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pivotTables/pivotTable1.xml" ContentType="application/vnd.openxmlformats-officedocument.spreadsheetml.pivotTable+xml"/>
  <Override PartName="/xl/drawings/drawing5.xml" ContentType="application/vnd.openxmlformats-officedocument.drawing+xml"/>
  <Override PartName="/xl/pivotTables/pivotTable2.xml" ContentType="application/vnd.openxmlformats-officedocument.spreadsheetml.pivotTable+xml"/>
  <Override PartName="/xl/drawings/drawing6.xml" ContentType="application/vnd.openxmlformats-officedocument.drawing+xml"/>
  <Override PartName="/xl/pivotTables/pivotTable3.xml" ContentType="application/vnd.openxmlformats-officedocument.spreadsheetml.pivotTable+xml"/>
  <Override PartName="/xl/drawings/drawing7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E:\GitHub\Pagatech\Reports\Wunmi\"/>
    </mc:Choice>
  </mc:AlternateContent>
  <bookViews>
    <workbookView xWindow="0" yWindow="0" windowWidth="28800" windowHeight="12435" tabRatio="874" activeTab="16"/>
  </bookViews>
  <sheets>
    <sheet name="Tab 1" sheetId="1" r:id="rId1"/>
    <sheet name="Tab 2" sheetId="2" r:id="rId2"/>
    <sheet name="Tab 3" sheetId="3" r:id="rId3"/>
    <sheet name="Tab 4" sheetId="4" r:id="rId4"/>
    <sheet name="BS_Metrics_Assumptions" sheetId="5" r:id="rId5"/>
    <sheet name="CS_Metrics_Assumptions" sheetId="6" r:id="rId6"/>
    <sheet name="ANS_Metrics_Assumptions" sheetId="7" r:id="rId7"/>
    <sheet name="BS_RevData" sheetId="8" r:id="rId8"/>
    <sheet name="CS_RevData" sheetId="9" r:id="rId9"/>
    <sheet name="ANS_RevData" sheetId="10" r:id="rId10"/>
    <sheet name="ANS_RevData (LA)" sheetId="11" r:id="rId11"/>
    <sheet name="ANS_RevData (IB)" sheetId="12" r:id="rId12"/>
    <sheet name="ANS_RevData (IL)" sheetId="13" r:id="rId13"/>
    <sheet name="ANS_RevData (AB)" sheetId="14" r:id="rId14"/>
    <sheet name="ANS_RevData (EN)" sheetId="15" r:id="rId15"/>
    <sheet name="ANS_RevData (PH)" sheetId="16" r:id="rId16"/>
    <sheet name="ANS_RevData (OT)" sheetId="17" r:id="rId17"/>
  </sheets>
  <externalReferences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</externalReferences>
  <definedNames>
    <definedName name="_yr1">#REF!</definedName>
    <definedName name="_yr2">#REF!</definedName>
    <definedName name="_yr3">#REF!</definedName>
    <definedName name="_yr4">#REF!</definedName>
    <definedName name="_yr5">#REF!</definedName>
    <definedName name="Account_Opening" localSheetId="4">#REF!</definedName>
    <definedName name="Account_Opening" localSheetId="7">#REF!</definedName>
    <definedName name="Account_Opening" localSheetId="5">#REF!</definedName>
    <definedName name="Account_Opening" localSheetId="8">#REF!</definedName>
    <definedName name="Account_Opening" localSheetId="1">#REF!</definedName>
    <definedName name="Account_Opening" localSheetId="2">#REF!</definedName>
    <definedName name="Account_Opening" localSheetId="3">#REF!</definedName>
    <definedName name="Acct">'[1]Accounting Total'!$D$7:$AL$61</definedName>
    <definedName name="Airtime_top_up" localSheetId="4">#REF!</definedName>
    <definedName name="Airtime_top_up" localSheetId="7">#REF!</definedName>
    <definedName name="Airtime_top_up" localSheetId="5">#REF!</definedName>
    <definedName name="Airtime_top_up" localSheetId="8">#REF!</definedName>
    <definedName name="Airtime_top_up" localSheetId="1">#REF!</definedName>
    <definedName name="Airtime_top_up" localSheetId="2">#REF!</definedName>
    <definedName name="Airtime_top_up" localSheetId="3">#REF!</definedName>
    <definedName name="Airtime_top_up_" localSheetId="4">#REF!</definedName>
    <definedName name="Airtime_top_up_" localSheetId="7">#REF!</definedName>
    <definedName name="Airtime_top_up_" localSheetId="5">#REF!</definedName>
    <definedName name="Airtime_top_up_" localSheetId="8">#REF!</definedName>
    <definedName name="Airtime_top_up_" localSheetId="1">#REF!</definedName>
    <definedName name="Airtime_top_up_" localSheetId="2">#REF!</definedName>
    <definedName name="Airtime_top_up_" localSheetId="3">#REF!</definedName>
    <definedName name="ALTMED">#REF!</definedName>
    <definedName name="Bill_payments" localSheetId="4">#REF!</definedName>
    <definedName name="Bill_payments" localSheetId="7">#REF!</definedName>
    <definedName name="Bill_payments" localSheetId="5">#REF!</definedName>
    <definedName name="Bill_payments" localSheetId="8">#REF!</definedName>
    <definedName name="Bill_payments" localSheetId="1">#REF!</definedName>
    <definedName name="Bill_payments" localSheetId="2">#REF!</definedName>
    <definedName name="Bill_payments" localSheetId="3">#REF!</definedName>
    <definedName name="BRC">#REF!</definedName>
    <definedName name="BRCI">#REF!</definedName>
    <definedName name="Call_Transfer" localSheetId="4">#REF!</definedName>
    <definedName name="Call_Transfer" localSheetId="7">#REF!</definedName>
    <definedName name="Call_Transfer" localSheetId="5">#REF!</definedName>
    <definedName name="Call_Transfer" localSheetId="8">#REF!</definedName>
    <definedName name="Call_Transfer" localSheetId="1">#REF!</definedName>
    <definedName name="Call_Transfer" localSheetId="2">#REF!</definedName>
    <definedName name="Call_Transfer" localSheetId="3">#REF!</definedName>
    <definedName name="CarBrands" localSheetId="4">#REF!</definedName>
    <definedName name="CarBrands" localSheetId="7">#REF!</definedName>
    <definedName name="CarBrands" localSheetId="5">#REF!</definedName>
    <definedName name="CarBrands" localSheetId="8">#REF!</definedName>
    <definedName name="CarBrands" localSheetId="1">#REF!</definedName>
    <definedName name="CarBrands" localSheetId="2">#REF!</definedName>
    <definedName name="CarBrands" localSheetId="3">#REF!</definedName>
    <definedName name="Category" localSheetId="4">#REF!</definedName>
    <definedName name="Category" localSheetId="7">#REF!</definedName>
    <definedName name="Category" localSheetId="5">#REF!</definedName>
    <definedName name="Category" localSheetId="8">#REF!</definedName>
    <definedName name="Category" localSheetId="1">#REF!</definedName>
    <definedName name="Category" localSheetId="2">#REF!</definedName>
    <definedName name="Category" localSheetId="3">#REF!</definedName>
    <definedName name="CRCANB_Q1">#REF!</definedName>
    <definedName name="CRCANB_Q2">#REF!</definedName>
    <definedName name="CRCANB_Q3">#REF!</definedName>
    <definedName name="CRCANB_Q4">#REF!</definedName>
    <definedName name="CRCANE_Q1">'[2]Intake Patterns'!$V$6:$W$17</definedName>
    <definedName name="CRCANE_Q2">#REF!</definedName>
    <definedName name="CRCANE_Q3">#REF!</definedName>
    <definedName name="CRCANE_Q4">#REF!</definedName>
    <definedName name="CRCANM_Q1">#REF!</definedName>
    <definedName name="CRCANM_Q2">#REF!</definedName>
    <definedName name="CRCANM_Q3">#REF!</definedName>
    <definedName name="CRCANM_Q4">#REF!</definedName>
    <definedName name="cust.type" localSheetId="4">#REF!</definedName>
    <definedName name="cust.type" localSheetId="7">#REF!</definedName>
    <definedName name="cust.type" localSheetId="5">#REF!</definedName>
    <definedName name="cust.type" localSheetId="8">#REF!</definedName>
    <definedName name="cust.type" localSheetId="1">#REF!</definedName>
    <definedName name="cust.type" localSheetId="2">#REF!</definedName>
    <definedName name="cust.type" localSheetId="3">#REF!</definedName>
    <definedName name="cust.typr" localSheetId="4">#REF!</definedName>
    <definedName name="cust.typr" localSheetId="7">#REF!</definedName>
    <definedName name="cust.typr" localSheetId="5">#REF!</definedName>
    <definedName name="cust.typr" localSheetId="8">#REF!</definedName>
    <definedName name="cust.typr" localSheetId="1">#REF!</definedName>
    <definedName name="cust.typr" localSheetId="2">#REF!</definedName>
    <definedName name="cust.typr" localSheetId="3">#REF!</definedName>
    <definedName name="cust_type" localSheetId="4">#REF!</definedName>
    <definedName name="cust_type" localSheetId="7">#REF!</definedName>
    <definedName name="cust_type" localSheetId="5">#REF!</definedName>
    <definedName name="cust_type" localSheetId="8">#REF!</definedName>
    <definedName name="cust_type" localSheetId="1">#REF!</definedName>
    <definedName name="cust_type" localSheetId="2">#REF!</definedName>
    <definedName name="cust_type" localSheetId="3">#REF!</definedName>
    <definedName name="Direct_Mail">#REF!</definedName>
    <definedName name="DMCURV">#REF!</definedName>
    <definedName name="DRTVi">#REF!</definedName>
    <definedName name="eee" localSheetId="4">#REF!</definedName>
    <definedName name="eee" localSheetId="7">#REF!</definedName>
    <definedName name="eee" localSheetId="5">#REF!</definedName>
    <definedName name="eee" localSheetId="8">#REF!</definedName>
    <definedName name="eee" localSheetId="1">#REF!</definedName>
    <definedName name="eee" localSheetId="2">#REF!</definedName>
    <definedName name="eee" localSheetId="3">#REF!</definedName>
    <definedName name="Efloat" localSheetId="4">#REF!</definedName>
    <definedName name="Efloat" localSheetId="7">#REF!</definedName>
    <definedName name="Efloat" localSheetId="5">#REF!</definedName>
    <definedName name="Efloat" localSheetId="8">#REF!</definedName>
    <definedName name="Efloat" localSheetId="1">#REF!</definedName>
    <definedName name="Efloat" localSheetId="2">#REF!</definedName>
    <definedName name="Efloat" localSheetId="3">#REF!</definedName>
    <definedName name="Efloat_" localSheetId="4">#REF!</definedName>
    <definedName name="Efloat_" localSheetId="7">#REF!</definedName>
    <definedName name="Efloat_" localSheetId="5">#REF!</definedName>
    <definedName name="Efloat_" localSheetId="8">#REF!</definedName>
    <definedName name="Efloat_" localSheetId="1">#REF!</definedName>
    <definedName name="Efloat_" localSheetId="2">#REF!</definedName>
    <definedName name="Efloat_" localSheetId="3">#REF!</definedName>
    <definedName name="email">[3]EMAIL!$D$2:$GD$462</definedName>
    <definedName name="Enquiries" localSheetId="4">#REF!</definedName>
    <definedName name="Enquiries" localSheetId="7">#REF!</definedName>
    <definedName name="Enquiries" localSheetId="5">#REF!</definedName>
    <definedName name="Enquiries" localSheetId="8">#REF!</definedName>
    <definedName name="Enquiries" localSheetId="1">#REF!</definedName>
    <definedName name="Enquiries" localSheetId="2">#REF!</definedName>
    <definedName name="Enquiries" localSheetId="3">#REF!</definedName>
    <definedName name="Honda" localSheetId="4">#REF!</definedName>
    <definedName name="Honda" localSheetId="7">#REF!</definedName>
    <definedName name="Honda" localSheetId="5">#REF!</definedName>
    <definedName name="Honda" localSheetId="8">#REF!</definedName>
    <definedName name="Honda" localSheetId="1">#REF!</definedName>
    <definedName name="Honda" localSheetId="2">#REF!</definedName>
    <definedName name="Honda" localSheetId="3">#REF!</definedName>
    <definedName name="issue_type" localSheetId="4">#REF!</definedName>
    <definedName name="issue_type" localSheetId="7">#REF!</definedName>
    <definedName name="issue_type" localSheetId="5">#REF!</definedName>
    <definedName name="issue_type" localSheetId="8">#REF!</definedName>
    <definedName name="issue_type" localSheetId="1">#REF!</definedName>
    <definedName name="issue_type" localSheetId="2">#REF!</definedName>
    <definedName name="issue_type" localSheetId="3">#REF!</definedName>
    <definedName name="line" localSheetId="4">#REF!</definedName>
    <definedName name="line" localSheetId="7">#REF!</definedName>
    <definedName name="line" localSheetId="5">#REF!</definedName>
    <definedName name="line" localSheetId="8">#REF!</definedName>
    <definedName name="line" localSheetId="1">#REF!</definedName>
    <definedName name="line" localSheetId="2">#REF!</definedName>
    <definedName name="line" localSheetId="3">#REF!</definedName>
    <definedName name="Mazda" localSheetId="4">#REF!</definedName>
    <definedName name="Mazda" localSheetId="7">#REF!</definedName>
    <definedName name="Mazda" localSheetId="5">#REF!</definedName>
    <definedName name="Mazda" localSheetId="8">#REF!</definedName>
    <definedName name="Mazda" localSheetId="1">#REF!</definedName>
    <definedName name="Mazda" localSheetId="2">#REF!</definedName>
    <definedName name="Mazda" localSheetId="3">#REF!</definedName>
    <definedName name="Merch">'[4]Merch Pops'!$D$7:$AG$136</definedName>
    <definedName name="Merch_SW">'[5]Merch Fcast'!#REF!</definedName>
    <definedName name="Merchant_Payment" localSheetId="4">#REF!</definedName>
    <definedName name="Merchant_Payment" localSheetId="7">#REF!</definedName>
    <definedName name="Merchant_Payment" localSheetId="5">#REF!</definedName>
    <definedName name="Merchant_Payment" localSheetId="8">#REF!</definedName>
    <definedName name="Merchant_Payment" localSheetId="1">#REF!</definedName>
    <definedName name="Merchant_Payment" localSheetId="2">#REF!</definedName>
    <definedName name="Merchant_Payment" localSheetId="3">#REF!</definedName>
    <definedName name="Mobile__AP" localSheetId="4">#REF!</definedName>
    <definedName name="Mobile__AP" localSheetId="7">#REF!</definedName>
    <definedName name="Mobile__AP" localSheetId="5">#REF!</definedName>
    <definedName name="Mobile__AP" localSheetId="8">#REF!</definedName>
    <definedName name="Mobile__AP" localSheetId="1">#REF!</definedName>
    <definedName name="Mobile__AP" localSheetId="2">#REF!</definedName>
    <definedName name="Mobile__AP" localSheetId="3">#REF!</definedName>
    <definedName name="Mobile__APP" localSheetId="4">#REF!</definedName>
    <definedName name="Mobile__APP" localSheetId="7">#REF!</definedName>
    <definedName name="Mobile__APP" localSheetId="5">#REF!</definedName>
    <definedName name="Mobile__APP" localSheetId="8">#REF!</definedName>
    <definedName name="Mobile__APP" localSheetId="1">#REF!</definedName>
    <definedName name="Mobile__APP" localSheetId="2">#REF!</definedName>
    <definedName name="Mobile__APP" localSheetId="3">#REF!</definedName>
    <definedName name="Mobile_AP" localSheetId="4">#REF!</definedName>
    <definedName name="Mobile_AP" localSheetId="7">#REF!</definedName>
    <definedName name="Mobile_AP" localSheetId="5">#REF!</definedName>
    <definedName name="Mobile_AP" localSheetId="8">#REF!</definedName>
    <definedName name="Mobile_AP" localSheetId="1">#REF!</definedName>
    <definedName name="Mobile_AP" localSheetId="2">#REF!</definedName>
    <definedName name="Mobile_AP" localSheetId="3">#REF!</definedName>
    <definedName name="Mobile_APP" localSheetId="4">#REF!</definedName>
    <definedName name="Mobile_APP" localSheetId="7">#REF!</definedName>
    <definedName name="Mobile_APP" localSheetId="5">#REF!</definedName>
    <definedName name="Mobile_APP" localSheetId="8">#REF!</definedName>
    <definedName name="Mobile_APP" localSheetId="1">#REF!</definedName>
    <definedName name="Mobile_APP" localSheetId="2">#REF!</definedName>
    <definedName name="Mobile_APP" localSheetId="3">#REF!</definedName>
    <definedName name="Money_Transfer__Withdrawal" localSheetId="4">#REF!</definedName>
    <definedName name="Money_Transfer__Withdrawal" localSheetId="7">#REF!</definedName>
    <definedName name="Money_Transfer__Withdrawal" localSheetId="5">#REF!</definedName>
    <definedName name="Money_Transfer__Withdrawal" localSheetId="8">#REF!</definedName>
    <definedName name="Money_Transfer__Withdrawal" localSheetId="1">#REF!</definedName>
    <definedName name="Money_Transfer__Withdrawal" localSheetId="2">#REF!</definedName>
    <definedName name="Money_Transfer__Withdrawal" localSheetId="3">#REF!</definedName>
    <definedName name="NEWS">#REF!</definedName>
    <definedName name="NEWSPAPER">#REF!</definedName>
    <definedName name="Nissan" localSheetId="4">#REF!</definedName>
    <definedName name="Nissan" localSheetId="7">#REF!</definedName>
    <definedName name="Nissan" localSheetId="5">#REF!</definedName>
    <definedName name="Nissan" localSheetId="8">#REF!</definedName>
    <definedName name="Nissan" localSheetId="1">#REF!</definedName>
    <definedName name="Nissan" localSheetId="2">#REF!</definedName>
    <definedName name="Nissan" localSheetId="3">#REF!</definedName>
    <definedName name="ONSERTNE">#REF!</definedName>
    <definedName name="ONSERTNEI">#REF!</definedName>
    <definedName name="ONSERTSU">#REF!</definedName>
    <definedName name="Onsertsui">#REF!</definedName>
    <definedName name="Packins">#REF!</definedName>
    <definedName name="Pin_Set_Up__Blocked_Account" localSheetId="4">#REF!</definedName>
    <definedName name="Pin_Set_Up__Blocked_Account" localSheetId="7">#REF!</definedName>
    <definedName name="Pin_Set_Up__Blocked_Account" localSheetId="5">#REF!</definedName>
    <definedName name="Pin_Set_Up__Blocked_Account" localSheetId="8">#REF!</definedName>
    <definedName name="Pin_Set_Up__Blocked_Account" localSheetId="1">#REF!</definedName>
    <definedName name="Pin_Set_Up__Blocked_Account" localSheetId="2">#REF!</definedName>
    <definedName name="Pin_Set_Up__Blocked_Account" localSheetId="3">#REF!</definedName>
    <definedName name="Planner">'[3]AOL Planners'!$D$2:$GD$462</definedName>
    <definedName name="ProjectName">[6]Cov!$BH$5</definedName>
    <definedName name="Prospective_Agent" localSheetId="4">#REF!</definedName>
    <definedName name="Prospective_Agent" localSheetId="7">#REF!</definedName>
    <definedName name="Prospective_Agent" localSheetId="5">#REF!</definedName>
    <definedName name="Prospective_Agent" localSheetId="8">#REF!</definedName>
    <definedName name="Prospective_Agent" localSheetId="1">#REF!</definedName>
    <definedName name="Prospective_Agent" localSheetId="2">#REF!</definedName>
    <definedName name="Prospective_Agent" localSheetId="3">#REF!</definedName>
    <definedName name="Reg">'[4]Reg Pops'!$D$7:$AG$180</definedName>
    <definedName name="resolution_time" localSheetId="4">#REF!</definedName>
    <definedName name="resolution_time" localSheetId="7">#REF!</definedName>
    <definedName name="resolution_time" localSheetId="5">#REF!</definedName>
    <definedName name="resolution_time" localSheetId="8">#REF!</definedName>
    <definedName name="resolution_time" localSheetId="1">#REF!</definedName>
    <definedName name="resolution_time" localSheetId="2">#REF!</definedName>
    <definedName name="resolution_time" localSheetId="3">#REF!</definedName>
    <definedName name="RSRange">'[7]Rev Share Months'!$A$8:$B$12</definedName>
    <definedName name="SNRBQ1">#REF!</definedName>
    <definedName name="SNRBQ2">#REF!</definedName>
    <definedName name="SNRBQ3">#REF!</definedName>
    <definedName name="SNRBQ4">#REF!</definedName>
    <definedName name="SNREQ1">#REF!</definedName>
    <definedName name="SNREQ2">#REF!</definedName>
    <definedName name="SNREQ3">#REF!</definedName>
    <definedName name="SNREQ4">#REF!</definedName>
    <definedName name="SNRMQ1">#REF!</definedName>
    <definedName name="SNRMQ2">#REF!</definedName>
    <definedName name="SNRMQ3">#REF!</definedName>
    <definedName name="SNRMQ4">#REF!</definedName>
    <definedName name="Status" localSheetId="4">#REF!</definedName>
    <definedName name="Status" localSheetId="7">#REF!</definedName>
    <definedName name="Status" localSheetId="5">#REF!</definedName>
    <definedName name="Status" localSheetId="8">#REF!</definedName>
    <definedName name="Status" localSheetId="1">#REF!</definedName>
    <definedName name="Status" localSheetId="2">#REF!</definedName>
    <definedName name="Status" localSheetId="3">#REF!</definedName>
    <definedName name="Store">'[4]AOL Store'!$D$7:$AG$48</definedName>
    <definedName name="Switch" localSheetId="4">#REF!</definedName>
    <definedName name="Switch" localSheetId="7">#REF!</definedName>
    <definedName name="Switch" localSheetId="5">#REF!</definedName>
    <definedName name="Switch" localSheetId="8">#REF!</definedName>
    <definedName name="Switch" localSheetId="1">#REF!</definedName>
    <definedName name="Switch" localSheetId="2">#REF!</definedName>
    <definedName name="Switch" localSheetId="3">#REF!</definedName>
    <definedName name="TEST">#REF!</definedName>
    <definedName name="TESTEND">#REF!</definedName>
    <definedName name="TESTMID">#REF!</definedName>
    <definedName name="time" localSheetId="4">[8]cc_log!#REF!</definedName>
    <definedName name="time" localSheetId="7">[8]cc_log!#REF!</definedName>
    <definedName name="time" localSheetId="5">[8]cc_log!#REF!</definedName>
    <definedName name="time" localSheetId="8">[8]cc_log!#REF!</definedName>
    <definedName name="time" localSheetId="1">[8]cc_log!#REF!</definedName>
    <definedName name="time" localSheetId="2">[8]cc_log!#REF!</definedName>
    <definedName name="time" localSheetId="3">[8]cc_log!#REF!</definedName>
    <definedName name="TMKT">[4]Telemarketing!$D$7:$AG$48</definedName>
    <definedName name="total">#REF!</definedName>
    <definedName name="Unchan">'[4]Amounts Not Channelized'!$D$7:$AG$48</definedName>
    <definedName name="USD">'[9]INPUTS &amp; ASSUMPTIONS'!$F$17</definedName>
    <definedName name="usdx">'[9]INPUTS &amp; ASSUMPTIONS'!$F$18</definedName>
  </definedNames>
  <calcPr calcId="152511"/>
  <pivotCaches>
    <pivotCache cacheId="0" r:id="rId41"/>
    <pivotCache cacheId="1" r:id="rId42"/>
    <pivotCache cacheId="2" r:id="rId43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I12" i="17" l="1"/>
  <c r="AH50" i="9" l="1"/>
  <c r="AH48" i="9"/>
  <c r="AH47" i="9"/>
  <c r="AH46" i="9"/>
  <c r="AH45" i="9"/>
  <c r="AH44" i="9"/>
  <c r="AH17" i="17" l="1"/>
  <c r="AH33" i="17"/>
  <c r="AH49" i="17"/>
  <c r="AH49" i="10" s="1"/>
  <c r="AH81" i="17"/>
  <c r="AH94" i="1" s="1"/>
  <c r="AH97" i="17"/>
  <c r="AH113" i="17"/>
  <c r="AH129" i="17"/>
  <c r="AH98" i="1" s="1"/>
  <c r="AH28" i="1" s="1"/>
  <c r="AH15" i="1" s="1"/>
  <c r="AH145" i="17"/>
  <c r="AH145" i="10" s="1"/>
  <c r="AI17" i="17"/>
  <c r="AI33" i="17"/>
  <c r="AI33" i="10" s="1"/>
  <c r="AI49" i="17"/>
  <c r="AI49" i="10" s="1"/>
  <c r="AI81" i="17"/>
  <c r="AI94" i="1" s="1"/>
  <c r="AI23" i="1" s="1"/>
  <c r="AI10" i="1" s="1"/>
  <c r="AI97" i="17"/>
  <c r="AI113" i="17"/>
  <c r="AI96" i="1" s="1"/>
  <c r="AI25" i="1" s="1"/>
  <c r="AI12" i="1" s="1"/>
  <c r="AI129" i="17"/>
  <c r="AI129" i="10" s="1"/>
  <c r="AI143" i="17"/>
  <c r="AI145" i="17" s="1"/>
  <c r="AJ14" i="17"/>
  <c r="AJ33" i="17"/>
  <c r="AJ33" i="10" s="1"/>
  <c r="AJ49" i="17"/>
  <c r="AJ81" i="17"/>
  <c r="AJ65" i="17" s="1"/>
  <c r="AJ97" i="17"/>
  <c r="AJ113" i="17"/>
  <c r="AJ113" i="10" s="1"/>
  <c r="AJ129" i="17"/>
  <c r="AJ98" i="1" s="1"/>
  <c r="AJ143" i="17"/>
  <c r="AJ145" i="17" s="1"/>
  <c r="AH151" i="13"/>
  <c r="AI151" i="13"/>
  <c r="AJ151" i="13"/>
  <c r="AH150" i="13"/>
  <c r="AI150" i="13"/>
  <c r="AJ150" i="13"/>
  <c r="AH151" i="14"/>
  <c r="AI151" i="14"/>
  <c r="AJ151" i="14"/>
  <c r="AH150" i="14"/>
  <c r="AI150" i="14"/>
  <c r="AJ150" i="14"/>
  <c r="AH151" i="15"/>
  <c r="AI151" i="15"/>
  <c r="AJ151" i="15"/>
  <c r="AH150" i="15"/>
  <c r="AI150" i="15"/>
  <c r="AJ150" i="15"/>
  <c r="AH151" i="16"/>
  <c r="AI151" i="16"/>
  <c r="AJ151" i="16"/>
  <c r="AH150" i="16"/>
  <c r="AI150" i="16"/>
  <c r="AJ150" i="16"/>
  <c r="AH151" i="17"/>
  <c r="AI151" i="17"/>
  <c r="AJ151" i="17"/>
  <c r="AH150" i="17"/>
  <c r="AI150" i="17"/>
  <c r="AJ150" i="17"/>
  <c r="AI81" i="16"/>
  <c r="AI113" i="15"/>
  <c r="AI114" i="15"/>
  <c r="AI113" i="14"/>
  <c r="AI114" i="14"/>
  <c r="AI143" i="12"/>
  <c r="AI145" i="12" s="1"/>
  <c r="AH151" i="12"/>
  <c r="AI151" i="12"/>
  <c r="AJ151" i="12"/>
  <c r="AH150" i="12"/>
  <c r="AI150" i="12"/>
  <c r="AJ150" i="12"/>
  <c r="AJ151" i="11"/>
  <c r="AJ150" i="11"/>
  <c r="P14" i="17"/>
  <c r="Q14" i="17"/>
  <c r="R14" i="17"/>
  <c r="S14" i="17"/>
  <c r="T14" i="17"/>
  <c r="U14" i="17"/>
  <c r="V14" i="17"/>
  <c r="X197" i="2" s="1"/>
  <c r="W14" i="17"/>
  <c r="X14" i="17"/>
  <c r="Y14" i="17"/>
  <c r="Z14" i="17"/>
  <c r="AA14" i="17"/>
  <c r="AB14" i="17"/>
  <c r="AC14" i="17"/>
  <c r="AD9" i="17"/>
  <c r="AJ140" i="17"/>
  <c r="AJ106" i="2" s="1"/>
  <c r="AJ141" i="17"/>
  <c r="P143" i="17"/>
  <c r="P145" i="17" s="1"/>
  <c r="Q143" i="17"/>
  <c r="Q145" i="17"/>
  <c r="R143" i="17"/>
  <c r="S143" i="17"/>
  <c r="S145" i="17"/>
  <c r="T143" i="17"/>
  <c r="T145" i="17" s="1"/>
  <c r="U143" i="17"/>
  <c r="U145" i="17"/>
  <c r="V143" i="17"/>
  <c r="V145" i="17" s="1"/>
  <c r="W143" i="17"/>
  <c r="W145" i="17"/>
  <c r="W138" i="17" s="1"/>
  <c r="X143" i="17"/>
  <c r="X145" i="17" s="1"/>
  <c r="Y143" i="17"/>
  <c r="Y145" i="17"/>
  <c r="Z143" i="17"/>
  <c r="Z145" i="17" s="1"/>
  <c r="AA143" i="17"/>
  <c r="AA145" i="17"/>
  <c r="AB143" i="17"/>
  <c r="AB145" i="17" s="1"/>
  <c r="AC143" i="17"/>
  <c r="AC145" i="17"/>
  <c r="P142" i="17"/>
  <c r="Q142" i="17"/>
  <c r="R142" i="17"/>
  <c r="S142" i="17"/>
  <c r="T142" i="17"/>
  <c r="U142" i="17"/>
  <c r="V142" i="17"/>
  <c r="W142" i="17"/>
  <c r="X142" i="17"/>
  <c r="Y142" i="17"/>
  <c r="Z142" i="17"/>
  <c r="AA142" i="17"/>
  <c r="AB142" i="17"/>
  <c r="AF142" i="17" s="1"/>
  <c r="AC142" i="17"/>
  <c r="AJ124" i="17"/>
  <c r="AJ105" i="2" s="1"/>
  <c r="AJ125" i="17"/>
  <c r="U126" i="17"/>
  <c r="V126" i="17"/>
  <c r="W126" i="17"/>
  <c r="X126" i="17"/>
  <c r="Y126" i="17"/>
  <c r="Y121" i="17" s="1"/>
  <c r="Z126" i="17"/>
  <c r="AA126" i="17"/>
  <c r="AB126" i="17"/>
  <c r="AC126" i="17"/>
  <c r="AG126" i="17" s="1"/>
  <c r="AJ108" i="17"/>
  <c r="AJ109" i="17"/>
  <c r="P110" i="17"/>
  <c r="Q110" i="17"/>
  <c r="R110" i="17"/>
  <c r="S110" i="17"/>
  <c r="T110" i="17"/>
  <c r="U110" i="17"/>
  <c r="V110" i="17"/>
  <c r="W110" i="17"/>
  <c r="X110" i="17"/>
  <c r="Y110" i="17"/>
  <c r="Z110" i="17"/>
  <c r="AA110" i="17"/>
  <c r="AB110" i="17"/>
  <c r="AC110" i="17"/>
  <c r="AJ92" i="17"/>
  <c r="AJ102" i="2" s="1"/>
  <c r="AJ93" i="17"/>
  <c r="P94" i="17"/>
  <c r="Q94" i="17"/>
  <c r="R94" i="17"/>
  <c r="R89" i="17" s="1"/>
  <c r="S94" i="17"/>
  <c r="T94" i="17"/>
  <c r="U94" i="17"/>
  <c r="V94" i="17"/>
  <c r="W94" i="17"/>
  <c r="X94" i="17"/>
  <c r="Y94" i="17"/>
  <c r="Z94" i="17"/>
  <c r="AA94" i="17"/>
  <c r="AB94" i="17"/>
  <c r="AC94" i="17"/>
  <c r="AD89" i="17"/>
  <c r="AJ76" i="17"/>
  <c r="AJ101" i="2" s="1"/>
  <c r="AJ77" i="17"/>
  <c r="AK69" i="17" s="1"/>
  <c r="P78" i="17"/>
  <c r="Q78" i="17"/>
  <c r="R78" i="17"/>
  <c r="S78" i="17"/>
  <c r="T78" i="17"/>
  <c r="U78" i="17"/>
  <c r="V78" i="17"/>
  <c r="W78" i="17"/>
  <c r="X78" i="17"/>
  <c r="Y78" i="17"/>
  <c r="Z78" i="17"/>
  <c r="AA78" i="17"/>
  <c r="AB78" i="17"/>
  <c r="AC78" i="17"/>
  <c r="AJ12" i="17"/>
  <c r="AJ107" i="2" s="1"/>
  <c r="AJ13" i="17"/>
  <c r="AJ13" i="10" s="1"/>
  <c r="AJ28" i="17"/>
  <c r="AJ29" i="17"/>
  <c r="AJ29" i="10" s="1"/>
  <c r="V30" i="17"/>
  <c r="W30" i="17"/>
  <c r="X30" i="17"/>
  <c r="Y30" i="17"/>
  <c r="Z30" i="17"/>
  <c r="AA30" i="17"/>
  <c r="AB30" i="17"/>
  <c r="AC30" i="17"/>
  <c r="AJ44" i="17"/>
  <c r="AJ45" i="17"/>
  <c r="AK37" i="17" s="1"/>
  <c r="P46" i="17"/>
  <c r="Q46" i="17"/>
  <c r="R46" i="17"/>
  <c r="S46" i="17"/>
  <c r="T46" i="17"/>
  <c r="U46" i="17"/>
  <c r="V46" i="17"/>
  <c r="W46" i="17"/>
  <c r="X46" i="17"/>
  <c r="Y46" i="17"/>
  <c r="Z46" i="17"/>
  <c r="AA46" i="17"/>
  <c r="AB46" i="17"/>
  <c r="AC46" i="17"/>
  <c r="AJ15" i="17"/>
  <c r="AJ129" i="14"/>
  <c r="AJ130" i="14"/>
  <c r="AJ129" i="13"/>
  <c r="AJ130" i="13"/>
  <c r="AJ81" i="12"/>
  <c r="AJ82" i="12"/>
  <c r="AJ146" i="11"/>
  <c r="AJ129" i="11"/>
  <c r="AJ130" i="11"/>
  <c r="AJ113" i="11"/>
  <c r="AJ114" i="11"/>
  <c r="AJ321" i="9"/>
  <c r="AJ322" i="9"/>
  <c r="AJ323" i="9"/>
  <c r="AJ324" i="9"/>
  <c r="AJ325" i="9"/>
  <c r="AJ326" i="9"/>
  <c r="AJ320" i="9"/>
  <c r="AJ305" i="9"/>
  <c r="AJ306" i="9"/>
  <c r="AJ307" i="9"/>
  <c r="AJ308" i="9"/>
  <c r="AJ309" i="9"/>
  <c r="AJ310" i="9"/>
  <c r="AJ304" i="9"/>
  <c r="AJ273" i="9"/>
  <c r="AJ274" i="9"/>
  <c r="AJ275" i="9"/>
  <c r="AJ276" i="9"/>
  <c r="AJ277" i="9"/>
  <c r="AJ278" i="9"/>
  <c r="AJ272" i="9"/>
  <c r="AJ257" i="9"/>
  <c r="AJ258" i="9"/>
  <c r="AJ259" i="9"/>
  <c r="AJ260" i="9"/>
  <c r="AJ261" i="9"/>
  <c r="AJ262" i="9"/>
  <c r="AJ241" i="9"/>
  <c r="AJ242" i="9"/>
  <c r="AJ243" i="9"/>
  <c r="AJ244" i="9"/>
  <c r="AJ245" i="9"/>
  <c r="AJ246" i="9"/>
  <c r="AJ240" i="9"/>
  <c r="AJ193" i="9"/>
  <c r="AJ194" i="9"/>
  <c r="AJ195" i="9"/>
  <c r="AJ196" i="9"/>
  <c r="AJ197" i="9"/>
  <c r="AJ198" i="9"/>
  <c r="AJ192" i="9"/>
  <c r="AJ157" i="9"/>
  <c r="AJ158" i="9"/>
  <c r="AJ159" i="9"/>
  <c r="AJ160" i="9"/>
  <c r="AJ162" i="9"/>
  <c r="AJ161" i="9"/>
  <c r="AJ156" i="9"/>
  <c r="AJ141" i="9"/>
  <c r="AJ142" i="9"/>
  <c r="AJ125" i="9"/>
  <c r="AJ126" i="9"/>
  <c r="AJ127" i="9"/>
  <c r="AJ128" i="9"/>
  <c r="AJ129" i="9"/>
  <c r="AJ130" i="9"/>
  <c r="AJ124" i="9"/>
  <c r="AJ109" i="9"/>
  <c r="AJ110" i="9"/>
  <c r="AJ111" i="9"/>
  <c r="AJ112" i="9"/>
  <c r="AJ113" i="9"/>
  <c r="AJ114" i="9"/>
  <c r="AJ93" i="9"/>
  <c r="AJ94" i="9"/>
  <c r="AJ95" i="9"/>
  <c r="AJ96" i="9"/>
  <c r="AJ97" i="9"/>
  <c r="AJ98" i="9"/>
  <c r="AJ77" i="9"/>
  <c r="AJ78" i="9"/>
  <c r="AJ79" i="9"/>
  <c r="AJ80" i="9"/>
  <c r="AJ81" i="9"/>
  <c r="AJ82" i="9"/>
  <c r="AJ45" i="9"/>
  <c r="AJ46" i="9"/>
  <c r="AJ47" i="9"/>
  <c r="AJ48" i="9"/>
  <c r="AJ49" i="9"/>
  <c r="AJ50" i="9"/>
  <c r="AJ44" i="9"/>
  <c r="AJ29" i="9"/>
  <c r="AJ30" i="9"/>
  <c r="AJ31" i="9"/>
  <c r="AJ32" i="9"/>
  <c r="AJ33" i="9"/>
  <c r="AJ34" i="9"/>
  <c r="AJ76" i="9"/>
  <c r="AJ92" i="9"/>
  <c r="AJ108" i="9"/>
  <c r="AJ140" i="9"/>
  <c r="AJ256" i="9"/>
  <c r="AI77" i="8"/>
  <c r="AI78" i="8"/>
  <c r="AI79" i="8"/>
  <c r="AI80" i="8"/>
  <c r="AI81" i="8"/>
  <c r="AI82" i="8"/>
  <c r="AI76" i="8"/>
  <c r="AI49" i="8"/>
  <c r="AI46" i="8"/>
  <c r="AJ35" i="8"/>
  <c r="AJ134" i="15"/>
  <c r="AJ122" i="15"/>
  <c r="AJ118" i="15"/>
  <c r="AJ117" i="15"/>
  <c r="AJ106" i="15"/>
  <c r="AJ103" i="15"/>
  <c r="AJ102" i="15"/>
  <c r="AJ90" i="15"/>
  <c r="AJ74" i="15"/>
  <c r="AJ71" i="15"/>
  <c r="AJ70" i="15"/>
  <c r="AJ55" i="15"/>
  <c r="AJ42" i="15"/>
  <c r="AJ26" i="15"/>
  <c r="AJ22" i="15"/>
  <c r="AJ3" i="15"/>
  <c r="AJ2" i="15"/>
  <c r="AJ134" i="16"/>
  <c r="AJ122" i="16"/>
  <c r="AJ118" i="16"/>
  <c r="AJ106" i="16"/>
  <c r="AJ103" i="16"/>
  <c r="AJ102" i="16"/>
  <c r="AJ90" i="16"/>
  <c r="AJ74" i="16"/>
  <c r="AJ71" i="16"/>
  <c r="AJ70" i="16"/>
  <c r="AJ55" i="16"/>
  <c r="AJ42" i="16"/>
  <c r="AJ26" i="16"/>
  <c r="AJ22" i="16"/>
  <c r="AJ2" i="16"/>
  <c r="AJ3" i="16"/>
  <c r="AJ134" i="14"/>
  <c r="AJ122" i="14"/>
  <c r="AJ118" i="14"/>
  <c r="AJ106" i="14"/>
  <c r="AJ103" i="14"/>
  <c r="AJ102" i="14"/>
  <c r="AJ90" i="14"/>
  <c r="AJ74" i="14"/>
  <c r="AJ71" i="14"/>
  <c r="AJ70" i="14"/>
  <c r="AJ55" i="14"/>
  <c r="AJ42" i="14"/>
  <c r="AJ26" i="14"/>
  <c r="AJ22" i="14"/>
  <c r="AJ2" i="14"/>
  <c r="AJ3" i="14"/>
  <c r="AJ144" i="9"/>
  <c r="AJ145" i="9"/>
  <c r="AJ143" i="9"/>
  <c r="AJ146" i="9"/>
  <c r="AJ130" i="16"/>
  <c r="AJ16" i="16"/>
  <c r="AJ33" i="15"/>
  <c r="AJ34" i="15"/>
  <c r="AJ12" i="15"/>
  <c r="AJ143" i="14"/>
  <c r="AJ145" i="14" s="1"/>
  <c r="AJ128" i="14"/>
  <c r="AJ109" i="14"/>
  <c r="AJ114" i="14"/>
  <c r="AJ46" i="14"/>
  <c r="AJ44" i="14"/>
  <c r="AJ12" i="14"/>
  <c r="AJ144" i="13"/>
  <c r="AJ125" i="13"/>
  <c r="AJ110" i="13"/>
  <c r="AJ108" i="13"/>
  <c r="AJ95" i="13"/>
  <c r="AJ81" i="13"/>
  <c r="AJ80" i="13"/>
  <c r="AJ45" i="13"/>
  <c r="AJ50" i="13"/>
  <c r="AJ30" i="13"/>
  <c r="AJ28" i="13"/>
  <c r="AJ16" i="13"/>
  <c r="AJ142" i="12"/>
  <c r="AJ140" i="12"/>
  <c r="AJ128" i="12"/>
  <c r="AJ98" i="12"/>
  <c r="AJ111" i="12"/>
  <c r="AJ93" i="12"/>
  <c r="AJ92" i="12"/>
  <c r="AJ79" i="12"/>
  <c r="AJ49" i="12"/>
  <c r="AJ48" i="12"/>
  <c r="AJ29" i="12"/>
  <c r="AJ34" i="12"/>
  <c r="AJ15" i="12"/>
  <c r="AJ141" i="11"/>
  <c r="AJ126" i="11"/>
  <c r="AJ124" i="11"/>
  <c r="AJ111" i="11"/>
  <c r="AJ97" i="11"/>
  <c r="AJ96" i="11"/>
  <c r="AJ77" i="11"/>
  <c r="AJ82" i="11"/>
  <c r="AJ46" i="11"/>
  <c r="AJ44" i="11"/>
  <c r="AJ30" i="11"/>
  <c r="AJ13" i="11"/>
  <c r="AJ12" i="11"/>
  <c r="AJ12" i="16"/>
  <c r="AJ30" i="15"/>
  <c r="AJ28" i="15"/>
  <c r="AJ144" i="14"/>
  <c r="AJ125" i="14"/>
  <c r="AJ110" i="14"/>
  <c r="AJ108" i="14"/>
  <c r="AJ47" i="14"/>
  <c r="AJ14" i="14"/>
  <c r="AJ141" i="13"/>
  <c r="AJ146" i="13"/>
  <c r="AJ126" i="13"/>
  <c r="AJ124" i="13"/>
  <c r="AJ111" i="13"/>
  <c r="AJ97" i="13"/>
  <c r="AJ96" i="13"/>
  <c r="AJ77" i="13"/>
  <c r="AJ82" i="13"/>
  <c r="AJ46" i="13"/>
  <c r="AJ44" i="13"/>
  <c r="AJ31" i="13"/>
  <c r="AJ13" i="13"/>
  <c r="AJ12" i="13"/>
  <c r="AJ143" i="12"/>
  <c r="AJ145" i="12" s="1"/>
  <c r="AJ129" i="12"/>
  <c r="AJ130" i="12"/>
  <c r="AJ113" i="12"/>
  <c r="AJ112" i="12"/>
  <c r="AJ13" i="15"/>
  <c r="AJ14" i="11"/>
  <c r="AJ29" i="11"/>
  <c r="AJ48" i="11"/>
  <c r="AJ76" i="11"/>
  <c r="AJ92" i="11"/>
  <c r="AJ94" i="11"/>
  <c r="AJ112" i="11"/>
  <c r="AJ142" i="11"/>
  <c r="AJ14" i="12"/>
  <c r="AJ31" i="12"/>
  <c r="AJ50" i="12"/>
  <c r="AJ76" i="12"/>
  <c r="AJ77" i="12"/>
  <c r="AJ94" i="12"/>
  <c r="AJ109" i="12"/>
  <c r="AJ126" i="12"/>
  <c r="AJ32" i="13"/>
  <c r="AJ47" i="13"/>
  <c r="AJ78" i="13"/>
  <c r="AJ93" i="13"/>
  <c r="AJ113" i="13"/>
  <c r="AJ140" i="13"/>
  <c r="AJ50" i="14"/>
  <c r="AJ112" i="14"/>
  <c r="AJ127" i="14"/>
  <c r="AJ142" i="14"/>
  <c r="AJ32" i="15"/>
  <c r="AJ15" i="16"/>
  <c r="AJ13" i="16"/>
  <c r="AJ28" i="11"/>
  <c r="AJ34" i="11"/>
  <c r="AJ47" i="11"/>
  <c r="AJ80" i="11"/>
  <c r="AJ81" i="11"/>
  <c r="AJ93" i="11"/>
  <c r="AJ110" i="11"/>
  <c r="AJ128" i="11"/>
  <c r="AJ140" i="11"/>
  <c r="AJ13" i="12"/>
  <c r="AJ30" i="12"/>
  <c r="AJ47" i="12"/>
  <c r="AJ108" i="12"/>
  <c r="AJ97" i="12"/>
  <c r="AJ146" i="12"/>
  <c r="AJ15" i="13"/>
  <c r="AJ29" i="13"/>
  <c r="AJ49" i="13"/>
  <c r="AJ92" i="13"/>
  <c r="AJ114" i="13"/>
  <c r="AJ128" i="13"/>
  <c r="AJ143" i="13"/>
  <c r="AJ145" i="13" s="1"/>
  <c r="AJ48" i="14"/>
  <c r="AJ111" i="14"/>
  <c r="AJ126" i="14"/>
  <c r="AJ141" i="14"/>
  <c r="AJ31" i="15"/>
  <c r="AJ16" i="11"/>
  <c r="AJ32" i="11"/>
  <c r="AJ33" i="11"/>
  <c r="AJ45" i="11"/>
  <c r="AJ79" i="11"/>
  <c r="AJ98" i="11"/>
  <c r="AJ108" i="11"/>
  <c r="AJ109" i="11"/>
  <c r="AJ127" i="11"/>
  <c r="AJ144" i="11"/>
  <c r="AJ12" i="12"/>
  <c r="AJ28" i="12"/>
  <c r="AJ33" i="12"/>
  <c r="AJ46" i="12"/>
  <c r="AJ80" i="12"/>
  <c r="AJ96" i="12"/>
  <c r="AJ114" i="12"/>
  <c r="AJ124" i="12"/>
  <c r="AJ144" i="12"/>
  <c r="AJ14" i="13"/>
  <c r="AJ33" i="13"/>
  <c r="AJ76" i="13"/>
  <c r="AJ98" i="13"/>
  <c r="AJ112" i="13"/>
  <c r="AJ127" i="13"/>
  <c r="AJ142" i="13"/>
  <c r="AJ16" i="14"/>
  <c r="AJ45" i="14"/>
  <c r="AJ113" i="14"/>
  <c r="AJ140" i="14"/>
  <c r="AJ16" i="15"/>
  <c r="AJ130" i="15"/>
  <c r="AJ15" i="11"/>
  <c r="AJ31" i="11"/>
  <c r="AJ50" i="11"/>
  <c r="AJ49" i="11"/>
  <c r="AJ78" i="11"/>
  <c r="AJ95" i="11"/>
  <c r="AJ125" i="11"/>
  <c r="AJ143" i="11"/>
  <c r="AJ145" i="11" s="1"/>
  <c r="AJ16" i="12"/>
  <c r="AJ32" i="12"/>
  <c r="AJ44" i="12"/>
  <c r="AJ45" i="12"/>
  <c r="AJ78" i="12"/>
  <c r="AJ95" i="12"/>
  <c r="AJ110" i="12"/>
  <c r="AJ127" i="12"/>
  <c r="AJ141" i="12"/>
  <c r="AJ34" i="13"/>
  <c r="AJ48" i="13"/>
  <c r="AJ79" i="13"/>
  <c r="AJ94" i="13"/>
  <c r="AJ109" i="13"/>
  <c r="AJ15" i="14"/>
  <c r="AJ49" i="14"/>
  <c r="AJ124" i="14"/>
  <c r="AJ146" i="14"/>
  <c r="AJ14" i="15"/>
  <c r="AJ129" i="15"/>
  <c r="AJ129" i="16"/>
  <c r="AJ13" i="14"/>
  <c r="AJ80" i="8"/>
  <c r="AJ28" i="9"/>
  <c r="AJ31" i="17"/>
  <c r="AJ82" i="17"/>
  <c r="AJ126" i="17"/>
  <c r="AJ95" i="17"/>
  <c r="AJ103" i="3" s="1"/>
  <c r="AJ130" i="17"/>
  <c r="AJ142" i="17"/>
  <c r="AJ196" i="2" s="1"/>
  <c r="AJ28" i="8"/>
  <c r="AJ31" i="8"/>
  <c r="AJ49" i="8"/>
  <c r="AJ76" i="8"/>
  <c r="AJ79" i="8"/>
  <c r="AJ34" i="17"/>
  <c r="AJ48" i="17"/>
  <c r="AJ79" i="17"/>
  <c r="AJ102" i="3" s="1"/>
  <c r="AJ94" i="17"/>
  <c r="AJ112" i="17"/>
  <c r="AJ114" i="17"/>
  <c r="AJ128" i="17"/>
  <c r="AJ146" i="17"/>
  <c r="AJ34" i="8"/>
  <c r="AJ30" i="8"/>
  <c r="AJ48" i="8"/>
  <c r="AJ82" i="8"/>
  <c r="AJ78" i="8"/>
  <c r="AJ46" i="17"/>
  <c r="AJ96" i="17"/>
  <c r="AJ110" i="17"/>
  <c r="AJ32" i="8"/>
  <c r="AJ50" i="8"/>
  <c r="AJ46" i="8"/>
  <c r="AJ16" i="17"/>
  <c r="AJ30" i="17"/>
  <c r="AJ50" i="17"/>
  <c r="AJ80" i="17"/>
  <c r="AJ32" i="17"/>
  <c r="AJ47" i="17"/>
  <c r="AJ78" i="17"/>
  <c r="AJ98" i="17"/>
  <c r="AJ111" i="17"/>
  <c r="AJ127" i="17"/>
  <c r="AJ127" i="10" s="1"/>
  <c r="AJ144" i="17"/>
  <c r="AJ33" i="8"/>
  <c r="AJ44" i="8"/>
  <c r="AJ47" i="8"/>
  <c r="AJ81" i="8"/>
  <c r="AJ14" i="16"/>
  <c r="AJ15" i="15"/>
  <c r="AJ146" i="15"/>
  <c r="AJ142" i="15"/>
  <c r="AJ112" i="15"/>
  <c r="AJ108" i="15"/>
  <c r="AJ96" i="15"/>
  <c r="AJ92" i="15"/>
  <c r="AJ82" i="15"/>
  <c r="AJ78" i="15"/>
  <c r="AJ47" i="15"/>
  <c r="AJ143" i="16"/>
  <c r="AJ145" i="16" s="1"/>
  <c r="AJ126" i="16"/>
  <c r="AJ62" i="16" s="1"/>
  <c r="AJ113" i="16"/>
  <c r="AJ109" i="16"/>
  <c r="AJ97" i="16"/>
  <c r="AJ93" i="16"/>
  <c r="AJ79" i="16"/>
  <c r="AJ48" i="16"/>
  <c r="AJ44" i="16"/>
  <c r="AJ96" i="14"/>
  <c r="AJ92" i="14"/>
  <c r="AJ82" i="14"/>
  <c r="AJ78" i="14"/>
  <c r="AJ144" i="15"/>
  <c r="AJ127" i="15"/>
  <c r="AJ110" i="15"/>
  <c r="AJ98" i="15"/>
  <c r="AJ80" i="15"/>
  <c r="AJ49" i="15"/>
  <c r="AJ45" i="15"/>
  <c r="AJ141" i="16"/>
  <c r="AJ128" i="16"/>
  <c r="AJ111" i="16"/>
  <c r="AJ81" i="16"/>
  <c r="AJ77" i="16"/>
  <c r="AJ46" i="16"/>
  <c r="AJ94" i="14"/>
  <c r="AJ80" i="14"/>
  <c r="AJ141" i="15"/>
  <c r="AJ128" i="15"/>
  <c r="AJ124" i="15"/>
  <c r="AJ111" i="15"/>
  <c r="AJ95" i="15"/>
  <c r="AJ81" i="15"/>
  <c r="AJ77" i="15"/>
  <c r="AJ50" i="15"/>
  <c r="AJ46" i="15"/>
  <c r="AJ146" i="16"/>
  <c r="AJ142" i="16"/>
  <c r="AJ112" i="16"/>
  <c r="AJ108" i="16"/>
  <c r="AJ96" i="16"/>
  <c r="AJ92" i="16"/>
  <c r="AJ82" i="16"/>
  <c r="AJ78" i="16"/>
  <c r="AJ47" i="16"/>
  <c r="AJ95" i="14"/>
  <c r="AJ81" i="14"/>
  <c r="AJ77" i="14"/>
  <c r="AJ140" i="15"/>
  <c r="AJ114" i="15"/>
  <c r="AJ94" i="15"/>
  <c r="AJ76" i="15"/>
  <c r="AJ124" i="16"/>
  <c r="AJ95" i="16"/>
  <c r="AJ50" i="16"/>
  <c r="AJ98" i="14"/>
  <c r="AJ76" i="14"/>
  <c r="AJ143" i="15"/>
  <c r="AJ145" i="15"/>
  <c r="AJ126" i="15"/>
  <c r="AJ113" i="15"/>
  <c r="AJ109" i="15"/>
  <c r="AJ97" i="15"/>
  <c r="AJ93" i="15"/>
  <c r="AJ79" i="15"/>
  <c r="AJ63" i="15" s="1"/>
  <c r="AJ48" i="15"/>
  <c r="AJ44" i="15"/>
  <c r="AJ144" i="16"/>
  <c r="AJ140" i="16"/>
  <c r="AJ127" i="16"/>
  <c r="AJ114" i="16"/>
  <c r="AJ110" i="16"/>
  <c r="AJ98" i="16"/>
  <c r="AJ94" i="16"/>
  <c r="AJ80" i="16"/>
  <c r="AJ76" i="16"/>
  <c r="AJ49" i="16"/>
  <c r="AJ45" i="16"/>
  <c r="AJ97" i="14"/>
  <c r="AJ93" i="14"/>
  <c r="AJ79" i="14"/>
  <c r="AJ66" i="15"/>
  <c r="AI107" i="2"/>
  <c r="AI30" i="2" s="1"/>
  <c r="AI146" i="17"/>
  <c r="AI146" i="10" s="1"/>
  <c r="AI141" i="17"/>
  <c r="AI142" i="17"/>
  <c r="AI144" i="17"/>
  <c r="AI140" i="17"/>
  <c r="AI106" i="2" s="1"/>
  <c r="AI29" i="2" s="1"/>
  <c r="AH141" i="17"/>
  <c r="AI133" i="17" s="1"/>
  <c r="AH142" i="17"/>
  <c r="AH143" i="17"/>
  <c r="AH144" i="17"/>
  <c r="AH146" i="17"/>
  <c r="AH146" i="10" s="1"/>
  <c r="AH140" i="17"/>
  <c r="AI125" i="17"/>
  <c r="AI126" i="17"/>
  <c r="AI195" i="2" s="1"/>
  <c r="AI127" i="17"/>
  <c r="AI128" i="17"/>
  <c r="AI130" i="17"/>
  <c r="AI130" i="10" s="1"/>
  <c r="AI124" i="17"/>
  <c r="AI124" i="10" s="1"/>
  <c r="AH125" i="17"/>
  <c r="AH126" i="17"/>
  <c r="AH127" i="17"/>
  <c r="AH128" i="17"/>
  <c r="AH130" i="17"/>
  <c r="AH130" i="10" s="1"/>
  <c r="AH124" i="17"/>
  <c r="AI109" i="17"/>
  <c r="AI110" i="17"/>
  <c r="AI193" i="2" s="1"/>
  <c r="AI111" i="17"/>
  <c r="AI112" i="17"/>
  <c r="AI114" i="17"/>
  <c r="AI114" i="10" s="1"/>
  <c r="AI108" i="17"/>
  <c r="AI103" i="2" s="1"/>
  <c r="AI26" i="2" s="1"/>
  <c r="AH109" i="17"/>
  <c r="AH110" i="17"/>
  <c r="AH111" i="17"/>
  <c r="AH112" i="17"/>
  <c r="AH114" i="17"/>
  <c r="AH114" i="10" s="1"/>
  <c r="AH108" i="17"/>
  <c r="AI93" i="17"/>
  <c r="AI94" i="17"/>
  <c r="AI192" i="2" s="1"/>
  <c r="AI95" i="17"/>
  <c r="AI96" i="17"/>
  <c r="AI98" i="17"/>
  <c r="AI98" i="10" s="1"/>
  <c r="AI92" i="17"/>
  <c r="AI92" i="10" s="1"/>
  <c r="AH93" i="17"/>
  <c r="AH94" i="17"/>
  <c r="AH95" i="17"/>
  <c r="AH103" i="3" s="1"/>
  <c r="AH96" i="17"/>
  <c r="AH98" i="17"/>
  <c r="AH98" i="10" s="1"/>
  <c r="AH92" i="17"/>
  <c r="AI77" i="17"/>
  <c r="AI78" i="17"/>
  <c r="AI191" i="2" s="1"/>
  <c r="AI79" i="17"/>
  <c r="AI63" i="17" s="1"/>
  <c r="AI80" i="17"/>
  <c r="AI82" i="17"/>
  <c r="AI66" i="17" s="1"/>
  <c r="AI66" i="10" s="1"/>
  <c r="AH77" i="17"/>
  <c r="AH78" i="17"/>
  <c r="AH79" i="17"/>
  <c r="AH80" i="17"/>
  <c r="AH82" i="17"/>
  <c r="AI76" i="17"/>
  <c r="AH76" i="17"/>
  <c r="AI45" i="17"/>
  <c r="AI46" i="17"/>
  <c r="AI47" i="17"/>
  <c r="AI48" i="17"/>
  <c r="AI50" i="17"/>
  <c r="AI50" i="10" s="1"/>
  <c r="AI44" i="17"/>
  <c r="AI44" i="10" s="1"/>
  <c r="AH45" i="17"/>
  <c r="AI37" i="17" s="1"/>
  <c r="AH46" i="17"/>
  <c r="AH47" i="17"/>
  <c r="AH47" i="10" s="1"/>
  <c r="AH48" i="17"/>
  <c r="AH50" i="17"/>
  <c r="AH50" i="10" s="1"/>
  <c r="AH44" i="17"/>
  <c r="AI29" i="17"/>
  <c r="AI30" i="17"/>
  <c r="AI189" i="2" s="1"/>
  <c r="AI31" i="17"/>
  <c r="AI100" i="3" s="1"/>
  <c r="AI32" i="17"/>
  <c r="AI34" i="17"/>
  <c r="AI34" i="10" s="1"/>
  <c r="AI28" i="17"/>
  <c r="AI99" i="2" s="1"/>
  <c r="AI22" i="2" s="1"/>
  <c r="AH29" i="17"/>
  <c r="AH30" i="17"/>
  <c r="AH31" i="17"/>
  <c r="AH100" i="3" s="1"/>
  <c r="AH32" i="17"/>
  <c r="AH34" i="17"/>
  <c r="AH34" i="10" s="1"/>
  <c r="AH28" i="17"/>
  <c r="AH13" i="17"/>
  <c r="AH14" i="17"/>
  <c r="AH197" i="2" s="1"/>
  <c r="AH15" i="17"/>
  <c r="AH108" i="3" s="1"/>
  <c r="AH16" i="17"/>
  <c r="AH18" i="17"/>
  <c r="AH12" i="17"/>
  <c r="AH12" i="10" s="1"/>
  <c r="AI13" i="17"/>
  <c r="AI14" i="17"/>
  <c r="AI15" i="17"/>
  <c r="AI16" i="17"/>
  <c r="AI18" i="17"/>
  <c r="AH146" i="16"/>
  <c r="AH144" i="16"/>
  <c r="AH143" i="16"/>
  <c r="AH145" i="16"/>
  <c r="AH142" i="16"/>
  <c r="AH141" i="16"/>
  <c r="AH140" i="16"/>
  <c r="AH130" i="16"/>
  <c r="AH129" i="16"/>
  <c r="AH128" i="16"/>
  <c r="AH127" i="16"/>
  <c r="AH126" i="16"/>
  <c r="AH125" i="16"/>
  <c r="AH124" i="16"/>
  <c r="AH114" i="16"/>
  <c r="AH113" i="16"/>
  <c r="AH112" i="16"/>
  <c r="AH111" i="16"/>
  <c r="AH110" i="16"/>
  <c r="AH109" i="16"/>
  <c r="AH108" i="16"/>
  <c r="AH98" i="16"/>
  <c r="AH97" i="16"/>
  <c r="AH96" i="16"/>
  <c r="AH95" i="16"/>
  <c r="AH94" i="16"/>
  <c r="AH93" i="16"/>
  <c r="AH92" i="16"/>
  <c r="AH82" i="16"/>
  <c r="AH81" i="16"/>
  <c r="AH80" i="16"/>
  <c r="AH79" i="16"/>
  <c r="AH78" i="16"/>
  <c r="AH77" i="16"/>
  <c r="AH76" i="16"/>
  <c r="AH50" i="16"/>
  <c r="AH49" i="16"/>
  <c r="AH48" i="16"/>
  <c r="AH47" i="16"/>
  <c r="AH46" i="16"/>
  <c r="AH45" i="16"/>
  <c r="AH44" i="16"/>
  <c r="AH34" i="16"/>
  <c r="AH33" i="16"/>
  <c r="AH32" i="16"/>
  <c r="AH31" i="16"/>
  <c r="AH30" i="16"/>
  <c r="AH29" i="16"/>
  <c r="AH28" i="16"/>
  <c r="AH15" i="16"/>
  <c r="AH16" i="16" s="1"/>
  <c r="AH14" i="16"/>
  <c r="AH13" i="16"/>
  <c r="AH12" i="16"/>
  <c r="AH146" i="15"/>
  <c r="AH144" i="15"/>
  <c r="AH143" i="15"/>
  <c r="AH145" i="15" s="1"/>
  <c r="AH142" i="15"/>
  <c r="AH141" i="15"/>
  <c r="AH140" i="15"/>
  <c r="AH130" i="15"/>
  <c r="AH129" i="15"/>
  <c r="AH128" i="15"/>
  <c r="AH127" i="15"/>
  <c r="AH126" i="15"/>
  <c r="AH125" i="15"/>
  <c r="AH124" i="15"/>
  <c r="AH114" i="15"/>
  <c r="AH113" i="15"/>
  <c r="AH112" i="15"/>
  <c r="AH111" i="15"/>
  <c r="AH110" i="15"/>
  <c r="AH109" i="15"/>
  <c r="AH108" i="15"/>
  <c r="AH98" i="15"/>
  <c r="AH97" i="15"/>
  <c r="AH96" i="15"/>
  <c r="AH95" i="15"/>
  <c r="AH94" i="15"/>
  <c r="AH93" i="15"/>
  <c r="AH92" i="15"/>
  <c r="AH82" i="15"/>
  <c r="AH81" i="15"/>
  <c r="AH80" i="15"/>
  <c r="AH79" i="15"/>
  <c r="AH78" i="15"/>
  <c r="AH77" i="15"/>
  <c r="AH76" i="15"/>
  <c r="AH50" i="15"/>
  <c r="AH49" i="15"/>
  <c r="AH48" i="15"/>
  <c r="AH47" i="15"/>
  <c r="AH46" i="15"/>
  <c r="AH45" i="15"/>
  <c r="AH44" i="15"/>
  <c r="AH34" i="15"/>
  <c r="AH33" i="15"/>
  <c r="AH32" i="15"/>
  <c r="AH31" i="15"/>
  <c r="AH30" i="15"/>
  <c r="AH29" i="15"/>
  <c r="AH28" i="15"/>
  <c r="AH16" i="15"/>
  <c r="AH15" i="15"/>
  <c r="AH14" i="15"/>
  <c r="AH13" i="15"/>
  <c r="AH12" i="15"/>
  <c r="AH146" i="14"/>
  <c r="AH144" i="14"/>
  <c r="AH143" i="14"/>
  <c r="AH145" i="14" s="1"/>
  <c r="AH142" i="14"/>
  <c r="AH141" i="14"/>
  <c r="AH140" i="14"/>
  <c r="AH130" i="14"/>
  <c r="AH129" i="14"/>
  <c r="AH128" i="14"/>
  <c r="AH127" i="14"/>
  <c r="AH126" i="14"/>
  <c r="AH125" i="14"/>
  <c r="AI117" i="14" s="1"/>
  <c r="AH124" i="14"/>
  <c r="AH50" i="14"/>
  <c r="AH49" i="14"/>
  <c r="AH48" i="14"/>
  <c r="AH47" i="14"/>
  <c r="AH46" i="14"/>
  <c r="AH45" i="14"/>
  <c r="AH44" i="14"/>
  <c r="AH34" i="14"/>
  <c r="AH33" i="14"/>
  <c r="AH32" i="14"/>
  <c r="AH31" i="14"/>
  <c r="AH30" i="14"/>
  <c r="AH29" i="14"/>
  <c r="AH28" i="14"/>
  <c r="AH16" i="14"/>
  <c r="AH15" i="14"/>
  <c r="AH14" i="14"/>
  <c r="AH13" i="14"/>
  <c r="AH12" i="14"/>
  <c r="AH146" i="13"/>
  <c r="AH144" i="13"/>
  <c r="AH143" i="13"/>
  <c r="AH145" i="13"/>
  <c r="AH142" i="13"/>
  <c r="AH141" i="13"/>
  <c r="AH140" i="13"/>
  <c r="AH130" i="13"/>
  <c r="AH129" i="13"/>
  <c r="AH128" i="13"/>
  <c r="AH127" i="13"/>
  <c r="AH126" i="13"/>
  <c r="AH125" i="13"/>
  <c r="AH124" i="13"/>
  <c r="AH114" i="13"/>
  <c r="AH113" i="13"/>
  <c r="AH112" i="13"/>
  <c r="AH111" i="13"/>
  <c r="AH110" i="13"/>
  <c r="AH109" i="13"/>
  <c r="AH108" i="13"/>
  <c r="AH98" i="13"/>
  <c r="AH97" i="13"/>
  <c r="AH96" i="13"/>
  <c r="AH95" i="13"/>
  <c r="AH94" i="13"/>
  <c r="AH93" i="13"/>
  <c r="AH92" i="13"/>
  <c r="AH82" i="13"/>
  <c r="AH81" i="13"/>
  <c r="AH80" i="13"/>
  <c r="AH79" i="13"/>
  <c r="AH78" i="13"/>
  <c r="AH77" i="13"/>
  <c r="AH76" i="13"/>
  <c r="AH50" i="13"/>
  <c r="AH49" i="13"/>
  <c r="AH48" i="13"/>
  <c r="AH47" i="13"/>
  <c r="AH46" i="13"/>
  <c r="AH45" i="13"/>
  <c r="AH44" i="13"/>
  <c r="AH34" i="13"/>
  <c r="AH33" i="13"/>
  <c r="AH32" i="13"/>
  <c r="AH31" i="13"/>
  <c r="AH30" i="13"/>
  <c r="AH29" i="13"/>
  <c r="AH28" i="13"/>
  <c r="AH16" i="13"/>
  <c r="AH15" i="13"/>
  <c r="AH14" i="13"/>
  <c r="AH13" i="13"/>
  <c r="AH12" i="13"/>
  <c r="AH146" i="12"/>
  <c r="AH144" i="12"/>
  <c r="AH143" i="12"/>
  <c r="AH145" i="12"/>
  <c r="AH142" i="12"/>
  <c r="AH141" i="12"/>
  <c r="AH140" i="12"/>
  <c r="AH130" i="12"/>
  <c r="AH129" i="12"/>
  <c r="AH128" i="12"/>
  <c r="AH127" i="12"/>
  <c r="AH126" i="12"/>
  <c r="AH125" i="12"/>
  <c r="AH124" i="12"/>
  <c r="AH114" i="12"/>
  <c r="AH113" i="12"/>
  <c r="AH112" i="12"/>
  <c r="AH111" i="12"/>
  <c r="AH110" i="12"/>
  <c r="AH109" i="12"/>
  <c r="AH108" i="12"/>
  <c r="AH98" i="12"/>
  <c r="AH97" i="12"/>
  <c r="AH96" i="12"/>
  <c r="AH95" i="12"/>
  <c r="AH94" i="12"/>
  <c r="AH93" i="12"/>
  <c r="AH92" i="12"/>
  <c r="AH82" i="12"/>
  <c r="AH81" i="12"/>
  <c r="AH80" i="12"/>
  <c r="AH79" i="12"/>
  <c r="AH78" i="12"/>
  <c r="AH77" i="12"/>
  <c r="AH76" i="12"/>
  <c r="AH50" i="12"/>
  <c r="AH49" i="12"/>
  <c r="AH48" i="12"/>
  <c r="AH47" i="12"/>
  <c r="AH46" i="12"/>
  <c r="AH45" i="12"/>
  <c r="AH44" i="12"/>
  <c r="AH34" i="12"/>
  <c r="AH33" i="12"/>
  <c r="AH32" i="12"/>
  <c r="AH31" i="12"/>
  <c r="AH30" i="12"/>
  <c r="AH29" i="12"/>
  <c r="AH28" i="12"/>
  <c r="AH16" i="12"/>
  <c r="AH15" i="12"/>
  <c r="AH14" i="12"/>
  <c r="AH13" i="12"/>
  <c r="AH12" i="12"/>
  <c r="AH146" i="11"/>
  <c r="AH144" i="11"/>
  <c r="AH143" i="11"/>
  <c r="AH145" i="11"/>
  <c r="AH147" i="11" s="1"/>
  <c r="AH142" i="11"/>
  <c r="AH141" i="11"/>
  <c r="AH140" i="11"/>
  <c r="AH130" i="11"/>
  <c r="AH129" i="11"/>
  <c r="AH128" i="11"/>
  <c r="AH127" i="11"/>
  <c r="AH126" i="11"/>
  <c r="AH125" i="11"/>
  <c r="AH124" i="11"/>
  <c r="AH114" i="11"/>
  <c r="AH113" i="11"/>
  <c r="AH112" i="11"/>
  <c r="AH111" i="11"/>
  <c r="AH110" i="11"/>
  <c r="AH109" i="11"/>
  <c r="AH108" i="11"/>
  <c r="AH98" i="11"/>
  <c r="AH97" i="11"/>
  <c r="AH96" i="11"/>
  <c r="AH95" i="11"/>
  <c r="AH94" i="11"/>
  <c r="AH93" i="11"/>
  <c r="AH92" i="11"/>
  <c r="AH82" i="11"/>
  <c r="AH81" i="11"/>
  <c r="AH79" i="11"/>
  <c r="AH78" i="11"/>
  <c r="AH80" i="11" s="1"/>
  <c r="AH77" i="11"/>
  <c r="AH76" i="11"/>
  <c r="AH50" i="11"/>
  <c r="AH49" i="11"/>
  <c r="AH47" i="11"/>
  <c r="AH46" i="11"/>
  <c r="AH48" i="11" s="1"/>
  <c r="AH45" i="11"/>
  <c r="AH44" i="11"/>
  <c r="AH34" i="11"/>
  <c r="AH33" i="11"/>
  <c r="AH31" i="11"/>
  <c r="AH30" i="11"/>
  <c r="AH32" i="11" s="1"/>
  <c r="AH29" i="11"/>
  <c r="AH28" i="11"/>
  <c r="AH15" i="11"/>
  <c r="AH14" i="11"/>
  <c r="AH16" i="11" s="1"/>
  <c r="AH13" i="11"/>
  <c r="AH12" i="11"/>
  <c r="AH326" i="9"/>
  <c r="AH324" i="9"/>
  <c r="AH323" i="9"/>
  <c r="AH322" i="9"/>
  <c r="AH321" i="9"/>
  <c r="AH320" i="9"/>
  <c r="AH310" i="9"/>
  <c r="AH308" i="9"/>
  <c r="AH307" i="9"/>
  <c r="AH306" i="9"/>
  <c r="AH305" i="9"/>
  <c r="AH304" i="9"/>
  <c r="AH294" i="9"/>
  <c r="AH292" i="9"/>
  <c r="AH291" i="9"/>
  <c r="AH290" i="9"/>
  <c r="AH289" i="9"/>
  <c r="AH288" i="9"/>
  <c r="AH278" i="9"/>
  <c r="AH276" i="9"/>
  <c r="AH275" i="9"/>
  <c r="AH274" i="9"/>
  <c r="AH273" i="9"/>
  <c r="AH272" i="9"/>
  <c r="AH262" i="9"/>
  <c r="AH260" i="9"/>
  <c r="AH259" i="9"/>
  <c r="AH258" i="9"/>
  <c r="AH257" i="9"/>
  <c r="AH256" i="9"/>
  <c r="AH246" i="9"/>
  <c r="AH244" i="9"/>
  <c r="AH243" i="9"/>
  <c r="AH242" i="9"/>
  <c r="AH241" i="9"/>
  <c r="AH240" i="9"/>
  <c r="AH214" i="9"/>
  <c r="AH212" i="9"/>
  <c r="AH211" i="9"/>
  <c r="AH210" i="9"/>
  <c r="AH209" i="9"/>
  <c r="AH208" i="9"/>
  <c r="AH198" i="9"/>
  <c r="AH196" i="9"/>
  <c r="AH195" i="9"/>
  <c r="AH194" i="9"/>
  <c r="AH193" i="9"/>
  <c r="AH192" i="9"/>
  <c r="AH160" i="9"/>
  <c r="AH159" i="9"/>
  <c r="AH161" i="9" s="1"/>
  <c r="AH158" i="9"/>
  <c r="AH157" i="9"/>
  <c r="AH156" i="9"/>
  <c r="AH146" i="9"/>
  <c r="AH144" i="9"/>
  <c r="AH143" i="9"/>
  <c r="AH145" i="9" s="1"/>
  <c r="AH142" i="9"/>
  <c r="AH141" i="9"/>
  <c r="AH140" i="9"/>
  <c r="AH130" i="9"/>
  <c r="AH128" i="9"/>
  <c r="AH127" i="9"/>
  <c r="AH126" i="9"/>
  <c r="AH125" i="9"/>
  <c r="AH124" i="9"/>
  <c r="AH114" i="9"/>
  <c r="AH112" i="9"/>
  <c r="AH111" i="9"/>
  <c r="AH113" i="9" s="1"/>
  <c r="AH110" i="9"/>
  <c r="AH109" i="9"/>
  <c r="AH108" i="9"/>
  <c r="AH98" i="9"/>
  <c r="AH96" i="9"/>
  <c r="AH95" i="9"/>
  <c r="AH97" i="9" s="1"/>
  <c r="AH94" i="9"/>
  <c r="AH93" i="9"/>
  <c r="AH92" i="9"/>
  <c r="AH82" i="9"/>
  <c r="AH80" i="9"/>
  <c r="AH79" i="9"/>
  <c r="AH81" i="9" s="1"/>
  <c r="AH78" i="9"/>
  <c r="AH77" i="9"/>
  <c r="AH76" i="9"/>
  <c r="AH34" i="9"/>
  <c r="AH32" i="9"/>
  <c r="AH31" i="9"/>
  <c r="AH33" i="9" s="1"/>
  <c r="AH30" i="9"/>
  <c r="AH29" i="9"/>
  <c r="AH28" i="9"/>
  <c r="AH82" i="8"/>
  <c r="AH81" i="8"/>
  <c r="AH80" i="8"/>
  <c r="AH79" i="8"/>
  <c r="AH78" i="8"/>
  <c r="AH77" i="8"/>
  <c r="AH76" i="8"/>
  <c r="AH50" i="8"/>
  <c r="AH49" i="8"/>
  <c r="AH48" i="8"/>
  <c r="AH47" i="8"/>
  <c r="AH46" i="8"/>
  <c r="AH45" i="8"/>
  <c r="AH44" i="8"/>
  <c r="AH34" i="8"/>
  <c r="AH33" i="8"/>
  <c r="AH32" i="8"/>
  <c r="AH31" i="8"/>
  <c r="AH30" i="8"/>
  <c r="AH29" i="8"/>
  <c r="AH28" i="8"/>
  <c r="AI108" i="16"/>
  <c r="AI141" i="16"/>
  <c r="AJ133" i="16" s="1"/>
  <c r="AI142" i="16"/>
  <c r="AI143" i="16"/>
  <c r="AI145" i="16" s="1"/>
  <c r="AI144" i="16"/>
  <c r="AI146" i="16"/>
  <c r="AI140" i="16"/>
  <c r="AI129" i="16"/>
  <c r="AI125" i="16"/>
  <c r="AJ117" i="16" s="1"/>
  <c r="AI126" i="16"/>
  <c r="AI127" i="16"/>
  <c r="AI128" i="16"/>
  <c r="AI130" i="16"/>
  <c r="AI124" i="16"/>
  <c r="AI113" i="16"/>
  <c r="AI114" i="16"/>
  <c r="AI112" i="16"/>
  <c r="AI111" i="16"/>
  <c r="AI110" i="16"/>
  <c r="AI109" i="16"/>
  <c r="AJ101" i="16" s="1"/>
  <c r="AI97" i="16"/>
  <c r="AI93" i="16"/>
  <c r="AJ85" i="16" s="1"/>
  <c r="AI94" i="16"/>
  <c r="AI95" i="16"/>
  <c r="AI96" i="16"/>
  <c r="AI98" i="16"/>
  <c r="AI92" i="16"/>
  <c r="AI77" i="16"/>
  <c r="AJ69" i="16"/>
  <c r="AI78" i="16"/>
  <c r="AI79" i="16"/>
  <c r="AI80" i="16"/>
  <c r="AI82" i="16"/>
  <c r="AI76" i="16"/>
  <c r="AI49" i="16"/>
  <c r="AI45" i="16"/>
  <c r="AJ37" i="16"/>
  <c r="AI46" i="16"/>
  <c r="AI47" i="16"/>
  <c r="AI48" i="16"/>
  <c r="AI50" i="16"/>
  <c r="AI44" i="16"/>
  <c r="AI29" i="16"/>
  <c r="AJ21" i="16"/>
  <c r="AI13" i="16"/>
  <c r="AI14" i="16"/>
  <c r="AI15" i="16"/>
  <c r="AI16" i="16"/>
  <c r="AI12" i="16"/>
  <c r="AI141" i="15"/>
  <c r="AJ133" i="15"/>
  <c r="AI142" i="15"/>
  <c r="AI143" i="15"/>
  <c r="AI145" i="15" s="1"/>
  <c r="AI144" i="15"/>
  <c r="AI146" i="15"/>
  <c r="AI140" i="15"/>
  <c r="AI129" i="15"/>
  <c r="AI126" i="15"/>
  <c r="AI127" i="15"/>
  <c r="AI128" i="15"/>
  <c r="AI130" i="15"/>
  <c r="AI124" i="15"/>
  <c r="AI109" i="15"/>
  <c r="AJ101" i="15" s="1"/>
  <c r="AI110" i="15"/>
  <c r="AI111" i="15"/>
  <c r="AI112" i="15"/>
  <c r="AI108" i="15"/>
  <c r="AI97" i="15"/>
  <c r="AI93" i="15"/>
  <c r="AJ85" i="15" s="1"/>
  <c r="AI94" i="15"/>
  <c r="AI95" i="15"/>
  <c r="AI96" i="15"/>
  <c r="AI98" i="15"/>
  <c r="AI92" i="15"/>
  <c r="AI81" i="15"/>
  <c r="AI77" i="15"/>
  <c r="AJ69" i="15" s="1"/>
  <c r="AI78" i="15"/>
  <c r="AI79" i="15"/>
  <c r="AI80" i="15"/>
  <c r="AI82" i="15"/>
  <c r="AI76" i="15"/>
  <c r="AI49" i="15"/>
  <c r="AI45" i="15"/>
  <c r="AJ37" i="15" s="1"/>
  <c r="AI46" i="15"/>
  <c r="AI47" i="15"/>
  <c r="AI48" i="15"/>
  <c r="AI50" i="15"/>
  <c r="AI44" i="15"/>
  <c r="AI29" i="15"/>
  <c r="AJ21" i="15"/>
  <c r="AI13" i="15"/>
  <c r="AI14" i="15"/>
  <c r="AI15" i="15"/>
  <c r="AI16" i="15"/>
  <c r="AI12" i="15"/>
  <c r="AH2" i="14"/>
  <c r="AI2" i="14"/>
  <c r="AH3" i="14"/>
  <c r="AI3" i="14"/>
  <c r="AI12" i="14"/>
  <c r="AI13" i="14"/>
  <c r="AI14" i="14"/>
  <c r="AI15" i="14"/>
  <c r="AI16" i="14"/>
  <c r="AH22" i="14"/>
  <c r="AI22" i="14"/>
  <c r="AH23" i="14"/>
  <c r="AH24" i="14"/>
  <c r="AI24" i="14"/>
  <c r="AH26" i="14"/>
  <c r="AI26" i="14"/>
  <c r="AI29" i="14"/>
  <c r="AJ21" i="14"/>
  <c r="AH38" i="14"/>
  <c r="AI38" i="14"/>
  <c r="AH39" i="14"/>
  <c r="AI39" i="14"/>
  <c r="AH40" i="14"/>
  <c r="AH42" i="14"/>
  <c r="AI42" i="14"/>
  <c r="AI44" i="14"/>
  <c r="AI45" i="14"/>
  <c r="AJ37" i="14" s="1"/>
  <c r="AI46" i="14"/>
  <c r="AI47" i="14"/>
  <c r="AI48" i="14"/>
  <c r="AI49" i="14"/>
  <c r="AI50" i="14"/>
  <c r="AH55" i="14"/>
  <c r="AI55" i="14"/>
  <c r="AH70" i="14"/>
  <c r="AI70" i="14"/>
  <c r="AH71" i="14"/>
  <c r="AI71" i="14"/>
  <c r="AH74" i="14"/>
  <c r="AI74" i="14"/>
  <c r="AH76" i="14"/>
  <c r="AI76" i="14"/>
  <c r="AH77" i="14"/>
  <c r="AI77" i="14"/>
  <c r="AJ69" i="14" s="1"/>
  <c r="AH78" i="14"/>
  <c r="AH62" i="14" s="1"/>
  <c r="AH57" i="14" s="1"/>
  <c r="AI78" i="14"/>
  <c r="AH79" i="14"/>
  <c r="AH63" i="14" s="1"/>
  <c r="AI79" i="14"/>
  <c r="AH80" i="14"/>
  <c r="AI80" i="14"/>
  <c r="AH81" i="14"/>
  <c r="AI81" i="14"/>
  <c r="AH82" i="14"/>
  <c r="AI82" i="14"/>
  <c r="AH86" i="14"/>
  <c r="AI86" i="14"/>
  <c r="AH87" i="14"/>
  <c r="AI87" i="14"/>
  <c r="AH90" i="14"/>
  <c r="AI90" i="14"/>
  <c r="AH92" i="14"/>
  <c r="AI92" i="14"/>
  <c r="AH93" i="14"/>
  <c r="AI85" i="14" s="1"/>
  <c r="AI93" i="14"/>
  <c r="AJ85" i="14"/>
  <c r="AH94" i="14"/>
  <c r="AI94" i="14"/>
  <c r="AH95" i="14"/>
  <c r="AI95" i="14"/>
  <c r="AH96" i="14"/>
  <c r="AI96" i="14"/>
  <c r="AH97" i="14"/>
  <c r="AI97" i="14"/>
  <c r="AH98" i="14"/>
  <c r="AI98" i="14"/>
  <c r="AH102" i="14"/>
  <c r="AI102" i="14"/>
  <c r="AH103" i="14"/>
  <c r="AI103" i="14"/>
  <c r="AH104" i="14"/>
  <c r="AH106" i="14"/>
  <c r="AI106" i="14"/>
  <c r="AH108" i="14"/>
  <c r="AI108" i="14"/>
  <c r="AH109" i="14"/>
  <c r="AI101" i="14" s="1"/>
  <c r="AI109" i="14"/>
  <c r="AJ101" i="14"/>
  <c r="AH110" i="14"/>
  <c r="AI110" i="14"/>
  <c r="AH111" i="14"/>
  <c r="AI111" i="14"/>
  <c r="AH112" i="14"/>
  <c r="AI112" i="14"/>
  <c r="AH113" i="14"/>
  <c r="AH114" i="14"/>
  <c r="AH118" i="14"/>
  <c r="AI118" i="14"/>
  <c r="AH119" i="14"/>
  <c r="AI119" i="14"/>
  <c r="AH120" i="14"/>
  <c r="AH122" i="14"/>
  <c r="AI122" i="14"/>
  <c r="AI124" i="14"/>
  <c r="AI125" i="14"/>
  <c r="AJ117" i="14"/>
  <c r="AI126" i="14"/>
  <c r="AI127" i="14"/>
  <c r="AI128" i="14"/>
  <c r="AI129" i="14"/>
  <c r="AI130" i="14"/>
  <c r="AH134" i="14"/>
  <c r="AI134" i="14"/>
  <c r="AH135" i="14"/>
  <c r="AI135" i="14"/>
  <c r="AI140" i="14"/>
  <c r="AI133" i="14"/>
  <c r="AI141" i="14"/>
  <c r="AJ133" i="14" s="1"/>
  <c r="AI142" i="14"/>
  <c r="AI143" i="14"/>
  <c r="AI145" i="14" s="1"/>
  <c r="AI144" i="14"/>
  <c r="AI146" i="14"/>
  <c r="AI129" i="13"/>
  <c r="AI141" i="13"/>
  <c r="AI142" i="13"/>
  <c r="AI143" i="13"/>
  <c r="AI145" i="13" s="1"/>
  <c r="AI144" i="13"/>
  <c r="AI146" i="13"/>
  <c r="AI140" i="13"/>
  <c r="AI125" i="13"/>
  <c r="AI126" i="13"/>
  <c r="AI127" i="13"/>
  <c r="AI128" i="13"/>
  <c r="AI130" i="13"/>
  <c r="AI124" i="13"/>
  <c r="AI113" i="13"/>
  <c r="AI109" i="13"/>
  <c r="AI110" i="13"/>
  <c r="AI111" i="13"/>
  <c r="AI112" i="13"/>
  <c r="AI114" i="13"/>
  <c r="AI108" i="13"/>
  <c r="AI97" i="13"/>
  <c r="AI93" i="13"/>
  <c r="AI94" i="13"/>
  <c r="AI95" i="13"/>
  <c r="AI96" i="13"/>
  <c r="AI98" i="13"/>
  <c r="AI92" i="13"/>
  <c r="AI81" i="13"/>
  <c r="AI77" i="13"/>
  <c r="AI78" i="13"/>
  <c r="AI79" i="13"/>
  <c r="AI80" i="13"/>
  <c r="AI82" i="13"/>
  <c r="AI76" i="13"/>
  <c r="AI49" i="13"/>
  <c r="AI45" i="13"/>
  <c r="AI46" i="13"/>
  <c r="AI47" i="13"/>
  <c r="AI48" i="13"/>
  <c r="AI50" i="13"/>
  <c r="AI44" i="13"/>
  <c r="AI33" i="13"/>
  <c r="AI29" i="13"/>
  <c r="AI30" i="13"/>
  <c r="AI31" i="13"/>
  <c r="AI32" i="13"/>
  <c r="AI34" i="13"/>
  <c r="AI28" i="13"/>
  <c r="AI13" i="13"/>
  <c r="AI14" i="13"/>
  <c r="AI15" i="13"/>
  <c r="AI16" i="13"/>
  <c r="AI12" i="13"/>
  <c r="AH66" i="14"/>
  <c r="AH65" i="14"/>
  <c r="AI37" i="14"/>
  <c r="AI66" i="14"/>
  <c r="AI65" i="14"/>
  <c r="AI69" i="14"/>
  <c r="AI21" i="14"/>
  <c r="AI141" i="12"/>
  <c r="AI142" i="12"/>
  <c r="AI144" i="12"/>
  <c r="AI146" i="12"/>
  <c r="AI140" i="12"/>
  <c r="AI129" i="12"/>
  <c r="AI125" i="12"/>
  <c r="AI126" i="12"/>
  <c r="AI127" i="12"/>
  <c r="AI128" i="12"/>
  <c r="AI130" i="12"/>
  <c r="AI124" i="12"/>
  <c r="AI113" i="12"/>
  <c r="AI109" i="12"/>
  <c r="AI110" i="12"/>
  <c r="AI111" i="12"/>
  <c r="AI112" i="12"/>
  <c r="AI114" i="12"/>
  <c r="AI108" i="12"/>
  <c r="AI97" i="12"/>
  <c r="AI93" i="12"/>
  <c r="AI94" i="12"/>
  <c r="AI95" i="12"/>
  <c r="AI96" i="12"/>
  <c r="AI98" i="12"/>
  <c r="AI92" i="12"/>
  <c r="AI81" i="12"/>
  <c r="AI77" i="12"/>
  <c r="AI78" i="12"/>
  <c r="AI79" i="12"/>
  <c r="AI80" i="12"/>
  <c r="AI82" i="12"/>
  <c r="AI76" i="12"/>
  <c r="AI49" i="12"/>
  <c r="AI45" i="12"/>
  <c r="AI46" i="12"/>
  <c r="AI47" i="12"/>
  <c r="AI48" i="12"/>
  <c r="AI50" i="12"/>
  <c r="AI44" i="12"/>
  <c r="AI33" i="12"/>
  <c r="AI29" i="12"/>
  <c r="AI30" i="12"/>
  <c r="AI31" i="12"/>
  <c r="AI32" i="12"/>
  <c r="AI34" i="12"/>
  <c r="AI28" i="12"/>
  <c r="AI13" i="12"/>
  <c r="AI14" i="12"/>
  <c r="AI15" i="12"/>
  <c r="AI16" i="12"/>
  <c r="AI12" i="12"/>
  <c r="AI33" i="11"/>
  <c r="AI49" i="11"/>
  <c r="AI81" i="11"/>
  <c r="AI97" i="11"/>
  <c r="AI113" i="11"/>
  <c r="AI129" i="11"/>
  <c r="AH151" i="10"/>
  <c r="AI151" i="10"/>
  <c r="AJ151" i="10"/>
  <c r="AH150" i="10"/>
  <c r="AI150" i="10"/>
  <c r="AI25" i="4"/>
  <c r="AH25" i="4"/>
  <c r="AI24" i="4"/>
  <c r="AH24" i="4"/>
  <c r="AI22" i="4"/>
  <c r="AH22" i="4"/>
  <c r="AG22" i="4"/>
  <c r="AH23" i="4"/>
  <c r="AI17" i="4"/>
  <c r="AH17" i="4"/>
  <c r="AI16" i="4"/>
  <c r="AH16" i="4"/>
  <c r="AI15" i="4"/>
  <c r="AH15" i="4"/>
  <c r="AI14" i="4"/>
  <c r="AH14" i="4"/>
  <c r="AI9" i="4"/>
  <c r="AH9" i="4"/>
  <c r="AI7" i="4"/>
  <c r="AH7" i="4"/>
  <c r="AI151" i="11"/>
  <c r="AI150" i="11"/>
  <c r="AH151" i="11"/>
  <c r="AH150" i="11"/>
  <c r="AI141" i="11"/>
  <c r="AI142" i="11"/>
  <c r="AI143" i="11"/>
  <c r="AI144" i="11"/>
  <c r="AI146" i="11"/>
  <c r="AI140" i="11"/>
  <c r="AI125" i="11"/>
  <c r="AI126" i="11"/>
  <c r="AI127" i="11"/>
  <c r="AI128" i="11"/>
  <c r="AI130" i="11"/>
  <c r="AI124" i="11"/>
  <c r="AI109" i="11"/>
  <c r="AI110" i="11"/>
  <c r="AI111" i="11"/>
  <c r="AI112" i="11"/>
  <c r="AI114" i="11"/>
  <c r="AI108" i="11"/>
  <c r="AI93" i="11"/>
  <c r="AI94" i="11"/>
  <c r="AI95" i="11"/>
  <c r="AI96" i="11"/>
  <c r="AI98" i="11"/>
  <c r="AI92" i="11"/>
  <c r="AI77" i="11"/>
  <c r="AI78" i="11"/>
  <c r="AI79" i="11"/>
  <c r="AI80" i="11"/>
  <c r="AI82" i="11"/>
  <c r="AI76" i="11"/>
  <c r="AI45" i="11"/>
  <c r="AI46" i="11"/>
  <c r="AI47" i="11"/>
  <c r="AI48" i="11"/>
  <c r="AI50" i="11"/>
  <c r="AI44" i="11"/>
  <c r="AI29" i="11"/>
  <c r="AI30" i="11"/>
  <c r="AI31" i="11"/>
  <c r="AI32" i="11"/>
  <c r="AI34" i="11"/>
  <c r="AI28" i="11"/>
  <c r="AI13" i="11"/>
  <c r="AI14" i="11"/>
  <c r="AI15" i="11"/>
  <c r="AI16" i="11"/>
  <c r="AI12" i="11"/>
  <c r="AI321" i="9"/>
  <c r="AI322" i="9"/>
  <c r="AI323" i="9"/>
  <c r="AI324" i="9"/>
  <c r="AI325" i="9"/>
  <c r="AI326" i="9"/>
  <c r="AI320" i="9"/>
  <c r="AI305" i="9"/>
  <c r="AI306" i="9"/>
  <c r="AI307" i="9"/>
  <c r="AI308" i="9"/>
  <c r="AI310" i="9"/>
  <c r="AI304" i="9"/>
  <c r="AI289" i="9"/>
  <c r="AI290" i="9"/>
  <c r="AI291" i="9"/>
  <c r="AI292" i="9"/>
  <c r="AI293" i="9"/>
  <c r="AI294" i="9"/>
  <c r="AI288" i="9"/>
  <c r="AI273" i="9"/>
  <c r="AI274" i="9"/>
  <c r="AI275" i="9"/>
  <c r="AI276" i="9"/>
  <c r="AI278" i="9"/>
  <c r="AI272" i="9"/>
  <c r="AI257" i="9"/>
  <c r="AI258" i="9"/>
  <c r="AI259" i="9"/>
  <c r="AI260" i="9"/>
  <c r="AI262" i="9"/>
  <c r="AI256" i="9"/>
  <c r="AI241" i="9"/>
  <c r="AI242" i="9"/>
  <c r="AI243" i="9"/>
  <c r="AI244" i="9"/>
  <c r="AI246" i="9"/>
  <c r="AI240" i="9"/>
  <c r="AI209" i="9"/>
  <c r="AI210" i="9"/>
  <c r="AI211" i="9"/>
  <c r="AI212" i="9"/>
  <c r="AI213" i="9"/>
  <c r="AI214" i="9"/>
  <c r="AI208" i="9"/>
  <c r="AI193" i="9"/>
  <c r="AI194" i="9"/>
  <c r="AI195" i="9"/>
  <c r="AI196" i="9"/>
  <c r="AI197" i="9"/>
  <c r="AI198" i="9"/>
  <c r="AI192" i="9"/>
  <c r="AI261" i="9"/>
  <c r="AI309" i="9"/>
  <c r="AI245" i="9"/>
  <c r="AI277" i="9"/>
  <c r="AH58" i="14"/>
  <c r="AI58" i="14"/>
  <c r="AI65" i="11"/>
  <c r="AH65" i="11"/>
  <c r="AH309" i="9"/>
  <c r="AH293" i="9"/>
  <c r="AH277" i="9"/>
  <c r="AH245" i="9"/>
  <c r="AH213" i="9"/>
  <c r="AH197" i="9"/>
  <c r="AH49" i="9"/>
  <c r="AH261" i="9"/>
  <c r="AH325" i="9"/>
  <c r="AI142" i="9"/>
  <c r="AI28" i="9"/>
  <c r="AI76" i="9"/>
  <c r="AI108" i="9"/>
  <c r="AI140" i="9"/>
  <c r="AI31" i="9"/>
  <c r="AI50" i="9"/>
  <c r="AI45" i="9"/>
  <c r="AI79" i="9"/>
  <c r="AI98" i="9"/>
  <c r="AI93" i="9"/>
  <c r="AI111" i="9"/>
  <c r="AI130" i="9"/>
  <c r="AI125" i="9"/>
  <c r="AI141" i="9"/>
  <c r="AI48" i="9"/>
  <c r="AI96" i="9"/>
  <c r="AI110" i="9"/>
  <c r="AI144" i="9"/>
  <c r="AI34" i="9"/>
  <c r="AI29" i="9"/>
  <c r="AI47" i="9"/>
  <c r="AI82" i="9"/>
  <c r="AI77" i="9"/>
  <c r="AI95" i="9"/>
  <c r="AI114" i="9"/>
  <c r="AI109" i="9"/>
  <c r="AI127" i="9"/>
  <c r="AI146" i="9"/>
  <c r="AI143" i="9"/>
  <c r="AI30" i="9"/>
  <c r="AI78" i="9"/>
  <c r="AI128" i="9"/>
  <c r="AI32" i="9"/>
  <c r="AI33" i="9" s="1"/>
  <c r="AI44" i="9"/>
  <c r="AI46" i="9"/>
  <c r="AI80" i="9"/>
  <c r="AI81" i="9" s="1"/>
  <c r="AI92" i="9"/>
  <c r="AI94" i="9"/>
  <c r="AI112" i="9"/>
  <c r="AI113" i="9" s="1"/>
  <c r="AI124" i="9"/>
  <c r="AI126" i="9"/>
  <c r="AI159" i="9"/>
  <c r="AI160" i="9"/>
  <c r="AI157" i="9"/>
  <c r="AI161" i="9"/>
  <c r="AI158" i="9"/>
  <c r="AI156" i="9"/>
  <c r="AH129" i="9"/>
  <c r="AI129" i="9"/>
  <c r="AI47" i="8"/>
  <c r="AI48" i="8"/>
  <c r="AI50" i="8"/>
  <c r="AI44" i="8"/>
  <c r="AI29" i="8"/>
  <c r="AI30" i="8"/>
  <c r="AI31" i="8"/>
  <c r="AI32" i="8"/>
  <c r="AI33" i="8"/>
  <c r="AI34" i="8"/>
  <c r="AI28" i="8"/>
  <c r="AC151" i="17"/>
  <c r="AG151" i="17"/>
  <c r="AB151" i="17"/>
  <c r="AF151" i="17"/>
  <c r="AA151" i="17"/>
  <c r="Z151" i="17"/>
  <c r="Y151" i="17"/>
  <c r="X151" i="17"/>
  <c r="W151" i="17"/>
  <c r="V151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H151" i="17"/>
  <c r="G151" i="17"/>
  <c r="F151" i="17"/>
  <c r="E151" i="17"/>
  <c r="D151" i="17"/>
  <c r="AC150" i="17"/>
  <c r="AG150" i="17"/>
  <c r="AB150" i="17"/>
  <c r="AF150" i="17"/>
  <c r="AA150" i="17"/>
  <c r="Z150" i="17"/>
  <c r="Y150" i="17"/>
  <c r="X150" i="17"/>
  <c r="W150" i="17"/>
  <c r="V150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H150" i="17"/>
  <c r="G150" i="17"/>
  <c r="F150" i="17"/>
  <c r="E150" i="17"/>
  <c r="D150" i="17"/>
  <c r="AC146" i="17"/>
  <c r="AG146" i="17"/>
  <c r="AB146" i="17"/>
  <c r="AF146" i="17"/>
  <c r="AA146" i="17"/>
  <c r="Z146" i="17"/>
  <c r="Y146" i="17"/>
  <c r="X146" i="17"/>
  <c r="W146" i="17"/>
  <c r="V146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H146" i="17"/>
  <c r="G146" i="17"/>
  <c r="F146" i="17"/>
  <c r="E146" i="17"/>
  <c r="D146" i="17"/>
  <c r="AG145" i="17"/>
  <c r="AG99" i="1"/>
  <c r="AC196" i="2"/>
  <c r="Y138" i="17"/>
  <c r="Y196" i="2"/>
  <c r="V99" i="1"/>
  <c r="U107" i="3"/>
  <c r="U196" i="2"/>
  <c r="Q138" i="17"/>
  <c r="O143" i="17"/>
  <c r="O107" i="3"/>
  <c r="O142" i="17"/>
  <c r="N143" i="17"/>
  <c r="N145" i="17" s="1"/>
  <c r="N138" i="17" s="1"/>
  <c r="M143" i="17"/>
  <c r="L143" i="17"/>
  <c r="K143" i="17"/>
  <c r="K142" i="17"/>
  <c r="K196" i="2" s="1"/>
  <c r="J143" i="17"/>
  <c r="J145" i="17" s="1"/>
  <c r="J99" i="1"/>
  <c r="I143" i="17"/>
  <c r="I145" i="17"/>
  <c r="I138" i="17" s="1"/>
  <c r="H143" i="17"/>
  <c r="G143" i="17"/>
  <c r="G145" i="17" s="1"/>
  <c r="G142" i="17"/>
  <c r="F143" i="17"/>
  <c r="F145" i="17"/>
  <c r="E143" i="17"/>
  <c r="E145" i="17" s="1"/>
  <c r="D143" i="17"/>
  <c r="D145" i="17" s="1"/>
  <c r="D99" i="1" s="1"/>
  <c r="AF196" i="2"/>
  <c r="AG142" i="17"/>
  <c r="AG196" i="2"/>
  <c r="AA196" i="2"/>
  <c r="X137" i="17"/>
  <c r="X196" i="2"/>
  <c r="V196" i="2"/>
  <c r="N142" i="17"/>
  <c r="N196" i="2" s="1"/>
  <c r="M142" i="17"/>
  <c r="M196" i="2" s="1"/>
  <c r="L142" i="17"/>
  <c r="L196" i="2" s="1"/>
  <c r="J142" i="17"/>
  <c r="I142" i="17"/>
  <c r="H142" i="17"/>
  <c r="F142" i="17"/>
  <c r="E142" i="17"/>
  <c r="D142" i="17"/>
  <c r="AC141" i="17"/>
  <c r="AB141" i="17"/>
  <c r="AA141" i="17"/>
  <c r="Z141" i="17"/>
  <c r="Y141" i="17"/>
  <c r="X141" i="17"/>
  <c r="W141" i="17"/>
  <c r="V141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J133" i="17" s="1"/>
  <c r="I141" i="17"/>
  <c r="H141" i="17"/>
  <c r="G141" i="17"/>
  <c r="F141" i="17"/>
  <c r="E141" i="17"/>
  <c r="D141" i="17"/>
  <c r="AB140" i="17"/>
  <c r="AC140" i="17"/>
  <c r="AG140" i="17"/>
  <c r="AA140" i="17"/>
  <c r="Z140" i="17"/>
  <c r="Y140" i="17"/>
  <c r="X140" i="17"/>
  <c r="W140" i="17"/>
  <c r="V140" i="17"/>
  <c r="U140" i="17"/>
  <c r="T140" i="17"/>
  <c r="S140" i="17"/>
  <c r="R140" i="17"/>
  <c r="Q140" i="17"/>
  <c r="P140" i="17"/>
  <c r="O140" i="17"/>
  <c r="O136" i="17"/>
  <c r="N140" i="17"/>
  <c r="M140" i="17"/>
  <c r="L140" i="17"/>
  <c r="K140" i="17"/>
  <c r="J140" i="17"/>
  <c r="I140" i="17"/>
  <c r="H140" i="17"/>
  <c r="G140" i="17"/>
  <c r="F140" i="17"/>
  <c r="F136" i="17"/>
  <c r="E140" i="17"/>
  <c r="D140" i="17"/>
  <c r="AL136" i="17"/>
  <c r="AM136" i="17"/>
  <c r="AN136" i="17"/>
  <c r="AO136" i="17"/>
  <c r="AP136" i="17"/>
  <c r="AQ136" i="17"/>
  <c r="AR136" i="17"/>
  <c r="AS136" i="17"/>
  <c r="AT136" i="17"/>
  <c r="AU136" i="17"/>
  <c r="AV136" i="17"/>
  <c r="AW136" i="17"/>
  <c r="AX136" i="17"/>
  <c r="AY136" i="17"/>
  <c r="AZ136" i="17"/>
  <c r="BA136" i="17"/>
  <c r="BB136" i="17"/>
  <c r="BC136" i="17"/>
  <c r="BD136" i="17"/>
  <c r="BE136" i="17"/>
  <c r="BF136" i="17"/>
  <c r="BG136" i="17"/>
  <c r="BH136" i="17"/>
  <c r="BI136" i="17"/>
  <c r="BJ136" i="17"/>
  <c r="BK136" i="17"/>
  <c r="BL136" i="17"/>
  <c r="BM136" i="17"/>
  <c r="BN136" i="17"/>
  <c r="BO136" i="17"/>
  <c r="AG136" i="17"/>
  <c r="AH136" i="17"/>
  <c r="AA136" i="17"/>
  <c r="AL135" i="17"/>
  <c r="AM135" i="17"/>
  <c r="AN135" i="17"/>
  <c r="AO135" i="17"/>
  <c r="AP135" i="17"/>
  <c r="AQ135" i="17"/>
  <c r="AR135" i="17"/>
  <c r="AS135" i="17"/>
  <c r="AT135" i="17"/>
  <c r="AU135" i="17"/>
  <c r="AV135" i="17"/>
  <c r="AW135" i="17"/>
  <c r="AX135" i="17"/>
  <c r="AY135" i="17"/>
  <c r="AZ135" i="17"/>
  <c r="BA135" i="17"/>
  <c r="BB135" i="17"/>
  <c r="BC135" i="17"/>
  <c r="BD135" i="17"/>
  <c r="BE135" i="17"/>
  <c r="BF135" i="17"/>
  <c r="BG135" i="17"/>
  <c r="BH135" i="17"/>
  <c r="BI135" i="17"/>
  <c r="BJ135" i="17"/>
  <c r="BK135" i="17"/>
  <c r="BL135" i="17"/>
  <c r="BM135" i="17"/>
  <c r="BN135" i="17"/>
  <c r="BO135" i="17"/>
  <c r="AG135" i="17"/>
  <c r="AL134" i="17"/>
  <c r="AM134" i="17"/>
  <c r="AN134" i="17"/>
  <c r="AO134" i="17"/>
  <c r="AP134" i="17"/>
  <c r="AQ134" i="17"/>
  <c r="AR134" i="17"/>
  <c r="AS134" i="17"/>
  <c r="AT134" i="17"/>
  <c r="AU134" i="17"/>
  <c r="AV134" i="17"/>
  <c r="AW134" i="17"/>
  <c r="AX134" i="17"/>
  <c r="AY134" i="17"/>
  <c r="AZ134" i="17"/>
  <c r="BA134" i="17"/>
  <c r="BB134" i="17"/>
  <c r="BC134" i="17"/>
  <c r="BD134" i="17"/>
  <c r="BE134" i="17"/>
  <c r="BF134" i="17"/>
  <c r="BG134" i="17"/>
  <c r="BH134" i="17"/>
  <c r="BI134" i="17"/>
  <c r="BJ134" i="17"/>
  <c r="BK134" i="17"/>
  <c r="BL134" i="17"/>
  <c r="BM134" i="17"/>
  <c r="BN134" i="17"/>
  <c r="BO134" i="17"/>
  <c r="AG134" i="17"/>
  <c r="AH134" i="17"/>
  <c r="AI134" i="17"/>
  <c r="AC130" i="17"/>
  <c r="AB130" i="17"/>
  <c r="AF130" i="17"/>
  <c r="AA130" i="17"/>
  <c r="Z130" i="17"/>
  <c r="Y130" i="17"/>
  <c r="X130" i="17"/>
  <c r="W130" i="17"/>
  <c r="V130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H130" i="17"/>
  <c r="G130" i="17"/>
  <c r="F130" i="17"/>
  <c r="E130" i="17"/>
  <c r="D130" i="17"/>
  <c r="AB129" i="17"/>
  <c r="AC129" i="17"/>
  <c r="AG129" i="17"/>
  <c r="AA129" i="17"/>
  <c r="AA122" i="17"/>
  <c r="Z129" i="17"/>
  <c r="Y129" i="17"/>
  <c r="X129" i="17"/>
  <c r="W129" i="17"/>
  <c r="V129" i="17"/>
  <c r="U129" i="17"/>
  <c r="T129" i="17"/>
  <c r="S129" i="17"/>
  <c r="R129" i="17"/>
  <c r="Q129" i="17"/>
  <c r="P129" i="17"/>
  <c r="O129" i="17"/>
  <c r="O122" i="17"/>
  <c r="N129" i="17"/>
  <c r="M129" i="17"/>
  <c r="L129" i="17"/>
  <c r="K129" i="17"/>
  <c r="K122" i="17"/>
  <c r="J129" i="17"/>
  <c r="I129" i="17"/>
  <c r="H129" i="17"/>
  <c r="G129" i="17"/>
  <c r="F129" i="17"/>
  <c r="E129" i="17"/>
  <c r="D129" i="17"/>
  <c r="D98" i="1"/>
  <c r="AC127" i="17"/>
  <c r="AG127" i="17"/>
  <c r="AG106" i="3" s="1"/>
  <c r="AB127" i="17"/>
  <c r="AF127" i="17" s="1"/>
  <c r="AF106" i="3" s="1"/>
  <c r="AA127" i="17"/>
  <c r="AC106" i="3"/>
  <c r="Z127" i="17"/>
  <c r="AB106" i="3"/>
  <c r="Y127" i="17"/>
  <c r="Y128" i="17"/>
  <c r="X127" i="17"/>
  <c r="Z106" i="3"/>
  <c r="W127" i="17"/>
  <c r="V127" i="17"/>
  <c r="X106" i="3" s="1"/>
  <c r="U127" i="17"/>
  <c r="W106" i="3" s="1"/>
  <c r="T127" i="17"/>
  <c r="S127" i="17"/>
  <c r="U106" i="3"/>
  <c r="R127" i="17"/>
  <c r="Q127" i="17"/>
  <c r="Q126" i="17"/>
  <c r="Q128" i="17"/>
  <c r="P127" i="17"/>
  <c r="R106" i="3"/>
  <c r="O127" i="17"/>
  <c r="O106" i="3"/>
  <c r="N127" i="17"/>
  <c r="N106" i="3"/>
  <c r="M127" i="17"/>
  <c r="M126" i="17"/>
  <c r="L127" i="17"/>
  <c r="K127" i="17"/>
  <c r="J127" i="17"/>
  <c r="J106" i="3" s="1"/>
  <c r="I127" i="17"/>
  <c r="I128" i="17" s="1"/>
  <c r="I126" i="17"/>
  <c r="H127" i="17"/>
  <c r="H106" i="3"/>
  <c r="G127" i="17"/>
  <c r="G106" i="3"/>
  <c r="F127" i="17"/>
  <c r="F106" i="3"/>
  <c r="E127" i="17"/>
  <c r="E106" i="3"/>
  <c r="D127" i="17"/>
  <c r="D106" i="3"/>
  <c r="AF126" i="17"/>
  <c r="AC195" i="2"/>
  <c r="Z121" i="17"/>
  <c r="Z195" i="2"/>
  <c r="V121" i="17"/>
  <c r="T126" i="17"/>
  <c r="V195" i="2" s="1"/>
  <c r="S126" i="17"/>
  <c r="U195" i="2" s="1"/>
  <c r="R126" i="17"/>
  <c r="R121" i="17" s="1"/>
  <c r="S195" i="2"/>
  <c r="P126" i="17"/>
  <c r="O126" i="17"/>
  <c r="O195" i="2" s="1"/>
  <c r="N126" i="17"/>
  <c r="N121" i="17" s="1"/>
  <c r="M195" i="2"/>
  <c r="L126" i="17"/>
  <c r="K126" i="17"/>
  <c r="K195" i="2" s="1"/>
  <c r="J126" i="17"/>
  <c r="J195" i="2" s="1"/>
  <c r="H126" i="17"/>
  <c r="G126" i="17"/>
  <c r="G195" i="2"/>
  <c r="F126" i="17"/>
  <c r="F195" i="2"/>
  <c r="E126" i="17"/>
  <c r="D126" i="17"/>
  <c r="D195" i="2" s="1"/>
  <c r="AC125" i="17"/>
  <c r="AB125" i="17"/>
  <c r="AF125" i="17"/>
  <c r="AA125" i="17"/>
  <c r="Z125" i="17"/>
  <c r="Y125" i="17"/>
  <c r="X125" i="17"/>
  <c r="W125" i="17"/>
  <c r="V125" i="17"/>
  <c r="U125" i="17"/>
  <c r="U119" i="17" s="1"/>
  <c r="U117" i="17"/>
  <c r="T125" i="17"/>
  <c r="S125" i="17"/>
  <c r="R125" i="17"/>
  <c r="Q125" i="17"/>
  <c r="P125" i="17"/>
  <c r="P124" i="17"/>
  <c r="O125" i="17"/>
  <c r="N125" i="17"/>
  <c r="M125" i="17"/>
  <c r="L125" i="17"/>
  <c r="L124" i="17"/>
  <c r="K125" i="17"/>
  <c r="K117" i="17"/>
  <c r="K119" i="17" s="1"/>
  <c r="J125" i="17"/>
  <c r="I125" i="17"/>
  <c r="H125" i="17"/>
  <c r="H124" i="17"/>
  <c r="G125" i="17"/>
  <c r="F125" i="17"/>
  <c r="F117" i="17"/>
  <c r="F119" i="17" s="1"/>
  <c r="E125" i="17"/>
  <c r="D125" i="17"/>
  <c r="AC124" i="17"/>
  <c r="AB124" i="17"/>
  <c r="AF124" i="17"/>
  <c r="AA124" i="17"/>
  <c r="Z124" i="17"/>
  <c r="Y124" i="17"/>
  <c r="X124" i="17"/>
  <c r="W124" i="17"/>
  <c r="V124" i="17"/>
  <c r="U124" i="17"/>
  <c r="T124" i="17"/>
  <c r="S124" i="17"/>
  <c r="R124" i="17"/>
  <c r="Q124" i="17"/>
  <c r="O124" i="17"/>
  <c r="N124" i="17"/>
  <c r="M124" i="17"/>
  <c r="K124" i="17"/>
  <c r="J124" i="17"/>
  <c r="I124" i="17"/>
  <c r="G124" i="17"/>
  <c r="F124" i="17"/>
  <c r="E124" i="17"/>
  <c r="D124" i="17"/>
  <c r="Z122" i="17"/>
  <c r="V122" i="17"/>
  <c r="T122" i="17"/>
  <c r="R122" i="17"/>
  <c r="N122" i="17"/>
  <c r="L122" i="17"/>
  <c r="J122" i="17"/>
  <c r="F122" i="17"/>
  <c r="S121" i="17"/>
  <c r="AL120" i="17"/>
  <c r="AM120" i="17"/>
  <c r="AN120" i="17"/>
  <c r="AO120" i="17"/>
  <c r="AP120" i="17"/>
  <c r="AQ120" i="17"/>
  <c r="AR120" i="17"/>
  <c r="AS120" i="17"/>
  <c r="AT120" i="17"/>
  <c r="AU120" i="17"/>
  <c r="AV120" i="17"/>
  <c r="AW120" i="17"/>
  <c r="AX120" i="17"/>
  <c r="AY120" i="17"/>
  <c r="AZ120" i="17"/>
  <c r="BA120" i="17"/>
  <c r="BB120" i="17"/>
  <c r="BC120" i="17"/>
  <c r="BD120" i="17"/>
  <c r="BE120" i="17"/>
  <c r="BF120" i="17"/>
  <c r="BG120" i="17"/>
  <c r="BH120" i="17"/>
  <c r="BI120" i="17"/>
  <c r="BJ120" i="17"/>
  <c r="BK120" i="17"/>
  <c r="BL120" i="17"/>
  <c r="BM120" i="17"/>
  <c r="BN120" i="17"/>
  <c r="BO120" i="17"/>
  <c r="AG120" i="17"/>
  <c r="S120" i="17"/>
  <c r="AL119" i="17"/>
  <c r="AM119" i="17"/>
  <c r="AN119" i="17"/>
  <c r="AO119" i="17"/>
  <c r="AP119" i="17"/>
  <c r="AQ119" i="17"/>
  <c r="AR119" i="17"/>
  <c r="AS119" i="17"/>
  <c r="AT119" i="17"/>
  <c r="AU119" i="17"/>
  <c r="AV119" i="17"/>
  <c r="AW119" i="17"/>
  <c r="AX119" i="17"/>
  <c r="AY119" i="17"/>
  <c r="AZ119" i="17"/>
  <c r="BA119" i="17"/>
  <c r="BB119" i="17"/>
  <c r="BC119" i="17"/>
  <c r="BD119" i="17"/>
  <c r="BE119" i="17"/>
  <c r="BF119" i="17"/>
  <c r="BG119" i="17"/>
  <c r="BH119" i="17"/>
  <c r="BI119" i="17"/>
  <c r="BJ119" i="17"/>
  <c r="BK119" i="17"/>
  <c r="BL119" i="17"/>
  <c r="BM119" i="17"/>
  <c r="BN119" i="17"/>
  <c r="BO119" i="17"/>
  <c r="AG119" i="17"/>
  <c r="AH119" i="17"/>
  <c r="AI119" i="17"/>
  <c r="AC114" i="17"/>
  <c r="AG114" i="17"/>
  <c r="AB114" i="17"/>
  <c r="AF114" i="17"/>
  <c r="AA114" i="17"/>
  <c r="Z114" i="17"/>
  <c r="Y114" i="17"/>
  <c r="X114" i="17"/>
  <c r="W114" i="17"/>
  <c r="V114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H114" i="17"/>
  <c r="G114" i="17"/>
  <c r="F114" i="17"/>
  <c r="E114" i="17"/>
  <c r="D114" i="17"/>
  <c r="AB113" i="17"/>
  <c r="AF113" i="17"/>
  <c r="AF96" i="1"/>
  <c r="AC113" i="17"/>
  <c r="AG113" i="17"/>
  <c r="AA113" i="17"/>
  <c r="Z113" i="17"/>
  <c r="Y113" i="17"/>
  <c r="X113" i="17"/>
  <c r="W113" i="17"/>
  <c r="V113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H113" i="17"/>
  <c r="G113" i="17"/>
  <c r="F113" i="17"/>
  <c r="E113" i="17"/>
  <c r="D113" i="17"/>
  <c r="D113" i="10"/>
  <c r="AC111" i="17"/>
  <c r="AG111" i="17" s="1"/>
  <c r="AG104" i="3" s="1"/>
  <c r="AG110" i="17"/>
  <c r="AB111" i="17"/>
  <c r="AF111" i="17" s="1"/>
  <c r="AF110" i="17"/>
  <c r="AA111" i="17"/>
  <c r="AC104" i="3"/>
  <c r="Z111" i="17"/>
  <c r="AB104" i="3" s="1"/>
  <c r="Z105" i="17"/>
  <c r="Y111" i="17"/>
  <c r="AA104" i="3" s="1"/>
  <c r="X111" i="17"/>
  <c r="Z104" i="3" s="1"/>
  <c r="W111" i="17"/>
  <c r="Y104" i="3" s="1"/>
  <c r="V111" i="17"/>
  <c r="X104" i="3" s="1"/>
  <c r="X193" i="2"/>
  <c r="U111" i="17"/>
  <c r="W104" i="3" s="1"/>
  <c r="T111" i="17"/>
  <c r="S111" i="17"/>
  <c r="U104" i="3"/>
  <c r="R111" i="17"/>
  <c r="T104" i="3" s="1"/>
  <c r="Q111" i="17"/>
  <c r="S104" i="3" s="1"/>
  <c r="P111" i="17"/>
  <c r="O111" i="17"/>
  <c r="O104" i="3"/>
  <c r="N111" i="17"/>
  <c r="N104" i="3"/>
  <c r="M111" i="17"/>
  <c r="L111" i="17"/>
  <c r="K111" i="17"/>
  <c r="J111" i="17"/>
  <c r="J104" i="3" s="1"/>
  <c r="I111" i="17"/>
  <c r="I104" i="3" s="1"/>
  <c r="H111" i="17"/>
  <c r="G111" i="17"/>
  <c r="F111" i="17"/>
  <c r="F104" i="3" s="1"/>
  <c r="E111" i="17"/>
  <c r="E104" i="3" s="1"/>
  <c r="D111" i="17"/>
  <c r="W193" i="2"/>
  <c r="S193" i="2"/>
  <c r="O110" i="17"/>
  <c r="O193" i="2"/>
  <c r="N110" i="17"/>
  <c r="M110" i="17"/>
  <c r="M193" i="2"/>
  <c r="L110" i="17"/>
  <c r="K110" i="17"/>
  <c r="K193" i="2" s="1"/>
  <c r="J110" i="17"/>
  <c r="I110" i="17"/>
  <c r="I193" i="2"/>
  <c r="H110" i="17"/>
  <c r="H193" i="2"/>
  <c r="G110" i="17"/>
  <c r="G193" i="2"/>
  <c r="F110" i="17"/>
  <c r="E110" i="17"/>
  <c r="E193" i="2" s="1"/>
  <c r="D110" i="17"/>
  <c r="D193" i="2" s="1"/>
  <c r="AC109" i="17"/>
  <c r="AG109" i="17" s="1"/>
  <c r="AC108" i="17"/>
  <c r="AG108" i="17"/>
  <c r="AG102" i="17"/>
  <c r="AH102" i="17"/>
  <c r="AB109" i="17"/>
  <c r="AA109" i="17"/>
  <c r="Z109" i="17"/>
  <c r="Z101" i="17" s="1"/>
  <c r="Y109" i="17"/>
  <c r="X109" i="17"/>
  <c r="W109" i="17"/>
  <c r="V109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E109" i="17"/>
  <c r="D109" i="17"/>
  <c r="AB108" i="17"/>
  <c r="AF108" i="17"/>
  <c r="AA108" i="17"/>
  <c r="Z108" i="17"/>
  <c r="Y108" i="17"/>
  <c r="X108" i="17"/>
  <c r="W108" i="17"/>
  <c r="V108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E108" i="17"/>
  <c r="D108" i="17"/>
  <c r="AA106" i="17"/>
  <c r="AU104" i="17"/>
  <c r="AV104" i="17"/>
  <c r="AW104" i="17"/>
  <c r="AX104" i="17"/>
  <c r="AY104" i="17"/>
  <c r="AZ104" i="17"/>
  <c r="BA104" i="17"/>
  <c r="BB104" i="17"/>
  <c r="BC104" i="17"/>
  <c r="BD104" i="17"/>
  <c r="BE104" i="17"/>
  <c r="BF104" i="17"/>
  <c r="BG104" i="17"/>
  <c r="BH104" i="17"/>
  <c r="BI104" i="17"/>
  <c r="BJ104" i="17"/>
  <c r="BK104" i="17"/>
  <c r="BL104" i="17"/>
  <c r="BM104" i="17"/>
  <c r="BN104" i="17"/>
  <c r="BO104" i="17"/>
  <c r="AL104" i="17"/>
  <c r="AM104" i="17"/>
  <c r="AN104" i="17"/>
  <c r="AO104" i="17"/>
  <c r="AP104" i="17"/>
  <c r="AQ104" i="17"/>
  <c r="AG104" i="17"/>
  <c r="AA104" i="17"/>
  <c r="AL103" i="17"/>
  <c r="AM103" i="17"/>
  <c r="AN103" i="17"/>
  <c r="AO103" i="17"/>
  <c r="AP103" i="17"/>
  <c r="AQ103" i="17"/>
  <c r="AR103" i="17"/>
  <c r="AS103" i="17"/>
  <c r="AT103" i="17"/>
  <c r="AU103" i="17"/>
  <c r="AV103" i="17"/>
  <c r="AW103" i="17"/>
  <c r="AX103" i="17"/>
  <c r="AY103" i="17"/>
  <c r="AZ103" i="17"/>
  <c r="BA103" i="17"/>
  <c r="BB103" i="17"/>
  <c r="BC103" i="17"/>
  <c r="BD103" i="17"/>
  <c r="BE103" i="17"/>
  <c r="BF103" i="17"/>
  <c r="BG103" i="17"/>
  <c r="BH103" i="17"/>
  <c r="BI103" i="17"/>
  <c r="BJ103" i="17"/>
  <c r="BK103" i="17"/>
  <c r="BL103" i="17"/>
  <c r="BM103" i="17"/>
  <c r="BN103" i="17"/>
  <c r="BO103" i="17"/>
  <c r="AG103" i="17"/>
  <c r="AH103" i="17"/>
  <c r="AI103" i="17"/>
  <c r="AL102" i="17"/>
  <c r="AM102" i="17"/>
  <c r="AN102" i="17"/>
  <c r="AO102" i="17"/>
  <c r="AP102" i="17"/>
  <c r="AQ102" i="17"/>
  <c r="AR102" i="17"/>
  <c r="AS102" i="17"/>
  <c r="AT102" i="17"/>
  <c r="AU102" i="17"/>
  <c r="AV102" i="17"/>
  <c r="AW102" i="17"/>
  <c r="AX102" i="17"/>
  <c r="AY102" i="17"/>
  <c r="AZ102" i="17"/>
  <c r="BA102" i="17"/>
  <c r="BB102" i="17"/>
  <c r="BC102" i="17"/>
  <c r="BD102" i="17"/>
  <c r="BE102" i="17"/>
  <c r="BF102" i="17"/>
  <c r="BG102" i="17"/>
  <c r="BH102" i="17"/>
  <c r="BI102" i="17"/>
  <c r="BJ102" i="17"/>
  <c r="BK102" i="17"/>
  <c r="BL102" i="17"/>
  <c r="BM102" i="17"/>
  <c r="BN102" i="17"/>
  <c r="BO102" i="17"/>
  <c r="AI102" i="17"/>
  <c r="AB98" i="17"/>
  <c r="AC98" i="17"/>
  <c r="AG98" i="17"/>
  <c r="AA98" i="17"/>
  <c r="Z98" i="17"/>
  <c r="Y98" i="17"/>
  <c r="X98" i="17"/>
  <c r="W98" i="17"/>
  <c r="V98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D98" i="17"/>
  <c r="AC97" i="17"/>
  <c r="AG97" i="17"/>
  <c r="AB97" i="17"/>
  <c r="AF97" i="17"/>
  <c r="AA97" i="17"/>
  <c r="Z97" i="17"/>
  <c r="Y97" i="17"/>
  <c r="X97" i="17"/>
  <c r="W97" i="17"/>
  <c r="W90" i="17"/>
  <c r="V97" i="17"/>
  <c r="U97" i="17"/>
  <c r="T97" i="17"/>
  <c r="S97" i="17"/>
  <c r="S90" i="17"/>
  <c r="R97" i="17"/>
  <c r="Q97" i="17"/>
  <c r="Q90" i="17"/>
  <c r="P97" i="17"/>
  <c r="O97" i="17"/>
  <c r="O90" i="17"/>
  <c r="N97" i="17"/>
  <c r="M97" i="17"/>
  <c r="L97" i="17"/>
  <c r="K97" i="17"/>
  <c r="J97" i="17"/>
  <c r="I97" i="17"/>
  <c r="H97" i="17"/>
  <c r="G97" i="17"/>
  <c r="G90" i="17"/>
  <c r="F97" i="17"/>
  <c r="E97" i="17"/>
  <c r="D97" i="17"/>
  <c r="AC95" i="17"/>
  <c r="AG95" i="17" s="1"/>
  <c r="AG94" i="17"/>
  <c r="AG192" i="2"/>
  <c r="AB95" i="17"/>
  <c r="AF95" i="17" s="1"/>
  <c r="AF94" i="17"/>
  <c r="AF192" i="2" s="1"/>
  <c r="AA95" i="17"/>
  <c r="AC103" i="3" s="1"/>
  <c r="Z95" i="17"/>
  <c r="AB103" i="3"/>
  <c r="Y95" i="17"/>
  <c r="AA103" i="3" s="1"/>
  <c r="AA192" i="2"/>
  <c r="X95" i="17"/>
  <c r="Z192" i="2"/>
  <c r="W95" i="17"/>
  <c r="Y103" i="3"/>
  <c r="Y192" i="2"/>
  <c r="V95" i="17"/>
  <c r="X103" i="3" s="1"/>
  <c r="X192" i="2"/>
  <c r="U95" i="17"/>
  <c r="W103" i="3" s="1"/>
  <c r="W192" i="2"/>
  <c r="T95" i="17"/>
  <c r="V192" i="2"/>
  <c r="S95" i="17"/>
  <c r="U103" i="3" s="1"/>
  <c r="U192" i="2"/>
  <c r="R95" i="17"/>
  <c r="Q95" i="17"/>
  <c r="S103" i="3"/>
  <c r="S192" i="2"/>
  <c r="P95" i="17"/>
  <c r="R192" i="2"/>
  <c r="O95" i="17"/>
  <c r="O103" i="3" s="1"/>
  <c r="O94" i="17"/>
  <c r="O192" i="2" s="1"/>
  <c r="N95" i="17"/>
  <c r="N103" i="3"/>
  <c r="N94" i="17"/>
  <c r="N192" i="2" s="1"/>
  <c r="M95" i="17"/>
  <c r="M94" i="17"/>
  <c r="M192" i="2" s="1"/>
  <c r="L95" i="17"/>
  <c r="L94" i="17"/>
  <c r="L192" i="2"/>
  <c r="K95" i="17"/>
  <c r="K103" i="3" s="1"/>
  <c r="K94" i="17"/>
  <c r="K192" i="2" s="1"/>
  <c r="J95" i="17"/>
  <c r="J103" i="3" s="1"/>
  <c r="J94" i="17"/>
  <c r="I95" i="17"/>
  <c r="I103" i="3" s="1"/>
  <c r="I94" i="17"/>
  <c r="I192" i="2"/>
  <c r="H95" i="17"/>
  <c r="H94" i="17"/>
  <c r="H192" i="2" s="1"/>
  <c r="G95" i="17"/>
  <c r="G103" i="3"/>
  <c r="G94" i="17"/>
  <c r="G192" i="2" s="1"/>
  <c r="F95" i="17"/>
  <c r="F103" i="3" s="1"/>
  <c r="F94" i="17"/>
  <c r="F89" i="17" s="1"/>
  <c r="E95" i="17"/>
  <c r="E103" i="3"/>
  <c r="E94" i="17"/>
  <c r="E192" i="2" s="1"/>
  <c r="D95" i="17"/>
  <c r="D94" i="17"/>
  <c r="D192" i="2" s="1"/>
  <c r="AC192" i="2"/>
  <c r="AB192" i="2"/>
  <c r="AC93" i="17"/>
  <c r="AG93" i="17" s="1"/>
  <c r="AB93" i="17"/>
  <c r="AA93" i="17"/>
  <c r="Z93" i="17"/>
  <c r="Y93" i="17"/>
  <c r="X93" i="17"/>
  <c r="W93" i="17"/>
  <c r="V93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E93" i="17"/>
  <c r="D93" i="17"/>
  <c r="AC92" i="17"/>
  <c r="AG92" i="17"/>
  <c r="AB92" i="17"/>
  <c r="AF92" i="17"/>
  <c r="AA92" i="17"/>
  <c r="Z92" i="17"/>
  <c r="Y92" i="17"/>
  <c r="X92" i="17"/>
  <c r="W92" i="17"/>
  <c r="V92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E92" i="17"/>
  <c r="D92" i="17"/>
  <c r="AC90" i="17"/>
  <c r="P90" i="17"/>
  <c r="K90" i="17"/>
  <c r="AB89" i="17"/>
  <c r="AU88" i="17"/>
  <c r="AV88" i="17"/>
  <c r="AW88" i="17"/>
  <c r="AX88" i="17"/>
  <c r="AY88" i="17"/>
  <c r="AZ88" i="17"/>
  <c r="BA88" i="17"/>
  <c r="BB88" i="17"/>
  <c r="BC88" i="17"/>
  <c r="BD88" i="17"/>
  <c r="BE88" i="17"/>
  <c r="BF88" i="17"/>
  <c r="BG88" i="17"/>
  <c r="BH88" i="17"/>
  <c r="BI88" i="17"/>
  <c r="BJ88" i="17"/>
  <c r="BK88" i="17"/>
  <c r="BL88" i="17"/>
  <c r="BM88" i="17"/>
  <c r="BN88" i="17"/>
  <c r="BO88" i="17"/>
  <c r="AL88" i="17"/>
  <c r="AM88" i="17"/>
  <c r="AN88" i="17"/>
  <c r="AO88" i="17"/>
  <c r="AP88" i="17"/>
  <c r="AQ88" i="17"/>
  <c r="AR88" i="17"/>
  <c r="AG88" i="17"/>
  <c r="AH88" i="17"/>
  <c r="AL87" i="17"/>
  <c r="AM87" i="17"/>
  <c r="AN87" i="17"/>
  <c r="AO87" i="17"/>
  <c r="AP87" i="17"/>
  <c r="AQ87" i="17"/>
  <c r="AR87" i="17"/>
  <c r="AS87" i="17"/>
  <c r="AT87" i="17"/>
  <c r="AU87" i="17"/>
  <c r="AV87" i="17"/>
  <c r="AW87" i="17"/>
  <c r="AX87" i="17"/>
  <c r="AY87" i="17"/>
  <c r="AZ87" i="17"/>
  <c r="BA87" i="17"/>
  <c r="BB87" i="17"/>
  <c r="BC87" i="17"/>
  <c r="BD87" i="17"/>
  <c r="BE87" i="17"/>
  <c r="BF87" i="17"/>
  <c r="BG87" i="17"/>
  <c r="BH87" i="17"/>
  <c r="BI87" i="17"/>
  <c r="BJ87" i="17"/>
  <c r="BK87" i="17"/>
  <c r="BL87" i="17"/>
  <c r="BM87" i="17"/>
  <c r="BN87" i="17"/>
  <c r="BO87" i="17"/>
  <c r="AG87" i="17"/>
  <c r="AH87" i="17"/>
  <c r="AI87" i="17"/>
  <c r="AL86" i="17"/>
  <c r="AM86" i="17"/>
  <c r="AN86" i="17"/>
  <c r="AO86" i="17"/>
  <c r="AP86" i="17"/>
  <c r="AQ86" i="17"/>
  <c r="AR86" i="17"/>
  <c r="AS86" i="17"/>
  <c r="AT86" i="17"/>
  <c r="AU86" i="17"/>
  <c r="AV86" i="17"/>
  <c r="AW86" i="17"/>
  <c r="AX86" i="17"/>
  <c r="AY86" i="17"/>
  <c r="AZ86" i="17"/>
  <c r="BA86" i="17"/>
  <c r="BB86" i="17"/>
  <c r="BC86" i="17"/>
  <c r="BD86" i="17"/>
  <c r="BE86" i="17"/>
  <c r="BF86" i="17"/>
  <c r="BG86" i="17"/>
  <c r="BH86" i="17"/>
  <c r="BI86" i="17"/>
  <c r="BJ86" i="17"/>
  <c r="BK86" i="17"/>
  <c r="BL86" i="17"/>
  <c r="BM86" i="17"/>
  <c r="BN86" i="17"/>
  <c r="BO86" i="17"/>
  <c r="AG86" i="17"/>
  <c r="AH86" i="17"/>
  <c r="AC82" i="17"/>
  <c r="AB82" i="17"/>
  <c r="AA82" i="17"/>
  <c r="AA66" i="17"/>
  <c r="Z82" i="17"/>
  <c r="Y82" i="17"/>
  <c r="X82" i="17"/>
  <c r="W82" i="17"/>
  <c r="W66" i="17"/>
  <c r="V82" i="17"/>
  <c r="U82" i="17"/>
  <c r="T82" i="17"/>
  <c r="S82" i="17"/>
  <c r="S66" i="17"/>
  <c r="R82" i="17"/>
  <c r="Q82" i="17"/>
  <c r="P82" i="17"/>
  <c r="O82" i="17"/>
  <c r="O66" i="17"/>
  <c r="N82" i="17"/>
  <c r="M82" i="17"/>
  <c r="L82" i="17"/>
  <c r="K82" i="17"/>
  <c r="K66" i="17"/>
  <c r="J82" i="17"/>
  <c r="I82" i="17"/>
  <c r="H82" i="17"/>
  <c r="G82" i="17"/>
  <c r="G66" i="17"/>
  <c r="F82" i="17"/>
  <c r="E82" i="17"/>
  <c r="D82" i="17"/>
  <c r="AB81" i="17"/>
  <c r="AC81" i="17"/>
  <c r="AG81" i="17"/>
  <c r="AA81" i="17"/>
  <c r="Z81" i="17"/>
  <c r="Z74" i="17"/>
  <c r="Y81" i="17"/>
  <c r="X81" i="17"/>
  <c r="W81" i="17"/>
  <c r="V81" i="17"/>
  <c r="U81" i="17"/>
  <c r="T81" i="17"/>
  <c r="S81" i="17"/>
  <c r="R81" i="17"/>
  <c r="Q81" i="17"/>
  <c r="P81" i="17"/>
  <c r="O81" i="17"/>
  <c r="N81" i="17"/>
  <c r="N74" i="17"/>
  <c r="M81" i="17"/>
  <c r="L81" i="17"/>
  <c r="K81" i="17"/>
  <c r="J81" i="17"/>
  <c r="I81" i="17"/>
  <c r="H81" i="17"/>
  <c r="G81" i="17"/>
  <c r="F81" i="17"/>
  <c r="F74" i="17"/>
  <c r="E81" i="17"/>
  <c r="D81" i="17"/>
  <c r="D94" i="1" s="1"/>
  <c r="AC79" i="17"/>
  <c r="AB79" i="17"/>
  <c r="AA79" i="17"/>
  <c r="AC102" i="3" s="1"/>
  <c r="AC191" i="2"/>
  <c r="Z79" i="17"/>
  <c r="AB102" i="3"/>
  <c r="AB191" i="2"/>
  <c r="Y79" i="17"/>
  <c r="AA102" i="3" s="1"/>
  <c r="AA191" i="2"/>
  <c r="X79" i="17"/>
  <c r="Z191" i="2"/>
  <c r="W79" i="17"/>
  <c r="Y102" i="3"/>
  <c r="W62" i="17"/>
  <c r="V79" i="17"/>
  <c r="X191" i="2"/>
  <c r="U79" i="17"/>
  <c r="W102" i="3"/>
  <c r="U72" i="17"/>
  <c r="T79" i="17"/>
  <c r="V191" i="2"/>
  <c r="S79" i="17"/>
  <c r="U102" i="3" s="1"/>
  <c r="U191" i="2"/>
  <c r="R79" i="17"/>
  <c r="Q79" i="17"/>
  <c r="S102" i="3" s="1"/>
  <c r="Q73" i="17"/>
  <c r="P79" i="17"/>
  <c r="R102" i="3"/>
  <c r="R191" i="2"/>
  <c r="AG78" i="17"/>
  <c r="AG191" i="2"/>
  <c r="O79" i="17"/>
  <c r="O78" i="17"/>
  <c r="O191" i="2" s="1"/>
  <c r="N79" i="17"/>
  <c r="N102" i="3" s="1"/>
  <c r="N78" i="17"/>
  <c r="N191" i="2" s="1"/>
  <c r="M79" i="17"/>
  <c r="M102" i="3"/>
  <c r="M78" i="17"/>
  <c r="M73" i="17" s="1"/>
  <c r="L79" i="17"/>
  <c r="L102" i="3" s="1"/>
  <c r="L78" i="17"/>
  <c r="L191" i="2" s="1"/>
  <c r="K79" i="17"/>
  <c r="K102" i="3"/>
  <c r="K78" i="17"/>
  <c r="K191" i="2" s="1"/>
  <c r="J79" i="17"/>
  <c r="J78" i="17"/>
  <c r="J191" i="2" s="1"/>
  <c r="I79" i="17"/>
  <c r="I78" i="17"/>
  <c r="H79" i="17"/>
  <c r="H78" i="17"/>
  <c r="H191" i="2" s="1"/>
  <c r="G79" i="17"/>
  <c r="G102" i="3" s="1"/>
  <c r="G78" i="17"/>
  <c r="F79" i="17"/>
  <c r="F78" i="17"/>
  <c r="F191" i="2" s="1"/>
  <c r="E79" i="17"/>
  <c r="E78" i="17"/>
  <c r="D79" i="17"/>
  <c r="D102" i="3" s="1"/>
  <c r="D78" i="17"/>
  <c r="D191" i="2" s="1"/>
  <c r="AC77" i="17"/>
  <c r="AB77" i="17"/>
  <c r="AF77" i="17" s="1"/>
  <c r="AA77" i="17"/>
  <c r="Z77" i="17"/>
  <c r="Y77" i="17"/>
  <c r="X77" i="17"/>
  <c r="W77" i="17"/>
  <c r="V77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I69" i="17" s="1"/>
  <c r="H77" i="17"/>
  <c r="G77" i="17"/>
  <c r="F77" i="17"/>
  <c r="E77" i="17"/>
  <c r="E69" i="17" s="1"/>
  <c r="E71" i="17"/>
  <c r="D77" i="17"/>
  <c r="AC76" i="17"/>
  <c r="AG76" i="17"/>
  <c r="AB76" i="17"/>
  <c r="AA76" i="17"/>
  <c r="Z76" i="17"/>
  <c r="AB101" i="2"/>
  <c r="Y76" i="17"/>
  <c r="X76" i="17"/>
  <c r="W76" i="17"/>
  <c r="W60" i="17"/>
  <c r="Y100" i="2"/>
  <c r="V76" i="17"/>
  <c r="X101" i="2"/>
  <c r="U76" i="17"/>
  <c r="T76" i="17"/>
  <c r="V101" i="2"/>
  <c r="S76" i="17"/>
  <c r="R76" i="17"/>
  <c r="T101" i="2"/>
  <c r="Q76" i="17"/>
  <c r="Q60" i="17"/>
  <c r="P76" i="17"/>
  <c r="O76" i="17"/>
  <c r="O101" i="2"/>
  <c r="P101" i="2"/>
  <c r="N76" i="17"/>
  <c r="N101" i="2"/>
  <c r="M76" i="17"/>
  <c r="L76" i="17"/>
  <c r="K76" i="17"/>
  <c r="J76" i="17"/>
  <c r="J101" i="2"/>
  <c r="I76" i="17"/>
  <c r="I60" i="17"/>
  <c r="H76" i="17"/>
  <c r="G76" i="17"/>
  <c r="F76" i="17"/>
  <c r="F101" i="2"/>
  <c r="E76" i="17"/>
  <c r="D76" i="17"/>
  <c r="D101" i="2"/>
  <c r="R74" i="17"/>
  <c r="AT72" i="17"/>
  <c r="AU72" i="17"/>
  <c r="AV72" i="17"/>
  <c r="AW72" i="17"/>
  <c r="AX72" i="17"/>
  <c r="AY72" i="17"/>
  <c r="AZ72" i="17"/>
  <c r="BA72" i="17"/>
  <c r="BB72" i="17"/>
  <c r="BC72" i="17"/>
  <c r="BD72" i="17"/>
  <c r="BE72" i="17"/>
  <c r="BF72" i="17"/>
  <c r="BG72" i="17"/>
  <c r="BH72" i="17"/>
  <c r="BI72" i="17"/>
  <c r="BJ72" i="17"/>
  <c r="BK72" i="17"/>
  <c r="BL72" i="17"/>
  <c r="BM72" i="17"/>
  <c r="BN72" i="17"/>
  <c r="BO72" i="17"/>
  <c r="AL72" i="17"/>
  <c r="AM72" i="17"/>
  <c r="AN72" i="17"/>
  <c r="AO72" i="17"/>
  <c r="AP72" i="17"/>
  <c r="AQ72" i="17"/>
  <c r="AG72" i="17"/>
  <c r="AH72" i="17"/>
  <c r="AL71" i="17"/>
  <c r="AM71" i="17"/>
  <c r="AN71" i="17"/>
  <c r="AO71" i="17"/>
  <c r="AP71" i="17"/>
  <c r="AQ71" i="17"/>
  <c r="AR71" i="17"/>
  <c r="AS71" i="17"/>
  <c r="AT71" i="17"/>
  <c r="AU71" i="17"/>
  <c r="AV71" i="17"/>
  <c r="AW71" i="17"/>
  <c r="AX71" i="17"/>
  <c r="AY71" i="17"/>
  <c r="AZ71" i="17"/>
  <c r="BA71" i="17"/>
  <c r="BB71" i="17"/>
  <c r="BC71" i="17"/>
  <c r="BD71" i="17"/>
  <c r="BE71" i="17"/>
  <c r="BF71" i="17"/>
  <c r="BG71" i="17"/>
  <c r="BH71" i="17"/>
  <c r="BI71" i="17"/>
  <c r="BJ71" i="17"/>
  <c r="BK71" i="17"/>
  <c r="BL71" i="17"/>
  <c r="BM71" i="17"/>
  <c r="BN71" i="17"/>
  <c r="BO71" i="17"/>
  <c r="AL70" i="17"/>
  <c r="AM70" i="17"/>
  <c r="AN70" i="17"/>
  <c r="AO70" i="17"/>
  <c r="AP70" i="17"/>
  <c r="AQ70" i="17"/>
  <c r="AR70" i="17"/>
  <c r="AS70" i="17"/>
  <c r="AT70" i="17"/>
  <c r="AU70" i="17"/>
  <c r="AV70" i="17"/>
  <c r="AW70" i="17"/>
  <c r="AX70" i="17"/>
  <c r="AY70" i="17"/>
  <c r="AZ70" i="17"/>
  <c r="BA70" i="17"/>
  <c r="BB70" i="17"/>
  <c r="BC70" i="17"/>
  <c r="BD70" i="17"/>
  <c r="BE70" i="17"/>
  <c r="BF70" i="17"/>
  <c r="BG70" i="17"/>
  <c r="BH70" i="17"/>
  <c r="BI70" i="17"/>
  <c r="BJ70" i="17"/>
  <c r="BK70" i="17"/>
  <c r="BL70" i="17"/>
  <c r="BM70" i="17"/>
  <c r="BN70" i="17"/>
  <c r="BO70" i="17"/>
  <c r="AG70" i="17"/>
  <c r="O65" i="17"/>
  <c r="AF55" i="17"/>
  <c r="AG55" i="17"/>
  <c r="AH55" i="17"/>
  <c r="AI55" i="17"/>
  <c r="AJ55" i="17"/>
  <c r="AK55" i="17"/>
  <c r="AL55" i="17"/>
  <c r="AM55" i="17"/>
  <c r="AN55" i="17"/>
  <c r="AO55" i="17"/>
  <c r="AP55" i="17"/>
  <c r="AQ55" i="17"/>
  <c r="AR55" i="17"/>
  <c r="AS55" i="17"/>
  <c r="AT55" i="17"/>
  <c r="AU55" i="17"/>
  <c r="AV55" i="17"/>
  <c r="AW55" i="17"/>
  <c r="AX55" i="17"/>
  <c r="AY55" i="17"/>
  <c r="AZ55" i="17"/>
  <c r="BA55" i="17"/>
  <c r="BB55" i="17"/>
  <c r="BC55" i="17"/>
  <c r="BD55" i="17"/>
  <c r="BE55" i="17"/>
  <c r="BF55" i="17"/>
  <c r="BG55" i="17"/>
  <c r="BH55" i="17"/>
  <c r="BI55" i="17"/>
  <c r="BJ55" i="17"/>
  <c r="BK55" i="17"/>
  <c r="BL55" i="17"/>
  <c r="BM55" i="17"/>
  <c r="BN55" i="17"/>
  <c r="BO55" i="17"/>
  <c r="AF54" i="17"/>
  <c r="AC50" i="17"/>
  <c r="AG50" i="17"/>
  <c r="AB50" i="17"/>
  <c r="AF50" i="17"/>
  <c r="AA50" i="17"/>
  <c r="Z50" i="17"/>
  <c r="Y50" i="17"/>
  <c r="X50" i="17"/>
  <c r="W50" i="17"/>
  <c r="V50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D50" i="17"/>
  <c r="AC49" i="17"/>
  <c r="AG49" i="17"/>
  <c r="AB49" i="17"/>
  <c r="AF49" i="17"/>
  <c r="AA49" i="17"/>
  <c r="Z49" i="17"/>
  <c r="Y49" i="17"/>
  <c r="X49" i="17"/>
  <c r="W49" i="17"/>
  <c r="V49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D49" i="17"/>
  <c r="AC47" i="17"/>
  <c r="AG47" i="17" s="1"/>
  <c r="AG46" i="17"/>
  <c r="AB47" i="17"/>
  <c r="AF47" i="17"/>
  <c r="AA47" i="17"/>
  <c r="Z47" i="17"/>
  <c r="Y47" i="17"/>
  <c r="X47" i="17"/>
  <c r="W47" i="17"/>
  <c r="V47" i="17"/>
  <c r="U47" i="17"/>
  <c r="T47" i="17"/>
  <c r="S47" i="17"/>
  <c r="R47" i="17"/>
  <c r="Q47" i="17"/>
  <c r="P47" i="17"/>
  <c r="O47" i="17"/>
  <c r="O46" i="17"/>
  <c r="N47" i="17"/>
  <c r="N46" i="17"/>
  <c r="M47" i="17"/>
  <c r="M46" i="17"/>
  <c r="L47" i="17"/>
  <c r="L46" i="17"/>
  <c r="K47" i="17"/>
  <c r="K46" i="17"/>
  <c r="K40" i="17"/>
  <c r="J47" i="17"/>
  <c r="J46" i="17"/>
  <c r="I47" i="17"/>
  <c r="I46" i="17"/>
  <c r="H47" i="17"/>
  <c r="H100" i="3" s="1"/>
  <c r="H46" i="17"/>
  <c r="G47" i="17"/>
  <c r="G46" i="17"/>
  <c r="F47" i="17"/>
  <c r="F46" i="17"/>
  <c r="E47" i="17"/>
  <c r="E46" i="17"/>
  <c r="D47" i="17"/>
  <c r="D46" i="17"/>
  <c r="AC45" i="17"/>
  <c r="AG45" i="17"/>
  <c r="AB45" i="17"/>
  <c r="AF45" i="17" s="1"/>
  <c r="AG37" i="17" s="1"/>
  <c r="AA45" i="17"/>
  <c r="Z45" i="17"/>
  <c r="Y45" i="17"/>
  <c r="X45" i="17"/>
  <c r="W45" i="17"/>
  <c r="V45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D45" i="17"/>
  <c r="AB44" i="17"/>
  <c r="AF44" i="17"/>
  <c r="AC44" i="17"/>
  <c r="AA44" i="17"/>
  <c r="Z44" i="17"/>
  <c r="Y44" i="17"/>
  <c r="X44" i="17"/>
  <c r="W44" i="17"/>
  <c r="V44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D44" i="17"/>
  <c r="Z42" i="17"/>
  <c r="U41" i="17"/>
  <c r="AL40" i="17"/>
  <c r="AM40" i="17"/>
  <c r="AN40" i="17"/>
  <c r="AO40" i="17"/>
  <c r="AP40" i="17"/>
  <c r="AQ40" i="17"/>
  <c r="AR40" i="17"/>
  <c r="AS40" i="17"/>
  <c r="AT40" i="17"/>
  <c r="AU40" i="17"/>
  <c r="AV40" i="17"/>
  <c r="AW40" i="17"/>
  <c r="AX40" i="17"/>
  <c r="AY40" i="17"/>
  <c r="AZ40" i="17"/>
  <c r="BA40" i="17"/>
  <c r="BB40" i="17"/>
  <c r="BC40" i="17"/>
  <c r="BD40" i="17"/>
  <c r="BE40" i="17"/>
  <c r="BF40" i="17"/>
  <c r="BG40" i="17"/>
  <c r="BH40" i="17"/>
  <c r="BI40" i="17"/>
  <c r="BJ40" i="17"/>
  <c r="BK40" i="17"/>
  <c r="BL40" i="17"/>
  <c r="BM40" i="17"/>
  <c r="BN40" i="17"/>
  <c r="BO40" i="17"/>
  <c r="AG40" i="17"/>
  <c r="AH40" i="17"/>
  <c r="P40" i="17"/>
  <c r="AL39" i="17"/>
  <c r="AM39" i="17"/>
  <c r="AN39" i="17"/>
  <c r="AO39" i="17"/>
  <c r="AP39" i="17"/>
  <c r="AQ39" i="17"/>
  <c r="AR39" i="17"/>
  <c r="AS39" i="17"/>
  <c r="AT39" i="17"/>
  <c r="AU39" i="17"/>
  <c r="AV39" i="17"/>
  <c r="AW39" i="17"/>
  <c r="AX39" i="17"/>
  <c r="AY39" i="17"/>
  <c r="AZ39" i="17"/>
  <c r="BA39" i="17"/>
  <c r="BB39" i="17"/>
  <c r="BC39" i="17"/>
  <c r="BD39" i="17"/>
  <c r="BE39" i="17"/>
  <c r="BF39" i="17"/>
  <c r="BG39" i="17"/>
  <c r="BH39" i="17"/>
  <c r="BI39" i="17"/>
  <c r="BJ39" i="17"/>
  <c r="BK39" i="17"/>
  <c r="BL39" i="17"/>
  <c r="BM39" i="17"/>
  <c r="BN39" i="17"/>
  <c r="BO39" i="17"/>
  <c r="AG39" i="17"/>
  <c r="AL38" i="17"/>
  <c r="AM38" i="17"/>
  <c r="AN38" i="17"/>
  <c r="AO38" i="17"/>
  <c r="AP38" i="17"/>
  <c r="AQ38" i="17"/>
  <c r="AR38" i="17"/>
  <c r="AS38" i="17"/>
  <c r="AT38" i="17"/>
  <c r="AU38" i="17"/>
  <c r="AV38" i="17"/>
  <c r="AW38" i="17"/>
  <c r="AX38" i="17"/>
  <c r="AY38" i="17"/>
  <c r="AZ38" i="17"/>
  <c r="BA38" i="17"/>
  <c r="BB38" i="17"/>
  <c r="BC38" i="17"/>
  <c r="BD38" i="17"/>
  <c r="BE38" i="17"/>
  <c r="BF38" i="17"/>
  <c r="BG38" i="17"/>
  <c r="BH38" i="17"/>
  <c r="BI38" i="17"/>
  <c r="BJ38" i="17"/>
  <c r="BK38" i="17"/>
  <c r="BL38" i="17"/>
  <c r="BM38" i="17"/>
  <c r="BN38" i="17"/>
  <c r="BO38" i="17"/>
  <c r="AG38" i="17"/>
  <c r="AH38" i="17"/>
  <c r="AC34" i="17"/>
  <c r="AB34" i="17"/>
  <c r="AF34" i="17"/>
  <c r="AA34" i="17"/>
  <c r="Z34" i="17"/>
  <c r="Y34" i="17"/>
  <c r="X34" i="17"/>
  <c r="X26" i="17"/>
  <c r="W34" i="17"/>
  <c r="V34" i="17"/>
  <c r="U34" i="17"/>
  <c r="T34" i="17"/>
  <c r="T26" i="17"/>
  <c r="S34" i="17"/>
  <c r="R34" i="17"/>
  <c r="Q34" i="17"/>
  <c r="P34" i="17"/>
  <c r="P26" i="17"/>
  <c r="O34" i="17"/>
  <c r="N34" i="17"/>
  <c r="M34" i="17"/>
  <c r="L34" i="17"/>
  <c r="L26" i="17"/>
  <c r="K34" i="17"/>
  <c r="J34" i="17"/>
  <c r="I34" i="17"/>
  <c r="H34" i="17"/>
  <c r="H26" i="17"/>
  <c r="G34" i="17"/>
  <c r="F34" i="17"/>
  <c r="E34" i="17"/>
  <c r="D34" i="17"/>
  <c r="AC33" i="17"/>
  <c r="AB33" i="17"/>
  <c r="AF33" i="17"/>
  <c r="AA33" i="17"/>
  <c r="Z33" i="17"/>
  <c r="Y33" i="17"/>
  <c r="X33" i="17"/>
  <c r="W33" i="17"/>
  <c r="V33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D33" i="17"/>
  <c r="AB31" i="17"/>
  <c r="AF31" i="17"/>
  <c r="AC31" i="17"/>
  <c r="AG31" i="17" s="1"/>
  <c r="AA31" i="17"/>
  <c r="AA25" i="17"/>
  <c r="Z31" i="17"/>
  <c r="Y31" i="17"/>
  <c r="X31" i="17"/>
  <c r="W31" i="17"/>
  <c r="Y189" i="2"/>
  <c r="V31" i="17"/>
  <c r="X189" i="2"/>
  <c r="U31" i="17"/>
  <c r="U30" i="17"/>
  <c r="W189" i="2" s="1"/>
  <c r="T31" i="17"/>
  <c r="S31" i="17"/>
  <c r="S30" i="17"/>
  <c r="S25" i="17" s="1"/>
  <c r="R31" i="17"/>
  <c r="R30" i="17"/>
  <c r="Q31" i="17"/>
  <c r="Q30" i="17"/>
  <c r="P31" i="17"/>
  <c r="O31" i="17"/>
  <c r="O30" i="17"/>
  <c r="N31" i="17"/>
  <c r="N30" i="17"/>
  <c r="M31" i="17"/>
  <c r="M30" i="17"/>
  <c r="L31" i="17"/>
  <c r="K31" i="17"/>
  <c r="K30" i="17"/>
  <c r="J31" i="17"/>
  <c r="J100" i="3" s="1"/>
  <c r="J30" i="17"/>
  <c r="I31" i="17"/>
  <c r="I30" i="17"/>
  <c r="H31" i="17"/>
  <c r="G31" i="17"/>
  <c r="G100" i="3" s="1"/>
  <c r="G30" i="17"/>
  <c r="G189" i="2"/>
  <c r="F31" i="17"/>
  <c r="F30" i="17"/>
  <c r="F189" i="2" s="1"/>
  <c r="E31" i="17"/>
  <c r="E30" i="17"/>
  <c r="E189" i="2" s="1"/>
  <c r="D31" i="17"/>
  <c r="D30" i="17"/>
  <c r="D189" i="2" s="1"/>
  <c r="AF30" i="17"/>
  <c r="T30" i="17"/>
  <c r="P30" i="17"/>
  <c r="L30" i="17"/>
  <c r="L25" i="17"/>
  <c r="H30" i="17"/>
  <c r="H25" i="17" s="1"/>
  <c r="AB29" i="17"/>
  <c r="AC29" i="17"/>
  <c r="AG29" i="17"/>
  <c r="AH21" i="17" s="1"/>
  <c r="AA29" i="17"/>
  <c r="Z29" i="17"/>
  <c r="Y2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D21" i="17" s="1"/>
  <c r="D23" i="17" s="1"/>
  <c r="AC28" i="17"/>
  <c r="AG28" i="17"/>
  <c r="AB28" i="17"/>
  <c r="AF28" i="17"/>
  <c r="AA28" i="17"/>
  <c r="Z28" i="17"/>
  <c r="Y28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U26" i="17"/>
  <c r="M26" i="17"/>
  <c r="G26" i="17"/>
  <c r="AL24" i="17"/>
  <c r="AM24" i="17"/>
  <c r="AN24" i="17"/>
  <c r="AO24" i="17"/>
  <c r="AP24" i="17"/>
  <c r="AQ24" i="17"/>
  <c r="AR24" i="17"/>
  <c r="AS24" i="17"/>
  <c r="AT24" i="17"/>
  <c r="AU24" i="17"/>
  <c r="AV24" i="17"/>
  <c r="AW24" i="17"/>
  <c r="AX24" i="17"/>
  <c r="AY24" i="17"/>
  <c r="AZ24" i="17"/>
  <c r="BA24" i="17"/>
  <c r="BB24" i="17"/>
  <c r="BC24" i="17"/>
  <c r="BD24" i="17"/>
  <c r="BE24" i="17"/>
  <c r="BF24" i="17"/>
  <c r="BG24" i="17"/>
  <c r="BH24" i="17"/>
  <c r="BI24" i="17"/>
  <c r="BJ24" i="17"/>
  <c r="BK24" i="17"/>
  <c r="BL24" i="17"/>
  <c r="BM24" i="17"/>
  <c r="BN24" i="17"/>
  <c r="BO24" i="17"/>
  <c r="AG24" i="17"/>
  <c r="AH24" i="17"/>
  <c r="AI24" i="17"/>
  <c r="AL23" i="17"/>
  <c r="AM23" i="17"/>
  <c r="AN23" i="17"/>
  <c r="AO23" i="17"/>
  <c r="AP23" i="17"/>
  <c r="AQ23" i="17"/>
  <c r="AR23" i="17"/>
  <c r="AS23" i="17"/>
  <c r="AT23" i="17"/>
  <c r="AU23" i="17"/>
  <c r="AV23" i="17"/>
  <c r="AW23" i="17"/>
  <c r="AX23" i="17"/>
  <c r="AY23" i="17"/>
  <c r="AZ23" i="17"/>
  <c r="BA23" i="17"/>
  <c r="BB23" i="17"/>
  <c r="BC23" i="17"/>
  <c r="BD23" i="17"/>
  <c r="BE23" i="17"/>
  <c r="BF23" i="17"/>
  <c r="BG23" i="17"/>
  <c r="BH23" i="17"/>
  <c r="BI23" i="17"/>
  <c r="BJ23" i="17"/>
  <c r="BK23" i="17"/>
  <c r="BL23" i="17"/>
  <c r="BM23" i="17"/>
  <c r="BN23" i="17"/>
  <c r="BO23" i="17"/>
  <c r="AG23" i="17"/>
  <c r="AL22" i="17"/>
  <c r="AM22" i="17"/>
  <c r="AN22" i="17"/>
  <c r="AO22" i="17"/>
  <c r="AP22" i="17"/>
  <c r="AQ22" i="17"/>
  <c r="AR22" i="17"/>
  <c r="AS22" i="17"/>
  <c r="AT22" i="17"/>
  <c r="AU22" i="17"/>
  <c r="AV22" i="17"/>
  <c r="AW22" i="17"/>
  <c r="AX22" i="17"/>
  <c r="AY22" i="17"/>
  <c r="AZ22" i="17"/>
  <c r="BA22" i="17"/>
  <c r="BB22" i="17"/>
  <c r="BC22" i="17"/>
  <c r="BD22" i="17"/>
  <c r="BE22" i="17"/>
  <c r="BF22" i="17"/>
  <c r="BG22" i="17"/>
  <c r="BH22" i="17"/>
  <c r="BI22" i="17"/>
  <c r="BJ22" i="17"/>
  <c r="BK22" i="17"/>
  <c r="BL22" i="17"/>
  <c r="BM22" i="17"/>
  <c r="BN22" i="17"/>
  <c r="BO22" i="17"/>
  <c r="AG22" i="17"/>
  <c r="AH22" i="17"/>
  <c r="AI22" i="17"/>
  <c r="AG18" i="17"/>
  <c r="AF18" i="17"/>
  <c r="AG17" i="17"/>
  <c r="AF17" i="17"/>
  <c r="AC15" i="17"/>
  <c r="AG15" i="17" s="1"/>
  <c r="AG108" i="3" s="1"/>
  <c r="AB15" i="17"/>
  <c r="AA15" i="17"/>
  <c r="AC108" i="3" s="1"/>
  <c r="Z15" i="17"/>
  <c r="AB108" i="3"/>
  <c r="Y15" i="17"/>
  <c r="AA108" i="3" s="1"/>
  <c r="X15" i="17"/>
  <c r="Z108" i="3"/>
  <c r="W15" i="17"/>
  <c r="Y108" i="3" s="1"/>
  <c r="V15" i="17"/>
  <c r="X108" i="3"/>
  <c r="U15" i="17"/>
  <c r="T15" i="17"/>
  <c r="V108" i="3" s="1"/>
  <c r="S15" i="17"/>
  <c r="U108" i="3"/>
  <c r="R15" i="17"/>
  <c r="T108" i="3" s="1"/>
  <c r="Q15" i="17"/>
  <c r="S108" i="3" s="1"/>
  <c r="P15" i="17"/>
  <c r="R108" i="3" s="1"/>
  <c r="O15" i="17"/>
  <c r="O108" i="3"/>
  <c r="N15" i="17"/>
  <c r="N108" i="3" s="1"/>
  <c r="M15" i="17"/>
  <c r="M108" i="3" s="1"/>
  <c r="L15" i="17"/>
  <c r="L108" i="3" s="1"/>
  <c r="K15" i="17"/>
  <c r="K108" i="3"/>
  <c r="J15" i="17"/>
  <c r="J108" i="3" s="1"/>
  <c r="I15" i="17"/>
  <c r="H15" i="17"/>
  <c r="H108" i="3" s="1"/>
  <c r="G15" i="17"/>
  <c r="G108" i="3"/>
  <c r="F15" i="17"/>
  <c r="F108" i="3" s="1"/>
  <c r="E15" i="17"/>
  <c r="D15" i="17"/>
  <c r="D108" i="3" s="1"/>
  <c r="AG14" i="17"/>
  <c r="AG197" i="2" s="1"/>
  <c r="AB9" i="17"/>
  <c r="X9" i="17"/>
  <c r="W9" i="17"/>
  <c r="W197" i="2"/>
  <c r="T9" i="17"/>
  <c r="S9" i="17"/>
  <c r="S197" i="2"/>
  <c r="P9" i="17"/>
  <c r="O14" i="17"/>
  <c r="O9" i="17" s="1"/>
  <c r="N14" i="17"/>
  <c r="M14" i="17"/>
  <c r="M9" i="17" s="1"/>
  <c r="L14" i="17"/>
  <c r="L197" i="2"/>
  <c r="K14" i="17"/>
  <c r="K197" i="2" s="1"/>
  <c r="J14" i="17"/>
  <c r="J197" i="2"/>
  <c r="I14" i="17"/>
  <c r="I9" i="17" s="1"/>
  <c r="H14" i="17"/>
  <c r="H197" i="2"/>
  <c r="G14" i="17"/>
  <c r="G9" i="17" s="1"/>
  <c r="F14" i="17"/>
  <c r="E14" i="17"/>
  <c r="E9" i="17" s="1"/>
  <c r="D14" i="17"/>
  <c r="D9" i="17" s="1"/>
  <c r="AC13" i="17"/>
  <c r="AG13" i="17"/>
  <c r="AB13" i="17"/>
  <c r="AF13" i="17" s="1"/>
  <c r="AA13" i="17"/>
  <c r="Z13" i="17"/>
  <c r="Y13" i="17"/>
  <c r="X13" i="17"/>
  <c r="W13" i="17"/>
  <c r="V13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G5" i="17" s="1"/>
  <c r="G7" i="17"/>
  <c r="F13" i="17"/>
  <c r="E13" i="17"/>
  <c r="E12" i="17"/>
  <c r="D13" i="17"/>
  <c r="D12" i="17"/>
  <c r="AC12" i="17"/>
  <c r="AG12" i="17"/>
  <c r="AB12" i="17"/>
  <c r="AA12" i="17"/>
  <c r="Z12" i="17"/>
  <c r="Y12" i="17"/>
  <c r="X12" i="17"/>
  <c r="W12" i="17"/>
  <c r="V12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AL10" i="17"/>
  <c r="AM10" i="17"/>
  <c r="AN10" i="17"/>
  <c r="AF10" i="17"/>
  <c r="AG10" i="17"/>
  <c r="AH10" i="17"/>
  <c r="AB3" i="17"/>
  <c r="AF3" i="17"/>
  <c r="AC3" i="17"/>
  <c r="AG3" i="17"/>
  <c r="AA3" i="17"/>
  <c r="Z3" i="17"/>
  <c r="Y3" i="17"/>
  <c r="X3" i="17"/>
  <c r="W3" i="17"/>
  <c r="V3" i="17"/>
  <c r="W2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D3" i="17"/>
  <c r="AB2" i="17"/>
  <c r="AC151" i="16"/>
  <c r="AG151" i="16"/>
  <c r="AB151" i="16"/>
  <c r="AF151" i="16"/>
  <c r="AA151" i="16"/>
  <c r="Z151" i="16"/>
  <c r="Y151" i="16"/>
  <c r="X151" i="16"/>
  <c r="W151" i="16"/>
  <c r="V151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E151" i="16"/>
  <c r="D151" i="16"/>
  <c r="AC150" i="16"/>
  <c r="AG150" i="16"/>
  <c r="AB150" i="16"/>
  <c r="AF150" i="16"/>
  <c r="AA150" i="16"/>
  <c r="Z150" i="16"/>
  <c r="Y150" i="16"/>
  <c r="X150" i="16"/>
  <c r="W150" i="16"/>
  <c r="V150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E150" i="16"/>
  <c r="D150" i="16"/>
  <c r="AC146" i="16"/>
  <c r="AG146" i="16"/>
  <c r="AB146" i="16"/>
  <c r="AF146" i="16"/>
  <c r="AA146" i="16"/>
  <c r="Z146" i="16"/>
  <c r="Y146" i="16"/>
  <c r="X146" i="16"/>
  <c r="W146" i="16"/>
  <c r="V146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E146" i="16"/>
  <c r="D146" i="16"/>
  <c r="AC144" i="16"/>
  <c r="AG144" i="16" s="1"/>
  <c r="AB144" i="16"/>
  <c r="AF144" i="16" s="1"/>
  <c r="AA144" i="16"/>
  <c r="Z144" i="16"/>
  <c r="Y144" i="16"/>
  <c r="X144" i="16"/>
  <c r="W144" i="16"/>
  <c r="V144" i="16"/>
  <c r="U144" i="16"/>
  <c r="T144" i="16"/>
  <c r="S144" i="16"/>
  <c r="R144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E144" i="16"/>
  <c r="D144" i="16"/>
  <c r="AC143" i="16"/>
  <c r="AB143" i="16"/>
  <c r="AB145" i="16" s="1"/>
  <c r="AB137" i="16" s="1"/>
  <c r="AA143" i="16"/>
  <c r="AA145" i="16" s="1"/>
  <c r="AC89" i="1"/>
  <c r="Z143" i="16"/>
  <c r="Z145" i="16" s="1"/>
  <c r="Y143" i="16"/>
  <c r="Y145" i="16" s="1"/>
  <c r="X143" i="16"/>
  <c r="X145" i="16" s="1"/>
  <c r="Z89" i="1"/>
  <c r="W143" i="16"/>
  <c r="W145" i="16" s="1"/>
  <c r="W138" i="16" s="1"/>
  <c r="V143" i="16"/>
  <c r="V145" i="16" s="1"/>
  <c r="V138" i="16" s="1"/>
  <c r="U143" i="16"/>
  <c r="U145" i="16"/>
  <c r="W89" i="1" s="1"/>
  <c r="T143" i="16"/>
  <c r="S143" i="16"/>
  <c r="S145" i="16"/>
  <c r="S138" i="16" s="1"/>
  <c r="R143" i="16"/>
  <c r="R145" i="16" s="1"/>
  <c r="Q143" i="16"/>
  <c r="Q145" i="16" s="1"/>
  <c r="S89" i="1" s="1"/>
  <c r="P143" i="16"/>
  <c r="O143" i="16"/>
  <c r="O145" i="16"/>
  <c r="O138" i="16" s="1"/>
  <c r="N143" i="16"/>
  <c r="N145" i="16"/>
  <c r="M143" i="16"/>
  <c r="M145" i="16" s="1"/>
  <c r="M89" i="1" s="1"/>
  <c r="L143" i="16"/>
  <c r="L145" i="16" s="1"/>
  <c r="L138" i="16" s="1"/>
  <c r="K143" i="16"/>
  <c r="K145" i="16"/>
  <c r="K89" i="1" s="1"/>
  <c r="J143" i="16"/>
  <c r="J145" i="16" s="1"/>
  <c r="J89" i="1" s="1"/>
  <c r="I143" i="16"/>
  <c r="I145" i="16" s="1"/>
  <c r="I89" i="1" s="1"/>
  <c r="H143" i="16"/>
  <c r="H145" i="16" s="1"/>
  <c r="H89" i="1" s="1"/>
  <c r="G143" i="16"/>
  <c r="G145" i="16" s="1"/>
  <c r="G89" i="1"/>
  <c r="F143" i="16"/>
  <c r="F145" i="16" s="1"/>
  <c r="F138" i="16"/>
  <c r="E143" i="16"/>
  <c r="D143" i="16"/>
  <c r="AC142" i="16"/>
  <c r="AB142" i="16"/>
  <c r="AF142" i="16" s="1"/>
  <c r="AF185" i="2" s="1"/>
  <c r="AA142" i="16"/>
  <c r="AC185" i="2"/>
  <c r="Z142" i="16"/>
  <c r="AB185" i="2" s="1"/>
  <c r="Y142" i="16"/>
  <c r="AA185" i="2" s="1"/>
  <c r="X142" i="16"/>
  <c r="Z185" i="2" s="1"/>
  <c r="W142" i="16"/>
  <c r="Y185" i="2"/>
  <c r="V142" i="16"/>
  <c r="X185" i="2" s="1"/>
  <c r="U142" i="16"/>
  <c r="W185" i="2" s="1"/>
  <c r="T142" i="16"/>
  <c r="S142" i="16"/>
  <c r="S136" i="16" s="1"/>
  <c r="R142" i="16"/>
  <c r="T185" i="2" s="1"/>
  <c r="Q142" i="16"/>
  <c r="S185" i="2" s="1"/>
  <c r="P142" i="16"/>
  <c r="P136" i="16" s="1"/>
  <c r="O142" i="16"/>
  <c r="O136" i="16" s="1"/>
  <c r="N142" i="16"/>
  <c r="N185" i="2"/>
  <c r="M142" i="16"/>
  <c r="M185" i="2" s="1"/>
  <c r="L142" i="16"/>
  <c r="L185" i="2" s="1"/>
  <c r="K142" i="16"/>
  <c r="J142" i="16"/>
  <c r="J185" i="2" s="1"/>
  <c r="I142" i="16"/>
  <c r="I185" i="2" s="1"/>
  <c r="H142" i="16"/>
  <c r="G142" i="16"/>
  <c r="G185" i="2" s="1"/>
  <c r="F142" i="16"/>
  <c r="F185" i="2" s="1"/>
  <c r="E142" i="16"/>
  <c r="E185" i="2" s="1"/>
  <c r="D142" i="16"/>
  <c r="AC141" i="16"/>
  <c r="AB141" i="16"/>
  <c r="AF141" i="16" s="1"/>
  <c r="AB140" i="16"/>
  <c r="AA141" i="16"/>
  <c r="Z141" i="16"/>
  <c r="Y141" i="16"/>
  <c r="X141" i="16"/>
  <c r="W141" i="16"/>
  <c r="V141" i="16"/>
  <c r="U141" i="16"/>
  <c r="T141" i="16"/>
  <c r="T133" i="16" s="1"/>
  <c r="S141" i="16"/>
  <c r="R141" i="16"/>
  <c r="Q141" i="16"/>
  <c r="P141" i="16"/>
  <c r="P133" i="16"/>
  <c r="O141" i="16"/>
  <c r="N141" i="16"/>
  <c r="M141" i="16"/>
  <c r="L141" i="16"/>
  <c r="K141" i="16"/>
  <c r="J141" i="16"/>
  <c r="I141" i="16"/>
  <c r="H141" i="16"/>
  <c r="H133" i="16" s="1"/>
  <c r="H135" i="16"/>
  <c r="G141" i="16"/>
  <c r="F141" i="16"/>
  <c r="E141" i="16"/>
  <c r="E133" i="16"/>
  <c r="E135" i="16" s="1"/>
  <c r="D141" i="16"/>
  <c r="D133" i="16" s="1"/>
  <c r="AC140" i="16"/>
  <c r="AA140" i="16"/>
  <c r="Z140" i="16"/>
  <c r="Y140" i="16"/>
  <c r="X140" i="16"/>
  <c r="W140" i="16"/>
  <c r="V140" i="16"/>
  <c r="U140" i="16"/>
  <c r="T140" i="16"/>
  <c r="S140" i="16"/>
  <c r="R140" i="16"/>
  <c r="Q140" i="16"/>
  <c r="P140" i="16"/>
  <c r="O140" i="16"/>
  <c r="N140" i="16"/>
  <c r="M140" i="16"/>
  <c r="M136" i="16"/>
  <c r="L140" i="16"/>
  <c r="K140" i="16"/>
  <c r="J140" i="16"/>
  <c r="I140" i="16"/>
  <c r="H140" i="16"/>
  <c r="G140" i="16"/>
  <c r="F140" i="16"/>
  <c r="E140" i="16"/>
  <c r="D140" i="16"/>
  <c r="AL136" i="16"/>
  <c r="AM136" i="16"/>
  <c r="AN136" i="16"/>
  <c r="AO136" i="16"/>
  <c r="AP136" i="16"/>
  <c r="AQ136" i="16"/>
  <c r="AR136" i="16"/>
  <c r="AS136" i="16"/>
  <c r="AT136" i="16"/>
  <c r="AU136" i="16"/>
  <c r="AV136" i="16"/>
  <c r="AW136" i="16"/>
  <c r="AX136" i="16"/>
  <c r="AY136" i="16"/>
  <c r="AZ136" i="16"/>
  <c r="BA136" i="16"/>
  <c r="BB136" i="16"/>
  <c r="BC136" i="16"/>
  <c r="BD136" i="16"/>
  <c r="BE136" i="16"/>
  <c r="BF136" i="16"/>
  <c r="BG136" i="16"/>
  <c r="BH136" i="16"/>
  <c r="BI136" i="16"/>
  <c r="BJ136" i="16"/>
  <c r="BK136" i="16"/>
  <c r="BL136" i="16"/>
  <c r="BM136" i="16"/>
  <c r="BN136" i="16"/>
  <c r="BO136" i="16"/>
  <c r="AG136" i="16"/>
  <c r="AH136" i="16"/>
  <c r="AI136" i="16"/>
  <c r="AC130" i="16"/>
  <c r="AG130" i="16"/>
  <c r="AB130" i="16"/>
  <c r="AA130" i="16"/>
  <c r="Z130" i="16"/>
  <c r="Y130" i="16"/>
  <c r="X130" i="16"/>
  <c r="W130" i="16"/>
  <c r="V130" i="16"/>
  <c r="U130" i="16"/>
  <c r="T130" i="16"/>
  <c r="S130" i="16"/>
  <c r="R130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E130" i="16"/>
  <c r="D130" i="16"/>
  <c r="AB129" i="16"/>
  <c r="AF129" i="16"/>
  <c r="AC129" i="16"/>
  <c r="AA129" i="16"/>
  <c r="Z129" i="16"/>
  <c r="Y129" i="16"/>
  <c r="X129" i="16"/>
  <c r="W129" i="16"/>
  <c r="V129" i="16"/>
  <c r="U129" i="16"/>
  <c r="T129" i="16"/>
  <c r="S129" i="16"/>
  <c r="R129" i="16"/>
  <c r="Q129" i="16"/>
  <c r="P129" i="16"/>
  <c r="O129" i="16"/>
  <c r="N129" i="16"/>
  <c r="M129" i="16"/>
  <c r="L129" i="16"/>
  <c r="K129" i="16"/>
  <c r="J129" i="16"/>
  <c r="I129" i="16"/>
  <c r="H129" i="16"/>
  <c r="G129" i="16"/>
  <c r="F129" i="16"/>
  <c r="E129" i="16"/>
  <c r="D129" i="16"/>
  <c r="AC128" i="16"/>
  <c r="AB128" i="16"/>
  <c r="AA128" i="16"/>
  <c r="Z128" i="16"/>
  <c r="Y128" i="16"/>
  <c r="X128" i="16"/>
  <c r="W128" i="16"/>
  <c r="V128" i="16"/>
  <c r="U128" i="16"/>
  <c r="T128" i="16"/>
  <c r="S128" i="16"/>
  <c r="R128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E128" i="16"/>
  <c r="D128" i="16"/>
  <c r="AC127" i="16"/>
  <c r="AG127" i="16"/>
  <c r="AG95" i="3" s="1"/>
  <c r="AB127" i="16"/>
  <c r="AF127" i="16"/>
  <c r="AA127" i="16"/>
  <c r="AC95" i="3" s="1"/>
  <c r="Z127" i="16"/>
  <c r="AB95" i="3" s="1"/>
  <c r="Y127" i="16"/>
  <c r="AA95" i="3" s="1"/>
  <c r="X127" i="16"/>
  <c r="Z95" i="3"/>
  <c r="W127" i="16"/>
  <c r="Y95" i="3" s="1"/>
  <c r="V127" i="16"/>
  <c r="X95" i="3" s="1"/>
  <c r="U127" i="16"/>
  <c r="W95" i="3" s="1"/>
  <c r="T127" i="16"/>
  <c r="V95" i="3"/>
  <c r="S127" i="16"/>
  <c r="U95" i="3" s="1"/>
  <c r="R127" i="16"/>
  <c r="T95" i="3" s="1"/>
  <c r="Q127" i="16"/>
  <c r="S95" i="3" s="1"/>
  <c r="P127" i="16"/>
  <c r="O127" i="16"/>
  <c r="O95" i="3" s="1"/>
  <c r="N127" i="16"/>
  <c r="N95" i="3" s="1"/>
  <c r="M127" i="16"/>
  <c r="M95" i="3" s="1"/>
  <c r="L127" i="16"/>
  <c r="L95" i="3" s="1"/>
  <c r="K127" i="16"/>
  <c r="K95" i="3"/>
  <c r="J127" i="16"/>
  <c r="J95" i="3" s="1"/>
  <c r="I127" i="16"/>
  <c r="I95" i="3" s="1"/>
  <c r="H127" i="16"/>
  <c r="H95" i="3" s="1"/>
  <c r="G127" i="16"/>
  <c r="G95" i="3" s="1"/>
  <c r="F127" i="16"/>
  <c r="F95" i="3" s="1"/>
  <c r="E127" i="16"/>
  <c r="E95" i="3" s="1"/>
  <c r="D127" i="16"/>
  <c r="D95" i="3" s="1"/>
  <c r="AC126" i="16"/>
  <c r="AB126" i="16"/>
  <c r="AA126" i="16"/>
  <c r="AC184" i="2" s="1"/>
  <c r="Z126" i="16"/>
  <c r="AB184" i="2" s="1"/>
  <c r="Y126" i="16"/>
  <c r="AA184" i="2"/>
  <c r="X126" i="16"/>
  <c r="X121" i="16" s="1"/>
  <c r="W126" i="16"/>
  <c r="Y184" i="2" s="1"/>
  <c r="V126" i="16"/>
  <c r="X184" i="2" s="1"/>
  <c r="U126" i="16"/>
  <c r="W184" i="2" s="1"/>
  <c r="T126" i="16"/>
  <c r="V184" i="2" s="1"/>
  <c r="S126" i="16"/>
  <c r="U184" i="2" s="1"/>
  <c r="R126" i="16"/>
  <c r="T184" i="2" s="1"/>
  <c r="Q126" i="16"/>
  <c r="S184" i="2"/>
  <c r="P126" i="16"/>
  <c r="R184" i="2" s="1"/>
  <c r="O126" i="16"/>
  <c r="O184" i="2" s="1"/>
  <c r="N126" i="16"/>
  <c r="N184" i="2" s="1"/>
  <c r="M126" i="16"/>
  <c r="M184" i="2" s="1"/>
  <c r="L126" i="16"/>
  <c r="L184" i="2" s="1"/>
  <c r="K126" i="16"/>
  <c r="K184" i="2" s="1"/>
  <c r="J126" i="16"/>
  <c r="J184" i="2" s="1"/>
  <c r="I126" i="16"/>
  <c r="I184" i="2"/>
  <c r="H126" i="16"/>
  <c r="H184" i="2" s="1"/>
  <c r="G126" i="16"/>
  <c r="G184" i="2" s="1"/>
  <c r="F126" i="16"/>
  <c r="F184" i="2" s="1"/>
  <c r="E126" i="16"/>
  <c r="E184" i="2" s="1"/>
  <c r="D126" i="16"/>
  <c r="D184" i="2" s="1"/>
  <c r="AB125" i="16"/>
  <c r="AC125" i="16"/>
  <c r="AG125" i="16" s="1"/>
  <c r="AA125" i="16"/>
  <c r="AA117" i="16" s="1"/>
  <c r="Z125" i="16"/>
  <c r="Y125" i="16"/>
  <c r="X125" i="16"/>
  <c r="W125" i="16"/>
  <c r="V125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E125" i="16"/>
  <c r="D125" i="16"/>
  <c r="AC124" i="16"/>
  <c r="AB124" i="16"/>
  <c r="AA124" i="16"/>
  <c r="Z124" i="16"/>
  <c r="Y124" i="16"/>
  <c r="Y120" i="16"/>
  <c r="X124" i="16"/>
  <c r="W124" i="16"/>
  <c r="V124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G124" i="16"/>
  <c r="F124" i="16"/>
  <c r="E124" i="16"/>
  <c r="D124" i="16"/>
  <c r="V122" i="16"/>
  <c r="AL120" i="16"/>
  <c r="AM120" i="16"/>
  <c r="AN120" i="16"/>
  <c r="AO120" i="16"/>
  <c r="AP120" i="16"/>
  <c r="AQ120" i="16"/>
  <c r="AR120" i="16"/>
  <c r="AS120" i="16"/>
  <c r="AT120" i="16"/>
  <c r="AU120" i="16"/>
  <c r="AV120" i="16"/>
  <c r="AW120" i="16"/>
  <c r="AX120" i="16"/>
  <c r="AY120" i="16"/>
  <c r="AZ120" i="16"/>
  <c r="BA120" i="16"/>
  <c r="BB120" i="16"/>
  <c r="BC120" i="16"/>
  <c r="BD120" i="16"/>
  <c r="BE120" i="16"/>
  <c r="BF120" i="16"/>
  <c r="BG120" i="16"/>
  <c r="BH120" i="16"/>
  <c r="BI120" i="16"/>
  <c r="BJ120" i="16"/>
  <c r="BK120" i="16"/>
  <c r="BL120" i="16"/>
  <c r="BM120" i="16"/>
  <c r="BN120" i="16"/>
  <c r="BO120" i="16"/>
  <c r="AG120" i="16"/>
  <c r="AH120" i="16"/>
  <c r="AL119" i="16"/>
  <c r="AM119" i="16"/>
  <c r="AN119" i="16"/>
  <c r="AO119" i="16"/>
  <c r="AP119" i="16"/>
  <c r="AQ119" i="16"/>
  <c r="AR119" i="16"/>
  <c r="AS119" i="16"/>
  <c r="AT119" i="16"/>
  <c r="AU119" i="16"/>
  <c r="AV119" i="16"/>
  <c r="AW119" i="16"/>
  <c r="AX119" i="16"/>
  <c r="AY119" i="16"/>
  <c r="AZ119" i="16"/>
  <c r="BA119" i="16"/>
  <c r="BB119" i="16"/>
  <c r="BC119" i="16"/>
  <c r="BD119" i="16"/>
  <c r="BE119" i="16"/>
  <c r="BF119" i="16"/>
  <c r="BG119" i="16"/>
  <c r="BH119" i="16"/>
  <c r="BI119" i="16"/>
  <c r="BJ119" i="16"/>
  <c r="BK119" i="16"/>
  <c r="BL119" i="16"/>
  <c r="BM119" i="16"/>
  <c r="BN119" i="16"/>
  <c r="BO119" i="16"/>
  <c r="AG119" i="16"/>
  <c r="AH119" i="16"/>
  <c r="AI119" i="16"/>
  <c r="AB116" i="16"/>
  <c r="AA116" i="16"/>
  <c r="AC114" i="16"/>
  <c r="AG114" i="16"/>
  <c r="AB114" i="16"/>
  <c r="AF114" i="16"/>
  <c r="AA114" i="16"/>
  <c r="Z114" i="16"/>
  <c r="Y114" i="16"/>
  <c r="X114" i="16"/>
  <c r="W114" i="16"/>
  <c r="V114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D114" i="16"/>
  <c r="AB113" i="16"/>
  <c r="AF113" i="16"/>
  <c r="AC113" i="16"/>
  <c r="AC106" i="16"/>
  <c r="AG113" i="16"/>
  <c r="AA113" i="16"/>
  <c r="AA106" i="16"/>
  <c r="Z113" i="16"/>
  <c r="Y113" i="16"/>
  <c r="X113" i="16"/>
  <c r="W113" i="16"/>
  <c r="V113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E113" i="16"/>
  <c r="D113" i="16"/>
  <c r="AC112" i="16"/>
  <c r="AB112" i="16"/>
  <c r="AA112" i="16"/>
  <c r="Z112" i="16"/>
  <c r="Y112" i="16"/>
  <c r="X112" i="16"/>
  <c r="W112" i="16"/>
  <c r="V112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H112" i="16"/>
  <c r="G112" i="16"/>
  <c r="F112" i="16"/>
  <c r="E112" i="16"/>
  <c r="D112" i="16"/>
  <c r="AB111" i="16"/>
  <c r="AF111" i="16" s="1"/>
  <c r="AC111" i="16"/>
  <c r="AG111" i="16" s="1"/>
  <c r="AG93" i="3" s="1"/>
  <c r="AA111" i="16"/>
  <c r="AC93" i="3" s="1"/>
  <c r="Z111" i="16"/>
  <c r="AB93" i="3" s="1"/>
  <c r="Y111" i="16"/>
  <c r="AA93" i="3" s="1"/>
  <c r="X111" i="16"/>
  <c r="Z93" i="3" s="1"/>
  <c r="W111" i="16"/>
  <c r="Y93" i="3" s="1"/>
  <c r="V111" i="16"/>
  <c r="X93" i="3" s="1"/>
  <c r="U111" i="16"/>
  <c r="W93" i="3" s="1"/>
  <c r="T111" i="16"/>
  <c r="V93" i="3" s="1"/>
  <c r="S111" i="16"/>
  <c r="U93" i="3" s="1"/>
  <c r="R111" i="16"/>
  <c r="T93" i="3" s="1"/>
  <c r="Q111" i="16"/>
  <c r="S93" i="3" s="1"/>
  <c r="P111" i="16"/>
  <c r="R93" i="3" s="1"/>
  <c r="O111" i="16"/>
  <c r="O93" i="3" s="1"/>
  <c r="N111" i="16"/>
  <c r="N93" i="3" s="1"/>
  <c r="M111" i="16"/>
  <c r="M93" i="3" s="1"/>
  <c r="L111" i="16"/>
  <c r="L93" i="3" s="1"/>
  <c r="K111" i="16"/>
  <c r="K93" i="3" s="1"/>
  <c r="J111" i="16"/>
  <c r="J93" i="3" s="1"/>
  <c r="I111" i="16"/>
  <c r="I93" i="3" s="1"/>
  <c r="H111" i="16"/>
  <c r="H93" i="3" s="1"/>
  <c r="G111" i="16"/>
  <c r="G93" i="3" s="1"/>
  <c r="F111" i="16"/>
  <c r="F93" i="3" s="1"/>
  <c r="E111" i="16"/>
  <c r="E93" i="3" s="1"/>
  <c r="D111" i="16"/>
  <c r="D93" i="3" s="1"/>
  <c r="AC110" i="16"/>
  <c r="AG110" i="16" s="1"/>
  <c r="AG182" i="2" s="1"/>
  <c r="AB110" i="16"/>
  <c r="AF110" i="16" s="1"/>
  <c r="AF182" i="2" s="1"/>
  <c r="AA110" i="16"/>
  <c r="AA105" i="16"/>
  <c r="Z110" i="16"/>
  <c r="AB182" i="2"/>
  <c r="Y110" i="16"/>
  <c r="AA182" i="2"/>
  <c r="X110" i="16"/>
  <c r="Z182" i="2"/>
  <c r="W110" i="16"/>
  <c r="W105" i="16"/>
  <c r="V110" i="16"/>
  <c r="X182" i="2"/>
  <c r="U110" i="16"/>
  <c r="W182" i="2"/>
  <c r="T110" i="16"/>
  <c r="V182" i="2"/>
  <c r="S110" i="16"/>
  <c r="U182" i="2"/>
  <c r="R110" i="16"/>
  <c r="T182" i="2"/>
  <c r="Q110" i="16"/>
  <c r="S182" i="2"/>
  <c r="P110" i="16"/>
  <c r="R182" i="2"/>
  <c r="O110" i="16"/>
  <c r="O182" i="2"/>
  <c r="N110" i="16"/>
  <c r="N182" i="2"/>
  <c r="M110" i="16"/>
  <c r="M182" i="2"/>
  <c r="L110" i="16"/>
  <c r="L182" i="2"/>
  <c r="K110" i="16"/>
  <c r="K182" i="2"/>
  <c r="J110" i="16"/>
  <c r="J182" i="2"/>
  <c r="I110" i="16"/>
  <c r="I182" i="2"/>
  <c r="H110" i="16"/>
  <c r="H182" i="2"/>
  <c r="G110" i="16"/>
  <c r="G182" i="2"/>
  <c r="F110" i="16"/>
  <c r="F182" i="2"/>
  <c r="E110" i="16"/>
  <c r="E182" i="2"/>
  <c r="D110" i="16"/>
  <c r="D182" i="2"/>
  <c r="AC109" i="16"/>
  <c r="AG109" i="16"/>
  <c r="AB109" i="16"/>
  <c r="AF109" i="16"/>
  <c r="AA109" i="16"/>
  <c r="Z109" i="16"/>
  <c r="Y109" i="16"/>
  <c r="X109" i="16"/>
  <c r="W109" i="16"/>
  <c r="V109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E109" i="16"/>
  <c r="D109" i="16"/>
  <c r="AC108" i="16"/>
  <c r="AB108" i="16"/>
  <c r="AA108" i="16"/>
  <c r="Z108" i="16"/>
  <c r="Y108" i="16"/>
  <c r="X108" i="16"/>
  <c r="W108" i="16"/>
  <c r="V108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E108" i="16"/>
  <c r="D108" i="16"/>
  <c r="Y106" i="16"/>
  <c r="W106" i="16"/>
  <c r="V106" i="16"/>
  <c r="AL104" i="16"/>
  <c r="AM104" i="16"/>
  <c r="AN104" i="16"/>
  <c r="AO104" i="16"/>
  <c r="AP104" i="16"/>
  <c r="AQ104" i="16"/>
  <c r="AR104" i="16"/>
  <c r="AS104" i="16"/>
  <c r="AT104" i="16"/>
  <c r="AU104" i="16"/>
  <c r="AV104" i="16"/>
  <c r="AW104" i="16"/>
  <c r="AX104" i="16"/>
  <c r="AY104" i="16"/>
  <c r="AZ104" i="16"/>
  <c r="BA104" i="16"/>
  <c r="BB104" i="16"/>
  <c r="BC104" i="16"/>
  <c r="BD104" i="16"/>
  <c r="BE104" i="16"/>
  <c r="BF104" i="16"/>
  <c r="BG104" i="16"/>
  <c r="BH104" i="16"/>
  <c r="BI104" i="16"/>
  <c r="BJ104" i="16"/>
  <c r="BK104" i="16"/>
  <c r="BL104" i="16"/>
  <c r="BM104" i="16"/>
  <c r="BN104" i="16"/>
  <c r="BO104" i="16"/>
  <c r="AG104" i="16"/>
  <c r="AA104" i="16"/>
  <c r="AB98" i="16"/>
  <c r="AF98" i="16"/>
  <c r="AC98" i="16"/>
  <c r="AG98" i="16"/>
  <c r="AA98" i="16"/>
  <c r="Z98" i="16"/>
  <c r="Y98" i="16"/>
  <c r="X98" i="16"/>
  <c r="W98" i="16"/>
  <c r="W90" i="16"/>
  <c r="V98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G90" i="16"/>
  <c r="F98" i="16"/>
  <c r="E98" i="16"/>
  <c r="D98" i="16"/>
  <c r="AC97" i="16"/>
  <c r="AG97" i="16"/>
  <c r="AB97" i="16"/>
  <c r="AF97" i="16"/>
  <c r="AA97" i="16"/>
  <c r="Z97" i="16"/>
  <c r="Y97" i="16"/>
  <c r="X97" i="16"/>
  <c r="W97" i="16"/>
  <c r="V97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G97" i="16"/>
  <c r="F97" i="16"/>
  <c r="E97" i="16"/>
  <c r="D97" i="16"/>
  <c r="AC96" i="16"/>
  <c r="AB96" i="16"/>
  <c r="AA96" i="16"/>
  <c r="Z96" i="16"/>
  <c r="Y96" i="16"/>
  <c r="X96" i="16"/>
  <c r="W96" i="16"/>
  <c r="V96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E96" i="16"/>
  <c r="D96" i="16"/>
  <c r="AC95" i="16"/>
  <c r="AG95" i="16" s="1"/>
  <c r="AG92" i="3" s="1"/>
  <c r="AB95" i="16"/>
  <c r="AF95" i="16" s="1"/>
  <c r="AF92" i="3" s="1"/>
  <c r="AA95" i="16"/>
  <c r="AC92" i="3" s="1"/>
  <c r="Z95" i="16"/>
  <c r="AB92" i="3" s="1"/>
  <c r="Y95" i="16"/>
  <c r="AA92" i="3" s="1"/>
  <c r="X95" i="16"/>
  <c r="Z92" i="3" s="1"/>
  <c r="W95" i="16"/>
  <c r="Y92" i="3" s="1"/>
  <c r="V95" i="16"/>
  <c r="X92" i="3" s="1"/>
  <c r="U95" i="16"/>
  <c r="W92" i="3" s="1"/>
  <c r="T95" i="16"/>
  <c r="V92" i="3" s="1"/>
  <c r="S95" i="16"/>
  <c r="U92" i="3" s="1"/>
  <c r="R95" i="16"/>
  <c r="T92" i="3" s="1"/>
  <c r="Q95" i="16"/>
  <c r="S92" i="3" s="1"/>
  <c r="P95" i="16"/>
  <c r="R92" i="3" s="1"/>
  <c r="O95" i="16"/>
  <c r="O92" i="3" s="1"/>
  <c r="N95" i="16"/>
  <c r="N92" i="3" s="1"/>
  <c r="M95" i="16"/>
  <c r="M92" i="3" s="1"/>
  <c r="L95" i="16"/>
  <c r="L92" i="3" s="1"/>
  <c r="K95" i="16"/>
  <c r="K92" i="3" s="1"/>
  <c r="J95" i="16"/>
  <c r="J92" i="3" s="1"/>
  <c r="I95" i="16"/>
  <c r="I92" i="3" s="1"/>
  <c r="H95" i="16"/>
  <c r="H92" i="3" s="1"/>
  <c r="G95" i="16"/>
  <c r="G92" i="3" s="1"/>
  <c r="F95" i="16"/>
  <c r="F92" i="3" s="1"/>
  <c r="E95" i="16"/>
  <c r="E92" i="3" s="1"/>
  <c r="D95" i="16"/>
  <c r="D92" i="3" s="1"/>
  <c r="AC94" i="16"/>
  <c r="AG94" i="16" s="1"/>
  <c r="AB94" i="16"/>
  <c r="AA94" i="16"/>
  <c r="AA89" i="16" s="1"/>
  <c r="Z94" i="16"/>
  <c r="AB181" i="2" s="1"/>
  <c r="Y94" i="16"/>
  <c r="X94" i="16"/>
  <c r="W94" i="16"/>
  <c r="Y181" i="2" s="1"/>
  <c r="V94" i="16"/>
  <c r="X181" i="2" s="1"/>
  <c r="U94" i="16"/>
  <c r="W181" i="2" s="1"/>
  <c r="T94" i="16"/>
  <c r="S94" i="16"/>
  <c r="U181" i="2" s="1"/>
  <c r="R94" i="16"/>
  <c r="T181" i="2" s="1"/>
  <c r="Q94" i="16"/>
  <c r="S181" i="2" s="1"/>
  <c r="P94" i="16"/>
  <c r="O94" i="16"/>
  <c r="O89" i="16" s="1"/>
  <c r="N94" i="16"/>
  <c r="N181" i="2" s="1"/>
  <c r="M94" i="16"/>
  <c r="M89" i="16" s="1"/>
  <c r="L94" i="16"/>
  <c r="L88" i="16" s="1"/>
  <c r="K94" i="16"/>
  <c r="K181" i="2" s="1"/>
  <c r="J94" i="16"/>
  <c r="J181" i="2" s="1"/>
  <c r="I94" i="16"/>
  <c r="I181" i="2" s="1"/>
  <c r="H94" i="16"/>
  <c r="H89" i="16" s="1"/>
  <c r="G94" i="16"/>
  <c r="G181" i="2" s="1"/>
  <c r="F94" i="16"/>
  <c r="F181" i="2" s="1"/>
  <c r="E94" i="16"/>
  <c r="D94" i="16"/>
  <c r="D89" i="16" s="1"/>
  <c r="AC93" i="16"/>
  <c r="AB93" i="16"/>
  <c r="AF93" i="16"/>
  <c r="AB92" i="16"/>
  <c r="AA93" i="16"/>
  <c r="AA85" i="16" s="1"/>
  <c r="Z93" i="16"/>
  <c r="Z92" i="16"/>
  <c r="Y93" i="16"/>
  <c r="X93" i="16"/>
  <c r="W93" i="16"/>
  <c r="V93" i="16"/>
  <c r="V92" i="16"/>
  <c r="U93" i="16"/>
  <c r="T93" i="16"/>
  <c r="S93" i="16"/>
  <c r="S85" i="16" s="1"/>
  <c r="S87" i="16" s="1"/>
  <c r="R93" i="16"/>
  <c r="R92" i="16"/>
  <c r="Q93" i="16"/>
  <c r="P93" i="16"/>
  <c r="O93" i="16"/>
  <c r="O85" i="16" s="1"/>
  <c r="N93" i="16"/>
  <c r="M93" i="16"/>
  <c r="L93" i="16"/>
  <c r="K93" i="16"/>
  <c r="K85" i="16" s="1"/>
  <c r="J93" i="16"/>
  <c r="J77" i="16"/>
  <c r="J76" i="16"/>
  <c r="J92" i="16"/>
  <c r="I93" i="16"/>
  <c r="H93" i="16"/>
  <c r="G93" i="16"/>
  <c r="G85" i="16" s="1"/>
  <c r="G87" i="16" s="1"/>
  <c r="F93" i="16"/>
  <c r="F77" i="16"/>
  <c r="F69" i="16"/>
  <c r="F76" i="16"/>
  <c r="F92" i="16"/>
  <c r="E93" i="16"/>
  <c r="D93" i="16"/>
  <c r="AC92" i="16"/>
  <c r="AG92" i="16"/>
  <c r="AA92" i="16"/>
  <c r="Y92" i="16"/>
  <c r="X92" i="16"/>
  <c r="W92" i="16"/>
  <c r="U92" i="16"/>
  <c r="T92" i="16"/>
  <c r="S92" i="16"/>
  <c r="Q92" i="16"/>
  <c r="P92" i="16"/>
  <c r="O92" i="16"/>
  <c r="N92" i="16"/>
  <c r="M92" i="16"/>
  <c r="L92" i="16"/>
  <c r="K92" i="16"/>
  <c r="I92" i="16"/>
  <c r="H92" i="16"/>
  <c r="G92" i="16"/>
  <c r="E92" i="16"/>
  <c r="D92" i="16"/>
  <c r="O90" i="16"/>
  <c r="AL88" i="16"/>
  <c r="AM88" i="16"/>
  <c r="AN88" i="16"/>
  <c r="AO88" i="16"/>
  <c r="AP88" i="16"/>
  <c r="AQ88" i="16"/>
  <c r="AR88" i="16"/>
  <c r="AS88" i="16"/>
  <c r="AT88" i="16"/>
  <c r="AU88" i="16"/>
  <c r="AV88" i="16"/>
  <c r="AW88" i="16"/>
  <c r="AX88" i="16"/>
  <c r="AY88" i="16"/>
  <c r="AZ88" i="16"/>
  <c r="BA88" i="16"/>
  <c r="BB88" i="16"/>
  <c r="BC88" i="16"/>
  <c r="BD88" i="16"/>
  <c r="BE88" i="16"/>
  <c r="BF88" i="16"/>
  <c r="BG88" i="16"/>
  <c r="BH88" i="16"/>
  <c r="BI88" i="16"/>
  <c r="BJ88" i="16"/>
  <c r="BK88" i="16"/>
  <c r="BL88" i="16"/>
  <c r="BM88" i="16"/>
  <c r="BN88" i="16"/>
  <c r="BO88" i="16"/>
  <c r="AG88" i="16"/>
  <c r="AL87" i="16"/>
  <c r="AM87" i="16"/>
  <c r="AN87" i="16"/>
  <c r="AO87" i="16"/>
  <c r="AP87" i="16"/>
  <c r="AQ87" i="16"/>
  <c r="AR87" i="16"/>
  <c r="AS87" i="16"/>
  <c r="AT87" i="16"/>
  <c r="AU87" i="16"/>
  <c r="AV87" i="16"/>
  <c r="AW87" i="16"/>
  <c r="AX87" i="16"/>
  <c r="AY87" i="16"/>
  <c r="AZ87" i="16"/>
  <c r="BA87" i="16"/>
  <c r="BB87" i="16"/>
  <c r="BC87" i="16"/>
  <c r="BD87" i="16"/>
  <c r="BE87" i="16"/>
  <c r="BF87" i="16"/>
  <c r="BG87" i="16"/>
  <c r="BH87" i="16"/>
  <c r="BI87" i="16"/>
  <c r="BJ87" i="16"/>
  <c r="BK87" i="16"/>
  <c r="BL87" i="16"/>
  <c r="BM87" i="16"/>
  <c r="BN87" i="16"/>
  <c r="BO87" i="16"/>
  <c r="AG87" i="16"/>
  <c r="AH87" i="16"/>
  <c r="AI87" i="16"/>
  <c r="AB82" i="16"/>
  <c r="AB66" i="16"/>
  <c r="AC82" i="16"/>
  <c r="AA82" i="16"/>
  <c r="Z82" i="16"/>
  <c r="Y82" i="16"/>
  <c r="X82" i="16"/>
  <c r="W82" i="16"/>
  <c r="V82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F82" i="16"/>
  <c r="E82" i="16"/>
  <c r="D82" i="16"/>
  <c r="AC81" i="16"/>
  <c r="AG81" i="16"/>
  <c r="AB81" i="16"/>
  <c r="AA81" i="16"/>
  <c r="AA74" i="16"/>
  <c r="Z81" i="16"/>
  <c r="Y81" i="16"/>
  <c r="X81" i="16"/>
  <c r="W81" i="16"/>
  <c r="W74" i="16"/>
  <c r="V81" i="16"/>
  <c r="U81" i="16"/>
  <c r="T81" i="16"/>
  <c r="S81" i="16"/>
  <c r="S65" i="16"/>
  <c r="R81" i="16"/>
  <c r="Q81" i="16"/>
  <c r="P81" i="16"/>
  <c r="O81" i="16"/>
  <c r="N81" i="16"/>
  <c r="M81" i="16"/>
  <c r="L81" i="16"/>
  <c r="K81" i="16"/>
  <c r="K74" i="16"/>
  <c r="J81" i="16"/>
  <c r="J65" i="16"/>
  <c r="I81" i="16"/>
  <c r="H81" i="16"/>
  <c r="G81" i="16"/>
  <c r="F81" i="16"/>
  <c r="E81" i="16"/>
  <c r="D81" i="16"/>
  <c r="AC80" i="16"/>
  <c r="AB80" i="16"/>
  <c r="AA80" i="16"/>
  <c r="Z80" i="16"/>
  <c r="Y80" i="16"/>
  <c r="X80" i="16"/>
  <c r="W80" i="16"/>
  <c r="V80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H80" i="16"/>
  <c r="G80" i="16"/>
  <c r="F80" i="16"/>
  <c r="E80" i="16"/>
  <c r="D80" i="16"/>
  <c r="AC79" i="16"/>
  <c r="AB79" i="16"/>
  <c r="AF79" i="16" s="1"/>
  <c r="AF91" i="3" s="1"/>
  <c r="AA79" i="16"/>
  <c r="AC91" i="3" s="1"/>
  <c r="Z79" i="16"/>
  <c r="AB91" i="3" s="1"/>
  <c r="Y79" i="16"/>
  <c r="AA91" i="3" s="1"/>
  <c r="X79" i="16"/>
  <c r="Z91" i="3" s="1"/>
  <c r="W79" i="16"/>
  <c r="Y91" i="3" s="1"/>
  <c r="V79" i="16"/>
  <c r="X91" i="3" s="1"/>
  <c r="U79" i="16"/>
  <c r="W91" i="3" s="1"/>
  <c r="T79" i="16"/>
  <c r="V91" i="3" s="1"/>
  <c r="S79" i="16"/>
  <c r="U91" i="3" s="1"/>
  <c r="R79" i="16"/>
  <c r="T91" i="3" s="1"/>
  <c r="Q79" i="16"/>
  <c r="S91" i="3" s="1"/>
  <c r="P79" i="16"/>
  <c r="R91" i="3" s="1"/>
  <c r="P78" i="16"/>
  <c r="R180" i="2" s="1"/>
  <c r="Q78" i="16"/>
  <c r="S180" i="2" s="1"/>
  <c r="R78" i="16"/>
  <c r="T180" i="2" s="1"/>
  <c r="S78" i="16"/>
  <c r="U180" i="2" s="1"/>
  <c r="T78" i="16"/>
  <c r="V180" i="2" s="1"/>
  <c r="U78" i="16"/>
  <c r="W180" i="2" s="1"/>
  <c r="V78" i="16"/>
  <c r="X180" i="2" s="1"/>
  <c r="W78" i="16"/>
  <c r="W73" i="16" s="1"/>
  <c r="X78" i="16"/>
  <c r="Z180" i="2" s="1"/>
  <c r="Y78" i="16"/>
  <c r="AA180" i="2" s="1"/>
  <c r="Z78" i="16"/>
  <c r="AB180" i="2" s="1"/>
  <c r="AA78" i="16"/>
  <c r="AA72" i="16" s="1"/>
  <c r="AB78" i="16"/>
  <c r="AF78" i="16" s="1"/>
  <c r="AC78" i="16"/>
  <c r="O79" i="16"/>
  <c r="O91" i="3" s="1"/>
  <c r="N79" i="16"/>
  <c r="N91" i="3" s="1"/>
  <c r="M79" i="16"/>
  <c r="M91" i="3" s="1"/>
  <c r="L79" i="16"/>
  <c r="L91" i="3" s="1"/>
  <c r="K79" i="16"/>
  <c r="K91" i="3" s="1"/>
  <c r="J79" i="16"/>
  <c r="J91" i="3" s="1"/>
  <c r="I79" i="16"/>
  <c r="I91" i="3" s="1"/>
  <c r="H79" i="16"/>
  <c r="H91" i="3" s="1"/>
  <c r="G79" i="16"/>
  <c r="G91" i="3" s="1"/>
  <c r="F79" i="16"/>
  <c r="F91" i="3" s="1"/>
  <c r="E79" i="16"/>
  <c r="E91" i="3" s="1"/>
  <c r="D79" i="16"/>
  <c r="D91" i="3" s="1"/>
  <c r="O78" i="16"/>
  <c r="O180" i="2" s="1"/>
  <c r="N78" i="16"/>
  <c r="N180" i="2" s="1"/>
  <c r="M78" i="16"/>
  <c r="M180" i="2" s="1"/>
  <c r="L78" i="16"/>
  <c r="L180" i="2" s="1"/>
  <c r="K78" i="16"/>
  <c r="K180" i="2" s="1"/>
  <c r="J78" i="16"/>
  <c r="J73" i="16" s="1"/>
  <c r="I78" i="16"/>
  <c r="I180" i="2" s="1"/>
  <c r="H78" i="16"/>
  <c r="H180" i="2" s="1"/>
  <c r="G78" i="16"/>
  <c r="G72" i="16" s="1"/>
  <c r="F78" i="16"/>
  <c r="F180" i="2" s="1"/>
  <c r="E78" i="16"/>
  <c r="E180" i="2" s="1"/>
  <c r="D78" i="16"/>
  <c r="AC77" i="16"/>
  <c r="AG77" i="16" s="1"/>
  <c r="AB77" i="16"/>
  <c r="AF77" i="16" s="1"/>
  <c r="AA77" i="16"/>
  <c r="AA69" i="16" s="1"/>
  <c r="Z77" i="16"/>
  <c r="Y77" i="16"/>
  <c r="Y69" i="16" s="1"/>
  <c r="X77" i="16"/>
  <c r="W77" i="16"/>
  <c r="V77" i="16"/>
  <c r="U77" i="16"/>
  <c r="U69" i="16"/>
  <c r="U71" i="16" s="1"/>
  <c r="T77" i="16"/>
  <c r="S77" i="16"/>
  <c r="R77" i="16"/>
  <c r="Q77" i="16"/>
  <c r="P77" i="16"/>
  <c r="P69" i="16" s="1"/>
  <c r="O77" i="16"/>
  <c r="O69" i="16"/>
  <c r="N77" i="16"/>
  <c r="M77" i="16"/>
  <c r="L77" i="16"/>
  <c r="K77" i="16"/>
  <c r="K69" i="16" s="1"/>
  <c r="I77" i="16"/>
  <c r="I69" i="16" s="1"/>
  <c r="H77" i="16"/>
  <c r="G77" i="16"/>
  <c r="E77" i="16"/>
  <c r="D77" i="16"/>
  <c r="AC76" i="16"/>
  <c r="AB76" i="16"/>
  <c r="AA76" i="16"/>
  <c r="Z76" i="16"/>
  <c r="Z69" i="16"/>
  <c r="Y76" i="16"/>
  <c r="X76" i="16"/>
  <c r="W76" i="16"/>
  <c r="V76" i="16"/>
  <c r="U76" i="16"/>
  <c r="T76" i="16"/>
  <c r="T60" i="16"/>
  <c r="S76" i="16"/>
  <c r="R76" i="16"/>
  <c r="Q76" i="16"/>
  <c r="P76" i="16"/>
  <c r="O76" i="16"/>
  <c r="N76" i="16"/>
  <c r="M76" i="16"/>
  <c r="L76" i="16"/>
  <c r="K76" i="16"/>
  <c r="I76" i="16"/>
  <c r="H76" i="16"/>
  <c r="G76" i="16"/>
  <c r="E76" i="16"/>
  <c r="D76" i="16"/>
  <c r="T74" i="16"/>
  <c r="L74" i="16"/>
  <c r="BD72" i="16"/>
  <c r="BE72" i="16"/>
  <c r="BF72" i="16"/>
  <c r="BG72" i="16"/>
  <c r="BH72" i="16"/>
  <c r="BI72" i="16"/>
  <c r="BJ72" i="16"/>
  <c r="BK72" i="16"/>
  <c r="BL72" i="16"/>
  <c r="BM72" i="16"/>
  <c r="BN72" i="16"/>
  <c r="BO72" i="16"/>
  <c r="AU72" i="16"/>
  <c r="AV72" i="16"/>
  <c r="AW72" i="16"/>
  <c r="AX72" i="16"/>
  <c r="AY72" i="16"/>
  <c r="AZ72" i="16"/>
  <c r="BA72" i="16"/>
  <c r="BB72" i="16"/>
  <c r="AL72" i="16"/>
  <c r="AM72" i="16"/>
  <c r="AN72" i="16"/>
  <c r="AO72" i="16"/>
  <c r="AP72" i="16"/>
  <c r="AQ72" i="16"/>
  <c r="AR72" i="16"/>
  <c r="AG72" i="16"/>
  <c r="AH72" i="16"/>
  <c r="N66" i="16"/>
  <c r="Q65" i="16"/>
  <c r="D65" i="16"/>
  <c r="K60" i="16"/>
  <c r="AF55" i="16"/>
  <c r="AG55" i="16"/>
  <c r="AH55" i="16"/>
  <c r="AI55" i="16"/>
  <c r="AK55" i="16"/>
  <c r="AL55" i="16"/>
  <c r="AM55" i="16"/>
  <c r="AN55" i="16"/>
  <c r="AO55" i="16"/>
  <c r="AP55" i="16"/>
  <c r="AQ55" i="16"/>
  <c r="AR55" i="16"/>
  <c r="AS55" i="16"/>
  <c r="AT55" i="16"/>
  <c r="AU55" i="16"/>
  <c r="AV55" i="16"/>
  <c r="AW55" i="16"/>
  <c r="AX55" i="16"/>
  <c r="AY55" i="16"/>
  <c r="AZ55" i="16"/>
  <c r="BA55" i="16"/>
  <c r="BB55" i="16"/>
  <c r="BC55" i="16"/>
  <c r="BD55" i="16"/>
  <c r="BE55" i="16"/>
  <c r="BF55" i="16"/>
  <c r="BG55" i="16"/>
  <c r="BH55" i="16"/>
  <c r="BI55" i="16"/>
  <c r="BJ55" i="16"/>
  <c r="BK55" i="16"/>
  <c r="BL55" i="16"/>
  <c r="BM55" i="16"/>
  <c r="BN55" i="16"/>
  <c r="BO55" i="16"/>
  <c r="AF54" i="16"/>
  <c r="AC50" i="16"/>
  <c r="AG50" i="16"/>
  <c r="AB50" i="16"/>
  <c r="AF50" i="16"/>
  <c r="AA50" i="16"/>
  <c r="Z50" i="16"/>
  <c r="Y50" i="16"/>
  <c r="X50" i="16"/>
  <c r="W50" i="16"/>
  <c r="V50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D50" i="16"/>
  <c r="AC49" i="16"/>
  <c r="AG49" i="16"/>
  <c r="AB49" i="16"/>
  <c r="AA49" i="16"/>
  <c r="Z49" i="16"/>
  <c r="Z42" i="16"/>
  <c r="Y49" i="16"/>
  <c r="X49" i="16"/>
  <c r="W49" i="16"/>
  <c r="V49" i="16"/>
  <c r="U49" i="16"/>
  <c r="T49" i="16"/>
  <c r="S49" i="16"/>
  <c r="R49" i="16"/>
  <c r="R42" i="16"/>
  <c r="Q49" i="16"/>
  <c r="P49" i="16"/>
  <c r="O49" i="16"/>
  <c r="N49" i="16"/>
  <c r="N42" i="16"/>
  <c r="M49" i="16"/>
  <c r="L49" i="16"/>
  <c r="K49" i="16"/>
  <c r="J49" i="16"/>
  <c r="I49" i="16"/>
  <c r="H49" i="16"/>
  <c r="G49" i="16"/>
  <c r="F49" i="16"/>
  <c r="E49" i="16"/>
  <c r="D49" i="16"/>
  <c r="AC48" i="16"/>
  <c r="AF48" i="16"/>
  <c r="AB48" i="16"/>
  <c r="AA48" i="16"/>
  <c r="Z48" i="16"/>
  <c r="Y48" i="16"/>
  <c r="X48" i="16"/>
  <c r="W48" i="16"/>
  <c r="V48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D48" i="16"/>
  <c r="AC47" i="16"/>
  <c r="AC46" i="16"/>
  <c r="AG46" i="16"/>
  <c r="AB47" i="16"/>
  <c r="AF47" i="16"/>
  <c r="AA47" i="16"/>
  <c r="Z47" i="16"/>
  <c r="Y47" i="16"/>
  <c r="X47" i="16"/>
  <c r="W47" i="16"/>
  <c r="V47" i="16"/>
  <c r="U47" i="16"/>
  <c r="T47" i="16"/>
  <c r="S47" i="16"/>
  <c r="R47" i="16"/>
  <c r="Q47" i="16"/>
  <c r="P47" i="16"/>
  <c r="P46" i="16"/>
  <c r="Q46" i="16"/>
  <c r="S178" i="2" s="1"/>
  <c r="R46" i="16"/>
  <c r="S46" i="16"/>
  <c r="T46" i="16"/>
  <c r="U46" i="16"/>
  <c r="V46" i="16"/>
  <c r="W46" i="16"/>
  <c r="X46" i="16"/>
  <c r="X40" i="16" s="1"/>
  <c r="Y46" i="16"/>
  <c r="Z46" i="16"/>
  <c r="AA46" i="16"/>
  <c r="AA40" i="16" s="1"/>
  <c r="AB46" i="16"/>
  <c r="AF46" i="16" s="1"/>
  <c r="O47" i="16"/>
  <c r="O89" i="3" s="1"/>
  <c r="N47" i="16"/>
  <c r="M47" i="16"/>
  <c r="L47" i="16"/>
  <c r="L89" i="3" s="1"/>
  <c r="K47" i="16"/>
  <c r="K89" i="3" s="1"/>
  <c r="J47" i="16"/>
  <c r="J89" i="3" s="1"/>
  <c r="I47" i="16"/>
  <c r="H47" i="16"/>
  <c r="H89" i="3" s="1"/>
  <c r="G47" i="16"/>
  <c r="G89" i="3" s="1"/>
  <c r="F47" i="16"/>
  <c r="E47" i="16"/>
  <c r="D47" i="16"/>
  <c r="D89" i="3" s="1"/>
  <c r="O46" i="16"/>
  <c r="N46" i="16"/>
  <c r="M46" i="16"/>
  <c r="L46" i="16"/>
  <c r="K46" i="16"/>
  <c r="J46" i="16"/>
  <c r="I46" i="16"/>
  <c r="H46" i="16"/>
  <c r="G46" i="16"/>
  <c r="F46" i="16"/>
  <c r="E46" i="16"/>
  <c r="D46" i="16"/>
  <c r="AC45" i="16"/>
  <c r="AG45" i="16" s="1"/>
  <c r="AH37" i="16" s="1"/>
  <c r="AB45" i="16"/>
  <c r="AA45" i="16"/>
  <c r="AA37" i="16"/>
  <c r="Z45" i="16"/>
  <c r="Z37" i="16"/>
  <c r="Y45" i="16"/>
  <c r="X45" i="16"/>
  <c r="W45" i="16"/>
  <c r="V45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D45" i="16"/>
  <c r="AC44" i="16"/>
  <c r="AG44" i="16"/>
  <c r="AB44" i="16"/>
  <c r="AF44" i="16"/>
  <c r="AA44" i="16"/>
  <c r="Z44" i="16"/>
  <c r="Y44" i="16"/>
  <c r="X44" i="16"/>
  <c r="W44" i="16"/>
  <c r="V44" i="16"/>
  <c r="U44" i="16"/>
  <c r="T44" i="16"/>
  <c r="S44" i="16"/>
  <c r="R44" i="16"/>
  <c r="Q44" i="16"/>
  <c r="P44" i="16"/>
  <c r="P40" i="16"/>
  <c r="O44" i="16"/>
  <c r="N44" i="16"/>
  <c r="M44" i="16"/>
  <c r="L44" i="16"/>
  <c r="K44" i="16"/>
  <c r="J44" i="16"/>
  <c r="I44" i="16"/>
  <c r="H44" i="16"/>
  <c r="G44" i="16"/>
  <c r="F44" i="16"/>
  <c r="E44" i="16"/>
  <c r="D44" i="16"/>
  <c r="Y42" i="16"/>
  <c r="O42" i="16"/>
  <c r="AL40" i="16"/>
  <c r="AM40" i="16"/>
  <c r="AN40" i="16"/>
  <c r="AO40" i="16"/>
  <c r="AP40" i="16"/>
  <c r="AQ40" i="16"/>
  <c r="AR40" i="16"/>
  <c r="AS40" i="16"/>
  <c r="AT40" i="16"/>
  <c r="AU40" i="16"/>
  <c r="AV40" i="16"/>
  <c r="AW40" i="16"/>
  <c r="AX40" i="16"/>
  <c r="AY40" i="16"/>
  <c r="AZ40" i="16"/>
  <c r="BA40" i="16"/>
  <c r="BB40" i="16"/>
  <c r="BC40" i="16"/>
  <c r="BD40" i="16"/>
  <c r="BE40" i="16"/>
  <c r="BF40" i="16"/>
  <c r="BG40" i="16"/>
  <c r="BH40" i="16"/>
  <c r="BI40" i="16"/>
  <c r="BJ40" i="16"/>
  <c r="BK40" i="16"/>
  <c r="BL40" i="16"/>
  <c r="BM40" i="16"/>
  <c r="BN40" i="16"/>
  <c r="BO40" i="16"/>
  <c r="AG40" i="16"/>
  <c r="AH40" i="16"/>
  <c r="AL39" i="16"/>
  <c r="AM39" i="16"/>
  <c r="AN39" i="16"/>
  <c r="AO39" i="16"/>
  <c r="AP39" i="16"/>
  <c r="AQ39" i="16"/>
  <c r="AR39" i="16"/>
  <c r="AS39" i="16"/>
  <c r="AT39" i="16"/>
  <c r="AU39" i="16"/>
  <c r="AV39" i="16"/>
  <c r="AW39" i="16"/>
  <c r="AX39" i="16"/>
  <c r="AY39" i="16"/>
  <c r="AZ39" i="16"/>
  <c r="BA39" i="16"/>
  <c r="BB39" i="16"/>
  <c r="BC39" i="16"/>
  <c r="BD39" i="16"/>
  <c r="BE39" i="16"/>
  <c r="BF39" i="16"/>
  <c r="BG39" i="16"/>
  <c r="BH39" i="16"/>
  <c r="BI39" i="16"/>
  <c r="BJ39" i="16"/>
  <c r="BK39" i="16"/>
  <c r="BL39" i="16"/>
  <c r="BM39" i="16"/>
  <c r="BN39" i="16"/>
  <c r="BO39" i="16"/>
  <c r="AG39" i="16"/>
  <c r="AH39" i="16"/>
  <c r="AL38" i="16"/>
  <c r="AM38" i="16"/>
  <c r="AN38" i="16"/>
  <c r="AO38" i="16"/>
  <c r="AP38" i="16"/>
  <c r="AQ38" i="16"/>
  <c r="AR38" i="16"/>
  <c r="AS38" i="16"/>
  <c r="AT38" i="16"/>
  <c r="AU38" i="16"/>
  <c r="AV38" i="16"/>
  <c r="AW38" i="16"/>
  <c r="AX38" i="16"/>
  <c r="AY38" i="16"/>
  <c r="AZ38" i="16"/>
  <c r="BA38" i="16"/>
  <c r="BB38" i="16"/>
  <c r="BC38" i="16"/>
  <c r="BD38" i="16"/>
  <c r="BE38" i="16"/>
  <c r="BF38" i="16"/>
  <c r="BG38" i="16"/>
  <c r="BH38" i="16"/>
  <c r="BI38" i="16"/>
  <c r="BJ38" i="16"/>
  <c r="BK38" i="16"/>
  <c r="BL38" i="16"/>
  <c r="BM38" i="16"/>
  <c r="BN38" i="16"/>
  <c r="BO38" i="16"/>
  <c r="AG38" i="16"/>
  <c r="AH38" i="16"/>
  <c r="AI38" i="16"/>
  <c r="AB34" i="16"/>
  <c r="AF34" i="16"/>
  <c r="AC34" i="16"/>
  <c r="AG34" i="16"/>
  <c r="AA34" i="16"/>
  <c r="Z34" i="16"/>
  <c r="Y34" i="16"/>
  <c r="X34" i="16"/>
  <c r="W34" i="16"/>
  <c r="V34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D34" i="16"/>
  <c r="AC33" i="16"/>
  <c r="AG33" i="16"/>
  <c r="AB33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D33" i="16"/>
  <c r="AC32" i="16"/>
  <c r="AF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D32" i="16"/>
  <c r="AC31" i="16"/>
  <c r="AG31" i="16"/>
  <c r="AB31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P31" i="16"/>
  <c r="O31" i="16"/>
  <c r="N31" i="16"/>
  <c r="N89" i="3"/>
  <c r="M31" i="16"/>
  <c r="L31" i="16"/>
  <c r="K31" i="16"/>
  <c r="J31" i="16"/>
  <c r="I31" i="16"/>
  <c r="I89" i="3"/>
  <c r="H31" i="16"/>
  <c r="G31" i="16"/>
  <c r="F31" i="16"/>
  <c r="F89" i="3"/>
  <c r="E31" i="16"/>
  <c r="D31" i="16"/>
  <c r="AC30" i="16"/>
  <c r="AG30" i="16"/>
  <c r="AB30" i="16"/>
  <c r="AA30" i="16"/>
  <c r="AC178" i="2"/>
  <c r="Z30" i="16"/>
  <c r="Y30" i="16"/>
  <c r="X30" i="16"/>
  <c r="W30" i="16"/>
  <c r="V30" i="16"/>
  <c r="V24" i="16"/>
  <c r="U30" i="16"/>
  <c r="W178" i="2"/>
  <c r="T30" i="16"/>
  <c r="S30" i="16"/>
  <c r="R30" i="16"/>
  <c r="Q30" i="16"/>
  <c r="P30" i="16"/>
  <c r="O30" i="16"/>
  <c r="N30" i="16"/>
  <c r="M30" i="16"/>
  <c r="L30" i="16"/>
  <c r="K30" i="16"/>
  <c r="J30" i="16"/>
  <c r="J25" i="16"/>
  <c r="J28" i="16"/>
  <c r="I30" i="16"/>
  <c r="I24" i="16"/>
  <c r="H30" i="16"/>
  <c r="G30" i="16"/>
  <c r="F30" i="16"/>
  <c r="F25" i="16"/>
  <c r="E30" i="16"/>
  <c r="E24" i="16"/>
  <c r="D30" i="16"/>
  <c r="AC29" i="16"/>
  <c r="AG29" i="16"/>
  <c r="AB29" i="16"/>
  <c r="AB28" i="16"/>
  <c r="AF28" i="16"/>
  <c r="AA29" i="16"/>
  <c r="AA28" i="16"/>
  <c r="Z29" i="16"/>
  <c r="Y29" i="16"/>
  <c r="X29" i="16"/>
  <c r="W29" i="16"/>
  <c r="W28" i="16"/>
  <c r="V29" i="16"/>
  <c r="U29" i="16"/>
  <c r="T29" i="16"/>
  <c r="S29" i="16"/>
  <c r="S28" i="16"/>
  <c r="R29" i="16"/>
  <c r="Q29" i="16"/>
  <c r="P29" i="16"/>
  <c r="O29" i="16"/>
  <c r="O28" i="16"/>
  <c r="N29" i="16"/>
  <c r="M29" i="16"/>
  <c r="L29" i="16"/>
  <c r="K29" i="16"/>
  <c r="K28" i="16"/>
  <c r="J29" i="16"/>
  <c r="I29" i="16"/>
  <c r="H29" i="16"/>
  <c r="G29" i="16"/>
  <c r="G28" i="16"/>
  <c r="F29" i="16"/>
  <c r="E29" i="16"/>
  <c r="D29" i="16"/>
  <c r="AC28" i="16"/>
  <c r="Z28" i="16"/>
  <c r="Y28" i="16"/>
  <c r="X28" i="16"/>
  <c r="V28" i="16"/>
  <c r="U28" i="16"/>
  <c r="T28" i="16"/>
  <c r="R28" i="16"/>
  <c r="Q28" i="16"/>
  <c r="P28" i="16"/>
  <c r="N28" i="16"/>
  <c r="M28" i="16"/>
  <c r="L28" i="16"/>
  <c r="I28" i="16"/>
  <c r="H28" i="16"/>
  <c r="F28" i="16"/>
  <c r="E28" i="16"/>
  <c r="D28" i="16"/>
  <c r="W26" i="16"/>
  <c r="AL24" i="16"/>
  <c r="AM24" i="16"/>
  <c r="AN24" i="16"/>
  <c r="AO24" i="16"/>
  <c r="AP24" i="16"/>
  <c r="AQ24" i="16"/>
  <c r="AR24" i="16"/>
  <c r="AS24" i="16"/>
  <c r="AT24" i="16"/>
  <c r="AU24" i="16"/>
  <c r="AV24" i="16"/>
  <c r="AW24" i="16"/>
  <c r="AX24" i="16"/>
  <c r="AY24" i="16"/>
  <c r="AZ24" i="16"/>
  <c r="BA24" i="16"/>
  <c r="BB24" i="16"/>
  <c r="BC24" i="16"/>
  <c r="BD24" i="16"/>
  <c r="BE24" i="16"/>
  <c r="BF24" i="16"/>
  <c r="BG24" i="16"/>
  <c r="BH24" i="16"/>
  <c r="BI24" i="16"/>
  <c r="BJ24" i="16"/>
  <c r="BK24" i="16"/>
  <c r="BL24" i="16"/>
  <c r="BM24" i="16"/>
  <c r="BN24" i="16"/>
  <c r="BO24" i="16"/>
  <c r="AG24" i="16"/>
  <c r="AH24" i="16"/>
  <c r="AI24" i="16"/>
  <c r="AL23" i="16"/>
  <c r="AM23" i="16"/>
  <c r="AN23" i="16"/>
  <c r="AO23" i="16"/>
  <c r="AP23" i="16"/>
  <c r="AQ23" i="16"/>
  <c r="AR23" i="16"/>
  <c r="AS23" i="16"/>
  <c r="AT23" i="16"/>
  <c r="AU23" i="16"/>
  <c r="AV23" i="16"/>
  <c r="AW23" i="16"/>
  <c r="AX23" i="16"/>
  <c r="AY23" i="16"/>
  <c r="AZ23" i="16"/>
  <c r="BA23" i="16"/>
  <c r="BB23" i="16"/>
  <c r="BC23" i="16"/>
  <c r="BD23" i="16"/>
  <c r="BE23" i="16"/>
  <c r="BF23" i="16"/>
  <c r="BG23" i="16"/>
  <c r="BH23" i="16"/>
  <c r="BI23" i="16"/>
  <c r="BJ23" i="16"/>
  <c r="BK23" i="16"/>
  <c r="BL23" i="16"/>
  <c r="BM23" i="16"/>
  <c r="BN23" i="16"/>
  <c r="BO23" i="16"/>
  <c r="AG23" i="16"/>
  <c r="AH23" i="16"/>
  <c r="AG18" i="16"/>
  <c r="AF18" i="16"/>
  <c r="AG17" i="16"/>
  <c r="AF17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F16" i="16"/>
  <c r="E16" i="16"/>
  <c r="D16" i="16"/>
  <c r="AC15" i="16"/>
  <c r="AG15" i="16" s="1"/>
  <c r="AB15" i="16"/>
  <c r="AA15" i="16"/>
  <c r="AC97" i="3" s="1"/>
  <c r="Z15" i="16"/>
  <c r="AB97" i="3" s="1"/>
  <c r="Y15" i="16"/>
  <c r="AA97" i="3" s="1"/>
  <c r="X15" i="16"/>
  <c r="Z97" i="3" s="1"/>
  <c r="W15" i="16"/>
  <c r="Y97" i="3" s="1"/>
  <c r="V15" i="16"/>
  <c r="X97" i="3" s="1"/>
  <c r="U15" i="16"/>
  <c r="W97" i="3" s="1"/>
  <c r="T15" i="16"/>
  <c r="V97" i="3" s="1"/>
  <c r="S15" i="16"/>
  <c r="U97" i="3" s="1"/>
  <c r="R15" i="16"/>
  <c r="Q15" i="16"/>
  <c r="S97" i="3" s="1"/>
  <c r="P15" i="16"/>
  <c r="R97" i="3" s="1"/>
  <c r="O15" i="16"/>
  <c r="O97" i="3" s="1"/>
  <c r="N15" i="16"/>
  <c r="N97" i="3" s="1"/>
  <c r="M15" i="16"/>
  <c r="M97" i="3" s="1"/>
  <c r="L15" i="16"/>
  <c r="L97" i="3" s="1"/>
  <c r="K15" i="16"/>
  <c r="K97" i="3" s="1"/>
  <c r="J15" i="16"/>
  <c r="J97" i="3" s="1"/>
  <c r="I15" i="16"/>
  <c r="I97" i="3" s="1"/>
  <c r="H15" i="16"/>
  <c r="H97" i="3" s="1"/>
  <c r="G15" i="16"/>
  <c r="G97" i="3" s="1"/>
  <c r="F15" i="16"/>
  <c r="F97" i="3" s="1"/>
  <c r="E15" i="16"/>
  <c r="E97" i="3" s="1"/>
  <c r="D15" i="16"/>
  <c r="D97" i="3" s="1"/>
  <c r="AC14" i="16"/>
  <c r="AG14" i="16" s="1"/>
  <c r="AG186" i="2" s="1"/>
  <c r="AB14" i="16"/>
  <c r="AF14" i="16" s="1"/>
  <c r="AA14" i="16"/>
  <c r="AA9" i="16" s="1"/>
  <c r="Z14" i="16"/>
  <c r="Z9" i="16" s="1"/>
  <c r="Y14" i="16"/>
  <c r="AA186" i="2" s="1"/>
  <c r="X14" i="16"/>
  <c r="Z186" i="2" s="1"/>
  <c r="W14" i="16"/>
  <c r="Y186" i="2" s="1"/>
  <c r="V14" i="16"/>
  <c r="V9" i="16" s="1"/>
  <c r="U14" i="16"/>
  <c r="U9" i="16" s="1"/>
  <c r="T14" i="16"/>
  <c r="T9" i="16" s="1"/>
  <c r="S14" i="16"/>
  <c r="S9" i="16" s="1"/>
  <c r="R14" i="16"/>
  <c r="Q14" i="16"/>
  <c r="Q9" i="16" s="1"/>
  <c r="P14" i="16"/>
  <c r="R186" i="2" s="1"/>
  <c r="O14" i="16"/>
  <c r="O9" i="16" s="1"/>
  <c r="N14" i="16"/>
  <c r="N9" i="16" s="1"/>
  <c r="M14" i="16"/>
  <c r="M9" i="16" s="1"/>
  <c r="L14" i="16"/>
  <c r="L9" i="16" s="1"/>
  <c r="K14" i="16"/>
  <c r="K9" i="16" s="1"/>
  <c r="J14" i="16"/>
  <c r="I14" i="16"/>
  <c r="I9" i="16" s="1"/>
  <c r="H14" i="16"/>
  <c r="H9" i="16" s="1"/>
  <c r="G14" i="16"/>
  <c r="G9" i="16" s="1"/>
  <c r="F14" i="16"/>
  <c r="F186" i="2" s="1"/>
  <c r="E14" i="16"/>
  <c r="E9" i="16" s="1"/>
  <c r="E12" i="16"/>
  <c r="D14" i="16"/>
  <c r="D9" i="16"/>
  <c r="AC13" i="16"/>
  <c r="AG13" i="16"/>
  <c r="AB13" i="16"/>
  <c r="AB5" i="16"/>
  <c r="AA13" i="16"/>
  <c r="Z13" i="16"/>
  <c r="Y13" i="16"/>
  <c r="Y12" i="16"/>
  <c r="AA96" i="2"/>
  <c r="Z12" i="16"/>
  <c r="X13" i="16"/>
  <c r="X12" i="16"/>
  <c r="Z96" i="2"/>
  <c r="W13" i="16"/>
  <c r="V13" i="16"/>
  <c r="U13" i="16"/>
  <c r="U12" i="16"/>
  <c r="W96" i="2"/>
  <c r="V12" i="16"/>
  <c r="T13" i="16"/>
  <c r="T12" i="16"/>
  <c r="S13" i="16"/>
  <c r="R13" i="16"/>
  <c r="Q13" i="16"/>
  <c r="Q12" i="16"/>
  <c r="R12" i="16"/>
  <c r="T96" i="2"/>
  <c r="P13" i="16"/>
  <c r="P12" i="16"/>
  <c r="R96" i="2"/>
  <c r="O13" i="16"/>
  <c r="N13" i="16"/>
  <c r="M13" i="16"/>
  <c r="M12" i="16"/>
  <c r="N12" i="16"/>
  <c r="L13" i="16"/>
  <c r="L12" i="16"/>
  <c r="L96" i="2"/>
  <c r="K13" i="16"/>
  <c r="J13" i="16"/>
  <c r="I13" i="16"/>
  <c r="I12" i="16"/>
  <c r="I96" i="2"/>
  <c r="J12" i="16"/>
  <c r="H13" i="16"/>
  <c r="H12" i="16"/>
  <c r="H96" i="2"/>
  <c r="G13" i="16"/>
  <c r="F13" i="16"/>
  <c r="E13" i="16"/>
  <c r="F12" i="16"/>
  <c r="F96" i="2"/>
  <c r="D13" i="16"/>
  <c r="AC12" i="16"/>
  <c r="AG12" i="16"/>
  <c r="AB12" i="16"/>
  <c r="AF12" i="16"/>
  <c r="AA12" i="16"/>
  <c r="W12" i="16"/>
  <c r="S12" i="16"/>
  <c r="O12" i="16"/>
  <c r="K12" i="16"/>
  <c r="G12" i="16"/>
  <c r="G96" i="2"/>
  <c r="D12" i="16"/>
  <c r="D96" i="2"/>
  <c r="AL10" i="16"/>
  <c r="AF10" i="16"/>
  <c r="AG10" i="16"/>
  <c r="AH10" i="16"/>
  <c r="AI10" i="16"/>
  <c r="AB3" i="16"/>
  <c r="AF3" i="16"/>
  <c r="AC3" i="16"/>
  <c r="AG3" i="16"/>
  <c r="AA3" i="16"/>
  <c r="Z3" i="16"/>
  <c r="Y3" i="16"/>
  <c r="Z2" i="16"/>
  <c r="X3" i="16"/>
  <c r="W3" i="16"/>
  <c r="V3" i="16"/>
  <c r="U3" i="16"/>
  <c r="T3" i="16"/>
  <c r="S3" i="16"/>
  <c r="R3" i="16"/>
  <c r="Q3" i="16"/>
  <c r="P3" i="16"/>
  <c r="AC2" i="16"/>
  <c r="AF2" i="16"/>
  <c r="AG2" i="16"/>
  <c r="AH2" i="16"/>
  <c r="O3" i="16"/>
  <c r="N3" i="16"/>
  <c r="M3" i="16"/>
  <c r="L3" i="16"/>
  <c r="K3" i="16"/>
  <c r="J3" i="16"/>
  <c r="I3" i="16"/>
  <c r="H3" i="16"/>
  <c r="G3" i="16"/>
  <c r="F3" i="16"/>
  <c r="E3" i="16"/>
  <c r="D3" i="16"/>
  <c r="AC151" i="15"/>
  <c r="AG151" i="15"/>
  <c r="AB151" i="15"/>
  <c r="AF151" i="15"/>
  <c r="AA151" i="15"/>
  <c r="Z151" i="15"/>
  <c r="Y151" i="15"/>
  <c r="X151" i="15"/>
  <c r="W151" i="15"/>
  <c r="V151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D151" i="15"/>
  <c r="AC150" i="15"/>
  <c r="AB150" i="15"/>
  <c r="AF150" i="15"/>
  <c r="AA150" i="15"/>
  <c r="Z150" i="15"/>
  <c r="Y150" i="15"/>
  <c r="X150" i="15"/>
  <c r="W150" i="15"/>
  <c r="V150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D150" i="15"/>
  <c r="AC146" i="15"/>
  <c r="AG146" i="15"/>
  <c r="AB146" i="15"/>
  <c r="AF146" i="15"/>
  <c r="AA146" i="15"/>
  <c r="Z146" i="15"/>
  <c r="Y146" i="15"/>
  <c r="X146" i="15"/>
  <c r="W146" i="15"/>
  <c r="V146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D146" i="15"/>
  <c r="AC144" i="15"/>
  <c r="AG144" i="15" s="1"/>
  <c r="AB144" i="15"/>
  <c r="AF144" i="15" s="1"/>
  <c r="AA144" i="15"/>
  <c r="Z144" i="15"/>
  <c r="Y144" i="15"/>
  <c r="X144" i="15"/>
  <c r="W144" i="15"/>
  <c r="V144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D144" i="15"/>
  <c r="AC143" i="15"/>
  <c r="AC145" i="15" s="1"/>
  <c r="AC138" i="15" s="1"/>
  <c r="AB143" i="15"/>
  <c r="AB145" i="15"/>
  <c r="AA143" i="15"/>
  <c r="AA145" i="15"/>
  <c r="AA138" i="15" s="1"/>
  <c r="Z143" i="15"/>
  <c r="Y143" i="15"/>
  <c r="Y145" i="15" s="1"/>
  <c r="X143" i="15"/>
  <c r="X145" i="15" s="1"/>
  <c r="X138" i="15" s="1"/>
  <c r="W143" i="15"/>
  <c r="W145" i="15"/>
  <c r="V143" i="15"/>
  <c r="V145" i="15"/>
  <c r="V138" i="15" s="1"/>
  <c r="U143" i="15"/>
  <c r="U145" i="15" s="1"/>
  <c r="T143" i="15"/>
  <c r="T145" i="15" s="1"/>
  <c r="S143" i="15"/>
  <c r="R143" i="15"/>
  <c r="R145" i="15" s="1"/>
  <c r="Q143" i="15"/>
  <c r="Q145" i="15" s="1"/>
  <c r="S79" i="1" s="1"/>
  <c r="P143" i="15"/>
  <c r="R85" i="3"/>
  <c r="O143" i="15"/>
  <c r="O145" i="15"/>
  <c r="O138" i="15" s="1"/>
  <c r="N143" i="15"/>
  <c r="N145" i="15" s="1"/>
  <c r="N79" i="1" s="1"/>
  <c r="M143" i="15"/>
  <c r="M145" i="15" s="1"/>
  <c r="M79" i="1" s="1"/>
  <c r="L143" i="15"/>
  <c r="L145" i="15" s="1"/>
  <c r="L79" i="1" s="1"/>
  <c r="K143" i="15"/>
  <c r="K145" i="15"/>
  <c r="K138" i="15" s="1"/>
  <c r="J143" i="15"/>
  <c r="J145" i="15" s="1"/>
  <c r="J79" i="1" s="1"/>
  <c r="I143" i="15"/>
  <c r="I145" i="15" s="1"/>
  <c r="I79" i="1" s="1"/>
  <c r="H143" i="15"/>
  <c r="H145" i="15" s="1"/>
  <c r="H79" i="1" s="1"/>
  <c r="G143" i="15"/>
  <c r="F143" i="15"/>
  <c r="F145" i="15" s="1"/>
  <c r="F137" i="15" s="1"/>
  <c r="E143" i="15"/>
  <c r="E145" i="15" s="1"/>
  <c r="D143" i="15"/>
  <c r="D145" i="15" s="1"/>
  <c r="D138" i="15" s="1"/>
  <c r="AC142" i="15"/>
  <c r="AG142" i="15" s="1"/>
  <c r="AG174" i="2" s="1"/>
  <c r="AB142" i="15"/>
  <c r="AA142" i="15"/>
  <c r="Z142" i="15"/>
  <c r="AB174" i="2"/>
  <c r="Z140" i="15"/>
  <c r="Y142" i="15"/>
  <c r="AA174" i="2" s="1"/>
  <c r="X142" i="15"/>
  <c r="Z174" i="2" s="1"/>
  <c r="W142" i="15"/>
  <c r="Y174" i="2" s="1"/>
  <c r="V142" i="15"/>
  <c r="X174" i="2" s="1"/>
  <c r="V140" i="15"/>
  <c r="U142" i="15"/>
  <c r="T142" i="15"/>
  <c r="V174" i="2" s="1"/>
  <c r="S142" i="15"/>
  <c r="U174" i="2" s="1"/>
  <c r="R142" i="15"/>
  <c r="T174" i="2" s="1"/>
  <c r="R140" i="15"/>
  <c r="Q142" i="15"/>
  <c r="S174" i="2" s="1"/>
  <c r="P142" i="15"/>
  <c r="R174" i="2" s="1"/>
  <c r="O142" i="15"/>
  <c r="O174" i="2" s="1"/>
  <c r="N142" i="15"/>
  <c r="N174" i="2" s="1"/>
  <c r="N140" i="15"/>
  <c r="M142" i="15"/>
  <c r="M174" i="2" s="1"/>
  <c r="L142" i="15"/>
  <c r="L174" i="2" s="1"/>
  <c r="K142" i="15"/>
  <c r="J142" i="15"/>
  <c r="J174" i="2" s="1"/>
  <c r="J140" i="15"/>
  <c r="I142" i="15"/>
  <c r="I174" i="2"/>
  <c r="H142" i="15"/>
  <c r="H174" i="2"/>
  <c r="G142" i="15"/>
  <c r="G174" i="2"/>
  <c r="F142" i="15"/>
  <c r="F174" i="2"/>
  <c r="F140" i="15"/>
  <c r="E142" i="15"/>
  <c r="D142" i="15"/>
  <c r="D174" i="2" s="1"/>
  <c r="AC141" i="15"/>
  <c r="AC133" i="15" s="1"/>
  <c r="AB141" i="15"/>
  <c r="AF141" i="15" s="1"/>
  <c r="AA141" i="15"/>
  <c r="Z141" i="15"/>
  <c r="Y141" i="15"/>
  <c r="Y140" i="15"/>
  <c r="Y136" i="15"/>
  <c r="X141" i="15"/>
  <c r="W141" i="15"/>
  <c r="V141" i="15"/>
  <c r="U141" i="15"/>
  <c r="U140" i="15"/>
  <c r="U136" i="15"/>
  <c r="T141" i="15"/>
  <c r="S141" i="15"/>
  <c r="R141" i="15"/>
  <c r="Q141" i="15"/>
  <c r="Q140" i="15"/>
  <c r="P141" i="15"/>
  <c r="O141" i="15"/>
  <c r="N141" i="15"/>
  <c r="M141" i="15"/>
  <c r="M140" i="15"/>
  <c r="L141" i="15"/>
  <c r="K141" i="15"/>
  <c r="J141" i="15"/>
  <c r="I141" i="15"/>
  <c r="I140" i="15"/>
  <c r="H141" i="15"/>
  <c r="G141" i="15"/>
  <c r="F141" i="15"/>
  <c r="E141" i="15"/>
  <c r="E140" i="15"/>
  <c r="D141" i="15"/>
  <c r="AC140" i="15"/>
  <c r="AG140" i="15"/>
  <c r="AB140" i="15"/>
  <c r="AA140" i="15"/>
  <c r="AA133" i="15"/>
  <c r="X140" i="15"/>
  <c r="W140" i="15"/>
  <c r="T140" i="15"/>
  <c r="S140" i="15"/>
  <c r="P140" i="15"/>
  <c r="O140" i="15"/>
  <c r="L140" i="15"/>
  <c r="K140" i="15"/>
  <c r="H140" i="15"/>
  <c r="G140" i="15"/>
  <c r="D140" i="15"/>
  <c r="AL136" i="15"/>
  <c r="AM136" i="15"/>
  <c r="AN136" i="15"/>
  <c r="AO136" i="15"/>
  <c r="AP136" i="15"/>
  <c r="AQ136" i="15"/>
  <c r="AR136" i="15"/>
  <c r="AS136" i="15"/>
  <c r="AT136" i="15"/>
  <c r="AU136" i="15"/>
  <c r="AV136" i="15"/>
  <c r="AW136" i="15"/>
  <c r="AX136" i="15"/>
  <c r="AY136" i="15"/>
  <c r="AZ136" i="15"/>
  <c r="BA136" i="15"/>
  <c r="BB136" i="15"/>
  <c r="BC136" i="15"/>
  <c r="BD136" i="15"/>
  <c r="BE136" i="15"/>
  <c r="BF136" i="15"/>
  <c r="BG136" i="15"/>
  <c r="BH136" i="15"/>
  <c r="BI136" i="15"/>
  <c r="BJ136" i="15"/>
  <c r="BK136" i="15"/>
  <c r="BL136" i="15"/>
  <c r="BM136" i="15"/>
  <c r="BN136" i="15"/>
  <c r="BO136" i="15"/>
  <c r="AG136" i="15"/>
  <c r="AH136" i="15"/>
  <c r="AI136" i="15"/>
  <c r="AB130" i="15"/>
  <c r="AF130" i="15"/>
  <c r="AC130" i="15"/>
  <c r="AG130" i="15"/>
  <c r="AA130" i="15"/>
  <c r="Z130" i="15"/>
  <c r="Y130" i="15"/>
  <c r="Y122" i="15"/>
  <c r="X130" i="15"/>
  <c r="W130" i="15"/>
  <c r="V130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I122" i="15"/>
  <c r="H130" i="15"/>
  <c r="G130" i="15"/>
  <c r="F130" i="15"/>
  <c r="E130" i="15"/>
  <c r="D130" i="15"/>
  <c r="AC129" i="15"/>
  <c r="AG129" i="15"/>
  <c r="AB129" i="15"/>
  <c r="AA129" i="15"/>
  <c r="Z129" i="15"/>
  <c r="Y129" i="15"/>
  <c r="X129" i="15"/>
  <c r="W129" i="15"/>
  <c r="V129" i="15"/>
  <c r="U129" i="15"/>
  <c r="T129" i="15"/>
  <c r="S129" i="15"/>
  <c r="R129" i="15"/>
  <c r="Q129" i="15"/>
  <c r="P129" i="15"/>
  <c r="O129" i="15"/>
  <c r="O122" i="15"/>
  <c r="N129" i="15"/>
  <c r="M129" i="15"/>
  <c r="L129" i="15"/>
  <c r="K129" i="15"/>
  <c r="J129" i="15"/>
  <c r="I129" i="15"/>
  <c r="H129" i="15"/>
  <c r="G129" i="15"/>
  <c r="F129" i="15"/>
  <c r="E129" i="15"/>
  <c r="D129" i="15"/>
  <c r="AC128" i="15"/>
  <c r="AB128" i="15"/>
  <c r="AA128" i="15"/>
  <c r="Z128" i="15"/>
  <c r="Y128" i="15"/>
  <c r="X128" i="15"/>
  <c r="W128" i="15"/>
  <c r="V128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D128" i="15"/>
  <c r="AC127" i="15"/>
  <c r="AG127" i="15" s="1"/>
  <c r="AG84" i="3"/>
  <c r="AB127" i="15"/>
  <c r="AF127" i="15"/>
  <c r="AF84" i="3" s="1"/>
  <c r="AA127" i="15"/>
  <c r="AC84" i="3" s="1"/>
  <c r="Z127" i="15"/>
  <c r="AB84" i="3" s="1"/>
  <c r="Y127" i="15"/>
  <c r="AA84" i="3" s="1"/>
  <c r="X127" i="15"/>
  <c r="Z84" i="3" s="1"/>
  <c r="W127" i="15"/>
  <c r="Y84" i="3" s="1"/>
  <c r="V127" i="15"/>
  <c r="X84" i="3" s="1"/>
  <c r="U127" i="15"/>
  <c r="W84" i="3" s="1"/>
  <c r="T127" i="15"/>
  <c r="V84" i="3" s="1"/>
  <c r="S127" i="15"/>
  <c r="U84" i="3" s="1"/>
  <c r="R127" i="15"/>
  <c r="Q127" i="15"/>
  <c r="S84" i="3" s="1"/>
  <c r="P127" i="15"/>
  <c r="R84" i="3" s="1"/>
  <c r="O127" i="15"/>
  <c r="O84" i="3" s="1"/>
  <c r="N127" i="15"/>
  <c r="N84" i="3" s="1"/>
  <c r="M127" i="15"/>
  <c r="M84" i="3" s="1"/>
  <c r="L127" i="15"/>
  <c r="L84" i="3" s="1"/>
  <c r="K127" i="15"/>
  <c r="K84" i="3" s="1"/>
  <c r="J127" i="15"/>
  <c r="J84" i="3" s="1"/>
  <c r="I127" i="15"/>
  <c r="I84" i="3" s="1"/>
  <c r="H127" i="15"/>
  <c r="H84" i="3" s="1"/>
  <c r="G127" i="15"/>
  <c r="G84" i="3" s="1"/>
  <c r="F127" i="15"/>
  <c r="F84" i="3" s="1"/>
  <c r="E127" i="15"/>
  <c r="E84" i="3" s="1"/>
  <c r="D127" i="15"/>
  <c r="D84" i="3" s="1"/>
  <c r="AC126" i="15"/>
  <c r="AC121" i="15" s="1"/>
  <c r="AB126" i="15"/>
  <c r="AA126" i="15"/>
  <c r="AC173" i="2"/>
  <c r="Z126" i="15"/>
  <c r="AB173" i="2"/>
  <c r="Y126" i="15"/>
  <c r="Y120" i="15"/>
  <c r="X126" i="15"/>
  <c r="Z173" i="2"/>
  <c r="W126" i="15"/>
  <c r="Y173" i="2"/>
  <c r="V126" i="15"/>
  <c r="X173" i="2"/>
  <c r="U126" i="15"/>
  <c r="W173" i="2"/>
  <c r="U78" i="15"/>
  <c r="W169" i="2"/>
  <c r="U94" i="15"/>
  <c r="W170" i="2"/>
  <c r="U110" i="15"/>
  <c r="W171" i="2"/>
  <c r="T126" i="15"/>
  <c r="V173" i="2"/>
  <c r="S126" i="15"/>
  <c r="U173" i="2"/>
  <c r="R126" i="15"/>
  <c r="T173" i="2"/>
  <c r="Q126" i="15"/>
  <c r="S173" i="2"/>
  <c r="Q78" i="15"/>
  <c r="S169" i="2"/>
  <c r="Q94" i="15"/>
  <c r="S170" i="2"/>
  <c r="Q110" i="15"/>
  <c r="S171" i="2"/>
  <c r="P126" i="15"/>
  <c r="R173" i="2"/>
  <c r="O126" i="15"/>
  <c r="O173" i="2"/>
  <c r="N126" i="15"/>
  <c r="N173" i="2"/>
  <c r="M126" i="15"/>
  <c r="M173" i="2"/>
  <c r="M78" i="15"/>
  <c r="M169" i="2"/>
  <c r="M94" i="15"/>
  <c r="M170" i="2"/>
  <c r="M110" i="15"/>
  <c r="M171" i="2"/>
  <c r="L126" i="15"/>
  <c r="L173" i="2"/>
  <c r="K126" i="15"/>
  <c r="K173" i="2"/>
  <c r="J126" i="15"/>
  <c r="J173" i="2"/>
  <c r="I126" i="15"/>
  <c r="I173" i="2"/>
  <c r="H126" i="15"/>
  <c r="H173" i="2"/>
  <c r="G126" i="15"/>
  <c r="G173" i="2"/>
  <c r="F126" i="15"/>
  <c r="F173" i="2"/>
  <c r="E126" i="15"/>
  <c r="E173" i="2"/>
  <c r="E78" i="15"/>
  <c r="E169" i="2"/>
  <c r="E94" i="15"/>
  <c r="E89" i="15"/>
  <c r="E110" i="15"/>
  <c r="E171" i="2"/>
  <c r="D126" i="15"/>
  <c r="D173" i="2"/>
  <c r="AC125" i="15"/>
  <c r="AG125" i="15"/>
  <c r="AH117" i="15" s="1"/>
  <c r="AB125" i="15"/>
  <c r="AF125" i="15" s="1"/>
  <c r="AA125" i="15"/>
  <c r="AA124" i="15"/>
  <c r="Z125" i="15"/>
  <c r="Y125" i="15"/>
  <c r="X125" i="15"/>
  <c r="W125" i="15"/>
  <c r="V125" i="15"/>
  <c r="U125" i="15"/>
  <c r="T125" i="15"/>
  <c r="S125" i="15"/>
  <c r="R125" i="15"/>
  <c r="Q125" i="15"/>
  <c r="P125" i="15"/>
  <c r="O125" i="15"/>
  <c r="O124" i="15"/>
  <c r="N125" i="15"/>
  <c r="M125" i="15"/>
  <c r="L125" i="15"/>
  <c r="K125" i="15"/>
  <c r="J125" i="15"/>
  <c r="I125" i="15"/>
  <c r="I125" i="10" s="1"/>
  <c r="H125" i="15"/>
  <c r="G125" i="15"/>
  <c r="F125" i="15"/>
  <c r="E125" i="15"/>
  <c r="D125" i="15"/>
  <c r="AC124" i="15"/>
  <c r="AG124" i="15"/>
  <c r="AB124" i="15"/>
  <c r="Z124" i="15"/>
  <c r="Y124" i="15"/>
  <c r="X124" i="15"/>
  <c r="W124" i="15"/>
  <c r="V124" i="15"/>
  <c r="U124" i="15"/>
  <c r="T124" i="15"/>
  <c r="S124" i="15"/>
  <c r="R124" i="15"/>
  <c r="Q124" i="15"/>
  <c r="P124" i="15"/>
  <c r="N124" i="15"/>
  <c r="M124" i="15"/>
  <c r="L124" i="15"/>
  <c r="K124" i="15"/>
  <c r="J124" i="15"/>
  <c r="I124" i="15"/>
  <c r="H124" i="15"/>
  <c r="G124" i="15"/>
  <c r="F124" i="15"/>
  <c r="E124" i="15"/>
  <c r="D124" i="15"/>
  <c r="AC122" i="15"/>
  <c r="P122" i="15"/>
  <c r="AL120" i="15"/>
  <c r="AM120" i="15"/>
  <c r="AN120" i="15"/>
  <c r="AO120" i="15"/>
  <c r="AP120" i="15"/>
  <c r="AQ120" i="15"/>
  <c r="AR120" i="15"/>
  <c r="AS120" i="15"/>
  <c r="AT120" i="15"/>
  <c r="AU120" i="15"/>
  <c r="AV120" i="15"/>
  <c r="AW120" i="15"/>
  <c r="AX120" i="15"/>
  <c r="AY120" i="15"/>
  <c r="AZ120" i="15"/>
  <c r="BA120" i="15"/>
  <c r="BB120" i="15"/>
  <c r="BC120" i="15"/>
  <c r="BD120" i="15"/>
  <c r="BE120" i="15"/>
  <c r="BF120" i="15"/>
  <c r="BG120" i="15"/>
  <c r="BH120" i="15"/>
  <c r="BI120" i="15"/>
  <c r="BJ120" i="15"/>
  <c r="BK120" i="15"/>
  <c r="BL120" i="15"/>
  <c r="BM120" i="15"/>
  <c r="BN120" i="15"/>
  <c r="BO120" i="15"/>
  <c r="AG120" i="15"/>
  <c r="AH120" i="15"/>
  <c r="AL119" i="15"/>
  <c r="AM119" i="15"/>
  <c r="AN119" i="15"/>
  <c r="AO119" i="15"/>
  <c r="AP119" i="15"/>
  <c r="AQ119" i="15"/>
  <c r="AR119" i="15"/>
  <c r="AS119" i="15"/>
  <c r="AT119" i="15"/>
  <c r="AU119" i="15"/>
  <c r="AV119" i="15"/>
  <c r="AW119" i="15"/>
  <c r="AX119" i="15"/>
  <c r="AY119" i="15"/>
  <c r="AZ119" i="15"/>
  <c r="BA119" i="15"/>
  <c r="BB119" i="15"/>
  <c r="BC119" i="15"/>
  <c r="BD119" i="15"/>
  <c r="BE119" i="15"/>
  <c r="BF119" i="15"/>
  <c r="BG119" i="15"/>
  <c r="BH119" i="15"/>
  <c r="BI119" i="15"/>
  <c r="BJ119" i="15"/>
  <c r="BK119" i="15"/>
  <c r="BL119" i="15"/>
  <c r="BM119" i="15"/>
  <c r="BN119" i="15"/>
  <c r="BO119" i="15"/>
  <c r="AG119" i="15"/>
  <c r="AH119" i="15"/>
  <c r="AI119" i="15"/>
  <c r="AC114" i="15"/>
  <c r="AG114" i="15"/>
  <c r="AB114" i="15"/>
  <c r="AA114" i="15"/>
  <c r="Z114" i="15"/>
  <c r="Z106" i="15"/>
  <c r="Y114" i="15"/>
  <c r="X114" i="15"/>
  <c r="W114" i="15"/>
  <c r="V114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D114" i="15"/>
  <c r="AC113" i="15"/>
  <c r="AG113" i="15"/>
  <c r="AB113" i="15"/>
  <c r="AF113" i="15"/>
  <c r="AA113" i="15"/>
  <c r="Z113" i="15"/>
  <c r="Y113" i="15"/>
  <c r="X113" i="15"/>
  <c r="W113" i="15"/>
  <c r="V113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D113" i="15"/>
  <c r="AC112" i="15"/>
  <c r="AB112" i="15"/>
  <c r="AA112" i="15"/>
  <c r="Z112" i="15"/>
  <c r="Y112" i="15"/>
  <c r="X112" i="15"/>
  <c r="W112" i="15"/>
  <c r="V112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D112" i="15"/>
  <c r="AC111" i="15"/>
  <c r="AG111" i="15" s="1"/>
  <c r="AG82" i="3" s="1"/>
  <c r="AB111" i="15"/>
  <c r="AF111" i="15" s="1"/>
  <c r="AF82" i="3" s="1"/>
  <c r="AA111" i="15"/>
  <c r="AC82" i="3" s="1"/>
  <c r="Z111" i="15"/>
  <c r="AB82" i="3" s="1"/>
  <c r="Z79" i="15"/>
  <c r="AB80" i="3" s="1"/>
  <c r="Z95" i="15"/>
  <c r="AB81" i="3" s="1"/>
  <c r="Y111" i="15"/>
  <c r="AA82" i="3" s="1"/>
  <c r="X111" i="15"/>
  <c r="Z82" i="3" s="1"/>
  <c r="W111" i="15"/>
  <c r="Y82" i="3"/>
  <c r="V111" i="15"/>
  <c r="X82" i="3" s="1"/>
  <c r="V79" i="15"/>
  <c r="X80" i="3" s="1"/>
  <c r="V95" i="15"/>
  <c r="U111" i="15"/>
  <c r="W82" i="3" s="1"/>
  <c r="T111" i="15"/>
  <c r="V82" i="3" s="1"/>
  <c r="S111" i="15"/>
  <c r="U82" i="3" s="1"/>
  <c r="R111" i="15"/>
  <c r="T82" i="3" s="1"/>
  <c r="R79" i="15"/>
  <c r="T80" i="3"/>
  <c r="R95" i="15"/>
  <c r="T81" i="3" s="1"/>
  <c r="Q111" i="15"/>
  <c r="S82" i="3" s="1"/>
  <c r="P111" i="15"/>
  <c r="R82" i="3" s="1"/>
  <c r="O111" i="15"/>
  <c r="O82" i="3"/>
  <c r="N111" i="15"/>
  <c r="N82" i="3" s="1"/>
  <c r="N79" i="15"/>
  <c r="N80" i="3" s="1"/>
  <c r="N95" i="15"/>
  <c r="N81" i="3" s="1"/>
  <c r="M111" i="15"/>
  <c r="M82" i="3" s="1"/>
  <c r="L111" i="15"/>
  <c r="L82" i="3" s="1"/>
  <c r="K111" i="15"/>
  <c r="K82" i="3" s="1"/>
  <c r="J111" i="15"/>
  <c r="J82" i="3" s="1"/>
  <c r="J79" i="15"/>
  <c r="J80" i="3" s="1"/>
  <c r="J95" i="15"/>
  <c r="I111" i="15"/>
  <c r="I82" i="3" s="1"/>
  <c r="H111" i="15"/>
  <c r="H82" i="3" s="1"/>
  <c r="G111" i="15"/>
  <c r="G82" i="3"/>
  <c r="F111" i="15"/>
  <c r="F82" i="3" s="1"/>
  <c r="F79" i="15"/>
  <c r="F80" i="3" s="1"/>
  <c r="F95" i="15"/>
  <c r="F81" i="3" s="1"/>
  <c r="E111" i="15"/>
  <c r="D111" i="15"/>
  <c r="D82" i="3" s="1"/>
  <c r="AC110" i="15"/>
  <c r="AG110" i="15" s="1"/>
  <c r="AG171" i="2" s="1"/>
  <c r="AB110" i="15"/>
  <c r="AA110" i="15"/>
  <c r="AA104" i="15" s="1"/>
  <c r="Z110" i="15"/>
  <c r="Z104" i="15" s="1"/>
  <c r="Y110" i="15"/>
  <c r="AA171" i="2"/>
  <c r="X110" i="15"/>
  <c r="X105" i="15" s="1"/>
  <c r="W110" i="15"/>
  <c r="Y171" i="2" s="1"/>
  <c r="V110" i="15"/>
  <c r="X171" i="2" s="1"/>
  <c r="V78" i="15"/>
  <c r="X169" i="2" s="1"/>
  <c r="V94" i="15"/>
  <c r="X170" i="2" s="1"/>
  <c r="T110" i="15"/>
  <c r="V171" i="2" s="1"/>
  <c r="S110" i="15"/>
  <c r="U171" i="2" s="1"/>
  <c r="R110" i="15"/>
  <c r="T171" i="2"/>
  <c r="R78" i="15"/>
  <c r="T169" i="2" s="1"/>
  <c r="R94" i="15"/>
  <c r="R89" i="15" s="1"/>
  <c r="R81" i="15"/>
  <c r="R97" i="15"/>
  <c r="P110" i="15"/>
  <c r="R171" i="2" s="1"/>
  <c r="O110" i="15"/>
  <c r="O171" i="2" s="1"/>
  <c r="N110" i="15"/>
  <c r="N171" i="2"/>
  <c r="N78" i="15"/>
  <c r="N169" i="2" s="1"/>
  <c r="N94" i="15"/>
  <c r="N170" i="2" s="1"/>
  <c r="L110" i="15"/>
  <c r="L171" i="2" s="1"/>
  <c r="K110" i="15"/>
  <c r="K171" i="2" s="1"/>
  <c r="J110" i="15"/>
  <c r="J171" i="2" s="1"/>
  <c r="J78" i="15"/>
  <c r="J169" i="2" s="1"/>
  <c r="J94" i="15"/>
  <c r="J170" i="2" s="1"/>
  <c r="I110" i="15"/>
  <c r="I171" i="2"/>
  <c r="H110" i="15"/>
  <c r="H171" i="2" s="1"/>
  <c r="G110" i="15"/>
  <c r="G171" i="2" s="1"/>
  <c r="F110" i="15"/>
  <c r="F171" i="2" s="1"/>
  <c r="F78" i="15"/>
  <c r="F169" i="2"/>
  <c r="F94" i="15"/>
  <c r="F170" i="2" s="1"/>
  <c r="D110" i="15"/>
  <c r="D171" i="2" s="1"/>
  <c r="AC109" i="15"/>
  <c r="AG109" i="15" s="1"/>
  <c r="AH101" i="15" s="1"/>
  <c r="AB109" i="15"/>
  <c r="AB101" i="15" s="1"/>
  <c r="AA109" i="15"/>
  <c r="Z109" i="15"/>
  <c r="Y109" i="15"/>
  <c r="X109" i="15"/>
  <c r="X101" i="15" s="1"/>
  <c r="W109" i="15"/>
  <c r="V109" i="15"/>
  <c r="U109" i="15"/>
  <c r="T109" i="15"/>
  <c r="T77" i="15"/>
  <c r="T93" i="15"/>
  <c r="S109" i="15"/>
  <c r="R109" i="15"/>
  <c r="Q109" i="15"/>
  <c r="P109" i="15"/>
  <c r="P77" i="15"/>
  <c r="P93" i="15"/>
  <c r="O109" i="15"/>
  <c r="N109" i="15"/>
  <c r="M109" i="15"/>
  <c r="L109" i="15"/>
  <c r="L77" i="15"/>
  <c r="L93" i="15"/>
  <c r="K109" i="15"/>
  <c r="J109" i="15"/>
  <c r="I109" i="15"/>
  <c r="H109" i="15"/>
  <c r="H77" i="15"/>
  <c r="H93" i="15"/>
  <c r="G109" i="15"/>
  <c r="F109" i="15"/>
  <c r="E109" i="15"/>
  <c r="D109" i="15"/>
  <c r="D77" i="15"/>
  <c r="D69" i="15" s="1"/>
  <c r="D71" i="15"/>
  <c r="D93" i="15"/>
  <c r="AC108" i="15"/>
  <c r="AG108" i="15"/>
  <c r="AB108" i="15"/>
  <c r="AF108" i="15"/>
  <c r="AA108" i="15"/>
  <c r="Z108" i="15"/>
  <c r="Z101" i="15"/>
  <c r="Y108" i="15"/>
  <c r="X108" i="15"/>
  <c r="W108" i="15"/>
  <c r="V108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D108" i="15"/>
  <c r="AL104" i="15"/>
  <c r="AM104" i="15"/>
  <c r="AN104" i="15"/>
  <c r="AO104" i="15"/>
  <c r="AP104" i="15"/>
  <c r="AQ104" i="15"/>
  <c r="AR104" i="15"/>
  <c r="AS104" i="15"/>
  <c r="AT104" i="15"/>
  <c r="AU104" i="15"/>
  <c r="AV104" i="15"/>
  <c r="AW104" i="15"/>
  <c r="AX104" i="15"/>
  <c r="AY104" i="15"/>
  <c r="AZ104" i="15"/>
  <c r="BA104" i="15"/>
  <c r="BB104" i="15"/>
  <c r="BC104" i="15"/>
  <c r="BD104" i="15"/>
  <c r="BE104" i="15"/>
  <c r="BF104" i="15"/>
  <c r="BG104" i="15"/>
  <c r="BH104" i="15"/>
  <c r="BI104" i="15"/>
  <c r="BJ104" i="15"/>
  <c r="BK104" i="15"/>
  <c r="BL104" i="15"/>
  <c r="BM104" i="15"/>
  <c r="BN104" i="15"/>
  <c r="BO104" i="15"/>
  <c r="AG104" i="15"/>
  <c r="AH104" i="15"/>
  <c r="AC98" i="15"/>
  <c r="AG98" i="15"/>
  <c r="AB98" i="15"/>
  <c r="AF98" i="15"/>
  <c r="AA98" i="15"/>
  <c r="Z98" i="15"/>
  <c r="Y98" i="15"/>
  <c r="X98" i="15"/>
  <c r="W98" i="15"/>
  <c r="V98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D98" i="15"/>
  <c r="AC97" i="15"/>
  <c r="AB97" i="15"/>
  <c r="AF97" i="15"/>
  <c r="AA97" i="15"/>
  <c r="Z97" i="15"/>
  <c r="Y97" i="15"/>
  <c r="X97" i="15"/>
  <c r="W97" i="15"/>
  <c r="V97" i="15"/>
  <c r="U97" i="15"/>
  <c r="T97" i="15"/>
  <c r="T90" i="15"/>
  <c r="S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D97" i="15"/>
  <c r="AC96" i="15"/>
  <c r="AB96" i="15"/>
  <c r="AA96" i="15"/>
  <c r="Z96" i="15"/>
  <c r="Y96" i="15"/>
  <c r="X96" i="15"/>
  <c r="W96" i="15"/>
  <c r="V96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D96" i="15"/>
  <c r="AC95" i="15"/>
  <c r="AG95" i="15"/>
  <c r="AG81" i="3" s="1"/>
  <c r="AB95" i="15"/>
  <c r="AF95" i="15" s="1"/>
  <c r="AF81" i="3" s="1"/>
  <c r="AA95" i="15"/>
  <c r="AC81" i="3"/>
  <c r="Y95" i="15"/>
  <c r="AA81" i="3" s="1"/>
  <c r="X95" i="15"/>
  <c r="Z81" i="3"/>
  <c r="X79" i="15"/>
  <c r="Z80" i="3" s="1"/>
  <c r="W95" i="15"/>
  <c r="Y81" i="3"/>
  <c r="U95" i="15"/>
  <c r="W81" i="3" s="1"/>
  <c r="T95" i="15"/>
  <c r="V81" i="3"/>
  <c r="T79" i="15"/>
  <c r="V80" i="3" s="1"/>
  <c r="S95" i="15"/>
  <c r="U81" i="3"/>
  <c r="Q95" i="15"/>
  <c r="S81" i="3" s="1"/>
  <c r="P95" i="15"/>
  <c r="R81" i="3"/>
  <c r="O95" i="15"/>
  <c r="O81" i="3" s="1"/>
  <c r="M95" i="15"/>
  <c r="M81" i="3"/>
  <c r="L95" i="15"/>
  <c r="L81" i="3" s="1"/>
  <c r="L79" i="15"/>
  <c r="L80" i="3"/>
  <c r="K95" i="15"/>
  <c r="K81" i="3" s="1"/>
  <c r="I95" i="15"/>
  <c r="I81" i="3"/>
  <c r="H95" i="15"/>
  <c r="H81" i="3" s="1"/>
  <c r="H79" i="15"/>
  <c r="H80" i="3"/>
  <c r="G95" i="15"/>
  <c r="G81" i="3" s="1"/>
  <c r="E95" i="15"/>
  <c r="E81" i="3"/>
  <c r="D95" i="15"/>
  <c r="D81" i="3" s="1"/>
  <c r="D79" i="15"/>
  <c r="D80" i="3"/>
  <c r="AC94" i="15"/>
  <c r="AG94" i="15" s="1"/>
  <c r="AG170" i="2" s="1"/>
  <c r="AB94" i="15"/>
  <c r="AA94" i="15"/>
  <c r="AC170" i="2"/>
  <c r="Z94" i="15"/>
  <c r="Z89" i="15" s="1"/>
  <c r="Y94" i="15"/>
  <c r="AA170" i="2" s="1"/>
  <c r="X94" i="15"/>
  <c r="Z170" i="2" s="1"/>
  <c r="W94" i="15"/>
  <c r="W88" i="15"/>
  <c r="T94" i="15"/>
  <c r="V170" i="2" s="1"/>
  <c r="S94" i="15"/>
  <c r="U170" i="2" s="1"/>
  <c r="P94" i="15"/>
  <c r="O94" i="15"/>
  <c r="O88" i="15" s="1"/>
  <c r="L94" i="15"/>
  <c r="L170" i="2"/>
  <c r="K94" i="15"/>
  <c r="K88" i="15" s="1"/>
  <c r="I94" i="15"/>
  <c r="I170" i="2" s="1"/>
  <c r="H94" i="15"/>
  <c r="H170" i="2" s="1"/>
  <c r="G94" i="15"/>
  <c r="G170" i="2"/>
  <c r="D94" i="15"/>
  <c r="D170" i="2" s="1"/>
  <c r="AC93" i="15"/>
  <c r="AB93" i="15"/>
  <c r="AA93" i="15"/>
  <c r="Z93" i="15"/>
  <c r="Z85" i="15" s="1"/>
  <c r="Z87" i="15"/>
  <c r="Y93" i="15"/>
  <c r="X93" i="15"/>
  <c r="W93" i="15"/>
  <c r="V93" i="15"/>
  <c r="U93" i="15"/>
  <c r="S93" i="15"/>
  <c r="S92" i="15"/>
  <c r="R93" i="15"/>
  <c r="Q93" i="15"/>
  <c r="O93" i="15"/>
  <c r="O92" i="15"/>
  <c r="N93" i="15"/>
  <c r="M93" i="15"/>
  <c r="K93" i="15"/>
  <c r="K92" i="15"/>
  <c r="J93" i="15"/>
  <c r="J85" i="15"/>
  <c r="I93" i="15"/>
  <c r="G93" i="15"/>
  <c r="F93" i="15"/>
  <c r="F85" i="15"/>
  <c r="E93" i="15"/>
  <c r="AB92" i="15"/>
  <c r="AF92" i="15"/>
  <c r="AC92" i="15"/>
  <c r="AG92" i="15"/>
  <c r="AA92" i="15"/>
  <c r="Z92" i="15"/>
  <c r="Y92" i="15"/>
  <c r="X92" i="15"/>
  <c r="W92" i="15"/>
  <c r="V92" i="15"/>
  <c r="U92" i="15"/>
  <c r="T92" i="15"/>
  <c r="R92" i="15"/>
  <c r="Q92" i="15"/>
  <c r="P92" i="15"/>
  <c r="N92" i="15"/>
  <c r="M92" i="15"/>
  <c r="L92" i="15"/>
  <c r="J92" i="15"/>
  <c r="I92" i="15"/>
  <c r="H92" i="15"/>
  <c r="G92" i="15"/>
  <c r="F92" i="15"/>
  <c r="E92" i="15"/>
  <c r="D92" i="15"/>
  <c r="Q90" i="15"/>
  <c r="E90" i="15"/>
  <c r="AL88" i="15"/>
  <c r="AM88" i="15"/>
  <c r="AN88" i="15"/>
  <c r="AO88" i="15"/>
  <c r="AP88" i="15"/>
  <c r="AQ88" i="15"/>
  <c r="AR88" i="15"/>
  <c r="AS88" i="15"/>
  <c r="AT88" i="15"/>
  <c r="AU88" i="15"/>
  <c r="AV88" i="15"/>
  <c r="AW88" i="15"/>
  <c r="AX88" i="15"/>
  <c r="AY88" i="15"/>
  <c r="AZ88" i="15"/>
  <c r="BA88" i="15"/>
  <c r="BB88" i="15"/>
  <c r="BC88" i="15"/>
  <c r="BD88" i="15"/>
  <c r="BE88" i="15"/>
  <c r="BF88" i="15"/>
  <c r="BG88" i="15"/>
  <c r="BH88" i="15"/>
  <c r="BI88" i="15"/>
  <c r="BJ88" i="15"/>
  <c r="BK88" i="15"/>
  <c r="BL88" i="15"/>
  <c r="BM88" i="15"/>
  <c r="BN88" i="15"/>
  <c r="BO88" i="15"/>
  <c r="AG88" i="15"/>
  <c r="AC82" i="15"/>
  <c r="AB82" i="15"/>
  <c r="AA82" i="15"/>
  <c r="Z82" i="15"/>
  <c r="Y82" i="15"/>
  <c r="X82" i="15"/>
  <c r="W82" i="15"/>
  <c r="V82" i="15"/>
  <c r="U82" i="15"/>
  <c r="T82" i="15"/>
  <c r="S82" i="15"/>
  <c r="R82" i="15"/>
  <c r="R74" i="15"/>
  <c r="Q82" i="15"/>
  <c r="P82" i="15"/>
  <c r="O82" i="15"/>
  <c r="N82" i="15"/>
  <c r="M82" i="15"/>
  <c r="L82" i="15"/>
  <c r="K82" i="15"/>
  <c r="J82" i="15"/>
  <c r="I82" i="15"/>
  <c r="H82" i="15"/>
  <c r="H66" i="15"/>
  <c r="G82" i="15"/>
  <c r="F82" i="15"/>
  <c r="E82" i="15"/>
  <c r="D82" i="15"/>
  <c r="AB81" i="15"/>
  <c r="AF81" i="15"/>
  <c r="AC81" i="15"/>
  <c r="AA81" i="15"/>
  <c r="Z81" i="15"/>
  <c r="Z65" i="15"/>
  <c r="Y81" i="15"/>
  <c r="X81" i="15"/>
  <c r="W81" i="15"/>
  <c r="V81" i="15"/>
  <c r="V65" i="15"/>
  <c r="U81" i="15"/>
  <c r="T81" i="15"/>
  <c r="S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F65" i="15"/>
  <c r="E81" i="15"/>
  <c r="D81" i="15"/>
  <c r="AC80" i="15"/>
  <c r="AB80" i="15"/>
  <c r="AA80" i="15"/>
  <c r="Z80" i="15"/>
  <c r="Y80" i="15"/>
  <c r="X80" i="15"/>
  <c r="W80" i="15"/>
  <c r="V80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D80" i="15"/>
  <c r="AB79" i="15"/>
  <c r="AC79" i="15"/>
  <c r="AA79" i="15"/>
  <c r="AC80" i="3" s="1"/>
  <c r="Y79" i="15"/>
  <c r="AA80" i="3" s="1"/>
  <c r="W79" i="15"/>
  <c r="Y80" i="3" s="1"/>
  <c r="U79" i="15"/>
  <c r="W80" i="3" s="1"/>
  <c r="S79" i="15"/>
  <c r="U80" i="3" s="1"/>
  <c r="Q79" i="15"/>
  <c r="S80" i="3" s="1"/>
  <c r="P79" i="15"/>
  <c r="R80" i="3" s="1"/>
  <c r="O79" i="15"/>
  <c r="O80" i="3" s="1"/>
  <c r="M79" i="15"/>
  <c r="M80" i="3" s="1"/>
  <c r="K79" i="15"/>
  <c r="K80" i="3" s="1"/>
  <c r="I79" i="15"/>
  <c r="I80" i="3" s="1"/>
  <c r="G79" i="15"/>
  <c r="G80" i="3" s="1"/>
  <c r="E79" i="15"/>
  <c r="E80" i="3" s="1"/>
  <c r="AC78" i="15"/>
  <c r="AG78" i="15" s="1"/>
  <c r="AG169" i="2" s="1"/>
  <c r="AB78" i="15"/>
  <c r="AF78" i="15" s="1"/>
  <c r="AF169" i="2" s="1"/>
  <c r="AA78" i="15"/>
  <c r="AD73" i="15" s="1"/>
  <c r="Z78" i="15"/>
  <c r="AB169" i="2"/>
  <c r="Y78" i="15"/>
  <c r="Y73" i="15"/>
  <c r="X78" i="15"/>
  <c r="Z169" i="2"/>
  <c r="W78" i="15"/>
  <c r="T78" i="15"/>
  <c r="S78" i="15"/>
  <c r="P78" i="15"/>
  <c r="R169" i="2" s="1"/>
  <c r="O78" i="15"/>
  <c r="O169" i="2" s="1"/>
  <c r="L78" i="15"/>
  <c r="K78" i="15"/>
  <c r="K73" i="15" s="1"/>
  <c r="I78" i="15"/>
  <c r="I169" i="2" s="1"/>
  <c r="H78" i="15"/>
  <c r="H169" i="2" s="1"/>
  <c r="G78" i="15"/>
  <c r="D78" i="15"/>
  <c r="D73" i="15" s="1"/>
  <c r="AC77" i="15"/>
  <c r="AB77" i="15"/>
  <c r="AF77" i="15"/>
  <c r="AF69" i="15" s="1"/>
  <c r="AA77" i="15"/>
  <c r="AA76" i="15"/>
  <c r="Z77" i="15"/>
  <c r="Y77" i="15"/>
  <c r="X77" i="15"/>
  <c r="X76" i="15"/>
  <c r="W77" i="15"/>
  <c r="W76" i="15"/>
  <c r="V77" i="15"/>
  <c r="U77" i="15"/>
  <c r="S77" i="15"/>
  <c r="S76" i="15"/>
  <c r="R77" i="15"/>
  <c r="Q77" i="15"/>
  <c r="O77" i="15"/>
  <c r="O76" i="15"/>
  <c r="P76" i="15"/>
  <c r="N77" i="15"/>
  <c r="M77" i="15"/>
  <c r="L76" i="15"/>
  <c r="K77" i="15"/>
  <c r="K76" i="15"/>
  <c r="J77" i="15"/>
  <c r="I77" i="15"/>
  <c r="G77" i="15"/>
  <c r="G76" i="15"/>
  <c r="F77" i="15"/>
  <c r="F76" i="15"/>
  <c r="E77" i="15"/>
  <c r="AC76" i="15"/>
  <c r="AG76" i="15"/>
  <c r="AB76" i="15"/>
  <c r="AF76" i="15"/>
  <c r="Z76" i="15"/>
  <c r="Y76" i="15"/>
  <c r="V76" i="15"/>
  <c r="U76" i="15"/>
  <c r="T76" i="15"/>
  <c r="R76" i="15"/>
  <c r="Q76" i="15"/>
  <c r="N76" i="15"/>
  <c r="M76" i="15"/>
  <c r="J76" i="15"/>
  <c r="I76" i="15"/>
  <c r="H76" i="15"/>
  <c r="E76" i="15"/>
  <c r="D76" i="15"/>
  <c r="W74" i="15"/>
  <c r="AL72" i="15"/>
  <c r="AM72" i="15"/>
  <c r="AN72" i="15"/>
  <c r="AO72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BB72" i="15"/>
  <c r="BC72" i="15"/>
  <c r="BD72" i="15"/>
  <c r="BE72" i="15"/>
  <c r="BF72" i="15"/>
  <c r="BG72" i="15"/>
  <c r="BH72" i="15"/>
  <c r="BI72" i="15"/>
  <c r="BJ72" i="15"/>
  <c r="BK72" i="15"/>
  <c r="BL72" i="15"/>
  <c r="BM72" i="15"/>
  <c r="BN72" i="15"/>
  <c r="BO72" i="15"/>
  <c r="AG72" i="15"/>
  <c r="Z72" i="15"/>
  <c r="AL71" i="15"/>
  <c r="AM71" i="15"/>
  <c r="AN71" i="15"/>
  <c r="AO71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BB71" i="15"/>
  <c r="BC71" i="15"/>
  <c r="BD71" i="15"/>
  <c r="BE71" i="15"/>
  <c r="BF71" i="15"/>
  <c r="BG71" i="15"/>
  <c r="BH71" i="15"/>
  <c r="BI71" i="15"/>
  <c r="BJ71" i="15"/>
  <c r="BK71" i="15"/>
  <c r="BL71" i="15"/>
  <c r="BM71" i="15"/>
  <c r="BN71" i="15"/>
  <c r="BO71" i="15"/>
  <c r="AG71" i="15"/>
  <c r="AH71" i="15"/>
  <c r="AI71" i="15"/>
  <c r="D65" i="15"/>
  <c r="AF55" i="15"/>
  <c r="AG55" i="15"/>
  <c r="AH55" i="15"/>
  <c r="AI55" i="15"/>
  <c r="AK55" i="15"/>
  <c r="AL55" i="15"/>
  <c r="AM55" i="15"/>
  <c r="AN55" i="15"/>
  <c r="AO55" i="15"/>
  <c r="AP55" i="15"/>
  <c r="AQ55" i="15"/>
  <c r="AR55" i="15"/>
  <c r="AS55" i="15"/>
  <c r="AT55" i="15"/>
  <c r="AU55" i="15"/>
  <c r="AV55" i="15"/>
  <c r="AW55" i="15"/>
  <c r="AX55" i="15"/>
  <c r="AY55" i="15"/>
  <c r="AZ55" i="15"/>
  <c r="BA55" i="15"/>
  <c r="BB55" i="15"/>
  <c r="BC55" i="15"/>
  <c r="BD55" i="15"/>
  <c r="BE55" i="15"/>
  <c r="BF55" i="15"/>
  <c r="BG55" i="15"/>
  <c r="BH55" i="15"/>
  <c r="BI55" i="15"/>
  <c r="BJ55" i="15"/>
  <c r="BK55" i="15"/>
  <c r="BL55" i="15"/>
  <c r="BM55" i="15"/>
  <c r="BN55" i="15"/>
  <c r="BO55" i="15"/>
  <c r="AF54" i="15"/>
  <c r="AC50" i="15"/>
  <c r="AB50" i="15"/>
  <c r="AA50" i="15"/>
  <c r="Z50" i="15"/>
  <c r="Y50" i="15"/>
  <c r="X50" i="15"/>
  <c r="W50" i="15"/>
  <c r="V50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D50" i="15"/>
  <c r="AB49" i="15"/>
  <c r="AC49" i="15"/>
  <c r="AG49" i="15"/>
  <c r="AA49" i="15"/>
  <c r="Z49" i="15"/>
  <c r="Y49" i="15"/>
  <c r="X49" i="15"/>
  <c r="W49" i="15"/>
  <c r="V49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D49" i="15"/>
  <c r="AC48" i="15"/>
  <c r="AF48" i="15" s="1"/>
  <c r="AB48" i="15"/>
  <c r="AA48" i="15"/>
  <c r="Z48" i="15"/>
  <c r="Y48" i="15"/>
  <c r="X48" i="15"/>
  <c r="W48" i="15"/>
  <c r="V48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D48" i="15"/>
  <c r="AC47" i="15"/>
  <c r="AG47" i="15" s="1"/>
  <c r="AB47" i="15"/>
  <c r="AA47" i="15"/>
  <c r="Z47" i="15"/>
  <c r="Y47" i="15"/>
  <c r="X47" i="15"/>
  <c r="W47" i="15"/>
  <c r="V47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D47" i="15"/>
  <c r="AC46" i="15"/>
  <c r="AC41" i="15" s="1"/>
  <c r="AB46" i="15"/>
  <c r="AA46" i="15"/>
  <c r="Z46" i="15"/>
  <c r="Y46" i="15"/>
  <c r="Y40" i="15"/>
  <c r="X46" i="15"/>
  <c r="W46" i="15"/>
  <c r="V46" i="15"/>
  <c r="U46" i="15"/>
  <c r="U41" i="15" s="1"/>
  <c r="T46" i="15"/>
  <c r="S46" i="15"/>
  <c r="R46" i="15"/>
  <c r="Q46" i="15"/>
  <c r="P46" i="15"/>
  <c r="P41" i="15" s="1"/>
  <c r="O46" i="15"/>
  <c r="O40" i="15" s="1"/>
  <c r="N46" i="15"/>
  <c r="N40" i="15" s="1"/>
  <c r="M46" i="15"/>
  <c r="M40" i="15" s="1"/>
  <c r="L46" i="15"/>
  <c r="K46" i="15"/>
  <c r="J46" i="15"/>
  <c r="I46" i="15"/>
  <c r="H46" i="15"/>
  <c r="G46" i="15"/>
  <c r="F46" i="15"/>
  <c r="E46" i="15"/>
  <c r="D46" i="15"/>
  <c r="AB45" i="15"/>
  <c r="AF45" i="15" s="1"/>
  <c r="AC45" i="15"/>
  <c r="AC37" i="15" s="1"/>
  <c r="AC39" i="15" s="1"/>
  <c r="AA45" i="15"/>
  <c r="Z45" i="15"/>
  <c r="Y45" i="15"/>
  <c r="Y44" i="15"/>
  <c r="X45" i="15"/>
  <c r="X37" i="15" s="1"/>
  <c r="W45" i="15"/>
  <c r="V45" i="15"/>
  <c r="U45" i="15"/>
  <c r="U44" i="15"/>
  <c r="T45" i="15"/>
  <c r="S45" i="15"/>
  <c r="R45" i="15"/>
  <c r="Q45" i="15"/>
  <c r="Q44" i="15"/>
  <c r="P45" i="15"/>
  <c r="O45" i="15"/>
  <c r="O44" i="15"/>
  <c r="N45" i="15"/>
  <c r="M45" i="15"/>
  <c r="L45" i="15"/>
  <c r="K45" i="15"/>
  <c r="K44" i="15"/>
  <c r="J45" i="15"/>
  <c r="I45" i="15"/>
  <c r="H45" i="15"/>
  <c r="G45" i="15"/>
  <c r="F45" i="15"/>
  <c r="E45" i="15"/>
  <c r="D45" i="15"/>
  <c r="AC44" i="15"/>
  <c r="AG44" i="15"/>
  <c r="AB44" i="15"/>
  <c r="AA44" i="15"/>
  <c r="Z44" i="15"/>
  <c r="X44" i="15"/>
  <c r="W44" i="15"/>
  <c r="V44" i="15"/>
  <c r="T44" i="15"/>
  <c r="S44" i="15"/>
  <c r="R44" i="15"/>
  <c r="P44" i="15"/>
  <c r="N44" i="15"/>
  <c r="M44" i="15"/>
  <c r="L44" i="15"/>
  <c r="J44" i="15"/>
  <c r="I44" i="15"/>
  <c r="H44" i="15"/>
  <c r="G44" i="15"/>
  <c r="F44" i="15"/>
  <c r="E44" i="15"/>
  <c r="D44" i="15"/>
  <c r="N42" i="15"/>
  <c r="AL40" i="15"/>
  <c r="AM40" i="15"/>
  <c r="AN40" i="15"/>
  <c r="AO40" i="15"/>
  <c r="AP40" i="15"/>
  <c r="AQ40" i="15"/>
  <c r="AR40" i="15"/>
  <c r="AS40" i="15"/>
  <c r="AT40" i="15"/>
  <c r="AU40" i="15"/>
  <c r="AV40" i="15"/>
  <c r="AW40" i="15"/>
  <c r="AX40" i="15"/>
  <c r="AY40" i="15"/>
  <c r="AZ40" i="15"/>
  <c r="BA40" i="15"/>
  <c r="BB40" i="15"/>
  <c r="BC40" i="15"/>
  <c r="BD40" i="15"/>
  <c r="BE40" i="15"/>
  <c r="BF40" i="15"/>
  <c r="BG40" i="15"/>
  <c r="BH40" i="15"/>
  <c r="BI40" i="15"/>
  <c r="BJ40" i="15"/>
  <c r="BK40" i="15"/>
  <c r="BL40" i="15"/>
  <c r="BM40" i="15"/>
  <c r="BN40" i="15"/>
  <c r="BO40" i="15"/>
  <c r="AG40" i="15"/>
  <c r="AH40" i="15"/>
  <c r="AI40" i="15"/>
  <c r="AL39" i="15"/>
  <c r="AM39" i="15"/>
  <c r="AN39" i="15"/>
  <c r="AO39" i="15"/>
  <c r="AP39" i="15"/>
  <c r="AQ39" i="15"/>
  <c r="AR39" i="15"/>
  <c r="AS39" i="15"/>
  <c r="AT39" i="15"/>
  <c r="AU39" i="15"/>
  <c r="AV39" i="15"/>
  <c r="AW39" i="15"/>
  <c r="AX39" i="15"/>
  <c r="AY39" i="15"/>
  <c r="AZ39" i="15"/>
  <c r="BA39" i="15"/>
  <c r="BB39" i="15"/>
  <c r="BC39" i="15"/>
  <c r="BD39" i="15"/>
  <c r="BE39" i="15"/>
  <c r="BF39" i="15"/>
  <c r="BG39" i="15"/>
  <c r="BH39" i="15"/>
  <c r="BI39" i="15"/>
  <c r="BJ39" i="15"/>
  <c r="BK39" i="15"/>
  <c r="BL39" i="15"/>
  <c r="BM39" i="15"/>
  <c r="BN39" i="15"/>
  <c r="BO39" i="15"/>
  <c r="AG39" i="15"/>
  <c r="AH39" i="15"/>
  <c r="AI39" i="15"/>
  <c r="AC34" i="15"/>
  <c r="AG34" i="15"/>
  <c r="AB34" i="15"/>
  <c r="AF34" i="15"/>
  <c r="AA34" i="15"/>
  <c r="AA26" i="15"/>
  <c r="Z34" i="15"/>
  <c r="Y34" i="15"/>
  <c r="X34" i="15"/>
  <c r="W34" i="15"/>
  <c r="V34" i="15"/>
  <c r="U34" i="15"/>
  <c r="T34" i="15"/>
  <c r="S34" i="15"/>
  <c r="S26" i="15"/>
  <c r="R34" i="15"/>
  <c r="Q34" i="15"/>
  <c r="P34" i="15"/>
  <c r="O34" i="15"/>
  <c r="O26" i="15"/>
  <c r="N34" i="15"/>
  <c r="M34" i="15"/>
  <c r="L34" i="15"/>
  <c r="K34" i="15"/>
  <c r="K26" i="15"/>
  <c r="J34" i="15"/>
  <c r="I34" i="15"/>
  <c r="H34" i="15"/>
  <c r="G34" i="15"/>
  <c r="G26" i="15"/>
  <c r="F34" i="15"/>
  <c r="E34" i="15"/>
  <c r="D34" i="15"/>
  <c r="AC33" i="15"/>
  <c r="AG33" i="15"/>
  <c r="AB33" i="15"/>
  <c r="AF33" i="15"/>
  <c r="AA33" i="15"/>
  <c r="Z33" i="15"/>
  <c r="Y33" i="15"/>
  <c r="X33" i="15"/>
  <c r="W33" i="15"/>
  <c r="V33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D33" i="15"/>
  <c r="AC32" i="15"/>
  <c r="AF32" i="15"/>
  <c r="AB32" i="15"/>
  <c r="AA32" i="15"/>
  <c r="Z32" i="15"/>
  <c r="Y32" i="15"/>
  <c r="X32" i="15"/>
  <c r="W32" i="15"/>
  <c r="V32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D32" i="15"/>
  <c r="AB31" i="15"/>
  <c r="AF31" i="15" s="1"/>
  <c r="AC31" i="15"/>
  <c r="AG31" i="15" s="1"/>
  <c r="AC30" i="15"/>
  <c r="AC24" i="15" s="1"/>
  <c r="AA31" i="15"/>
  <c r="Z31" i="15"/>
  <c r="Y31" i="15"/>
  <c r="Y30" i="15"/>
  <c r="Z30" i="15"/>
  <c r="AA30" i="15"/>
  <c r="AB30" i="15"/>
  <c r="AB25" i="15" s="1"/>
  <c r="X31" i="15"/>
  <c r="W31" i="15"/>
  <c r="V31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D31" i="15"/>
  <c r="AA28" i="15"/>
  <c r="X30" i="15"/>
  <c r="X24" i="15" s="1"/>
  <c r="W30" i="15"/>
  <c r="W28" i="15"/>
  <c r="V30" i="15"/>
  <c r="U30" i="15"/>
  <c r="T30" i="15"/>
  <c r="S30" i="15"/>
  <c r="S28" i="15"/>
  <c r="R30" i="15"/>
  <c r="Q30" i="15"/>
  <c r="S167" i="2"/>
  <c r="P30" i="15"/>
  <c r="R167" i="2"/>
  <c r="O30" i="15"/>
  <c r="O28" i="15"/>
  <c r="N30" i="15"/>
  <c r="M30" i="15"/>
  <c r="M28" i="15"/>
  <c r="L30" i="15"/>
  <c r="L24" i="15" s="1"/>
  <c r="K30" i="15"/>
  <c r="K28" i="15"/>
  <c r="J30" i="15"/>
  <c r="I30" i="15"/>
  <c r="I28" i="15"/>
  <c r="H30" i="15"/>
  <c r="H25" i="15" s="1"/>
  <c r="G30" i="15"/>
  <c r="G167" i="2" s="1"/>
  <c r="G28" i="15"/>
  <c r="F30" i="15"/>
  <c r="E30" i="15"/>
  <c r="D30" i="15"/>
  <c r="AC29" i="15"/>
  <c r="AG29" i="15" s="1"/>
  <c r="AH21" i="15" s="1"/>
  <c r="AB29" i="15"/>
  <c r="AF29" i="15" s="1"/>
  <c r="AF21" i="15" s="1"/>
  <c r="AA29" i="15"/>
  <c r="Z29" i="15"/>
  <c r="Y29" i="15"/>
  <c r="X29" i="15"/>
  <c r="W29" i="15"/>
  <c r="X28" i="15"/>
  <c r="V29" i="15"/>
  <c r="U29" i="15"/>
  <c r="T29" i="15"/>
  <c r="T28" i="15"/>
  <c r="S29" i="15"/>
  <c r="R29" i="15"/>
  <c r="Q29" i="15"/>
  <c r="P29" i="15"/>
  <c r="O29" i="15"/>
  <c r="N29" i="15"/>
  <c r="M29" i="15"/>
  <c r="L29" i="15"/>
  <c r="L28" i="15"/>
  <c r="K29" i="15"/>
  <c r="K21" i="15" s="1"/>
  <c r="K23" i="15" s="1"/>
  <c r="J29" i="15"/>
  <c r="I29" i="15"/>
  <c r="H29" i="15"/>
  <c r="G29" i="15"/>
  <c r="G21" i="15"/>
  <c r="F29" i="15"/>
  <c r="E29" i="15"/>
  <c r="D29" i="15"/>
  <c r="AC28" i="15"/>
  <c r="AG28" i="15"/>
  <c r="AB28" i="15"/>
  <c r="AF28" i="15"/>
  <c r="Z28" i="15"/>
  <c r="Y28" i="15"/>
  <c r="V28" i="15"/>
  <c r="U28" i="15"/>
  <c r="R28" i="15"/>
  <c r="Q28" i="15"/>
  <c r="P28" i="15"/>
  <c r="N28" i="15"/>
  <c r="J28" i="15"/>
  <c r="H28" i="15"/>
  <c r="F28" i="15"/>
  <c r="E28" i="15"/>
  <c r="D28" i="15"/>
  <c r="W26" i="15"/>
  <c r="AL24" i="15"/>
  <c r="AM24" i="15"/>
  <c r="AN24" i="15"/>
  <c r="AO24" i="15"/>
  <c r="AP24" i="15"/>
  <c r="AQ24" i="15"/>
  <c r="AR24" i="15"/>
  <c r="AS24" i="15"/>
  <c r="AT24" i="15"/>
  <c r="AU24" i="15"/>
  <c r="AV24" i="15"/>
  <c r="AW24" i="15"/>
  <c r="AX24" i="15"/>
  <c r="AY24" i="15"/>
  <c r="AZ24" i="15"/>
  <c r="BA24" i="15"/>
  <c r="BB24" i="15"/>
  <c r="BC24" i="15"/>
  <c r="BD24" i="15"/>
  <c r="BE24" i="15"/>
  <c r="BF24" i="15"/>
  <c r="BG24" i="15"/>
  <c r="BH24" i="15"/>
  <c r="BI24" i="15"/>
  <c r="BJ24" i="15"/>
  <c r="BK24" i="15"/>
  <c r="BL24" i="15"/>
  <c r="BM24" i="15"/>
  <c r="BN24" i="15"/>
  <c r="BO24" i="15"/>
  <c r="AG24" i="15"/>
  <c r="AH24" i="15"/>
  <c r="AI24" i="15"/>
  <c r="AL23" i="15"/>
  <c r="AM23" i="15"/>
  <c r="AN23" i="15"/>
  <c r="AO23" i="15"/>
  <c r="AP23" i="15"/>
  <c r="AQ23" i="15"/>
  <c r="AR23" i="15"/>
  <c r="AS23" i="15"/>
  <c r="AT23" i="15"/>
  <c r="AU23" i="15"/>
  <c r="AV23" i="15"/>
  <c r="AW23" i="15"/>
  <c r="AX23" i="15"/>
  <c r="AY23" i="15"/>
  <c r="AZ23" i="15"/>
  <c r="BA23" i="15"/>
  <c r="BB23" i="15"/>
  <c r="BC23" i="15"/>
  <c r="BD23" i="15"/>
  <c r="BE23" i="15"/>
  <c r="BF23" i="15"/>
  <c r="BG23" i="15"/>
  <c r="BH23" i="15"/>
  <c r="BI23" i="15"/>
  <c r="BJ23" i="15"/>
  <c r="BK23" i="15"/>
  <c r="BL23" i="15"/>
  <c r="BM23" i="15"/>
  <c r="BN23" i="15"/>
  <c r="BO23" i="15"/>
  <c r="AG23" i="15"/>
  <c r="AH23" i="15"/>
  <c r="AG18" i="15"/>
  <c r="AF18" i="15"/>
  <c r="AG17" i="15"/>
  <c r="AF17" i="15"/>
  <c r="AC16" i="15"/>
  <c r="AB16" i="15"/>
  <c r="AA16" i="15"/>
  <c r="Z16" i="15"/>
  <c r="Y16" i="15"/>
  <c r="X16" i="15"/>
  <c r="W16" i="15"/>
  <c r="V16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D16" i="15"/>
  <c r="AC15" i="15"/>
  <c r="AG15" i="15" s="1"/>
  <c r="AG86" i="3" s="1"/>
  <c r="AB15" i="15"/>
  <c r="AF15" i="15" s="1"/>
  <c r="AF86" i="3" s="1"/>
  <c r="AA15" i="15"/>
  <c r="AC86" i="3" s="1"/>
  <c r="Z15" i="15"/>
  <c r="AB86" i="3" s="1"/>
  <c r="Y15" i="15"/>
  <c r="AA86" i="3" s="1"/>
  <c r="X15" i="15"/>
  <c r="Z86" i="3" s="1"/>
  <c r="W15" i="15"/>
  <c r="Y86" i="3" s="1"/>
  <c r="V15" i="15"/>
  <c r="X86" i="3" s="1"/>
  <c r="U15" i="15"/>
  <c r="W86" i="3" s="1"/>
  <c r="T15" i="15"/>
  <c r="V86" i="3" s="1"/>
  <c r="S15" i="15"/>
  <c r="U86" i="3" s="1"/>
  <c r="R15" i="15"/>
  <c r="T86" i="3" s="1"/>
  <c r="Q15" i="15"/>
  <c r="P15" i="15"/>
  <c r="R86" i="3"/>
  <c r="O15" i="15"/>
  <c r="O86" i="3"/>
  <c r="N15" i="15"/>
  <c r="N86" i="3"/>
  <c r="M15" i="15"/>
  <c r="M86" i="3"/>
  <c r="L15" i="15"/>
  <c r="L86" i="3"/>
  <c r="K15" i="15"/>
  <c r="K86" i="3"/>
  <c r="J15" i="15"/>
  <c r="J86" i="3"/>
  <c r="I15" i="15"/>
  <c r="I86" i="3"/>
  <c r="H15" i="15"/>
  <c r="H86" i="3"/>
  <c r="G15" i="15"/>
  <c r="G86" i="3"/>
  <c r="F15" i="15"/>
  <c r="F86" i="3"/>
  <c r="E15" i="15"/>
  <c r="E86" i="3"/>
  <c r="D15" i="15"/>
  <c r="D86" i="3"/>
  <c r="AC14" i="15"/>
  <c r="AC9" i="15"/>
  <c r="AB14" i="15"/>
  <c r="AA14" i="15"/>
  <c r="AA9" i="15" s="1"/>
  <c r="Z14" i="15"/>
  <c r="Z9" i="15" s="1"/>
  <c r="Y14" i="15"/>
  <c r="X14" i="15"/>
  <c r="X9" i="15"/>
  <c r="W14" i="15"/>
  <c r="W9" i="15"/>
  <c r="V14" i="15"/>
  <c r="U14" i="15"/>
  <c r="U9" i="15" s="1"/>
  <c r="U12" i="15"/>
  <c r="W85" i="2"/>
  <c r="T14" i="15"/>
  <c r="V175" i="2" s="1"/>
  <c r="S14" i="15"/>
  <c r="R14" i="15"/>
  <c r="R9" i="15" s="1"/>
  <c r="Q14" i="15"/>
  <c r="S175" i="2" s="1"/>
  <c r="P14" i="15"/>
  <c r="P9" i="15" s="1"/>
  <c r="O14" i="15"/>
  <c r="O175" i="2" s="1"/>
  <c r="N14" i="15"/>
  <c r="N9" i="15"/>
  <c r="M14" i="15"/>
  <c r="L14" i="15"/>
  <c r="L175" i="2" s="1"/>
  <c r="K14" i="15"/>
  <c r="J14" i="15"/>
  <c r="J175" i="2" s="1"/>
  <c r="I14" i="15"/>
  <c r="I9" i="15" s="1"/>
  <c r="H14" i="15"/>
  <c r="H175" i="2" s="1"/>
  <c r="G14" i="15"/>
  <c r="G175" i="2" s="1"/>
  <c r="F14" i="15"/>
  <c r="F9" i="15" s="1"/>
  <c r="E14" i="15"/>
  <c r="E175" i="2" s="1"/>
  <c r="E12" i="15"/>
  <c r="D14" i="15"/>
  <c r="D9" i="15" s="1"/>
  <c r="AB13" i="15"/>
  <c r="AF13" i="15" s="1"/>
  <c r="AF5" i="15" s="1"/>
  <c r="AC13" i="15"/>
  <c r="AA13" i="15"/>
  <c r="Z13" i="15"/>
  <c r="Z12" i="15"/>
  <c r="AA12" i="15"/>
  <c r="AC85" i="2"/>
  <c r="Y13" i="15"/>
  <c r="Y12" i="15"/>
  <c r="AA85" i="2"/>
  <c r="X13" i="15"/>
  <c r="X5" i="15" s="1"/>
  <c r="W13" i="15"/>
  <c r="V13" i="15"/>
  <c r="U13" i="15"/>
  <c r="T13" i="15"/>
  <c r="S13" i="15"/>
  <c r="R13" i="15"/>
  <c r="Q13" i="15"/>
  <c r="P13" i="15"/>
  <c r="O13" i="15"/>
  <c r="N13" i="15"/>
  <c r="N12" i="15"/>
  <c r="N85" i="2"/>
  <c r="O12" i="15"/>
  <c r="M13" i="15"/>
  <c r="M12" i="15"/>
  <c r="L13" i="15"/>
  <c r="K13" i="15"/>
  <c r="J13" i="15"/>
  <c r="J12" i="15"/>
  <c r="K12" i="15"/>
  <c r="I13" i="15"/>
  <c r="I12" i="15"/>
  <c r="I85" i="2"/>
  <c r="H13" i="15"/>
  <c r="G13" i="15"/>
  <c r="F13" i="15"/>
  <c r="E13" i="15"/>
  <c r="D13" i="15"/>
  <c r="AC12" i="15"/>
  <c r="AG12" i="15"/>
  <c r="AG85" i="2"/>
  <c r="AB12" i="15"/>
  <c r="AF12" i="15"/>
  <c r="AF85" i="2"/>
  <c r="X12" i="15"/>
  <c r="Z85" i="2"/>
  <c r="W12" i="15"/>
  <c r="V12" i="15"/>
  <c r="T12" i="15"/>
  <c r="V85" i="2"/>
  <c r="S12" i="15"/>
  <c r="U85" i="2"/>
  <c r="R12" i="15"/>
  <c r="Q12" i="15"/>
  <c r="S85" i="2"/>
  <c r="P12" i="15"/>
  <c r="R85" i="2"/>
  <c r="L12" i="15"/>
  <c r="H12" i="15"/>
  <c r="G12" i="15"/>
  <c r="F12" i="15"/>
  <c r="D12" i="15"/>
  <c r="D85" i="2"/>
  <c r="AL10" i="15"/>
  <c r="AM10" i="15"/>
  <c r="AN10" i="15"/>
  <c r="AO10" i="15"/>
  <c r="AP10" i="15"/>
  <c r="AQ10" i="15"/>
  <c r="AR10" i="15"/>
  <c r="AS10" i="15"/>
  <c r="AT10" i="15"/>
  <c r="AU10" i="15"/>
  <c r="AV10" i="15"/>
  <c r="AW10" i="15"/>
  <c r="AX10" i="15"/>
  <c r="AY10" i="15"/>
  <c r="AZ10" i="15"/>
  <c r="BA10" i="15"/>
  <c r="BB10" i="15"/>
  <c r="BC10" i="15"/>
  <c r="BD10" i="15"/>
  <c r="BE10" i="15"/>
  <c r="BF10" i="15"/>
  <c r="BG10" i="15"/>
  <c r="BH10" i="15"/>
  <c r="BI10" i="15"/>
  <c r="BJ10" i="15"/>
  <c r="BK10" i="15"/>
  <c r="BL10" i="15"/>
  <c r="BM10" i="15"/>
  <c r="BN10" i="15"/>
  <c r="BO10" i="15"/>
  <c r="AF10" i="15"/>
  <c r="AG10" i="15"/>
  <c r="AH10" i="15"/>
  <c r="AI10" i="15"/>
  <c r="AJ10" i="15"/>
  <c r="AC3" i="15"/>
  <c r="AB3" i="15"/>
  <c r="AF3" i="15"/>
  <c r="AA3" i="15"/>
  <c r="Z3" i="15"/>
  <c r="Y3" i="15"/>
  <c r="X3" i="15"/>
  <c r="W3" i="15"/>
  <c r="V3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D3" i="15"/>
  <c r="AA2" i="15"/>
  <c r="AB151" i="14"/>
  <c r="AF151" i="14"/>
  <c r="AC151" i="14"/>
  <c r="AG151" i="14"/>
  <c r="AA151" i="14"/>
  <c r="Z151" i="14"/>
  <c r="Y151" i="14"/>
  <c r="X151" i="14"/>
  <c r="W151" i="14"/>
  <c r="V151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D151" i="14"/>
  <c r="AB150" i="14"/>
  <c r="AF150" i="14"/>
  <c r="AC150" i="14"/>
  <c r="AG150" i="14"/>
  <c r="AA150" i="14"/>
  <c r="Z150" i="14"/>
  <c r="Y150" i="14"/>
  <c r="X150" i="14"/>
  <c r="W150" i="14"/>
  <c r="V150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D150" i="14"/>
  <c r="AC146" i="14"/>
  <c r="AG146" i="14"/>
  <c r="AB146" i="14"/>
  <c r="AF146" i="14"/>
  <c r="AA146" i="14"/>
  <c r="Z146" i="14"/>
  <c r="Y146" i="14"/>
  <c r="X146" i="14"/>
  <c r="W146" i="14"/>
  <c r="V146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D146" i="14"/>
  <c r="AC144" i="14"/>
  <c r="AG144" i="14" s="1"/>
  <c r="AB144" i="14"/>
  <c r="AF144" i="14" s="1"/>
  <c r="AA144" i="14"/>
  <c r="Z144" i="14"/>
  <c r="Y144" i="14"/>
  <c r="X144" i="14"/>
  <c r="W144" i="14"/>
  <c r="V144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D144" i="14"/>
  <c r="AC143" i="14"/>
  <c r="AC145" i="14" s="1"/>
  <c r="AG145" i="14" s="1"/>
  <c r="AG69" i="1"/>
  <c r="AB143" i="14"/>
  <c r="AF143" i="14"/>
  <c r="AF74" i="3" s="1"/>
  <c r="AA143" i="14"/>
  <c r="AA145" i="14" s="1"/>
  <c r="AC69" i="1"/>
  <c r="Z143" i="14"/>
  <c r="Z145" i="14"/>
  <c r="Y143" i="14"/>
  <c r="AA74" i="3" s="1"/>
  <c r="X143" i="14"/>
  <c r="X145" i="14" s="1"/>
  <c r="Z69" i="1" s="1"/>
  <c r="W143" i="14"/>
  <c r="W145" i="14"/>
  <c r="Y69" i="1" s="1"/>
  <c r="V143" i="14"/>
  <c r="U143" i="14"/>
  <c r="U145" i="14" s="1"/>
  <c r="U138" i="14" s="1"/>
  <c r="T143" i="14"/>
  <c r="T145" i="14" s="1"/>
  <c r="T138" i="14" s="1"/>
  <c r="S143" i="14"/>
  <c r="S145" i="14" s="1"/>
  <c r="U69" i="1" s="1"/>
  <c r="R143" i="14"/>
  <c r="R145" i="14" s="1"/>
  <c r="T69" i="1" s="1"/>
  <c r="Q143" i="14"/>
  <c r="Q145" i="14" s="1"/>
  <c r="S69" i="1" s="1"/>
  <c r="P143" i="14"/>
  <c r="R74" i="3" s="1"/>
  <c r="O143" i="14"/>
  <c r="O145" i="14" s="1"/>
  <c r="O69" i="1" s="1"/>
  <c r="N143" i="14"/>
  <c r="N145" i="14" s="1"/>
  <c r="N69" i="1" s="1"/>
  <c r="M143" i="14"/>
  <c r="M145" i="14" s="1"/>
  <c r="M69" i="1" s="1"/>
  <c r="L143" i="14"/>
  <c r="L145" i="14" s="1"/>
  <c r="L69" i="1" s="1"/>
  <c r="K143" i="14"/>
  <c r="K145" i="14" s="1"/>
  <c r="K69" i="1" s="1"/>
  <c r="J143" i="14"/>
  <c r="J145" i="14" s="1"/>
  <c r="I143" i="14"/>
  <c r="I145" i="14" s="1"/>
  <c r="I69" i="1" s="1"/>
  <c r="H143" i="14"/>
  <c r="H145" i="14" s="1"/>
  <c r="H138" i="14" s="1"/>
  <c r="G143" i="14"/>
  <c r="F143" i="14"/>
  <c r="F145" i="14"/>
  <c r="F69" i="1" s="1"/>
  <c r="E143" i="14"/>
  <c r="E145" i="14" s="1"/>
  <c r="D143" i="14"/>
  <c r="AC142" i="14"/>
  <c r="AG142" i="14" s="1"/>
  <c r="AG163" i="2" s="1"/>
  <c r="AB142" i="14"/>
  <c r="AA142" i="14"/>
  <c r="AC163" i="2"/>
  <c r="Z142" i="14"/>
  <c r="AB163" i="2"/>
  <c r="Y142" i="14"/>
  <c r="AA163" i="2"/>
  <c r="X142" i="14"/>
  <c r="Z163" i="2"/>
  <c r="W142" i="14"/>
  <c r="Y163" i="2"/>
  <c r="V142" i="14"/>
  <c r="X163" i="2"/>
  <c r="V140" i="14"/>
  <c r="U142" i="14"/>
  <c r="W163" i="2" s="1"/>
  <c r="T142" i="14"/>
  <c r="V163" i="2" s="1"/>
  <c r="S142" i="14"/>
  <c r="U163" i="2" s="1"/>
  <c r="R142" i="14"/>
  <c r="T163" i="2" s="1"/>
  <c r="R140" i="14"/>
  <c r="Q142" i="14"/>
  <c r="S163" i="2"/>
  <c r="P142" i="14"/>
  <c r="R163" i="2"/>
  <c r="O142" i="14"/>
  <c r="O163" i="2"/>
  <c r="N142" i="14"/>
  <c r="N136" i="14"/>
  <c r="M142" i="14"/>
  <c r="M163" i="2"/>
  <c r="L142" i="14"/>
  <c r="L137" i="14"/>
  <c r="K142" i="14"/>
  <c r="K163" i="2"/>
  <c r="J142" i="14"/>
  <c r="I142" i="14"/>
  <c r="H142" i="14"/>
  <c r="H163" i="2" s="1"/>
  <c r="G142" i="14"/>
  <c r="G163" i="2" s="1"/>
  <c r="F142" i="14"/>
  <c r="F163" i="2" s="1"/>
  <c r="F140" i="14"/>
  <c r="E142" i="14"/>
  <c r="E163" i="2"/>
  <c r="D142" i="14"/>
  <c r="D136" i="14"/>
  <c r="AC141" i="14"/>
  <c r="AB141" i="14"/>
  <c r="AF141" i="14" s="1"/>
  <c r="AA141" i="14"/>
  <c r="Z141" i="14"/>
  <c r="Z133" i="14" s="1"/>
  <c r="Z135" i="14" s="1"/>
  <c r="Y141" i="14"/>
  <c r="X141" i="14"/>
  <c r="W141" i="14"/>
  <c r="W140" i="14"/>
  <c r="V141" i="14"/>
  <c r="V133" i="14" s="1"/>
  <c r="U141" i="14"/>
  <c r="T141" i="14"/>
  <c r="S141" i="14"/>
  <c r="S140" i="14"/>
  <c r="R141" i="14"/>
  <c r="Q141" i="14"/>
  <c r="P141" i="14"/>
  <c r="O141" i="14"/>
  <c r="N141" i="14"/>
  <c r="N133" i="14" s="1"/>
  <c r="N135" i="14"/>
  <c r="M141" i="14"/>
  <c r="L141" i="14"/>
  <c r="K141" i="14"/>
  <c r="K140" i="14"/>
  <c r="J141" i="14"/>
  <c r="J133" i="14"/>
  <c r="I141" i="14"/>
  <c r="H141" i="14"/>
  <c r="G141" i="14"/>
  <c r="F141" i="14"/>
  <c r="F133" i="14" s="1"/>
  <c r="F135" i="14" s="1"/>
  <c r="E141" i="14"/>
  <c r="D141" i="14"/>
  <c r="AC140" i="14"/>
  <c r="AG140" i="14"/>
  <c r="AB140" i="14"/>
  <c r="AA140" i="14"/>
  <c r="Z140" i="14"/>
  <c r="Y140" i="14"/>
  <c r="X140" i="14"/>
  <c r="U140" i="14"/>
  <c r="T140" i="14"/>
  <c r="Q140" i="14"/>
  <c r="Q133" i="14"/>
  <c r="P140" i="14"/>
  <c r="O140" i="14"/>
  <c r="N140" i="14"/>
  <c r="M140" i="14"/>
  <c r="L140" i="14"/>
  <c r="J140" i="14"/>
  <c r="I140" i="14"/>
  <c r="H140" i="14"/>
  <c r="G140" i="14"/>
  <c r="E140" i="14"/>
  <c r="D140" i="14"/>
  <c r="AL136" i="14"/>
  <c r="AM136" i="14"/>
  <c r="AN136" i="14"/>
  <c r="AO136" i="14"/>
  <c r="AP136" i="14"/>
  <c r="AQ136" i="14"/>
  <c r="AR136" i="14"/>
  <c r="AS136" i="14"/>
  <c r="AT136" i="14"/>
  <c r="AU136" i="14"/>
  <c r="AV136" i="14"/>
  <c r="AW136" i="14"/>
  <c r="AX136" i="14"/>
  <c r="AY136" i="14"/>
  <c r="AZ136" i="14"/>
  <c r="BA136" i="14"/>
  <c r="BB136" i="14"/>
  <c r="BC136" i="14"/>
  <c r="BD136" i="14"/>
  <c r="BE136" i="14"/>
  <c r="BF136" i="14"/>
  <c r="BG136" i="14"/>
  <c r="BH136" i="14"/>
  <c r="BI136" i="14"/>
  <c r="BJ136" i="14"/>
  <c r="BK136" i="14"/>
  <c r="BL136" i="14"/>
  <c r="BM136" i="14"/>
  <c r="BN136" i="14"/>
  <c r="BO136" i="14"/>
  <c r="AG136" i="14"/>
  <c r="AL135" i="14"/>
  <c r="AM135" i="14"/>
  <c r="AN135" i="14"/>
  <c r="AO135" i="14"/>
  <c r="AP135" i="14"/>
  <c r="AQ135" i="14"/>
  <c r="AR135" i="14"/>
  <c r="AS135" i="14"/>
  <c r="AT135" i="14"/>
  <c r="AU135" i="14"/>
  <c r="AV135" i="14"/>
  <c r="AW135" i="14"/>
  <c r="AX135" i="14"/>
  <c r="AY135" i="14"/>
  <c r="AZ135" i="14"/>
  <c r="BA135" i="14"/>
  <c r="BB135" i="14"/>
  <c r="BC135" i="14"/>
  <c r="BD135" i="14"/>
  <c r="BE135" i="14"/>
  <c r="BF135" i="14"/>
  <c r="BG135" i="14"/>
  <c r="BH135" i="14"/>
  <c r="BI135" i="14"/>
  <c r="BJ135" i="14"/>
  <c r="BK135" i="14"/>
  <c r="BL135" i="14"/>
  <c r="BM135" i="14"/>
  <c r="BN135" i="14"/>
  <c r="BO135" i="14"/>
  <c r="AG135" i="14"/>
  <c r="AC130" i="14"/>
  <c r="AG130" i="14"/>
  <c r="AB130" i="14"/>
  <c r="AA130" i="14"/>
  <c r="Z130" i="14"/>
  <c r="Y130" i="14"/>
  <c r="X130" i="14"/>
  <c r="W130" i="14"/>
  <c r="V130" i="14"/>
  <c r="V122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J122" i="14"/>
  <c r="I130" i="14"/>
  <c r="H130" i="14"/>
  <c r="G130" i="14"/>
  <c r="F130" i="14"/>
  <c r="E130" i="14"/>
  <c r="D130" i="14"/>
  <c r="AB129" i="14"/>
  <c r="AF129" i="14"/>
  <c r="AC129" i="14"/>
  <c r="AA129" i="14"/>
  <c r="Z129" i="14"/>
  <c r="Y129" i="14"/>
  <c r="X129" i="14"/>
  <c r="W129" i="14"/>
  <c r="V129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D129" i="14"/>
  <c r="AC128" i="14"/>
  <c r="AB128" i="14"/>
  <c r="AA128" i="14"/>
  <c r="Z128" i="14"/>
  <c r="Y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D128" i="14"/>
  <c r="AB127" i="14"/>
  <c r="AF127" i="14" s="1"/>
  <c r="AF73" i="3" s="1"/>
  <c r="AC127" i="14"/>
  <c r="AG127" i="14" s="1"/>
  <c r="AG73" i="3" s="1"/>
  <c r="AA127" i="14"/>
  <c r="AC73" i="3" s="1"/>
  <c r="Z127" i="14"/>
  <c r="AB73" i="3" s="1"/>
  <c r="Y127" i="14"/>
  <c r="AA73" i="3" s="1"/>
  <c r="X127" i="14"/>
  <c r="Z73" i="3" s="1"/>
  <c r="W127" i="14"/>
  <c r="Y73" i="3" s="1"/>
  <c r="V127" i="14"/>
  <c r="X73" i="3" s="1"/>
  <c r="U127" i="14"/>
  <c r="W73" i="3"/>
  <c r="T127" i="14"/>
  <c r="V73" i="3" s="1"/>
  <c r="S127" i="14"/>
  <c r="U73" i="3" s="1"/>
  <c r="R127" i="14"/>
  <c r="T73" i="3" s="1"/>
  <c r="Q127" i="14"/>
  <c r="S73" i="3" s="1"/>
  <c r="P127" i="14"/>
  <c r="R73" i="3" s="1"/>
  <c r="O127" i="14"/>
  <c r="O73" i="3" s="1"/>
  <c r="N127" i="14"/>
  <c r="N73" i="3" s="1"/>
  <c r="M127" i="14"/>
  <c r="M73" i="3"/>
  <c r="L127" i="14"/>
  <c r="L73" i="3" s="1"/>
  <c r="K127" i="14"/>
  <c r="K73" i="3" s="1"/>
  <c r="J127" i="14"/>
  <c r="J73" i="3" s="1"/>
  <c r="I127" i="14"/>
  <c r="I73" i="3" s="1"/>
  <c r="H127" i="14"/>
  <c r="H73" i="3" s="1"/>
  <c r="G127" i="14"/>
  <c r="G73" i="3" s="1"/>
  <c r="F127" i="14"/>
  <c r="F73" i="3" s="1"/>
  <c r="E127" i="14"/>
  <c r="E73" i="3"/>
  <c r="D127" i="14"/>
  <c r="D73" i="3" s="1"/>
  <c r="AC126" i="14"/>
  <c r="AB126" i="14"/>
  <c r="AF126" i="14"/>
  <c r="AA126" i="14"/>
  <c r="AA121" i="14"/>
  <c r="Z126" i="14"/>
  <c r="AB162" i="2" s="1"/>
  <c r="Y126" i="14"/>
  <c r="X126" i="14"/>
  <c r="Z162" i="2"/>
  <c r="W126" i="14"/>
  <c r="Y162" i="2"/>
  <c r="V126" i="14"/>
  <c r="V121" i="14"/>
  <c r="U126" i="14"/>
  <c r="W162" i="2"/>
  <c r="T126" i="14"/>
  <c r="V162" i="2"/>
  <c r="S126" i="14"/>
  <c r="S120" i="14"/>
  <c r="R126" i="14"/>
  <c r="T162" i="2"/>
  <c r="Q126" i="14"/>
  <c r="S162" i="2"/>
  <c r="P126" i="14"/>
  <c r="R162" i="2"/>
  <c r="O126" i="14"/>
  <c r="O162" i="2"/>
  <c r="N126" i="14"/>
  <c r="N162" i="2"/>
  <c r="M126" i="14"/>
  <c r="M162" i="2"/>
  <c r="L126" i="14"/>
  <c r="L162" i="2"/>
  <c r="K126" i="14"/>
  <c r="K162" i="2"/>
  <c r="J126" i="14"/>
  <c r="J162" i="2"/>
  <c r="I126" i="14"/>
  <c r="I162" i="2"/>
  <c r="H126" i="14"/>
  <c r="H162" i="2"/>
  <c r="G126" i="14"/>
  <c r="G162" i="2"/>
  <c r="F126" i="14"/>
  <c r="F162" i="2"/>
  <c r="E126" i="14"/>
  <c r="E162" i="2"/>
  <c r="D126" i="14"/>
  <c r="D162" i="2"/>
  <c r="AC125" i="14"/>
  <c r="AG125" i="14"/>
  <c r="AH117" i="14" s="1"/>
  <c r="AB125" i="14"/>
  <c r="AA125" i="14"/>
  <c r="Z125" i="14"/>
  <c r="Y125" i="14"/>
  <c r="Y117" i="14" s="1"/>
  <c r="Y119" i="14" s="1"/>
  <c r="X125" i="14"/>
  <c r="W125" i="14"/>
  <c r="V125" i="14"/>
  <c r="V61" i="14" s="1"/>
  <c r="U125" i="14"/>
  <c r="T125" i="14"/>
  <c r="S125" i="14"/>
  <c r="S124" i="14"/>
  <c r="R125" i="14"/>
  <c r="Q125" i="14"/>
  <c r="P125" i="14"/>
  <c r="O125" i="14"/>
  <c r="N125" i="14"/>
  <c r="M125" i="14"/>
  <c r="L125" i="14"/>
  <c r="K125" i="14"/>
  <c r="K124" i="14"/>
  <c r="J125" i="14"/>
  <c r="I125" i="14"/>
  <c r="H125" i="14"/>
  <c r="G125" i="14"/>
  <c r="F125" i="14"/>
  <c r="E125" i="14"/>
  <c r="D125" i="14"/>
  <c r="AC124" i="14"/>
  <c r="AB124" i="14"/>
  <c r="AA124" i="14"/>
  <c r="Z124" i="14"/>
  <c r="Y124" i="14"/>
  <c r="X124" i="14"/>
  <c r="W124" i="14"/>
  <c r="V124" i="14"/>
  <c r="U124" i="14"/>
  <c r="T124" i="14"/>
  <c r="R124" i="14"/>
  <c r="Q124" i="14"/>
  <c r="P124" i="14"/>
  <c r="O124" i="14"/>
  <c r="N124" i="14"/>
  <c r="M124" i="14"/>
  <c r="L124" i="14"/>
  <c r="J124" i="14"/>
  <c r="I124" i="14"/>
  <c r="H124" i="14"/>
  <c r="G124" i="14"/>
  <c r="F124" i="14"/>
  <c r="E124" i="14"/>
  <c r="D124" i="14"/>
  <c r="AL120" i="14"/>
  <c r="AM120" i="14"/>
  <c r="AN120" i="14"/>
  <c r="AO120" i="14"/>
  <c r="AP120" i="14"/>
  <c r="AQ120" i="14"/>
  <c r="AR120" i="14"/>
  <c r="AS120" i="14"/>
  <c r="AT120" i="14"/>
  <c r="AU120" i="14"/>
  <c r="AV120" i="14"/>
  <c r="AW120" i="14"/>
  <c r="AX120" i="14"/>
  <c r="AY120" i="14"/>
  <c r="AZ120" i="14"/>
  <c r="BA120" i="14"/>
  <c r="BB120" i="14"/>
  <c r="BC120" i="14"/>
  <c r="BD120" i="14"/>
  <c r="BE120" i="14"/>
  <c r="BF120" i="14"/>
  <c r="BG120" i="14"/>
  <c r="BH120" i="14"/>
  <c r="BI120" i="14"/>
  <c r="BJ120" i="14"/>
  <c r="BK120" i="14"/>
  <c r="BL120" i="14"/>
  <c r="BM120" i="14"/>
  <c r="BN120" i="14"/>
  <c r="BO120" i="14"/>
  <c r="AG120" i="14"/>
  <c r="AB116" i="14"/>
  <c r="AC114" i="14"/>
  <c r="AG114" i="14"/>
  <c r="AB114" i="14"/>
  <c r="AF114" i="14"/>
  <c r="AA114" i="14"/>
  <c r="AA106" i="14"/>
  <c r="Z114" i="14"/>
  <c r="Z106" i="14"/>
  <c r="Y114" i="14"/>
  <c r="X114" i="14"/>
  <c r="W114" i="14"/>
  <c r="W106" i="14"/>
  <c r="V114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D114" i="14"/>
  <c r="AC113" i="14"/>
  <c r="AB113" i="14"/>
  <c r="AF113" i="14"/>
  <c r="AA113" i="14"/>
  <c r="Z113" i="14"/>
  <c r="Y113" i="14"/>
  <c r="X113" i="14"/>
  <c r="W113" i="14"/>
  <c r="V113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D113" i="14"/>
  <c r="AC112" i="14"/>
  <c r="AB112" i="14"/>
  <c r="AA112" i="14"/>
  <c r="Z112" i="14"/>
  <c r="Y112" i="14"/>
  <c r="X112" i="14"/>
  <c r="W112" i="14"/>
  <c r="V112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D112" i="14"/>
  <c r="AB111" i="14"/>
  <c r="AF111" i="14" s="1"/>
  <c r="AF71" i="3" s="1"/>
  <c r="AC111" i="14"/>
  <c r="AG111" i="14" s="1"/>
  <c r="AG71" i="3" s="1"/>
  <c r="AC110" i="14"/>
  <c r="AA111" i="14"/>
  <c r="Z111" i="14"/>
  <c r="AB71" i="3" s="1"/>
  <c r="Y111" i="14"/>
  <c r="AA71" i="3" s="1"/>
  <c r="X111" i="14"/>
  <c r="Z71" i="3"/>
  <c r="W111" i="14"/>
  <c r="Y71" i="3" s="1"/>
  <c r="V111" i="14"/>
  <c r="X71" i="3" s="1"/>
  <c r="U111" i="14"/>
  <c r="W71" i="3" s="1"/>
  <c r="T111" i="14"/>
  <c r="V71" i="3" s="1"/>
  <c r="S111" i="14"/>
  <c r="U71" i="3" s="1"/>
  <c r="R111" i="14"/>
  <c r="T71" i="3" s="1"/>
  <c r="Q111" i="14"/>
  <c r="S71" i="3" s="1"/>
  <c r="P111" i="14"/>
  <c r="R71" i="3"/>
  <c r="O111" i="14"/>
  <c r="O71" i="3" s="1"/>
  <c r="N111" i="14"/>
  <c r="N71" i="3" s="1"/>
  <c r="M111" i="14"/>
  <c r="M71" i="3" s="1"/>
  <c r="L111" i="14"/>
  <c r="L71" i="3" s="1"/>
  <c r="K111" i="14"/>
  <c r="K71" i="3" s="1"/>
  <c r="J111" i="14"/>
  <c r="J71" i="3" s="1"/>
  <c r="I111" i="14"/>
  <c r="I71" i="3" s="1"/>
  <c r="H111" i="14"/>
  <c r="H71" i="3"/>
  <c r="G111" i="14"/>
  <c r="G71" i="3" s="1"/>
  <c r="F111" i="14"/>
  <c r="E111" i="14"/>
  <c r="E71" i="3" s="1"/>
  <c r="D111" i="14"/>
  <c r="D71" i="3" s="1"/>
  <c r="AB110" i="14"/>
  <c r="AB104" i="14" s="1"/>
  <c r="AA110" i="14"/>
  <c r="AA105" i="14" s="1"/>
  <c r="Z110" i="14"/>
  <c r="AB160" i="2" s="1"/>
  <c r="Z108" i="14"/>
  <c r="Y110" i="14"/>
  <c r="X110" i="14"/>
  <c r="Z160" i="2"/>
  <c r="X108" i="14"/>
  <c r="W110" i="14"/>
  <c r="Y160" i="2" s="1"/>
  <c r="V110" i="14"/>
  <c r="X160" i="2" s="1"/>
  <c r="V108" i="14"/>
  <c r="U110" i="14"/>
  <c r="W160" i="2"/>
  <c r="T110" i="14"/>
  <c r="V160" i="2"/>
  <c r="S110" i="14"/>
  <c r="U160" i="2"/>
  <c r="R110" i="14"/>
  <c r="T160" i="2"/>
  <c r="Q110" i="14"/>
  <c r="S160" i="2"/>
  <c r="P110" i="14"/>
  <c r="R160" i="2"/>
  <c r="O110" i="14"/>
  <c r="O160" i="2"/>
  <c r="N110" i="14"/>
  <c r="N160" i="2"/>
  <c r="M110" i="14"/>
  <c r="M160" i="2"/>
  <c r="L110" i="14"/>
  <c r="L160" i="2"/>
  <c r="K110" i="14"/>
  <c r="K160" i="2"/>
  <c r="J110" i="14"/>
  <c r="J160" i="2"/>
  <c r="I110" i="14"/>
  <c r="I160" i="2"/>
  <c r="H110" i="14"/>
  <c r="H160" i="2"/>
  <c r="G110" i="14"/>
  <c r="G160" i="2"/>
  <c r="F110" i="14"/>
  <c r="F160" i="2"/>
  <c r="E110" i="14"/>
  <c r="E160" i="2"/>
  <c r="D110" i="14"/>
  <c r="D160" i="2"/>
  <c r="AC109" i="14"/>
  <c r="AG109" i="14"/>
  <c r="AH101" i="14" s="1"/>
  <c r="AB109" i="14"/>
  <c r="AF109" i="14" s="1"/>
  <c r="AA109" i="14"/>
  <c r="AA101" i="14" s="1"/>
  <c r="Z109" i="14"/>
  <c r="Y109" i="14"/>
  <c r="Y108" i="14"/>
  <c r="X109" i="14"/>
  <c r="W109" i="14"/>
  <c r="W101" i="14"/>
  <c r="V109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D109" i="14"/>
  <c r="AC108" i="14"/>
  <c r="AG108" i="14"/>
  <c r="AB108" i="14"/>
  <c r="AF108" i="14"/>
  <c r="AA108" i="14"/>
  <c r="W108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D108" i="14"/>
  <c r="AL104" i="14"/>
  <c r="AM104" i="14"/>
  <c r="AN104" i="14"/>
  <c r="AO104" i="14"/>
  <c r="AP104" i="14"/>
  <c r="AQ104" i="14"/>
  <c r="AR104" i="14"/>
  <c r="AS104" i="14"/>
  <c r="AT104" i="14"/>
  <c r="AU104" i="14"/>
  <c r="AV104" i="14"/>
  <c r="AW104" i="14"/>
  <c r="AX104" i="14"/>
  <c r="AY104" i="14"/>
  <c r="AZ104" i="14"/>
  <c r="BA104" i="14"/>
  <c r="BB104" i="14"/>
  <c r="BC104" i="14"/>
  <c r="BD104" i="14"/>
  <c r="BE104" i="14"/>
  <c r="BF104" i="14"/>
  <c r="BG104" i="14"/>
  <c r="BH104" i="14"/>
  <c r="BI104" i="14"/>
  <c r="BJ104" i="14"/>
  <c r="BK104" i="14"/>
  <c r="BL104" i="14"/>
  <c r="BM104" i="14"/>
  <c r="BN104" i="14"/>
  <c r="BO104" i="14"/>
  <c r="AG104" i="14"/>
  <c r="AB98" i="14"/>
  <c r="AF98" i="14"/>
  <c r="AC98" i="14"/>
  <c r="AA98" i="14"/>
  <c r="Z98" i="14"/>
  <c r="Y98" i="14"/>
  <c r="Y90" i="14"/>
  <c r="X98" i="14"/>
  <c r="W98" i="14"/>
  <c r="V98" i="14"/>
  <c r="U98" i="14"/>
  <c r="U90" i="14"/>
  <c r="T98" i="14"/>
  <c r="S98" i="14"/>
  <c r="R98" i="14"/>
  <c r="Q98" i="14"/>
  <c r="Q90" i="14"/>
  <c r="P98" i="14"/>
  <c r="O98" i="14"/>
  <c r="N98" i="14"/>
  <c r="M98" i="14"/>
  <c r="M90" i="14"/>
  <c r="L98" i="14"/>
  <c r="K98" i="14"/>
  <c r="J98" i="14"/>
  <c r="I98" i="14"/>
  <c r="I90" i="14"/>
  <c r="H98" i="14"/>
  <c r="G98" i="14"/>
  <c r="F98" i="14"/>
  <c r="E98" i="14"/>
  <c r="D98" i="14"/>
  <c r="AC97" i="14"/>
  <c r="AG97" i="14"/>
  <c r="AB97" i="14"/>
  <c r="AF97" i="14"/>
  <c r="AA97" i="14"/>
  <c r="Z97" i="14"/>
  <c r="Y97" i="14"/>
  <c r="X97" i="14"/>
  <c r="W97" i="14"/>
  <c r="V97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AC96" i="14"/>
  <c r="AB96" i="14"/>
  <c r="AA96" i="14"/>
  <c r="Z96" i="14"/>
  <c r="Y96" i="14"/>
  <c r="X96" i="14"/>
  <c r="W96" i="14"/>
  <c r="V96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D96" i="14"/>
  <c r="AC95" i="14"/>
  <c r="AG95" i="14" s="1"/>
  <c r="AB95" i="14"/>
  <c r="AF95" i="14" s="1"/>
  <c r="AF70" i="3"/>
  <c r="AA95" i="14"/>
  <c r="AC70" i="3" s="1"/>
  <c r="Z95" i="14"/>
  <c r="AB70" i="3" s="1"/>
  <c r="Y95" i="14"/>
  <c r="AA70" i="3" s="1"/>
  <c r="X95" i="14"/>
  <c r="Z70" i="3" s="1"/>
  <c r="W95" i="14"/>
  <c r="Y70" i="3" s="1"/>
  <c r="V95" i="14"/>
  <c r="X70" i="3" s="1"/>
  <c r="U95" i="14"/>
  <c r="W70" i="3" s="1"/>
  <c r="T95" i="14"/>
  <c r="V70" i="3"/>
  <c r="S95" i="14"/>
  <c r="U70" i="3" s="1"/>
  <c r="R95" i="14"/>
  <c r="T70" i="3" s="1"/>
  <c r="Q95" i="14"/>
  <c r="P95" i="14"/>
  <c r="R70" i="3" s="1"/>
  <c r="O95" i="14"/>
  <c r="O70" i="3" s="1"/>
  <c r="N95" i="14"/>
  <c r="N70" i="3" s="1"/>
  <c r="M95" i="14"/>
  <c r="M70" i="3" s="1"/>
  <c r="L95" i="14"/>
  <c r="L70" i="3" s="1"/>
  <c r="K95" i="14"/>
  <c r="K70" i="3" s="1"/>
  <c r="J95" i="14"/>
  <c r="J70" i="3" s="1"/>
  <c r="I95" i="14"/>
  <c r="I70" i="3" s="1"/>
  <c r="H95" i="14"/>
  <c r="H70" i="3" s="1"/>
  <c r="G95" i="14"/>
  <c r="G70" i="3" s="1"/>
  <c r="G68" i="3" s="1"/>
  <c r="F95" i="14"/>
  <c r="F70" i="3" s="1"/>
  <c r="E95" i="14"/>
  <c r="E70" i="3" s="1"/>
  <c r="D95" i="14"/>
  <c r="D70" i="3" s="1"/>
  <c r="AB94" i="14"/>
  <c r="AB88" i="14" s="1"/>
  <c r="AC94" i="14"/>
  <c r="AG94" i="14" s="1"/>
  <c r="AG159" i="2" s="1"/>
  <c r="AA94" i="14"/>
  <c r="AC159" i="2" s="1"/>
  <c r="Z94" i="14"/>
  <c r="AB159" i="2"/>
  <c r="Y94" i="14"/>
  <c r="Y89" i="14" s="1"/>
  <c r="X94" i="14"/>
  <c r="X88" i="14" s="1"/>
  <c r="W94" i="14"/>
  <c r="Y159" i="2" s="1"/>
  <c r="V94" i="14"/>
  <c r="X159" i="2" s="1"/>
  <c r="U94" i="14"/>
  <c r="U89" i="14" s="1"/>
  <c r="T94" i="14"/>
  <c r="S94" i="14"/>
  <c r="U159" i="2" s="1"/>
  <c r="R94" i="14"/>
  <c r="T159" i="2"/>
  <c r="Q94" i="14"/>
  <c r="Q89" i="14" s="1"/>
  <c r="P94" i="14"/>
  <c r="P88" i="14" s="1"/>
  <c r="O94" i="14"/>
  <c r="O159" i="2" s="1"/>
  <c r="O78" i="14"/>
  <c r="O158" i="2" s="1"/>
  <c r="N94" i="14"/>
  <c r="N159" i="2" s="1"/>
  <c r="M94" i="14"/>
  <c r="M89" i="14" s="1"/>
  <c r="L94" i="14"/>
  <c r="K94" i="14"/>
  <c r="K159" i="2"/>
  <c r="J94" i="14"/>
  <c r="J159" i="2" s="1"/>
  <c r="I94" i="14"/>
  <c r="H94" i="14"/>
  <c r="H159" i="2" s="1"/>
  <c r="G94" i="14"/>
  <c r="G159" i="2" s="1"/>
  <c r="F94" i="14"/>
  <c r="F159" i="2" s="1"/>
  <c r="E94" i="14"/>
  <c r="E159" i="2" s="1"/>
  <c r="D94" i="14"/>
  <c r="D159" i="2" s="1"/>
  <c r="AC93" i="14"/>
  <c r="AG93" i="14"/>
  <c r="AH85" i="14" s="1"/>
  <c r="AB93" i="14"/>
  <c r="AF93" i="14"/>
  <c r="AF85" i="14" s="1"/>
  <c r="AA93" i="14"/>
  <c r="AA77" i="14"/>
  <c r="Z93" i="14"/>
  <c r="Y93" i="14"/>
  <c r="X93" i="14"/>
  <c r="X85" i="14" s="1"/>
  <c r="W93" i="14"/>
  <c r="W77" i="14"/>
  <c r="V93" i="14"/>
  <c r="U93" i="14"/>
  <c r="U92" i="14"/>
  <c r="T93" i="14"/>
  <c r="S93" i="14"/>
  <c r="S77" i="14"/>
  <c r="R93" i="14"/>
  <c r="Q93" i="14"/>
  <c r="Q85" i="14" s="1"/>
  <c r="P93" i="14"/>
  <c r="P85" i="14" s="1"/>
  <c r="O93" i="14"/>
  <c r="O85" i="14"/>
  <c r="O77" i="14"/>
  <c r="O76" i="14"/>
  <c r="O92" i="14"/>
  <c r="N93" i="14"/>
  <c r="M93" i="14"/>
  <c r="M92" i="14"/>
  <c r="L93" i="14"/>
  <c r="L85" i="14" s="1"/>
  <c r="K93" i="14"/>
  <c r="J93" i="14"/>
  <c r="I93" i="14"/>
  <c r="I92" i="14"/>
  <c r="H93" i="14"/>
  <c r="H85" i="14" s="1"/>
  <c r="G93" i="14"/>
  <c r="G61" i="14" s="1"/>
  <c r="G77" i="14"/>
  <c r="F93" i="14"/>
  <c r="E93" i="14"/>
  <c r="D93" i="14"/>
  <c r="AC92" i="14"/>
  <c r="AG92" i="14"/>
  <c r="AB92" i="14"/>
  <c r="AA92" i="14"/>
  <c r="Z92" i="14"/>
  <c r="Y92" i="14"/>
  <c r="X92" i="14"/>
  <c r="W92" i="14"/>
  <c r="V92" i="14"/>
  <c r="T92" i="14"/>
  <c r="S92" i="14"/>
  <c r="R92" i="14"/>
  <c r="Q92" i="14"/>
  <c r="P92" i="14"/>
  <c r="N92" i="14"/>
  <c r="L92" i="14"/>
  <c r="K92" i="14"/>
  <c r="J92" i="14"/>
  <c r="H92" i="14"/>
  <c r="H76" i="14"/>
  <c r="G92" i="14"/>
  <c r="F92" i="14"/>
  <c r="E92" i="14"/>
  <c r="D92" i="14"/>
  <c r="D76" i="14"/>
  <c r="AM88" i="14"/>
  <c r="AN88" i="14"/>
  <c r="AO88" i="14"/>
  <c r="AP88" i="14"/>
  <c r="AQ88" i="14"/>
  <c r="AR88" i="14"/>
  <c r="AS88" i="14"/>
  <c r="AT88" i="14"/>
  <c r="AU88" i="14"/>
  <c r="AV88" i="14"/>
  <c r="AW88" i="14"/>
  <c r="AX88" i="14"/>
  <c r="AY88" i="14"/>
  <c r="AZ88" i="14"/>
  <c r="BA88" i="14"/>
  <c r="BB88" i="14"/>
  <c r="BC88" i="14"/>
  <c r="BD88" i="14"/>
  <c r="BE88" i="14"/>
  <c r="BF88" i="14"/>
  <c r="BG88" i="14"/>
  <c r="BH88" i="14"/>
  <c r="BI88" i="14"/>
  <c r="BJ88" i="14"/>
  <c r="BK88" i="14"/>
  <c r="BL88" i="14"/>
  <c r="BM88" i="14"/>
  <c r="BN88" i="14"/>
  <c r="BO88" i="14"/>
  <c r="AG88" i="14"/>
  <c r="AC82" i="14"/>
  <c r="AB82" i="14"/>
  <c r="AA82" i="14"/>
  <c r="Z82" i="14"/>
  <c r="Y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AB81" i="14"/>
  <c r="AC81" i="14"/>
  <c r="AA81" i="14"/>
  <c r="Z81" i="14"/>
  <c r="Y81" i="14"/>
  <c r="X81" i="14"/>
  <c r="W81" i="14"/>
  <c r="V81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D81" i="14"/>
  <c r="AC80" i="14"/>
  <c r="AB80" i="14"/>
  <c r="AA80" i="14"/>
  <c r="Z80" i="14"/>
  <c r="Y80" i="14"/>
  <c r="X80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AC79" i="14"/>
  <c r="AB79" i="14"/>
  <c r="AA79" i="14"/>
  <c r="AC69" i="3" s="1"/>
  <c r="Z79" i="14"/>
  <c r="AB69" i="3"/>
  <c r="Y79" i="14"/>
  <c r="AA69" i="3" s="1"/>
  <c r="X79" i="14"/>
  <c r="W79" i="14"/>
  <c r="Y69" i="3" s="1"/>
  <c r="V79" i="14"/>
  <c r="X69" i="3"/>
  <c r="V78" i="14"/>
  <c r="X158" i="2" s="1"/>
  <c r="U79" i="14"/>
  <c r="W69" i="3" s="1"/>
  <c r="T79" i="14"/>
  <c r="V69" i="3" s="1"/>
  <c r="S79" i="14"/>
  <c r="U69" i="3"/>
  <c r="R79" i="14"/>
  <c r="T69" i="3" s="1"/>
  <c r="R78" i="14"/>
  <c r="R73" i="14" s="1"/>
  <c r="Q79" i="14"/>
  <c r="S69" i="3" s="1"/>
  <c r="P79" i="14"/>
  <c r="R69" i="3"/>
  <c r="O79" i="14"/>
  <c r="O69" i="3" s="1"/>
  <c r="N79" i="14"/>
  <c r="N69" i="3" s="1"/>
  <c r="N78" i="14"/>
  <c r="M79" i="14"/>
  <c r="M69" i="3"/>
  <c r="L79" i="14"/>
  <c r="L69" i="3" s="1"/>
  <c r="K79" i="14"/>
  <c r="K69" i="3" s="1"/>
  <c r="J79" i="14"/>
  <c r="J69" i="3" s="1"/>
  <c r="I79" i="14"/>
  <c r="I69" i="3"/>
  <c r="H79" i="14"/>
  <c r="H69" i="3" s="1"/>
  <c r="G79" i="14"/>
  <c r="G69" i="3" s="1"/>
  <c r="F79" i="14"/>
  <c r="F69" i="3" s="1"/>
  <c r="F78" i="14"/>
  <c r="F158" i="2"/>
  <c r="E79" i="14"/>
  <c r="E69" i="3" s="1"/>
  <c r="D79" i="14"/>
  <c r="D69" i="3" s="1"/>
  <c r="AC78" i="14"/>
  <c r="AB78" i="14"/>
  <c r="AF78" i="14"/>
  <c r="AF158" i="2" s="1"/>
  <c r="AA78" i="14"/>
  <c r="AC158" i="2" s="1"/>
  <c r="Z78" i="14"/>
  <c r="AB158" i="2" s="1"/>
  <c r="Z76" i="14"/>
  <c r="Y78" i="14"/>
  <c r="Y73" i="14"/>
  <c r="X78" i="14"/>
  <c r="X72" i="14"/>
  <c r="W78" i="14"/>
  <c r="Y158" i="2"/>
  <c r="V76" i="14"/>
  <c r="U78" i="14"/>
  <c r="T78" i="14"/>
  <c r="V158" i="2"/>
  <c r="S78" i="14"/>
  <c r="U158" i="2" s="1"/>
  <c r="Q78" i="14"/>
  <c r="P78" i="14"/>
  <c r="R158" i="2" s="1"/>
  <c r="M78" i="14"/>
  <c r="M73" i="14" s="1"/>
  <c r="L78" i="14"/>
  <c r="L158" i="2" s="1"/>
  <c r="K78" i="14"/>
  <c r="K73" i="14" s="1"/>
  <c r="J78" i="14"/>
  <c r="J76" i="14"/>
  <c r="I78" i="14"/>
  <c r="H78" i="14"/>
  <c r="G78" i="14"/>
  <c r="G158" i="2" s="1"/>
  <c r="F76" i="14"/>
  <c r="E78" i="14"/>
  <c r="E72" i="14" s="1"/>
  <c r="D78" i="14"/>
  <c r="AC77" i="14"/>
  <c r="AG77" i="14"/>
  <c r="AH69" i="14" s="1"/>
  <c r="AB77" i="14"/>
  <c r="AB69" i="14"/>
  <c r="Z77" i="14"/>
  <c r="Y77" i="14"/>
  <c r="Y69" i="14" s="1"/>
  <c r="Y71" i="14"/>
  <c r="X77" i="14"/>
  <c r="X69" i="14" s="1"/>
  <c r="X71" i="14"/>
  <c r="V77" i="14"/>
  <c r="U77" i="14"/>
  <c r="T77" i="14"/>
  <c r="R77" i="14"/>
  <c r="R76" i="14"/>
  <c r="Q77" i="14"/>
  <c r="Q69" i="14" s="1"/>
  <c r="P77" i="14"/>
  <c r="P69" i="14"/>
  <c r="N77" i="14"/>
  <c r="N76" i="14"/>
  <c r="M77" i="14"/>
  <c r="L77" i="14"/>
  <c r="L69" i="14" s="1"/>
  <c r="K77" i="14"/>
  <c r="J77" i="14"/>
  <c r="I77" i="14"/>
  <c r="I69" i="14" s="1"/>
  <c r="H77" i="14"/>
  <c r="H69" i="14" s="1"/>
  <c r="F77" i="14"/>
  <c r="E77" i="14"/>
  <c r="E69" i="14"/>
  <c r="D77" i="14"/>
  <c r="D69" i="14" s="1"/>
  <c r="AC76" i="14"/>
  <c r="AB76" i="14"/>
  <c r="AF76" i="14"/>
  <c r="AA76" i="14"/>
  <c r="Y76" i="14"/>
  <c r="X76" i="14"/>
  <c r="W76" i="14"/>
  <c r="U76" i="14"/>
  <c r="T76" i="14"/>
  <c r="S76" i="14"/>
  <c r="Q76" i="14"/>
  <c r="P76" i="14"/>
  <c r="M76" i="14"/>
  <c r="L76" i="14"/>
  <c r="K76" i="14"/>
  <c r="I76" i="14"/>
  <c r="G76" i="14"/>
  <c r="E76" i="14"/>
  <c r="AL72" i="14"/>
  <c r="AM72" i="14"/>
  <c r="AN72" i="14"/>
  <c r="AO72" i="14"/>
  <c r="AP72" i="14"/>
  <c r="AQ72" i="14"/>
  <c r="AR72" i="14"/>
  <c r="AS72" i="14"/>
  <c r="AT72" i="14"/>
  <c r="AU72" i="14"/>
  <c r="AV72" i="14"/>
  <c r="AW72" i="14"/>
  <c r="AX72" i="14"/>
  <c r="AY72" i="14"/>
  <c r="AZ72" i="14"/>
  <c r="BA72" i="14"/>
  <c r="BB72" i="14"/>
  <c r="BC72" i="14"/>
  <c r="BD72" i="14"/>
  <c r="BE72" i="14"/>
  <c r="BF72" i="14"/>
  <c r="BG72" i="14"/>
  <c r="BH72" i="14"/>
  <c r="BI72" i="14"/>
  <c r="BJ72" i="14"/>
  <c r="BK72" i="14"/>
  <c r="BL72" i="14"/>
  <c r="BM72" i="14"/>
  <c r="BN72" i="14"/>
  <c r="BO72" i="14"/>
  <c r="AG72" i="14"/>
  <c r="AC66" i="14"/>
  <c r="AG66" i="14"/>
  <c r="AF55" i="14"/>
  <c r="AG55" i="14"/>
  <c r="AK55" i="14"/>
  <c r="AL55" i="14"/>
  <c r="AM55" i="14"/>
  <c r="AN55" i="14"/>
  <c r="AO55" i="14"/>
  <c r="AP55" i="14"/>
  <c r="AQ55" i="14"/>
  <c r="AR55" i="14"/>
  <c r="AS55" i="14"/>
  <c r="AT55" i="14"/>
  <c r="AU55" i="14"/>
  <c r="AV55" i="14"/>
  <c r="AW55" i="14"/>
  <c r="AX55" i="14"/>
  <c r="AY55" i="14"/>
  <c r="AZ55" i="14"/>
  <c r="BA55" i="14"/>
  <c r="BB55" i="14"/>
  <c r="BC55" i="14"/>
  <c r="BD55" i="14"/>
  <c r="BE55" i="14"/>
  <c r="BF55" i="14"/>
  <c r="BG55" i="14"/>
  <c r="BH55" i="14"/>
  <c r="BI55" i="14"/>
  <c r="BJ55" i="14"/>
  <c r="BK55" i="14"/>
  <c r="BL55" i="14"/>
  <c r="BM55" i="14"/>
  <c r="BN55" i="14"/>
  <c r="BO55" i="14"/>
  <c r="AF54" i="14"/>
  <c r="AC50" i="14"/>
  <c r="AG50" i="14"/>
  <c r="AB50" i="14"/>
  <c r="AA50" i="14"/>
  <c r="AA49" i="14"/>
  <c r="Z50" i="14"/>
  <c r="Y50" i="14"/>
  <c r="X50" i="14"/>
  <c r="W50" i="14"/>
  <c r="W49" i="14"/>
  <c r="V50" i="14"/>
  <c r="U50" i="14"/>
  <c r="T50" i="14"/>
  <c r="S50" i="14"/>
  <c r="R50" i="14"/>
  <c r="Q50" i="14"/>
  <c r="P50" i="14"/>
  <c r="O50" i="14"/>
  <c r="O49" i="14"/>
  <c r="N50" i="14"/>
  <c r="M50" i="14"/>
  <c r="L50" i="14"/>
  <c r="K50" i="14"/>
  <c r="K49" i="14"/>
  <c r="J50" i="14"/>
  <c r="I50" i="14"/>
  <c r="H50" i="14"/>
  <c r="G50" i="14"/>
  <c r="F50" i="14"/>
  <c r="E50" i="14"/>
  <c r="D50" i="14"/>
  <c r="AC49" i="14"/>
  <c r="AB49" i="14"/>
  <c r="Z49" i="14"/>
  <c r="Y49" i="14"/>
  <c r="X49" i="14"/>
  <c r="V49" i="14"/>
  <c r="U49" i="14"/>
  <c r="T49" i="14"/>
  <c r="S49" i="14"/>
  <c r="R49" i="14"/>
  <c r="Q49" i="14"/>
  <c r="P49" i="14"/>
  <c r="N49" i="14"/>
  <c r="M49" i="14"/>
  <c r="L49" i="14"/>
  <c r="J49" i="14"/>
  <c r="I49" i="14"/>
  <c r="H49" i="14"/>
  <c r="G49" i="14"/>
  <c r="F49" i="14"/>
  <c r="E49" i="14"/>
  <c r="D49" i="14"/>
  <c r="AC48" i="14"/>
  <c r="AF48" i="14" s="1"/>
  <c r="AB48" i="14"/>
  <c r="AA48" i="14"/>
  <c r="Z48" i="14"/>
  <c r="Y48" i="14"/>
  <c r="X48" i="14"/>
  <c r="W48" i="14"/>
  <c r="V48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AB47" i="14"/>
  <c r="AF47" i="14" s="1"/>
  <c r="AC47" i="14"/>
  <c r="AG47" i="14" s="1"/>
  <c r="AA47" i="14"/>
  <c r="AC67" i="3" s="1"/>
  <c r="Z47" i="14"/>
  <c r="Y47" i="14"/>
  <c r="X47" i="14"/>
  <c r="W47" i="14"/>
  <c r="V47" i="14"/>
  <c r="U47" i="14"/>
  <c r="T47" i="14"/>
  <c r="S47" i="14"/>
  <c r="R47" i="14"/>
  <c r="Q47" i="14"/>
  <c r="P47" i="14"/>
  <c r="O47" i="14"/>
  <c r="O67" i="3" s="1"/>
  <c r="N47" i="14"/>
  <c r="M47" i="14"/>
  <c r="L47" i="14"/>
  <c r="K47" i="14"/>
  <c r="K67" i="3" s="1"/>
  <c r="J47" i="14"/>
  <c r="I47" i="14"/>
  <c r="H47" i="14"/>
  <c r="G47" i="14"/>
  <c r="G67" i="3" s="1"/>
  <c r="F47" i="14"/>
  <c r="E47" i="14"/>
  <c r="D47" i="14"/>
  <c r="AC46" i="14"/>
  <c r="AB46" i="14"/>
  <c r="AF46" i="14"/>
  <c r="AA46" i="14"/>
  <c r="AA41" i="14" s="1"/>
  <c r="AA44" i="14"/>
  <c r="Z46" i="14"/>
  <c r="Y46" i="14"/>
  <c r="Y41" i="14" s="1"/>
  <c r="Y44" i="14"/>
  <c r="X46" i="14"/>
  <c r="W46" i="14"/>
  <c r="W44" i="14"/>
  <c r="V46" i="14"/>
  <c r="U46" i="14"/>
  <c r="U41" i="14" s="1"/>
  <c r="U44" i="14"/>
  <c r="T46" i="14"/>
  <c r="T41" i="14"/>
  <c r="S46" i="14"/>
  <c r="S41" i="14" s="1"/>
  <c r="S44" i="14"/>
  <c r="R46" i="14"/>
  <c r="T156" i="2" s="1"/>
  <c r="Q46" i="14"/>
  <c r="Q44" i="14"/>
  <c r="P46" i="14"/>
  <c r="P41" i="14" s="1"/>
  <c r="O46" i="14"/>
  <c r="O41" i="14"/>
  <c r="O44" i="14"/>
  <c r="N46" i="14"/>
  <c r="M46" i="14"/>
  <c r="M41" i="14"/>
  <c r="M44" i="14"/>
  <c r="L46" i="14"/>
  <c r="L40" i="14" s="1"/>
  <c r="K46" i="14"/>
  <c r="K41" i="14" s="1"/>
  <c r="K44" i="14"/>
  <c r="J46" i="14"/>
  <c r="I46" i="14"/>
  <c r="H46" i="14"/>
  <c r="G46" i="14"/>
  <c r="F46" i="14"/>
  <c r="E46" i="14"/>
  <c r="D46" i="14"/>
  <c r="AC45" i="14"/>
  <c r="AG45" i="14" s="1"/>
  <c r="AH37" i="14" s="1"/>
  <c r="AB45" i="14"/>
  <c r="AF45" i="14" s="1"/>
  <c r="AA45" i="14"/>
  <c r="Z45" i="14"/>
  <c r="Z44" i="14"/>
  <c r="Y45" i="14"/>
  <c r="X45" i="14"/>
  <c r="X37" i="14" s="1"/>
  <c r="W45" i="14"/>
  <c r="V45" i="14"/>
  <c r="V44" i="14"/>
  <c r="U45" i="14"/>
  <c r="T45" i="14"/>
  <c r="T37" i="14"/>
  <c r="T39" i="14" s="1"/>
  <c r="S45" i="14"/>
  <c r="R45" i="14"/>
  <c r="R44" i="14"/>
  <c r="Q45" i="14"/>
  <c r="Q37" i="14" s="1"/>
  <c r="P45" i="14"/>
  <c r="P37" i="14" s="1"/>
  <c r="O45" i="14"/>
  <c r="N45" i="14"/>
  <c r="N44" i="14"/>
  <c r="M45" i="14"/>
  <c r="L45" i="14"/>
  <c r="L37" i="14" s="1"/>
  <c r="K45" i="14"/>
  <c r="J45" i="14"/>
  <c r="I45" i="14"/>
  <c r="H45" i="14"/>
  <c r="G45" i="14"/>
  <c r="F45" i="14"/>
  <c r="E45" i="14"/>
  <c r="D45" i="14"/>
  <c r="AC44" i="14"/>
  <c r="AG44" i="14"/>
  <c r="AB44" i="14"/>
  <c r="X44" i="14"/>
  <c r="T44" i="14"/>
  <c r="P44" i="14"/>
  <c r="L44" i="14"/>
  <c r="J44" i="14"/>
  <c r="I44" i="14"/>
  <c r="H44" i="14"/>
  <c r="G44" i="14"/>
  <c r="F44" i="14"/>
  <c r="E44" i="14"/>
  <c r="D44" i="14"/>
  <c r="AL40" i="14"/>
  <c r="AM40" i="14"/>
  <c r="AN40" i="14"/>
  <c r="AO40" i="14"/>
  <c r="AP40" i="14"/>
  <c r="AQ40" i="14"/>
  <c r="AR40" i="14"/>
  <c r="AS40" i="14"/>
  <c r="AT40" i="14"/>
  <c r="AU40" i="14"/>
  <c r="AV40" i="14"/>
  <c r="AW40" i="14"/>
  <c r="AX40" i="14"/>
  <c r="AY40" i="14"/>
  <c r="AZ40" i="14"/>
  <c r="BA40" i="14"/>
  <c r="BB40" i="14"/>
  <c r="BC40" i="14"/>
  <c r="BD40" i="14"/>
  <c r="BE40" i="14"/>
  <c r="BF40" i="14"/>
  <c r="BG40" i="14"/>
  <c r="BH40" i="14"/>
  <c r="BI40" i="14"/>
  <c r="BJ40" i="14"/>
  <c r="BK40" i="14"/>
  <c r="BL40" i="14"/>
  <c r="BM40" i="14"/>
  <c r="BN40" i="14"/>
  <c r="BO40" i="14"/>
  <c r="AG40" i="14"/>
  <c r="AL39" i="14"/>
  <c r="AM39" i="14"/>
  <c r="AN39" i="14"/>
  <c r="AO39" i="14"/>
  <c r="AP39" i="14"/>
  <c r="AQ39" i="14"/>
  <c r="AR39" i="14"/>
  <c r="AS39" i="14"/>
  <c r="AT39" i="14"/>
  <c r="AU39" i="14"/>
  <c r="AV39" i="14"/>
  <c r="AW39" i="14"/>
  <c r="AX39" i="14"/>
  <c r="AY39" i="14"/>
  <c r="AZ39" i="14"/>
  <c r="BA39" i="14"/>
  <c r="BB39" i="14"/>
  <c r="BC39" i="14"/>
  <c r="BD39" i="14"/>
  <c r="BE39" i="14"/>
  <c r="BF39" i="14"/>
  <c r="BG39" i="14"/>
  <c r="BH39" i="14"/>
  <c r="BI39" i="14"/>
  <c r="BJ39" i="14"/>
  <c r="BK39" i="14"/>
  <c r="BL39" i="14"/>
  <c r="BM39" i="14"/>
  <c r="BN39" i="14"/>
  <c r="BO39" i="14"/>
  <c r="AG39" i="14"/>
  <c r="AC34" i="14"/>
  <c r="AG34" i="14"/>
  <c r="AB34" i="14"/>
  <c r="AF34" i="14"/>
  <c r="AA34" i="14"/>
  <c r="Z34" i="14"/>
  <c r="Y34" i="14"/>
  <c r="X34" i="14"/>
  <c r="X26" i="14"/>
  <c r="W34" i="14"/>
  <c r="V34" i="14"/>
  <c r="U34" i="14"/>
  <c r="T34" i="14"/>
  <c r="T26" i="14"/>
  <c r="S34" i="14"/>
  <c r="R34" i="14"/>
  <c r="Q34" i="14"/>
  <c r="P34" i="14"/>
  <c r="P26" i="14"/>
  <c r="O34" i="14"/>
  <c r="N34" i="14"/>
  <c r="M34" i="14"/>
  <c r="L34" i="14"/>
  <c r="L26" i="14"/>
  <c r="K34" i="14"/>
  <c r="J34" i="14"/>
  <c r="I34" i="14"/>
  <c r="H34" i="14"/>
  <c r="G34" i="14"/>
  <c r="F34" i="14"/>
  <c r="E34" i="14"/>
  <c r="E26" i="14"/>
  <c r="D34" i="14"/>
  <c r="D26" i="14"/>
  <c r="AC33" i="14"/>
  <c r="AG33" i="14"/>
  <c r="AB33" i="14"/>
  <c r="AF33" i="14"/>
  <c r="AA33" i="14"/>
  <c r="Z33" i="14"/>
  <c r="Y33" i="14"/>
  <c r="X33" i="14"/>
  <c r="W33" i="14"/>
  <c r="V33" i="14"/>
  <c r="U33" i="14"/>
  <c r="T33" i="14"/>
  <c r="S33" i="14"/>
  <c r="R33" i="14"/>
  <c r="Q33" i="14"/>
  <c r="P33" i="14"/>
  <c r="O33" i="14"/>
  <c r="N33" i="14"/>
  <c r="N26" i="14"/>
  <c r="M33" i="14"/>
  <c r="L33" i="14"/>
  <c r="K33" i="14"/>
  <c r="J33" i="14"/>
  <c r="J26" i="14"/>
  <c r="I33" i="14"/>
  <c r="H33" i="14"/>
  <c r="G33" i="14"/>
  <c r="G30" i="14"/>
  <c r="F33" i="14"/>
  <c r="E33" i="14"/>
  <c r="D33" i="14"/>
  <c r="AC32" i="14"/>
  <c r="AF32" i="14"/>
  <c r="AB32" i="14"/>
  <c r="AA32" i="14"/>
  <c r="Z32" i="14"/>
  <c r="Y32" i="14"/>
  <c r="X32" i="14"/>
  <c r="W32" i="14"/>
  <c r="V32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D32" i="14"/>
  <c r="AB31" i="14"/>
  <c r="AF31" i="14"/>
  <c r="AC31" i="14"/>
  <c r="AG31" i="14"/>
  <c r="AA31" i="14"/>
  <c r="Z31" i="14"/>
  <c r="Y31" i="14"/>
  <c r="X31" i="14"/>
  <c r="W31" i="14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AC30" i="14"/>
  <c r="AC24" i="14"/>
  <c r="AC28" i="14"/>
  <c r="AB30" i="14"/>
  <c r="AF30" i="14"/>
  <c r="AA30" i="14"/>
  <c r="Z30" i="14"/>
  <c r="Z25" i="14"/>
  <c r="Y30" i="14"/>
  <c r="X30" i="14"/>
  <c r="X25" i="14"/>
  <c r="W30" i="14"/>
  <c r="V30" i="14"/>
  <c r="V28" i="14"/>
  <c r="U30" i="14"/>
  <c r="T30" i="14"/>
  <c r="T25" i="14"/>
  <c r="S30" i="14"/>
  <c r="R30" i="14"/>
  <c r="Q30" i="14"/>
  <c r="P30" i="14"/>
  <c r="P25" i="14"/>
  <c r="O30" i="14"/>
  <c r="N30" i="14"/>
  <c r="M30" i="14"/>
  <c r="L30" i="14"/>
  <c r="L24" i="14"/>
  <c r="K30" i="14"/>
  <c r="J30" i="14"/>
  <c r="J24" i="14"/>
  <c r="I30" i="14"/>
  <c r="I24" i="14"/>
  <c r="H30" i="14"/>
  <c r="H24" i="14"/>
  <c r="F30" i="14"/>
  <c r="F24" i="14"/>
  <c r="E30" i="14"/>
  <c r="E25" i="14"/>
  <c r="D30" i="14"/>
  <c r="D25" i="14"/>
  <c r="AC29" i="14"/>
  <c r="AG29" i="14"/>
  <c r="AH21" i="14"/>
  <c r="AB29" i="14"/>
  <c r="AF29" i="14"/>
  <c r="AF21" i="14"/>
  <c r="AA29" i="14"/>
  <c r="AA21" i="14"/>
  <c r="Z29" i="14"/>
  <c r="Z21" i="14"/>
  <c r="Z28" i="14"/>
  <c r="Y29" i="14"/>
  <c r="X29" i="14"/>
  <c r="W29" i="14"/>
  <c r="W21" i="14"/>
  <c r="W23" i="14"/>
  <c r="V29" i="14"/>
  <c r="U29" i="14"/>
  <c r="T29" i="14"/>
  <c r="T28" i="14"/>
  <c r="U28" i="14"/>
  <c r="S29" i="14"/>
  <c r="S21" i="14"/>
  <c r="R29" i="14"/>
  <c r="Q29" i="14"/>
  <c r="P29" i="14"/>
  <c r="O29" i="14"/>
  <c r="O21" i="14"/>
  <c r="O23" i="14"/>
  <c r="N29" i="14"/>
  <c r="N28" i="14"/>
  <c r="M29" i="14"/>
  <c r="L29" i="14"/>
  <c r="L28" i="14"/>
  <c r="M28" i="14"/>
  <c r="K29" i="14"/>
  <c r="K21" i="14"/>
  <c r="K23" i="14"/>
  <c r="J29" i="14"/>
  <c r="I29" i="14"/>
  <c r="I28" i="14"/>
  <c r="J28" i="14"/>
  <c r="H29" i="14"/>
  <c r="G29" i="14"/>
  <c r="G21" i="14"/>
  <c r="G23" i="14"/>
  <c r="F29" i="14"/>
  <c r="E29" i="14"/>
  <c r="D29" i="14"/>
  <c r="AB28" i="14"/>
  <c r="AF28" i="14"/>
  <c r="AA28" i="14"/>
  <c r="Y28" i="14"/>
  <c r="X28" i="14"/>
  <c r="W28" i="14"/>
  <c r="S28" i="14"/>
  <c r="R28" i="14"/>
  <c r="Q28" i="14"/>
  <c r="P28" i="14"/>
  <c r="O28" i="14"/>
  <c r="K28" i="14"/>
  <c r="H28" i="14"/>
  <c r="G28" i="14"/>
  <c r="F28" i="14"/>
  <c r="E28" i="14"/>
  <c r="D28" i="14"/>
  <c r="R26" i="14"/>
  <c r="AL24" i="14"/>
  <c r="AM24" i="14"/>
  <c r="AN24" i="14"/>
  <c r="AO24" i="14"/>
  <c r="AP24" i="14"/>
  <c r="AQ24" i="14"/>
  <c r="AR24" i="14"/>
  <c r="AS24" i="14"/>
  <c r="AT24" i="14"/>
  <c r="AU24" i="14"/>
  <c r="AV24" i="14"/>
  <c r="AW24" i="14"/>
  <c r="AX24" i="14"/>
  <c r="AY24" i="14"/>
  <c r="AZ24" i="14"/>
  <c r="BA24" i="14"/>
  <c r="BB24" i="14"/>
  <c r="BC24" i="14"/>
  <c r="BD24" i="14"/>
  <c r="BE24" i="14"/>
  <c r="BF24" i="14"/>
  <c r="BG24" i="14"/>
  <c r="BH24" i="14"/>
  <c r="BI24" i="14"/>
  <c r="BJ24" i="14"/>
  <c r="BK24" i="14"/>
  <c r="BL24" i="14"/>
  <c r="BM24" i="14"/>
  <c r="BN24" i="14"/>
  <c r="BO24" i="14"/>
  <c r="AG24" i="14"/>
  <c r="AL23" i="14"/>
  <c r="AM23" i="14"/>
  <c r="AN23" i="14"/>
  <c r="AO23" i="14"/>
  <c r="AP23" i="14"/>
  <c r="AQ23" i="14"/>
  <c r="AR23" i="14"/>
  <c r="AS23" i="14"/>
  <c r="AT23" i="14"/>
  <c r="AU23" i="14"/>
  <c r="AV23" i="14"/>
  <c r="AW23" i="14"/>
  <c r="AX23" i="14"/>
  <c r="AY23" i="14"/>
  <c r="AZ23" i="14"/>
  <c r="BA23" i="14"/>
  <c r="BB23" i="14"/>
  <c r="BC23" i="14"/>
  <c r="BD23" i="14"/>
  <c r="BE23" i="14"/>
  <c r="BF23" i="14"/>
  <c r="BG23" i="14"/>
  <c r="BH23" i="14"/>
  <c r="BI23" i="14"/>
  <c r="BJ23" i="14"/>
  <c r="BK23" i="14"/>
  <c r="BL23" i="14"/>
  <c r="BM23" i="14"/>
  <c r="BN23" i="14"/>
  <c r="BO23" i="14"/>
  <c r="AG23" i="14"/>
  <c r="AG18" i="14"/>
  <c r="AF18" i="14"/>
  <c r="AG17" i="14"/>
  <c r="AF17" i="14"/>
  <c r="AC16" i="14"/>
  <c r="AB16" i="14"/>
  <c r="AA16" i="14"/>
  <c r="Z16" i="14"/>
  <c r="Y16" i="14"/>
  <c r="X16" i="14"/>
  <c r="W16" i="14"/>
  <c r="V16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D16" i="14"/>
  <c r="AC15" i="14"/>
  <c r="AG15" i="14" s="1"/>
  <c r="AG75" i="3" s="1"/>
  <c r="AB15" i="14"/>
  <c r="AF15" i="14" s="1"/>
  <c r="AA15" i="14"/>
  <c r="AC75" i="3" s="1"/>
  <c r="Z15" i="14"/>
  <c r="AB75" i="3"/>
  <c r="Y15" i="14"/>
  <c r="AA75" i="3" s="1"/>
  <c r="X15" i="14"/>
  <c r="Z75" i="3" s="1"/>
  <c r="W15" i="14"/>
  <c r="Y75" i="3" s="1"/>
  <c r="V15" i="14"/>
  <c r="X75" i="3" s="1"/>
  <c r="U15" i="14"/>
  <c r="W75" i="3" s="1"/>
  <c r="T15" i="14"/>
  <c r="V75" i="3" s="1"/>
  <c r="S15" i="14"/>
  <c r="U75" i="3" s="1"/>
  <c r="R15" i="14"/>
  <c r="T75" i="3"/>
  <c r="Q15" i="14"/>
  <c r="S75" i="3" s="1"/>
  <c r="P15" i="14"/>
  <c r="R75" i="3" s="1"/>
  <c r="O15" i="14"/>
  <c r="N15" i="14"/>
  <c r="N75" i="3" s="1"/>
  <c r="M15" i="14"/>
  <c r="M75" i="3" s="1"/>
  <c r="L15" i="14"/>
  <c r="L75" i="3" s="1"/>
  <c r="K15" i="14"/>
  <c r="J15" i="14"/>
  <c r="J75" i="3" s="1"/>
  <c r="I15" i="14"/>
  <c r="I75" i="3" s="1"/>
  <c r="H15" i="14"/>
  <c r="H75" i="3" s="1"/>
  <c r="G15" i="14"/>
  <c r="F15" i="14"/>
  <c r="F75" i="3" s="1"/>
  <c r="E15" i="14"/>
  <c r="E75" i="3" s="1"/>
  <c r="D15" i="14"/>
  <c r="D75" i="3" s="1"/>
  <c r="AC14" i="14"/>
  <c r="AB14" i="14"/>
  <c r="AF14" i="14" s="1"/>
  <c r="AF164" i="2" s="1"/>
  <c r="AA14" i="14"/>
  <c r="AC164" i="2" s="1"/>
  <c r="Z14" i="14"/>
  <c r="Y14" i="14"/>
  <c r="Y9" i="14" s="1"/>
  <c r="X14" i="14"/>
  <c r="X9" i="14" s="1"/>
  <c r="W14" i="14"/>
  <c r="W9" i="14" s="1"/>
  <c r="V14" i="14"/>
  <c r="V9" i="14" s="1"/>
  <c r="U14" i="14"/>
  <c r="W164" i="2" s="1"/>
  <c r="T14" i="14"/>
  <c r="T9" i="14" s="1"/>
  <c r="S14" i="14"/>
  <c r="S9" i="14" s="1"/>
  <c r="R14" i="14"/>
  <c r="R8" i="14" s="1"/>
  <c r="Q14" i="14"/>
  <c r="Q9" i="14" s="1"/>
  <c r="P14" i="14"/>
  <c r="P9" i="14" s="1"/>
  <c r="O14" i="14"/>
  <c r="O164" i="2" s="1"/>
  <c r="N14" i="14"/>
  <c r="M14" i="14"/>
  <c r="M9" i="14"/>
  <c r="L14" i="14"/>
  <c r="L9" i="14"/>
  <c r="K14" i="14"/>
  <c r="K9" i="14"/>
  <c r="J14" i="14"/>
  <c r="J9" i="14"/>
  <c r="I14" i="14"/>
  <c r="I164" i="2"/>
  <c r="H14" i="14"/>
  <c r="H9" i="14"/>
  <c r="G14" i="14"/>
  <c r="G9" i="14"/>
  <c r="F14" i="14"/>
  <c r="E14" i="14"/>
  <c r="D14" i="14"/>
  <c r="D9" i="14" s="1"/>
  <c r="AC13" i="14"/>
  <c r="AG13" i="14" s="1"/>
  <c r="AB13" i="14"/>
  <c r="AF13" i="14" s="1"/>
  <c r="AA13" i="14"/>
  <c r="Z13" i="14"/>
  <c r="Y13" i="14"/>
  <c r="X13" i="14"/>
  <c r="W13" i="14"/>
  <c r="W5" i="14" s="1"/>
  <c r="V13" i="14"/>
  <c r="U13" i="14"/>
  <c r="T13" i="14"/>
  <c r="S13" i="14"/>
  <c r="S5" i="14" s="1"/>
  <c r="R13" i="14"/>
  <c r="Q13" i="14"/>
  <c r="P13" i="14"/>
  <c r="O13" i="14"/>
  <c r="O13" i="10" s="1"/>
  <c r="N13" i="14"/>
  <c r="M13" i="14"/>
  <c r="L13" i="14"/>
  <c r="K13" i="14"/>
  <c r="K5" i="14" s="1"/>
  <c r="J13" i="14"/>
  <c r="I13" i="14"/>
  <c r="H13" i="14"/>
  <c r="G13" i="14"/>
  <c r="F13" i="14"/>
  <c r="E13" i="14"/>
  <c r="D13" i="14"/>
  <c r="AC12" i="14"/>
  <c r="AG12" i="14"/>
  <c r="AG74" i="2"/>
  <c r="AB12" i="14"/>
  <c r="AA12" i="14"/>
  <c r="Z12" i="14"/>
  <c r="Y12" i="14"/>
  <c r="AA74" i="2"/>
  <c r="X12" i="14"/>
  <c r="Z74" i="2"/>
  <c r="W12" i="14"/>
  <c r="Y74" i="2"/>
  <c r="V12" i="14"/>
  <c r="X74" i="2"/>
  <c r="U12" i="14"/>
  <c r="W74" i="2"/>
  <c r="T12" i="14"/>
  <c r="V74" i="2"/>
  <c r="S12" i="14"/>
  <c r="R12" i="14"/>
  <c r="Q12" i="14"/>
  <c r="S74" i="2"/>
  <c r="P12" i="14"/>
  <c r="R74" i="2"/>
  <c r="O12" i="14"/>
  <c r="O74" i="2"/>
  <c r="P74" i="2"/>
  <c r="N12" i="14"/>
  <c r="N74" i="2"/>
  <c r="M12" i="14"/>
  <c r="M74" i="2"/>
  <c r="L12" i="14"/>
  <c r="L74" i="2"/>
  <c r="K12" i="14"/>
  <c r="J12" i="14"/>
  <c r="I12" i="14"/>
  <c r="I74" i="2"/>
  <c r="H12" i="14"/>
  <c r="H74" i="2"/>
  <c r="G12" i="14"/>
  <c r="G74" i="2"/>
  <c r="F12" i="14"/>
  <c r="F74" i="2"/>
  <c r="E12" i="14"/>
  <c r="E74" i="2"/>
  <c r="D12" i="14"/>
  <c r="D74" i="2"/>
  <c r="AL10" i="14"/>
  <c r="AM10" i="14"/>
  <c r="AN10" i="14"/>
  <c r="AO10" i="14"/>
  <c r="AP10" i="14"/>
  <c r="AQ10" i="14"/>
  <c r="AR10" i="14"/>
  <c r="AS10" i="14"/>
  <c r="AT10" i="14"/>
  <c r="AU10" i="14"/>
  <c r="AV10" i="14"/>
  <c r="AW10" i="14"/>
  <c r="AX10" i="14"/>
  <c r="AY10" i="14"/>
  <c r="AZ10" i="14"/>
  <c r="BA10" i="14"/>
  <c r="BB10" i="14"/>
  <c r="BC10" i="14"/>
  <c r="BD10" i="14"/>
  <c r="BE10" i="14"/>
  <c r="BF10" i="14"/>
  <c r="BG10" i="14"/>
  <c r="BH10" i="14"/>
  <c r="BI10" i="14"/>
  <c r="BJ10" i="14"/>
  <c r="BK10" i="14"/>
  <c r="BL10" i="14"/>
  <c r="BM10" i="14"/>
  <c r="BN10" i="14"/>
  <c r="BO10" i="14"/>
  <c r="AF10" i="14"/>
  <c r="AG10" i="14"/>
  <c r="AH10" i="14"/>
  <c r="AI10" i="14"/>
  <c r="AC3" i="14"/>
  <c r="AB3" i="14"/>
  <c r="AF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AC151" i="13"/>
  <c r="AG151" i="13"/>
  <c r="AB151" i="13"/>
  <c r="AF151" i="13"/>
  <c r="AA151" i="13"/>
  <c r="Z151" i="13"/>
  <c r="Y151" i="13"/>
  <c r="X151" i="13"/>
  <c r="W151" i="13"/>
  <c r="V151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D151" i="13"/>
  <c r="AC150" i="13"/>
  <c r="AG150" i="13"/>
  <c r="AB150" i="13"/>
  <c r="AF150" i="13"/>
  <c r="AA150" i="13"/>
  <c r="Z150" i="13"/>
  <c r="Y150" i="13"/>
  <c r="X150" i="13"/>
  <c r="W150" i="13"/>
  <c r="V150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D150" i="13"/>
  <c r="AC146" i="13"/>
  <c r="AB146" i="13"/>
  <c r="AF146" i="13"/>
  <c r="AA146" i="13"/>
  <c r="Z146" i="13"/>
  <c r="Y146" i="13"/>
  <c r="X146" i="13"/>
  <c r="W146" i="13"/>
  <c r="V146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D146" i="13"/>
  <c r="AC143" i="13"/>
  <c r="AC145" i="13"/>
  <c r="AG145" i="13" s="1"/>
  <c r="AG59" i="1" s="1"/>
  <c r="AA143" i="13"/>
  <c r="AA145" i="13"/>
  <c r="K143" i="13"/>
  <c r="K145" i="13"/>
  <c r="AC144" i="13"/>
  <c r="AG144" i="13"/>
  <c r="AB144" i="13"/>
  <c r="AF144" i="13"/>
  <c r="AA144" i="13"/>
  <c r="Z144" i="13"/>
  <c r="Y144" i="13"/>
  <c r="X144" i="13"/>
  <c r="W144" i="13"/>
  <c r="V144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D144" i="13"/>
  <c r="AB143" i="13"/>
  <c r="AF143" i="13"/>
  <c r="AF63" i="3" s="1"/>
  <c r="Z143" i="13"/>
  <c r="Z145" i="13" s="1"/>
  <c r="AB59" i="1" s="1"/>
  <c r="Y143" i="13"/>
  <c r="Y145" i="13" s="1"/>
  <c r="X143" i="13"/>
  <c r="W143" i="13"/>
  <c r="V143" i="13"/>
  <c r="V145" i="13" s="1"/>
  <c r="X59" i="1" s="1"/>
  <c r="X51" i="1" s="1"/>
  <c r="U143" i="13"/>
  <c r="T143" i="13"/>
  <c r="S143" i="13"/>
  <c r="S145" i="13"/>
  <c r="U59" i="1" s="1"/>
  <c r="R143" i="13"/>
  <c r="R145" i="13" s="1"/>
  <c r="Q143" i="13"/>
  <c r="Q145" i="13" s="1"/>
  <c r="S59" i="1" s="1"/>
  <c r="P143" i="13"/>
  <c r="R63" i="3" s="1"/>
  <c r="O143" i="13"/>
  <c r="O145" i="13" s="1"/>
  <c r="N143" i="13"/>
  <c r="M143" i="13"/>
  <c r="M145" i="13" s="1"/>
  <c r="M59" i="1" s="1"/>
  <c r="M51" i="1" s="1"/>
  <c r="L143" i="13"/>
  <c r="L145" i="13" s="1"/>
  <c r="L59" i="1" s="1"/>
  <c r="J143" i="13"/>
  <c r="I143" i="13"/>
  <c r="I145" i="13"/>
  <c r="H143" i="13"/>
  <c r="H145" i="13"/>
  <c r="H138" i="13" s="1"/>
  <c r="G143" i="13"/>
  <c r="F143" i="13"/>
  <c r="F145" i="13" s="1"/>
  <c r="F138" i="13" s="1"/>
  <c r="E143" i="13"/>
  <c r="E145" i="13"/>
  <c r="E138" i="13" s="1"/>
  <c r="D143" i="13"/>
  <c r="D145" i="13" s="1"/>
  <c r="D59" i="1" s="1"/>
  <c r="AB142" i="13"/>
  <c r="AF142" i="13" s="1"/>
  <c r="AF152" i="2" s="1"/>
  <c r="AC142" i="13"/>
  <c r="AA142" i="13"/>
  <c r="AC152" i="2"/>
  <c r="Z142" i="13"/>
  <c r="AB152" i="2"/>
  <c r="Y142" i="13"/>
  <c r="AA152" i="2"/>
  <c r="Y140" i="13"/>
  <c r="X142" i="13"/>
  <c r="W142" i="13"/>
  <c r="V142" i="13"/>
  <c r="U142" i="13"/>
  <c r="W152" i="2" s="1"/>
  <c r="T142" i="13"/>
  <c r="V152" i="2" s="1"/>
  <c r="S142" i="13"/>
  <c r="U152" i="2" s="1"/>
  <c r="R142" i="13"/>
  <c r="Q142" i="13"/>
  <c r="S152" i="2" s="1"/>
  <c r="Q140" i="13"/>
  <c r="P142" i="13"/>
  <c r="R152" i="2"/>
  <c r="O142" i="13"/>
  <c r="O152" i="2"/>
  <c r="O140" i="13"/>
  <c r="N142" i="13"/>
  <c r="M142" i="13"/>
  <c r="M152" i="2" s="1"/>
  <c r="M140" i="13"/>
  <c r="L142" i="13"/>
  <c r="L152" i="2"/>
  <c r="K142" i="13"/>
  <c r="K152" i="2"/>
  <c r="J142" i="13"/>
  <c r="J152" i="2"/>
  <c r="I142" i="13"/>
  <c r="I152" i="2"/>
  <c r="I140" i="13"/>
  <c r="H142" i="13"/>
  <c r="H152" i="2" s="1"/>
  <c r="G142" i="13"/>
  <c r="G152" i="2" s="1"/>
  <c r="F142" i="13"/>
  <c r="E142" i="13"/>
  <c r="E152" i="2"/>
  <c r="D142" i="13"/>
  <c r="D152" i="2"/>
  <c r="AC141" i="13"/>
  <c r="AB141" i="13"/>
  <c r="AF141" i="13" s="1"/>
  <c r="AF133" i="13" s="1"/>
  <c r="AA141" i="13"/>
  <c r="Z141" i="13"/>
  <c r="Y141" i="13"/>
  <c r="X141" i="13"/>
  <c r="W141" i="13"/>
  <c r="V141" i="13"/>
  <c r="V133" i="13" s="1"/>
  <c r="U141" i="13"/>
  <c r="T141" i="13"/>
  <c r="T133" i="13"/>
  <c r="S141" i="13"/>
  <c r="R141" i="13"/>
  <c r="Q141" i="13"/>
  <c r="P141" i="13"/>
  <c r="P140" i="13"/>
  <c r="O141" i="13"/>
  <c r="N141" i="13"/>
  <c r="N133" i="13"/>
  <c r="N135" i="13" s="1"/>
  <c r="M141" i="13"/>
  <c r="L141" i="13"/>
  <c r="L140" i="13"/>
  <c r="K141" i="13"/>
  <c r="J141" i="13"/>
  <c r="I141" i="13"/>
  <c r="H141" i="13"/>
  <c r="H140" i="13"/>
  <c r="G141" i="13"/>
  <c r="F141" i="13"/>
  <c r="F133" i="13" s="1"/>
  <c r="E141" i="13"/>
  <c r="E141" i="10" s="1"/>
  <c r="D141" i="13"/>
  <c r="AB140" i="13"/>
  <c r="AF140" i="13"/>
  <c r="AC140" i="13"/>
  <c r="AA140" i="13"/>
  <c r="Z140" i="13"/>
  <c r="X140" i="13"/>
  <c r="W140" i="13"/>
  <c r="V140" i="13"/>
  <c r="U140" i="13"/>
  <c r="T140" i="13"/>
  <c r="S140" i="13"/>
  <c r="R140" i="13"/>
  <c r="N140" i="13"/>
  <c r="K140" i="13"/>
  <c r="J140" i="13"/>
  <c r="G140" i="13"/>
  <c r="F140" i="13"/>
  <c r="E140" i="13"/>
  <c r="D140" i="13"/>
  <c r="AL136" i="13"/>
  <c r="AM136" i="13"/>
  <c r="AN136" i="13"/>
  <c r="AO136" i="13"/>
  <c r="AP136" i="13"/>
  <c r="AQ136" i="13"/>
  <c r="AR136" i="13"/>
  <c r="AS136" i="13"/>
  <c r="AT136" i="13"/>
  <c r="AU136" i="13"/>
  <c r="AV136" i="13"/>
  <c r="AW136" i="13"/>
  <c r="AX136" i="13"/>
  <c r="AY136" i="13"/>
  <c r="AZ136" i="13"/>
  <c r="BA136" i="13"/>
  <c r="BB136" i="13"/>
  <c r="BC136" i="13"/>
  <c r="BD136" i="13"/>
  <c r="BE136" i="13"/>
  <c r="BF136" i="13"/>
  <c r="BG136" i="13"/>
  <c r="BH136" i="13"/>
  <c r="BI136" i="13"/>
  <c r="BJ136" i="13"/>
  <c r="BK136" i="13"/>
  <c r="BL136" i="13"/>
  <c r="BM136" i="13"/>
  <c r="BN136" i="13"/>
  <c r="BO136" i="13"/>
  <c r="AG136" i="13"/>
  <c r="AL135" i="13"/>
  <c r="AM135" i="13"/>
  <c r="AN135" i="13"/>
  <c r="AO135" i="13"/>
  <c r="AP135" i="13"/>
  <c r="AQ135" i="13"/>
  <c r="AR135" i="13"/>
  <c r="AS135" i="13"/>
  <c r="AT135" i="13"/>
  <c r="AU135" i="13"/>
  <c r="AV135" i="13"/>
  <c r="AW135" i="13"/>
  <c r="AX135" i="13"/>
  <c r="AY135" i="13"/>
  <c r="AZ135" i="13"/>
  <c r="BA135" i="13"/>
  <c r="BB135" i="13"/>
  <c r="BC135" i="13"/>
  <c r="BD135" i="13"/>
  <c r="BE135" i="13"/>
  <c r="BF135" i="13"/>
  <c r="BG135" i="13"/>
  <c r="BH135" i="13"/>
  <c r="BI135" i="13"/>
  <c r="BJ135" i="13"/>
  <c r="BK135" i="13"/>
  <c r="BL135" i="13"/>
  <c r="BM135" i="13"/>
  <c r="BN135" i="13"/>
  <c r="BO135" i="13"/>
  <c r="AG135" i="13"/>
  <c r="AH135" i="13"/>
  <c r="AI135" i="13"/>
  <c r="AC130" i="13"/>
  <c r="AB130" i="13"/>
  <c r="AA130" i="13"/>
  <c r="Z130" i="13"/>
  <c r="Y130" i="13"/>
  <c r="X130" i="13"/>
  <c r="W130" i="13"/>
  <c r="V130" i="13"/>
  <c r="U130" i="13"/>
  <c r="T130" i="13"/>
  <c r="R130" i="13"/>
  <c r="K130" i="13"/>
  <c r="AC129" i="13"/>
  <c r="AB129" i="13"/>
  <c r="AF129" i="13"/>
  <c r="AA129" i="13"/>
  <c r="Z129" i="13"/>
  <c r="Y129" i="13"/>
  <c r="X129" i="13"/>
  <c r="W129" i="13"/>
  <c r="V129" i="13"/>
  <c r="U129" i="13"/>
  <c r="T129" i="13"/>
  <c r="R129" i="13"/>
  <c r="K129" i="13"/>
  <c r="AC128" i="13"/>
  <c r="AB128" i="13"/>
  <c r="AA128" i="13"/>
  <c r="Z128" i="13"/>
  <c r="Y128" i="13"/>
  <c r="X128" i="13"/>
  <c r="W128" i="13"/>
  <c r="V128" i="13"/>
  <c r="U128" i="13"/>
  <c r="T128" i="13"/>
  <c r="R128" i="13"/>
  <c r="K128" i="13"/>
  <c r="AB127" i="13"/>
  <c r="AF127" i="13" s="1"/>
  <c r="AF62" i="3" s="1"/>
  <c r="AC127" i="13"/>
  <c r="AG127" i="13" s="1"/>
  <c r="AA127" i="13"/>
  <c r="AC62" i="3"/>
  <c r="Z127" i="13"/>
  <c r="AB62" i="3"/>
  <c r="Y127" i="13"/>
  <c r="AA62" i="3"/>
  <c r="X127" i="13"/>
  <c r="Z62" i="3"/>
  <c r="W127" i="13"/>
  <c r="Y62" i="3"/>
  <c r="V127" i="13"/>
  <c r="X62" i="3"/>
  <c r="U127" i="13"/>
  <c r="W62" i="3"/>
  <c r="T127" i="13"/>
  <c r="V62" i="3"/>
  <c r="R127" i="13"/>
  <c r="T62" i="3"/>
  <c r="K127" i="13"/>
  <c r="K62" i="3"/>
  <c r="AC126" i="13"/>
  <c r="AG126" i="13"/>
  <c r="AG151" i="2" s="1"/>
  <c r="AB126" i="13"/>
  <c r="AA126" i="13"/>
  <c r="AA121" i="13" s="1"/>
  <c r="Z126" i="13"/>
  <c r="Y126" i="13"/>
  <c r="AA151" i="2" s="1"/>
  <c r="X126" i="13"/>
  <c r="X124" i="13"/>
  <c r="W126" i="13"/>
  <c r="W124" i="13"/>
  <c r="V126" i="13"/>
  <c r="X151" i="2" s="1"/>
  <c r="U126" i="13"/>
  <c r="W151" i="2" s="1"/>
  <c r="T126" i="13"/>
  <c r="V151" i="2" s="1"/>
  <c r="R126" i="13"/>
  <c r="K126" i="13"/>
  <c r="K151" i="2" s="1"/>
  <c r="AC125" i="13"/>
  <c r="AG125" i="13" s="1"/>
  <c r="AB125" i="13"/>
  <c r="AF125" i="13" s="1"/>
  <c r="AF117" i="13"/>
  <c r="AA125" i="13"/>
  <c r="Z125" i="13"/>
  <c r="Z117" i="13" s="1"/>
  <c r="Y125" i="13"/>
  <c r="X125" i="13"/>
  <c r="X117" i="13"/>
  <c r="W125" i="13"/>
  <c r="V125" i="13"/>
  <c r="V117" i="13" s="1"/>
  <c r="V119" i="13"/>
  <c r="U125" i="13"/>
  <c r="U124" i="13"/>
  <c r="T125" i="13"/>
  <c r="T117" i="13"/>
  <c r="R125" i="13"/>
  <c r="K125" i="13"/>
  <c r="AB124" i="13"/>
  <c r="AF124" i="13"/>
  <c r="AC124" i="13"/>
  <c r="AG124" i="13"/>
  <c r="AA124" i="13"/>
  <c r="Z124" i="13"/>
  <c r="Y124" i="13"/>
  <c r="V124" i="13"/>
  <c r="T124" i="13"/>
  <c r="R124" i="13"/>
  <c r="K124" i="13"/>
  <c r="AM120" i="13"/>
  <c r="AN120" i="13"/>
  <c r="AO120" i="13"/>
  <c r="AP120" i="13"/>
  <c r="AQ120" i="13"/>
  <c r="AR120" i="13"/>
  <c r="AS120" i="13"/>
  <c r="AT120" i="13"/>
  <c r="AU120" i="13"/>
  <c r="AV120" i="13"/>
  <c r="AW120" i="13"/>
  <c r="AX120" i="13"/>
  <c r="AY120" i="13"/>
  <c r="AZ120" i="13"/>
  <c r="BA120" i="13"/>
  <c r="BB120" i="13"/>
  <c r="BC120" i="13"/>
  <c r="BD120" i="13"/>
  <c r="BE120" i="13"/>
  <c r="BF120" i="13"/>
  <c r="BG120" i="13"/>
  <c r="BH120" i="13"/>
  <c r="BI120" i="13"/>
  <c r="BJ120" i="13"/>
  <c r="BK120" i="13"/>
  <c r="BL120" i="13"/>
  <c r="BM120" i="13"/>
  <c r="BN120" i="13"/>
  <c r="BO120" i="13"/>
  <c r="AG120" i="13"/>
  <c r="AL119" i="13"/>
  <c r="AM119" i="13"/>
  <c r="AN119" i="13"/>
  <c r="AO119" i="13"/>
  <c r="AP119" i="13"/>
  <c r="AQ119" i="13"/>
  <c r="AR119" i="13"/>
  <c r="AS119" i="13"/>
  <c r="AT119" i="13"/>
  <c r="AU119" i="13"/>
  <c r="AV119" i="13"/>
  <c r="AW119" i="13"/>
  <c r="AX119" i="13"/>
  <c r="AY119" i="13"/>
  <c r="AZ119" i="13"/>
  <c r="BA119" i="13"/>
  <c r="BB119" i="13"/>
  <c r="BC119" i="13"/>
  <c r="BD119" i="13"/>
  <c r="BE119" i="13"/>
  <c r="BF119" i="13"/>
  <c r="BG119" i="13"/>
  <c r="BH119" i="13"/>
  <c r="BI119" i="13"/>
  <c r="BJ119" i="13"/>
  <c r="BK119" i="13"/>
  <c r="BL119" i="13"/>
  <c r="BM119" i="13"/>
  <c r="BN119" i="13"/>
  <c r="BO119" i="13"/>
  <c r="AG119" i="13"/>
  <c r="AC114" i="13"/>
  <c r="AB114" i="13"/>
  <c r="AA114" i="13"/>
  <c r="Z114" i="13"/>
  <c r="Y114" i="13"/>
  <c r="X114" i="13"/>
  <c r="W114" i="13"/>
  <c r="V114" i="13"/>
  <c r="AC113" i="13"/>
  <c r="AG113" i="13"/>
  <c r="AB113" i="13"/>
  <c r="AA113" i="13"/>
  <c r="Z113" i="13"/>
  <c r="Y113" i="13"/>
  <c r="X113" i="13"/>
  <c r="W113" i="13"/>
  <c r="V113" i="13"/>
  <c r="AC112" i="13"/>
  <c r="AB112" i="13"/>
  <c r="AA112" i="13"/>
  <c r="Z112" i="13"/>
  <c r="Y112" i="13"/>
  <c r="X112" i="13"/>
  <c r="W112" i="13"/>
  <c r="V112" i="13"/>
  <c r="AC111" i="13"/>
  <c r="AG111" i="13" s="1"/>
  <c r="AG60" i="3"/>
  <c r="AB111" i="13"/>
  <c r="AF111" i="13"/>
  <c r="AF60" i="3" s="1"/>
  <c r="AA111" i="13"/>
  <c r="AC60" i="3" s="1"/>
  <c r="Z111" i="13"/>
  <c r="AB60" i="3" s="1"/>
  <c r="Y111" i="13"/>
  <c r="AA60" i="3" s="1"/>
  <c r="X111" i="13"/>
  <c r="W111" i="13"/>
  <c r="Y60" i="3" s="1"/>
  <c r="V111" i="13"/>
  <c r="X60" i="3" s="1"/>
  <c r="AC110" i="13"/>
  <c r="AG110" i="13" s="1"/>
  <c r="AG149" i="2"/>
  <c r="AB110" i="13"/>
  <c r="AF110" i="13"/>
  <c r="AF149" i="2" s="1"/>
  <c r="AA110" i="13"/>
  <c r="AC149" i="2" s="1"/>
  <c r="Z110" i="13"/>
  <c r="AB149" i="2" s="1"/>
  <c r="Z108" i="13"/>
  <c r="Y110" i="13"/>
  <c r="AA149" i="2" s="1"/>
  <c r="X110" i="13"/>
  <c r="X105" i="13" s="1"/>
  <c r="X108" i="13"/>
  <c r="W110" i="13"/>
  <c r="Y149" i="2"/>
  <c r="V110" i="13"/>
  <c r="X149" i="2"/>
  <c r="AC109" i="13"/>
  <c r="AC101" i="13"/>
  <c r="AB109" i="13"/>
  <c r="AF109" i="13" s="1"/>
  <c r="AF101" i="13"/>
  <c r="AA109" i="13"/>
  <c r="Z109" i="13"/>
  <c r="Y109" i="13"/>
  <c r="Y101" i="13"/>
  <c r="Y102" i="13" s="1"/>
  <c r="X109" i="13"/>
  <c r="X101" i="13"/>
  <c r="X103" i="13" s="1"/>
  <c r="W109" i="13"/>
  <c r="V109" i="13"/>
  <c r="V108" i="13"/>
  <c r="AC108" i="13"/>
  <c r="AB108" i="13"/>
  <c r="AF108" i="13"/>
  <c r="AA108" i="13"/>
  <c r="Y108" i="13"/>
  <c r="W108" i="13"/>
  <c r="BD104" i="13"/>
  <c r="BE104" i="13"/>
  <c r="BF104" i="13"/>
  <c r="BG104" i="13"/>
  <c r="BH104" i="13"/>
  <c r="BI104" i="13"/>
  <c r="BJ104" i="13"/>
  <c r="BK104" i="13"/>
  <c r="BL104" i="13"/>
  <c r="BM104" i="13"/>
  <c r="BN104" i="13"/>
  <c r="BO104" i="13"/>
  <c r="AT104" i="13"/>
  <c r="AU104" i="13"/>
  <c r="AV104" i="13"/>
  <c r="AW104" i="13"/>
  <c r="AX104" i="13"/>
  <c r="AY104" i="13"/>
  <c r="AZ104" i="13"/>
  <c r="BA104" i="13"/>
  <c r="BB104" i="13"/>
  <c r="AL104" i="13"/>
  <c r="AM104" i="13"/>
  <c r="AN104" i="13"/>
  <c r="AO104" i="13"/>
  <c r="AP104" i="13"/>
  <c r="AQ104" i="13"/>
  <c r="AG104" i="13"/>
  <c r="AC98" i="13"/>
  <c r="AB98" i="13"/>
  <c r="AA98" i="13"/>
  <c r="Z98" i="13"/>
  <c r="Y98" i="13"/>
  <c r="X98" i="13"/>
  <c r="X66" i="13"/>
  <c r="W98" i="13"/>
  <c r="V98" i="13"/>
  <c r="U98" i="13"/>
  <c r="U82" i="13"/>
  <c r="T98" i="13"/>
  <c r="S98" i="13"/>
  <c r="R98" i="13"/>
  <c r="Q98" i="13"/>
  <c r="Q66" i="13"/>
  <c r="Q82" i="13"/>
  <c r="P98" i="13"/>
  <c r="O98" i="13"/>
  <c r="N98" i="13"/>
  <c r="N66" i="13"/>
  <c r="M98" i="13"/>
  <c r="M82" i="13"/>
  <c r="L98" i="13"/>
  <c r="K98" i="13"/>
  <c r="J98" i="13"/>
  <c r="H98" i="13"/>
  <c r="G98" i="13"/>
  <c r="AC97" i="13"/>
  <c r="AG97" i="13"/>
  <c r="AB97" i="13"/>
  <c r="AF97" i="13"/>
  <c r="AA97" i="13"/>
  <c r="Z97" i="13"/>
  <c r="Y97" i="13"/>
  <c r="X97" i="13"/>
  <c r="W97" i="13"/>
  <c r="V97" i="13"/>
  <c r="U97" i="13"/>
  <c r="T97" i="13"/>
  <c r="T90" i="13"/>
  <c r="S97" i="13"/>
  <c r="R97" i="13"/>
  <c r="Q97" i="13"/>
  <c r="Q90" i="13"/>
  <c r="P97" i="13"/>
  <c r="O97" i="13"/>
  <c r="N97" i="13"/>
  <c r="M97" i="13"/>
  <c r="L97" i="13"/>
  <c r="K97" i="13"/>
  <c r="J97" i="13"/>
  <c r="H97" i="13"/>
  <c r="G97" i="13"/>
  <c r="AC96" i="13"/>
  <c r="AB96" i="13"/>
  <c r="AA96" i="13"/>
  <c r="Z96" i="13"/>
  <c r="Y96" i="13"/>
  <c r="X96" i="13"/>
  <c r="W96" i="13"/>
  <c r="V96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H96" i="13"/>
  <c r="G96" i="13"/>
  <c r="AC95" i="13"/>
  <c r="AB95" i="13"/>
  <c r="AF95" i="13" s="1"/>
  <c r="AF59" i="3" s="1"/>
  <c r="AA95" i="13"/>
  <c r="AC59" i="3" s="1"/>
  <c r="Z95" i="13"/>
  <c r="AB59" i="3" s="1"/>
  <c r="Y95" i="13"/>
  <c r="AA59" i="3" s="1"/>
  <c r="X95" i="13"/>
  <c r="Z59" i="3" s="1"/>
  <c r="W95" i="13"/>
  <c r="Y59" i="3" s="1"/>
  <c r="V95" i="13"/>
  <c r="X59" i="3" s="1"/>
  <c r="U95" i="13"/>
  <c r="W59" i="3" s="1"/>
  <c r="T95" i="13"/>
  <c r="V59" i="3" s="1"/>
  <c r="S95" i="13"/>
  <c r="U59" i="3" s="1"/>
  <c r="R95" i="13"/>
  <c r="T59" i="3" s="1"/>
  <c r="Q95" i="13"/>
  <c r="P95" i="13"/>
  <c r="R59" i="3"/>
  <c r="O95" i="13"/>
  <c r="O59" i="3" s="1"/>
  <c r="N95" i="13"/>
  <c r="N59" i="3"/>
  <c r="M95" i="13"/>
  <c r="M59" i="3" s="1"/>
  <c r="L95" i="13"/>
  <c r="L59" i="3"/>
  <c r="K95" i="13"/>
  <c r="K59" i="3" s="1"/>
  <c r="J95" i="13"/>
  <c r="J59" i="3"/>
  <c r="H95" i="13"/>
  <c r="H59" i="3" s="1"/>
  <c r="G95" i="13"/>
  <c r="G59" i="3"/>
  <c r="AB94" i="13"/>
  <c r="AC94" i="13"/>
  <c r="AG94" i="13" s="1"/>
  <c r="AG148" i="2" s="1"/>
  <c r="AA94" i="13"/>
  <c r="AC148" i="2"/>
  <c r="Z94" i="13"/>
  <c r="Z89" i="13" s="1"/>
  <c r="Y94" i="13"/>
  <c r="AA148" i="2"/>
  <c r="X94" i="13"/>
  <c r="Z148" i="2" s="1"/>
  <c r="W94" i="13"/>
  <c r="Y148" i="2" s="1"/>
  <c r="V94" i="13"/>
  <c r="V88" i="13" s="1"/>
  <c r="U94" i="13"/>
  <c r="W148" i="2" s="1"/>
  <c r="T94" i="13"/>
  <c r="V148" i="2" s="1"/>
  <c r="S94" i="13"/>
  <c r="U148" i="2"/>
  <c r="R94" i="13"/>
  <c r="T148" i="2" s="1"/>
  <c r="Q94" i="13"/>
  <c r="S148" i="2"/>
  <c r="P94" i="13"/>
  <c r="R148" i="2" s="1"/>
  <c r="O94" i="13"/>
  <c r="O148" i="2" s="1"/>
  <c r="N94" i="13"/>
  <c r="N148" i="2" s="1"/>
  <c r="M94" i="13"/>
  <c r="M148" i="2" s="1"/>
  <c r="L94" i="13"/>
  <c r="L148" i="2" s="1"/>
  <c r="K94" i="13"/>
  <c r="K89" i="13"/>
  <c r="J94" i="13"/>
  <c r="J88" i="13" s="1"/>
  <c r="H94" i="13"/>
  <c r="H148" i="2"/>
  <c r="G94" i="13"/>
  <c r="G148" i="2" s="1"/>
  <c r="AC93" i="13"/>
  <c r="AG93" i="13" s="1"/>
  <c r="AB93" i="13"/>
  <c r="AF93" i="13" s="1"/>
  <c r="AA93" i="13"/>
  <c r="AA92" i="13"/>
  <c r="Z93" i="13"/>
  <c r="Y93" i="13"/>
  <c r="X93" i="13"/>
  <c r="W93" i="13"/>
  <c r="W92" i="13"/>
  <c r="V93" i="13"/>
  <c r="U93" i="13"/>
  <c r="T93" i="13"/>
  <c r="S93" i="13"/>
  <c r="S92" i="13"/>
  <c r="R93" i="13"/>
  <c r="Q93" i="13"/>
  <c r="P93" i="13"/>
  <c r="O93" i="13"/>
  <c r="O92" i="13"/>
  <c r="N93" i="13"/>
  <c r="M93" i="13"/>
  <c r="M85" i="13"/>
  <c r="L93" i="13"/>
  <c r="K93" i="13"/>
  <c r="K92" i="13"/>
  <c r="J93" i="13"/>
  <c r="H93" i="13"/>
  <c r="H85" i="13" s="1"/>
  <c r="H87" i="13" s="1"/>
  <c r="G93" i="13"/>
  <c r="AB92" i="13"/>
  <c r="AC92" i="13"/>
  <c r="AG92" i="13"/>
  <c r="AG86" i="13"/>
  <c r="AH86" i="13"/>
  <c r="Z92" i="13"/>
  <c r="Y92" i="13"/>
  <c r="X92" i="13"/>
  <c r="V92" i="13"/>
  <c r="U92" i="13"/>
  <c r="T92" i="13"/>
  <c r="R92" i="13"/>
  <c r="Q92" i="13"/>
  <c r="P92" i="13"/>
  <c r="N92" i="13"/>
  <c r="M92" i="13"/>
  <c r="L92" i="13"/>
  <c r="J92" i="13"/>
  <c r="H92" i="13"/>
  <c r="G92" i="13"/>
  <c r="AT88" i="13"/>
  <c r="AU88" i="13"/>
  <c r="AV88" i="13"/>
  <c r="AW88" i="13"/>
  <c r="AX88" i="13"/>
  <c r="AY88" i="13"/>
  <c r="AZ88" i="13"/>
  <c r="BA88" i="13"/>
  <c r="BB88" i="13"/>
  <c r="BC88" i="13"/>
  <c r="BD88" i="13"/>
  <c r="BE88" i="13"/>
  <c r="BF88" i="13"/>
  <c r="BG88" i="13"/>
  <c r="BH88" i="13"/>
  <c r="BI88" i="13"/>
  <c r="BJ88" i="13"/>
  <c r="BK88" i="13"/>
  <c r="BL88" i="13"/>
  <c r="BM88" i="13"/>
  <c r="BN88" i="13"/>
  <c r="BO88" i="13"/>
  <c r="AL88" i="13"/>
  <c r="AM88" i="13"/>
  <c r="AN88" i="13"/>
  <c r="AO88" i="13"/>
  <c r="AP88" i="13"/>
  <c r="AQ88" i="13"/>
  <c r="AG88" i="13"/>
  <c r="AL87" i="13"/>
  <c r="AM87" i="13"/>
  <c r="AN87" i="13"/>
  <c r="AO87" i="13"/>
  <c r="AP87" i="13"/>
  <c r="AQ87" i="13"/>
  <c r="AR87" i="13"/>
  <c r="AS87" i="13"/>
  <c r="AT87" i="13"/>
  <c r="AU87" i="13"/>
  <c r="AV87" i="13"/>
  <c r="AW87" i="13"/>
  <c r="AX87" i="13"/>
  <c r="AY87" i="13"/>
  <c r="AZ87" i="13"/>
  <c r="BA87" i="13"/>
  <c r="BB87" i="13"/>
  <c r="BC87" i="13"/>
  <c r="BD87" i="13"/>
  <c r="BE87" i="13"/>
  <c r="BF87" i="13"/>
  <c r="BG87" i="13"/>
  <c r="BH87" i="13"/>
  <c r="BI87" i="13"/>
  <c r="BJ87" i="13"/>
  <c r="BK87" i="13"/>
  <c r="BL87" i="13"/>
  <c r="BM87" i="13"/>
  <c r="BN87" i="13"/>
  <c r="BO87" i="13"/>
  <c r="AG87" i="13"/>
  <c r="AH87" i="13"/>
  <c r="AI87" i="13"/>
  <c r="AL86" i="13"/>
  <c r="AM86" i="13"/>
  <c r="AN86" i="13"/>
  <c r="AO86" i="13"/>
  <c r="AP86" i="13"/>
  <c r="AQ86" i="13"/>
  <c r="AR86" i="13"/>
  <c r="AS86" i="13"/>
  <c r="AT86" i="13"/>
  <c r="AU86" i="13"/>
  <c r="AV86" i="13"/>
  <c r="AW86" i="13"/>
  <c r="AX86" i="13"/>
  <c r="AY86" i="13"/>
  <c r="AZ86" i="13"/>
  <c r="BA86" i="13"/>
  <c r="BB86" i="13"/>
  <c r="BC86" i="13"/>
  <c r="BD86" i="13"/>
  <c r="BE86" i="13"/>
  <c r="BF86" i="13"/>
  <c r="BG86" i="13"/>
  <c r="BH86" i="13"/>
  <c r="BI86" i="13"/>
  <c r="BJ86" i="13"/>
  <c r="BK86" i="13"/>
  <c r="BL86" i="13"/>
  <c r="BM86" i="13"/>
  <c r="BN86" i="13"/>
  <c r="BO86" i="13"/>
  <c r="AC82" i="13"/>
  <c r="AG82" i="13"/>
  <c r="AB82" i="13"/>
  <c r="AF82" i="13"/>
  <c r="AA82" i="13"/>
  <c r="Z82" i="13"/>
  <c r="Z74" i="13"/>
  <c r="Y82" i="13"/>
  <c r="X82" i="13"/>
  <c r="W82" i="13"/>
  <c r="V82" i="13"/>
  <c r="T82" i="13"/>
  <c r="S82" i="13"/>
  <c r="R82" i="13"/>
  <c r="P82" i="13"/>
  <c r="O82" i="13"/>
  <c r="N82" i="13"/>
  <c r="L82" i="13"/>
  <c r="K82" i="13"/>
  <c r="J82" i="13"/>
  <c r="I82" i="13"/>
  <c r="H82" i="13"/>
  <c r="G82" i="13"/>
  <c r="F82" i="13"/>
  <c r="E82" i="13"/>
  <c r="E66" i="13"/>
  <c r="D82" i="13"/>
  <c r="D66" i="13"/>
  <c r="AC81" i="13"/>
  <c r="AB81" i="13"/>
  <c r="AA81" i="13"/>
  <c r="Z81" i="13"/>
  <c r="Y81" i="13"/>
  <c r="X81" i="13"/>
  <c r="W81" i="13"/>
  <c r="V81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I65" i="13"/>
  <c r="H81" i="13"/>
  <c r="G81" i="13"/>
  <c r="F81" i="13"/>
  <c r="F65" i="13"/>
  <c r="E81" i="13"/>
  <c r="E65" i="13"/>
  <c r="D81" i="13"/>
  <c r="D65" i="13"/>
  <c r="AC80" i="13"/>
  <c r="AB80" i="13"/>
  <c r="AA80" i="13"/>
  <c r="Z80" i="13"/>
  <c r="Y80" i="13"/>
  <c r="X80" i="13"/>
  <c r="W80" i="13"/>
  <c r="V80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D80" i="13"/>
  <c r="AC79" i="13"/>
  <c r="AG79" i="13" s="1"/>
  <c r="AG58" i="3" s="1"/>
  <c r="AB79" i="13"/>
  <c r="AF79" i="13" s="1"/>
  <c r="AF58" i="3" s="1"/>
  <c r="AA79" i="13"/>
  <c r="AC58" i="3"/>
  <c r="Z79" i="13"/>
  <c r="AB58" i="3" s="1"/>
  <c r="Y79" i="13"/>
  <c r="AA58" i="3"/>
  <c r="X79" i="13"/>
  <c r="W79" i="13"/>
  <c r="Y58" i="3" s="1"/>
  <c r="V79" i="13"/>
  <c r="X58" i="3" s="1"/>
  <c r="U79" i="13"/>
  <c r="W58" i="3" s="1"/>
  <c r="T79" i="13"/>
  <c r="V58" i="3" s="1"/>
  <c r="S79" i="13"/>
  <c r="U58" i="3" s="1"/>
  <c r="R79" i="13"/>
  <c r="T58" i="3" s="1"/>
  <c r="Q79" i="13"/>
  <c r="S58" i="3" s="1"/>
  <c r="P79" i="13"/>
  <c r="O79" i="13"/>
  <c r="N79" i="13"/>
  <c r="N58" i="3" s="1"/>
  <c r="M79" i="13"/>
  <c r="M58" i="3" s="1"/>
  <c r="L79" i="13"/>
  <c r="L58" i="3" s="1"/>
  <c r="K79" i="13"/>
  <c r="K58" i="3" s="1"/>
  <c r="J79" i="13"/>
  <c r="J58" i="3" s="1"/>
  <c r="I79" i="13"/>
  <c r="I58" i="3" s="1"/>
  <c r="H79" i="13"/>
  <c r="H58" i="3" s="1"/>
  <c r="G79" i="13"/>
  <c r="G58" i="3" s="1"/>
  <c r="F79" i="13"/>
  <c r="F63" i="13" s="1"/>
  <c r="E79" i="13"/>
  <c r="E58" i="3" s="1"/>
  <c r="D79" i="13"/>
  <c r="D63" i="13" s="1"/>
  <c r="D78" i="13"/>
  <c r="D147" i="2" s="1"/>
  <c r="AC78" i="13"/>
  <c r="AC73" i="13" s="1"/>
  <c r="AB78" i="13"/>
  <c r="AF78" i="13" s="1"/>
  <c r="AA78" i="13"/>
  <c r="AA72" i="13" s="1"/>
  <c r="AA76" i="13"/>
  <c r="Z78" i="13"/>
  <c r="AB147" i="2"/>
  <c r="Y78" i="13"/>
  <c r="AA147" i="2" s="1"/>
  <c r="X78" i="13"/>
  <c r="X72" i="13" s="1"/>
  <c r="W78" i="13"/>
  <c r="W72" i="13" s="1"/>
  <c r="V78" i="13"/>
  <c r="U78" i="13"/>
  <c r="W147" i="2" s="1"/>
  <c r="T78" i="13"/>
  <c r="T72" i="13"/>
  <c r="S78" i="13"/>
  <c r="U147" i="2" s="1"/>
  <c r="S76" i="13"/>
  <c r="R78" i="13"/>
  <c r="R72" i="13" s="1"/>
  <c r="Q78" i="13"/>
  <c r="S147" i="2" s="1"/>
  <c r="P78" i="13"/>
  <c r="R147" i="2" s="1"/>
  <c r="O78" i="13"/>
  <c r="O147" i="2" s="1"/>
  <c r="N78" i="13"/>
  <c r="N72" i="13" s="1"/>
  <c r="N76" i="13"/>
  <c r="M78" i="13"/>
  <c r="M147" i="2"/>
  <c r="L78" i="13"/>
  <c r="L72" i="13"/>
  <c r="K78" i="13"/>
  <c r="K147" i="2"/>
  <c r="J78" i="13"/>
  <c r="I78" i="13"/>
  <c r="H78" i="13"/>
  <c r="H72" i="13" s="1"/>
  <c r="G78" i="13"/>
  <c r="G72" i="13" s="1"/>
  <c r="F78" i="13"/>
  <c r="E78" i="13"/>
  <c r="E73" i="13" s="1"/>
  <c r="AB77" i="13"/>
  <c r="AF77" i="13" s="1"/>
  <c r="AC77" i="13"/>
  <c r="AC69" i="13" s="1"/>
  <c r="AA77" i="13"/>
  <c r="Z77" i="13"/>
  <c r="Y77" i="13"/>
  <c r="Y76" i="13"/>
  <c r="X77" i="13"/>
  <c r="W77" i="13"/>
  <c r="V77" i="13"/>
  <c r="V69" i="13"/>
  <c r="V71" i="13" s="1"/>
  <c r="U77" i="13"/>
  <c r="U69" i="13" s="1"/>
  <c r="T77" i="13"/>
  <c r="S77" i="13"/>
  <c r="R77" i="13"/>
  <c r="R69" i="13" s="1"/>
  <c r="Q77" i="13"/>
  <c r="Q76" i="13"/>
  <c r="P77" i="13"/>
  <c r="O77" i="13"/>
  <c r="N77" i="13"/>
  <c r="N69" i="13" s="1"/>
  <c r="M77" i="13"/>
  <c r="L77" i="13"/>
  <c r="K77" i="13"/>
  <c r="J77" i="13"/>
  <c r="J69" i="13" s="1"/>
  <c r="I77" i="13"/>
  <c r="I61" i="13"/>
  <c r="I76" i="13"/>
  <c r="H77" i="13"/>
  <c r="G77" i="13"/>
  <c r="F77" i="13"/>
  <c r="F69" i="13" s="1"/>
  <c r="E77" i="13"/>
  <c r="E69" i="13" s="1"/>
  <c r="D77" i="13"/>
  <c r="D61" i="13" s="1"/>
  <c r="D53" i="13"/>
  <c r="AC76" i="13"/>
  <c r="AB76" i="13"/>
  <c r="Z76" i="13"/>
  <c r="X76" i="13"/>
  <c r="W76" i="13"/>
  <c r="V76" i="13"/>
  <c r="U76" i="13"/>
  <c r="T76" i="13"/>
  <c r="R76" i="13"/>
  <c r="P76" i="13"/>
  <c r="O76" i="13"/>
  <c r="M76" i="13"/>
  <c r="L76" i="13"/>
  <c r="K76" i="13"/>
  <c r="J76" i="13"/>
  <c r="H76" i="13"/>
  <c r="G76" i="13"/>
  <c r="F76" i="13"/>
  <c r="E76" i="13"/>
  <c r="D76" i="13"/>
  <c r="D60" i="13"/>
  <c r="R74" i="13"/>
  <c r="N74" i="13"/>
  <c r="AL72" i="13"/>
  <c r="AM72" i="13"/>
  <c r="AN72" i="13"/>
  <c r="AO72" i="13"/>
  <c r="AP72" i="13"/>
  <c r="AQ72" i="13"/>
  <c r="AR72" i="13"/>
  <c r="AS72" i="13"/>
  <c r="AT72" i="13"/>
  <c r="AU72" i="13"/>
  <c r="AV72" i="13"/>
  <c r="AW72" i="13"/>
  <c r="AX72" i="13"/>
  <c r="AY72" i="13"/>
  <c r="AZ72" i="13"/>
  <c r="BA72" i="13"/>
  <c r="BB72" i="13"/>
  <c r="BC72" i="13"/>
  <c r="BD72" i="13"/>
  <c r="BE72" i="13"/>
  <c r="BF72" i="13"/>
  <c r="BG72" i="13"/>
  <c r="BH72" i="13"/>
  <c r="BI72" i="13"/>
  <c r="BJ72" i="13"/>
  <c r="BK72" i="13"/>
  <c r="BL72" i="13"/>
  <c r="BM72" i="13"/>
  <c r="BN72" i="13"/>
  <c r="BO72" i="13"/>
  <c r="AG72" i="13"/>
  <c r="AL71" i="13"/>
  <c r="AM71" i="13"/>
  <c r="AN71" i="13"/>
  <c r="AO71" i="13"/>
  <c r="AP71" i="13"/>
  <c r="AQ71" i="13"/>
  <c r="AR71" i="13"/>
  <c r="AS71" i="13"/>
  <c r="AT71" i="13"/>
  <c r="AU71" i="13"/>
  <c r="AV71" i="13"/>
  <c r="AW71" i="13"/>
  <c r="AX71" i="13"/>
  <c r="AY71" i="13"/>
  <c r="AZ71" i="13"/>
  <c r="BA71" i="13"/>
  <c r="BB71" i="13"/>
  <c r="BC71" i="13"/>
  <c r="BD71" i="13"/>
  <c r="BE71" i="13"/>
  <c r="BF71" i="13"/>
  <c r="BG71" i="13"/>
  <c r="BH71" i="13"/>
  <c r="BI71" i="13"/>
  <c r="BJ71" i="13"/>
  <c r="BK71" i="13"/>
  <c r="BL71" i="13"/>
  <c r="BM71" i="13"/>
  <c r="BN71" i="13"/>
  <c r="BO71" i="13"/>
  <c r="AG71" i="13"/>
  <c r="AH71" i="13"/>
  <c r="AI71" i="13"/>
  <c r="AJ71" i="13"/>
  <c r="AF55" i="13"/>
  <c r="AG55" i="13"/>
  <c r="AH55" i="13"/>
  <c r="AI55" i="13"/>
  <c r="AJ55" i="13"/>
  <c r="AK55" i="13"/>
  <c r="AL55" i="13"/>
  <c r="AM55" i="13"/>
  <c r="AN55" i="13"/>
  <c r="AO55" i="13"/>
  <c r="AP55" i="13"/>
  <c r="AQ55" i="13"/>
  <c r="AR55" i="13"/>
  <c r="AS55" i="13"/>
  <c r="AT55" i="13"/>
  <c r="AU55" i="13"/>
  <c r="AV55" i="13"/>
  <c r="AW55" i="13"/>
  <c r="AX55" i="13"/>
  <c r="AY55" i="13"/>
  <c r="AZ55" i="13"/>
  <c r="BA55" i="13"/>
  <c r="BB55" i="13"/>
  <c r="BC55" i="13"/>
  <c r="BD55" i="13"/>
  <c r="BE55" i="13"/>
  <c r="BF55" i="13"/>
  <c r="BG55" i="13"/>
  <c r="BH55" i="13"/>
  <c r="BI55" i="13"/>
  <c r="BJ55" i="13"/>
  <c r="BK55" i="13"/>
  <c r="BL55" i="13"/>
  <c r="BM55" i="13"/>
  <c r="BN55" i="13"/>
  <c r="BO55" i="13"/>
  <c r="AF54" i="13"/>
  <c r="AC50" i="13"/>
  <c r="AG50" i="13"/>
  <c r="AB50" i="13"/>
  <c r="AA50" i="13"/>
  <c r="Z50" i="13"/>
  <c r="Z42" i="13"/>
  <c r="Y50" i="13"/>
  <c r="X50" i="13"/>
  <c r="W50" i="13"/>
  <c r="V50" i="13"/>
  <c r="V42" i="13"/>
  <c r="U50" i="13"/>
  <c r="T50" i="13"/>
  <c r="S50" i="13"/>
  <c r="R50" i="13"/>
  <c r="Q50" i="13"/>
  <c r="P50" i="13"/>
  <c r="O50" i="13"/>
  <c r="N50" i="13"/>
  <c r="M50" i="13"/>
  <c r="L50" i="13"/>
  <c r="K50" i="13"/>
  <c r="AB49" i="13"/>
  <c r="AF49" i="13"/>
  <c r="AC49" i="13"/>
  <c r="AA49" i="13"/>
  <c r="Z49" i="13"/>
  <c r="Y49" i="13"/>
  <c r="X49" i="13"/>
  <c r="W49" i="13"/>
  <c r="V49" i="13"/>
  <c r="U49" i="13"/>
  <c r="T49" i="13"/>
  <c r="S49" i="13"/>
  <c r="R49" i="13"/>
  <c r="Q49" i="13"/>
  <c r="P49" i="13"/>
  <c r="O49" i="13"/>
  <c r="N49" i="13"/>
  <c r="M49" i="13"/>
  <c r="L49" i="13"/>
  <c r="K49" i="13"/>
  <c r="AC48" i="13"/>
  <c r="AF48" i="13"/>
  <c r="AB48" i="13"/>
  <c r="AA48" i="13"/>
  <c r="Z48" i="13"/>
  <c r="Y48" i="13"/>
  <c r="X48" i="13"/>
  <c r="W48" i="13"/>
  <c r="V48" i="13"/>
  <c r="U48" i="13"/>
  <c r="T48" i="13"/>
  <c r="S48" i="13"/>
  <c r="R48" i="13"/>
  <c r="Q48" i="13"/>
  <c r="P48" i="13"/>
  <c r="O48" i="13"/>
  <c r="N48" i="13"/>
  <c r="M48" i="13"/>
  <c r="L48" i="13"/>
  <c r="K48" i="13"/>
  <c r="AB47" i="13"/>
  <c r="AF47" i="13"/>
  <c r="AC47" i="13"/>
  <c r="AG47" i="13" s="1"/>
  <c r="AA47" i="13"/>
  <c r="Z47" i="13"/>
  <c r="Y47" i="13"/>
  <c r="X47" i="13"/>
  <c r="W47" i="13"/>
  <c r="V47" i="13"/>
  <c r="U47" i="13"/>
  <c r="T47" i="13"/>
  <c r="S47" i="13"/>
  <c r="R47" i="13"/>
  <c r="Q47" i="13"/>
  <c r="P47" i="13"/>
  <c r="O47" i="13"/>
  <c r="N47" i="13"/>
  <c r="M47" i="13"/>
  <c r="L47" i="13"/>
  <c r="K47" i="13"/>
  <c r="K56" i="3" s="1"/>
  <c r="AB46" i="13"/>
  <c r="AF46" i="13" s="1"/>
  <c r="AC46" i="13"/>
  <c r="AC40" i="13" s="1"/>
  <c r="AA46" i="13"/>
  <c r="Z46" i="13"/>
  <c r="Y46" i="13"/>
  <c r="Y44" i="13"/>
  <c r="X46" i="13"/>
  <c r="X44" i="13"/>
  <c r="W46" i="13"/>
  <c r="V46" i="13"/>
  <c r="U46" i="13"/>
  <c r="U41" i="13" s="1"/>
  <c r="U44" i="13"/>
  <c r="T46" i="13"/>
  <c r="T44" i="13"/>
  <c r="S46" i="13"/>
  <c r="R46" i="13"/>
  <c r="Q46" i="13"/>
  <c r="Q44" i="13"/>
  <c r="P46" i="13"/>
  <c r="P44" i="13"/>
  <c r="O46" i="13"/>
  <c r="N46" i="13"/>
  <c r="M46" i="13"/>
  <c r="M41" i="13"/>
  <c r="M44" i="13"/>
  <c r="L46" i="13"/>
  <c r="L44" i="13"/>
  <c r="K46" i="13"/>
  <c r="K40" i="13" s="1"/>
  <c r="AC45" i="13"/>
  <c r="AG45" i="13" s="1"/>
  <c r="AB45" i="13"/>
  <c r="AB37" i="13" s="1"/>
  <c r="AB39" i="13"/>
  <c r="AA45" i="13"/>
  <c r="AA37" i="13" s="1"/>
  <c r="AA39" i="13" s="1"/>
  <c r="Z45" i="13"/>
  <c r="Y45" i="13"/>
  <c r="Y37" i="13" s="1"/>
  <c r="X45" i="13"/>
  <c r="X37" i="13" s="1"/>
  <c r="X39" i="13"/>
  <c r="W45" i="13"/>
  <c r="V45" i="13"/>
  <c r="U45" i="13"/>
  <c r="U37" i="13"/>
  <c r="U39" i="13" s="1"/>
  <c r="T45" i="13"/>
  <c r="T37" i="13" s="1"/>
  <c r="S45" i="13"/>
  <c r="S37" i="13"/>
  <c r="R45" i="13"/>
  <c r="Q45" i="13"/>
  <c r="P45" i="13"/>
  <c r="P37" i="13"/>
  <c r="P39" i="13" s="1"/>
  <c r="O45" i="13"/>
  <c r="N45" i="13"/>
  <c r="M45" i="13"/>
  <c r="M37" i="13" s="1"/>
  <c r="L45" i="13"/>
  <c r="K45" i="13"/>
  <c r="K37" i="13" s="1"/>
  <c r="AC44" i="13"/>
  <c r="AB44" i="13"/>
  <c r="AF44" i="13"/>
  <c r="AA44" i="13"/>
  <c r="Z44" i="13"/>
  <c r="W44" i="13"/>
  <c r="V44" i="13"/>
  <c r="S44" i="13"/>
  <c r="R44" i="13"/>
  <c r="O44" i="13"/>
  <c r="N44" i="13"/>
  <c r="K44" i="13"/>
  <c r="AA42" i="13"/>
  <c r="N42" i="13"/>
  <c r="BD40" i="13"/>
  <c r="BE40" i="13"/>
  <c r="BF40" i="13"/>
  <c r="BG40" i="13"/>
  <c r="BH40" i="13"/>
  <c r="BI40" i="13"/>
  <c r="BJ40" i="13"/>
  <c r="BK40" i="13"/>
  <c r="BL40" i="13"/>
  <c r="BM40" i="13"/>
  <c r="BN40" i="13"/>
  <c r="BO40" i="13"/>
  <c r="AU40" i="13"/>
  <c r="AV40" i="13"/>
  <c r="AW40" i="13"/>
  <c r="AX40" i="13"/>
  <c r="AY40" i="13"/>
  <c r="AZ40" i="13"/>
  <c r="BA40" i="13"/>
  <c r="BB40" i="13"/>
  <c r="AL40" i="13"/>
  <c r="AM40" i="13"/>
  <c r="AN40" i="13"/>
  <c r="AO40" i="13"/>
  <c r="AP40" i="13"/>
  <c r="AQ40" i="13"/>
  <c r="AG40" i="13"/>
  <c r="AH40" i="13"/>
  <c r="AL39" i="13"/>
  <c r="AM39" i="13"/>
  <c r="AN39" i="13"/>
  <c r="AO39" i="13"/>
  <c r="AP39" i="13"/>
  <c r="AQ39" i="13"/>
  <c r="AR39" i="13"/>
  <c r="AS39" i="13"/>
  <c r="AT39" i="13"/>
  <c r="AU39" i="13"/>
  <c r="AV39" i="13"/>
  <c r="AW39" i="13"/>
  <c r="AX39" i="13"/>
  <c r="AY39" i="13"/>
  <c r="AZ39" i="13"/>
  <c r="BA39" i="13"/>
  <c r="BB39" i="13"/>
  <c r="BC39" i="13"/>
  <c r="BD39" i="13"/>
  <c r="BE39" i="13"/>
  <c r="BF39" i="13"/>
  <c r="BG39" i="13"/>
  <c r="BH39" i="13"/>
  <c r="BI39" i="13"/>
  <c r="BJ39" i="13"/>
  <c r="BK39" i="13"/>
  <c r="BL39" i="13"/>
  <c r="BM39" i="13"/>
  <c r="BN39" i="13"/>
  <c r="BO39" i="13"/>
  <c r="AG39" i="13"/>
  <c r="AH39" i="13"/>
  <c r="AI39" i="13"/>
  <c r="AL38" i="13"/>
  <c r="AM38" i="13"/>
  <c r="AN38" i="13"/>
  <c r="AO38" i="13"/>
  <c r="AP38" i="13"/>
  <c r="AQ38" i="13"/>
  <c r="AR38" i="13"/>
  <c r="AS38" i="13"/>
  <c r="AT38" i="13"/>
  <c r="AU38" i="13"/>
  <c r="AV38" i="13"/>
  <c r="AW38" i="13"/>
  <c r="AX38" i="13"/>
  <c r="AY38" i="13"/>
  <c r="AZ38" i="13"/>
  <c r="BA38" i="13"/>
  <c r="BB38" i="13"/>
  <c r="BC38" i="13"/>
  <c r="BD38" i="13"/>
  <c r="BE38" i="13"/>
  <c r="BF38" i="13"/>
  <c r="BG38" i="13"/>
  <c r="BH38" i="13"/>
  <c r="BI38" i="13"/>
  <c r="BJ38" i="13"/>
  <c r="BK38" i="13"/>
  <c r="BL38" i="13"/>
  <c r="BM38" i="13"/>
  <c r="BN38" i="13"/>
  <c r="BO38" i="13"/>
  <c r="AG38" i="13"/>
  <c r="AH38" i="13"/>
  <c r="AB34" i="13"/>
  <c r="AB34" i="10"/>
  <c r="AC34" i="13"/>
  <c r="AG34" i="13"/>
  <c r="AA34" i="13"/>
  <c r="Z34" i="13"/>
  <c r="Z26" i="13"/>
  <c r="Y34" i="13"/>
  <c r="X34" i="13"/>
  <c r="W34" i="13"/>
  <c r="V34" i="13"/>
  <c r="U34" i="13"/>
  <c r="T34" i="13"/>
  <c r="S34" i="13"/>
  <c r="R34" i="13"/>
  <c r="R26" i="13"/>
  <c r="Q34" i="13"/>
  <c r="P34" i="13"/>
  <c r="P33" i="13"/>
  <c r="Q33" i="13"/>
  <c r="R33" i="13"/>
  <c r="S33" i="13"/>
  <c r="T33" i="13"/>
  <c r="U33" i="13"/>
  <c r="V33" i="13"/>
  <c r="W33" i="13"/>
  <c r="X33" i="13"/>
  <c r="Y33" i="13"/>
  <c r="Z33" i="13"/>
  <c r="AA33" i="13"/>
  <c r="AB33" i="13"/>
  <c r="AF33" i="13"/>
  <c r="AC33" i="13"/>
  <c r="AG33" i="13"/>
  <c r="O34" i="13"/>
  <c r="N34" i="13"/>
  <c r="M34" i="13"/>
  <c r="L34" i="13"/>
  <c r="K34" i="13"/>
  <c r="J34" i="13"/>
  <c r="I34" i="13"/>
  <c r="H34" i="13"/>
  <c r="G34" i="13"/>
  <c r="F34" i="13"/>
  <c r="E34" i="13"/>
  <c r="D34" i="13"/>
  <c r="O33" i="13"/>
  <c r="N33" i="13"/>
  <c r="M33" i="13"/>
  <c r="L33" i="13"/>
  <c r="K33" i="13"/>
  <c r="J33" i="13"/>
  <c r="I33" i="13"/>
  <c r="H33" i="13"/>
  <c r="G33" i="13"/>
  <c r="F33" i="13"/>
  <c r="E33" i="13"/>
  <c r="D33" i="13"/>
  <c r="AC32" i="13"/>
  <c r="AF32" i="13"/>
  <c r="AB32" i="13"/>
  <c r="AA32" i="13"/>
  <c r="Z32" i="13"/>
  <c r="Y32" i="13"/>
  <c r="X32" i="13"/>
  <c r="W32" i="13"/>
  <c r="V32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D32" i="13"/>
  <c r="AC31" i="13"/>
  <c r="AG31" i="13" s="1"/>
  <c r="AB31" i="13"/>
  <c r="AF31" i="13" s="1"/>
  <c r="AA31" i="13"/>
  <c r="Z31" i="13"/>
  <c r="Y31" i="13"/>
  <c r="X31" i="13"/>
  <c r="W31" i="13"/>
  <c r="V31" i="13"/>
  <c r="U31" i="13"/>
  <c r="T31" i="13"/>
  <c r="S31" i="13"/>
  <c r="R31" i="13"/>
  <c r="Q31" i="13"/>
  <c r="P31" i="13"/>
  <c r="P30" i="13"/>
  <c r="Q30" i="13"/>
  <c r="R30" i="13"/>
  <c r="R24" i="13" s="1"/>
  <c r="S30" i="13"/>
  <c r="S25" i="13" s="1"/>
  <c r="T30" i="13"/>
  <c r="T25" i="13" s="1"/>
  <c r="U30" i="13"/>
  <c r="U24" i="13" s="1"/>
  <c r="V30" i="13"/>
  <c r="V24" i="13" s="1"/>
  <c r="W30" i="13"/>
  <c r="W25" i="13" s="1"/>
  <c r="X30" i="13"/>
  <c r="Y30" i="13"/>
  <c r="Z30" i="13"/>
  <c r="AA30" i="13"/>
  <c r="AA25" i="13" s="1"/>
  <c r="AB30" i="13"/>
  <c r="AF30" i="13" s="1"/>
  <c r="AC30" i="13"/>
  <c r="AC25" i="13" s="1"/>
  <c r="O31" i="13"/>
  <c r="N31" i="13"/>
  <c r="N56" i="3" s="1"/>
  <c r="M31" i="13"/>
  <c r="M56" i="3" s="1"/>
  <c r="L31" i="13"/>
  <c r="K31" i="13"/>
  <c r="J31" i="13"/>
  <c r="I31" i="13"/>
  <c r="I56" i="3"/>
  <c r="H31" i="13"/>
  <c r="G31" i="13"/>
  <c r="G56" i="3"/>
  <c r="F31" i="13"/>
  <c r="F56" i="3" s="1"/>
  <c r="E31" i="13"/>
  <c r="E56" i="3"/>
  <c r="D31" i="13"/>
  <c r="D56" i="3" s="1"/>
  <c r="AA28" i="13"/>
  <c r="X28" i="13"/>
  <c r="W28" i="13"/>
  <c r="S28" i="13"/>
  <c r="P28" i="13"/>
  <c r="O30" i="13"/>
  <c r="O25" i="13" s="1"/>
  <c r="O28" i="13"/>
  <c r="N30" i="13"/>
  <c r="N25" i="13" s="1"/>
  <c r="M30" i="13"/>
  <c r="M24" i="13"/>
  <c r="L30" i="13"/>
  <c r="K30" i="13"/>
  <c r="K25" i="13"/>
  <c r="K28" i="13"/>
  <c r="J30" i="13"/>
  <c r="J145" i="2" s="1"/>
  <c r="I30" i="13"/>
  <c r="I145" i="2" s="1"/>
  <c r="H30" i="13"/>
  <c r="H145" i="2" s="1"/>
  <c r="H28" i="13"/>
  <c r="G30" i="13"/>
  <c r="G145" i="2"/>
  <c r="G28" i="13"/>
  <c r="F30" i="13"/>
  <c r="F145" i="2" s="1"/>
  <c r="E30" i="13"/>
  <c r="E145" i="2" s="1"/>
  <c r="D30" i="13"/>
  <c r="D24" i="13" s="1"/>
  <c r="AC29" i="13"/>
  <c r="AG29" i="13" s="1"/>
  <c r="AB29" i="13"/>
  <c r="AA29" i="13"/>
  <c r="Z29" i="13"/>
  <c r="Y2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L21" i="13"/>
  <c r="K29" i="13"/>
  <c r="J29" i="13"/>
  <c r="I29" i="13"/>
  <c r="H29" i="13"/>
  <c r="H21" i="13" s="1"/>
  <c r="H23" i="13"/>
  <c r="G29" i="13"/>
  <c r="F29" i="13"/>
  <c r="E29" i="13"/>
  <c r="D29" i="13"/>
  <c r="D21" i="13" s="1"/>
  <c r="AC28" i="13"/>
  <c r="AG28" i="13"/>
  <c r="AB28" i="13"/>
  <c r="AF28" i="13"/>
  <c r="Z28" i="13"/>
  <c r="Y28" i="13"/>
  <c r="V28" i="13"/>
  <c r="U28" i="13"/>
  <c r="T28" i="13"/>
  <c r="R28" i="13"/>
  <c r="Q28" i="13"/>
  <c r="N28" i="13"/>
  <c r="M28" i="13"/>
  <c r="L28" i="13"/>
  <c r="J28" i="13"/>
  <c r="I28" i="13"/>
  <c r="F28" i="13"/>
  <c r="E28" i="13"/>
  <c r="D28" i="13"/>
  <c r="Y26" i="13"/>
  <c r="BD24" i="13"/>
  <c r="BE24" i="13"/>
  <c r="BF24" i="13"/>
  <c r="BG24" i="13"/>
  <c r="BH24" i="13"/>
  <c r="BI24" i="13"/>
  <c r="BJ24" i="13"/>
  <c r="BK24" i="13"/>
  <c r="BL24" i="13"/>
  <c r="BM24" i="13"/>
  <c r="BN24" i="13"/>
  <c r="BO24" i="13"/>
  <c r="AL24" i="13"/>
  <c r="AM24" i="13"/>
  <c r="AN24" i="13"/>
  <c r="AO24" i="13"/>
  <c r="AP24" i="13"/>
  <c r="AQ24" i="13"/>
  <c r="AR24" i="13"/>
  <c r="AS24" i="13"/>
  <c r="AT24" i="13"/>
  <c r="AU24" i="13"/>
  <c r="AV24" i="13"/>
  <c r="AW24" i="13"/>
  <c r="AX24" i="13"/>
  <c r="AY24" i="13"/>
  <c r="AZ24" i="13"/>
  <c r="BA24" i="13"/>
  <c r="AG24" i="13"/>
  <c r="AH24" i="13"/>
  <c r="AI24" i="13"/>
  <c r="AL23" i="13"/>
  <c r="AM23" i="13"/>
  <c r="AN23" i="13"/>
  <c r="AO23" i="13"/>
  <c r="AP23" i="13"/>
  <c r="AQ23" i="13"/>
  <c r="AR23" i="13"/>
  <c r="AS23" i="13"/>
  <c r="AT23" i="13"/>
  <c r="AU23" i="13"/>
  <c r="AV23" i="13"/>
  <c r="AW23" i="13"/>
  <c r="AX23" i="13"/>
  <c r="AY23" i="13"/>
  <c r="AZ23" i="13"/>
  <c r="BA23" i="13"/>
  <c r="BB23" i="13"/>
  <c r="BC23" i="13"/>
  <c r="BD23" i="13"/>
  <c r="BE23" i="13"/>
  <c r="BF23" i="13"/>
  <c r="BG23" i="13"/>
  <c r="BH23" i="13"/>
  <c r="BI23" i="13"/>
  <c r="BJ23" i="13"/>
  <c r="BK23" i="13"/>
  <c r="BL23" i="13"/>
  <c r="BM23" i="13"/>
  <c r="BN23" i="13"/>
  <c r="BO23" i="13"/>
  <c r="AG23" i="13"/>
  <c r="AH23" i="13"/>
  <c r="AG18" i="13"/>
  <c r="AF18" i="13"/>
  <c r="AG17" i="13"/>
  <c r="AF17" i="13"/>
  <c r="AC16" i="13"/>
  <c r="AB16" i="13"/>
  <c r="AA16" i="13"/>
  <c r="Z16" i="13"/>
  <c r="Y16" i="13"/>
  <c r="X16" i="13"/>
  <c r="W16" i="13"/>
  <c r="V16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D16" i="13"/>
  <c r="AC15" i="13"/>
  <c r="AB15" i="13"/>
  <c r="AF15" i="13" s="1"/>
  <c r="AF64" i="3" s="1"/>
  <c r="AF55" i="3" s="1"/>
  <c r="AA15" i="13"/>
  <c r="AC64" i="3" s="1"/>
  <c r="Z15" i="13"/>
  <c r="AB64" i="3" s="1"/>
  <c r="Y15" i="13"/>
  <c r="AA64" i="3" s="1"/>
  <c r="X15" i="13"/>
  <c r="W15" i="13"/>
  <c r="Y64" i="3"/>
  <c r="V15" i="13"/>
  <c r="X64" i="3" s="1"/>
  <c r="U15" i="13"/>
  <c r="W64" i="3"/>
  <c r="T15" i="13"/>
  <c r="V64" i="3" s="1"/>
  <c r="S15" i="13"/>
  <c r="U64" i="3"/>
  <c r="R15" i="13"/>
  <c r="T64" i="3" s="1"/>
  <c r="Q15" i="13"/>
  <c r="S64" i="3"/>
  <c r="P15" i="13"/>
  <c r="R64" i="3" s="1"/>
  <c r="O15" i="13"/>
  <c r="O64" i="3"/>
  <c r="N15" i="13"/>
  <c r="N64" i="3" s="1"/>
  <c r="M15" i="13"/>
  <c r="M64" i="3"/>
  <c r="L15" i="13"/>
  <c r="L64" i="3" s="1"/>
  <c r="K15" i="13"/>
  <c r="K64" i="3"/>
  <c r="J15" i="13"/>
  <c r="J64" i="3" s="1"/>
  <c r="I15" i="13"/>
  <c r="I64" i="3"/>
  <c r="H15" i="13"/>
  <c r="H64" i="3" s="1"/>
  <c r="P64" i="3" s="1"/>
  <c r="G15" i="13"/>
  <c r="G64" i="3"/>
  <c r="F15" i="13"/>
  <c r="F64" i="3" s="1"/>
  <c r="E15" i="13"/>
  <c r="E64" i="3"/>
  <c r="D15" i="13"/>
  <c r="D64" i="3" s="1"/>
  <c r="AB14" i="13"/>
  <c r="AB9" i="13"/>
  <c r="AC14" i="13"/>
  <c r="AC9" i="13" s="1"/>
  <c r="AA14" i="13"/>
  <c r="AA9" i="13"/>
  <c r="Z14" i="13"/>
  <c r="AB153" i="2" s="1"/>
  <c r="Z12" i="13"/>
  <c r="Y14" i="13"/>
  <c r="AA153" i="2" s="1"/>
  <c r="X14" i="13"/>
  <c r="Z153" i="2" s="1"/>
  <c r="W14" i="13"/>
  <c r="W9" i="13" s="1"/>
  <c r="V14" i="13"/>
  <c r="V9" i="13" s="1"/>
  <c r="V12" i="13"/>
  <c r="U14" i="13"/>
  <c r="W153" i="2" s="1"/>
  <c r="T14" i="13"/>
  <c r="T9" i="13"/>
  <c r="S14" i="13"/>
  <c r="S9" i="13" s="1"/>
  <c r="R14" i="13"/>
  <c r="R9" i="13"/>
  <c r="R12" i="13"/>
  <c r="Q14" i="13"/>
  <c r="Q9" i="13" s="1"/>
  <c r="P14" i="13"/>
  <c r="R153" i="2" s="1"/>
  <c r="O14" i="13"/>
  <c r="O153" i="2" s="1"/>
  <c r="N14" i="13"/>
  <c r="N9" i="13" s="1"/>
  <c r="N12" i="13"/>
  <c r="N63" i="2"/>
  <c r="M14" i="13"/>
  <c r="M9" i="13" s="1"/>
  <c r="L14" i="13"/>
  <c r="L9" i="13" s="1"/>
  <c r="K14" i="13"/>
  <c r="K9" i="13" s="1"/>
  <c r="J14" i="13"/>
  <c r="J12" i="13"/>
  <c r="I14" i="13"/>
  <c r="H14" i="13"/>
  <c r="H9" i="13" s="1"/>
  <c r="G14" i="13"/>
  <c r="G153" i="2"/>
  <c r="G120" i="2" s="1"/>
  <c r="G17" i="2" s="1"/>
  <c r="F14" i="13"/>
  <c r="F9" i="13" s="1"/>
  <c r="F12" i="13"/>
  <c r="E14" i="13"/>
  <c r="E153" i="2" s="1"/>
  <c r="D14" i="13"/>
  <c r="AC13" i="13"/>
  <c r="AB13" i="13"/>
  <c r="AF13" i="13" s="1"/>
  <c r="AA13" i="13"/>
  <c r="Z13" i="13"/>
  <c r="Z5" i="13" s="1"/>
  <c r="Z6" i="13" s="1"/>
  <c r="Y13" i="13"/>
  <c r="Y5" i="13"/>
  <c r="X13" i="13"/>
  <c r="W13" i="13"/>
  <c r="V13" i="13"/>
  <c r="U13" i="13"/>
  <c r="U5" i="13" s="1"/>
  <c r="T13" i="13"/>
  <c r="S13" i="13"/>
  <c r="R13" i="13"/>
  <c r="Q13" i="13"/>
  <c r="P13" i="13"/>
  <c r="O13" i="13"/>
  <c r="O5" i="13" s="1"/>
  <c r="N13" i="13"/>
  <c r="M13" i="13"/>
  <c r="M5" i="13"/>
  <c r="M7" i="13" s="1"/>
  <c r="L13" i="13"/>
  <c r="K13" i="13"/>
  <c r="J13" i="13"/>
  <c r="I13" i="13"/>
  <c r="H13" i="13"/>
  <c r="G13" i="13"/>
  <c r="F13" i="13"/>
  <c r="E13" i="13"/>
  <c r="D13" i="13"/>
  <c r="AB12" i="13"/>
  <c r="AC12" i="13"/>
  <c r="AG12" i="13"/>
  <c r="AG63" i="2"/>
  <c r="AA12" i="13"/>
  <c r="AC63" i="2"/>
  <c r="AD63" i="2"/>
  <c r="Y12" i="13"/>
  <c r="X12" i="13"/>
  <c r="W12" i="13"/>
  <c r="Y63" i="2"/>
  <c r="U12" i="13"/>
  <c r="U7" i="13"/>
  <c r="T12" i="13"/>
  <c r="S12" i="13"/>
  <c r="Q12" i="13"/>
  <c r="P12" i="13"/>
  <c r="O12" i="13"/>
  <c r="M12" i="13"/>
  <c r="L12" i="13"/>
  <c r="L63" i="2"/>
  <c r="K12" i="13"/>
  <c r="K63" i="2"/>
  <c r="I12" i="13"/>
  <c r="H12" i="13"/>
  <c r="H8" i="13"/>
  <c r="G12" i="13"/>
  <c r="G63" i="2"/>
  <c r="E12" i="13"/>
  <c r="D12" i="13"/>
  <c r="AL10" i="13"/>
  <c r="AM10" i="13"/>
  <c r="AF10" i="13"/>
  <c r="AG10" i="13"/>
  <c r="AH10" i="13"/>
  <c r="AI10" i="13"/>
  <c r="AJ10" i="13"/>
  <c r="AK10" i="13"/>
  <c r="AC3" i="13"/>
  <c r="AG3" i="13"/>
  <c r="AB3" i="13"/>
  <c r="AF3" i="13"/>
  <c r="AA3" i="13"/>
  <c r="Z3" i="13"/>
  <c r="Y3" i="13"/>
  <c r="X3" i="13"/>
  <c r="W3" i="13"/>
  <c r="V3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D3" i="13"/>
  <c r="AC151" i="12"/>
  <c r="AG151" i="12"/>
  <c r="AB151" i="12"/>
  <c r="AF151" i="12"/>
  <c r="AA151" i="12"/>
  <c r="Z151" i="12"/>
  <c r="Y151" i="12"/>
  <c r="X151" i="12"/>
  <c r="W151" i="12"/>
  <c r="V151" i="12"/>
  <c r="U151" i="12"/>
  <c r="U151" i="10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E151" i="10"/>
  <c r="D151" i="12"/>
  <c r="AC150" i="12"/>
  <c r="AG150" i="12"/>
  <c r="AB150" i="12"/>
  <c r="AF150" i="12"/>
  <c r="AA150" i="12"/>
  <c r="Z150" i="12"/>
  <c r="Y150" i="12"/>
  <c r="X150" i="12"/>
  <c r="W150" i="12"/>
  <c r="V150" i="12"/>
  <c r="U150" i="12"/>
  <c r="T150" i="12"/>
  <c r="S150" i="12"/>
  <c r="R150" i="12"/>
  <c r="Q150" i="12"/>
  <c r="P150" i="12"/>
  <c r="O150" i="12"/>
  <c r="N150" i="12"/>
  <c r="M150" i="12"/>
  <c r="L150" i="12"/>
  <c r="K150" i="12"/>
  <c r="K150" i="10"/>
  <c r="J150" i="12"/>
  <c r="I150" i="12"/>
  <c r="H150" i="12"/>
  <c r="G150" i="12"/>
  <c r="G150" i="10"/>
  <c r="F150" i="12"/>
  <c r="E150" i="12"/>
  <c r="D150" i="12"/>
  <c r="AC146" i="12"/>
  <c r="AG146" i="12"/>
  <c r="AB146" i="12"/>
  <c r="AF146" i="12"/>
  <c r="AA146" i="12"/>
  <c r="Z146" i="12"/>
  <c r="Y146" i="12"/>
  <c r="X146" i="12"/>
  <c r="W146" i="12"/>
  <c r="V146" i="12"/>
  <c r="U146" i="12"/>
  <c r="U146" i="10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D146" i="12"/>
  <c r="V143" i="12"/>
  <c r="V145" i="12"/>
  <c r="X49" i="1" s="1"/>
  <c r="F143" i="12"/>
  <c r="F145" i="12" s="1"/>
  <c r="AC144" i="12"/>
  <c r="AG144" i="12"/>
  <c r="AB144" i="12"/>
  <c r="AF144" i="12" s="1"/>
  <c r="AA144" i="12"/>
  <c r="Z144" i="12"/>
  <c r="Y144" i="12"/>
  <c r="X144" i="12"/>
  <c r="W144" i="12"/>
  <c r="V144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D144" i="12"/>
  <c r="AC143" i="12"/>
  <c r="AC145" i="12"/>
  <c r="AB143" i="12"/>
  <c r="AA143" i="12"/>
  <c r="AA145" i="12" s="1"/>
  <c r="AC49" i="1" s="1"/>
  <c r="Z143" i="12"/>
  <c r="Z145" i="12" s="1"/>
  <c r="AB49" i="1"/>
  <c r="Y143" i="12"/>
  <c r="Y145" i="12" s="1"/>
  <c r="X143" i="12"/>
  <c r="Z52" i="3"/>
  <c r="W143" i="12"/>
  <c r="W145" i="12" s="1"/>
  <c r="U143" i="12"/>
  <c r="W52" i="3" s="1"/>
  <c r="T143" i="12"/>
  <c r="S143" i="12"/>
  <c r="U52" i="3" s="1"/>
  <c r="R143" i="12"/>
  <c r="R145" i="12" s="1"/>
  <c r="R138" i="12" s="1"/>
  <c r="Q143" i="12"/>
  <c r="P143" i="12"/>
  <c r="P145" i="12"/>
  <c r="R49" i="1" s="1"/>
  <c r="O143" i="12"/>
  <c r="N143" i="12"/>
  <c r="N145" i="12" s="1"/>
  <c r="N49" i="1" s="1"/>
  <c r="M143" i="12"/>
  <c r="M145" i="12"/>
  <c r="M138" i="12" s="1"/>
  <c r="L143" i="12"/>
  <c r="K143" i="12"/>
  <c r="J143" i="12"/>
  <c r="J52" i="3" s="1"/>
  <c r="I143" i="12"/>
  <c r="I145" i="12" s="1"/>
  <c r="H143" i="12"/>
  <c r="H145" i="12" s="1"/>
  <c r="H49" i="1" s="1"/>
  <c r="G143" i="12"/>
  <c r="G145" i="12" s="1"/>
  <c r="G49" i="1"/>
  <c r="E143" i="12"/>
  <c r="E145" i="12" s="1"/>
  <c r="E49" i="1" s="1"/>
  <c r="D143" i="12"/>
  <c r="D145" i="12" s="1"/>
  <c r="D138" i="12"/>
  <c r="AC142" i="12"/>
  <c r="AB142" i="12"/>
  <c r="AB136" i="12" s="1"/>
  <c r="AA142" i="12"/>
  <c r="AC141" i="2" s="1"/>
  <c r="Z142" i="12"/>
  <c r="Y142" i="12"/>
  <c r="AA141" i="2" s="1"/>
  <c r="Y140" i="12"/>
  <c r="X142" i="12"/>
  <c r="X140" i="12"/>
  <c r="W142" i="12"/>
  <c r="Y141" i="2"/>
  <c r="V142" i="12"/>
  <c r="U142" i="12"/>
  <c r="W141" i="2"/>
  <c r="U140" i="12"/>
  <c r="T142" i="12"/>
  <c r="V141" i="2" s="1"/>
  <c r="T140" i="12"/>
  <c r="S142" i="12"/>
  <c r="U141" i="2"/>
  <c r="R142" i="12"/>
  <c r="T141" i="2" s="1"/>
  <c r="Q142" i="12"/>
  <c r="S141" i="2"/>
  <c r="Q140" i="12"/>
  <c r="P142" i="12"/>
  <c r="R141" i="2" s="1"/>
  <c r="P140" i="12"/>
  <c r="O142" i="12"/>
  <c r="O141" i="2"/>
  <c r="N142" i="12"/>
  <c r="N141" i="2"/>
  <c r="M142" i="12"/>
  <c r="M141" i="2"/>
  <c r="M140" i="12"/>
  <c r="L142" i="12"/>
  <c r="L136" i="12" s="1"/>
  <c r="L140" i="12"/>
  <c r="K142" i="12"/>
  <c r="K141" i="2" s="1"/>
  <c r="J142" i="12"/>
  <c r="J136" i="12" s="1"/>
  <c r="I142" i="12"/>
  <c r="I136" i="12" s="1"/>
  <c r="I140" i="12"/>
  <c r="H142" i="12"/>
  <c r="H140" i="12"/>
  <c r="G142" i="12"/>
  <c r="G141" i="2"/>
  <c r="F142" i="12"/>
  <c r="F140" i="12"/>
  <c r="E142" i="12"/>
  <c r="E141" i="2"/>
  <c r="E140" i="12"/>
  <c r="D142" i="12"/>
  <c r="D141" i="2" s="1"/>
  <c r="D140" i="12"/>
  <c r="AC141" i="12"/>
  <c r="AG141" i="12" s="1"/>
  <c r="AH133" i="12" s="1"/>
  <c r="AB141" i="12"/>
  <c r="AF141" i="12" s="1"/>
  <c r="AF133" i="12" s="1"/>
  <c r="AA141" i="12"/>
  <c r="AA140" i="12"/>
  <c r="Z141" i="12"/>
  <c r="Y141" i="12"/>
  <c r="Y133" i="12" s="1"/>
  <c r="X141" i="12"/>
  <c r="W141" i="12"/>
  <c r="V141" i="12"/>
  <c r="U141" i="12"/>
  <c r="T141" i="12"/>
  <c r="S141" i="12"/>
  <c r="S140" i="12"/>
  <c r="R141" i="12"/>
  <c r="Q141" i="12"/>
  <c r="P141" i="12"/>
  <c r="O141" i="12"/>
  <c r="O140" i="12"/>
  <c r="N141" i="12"/>
  <c r="M141" i="12"/>
  <c r="L141" i="12"/>
  <c r="L133" i="12" s="1"/>
  <c r="K141" i="12"/>
  <c r="K133" i="12" s="1"/>
  <c r="J141" i="12"/>
  <c r="I141" i="12"/>
  <c r="H141" i="12"/>
  <c r="G141" i="12"/>
  <c r="G133" i="12"/>
  <c r="F141" i="12"/>
  <c r="E141" i="12"/>
  <c r="D141" i="12"/>
  <c r="AB140" i="12"/>
  <c r="AF140" i="12"/>
  <c r="AC140" i="12"/>
  <c r="Z140" i="12"/>
  <c r="W140" i="12"/>
  <c r="V140" i="12"/>
  <c r="R140" i="12"/>
  <c r="N140" i="12"/>
  <c r="K140" i="12"/>
  <c r="J140" i="12"/>
  <c r="G140" i="12"/>
  <c r="AL136" i="12"/>
  <c r="AM136" i="12"/>
  <c r="AN136" i="12"/>
  <c r="AO136" i="12"/>
  <c r="AP136" i="12"/>
  <c r="AQ136" i="12"/>
  <c r="AR136" i="12"/>
  <c r="AS136" i="12"/>
  <c r="AT136" i="12"/>
  <c r="AU136" i="12"/>
  <c r="AV136" i="12"/>
  <c r="AW136" i="12"/>
  <c r="AX136" i="12"/>
  <c r="AY136" i="12"/>
  <c r="AZ136" i="12"/>
  <c r="BA136" i="12"/>
  <c r="BB136" i="12"/>
  <c r="BC136" i="12"/>
  <c r="BD136" i="12"/>
  <c r="BE136" i="12"/>
  <c r="BF136" i="12"/>
  <c r="BG136" i="12"/>
  <c r="BH136" i="12"/>
  <c r="BI136" i="12"/>
  <c r="BJ136" i="12"/>
  <c r="BK136" i="12"/>
  <c r="BL136" i="12"/>
  <c r="BM136" i="12"/>
  <c r="BN136" i="12"/>
  <c r="BO136" i="12"/>
  <c r="AG136" i="12"/>
  <c r="AL135" i="12"/>
  <c r="AM135" i="12"/>
  <c r="AN135" i="12"/>
  <c r="AO135" i="12"/>
  <c r="AP135" i="12"/>
  <c r="AQ135" i="12"/>
  <c r="AR135" i="12"/>
  <c r="AS135" i="12"/>
  <c r="AT135" i="12"/>
  <c r="AU135" i="12"/>
  <c r="AV135" i="12"/>
  <c r="AW135" i="12"/>
  <c r="AX135" i="12"/>
  <c r="AY135" i="12"/>
  <c r="AZ135" i="12"/>
  <c r="BA135" i="12"/>
  <c r="BB135" i="12"/>
  <c r="BC135" i="12"/>
  <c r="BD135" i="12"/>
  <c r="BE135" i="12"/>
  <c r="BF135" i="12"/>
  <c r="BG135" i="12"/>
  <c r="BH135" i="12"/>
  <c r="BI135" i="12"/>
  <c r="BJ135" i="12"/>
  <c r="BK135" i="12"/>
  <c r="BL135" i="12"/>
  <c r="BM135" i="12"/>
  <c r="BN135" i="12"/>
  <c r="BO135" i="12"/>
  <c r="AG135" i="12"/>
  <c r="AH135" i="12"/>
  <c r="AI135" i="12"/>
  <c r="AC130" i="12"/>
  <c r="AB130" i="12"/>
  <c r="AA130" i="12"/>
  <c r="Z130" i="12"/>
  <c r="Z122" i="12"/>
  <c r="Y130" i="12"/>
  <c r="X130" i="12"/>
  <c r="W130" i="12"/>
  <c r="W122" i="12"/>
  <c r="V130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H129" i="12"/>
  <c r="G130" i="12"/>
  <c r="F130" i="12"/>
  <c r="E130" i="12"/>
  <c r="D130" i="12"/>
  <c r="AC129" i="12"/>
  <c r="AG129" i="12"/>
  <c r="AG48" i="1"/>
  <c r="AB129" i="12"/>
  <c r="AF129" i="12"/>
  <c r="AA129" i="12"/>
  <c r="Z129" i="12"/>
  <c r="Y129" i="12"/>
  <c r="X129" i="12"/>
  <c r="W129" i="12"/>
  <c r="V129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G129" i="12"/>
  <c r="F129" i="12"/>
  <c r="E129" i="12"/>
  <c r="D129" i="12"/>
  <c r="AC128" i="12"/>
  <c r="AB128" i="12"/>
  <c r="AA128" i="12"/>
  <c r="Z128" i="12"/>
  <c r="Y128" i="12"/>
  <c r="X128" i="12"/>
  <c r="W128" i="12"/>
  <c r="V128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D128" i="12"/>
  <c r="AC127" i="12"/>
  <c r="AG127" i="12" s="1"/>
  <c r="AG51" i="3" s="1"/>
  <c r="AB127" i="12"/>
  <c r="AF127" i="12"/>
  <c r="AA127" i="12"/>
  <c r="Z127" i="12"/>
  <c r="AB51" i="3" s="1"/>
  <c r="Z79" i="12"/>
  <c r="Z95" i="12"/>
  <c r="Z111" i="12"/>
  <c r="AB49" i="3" s="1"/>
  <c r="Y127" i="12"/>
  <c r="AA51" i="3" s="1"/>
  <c r="X127" i="12"/>
  <c r="Z51" i="3" s="1"/>
  <c r="W127" i="12"/>
  <c r="V127" i="12"/>
  <c r="U127" i="12"/>
  <c r="W51" i="3" s="1"/>
  <c r="T127" i="12"/>
  <c r="V51" i="3" s="1"/>
  <c r="S127" i="12"/>
  <c r="R127" i="12"/>
  <c r="Q127" i="12"/>
  <c r="S51" i="3" s="1"/>
  <c r="P127" i="12"/>
  <c r="R51" i="3" s="1"/>
  <c r="O127" i="12"/>
  <c r="N127" i="12"/>
  <c r="M127" i="12"/>
  <c r="M51" i="3" s="1"/>
  <c r="L127" i="12"/>
  <c r="L51" i="3" s="1"/>
  <c r="K127" i="12"/>
  <c r="J127" i="12"/>
  <c r="J51" i="3" s="1"/>
  <c r="J79" i="12"/>
  <c r="J47" i="3" s="1"/>
  <c r="J95" i="12"/>
  <c r="J48" i="3" s="1"/>
  <c r="J111" i="12"/>
  <c r="J79" i="11"/>
  <c r="J95" i="11"/>
  <c r="J37" i="3" s="1"/>
  <c r="J111" i="11"/>
  <c r="J38" i="3" s="1"/>
  <c r="J127" i="11"/>
  <c r="I127" i="12"/>
  <c r="H127" i="12"/>
  <c r="H51" i="3" s="1"/>
  <c r="G127" i="12"/>
  <c r="G51" i="3" s="1"/>
  <c r="F127" i="12"/>
  <c r="E127" i="12"/>
  <c r="D127" i="12"/>
  <c r="D51" i="3" s="1"/>
  <c r="AB126" i="12"/>
  <c r="AC126" i="12"/>
  <c r="AC120" i="12"/>
  <c r="AA126" i="12"/>
  <c r="AC140" i="2"/>
  <c r="Z126" i="12"/>
  <c r="AB140" i="2"/>
  <c r="Y126" i="12"/>
  <c r="AA140" i="2"/>
  <c r="X126" i="12"/>
  <c r="X121" i="12"/>
  <c r="W126" i="12"/>
  <c r="V126" i="12"/>
  <c r="V120" i="12" s="1"/>
  <c r="U126" i="12"/>
  <c r="T126" i="12"/>
  <c r="T126" i="10" s="1"/>
  <c r="S126" i="12"/>
  <c r="U140" i="2" s="1"/>
  <c r="R126" i="12"/>
  <c r="T140" i="2" s="1"/>
  <c r="Q126" i="12"/>
  <c r="P126" i="12"/>
  <c r="O126" i="12"/>
  <c r="O140" i="2" s="1"/>
  <c r="N126" i="12"/>
  <c r="N120" i="12" s="1"/>
  <c r="M126" i="12"/>
  <c r="L126" i="12"/>
  <c r="K126" i="12"/>
  <c r="K140" i="2" s="1"/>
  <c r="J126" i="12"/>
  <c r="J140" i="2" s="1"/>
  <c r="I126" i="12"/>
  <c r="H126" i="12"/>
  <c r="G126" i="12"/>
  <c r="G140" i="2" s="1"/>
  <c r="F126" i="12"/>
  <c r="F140" i="2" s="1"/>
  <c r="E126" i="12"/>
  <c r="D126" i="12"/>
  <c r="AC125" i="12"/>
  <c r="AG125" i="12" s="1"/>
  <c r="AB125" i="12"/>
  <c r="AF125" i="12" s="1"/>
  <c r="AG117" i="12"/>
  <c r="AA125" i="12"/>
  <c r="AA124" i="12"/>
  <c r="Z125" i="12"/>
  <c r="Z117" i="12"/>
  <c r="Y125" i="12"/>
  <c r="Y124" i="12"/>
  <c r="X125" i="12"/>
  <c r="X124" i="12"/>
  <c r="W125" i="12"/>
  <c r="W124" i="12"/>
  <c r="V125" i="12"/>
  <c r="V117" i="12" s="1"/>
  <c r="V119" i="12"/>
  <c r="U125" i="12"/>
  <c r="T125" i="12"/>
  <c r="S125" i="12"/>
  <c r="S124" i="12"/>
  <c r="R125" i="12"/>
  <c r="Q125" i="12"/>
  <c r="P125" i="12"/>
  <c r="O125" i="12"/>
  <c r="N125" i="12"/>
  <c r="N117" i="12"/>
  <c r="N119" i="12" s="1"/>
  <c r="M125" i="12"/>
  <c r="M124" i="12"/>
  <c r="L125" i="12"/>
  <c r="K125" i="12"/>
  <c r="K117" i="12" s="1"/>
  <c r="J125" i="12"/>
  <c r="I125" i="12"/>
  <c r="I117" i="12"/>
  <c r="H125" i="12"/>
  <c r="G125" i="12"/>
  <c r="F125" i="12"/>
  <c r="F117" i="12"/>
  <c r="F119" i="12" s="1"/>
  <c r="E125" i="12"/>
  <c r="D125" i="12"/>
  <c r="AB124" i="12"/>
  <c r="AF124" i="12"/>
  <c r="AC124" i="12"/>
  <c r="AG124" i="12"/>
  <c r="Z124" i="12"/>
  <c r="V124" i="12"/>
  <c r="U124" i="12"/>
  <c r="T124" i="12"/>
  <c r="R124" i="12"/>
  <c r="Q124" i="12"/>
  <c r="P124" i="12"/>
  <c r="O124" i="12"/>
  <c r="N124" i="12"/>
  <c r="L124" i="12"/>
  <c r="K124" i="12"/>
  <c r="J124" i="12"/>
  <c r="I124" i="12"/>
  <c r="H124" i="12"/>
  <c r="G124" i="12"/>
  <c r="F124" i="12"/>
  <c r="E124" i="12"/>
  <c r="D124" i="12"/>
  <c r="AL120" i="12"/>
  <c r="AM120" i="12"/>
  <c r="AN120" i="12"/>
  <c r="AO120" i="12"/>
  <c r="AP120" i="12"/>
  <c r="AQ120" i="12"/>
  <c r="AR120" i="12"/>
  <c r="AS120" i="12"/>
  <c r="AT120" i="12"/>
  <c r="AU120" i="12"/>
  <c r="AV120" i="12"/>
  <c r="AW120" i="12"/>
  <c r="AX120" i="12"/>
  <c r="AY120" i="12"/>
  <c r="AZ120" i="12"/>
  <c r="BA120" i="12"/>
  <c r="BB120" i="12"/>
  <c r="BC120" i="12"/>
  <c r="BD120" i="12"/>
  <c r="BE120" i="12"/>
  <c r="BF120" i="12"/>
  <c r="BG120" i="12"/>
  <c r="BH120" i="12"/>
  <c r="BI120" i="12"/>
  <c r="BJ120" i="12"/>
  <c r="BK120" i="12"/>
  <c r="BL120" i="12"/>
  <c r="BM120" i="12"/>
  <c r="BN120" i="12"/>
  <c r="BO120" i="12"/>
  <c r="AG120" i="12"/>
  <c r="AH120" i="12"/>
  <c r="AI120" i="12"/>
  <c r="AL119" i="12"/>
  <c r="AM119" i="12"/>
  <c r="AN119" i="12"/>
  <c r="AO119" i="12"/>
  <c r="AP119" i="12"/>
  <c r="AQ119" i="12"/>
  <c r="AR119" i="12"/>
  <c r="AS119" i="12"/>
  <c r="AT119" i="12"/>
  <c r="AU119" i="12"/>
  <c r="AV119" i="12"/>
  <c r="AW119" i="12"/>
  <c r="AX119" i="12"/>
  <c r="AY119" i="12"/>
  <c r="AZ119" i="12"/>
  <c r="BA119" i="12"/>
  <c r="BB119" i="12"/>
  <c r="BC119" i="12"/>
  <c r="BD119" i="12"/>
  <c r="BE119" i="12"/>
  <c r="BF119" i="12"/>
  <c r="BG119" i="12"/>
  <c r="BH119" i="12"/>
  <c r="BI119" i="12"/>
  <c r="BJ119" i="12"/>
  <c r="BK119" i="12"/>
  <c r="BL119" i="12"/>
  <c r="BM119" i="12"/>
  <c r="BN119" i="12"/>
  <c r="BO119" i="12"/>
  <c r="AG119" i="12"/>
  <c r="AH119" i="12"/>
  <c r="AI119" i="12"/>
  <c r="AC114" i="12"/>
  <c r="AB114" i="12"/>
  <c r="AA114" i="12"/>
  <c r="Z114" i="12"/>
  <c r="Y114" i="12"/>
  <c r="X114" i="12"/>
  <c r="W114" i="12"/>
  <c r="V114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G114" i="10"/>
  <c r="F114" i="12"/>
  <c r="E114" i="12"/>
  <c r="D114" i="12"/>
  <c r="AC113" i="12"/>
  <c r="AB113" i="12"/>
  <c r="AF113" i="12"/>
  <c r="AF46" i="1"/>
  <c r="AA113" i="12"/>
  <c r="Z113" i="12"/>
  <c r="Z113" i="10"/>
  <c r="Y113" i="12"/>
  <c r="X113" i="12"/>
  <c r="W113" i="12"/>
  <c r="V113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D113" i="12"/>
  <c r="AD112" i="12"/>
  <c r="AC112" i="12"/>
  <c r="AB112" i="12"/>
  <c r="AA112" i="12"/>
  <c r="Z112" i="12"/>
  <c r="Y112" i="12"/>
  <c r="X112" i="12"/>
  <c r="W112" i="12"/>
  <c r="V112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D112" i="12"/>
  <c r="AC111" i="12"/>
  <c r="AG111" i="12" s="1"/>
  <c r="AG49" i="3" s="1"/>
  <c r="AB111" i="12"/>
  <c r="AF111" i="12" s="1"/>
  <c r="AF49" i="3" s="1"/>
  <c r="AA111" i="12"/>
  <c r="AC49" i="3" s="1"/>
  <c r="Y111" i="12"/>
  <c r="AA49" i="3"/>
  <c r="Y79" i="12"/>
  <c r="AA47" i="3" s="1"/>
  <c r="Y95" i="12"/>
  <c r="AA48" i="3"/>
  <c r="X111" i="12"/>
  <c r="Z49" i="3" s="1"/>
  <c r="W111" i="12"/>
  <c r="Y49" i="3" s="1"/>
  <c r="V111" i="12"/>
  <c r="X49" i="3" s="1"/>
  <c r="U111" i="12"/>
  <c r="W49" i="3" s="1"/>
  <c r="U79" i="12"/>
  <c r="W47" i="3" s="1"/>
  <c r="U95" i="12"/>
  <c r="W48" i="3"/>
  <c r="T111" i="12"/>
  <c r="V49" i="3" s="1"/>
  <c r="S111" i="12"/>
  <c r="U49" i="3"/>
  <c r="R111" i="12"/>
  <c r="T49" i="3" s="1"/>
  <c r="Q111" i="12"/>
  <c r="S49" i="3" s="1"/>
  <c r="P111" i="12"/>
  <c r="R49" i="3" s="1"/>
  <c r="O111" i="12"/>
  <c r="O49" i="3" s="1"/>
  <c r="N111" i="12"/>
  <c r="N49" i="3" s="1"/>
  <c r="M111" i="12"/>
  <c r="M49" i="3"/>
  <c r="L111" i="12"/>
  <c r="L49" i="3" s="1"/>
  <c r="K111" i="12"/>
  <c r="K49" i="3"/>
  <c r="I111" i="12"/>
  <c r="I49" i="3" s="1"/>
  <c r="I79" i="12"/>
  <c r="I47" i="3" s="1"/>
  <c r="I95" i="12"/>
  <c r="I48" i="3" s="1"/>
  <c r="I78" i="12"/>
  <c r="I73" i="12" s="1"/>
  <c r="I94" i="12"/>
  <c r="I110" i="12"/>
  <c r="I138" i="2" s="1"/>
  <c r="H111" i="12"/>
  <c r="G111" i="12"/>
  <c r="F111" i="12"/>
  <c r="F49" i="3" s="1"/>
  <c r="E111" i="12"/>
  <c r="E49" i="3" s="1"/>
  <c r="D111" i="12"/>
  <c r="AB110" i="12"/>
  <c r="AC110" i="12"/>
  <c r="AC104" i="12" s="1"/>
  <c r="AA110" i="12"/>
  <c r="AC138" i="2"/>
  <c r="AC135" i="2" s="1"/>
  <c r="AA108" i="12"/>
  <c r="Z110" i="12"/>
  <c r="AB138" i="2" s="1"/>
  <c r="Y110" i="12"/>
  <c r="AA138" i="2" s="1"/>
  <c r="X110" i="12"/>
  <c r="W110" i="12"/>
  <c r="Y138" i="2" s="1"/>
  <c r="W108" i="12"/>
  <c r="V110" i="12"/>
  <c r="X138" i="2"/>
  <c r="U110" i="12"/>
  <c r="W138" i="2" s="1"/>
  <c r="T110" i="12"/>
  <c r="V138" i="2"/>
  <c r="S110" i="12"/>
  <c r="R110" i="12"/>
  <c r="T138" i="2" s="1"/>
  <c r="Q110" i="12"/>
  <c r="S138" i="2" s="1"/>
  <c r="P110" i="12"/>
  <c r="O110" i="12"/>
  <c r="N110" i="12"/>
  <c r="N138" i="2" s="1"/>
  <c r="M110" i="12"/>
  <c r="M138" i="2" s="1"/>
  <c r="L110" i="12"/>
  <c r="K110" i="12"/>
  <c r="K138" i="2" s="1"/>
  <c r="J110" i="12"/>
  <c r="J138" i="2"/>
  <c r="H110" i="12"/>
  <c r="H138" i="2" s="1"/>
  <c r="G110" i="12"/>
  <c r="G138" i="2"/>
  <c r="F110" i="12"/>
  <c r="F138" i="2" s="1"/>
  <c r="E110" i="12"/>
  <c r="E138" i="2"/>
  <c r="D110" i="12"/>
  <c r="D138" i="2" s="1"/>
  <c r="AC109" i="12"/>
  <c r="AB109" i="12"/>
  <c r="AB61" i="12" s="1"/>
  <c r="AA109" i="12"/>
  <c r="Z109" i="12"/>
  <c r="Y109" i="12"/>
  <c r="X109" i="12"/>
  <c r="X108" i="12"/>
  <c r="W109" i="12"/>
  <c r="V109" i="12"/>
  <c r="U109" i="12"/>
  <c r="T109" i="12"/>
  <c r="S109" i="12"/>
  <c r="R109" i="12"/>
  <c r="R61" i="12" s="1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F61" i="12" s="1"/>
  <c r="E109" i="12"/>
  <c r="D109" i="12"/>
  <c r="AC108" i="12"/>
  <c r="AB108" i="12"/>
  <c r="AF108" i="12"/>
  <c r="Z108" i="12"/>
  <c r="Y108" i="12"/>
  <c r="V108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D108" i="12"/>
  <c r="V106" i="12"/>
  <c r="AL105" i="12"/>
  <c r="AM105" i="12"/>
  <c r="AN105" i="12"/>
  <c r="AO105" i="12"/>
  <c r="AP105" i="12"/>
  <c r="AQ105" i="12"/>
  <c r="AR105" i="12"/>
  <c r="AS105" i="12"/>
  <c r="AT105" i="12"/>
  <c r="AU105" i="12"/>
  <c r="AV105" i="12"/>
  <c r="AW105" i="12"/>
  <c r="AX105" i="12"/>
  <c r="AY105" i="12"/>
  <c r="AZ105" i="12"/>
  <c r="BA105" i="12"/>
  <c r="BB105" i="12"/>
  <c r="BC105" i="12"/>
  <c r="BD105" i="12"/>
  <c r="BE105" i="12"/>
  <c r="BF105" i="12"/>
  <c r="BG105" i="12"/>
  <c r="BH105" i="12"/>
  <c r="BI105" i="12"/>
  <c r="BJ105" i="12"/>
  <c r="BK105" i="12"/>
  <c r="BL105" i="12"/>
  <c r="BM105" i="12"/>
  <c r="BN105" i="12"/>
  <c r="BO105" i="12"/>
  <c r="AG105" i="12"/>
  <c r="AH105" i="12"/>
  <c r="AI105" i="12"/>
  <c r="AJ105" i="12"/>
  <c r="AK105" i="12"/>
  <c r="AL104" i="12"/>
  <c r="AM104" i="12"/>
  <c r="AN104" i="12"/>
  <c r="AO104" i="12"/>
  <c r="AP104" i="12"/>
  <c r="AQ104" i="12"/>
  <c r="AR104" i="12"/>
  <c r="AS104" i="12"/>
  <c r="AT104" i="12"/>
  <c r="AU104" i="12"/>
  <c r="AV104" i="12"/>
  <c r="AW104" i="12"/>
  <c r="AX104" i="12"/>
  <c r="AY104" i="12"/>
  <c r="AZ104" i="12"/>
  <c r="BA104" i="12"/>
  <c r="BB104" i="12"/>
  <c r="BC104" i="12"/>
  <c r="BD104" i="12"/>
  <c r="BE104" i="12"/>
  <c r="BF104" i="12"/>
  <c r="BG104" i="12"/>
  <c r="BH104" i="12"/>
  <c r="BI104" i="12"/>
  <c r="BJ104" i="12"/>
  <c r="BK104" i="12"/>
  <c r="BL104" i="12"/>
  <c r="BM104" i="12"/>
  <c r="BN104" i="12"/>
  <c r="BO104" i="12"/>
  <c r="AG104" i="12"/>
  <c r="AB98" i="12"/>
  <c r="AF98" i="12"/>
  <c r="AC98" i="12"/>
  <c r="AA98" i="12"/>
  <c r="Z98" i="12"/>
  <c r="Y98" i="12"/>
  <c r="X98" i="12"/>
  <c r="W98" i="12"/>
  <c r="V98" i="12"/>
  <c r="U98" i="12"/>
  <c r="T98" i="12"/>
  <c r="S98" i="12"/>
  <c r="S90" i="12"/>
  <c r="R98" i="12"/>
  <c r="Q98" i="12"/>
  <c r="P98" i="12"/>
  <c r="O98" i="12"/>
  <c r="N98" i="12"/>
  <c r="M98" i="12"/>
  <c r="L98" i="12"/>
  <c r="L90" i="12"/>
  <c r="K98" i="12"/>
  <c r="J98" i="12"/>
  <c r="I98" i="12"/>
  <c r="H98" i="12"/>
  <c r="G98" i="12"/>
  <c r="F98" i="12"/>
  <c r="E98" i="12"/>
  <c r="D98" i="12"/>
  <c r="AC97" i="12"/>
  <c r="AG97" i="12"/>
  <c r="AG45" i="1"/>
  <c r="AB97" i="12"/>
  <c r="AA97" i="12"/>
  <c r="Z97" i="12"/>
  <c r="Y97" i="12"/>
  <c r="X97" i="12"/>
  <c r="W97" i="12"/>
  <c r="W90" i="12"/>
  <c r="V97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D97" i="12"/>
  <c r="AC96" i="12"/>
  <c r="AB96" i="12"/>
  <c r="AA96" i="12"/>
  <c r="Z96" i="12"/>
  <c r="Y96" i="12"/>
  <c r="X96" i="12"/>
  <c r="W96" i="12"/>
  <c r="V96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D96" i="12"/>
  <c r="AC95" i="12"/>
  <c r="AB95" i="12"/>
  <c r="AF95" i="12" s="1"/>
  <c r="AF48" i="3"/>
  <c r="AA95" i="12"/>
  <c r="AC48" i="3" s="1"/>
  <c r="X95" i="12"/>
  <c r="Z48" i="3"/>
  <c r="W95" i="12"/>
  <c r="Y48" i="3" s="1"/>
  <c r="V95" i="12"/>
  <c r="X48" i="3"/>
  <c r="T95" i="12"/>
  <c r="V48" i="3" s="1"/>
  <c r="S95" i="12"/>
  <c r="U48" i="3"/>
  <c r="R95" i="12"/>
  <c r="T48" i="3" s="1"/>
  <c r="Q95" i="12"/>
  <c r="P95" i="12"/>
  <c r="R48" i="3" s="1"/>
  <c r="O95" i="12"/>
  <c r="N95" i="12"/>
  <c r="N48" i="3" s="1"/>
  <c r="M95" i="12"/>
  <c r="M48" i="3" s="1"/>
  <c r="L95" i="12"/>
  <c r="L48" i="3" s="1"/>
  <c r="K95" i="12"/>
  <c r="H95" i="12"/>
  <c r="H48" i="3" s="1"/>
  <c r="G95" i="12"/>
  <c r="G48" i="3" s="1"/>
  <c r="F95" i="12"/>
  <c r="F48" i="3" s="1"/>
  <c r="E95" i="12"/>
  <c r="D95" i="12"/>
  <c r="D48" i="3" s="1"/>
  <c r="AC94" i="12"/>
  <c r="AC89" i="12" s="1"/>
  <c r="AB94" i="12"/>
  <c r="AB89" i="12" s="1"/>
  <c r="AB92" i="12"/>
  <c r="AA94" i="12"/>
  <c r="AA92" i="12"/>
  <c r="Z94" i="12"/>
  <c r="AB137" i="2" s="1"/>
  <c r="Y94" i="12"/>
  <c r="AA137" i="2" s="1"/>
  <c r="X94" i="12"/>
  <c r="W94" i="12"/>
  <c r="V94" i="12"/>
  <c r="X137" i="2" s="1"/>
  <c r="U94" i="12"/>
  <c r="W137" i="2" s="1"/>
  <c r="U92" i="12"/>
  <c r="T94" i="12"/>
  <c r="S94" i="12"/>
  <c r="U137" i="2"/>
  <c r="S92" i="12"/>
  <c r="R94" i="12"/>
  <c r="T137" i="2" s="1"/>
  <c r="Q94" i="12"/>
  <c r="Q88" i="12" s="1"/>
  <c r="P94" i="12"/>
  <c r="R137" i="2" s="1"/>
  <c r="P92" i="12"/>
  <c r="O94" i="12"/>
  <c r="O89" i="12" s="1"/>
  <c r="O92" i="12"/>
  <c r="N94" i="12"/>
  <c r="M94" i="12"/>
  <c r="L94" i="12"/>
  <c r="L137" i="2" s="1"/>
  <c r="K94" i="12"/>
  <c r="K92" i="12"/>
  <c r="J94" i="12"/>
  <c r="H94" i="12"/>
  <c r="G94" i="12"/>
  <c r="G92" i="12"/>
  <c r="F94" i="12"/>
  <c r="F137" i="2"/>
  <c r="E94" i="12"/>
  <c r="E137" i="2"/>
  <c r="E92" i="12"/>
  <c r="D94" i="12"/>
  <c r="D88" i="12" s="1"/>
  <c r="AC93" i="12"/>
  <c r="AB93" i="12"/>
  <c r="AF93" i="12" s="1"/>
  <c r="AA93" i="12"/>
  <c r="AA85" i="12" s="1"/>
  <c r="Z93" i="12"/>
  <c r="Z92" i="12"/>
  <c r="Y93" i="12"/>
  <c r="Y92" i="12"/>
  <c r="X93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AC92" i="12"/>
  <c r="X92" i="12"/>
  <c r="W92" i="12"/>
  <c r="V92" i="12"/>
  <c r="T92" i="12"/>
  <c r="R92" i="12"/>
  <c r="Q92" i="12"/>
  <c r="N92" i="12"/>
  <c r="M92" i="12"/>
  <c r="L92" i="12"/>
  <c r="J92" i="12"/>
  <c r="I92" i="12"/>
  <c r="H92" i="12"/>
  <c r="F92" i="12"/>
  <c r="D92" i="12"/>
  <c r="AL88" i="12"/>
  <c r="AM88" i="12"/>
  <c r="AN88" i="12"/>
  <c r="AO88" i="12"/>
  <c r="AP88" i="12"/>
  <c r="AQ88" i="12"/>
  <c r="AR88" i="12"/>
  <c r="AS88" i="12"/>
  <c r="AT88" i="12"/>
  <c r="AU88" i="12"/>
  <c r="AV88" i="12"/>
  <c r="AW88" i="12"/>
  <c r="AX88" i="12"/>
  <c r="AY88" i="12"/>
  <c r="AZ88" i="12"/>
  <c r="BA88" i="12"/>
  <c r="BB88" i="12"/>
  <c r="BC88" i="12"/>
  <c r="BD88" i="12"/>
  <c r="BE88" i="12"/>
  <c r="BF88" i="12"/>
  <c r="BG88" i="12"/>
  <c r="BH88" i="12"/>
  <c r="BI88" i="12"/>
  <c r="BJ88" i="12"/>
  <c r="BK88" i="12"/>
  <c r="BL88" i="12"/>
  <c r="BM88" i="12"/>
  <c r="BN88" i="12"/>
  <c r="BO88" i="12"/>
  <c r="AG88" i="12"/>
  <c r="AL87" i="12"/>
  <c r="AM87" i="12"/>
  <c r="AN87" i="12"/>
  <c r="AO87" i="12"/>
  <c r="AP87" i="12"/>
  <c r="AQ87" i="12"/>
  <c r="AR87" i="12"/>
  <c r="AS87" i="12"/>
  <c r="AT87" i="12"/>
  <c r="AU87" i="12"/>
  <c r="AV87" i="12"/>
  <c r="AW87" i="12"/>
  <c r="AX87" i="12"/>
  <c r="AY87" i="12"/>
  <c r="AZ87" i="12"/>
  <c r="BA87" i="12"/>
  <c r="BB87" i="12"/>
  <c r="BC87" i="12"/>
  <c r="BD87" i="12"/>
  <c r="BE87" i="12"/>
  <c r="BF87" i="12"/>
  <c r="BG87" i="12"/>
  <c r="BH87" i="12"/>
  <c r="BI87" i="12"/>
  <c r="BJ87" i="12"/>
  <c r="BK87" i="12"/>
  <c r="BL87" i="12"/>
  <c r="BM87" i="12"/>
  <c r="BN87" i="12"/>
  <c r="BO87" i="12"/>
  <c r="AG87" i="12"/>
  <c r="AH87" i="12"/>
  <c r="AI87" i="12"/>
  <c r="AB82" i="12"/>
  <c r="AC82" i="12"/>
  <c r="AG82" i="12"/>
  <c r="AA82" i="12"/>
  <c r="Z82" i="12"/>
  <c r="Y82" i="12"/>
  <c r="X82" i="12"/>
  <c r="W82" i="12"/>
  <c r="V82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D82" i="12"/>
  <c r="AC81" i="12"/>
  <c r="AB81" i="12"/>
  <c r="AF81" i="12"/>
  <c r="AA81" i="12"/>
  <c r="Z81" i="12"/>
  <c r="Y81" i="12"/>
  <c r="X81" i="12"/>
  <c r="W81" i="12"/>
  <c r="V81" i="12"/>
  <c r="U81" i="12"/>
  <c r="T81" i="12"/>
  <c r="S81" i="12"/>
  <c r="R81" i="12"/>
  <c r="Q81" i="12"/>
  <c r="P81" i="12"/>
  <c r="O81" i="12"/>
  <c r="N81" i="12"/>
  <c r="M81" i="12"/>
  <c r="M81" i="10"/>
  <c r="L81" i="12"/>
  <c r="K81" i="12"/>
  <c r="J81" i="12"/>
  <c r="I81" i="12"/>
  <c r="H81" i="12"/>
  <c r="G81" i="12"/>
  <c r="F81" i="12"/>
  <c r="E81" i="12"/>
  <c r="D81" i="12"/>
  <c r="D78" i="12"/>
  <c r="D72" i="12"/>
  <c r="AC80" i="12"/>
  <c r="AB80" i="12"/>
  <c r="AA80" i="12"/>
  <c r="Z80" i="12"/>
  <c r="Y80" i="12"/>
  <c r="X80" i="12"/>
  <c r="W80" i="12"/>
  <c r="V80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D80" i="12"/>
  <c r="AC79" i="12"/>
  <c r="AG79" i="12"/>
  <c r="AG47" i="3" s="1"/>
  <c r="AB79" i="12"/>
  <c r="AA79" i="12"/>
  <c r="AC47" i="3" s="1"/>
  <c r="X79" i="12"/>
  <c r="W79" i="12"/>
  <c r="Y47" i="3" s="1"/>
  <c r="V79" i="12"/>
  <c r="X47" i="3"/>
  <c r="T79" i="12"/>
  <c r="V47" i="3" s="1"/>
  <c r="S79" i="12"/>
  <c r="U47" i="3"/>
  <c r="R79" i="12"/>
  <c r="Q79" i="12"/>
  <c r="S47" i="3" s="1"/>
  <c r="P79" i="12"/>
  <c r="R47" i="3" s="1"/>
  <c r="O79" i="12"/>
  <c r="O47" i="3" s="1"/>
  <c r="N79" i="12"/>
  <c r="N47" i="3" s="1"/>
  <c r="M79" i="12"/>
  <c r="M47" i="3"/>
  <c r="L79" i="12"/>
  <c r="L47" i="3" s="1"/>
  <c r="K79" i="12"/>
  <c r="K47" i="3"/>
  <c r="H79" i="12"/>
  <c r="G79" i="12"/>
  <c r="G47" i="3" s="1"/>
  <c r="F79" i="12"/>
  <c r="F47" i="3" s="1"/>
  <c r="E79" i="12"/>
  <c r="D79" i="12"/>
  <c r="D47" i="3" s="1"/>
  <c r="AC78" i="12"/>
  <c r="AC72" i="12"/>
  <c r="AB78" i="12"/>
  <c r="AF78" i="12" s="1"/>
  <c r="AF136" i="2" s="1"/>
  <c r="AA78" i="12"/>
  <c r="AA76" i="12"/>
  <c r="Z78" i="12"/>
  <c r="Z78" i="10" s="1"/>
  <c r="Y78" i="12"/>
  <c r="Y72" i="12" s="1"/>
  <c r="X78" i="12"/>
  <c r="X73" i="12" s="1"/>
  <c r="W78" i="12"/>
  <c r="V78" i="12"/>
  <c r="X136" i="2" s="1"/>
  <c r="U78" i="12"/>
  <c r="W136" i="2"/>
  <c r="T78" i="12"/>
  <c r="T72" i="12" s="1"/>
  <c r="S78" i="12"/>
  <c r="U136" i="2"/>
  <c r="S76" i="12"/>
  <c r="R78" i="12"/>
  <c r="T136" i="2" s="1"/>
  <c r="Q78" i="12"/>
  <c r="S136" i="2" s="1"/>
  <c r="Q76" i="12"/>
  <c r="P78" i="12"/>
  <c r="O78" i="12"/>
  <c r="O73" i="12" s="1"/>
  <c r="O76" i="12"/>
  <c r="N78" i="12"/>
  <c r="N136" i="2" s="1"/>
  <c r="M78" i="12"/>
  <c r="M136" i="2" s="1"/>
  <c r="L78" i="12"/>
  <c r="L136" i="2"/>
  <c r="K78" i="12"/>
  <c r="K136" i="2"/>
  <c r="K76" i="12"/>
  <c r="J78" i="12"/>
  <c r="J136" i="2" s="1"/>
  <c r="H78" i="12"/>
  <c r="H136" i="2" s="1"/>
  <c r="G78" i="12"/>
  <c r="G136" i="2" s="1"/>
  <c r="G76" i="12"/>
  <c r="F78" i="12"/>
  <c r="F136" i="2" s="1"/>
  <c r="E78" i="12"/>
  <c r="E72" i="12" s="1"/>
  <c r="AC77" i="12"/>
  <c r="AG77" i="12" s="1"/>
  <c r="AB77" i="12"/>
  <c r="AA77" i="12"/>
  <c r="AA77" i="10" s="1"/>
  <c r="Z77" i="12"/>
  <c r="Y77" i="12"/>
  <c r="X77" i="12"/>
  <c r="W77" i="12"/>
  <c r="W69" i="12" s="1"/>
  <c r="V77" i="12"/>
  <c r="U77" i="12"/>
  <c r="T77" i="12"/>
  <c r="S77" i="12"/>
  <c r="R77" i="12"/>
  <c r="Q77" i="12"/>
  <c r="P77" i="12"/>
  <c r="O77" i="12"/>
  <c r="O69" i="12" s="1"/>
  <c r="N77" i="12"/>
  <c r="M77" i="12"/>
  <c r="M69" i="12"/>
  <c r="L77" i="12"/>
  <c r="L69" i="12" s="1"/>
  <c r="K77" i="12"/>
  <c r="J77" i="12"/>
  <c r="I77" i="12"/>
  <c r="I76" i="12"/>
  <c r="H77" i="12"/>
  <c r="G77" i="12"/>
  <c r="F77" i="12"/>
  <c r="E77" i="12"/>
  <c r="D77" i="12"/>
  <c r="AC76" i="12"/>
  <c r="AB76" i="12"/>
  <c r="AF76" i="12"/>
  <c r="Z76" i="12"/>
  <c r="Y76" i="12"/>
  <c r="X76" i="12"/>
  <c r="W76" i="12"/>
  <c r="V76" i="12"/>
  <c r="U76" i="12"/>
  <c r="T76" i="12"/>
  <c r="R76" i="12"/>
  <c r="P76" i="12"/>
  <c r="N76" i="12"/>
  <c r="M76" i="12"/>
  <c r="L76" i="12"/>
  <c r="J76" i="12"/>
  <c r="H76" i="12"/>
  <c r="F76" i="12"/>
  <c r="E76" i="12"/>
  <c r="E76" i="10"/>
  <c r="D76" i="12"/>
  <c r="AL72" i="12"/>
  <c r="AM72" i="12"/>
  <c r="AN72" i="12"/>
  <c r="AO72" i="12"/>
  <c r="AP72" i="12"/>
  <c r="AQ72" i="12"/>
  <c r="AR72" i="12"/>
  <c r="AS72" i="12"/>
  <c r="AT72" i="12"/>
  <c r="AU72" i="12"/>
  <c r="AV72" i="12"/>
  <c r="AW72" i="12"/>
  <c r="AX72" i="12"/>
  <c r="AY72" i="12"/>
  <c r="AZ72" i="12"/>
  <c r="BA72" i="12"/>
  <c r="BB72" i="12"/>
  <c r="BC72" i="12"/>
  <c r="BD72" i="12"/>
  <c r="BE72" i="12"/>
  <c r="BF72" i="12"/>
  <c r="BG72" i="12"/>
  <c r="BH72" i="12"/>
  <c r="BI72" i="12"/>
  <c r="BJ72" i="12"/>
  <c r="BK72" i="12"/>
  <c r="BL72" i="12"/>
  <c r="BM72" i="12"/>
  <c r="BN72" i="12"/>
  <c r="BO72" i="12"/>
  <c r="AG72" i="12"/>
  <c r="AF55" i="12"/>
  <c r="AG55" i="12"/>
  <c r="AH55" i="12"/>
  <c r="AI55" i="12"/>
  <c r="AJ55" i="12"/>
  <c r="AK55" i="12"/>
  <c r="AL55" i="12"/>
  <c r="AM55" i="12"/>
  <c r="AN55" i="12"/>
  <c r="AO55" i="12"/>
  <c r="AP55" i="12"/>
  <c r="AQ55" i="12"/>
  <c r="AR55" i="12"/>
  <c r="AS55" i="12"/>
  <c r="AT55" i="12"/>
  <c r="AU55" i="12"/>
  <c r="AV55" i="12"/>
  <c r="AW55" i="12"/>
  <c r="AX55" i="12"/>
  <c r="AY55" i="12"/>
  <c r="AZ55" i="12"/>
  <c r="BA55" i="12"/>
  <c r="BB55" i="12"/>
  <c r="BC55" i="12"/>
  <c r="BD55" i="12"/>
  <c r="BE55" i="12"/>
  <c r="BF55" i="12"/>
  <c r="BG55" i="12"/>
  <c r="BH55" i="12"/>
  <c r="BI55" i="12"/>
  <c r="BJ55" i="12"/>
  <c r="BK55" i="12"/>
  <c r="BL55" i="12"/>
  <c r="BM55" i="12"/>
  <c r="BN55" i="12"/>
  <c r="BO55" i="12"/>
  <c r="AF54" i="12"/>
  <c r="AB50" i="12"/>
  <c r="AF50" i="12"/>
  <c r="AC50" i="12"/>
  <c r="AG50" i="12"/>
  <c r="AA50" i="12"/>
  <c r="Z50" i="12"/>
  <c r="Y50" i="12"/>
  <c r="X50" i="12"/>
  <c r="W50" i="12"/>
  <c r="V50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D50" i="12"/>
  <c r="AC49" i="12"/>
  <c r="AB49" i="12"/>
  <c r="AF49" i="12"/>
  <c r="AA49" i="12"/>
  <c r="Z49" i="12"/>
  <c r="Y49" i="12"/>
  <c r="X49" i="12"/>
  <c r="W49" i="12"/>
  <c r="V49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D49" i="12"/>
  <c r="AC48" i="12"/>
  <c r="AB48" i="12"/>
  <c r="AA48" i="12"/>
  <c r="Z48" i="12"/>
  <c r="Y48" i="12"/>
  <c r="X48" i="12"/>
  <c r="W48" i="12"/>
  <c r="V48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D48" i="12"/>
  <c r="AC47" i="12"/>
  <c r="AB47" i="12"/>
  <c r="AA47" i="12"/>
  <c r="Z47" i="12"/>
  <c r="Y47" i="12"/>
  <c r="X47" i="12"/>
  <c r="W47" i="12"/>
  <c r="V47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E47" i="10" s="1"/>
  <c r="D47" i="12"/>
  <c r="AB46" i="12"/>
  <c r="AB41" i="12" s="1"/>
  <c r="AC46" i="12"/>
  <c r="AG46" i="12" s="1"/>
  <c r="Z46" i="12"/>
  <c r="AA46" i="12"/>
  <c r="AB44" i="12"/>
  <c r="AF44" i="12"/>
  <c r="Y46" i="12"/>
  <c r="X46" i="12"/>
  <c r="X41" i="12"/>
  <c r="X44" i="12"/>
  <c r="W46" i="12"/>
  <c r="V46" i="12"/>
  <c r="U46" i="12"/>
  <c r="U40" i="12" s="1"/>
  <c r="U44" i="12"/>
  <c r="T46" i="12"/>
  <c r="T41" i="12" s="1"/>
  <c r="T44" i="12"/>
  <c r="S46" i="12"/>
  <c r="S40" i="12" s="1"/>
  <c r="R46" i="12"/>
  <c r="R40" i="12" s="1"/>
  <c r="Q46" i="12"/>
  <c r="Q40" i="12" s="1"/>
  <c r="P46" i="12"/>
  <c r="P41" i="12" s="1"/>
  <c r="P44" i="12"/>
  <c r="O46" i="12"/>
  <c r="N46" i="12"/>
  <c r="M46" i="12"/>
  <c r="M44" i="12"/>
  <c r="L46" i="12"/>
  <c r="L41" i="12" s="1"/>
  <c r="L44" i="12"/>
  <c r="K46" i="12"/>
  <c r="J46" i="12"/>
  <c r="J46" i="10" s="1"/>
  <c r="I46" i="12"/>
  <c r="H46" i="12"/>
  <c r="G46" i="12"/>
  <c r="F46" i="12"/>
  <c r="F134" i="2" s="1"/>
  <c r="E46" i="12"/>
  <c r="D46" i="12"/>
  <c r="AC45" i="12"/>
  <c r="AG45" i="12"/>
  <c r="AB45" i="12"/>
  <c r="AA45" i="12"/>
  <c r="Z45" i="12"/>
  <c r="Y45" i="12"/>
  <c r="Y37" i="12" s="1"/>
  <c r="X45" i="12"/>
  <c r="W45" i="12"/>
  <c r="V45" i="12"/>
  <c r="V44" i="12"/>
  <c r="U45" i="12"/>
  <c r="U37" i="12" s="1"/>
  <c r="T45" i="12"/>
  <c r="S45" i="12"/>
  <c r="R45" i="12"/>
  <c r="Q45" i="12"/>
  <c r="P45" i="12"/>
  <c r="O45" i="12"/>
  <c r="O37" i="12" s="1"/>
  <c r="N45" i="12"/>
  <c r="M45" i="12"/>
  <c r="M37" i="12" s="1"/>
  <c r="M39" i="12"/>
  <c r="L45" i="12"/>
  <c r="K45" i="12"/>
  <c r="J45" i="12"/>
  <c r="I45" i="12"/>
  <c r="H45" i="12"/>
  <c r="H45" i="10" s="1"/>
  <c r="G45" i="12"/>
  <c r="F45" i="12"/>
  <c r="E45" i="12"/>
  <c r="D45" i="12"/>
  <c r="D45" i="10" s="1"/>
  <c r="AC44" i="12"/>
  <c r="AG44" i="12"/>
  <c r="AA44" i="12"/>
  <c r="Z44" i="12"/>
  <c r="Y44" i="12"/>
  <c r="W44" i="12"/>
  <c r="S44" i="12"/>
  <c r="R44" i="12"/>
  <c r="Q44" i="12"/>
  <c r="O44" i="12"/>
  <c r="N44" i="12"/>
  <c r="K44" i="12"/>
  <c r="J44" i="12"/>
  <c r="I44" i="12"/>
  <c r="H44" i="12"/>
  <c r="G44" i="12"/>
  <c r="F44" i="12"/>
  <c r="E44" i="12"/>
  <c r="D44" i="12"/>
  <c r="BD40" i="12"/>
  <c r="BE40" i="12"/>
  <c r="BF40" i="12"/>
  <c r="BG40" i="12"/>
  <c r="BH40" i="12"/>
  <c r="BI40" i="12"/>
  <c r="BJ40" i="12"/>
  <c r="BK40" i="12"/>
  <c r="BL40" i="12"/>
  <c r="BM40" i="12"/>
  <c r="BN40" i="12"/>
  <c r="BO40" i="12"/>
  <c r="AL40" i="12"/>
  <c r="AM40" i="12"/>
  <c r="AN40" i="12"/>
  <c r="AO40" i="12"/>
  <c r="AP40" i="12"/>
  <c r="AQ40" i="12"/>
  <c r="AR40" i="12"/>
  <c r="AS40" i="12"/>
  <c r="AT40" i="12"/>
  <c r="AU40" i="12"/>
  <c r="AV40" i="12"/>
  <c r="AW40" i="12"/>
  <c r="AX40" i="12"/>
  <c r="AY40" i="12"/>
  <c r="AZ40" i="12"/>
  <c r="BA40" i="12"/>
  <c r="AG40" i="12"/>
  <c r="AH40" i="12"/>
  <c r="AL39" i="12"/>
  <c r="AM39" i="12"/>
  <c r="AN39" i="12"/>
  <c r="AO39" i="12"/>
  <c r="AP39" i="12"/>
  <c r="AQ39" i="12"/>
  <c r="AR39" i="12"/>
  <c r="AS39" i="12"/>
  <c r="AT39" i="12"/>
  <c r="AU39" i="12"/>
  <c r="AV39" i="12"/>
  <c r="AW39" i="12"/>
  <c r="AX39" i="12"/>
  <c r="AY39" i="12"/>
  <c r="AZ39" i="12"/>
  <c r="BA39" i="12"/>
  <c r="BB39" i="12"/>
  <c r="BC39" i="12"/>
  <c r="BD39" i="12"/>
  <c r="BE39" i="12"/>
  <c r="BF39" i="12"/>
  <c r="BG39" i="12"/>
  <c r="BH39" i="12"/>
  <c r="BI39" i="12"/>
  <c r="BJ39" i="12"/>
  <c r="BK39" i="12"/>
  <c r="BL39" i="12"/>
  <c r="BM39" i="12"/>
  <c r="BN39" i="12"/>
  <c r="BO39" i="12"/>
  <c r="AI39" i="12"/>
  <c r="AG39" i="12"/>
  <c r="AB34" i="12"/>
  <c r="AF34" i="12"/>
  <c r="AC34" i="12"/>
  <c r="AA34" i="12"/>
  <c r="Z34" i="12"/>
  <c r="Y34" i="12"/>
  <c r="X34" i="12"/>
  <c r="W34" i="12"/>
  <c r="V34" i="12"/>
  <c r="U34" i="12"/>
  <c r="T34" i="12"/>
  <c r="S34" i="12"/>
  <c r="S26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AC33" i="12"/>
  <c r="AG33" i="12"/>
  <c r="AB33" i="12"/>
  <c r="AA33" i="12"/>
  <c r="Z33" i="12"/>
  <c r="Y33" i="12"/>
  <c r="X33" i="12"/>
  <c r="W33" i="12"/>
  <c r="V33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AC32" i="12"/>
  <c r="AB32" i="12"/>
  <c r="AA32" i="12"/>
  <c r="Z32" i="12"/>
  <c r="Y32" i="12"/>
  <c r="X32" i="12"/>
  <c r="W32" i="12"/>
  <c r="V32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D32" i="12"/>
  <c r="AC31" i="12"/>
  <c r="AG31" i="12"/>
  <c r="AB31" i="12"/>
  <c r="AF31" i="12" s="1"/>
  <c r="AA31" i="12"/>
  <c r="Z31" i="12"/>
  <c r="Y31" i="12"/>
  <c r="AA45" i="3" s="1"/>
  <c r="X31" i="12"/>
  <c r="W31" i="12"/>
  <c r="V31" i="12"/>
  <c r="U31" i="12"/>
  <c r="W45" i="3" s="1"/>
  <c r="T31" i="12"/>
  <c r="S31" i="12"/>
  <c r="R31" i="12"/>
  <c r="Q31" i="12"/>
  <c r="S45" i="3" s="1"/>
  <c r="P31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AB30" i="12"/>
  <c r="AF30" i="12"/>
  <c r="AC30" i="12"/>
  <c r="AA30" i="12"/>
  <c r="AA24" i="12" s="1"/>
  <c r="Z30" i="12"/>
  <c r="Z25" i="12" s="1"/>
  <c r="Y30" i="12"/>
  <c r="X30" i="12"/>
  <c r="X25" i="12" s="1"/>
  <c r="W30" i="12"/>
  <c r="W24" i="12"/>
  <c r="V30" i="12"/>
  <c r="V25" i="12" s="1"/>
  <c r="V28" i="12"/>
  <c r="U30" i="12"/>
  <c r="U28" i="12"/>
  <c r="T30" i="12"/>
  <c r="S30" i="12"/>
  <c r="R30" i="12"/>
  <c r="Q30" i="12"/>
  <c r="Q24" i="12" s="1"/>
  <c r="P30" i="12"/>
  <c r="P25" i="12" s="1"/>
  <c r="O30" i="12"/>
  <c r="O25" i="12" s="1"/>
  <c r="N30" i="12"/>
  <c r="N24" i="12" s="1"/>
  <c r="M30" i="12"/>
  <c r="M134" i="2" s="1"/>
  <c r="M28" i="12"/>
  <c r="L30" i="12"/>
  <c r="L25" i="12" s="1"/>
  <c r="K30" i="12"/>
  <c r="K24" i="12" s="1"/>
  <c r="J30" i="12"/>
  <c r="J30" i="10" s="1"/>
  <c r="I30" i="12"/>
  <c r="I24" i="12"/>
  <c r="H30" i="12"/>
  <c r="G30" i="12"/>
  <c r="G24" i="12" s="1"/>
  <c r="F30" i="12"/>
  <c r="F24" i="12" s="1"/>
  <c r="E30" i="12"/>
  <c r="E28" i="12"/>
  <c r="D30" i="12"/>
  <c r="D25" i="12" s="1"/>
  <c r="AC29" i="12"/>
  <c r="AG29" i="12" s="1"/>
  <c r="AB29" i="12"/>
  <c r="AA29" i="12"/>
  <c r="Z29" i="12"/>
  <c r="Y29" i="12"/>
  <c r="Y21" i="12"/>
  <c r="X29" i="12"/>
  <c r="X28" i="12"/>
  <c r="W29" i="12"/>
  <c r="V29" i="12"/>
  <c r="U29" i="12"/>
  <c r="U21" i="12"/>
  <c r="U23" i="12" s="1"/>
  <c r="T29" i="12"/>
  <c r="T28" i="12"/>
  <c r="S29" i="12"/>
  <c r="S21" i="12" s="1"/>
  <c r="S23" i="12"/>
  <c r="R29" i="12"/>
  <c r="Q29" i="12"/>
  <c r="Q21" i="12" s="1"/>
  <c r="Q23" i="12"/>
  <c r="P29" i="12"/>
  <c r="O29" i="12"/>
  <c r="N29" i="12"/>
  <c r="M29" i="12"/>
  <c r="M21" i="12" s="1"/>
  <c r="L29" i="12"/>
  <c r="L28" i="12"/>
  <c r="K29" i="12"/>
  <c r="J29" i="12"/>
  <c r="I29" i="12"/>
  <c r="H29" i="12"/>
  <c r="H28" i="12"/>
  <c r="G29" i="12"/>
  <c r="G21" i="12" s="1"/>
  <c r="F29" i="12"/>
  <c r="E29" i="12"/>
  <c r="E21" i="12" s="1"/>
  <c r="D29" i="12"/>
  <c r="D28" i="12"/>
  <c r="AC28" i="12"/>
  <c r="AG28" i="12"/>
  <c r="AB28" i="12"/>
  <c r="AF28" i="12"/>
  <c r="AA28" i="12"/>
  <c r="Z28" i="12"/>
  <c r="Y28" i="12"/>
  <c r="W28" i="12"/>
  <c r="S28" i="12"/>
  <c r="R28" i="12"/>
  <c r="Q28" i="12"/>
  <c r="P28" i="12"/>
  <c r="O28" i="12"/>
  <c r="N28" i="12"/>
  <c r="K28" i="12"/>
  <c r="J28" i="12"/>
  <c r="I28" i="12"/>
  <c r="G28" i="12"/>
  <c r="F28" i="12"/>
  <c r="M26" i="12"/>
  <c r="BD24" i="12"/>
  <c r="BE24" i="12"/>
  <c r="BF24" i="12"/>
  <c r="BG24" i="12"/>
  <c r="BH24" i="12"/>
  <c r="BI24" i="12"/>
  <c r="BJ24" i="12"/>
  <c r="BK24" i="12"/>
  <c r="BL24" i="12"/>
  <c r="BM24" i="12"/>
  <c r="BN24" i="12"/>
  <c r="BO24" i="12"/>
  <c r="AT24" i="12"/>
  <c r="AU24" i="12"/>
  <c r="AV24" i="12"/>
  <c r="AW24" i="12"/>
  <c r="AX24" i="12"/>
  <c r="AY24" i="12"/>
  <c r="AZ24" i="12"/>
  <c r="BA24" i="12"/>
  <c r="BB24" i="12"/>
  <c r="AL24" i="12"/>
  <c r="AM24" i="12"/>
  <c r="AN24" i="12"/>
  <c r="AO24" i="12"/>
  <c r="AP24" i="12"/>
  <c r="AQ24" i="12"/>
  <c r="AG24" i="12"/>
  <c r="AH24" i="12"/>
  <c r="AI24" i="12"/>
  <c r="AL23" i="12"/>
  <c r="AM23" i="12"/>
  <c r="AN23" i="12"/>
  <c r="AO23" i="12"/>
  <c r="AP23" i="12"/>
  <c r="AQ23" i="12"/>
  <c r="AR23" i="12"/>
  <c r="AS23" i="12"/>
  <c r="AT23" i="12"/>
  <c r="AU23" i="12"/>
  <c r="AV23" i="12"/>
  <c r="AW23" i="12"/>
  <c r="AX23" i="12"/>
  <c r="AY23" i="12"/>
  <c r="AZ23" i="12"/>
  <c r="BA23" i="12"/>
  <c r="BB23" i="12"/>
  <c r="BC23" i="12"/>
  <c r="BD23" i="12"/>
  <c r="BE23" i="12"/>
  <c r="BF23" i="12"/>
  <c r="BG23" i="12"/>
  <c r="BH23" i="12"/>
  <c r="BI23" i="12"/>
  <c r="BJ23" i="12"/>
  <c r="BK23" i="12"/>
  <c r="BL23" i="12"/>
  <c r="BM23" i="12"/>
  <c r="BN23" i="12"/>
  <c r="BO23" i="12"/>
  <c r="AG23" i="12"/>
  <c r="AG18" i="12"/>
  <c r="AF18" i="12"/>
  <c r="AG17" i="12"/>
  <c r="AF17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AC15" i="12"/>
  <c r="AG15" i="12" s="1"/>
  <c r="AG53" i="3" s="1"/>
  <c r="AB15" i="12"/>
  <c r="AF15" i="12" s="1"/>
  <c r="AF53" i="3" s="1"/>
  <c r="AA15" i="12"/>
  <c r="AC53" i="3" s="1"/>
  <c r="Z15" i="12"/>
  <c r="Y15" i="12"/>
  <c r="AA53" i="3" s="1"/>
  <c r="X15" i="12"/>
  <c r="W15" i="12"/>
  <c r="Y53" i="3"/>
  <c r="V15" i="12"/>
  <c r="X53" i="3" s="1"/>
  <c r="U15" i="12"/>
  <c r="W53" i="3"/>
  <c r="T15" i="12"/>
  <c r="S15" i="12"/>
  <c r="U53" i="3" s="1"/>
  <c r="R15" i="12"/>
  <c r="T53" i="3" s="1"/>
  <c r="Q15" i="12"/>
  <c r="S53" i="3" s="1"/>
  <c r="P15" i="12"/>
  <c r="R53" i="3" s="1"/>
  <c r="O15" i="12"/>
  <c r="O53" i="3"/>
  <c r="N15" i="12"/>
  <c r="N53" i="3" s="1"/>
  <c r="M15" i="12"/>
  <c r="M53" i="3"/>
  <c r="L15" i="12"/>
  <c r="K15" i="12"/>
  <c r="K53" i="3" s="1"/>
  <c r="J15" i="12"/>
  <c r="J53" i="3" s="1"/>
  <c r="I15" i="12"/>
  <c r="I53" i="3" s="1"/>
  <c r="H15" i="12"/>
  <c r="H53" i="3" s="1"/>
  <c r="G15" i="12"/>
  <c r="G53" i="3"/>
  <c r="F15" i="12"/>
  <c r="F53" i="3" s="1"/>
  <c r="E15" i="12"/>
  <c r="E53" i="3"/>
  <c r="D15" i="12"/>
  <c r="AC14" i="12"/>
  <c r="AB14" i="12"/>
  <c r="AB9" i="12" s="1"/>
  <c r="AA14" i="12"/>
  <c r="AC142" i="2" s="1"/>
  <c r="AA12" i="12"/>
  <c r="AC52" i="2"/>
  <c r="AD52" i="2"/>
  <c r="Z14" i="12"/>
  <c r="Z9" i="12" s="1"/>
  <c r="Y14" i="12"/>
  <c r="X14" i="12"/>
  <c r="W14" i="12"/>
  <c r="Y142" i="2" s="1"/>
  <c r="W12" i="12"/>
  <c r="V14" i="12"/>
  <c r="X142" i="2" s="1"/>
  <c r="U14" i="12"/>
  <c r="U9" i="12"/>
  <c r="T14" i="12"/>
  <c r="T9" i="12" s="1"/>
  <c r="S14" i="12"/>
  <c r="S9" i="12"/>
  <c r="R14" i="12"/>
  <c r="R9" i="12" s="1"/>
  <c r="Q14" i="12"/>
  <c r="Q9" i="12"/>
  <c r="Q12" i="12"/>
  <c r="S52" i="2"/>
  <c r="P14" i="12"/>
  <c r="O14" i="12"/>
  <c r="N14" i="12"/>
  <c r="N9" i="12" s="1"/>
  <c r="M14" i="12"/>
  <c r="M9" i="12" s="1"/>
  <c r="L14" i="12"/>
  <c r="L9" i="12" s="1"/>
  <c r="K14" i="12"/>
  <c r="J14" i="12"/>
  <c r="J142" i="2" s="1"/>
  <c r="I14" i="12"/>
  <c r="I9" i="12"/>
  <c r="H14" i="12"/>
  <c r="H9" i="12" s="1"/>
  <c r="G14" i="12"/>
  <c r="G142" i="2"/>
  <c r="F14" i="12"/>
  <c r="F9" i="12" s="1"/>
  <c r="E14" i="12"/>
  <c r="E9" i="12"/>
  <c r="D14" i="12"/>
  <c r="D9" i="12" s="1"/>
  <c r="AB13" i="12"/>
  <c r="AF13" i="12"/>
  <c r="AC13" i="12"/>
  <c r="AA13" i="12"/>
  <c r="Z13" i="12"/>
  <c r="Y13" i="12"/>
  <c r="X13" i="12"/>
  <c r="W13" i="12"/>
  <c r="V13" i="12"/>
  <c r="V5" i="12"/>
  <c r="V7" i="12" s="1"/>
  <c r="U13" i="12"/>
  <c r="T13" i="12"/>
  <c r="S13" i="12"/>
  <c r="R13" i="12"/>
  <c r="Q13" i="12"/>
  <c r="P13" i="12"/>
  <c r="O13" i="12"/>
  <c r="N13" i="12"/>
  <c r="M13" i="12"/>
  <c r="M5" i="12" s="1"/>
  <c r="L13" i="12"/>
  <c r="K13" i="12"/>
  <c r="K5" i="12" s="1"/>
  <c r="J13" i="12"/>
  <c r="I13" i="12"/>
  <c r="H13" i="12"/>
  <c r="H5" i="12" s="1"/>
  <c r="G13" i="12"/>
  <c r="G5" i="12" s="1"/>
  <c r="G7" i="12"/>
  <c r="F13" i="12"/>
  <c r="F5" i="12"/>
  <c r="E13" i="12"/>
  <c r="D13" i="12"/>
  <c r="AC12" i="12"/>
  <c r="AG12" i="12"/>
  <c r="AG52" i="2"/>
  <c r="AB12" i="12"/>
  <c r="Z12" i="12"/>
  <c r="Y12" i="12"/>
  <c r="AA52" i="2"/>
  <c r="X12" i="12"/>
  <c r="Z52" i="2"/>
  <c r="V12" i="12"/>
  <c r="U12" i="12"/>
  <c r="T12" i="12"/>
  <c r="S12" i="12"/>
  <c r="S5" i="12"/>
  <c r="S7" i="12" s="1"/>
  <c r="R12" i="12"/>
  <c r="P12" i="12"/>
  <c r="O12" i="12"/>
  <c r="N12" i="12"/>
  <c r="N52" i="2"/>
  <c r="M12" i="12"/>
  <c r="L12" i="12"/>
  <c r="K12" i="12"/>
  <c r="J12" i="12"/>
  <c r="J52" i="2"/>
  <c r="I12" i="12"/>
  <c r="H12" i="12"/>
  <c r="G12" i="12"/>
  <c r="F12" i="12"/>
  <c r="F52" i="2"/>
  <c r="E12" i="12"/>
  <c r="D12" i="12"/>
  <c r="AL10" i="12"/>
  <c r="AM10" i="12"/>
  <c r="AN10" i="12"/>
  <c r="AO10" i="12"/>
  <c r="AP10" i="12"/>
  <c r="AQ10" i="12"/>
  <c r="AR10" i="12"/>
  <c r="AS10" i="12"/>
  <c r="AT10" i="12"/>
  <c r="AU10" i="12"/>
  <c r="AV10" i="12"/>
  <c r="AW10" i="12"/>
  <c r="AX10" i="12"/>
  <c r="AY10" i="12"/>
  <c r="AZ10" i="12"/>
  <c r="BA10" i="12"/>
  <c r="BB10" i="12"/>
  <c r="BC10" i="12"/>
  <c r="BD10" i="12"/>
  <c r="BE10" i="12"/>
  <c r="BF10" i="12"/>
  <c r="BG10" i="12"/>
  <c r="BH10" i="12"/>
  <c r="BI10" i="12"/>
  <c r="BJ10" i="12"/>
  <c r="BK10" i="12"/>
  <c r="BL10" i="12"/>
  <c r="BM10" i="12"/>
  <c r="BN10" i="12"/>
  <c r="BO10" i="12"/>
  <c r="AF10" i="12"/>
  <c r="AG10" i="12"/>
  <c r="AH10" i="12"/>
  <c r="AB3" i="12"/>
  <c r="AC3" i="12"/>
  <c r="AG3" i="12"/>
  <c r="AA3" i="12"/>
  <c r="Z3" i="12"/>
  <c r="Y3" i="12"/>
  <c r="X3" i="12"/>
  <c r="Y2" i="12"/>
  <c r="W3" i="12"/>
  <c r="V3" i="12"/>
  <c r="U3" i="12"/>
  <c r="T3" i="12"/>
  <c r="S3" i="12"/>
  <c r="R3" i="12"/>
  <c r="Q3" i="12"/>
  <c r="P3" i="12"/>
  <c r="P3" i="10"/>
  <c r="O3" i="12"/>
  <c r="N3" i="12"/>
  <c r="M3" i="12"/>
  <c r="L3" i="12"/>
  <c r="K3" i="12"/>
  <c r="J3" i="12"/>
  <c r="I3" i="12"/>
  <c r="H3" i="12"/>
  <c r="G3" i="12"/>
  <c r="F3" i="12"/>
  <c r="E3" i="12"/>
  <c r="D3" i="12"/>
  <c r="AB2" i="12"/>
  <c r="AB151" i="11"/>
  <c r="AC151" i="11"/>
  <c r="AG151" i="11"/>
  <c r="AA151" i="11"/>
  <c r="Z151" i="11"/>
  <c r="Y151" i="11"/>
  <c r="X151" i="11"/>
  <c r="W151" i="11"/>
  <c r="W151" i="10"/>
  <c r="V151" i="11"/>
  <c r="U151" i="11"/>
  <c r="T151" i="11"/>
  <c r="S151" i="11"/>
  <c r="R151" i="11"/>
  <c r="R151" i="10"/>
  <c r="Q151" i="11"/>
  <c r="P151" i="11"/>
  <c r="O151" i="11"/>
  <c r="O151" i="10"/>
  <c r="N151" i="11"/>
  <c r="M151" i="11"/>
  <c r="L151" i="11"/>
  <c r="K151" i="11"/>
  <c r="J151" i="11"/>
  <c r="I151" i="11"/>
  <c r="H151" i="11"/>
  <c r="G151" i="11"/>
  <c r="G151" i="10"/>
  <c r="F151" i="11"/>
  <c r="F151" i="10"/>
  <c r="D151" i="11"/>
  <c r="E151" i="11"/>
  <c r="D150" i="11"/>
  <c r="E150" i="11"/>
  <c r="F150" i="11"/>
  <c r="G150" i="11"/>
  <c r="H150" i="11"/>
  <c r="I150" i="11"/>
  <c r="I150" i="10"/>
  <c r="J150" i="11"/>
  <c r="K150" i="11"/>
  <c r="L150" i="11"/>
  <c r="M150" i="11"/>
  <c r="M150" i="10"/>
  <c r="N150" i="11"/>
  <c r="O150" i="11"/>
  <c r="P150" i="11"/>
  <c r="Q150" i="11"/>
  <c r="R150" i="11"/>
  <c r="R150" i="10"/>
  <c r="S150" i="11"/>
  <c r="T150" i="11"/>
  <c r="U150" i="11"/>
  <c r="V150" i="11"/>
  <c r="W150" i="11"/>
  <c r="X150" i="11"/>
  <c r="Y150" i="11"/>
  <c r="Y150" i="10"/>
  <c r="Z150" i="11"/>
  <c r="Z150" i="10"/>
  <c r="AA150" i="11"/>
  <c r="AB150" i="11"/>
  <c r="AC150" i="11"/>
  <c r="AC146" i="11"/>
  <c r="AG146" i="11"/>
  <c r="AB146" i="11"/>
  <c r="AA146" i="11"/>
  <c r="Z146" i="11"/>
  <c r="Z146" i="10"/>
  <c r="Y146" i="11"/>
  <c r="X146" i="11"/>
  <c r="W146" i="11"/>
  <c r="V146" i="11"/>
  <c r="V146" i="10"/>
  <c r="U146" i="11"/>
  <c r="T146" i="11"/>
  <c r="S146" i="11"/>
  <c r="R146" i="11"/>
  <c r="R146" i="10"/>
  <c r="Q146" i="11"/>
  <c r="P146" i="11"/>
  <c r="O146" i="11"/>
  <c r="N146" i="11"/>
  <c r="N146" i="10"/>
  <c r="M146" i="11"/>
  <c r="L146" i="11"/>
  <c r="K146" i="11"/>
  <c r="J146" i="11"/>
  <c r="J146" i="10"/>
  <c r="I146" i="11"/>
  <c r="H146" i="11"/>
  <c r="H146" i="10"/>
  <c r="G146" i="11"/>
  <c r="F146" i="11"/>
  <c r="F146" i="10"/>
  <c r="E146" i="11"/>
  <c r="D146" i="11"/>
  <c r="D146" i="10"/>
  <c r="AC144" i="11"/>
  <c r="AG144" i="11" s="1"/>
  <c r="AB144" i="11"/>
  <c r="AF144" i="11" s="1"/>
  <c r="AA144" i="11"/>
  <c r="Z144" i="11"/>
  <c r="Y144" i="11"/>
  <c r="X144" i="11"/>
  <c r="W144" i="11"/>
  <c r="V144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D144" i="11"/>
  <c r="AB143" i="11"/>
  <c r="AC143" i="11"/>
  <c r="AG143" i="11"/>
  <c r="AG41" i="3" s="1"/>
  <c r="AA143" i="11"/>
  <c r="Z143" i="11"/>
  <c r="AB41" i="3" s="1"/>
  <c r="Y143" i="11"/>
  <c r="Y145" i="11" s="1"/>
  <c r="X143" i="11"/>
  <c r="X145" i="11" s="1"/>
  <c r="W143" i="11"/>
  <c r="V143" i="11"/>
  <c r="X41" i="3" s="1"/>
  <c r="U143" i="11"/>
  <c r="U145" i="11" s="1"/>
  <c r="T143" i="11"/>
  <c r="T145" i="11" s="1"/>
  <c r="V39" i="1" s="1"/>
  <c r="V31" i="1" s="1"/>
  <c r="S143" i="11"/>
  <c r="S145" i="11" s="1"/>
  <c r="R143" i="11"/>
  <c r="R145" i="11" s="1"/>
  <c r="Q143" i="11"/>
  <c r="Q145" i="11" s="1"/>
  <c r="P143" i="11"/>
  <c r="P145" i="11"/>
  <c r="O143" i="11"/>
  <c r="N143" i="11"/>
  <c r="N145" i="11" s="1"/>
  <c r="N39" i="1" s="1"/>
  <c r="M143" i="11"/>
  <c r="M145" i="11" s="1"/>
  <c r="L143" i="11"/>
  <c r="L145" i="11" s="1"/>
  <c r="K143" i="11"/>
  <c r="K145" i="11" s="1"/>
  <c r="J143" i="11"/>
  <c r="J145" i="11" s="1"/>
  <c r="J39" i="1"/>
  <c r="I143" i="11"/>
  <c r="H143" i="11"/>
  <c r="H145" i="11" s="1"/>
  <c r="G143" i="11"/>
  <c r="G145" i="11" s="1"/>
  <c r="G39" i="1" s="1"/>
  <c r="F143" i="11"/>
  <c r="F145" i="11" s="1"/>
  <c r="E143" i="11"/>
  <c r="E145" i="11"/>
  <c r="D143" i="11"/>
  <c r="AC142" i="11"/>
  <c r="AG142" i="11"/>
  <c r="AG130" i="2" s="1"/>
  <c r="AB142" i="11"/>
  <c r="AA142" i="11"/>
  <c r="AC130" i="2"/>
  <c r="Z142" i="11"/>
  <c r="AB130" i="2" s="1"/>
  <c r="Y142" i="11"/>
  <c r="AA130" i="2"/>
  <c r="X142" i="11"/>
  <c r="X140" i="11"/>
  <c r="W142" i="11"/>
  <c r="Y130" i="2" s="1"/>
  <c r="V142" i="11"/>
  <c r="U142" i="11"/>
  <c r="W130" i="2" s="1"/>
  <c r="T142" i="11"/>
  <c r="T140" i="11"/>
  <c r="S142" i="11"/>
  <c r="R142" i="11"/>
  <c r="T130" i="2"/>
  <c r="Q142" i="11"/>
  <c r="P142" i="11"/>
  <c r="O142" i="11"/>
  <c r="O130" i="2" s="1"/>
  <c r="N142" i="11"/>
  <c r="N130" i="2" s="1"/>
  <c r="M142" i="11"/>
  <c r="M140" i="11"/>
  <c r="L142" i="11"/>
  <c r="L130" i="2" s="1"/>
  <c r="K142" i="11"/>
  <c r="K130" i="2" s="1"/>
  <c r="J142" i="11"/>
  <c r="I142" i="11"/>
  <c r="I140" i="11"/>
  <c r="H142" i="11"/>
  <c r="H130" i="2" s="1"/>
  <c r="H140" i="11"/>
  <c r="H140" i="10"/>
  <c r="G142" i="11"/>
  <c r="G130" i="2" s="1"/>
  <c r="F142" i="11"/>
  <c r="F130" i="2" s="1"/>
  <c r="E142" i="11"/>
  <c r="E140" i="11"/>
  <c r="D142" i="11"/>
  <c r="AC141" i="11"/>
  <c r="AG141" i="11" s="1"/>
  <c r="AB141" i="11"/>
  <c r="AA141" i="11"/>
  <c r="Z141" i="11"/>
  <c r="Y141" i="11"/>
  <c r="X141" i="11"/>
  <c r="W141" i="11"/>
  <c r="W133" i="11"/>
  <c r="V141" i="11"/>
  <c r="U141" i="11"/>
  <c r="T141" i="11"/>
  <c r="S141" i="11"/>
  <c r="S133" i="11"/>
  <c r="S135" i="11" s="1"/>
  <c r="R141" i="11"/>
  <c r="Q141" i="11"/>
  <c r="P141" i="11"/>
  <c r="O141" i="11"/>
  <c r="O133" i="11" s="1"/>
  <c r="N141" i="11"/>
  <c r="M141" i="11"/>
  <c r="L141" i="11"/>
  <c r="L140" i="11"/>
  <c r="K141" i="11"/>
  <c r="J141" i="11"/>
  <c r="I141" i="11"/>
  <c r="H141" i="11"/>
  <c r="G141" i="11"/>
  <c r="F141" i="11"/>
  <c r="E141" i="11"/>
  <c r="D141" i="11"/>
  <c r="D141" i="10" s="1"/>
  <c r="D140" i="11"/>
  <c r="AB140" i="11"/>
  <c r="AF140" i="11"/>
  <c r="AC140" i="11"/>
  <c r="AA140" i="11"/>
  <c r="Z140" i="11"/>
  <c r="Y140" i="11"/>
  <c r="W140" i="11"/>
  <c r="V140" i="11"/>
  <c r="V140" i="10"/>
  <c r="U140" i="11"/>
  <c r="S140" i="11"/>
  <c r="R140" i="11"/>
  <c r="Q140" i="11"/>
  <c r="Q140" i="10"/>
  <c r="P140" i="11"/>
  <c r="O140" i="11"/>
  <c r="O140" i="10"/>
  <c r="N140" i="11"/>
  <c r="K140" i="11"/>
  <c r="K140" i="10"/>
  <c r="J140" i="11"/>
  <c r="G140" i="11"/>
  <c r="F140" i="11"/>
  <c r="AL137" i="11"/>
  <c r="AM137" i="11"/>
  <c r="AN137" i="11"/>
  <c r="AG137" i="11"/>
  <c r="AH137" i="11"/>
  <c r="AL136" i="11"/>
  <c r="AM136" i="11"/>
  <c r="AN136" i="11"/>
  <c r="AO136" i="11"/>
  <c r="AP136" i="11"/>
  <c r="AQ136" i="11"/>
  <c r="AR136" i="11"/>
  <c r="AS136" i="11"/>
  <c r="AT136" i="11"/>
  <c r="AU136" i="11"/>
  <c r="AV136" i="11"/>
  <c r="AW136" i="11"/>
  <c r="AX136" i="11"/>
  <c r="AY136" i="11"/>
  <c r="AZ136" i="11"/>
  <c r="BA136" i="11"/>
  <c r="BB136" i="11"/>
  <c r="BC136" i="11"/>
  <c r="BD136" i="11"/>
  <c r="BE136" i="11"/>
  <c r="BF136" i="11"/>
  <c r="BG136" i="11"/>
  <c r="BH136" i="11"/>
  <c r="BI136" i="11"/>
  <c r="BJ136" i="11"/>
  <c r="BK136" i="11"/>
  <c r="BL136" i="11"/>
  <c r="BM136" i="11"/>
  <c r="BN136" i="11"/>
  <c r="BO136" i="11"/>
  <c r="AG136" i="11"/>
  <c r="AB130" i="11"/>
  <c r="AF130" i="11"/>
  <c r="AC130" i="11"/>
  <c r="AG130" i="11"/>
  <c r="AA130" i="11"/>
  <c r="Z130" i="11"/>
  <c r="Z122" i="11"/>
  <c r="Y130" i="11"/>
  <c r="X130" i="11"/>
  <c r="W130" i="11"/>
  <c r="V130" i="11"/>
  <c r="U130" i="11"/>
  <c r="T130" i="11"/>
  <c r="S130" i="11"/>
  <c r="R130" i="11"/>
  <c r="Q130" i="11"/>
  <c r="P130" i="11"/>
  <c r="O130" i="11"/>
  <c r="N130" i="11"/>
  <c r="N122" i="11"/>
  <c r="M130" i="11"/>
  <c r="L130" i="11"/>
  <c r="K130" i="11"/>
  <c r="J130" i="11"/>
  <c r="I130" i="11"/>
  <c r="H130" i="11"/>
  <c r="G130" i="11"/>
  <c r="F130" i="11"/>
  <c r="F122" i="11"/>
  <c r="E130" i="11"/>
  <c r="D130" i="11"/>
  <c r="AC129" i="11"/>
  <c r="AG129" i="11"/>
  <c r="AB129" i="11"/>
  <c r="AF129" i="11"/>
  <c r="AA129" i="11"/>
  <c r="Z129" i="11"/>
  <c r="Y129" i="11"/>
  <c r="X129" i="11"/>
  <c r="W129" i="11"/>
  <c r="W129" i="10"/>
  <c r="V129" i="11"/>
  <c r="U129" i="11"/>
  <c r="T129" i="11"/>
  <c r="T129" i="10"/>
  <c r="S129" i="11"/>
  <c r="R129" i="11"/>
  <c r="Q129" i="11"/>
  <c r="P129" i="11"/>
  <c r="O129" i="11"/>
  <c r="N129" i="11"/>
  <c r="M129" i="11"/>
  <c r="L129" i="11"/>
  <c r="L129" i="10"/>
  <c r="K129" i="11"/>
  <c r="J129" i="11"/>
  <c r="I129" i="11"/>
  <c r="H129" i="11"/>
  <c r="H129" i="10"/>
  <c r="G129" i="11"/>
  <c r="G129" i="10"/>
  <c r="F129" i="11"/>
  <c r="E129" i="11"/>
  <c r="D129" i="11"/>
  <c r="AC128" i="11"/>
  <c r="AB128" i="11"/>
  <c r="AA128" i="11"/>
  <c r="Z128" i="11"/>
  <c r="Y128" i="11"/>
  <c r="X128" i="11"/>
  <c r="W128" i="11"/>
  <c r="V128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D128" i="11"/>
  <c r="AC127" i="11"/>
  <c r="AG127" i="11" s="1"/>
  <c r="AG40" i="3" s="1"/>
  <c r="AB127" i="11"/>
  <c r="AF127" i="11" s="1"/>
  <c r="AF40" i="3" s="1"/>
  <c r="AA127" i="11"/>
  <c r="AC40" i="3" s="1"/>
  <c r="Z127" i="11"/>
  <c r="AB40" i="3"/>
  <c r="Y127" i="11"/>
  <c r="AA40" i="3" s="1"/>
  <c r="X127" i="11"/>
  <c r="Z40" i="3"/>
  <c r="W127" i="11"/>
  <c r="V127" i="11"/>
  <c r="U127" i="11"/>
  <c r="W40" i="3" s="1"/>
  <c r="T127" i="11"/>
  <c r="S127" i="11"/>
  <c r="U40" i="3"/>
  <c r="R127" i="11"/>
  <c r="Q127" i="11"/>
  <c r="P127" i="11"/>
  <c r="R40" i="3"/>
  <c r="O127" i="11"/>
  <c r="O40" i="3"/>
  <c r="N127" i="11"/>
  <c r="M127" i="11"/>
  <c r="M40" i="3" s="1"/>
  <c r="L127" i="11"/>
  <c r="L40" i="3" s="1"/>
  <c r="K127" i="11"/>
  <c r="K40" i="3" s="1"/>
  <c r="I127" i="11"/>
  <c r="I40" i="3" s="1"/>
  <c r="H127" i="11"/>
  <c r="H40" i="3" s="1"/>
  <c r="G127" i="11"/>
  <c r="G40" i="3" s="1"/>
  <c r="F127" i="11"/>
  <c r="F40" i="3" s="1"/>
  <c r="E127" i="11"/>
  <c r="E40" i="3" s="1"/>
  <c r="D127" i="11"/>
  <c r="D40" i="3" s="1"/>
  <c r="AB126" i="11"/>
  <c r="AF126" i="11" s="1"/>
  <c r="AF129" i="2"/>
  <c r="AC126" i="11"/>
  <c r="AC120" i="11"/>
  <c r="AA126" i="11"/>
  <c r="AA121" i="11"/>
  <c r="AA124" i="11"/>
  <c r="Z126" i="11"/>
  <c r="Z120" i="11" s="1"/>
  <c r="Y126" i="11"/>
  <c r="Y124" i="11"/>
  <c r="X126" i="11"/>
  <c r="Z129" i="2" s="1"/>
  <c r="W126" i="11"/>
  <c r="W124" i="11"/>
  <c r="W124" i="10"/>
  <c r="V126" i="11"/>
  <c r="X129" i="2" s="1"/>
  <c r="U126" i="11"/>
  <c r="W129" i="2" s="1"/>
  <c r="T126" i="11"/>
  <c r="V129" i="2" s="1"/>
  <c r="S126" i="11"/>
  <c r="U129" i="2" s="1"/>
  <c r="S124" i="11"/>
  <c r="R126" i="11"/>
  <c r="R121" i="11" s="1"/>
  <c r="R124" i="11"/>
  <c r="R124" i="10"/>
  <c r="Q126" i="11"/>
  <c r="P126" i="11"/>
  <c r="R129" i="2" s="1"/>
  <c r="O126" i="11"/>
  <c r="O121" i="11" s="1"/>
  <c r="O124" i="11"/>
  <c r="O124" i="10"/>
  <c r="N126" i="11"/>
  <c r="N124" i="11"/>
  <c r="N124" i="10"/>
  <c r="M126" i="11"/>
  <c r="M129" i="2" s="1"/>
  <c r="M124" i="11"/>
  <c r="L126" i="11"/>
  <c r="L129" i="2" s="1"/>
  <c r="K126" i="11"/>
  <c r="K129" i="2" s="1"/>
  <c r="K124" i="11"/>
  <c r="J126" i="11"/>
  <c r="J120" i="11" s="1"/>
  <c r="I126" i="11"/>
  <c r="I129" i="2" s="1"/>
  <c r="H126" i="11"/>
  <c r="H121" i="11" s="1"/>
  <c r="G126" i="11"/>
  <c r="G121" i="11" s="1"/>
  <c r="G124" i="11"/>
  <c r="G124" i="10"/>
  <c r="F126" i="11"/>
  <c r="F124" i="11"/>
  <c r="E126" i="11"/>
  <c r="E121" i="11"/>
  <c r="D126" i="11"/>
  <c r="AC125" i="11"/>
  <c r="AG125" i="11"/>
  <c r="AB125" i="11"/>
  <c r="AA125" i="11"/>
  <c r="AA117" i="11"/>
  <c r="AA119" i="11" s="1"/>
  <c r="Z125" i="11"/>
  <c r="Y125" i="11"/>
  <c r="Y117" i="11" s="1"/>
  <c r="Y119" i="11" s="1"/>
  <c r="X125" i="11"/>
  <c r="W125" i="11"/>
  <c r="V125" i="11"/>
  <c r="U125" i="11"/>
  <c r="U117" i="11"/>
  <c r="T125" i="11"/>
  <c r="T124" i="11"/>
  <c r="V39" i="2"/>
  <c r="S125" i="11"/>
  <c r="R125" i="11"/>
  <c r="Q125" i="11"/>
  <c r="Q117" i="11" s="1"/>
  <c r="P125" i="11"/>
  <c r="P124" i="11"/>
  <c r="P124" i="10"/>
  <c r="O125" i="11"/>
  <c r="D124" i="11"/>
  <c r="D125" i="11"/>
  <c r="D117" i="11"/>
  <c r="N125" i="11"/>
  <c r="M125" i="11"/>
  <c r="L125" i="11"/>
  <c r="K125" i="11"/>
  <c r="J125" i="11"/>
  <c r="I125" i="11"/>
  <c r="H125" i="11"/>
  <c r="G125" i="11"/>
  <c r="F125" i="11"/>
  <c r="E125" i="11"/>
  <c r="AC124" i="11"/>
  <c r="AB124" i="11"/>
  <c r="Z124" i="11"/>
  <c r="X124" i="11"/>
  <c r="V124" i="11"/>
  <c r="U124" i="11"/>
  <c r="W39" i="2"/>
  <c r="Q124" i="11"/>
  <c r="L124" i="11"/>
  <c r="J124" i="11"/>
  <c r="I124" i="11"/>
  <c r="H124" i="11"/>
  <c r="E124" i="11"/>
  <c r="E124" i="10"/>
  <c r="R122" i="11"/>
  <c r="BD120" i="11"/>
  <c r="BE120" i="11"/>
  <c r="BF120" i="11"/>
  <c r="BG120" i="11"/>
  <c r="BH120" i="11"/>
  <c r="BI120" i="11"/>
  <c r="BJ120" i="11"/>
  <c r="BK120" i="11"/>
  <c r="BL120" i="11"/>
  <c r="BM120" i="11"/>
  <c r="BN120" i="11"/>
  <c r="BO120" i="11"/>
  <c r="AS120" i="11"/>
  <c r="AT120" i="11"/>
  <c r="AU120" i="11"/>
  <c r="AV120" i="11"/>
  <c r="AW120" i="11"/>
  <c r="AX120" i="11"/>
  <c r="AY120" i="11"/>
  <c r="AZ120" i="11"/>
  <c r="BA120" i="11"/>
  <c r="BB120" i="11"/>
  <c r="AL120" i="11"/>
  <c r="AM120" i="11"/>
  <c r="AN120" i="11"/>
  <c r="AO120" i="11"/>
  <c r="AP120" i="11"/>
  <c r="AQ120" i="11"/>
  <c r="AG120" i="11"/>
  <c r="AB114" i="11"/>
  <c r="AB113" i="11"/>
  <c r="AF113" i="11"/>
  <c r="AC114" i="11"/>
  <c r="AC113" i="11"/>
  <c r="AG113" i="11"/>
  <c r="AA114" i="11"/>
  <c r="AA113" i="11"/>
  <c r="Z114" i="11"/>
  <c r="Y114" i="11"/>
  <c r="Y113" i="11"/>
  <c r="X114" i="11"/>
  <c r="W114" i="11"/>
  <c r="V114" i="11"/>
  <c r="U114" i="11"/>
  <c r="U114" i="10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E114" i="10"/>
  <c r="D114" i="11"/>
  <c r="Z113" i="11"/>
  <c r="X113" i="11"/>
  <c r="W113" i="11"/>
  <c r="V113" i="11"/>
  <c r="U113" i="11"/>
  <c r="T113" i="11"/>
  <c r="T113" i="10"/>
  <c r="S113" i="11"/>
  <c r="U36" i="1"/>
  <c r="R113" i="11"/>
  <c r="Q113" i="11"/>
  <c r="P113" i="11"/>
  <c r="O113" i="11"/>
  <c r="O36" i="1"/>
  <c r="N113" i="11"/>
  <c r="M113" i="11"/>
  <c r="L113" i="11"/>
  <c r="L113" i="10"/>
  <c r="K113" i="11"/>
  <c r="J113" i="11"/>
  <c r="I113" i="11"/>
  <c r="H113" i="11"/>
  <c r="H113" i="10"/>
  <c r="G113" i="11"/>
  <c r="G36" i="1"/>
  <c r="F113" i="11"/>
  <c r="F113" i="10"/>
  <c r="E113" i="11"/>
  <c r="D113" i="11"/>
  <c r="AC112" i="11"/>
  <c r="AB112" i="11"/>
  <c r="AA112" i="11"/>
  <c r="Z112" i="11"/>
  <c r="Y112" i="11"/>
  <c r="X112" i="11"/>
  <c r="W112" i="11"/>
  <c r="V112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D112" i="11"/>
  <c r="AC111" i="11"/>
  <c r="AG111" i="11" s="1"/>
  <c r="AG38" i="3" s="1"/>
  <c r="AB111" i="11"/>
  <c r="AA111" i="11"/>
  <c r="AC38" i="3" s="1"/>
  <c r="Z111" i="11"/>
  <c r="Y111" i="11"/>
  <c r="AA38" i="3" s="1"/>
  <c r="X111" i="11"/>
  <c r="Z38" i="3" s="1"/>
  <c r="W111" i="11"/>
  <c r="V111" i="11"/>
  <c r="X38" i="3" s="1"/>
  <c r="X26" i="3" s="1"/>
  <c r="U111" i="11"/>
  <c r="W38" i="3" s="1"/>
  <c r="T111" i="11"/>
  <c r="V38" i="3" s="1"/>
  <c r="S111" i="11"/>
  <c r="U38" i="3" s="1"/>
  <c r="R111" i="11"/>
  <c r="Q111" i="11"/>
  <c r="S38" i="3" s="1"/>
  <c r="P111" i="11"/>
  <c r="R38" i="3" s="1"/>
  <c r="O111" i="11"/>
  <c r="N111" i="11"/>
  <c r="N63" i="11" s="1"/>
  <c r="M111" i="11"/>
  <c r="M38" i="3" s="1"/>
  <c r="L111" i="11"/>
  <c r="L38" i="3"/>
  <c r="K111" i="11"/>
  <c r="I111" i="11"/>
  <c r="I38" i="3"/>
  <c r="H111" i="11"/>
  <c r="H38" i="3" s="1"/>
  <c r="G111" i="11"/>
  <c r="G38" i="3" s="1"/>
  <c r="F111" i="11"/>
  <c r="E111" i="11"/>
  <c r="D111" i="11"/>
  <c r="AB110" i="11"/>
  <c r="AF110" i="11"/>
  <c r="AF127" i="2" s="1"/>
  <c r="AC110" i="11"/>
  <c r="AC105" i="11" s="1"/>
  <c r="AA110" i="11"/>
  <c r="AA105" i="11" s="1"/>
  <c r="Z110" i="11"/>
  <c r="AB127" i="2"/>
  <c r="Y110" i="11"/>
  <c r="X110" i="11"/>
  <c r="AD105" i="11" s="1"/>
  <c r="W110" i="11"/>
  <c r="Y127" i="2"/>
  <c r="V110" i="11"/>
  <c r="X127" i="2"/>
  <c r="U110" i="11"/>
  <c r="W127" i="2"/>
  <c r="T110" i="11"/>
  <c r="S110" i="11"/>
  <c r="R110" i="11"/>
  <c r="T127" i="2"/>
  <c r="Q110" i="11"/>
  <c r="S127" i="2"/>
  <c r="P110" i="11"/>
  <c r="O110" i="11"/>
  <c r="O127" i="2" s="1"/>
  <c r="N110" i="11"/>
  <c r="N127" i="2" s="1"/>
  <c r="M110" i="11"/>
  <c r="L110" i="11"/>
  <c r="K110" i="11"/>
  <c r="J110" i="11"/>
  <c r="J127" i="2" s="1"/>
  <c r="I110" i="11"/>
  <c r="H110" i="11"/>
  <c r="H127" i="2" s="1"/>
  <c r="G110" i="11"/>
  <c r="G127" i="2" s="1"/>
  <c r="F110" i="11"/>
  <c r="E110" i="11"/>
  <c r="E127" i="2" s="1"/>
  <c r="D110" i="11"/>
  <c r="D127" i="2" s="1"/>
  <c r="AC109" i="11"/>
  <c r="AG109" i="11" s="1"/>
  <c r="AB109" i="11"/>
  <c r="AB101" i="11" s="1"/>
  <c r="AB103" i="11"/>
  <c r="AA109" i="11"/>
  <c r="Z109" i="11"/>
  <c r="Y109" i="11"/>
  <c r="X109" i="11"/>
  <c r="X101" i="11" s="1"/>
  <c r="W109" i="11"/>
  <c r="V109" i="11"/>
  <c r="U109" i="11"/>
  <c r="T109" i="11"/>
  <c r="S109" i="11"/>
  <c r="R109" i="11"/>
  <c r="Q109" i="11"/>
  <c r="P109" i="11"/>
  <c r="O109" i="11"/>
  <c r="N109" i="11"/>
  <c r="M109" i="11"/>
  <c r="L109" i="11"/>
  <c r="L109" i="10" s="1"/>
  <c r="K109" i="11"/>
  <c r="J109" i="11"/>
  <c r="I109" i="11"/>
  <c r="H109" i="11"/>
  <c r="H109" i="10" s="1"/>
  <c r="G109" i="11"/>
  <c r="F109" i="11"/>
  <c r="E109" i="11"/>
  <c r="D109" i="11"/>
  <c r="D61" i="11" s="1"/>
  <c r="AB108" i="11"/>
  <c r="AB108" i="10"/>
  <c r="AF108" i="10"/>
  <c r="AC108" i="11"/>
  <c r="AA108" i="11"/>
  <c r="Z108" i="11"/>
  <c r="Y108" i="11"/>
  <c r="Y108" i="10"/>
  <c r="X108" i="11"/>
  <c r="W108" i="11"/>
  <c r="V108" i="11"/>
  <c r="U108" i="11"/>
  <c r="U108" i="10"/>
  <c r="T108" i="11"/>
  <c r="S108" i="11"/>
  <c r="R108" i="11"/>
  <c r="Q108" i="11"/>
  <c r="Q108" i="10"/>
  <c r="P108" i="11"/>
  <c r="O108" i="11"/>
  <c r="N108" i="11"/>
  <c r="M108" i="11"/>
  <c r="M108" i="10"/>
  <c r="L108" i="11"/>
  <c r="K108" i="11"/>
  <c r="J108" i="11"/>
  <c r="I108" i="11"/>
  <c r="I108" i="10"/>
  <c r="H108" i="11"/>
  <c r="G108" i="11"/>
  <c r="F108" i="11"/>
  <c r="E108" i="11"/>
  <c r="E108" i="10"/>
  <c r="D108" i="11"/>
  <c r="AL106" i="11"/>
  <c r="AF106" i="11"/>
  <c r="AG106" i="11"/>
  <c r="AH106" i="11"/>
  <c r="V106" i="11"/>
  <c r="BD104" i="11"/>
  <c r="BE104" i="11"/>
  <c r="BF104" i="11"/>
  <c r="BG104" i="11"/>
  <c r="BH104" i="11"/>
  <c r="BI104" i="11"/>
  <c r="BJ104" i="11"/>
  <c r="BK104" i="11"/>
  <c r="BL104" i="11"/>
  <c r="BM104" i="11"/>
  <c r="BN104" i="11"/>
  <c r="BO104" i="11"/>
  <c r="AU104" i="11"/>
  <c r="AV104" i="11"/>
  <c r="AW104" i="11"/>
  <c r="AX104" i="11"/>
  <c r="AY104" i="11"/>
  <c r="AZ104" i="11"/>
  <c r="BA104" i="11"/>
  <c r="BB104" i="11"/>
  <c r="AL104" i="11"/>
  <c r="AM104" i="11"/>
  <c r="AN104" i="11"/>
  <c r="AO104" i="11"/>
  <c r="AP104" i="11"/>
  <c r="AQ104" i="11"/>
  <c r="AG104" i="11"/>
  <c r="AL102" i="11"/>
  <c r="AM102" i="11"/>
  <c r="AN102" i="11"/>
  <c r="AO102" i="11"/>
  <c r="AP102" i="11"/>
  <c r="AQ102" i="11"/>
  <c r="AR102" i="11"/>
  <c r="AS102" i="11"/>
  <c r="AT102" i="11"/>
  <c r="AU102" i="11"/>
  <c r="AV102" i="11"/>
  <c r="AW102" i="11"/>
  <c r="AX102" i="11"/>
  <c r="AY102" i="11"/>
  <c r="AZ102" i="11"/>
  <c r="BA102" i="11"/>
  <c r="BB102" i="11"/>
  <c r="BC102" i="11"/>
  <c r="BD102" i="11"/>
  <c r="BE102" i="11"/>
  <c r="BF102" i="11"/>
  <c r="BG102" i="11"/>
  <c r="BH102" i="11"/>
  <c r="BI102" i="11"/>
  <c r="BJ102" i="11"/>
  <c r="BK102" i="11"/>
  <c r="BL102" i="11"/>
  <c r="BM102" i="11"/>
  <c r="BN102" i="11"/>
  <c r="BO102" i="11"/>
  <c r="AG102" i="11"/>
  <c r="AH102" i="11"/>
  <c r="AI102" i="11"/>
  <c r="AB98" i="11"/>
  <c r="AC98" i="11"/>
  <c r="AG98" i="11"/>
  <c r="AA98" i="11"/>
  <c r="AA98" i="10"/>
  <c r="Z98" i="11"/>
  <c r="Y98" i="11"/>
  <c r="X98" i="11"/>
  <c r="W98" i="11"/>
  <c r="V98" i="11"/>
  <c r="U98" i="11"/>
  <c r="T98" i="11"/>
  <c r="S98" i="11"/>
  <c r="R98" i="11"/>
  <c r="Q98" i="11"/>
  <c r="P98" i="11"/>
  <c r="O98" i="11"/>
  <c r="O98" i="10"/>
  <c r="N98" i="11"/>
  <c r="M98" i="11"/>
  <c r="L98" i="11"/>
  <c r="L98" i="10"/>
  <c r="K98" i="11"/>
  <c r="J98" i="11"/>
  <c r="I98" i="11"/>
  <c r="H98" i="11"/>
  <c r="H98" i="10"/>
  <c r="G98" i="11"/>
  <c r="G98" i="10"/>
  <c r="F98" i="11"/>
  <c r="E98" i="11"/>
  <c r="D98" i="11"/>
  <c r="AC97" i="11"/>
  <c r="AB97" i="11"/>
  <c r="AA97" i="11"/>
  <c r="Z97" i="11"/>
  <c r="Z97" i="10"/>
  <c r="Y97" i="11"/>
  <c r="X97" i="11"/>
  <c r="W97" i="11"/>
  <c r="V97" i="11"/>
  <c r="V90" i="11"/>
  <c r="U97" i="11"/>
  <c r="T97" i="11"/>
  <c r="S97" i="11"/>
  <c r="R97" i="11"/>
  <c r="R65" i="11"/>
  <c r="Q97" i="11"/>
  <c r="P97" i="11"/>
  <c r="P97" i="10"/>
  <c r="O97" i="11"/>
  <c r="N97" i="11"/>
  <c r="M97" i="11"/>
  <c r="M90" i="11"/>
  <c r="L97" i="11"/>
  <c r="L97" i="10"/>
  <c r="K97" i="11"/>
  <c r="J97" i="11"/>
  <c r="J35" i="1"/>
  <c r="I97" i="11"/>
  <c r="I90" i="11"/>
  <c r="H97" i="11"/>
  <c r="G97" i="11"/>
  <c r="F97" i="11"/>
  <c r="F90" i="11"/>
  <c r="E97" i="11"/>
  <c r="D97" i="11"/>
  <c r="D97" i="10"/>
  <c r="AC96" i="11"/>
  <c r="AB96" i="11"/>
  <c r="AA96" i="11"/>
  <c r="Z96" i="11"/>
  <c r="Y96" i="11"/>
  <c r="X96" i="11"/>
  <c r="W96" i="11"/>
  <c r="V96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D96" i="11"/>
  <c r="AC95" i="11"/>
  <c r="AB95" i="11"/>
  <c r="AF95" i="11"/>
  <c r="AF37" i="3" s="1"/>
  <c r="AA95" i="11"/>
  <c r="AC37" i="3" s="1"/>
  <c r="AA79" i="11"/>
  <c r="AC36" i="3" s="1"/>
  <c r="Z95" i="11"/>
  <c r="AB37" i="3" s="1"/>
  <c r="Y95" i="11"/>
  <c r="X95" i="11"/>
  <c r="Z37" i="3"/>
  <c r="X79" i="11"/>
  <c r="W95" i="11"/>
  <c r="W79" i="11"/>
  <c r="Y36" i="3"/>
  <c r="V95" i="11"/>
  <c r="X37" i="3"/>
  <c r="U95" i="11"/>
  <c r="T95" i="11"/>
  <c r="V37" i="3" s="1"/>
  <c r="T79" i="11"/>
  <c r="V36" i="3" s="1"/>
  <c r="V24" i="3" s="1"/>
  <c r="S95" i="11"/>
  <c r="U37" i="3" s="1"/>
  <c r="S79" i="11"/>
  <c r="R95" i="11"/>
  <c r="Q95" i="11"/>
  <c r="S37" i="3" s="1"/>
  <c r="P95" i="11"/>
  <c r="O95" i="11"/>
  <c r="O37" i="3"/>
  <c r="O79" i="11"/>
  <c r="O36" i="3"/>
  <c r="N95" i="11"/>
  <c r="M95" i="11"/>
  <c r="M37" i="3" s="1"/>
  <c r="L95" i="11"/>
  <c r="L37" i="3" s="1"/>
  <c r="L79" i="11"/>
  <c r="K95" i="11"/>
  <c r="K37" i="3" s="1"/>
  <c r="I95" i="11"/>
  <c r="H95" i="11"/>
  <c r="H37" i="3"/>
  <c r="H79" i="11"/>
  <c r="G95" i="11"/>
  <c r="G37" i="3" s="1"/>
  <c r="F95" i="11"/>
  <c r="F37" i="3" s="1"/>
  <c r="F25" i="3" s="1"/>
  <c r="F11" i="3" s="1"/>
  <c r="E95" i="11"/>
  <c r="D95" i="11"/>
  <c r="D37" i="3" s="1"/>
  <c r="D79" i="11"/>
  <c r="D36" i="3" s="1"/>
  <c r="AC94" i="11"/>
  <c r="AC88" i="11" s="1"/>
  <c r="AB94" i="11"/>
  <c r="AA94" i="11"/>
  <c r="Z94" i="11"/>
  <c r="AB126" i="2" s="1"/>
  <c r="Y94" i="11"/>
  <c r="AA126" i="2"/>
  <c r="X94" i="11"/>
  <c r="Z126" i="2" s="1"/>
  <c r="W94" i="11"/>
  <c r="Y126" i="2"/>
  <c r="V94" i="11"/>
  <c r="U94" i="11"/>
  <c r="W126" i="2"/>
  <c r="U92" i="11"/>
  <c r="U92" i="10"/>
  <c r="T94" i="11"/>
  <c r="T92" i="11"/>
  <c r="S94" i="11"/>
  <c r="R94" i="11"/>
  <c r="Q94" i="11"/>
  <c r="S126" i="2" s="1"/>
  <c r="P94" i="11"/>
  <c r="R126" i="2" s="1"/>
  <c r="O94" i="11"/>
  <c r="O126" i="2" s="1"/>
  <c r="N94" i="11"/>
  <c r="M94" i="11"/>
  <c r="M126" i="2" s="1"/>
  <c r="M92" i="11"/>
  <c r="L94" i="11"/>
  <c r="L92" i="11"/>
  <c r="L36" i="2"/>
  <c r="K94" i="11"/>
  <c r="K126" i="2" s="1"/>
  <c r="J94" i="11"/>
  <c r="J126" i="2" s="1"/>
  <c r="I94" i="11"/>
  <c r="H94" i="11"/>
  <c r="H126" i="2" s="1"/>
  <c r="G94" i="11"/>
  <c r="G88" i="11" s="1"/>
  <c r="F94" i="11"/>
  <c r="F126" i="2" s="1"/>
  <c r="E94" i="11"/>
  <c r="E92" i="11"/>
  <c r="E36" i="2"/>
  <c r="D94" i="11"/>
  <c r="D126" i="2" s="1"/>
  <c r="D92" i="11"/>
  <c r="AC93" i="11"/>
  <c r="AB93" i="11"/>
  <c r="AB93" i="10" s="1"/>
  <c r="AA93" i="11"/>
  <c r="Z93" i="11"/>
  <c r="Y93" i="11"/>
  <c r="Y85" i="11"/>
  <c r="X93" i="11"/>
  <c r="W93" i="11"/>
  <c r="V93" i="11"/>
  <c r="V92" i="11"/>
  <c r="U93" i="11"/>
  <c r="T93" i="11"/>
  <c r="S93" i="11"/>
  <c r="R93" i="11"/>
  <c r="Q93" i="11"/>
  <c r="P93" i="11"/>
  <c r="O93" i="11"/>
  <c r="N93" i="11"/>
  <c r="N92" i="11"/>
  <c r="M93" i="11"/>
  <c r="L93" i="11"/>
  <c r="K93" i="11"/>
  <c r="J93" i="11"/>
  <c r="I93" i="11"/>
  <c r="H93" i="11"/>
  <c r="G93" i="11"/>
  <c r="F93" i="11"/>
  <c r="F92" i="11"/>
  <c r="E93" i="11"/>
  <c r="D93" i="11"/>
  <c r="D85" i="11" s="1"/>
  <c r="AC92" i="11"/>
  <c r="AB92" i="11"/>
  <c r="AA92" i="11"/>
  <c r="Z92" i="11"/>
  <c r="Y92" i="11"/>
  <c r="X92" i="11"/>
  <c r="W92" i="11"/>
  <c r="S92" i="11"/>
  <c r="R92" i="11"/>
  <c r="Q92" i="11"/>
  <c r="P92" i="11"/>
  <c r="O92" i="11"/>
  <c r="K92" i="11"/>
  <c r="J92" i="11"/>
  <c r="I92" i="11"/>
  <c r="H92" i="11"/>
  <c r="G92" i="11"/>
  <c r="BD88" i="11"/>
  <c r="BE88" i="11"/>
  <c r="BF88" i="11"/>
  <c r="BG88" i="11"/>
  <c r="BH88" i="11"/>
  <c r="BI88" i="11"/>
  <c r="BJ88" i="11"/>
  <c r="BK88" i="11"/>
  <c r="BL88" i="11"/>
  <c r="BM88" i="11"/>
  <c r="BN88" i="11"/>
  <c r="BO88" i="11"/>
  <c r="AL88" i="11"/>
  <c r="AM88" i="11"/>
  <c r="AN88" i="11"/>
  <c r="AO88" i="11"/>
  <c r="AP88" i="11"/>
  <c r="AQ88" i="11"/>
  <c r="AR88" i="11"/>
  <c r="AS88" i="11"/>
  <c r="AT88" i="11"/>
  <c r="AU88" i="11"/>
  <c r="AV88" i="11"/>
  <c r="AW88" i="11"/>
  <c r="AX88" i="11"/>
  <c r="AY88" i="11"/>
  <c r="AZ88" i="11"/>
  <c r="BA88" i="11"/>
  <c r="BB88" i="11"/>
  <c r="AG88" i="11"/>
  <c r="AL86" i="11"/>
  <c r="AM86" i="11"/>
  <c r="AN86" i="11"/>
  <c r="AO86" i="11"/>
  <c r="AP86" i="11"/>
  <c r="AQ86" i="11"/>
  <c r="AR86" i="11"/>
  <c r="AS86" i="11"/>
  <c r="AT86" i="11"/>
  <c r="AU86" i="11"/>
  <c r="AV86" i="11"/>
  <c r="AW86" i="11"/>
  <c r="AX86" i="11"/>
  <c r="AY86" i="11"/>
  <c r="AZ86" i="11"/>
  <c r="BA86" i="11"/>
  <c r="BB86" i="11"/>
  <c r="BC86" i="11"/>
  <c r="BD86" i="11"/>
  <c r="BE86" i="11"/>
  <c r="BF86" i="11"/>
  <c r="BG86" i="11"/>
  <c r="BH86" i="11"/>
  <c r="BI86" i="11"/>
  <c r="BJ86" i="11"/>
  <c r="BK86" i="11"/>
  <c r="BL86" i="11"/>
  <c r="BM86" i="11"/>
  <c r="BN86" i="11"/>
  <c r="BO86" i="11"/>
  <c r="AG86" i="11"/>
  <c r="AH86" i="11"/>
  <c r="AI86" i="11"/>
  <c r="AC82" i="11"/>
  <c r="AB82" i="11"/>
  <c r="AF82" i="11"/>
  <c r="AA82" i="11"/>
  <c r="Z82" i="11"/>
  <c r="Y82" i="11"/>
  <c r="W82" i="11"/>
  <c r="X82" i="11"/>
  <c r="W81" i="11"/>
  <c r="X81" i="11"/>
  <c r="X74" i="11"/>
  <c r="Y81" i="11"/>
  <c r="Z81" i="11"/>
  <c r="AA81" i="11"/>
  <c r="AB81" i="11"/>
  <c r="AF81" i="11"/>
  <c r="AC81" i="11"/>
  <c r="AC65" i="11"/>
  <c r="V82" i="11"/>
  <c r="U82" i="11"/>
  <c r="T82" i="11"/>
  <c r="S82" i="11"/>
  <c r="R82" i="11"/>
  <c r="R82" i="10"/>
  <c r="Q82" i="11"/>
  <c r="P82" i="11"/>
  <c r="P82" i="10"/>
  <c r="O82" i="11"/>
  <c r="N82" i="11"/>
  <c r="M82" i="11"/>
  <c r="L82" i="11"/>
  <c r="L82" i="10"/>
  <c r="K82" i="11"/>
  <c r="J82" i="11"/>
  <c r="I82" i="11"/>
  <c r="H82" i="11"/>
  <c r="G82" i="11"/>
  <c r="F82" i="11"/>
  <c r="E82" i="11"/>
  <c r="D82" i="11"/>
  <c r="AG81" i="11"/>
  <c r="V81" i="11"/>
  <c r="U81" i="11"/>
  <c r="T81" i="11"/>
  <c r="V34" i="1"/>
  <c r="V33" i="1"/>
  <c r="S81" i="11"/>
  <c r="R81" i="11"/>
  <c r="Q81" i="11"/>
  <c r="P81" i="11"/>
  <c r="P81" i="10"/>
  <c r="P74" i="10"/>
  <c r="O81" i="11"/>
  <c r="O81" i="10"/>
  <c r="N81" i="11"/>
  <c r="M81" i="11"/>
  <c r="L81" i="11"/>
  <c r="L81" i="10"/>
  <c r="K81" i="11"/>
  <c r="J81" i="11"/>
  <c r="I81" i="11"/>
  <c r="H81" i="11"/>
  <c r="H34" i="1"/>
  <c r="G81" i="11"/>
  <c r="F81" i="11"/>
  <c r="E81" i="11"/>
  <c r="D81" i="11"/>
  <c r="AC80" i="11"/>
  <c r="AB80" i="11"/>
  <c r="AA80" i="11"/>
  <c r="Z80" i="11"/>
  <c r="Y80" i="11"/>
  <c r="X80" i="11"/>
  <c r="W80" i="11"/>
  <c r="V80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D80" i="11"/>
  <c r="AC79" i="11"/>
  <c r="AC63" i="11" s="1"/>
  <c r="AB79" i="11"/>
  <c r="AF79" i="11" s="1"/>
  <c r="AF36" i="3"/>
  <c r="Z79" i="11"/>
  <c r="Y79" i="11"/>
  <c r="V79" i="11"/>
  <c r="X36" i="3" s="1"/>
  <c r="U79" i="11"/>
  <c r="R79" i="11"/>
  <c r="Q79" i="11"/>
  <c r="AD80" i="11" s="1"/>
  <c r="P79" i="11"/>
  <c r="R36" i="3" s="1"/>
  <c r="N79" i="11"/>
  <c r="N36" i="3" s="1"/>
  <c r="M79" i="11"/>
  <c r="K79" i="11"/>
  <c r="I79" i="11"/>
  <c r="I36" i="3" s="1"/>
  <c r="G79" i="11"/>
  <c r="F79" i="11"/>
  <c r="E79" i="11"/>
  <c r="E36" i="3" s="1"/>
  <c r="AC78" i="11"/>
  <c r="AC73" i="11" s="1"/>
  <c r="AG78" i="11"/>
  <c r="AG125" i="2" s="1"/>
  <c r="AB78" i="11"/>
  <c r="AB72" i="11" s="1"/>
  <c r="AA78" i="11"/>
  <c r="AC125" i="2"/>
  <c r="Z78" i="11"/>
  <c r="AB125" i="2"/>
  <c r="Y78" i="11"/>
  <c r="AA125" i="2"/>
  <c r="X78" i="11"/>
  <c r="Z125" i="2"/>
  <c r="W78" i="11"/>
  <c r="V78" i="11"/>
  <c r="X125" i="2" s="1"/>
  <c r="U78" i="11"/>
  <c r="T78" i="11"/>
  <c r="S78" i="11"/>
  <c r="R78" i="11"/>
  <c r="T125" i="2" s="1"/>
  <c r="R72" i="11"/>
  <c r="Q78" i="11"/>
  <c r="Q76" i="11"/>
  <c r="Q76" i="10"/>
  <c r="P78" i="11"/>
  <c r="R125" i="2" s="1"/>
  <c r="O78" i="11"/>
  <c r="N78" i="11"/>
  <c r="M78" i="11"/>
  <c r="M125" i="2"/>
  <c r="L78" i="11"/>
  <c r="K78" i="11"/>
  <c r="K125" i="2" s="1"/>
  <c r="J78" i="11"/>
  <c r="J125" i="2" s="1"/>
  <c r="I78" i="11"/>
  <c r="I76" i="11"/>
  <c r="I76" i="10"/>
  <c r="H78" i="11"/>
  <c r="H72" i="11" s="1"/>
  <c r="H73" i="11"/>
  <c r="G78" i="11"/>
  <c r="G125" i="2" s="1"/>
  <c r="F78" i="11"/>
  <c r="E78" i="11"/>
  <c r="D78" i="11"/>
  <c r="AC77" i="11"/>
  <c r="AB77" i="11"/>
  <c r="AB61" i="11" s="1"/>
  <c r="AA77" i="11"/>
  <c r="Z77" i="11"/>
  <c r="Y77" i="11"/>
  <c r="Y77" i="10" s="1"/>
  <c r="X77" i="11"/>
  <c r="W77" i="11"/>
  <c r="W76" i="11"/>
  <c r="V77" i="11"/>
  <c r="U77" i="11"/>
  <c r="U69" i="11"/>
  <c r="T77" i="11"/>
  <c r="T69" i="11"/>
  <c r="S77" i="11"/>
  <c r="R77" i="11"/>
  <c r="Q77" i="11"/>
  <c r="P77" i="11"/>
  <c r="P69" i="11" s="1"/>
  <c r="O77" i="11"/>
  <c r="N77" i="11"/>
  <c r="M77" i="11"/>
  <c r="L77" i="11"/>
  <c r="L69" i="11" s="1"/>
  <c r="K77" i="11"/>
  <c r="J77" i="11"/>
  <c r="I77" i="11"/>
  <c r="H77" i="11"/>
  <c r="G77" i="11"/>
  <c r="G76" i="11"/>
  <c r="F77" i="11"/>
  <c r="F77" i="10" s="1"/>
  <c r="E77" i="11"/>
  <c r="E61" i="11" s="1"/>
  <c r="D77" i="11"/>
  <c r="AC76" i="11"/>
  <c r="AG76" i="11"/>
  <c r="AB76" i="11"/>
  <c r="AA76" i="11"/>
  <c r="AA60" i="11"/>
  <c r="Z76" i="11"/>
  <c r="Y76" i="11"/>
  <c r="X76" i="11"/>
  <c r="V76" i="11"/>
  <c r="U76" i="11"/>
  <c r="T76" i="11"/>
  <c r="S76" i="11"/>
  <c r="U35" i="2"/>
  <c r="R76" i="11"/>
  <c r="P76" i="11"/>
  <c r="P76" i="10"/>
  <c r="O76" i="11"/>
  <c r="N76" i="11"/>
  <c r="N76" i="10"/>
  <c r="M76" i="11"/>
  <c r="M76" i="10"/>
  <c r="L76" i="11"/>
  <c r="K76" i="11"/>
  <c r="J76" i="11"/>
  <c r="J35" i="2"/>
  <c r="H76" i="11"/>
  <c r="F76" i="11"/>
  <c r="E76" i="11"/>
  <c r="D76" i="11"/>
  <c r="J74" i="11"/>
  <c r="BD72" i="11"/>
  <c r="BE72" i="11"/>
  <c r="BF72" i="11"/>
  <c r="BG72" i="11"/>
  <c r="BH72" i="11"/>
  <c r="BI72" i="11"/>
  <c r="BJ72" i="11"/>
  <c r="BK72" i="11"/>
  <c r="BL72" i="11"/>
  <c r="BM72" i="11"/>
  <c r="BN72" i="11"/>
  <c r="BO72" i="11"/>
  <c r="AU72" i="11"/>
  <c r="AV72" i="11"/>
  <c r="AW72" i="11"/>
  <c r="AX72" i="11"/>
  <c r="AY72" i="11"/>
  <c r="AZ72" i="11"/>
  <c r="BA72" i="11"/>
  <c r="BB72" i="11"/>
  <c r="AL72" i="11"/>
  <c r="AM72" i="11"/>
  <c r="AN72" i="11"/>
  <c r="AO72" i="11"/>
  <c r="AP72" i="11"/>
  <c r="AQ72" i="11"/>
  <c r="AG72" i="11"/>
  <c r="AH72" i="11"/>
  <c r="AF55" i="11"/>
  <c r="AG55" i="11"/>
  <c r="AH55" i="11"/>
  <c r="AI55" i="11"/>
  <c r="AJ55" i="11"/>
  <c r="AK55" i="11"/>
  <c r="AL55" i="11"/>
  <c r="AM55" i="11"/>
  <c r="AN55" i="11"/>
  <c r="AO55" i="11"/>
  <c r="AP55" i="11"/>
  <c r="AQ55" i="11"/>
  <c r="AR55" i="11"/>
  <c r="AS55" i="11"/>
  <c r="AT55" i="11"/>
  <c r="AU55" i="11"/>
  <c r="AV55" i="11"/>
  <c r="AW55" i="11"/>
  <c r="AX55" i="11"/>
  <c r="AY55" i="11"/>
  <c r="AZ55" i="11"/>
  <c r="BA55" i="11"/>
  <c r="BB55" i="11"/>
  <c r="BC55" i="11"/>
  <c r="BD55" i="11"/>
  <c r="BE55" i="11"/>
  <c r="BF55" i="11"/>
  <c r="BG55" i="11"/>
  <c r="BH55" i="11"/>
  <c r="BI55" i="11"/>
  <c r="BJ55" i="11"/>
  <c r="BK55" i="11"/>
  <c r="BL55" i="11"/>
  <c r="BM55" i="11"/>
  <c r="BN55" i="11"/>
  <c r="BO55" i="11"/>
  <c r="AF54" i="11"/>
  <c r="AC50" i="11"/>
  <c r="AB50" i="11"/>
  <c r="AB50" i="10"/>
  <c r="AA50" i="11"/>
  <c r="Z50" i="11"/>
  <c r="Y50" i="11"/>
  <c r="X50" i="11"/>
  <c r="W50" i="11"/>
  <c r="V50" i="11"/>
  <c r="U50" i="11"/>
  <c r="T50" i="11"/>
  <c r="S50" i="11"/>
  <c r="R50" i="11"/>
  <c r="Q50" i="11"/>
  <c r="P50" i="11"/>
  <c r="O50" i="11"/>
  <c r="O42" i="11"/>
  <c r="N50" i="11"/>
  <c r="M50" i="11"/>
  <c r="M50" i="10"/>
  <c r="L50" i="11"/>
  <c r="K50" i="11"/>
  <c r="J50" i="11"/>
  <c r="I50" i="11"/>
  <c r="I50" i="10"/>
  <c r="H50" i="11"/>
  <c r="G50" i="11"/>
  <c r="F50" i="11"/>
  <c r="E50" i="11"/>
  <c r="E50" i="10"/>
  <c r="D50" i="11"/>
  <c r="D50" i="10"/>
  <c r="AB49" i="11"/>
  <c r="AF49" i="11"/>
  <c r="AC49" i="11"/>
  <c r="AA49" i="11"/>
  <c r="Z49" i="11"/>
  <c r="AB32" i="1"/>
  <c r="Y49" i="11"/>
  <c r="X49" i="11"/>
  <c r="X49" i="10"/>
  <c r="W49" i="11"/>
  <c r="V49" i="11"/>
  <c r="X32" i="1"/>
  <c r="U49" i="11"/>
  <c r="T49" i="11"/>
  <c r="T49" i="10"/>
  <c r="S49" i="11"/>
  <c r="R49" i="11"/>
  <c r="T32" i="1"/>
  <c r="Q49" i="11"/>
  <c r="P49" i="11"/>
  <c r="P49" i="10"/>
  <c r="O49" i="11"/>
  <c r="N49" i="11"/>
  <c r="M49" i="11"/>
  <c r="L49" i="11"/>
  <c r="K49" i="11"/>
  <c r="J49" i="11"/>
  <c r="J49" i="10"/>
  <c r="I49" i="11"/>
  <c r="H49" i="11"/>
  <c r="H49" i="10"/>
  <c r="G49" i="11"/>
  <c r="F49" i="11"/>
  <c r="F32" i="1"/>
  <c r="E49" i="11"/>
  <c r="D49" i="11"/>
  <c r="AC48" i="11"/>
  <c r="AB48" i="11"/>
  <c r="AA48" i="11"/>
  <c r="Z48" i="11"/>
  <c r="Y48" i="11"/>
  <c r="X48" i="11"/>
  <c r="W48" i="11"/>
  <c r="V48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D48" i="11"/>
  <c r="AC47" i="11"/>
  <c r="AB47" i="11"/>
  <c r="AA47" i="11"/>
  <c r="Z47" i="11"/>
  <c r="Y47" i="11"/>
  <c r="X47" i="11"/>
  <c r="X47" i="10" s="1"/>
  <c r="W47" i="11"/>
  <c r="V47" i="11"/>
  <c r="U47" i="11"/>
  <c r="T47" i="11"/>
  <c r="S47" i="11"/>
  <c r="R47" i="11"/>
  <c r="Q47" i="11"/>
  <c r="P47" i="11"/>
  <c r="P46" i="11"/>
  <c r="Q46" i="11"/>
  <c r="R46" i="11"/>
  <c r="T123" i="2" s="1"/>
  <c r="S46" i="11"/>
  <c r="T46" i="11"/>
  <c r="U46" i="11"/>
  <c r="U40" i="11"/>
  <c r="V46" i="11"/>
  <c r="W46" i="11"/>
  <c r="X46" i="11"/>
  <c r="X40" i="11"/>
  <c r="Y46" i="11"/>
  <c r="Z46" i="11"/>
  <c r="AA46" i="11"/>
  <c r="AB46" i="11"/>
  <c r="AC46" i="11"/>
  <c r="O47" i="11"/>
  <c r="O34" i="3" s="1"/>
  <c r="N47" i="11"/>
  <c r="M47" i="11"/>
  <c r="L47" i="11"/>
  <c r="L47" i="10" s="1"/>
  <c r="K47" i="11"/>
  <c r="K34" i="3" s="1"/>
  <c r="J47" i="11"/>
  <c r="I47" i="11"/>
  <c r="H47" i="11"/>
  <c r="G47" i="11"/>
  <c r="F47" i="11"/>
  <c r="E47" i="11"/>
  <c r="D47" i="11"/>
  <c r="T44" i="11"/>
  <c r="T44" i="10"/>
  <c r="P44" i="11"/>
  <c r="O46" i="11"/>
  <c r="N46" i="11"/>
  <c r="N46" i="10" s="1"/>
  <c r="N40" i="10" s="1"/>
  <c r="M46" i="11"/>
  <c r="L46" i="11"/>
  <c r="L46" i="10" s="1"/>
  <c r="L40" i="10" s="1"/>
  <c r="L44" i="11"/>
  <c r="K46" i="11"/>
  <c r="K46" i="10" s="1"/>
  <c r="J46" i="11"/>
  <c r="I46" i="11"/>
  <c r="H46" i="11"/>
  <c r="G46" i="11"/>
  <c r="F46" i="11"/>
  <c r="E46" i="11"/>
  <c r="D46" i="11"/>
  <c r="AC45" i="11"/>
  <c r="AG45" i="11" s="1"/>
  <c r="AB45" i="11"/>
  <c r="AF45" i="11" s="1"/>
  <c r="AF37" i="11"/>
  <c r="AA45" i="11"/>
  <c r="Z45" i="11"/>
  <c r="Y45" i="11"/>
  <c r="X45" i="11"/>
  <c r="W45" i="11"/>
  <c r="V45" i="11"/>
  <c r="U45" i="11"/>
  <c r="T45" i="11"/>
  <c r="S45" i="11"/>
  <c r="R45" i="11"/>
  <c r="R37" i="11" s="1"/>
  <c r="Q45" i="11"/>
  <c r="P45" i="11"/>
  <c r="O45" i="11"/>
  <c r="N45" i="11"/>
  <c r="M45" i="11"/>
  <c r="L45" i="11"/>
  <c r="K45" i="11"/>
  <c r="J45" i="11"/>
  <c r="I45" i="11"/>
  <c r="H45" i="11"/>
  <c r="G45" i="11"/>
  <c r="G45" i="10" s="1"/>
  <c r="F45" i="11"/>
  <c r="E45" i="11"/>
  <c r="D45" i="11"/>
  <c r="AC44" i="11"/>
  <c r="AB44" i="11"/>
  <c r="AF44" i="11"/>
  <c r="AA44" i="11"/>
  <c r="Z44" i="11"/>
  <c r="Y44" i="11"/>
  <c r="Y44" i="10"/>
  <c r="X44" i="11"/>
  <c r="W44" i="11"/>
  <c r="V44" i="11"/>
  <c r="U44" i="11"/>
  <c r="S44" i="11"/>
  <c r="U33" i="2"/>
  <c r="R44" i="11"/>
  <c r="Q44" i="11"/>
  <c r="Q44" i="10"/>
  <c r="O44" i="11"/>
  <c r="N44" i="11"/>
  <c r="N44" i="10"/>
  <c r="M44" i="11"/>
  <c r="K44" i="11"/>
  <c r="J44" i="11"/>
  <c r="J44" i="10"/>
  <c r="I44" i="11"/>
  <c r="I33" i="2"/>
  <c r="H44" i="11"/>
  <c r="H44" i="10"/>
  <c r="G44" i="11"/>
  <c r="F44" i="11"/>
  <c r="F44" i="10"/>
  <c r="E44" i="11"/>
  <c r="D44" i="11"/>
  <c r="D44" i="10"/>
  <c r="BD40" i="11"/>
  <c r="BE40" i="11"/>
  <c r="BF40" i="11"/>
  <c r="BG40" i="11"/>
  <c r="BH40" i="11"/>
  <c r="BI40" i="11"/>
  <c r="BJ40" i="11"/>
  <c r="BK40" i="11"/>
  <c r="BL40" i="11"/>
  <c r="BM40" i="11"/>
  <c r="BN40" i="11"/>
  <c r="BO40" i="11"/>
  <c r="AU40" i="11"/>
  <c r="AV40" i="11"/>
  <c r="AW40" i="11"/>
  <c r="AX40" i="11"/>
  <c r="AY40" i="11"/>
  <c r="AZ40" i="11"/>
  <c r="BA40" i="11"/>
  <c r="BB40" i="11"/>
  <c r="AL40" i="11"/>
  <c r="AM40" i="11"/>
  <c r="AN40" i="11"/>
  <c r="AO40" i="11"/>
  <c r="AP40" i="11"/>
  <c r="AQ40" i="11"/>
  <c r="AG40" i="11"/>
  <c r="AL39" i="11"/>
  <c r="AM39" i="11"/>
  <c r="AN39" i="11"/>
  <c r="AO39" i="11"/>
  <c r="AP39" i="11"/>
  <c r="AQ39" i="11"/>
  <c r="AR39" i="11"/>
  <c r="AS39" i="11"/>
  <c r="AT39" i="11"/>
  <c r="AU39" i="11"/>
  <c r="AV39" i="11"/>
  <c r="AW39" i="11"/>
  <c r="AX39" i="11"/>
  <c r="AY39" i="11"/>
  <c r="AZ39" i="11"/>
  <c r="BA39" i="11"/>
  <c r="BB39" i="11"/>
  <c r="BC39" i="11"/>
  <c r="BD39" i="11"/>
  <c r="BE39" i="11"/>
  <c r="BF39" i="11"/>
  <c r="BG39" i="11"/>
  <c r="BH39" i="11"/>
  <c r="BI39" i="11"/>
  <c r="BJ39" i="11"/>
  <c r="BK39" i="11"/>
  <c r="BL39" i="11"/>
  <c r="BM39" i="11"/>
  <c r="BN39" i="11"/>
  <c r="BO39" i="11"/>
  <c r="AG39" i="11"/>
  <c r="AH39" i="11"/>
  <c r="AI39" i="11"/>
  <c r="AL38" i="11"/>
  <c r="AM38" i="11"/>
  <c r="AN38" i="11"/>
  <c r="AO38" i="11"/>
  <c r="AP38" i="11"/>
  <c r="AQ38" i="11"/>
  <c r="AR38" i="11"/>
  <c r="AS38" i="11"/>
  <c r="AT38" i="11"/>
  <c r="AU38" i="11"/>
  <c r="AV38" i="11"/>
  <c r="AW38" i="11"/>
  <c r="AX38" i="11"/>
  <c r="AY38" i="11"/>
  <c r="AZ38" i="11"/>
  <c r="BA38" i="11"/>
  <c r="BB38" i="11"/>
  <c r="BC38" i="11"/>
  <c r="BD38" i="11"/>
  <c r="BE38" i="11"/>
  <c r="BF38" i="11"/>
  <c r="BG38" i="11"/>
  <c r="BH38" i="11"/>
  <c r="BI38" i="11"/>
  <c r="BJ38" i="11"/>
  <c r="BK38" i="11"/>
  <c r="BL38" i="11"/>
  <c r="BM38" i="11"/>
  <c r="BN38" i="11"/>
  <c r="BO38" i="11"/>
  <c r="AF38" i="11"/>
  <c r="AG38" i="11"/>
  <c r="AH38" i="11"/>
  <c r="AI38" i="11"/>
  <c r="AJ38" i="11"/>
  <c r="AK38" i="11"/>
  <c r="AC34" i="11"/>
  <c r="AG34" i="11"/>
  <c r="AB34" i="11"/>
  <c r="AA34" i="11"/>
  <c r="Z34" i="11"/>
  <c r="Y34" i="11"/>
  <c r="Y34" i="10"/>
  <c r="X34" i="11"/>
  <c r="W34" i="11"/>
  <c r="W34" i="10"/>
  <c r="V34" i="11"/>
  <c r="V34" i="10"/>
  <c r="U34" i="11"/>
  <c r="T34" i="11"/>
  <c r="S34" i="11"/>
  <c r="S34" i="10"/>
  <c r="R34" i="11"/>
  <c r="R34" i="10"/>
  <c r="Q34" i="11"/>
  <c r="P34" i="11"/>
  <c r="O34" i="11"/>
  <c r="N34" i="11"/>
  <c r="M34" i="11"/>
  <c r="L34" i="11"/>
  <c r="K34" i="11"/>
  <c r="K34" i="10"/>
  <c r="J34" i="11"/>
  <c r="I34" i="11"/>
  <c r="H34" i="11"/>
  <c r="G34" i="11"/>
  <c r="G34" i="10"/>
  <c r="F34" i="11"/>
  <c r="F34" i="10"/>
  <c r="E34" i="11"/>
  <c r="D34" i="11"/>
  <c r="AC33" i="11"/>
  <c r="AB33" i="11"/>
  <c r="AF33" i="11"/>
  <c r="AA33" i="11"/>
  <c r="Z33" i="11"/>
  <c r="Y33" i="11"/>
  <c r="X33" i="11"/>
  <c r="W33" i="11"/>
  <c r="V33" i="11"/>
  <c r="U33" i="11"/>
  <c r="T33" i="11"/>
  <c r="V32" i="1"/>
  <c r="S33" i="11"/>
  <c r="R33" i="11"/>
  <c r="Q33" i="11"/>
  <c r="P33" i="11"/>
  <c r="P33" i="10"/>
  <c r="O33" i="11"/>
  <c r="N33" i="11"/>
  <c r="M33" i="11"/>
  <c r="M33" i="10"/>
  <c r="L33" i="11"/>
  <c r="L33" i="10"/>
  <c r="K33" i="11"/>
  <c r="J33" i="11"/>
  <c r="I33" i="11"/>
  <c r="H33" i="11"/>
  <c r="H26" i="11"/>
  <c r="G33" i="11"/>
  <c r="F33" i="11"/>
  <c r="E33" i="11"/>
  <c r="E33" i="10"/>
  <c r="D33" i="11"/>
  <c r="AC32" i="11"/>
  <c r="AF32" i="11" s="1"/>
  <c r="AB32" i="11"/>
  <c r="AA32" i="11"/>
  <c r="Z32" i="11"/>
  <c r="Y32" i="11"/>
  <c r="X32" i="11"/>
  <c r="W32" i="11"/>
  <c r="V32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D32" i="11"/>
  <c r="AC31" i="11"/>
  <c r="AB31" i="11"/>
  <c r="AA31" i="11"/>
  <c r="Z31" i="11"/>
  <c r="Y31" i="11"/>
  <c r="X31" i="11"/>
  <c r="W31" i="11"/>
  <c r="V31" i="11"/>
  <c r="U31" i="11"/>
  <c r="T31" i="11"/>
  <c r="V34" i="3" s="1"/>
  <c r="S31" i="11"/>
  <c r="R31" i="11"/>
  <c r="Q31" i="11"/>
  <c r="P31" i="11"/>
  <c r="R34" i="3" s="1"/>
  <c r="O31" i="11"/>
  <c r="N31" i="11"/>
  <c r="N34" i="3" s="1"/>
  <c r="M31" i="11"/>
  <c r="L31" i="11"/>
  <c r="L34" i="3" s="1"/>
  <c r="K31" i="11"/>
  <c r="J31" i="11"/>
  <c r="J34" i="3" s="1"/>
  <c r="I31" i="11"/>
  <c r="H31" i="11"/>
  <c r="G31" i="11"/>
  <c r="F31" i="11"/>
  <c r="E31" i="11"/>
  <c r="E34" i="3" s="1"/>
  <c r="D31" i="11"/>
  <c r="D34" i="3" s="1"/>
  <c r="AB30" i="11"/>
  <c r="AC30" i="11"/>
  <c r="AC25" i="11" s="1"/>
  <c r="AA30" i="11"/>
  <c r="Z30" i="11"/>
  <c r="Z25" i="11" s="1"/>
  <c r="Z28" i="11"/>
  <c r="Y30" i="11"/>
  <c r="X30" i="11"/>
  <c r="X24" i="11" s="1"/>
  <c r="W30" i="11"/>
  <c r="V30" i="11"/>
  <c r="U30" i="11"/>
  <c r="T30" i="11"/>
  <c r="S30" i="11"/>
  <c r="R30" i="11"/>
  <c r="R25" i="11" s="1"/>
  <c r="R28" i="11"/>
  <c r="Q30" i="11"/>
  <c r="P30" i="11"/>
  <c r="O30" i="11"/>
  <c r="O123" i="2" s="1"/>
  <c r="N30" i="11"/>
  <c r="M30" i="11"/>
  <c r="L30" i="11"/>
  <c r="K30" i="11"/>
  <c r="J30" i="11"/>
  <c r="I30" i="11"/>
  <c r="I24" i="11" s="1"/>
  <c r="H30" i="11"/>
  <c r="G30" i="11"/>
  <c r="F30" i="11"/>
  <c r="E30" i="11"/>
  <c r="D30" i="11"/>
  <c r="AC29" i="11"/>
  <c r="AB29" i="11"/>
  <c r="AB21" i="11"/>
  <c r="AA29" i="11"/>
  <c r="Z29" i="11"/>
  <c r="Y29" i="11"/>
  <c r="Y21" i="11" s="1"/>
  <c r="X29" i="11"/>
  <c r="X28" i="11"/>
  <c r="Z33" i="2"/>
  <c r="Y28" i="11"/>
  <c r="W29" i="11"/>
  <c r="V29" i="11"/>
  <c r="V21" i="11"/>
  <c r="U29" i="11"/>
  <c r="T29" i="11"/>
  <c r="S29" i="11"/>
  <c r="R29" i="11"/>
  <c r="R21" i="11" s="1"/>
  <c r="Q29" i="11"/>
  <c r="P29" i="11"/>
  <c r="P28" i="11"/>
  <c r="P28" i="10"/>
  <c r="O29" i="11"/>
  <c r="N29" i="11"/>
  <c r="M29" i="11"/>
  <c r="M21" i="11" s="1"/>
  <c r="M23" i="11"/>
  <c r="L29" i="11"/>
  <c r="L28" i="11"/>
  <c r="K29" i="11"/>
  <c r="K29" i="10" s="1"/>
  <c r="J29" i="11"/>
  <c r="J21" i="11" s="1"/>
  <c r="I29" i="11"/>
  <c r="I21" i="11" s="1"/>
  <c r="H29" i="11"/>
  <c r="H29" i="10" s="1"/>
  <c r="H28" i="11"/>
  <c r="H28" i="10"/>
  <c r="G29" i="11"/>
  <c r="F29" i="11"/>
  <c r="E29" i="11"/>
  <c r="D29" i="11"/>
  <c r="AB28" i="11"/>
  <c r="AF28" i="11"/>
  <c r="AC28" i="11"/>
  <c r="AA28" i="11"/>
  <c r="AA28" i="10"/>
  <c r="W28" i="11"/>
  <c r="V28" i="11"/>
  <c r="U28" i="11"/>
  <c r="U28" i="10"/>
  <c r="T28" i="11"/>
  <c r="S28" i="11"/>
  <c r="Q28" i="11"/>
  <c r="Q28" i="10"/>
  <c r="O28" i="11"/>
  <c r="O33" i="2"/>
  <c r="P33" i="2"/>
  <c r="N28" i="11"/>
  <c r="N28" i="10"/>
  <c r="M28" i="11"/>
  <c r="K28" i="11"/>
  <c r="J28" i="11"/>
  <c r="J33" i="2"/>
  <c r="I28" i="11"/>
  <c r="G28" i="11"/>
  <c r="F28" i="11"/>
  <c r="E28" i="11"/>
  <c r="E28" i="10"/>
  <c r="D28" i="11"/>
  <c r="AL24" i="11"/>
  <c r="AM24" i="11"/>
  <c r="AN24" i="11"/>
  <c r="AO24" i="11"/>
  <c r="AP24" i="11"/>
  <c r="AQ24" i="11"/>
  <c r="AR24" i="11"/>
  <c r="AS24" i="11"/>
  <c r="AT24" i="11"/>
  <c r="AU24" i="11"/>
  <c r="AV24" i="11"/>
  <c r="AW24" i="11"/>
  <c r="AX24" i="11"/>
  <c r="AY24" i="11"/>
  <c r="AZ24" i="11"/>
  <c r="BA24" i="11"/>
  <c r="BB24" i="11"/>
  <c r="BC24" i="11"/>
  <c r="BD24" i="11"/>
  <c r="BE24" i="11"/>
  <c r="BF24" i="11"/>
  <c r="BG24" i="11"/>
  <c r="BH24" i="11"/>
  <c r="BI24" i="11"/>
  <c r="BJ24" i="11"/>
  <c r="BK24" i="11"/>
  <c r="BL24" i="11"/>
  <c r="BM24" i="11"/>
  <c r="BN24" i="11"/>
  <c r="BO24" i="11"/>
  <c r="AF24" i="11"/>
  <c r="AG24" i="11"/>
  <c r="AH24" i="11"/>
  <c r="AI24" i="11"/>
  <c r="AL23" i="11"/>
  <c r="AM23" i="11"/>
  <c r="AN23" i="11"/>
  <c r="AO23" i="11"/>
  <c r="AP23" i="11"/>
  <c r="AQ23" i="11"/>
  <c r="AR23" i="11"/>
  <c r="AS23" i="11"/>
  <c r="AT23" i="11"/>
  <c r="AU23" i="11"/>
  <c r="AV23" i="11"/>
  <c r="AW23" i="11"/>
  <c r="AX23" i="11"/>
  <c r="AY23" i="11"/>
  <c r="AZ23" i="11"/>
  <c r="BA23" i="11"/>
  <c r="BB23" i="11"/>
  <c r="BC23" i="11"/>
  <c r="BD23" i="11"/>
  <c r="BE23" i="11"/>
  <c r="BF23" i="11"/>
  <c r="BG23" i="11"/>
  <c r="BH23" i="11"/>
  <c r="BI23" i="11"/>
  <c r="BJ23" i="11"/>
  <c r="BK23" i="11"/>
  <c r="BL23" i="11"/>
  <c r="BM23" i="11"/>
  <c r="BN23" i="11"/>
  <c r="BO23" i="11"/>
  <c r="AG23" i="11"/>
  <c r="AG18" i="11"/>
  <c r="AF18" i="11"/>
  <c r="AG17" i="11"/>
  <c r="AF17" i="11"/>
  <c r="AC16" i="11"/>
  <c r="AB16" i="11"/>
  <c r="AA16" i="11"/>
  <c r="Z16" i="11"/>
  <c r="Y16" i="11"/>
  <c r="X16" i="11"/>
  <c r="W16" i="11"/>
  <c r="V16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D16" i="11"/>
  <c r="AC15" i="11"/>
  <c r="AG15" i="11"/>
  <c r="AG42" i="3" s="1"/>
  <c r="AB15" i="11"/>
  <c r="AA15" i="11"/>
  <c r="AC42" i="3"/>
  <c r="Z15" i="11"/>
  <c r="AB42" i="3" s="1"/>
  <c r="Y15" i="11"/>
  <c r="X15" i="11"/>
  <c r="W15" i="11"/>
  <c r="Y42" i="3" s="1"/>
  <c r="V15" i="11"/>
  <c r="X42" i="3"/>
  <c r="U15" i="11"/>
  <c r="T15" i="11"/>
  <c r="S15" i="11"/>
  <c r="U42" i="3"/>
  <c r="R15" i="11"/>
  <c r="T42" i="3" s="1"/>
  <c r="Q15" i="11"/>
  <c r="P15" i="11"/>
  <c r="R42" i="3"/>
  <c r="O15" i="11"/>
  <c r="O42" i="3" s="1"/>
  <c r="N15" i="11"/>
  <c r="M15" i="11"/>
  <c r="L15" i="11"/>
  <c r="K15" i="11"/>
  <c r="K42" i="3" s="1"/>
  <c r="J15" i="11"/>
  <c r="J42" i="3" s="1"/>
  <c r="I15" i="11"/>
  <c r="H15" i="11"/>
  <c r="H42" i="3" s="1"/>
  <c r="G15" i="11"/>
  <c r="G42" i="3" s="1"/>
  <c r="F15" i="11"/>
  <c r="F42" i="3" s="1"/>
  <c r="E15" i="11"/>
  <c r="D15" i="11"/>
  <c r="D42" i="3" s="1"/>
  <c r="AC14" i="11"/>
  <c r="AB14" i="11"/>
  <c r="AB9" i="11" s="1"/>
  <c r="AA14" i="11"/>
  <c r="AC131" i="2"/>
  <c r="Z14" i="11"/>
  <c r="Z9" i="11" s="1"/>
  <c r="Y14" i="11"/>
  <c r="AA131" i="2"/>
  <c r="X14" i="11"/>
  <c r="W14" i="11"/>
  <c r="Y131" i="2" s="1"/>
  <c r="V14" i="11"/>
  <c r="X131" i="2" s="1"/>
  <c r="V12" i="11"/>
  <c r="U14" i="11"/>
  <c r="T14" i="11"/>
  <c r="T9" i="11" s="1"/>
  <c r="S14" i="11"/>
  <c r="U131" i="2" s="1"/>
  <c r="R14" i="11"/>
  <c r="R9" i="11" s="1"/>
  <c r="R12" i="11"/>
  <c r="T41" i="2"/>
  <c r="Q14" i="11"/>
  <c r="Q12" i="11"/>
  <c r="P14" i="11"/>
  <c r="O14" i="11"/>
  <c r="O131" i="2" s="1"/>
  <c r="N14" i="11"/>
  <c r="N131" i="2" s="1"/>
  <c r="N12" i="11"/>
  <c r="N41" i="2"/>
  <c r="M14" i="11"/>
  <c r="M9" i="11" s="1"/>
  <c r="M12" i="11"/>
  <c r="M12" i="10"/>
  <c r="L14" i="11"/>
  <c r="K14" i="11"/>
  <c r="K9" i="11" s="1"/>
  <c r="J14" i="11"/>
  <c r="J9" i="11"/>
  <c r="J12" i="11"/>
  <c r="J41" i="2"/>
  <c r="I14" i="11"/>
  <c r="I12" i="11"/>
  <c r="H14" i="11"/>
  <c r="G14" i="11"/>
  <c r="G9" i="11" s="1"/>
  <c r="F14" i="11"/>
  <c r="F14" i="10" s="1"/>
  <c r="F12" i="11"/>
  <c r="F41" i="2"/>
  <c r="E14" i="11"/>
  <c r="E9" i="11" s="1"/>
  <c r="D14" i="11"/>
  <c r="AC13" i="11"/>
  <c r="AB13" i="11"/>
  <c r="AA13" i="11"/>
  <c r="Z13" i="11"/>
  <c r="Y13" i="11"/>
  <c r="X13" i="11"/>
  <c r="W13" i="11"/>
  <c r="V13" i="11"/>
  <c r="U13" i="11"/>
  <c r="T13" i="11"/>
  <c r="S13" i="11"/>
  <c r="R13" i="11"/>
  <c r="Q13" i="11"/>
  <c r="Q5" i="11" s="1"/>
  <c r="P13" i="11"/>
  <c r="O13" i="11"/>
  <c r="N13" i="11"/>
  <c r="N5" i="11" s="1"/>
  <c r="M13" i="11"/>
  <c r="L13" i="11"/>
  <c r="K13" i="11"/>
  <c r="J13" i="11"/>
  <c r="I13" i="11"/>
  <c r="I13" i="10" s="1"/>
  <c r="I5" i="10" s="1"/>
  <c r="H13" i="11"/>
  <c r="G13" i="11"/>
  <c r="F13" i="11"/>
  <c r="E13" i="11"/>
  <c r="D13" i="11"/>
  <c r="AC12" i="11"/>
  <c r="AB12" i="11"/>
  <c r="AA12" i="11"/>
  <c r="Z12" i="11"/>
  <c r="Y12" i="11"/>
  <c r="X12" i="11"/>
  <c r="Z41" i="2"/>
  <c r="W12" i="11"/>
  <c r="Y41" i="2"/>
  <c r="U12" i="11"/>
  <c r="T12" i="11"/>
  <c r="S12" i="11"/>
  <c r="U41" i="2"/>
  <c r="P12" i="11"/>
  <c r="R41" i="2"/>
  <c r="O12" i="11"/>
  <c r="O41" i="2"/>
  <c r="L12" i="11"/>
  <c r="L41" i="2"/>
  <c r="K12" i="11"/>
  <c r="K41" i="2"/>
  <c r="H12" i="11"/>
  <c r="H41" i="2"/>
  <c r="G12" i="11"/>
  <c r="G41" i="2"/>
  <c r="E12" i="11"/>
  <c r="D12" i="11"/>
  <c r="AL7" i="11"/>
  <c r="AM7" i="11"/>
  <c r="AN7" i="11"/>
  <c r="AO7" i="11"/>
  <c r="AP7" i="11"/>
  <c r="AQ7" i="11"/>
  <c r="AR7" i="11"/>
  <c r="AS7" i="11"/>
  <c r="AT7" i="11"/>
  <c r="AU7" i="11"/>
  <c r="AV7" i="11"/>
  <c r="AW7" i="11"/>
  <c r="AX7" i="11"/>
  <c r="AY7" i="11"/>
  <c r="AZ7" i="11"/>
  <c r="BA7" i="11"/>
  <c r="BB7" i="11"/>
  <c r="BC7" i="11"/>
  <c r="BD7" i="11"/>
  <c r="BE7" i="11"/>
  <c r="BF7" i="11"/>
  <c r="BG7" i="11"/>
  <c r="BH7" i="11"/>
  <c r="BI7" i="11"/>
  <c r="BJ7" i="11"/>
  <c r="BK7" i="11"/>
  <c r="BL7" i="11"/>
  <c r="BM7" i="11"/>
  <c r="BN7" i="11"/>
  <c r="BO7" i="11"/>
  <c r="AG7" i="11"/>
  <c r="AH7" i="11"/>
  <c r="AI7" i="11"/>
  <c r="AB3" i="11"/>
  <c r="AF3" i="11"/>
  <c r="AC3" i="11"/>
  <c r="AA3" i="11"/>
  <c r="AA3" i="10"/>
  <c r="Z3" i="11"/>
  <c r="Y3" i="11"/>
  <c r="Y3" i="10"/>
  <c r="X3" i="11"/>
  <c r="W3" i="11"/>
  <c r="V3" i="11"/>
  <c r="U3" i="11"/>
  <c r="U3" i="10"/>
  <c r="T3" i="11"/>
  <c r="S3" i="11"/>
  <c r="R3" i="11"/>
  <c r="Q3" i="11"/>
  <c r="P3" i="11"/>
  <c r="O3" i="11"/>
  <c r="N3" i="11"/>
  <c r="M3" i="11"/>
  <c r="M3" i="10"/>
  <c r="L3" i="11"/>
  <c r="K3" i="11"/>
  <c r="K3" i="10"/>
  <c r="J3" i="11"/>
  <c r="I3" i="11"/>
  <c r="I3" i="10"/>
  <c r="H3" i="11"/>
  <c r="G3" i="11"/>
  <c r="G3" i="10"/>
  <c r="F3" i="11"/>
  <c r="E3" i="11"/>
  <c r="E3" i="10"/>
  <c r="D3" i="11"/>
  <c r="AB2" i="11"/>
  <c r="AC151" i="10"/>
  <c r="AG151" i="10"/>
  <c r="AA151" i="10"/>
  <c r="S151" i="10"/>
  <c r="M151" i="10"/>
  <c r="K151" i="10"/>
  <c r="AA150" i="10"/>
  <c r="S150" i="10"/>
  <c r="AC146" i="10"/>
  <c r="AG146" i="10"/>
  <c r="AA146" i="10"/>
  <c r="S146" i="10"/>
  <c r="O146" i="10"/>
  <c r="K146" i="10"/>
  <c r="G146" i="10"/>
  <c r="Y140" i="10"/>
  <c r="J140" i="10"/>
  <c r="F140" i="10"/>
  <c r="AB140" i="10"/>
  <c r="AF140" i="10"/>
  <c r="T140" i="10"/>
  <c r="N140" i="10"/>
  <c r="G140" i="10"/>
  <c r="AL137" i="10"/>
  <c r="AM137" i="10"/>
  <c r="AN137" i="10"/>
  <c r="AO137" i="10"/>
  <c r="AP137" i="10"/>
  <c r="AQ137" i="10"/>
  <c r="AR137" i="10"/>
  <c r="AS137" i="10"/>
  <c r="AT137" i="10"/>
  <c r="AU137" i="10"/>
  <c r="AV137" i="10"/>
  <c r="AW137" i="10"/>
  <c r="AX137" i="10"/>
  <c r="AY137" i="10"/>
  <c r="AZ137" i="10"/>
  <c r="BA137" i="10"/>
  <c r="BB137" i="10"/>
  <c r="BC137" i="10"/>
  <c r="BD137" i="10"/>
  <c r="BE137" i="10"/>
  <c r="BF137" i="10"/>
  <c r="BG137" i="10"/>
  <c r="BH137" i="10"/>
  <c r="BI137" i="10"/>
  <c r="BJ137" i="10"/>
  <c r="BK137" i="10"/>
  <c r="BL137" i="10"/>
  <c r="BM137" i="10"/>
  <c r="BN137" i="10"/>
  <c r="BO137" i="10"/>
  <c r="AG137" i="10"/>
  <c r="AH137" i="10"/>
  <c r="AI137" i="10"/>
  <c r="AJ137" i="10"/>
  <c r="AK137" i="10"/>
  <c r="AL136" i="10"/>
  <c r="AM136" i="10"/>
  <c r="AN136" i="10"/>
  <c r="AO136" i="10"/>
  <c r="AP136" i="10"/>
  <c r="AQ136" i="10"/>
  <c r="AR136" i="10"/>
  <c r="AS136" i="10"/>
  <c r="AT136" i="10"/>
  <c r="AU136" i="10"/>
  <c r="AV136" i="10"/>
  <c r="AW136" i="10"/>
  <c r="AX136" i="10"/>
  <c r="AY136" i="10"/>
  <c r="AZ136" i="10"/>
  <c r="BA136" i="10"/>
  <c r="BB136" i="10"/>
  <c r="BC136" i="10"/>
  <c r="BD136" i="10"/>
  <c r="BE136" i="10"/>
  <c r="BF136" i="10"/>
  <c r="BG136" i="10"/>
  <c r="BH136" i="10"/>
  <c r="BI136" i="10"/>
  <c r="BJ136" i="10"/>
  <c r="BK136" i="10"/>
  <c r="BL136" i="10"/>
  <c r="BM136" i="10"/>
  <c r="BN136" i="10"/>
  <c r="BO136" i="10"/>
  <c r="AG136" i="10"/>
  <c r="AH136" i="10"/>
  <c r="AI136" i="10"/>
  <c r="W130" i="10"/>
  <c r="O130" i="10"/>
  <c r="G130" i="10"/>
  <c r="AC129" i="10"/>
  <c r="K129" i="10"/>
  <c r="F129" i="10"/>
  <c r="Z124" i="10"/>
  <c r="I124" i="10"/>
  <c r="AL120" i="10"/>
  <c r="AM120" i="10"/>
  <c r="AN120" i="10"/>
  <c r="AO120" i="10"/>
  <c r="AP120" i="10"/>
  <c r="AQ120" i="10"/>
  <c r="AR120" i="10"/>
  <c r="AS120" i="10"/>
  <c r="AT120" i="10"/>
  <c r="AU120" i="10"/>
  <c r="AV120" i="10"/>
  <c r="AW120" i="10"/>
  <c r="AX120" i="10"/>
  <c r="AY120" i="10"/>
  <c r="AZ120" i="10"/>
  <c r="BA120" i="10"/>
  <c r="BB120" i="10"/>
  <c r="BC120" i="10"/>
  <c r="BD120" i="10"/>
  <c r="BE120" i="10"/>
  <c r="BF120" i="10"/>
  <c r="BG120" i="10"/>
  <c r="BH120" i="10"/>
  <c r="BI120" i="10"/>
  <c r="BJ120" i="10"/>
  <c r="BK120" i="10"/>
  <c r="BL120" i="10"/>
  <c r="BM120" i="10"/>
  <c r="BN120" i="10"/>
  <c r="BO120" i="10"/>
  <c r="AG120" i="10"/>
  <c r="AH120" i="10"/>
  <c r="AI120" i="10"/>
  <c r="Z114" i="10"/>
  <c r="R114" i="10"/>
  <c r="O114" i="10"/>
  <c r="N114" i="10"/>
  <c r="J114" i="10"/>
  <c r="F114" i="10"/>
  <c r="AC113" i="10"/>
  <c r="AG113" i="10"/>
  <c r="U113" i="10"/>
  <c r="Q113" i="10"/>
  <c r="N113" i="10"/>
  <c r="E113" i="10"/>
  <c r="R108" i="10"/>
  <c r="AL104" i="10"/>
  <c r="AM104" i="10"/>
  <c r="AN104" i="10"/>
  <c r="AO104" i="10"/>
  <c r="AP104" i="10"/>
  <c r="AQ104" i="10"/>
  <c r="AR104" i="10"/>
  <c r="AS104" i="10"/>
  <c r="AT104" i="10"/>
  <c r="AU104" i="10"/>
  <c r="AV104" i="10"/>
  <c r="AW104" i="10"/>
  <c r="AX104" i="10"/>
  <c r="AY104" i="10"/>
  <c r="AZ104" i="10"/>
  <c r="BA104" i="10"/>
  <c r="BB104" i="10"/>
  <c r="BC104" i="10"/>
  <c r="BD104" i="10"/>
  <c r="BE104" i="10"/>
  <c r="BF104" i="10"/>
  <c r="BG104" i="10"/>
  <c r="BH104" i="10"/>
  <c r="BI104" i="10"/>
  <c r="BJ104" i="10"/>
  <c r="BK104" i="10"/>
  <c r="BL104" i="10"/>
  <c r="BM104" i="10"/>
  <c r="BN104" i="10"/>
  <c r="BO104" i="10"/>
  <c r="AG104" i="10"/>
  <c r="AH104" i="10"/>
  <c r="AI104" i="10"/>
  <c r="AL102" i="10"/>
  <c r="AM102" i="10"/>
  <c r="AN102" i="10"/>
  <c r="AO102" i="10"/>
  <c r="AP102" i="10"/>
  <c r="AQ102" i="10"/>
  <c r="AR102" i="10"/>
  <c r="AS102" i="10"/>
  <c r="AT102" i="10"/>
  <c r="AU102" i="10"/>
  <c r="AV102" i="10"/>
  <c r="AW102" i="10"/>
  <c r="AX102" i="10"/>
  <c r="AY102" i="10"/>
  <c r="AZ102" i="10"/>
  <c r="BA102" i="10"/>
  <c r="BB102" i="10"/>
  <c r="BC102" i="10"/>
  <c r="BD102" i="10"/>
  <c r="BE102" i="10"/>
  <c r="BF102" i="10"/>
  <c r="BG102" i="10"/>
  <c r="BH102" i="10"/>
  <c r="BI102" i="10"/>
  <c r="BJ102" i="10"/>
  <c r="BK102" i="10"/>
  <c r="BL102" i="10"/>
  <c r="BM102" i="10"/>
  <c r="BN102" i="10"/>
  <c r="BO102" i="10"/>
  <c r="AG102" i="10"/>
  <c r="AH102" i="10"/>
  <c r="AI102" i="10"/>
  <c r="Z98" i="10"/>
  <c r="I98" i="10"/>
  <c r="G97" i="10"/>
  <c r="AA92" i="10"/>
  <c r="W92" i="10"/>
  <c r="P92" i="10"/>
  <c r="F92" i="10"/>
  <c r="AL88" i="10"/>
  <c r="AM88" i="10"/>
  <c r="AN88" i="10"/>
  <c r="AO88" i="10"/>
  <c r="AP88" i="10"/>
  <c r="AQ88" i="10"/>
  <c r="AR88" i="10"/>
  <c r="AS88" i="10"/>
  <c r="AT88" i="10"/>
  <c r="AU88" i="10"/>
  <c r="AV88" i="10"/>
  <c r="AW88" i="10"/>
  <c r="AX88" i="10"/>
  <c r="AY88" i="10"/>
  <c r="AZ88" i="10"/>
  <c r="BA88" i="10"/>
  <c r="BB88" i="10"/>
  <c r="BC88" i="10"/>
  <c r="BD88" i="10"/>
  <c r="BE88" i="10"/>
  <c r="BF88" i="10"/>
  <c r="BG88" i="10"/>
  <c r="BH88" i="10"/>
  <c r="BI88" i="10"/>
  <c r="BJ88" i="10"/>
  <c r="BK88" i="10"/>
  <c r="BL88" i="10"/>
  <c r="BM88" i="10"/>
  <c r="BN88" i="10"/>
  <c r="BO88" i="10"/>
  <c r="AG88" i="10"/>
  <c r="AH88" i="10"/>
  <c r="AI88" i="10"/>
  <c r="AL86" i="10"/>
  <c r="AM86" i="10"/>
  <c r="AN86" i="10"/>
  <c r="AO86" i="10"/>
  <c r="AP86" i="10"/>
  <c r="AQ86" i="10"/>
  <c r="AR86" i="10"/>
  <c r="AS86" i="10"/>
  <c r="AT86" i="10"/>
  <c r="AU86" i="10"/>
  <c r="AV86" i="10"/>
  <c r="AW86" i="10"/>
  <c r="AX86" i="10"/>
  <c r="AY86" i="10"/>
  <c r="AZ86" i="10"/>
  <c r="BA86" i="10"/>
  <c r="BB86" i="10"/>
  <c r="BC86" i="10"/>
  <c r="BD86" i="10"/>
  <c r="BE86" i="10"/>
  <c r="BF86" i="10"/>
  <c r="BG86" i="10"/>
  <c r="BH86" i="10"/>
  <c r="BI86" i="10"/>
  <c r="BJ86" i="10"/>
  <c r="BK86" i="10"/>
  <c r="BL86" i="10"/>
  <c r="BM86" i="10"/>
  <c r="BN86" i="10"/>
  <c r="BO86" i="10"/>
  <c r="AG86" i="10"/>
  <c r="AH86" i="10"/>
  <c r="AI86" i="10"/>
  <c r="AJ86" i="10"/>
  <c r="AK86" i="10"/>
  <c r="U81" i="10"/>
  <c r="H81" i="10"/>
  <c r="E81" i="10"/>
  <c r="K76" i="10"/>
  <c r="AL72" i="10"/>
  <c r="AM72" i="10"/>
  <c r="AN72" i="10"/>
  <c r="AO72" i="10"/>
  <c r="AP72" i="10"/>
  <c r="AQ72" i="10"/>
  <c r="AR72" i="10"/>
  <c r="AS72" i="10"/>
  <c r="AT72" i="10"/>
  <c r="AU72" i="10"/>
  <c r="AV72" i="10"/>
  <c r="AW72" i="10"/>
  <c r="AX72" i="10"/>
  <c r="AY72" i="10"/>
  <c r="AZ72" i="10"/>
  <c r="BA72" i="10"/>
  <c r="BB72" i="10"/>
  <c r="BC72" i="10"/>
  <c r="BD72" i="10"/>
  <c r="BE72" i="10"/>
  <c r="BF72" i="10"/>
  <c r="BG72" i="10"/>
  <c r="BH72" i="10"/>
  <c r="BI72" i="10"/>
  <c r="BJ72" i="10"/>
  <c r="BK72" i="10"/>
  <c r="BL72" i="10"/>
  <c r="BM72" i="10"/>
  <c r="BN72" i="10"/>
  <c r="BO72" i="10"/>
  <c r="AG72" i="10"/>
  <c r="AH72" i="10"/>
  <c r="AI72" i="10"/>
  <c r="AF55" i="10"/>
  <c r="AG55" i="10"/>
  <c r="AH55" i="10"/>
  <c r="AI55" i="10"/>
  <c r="AJ55" i="10"/>
  <c r="AK55" i="10"/>
  <c r="AL55" i="10"/>
  <c r="AM55" i="10"/>
  <c r="AN55" i="10"/>
  <c r="AO55" i="10"/>
  <c r="AP55" i="10"/>
  <c r="AQ55" i="10"/>
  <c r="AR55" i="10"/>
  <c r="AS55" i="10"/>
  <c r="AT55" i="10"/>
  <c r="AU55" i="10"/>
  <c r="AV55" i="10"/>
  <c r="AW55" i="10"/>
  <c r="AX55" i="10"/>
  <c r="AY55" i="10"/>
  <c r="AZ55" i="10"/>
  <c r="BA55" i="10"/>
  <c r="BB55" i="10"/>
  <c r="BC55" i="10"/>
  <c r="BD55" i="10"/>
  <c r="BE55" i="10"/>
  <c r="BF55" i="10"/>
  <c r="BG55" i="10"/>
  <c r="BH55" i="10"/>
  <c r="BI55" i="10"/>
  <c r="BJ55" i="10"/>
  <c r="BK55" i="10"/>
  <c r="BL55" i="10"/>
  <c r="BM55" i="10"/>
  <c r="BN55" i="10"/>
  <c r="BO55" i="10"/>
  <c r="AF54" i="10"/>
  <c r="Q49" i="10"/>
  <c r="W49" i="10"/>
  <c r="D49" i="10"/>
  <c r="AL40" i="10"/>
  <c r="AM40" i="10"/>
  <c r="AN40" i="10"/>
  <c r="AO40" i="10"/>
  <c r="AP40" i="10"/>
  <c r="AQ40" i="10"/>
  <c r="AR40" i="10"/>
  <c r="AS40" i="10"/>
  <c r="AT40" i="10"/>
  <c r="AU40" i="10"/>
  <c r="AV40" i="10"/>
  <c r="AW40" i="10"/>
  <c r="AX40" i="10"/>
  <c r="AY40" i="10"/>
  <c r="AZ40" i="10"/>
  <c r="BA40" i="10"/>
  <c r="BB40" i="10"/>
  <c r="BC40" i="10"/>
  <c r="BD40" i="10"/>
  <c r="BE40" i="10"/>
  <c r="BF40" i="10"/>
  <c r="BG40" i="10"/>
  <c r="BH40" i="10"/>
  <c r="BI40" i="10"/>
  <c r="BJ40" i="10"/>
  <c r="BK40" i="10"/>
  <c r="BL40" i="10"/>
  <c r="BM40" i="10"/>
  <c r="BN40" i="10"/>
  <c r="BO40" i="10"/>
  <c r="AG40" i="10"/>
  <c r="AH40" i="10"/>
  <c r="AL39" i="10"/>
  <c r="AM39" i="10"/>
  <c r="AN39" i="10"/>
  <c r="AO39" i="10"/>
  <c r="AP39" i="10"/>
  <c r="AQ39" i="10"/>
  <c r="AR39" i="10"/>
  <c r="AS39" i="10"/>
  <c r="AT39" i="10"/>
  <c r="AU39" i="10"/>
  <c r="AV39" i="10"/>
  <c r="AW39" i="10"/>
  <c r="AX39" i="10"/>
  <c r="AY39" i="10"/>
  <c r="AZ39" i="10"/>
  <c r="BA39" i="10"/>
  <c r="BB39" i="10"/>
  <c r="BC39" i="10"/>
  <c r="BD39" i="10"/>
  <c r="BE39" i="10"/>
  <c r="BF39" i="10"/>
  <c r="BG39" i="10"/>
  <c r="BH39" i="10"/>
  <c r="BI39" i="10"/>
  <c r="BJ39" i="10"/>
  <c r="BK39" i="10"/>
  <c r="BL39" i="10"/>
  <c r="BM39" i="10"/>
  <c r="BN39" i="10"/>
  <c r="BO39" i="10"/>
  <c r="AG39" i="10"/>
  <c r="AH39" i="10"/>
  <c r="AI39" i="10"/>
  <c r="AL38" i="10"/>
  <c r="AM38" i="10"/>
  <c r="AN38" i="10"/>
  <c r="AO38" i="10"/>
  <c r="AP38" i="10"/>
  <c r="AQ38" i="10"/>
  <c r="AR38" i="10"/>
  <c r="AS38" i="10"/>
  <c r="AT38" i="10"/>
  <c r="AU38" i="10"/>
  <c r="AV38" i="10"/>
  <c r="AW38" i="10"/>
  <c r="AX38" i="10"/>
  <c r="AY38" i="10"/>
  <c r="AZ38" i="10"/>
  <c r="BA38" i="10"/>
  <c r="BB38" i="10"/>
  <c r="BC38" i="10"/>
  <c r="BD38" i="10"/>
  <c r="BE38" i="10"/>
  <c r="BF38" i="10"/>
  <c r="BG38" i="10"/>
  <c r="BH38" i="10"/>
  <c r="BI38" i="10"/>
  <c r="BJ38" i="10"/>
  <c r="BK38" i="10"/>
  <c r="BL38" i="10"/>
  <c r="BM38" i="10"/>
  <c r="BN38" i="10"/>
  <c r="BO38" i="10"/>
  <c r="AF38" i="10"/>
  <c r="AG38" i="10"/>
  <c r="AH38" i="10"/>
  <c r="U34" i="10"/>
  <c r="O34" i="10"/>
  <c r="AL24" i="10"/>
  <c r="AM24" i="10"/>
  <c r="AN24" i="10"/>
  <c r="AO24" i="10"/>
  <c r="AP24" i="10"/>
  <c r="AQ24" i="10"/>
  <c r="AR24" i="10"/>
  <c r="AS24" i="10"/>
  <c r="AT24" i="10"/>
  <c r="AU24" i="10"/>
  <c r="AV24" i="10"/>
  <c r="AW24" i="10"/>
  <c r="AX24" i="10"/>
  <c r="AY24" i="10"/>
  <c r="AZ24" i="10"/>
  <c r="BA24" i="10"/>
  <c r="BB24" i="10"/>
  <c r="BC24" i="10"/>
  <c r="BD24" i="10"/>
  <c r="BE24" i="10"/>
  <c r="BF24" i="10"/>
  <c r="BG24" i="10"/>
  <c r="BH24" i="10"/>
  <c r="BI24" i="10"/>
  <c r="BJ24" i="10"/>
  <c r="BK24" i="10"/>
  <c r="BL24" i="10"/>
  <c r="BM24" i="10"/>
  <c r="BN24" i="10"/>
  <c r="BO24" i="10"/>
  <c r="AF24" i="10"/>
  <c r="AG24" i="10"/>
  <c r="AH24" i="10"/>
  <c r="AI24" i="10"/>
  <c r="AL23" i="10"/>
  <c r="AM23" i="10"/>
  <c r="AN23" i="10"/>
  <c r="AO23" i="10"/>
  <c r="AP23" i="10"/>
  <c r="AQ23" i="10"/>
  <c r="AR23" i="10"/>
  <c r="AS23" i="10"/>
  <c r="AT23" i="10"/>
  <c r="AU23" i="10"/>
  <c r="AV23" i="10"/>
  <c r="AW23" i="10"/>
  <c r="AX23" i="10"/>
  <c r="AY23" i="10"/>
  <c r="AZ23" i="10"/>
  <c r="BA23" i="10"/>
  <c r="BB23" i="10"/>
  <c r="BC23" i="10"/>
  <c r="BD23" i="10"/>
  <c r="BE23" i="10"/>
  <c r="BF23" i="10"/>
  <c r="BG23" i="10"/>
  <c r="BH23" i="10"/>
  <c r="BI23" i="10"/>
  <c r="BJ23" i="10"/>
  <c r="BK23" i="10"/>
  <c r="BL23" i="10"/>
  <c r="BM23" i="10"/>
  <c r="BN23" i="10"/>
  <c r="BO23" i="10"/>
  <c r="AG23" i="10"/>
  <c r="AH23" i="10"/>
  <c r="AI23" i="10"/>
  <c r="AC18" i="10"/>
  <c r="AG18" i="10"/>
  <c r="AB18" i="10"/>
  <c r="AF18" i="10"/>
  <c r="AA18" i="10"/>
  <c r="Z18" i="10"/>
  <c r="Y18" i="10"/>
  <c r="X18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AC17" i="10"/>
  <c r="AG17" i="10"/>
  <c r="AB17" i="10"/>
  <c r="AF17" i="10"/>
  <c r="AA17" i="10"/>
  <c r="Z17" i="10"/>
  <c r="Y17" i="10"/>
  <c r="X17" i="10"/>
  <c r="W17" i="10"/>
  <c r="V17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D17" i="10"/>
  <c r="AL7" i="10"/>
  <c r="AM7" i="10"/>
  <c r="AN7" i="10"/>
  <c r="AO7" i="10"/>
  <c r="AP7" i="10"/>
  <c r="AQ7" i="10"/>
  <c r="AR7" i="10"/>
  <c r="AS7" i="10"/>
  <c r="AT7" i="10"/>
  <c r="AU7" i="10"/>
  <c r="AV7" i="10"/>
  <c r="AW7" i="10"/>
  <c r="AX7" i="10"/>
  <c r="AY7" i="10"/>
  <c r="AZ7" i="10"/>
  <c r="BA7" i="10"/>
  <c r="BB7" i="10"/>
  <c r="BC7" i="10"/>
  <c r="BD7" i="10"/>
  <c r="BE7" i="10"/>
  <c r="BF7" i="10"/>
  <c r="BG7" i="10"/>
  <c r="BH7" i="10"/>
  <c r="BI7" i="10"/>
  <c r="BJ7" i="10"/>
  <c r="BK7" i="10"/>
  <c r="BL7" i="10"/>
  <c r="BM7" i="10"/>
  <c r="BN7" i="10"/>
  <c r="BO7" i="10"/>
  <c r="AG7" i="10"/>
  <c r="AH7" i="10"/>
  <c r="AI7" i="10"/>
  <c r="Q3" i="10"/>
  <c r="AC340" i="9"/>
  <c r="AG340" i="9"/>
  <c r="AB340" i="9"/>
  <c r="AF340" i="9"/>
  <c r="AA340" i="9"/>
  <c r="Z340" i="9"/>
  <c r="Y340" i="9"/>
  <c r="X340" i="9"/>
  <c r="W340" i="9"/>
  <c r="V340" i="9"/>
  <c r="U340" i="9"/>
  <c r="T340" i="9"/>
  <c r="S340" i="9"/>
  <c r="R340" i="9"/>
  <c r="Q340" i="9"/>
  <c r="P340" i="9"/>
  <c r="O340" i="9"/>
  <c r="N340" i="9"/>
  <c r="M340" i="9"/>
  <c r="L340" i="9"/>
  <c r="K340" i="9"/>
  <c r="J340" i="9"/>
  <c r="I340" i="9"/>
  <c r="H340" i="9"/>
  <c r="G340" i="9"/>
  <c r="F340" i="9"/>
  <c r="E340" i="9"/>
  <c r="D340" i="9"/>
  <c r="AC339" i="9"/>
  <c r="AB339" i="9"/>
  <c r="AF339" i="9"/>
  <c r="AA339" i="9"/>
  <c r="Z339" i="9"/>
  <c r="Y339" i="9"/>
  <c r="X339" i="9"/>
  <c r="W339" i="9"/>
  <c r="V339" i="9"/>
  <c r="U339" i="9"/>
  <c r="T339" i="9"/>
  <c r="S339" i="9"/>
  <c r="R339" i="9"/>
  <c r="Q339" i="9"/>
  <c r="P339" i="9"/>
  <c r="O339" i="9"/>
  <c r="N339" i="9"/>
  <c r="M339" i="9"/>
  <c r="L339" i="9"/>
  <c r="K339" i="9"/>
  <c r="J339" i="9"/>
  <c r="I339" i="9"/>
  <c r="H339" i="9"/>
  <c r="G339" i="9"/>
  <c r="F339" i="9"/>
  <c r="E339" i="9"/>
  <c r="D339" i="9"/>
  <c r="AC338" i="9"/>
  <c r="AG338" i="9"/>
  <c r="AB338" i="9"/>
  <c r="AF338" i="9"/>
  <c r="AA338" i="9"/>
  <c r="Z338" i="9"/>
  <c r="Y338" i="9"/>
  <c r="X338" i="9"/>
  <c r="W338" i="9"/>
  <c r="V338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D338" i="9"/>
  <c r="Q337" i="9"/>
  <c r="F337" i="9"/>
  <c r="F335" i="9"/>
  <c r="AL336" i="9"/>
  <c r="AM336" i="9"/>
  <c r="AN336" i="9"/>
  <c r="AO336" i="9"/>
  <c r="AP336" i="9"/>
  <c r="AQ336" i="9"/>
  <c r="AR336" i="9"/>
  <c r="AS336" i="9"/>
  <c r="AT336" i="9"/>
  <c r="AU336" i="9"/>
  <c r="AV336" i="9"/>
  <c r="AW336" i="9"/>
  <c r="AX336" i="9"/>
  <c r="AY336" i="9"/>
  <c r="AZ336" i="9"/>
  <c r="BA336" i="9"/>
  <c r="BB336" i="9"/>
  <c r="BC336" i="9"/>
  <c r="BD336" i="9"/>
  <c r="BE336" i="9"/>
  <c r="BF336" i="9"/>
  <c r="BG336" i="9"/>
  <c r="BH336" i="9"/>
  <c r="BI336" i="9"/>
  <c r="BJ336" i="9"/>
  <c r="BK336" i="9"/>
  <c r="BL336" i="9"/>
  <c r="BM336" i="9"/>
  <c r="BN336" i="9"/>
  <c r="BO336" i="9"/>
  <c r="AF334" i="9"/>
  <c r="AG334" i="9"/>
  <c r="AH334" i="9"/>
  <c r="AI334" i="9"/>
  <c r="AJ334" i="9"/>
  <c r="AK334" i="9"/>
  <c r="AL334" i="9"/>
  <c r="AM334" i="9"/>
  <c r="AN334" i="9"/>
  <c r="AO334" i="9"/>
  <c r="AP334" i="9"/>
  <c r="AQ334" i="9"/>
  <c r="AR334" i="9"/>
  <c r="AS334" i="9"/>
  <c r="AT334" i="9"/>
  <c r="AU334" i="9"/>
  <c r="AV334" i="9"/>
  <c r="AW334" i="9"/>
  <c r="AX334" i="9"/>
  <c r="AY334" i="9"/>
  <c r="AZ334" i="9"/>
  <c r="BA334" i="9"/>
  <c r="BB334" i="9"/>
  <c r="BC334" i="9"/>
  <c r="BD334" i="9"/>
  <c r="BE334" i="9"/>
  <c r="BF334" i="9"/>
  <c r="BG334" i="9"/>
  <c r="BH334" i="9"/>
  <c r="BI334" i="9"/>
  <c r="BJ334" i="9"/>
  <c r="BK334" i="9"/>
  <c r="BL334" i="9"/>
  <c r="BM334" i="9"/>
  <c r="BN334" i="9"/>
  <c r="BO334" i="9"/>
  <c r="W326" i="9"/>
  <c r="Y131" i="1"/>
  <c r="V326" i="9"/>
  <c r="U326" i="9"/>
  <c r="T326" i="9"/>
  <c r="S326" i="9"/>
  <c r="U131" i="1"/>
  <c r="R326" i="9"/>
  <c r="Q326" i="9"/>
  <c r="P326" i="9"/>
  <c r="O326" i="9"/>
  <c r="O131" i="1"/>
  <c r="N326" i="9"/>
  <c r="M326" i="9"/>
  <c r="L326" i="9"/>
  <c r="K326" i="9"/>
  <c r="K131" i="1"/>
  <c r="J326" i="9"/>
  <c r="I326" i="9"/>
  <c r="H326" i="9"/>
  <c r="G326" i="9"/>
  <c r="G131" i="1"/>
  <c r="F326" i="9"/>
  <c r="E326" i="9"/>
  <c r="D326" i="9"/>
  <c r="AC324" i="9"/>
  <c r="AC326" i="9"/>
  <c r="AC328" i="9"/>
  <c r="AB324" i="9"/>
  <c r="AB325" i="9"/>
  <c r="AB323" i="9"/>
  <c r="AF323" i="9"/>
  <c r="AF260" i="2"/>
  <c r="AA324" i="9"/>
  <c r="AA326" i="9"/>
  <c r="AA328" i="9"/>
  <c r="Z324" i="9"/>
  <c r="Z326" i="9"/>
  <c r="Y324" i="9"/>
  <c r="Y326" i="9"/>
  <c r="X324" i="9"/>
  <c r="X323" i="9"/>
  <c r="Z260" i="2"/>
  <c r="W324" i="9"/>
  <c r="W323" i="9"/>
  <c r="V324" i="9"/>
  <c r="V323" i="9"/>
  <c r="U324" i="9"/>
  <c r="U323" i="9"/>
  <c r="T324" i="9"/>
  <c r="T323" i="9"/>
  <c r="V260" i="2"/>
  <c r="S324" i="9"/>
  <c r="S323" i="9"/>
  <c r="R324" i="9"/>
  <c r="R323" i="9"/>
  <c r="Q324" i="9"/>
  <c r="Q325" i="9"/>
  <c r="Q323" i="9"/>
  <c r="P324" i="9"/>
  <c r="P323" i="9"/>
  <c r="O324" i="9"/>
  <c r="O323" i="9"/>
  <c r="N324" i="9"/>
  <c r="N140" i="3"/>
  <c r="N323" i="9"/>
  <c r="M324" i="9"/>
  <c r="M323" i="9"/>
  <c r="L324" i="9"/>
  <c r="L323" i="9"/>
  <c r="K324" i="9"/>
  <c r="K323" i="9"/>
  <c r="J324" i="9"/>
  <c r="J140" i="3"/>
  <c r="J323" i="9"/>
  <c r="I324" i="9"/>
  <c r="I323" i="9"/>
  <c r="H324" i="9"/>
  <c r="H323" i="9"/>
  <c r="G324" i="9"/>
  <c r="G323" i="9"/>
  <c r="F324" i="9"/>
  <c r="F325" i="9"/>
  <c r="F323" i="9"/>
  <c r="E324" i="9"/>
  <c r="E323" i="9"/>
  <c r="D324" i="9"/>
  <c r="D323" i="9"/>
  <c r="AC323" i="9"/>
  <c r="AA323" i="9"/>
  <c r="Z323" i="9"/>
  <c r="Y323" i="9"/>
  <c r="AC322" i="9"/>
  <c r="AG322" i="9"/>
  <c r="AB322" i="9"/>
  <c r="AF322" i="9"/>
  <c r="AA322" i="9"/>
  <c r="Z322" i="9"/>
  <c r="Y322" i="9"/>
  <c r="X322" i="9"/>
  <c r="W322" i="9"/>
  <c r="V322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D322" i="9"/>
  <c r="AC321" i="9"/>
  <c r="AB321" i="9"/>
  <c r="AF321" i="9"/>
  <c r="AA321" i="9"/>
  <c r="Z321" i="9"/>
  <c r="Y321" i="9"/>
  <c r="W321" i="9"/>
  <c r="V321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D321" i="9"/>
  <c r="AC320" i="9"/>
  <c r="AG320" i="9"/>
  <c r="AB320" i="9"/>
  <c r="AA320" i="9"/>
  <c r="AA313" i="9"/>
  <c r="Z320" i="9"/>
  <c r="Y320" i="9"/>
  <c r="X320" i="9"/>
  <c r="X313" i="9"/>
  <c r="W320" i="9"/>
  <c r="V320" i="9"/>
  <c r="U320" i="9"/>
  <c r="T320" i="9"/>
  <c r="S320" i="9"/>
  <c r="R320" i="9"/>
  <c r="Q320" i="9"/>
  <c r="P320" i="9"/>
  <c r="O320" i="9"/>
  <c r="N320" i="9"/>
  <c r="M320" i="9"/>
  <c r="L320" i="9"/>
  <c r="K320" i="9"/>
  <c r="J320" i="9"/>
  <c r="I320" i="9"/>
  <c r="H320" i="9"/>
  <c r="G320" i="9"/>
  <c r="F320" i="9"/>
  <c r="E320" i="9"/>
  <c r="D320" i="9"/>
  <c r="AL316" i="9"/>
  <c r="AM316" i="9"/>
  <c r="AN316" i="9"/>
  <c r="AO316" i="9"/>
  <c r="AP316" i="9"/>
  <c r="AQ316" i="9"/>
  <c r="AR316" i="9"/>
  <c r="AS316" i="9"/>
  <c r="AT316" i="9"/>
  <c r="AU316" i="9"/>
  <c r="AV316" i="9"/>
  <c r="AW316" i="9"/>
  <c r="AX316" i="9"/>
  <c r="AY316" i="9"/>
  <c r="AZ316" i="9"/>
  <c r="BA316" i="9"/>
  <c r="BB316" i="9"/>
  <c r="BC316" i="9"/>
  <c r="BD316" i="9"/>
  <c r="BE316" i="9"/>
  <c r="BF316" i="9"/>
  <c r="BG316" i="9"/>
  <c r="BH316" i="9"/>
  <c r="BI316" i="9"/>
  <c r="BJ316" i="9"/>
  <c r="BK316" i="9"/>
  <c r="BL316" i="9"/>
  <c r="BM316" i="9"/>
  <c r="BN316" i="9"/>
  <c r="BO316" i="9"/>
  <c r="AG316" i="9"/>
  <c r="AH316" i="9"/>
  <c r="AA316" i="9"/>
  <c r="AL315" i="9"/>
  <c r="AM315" i="9"/>
  <c r="AN315" i="9"/>
  <c r="AO315" i="9"/>
  <c r="AP315" i="9"/>
  <c r="AQ315" i="9"/>
  <c r="AR315" i="9"/>
  <c r="AS315" i="9"/>
  <c r="AT315" i="9"/>
  <c r="AU315" i="9"/>
  <c r="AV315" i="9"/>
  <c r="AW315" i="9"/>
  <c r="AX315" i="9"/>
  <c r="AY315" i="9"/>
  <c r="AZ315" i="9"/>
  <c r="BA315" i="9"/>
  <c r="BB315" i="9"/>
  <c r="BC315" i="9"/>
  <c r="BD315" i="9"/>
  <c r="BE315" i="9"/>
  <c r="BF315" i="9"/>
  <c r="BG315" i="9"/>
  <c r="BH315" i="9"/>
  <c r="BI315" i="9"/>
  <c r="BJ315" i="9"/>
  <c r="BK315" i="9"/>
  <c r="BL315" i="9"/>
  <c r="BM315" i="9"/>
  <c r="BN315" i="9"/>
  <c r="BO315" i="9"/>
  <c r="AG315" i="9"/>
  <c r="AH315" i="9"/>
  <c r="AF314" i="9"/>
  <c r="AG314" i="9"/>
  <c r="AH314" i="9"/>
  <c r="AI314" i="9"/>
  <c r="AJ314" i="9"/>
  <c r="AK314" i="9"/>
  <c r="AL314" i="9"/>
  <c r="AM314" i="9"/>
  <c r="AN314" i="9"/>
  <c r="AO314" i="9"/>
  <c r="AP314" i="9"/>
  <c r="AQ314" i="9"/>
  <c r="AR314" i="9"/>
  <c r="AS314" i="9"/>
  <c r="AT314" i="9"/>
  <c r="AU314" i="9"/>
  <c r="AV314" i="9"/>
  <c r="AW314" i="9"/>
  <c r="AX314" i="9"/>
  <c r="AY314" i="9"/>
  <c r="AZ314" i="9"/>
  <c r="BA314" i="9"/>
  <c r="BB314" i="9"/>
  <c r="BC314" i="9"/>
  <c r="BD314" i="9"/>
  <c r="BE314" i="9"/>
  <c r="BF314" i="9"/>
  <c r="BG314" i="9"/>
  <c r="BH314" i="9"/>
  <c r="BI314" i="9"/>
  <c r="BJ314" i="9"/>
  <c r="BK314" i="9"/>
  <c r="BL314" i="9"/>
  <c r="BM314" i="9"/>
  <c r="BN314" i="9"/>
  <c r="BO314" i="9"/>
  <c r="AC310" i="9"/>
  <c r="AG310" i="9"/>
  <c r="AB310" i="9"/>
  <c r="AA310" i="9"/>
  <c r="Z310" i="9"/>
  <c r="Y310" i="9"/>
  <c r="X310" i="9"/>
  <c r="Z130" i="1"/>
  <c r="W310" i="9"/>
  <c r="V310" i="9"/>
  <c r="U310" i="9"/>
  <c r="T310" i="9"/>
  <c r="V130" i="1"/>
  <c r="S310" i="9"/>
  <c r="R310" i="9"/>
  <c r="Q310" i="9"/>
  <c r="P310" i="9"/>
  <c r="R130" i="1"/>
  <c r="O310" i="9"/>
  <c r="N310" i="9"/>
  <c r="M310" i="9"/>
  <c r="L310" i="9"/>
  <c r="L130" i="1"/>
  <c r="K310" i="9"/>
  <c r="J310" i="9"/>
  <c r="I310" i="9"/>
  <c r="H310" i="9"/>
  <c r="H130" i="1"/>
  <c r="G310" i="9"/>
  <c r="F310" i="9"/>
  <c r="E310" i="9"/>
  <c r="D310" i="9"/>
  <c r="D130" i="1"/>
  <c r="AC308" i="9"/>
  <c r="AC307" i="9"/>
  <c r="AB308" i="9"/>
  <c r="AB307" i="9"/>
  <c r="AF307" i="9"/>
  <c r="AA308" i="9"/>
  <c r="Z308" i="9"/>
  <c r="Z307" i="9"/>
  <c r="AA307" i="9"/>
  <c r="AA301" i="9"/>
  <c r="Y308" i="9"/>
  <c r="Y307" i="9"/>
  <c r="X308" i="9"/>
  <c r="X307" i="9"/>
  <c r="W308" i="9"/>
  <c r="V308" i="9"/>
  <c r="V307" i="9"/>
  <c r="U308" i="9"/>
  <c r="W139" i="3"/>
  <c r="U307" i="9"/>
  <c r="T308" i="9"/>
  <c r="T307" i="9"/>
  <c r="S308" i="9"/>
  <c r="S309" i="9"/>
  <c r="R308" i="9"/>
  <c r="R307" i="9"/>
  <c r="Q308" i="9"/>
  <c r="Q307" i="9"/>
  <c r="S259" i="2"/>
  <c r="P308" i="9"/>
  <c r="P307" i="9"/>
  <c r="O308" i="9"/>
  <c r="O307" i="9"/>
  <c r="N308" i="9"/>
  <c r="N307" i="9"/>
  <c r="M308" i="9"/>
  <c r="M307" i="9"/>
  <c r="M309" i="9"/>
  <c r="L308" i="9"/>
  <c r="L307" i="9"/>
  <c r="K308" i="9"/>
  <c r="K307" i="9"/>
  <c r="J308" i="9"/>
  <c r="J307" i="9"/>
  <c r="I308" i="9"/>
  <c r="I307" i="9"/>
  <c r="I259" i="2"/>
  <c r="H308" i="9"/>
  <c r="H307" i="9"/>
  <c r="G308" i="9"/>
  <c r="G307" i="9"/>
  <c r="F308" i="9"/>
  <c r="F309" i="9"/>
  <c r="F307" i="9"/>
  <c r="E308" i="9"/>
  <c r="E307" i="9"/>
  <c r="D308" i="9"/>
  <c r="D309" i="9"/>
  <c r="D307" i="9"/>
  <c r="W307" i="9"/>
  <c r="W309" i="9"/>
  <c r="S307" i="9"/>
  <c r="AB306" i="9"/>
  <c r="AF306" i="9"/>
  <c r="AC306" i="9"/>
  <c r="AG306" i="9"/>
  <c r="AA306" i="9"/>
  <c r="Z306" i="9"/>
  <c r="Y306" i="9"/>
  <c r="X306" i="9"/>
  <c r="W306" i="9"/>
  <c r="V306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D306" i="9"/>
  <c r="AC305" i="9"/>
  <c r="AG305" i="9"/>
  <c r="AB305" i="9"/>
  <c r="AF305" i="9"/>
  <c r="AA305" i="9"/>
  <c r="Y305" i="9"/>
  <c r="X305" i="9"/>
  <c r="W305" i="9"/>
  <c r="V305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D305" i="9"/>
  <c r="AC304" i="9"/>
  <c r="AB304" i="9"/>
  <c r="AA304" i="9"/>
  <c r="Z304" i="9"/>
  <c r="Z297" i="9"/>
  <c r="Z302" i="9"/>
  <c r="Y304" i="9"/>
  <c r="X304" i="9"/>
  <c r="W304" i="9"/>
  <c r="V304" i="9"/>
  <c r="U304" i="9"/>
  <c r="T304" i="9"/>
  <c r="S304" i="9"/>
  <c r="R304" i="9"/>
  <c r="Q304" i="9"/>
  <c r="P304" i="9"/>
  <c r="O304" i="9"/>
  <c r="N304" i="9"/>
  <c r="M304" i="9"/>
  <c r="L304" i="9"/>
  <c r="K304" i="9"/>
  <c r="J304" i="9"/>
  <c r="I304" i="9"/>
  <c r="H304" i="9"/>
  <c r="G304" i="9"/>
  <c r="F304" i="9"/>
  <c r="E304" i="9"/>
  <c r="D304" i="9"/>
  <c r="AL300" i="9"/>
  <c r="AM300" i="9"/>
  <c r="AN300" i="9"/>
  <c r="AO300" i="9"/>
  <c r="AP300" i="9"/>
  <c r="AQ300" i="9"/>
  <c r="AR300" i="9"/>
  <c r="AS300" i="9"/>
  <c r="AT300" i="9"/>
  <c r="AU300" i="9"/>
  <c r="AV300" i="9"/>
  <c r="AW300" i="9"/>
  <c r="AX300" i="9"/>
  <c r="AY300" i="9"/>
  <c r="AZ300" i="9"/>
  <c r="BA300" i="9"/>
  <c r="BB300" i="9"/>
  <c r="BC300" i="9"/>
  <c r="BD300" i="9"/>
  <c r="BE300" i="9"/>
  <c r="BF300" i="9"/>
  <c r="BG300" i="9"/>
  <c r="BH300" i="9"/>
  <c r="BI300" i="9"/>
  <c r="BJ300" i="9"/>
  <c r="BK300" i="9"/>
  <c r="BL300" i="9"/>
  <c r="BM300" i="9"/>
  <c r="BN300" i="9"/>
  <c r="BO300" i="9"/>
  <c r="AG300" i="9"/>
  <c r="AH300" i="9"/>
  <c r="AF299" i="9"/>
  <c r="AG299" i="9"/>
  <c r="AH299" i="9"/>
  <c r="AI299" i="9"/>
  <c r="AJ299" i="9"/>
  <c r="AK299" i="9"/>
  <c r="AL299" i="9"/>
  <c r="AM299" i="9"/>
  <c r="AN299" i="9"/>
  <c r="AO299" i="9"/>
  <c r="AP299" i="9"/>
  <c r="AQ299" i="9"/>
  <c r="AR299" i="9"/>
  <c r="AS299" i="9"/>
  <c r="AT299" i="9"/>
  <c r="AU299" i="9"/>
  <c r="AV299" i="9"/>
  <c r="AW299" i="9"/>
  <c r="AX299" i="9"/>
  <c r="AY299" i="9"/>
  <c r="AZ299" i="9"/>
  <c r="BA299" i="9"/>
  <c r="BB299" i="9"/>
  <c r="BC299" i="9"/>
  <c r="BD299" i="9"/>
  <c r="BE299" i="9"/>
  <c r="BF299" i="9"/>
  <c r="BG299" i="9"/>
  <c r="BH299" i="9"/>
  <c r="BI299" i="9"/>
  <c r="BJ299" i="9"/>
  <c r="BK299" i="9"/>
  <c r="BL299" i="9"/>
  <c r="BM299" i="9"/>
  <c r="BN299" i="9"/>
  <c r="BO299" i="9"/>
  <c r="AF298" i="9"/>
  <c r="AG298" i="9"/>
  <c r="AH298" i="9"/>
  <c r="AI298" i="9"/>
  <c r="AJ298" i="9"/>
  <c r="AK298" i="9"/>
  <c r="AL298" i="9"/>
  <c r="AM298" i="9"/>
  <c r="AN298" i="9"/>
  <c r="AO298" i="9"/>
  <c r="AP298" i="9"/>
  <c r="AQ298" i="9"/>
  <c r="AR298" i="9"/>
  <c r="AS298" i="9"/>
  <c r="AT298" i="9"/>
  <c r="AU298" i="9"/>
  <c r="AV298" i="9"/>
  <c r="AW298" i="9"/>
  <c r="AX298" i="9"/>
  <c r="AY298" i="9"/>
  <c r="AZ298" i="9"/>
  <c r="BA298" i="9"/>
  <c r="BB298" i="9"/>
  <c r="BC298" i="9"/>
  <c r="BD298" i="9"/>
  <c r="BE298" i="9"/>
  <c r="BF298" i="9"/>
  <c r="BG298" i="9"/>
  <c r="BH298" i="9"/>
  <c r="BI298" i="9"/>
  <c r="BJ298" i="9"/>
  <c r="BK298" i="9"/>
  <c r="BL298" i="9"/>
  <c r="BM298" i="9"/>
  <c r="BN298" i="9"/>
  <c r="BO298" i="9"/>
  <c r="AC294" i="9"/>
  <c r="AB294" i="9"/>
  <c r="AA294" i="9"/>
  <c r="Z294" i="9"/>
  <c r="Y294" i="9"/>
  <c r="AA129" i="1"/>
  <c r="X294" i="9"/>
  <c r="W294" i="9"/>
  <c r="V294" i="9"/>
  <c r="U294" i="9"/>
  <c r="W129" i="1"/>
  <c r="T294" i="9"/>
  <c r="S294" i="9"/>
  <c r="R294" i="9"/>
  <c r="Q294" i="9"/>
  <c r="S129" i="1"/>
  <c r="P294" i="9"/>
  <c r="O294" i="9"/>
  <c r="N294" i="9"/>
  <c r="M294" i="9"/>
  <c r="M129" i="1"/>
  <c r="L294" i="9"/>
  <c r="K294" i="9"/>
  <c r="J294" i="9"/>
  <c r="I294" i="9"/>
  <c r="I285" i="9"/>
  <c r="H294" i="9"/>
  <c r="G294" i="9"/>
  <c r="F294" i="9"/>
  <c r="E294" i="9"/>
  <c r="E129" i="1"/>
  <c r="D294" i="9"/>
  <c r="AB292" i="9"/>
  <c r="AF292" i="9"/>
  <c r="AC292" i="9"/>
  <c r="AC291" i="9"/>
  <c r="AG291" i="9"/>
  <c r="AG258" i="2"/>
  <c r="AA292" i="9"/>
  <c r="Z292" i="9"/>
  <c r="Z291" i="9"/>
  <c r="Y292" i="9"/>
  <c r="Y291" i="9"/>
  <c r="X292" i="9"/>
  <c r="X291" i="9"/>
  <c r="AA291" i="9"/>
  <c r="AB291" i="9"/>
  <c r="W292" i="9"/>
  <c r="V292" i="9"/>
  <c r="V291" i="9"/>
  <c r="U292" i="9"/>
  <c r="U291" i="9"/>
  <c r="T292" i="9"/>
  <c r="S292" i="9"/>
  <c r="U138" i="3"/>
  <c r="AD138" i="3"/>
  <c r="R292" i="9"/>
  <c r="R291" i="9"/>
  <c r="Q292" i="9"/>
  <c r="Q291" i="9"/>
  <c r="S258" i="2"/>
  <c r="P292" i="9"/>
  <c r="P291" i="9"/>
  <c r="O292" i="9"/>
  <c r="N292" i="9"/>
  <c r="N138" i="3"/>
  <c r="N291" i="9"/>
  <c r="M292" i="9"/>
  <c r="M291" i="9"/>
  <c r="L292" i="9"/>
  <c r="L291" i="9"/>
  <c r="K292" i="9"/>
  <c r="J292" i="9"/>
  <c r="J291" i="9"/>
  <c r="I292" i="9"/>
  <c r="I291" i="9"/>
  <c r="H292" i="9"/>
  <c r="H291" i="9"/>
  <c r="G292" i="9"/>
  <c r="G291" i="9"/>
  <c r="F292" i="9"/>
  <c r="F291" i="9"/>
  <c r="F258" i="2"/>
  <c r="E292" i="9"/>
  <c r="E291" i="9"/>
  <c r="D292" i="9"/>
  <c r="D291" i="9"/>
  <c r="W291" i="9"/>
  <c r="T291" i="9"/>
  <c r="T284" i="9"/>
  <c r="S291" i="9"/>
  <c r="O291" i="9"/>
  <c r="K291" i="9"/>
  <c r="AB290" i="9"/>
  <c r="AF290" i="9"/>
  <c r="AC290" i="9"/>
  <c r="AG290" i="9"/>
  <c r="AA290" i="9"/>
  <c r="Z290" i="9"/>
  <c r="Y290" i="9"/>
  <c r="X290" i="9"/>
  <c r="W290" i="9"/>
  <c r="V290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H290" i="9"/>
  <c r="G290" i="9"/>
  <c r="F290" i="9"/>
  <c r="E290" i="9"/>
  <c r="D290" i="9"/>
  <c r="AC289" i="9"/>
  <c r="AG289" i="9"/>
  <c r="AB289" i="9"/>
  <c r="AF289" i="9"/>
  <c r="AA289" i="9"/>
  <c r="Z289" i="9"/>
  <c r="Y289" i="9"/>
  <c r="X289" i="9"/>
  <c r="W289" i="9"/>
  <c r="V289" i="9"/>
  <c r="U289" i="9"/>
  <c r="T289" i="9"/>
  <c r="S289" i="9"/>
  <c r="R289" i="9"/>
  <c r="Q289" i="9"/>
  <c r="P289" i="9"/>
  <c r="O289" i="9"/>
  <c r="N289" i="9"/>
  <c r="M289" i="9"/>
  <c r="L289" i="9"/>
  <c r="J289" i="9"/>
  <c r="I289" i="9"/>
  <c r="H289" i="9"/>
  <c r="G289" i="9"/>
  <c r="F289" i="9"/>
  <c r="D289" i="9"/>
  <c r="AC288" i="9"/>
  <c r="AG288" i="9"/>
  <c r="AG281" i="9"/>
  <c r="AB288" i="9"/>
  <c r="AF288" i="9"/>
  <c r="AF227" i="2"/>
  <c r="AA288" i="9"/>
  <c r="Z288" i="9"/>
  <c r="Y288" i="9"/>
  <c r="X288" i="9"/>
  <c r="Z227" i="2"/>
  <c r="W288" i="9"/>
  <c r="W281" i="9"/>
  <c r="V288" i="9"/>
  <c r="U288" i="9"/>
  <c r="T288" i="9"/>
  <c r="S288" i="9"/>
  <c r="S281" i="9"/>
  <c r="R288" i="9"/>
  <c r="Q288" i="9"/>
  <c r="P288" i="9"/>
  <c r="O288" i="9"/>
  <c r="O281" i="9"/>
  <c r="N288" i="9"/>
  <c r="M288" i="9"/>
  <c r="L288" i="9"/>
  <c r="L227" i="2"/>
  <c r="K288" i="9"/>
  <c r="J288" i="9"/>
  <c r="H288" i="9"/>
  <c r="G288" i="9"/>
  <c r="F288" i="9"/>
  <c r="E288" i="9"/>
  <c r="E281" i="9"/>
  <c r="D288" i="9"/>
  <c r="O285" i="9"/>
  <c r="AL284" i="9"/>
  <c r="AM284" i="9"/>
  <c r="AN284" i="9"/>
  <c r="AO284" i="9"/>
  <c r="AP284" i="9"/>
  <c r="AQ284" i="9"/>
  <c r="AR284" i="9"/>
  <c r="AS284" i="9"/>
  <c r="AT284" i="9"/>
  <c r="AU284" i="9"/>
  <c r="AV284" i="9"/>
  <c r="AW284" i="9"/>
  <c r="AX284" i="9"/>
  <c r="AY284" i="9"/>
  <c r="AZ284" i="9"/>
  <c r="BA284" i="9"/>
  <c r="BB284" i="9"/>
  <c r="BC284" i="9"/>
  <c r="BD284" i="9"/>
  <c r="BE284" i="9"/>
  <c r="BF284" i="9"/>
  <c r="BG284" i="9"/>
  <c r="BH284" i="9"/>
  <c r="BI284" i="9"/>
  <c r="BJ284" i="9"/>
  <c r="BK284" i="9"/>
  <c r="BL284" i="9"/>
  <c r="BM284" i="9"/>
  <c r="BN284" i="9"/>
  <c r="BO284" i="9"/>
  <c r="AG284" i="9"/>
  <c r="AH284" i="9"/>
  <c r="AI284" i="9"/>
  <c r="I284" i="9"/>
  <c r="AU283" i="9"/>
  <c r="AV283" i="9"/>
  <c r="AW283" i="9"/>
  <c r="AX283" i="9"/>
  <c r="AY283" i="9"/>
  <c r="AZ283" i="9"/>
  <c r="BA283" i="9"/>
  <c r="BB283" i="9"/>
  <c r="BC283" i="9"/>
  <c r="BD283" i="9"/>
  <c r="BE283" i="9"/>
  <c r="BF283" i="9"/>
  <c r="BG283" i="9"/>
  <c r="BH283" i="9"/>
  <c r="BI283" i="9"/>
  <c r="BJ283" i="9"/>
  <c r="BK283" i="9"/>
  <c r="BL283" i="9"/>
  <c r="BM283" i="9"/>
  <c r="BN283" i="9"/>
  <c r="BO283" i="9"/>
  <c r="AL283" i="9"/>
  <c r="AM283" i="9"/>
  <c r="AN283" i="9"/>
  <c r="AO283" i="9"/>
  <c r="AP283" i="9"/>
  <c r="AQ283" i="9"/>
  <c r="AG283" i="9"/>
  <c r="AH283" i="9"/>
  <c r="AI283" i="9"/>
  <c r="AF282" i="9"/>
  <c r="AG282" i="9"/>
  <c r="AH282" i="9"/>
  <c r="AI282" i="9"/>
  <c r="AJ282" i="9"/>
  <c r="AK282" i="9"/>
  <c r="AL282" i="9"/>
  <c r="AM282" i="9"/>
  <c r="AN282" i="9"/>
  <c r="AO282" i="9"/>
  <c r="AP282" i="9"/>
  <c r="AQ282" i="9"/>
  <c r="AR282" i="9"/>
  <c r="AS282" i="9"/>
  <c r="AT282" i="9"/>
  <c r="AU282" i="9"/>
  <c r="AV282" i="9"/>
  <c r="AW282" i="9"/>
  <c r="AX282" i="9"/>
  <c r="AY282" i="9"/>
  <c r="AZ282" i="9"/>
  <c r="BA282" i="9"/>
  <c r="BB282" i="9"/>
  <c r="BC282" i="9"/>
  <c r="BD282" i="9"/>
  <c r="BE282" i="9"/>
  <c r="BF282" i="9"/>
  <c r="BG282" i="9"/>
  <c r="BH282" i="9"/>
  <c r="BI282" i="9"/>
  <c r="BJ282" i="9"/>
  <c r="BK282" i="9"/>
  <c r="BL282" i="9"/>
  <c r="BM282" i="9"/>
  <c r="BN282" i="9"/>
  <c r="BO282" i="9"/>
  <c r="I281" i="9"/>
  <c r="I286" i="9"/>
  <c r="AC278" i="9"/>
  <c r="AG278" i="9"/>
  <c r="AB278" i="9"/>
  <c r="AF278" i="9"/>
  <c r="AA278" i="9"/>
  <c r="Z278" i="9"/>
  <c r="Z269" i="9"/>
  <c r="Y278" i="9"/>
  <c r="X278" i="9"/>
  <c r="W278" i="9"/>
  <c r="V278" i="9"/>
  <c r="U278" i="9"/>
  <c r="T278" i="9"/>
  <c r="S278" i="9"/>
  <c r="R278" i="9"/>
  <c r="Q278" i="9"/>
  <c r="P278" i="9"/>
  <c r="O278" i="9"/>
  <c r="N278" i="9"/>
  <c r="M278" i="9"/>
  <c r="L278" i="9"/>
  <c r="K278" i="9"/>
  <c r="J278" i="9"/>
  <c r="J128" i="1"/>
  <c r="I278" i="9"/>
  <c r="H278" i="9"/>
  <c r="G278" i="9"/>
  <c r="F278" i="9"/>
  <c r="F128" i="1"/>
  <c r="F108" i="1"/>
  <c r="E278" i="9"/>
  <c r="D278" i="9"/>
  <c r="AB276" i="9"/>
  <c r="AC276" i="9"/>
  <c r="AA276" i="9"/>
  <c r="AA275" i="9"/>
  <c r="AB275" i="9"/>
  <c r="AC275" i="9"/>
  <c r="AG275" i="9"/>
  <c r="Z276" i="9"/>
  <c r="Z277" i="9"/>
  <c r="Z275" i="9"/>
  <c r="Y276" i="9"/>
  <c r="Y275" i="9"/>
  <c r="X276" i="9"/>
  <c r="X277" i="9"/>
  <c r="X275" i="9"/>
  <c r="W276" i="9"/>
  <c r="W275" i="9"/>
  <c r="Y257" i="2"/>
  <c r="V276" i="9"/>
  <c r="V275" i="9"/>
  <c r="U276" i="9"/>
  <c r="T276" i="9"/>
  <c r="S276" i="9"/>
  <c r="R276" i="9"/>
  <c r="Q276" i="9"/>
  <c r="P276" i="9"/>
  <c r="O276" i="9"/>
  <c r="N276" i="9"/>
  <c r="M276" i="9"/>
  <c r="L276" i="9"/>
  <c r="K276" i="9"/>
  <c r="J276" i="9"/>
  <c r="I276" i="9"/>
  <c r="H276" i="9"/>
  <c r="H137" i="3"/>
  <c r="H134" i="3"/>
  <c r="G276" i="9"/>
  <c r="F276" i="9"/>
  <c r="E276" i="9"/>
  <c r="D276" i="9"/>
  <c r="D137" i="3"/>
  <c r="AF275" i="9"/>
  <c r="U275" i="9"/>
  <c r="T275" i="9"/>
  <c r="S275" i="9"/>
  <c r="U257" i="2"/>
  <c r="R275" i="9"/>
  <c r="Q275" i="9"/>
  <c r="P275" i="9"/>
  <c r="O275" i="9"/>
  <c r="O257" i="2"/>
  <c r="N275" i="9"/>
  <c r="M275" i="9"/>
  <c r="L275" i="9"/>
  <c r="K275" i="9"/>
  <c r="K257" i="2"/>
  <c r="J275" i="9"/>
  <c r="I275" i="9"/>
  <c r="H275" i="9"/>
  <c r="G275" i="9"/>
  <c r="F275" i="9"/>
  <c r="E275" i="9"/>
  <c r="D275" i="9"/>
  <c r="AB274" i="9"/>
  <c r="AF274" i="9"/>
  <c r="AC274" i="9"/>
  <c r="AG274" i="9"/>
  <c r="AA274" i="9"/>
  <c r="Z274" i="9"/>
  <c r="Y274" i="9"/>
  <c r="X274" i="9"/>
  <c r="W274" i="9"/>
  <c r="V274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D274" i="9"/>
  <c r="AC273" i="9"/>
  <c r="AG273" i="9"/>
  <c r="AB273" i="9"/>
  <c r="AF273" i="9"/>
  <c r="AF265" i="9"/>
  <c r="AA273" i="9"/>
  <c r="Y273" i="9"/>
  <c r="X273" i="9"/>
  <c r="W273" i="9"/>
  <c r="V273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D273" i="9"/>
  <c r="AC272" i="9"/>
  <c r="AB272" i="9"/>
  <c r="AF272" i="9"/>
  <c r="AA272" i="9"/>
  <c r="AA268" i="9"/>
  <c r="Z272" i="9"/>
  <c r="Z265" i="9"/>
  <c r="Y272" i="9"/>
  <c r="AA226" i="2"/>
  <c r="X272" i="9"/>
  <c r="W272" i="9"/>
  <c r="V272" i="9"/>
  <c r="U272" i="9"/>
  <c r="T272" i="9"/>
  <c r="S272" i="9"/>
  <c r="R272" i="9"/>
  <c r="Q272" i="9"/>
  <c r="S226" i="2"/>
  <c r="P272" i="9"/>
  <c r="O272" i="9"/>
  <c r="N272" i="9"/>
  <c r="M272" i="9"/>
  <c r="M226" i="2"/>
  <c r="M206" i="2"/>
  <c r="L272" i="9"/>
  <c r="K272" i="9"/>
  <c r="J272" i="9"/>
  <c r="I272" i="9"/>
  <c r="I226" i="2"/>
  <c r="H272" i="9"/>
  <c r="G272" i="9"/>
  <c r="F272" i="9"/>
  <c r="E272" i="9"/>
  <c r="E226" i="2"/>
  <c r="D272" i="9"/>
  <c r="AA269" i="9"/>
  <c r="AL268" i="9"/>
  <c r="AM268" i="9"/>
  <c r="AN268" i="9"/>
  <c r="AO268" i="9"/>
  <c r="AP268" i="9"/>
  <c r="AQ268" i="9"/>
  <c r="AR268" i="9"/>
  <c r="AS268" i="9"/>
  <c r="AT268" i="9"/>
  <c r="AU268" i="9"/>
  <c r="AV268" i="9"/>
  <c r="AW268" i="9"/>
  <c r="AX268" i="9"/>
  <c r="AY268" i="9"/>
  <c r="AZ268" i="9"/>
  <c r="BA268" i="9"/>
  <c r="BB268" i="9"/>
  <c r="BC268" i="9"/>
  <c r="BD268" i="9"/>
  <c r="BE268" i="9"/>
  <c r="BF268" i="9"/>
  <c r="BG268" i="9"/>
  <c r="BH268" i="9"/>
  <c r="BI268" i="9"/>
  <c r="BJ268" i="9"/>
  <c r="BK268" i="9"/>
  <c r="BL268" i="9"/>
  <c r="BM268" i="9"/>
  <c r="BN268" i="9"/>
  <c r="BO268" i="9"/>
  <c r="AG268" i="9"/>
  <c r="AH268" i="9"/>
  <c r="AI268" i="9"/>
  <c r="AU267" i="9"/>
  <c r="AV267" i="9"/>
  <c r="AW267" i="9"/>
  <c r="AX267" i="9"/>
  <c r="AY267" i="9"/>
  <c r="AZ267" i="9"/>
  <c r="BA267" i="9"/>
  <c r="BB267" i="9"/>
  <c r="BC267" i="9"/>
  <c r="BD267" i="9"/>
  <c r="BE267" i="9"/>
  <c r="BF267" i="9"/>
  <c r="BG267" i="9"/>
  <c r="BH267" i="9"/>
  <c r="BI267" i="9"/>
  <c r="BJ267" i="9"/>
  <c r="BK267" i="9"/>
  <c r="BL267" i="9"/>
  <c r="BM267" i="9"/>
  <c r="BN267" i="9"/>
  <c r="BO267" i="9"/>
  <c r="AL267" i="9"/>
  <c r="AM267" i="9"/>
  <c r="AN267" i="9"/>
  <c r="AO267" i="9"/>
  <c r="AP267" i="9"/>
  <c r="AQ267" i="9"/>
  <c r="AG267" i="9"/>
  <c r="AH267" i="9"/>
  <c r="AF266" i="9"/>
  <c r="AG266" i="9"/>
  <c r="AH266" i="9"/>
  <c r="AI266" i="9"/>
  <c r="AJ266" i="9"/>
  <c r="AK266" i="9"/>
  <c r="AL266" i="9"/>
  <c r="AM266" i="9"/>
  <c r="AN266" i="9"/>
  <c r="AO266" i="9"/>
  <c r="AP266" i="9"/>
  <c r="AQ266" i="9"/>
  <c r="AR266" i="9"/>
  <c r="AS266" i="9"/>
  <c r="AT266" i="9"/>
  <c r="AU266" i="9"/>
  <c r="AV266" i="9"/>
  <c r="AW266" i="9"/>
  <c r="AX266" i="9"/>
  <c r="AY266" i="9"/>
  <c r="AZ266" i="9"/>
  <c r="BA266" i="9"/>
  <c r="BB266" i="9"/>
  <c r="BC266" i="9"/>
  <c r="BD266" i="9"/>
  <c r="BE266" i="9"/>
  <c r="BF266" i="9"/>
  <c r="BG266" i="9"/>
  <c r="BH266" i="9"/>
  <c r="BI266" i="9"/>
  <c r="BJ266" i="9"/>
  <c r="BK266" i="9"/>
  <c r="BL266" i="9"/>
  <c r="BM266" i="9"/>
  <c r="BN266" i="9"/>
  <c r="BO266" i="9"/>
  <c r="AC262" i="9"/>
  <c r="AB262" i="9"/>
  <c r="AF262" i="9"/>
  <c r="AA262" i="9"/>
  <c r="Z262" i="9"/>
  <c r="Y262" i="9"/>
  <c r="AA127" i="1"/>
  <c r="X262" i="9"/>
  <c r="W262" i="9"/>
  <c r="V262" i="9"/>
  <c r="U262" i="9"/>
  <c r="T262" i="9"/>
  <c r="S262" i="9"/>
  <c r="R262" i="9"/>
  <c r="Q262" i="9"/>
  <c r="P262" i="9"/>
  <c r="O262" i="9"/>
  <c r="N262" i="9"/>
  <c r="M262" i="9"/>
  <c r="M127" i="1"/>
  <c r="L262" i="9"/>
  <c r="K262" i="9"/>
  <c r="J262" i="9"/>
  <c r="I262" i="9"/>
  <c r="I127" i="1"/>
  <c r="H262" i="9"/>
  <c r="G262" i="9"/>
  <c r="F262" i="9"/>
  <c r="E262" i="9"/>
  <c r="D262" i="9"/>
  <c r="AC260" i="9"/>
  <c r="AB260" i="9"/>
  <c r="AB259" i="9"/>
  <c r="AF259" i="9"/>
  <c r="AA260" i="9"/>
  <c r="AC136" i="3"/>
  <c r="Z260" i="9"/>
  <c r="Z259" i="9"/>
  <c r="AA259" i="9"/>
  <c r="AC259" i="9"/>
  <c r="Y260" i="9"/>
  <c r="X260" i="9"/>
  <c r="X259" i="9"/>
  <c r="W260" i="9"/>
  <c r="Y136" i="3"/>
  <c r="W259" i="9"/>
  <c r="V260" i="9"/>
  <c r="V259" i="9"/>
  <c r="X256" i="2"/>
  <c r="U260" i="9"/>
  <c r="T260" i="9"/>
  <c r="T259" i="9"/>
  <c r="S260" i="9"/>
  <c r="U136" i="3"/>
  <c r="S259" i="9"/>
  <c r="R260" i="9"/>
  <c r="R259" i="9"/>
  <c r="Q260" i="9"/>
  <c r="P260" i="9"/>
  <c r="P259" i="9"/>
  <c r="O260" i="9"/>
  <c r="O259" i="9"/>
  <c r="N260" i="9"/>
  <c r="N259" i="9"/>
  <c r="M260" i="9"/>
  <c r="L260" i="9"/>
  <c r="L136" i="3"/>
  <c r="L259" i="9"/>
  <c r="K260" i="9"/>
  <c r="K259" i="9"/>
  <c r="J260" i="9"/>
  <c r="J259" i="9"/>
  <c r="I260" i="9"/>
  <c r="H260" i="9"/>
  <c r="H259" i="9"/>
  <c r="G260" i="9"/>
  <c r="G259" i="9"/>
  <c r="F260" i="9"/>
  <c r="F259" i="9"/>
  <c r="F256" i="2"/>
  <c r="E260" i="9"/>
  <c r="E228" i="9"/>
  <c r="D260" i="9"/>
  <c r="D259" i="9"/>
  <c r="Y259" i="9"/>
  <c r="AA256" i="2"/>
  <c r="U259" i="9"/>
  <c r="W256" i="2"/>
  <c r="Q259" i="9"/>
  <c r="M259" i="9"/>
  <c r="M261" i="9"/>
  <c r="I259" i="9"/>
  <c r="I256" i="2"/>
  <c r="E259" i="9"/>
  <c r="E256" i="2"/>
  <c r="AC258" i="9"/>
  <c r="AG258" i="9"/>
  <c r="AB258" i="9"/>
  <c r="AF258" i="9"/>
  <c r="AA258" i="9"/>
  <c r="Z258" i="9"/>
  <c r="Y258" i="9"/>
  <c r="X258" i="9"/>
  <c r="W258" i="9"/>
  <c r="V258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D258" i="9"/>
  <c r="AB257" i="9"/>
  <c r="AF257" i="9"/>
  <c r="AC257" i="9"/>
  <c r="AC256" i="9"/>
  <c r="AG256" i="9"/>
  <c r="AA257" i="9"/>
  <c r="Y257" i="9"/>
  <c r="X257" i="9"/>
  <c r="W257" i="9"/>
  <c r="V257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D257" i="9"/>
  <c r="AB256" i="9"/>
  <c r="AF256" i="9"/>
  <c r="AA256" i="9"/>
  <c r="AA249" i="9"/>
  <c r="Z256" i="9"/>
  <c r="Z249" i="9"/>
  <c r="Y256" i="9"/>
  <c r="X256" i="9"/>
  <c r="W256" i="9"/>
  <c r="V256" i="9"/>
  <c r="X225" i="2"/>
  <c r="U256" i="9"/>
  <c r="T256" i="9"/>
  <c r="S256" i="9"/>
  <c r="R256" i="9"/>
  <c r="Q256" i="9"/>
  <c r="P256" i="9"/>
  <c r="O256" i="9"/>
  <c r="N256" i="9"/>
  <c r="M256" i="9"/>
  <c r="L256" i="9"/>
  <c r="K256" i="9"/>
  <c r="J256" i="9"/>
  <c r="I256" i="9"/>
  <c r="I225" i="2"/>
  <c r="H256" i="9"/>
  <c r="G256" i="9"/>
  <c r="F256" i="9"/>
  <c r="F225" i="2"/>
  <c r="E256" i="9"/>
  <c r="E225" i="2"/>
  <c r="D256" i="9"/>
  <c r="AL252" i="9"/>
  <c r="AM252" i="9"/>
  <c r="AN252" i="9"/>
  <c r="AO252" i="9"/>
  <c r="AP252" i="9"/>
  <c r="AQ252" i="9"/>
  <c r="AR252" i="9"/>
  <c r="AS252" i="9"/>
  <c r="AT252" i="9"/>
  <c r="AU252" i="9"/>
  <c r="AV252" i="9"/>
  <c r="AW252" i="9"/>
  <c r="AX252" i="9"/>
  <c r="AY252" i="9"/>
  <c r="AZ252" i="9"/>
  <c r="BA252" i="9"/>
  <c r="BB252" i="9"/>
  <c r="BC252" i="9"/>
  <c r="BD252" i="9"/>
  <c r="BE252" i="9"/>
  <c r="BF252" i="9"/>
  <c r="BG252" i="9"/>
  <c r="BH252" i="9"/>
  <c r="BI252" i="9"/>
  <c r="BJ252" i="9"/>
  <c r="BK252" i="9"/>
  <c r="BL252" i="9"/>
  <c r="BM252" i="9"/>
  <c r="BN252" i="9"/>
  <c r="BO252" i="9"/>
  <c r="AG252" i="9"/>
  <c r="AH252" i="9"/>
  <c r="AI252" i="9"/>
  <c r="AU251" i="9"/>
  <c r="AV251" i="9"/>
  <c r="AW251" i="9"/>
  <c r="AX251" i="9"/>
  <c r="AY251" i="9"/>
  <c r="AZ251" i="9"/>
  <c r="BA251" i="9"/>
  <c r="BB251" i="9"/>
  <c r="BC251" i="9"/>
  <c r="BD251" i="9"/>
  <c r="BE251" i="9"/>
  <c r="BF251" i="9"/>
  <c r="BG251" i="9"/>
  <c r="BH251" i="9"/>
  <c r="BI251" i="9"/>
  <c r="BJ251" i="9"/>
  <c r="BK251" i="9"/>
  <c r="BL251" i="9"/>
  <c r="BM251" i="9"/>
  <c r="BN251" i="9"/>
  <c r="BO251" i="9"/>
  <c r="AF251" i="9"/>
  <c r="AG251" i="9"/>
  <c r="AH251" i="9"/>
  <c r="AI251" i="9"/>
  <c r="AJ251" i="9"/>
  <c r="AK251" i="9"/>
  <c r="AL251" i="9"/>
  <c r="AM251" i="9"/>
  <c r="AN251" i="9"/>
  <c r="AO251" i="9"/>
  <c r="AP251" i="9"/>
  <c r="AQ251" i="9"/>
  <c r="AF250" i="9"/>
  <c r="AG250" i="9"/>
  <c r="AH250" i="9"/>
  <c r="AI250" i="9"/>
  <c r="AJ250" i="9"/>
  <c r="AK250" i="9"/>
  <c r="AL250" i="9"/>
  <c r="AM250" i="9"/>
  <c r="AN250" i="9"/>
  <c r="AO250" i="9"/>
  <c r="AP250" i="9"/>
  <c r="AQ250" i="9"/>
  <c r="AR250" i="9"/>
  <c r="AS250" i="9"/>
  <c r="AT250" i="9"/>
  <c r="AU250" i="9"/>
  <c r="AV250" i="9"/>
  <c r="AW250" i="9"/>
  <c r="AX250" i="9"/>
  <c r="AY250" i="9"/>
  <c r="AZ250" i="9"/>
  <c r="BA250" i="9"/>
  <c r="BB250" i="9"/>
  <c r="BC250" i="9"/>
  <c r="BD250" i="9"/>
  <c r="BE250" i="9"/>
  <c r="BF250" i="9"/>
  <c r="BG250" i="9"/>
  <c r="BH250" i="9"/>
  <c r="BI250" i="9"/>
  <c r="BJ250" i="9"/>
  <c r="BK250" i="9"/>
  <c r="BL250" i="9"/>
  <c r="BM250" i="9"/>
  <c r="BN250" i="9"/>
  <c r="BO250" i="9"/>
  <c r="AC246" i="9"/>
  <c r="AB246" i="9"/>
  <c r="AF246" i="9"/>
  <c r="AA246" i="9"/>
  <c r="Z246" i="9"/>
  <c r="Y246" i="9"/>
  <c r="Y237" i="9"/>
  <c r="X246" i="9"/>
  <c r="W246" i="9"/>
  <c r="V246" i="9"/>
  <c r="U246" i="9"/>
  <c r="W126" i="1"/>
  <c r="T246" i="9"/>
  <c r="S246" i="9"/>
  <c r="R246" i="9"/>
  <c r="Q246" i="9"/>
  <c r="S126" i="1"/>
  <c r="P246" i="9"/>
  <c r="R126" i="1"/>
  <c r="AD126" i="1"/>
  <c r="O246" i="9"/>
  <c r="N246" i="9"/>
  <c r="M246" i="9"/>
  <c r="L246" i="9"/>
  <c r="L126" i="1"/>
  <c r="L125" i="1"/>
  <c r="K246" i="9"/>
  <c r="J246" i="9"/>
  <c r="I246" i="9"/>
  <c r="H246" i="9"/>
  <c r="H126" i="1"/>
  <c r="G246" i="9"/>
  <c r="F246" i="9"/>
  <c r="E246" i="9"/>
  <c r="D246" i="9"/>
  <c r="D126" i="1"/>
  <c r="AB244" i="9"/>
  <c r="AC244" i="9"/>
  <c r="AC243" i="9"/>
  <c r="AA244" i="9"/>
  <c r="AC135" i="3"/>
  <c r="Z244" i="9"/>
  <c r="Z243" i="9"/>
  <c r="Y244" i="9"/>
  <c r="Y245" i="9"/>
  <c r="Y243" i="9"/>
  <c r="AA255" i="2"/>
  <c r="X244" i="9"/>
  <c r="W244" i="9"/>
  <c r="V244" i="9"/>
  <c r="V243" i="9"/>
  <c r="X255" i="2"/>
  <c r="U244" i="9"/>
  <c r="U243" i="9"/>
  <c r="T244" i="9"/>
  <c r="V135" i="3"/>
  <c r="S244" i="9"/>
  <c r="U135" i="3"/>
  <c r="R244" i="9"/>
  <c r="R243" i="9"/>
  <c r="Q244" i="9"/>
  <c r="Q245" i="9"/>
  <c r="Q243" i="9"/>
  <c r="S255" i="2"/>
  <c r="P244" i="9"/>
  <c r="P243" i="9"/>
  <c r="O244" i="9"/>
  <c r="N244" i="9"/>
  <c r="N243" i="9"/>
  <c r="M244" i="9"/>
  <c r="M243" i="9"/>
  <c r="M255" i="2"/>
  <c r="L244" i="9"/>
  <c r="L135" i="3"/>
  <c r="L243" i="9"/>
  <c r="K244" i="9"/>
  <c r="K228" i="9"/>
  <c r="J244" i="9"/>
  <c r="J245" i="9"/>
  <c r="J243" i="9"/>
  <c r="I244" i="9"/>
  <c r="I243" i="9"/>
  <c r="H244" i="9"/>
  <c r="H243" i="9"/>
  <c r="G244" i="9"/>
  <c r="G135" i="3"/>
  <c r="F244" i="9"/>
  <c r="F135" i="3"/>
  <c r="F243" i="9"/>
  <c r="E244" i="9"/>
  <c r="E243" i="9"/>
  <c r="D244" i="9"/>
  <c r="D135" i="3"/>
  <c r="D243" i="9"/>
  <c r="AB243" i="9"/>
  <c r="AA243" i="9"/>
  <c r="X243" i="9"/>
  <c r="W243" i="9"/>
  <c r="T243" i="9"/>
  <c r="S243" i="9"/>
  <c r="O243" i="9"/>
  <c r="K243" i="9"/>
  <c r="G243" i="9"/>
  <c r="AB242" i="9"/>
  <c r="AF242" i="9"/>
  <c r="AC242" i="9"/>
  <c r="AG242" i="9"/>
  <c r="AA242" i="9"/>
  <c r="Z242" i="9"/>
  <c r="Y242" i="9"/>
  <c r="X242" i="9"/>
  <c r="W242" i="9"/>
  <c r="V242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D242" i="9"/>
  <c r="AC241" i="9"/>
  <c r="AB241" i="9"/>
  <c r="AF241" i="9"/>
  <c r="AA241" i="9"/>
  <c r="AA240" i="9"/>
  <c r="Z241" i="9"/>
  <c r="Z225" i="9"/>
  <c r="X241" i="9"/>
  <c r="W241" i="9"/>
  <c r="W225" i="9"/>
  <c r="V241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D241" i="9"/>
  <c r="AC240" i="9"/>
  <c r="AB240" i="9"/>
  <c r="AF240" i="9"/>
  <c r="Z240" i="9"/>
  <c r="Y240" i="9"/>
  <c r="X240" i="9"/>
  <c r="W240" i="9"/>
  <c r="V240" i="9"/>
  <c r="U240" i="9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F240" i="9"/>
  <c r="E240" i="9"/>
  <c r="D240" i="9"/>
  <c r="D225" i="9"/>
  <c r="AL236" i="9"/>
  <c r="AM236" i="9"/>
  <c r="AN236" i="9"/>
  <c r="AO236" i="9"/>
  <c r="AP236" i="9"/>
  <c r="AQ236" i="9"/>
  <c r="AR236" i="9"/>
  <c r="AS236" i="9"/>
  <c r="AT236" i="9"/>
  <c r="AU236" i="9"/>
  <c r="AV236" i="9"/>
  <c r="AW236" i="9"/>
  <c r="AX236" i="9"/>
  <c r="AY236" i="9"/>
  <c r="AZ236" i="9"/>
  <c r="BA236" i="9"/>
  <c r="BB236" i="9"/>
  <c r="BC236" i="9"/>
  <c r="BD236" i="9"/>
  <c r="BE236" i="9"/>
  <c r="BF236" i="9"/>
  <c r="BG236" i="9"/>
  <c r="BH236" i="9"/>
  <c r="BI236" i="9"/>
  <c r="BJ236" i="9"/>
  <c r="BK236" i="9"/>
  <c r="BL236" i="9"/>
  <c r="BM236" i="9"/>
  <c r="BN236" i="9"/>
  <c r="BO236" i="9"/>
  <c r="AG236" i="9"/>
  <c r="AH236" i="9"/>
  <c r="AI236" i="9"/>
  <c r="AJ236" i="9"/>
  <c r="AU235" i="9"/>
  <c r="AV235" i="9"/>
  <c r="AW235" i="9"/>
  <c r="AX235" i="9"/>
  <c r="AY235" i="9"/>
  <c r="AZ235" i="9"/>
  <c r="BA235" i="9"/>
  <c r="BB235" i="9"/>
  <c r="BC235" i="9"/>
  <c r="BD235" i="9"/>
  <c r="BE235" i="9"/>
  <c r="BF235" i="9"/>
  <c r="BG235" i="9"/>
  <c r="BH235" i="9"/>
  <c r="BI235" i="9"/>
  <c r="BJ235" i="9"/>
  <c r="BK235" i="9"/>
  <c r="BL235" i="9"/>
  <c r="BM235" i="9"/>
  <c r="BN235" i="9"/>
  <c r="BO235" i="9"/>
  <c r="AL235" i="9"/>
  <c r="AM235" i="9"/>
  <c r="AN235" i="9"/>
  <c r="AO235" i="9"/>
  <c r="AP235" i="9"/>
  <c r="AQ235" i="9"/>
  <c r="AG235" i="9"/>
  <c r="AH235" i="9"/>
  <c r="AI235" i="9"/>
  <c r="AF234" i="9"/>
  <c r="AG234" i="9"/>
  <c r="AH234" i="9"/>
  <c r="AI234" i="9"/>
  <c r="AJ234" i="9"/>
  <c r="AK234" i="9"/>
  <c r="AL234" i="9"/>
  <c r="AM234" i="9"/>
  <c r="AN234" i="9"/>
  <c r="AO234" i="9"/>
  <c r="AP234" i="9"/>
  <c r="AQ234" i="9"/>
  <c r="AR234" i="9"/>
  <c r="AS234" i="9"/>
  <c r="AT234" i="9"/>
  <c r="AU234" i="9"/>
  <c r="AV234" i="9"/>
  <c r="AW234" i="9"/>
  <c r="AX234" i="9"/>
  <c r="AY234" i="9"/>
  <c r="AZ234" i="9"/>
  <c r="BA234" i="9"/>
  <c r="BB234" i="9"/>
  <c r="BC234" i="9"/>
  <c r="BD234" i="9"/>
  <c r="BE234" i="9"/>
  <c r="BF234" i="9"/>
  <c r="BG234" i="9"/>
  <c r="BH234" i="9"/>
  <c r="BI234" i="9"/>
  <c r="BJ234" i="9"/>
  <c r="BK234" i="9"/>
  <c r="BL234" i="9"/>
  <c r="BM234" i="9"/>
  <c r="BN234" i="9"/>
  <c r="BO234" i="9"/>
  <c r="Y233" i="9"/>
  <c r="S230" i="9"/>
  <c r="G230" i="9"/>
  <c r="AF219" i="9"/>
  <c r="AG219" i="9"/>
  <c r="AH219" i="9"/>
  <c r="AI219" i="9"/>
  <c r="AJ219" i="9"/>
  <c r="AK219" i="9"/>
  <c r="AL219" i="9"/>
  <c r="AM219" i="9"/>
  <c r="AN219" i="9"/>
  <c r="AO219" i="9"/>
  <c r="AP219" i="9"/>
  <c r="AQ219" i="9"/>
  <c r="AR219" i="9"/>
  <c r="AS219" i="9"/>
  <c r="AT219" i="9"/>
  <c r="AU219" i="9"/>
  <c r="AV219" i="9"/>
  <c r="AW219" i="9"/>
  <c r="AX219" i="9"/>
  <c r="AY219" i="9"/>
  <c r="AZ219" i="9"/>
  <c r="BA219" i="9"/>
  <c r="BB219" i="9"/>
  <c r="BC219" i="9"/>
  <c r="BD219" i="9"/>
  <c r="BE219" i="9"/>
  <c r="BF219" i="9"/>
  <c r="BG219" i="9"/>
  <c r="BH219" i="9"/>
  <c r="BI219" i="9"/>
  <c r="BJ219" i="9"/>
  <c r="BK219" i="9"/>
  <c r="BL219" i="9"/>
  <c r="BM219" i="9"/>
  <c r="BN219" i="9"/>
  <c r="BO219" i="9"/>
  <c r="AF218" i="9"/>
  <c r="AC214" i="9"/>
  <c r="AB214" i="9"/>
  <c r="AF214" i="9"/>
  <c r="AA214" i="9"/>
  <c r="Z214" i="9"/>
  <c r="Y214" i="9"/>
  <c r="X214" i="9"/>
  <c r="W214" i="9"/>
  <c r="V214" i="9"/>
  <c r="U214" i="9"/>
  <c r="T214" i="9"/>
  <c r="S214" i="9"/>
  <c r="R214" i="9"/>
  <c r="Q214" i="9"/>
  <c r="P214" i="9"/>
  <c r="O214" i="9"/>
  <c r="N214" i="9"/>
  <c r="M214" i="9"/>
  <c r="L214" i="9"/>
  <c r="K214" i="9"/>
  <c r="J214" i="9"/>
  <c r="I214" i="9"/>
  <c r="H214" i="9"/>
  <c r="G214" i="9"/>
  <c r="F214" i="9"/>
  <c r="E214" i="9"/>
  <c r="D214" i="9"/>
  <c r="AC212" i="9"/>
  <c r="AC211" i="9"/>
  <c r="AG211" i="9"/>
  <c r="AB212" i="9"/>
  <c r="AD213" i="9"/>
  <c r="AB211" i="9"/>
  <c r="AA212" i="9"/>
  <c r="Z212" i="9"/>
  <c r="Y212" i="9"/>
  <c r="Y211" i="9"/>
  <c r="X212" i="9"/>
  <c r="X211" i="9"/>
  <c r="W212" i="9"/>
  <c r="Y133" i="3"/>
  <c r="V212" i="9"/>
  <c r="V213" i="9"/>
  <c r="U212" i="9"/>
  <c r="U211" i="9"/>
  <c r="T212" i="9"/>
  <c r="T211" i="9"/>
  <c r="V253" i="2"/>
  <c r="S212" i="9"/>
  <c r="R212" i="9"/>
  <c r="Q212" i="9"/>
  <c r="S133" i="3"/>
  <c r="Q211" i="9"/>
  <c r="P212" i="9"/>
  <c r="P211" i="9"/>
  <c r="O212" i="9"/>
  <c r="O213" i="9"/>
  <c r="N212" i="9"/>
  <c r="M212" i="9"/>
  <c r="M211" i="9"/>
  <c r="L212" i="9"/>
  <c r="L133" i="3"/>
  <c r="L211" i="9"/>
  <c r="K212" i="9"/>
  <c r="J212" i="9"/>
  <c r="I212" i="9"/>
  <c r="I133" i="3"/>
  <c r="I211" i="9"/>
  <c r="H212" i="9"/>
  <c r="H211" i="9"/>
  <c r="G212" i="9"/>
  <c r="G213" i="9"/>
  <c r="G211" i="9"/>
  <c r="F212" i="9"/>
  <c r="E212" i="9"/>
  <c r="E211" i="9"/>
  <c r="D212" i="9"/>
  <c r="D213" i="9"/>
  <c r="D211" i="9"/>
  <c r="AA211" i="9"/>
  <c r="Z211" i="9"/>
  <c r="W211" i="9"/>
  <c r="V211" i="9"/>
  <c r="S211" i="9"/>
  <c r="S213" i="9"/>
  <c r="R211" i="9"/>
  <c r="O211" i="9"/>
  <c r="N211" i="9"/>
  <c r="K211" i="9"/>
  <c r="K213" i="9"/>
  <c r="J211" i="9"/>
  <c r="F211" i="9"/>
  <c r="AC210" i="9"/>
  <c r="AG210" i="9"/>
  <c r="AB210" i="9"/>
  <c r="AF210" i="9"/>
  <c r="AA210" i="9"/>
  <c r="Z210" i="9"/>
  <c r="Y210" i="9"/>
  <c r="X210" i="9"/>
  <c r="W210" i="9"/>
  <c r="V210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D210" i="9"/>
  <c r="AC209" i="9"/>
  <c r="AG209" i="9"/>
  <c r="AB209" i="9"/>
  <c r="AF209" i="9"/>
  <c r="AA209" i="9"/>
  <c r="Y209" i="9"/>
  <c r="X209" i="9"/>
  <c r="W209" i="9"/>
  <c r="V209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D209" i="9"/>
  <c r="AC208" i="9"/>
  <c r="AG208" i="9"/>
  <c r="AB208" i="9"/>
  <c r="AA208" i="9"/>
  <c r="Z208" i="9"/>
  <c r="Z201" i="9"/>
  <c r="Z203" i="9"/>
  <c r="Y208" i="9"/>
  <c r="X208" i="9"/>
  <c r="W208" i="9"/>
  <c r="V208" i="9"/>
  <c r="U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F208" i="9"/>
  <c r="E208" i="9"/>
  <c r="D208" i="9"/>
  <c r="AL204" i="9"/>
  <c r="AM204" i="9"/>
  <c r="AN204" i="9"/>
  <c r="AO204" i="9"/>
  <c r="AP204" i="9"/>
  <c r="AQ204" i="9"/>
  <c r="AR204" i="9"/>
  <c r="AS204" i="9"/>
  <c r="AT204" i="9"/>
  <c r="AU204" i="9"/>
  <c r="AV204" i="9"/>
  <c r="AW204" i="9"/>
  <c r="AX204" i="9"/>
  <c r="AY204" i="9"/>
  <c r="AZ204" i="9"/>
  <c r="BA204" i="9"/>
  <c r="BB204" i="9"/>
  <c r="BC204" i="9"/>
  <c r="BD204" i="9"/>
  <c r="BE204" i="9"/>
  <c r="BF204" i="9"/>
  <c r="BG204" i="9"/>
  <c r="BH204" i="9"/>
  <c r="BI204" i="9"/>
  <c r="BJ204" i="9"/>
  <c r="BK204" i="9"/>
  <c r="BL204" i="9"/>
  <c r="BM204" i="9"/>
  <c r="BN204" i="9"/>
  <c r="BO204" i="9"/>
  <c r="AG204" i="9"/>
  <c r="AH204" i="9"/>
  <c r="AI204" i="9"/>
  <c r="AF203" i="9"/>
  <c r="AG203" i="9"/>
  <c r="AH203" i="9"/>
  <c r="AI203" i="9"/>
  <c r="AJ203" i="9"/>
  <c r="AK203" i="9"/>
  <c r="AL203" i="9"/>
  <c r="AM203" i="9"/>
  <c r="AN203" i="9"/>
  <c r="AO203" i="9"/>
  <c r="AP203" i="9"/>
  <c r="AQ203" i="9"/>
  <c r="AR203" i="9"/>
  <c r="AS203" i="9"/>
  <c r="AT203" i="9"/>
  <c r="AU203" i="9"/>
  <c r="AV203" i="9"/>
  <c r="AW203" i="9"/>
  <c r="AX203" i="9"/>
  <c r="AY203" i="9"/>
  <c r="AZ203" i="9"/>
  <c r="BA203" i="9"/>
  <c r="BB203" i="9"/>
  <c r="BC203" i="9"/>
  <c r="BD203" i="9"/>
  <c r="BE203" i="9"/>
  <c r="BF203" i="9"/>
  <c r="BG203" i="9"/>
  <c r="BH203" i="9"/>
  <c r="BI203" i="9"/>
  <c r="BJ203" i="9"/>
  <c r="BK203" i="9"/>
  <c r="BL203" i="9"/>
  <c r="BM203" i="9"/>
  <c r="BN203" i="9"/>
  <c r="BO203" i="9"/>
  <c r="AF202" i="9"/>
  <c r="AG202" i="9"/>
  <c r="AH202" i="9"/>
  <c r="AI202" i="9"/>
  <c r="AJ202" i="9"/>
  <c r="AK202" i="9"/>
  <c r="AL202" i="9"/>
  <c r="AM202" i="9"/>
  <c r="AN202" i="9"/>
  <c r="AO202" i="9"/>
  <c r="AP202" i="9"/>
  <c r="AQ202" i="9"/>
  <c r="AR202" i="9"/>
  <c r="AS202" i="9"/>
  <c r="AT202" i="9"/>
  <c r="AU202" i="9"/>
  <c r="AV202" i="9"/>
  <c r="AW202" i="9"/>
  <c r="AX202" i="9"/>
  <c r="AY202" i="9"/>
  <c r="AZ202" i="9"/>
  <c r="BA202" i="9"/>
  <c r="BB202" i="9"/>
  <c r="BC202" i="9"/>
  <c r="BD202" i="9"/>
  <c r="BE202" i="9"/>
  <c r="BF202" i="9"/>
  <c r="BG202" i="9"/>
  <c r="BH202" i="9"/>
  <c r="BI202" i="9"/>
  <c r="BJ202" i="9"/>
  <c r="BK202" i="9"/>
  <c r="BL202" i="9"/>
  <c r="BM202" i="9"/>
  <c r="BN202" i="9"/>
  <c r="BO202" i="9"/>
  <c r="AC198" i="9"/>
  <c r="AB198" i="9"/>
  <c r="AF198" i="9"/>
  <c r="AA198" i="9"/>
  <c r="Z198" i="9"/>
  <c r="Z190" i="9"/>
  <c r="Y198" i="9"/>
  <c r="X198" i="9"/>
  <c r="W198" i="9"/>
  <c r="V198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E198" i="9"/>
  <c r="D198" i="9"/>
  <c r="AB196" i="9"/>
  <c r="AC196" i="9"/>
  <c r="AG196" i="9"/>
  <c r="AG197" i="9"/>
  <c r="AC195" i="9"/>
  <c r="AA196" i="9"/>
  <c r="Z196" i="9"/>
  <c r="Z195" i="9"/>
  <c r="Z188" i="9"/>
  <c r="AA195" i="9"/>
  <c r="AA197" i="9"/>
  <c r="AB195" i="9"/>
  <c r="Y196" i="9"/>
  <c r="Y195" i="9"/>
  <c r="X196" i="9"/>
  <c r="W196" i="9"/>
  <c r="V196" i="9"/>
  <c r="V195" i="9"/>
  <c r="U196" i="9"/>
  <c r="U195" i="9"/>
  <c r="T196" i="9"/>
  <c r="S196" i="9"/>
  <c r="U133" i="3"/>
  <c r="R196" i="9"/>
  <c r="T133" i="3"/>
  <c r="R195" i="9"/>
  <c r="Q196" i="9"/>
  <c r="Q195" i="9"/>
  <c r="P196" i="9"/>
  <c r="O196" i="9"/>
  <c r="N196" i="9"/>
  <c r="N195" i="9"/>
  <c r="M196" i="9"/>
  <c r="M133" i="3"/>
  <c r="M195" i="9"/>
  <c r="L196" i="9"/>
  <c r="K196" i="9"/>
  <c r="J196" i="9"/>
  <c r="J195" i="9"/>
  <c r="I196" i="9"/>
  <c r="I195" i="9"/>
  <c r="H196" i="9"/>
  <c r="H133" i="3"/>
  <c r="G196" i="9"/>
  <c r="F196" i="9"/>
  <c r="F195" i="9"/>
  <c r="E196" i="9"/>
  <c r="E133" i="3"/>
  <c r="E195" i="9"/>
  <c r="D196" i="9"/>
  <c r="AG195" i="9"/>
  <c r="X195" i="9"/>
  <c r="W195" i="9"/>
  <c r="T195" i="9"/>
  <c r="T197" i="9"/>
  <c r="S195" i="9"/>
  <c r="P195" i="9"/>
  <c r="O195" i="9"/>
  <c r="L195" i="9"/>
  <c r="K195" i="9"/>
  <c r="H195" i="9"/>
  <c r="G195" i="9"/>
  <c r="D195" i="9"/>
  <c r="D197" i="9"/>
  <c r="AB194" i="9"/>
  <c r="AF194" i="9"/>
  <c r="AC194" i="9"/>
  <c r="AG194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AC193" i="9"/>
  <c r="AG193" i="9"/>
  <c r="AB193" i="9"/>
  <c r="AF193" i="9"/>
  <c r="AA193" i="9"/>
  <c r="AA187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AC192" i="9"/>
  <c r="AB192" i="9"/>
  <c r="AF192" i="9"/>
  <c r="AA192" i="9"/>
  <c r="Z192" i="9"/>
  <c r="Z185" i="9"/>
  <c r="Z187" i="9"/>
  <c r="Y192" i="9"/>
  <c r="X192" i="9"/>
  <c r="W192" i="9"/>
  <c r="V192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D192" i="9"/>
  <c r="AL188" i="9"/>
  <c r="AM188" i="9"/>
  <c r="AN188" i="9"/>
  <c r="AO188" i="9"/>
  <c r="AP188" i="9"/>
  <c r="AQ188" i="9"/>
  <c r="AR188" i="9"/>
  <c r="AS188" i="9"/>
  <c r="AT188" i="9"/>
  <c r="AU188" i="9"/>
  <c r="AV188" i="9"/>
  <c r="AW188" i="9"/>
  <c r="AX188" i="9"/>
  <c r="AY188" i="9"/>
  <c r="AZ188" i="9"/>
  <c r="BA188" i="9"/>
  <c r="BB188" i="9"/>
  <c r="BC188" i="9"/>
  <c r="BD188" i="9"/>
  <c r="BE188" i="9"/>
  <c r="BF188" i="9"/>
  <c r="BG188" i="9"/>
  <c r="BH188" i="9"/>
  <c r="BI188" i="9"/>
  <c r="BJ188" i="9"/>
  <c r="BK188" i="9"/>
  <c r="BL188" i="9"/>
  <c r="BM188" i="9"/>
  <c r="BN188" i="9"/>
  <c r="BO188" i="9"/>
  <c r="AG188" i="9"/>
  <c r="AH188" i="9"/>
  <c r="AI188" i="9"/>
  <c r="AF186" i="9"/>
  <c r="AG186" i="9"/>
  <c r="AH186" i="9"/>
  <c r="AI186" i="9"/>
  <c r="AJ186" i="9"/>
  <c r="AK186" i="9"/>
  <c r="AL186" i="9"/>
  <c r="AM186" i="9"/>
  <c r="AN186" i="9"/>
  <c r="AO186" i="9"/>
  <c r="AP186" i="9"/>
  <c r="AQ186" i="9"/>
  <c r="AR186" i="9"/>
  <c r="AS186" i="9"/>
  <c r="AT186" i="9"/>
  <c r="AU186" i="9"/>
  <c r="AV186" i="9"/>
  <c r="AW186" i="9"/>
  <c r="AX186" i="9"/>
  <c r="AY186" i="9"/>
  <c r="AZ186" i="9"/>
  <c r="BA186" i="9"/>
  <c r="BB186" i="9"/>
  <c r="BC186" i="9"/>
  <c r="BD186" i="9"/>
  <c r="BE186" i="9"/>
  <c r="BF186" i="9"/>
  <c r="BG186" i="9"/>
  <c r="BH186" i="9"/>
  <c r="BI186" i="9"/>
  <c r="BJ186" i="9"/>
  <c r="BK186" i="9"/>
  <c r="BL186" i="9"/>
  <c r="BM186" i="9"/>
  <c r="BN186" i="9"/>
  <c r="BO186" i="9"/>
  <c r="AC182" i="9"/>
  <c r="AF182" i="9"/>
  <c r="AB182" i="9"/>
  <c r="AA182" i="9"/>
  <c r="Z182" i="9"/>
  <c r="AB124" i="1"/>
  <c r="Y182" i="9"/>
  <c r="X182" i="9"/>
  <c r="W182" i="9"/>
  <c r="V182" i="9"/>
  <c r="X124" i="1"/>
  <c r="U182" i="9"/>
  <c r="T182" i="9"/>
  <c r="S182" i="9"/>
  <c r="R182" i="9"/>
  <c r="Q182" i="9"/>
  <c r="P182" i="9"/>
  <c r="O182" i="9"/>
  <c r="N182" i="9"/>
  <c r="M182" i="9"/>
  <c r="L182" i="9"/>
  <c r="K182" i="9"/>
  <c r="K124" i="1"/>
  <c r="J182" i="9"/>
  <c r="I182" i="9"/>
  <c r="H182" i="9"/>
  <c r="H124" i="1"/>
  <c r="G182" i="9"/>
  <c r="G124" i="1"/>
  <c r="F182" i="9"/>
  <c r="F124" i="1"/>
  <c r="E182" i="9"/>
  <c r="D182" i="9"/>
  <c r="AC180" i="9"/>
  <c r="AF180" i="9"/>
  <c r="AB180" i="9"/>
  <c r="AB179" i="9"/>
  <c r="AA180" i="9"/>
  <c r="AA179" i="9"/>
  <c r="Z180" i="9"/>
  <c r="Y180" i="9"/>
  <c r="X180" i="9"/>
  <c r="X179" i="9"/>
  <c r="Z253" i="2"/>
  <c r="W180" i="9"/>
  <c r="W179" i="9"/>
  <c r="V180" i="9"/>
  <c r="U180" i="9"/>
  <c r="T180" i="9"/>
  <c r="T179" i="9"/>
  <c r="S180" i="9"/>
  <c r="S179" i="9"/>
  <c r="R180" i="9"/>
  <c r="R179" i="9"/>
  <c r="Q180" i="9"/>
  <c r="P180" i="9"/>
  <c r="P181" i="9"/>
  <c r="P179" i="9"/>
  <c r="R253" i="2"/>
  <c r="Q179" i="9"/>
  <c r="U179" i="9"/>
  <c r="W253" i="2"/>
  <c r="V179" i="9"/>
  <c r="Y179" i="9"/>
  <c r="AA253" i="2"/>
  <c r="Z179" i="9"/>
  <c r="AC179" i="9"/>
  <c r="AF179" i="9"/>
  <c r="O180" i="9"/>
  <c r="O179" i="9"/>
  <c r="N180" i="9"/>
  <c r="N179" i="9"/>
  <c r="N253" i="2"/>
  <c r="M180" i="9"/>
  <c r="L180" i="9"/>
  <c r="L179" i="9"/>
  <c r="K180" i="9"/>
  <c r="K179" i="9"/>
  <c r="K253" i="2"/>
  <c r="J180" i="9"/>
  <c r="J179" i="9"/>
  <c r="I180" i="9"/>
  <c r="H180" i="9"/>
  <c r="H179" i="9"/>
  <c r="H253" i="2"/>
  <c r="G180" i="9"/>
  <c r="G179" i="9"/>
  <c r="F180" i="9"/>
  <c r="F179" i="9"/>
  <c r="E180" i="9"/>
  <c r="D180" i="9"/>
  <c r="D179" i="9"/>
  <c r="D253" i="2"/>
  <c r="M179" i="9"/>
  <c r="I179" i="9"/>
  <c r="E179" i="9"/>
  <c r="AC178" i="9"/>
  <c r="AF178" i="9"/>
  <c r="AB178" i="9"/>
  <c r="AA178" i="9"/>
  <c r="Z178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AC177" i="9"/>
  <c r="AF177" i="9"/>
  <c r="AB177" i="9"/>
  <c r="AB176" i="9"/>
  <c r="AA177" i="9"/>
  <c r="Z177" i="9"/>
  <c r="Y177" i="9"/>
  <c r="X177" i="9"/>
  <c r="X176" i="9"/>
  <c r="W177" i="9"/>
  <c r="V177" i="9"/>
  <c r="U177" i="9"/>
  <c r="T177" i="9"/>
  <c r="T176" i="9"/>
  <c r="S177" i="9"/>
  <c r="R177" i="9"/>
  <c r="Q177" i="9"/>
  <c r="P177" i="9"/>
  <c r="P176" i="9"/>
  <c r="R222" i="2"/>
  <c r="O177" i="9"/>
  <c r="N177" i="9"/>
  <c r="M177" i="9"/>
  <c r="L177" i="9"/>
  <c r="L176" i="9"/>
  <c r="K177" i="9"/>
  <c r="J177" i="9"/>
  <c r="I177" i="9"/>
  <c r="H177" i="9"/>
  <c r="H176" i="9"/>
  <c r="G177" i="9"/>
  <c r="F177" i="9"/>
  <c r="E177" i="9"/>
  <c r="D177" i="9"/>
  <c r="AC176" i="9"/>
  <c r="AF176" i="9"/>
  <c r="AA176" i="9"/>
  <c r="AC222" i="2"/>
  <c r="AD222" i="2"/>
  <c r="Z176" i="9"/>
  <c r="Y176" i="9"/>
  <c r="W176" i="9"/>
  <c r="V176" i="9"/>
  <c r="X222" i="2"/>
  <c r="U176" i="9"/>
  <c r="S176" i="9"/>
  <c r="R176" i="9"/>
  <c r="Q176" i="9"/>
  <c r="S222" i="2"/>
  <c r="O176" i="9"/>
  <c r="O169" i="9"/>
  <c r="N176" i="9"/>
  <c r="N169" i="9"/>
  <c r="M176" i="9"/>
  <c r="K176" i="9"/>
  <c r="K222" i="2"/>
  <c r="J176" i="9"/>
  <c r="I176" i="9"/>
  <c r="G176" i="9"/>
  <c r="G222" i="2"/>
  <c r="F176" i="9"/>
  <c r="F169" i="9"/>
  <c r="E176" i="9"/>
  <c r="E169" i="9"/>
  <c r="D176" i="9"/>
  <c r="AF174" i="9"/>
  <c r="AG174" i="9"/>
  <c r="AH174" i="9"/>
  <c r="AF173" i="9"/>
  <c r="AG173" i="9"/>
  <c r="AH173" i="9"/>
  <c r="AF172" i="9"/>
  <c r="AG172" i="9"/>
  <c r="AH172" i="9"/>
  <c r="AI172" i="9"/>
  <c r="AJ172" i="9"/>
  <c r="AK172" i="9"/>
  <c r="AL172" i="9"/>
  <c r="AM172" i="9"/>
  <c r="AN172" i="9"/>
  <c r="AO172" i="9"/>
  <c r="AP172" i="9"/>
  <c r="AQ172" i="9"/>
  <c r="AR172" i="9"/>
  <c r="AS172" i="9"/>
  <c r="AT172" i="9"/>
  <c r="AU172" i="9"/>
  <c r="AV172" i="9"/>
  <c r="AW172" i="9"/>
  <c r="AX172" i="9"/>
  <c r="AY172" i="9"/>
  <c r="AZ172" i="9"/>
  <c r="BA172" i="9"/>
  <c r="BB172" i="9"/>
  <c r="BC172" i="9"/>
  <c r="BD172" i="9"/>
  <c r="BE172" i="9"/>
  <c r="BF172" i="9"/>
  <c r="BG172" i="9"/>
  <c r="BH172" i="9"/>
  <c r="BI172" i="9"/>
  <c r="BJ172" i="9"/>
  <c r="BK172" i="9"/>
  <c r="BL172" i="9"/>
  <c r="BM172" i="9"/>
  <c r="BN172" i="9"/>
  <c r="BO172" i="9"/>
  <c r="AF171" i="9"/>
  <c r="AG171" i="9"/>
  <c r="AH171" i="9"/>
  <c r="AI171" i="9"/>
  <c r="AJ171" i="9"/>
  <c r="AK171" i="9"/>
  <c r="AL171" i="9"/>
  <c r="AM171" i="9"/>
  <c r="AN171" i="9"/>
  <c r="AO171" i="9"/>
  <c r="AP171" i="9"/>
  <c r="AQ171" i="9"/>
  <c r="AR171" i="9"/>
  <c r="AS171" i="9"/>
  <c r="AT171" i="9"/>
  <c r="AU171" i="9"/>
  <c r="AV171" i="9"/>
  <c r="AW171" i="9"/>
  <c r="AX171" i="9"/>
  <c r="AY171" i="9"/>
  <c r="AZ171" i="9"/>
  <c r="BA171" i="9"/>
  <c r="BB171" i="9"/>
  <c r="BC171" i="9"/>
  <c r="BD171" i="9"/>
  <c r="BE171" i="9"/>
  <c r="BF171" i="9"/>
  <c r="BG171" i="9"/>
  <c r="BH171" i="9"/>
  <c r="BI171" i="9"/>
  <c r="BJ171" i="9"/>
  <c r="BK171" i="9"/>
  <c r="BL171" i="9"/>
  <c r="BM171" i="9"/>
  <c r="BN171" i="9"/>
  <c r="BO171" i="9"/>
  <c r="AD170" i="9"/>
  <c r="AF170" i="9"/>
  <c r="AG170" i="9"/>
  <c r="AH170" i="9"/>
  <c r="AI170" i="9"/>
  <c r="AJ170" i="9"/>
  <c r="AK170" i="9"/>
  <c r="AL170" i="9"/>
  <c r="AM170" i="9"/>
  <c r="AN170" i="9"/>
  <c r="AO170" i="9"/>
  <c r="AP170" i="9"/>
  <c r="AQ170" i="9"/>
  <c r="AR170" i="9"/>
  <c r="AS170" i="9"/>
  <c r="AT170" i="9"/>
  <c r="AU170" i="9"/>
  <c r="AV170" i="9"/>
  <c r="AW170" i="9"/>
  <c r="AX170" i="9"/>
  <c r="AY170" i="9"/>
  <c r="AZ170" i="9"/>
  <c r="BA170" i="9"/>
  <c r="BB170" i="9"/>
  <c r="BC170" i="9"/>
  <c r="BD170" i="9"/>
  <c r="BE170" i="9"/>
  <c r="BF170" i="9"/>
  <c r="BG170" i="9"/>
  <c r="BH170" i="9"/>
  <c r="BI170" i="9"/>
  <c r="BJ170" i="9"/>
  <c r="BK170" i="9"/>
  <c r="BL170" i="9"/>
  <c r="BM170" i="9"/>
  <c r="BN170" i="9"/>
  <c r="BO170" i="9"/>
  <c r="AC167" i="9"/>
  <c r="AG167" i="9"/>
  <c r="AB167" i="9"/>
  <c r="AF167" i="9"/>
  <c r="AA167" i="9"/>
  <c r="Z167" i="9"/>
  <c r="Y167" i="9"/>
  <c r="X167" i="9"/>
  <c r="W167" i="9"/>
  <c r="V167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AB160" i="9"/>
  <c r="AB161" i="9" s="1"/>
  <c r="AF160" i="9"/>
  <c r="AF130" i="3" s="1"/>
  <c r="AF120" i="3" s="1"/>
  <c r="X160" i="9"/>
  <c r="X162" i="9" s="1"/>
  <c r="Z121" i="1" s="1"/>
  <c r="T160" i="9"/>
  <c r="V130" i="3" s="1"/>
  <c r="V120" i="3" s="1"/>
  <c r="T162" i="9"/>
  <c r="P160" i="9"/>
  <c r="P162" i="9" s="1"/>
  <c r="R121" i="1" s="1"/>
  <c r="L160" i="9"/>
  <c r="L162" i="9"/>
  <c r="H160" i="9"/>
  <c r="D160" i="9"/>
  <c r="AC160" i="9"/>
  <c r="AC162" i="9" s="1"/>
  <c r="AG162" i="9"/>
  <c r="AA160" i="9"/>
  <c r="Z160" i="9"/>
  <c r="Z162" i="9"/>
  <c r="AB121" i="1" s="1"/>
  <c r="Y160" i="9"/>
  <c r="Y162" i="9" s="1"/>
  <c r="W160" i="9"/>
  <c r="W162" i="9"/>
  <c r="V160" i="9"/>
  <c r="U160" i="9"/>
  <c r="W130" i="3" s="1"/>
  <c r="S160" i="9"/>
  <c r="R160" i="9"/>
  <c r="R162" i="9"/>
  <c r="T121" i="1" s="1"/>
  <c r="Q160" i="9"/>
  <c r="S130" i="3"/>
  <c r="O160" i="9"/>
  <c r="N160" i="9"/>
  <c r="N162" i="9" s="1"/>
  <c r="N121" i="1" s="1"/>
  <c r="M160" i="9"/>
  <c r="K160" i="9"/>
  <c r="J160" i="9"/>
  <c r="I160" i="9"/>
  <c r="I130" i="3"/>
  <c r="I120" i="3" s="1"/>
  <c r="G160" i="9"/>
  <c r="G162" i="9"/>
  <c r="F160" i="9"/>
  <c r="F162" i="9"/>
  <c r="E160" i="9"/>
  <c r="E162" i="9"/>
  <c r="E164" i="9" s="1"/>
  <c r="AC159" i="9"/>
  <c r="AB159" i="9"/>
  <c r="AF159" i="9" s="1"/>
  <c r="AA159" i="9"/>
  <c r="Z159" i="9"/>
  <c r="AB250" i="2" s="1"/>
  <c r="Y159" i="9"/>
  <c r="AA250" i="2"/>
  <c r="X159" i="9"/>
  <c r="W159" i="9"/>
  <c r="Y250" i="2" s="1"/>
  <c r="V159" i="9"/>
  <c r="U159" i="9"/>
  <c r="T159" i="9"/>
  <c r="S159" i="9"/>
  <c r="U250" i="2" s="1"/>
  <c r="R159" i="9"/>
  <c r="T250" i="2" s="1"/>
  <c r="Q159" i="9"/>
  <c r="S250" i="2" s="1"/>
  <c r="P159" i="9"/>
  <c r="R250" i="2"/>
  <c r="O159" i="9"/>
  <c r="O250" i="2" s="1"/>
  <c r="N159" i="9"/>
  <c r="N250" i="2"/>
  <c r="N240" i="2" s="1"/>
  <c r="M159" i="9"/>
  <c r="L159" i="9"/>
  <c r="L250" i="2" s="1"/>
  <c r="K159" i="9"/>
  <c r="K250" i="2" s="1"/>
  <c r="J159" i="9"/>
  <c r="J250" i="2"/>
  <c r="J240" i="2" s="1"/>
  <c r="I159" i="9"/>
  <c r="I250" i="2" s="1"/>
  <c r="H159" i="9"/>
  <c r="H250" i="2"/>
  <c r="H240" i="2" s="1"/>
  <c r="G159" i="9"/>
  <c r="F159" i="9"/>
  <c r="F250" i="2"/>
  <c r="E159" i="9"/>
  <c r="D159" i="9"/>
  <c r="AB158" i="9"/>
  <c r="AF158" i="9"/>
  <c r="AC158" i="9"/>
  <c r="AG158" i="9" s="1"/>
  <c r="AA158" i="9"/>
  <c r="Z158" i="9"/>
  <c r="Y158" i="9"/>
  <c r="X158" i="9"/>
  <c r="W158" i="9"/>
  <c r="V158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E158" i="9"/>
  <c r="D158" i="9"/>
  <c r="AC157" i="9"/>
  <c r="AB157" i="9"/>
  <c r="AF157" i="9" s="1"/>
  <c r="AB156" i="9"/>
  <c r="AF156" i="9"/>
  <c r="AF219" i="2"/>
  <c r="AA157" i="9"/>
  <c r="Z157" i="9"/>
  <c r="Y157" i="9"/>
  <c r="Y149" i="9" s="1"/>
  <c r="Y150" i="9" s="1"/>
  <c r="X157" i="9"/>
  <c r="W157" i="9"/>
  <c r="V157" i="9"/>
  <c r="U157" i="9"/>
  <c r="U149" i="9" s="1"/>
  <c r="U154" i="9" s="1"/>
  <c r="T157" i="9"/>
  <c r="S157" i="9"/>
  <c r="R157" i="9"/>
  <c r="Q157" i="9"/>
  <c r="Q149" i="9" s="1"/>
  <c r="R150" i="9" s="1"/>
  <c r="P157" i="9"/>
  <c r="O157" i="9"/>
  <c r="N157" i="9"/>
  <c r="M157" i="9"/>
  <c r="M149" i="9" s="1"/>
  <c r="L157" i="9"/>
  <c r="K157" i="9"/>
  <c r="J157" i="9"/>
  <c r="I157" i="9"/>
  <c r="I149" i="9" s="1"/>
  <c r="J150" i="9" s="1"/>
  <c r="H157" i="9"/>
  <c r="H156" i="9"/>
  <c r="H219" i="2"/>
  <c r="G157" i="9"/>
  <c r="G149" i="9" s="1"/>
  <c r="F157" i="9"/>
  <c r="E157" i="9"/>
  <c r="D157" i="9"/>
  <c r="D156" i="9"/>
  <c r="D219" i="2"/>
  <c r="AC156" i="9"/>
  <c r="AA156" i="9"/>
  <c r="AC219" i="2"/>
  <c r="Z156" i="9"/>
  <c r="AB219" i="2"/>
  <c r="Y156" i="9"/>
  <c r="AA219" i="2"/>
  <c r="X156" i="9"/>
  <c r="Z219" i="2"/>
  <c r="W156" i="9"/>
  <c r="Y219" i="2"/>
  <c r="Y209" i="2"/>
  <c r="V156" i="9"/>
  <c r="U156" i="9"/>
  <c r="W219" i="2"/>
  <c r="T156" i="9"/>
  <c r="V219" i="2"/>
  <c r="V209" i="2"/>
  <c r="S156" i="9"/>
  <c r="U219" i="2"/>
  <c r="U209" i="2"/>
  <c r="R156" i="9"/>
  <c r="T219" i="2"/>
  <c r="Q156" i="9"/>
  <c r="S219" i="2"/>
  <c r="P156" i="9"/>
  <c r="R219" i="2"/>
  <c r="R209" i="2"/>
  <c r="O156" i="9"/>
  <c r="O219" i="2"/>
  <c r="P219" i="2"/>
  <c r="N156" i="9"/>
  <c r="N152" i="9"/>
  <c r="M156" i="9"/>
  <c r="L156" i="9"/>
  <c r="L219" i="2"/>
  <c r="K156" i="9"/>
  <c r="K219" i="2"/>
  <c r="K209" i="2"/>
  <c r="J156" i="9"/>
  <c r="J219" i="2"/>
  <c r="I156" i="9"/>
  <c r="I219" i="2"/>
  <c r="G156" i="9"/>
  <c r="G219" i="2"/>
  <c r="F156" i="9"/>
  <c r="F219" i="2"/>
  <c r="E156" i="9"/>
  <c r="E219" i="2"/>
  <c r="AT152" i="9"/>
  <c r="AU152" i="9"/>
  <c r="AV152" i="9"/>
  <c r="AW152" i="9"/>
  <c r="AX152" i="9"/>
  <c r="AY152" i="9"/>
  <c r="AZ152" i="9"/>
  <c r="BA152" i="9"/>
  <c r="BB152" i="9"/>
  <c r="BC152" i="9"/>
  <c r="BD152" i="9"/>
  <c r="BE152" i="9"/>
  <c r="BF152" i="9"/>
  <c r="BG152" i="9"/>
  <c r="BH152" i="9"/>
  <c r="BI152" i="9"/>
  <c r="BJ152" i="9"/>
  <c r="BK152" i="9"/>
  <c r="BL152" i="9"/>
  <c r="BM152" i="9"/>
  <c r="BN152" i="9"/>
  <c r="BO152" i="9"/>
  <c r="AL152" i="9"/>
  <c r="AM152" i="9"/>
  <c r="AN152" i="9"/>
  <c r="AO152" i="9"/>
  <c r="AP152" i="9"/>
  <c r="AQ152" i="9"/>
  <c r="AG152" i="9"/>
  <c r="AH152" i="9"/>
  <c r="AF151" i="9"/>
  <c r="AG151" i="9"/>
  <c r="AH151" i="9"/>
  <c r="AI151" i="9"/>
  <c r="AJ151" i="9"/>
  <c r="AK151" i="9"/>
  <c r="AL151" i="9"/>
  <c r="AM151" i="9"/>
  <c r="AN151" i="9"/>
  <c r="AO151" i="9"/>
  <c r="AP151" i="9"/>
  <c r="AQ151" i="9"/>
  <c r="AR151" i="9"/>
  <c r="AS151" i="9"/>
  <c r="AT151" i="9"/>
  <c r="AU151" i="9"/>
  <c r="AV151" i="9"/>
  <c r="AW151" i="9"/>
  <c r="AX151" i="9"/>
  <c r="AY151" i="9"/>
  <c r="AZ151" i="9"/>
  <c r="BA151" i="9"/>
  <c r="BB151" i="9"/>
  <c r="BC151" i="9"/>
  <c r="BD151" i="9"/>
  <c r="BE151" i="9"/>
  <c r="BF151" i="9"/>
  <c r="BG151" i="9"/>
  <c r="BH151" i="9"/>
  <c r="BI151" i="9"/>
  <c r="BJ151" i="9"/>
  <c r="BK151" i="9"/>
  <c r="BL151" i="9"/>
  <c r="BM151" i="9"/>
  <c r="BN151" i="9"/>
  <c r="BO151" i="9"/>
  <c r="AF150" i="9"/>
  <c r="AG150" i="9"/>
  <c r="AH150" i="9"/>
  <c r="AI150" i="9"/>
  <c r="AJ150" i="9"/>
  <c r="AK150" i="9"/>
  <c r="AL150" i="9"/>
  <c r="AM150" i="9"/>
  <c r="AN150" i="9"/>
  <c r="AO150" i="9"/>
  <c r="AP150" i="9"/>
  <c r="AQ150" i="9"/>
  <c r="AR150" i="9"/>
  <c r="AS150" i="9"/>
  <c r="AT150" i="9"/>
  <c r="AU150" i="9"/>
  <c r="AV150" i="9"/>
  <c r="AW150" i="9"/>
  <c r="AX150" i="9"/>
  <c r="AY150" i="9"/>
  <c r="AZ150" i="9"/>
  <c r="BA150" i="9"/>
  <c r="BB150" i="9"/>
  <c r="BC150" i="9"/>
  <c r="BD150" i="9"/>
  <c r="BE150" i="9"/>
  <c r="BF150" i="9"/>
  <c r="BG150" i="9"/>
  <c r="BH150" i="9"/>
  <c r="BI150" i="9"/>
  <c r="BJ150" i="9"/>
  <c r="BK150" i="9"/>
  <c r="BL150" i="9"/>
  <c r="BM150" i="9"/>
  <c r="BN150" i="9"/>
  <c r="BO150" i="9"/>
  <c r="AB146" i="9"/>
  <c r="AC146" i="9"/>
  <c r="AA146" i="9"/>
  <c r="Z146" i="9"/>
  <c r="Y146" i="9"/>
  <c r="AA120" i="1"/>
  <c r="AA110" i="1"/>
  <c r="X146" i="9"/>
  <c r="Z120" i="1"/>
  <c r="W146" i="9"/>
  <c r="V146" i="9"/>
  <c r="U146" i="9"/>
  <c r="W120" i="1"/>
  <c r="T146" i="9"/>
  <c r="S146" i="9"/>
  <c r="R146" i="9"/>
  <c r="Q146" i="9"/>
  <c r="P146" i="9"/>
  <c r="O146" i="9"/>
  <c r="N146" i="9"/>
  <c r="M146" i="9"/>
  <c r="M120" i="1"/>
  <c r="L146" i="9"/>
  <c r="K146" i="9"/>
  <c r="J146" i="9"/>
  <c r="I146" i="9"/>
  <c r="I120" i="1"/>
  <c r="H146" i="9"/>
  <c r="H120" i="1"/>
  <c r="H110" i="1"/>
  <c r="G146" i="9"/>
  <c r="F146" i="9"/>
  <c r="E146" i="9"/>
  <c r="E120" i="1"/>
  <c r="D146" i="9"/>
  <c r="D120" i="1"/>
  <c r="AC144" i="9"/>
  <c r="AG144" i="9"/>
  <c r="AB144" i="9"/>
  <c r="AF144" i="9"/>
  <c r="AA144" i="9"/>
  <c r="AC129" i="3"/>
  <c r="AA143" i="9"/>
  <c r="Z144" i="9"/>
  <c r="Y144" i="9"/>
  <c r="AA129" i="3"/>
  <c r="Y143" i="9"/>
  <c r="AA249" i="2" s="1"/>
  <c r="AA239" i="2" s="1"/>
  <c r="Z143" i="9"/>
  <c r="AB143" i="9"/>
  <c r="AF143" i="9"/>
  <c r="AF249" i="2" s="1"/>
  <c r="AC143" i="9"/>
  <c r="AG143" i="9" s="1"/>
  <c r="AG249" i="2"/>
  <c r="AG239" i="2" s="1"/>
  <c r="X144" i="9"/>
  <c r="X143" i="9"/>
  <c r="Z249" i="2" s="1"/>
  <c r="W144" i="9"/>
  <c r="Y129" i="3" s="1"/>
  <c r="W143" i="9"/>
  <c r="V144" i="9"/>
  <c r="V143" i="9"/>
  <c r="X249" i="2"/>
  <c r="U144" i="9"/>
  <c r="W129" i="3" s="1"/>
  <c r="W119" i="3" s="1"/>
  <c r="W15" i="3" s="1"/>
  <c r="T144" i="9"/>
  <c r="T143" i="9"/>
  <c r="V249" i="2" s="1"/>
  <c r="S144" i="9"/>
  <c r="U129" i="3"/>
  <c r="S143" i="9"/>
  <c r="U249" i="2" s="1"/>
  <c r="R144" i="9"/>
  <c r="T129" i="3"/>
  <c r="R143" i="9"/>
  <c r="Q144" i="9"/>
  <c r="S129" i="3"/>
  <c r="S119" i="3"/>
  <c r="P144" i="9"/>
  <c r="R129" i="3" s="1"/>
  <c r="P143" i="9"/>
  <c r="O144" i="9"/>
  <c r="O143" i="9"/>
  <c r="O249" i="2" s="1"/>
  <c r="N144" i="9"/>
  <c r="N143" i="9"/>
  <c r="M144" i="9"/>
  <c r="M129" i="3" s="1"/>
  <c r="M119" i="3" s="1"/>
  <c r="L144" i="9"/>
  <c r="L129" i="3"/>
  <c r="L119" i="3" s="1"/>
  <c r="L143" i="9"/>
  <c r="L249" i="2" s="1"/>
  <c r="K144" i="9"/>
  <c r="K129" i="3" s="1"/>
  <c r="K143" i="9"/>
  <c r="K249" i="2"/>
  <c r="K239" i="2" s="1"/>
  <c r="J144" i="9"/>
  <c r="J129" i="3" s="1"/>
  <c r="J119" i="3" s="1"/>
  <c r="J143" i="9"/>
  <c r="J249" i="2"/>
  <c r="I144" i="9"/>
  <c r="I129" i="3" s="1"/>
  <c r="I119" i="3" s="1"/>
  <c r="H144" i="9"/>
  <c r="H129" i="3"/>
  <c r="H143" i="9"/>
  <c r="G144" i="9"/>
  <c r="G129" i="3"/>
  <c r="G119" i="3" s="1"/>
  <c r="G15" i="3" s="1"/>
  <c r="G143" i="9"/>
  <c r="G249" i="2" s="1"/>
  <c r="F144" i="9"/>
  <c r="F129" i="3"/>
  <c r="F119" i="3" s="1"/>
  <c r="F143" i="9"/>
  <c r="E144" i="9"/>
  <c r="E129" i="3" s="1"/>
  <c r="E143" i="9"/>
  <c r="E249" i="2"/>
  <c r="D144" i="9"/>
  <c r="D129" i="3"/>
  <c r="D143" i="9"/>
  <c r="D249" i="2" s="1"/>
  <c r="U143" i="9"/>
  <c r="Q143" i="9"/>
  <c r="M143" i="9"/>
  <c r="M249" i="2" s="1"/>
  <c r="I143" i="9"/>
  <c r="I249" i="2"/>
  <c r="I239" i="2" s="1"/>
  <c r="AC142" i="9"/>
  <c r="AG142" i="9" s="1"/>
  <c r="AB142" i="9"/>
  <c r="AF142" i="9" s="1"/>
  <c r="AA142" i="9"/>
  <c r="Z142" i="9"/>
  <c r="Y142" i="9"/>
  <c r="X142" i="9"/>
  <c r="W142" i="9"/>
  <c r="V142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D142" i="9"/>
  <c r="AC141" i="9"/>
  <c r="AG141" i="9" s="1"/>
  <c r="AB141" i="9"/>
  <c r="AB140" i="9"/>
  <c r="AF140" i="9"/>
  <c r="AA141" i="9"/>
  <c r="Z141" i="9"/>
  <c r="Y141" i="9"/>
  <c r="X141" i="9"/>
  <c r="W141" i="9"/>
  <c r="V141" i="9"/>
  <c r="V133" i="9" s="1"/>
  <c r="U141" i="9"/>
  <c r="T141" i="9"/>
  <c r="S141" i="9"/>
  <c r="R141" i="9"/>
  <c r="Q141" i="9"/>
  <c r="P141" i="9"/>
  <c r="O141" i="9"/>
  <c r="O133" i="9" s="1"/>
  <c r="N141" i="9"/>
  <c r="M141" i="9"/>
  <c r="L141" i="9"/>
  <c r="K141" i="9"/>
  <c r="J141" i="9"/>
  <c r="I141" i="9"/>
  <c r="H141" i="9"/>
  <c r="G141" i="9"/>
  <c r="G133" i="9" s="1"/>
  <c r="F141" i="9"/>
  <c r="E141" i="9"/>
  <c r="D141" i="9"/>
  <c r="AC140" i="9"/>
  <c r="AG140" i="9"/>
  <c r="AG218" i="2"/>
  <c r="AA140" i="9"/>
  <c r="AC218" i="2"/>
  <c r="AD218" i="2"/>
  <c r="Z140" i="9"/>
  <c r="AB218" i="2"/>
  <c r="AB208" i="2"/>
  <c r="Y140" i="9"/>
  <c r="AA218" i="2"/>
  <c r="X140" i="9"/>
  <c r="Z218" i="2"/>
  <c r="W140" i="9"/>
  <c r="Y218" i="2"/>
  <c r="V140" i="9"/>
  <c r="X218" i="2"/>
  <c r="X208" i="2"/>
  <c r="U140" i="9"/>
  <c r="W218" i="2"/>
  <c r="T140" i="9"/>
  <c r="V218" i="2"/>
  <c r="S140" i="9"/>
  <c r="U218" i="2"/>
  <c r="R140" i="9"/>
  <c r="T218" i="2"/>
  <c r="Q140" i="9"/>
  <c r="S218" i="2"/>
  <c r="P140" i="9"/>
  <c r="R218" i="2"/>
  <c r="O140" i="9"/>
  <c r="O218" i="2"/>
  <c r="P218" i="2"/>
  <c r="N140" i="9"/>
  <c r="N218" i="2"/>
  <c r="N208" i="2"/>
  <c r="M140" i="9"/>
  <c r="M218" i="2"/>
  <c r="L140" i="9"/>
  <c r="L218" i="2"/>
  <c r="K140" i="9"/>
  <c r="K218" i="2"/>
  <c r="J140" i="9"/>
  <c r="J218" i="2"/>
  <c r="I140" i="9"/>
  <c r="I218" i="2"/>
  <c r="H140" i="9"/>
  <c r="G140" i="9"/>
  <c r="G218" i="2"/>
  <c r="F140" i="9"/>
  <c r="F218" i="2"/>
  <c r="F208" i="2"/>
  <c r="E140" i="9"/>
  <c r="E218" i="2"/>
  <c r="D140" i="9"/>
  <c r="D218" i="2"/>
  <c r="AU136" i="9"/>
  <c r="AV136" i="9"/>
  <c r="AW136" i="9"/>
  <c r="AX136" i="9"/>
  <c r="AY136" i="9"/>
  <c r="AZ136" i="9"/>
  <c r="BA136" i="9"/>
  <c r="BB136" i="9"/>
  <c r="BC136" i="9"/>
  <c r="BD136" i="9"/>
  <c r="BE136" i="9"/>
  <c r="BF136" i="9"/>
  <c r="BG136" i="9"/>
  <c r="BH136" i="9"/>
  <c r="BI136" i="9"/>
  <c r="BJ136" i="9"/>
  <c r="BK136" i="9"/>
  <c r="BL136" i="9"/>
  <c r="BM136" i="9"/>
  <c r="BN136" i="9"/>
  <c r="BO136" i="9"/>
  <c r="AL136" i="9"/>
  <c r="AM136" i="9"/>
  <c r="AN136" i="9"/>
  <c r="AO136" i="9"/>
  <c r="AP136" i="9"/>
  <c r="AQ136" i="9"/>
  <c r="AG136" i="9"/>
  <c r="AH136" i="9"/>
  <c r="AI136" i="9"/>
  <c r="AF135" i="9"/>
  <c r="AG135" i="9"/>
  <c r="AH135" i="9"/>
  <c r="AI135" i="9"/>
  <c r="AJ135" i="9"/>
  <c r="AK135" i="9"/>
  <c r="AL135" i="9"/>
  <c r="AM135" i="9"/>
  <c r="AN135" i="9"/>
  <c r="AO135" i="9"/>
  <c r="AP135" i="9"/>
  <c r="AQ135" i="9"/>
  <c r="AR135" i="9"/>
  <c r="AS135" i="9"/>
  <c r="AT135" i="9"/>
  <c r="AU135" i="9"/>
  <c r="AV135" i="9"/>
  <c r="AW135" i="9"/>
  <c r="AX135" i="9"/>
  <c r="AY135" i="9"/>
  <c r="AZ135" i="9"/>
  <c r="BA135" i="9"/>
  <c r="BB135" i="9"/>
  <c r="BC135" i="9"/>
  <c r="BD135" i="9"/>
  <c r="BE135" i="9"/>
  <c r="BF135" i="9"/>
  <c r="BG135" i="9"/>
  <c r="BH135" i="9"/>
  <c r="BI135" i="9"/>
  <c r="BJ135" i="9"/>
  <c r="BK135" i="9"/>
  <c r="BL135" i="9"/>
  <c r="BM135" i="9"/>
  <c r="BN135" i="9"/>
  <c r="BO135" i="9"/>
  <c r="AF134" i="9"/>
  <c r="AG134" i="9"/>
  <c r="AH134" i="9"/>
  <c r="AI134" i="9"/>
  <c r="AJ134" i="9"/>
  <c r="AK134" i="9"/>
  <c r="AL134" i="9"/>
  <c r="AM134" i="9"/>
  <c r="AN134" i="9"/>
  <c r="AO134" i="9"/>
  <c r="AP134" i="9"/>
  <c r="AQ134" i="9"/>
  <c r="AR134" i="9"/>
  <c r="AS134" i="9"/>
  <c r="AT134" i="9"/>
  <c r="AU134" i="9"/>
  <c r="AV134" i="9"/>
  <c r="AW134" i="9"/>
  <c r="AX134" i="9"/>
  <c r="AY134" i="9"/>
  <c r="AZ134" i="9"/>
  <c r="BA134" i="9"/>
  <c r="BB134" i="9"/>
  <c r="BC134" i="9"/>
  <c r="BD134" i="9"/>
  <c r="BE134" i="9"/>
  <c r="BF134" i="9"/>
  <c r="BG134" i="9"/>
  <c r="BH134" i="9"/>
  <c r="BI134" i="9"/>
  <c r="BJ134" i="9"/>
  <c r="BK134" i="9"/>
  <c r="BL134" i="9"/>
  <c r="BM134" i="9"/>
  <c r="BN134" i="9"/>
  <c r="BO134" i="9"/>
  <c r="AC130" i="9"/>
  <c r="AC128" i="9"/>
  <c r="AC129" i="9" s="1"/>
  <c r="AG128" i="9"/>
  <c r="AB130" i="9"/>
  <c r="AF130" i="9"/>
  <c r="AF119" i="1"/>
  <c r="AB128" i="9"/>
  <c r="AA130" i="9"/>
  <c r="Z130" i="9"/>
  <c r="Z128" i="9"/>
  <c r="Z129" i="9" s="1"/>
  <c r="Y130" i="9"/>
  <c r="AA119" i="1"/>
  <c r="Y128" i="9"/>
  <c r="AA128" i="3" s="1"/>
  <c r="X130" i="9"/>
  <c r="X128" i="9"/>
  <c r="W130" i="9"/>
  <c r="V130" i="9"/>
  <c r="V128" i="9"/>
  <c r="X128" i="3" s="1"/>
  <c r="X118" i="3" s="1"/>
  <c r="U130" i="9"/>
  <c r="W119" i="1"/>
  <c r="W109" i="1"/>
  <c r="U128" i="9"/>
  <c r="W128" i="3" s="1"/>
  <c r="T130" i="9"/>
  <c r="T128" i="9"/>
  <c r="S130" i="9"/>
  <c r="R130" i="9"/>
  <c r="T119" i="1"/>
  <c r="T109" i="1"/>
  <c r="T13" i="1"/>
  <c r="R128" i="9"/>
  <c r="Q130" i="9"/>
  <c r="Q128" i="9"/>
  <c r="P130" i="9"/>
  <c r="P128" i="9"/>
  <c r="R128" i="3" s="1"/>
  <c r="O130" i="9"/>
  <c r="N130" i="9"/>
  <c r="N119" i="1"/>
  <c r="N128" i="9"/>
  <c r="N128" i="3" s="1"/>
  <c r="M130" i="9"/>
  <c r="M128" i="9"/>
  <c r="M64" i="9" s="1"/>
  <c r="M65" i="9" s="1"/>
  <c r="M128" i="3"/>
  <c r="M118" i="3" s="1"/>
  <c r="M13" i="3" s="1"/>
  <c r="L130" i="9"/>
  <c r="L128" i="9"/>
  <c r="L128" i="3"/>
  <c r="K130" i="9"/>
  <c r="J130" i="9"/>
  <c r="J128" i="9"/>
  <c r="I130" i="9"/>
  <c r="I128" i="9"/>
  <c r="H130" i="9"/>
  <c r="H128" i="9"/>
  <c r="H128" i="3"/>
  <c r="H118" i="3" s="1"/>
  <c r="H13" i="3" s="1"/>
  <c r="G130" i="9"/>
  <c r="G119" i="1"/>
  <c r="G109" i="1"/>
  <c r="F130" i="9"/>
  <c r="F128" i="9"/>
  <c r="E130" i="9"/>
  <c r="E119" i="1"/>
  <c r="E128" i="9"/>
  <c r="D130" i="9"/>
  <c r="D128" i="9"/>
  <c r="AC127" i="9"/>
  <c r="AG127" i="9"/>
  <c r="AG248" i="2"/>
  <c r="AG238" i="2" s="1"/>
  <c r="AG13" i="2" s="1"/>
  <c r="AA128" i="9"/>
  <c r="AC128" i="3" s="1"/>
  <c r="Z127" i="9"/>
  <c r="Z121" i="9" s="1"/>
  <c r="AA127" i="9"/>
  <c r="AC248" i="2"/>
  <c r="AC238" i="2" s="1"/>
  <c r="AC13" i="2" s="1"/>
  <c r="AB127" i="9"/>
  <c r="AF127" i="9" s="1"/>
  <c r="AF248" i="2" s="1"/>
  <c r="Y127" i="9"/>
  <c r="AA248" i="2"/>
  <c r="AA238" i="2"/>
  <c r="AA13" i="2" s="1"/>
  <c r="W128" i="9"/>
  <c r="W127" i="9"/>
  <c r="Y248" i="2"/>
  <c r="Y238" i="2" s="1"/>
  <c r="Y13" i="2" s="1"/>
  <c r="V127" i="9"/>
  <c r="U127" i="9"/>
  <c r="W248" i="2"/>
  <c r="W238" i="2"/>
  <c r="W13" i="2" s="1"/>
  <c r="S128" i="9"/>
  <c r="S127" i="9"/>
  <c r="R127" i="9"/>
  <c r="T248" i="2"/>
  <c r="Q127" i="9"/>
  <c r="S248" i="2" s="1"/>
  <c r="O128" i="9"/>
  <c r="O131" i="9"/>
  <c r="O127" i="9"/>
  <c r="N127" i="9"/>
  <c r="N248" i="2"/>
  <c r="M127" i="9"/>
  <c r="M248" i="2" s="1"/>
  <c r="K128" i="9"/>
  <c r="K129" i="9" s="1"/>
  <c r="K127" i="9"/>
  <c r="J127" i="9"/>
  <c r="J248" i="2" s="1"/>
  <c r="J121" i="9"/>
  <c r="I127" i="9"/>
  <c r="I248" i="2" s="1"/>
  <c r="G128" i="9"/>
  <c r="G127" i="9"/>
  <c r="F127" i="9"/>
  <c r="F248" i="2"/>
  <c r="F238" i="2" s="1"/>
  <c r="E127" i="9"/>
  <c r="E248" i="2"/>
  <c r="E238" i="2" s="1"/>
  <c r="X127" i="9"/>
  <c r="T127" i="9"/>
  <c r="T63" i="9" s="1"/>
  <c r="P127" i="9"/>
  <c r="P121" i="9"/>
  <c r="L127" i="9"/>
  <c r="L248" i="2" s="1"/>
  <c r="L238" i="2" s="1"/>
  <c r="L13" i="2" s="1"/>
  <c r="H127" i="9"/>
  <c r="D127" i="9"/>
  <c r="D121" i="9" s="1"/>
  <c r="AB126" i="9"/>
  <c r="AF126" i="9" s="1"/>
  <c r="AC126" i="9"/>
  <c r="AG126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D126" i="9"/>
  <c r="AC125" i="9"/>
  <c r="AG125" i="9" s="1"/>
  <c r="AH117" i="9" s="1"/>
  <c r="AB125" i="9"/>
  <c r="AB124" i="9"/>
  <c r="AF124" i="9"/>
  <c r="AA125" i="9"/>
  <c r="Z125" i="9"/>
  <c r="Y125" i="9"/>
  <c r="X125" i="9"/>
  <c r="X117" i="9" s="1"/>
  <c r="W125" i="9"/>
  <c r="V125" i="9"/>
  <c r="U125" i="9"/>
  <c r="T125" i="9"/>
  <c r="S125" i="9"/>
  <c r="S117" i="9" s="1"/>
  <c r="S122" i="9" s="1"/>
  <c r="R125" i="9"/>
  <c r="Q125" i="9"/>
  <c r="P125" i="9"/>
  <c r="P117" i="9" s="1"/>
  <c r="P118" i="9" s="1"/>
  <c r="O125" i="9"/>
  <c r="N125" i="9"/>
  <c r="M125" i="9"/>
  <c r="L125" i="9"/>
  <c r="K125" i="9"/>
  <c r="J125" i="9"/>
  <c r="I125" i="9"/>
  <c r="H125" i="9"/>
  <c r="H117" i="9" s="1"/>
  <c r="G125" i="9"/>
  <c r="G117" i="9" s="1"/>
  <c r="G122" i="9" s="1"/>
  <c r="F125" i="9"/>
  <c r="E125" i="9"/>
  <c r="D125" i="9"/>
  <c r="D117" i="9" s="1"/>
  <c r="AC124" i="9"/>
  <c r="AG124" i="9"/>
  <c r="AA124" i="9"/>
  <c r="Z124" i="9"/>
  <c r="AB217" i="2"/>
  <c r="AB207" i="2"/>
  <c r="Y124" i="9"/>
  <c r="AA217" i="2"/>
  <c r="X124" i="9"/>
  <c r="W124" i="9"/>
  <c r="V124" i="9"/>
  <c r="U124" i="9"/>
  <c r="T124" i="9"/>
  <c r="S124" i="9"/>
  <c r="R124" i="9"/>
  <c r="Q124" i="9"/>
  <c r="P124" i="9"/>
  <c r="O124" i="9"/>
  <c r="N124" i="9"/>
  <c r="N217" i="2"/>
  <c r="N207" i="2"/>
  <c r="M124" i="9"/>
  <c r="L124" i="9"/>
  <c r="K124" i="9"/>
  <c r="J124" i="9"/>
  <c r="J217" i="2"/>
  <c r="I124" i="9"/>
  <c r="I217" i="2"/>
  <c r="H124" i="9"/>
  <c r="G124" i="9"/>
  <c r="F124" i="9"/>
  <c r="E124" i="9"/>
  <c r="D124" i="9"/>
  <c r="AL120" i="9"/>
  <c r="AM120" i="9"/>
  <c r="AN120" i="9"/>
  <c r="AO120" i="9"/>
  <c r="AP120" i="9"/>
  <c r="AQ120" i="9"/>
  <c r="AR120" i="9"/>
  <c r="AS120" i="9"/>
  <c r="AT120" i="9"/>
  <c r="AU120" i="9"/>
  <c r="AV120" i="9"/>
  <c r="AW120" i="9"/>
  <c r="AX120" i="9"/>
  <c r="AY120" i="9"/>
  <c r="AZ120" i="9"/>
  <c r="BA120" i="9"/>
  <c r="BB120" i="9"/>
  <c r="BC120" i="9"/>
  <c r="BD120" i="9"/>
  <c r="BE120" i="9"/>
  <c r="BF120" i="9"/>
  <c r="BG120" i="9"/>
  <c r="BH120" i="9"/>
  <c r="BI120" i="9"/>
  <c r="BJ120" i="9"/>
  <c r="BK120" i="9"/>
  <c r="BL120" i="9"/>
  <c r="BM120" i="9"/>
  <c r="BN120" i="9"/>
  <c r="BO120" i="9"/>
  <c r="AG120" i="9"/>
  <c r="AH120" i="9"/>
  <c r="AF119" i="9"/>
  <c r="AG119" i="9"/>
  <c r="AH119" i="9"/>
  <c r="AI119" i="9"/>
  <c r="AJ119" i="9"/>
  <c r="AK119" i="9"/>
  <c r="AL119" i="9"/>
  <c r="AM119" i="9"/>
  <c r="AN119" i="9"/>
  <c r="AO119" i="9"/>
  <c r="AP119" i="9"/>
  <c r="AQ119" i="9"/>
  <c r="AR119" i="9"/>
  <c r="AS119" i="9"/>
  <c r="AT119" i="9"/>
  <c r="AU119" i="9"/>
  <c r="AV119" i="9"/>
  <c r="AW119" i="9"/>
  <c r="AX119" i="9"/>
  <c r="AY119" i="9"/>
  <c r="AZ119" i="9"/>
  <c r="BA119" i="9"/>
  <c r="BB119" i="9"/>
  <c r="BC119" i="9"/>
  <c r="BD119" i="9"/>
  <c r="BE119" i="9"/>
  <c r="BF119" i="9"/>
  <c r="BG119" i="9"/>
  <c r="BH119" i="9"/>
  <c r="BI119" i="9"/>
  <c r="BJ119" i="9"/>
  <c r="BK119" i="9"/>
  <c r="BL119" i="9"/>
  <c r="BM119" i="9"/>
  <c r="BN119" i="9"/>
  <c r="BO119" i="9"/>
  <c r="AF118" i="9"/>
  <c r="AG118" i="9"/>
  <c r="AH118" i="9"/>
  <c r="AI118" i="9"/>
  <c r="AJ118" i="9"/>
  <c r="AK118" i="9"/>
  <c r="AL118" i="9"/>
  <c r="AM118" i="9"/>
  <c r="AN118" i="9"/>
  <c r="AO118" i="9"/>
  <c r="AP118" i="9"/>
  <c r="AQ118" i="9"/>
  <c r="AR118" i="9"/>
  <c r="AS118" i="9"/>
  <c r="AT118" i="9"/>
  <c r="AU118" i="9"/>
  <c r="AV118" i="9"/>
  <c r="AW118" i="9"/>
  <c r="AX118" i="9"/>
  <c r="AY118" i="9"/>
  <c r="AZ118" i="9"/>
  <c r="BA118" i="9"/>
  <c r="BB118" i="9"/>
  <c r="BC118" i="9"/>
  <c r="BD118" i="9"/>
  <c r="BE118" i="9"/>
  <c r="BF118" i="9"/>
  <c r="BG118" i="9"/>
  <c r="BH118" i="9"/>
  <c r="BI118" i="9"/>
  <c r="BJ118" i="9"/>
  <c r="BK118" i="9"/>
  <c r="BL118" i="9"/>
  <c r="BM118" i="9"/>
  <c r="BN118" i="9"/>
  <c r="BO118" i="9"/>
  <c r="AC114" i="9"/>
  <c r="AB114" i="9"/>
  <c r="AA114" i="9"/>
  <c r="Z114" i="9"/>
  <c r="Y114" i="9"/>
  <c r="AA118" i="1"/>
  <c r="X114" i="9"/>
  <c r="W114" i="9"/>
  <c r="V114" i="9"/>
  <c r="X118" i="1"/>
  <c r="U114" i="9"/>
  <c r="W118" i="1"/>
  <c r="T114" i="9"/>
  <c r="S114" i="9"/>
  <c r="R114" i="9"/>
  <c r="T118" i="1"/>
  <c r="Q114" i="9"/>
  <c r="S118" i="1"/>
  <c r="P114" i="9"/>
  <c r="O114" i="9"/>
  <c r="N114" i="9"/>
  <c r="N118" i="1"/>
  <c r="M114" i="9"/>
  <c r="M118" i="1"/>
  <c r="M108" i="1"/>
  <c r="L114" i="9"/>
  <c r="K114" i="9"/>
  <c r="J114" i="9"/>
  <c r="I114" i="9"/>
  <c r="H114" i="9"/>
  <c r="G114" i="9"/>
  <c r="F114" i="9"/>
  <c r="E114" i="9"/>
  <c r="D114" i="9"/>
  <c r="AC112" i="9"/>
  <c r="AB112" i="9"/>
  <c r="AF112" i="9" s="1"/>
  <c r="AC111" i="9"/>
  <c r="AG111" i="9"/>
  <c r="AG247" i="2"/>
  <c r="AG237" i="2" s="1"/>
  <c r="AB111" i="9"/>
  <c r="AF111" i="9" s="1"/>
  <c r="AF247" i="2"/>
  <c r="AA112" i="9"/>
  <c r="AA111" i="9"/>
  <c r="Z112" i="9"/>
  <c r="AB127" i="3" s="1"/>
  <c r="AB117" i="3" s="1"/>
  <c r="Z111" i="9"/>
  <c r="Z113" i="9" s="1"/>
  <c r="AB247" i="2"/>
  <c r="AB237" i="2" s="1"/>
  <c r="Y112" i="9"/>
  <c r="Y111" i="9"/>
  <c r="AA247" i="2"/>
  <c r="X112" i="9"/>
  <c r="X111" i="9"/>
  <c r="W112" i="9"/>
  <c r="Y127" i="3"/>
  <c r="W111" i="9"/>
  <c r="V112" i="9"/>
  <c r="V111" i="9"/>
  <c r="X247" i="2" s="1"/>
  <c r="U112" i="9"/>
  <c r="W127" i="3"/>
  <c r="W117" i="3" s="1"/>
  <c r="T112" i="9"/>
  <c r="V127" i="3" s="1"/>
  <c r="S112" i="9"/>
  <c r="U127" i="3" s="1"/>
  <c r="R112" i="9"/>
  <c r="T127" i="3"/>
  <c r="Q112" i="9"/>
  <c r="S127" i="3" s="1"/>
  <c r="S117" i="3" s="1"/>
  <c r="P112" i="9"/>
  <c r="R127" i="3"/>
  <c r="R117" i="3" s="1"/>
  <c r="O112" i="9"/>
  <c r="O127" i="3" s="1"/>
  <c r="N112" i="9"/>
  <c r="N127" i="3" s="1"/>
  <c r="M112" i="9"/>
  <c r="M127" i="3"/>
  <c r="L112" i="9"/>
  <c r="L127" i="3"/>
  <c r="L117" i="3"/>
  <c r="K112" i="9"/>
  <c r="K127" i="3" s="1"/>
  <c r="J112" i="9"/>
  <c r="J127" i="3"/>
  <c r="I112" i="9"/>
  <c r="I127" i="3" s="1"/>
  <c r="I117" i="3" s="1"/>
  <c r="H112" i="9"/>
  <c r="H127" i="3" s="1"/>
  <c r="H117" i="3" s="1"/>
  <c r="G112" i="9"/>
  <c r="G127" i="3" s="1"/>
  <c r="F112" i="9"/>
  <c r="F127" i="3"/>
  <c r="E112" i="9"/>
  <c r="E127" i="3" s="1"/>
  <c r="D112" i="9"/>
  <c r="D127" i="3" s="1"/>
  <c r="U111" i="9"/>
  <c r="T111" i="9"/>
  <c r="V247" i="2"/>
  <c r="V237" i="2" s="1"/>
  <c r="S111" i="9"/>
  <c r="U247" i="2" s="1"/>
  <c r="R111" i="9"/>
  <c r="T247" i="2" s="1"/>
  <c r="T237" i="2"/>
  <c r="Q111" i="9"/>
  <c r="S247" i="2" s="1"/>
  <c r="P111" i="9"/>
  <c r="R247" i="2" s="1"/>
  <c r="O111" i="9"/>
  <c r="O247" i="2" s="1"/>
  <c r="N111" i="9"/>
  <c r="N247" i="2"/>
  <c r="M111" i="9"/>
  <c r="M247" i="2" s="1"/>
  <c r="L111" i="9"/>
  <c r="L247" i="2"/>
  <c r="K111" i="9"/>
  <c r="J111" i="9"/>
  <c r="J247" i="2"/>
  <c r="J237" i="2"/>
  <c r="I111" i="9"/>
  <c r="I247" i="2" s="1"/>
  <c r="I237" i="2" s="1"/>
  <c r="H111" i="9"/>
  <c r="H247" i="2" s="1"/>
  <c r="G111" i="9"/>
  <c r="G247" i="2"/>
  <c r="G237" i="2"/>
  <c r="F111" i="9"/>
  <c r="F247" i="2" s="1"/>
  <c r="E111" i="9"/>
  <c r="E247" i="2"/>
  <c r="E237" i="2"/>
  <c r="D111" i="9"/>
  <c r="D247" i="2"/>
  <c r="AC110" i="9"/>
  <c r="AG110" i="9"/>
  <c r="AB110" i="9"/>
  <c r="AF110" i="9"/>
  <c r="AA110" i="9"/>
  <c r="Z110" i="9"/>
  <c r="Y110" i="9"/>
  <c r="X110" i="9"/>
  <c r="W110" i="9"/>
  <c r="V110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D110" i="9"/>
  <c r="AC109" i="9"/>
  <c r="AG109" i="9"/>
  <c r="AB109" i="9"/>
  <c r="AF109" i="9"/>
  <c r="AB108" i="9"/>
  <c r="AF108" i="9"/>
  <c r="AA109" i="9"/>
  <c r="Z109" i="9"/>
  <c r="Z101" i="9" s="1"/>
  <c r="Y109" i="9"/>
  <c r="Y101" i="9" s="1"/>
  <c r="X109" i="9"/>
  <c r="W109" i="9"/>
  <c r="U109" i="9"/>
  <c r="T109" i="9"/>
  <c r="S109" i="9"/>
  <c r="S61" i="9" s="1"/>
  <c r="R109" i="9"/>
  <c r="Q109" i="9"/>
  <c r="P109" i="9"/>
  <c r="O109" i="9"/>
  <c r="N109" i="9"/>
  <c r="M109" i="9"/>
  <c r="L109" i="9"/>
  <c r="K109" i="9"/>
  <c r="J109" i="9"/>
  <c r="I109" i="9"/>
  <c r="H109" i="9"/>
  <c r="G109" i="9"/>
  <c r="G61" i="9" s="1"/>
  <c r="F109" i="9"/>
  <c r="E109" i="9"/>
  <c r="D109" i="9"/>
  <c r="AC108" i="9"/>
  <c r="AA108" i="9"/>
  <c r="AA101" i="9"/>
  <c r="AA106" i="9"/>
  <c r="Z108" i="9"/>
  <c r="Y108" i="9"/>
  <c r="X108" i="9"/>
  <c r="W108" i="9"/>
  <c r="V108" i="9"/>
  <c r="U108" i="9"/>
  <c r="T108" i="9"/>
  <c r="V216" i="2"/>
  <c r="S108" i="9"/>
  <c r="U216" i="2"/>
  <c r="R108" i="9"/>
  <c r="Q108" i="9"/>
  <c r="P108" i="9"/>
  <c r="R216" i="2"/>
  <c r="R206" i="2"/>
  <c r="O108" i="9"/>
  <c r="O216" i="2"/>
  <c r="N108" i="9"/>
  <c r="M108" i="9"/>
  <c r="L108" i="9"/>
  <c r="L216" i="2"/>
  <c r="L206" i="2"/>
  <c r="K108" i="9"/>
  <c r="K216" i="2"/>
  <c r="J108" i="9"/>
  <c r="I108" i="9"/>
  <c r="H108" i="9"/>
  <c r="G108" i="9"/>
  <c r="G216" i="2"/>
  <c r="F108" i="9"/>
  <c r="E108" i="9"/>
  <c r="D108" i="9"/>
  <c r="AL104" i="9"/>
  <c r="AM104" i="9"/>
  <c r="AN104" i="9"/>
  <c r="AO104" i="9"/>
  <c r="AP104" i="9"/>
  <c r="AQ104" i="9"/>
  <c r="AR104" i="9"/>
  <c r="AS104" i="9"/>
  <c r="AT104" i="9"/>
  <c r="AU104" i="9"/>
  <c r="AV104" i="9"/>
  <c r="AW104" i="9"/>
  <c r="AX104" i="9"/>
  <c r="AY104" i="9"/>
  <c r="AZ104" i="9"/>
  <c r="BA104" i="9"/>
  <c r="BB104" i="9"/>
  <c r="BC104" i="9"/>
  <c r="BD104" i="9"/>
  <c r="BE104" i="9"/>
  <c r="BF104" i="9"/>
  <c r="BG104" i="9"/>
  <c r="BH104" i="9"/>
  <c r="BI104" i="9"/>
  <c r="BJ104" i="9"/>
  <c r="BK104" i="9"/>
  <c r="BL104" i="9"/>
  <c r="BM104" i="9"/>
  <c r="BN104" i="9"/>
  <c r="BO104" i="9"/>
  <c r="AG104" i="9"/>
  <c r="AH104" i="9"/>
  <c r="AI104" i="9"/>
  <c r="AJ104" i="9"/>
  <c r="AK104" i="9"/>
  <c r="AU103" i="9"/>
  <c r="AV103" i="9"/>
  <c r="AW103" i="9"/>
  <c r="AX103" i="9"/>
  <c r="AY103" i="9"/>
  <c r="AZ103" i="9"/>
  <c r="BA103" i="9"/>
  <c r="BB103" i="9"/>
  <c r="BC103" i="9"/>
  <c r="BD103" i="9"/>
  <c r="BE103" i="9"/>
  <c r="BF103" i="9"/>
  <c r="BG103" i="9"/>
  <c r="BH103" i="9"/>
  <c r="BI103" i="9"/>
  <c r="BJ103" i="9"/>
  <c r="BK103" i="9"/>
  <c r="BL103" i="9"/>
  <c r="BM103" i="9"/>
  <c r="BN103" i="9"/>
  <c r="BO103" i="9"/>
  <c r="AL103" i="9"/>
  <c r="AM103" i="9"/>
  <c r="AN103" i="9"/>
  <c r="AO103" i="9"/>
  <c r="AP103" i="9"/>
  <c r="AQ103" i="9"/>
  <c r="AG103" i="9"/>
  <c r="AH103" i="9"/>
  <c r="AI103" i="9"/>
  <c r="AF102" i="9"/>
  <c r="AG102" i="9"/>
  <c r="AH102" i="9"/>
  <c r="AI102" i="9"/>
  <c r="AJ102" i="9"/>
  <c r="AK102" i="9"/>
  <c r="AL102" i="9"/>
  <c r="AM102" i="9"/>
  <c r="AN102" i="9"/>
  <c r="AO102" i="9"/>
  <c r="AP102" i="9"/>
  <c r="AQ102" i="9"/>
  <c r="AR102" i="9"/>
  <c r="AS102" i="9"/>
  <c r="AT102" i="9"/>
  <c r="AU102" i="9"/>
  <c r="AV102" i="9"/>
  <c r="AW102" i="9"/>
  <c r="AX102" i="9"/>
  <c r="AY102" i="9"/>
  <c r="AZ102" i="9"/>
  <c r="BA102" i="9"/>
  <c r="BB102" i="9"/>
  <c r="BC102" i="9"/>
  <c r="BD102" i="9"/>
  <c r="BE102" i="9"/>
  <c r="BF102" i="9"/>
  <c r="BG102" i="9"/>
  <c r="BH102" i="9"/>
  <c r="BI102" i="9"/>
  <c r="BJ102" i="9"/>
  <c r="BK102" i="9"/>
  <c r="BL102" i="9"/>
  <c r="BM102" i="9"/>
  <c r="BN102" i="9"/>
  <c r="BO102" i="9"/>
  <c r="AB98" i="9"/>
  <c r="AF98" i="9"/>
  <c r="AC98" i="9"/>
  <c r="AC96" i="9"/>
  <c r="AB96" i="9"/>
  <c r="AA98" i="9"/>
  <c r="AA96" i="9"/>
  <c r="AA99" i="9" s="1"/>
  <c r="AC126" i="3"/>
  <c r="AC116" i="3" s="1"/>
  <c r="Z98" i="9"/>
  <c r="Z96" i="9"/>
  <c r="AB126" i="3" s="1"/>
  <c r="Y98" i="9"/>
  <c r="Y96" i="9"/>
  <c r="X98" i="9"/>
  <c r="Z117" i="1"/>
  <c r="Z107" i="1"/>
  <c r="X96" i="9"/>
  <c r="W98" i="9"/>
  <c r="W96" i="9"/>
  <c r="W64" i="9" s="1"/>
  <c r="Y126" i="3"/>
  <c r="Y116" i="3" s="1"/>
  <c r="V98" i="9"/>
  <c r="V96" i="9"/>
  <c r="X126" i="3"/>
  <c r="U98" i="9"/>
  <c r="T98" i="9"/>
  <c r="S98" i="9"/>
  <c r="U117" i="1"/>
  <c r="R98" i="9"/>
  <c r="Q98" i="9"/>
  <c r="P98" i="9"/>
  <c r="O98" i="9"/>
  <c r="N98" i="9"/>
  <c r="M98" i="9"/>
  <c r="L98" i="9"/>
  <c r="K98" i="9"/>
  <c r="K117" i="1"/>
  <c r="K107" i="1"/>
  <c r="J98" i="9"/>
  <c r="I98" i="9"/>
  <c r="H98" i="9"/>
  <c r="G98" i="9"/>
  <c r="G117" i="1"/>
  <c r="G107" i="1"/>
  <c r="F98" i="9"/>
  <c r="E98" i="9"/>
  <c r="D98" i="9"/>
  <c r="AA95" i="9"/>
  <c r="AA63" i="9" s="1"/>
  <c r="AC246" i="2"/>
  <c r="Z95" i="9"/>
  <c r="AB246" i="2" s="1"/>
  <c r="W95" i="9"/>
  <c r="Y246" i="2"/>
  <c r="V95" i="9"/>
  <c r="U96" i="9"/>
  <c r="T96" i="9"/>
  <c r="V126" i="3" s="1"/>
  <c r="V116" i="3" s="1"/>
  <c r="S96" i="9"/>
  <c r="U126" i="3"/>
  <c r="S95" i="9"/>
  <c r="U246" i="2" s="1"/>
  <c r="R96" i="9"/>
  <c r="T126" i="3"/>
  <c r="R95" i="9"/>
  <c r="Q96" i="9"/>
  <c r="P96" i="9"/>
  <c r="R126" i="3"/>
  <c r="P95" i="9"/>
  <c r="R246" i="2" s="1"/>
  <c r="O96" i="9"/>
  <c r="O126" i="3" s="1"/>
  <c r="O95" i="9"/>
  <c r="N96" i="9"/>
  <c r="N126" i="3" s="1"/>
  <c r="N95" i="9"/>
  <c r="N88" i="9"/>
  <c r="M96" i="9"/>
  <c r="M126" i="3" s="1"/>
  <c r="L96" i="9"/>
  <c r="L126" i="3" s="1"/>
  <c r="L95" i="9"/>
  <c r="K96" i="9"/>
  <c r="K95" i="9"/>
  <c r="K246" i="2" s="1"/>
  <c r="J96" i="9"/>
  <c r="J126" i="3"/>
  <c r="J116" i="3" s="1"/>
  <c r="J95" i="9"/>
  <c r="J89" i="9" s="1"/>
  <c r="I96" i="9"/>
  <c r="I126" i="3"/>
  <c r="H96" i="9"/>
  <c r="H95" i="9"/>
  <c r="H246" i="2" s="1"/>
  <c r="H236" i="2" s="1"/>
  <c r="G96" i="9"/>
  <c r="G95" i="9"/>
  <c r="G89" i="9" s="1"/>
  <c r="G246" i="2"/>
  <c r="G236" i="2" s="1"/>
  <c r="F96" i="9"/>
  <c r="F126" i="3" s="1"/>
  <c r="F116" i="3" s="1"/>
  <c r="F95" i="9"/>
  <c r="E96" i="9"/>
  <c r="E126" i="3"/>
  <c r="E116" i="3" s="1"/>
  <c r="D96" i="9"/>
  <c r="D95" i="9"/>
  <c r="AC95" i="9"/>
  <c r="AG95" i="9"/>
  <c r="AG246" i="2" s="1"/>
  <c r="AB95" i="9"/>
  <c r="AF95" i="9" s="1"/>
  <c r="AF246" i="2" s="1"/>
  <c r="AF236" i="2" s="1"/>
  <c r="Y95" i="9"/>
  <c r="AA246" i="2" s="1"/>
  <c r="X95" i="9"/>
  <c r="Z246" i="2"/>
  <c r="Z236" i="2" s="1"/>
  <c r="U95" i="9"/>
  <c r="W246" i="2" s="1"/>
  <c r="T95" i="9"/>
  <c r="V246" i="2"/>
  <c r="V236" i="2" s="1"/>
  <c r="Q95" i="9"/>
  <c r="M95" i="9"/>
  <c r="M246" i="2"/>
  <c r="I95" i="9"/>
  <c r="E95" i="9"/>
  <c r="AC94" i="9"/>
  <c r="AG94" i="9" s="1"/>
  <c r="AB94" i="9"/>
  <c r="AF94" i="9"/>
  <c r="AA94" i="9"/>
  <c r="Z94" i="9"/>
  <c r="Y94" i="9"/>
  <c r="X94" i="9"/>
  <c r="W94" i="9"/>
  <c r="V94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D94" i="9"/>
  <c r="AC93" i="9"/>
  <c r="AB93" i="9"/>
  <c r="AB85" i="9" s="1"/>
  <c r="AB92" i="9"/>
  <c r="AF92" i="9"/>
  <c r="AF215" i="2"/>
  <c r="AA93" i="9"/>
  <c r="AA85" i="9" s="1"/>
  <c r="AA90" i="9" s="1"/>
  <c r="Z93" i="9"/>
  <c r="Y93" i="9"/>
  <c r="X93" i="9"/>
  <c r="W93" i="9"/>
  <c r="V93" i="9"/>
  <c r="U93" i="9"/>
  <c r="T93" i="9"/>
  <c r="S93" i="9"/>
  <c r="R93" i="9"/>
  <c r="Q93" i="9"/>
  <c r="P93" i="9"/>
  <c r="O93" i="9"/>
  <c r="O85" i="9" s="1"/>
  <c r="N93" i="9"/>
  <c r="M93" i="9"/>
  <c r="L93" i="9"/>
  <c r="L92" i="9"/>
  <c r="K93" i="9"/>
  <c r="J93" i="9"/>
  <c r="I93" i="9"/>
  <c r="H93" i="9"/>
  <c r="H92" i="9"/>
  <c r="H215" i="2"/>
  <c r="G93" i="9"/>
  <c r="F93" i="9"/>
  <c r="E93" i="9"/>
  <c r="D93" i="9"/>
  <c r="D92" i="9"/>
  <c r="AC92" i="9"/>
  <c r="AG92" i="9"/>
  <c r="AA92" i="9"/>
  <c r="Z92" i="9"/>
  <c r="Y92" i="9"/>
  <c r="AA215" i="2"/>
  <c r="AA205" i="2"/>
  <c r="X92" i="9"/>
  <c r="Z215" i="2"/>
  <c r="W92" i="9"/>
  <c r="Y215" i="2"/>
  <c r="V92" i="9"/>
  <c r="U92" i="9"/>
  <c r="T92" i="9"/>
  <c r="S92" i="9"/>
  <c r="R92" i="9"/>
  <c r="Q92" i="9"/>
  <c r="S215" i="2"/>
  <c r="S205" i="2"/>
  <c r="P92" i="9"/>
  <c r="O92" i="9"/>
  <c r="N92" i="9"/>
  <c r="M92" i="9"/>
  <c r="M215" i="2"/>
  <c r="K92" i="9"/>
  <c r="J92" i="9"/>
  <c r="I92" i="9"/>
  <c r="G92" i="9"/>
  <c r="F92" i="9"/>
  <c r="F215" i="2"/>
  <c r="E92" i="9"/>
  <c r="AU88" i="9"/>
  <c r="AV88" i="9"/>
  <c r="AW88" i="9"/>
  <c r="AX88" i="9"/>
  <c r="AY88" i="9"/>
  <c r="AZ88" i="9"/>
  <c r="BA88" i="9"/>
  <c r="BB88" i="9"/>
  <c r="BC88" i="9"/>
  <c r="BD88" i="9"/>
  <c r="BE88" i="9"/>
  <c r="BF88" i="9"/>
  <c r="BG88" i="9"/>
  <c r="BH88" i="9"/>
  <c r="BI88" i="9"/>
  <c r="BJ88" i="9"/>
  <c r="BK88" i="9"/>
  <c r="BL88" i="9"/>
  <c r="BM88" i="9"/>
  <c r="BN88" i="9"/>
  <c r="BO88" i="9"/>
  <c r="AL88" i="9"/>
  <c r="AM88" i="9"/>
  <c r="AN88" i="9"/>
  <c r="AO88" i="9"/>
  <c r="AP88" i="9"/>
  <c r="AQ88" i="9"/>
  <c r="AG88" i="9"/>
  <c r="AH88" i="9"/>
  <c r="AF87" i="9"/>
  <c r="AG87" i="9"/>
  <c r="AH87" i="9"/>
  <c r="AI87" i="9"/>
  <c r="AJ87" i="9"/>
  <c r="AK87" i="9"/>
  <c r="AL87" i="9"/>
  <c r="AM87" i="9"/>
  <c r="AN87" i="9"/>
  <c r="AO87" i="9"/>
  <c r="AP87" i="9"/>
  <c r="AQ87" i="9"/>
  <c r="AR87" i="9"/>
  <c r="AS87" i="9"/>
  <c r="AT87" i="9"/>
  <c r="AU87" i="9"/>
  <c r="AV87" i="9"/>
  <c r="AW87" i="9"/>
  <c r="AX87" i="9"/>
  <c r="AY87" i="9"/>
  <c r="AZ87" i="9"/>
  <c r="BA87" i="9"/>
  <c r="BB87" i="9"/>
  <c r="BC87" i="9"/>
  <c r="BD87" i="9"/>
  <c r="BE87" i="9"/>
  <c r="BF87" i="9"/>
  <c r="BG87" i="9"/>
  <c r="BH87" i="9"/>
  <c r="BI87" i="9"/>
  <c r="BJ87" i="9"/>
  <c r="BK87" i="9"/>
  <c r="BL87" i="9"/>
  <c r="BM87" i="9"/>
  <c r="BN87" i="9"/>
  <c r="BO87" i="9"/>
  <c r="AF86" i="9"/>
  <c r="AG86" i="9"/>
  <c r="AH86" i="9"/>
  <c r="AI86" i="9"/>
  <c r="AJ86" i="9"/>
  <c r="AK86" i="9"/>
  <c r="AL86" i="9"/>
  <c r="AM86" i="9"/>
  <c r="AN86" i="9"/>
  <c r="AO86" i="9"/>
  <c r="AP86" i="9"/>
  <c r="AQ86" i="9"/>
  <c r="AR86" i="9"/>
  <c r="AS86" i="9"/>
  <c r="AT86" i="9"/>
  <c r="AU86" i="9"/>
  <c r="AV86" i="9"/>
  <c r="AW86" i="9"/>
  <c r="AX86" i="9"/>
  <c r="AY86" i="9"/>
  <c r="AZ86" i="9"/>
  <c r="BA86" i="9"/>
  <c r="BB86" i="9"/>
  <c r="BC86" i="9"/>
  <c r="BD86" i="9"/>
  <c r="BE86" i="9"/>
  <c r="BF86" i="9"/>
  <c r="BG86" i="9"/>
  <c r="BH86" i="9"/>
  <c r="BI86" i="9"/>
  <c r="BJ86" i="9"/>
  <c r="BK86" i="9"/>
  <c r="BL86" i="9"/>
  <c r="BM86" i="9"/>
  <c r="BN86" i="9"/>
  <c r="BO86" i="9"/>
  <c r="AB82" i="9"/>
  <c r="AC82" i="9"/>
  <c r="AG82" i="9"/>
  <c r="AG116" i="1"/>
  <c r="AA82" i="9"/>
  <c r="Z82" i="9"/>
  <c r="Y82" i="9"/>
  <c r="AA116" i="1"/>
  <c r="X82" i="9"/>
  <c r="W82" i="9"/>
  <c r="V82" i="9"/>
  <c r="U82" i="9"/>
  <c r="T82" i="9"/>
  <c r="V116" i="1"/>
  <c r="S82" i="9"/>
  <c r="U116" i="1"/>
  <c r="R82" i="9"/>
  <c r="Q82" i="9"/>
  <c r="P82" i="9"/>
  <c r="R116" i="1"/>
  <c r="R106" i="1"/>
  <c r="O82" i="9"/>
  <c r="O116" i="1"/>
  <c r="N82" i="9"/>
  <c r="M82" i="9"/>
  <c r="L82" i="9"/>
  <c r="L116" i="1"/>
  <c r="K82" i="9"/>
  <c r="K116" i="1"/>
  <c r="J82" i="9"/>
  <c r="I82" i="9"/>
  <c r="H82" i="9"/>
  <c r="H116" i="1"/>
  <c r="G82" i="9"/>
  <c r="F82" i="9"/>
  <c r="E82" i="9"/>
  <c r="D82" i="9"/>
  <c r="D116" i="1"/>
  <c r="AC80" i="9"/>
  <c r="AB80" i="9"/>
  <c r="AA80" i="9"/>
  <c r="AC125" i="3" s="1"/>
  <c r="AA79" i="9"/>
  <c r="AC245" i="2"/>
  <c r="AC235" i="2" s="1"/>
  <c r="Z80" i="9"/>
  <c r="Y80" i="9"/>
  <c r="AA125" i="3"/>
  <c r="Y79" i="9"/>
  <c r="Z79" i="9"/>
  <c r="AB245" i="2" s="1"/>
  <c r="AB235" i="2"/>
  <c r="AB79" i="9"/>
  <c r="AF79" i="9"/>
  <c r="AF245" i="2" s="1"/>
  <c r="AF235" i="2" s="1"/>
  <c r="AC79" i="9"/>
  <c r="AG79" i="9" s="1"/>
  <c r="AG245" i="2" s="1"/>
  <c r="X80" i="9"/>
  <c r="Z125" i="3"/>
  <c r="W80" i="9"/>
  <c r="Y125" i="3"/>
  <c r="W79" i="9"/>
  <c r="V80" i="9"/>
  <c r="V79" i="9"/>
  <c r="X245" i="2"/>
  <c r="U80" i="9"/>
  <c r="W125" i="3"/>
  <c r="T80" i="9"/>
  <c r="V125" i="3"/>
  <c r="S80" i="9"/>
  <c r="U125" i="3"/>
  <c r="S79" i="9"/>
  <c r="R80" i="9"/>
  <c r="T125" i="3"/>
  <c r="R79" i="9"/>
  <c r="Q80" i="9"/>
  <c r="S125" i="3"/>
  <c r="P80" i="9"/>
  <c r="R125" i="3"/>
  <c r="O80" i="9"/>
  <c r="O125" i="3"/>
  <c r="O79" i="9"/>
  <c r="O81" i="9" s="1"/>
  <c r="O245" i="2"/>
  <c r="N80" i="9"/>
  <c r="N125" i="3"/>
  <c r="N79" i="9"/>
  <c r="N245" i="2"/>
  <c r="M80" i="9"/>
  <c r="M125" i="3"/>
  <c r="L80" i="9"/>
  <c r="L64" i="9" s="1"/>
  <c r="L125" i="3"/>
  <c r="L79" i="9"/>
  <c r="L245" i="2"/>
  <c r="K80" i="9"/>
  <c r="K125" i="3"/>
  <c r="K115" i="3" s="1"/>
  <c r="K79" i="9"/>
  <c r="K245" i="2"/>
  <c r="J80" i="9"/>
  <c r="J79" i="9"/>
  <c r="J245" i="2" s="1"/>
  <c r="I80" i="9"/>
  <c r="H80" i="9"/>
  <c r="H125" i="3"/>
  <c r="H79" i="9"/>
  <c r="H245" i="2" s="1"/>
  <c r="G80" i="9"/>
  <c r="G125" i="3" s="1"/>
  <c r="G115" i="3" s="1"/>
  <c r="G79" i="9"/>
  <c r="F80" i="9"/>
  <c r="F125" i="3"/>
  <c r="F115" i="3" s="1"/>
  <c r="F79" i="9"/>
  <c r="F245" i="2"/>
  <c r="E80" i="9"/>
  <c r="E125" i="3"/>
  <c r="D80" i="9"/>
  <c r="D125" i="3"/>
  <c r="D79" i="9"/>
  <c r="D245" i="2"/>
  <c r="D235" i="2" s="1"/>
  <c r="X79" i="9"/>
  <c r="U79" i="9"/>
  <c r="W245" i="2"/>
  <c r="T79" i="9"/>
  <c r="V245" i="2" s="1"/>
  <c r="Q79" i="9"/>
  <c r="Q81" i="9" s="1"/>
  <c r="P79" i="9"/>
  <c r="M79" i="9"/>
  <c r="I79" i="9"/>
  <c r="E79" i="9"/>
  <c r="E63" i="9" s="1"/>
  <c r="E245" i="2"/>
  <c r="E235" i="2" s="1"/>
  <c r="AC78" i="9"/>
  <c r="AG78" i="9" s="1"/>
  <c r="AB78" i="9"/>
  <c r="AF78" i="9"/>
  <c r="AA78" i="9"/>
  <c r="Z78" i="9"/>
  <c r="Y78" i="9"/>
  <c r="X78" i="9"/>
  <c r="W78" i="9"/>
  <c r="V78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D78" i="9"/>
  <c r="AC77" i="9"/>
  <c r="AB77" i="9"/>
  <c r="AF77" i="9" s="1"/>
  <c r="AB76" i="9"/>
  <c r="AA77" i="9"/>
  <c r="Z77" i="9"/>
  <c r="Y77" i="9"/>
  <c r="X77" i="9"/>
  <c r="W77" i="9"/>
  <c r="V77" i="9"/>
  <c r="U77" i="9"/>
  <c r="T77" i="9"/>
  <c r="T76" i="9"/>
  <c r="V214" i="2"/>
  <c r="S77" i="9"/>
  <c r="R77" i="9"/>
  <c r="Q77" i="9"/>
  <c r="P77" i="9"/>
  <c r="P76" i="9"/>
  <c r="R214" i="2"/>
  <c r="O77" i="9"/>
  <c r="O69" i="9" s="1"/>
  <c r="N77" i="9"/>
  <c r="M77" i="9"/>
  <c r="L77" i="9"/>
  <c r="L76" i="9"/>
  <c r="K77" i="9"/>
  <c r="K69" i="9" s="1"/>
  <c r="J77" i="9"/>
  <c r="I77" i="9"/>
  <c r="H77" i="9"/>
  <c r="H76" i="9"/>
  <c r="H214" i="2"/>
  <c r="G77" i="9"/>
  <c r="F77" i="9"/>
  <c r="F61" i="9" s="1"/>
  <c r="F53" i="9" s="1"/>
  <c r="F58" i="9" s="1"/>
  <c r="E77" i="9"/>
  <c r="D77" i="9"/>
  <c r="D76" i="9"/>
  <c r="D214" i="2"/>
  <c r="AC76" i="9"/>
  <c r="AG76" i="9"/>
  <c r="AG214" i="2"/>
  <c r="AA76" i="9"/>
  <c r="AC214" i="2"/>
  <c r="AD214" i="2"/>
  <c r="Z76" i="9"/>
  <c r="AB214" i="2"/>
  <c r="Y76" i="9"/>
  <c r="AA214" i="2"/>
  <c r="AA204" i="2"/>
  <c r="X76" i="9"/>
  <c r="W76" i="9"/>
  <c r="Y214" i="2"/>
  <c r="V76" i="9"/>
  <c r="X214" i="2"/>
  <c r="U76" i="9"/>
  <c r="W214" i="2"/>
  <c r="S76" i="9"/>
  <c r="S69" i="9"/>
  <c r="S74" i="9" s="1"/>
  <c r="R76" i="9"/>
  <c r="Q76" i="9"/>
  <c r="S214" i="2"/>
  <c r="O76" i="9"/>
  <c r="O214" i="2"/>
  <c r="P214" i="2"/>
  <c r="N76" i="9"/>
  <c r="N214" i="2"/>
  <c r="M76" i="9"/>
  <c r="M214" i="2"/>
  <c r="K76" i="9"/>
  <c r="K214" i="2"/>
  <c r="J76" i="9"/>
  <c r="J214" i="2"/>
  <c r="I76" i="9"/>
  <c r="G76" i="9"/>
  <c r="G214" i="2"/>
  <c r="F76" i="9"/>
  <c r="F214" i="2"/>
  <c r="F204" i="2"/>
  <c r="E76" i="9"/>
  <c r="AV72" i="9"/>
  <c r="AW72" i="9"/>
  <c r="AX72" i="9"/>
  <c r="AY72" i="9"/>
  <c r="AZ72" i="9"/>
  <c r="BA72" i="9"/>
  <c r="BB72" i="9"/>
  <c r="BC72" i="9"/>
  <c r="BD72" i="9"/>
  <c r="BE72" i="9"/>
  <c r="BF72" i="9"/>
  <c r="BG72" i="9"/>
  <c r="BH72" i="9"/>
  <c r="BI72" i="9"/>
  <c r="BJ72" i="9"/>
  <c r="BK72" i="9"/>
  <c r="BL72" i="9"/>
  <c r="BM72" i="9"/>
  <c r="BN72" i="9"/>
  <c r="BO72" i="9"/>
  <c r="AF71" i="9"/>
  <c r="AG71" i="9"/>
  <c r="AH71" i="9"/>
  <c r="AI71" i="9"/>
  <c r="AJ71" i="9"/>
  <c r="AK71" i="9"/>
  <c r="AL71" i="9"/>
  <c r="AM71" i="9"/>
  <c r="AN71" i="9"/>
  <c r="AO71" i="9"/>
  <c r="AP71" i="9"/>
  <c r="AQ71" i="9"/>
  <c r="AR71" i="9"/>
  <c r="AS71" i="9"/>
  <c r="AT71" i="9"/>
  <c r="AU71" i="9"/>
  <c r="AV71" i="9"/>
  <c r="AW71" i="9"/>
  <c r="AX71" i="9"/>
  <c r="AY71" i="9"/>
  <c r="AZ71" i="9"/>
  <c r="BA71" i="9"/>
  <c r="BB71" i="9"/>
  <c r="BC71" i="9"/>
  <c r="BD71" i="9"/>
  <c r="BE71" i="9"/>
  <c r="BF71" i="9"/>
  <c r="BG71" i="9"/>
  <c r="BH71" i="9"/>
  <c r="BI71" i="9"/>
  <c r="BJ71" i="9"/>
  <c r="BK71" i="9"/>
  <c r="BL71" i="9"/>
  <c r="BM71" i="9"/>
  <c r="BN71" i="9"/>
  <c r="BO71" i="9"/>
  <c r="AF70" i="9"/>
  <c r="AG70" i="9"/>
  <c r="AH70" i="9"/>
  <c r="AI70" i="9"/>
  <c r="AJ70" i="9"/>
  <c r="AK70" i="9"/>
  <c r="AL70" i="9"/>
  <c r="AM70" i="9"/>
  <c r="AN70" i="9"/>
  <c r="AO70" i="9"/>
  <c r="AP70" i="9"/>
  <c r="AQ70" i="9"/>
  <c r="AR70" i="9"/>
  <c r="AS70" i="9"/>
  <c r="AT70" i="9"/>
  <c r="AU70" i="9"/>
  <c r="AV70" i="9"/>
  <c r="AW70" i="9"/>
  <c r="AX70" i="9"/>
  <c r="AY70" i="9"/>
  <c r="AZ70" i="9"/>
  <c r="BA70" i="9"/>
  <c r="BB70" i="9"/>
  <c r="BC70" i="9"/>
  <c r="BD70" i="9"/>
  <c r="BE70" i="9"/>
  <c r="BF70" i="9"/>
  <c r="BG70" i="9"/>
  <c r="BH70" i="9"/>
  <c r="BI70" i="9"/>
  <c r="BJ70" i="9"/>
  <c r="BK70" i="9"/>
  <c r="BL70" i="9"/>
  <c r="BM70" i="9"/>
  <c r="BN70" i="9"/>
  <c r="BO70" i="9"/>
  <c r="X66" i="9"/>
  <c r="D66" i="9"/>
  <c r="AF55" i="9"/>
  <c r="AG55" i="9"/>
  <c r="AH55" i="9"/>
  <c r="AI55" i="9"/>
  <c r="AJ55" i="9"/>
  <c r="AK55" i="9"/>
  <c r="AL55" i="9"/>
  <c r="AM55" i="9"/>
  <c r="AN55" i="9"/>
  <c r="AO55" i="9"/>
  <c r="AP55" i="9"/>
  <c r="AQ55" i="9"/>
  <c r="AR55" i="9"/>
  <c r="AS55" i="9"/>
  <c r="AT55" i="9"/>
  <c r="AU55" i="9"/>
  <c r="AV55" i="9"/>
  <c r="AW55" i="9"/>
  <c r="AX55" i="9"/>
  <c r="AY55" i="9"/>
  <c r="AZ55" i="9"/>
  <c r="BA55" i="9"/>
  <c r="BB55" i="9"/>
  <c r="BC55" i="9"/>
  <c r="BD55" i="9"/>
  <c r="BE55" i="9"/>
  <c r="BF55" i="9"/>
  <c r="BG55" i="9"/>
  <c r="BH55" i="9"/>
  <c r="BI55" i="9"/>
  <c r="BJ55" i="9"/>
  <c r="BK55" i="9"/>
  <c r="BL55" i="9"/>
  <c r="BM55" i="9"/>
  <c r="BN55" i="9"/>
  <c r="BO55" i="9"/>
  <c r="AF54" i="9"/>
  <c r="AB50" i="9"/>
  <c r="AF50" i="9"/>
  <c r="AC50" i="9"/>
  <c r="AA50" i="9"/>
  <c r="Z50" i="9"/>
  <c r="Y50" i="9"/>
  <c r="X50" i="9"/>
  <c r="W50" i="9"/>
  <c r="V50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D50" i="9"/>
  <c r="AC48" i="9"/>
  <c r="AG48" i="9"/>
  <c r="AB48" i="9"/>
  <c r="AA48" i="9"/>
  <c r="AA47" i="9"/>
  <c r="AD41" i="9" s="1"/>
  <c r="Z48" i="9"/>
  <c r="Z49" i="9" s="1"/>
  <c r="Z47" i="9"/>
  <c r="Z41" i="9" s="1"/>
  <c r="Y48" i="9"/>
  <c r="Y49" i="9" s="1"/>
  <c r="X48" i="9"/>
  <c r="W48" i="9"/>
  <c r="W47" i="9"/>
  <c r="V48" i="9"/>
  <c r="V47" i="9"/>
  <c r="U48" i="9"/>
  <c r="T48" i="9"/>
  <c r="S48" i="9"/>
  <c r="U123" i="3" s="1"/>
  <c r="S47" i="9"/>
  <c r="U243" i="2" s="1"/>
  <c r="R48" i="9"/>
  <c r="R49" i="9" s="1"/>
  <c r="R47" i="9"/>
  <c r="Q48" i="9"/>
  <c r="P48" i="9"/>
  <c r="P47" i="9"/>
  <c r="Q47" i="9"/>
  <c r="T47" i="9"/>
  <c r="T41" i="9" s="1"/>
  <c r="U47" i="9"/>
  <c r="U41" i="9" s="1"/>
  <c r="X47" i="9"/>
  <c r="X41" i="9" s="1"/>
  <c r="Y47" i="9"/>
  <c r="AB47" i="9"/>
  <c r="AF47" i="9"/>
  <c r="AC47" i="9"/>
  <c r="O48" i="9"/>
  <c r="O47" i="9"/>
  <c r="N48" i="9"/>
  <c r="N47" i="9"/>
  <c r="N41" i="9"/>
  <c r="M48" i="9"/>
  <c r="M49" i="9" s="1"/>
  <c r="L48" i="9"/>
  <c r="L49" i="9" s="1"/>
  <c r="K48" i="9"/>
  <c r="K47" i="9"/>
  <c r="J48" i="9"/>
  <c r="J47" i="9"/>
  <c r="I48" i="9"/>
  <c r="H48" i="9"/>
  <c r="G48" i="9"/>
  <c r="G47" i="9"/>
  <c r="G40" i="9" s="1"/>
  <c r="F48" i="9"/>
  <c r="F47" i="9"/>
  <c r="E48" i="9"/>
  <c r="D48" i="9"/>
  <c r="D47" i="9"/>
  <c r="M47" i="9"/>
  <c r="L47" i="9"/>
  <c r="L243" i="2" s="1"/>
  <c r="I47" i="9"/>
  <c r="H47" i="9"/>
  <c r="E47" i="9"/>
  <c r="AC46" i="9"/>
  <c r="AG46" i="9" s="1"/>
  <c r="AB46" i="9"/>
  <c r="AF46" i="9" s="1"/>
  <c r="AA46" i="9"/>
  <c r="Z46" i="9"/>
  <c r="Y46" i="9"/>
  <c r="X46" i="9"/>
  <c r="W46" i="9"/>
  <c r="V46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D46" i="9"/>
  <c r="AC45" i="9"/>
  <c r="AB45" i="9"/>
  <c r="AF45" i="9"/>
  <c r="AB44" i="9"/>
  <c r="AA45" i="9"/>
  <c r="Z45" i="9"/>
  <c r="Y45" i="9"/>
  <c r="Y37" i="9" s="1"/>
  <c r="Y42" i="9" s="1"/>
  <c r="X45" i="9"/>
  <c r="X44" i="9"/>
  <c r="W45" i="9"/>
  <c r="V45" i="9"/>
  <c r="U45" i="9"/>
  <c r="T45" i="9"/>
  <c r="T44" i="9"/>
  <c r="S45" i="9"/>
  <c r="S37" i="9" s="1"/>
  <c r="R45" i="9"/>
  <c r="Q45" i="9"/>
  <c r="P45" i="9"/>
  <c r="P44" i="9"/>
  <c r="O45" i="9"/>
  <c r="N45" i="9"/>
  <c r="M45" i="9"/>
  <c r="L45" i="9"/>
  <c r="L44" i="9"/>
  <c r="K45" i="9"/>
  <c r="J45" i="9"/>
  <c r="I45" i="9"/>
  <c r="I37" i="9" s="1"/>
  <c r="H45" i="9"/>
  <c r="H44" i="9"/>
  <c r="G45" i="9"/>
  <c r="E45" i="9"/>
  <c r="D45" i="9"/>
  <c r="AC44" i="9"/>
  <c r="AA44" i="9"/>
  <c r="Z44" i="9"/>
  <c r="Y44" i="9"/>
  <c r="W44" i="9"/>
  <c r="V44" i="9"/>
  <c r="U44" i="9"/>
  <c r="S44" i="9"/>
  <c r="R44" i="9"/>
  <c r="Q44" i="9"/>
  <c r="O44" i="9"/>
  <c r="N44" i="9"/>
  <c r="M44" i="9"/>
  <c r="K44" i="9"/>
  <c r="J44" i="9"/>
  <c r="I44" i="9"/>
  <c r="G44" i="9"/>
  <c r="F44" i="9"/>
  <c r="E44" i="9"/>
  <c r="D44" i="9"/>
  <c r="AV40" i="9"/>
  <c r="AW40" i="9"/>
  <c r="AX40" i="9"/>
  <c r="AY40" i="9"/>
  <c r="AZ40" i="9"/>
  <c r="BA40" i="9"/>
  <c r="BB40" i="9"/>
  <c r="BC40" i="9"/>
  <c r="BD40" i="9"/>
  <c r="BE40" i="9"/>
  <c r="BF40" i="9"/>
  <c r="BG40" i="9"/>
  <c r="BH40" i="9"/>
  <c r="BI40" i="9"/>
  <c r="BJ40" i="9"/>
  <c r="BK40" i="9"/>
  <c r="BL40" i="9"/>
  <c r="BM40" i="9"/>
  <c r="BN40" i="9"/>
  <c r="BO40" i="9"/>
  <c r="AL40" i="9"/>
  <c r="AM40" i="9"/>
  <c r="AN40" i="9"/>
  <c r="AO40" i="9"/>
  <c r="AP40" i="9"/>
  <c r="AQ40" i="9"/>
  <c r="AG40" i="9"/>
  <c r="AL39" i="9"/>
  <c r="AM39" i="9"/>
  <c r="AN39" i="9"/>
  <c r="AO39" i="9"/>
  <c r="AP39" i="9"/>
  <c r="AQ39" i="9"/>
  <c r="AR39" i="9"/>
  <c r="AS39" i="9"/>
  <c r="AT39" i="9"/>
  <c r="AU39" i="9"/>
  <c r="AV39" i="9"/>
  <c r="AW39" i="9"/>
  <c r="AX39" i="9"/>
  <c r="AY39" i="9"/>
  <c r="AZ39" i="9"/>
  <c r="BA39" i="9"/>
  <c r="BB39" i="9"/>
  <c r="BC39" i="9"/>
  <c r="BD39" i="9"/>
  <c r="BE39" i="9"/>
  <c r="BF39" i="9"/>
  <c r="BG39" i="9"/>
  <c r="BH39" i="9"/>
  <c r="BI39" i="9"/>
  <c r="BJ39" i="9"/>
  <c r="BK39" i="9"/>
  <c r="BL39" i="9"/>
  <c r="BM39" i="9"/>
  <c r="BN39" i="9"/>
  <c r="BO39" i="9"/>
  <c r="AG39" i="9"/>
  <c r="AH39" i="9"/>
  <c r="AI39" i="9"/>
  <c r="AF38" i="9"/>
  <c r="AG38" i="9"/>
  <c r="AH38" i="9"/>
  <c r="AI38" i="9"/>
  <c r="AJ38" i="9"/>
  <c r="AK38" i="9"/>
  <c r="AL38" i="9"/>
  <c r="AM38" i="9"/>
  <c r="AN38" i="9"/>
  <c r="AO38" i="9"/>
  <c r="AP38" i="9"/>
  <c r="AQ38" i="9"/>
  <c r="AR38" i="9"/>
  <c r="AS38" i="9"/>
  <c r="AT38" i="9"/>
  <c r="AU38" i="9"/>
  <c r="AV38" i="9"/>
  <c r="AW38" i="9"/>
  <c r="AX38" i="9"/>
  <c r="AY38" i="9"/>
  <c r="AZ38" i="9"/>
  <c r="BA38" i="9"/>
  <c r="BB38" i="9"/>
  <c r="BC38" i="9"/>
  <c r="BD38" i="9"/>
  <c r="BE38" i="9"/>
  <c r="BF38" i="9"/>
  <c r="BG38" i="9"/>
  <c r="BH38" i="9"/>
  <c r="BI38" i="9"/>
  <c r="BJ38" i="9"/>
  <c r="BK38" i="9"/>
  <c r="BL38" i="9"/>
  <c r="BM38" i="9"/>
  <c r="BN38" i="9"/>
  <c r="BO38" i="9"/>
  <c r="AC34" i="9"/>
  <c r="AG34" i="9"/>
  <c r="AB34" i="9"/>
  <c r="AF34" i="9"/>
  <c r="AA34" i="9"/>
  <c r="Z34" i="9"/>
  <c r="Y34" i="9"/>
  <c r="X34" i="9"/>
  <c r="W34" i="9"/>
  <c r="V34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D34" i="9"/>
  <c r="AC32" i="9"/>
  <c r="AC31" i="9"/>
  <c r="AB32" i="9"/>
  <c r="AF32" i="9" s="1"/>
  <c r="Y32" i="9"/>
  <c r="Z32" i="9"/>
  <c r="AA32" i="9"/>
  <c r="Y31" i="9"/>
  <c r="Z31" i="9"/>
  <c r="AA31" i="9"/>
  <c r="AB31" i="9"/>
  <c r="X32" i="9"/>
  <c r="X31" i="9"/>
  <c r="Z243" i="2" s="1"/>
  <c r="W32" i="9"/>
  <c r="V32" i="9"/>
  <c r="U32" i="9"/>
  <c r="U31" i="9"/>
  <c r="U25" i="9" s="1"/>
  <c r="T32" i="9"/>
  <c r="T31" i="9"/>
  <c r="S32" i="9"/>
  <c r="R32" i="9"/>
  <c r="R33" i="9" s="1"/>
  <c r="Q32" i="9"/>
  <c r="Q31" i="9"/>
  <c r="P32" i="9"/>
  <c r="P33" i="9" s="1"/>
  <c r="P31" i="9"/>
  <c r="O32" i="9"/>
  <c r="N32" i="9"/>
  <c r="M32" i="9"/>
  <c r="M31" i="9"/>
  <c r="L32" i="9"/>
  <c r="L31" i="9"/>
  <c r="K32" i="9"/>
  <c r="J32" i="9"/>
  <c r="I32" i="9"/>
  <c r="I31" i="9"/>
  <c r="H32" i="9"/>
  <c r="H33" i="9" s="1"/>
  <c r="H31" i="9"/>
  <c r="G32" i="9"/>
  <c r="F32" i="9"/>
  <c r="E32" i="9"/>
  <c r="E31" i="9"/>
  <c r="E25" i="9"/>
  <c r="D32" i="9"/>
  <c r="D31" i="9"/>
  <c r="W31" i="9"/>
  <c r="V31" i="9"/>
  <c r="S31" i="9"/>
  <c r="R31" i="9"/>
  <c r="O31" i="9"/>
  <c r="O25" i="9"/>
  <c r="N31" i="9"/>
  <c r="K31" i="9"/>
  <c r="J31" i="9"/>
  <c r="J25" i="9"/>
  <c r="G31" i="9"/>
  <c r="G25" i="9" s="1"/>
  <c r="F31" i="9"/>
  <c r="AC30" i="9"/>
  <c r="AG30" i="9" s="1"/>
  <c r="AB30" i="9"/>
  <c r="AF30" i="9" s="1"/>
  <c r="AA30" i="9"/>
  <c r="Z30" i="9"/>
  <c r="Y30" i="9"/>
  <c r="X30" i="9"/>
  <c r="W30" i="9"/>
  <c r="V30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D30" i="9"/>
  <c r="AC29" i="9"/>
  <c r="AG29" i="9" s="1"/>
  <c r="AB29" i="9"/>
  <c r="AF29" i="9" s="1"/>
  <c r="AA29" i="9"/>
  <c r="AA28" i="9"/>
  <c r="Z29" i="9"/>
  <c r="Z21" i="9" s="1"/>
  <c r="Y29" i="9"/>
  <c r="X29" i="9"/>
  <c r="W29" i="9"/>
  <c r="W21" i="9" s="1"/>
  <c r="W28" i="9"/>
  <c r="W24" i="9"/>
  <c r="V29" i="9"/>
  <c r="U29" i="9"/>
  <c r="U21" i="9" s="1"/>
  <c r="V22" i="9" s="1"/>
  <c r="T29" i="9"/>
  <c r="S29" i="9"/>
  <c r="S28" i="9"/>
  <c r="R29" i="9"/>
  <c r="Q29" i="9"/>
  <c r="P29" i="9"/>
  <c r="O29" i="9"/>
  <c r="O28" i="9"/>
  <c r="N29" i="9"/>
  <c r="M29" i="9"/>
  <c r="L29" i="9"/>
  <c r="K29" i="9"/>
  <c r="K28" i="9"/>
  <c r="J29" i="9"/>
  <c r="I29" i="9"/>
  <c r="H29" i="9"/>
  <c r="G29" i="9"/>
  <c r="G28" i="9"/>
  <c r="F29" i="9"/>
  <c r="E29" i="9"/>
  <c r="E21" i="9" s="1"/>
  <c r="D29" i="9"/>
  <c r="AC28" i="9"/>
  <c r="AB28" i="9"/>
  <c r="AF28" i="9"/>
  <c r="Z28" i="9"/>
  <c r="Y28" i="9"/>
  <c r="X28" i="9"/>
  <c r="V28" i="9"/>
  <c r="U28" i="9"/>
  <c r="T28" i="9"/>
  <c r="R28" i="9"/>
  <c r="Q28" i="9"/>
  <c r="P28" i="9"/>
  <c r="N28" i="9"/>
  <c r="M28" i="9"/>
  <c r="L28" i="9"/>
  <c r="J28" i="9"/>
  <c r="I28" i="9"/>
  <c r="H28" i="9"/>
  <c r="F28" i="9"/>
  <c r="E28" i="9"/>
  <c r="D28" i="9"/>
  <c r="AU24" i="9"/>
  <c r="AV24" i="9"/>
  <c r="AW24" i="9"/>
  <c r="AX24" i="9"/>
  <c r="AY24" i="9"/>
  <c r="AZ24" i="9"/>
  <c r="BA24" i="9"/>
  <c r="BB24" i="9"/>
  <c r="BC24" i="9"/>
  <c r="BD24" i="9"/>
  <c r="BE24" i="9"/>
  <c r="BF24" i="9"/>
  <c r="BG24" i="9"/>
  <c r="BH24" i="9"/>
  <c r="BI24" i="9"/>
  <c r="BJ24" i="9"/>
  <c r="BK24" i="9"/>
  <c r="BL24" i="9"/>
  <c r="BM24" i="9"/>
  <c r="BN24" i="9"/>
  <c r="BO24" i="9"/>
  <c r="AF23" i="9"/>
  <c r="AG23" i="9"/>
  <c r="AH23" i="9"/>
  <c r="AI23" i="9"/>
  <c r="AJ23" i="9"/>
  <c r="AK23" i="9"/>
  <c r="AL23" i="9"/>
  <c r="AM23" i="9"/>
  <c r="AN23" i="9"/>
  <c r="AO23" i="9"/>
  <c r="AP23" i="9"/>
  <c r="AQ23" i="9"/>
  <c r="AR23" i="9"/>
  <c r="AS23" i="9"/>
  <c r="AT23" i="9"/>
  <c r="AU23" i="9"/>
  <c r="AV23" i="9"/>
  <c r="AW23" i="9"/>
  <c r="AX23" i="9"/>
  <c r="AY23" i="9"/>
  <c r="AZ23" i="9"/>
  <c r="BA23" i="9"/>
  <c r="BB23" i="9"/>
  <c r="BC23" i="9"/>
  <c r="BD23" i="9"/>
  <c r="BE23" i="9"/>
  <c r="BF23" i="9"/>
  <c r="BG23" i="9"/>
  <c r="BH23" i="9"/>
  <c r="BI23" i="9"/>
  <c r="BJ23" i="9"/>
  <c r="BK23" i="9"/>
  <c r="BL23" i="9"/>
  <c r="BM23" i="9"/>
  <c r="BN23" i="9"/>
  <c r="BO23" i="9"/>
  <c r="AF22" i="9"/>
  <c r="AG22" i="9"/>
  <c r="AH22" i="9"/>
  <c r="AI22" i="9"/>
  <c r="AJ22" i="9"/>
  <c r="AK22" i="9"/>
  <c r="AL22" i="9"/>
  <c r="AM22" i="9"/>
  <c r="AN22" i="9"/>
  <c r="AO22" i="9"/>
  <c r="AP22" i="9"/>
  <c r="AQ22" i="9"/>
  <c r="AR22" i="9"/>
  <c r="AS22" i="9"/>
  <c r="AT22" i="9"/>
  <c r="AU22" i="9"/>
  <c r="AV22" i="9"/>
  <c r="AW22" i="9"/>
  <c r="AX22" i="9"/>
  <c r="AY22" i="9"/>
  <c r="AZ22" i="9"/>
  <c r="BA22" i="9"/>
  <c r="BB22" i="9"/>
  <c r="BC22" i="9"/>
  <c r="BD22" i="9"/>
  <c r="BE22" i="9"/>
  <c r="BF22" i="9"/>
  <c r="BG22" i="9"/>
  <c r="BH22" i="9"/>
  <c r="BI22" i="9"/>
  <c r="BJ22" i="9"/>
  <c r="BK22" i="9"/>
  <c r="BL22" i="9"/>
  <c r="BM22" i="9"/>
  <c r="BN22" i="9"/>
  <c r="BO22" i="9"/>
  <c r="AC18" i="9"/>
  <c r="AG18" i="9"/>
  <c r="AB18" i="9"/>
  <c r="AF18" i="9"/>
  <c r="AA18" i="9"/>
  <c r="Z18" i="9"/>
  <c r="Y18" i="9"/>
  <c r="X18" i="9"/>
  <c r="W18" i="9"/>
  <c r="Y114" i="1"/>
  <c r="V18" i="9"/>
  <c r="U18" i="9"/>
  <c r="W114" i="1"/>
  <c r="T18" i="9"/>
  <c r="S18" i="9"/>
  <c r="U114" i="1"/>
  <c r="R18" i="9"/>
  <c r="Q18" i="9"/>
  <c r="P18" i="9"/>
  <c r="O18" i="9"/>
  <c r="N18" i="9"/>
  <c r="M18" i="9"/>
  <c r="L18" i="9"/>
  <c r="L114" i="1"/>
  <c r="K18" i="9"/>
  <c r="K114" i="1"/>
  <c r="J18" i="9"/>
  <c r="I18" i="9"/>
  <c r="H18" i="9"/>
  <c r="G18" i="9"/>
  <c r="F18" i="9"/>
  <c r="E18" i="9"/>
  <c r="D18" i="9"/>
  <c r="AB16" i="9"/>
  <c r="AF16" i="9"/>
  <c r="AC16" i="9"/>
  <c r="AC15" i="9"/>
  <c r="AA16" i="9"/>
  <c r="Z16" i="9"/>
  <c r="Z15" i="9"/>
  <c r="Y16" i="9"/>
  <c r="Y15" i="9"/>
  <c r="X16" i="9"/>
  <c r="W16" i="9"/>
  <c r="V16" i="9"/>
  <c r="V15" i="9"/>
  <c r="U16" i="9"/>
  <c r="U15" i="9"/>
  <c r="T16" i="9"/>
  <c r="S16" i="9"/>
  <c r="R16" i="9"/>
  <c r="R15" i="9"/>
  <c r="Q16" i="9"/>
  <c r="Q15" i="9"/>
  <c r="P16" i="9"/>
  <c r="P15" i="9"/>
  <c r="S15" i="9"/>
  <c r="T15" i="9"/>
  <c r="W15" i="9"/>
  <c r="X15" i="9"/>
  <c r="AA15" i="9"/>
  <c r="AB15" i="9"/>
  <c r="O16" i="9"/>
  <c r="N16" i="9"/>
  <c r="N15" i="9"/>
  <c r="M16" i="9"/>
  <c r="M15" i="9"/>
  <c r="L16" i="9"/>
  <c r="K16" i="9"/>
  <c r="K15" i="9"/>
  <c r="J16" i="9"/>
  <c r="J15" i="9"/>
  <c r="I16" i="9"/>
  <c r="I15" i="9"/>
  <c r="H16" i="9"/>
  <c r="H15" i="9"/>
  <c r="G16" i="9"/>
  <c r="G15" i="9"/>
  <c r="F16" i="9"/>
  <c r="F15" i="9"/>
  <c r="E16" i="9"/>
  <c r="E15" i="9"/>
  <c r="D16" i="9"/>
  <c r="D15" i="9"/>
  <c r="O15" i="9"/>
  <c r="L15" i="9"/>
  <c r="AB14" i="9"/>
  <c r="AF14" i="9"/>
  <c r="AC14" i="9"/>
  <c r="AG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AC13" i="9"/>
  <c r="AG13" i="9"/>
  <c r="AB13" i="9"/>
  <c r="AF13" i="9"/>
  <c r="AF5" i="9"/>
  <c r="AF19" i="9"/>
  <c r="AA13" i="9"/>
  <c r="Z13" i="9"/>
  <c r="Y13" i="9"/>
  <c r="X13" i="9"/>
  <c r="W13" i="9"/>
  <c r="V13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D13" i="9"/>
  <c r="AB12" i="9"/>
  <c r="AF12" i="9"/>
  <c r="AC12" i="9"/>
  <c r="AG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AF10" i="9"/>
  <c r="AG10" i="9"/>
  <c r="AH10" i="9"/>
  <c r="AF9" i="9"/>
  <c r="AG9" i="9"/>
  <c r="AH9" i="9"/>
  <c r="AI9" i="9"/>
  <c r="AJ9" i="9"/>
  <c r="AK9" i="9"/>
  <c r="AL9" i="9"/>
  <c r="AM9" i="9"/>
  <c r="AN9" i="9"/>
  <c r="AO9" i="9"/>
  <c r="AP9" i="9"/>
  <c r="AQ9" i="9"/>
  <c r="AR9" i="9"/>
  <c r="AS9" i="9"/>
  <c r="AF8" i="9"/>
  <c r="AG8" i="9"/>
  <c r="AH8" i="9"/>
  <c r="AI8" i="9"/>
  <c r="AJ8" i="9"/>
  <c r="AK8" i="9"/>
  <c r="AL8" i="9"/>
  <c r="AM8" i="9"/>
  <c r="AN8" i="9"/>
  <c r="AO8" i="9"/>
  <c r="AP8" i="9"/>
  <c r="AQ8" i="9"/>
  <c r="AR8" i="9"/>
  <c r="AS8" i="9"/>
  <c r="AT8" i="9"/>
  <c r="AU8" i="9"/>
  <c r="AV8" i="9"/>
  <c r="AW8" i="9"/>
  <c r="AX8" i="9"/>
  <c r="AY8" i="9"/>
  <c r="AZ8" i="9"/>
  <c r="BA8" i="9"/>
  <c r="BB8" i="9"/>
  <c r="BC8" i="9"/>
  <c r="BD8" i="9"/>
  <c r="BE8" i="9"/>
  <c r="BF8" i="9"/>
  <c r="BG8" i="9"/>
  <c r="BH8" i="9"/>
  <c r="BI8" i="9"/>
  <c r="BJ8" i="9"/>
  <c r="BK8" i="9"/>
  <c r="BL8" i="9"/>
  <c r="BM8" i="9"/>
  <c r="BN8" i="9"/>
  <c r="BO8" i="9"/>
  <c r="AF7" i="9"/>
  <c r="AG7" i="9"/>
  <c r="AH7" i="9"/>
  <c r="AI7" i="9"/>
  <c r="AJ7" i="9"/>
  <c r="AK7" i="9"/>
  <c r="AL7" i="9"/>
  <c r="AM7" i="9"/>
  <c r="AN7" i="9"/>
  <c r="AO7" i="9"/>
  <c r="AP7" i="9"/>
  <c r="AQ7" i="9"/>
  <c r="AR7" i="9"/>
  <c r="AS7" i="9"/>
  <c r="AT7" i="9"/>
  <c r="AU7" i="9"/>
  <c r="AV7" i="9"/>
  <c r="AW7" i="9"/>
  <c r="AX7" i="9"/>
  <c r="AY7" i="9"/>
  <c r="AZ7" i="9"/>
  <c r="BA7" i="9"/>
  <c r="BB7" i="9"/>
  <c r="BC7" i="9"/>
  <c r="BD7" i="9"/>
  <c r="BE7" i="9"/>
  <c r="BF7" i="9"/>
  <c r="BG7" i="9"/>
  <c r="BH7" i="9"/>
  <c r="BI7" i="9"/>
  <c r="BJ7" i="9"/>
  <c r="BK7" i="9"/>
  <c r="BL7" i="9"/>
  <c r="BM7" i="9"/>
  <c r="BN7" i="9"/>
  <c r="BO7" i="9"/>
  <c r="AF6" i="9"/>
  <c r="AG6" i="9"/>
  <c r="AC3" i="9"/>
  <c r="AB3" i="9"/>
  <c r="AF3" i="9"/>
  <c r="AA3" i="9"/>
  <c r="Z3" i="9"/>
  <c r="Y3" i="9"/>
  <c r="X3" i="9"/>
  <c r="Y330" i="9"/>
  <c r="Y331" i="9"/>
  <c r="W3" i="9"/>
  <c r="V3" i="9"/>
  <c r="U3" i="9"/>
  <c r="U330" i="9"/>
  <c r="U331" i="9"/>
  <c r="T3" i="9"/>
  <c r="S3" i="9"/>
  <c r="R3" i="9"/>
  <c r="Q3" i="9"/>
  <c r="Q330" i="9"/>
  <c r="Q331" i="9"/>
  <c r="P3" i="9"/>
  <c r="P330" i="9"/>
  <c r="P331" i="9"/>
  <c r="O3" i="9"/>
  <c r="N3" i="9"/>
  <c r="M3" i="9"/>
  <c r="L3" i="9"/>
  <c r="L330" i="9"/>
  <c r="L331" i="9"/>
  <c r="K3" i="9"/>
  <c r="J3" i="9"/>
  <c r="I3" i="9"/>
  <c r="H3" i="9"/>
  <c r="G3" i="9"/>
  <c r="F3" i="9"/>
  <c r="E3" i="9"/>
  <c r="D3" i="9"/>
  <c r="E330" i="9"/>
  <c r="E331" i="9"/>
  <c r="AC96" i="8"/>
  <c r="AG96" i="8"/>
  <c r="AB96" i="8"/>
  <c r="AF96" i="8"/>
  <c r="AA96" i="8"/>
  <c r="Z96" i="8"/>
  <c r="Y96" i="8"/>
  <c r="X96" i="8"/>
  <c r="W96" i="8"/>
  <c r="V96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D96" i="8"/>
  <c r="AB95" i="8"/>
  <c r="AF95" i="8"/>
  <c r="AC95" i="8"/>
  <c r="AC94" i="8"/>
  <c r="AA95" i="8"/>
  <c r="AA94" i="8"/>
  <c r="AA93" i="8"/>
  <c r="Z95" i="8"/>
  <c r="Z94" i="8"/>
  <c r="Z93" i="8"/>
  <c r="Y95" i="8"/>
  <c r="Y94" i="8"/>
  <c r="Y93" i="8"/>
  <c r="X95" i="8"/>
  <c r="X93" i="8"/>
  <c r="W95" i="8"/>
  <c r="W94" i="8"/>
  <c r="V95" i="8"/>
  <c r="V93" i="8"/>
  <c r="V94" i="8"/>
  <c r="U95" i="8"/>
  <c r="U93" i="8"/>
  <c r="V90" i="8"/>
  <c r="U94" i="8"/>
  <c r="U91" i="8"/>
  <c r="T95" i="8"/>
  <c r="S95" i="8"/>
  <c r="S94" i="8"/>
  <c r="S93" i="8"/>
  <c r="R95" i="8"/>
  <c r="R94" i="8"/>
  <c r="R93" i="8"/>
  <c r="R91" i="8"/>
  <c r="Q95" i="8"/>
  <c r="Q94" i="8"/>
  <c r="Q93" i="8"/>
  <c r="P95" i="8"/>
  <c r="O95" i="8"/>
  <c r="O94" i="8"/>
  <c r="O93" i="8"/>
  <c r="N95" i="8"/>
  <c r="N94" i="8"/>
  <c r="N93" i="8"/>
  <c r="N90" i="8"/>
  <c r="M95" i="8"/>
  <c r="M94" i="8"/>
  <c r="M93" i="8"/>
  <c r="L95" i="8"/>
  <c r="K95" i="8"/>
  <c r="K94" i="8"/>
  <c r="K93" i="8"/>
  <c r="J95" i="8"/>
  <c r="J94" i="8"/>
  <c r="J93" i="8"/>
  <c r="I95" i="8"/>
  <c r="I94" i="8"/>
  <c r="I93" i="8"/>
  <c r="H95" i="8"/>
  <c r="H93" i="8"/>
  <c r="G95" i="8"/>
  <c r="G94" i="8"/>
  <c r="F95" i="8"/>
  <c r="F93" i="8"/>
  <c r="F94" i="8"/>
  <c r="E95" i="8"/>
  <c r="E93" i="8"/>
  <c r="E94" i="8"/>
  <c r="E91" i="8"/>
  <c r="D95" i="8"/>
  <c r="AB94" i="8"/>
  <c r="AF94" i="8"/>
  <c r="AF93" i="8"/>
  <c r="X94" i="8"/>
  <c r="T94" i="8"/>
  <c r="T93" i="8"/>
  <c r="P94" i="8"/>
  <c r="P93" i="8"/>
  <c r="L94" i="8"/>
  <c r="L93" i="8"/>
  <c r="H94" i="8"/>
  <c r="D94" i="8"/>
  <c r="D93" i="8"/>
  <c r="AF90" i="8"/>
  <c r="AG90" i="8"/>
  <c r="AH90" i="8"/>
  <c r="AI90" i="8"/>
  <c r="AJ90" i="8"/>
  <c r="AK90" i="8"/>
  <c r="AL90" i="8"/>
  <c r="AM90" i="8"/>
  <c r="AN90" i="8"/>
  <c r="AO90" i="8"/>
  <c r="AP90" i="8"/>
  <c r="AQ90" i="8"/>
  <c r="AR90" i="8"/>
  <c r="AS90" i="8"/>
  <c r="AT90" i="8"/>
  <c r="AU90" i="8"/>
  <c r="AV90" i="8"/>
  <c r="AW90" i="8"/>
  <c r="AX90" i="8"/>
  <c r="AY90" i="8"/>
  <c r="AZ90" i="8"/>
  <c r="BA90" i="8"/>
  <c r="BB90" i="8"/>
  <c r="BC90" i="8"/>
  <c r="BD90" i="8"/>
  <c r="BE90" i="8"/>
  <c r="BF90" i="8"/>
  <c r="BG90" i="8"/>
  <c r="BH90" i="8"/>
  <c r="BI90" i="8"/>
  <c r="BJ90" i="8"/>
  <c r="BK90" i="8"/>
  <c r="BL90" i="8"/>
  <c r="BM90" i="8"/>
  <c r="BN90" i="8"/>
  <c r="BO90" i="8"/>
  <c r="AB80" i="8"/>
  <c r="X80" i="8"/>
  <c r="X82" i="8" s="1"/>
  <c r="T80" i="8"/>
  <c r="V147" i="3"/>
  <c r="V144" i="3" s="1"/>
  <c r="P80" i="8"/>
  <c r="L80" i="8"/>
  <c r="H80" i="8"/>
  <c r="H82" i="8"/>
  <c r="D80" i="8"/>
  <c r="D82" i="8" s="1"/>
  <c r="D138" i="1" s="1"/>
  <c r="D135" i="1"/>
  <c r="AC80" i="8"/>
  <c r="AC82" i="8" s="1"/>
  <c r="AA80" i="8"/>
  <c r="Z80" i="8"/>
  <c r="Y80" i="8"/>
  <c r="Y82" i="8"/>
  <c r="W80" i="8"/>
  <c r="Y147" i="3" s="1"/>
  <c r="V80" i="8"/>
  <c r="V82" i="8"/>
  <c r="V84" i="8" s="1"/>
  <c r="U80" i="8"/>
  <c r="S80" i="8"/>
  <c r="U147" i="3" s="1"/>
  <c r="R80" i="8"/>
  <c r="Q80" i="8"/>
  <c r="Q82" i="8"/>
  <c r="O80" i="8"/>
  <c r="O81" i="8" s="1"/>
  <c r="N80" i="8"/>
  <c r="N82" i="8" s="1"/>
  <c r="M80" i="8"/>
  <c r="K80" i="8"/>
  <c r="K82" i="8"/>
  <c r="J80" i="8"/>
  <c r="J82" i="8" s="1"/>
  <c r="I80" i="8"/>
  <c r="I82" i="8" s="1"/>
  <c r="I84" i="8" s="1"/>
  <c r="G80" i="8"/>
  <c r="F80" i="8"/>
  <c r="F82" i="8" s="1"/>
  <c r="F138" i="1" s="1"/>
  <c r="E80" i="8"/>
  <c r="E82" i="8" s="1"/>
  <c r="E138" i="1" s="1"/>
  <c r="AC79" i="8"/>
  <c r="AB79" i="8"/>
  <c r="AA79" i="8"/>
  <c r="AA72" i="8" s="1"/>
  <c r="Z79" i="8"/>
  <c r="Y79" i="8"/>
  <c r="X79" i="8"/>
  <c r="W79" i="8"/>
  <c r="W72" i="8" s="1"/>
  <c r="V79" i="8"/>
  <c r="U79" i="8"/>
  <c r="T79" i="8"/>
  <c r="T72" i="8" s="1"/>
  <c r="S79" i="8"/>
  <c r="R79" i="8"/>
  <c r="R72" i="8" s="1"/>
  <c r="Q79" i="8"/>
  <c r="Q73" i="8" s="1"/>
  <c r="Q72" i="8"/>
  <c r="P79" i="8"/>
  <c r="O79" i="8"/>
  <c r="O274" i="2" s="1"/>
  <c r="O147" i="3"/>
  <c r="N79" i="8"/>
  <c r="M79" i="8"/>
  <c r="M147" i="3"/>
  <c r="L79" i="8"/>
  <c r="L81" i="8" s="1"/>
  <c r="K79" i="8"/>
  <c r="J79" i="8"/>
  <c r="J72" i="8"/>
  <c r="I79" i="8"/>
  <c r="I81" i="8" s="1"/>
  <c r="H79" i="8"/>
  <c r="G79" i="8"/>
  <c r="G274" i="2" s="1"/>
  <c r="F79" i="8"/>
  <c r="F274" i="2"/>
  <c r="E79" i="8"/>
  <c r="E147" i="3" s="1"/>
  <c r="D79" i="8"/>
  <c r="D147" i="3"/>
  <c r="AB78" i="8"/>
  <c r="AF78" i="8" s="1"/>
  <c r="AC78" i="8"/>
  <c r="AG78" i="8"/>
  <c r="AA78" i="8"/>
  <c r="Z78" i="8"/>
  <c r="Y78" i="8"/>
  <c r="X78" i="8"/>
  <c r="W78" i="8"/>
  <c r="V78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D78" i="8"/>
  <c r="AC77" i="8"/>
  <c r="AB77" i="8"/>
  <c r="AF77" i="8" s="1"/>
  <c r="AB76" i="8"/>
  <c r="AF76" i="8"/>
  <c r="AA77" i="8"/>
  <c r="AA69" i="8" s="1"/>
  <c r="AA71" i="8"/>
  <c r="Z77" i="8"/>
  <c r="Z69" i="8" s="1"/>
  <c r="Z74" i="8" s="1"/>
  <c r="Y77" i="8"/>
  <c r="Y69" i="8" s="1"/>
  <c r="X77" i="8"/>
  <c r="W77" i="8"/>
  <c r="W69" i="8"/>
  <c r="V77" i="8"/>
  <c r="U77" i="8"/>
  <c r="U69" i="8" s="1"/>
  <c r="T77" i="8"/>
  <c r="T69" i="8"/>
  <c r="S77" i="8"/>
  <c r="R77" i="8"/>
  <c r="Q77" i="8"/>
  <c r="P77" i="8"/>
  <c r="P76" i="8"/>
  <c r="O77" i="8"/>
  <c r="O69" i="8"/>
  <c r="N77" i="8"/>
  <c r="N69" i="8" s="1"/>
  <c r="M77" i="8"/>
  <c r="M69" i="8"/>
  <c r="L77" i="8"/>
  <c r="L76" i="8"/>
  <c r="K77" i="8"/>
  <c r="J77" i="8"/>
  <c r="J69" i="8" s="1"/>
  <c r="I77" i="8"/>
  <c r="H77" i="8"/>
  <c r="H69" i="8" s="1"/>
  <c r="H71" i="8" s="1"/>
  <c r="H76" i="8"/>
  <c r="G77" i="8"/>
  <c r="F77" i="8"/>
  <c r="E77" i="8"/>
  <c r="D77" i="8"/>
  <c r="AC76" i="8"/>
  <c r="AA76" i="8"/>
  <c r="Z76" i="8"/>
  <c r="Y76" i="8"/>
  <c r="X76" i="8"/>
  <c r="W76" i="8"/>
  <c r="V76" i="8"/>
  <c r="U76" i="8"/>
  <c r="T76" i="8"/>
  <c r="S76" i="8"/>
  <c r="R76" i="8"/>
  <c r="Q76" i="8"/>
  <c r="O76" i="8"/>
  <c r="N76" i="8"/>
  <c r="M76" i="8"/>
  <c r="K76" i="8"/>
  <c r="J76" i="8"/>
  <c r="I76" i="8"/>
  <c r="G76" i="8"/>
  <c r="F76" i="8"/>
  <c r="E76" i="8"/>
  <c r="D76" i="8"/>
  <c r="AU72" i="8"/>
  <c r="AV72" i="8"/>
  <c r="AW72" i="8"/>
  <c r="AX72" i="8"/>
  <c r="AY72" i="8"/>
  <c r="AZ72" i="8"/>
  <c r="BA72" i="8"/>
  <c r="BB72" i="8"/>
  <c r="BC72" i="8"/>
  <c r="BD72" i="8"/>
  <c r="BE72" i="8"/>
  <c r="BF72" i="8"/>
  <c r="BG72" i="8"/>
  <c r="BH72" i="8"/>
  <c r="BI72" i="8"/>
  <c r="BJ72" i="8"/>
  <c r="BK72" i="8"/>
  <c r="BL72" i="8"/>
  <c r="BM72" i="8"/>
  <c r="BN72" i="8"/>
  <c r="BO72" i="8"/>
  <c r="AF71" i="8"/>
  <c r="AG71" i="8"/>
  <c r="AH71" i="8"/>
  <c r="AI71" i="8"/>
  <c r="AJ71" i="8"/>
  <c r="AK71" i="8"/>
  <c r="AL71" i="8"/>
  <c r="AM71" i="8"/>
  <c r="AN71" i="8"/>
  <c r="AO71" i="8"/>
  <c r="AP71" i="8"/>
  <c r="AQ71" i="8"/>
  <c r="AR71" i="8"/>
  <c r="AS71" i="8"/>
  <c r="AT71" i="8"/>
  <c r="AU71" i="8"/>
  <c r="AV71" i="8"/>
  <c r="AW71" i="8"/>
  <c r="AX71" i="8"/>
  <c r="AY71" i="8"/>
  <c r="AZ71" i="8"/>
  <c r="BA71" i="8"/>
  <c r="BB71" i="8"/>
  <c r="BC71" i="8"/>
  <c r="BD71" i="8"/>
  <c r="BE71" i="8"/>
  <c r="BF71" i="8"/>
  <c r="BG71" i="8"/>
  <c r="BH71" i="8"/>
  <c r="BI71" i="8"/>
  <c r="BJ71" i="8"/>
  <c r="BK71" i="8"/>
  <c r="BL71" i="8"/>
  <c r="BM71" i="8"/>
  <c r="BN71" i="8"/>
  <c r="BO71" i="8"/>
  <c r="AF70" i="8"/>
  <c r="AG70" i="8"/>
  <c r="AH70" i="8"/>
  <c r="AI70" i="8"/>
  <c r="AJ70" i="8"/>
  <c r="AK70" i="8"/>
  <c r="AL70" i="8"/>
  <c r="AM70" i="8"/>
  <c r="AN70" i="8"/>
  <c r="AO70" i="8"/>
  <c r="AP70" i="8"/>
  <c r="AQ70" i="8"/>
  <c r="AR70" i="8"/>
  <c r="AS70" i="8"/>
  <c r="AT70" i="8"/>
  <c r="AU70" i="8"/>
  <c r="AV70" i="8"/>
  <c r="AW70" i="8"/>
  <c r="AX70" i="8"/>
  <c r="AY70" i="8"/>
  <c r="AZ70" i="8"/>
  <c r="BA70" i="8"/>
  <c r="BB70" i="8"/>
  <c r="BC70" i="8"/>
  <c r="BD70" i="8"/>
  <c r="BE70" i="8"/>
  <c r="BF70" i="8"/>
  <c r="BG70" i="8"/>
  <c r="BH70" i="8"/>
  <c r="BI70" i="8"/>
  <c r="BJ70" i="8"/>
  <c r="BK70" i="8"/>
  <c r="BL70" i="8"/>
  <c r="BM70" i="8"/>
  <c r="BN70" i="8"/>
  <c r="BO70" i="8"/>
  <c r="AG66" i="8"/>
  <c r="AF66" i="8"/>
  <c r="AC64" i="8"/>
  <c r="AG64" i="8"/>
  <c r="AG146" i="3"/>
  <c r="AB64" i="8"/>
  <c r="AA64" i="8"/>
  <c r="AA63" i="8"/>
  <c r="AA65" i="8"/>
  <c r="Z64" i="8"/>
  <c r="Z65" i="8"/>
  <c r="Z63" i="8"/>
  <c r="Y64" i="8"/>
  <c r="X64" i="8"/>
  <c r="W64" i="8"/>
  <c r="W65" i="8"/>
  <c r="W63" i="8"/>
  <c r="W56" i="8"/>
  <c r="V64" i="8"/>
  <c r="V63" i="8"/>
  <c r="V57" i="8"/>
  <c r="U64" i="8"/>
  <c r="T64" i="8"/>
  <c r="T65" i="8"/>
  <c r="T63" i="8"/>
  <c r="U63" i="8"/>
  <c r="U57" i="8"/>
  <c r="X63" i="8"/>
  <c r="Y63" i="8"/>
  <c r="Y56" i="8"/>
  <c r="AB63" i="8"/>
  <c r="AC63" i="8"/>
  <c r="AG63" i="8"/>
  <c r="S64" i="8"/>
  <c r="U146" i="3"/>
  <c r="S63" i="8"/>
  <c r="R64" i="8"/>
  <c r="R63" i="8"/>
  <c r="R57" i="8"/>
  <c r="Q64" i="8"/>
  <c r="P64" i="8"/>
  <c r="O64" i="8"/>
  <c r="O65" i="8"/>
  <c r="O63" i="8"/>
  <c r="N64" i="8"/>
  <c r="N63" i="8"/>
  <c r="N56" i="8"/>
  <c r="M64" i="8"/>
  <c r="M65" i="8"/>
  <c r="L64" i="8"/>
  <c r="K64" i="8"/>
  <c r="K63" i="8"/>
  <c r="K146" i="3"/>
  <c r="J64" i="8"/>
  <c r="J63" i="8"/>
  <c r="I64" i="8"/>
  <c r="H64" i="8"/>
  <c r="G64" i="8"/>
  <c r="G65" i="8"/>
  <c r="G63" i="8"/>
  <c r="F64" i="8"/>
  <c r="F63" i="8"/>
  <c r="F57" i="8"/>
  <c r="E64" i="8"/>
  <c r="D64" i="8"/>
  <c r="Q63" i="8"/>
  <c r="Q57" i="8"/>
  <c r="P63" i="8"/>
  <c r="P57" i="8"/>
  <c r="M63" i="8"/>
  <c r="M57" i="8"/>
  <c r="L63" i="8"/>
  <c r="L57" i="8"/>
  <c r="I63" i="8"/>
  <c r="H63" i="8"/>
  <c r="H146" i="3"/>
  <c r="E63" i="8"/>
  <c r="E57" i="8"/>
  <c r="E65" i="8"/>
  <c r="D63" i="8"/>
  <c r="D146" i="3"/>
  <c r="AC62" i="8"/>
  <c r="AG62" i="8"/>
  <c r="AB62" i="8"/>
  <c r="AF62" i="8"/>
  <c r="AA62" i="8"/>
  <c r="Z62" i="8"/>
  <c r="Y62" i="8"/>
  <c r="X62" i="8"/>
  <c r="W62" i="8"/>
  <c r="V62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D62" i="8"/>
  <c r="AC61" i="8"/>
  <c r="AG61" i="8"/>
  <c r="AB61" i="8"/>
  <c r="AF61" i="8"/>
  <c r="AB60" i="8"/>
  <c r="AF60" i="8"/>
  <c r="AA61" i="8"/>
  <c r="Z61" i="8"/>
  <c r="Z53" i="8"/>
  <c r="Y61" i="8"/>
  <c r="X61" i="8"/>
  <c r="W61" i="8"/>
  <c r="V61" i="8"/>
  <c r="V53" i="8"/>
  <c r="U61" i="8"/>
  <c r="U53" i="8"/>
  <c r="U55" i="8"/>
  <c r="T61" i="8"/>
  <c r="T53" i="8"/>
  <c r="T55" i="8"/>
  <c r="S61" i="8"/>
  <c r="R61" i="8"/>
  <c r="Q61" i="8"/>
  <c r="Q55" i="8"/>
  <c r="P61" i="8"/>
  <c r="O61" i="8"/>
  <c r="N61" i="8"/>
  <c r="N53" i="8"/>
  <c r="N58" i="8"/>
  <c r="M61" i="8"/>
  <c r="M53" i="8"/>
  <c r="L61" i="8"/>
  <c r="L60" i="8"/>
  <c r="K61" i="8"/>
  <c r="J61" i="8"/>
  <c r="J53" i="8"/>
  <c r="I61" i="8"/>
  <c r="H61" i="8"/>
  <c r="H53" i="8"/>
  <c r="H60" i="8"/>
  <c r="G61" i="8"/>
  <c r="F61" i="8"/>
  <c r="F53" i="8"/>
  <c r="E61" i="8"/>
  <c r="D61" i="8"/>
  <c r="AC60" i="8"/>
  <c r="AG60" i="8"/>
  <c r="AA60" i="8"/>
  <c r="Z60" i="8"/>
  <c r="Y60" i="8"/>
  <c r="X60" i="8"/>
  <c r="W60" i="8"/>
  <c r="V60" i="8"/>
  <c r="S60" i="8"/>
  <c r="T60" i="8"/>
  <c r="U60" i="8"/>
  <c r="R60" i="8"/>
  <c r="Q60" i="8"/>
  <c r="P60" i="8"/>
  <c r="O60" i="8"/>
  <c r="N60" i="8"/>
  <c r="M60" i="8"/>
  <c r="K60" i="8"/>
  <c r="J60" i="8"/>
  <c r="I60" i="8"/>
  <c r="G60" i="8"/>
  <c r="F60" i="8"/>
  <c r="E60" i="8"/>
  <c r="D60" i="8"/>
  <c r="X53" i="8"/>
  <c r="X58" i="8"/>
  <c r="Z57" i="8"/>
  <c r="Y57" i="8"/>
  <c r="W57" i="8"/>
  <c r="T57" i="8"/>
  <c r="S57" i="8"/>
  <c r="O57" i="8"/>
  <c r="J57" i="8"/>
  <c r="G57" i="8"/>
  <c r="D57" i="8"/>
  <c r="Z56" i="8"/>
  <c r="U56" i="8"/>
  <c r="T56" i="8"/>
  <c r="R56" i="8"/>
  <c r="J56" i="8"/>
  <c r="H56" i="8"/>
  <c r="E56" i="8"/>
  <c r="AU55" i="8"/>
  <c r="AV55" i="8"/>
  <c r="AW55" i="8"/>
  <c r="AX55" i="8"/>
  <c r="AY55" i="8"/>
  <c r="AZ55" i="8"/>
  <c r="BA55" i="8"/>
  <c r="BB55" i="8"/>
  <c r="BC55" i="8"/>
  <c r="BD55" i="8"/>
  <c r="BE55" i="8"/>
  <c r="BF55" i="8"/>
  <c r="BG55" i="8"/>
  <c r="BH55" i="8"/>
  <c r="BI55" i="8"/>
  <c r="BJ55" i="8"/>
  <c r="BK55" i="8"/>
  <c r="BL55" i="8"/>
  <c r="BM55" i="8"/>
  <c r="BN55" i="8"/>
  <c r="BO55" i="8"/>
  <c r="AF55" i="8"/>
  <c r="AG55" i="8"/>
  <c r="AH55" i="8"/>
  <c r="AI55" i="8"/>
  <c r="AJ55" i="8"/>
  <c r="AK55" i="8"/>
  <c r="AL55" i="8"/>
  <c r="AM55" i="8"/>
  <c r="AN55" i="8"/>
  <c r="AO55" i="8"/>
  <c r="AP55" i="8"/>
  <c r="AQ55" i="8"/>
  <c r="AF54" i="8"/>
  <c r="AG54" i="8"/>
  <c r="AH54" i="8"/>
  <c r="AI54" i="8"/>
  <c r="AJ54" i="8"/>
  <c r="AK54" i="8"/>
  <c r="AL54" i="8"/>
  <c r="AM54" i="8"/>
  <c r="AN54" i="8"/>
  <c r="AO54" i="8"/>
  <c r="AP54" i="8"/>
  <c r="AQ54" i="8"/>
  <c r="AR54" i="8"/>
  <c r="AS54" i="8"/>
  <c r="AT54" i="8"/>
  <c r="AU54" i="8"/>
  <c r="AV54" i="8"/>
  <c r="AW54" i="8"/>
  <c r="AX54" i="8"/>
  <c r="AY54" i="8"/>
  <c r="AZ54" i="8"/>
  <c r="BA54" i="8"/>
  <c r="BB54" i="8"/>
  <c r="BC54" i="8"/>
  <c r="BD54" i="8"/>
  <c r="BE54" i="8"/>
  <c r="BF54" i="8"/>
  <c r="BG54" i="8"/>
  <c r="BH54" i="8"/>
  <c r="BI54" i="8"/>
  <c r="BJ54" i="8"/>
  <c r="BK54" i="8"/>
  <c r="BL54" i="8"/>
  <c r="BM54" i="8"/>
  <c r="BN54" i="8"/>
  <c r="BO54" i="8"/>
  <c r="Q53" i="8"/>
  <c r="AG50" i="8"/>
  <c r="AF50" i="8"/>
  <c r="AC48" i="8"/>
  <c r="AG48" i="8" s="1"/>
  <c r="AB48" i="8"/>
  <c r="AF48" i="8"/>
  <c r="AF145" i="3"/>
  <c r="AA48" i="8"/>
  <c r="AA47" i="8"/>
  <c r="Z48" i="8"/>
  <c r="AB145" i="3"/>
  <c r="Z47" i="8"/>
  <c r="Z41" i="8" s="1"/>
  <c r="Y48" i="8"/>
  <c r="X48" i="8"/>
  <c r="Z145" i="3"/>
  <c r="Z144" i="3" s="1"/>
  <c r="W48" i="8"/>
  <c r="W47" i="8"/>
  <c r="V48" i="8"/>
  <c r="X145" i="3"/>
  <c r="V47" i="8"/>
  <c r="U48" i="8"/>
  <c r="T48" i="8"/>
  <c r="V145" i="3"/>
  <c r="S48" i="8"/>
  <c r="S47" i="8"/>
  <c r="R48" i="8"/>
  <c r="T145" i="3" s="1"/>
  <c r="R47" i="8"/>
  <c r="Q48" i="8"/>
  <c r="P48" i="8"/>
  <c r="P47" i="8"/>
  <c r="Q47" i="8"/>
  <c r="Q49" i="8" s="1"/>
  <c r="T47" i="8"/>
  <c r="U47" i="8"/>
  <c r="X47" i="8"/>
  <c r="Y47" i="8"/>
  <c r="AB47" i="8"/>
  <c r="AC47" i="8"/>
  <c r="AC41" i="8" s="1"/>
  <c r="O48" i="8"/>
  <c r="O47" i="8"/>
  <c r="N48" i="8"/>
  <c r="N47" i="8"/>
  <c r="N145" i="3"/>
  <c r="M48" i="8"/>
  <c r="L48" i="8"/>
  <c r="K48" i="8"/>
  <c r="K47" i="8"/>
  <c r="K272" i="2" s="1"/>
  <c r="J48" i="8"/>
  <c r="J49" i="8" s="1"/>
  <c r="J47" i="8"/>
  <c r="I48" i="8"/>
  <c r="H48" i="8"/>
  <c r="G48" i="8"/>
  <c r="G49" i="8" s="1"/>
  <c r="G47" i="8"/>
  <c r="G272" i="2"/>
  <c r="F48" i="8"/>
  <c r="F47" i="8"/>
  <c r="E48" i="8"/>
  <c r="D48" i="8"/>
  <c r="M47" i="8"/>
  <c r="M145" i="3" s="1"/>
  <c r="L47" i="8"/>
  <c r="I47" i="8"/>
  <c r="H47" i="8"/>
  <c r="H145" i="3"/>
  <c r="E47" i="8"/>
  <c r="E272" i="2" s="1"/>
  <c r="D47" i="8"/>
  <c r="AC46" i="8"/>
  <c r="AG46" i="8" s="1"/>
  <c r="AB46" i="8"/>
  <c r="AF46" i="8" s="1"/>
  <c r="AA46" i="8"/>
  <c r="Z46" i="8"/>
  <c r="Y46" i="8"/>
  <c r="X46" i="8"/>
  <c r="W46" i="8"/>
  <c r="V46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D46" i="8"/>
  <c r="AC45" i="8"/>
  <c r="AG45" i="8" s="1"/>
  <c r="AH37" i="8" s="1"/>
  <c r="AB45" i="8"/>
  <c r="AB44" i="8"/>
  <c r="AA45" i="8"/>
  <c r="Z45" i="8"/>
  <c r="Z37" i="8" s="1"/>
  <c r="Z42" i="8" s="1"/>
  <c r="Y45" i="8"/>
  <c r="Y37" i="8" s="1"/>
  <c r="X45" i="8"/>
  <c r="X44" i="8"/>
  <c r="W45" i="8"/>
  <c r="W37" i="8" s="1"/>
  <c r="V45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D45" i="8"/>
  <c r="AC44" i="8"/>
  <c r="AG44" i="8"/>
  <c r="AG267" i="2"/>
  <c r="AG266" i="2"/>
  <c r="AA44" i="8"/>
  <c r="Z44" i="8"/>
  <c r="AB267" i="2"/>
  <c r="Y44" i="8"/>
  <c r="W44" i="8"/>
  <c r="V44" i="8"/>
  <c r="U44" i="8"/>
  <c r="T44" i="8"/>
  <c r="V267" i="2"/>
  <c r="S44" i="8"/>
  <c r="U267" i="2"/>
  <c r="R44" i="8"/>
  <c r="T267" i="2"/>
  <c r="T266" i="2"/>
  <c r="Q44" i="8"/>
  <c r="S267" i="2"/>
  <c r="S266" i="2"/>
  <c r="P44" i="8"/>
  <c r="R267" i="2"/>
  <c r="O44" i="8"/>
  <c r="N44" i="8"/>
  <c r="M44" i="8"/>
  <c r="L44" i="8"/>
  <c r="K44" i="8"/>
  <c r="K267" i="2"/>
  <c r="K266" i="2"/>
  <c r="J44" i="8"/>
  <c r="J267" i="2"/>
  <c r="J266" i="2"/>
  <c r="I44" i="8"/>
  <c r="H44" i="8"/>
  <c r="H267" i="2"/>
  <c r="G44" i="8"/>
  <c r="F44" i="8"/>
  <c r="E44" i="8"/>
  <c r="E267" i="2"/>
  <c r="D44" i="8"/>
  <c r="D267" i="2"/>
  <c r="D266" i="2"/>
  <c r="AU40" i="8"/>
  <c r="AV40" i="8"/>
  <c r="AW40" i="8"/>
  <c r="AX40" i="8"/>
  <c r="AY40" i="8"/>
  <c r="AZ40" i="8"/>
  <c r="BA40" i="8"/>
  <c r="BB40" i="8"/>
  <c r="BC40" i="8"/>
  <c r="BD40" i="8"/>
  <c r="BE40" i="8"/>
  <c r="BF40" i="8"/>
  <c r="BG40" i="8"/>
  <c r="BH40" i="8"/>
  <c r="BI40" i="8"/>
  <c r="BJ40" i="8"/>
  <c r="BK40" i="8"/>
  <c r="BL40" i="8"/>
  <c r="BM40" i="8"/>
  <c r="BN40" i="8"/>
  <c r="BO40" i="8"/>
  <c r="AU39" i="8"/>
  <c r="AV39" i="8"/>
  <c r="AW39" i="8"/>
  <c r="AX39" i="8"/>
  <c r="AY39" i="8"/>
  <c r="AZ39" i="8"/>
  <c r="BA39" i="8"/>
  <c r="BB39" i="8"/>
  <c r="BC39" i="8"/>
  <c r="BD39" i="8"/>
  <c r="BE39" i="8"/>
  <c r="BF39" i="8"/>
  <c r="BG39" i="8"/>
  <c r="BH39" i="8"/>
  <c r="BI39" i="8"/>
  <c r="BJ39" i="8"/>
  <c r="BK39" i="8"/>
  <c r="BL39" i="8"/>
  <c r="BM39" i="8"/>
  <c r="BN39" i="8"/>
  <c r="BO39" i="8"/>
  <c r="AF39" i="8"/>
  <c r="AG39" i="8"/>
  <c r="AH39" i="8"/>
  <c r="AI39" i="8"/>
  <c r="AJ39" i="8"/>
  <c r="AK39" i="8"/>
  <c r="AL39" i="8"/>
  <c r="AM39" i="8"/>
  <c r="AN39" i="8"/>
  <c r="AO39" i="8"/>
  <c r="AP39" i="8"/>
  <c r="AQ39" i="8"/>
  <c r="AF38" i="8"/>
  <c r="AG38" i="8"/>
  <c r="AH38" i="8"/>
  <c r="AI38" i="8"/>
  <c r="AJ38" i="8"/>
  <c r="AK38" i="8"/>
  <c r="AL38" i="8"/>
  <c r="AM38" i="8"/>
  <c r="AN38" i="8"/>
  <c r="AO38" i="8"/>
  <c r="AP38" i="8"/>
  <c r="AQ38" i="8"/>
  <c r="AR38" i="8"/>
  <c r="AS38" i="8"/>
  <c r="AT38" i="8"/>
  <c r="AU38" i="8"/>
  <c r="AV38" i="8"/>
  <c r="AW38" i="8"/>
  <c r="AX38" i="8"/>
  <c r="AY38" i="8"/>
  <c r="AZ38" i="8"/>
  <c r="BA38" i="8"/>
  <c r="BB38" i="8"/>
  <c r="BC38" i="8"/>
  <c r="BD38" i="8"/>
  <c r="BE38" i="8"/>
  <c r="BF38" i="8"/>
  <c r="BG38" i="8"/>
  <c r="BH38" i="8"/>
  <c r="BI38" i="8"/>
  <c r="BJ38" i="8"/>
  <c r="BK38" i="8"/>
  <c r="BL38" i="8"/>
  <c r="BM38" i="8"/>
  <c r="BN38" i="8"/>
  <c r="BO38" i="8"/>
  <c r="AG34" i="8"/>
  <c r="AF34" i="8"/>
  <c r="AC32" i="8"/>
  <c r="AB32" i="8"/>
  <c r="AF32" i="8"/>
  <c r="AA32" i="8"/>
  <c r="AA31" i="8"/>
  <c r="Z32" i="8"/>
  <c r="Y32" i="8"/>
  <c r="Y31" i="8"/>
  <c r="Z31" i="8"/>
  <c r="AB31" i="8"/>
  <c r="AC31" i="8"/>
  <c r="AC25" i="8"/>
  <c r="X32" i="8"/>
  <c r="W32" i="8"/>
  <c r="W31" i="8"/>
  <c r="W25" i="8"/>
  <c r="V32" i="8"/>
  <c r="V31" i="8"/>
  <c r="V24" i="8"/>
  <c r="V33" i="8"/>
  <c r="U32" i="8"/>
  <c r="T32" i="8"/>
  <c r="T33" i="8"/>
  <c r="S32" i="8"/>
  <c r="S31" i="8"/>
  <c r="S25" i="8"/>
  <c r="R32" i="8"/>
  <c r="R31" i="8"/>
  <c r="R24" i="8"/>
  <c r="Q32" i="8"/>
  <c r="P32" i="8"/>
  <c r="O32" i="8"/>
  <c r="O33" i="8"/>
  <c r="O31" i="8"/>
  <c r="N32" i="8"/>
  <c r="N31" i="8"/>
  <c r="N33" i="8"/>
  <c r="M32" i="8"/>
  <c r="L32" i="8"/>
  <c r="L33" i="8"/>
  <c r="K32" i="8"/>
  <c r="K31" i="8"/>
  <c r="J32" i="8"/>
  <c r="J31" i="8"/>
  <c r="I32" i="8"/>
  <c r="H32" i="8"/>
  <c r="G32" i="8"/>
  <c r="G33" i="8"/>
  <c r="G31" i="8"/>
  <c r="F32" i="8"/>
  <c r="F31" i="8"/>
  <c r="F33" i="8"/>
  <c r="E32" i="8"/>
  <c r="D32" i="8"/>
  <c r="D33" i="8"/>
  <c r="X31" i="8"/>
  <c r="X25" i="8"/>
  <c r="U31" i="8"/>
  <c r="U33" i="8"/>
  <c r="T31" i="8"/>
  <c r="Q31" i="8"/>
  <c r="Q33" i="8"/>
  <c r="P31" i="8"/>
  <c r="P25" i="8"/>
  <c r="M31" i="8"/>
  <c r="M33" i="8"/>
  <c r="L31" i="8"/>
  <c r="I31" i="8"/>
  <c r="I33" i="8"/>
  <c r="H31" i="8"/>
  <c r="E31" i="8"/>
  <c r="E33" i="8"/>
  <c r="D31" i="8"/>
  <c r="AC30" i="8"/>
  <c r="AG30" i="8"/>
  <c r="AB30" i="8"/>
  <c r="AF30" i="8"/>
  <c r="AA30" i="8"/>
  <c r="Z30" i="8"/>
  <c r="Y30" i="8"/>
  <c r="X30" i="8"/>
  <c r="W30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AC29" i="8"/>
  <c r="AG29" i="8"/>
  <c r="AB29" i="8"/>
  <c r="AA29" i="8"/>
  <c r="Z29" i="8"/>
  <c r="Y29" i="8"/>
  <c r="Y21" i="8"/>
  <c r="Y26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AC28" i="8"/>
  <c r="AG28" i="8"/>
  <c r="AB28" i="8"/>
  <c r="AF28" i="8"/>
  <c r="AA28" i="8"/>
  <c r="AA24" i="8"/>
  <c r="Z28" i="8"/>
  <c r="Z24" i="8"/>
  <c r="Y28" i="8"/>
  <c r="X28" i="8"/>
  <c r="W28" i="8"/>
  <c r="W21" i="8"/>
  <c r="W23" i="8"/>
  <c r="V28" i="8"/>
  <c r="U28" i="8"/>
  <c r="T28" i="8"/>
  <c r="T21" i="8"/>
  <c r="S28" i="8"/>
  <c r="S24" i="8"/>
  <c r="R28" i="8"/>
  <c r="Q28" i="8"/>
  <c r="P28" i="8"/>
  <c r="P21" i="8"/>
  <c r="O28" i="8"/>
  <c r="N28" i="8"/>
  <c r="N24" i="8"/>
  <c r="M28" i="8"/>
  <c r="L28" i="8"/>
  <c r="K28" i="8"/>
  <c r="J28" i="8"/>
  <c r="I28" i="8"/>
  <c r="H28" i="8"/>
  <c r="G28" i="8"/>
  <c r="F28" i="8"/>
  <c r="E28" i="8"/>
  <c r="D28" i="8"/>
  <c r="AC21" i="8"/>
  <c r="U21" i="8"/>
  <c r="M21" i="8"/>
  <c r="M26" i="8"/>
  <c r="AS25" i="8"/>
  <c r="AT25" i="8"/>
  <c r="AA25" i="8"/>
  <c r="Z25" i="8"/>
  <c r="Y25" i="8"/>
  <c r="U25" i="8"/>
  <c r="Q25" i="8"/>
  <c r="N25" i="8"/>
  <c r="M25" i="8"/>
  <c r="AU24" i="8"/>
  <c r="AV24" i="8"/>
  <c r="AW24" i="8"/>
  <c r="AX24" i="8"/>
  <c r="AY24" i="8"/>
  <c r="AZ24" i="8"/>
  <c r="BA24" i="8"/>
  <c r="BB24" i="8"/>
  <c r="BC24" i="8"/>
  <c r="BD24" i="8"/>
  <c r="BE24" i="8"/>
  <c r="BF24" i="8"/>
  <c r="BG24" i="8"/>
  <c r="BH24" i="8"/>
  <c r="BI24" i="8"/>
  <c r="BJ24" i="8"/>
  <c r="BK24" i="8"/>
  <c r="BL24" i="8"/>
  <c r="BM24" i="8"/>
  <c r="BN24" i="8"/>
  <c r="BO24" i="8"/>
  <c r="AL24" i="8"/>
  <c r="AM24" i="8"/>
  <c r="AN24" i="8"/>
  <c r="AO24" i="8"/>
  <c r="AP24" i="8"/>
  <c r="AQ24" i="8"/>
  <c r="AG24" i="8"/>
  <c r="AH24" i="8"/>
  <c r="Y24" i="8"/>
  <c r="U24" i="8"/>
  <c r="Q24" i="8"/>
  <c r="P24" i="8"/>
  <c r="M24" i="8"/>
  <c r="AU23" i="8"/>
  <c r="AV23" i="8"/>
  <c r="AW23" i="8"/>
  <c r="AX23" i="8"/>
  <c r="AY23" i="8"/>
  <c r="AZ23" i="8"/>
  <c r="BA23" i="8"/>
  <c r="BB23" i="8"/>
  <c r="BC23" i="8"/>
  <c r="BD23" i="8"/>
  <c r="BE23" i="8"/>
  <c r="BF23" i="8"/>
  <c r="BG23" i="8"/>
  <c r="BH23" i="8"/>
  <c r="BI23" i="8"/>
  <c r="BJ23" i="8"/>
  <c r="BK23" i="8"/>
  <c r="BL23" i="8"/>
  <c r="BM23" i="8"/>
  <c r="BN23" i="8"/>
  <c r="BO23" i="8"/>
  <c r="AG23" i="8"/>
  <c r="AH23" i="8"/>
  <c r="AI23" i="8"/>
  <c r="AJ23" i="8"/>
  <c r="AK23" i="8"/>
  <c r="AL23" i="8"/>
  <c r="AM23" i="8"/>
  <c r="AN23" i="8"/>
  <c r="AO23" i="8"/>
  <c r="AP23" i="8"/>
  <c r="AQ23" i="8"/>
  <c r="AF22" i="8"/>
  <c r="AG22" i="8"/>
  <c r="AH22" i="8"/>
  <c r="AI22" i="8"/>
  <c r="AJ22" i="8"/>
  <c r="AK22" i="8"/>
  <c r="AL22" i="8"/>
  <c r="AM22" i="8"/>
  <c r="AN22" i="8"/>
  <c r="AO22" i="8"/>
  <c r="AP22" i="8"/>
  <c r="AQ22" i="8"/>
  <c r="AR22" i="8"/>
  <c r="AS22" i="8"/>
  <c r="AT22" i="8"/>
  <c r="AU22" i="8"/>
  <c r="AV22" i="8"/>
  <c r="AW22" i="8"/>
  <c r="AX22" i="8"/>
  <c r="AY22" i="8"/>
  <c r="AZ22" i="8"/>
  <c r="BA22" i="8"/>
  <c r="BB22" i="8"/>
  <c r="BC22" i="8"/>
  <c r="BD22" i="8"/>
  <c r="BE22" i="8"/>
  <c r="BF22" i="8"/>
  <c r="BG22" i="8"/>
  <c r="BH22" i="8"/>
  <c r="BI22" i="8"/>
  <c r="BJ22" i="8"/>
  <c r="BK22" i="8"/>
  <c r="BL22" i="8"/>
  <c r="BM22" i="8"/>
  <c r="BN22" i="8"/>
  <c r="BO22" i="8"/>
  <c r="AA21" i="8"/>
  <c r="AA23" i="8"/>
  <c r="S21" i="8"/>
  <c r="S23" i="8"/>
  <c r="O21" i="8"/>
  <c r="O23" i="8"/>
  <c r="K21" i="8"/>
  <c r="K23" i="8"/>
  <c r="J21" i="8"/>
  <c r="AF5" i="8"/>
  <c r="AF19" i="8"/>
  <c r="AD17" i="8"/>
  <c r="AF10" i="8"/>
  <c r="AG10" i="8"/>
  <c r="AH10" i="8"/>
  <c r="AI10" i="8"/>
  <c r="AF9" i="8"/>
  <c r="AG9" i="8"/>
  <c r="AH9" i="8"/>
  <c r="AF8" i="8"/>
  <c r="AG8" i="8"/>
  <c r="AH8" i="8"/>
  <c r="AI8" i="8"/>
  <c r="AJ8" i="8"/>
  <c r="AK8" i="8"/>
  <c r="AL8" i="8"/>
  <c r="AM8" i="8"/>
  <c r="AN8" i="8"/>
  <c r="AO8" i="8"/>
  <c r="AP8" i="8"/>
  <c r="AQ8" i="8"/>
  <c r="AR8" i="8"/>
  <c r="AS8" i="8"/>
  <c r="AT8" i="8"/>
  <c r="AU8" i="8"/>
  <c r="AV8" i="8"/>
  <c r="AW8" i="8"/>
  <c r="AX8" i="8"/>
  <c r="AY8" i="8"/>
  <c r="AZ8" i="8"/>
  <c r="BA8" i="8"/>
  <c r="BB8" i="8"/>
  <c r="BC8" i="8"/>
  <c r="BD8" i="8"/>
  <c r="BE8" i="8"/>
  <c r="BF8" i="8"/>
  <c r="BG8" i="8"/>
  <c r="BH8" i="8"/>
  <c r="BI8" i="8"/>
  <c r="BJ8" i="8"/>
  <c r="BK8" i="8"/>
  <c r="BL8" i="8"/>
  <c r="BM8" i="8"/>
  <c r="BN8" i="8"/>
  <c r="BO8" i="8"/>
  <c r="AF7" i="8"/>
  <c r="AG7" i="8"/>
  <c r="AH7" i="8"/>
  <c r="AI7" i="8"/>
  <c r="AJ7" i="8"/>
  <c r="AK7" i="8"/>
  <c r="AL7" i="8"/>
  <c r="AM7" i="8"/>
  <c r="AN7" i="8"/>
  <c r="AO7" i="8"/>
  <c r="AP7" i="8"/>
  <c r="AQ7" i="8"/>
  <c r="AR7" i="8"/>
  <c r="AS7" i="8"/>
  <c r="AT7" i="8"/>
  <c r="AU7" i="8"/>
  <c r="AV7" i="8"/>
  <c r="AW7" i="8"/>
  <c r="AX7" i="8"/>
  <c r="AY7" i="8"/>
  <c r="AZ7" i="8"/>
  <c r="BA7" i="8"/>
  <c r="BB7" i="8"/>
  <c r="BC7" i="8"/>
  <c r="BD7" i="8"/>
  <c r="BE7" i="8"/>
  <c r="BF7" i="8"/>
  <c r="BG7" i="8"/>
  <c r="BH7" i="8"/>
  <c r="BI7" i="8"/>
  <c r="BJ7" i="8"/>
  <c r="BK7" i="8"/>
  <c r="BL7" i="8"/>
  <c r="BM7" i="8"/>
  <c r="BN7" i="8"/>
  <c r="BO7" i="8"/>
  <c r="AF6" i="8"/>
  <c r="AG6" i="8"/>
  <c r="AC5" i="8"/>
  <c r="AB5" i="8"/>
  <c r="AA5" i="8"/>
  <c r="Z5" i="8"/>
  <c r="Y5" i="8"/>
  <c r="X5" i="8"/>
  <c r="W5" i="8"/>
  <c r="V5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D5" i="8"/>
  <c r="AB3" i="8"/>
  <c r="AF3" i="8"/>
  <c r="AF4" i="8"/>
  <c r="AC3" i="8"/>
  <c r="AC2" i="8"/>
  <c r="AF2" i="8"/>
  <c r="AG2" i="8"/>
  <c r="AH2" i="8"/>
  <c r="AG3" i="8"/>
  <c r="AA3" i="8"/>
  <c r="AF86" i="8"/>
  <c r="AC86" i="8"/>
  <c r="AC87" i="8"/>
  <c r="AB86" i="8"/>
  <c r="AB87" i="8"/>
  <c r="Z3" i="8"/>
  <c r="Y3" i="8"/>
  <c r="AA264" i="2"/>
  <c r="X3" i="8"/>
  <c r="Y86" i="8"/>
  <c r="Y87" i="8"/>
  <c r="Y2" i="8"/>
  <c r="W3" i="8"/>
  <c r="V3" i="8"/>
  <c r="X264" i="2"/>
  <c r="U3" i="8"/>
  <c r="T3" i="8"/>
  <c r="S3" i="8"/>
  <c r="U264" i="2"/>
  <c r="R3" i="8"/>
  <c r="Q3" i="8"/>
  <c r="R86" i="8"/>
  <c r="R87" i="8"/>
  <c r="P3" i="8"/>
  <c r="Q86" i="8"/>
  <c r="Q87" i="8"/>
  <c r="O3" i="8"/>
  <c r="O264" i="2"/>
  <c r="N3" i="8"/>
  <c r="M3" i="8"/>
  <c r="N86" i="8"/>
  <c r="N87" i="8"/>
  <c r="L3" i="8"/>
  <c r="M86" i="8"/>
  <c r="M87" i="8"/>
  <c r="K3" i="8"/>
  <c r="J3" i="8"/>
  <c r="I3" i="8"/>
  <c r="H3" i="8"/>
  <c r="H264" i="2"/>
  <c r="G3" i="8"/>
  <c r="H86" i="8"/>
  <c r="H87" i="8"/>
  <c r="F3" i="8"/>
  <c r="E3" i="8"/>
  <c r="E86" i="8"/>
  <c r="D3" i="8"/>
  <c r="X2" i="8"/>
  <c r="E319" i="7"/>
  <c r="E318" i="7"/>
  <c r="F317" i="7"/>
  <c r="E317" i="7"/>
  <c r="F316" i="7"/>
  <c r="E316" i="7"/>
  <c r="F315" i="7"/>
  <c r="E315" i="7"/>
  <c r="E314" i="7"/>
  <c r="E313" i="7"/>
  <c r="F312" i="7"/>
  <c r="E312" i="7"/>
  <c r="F311" i="7"/>
  <c r="E311" i="7"/>
  <c r="E310" i="7"/>
  <c r="AD118" i="17"/>
  <c r="E309" i="7"/>
  <c r="E308" i="7"/>
  <c r="F307" i="7"/>
  <c r="E307" i="7"/>
  <c r="F306" i="7"/>
  <c r="E306" i="7"/>
  <c r="F305" i="7"/>
  <c r="E305" i="7"/>
  <c r="E304" i="7"/>
  <c r="E303" i="7"/>
  <c r="F302" i="7"/>
  <c r="E302" i="7"/>
  <c r="F301" i="7"/>
  <c r="E301" i="7"/>
  <c r="F300" i="7"/>
  <c r="E300" i="7"/>
  <c r="E299" i="7"/>
  <c r="E298" i="7"/>
  <c r="F297" i="7"/>
  <c r="E297" i="7"/>
  <c r="F296" i="7"/>
  <c r="E296" i="7"/>
  <c r="F295" i="7"/>
  <c r="E295" i="7"/>
  <c r="E294" i="7"/>
  <c r="E293" i="7"/>
  <c r="E292" i="7"/>
  <c r="F291" i="7"/>
  <c r="E291" i="7"/>
  <c r="F290" i="7"/>
  <c r="E290" i="7"/>
  <c r="E289" i="7"/>
  <c r="E288" i="7"/>
  <c r="F287" i="7"/>
  <c r="E287" i="7"/>
  <c r="F286" i="7"/>
  <c r="E286" i="7"/>
  <c r="F285" i="7"/>
  <c r="E285" i="7"/>
  <c r="E284" i="7"/>
  <c r="E283" i="7"/>
  <c r="F282" i="7"/>
  <c r="E282" i="7"/>
  <c r="F281" i="7"/>
  <c r="E281" i="7"/>
  <c r="F280" i="7"/>
  <c r="E280" i="7"/>
  <c r="F279" i="7"/>
  <c r="E279" i="7"/>
  <c r="E278" i="7"/>
  <c r="E277" i="7"/>
  <c r="E276" i="7"/>
  <c r="AD7" i="17"/>
  <c r="E275" i="7"/>
  <c r="AD6" i="17"/>
  <c r="F275" i="7"/>
  <c r="E274" i="7"/>
  <c r="E273" i="7"/>
  <c r="F272" i="7"/>
  <c r="E272" i="7"/>
  <c r="E271" i="7"/>
  <c r="AD135" i="16"/>
  <c r="F271" i="7"/>
  <c r="E270" i="7"/>
  <c r="AD134" i="16"/>
  <c r="F270" i="7"/>
  <c r="E269" i="7"/>
  <c r="E268" i="7"/>
  <c r="F267" i="7"/>
  <c r="E267" i="7"/>
  <c r="F266" i="7"/>
  <c r="E266" i="7"/>
  <c r="E265" i="7"/>
  <c r="AD118" i="16"/>
  <c r="F265" i="7"/>
  <c r="E264" i="7"/>
  <c r="E263" i="7"/>
  <c r="F262" i="7"/>
  <c r="E262" i="7"/>
  <c r="E261" i="7"/>
  <c r="AD103" i="16"/>
  <c r="F261" i="7"/>
  <c r="E260" i="7"/>
  <c r="AD102" i="16"/>
  <c r="F260" i="7"/>
  <c r="E259" i="7"/>
  <c r="E258" i="7"/>
  <c r="F257" i="7"/>
  <c r="E257" i="7"/>
  <c r="F256" i="7"/>
  <c r="E256" i="7"/>
  <c r="E255" i="7"/>
  <c r="AD86" i="16"/>
  <c r="F255" i="7"/>
  <c r="E254" i="7"/>
  <c r="E253" i="7"/>
  <c r="F252" i="7"/>
  <c r="E252" i="7"/>
  <c r="E251" i="7"/>
  <c r="AD71" i="16"/>
  <c r="F251" i="7"/>
  <c r="E250" i="7"/>
  <c r="AD70" i="16"/>
  <c r="F250" i="7"/>
  <c r="E249" i="7"/>
  <c r="E248" i="7"/>
  <c r="E247" i="7"/>
  <c r="F246" i="7"/>
  <c r="E246" i="7"/>
  <c r="F245" i="7"/>
  <c r="E245" i="7"/>
  <c r="E244" i="7"/>
  <c r="E243" i="7"/>
  <c r="F242" i="7"/>
  <c r="E242" i="7"/>
  <c r="F241" i="7"/>
  <c r="E241" i="7"/>
  <c r="F240" i="7"/>
  <c r="E240" i="7"/>
  <c r="E239" i="7"/>
  <c r="E238" i="7"/>
  <c r="F237" i="7"/>
  <c r="E237" i="7"/>
  <c r="F236" i="7"/>
  <c r="E236" i="7"/>
  <c r="E235" i="7"/>
  <c r="AD22" i="16"/>
  <c r="F234" i="7"/>
  <c r="E234" i="7"/>
  <c r="E233" i="7"/>
  <c r="E232" i="7"/>
  <c r="E231" i="7"/>
  <c r="AD7" i="16"/>
  <c r="F231" i="7"/>
  <c r="E230" i="7"/>
  <c r="AD6" i="16"/>
  <c r="F230" i="7"/>
  <c r="E229" i="7"/>
  <c r="E228" i="7"/>
  <c r="F227" i="7"/>
  <c r="E227" i="7"/>
  <c r="E226" i="7"/>
  <c r="AD135" i="15"/>
  <c r="F226" i="7"/>
  <c r="E225" i="7"/>
  <c r="AD134" i="15"/>
  <c r="F225" i="7"/>
  <c r="E224" i="7"/>
  <c r="E223" i="7"/>
  <c r="F222" i="7"/>
  <c r="E222" i="7"/>
  <c r="F221" i="7"/>
  <c r="E221" i="7"/>
  <c r="E220" i="7"/>
  <c r="AD118" i="15"/>
  <c r="F220" i="7"/>
  <c r="E219" i="7"/>
  <c r="E218" i="7"/>
  <c r="F217" i="7"/>
  <c r="E217" i="7"/>
  <c r="E216" i="7"/>
  <c r="AD103" i="15"/>
  <c r="F216" i="7"/>
  <c r="E215" i="7"/>
  <c r="AD102" i="15"/>
  <c r="F215" i="7"/>
  <c r="E214" i="7"/>
  <c r="E213" i="7"/>
  <c r="F212" i="7"/>
  <c r="E212" i="7"/>
  <c r="E211" i="7"/>
  <c r="AD87" i="15"/>
  <c r="F211" i="7"/>
  <c r="E210" i="7"/>
  <c r="AD86" i="15"/>
  <c r="E209" i="7"/>
  <c r="E208" i="7"/>
  <c r="F207" i="7"/>
  <c r="E207" i="7"/>
  <c r="F206" i="7"/>
  <c r="E206" i="7"/>
  <c r="E205" i="7"/>
  <c r="AD70" i="15"/>
  <c r="F205" i="7"/>
  <c r="E204" i="7"/>
  <c r="E203" i="7"/>
  <c r="E202" i="7"/>
  <c r="F201" i="7"/>
  <c r="E201" i="7"/>
  <c r="F200" i="7"/>
  <c r="E200" i="7"/>
  <c r="E199" i="7"/>
  <c r="E198" i="7"/>
  <c r="F197" i="7"/>
  <c r="E197" i="7"/>
  <c r="F196" i="7"/>
  <c r="E196" i="7"/>
  <c r="E195" i="7"/>
  <c r="AD38" i="15"/>
  <c r="E194" i="7"/>
  <c r="E193" i="7"/>
  <c r="F192" i="7"/>
  <c r="E192" i="7"/>
  <c r="F191" i="7"/>
  <c r="E191" i="7"/>
  <c r="E190" i="7"/>
  <c r="AD22" i="15"/>
  <c r="F190" i="7"/>
  <c r="F189" i="7"/>
  <c r="E189" i="7"/>
  <c r="E188" i="7"/>
  <c r="E187" i="7"/>
  <c r="E186" i="7"/>
  <c r="AD7" i="15"/>
  <c r="F186" i="7"/>
  <c r="E185" i="7"/>
  <c r="AD6" i="15"/>
  <c r="F185" i="7"/>
  <c r="E184" i="7"/>
  <c r="E183" i="7"/>
  <c r="F182" i="7"/>
  <c r="E182" i="7"/>
  <c r="F181" i="7"/>
  <c r="E181" i="7"/>
  <c r="E180" i="7"/>
  <c r="AD134" i="14"/>
  <c r="F180" i="7"/>
  <c r="E179" i="7"/>
  <c r="E178" i="7"/>
  <c r="F177" i="7"/>
  <c r="E177" i="7"/>
  <c r="E176" i="7"/>
  <c r="AD119" i="14"/>
  <c r="E175" i="7"/>
  <c r="AD118" i="14"/>
  <c r="F175" i="7"/>
  <c r="E174" i="7"/>
  <c r="E173" i="7"/>
  <c r="F172" i="7"/>
  <c r="E172" i="7"/>
  <c r="E171" i="7"/>
  <c r="AD103" i="14"/>
  <c r="F171" i="7"/>
  <c r="E170" i="7"/>
  <c r="AD102" i="14"/>
  <c r="F170" i="7"/>
  <c r="E169" i="7"/>
  <c r="E168" i="7"/>
  <c r="F167" i="7"/>
  <c r="E167" i="7"/>
  <c r="E166" i="7"/>
  <c r="AD87" i="14"/>
  <c r="F166" i="7"/>
  <c r="E165" i="7"/>
  <c r="AD86" i="14"/>
  <c r="F165" i="7"/>
  <c r="E164" i="7"/>
  <c r="E163" i="7"/>
  <c r="F162" i="7"/>
  <c r="E162" i="7"/>
  <c r="E161" i="7"/>
  <c r="AD71" i="14"/>
  <c r="F161" i="7"/>
  <c r="E160" i="7"/>
  <c r="AD70" i="14"/>
  <c r="F160" i="7"/>
  <c r="E159" i="7"/>
  <c r="E158" i="7"/>
  <c r="E157" i="7"/>
  <c r="F156" i="7"/>
  <c r="E156" i="7"/>
  <c r="F155" i="7"/>
  <c r="E155" i="7"/>
  <c r="E154" i="7"/>
  <c r="E153" i="7"/>
  <c r="F152" i="7"/>
  <c r="E152" i="7"/>
  <c r="F151" i="7"/>
  <c r="E151" i="7"/>
  <c r="E150" i="7"/>
  <c r="AD38" i="14"/>
  <c r="F150" i="7"/>
  <c r="E149" i="7"/>
  <c r="E148" i="7"/>
  <c r="F147" i="7"/>
  <c r="E147" i="7"/>
  <c r="F146" i="7"/>
  <c r="E146" i="7"/>
  <c r="E145" i="7"/>
  <c r="AD22" i="14"/>
  <c r="F145" i="7"/>
  <c r="F144" i="7"/>
  <c r="E144" i="7"/>
  <c r="E143" i="7"/>
  <c r="E142" i="7"/>
  <c r="E141" i="7"/>
  <c r="AD7" i="14"/>
  <c r="F141" i="7"/>
  <c r="E140" i="7"/>
  <c r="AD6" i="14"/>
  <c r="F140" i="7"/>
  <c r="E139" i="7"/>
  <c r="E138" i="7"/>
  <c r="F137" i="7"/>
  <c r="E137" i="7"/>
  <c r="F136" i="7"/>
  <c r="E136" i="7"/>
  <c r="E135" i="7"/>
  <c r="AD134" i="13"/>
  <c r="F135" i="7"/>
  <c r="E134" i="7"/>
  <c r="E133" i="7"/>
  <c r="F132" i="7"/>
  <c r="E132" i="7"/>
  <c r="F131" i="7"/>
  <c r="E131" i="7"/>
  <c r="E130" i="7"/>
  <c r="AD118" i="13"/>
  <c r="F130" i="7"/>
  <c r="E129" i="7"/>
  <c r="E128" i="7"/>
  <c r="F127" i="7"/>
  <c r="E127" i="7"/>
  <c r="E126" i="7"/>
  <c r="AD103" i="13"/>
  <c r="F126" i="7"/>
  <c r="E125" i="7"/>
  <c r="AD102" i="13"/>
  <c r="F125" i="7"/>
  <c r="E124" i="7"/>
  <c r="E123" i="7"/>
  <c r="F122" i="7"/>
  <c r="E122" i="7"/>
  <c r="F121" i="7"/>
  <c r="E121" i="7"/>
  <c r="F120" i="7"/>
  <c r="E120" i="7"/>
  <c r="E119" i="7"/>
  <c r="E118" i="7"/>
  <c r="F117" i="7"/>
  <c r="E117" i="7"/>
  <c r="F116" i="7"/>
  <c r="E116" i="7"/>
  <c r="E115" i="7"/>
  <c r="AD70" i="13"/>
  <c r="F115" i="7"/>
  <c r="E114" i="7"/>
  <c r="E113" i="7"/>
  <c r="E112" i="7"/>
  <c r="F111" i="7"/>
  <c r="E111" i="7"/>
  <c r="F110" i="7"/>
  <c r="E110" i="7"/>
  <c r="E109" i="7"/>
  <c r="E108" i="7"/>
  <c r="F107" i="7"/>
  <c r="E107" i="7"/>
  <c r="F106" i="7"/>
  <c r="E106" i="7"/>
  <c r="F105" i="7"/>
  <c r="E105" i="7"/>
  <c r="E104" i="7"/>
  <c r="E103" i="7"/>
  <c r="F102" i="7"/>
  <c r="E102" i="7"/>
  <c r="F101" i="7"/>
  <c r="E101" i="7"/>
  <c r="E100" i="7"/>
  <c r="AD22" i="13"/>
  <c r="F100" i="7"/>
  <c r="F99" i="7"/>
  <c r="E99" i="7"/>
  <c r="E98" i="7"/>
  <c r="E97" i="7"/>
  <c r="E96" i="7"/>
  <c r="AD7" i="13"/>
  <c r="F96" i="7"/>
  <c r="E95" i="7"/>
  <c r="AD6" i="13"/>
  <c r="E94" i="7"/>
  <c r="E93" i="7"/>
  <c r="F92" i="7"/>
  <c r="E92" i="7"/>
  <c r="F91" i="7"/>
  <c r="E91" i="7"/>
  <c r="E90" i="7"/>
  <c r="AD134" i="12"/>
  <c r="F90" i="7"/>
  <c r="E89" i="7"/>
  <c r="E88" i="7"/>
  <c r="F87" i="7"/>
  <c r="E87" i="7"/>
  <c r="F86" i="7"/>
  <c r="E86" i="7"/>
  <c r="E85" i="7"/>
  <c r="AD118" i="12"/>
  <c r="F85" i="7"/>
  <c r="E84" i="7"/>
  <c r="F83" i="7"/>
  <c r="E83" i="7"/>
  <c r="F82" i="7"/>
  <c r="E82" i="7"/>
  <c r="E81" i="7"/>
  <c r="AD103" i="12"/>
  <c r="F81" i="7"/>
  <c r="E80" i="7"/>
  <c r="AD102" i="12"/>
  <c r="F80" i="7"/>
  <c r="E79" i="7"/>
  <c r="E78" i="7"/>
  <c r="F77" i="7"/>
  <c r="E77" i="7"/>
  <c r="F76" i="7"/>
  <c r="E76" i="7"/>
  <c r="E75" i="7"/>
  <c r="AD86" i="12"/>
  <c r="F75" i="7"/>
  <c r="E74" i="7"/>
  <c r="E73" i="7"/>
  <c r="F72" i="7"/>
  <c r="E72" i="7"/>
  <c r="E71" i="7"/>
  <c r="AD71" i="12"/>
  <c r="F71" i="7"/>
  <c r="E70" i="7"/>
  <c r="AD70" i="12"/>
  <c r="F70" i="7"/>
  <c r="E69" i="7"/>
  <c r="E68" i="7"/>
  <c r="E67" i="7"/>
  <c r="F66" i="7"/>
  <c r="E66" i="7"/>
  <c r="F65" i="7"/>
  <c r="E65" i="7"/>
  <c r="E64" i="7"/>
  <c r="E63" i="7"/>
  <c r="F62" i="7"/>
  <c r="E62" i="7"/>
  <c r="F61" i="7"/>
  <c r="E61" i="7"/>
  <c r="E60" i="7"/>
  <c r="AD38" i="12"/>
  <c r="F60" i="7"/>
  <c r="E59" i="7"/>
  <c r="E58" i="7"/>
  <c r="F57" i="7"/>
  <c r="E57" i="7"/>
  <c r="F56" i="7"/>
  <c r="E56" i="7"/>
  <c r="E55" i="7"/>
  <c r="AD22" i="12"/>
  <c r="F55" i="7"/>
  <c r="F54" i="7"/>
  <c r="E54" i="7"/>
  <c r="E53" i="7"/>
  <c r="E52" i="7"/>
  <c r="AD8" i="12"/>
  <c r="F52" i="7"/>
  <c r="E51" i="7"/>
  <c r="AD7" i="12"/>
  <c r="E50" i="7"/>
  <c r="AD6" i="12"/>
  <c r="F50" i="7"/>
  <c r="E49" i="7"/>
  <c r="F48" i="7"/>
  <c r="E48" i="7"/>
  <c r="F47" i="7"/>
  <c r="E47" i="7"/>
  <c r="E46" i="7"/>
  <c r="E45" i="7"/>
  <c r="E44" i="7"/>
  <c r="E43" i="7"/>
  <c r="F42" i="7"/>
  <c r="E42" i="7"/>
  <c r="E41" i="7"/>
  <c r="E40" i="7"/>
  <c r="F39" i="7"/>
  <c r="E39" i="7"/>
  <c r="E38" i="7"/>
  <c r="F37" i="7"/>
  <c r="E37" i="7"/>
  <c r="E36" i="7"/>
  <c r="F35" i="7"/>
  <c r="E35" i="7"/>
  <c r="E34" i="7"/>
  <c r="E33" i="7"/>
  <c r="F32" i="7"/>
  <c r="E32" i="7"/>
  <c r="E31" i="7"/>
  <c r="F30" i="7"/>
  <c r="E30" i="7"/>
  <c r="E29" i="7"/>
  <c r="E28" i="7"/>
  <c r="F27" i="7"/>
  <c r="E27" i="7"/>
  <c r="E26" i="7"/>
  <c r="E25" i="7"/>
  <c r="E24" i="7"/>
  <c r="E23" i="7"/>
  <c r="E22" i="7"/>
  <c r="F21" i="7"/>
  <c r="E21" i="7"/>
  <c r="F20" i="7"/>
  <c r="E20" i="7"/>
  <c r="E19" i="7"/>
  <c r="E18" i="7"/>
  <c r="F17" i="7"/>
  <c r="E17" i="7"/>
  <c r="F16" i="7"/>
  <c r="E16" i="7"/>
  <c r="F15" i="7"/>
  <c r="E15" i="7"/>
  <c r="E14" i="7"/>
  <c r="E13" i="7"/>
  <c r="F12" i="7"/>
  <c r="E12" i="7"/>
  <c r="F11" i="7"/>
  <c r="E11" i="7"/>
  <c r="E10" i="7"/>
  <c r="E9" i="7"/>
  <c r="E8" i="7"/>
  <c r="E7" i="7"/>
  <c r="F6" i="7"/>
  <c r="E6" i="7"/>
  <c r="E5" i="7"/>
  <c r="E104" i="6"/>
  <c r="E103" i="6"/>
  <c r="F102" i="6"/>
  <c r="E102" i="6"/>
  <c r="F101" i="6"/>
  <c r="E101" i="6"/>
  <c r="F100" i="6"/>
  <c r="E100" i="6"/>
  <c r="E99" i="6"/>
  <c r="E98" i="6"/>
  <c r="F97" i="6"/>
  <c r="E97" i="6"/>
  <c r="F96" i="6"/>
  <c r="E96" i="6"/>
  <c r="F95" i="6"/>
  <c r="E95" i="6"/>
  <c r="E94" i="6"/>
  <c r="E93" i="6"/>
  <c r="F92" i="6"/>
  <c r="E92" i="6"/>
  <c r="F91" i="6"/>
  <c r="E91" i="6"/>
  <c r="F90" i="6"/>
  <c r="E90" i="6"/>
  <c r="E89" i="6"/>
  <c r="E88" i="6"/>
  <c r="F87" i="6"/>
  <c r="E87" i="6"/>
  <c r="F86" i="6"/>
  <c r="E86" i="6"/>
  <c r="F85" i="6"/>
  <c r="E85" i="6"/>
  <c r="E84" i="6"/>
  <c r="E83" i="6"/>
  <c r="F82" i="6"/>
  <c r="E82" i="6"/>
  <c r="F81" i="6"/>
  <c r="E81" i="6"/>
  <c r="F80" i="6"/>
  <c r="E80" i="6"/>
  <c r="E79" i="6"/>
  <c r="E78" i="6"/>
  <c r="F77" i="6"/>
  <c r="E77" i="6"/>
  <c r="F76" i="6"/>
  <c r="E76" i="6"/>
  <c r="F75" i="6"/>
  <c r="E75" i="6"/>
  <c r="E74" i="6"/>
  <c r="E73" i="6"/>
  <c r="E72" i="6"/>
  <c r="F71" i="6"/>
  <c r="E71" i="6"/>
  <c r="F70" i="6"/>
  <c r="E70" i="6"/>
  <c r="E69" i="6"/>
  <c r="E68" i="6"/>
  <c r="F67" i="6"/>
  <c r="E67" i="6"/>
  <c r="F66" i="6"/>
  <c r="E66" i="6"/>
  <c r="F65" i="6"/>
  <c r="E65" i="6"/>
  <c r="E64" i="6"/>
  <c r="E63" i="6"/>
  <c r="F62" i="6"/>
  <c r="E62" i="6"/>
  <c r="E61" i="6"/>
  <c r="F60" i="6"/>
  <c r="E60" i="6"/>
  <c r="F59" i="6"/>
  <c r="E59" i="6"/>
  <c r="F58" i="6"/>
  <c r="E58" i="6"/>
  <c r="F57" i="6"/>
  <c r="E57" i="6"/>
  <c r="F56" i="6"/>
  <c r="E56" i="6"/>
  <c r="F55" i="6"/>
  <c r="E55" i="6"/>
  <c r="E54" i="6"/>
  <c r="E53" i="6"/>
  <c r="F52" i="6"/>
  <c r="E52" i="6"/>
  <c r="F51" i="6"/>
  <c r="E51" i="6"/>
  <c r="F50" i="6"/>
  <c r="E50" i="6"/>
  <c r="E49" i="6"/>
  <c r="E48" i="6"/>
  <c r="F47" i="6"/>
  <c r="E47" i="6"/>
  <c r="F46" i="6"/>
  <c r="E46" i="6"/>
  <c r="F45" i="6"/>
  <c r="E45" i="6"/>
  <c r="E44" i="6"/>
  <c r="E43" i="6"/>
  <c r="F42" i="6"/>
  <c r="E42" i="6"/>
  <c r="F41" i="6"/>
  <c r="E41" i="6"/>
  <c r="F40" i="6"/>
  <c r="E40" i="6"/>
  <c r="E39" i="6"/>
  <c r="E38" i="6"/>
  <c r="F37" i="6"/>
  <c r="E37" i="6"/>
  <c r="F36" i="6"/>
  <c r="E36" i="6"/>
  <c r="F35" i="6"/>
  <c r="E35" i="6"/>
  <c r="E34" i="6"/>
  <c r="E33" i="6"/>
  <c r="F32" i="6"/>
  <c r="E32" i="6"/>
  <c r="F31" i="6"/>
  <c r="E31" i="6"/>
  <c r="F30" i="6"/>
  <c r="E30" i="6"/>
  <c r="E29" i="6"/>
  <c r="E28" i="6"/>
  <c r="E27" i="6"/>
  <c r="F26" i="6"/>
  <c r="E26" i="6"/>
  <c r="F25" i="6"/>
  <c r="E25" i="6"/>
  <c r="E24" i="6"/>
  <c r="E23" i="6"/>
  <c r="E22" i="6"/>
  <c r="F21" i="6"/>
  <c r="E21" i="6"/>
  <c r="F20" i="6"/>
  <c r="E20" i="6"/>
  <c r="E19" i="6"/>
  <c r="E18" i="6"/>
  <c r="F17" i="6"/>
  <c r="E17" i="6"/>
  <c r="F16" i="6"/>
  <c r="E16" i="6"/>
  <c r="F15" i="6"/>
  <c r="E15" i="6"/>
  <c r="E14" i="6"/>
  <c r="E13" i="6"/>
  <c r="E12" i="6"/>
  <c r="F11" i="6"/>
  <c r="E11" i="6"/>
  <c r="F10" i="6"/>
  <c r="E10" i="6"/>
  <c r="F9" i="6"/>
  <c r="E9" i="6"/>
  <c r="F8" i="6"/>
  <c r="E8" i="6"/>
  <c r="F7" i="6"/>
  <c r="E7" i="6"/>
  <c r="F6" i="6"/>
  <c r="E6" i="6"/>
  <c r="F5" i="6"/>
  <c r="E5" i="6"/>
  <c r="E24" i="5"/>
  <c r="E23" i="5"/>
  <c r="E22" i="5"/>
  <c r="F21" i="5"/>
  <c r="E21" i="5"/>
  <c r="F20" i="5"/>
  <c r="E20" i="5"/>
  <c r="E19" i="5"/>
  <c r="E18" i="5"/>
  <c r="E17" i="5"/>
  <c r="F16" i="5"/>
  <c r="E16" i="5"/>
  <c r="F15" i="5"/>
  <c r="E15" i="5"/>
  <c r="E14" i="5"/>
  <c r="E13" i="5"/>
  <c r="F12" i="5"/>
  <c r="E12" i="5"/>
  <c r="F11" i="5"/>
  <c r="E11" i="5"/>
  <c r="F10" i="5"/>
  <c r="E10" i="5"/>
  <c r="F9" i="5"/>
  <c r="E9" i="5"/>
  <c r="F8" i="5"/>
  <c r="E8" i="5"/>
  <c r="F7" i="5"/>
  <c r="E7" i="5"/>
  <c r="F6" i="5"/>
  <c r="E6" i="5"/>
  <c r="F5" i="5"/>
  <c r="E5" i="5"/>
  <c r="BS25" i="4"/>
  <c r="BT25" i="4"/>
  <c r="BR25" i="4"/>
  <c r="BQ25" i="4"/>
  <c r="BP25" i="4"/>
  <c r="BO25" i="4"/>
  <c r="BN25" i="4"/>
  <c r="BM25" i="4"/>
  <c r="BL25" i="4"/>
  <c r="BK25" i="4"/>
  <c r="BJ25" i="4"/>
  <c r="BI25" i="4"/>
  <c r="BH25" i="4"/>
  <c r="BE25" i="4"/>
  <c r="BF25" i="4"/>
  <c r="BD25" i="4"/>
  <c r="BC25" i="4"/>
  <c r="BB25" i="4"/>
  <c r="BA25" i="4"/>
  <c r="AZ25" i="4"/>
  <c r="AY25" i="4"/>
  <c r="AX25" i="4"/>
  <c r="AW25" i="4"/>
  <c r="AV25" i="4"/>
  <c r="AU25" i="4"/>
  <c r="AT25" i="4"/>
  <c r="AQ25" i="4"/>
  <c r="AR25" i="4"/>
  <c r="AP25" i="4"/>
  <c r="AO25" i="4"/>
  <c r="AN25" i="4"/>
  <c r="AM25" i="4"/>
  <c r="AL25" i="4"/>
  <c r="AK25" i="4"/>
  <c r="AJ25" i="4"/>
  <c r="AG25" i="4"/>
  <c r="AF25" i="4"/>
  <c r="AC25" i="4"/>
  <c r="AD25" i="4"/>
  <c r="AB25" i="4"/>
  <c r="AA25" i="4"/>
  <c r="Z25" i="4"/>
  <c r="Y25" i="4"/>
  <c r="X25" i="4"/>
  <c r="W25" i="4"/>
  <c r="V25" i="4"/>
  <c r="U25" i="4"/>
  <c r="T25" i="4"/>
  <c r="S25" i="4"/>
  <c r="R25" i="4"/>
  <c r="O25" i="4"/>
  <c r="P25" i="4"/>
  <c r="N25" i="4"/>
  <c r="M25" i="4"/>
  <c r="L25" i="4"/>
  <c r="K25" i="4"/>
  <c r="J25" i="4"/>
  <c r="I25" i="4"/>
  <c r="H25" i="4"/>
  <c r="G25" i="4"/>
  <c r="F25" i="4"/>
  <c r="E25" i="4"/>
  <c r="D25" i="4"/>
  <c r="BS24" i="4"/>
  <c r="BT24" i="4"/>
  <c r="BR24" i="4"/>
  <c r="BQ24" i="4"/>
  <c r="BP24" i="4"/>
  <c r="BO24" i="4"/>
  <c r="BN24" i="4"/>
  <c r="BM24" i="4"/>
  <c r="BL24" i="4"/>
  <c r="BK24" i="4"/>
  <c r="BJ24" i="4"/>
  <c r="BI24" i="4"/>
  <c r="BH24" i="4"/>
  <c r="BE24" i="4"/>
  <c r="BF24" i="4"/>
  <c r="BD24" i="4"/>
  <c r="BC24" i="4"/>
  <c r="BB24" i="4"/>
  <c r="BA24" i="4"/>
  <c r="AZ24" i="4"/>
  <c r="AY24" i="4"/>
  <c r="AX24" i="4"/>
  <c r="AW24" i="4"/>
  <c r="AV24" i="4"/>
  <c r="AU24" i="4"/>
  <c r="AT24" i="4"/>
  <c r="AQ24" i="4"/>
  <c r="AR24" i="4"/>
  <c r="AP24" i="4"/>
  <c r="AO24" i="4"/>
  <c r="AN24" i="4"/>
  <c r="AM24" i="4"/>
  <c r="AL24" i="4"/>
  <c r="AK24" i="4"/>
  <c r="AJ24" i="4"/>
  <c r="AG24" i="4"/>
  <c r="AF24" i="4"/>
  <c r="AC24" i="4"/>
  <c r="AD24" i="4"/>
  <c r="AB24" i="4"/>
  <c r="AA24" i="4"/>
  <c r="Z24" i="4"/>
  <c r="Y24" i="4"/>
  <c r="X24" i="4"/>
  <c r="W24" i="4"/>
  <c r="V24" i="4"/>
  <c r="U24" i="4"/>
  <c r="T24" i="4"/>
  <c r="S24" i="4"/>
  <c r="R24" i="4"/>
  <c r="O24" i="4"/>
  <c r="P24" i="4"/>
  <c r="N24" i="4"/>
  <c r="M24" i="4"/>
  <c r="L24" i="4"/>
  <c r="K24" i="4"/>
  <c r="J24" i="4"/>
  <c r="I24" i="4"/>
  <c r="H24" i="4"/>
  <c r="G24" i="4"/>
  <c r="F24" i="4"/>
  <c r="E24" i="4"/>
  <c r="D24" i="4"/>
  <c r="BS23" i="4"/>
  <c r="BT23" i="4"/>
  <c r="BR23" i="4"/>
  <c r="BQ23" i="4"/>
  <c r="BP23" i="4"/>
  <c r="BO23" i="4"/>
  <c r="BN23" i="4"/>
  <c r="BM23" i="4"/>
  <c r="BL23" i="4"/>
  <c r="BK23" i="4"/>
  <c r="BJ23" i="4"/>
  <c r="BI23" i="4"/>
  <c r="BH23" i="4"/>
  <c r="BE23" i="4"/>
  <c r="BF23" i="4"/>
  <c r="BD23" i="4"/>
  <c r="BC23" i="4"/>
  <c r="BB23" i="4"/>
  <c r="BA23" i="4"/>
  <c r="AZ23" i="4"/>
  <c r="AY23" i="4"/>
  <c r="AX23" i="4"/>
  <c r="AW23" i="4"/>
  <c r="AV23" i="4"/>
  <c r="AU23" i="4"/>
  <c r="AT23" i="4"/>
  <c r="AQ23" i="4"/>
  <c r="AR23" i="4"/>
  <c r="AP23" i="4"/>
  <c r="AO23" i="4"/>
  <c r="AN23" i="4"/>
  <c r="AM23" i="4"/>
  <c r="AL23" i="4"/>
  <c r="AK23" i="4"/>
  <c r="AJ23" i="4"/>
  <c r="AG23" i="4"/>
  <c r="AF23" i="4"/>
  <c r="AC23" i="4"/>
  <c r="AD23" i="4"/>
  <c r="AB23" i="4"/>
  <c r="AA23" i="4"/>
  <c r="Z23" i="4"/>
  <c r="Y23" i="4"/>
  <c r="X23" i="4"/>
  <c r="W23" i="4"/>
  <c r="V23" i="4"/>
  <c r="U23" i="4"/>
  <c r="T23" i="4"/>
  <c r="S23" i="4"/>
  <c r="R23" i="4"/>
  <c r="O23" i="4"/>
  <c r="P23" i="4"/>
  <c r="N23" i="4"/>
  <c r="M23" i="4"/>
  <c r="L23" i="4"/>
  <c r="K23" i="4"/>
  <c r="J23" i="4"/>
  <c r="I23" i="4"/>
  <c r="H23" i="4"/>
  <c r="G23" i="4"/>
  <c r="F23" i="4"/>
  <c r="E23" i="4"/>
  <c r="D23" i="4"/>
  <c r="BS22" i="4"/>
  <c r="BT22" i="4"/>
  <c r="BR22" i="4"/>
  <c r="BQ22" i="4"/>
  <c r="BP22" i="4"/>
  <c r="BO22" i="4"/>
  <c r="BN22" i="4"/>
  <c r="BM22" i="4"/>
  <c r="BL22" i="4"/>
  <c r="BK22" i="4"/>
  <c r="BJ22" i="4"/>
  <c r="BI22" i="4"/>
  <c r="BH22" i="4"/>
  <c r="BE22" i="4"/>
  <c r="BF22" i="4"/>
  <c r="BD22" i="4"/>
  <c r="BC22" i="4"/>
  <c r="BB22" i="4"/>
  <c r="BA22" i="4"/>
  <c r="AZ22" i="4"/>
  <c r="AY22" i="4"/>
  <c r="AX22" i="4"/>
  <c r="AW22" i="4"/>
  <c r="AV22" i="4"/>
  <c r="AU22" i="4"/>
  <c r="AT22" i="4"/>
  <c r="AQ22" i="4"/>
  <c r="AR22" i="4"/>
  <c r="AP22" i="4"/>
  <c r="AO22" i="4"/>
  <c r="AN22" i="4"/>
  <c r="AM22" i="4"/>
  <c r="AL22" i="4"/>
  <c r="AK22" i="4"/>
  <c r="AJ22" i="4"/>
  <c r="AF22" i="4"/>
  <c r="AC22" i="4"/>
  <c r="AD22" i="4"/>
  <c r="AB22" i="4"/>
  <c r="AA22" i="4"/>
  <c r="Z22" i="4"/>
  <c r="Y22" i="4"/>
  <c r="X22" i="4"/>
  <c r="W22" i="4"/>
  <c r="V22" i="4"/>
  <c r="U22" i="4"/>
  <c r="T22" i="4"/>
  <c r="S22" i="4"/>
  <c r="R22" i="4"/>
  <c r="O22" i="4"/>
  <c r="P22" i="4"/>
  <c r="N22" i="4"/>
  <c r="M22" i="4"/>
  <c r="L22" i="4"/>
  <c r="K22" i="4"/>
  <c r="J22" i="4"/>
  <c r="I22" i="4"/>
  <c r="H22" i="4"/>
  <c r="G22" i="4"/>
  <c r="F22" i="4"/>
  <c r="E22" i="4"/>
  <c r="D22" i="4"/>
  <c r="BS17" i="4"/>
  <c r="BT17" i="4"/>
  <c r="BR17" i="4"/>
  <c r="BQ17" i="4"/>
  <c r="BP17" i="4"/>
  <c r="BO17" i="4"/>
  <c r="BN17" i="4"/>
  <c r="BM17" i="4"/>
  <c r="BL17" i="4"/>
  <c r="BK17" i="4"/>
  <c r="BJ17" i="4"/>
  <c r="BI17" i="4"/>
  <c r="BH17" i="4"/>
  <c r="BE17" i="4"/>
  <c r="BF17" i="4"/>
  <c r="BD17" i="4"/>
  <c r="BC17" i="4"/>
  <c r="BB17" i="4"/>
  <c r="BA17" i="4"/>
  <c r="AZ17" i="4"/>
  <c r="AY17" i="4"/>
  <c r="AX17" i="4"/>
  <c r="AW17" i="4"/>
  <c r="AV17" i="4"/>
  <c r="AU17" i="4"/>
  <c r="AT17" i="4"/>
  <c r="AQ17" i="4"/>
  <c r="AR17" i="4"/>
  <c r="AP17" i="4"/>
  <c r="AO17" i="4"/>
  <c r="AN17" i="4"/>
  <c r="AM17" i="4"/>
  <c r="AL17" i="4"/>
  <c r="AK17" i="4"/>
  <c r="AJ17" i="4"/>
  <c r="AG17" i="4"/>
  <c r="AF17" i="4"/>
  <c r="AC17" i="4"/>
  <c r="AD17" i="4"/>
  <c r="AB17" i="4"/>
  <c r="AA17" i="4"/>
  <c r="Z17" i="4"/>
  <c r="Y17" i="4"/>
  <c r="X17" i="4"/>
  <c r="W17" i="4"/>
  <c r="V17" i="4"/>
  <c r="U17" i="4"/>
  <c r="T17" i="4"/>
  <c r="S17" i="4"/>
  <c r="R17" i="4"/>
  <c r="O17" i="4"/>
  <c r="P17" i="4"/>
  <c r="N17" i="4"/>
  <c r="M17" i="4"/>
  <c r="L17" i="4"/>
  <c r="K17" i="4"/>
  <c r="J17" i="4"/>
  <c r="I17" i="4"/>
  <c r="H17" i="4"/>
  <c r="G17" i="4"/>
  <c r="F17" i="4"/>
  <c r="E17" i="4"/>
  <c r="D17" i="4"/>
  <c r="BS16" i="4"/>
  <c r="BT16" i="4"/>
  <c r="BR16" i="4"/>
  <c r="BQ16" i="4"/>
  <c r="BP16" i="4"/>
  <c r="BO16" i="4"/>
  <c r="BN16" i="4"/>
  <c r="BM16" i="4"/>
  <c r="BL16" i="4"/>
  <c r="BK16" i="4"/>
  <c r="BJ16" i="4"/>
  <c r="BI16" i="4"/>
  <c r="BH16" i="4"/>
  <c r="BE16" i="4"/>
  <c r="BF16" i="4"/>
  <c r="BD16" i="4"/>
  <c r="BC16" i="4"/>
  <c r="BB16" i="4"/>
  <c r="BA16" i="4"/>
  <c r="AZ16" i="4"/>
  <c r="AY16" i="4"/>
  <c r="AX16" i="4"/>
  <c r="AW16" i="4"/>
  <c r="AV16" i="4"/>
  <c r="AU16" i="4"/>
  <c r="AT16" i="4"/>
  <c r="AQ16" i="4"/>
  <c r="AR16" i="4"/>
  <c r="AP16" i="4"/>
  <c r="AO16" i="4"/>
  <c r="AN16" i="4"/>
  <c r="AM16" i="4"/>
  <c r="AL16" i="4"/>
  <c r="AK16" i="4"/>
  <c r="AJ16" i="4"/>
  <c r="AG16" i="4"/>
  <c r="AF16" i="4"/>
  <c r="AC16" i="4"/>
  <c r="AD16" i="4"/>
  <c r="AB16" i="4"/>
  <c r="AA16" i="4"/>
  <c r="Z16" i="4"/>
  <c r="Y16" i="4"/>
  <c r="X16" i="4"/>
  <c r="W16" i="4"/>
  <c r="V16" i="4"/>
  <c r="U16" i="4"/>
  <c r="T16" i="4"/>
  <c r="S16" i="4"/>
  <c r="R16" i="4"/>
  <c r="O16" i="4"/>
  <c r="P16" i="4"/>
  <c r="N16" i="4"/>
  <c r="M16" i="4"/>
  <c r="L16" i="4"/>
  <c r="K16" i="4"/>
  <c r="J16" i="4"/>
  <c r="I16" i="4"/>
  <c r="H16" i="4"/>
  <c r="G16" i="4"/>
  <c r="F16" i="4"/>
  <c r="E16" i="4"/>
  <c r="D16" i="4"/>
  <c r="BS15" i="4"/>
  <c r="BT15" i="4"/>
  <c r="BR15" i="4"/>
  <c r="BQ15" i="4"/>
  <c r="BP15" i="4"/>
  <c r="BO15" i="4"/>
  <c r="BN15" i="4"/>
  <c r="BM15" i="4"/>
  <c r="BL15" i="4"/>
  <c r="BK15" i="4"/>
  <c r="BJ15" i="4"/>
  <c r="BI15" i="4"/>
  <c r="BH15" i="4"/>
  <c r="BE15" i="4"/>
  <c r="BF15" i="4"/>
  <c r="BD15" i="4"/>
  <c r="BC15" i="4"/>
  <c r="BB15" i="4"/>
  <c r="BA15" i="4"/>
  <c r="AZ15" i="4"/>
  <c r="AY15" i="4"/>
  <c r="AX15" i="4"/>
  <c r="AW15" i="4"/>
  <c r="AV15" i="4"/>
  <c r="AU15" i="4"/>
  <c r="AT15" i="4"/>
  <c r="AQ15" i="4"/>
  <c r="AR15" i="4"/>
  <c r="AP15" i="4"/>
  <c r="AO15" i="4"/>
  <c r="AN15" i="4"/>
  <c r="AM15" i="4"/>
  <c r="AL15" i="4"/>
  <c r="AK15" i="4"/>
  <c r="AJ15" i="4"/>
  <c r="AG15" i="4"/>
  <c r="AF15" i="4"/>
  <c r="AC15" i="4"/>
  <c r="AD15" i="4"/>
  <c r="AB15" i="4"/>
  <c r="AA15" i="4"/>
  <c r="Z15" i="4"/>
  <c r="Y15" i="4"/>
  <c r="X15" i="4"/>
  <c r="W15" i="4"/>
  <c r="V15" i="4"/>
  <c r="U15" i="4"/>
  <c r="T15" i="4"/>
  <c r="S15" i="4"/>
  <c r="R15" i="4"/>
  <c r="O15" i="4"/>
  <c r="P15" i="4"/>
  <c r="N15" i="4"/>
  <c r="M15" i="4"/>
  <c r="L15" i="4"/>
  <c r="K15" i="4"/>
  <c r="J15" i="4"/>
  <c r="I15" i="4"/>
  <c r="H15" i="4"/>
  <c r="G15" i="4"/>
  <c r="F15" i="4"/>
  <c r="E15" i="4"/>
  <c r="D15" i="4"/>
  <c r="BS14" i="4"/>
  <c r="BT14" i="4"/>
  <c r="BR14" i="4"/>
  <c r="BQ14" i="4"/>
  <c r="BP14" i="4"/>
  <c r="BO14" i="4"/>
  <c r="BN14" i="4"/>
  <c r="BM14" i="4"/>
  <c r="BL14" i="4"/>
  <c r="BK14" i="4"/>
  <c r="BJ14" i="4"/>
  <c r="BI14" i="4"/>
  <c r="BH14" i="4"/>
  <c r="BE14" i="4"/>
  <c r="BF14" i="4"/>
  <c r="BD14" i="4"/>
  <c r="BC14" i="4"/>
  <c r="BB14" i="4"/>
  <c r="BA14" i="4"/>
  <c r="AZ14" i="4"/>
  <c r="AY14" i="4"/>
  <c r="AX14" i="4"/>
  <c r="AW14" i="4"/>
  <c r="AV14" i="4"/>
  <c r="AU14" i="4"/>
  <c r="AT14" i="4"/>
  <c r="AQ14" i="4"/>
  <c r="AR14" i="4"/>
  <c r="AP14" i="4"/>
  <c r="AO14" i="4"/>
  <c r="AN14" i="4"/>
  <c r="AM14" i="4"/>
  <c r="AL14" i="4"/>
  <c r="AK14" i="4"/>
  <c r="AJ14" i="4"/>
  <c r="AG14" i="4"/>
  <c r="AF14" i="4"/>
  <c r="AC14" i="4"/>
  <c r="AD14" i="4"/>
  <c r="AB14" i="4"/>
  <c r="AA14" i="4"/>
  <c r="Z14" i="4"/>
  <c r="Y14" i="4"/>
  <c r="X14" i="4"/>
  <c r="W14" i="4"/>
  <c r="V14" i="4"/>
  <c r="U14" i="4"/>
  <c r="T14" i="4"/>
  <c r="S14" i="4"/>
  <c r="R14" i="4"/>
  <c r="O14" i="4"/>
  <c r="P14" i="4"/>
  <c r="N14" i="4"/>
  <c r="M14" i="4"/>
  <c r="L14" i="4"/>
  <c r="K14" i="4"/>
  <c r="J14" i="4"/>
  <c r="I14" i="4"/>
  <c r="H14" i="4"/>
  <c r="G14" i="4"/>
  <c r="F14" i="4"/>
  <c r="E14" i="4"/>
  <c r="D14" i="4"/>
  <c r="BS9" i="4"/>
  <c r="BR9" i="4"/>
  <c r="BQ9" i="4"/>
  <c r="BP9" i="4"/>
  <c r="BO9" i="4"/>
  <c r="BN9" i="4"/>
  <c r="BM9" i="4"/>
  <c r="BL9" i="4"/>
  <c r="BK9" i="4"/>
  <c r="BJ9" i="4"/>
  <c r="BI9" i="4"/>
  <c r="BH9" i="4"/>
  <c r="BE9" i="4"/>
  <c r="BD9" i="4"/>
  <c r="BC9" i="4"/>
  <c r="BB9" i="4"/>
  <c r="BA9" i="4"/>
  <c r="AZ9" i="4"/>
  <c r="AY9" i="4"/>
  <c r="AX9" i="4"/>
  <c r="AW9" i="4"/>
  <c r="AV9" i="4"/>
  <c r="AU9" i="4"/>
  <c r="AT9" i="4"/>
  <c r="AQ9" i="4"/>
  <c r="AP9" i="4"/>
  <c r="AO9" i="4"/>
  <c r="AN9" i="4"/>
  <c r="AM9" i="4"/>
  <c r="AL9" i="4"/>
  <c r="AK9" i="4"/>
  <c r="AJ9" i="4"/>
  <c r="AG9" i="4"/>
  <c r="AF9" i="4"/>
  <c r="AC9" i="4"/>
  <c r="AB9" i="4"/>
  <c r="AA9" i="4"/>
  <c r="Z9" i="4"/>
  <c r="Y9" i="4"/>
  <c r="X9" i="4"/>
  <c r="W9" i="4"/>
  <c r="V9" i="4"/>
  <c r="U9" i="4"/>
  <c r="T9" i="4"/>
  <c r="S9" i="4"/>
  <c r="R9" i="4"/>
  <c r="O9" i="4"/>
  <c r="N9" i="4"/>
  <c r="M9" i="4"/>
  <c r="L9" i="4"/>
  <c r="K9" i="4"/>
  <c r="J9" i="4"/>
  <c r="I9" i="4"/>
  <c r="H9" i="4"/>
  <c r="G9" i="4"/>
  <c r="F9" i="4"/>
  <c r="E9" i="4"/>
  <c r="D9" i="4"/>
  <c r="BI8" i="4"/>
  <c r="BJ8" i="4"/>
  <c r="BK8" i="4"/>
  <c r="BL8" i="4"/>
  <c r="BM8" i="4"/>
  <c r="BN8" i="4"/>
  <c r="BO8" i="4"/>
  <c r="BP8" i="4"/>
  <c r="BQ8" i="4"/>
  <c r="BR8" i="4"/>
  <c r="BS8" i="4"/>
  <c r="AU8" i="4"/>
  <c r="AV8" i="4"/>
  <c r="AW8" i="4"/>
  <c r="AX8" i="4"/>
  <c r="AY8" i="4"/>
  <c r="AZ8" i="4"/>
  <c r="BA8" i="4"/>
  <c r="BB8" i="4"/>
  <c r="BC8" i="4"/>
  <c r="BD8" i="4"/>
  <c r="BE8" i="4"/>
  <c r="AQ7" i="4"/>
  <c r="AP7" i="4"/>
  <c r="AO7" i="4"/>
  <c r="AN7" i="4"/>
  <c r="AM7" i="4"/>
  <c r="AL7" i="4"/>
  <c r="AK7" i="4"/>
  <c r="AJ7" i="4"/>
  <c r="AG7" i="4"/>
  <c r="AF7" i="4"/>
  <c r="AC7" i="4"/>
  <c r="AD7" i="4"/>
  <c r="AB7" i="4"/>
  <c r="AA7" i="4"/>
  <c r="Z7" i="4"/>
  <c r="Y7" i="4"/>
  <c r="X7" i="4"/>
  <c r="W7" i="4"/>
  <c r="V7" i="4"/>
  <c r="U7" i="4"/>
  <c r="T7" i="4"/>
  <c r="S7" i="4"/>
  <c r="R7" i="4"/>
  <c r="O7" i="4"/>
  <c r="P7" i="4"/>
  <c r="N7" i="4"/>
  <c r="M7" i="4"/>
  <c r="L7" i="4"/>
  <c r="K7" i="4"/>
  <c r="J7" i="4"/>
  <c r="I7" i="4"/>
  <c r="H7" i="4"/>
  <c r="G7" i="4"/>
  <c r="F7" i="4"/>
  <c r="E7" i="4"/>
  <c r="D7" i="4"/>
  <c r="AC146" i="3"/>
  <c r="AB146" i="3"/>
  <c r="AA146" i="3"/>
  <c r="Z146" i="3"/>
  <c r="X146" i="3"/>
  <c r="V146" i="3"/>
  <c r="S146" i="3"/>
  <c r="R146" i="3"/>
  <c r="O146" i="3"/>
  <c r="L146" i="3"/>
  <c r="J146" i="3"/>
  <c r="G146" i="3"/>
  <c r="E146" i="3"/>
  <c r="AC140" i="3"/>
  <c r="AB140" i="3"/>
  <c r="AA140" i="3"/>
  <c r="Z140" i="3"/>
  <c r="Y140" i="3"/>
  <c r="X140" i="3"/>
  <c r="W140" i="3"/>
  <c r="V140" i="3"/>
  <c r="U140" i="3"/>
  <c r="AD140" i="3"/>
  <c r="T140" i="3"/>
  <c r="S140" i="3"/>
  <c r="R140" i="3"/>
  <c r="O140" i="3"/>
  <c r="M140" i="3"/>
  <c r="L140" i="3"/>
  <c r="K140" i="3"/>
  <c r="I140" i="3"/>
  <c r="H140" i="3"/>
  <c r="G140" i="3"/>
  <c r="E140" i="3"/>
  <c r="D140" i="3"/>
  <c r="AC139" i="3"/>
  <c r="AB139" i="3"/>
  <c r="AA139" i="3"/>
  <c r="Z139" i="3"/>
  <c r="Y139" i="3"/>
  <c r="X139" i="3"/>
  <c r="V139" i="3"/>
  <c r="U139" i="3"/>
  <c r="T139" i="3"/>
  <c r="S139" i="3"/>
  <c r="R139" i="3"/>
  <c r="O139" i="3"/>
  <c r="N139" i="3"/>
  <c r="M139" i="3"/>
  <c r="L139" i="3"/>
  <c r="K139" i="3"/>
  <c r="J139" i="3"/>
  <c r="I139" i="3"/>
  <c r="H139" i="3"/>
  <c r="G139" i="3"/>
  <c r="P139" i="3"/>
  <c r="F139" i="3"/>
  <c r="E139" i="3"/>
  <c r="D139" i="3"/>
  <c r="AF138" i="3"/>
  <c r="AC138" i="3"/>
  <c r="AB138" i="3"/>
  <c r="AA138" i="3"/>
  <c r="Z138" i="3"/>
  <c r="Y138" i="3"/>
  <c r="X138" i="3"/>
  <c r="W138" i="3"/>
  <c r="V138" i="3"/>
  <c r="T138" i="3"/>
  <c r="S138" i="3"/>
  <c r="R138" i="3"/>
  <c r="O138" i="3"/>
  <c r="M138" i="3"/>
  <c r="K138" i="3"/>
  <c r="J138" i="3"/>
  <c r="I138" i="3"/>
  <c r="H138" i="3"/>
  <c r="G138" i="3"/>
  <c r="F138" i="3"/>
  <c r="E138" i="3"/>
  <c r="D138" i="3"/>
  <c r="AC137" i="3"/>
  <c r="AB137" i="3"/>
  <c r="AA137" i="3"/>
  <c r="Z137" i="3"/>
  <c r="Y137" i="3"/>
  <c r="X137" i="3"/>
  <c r="W137" i="3"/>
  <c r="V137" i="3"/>
  <c r="U137" i="3"/>
  <c r="T137" i="3"/>
  <c r="S137" i="3"/>
  <c r="R137" i="3"/>
  <c r="R134" i="3"/>
  <c r="R132" i="3"/>
  <c r="O137" i="3"/>
  <c r="N137" i="3"/>
  <c r="M137" i="3"/>
  <c r="L137" i="3"/>
  <c r="K137" i="3"/>
  <c r="J137" i="3"/>
  <c r="J136" i="3"/>
  <c r="I137" i="3"/>
  <c r="G137" i="3"/>
  <c r="F137" i="3"/>
  <c r="E137" i="3"/>
  <c r="AB136" i="3"/>
  <c r="AA136" i="3"/>
  <c r="Z136" i="3"/>
  <c r="X136" i="3"/>
  <c r="W136" i="3"/>
  <c r="V136" i="3"/>
  <c r="T136" i="3"/>
  <c r="S136" i="3"/>
  <c r="R136" i="3"/>
  <c r="O136" i="3"/>
  <c r="N136" i="3"/>
  <c r="M136" i="3"/>
  <c r="K136" i="3"/>
  <c r="I136" i="3"/>
  <c r="H136" i="3"/>
  <c r="G136" i="3"/>
  <c r="F136" i="3"/>
  <c r="E136" i="3"/>
  <c r="D136" i="3"/>
  <c r="AB135" i="3"/>
  <c r="AA135" i="3"/>
  <c r="Z135" i="3"/>
  <c r="Z134" i="3"/>
  <c r="Z132" i="3"/>
  <c r="Y135" i="3"/>
  <c r="X135" i="3"/>
  <c r="X134" i="3"/>
  <c r="W135" i="3"/>
  <c r="W134" i="3"/>
  <c r="W132" i="3"/>
  <c r="T135" i="3"/>
  <c r="S135" i="3"/>
  <c r="R135" i="3"/>
  <c r="O135" i="3"/>
  <c r="N135" i="3"/>
  <c r="I135" i="3"/>
  <c r="H135" i="3"/>
  <c r="E135" i="3"/>
  <c r="E134" i="3"/>
  <c r="E132" i="3"/>
  <c r="N133" i="3"/>
  <c r="AC133" i="3"/>
  <c r="AB133" i="3"/>
  <c r="AA133" i="3"/>
  <c r="Z133" i="3"/>
  <c r="W133" i="3"/>
  <c r="V133" i="3"/>
  <c r="R133" i="3"/>
  <c r="O133" i="3"/>
  <c r="K133" i="3"/>
  <c r="J133" i="3"/>
  <c r="G133" i="3"/>
  <c r="F133" i="3"/>
  <c r="AB27" i="3"/>
  <c r="T27" i="3"/>
  <c r="S27" i="3"/>
  <c r="J27" i="3"/>
  <c r="AC107" i="3"/>
  <c r="AB107" i="3"/>
  <c r="Z107" i="3"/>
  <c r="W107" i="3"/>
  <c r="W99" i="3" s="1"/>
  <c r="T107" i="3"/>
  <c r="R107" i="3"/>
  <c r="N107" i="3"/>
  <c r="K107" i="3"/>
  <c r="H107" i="3"/>
  <c r="E107" i="3"/>
  <c r="T106" i="3"/>
  <c r="O62" i="3"/>
  <c r="M106" i="3"/>
  <c r="L106" i="3"/>
  <c r="K106" i="3"/>
  <c r="BT105" i="3"/>
  <c r="BF105" i="3"/>
  <c r="AR105" i="3"/>
  <c r="AD105" i="3"/>
  <c r="P105" i="3"/>
  <c r="V104" i="3"/>
  <c r="R104" i="3"/>
  <c r="M104" i="3"/>
  <c r="L104" i="3"/>
  <c r="K104" i="3"/>
  <c r="H104" i="3"/>
  <c r="G104" i="3"/>
  <c r="G101" i="3" s="1"/>
  <c r="G99" i="3" s="1"/>
  <c r="D104" i="3"/>
  <c r="D101" i="3" s="1"/>
  <c r="Z103" i="3"/>
  <c r="V103" i="3"/>
  <c r="R103" i="3"/>
  <c r="M103" i="3"/>
  <c r="L103" i="3"/>
  <c r="H103" i="3"/>
  <c r="D103" i="3"/>
  <c r="Z102" i="3"/>
  <c r="X102" i="3"/>
  <c r="V102" i="3"/>
  <c r="T102" i="3"/>
  <c r="O102" i="3"/>
  <c r="I102" i="3"/>
  <c r="E102" i="3"/>
  <c r="BT94" i="3"/>
  <c r="BF94" i="3"/>
  <c r="AR94" i="3"/>
  <c r="AD94" i="3"/>
  <c r="P94" i="3"/>
  <c r="BT83" i="3"/>
  <c r="BF83" i="3"/>
  <c r="AR83" i="3"/>
  <c r="AD83" i="3"/>
  <c r="P83" i="3"/>
  <c r="M60" i="3"/>
  <c r="E60" i="3"/>
  <c r="BT72" i="3"/>
  <c r="BF72" i="3"/>
  <c r="AR72" i="3"/>
  <c r="AD72" i="3"/>
  <c r="P72" i="3"/>
  <c r="U62" i="3"/>
  <c r="AD62" i="3" s="1"/>
  <c r="S62" i="3"/>
  <c r="R62" i="3"/>
  <c r="N62" i="3"/>
  <c r="M62" i="3"/>
  <c r="L62" i="3"/>
  <c r="J62" i="3"/>
  <c r="I62" i="3"/>
  <c r="H62" i="3"/>
  <c r="G62" i="3"/>
  <c r="G29" i="3" s="1"/>
  <c r="F62" i="3"/>
  <c r="E62" i="3"/>
  <c r="D62" i="3"/>
  <c r="BT61" i="3"/>
  <c r="BF61" i="3"/>
  <c r="AR61" i="3"/>
  <c r="AD61" i="3"/>
  <c r="P61" i="3"/>
  <c r="W60" i="3"/>
  <c r="W57" i="3" s="1"/>
  <c r="V60" i="3"/>
  <c r="V57" i="3" s="1"/>
  <c r="U60" i="3"/>
  <c r="T60" i="3"/>
  <c r="S60" i="3"/>
  <c r="R60" i="3"/>
  <c r="O60" i="3"/>
  <c r="O57" i="3" s="1"/>
  <c r="N60" i="3"/>
  <c r="L60" i="3"/>
  <c r="K60" i="3"/>
  <c r="J60" i="3"/>
  <c r="J57" i="3" s="1"/>
  <c r="I60" i="3"/>
  <c r="H60" i="3"/>
  <c r="G60" i="3"/>
  <c r="F60" i="3"/>
  <c r="D60" i="3"/>
  <c r="I59" i="3"/>
  <c r="F59" i="3"/>
  <c r="E59" i="3"/>
  <c r="D59" i="3"/>
  <c r="BT50" i="3"/>
  <c r="BF50" i="3"/>
  <c r="AR50" i="3"/>
  <c r="AD50" i="3"/>
  <c r="P50" i="3"/>
  <c r="BT39" i="3"/>
  <c r="BF39" i="3"/>
  <c r="AR39" i="3"/>
  <c r="AD39" i="3"/>
  <c r="P39" i="3"/>
  <c r="BS28" i="3"/>
  <c r="BS14" i="3"/>
  <c r="BR28" i="3"/>
  <c r="BR14" i="3"/>
  <c r="BQ28" i="3"/>
  <c r="BQ14" i="3"/>
  <c r="BP28" i="3"/>
  <c r="BO28" i="3"/>
  <c r="BO14" i="3"/>
  <c r="BN28" i="3"/>
  <c r="BN14" i="3"/>
  <c r="BM28" i="3"/>
  <c r="BM14" i="3"/>
  <c r="BL28" i="3"/>
  <c r="BL14" i="3"/>
  <c r="BK28" i="3"/>
  <c r="BJ28" i="3"/>
  <c r="BJ14" i="3"/>
  <c r="BI28" i="3"/>
  <c r="BI14" i="3"/>
  <c r="BH28" i="3"/>
  <c r="BE28" i="3"/>
  <c r="BE14" i="3"/>
  <c r="BD28" i="3"/>
  <c r="BD14" i="3"/>
  <c r="BC28" i="3"/>
  <c r="BC14" i="3"/>
  <c r="BB28" i="3"/>
  <c r="BB14" i="3"/>
  <c r="BA28" i="3"/>
  <c r="BA14" i="3"/>
  <c r="AZ28" i="3"/>
  <c r="AZ14" i="3"/>
  <c r="AY28" i="3"/>
  <c r="AY14" i="3"/>
  <c r="AX28" i="3"/>
  <c r="AW28" i="3"/>
  <c r="AW14" i="3"/>
  <c r="AV28" i="3"/>
  <c r="AV14" i="3"/>
  <c r="AU28" i="3"/>
  <c r="AU14" i="3"/>
  <c r="AT28" i="3"/>
  <c r="AQ28" i="3"/>
  <c r="AQ14" i="3"/>
  <c r="AP28" i="3"/>
  <c r="AP14" i="3"/>
  <c r="AO28" i="3"/>
  <c r="AO14" i="3"/>
  <c r="AN28" i="3"/>
  <c r="AM28" i="3"/>
  <c r="AM14" i="3"/>
  <c r="AL28" i="3"/>
  <c r="AD28" i="3"/>
  <c r="P28" i="3"/>
  <c r="BS27" i="3"/>
  <c r="BR27" i="3"/>
  <c r="BQ27" i="3"/>
  <c r="BP27" i="3"/>
  <c r="BO27" i="3"/>
  <c r="BN27" i="3"/>
  <c r="BM27" i="3"/>
  <c r="BL27" i="3"/>
  <c r="BK27" i="3"/>
  <c r="BJ27" i="3"/>
  <c r="BT27" i="3"/>
  <c r="BI27" i="3"/>
  <c r="BH27" i="3"/>
  <c r="BE27" i="3"/>
  <c r="BD27" i="3"/>
  <c r="BC27" i="3"/>
  <c r="BB27" i="3"/>
  <c r="BA27" i="3"/>
  <c r="AZ27" i="3"/>
  <c r="AY27" i="3"/>
  <c r="AX27" i="3"/>
  <c r="AW27" i="3"/>
  <c r="AV27" i="3"/>
  <c r="BF27" i="3"/>
  <c r="AU27" i="3"/>
  <c r="AT27" i="3"/>
  <c r="AQ27" i="3"/>
  <c r="AP27" i="3"/>
  <c r="AO27" i="3"/>
  <c r="AN27" i="3"/>
  <c r="AM27" i="3"/>
  <c r="AL27" i="3"/>
  <c r="AK27" i="3"/>
  <c r="AJ27" i="3"/>
  <c r="AR27" i="3" s="1"/>
  <c r="AI27" i="3"/>
  <c r="AH27" i="3"/>
  <c r="AG27" i="3"/>
  <c r="AF27" i="3"/>
  <c r="AC27" i="3"/>
  <c r="AA27" i="3"/>
  <c r="Z27" i="3"/>
  <c r="Y27" i="3"/>
  <c r="X27" i="3"/>
  <c r="W27" i="3"/>
  <c r="V27" i="3"/>
  <c r="U27" i="3"/>
  <c r="R27" i="3"/>
  <c r="O27" i="3"/>
  <c r="N27" i="3"/>
  <c r="M27" i="3"/>
  <c r="L27" i="3"/>
  <c r="K27" i="3"/>
  <c r="I27" i="3"/>
  <c r="H27" i="3"/>
  <c r="G27" i="3"/>
  <c r="P27" i="3"/>
  <c r="F27" i="3"/>
  <c r="E27" i="3"/>
  <c r="D27" i="3"/>
  <c r="BP14" i="3"/>
  <c r="BK14" i="3"/>
  <c r="AX14" i="3"/>
  <c r="AN14" i="3"/>
  <c r="AD14" i="3"/>
  <c r="P14" i="3"/>
  <c r="AG274" i="2"/>
  <c r="AF274" i="2"/>
  <c r="AC274" i="2"/>
  <c r="AC119" i="2"/>
  <c r="AC240" i="2"/>
  <c r="AB274" i="2"/>
  <c r="AA274" i="2"/>
  <c r="Z274" i="2"/>
  <c r="Y274" i="2"/>
  <c r="Y119" i="2"/>
  <c r="Y240" i="2"/>
  <c r="X274" i="2"/>
  <c r="W274" i="2"/>
  <c r="V274" i="2"/>
  <c r="U274" i="2"/>
  <c r="U119" i="2"/>
  <c r="U240" i="2"/>
  <c r="T274" i="2"/>
  <c r="S274" i="2"/>
  <c r="R274" i="2"/>
  <c r="AG273" i="2"/>
  <c r="AF273" i="2"/>
  <c r="AC273" i="2"/>
  <c r="AC112" i="2"/>
  <c r="AC234" i="2"/>
  <c r="AB273" i="2"/>
  <c r="AB272" i="2"/>
  <c r="AA273" i="2"/>
  <c r="Z273" i="2"/>
  <c r="Y273" i="2"/>
  <c r="Y195" i="2"/>
  <c r="Y259" i="2"/>
  <c r="X273" i="2"/>
  <c r="X272" i="2"/>
  <c r="W273" i="2"/>
  <c r="V273" i="2"/>
  <c r="U273" i="2"/>
  <c r="U112" i="2"/>
  <c r="U234" i="2"/>
  <c r="T273" i="2"/>
  <c r="T272" i="2"/>
  <c r="S273" i="2"/>
  <c r="R273" i="2"/>
  <c r="O273" i="2"/>
  <c r="M273" i="2"/>
  <c r="L273" i="2"/>
  <c r="J273" i="2"/>
  <c r="G273" i="2"/>
  <c r="E273" i="2"/>
  <c r="D273" i="2"/>
  <c r="AG272" i="2"/>
  <c r="AF272" i="2"/>
  <c r="AC272" i="2"/>
  <c r="AA272" i="2"/>
  <c r="Z272" i="2"/>
  <c r="Y272" i="2"/>
  <c r="W272" i="2"/>
  <c r="V272" i="2"/>
  <c r="V271" i="2"/>
  <c r="U272" i="2"/>
  <c r="S272" i="2"/>
  <c r="R272" i="2"/>
  <c r="AF269" i="2"/>
  <c r="AC269" i="2"/>
  <c r="AD269" i="2"/>
  <c r="AB269" i="2"/>
  <c r="AA269" i="2"/>
  <c r="Y269" i="2"/>
  <c r="X269" i="2"/>
  <c r="W269" i="2"/>
  <c r="V269" i="2"/>
  <c r="U269" i="2"/>
  <c r="T269" i="2"/>
  <c r="S269" i="2"/>
  <c r="R269" i="2"/>
  <c r="O269" i="2"/>
  <c r="P269" i="2"/>
  <c r="N269" i="2"/>
  <c r="M269" i="2"/>
  <c r="L269" i="2"/>
  <c r="K269" i="2"/>
  <c r="J269" i="2"/>
  <c r="I269" i="2"/>
  <c r="G269" i="2"/>
  <c r="F269" i="2"/>
  <c r="E269" i="2"/>
  <c r="D269" i="2"/>
  <c r="AG268" i="2"/>
  <c r="AC268" i="2"/>
  <c r="AD268" i="2"/>
  <c r="AB268" i="2"/>
  <c r="Z268" i="2"/>
  <c r="Y268" i="2"/>
  <c r="X268" i="2"/>
  <c r="W268" i="2"/>
  <c r="V268" i="2"/>
  <c r="T268" i="2"/>
  <c r="S268" i="2"/>
  <c r="O268" i="2"/>
  <c r="P268" i="2"/>
  <c r="N268" i="2"/>
  <c r="M268" i="2"/>
  <c r="M267" i="2"/>
  <c r="K268" i="2"/>
  <c r="J268" i="2"/>
  <c r="I268" i="2"/>
  <c r="I267" i="2"/>
  <c r="I266" i="2"/>
  <c r="H268" i="2"/>
  <c r="F268" i="2"/>
  <c r="E268" i="2"/>
  <c r="D268" i="2"/>
  <c r="AC267" i="2"/>
  <c r="AD267" i="2"/>
  <c r="AD266" i="2"/>
  <c r="X267" i="2"/>
  <c r="W267" i="2"/>
  <c r="W266" i="2"/>
  <c r="O267" i="2"/>
  <c r="P267" i="2"/>
  <c r="N267" i="2"/>
  <c r="L267" i="2"/>
  <c r="G267" i="2"/>
  <c r="F267" i="2"/>
  <c r="F266" i="2"/>
  <c r="AF264" i="2"/>
  <c r="AC264" i="2"/>
  <c r="AB264" i="2"/>
  <c r="Z264" i="2"/>
  <c r="Y264" i="2"/>
  <c r="W264" i="2"/>
  <c r="V264" i="2"/>
  <c r="T264" i="2"/>
  <c r="S264" i="2"/>
  <c r="R264" i="2"/>
  <c r="N264" i="2"/>
  <c r="M264" i="2"/>
  <c r="L264" i="2"/>
  <c r="J264" i="2"/>
  <c r="I264" i="2"/>
  <c r="G264" i="2"/>
  <c r="F264" i="2"/>
  <c r="E264" i="2"/>
  <c r="AC260" i="2"/>
  <c r="AB260" i="2"/>
  <c r="AA260" i="2"/>
  <c r="Y260" i="2"/>
  <c r="X260" i="2"/>
  <c r="W260" i="2"/>
  <c r="U260" i="2"/>
  <c r="T260" i="2"/>
  <c r="S260" i="2"/>
  <c r="R260" i="2"/>
  <c r="O260" i="2"/>
  <c r="N260" i="2"/>
  <c r="M260" i="2"/>
  <c r="L260" i="2"/>
  <c r="K260" i="2"/>
  <c r="J260" i="2"/>
  <c r="I260" i="2"/>
  <c r="H260" i="2"/>
  <c r="G260" i="2"/>
  <c r="F260" i="2"/>
  <c r="E260" i="2"/>
  <c r="P260" i="2"/>
  <c r="D260" i="2"/>
  <c r="AF259" i="2"/>
  <c r="AC259" i="2"/>
  <c r="AB259" i="2"/>
  <c r="AA259" i="2"/>
  <c r="Z259" i="2"/>
  <c r="X259" i="2"/>
  <c r="W259" i="2"/>
  <c r="V259" i="2"/>
  <c r="U259" i="2"/>
  <c r="T259" i="2"/>
  <c r="R259" i="2"/>
  <c r="O259" i="2"/>
  <c r="N259" i="2"/>
  <c r="L259" i="2"/>
  <c r="K259" i="2"/>
  <c r="J259" i="2"/>
  <c r="H259" i="2"/>
  <c r="G259" i="2"/>
  <c r="F259" i="2"/>
  <c r="E259" i="2"/>
  <c r="D259" i="2"/>
  <c r="AC258" i="2"/>
  <c r="AB258" i="2"/>
  <c r="AA258" i="2"/>
  <c r="Z258" i="2"/>
  <c r="Y258" i="2"/>
  <c r="X258" i="2"/>
  <c r="W258" i="2"/>
  <c r="V258" i="2"/>
  <c r="V116" i="2"/>
  <c r="U258" i="2"/>
  <c r="T258" i="2"/>
  <c r="R258" i="2"/>
  <c r="O258" i="2"/>
  <c r="N258" i="2"/>
  <c r="M258" i="2"/>
  <c r="L258" i="2"/>
  <c r="K258" i="2"/>
  <c r="I258" i="2"/>
  <c r="G258" i="2"/>
  <c r="E258" i="2"/>
  <c r="D258" i="2"/>
  <c r="AG257" i="2"/>
  <c r="AF257" i="2"/>
  <c r="AC257" i="2"/>
  <c r="AB257" i="2"/>
  <c r="AA257" i="2"/>
  <c r="Z257" i="2"/>
  <c r="X257" i="2"/>
  <c r="W257" i="2"/>
  <c r="V257" i="2"/>
  <c r="T257" i="2"/>
  <c r="S257" i="2"/>
  <c r="R257" i="2"/>
  <c r="N257" i="2"/>
  <c r="M257" i="2"/>
  <c r="L257" i="2"/>
  <c r="J257" i="2"/>
  <c r="I257" i="2"/>
  <c r="H257" i="2"/>
  <c r="G257" i="2"/>
  <c r="F257" i="2"/>
  <c r="E257" i="2"/>
  <c r="D257" i="2"/>
  <c r="AF256" i="2"/>
  <c r="AC256" i="2"/>
  <c r="AB256" i="2"/>
  <c r="Z256" i="2"/>
  <c r="Y256" i="2"/>
  <c r="V256" i="2"/>
  <c r="U256" i="2"/>
  <c r="T256" i="2"/>
  <c r="S256" i="2"/>
  <c r="R256" i="2"/>
  <c r="O256" i="2"/>
  <c r="N256" i="2"/>
  <c r="M256" i="2"/>
  <c r="L256" i="2"/>
  <c r="K256" i="2"/>
  <c r="J256" i="2"/>
  <c r="H256" i="2"/>
  <c r="G256" i="2"/>
  <c r="D256" i="2"/>
  <c r="AC255" i="2"/>
  <c r="AB255" i="2"/>
  <c r="Z255" i="2"/>
  <c r="Y255" i="2"/>
  <c r="W255" i="2"/>
  <c r="V255" i="2"/>
  <c r="U255" i="2"/>
  <c r="T255" i="2"/>
  <c r="R255" i="2"/>
  <c r="O255" i="2"/>
  <c r="N255" i="2"/>
  <c r="L255" i="2"/>
  <c r="K255" i="2"/>
  <c r="J255" i="2"/>
  <c r="I255" i="2"/>
  <c r="H255" i="2"/>
  <c r="G255" i="2"/>
  <c r="F255" i="2"/>
  <c r="E255" i="2"/>
  <c r="D255" i="2"/>
  <c r="AC253" i="2"/>
  <c r="AB253" i="2"/>
  <c r="Y253" i="2"/>
  <c r="X253" i="2"/>
  <c r="U253" i="2"/>
  <c r="T253" i="2"/>
  <c r="O253" i="2"/>
  <c r="M253" i="2"/>
  <c r="J253" i="2"/>
  <c r="I253" i="2"/>
  <c r="F253" i="2"/>
  <c r="E253" i="2"/>
  <c r="AA116" i="2"/>
  <c r="M116" i="2"/>
  <c r="I116" i="2"/>
  <c r="E116" i="2"/>
  <c r="AG240" i="2"/>
  <c r="AG233" i="2"/>
  <c r="AG234" i="2"/>
  <c r="AF240" i="2"/>
  <c r="AB240" i="2"/>
  <c r="AA240" i="2"/>
  <c r="Z240" i="2"/>
  <c r="X240" i="2"/>
  <c r="W240" i="2"/>
  <c r="V240" i="2"/>
  <c r="T240" i="2"/>
  <c r="T233" i="2"/>
  <c r="T234" i="2"/>
  <c r="S240" i="2"/>
  <c r="R240" i="2"/>
  <c r="Z116" i="2"/>
  <c r="R116" i="2"/>
  <c r="AD116" i="2"/>
  <c r="AF234" i="2"/>
  <c r="AF233" i="2"/>
  <c r="AF232" i="2"/>
  <c r="AB234" i="2"/>
  <c r="AA234" i="2"/>
  <c r="Z234" i="2"/>
  <c r="Y234" i="2"/>
  <c r="X234" i="2"/>
  <c r="W234" i="2"/>
  <c r="V234" i="2"/>
  <c r="S234" i="2"/>
  <c r="R234" i="2"/>
  <c r="AD234" i="2"/>
  <c r="AC233" i="2"/>
  <c r="AB233" i="2"/>
  <c r="AA233" i="2"/>
  <c r="AA232" i="2"/>
  <c r="Z233" i="2"/>
  <c r="Z232" i="2"/>
  <c r="Y233" i="2"/>
  <c r="X233" i="2"/>
  <c r="W233" i="2"/>
  <c r="W232" i="2"/>
  <c r="V233" i="2"/>
  <c r="U233" i="2"/>
  <c r="S233" i="2"/>
  <c r="S232" i="2"/>
  <c r="R233" i="2"/>
  <c r="AG229" i="2"/>
  <c r="AB229" i="2"/>
  <c r="AA229" i="2"/>
  <c r="Z229" i="2"/>
  <c r="Y229" i="2"/>
  <c r="X229" i="2"/>
  <c r="W229" i="2"/>
  <c r="V229" i="2"/>
  <c r="U229" i="2"/>
  <c r="T229" i="2"/>
  <c r="S229" i="2"/>
  <c r="R229" i="2"/>
  <c r="O229" i="2"/>
  <c r="N229" i="2"/>
  <c r="M229" i="2"/>
  <c r="L229" i="2"/>
  <c r="K229" i="2"/>
  <c r="J229" i="2"/>
  <c r="I229" i="2"/>
  <c r="H229" i="2"/>
  <c r="G229" i="2"/>
  <c r="F229" i="2"/>
  <c r="E229" i="2"/>
  <c r="D229" i="2"/>
  <c r="AC228" i="2"/>
  <c r="AD228" i="2"/>
  <c r="AB228" i="2"/>
  <c r="AA228" i="2"/>
  <c r="Z228" i="2"/>
  <c r="Y228" i="2"/>
  <c r="X228" i="2"/>
  <c r="W228" i="2"/>
  <c r="V228" i="2"/>
  <c r="U228" i="2"/>
  <c r="T228" i="2"/>
  <c r="S228" i="2"/>
  <c r="R228" i="2"/>
  <c r="O228" i="2"/>
  <c r="N228" i="2"/>
  <c r="M228" i="2"/>
  <c r="L228" i="2"/>
  <c r="K228" i="2"/>
  <c r="J228" i="2"/>
  <c r="I228" i="2"/>
  <c r="H228" i="2"/>
  <c r="G228" i="2"/>
  <c r="F228" i="2"/>
  <c r="E228" i="2"/>
  <c r="D228" i="2"/>
  <c r="AG227" i="2"/>
  <c r="AC227" i="2"/>
  <c r="AD227" i="2"/>
  <c r="AB227" i="2"/>
  <c r="AA227" i="2"/>
  <c r="Z217" i="2"/>
  <c r="Y227" i="2"/>
  <c r="X227" i="2"/>
  <c r="W227" i="2"/>
  <c r="V227" i="2"/>
  <c r="V217" i="2"/>
  <c r="U227" i="2"/>
  <c r="T227" i="2"/>
  <c r="S227" i="2"/>
  <c r="R227" i="2"/>
  <c r="R217" i="2"/>
  <c r="O227" i="2"/>
  <c r="P227" i="2"/>
  <c r="N227" i="2"/>
  <c r="M227" i="2"/>
  <c r="K227" i="2"/>
  <c r="J227" i="2"/>
  <c r="I227" i="2"/>
  <c r="H227" i="2"/>
  <c r="H217" i="2"/>
  <c r="G227" i="2"/>
  <c r="F227" i="2"/>
  <c r="E227" i="2"/>
  <c r="D227" i="2"/>
  <c r="AF226" i="2"/>
  <c r="AC226" i="2"/>
  <c r="AD226" i="2"/>
  <c r="AC224" i="2"/>
  <c r="AD224" i="2"/>
  <c r="AC225" i="2"/>
  <c r="AD225" i="2"/>
  <c r="AB226" i="2"/>
  <c r="Z226" i="2"/>
  <c r="Y226" i="2"/>
  <c r="X226" i="2"/>
  <c r="X216" i="2"/>
  <c r="W226" i="2"/>
  <c r="V226" i="2"/>
  <c r="U226" i="2"/>
  <c r="T226" i="2"/>
  <c r="T216" i="2"/>
  <c r="R226" i="2"/>
  <c r="O226" i="2"/>
  <c r="P226" i="2"/>
  <c r="N226" i="2"/>
  <c r="L226" i="2"/>
  <c r="K226" i="2"/>
  <c r="J226" i="2"/>
  <c r="H226" i="2"/>
  <c r="G226" i="2"/>
  <c r="F226" i="2"/>
  <c r="D226" i="2"/>
  <c r="AG225" i="2"/>
  <c r="AG215" i="2"/>
  <c r="AF225" i="2"/>
  <c r="AA225" i="2"/>
  <c r="Z225" i="2"/>
  <c r="Y225" i="2"/>
  <c r="X215" i="2"/>
  <c r="W225" i="2"/>
  <c r="V225" i="2"/>
  <c r="U225" i="2"/>
  <c r="T225" i="2"/>
  <c r="S225" i="2"/>
  <c r="R225" i="2"/>
  <c r="O225" i="2"/>
  <c r="P225" i="2"/>
  <c r="N225" i="2"/>
  <c r="N215" i="2"/>
  <c r="M225" i="2"/>
  <c r="L225" i="2"/>
  <c r="K225" i="2"/>
  <c r="J225" i="2"/>
  <c r="J215" i="2"/>
  <c r="H225" i="2"/>
  <c r="H205" i="2"/>
  <c r="G225" i="2"/>
  <c r="D225" i="2"/>
  <c r="AF224" i="2"/>
  <c r="AB224" i="2"/>
  <c r="AA224" i="2"/>
  <c r="Z224" i="2"/>
  <c r="Y224" i="2"/>
  <c r="X224" i="2"/>
  <c r="W224" i="2"/>
  <c r="V224" i="2"/>
  <c r="U224" i="2"/>
  <c r="T224" i="2"/>
  <c r="S224" i="2"/>
  <c r="R224" i="2"/>
  <c r="O224" i="2"/>
  <c r="P224" i="2"/>
  <c r="N224" i="2"/>
  <c r="M224" i="2"/>
  <c r="L224" i="2"/>
  <c r="K224" i="2"/>
  <c r="J224" i="2"/>
  <c r="I224" i="2"/>
  <c r="H224" i="2"/>
  <c r="G224" i="2"/>
  <c r="F224" i="2"/>
  <c r="E224" i="2"/>
  <c r="D224" i="2"/>
  <c r="AA222" i="2"/>
  <c r="Z222" i="2"/>
  <c r="Y222" i="2"/>
  <c r="V222" i="2"/>
  <c r="U222" i="2"/>
  <c r="T222" i="2"/>
  <c r="O222" i="2"/>
  <c r="P222" i="2"/>
  <c r="N222" i="2"/>
  <c r="M222" i="2"/>
  <c r="L222" i="2"/>
  <c r="I222" i="2"/>
  <c r="H222" i="2"/>
  <c r="D222" i="2"/>
  <c r="AG217" i="2"/>
  <c r="AC217" i="2"/>
  <c r="Y217" i="2"/>
  <c r="X217" i="2"/>
  <c r="U217" i="2"/>
  <c r="T217" i="2"/>
  <c r="T207" i="2"/>
  <c r="S217" i="2"/>
  <c r="O217" i="2"/>
  <c r="P217" i="2"/>
  <c r="M217" i="2"/>
  <c r="L217" i="2"/>
  <c r="L207" i="2"/>
  <c r="G217" i="2"/>
  <c r="F217" i="2"/>
  <c r="E217" i="2"/>
  <c r="D217" i="2"/>
  <c r="AF216" i="2"/>
  <c r="AC216" i="2"/>
  <c r="AA216" i="2"/>
  <c r="AA206" i="2"/>
  <c r="Z216" i="2"/>
  <c r="Y216" i="2"/>
  <c r="W216" i="2"/>
  <c r="S216" i="2"/>
  <c r="N216" i="2"/>
  <c r="M216" i="2"/>
  <c r="J216" i="2"/>
  <c r="I216" i="2"/>
  <c r="H216" i="2"/>
  <c r="F216" i="2"/>
  <c r="E216" i="2"/>
  <c r="D216" i="2"/>
  <c r="D206" i="2"/>
  <c r="AC215" i="2"/>
  <c r="AD215" i="2"/>
  <c r="W215" i="2"/>
  <c r="V215" i="2"/>
  <c r="U215" i="2"/>
  <c r="R215" i="2"/>
  <c r="O215" i="2"/>
  <c r="L215" i="2"/>
  <c r="K215" i="2"/>
  <c r="I215" i="2"/>
  <c r="E215" i="2"/>
  <c r="D215" i="2"/>
  <c r="AA197" i="2"/>
  <c r="AB196" i="2"/>
  <c r="W196" i="2"/>
  <c r="R196" i="2"/>
  <c r="O196" i="2"/>
  <c r="J196" i="2"/>
  <c r="I196" i="2"/>
  <c r="E196" i="2"/>
  <c r="AG195" i="2"/>
  <c r="R195" i="2"/>
  <c r="N195" i="2"/>
  <c r="BT194" i="2"/>
  <c r="BF194" i="2"/>
  <c r="AR194" i="2"/>
  <c r="AD194" i="2"/>
  <c r="P194" i="2"/>
  <c r="AG193" i="2"/>
  <c r="AF193" i="2"/>
  <c r="AC193" i="2"/>
  <c r="AA193" i="2"/>
  <c r="Z193" i="2"/>
  <c r="Z190" i="2" s="1"/>
  <c r="Z188" i="2" s="1"/>
  <c r="Y193" i="2"/>
  <c r="V193" i="2"/>
  <c r="U193" i="2"/>
  <c r="T193" i="2"/>
  <c r="T190" i="2" s="1"/>
  <c r="T188" i="2" s="1"/>
  <c r="N193" i="2"/>
  <c r="L193" i="2"/>
  <c r="J193" i="2"/>
  <c r="J190" i="2" s="1"/>
  <c r="F193" i="2"/>
  <c r="J192" i="2"/>
  <c r="T191" i="2"/>
  <c r="M191" i="2"/>
  <c r="M190" i="2" s="1"/>
  <c r="G191" i="2"/>
  <c r="BT183" i="2"/>
  <c r="BF183" i="2"/>
  <c r="AR183" i="2"/>
  <c r="AD183" i="2"/>
  <c r="P183" i="2"/>
  <c r="U149" i="2"/>
  <c r="BT172" i="2"/>
  <c r="BF172" i="2"/>
  <c r="AR172" i="2"/>
  <c r="AD172" i="2"/>
  <c r="P172" i="2"/>
  <c r="BT161" i="2"/>
  <c r="BF161" i="2"/>
  <c r="AR161" i="2"/>
  <c r="AD161" i="2"/>
  <c r="P161" i="2"/>
  <c r="U151" i="2"/>
  <c r="U146" i="2" s="1"/>
  <c r="S151" i="2"/>
  <c r="R151" i="2"/>
  <c r="O151" i="2"/>
  <c r="N151" i="2"/>
  <c r="M151" i="2"/>
  <c r="L151" i="2"/>
  <c r="J151" i="2"/>
  <c r="I151" i="2"/>
  <c r="H151" i="2"/>
  <c r="G151" i="2"/>
  <c r="F151" i="2"/>
  <c r="P151" i="2" s="1"/>
  <c r="E151" i="2"/>
  <c r="D151" i="2"/>
  <c r="BT150" i="2"/>
  <c r="BF150" i="2"/>
  <c r="AR150" i="2"/>
  <c r="AD150" i="2"/>
  <c r="P150" i="2"/>
  <c r="W149" i="2"/>
  <c r="V149" i="2"/>
  <c r="T149" i="2"/>
  <c r="S149" i="2"/>
  <c r="R149" i="2"/>
  <c r="O149" i="2"/>
  <c r="N149" i="2"/>
  <c r="M149" i="2"/>
  <c r="L149" i="2"/>
  <c r="L146" i="2" s="1"/>
  <c r="K149" i="2"/>
  <c r="J149" i="2"/>
  <c r="I149" i="2"/>
  <c r="H149" i="2"/>
  <c r="H115" i="2" s="1"/>
  <c r="G149" i="2"/>
  <c r="F149" i="2"/>
  <c r="F148" i="2"/>
  <c r="E149" i="2"/>
  <c r="D149" i="2"/>
  <c r="I148" i="2"/>
  <c r="E148" i="2"/>
  <c r="D148" i="2"/>
  <c r="BT139" i="2"/>
  <c r="BF139" i="2"/>
  <c r="AR139" i="2"/>
  <c r="AD139" i="2"/>
  <c r="P139" i="2"/>
  <c r="BT128" i="2"/>
  <c r="BF128" i="2"/>
  <c r="AR128" i="2"/>
  <c r="AD128" i="2"/>
  <c r="P128" i="2"/>
  <c r="AG120" i="2"/>
  <c r="AG17" i="2"/>
  <c r="AF120" i="2"/>
  <c r="AF17" i="2"/>
  <c r="AC120" i="2"/>
  <c r="AB120" i="2"/>
  <c r="AB17" i="2"/>
  <c r="AA120" i="2"/>
  <c r="AA17" i="2"/>
  <c r="Z120" i="2"/>
  <c r="Z17" i="2"/>
  <c r="Y120" i="2"/>
  <c r="Y17" i="2"/>
  <c r="X120" i="2"/>
  <c r="W120" i="2"/>
  <c r="W17" i="2"/>
  <c r="V120" i="2"/>
  <c r="V17" i="2"/>
  <c r="U120" i="2"/>
  <c r="U17" i="2"/>
  <c r="T120" i="2"/>
  <c r="T17" i="2"/>
  <c r="S120" i="2"/>
  <c r="R120" i="2"/>
  <c r="R17" i="2"/>
  <c r="AG119" i="2"/>
  <c r="AF119" i="2"/>
  <c r="AB119" i="2"/>
  <c r="AA119" i="2"/>
  <c r="Z119" i="2"/>
  <c r="X119" i="2"/>
  <c r="W119" i="2"/>
  <c r="V119" i="2"/>
  <c r="T119" i="2"/>
  <c r="T16" i="2"/>
  <c r="S119" i="2"/>
  <c r="R119" i="2"/>
  <c r="BS117" i="2"/>
  <c r="BS14" i="2"/>
  <c r="BR117" i="2"/>
  <c r="BR14" i="2"/>
  <c r="BQ117" i="2"/>
  <c r="BQ14" i="2"/>
  <c r="BP117" i="2"/>
  <c r="BP14" i="2"/>
  <c r="BO117" i="2"/>
  <c r="BO14" i="2"/>
  <c r="BN117" i="2"/>
  <c r="BM117" i="2"/>
  <c r="BM14" i="2"/>
  <c r="BL117" i="2"/>
  <c r="BL14" i="2"/>
  <c r="BK117" i="2"/>
  <c r="BK14" i="2"/>
  <c r="BJ117" i="2"/>
  <c r="BJ14" i="2"/>
  <c r="BI117" i="2"/>
  <c r="BI14" i="2"/>
  <c r="BH117" i="2"/>
  <c r="BH14" i="2"/>
  <c r="BE117" i="2"/>
  <c r="BD117" i="2"/>
  <c r="BD14" i="2"/>
  <c r="BC117" i="2"/>
  <c r="BC14" i="2"/>
  <c r="BB117" i="2"/>
  <c r="BB14" i="2"/>
  <c r="BA117" i="2"/>
  <c r="BA14" i="2"/>
  <c r="AZ117" i="2"/>
  <c r="AZ14" i="2"/>
  <c r="AY117" i="2"/>
  <c r="AY14" i="2"/>
  <c r="AX117" i="2"/>
  <c r="AX14" i="2"/>
  <c r="AW117" i="2"/>
  <c r="AW14" i="2"/>
  <c r="AV117" i="2"/>
  <c r="AV14" i="2"/>
  <c r="AU117" i="2"/>
  <c r="AU14" i="2"/>
  <c r="AT117" i="2"/>
  <c r="AQ117" i="2"/>
  <c r="AQ14" i="2"/>
  <c r="AP117" i="2"/>
  <c r="AP14" i="2"/>
  <c r="AO117" i="2"/>
  <c r="AN117" i="2"/>
  <c r="AM117" i="2"/>
  <c r="AM14" i="2"/>
  <c r="AL117" i="2"/>
  <c r="AL14" i="2"/>
  <c r="AD117" i="2"/>
  <c r="P117" i="2"/>
  <c r="BS116" i="2"/>
  <c r="BR116" i="2"/>
  <c r="BQ116" i="2"/>
  <c r="BP116" i="2"/>
  <c r="BO116" i="2"/>
  <c r="BN116" i="2"/>
  <c r="BM116" i="2"/>
  <c r="BL116" i="2"/>
  <c r="BK116" i="2"/>
  <c r="BJ116" i="2"/>
  <c r="BI116" i="2"/>
  <c r="BH116" i="2"/>
  <c r="BT116" i="2"/>
  <c r="BE116" i="2"/>
  <c r="BD116" i="2"/>
  <c r="BC116" i="2"/>
  <c r="BB116" i="2"/>
  <c r="BA116" i="2"/>
  <c r="AZ116" i="2"/>
  <c r="AY116" i="2"/>
  <c r="AX116" i="2"/>
  <c r="AW116" i="2"/>
  <c r="AV116" i="2"/>
  <c r="AU116" i="2"/>
  <c r="AT116" i="2"/>
  <c r="BF116" i="2"/>
  <c r="AQ116" i="2"/>
  <c r="AP116" i="2"/>
  <c r="AO116" i="2"/>
  <c r="AN116" i="2"/>
  <c r="AM116" i="2"/>
  <c r="AL116" i="2"/>
  <c r="AK116" i="2"/>
  <c r="AJ116" i="2"/>
  <c r="AI116" i="2"/>
  <c r="AH116" i="2"/>
  <c r="AG116" i="2"/>
  <c r="AF116" i="2"/>
  <c r="AC116" i="2"/>
  <c r="AB116" i="2"/>
  <c r="Y116" i="2"/>
  <c r="X116" i="2"/>
  <c r="W116" i="2"/>
  <c r="U116" i="2"/>
  <c r="T116" i="2"/>
  <c r="S116" i="2"/>
  <c r="O116" i="2"/>
  <c r="N116" i="2"/>
  <c r="L116" i="2"/>
  <c r="K116" i="2"/>
  <c r="J116" i="2"/>
  <c r="H116" i="2"/>
  <c r="G116" i="2"/>
  <c r="F116" i="2"/>
  <c r="D116" i="2"/>
  <c r="AG112" i="2"/>
  <c r="AF112" i="2"/>
  <c r="AB112" i="2"/>
  <c r="AA112" i="2"/>
  <c r="Z112" i="2"/>
  <c r="Y112" i="2"/>
  <c r="X112" i="2"/>
  <c r="W112" i="2"/>
  <c r="V112" i="2"/>
  <c r="V9" i="2"/>
  <c r="T112" i="2"/>
  <c r="S112" i="2"/>
  <c r="R112" i="2"/>
  <c r="AG111" i="2"/>
  <c r="AF111" i="2"/>
  <c r="AC111" i="2"/>
  <c r="AB111" i="2"/>
  <c r="AB8" i="2"/>
  <c r="AA111" i="2"/>
  <c r="Z111" i="2"/>
  <c r="Y111" i="2"/>
  <c r="X111" i="2"/>
  <c r="W111" i="2"/>
  <c r="V111" i="2"/>
  <c r="U111" i="2"/>
  <c r="T111" i="2"/>
  <c r="S111" i="2"/>
  <c r="S8" i="2"/>
  <c r="R111" i="2"/>
  <c r="AG107" i="2"/>
  <c r="AC107" i="2"/>
  <c r="AD107" i="2"/>
  <c r="AB107" i="2"/>
  <c r="AA107" i="2"/>
  <c r="Z107" i="2"/>
  <c r="Y107" i="2"/>
  <c r="X107" i="2"/>
  <c r="W107" i="2"/>
  <c r="V107" i="2"/>
  <c r="U107" i="2"/>
  <c r="T107" i="2"/>
  <c r="S107" i="2"/>
  <c r="R107" i="2"/>
  <c r="O107" i="2"/>
  <c r="P107" i="2"/>
  <c r="N107" i="2"/>
  <c r="M107" i="2"/>
  <c r="L107" i="2"/>
  <c r="K107" i="2"/>
  <c r="J107" i="2"/>
  <c r="I107" i="2"/>
  <c r="H107" i="2"/>
  <c r="G107" i="2"/>
  <c r="F107" i="2"/>
  <c r="E107" i="2"/>
  <c r="D107" i="2"/>
  <c r="AG106" i="2"/>
  <c r="AC106" i="2"/>
  <c r="AD106" i="2"/>
  <c r="AB106" i="2"/>
  <c r="AA106" i="2"/>
  <c r="Z106" i="2"/>
  <c r="Y106" i="2"/>
  <c r="X106" i="2"/>
  <c r="W106" i="2"/>
  <c r="V106" i="2"/>
  <c r="U106" i="2"/>
  <c r="T106" i="2"/>
  <c r="S106" i="2"/>
  <c r="R106" i="2"/>
  <c r="O106" i="2"/>
  <c r="P106" i="2"/>
  <c r="N106" i="2"/>
  <c r="M106" i="2"/>
  <c r="L106" i="2"/>
  <c r="K106" i="2"/>
  <c r="J106" i="2"/>
  <c r="I106" i="2"/>
  <c r="H106" i="2"/>
  <c r="G106" i="2"/>
  <c r="F106" i="2"/>
  <c r="E106" i="2"/>
  <c r="D106" i="2"/>
  <c r="AF105" i="2"/>
  <c r="AC105" i="2"/>
  <c r="AD105" i="2"/>
  <c r="AB105" i="2"/>
  <c r="AA105" i="2"/>
  <c r="Z105" i="2"/>
  <c r="Y105" i="2"/>
  <c r="X105" i="2"/>
  <c r="W105" i="2"/>
  <c r="V105" i="2"/>
  <c r="U105" i="2"/>
  <c r="T105" i="2"/>
  <c r="S105" i="2"/>
  <c r="R105" i="2"/>
  <c r="O105" i="2"/>
  <c r="P105" i="2"/>
  <c r="N105" i="2"/>
  <c r="M105" i="2"/>
  <c r="L105" i="2"/>
  <c r="K105" i="2"/>
  <c r="J105" i="2"/>
  <c r="I105" i="2"/>
  <c r="H105" i="2"/>
  <c r="G105" i="2"/>
  <c r="F105" i="2"/>
  <c r="E105" i="2"/>
  <c r="D105" i="2"/>
  <c r="BT104" i="2"/>
  <c r="BF104" i="2"/>
  <c r="AR104" i="2"/>
  <c r="AD104" i="2"/>
  <c r="P104" i="2"/>
  <c r="AG103" i="2"/>
  <c r="AF103" i="2"/>
  <c r="AC103" i="2"/>
  <c r="AD103" i="2"/>
  <c r="AB103" i="2"/>
  <c r="AA103" i="2"/>
  <c r="Z103" i="2"/>
  <c r="Y103" i="2"/>
  <c r="X103" i="2"/>
  <c r="X37" i="2"/>
  <c r="X48" i="2"/>
  <c r="X59" i="2"/>
  <c r="X70" i="2"/>
  <c r="X81" i="2"/>
  <c r="X92" i="2"/>
  <c r="W103" i="2"/>
  <c r="V103" i="2"/>
  <c r="U103" i="2"/>
  <c r="T103" i="2"/>
  <c r="T37" i="2"/>
  <c r="T48" i="2"/>
  <c r="T59" i="2"/>
  <c r="T70" i="2"/>
  <c r="T81" i="2"/>
  <c r="T92" i="2"/>
  <c r="S103" i="2"/>
  <c r="R103" i="2"/>
  <c r="O103" i="2"/>
  <c r="P103" i="2"/>
  <c r="N103" i="2"/>
  <c r="M103" i="2"/>
  <c r="L103" i="2"/>
  <c r="K103" i="2"/>
  <c r="J103" i="2"/>
  <c r="I103" i="2"/>
  <c r="H103" i="2"/>
  <c r="G103" i="2"/>
  <c r="G37" i="2"/>
  <c r="G48" i="2"/>
  <c r="G59" i="2"/>
  <c r="G70" i="2"/>
  <c r="G81" i="2"/>
  <c r="G92" i="2"/>
  <c r="F103" i="2"/>
  <c r="E103" i="2"/>
  <c r="D103" i="2"/>
  <c r="AG102" i="2"/>
  <c r="AF102" i="2"/>
  <c r="AC102" i="2"/>
  <c r="AD102" i="2"/>
  <c r="AB102" i="2"/>
  <c r="AA102" i="2"/>
  <c r="Z102" i="2"/>
  <c r="Y102" i="2"/>
  <c r="X102" i="2"/>
  <c r="W102" i="2"/>
  <c r="V102" i="2"/>
  <c r="U102" i="2"/>
  <c r="T102" i="2"/>
  <c r="S102" i="2"/>
  <c r="R102" i="2"/>
  <c r="O102" i="2"/>
  <c r="P102" i="2"/>
  <c r="N102" i="2"/>
  <c r="M102" i="2"/>
  <c r="L102" i="2"/>
  <c r="K102" i="2"/>
  <c r="J102" i="2"/>
  <c r="J36" i="2"/>
  <c r="J47" i="2"/>
  <c r="J58" i="2"/>
  <c r="J69" i="2"/>
  <c r="J80" i="2"/>
  <c r="J91" i="2"/>
  <c r="I102" i="2"/>
  <c r="H102" i="2"/>
  <c r="G102" i="2"/>
  <c r="F102" i="2"/>
  <c r="F36" i="2"/>
  <c r="F47" i="2"/>
  <c r="F58" i="2"/>
  <c r="F69" i="2"/>
  <c r="F25" i="2"/>
  <c r="F80" i="2"/>
  <c r="F91" i="2"/>
  <c r="E102" i="2"/>
  <c r="D102" i="2"/>
  <c r="AG101" i="2"/>
  <c r="AC101" i="2"/>
  <c r="AD101" i="2"/>
  <c r="AA101" i="2"/>
  <c r="Z101" i="2"/>
  <c r="Z35" i="2"/>
  <c r="Z46" i="2"/>
  <c r="Z57" i="2"/>
  <c r="Z68" i="2"/>
  <c r="Z79" i="2"/>
  <c r="Z90" i="2"/>
  <c r="W101" i="2"/>
  <c r="V35" i="2"/>
  <c r="V46" i="2"/>
  <c r="V57" i="2"/>
  <c r="V68" i="2"/>
  <c r="V79" i="2"/>
  <c r="V90" i="2"/>
  <c r="U101" i="2"/>
  <c r="S101" i="2"/>
  <c r="R101" i="2"/>
  <c r="R35" i="2"/>
  <c r="R46" i="2"/>
  <c r="R57" i="2"/>
  <c r="R68" i="2"/>
  <c r="R79" i="2"/>
  <c r="R90" i="2"/>
  <c r="M101" i="2"/>
  <c r="M35" i="2"/>
  <c r="M46" i="2"/>
  <c r="M57" i="2"/>
  <c r="M68" i="2"/>
  <c r="M79" i="2"/>
  <c r="M90" i="2"/>
  <c r="L101" i="2"/>
  <c r="K101" i="2"/>
  <c r="I101" i="2"/>
  <c r="H101" i="2"/>
  <c r="G101" i="2"/>
  <c r="E101" i="2"/>
  <c r="E35" i="2"/>
  <c r="E46" i="2"/>
  <c r="E57" i="2"/>
  <c r="E68" i="2"/>
  <c r="E79" i="2"/>
  <c r="E90" i="2"/>
  <c r="Z99" i="2"/>
  <c r="V99" i="2"/>
  <c r="S100" i="2"/>
  <c r="R99" i="2"/>
  <c r="I100" i="2"/>
  <c r="D56" i="2"/>
  <c r="AF99" i="2"/>
  <c r="AC99" i="2"/>
  <c r="AB99" i="2"/>
  <c r="AA99" i="2"/>
  <c r="Y99" i="2"/>
  <c r="X99" i="2"/>
  <c r="W99" i="2"/>
  <c r="U99" i="2"/>
  <c r="T99" i="2"/>
  <c r="T33" i="2"/>
  <c r="T44" i="2"/>
  <c r="T55" i="2"/>
  <c r="T66" i="2"/>
  <c r="T77" i="2"/>
  <c r="T88" i="2"/>
  <c r="S99" i="2"/>
  <c r="O99" i="2"/>
  <c r="P99" i="2"/>
  <c r="N99" i="2"/>
  <c r="M99" i="2"/>
  <c r="L99" i="2"/>
  <c r="K99" i="2"/>
  <c r="K33" i="2"/>
  <c r="K44" i="2"/>
  <c r="K55" i="2"/>
  <c r="K66" i="2"/>
  <c r="K77" i="2"/>
  <c r="K88" i="2"/>
  <c r="J99" i="2"/>
  <c r="I99" i="2"/>
  <c r="H99" i="2"/>
  <c r="G99" i="2"/>
  <c r="F99" i="2"/>
  <c r="E99" i="2"/>
  <c r="D99" i="2"/>
  <c r="AG96" i="2"/>
  <c r="AF96" i="2"/>
  <c r="AC96" i="2"/>
  <c r="AD96" i="2"/>
  <c r="AB96" i="2"/>
  <c r="Y96" i="2"/>
  <c r="X96" i="2"/>
  <c r="V96" i="2"/>
  <c r="U96" i="2"/>
  <c r="S96" i="2"/>
  <c r="O96" i="2"/>
  <c r="P96" i="2"/>
  <c r="N96" i="2"/>
  <c r="M96" i="2"/>
  <c r="K96" i="2"/>
  <c r="J96" i="2"/>
  <c r="E96" i="2"/>
  <c r="AC95" i="2"/>
  <c r="AD95" i="2"/>
  <c r="AB95" i="2"/>
  <c r="AA95" i="2"/>
  <c r="Z95" i="2"/>
  <c r="Y95" i="2"/>
  <c r="X95" i="2"/>
  <c r="W95" i="2"/>
  <c r="V95" i="2"/>
  <c r="U95" i="2"/>
  <c r="T95" i="2"/>
  <c r="S95" i="2"/>
  <c r="R95" i="2"/>
  <c r="O95" i="2"/>
  <c r="P95" i="2"/>
  <c r="N95" i="2"/>
  <c r="M95" i="2"/>
  <c r="L95" i="2"/>
  <c r="K95" i="2"/>
  <c r="J95" i="2"/>
  <c r="I95" i="2"/>
  <c r="H95" i="2"/>
  <c r="G95" i="2"/>
  <c r="F95" i="2"/>
  <c r="E95" i="2"/>
  <c r="D95" i="2"/>
  <c r="AC94" i="2"/>
  <c r="AD94" i="2"/>
  <c r="AB94" i="2"/>
  <c r="AA94" i="2"/>
  <c r="Z94" i="2"/>
  <c r="Y94" i="2"/>
  <c r="X94" i="2"/>
  <c r="W94" i="2"/>
  <c r="V94" i="2"/>
  <c r="U94" i="2"/>
  <c r="T94" i="2"/>
  <c r="S94" i="2"/>
  <c r="R94" i="2"/>
  <c r="O94" i="2"/>
  <c r="P94" i="2"/>
  <c r="N94" i="2"/>
  <c r="M94" i="2"/>
  <c r="L94" i="2"/>
  <c r="K94" i="2"/>
  <c r="J94" i="2"/>
  <c r="I94" i="2"/>
  <c r="H94" i="2"/>
  <c r="G94" i="2"/>
  <c r="F94" i="2"/>
  <c r="E94" i="2"/>
  <c r="D94" i="2"/>
  <c r="BT93" i="2"/>
  <c r="BF93" i="2"/>
  <c r="AR93" i="2"/>
  <c r="AD93" i="2"/>
  <c r="P93" i="2"/>
  <c r="AC92" i="2"/>
  <c r="AD92" i="2"/>
  <c r="AB92" i="2"/>
  <c r="AA92" i="2"/>
  <c r="Z92" i="2"/>
  <c r="Y92" i="2"/>
  <c r="W92" i="2"/>
  <c r="V92" i="2"/>
  <c r="U92" i="2"/>
  <c r="S92" i="2"/>
  <c r="R92" i="2"/>
  <c r="O92" i="2"/>
  <c r="P92" i="2"/>
  <c r="N92" i="2"/>
  <c r="M92" i="2"/>
  <c r="L92" i="2"/>
  <c r="K92" i="2"/>
  <c r="J92" i="2"/>
  <c r="I92" i="2"/>
  <c r="H92" i="2"/>
  <c r="F92" i="2"/>
  <c r="E92" i="2"/>
  <c r="D92" i="2"/>
  <c r="AG91" i="2"/>
  <c r="AC91" i="2"/>
  <c r="AD91" i="2"/>
  <c r="AB91" i="2"/>
  <c r="AA91" i="2"/>
  <c r="Z91" i="2"/>
  <c r="Y91" i="2"/>
  <c r="X91" i="2"/>
  <c r="W91" i="2"/>
  <c r="V91" i="2"/>
  <c r="U91" i="2"/>
  <c r="T91" i="2"/>
  <c r="S91" i="2"/>
  <c r="R91" i="2"/>
  <c r="O91" i="2"/>
  <c r="P91" i="2"/>
  <c r="N91" i="2"/>
  <c r="M91" i="2"/>
  <c r="L91" i="2"/>
  <c r="K91" i="2"/>
  <c r="I91" i="2"/>
  <c r="H91" i="2"/>
  <c r="G91" i="2"/>
  <c r="E91" i="2"/>
  <c r="D91" i="2"/>
  <c r="AC90" i="2"/>
  <c r="AD90" i="2"/>
  <c r="AB90" i="2"/>
  <c r="AA90" i="2"/>
  <c r="Y90" i="2"/>
  <c r="X90" i="2"/>
  <c r="W90" i="2"/>
  <c r="U90" i="2"/>
  <c r="T90" i="2"/>
  <c r="S90" i="2"/>
  <c r="O90" i="2"/>
  <c r="P90" i="2"/>
  <c r="N90" i="2"/>
  <c r="L90" i="2"/>
  <c r="K90" i="2"/>
  <c r="J90" i="2"/>
  <c r="I90" i="2"/>
  <c r="H90" i="2"/>
  <c r="G90" i="2"/>
  <c r="F90" i="2"/>
  <c r="D90" i="2"/>
  <c r="AB88" i="2"/>
  <c r="X88" i="2"/>
  <c r="V89" i="2"/>
  <c r="K89" i="2"/>
  <c r="AF88" i="2"/>
  <c r="AC88" i="2"/>
  <c r="AA88" i="2"/>
  <c r="Z88" i="2"/>
  <c r="Y88" i="2"/>
  <c r="W88" i="2"/>
  <c r="V88" i="2"/>
  <c r="U88" i="2"/>
  <c r="S88" i="2"/>
  <c r="R88" i="2"/>
  <c r="O88" i="2"/>
  <c r="P88" i="2"/>
  <c r="N88" i="2"/>
  <c r="M88" i="2"/>
  <c r="L88" i="2"/>
  <c r="J88" i="2"/>
  <c r="I88" i="2"/>
  <c r="H88" i="2"/>
  <c r="G88" i="2"/>
  <c r="F88" i="2"/>
  <c r="E88" i="2"/>
  <c r="D88" i="2"/>
  <c r="AB85" i="2"/>
  <c r="Y85" i="2"/>
  <c r="X85" i="2"/>
  <c r="T85" i="2"/>
  <c r="O85" i="2"/>
  <c r="P85" i="2"/>
  <c r="M85" i="2"/>
  <c r="K85" i="2"/>
  <c r="J85" i="2"/>
  <c r="H85" i="2"/>
  <c r="G85" i="2"/>
  <c r="F85" i="2"/>
  <c r="E85" i="2"/>
  <c r="AG84" i="2"/>
  <c r="AF40" i="2"/>
  <c r="AF51" i="2"/>
  <c r="AF62" i="2"/>
  <c r="AC84" i="2"/>
  <c r="AD84" i="2"/>
  <c r="AB84" i="2"/>
  <c r="AA84" i="2"/>
  <c r="Z84" i="2"/>
  <c r="Y84" i="2"/>
  <c r="X84" i="2"/>
  <c r="W84" i="2"/>
  <c r="V84" i="2"/>
  <c r="U84" i="2"/>
  <c r="T84" i="2"/>
  <c r="S84" i="2"/>
  <c r="R84" i="2"/>
  <c r="O84" i="2"/>
  <c r="P84" i="2"/>
  <c r="N84" i="2"/>
  <c r="M84" i="2"/>
  <c r="M40" i="2"/>
  <c r="M51" i="2"/>
  <c r="M62" i="2"/>
  <c r="M73" i="2"/>
  <c r="L84" i="2"/>
  <c r="K84" i="2"/>
  <c r="J84" i="2"/>
  <c r="I84" i="2"/>
  <c r="H84" i="2"/>
  <c r="G84" i="2"/>
  <c r="F84" i="2"/>
  <c r="E84" i="2"/>
  <c r="D84" i="2"/>
  <c r="AG83" i="2"/>
  <c r="AC83" i="2"/>
  <c r="AD83" i="2"/>
  <c r="AB83" i="2"/>
  <c r="AA83" i="2"/>
  <c r="Z83" i="2"/>
  <c r="Y83" i="2"/>
  <c r="X83" i="2"/>
  <c r="W83" i="2"/>
  <c r="V83" i="2"/>
  <c r="U83" i="2"/>
  <c r="T83" i="2"/>
  <c r="S83" i="2"/>
  <c r="R83" i="2"/>
  <c r="O83" i="2"/>
  <c r="P83" i="2"/>
  <c r="N83" i="2"/>
  <c r="M83" i="2"/>
  <c r="L83" i="2"/>
  <c r="K83" i="2"/>
  <c r="J83" i="2"/>
  <c r="I83" i="2"/>
  <c r="H83" i="2"/>
  <c r="G83" i="2"/>
  <c r="F83" i="2"/>
  <c r="E83" i="2"/>
  <c r="D83" i="2"/>
  <c r="BT82" i="2"/>
  <c r="BF82" i="2"/>
  <c r="AR82" i="2"/>
  <c r="AD82" i="2"/>
  <c r="P82" i="2"/>
  <c r="AG81" i="2"/>
  <c r="AF81" i="2"/>
  <c r="AC81" i="2"/>
  <c r="AD81" i="2"/>
  <c r="AB81" i="2"/>
  <c r="AA81" i="2"/>
  <c r="Z81" i="2"/>
  <c r="Y81" i="2"/>
  <c r="W81" i="2"/>
  <c r="V81" i="2"/>
  <c r="U81" i="2"/>
  <c r="U37" i="2"/>
  <c r="U48" i="2"/>
  <c r="U59" i="2"/>
  <c r="U70" i="2"/>
  <c r="S81" i="2"/>
  <c r="R81" i="2"/>
  <c r="O81" i="2"/>
  <c r="P81" i="2"/>
  <c r="N81" i="2"/>
  <c r="M81" i="2"/>
  <c r="L81" i="2"/>
  <c r="K81" i="2"/>
  <c r="J81" i="2"/>
  <c r="I81" i="2"/>
  <c r="H81" i="2"/>
  <c r="F81" i="2"/>
  <c r="E81" i="2"/>
  <c r="D81" i="2"/>
  <c r="D37" i="2"/>
  <c r="D48" i="2"/>
  <c r="D59" i="2"/>
  <c r="D70" i="2"/>
  <c r="AG80" i="2"/>
  <c r="AF80" i="2"/>
  <c r="AC80" i="2"/>
  <c r="AD80" i="2"/>
  <c r="AB80" i="2"/>
  <c r="AA80" i="2"/>
  <c r="Z80" i="2"/>
  <c r="Y80" i="2"/>
  <c r="X80" i="2"/>
  <c r="W80" i="2"/>
  <c r="V80" i="2"/>
  <c r="U80" i="2"/>
  <c r="U36" i="2"/>
  <c r="U47" i="2"/>
  <c r="U58" i="2"/>
  <c r="U69" i="2"/>
  <c r="T80" i="2"/>
  <c r="S80" i="2"/>
  <c r="R80" i="2"/>
  <c r="O80" i="2"/>
  <c r="N80" i="2"/>
  <c r="M80" i="2"/>
  <c r="L80" i="2"/>
  <c r="K80" i="2"/>
  <c r="I80" i="2"/>
  <c r="H80" i="2"/>
  <c r="G80" i="2"/>
  <c r="G77" i="2"/>
  <c r="G79" i="2"/>
  <c r="E80" i="2"/>
  <c r="D80" i="2"/>
  <c r="AG79" i="2"/>
  <c r="AG77" i="2"/>
  <c r="AF79" i="2"/>
  <c r="AC79" i="2"/>
  <c r="AD79" i="2"/>
  <c r="AB79" i="2"/>
  <c r="AA79" i="2"/>
  <c r="Y79" i="2"/>
  <c r="X79" i="2"/>
  <c r="W79" i="2"/>
  <c r="U79" i="2"/>
  <c r="T79" i="2"/>
  <c r="S79" i="2"/>
  <c r="O79" i="2"/>
  <c r="P79" i="2"/>
  <c r="N79" i="2"/>
  <c r="L79" i="2"/>
  <c r="K79" i="2"/>
  <c r="J79" i="2"/>
  <c r="I79" i="2"/>
  <c r="H79" i="2"/>
  <c r="F79" i="2"/>
  <c r="D79" i="2"/>
  <c r="Z77" i="2"/>
  <c r="V77" i="2"/>
  <c r="R77" i="2"/>
  <c r="M77" i="2"/>
  <c r="I77" i="2"/>
  <c r="E77" i="2"/>
  <c r="AC77" i="2"/>
  <c r="AD77" i="2"/>
  <c r="AB77" i="2"/>
  <c r="AA77" i="2"/>
  <c r="Y77" i="2"/>
  <c r="X77" i="2"/>
  <c r="W77" i="2"/>
  <c r="U77" i="2"/>
  <c r="S77" i="2"/>
  <c r="O77" i="2"/>
  <c r="N77" i="2"/>
  <c r="L77" i="2"/>
  <c r="J77" i="2"/>
  <c r="H77" i="2"/>
  <c r="F77" i="2"/>
  <c r="D77" i="2"/>
  <c r="AC74" i="2"/>
  <c r="AD74" i="2"/>
  <c r="AB74" i="2"/>
  <c r="U74" i="2"/>
  <c r="T74" i="2"/>
  <c r="K74" i="2"/>
  <c r="J74" i="2"/>
  <c r="AG73" i="2"/>
  <c r="AC73" i="2"/>
  <c r="AD73" i="2"/>
  <c r="AB73" i="2"/>
  <c r="AA73" i="2"/>
  <c r="Z73" i="2"/>
  <c r="Y73" i="2"/>
  <c r="X73" i="2"/>
  <c r="W73" i="2"/>
  <c r="V73" i="2"/>
  <c r="U73" i="2"/>
  <c r="T73" i="2"/>
  <c r="S73" i="2"/>
  <c r="R73" i="2"/>
  <c r="O73" i="2"/>
  <c r="P73" i="2"/>
  <c r="N73" i="2"/>
  <c r="L73" i="2"/>
  <c r="K73" i="2"/>
  <c r="J73" i="2"/>
  <c r="I73" i="2"/>
  <c r="H73" i="2"/>
  <c r="G73" i="2"/>
  <c r="F73" i="2"/>
  <c r="E73" i="2"/>
  <c r="D73" i="2"/>
  <c r="AC72" i="2"/>
  <c r="AD72" i="2"/>
  <c r="AB72" i="2"/>
  <c r="AA72" i="2"/>
  <c r="Z72" i="2"/>
  <c r="Y72" i="2"/>
  <c r="X72" i="2"/>
  <c r="W72" i="2"/>
  <c r="V72" i="2"/>
  <c r="U72" i="2"/>
  <c r="T72" i="2"/>
  <c r="S72" i="2"/>
  <c r="R72" i="2"/>
  <c r="O72" i="2"/>
  <c r="P72" i="2"/>
  <c r="N72" i="2"/>
  <c r="M72" i="2"/>
  <c r="L72" i="2"/>
  <c r="K72" i="2"/>
  <c r="J72" i="2"/>
  <c r="I72" i="2"/>
  <c r="H72" i="2"/>
  <c r="G72" i="2"/>
  <c r="F72" i="2"/>
  <c r="E72" i="2"/>
  <c r="D72" i="2"/>
  <c r="BT71" i="2"/>
  <c r="BF71" i="2"/>
  <c r="AR71" i="2"/>
  <c r="AD71" i="2"/>
  <c r="P71" i="2"/>
  <c r="AG70" i="2"/>
  <c r="AF70" i="2"/>
  <c r="AC70" i="2"/>
  <c r="AD70" i="2"/>
  <c r="AB70" i="2"/>
  <c r="AA70" i="2"/>
  <c r="Z70" i="2"/>
  <c r="Y70" i="2"/>
  <c r="W70" i="2"/>
  <c r="V70" i="2"/>
  <c r="S70" i="2"/>
  <c r="R70" i="2"/>
  <c r="O70" i="2"/>
  <c r="P70" i="2"/>
  <c r="N70" i="2"/>
  <c r="M70" i="2"/>
  <c r="L70" i="2"/>
  <c r="K70" i="2"/>
  <c r="J70" i="2"/>
  <c r="I70" i="2"/>
  <c r="H70" i="2"/>
  <c r="F70" i="2"/>
  <c r="E70" i="2"/>
  <c r="AG69" i="2"/>
  <c r="AC69" i="2"/>
  <c r="AD69" i="2"/>
  <c r="AB69" i="2"/>
  <c r="AA69" i="2"/>
  <c r="Z69" i="2"/>
  <c r="Y69" i="2"/>
  <c r="X69" i="2"/>
  <c r="W69" i="2"/>
  <c r="V69" i="2"/>
  <c r="T69" i="2"/>
  <c r="S69" i="2"/>
  <c r="R69" i="2"/>
  <c r="O69" i="2"/>
  <c r="P69" i="2"/>
  <c r="N69" i="2"/>
  <c r="M69" i="2"/>
  <c r="L69" i="2"/>
  <c r="K69" i="2"/>
  <c r="I69" i="2"/>
  <c r="H69" i="2"/>
  <c r="G69" i="2"/>
  <c r="E69" i="2"/>
  <c r="D69" i="2"/>
  <c r="AF68" i="2"/>
  <c r="AC68" i="2"/>
  <c r="AD68" i="2"/>
  <c r="AB68" i="2"/>
  <c r="AA68" i="2"/>
  <c r="Y68" i="2"/>
  <c r="X68" i="2"/>
  <c r="W68" i="2"/>
  <c r="W35" i="2"/>
  <c r="W46" i="2"/>
  <c r="W57" i="2"/>
  <c r="U68" i="2"/>
  <c r="T68" i="2"/>
  <c r="S68" i="2"/>
  <c r="O68" i="2"/>
  <c r="P68" i="2"/>
  <c r="N68" i="2"/>
  <c r="L68" i="2"/>
  <c r="K68" i="2"/>
  <c r="J68" i="2"/>
  <c r="I68" i="2"/>
  <c r="H68" i="2"/>
  <c r="G68" i="2"/>
  <c r="F68" i="2"/>
  <c r="D68" i="2"/>
  <c r="AB66" i="2"/>
  <c r="X66" i="2"/>
  <c r="G66" i="2"/>
  <c r="AC66" i="2"/>
  <c r="AD66" i="2"/>
  <c r="AA66" i="2"/>
  <c r="Z66" i="2"/>
  <c r="Y66" i="2"/>
  <c r="W66" i="2"/>
  <c r="V66" i="2"/>
  <c r="U66" i="2"/>
  <c r="S66" i="2"/>
  <c r="R66" i="2"/>
  <c r="O66" i="2"/>
  <c r="P66" i="2"/>
  <c r="N66" i="2"/>
  <c r="M66" i="2"/>
  <c r="L66" i="2"/>
  <c r="J66" i="2"/>
  <c r="I66" i="2"/>
  <c r="H66" i="2"/>
  <c r="F66" i="2"/>
  <c r="E66" i="2"/>
  <c r="D66" i="2"/>
  <c r="AB63" i="2"/>
  <c r="AA63" i="2"/>
  <c r="Z63" i="2"/>
  <c r="X63" i="2"/>
  <c r="W63" i="2"/>
  <c r="V63" i="2"/>
  <c r="U63" i="2"/>
  <c r="T63" i="2"/>
  <c r="S63" i="2"/>
  <c r="R63" i="2"/>
  <c r="O63" i="2"/>
  <c r="P63" i="2"/>
  <c r="M63" i="2"/>
  <c r="J63" i="2"/>
  <c r="I63" i="2"/>
  <c r="H63" i="2"/>
  <c r="F63" i="2"/>
  <c r="E63" i="2"/>
  <c r="D63" i="2"/>
  <c r="AC62" i="2"/>
  <c r="AD62" i="2"/>
  <c r="AB62" i="2"/>
  <c r="AA62" i="2"/>
  <c r="Z62" i="2"/>
  <c r="Z40" i="2"/>
  <c r="Z51" i="2"/>
  <c r="Y62" i="2"/>
  <c r="X62" i="2"/>
  <c r="W62" i="2"/>
  <c r="V62" i="2"/>
  <c r="U62" i="2"/>
  <c r="T62" i="2"/>
  <c r="S62" i="2"/>
  <c r="R62" i="2"/>
  <c r="R40" i="2"/>
  <c r="R51" i="2"/>
  <c r="O62" i="2"/>
  <c r="P62" i="2"/>
  <c r="N62" i="2"/>
  <c r="L62" i="2"/>
  <c r="L40" i="2"/>
  <c r="L51" i="2"/>
  <c r="K62" i="2"/>
  <c r="J62" i="2"/>
  <c r="I62" i="2"/>
  <c r="H62" i="2"/>
  <c r="H40" i="2"/>
  <c r="H51" i="2"/>
  <c r="G62" i="2"/>
  <c r="F62" i="2"/>
  <c r="E62" i="2"/>
  <c r="D62" i="2"/>
  <c r="AG61" i="2"/>
  <c r="AF61" i="2"/>
  <c r="AC61" i="2"/>
  <c r="AD61" i="2"/>
  <c r="AB61" i="2"/>
  <c r="AB39" i="2"/>
  <c r="AB50" i="2"/>
  <c r="AA61" i="2"/>
  <c r="Z61" i="2"/>
  <c r="Y61" i="2"/>
  <c r="X61" i="2"/>
  <c r="X39" i="2"/>
  <c r="X50" i="2"/>
  <c r="W61" i="2"/>
  <c r="V61" i="2"/>
  <c r="U61" i="2"/>
  <c r="T61" i="2"/>
  <c r="T39" i="2"/>
  <c r="T50" i="2"/>
  <c r="S61" i="2"/>
  <c r="R61" i="2"/>
  <c r="O61" i="2"/>
  <c r="P61" i="2"/>
  <c r="N61" i="2"/>
  <c r="M61" i="2"/>
  <c r="L61" i="2"/>
  <c r="K61" i="2"/>
  <c r="J61" i="2"/>
  <c r="I61" i="2"/>
  <c r="H61" i="2"/>
  <c r="G61" i="2"/>
  <c r="G50" i="2"/>
  <c r="F61" i="2"/>
  <c r="E61" i="2"/>
  <c r="D61" i="2"/>
  <c r="BT60" i="2"/>
  <c r="BF60" i="2"/>
  <c r="AR60" i="2"/>
  <c r="AD60" i="2"/>
  <c r="P60" i="2"/>
  <c r="AF59" i="2"/>
  <c r="AC59" i="2"/>
  <c r="AD59" i="2"/>
  <c r="AB59" i="2"/>
  <c r="AA59" i="2"/>
  <c r="Z59" i="2"/>
  <c r="Y59" i="2"/>
  <c r="W59" i="2"/>
  <c r="V59" i="2"/>
  <c r="S59" i="2"/>
  <c r="R59" i="2"/>
  <c r="O59" i="2"/>
  <c r="P59" i="2"/>
  <c r="N59" i="2"/>
  <c r="M59" i="2"/>
  <c r="L59" i="2"/>
  <c r="K59" i="2"/>
  <c r="J59" i="2"/>
  <c r="I59" i="2"/>
  <c r="H59" i="2"/>
  <c r="F59" i="2"/>
  <c r="E59" i="2"/>
  <c r="AG58" i="2"/>
  <c r="AC58" i="2"/>
  <c r="AD58" i="2"/>
  <c r="AB58" i="2"/>
  <c r="AA58" i="2"/>
  <c r="Z58" i="2"/>
  <c r="Y58" i="2"/>
  <c r="X58" i="2"/>
  <c r="W58" i="2"/>
  <c r="V58" i="2"/>
  <c r="T58" i="2"/>
  <c r="S58" i="2"/>
  <c r="R58" i="2"/>
  <c r="O58" i="2"/>
  <c r="P58" i="2"/>
  <c r="N58" i="2"/>
  <c r="M58" i="2"/>
  <c r="L58" i="2"/>
  <c r="K58" i="2"/>
  <c r="I58" i="2"/>
  <c r="H58" i="2"/>
  <c r="G58" i="2"/>
  <c r="E58" i="2"/>
  <c r="D58" i="2"/>
  <c r="AC57" i="2"/>
  <c r="AD57" i="2"/>
  <c r="AB57" i="2"/>
  <c r="AA57" i="2"/>
  <c r="Y57" i="2"/>
  <c r="X57" i="2"/>
  <c r="U57" i="2"/>
  <c r="T57" i="2"/>
  <c r="S57" i="2"/>
  <c r="O57" i="2"/>
  <c r="P57" i="2"/>
  <c r="N57" i="2"/>
  <c r="L57" i="2"/>
  <c r="K57" i="2"/>
  <c r="J57" i="2"/>
  <c r="I57" i="2"/>
  <c r="H57" i="2"/>
  <c r="G57" i="2"/>
  <c r="F57" i="2"/>
  <c r="D57" i="2"/>
  <c r="E55" i="2"/>
  <c r="AF55" i="2"/>
  <c r="AC55" i="2"/>
  <c r="AD55" i="2"/>
  <c r="AB55" i="2"/>
  <c r="AA55" i="2"/>
  <c r="Z55" i="2"/>
  <c r="Y55" i="2"/>
  <c r="X55" i="2"/>
  <c r="W55" i="2"/>
  <c r="V55" i="2"/>
  <c r="U55" i="2"/>
  <c r="S55" i="2"/>
  <c r="R55" i="2"/>
  <c r="O55" i="2"/>
  <c r="P55" i="2"/>
  <c r="N55" i="2"/>
  <c r="M55" i="2"/>
  <c r="L55" i="2"/>
  <c r="J55" i="2"/>
  <c r="I55" i="2"/>
  <c r="H55" i="2"/>
  <c r="G55" i="2"/>
  <c r="F55" i="2"/>
  <c r="D55" i="2"/>
  <c r="AB52" i="2"/>
  <c r="AB41" i="2"/>
  <c r="Y52" i="2"/>
  <c r="X52" i="2"/>
  <c r="X41" i="2"/>
  <c r="W52" i="2"/>
  <c r="V52" i="2"/>
  <c r="U52" i="2"/>
  <c r="T52" i="2"/>
  <c r="R52" i="2"/>
  <c r="O52" i="2"/>
  <c r="P52" i="2"/>
  <c r="M52" i="2"/>
  <c r="L52" i="2"/>
  <c r="K52" i="2"/>
  <c r="I52" i="2"/>
  <c r="H52" i="2"/>
  <c r="G52" i="2"/>
  <c r="E52" i="2"/>
  <c r="D52" i="2"/>
  <c r="AC51" i="2"/>
  <c r="AD51" i="2"/>
  <c r="AB51" i="2"/>
  <c r="AA51" i="2"/>
  <c r="Y51" i="2"/>
  <c r="X51" i="2"/>
  <c r="W51" i="2"/>
  <c r="W40" i="2"/>
  <c r="V51" i="2"/>
  <c r="U51" i="2"/>
  <c r="T51" i="2"/>
  <c r="S51" i="2"/>
  <c r="S40" i="2"/>
  <c r="O51" i="2"/>
  <c r="P51" i="2"/>
  <c r="N51" i="2"/>
  <c r="K51" i="2"/>
  <c r="J51" i="2"/>
  <c r="I51" i="2"/>
  <c r="G51" i="2"/>
  <c r="F51" i="2"/>
  <c r="E51" i="2"/>
  <c r="E40" i="2"/>
  <c r="D51" i="2"/>
  <c r="AG50" i="2"/>
  <c r="AF50" i="2"/>
  <c r="AC50" i="2"/>
  <c r="AD50" i="2"/>
  <c r="AA50" i="2"/>
  <c r="Z50" i="2"/>
  <c r="Z39" i="2"/>
  <c r="Y50" i="2"/>
  <c r="W50" i="2"/>
  <c r="V50" i="2"/>
  <c r="U50" i="2"/>
  <c r="S50" i="2"/>
  <c r="R50" i="2"/>
  <c r="O50" i="2"/>
  <c r="P50" i="2"/>
  <c r="N50" i="2"/>
  <c r="M50" i="2"/>
  <c r="L50" i="2"/>
  <c r="K50" i="2"/>
  <c r="J50" i="2"/>
  <c r="I50" i="2"/>
  <c r="H50" i="2"/>
  <c r="F50" i="2"/>
  <c r="E50" i="2"/>
  <c r="E39" i="2"/>
  <c r="D50" i="2"/>
  <c r="BT49" i="2"/>
  <c r="BF49" i="2"/>
  <c r="AR49" i="2"/>
  <c r="AD49" i="2"/>
  <c r="P49" i="2"/>
  <c r="AF48" i="2"/>
  <c r="AC48" i="2"/>
  <c r="AD48" i="2"/>
  <c r="AB48" i="2"/>
  <c r="AA48" i="2"/>
  <c r="Z48" i="2"/>
  <c r="Z37" i="2"/>
  <c r="Y48" i="2"/>
  <c r="Y37" i="2"/>
  <c r="W48" i="2"/>
  <c r="V48" i="2"/>
  <c r="S48" i="2"/>
  <c r="R48" i="2"/>
  <c r="O48" i="2"/>
  <c r="P48" i="2"/>
  <c r="N48" i="2"/>
  <c r="M48" i="2"/>
  <c r="L48" i="2"/>
  <c r="L37" i="2"/>
  <c r="K48" i="2"/>
  <c r="J48" i="2"/>
  <c r="I48" i="2"/>
  <c r="H48" i="2"/>
  <c r="H37" i="2"/>
  <c r="F48" i="2"/>
  <c r="E48" i="2"/>
  <c r="AC47" i="2"/>
  <c r="AD47" i="2"/>
  <c r="AC36" i="2"/>
  <c r="AD36" i="2"/>
  <c r="AB47" i="2"/>
  <c r="AA47" i="2"/>
  <c r="Z47" i="2"/>
  <c r="Z36" i="2"/>
  <c r="Y47" i="2"/>
  <c r="Y36" i="2"/>
  <c r="X47" i="2"/>
  <c r="W47" i="2"/>
  <c r="V47" i="2"/>
  <c r="T47" i="2"/>
  <c r="S47" i="2"/>
  <c r="R47" i="2"/>
  <c r="O47" i="2"/>
  <c r="P47" i="2"/>
  <c r="N47" i="2"/>
  <c r="M47" i="2"/>
  <c r="L47" i="2"/>
  <c r="K47" i="2"/>
  <c r="I47" i="2"/>
  <c r="H47" i="2"/>
  <c r="H36" i="2"/>
  <c r="G47" i="2"/>
  <c r="E47" i="2"/>
  <c r="D47" i="2"/>
  <c r="AF46" i="2"/>
  <c r="AC46" i="2"/>
  <c r="AD46" i="2"/>
  <c r="AB46" i="2"/>
  <c r="AA46" i="2"/>
  <c r="Y46" i="2"/>
  <c r="X46" i="2"/>
  <c r="U46" i="2"/>
  <c r="T46" i="2"/>
  <c r="S46" i="2"/>
  <c r="O46" i="2"/>
  <c r="P46" i="2"/>
  <c r="N46" i="2"/>
  <c r="L46" i="2"/>
  <c r="K46" i="2"/>
  <c r="J46" i="2"/>
  <c r="I46" i="2"/>
  <c r="H46" i="2"/>
  <c r="G46" i="2"/>
  <c r="F46" i="2"/>
  <c r="D46" i="2"/>
  <c r="AB44" i="2"/>
  <c r="X44" i="2"/>
  <c r="AG44" i="2"/>
  <c r="AF44" i="2"/>
  <c r="AC44" i="2"/>
  <c r="AD44" i="2"/>
  <c r="AA44" i="2"/>
  <c r="Z44" i="2"/>
  <c r="Y44" i="2"/>
  <c r="W44" i="2"/>
  <c r="V44" i="2"/>
  <c r="U44" i="2"/>
  <c r="S44" i="2"/>
  <c r="R44" i="2"/>
  <c r="O44" i="2"/>
  <c r="P44" i="2"/>
  <c r="N44" i="2"/>
  <c r="M44" i="2"/>
  <c r="L44" i="2"/>
  <c r="J44" i="2"/>
  <c r="I44" i="2"/>
  <c r="H44" i="2"/>
  <c r="G44" i="2"/>
  <c r="F44" i="2"/>
  <c r="E44" i="2"/>
  <c r="D44" i="2"/>
  <c r="V41" i="2"/>
  <c r="S41" i="2"/>
  <c r="M41" i="2"/>
  <c r="I41" i="2"/>
  <c r="E41" i="2"/>
  <c r="AC40" i="2"/>
  <c r="AD40" i="2"/>
  <c r="AB40" i="2"/>
  <c r="AA40" i="2"/>
  <c r="Y40" i="2"/>
  <c r="X40" i="2"/>
  <c r="V40" i="2"/>
  <c r="U40" i="2"/>
  <c r="T40" i="2"/>
  <c r="O40" i="2"/>
  <c r="N40" i="2"/>
  <c r="K40" i="2"/>
  <c r="J40" i="2"/>
  <c r="I40" i="2"/>
  <c r="G40" i="2"/>
  <c r="F40" i="2"/>
  <c r="D40" i="2"/>
  <c r="AC39" i="2"/>
  <c r="AD39" i="2"/>
  <c r="AA39" i="2"/>
  <c r="Y39" i="2"/>
  <c r="U39" i="2"/>
  <c r="S39" i="2"/>
  <c r="R39" i="2"/>
  <c r="N39" i="2"/>
  <c r="M39" i="2"/>
  <c r="L39" i="2"/>
  <c r="K39" i="2"/>
  <c r="J39" i="2"/>
  <c r="I39" i="2"/>
  <c r="H39" i="2"/>
  <c r="F39" i="2"/>
  <c r="D39" i="2"/>
  <c r="BT38" i="2"/>
  <c r="BF38" i="2"/>
  <c r="AR38" i="2"/>
  <c r="AD38" i="2"/>
  <c r="P38" i="2"/>
  <c r="AC37" i="2"/>
  <c r="AB37" i="2"/>
  <c r="AA37" i="2"/>
  <c r="W37" i="2"/>
  <c r="V37" i="2"/>
  <c r="R37" i="2"/>
  <c r="O37" i="2"/>
  <c r="P37" i="2"/>
  <c r="N37" i="2"/>
  <c r="K37" i="2"/>
  <c r="J37" i="2"/>
  <c r="F37" i="2"/>
  <c r="AB36" i="2"/>
  <c r="AA36" i="2"/>
  <c r="X36" i="2"/>
  <c r="V36" i="2"/>
  <c r="T36" i="2"/>
  <c r="S36" i="2"/>
  <c r="R36" i="2"/>
  <c r="O36" i="2"/>
  <c r="P36" i="2"/>
  <c r="N36" i="2"/>
  <c r="M36" i="2"/>
  <c r="K36" i="2"/>
  <c r="I36" i="2"/>
  <c r="G36" i="2"/>
  <c r="D36" i="2"/>
  <c r="AG35" i="2"/>
  <c r="AC35" i="2"/>
  <c r="AD35" i="2"/>
  <c r="AB35" i="2"/>
  <c r="AA35" i="2"/>
  <c r="Y35" i="2"/>
  <c r="X35" i="2"/>
  <c r="T35" i="2"/>
  <c r="S35" i="2"/>
  <c r="O35" i="2"/>
  <c r="P35" i="2"/>
  <c r="L35" i="2"/>
  <c r="K35" i="2"/>
  <c r="I35" i="2"/>
  <c r="H35" i="2"/>
  <c r="G35" i="2"/>
  <c r="G33" i="2"/>
  <c r="F35" i="2"/>
  <c r="D35" i="2"/>
  <c r="AC34" i="2"/>
  <c r="AD34" i="2"/>
  <c r="X33" i="2"/>
  <c r="AF33" i="2"/>
  <c r="AC33" i="2"/>
  <c r="AB33" i="2"/>
  <c r="AA33" i="2"/>
  <c r="Y33" i="2"/>
  <c r="W33" i="2"/>
  <c r="V33" i="2"/>
  <c r="S33" i="2"/>
  <c r="R33" i="2"/>
  <c r="M33" i="2"/>
  <c r="L33" i="2"/>
  <c r="H33" i="2"/>
  <c r="F33" i="2"/>
  <c r="D33" i="2"/>
  <c r="BT27" i="2"/>
  <c r="BF27" i="2"/>
  <c r="AR27" i="2"/>
  <c r="AD27" i="2"/>
  <c r="P27" i="2"/>
  <c r="X17" i="2"/>
  <c r="BE14" i="2"/>
  <c r="AT14" i="2"/>
  <c r="AO14" i="2"/>
  <c r="AN14" i="2"/>
  <c r="AD14" i="2"/>
  <c r="P14" i="2"/>
  <c r="AG138" i="1"/>
  <c r="AF138" i="1"/>
  <c r="AC138" i="1"/>
  <c r="AB138" i="1"/>
  <c r="AA138" i="1"/>
  <c r="Z138" i="1"/>
  <c r="Y138" i="1"/>
  <c r="X138" i="1"/>
  <c r="W138" i="1"/>
  <c r="V138" i="1"/>
  <c r="U138" i="1"/>
  <c r="T138" i="1"/>
  <c r="S138" i="1"/>
  <c r="R138" i="1"/>
  <c r="AG137" i="1"/>
  <c r="AF137" i="1"/>
  <c r="AC137" i="1"/>
  <c r="AC136" i="1"/>
  <c r="AB137" i="1"/>
  <c r="AA137" i="1"/>
  <c r="Z137" i="1"/>
  <c r="Y137" i="1"/>
  <c r="Y136" i="1"/>
  <c r="X137" i="1"/>
  <c r="W137" i="1"/>
  <c r="V137" i="1"/>
  <c r="U137" i="1"/>
  <c r="U136" i="1"/>
  <c r="T137" i="1"/>
  <c r="T136" i="1"/>
  <c r="T135" i="1"/>
  <c r="S137" i="1"/>
  <c r="R137" i="1"/>
  <c r="O137" i="1"/>
  <c r="N137" i="1"/>
  <c r="N136" i="1"/>
  <c r="M137" i="1"/>
  <c r="L137" i="1"/>
  <c r="K137" i="1"/>
  <c r="J137" i="1"/>
  <c r="J136" i="1"/>
  <c r="I137" i="1"/>
  <c r="H137" i="1"/>
  <c r="G137" i="1"/>
  <c r="F137" i="1"/>
  <c r="E137" i="1"/>
  <c r="D137" i="1"/>
  <c r="AG136" i="1"/>
  <c r="AF136" i="1"/>
  <c r="AB136" i="1"/>
  <c r="AA136" i="1"/>
  <c r="Z136" i="1"/>
  <c r="X136" i="1"/>
  <c r="W136" i="1"/>
  <c r="V136" i="1"/>
  <c r="S136" i="1"/>
  <c r="R136" i="1"/>
  <c r="O136" i="1"/>
  <c r="M136" i="1"/>
  <c r="L136" i="1"/>
  <c r="K136" i="1"/>
  <c r="I136" i="1"/>
  <c r="H136" i="1"/>
  <c r="G136" i="1"/>
  <c r="F136" i="1"/>
  <c r="E136" i="1"/>
  <c r="D136" i="1"/>
  <c r="AB131" i="1"/>
  <c r="AA131" i="1"/>
  <c r="X131" i="1"/>
  <c r="W131" i="1"/>
  <c r="V131" i="1"/>
  <c r="T131" i="1"/>
  <c r="S131" i="1"/>
  <c r="R131" i="1"/>
  <c r="N131" i="1"/>
  <c r="M131" i="1"/>
  <c r="L131" i="1"/>
  <c r="J131" i="1"/>
  <c r="I131" i="1"/>
  <c r="H131" i="1"/>
  <c r="F131" i="1"/>
  <c r="E131" i="1"/>
  <c r="D131" i="1"/>
  <c r="AG130" i="1"/>
  <c r="AC130" i="1"/>
  <c r="AB130" i="1"/>
  <c r="AA130" i="1"/>
  <c r="Y130" i="1"/>
  <c r="X130" i="1"/>
  <c r="W130" i="1"/>
  <c r="W38" i="1"/>
  <c r="W48" i="1"/>
  <c r="W58" i="1"/>
  <c r="W68" i="1"/>
  <c r="W78" i="1"/>
  <c r="W88" i="1"/>
  <c r="W98" i="1"/>
  <c r="U130" i="1"/>
  <c r="T130" i="1"/>
  <c r="S130" i="1"/>
  <c r="O130" i="1"/>
  <c r="N130" i="1"/>
  <c r="M130" i="1"/>
  <c r="K130" i="1"/>
  <c r="J130" i="1"/>
  <c r="I130" i="1"/>
  <c r="G130" i="1"/>
  <c r="F130" i="1"/>
  <c r="E130" i="1"/>
  <c r="AC129" i="1"/>
  <c r="AB129" i="1"/>
  <c r="Z129" i="1"/>
  <c r="Y129" i="1"/>
  <c r="X129" i="1"/>
  <c r="V129" i="1"/>
  <c r="U129" i="1"/>
  <c r="T129" i="1"/>
  <c r="R129" i="1"/>
  <c r="O129" i="1"/>
  <c r="N129" i="1"/>
  <c r="L129" i="1"/>
  <c r="K129" i="1"/>
  <c r="K119" i="1"/>
  <c r="J129" i="1"/>
  <c r="H129" i="1"/>
  <c r="G129" i="1"/>
  <c r="F129" i="1"/>
  <c r="D129" i="1"/>
  <c r="AG128" i="1"/>
  <c r="AF128" i="1"/>
  <c r="AC128" i="1"/>
  <c r="AB128" i="1"/>
  <c r="AA128" i="1"/>
  <c r="Z128" i="1"/>
  <c r="Y128" i="1"/>
  <c r="X128" i="1"/>
  <c r="W128" i="1"/>
  <c r="V128" i="1"/>
  <c r="U128" i="1"/>
  <c r="T128" i="1"/>
  <c r="S128" i="1"/>
  <c r="R128" i="1"/>
  <c r="O128" i="1"/>
  <c r="N128" i="1"/>
  <c r="M128" i="1"/>
  <c r="L128" i="1"/>
  <c r="L118" i="1"/>
  <c r="K128" i="1"/>
  <c r="I128" i="1"/>
  <c r="H128" i="1"/>
  <c r="G128" i="1"/>
  <c r="E128" i="1"/>
  <c r="D128" i="1"/>
  <c r="D118" i="1"/>
  <c r="AF127" i="1"/>
  <c r="AC127" i="1"/>
  <c r="AB127" i="1"/>
  <c r="AB126" i="1"/>
  <c r="Z127" i="1"/>
  <c r="Y127" i="1"/>
  <c r="X127" i="1"/>
  <c r="X126" i="1"/>
  <c r="W127" i="1"/>
  <c r="V127" i="1"/>
  <c r="U127" i="1"/>
  <c r="T127" i="1"/>
  <c r="T126" i="1"/>
  <c r="S127" i="1"/>
  <c r="R127" i="1"/>
  <c r="O127" i="1"/>
  <c r="O126" i="1"/>
  <c r="N127" i="1"/>
  <c r="L127" i="1"/>
  <c r="K127" i="1"/>
  <c r="K126" i="1"/>
  <c r="J127" i="1"/>
  <c r="H127" i="1"/>
  <c r="G127" i="1"/>
  <c r="G126" i="1"/>
  <c r="F127" i="1"/>
  <c r="E127" i="1"/>
  <c r="D127" i="1"/>
  <c r="AF126" i="1"/>
  <c r="AC126" i="1"/>
  <c r="AA126" i="1"/>
  <c r="Z126" i="1"/>
  <c r="Y126" i="1"/>
  <c r="V126" i="1"/>
  <c r="U126" i="1"/>
  <c r="N126" i="1"/>
  <c r="M126" i="1"/>
  <c r="J126" i="1"/>
  <c r="I126" i="1"/>
  <c r="F126" i="1"/>
  <c r="E126" i="1"/>
  <c r="AF124" i="1"/>
  <c r="AC124" i="1"/>
  <c r="Z124" i="1"/>
  <c r="Y124" i="1"/>
  <c r="U124" i="1"/>
  <c r="T124" i="1"/>
  <c r="O124" i="1"/>
  <c r="N124" i="1"/>
  <c r="J124" i="1"/>
  <c r="D124" i="1"/>
  <c r="AC120" i="1"/>
  <c r="AB120" i="1"/>
  <c r="AA38" i="1"/>
  <c r="AA48" i="1"/>
  <c r="AA58" i="1"/>
  <c r="AA68" i="1"/>
  <c r="AA78" i="1"/>
  <c r="AA88" i="1"/>
  <c r="AA98" i="1"/>
  <c r="Y120" i="1"/>
  <c r="X120" i="1"/>
  <c r="V120" i="1"/>
  <c r="U120" i="1"/>
  <c r="T120" i="1"/>
  <c r="S120" i="1"/>
  <c r="S38" i="1"/>
  <c r="S48" i="1"/>
  <c r="S58" i="1"/>
  <c r="S68" i="1"/>
  <c r="S78" i="1"/>
  <c r="S88" i="1"/>
  <c r="S98" i="1"/>
  <c r="R120" i="1"/>
  <c r="O120" i="1"/>
  <c r="N120" i="1"/>
  <c r="L120" i="1"/>
  <c r="K120" i="1"/>
  <c r="J120" i="1"/>
  <c r="G120" i="1"/>
  <c r="G110" i="1"/>
  <c r="F120" i="1"/>
  <c r="AC119" i="1"/>
  <c r="AB119" i="1"/>
  <c r="AB26" i="1"/>
  <c r="Z119" i="1"/>
  <c r="Y119" i="1"/>
  <c r="X119" i="1"/>
  <c r="V119" i="1"/>
  <c r="U119" i="1"/>
  <c r="T26" i="1"/>
  <c r="S119" i="1"/>
  <c r="R119" i="1"/>
  <c r="O119" i="1"/>
  <c r="N26" i="1"/>
  <c r="L119" i="1"/>
  <c r="J119" i="1"/>
  <c r="J26" i="1"/>
  <c r="I119" i="1"/>
  <c r="I26" i="1"/>
  <c r="H119" i="1"/>
  <c r="F119" i="1"/>
  <c r="F26" i="1"/>
  <c r="D119" i="1"/>
  <c r="AC118" i="1"/>
  <c r="AC108" i="1"/>
  <c r="AB118" i="1"/>
  <c r="AB108" i="1"/>
  <c r="Z118" i="1"/>
  <c r="Y118" i="1"/>
  <c r="Y116" i="1"/>
  <c r="Y117" i="1"/>
  <c r="V118" i="1"/>
  <c r="U118" i="1"/>
  <c r="R118" i="1"/>
  <c r="O118" i="1"/>
  <c r="K118" i="1"/>
  <c r="J118" i="1"/>
  <c r="J36" i="1"/>
  <c r="J46" i="1"/>
  <c r="J56" i="1"/>
  <c r="J66" i="1"/>
  <c r="J76" i="1"/>
  <c r="J86" i="1"/>
  <c r="J96" i="1"/>
  <c r="I118" i="1"/>
  <c r="H118" i="1"/>
  <c r="G118" i="1"/>
  <c r="F118" i="1"/>
  <c r="E118" i="1"/>
  <c r="AF117" i="1"/>
  <c r="AF107" i="1"/>
  <c r="AC117" i="1"/>
  <c r="AC107" i="1"/>
  <c r="AC116" i="1"/>
  <c r="AB117" i="1"/>
  <c r="AA117" i="1"/>
  <c r="AA107" i="1"/>
  <c r="X117" i="1"/>
  <c r="V117" i="1"/>
  <c r="T117" i="1"/>
  <c r="S117" i="1"/>
  <c r="R117" i="1"/>
  <c r="O117" i="1"/>
  <c r="N117" i="1"/>
  <c r="L117" i="1"/>
  <c r="J117" i="1"/>
  <c r="I117" i="1"/>
  <c r="H117" i="1"/>
  <c r="F117" i="1"/>
  <c r="D117" i="1"/>
  <c r="AB116" i="1"/>
  <c r="Z116" i="1"/>
  <c r="X116" i="1"/>
  <c r="W116" i="1"/>
  <c r="T116" i="1"/>
  <c r="S116" i="1"/>
  <c r="N116" i="1"/>
  <c r="M116" i="1"/>
  <c r="M106" i="1"/>
  <c r="J116" i="1"/>
  <c r="J114" i="1"/>
  <c r="I116" i="1"/>
  <c r="G116" i="1"/>
  <c r="F116" i="1"/>
  <c r="E116" i="1"/>
  <c r="AC114" i="1"/>
  <c r="V114" i="1"/>
  <c r="O114" i="1"/>
  <c r="G114" i="1"/>
  <c r="F114" i="1"/>
  <c r="AG111" i="1"/>
  <c r="AF111" i="1"/>
  <c r="AF104" i="1"/>
  <c r="AF105" i="1"/>
  <c r="AF103" i="1"/>
  <c r="AC111" i="1"/>
  <c r="AB111" i="1"/>
  <c r="AA111" i="1"/>
  <c r="Z111" i="1"/>
  <c r="Y111" i="1"/>
  <c r="X111" i="1"/>
  <c r="W111" i="1"/>
  <c r="V111" i="1"/>
  <c r="U111" i="1"/>
  <c r="T111" i="1"/>
  <c r="S111" i="1"/>
  <c r="R111" i="1"/>
  <c r="X26" i="1"/>
  <c r="O26" i="1"/>
  <c r="G26" i="1"/>
  <c r="AG105" i="1"/>
  <c r="AC105" i="1"/>
  <c r="AB105" i="1"/>
  <c r="AA105" i="1"/>
  <c r="AA22" i="1"/>
  <c r="AA9" i="1"/>
  <c r="Z105" i="1"/>
  <c r="Y105" i="1"/>
  <c r="X105" i="1"/>
  <c r="W105" i="1"/>
  <c r="V105" i="1"/>
  <c r="U105" i="1"/>
  <c r="T105" i="1"/>
  <c r="S105" i="1"/>
  <c r="R105" i="1"/>
  <c r="AG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U103" i="1"/>
  <c r="Z99" i="1"/>
  <c r="W99" i="1"/>
  <c r="E99" i="1"/>
  <c r="AG98" i="1"/>
  <c r="AG94" i="1"/>
  <c r="AG95" i="1"/>
  <c r="AG96" i="1"/>
  <c r="AC98" i="1"/>
  <c r="AB98" i="1"/>
  <c r="AA94" i="1"/>
  <c r="AA95" i="1"/>
  <c r="AA96" i="1"/>
  <c r="AA92" i="1"/>
  <c r="Z98" i="1"/>
  <c r="Y98" i="1"/>
  <c r="X98" i="1"/>
  <c r="W94" i="1"/>
  <c r="W95" i="1"/>
  <c r="W96" i="1"/>
  <c r="W92" i="1"/>
  <c r="V98" i="1"/>
  <c r="U98" i="1"/>
  <c r="T98" i="1"/>
  <c r="S94" i="1"/>
  <c r="S95" i="1"/>
  <c r="S96" i="1"/>
  <c r="S92" i="1"/>
  <c r="R98" i="1"/>
  <c r="O98" i="1"/>
  <c r="N98" i="1"/>
  <c r="M98" i="1"/>
  <c r="M94" i="1"/>
  <c r="M95" i="1"/>
  <c r="M96" i="1"/>
  <c r="M92" i="1"/>
  <c r="L98" i="1"/>
  <c r="K98" i="1"/>
  <c r="J98" i="1"/>
  <c r="I98" i="1"/>
  <c r="I94" i="1"/>
  <c r="I95" i="1"/>
  <c r="I96" i="1"/>
  <c r="I92" i="1"/>
  <c r="H98" i="1"/>
  <c r="G98" i="1"/>
  <c r="F98" i="1"/>
  <c r="E98" i="1"/>
  <c r="E94" i="1"/>
  <c r="E95" i="1"/>
  <c r="E96" i="1"/>
  <c r="E92" i="1"/>
  <c r="BT97" i="1"/>
  <c r="BF97" i="1"/>
  <c r="AR97" i="1"/>
  <c r="AD97" i="1"/>
  <c r="P97" i="1"/>
  <c r="AC96" i="1"/>
  <c r="AB96" i="1"/>
  <c r="Z96" i="1"/>
  <c r="Y96" i="1"/>
  <c r="X96" i="1"/>
  <c r="V96" i="1"/>
  <c r="U96" i="1"/>
  <c r="T96" i="1"/>
  <c r="R96" i="1"/>
  <c r="O96" i="1"/>
  <c r="N96" i="1"/>
  <c r="L96" i="1"/>
  <c r="K96" i="1"/>
  <c r="H96" i="1"/>
  <c r="G96" i="1"/>
  <c r="F96" i="1"/>
  <c r="D96" i="1"/>
  <c r="AF95" i="1"/>
  <c r="AC95" i="1"/>
  <c r="AB95" i="1"/>
  <c r="Z95" i="1"/>
  <c r="Y95" i="1"/>
  <c r="X95" i="1"/>
  <c r="V95" i="1"/>
  <c r="U95" i="1"/>
  <c r="T95" i="1"/>
  <c r="R95" i="1"/>
  <c r="O95" i="1"/>
  <c r="N95" i="1"/>
  <c r="L95" i="1"/>
  <c r="K95" i="1"/>
  <c r="J95" i="1"/>
  <c r="H95" i="1"/>
  <c r="G95" i="1"/>
  <c r="F95" i="1"/>
  <c r="D95" i="1"/>
  <c r="AC94" i="1"/>
  <c r="AB94" i="1"/>
  <c r="Z94" i="1"/>
  <c r="Y94" i="1"/>
  <c r="X94" i="1"/>
  <c r="V94" i="1"/>
  <c r="U94" i="1"/>
  <c r="T94" i="1"/>
  <c r="R94" i="1"/>
  <c r="O94" i="1"/>
  <c r="N94" i="1"/>
  <c r="L94" i="1"/>
  <c r="L92" i="1"/>
  <c r="K94" i="1"/>
  <c r="J94" i="1"/>
  <c r="H94" i="1"/>
  <c r="G94" i="1"/>
  <c r="F94" i="1"/>
  <c r="AB92" i="1"/>
  <c r="T92" i="1"/>
  <c r="N92" i="1"/>
  <c r="J92" i="1"/>
  <c r="AF92" i="1"/>
  <c r="AC92" i="1"/>
  <c r="Z92" i="1"/>
  <c r="Y92" i="1"/>
  <c r="X92" i="1"/>
  <c r="V92" i="1"/>
  <c r="U92" i="1"/>
  <c r="R92" i="1"/>
  <c r="O92" i="1"/>
  <c r="K92" i="1"/>
  <c r="H92" i="1"/>
  <c r="G92" i="1"/>
  <c r="F92" i="1"/>
  <c r="AF88" i="1"/>
  <c r="AF85" i="1"/>
  <c r="AF86" i="1"/>
  <c r="AC88" i="1"/>
  <c r="AB88" i="1"/>
  <c r="Z88" i="1"/>
  <c r="Z84" i="1"/>
  <c r="Z85" i="1"/>
  <c r="Z86" i="1"/>
  <c r="Z82" i="1"/>
  <c r="Y88" i="1"/>
  <c r="X88" i="1"/>
  <c r="V88" i="1"/>
  <c r="V84" i="1"/>
  <c r="V85" i="1"/>
  <c r="V86" i="1"/>
  <c r="V82" i="1"/>
  <c r="U88" i="1"/>
  <c r="T88" i="1"/>
  <c r="R88" i="1"/>
  <c r="O88" i="1"/>
  <c r="N88" i="1"/>
  <c r="M88" i="1"/>
  <c r="L88" i="1"/>
  <c r="L84" i="1"/>
  <c r="L85" i="1"/>
  <c r="L86" i="1"/>
  <c r="L82" i="1"/>
  <c r="K88" i="1"/>
  <c r="J88" i="1"/>
  <c r="I88" i="1"/>
  <c r="H88" i="1"/>
  <c r="H84" i="1"/>
  <c r="H85" i="1"/>
  <c r="H86" i="1"/>
  <c r="H82" i="1"/>
  <c r="G88" i="1"/>
  <c r="F88" i="1"/>
  <c r="E88" i="1"/>
  <c r="D88" i="1"/>
  <c r="BT87" i="1"/>
  <c r="BF87" i="1"/>
  <c r="AR87" i="1"/>
  <c r="AD87" i="1"/>
  <c r="P87" i="1"/>
  <c r="AG86" i="1"/>
  <c r="AC86" i="1"/>
  <c r="AB86" i="1"/>
  <c r="AB25" i="1"/>
  <c r="AA86" i="1"/>
  <c r="Y86" i="1"/>
  <c r="X86" i="1"/>
  <c r="W86" i="1"/>
  <c r="U86" i="1"/>
  <c r="T86" i="1"/>
  <c r="S86" i="1"/>
  <c r="R86" i="1"/>
  <c r="O86" i="1"/>
  <c r="N86" i="1"/>
  <c r="M86" i="1"/>
  <c r="K86" i="1"/>
  <c r="I86" i="1"/>
  <c r="G86" i="1"/>
  <c r="F86" i="1"/>
  <c r="E86" i="1"/>
  <c r="D86" i="1"/>
  <c r="AG85" i="1"/>
  <c r="AC85" i="1"/>
  <c r="AB85" i="1"/>
  <c r="AA85" i="1"/>
  <c r="Y85" i="1"/>
  <c r="X85" i="1"/>
  <c r="W85" i="1"/>
  <c r="U85" i="1"/>
  <c r="T85" i="1"/>
  <c r="S85" i="1"/>
  <c r="R85" i="1"/>
  <c r="O85" i="1"/>
  <c r="N85" i="1"/>
  <c r="M85" i="1"/>
  <c r="K85" i="1"/>
  <c r="J85" i="1"/>
  <c r="I85" i="1"/>
  <c r="G85" i="1"/>
  <c r="F85" i="1"/>
  <c r="E85" i="1"/>
  <c r="D85" i="1"/>
  <c r="AG84" i="1"/>
  <c r="AC84" i="1"/>
  <c r="AC82" i="1"/>
  <c r="AB84" i="1"/>
  <c r="AB82" i="1"/>
  <c r="AA84" i="1"/>
  <c r="Y84" i="1"/>
  <c r="X84" i="1"/>
  <c r="X82" i="1"/>
  <c r="W84" i="1"/>
  <c r="U84" i="1"/>
  <c r="U83" i="1"/>
  <c r="T84" i="1"/>
  <c r="T82" i="1"/>
  <c r="S84" i="1"/>
  <c r="R84" i="1"/>
  <c r="O84" i="1"/>
  <c r="O82" i="1"/>
  <c r="N84" i="1"/>
  <c r="N82" i="1"/>
  <c r="M84" i="1"/>
  <c r="K84" i="1"/>
  <c r="K82" i="1"/>
  <c r="J84" i="1"/>
  <c r="J83" i="1"/>
  <c r="J82" i="1"/>
  <c r="I84" i="1"/>
  <c r="G84" i="1"/>
  <c r="G82" i="1"/>
  <c r="F84" i="1"/>
  <c r="F82" i="1"/>
  <c r="E84" i="1"/>
  <c r="D84" i="1"/>
  <c r="AA82" i="1"/>
  <c r="W82" i="1"/>
  <c r="S82" i="1"/>
  <c r="M82" i="1"/>
  <c r="I82" i="1"/>
  <c r="E82" i="1"/>
  <c r="AG82" i="1"/>
  <c r="Y82" i="1"/>
  <c r="U82" i="1"/>
  <c r="R82" i="1"/>
  <c r="D82" i="1"/>
  <c r="AG78" i="1"/>
  <c r="AF74" i="1"/>
  <c r="AF75" i="1"/>
  <c r="AF76" i="1"/>
  <c r="AC78" i="1"/>
  <c r="AB78" i="1"/>
  <c r="Z78" i="1"/>
  <c r="Z74" i="1"/>
  <c r="Z75" i="1"/>
  <c r="Z76" i="1"/>
  <c r="Z72" i="1"/>
  <c r="Y78" i="1"/>
  <c r="X78" i="1"/>
  <c r="V78" i="1"/>
  <c r="V74" i="1"/>
  <c r="V75" i="1"/>
  <c r="V76" i="1"/>
  <c r="V72" i="1"/>
  <c r="U78" i="1"/>
  <c r="T78" i="1"/>
  <c r="R78" i="1"/>
  <c r="O78" i="1"/>
  <c r="N78" i="1"/>
  <c r="M78" i="1"/>
  <c r="L78" i="1"/>
  <c r="L74" i="1"/>
  <c r="L75" i="1"/>
  <c r="L76" i="1"/>
  <c r="L72" i="1"/>
  <c r="K78" i="1"/>
  <c r="J78" i="1"/>
  <c r="I78" i="1"/>
  <c r="H78" i="1"/>
  <c r="H74" i="1"/>
  <c r="H75" i="1"/>
  <c r="H76" i="1"/>
  <c r="H72" i="1"/>
  <c r="G78" i="1"/>
  <c r="F78" i="1"/>
  <c r="E78" i="1"/>
  <c r="D78" i="1"/>
  <c r="BT77" i="1"/>
  <c r="BF77" i="1"/>
  <c r="AR77" i="1"/>
  <c r="AD77" i="1"/>
  <c r="P77" i="1"/>
  <c r="AG76" i="1"/>
  <c r="AC76" i="1"/>
  <c r="AB76" i="1"/>
  <c r="AA76" i="1"/>
  <c r="Y76" i="1"/>
  <c r="X76" i="1"/>
  <c r="W76" i="1"/>
  <c r="U76" i="1"/>
  <c r="T76" i="1"/>
  <c r="S76" i="1"/>
  <c r="R76" i="1"/>
  <c r="O76" i="1"/>
  <c r="N76" i="1"/>
  <c r="M76" i="1"/>
  <c r="K76" i="1"/>
  <c r="I76" i="1"/>
  <c r="G76" i="1"/>
  <c r="F76" i="1"/>
  <c r="E76" i="1"/>
  <c r="D76" i="1"/>
  <c r="AC75" i="1"/>
  <c r="AB75" i="1"/>
  <c r="AA75" i="1"/>
  <c r="Y75" i="1"/>
  <c r="X75" i="1"/>
  <c r="W75" i="1"/>
  <c r="U75" i="1"/>
  <c r="T75" i="1"/>
  <c r="S75" i="1"/>
  <c r="R75" i="1"/>
  <c r="O75" i="1"/>
  <c r="N75" i="1"/>
  <c r="M75" i="1"/>
  <c r="K75" i="1"/>
  <c r="J75" i="1"/>
  <c r="I75" i="1"/>
  <c r="G75" i="1"/>
  <c r="F75" i="1"/>
  <c r="E75" i="1"/>
  <c r="D75" i="1"/>
  <c r="AC74" i="1"/>
  <c r="AC72" i="1"/>
  <c r="AB74" i="1"/>
  <c r="AB72" i="1"/>
  <c r="AA74" i="1"/>
  <c r="Y74" i="1"/>
  <c r="Y72" i="1"/>
  <c r="X74" i="1"/>
  <c r="X72" i="1"/>
  <c r="W74" i="1"/>
  <c r="U74" i="1"/>
  <c r="U72" i="1"/>
  <c r="T74" i="1"/>
  <c r="T72" i="1"/>
  <c r="S74" i="1"/>
  <c r="R74" i="1"/>
  <c r="O74" i="1"/>
  <c r="N74" i="1"/>
  <c r="N72" i="1"/>
  <c r="M74" i="1"/>
  <c r="K74" i="1"/>
  <c r="J74" i="1"/>
  <c r="J72" i="1"/>
  <c r="I74" i="1"/>
  <c r="G74" i="1"/>
  <c r="F74" i="1"/>
  <c r="F72" i="1"/>
  <c r="E74" i="1"/>
  <c r="D74" i="1"/>
  <c r="AA72" i="1"/>
  <c r="W72" i="1"/>
  <c r="S72" i="1"/>
  <c r="M72" i="1"/>
  <c r="I72" i="1"/>
  <c r="E72" i="1"/>
  <c r="AG72" i="1"/>
  <c r="R72" i="1"/>
  <c r="O72" i="1"/>
  <c r="K72" i="1"/>
  <c r="G72" i="1"/>
  <c r="D72" i="1"/>
  <c r="AF68" i="1"/>
  <c r="AF65" i="1"/>
  <c r="AF66" i="1"/>
  <c r="AC68" i="1"/>
  <c r="AB68" i="1"/>
  <c r="Z68" i="1"/>
  <c r="Z64" i="1"/>
  <c r="Z65" i="1"/>
  <c r="Z66" i="1"/>
  <c r="Z62" i="1"/>
  <c r="Y68" i="1"/>
  <c r="X68" i="1"/>
  <c r="V68" i="1"/>
  <c r="V64" i="1"/>
  <c r="V65" i="1"/>
  <c r="V66" i="1"/>
  <c r="V62" i="1"/>
  <c r="U68" i="1"/>
  <c r="T68" i="1"/>
  <c r="R68" i="1"/>
  <c r="O68" i="1"/>
  <c r="N68" i="1"/>
  <c r="M68" i="1"/>
  <c r="L68" i="1"/>
  <c r="L64" i="1"/>
  <c r="L65" i="1"/>
  <c r="L66" i="1"/>
  <c r="L62" i="1"/>
  <c r="K68" i="1"/>
  <c r="J68" i="1"/>
  <c r="I68" i="1"/>
  <c r="H68" i="1"/>
  <c r="H64" i="1"/>
  <c r="H65" i="1"/>
  <c r="H66" i="1"/>
  <c r="H62" i="1"/>
  <c r="G68" i="1"/>
  <c r="F68" i="1"/>
  <c r="E68" i="1"/>
  <c r="D68" i="1"/>
  <c r="BT67" i="1"/>
  <c r="BF67" i="1"/>
  <c r="AR67" i="1"/>
  <c r="AD67" i="1"/>
  <c r="P67" i="1"/>
  <c r="AC66" i="1"/>
  <c r="AB66" i="1"/>
  <c r="AA66" i="1"/>
  <c r="Y66" i="1"/>
  <c r="X66" i="1"/>
  <c r="W66" i="1"/>
  <c r="U66" i="1"/>
  <c r="T66" i="1"/>
  <c r="S66" i="1"/>
  <c r="R66" i="1"/>
  <c r="O66" i="1"/>
  <c r="N66" i="1"/>
  <c r="M66" i="1"/>
  <c r="K66" i="1"/>
  <c r="I66" i="1"/>
  <c r="G66" i="1"/>
  <c r="F66" i="1"/>
  <c r="E66" i="1"/>
  <c r="D66" i="1"/>
  <c r="AG65" i="1"/>
  <c r="AC65" i="1"/>
  <c r="AB65" i="1"/>
  <c r="AA65" i="1"/>
  <c r="Y65" i="1"/>
  <c r="X65" i="1"/>
  <c r="W65" i="1"/>
  <c r="U65" i="1"/>
  <c r="T65" i="1"/>
  <c r="S65" i="1"/>
  <c r="R65" i="1"/>
  <c r="O65" i="1"/>
  <c r="N65" i="1"/>
  <c r="M65" i="1"/>
  <c r="K65" i="1"/>
  <c r="J65" i="1"/>
  <c r="I65" i="1"/>
  <c r="G65" i="1"/>
  <c r="F65" i="1"/>
  <c r="E65" i="1"/>
  <c r="D65" i="1"/>
  <c r="AC64" i="1"/>
  <c r="AC62" i="1"/>
  <c r="AB64" i="1"/>
  <c r="AA64" i="1"/>
  <c r="Y64" i="1"/>
  <c r="Y62" i="1"/>
  <c r="X64" i="1"/>
  <c r="W64" i="1"/>
  <c r="W63" i="1"/>
  <c r="U64" i="1"/>
  <c r="U62" i="1"/>
  <c r="T64" i="1"/>
  <c r="S64" i="1"/>
  <c r="R64" i="1"/>
  <c r="R63" i="1"/>
  <c r="O64" i="1"/>
  <c r="O62" i="1"/>
  <c r="N64" i="1"/>
  <c r="N62" i="1"/>
  <c r="M64" i="1"/>
  <c r="K64" i="1"/>
  <c r="K62" i="1"/>
  <c r="J64" i="1"/>
  <c r="J62" i="1"/>
  <c r="I64" i="1"/>
  <c r="G64" i="1"/>
  <c r="G62" i="1"/>
  <c r="F64" i="1"/>
  <c r="F62" i="1"/>
  <c r="E64" i="1"/>
  <c r="D64" i="1"/>
  <c r="M62" i="1"/>
  <c r="I62" i="1"/>
  <c r="E62" i="1"/>
  <c r="AB62" i="1"/>
  <c r="AA62" i="1"/>
  <c r="X62" i="1"/>
  <c r="W62" i="1"/>
  <c r="T62" i="1"/>
  <c r="S62" i="1"/>
  <c r="R62" i="1"/>
  <c r="D62" i="1"/>
  <c r="AF58" i="1"/>
  <c r="AC58" i="1"/>
  <c r="AC38" i="1"/>
  <c r="AC48" i="1"/>
  <c r="AB58" i="1"/>
  <c r="AB38" i="1"/>
  <c r="AB48" i="1"/>
  <c r="Z58" i="1"/>
  <c r="Y58" i="1"/>
  <c r="Y38" i="1"/>
  <c r="Y48" i="1"/>
  <c r="X58" i="1"/>
  <c r="X38" i="1"/>
  <c r="X48" i="1"/>
  <c r="V58" i="1"/>
  <c r="U58" i="1"/>
  <c r="U38" i="1"/>
  <c r="U48" i="1"/>
  <c r="T58" i="1"/>
  <c r="T38" i="1"/>
  <c r="T48" i="1"/>
  <c r="R58" i="1"/>
  <c r="O58" i="1"/>
  <c r="O38" i="1"/>
  <c r="O48" i="1"/>
  <c r="N58" i="1"/>
  <c r="N38" i="1"/>
  <c r="N48" i="1"/>
  <c r="M58" i="1"/>
  <c r="L58" i="1"/>
  <c r="K58" i="1"/>
  <c r="K38" i="1"/>
  <c r="K48" i="1"/>
  <c r="J58" i="1"/>
  <c r="J38" i="1"/>
  <c r="J48" i="1"/>
  <c r="I58" i="1"/>
  <c r="H58" i="1"/>
  <c r="G58" i="1"/>
  <c r="G38" i="1"/>
  <c r="G48" i="1"/>
  <c r="F58" i="1"/>
  <c r="F38" i="1"/>
  <c r="F48" i="1"/>
  <c r="E58" i="1"/>
  <c r="D58" i="1"/>
  <c r="BT57" i="1"/>
  <c r="BF57" i="1"/>
  <c r="AR57" i="1"/>
  <c r="AD57" i="1"/>
  <c r="P57" i="1"/>
  <c r="AG56" i="1"/>
  <c r="AG36" i="1"/>
  <c r="AC56" i="1"/>
  <c r="AB56" i="1"/>
  <c r="AA56" i="1"/>
  <c r="AA54" i="1"/>
  <c r="AA55" i="1"/>
  <c r="AA52" i="1"/>
  <c r="Z56" i="1"/>
  <c r="Y56" i="1"/>
  <c r="X56" i="1"/>
  <c r="W56" i="1"/>
  <c r="W54" i="1"/>
  <c r="W55" i="1"/>
  <c r="W52" i="1"/>
  <c r="V56" i="1"/>
  <c r="U56" i="1"/>
  <c r="T56" i="1"/>
  <c r="S56" i="1"/>
  <c r="S54" i="1"/>
  <c r="S55" i="1"/>
  <c r="S52" i="1"/>
  <c r="R56" i="1"/>
  <c r="O56" i="1"/>
  <c r="N56" i="1"/>
  <c r="M56" i="1"/>
  <c r="M54" i="1"/>
  <c r="M55" i="1"/>
  <c r="L56" i="1"/>
  <c r="K56" i="1"/>
  <c r="I56" i="1"/>
  <c r="I54" i="1"/>
  <c r="I55" i="1"/>
  <c r="H56" i="1"/>
  <c r="G56" i="1"/>
  <c r="F56" i="1"/>
  <c r="E56" i="1"/>
  <c r="E54" i="1"/>
  <c r="E55" i="1"/>
  <c r="D56" i="1"/>
  <c r="AG55" i="1"/>
  <c r="AF55" i="1"/>
  <c r="AC55" i="1"/>
  <c r="AC54" i="1"/>
  <c r="AC52" i="1"/>
  <c r="AB55" i="1"/>
  <c r="AB54" i="1"/>
  <c r="AB52" i="1"/>
  <c r="Z55" i="1"/>
  <c r="Y55" i="1"/>
  <c r="Y54" i="1"/>
  <c r="Y52" i="1"/>
  <c r="X55" i="1"/>
  <c r="X54" i="1"/>
  <c r="X53" i="1"/>
  <c r="X52" i="1"/>
  <c r="V55" i="1"/>
  <c r="U55" i="1"/>
  <c r="U54" i="1"/>
  <c r="U52" i="1"/>
  <c r="T55" i="1"/>
  <c r="T54" i="1"/>
  <c r="T52" i="1"/>
  <c r="R55" i="1"/>
  <c r="O55" i="1"/>
  <c r="O54" i="1"/>
  <c r="O52" i="1"/>
  <c r="N55" i="1"/>
  <c r="N54" i="1"/>
  <c r="N52" i="1"/>
  <c r="L55" i="1"/>
  <c r="K55" i="1"/>
  <c r="K54" i="1"/>
  <c r="K52" i="1"/>
  <c r="J55" i="1"/>
  <c r="J54" i="1"/>
  <c r="J52" i="1"/>
  <c r="H55" i="1"/>
  <c r="G55" i="1"/>
  <c r="G54" i="1"/>
  <c r="G52" i="1"/>
  <c r="F55" i="1"/>
  <c r="F54" i="1"/>
  <c r="F53" i="1"/>
  <c r="F52" i="1"/>
  <c r="D55" i="1"/>
  <c r="Z54" i="1"/>
  <c r="V54" i="1"/>
  <c r="R54" i="1"/>
  <c r="L54" i="1"/>
  <c r="H54" i="1"/>
  <c r="H53" i="1"/>
  <c r="D54" i="1"/>
  <c r="D53" i="1"/>
  <c r="Z52" i="1"/>
  <c r="V52" i="1"/>
  <c r="AF52" i="1"/>
  <c r="R52" i="1"/>
  <c r="M52" i="1"/>
  <c r="L52" i="1"/>
  <c r="I52" i="1"/>
  <c r="H52" i="1"/>
  <c r="E52" i="1"/>
  <c r="D52" i="1"/>
  <c r="AF48" i="1"/>
  <c r="AA44" i="1"/>
  <c r="AA45" i="1"/>
  <c r="AA46" i="1"/>
  <c r="AA42" i="1"/>
  <c r="Z48" i="1"/>
  <c r="W44" i="1"/>
  <c r="W45" i="1"/>
  <c r="W46" i="1"/>
  <c r="W42" i="1"/>
  <c r="V48" i="1"/>
  <c r="S44" i="1"/>
  <c r="S45" i="1"/>
  <c r="S46" i="1"/>
  <c r="S42" i="1"/>
  <c r="R48" i="1"/>
  <c r="M48" i="1"/>
  <c r="M44" i="1"/>
  <c r="M45" i="1"/>
  <c r="M46" i="1"/>
  <c r="M42" i="1"/>
  <c r="L48" i="1"/>
  <c r="I48" i="1"/>
  <c r="I44" i="1"/>
  <c r="I45" i="1"/>
  <c r="I46" i="1"/>
  <c r="I42" i="1"/>
  <c r="H48" i="1"/>
  <c r="E48" i="1"/>
  <c r="E44" i="1"/>
  <c r="E45" i="1"/>
  <c r="E46" i="1"/>
  <c r="E42" i="1"/>
  <c r="D48" i="1"/>
  <c r="BT47" i="1"/>
  <c r="BF47" i="1"/>
  <c r="AR47" i="1"/>
  <c r="AD47" i="1"/>
  <c r="P47" i="1"/>
  <c r="AC46" i="1"/>
  <c r="AB46" i="1"/>
  <c r="Z46" i="1"/>
  <c r="Y46" i="1"/>
  <c r="X46" i="1"/>
  <c r="V46" i="1"/>
  <c r="U46" i="1"/>
  <c r="T46" i="1"/>
  <c r="R46" i="1"/>
  <c r="O46" i="1"/>
  <c r="N46" i="1"/>
  <c r="L46" i="1"/>
  <c r="K46" i="1"/>
  <c r="H46" i="1"/>
  <c r="G46" i="1"/>
  <c r="F46" i="1"/>
  <c r="D46" i="1"/>
  <c r="AC45" i="1"/>
  <c r="AB45" i="1"/>
  <c r="Z45" i="1"/>
  <c r="Y45" i="1"/>
  <c r="X45" i="1"/>
  <c r="V45" i="1"/>
  <c r="U45" i="1"/>
  <c r="T45" i="1"/>
  <c r="R45" i="1"/>
  <c r="O45" i="1"/>
  <c r="N45" i="1"/>
  <c r="L45" i="1"/>
  <c r="K45" i="1"/>
  <c r="J45" i="1"/>
  <c r="H45" i="1"/>
  <c r="G45" i="1"/>
  <c r="F45" i="1"/>
  <c r="D45" i="1"/>
  <c r="AF44" i="1"/>
  <c r="AC44" i="1"/>
  <c r="AC42" i="1"/>
  <c r="AB44" i="1"/>
  <c r="Z44" i="1"/>
  <c r="Z42" i="1"/>
  <c r="Y44" i="1"/>
  <c r="Y42" i="1"/>
  <c r="X44" i="1"/>
  <c r="V44" i="1"/>
  <c r="V42" i="1"/>
  <c r="U44" i="1"/>
  <c r="U42" i="1"/>
  <c r="T44" i="1"/>
  <c r="R44" i="1"/>
  <c r="O44" i="1"/>
  <c r="N44" i="1"/>
  <c r="L44" i="1"/>
  <c r="L42" i="1"/>
  <c r="K44" i="1"/>
  <c r="J44" i="1"/>
  <c r="H44" i="1"/>
  <c r="H42" i="1"/>
  <c r="G44" i="1"/>
  <c r="F44" i="1"/>
  <c r="D44" i="1"/>
  <c r="AB42" i="1"/>
  <c r="X42" i="1"/>
  <c r="T42" i="1"/>
  <c r="R42" i="1"/>
  <c r="O42" i="1"/>
  <c r="N42" i="1"/>
  <c r="N32" i="1"/>
  <c r="K42" i="1"/>
  <c r="J42" i="1"/>
  <c r="G42" i="1"/>
  <c r="F42" i="1"/>
  <c r="D42" i="1"/>
  <c r="AG38" i="1"/>
  <c r="AG34" i="1"/>
  <c r="AF38" i="1"/>
  <c r="AA34" i="1"/>
  <c r="AA35" i="1"/>
  <c r="AA36" i="1"/>
  <c r="Z38" i="1"/>
  <c r="W34" i="1"/>
  <c r="W35" i="1"/>
  <c r="W36" i="1"/>
  <c r="W32" i="1"/>
  <c r="V38" i="1"/>
  <c r="S34" i="1"/>
  <c r="S35" i="1"/>
  <c r="S36" i="1"/>
  <c r="S32" i="1"/>
  <c r="R38" i="1"/>
  <c r="M38" i="1"/>
  <c r="M34" i="1"/>
  <c r="M35" i="1"/>
  <c r="M36" i="1"/>
  <c r="M32" i="1"/>
  <c r="L38" i="1"/>
  <c r="I38" i="1"/>
  <c r="I34" i="1"/>
  <c r="I35" i="1"/>
  <c r="I36" i="1"/>
  <c r="I32" i="1"/>
  <c r="H38" i="1"/>
  <c r="E38" i="1"/>
  <c r="E34" i="1"/>
  <c r="E35" i="1"/>
  <c r="E36" i="1"/>
  <c r="E32" i="1"/>
  <c r="D38" i="1"/>
  <c r="BT37" i="1"/>
  <c r="BF37" i="1"/>
  <c r="AR37" i="1"/>
  <c r="AD37" i="1"/>
  <c r="P37" i="1"/>
  <c r="AF36" i="1"/>
  <c r="AC36" i="1"/>
  <c r="AB36" i="1"/>
  <c r="Z36" i="1"/>
  <c r="Y36" i="1"/>
  <c r="X36" i="1"/>
  <c r="V36" i="1"/>
  <c r="T36" i="1"/>
  <c r="R36" i="1"/>
  <c r="N36" i="1"/>
  <c r="L36" i="1"/>
  <c r="K36" i="1"/>
  <c r="H36" i="1"/>
  <c r="F36" i="1"/>
  <c r="D36" i="1"/>
  <c r="AC35" i="1"/>
  <c r="Z35" i="1"/>
  <c r="Y35" i="1"/>
  <c r="V35" i="1"/>
  <c r="U35" i="1"/>
  <c r="T35" i="1"/>
  <c r="R35" i="1"/>
  <c r="O35" i="1"/>
  <c r="N35" i="1"/>
  <c r="L35" i="1"/>
  <c r="K35" i="1"/>
  <c r="H35" i="1"/>
  <c r="G35" i="1"/>
  <c r="D35" i="1"/>
  <c r="AF34" i="1"/>
  <c r="AC34" i="1"/>
  <c r="AB34" i="1"/>
  <c r="Y34" i="1"/>
  <c r="X34" i="1"/>
  <c r="U34" i="1"/>
  <c r="T34" i="1"/>
  <c r="R34" i="1"/>
  <c r="O34" i="1"/>
  <c r="N34" i="1"/>
  <c r="L34" i="1"/>
  <c r="K34" i="1"/>
  <c r="J34" i="1"/>
  <c r="G34" i="1"/>
  <c r="F34" i="1"/>
  <c r="AF32" i="1"/>
  <c r="AC32" i="1"/>
  <c r="AA32" i="1"/>
  <c r="Z32" i="1"/>
  <c r="Y32" i="1"/>
  <c r="U32" i="1"/>
  <c r="R32" i="1"/>
  <c r="O32" i="1"/>
  <c r="K32" i="1"/>
  <c r="H32" i="1"/>
  <c r="G32" i="1"/>
  <c r="AG29" i="1"/>
  <c r="AF29" i="1"/>
  <c r="AC29" i="1"/>
  <c r="AB29" i="1"/>
  <c r="AA29" i="1"/>
  <c r="Z29" i="1"/>
  <c r="Y29" i="1"/>
  <c r="X29" i="1"/>
  <c r="W29" i="1"/>
  <c r="V29" i="1"/>
  <c r="U29" i="1"/>
  <c r="T29" i="1"/>
  <c r="S29" i="1"/>
  <c r="R29" i="1"/>
  <c r="BS27" i="1"/>
  <c r="BS14" i="1"/>
  <c r="BR27" i="1"/>
  <c r="BQ27" i="1"/>
  <c r="BQ14" i="1"/>
  <c r="BP27" i="1"/>
  <c r="BP14" i="1"/>
  <c r="BO27" i="1"/>
  <c r="BO14" i="1"/>
  <c r="BN27" i="1"/>
  <c r="BM27" i="1"/>
  <c r="BM14" i="1"/>
  <c r="BL27" i="1"/>
  <c r="BL14" i="1"/>
  <c r="BK27" i="1"/>
  <c r="BK14" i="1"/>
  <c r="BJ27" i="1"/>
  <c r="BJ14" i="1"/>
  <c r="BI27" i="1"/>
  <c r="BI14" i="1"/>
  <c r="BH27" i="1"/>
  <c r="BE27" i="1"/>
  <c r="BE14" i="1"/>
  <c r="BD27" i="1"/>
  <c r="BC27" i="1"/>
  <c r="BC14" i="1"/>
  <c r="BB27" i="1"/>
  <c r="BB14" i="1"/>
  <c r="BA27" i="1"/>
  <c r="BA14" i="1"/>
  <c r="AZ27" i="1"/>
  <c r="AZ14" i="1"/>
  <c r="AY27" i="1"/>
  <c r="AY14" i="1"/>
  <c r="AX27" i="1"/>
  <c r="AX14" i="1"/>
  <c r="AW27" i="1"/>
  <c r="AW14" i="1"/>
  <c r="AV27" i="1"/>
  <c r="AV14" i="1"/>
  <c r="AU27" i="1"/>
  <c r="AU14" i="1"/>
  <c r="AT27" i="1"/>
  <c r="AT14" i="1"/>
  <c r="AQ27" i="1"/>
  <c r="AQ14" i="1"/>
  <c r="AP27" i="1"/>
  <c r="AP14" i="1"/>
  <c r="AO27" i="1"/>
  <c r="AO14" i="1"/>
  <c r="AN27" i="1"/>
  <c r="AN14" i="1"/>
  <c r="AM27" i="1"/>
  <c r="AM14" i="1"/>
  <c r="AL27" i="1"/>
  <c r="AD27" i="1"/>
  <c r="P27" i="1"/>
  <c r="BS26" i="1"/>
  <c r="BR26" i="1"/>
  <c r="BQ26" i="1"/>
  <c r="BP26" i="1"/>
  <c r="BO26" i="1"/>
  <c r="BN26" i="1"/>
  <c r="BM26" i="1"/>
  <c r="BL26" i="1"/>
  <c r="BK26" i="1"/>
  <c r="BJ26" i="1"/>
  <c r="BT26" i="1"/>
  <c r="BI26" i="1"/>
  <c r="BH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C26" i="1"/>
  <c r="AA26" i="1"/>
  <c r="Z26" i="1"/>
  <c r="Y26" i="1"/>
  <c r="W26" i="1"/>
  <c r="V26" i="1"/>
  <c r="U26" i="1"/>
  <c r="S26" i="1"/>
  <c r="R26" i="1"/>
  <c r="M26" i="1"/>
  <c r="L26" i="1"/>
  <c r="K26" i="1"/>
  <c r="H26" i="1"/>
  <c r="E26" i="1"/>
  <c r="D26" i="1"/>
  <c r="AG22" i="1"/>
  <c r="AF22" i="1"/>
  <c r="AC22" i="1"/>
  <c r="AB22" i="1"/>
  <c r="Z22" i="1"/>
  <c r="Y22" i="1"/>
  <c r="X22" i="1"/>
  <c r="W22" i="1"/>
  <c r="V22" i="1"/>
  <c r="U22" i="1"/>
  <c r="T22" i="1"/>
  <c r="S22" i="1"/>
  <c r="R22" i="1"/>
  <c r="AG21" i="1"/>
  <c r="AF21" i="1"/>
  <c r="AC21" i="1"/>
  <c r="AB21" i="1"/>
  <c r="AA21" i="1"/>
  <c r="Z21" i="1"/>
  <c r="Z8" i="1"/>
  <c r="Y21" i="1"/>
  <c r="X21" i="1"/>
  <c r="W21" i="1"/>
  <c r="V21" i="1"/>
  <c r="U21" i="1"/>
  <c r="T21" i="1"/>
  <c r="S21" i="1"/>
  <c r="R21" i="1"/>
  <c r="BR14" i="1"/>
  <c r="BN14" i="1"/>
  <c r="BD14" i="1"/>
  <c r="AD14" i="1"/>
  <c r="P14" i="1"/>
  <c r="R205" i="2"/>
  <c r="AC29" i="2"/>
  <c r="AD29" i="2"/>
  <c r="N266" i="2"/>
  <c r="Y271" i="2"/>
  <c r="AD137" i="3"/>
  <c r="O134" i="3"/>
  <c r="O132" i="3"/>
  <c r="AA128" i="17"/>
  <c r="S21" i="15"/>
  <c r="O207" i="2"/>
  <c r="P207" i="2"/>
  <c r="AC205" i="2"/>
  <c r="AD205" i="2"/>
  <c r="AD88" i="2"/>
  <c r="Y8" i="2"/>
  <c r="P136" i="1"/>
  <c r="P137" i="1"/>
  <c r="R232" i="2"/>
  <c r="AI2" i="8"/>
  <c r="AI3" i="8"/>
  <c r="AH3" i="8"/>
  <c r="P40" i="2"/>
  <c r="AB9" i="2"/>
  <c r="AA8" i="2"/>
  <c r="AI9" i="8"/>
  <c r="V86" i="8"/>
  <c r="V87" i="8"/>
  <c r="W2" i="8"/>
  <c r="Z86" i="8"/>
  <c r="Z87" i="8"/>
  <c r="Z2" i="8"/>
  <c r="AA2" i="8"/>
  <c r="D91" i="8"/>
  <c r="E90" i="8"/>
  <c r="H91" i="8"/>
  <c r="I90" i="8"/>
  <c r="L91" i="8"/>
  <c r="M90" i="8"/>
  <c r="P91" i="8"/>
  <c r="Q90" i="8"/>
  <c r="T91" i="8"/>
  <c r="U90" i="8"/>
  <c r="X91" i="8"/>
  <c r="Y90" i="8"/>
  <c r="AH21" i="8"/>
  <c r="P26" i="8"/>
  <c r="AC20" i="8"/>
  <c r="T26" i="8"/>
  <c r="H58" i="8"/>
  <c r="K90" i="8"/>
  <c r="L90" i="8"/>
  <c r="O90" i="8"/>
  <c r="P90" i="8"/>
  <c r="AA90" i="8"/>
  <c r="AI10" i="9"/>
  <c r="AJ10" i="9"/>
  <c r="AK10" i="9"/>
  <c r="P23" i="8"/>
  <c r="T23" i="8"/>
  <c r="F58" i="8"/>
  <c r="F55" i="8"/>
  <c r="N55" i="8"/>
  <c r="AI173" i="9"/>
  <c r="AB134" i="3"/>
  <c r="AB132" i="3"/>
  <c r="G86" i="8"/>
  <c r="G87" i="8"/>
  <c r="K86" i="8"/>
  <c r="K87" i="8"/>
  <c r="O86" i="8"/>
  <c r="O87" i="8"/>
  <c r="S86" i="8"/>
  <c r="W86" i="8"/>
  <c r="W87" i="8"/>
  <c r="AA86" i="8"/>
  <c r="AA87" i="8"/>
  <c r="AD22" i="11"/>
  <c r="AD22" i="10"/>
  <c r="AL22" i="10"/>
  <c r="AM22" i="10"/>
  <c r="AN22" i="10"/>
  <c r="AO22" i="10"/>
  <c r="AP22" i="10"/>
  <c r="AQ22" i="10"/>
  <c r="AR22" i="10"/>
  <c r="AS22" i="10"/>
  <c r="AT22" i="10"/>
  <c r="AU22" i="10"/>
  <c r="AV22" i="10"/>
  <c r="AW22" i="10"/>
  <c r="AX22" i="10"/>
  <c r="AY22" i="10"/>
  <c r="AZ22" i="10"/>
  <c r="BA22" i="10"/>
  <c r="BB22" i="10"/>
  <c r="BC22" i="10"/>
  <c r="BD22" i="10"/>
  <c r="BE22" i="10"/>
  <c r="BF22" i="10"/>
  <c r="BG22" i="10"/>
  <c r="BH22" i="10"/>
  <c r="BI22" i="10"/>
  <c r="BJ22" i="10"/>
  <c r="BK22" i="10"/>
  <c r="BL22" i="10"/>
  <c r="BM22" i="10"/>
  <c r="BN22" i="10"/>
  <c r="BO22" i="10"/>
  <c r="AD71" i="11"/>
  <c r="AL71" i="11"/>
  <c r="AM71" i="11"/>
  <c r="AD71" i="10"/>
  <c r="AF71" i="10"/>
  <c r="AG71" i="10"/>
  <c r="AH71" i="10"/>
  <c r="AI71" i="10"/>
  <c r="AJ71" i="10"/>
  <c r="AK71" i="10"/>
  <c r="AD103" i="11"/>
  <c r="AD103" i="10"/>
  <c r="AL103" i="10"/>
  <c r="AM103" i="10"/>
  <c r="AN103" i="10"/>
  <c r="AO103" i="10"/>
  <c r="AP103" i="10"/>
  <c r="AQ103" i="10"/>
  <c r="AR103" i="10"/>
  <c r="AS103" i="10"/>
  <c r="AT103" i="10"/>
  <c r="AU103" i="10"/>
  <c r="AV103" i="10"/>
  <c r="AW103" i="10"/>
  <c r="AX103" i="10"/>
  <c r="AY103" i="10"/>
  <c r="AZ103" i="10"/>
  <c r="BA103" i="10"/>
  <c r="BB103" i="10"/>
  <c r="BC103" i="10"/>
  <c r="BD103" i="10"/>
  <c r="BE103" i="10"/>
  <c r="BF103" i="10"/>
  <c r="BG103" i="10"/>
  <c r="BH103" i="10"/>
  <c r="BI103" i="10"/>
  <c r="BJ103" i="10"/>
  <c r="BK103" i="10"/>
  <c r="BL103" i="10"/>
  <c r="BM103" i="10"/>
  <c r="BN103" i="10"/>
  <c r="BO103" i="10"/>
  <c r="AD118" i="11"/>
  <c r="AD118" i="10"/>
  <c r="AD135" i="11"/>
  <c r="AD135" i="10"/>
  <c r="AL135" i="10"/>
  <c r="AM135" i="10"/>
  <c r="AN135" i="10"/>
  <c r="AO135" i="10"/>
  <c r="AP135" i="10"/>
  <c r="AQ135" i="10"/>
  <c r="AR135" i="10"/>
  <c r="AS135" i="10"/>
  <c r="AT135" i="10"/>
  <c r="AU135" i="10"/>
  <c r="AV135" i="10"/>
  <c r="AW135" i="10"/>
  <c r="AX135" i="10"/>
  <c r="AY135" i="10"/>
  <c r="AZ135" i="10"/>
  <c r="BA135" i="10"/>
  <c r="BB135" i="10"/>
  <c r="BC135" i="10"/>
  <c r="BD135" i="10"/>
  <c r="BE135" i="10"/>
  <c r="BF135" i="10"/>
  <c r="BG135" i="10"/>
  <c r="BH135" i="10"/>
  <c r="BI135" i="10"/>
  <c r="BJ135" i="10"/>
  <c r="BK135" i="10"/>
  <c r="BL135" i="10"/>
  <c r="BM135" i="10"/>
  <c r="BN135" i="10"/>
  <c r="BO135" i="10"/>
  <c r="AF6" i="12"/>
  <c r="AG6" i="12"/>
  <c r="AH6" i="12"/>
  <c r="AI6" i="12"/>
  <c r="AJ6" i="12"/>
  <c r="AK6" i="12"/>
  <c r="AL6" i="12"/>
  <c r="AM6" i="12"/>
  <c r="AN6" i="12"/>
  <c r="AO6" i="12"/>
  <c r="AP6" i="12"/>
  <c r="AQ6" i="12"/>
  <c r="AR6" i="12"/>
  <c r="AS6" i="12"/>
  <c r="AT6" i="12"/>
  <c r="AU6" i="12"/>
  <c r="AV6" i="12"/>
  <c r="AW6" i="12"/>
  <c r="AX6" i="12"/>
  <c r="AY6" i="12"/>
  <c r="AZ6" i="12"/>
  <c r="BA6" i="12"/>
  <c r="BB6" i="12"/>
  <c r="BC6" i="12"/>
  <c r="BD6" i="12"/>
  <c r="BE6" i="12"/>
  <c r="BF6" i="12"/>
  <c r="BG6" i="12"/>
  <c r="BH6" i="12"/>
  <c r="BI6" i="12"/>
  <c r="BJ6" i="12"/>
  <c r="BK6" i="12"/>
  <c r="BL6" i="12"/>
  <c r="BM6" i="12"/>
  <c r="BN6" i="12"/>
  <c r="BO6" i="12"/>
  <c r="AL8" i="12"/>
  <c r="AM8" i="12"/>
  <c r="AN8" i="12"/>
  <c r="AO8" i="12"/>
  <c r="AP8" i="12"/>
  <c r="AQ8" i="12"/>
  <c r="AR8" i="12"/>
  <c r="AS8" i="12"/>
  <c r="AT8" i="12"/>
  <c r="AU8" i="12"/>
  <c r="AV8" i="12"/>
  <c r="AW8" i="12"/>
  <c r="AX8" i="12"/>
  <c r="AY8" i="12"/>
  <c r="AZ8" i="12"/>
  <c r="BA8" i="12"/>
  <c r="BB8" i="12"/>
  <c r="BC8" i="12"/>
  <c r="BD8" i="12"/>
  <c r="BE8" i="12"/>
  <c r="BF8" i="12"/>
  <c r="BG8" i="12"/>
  <c r="BH8" i="12"/>
  <c r="BI8" i="12"/>
  <c r="BJ8" i="12"/>
  <c r="BK8" i="12"/>
  <c r="BL8" i="12"/>
  <c r="BM8" i="12"/>
  <c r="BN8" i="12"/>
  <c r="BO8" i="12"/>
  <c r="AF8" i="12"/>
  <c r="AG8" i="12"/>
  <c r="AH8" i="12"/>
  <c r="AI8" i="12"/>
  <c r="AJ8" i="12"/>
  <c r="AK8" i="12"/>
  <c r="AL38" i="12"/>
  <c r="AM38" i="12"/>
  <c r="AN38" i="12"/>
  <c r="AO38" i="12"/>
  <c r="AP38" i="12"/>
  <c r="AQ38" i="12"/>
  <c r="AR38" i="12"/>
  <c r="AS38" i="12"/>
  <c r="AT38" i="12"/>
  <c r="AU38" i="12"/>
  <c r="AV38" i="12"/>
  <c r="AW38" i="12"/>
  <c r="AX38" i="12"/>
  <c r="AY38" i="12"/>
  <c r="AZ38" i="12"/>
  <c r="BA38" i="12"/>
  <c r="BB38" i="12"/>
  <c r="BC38" i="12"/>
  <c r="BD38" i="12"/>
  <c r="BE38" i="12"/>
  <c r="BF38" i="12"/>
  <c r="BG38" i="12"/>
  <c r="BH38" i="12"/>
  <c r="BI38" i="12"/>
  <c r="BJ38" i="12"/>
  <c r="BK38" i="12"/>
  <c r="BL38" i="12"/>
  <c r="BM38" i="12"/>
  <c r="BN38" i="12"/>
  <c r="BO38" i="12"/>
  <c r="AF38" i="12"/>
  <c r="AG38" i="12"/>
  <c r="AF70" i="12"/>
  <c r="AG70" i="12"/>
  <c r="AL70" i="12"/>
  <c r="AM70" i="12"/>
  <c r="AN70" i="12"/>
  <c r="AO70" i="12"/>
  <c r="AP70" i="12"/>
  <c r="AQ70" i="12"/>
  <c r="AR70" i="12"/>
  <c r="AS70" i="12"/>
  <c r="AT70" i="12"/>
  <c r="AU70" i="12"/>
  <c r="AV70" i="12"/>
  <c r="AW70" i="12"/>
  <c r="AX70" i="12"/>
  <c r="AY70" i="12"/>
  <c r="AZ70" i="12"/>
  <c r="BA70" i="12"/>
  <c r="BB70" i="12"/>
  <c r="BC70" i="12"/>
  <c r="BD70" i="12"/>
  <c r="BE70" i="12"/>
  <c r="BF70" i="12"/>
  <c r="BG70" i="12"/>
  <c r="BH70" i="12"/>
  <c r="BI70" i="12"/>
  <c r="BJ70" i="12"/>
  <c r="BK70" i="12"/>
  <c r="BL70" i="12"/>
  <c r="BM70" i="12"/>
  <c r="BN70" i="12"/>
  <c r="BO70" i="12"/>
  <c r="AL102" i="12"/>
  <c r="AM102" i="12"/>
  <c r="AN102" i="12"/>
  <c r="AO102" i="12"/>
  <c r="AP102" i="12"/>
  <c r="AQ102" i="12"/>
  <c r="AR102" i="12"/>
  <c r="AS102" i="12"/>
  <c r="AT102" i="12"/>
  <c r="AU102" i="12"/>
  <c r="AV102" i="12"/>
  <c r="AW102" i="12"/>
  <c r="AX102" i="12"/>
  <c r="AY102" i="12"/>
  <c r="AZ102" i="12"/>
  <c r="BA102" i="12"/>
  <c r="BB102" i="12"/>
  <c r="BC102" i="12"/>
  <c r="BD102" i="12"/>
  <c r="BE102" i="12"/>
  <c r="BF102" i="12"/>
  <c r="BG102" i="12"/>
  <c r="BH102" i="12"/>
  <c r="BI102" i="12"/>
  <c r="BJ102" i="12"/>
  <c r="BK102" i="12"/>
  <c r="BL102" i="12"/>
  <c r="BM102" i="12"/>
  <c r="BN102" i="12"/>
  <c r="BO102" i="12"/>
  <c r="AF102" i="12"/>
  <c r="AG102" i="12"/>
  <c r="AH102" i="12"/>
  <c r="AL134" i="12"/>
  <c r="AM134" i="12"/>
  <c r="AN134" i="12"/>
  <c r="AO134" i="12"/>
  <c r="AP134" i="12"/>
  <c r="AQ134" i="12"/>
  <c r="AR134" i="12"/>
  <c r="AS134" i="12"/>
  <c r="AT134" i="12"/>
  <c r="AU134" i="12"/>
  <c r="AV134" i="12"/>
  <c r="AW134" i="12"/>
  <c r="AX134" i="12"/>
  <c r="AY134" i="12"/>
  <c r="AZ134" i="12"/>
  <c r="BA134" i="12"/>
  <c r="BB134" i="12"/>
  <c r="BC134" i="12"/>
  <c r="BD134" i="12"/>
  <c r="BE134" i="12"/>
  <c r="BF134" i="12"/>
  <c r="BG134" i="12"/>
  <c r="BH134" i="12"/>
  <c r="BI134" i="12"/>
  <c r="BJ134" i="12"/>
  <c r="BK134" i="12"/>
  <c r="BL134" i="12"/>
  <c r="BM134" i="12"/>
  <c r="BN134" i="12"/>
  <c r="BO134" i="12"/>
  <c r="AF134" i="12"/>
  <c r="AG134" i="12"/>
  <c r="AL7" i="13"/>
  <c r="AM7" i="13"/>
  <c r="AN7" i="13"/>
  <c r="AO7" i="13"/>
  <c r="AP7" i="13"/>
  <c r="AQ7" i="13"/>
  <c r="AR7" i="13"/>
  <c r="AS7" i="13"/>
  <c r="AT7" i="13"/>
  <c r="AU7" i="13"/>
  <c r="AV7" i="13"/>
  <c r="AW7" i="13"/>
  <c r="AX7" i="13"/>
  <c r="AY7" i="13"/>
  <c r="AZ7" i="13"/>
  <c r="BA7" i="13"/>
  <c r="BB7" i="13"/>
  <c r="BC7" i="13"/>
  <c r="BD7" i="13"/>
  <c r="BE7" i="13"/>
  <c r="BF7" i="13"/>
  <c r="BG7" i="13"/>
  <c r="BH7" i="13"/>
  <c r="BI7" i="13"/>
  <c r="BJ7" i="13"/>
  <c r="BK7" i="13"/>
  <c r="BL7" i="13"/>
  <c r="BM7" i="13"/>
  <c r="BN7" i="13"/>
  <c r="BO7" i="13"/>
  <c r="AF7" i="13"/>
  <c r="AG7" i="13"/>
  <c r="AH7" i="13"/>
  <c r="AI7" i="13"/>
  <c r="AJ7" i="13"/>
  <c r="AK7" i="13"/>
  <c r="AL22" i="13"/>
  <c r="AM22" i="13"/>
  <c r="AN22" i="13"/>
  <c r="AO22" i="13"/>
  <c r="AP22" i="13"/>
  <c r="AQ22" i="13"/>
  <c r="AR22" i="13"/>
  <c r="AS22" i="13"/>
  <c r="AT22" i="13"/>
  <c r="AU22" i="13"/>
  <c r="AV22" i="13"/>
  <c r="AW22" i="13"/>
  <c r="AX22" i="13"/>
  <c r="AY22" i="13"/>
  <c r="AZ22" i="13"/>
  <c r="BA22" i="13"/>
  <c r="BB22" i="13"/>
  <c r="BC22" i="13"/>
  <c r="BD22" i="13"/>
  <c r="BE22" i="13"/>
  <c r="BF22" i="13"/>
  <c r="BG22" i="13"/>
  <c r="BH22" i="13"/>
  <c r="BI22" i="13"/>
  <c r="BJ22" i="13"/>
  <c r="BK22" i="13"/>
  <c r="BL22" i="13"/>
  <c r="BM22" i="13"/>
  <c r="BN22" i="13"/>
  <c r="BO22" i="13"/>
  <c r="AF22" i="13"/>
  <c r="AG22" i="13"/>
  <c r="AH22" i="13"/>
  <c r="AF103" i="13"/>
  <c r="AG103" i="13"/>
  <c r="AH103" i="13"/>
  <c r="AI103" i="13"/>
  <c r="AJ103" i="13"/>
  <c r="AK103" i="13"/>
  <c r="AL103" i="13"/>
  <c r="AM103" i="13"/>
  <c r="AN103" i="13"/>
  <c r="AO103" i="13"/>
  <c r="AP103" i="13"/>
  <c r="AQ103" i="13"/>
  <c r="AR103" i="13"/>
  <c r="AS103" i="13"/>
  <c r="AT103" i="13"/>
  <c r="AU103" i="13"/>
  <c r="AV103" i="13"/>
  <c r="AW103" i="13"/>
  <c r="AX103" i="13"/>
  <c r="AY103" i="13"/>
  <c r="AZ103" i="13"/>
  <c r="BA103" i="13"/>
  <c r="BB103" i="13"/>
  <c r="BC103" i="13"/>
  <c r="BD103" i="13"/>
  <c r="BE103" i="13"/>
  <c r="BF103" i="13"/>
  <c r="BG103" i="13"/>
  <c r="BH103" i="13"/>
  <c r="BI103" i="13"/>
  <c r="BJ103" i="13"/>
  <c r="BK103" i="13"/>
  <c r="BL103" i="13"/>
  <c r="BM103" i="13"/>
  <c r="BN103" i="13"/>
  <c r="BO103" i="13"/>
  <c r="AL118" i="13"/>
  <c r="AM118" i="13"/>
  <c r="AN118" i="13"/>
  <c r="AO118" i="13"/>
  <c r="AP118" i="13"/>
  <c r="AQ118" i="13"/>
  <c r="AR118" i="13"/>
  <c r="AS118" i="13"/>
  <c r="AT118" i="13"/>
  <c r="AU118" i="13"/>
  <c r="AV118" i="13"/>
  <c r="AW118" i="13"/>
  <c r="AX118" i="13"/>
  <c r="AY118" i="13"/>
  <c r="AZ118" i="13"/>
  <c r="BA118" i="13"/>
  <c r="BB118" i="13"/>
  <c r="BC118" i="13"/>
  <c r="BD118" i="13"/>
  <c r="BE118" i="13"/>
  <c r="BF118" i="13"/>
  <c r="BG118" i="13"/>
  <c r="BH118" i="13"/>
  <c r="BI118" i="13"/>
  <c r="BJ118" i="13"/>
  <c r="BK118" i="13"/>
  <c r="BL118" i="13"/>
  <c r="BM118" i="13"/>
  <c r="BN118" i="13"/>
  <c r="BO118" i="13"/>
  <c r="AF118" i="13"/>
  <c r="AG118" i="13"/>
  <c r="AL6" i="14"/>
  <c r="AM6" i="14"/>
  <c r="AN6" i="14"/>
  <c r="AO6" i="14"/>
  <c r="AP6" i="14"/>
  <c r="AQ6" i="14"/>
  <c r="AR6" i="14"/>
  <c r="AS6" i="14"/>
  <c r="AT6" i="14"/>
  <c r="AU6" i="14"/>
  <c r="AV6" i="14"/>
  <c r="AW6" i="14"/>
  <c r="AX6" i="14"/>
  <c r="AY6" i="14"/>
  <c r="AZ6" i="14"/>
  <c r="BA6" i="14"/>
  <c r="BB6" i="14"/>
  <c r="BC6" i="14"/>
  <c r="BD6" i="14"/>
  <c r="BE6" i="14"/>
  <c r="BF6" i="14"/>
  <c r="BG6" i="14"/>
  <c r="BH6" i="14"/>
  <c r="BI6" i="14"/>
  <c r="BJ6" i="14"/>
  <c r="BK6" i="14"/>
  <c r="BL6" i="14"/>
  <c r="BM6" i="14"/>
  <c r="BN6" i="14"/>
  <c r="BO6" i="14"/>
  <c r="AF6" i="14"/>
  <c r="AG6" i="14"/>
  <c r="AH6" i="14"/>
  <c r="AI6" i="14"/>
  <c r="AL38" i="14"/>
  <c r="AM38" i="14"/>
  <c r="AN38" i="14"/>
  <c r="AO38" i="14"/>
  <c r="AP38" i="14"/>
  <c r="AQ38" i="14"/>
  <c r="AR38" i="14"/>
  <c r="AS38" i="14"/>
  <c r="AT38" i="14"/>
  <c r="AU38" i="14"/>
  <c r="AV38" i="14"/>
  <c r="AW38" i="14"/>
  <c r="AX38" i="14"/>
  <c r="AY38" i="14"/>
  <c r="AZ38" i="14"/>
  <c r="BA38" i="14"/>
  <c r="BB38" i="14"/>
  <c r="BC38" i="14"/>
  <c r="BD38" i="14"/>
  <c r="BE38" i="14"/>
  <c r="BF38" i="14"/>
  <c r="BG38" i="14"/>
  <c r="BH38" i="14"/>
  <c r="BI38" i="14"/>
  <c r="BJ38" i="14"/>
  <c r="BK38" i="14"/>
  <c r="BL38" i="14"/>
  <c r="BM38" i="14"/>
  <c r="BN38" i="14"/>
  <c r="BO38" i="14"/>
  <c r="AF38" i="14"/>
  <c r="AG38" i="14"/>
  <c r="AL70" i="14"/>
  <c r="AM70" i="14"/>
  <c r="AN70" i="14"/>
  <c r="AO70" i="14"/>
  <c r="AP70" i="14"/>
  <c r="AQ70" i="14"/>
  <c r="AR70" i="14"/>
  <c r="AS70" i="14"/>
  <c r="AT70" i="14"/>
  <c r="AU70" i="14"/>
  <c r="AV70" i="14"/>
  <c r="AW70" i="14"/>
  <c r="AX70" i="14"/>
  <c r="AY70" i="14"/>
  <c r="AZ70" i="14"/>
  <c r="BA70" i="14"/>
  <c r="BB70" i="14"/>
  <c r="BC70" i="14"/>
  <c r="BD70" i="14"/>
  <c r="BE70" i="14"/>
  <c r="BF70" i="14"/>
  <c r="BG70" i="14"/>
  <c r="BH70" i="14"/>
  <c r="BI70" i="14"/>
  <c r="BJ70" i="14"/>
  <c r="BK70" i="14"/>
  <c r="BL70" i="14"/>
  <c r="BM70" i="14"/>
  <c r="BN70" i="14"/>
  <c r="BO70" i="14"/>
  <c r="AF70" i="14"/>
  <c r="AG70" i="14"/>
  <c r="AL87" i="14"/>
  <c r="AM87" i="14"/>
  <c r="AN87" i="14"/>
  <c r="AO87" i="14"/>
  <c r="AP87" i="14"/>
  <c r="AQ87" i="14"/>
  <c r="AR87" i="14"/>
  <c r="AS87" i="14"/>
  <c r="AT87" i="14"/>
  <c r="AU87" i="14"/>
  <c r="AV87" i="14"/>
  <c r="AW87" i="14"/>
  <c r="AX87" i="14"/>
  <c r="AY87" i="14"/>
  <c r="AZ87" i="14"/>
  <c r="BA87" i="14"/>
  <c r="BB87" i="14"/>
  <c r="BC87" i="14"/>
  <c r="BD87" i="14"/>
  <c r="BE87" i="14"/>
  <c r="BF87" i="14"/>
  <c r="BG87" i="14"/>
  <c r="BH87" i="14"/>
  <c r="BI87" i="14"/>
  <c r="BJ87" i="14"/>
  <c r="BK87" i="14"/>
  <c r="BL87" i="14"/>
  <c r="BM87" i="14"/>
  <c r="BN87" i="14"/>
  <c r="BO87" i="14"/>
  <c r="AF87" i="14"/>
  <c r="AG87" i="14"/>
  <c r="AK87" i="14"/>
  <c r="AL102" i="14"/>
  <c r="AM102" i="14"/>
  <c r="AN102" i="14"/>
  <c r="AO102" i="14"/>
  <c r="AP102" i="14"/>
  <c r="AQ102" i="14"/>
  <c r="AR102" i="14"/>
  <c r="AS102" i="14"/>
  <c r="AT102" i="14"/>
  <c r="AU102" i="14"/>
  <c r="AV102" i="14"/>
  <c r="AW102" i="14"/>
  <c r="AX102" i="14"/>
  <c r="AY102" i="14"/>
  <c r="AZ102" i="14"/>
  <c r="BA102" i="14"/>
  <c r="BB102" i="14"/>
  <c r="BC102" i="14"/>
  <c r="BD102" i="14"/>
  <c r="BE102" i="14"/>
  <c r="BF102" i="14"/>
  <c r="BG102" i="14"/>
  <c r="BH102" i="14"/>
  <c r="BI102" i="14"/>
  <c r="BJ102" i="14"/>
  <c r="BK102" i="14"/>
  <c r="BL102" i="14"/>
  <c r="BM102" i="14"/>
  <c r="BN102" i="14"/>
  <c r="BO102" i="14"/>
  <c r="AF102" i="14"/>
  <c r="AG102" i="14"/>
  <c r="AK102" i="14"/>
  <c r="AF119" i="14"/>
  <c r="AG119" i="14"/>
  <c r="AK119" i="14"/>
  <c r="AF134" i="14"/>
  <c r="AG134" i="14"/>
  <c r="AL134" i="14"/>
  <c r="AM134" i="14"/>
  <c r="AN134" i="14"/>
  <c r="AO134" i="14"/>
  <c r="AP134" i="14"/>
  <c r="AQ134" i="14"/>
  <c r="AR134" i="14"/>
  <c r="AS134" i="14"/>
  <c r="AT134" i="14"/>
  <c r="AU134" i="14"/>
  <c r="AV134" i="14"/>
  <c r="AW134" i="14"/>
  <c r="AX134" i="14"/>
  <c r="AY134" i="14"/>
  <c r="AZ134" i="14"/>
  <c r="BA134" i="14"/>
  <c r="BB134" i="14"/>
  <c r="BC134" i="14"/>
  <c r="BD134" i="14"/>
  <c r="BE134" i="14"/>
  <c r="BF134" i="14"/>
  <c r="BG134" i="14"/>
  <c r="BH134" i="14"/>
  <c r="BI134" i="14"/>
  <c r="BJ134" i="14"/>
  <c r="BK134" i="14"/>
  <c r="BL134" i="14"/>
  <c r="BM134" i="14"/>
  <c r="BN134" i="14"/>
  <c r="BO134" i="14"/>
  <c r="AF7" i="15"/>
  <c r="AG7" i="15"/>
  <c r="AH7" i="15"/>
  <c r="AI7" i="15"/>
  <c r="AL7" i="15"/>
  <c r="AM7" i="15"/>
  <c r="AN7" i="15"/>
  <c r="AO7" i="15"/>
  <c r="AP7" i="15"/>
  <c r="AQ7" i="15"/>
  <c r="AR7" i="15"/>
  <c r="AS7" i="15"/>
  <c r="AT7" i="15"/>
  <c r="AU7" i="15"/>
  <c r="AV7" i="15"/>
  <c r="AW7" i="15"/>
  <c r="AX7" i="15"/>
  <c r="AY7" i="15"/>
  <c r="AZ7" i="15"/>
  <c r="BA7" i="15"/>
  <c r="BB7" i="15"/>
  <c r="BC7" i="15"/>
  <c r="BD7" i="15"/>
  <c r="BE7" i="15"/>
  <c r="BF7" i="15"/>
  <c r="BG7" i="15"/>
  <c r="BH7" i="15"/>
  <c r="BI7" i="15"/>
  <c r="BJ7" i="15"/>
  <c r="BK7" i="15"/>
  <c r="BL7" i="15"/>
  <c r="BM7" i="15"/>
  <c r="BN7" i="15"/>
  <c r="BO7" i="15"/>
  <c r="AF22" i="15"/>
  <c r="AG22" i="15"/>
  <c r="AH22" i="15"/>
  <c r="AL22" i="15"/>
  <c r="AM22" i="15"/>
  <c r="AN22" i="15"/>
  <c r="AO22" i="15"/>
  <c r="AP22" i="15"/>
  <c r="AQ22" i="15"/>
  <c r="AR22" i="15"/>
  <c r="AS22" i="15"/>
  <c r="AT22" i="15"/>
  <c r="AU22" i="15"/>
  <c r="AV22" i="15"/>
  <c r="AW22" i="15"/>
  <c r="AX22" i="15"/>
  <c r="AY22" i="15"/>
  <c r="AZ22" i="15"/>
  <c r="BA22" i="15"/>
  <c r="BB22" i="15"/>
  <c r="BC22" i="15"/>
  <c r="BD22" i="15"/>
  <c r="BE22" i="15"/>
  <c r="BF22" i="15"/>
  <c r="BG22" i="15"/>
  <c r="BH22" i="15"/>
  <c r="BI22" i="15"/>
  <c r="BJ22" i="15"/>
  <c r="BK22" i="15"/>
  <c r="BL22" i="15"/>
  <c r="BM22" i="15"/>
  <c r="BN22" i="15"/>
  <c r="BO22" i="15"/>
  <c r="AF103" i="15"/>
  <c r="AG103" i="15"/>
  <c r="AH103" i="15"/>
  <c r="AI103" i="15"/>
  <c r="AK103" i="15"/>
  <c r="AL103" i="15"/>
  <c r="AM103" i="15"/>
  <c r="AN103" i="15"/>
  <c r="AO103" i="15"/>
  <c r="AP103" i="15"/>
  <c r="AQ103" i="15"/>
  <c r="AR103" i="15"/>
  <c r="AS103" i="15"/>
  <c r="AT103" i="15"/>
  <c r="AU103" i="15"/>
  <c r="AV103" i="15"/>
  <c r="AW103" i="15"/>
  <c r="AX103" i="15"/>
  <c r="AY103" i="15"/>
  <c r="AZ103" i="15"/>
  <c r="BA103" i="15"/>
  <c r="BB103" i="15"/>
  <c r="BC103" i="15"/>
  <c r="BD103" i="15"/>
  <c r="BE103" i="15"/>
  <c r="BF103" i="15"/>
  <c r="BG103" i="15"/>
  <c r="BH103" i="15"/>
  <c r="BI103" i="15"/>
  <c r="BJ103" i="15"/>
  <c r="BK103" i="15"/>
  <c r="BL103" i="15"/>
  <c r="BM103" i="15"/>
  <c r="BN103" i="15"/>
  <c r="BO103" i="15"/>
  <c r="AF118" i="15"/>
  <c r="AG118" i="15"/>
  <c r="AH118" i="15"/>
  <c r="AI118" i="15"/>
  <c r="AK118" i="15"/>
  <c r="AL118" i="15"/>
  <c r="AM118" i="15"/>
  <c r="AN118" i="15"/>
  <c r="AO118" i="15"/>
  <c r="AP118" i="15"/>
  <c r="AQ118" i="15"/>
  <c r="AR118" i="15"/>
  <c r="AS118" i="15"/>
  <c r="AT118" i="15"/>
  <c r="AU118" i="15"/>
  <c r="AV118" i="15"/>
  <c r="AW118" i="15"/>
  <c r="AX118" i="15"/>
  <c r="AY118" i="15"/>
  <c r="AZ118" i="15"/>
  <c r="BA118" i="15"/>
  <c r="BB118" i="15"/>
  <c r="BC118" i="15"/>
  <c r="BD118" i="15"/>
  <c r="BE118" i="15"/>
  <c r="BF118" i="15"/>
  <c r="BG118" i="15"/>
  <c r="BH118" i="15"/>
  <c r="BI118" i="15"/>
  <c r="BJ118" i="15"/>
  <c r="BK118" i="15"/>
  <c r="BL118" i="15"/>
  <c r="BM118" i="15"/>
  <c r="BN118" i="15"/>
  <c r="BO118" i="15"/>
  <c r="AF135" i="15"/>
  <c r="AG135" i="15"/>
  <c r="AH135" i="15"/>
  <c r="AI135" i="15"/>
  <c r="AK135" i="15"/>
  <c r="AL135" i="15"/>
  <c r="AM135" i="15"/>
  <c r="AN135" i="15"/>
  <c r="AO135" i="15"/>
  <c r="AP135" i="15"/>
  <c r="AQ135" i="15"/>
  <c r="AR135" i="15"/>
  <c r="AS135" i="15"/>
  <c r="AT135" i="15"/>
  <c r="AU135" i="15"/>
  <c r="AV135" i="15"/>
  <c r="AW135" i="15"/>
  <c r="AX135" i="15"/>
  <c r="AY135" i="15"/>
  <c r="AZ135" i="15"/>
  <c r="BA135" i="15"/>
  <c r="BB135" i="15"/>
  <c r="BC135" i="15"/>
  <c r="BD135" i="15"/>
  <c r="BE135" i="15"/>
  <c r="BF135" i="15"/>
  <c r="BG135" i="15"/>
  <c r="BH135" i="15"/>
  <c r="BI135" i="15"/>
  <c r="BJ135" i="15"/>
  <c r="BK135" i="15"/>
  <c r="BL135" i="15"/>
  <c r="BM135" i="15"/>
  <c r="BN135" i="15"/>
  <c r="BO135" i="15"/>
  <c r="AF6" i="16"/>
  <c r="AG6" i="16"/>
  <c r="AH6" i="16"/>
  <c r="AI6" i="16"/>
  <c r="AL6" i="16"/>
  <c r="AM6" i="16"/>
  <c r="AN6" i="16"/>
  <c r="AO6" i="16"/>
  <c r="AP6" i="16"/>
  <c r="AQ6" i="16"/>
  <c r="AR6" i="16"/>
  <c r="AS6" i="16"/>
  <c r="AT6" i="16"/>
  <c r="AU6" i="16"/>
  <c r="AV6" i="16"/>
  <c r="AW6" i="16"/>
  <c r="AX6" i="16"/>
  <c r="AY6" i="16"/>
  <c r="AZ6" i="16"/>
  <c r="BA6" i="16"/>
  <c r="BB6" i="16"/>
  <c r="BC6" i="16"/>
  <c r="BD6" i="16"/>
  <c r="BE6" i="16"/>
  <c r="BF6" i="16"/>
  <c r="BG6" i="16"/>
  <c r="BH6" i="16"/>
  <c r="BI6" i="16"/>
  <c r="BJ6" i="16"/>
  <c r="BK6" i="16"/>
  <c r="BL6" i="16"/>
  <c r="BM6" i="16"/>
  <c r="BN6" i="16"/>
  <c r="BO6" i="16"/>
  <c r="AL70" i="16"/>
  <c r="AM70" i="16"/>
  <c r="AN70" i="16"/>
  <c r="AO70" i="16"/>
  <c r="AP70" i="16"/>
  <c r="AQ70" i="16"/>
  <c r="AR70" i="16"/>
  <c r="AS70" i="16"/>
  <c r="AT70" i="16"/>
  <c r="AU70" i="16"/>
  <c r="AV70" i="16"/>
  <c r="AW70" i="16"/>
  <c r="AX70" i="16"/>
  <c r="AY70" i="16"/>
  <c r="AZ70" i="16"/>
  <c r="BA70" i="16"/>
  <c r="BB70" i="16"/>
  <c r="BC70" i="16"/>
  <c r="BD70" i="16"/>
  <c r="BE70" i="16"/>
  <c r="BF70" i="16"/>
  <c r="BG70" i="16"/>
  <c r="BH70" i="16"/>
  <c r="BI70" i="16"/>
  <c r="BJ70" i="16"/>
  <c r="BK70" i="16"/>
  <c r="BL70" i="16"/>
  <c r="BM70" i="16"/>
  <c r="BN70" i="16"/>
  <c r="BO70" i="16"/>
  <c r="AF70" i="16"/>
  <c r="AG70" i="16"/>
  <c r="AH70" i="16"/>
  <c r="AF102" i="16"/>
  <c r="AG102" i="16"/>
  <c r="AH102" i="16"/>
  <c r="AI102" i="16"/>
  <c r="AK102" i="16"/>
  <c r="AL102" i="16"/>
  <c r="AM102" i="16"/>
  <c r="AN102" i="16"/>
  <c r="AO102" i="16"/>
  <c r="AP102" i="16"/>
  <c r="AQ102" i="16"/>
  <c r="AR102" i="16"/>
  <c r="AS102" i="16"/>
  <c r="AT102" i="16"/>
  <c r="AU102" i="16"/>
  <c r="AV102" i="16"/>
  <c r="AW102" i="16"/>
  <c r="AX102" i="16"/>
  <c r="AY102" i="16"/>
  <c r="AZ102" i="16"/>
  <c r="BA102" i="16"/>
  <c r="BB102" i="16"/>
  <c r="BC102" i="16"/>
  <c r="BD102" i="16"/>
  <c r="BE102" i="16"/>
  <c r="BF102" i="16"/>
  <c r="BG102" i="16"/>
  <c r="BH102" i="16"/>
  <c r="BI102" i="16"/>
  <c r="BJ102" i="16"/>
  <c r="BK102" i="16"/>
  <c r="BL102" i="16"/>
  <c r="BM102" i="16"/>
  <c r="BN102" i="16"/>
  <c r="BO102" i="16"/>
  <c r="AL134" i="16"/>
  <c r="AM134" i="16"/>
  <c r="AN134" i="16"/>
  <c r="AO134" i="16"/>
  <c r="AP134" i="16"/>
  <c r="AQ134" i="16"/>
  <c r="AR134" i="16"/>
  <c r="AS134" i="16"/>
  <c r="AT134" i="16"/>
  <c r="AU134" i="16"/>
  <c r="AV134" i="16"/>
  <c r="AW134" i="16"/>
  <c r="AX134" i="16"/>
  <c r="AY134" i="16"/>
  <c r="AZ134" i="16"/>
  <c r="BA134" i="16"/>
  <c r="BB134" i="16"/>
  <c r="BC134" i="16"/>
  <c r="BD134" i="16"/>
  <c r="BE134" i="16"/>
  <c r="BF134" i="16"/>
  <c r="BG134" i="16"/>
  <c r="BH134" i="16"/>
  <c r="BI134" i="16"/>
  <c r="BJ134" i="16"/>
  <c r="BK134" i="16"/>
  <c r="BL134" i="16"/>
  <c r="BM134" i="16"/>
  <c r="BN134" i="16"/>
  <c r="BO134" i="16"/>
  <c r="AF134" i="16"/>
  <c r="AG134" i="16"/>
  <c r="Q336" i="9"/>
  <c r="AI38" i="10"/>
  <c r="AJ38" i="10"/>
  <c r="AK38" i="10"/>
  <c r="N21" i="8"/>
  <c r="N23" i="8"/>
  <c r="R21" i="8"/>
  <c r="R23" i="8"/>
  <c r="V21" i="8"/>
  <c r="Z21" i="8"/>
  <c r="Z23" i="8"/>
  <c r="K22" i="8"/>
  <c r="K26" i="8"/>
  <c r="AG31" i="8"/>
  <c r="Q58" i="8"/>
  <c r="AB93" i="8"/>
  <c r="W2" i="9"/>
  <c r="AF15" i="9"/>
  <c r="AG130" i="9"/>
  <c r="AG119" i="1"/>
  <c r="F336" i="9"/>
  <c r="AA317" i="9"/>
  <c r="AB20" i="8"/>
  <c r="P22" i="8"/>
  <c r="T22" i="8"/>
  <c r="Y23" i="8"/>
  <c r="AD25" i="8"/>
  <c r="J26" i="8"/>
  <c r="O26" i="8"/>
  <c r="S26" i="8"/>
  <c r="W26" i="8"/>
  <c r="AA26" i="8"/>
  <c r="AF29" i="8"/>
  <c r="AG21" i="8"/>
  <c r="AF31" i="8"/>
  <c r="Z33" i="8"/>
  <c r="AF63" i="8"/>
  <c r="AG76" i="8"/>
  <c r="P86" i="8"/>
  <c r="P87" i="8"/>
  <c r="X86" i="8"/>
  <c r="X87" i="8"/>
  <c r="S87" i="8"/>
  <c r="AG95" i="8"/>
  <c r="Z2" i="9"/>
  <c r="H330" i="9"/>
  <c r="H331" i="9"/>
  <c r="AG16" i="9"/>
  <c r="AG98" i="9"/>
  <c r="AG117" i="1"/>
  <c r="D169" i="9"/>
  <c r="AD6" i="11"/>
  <c r="AD6" i="10"/>
  <c r="AD8" i="11"/>
  <c r="AD8" i="10"/>
  <c r="AF8" i="10"/>
  <c r="AG8" i="10"/>
  <c r="AH8" i="10"/>
  <c r="AI8" i="10"/>
  <c r="AJ8" i="10"/>
  <c r="AK8" i="10"/>
  <c r="AD10" i="11"/>
  <c r="AD10" i="10"/>
  <c r="AF10" i="10"/>
  <c r="AG10" i="10"/>
  <c r="AH10" i="10"/>
  <c r="AI10" i="10"/>
  <c r="AJ10" i="10"/>
  <c r="AK10" i="10"/>
  <c r="AD70" i="11"/>
  <c r="AD70" i="10"/>
  <c r="AL70" i="10"/>
  <c r="AM70" i="10"/>
  <c r="AN70" i="10"/>
  <c r="AO70" i="10"/>
  <c r="AP70" i="10"/>
  <c r="AQ70" i="10"/>
  <c r="AR70" i="10"/>
  <c r="AS70" i="10"/>
  <c r="AT70" i="10"/>
  <c r="AU70" i="10"/>
  <c r="AV70" i="10"/>
  <c r="AW70" i="10"/>
  <c r="AX70" i="10"/>
  <c r="AY70" i="10"/>
  <c r="AZ70" i="10"/>
  <c r="BA70" i="10"/>
  <c r="BB70" i="10"/>
  <c r="BC70" i="10"/>
  <c r="BD70" i="10"/>
  <c r="BE70" i="10"/>
  <c r="BF70" i="10"/>
  <c r="BG70" i="10"/>
  <c r="BH70" i="10"/>
  <c r="BI70" i="10"/>
  <c r="BJ70" i="10"/>
  <c r="BK70" i="10"/>
  <c r="BL70" i="10"/>
  <c r="BM70" i="10"/>
  <c r="BN70" i="10"/>
  <c r="BO70" i="10"/>
  <c r="AD87" i="11"/>
  <c r="AD87" i="10"/>
  <c r="AD119" i="11"/>
  <c r="AD119" i="10"/>
  <c r="AL119" i="10"/>
  <c r="AM119" i="10"/>
  <c r="AN119" i="10"/>
  <c r="AO119" i="10"/>
  <c r="AP119" i="10"/>
  <c r="AQ119" i="10"/>
  <c r="AR119" i="10"/>
  <c r="AS119" i="10"/>
  <c r="AT119" i="10"/>
  <c r="AU119" i="10"/>
  <c r="AV119" i="10"/>
  <c r="AW119" i="10"/>
  <c r="AX119" i="10"/>
  <c r="AY119" i="10"/>
  <c r="AZ119" i="10"/>
  <c r="BA119" i="10"/>
  <c r="BB119" i="10"/>
  <c r="BC119" i="10"/>
  <c r="BD119" i="10"/>
  <c r="BE119" i="10"/>
  <c r="BF119" i="10"/>
  <c r="BG119" i="10"/>
  <c r="BH119" i="10"/>
  <c r="BI119" i="10"/>
  <c r="BJ119" i="10"/>
  <c r="BK119" i="10"/>
  <c r="BL119" i="10"/>
  <c r="BM119" i="10"/>
  <c r="BN119" i="10"/>
  <c r="BO119" i="10"/>
  <c r="AD134" i="11"/>
  <c r="AD134" i="10"/>
  <c r="AF134" i="10"/>
  <c r="AG134" i="10"/>
  <c r="AH134" i="10"/>
  <c r="AI134" i="10"/>
  <c r="AJ134" i="10"/>
  <c r="AK134" i="10"/>
  <c r="AL22" i="12"/>
  <c r="AM22" i="12"/>
  <c r="AN22" i="12"/>
  <c r="AO22" i="12"/>
  <c r="AP22" i="12"/>
  <c r="AQ22" i="12"/>
  <c r="AR22" i="12"/>
  <c r="AS22" i="12"/>
  <c r="AT22" i="12"/>
  <c r="AU22" i="12"/>
  <c r="AV22" i="12"/>
  <c r="AW22" i="12"/>
  <c r="AX22" i="12"/>
  <c r="AY22" i="12"/>
  <c r="AZ22" i="12"/>
  <c r="BA22" i="12"/>
  <c r="BB22" i="12"/>
  <c r="BC22" i="12"/>
  <c r="BD22" i="12"/>
  <c r="BE22" i="12"/>
  <c r="BF22" i="12"/>
  <c r="BG22" i="12"/>
  <c r="BH22" i="12"/>
  <c r="BI22" i="12"/>
  <c r="BJ22" i="12"/>
  <c r="BK22" i="12"/>
  <c r="BL22" i="12"/>
  <c r="BM22" i="12"/>
  <c r="BN22" i="12"/>
  <c r="BO22" i="12"/>
  <c r="AF22" i="12"/>
  <c r="AG22" i="12"/>
  <c r="AL71" i="12"/>
  <c r="AM71" i="12"/>
  <c r="AN71" i="12"/>
  <c r="AO71" i="12"/>
  <c r="AP71" i="12"/>
  <c r="AQ71" i="12"/>
  <c r="AR71" i="12"/>
  <c r="AS71" i="12"/>
  <c r="AT71" i="12"/>
  <c r="AU71" i="12"/>
  <c r="AV71" i="12"/>
  <c r="AW71" i="12"/>
  <c r="AX71" i="12"/>
  <c r="AY71" i="12"/>
  <c r="AZ71" i="12"/>
  <c r="BA71" i="12"/>
  <c r="BB71" i="12"/>
  <c r="BC71" i="12"/>
  <c r="BD71" i="12"/>
  <c r="BE71" i="12"/>
  <c r="BF71" i="12"/>
  <c r="BG71" i="12"/>
  <c r="BH71" i="12"/>
  <c r="BI71" i="12"/>
  <c r="BJ71" i="12"/>
  <c r="BK71" i="12"/>
  <c r="BL71" i="12"/>
  <c r="BM71" i="12"/>
  <c r="BN71" i="12"/>
  <c r="BO71" i="12"/>
  <c r="AF71" i="12"/>
  <c r="AG71" i="12"/>
  <c r="AH71" i="12"/>
  <c r="AI71" i="12"/>
  <c r="AJ71" i="12"/>
  <c r="AK71" i="12"/>
  <c r="AF86" i="12"/>
  <c r="AG86" i="12"/>
  <c r="AH86" i="12"/>
  <c r="AI86" i="12"/>
  <c r="AJ86" i="12"/>
  <c r="AK86" i="12"/>
  <c r="AL86" i="12"/>
  <c r="AM86" i="12"/>
  <c r="AN86" i="12"/>
  <c r="AO86" i="12"/>
  <c r="AP86" i="12"/>
  <c r="AQ86" i="12"/>
  <c r="AR86" i="12"/>
  <c r="AS86" i="12"/>
  <c r="AT86" i="12"/>
  <c r="AU86" i="12"/>
  <c r="AV86" i="12"/>
  <c r="AW86" i="12"/>
  <c r="AX86" i="12"/>
  <c r="AY86" i="12"/>
  <c r="AZ86" i="12"/>
  <c r="BA86" i="12"/>
  <c r="BB86" i="12"/>
  <c r="BC86" i="12"/>
  <c r="BD86" i="12"/>
  <c r="BE86" i="12"/>
  <c r="BF86" i="12"/>
  <c r="BG86" i="12"/>
  <c r="BH86" i="12"/>
  <c r="BI86" i="12"/>
  <c r="BJ86" i="12"/>
  <c r="BK86" i="12"/>
  <c r="BL86" i="12"/>
  <c r="BM86" i="12"/>
  <c r="BN86" i="12"/>
  <c r="BO86" i="12"/>
  <c r="AL103" i="12"/>
  <c r="AM103" i="12"/>
  <c r="AN103" i="12"/>
  <c r="AO103" i="12"/>
  <c r="AP103" i="12"/>
  <c r="AQ103" i="12"/>
  <c r="AR103" i="12"/>
  <c r="AS103" i="12"/>
  <c r="AT103" i="12"/>
  <c r="AU103" i="12"/>
  <c r="AV103" i="12"/>
  <c r="AW103" i="12"/>
  <c r="AX103" i="12"/>
  <c r="AY103" i="12"/>
  <c r="AZ103" i="12"/>
  <c r="BA103" i="12"/>
  <c r="BB103" i="12"/>
  <c r="BC103" i="12"/>
  <c r="BD103" i="12"/>
  <c r="BE103" i="12"/>
  <c r="BF103" i="12"/>
  <c r="BG103" i="12"/>
  <c r="BH103" i="12"/>
  <c r="BI103" i="12"/>
  <c r="BJ103" i="12"/>
  <c r="BK103" i="12"/>
  <c r="BL103" i="12"/>
  <c r="BM103" i="12"/>
  <c r="BN103" i="12"/>
  <c r="BO103" i="12"/>
  <c r="AF103" i="12"/>
  <c r="AG103" i="12"/>
  <c r="AH103" i="12"/>
  <c r="AI103" i="12"/>
  <c r="AJ103" i="12"/>
  <c r="AK103" i="12"/>
  <c r="AF118" i="12"/>
  <c r="AG118" i="12"/>
  <c r="AH118" i="12"/>
  <c r="AL118" i="12"/>
  <c r="AM118" i="12"/>
  <c r="AN118" i="12"/>
  <c r="AO118" i="12"/>
  <c r="AP118" i="12"/>
  <c r="AQ118" i="12"/>
  <c r="AR118" i="12"/>
  <c r="AS118" i="12"/>
  <c r="AT118" i="12"/>
  <c r="AU118" i="12"/>
  <c r="AV118" i="12"/>
  <c r="AW118" i="12"/>
  <c r="AX118" i="12"/>
  <c r="AY118" i="12"/>
  <c r="AZ118" i="12"/>
  <c r="BA118" i="12"/>
  <c r="BB118" i="12"/>
  <c r="BC118" i="12"/>
  <c r="BD118" i="12"/>
  <c r="BE118" i="12"/>
  <c r="BF118" i="12"/>
  <c r="BG118" i="12"/>
  <c r="BH118" i="12"/>
  <c r="BI118" i="12"/>
  <c r="BJ118" i="12"/>
  <c r="BK118" i="12"/>
  <c r="BL118" i="12"/>
  <c r="BM118" i="12"/>
  <c r="BN118" i="12"/>
  <c r="BO118" i="12"/>
  <c r="AL70" i="13"/>
  <c r="AM70" i="13"/>
  <c r="AN70" i="13"/>
  <c r="AO70" i="13"/>
  <c r="AP70" i="13"/>
  <c r="AQ70" i="13"/>
  <c r="AR70" i="13"/>
  <c r="AS70" i="13"/>
  <c r="AT70" i="13"/>
  <c r="AU70" i="13"/>
  <c r="AV70" i="13"/>
  <c r="AW70" i="13"/>
  <c r="AX70" i="13"/>
  <c r="AY70" i="13"/>
  <c r="AZ70" i="13"/>
  <c r="BA70" i="13"/>
  <c r="BB70" i="13"/>
  <c r="BC70" i="13"/>
  <c r="BD70" i="13"/>
  <c r="BE70" i="13"/>
  <c r="BF70" i="13"/>
  <c r="BG70" i="13"/>
  <c r="BH70" i="13"/>
  <c r="BI70" i="13"/>
  <c r="BJ70" i="13"/>
  <c r="BK70" i="13"/>
  <c r="BL70" i="13"/>
  <c r="BM70" i="13"/>
  <c r="BN70" i="13"/>
  <c r="BO70" i="13"/>
  <c r="AF70" i="13"/>
  <c r="AG70" i="13"/>
  <c r="AH70" i="13"/>
  <c r="AI70" i="13"/>
  <c r="AJ70" i="13"/>
  <c r="AK70" i="13"/>
  <c r="AF102" i="13"/>
  <c r="AG102" i="13"/>
  <c r="AH102" i="13"/>
  <c r="AI102" i="13"/>
  <c r="AJ102" i="13"/>
  <c r="AK102" i="13"/>
  <c r="AL102" i="13"/>
  <c r="AM102" i="13"/>
  <c r="AN102" i="13"/>
  <c r="AO102" i="13"/>
  <c r="AP102" i="13"/>
  <c r="AQ102" i="13"/>
  <c r="AR102" i="13"/>
  <c r="AS102" i="13"/>
  <c r="AT102" i="13"/>
  <c r="AU102" i="13"/>
  <c r="AV102" i="13"/>
  <c r="AW102" i="13"/>
  <c r="AX102" i="13"/>
  <c r="AY102" i="13"/>
  <c r="AZ102" i="13"/>
  <c r="BA102" i="13"/>
  <c r="BB102" i="13"/>
  <c r="BC102" i="13"/>
  <c r="BD102" i="13"/>
  <c r="BE102" i="13"/>
  <c r="BF102" i="13"/>
  <c r="BG102" i="13"/>
  <c r="BH102" i="13"/>
  <c r="BI102" i="13"/>
  <c r="BJ102" i="13"/>
  <c r="BK102" i="13"/>
  <c r="BL102" i="13"/>
  <c r="BM102" i="13"/>
  <c r="BN102" i="13"/>
  <c r="BO102" i="13"/>
  <c r="AL134" i="13"/>
  <c r="AM134" i="13"/>
  <c r="AN134" i="13"/>
  <c r="AO134" i="13"/>
  <c r="AP134" i="13"/>
  <c r="AQ134" i="13"/>
  <c r="AR134" i="13"/>
  <c r="AS134" i="13"/>
  <c r="AT134" i="13"/>
  <c r="AU134" i="13"/>
  <c r="AV134" i="13"/>
  <c r="AW134" i="13"/>
  <c r="AX134" i="13"/>
  <c r="AY134" i="13"/>
  <c r="AZ134" i="13"/>
  <c r="BA134" i="13"/>
  <c r="BB134" i="13"/>
  <c r="BC134" i="13"/>
  <c r="BD134" i="13"/>
  <c r="BE134" i="13"/>
  <c r="BF134" i="13"/>
  <c r="BG134" i="13"/>
  <c r="BH134" i="13"/>
  <c r="BI134" i="13"/>
  <c r="BJ134" i="13"/>
  <c r="BK134" i="13"/>
  <c r="BL134" i="13"/>
  <c r="BM134" i="13"/>
  <c r="BN134" i="13"/>
  <c r="BO134" i="13"/>
  <c r="AF134" i="13"/>
  <c r="AG134" i="13"/>
  <c r="AL7" i="14"/>
  <c r="AM7" i="14"/>
  <c r="AN7" i="14"/>
  <c r="AO7" i="14"/>
  <c r="AP7" i="14"/>
  <c r="AQ7" i="14"/>
  <c r="AR7" i="14"/>
  <c r="AS7" i="14"/>
  <c r="AT7" i="14"/>
  <c r="AU7" i="14"/>
  <c r="AV7" i="14"/>
  <c r="AW7" i="14"/>
  <c r="AX7" i="14"/>
  <c r="AY7" i="14"/>
  <c r="AZ7" i="14"/>
  <c r="BA7" i="14"/>
  <c r="BB7" i="14"/>
  <c r="BC7" i="14"/>
  <c r="BD7" i="14"/>
  <c r="BE7" i="14"/>
  <c r="BF7" i="14"/>
  <c r="BG7" i="14"/>
  <c r="BH7" i="14"/>
  <c r="BI7" i="14"/>
  <c r="BJ7" i="14"/>
  <c r="BK7" i="14"/>
  <c r="BL7" i="14"/>
  <c r="BM7" i="14"/>
  <c r="BN7" i="14"/>
  <c r="BO7" i="14"/>
  <c r="AF7" i="14"/>
  <c r="AG7" i="14"/>
  <c r="AL22" i="14"/>
  <c r="AM22" i="14"/>
  <c r="AN22" i="14"/>
  <c r="AO22" i="14"/>
  <c r="AP22" i="14"/>
  <c r="AQ22" i="14"/>
  <c r="AR22" i="14"/>
  <c r="AS22" i="14"/>
  <c r="AT22" i="14"/>
  <c r="AU22" i="14"/>
  <c r="AV22" i="14"/>
  <c r="AW22" i="14"/>
  <c r="AX22" i="14"/>
  <c r="AY22" i="14"/>
  <c r="AZ22" i="14"/>
  <c r="BA22" i="14"/>
  <c r="BB22" i="14"/>
  <c r="BC22" i="14"/>
  <c r="BD22" i="14"/>
  <c r="BE22" i="14"/>
  <c r="BF22" i="14"/>
  <c r="BG22" i="14"/>
  <c r="BH22" i="14"/>
  <c r="BI22" i="14"/>
  <c r="BJ22" i="14"/>
  <c r="BK22" i="14"/>
  <c r="BL22" i="14"/>
  <c r="BM22" i="14"/>
  <c r="BN22" i="14"/>
  <c r="BO22" i="14"/>
  <c r="AF22" i="14"/>
  <c r="AG22" i="14"/>
  <c r="AL71" i="14"/>
  <c r="AM71" i="14"/>
  <c r="AN71" i="14"/>
  <c r="AO71" i="14"/>
  <c r="AP71" i="14"/>
  <c r="AQ71" i="14"/>
  <c r="AR71" i="14"/>
  <c r="AS71" i="14"/>
  <c r="AT71" i="14"/>
  <c r="AU71" i="14"/>
  <c r="AV71" i="14"/>
  <c r="AW71" i="14"/>
  <c r="AX71" i="14"/>
  <c r="AY71" i="14"/>
  <c r="AZ71" i="14"/>
  <c r="BA71" i="14"/>
  <c r="BB71" i="14"/>
  <c r="BC71" i="14"/>
  <c r="BD71" i="14"/>
  <c r="BE71" i="14"/>
  <c r="BF71" i="14"/>
  <c r="BG71" i="14"/>
  <c r="BH71" i="14"/>
  <c r="BI71" i="14"/>
  <c r="BJ71" i="14"/>
  <c r="BK71" i="14"/>
  <c r="BL71" i="14"/>
  <c r="BM71" i="14"/>
  <c r="BN71" i="14"/>
  <c r="BO71" i="14"/>
  <c r="AF71" i="14"/>
  <c r="AG71" i="14"/>
  <c r="AK71" i="14"/>
  <c r="AF86" i="14"/>
  <c r="AG86" i="14"/>
  <c r="AL86" i="14"/>
  <c r="AM86" i="14"/>
  <c r="AN86" i="14"/>
  <c r="AO86" i="14"/>
  <c r="AP86" i="14"/>
  <c r="AQ86" i="14"/>
  <c r="AR86" i="14"/>
  <c r="AS86" i="14"/>
  <c r="AT86" i="14"/>
  <c r="AU86" i="14"/>
  <c r="AV86" i="14"/>
  <c r="AW86" i="14"/>
  <c r="AX86" i="14"/>
  <c r="AY86" i="14"/>
  <c r="AZ86" i="14"/>
  <c r="BA86" i="14"/>
  <c r="BB86" i="14"/>
  <c r="BC86" i="14"/>
  <c r="BD86" i="14"/>
  <c r="BE86" i="14"/>
  <c r="BF86" i="14"/>
  <c r="BG86" i="14"/>
  <c r="BH86" i="14"/>
  <c r="BI86" i="14"/>
  <c r="BJ86" i="14"/>
  <c r="BK86" i="14"/>
  <c r="BL86" i="14"/>
  <c r="BM86" i="14"/>
  <c r="BN86" i="14"/>
  <c r="BO86" i="14"/>
  <c r="AL103" i="14"/>
  <c r="AM103" i="14"/>
  <c r="AN103" i="14"/>
  <c r="AO103" i="14"/>
  <c r="AP103" i="14"/>
  <c r="AQ103" i="14"/>
  <c r="AR103" i="14"/>
  <c r="AS103" i="14"/>
  <c r="AT103" i="14"/>
  <c r="AU103" i="14"/>
  <c r="AV103" i="14"/>
  <c r="AW103" i="14"/>
  <c r="AX103" i="14"/>
  <c r="AY103" i="14"/>
  <c r="AZ103" i="14"/>
  <c r="BA103" i="14"/>
  <c r="BB103" i="14"/>
  <c r="BC103" i="14"/>
  <c r="BD103" i="14"/>
  <c r="BE103" i="14"/>
  <c r="BF103" i="14"/>
  <c r="BG103" i="14"/>
  <c r="BH103" i="14"/>
  <c r="BI103" i="14"/>
  <c r="BJ103" i="14"/>
  <c r="BK103" i="14"/>
  <c r="BL103" i="14"/>
  <c r="BM103" i="14"/>
  <c r="BN103" i="14"/>
  <c r="BO103" i="14"/>
  <c r="AF103" i="14"/>
  <c r="AG103" i="14"/>
  <c r="AK103" i="14"/>
  <c r="AF118" i="14"/>
  <c r="AG118" i="14"/>
  <c r="AL118" i="14"/>
  <c r="AM118" i="14"/>
  <c r="AN118" i="14"/>
  <c r="AO118" i="14"/>
  <c r="AP118" i="14"/>
  <c r="AQ118" i="14"/>
  <c r="AR118" i="14"/>
  <c r="AS118" i="14"/>
  <c r="AT118" i="14"/>
  <c r="AU118" i="14"/>
  <c r="AV118" i="14"/>
  <c r="AW118" i="14"/>
  <c r="AX118" i="14"/>
  <c r="AY118" i="14"/>
  <c r="AZ118" i="14"/>
  <c r="BA118" i="14"/>
  <c r="BB118" i="14"/>
  <c r="BC118" i="14"/>
  <c r="BD118" i="14"/>
  <c r="BE118" i="14"/>
  <c r="BF118" i="14"/>
  <c r="BG118" i="14"/>
  <c r="BH118" i="14"/>
  <c r="BI118" i="14"/>
  <c r="BJ118" i="14"/>
  <c r="BK118" i="14"/>
  <c r="BL118" i="14"/>
  <c r="BM118" i="14"/>
  <c r="BN118" i="14"/>
  <c r="BO118" i="14"/>
  <c r="AF6" i="15"/>
  <c r="AG6" i="15"/>
  <c r="AL6" i="15"/>
  <c r="AM6" i="15"/>
  <c r="AN6" i="15"/>
  <c r="AO6" i="15"/>
  <c r="AP6" i="15"/>
  <c r="AQ6" i="15"/>
  <c r="AR6" i="15"/>
  <c r="AS6" i="15"/>
  <c r="AT6" i="15"/>
  <c r="AU6" i="15"/>
  <c r="AV6" i="15"/>
  <c r="AW6" i="15"/>
  <c r="AX6" i="15"/>
  <c r="AY6" i="15"/>
  <c r="AZ6" i="15"/>
  <c r="BA6" i="15"/>
  <c r="BB6" i="15"/>
  <c r="BC6" i="15"/>
  <c r="BD6" i="15"/>
  <c r="BE6" i="15"/>
  <c r="BF6" i="15"/>
  <c r="BG6" i="15"/>
  <c r="BH6" i="15"/>
  <c r="BI6" i="15"/>
  <c r="BJ6" i="15"/>
  <c r="BK6" i="15"/>
  <c r="BL6" i="15"/>
  <c r="BM6" i="15"/>
  <c r="BN6" i="15"/>
  <c r="BO6" i="15"/>
  <c r="AF70" i="15"/>
  <c r="AG70" i="15"/>
  <c r="AH70" i="15"/>
  <c r="AI70" i="15"/>
  <c r="AK70" i="15"/>
  <c r="AL70" i="15"/>
  <c r="AM70" i="15"/>
  <c r="AN70" i="15"/>
  <c r="AO70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BB70" i="15"/>
  <c r="BC70" i="15"/>
  <c r="BD70" i="15"/>
  <c r="BE70" i="15"/>
  <c r="BF70" i="15"/>
  <c r="BG70" i="15"/>
  <c r="BH70" i="15"/>
  <c r="BI70" i="15"/>
  <c r="BJ70" i="15"/>
  <c r="BK70" i="15"/>
  <c r="BL70" i="15"/>
  <c r="BM70" i="15"/>
  <c r="BN70" i="15"/>
  <c r="BO70" i="15"/>
  <c r="AL87" i="15"/>
  <c r="AM87" i="15"/>
  <c r="AN87" i="15"/>
  <c r="AO87" i="15"/>
  <c r="AP87" i="15"/>
  <c r="AQ87" i="15"/>
  <c r="AR87" i="15"/>
  <c r="AS87" i="15"/>
  <c r="AT87" i="15"/>
  <c r="AU87" i="15"/>
  <c r="AV87" i="15"/>
  <c r="AW87" i="15"/>
  <c r="AX87" i="15"/>
  <c r="AY87" i="15"/>
  <c r="AZ87" i="15"/>
  <c r="BA87" i="15"/>
  <c r="BB87" i="15"/>
  <c r="BC87" i="15"/>
  <c r="BD87" i="15"/>
  <c r="BE87" i="15"/>
  <c r="BF87" i="15"/>
  <c r="BG87" i="15"/>
  <c r="BH87" i="15"/>
  <c r="BI87" i="15"/>
  <c r="BJ87" i="15"/>
  <c r="BK87" i="15"/>
  <c r="BL87" i="15"/>
  <c r="BM87" i="15"/>
  <c r="BN87" i="15"/>
  <c r="BO87" i="15"/>
  <c r="AF87" i="15"/>
  <c r="AG87" i="15"/>
  <c r="AH87" i="15"/>
  <c r="AI87" i="15"/>
  <c r="AK87" i="15"/>
  <c r="AF102" i="15"/>
  <c r="AG102" i="15"/>
  <c r="AL102" i="15"/>
  <c r="AM102" i="15"/>
  <c r="AN102" i="15"/>
  <c r="AO102" i="15"/>
  <c r="AP102" i="15"/>
  <c r="AQ102" i="15"/>
  <c r="AR102" i="15"/>
  <c r="AS102" i="15"/>
  <c r="AT102" i="15"/>
  <c r="AU102" i="15"/>
  <c r="AV102" i="15"/>
  <c r="AW102" i="15"/>
  <c r="AX102" i="15"/>
  <c r="AY102" i="15"/>
  <c r="AZ102" i="15"/>
  <c r="BA102" i="15"/>
  <c r="BB102" i="15"/>
  <c r="BC102" i="15"/>
  <c r="BD102" i="15"/>
  <c r="BE102" i="15"/>
  <c r="BF102" i="15"/>
  <c r="BG102" i="15"/>
  <c r="BH102" i="15"/>
  <c r="BI102" i="15"/>
  <c r="BJ102" i="15"/>
  <c r="BK102" i="15"/>
  <c r="BL102" i="15"/>
  <c r="BM102" i="15"/>
  <c r="BN102" i="15"/>
  <c r="BO102" i="15"/>
  <c r="AL134" i="15"/>
  <c r="AM134" i="15"/>
  <c r="AN134" i="15"/>
  <c r="AO134" i="15"/>
  <c r="AP134" i="15"/>
  <c r="AQ134" i="15"/>
  <c r="AR134" i="15"/>
  <c r="AS134" i="15"/>
  <c r="AT134" i="15"/>
  <c r="AU134" i="15"/>
  <c r="AV134" i="15"/>
  <c r="AW134" i="15"/>
  <c r="AX134" i="15"/>
  <c r="AY134" i="15"/>
  <c r="AZ134" i="15"/>
  <c r="BA134" i="15"/>
  <c r="BB134" i="15"/>
  <c r="BC134" i="15"/>
  <c r="BD134" i="15"/>
  <c r="BE134" i="15"/>
  <c r="BF134" i="15"/>
  <c r="BG134" i="15"/>
  <c r="BH134" i="15"/>
  <c r="BI134" i="15"/>
  <c r="BJ134" i="15"/>
  <c r="BK134" i="15"/>
  <c r="BL134" i="15"/>
  <c r="BM134" i="15"/>
  <c r="BN134" i="15"/>
  <c r="BO134" i="15"/>
  <c r="AF134" i="15"/>
  <c r="AG134" i="15"/>
  <c r="AH134" i="15"/>
  <c r="AI134" i="15"/>
  <c r="AK134" i="15"/>
  <c r="AF7" i="16"/>
  <c r="AG7" i="16"/>
  <c r="AH7" i="16"/>
  <c r="AL7" i="16"/>
  <c r="AM7" i="16"/>
  <c r="AN7" i="16"/>
  <c r="AO7" i="16"/>
  <c r="AP7" i="16"/>
  <c r="AQ7" i="16"/>
  <c r="AR7" i="16"/>
  <c r="AS7" i="16"/>
  <c r="AT7" i="16"/>
  <c r="AU7" i="16"/>
  <c r="AV7" i="16"/>
  <c r="AW7" i="16"/>
  <c r="AX7" i="16"/>
  <c r="AY7" i="16"/>
  <c r="AZ7" i="16"/>
  <c r="BA7" i="16"/>
  <c r="BB7" i="16"/>
  <c r="BC7" i="16"/>
  <c r="BD7" i="16"/>
  <c r="BE7" i="16"/>
  <c r="BF7" i="16"/>
  <c r="BG7" i="16"/>
  <c r="BH7" i="16"/>
  <c r="BI7" i="16"/>
  <c r="BJ7" i="16"/>
  <c r="BK7" i="16"/>
  <c r="BL7" i="16"/>
  <c r="BM7" i="16"/>
  <c r="BN7" i="16"/>
  <c r="BO7" i="16"/>
  <c r="AL71" i="16"/>
  <c r="AM71" i="16"/>
  <c r="AN71" i="16"/>
  <c r="AO71" i="16"/>
  <c r="AP71" i="16"/>
  <c r="AQ71" i="16"/>
  <c r="AR71" i="16"/>
  <c r="AS71" i="16"/>
  <c r="AT71" i="16"/>
  <c r="AU71" i="16"/>
  <c r="AV71" i="16"/>
  <c r="AW71" i="16"/>
  <c r="AX71" i="16"/>
  <c r="AY71" i="16"/>
  <c r="AZ71" i="16"/>
  <c r="BA71" i="16"/>
  <c r="BB71" i="16"/>
  <c r="BC71" i="16"/>
  <c r="BD71" i="16"/>
  <c r="BE71" i="16"/>
  <c r="BF71" i="16"/>
  <c r="BG71" i="16"/>
  <c r="BH71" i="16"/>
  <c r="BI71" i="16"/>
  <c r="BJ71" i="16"/>
  <c r="BK71" i="16"/>
  <c r="BL71" i="16"/>
  <c r="BM71" i="16"/>
  <c r="BN71" i="16"/>
  <c r="BO71" i="16"/>
  <c r="AF71" i="16"/>
  <c r="AG71" i="16"/>
  <c r="AH71" i="16"/>
  <c r="AI71" i="16"/>
  <c r="AK71" i="16"/>
  <c r="AL86" i="16"/>
  <c r="AM86" i="16"/>
  <c r="AN86" i="16"/>
  <c r="AO86" i="16"/>
  <c r="AP86" i="16"/>
  <c r="AQ86" i="16"/>
  <c r="AR86" i="16"/>
  <c r="AS86" i="16"/>
  <c r="AT86" i="16"/>
  <c r="AU86" i="16"/>
  <c r="AV86" i="16"/>
  <c r="AW86" i="16"/>
  <c r="AX86" i="16"/>
  <c r="AY86" i="16"/>
  <c r="AZ86" i="16"/>
  <c r="BA86" i="16"/>
  <c r="BB86" i="16"/>
  <c r="BC86" i="16"/>
  <c r="BD86" i="16"/>
  <c r="BE86" i="16"/>
  <c r="BF86" i="16"/>
  <c r="BG86" i="16"/>
  <c r="BH86" i="16"/>
  <c r="BI86" i="16"/>
  <c r="BJ86" i="16"/>
  <c r="BK86" i="16"/>
  <c r="BL86" i="16"/>
  <c r="BM86" i="16"/>
  <c r="BN86" i="16"/>
  <c r="BO86" i="16"/>
  <c r="AF86" i="16"/>
  <c r="AG86" i="16"/>
  <c r="AH86" i="16"/>
  <c r="AI86" i="16"/>
  <c r="AK86" i="16"/>
  <c r="AF103" i="16"/>
  <c r="AG103" i="16"/>
  <c r="AH103" i="16"/>
  <c r="AI103" i="16"/>
  <c r="AK103" i="16"/>
  <c r="AL103" i="16"/>
  <c r="AM103" i="16"/>
  <c r="AN103" i="16"/>
  <c r="AO103" i="16"/>
  <c r="AP103" i="16"/>
  <c r="AQ103" i="16"/>
  <c r="AR103" i="16"/>
  <c r="AS103" i="16"/>
  <c r="AT103" i="16"/>
  <c r="AU103" i="16"/>
  <c r="AV103" i="16"/>
  <c r="AW103" i="16"/>
  <c r="AX103" i="16"/>
  <c r="AY103" i="16"/>
  <c r="AZ103" i="16"/>
  <c r="BA103" i="16"/>
  <c r="BB103" i="16"/>
  <c r="BC103" i="16"/>
  <c r="BD103" i="16"/>
  <c r="BE103" i="16"/>
  <c r="BF103" i="16"/>
  <c r="BG103" i="16"/>
  <c r="BH103" i="16"/>
  <c r="BI103" i="16"/>
  <c r="BJ103" i="16"/>
  <c r="BK103" i="16"/>
  <c r="BL103" i="16"/>
  <c r="BM103" i="16"/>
  <c r="BN103" i="16"/>
  <c r="BO103" i="16"/>
  <c r="AL118" i="16"/>
  <c r="AM118" i="16"/>
  <c r="AN118" i="16"/>
  <c r="AO118" i="16"/>
  <c r="AP118" i="16"/>
  <c r="AQ118" i="16"/>
  <c r="AR118" i="16"/>
  <c r="AS118" i="16"/>
  <c r="AT118" i="16"/>
  <c r="AU118" i="16"/>
  <c r="AV118" i="16"/>
  <c r="AW118" i="16"/>
  <c r="AX118" i="16"/>
  <c r="AY118" i="16"/>
  <c r="AZ118" i="16"/>
  <c r="BA118" i="16"/>
  <c r="BB118" i="16"/>
  <c r="BC118" i="16"/>
  <c r="BD118" i="16"/>
  <c r="BE118" i="16"/>
  <c r="BF118" i="16"/>
  <c r="BG118" i="16"/>
  <c r="BH118" i="16"/>
  <c r="BI118" i="16"/>
  <c r="BJ118" i="16"/>
  <c r="BK118" i="16"/>
  <c r="BL118" i="16"/>
  <c r="BM118" i="16"/>
  <c r="BN118" i="16"/>
  <c r="BO118" i="16"/>
  <c r="AF118" i="16"/>
  <c r="AG118" i="16"/>
  <c r="AH118" i="16"/>
  <c r="AI118" i="16"/>
  <c r="AK118" i="16"/>
  <c r="AF135" i="16"/>
  <c r="AG135" i="16"/>
  <c r="AH135" i="16"/>
  <c r="AI135" i="16"/>
  <c r="AK135" i="16"/>
  <c r="AL135" i="16"/>
  <c r="AM135" i="16"/>
  <c r="AN135" i="16"/>
  <c r="AO135" i="16"/>
  <c r="AP135" i="16"/>
  <c r="AQ135" i="16"/>
  <c r="AR135" i="16"/>
  <c r="AS135" i="16"/>
  <c r="AT135" i="16"/>
  <c r="AU135" i="16"/>
  <c r="AV135" i="16"/>
  <c r="AW135" i="16"/>
  <c r="AX135" i="16"/>
  <c r="AY135" i="16"/>
  <c r="AZ135" i="16"/>
  <c r="BA135" i="16"/>
  <c r="BB135" i="16"/>
  <c r="BC135" i="16"/>
  <c r="BD135" i="16"/>
  <c r="BE135" i="16"/>
  <c r="BF135" i="16"/>
  <c r="BG135" i="16"/>
  <c r="BH135" i="16"/>
  <c r="BI135" i="16"/>
  <c r="BJ135" i="16"/>
  <c r="BK135" i="16"/>
  <c r="BL135" i="16"/>
  <c r="BM135" i="16"/>
  <c r="BN135" i="16"/>
  <c r="BO135" i="16"/>
  <c r="AF6" i="17"/>
  <c r="AG6" i="17"/>
  <c r="AH6" i="17"/>
  <c r="AL6" i="17"/>
  <c r="AM6" i="17"/>
  <c r="AN6" i="17"/>
  <c r="AO6" i="17"/>
  <c r="AP6" i="17"/>
  <c r="AQ6" i="17"/>
  <c r="AR6" i="17"/>
  <c r="AS6" i="17"/>
  <c r="AT6" i="17"/>
  <c r="AU6" i="17"/>
  <c r="AV6" i="17"/>
  <c r="AW6" i="17"/>
  <c r="AX6" i="17"/>
  <c r="AY6" i="17"/>
  <c r="AZ6" i="17"/>
  <c r="BA6" i="17"/>
  <c r="BB6" i="17"/>
  <c r="BC6" i="17"/>
  <c r="BD6" i="17"/>
  <c r="BE6" i="17"/>
  <c r="BF6" i="17"/>
  <c r="BG6" i="17"/>
  <c r="BH6" i="17"/>
  <c r="BI6" i="17"/>
  <c r="BJ6" i="17"/>
  <c r="BK6" i="17"/>
  <c r="BL6" i="17"/>
  <c r="BM6" i="17"/>
  <c r="BN6" i="17"/>
  <c r="BO6" i="17"/>
  <c r="G330" i="9"/>
  <c r="O330" i="9"/>
  <c r="AA330" i="9"/>
  <c r="AA331" i="9"/>
  <c r="AI174" i="9"/>
  <c r="Z328" i="9"/>
  <c r="Z317" i="9"/>
  <c r="X21" i="8"/>
  <c r="AB21" i="8"/>
  <c r="AU25" i="8"/>
  <c r="AG169" i="9"/>
  <c r="AG183" i="9"/>
  <c r="AF169" i="9"/>
  <c r="AF183" i="9"/>
  <c r="Y317" i="9"/>
  <c r="AC317" i="9"/>
  <c r="AF4" i="9"/>
  <c r="AC261" i="9"/>
  <c r="AC277" i="9"/>
  <c r="X326" i="9"/>
  <c r="AB326" i="9"/>
  <c r="AB317" i="9"/>
  <c r="AF50" i="10"/>
  <c r="AB185" i="9"/>
  <c r="AB188" i="9"/>
  <c r="AF195" i="9"/>
  <c r="Z197" i="9"/>
  <c r="AG212" i="9"/>
  <c r="AG213" i="9"/>
  <c r="AF243" i="9"/>
  <c r="AD245" i="9"/>
  <c r="AA251" i="9"/>
  <c r="AF260" i="9"/>
  <c r="AF136" i="3"/>
  <c r="AB265" i="9"/>
  <c r="AB268" i="9"/>
  <c r="O283" i="9"/>
  <c r="S283" i="9"/>
  <c r="W283" i="9"/>
  <c r="AF291" i="9"/>
  <c r="AF293" i="9"/>
  <c r="Z309" i="9"/>
  <c r="Z325" i="9"/>
  <c r="AA185" i="9"/>
  <c r="AA190" i="9"/>
  <c r="AF212" i="9"/>
  <c r="Y235" i="9"/>
  <c r="AG244" i="9"/>
  <c r="AG135" i="3"/>
  <c r="AA254" i="9"/>
  <c r="AA261" i="9"/>
  <c r="AG276" i="9"/>
  <c r="AG137" i="3"/>
  <c r="AB280" i="9"/>
  <c r="E283" i="9"/>
  <c r="I283" i="9"/>
  <c r="AG292" i="9"/>
  <c r="AG293" i="9"/>
  <c r="AG308" i="9"/>
  <c r="X315" i="9"/>
  <c r="AG324" i="9"/>
  <c r="AG140" i="3"/>
  <c r="Y325" i="9"/>
  <c r="AH201" i="9"/>
  <c r="AF308" i="9"/>
  <c r="AF309" i="9"/>
  <c r="AF324" i="9"/>
  <c r="AI106" i="11"/>
  <c r="AJ106" i="11"/>
  <c r="AK106" i="11"/>
  <c r="AI137" i="11"/>
  <c r="AJ137" i="11"/>
  <c r="AK137" i="11"/>
  <c r="AI10" i="12"/>
  <c r="AJ10" i="12"/>
  <c r="AK10" i="12"/>
  <c r="Z2" i="11"/>
  <c r="E60" i="11"/>
  <c r="J60" i="11"/>
  <c r="AC2" i="11"/>
  <c r="AF2" i="11"/>
  <c r="AG2" i="11"/>
  <c r="AH2" i="11"/>
  <c r="AG28" i="11"/>
  <c r="I60" i="11"/>
  <c r="I34" i="2"/>
  <c r="AF76" i="11"/>
  <c r="AF130" i="12"/>
  <c r="AD122" i="12"/>
  <c r="AL122" i="12"/>
  <c r="AM122" i="12"/>
  <c r="AN122" i="12"/>
  <c r="AO122" i="12"/>
  <c r="AP122" i="12"/>
  <c r="AQ122" i="12"/>
  <c r="AR122" i="12"/>
  <c r="AS122" i="12"/>
  <c r="AT122" i="12"/>
  <c r="AU122" i="12"/>
  <c r="AV122" i="12"/>
  <c r="AW122" i="12"/>
  <c r="AX122" i="12"/>
  <c r="AY122" i="12"/>
  <c r="AZ122" i="12"/>
  <c r="BA122" i="12"/>
  <c r="BB122" i="12"/>
  <c r="BC122" i="12"/>
  <c r="BD122" i="12"/>
  <c r="BE122" i="12"/>
  <c r="BF122" i="12"/>
  <c r="BG122" i="12"/>
  <c r="BH122" i="12"/>
  <c r="BI122" i="12"/>
  <c r="BJ122" i="12"/>
  <c r="BK122" i="12"/>
  <c r="BL122" i="12"/>
  <c r="BM122" i="12"/>
  <c r="BN122" i="12"/>
  <c r="BO122" i="12"/>
  <c r="D90" i="11"/>
  <c r="AG114" i="11"/>
  <c r="AG140" i="11"/>
  <c r="AG40" i="2"/>
  <c r="Z2" i="12"/>
  <c r="AF12" i="12"/>
  <c r="D26" i="12"/>
  <c r="H26" i="12"/>
  <c r="L26" i="12"/>
  <c r="P26" i="12"/>
  <c r="T26" i="12"/>
  <c r="X26" i="12"/>
  <c r="AB26" i="12"/>
  <c r="AF33" i="12"/>
  <c r="AF42" i="1"/>
  <c r="AB42" i="12"/>
  <c r="D74" i="12"/>
  <c r="AB2" i="13"/>
  <c r="Y65" i="13"/>
  <c r="AG129" i="13"/>
  <c r="AG58" i="1"/>
  <c r="AM106" i="11"/>
  <c r="AO137" i="11"/>
  <c r="AC2" i="12"/>
  <c r="AF2" i="12"/>
  <c r="AG2" i="12"/>
  <c r="AH2" i="12"/>
  <c r="AI2" i="12"/>
  <c r="AJ2" i="12"/>
  <c r="AK2" i="12"/>
  <c r="AL2" i="12"/>
  <c r="AM2" i="12"/>
  <c r="AN2" i="12"/>
  <c r="AO2" i="12"/>
  <c r="AP2" i="12"/>
  <c r="AQ2" i="12"/>
  <c r="AR2" i="12"/>
  <c r="AS2" i="12"/>
  <c r="AT2" i="12"/>
  <c r="AU2" i="12"/>
  <c r="AV2" i="12"/>
  <c r="AW2" i="12"/>
  <c r="AX2" i="12"/>
  <c r="AY2" i="12"/>
  <c r="AZ2" i="12"/>
  <c r="BA2" i="12"/>
  <c r="BB2" i="12"/>
  <c r="BC2" i="12"/>
  <c r="BD2" i="12"/>
  <c r="BE2" i="12"/>
  <c r="BF2" i="12"/>
  <c r="BG2" i="12"/>
  <c r="BH2" i="12"/>
  <c r="BI2" i="12"/>
  <c r="BJ2" i="12"/>
  <c r="BK2" i="12"/>
  <c r="BL2" i="12"/>
  <c r="BM2" i="12"/>
  <c r="BN2" i="12"/>
  <c r="BO2" i="12"/>
  <c r="AG140" i="12"/>
  <c r="AG51" i="2"/>
  <c r="AN10" i="13"/>
  <c r="M42" i="13"/>
  <c r="Q42" i="13"/>
  <c r="U42" i="13"/>
  <c r="Y42" i="13"/>
  <c r="AG49" i="13"/>
  <c r="AG52" i="1"/>
  <c r="AC42" i="13"/>
  <c r="W2" i="13"/>
  <c r="AD42" i="13"/>
  <c r="AF42" i="13"/>
  <c r="AG42" i="13"/>
  <c r="AH42" i="13"/>
  <c r="U65" i="13"/>
  <c r="G26" i="13"/>
  <c r="K26" i="13"/>
  <c r="O26" i="13"/>
  <c r="S26" i="13"/>
  <c r="W26" i="13"/>
  <c r="AA26" i="13"/>
  <c r="D58" i="13"/>
  <c r="AD74" i="13"/>
  <c r="F119" i="7"/>
  <c r="W66" i="13"/>
  <c r="O26" i="14"/>
  <c r="S26" i="14"/>
  <c r="W26" i="14"/>
  <c r="AA2" i="13"/>
  <c r="P60" i="13"/>
  <c r="R56" i="2"/>
  <c r="U90" i="13"/>
  <c r="U74" i="13"/>
  <c r="Y74" i="13"/>
  <c r="AG81" i="13"/>
  <c r="AG54" i="1"/>
  <c r="AC74" i="13"/>
  <c r="AD90" i="13"/>
  <c r="AL90" i="13"/>
  <c r="AM90" i="13"/>
  <c r="AN90" i="13"/>
  <c r="AO90" i="13"/>
  <c r="AP90" i="13"/>
  <c r="AQ90" i="13"/>
  <c r="AR90" i="13"/>
  <c r="AS90" i="13"/>
  <c r="AT90" i="13"/>
  <c r="AU90" i="13"/>
  <c r="AV90" i="13"/>
  <c r="AW90" i="13"/>
  <c r="AX90" i="13"/>
  <c r="AY90" i="13"/>
  <c r="AZ90" i="13"/>
  <c r="BA90" i="13"/>
  <c r="BB90" i="13"/>
  <c r="BC90" i="13"/>
  <c r="BD90" i="13"/>
  <c r="BE90" i="13"/>
  <c r="BF90" i="13"/>
  <c r="BG90" i="13"/>
  <c r="BH90" i="13"/>
  <c r="BI90" i="13"/>
  <c r="BJ90" i="13"/>
  <c r="BK90" i="13"/>
  <c r="BL90" i="13"/>
  <c r="BM90" i="13"/>
  <c r="BN90" i="13"/>
  <c r="BO90" i="13"/>
  <c r="Y66" i="13"/>
  <c r="Y58" i="13"/>
  <c r="AC66" i="13"/>
  <c r="AA65" i="13"/>
  <c r="AG98" i="13"/>
  <c r="AF114" i="13"/>
  <c r="AB106" i="13"/>
  <c r="Y122" i="13"/>
  <c r="AD122" i="13"/>
  <c r="AL122" i="13"/>
  <c r="AM122" i="13"/>
  <c r="AN122" i="13"/>
  <c r="AO122" i="13"/>
  <c r="AP122" i="13"/>
  <c r="AQ122" i="13"/>
  <c r="AR122" i="13"/>
  <c r="AS122" i="13"/>
  <c r="AT122" i="13"/>
  <c r="AU122" i="13"/>
  <c r="AG130" i="13"/>
  <c r="AC122" i="13"/>
  <c r="AD42" i="14"/>
  <c r="F154" i="7"/>
  <c r="S42" i="14"/>
  <c r="J60" i="13"/>
  <c r="J56" i="2"/>
  <c r="N60" i="13"/>
  <c r="R60" i="13"/>
  <c r="T56" i="2"/>
  <c r="V60" i="13"/>
  <c r="Z60" i="13"/>
  <c r="AB56" i="2"/>
  <c r="X106" i="13"/>
  <c r="U122" i="13"/>
  <c r="AB2" i="14"/>
  <c r="AA2" i="14"/>
  <c r="X2" i="14"/>
  <c r="Y2" i="14"/>
  <c r="AF44" i="14"/>
  <c r="F74" i="14"/>
  <c r="F65" i="14"/>
  <c r="J74" i="14"/>
  <c r="J65" i="14"/>
  <c r="N74" i="14"/>
  <c r="N65" i="14"/>
  <c r="R74" i="14"/>
  <c r="R65" i="14"/>
  <c r="V74" i="14"/>
  <c r="V65" i="14"/>
  <c r="Z74" i="14"/>
  <c r="Z65" i="14"/>
  <c r="AF76" i="13"/>
  <c r="K90" i="13"/>
  <c r="K65" i="13"/>
  <c r="O90" i="13"/>
  <c r="O65" i="13"/>
  <c r="S90" i="13"/>
  <c r="S65" i="13"/>
  <c r="W90" i="13"/>
  <c r="W65" i="13"/>
  <c r="AA90" i="13"/>
  <c r="AG108" i="13"/>
  <c r="AG59" i="2"/>
  <c r="AF113" i="13"/>
  <c r="AF56" i="1"/>
  <c r="F60" i="13"/>
  <c r="F56" i="2"/>
  <c r="F54" i="2"/>
  <c r="L60" i="14"/>
  <c r="L67" i="2"/>
  <c r="AD74" i="14"/>
  <c r="AF74" i="14"/>
  <c r="AG74" i="14"/>
  <c r="M42" i="14"/>
  <c r="Q42" i="14"/>
  <c r="U42" i="14"/>
  <c r="Y42" i="14"/>
  <c r="AG49" i="14"/>
  <c r="AG62" i="1"/>
  <c r="AC42" i="14"/>
  <c r="P60" i="14"/>
  <c r="R67" i="2"/>
  <c r="T60" i="14"/>
  <c r="X60" i="14"/>
  <c r="AF92" i="14"/>
  <c r="AF69" i="2"/>
  <c r="AB60" i="14"/>
  <c r="AG76" i="14"/>
  <c r="AD26" i="14"/>
  <c r="AL26" i="14"/>
  <c r="AM26" i="14"/>
  <c r="AN26" i="14"/>
  <c r="AO26" i="14"/>
  <c r="AP26" i="14"/>
  <c r="AQ26" i="14"/>
  <c r="AR26" i="14"/>
  <c r="AS26" i="14"/>
  <c r="AT26" i="14"/>
  <c r="AU26" i="14"/>
  <c r="AV26" i="14"/>
  <c r="AW26" i="14"/>
  <c r="AX26" i="14"/>
  <c r="AY26" i="14"/>
  <c r="AZ26" i="14"/>
  <c r="BA26" i="14"/>
  <c r="BB26" i="14"/>
  <c r="BC26" i="14"/>
  <c r="BD26" i="14"/>
  <c r="BE26" i="14"/>
  <c r="BF26" i="14"/>
  <c r="BG26" i="14"/>
  <c r="BH26" i="14"/>
  <c r="BI26" i="14"/>
  <c r="BJ26" i="14"/>
  <c r="BK26" i="14"/>
  <c r="BL26" i="14"/>
  <c r="BM26" i="14"/>
  <c r="BN26" i="14"/>
  <c r="BO26" i="14"/>
  <c r="AM10" i="16"/>
  <c r="AI10" i="17"/>
  <c r="AI38" i="17"/>
  <c r="AG108" i="16"/>
  <c r="Z2" i="17"/>
  <c r="AC2" i="17"/>
  <c r="AF2" i="17"/>
  <c r="AG2" i="17"/>
  <c r="AH2" i="17"/>
  <c r="AI2" i="17"/>
  <c r="AJ2" i="17"/>
  <c r="AK2" i="17"/>
  <c r="AL2" i="17"/>
  <c r="AM2" i="17"/>
  <c r="AN2" i="17"/>
  <c r="AO2" i="17"/>
  <c r="AP2" i="17"/>
  <c r="AQ2" i="17"/>
  <c r="AR2" i="17"/>
  <c r="AS2" i="17"/>
  <c r="AT2" i="17"/>
  <c r="AU2" i="17"/>
  <c r="AV2" i="17"/>
  <c r="AW2" i="17"/>
  <c r="AX2" i="17"/>
  <c r="AY2" i="17"/>
  <c r="AZ2" i="17"/>
  <c r="BA2" i="17"/>
  <c r="BB2" i="17"/>
  <c r="BC2" i="17"/>
  <c r="BD2" i="17"/>
  <c r="BE2" i="17"/>
  <c r="BF2" i="17"/>
  <c r="BG2" i="17"/>
  <c r="BH2" i="17"/>
  <c r="BI2" i="17"/>
  <c r="BJ2" i="17"/>
  <c r="BK2" i="17"/>
  <c r="BL2" i="17"/>
  <c r="BM2" i="17"/>
  <c r="BN2" i="17"/>
  <c r="BO2" i="17"/>
  <c r="AO10" i="17"/>
  <c r="AP10" i="17"/>
  <c r="AQ10" i="17"/>
  <c r="AR10" i="17"/>
  <c r="AS10" i="17"/>
  <c r="AT10" i="17"/>
  <c r="AH70" i="17"/>
  <c r="P80" i="17"/>
  <c r="J117" i="17"/>
  <c r="J119" i="17" s="1"/>
  <c r="E137" i="17"/>
  <c r="E138" i="17"/>
  <c r="U137" i="17"/>
  <c r="U138" i="17"/>
  <c r="P137" i="17"/>
  <c r="T138" i="17"/>
  <c r="X138" i="17"/>
  <c r="AC128" i="17"/>
  <c r="J144" i="17"/>
  <c r="K145" i="17"/>
  <c r="AC99" i="1"/>
  <c r="AC91" i="1" s="1"/>
  <c r="E144" i="17"/>
  <c r="U144" i="17"/>
  <c r="AJ10" i="17"/>
  <c r="AK10" i="17"/>
  <c r="AP137" i="11"/>
  <c r="AF139" i="3"/>
  <c r="AB270" i="9"/>
  <c r="AB328" i="9"/>
  <c r="AF326" i="9"/>
  <c r="X26" i="8"/>
  <c r="Y22" i="8"/>
  <c r="AL134" i="10"/>
  <c r="AM134" i="10"/>
  <c r="AN134" i="10"/>
  <c r="AO134" i="10"/>
  <c r="AP134" i="10"/>
  <c r="AQ134" i="10"/>
  <c r="AR134" i="10"/>
  <c r="AS134" i="10"/>
  <c r="AT134" i="10"/>
  <c r="AU134" i="10"/>
  <c r="AV134" i="10"/>
  <c r="AW134" i="10"/>
  <c r="AX134" i="10"/>
  <c r="AY134" i="10"/>
  <c r="AZ134" i="10"/>
  <c r="BA134" i="10"/>
  <c r="BB134" i="10"/>
  <c r="BC134" i="10"/>
  <c r="BD134" i="10"/>
  <c r="BE134" i="10"/>
  <c r="BF134" i="10"/>
  <c r="BG134" i="10"/>
  <c r="BH134" i="10"/>
  <c r="BI134" i="10"/>
  <c r="BJ134" i="10"/>
  <c r="BK134" i="10"/>
  <c r="BL134" i="10"/>
  <c r="BM134" i="10"/>
  <c r="BN134" i="10"/>
  <c r="BO134" i="10"/>
  <c r="AL87" i="10"/>
  <c r="AM87" i="10"/>
  <c r="AN87" i="10"/>
  <c r="AO87" i="10"/>
  <c r="AP87" i="10"/>
  <c r="AQ87" i="10"/>
  <c r="AR87" i="10"/>
  <c r="AS87" i="10"/>
  <c r="AT87" i="10"/>
  <c r="AU87" i="10"/>
  <c r="AV87" i="10"/>
  <c r="AW87" i="10"/>
  <c r="AX87" i="10"/>
  <c r="AY87" i="10"/>
  <c r="AZ87" i="10"/>
  <c r="BA87" i="10"/>
  <c r="BB87" i="10"/>
  <c r="BC87" i="10"/>
  <c r="BD87" i="10"/>
  <c r="BE87" i="10"/>
  <c r="BF87" i="10"/>
  <c r="BG87" i="10"/>
  <c r="BH87" i="10"/>
  <c r="BI87" i="10"/>
  <c r="BJ87" i="10"/>
  <c r="BK87" i="10"/>
  <c r="BL87" i="10"/>
  <c r="BM87" i="10"/>
  <c r="BN87" i="10"/>
  <c r="BO87" i="10"/>
  <c r="AF87" i="10"/>
  <c r="AG87" i="10"/>
  <c r="AH87" i="10"/>
  <c r="AI87" i="10"/>
  <c r="AJ87" i="10"/>
  <c r="AK87" i="10"/>
  <c r="AL10" i="10"/>
  <c r="AM10" i="10"/>
  <c r="AN10" i="10"/>
  <c r="AO10" i="10"/>
  <c r="AP10" i="10"/>
  <c r="AQ10" i="10"/>
  <c r="AR10" i="10"/>
  <c r="AS10" i="10"/>
  <c r="AT10" i="10"/>
  <c r="AU10" i="10"/>
  <c r="AV10" i="10"/>
  <c r="AW10" i="10"/>
  <c r="AX10" i="10"/>
  <c r="AY10" i="10"/>
  <c r="AZ10" i="10"/>
  <c r="BA10" i="10"/>
  <c r="BB10" i="10"/>
  <c r="BC10" i="10"/>
  <c r="BD10" i="10"/>
  <c r="BE10" i="10"/>
  <c r="BF10" i="10"/>
  <c r="BG10" i="10"/>
  <c r="BH10" i="10"/>
  <c r="BI10" i="10"/>
  <c r="BJ10" i="10"/>
  <c r="BK10" i="10"/>
  <c r="BL10" i="10"/>
  <c r="BM10" i="10"/>
  <c r="BN10" i="10"/>
  <c r="BO10" i="10"/>
  <c r="AF6" i="10"/>
  <c r="AG6" i="10"/>
  <c r="AH6" i="10"/>
  <c r="AI6" i="10"/>
  <c r="AJ6" i="10"/>
  <c r="AK6" i="10"/>
  <c r="AL6" i="10"/>
  <c r="AM6" i="10"/>
  <c r="AN6" i="10"/>
  <c r="AO6" i="10"/>
  <c r="AP6" i="10"/>
  <c r="AQ6" i="10"/>
  <c r="AR6" i="10"/>
  <c r="AS6" i="10"/>
  <c r="AT6" i="10"/>
  <c r="AU6" i="10"/>
  <c r="AV6" i="10"/>
  <c r="AW6" i="10"/>
  <c r="AX6" i="10"/>
  <c r="AY6" i="10"/>
  <c r="AZ6" i="10"/>
  <c r="BA6" i="10"/>
  <c r="BB6" i="10"/>
  <c r="BC6" i="10"/>
  <c r="BD6" i="10"/>
  <c r="BE6" i="10"/>
  <c r="BF6" i="10"/>
  <c r="BG6" i="10"/>
  <c r="BH6" i="10"/>
  <c r="BI6" i="10"/>
  <c r="BJ6" i="10"/>
  <c r="BK6" i="10"/>
  <c r="BL6" i="10"/>
  <c r="BM6" i="10"/>
  <c r="BN6" i="10"/>
  <c r="BO6" i="10"/>
  <c r="F13" i="5"/>
  <c r="AF25" i="8"/>
  <c r="AG25" i="8"/>
  <c r="AH25" i="8"/>
  <c r="AI25" i="8"/>
  <c r="V22" i="8"/>
  <c r="V26" i="8"/>
  <c r="W22" i="8"/>
  <c r="AL135" i="11"/>
  <c r="AM135" i="11"/>
  <c r="AN135" i="11"/>
  <c r="AO135" i="11"/>
  <c r="AP135" i="11"/>
  <c r="AQ135" i="11"/>
  <c r="AR135" i="11"/>
  <c r="AS135" i="11"/>
  <c r="AT135" i="11"/>
  <c r="AU135" i="11"/>
  <c r="AV135" i="11"/>
  <c r="AW135" i="11"/>
  <c r="AX135" i="11"/>
  <c r="AY135" i="11"/>
  <c r="AZ135" i="11"/>
  <c r="BA135" i="11"/>
  <c r="BB135" i="11"/>
  <c r="BC135" i="11"/>
  <c r="BD135" i="11"/>
  <c r="BE135" i="11"/>
  <c r="BF135" i="11"/>
  <c r="BG135" i="11"/>
  <c r="BH135" i="11"/>
  <c r="BI135" i="11"/>
  <c r="BJ135" i="11"/>
  <c r="BK135" i="11"/>
  <c r="BL135" i="11"/>
  <c r="BM135" i="11"/>
  <c r="BN135" i="11"/>
  <c r="BO135" i="11"/>
  <c r="AF135" i="11"/>
  <c r="AG135" i="11"/>
  <c r="AH135" i="11"/>
  <c r="AI135" i="11"/>
  <c r="AJ135" i="11"/>
  <c r="AK135" i="11"/>
  <c r="F46" i="7"/>
  <c r="AL103" i="11"/>
  <c r="AM103" i="11"/>
  <c r="AN103" i="11"/>
  <c r="AO103" i="11"/>
  <c r="AP103" i="11"/>
  <c r="AQ103" i="11"/>
  <c r="AR103" i="11"/>
  <c r="AS103" i="11"/>
  <c r="AT103" i="11"/>
  <c r="AU103" i="11"/>
  <c r="AV103" i="11"/>
  <c r="AW103" i="11"/>
  <c r="AX103" i="11"/>
  <c r="AY103" i="11"/>
  <c r="AZ103" i="11"/>
  <c r="BA103" i="11"/>
  <c r="BB103" i="11"/>
  <c r="BC103" i="11"/>
  <c r="BD103" i="11"/>
  <c r="BE103" i="11"/>
  <c r="BF103" i="11"/>
  <c r="BG103" i="11"/>
  <c r="BH103" i="11"/>
  <c r="BI103" i="11"/>
  <c r="BJ103" i="11"/>
  <c r="BK103" i="11"/>
  <c r="BL103" i="11"/>
  <c r="BM103" i="11"/>
  <c r="BN103" i="11"/>
  <c r="BO103" i="11"/>
  <c r="AF103" i="11"/>
  <c r="AG103" i="11"/>
  <c r="AH103" i="11"/>
  <c r="AI103" i="11"/>
  <c r="AJ103" i="11"/>
  <c r="AK103" i="11"/>
  <c r="F36" i="7"/>
  <c r="AF22" i="11"/>
  <c r="AG22" i="11"/>
  <c r="AH22" i="11"/>
  <c r="AL22" i="11"/>
  <c r="AM22" i="11"/>
  <c r="AN22" i="11"/>
  <c r="AO22" i="11"/>
  <c r="AP22" i="11"/>
  <c r="AQ22" i="11"/>
  <c r="AR22" i="11"/>
  <c r="AS22" i="11"/>
  <c r="AT22" i="11"/>
  <c r="AU22" i="11"/>
  <c r="AV22" i="11"/>
  <c r="AW22" i="11"/>
  <c r="AX22" i="11"/>
  <c r="AY22" i="11"/>
  <c r="AZ22" i="11"/>
  <c r="BA22" i="11"/>
  <c r="BB22" i="11"/>
  <c r="BC22" i="11"/>
  <c r="BD22" i="11"/>
  <c r="BE22" i="11"/>
  <c r="BF22" i="11"/>
  <c r="BG22" i="11"/>
  <c r="BH22" i="11"/>
  <c r="BI22" i="11"/>
  <c r="BJ22" i="11"/>
  <c r="BK22" i="11"/>
  <c r="BL22" i="11"/>
  <c r="BM22" i="11"/>
  <c r="BN22" i="11"/>
  <c r="BO22" i="11"/>
  <c r="F10" i="7"/>
  <c r="AH86" i="8"/>
  <c r="AH264" i="2"/>
  <c r="AF21" i="8"/>
  <c r="AI70" i="17"/>
  <c r="AG68" i="2"/>
  <c r="AF66" i="2"/>
  <c r="AG66" i="13"/>
  <c r="AL42" i="13"/>
  <c r="AM42" i="13"/>
  <c r="AN42" i="13"/>
  <c r="AO42" i="13"/>
  <c r="AN106" i="11"/>
  <c r="AB190" i="9"/>
  <c r="AB187" i="9"/>
  <c r="AB26" i="8"/>
  <c r="AC22" i="8"/>
  <c r="AJ174" i="9"/>
  <c r="AK174" i="9"/>
  <c r="AL174" i="9"/>
  <c r="AM174" i="9"/>
  <c r="AN174" i="9"/>
  <c r="AO174" i="9"/>
  <c r="AP174" i="9"/>
  <c r="AQ174" i="9"/>
  <c r="AR174" i="9"/>
  <c r="AS174" i="9"/>
  <c r="AT174" i="9"/>
  <c r="AU174" i="9"/>
  <c r="AV174" i="9"/>
  <c r="AW174" i="9"/>
  <c r="AX174" i="9"/>
  <c r="AY174" i="9"/>
  <c r="AZ174" i="9"/>
  <c r="BA174" i="9"/>
  <c r="BB174" i="9"/>
  <c r="BC174" i="9"/>
  <c r="BD174" i="9"/>
  <c r="BE174" i="9"/>
  <c r="BF174" i="9"/>
  <c r="BG174" i="9"/>
  <c r="BH174" i="9"/>
  <c r="BI174" i="9"/>
  <c r="BJ174" i="9"/>
  <c r="BK174" i="9"/>
  <c r="BL174" i="9"/>
  <c r="BM174" i="9"/>
  <c r="BN174" i="9"/>
  <c r="BO174" i="9"/>
  <c r="AH102" i="15"/>
  <c r="AF119" i="11"/>
  <c r="AG119" i="11"/>
  <c r="AH119" i="11"/>
  <c r="AI119" i="11"/>
  <c r="AJ119" i="11"/>
  <c r="AK119" i="11"/>
  <c r="AL119" i="11"/>
  <c r="AM119" i="11"/>
  <c r="AN119" i="11"/>
  <c r="AO119" i="11"/>
  <c r="AP119" i="11"/>
  <c r="AQ119" i="11"/>
  <c r="AR119" i="11"/>
  <c r="AS119" i="11"/>
  <c r="AT119" i="11"/>
  <c r="AU119" i="11"/>
  <c r="AV119" i="11"/>
  <c r="AW119" i="11"/>
  <c r="AX119" i="11"/>
  <c r="AY119" i="11"/>
  <c r="AZ119" i="11"/>
  <c r="BA119" i="11"/>
  <c r="BB119" i="11"/>
  <c r="BC119" i="11"/>
  <c r="BD119" i="11"/>
  <c r="BE119" i="11"/>
  <c r="BF119" i="11"/>
  <c r="BG119" i="11"/>
  <c r="BH119" i="11"/>
  <c r="BI119" i="11"/>
  <c r="BJ119" i="11"/>
  <c r="BK119" i="11"/>
  <c r="BL119" i="11"/>
  <c r="BM119" i="11"/>
  <c r="BN119" i="11"/>
  <c r="BO119" i="11"/>
  <c r="F41" i="7"/>
  <c r="AL70" i="11"/>
  <c r="AM70" i="11"/>
  <c r="AN70" i="11"/>
  <c r="AO70" i="11"/>
  <c r="AP70" i="11"/>
  <c r="AQ70" i="11"/>
  <c r="AR70" i="11"/>
  <c r="AS70" i="11"/>
  <c r="AT70" i="11"/>
  <c r="AU70" i="11"/>
  <c r="AV70" i="11"/>
  <c r="AW70" i="11"/>
  <c r="AX70" i="11"/>
  <c r="AY70" i="11"/>
  <c r="AZ70" i="11"/>
  <c r="BA70" i="11"/>
  <c r="BB70" i="11"/>
  <c r="BC70" i="11"/>
  <c r="BD70" i="11"/>
  <c r="BE70" i="11"/>
  <c r="BF70" i="11"/>
  <c r="BG70" i="11"/>
  <c r="BH70" i="11"/>
  <c r="BI70" i="11"/>
  <c r="BJ70" i="11"/>
  <c r="BK70" i="11"/>
  <c r="BL70" i="11"/>
  <c r="BM70" i="11"/>
  <c r="BN70" i="11"/>
  <c r="BO70" i="11"/>
  <c r="AF70" i="11"/>
  <c r="AG70" i="11"/>
  <c r="AH70" i="11"/>
  <c r="F25" i="7"/>
  <c r="AL8" i="11"/>
  <c r="AM8" i="11"/>
  <c r="AN8" i="11"/>
  <c r="AO8" i="11"/>
  <c r="AP8" i="11"/>
  <c r="AQ8" i="11"/>
  <c r="AR8" i="11"/>
  <c r="AS8" i="11"/>
  <c r="AT8" i="11"/>
  <c r="AU8" i="11"/>
  <c r="AV8" i="11"/>
  <c r="AW8" i="11"/>
  <c r="AX8" i="11"/>
  <c r="AY8" i="11"/>
  <c r="AZ8" i="11"/>
  <c r="BA8" i="11"/>
  <c r="BB8" i="11"/>
  <c r="BC8" i="11"/>
  <c r="BD8" i="11"/>
  <c r="BE8" i="11"/>
  <c r="BF8" i="11"/>
  <c r="BG8" i="11"/>
  <c r="BH8" i="11"/>
  <c r="BI8" i="11"/>
  <c r="BJ8" i="11"/>
  <c r="BK8" i="11"/>
  <c r="BL8" i="11"/>
  <c r="BM8" i="11"/>
  <c r="BN8" i="11"/>
  <c r="BO8" i="11"/>
  <c r="AF8" i="11"/>
  <c r="AG8" i="11"/>
  <c r="AH8" i="11"/>
  <c r="AI8" i="11"/>
  <c r="AJ8" i="11"/>
  <c r="AK8" i="11"/>
  <c r="F7" i="7"/>
  <c r="AG269" i="2"/>
  <c r="Z22" i="8"/>
  <c r="Z26" i="8"/>
  <c r="AA22" i="8"/>
  <c r="AK38" i="14"/>
  <c r="AH134" i="12"/>
  <c r="AI134" i="12"/>
  <c r="AJ134" i="12"/>
  <c r="AK134" i="12"/>
  <c r="AF135" i="10"/>
  <c r="AG135" i="10"/>
  <c r="AH135" i="10"/>
  <c r="AI135" i="10"/>
  <c r="AJ135" i="10"/>
  <c r="AK135" i="10"/>
  <c r="AF22" i="10"/>
  <c r="AG22" i="10"/>
  <c r="AJ9" i="8"/>
  <c r="AK9" i="8"/>
  <c r="X22" i="8"/>
  <c r="N56" i="2"/>
  <c r="F134" i="7"/>
  <c r="AF74" i="13"/>
  <c r="AG74" i="13"/>
  <c r="AH74" i="13"/>
  <c r="AO10" i="13"/>
  <c r="AP10" i="13"/>
  <c r="AQ10" i="13"/>
  <c r="AR10" i="13"/>
  <c r="AS10" i="13"/>
  <c r="AT10" i="13"/>
  <c r="AU10" i="13"/>
  <c r="AV10" i="13"/>
  <c r="AW10" i="13"/>
  <c r="AX10" i="13"/>
  <c r="AY10" i="13"/>
  <c r="AZ10" i="13"/>
  <c r="BA10" i="13"/>
  <c r="BB10" i="13"/>
  <c r="BC10" i="13"/>
  <c r="BD10" i="13"/>
  <c r="BE10" i="13"/>
  <c r="BF10" i="13"/>
  <c r="BG10" i="13"/>
  <c r="BH10" i="13"/>
  <c r="BI10" i="13"/>
  <c r="BJ10" i="13"/>
  <c r="BK10" i="13"/>
  <c r="BL10" i="13"/>
  <c r="BM10" i="13"/>
  <c r="BN10" i="13"/>
  <c r="BO10" i="13"/>
  <c r="AF122" i="12"/>
  <c r="AG122" i="12"/>
  <c r="AH122" i="12"/>
  <c r="AI122" i="12"/>
  <c r="J34" i="2"/>
  <c r="AG139" i="3"/>
  <c r="AF258" i="2"/>
  <c r="AF255" i="2"/>
  <c r="AV25" i="8"/>
  <c r="AW25" i="8"/>
  <c r="AF119" i="10"/>
  <c r="AG119" i="10"/>
  <c r="AH119" i="10"/>
  <c r="AI119" i="10"/>
  <c r="AJ119" i="10"/>
  <c r="AK119" i="10"/>
  <c r="AF70" i="10"/>
  <c r="AG70" i="10"/>
  <c r="AH70" i="10"/>
  <c r="AI70" i="10"/>
  <c r="AJ70" i="10"/>
  <c r="AK70" i="10"/>
  <c r="AB91" i="8"/>
  <c r="N22" i="8"/>
  <c r="N26" i="8"/>
  <c r="O22" i="8"/>
  <c r="AF71" i="11"/>
  <c r="AG71" i="11"/>
  <c r="AH71" i="11"/>
  <c r="AI71" i="11"/>
  <c r="AJ71" i="11"/>
  <c r="AK71" i="11"/>
  <c r="AN71" i="11"/>
  <c r="AO71" i="11"/>
  <c r="AP71" i="11"/>
  <c r="AQ71" i="11"/>
  <c r="AR71" i="11"/>
  <c r="AS71" i="11"/>
  <c r="AT71" i="11"/>
  <c r="AU71" i="11"/>
  <c r="AV71" i="11"/>
  <c r="AW71" i="11"/>
  <c r="AX71" i="11"/>
  <c r="AY71" i="11"/>
  <c r="AZ71" i="11"/>
  <c r="BA71" i="11"/>
  <c r="BB71" i="11"/>
  <c r="BC71" i="11"/>
  <c r="BD71" i="11"/>
  <c r="BE71" i="11"/>
  <c r="BF71" i="11"/>
  <c r="BG71" i="11"/>
  <c r="BH71" i="11"/>
  <c r="BI71" i="11"/>
  <c r="BJ71" i="11"/>
  <c r="BK71" i="11"/>
  <c r="BL71" i="11"/>
  <c r="BM71" i="11"/>
  <c r="BN71" i="11"/>
  <c r="BO71" i="11"/>
  <c r="F26" i="7"/>
  <c r="AB22" i="8"/>
  <c r="AD26" i="8"/>
  <c r="X23" i="8"/>
  <c r="AN10" i="16"/>
  <c r="AO10" i="16"/>
  <c r="AP10" i="16"/>
  <c r="AQ10" i="16"/>
  <c r="AR10" i="16"/>
  <c r="AS10" i="16"/>
  <c r="AT10" i="16"/>
  <c r="AU10" i="16"/>
  <c r="AV10" i="16"/>
  <c r="AW10" i="16"/>
  <c r="AX10" i="16"/>
  <c r="AY10" i="16"/>
  <c r="AZ10" i="16"/>
  <c r="BA10" i="16"/>
  <c r="BB10" i="16"/>
  <c r="BC10" i="16"/>
  <c r="BD10" i="16"/>
  <c r="BE10" i="16"/>
  <c r="BF10" i="16"/>
  <c r="BG10" i="16"/>
  <c r="BH10" i="16"/>
  <c r="BI10" i="16"/>
  <c r="BJ10" i="16"/>
  <c r="BK10" i="16"/>
  <c r="BL10" i="16"/>
  <c r="BM10" i="16"/>
  <c r="BN10" i="16"/>
  <c r="BO10" i="16"/>
  <c r="AF60" i="14"/>
  <c r="Z67" i="2"/>
  <c r="F164" i="7"/>
  <c r="AF261" i="9"/>
  <c r="X318" i="9"/>
  <c r="X328" i="9"/>
  <c r="X317" i="9"/>
  <c r="Z131" i="1"/>
  <c r="AF134" i="11"/>
  <c r="AG134" i="11"/>
  <c r="AH134" i="11"/>
  <c r="AL134" i="11"/>
  <c r="AM134" i="11"/>
  <c r="AN134" i="11"/>
  <c r="AO134" i="11"/>
  <c r="AP134" i="11"/>
  <c r="AQ134" i="11"/>
  <c r="AR134" i="11"/>
  <c r="AS134" i="11"/>
  <c r="AT134" i="11"/>
  <c r="AU134" i="11"/>
  <c r="AV134" i="11"/>
  <c r="AW134" i="11"/>
  <c r="AX134" i="11"/>
  <c r="AY134" i="11"/>
  <c r="AZ134" i="11"/>
  <c r="BA134" i="11"/>
  <c r="BB134" i="11"/>
  <c r="BC134" i="11"/>
  <c r="BD134" i="11"/>
  <c r="BE134" i="11"/>
  <c r="BF134" i="11"/>
  <c r="BG134" i="11"/>
  <c r="BH134" i="11"/>
  <c r="BI134" i="11"/>
  <c r="BJ134" i="11"/>
  <c r="BK134" i="11"/>
  <c r="BL134" i="11"/>
  <c r="BM134" i="11"/>
  <c r="BN134" i="11"/>
  <c r="BO134" i="11"/>
  <c r="F45" i="7"/>
  <c r="AF87" i="11"/>
  <c r="AG87" i="11"/>
  <c r="AH87" i="11"/>
  <c r="AI87" i="11"/>
  <c r="AJ87" i="11"/>
  <c r="AK87" i="11"/>
  <c r="AL87" i="11"/>
  <c r="AM87" i="11"/>
  <c r="AN87" i="11"/>
  <c r="AO87" i="11"/>
  <c r="AP87" i="11"/>
  <c r="AQ87" i="11"/>
  <c r="AR87" i="11"/>
  <c r="AS87" i="11"/>
  <c r="AT87" i="11"/>
  <c r="AU87" i="11"/>
  <c r="AV87" i="11"/>
  <c r="AW87" i="11"/>
  <c r="AX87" i="11"/>
  <c r="AY87" i="11"/>
  <c r="AZ87" i="11"/>
  <c r="BA87" i="11"/>
  <c r="BB87" i="11"/>
  <c r="BC87" i="11"/>
  <c r="BD87" i="11"/>
  <c r="BE87" i="11"/>
  <c r="BF87" i="11"/>
  <c r="BG87" i="11"/>
  <c r="BH87" i="11"/>
  <c r="BI87" i="11"/>
  <c r="BJ87" i="11"/>
  <c r="BK87" i="11"/>
  <c r="BL87" i="11"/>
  <c r="BM87" i="11"/>
  <c r="BN87" i="11"/>
  <c r="BO87" i="11"/>
  <c r="F31" i="7"/>
  <c r="AL10" i="11"/>
  <c r="AM10" i="11"/>
  <c r="AN10" i="11"/>
  <c r="AO10" i="11"/>
  <c r="AP10" i="11"/>
  <c r="AQ10" i="11"/>
  <c r="AR10" i="11"/>
  <c r="AS10" i="11"/>
  <c r="AT10" i="11"/>
  <c r="AU10" i="11"/>
  <c r="AV10" i="11"/>
  <c r="AW10" i="11"/>
  <c r="AX10" i="11"/>
  <c r="AY10" i="11"/>
  <c r="AZ10" i="11"/>
  <c r="BA10" i="11"/>
  <c r="BB10" i="11"/>
  <c r="BC10" i="11"/>
  <c r="BD10" i="11"/>
  <c r="BE10" i="11"/>
  <c r="BF10" i="11"/>
  <c r="BG10" i="11"/>
  <c r="BH10" i="11"/>
  <c r="BI10" i="11"/>
  <c r="BJ10" i="11"/>
  <c r="BK10" i="11"/>
  <c r="BL10" i="11"/>
  <c r="BM10" i="11"/>
  <c r="BN10" i="11"/>
  <c r="BO10" i="11"/>
  <c r="AF10" i="11"/>
  <c r="AG10" i="11"/>
  <c r="AH10" i="11"/>
  <c r="F9" i="7"/>
  <c r="AF6" i="11"/>
  <c r="AG6" i="11"/>
  <c r="AH6" i="11"/>
  <c r="AI6" i="11"/>
  <c r="AJ6" i="11"/>
  <c r="AK6" i="11"/>
  <c r="AL6" i="11"/>
  <c r="AM6" i="11"/>
  <c r="AN6" i="11"/>
  <c r="AO6" i="11"/>
  <c r="AP6" i="11"/>
  <c r="AQ6" i="11"/>
  <c r="AR6" i="11"/>
  <c r="AS6" i="11"/>
  <c r="AT6" i="11"/>
  <c r="AU6" i="11"/>
  <c r="AV6" i="11"/>
  <c r="AW6" i="11"/>
  <c r="AX6" i="11"/>
  <c r="AY6" i="11"/>
  <c r="AZ6" i="11"/>
  <c r="BA6" i="11"/>
  <c r="BB6" i="11"/>
  <c r="BC6" i="11"/>
  <c r="BD6" i="11"/>
  <c r="BE6" i="11"/>
  <c r="BF6" i="11"/>
  <c r="BG6" i="11"/>
  <c r="BH6" i="11"/>
  <c r="BI6" i="11"/>
  <c r="BJ6" i="11"/>
  <c r="BK6" i="11"/>
  <c r="BL6" i="11"/>
  <c r="BM6" i="11"/>
  <c r="BN6" i="11"/>
  <c r="BO6" i="11"/>
  <c r="F5" i="7"/>
  <c r="R26" i="8"/>
  <c r="S22" i="8"/>
  <c r="AH134" i="16"/>
  <c r="AF118" i="10"/>
  <c r="AG118" i="10"/>
  <c r="AL118" i="10"/>
  <c r="AM118" i="10"/>
  <c r="AN118" i="10"/>
  <c r="AO118" i="10"/>
  <c r="AP118" i="10"/>
  <c r="AQ118" i="10"/>
  <c r="AR118" i="10"/>
  <c r="AS118" i="10"/>
  <c r="AT118" i="10"/>
  <c r="AU118" i="10"/>
  <c r="AV118" i="10"/>
  <c r="AW118" i="10"/>
  <c r="AX118" i="10"/>
  <c r="AY118" i="10"/>
  <c r="AZ118" i="10"/>
  <c r="BA118" i="10"/>
  <c r="BB118" i="10"/>
  <c r="BC118" i="10"/>
  <c r="BD118" i="10"/>
  <c r="BE118" i="10"/>
  <c r="BF118" i="10"/>
  <c r="BG118" i="10"/>
  <c r="BH118" i="10"/>
  <c r="BI118" i="10"/>
  <c r="BJ118" i="10"/>
  <c r="BK118" i="10"/>
  <c r="BL118" i="10"/>
  <c r="BM118" i="10"/>
  <c r="BN118" i="10"/>
  <c r="BO118" i="10"/>
  <c r="AL71" i="10"/>
  <c r="AM71" i="10"/>
  <c r="AN71" i="10"/>
  <c r="AO71" i="10"/>
  <c r="AP71" i="10"/>
  <c r="AQ71" i="10"/>
  <c r="AR71" i="10"/>
  <c r="AS71" i="10"/>
  <c r="AT71" i="10"/>
  <c r="AU71" i="10"/>
  <c r="AV71" i="10"/>
  <c r="AW71" i="10"/>
  <c r="AX71" i="10"/>
  <c r="AY71" i="10"/>
  <c r="AZ71" i="10"/>
  <c r="BA71" i="10"/>
  <c r="BB71" i="10"/>
  <c r="BC71" i="10"/>
  <c r="BD71" i="10"/>
  <c r="BE71" i="10"/>
  <c r="BF71" i="10"/>
  <c r="BG71" i="10"/>
  <c r="BH71" i="10"/>
  <c r="BI71" i="10"/>
  <c r="BJ71" i="10"/>
  <c r="BK71" i="10"/>
  <c r="BL71" i="10"/>
  <c r="BM71" i="10"/>
  <c r="BN71" i="10"/>
  <c r="BO71" i="10"/>
  <c r="AJ173" i="9"/>
  <c r="V23" i="8"/>
  <c r="AB23" i="8"/>
  <c r="AB90" i="8"/>
  <c r="AH269" i="2"/>
  <c r="AI134" i="16"/>
  <c r="AK134" i="16"/>
  <c r="AF26" i="8"/>
  <c r="AG26" i="8"/>
  <c r="F14" i="5"/>
  <c r="AI102" i="15"/>
  <c r="AK102" i="15"/>
  <c r="AK173" i="9"/>
  <c r="AL173" i="9"/>
  <c r="AM173" i="9"/>
  <c r="AN173" i="9"/>
  <c r="AO173" i="9"/>
  <c r="AP173" i="9"/>
  <c r="AQ173" i="9"/>
  <c r="AR173" i="9"/>
  <c r="AS173" i="9"/>
  <c r="AT173" i="9"/>
  <c r="AU173" i="9"/>
  <c r="AV173" i="9"/>
  <c r="AW173" i="9"/>
  <c r="AX173" i="9"/>
  <c r="AY173" i="9"/>
  <c r="AZ173" i="9"/>
  <c r="BA173" i="9"/>
  <c r="BB173" i="9"/>
  <c r="BC173" i="9"/>
  <c r="BD173" i="9"/>
  <c r="BE173" i="9"/>
  <c r="BF173" i="9"/>
  <c r="BG173" i="9"/>
  <c r="BH173" i="9"/>
  <c r="BI173" i="9"/>
  <c r="BJ173" i="9"/>
  <c r="BK173" i="9"/>
  <c r="BL173" i="9"/>
  <c r="BM173" i="9"/>
  <c r="BN173" i="9"/>
  <c r="BO173" i="9"/>
  <c r="AH118" i="10"/>
  <c r="AO106" i="11"/>
  <c r="AQ137" i="11"/>
  <c r="AR137" i="11"/>
  <c r="AP106" i="11"/>
  <c r="AX25" i="8"/>
  <c r="AY25" i="8"/>
  <c r="AZ25" i="8"/>
  <c r="BA25" i="8"/>
  <c r="AJ25" i="8"/>
  <c r="AK25" i="8"/>
  <c r="AL25" i="8"/>
  <c r="AM25" i="8"/>
  <c r="AN25" i="8"/>
  <c r="AO25" i="8"/>
  <c r="AP25" i="8"/>
  <c r="AQ25" i="8"/>
  <c r="AQ106" i="11"/>
  <c r="AR106" i="11"/>
  <c r="AS106" i="11"/>
  <c r="AS137" i="11"/>
  <c r="AT137" i="11"/>
  <c r="AU137" i="11"/>
  <c r="AV137" i="11"/>
  <c r="AP42" i="13"/>
  <c r="AQ42" i="13"/>
  <c r="AR42" i="13"/>
  <c r="AS42" i="13"/>
  <c r="AT42" i="13"/>
  <c r="AU42" i="13"/>
  <c r="AV42" i="13"/>
  <c r="AW42" i="13"/>
  <c r="AX42" i="13"/>
  <c r="AY42" i="13"/>
  <c r="AZ42" i="13"/>
  <c r="BA42" i="13"/>
  <c r="BB42" i="13"/>
  <c r="BC42" i="13"/>
  <c r="BD42" i="13"/>
  <c r="BE42" i="13"/>
  <c r="BF42" i="13"/>
  <c r="BG42" i="13"/>
  <c r="BH42" i="13"/>
  <c r="BI42" i="13"/>
  <c r="BJ42" i="13"/>
  <c r="BK42" i="13"/>
  <c r="BL42" i="13"/>
  <c r="BM42" i="13"/>
  <c r="BN42" i="13"/>
  <c r="BO42" i="13"/>
  <c r="AU10" i="17"/>
  <c r="BB25" i="8"/>
  <c r="BC25" i="8"/>
  <c r="AV10" i="17"/>
  <c r="AT106" i="11"/>
  <c r="AW10" i="17"/>
  <c r="AW137" i="11"/>
  <c r="AU106" i="11"/>
  <c r="AV106" i="11"/>
  <c r="AX10" i="17"/>
  <c r="AX137" i="11"/>
  <c r="BD25" i="8"/>
  <c r="AY137" i="11"/>
  <c r="AW106" i="11"/>
  <c r="AY10" i="17"/>
  <c r="BE25" i="8"/>
  <c r="AX106" i="11"/>
  <c r="AY106" i="11"/>
  <c r="AZ106" i="11"/>
  <c r="AZ137" i="11"/>
  <c r="AZ10" i="17"/>
  <c r="BF25" i="8"/>
  <c r="BG25" i="8"/>
  <c r="BH25" i="8"/>
  <c r="BI25" i="8"/>
  <c r="BJ25" i="8"/>
  <c r="BA10" i="17"/>
  <c r="BB10" i="17"/>
  <c r="BC10" i="17"/>
  <c r="BD10" i="17"/>
  <c r="BE10" i="17"/>
  <c r="BF10" i="17"/>
  <c r="BG10" i="17"/>
  <c r="BA106" i="11"/>
  <c r="BB106" i="11"/>
  <c r="BC106" i="11"/>
  <c r="BD106" i="11"/>
  <c r="BE106" i="11"/>
  <c r="BK25" i="8"/>
  <c r="BL25" i="8"/>
  <c r="BM25" i="8"/>
  <c r="BF106" i="11"/>
  <c r="BH10" i="17"/>
  <c r="BN25" i="8"/>
  <c r="BO25" i="8"/>
  <c r="BI10" i="17"/>
  <c r="BG106" i="11"/>
  <c r="BJ10" i="17"/>
  <c r="BH106" i="11"/>
  <c r="BK10" i="17"/>
  <c r="BI106" i="11"/>
  <c r="BL10" i="17"/>
  <c r="BJ106" i="11"/>
  <c r="BK106" i="11"/>
  <c r="BM10" i="17"/>
  <c r="BN10" i="17"/>
  <c r="BL106" i="11"/>
  <c r="BM106" i="11"/>
  <c r="BO10" i="17"/>
  <c r="BN106" i="11"/>
  <c r="BO106" i="11"/>
  <c r="P266" i="2"/>
  <c r="BF26" i="1"/>
  <c r="P26" i="1"/>
  <c r="AB12" i="1"/>
  <c r="G13" i="1"/>
  <c r="W13" i="1"/>
  <c r="I136" i="15"/>
  <c r="AA178" i="2"/>
  <c r="M133" i="14"/>
  <c r="M89" i="3"/>
  <c r="L69" i="16"/>
  <c r="L71" i="16" s="1"/>
  <c r="AJ10" i="14"/>
  <c r="AJ7" i="15"/>
  <c r="AK7" i="15"/>
  <c r="T5" i="15"/>
  <c r="T7" i="15"/>
  <c r="Y8" i="15"/>
  <c r="H5" i="15"/>
  <c r="H7" i="15" s="1"/>
  <c r="AK10" i="16"/>
  <c r="AJ10" i="16"/>
  <c r="AJ6" i="16"/>
  <c r="AJ5" i="16"/>
  <c r="AI5" i="14"/>
  <c r="AJ6" i="14"/>
  <c r="AJ5" i="14"/>
  <c r="AC5" i="15"/>
  <c r="AC7" i="15" s="1"/>
  <c r="M8" i="15"/>
  <c r="AB8" i="15"/>
  <c r="T128" i="17"/>
  <c r="V133" i="17"/>
  <c r="V135" i="17"/>
  <c r="D81" i="10"/>
  <c r="S99" i="1"/>
  <c r="P128" i="17"/>
  <c r="X195" i="2"/>
  <c r="X190" i="2" s="1"/>
  <c r="X188" i="2" s="1"/>
  <c r="AA106" i="3"/>
  <c r="AA29" i="3" s="1"/>
  <c r="AG128" i="17"/>
  <c r="S106" i="3"/>
  <c r="S101" i="3"/>
  <c r="AC112" i="17"/>
  <c r="T192" i="2"/>
  <c r="I197" i="2"/>
  <c r="F61" i="17"/>
  <c r="V189" i="2"/>
  <c r="M100" i="3"/>
  <c r="S100" i="3"/>
  <c r="U100" i="3"/>
  <c r="I100" i="3"/>
  <c r="L189" i="2"/>
  <c r="N100" i="3"/>
  <c r="S189" i="2"/>
  <c r="S188" i="2" s="1"/>
  <c r="Z128" i="17"/>
  <c r="G197" i="2"/>
  <c r="T189" i="2"/>
  <c r="H63" i="17"/>
  <c r="P144" i="17"/>
  <c r="V128" i="17"/>
  <c r="O128" i="17"/>
  <c r="AB193" i="2"/>
  <c r="AB115" i="2" s="1"/>
  <c r="T195" i="2"/>
  <c r="AB195" i="2"/>
  <c r="I106" i="3"/>
  <c r="P106" i="3" s="1"/>
  <c r="V106" i="3"/>
  <c r="J107" i="3"/>
  <c r="U73" i="17"/>
  <c r="H128" i="17"/>
  <c r="L128" i="17"/>
  <c r="X128" i="17"/>
  <c r="R128" i="17"/>
  <c r="G137" i="17"/>
  <c r="N144" i="17"/>
  <c r="J138" i="17"/>
  <c r="AG48" i="17"/>
  <c r="F128" i="17"/>
  <c r="L195" i="2"/>
  <c r="L190" i="2"/>
  <c r="Z196" i="2"/>
  <c r="O48" i="17"/>
  <c r="Y100" i="3"/>
  <c r="X117" i="17"/>
  <c r="K128" i="17"/>
  <c r="L133" i="14"/>
  <c r="Y106" i="9"/>
  <c r="S72" i="15"/>
  <c r="X79" i="1"/>
  <c r="AA120" i="13"/>
  <c r="P85" i="16"/>
  <c r="Y182" i="2"/>
  <c r="Y115" i="2" s="1"/>
  <c r="Z184" i="2"/>
  <c r="AD184" i="2" s="1"/>
  <c r="AC181" i="2"/>
  <c r="AC182" i="2"/>
  <c r="E89" i="3"/>
  <c r="U121" i="13"/>
  <c r="N8" i="15"/>
  <c r="N21" i="13"/>
  <c r="P145" i="13"/>
  <c r="R59" i="1" s="1"/>
  <c r="P9" i="16"/>
  <c r="D169" i="2"/>
  <c r="D168" i="2" s="1"/>
  <c r="D166" i="2" s="1"/>
  <c r="N88" i="13"/>
  <c r="N85" i="3"/>
  <c r="N77" i="3" s="1"/>
  <c r="Y101" i="2"/>
  <c r="Z76" i="10"/>
  <c r="W56" i="17"/>
  <c r="S69" i="17"/>
  <c r="E197" i="2"/>
  <c r="M197" i="2"/>
  <c r="M188" i="2" s="1"/>
  <c r="J137" i="15"/>
  <c r="E170" i="2"/>
  <c r="U138" i="15"/>
  <c r="Z197" i="2"/>
  <c r="Y180" i="2"/>
  <c r="R197" i="2"/>
  <c r="AG143" i="15"/>
  <c r="AG85" i="3" s="1"/>
  <c r="D197" i="2"/>
  <c r="N89" i="13"/>
  <c r="V104" i="13"/>
  <c r="L163" i="2"/>
  <c r="I69" i="9"/>
  <c r="E5" i="13"/>
  <c r="E7" i="13" s="1"/>
  <c r="P71" i="16"/>
  <c r="I138" i="15"/>
  <c r="W72" i="16"/>
  <c r="E79" i="1"/>
  <c r="E71" i="1" s="1"/>
  <c r="AC180" i="2"/>
  <c r="K186" i="2"/>
  <c r="Q137" i="15"/>
  <c r="S72" i="16"/>
  <c r="D181" i="2"/>
  <c r="U186" i="2"/>
  <c r="E85" i="3"/>
  <c r="AF14" i="17"/>
  <c r="AF197" i="2"/>
  <c r="AG145" i="15"/>
  <c r="AG79" i="1" s="1"/>
  <c r="Q138" i="15"/>
  <c r="J138" i="15"/>
  <c r="S73" i="16"/>
  <c r="AA169" i="2"/>
  <c r="D186" i="2"/>
  <c r="V197" i="2"/>
  <c r="I85" i="3"/>
  <c r="W85" i="3"/>
  <c r="Z96" i="3"/>
  <c r="AG109" i="13"/>
  <c r="AH101" i="13" s="1"/>
  <c r="L138" i="14"/>
  <c r="O89" i="15"/>
  <c r="S85" i="3"/>
  <c r="AB8" i="17"/>
  <c r="M138" i="15"/>
  <c r="Z88" i="13"/>
  <c r="H88" i="16"/>
  <c r="AC117" i="13"/>
  <c r="AC119" i="13"/>
  <c r="K72" i="15"/>
  <c r="Y147" i="2"/>
  <c r="J180" i="2"/>
  <c r="J179" i="2"/>
  <c r="G186" i="2"/>
  <c r="AC186" i="2"/>
  <c r="M85" i="3"/>
  <c r="AA85" i="3"/>
  <c r="K16" i="17"/>
  <c r="AA16" i="17"/>
  <c r="AF45" i="13"/>
  <c r="AG37" i="13"/>
  <c r="Z149" i="2"/>
  <c r="Z158" i="2"/>
  <c r="T144" i="17"/>
  <c r="N137" i="17"/>
  <c r="AA195" i="2"/>
  <c r="D107" i="3"/>
  <c r="V107" i="3"/>
  <c r="W88" i="17"/>
  <c r="AA120" i="17"/>
  <c r="P21" i="17"/>
  <c r="P23" i="17"/>
  <c r="T21" i="17"/>
  <c r="T23" i="17" s="1"/>
  <c r="X32" i="17"/>
  <c r="N189" i="2"/>
  <c r="AA100" i="3"/>
  <c r="AC100" i="3"/>
  <c r="N40" i="17"/>
  <c r="V37" i="17"/>
  <c r="V39" i="17"/>
  <c r="M189" i="2"/>
  <c r="Z100" i="3"/>
  <c r="AB100" i="3"/>
  <c r="O120" i="17"/>
  <c r="D144" i="17"/>
  <c r="D138" i="17"/>
  <c r="S128" i="17"/>
  <c r="N99" i="1"/>
  <c r="N91" i="1" s="1"/>
  <c r="J189" i="2"/>
  <c r="L100" i="3"/>
  <c r="W100" i="3"/>
  <c r="AB189" i="2"/>
  <c r="K37" i="17"/>
  <c r="K39" i="17" s="1"/>
  <c r="W37" i="17"/>
  <c r="W39" i="17" s="1"/>
  <c r="O189" i="2"/>
  <c r="Q48" i="17"/>
  <c r="AA189" i="2"/>
  <c r="Q88" i="17"/>
  <c r="M96" i="17"/>
  <c r="U96" i="17"/>
  <c r="AB96" i="17"/>
  <c r="K120" i="17"/>
  <c r="E16" i="17"/>
  <c r="I16" i="17"/>
  <c r="U16" i="17"/>
  <c r="Y16" i="17"/>
  <c r="I8" i="17"/>
  <c r="F16" i="17"/>
  <c r="N16" i="17"/>
  <c r="W108" i="3"/>
  <c r="D130" i="10"/>
  <c r="D66" i="17"/>
  <c r="AC16" i="17"/>
  <c r="D92" i="1"/>
  <c r="P92" i="1" s="1"/>
  <c r="L145" i="17"/>
  <c r="L107" i="3"/>
  <c r="Y137" i="17"/>
  <c r="AA99" i="1"/>
  <c r="O62" i="17"/>
  <c r="O57" i="17" s="1"/>
  <c r="E117" i="17"/>
  <c r="F118" i="17" s="1"/>
  <c r="E195" i="2"/>
  <c r="E128" i="17"/>
  <c r="E120" i="17"/>
  <c r="I121" i="17"/>
  <c r="I195" i="2"/>
  <c r="W195" i="2"/>
  <c r="U128" i="17"/>
  <c r="U121" i="17"/>
  <c r="W128" i="17"/>
  <c r="Y106" i="3"/>
  <c r="T100" i="3"/>
  <c r="R100" i="3"/>
  <c r="Q144" i="17"/>
  <c r="S196" i="2"/>
  <c r="Q137" i="17"/>
  <c r="X107" i="3"/>
  <c r="AB137" i="17"/>
  <c r="AB144" i="17"/>
  <c r="AF144" i="17"/>
  <c r="E100" i="3"/>
  <c r="K100" i="3"/>
  <c r="U189" i="2"/>
  <c r="AD128" i="17"/>
  <c r="G136" i="17"/>
  <c r="G196" i="2"/>
  <c r="M145" i="17"/>
  <c r="M145" i="10"/>
  <c r="M107" i="3"/>
  <c r="M144" i="17"/>
  <c r="R99" i="1"/>
  <c r="P138" i="17"/>
  <c r="AB99" i="1"/>
  <c r="Z138" i="17"/>
  <c r="AC137" i="17"/>
  <c r="AG143" i="17"/>
  <c r="AG107" i="3" s="1"/>
  <c r="V144" i="17"/>
  <c r="F144" i="17"/>
  <c r="I137" i="17"/>
  <c r="Z137" i="17"/>
  <c r="N128" i="17"/>
  <c r="F99" i="1"/>
  <c r="Z189" i="2"/>
  <c r="H195" i="2"/>
  <c r="H190" i="2" s="1"/>
  <c r="T196" i="2"/>
  <c r="AD196" i="2" s="1"/>
  <c r="E191" i="2"/>
  <c r="E73" i="17"/>
  <c r="I73" i="17"/>
  <c r="I191" i="2"/>
  <c r="AF79" i="17"/>
  <c r="AF102" i="3" s="1"/>
  <c r="AB63" i="17"/>
  <c r="AF63" i="17" s="1"/>
  <c r="X144" i="17"/>
  <c r="AC144" i="17"/>
  <c r="AG144" i="17"/>
  <c r="AB128" i="17"/>
  <c r="O145" i="17"/>
  <c r="O99" i="1" s="1"/>
  <c r="AC138" i="17"/>
  <c r="J137" i="17"/>
  <c r="J128" i="17"/>
  <c r="H196" i="2"/>
  <c r="AA88" i="17"/>
  <c r="M121" i="17"/>
  <c r="J62" i="17"/>
  <c r="AD96" i="17"/>
  <c r="R63" i="17"/>
  <c r="AG96" i="17"/>
  <c r="AC120" i="17"/>
  <c r="J135" i="17"/>
  <c r="G144" i="17"/>
  <c r="W144" i="17"/>
  <c r="P72" i="17"/>
  <c r="X72" i="17"/>
  <c r="O100" i="3"/>
  <c r="K61" i="17"/>
  <c r="W61" i="17"/>
  <c r="W53" i="17"/>
  <c r="F63" i="17"/>
  <c r="J63" i="17"/>
  <c r="N80" i="17"/>
  <c r="AB80" i="17"/>
  <c r="AA101" i="17"/>
  <c r="AA102" i="17" s="1"/>
  <c r="M120" i="17"/>
  <c r="Z144" i="17"/>
  <c r="S16" i="17"/>
  <c r="Q16" i="17"/>
  <c r="AC197" i="2"/>
  <c r="I108" i="3"/>
  <c r="D25" i="17"/>
  <c r="D26" i="17"/>
  <c r="D137" i="17"/>
  <c r="AD16" i="17"/>
  <c r="O16" i="17"/>
  <c r="M16" i="17"/>
  <c r="Y197" i="2"/>
  <c r="E108" i="3"/>
  <c r="P108" i="3"/>
  <c r="D33" i="10"/>
  <c r="U197" i="2"/>
  <c r="W16" i="17"/>
  <c r="G16" i="17"/>
  <c r="O197" i="2"/>
  <c r="N69" i="16"/>
  <c r="N71" i="16" s="1"/>
  <c r="M138" i="16"/>
  <c r="AG141" i="15"/>
  <c r="AH133" i="15" s="1"/>
  <c r="F153" i="2"/>
  <c r="U5" i="17"/>
  <c r="U7" i="17"/>
  <c r="AC79" i="1"/>
  <c r="AC71" i="1" s="1"/>
  <c r="J16" i="17"/>
  <c r="O85" i="3"/>
  <c r="Z16" i="17"/>
  <c r="V104" i="12"/>
  <c r="T170" i="2"/>
  <c r="T168" i="2" s="1"/>
  <c r="AC171" i="2"/>
  <c r="AD171" i="2" s="1"/>
  <c r="U41" i="3"/>
  <c r="AC137" i="15"/>
  <c r="V137" i="15"/>
  <c r="AG96" i="15"/>
  <c r="V16" i="17"/>
  <c r="F24" i="16"/>
  <c r="V72" i="11"/>
  <c r="AC5" i="13"/>
  <c r="M153" i="2"/>
  <c r="AB145" i="13"/>
  <c r="AB138" i="13"/>
  <c r="F63" i="3"/>
  <c r="AC73" i="12"/>
  <c r="AC129" i="2"/>
  <c r="K41" i="3"/>
  <c r="Y85" i="3"/>
  <c r="P8" i="17"/>
  <c r="X121" i="13"/>
  <c r="Z151" i="2"/>
  <c r="Z146" i="2" s="1"/>
  <c r="W145" i="13"/>
  <c r="W137" i="13"/>
  <c r="Y63" i="3"/>
  <c r="J163" i="2"/>
  <c r="J136" i="14"/>
  <c r="O9" i="15"/>
  <c r="G145" i="15"/>
  <c r="G138" i="15" s="1"/>
  <c r="G85" i="3"/>
  <c r="O137" i="15"/>
  <c r="O79" i="1"/>
  <c r="O71" i="1" s="1"/>
  <c r="S145" i="15"/>
  <c r="S137" i="15" s="1"/>
  <c r="Y79" i="1"/>
  <c r="Y71" i="1" s="1"/>
  <c r="W137" i="15"/>
  <c r="K185" i="2"/>
  <c r="K136" i="16"/>
  <c r="E145" i="16"/>
  <c r="E137" i="16"/>
  <c r="E96" i="3"/>
  <c r="AG143" i="16"/>
  <c r="AG96" i="3" s="1"/>
  <c r="AC145" i="16"/>
  <c r="AC138" i="16"/>
  <c r="F9" i="17"/>
  <c r="F197" i="2"/>
  <c r="N9" i="17"/>
  <c r="N197" i="2"/>
  <c r="R9" i="17"/>
  <c r="R16" i="17"/>
  <c r="T197" i="2"/>
  <c r="T145" i="12"/>
  <c r="V52" i="3"/>
  <c r="AC136" i="13"/>
  <c r="AC137" i="13"/>
  <c r="K9" i="15"/>
  <c r="K175" i="2"/>
  <c r="V147" i="2"/>
  <c r="AC63" i="3"/>
  <c r="AC137" i="2"/>
  <c r="AA89" i="12"/>
  <c r="I88" i="12"/>
  <c r="I137" i="2"/>
  <c r="Y121" i="15"/>
  <c r="AA73" i="13"/>
  <c r="AC136" i="11"/>
  <c r="F59" i="1"/>
  <c r="F51" i="1"/>
  <c r="K79" i="1"/>
  <c r="K71" i="1" s="1"/>
  <c r="O136" i="2"/>
  <c r="O63" i="3"/>
  <c r="K85" i="3"/>
  <c r="U136" i="11"/>
  <c r="F62" i="13"/>
  <c r="F64" i="13"/>
  <c r="F73" i="13"/>
  <c r="J72" i="13"/>
  <c r="J147" i="2"/>
  <c r="J145" i="13"/>
  <c r="J63" i="3"/>
  <c r="G5" i="15"/>
  <c r="G7" i="15" s="1"/>
  <c r="S89" i="15"/>
  <c r="AC120" i="15"/>
  <c r="K89" i="15"/>
  <c r="AA173" i="2"/>
  <c r="F74" i="3"/>
  <c r="P9" i="12"/>
  <c r="R142" i="2"/>
  <c r="H89" i="12"/>
  <c r="H88" i="12"/>
  <c r="X88" i="12"/>
  <c r="Z137" i="2"/>
  <c r="Z114" i="2" s="1"/>
  <c r="I153" i="2"/>
  <c r="I9" i="13"/>
  <c r="AG133" i="12"/>
  <c r="W138" i="15"/>
  <c r="S138" i="13"/>
  <c r="AA136" i="16"/>
  <c r="M137" i="15"/>
  <c r="AG14" i="13"/>
  <c r="AA87" i="12"/>
  <c r="AC25" i="16"/>
  <c r="T73" i="12"/>
  <c r="U185" i="2"/>
  <c r="X52" i="3"/>
  <c r="U63" i="3"/>
  <c r="AC85" i="3"/>
  <c r="F137" i="13"/>
  <c r="D5" i="13"/>
  <c r="D7" i="13"/>
  <c r="Y120" i="12"/>
  <c r="O137" i="2"/>
  <c r="F152" i="2"/>
  <c r="AF143" i="15"/>
  <c r="AF85" i="3" s="1"/>
  <c r="F136" i="13"/>
  <c r="AC21" i="12"/>
  <c r="AC23" i="12" s="1"/>
  <c r="V138" i="12"/>
  <c r="AC121" i="13"/>
  <c r="AF29" i="13"/>
  <c r="X89" i="12"/>
  <c r="H137" i="2"/>
  <c r="L141" i="2"/>
  <c r="L119" i="2" s="1"/>
  <c r="AB170" i="2"/>
  <c r="AB168" i="2" s="1"/>
  <c r="J5" i="17"/>
  <c r="M272" i="2"/>
  <c r="M271" i="2" s="1"/>
  <c r="AG16" i="17"/>
  <c r="F88" i="15"/>
  <c r="M5" i="17"/>
  <c r="M7" i="17" s="1"/>
  <c r="O63" i="13"/>
  <c r="Y137" i="15"/>
  <c r="N8" i="17"/>
  <c r="H73" i="12"/>
  <c r="Y73" i="12"/>
  <c r="AA136" i="2"/>
  <c r="G41" i="3"/>
  <c r="T178" i="2"/>
  <c r="AG96" i="16"/>
  <c r="AC101" i="16"/>
  <c r="AC103" i="16"/>
  <c r="AC167" i="2"/>
  <c r="L88" i="12"/>
  <c r="H72" i="12"/>
  <c r="U73" i="12"/>
  <c r="P63" i="13"/>
  <c r="N137" i="9"/>
  <c r="N249" i="2"/>
  <c r="N239" i="2"/>
  <c r="J8" i="13"/>
  <c r="J153" i="2"/>
  <c r="F79" i="1"/>
  <c r="T79" i="1"/>
  <c r="R138" i="15"/>
  <c r="D145" i="16"/>
  <c r="D137" i="16" s="1"/>
  <c r="D96" i="3"/>
  <c r="P145" i="16"/>
  <c r="R89" i="1" s="1"/>
  <c r="R81" i="1" s="1"/>
  <c r="R96" i="3"/>
  <c r="T145" i="16"/>
  <c r="T137" i="16"/>
  <c r="V96" i="3"/>
  <c r="AF143" i="16"/>
  <c r="AF96" i="3" s="1"/>
  <c r="R137" i="15"/>
  <c r="F138" i="15"/>
  <c r="Y121" i="13"/>
  <c r="AF109" i="11"/>
  <c r="AF109" i="15"/>
  <c r="AF101" i="15" s="1"/>
  <c r="AF142" i="12"/>
  <c r="AF141" i="2" s="1"/>
  <c r="F85" i="3"/>
  <c r="L63" i="3"/>
  <c r="X85" i="3"/>
  <c r="H96" i="3"/>
  <c r="V9" i="15"/>
  <c r="X175" i="2"/>
  <c r="F52" i="3"/>
  <c r="N138" i="15"/>
  <c r="T145" i="13"/>
  <c r="T137" i="13" s="1"/>
  <c r="V63" i="3"/>
  <c r="K145" i="12"/>
  <c r="K49" i="1"/>
  <c r="K52" i="3"/>
  <c r="AF143" i="12"/>
  <c r="AF52" i="3" s="1"/>
  <c r="AB145" i="12"/>
  <c r="AF145" i="12"/>
  <c r="AF49" i="1" s="1"/>
  <c r="H125" i="2"/>
  <c r="U25" i="12"/>
  <c r="W134" i="2"/>
  <c r="M72" i="12"/>
  <c r="M72" i="14"/>
  <c r="T72" i="14"/>
  <c r="AG143" i="12"/>
  <c r="AG52" i="3" s="1"/>
  <c r="I141" i="2"/>
  <c r="AA159" i="2"/>
  <c r="M164" i="2"/>
  <c r="Q61" i="13"/>
  <c r="T89" i="3"/>
  <c r="X89" i="3"/>
  <c r="AB89" i="3"/>
  <c r="AB137" i="15"/>
  <c r="U162" i="9"/>
  <c r="U164" i="9" s="1"/>
  <c r="S147" i="3"/>
  <c r="Y105" i="9"/>
  <c r="V105" i="11"/>
  <c r="M72" i="8"/>
  <c r="Z72" i="11"/>
  <c r="T129" i="2"/>
  <c r="M274" i="2"/>
  <c r="F34" i="3"/>
  <c r="U34" i="3"/>
  <c r="X56" i="3"/>
  <c r="N121" i="15"/>
  <c r="E130" i="3"/>
  <c r="E120" i="3" s="1"/>
  <c r="AC120" i="13"/>
  <c r="D89" i="11"/>
  <c r="L5" i="15"/>
  <c r="L7" i="15"/>
  <c r="J78" i="3"/>
  <c r="X78" i="3"/>
  <c r="AC37" i="12"/>
  <c r="AC39" i="12"/>
  <c r="AB130" i="3"/>
  <c r="AB120" i="3" s="1"/>
  <c r="I212" i="2"/>
  <c r="AC104" i="11"/>
  <c r="M49" i="8"/>
  <c r="Q81" i="8"/>
  <c r="V136" i="2"/>
  <c r="T137" i="15"/>
  <c r="K73" i="12"/>
  <c r="AA105" i="12"/>
  <c r="G73" i="12"/>
  <c r="AF29" i="12"/>
  <c r="AF21" i="12" s="1"/>
  <c r="Y73" i="11"/>
  <c r="M40" i="9"/>
  <c r="L123" i="2"/>
  <c r="Y123" i="2"/>
  <c r="Z34" i="3"/>
  <c r="AA110" i="10"/>
  <c r="AA105" i="10" s="1"/>
  <c r="T134" i="2"/>
  <c r="X7" i="15"/>
  <c r="S133" i="15"/>
  <c r="S135" i="15"/>
  <c r="K137" i="15"/>
  <c r="AA137" i="15"/>
  <c r="G178" i="2"/>
  <c r="U120" i="9"/>
  <c r="AC69" i="12"/>
  <c r="R248" i="2"/>
  <c r="R238" i="2" s="1"/>
  <c r="M243" i="2"/>
  <c r="M233" i="2" s="1"/>
  <c r="N138" i="11"/>
  <c r="AC69" i="11"/>
  <c r="AC70" i="11" s="1"/>
  <c r="Z136" i="2"/>
  <c r="D274" i="2"/>
  <c r="Z123" i="3"/>
  <c r="Z113" i="3" s="1"/>
  <c r="V61" i="12"/>
  <c r="Q5" i="13"/>
  <c r="Q7" i="13"/>
  <c r="M156" i="2"/>
  <c r="W156" i="2"/>
  <c r="G133" i="14"/>
  <c r="G135" i="14"/>
  <c r="AB78" i="3"/>
  <c r="Y37" i="15"/>
  <c r="Y39" i="15" s="1"/>
  <c r="I137" i="15"/>
  <c r="Y99" i="1"/>
  <c r="AF143" i="17"/>
  <c r="AF107" i="3" s="1"/>
  <c r="T137" i="17"/>
  <c r="I99" i="1"/>
  <c r="F196" i="2"/>
  <c r="I107" i="3"/>
  <c r="S107" i="3"/>
  <c r="AA107" i="3"/>
  <c r="L144" i="17"/>
  <c r="F107" i="3"/>
  <c r="Y144" i="17"/>
  <c r="I144" i="17"/>
  <c r="AD144" i="17"/>
  <c r="G107" i="3"/>
  <c r="Y107" i="3"/>
  <c r="M133" i="17"/>
  <c r="M135" i="17" s="1"/>
  <c r="U133" i="17"/>
  <c r="V134" i="17"/>
  <c r="AF195" i="2"/>
  <c r="AF128" i="17"/>
  <c r="N117" i="17"/>
  <c r="N119" i="17"/>
  <c r="AF112" i="17"/>
  <c r="AF104" i="3"/>
  <c r="V112" i="17"/>
  <c r="L85" i="17"/>
  <c r="L87" i="17" s="1"/>
  <c r="P88" i="17"/>
  <c r="AB101" i="3"/>
  <c r="AC101" i="3"/>
  <c r="L89" i="17"/>
  <c r="F192" i="2"/>
  <c r="W101" i="3"/>
  <c r="T103" i="3"/>
  <c r="Y61" i="17"/>
  <c r="P63" i="17"/>
  <c r="T63" i="17"/>
  <c r="V63" i="17"/>
  <c r="X63" i="17"/>
  <c r="I96" i="17"/>
  <c r="M69" i="17"/>
  <c r="U69" i="17"/>
  <c r="Y191" i="2"/>
  <c r="Y190" i="2" s="1"/>
  <c r="F102" i="3"/>
  <c r="F101" i="3" s="1"/>
  <c r="AA73" i="17"/>
  <c r="K72" i="17"/>
  <c r="E80" i="17"/>
  <c r="U101" i="3"/>
  <c r="J102" i="3"/>
  <c r="S191" i="2"/>
  <c r="W191" i="2"/>
  <c r="H102" i="3"/>
  <c r="H101" i="3"/>
  <c r="H99" i="3" s="1"/>
  <c r="H69" i="17"/>
  <c r="H71" i="17"/>
  <c r="O80" i="17"/>
  <c r="P48" i="17"/>
  <c r="I189" i="2"/>
  <c r="K189" i="2"/>
  <c r="V100" i="3"/>
  <c r="Q37" i="17"/>
  <c r="Q39" i="17" s="1"/>
  <c r="U37" i="17"/>
  <c r="U24" i="17"/>
  <c r="H189" i="2"/>
  <c r="F32" i="17"/>
  <c r="V32" i="17"/>
  <c r="AD32" i="17"/>
  <c r="F100" i="3"/>
  <c r="X100" i="3"/>
  <c r="AC189" i="2"/>
  <c r="Q21" i="17"/>
  <c r="AF100" i="3"/>
  <c r="F25" i="17"/>
  <c r="V25" i="17"/>
  <c r="Z25" i="17"/>
  <c r="AH5" i="16"/>
  <c r="AB178" i="2"/>
  <c r="H137" i="16"/>
  <c r="N137" i="16"/>
  <c r="R137" i="16"/>
  <c r="Z137" i="16"/>
  <c r="H8" i="16"/>
  <c r="AB186" i="2"/>
  <c r="D5" i="16"/>
  <c r="D7" i="16"/>
  <c r="AB7" i="16"/>
  <c r="U89" i="3"/>
  <c r="M61" i="16"/>
  <c r="Y61" i="16"/>
  <c r="J136" i="16"/>
  <c r="Q133" i="16"/>
  <c r="U133" i="16"/>
  <c r="U134" i="16" s="1"/>
  <c r="AC5" i="16"/>
  <c r="AC7" i="16"/>
  <c r="Q25" i="16"/>
  <c r="L89" i="1"/>
  <c r="X186" i="2"/>
  <c r="X177" i="2" s="1"/>
  <c r="L96" i="3"/>
  <c r="K178" i="2"/>
  <c r="O178" i="2"/>
  <c r="J137" i="16"/>
  <c r="U89" i="1"/>
  <c r="V185" i="2"/>
  <c r="F89" i="1"/>
  <c r="X96" i="3"/>
  <c r="X88" i="3" s="1"/>
  <c r="D185" i="2"/>
  <c r="J138" i="16"/>
  <c r="R185" i="2"/>
  <c r="X137" i="16"/>
  <c r="H185" i="2"/>
  <c r="H177" i="2" s="1"/>
  <c r="T96" i="3"/>
  <c r="AB96" i="3"/>
  <c r="Z138" i="16"/>
  <c r="F96" i="3"/>
  <c r="F30" i="3" s="1"/>
  <c r="F16" i="3" s="1"/>
  <c r="L137" i="16"/>
  <c r="R138" i="16"/>
  <c r="F137" i="16"/>
  <c r="L136" i="16"/>
  <c r="N138" i="16"/>
  <c r="N89" i="1"/>
  <c r="J96" i="3"/>
  <c r="AA87" i="16"/>
  <c r="K72" i="16"/>
  <c r="G62" i="16"/>
  <c r="G180" i="2"/>
  <c r="K71" i="16"/>
  <c r="AC69" i="16"/>
  <c r="M69" i="16"/>
  <c r="M71" i="16" s="1"/>
  <c r="O72" i="16"/>
  <c r="AA71" i="16"/>
  <c r="AF80" i="16"/>
  <c r="Y71" i="16"/>
  <c r="AF180" i="2"/>
  <c r="Q61" i="16"/>
  <c r="U61" i="16"/>
  <c r="W62" i="16"/>
  <c r="Z70" i="16"/>
  <c r="S89" i="3"/>
  <c r="W89" i="3"/>
  <c r="AA89" i="3"/>
  <c r="AG178" i="2"/>
  <c r="Z89" i="3"/>
  <c r="M178" i="2"/>
  <c r="F178" i="2"/>
  <c r="Y178" i="2"/>
  <c r="D178" i="2"/>
  <c r="Y89" i="3"/>
  <c r="AC89" i="3"/>
  <c r="AC88" i="3" s="1"/>
  <c r="O186" i="2"/>
  <c r="D8" i="16"/>
  <c r="AF13" i="16"/>
  <c r="AF5" i="16" s="1"/>
  <c r="W186" i="2"/>
  <c r="E186" i="2"/>
  <c r="W136" i="16"/>
  <c r="G136" i="16"/>
  <c r="AD144" i="16"/>
  <c r="Y138" i="16"/>
  <c r="I138" i="16"/>
  <c r="O185" i="2"/>
  <c r="S96" i="3"/>
  <c r="W96" i="3"/>
  <c r="W88" i="3" s="1"/>
  <c r="AA96" i="3"/>
  <c r="U138" i="16"/>
  <c r="M96" i="3"/>
  <c r="Q138" i="16"/>
  <c r="Y89" i="1"/>
  <c r="Y81" i="1" s="1"/>
  <c r="I96" i="3"/>
  <c r="N96" i="3"/>
  <c r="U96" i="3"/>
  <c r="U88" i="3" s="1"/>
  <c r="Y96" i="3"/>
  <c r="AC96" i="3"/>
  <c r="Q137" i="16"/>
  <c r="G96" i="3"/>
  <c r="O96" i="3"/>
  <c r="T89" i="1"/>
  <c r="X89" i="1"/>
  <c r="AB89" i="1"/>
  <c r="AB81" i="1" s="1"/>
  <c r="V137" i="16"/>
  <c r="I137" i="16"/>
  <c r="K96" i="3"/>
  <c r="K88" i="3" s="1"/>
  <c r="P135" i="16"/>
  <c r="U137" i="16"/>
  <c r="M137" i="16"/>
  <c r="O89" i="1"/>
  <c r="O81" i="1"/>
  <c r="AD128" i="16"/>
  <c r="R95" i="3"/>
  <c r="AC61" i="16"/>
  <c r="L61" i="16"/>
  <c r="L53" i="16" s="1"/>
  <c r="F62" i="16"/>
  <c r="F56" i="16" s="1"/>
  <c r="X179" i="2"/>
  <c r="V61" i="16"/>
  <c r="Z61" i="16"/>
  <c r="Z53" i="16" s="1"/>
  <c r="Z55" i="16" s="1"/>
  <c r="D62" i="16"/>
  <c r="D57" i="16" s="1"/>
  <c r="L63" i="16"/>
  <c r="E61" i="16"/>
  <c r="R61" i="16"/>
  <c r="R53" i="16" s="1"/>
  <c r="AF112" i="16"/>
  <c r="AF93" i="3"/>
  <c r="AF90" i="3" s="1"/>
  <c r="AG112" i="16"/>
  <c r="AA90" i="3"/>
  <c r="AA88" i="3" s="1"/>
  <c r="W90" i="3"/>
  <c r="AD89" i="16"/>
  <c r="O181" i="2"/>
  <c r="O179" i="2"/>
  <c r="O177" i="2" s="1"/>
  <c r="I62" i="16"/>
  <c r="O87" i="16"/>
  <c r="AF94" i="16"/>
  <c r="AF181" i="2"/>
  <c r="H181" i="2"/>
  <c r="H179" i="2" s="1"/>
  <c r="D88" i="16"/>
  <c r="L89" i="16"/>
  <c r="P62" i="16"/>
  <c r="P64" i="16" s="1"/>
  <c r="AD96" i="16"/>
  <c r="AB62" i="16"/>
  <c r="AF62" i="16"/>
  <c r="K179" i="2"/>
  <c r="M181" i="2"/>
  <c r="M179" i="2" s="1"/>
  <c r="AG181" i="2"/>
  <c r="I85" i="16"/>
  <c r="I87" i="16" s="1"/>
  <c r="T62" i="16"/>
  <c r="L181" i="2"/>
  <c r="Z181" i="2"/>
  <c r="T90" i="3"/>
  <c r="T88" i="3" s="1"/>
  <c r="X88" i="16"/>
  <c r="Y89" i="16"/>
  <c r="H62" i="16"/>
  <c r="L73" i="16"/>
  <c r="P91" i="3"/>
  <c r="F71" i="16"/>
  <c r="AA70" i="16"/>
  <c r="X72" i="16"/>
  <c r="D180" i="2"/>
  <c r="Q73" i="16"/>
  <c r="I61" i="16"/>
  <c r="L62" i="16"/>
  <c r="L57" i="16" s="1"/>
  <c r="AD91" i="3"/>
  <c r="E90" i="3"/>
  <c r="Q72" i="16"/>
  <c r="P73" i="16"/>
  <c r="H178" i="2"/>
  <c r="L178" i="2"/>
  <c r="R178" i="2"/>
  <c r="V178" i="2"/>
  <c r="Z178" i="2"/>
  <c r="AA39" i="16"/>
  <c r="J178" i="2"/>
  <c r="N178" i="2"/>
  <c r="N177" i="2" s="1"/>
  <c r="R89" i="3"/>
  <c r="V89" i="3"/>
  <c r="AF89" i="3"/>
  <c r="L37" i="16"/>
  <c r="M38" i="16" s="1"/>
  <c r="T37" i="16"/>
  <c r="T39" i="16" s="1"/>
  <c r="AG32" i="16"/>
  <c r="I25" i="16"/>
  <c r="X178" i="2"/>
  <c r="E25" i="16"/>
  <c r="I178" i="2"/>
  <c r="E178" i="2"/>
  <c r="AD32" i="16"/>
  <c r="AD25" i="16"/>
  <c r="M186" i="2"/>
  <c r="T186" i="2"/>
  <c r="S186" i="2"/>
  <c r="I186" i="2"/>
  <c r="I120" i="2" s="1"/>
  <c r="I17" i="2" s="1"/>
  <c r="N186" i="2"/>
  <c r="AD16" i="16"/>
  <c r="AF186" i="2"/>
  <c r="AD8" i="16"/>
  <c r="AL8" i="16" s="1"/>
  <c r="AM8" i="16" s="1"/>
  <c r="AN8" i="16" s="1"/>
  <c r="AO8" i="16" s="1"/>
  <c r="AP8" i="16" s="1"/>
  <c r="AQ8" i="16"/>
  <c r="AR8" i="16" s="1"/>
  <c r="AS8" i="16" s="1"/>
  <c r="AT8" i="16" s="1"/>
  <c r="AU8" i="16" s="1"/>
  <c r="AV8" i="16" s="1"/>
  <c r="AW8" i="16" s="1"/>
  <c r="AX8" i="16" s="1"/>
  <c r="AY8" i="16" s="1"/>
  <c r="AZ8" i="16" s="1"/>
  <c r="BA8" i="16" s="1"/>
  <c r="BB8" i="16" s="1"/>
  <c r="BC8" i="16" s="1"/>
  <c r="BD8" i="16" s="1"/>
  <c r="BE8" i="16" s="1"/>
  <c r="BF8" i="16" s="1"/>
  <c r="BG8" i="16" s="1"/>
  <c r="BH8" i="16" s="1"/>
  <c r="BI8" i="16" s="1"/>
  <c r="BJ8" i="16"/>
  <c r="BK8" i="16" s="1"/>
  <c r="BL8" i="16" s="1"/>
  <c r="BM8" i="16" s="1"/>
  <c r="BN8" i="16" s="1"/>
  <c r="BO8" i="16" s="1"/>
  <c r="AB9" i="16"/>
  <c r="H186" i="2"/>
  <c r="L186" i="2"/>
  <c r="V186" i="2"/>
  <c r="AD186" i="2" s="1"/>
  <c r="T97" i="3"/>
  <c r="N78" i="3"/>
  <c r="G133" i="15"/>
  <c r="G135" i="15"/>
  <c r="P5" i="15"/>
  <c r="P7" i="15"/>
  <c r="Y9" i="15"/>
  <c r="L85" i="2"/>
  <c r="L30" i="2"/>
  <c r="F78" i="3"/>
  <c r="T78" i="3"/>
  <c r="AC8" i="15"/>
  <c r="I8" i="15"/>
  <c r="W175" i="2"/>
  <c r="V12" i="10"/>
  <c r="D5" i="15"/>
  <c r="X137" i="15"/>
  <c r="D79" i="1"/>
  <c r="J85" i="3"/>
  <c r="T85" i="3"/>
  <c r="AG126" i="15"/>
  <c r="J61" i="15"/>
  <c r="V61" i="15"/>
  <c r="K170" i="2"/>
  <c r="W89" i="15"/>
  <c r="O170" i="2"/>
  <c r="K169" i="2"/>
  <c r="Z62" i="15"/>
  <c r="Z57" i="15" s="1"/>
  <c r="V167" i="2"/>
  <c r="Z37" i="15"/>
  <c r="Z39" i="15" s="1"/>
  <c r="AG45" i="15"/>
  <c r="L25" i="15"/>
  <c r="Z167" i="2"/>
  <c r="X25" i="15"/>
  <c r="L167" i="2"/>
  <c r="D167" i="2"/>
  <c r="G78" i="3"/>
  <c r="K78" i="3"/>
  <c r="O78" i="3"/>
  <c r="U78" i="3"/>
  <c r="Y78" i="3"/>
  <c r="AC78" i="3"/>
  <c r="H167" i="2"/>
  <c r="J167" i="2"/>
  <c r="X167" i="2"/>
  <c r="AB167" i="2"/>
  <c r="L78" i="3"/>
  <c r="L77" i="3" s="1"/>
  <c r="T25" i="15"/>
  <c r="M175" i="2"/>
  <c r="Q9" i="15"/>
  <c r="Q8" i="15"/>
  <c r="I175" i="2"/>
  <c r="M9" i="15"/>
  <c r="AG13" i="15"/>
  <c r="AH5" i="15" s="1"/>
  <c r="L137" i="15"/>
  <c r="K174" i="2"/>
  <c r="D137" i="15"/>
  <c r="AB138" i="15"/>
  <c r="AF145" i="15"/>
  <c r="AF79" i="1" s="1"/>
  <c r="V79" i="1"/>
  <c r="V71" i="1" s="1"/>
  <c r="Z79" i="1"/>
  <c r="Z71" i="1" s="1"/>
  <c r="D85" i="3"/>
  <c r="H85" i="3"/>
  <c r="T138" i="15"/>
  <c r="N137" i="15"/>
  <c r="AC174" i="2"/>
  <c r="P145" i="15"/>
  <c r="P138" i="15"/>
  <c r="H138" i="15"/>
  <c r="H137" i="15"/>
  <c r="E174" i="2"/>
  <c r="W174" i="2"/>
  <c r="L138" i="15"/>
  <c r="L85" i="3"/>
  <c r="V85" i="3"/>
  <c r="Z85" i="3"/>
  <c r="P133" i="15"/>
  <c r="AC132" i="15" s="1"/>
  <c r="I120" i="15"/>
  <c r="I121" i="15"/>
  <c r="P173" i="2"/>
  <c r="AA79" i="3"/>
  <c r="P117" i="15"/>
  <c r="P119" i="15"/>
  <c r="X117" i="15"/>
  <c r="AB171" i="2"/>
  <c r="M168" i="2"/>
  <c r="M166" i="2" s="1"/>
  <c r="AG112" i="15"/>
  <c r="AD82" i="3"/>
  <c r="Z171" i="2"/>
  <c r="Z168" i="2"/>
  <c r="Z166" i="2" s="1"/>
  <c r="F61" i="15"/>
  <c r="Z61" i="15"/>
  <c r="X103" i="15"/>
  <c r="AC62" i="15"/>
  <c r="Y62" i="15"/>
  <c r="AA88" i="15"/>
  <c r="W62" i="15"/>
  <c r="AA62" i="15"/>
  <c r="AA56" i="15" s="1"/>
  <c r="S88" i="15"/>
  <c r="W79" i="3"/>
  <c r="AA89" i="15"/>
  <c r="R170" i="2"/>
  <c r="R168" i="2" s="1"/>
  <c r="Y170" i="2"/>
  <c r="Y63" i="15"/>
  <c r="Q85" i="15"/>
  <c r="V79" i="3"/>
  <c r="I168" i="2"/>
  <c r="F79" i="3"/>
  <c r="F77" i="3" s="1"/>
  <c r="R61" i="15"/>
  <c r="D85" i="15"/>
  <c r="G72" i="15"/>
  <c r="M72" i="15"/>
  <c r="G62" i="15"/>
  <c r="G64" i="15" s="1"/>
  <c r="M62" i="15"/>
  <c r="D72" i="15"/>
  <c r="H72" i="15"/>
  <c r="W72" i="15"/>
  <c r="O62" i="15"/>
  <c r="P63" i="15"/>
  <c r="AL73" i="15"/>
  <c r="AM73" i="15" s="1"/>
  <c r="AN73" i="15" s="1"/>
  <c r="AO73" i="15" s="1"/>
  <c r="AP73" i="15" s="1"/>
  <c r="AQ73" i="15" s="1"/>
  <c r="AR73" i="15" s="1"/>
  <c r="AS73" i="15" s="1"/>
  <c r="AT73" i="15" s="1"/>
  <c r="AU73" i="15" s="1"/>
  <c r="AV73" i="15" s="1"/>
  <c r="AW73" i="15" s="1"/>
  <c r="AX73" i="15" s="1"/>
  <c r="AY73" i="15" s="1"/>
  <c r="AZ73" i="15" s="1"/>
  <c r="BA73" i="15" s="1"/>
  <c r="BB73" i="15" s="1"/>
  <c r="BC73" i="15" s="1"/>
  <c r="BD73" i="15" s="1"/>
  <c r="BE73" i="15" s="1"/>
  <c r="BF73" i="15" s="1"/>
  <c r="BG73" i="15" s="1"/>
  <c r="BH73" i="15" s="1"/>
  <c r="BI73" i="15" s="1"/>
  <c r="BJ73" i="15" s="1"/>
  <c r="BK73" i="15" s="1"/>
  <c r="BL73" i="15" s="1"/>
  <c r="BM73" i="15" s="1"/>
  <c r="BN73" i="15" s="1"/>
  <c r="BO73" i="15" s="1"/>
  <c r="O72" i="15"/>
  <c r="W73" i="15"/>
  <c r="Y169" i="2"/>
  <c r="D79" i="3"/>
  <c r="AG69" i="15"/>
  <c r="AA72" i="15"/>
  <c r="AD80" i="15"/>
  <c r="I62" i="15"/>
  <c r="AB61" i="15"/>
  <c r="AF61" i="15"/>
  <c r="AF53" i="15" s="1"/>
  <c r="AA73" i="15"/>
  <c r="AC169" i="2"/>
  <c r="O167" i="2"/>
  <c r="D47" i="10"/>
  <c r="H47" i="10"/>
  <c r="F167" i="2"/>
  <c r="K167" i="2"/>
  <c r="N167" i="2"/>
  <c r="N166" i="2" s="1"/>
  <c r="Y167" i="2"/>
  <c r="E78" i="3"/>
  <c r="I78" i="3"/>
  <c r="M78" i="3"/>
  <c r="S78" i="3"/>
  <c r="W78" i="3"/>
  <c r="AA78" i="3"/>
  <c r="AG78" i="3"/>
  <c r="U40" i="15"/>
  <c r="AC40" i="15"/>
  <c r="AG46" i="15"/>
  <c r="AG48" i="15"/>
  <c r="M167" i="2"/>
  <c r="I167" i="2"/>
  <c r="W167" i="2"/>
  <c r="Y41" i="15"/>
  <c r="M41" i="15"/>
  <c r="E167" i="2"/>
  <c r="U167" i="2"/>
  <c r="D78" i="3"/>
  <c r="R78" i="3"/>
  <c r="V78" i="3"/>
  <c r="Z78" i="3"/>
  <c r="AA167" i="2"/>
  <c r="M37" i="15"/>
  <c r="S40" i="15"/>
  <c r="X39" i="15"/>
  <c r="Q37" i="15"/>
  <c r="R41" i="15"/>
  <c r="AF30" i="15"/>
  <c r="H24" i="15"/>
  <c r="AD25" i="15"/>
  <c r="AG21" i="15"/>
  <c r="D21" i="15"/>
  <c r="AB24" i="15"/>
  <c r="T24" i="15"/>
  <c r="F175" i="2"/>
  <c r="T175" i="2"/>
  <c r="AA175" i="2"/>
  <c r="V8" i="15"/>
  <c r="AG14" i="15"/>
  <c r="AG16" i="15"/>
  <c r="D175" i="2"/>
  <c r="N175" i="2"/>
  <c r="AB175" i="2"/>
  <c r="Y175" i="2"/>
  <c r="AC175" i="2"/>
  <c r="S86" i="3"/>
  <c r="AB5" i="15"/>
  <c r="AB7" i="15" s="1"/>
  <c r="F8" i="15"/>
  <c r="R175" i="2"/>
  <c r="Z175" i="2"/>
  <c r="N5" i="15"/>
  <c r="N7" i="15" s="1"/>
  <c r="AD9" i="15"/>
  <c r="D12" i="10"/>
  <c r="AB37" i="14"/>
  <c r="AB39" i="14" s="1"/>
  <c r="U88" i="14"/>
  <c r="AA164" i="2"/>
  <c r="L5" i="14"/>
  <c r="L7" i="14" s="1"/>
  <c r="V8" i="14"/>
  <c r="AH7" i="14"/>
  <c r="AI7" i="14"/>
  <c r="AJ7" i="14"/>
  <c r="AK7" i="14"/>
  <c r="AC40" i="14"/>
  <c r="S159" i="2"/>
  <c r="S114" i="2" s="1"/>
  <c r="F8" i="14"/>
  <c r="O156" i="2"/>
  <c r="AC41" i="14"/>
  <c r="L65" i="2"/>
  <c r="J8" i="14"/>
  <c r="M158" i="2"/>
  <c r="W159" i="2"/>
  <c r="I12" i="10"/>
  <c r="AH5" i="14"/>
  <c r="Y156" i="2"/>
  <c r="AB40" i="14"/>
  <c r="Z159" i="2"/>
  <c r="Z157" i="2" s="1"/>
  <c r="R159" i="2"/>
  <c r="R157" i="2" s="1"/>
  <c r="AH53" i="14"/>
  <c r="L164" i="2"/>
  <c r="AD48" i="14"/>
  <c r="T24" i="14"/>
  <c r="AB74" i="3"/>
  <c r="Y164" i="2"/>
  <c r="T74" i="3"/>
  <c r="N156" i="2"/>
  <c r="N163" i="2"/>
  <c r="J74" i="3"/>
  <c r="AC160" i="2"/>
  <c r="G164" i="2"/>
  <c r="G156" i="2"/>
  <c r="D67" i="3"/>
  <c r="L67" i="3"/>
  <c r="R67" i="3"/>
  <c r="V67" i="3"/>
  <c r="Z67" i="3"/>
  <c r="M74" i="3"/>
  <c r="W69" i="1"/>
  <c r="W61" i="1" s="1"/>
  <c r="AC137" i="14"/>
  <c r="H74" i="3"/>
  <c r="AB145" i="14"/>
  <c r="Z74" i="3"/>
  <c r="O74" i="3"/>
  <c r="E137" i="14"/>
  <c r="Q138" i="14"/>
  <c r="Q137" i="14"/>
  <c r="U133" i="14"/>
  <c r="U135" i="14" s="1"/>
  <c r="AC162" i="2"/>
  <c r="T62" i="14"/>
  <c r="F109" i="10"/>
  <c r="J109" i="10"/>
  <c r="N109" i="10"/>
  <c r="W111" i="10"/>
  <c r="J61" i="14"/>
  <c r="W103" i="14"/>
  <c r="K110" i="10"/>
  <c r="AC89" i="14"/>
  <c r="M88" i="14"/>
  <c r="N95" i="10"/>
  <c r="T85" i="14"/>
  <c r="T87" i="14" s="1"/>
  <c r="AB85" i="14"/>
  <c r="AB87" i="14"/>
  <c r="Y88" i="14"/>
  <c r="AF93" i="10"/>
  <c r="Q88" i="14"/>
  <c r="Z61" i="14"/>
  <c r="AC69" i="14"/>
  <c r="AC71" i="14" s="1"/>
  <c r="W158" i="2"/>
  <c r="W157" i="2" s="1"/>
  <c r="W155" i="2" s="1"/>
  <c r="Y72" i="14"/>
  <c r="AB62" i="14"/>
  <c r="AF62" i="14" s="1"/>
  <c r="AA158" i="2"/>
  <c r="G69" i="14"/>
  <c r="G71" i="14" s="1"/>
  <c r="U62" i="14"/>
  <c r="F73" i="14"/>
  <c r="P72" i="14"/>
  <c r="AB73" i="14"/>
  <c r="F79" i="10"/>
  <c r="D77" i="10"/>
  <c r="X41" i="14"/>
  <c r="AA156" i="2"/>
  <c r="F67" i="3"/>
  <c r="J67" i="3"/>
  <c r="N67" i="3"/>
  <c r="T67" i="3"/>
  <c r="X67" i="3"/>
  <c r="AB41" i="14"/>
  <c r="P40" i="14"/>
  <c r="R156" i="2"/>
  <c r="H67" i="3"/>
  <c r="H66" i="3" s="1"/>
  <c r="AB25" i="14"/>
  <c r="W25" i="14"/>
  <c r="P24" i="14"/>
  <c r="X24" i="14"/>
  <c r="U24" i="14"/>
  <c r="D156" i="2"/>
  <c r="H156" i="2"/>
  <c r="E67" i="3"/>
  <c r="I67" i="3"/>
  <c r="M67" i="3"/>
  <c r="S67" i="3"/>
  <c r="W67" i="3"/>
  <c r="AA67" i="3"/>
  <c r="F21" i="14"/>
  <c r="F23" i="14"/>
  <c r="I156" i="2"/>
  <c r="P156" i="2" s="1"/>
  <c r="V156" i="2"/>
  <c r="AF156" i="2"/>
  <c r="AB24" i="14"/>
  <c r="D24" i="14"/>
  <c r="AC25" i="14"/>
  <c r="AB67" i="3"/>
  <c r="O25" i="14"/>
  <c r="R24" i="14"/>
  <c r="X8" i="14"/>
  <c r="V164" i="2"/>
  <c r="M8" i="14"/>
  <c r="AB8" i="14"/>
  <c r="H8" i="14"/>
  <c r="H164" i="2"/>
  <c r="R164" i="2"/>
  <c r="AB9" i="14"/>
  <c r="L8" i="14"/>
  <c r="P8" i="14"/>
  <c r="D164" i="2"/>
  <c r="S164" i="2"/>
  <c r="Z164" i="2"/>
  <c r="M137" i="14"/>
  <c r="E69" i="1"/>
  <c r="E74" i="3"/>
  <c r="I74" i="3"/>
  <c r="S74" i="3"/>
  <c r="U137" i="14"/>
  <c r="AG143" i="14"/>
  <c r="AG74" i="3"/>
  <c r="D163" i="2"/>
  <c r="K74" i="3"/>
  <c r="W74" i="3"/>
  <c r="F137" i="14"/>
  <c r="N137" i="14"/>
  <c r="V69" i="1"/>
  <c r="V61" i="1" s="1"/>
  <c r="Z136" i="14"/>
  <c r="T137" i="14"/>
  <c r="H137" i="14"/>
  <c r="H69" i="1"/>
  <c r="N74" i="3"/>
  <c r="U74" i="3"/>
  <c r="Y74" i="3"/>
  <c r="AC74" i="3"/>
  <c r="L74" i="3"/>
  <c r="I138" i="14"/>
  <c r="P145" i="14"/>
  <c r="R69" i="1"/>
  <c r="R61" i="1" s="1"/>
  <c r="V74" i="3"/>
  <c r="Y142" i="10"/>
  <c r="Y136" i="10" s="1"/>
  <c r="AA162" i="2"/>
  <c r="AA118" i="2" s="1"/>
  <c r="AD121" i="14"/>
  <c r="AF121" i="14" s="1"/>
  <c r="AG121" i="14" s="1"/>
  <c r="AH121" i="14" s="1"/>
  <c r="AI121" i="14" s="1"/>
  <c r="AJ121" i="14" s="1"/>
  <c r="AK121" i="14" s="1"/>
  <c r="S125" i="10"/>
  <c r="X162" i="2"/>
  <c r="AD162" i="2" s="1"/>
  <c r="X117" i="14"/>
  <c r="Y118" i="14" s="1"/>
  <c r="U162" i="2"/>
  <c r="S117" i="14"/>
  <c r="S119" i="14" s="1"/>
  <c r="T110" i="10"/>
  <c r="AB61" i="14"/>
  <c r="AF61" i="14" s="1"/>
  <c r="AF53" i="14"/>
  <c r="AA103" i="14"/>
  <c r="D62" i="14"/>
  <c r="H62" i="14"/>
  <c r="AD96" i="14"/>
  <c r="H88" i="14"/>
  <c r="I68" i="3"/>
  <c r="S70" i="3"/>
  <c r="H87" i="14"/>
  <c r="M62" i="14"/>
  <c r="M159" i="2"/>
  <c r="M157" i="2" s="1"/>
  <c r="X62" i="14"/>
  <c r="X56" i="14"/>
  <c r="AC88" i="14"/>
  <c r="N93" i="10"/>
  <c r="N61" i="14"/>
  <c r="R61" i="14"/>
  <c r="L72" i="14"/>
  <c r="O73" i="14"/>
  <c r="I158" i="2"/>
  <c r="S69" i="14"/>
  <c r="S71" i="14" s="1"/>
  <c r="I72" i="14"/>
  <c r="T158" i="2"/>
  <c r="T157" i="2"/>
  <c r="T155" i="2" s="1"/>
  <c r="I73" i="14"/>
  <c r="Z73" i="14"/>
  <c r="M69" i="14"/>
  <c r="M71" i="14"/>
  <c r="E158" i="2"/>
  <c r="E157" i="2" s="1"/>
  <c r="E73" i="14"/>
  <c r="R77" i="10"/>
  <c r="K158" i="2"/>
  <c r="E62" i="14"/>
  <c r="E57" i="14" s="1"/>
  <c r="AG78" i="14"/>
  <c r="AG158" i="2" s="1"/>
  <c r="V73" i="14"/>
  <c r="H72" i="14"/>
  <c r="H158" i="2"/>
  <c r="AC72" i="14"/>
  <c r="Q72" i="14"/>
  <c r="P71" i="14"/>
  <c r="AD73" i="14"/>
  <c r="AL73" i="14"/>
  <c r="AM73" i="14" s="1"/>
  <c r="AN73" i="14" s="1"/>
  <c r="AO73" i="14" s="1"/>
  <c r="AP73" i="14"/>
  <c r="AQ73" i="14" s="1"/>
  <c r="AR73" i="14" s="1"/>
  <c r="AS73" i="14" s="1"/>
  <c r="AT73" i="14" s="1"/>
  <c r="AU73" i="14" s="1"/>
  <c r="AV73" i="14" s="1"/>
  <c r="AW73" i="14" s="1"/>
  <c r="AX73" i="14" s="1"/>
  <c r="AY73" i="14" s="1"/>
  <c r="AZ73" i="14" s="1"/>
  <c r="BA73" i="14" s="1"/>
  <c r="BB73" i="14" s="1"/>
  <c r="BC73" i="14" s="1"/>
  <c r="BD73" i="14" s="1"/>
  <c r="BE73" i="14" s="1"/>
  <c r="BF73" i="14" s="1"/>
  <c r="BG73" i="14" s="1"/>
  <c r="BH73" i="14" s="1"/>
  <c r="BI73" i="14" s="1"/>
  <c r="BJ73" i="14" s="1"/>
  <c r="BK73" i="14" s="1"/>
  <c r="BL73" i="14" s="1"/>
  <c r="BM73" i="14" s="1"/>
  <c r="BN73" i="14" s="1"/>
  <c r="BO73" i="14" s="1"/>
  <c r="S158" i="2"/>
  <c r="Y63" i="14"/>
  <c r="L71" i="14"/>
  <c r="L156" i="2"/>
  <c r="L41" i="14"/>
  <c r="D46" i="10"/>
  <c r="AC156" i="2"/>
  <c r="K156" i="2"/>
  <c r="U156" i="2"/>
  <c r="X156" i="2"/>
  <c r="W37" i="14"/>
  <c r="W39" i="14" s="1"/>
  <c r="T40" i="14"/>
  <c r="AF67" i="3"/>
  <c r="V41" i="14"/>
  <c r="E24" i="14"/>
  <c r="AA23" i="14"/>
  <c r="AA22" i="14"/>
  <c r="X21" i="14"/>
  <c r="X23" i="14"/>
  <c r="J156" i="2"/>
  <c r="E156" i="2"/>
  <c r="F156" i="2"/>
  <c r="J21" i="14"/>
  <c r="K22" i="14"/>
  <c r="Z24" i="14"/>
  <c r="AD25" i="14"/>
  <c r="O24" i="14"/>
  <c r="AA24" i="14"/>
  <c r="M21" i="14"/>
  <c r="M23" i="14"/>
  <c r="AG30" i="14"/>
  <c r="H21" i="14"/>
  <c r="H23" i="14"/>
  <c r="S25" i="14"/>
  <c r="AB156" i="2"/>
  <c r="AD32" i="14"/>
  <c r="F72" i="13"/>
  <c r="D58" i="3"/>
  <c r="D24" i="3" s="1"/>
  <c r="L61" i="13"/>
  <c r="AB104" i="13"/>
  <c r="J89" i="13"/>
  <c r="Y104" i="13"/>
  <c r="L63" i="13"/>
  <c r="Z147" i="2"/>
  <c r="X148" i="2"/>
  <c r="Y93" i="10"/>
  <c r="G5" i="13"/>
  <c r="G7" i="13" s="1"/>
  <c r="K5" i="13"/>
  <c r="K7" i="13"/>
  <c r="S5" i="13"/>
  <c r="S7" i="13" s="1"/>
  <c r="W5" i="13"/>
  <c r="W7" i="13"/>
  <c r="AA5" i="13"/>
  <c r="V56" i="3"/>
  <c r="G85" i="13"/>
  <c r="G87" i="13"/>
  <c r="AB105" i="13"/>
  <c r="V89" i="13"/>
  <c r="Y105" i="13"/>
  <c r="M8" i="13"/>
  <c r="U153" i="2"/>
  <c r="Z58" i="3"/>
  <c r="U12" i="10"/>
  <c r="T38" i="13"/>
  <c r="AF56" i="3"/>
  <c r="H61" i="13"/>
  <c r="K164" i="2"/>
  <c r="S8" i="14"/>
  <c r="U164" i="2"/>
  <c r="F9" i="14"/>
  <c r="F164" i="2"/>
  <c r="J164" i="2"/>
  <c r="T164" i="2"/>
  <c r="X164" i="2"/>
  <c r="AB164" i="2"/>
  <c r="Z8" i="14"/>
  <c r="R9" i="14"/>
  <c r="Z9" i="14"/>
  <c r="V5" i="14"/>
  <c r="V7" i="14"/>
  <c r="Z5" i="14"/>
  <c r="Z7" i="14" s="1"/>
  <c r="AA63" i="3"/>
  <c r="M137" i="13"/>
  <c r="Z136" i="13"/>
  <c r="S137" i="13"/>
  <c r="R138" i="13"/>
  <c r="E63" i="3"/>
  <c r="I63" i="3"/>
  <c r="S63" i="3"/>
  <c r="D63" i="3"/>
  <c r="H63" i="3"/>
  <c r="H30" i="3" s="1"/>
  <c r="Y152" i="2"/>
  <c r="T63" i="3"/>
  <c r="X63" i="3"/>
  <c r="AB63" i="3"/>
  <c r="AA137" i="13"/>
  <c r="Z141" i="10"/>
  <c r="Z138" i="13"/>
  <c r="E59" i="1"/>
  <c r="M63" i="3"/>
  <c r="AA141" i="10"/>
  <c r="AA104" i="13"/>
  <c r="Y61" i="13"/>
  <c r="AC104" i="13"/>
  <c r="AC105" i="13"/>
  <c r="Z109" i="10"/>
  <c r="AD105" i="13"/>
  <c r="F128" i="7" s="1"/>
  <c r="N85" i="13"/>
  <c r="N87" i="13" s="1"/>
  <c r="R95" i="10"/>
  <c r="K148" i="2"/>
  <c r="K146" i="2"/>
  <c r="AC85" i="13"/>
  <c r="AC87" i="13" s="1"/>
  <c r="Z72" i="13"/>
  <c r="H147" i="2"/>
  <c r="L147" i="2"/>
  <c r="F58" i="3"/>
  <c r="H78" i="10"/>
  <c r="H73" i="10" s="1"/>
  <c r="AG77" i="13"/>
  <c r="U71" i="13"/>
  <c r="V70" i="13"/>
  <c r="N61" i="13"/>
  <c r="N53" i="13"/>
  <c r="N55" i="13" s="1"/>
  <c r="U73" i="13"/>
  <c r="N147" i="2"/>
  <c r="N146" i="2" s="1"/>
  <c r="K62" i="13"/>
  <c r="K57" i="13" s="1"/>
  <c r="AC61" i="13"/>
  <c r="AC77" i="10"/>
  <c r="AG77" i="10" s="1"/>
  <c r="K61" i="13"/>
  <c r="U61" i="13"/>
  <c r="U53" i="13" s="1"/>
  <c r="R62" i="13"/>
  <c r="R56" i="13" s="1"/>
  <c r="AB69" i="13"/>
  <c r="AB71" i="13"/>
  <c r="R73" i="13"/>
  <c r="AF69" i="13"/>
  <c r="Y73" i="13"/>
  <c r="AB72" i="13"/>
  <c r="E61" i="13"/>
  <c r="T147" i="2"/>
  <c r="T113" i="2" s="1"/>
  <c r="T63" i="13"/>
  <c r="Z56" i="3"/>
  <c r="AG56" i="3"/>
  <c r="S39" i="13"/>
  <c r="AC41" i="13"/>
  <c r="AD41" i="13"/>
  <c r="AL41" i="13"/>
  <c r="AM41" i="13" s="1"/>
  <c r="AN41" i="13" s="1"/>
  <c r="AO41" i="13" s="1"/>
  <c r="AP41" i="13" s="1"/>
  <c r="AQ41" i="13" s="1"/>
  <c r="AR41" i="13" s="1"/>
  <c r="AS41" i="13" s="1"/>
  <c r="AT41" i="13" s="1"/>
  <c r="AU41" i="13" s="1"/>
  <c r="AV41" i="13" s="1"/>
  <c r="AW41" i="13" s="1"/>
  <c r="AX41" i="13" s="1"/>
  <c r="AY41" i="13" s="1"/>
  <c r="AZ41" i="13" s="1"/>
  <c r="BA41" i="13" s="1"/>
  <c r="BB41" i="13" s="1"/>
  <c r="BC41" i="13" s="1"/>
  <c r="BD41" i="13" s="1"/>
  <c r="BE41" i="13" s="1"/>
  <c r="BF41" i="13" s="1"/>
  <c r="BG41" i="13" s="1"/>
  <c r="BH41" i="13" s="1"/>
  <c r="BI41" i="13" s="1"/>
  <c r="BJ41" i="13" s="1"/>
  <c r="BK41" i="13" s="1"/>
  <c r="BL41" i="13" s="1"/>
  <c r="BM41" i="13" s="1"/>
  <c r="BN41" i="13" s="1"/>
  <c r="BO41" i="13" s="1"/>
  <c r="U38" i="13"/>
  <c r="AG46" i="13"/>
  <c r="AG48" i="13" s="1"/>
  <c r="X145" i="2"/>
  <c r="S56" i="3"/>
  <c r="W56" i="3"/>
  <c r="AA56" i="3"/>
  <c r="M145" i="2"/>
  <c r="U145" i="2"/>
  <c r="AC145" i="2"/>
  <c r="R56" i="3"/>
  <c r="N145" i="2"/>
  <c r="E24" i="13"/>
  <c r="AB24" i="13"/>
  <c r="V145" i="2"/>
  <c r="L23" i="13"/>
  <c r="W145" i="2"/>
  <c r="L56" i="3"/>
  <c r="O145" i="2"/>
  <c r="S145" i="2"/>
  <c r="AA145" i="2"/>
  <c r="T56" i="3"/>
  <c r="T21" i="13"/>
  <c r="T23" i="13" s="1"/>
  <c r="N24" i="13"/>
  <c r="AC24" i="13"/>
  <c r="T145" i="2"/>
  <c r="U56" i="3"/>
  <c r="I8" i="13"/>
  <c r="Y8" i="13"/>
  <c r="T153" i="2"/>
  <c r="L153" i="2"/>
  <c r="K153" i="2"/>
  <c r="K144" i="2" s="1"/>
  <c r="Y9" i="13"/>
  <c r="AC8" i="13"/>
  <c r="V137" i="13"/>
  <c r="T59" i="1"/>
  <c r="H137" i="13"/>
  <c r="T142" i="10"/>
  <c r="T136" i="10" s="1"/>
  <c r="Z137" i="13"/>
  <c r="E137" i="13"/>
  <c r="Z152" i="2"/>
  <c r="J136" i="13"/>
  <c r="V138" i="13"/>
  <c r="K63" i="3"/>
  <c r="D137" i="13"/>
  <c r="D138" i="13"/>
  <c r="Q138" i="13"/>
  <c r="H59" i="1"/>
  <c r="H51" i="1"/>
  <c r="Q137" i="13"/>
  <c r="AC151" i="2"/>
  <c r="AD121" i="13"/>
  <c r="Y126" i="10"/>
  <c r="T120" i="13"/>
  <c r="AG117" i="13"/>
  <c r="AB117" i="13"/>
  <c r="AB119" i="13" s="1"/>
  <c r="AB120" i="13"/>
  <c r="T61" i="13"/>
  <c r="Y117" i="13"/>
  <c r="U117" i="13"/>
  <c r="AB61" i="13"/>
  <c r="AF61" i="13"/>
  <c r="AG101" i="13"/>
  <c r="X61" i="13"/>
  <c r="Z63" i="13"/>
  <c r="Y57" i="3"/>
  <c r="R88" i="13"/>
  <c r="J62" i="13"/>
  <c r="J56" i="13"/>
  <c r="AB63" i="13"/>
  <c r="AF63" i="13" s="1"/>
  <c r="AB148" i="2"/>
  <c r="J148" i="2"/>
  <c r="AD96" i="13"/>
  <c r="R89" i="13"/>
  <c r="M87" i="13"/>
  <c r="AD89" i="13"/>
  <c r="P61" i="13"/>
  <c r="P53" i="13" s="1"/>
  <c r="AC52" i="13" s="1"/>
  <c r="W89" i="13"/>
  <c r="AA89" i="13"/>
  <c r="S59" i="3"/>
  <c r="U95" i="10"/>
  <c r="G89" i="13"/>
  <c r="S89" i="13"/>
  <c r="O89" i="13"/>
  <c r="R61" i="13"/>
  <c r="AF147" i="2"/>
  <c r="AF80" i="13"/>
  <c r="G147" i="2"/>
  <c r="G146" i="2" s="1"/>
  <c r="U78" i="10"/>
  <c r="U73" i="10" s="1"/>
  <c r="N62" i="13"/>
  <c r="N56" i="13" s="1"/>
  <c r="P72" i="13"/>
  <c r="N73" i="13"/>
  <c r="M79" i="10"/>
  <c r="E71" i="13"/>
  <c r="F70" i="13"/>
  <c r="O58" i="3"/>
  <c r="AC147" i="2"/>
  <c r="R58" i="3"/>
  <c r="R57" i="3" s="1"/>
  <c r="F71" i="13"/>
  <c r="Q73" i="13"/>
  <c r="M61" i="13"/>
  <c r="D72" i="13"/>
  <c r="M73" i="13"/>
  <c r="F147" i="2"/>
  <c r="M77" i="10"/>
  <c r="M69" i="10" s="1"/>
  <c r="N70" i="10" s="1"/>
  <c r="Q77" i="10"/>
  <c r="Q69" i="10"/>
  <c r="Y41" i="13"/>
  <c r="Y145" i="2"/>
  <c r="AB40" i="13"/>
  <c r="Q41" i="13"/>
  <c r="AB56" i="3"/>
  <c r="AF145" i="2"/>
  <c r="M39" i="13"/>
  <c r="AD48" i="13"/>
  <c r="K145" i="2"/>
  <c r="Z145" i="2"/>
  <c r="R145" i="2"/>
  <c r="Y56" i="3"/>
  <c r="AC56" i="3"/>
  <c r="AC55" i="3" s="1"/>
  <c r="AC37" i="13"/>
  <c r="F24" i="13"/>
  <c r="T24" i="13"/>
  <c r="AB25" i="13"/>
  <c r="Z25" i="13"/>
  <c r="R25" i="13"/>
  <c r="J25" i="13"/>
  <c r="D25" i="13"/>
  <c r="D145" i="2"/>
  <c r="G25" i="13"/>
  <c r="Z24" i="13"/>
  <c r="J24" i="13"/>
  <c r="W21" i="13"/>
  <c r="W23" i="13" s="1"/>
  <c r="V25" i="13"/>
  <c r="F25" i="13"/>
  <c r="AD25" i="13"/>
  <c r="AL25" i="13" s="1"/>
  <c r="AM25" i="13" s="1"/>
  <c r="AN25" i="13" s="1"/>
  <c r="AO25" i="13" s="1"/>
  <c r="AP25" i="13" s="1"/>
  <c r="AQ25" i="13" s="1"/>
  <c r="AR25" i="13" s="1"/>
  <c r="AS25" i="13" s="1"/>
  <c r="AT25" i="13" s="1"/>
  <c r="AU25" i="13" s="1"/>
  <c r="AV25" i="13" s="1"/>
  <c r="AW25" i="13" s="1"/>
  <c r="AX25" i="13" s="1"/>
  <c r="AY25" i="13" s="1"/>
  <c r="AZ25" i="13" s="1"/>
  <c r="BA25" i="13" s="1"/>
  <c r="BB25" i="13" s="1"/>
  <c r="BC25" i="13" s="1"/>
  <c r="BD25" i="13" s="1"/>
  <c r="BE25" i="13" s="1"/>
  <c r="BF25" i="13" s="1"/>
  <c r="BG25" i="13" s="1"/>
  <c r="BH25" i="13" s="1"/>
  <c r="BI25" i="13" s="1"/>
  <c r="BJ25" i="13" s="1"/>
  <c r="BK25" i="13" s="1"/>
  <c r="BL25" i="13" s="1"/>
  <c r="BM25" i="13" s="1"/>
  <c r="BN25" i="13" s="1"/>
  <c r="BO25" i="13" s="1"/>
  <c r="X153" i="2"/>
  <c r="P9" i="13"/>
  <c r="S8" i="13"/>
  <c r="Z9" i="13"/>
  <c r="E9" i="13"/>
  <c r="K8" i="13"/>
  <c r="N153" i="2"/>
  <c r="AC153" i="2"/>
  <c r="U9" i="13"/>
  <c r="J9" i="13"/>
  <c r="E8" i="13"/>
  <c r="AA8" i="13"/>
  <c r="H153" i="2"/>
  <c r="V153" i="2"/>
  <c r="Z64" i="3"/>
  <c r="Y153" i="2"/>
  <c r="U8" i="13"/>
  <c r="Z120" i="12"/>
  <c r="M73" i="12"/>
  <c r="D136" i="2"/>
  <c r="AA12" i="10"/>
  <c r="AG78" i="12"/>
  <c r="AG80" i="12"/>
  <c r="N140" i="2"/>
  <c r="N118" i="2" s="1"/>
  <c r="N15" i="2" s="1"/>
  <c r="AC12" i="10"/>
  <c r="AG12" i="10"/>
  <c r="I14" i="10"/>
  <c r="G79" i="10"/>
  <c r="G80" i="10" s="1"/>
  <c r="T5" i="12"/>
  <c r="T7" i="12" s="1"/>
  <c r="X8" i="12"/>
  <c r="R24" i="12"/>
  <c r="X30" i="10"/>
  <c r="X25" i="10" s="1"/>
  <c r="X5" i="12"/>
  <c r="X7" i="12" s="1"/>
  <c r="K45" i="3"/>
  <c r="AF14" i="12"/>
  <c r="AB133" i="12"/>
  <c r="F121" i="12"/>
  <c r="AB5" i="12"/>
  <c r="AB7" i="12" s="1"/>
  <c r="G8" i="12"/>
  <c r="AB117" i="12"/>
  <c r="AB119" i="12" s="1"/>
  <c r="Y136" i="2"/>
  <c r="AC136" i="2"/>
  <c r="X140" i="2"/>
  <c r="X118" i="2" s="1"/>
  <c r="X15" i="2" s="1"/>
  <c r="R52" i="3"/>
  <c r="T12" i="10"/>
  <c r="Y12" i="10"/>
  <c r="W29" i="10"/>
  <c r="Q111" i="10"/>
  <c r="Z5" i="12"/>
  <c r="Z7" i="12" s="1"/>
  <c r="AC8" i="12"/>
  <c r="V137" i="12"/>
  <c r="F141" i="2"/>
  <c r="N136" i="12"/>
  <c r="G52" i="3"/>
  <c r="AA52" i="3"/>
  <c r="K141" i="10"/>
  <c r="AG126" i="12"/>
  <c r="AC121" i="12"/>
  <c r="AH117" i="12"/>
  <c r="AC127" i="10"/>
  <c r="AG127" i="10" s="1"/>
  <c r="I117" i="10"/>
  <c r="AG110" i="12"/>
  <c r="AG138" i="2" s="1"/>
  <c r="E110" i="10"/>
  <c r="Y110" i="10"/>
  <c r="Y104" i="10"/>
  <c r="S89" i="12"/>
  <c r="H93" i="10"/>
  <c r="H85" i="10" s="1"/>
  <c r="Y88" i="12"/>
  <c r="K93" i="10"/>
  <c r="S78" i="10"/>
  <c r="R79" i="10"/>
  <c r="Z61" i="12"/>
  <c r="N61" i="12"/>
  <c r="E77" i="10"/>
  <c r="E69" i="10" s="1"/>
  <c r="E70" i="10" s="1"/>
  <c r="F47" i="10"/>
  <c r="J47" i="10"/>
  <c r="N47" i="10"/>
  <c r="AC40" i="12"/>
  <c r="U41" i="12"/>
  <c r="Z134" i="2"/>
  <c r="Q45" i="10"/>
  <c r="Q37" i="10" s="1"/>
  <c r="Q39" i="10" s="1"/>
  <c r="U45" i="10"/>
  <c r="U134" i="2"/>
  <c r="J134" i="2"/>
  <c r="Y134" i="2"/>
  <c r="S24" i="12"/>
  <c r="J24" i="12"/>
  <c r="N134" i="2"/>
  <c r="O45" i="3"/>
  <c r="G134" i="2"/>
  <c r="K134" i="2"/>
  <c r="J45" i="3"/>
  <c r="N45" i="3"/>
  <c r="L134" i="2"/>
  <c r="D8" i="12"/>
  <c r="AB13" i="10"/>
  <c r="F7" i="12"/>
  <c r="L5" i="12"/>
  <c r="L7" i="12" s="1"/>
  <c r="F142" i="2"/>
  <c r="W142" i="2"/>
  <c r="AB8" i="12"/>
  <c r="N142" i="2"/>
  <c r="Q14" i="10"/>
  <c r="Q9" i="10" s="1"/>
  <c r="E15" i="10"/>
  <c r="I15" i="10"/>
  <c r="U15" i="10"/>
  <c r="W31" i="3"/>
  <c r="W17" i="3" s="1"/>
  <c r="Z142" i="2"/>
  <c r="X9" i="12"/>
  <c r="M142" i="2"/>
  <c r="S142" i="2"/>
  <c r="R136" i="12"/>
  <c r="W73" i="12"/>
  <c r="F120" i="12"/>
  <c r="I136" i="2"/>
  <c r="D137" i="2"/>
  <c r="I78" i="10"/>
  <c r="I72" i="10" s="1"/>
  <c r="O111" i="10"/>
  <c r="F125" i="10"/>
  <c r="N126" i="10"/>
  <c r="N120" i="10" s="1"/>
  <c r="D45" i="3"/>
  <c r="L45" i="3"/>
  <c r="J61" i="12"/>
  <c r="AD121" i="12"/>
  <c r="S73" i="12"/>
  <c r="AD73" i="12"/>
  <c r="F73" i="7" s="1"/>
  <c r="AL73" i="12"/>
  <c r="AM73" i="12" s="1"/>
  <c r="AN73" i="12" s="1"/>
  <c r="AO73" i="12" s="1"/>
  <c r="AP73" i="12" s="1"/>
  <c r="AQ73" i="12" s="1"/>
  <c r="AR73" i="12" s="1"/>
  <c r="AS73" i="12" s="1"/>
  <c r="AT73" i="12" s="1"/>
  <c r="AU73" i="12" s="1"/>
  <c r="AV73" i="12" s="1"/>
  <c r="AW73" i="12" s="1"/>
  <c r="AX73" i="12" s="1"/>
  <c r="AY73" i="12" s="1"/>
  <c r="AZ73" i="12" s="1"/>
  <c r="BA73" i="12" s="1"/>
  <c r="BB73" i="12" s="1"/>
  <c r="BC73" i="12" s="1"/>
  <c r="BD73" i="12" s="1"/>
  <c r="BE73" i="12" s="1"/>
  <c r="BF73" i="12" s="1"/>
  <c r="BG73" i="12" s="1"/>
  <c r="BH73" i="12" s="1"/>
  <c r="BI73" i="12" s="1"/>
  <c r="BJ73" i="12" s="1"/>
  <c r="BK73" i="12" s="1"/>
  <c r="BL73" i="12" s="1"/>
  <c r="BM73" i="12" s="1"/>
  <c r="BN73" i="12" s="1"/>
  <c r="BO73" i="12" s="1"/>
  <c r="X72" i="12"/>
  <c r="AF94" i="12"/>
  <c r="AF137" i="2"/>
  <c r="D89" i="12"/>
  <c r="I72" i="12"/>
  <c r="Q41" i="12"/>
  <c r="T142" i="2"/>
  <c r="E29" i="10"/>
  <c r="E21" i="10" s="1"/>
  <c r="E23" i="10" s="1"/>
  <c r="O29" i="10"/>
  <c r="O21" i="10" s="1"/>
  <c r="X93" i="10"/>
  <c r="S79" i="10"/>
  <c r="X77" i="10"/>
  <c r="J125" i="10"/>
  <c r="J117" i="10" s="1"/>
  <c r="AC134" i="2"/>
  <c r="R45" i="3"/>
  <c r="Z45" i="3"/>
  <c r="K62" i="12"/>
  <c r="AC117" i="12"/>
  <c r="AC119" i="12" s="1"/>
  <c r="D134" i="2"/>
  <c r="AB142" i="2"/>
  <c r="S29" i="10"/>
  <c r="W45" i="10"/>
  <c r="AA46" i="10"/>
  <c r="P47" i="10"/>
  <c r="T47" i="10"/>
  <c r="T48" i="10" s="1"/>
  <c r="Q125" i="10"/>
  <c r="Q127" i="10"/>
  <c r="X21" i="12"/>
  <c r="Y22" i="12" s="1"/>
  <c r="AF32" i="12"/>
  <c r="M137" i="12"/>
  <c r="E137" i="12"/>
  <c r="N138" i="12"/>
  <c r="R137" i="12"/>
  <c r="E138" i="12"/>
  <c r="N137" i="12"/>
  <c r="H52" i="3"/>
  <c r="D142" i="10"/>
  <c r="L135" i="12"/>
  <c r="Z138" i="12"/>
  <c r="M49" i="1"/>
  <c r="J141" i="2"/>
  <c r="M52" i="3"/>
  <c r="I137" i="12"/>
  <c r="AC133" i="12"/>
  <c r="AC135" i="12"/>
  <c r="D137" i="12"/>
  <c r="D49" i="1"/>
  <c r="T49" i="1"/>
  <c r="E52" i="3"/>
  <c r="I52" i="3"/>
  <c r="N52" i="3"/>
  <c r="T52" i="3"/>
  <c r="AB52" i="3"/>
  <c r="L134" i="12"/>
  <c r="D52" i="3"/>
  <c r="O141" i="10"/>
  <c r="O133" i="10" s="1"/>
  <c r="AC52" i="3"/>
  <c r="Z140" i="2"/>
  <c r="Y140" i="2"/>
  <c r="W105" i="12"/>
  <c r="F110" i="10"/>
  <c r="S137" i="2"/>
  <c r="S48" i="3"/>
  <c r="I95" i="10"/>
  <c r="T88" i="12"/>
  <c r="Q94" i="10"/>
  <c r="Q89" i="10" s="1"/>
  <c r="T94" i="10"/>
  <c r="D95" i="10"/>
  <c r="D96" i="10" s="1"/>
  <c r="S85" i="12"/>
  <c r="S87" i="12"/>
  <c r="F89" i="12"/>
  <c r="N69" i="12"/>
  <c r="W46" i="10"/>
  <c r="W41" i="10" s="1"/>
  <c r="H134" i="2"/>
  <c r="G45" i="3"/>
  <c r="U45" i="3"/>
  <c r="Y45" i="3"/>
  <c r="AC45" i="3"/>
  <c r="T46" i="10"/>
  <c r="T40" i="10"/>
  <c r="E134" i="2"/>
  <c r="X134" i="2"/>
  <c r="H45" i="3"/>
  <c r="V45" i="3"/>
  <c r="Y45" i="10"/>
  <c r="Y37" i="10" s="1"/>
  <c r="G46" i="10"/>
  <c r="R47" i="10"/>
  <c r="V47" i="10"/>
  <c r="Z47" i="10"/>
  <c r="AB22" i="3" s="1"/>
  <c r="H46" i="10"/>
  <c r="O46" i="10"/>
  <c r="O40" i="10"/>
  <c r="F45" i="3"/>
  <c r="T45" i="3"/>
  <c r="X45" i="3"/>
  <c r="AF103" i="10"/>
  <c r="AG103" i="10"/>
  <c r="AH103" i="10"/>
  <c r="AI103" i="10"/>
  <c r="AJ103" i="10"/>
  <c r="AK103" i="10"/>
  <c r="L74" i="10"/>
  <c r="AL8" i="10"/>
  <c r="AM8" i="10"/>
  <c r="AN8" i="10"/>
  <c r="AO8" i="10"/>
  <c r="AP8" i="10"/>
  <c r="AQ8" i="10"/>
  <c r="AR8" i="10"/>
  <c r="AS8" i="10"/>
  <c r="AT8" i="10"/>
  <c r="AU8" i="10"/>
  <c r="AV8" i="10"/>
  <c r="AW8" i="10"/>
  <c r="AX8" i="10"/>
  <c r="AY8" i="10"/>
  <c r="AZ8" i="10"/>
  <c r="BA8" i="10"/>
  <c r="BB8" i="10"/>
  <c r="BC8" i="10"/>
  <c r="BD8" i="10"/>
  <c r="BE8" i="10"/>
  <c r="BF8" i="10"/>
  <c r="BG8" i="10"/>
  <c r="BH8" i="10"/>
  <c r="BI8" i="10"/>
  <c r="BJ8" i="10"/>
  <c r="BK8" i="10"/>
  <c r="BL8" i="10"/>
  <c r="BM8" i="10"/>
  <c r="BN8" i="10"/>
  <c r="BO8" i="10"/>
  <c r="L90" i="10"/>
  <c r="E25" i="12"/>
  <c r="S134" i="2"/>
  <c r="R134" i="2"/>
  <c r="AB25" i="12"/>
  <c r="I134" i="2"/>
  <c r="R30" i="10"/>
  <c r="AB30" i="10"/>
  <c r="AF30" i="10"/>
  <c r="G31" i="10"/>
  <c r="K31" i="10"/>
  <c r="O31" i="10"/>
  <c r="S31" i="10"/>
  <c r="S32" i="10" s="1"/>
  <c r="W31" i="10"/>
  <c r="AA31" i="10"/>
  <c r="M29" i="10"/>
  <c r="T25" i="12"/>
  <c r="Z24" i="12"/>
  <c r="AB45" i="3"/>
  <c r="D29" i="10"/>
  <c r="Q29" i="10"/>
  <c r="Q21" i="10" s="1"/>
  <c r="K21" i="12"/>
  <c r="O24" i="12"/>
  <c r="H25" i="12"/>
  <c r="S30" i="10"/>
  <c r="G23" i="12"/>
  <c r="O134" i="2"/>
  <c r="N21" i="12"/>
  <c r="P8" i="12"/>
  <c r="D142" i="2"/>
  <c r="L8" i="12"/>
  <c r="S8" i="12"/>
  <c r="H142" i="2"/>
  <c r="H8" i="12"/>
  <c r="U142" i="2"/>
  <c r="L142" i="2"/>
  <c r="T8" i="12"/>
  <c r="V142" i="2"/>
  <c r="Z53" i="3"/>
  <c r="H15" i="10"/>
  <c r="O5" i="12"/>
  <c r="I8" i="12"/>
  <c r="I142" i="2"/>
  <c r="W9" i="12"/>
  <c r="E142" i="2"/>
  <c r="AB123" i="2"/>
  <c r="W41" i="2"/>
  <c r="AC126" i="2"/>
  <c r="AB34" i="3"/>
  <c r="R123" i="2"/>
  <c r="Y72" i="11"/>
  <c r="AC41" i="2"/>
  <c r="AD41" i="2"/>
  <c r="AD32" i="2"/>
  <c r="L127" i="2"/>
  <c r="L124" i="2" s="1"/>
  <c r="AB131" i="2"/>
  <c r="AG37" i="11"/>
  <c r="H39" i="1"/>
  <c r="V41" i="3"/>
  <c r="AG29" i="11"/>
  <c r="AH21" i="11" s="1"/>
  <c r="AA41" i="2"/>
  <c r="AA30" i="2"/>
  <c r="G126" i="2"/>
  <c r="G124" i="2" s="1"/>
  <c r="G122" i="2" s="1"/>
  <c r="D123" i="2"/>
  <c r="E53" i="11"/>
  <c r="N37" i="3"/>
  <c r="N25" i="3" s="1"/>
  <c r="E42" i="3"/>
  <c r="AA126" i="10"/>
  <c r="J123" i="2"/>
  <c r="J88" i="11"/>
  <c r="AB37" i="11"/>
  <c r="AB39" i="11"/>
  <c r="AC101" i="11"/>
  <c r="AC103" i="11" s="1"/>
  <c r="F123" i="2"/>
  <c r="I42" i="3"/>
  <c r="P94" i="10"/>
  <c r="P89" i="10" s="1"/>
  <c r="G5" i="11"/>
  <c r="K5" i="11"/>
  <c r="K7" i="11" s="1"/>
  <c r="O5" i="11"/>
  <c r="S5" i="11"/>
  <c r="AC8" i="11"/>
  <c r="Q21" i="11"/>
  <c r="Q23" i="11" s="1"/>
  <c r="F25" i="11"/>
  <c r="D41" i="2"/>
  <c r="I131" i="2"/>
  <c r="AA42" i="3"/>
  <c r="T5" i="11"/>
  <c r="AR116" i="2"/>
  <c r="AR26" i="1"/>
  <c r="F137" i="11"/>
  <c r="Z145" i="11"/>
  <c r="Z147" i="11"/>
  <c r="G138" i="11"/>
  <c r="Y136" i="11"/>
  <c r="K143" i="10"/>
  <c r="K133" i="11"/>
  <c r="K135" i="11" s="1"/>
  <c r="T41" i="3"/>
  <c r="O142" i="10"/>
  <c r="O136" i="10" s="1"/>
  <c r="AC133" i="11"/>
  <c r="O129" i="2"/>
  <c r="S40" i="3"/>
  <c r="G129" i="2"/>
  <c r="S121" i="11"/>
  <c r="I120" i="11"/>
  <c r="S129" i="2"/>
  <c r="AA129" i="2"/>
  <c r="AF128" i="11"/>
  <c r="Y121" i="11"/>
  <c r="AC117" i="11"/>
  <c r="N121" i="11"/>
  <c r="N129" i="2"/>
  <c r="U127" i="2"/>
  <c r="AC127" i="2"/>
  <c r="F38" i="3"/>
  <c r="K127" i="2"/>
  <c r="E38" i="3"/>
  <c r="Z101" i="11"/>
  <c r="Z103" i="11"/>
  <c r="O38" i="3"/>
  <c r="V101" i="11"/>
  <c r="V103" i="11" s="1"/>
  <c r="R127" i="2"/>
  <c r="R124" i="2" s="1"/>
  <c r="V127" i="2"/>
  <c r="T126" i="2"/>
  <c r="W37" i="3"/>
  <c r="K88" i="11"/>
  <c r="V126" i="2"/>
  <c r="T37" i="3"/>
  <c r="G62" i="11"/>
  <c r="G57" i="11" s="1"/>
  <c r="AB36" i="3"/>
  <c r="AC72" i="11"/>
  <c r="L125" i="2"/>
  <c r="Q61" i="11"/>
  <c r="U73" i="11"/>
  <c r="N61" i="11"/>
  <c r="U77" i="10"/>
  <c r="U69" i="10" s="1"/>
  <c r="P71" i="11"/>
  <c r="U70" i="11"/>
  <c r="AC61" i="11"/>
  <c r="AG61" i="11" s="1"/>
  <c r="AC37" i="11"/>
  <c r="AC39" i="11" s="1"/>
  <c r="V37" i="11"/>
  <c r="V38" i="11" s="1"/>
  <c r="V24" i="11"/>
  <c r="I123" i="2"/>
  <c r="R24" i="11"/>
  <c r="AC29" i="10"/>
  <c r="AG29" i="10" s="1"/>
  <c r="G34" i="3"/>
  <c r="AF29" i="11"/>
  <c r="AF21" i="11" s="1"/>
  <c r="F24" i="11"/>
  <c r="I23" i="11"/>
  <c r="Y34" i="3"/>
  <c r="W21" i="11"/>
  <c r="Z42" i="3"/>
  <c r="L42" i="3"/>
  <c r="H131" i="2"/>
  <c r="Q9" i="11"/>
  <c r="AG14" i="11"/>
  <c r="AG131" i="2" s="1"/>
  <c r="AF15" i="11"/>
  <c r="AF42" i="3" s="1"/>
  <c r="E143" i="10"/>
  <c r="P137" i="11"/>
  <c r="I130" i="2"/>
  <c r="V145" i="11"/>
  <c r="H138" i="11"/>
  <c r="D136" i="11"/>
  <c r="H41" i="3"/>
  <c r="R41" i="3"/>
  <c r="D130" i="2"/>
  <c r="J138" i="11"/>
  <c r="G137" i="11"/>
  <c r="V130" i="2"/>
  <c r="N41" i="3"/>
  <c r="Z41" i="3"/>
  <c r="P143" i="10"/>
  <c r="R30" i="3"/>
  <c r="AA39" i="1"/>
  <c r="Y138" i="11"/>
  <c r="Y147" i="11"/>
  <c r="K138" i="11"/>
  <c r="K39" i="1"/>
  <c r="K137" i="11"/>
  <c r="N137" i="11"/>
  <c r="H137" i="11"/>
  <c r="F39" i="1"/>
  <c r="F41" i="3"/>
  <c r="M41" i="3"/>
  <c r="S41" i="3"/>
  <c r="W41" i="3"/>
  <c r="AA41" i="3"/>
  <c r="J41" i="3"/>
  <c r="T137" i="11"/>
  <c r="F138" i="11"/>
  <c r="AB142" i="10"/>
  <c r="T138" i="11"/>
  <c r="L138" i="11"/>
  <c r="AC145" i="11"/>
  <c r="S130" i="2"/>
  <c r="I143" i="10"/>
  <c r="T143" i="10"/>
  <c r="O135" i="11"/>
  <c r="L137" i="11"/>
  <c r="L39" i="1"/>
  <c r="L41" i="3"/>
  <c r="AA133" i="11"/>
  <c r="E41" i="3"/>
  <c r="J133" i="11"/>
  <c r="U133" i="11"/>
  <c r="U135" i="11" s="1"/>
  <c r="N40" i="3"/>
  <c r="X127" i="10"/>
  <c r="E120" i="11"/>
  <c r="E129" i="2"/>
  <c r="I117" i="11"/>
  <c r="I119" i="11" s="1"/>
  <c r="M117" i="11"/>
  <c r="E117" i="11"/>
  <c r="E119" i="11" s="1"/>
  <c r="J129" i="2"/>
  <c r="J124" i="2" s="1"/>
  <c r="R61" i="11"/>
  <c r="X125" i="10"/>
  <c r="T40" i="3"/>
  <c r="X40" i="3"/>
  <c r="D125" i="10"/>
  <c r="Q62" i="11"/>
  <c r="S111" i="10"/>
  <c r="AC62" i="11"/>
  <c r="Y38" i="3"/>
  <c r="V110" i="10"/>
  <c r="M111" i="10"/>
  <c r="V104" i="11"/>
  <c r="X103" i="11"/>
  <c r="Z104" i="11"/>
  <c r="Z110" i="10"/>
  <c r="Z105" i="10" s="1"/>
  <c r="F127" i="2"/>
  <c r="J61" i="11"/>
  <c r="L89" i="11"/>
  <c r="O94" i="10"/>
  <c r="O89" i="10" s="1"/>
  <c r="R37" i="3"/>
  <c r="U126" i="2"/>
  <c r="G85" i="11"/>
  <c r="G87" i="11"/>
  <c r="AG93" i="11"/>
  <c r="AH85" i="11" s="1"/>
  <c r="O88" i="11"/>
  <c r="L126" i="2"/>
  <c r="I37" i="3"/>
  <c r="AB95" i="10"/>
  <c r="AF95" i="10" s="1"/>
  <c r="AC85" i="11"/>
  <c r="AC87" i="11"/>
  <c r="AC35" i="3"/>
  <c r="G61" i="11"/>
  <c r="I125" i="2"/>
  <c r="I72" i="11"/>
  <c r="M73" i="11"/>
  <c r="V73" i="11"/>
  <c r="H36" i="3"/>
  <c r="K73" i="11"/>
  <c r="O63" i="11"/>
  <c r="P63" i="11"/>
  <c r="P64" i="11" s="1"/>
  <c r="K78" i="10"/>
  <c r="K72" i="10"/>
  <c r="AD73" i="11"/>
  <c r="AF73" i="11" s="1"/>
  <c r="AG73" i="11" s="1"/>
  <c r="AH73" i="11" s="1"/>
  <c r="AI73" i="11" s="1"/>
  <c r="AJ73" i="11" s="1"/>
  <c r="AK73" i="11" s="1"/>
  <c r="E69" i="11"/>
  <c r="E71" i="11" s="1"/>
  <c r="L77" i="10"/>
  <c r="L69" i="10" s="1"/>
  <c r="P72" i="11"/>
  <c r="L62" i="11"/>
  <c r="U125" i="2"/>
  <c r="Y125" i="2"/>
  <c r="M36" i="3"/>
  <c r="Z36" i="3"/>
  <c r="T36" i="3"/>
  <c r="L72" i="11"/>
  <c r="F61" i="11"/>
  <c r="M72" i="11"/>
  <c r="M69" i="11"/>
  <c r="M71" i="11" s="1"/>
  <c r="F36" i="3"/>
  <c r="W36" i="3"/>
  <c r="W35" i="3" s="1"/>
  <c r="V123" i="2"/>
  <c r="K123" i="2"/>
  <c r="S123" i="2"/>
  <c r="Z123" i="2"/>
  <c r="M24" i="11"/>
  <c r="AA34" i="3"/>
  <c r="J25" i="11"/>
  <c r="I34" i="3"/>
  <c r="AC34" i="3"/>
  <c r="X34" i="3"/>
  <c r="J24" i="11"/>
  <c r="Z24" i="11"/>
  <c r="X21" i="11"/>
  <c r="Y22" i="11" s="1"/>
  <c r="H34" i="3"/>
  <c r="AC24" i="11"/>
  <c r="F30" i="10"/>
  <c r="K131" i="2"/>
  <c r="V42" i="3"/>
  <c r="H31" i="3"/>
  <c r="H17" i="3" s="1"/>
  <c r="AF14" i="11"/>
  <c r="G131" i="2"/>
  <c r="AB8" i="11"/>
  <c r="D131" i="2"/>
  <c r="O8" i="11"/>
  <c r="H14" i="10"/>
  <c r="M131" i="2"/>
  <c r="T131" i="2"/>
  <c r="P14" i="10"/>
  <c r="P9" i="10" s="1"/>
  <c r="J131" i="2"/>
  <c r="T13" i="10"/>
  <c r="T5" i="10"/>
  <c r="E131" i="2"/>
  <c r="P8" i="11"/>
  <c r="W5" i="11"/>
  <c r="W7" i="11"/>
  <c r="AG5" i="9"/>
  <c r="AG19" i="9"/>
  <c r="AH6" i="9"/>
  <c r="AI6" i="9"/>
  <c r="AJ6" i="9"/>
  <c r="AK6" i="9"/>
  <c r="AL6" i="9"/>
  <c r="AM6" i="9"/>
  <c r="AN6" i="9"/>
  <c r="AO6" i="9"/>
  <c r="AP6" i="9"/>
  <c r="AQ6" i="9"/>
  <c r="AR6" i="9"/>
  <c r="AS6" i="9"/>
  <c r="AT6" i="9"/>
  <c r="AU6" i="9"/>
  <c r="AV6" i="9"/>
  <c r="AW6" i="9"/>
  <c r="AX6" i="9"/>
  <c r="AY6" i="9"/>
  <c r="AZ6" i="9"/>
  <c r="BA6" i="9"/>
  <c r="BB6" i="9"/>
  <c r="BC6" i="9"/>
  <c r="BD6" i="9"/>
  <c r="BE6" i="9"/>
  <c r="BF6" i="9"/>
  <c r="BG6" i="9"/>
  <c r="BH6" i="9"/>
  <c r="BI6" i="9"/>
  <c r="BJ6" i="9"/>
  <c r="BK6" i="9"/>
  <c r="BL6" i="9"/>
  <c r="BM6" i="9"/>
  <c r="BN6" i="9"/>
  <c r="BO6" i="9"/>
  <c r="G253" i="2"/>
  <c r="L124" i="1"/>
  <c r="L123" i="1"/>
  <c r="R124" i="1"/>
  <c r="G130" i="3"/>
  <c r="G120" i="3" s="1"/>
  <c r="H5" i="9"/>
  <c r="P120" i="9"/>
  <c r="N181" i="9"/>
  <c r="AC204" i="9"/>
  <c r="V124" i="1"/>
  <c r="N243" i="2"/>
  <c r="N233" i="2" s="1"/>
  <c r="R114" i="1"/>
  <c r="AF114" i="1"/>
  <c r="G37" i="9"/>
  <c r="AA243" i="2"/>
  <c r="AC181" i="9"/>
  <c r="AF181" i="9"/>
  <c r="AA130" i="3"/>
  <c r="AA120" i="3" s="1"/>
  <c r="E114" i="1"/>
  <c r="E104" i="1"/>
  <c r="I114" i="1"/>
  <c r="I104" i="1"/>
  <c r="S114" i="1"/>
  <c r="AA114" i="1"/>
  <c r="E124" i="1"/>
  <c r="I124" i="1"/>
  <c r="M124" i="1"/>
  <c r="S124" i="1"/>
  <c r="AD124" i="1"/>
  <c r="W124" i="1"/>
  <c r="AA124" i="1"/>
  <c r="J222" i="2"/>
  <c r="W222" i="2"/>
  <c r="AB222" i="2"/>
  <c r="U181" i="9"/>
  <c r="S253" i="2"/>
  <c r="AD253" i="2"/>
  <c r="Z254" i="9"/>
  <c r="Z251" i="9"/>
  <c r="AD136" i="3"/>
  <c r="E39" i="1"/>
  <c r="E138" i="11"/>
  <c r="X147" i="11"/>
  <c r="Z39" i="1"/>
  <c r="X138" i="11"/>
  <c r="AF95" i="3"/>
  <c r="AB138" i="17"/>
  <c r="D117" i="3"/>
  <c r="M39" i="1"/>
  <c r="M138" i="11"/>
  <c r="W39" i="1"/>
  <c r="U138" i="11"/>
  <c r="U137" i="11"/>
  <c r="I59" i="1"/>
  <c r="I51" i="1" s="1"/>
  <c r="I138" i="13"/>
  <c r="I137" i="13"/>
  <c r="Z106" i="10"/>
  <c r="Z115" i="10"/>
  <c r="AA49" i="1"/>
  <c r="Y137" i="12"/>
  <c r="Y138" i="12"/>
  <c r="S138" i="11"/>
  <c r="U39" i="1"/>
  <c r="AG67" i="3"/>
  <c r="J138" i="14"/>
  <c r="J69" i="1"/>
  <c r="J137" i="14"/>
  <c r="AI2" i="16"/>
  <c r="AK2" i="16"/>
  <c r="AL2" i="16"/>
  <c r="AM2" i="16"/>
  <c r="AN2" i="16"/>
  <c r="AO2" i="16"/>
  <c r="AP2" i="16"/>
  <c r="AQ2" i="16"/>
  <c r="AR2" i="16"/>
  <c r="AS2" i="16"/>
  <c r="AT2" i="16"/>
  <c r="AU2" i="16"/>
  <c r="AV2" i="16"/>
  <c r="AW2" i="16"/>
  <c r="AX2" i="16"/>
  <c r="AY2" i="16"/>
  <c r="AZ2" i="16"/>
  <c r="BA2" i="16"/>
  <c r="BB2" i="16"/>
  <c r="BC2" i="16"/>
  <c r="BD2" i="16"/>
  <c r="BE2" i="16"/>
  <c r="BF2" i="16"/>
  <c r="BG2" i="16"/>
  <c r="BH2" i="16"/>
  <c r="BI2" i="16"/>
  <c r="BJ2" i="16"/>
  <c r="BK2" i="16"/>
  <c r="BL2" i="16"/>
  <c r="BM2" i="16"/>
  <c r="BN2" i="16"/>
  <c r="BO2" i="16"/>
  <c r="AH3" i="16"/>
  <c r="AF57" i="2"/>
  <c r="P86" i="14"/>
  <c r="H71" i="14"/>
  <c r="R54" i="2"/>
  <c r="AB330" i="9"/>
  <c r="AB331" i="9"/>
  <c r="S16" i="1"/>
  <c r="M93" i="1"/>
  <c r="L110" i="1"/>
  <c r="T110" i="2"/>
  <c r="R9" i="2"/>
  <c r="Y206" i="2"/>
  <c r="Y207" i="2"/>
  <c r="D205" i="2"/>
  <c r="S207" i="2"/>
  <c r="F240" i="2"/>
  <c r="K65" i="14"/>
  <c r="J117" i="15"/>
  <c r="J119" i="15"/>
  <c r="T62" i="15"/>
  <c r="K136" i="15"/>
  <c r="H8" i="17"/>
  <c r="H32" i="17"/>
  <c r="T24" i="17"/>
  <c r="AA32" i="17"/>
  <c r="N25" i="17"/>
  <c r="R48" i="17"/>
  <c r="T40" i="17"/>
  <c r="X40" i="17"/>
  <c r="L41" i="17"/>
  <c r="Z85" i="17"/>
  <c r="Z87" i="17" s="1"/>
  <c r="E88" i="17"/>
  <c r="V110" i="1"/>
  <c r="M110" i="1"/>
  <c r="P138" i="12"/>
  <c r="AL74" i="13"/>
  <c r="AM74" i="13"/>
  <c r="AN74" i="13"/>
  <c r="AO74" i="13"/>
  <c r="AP74" i="13"/>
  <c r="AQ74" i="13"/>
  <c r="AR74" i="13"/>
  <c r="AS74" i="13"/>
  <c r="AT74" i="13"/>
  <c r="AU74" i="13"/>
  <c r="AV74" i="13"/>
  <c r="AW74" i="13"/>
  <c r="AX74" i="13"/>
  <c r="AY74" i="13"/>
  <c r="AZ74" i="13"/>
  <c r="BA74" i="13"/>
  <c r="BB74" i="13"/>
  <c r="BC74" i="13"/>
  <c r="BD74" i="13"/>
  <c r="BE74" i="13"/>
  <c r="BF74" i="13"/>
  <c r="BG74" i="13"/>
  <c r="BH74" i="13"/>
  <c r="BI74" i="13"/>
  <c r="BJ74" i="13"/>
  <c r="BK74" i="13"/>
  <c r="BL74" i="13"/>
  <c r="BM74" i="13"/>
  <c r="BN74" i="13"/>
  <c r="BO74" i="13"/>
  <c r="K99" i="1"/>
  <c r="K91" i="1" s="1"/>
  <c r="T54" i="2"/>
  <c r="W16" i="1"/>
  <c r="X8" i="2"/>
  <c r="AB232" i="2"/>
  <c r="E101" i="3"/>
  <c r="E99" i="3" s="1"/>
  <c r="L116" i="3"/>
  <c r="AD135" i="3"/>
  <c r="AD139" i="3"/>
  <c r="BT9" i="4"/>
  <c r="Y204" i="2"/>
  <c r="AF281" i="9"/>
  <c r="Y104" i="11"/>
  <c r="AF67" i="2"/>
  <c r="AG69" i="13"/>
  <c r="AD317" i="9"/>
  <c r="AF35" i="2"/>
  <c r="F89" i="7"/>
  <c r="F124" i="7"/>
  <c r="AA137" i="17"/>
  <c r="H6" i="12"/>
  <c r="F109" i="7"/>
  <c r="Y39" i="12"/>
  <c r="Y137" i="11"/>
  <c r="L90" i="11"/>
  <c r="E24" i="11"/>
  <c r="AA5" i="11"/>
  <c r="AD325" i="9"/>
  <c r="Z270" i="9"/>
  <c r="AB224" i="9"/>
  <c r="AF224" i="9"/>
  <c r="AF223" i="2"/>
  <c r="R164" i="9"/>
  <c r="AG326" i="9"/>
  <c r="Q162" i="9"/>
  <c r="O331" i="9"/>
  <c r="AA318" i="9"/>
  <c r="F152" i="9"/>
  <c r="AR117" i="2"/>
  <c r="H89" i="11"/>
  <c r="T8" i="11"/>
  <c r="Q72" i="11"/>
  <c r="D32" i="1"/>
  <c r="L32" i="1"/>
  <c r="Z34" i="1"/>
  <c r="AB35" i="1"/>
  <c r="J32" i="1"/>
  <c r="M43" i="1"/>
  <c r="AA43" i="1"/>
  <c r="J28" i="1"/>
  <c r="H63" i="1"/>
  <c r="X73" i="1"/>
  <c r="AD82" i="1"/>
  <c r="Y103" i="1"/>
  <c r="AD111" i="1"/>
  <c r="AC125" i="1"/>
  <c r="O107" i="1"/>
  <c r="I129" i="1"/>
  <c r="Y110" i="1"/>
  <c r="AC131" i="1"/>
  <c r="AD131" i="1"/>
  <c r="N33" i="2"/>
  <c r="N22" i="2"/>
  <c r="N35" i="2"/>
  <c r="W36" i="2"/>
  <c r="E37" i="2"/>
  <c r="M37" i="2"/>
  <c r="S37" i="2"/>
  <c r="O39" i="2"/>
  <c r="P39" i="2"/>
  <c r="I37" i="2"/>
  <c r="G39" i="2"/>
  <c r="D28" i="2"/>
  <c r="S9" i="2"/>
  <c r="V131" i="2"/>
  <c r="G157" i="2"/>
  <c r="G155" i="2" s="1"/>
  <c r="E205" i="2"/>
  <c r="J206" i="2"/>
  <c r="AF206" i="2"/>
  <c r="G207" i="2"/>
  <c r="E222" i="2"/>
  <c r="AB225" i="2"/>
  <c r="AC229" i="2"/>
  <c r="AD229" i="2"/>
  <c r="U8" i="2"/>
  <c r="V232" i="2"/>
  <c r="M259" i="2"/>
  <c r="T34" i="3"/>
  <c r="V40" i="3"/>
  <c r="W42" i="3"/>
  <c r="V68" i="3"/>
  <c r="J68" i="3"/>
  <c r="O68" i="3"/>
  <c r="O79" i="3"/>
  <c r="O90" i="3"/>
  <c r="M116" i="3"/>
  <c r="Y130" i="3"/>
  <c r="D133" i="3"/>
  <c r="P133" i="3"/>
  <c r="X133" i="3"/>
  <c r="X132" i="3"/>
  <c r="K135" i="3"/>
  <c r="K134" i="3"/>
  <c r="K132" i="3"/>
  <c r="J135" i="3"/>
  <c r="J330" i="9"/>
  <c r="J331" i="9"/>
  <c r="V5" i="9"/>
  <c r="D114" i="1"/>
  <c r="D104" i="1"/>
  <c r="H114" i="1"/>
  <c r="H104" i="1"/>
  <c r="Z114" i="1"/>
  <c r="AA212" i="2"/>
  <c r="AA202" i="2"/>
  <c r="I25" i="9"/>
  <c r="R204" i="2"/>
  <c r="S73" i="9"/>
  <c r="AC85" i="9"/>
  <c r="V117" i="9"/>
  <c r="V122" i="9" s="1"/>
  <c r="Z117" i="9"/>
  <c r="D208" i="2"/>
  <c r="G137" i="9"/>
  <c r="D209" i="2"/>
  <c r="S181" i="9"/>
  <c r="AA181" i="9"/>
  <c r="N213" i="9"/>
  <c r="AA213" i="9"/>
  <c r="H213" i="9"/>
  <c r="X213" i="9"/>
  <c r="E224" i="9"/>
  <c r="E223" i="2"/>
  <c r="E221" i="2"/>
  <c r="M224" i="9"/>
  <c r="M223" i="2"/>
  <c r="G227" i="9"/>
  <c r="G254" i="2"/>
  <c r="G252" i="2"/>
  <c r="L245" i="9"/>
  <c r="V230" i="9"/>
  <c r="AB253" i="9"/>
  <c r="J225" i="9"/>
  <c r="X228" i="9"/>
  <c r="Z253" i="9"/>
  <c r="AB269" i="9"/>
  <c r="X293" i="9"/>
  <c r="K325" i="9"/>
  <c r="W28" i="10"/>
  <c r="F97" i="10"/>
  <c r="W122" i="10"/>
  <c r="P140" i="10"/>
  <c r="X2" i="11"/>
  <c r="R29" i="10"/>
  <c r="V29" i="10"/>
  <c r="AA29" i="10"/>
  <c r="AA21" i="10" s="1"/>
  <c r="T24" i="11"/>
  <c r="T37" i="11"/>
  <c r="X37" i="11"/>
  <c r="O41" i="11"/>
  <c r="W42" i="11"/>
  <c r="K72" i="11"/>
  <c r="N77" i="10"/>
  <c r="J73" i="11"/>
  <c r="Y78" i="10"/>
  <c r="Y72" i="10" s="1"/>
  <c r="I92" i="10"/>
  <c r="O85" i="11"/>
  <c r="AC89" i="11"/>
  <c r="F95" i="10"/>
  <c r="M95" i="10"/>
  <c r="K97" i="10"/>
  <c r="O97" i="10"/>
  <c r="S97" i="10"/>
  <c r="W97" i="10"/>
  <c r="Q98" i="10"/>
  <c r="F108" i="10"/>
  <c r="J108" i="10"/>
  <c r="N108" i="10"/>
  <c r="V108" i="10"/>
  <c r="X106" i="11"/>
  <c r="W122" i="11"/>
  <c r="AA124" i="10"/>
  <c r="X136" i="11"/>
  <c r="Z8" i="12"/>
  <c r="E5" i="12"/>
  <c r="V8" i="12"/>
  <c r="W25" i="12"/>
  <c r="R42" i="12"/>
  <c r="T69" i="12"/>
  <c r="Z65" i="12"/>
  <c r="AB106" i="12"/>
  <c r="V122" i="12"/>
  <c r="AA133" i="12"/>
  <c r="D136" i="12"/>
  <c r="T8" i="13"/>
  <c r="P24" i="13"/>
  <c r="AA24" i="13"/>
  <c r="X25" i="13"/>
  <c r="P25" i="13"/>
  <c r="W40" i="13"/>
  <c r="Z41" i="13"/>
  <c r="O62" i="13"/>
  <c r="O57" i="13" s="1"/>
  <c r="L88" i="13"/>
  <c r="L66" i="13"/>
  <c r="D8" i="14"/>
  <c r="AA5" i="14"/>
  <c r="AC26" i="14"/>
  <c r="V21" i="14"/>
  <c r="W22" i="14"/>
  <c r="Y24" i="14"/>
  <c r="G26" i="14"/>
  <c r="K26" i="14"/>
  <c r="AA25" i="14"/>
  <c r="M26" i="14"/>
  <c r="V40" i="14"/>
  <c r="Y37" i="14"/>
  <c r="H89" i="14"/>
  <c r="L90" i="14"/>
  <c r="T65" i="14"/>
  <c r="N90" i="14"/>
  <c r="Z90" i="14"/>
  <c r="Y133" i="14"/>
  <c r="AA133" i="14"/>
  <c r="O137" i="14"/>
  <c r="F74" i="15"/>
  <c r="V74" i="15"/>
  <c r="X90" i="15"/>
  <c r="S60" i="16"/>
  <c r="U89" i="2"/>
  <c r="Z136" i="16"/>
  <c r="D72" i="17"/>
  <c r="U89" i="17"/>
  <c r="N66" i="17"/>
  <c r="Z66" i="17"/>
  <c r="AA105" i="17"/>
  <c r="I32" i="2"/>
  <c r="N54" i="2"/>
  <c r="P84" i="3"/>
  <c r="AA16" i="1"/>
  <c r="R110" i="1"/>
  <c r="Y109" i="1"/>
  <c r="Y13" i="1"/>
  <c r="I206" i="2"/>
  <c r="R271" i="2"/>
  <c r="AD104" i="3"/>
  <c r="P136" i="3"/>
  <c r="AF42" i="14"/>
  <c r="AG42" i="14"/>
  <c r="Z65" i="2"/>
  <c r="M23" i="12"/>
  <c r="AF90" i="13"/>
  <c r="AG90" i="13"/>
  <c r="AH90" i="13"/>
  <c r="AG138" i="3"/>
  <c r="AB267" i="9"/>
  <c r="U71" i="11"/>
  <c r="P87" i="14"/>
  <c r="AB54" i="2"/>
  <c r="J54" i="2"/>
  <c r="AF117" i="12"/>
  <c r="H90" i="11"/>
  <c r="T72" i="11"/>
  <c r="J72" i="11"/>
  <c r="AC325" i="9"/>
  <c r="AA188" i="9"/>
  <c r="AA189" i="9"/>
  <c r="AA325" i="9"/>
  <c r="G331" i="9"/>
  <c r="Q69" i="11"/>
  <c r="Q71" i="11" s="1"/>
  <c r="N21" i="11"/>
  <c r="U21" i="11"/>
  <c r="E21" i="11"/>
  <c r="T14" i="10"/>
  <c r="T8" i="10" s="1"/>
  <c r="L73" i="11"/>
  <c r="I73" i="11"/>
  <c r="E62" i="11"/>
  <c r="E56" i="11" s="1"/>
  <c r="T9" i="1"/>
  <c r="X20" i="1"/>
  <c r="AB20" i="1"/>
  <c r="U16" i="1"/>
  <c r="Y16" i="1"/>
  <c r="AC16" i="1"/>
  <c r="D34" i="1"/>
  <c r="J33" i="1"/>
  <c r="AB33" i="1"/>
  <c r="F35" i="1"/>
  <c r="X35" i="1"/>
  <c r="AC24" i="1"/>
  <c r="P38" i="1"/>
  <c r="U28" i="1"/>
  <c r="AC63" i="1"/>
  <c r="H108" i="1"/>
  <c r="H109" i="1"/>
  <c r="H13" i="1"/>
  <c r="O109" i="1"/>
  <c r="O13" i="1"/>
  <c r="X109" i="1"/>
  <c r="N110" i="1"/>
  <c r="E33" i="2"/>
  <c r="M25" i="2"/>
  <c r="H28" i="2"/>
  <c r="Y9" i="2"/>
  <c r="W16" i="2"/>
  <c r="AB16" i="2"/>
  <c r="AB7" i="2"/>
  <c r="G123" i="2"/>
  <c r="U123" i="2"/>
  <c r="G115" i="2"/>
  <c r="AA127" i="2"/>
  <c r="AB129" i="2"/>
  <c r="AB124" i="2"/>
  <c r="S131" i="2"/>
  <c r="AD163" i="2"/>
  <c r="S168" i="2"/>
  <c r="S166" i="2"/>
  <c r="I179" i="2"/>
  <c r="S206" i="2"/>
  <c r="W217" i="2"/>
  <c r="F222" i="2"/>
  <c r="AD240" i="2"/>
  <c r="AA16" i="2"/>
  <c r="U36" i="3"/>
  <c r="AC25" i="3"/>
  <c r="AA57" i="3"/>
  <c r="AA55" i="3" s="1"/>
  <c r="AB57" i="3"/>
  <c r="R130" i="3"/>
  <c r="R120" i="3"/>
  <c r="AC134" i="3"/>
  <c r="AC132" i="3"/>
  <c r="F140" i="3"/>
  <c r="AH5" i="9"/>
  <c r="AH19" i="9"/>
  <c r="J204" i="2"/>
  <c r="D204" i="2"/>
  <c r="S115" i="3"/>
  <c r="AA115" i="3"/>
  <c r="AB236" i="2"/>
  <c r="X237" i="2"/>
  <c r="H129" i="9"/>
  <c r="W131" i="9"/>
  <c r="R118" i="3"/>
  <c r="R13" i="3" s="1"/>
  <c r="AA118" i="3"/>
  <c r="AA13" i="3" s="1"/>
  <c r="W208" i="2"/>
  <c r="E119" i="3"/>
  <c r="L137" i="9"/>
  <c r="R119" i="3"/>
  <c r="H169" i="9"/>
  <c r="Z228" i="9"/>
  <c r="M225" i="9"/>
  <c r="U225" i="9"/>
  <c r="AB45" i="10"/>
  <c r="AF45" i="10" s="1"/>
  <c r="U46" i="10"/>
  <c r="T3" i="10"/>
  <c r="X3" i="10"/>
  <c r="G29" i="10"/>
  <c r="J29" i="10"/>
  <c r="H34" i="10"/>
  <c r="U37" i="11"/>
  <c r="S46" i="10"/>
  <c r="F65" i="11"/>
  <c r="L76" i="10"/>
  <c r="Z62" i="11"/>
  <c r="K79" i="10"/>
  <c r="K80" i="10" s="1"/>
  <c r="J65" i="11"/>
  <c r="R90" i="11"/>
  <c r="L93" i="10"/>
  <c r="S93" i="10"/>
  <c r="Q95" i="10"/>
  <c r="H97" i="10"/>
  <c r="H90" i="10"/>
  <c r="I111" i="10"/>
  <c r="K114" i="10"/>
  <c r="S114" i="10"/>
  <c r="O125" i="10"/>
  <c r="O117" i="10" s="1"/>
  <c r="T130" i="10"/>
  <c r="T122" i="10"/>
  <c r="M133" i="11"/>
  <c r="M135" i="11" s="1"/>
  <c r="Z37" i="12"/>
  <c r="S41" i="12"/>
  <c r="Z72" i="12"/>
  <c r="D73" i="12"/>
  <c r="Q74" i="12"/>
  <c r="U74" i="12"/>
  <c r="X85" i="12"/>
  <c r="I89" i="12"/>
  <c r="Q65" i="12"/>
  <c r="Y106" i="12"/>
  <c r="AA137" i="12"/>
  <c r="AC2" i="13"/>
  <c r="AF2" i="13"/>
  <c r="AG2" i="13"/>
  <c r="AH2" i="13"/>
  <c r="AI2" i="13"/>
  <c r="AJ2" i="13"/>
  <c r="AK2" i="13"/>
  <c r="AL2" i="13"/>
  <c r="AM2" i="13"/>
  <c r="AN2" i="13"/>
  <c r="AO2" i="13"/>
  <c r="AP2" i="13"/>
  <c r="AQ2" i="13"/>
  <c r="AR2" i="13"/>
  <c r="AS2" i="13"/>
  <c r="AT2" i="13"/>
  <c r="AU2" i="13"/>
  <c r="AV2" i="13"/>
  <c r="AW2" i="13"/>
  <c r="AX2" i="13"/>
  <c r="AY2" i="13"/>
  <c r="AZ2" i="13"/>
  <c r="BA2" i="13"/>
  <c r="BB2" i="13"/>
  <c r="BC2" i="13"/>
  <c r="BD2" i="13"/>
  <c r="BE2" i="13"/>
  <c r="BF2" i="13"/>
  <c r="BG2" i="13"/>
  <c r="BH2" i="13"/>
  <c r="BI2" i="13"/>
  <c r="BJ2" i="13"/>
  <c r="BK2" i="13"/>
  <c r="BL2" i="13"/>
  <c r="BM2" i="13"/>
  <c r="BN2" i="13"/>
  <c r="BO2" i="13"/>
  <c r="X2" i="13"/>
  <c r="R21" i="13"/>
  <c r="R23" i="13" s="1"/>
  <c r="Y21" i="13"/>
  <c r="Y23" i="13" s="1"/>
  <c r="E25" i="13"/>
  <c r="N41" i="13"/>
  <c r="K41" i="13"/>
  <c r="O72" i="13"/>
  <c r="U72" i="13"/>
  <c r="AA74" i="13"/>
  <c r="O85" i="13"/>
  <c r="O86" i="13" s="1"/>
  <c r="P136" i="13"/>
  <c r="S136" i="13"/>
  <c r="F60" i="14"/>
  <c r="F67" i="2"/>
  <c r="AA61" i="14"/>
  <c r="L117" i="14"/>
  <c r="K120" i="14"/>
  <c r="K121" i="14"/>
  <c r="W122" i="14"/>
  <c r="AC136" i="14"/>
  <c r="E138" i="14"/>
  <c r="W2" i="15"/>
  <c r="K8" i="15"/>
  <c r="AA5" i="15"/>
  <c r="AC6" i="15" s="1"/>
  <c r="E21" i="15"/>
  <c r="E23" i="15" s="1"/>
  <c r="M24" i="15"/>
  <c r="P24" i="15"/>
  <c r="V37" i="15"/>
  <c r="U37" i="15"/>
  <c r="I90" i="15"/>
  <c r="S66" i="15"/>
  <c r="L120" i="15"/>
  <c r="F133" i="15"/>
  <c r="V133" i="15"/>
  <c r="V135" i="15" s="1"/>
  <c r="F136" i="15"/>
  <c r="P136" i="15"/>
  <c r="V136" i="15"/>
  <c r="F21" i="16"/>
  <c r="F23" i="16"/>
  <c r="M21" i="16"/>
  <c r="M23" i="16"/>
  <c r="G26" i="16"/>
  <c r="K26" i="16"/>
  <c r="O26" i="16"/>
  <c r="S26" i="16"/>
  <c r="AA26" i="16"/>
  <c r="S66" i="16"/>
  <c r="T85" i="16"/>
  <c r="U86" i="16" s="1"/>
  <c r="Q88" i="16"/>
  <c r="W89" i="16"/>
  <c r="E90" i="16"/>
  <c r="I90" i="16"/>
  <c r="M90" i="16"/>
  <c r="U90" i="16"/>
  <c r="Y90" i="16"/>
  <c r="AB105" i="16"/>
  <c r="Z104" i="16"/>
  <c r="U122" i="16"/>
  <c r="Y122" i="16"/>
  <c r="Z104" i="17"/>
  <c r="T133" i="17"/>
  <c r="E125" i="1"/>
  <c r="F110" i="1"/>
  <c r="F15" i="1"/>
  <c r="P137" i="3"/>
  <c r="M237" i="2"/>
  <c r="K117" i="3"/>
  <c r="U117" i="3"/>
  <c r="M117" i="9"/>
  <c r="Q117" i="9"/>
  <c r="M238" i="2"/>
  <c r="M13" i="2" s="1"/>
  <c r="W118" i="3"/>
  <c r="W13" i="3"/>
  <c r="O239" i="2"/>
  <c r="X239" i="2"/>
  <c r="U309" i="9"/>
  <c r="AA309" i="9"/>
  <c r="L13" i="10"/>
  <c r="L5" i="10" s="1"/>
  <c r="N8" i="11"/>
  <c r="O30" i="10"/>
  <c r="M40" i="11"/>
  <c r="G65" i="11"/>
  <c r="S65" i="11"/>
  <c r="Y81" i="10"/>
  <c r="W82" i="10"/>
  <c r="D94" i="10"/>
  <c r="D89" i="10" s="1"/>
  <c r="T63" i="11"/>
  <c r="J113" i="10"/>
  <c r="R113" i="10"/>
  <c r="V141" i="10"/>
  <c r="V133" i="10"/>
  <c r="V135" i="10" s="1"/>
  <c r="K85" i="12"/>
  <c r="G90" i="12"/>
  <c r="Z106" i="12"/>
  <c r="AA121" i="12"/>
  <c r="U133" i="12"/>
  <c r="Q136" i="12"/>
  <c r="Y136" i="12"/>
  <c r="N5" i="13"/>
  <c r="AB41" i="13"/>
  <c r="X73" i="13"/>
  <c r="L133" i="13"/>
  <c r="L135" i="13" s="1"/>
  <c r="M138" i="13"/>
  <c r="Q8" i="14"/>
  <c r="AC60" i="14"/>
  <c r="AG60" i="14"/>
  <c r="AG67" i="2"/>
  <c r="G72" i="14"/>
  <c r="J120" i="14"/>
  <c r="R136" i="14"/>
  <c r="AA8" i="15"/>
  <c r="P8" i="15"/>
  <c r="X21" i="15"/>
  <c r="X23" i="15" s="1"/>
  <c r="G89" i="15"/>
  <c r="K90" i="15"/>
  <c r="V90" i="15"/>
  <c r="Z90" i="15"/>
  <c r="J122" i="15"/>
  <c r="AB2" i="16"/>
  <c r="O25" i="16"/>
  <c r="AC40" i="16"/>
  <c r="K41" i="16"/>
  <c r="O41" i="16"/>
  <c r="M41" i="16"/>
  <c r="K42" i="16"/>
  <c r="S42" i="16"/>
  <c r="W42" i="16"/>
  <c r="AA42" i="16"/>
  <c r="W65" i="16"/>
  <c r="V73" i="16"/>
  <c r="Z73" i="16"/>
  <c r="D74" i="16"/>
  <c r="H74" i="16"/>
  <c r="P74" i="16"/>
  <c r="X74" i="16"/>
  <c r="AC88" i="16"/>
  <c r="AC104" i="16"/>
  <c r="Z101" i="16"/>
  <c r="Z103" i="16" s="1"/>
  <c r="H9" i="17"/>
  <c r="M24" i="17"/>
  <c r="AA26" i="17"/>
  <c r="Q40" i="17"/>
  <c r="U48" i="17"/>
  <c r="AA48" i="17"/>
  <c r="M42" i="17"/>
  <c r="Q42" i="17"/>
  <c r="U42" i="17"/>
  <c r="Y42" i="17"/>
  <c r="N69" i="17"/>
  <c r="S85" i="17"/>
  <c r="S87" i="17"/>
  <c r="AA85" i="17"/>
  <c r="AA87" i="17"/>
  <c r="Q117" i="17"/>
  <c r="Q119" i="17"/>
  <c r="Y117" i="17"/>
  <c r="Y119" i="17"/>
  <c r="M117" i="17"/>
  <c r="N161" i="9"/>
  <c r="N164" i="9"/>
  <c r="Y161" i="9"/>
  <c r="I162" i="9"/>
  <c r="I164" i="9" s="1"/>
  <c r="X219" i="2"/>
  <c r="X209" i="2"/>
  <c r="Y152" i="9"/>
  <c r="N130" i="3"/>
  <c r="N120" i="3" s="1"/>
  <c r="N246" i="2"/>
  <c r="N236" i="2"/>
  <c r="AA87" i="9"/>
  <c r="J137" i="9"/>
  <c r="AH133" i="9"/>
  <c r="M212" i="2"/>
  <c r="M202" i="2"/>
  <c r="S133" i="9"/>
  <c r="AG133" i="9"/>
  <c r="E85" i="9"/>
  <c r="E87" i="9"/>
  <c r="J72" i="9"/>
  <c r="T243" i="2"/>
  <c r="I42" i="9"/>
  <c r="AG117" i="9"/>
  <c r="G212" i="2"/>
  <c r="G202" i="2"/>
  <c r="Y212" i="2"/>
  <c r="Y202" i="2"/>
  <c r="E24" i="9"/>
  <c r="M37" i="9"/>
  <c r="M42" i="9"/>
  <c r="W37" i="9"/>
  <c r="W42" i="9" s="1"/>
  <c r="W39" i="9"/>
  <c r="U113" i="3"/>
  <c r="M73" i="9"/>
  <c r="Z88" i="9"/>
  <c r="W212" i="2"/>
  <c r="AG47" i="8"/>
  <c r="U136" i="9"/>
  <c r="W60" i="9"/>
  <c r="Y213" i="2"/>
  <c r="S82" i="8"/>
  <c r="S84" i="8" s="1"/>
  <c r="Y24" i="9"/>
  <c r="AA136" i="9"/>
  <c r="AG145" i="9"/>
  <c r="W249" i="2"/>
  <c r="W239" i="2" s="1"/>
  <c r="S89" i="9"/>
  <c r="U245" i="2"/>
  <c r="U235" i="2" s="1"/>
  <c r="L72" i="9"/>
  <c r="L161" i="9"/>
  <c r="F130" i="3"/>
  <c r="F120" i="3"/>
  <c r="K130" i="3"/>
  <c r="K120" i="3" s="1"/>
  <c r="AC161" i="9"/>
  <c r="L130" i="3"/>
  <c r="L120" i="3" s="1"/>
  <c r="I152" i="9"/>
  <c r="F212" i="2"/>
  <c r="F202" i="2"/>
  <c r="S212" i="2"/>
  <c r="S202" i="2"/>
  <c r="X212" i="2"/>
  <c r="X202" i="2"/>
  <c r="AC212" i="2"/>
  <c r="AC202" i="2"/>
  <c r="AD202" i="2"/>
  <c r="V212" i="2"/>
  <c r="V202" i="2"/>
  <c r="H40" i="9"/>
  <c r="D243" i="2"/>
  <c r="D233" i="2"/>
  <c r="AC123" i="3"/>
  <c r="AC113" i="3"/>
  <c r="L21" i="9"/>
  <c r="H24" i="9"/>
  <c r="L212" i="2"/>
  <c r="L202" i="2"/>
  <c r="Z212" i="2"/>
  <c r="Z202" i="2"/>
  <c r="G21" i="9"/>
  <c r="Q24" i="9"/>
  <c r="G121" i="1"/>
  <c r="G111" i="1"/>
  <c r="G164" i="9"/>
  <c r="Y121" i="1"/>
  <c r="W153" i="9"/>
  <c r="Q161" i="9"/>
  <c r="Z130" i="3"/>
  <c r="Z120" i="3" s="1"/>
  <c r="Z16" i="3" s="1"/>
  <c r="W164" i="9"/>
  <c r="R161" i="9"/>
  <c r="AG160" i="9"/>
  <c r="M162" i="9"/>
  <c r="M219" i="2"/>
  <c r="M209" i="2"/>
  <c r="K240" i="2"/>
  <c r="M130" i="3"/>
  <c r="M120" i="3" s="1"/>
  <c r="Z149" i="9"/>
  <c r="F161" i="9"/>
  <c r="E121" i="1"/>
  <c r="E111" i="1" s="1"/>
  <c r="N219" i="2"/>
  <c r="N209" i="2"/>
  <c r="T130" i="3"/>
  <c r="H137" i="9"/>
  <c r="H218" i="2"/>
  <c r="H208" i="2"/>
  <c r="AG129" i="3"/>
  <c r="AG119" i="3" s="1"/>
  <c r="X60" i="9"/>
  <c r="Z213" i="2"/>
  <c r="AC133" i="9"/>
  <c r="V137" i="9"/>
  <c r="F133" i="9"/>
  <c r="V135" i="9"/>
  <c r="X133" i="9"/>
  <c r="X135" i="9" s="1"/>
  <c r="E136" i="9"/>
  <c r="Y145" i="9"/>
  <c r="U137" i="9"/>
  <c r="L208" i="2"/>
  <c r="H145" i="9"/>
  <c r="AC249" i="2"/>
  <c r="AC239" i="2" s="1"/>
  <c r="E133" i="9"/>
  <c r="E138" i="9" s="1"/>
  <c r="I133" i="9"/>
  <c r="M133" i="9"/>
  <c r="O128" i="3"/>
  <c r="O118" i="3"/>
  <c r="O13" i="3" s="1"/>
  <c r="Y128" i="3"/>
  <c r="I121" i="9"/>
  <c r="H248" i="2"/>
  <c r="P129" i="9"/>
  <c r="E121" i="9"/>
  <c r="L121" i="9"/>
  <c r="N131" i="9"/>
  <c r="AB121" i="9"/>
  <c r="AC117" i="9"/>
  <c r="AC122" i="9" s="1"/>
  <c r="AB248" i="2"/>
  <c r="AB238" i="2" s="1"/>
  <c r="AB13" i="2" s="1"/>
  <c r="W101" i="9"/>
  <c r="W106" i="9" s="1"/>
  <c r="Z97" i="9"/>
  <c r="H89" i="9"/>
  <c r="P89" i="9"/>
  <c r="F72" i="9"/>
  <c r="Z72" i="9"/>
  <c r="R115" i="3"/>
  <c r="U214" i="2"/>
  <c r="U204" i="2"/>
  <c r="S204" i="2"/>
  <c r="U73" i="9"/>
  <c r="L214" i="2"/>
  <c r="L204" i="2"/>
  <c r="E214" i="2"/>
  <c r="E204" i="2"/>
  <c r="R60" i="9"/>
  <c r="T213" i="2"/>
  <c r="R69" i="9"/>
  <c r="AC72" i="9"/>
  <c r="AB24" i="9"/>
  <c r="AF21" i="9"/>
  <c r="P24" i="9"/>
  <c r="N212" i="2"/>
  <c r="N202" i="2"/>
  <c r="T212" i="2"/>
  <c r="T202" i="2"/>
  <c r="S243" i="2"/>
  <c r="L24" i="9"/>
  <c r="U24" i="9"/>
  <c r="U37" i="9"/>
  <c r="U42" i="9" s="1"/>
  <c r="H41" i="9"/>
  <c r="O212" i="2"/>
  <c r="O202" i="2"/>
  <c r="E212" i="2"/>
  <c r="E202" i="2"/>
  <c r="W33" i="9"/>
  <c r="AB212" i="2"/>
  <c r="AB202" i="2"/>
  <c r="E243" i="2"/>
  <c r="E233" i="2" s="1"/>
  <c r="N21" i="9"/>
  <c r="N23" i="9"/>
  <c r="T24" i="9"/>
  <c r="AD37" i="2"/>
  <c r="AC26" i="2"/>
  <c r="AD26" i="2"/>
  <c r="L28" i="2"/>
  <c r="E24" i="2"/>
  <c r="BF14" i="2"/>
  <c r="AG110" i="2"/>
  <c r="AC17" i="2"/>
  <c r="AC110" i="2"/>
  <c r="K7" i="12"/>
  <c r="W137" i="17"/>
  <c r="E134" i="16"/>
  <c r="R65" i="2"/>
  <c r="AD134" i="3"/>
  <c r="P42" i="1"/>
  <c r="AC61" i="1"/>
  <c r="AG16" i="1"/>
  <c r="I108" i="1"/>
  <c r="V109" i="1"/>
  <c r="AA29" i="2"/>
  <c r="D30" i="2"/>
  <c r="U25" i="2"/>
  <c r="U26" i="2"/>
  <c r="AC24" i="2"/>
  <c r="AD24" i="2"/>
  <c r="O26" i="2"/>
  <c r="P26" i="2"/>
  <c r="T20" i="1"/>
  <c r="F25" i="1"/>
  <c r="P46" i="1"/>
  <c r="I43" i="1"/>
  <c r="V53" i="1"/>
  <c r="L53" i="1"/>
  <c r="Y83" i="1"/>
  <c r="S17" i="2"/>
  <c r="AD17" i="2"/>
  <c r="AD120" i="2"/>
  <c r="AH3" i="17"/>
  <c r="AL74" i="14"/>
  <c r="AM74" i="14"/>
  <c r="AN74" i="14"/>
  <c r="AO74" i="14"/>
  <c r="AP74" i="14"/>
  <c r="AQ74" i="14"/>
  <c r="AR74" i="14"/>
  <c r="AS74" i="14"/>
  <c r="AT74" i="14"/>
  <c r="AU74" i="14"/>
  <c r="AV74" i="14"/>
  <c r="AW74" i="14"/>
  <c r="AX74" i="14"/>
  <c r="AY74" i="14"/>
  <c r="AZ74" i="14"/>
  <c r="BA74" i="14"/>
  <c r="BB74" i="14"/>
  <c r="BC74" i="14"/>
  <c r="BD74" i="14"/>
  <c r="BE74" i="14"/>
  <c r="BF74" i="14"/>
  <c r="BG74" i="14"/>
  <c r="BH74" i="14"/>
  <c r="BI74" i="14"/>
  <c r="BJ74" i="14"/>
  <c r="BK74" i="14"/>
  <c r="BL74" i="14"/>
  <c r="BM74" i="14"/>
  <c r="BN74" i="14"/>
  <c r="BO74" i="14"/>
  <c r="F149" i="7"/>
  <c r="G99" i="1"/>
  <c r="AB186" i="9"/>
  <c r="H7" i="12"/>
  <c r="O24" i="2"/>
  <c r="P24" i="2"/>
  <c r="AB63" i="1"/>
  <c r="I63" i="1"/>
  <c r="I61" i="1"/>
  <c r="E123" i="1"/>
  <c r="F30" i="2"/>
  <c r="U22" i="2"/>
  <c r="H132" i="3"/>
  <c r="T16" i="1"/>
  <c r="X16" i="1"/>
  <c r="AB16" i="1"/>
  <c r="I21" i="1"/>
  <c r="N21" i="1"/>
  <c r="O43" i="1"/>
  <c r="AB43" i="1"/>
  <c r="AB41" i="1"/>
  <c r="P45" i="1"/>
  <c r="J43" i="1"/>
  <c r="AC73" i="1"/>
  <c r="N83" i="1"/>
  <c r="Z83" i="1"/>
  <c r="Z81" i="1"/>
  <c r="AD92" i="1"/>
  <c r="J93" i="1"/>
  <c r="G104" i="1"/>
  <c r="T106" i="1"/>
  <c r="Z106" i="1"/>
  <c r="X107" i="1"/>
  <c r="R108" i="1"/>
  <c r="Y108" i="1"/>
  <c r="L109" i="1"/>
  <c r="R109" i="1"/>
  <c r="R13" i="1"/>
  <c r="K110" i="1"/>
  <c r="AB110" i="1"/>
  <c r="S125" i="1"/>
  <c r="Y125" i="1"/>
  <c r="P126" i="1"/>
  <c r="U125" i="1"/>
  <c r="U123" i="1"/>
  <c r="W108" i="1"/>
  <c r="Z125" i="1"/>
  <c r="Z123" i="1"/>
  <c r="AD129" i="1"/>
  <c r="T25" i="2"/>
  <c r="AG8" i="2"/>
  <c r="Y157" i="2"/>
  <c r="Y155" i="2" s="1"/>
  <c r="H204" i="2"/>
  <c r="V205" i="2"/>
  <c r="X207" i="2"/>
  <c r="I209" i="2"/>
  <c r="V204" i="2"/>
  <c r="H206" i="2"/>
  <c r="F209" i="2"/>
  <c r="L209" i="2"/>
  <c r="AB209" i="2"/>
  <c r="Z16" i="2"/>
  <c r="Y236" i="2"/>
  <c r="AC236" i="2"/>
  <c r="H237" i="2"/>
  <c r="U237" i="2"/>
  <c r="S238" i="2"/>
  <c r="S13" i="2" s="1"/>
  <c r="I240" i="2"/>
  <c r="J239" i="2"/>
  <c r="E68" i="3"/>
  <c r="P73" i="3"/>
  <c r="Y68" i="3"/>
  <c r="S79" i="3"/>
  <c r="L115" i="3"/>
  <c r="E117" i="3"/>
  <c r="N117" i="3"/>
  <c r="F134" i="3"/>
  <c r="F132" i="3"/>
  <c r="T134" i="3"/>
  <c r="T132" i="3"/>
  <c r="O117" i="3"/>
  <c r="I330" i="9"/>
  <c r="I331" i="9"/>
  <c r="K330" i="9"/>
  <c r="K331" i="9"/>
  <c r="X2" i="9"/>
  <c r="X5" i="9"/>
  <c r="G5" i="9"/>
  <c r="W5" i="9"/>
  <c r="AA5" i="9"/>
  <c r="T17" i="9"/>
  <c r="M114" i="1"/>
  <c r="D212" i="2"/>
  <c r="D202" i="2"/>
  <c r="I21" i="9"/>
  <c r="Q21" i="9"/>
  <c r="V21" i="9"/>
  <c r="V26" i="9" s="1"/>
  <c r="Y21" i="9"/>
  <c r="G24" i="9"/>
  <c r="L41" i="9"/>
  <c r="G69" i="9"/>
  <c r="G71" i="9" s="1"/>
  <c r="L60" i="9"/>
  <c r="L213" i="2"/>
  <c r="AC208" i="2"/>
  <c r="AD208" i="2"/>
  <c r="AC206" i="2"/>
  <c r="AD206" i="2"/>
  <c r="F207" i="2"/>
  <c r="AG207" i="2"/>
  <c r="U208" i="2"/>
  <c r="X235" i="2"/>
  <c r="U236" i="2"/>
  <c r="D237" i="2"/>
  <c r="N68" i="3"/>
  <c r="N66" i="3" s="1"/>
  <c r="T115" i="3"/>
  <c r="AA119" i="3"/>
  <c r="AA15" i="3" s="1"/>
  <c r="J134" i="3"/>
  <c r="J132" i="3"/>
  <c r="P5" i="9"/>
  <c r="H243" i="2"/>
  <c r="AD216" i="2"/>
  <c r="AC204" i="2"/>
  <c r="AD204" i="2"/>
  <c r="S20" i="1"/>
  <c r="W20" i="1"/>
  <c r="AA20" i="1"/>
  <c r="AG20" i="1"/>
  <c r="Y9" i="1"/>
  <c r="M21" i="1"/>
  <c r="N53" i="1"/>
  <c r="R53" i="1"/>
  <c r="AC53" i="1"/>
  <c r="AC28" i="1"/>
  <c r="AD62" i="1"/>
  <c r="K63" i="1"/>
  <c r="X63" i="1"/>
  <c r="G93" i="1"/>
  <c r="P96" i="1"/>
  <c r="AA93" i="1"/>
  <c r="E106" i="1"/>
  <c r="T108" i="1"/>
  <c r="AA108" i="1"/>
  <c r="N109" i="1"/>
  <c r="N13" i="1"/>
  <c r="K109" i="1"/>
  <c r="K13" i="1"/>
  <c r="J110" i="1"/>
  <c r="AB135" i="1"/>
  <c r="X135" i="1"/>
  <c r="R25" i="2"/>
  <c r="S26" i="2"/>
  <c r="W30" i="2"/>
  <c r="W25" i="2"/>
  <c r="V30" i="2"/>
  <c r="X9" i="2"/>
  <c r="K190" i="2"/>
  <c r="N190" i="2"/>
  <c r="E206" i="2"/>
  <c r="AA207" i="2"/>
  <c r="E209" i="2"/>
  <c r="J205" i="2"/>
  <c r="F206" i="2"/>
  <c r="T206" i="2"/>
  <c r="H207" i="2"/>
  <c r="T9" i="2"/>
  <c r="K236" i="2"/>
  <c r="AA236" i="2"/>
  <c r="I238" i="2"/>
  <c r="I13" i="2" s="1"/>
  <c r="V115" i="3"/>
  <c r="O116" i="3"/>
  <c r="G117" i="3"/>
  <c r="AA134" i="3"/>
  <c r="AA132" i="3"/>
  <c r="I134" i="3"/>
  <c r="I132" i="3"/>
  <c r="P9" i="4"/>
  <c r="AR9" i="4"/>
  <c r="BF9" i="4"/>
  <c r="AC330" i="9"/>
  <c r="AC331" i="9"/>
  <c r="D17" i="9"/>
  <c r="F17" i="9"/>
  <c r="H17" i="9"/>
  <c r="M17" i="9"/>
  <c r="O37" i="9"/>
  <c r="T69" i="9"/>
  <c r="T60" i="9"/>
  <c r="T119" i="3"/>
  <c r="H212" i="2"/>
  <c r="H202" i="2"/>
  <c r="F73" i="9"/>
  <c r="R24" i="9"/>
  <c r="E33" i="9"/>
  <c r="M33" i="9"/>
  <c r="M25" i="9"/>
  <c r="W40" i="9"/>
  <c r="H49" i="9"/>
  <c r="R41" i="9"/>
  <c r="X69" i="9"/>
  <c r="H66" i="9"/>
  <c r="P66" i="9"/>
  <c r="T66" i="9"/>
  <c r="AB104" i="9"/>
  <c r="J120" i="9"/>
  <c r="N120" i="9"/>
  <c r="R129" i="9"/>
  <c r="Y129" i="9"/>
  <c r="J145" i="9"/>
  <c r="S145" i="9"/>
  <c r="O137" i="9"/>
  <c r="S137" i="9"/>
  <c r="AA137" i="9"/>
  <c r="AB152" i="9"/>
  <c r="F149" i="9"/>
  <c r="F151" i="9" s="1"/>
  <c r="K149" i="9"/>
  <c r="O149" i="9"/>
  <c r="S149" i="9"/>
  <c r="W149" i="9"/>
  <c r="AA149" i="9"/>
  <c r="AF149" i="9"/>
  <c r="J152" i="9"/>
  <c r="R152" i="9"/>
  <c r="Z152" i="9"/>
  <c r="K169" i="9"/>
  <c r="K181" i="9"/>
  <c r="O181" i="9"/>
  <c r="G197" i="9"/>
  <c r="O197" i="9"/>
  <c r="T224" i="9"/>
  <c r="V223" i="2"/>
  <c r="V225" i="9"/>
  <c r="K230" i="9"/>
  <c r="E261" i="9"/>
  <c r="L227" i="9"/>
  <c r="L254" i="2"/>
  <c r="N228" i="9"/>
  <c r="P228" i="9"/>
  <c r="AC252" i="9"/>
  <c r="L230" i="9"/>
  <c r="T230" i="9"/>
  <c r="X284" i="9"/>
  <c r="M281" i="9"/>
  <c r="Y281" i="9"/>
  <c r="T281" i="9"/>
  <c r="P284" i="9"/>
  <c r="AA285" i="9"/>
  <c r="Z300" i="9"/>
  <c r="E325" i="9"/>
  <c r="G325" i="9"/>
  <c r="L337" i="9"/>
  <c r="L336" i="9"/>
  <c r="P337" i="9"/>
  <c r="Y2" i="10"/>
  <c r="J8" i="11"/>
  <c r="N42" i="11"/>
  <c r="R42" i="11"/>
  <c r="S69" i="11"/>
  <c r="E73" i="11"/>
  <c r="E66" i="11"/>
  <c r="AC90" i="11"/>
  <c r="J89" i="11"/>
  <c r="M60" i="11"/>
  <c r="M34" i="2"/>
  <c r="N90" i="11"/>
  <c r="Z90" i="11"/>
  <c r="Z105" i="11"/>
  <c r="L117" i="11"/>
  <c r="L119" i="11" s="1"/>
  <c r="P120" i="11"/>
  <c r="J121" i="11"/>
  <c r="Z121" i="11"/>
  <c r="T136" i="11"/>
  <c r="R8" i="12"/>
  <c r="I5" i="12"/>
  <c r="P24" i="12"/>
  <c r="G25" i="12"/>
  <c r="Q42" i="12"/>
  <c r="U42" i="12"/>
  <c r="G50" i="10"/>
  <c r="K50" i="10"/>
  <c r="W50" i="10"/>
  <c r="I65" i="12"/>
  <c r="W113" i="9"/>
  <c r="Y104" i="9"/>
  <c r="Z105" i="9"/>
  <c r="U121" i="9"/>
  <c r="R121" i="9"/>
  <c r="N136" i="9"/>
  <c r="O135" i="9"/>
  <c r="Y136" i="9"/>
  <c r="AA224" i="9"/>
  <c r="AC223" i="2"/>
  <c r="AD223" i="2"/>
  <c r="AD221" i="2"/>
  <c r="N224" i="9"/>
  <c r="N223" i="2"/>
  <c r="Z252" i="9"/>
  <c r="I225" i="9"/>
  <c r="Y285" i="9"/>
  <c r="AA293" i="9"/>
  <c r="Y309" i="9"/>
  <c r="Z313" i="9"/>
  <c r="H325" i="9"/>
  <c r="U337" i="9"/>
  <c r="U336" i="9"/>
  <c r="Z14" i="10"/>
  <c r="Z9" i="10"/>
  <c r="AB33" i="10"/>
  <c r="H5" i="11"/>
  <c r="AF13" i="11"/>
  <c r="H24" i="11"/>
  <c r="W25" i="11"/>
  <c r="N65" i="11"/>
  <c r="Y101" i="11"/>
  <c r="Y103" i="11"/>
  <c r="Y133" i="11"/>
  <c r="Y135" i="11"/>
  <c r="X2" i="12"/>
  <c r="O72" i="12"/>
  <c r="R81" i="10"/>
  <c r="R74" i="10"/>
  <c r="V73" i="12"/>
  <c r="K197" i="9"/>
  <c r="W41" i="12"/>
  <c r="O115" i="3"/>
  <c r="AB101" i="9"/>
  <c r="S121" i="9"/>
  <c r="W120" i="9"/>
  <c r="D133" i="9"/>
  <c r="P133" i="9"/>
  <c r="P135" i="9" s="1"/>
  <c r="T133" i="9"/>
  <c r="T138" i="9" s="1"/>
  <c r="J149" i="9"/>
  <c r="Z181" i="9"/>
  <c r="I197" i="9"/>
  <c r="E213" i="9"/>
  <c r="J213" i="9"/>
  <c r="Z213" i="9"/>
  <c r="F225" i="9"/>
  <c r="T227" i="9"/>
  <c r="R261" i="9"/>
  <c r="T261" i="9"/>
  <c r="Z261" i="9"/>
  <c r="F293" i="9"/>
  <c r="AC293" i="9"/>
  <c r="F285" i="9"/>
  <c r="R325" i="9"/>
  <c r="G69" i="11"/>
  <c r="G71" i="11" s="1"/>
  <c r="L88" i="11"/>
  <c r="V65" i="11"/>
  <c r="AC106" i="11"/>
  <c r="G122" i="11"/>
  <c r="K122" i="11"/>
  <c r="O122" i="11"/>
  <c r="S122" i="11"/>
  <c r="AD122" i="11"/>
  <c r="P12" i="10"/>
  <c r="AG92" i="12"/>
  <c r="T122" i="12"/>
  <c r="X122" i="12"/>
  <c r="H133" i="12"/>
  <c r="M140" i="10"/>
  <c r="E26" i="13"/>
  <c r="I26" i="13"/>
  <c r="M26" i="13"/>
  <c r="S41" i="13"/>
  <c r="P74" i="13"/>
  <c r="AA88" i="13"/>
  <c r="H63" i="13"/>
  <c r="H65" i="13"/>
  <c r="V120" i="13"/>
  <c r="J25" i="14"/>
  <c r="N25" i="14"/>
  <c r="F72" i="14"/>
  <c r="L65" i="12"/>
  <c r="P74" i="12"/>
  <c r="T74" i="12"/>
  <c r="X74" i="12"/>
  <c r="J66" i="12"/>
  <c r="K90" i="12"/>
  <c r="O90" i="12"/>
  <c r="AA90" i="12"/>
  <c r="U136" i="12"/>
  <c r="P5" i="13"/>
  <c r="F8" i="13"/>
  <c r="AC26" i="13"/>
  <c r="H24" i="13"/>
  <c r="K24" i="13"/>
  <c r="T40" i="13"/>
  <c r="AC88" i="13"/>
  <c r="Z85" i="13"/>
  <c r="Z87" i="13" s="1"/>
  <c r="T88" i="13"/>
  <c r="X88" i="13"/>
  <c r="AC60" i="13"/>
  <c r="Y106" i="13"/>
  <c r="M60" i="13"/>
  <c r="O37" i="14"/>
  <c r="O39" i="14" s="1"/>
  <c r="O40" i="14"/>
  <c r="Z121" i="14"/>
  <c r="Y21" i="15"/>
  <c r="Y23" i="15" s="1"/>
  <c r="I25" i="15"/>
  <c r="U25" i="15"/>
  <c r="O42" i="15"/>
  <c r="X89" i="15"/>
  <c r="AD90" i="15"/>
  <c r="F214" i="7"/>
  <c r="AB133" i="15"/>
  <c r="AB135" i="15" s="1"/>
  <c r="AB134" i="15"/>
  <c r="AF140" i="15"/>
  <c r="L21" i="12"/>
  <c r="M22" i="12"/>
  <c r="R26" i="12"/>
  <c r="G44" i="10"/>
  <c r="K37" i="12"/>
  <c r="K39" i="12"/>
  <c r="X42" i="12"/>
  <c r="V42" i="12"/>
  <c r="Z42" i="12"/>
  <c r="AF61" i="12"/>
  <c r="K69" i="12"/>
  <c r="AA60" i="12"/>
  <c r="AC45" i="2"/>
  <c r="AD45" i="2"/>
  <c r="AD43" i="2"/>
  <c r="Q73" i="12"/>
  <c r="AA82" i="10"/>
  <c r="K88" i="12"/>
  <c r="O85" i="12"/>
  <c r="Y101" i="12"/>
  <c r="D61" i="12"/>
  <c r="Z105" i="12"/>
  <c r="K120" i="12"/>
  <c r="V133" i="12"/>
  <c r="V135" i="12"/>
  <c r="X133" i="12"/>
  <c r="Y134" i="12" s="1"/>
  <c r="T133" i="12"/>
  <c r="T135" i="12" s="1"/>
  <c r="L5" i="13"/>
  <c r="W8" i="13"/>
  <c r="J21" i="13"/>
  <c r="K21" i="13"/>
  <c r="O21" i="13"/>
  <c r="S21" i="13"/>
  <c r="S23" i="13"/>
  <c r="W24" i="13"/>
  <c r="R41" i="13"/>
  <c r="L69" i="13"/>
  <c r="G63" i="13"/>
  <c r="G64" i="13" s="1"/>
  <c r="H90" i="13"/>
  <c r="V65" i="13"/>
  <c r="V105" i="13"/>
  <c r="Z105" i="13"/>
  <c r="Z106" i="13"/>
  <c r="W120" i="13"/>
  <c r="Q136" i="13"/>
  <c r="I25" i="14"/>
  <c r="AA26" i="14"/>
  <c r="K37" i="14"/>
  <c r="AB36" i="14" s="1"/>
  <c r="S37" i="14"/>
  <c r="S39" i="14"/>
  <c r="P42" i="14"/>
  <c r="T42" i="14"/>
  <c r="R42" i="14"/>
  <c r="V42" i="14"/>
  <c r="AF50" i="14"/>
  <c r="AB42" i="14"/>
  <c r="H136" i="14"/>
  <c r="AA63" i="15"/>
  <c r="AA64" i="15" s="1"/>
  <c r="J66" i="15"/>
  <c r="N66" i="15"/>
  <c r="Z66" i="15"/>
  <c r="Z58" i="15"/>
  <c r="O133" i="15"/>
  <c r="O135" i="15"/>
  <c r="Y135" i="12"/>
  <c r="W146" i="10"/>
  <c r="AA138" i="12"/>
  <c r="X5" i="13"/>
  <c r="D69" i="13"/>
  <c r="AH85" i="13"/>
  <c r="AG113" i="14"/>
  <c r="AG66" i="1"/>
  <c r="AC106" i="14"/>
  <c r="F69" i="15"/>
  <c r="F72" i="15"/>
  <c r="AB117" i="15"/>
  <c r="AB119" i="15" s="1"/>
  <c r="AF124" i="15"/>
  <c r="W72" i="14"/>
  <c r="Z62" i="14"/>
  <c r="Z57" i="14" s="1"/>
  <c r="D74" i="14"/>
  <c r="P74" i="14"/>
  <c r="T74" i="14"/>
  <c r="X74" i="14"/>
  <c r="F66" i="14"/>
  <c r="F58" i="14"/>
  <c r="J66" i="14"/>
  <c r="J58" i="14"/>
  <c r="N66" i="14"/>
  <c r="N58" i="14"/>
  <c r="R66" i="14"/>
  <c r="R58" i="14"/>
  <c r="V66" i="14"/>
  <c r="V58" i="14"/>
  <c r="Z66" i="14"/>
  <c r="Z58" i="14"/>
  <c r="V90" i="14"/>
  <c r="H90" i="14"/>
  <c r="P90" i="14"/>
  <c r="X90" i="14"/>
  <c r="W105" i="14"/>
  <c r="Y106" i="14"/>
  <c r="X120" i="14"/>
  <c r="P66" i="14"/>
  <c r="U136" i="14"/>
  <c r="W138" i="14"/>
  <c r="D8" i="15"/>
  <c r="U24" i="15"/>
  <c r="Y24" i="15"/>
  <c r="AA25" i="15"/>
  <c r="K41" i="15"/>
  <c r="AA41" i="15"/>
  <c r="K42" i="15"/>
  <c r="S42" i="15"/>
  <c r="W42" i="15"/>
  <c r="AA42" i="15"/>
  <c r="Q61" i="15"/>
  <c r="M65" i="15"/>
  <c r="Q73" i="15"/>
  <c r="F63" i="15"/>
  <c r="W106" i="15"/>
  <c r="Y106" i="15"/>
  <c r="U62" i="15"/>
  <c r="U57" i="15" s="1"/>
  <c r="AA121" i="15"/>
  <c r="AA136" i="15"/>
  <c r="Q41" i="16"/>
  <c r="U41" i="16"/>
  <c r="Y41" i="16"/>
  <c r="Y85" i="16"/>
  <c r="Y87" i="16" s="1"/>
  <c r="AC90" i="16"/>
  <c r="H85" i="16"/>
  <c r="Q85" i="16"/>
  <c r="Q87" i="16"/>
  <c r="U120" i="16"/>
  <c r="F133" i="16"/>
  <c r="I133" i="16"/>
  <c r="I135" i="16"/>
  <c r="M133" i="16"/>
  <c r="Y2" i="17"/>
  <c r="S5" i="17"/>
  <c r="S7" i="17"/>
  <c r="W5" i="17"/>
  <c r="W7" i="17"/>
  <c r="AA5" i="17"/>
  <c r="AA7" i="17"/>
  <c r="D5" i="17"/>
  <c r="D7" i="17" s="1"/>
  <c r="O8" i="17"/>
  <c r="U21" i="17"/>
  <c r="U23" i="17" s="1"/>
  <c r="Y21" i="17"/>
  <c r="K41" i="17"/>
  <c r="U60" i="17"/>
  <c r="W100" i="2"/>
  <c r="F96" i="17"/>
  <c r="E89" i="17"/>
  <c r="L89" i="14"/>
  <c r="O62" i="14"/>
  <c r="O57" i="14" s="1"/>
  <c r="H63" i="14"/>
  <c r="H64" i="14" s="1"/>
  <c r="L63" i="14"/>
  <c r="W89" i="14"/>
  <c r="Z104" i="14"/>
  <c r="U120" i="14"/>
  <c r="L136" i="14"/>
  <c r="O136" i="14"/>
  <c r="Z2" i="15"/>
  <c r="U5" i="15"/>
  <c r="K24" i="15"/>
  <c r="N37" i="15"/>
  <c r="O37" i="15"/>
  <c r="O39" i="15" s="1"/>
  <c r="AB73" i="15"/>
  <c r="X69" i="15"/>
  <c r="X71" i="15"/>
  <c r="Y61" i="15"/>
  <c r="F62" i="15"/>
  <c r="R88" i="15"/>
  <c r="J120" i="15"/>
  <c r="Q62" i="15"/>
  <c r="K133" i="15"/>
  <c r="K135" i="15" s="1"/>
  <c r="I5" i="16"/>
  <c r="Y5" i="16"/>
  <c r="Y7" i="16" s="1"/>
  <c r="N21" i="16"/>
  <c r="T21" i="16"/>
  <c r="K21" i="16"/>
  <c r="K23" i="16"/>
  <c r="AA21" i="16"/>
  <c r="AA23" i="16"/>
  <c r="K40" i="16"/>
  <c r="AC41" i="16"/>
  <c r="L40" i="16"/>
  <c r="U60" i="16"/>
  <c r="W89" i="2"/>
  <c r="H66" i="16"/>
  <c r="X66" i="16"/>
  <c r="N61" i="17"/>
  <c r="X104" i="17"/>
  <c r="Y106" i="17"/>
  <c r="AA117" i="17"/>
  <c r="V136" i="17"/>
  <c r="O8" i="16"/>
  <c r="D21" i="16"/>
  <c r="D23" i="16"/>
  <c r="U21" i="16"/>
  <c r="U23" i="16"/>
  <c r="D24" i="16"/>
  <c r="N25" i="16"/>
  <c r="R25" i="16"/>
  <c r="L25" i="16"/>
  <c r="M42" i="16"/>
  <c r="L72" i="16"/>
  <c r="J85" i="16"/>
  <c r="K86" i="16"/>
  <c r="J21" i="17"/>
  <c r="R21" i="17"/>
  <c r="Z21" i="17"/>
  <c r="Z23" i="17"/>
  <c r="I32" i="17"/>
  <c r="N24" i="17"/>
  <c r="P32" i="17"/>
  <c r="L37" i="17"/>
  <c r="E48" i="17"/>
  <c r="K48" i="17"/>
  <c r="M48" i="17"/>
  <c r="F69" i="17"/>
  <c r="V69" i="17"/>
  <c r="Z69" i="17"/>
  <c r="Z71" i="17"/>
  <c r="D69" i="17"/>
  <c r="E70" i="17" s="1"/>
  <c r="L96" i="17"/>
  <c r="P96" i="17"/>
  <c r="R96" i="17"/>
  <c r="X96" i="17"/>
  <c r="Y101" i="17"/>
  <c r="Z102" i="17"/>
  <c r="F120" i="17"/>
  <c r="J120" i="17"/>
  <c r="E122" i="17"/>
  <c r="P69" i="13"/>
  <c r="P71" i="13"/>
  <c r="S69" i="13"/>
  <c r="S70" i="13" s="1"/>
  <c r="P73" i="13"/>
  <c r="J63" i="13"/>
  <c r="R85" i="13"/>
  <c r="R87" i="13" s="1"/>
  <c r="M62" i="13"/>
  <c r="M56" i="13" s="1"/>
  <c r="Q88" i="13"/>
  <c r="V90" i="13"/>
  <c r="Z90" i="13"/>
  <c r="X104" i="13"/>
  <c r="U120" i="13"/>
  <c r="W122" i="13"/>
  <c r="T136" i="13"/>
  <c r="Z2" i="14"/>
  <c r="F5" i="14"/>
  <c r="F7" i="14" s="1"/>
  <c r="N5" i="14"/>
  <c r="R5" i="14"/>
  <c r="R7" i="14" s="1"/>
  <c r="Y8" i="14"/>
  <c r="N37" i="14"/>
  <c r="N39" i="14" s="1"/>
  <c r="Z37" i="14"/>
  <c r="N72" i="14"/>
  <c r="M74" i="14"/>
  <c r="O88" i="14"/>
  <c r="S61" i="14"/>
  <c r="T89" i="14"/>
  <c r="AA136" i="14"/>
  <c r="E61" i="14"/>
  <c r="W8" i="15"/>
  <c r="R8" i="15"/>
  <c r="Y5" i="15"/>
  <c r="AB21" i="15"/>
  <c r="AB23" i="15" s="1"/>
  <c r="J21" i="15"/>
  <c r="O24" i="15"/>
  <c r="R25" i="15"/>
  <c r="D26" i="15"/>
  <c r="H26" i="15"/>
  <c r="L26" i="15"/>
  <c r="P26" i="15"/>
  <c r="T26" i="15"/>
  <c r="X26" i="15"/>
  <c r="W37" i="15"/>
  <c r="AB37" i="15"/>
  <c r="AB39" i="15" s="1"/>
  <c r="V40" i="15"/>
  <c r="Z41" i="15"/>
  <c r="V42" i="15"/>
  <c r="Q65" i="15"/>
  <c r="Q57" i="15"/>
  <c r="AB72" i="15"/>
  <c r="F73" i="15"/>
  <c r="Q60" i="15"/>
  <c r="AC61" i="15"/>
  <c r="L65" i="15"/>
  <c r="Y65" i="15"/>
  <c r="G66" i="15"/>
  <c r="N88" i="15"/>
  <c r="T85" i="15"/>
  <c r="T87" i="15"/>
  <c r="X88" i="15"/>
  <c r="G85" i="15"/>
  <c r="G87" i="15" s="1"/>
  <c r="O85" i="15"/>
  <c r="X85" i="15"/>
  <c r="Y86" i="15" s="1"/>
  <c r="X63" i="15"/>
  <c r="D90" i="15"/>
  <c r="P90" i="15"/>
  <c r="E62" i="15"/>
  <c r="P121" i="15"/>
  <c r="X121" i="15"/>
  <c r="AA8" i="16"/>
  <c r="W5" i="16"/>
  <c r="W7" i="16" s="1"/>
  <c r="F5" i="16"/>
  <c r="F7" i="16" s="1"/>
  <c r="Q5" i="16"/>
  <c r="Q7" i="16"/>
  <c r="AB8" i="16"/>
  <c r="V21" i="16"/>
  <c r="V23" i="16"/>
  <c r="G21" i="16"/>
  <c r="P21" i="16"/>
  <c r="P23" i="16"/>
  <c r="S24" i="16"/>
  <c r="M25" i="16"/>
  <c r="AC42" i="16"/>
  <c r="Z41" i="16"/>
  <c r="R41" i="16"/>
  <c r="AB41" i="16"/>
  <c r="W60" i="16"/>
  <c r="K61" i="16"/>
  <c r="M62" i="16"/>
  <c r="M57" i="16" s="1"/>
  <c r="AC73" i="16"/>
  <c r="R63" i="16"/>
  <c r="Z63" i="16"/>
  <c r="E73" i="16"/>
  <c r="F74" i="16"/>
  <c r="J74" i="16"/>
  <c r="N74" i="16"/>
  <c r="R74" i="16"/>
  <c r="V74" i="16"/>
  <c r="Z74" i="16"/>
  <c r="U85" i="16"/>
  <c r="V85" i="16"/>
  <c r="V87" i="16" s="1"/>
  <c r="J88" i="16"/>
  <c r="R89" i="16"/>
  <c r="Z89" i="16"/>
  <c r="D90" i="16"/>
  <c r="H90" i="16"/>
  <c r="L90" i="16"/>
  <c r="P90" i="16"/>
  <c r="T90" i="16"/>
  <c r="X90" i="16"/>
  <c r="AC105" i="16"/>
  <c r="T117" i="16"/>
  <c r="T119" i="16"/>
  <c r="AF124" i="16"/>
  <c r="AF94" i="2"/>
  <c r="Y117" i="16"/>
  <c r="Y119" i="16"/>
  <c r="AA121" i="16"/>
  <c r="H138" i="16"/>
  <c r="X138" i="16"/>
  <c r="AA138" i="16"/>
  <c r="X25" i="17"/>
  <c r="K24" i="17"/>
  <c r="O21" i="17"/>
  <c r="AB24" i="17"/>
  <c r="G32" i="17"/>
  <c r="N32" i="17"/>
  <c r="P25" i="17"/>
  <c r="Z26" i="17"/>
  <c r="M40" i="17"/>
  <c r="AC37" i="17"/>
  <c r="AC39" i="17" s="1"/>
  <c r="N37" i="17"/>
  <c r="R37" i="17"/>
  <c r="R39" i="17"/>
  <c r="N48" i="17"/>
  <c r="N41" i="17"/>
  <c r="R42" i="17"/>
  <c r="V41" i="17"/>
  <c r="Z41" i="17"/>
  <c r="K69" i="17"/>
  <c r="K71" i="17"/>
  <c r="O69" i="17"/>
  <c r="S60" i="17"/>
  <c r="U100" i="2"/>
  <c r="AA60" i="17"/>
  <c r="AC100" i="2"/>
  <c r="AD100" i="2"/>
  <c r="E61" i="17"/>
  <c r="Q69" i="17"/>
  <c r="Q71" i="17"/>
  <c r="U61" i="17"/>
  <c r="U53" i="17" s="1"/>
  <c r="U55" i="17"/>
  <c r="G72" i="17"/>
  <c r="I80" i="17"/>
  <c r="S80" i="17"/>
  <c r="U80" i="17"/>
  <c r="I88" i="17"/>
  <c r="K89" i="17"/>
  <c r="AB90" i="17"/>
  <c r="AA112" i="17"/>
  <c r="R120" i="17"/>
  <c r="R117" i="17"/>
  <c r="Z120" i="17"/>
  <c r="P137" i="12"/>
  <c r="AL42" i="14"/>
  <c r="AG133" i="3"/>
  <c r="AF122" i="13"/>
  <c r="AG122" i="13"/>
  <c r="AH122" i="13"/>
  <c r="AG103" i="3"/>
  <c r="Z119" i="13"/>
  <c r="E34" i="2"/>
  <c r="E32" i="2"/>
  <c r="AB38" i="13"/>
  <c r="Y23" i="12"/>
  <c r="AG112" i="13"/>
  <c r="AF26" i="14"/>
  <c r="AG26" i="14"/>
  <c r="D135" i="16"/>
  <c r="I71" i="17"/>
  <c r="G138" i="17"/>
  <c r="AH3" i="12"/>
  <c r="AA250" i="9"/>
  <c r="AG277" i="9"/>
  <c r="V135" i="14"/>
  <c r="X119" i="13"/>
  <c r="R71" i="13"/>
  <c r="AC43" i="2"/>
  <c r="J87" i="15"/>
  <c r="AG145" i="12"/>
  <c r="AG49" i="1" s="1"/>
  <c r="O28" i="2"/>
  <c r="P28" i="2"/>
  <c r="AG9" i="1"/>
  <c r="M25" i="1"/>
  <c r="M12" i="1"/>
  <c r="AC43" i="1"/>
  <c r="G24" i="1"/>
  <c r="G11" i="1"/>
  <c r="Y43" i="1"/>
  <c r="P48" i="1"/>
  <c r="J73" i="1"/>
  <c r="J71" i="1"/>
  <c r="W73" i="1"/>
  <c r="K24" i="1"/>
  <c r="K11" i="1"/>
  <c r="R73" i="1"/>
  <c r="AD76" i="1"/>
  <c r="E73" i="1"/>
  <c r="L25" i="1"/>
  <c r="L12" i="1"/>
  <c r="Y73" i="1"/>
  <c r="J81" i="1"/>
  <c r="X83" i="1"/>
  <c r="AC93" i="1"/>
  <c r="H93" i="1"/>
  <c r="N93" i="1"/>
  <c r="AD95" i="1"/>
  <c r="Z93" i="1"/>
  <c r="Z91" i="1"/>
  <c r="O93" i="1"/>
  <c r="V8" i="1"/>
  <c r="AF8" i="1"/>
  <c r="F115" i="1"/>
  <c r="S106" i="1"/>
  <c r="X106" i="1"/>
  <c r="D125" i="1"/>
  <c r="D123" i="1"/>
  <c r="V125" i="1"/>
  <c r="Y107" i="1"/>
  <c r="L108" i="1"/>
  <c r="I110" i="1"/>
  <c r="AA135" i="1"/>
  <c r="J22" i="2"/>
  <c r="D24" i="2"/>
  <c r="M32" i="2"/>
  <c r="I29" i="2"/>
  <c r="O29" i="2"/>
  <c r="P29" i="2"/>
  <c r="Y22" i="2"/>
  <c r="V25" i="2"/>
  <c r="Y28" i="2"/>
  <c r="U29" i="2"/>
  <c r="H30" i="2"/>
  <c r="V87" i="2"/>
  <c r="S98" i="2"/>
  <c r="W8" i="2"/>
  <c r="Z9" i="2"/>
  <c r="F135" i="2"/>
  <c r="F133" i="2" s="1"/>
  <c r="AA146" i="2"/>
  <c r="S179" i="2"/>
  <c r="S177" i="2" s="1"/>
  <c r="AA190" i="2"/>
  <c r="U190" i="2"/>
  <c r="U188" i="2" s="1"/>
  <c r="N204" i="2"/>
  <c r="F205" i="2"/>
  <c r="V206" i="2"/>
  <c r="E208" i="2"/>
  <c r="V221" i="2"/>
  <c r="Z208" i="2"/>
  <c r="AC232" i="2"/>
  <c r="E13" i="2"/>
  <c r="G239" i="2"/>
  <c r="U271" i="2"/>
  <c r="Z271" i="2"/>
  <c r="U232" i="2"/>
  <c r="E274" i="2"/>
  <c r="AC24" i="3"/>
  <c r="V26" i="3"/>
  <c r="AC57" i="3"/>
  <c r="K90" i="3"/>
  <c r="Y117" i="3"/>
  <c r="G134" i="3"/>
  <c r="V134" i="3"/>
  <c r="V132" i="3"/>
  <c r="I147" i="3"/>
  <c r="Z82" i="8"/>
  <c r="AB147" i="3"/>
  <c r="AB144" i="3"/>
  <c r="R330" i="9"/>
  <c r="Z330" i="9"/>
  <c r="Z331" i="9"/>
  <c r="Q5" i="9"/>
  <c r="O235" i="2"/>
  <c r="M236" i="2"/>
  <c r="T71" i="11"/>
  <c r="AA186" i="9"/>
  <c r="Y103" i="13"/>
  <c r="E70" i="14"/>
  <c r="D71" i="14"/>
  <c r="Q70" i="14"/>
  <c r="Q71" i="14"/>
  <c r="I23" i="1"/>
  <c r="D24" i="1"/>
  <c r="J24" i="1"/>
  <c r="G25" i="1"/>
  <c r="F23" i="1"/>
  <c r="P54" i="1"/>
  <c r="J53" i="1"/>
  <c r="G63" i="1"/>
  <c r="S63" i="1"/>
  <c r="S61" i="1"/>
  <c r="F63" i="1"/>
  <c r="F61" i="1"/>
  <c r="AD66" i="1"/>
  <c r="H28" i="1"/>
  <c r="H15" i="1"/>
  <c r="O73" i="1"/>
  <c r="AA73" i="1"/>
  <c r="D83" i="1"/>
  <c r="T93" i="1"/>
  <c r="AG93" i="1"/>
  <c r="AC22" i="2"/>
  <c r="AD22" i="2"/>
  <c r="AD99" i="2"/>
  <c r="Z24" i="2"/>
  <c r="AB110" i="2"/>
  <c r="K205" i="2"/>
  <c r="AD219" i="2"/>
  <c r="AC209" i="2"/>
  <c r="AD209" i="2"/>
  <c r="W205" i="2"/>
  <c r="N206" i="2"/>
  <c r="R16" i="2"/>
  <c r="N235" i="2"/>
  <c r="E49" i="8"/>
  <c r="S69" i="8"/>
  <c r="S71" i="8" s="1"/>
  <c r="L147" i="3"/>
  <c r="X330" i="9"/>
  <c r="X331" i="9"/>
  <c r="W330" i="9"/>
  <c r="W331" i="9"/>
  <c r="O17" i="9"/>
  <c r="AB33" i="9"/>
  <c r="Q25" i="9"/>
  <c r="AF205" i="2"/>
  <c r="AB24" i="1"/>
  <c r="J91" i="1"/>
  <c r="Y123" i="1"/>
  <c r="AA125" i="1"/>
  <c r="AA123" i="1"/>
  <c r="AA237" i="2"/>
  <c r="AD80" i="3"/>
  <c r="R79" i="3"/>
  <c r="S24" i="9"/>
  <c r="F33" i="9"/>
  <c r="F123" i="3"/>
  <c r="N33" i="9"/>
  <c r="R40" i="9"/>
  <c r="R37" i="9"/>
  <c r="R42" i="9" s="1"/>
  <c r="N116" i="3"/>
  <c r="K135" i="12"/>
  <c r="Y87" i="11"/>
  <c r="AF25" i="1"/>
  <c r="G6" i="12"/>
  <c r="Y70" i="14"/>
  <c r="I70" i="14"/>
  <c r="I71" i="14"/>
  <c r="R23" i="11"/>
  <c r="D68" i="3"/>
  <c r="E43" i="1"/>
  <c r="E41" i="1"/>
  <c r="S43" i="1"/>
  <c r="P55" i="1"/>
  <c r="K28" i="1"/>
  <c r="AA25" i="1"/>
  <c r="V63" i="1"/>
  <c r="AC103" i="1"/>
  <c r="K104" i="1"/>
  <c r="L115" i="1"/>
  <c r="L107" i="1"/>
  <c r="X108" i="1"/>
  <c r="F109" i="1"/>
  <c r="F13" i="1"/>
  <c r="S109" i="1"/>
  <c r="S13" i="1"/>
  <c r="U109" i="1"/>
  <c r="U13" i="1"/>
  <c r="P120" i="1"/>
  <c r="S110" i="1"/>
  <c r="X110" i="1"/>
  <c r="AD138" i="1"/>
  <c r="AF135" i="1"/>
  <c r="S22" i="2"/>
  <c r="AD33" i="2"/>
  <c r="AC32" i="2"/>
  <c r="V29" i="2"/>
  <c r="F24" i="2"/>
  <c r="AB24" i="2"/>
  <c r="N26" i="2"/>
  <c r="R29" i="2"/>
  <c r="E26" i="2"/>
  <c r="Y29" i="2"/>
  <c r="P162" i="2"/>
  <c r="U179" i="2"/>
  <c r="W179" i="2"/>
  <c r="W177" i="2" s="1"/>
  <c r="H209" i="2"/>
  <c r="X206" i="2"/>
  <c r="V207" i="2"/>
  <c r="X232" i="2"/>
  <c r="AG16" i="2"/>
  <c r="L240" i="2"/>
  <c r="AD260" i="2"/>
  <c r="AF271" i="2"/>
  <c r="U16" i="2"/>
  <c r="AC16" i="2"/>
  <c r="BH14" i="3"/>
  <c r="BT14" i="3"/>
  <c r="BT28" i="3"/>
  <c r="R46" i="3"/>
  <c r="P97" i="3"/>
  <c r="K119" i="3"/>
  <c r="W120" i="3"/>
  <c r="U134" i="3"/>
  <c r="U132" i="3"/>
  <c r="Y134" i="3"/>
  <c r="Y132" i="3"/>
  <c r="S134" i="3"/>
  <c r="S132" i="3"/>
  <c r="P140" i="3"/>
  <c r="AR7" i="4"/>
  <c r="AT7" i="4"/>
  <c r="AU7" i="4"/>
  <c r="AV7" i="4"/>
  <c r="AW7" i="4"/>
  <c r="AX7" i="4"/>
  <c r="AY7" i="4"/>
  <c r="AZ7" i="4"/>
  <c r="BA7" i="4"/>
  <c r="AB17" i="9"/>
  <c r="AA17" i="9"/>
  <c r="S17" i="9"/>
  <c r="V17" i="9"/>
  <c r="M104" i="1"/>
  <c r="M8" i="1"/>
  <c r="J21" i="9"/>
  <c r="J23" i="9" s="1"/>
  <c r="N24" i="9"/>
  <c r="L37" i="9"/>
  <c r="L42" i="9" s="1"/>
  <c r="W204" i="2"/>
  <c r="J73" i="9"/>
  <c r="V73" i="9"/>
  <c r="AD73" i="9"/>
  <c r="F28" i="6" s="1"/>
  <c r="R85" i="9"/>
  <c r="P60" i="9"/>
  <c r="R213" i="2"/>
  <c r="Z85" i="9"/>
  <c r="Z90" i="9" s="1"/>
  <c r="E137" i="9"/>
  <c r="I137" i="9"/>
  <c r="Y137" i="9"/>
  <c r="F213" i="9"/>
  <c r="R213" i="9"/>
  <c r="L221" i="9"/>
  <c r="Y277" i="9"/>
  <c r="AA284" i="9"/>
  <c r="AA281" i="9"/>
  <c r="AG294" i="9"/>
  <c r="AG129" i="1"/>
  <c r="AG109" i="1"/>
  <c r="AG13" i="1"/>
  <c r="AC285" i="9"/>
  <c r="W14" i="10"/>
  <c r="W9" i="10" s="1"/>
  <c r="W9" i="11"/>
  <c r="M25" i="11"/>
  <c r="Q26" i="11"/>
  <c r="U26" i="11"/>
  <c r="Y26" i="11"/>
  <c r="Z46" i="10"/>
  <c r="Z41" i="10" s="1"/>
  <c r="Z41" i="11"/>
  <c r="V40" i="11"/>
  <c r="R46" i="10"/>
  <c r="R40" i="11"/>
  <c r="S60" i="11"/>
  <c r="S73" i="11"/>
  <c r="K117" i="11"/>
  <c r="K125" i="10"/>
  <c r="AF9" i="1"/>
  <c r="L13" i="1"/>
  <c r="R20" i="1"/>
  <c r="V16" i="1"/>
  <c r="Z16" i="1"/>
  <c r="AF16" i="1"/>
  <c r="K33" i="1"/>
  <c r="L33" i="1"/>
  <c r="P36" i="1"/>
  <c r="E28" i="1"/>
  <c r="G43" i="1"/>
  <c r="K43" i="1"/>
  <c r="X23" i="1"/>
  <c r="X10" i="1"/>
  <c r="S25" i="1"/>
  <c r="K53" i="1"/>
  <c r="S53" i="1"/>
  <c r="F28" i="1"/>
  <c r="N28" i="1"/>
  <c r="N15" i="1"/>
  <c r="AD64" i="1"/>
  <c r="Y63" i="1"/>
  <c r="F73" i="1"/>
  <c r="U73" i="1"/>
  <c r="E93" i="1"/>
  <c r="E91" i="1"/>
  <c r="S103" i="1"/>
  <c r="W103" i="1"/>
  <c r="AA103" i="1"/>
  <c r="D106" i="1"/>
  <c r="V106" i="1"/>
  <c r="AC106" i="1"/>
  <c r="E108" i="1"/>
  <c r="J108" i="1"/>
  <c r="AA28" i="1"/>
  <c r="M125" i="1"/>
  <c r="N107" i="1"/>
  <c r="AB125" i="1"/>
  <c r="G108" i="1"/>
  <c r="Y135" i="1"/>
  <c r="AG135" i="1"/>
  <c r="AB22" i="2"/>
  <c r="N30" i="2"/>
  <c r="T30" i="2"/>
  <c r="H25" i="2"/>
  <c r="Y26" i="2"/>
  <c r="Y30" i="2"/>
  <c r="AB30" i="2"/>
  <c r="H29" i="2"/>
  <c r="AB29" i="2"/>
  <c r="S25" i="2"/>
  <c r="W87" i="2"/>
  <c r="G24" i="2"/>
  <c r="R8" i="2"/>
  <c r="V8" i="2"/>
  <c r="Z8" i="2"/>
  <c r="Y110" i="2"/>
  <c r="AF9" i="2"/>
  <c r="BF117" i="2"/>
  <c r="AB157" i="2"/>
  <c r="AB155" i="2" s="1"/>
  <c r="F179" i="2"/>
  <c r="M205" i="2"/>
  <c r="T215" i="2"/>
  <c r="T205" i="2"/>
  <c r="E207" i="2"/>
  <c r="G208" i="2"/>
  <c r="I214" i="2"/>
  <c r="I204" i="2"/>
  <c r="T214" i="2"/>
  <c r="T204" i="2"/>
  <c r="Z214" i="2"/>
  <c r="Z204" i="2"/>
  <c r="AB215" i="2"/>
  <c r="AB205" i="2"/>
  <c r="W206" i="2"/>
  <c r="M208" i="2"/>
  <c r="R208" i="2"/>
  <c r="V235" i="2"/>
  <c r="M239" i="2"/>
  <c r="U239" i="2"/>
  <c r="AD257" i="2"/>
  <c r="AF237" i="2"/>
  <c r="N238" i="2"/>
  <c r="N13" i="2" s="1"/>
  <c r="AA271" i="2"/>
  <c r="X271" i="2"/>
  <c r="AB271" i="2"/>
  <c r="V46" i="3"/>
  <c r="U68" i="3"/>
  <c r="AB79" i="3"/>
  <c r="I90" i="3"/>
  <c r="I88" i="3" s="1"/>
  <c r="N118" i="3"/>
  <c r="N13" i="3" s="1"/>
  <c r="X13" i="3"/>
  <c r="J117" i="3"/>
  <c r="D119" i="3"/>
  <c r="H119" i="3"/>
  <c r="Y2" i="9"/>
  <c r="AF330" i="9"/>
  <c r="AF331" i="9"/>
  <c r="D5" i="9"/>
  <c r="L5" i="9"/>
  <c r="T5" i="9"/>
  <c r="N17" i="9"/>
  <c r="X17" i="9"/>
  <c r="W17" i="9"/>
  <c r="P21" i="9"/>
  <c r="T21" i="9"/>
  <c r="AB21" i="9"/>
  <c r="F21" i="9"/>
  <c r="O21" i="9"/>
  <c r="J24" i="9"/>
  <c r="N40" i="9"/>
  <c r="N37" i="9"/>
  <c r="T49" i="9"/>
  <c r="W41" i="9"/>
  <c r="E60" i="9"/>
  <c r="E213" i="2"/>
  <c r="E203" i="2"/>
  <c r="H63" i="9"/>
  <c r="S97" i="9"/>
  <c r="AF101" i="9"/>
  <c r="J117" i="9"/>
  <c r="L120" i="9"/>
  <c r="N129" i="9"/>
  <c r="Z120" i="9"/>
  <c r="G136" i="9"/>
  <c r="K136" i="9"/>
  <c r="O136" i="9"/>
  <c r="Z133" i="9"/>
  <c r="L152" i="9"/>
  <c r="AG156" i="9"/>
  <c r="X149" i="9"/>
  <c r="X154" i="9" s="1"/>
  <c r="AC166" i="9"/>
  <c r="AF166" i="9"/>
  <c r="AG166" i="9"/>
  <c r="AH166" i="9"/>
  <c r="Y169" i="9"/>
  <c r="M169" i="9"/>
  <c r="J181" i="9"/>
  <c r="L181" i="9"/>
  <c r="T181" i="9"/>
  <c r="Y181" i="9"/>
  <c r="AB181" i="9"/>
  <c r="AB189" i="9"/>
  <c r="S197" i="9"/>
  <c r="J197" i="9"/>
  <c r="R197" i="9"/>
  <c r="AC245" i="9"/>
  <c r="E230" i="9"/>
  <c r="I230" i="9"/>
  <c r="M230" i="9"/>
  <c r="Q230" i="9"/>
  <c r="U230" i="9"/>
  <c r="AG259" i="9"/>
  <c r="AG256" i="2"/>
  <c r="J261" i="9"/>
  <c r="L261" i="9"/>
  <c r="S228" i="9"/>
  <c r="O49" i="10"/>
  <c r="AC81" i="10"/>
  <c r="F63" i="11"/>
  <c r="Z69" i="11"/>
  <c r="U61" i="11"/>
  <c r="R73" i="11"/>
  <c r="O90" i="11"/>
  <c r="X85" i="11"/>
  <c r="X92" i="10"/>
  <c r="AC124" i="10"/>
  <c r="AG124" i="10"/>
  <c r="AG124" i="11"/>
  <c r="AG39" i="2"/>
  <c r="Z37" i="9"/>
  <c r="F41" i="9"/>
  <c r="U72" i="9"/>
  <c r="Q121" i="9"/>
  <c r="Y133" i="9"/>
  <c r="Y138" i="9" s="1"/>
  <c r="V136" i="9"/>
  <c r="X136" i="9"/>
  <c r="K137" i="9"/>
  <c r="H197" i="9"/>
  <c r="E284" i="9"/>
  <c r="Y33" i="10"/>
  <c r="AG33" i="11"/>
  <c r="AC33" i="10"/>
  <c r="AG33" i="10"/>
  <c r="K42" i="11"/>
  <c r="K41" i="11"/>
  <c r="AG92" i="11"/>
  <c r="AG36" i="2"/>
  <c r="AC92" i="10"/>
  <c r="E65" i="11"/>
  <c r="U90" i="11"/>
  <c r="U97" i="10"/>
  <c r="AG97" i="11"/>
  <c r="AG35" i="1"/>
  <c r="AG33" i="1"/>
  <c r="AC97" i="10"/>
  <c r="AG97" i="10"/>
  <c r="K90" i="11"/>
  <c r="K98" i="10"/>
  <c r="K90" i="10"/>
  <c r="W99" i="9"/>
  <c r="W117" i="9"/>
  <c r="W122" i="9" s="1"/>
  <c r="D136" i="9"/>
  <c r="E145" i="9"/>
  <c r="G145" i="9"/>
  <c r="I145" i="9"/>
  <c r="K145" i="9"/>
  <c r="M145" i="9"/>
  <c r="T137" i="9"/>
  <c r="K152" i="9"/>
  <c r="Q169" i="9"/>
  <c r="V169" i="9"/>
  <c r="AA169" i="9"/>
  <c r="U169" i="9"/>
  <c r="AB169" i="9"/>
  <c r="I181" i="9"/>
  <c r="E197" i="9"/>
  <c r="N197" i="9"/>
  <c r="T213" i="9"/>
  <c r="W213" i="9"/>
  <c r="Y213" i="9"/>
  <c r="N227" i="9"/>
  <c r="N254" i="2"/>
  <c r="AG50" i="11"/>
  <c r="AC42" i="11"/>
  <c r="K61" i="11"/>
  <c r="K77" i="10"/>
  <c r="K69" i="10" s="1"/>
  <c r="S61" i="11"/>
  <c r="S53" i="11" s="1"/>
  <c r="S77" i="10"/>
  <c r="W69" i="11"/>
  <c r="W60" i="11"/>
  <c r="AG94" i="11"/>
  <c r="AG126" i="2"/>
  <c r="W104" i="11"/>
  <c r="AA66" i="11"/>
  <c r="AF114" i="11"/>
  <c r="AB114" i="10"/>
  <c r="AF114" i="10"/>
  <c r="AB106" i="11"/>
  <c r="G122" i="10"/>
  <c r="Z136" i="11"/>
  <c r="O28" i="10"/>
  <c r="E46" i="10"/>
  <c r="I46" i="10"/>
  <c r="X78" i="10"/>
  <c r="G82" i="10"/>
  <c r="K82" i="10"/>
  <c r="O82" i="10"/>
  <c r="D127" i="10"/>
  <c r="O8" i="13"/>
  <c r="H88" i="13"/>
  <c r="N63" i="13"/>
  <c r="V63" i="13"/>
  <c r="L138" i="13"/>
  <c r="F25" i="14"/>
  <c r="R25" i="14"/>
  <c r="L73" i="14"/>
  <c r="K92" i="10"/>
  <c r="I88" i="14"/>
  <c r="X94" i="10"/>
  <c r="T95" i="10"/>
  <c r="X137" i="14"/>
  <c r="Y88" i="15"/>
  <c r="AA105" i="15"/>
  <c r="Z133" i="15"/>
  <c r="AA134" i="15" s="1"/>
  <c r="D25" i="16"/>
  <c r="Q42" i="16"/>
  <c r="U42" i="16"/>
  <c r="U73" i="16"/>
  <c r="N88" i="16"/>
  <c r="D63" i="16"/>
  <c r="H63" i="16"/>
  <c r="V63" i="16"/>
  <c r="X60" i="16"/>
  <c r="G24" i="17"/>
  <c r="D88" i="17"/>
  <c r="D245" i="9"/>
  <c r="I245" i="9"/>
  <c r="N245" i="9"/>
  <c r="Q224" i="9"/>
  <c r="S223" i="2"/>
  <c r="U224" i="9"/>
  <c r="Y224" i="9"/>
  <c r="AA223" i="2"/>
  <c r="AA221" i="2"/>
  <c r="AC249" i="9"/>
  <c r="AC254" i="9"/>
  <c r="Q227" i="9"/>
  <c r="S254" i="2"/>
  <c r="D227" i="9"/>
  <c r="D254" i="2"/>
  <c r="H228" i="9"/>
  <c r="AB261" i="9"/>
  <c r="AA265" i="9"/>
  <c r="T293" i="9"/>
  <c r="N293" i="9"/>
  <c r="J309" i="9"/>
  <c r="O309" i="9"/>
  <c r="Q309" i="9"/>
  <c r="T309" i="9"/>
  <c r="T325" i="9"/>
  <c r="X316" i="9"/>
  <c r="K337" i="9"/>
  <c r="K335" i="9"/>
  <c r="O337" i="9"/>
  <c r="S337" i="9"/>
  <c r="S336" i="9"/>
  <c r="AA337" i="9"/>
  <c r="M46" i="10"/>
  <c r="K130" i="10"/>
  <c r="U140" i="10"/>
  <c r="W24" i="11"/>
  <c r="T30" i="10"/>
  <c r="M37" i="11"/>
  <c r="U62" i="11"/>
  <c r="U57" i="11" s="1"/>
  <c r="T74" i="11"/>
  <c r="N85" i="11"/>
  <c r="X63" i="11"/>
  <c r="AA63" i="11"/>
  <c r="H117" i="11"/>
  <c r="Z117" i="11"/>
  <c r="Z119" i="11" s="1"/>
  <c r="Z127" i="10"/>
  <c r="T121" i="11"/>
  <c r="G141" i="10"/>
  <c r="M8" i="12"/>
  <c r="U5" i="12"/>
  <c r="Q5" i="12"/>
  <c r="AB24" i="12"/>
  <c r="AA21" i="12"/>
  <c r="D24" i="12"/>
  <c r="Q25" i="12"/>
  <c r="F26" i="12"/>
  <c r="J25" i="12"/>
  <c r="P44" i="10"/>
  <c r="N49" i="10"/>
  <c r="V41" i="12"/>
  <c r="D69" i="12"/>
  <c r="D71" i="12" s="1"/>
  <c r="Z69" i="12"/>
  <c r="Z71" i="12"/>
  <c r="Q89" i="12"/>
  <c r="Y85" i="12"/>
  <c r="G85" i="12"/>
  <c r="G87" i="12"/>
  <c r="S88" i="12"/>
  <c r="Z94" i="10"/>
  <c r="Z89" i="10" s="1"/>
  <c r="U63" i="12"/>
  <c r="O126" i="10"/>
  <c r="O120" i="10" s="1"/>
  <c r="N133" i="12"/>
  <c r="V151" i="10"/>
  <c r="H5" i="13"/>
  <c r="T5" i="13"/>
  <c r="T7" i="13" s="1"/>
  <c r="J5" i="13"/>
  <c r="J7" i="13" s="1"/>
  <c r="U21" i="13"/>
  <c r="AA21" i="13"/>
  <c r="AA23" i="13" s="1"/>
  <c r="AC21" i="13"/>
  <c r="I25" i="13"/>
  <c r="O24" i="13"/>
  <c r="V26" i="13"/>
  <c r="Q26" i="13"/>
  <c r="U26" i="13"/>
  <c r="Z37" i="13"/>
  <c r="AA38" i="13" s="1"/>
  <c r="P40" i="13"/>
  <c r="S40" i="13"/>
  <c r="AB74" i="13"/>
  <c r="H62" i="13"/>
  <c r="H57" i="13" s="1"/>
  <c r="H66" i="13"/>
  <c r="H58" i="13"/>
  <c r="Q89" i="13"/>
  <c r="J85" i="13"/>
  <c r="J87" i="13" s="1"/>
  <c r="X85" i="13"/>
  <c r="X87" i="13" s="1"/>
  <c r="N90" i="13"/>
  <c r="V101" i="13"/>
  <c r="V103" i="13" s="1"/>
  <c r="W105" i="13"/>
  <c r="AA105" i="13"/>
  <c r="R121" i="13"/>
  <c r="V121" i="13"/>
  <c r="S133" i="13"/>
  <c r="W133" i="13"/>
  <c r="E133" i="13"/>
  <c r="H141" i="10"/>
  <c r="H133" i="10" s="1"/>
  <c r="H135" i="10" s="1"/>
  <c r="G136" i="13"/>
  <c r="M136" i="13"/>
  <c r="O61" i="13"/>
  <c r="O5" i="14"/>
  <c r="AC5" i="14"/>
  <c r="G8" i="14"/>
  <c r="AB21" i="14"/>
  <c r="N24" i="14"/>
  <c r="AB26" i="14"/>
  <c r="K24" i="14"/>
  <c r="S24" i="14"/>
  <c r="V24" i="14"/>
  <c r="Z42" i="14"/>
  <c r="L74" i="14"/>
  <c r="AC61" i="14"/>
  <c r="AC53" i="14" s="1"/>
  <c r="M78" i="10"/>
  <c r="T73" i="14"/>
  <c r="X73" i="14"/>
  <c r="O63" i="14"/>
  <c r="O64" i="14" s="1"/>
  <c r="R63" i="14"/>
  <c r="V72" i="14"/>
  <c r="Q74" i="14"/>
  <c r="Y74" i="14"/>
  <c r="AA74" i="14"/>
  <c r="I85" i="14"/>
  <c r="I87" i="14" s="1"/>
  <c r="I86" i="14"/>
  <c r="Q61" i="14"/>
  <c r="R88" i="14"/>
  <c r="V89" i="14"/>
  <c r="I113" i="10"/>
  <c r="M113" i="10"/>
  <c r="K122" i="14"/>
  <c r="N117" i="14"/>
  <c r="N119" i="14"/>
  <c r="W117" i="14"/>
  <c r="AA117" i="14"/>
  <c r="AA119" i="14" s="1"/>
  <c r="G62" i="14"/>
  <c r="X121" i="14"/>
  <c r="I133" i="14"/>
  <c r="I135" i="14" s="1"/>
  <c r="T133" i="14"/>
  <c r="AC133" i="14"/>
  <c r="AC135" i="14" s="1"/>
  <c r="S137" i="14"/>
  <c r="R5" i="15"/>
  <c r="K5" i="15"/>
  <c r="U8" i="15"/>
  <c r="T21" i="15"/>
  <c r="I24" i="15"/>
  <c r="AA40" i="15"/>
  <c r="Q40" i="15"/>
  <c r="R42" i="15"/>
  <c r="V41" i="15"/>
  <c r="Z42" i="15"/>
  <c r="R66" i="15"/>
  <c r="R69" i="15"/>
  <c r="R71" i="15"/>
  <c r="O69" i="15"/>
  <c r="O71" i="15" s="1"/>
  <c r="W69" i="15"/>
  <c r="W63" i="15"/>
  <c r="H73" i="15"/>
  <c r="P74" i="15"/>
  <c r="AA74" i="15"/>
  <c r="E88" i="15"/>
  <c r="T89" i="15"/>
  <c r="M61" i="15"/>
  <c r="G88" i="15"/>
  <c r="L62" i="15"/>
  <c r="L57" i="15"/>
  <c r="H63" i="15"/>
  <c r="U89" i="15"/>
  <c r="S90" i="15"/>
  <c r="L85" i="15"/>
  <c r="R62" i="15"/>
  <c r="V88" i="15"/>
  <c r="O63" i="15"/>
  <c r="O64" i="15" s="1"/>
  <c r="AA120" i="15"/>
  <c r="X122" i="15"/>
  <c r="AA117" i="15"/>
  <c r="X120" i="15"/>
  <c r="Z122" i="15"/>
  <c r="X133" i="15"/>
  <c r="X135" i="15"/>
  <c r="E136" i="15"/>
  <c r="G136" i="15"/>
  <c r="K5" i="16"/>
  <c r="K7" i="16"/>
  <c r="M5" i="16"/>
  <c r="W21" i="16"/>
  <c r="H24" i="16"/>
  <c r="T40" i="16"/>
  <c r="R37" i="16"/>
  <c r="V41" i="16"/>
  <c r="V42" i="16"/>
  <c r="R62" i="16"/>
  <c r="E65" i="16"/>
  <c r="P70" i="16"/>
  <c r="AC60" i="16"/>
  <c r="I88" i="16"/>
  <c r="O60" i="16"/>
  <c r="O89" i="2"/>
  <c r="J61" i="16"/>
  <c r="N85" i="16"/>
  <c r="R85" i="16"/>
  <c r="G88" i="16"/>
  <c r="S88" i="16"/>
  <c r="W88" i="16"/>
  <c r="E63" i="16"/>
  <c r="E64" i="16" s="1"/>
  <c r="I63" i="16"/>
  <c r="M63" i="16"/>
  <c r="E89" i="16"/>
  <c r="I89" i="16"/>
  <c r="Q89" i="16"/>
  <c r="U89" i="16"/>
  <c r="F90" i="16"/>
  <c r="J90" i="16"/>
  <c r="N90" i="16"/>
  <c r="R90" i="16"/>
  <c r="V90" i="16"/>
  <c r="Z90" i="16"/>
  <c r="W101" i="16"/>
  <c r="X102" i="16" s="1"/>
  <c r="AA101" i="16"/>
  <c r="X120" i="16"/>
  <c r="T121" i="16"/>
  <c r="N136" i="16"/>
  <c r="K138" i="16"/>
  <c r="AC9" i="17"/>
  <c r="X8" i="17"/>
  <c r="X16" i="17"/>
  <c r="H16" i="17"/>
  <c r="P16" i="17"/>
  <c r="T16" i="17"/>
  <c r="G25" i="17"/>
  <c r="AB37" i="17"/>
  <c r="AB39" i="17"/>
  <c r="AC42" i="17"/>
  <c r="Z37" i="17"/>
  <c r="F48" i="17"/>
  <c r="J48" i="17"/>
  <c r="O40" i="17"/>
  <c r="I72" i="17"/>
  <c r="L69" i="17"/>
  <c r="L63" i="17"/>
  <c r="N73" i="17"/>
  <c r="Y72" i="17"/>
  <c r="AA72" i="17"/>
  <c r="K73" i="17"/>
  <c r="S74" i="17"/>
  <c r="H74" i="17"/>
  <c r="AB85" i="17"/>
  <c r="G61" i="17"/>
  <c r="AA61" i="17"/>
  <c r="Z62" i="17"/>
  <c r="M88" i="17"/>
  <c r="Q96" i="17"/>
  <c r="S62" i="17"/>
  <c r="S56" i="17" s="1"/>
  <c r="Z103" i="17"/>
  <c r="V105" i="17"/>
  <c r="Z65" i="17"/>
  <c r="F66" i="17"/>
  <c r="R66" i="17"/>
  <c r="V106" i="17"/>
  <c r="Z106" i="17"/>
  <c r="AB117" i="17"/>
  <c r="J121" i="17"/>
  <c r="D61" i="17"/>
  <c r="L61" i="17"/>
  <c r="P61" i="17"/>
  <c r="T61" i="17"/>
  <c r="X61" i="17"/>
  <c r="G89" i="11"/>
  <c r="AA90" i="11"/>
  <c r="G66" i="11"/>
  <c r="AA122" i="11"/>
  <c r="E129" i="10"/>
  <c r="M121" i="11"/>
  <c r="AC122" i="11"/>
  <c r="W136" i="11"/>
  <c r="H133" i="11"/>
  <c r="I136" i="11"/>
  <c r="V143" i="10"/>
  <c r="V9" i="12"/>
  <c r="F8" i="12"/>
  <c r="N12" i="10"/>
  <c r="X12" i="10"/>
  <c r="K33" i="10"/>
  <c r="AA25" i="12"/>
  <c r="E26" i="12"/>
  <c r="I26" i="12"/>
  <c r="Q26" i="12"/>
  <c r="U26" i="12"/>
  <c r="Y26" i="12"/>
  <c r="V37" i="12"/>
  <c r="AB40" i="12"/>
  <c r="O41" i="12"/>
  <c r="K74" i="12"/>
  <c r="P69" i="12"/>
  <c r="P71" i="12"/>
  <c r="U60" i="12"/>
  <c r="W45" i="2"/>
  <c r="W43" i="2"/>
  <c r="F62" i="12"/>
  <c r="S72" i="12"/>
  <c r="E74" i="12"/>
  <c r="Y74" i="12"/>
  <c r="V85" i="12"/>
  <c r="V87" i="12" s="1"/>
  <c r="D90" i="12"/>
  <c r="H90" i="12"/>
  <c r="T90" i="12"/>
  <c r="X90" i="12"/>
  <c r="W110" i="10"/>
  <c r="W112" i="10" s="1"/>
  <c r="T117" i="12"/>
  <c r="AA129" i="10"/>
  <c r="S130" i="10"/>
  <c r="S136" i="12"/>
  <c r="N143" i="10"/>
  <c r="N144" i="10" s="1"/>
  <c r="AC143" i="10"/>
  <c r="F150" i="10"/>
  <c r="N150" i="10"/>
  <c r="V150" i="10"/>
  <c r="S13" i="10"/>
  <c r="O41" i="13"/>
  <c r="K42" i="13"/>
  <c r="S42" i="13"/>
  <c r="F61" i="13"/>
  <c r="F53" i="13"/>
  <c r="W69" i="13"/>
  <c r="W71" i="13" s="1"/>
  <c r="K73" i="13"/>
  <c r="O73" i="13"/>
  <c r="T89" i="13"/>
  <c r="Y85" i="13"/>
  <c r="L85" i="13"/>
  <c r="Z125" i="10"/>
  <c r="I133" i="13"/>
  <c r="L136" i="13"/>
  <c r="H136" i="13"/>
  <c r="AA136" i="13"/>
  <c r="AG143" i="13"/>
  <c r="AG63" i="3"/>
  <c r="P21" i="14"/>
  <c r="P22" i="14"/>
  <c r="Y21" i="14"/>
  <c r="W24" i="14"/>
  <c r="W88" i="14"/>
  <c r="S88" i="14"/>
  <c r="Z105" i="14"/>
  <c r="V105" i="14"/>
  <c r="T117" i="14"/>
  <c r="T119" i="14" s="1"/>
  <c r="S121" i="14"/>
  <c r="N122" i="14"/>
  <c r="Z122" i="14"/>
  <c r="K137" i="14"/>
  <c r="AB2" i="15"/>
  <c r="J5" i="15"/>
  <c r="J7" i="15" s="1"/>
  <c r="L8" i="15"/>
  <c r="J24" i="15"/>
  <c r="M25" i="15"/>
  <c r="Q33" i="10"/>
  <c r="Y25" i="15"/>
  <c r="F26" i="15"/>
  <c r="J26" i="15"/>
  <c r="N26" i="15"/>
  <c r="R26" i="15"/>
  <c r="V26" i="15"/>
  <c r="Z26" i="15"/>
  <c r="R37" i="15"/>
  <c r="AF44" i="15"/>
  <c r="Z40" i="15"/>
  <c r="O41" i="15"/>
  <c r="W41" i="15"/>
  <c r="K63" i="15"/>
  <c r="I73" i="15"/>
  <c r="Q88" i="15"/>
  <c r="AA85" i="15"/>
  <c r="AC86" i="15" s="1"/>
  <c r="AA86" i="15"/>
  <c r="D63" i="15"/>
  <c r="M89" i="15"/>
  <c r="D61" i="15"/>
  <c r="W101" i="15"/>
  <c r="AA101" i="15"/>
  <c r="Y104" i="15"/>
  <c r="AA106" i="15"/>
  <c r="J121" i="15"/>
  <c r="Z121" i="15"/>
  <c r="H136" i="15"/>
  <c r="L26" i="16"/>
  <c r="Z21" i="16"/>
  <c r="Z23" i="16"/>
  <c r="X24" i="16"/>
  <c r="P37" i="16"/>
  <c r="P39" i="16"/>
  <c r="Z62" i="16"/>
  <c r="N61" i="16"/>
  <c r="F63" i="16"/>
  <c r="F64" i="16" s="1"/>
  <c r="J63" i="16"/>
  <c r="N63" i="16"/>
  <c r="AA62" i="16"/>
  <c r="S62" i="16"/>
  <c r="T63" i="16"/>
  <c r="X63" i="16"/>
  <c r="G73" i="16"/>
  <c r="O73" i="16"/>
  <c r="D66" i="16"/>
  <c r="L66" i="16"/>
  <c r="T66" i="16"/>
  <c r="AC85" i="16"/>
  <c r="AA60" i="16"/>
  <c r="AC89" i="2"/>
  <c r="J89" i="16"/>
  <c r="N65" i="16"/>
  <c r="AC89" i="16"/>
  <c r="K90" i="16"/>
  <c r="S90" i="16"/>
  <c r="W66" i="16"/>
  <c r="W58" i="16"/>
  <c r="AA90" i="16"/>
  <c r="X101" i="16"/>
  <c r="X117" i="16"/>
  <c r="X119" i="16" s="1"/>
  <c r="K122" i="16"/>
  <c r="S122" i="16"/>
  <c r="W122" i="16"/>
  <c r="AA122" i="16"/>
  <c r="N133" i="16"/>
  <c r="X2" i="17"/>
  <c r="AC8" i="17"/>
  <c r="F5" i="17"/>
  <c r="G6" i="17" s="1"/>
  <c r="Q8" i="17"/>
  <c r="U8" i="17"/>
  <c r="J25" i="17"/>
  <c r="L32" i="17"/>
  <c r="F26" i="17"/>
  <c r="J26" i="17"/>
  <c r="N26" i="17"/>
  <c r="R26" i="17"/>
  <c r="V26" i="17"/>
  <c r="AC41" i="17"/>
  <c r="K62" i="17"/>
  <c r="X69" i="17"/>
  <c r="X71" i="17" s="1"/>
  <c r="J61" i="17"/>
  <c r="R61" i="17"/>
  <c r="V61" i="17"/>
  <c r="D73" i="17"/>
  <c r="P85" i="17"/>
  <c r="E90" i="17"/>
  <c r="F85" i="17"/>
  <c r="F87" i="17"/>
  <c r="J85" i="17"/>
  <c r="J87" i="17"/>
  <c r="N85" i="17"/>
  <c r="N87" i="17"/>
  <c r="V85" i="17"/>
  <c r="V87" i="17"/>
  <c r="Z60" i="17"/>
  <c r="AB100" i="2"/>
  <c r="AB98" i="2"/>
  <c r="W89" i="17"/>
  <c r="AA89" i="17"/>
  <c r="H90" i="17"/>
  <c r="L90" i="17"/>
  <c r="X90" i="17"/>
  <c r="AB101" i="17"/>
  <c r="Y104" i="17"/>
  <c r="AB112" i="17"/>
  <c r="W106" i="17"/>
  <c r="AC106" i="17"/>
  <c r="AC117" i="17"/>
  <c r="AC119" i="17" s="1"/>
  <c r="N120" i="17"/>
  <c r="Y120" i="17"/>
  <c r="AC121" i="17"/>
  <c r="AF117" i="17"/>
  <c r="L117" i="17"/>
  <c r="Z117" i="17"/>
  <c r="H120" i="17"/>
  <c r="T120" i="17"/>
  <c r="W121" i="17"/>
  <c r="AA121" i="17"/>
  <c r="H133" i="17"/>
  <c r="L133" i="17"/>
  <c r="P133" i="17"/>
  <c r="P135" i="17"/>
  <c r="X133" i="17"/>
  <c r="X135" i="17" s="1"/>
  <c r="N133" i="17"/>
  <c r="R133" i="17"/>
  <c r="R135" i="17"/>
  <c r="Z133" i="17"/>
  <c r="Z135" i="17"/>
  <c r="N136" i="17"/>
  <c r="T136" i="17"/>
  <c r="O144" i="17"/>
  <c r="S136" i="17"/>
  <c r="O284" i="9"/>
  <c r="K293" i="9"/>
  <c r="M293" i="9"/>
  <c r="G285" i="9"/>
  <c r="K285" i="9"/>
  <c r="O286" i="9"/>
  <c r="W286" i="9"/>
  <c r="AB309" i="9"/>
  <c r="D325" i="9"/>
  <c r="I325" i="9"/>
  <c r="AB316" i="9"/>
  <c r="E337" i="9"/>
  <c r="E336" i="9"/>
  <c r="AA97" i="10"/>
  <c r="AA90" i="10"/>
  <c r="O24" i="11"/>
  <c r="V30" i="10"/>
  <c r="Z21" i="11"/>
  <c r="N31" i="10"/>
  <c r="P45" i="10"/>
  <c r="W41" i="11"/>
  <c r="H76" i="10"/>
  <c r="G78" i="10"/>
  <c r="M63" i="11"/>
  <c r="Z81" i="10"/>
  <c r="O79" i="10"/>
  <c r="P109" i="10"/>
  <c r="N110" i="10"/>
  <c r="R110" i="10"/>
  <c r="W105" i="11"/>
  <c r="V120" i="11"/>
  <c r="N125" i="10"/>
  <c r="J129" i="10"/>
  <c r="V121" i="11"/>
  <c r="F130" i="10"/>
  <c r="F122" i="10"/>
  <c r="I151" i="10"/>
  <c r="Q151" i="10"/>
  <c r="Y151" i="10"/>
  <c r="AC5" i="12"/>
  <c r="U8" i="12"/>
  <c r="O21" i="12"/>
  <c r="AB29" i="10"/>
  <c r="AF29" i="10" s="1"/>
  <c r="T37" i="12"/>
  <c r="F50" i="10"/>
  <c r="J50" i="10"/>
  <c r="N50" i="10"/>
  <c r="N42" i="10"/>
  <c r="R50" i="10"/>
  <c r="N78" i="10"/>
  <c r="Q72" i="12"/>
  <c r="F85" i="12"/>
  <c r="G86" i="12" s="1"/>
  <c r="R85" i="12"/>
  <c r="S86" i="12" s="1"/>
  <c r="M85" i="12"/>
  <c r="R88" i="12"/>
  <c r="L111" i="10"/>
  <c r="P111" i="10"/>
  <c r="Y79" i="10"/>
  <c r="Y80" i="10" s="1"/>
  <c r="G113" i="10"/>
  <c r="K113" i="10"/>
  <c r="O113" i="10"/>
  <c r="S113" i="10"/>
  <c r="W113" i="10"/>
  <c r="AA113" i="10"/>
  <c r="D66" i="12"/>
  <c r="H66" i="12"/>
  <c r="L66" i="12"/>
  <c r="L58" i="12"/>
  <c r="P114" i="10"/>
  <c r="T66" i="12"/>
  <c r="AF114" i="12"/>
  <c r="U124" i="10"/>
  <c r="I129" i="10"/>
  <c r="Y129" i="10"/>
  <c r="AB130" i="10"/>
  <c r="AF130" i="10"/>
  <c r="E142" i="10"/>
  <c r="M136" i="12"/>
  <c r="L8" i="13"/>
  <c r="K28" i="10"/>
  <c r="J26" i="13"/>
  <c r="N26" i="13"/>
  <c r="AA34" i="10"/>
  <c r="W37" i="13"/>
  <c r="AB89" i="13"/>
  <c r="V85" i="13"/>
  <c r="H89" i="13"/>
  <c r="P62" i="13"/>
  <c r="Q63" i="13"/>
  <c r="P65" i="13"/>
  <c r="X65" i="13"/>
  <c r="X58" i="13"/>
  <c r="Y90" i="13"/>
  <c r="X122" i="13"/>
  <c r="G133" i="13"/>
  <c r="G134" i="13"/>
  <c r="P133" i="13"/>
  <c r="P135" i="13" s="1"/>
  <c r="L60" i="13"/>
  <c r="D21" i="14"/>
  <c r="I21" i="14"/>
  <c r="F26" i="14"/>
  <c r="U37" i="14"/>
  <c r="Z40" i="14"/>
  <c r="K42" i="14"/>
  <c r="D65" i="14"/>
  <c r="H73" i="14"/>
  <c r="W63" i="14"/>
  <c r="AA63" i="14"/>
  <c r="S63" i="14"/>
  <c r="D66" i="14"/>
  <c r="N63" i="14"/>
  <c r="V63" i="14"/>
  <c r="S122" i="14"/>
  <c r="AA122" i="14"/>
  <c r="P133" i="14"/>
  <c r="Q134" i="14" s="1"/>
  <c r="AA137" i="14"/>
  <c r="F5" i="15"/>
  <c r="S5" i="15"/>
  <c r="I5" i="15"/>
  <c r="J6" i="15" s="1"/>
  <c r="AB26" i="15"/>
  <c r="S25" i="15"/>
  <c r="K69" i="15"/>
  <c r="K71" i="15"/>
  <c r="AA69" i="15"/>
  <c r="AG77" i="15"/>
  <c r="Y89" i="15"/>
  <c r="I60" i="15"/>
  <c r="K85" i="15"/>
  <c r="K87" i="15" s="1"/>
  <c r="E63" i="15"/>
  <c r="M90" i="15"/>
  <c r="U90" i="15"/>
  <c r="Y90" i="15"/>
  <c r="Y101" i="15"/>
  <c r="V79" i="10"/>
  <c r="J65" i="15"/>
  <c r="Z105" i="15"/>
  <c r="L66" i="15"/>
  <c r="X106" i="15"/>
  <c r="L117" i="15"/>
  <c r="L119" i="15" s="1"/>
  <c r="Y117" i="15"/>
  <c r="O117" i="15"/>
  <c r="AA2" i="16"/>
  <c r="W2" i="16"/>
  <c r="U5" i="16"/>
  <c r="U7" i="16" s="1"/>
  <c r="E21" i="16"/>
  <c r="L24" i="16"/>
  <c r="I21" i="16"/>
  <c r="I23" i="16"/>
  <c r="G25" i="16"/>
  <c r="S25" i="16"/>
  <c r="T26" i="16"/>
  <c r="AB40" i="16"/>
  <c r="K37" i="16"/>
  <c r="O37" i="16"/>
  <c r="O39" i="16" s="1"/>
  <c r="S37" i="16"/>
  <c r="W37" i="16"/>
  <c r="W39" i="16" s="1"/>
  <c r="AA41" i="16"/>
  <c r="W41" i="16"/>
  <c r="S41" i="16"/>
  <c r="L41" i="16"/>
  <c r="P41" i="16"/>
  <c r="T41" i="16"/>
  <c r="AF49" i="16"/>
  <c r="AF82" i="1"/>
  <c r="P65" i="16"/>
  <c r="M66" i="16"/>
  <c r="Z66" i="16"/>
  <c r="AG78" i="16"/>
  <c r="AG180" i="2" s="1"/>
  <c r="V62" i="16"/>
  <c r="R72" i="16"/>
  <c r="H65" i="16"/>
  <c r="L65" i="16"/>
  <c r="T65" i="16"/>
  <c r="AB73" i="16"/>
  <c r="E74" i="16"/>
  <c r="I74" i="16"/>
  <c r="M74" i="16"/>
  <c r="Q74" i="16"/>
  <c r="U74" i="16"/>
  <c r="Y74" i="16"/>
  <c r="AF82" i="16"/>
  <c r="U88" i="16"/>
  <c r="M85" i="16"/>
  <c r="J69" i="16"/>
  <c r="J70" i="16"/>
  <c r="S63" i="16"/>
  <c r="W63" i="16"/>
  <c r="W64" i="16" s="1"/>
  <c r="AA63" i="16"/>
  <c r="X133" i="16"/>
  <c r="X135" i="16" s="1"/>
  <c r="K133" i="16"/>
  <c r="G60" i="16"/>
  <c r="G89" i="2"/>
  <c r="AC5" i="17"/>
  <c r="AC7" i="17"/>
  <c r="U9" i="17"/>
  <c r="J8" i="17"/>
  <c r="K21" i="17"/>
  <c r="J24" i="17"/>
  <c r="AB32" i="17"/>
  <c r="AF32" i="17" s="1"/>
  <c r="E24" i="17"/>
  <c r="Z32" i="17"/>
  <c r="E26" i="17"/>
  <c r="I26" i="17"/>
  <c r="M25" i="17"/>
  <c r="Q26" i="17"/>
  <c r="U25" i="17"/>
  <c r="Y26" i="17"/>
  <c r="K26" i="17"/>
  <c r="O26" i="17"/>
  <c r="S26" i="17"/>
  <c r="W26" i="17"/>
  <c r="P37" i="17"/>
  <c r="P39" i="17"/>
  <c r="T37" i="17"/>
  <c r="AG44" i="17"/>
  <c r="Y37" i="17"/>
  <c r="Y39" i="17"/>
  <c r="U40" i="17"/>
  <c r="Y40" i="17"/>
  <c r="M41" i="17"/>
  <c r="Q41" i="17"/>
  <c r="Y41" i="17"/>
  <c r="N42" i="17"/>
  <c r="V42" i="17"/>
  <c r="N62" i="17"/>
  <c r="J69" i="17"/>
  <c r="J70" i="17" s="1"/>
  <c r="R62" i="17"/>
  <c r="X80" i="17"/>
  <c r="Y73" i="17"/>
  <c r="J74" i="17"/>
  <c r="V74" i="17"/>
  <c r="E96" i="17"/>
  <c r="J96" i="17"/>
  <c r="L88" i="17"/>
  <c r="T88" i="17"/>
  <c r="V96" i="17"/>
  <c r="D89" i="17"/>
  <c r="H89" i="17"/>
  <c r="P89" i="17"/>
  <c r="X89" i="17"/>
  <c r="M90" i="17"/>
  <c r="U90" i="17"/>
  <c r="AF98" i="17"/>
  <c r="X105" i="17"/>
  <c r="T117" i="17"/>
  <c r="F121" i="17"/>
  <c r="AG124" i="17"/>
  <c r="AG105" i="2"/>
  <c r="P117" i="17"/>
  <c r="E121" i="17"/>
  <c r="I120" i="17"/>
  <c r="Q120" i="17"/>
  <c r="U120" i="17"/>
  <c r="AB120" i="17"/>
  <c r="I122" i="17"/>
  <c r="M122" i="17"/>
  <c r="Q122" i="17"/>
  <c r="Y122" i="17"/>
  <c r="Z136" i="17"/>
  <c r="G133" i="17"/>
  <c r="G135" i="17" s="1"/>
  <c r="O133" i="17"/>
  <c r="AA133" i="17"/>
  <c r="J136" i="17"/>
  <c r="AG80" i="8"/>
  <c r="AG147" i="3" s="1"/>
  <c r="AG82" i="8"/>
  <c r="AG84" i="8" s="1"/>
  <c r="AC49" i="8"/>
  <c r="N49" i="8"/>
  <c r="O72" i="8"/>
  <c r="E81" i="8"/>
  <c r="Z72" i="8"/>
  <c r="AC81" i="8"/>
  <c r="AG81" i="8" s="1"/>
  <c r="F272" i="2"/>
  <c r="F271" i="2" s="1"/>
  <c r="J55" i="8"/>
  <c r="J58" i="8"/>
  <c r="N54" i="8"/>
  <c r="M58" i="8"/>
  <c r="F273" i="2"/>
  <c r="F146" i="3"/>
  <c r="Y146" i="3"/>
  <c r="T49" i="8"/>
  <c r="H57" i="8"/>
  <c r="V56" i="8"/>
  <c r="F65" i="8"/>
  <c r="V65" i="8"/>
  <c r="Y73" i="8"/>
  <c r="J81" i="8"/>
  <c r="Y65" i="8"/>
  <c r="M55" i="8"/>
  <c r="N272" i="2"/>
  <c r="H273" i="2"/>
  <c r="E145" i="3"/>
  <c r="E144" i="3" s="1"/>
  <c r="H49" i="8"/>
  <c r="AD41" i="8"/>
  <c r="W49" i="8"/>
  <c r="Z49" i="8"/>
  <c r="F56" i="8"/>
  <c r="AD65" i="8"/>
  <c r="AD56" i="8"/>
  <c r="U65" i="8"/>
  <c r="P72" i="8"/>
  <c r="D81" i="8"/>
  <c r="N138" i="1"/>
  <c r="N135" i="1" s="1"/>
  <c r="N84" i="8"/>
  <c r="J138" i="1"/>
  <c r="J135" i="1" s="1"/>
  <c r="F147" i="3"/>
  <c r="J147" i="3"/>
  <c r="K69" i="8"/>
  <c r="AB69" i="8"/>
  <c r="X73" i="8"/>
  <c r="Y72" i="8"/>
  <c r="M71" i="8"/>
  <c r="X49" i="8"/>
  <c r="H272" i="2"/>
  <c r="W145" i="3"/>
  <c r="X41" i="8"/>
  <c r="AC266" i="2"/>
  <c r="AA267" i="2"/>
  <c r="S49" i="8"/>
  <c r="V49" i="8"/>
  <c r="AB266" i="2"/>
  <c r="U145" i="3"/>
  <c r="AA145" i="3"/>
  <c r="Z40" i="8"/>
  <c r="Y39" i="8"/>
  <c r="AI264" i="2"/>
  <c r="AI86" i="8"/>
  <c r="V58" i="8"/>
  <c r="V55" i="8"/>
  <c r="V54" i="8"/>
  <c r="Z58" i="8"/>
  <c r="Z55" i="8"/>
  <c r="AJ2" i="8"/>
  <c r="AK2" i="8"/>
  <c r="AL2" i="8"/>
  <c r="AM2" i="8"/>
  <c r="AN2" i="8"/>
  <c r="AO2" i="8"/>
  <c r="AP2" i="8"/>
  <c r="AQ2" i="8"/>
  <c r="AR2" i="8"/>
  <c r="AS2" i="8"/>
  <c r="AT2" i="8"/>
  <c r="AU2" i="8"/>
  <c r="AV2" i="8"/>
  <c r="AW2" i="8"/>
  <c r="AX2" i="8"/>
  <c r="AY2" i="8"/>
  <c r="AZ2" i="8"/>
  <c r="BA2" i="8"/>
  <c r="BB2" i="8"/>
  <c r="BC2" i="8"/>
  <c r="BD2" i="8"/>
  <c r="BE2" i="8"/>
  <c r="BF2" i="8"/>
  <c r="BG2" i="8"/>
  <c r="BH2" i="8"/>
  <c r="BI2" i="8"/>
  <c r="BJ2" i="8"/>
  <c r="BK2" i="8"/>
  <c r="BL2" i="8"/>
  <c r="BM2" i="8"/>
  <c r="BN2" i="8"/>
  <c r="BO2" i="8"/>
  <c r="X55" i="8"/>
  <c r="N57" i="8"/>
  <c r="X65" i="8"/>
  <c r="H65" i="8"/>
  <c r="K65" i="8"/>
  <c r="H55" i="8"/>
  <c r="AG65" i="8"/>
  <c r="N273" i="2"/>
  <c r="M146" i="3"/>
  <c r="M56" i="8"/>
  <c r="K57" i="8"/>
  <c r="AD57" i="8"/>
  <c r="F23" i="5"/>
  <c r="N65" i="8"/>
  <c r="P65" i="8"/>
  <c r="S65" i="8"/>
  <c r="F90" i="8"/>
  <c r="D65" i="8"/>
  <c r="U58" i="8"/>
  <c r="K273" i="2"/>
  <c r="N146" i="3"/>
  <c r="E53" i="8"/>
  <c r="R53" i="8"/>
  <c r="J65" i="8"/>
  <c r="L65" i="8"/>
  <c r="Q65" i="8"/>
  <c r="J71" i="8"/>
  <c r="Y71" i="8"/>
  <c r="K73" i="8"/>
  <c r="U81" i="8"/>
  <c r="U72" i="8"/>
  <c r="Z81" i="8"/>
  <c r="F81" i="8"/>
  <c r="I73" i="8"/>
  <c r="U71" i="8"/>
  <c r="X147" i="3"/>
  <c r="X144" i="3"/>
  <c r="I69" i="8"/>
  <c r="Q69" i="8"/>
  <c r="Q74" i="8" s="1"/>
  <c r="K81" i="8"/>
  <c r="O71" i="8"/>
  <c r="I138" i="1"/>
  <c r="I135" i="1" s="1"/>
  <c r="J274" i="2"/>
  <c r="N274" i="2"/>
  <c r="Z147" i="3"/>
  <c r="H73" i="8"/>
  <c r="N81" i="8"/>
  <c r="AF69" i="8"/>
  <c r="X81" i="8"/>
  <c r="O266" i="2"/>
  <c r="AB40" i="8"/>
  <c r="AF47" i="8"/>
  <c r="AF49" i="8"/>
  <c r="X266" i="2"/>
  <c r="AF44" i="8"/>
  <c r="AB49" i="8"/>
  <c r="E266" i="2"/>
  <c r="AB41" i="8"/>
  <c r="M266" i="2"/>
  <c r="V266" i="2"/>
  <c r="X56" i="2"/>
  <c r="X54" i="2"/>
  <c r="X87" i="14"/>
  <c r="V135" i="13"/>
  <c r="T119" i="13"/>
  <c r="J22" i="11"/>
  <c r="J23" i="11"/>
  <c r="Y7" i="13"/>
  <c r="AC134" i="15"/>
  <c r="AC135" i="15"/>
  <c r="AA15" i="1"/>
  <c r="R7" i="2"/>
  <c r="AC11" i="1"/>
  <c r="BF14" i="1"/>
  <c r="G12" i="1"/>
  <c r="M63" i="1"/>
  <c r="H25" i="1"/>
  <c r="H12" i="1"/>
  <c r="P88" i="1"/>
  <c r="U110" i="1"/>
  <c r="W28" i="1"/>
  <c r="W15" i="1"/>
  <c r="T28" i="2"/>
  <c r="W98" i="2"/>
  <c r="P184" i="2"/>
  <c r="AB179" i="2"/>
  <c r="W207" i="2"/>
  <c r="S221" i="2"/>
  <c r="L237" i="2"/>
  <c r="X101" i="3"/>
  <c r="U79" i="3"/>
  <c r="P17" i="9"/>
  <c r="K33" i="9"/>
  <c r="K123" i="3"/>
  <c r="K113" i="3" s="1"/>
  <c r="S33" i="9"/>
  <c r="X123" i="3"/>
  <c r="X113" i="3" s="1"/>
  <c r="AC28" i="2"/>
  <c r="AD28" i="2"/>
  <c r="P128" i="1"/>
  <c r="AD118" i="1"/>
  <c r="D115" i="1"/>
  <c r="D28" i="1"/>
  <c r="Z20" i="1"/>
  <c r="V9" i="1"/>
  <c r="V7" i="1"/>
  <c r="Z9" i="1"/>
  <c r="Z7" i="1"/>
  <c r="BT27" i="1"/>
  <c r="H23" i="1"/>
  <c r="N43" i="1"/>
  <c r="Z53" i="1"/>
  <c r="Y28" i="1"/>
  <c r="Y15" i="1"/>
  <c r="L28" i="1"/>
  <c r="V73" i="1"/>
  <c r="S83" i="1"/>
  <c r="I83" i="1"/>
  <c r="I81" i="1"/>
  <c r="V83" i="1"/>
  <c r="L93" i="1"/>
  <c r="AD96" i="1"/>
  <c r="I93" i="1"/>
  <c r="Y93" i="1"/>
  <c r="J106" i="1"/>
  <c r="D107" i="1"/>
  <c r="I107" i="1"/>
  <c r="U108" i="1"/>
  <c r="AA109" i="1"/>
  <c r="AA13" i="1"/>
  <c r="D110" i="1"/>
  <c r="O110" i="1"/>
  <c r="AC110" i="1"/>
  <c r="AC15" i="1"/>
  <c r="U106" i="1"/>
  <c r="G125" i="1"/>
  <c r="G123" i="1"/>
  <c r="J107" i="1"/>
  <c r="D108" i="1"/>
  <c r="D105" i="1"/>
  <c r="N108" i="1"/>
  <c r="W110" i="1"/>
  <c r="W135" i="1"/>
  <c r="F22" i="2"/>
  <c r="I24" i="2"/>
  <c r="I25" i="2"/>
  <c r="E30" i="2"/>
  <c r="Z25" i="2"/>
  <c r="L26" i="2"/>
  <c r="N28" i="2"/>
  <c r="E29" i="2"/>
  <c r="S29" i="2"/>
  <c r="G30" i="2"/>
  <c r="AB28" i="2"/>
  <c r="F29" i="2"/>
  <c r="L29" i="2"/>
  <c r="X24" i="2"/>
  <c r="Y25" i="2"/>
  <c r="F65" i="2"/>
  <c r="V26" i="2"/>
  <c r="I28" i="2"/>
  <c r="M28" i="2"/>
  <c r="R28" i="2"/>
  <c r="AB25" i="2"/>
  <c r="U87" i="2"/>
  <c r="AA24" i="2"/>
  <c r="I98" i="2"/>
  <c r="X26" i="2"/>
  <c r="W28" i="2"/>
  <c r="AA110" i="2"/>
  <c r="O157" i="2"/>
  <c r="W168" i="2"/>
  <c r="P171" i="2"/>
  <c r="AC190" i="2"/>
  <c r="V190" i="2"/>
  <c r="O204" i="2"/>
  <c r="P204" i="2"/>
  <c r="L205" i="2"/>
  <c r="M207" i="2"/>
  <c r="Z209" i="2"/>
  <c r="AB204" i="2"/>
  <c r="X205" i="2"/>
  <c r="AG205" i="2"/>
  <c r="Z206" i="2"/>
  <c r="I207" i="2"/>
  <c r="R207" i="2"/>
  <c r="I208" i="2"/>
  <c r="T209" i="2"/>
  <c r="V239" i="2"/>
  <c r="W271" i="2"/>
  <c r="R26" i="3"/>
  <c r="L68" i="3"/>
  <c r="X68" i="3"/>
  <c r="L29" i="3"/>
  <c r="L79" i="3"/>
  <c r="F90" i="3"/>
  <c r="S90" i="3"/>
  <c r="AB90" i="3"/>
  <c r="Y115" i="3"/>
  <c r="O5" i="9"/>
  <c r="S25" i="9"/>
  <c r="D72" i="9"/>
  <c r="F81" i="9"/>
  <c r="P74" i="1"/>
  <c r="W9" i="1"/>
  <c r="AD21" i="1"/>
  <c r="V13" i="1"/>
  <c r="BF27" i="1"/>
  <c r="S24" i="1"/>
  <c r="AD36" i="1"/>
  <c r="AC25" i="1"/>
  <c r="AC12" i="1"/>
  <c r="N41" i="1"/>
  <c r="L43" i="1"/>
  <c r="AD54" i="1"/>
  <c r="W24" i="1"/>
  <c r="X28" i="1"/>
  <c r="X15" i="1"/>
  <c r="AD58" i="1"/>
  <c r="P66" i="1"/>
  <c r="T73" i="1"/>
  <c r="AB73" i="1"/>
  <c r="I73" i="1"/>
  <c r="T24" i="1"/>
  <c r="Y24" i="1"/>
  <c r="Y11" i="1"/>
  <c r="H73" i="1"/>
  <c r="K73" i="1"/>
  <c r="L73" i="1"/>
  <c r="L71" i="1"/>
  <c r="F93" i="1"/>
  <c r="R93" i="1"/>
  <c r="R91" i="1"/>
  <c r="X93" i="1"/>
  <c r="J109" i="1"/>
  <c r="J13" i="1"/>
  <c r="L15" i="1"/>
  <c r="AB123" i="1"/>
  <c r="K125" i="1"/>
  <c r="K123" i="1"/>
  <c r="AC109" i="1"/>
  <c r="AC13" i="1"/>
  <c r="P131" i="1"/>
  <c r="Z135" i="1"/>
  <c r="R22" i="2"/>
  <c r="D25" i="2"/>
  <c r="N25" i="2"/>
  <c r="K28" i="2"/>
  <c r="U28" i="2"/>
  <c r="K29" i="2"/>
  <c r="R30" i="2"/>
  <c r="Z26" i="2"/>
  <c r="S30" i="2"/>
  <c r="H24" i="2"/>
  <c r="Y24" i="2"/>
  <c r="G28" i="2"/>
  <c r="Z29" i="2"/>
  <c r="I22" i="2"/>
  <c r="G29" i="2"/>
  <c r="I26" i="2"/>
  <c r="AB26" i="2"/>
  <c r="X29" i="2"/>
  <c r="K87" i="2"/>
  <c r="Y98" i="2"/>
  <c r="W110" i="2"/>
  <c r="V110" i="2"/>
  <c r="P160" i="2"/>
  <c r="N115" i="2"/>
  <c r="K208" i="2"/>
  <c r="S209" i="2"/>
  <c r="AC221" i="2"/>
  <c r="AA208" i="2"/>
  <c r="L235" i="2"/>
  <c r="K79" i="3"/>
  <c r="I79" i="3"/>
  <c r="M79" i="3"/>
  <c r="AG26" i="3"/>
  <c r="G79" i="3"/>
  <c r="L17" i="9"/>
  <c r="G17" i="9"/>
  <c r="F40" i="9"/>
  <c r="F37" i="9"/>
  <c r="V40" i="9"/>
  <c r="V37" i="9"/>
  <c r="AB37" i="9"/>
  <c r="AF44" i="9"/>
  <c r="X40" i="9"/>
  <c r="D60" i="9"/>
  <c r="D69" i="9"/>
  <c r="D71" i="9"/>
  <c r="AR14" i="2"/>
  <c r="M221" i="2"/>
  <c r="V115" i="1"/>
  <c r="BH14" i="1"/>
  <c r="BT14" i="1"/>
  <c r="V20" i="1"/>
  <c r="AF20" i="1"/>
  <c r="X9" i="1"/>
  <c r="AB9" i="1"/>
  <c r="Z33" i="1"/>
  <c r="X24" i="1"/>
  <c r="X11" i="1"/>
  <c r="T33" i="1"/>
  <c r="Y25" i="1"/>
  <c r="I33" i="1"/>
  <c r="J23" i="1"/>
  <c r="J10" i="1"/>
  <c r="AC41" i="1"/>
  <c r="F43" i="1"/>
  <c r="R43" i="1"/>
  <c r="R41" i="1"/>
  <c r="X43" i="1"/>
  <c r="X41" i="1"/>
  <c r="U25" i="1"/>
  <c r="V28" i="1"/>
  <c r="W43" i="1"/>
  <c r="Y53" i="1"/>
  <c r="M53" i="1"/>
  <c r="L63" i="1"/>
  <c r="L61" i="1"/>
  <c r="N63" i="1"/>
  <c r="N61" i="1"/>
  <c r="V24" i="1"/>
  <c r="V11" i="1"/>
  <c r="P76" i="1"/>
  <c r="Z73" i="1"/>
  <c r="M83" i="1"/>
  <c r="M81" i="1"/>
  <c r="O83" i="1"/>
  <c r="T83" i="1"/>
  <c r="AA83" i="1"/>
  <c r="P85" i="1"/>
  <c r="K83" i="1"/>
  <c r="K81" i="1"/>
  <c r="W83" i="1"/>
  <c r="R25" i="1"/>
  <c r="R12" i="1"/>
  <c r="V25" i="1"/>
  <c r="V93" i="1"/>
  <c r="V91" i="1"/>
  <c r="S93" i="1"/>
  <c r="S91" i="1"/>
  <c r="AD105" i="1"/>
  <c r="I106" i="1"/>
  <c r="I10" i="1"/>
  <c r="L106" i="1"/>
  <c r="R115" i="1"/>
  <c r="V107" i="1"/>
  <c r="AB107" i="1"/>
  <c r="S108" i="1"/>
  <c r="D109" i="1"/>
  <c r="D13" i="1"/>
  <c r="AB109" i="1"/>
  <c r="AB13" i="1"/>
  <c r="N111" i="1"/>
  <c r="H125" i="1"/>
  <c r="H123" i="1"/>
  <c r="W125" i="1"/>
  <c r="W123" i="1"/>
  <c r="H107" i="1"/>
  <c r="O106" i="1"/>
  <c r="X125" i="1"/>
  <c r="X123" i="1"/>
  <c r="V108" i="1"/>
  <c r="K24" i="2"/>
  <c r="J26" i="2"/>
  <c r="I30" i="2"/>
  <c r="AA25" i="2"/>
  <c r="H26" i="2"/>
  <c r="M26" i="2"/>
  <c r="R26" i="2"/>
  <c r="AA28" i="2"/>
  <c r="N29" i="2"/>
  <c r="T29" i="2"/>
  <c r="K30" i="2"/>
  <c r="X30" i="2"/>
  <c r="D29" i="2"/>
  <c r="O22" i="2"/>
  <c r="P22" i="2"/>
  <c r="N24" i="2"/>
  <c r="M30" i="2"/>
  <c r="Z30" i="2"/>
  <c r="V24" i="2"/>
  <c r="J30" i="2"/>
  <c r="Z110" i="2"/>
  <c r="AC8" i="2"/>
  <c r="F168" i="2"/>
  <c r="J168" i="2"/>
  <c r="N168" i="2"/>
  <c r="O190" i="2"/>
  <c r="G204" i="2"/>
  <c r="I205" i="2"/>
  <c r="U205" i="2"/>
  <c r="Z205" i="2"/>
  <c r="U207" i="2"/>
  <c r="T208" i="2"/>
  <c r="M204" i="2"/>
  <c r="X204" i="2"/>
  <c r="D207" i="2"/>
  <c r="J207" i="2"/>
  <c r="J208" i="2"/>
  <c r="G209" i="2"/>
  <c r="J209" i="2"/>
  <c r="Y232" i="2"/>
  <c r="T232" i="2"/>
  <c r="K235" i="2"/>
  <c r="Z239" i="2"/>
  <c r="X24" i="3"/>
  <c r="X57" i="3"/>
  <c r="I57" i="3"/>
  <c r="I55" i="3" s="1"/>
  <c r="Z25" i="3"/>
  <c r="D90" i="3"/>
  <c r="D88" i="3" s="1"/>
  <c r="AD93" i="3"/>
  <c r="J31" i="3"/>
  <c r="J17" i="3" s="1"/>
  <c r="N101" i="3"/>
  <c r="N99" i="3" s="1"/>
  <c r="I26" i="3"/>
  <c r="I12" i="3" s="1"/>
  <c r="X116" i="3"/>
  <c r="Y119" i="3"/>
  <c r="D134" i="3"/>
  <c r="U116" i="3"/>
  <c r="AD9" i="4"/>
  <c r="I5" i="9"/>
  <c r="M5" i="9"/>
  <c r="M24" i="9"/>
  <c r="M21" i="9"/>
  <c r="M23" i="9"/>
  <c r="AB2" i="9"/>
  <c r="AA2" i="9"/>
  <c r="U5" i="9"/>
  <c r="Y5" i="9"/>
  <c r="F5" i="9"/>
  <c r="N5" i="9"/>
  <c r="Z5" i="9"/>
  <c r="E17" i="9"/>
  <c r="AG28" i="9"/>
  <c r="AC21" i="9"/>
  <c r="E49" i="9"/>
  <c r="Q40" i="9"/>
  <c r="Q41" i="9"/>
  <c r="Y66" i="9"/>
  <c r="S72" i="9"/>
  <c r="Z73" i="9"/>
  <c r="M60" i="9"/>
  <c r="H60" i="9"/>
  <c r="U88" i="9"/>
  <c r="K89" i="9"/>
  <c r="AA103" i="9"/>
  <c r="N117" i="9"/>
  <c r="AC120" i="9"/>
  <c r="E120" i="9"/>
  <c r="E117" i="9"/>
  <c r="E119" i="9" s="1"/>
  <c r="U117" i="9"/>
  <c r="F117" i="9"/>
  <c r="AF125" i="9"/>
  <c r="AF117" i="9" s="1"/>
  <c r="AF131" i="9" s="1"/>
  <c r="I120" i="9"/>
  <c r="U129" i="9"/>
  <c r="Y131" i="9"/>
  <c r="Y121" i="9"/>
  <c r="S136" i="9"/>
  <c r="W145" i="9"/>
  <c r="Z153" i="9"/>
  <c r="AG214" i="9"/>
  <c r="AC205" i="9"/>
  <c r="Q221" i="9"/>
  <c r="AC230" i="9"/>
  <c r="AG230" i="9"/>
  <c r="AC237" i="9"/>
  <c r="AA300" i="9"/>
  <c r="AA297" i="9"/>
  <c r="E12" i="10"/>
  <c r="E8" i="11"/>
  <c r="L5" i="11"/>
  <c r="L12" i="10"/>
  <c r="R12" i="10"/>
  <c r="U9" i="11"/>
  <c r="U14" i="10"/>
  <c r="U8" i="10" s="1"/>
  <c r="AA9" i="11"/>
  <c r="AA14" i="10"/>
  <c r="K25" i="11"/>
  <c r="K30" i="10"/>
  <c r="K24" i="10" s="1"/>
  <c r="AB85" i="11"/>
  <c r="AB87" i="11" s="1"/>
  <c r="AF92" i="11"/>
  <c r="AF36" i="2"/>
  <c r="O93" i="10"/>
  <c r="O85" i="10" s="1"/>
  <c r="V95" i="10"/>
  <c r="T124" i="10"/>
  <c r="T117" i="11"/>
  <c r="U118" i="11"/>
  <c r="W117" i="11"/>
  <c r="AF146" i="11"/>
  <c r="AB146" i="10"/>
  <c r="AF146" i="10"/>
  <c r="AF45" i="12"/>
  <c r="AB37" i="12"/>
  <c r="AB39" i="12" s="1"/>
  <c r="M40" i="12"/>
  <c r="M44" i="10"/>
  <c r="AC60" i="12"/>
  <c r="AG76" i="12"/>
  <c r="AG46" i="2"/>
  <c r="E93" i="10"/>
  <c r="U85" i="12"/>
  <c r="AC101" i="12"/>
  <c r="AC103" i="12"/>
  <c r="AG108" i="12"/>
  <c r="AG48" i="2"/>
  <c r="U110" i="10"/>
  <c r="M122" i="12"/>
  <c r="M129" i="10"/>
  <c r="U122" i="12"/>
  <c r="U129" i="10"/>
  <c r="E130" i="10"/>
  <c r="E66" i="12"/>
  <c r="AA40" i="13"/>
  <c r="AA138" i="14"/>
  <c r="D73" i="9"/>
  <c r="L73" i="9"/>
  <c r="L66" i="9"/>
  <c r="I85" i="9"/>
  <c r="I87" i="9"/>
  <c r="N85" i="9"/>
  <c r="K88" i="9"/>
  <c r="R117" i="9"/>
  <c r="R120" i="9"/>
  <c r="H131" i="9"/>
  <c r="H121" i="9"/>
  <c r="D145" i="9"/>
  <c r="D137" i="9"/>
  <c r="AC197" i="9"/>
  <c r="Z189" i="9"/>
  <c r="G221" i="9"/>
  <c r="Z245" i="9"/>
  <c r="Z227" i="9"/>
  <c r="AB254" i="2"/>
  <c r="AB252" i="2"/>
  <c r="AC250" i="9"/>
  <c r="G284" i="9"/>
  <c r="G293" i="9"/>
  <c r="U284" i="9"/>
  <c r="AC337" i="9"/>
  <c r="AC335" i="9"/>
  <c r="AG339" i="9"/>
  <c r="AG337" i="9"/>
  <c r="Z12" i="10"/>
  <c r="Z8" i="11"/>
  <c r="P13" i="10"/>
  <c r="P5" i="11"/>
  <c r="H25" i="11"/>
  <c r="H33" i="10"/>
  <c r="H26" i="10"/>
  <c r="T25" i="11"/>
  <c r="T33" i="10"/>
  <c r="X25" i="11"/>
  <c r="X33" i="10"/>
  <c r="J34" i="10"/>
  <c r="J26" i="11"/>
  <c r="N26" i="11"/>
  <c r="N34" i="10"/>
  <c r="Z26" i="11"/>
  <c r="Z34" i="10"/>
  <c r="AF78" i="11"/>
  <c r="R85" i="11"/>
  <c r="R92" i="10"/>
  <c r="Y92" i="10"/>
  <c r="H63" i="11"/>
  <c r="H95" i="10"/>
  <c r="AB90" i="11"/>
  <c r="AF97" i="11"/>
  <c r="AF35" i="1"/>
  <c r="AF33" i="1"/>
  <c r="AF98" i="11"/>
  <c r="AB98" i="10"/>
  <c r="AF98" i="10"/>
  <c r="P121" i="11"/>
  <c r="P129" i="10"/>
  <c r="P130" i="10"/>
  <c r="P122" i="11"/>
  <c r="AA136" i="11"/>
  <c r="AA140" i="10"/>
  <c r="T133" i="11"/>
  <c r="T134" i="11"/>
  <c r="T141" i="10"/>
  <c r="T133" i="10" s="1"/>
  <c r="H21" i="12"/>
  <c r="O44" i="10"/>
  <c r="Y69" i="12"/>
  <c r="Y76" i="10"/>
  <c r="K61" i="12"/>
  <c r="L72" i="12"/>
  <c r="L63" i="12"/>
  <c r="T63" i="12"/>
  <c r="J81" i="10"/>
  <c r="J65" i="12"/>
  <c r="J58" i="12"/>
  <c r="N73" i="12"/>
  <c r="N65" i="12"/>
  <c r="N74" i="12"/>
  <c r="O74" i="10"/>
  <c r="S74" i="12"/>
  <c r="S82" i="10"/>
  <c r="AB85" i="12"/>
  <c r="AB88" i="12"/>
  <c r="AF92" i="12"/>
  <c r="AG95" i="12"/>
  <c r="AC63" i="12"/>
  <c r="M65" i="12"/>
  <c r="U89" i="12"/>
  <c r="U65" i="12"/>
  <c r="F90" i="12"/>
  <c r="F66" i="12"/>
  <c r="F98" i="10"/>
  <c r="F90" i="10"/>
  <c r="J90" i="12"/>
  <c r="J98" i="10"/>
  <c r="N90" i="12"/>
  <c r="N98" i="10"/>
  <c r="R90" i="12"/>
  <c r="R98" i="10"/>
  <c r="V90" i="12"/>
  <c r="V98" i="10"/>
  <c r="V66" i="12"/>
  <c r="Z90" i="12"/>
  <c r="AD90" i="12"/>
  <c r="Z66" i="12"/>
  <c r="Z58" i="12"/>
  <c r="Z101" i="12"/>
  <c r="Z108" i="10"/>
  <c r="D65" i="12"/>
  <c r="X117" i="12"/>
  <c r="X120" i="12"/>
  <c r="V62" i="12"/>
  <c r="H127" i="10"/>
  <c r="R140" i="10"/>
  <c r="R133" i="12"/>
  <c r="E21" i="13"/>
  <c r="F22" i="13" s="1"/>
  <c r="O40" i="13"/>
  <c r="O37" i="13"/>
  <c r="G69" i="13"/>
  <c r="G76" i="10"/>
  <c r="O237" i="2"/>
  <c r="O240" i="2"/>
  <c r="P255" i="2"/>
  <c r="J235" i="2"/>
  <c r="P256" i="2"/>
  <c r="AD259" i="2"/>
  <c r="AG271" i="2"/>
  <c r="K57" i="3"/>
  <c r="K55" i="3" s="1"/>
  <c r="M68" i="3"/>
  <c r="N79" i="3"/>
  <c r="P86" i="3"/>
  <c r="H90" i="3"/>
  <c r="H88" i="3" s="1"/>
  <c r="V90" i="3"/>
  <c r="J90" i="3"/>
  <c r="J88" i="3" s="1"/>
  <c r="P93" i="3"/>
  <c r="T116" i="3"/>
  <c r="V117" i="3"/>
  <c r="AC119" i="3"/>
  <c r="S120" i="3"/>
  <c r="E115" i="3"/>
  <c r="AC2" i="9"/>
  <c r="AF2" i="9"/>
  <c r="AG2" i="9"/>
  <c r="AH2" i="9"/>
  <c r="AI2" i="9"/>
  <c r="AJ2" i="9"/>
  <c r="AK2" i="9"/>
  <c r="AL2" i="9"/>
  <c r="AM2" i="9"/>
  <c r="AN2" i="9"/>
  <c r="AO2" i="9"/>
  <c r="AP2" i="9"/>
  <c r="AQ2" i="9"/>
  <c r="AR2" i="9"/>
  <c r="AS2" i="9"/>
  <c r="AT2" i="9"/>
  <c r="AU2" i="9"/>
  <c r="AV2" i="9"/>
  <c r="AW2" i="9"/>
  <c r="AX2" i="9"/>
  <c r="AY2" i="9"/>
  <c r="AZ2" i="9"/>
  <c r="BA2" i="9"/>
  <c r="BB2" i="9"/>
  <c r="BC2" i="9"/>
  <c r="BD2" i="9"/>
  <c r="BE2" i="9"/>
  <c r="BF2" i="9"/>
  <c r="BG2" i="9"/>
  <c r="BH2" i="9"/>
  <c r="BI2" i="9"/>
  <c r="BJ2" i="9"/>
  <c r="BK2" i="9"/>
  <c r="BL2" i="9"/>
  <c r="BM2" i="9"/>
  <c r="BN2" i="9"/>
  <c r="BO2" i="9"/>
  <c r="AG3" i="9"/>
  <c r="J17" i="9"/>
  <c r="R17" i="9"/>
  <c r="Z17" i="9"/>
  <c r="X21" i="9"/>
  <c r="X23" i="9" s="1"/>
  <c r="AA21" i="9"/>
  <c r="D25" i="9"/>
  <c r="I24" i="9"/>
  <c r="L25" i="9"/>
  <c r="T25" i="9"/>
  <c r="Y25" i="9"/>
  <c r="X37" i="9"/>
  <c r="X42" i="9" s="1"/>
  <c r="L40" i="9"/>
  <c r="F49" i="9"/>
  <c r="M69" i="9"/>
  <c r="M74" i="9" s="1"/>
  <c r="J69" i="9"/>
  <c r="U69" i="9"/>
  <c r="U74" i="9"/>
  <c r="U60" i="9"/>
  <c r="W213" i="2"/>
  <c r="H73" i="9"/>
  <c r="L81" i="9"/>
  <c r="P88" i="9"/>
  <c r="Y89" i="9"/>
  <c r="K97" i="9"/>
  <c r="R97" i="9"/>
  <c r="V101" i="9"/>
  <c r="V106" i="9"/>
  <c r="V60" i="9"/>
  <c r="X213" i="2"/>
  <c r="V104" i="9"/>
  <c r="X131" i="9"/>
  <c r="X121" i="9"/>
  <c r="Q133" i="9"/>
  <c r="U133" i="9"/>
  <c r="V134" i="9" s="1"/>
  <c r="AC137" i="9"/>
  <c r="AG146" i="9"/>
  <c r="AG120" i="1"/>
  <c r="AG110" i="1"/>
  <c r="AB149" i="9"/>
  <c r="N149" i="9"/>
  <c r="N151" i="9" s="1"/>
  <c r="V149" i="9"/>
  <c r="V151" i="9"/>
  <c r="H152" i="9"/>
  <c r="R153" i="9"/>
  <c r="W161" i="9"/>
  <c r="R169" i="9"/>
  <c r="W169" i="9"/>
  <c r="P169" i="9"/>
  <c r="G181" i="9"/>
  <c r="Q181" i="9"/>
  <c r="Y197" i="9"/>
  <c r="AC201" i="9"/>
  <c r="AC206" i="9"/>
  <c r="AA205" i="9"/>
  <c r="M213" i="9"/>
  <c r="P213" i="9"/>
  <c r="Z233" i="9"/>
  <c r="J228" i="9"/>
  <c r="U245" i="9"/>
  <c r="X245" i="9"/>
  <c r="F261" i="9"/>
  <c r="H261" i="9"/>
  <c r="P261" i="9"/>
  <c r="T221" i="9"/>
  <c r="AF276" i="9"/>
  <c r="AD277" i="9"/>
  <c r="AF269" i="9"/>
  <c r="AG269" i="9"/>
  <c r="AH269" i="9"/>
  <c r="AI269" i="9"/>
  <c r="AB277" i="9"/>
  <c r="AD269" i="9"/>
  <c r="F88" i="6"/>
  <c r="M284" i="9"/>
  <c r="K284" i="9"/>
  <c r="K281" i="9"/>
  <c r="K283" i="9"/>
  <c r="S286" i="9"/>
  <c r="Y284" i="9"/>
  <c r="Y293" i="9"/>
  <c r="K225" i="9"/>
  <c r="W8" i="11"/>
  <c r="W12" i="10"/>
  <c r="T26" i="11"/>
  <c r="AB73" i="11"/>
  <c r="D74" i="11"/>
  <c r="D82" i="10"/>
  <c r="D74" i="10"/>
  <c r="H66" i="11"/>
  <c r="H82" i="10"/>
  <c r="H74" i="10"/>
  <c r="H74" i="11"/>
  <c r="K89" i="11"/>
  <c r="K94" i="10"/>
  <c r="K88" i="10" s="1"/>
  <c r="AG95" i="11"/>
  <c r="M65" i="11"/>
  <c r="M97" i="10"/>
  <c r="Q90" i="11"/>
  <c r="Q97" i="10"/>
  <c r="Y65" i="11"/>
  <c r="Y89" i="11"/>
  <c r="Y97" i="10"/>
  <c r="P113" i="10"/>
  <c r="P65" i="11"/>
  <c r="I66" i="11"/>
  <c r="I114" i="10"/>
  <c r="M66" i="11"/>
  <c r="M58" i="11"/>
  <c r="M114" i="10"/>
  <c r="Q114" i="10"/>
  <c r="Q66" i="11"/>
  <c r="Y113" i="10"/>
  <c r="Y105" i="11"/>
  <c r="T120" i="11"/>
  <c r="J142" i="10"/>
  <c r="J136" i="10" s="1"/>
  <c r="J136" i="11"/>
  <c r="O3" i="10"/>
  <c r="AC9" i="12"/>
  <c r="AG14" i="12"/>
  <c r="Y28" i="10"/>
  <c r="R65" i="12"/>
  <c r="F69" i="12"/>
  <c r="F71" i="12" s="1"/>
  <c r="F60" i="12"/>
  <c r="J78" i="10"/>
  <c r="P72" i="12"/>
  <c r="P89" i="12"/>
  <c r="P88" i="12"/>
  <c r="V94" i="10"/>
  <c r="U40" i="13"/>
  <c r="U44" i="10"/>
  <c r="AG78" i="13"/>
  <c r="AG147" i="2" s="1"/>
  <c r="AC62" i="13"/>
  <c r="E63" i="13"/>
  <c r="G73" i="13"/>
  <c r="G65" i="13"/>
  <c r="K120" i="13"/>
  <c r="K124" i="10"/>
  <c r="K85" i="9"/>
  <c r="AG93" i="9"/>
  <c r="AB88" i="9"/>
  <c r="R89" i="9"/>
  <c r="V97" i="9"/>
  <c r="AA66" i="9"/>
  <c r="G206" i="2"/>
  <c r="K206" i="2"/>
  <c r="U206" i="2"/>
  <c r="AG114" i="9"/>
  <c r="AG118" i="1"/>
  <c r="AC105" i="9"/>
  <c r="AC145" i="9"/>
  <c r="AC136" i="9"/>
  <c r="N153" i="9"/>
  <c r="L153" i="9"/>
  <c r="AA204" i="9"/>
  <c r="V261" i="9"/>
  <c r="X261" i="9"/>
  <c r="AC269" i="9"/>
  <c r="Z267" i="9"/>
  <c r="AA266" i="9"/>
  <c r="H225" i="9"/>
  <c r="V277" i="9"/>
  <c r="Z268" i="9"/>
  <c r="S284" i="9"/>
  <c r="Q284" i="9"/>
  <c r="U285" i="9"/>
  <c r="J337" i="9"/>
  <c r="N337" i="9"/>
  <c r="V337" i="9"/>
  <c r="Z337" i="9"/>
  <c r="O90" i="10"/>
  <c r="D26" i="11"/>
  <c r="P26" i="11"/>
  <c r="AC79" i="10"/>
  <c r="AG79" i="10" s="1"/>
  <c r="Q65" i="11"/>
  <c r="Q81" i="10"/>
  <c r="U65" i="11"/>
  <c r="V92" i="10"/>
  <c r="V85" i="11"/>
  <c r="V60" i="11"/>
  <c r="E85" i="11"/>
  <c r="E86" i="11" s="1"/>
  <c r="AG108" i="11"/>
  <c r="AC108" i="10"/>
  <c r="D110" i="10"/>
  <c r="H110" i="10"/>
  <c r="D122" i="11"/>
  <c r="T122" i="11"/>
  <c r="G125" i="10"/>
  <c r="G117" i="10"/>
  <c r="G119" i="10" s="1"/>
  <c r="F117" i="11"/>
  <c r="F124" i="10"/>
  <c r="H136" i="11"/>
  <c r="AB150" i="10"/>
  <c r="AF150" i="10"/>
  <c r="AF150" i="11"/>
  <c r="AG47" i="12"/>
  <c r="J73" i="12"/>
  <c r="X69" i="12"/>
  <c r="AF77" i="12"/>
  <c r="AB69" i="12"/>
  <c r="AB71" i="12"/>
  <c r="D79" i="10"/>
  <c r="J85" i="12"/>
  <c r="J92" i="10"/>
  <c r="Q85" i="12"/>
  <c r="Q87" i="12" s="1"/>
  <c r="AF12" i="13"/>
  <c r="AF63" i="2"/>
  <c r="AB5" i="13"/>
  <c r="M21" i="13"/>
  <c r="M23" i="13" s="1"/>
  <c r="M28" i="10"/>
  <c r="V21" i="13"/>
  <c r="W22" i="13" s="1"/>
  <c r="V28" i="10"/>
  <c r="M25" i="13"/>
  <c r="AG44" i="13"/>
  <c r="AC44" i="10"/>
  <c r="AG114" i="13"/>
  <c r="AC106" i="13"/>
  <c r="AF130" i="13"/>
  <c r="AB122" i="13"/>
  <c r="O65" i="14"/>
  <c r="O89" i="14"/>
  <c r="AC105" i="14"/>
  <c r="AC104" i="14"/>
  <c r="D60" i="14"/>
  <c r="J121" i="14"/>
  <c r="AB121" i="14"/>
  <c r="E5" i="15"/>
  <c r="E7" i="15" s="1"/>
  <c r="G24" i="15"/>
  <c r="G25" i="15"/>
  <c r="E26" i="15"/>
  <c r="I26" i="15"/>
  <c r="M26" i="15"/>
  <c r="Q26" i="15"/>
  <c r="U26" i="15"/>
  <c r="AD26" i="15"/>
  <c r="Y26" i="15"/>
  <c r="R40" i="15"/>
  <c r="AG81" i="15"/>
  <c r="AG74" i="1"/>
  <c r="AC73" i="15"/>
  <c r="AB88" i="15"/>
  <c r="AF94" i="15"/>
  <c r="AF96" i="15" s="1"/>
  <c r="AF129" i="15"/>
  <c r="AF78" i="1"/>
  <c r="AF73" i="1"/>
  <c r="AB122" i="15"/>
  <c r="D133" i="15"/>
  <c r="D136" i="15"/>
  <c r="S285" i="9"/>
  <c r="E285" i="9"/>
  <c r="H309" i="9"/>
  <c r="W325" i="9"/>
  <c r="AB337" i="9"/>
  <c r="O12" i="10"/>
  <c r="AC45" i="10"/>
  <c r="S76" i="10"/>
  <c r="G90" i="10"/>
  <c r="AB109" i="10"/>
  <c r="AA2" i="11"/>
  <c r="AG3" i="11"/>
  <c r="AC3" i="10"/>
  <c r="AG3" i="10"/>
  <c r="AA8" i="11"/>
  <c r="G21" i="11"/>
  <c r="D25" i="11"/>
  <c r="L25" i="11"/>
  <c r="AG30" i="11"/>
  <c r="Q37" i="11"/>
  <c r="F46" i="10"/>
  <c r="AA40" i="11"/>
  <c r="S42" i="11"/>
  <c r="S49" i="10"/>
  <c r="AA41" i="11"/>
  <c r="AA49" i="10"/>
  <c r="AD42" i="11"/>
  <c r="F19" i="7"/>
  <c r="AA65" i="11"/>
  <c r="S72" i="11"/>
  <c r="D76" i="10"/>
  <c r="K69" i="11"/>
  <c r="Y61" i="11"/>
  <c r="P62" i="11"/>
  <c r="G92" i="10"/>
  <c r="O92" i="10"/>
  <c r="V93" i="10"/>
  <c r="W89" i="11"/>
  <c r="Z88" i="11"/>
  <c r="L95" i="10"/>
  <c r="T79" i="10"/>
  <c r="X95" i="10"/>
  <c r="X96" i="10" s="1"/>
  <c r="G90" i="11"/>
  <c r="S90" i="11"/>
  <c r="AD90" i="11"/>
  <c r="W98" i="10"/>
  <c r="W90" i="10"/>
  <c r="G109" i="10"/>
  <c r="K109" i="10"/>
  <c r="O109" i="10"/>
  <c r="S109" i="10"/>
  <c r="W109" i="10"/>
  <c r="AA109" i="10"/>
  <c r="Q110" i="10"/>
  <c r="Q112" i="10" s="1"/>
  <c r="AG110" i="11"/>
  <c r="AC110" i="10"/>
  <c r="P117" i="11"/>
  <c r="P119" i="11" s="1"/>
  <c r="Q118" i="11"/>
  <c r="T125" i="10"/>
  <c r="N120" i="11"/>
  <c r="R120" i="11"/>
  <c r="R126" i="10"/>
  <c r="R120" i="10"/>
  <c r="U120" i="11"/>
  <c r="I121" i="11"/>
  <c r="AB122" i="11"/>
  <c r="AB121" i="11"/>
  <c r="D140" i="10"/>
  <c r="D133" i="11"/>
  <c r="AA132" i="11" s="1"/>
  <c r="X133" i="11"/>
  <c r="X141" i="10"/>
  <c r="U142" i="10"/>
  <c r="E146" i="10"/>
  <c r="I146" i="10"/>
  <c r="M146" i="10"/>
  <c r="Q146" i="10"/>
  <c r="Y146" i="10"/>
  <c r="W150" i="10"/>
  <c r="O150" i="10"/>
  <c r="H3" i="10"/>
  <c r="L3" i="10"/>
  <c r="W13" i="10"/>
  <c r="K25" i="12"/>
  <c r="T24" i="12"/>
  <c r="D31" i="10"/>
  <c r="X31" i="10"/>
  <c r="Z33" i="10"/>
  <c r="K40" i="12"/>
  <c r="AF46" i="12"/>
  <c r="AF134" i="2"/>
  <c r="W42" i="10"/>
  <c r="Q60" i="12"/>
  <c r="K72" i="12"/>
  <c r="M63" i="12"/>
  <c r="G65" i="12"/>
  <c r="O88" i="12"/>
  <c r="Y63" i="12"/>
  <c r="P65" i="12"/>
  <c r="T65" i="12"/>
  <c r="W121" i="12"/>
  <c r="W120" i="12"/>
  <c r="I122" i="12"/>
  <c r="Q133" i="12"/>
  <c r="O9" i="13"/>
  <c r="N40" i="13"/>
  <c r="Z66" i="13"/>
  <c r="AA60" i="13"/>
  <c r="AC56" i="2"/>
  <c r="AA69" i="13"/>
  <c r="M63" i="13"/>
  <c r="M64" i="13" s="1"/>
  <c r="L65" i="13"/>
  <c r="P90" i="13"/>
  <c r="Q85" i="13"/>
  <c r="J61" i="13"/>
  <c r="J93" i="10"/>
  <c r="X90" i="13"/>
  <c r="AA101" i="13"/>
  <c r="AA103" i="13"/>
  <c r="V114" i="10"/>
  <c r="V106" i="13"/>
  <c r="D136" i="13"/>
  <c r="AC37" i="14"/>
  <c r="AC39" i="14" s="1"/>
  <c r="R37" i="14"/>
  <c r="R38" i="14" s="1"/>
  <c r="W42" i="14"/>
  <c r="K62" i="14"/>
  <c r="R69" i="14"/>
  <c r="R60" i="14"/>
  <c r="U63" i="14"/>
  <c r="AF79" i="14"/>
  <c r="AB63" i="14"/>
  <c r="P89" i="14"/>
  <c r="U121" i="14"/>
  <c r="E133" i="14"/>
  <c r="F134" i="14" s="1"/>
  <c r="E136" i="14"/>
  <c r="O138" i="14"/>
  <c r="Z8" i="15"/>
  <c r="Z5" i="15"/>
  <c r="E8" i="15"/>
  <c r="E9" i="15"/>
  <c r="Z24" i="15"/>
  <c r="W24" i="15"/>
  <c r="W21" i="15"/>
  <c r="R60" i="15"/>
  <c r="Z74" i="15"/>
  <c r="S61" i="15"/>
  <c r="S69" i="15"/>
  <c r="R90" i="15"/>
  <c r="R65" i="15"/>
  <c r="AD121" i="15"/>
  <c r="AL121" i="15" s="1"/>
  <c r="AM121" i="15" s="1"/>
  <c r="AN121" i="15" s="1"/>
  <c r="AO121" i="15" s="1"/>
  <c r="AP121" i="15" s="1"/>
  <c r="AQ121" i="15" s="1"/>
  <c r="AR121" i="15" s="1"/>
  <c r="AS121" i="15" s="1"/>
  <c r="N5" i="16"/>
  <c r="N8" i="16"/>
  <c r="F9" i="16"/>
  <c r="F8" i="16"/>
  <c r="D26" i="16"/>
  <c r="AB21" i="16"/>
  <c r="AF29" i="16"/>
  <c r="AF21" i="16"/>
  <c r="K25" i="16"/>
  <c r="K24" i="16"/>
  <c r="AF12" i="11"/>
  <c r="AB5" i="11"/>
  <c r="N9" i="11"/>
  <c r="S15" i="10"/>
  <c r="U31" i="3"/>
  <c r="U17" i="3" s="1"/>
  <c r="W15" i="10"/>
  <c r="W16" i="10" s="1"/>
  <c r="AA15" i="10"/>
  <c r="I28" i="10"/>
  <c r="R26" i="11"/>
  <c r="V26" i="11"/>
  <c r="L26" i="11"/>
  <c r="X26" i="11"/>
  <c r="W72" i="11"/>
  <c r="AA78" i="10"/>
  <c r="D66" i="11"/>
  <c r="L66" i="11"/>
  <c r="S117" i="11"/>
  <c r="Y124" i="10"/>
  <c r="AB126" i="10"/>
  <c r="AF126" i="10" s="1"/>
  <c r="L127" i="10"/>
  <c r="P127" i="10"/>
  <c r="J122" i="11"/>
  <c r="V122" i="11"/>
  <c r="I140" i="10"/>
  <c r="O136" i="11"/>
  <c r="J150" i="10"/>
  <c r="R37" i="12"/>
  <c r="G49" i="10"/>
  <c r="L85" i="12"/>
  <c r="L87" i="12"/>
  <c r="L92" i="10"/>
  <c r="P90" i="12"/>
  <c r="P66" i="12"/>
  <c r="X111" i="10"/>
  <c r="W140" i="10"/>
  <c r="AC140" i="10"/>
  <c r="AG140" i="10"/>
  <c r="R8" i="13"/>
  <c r="R14" i="10"/>
  <c r="V8" i="13"/>
  <c r="V5" i="13"/>
  <c r="S24" i="13"/>
  <c r="AA41" i="13"/>
  <c r="O42" i="13"/>
  <c r="W42" i="13"/>
  <c r="I69" i="13"/>
  <c r="J70" i="13" s="1"/>
  <c r="I71" i="13"/>
  <c r="Z61" i="13"/>
  <c r="E72" i="13"/>
  <c r="G66" i="13"/>
  <c r="G58" i="13"/>
  <c r="G74" i="13"/>
  <c r="V66" i="13"/>
  <c r="V74" i="13"/>
  <c r="S60" i="13"/>
  <c r="U56" i="2"/>
  <c r="U54" i="2"/>
  <c r="S85" i="13"/>
  <c r="S88" i="13"/>
  <c r="L89" i="13"/>
  <c r="G90" i="13"/>
  <c r="L90" i="13"/>
  <c r="W106" i="13"/>
  <c r="M143" i="10"/>
  <c r="AG146" i="13"/>
  <c r="AC138" i="13"/>
  <c r="X5" i="14"/>
  <c r="I8" i="14"/>
  <c r="I9" i="14"/>
  <c r="AA8" i="14"/>
  <c r="AA9" i="14"/>
  <c r="M24" i="14"/>
  <c r="M25" i="14"/>
  <c r="H25" i="14"/>
  <c r="U25" i="14"/>
  <c r="U33" i="10"/>
  <c r="H26" i="14"/>
  <c r="AA37" i="14"/>
  <c r="N69" i="14"/>
  <c r="N70" i="14" s="1"/>
  <c r="M63" i="14"/>
  <c r="M64" i="14" s="1"/>
  <c r="E65" i="14"/>
  <c r="X89" i="14"/>
  <c r="AB101" i="14"/>
  <c r="AB106" i="14"/>
  <c r="I130" i="10"/>
  <c r="Q130" i="10"/>
  <c r="AB133" i="14"/>
  <c r="AF140" i="14"/>
  <c r="AG141" i="14"/>
  <c r="AH133" i="14" s="1"/>
  <c r="T136" i="14"/>
  <c r="W136" i="14"/>
  <c r="W137" i="14"/>
  <c r="AC138" i="14"/>
  <c r="X138" i="14"/>
  <c r="L9" i="15"/>
  <c r="O5" i="15"/>
  <c r="O8" i="15"/>
  <c r="N21" i="15"/>
  <c r="N24" i="15"/>
  <c r="W40" i="15"/>
  <c r="E44" i="10"/>
  <c r="I44" i="10"/>
  <c r="AF49" i="15"/>
  <c r="AF72" i="1"/>
  <c r="AB41" i="15"/>
  <c r="H65" i="15"/>
  <c r="H58" i="15"/>
  <c r="AC66" i="15"/>
  <c r="AG66" i="15"/>
  <c r="L73" i="15"/>
  <c r="L74" i="15"/>
  <c r="U72" i="15"/>
  <c r="U69" i="15"/>
  <c r="U60" i="15"/>
  <c r="U61" i="15"/>
  <c r="U85" i="15"/>
  <c r="L89" i="15"/>
  <c r="R73" i="15"/>
  <c r="L58" i="15"/>
  <c r="N133" i="15"/>
  <c r="N134" i="15" s="1"/>
  <c r="N136" i="15"/>
  <c r="T136" i="15"/>
  <c r="AF30" i="16"/>
  <c r="AF178" i="2"/>
  <c r="AB25" i="16"/>
  <c r="AB24" i="16"/>
  <c r="F25" i="9"/>
  <c r="AG50" i="9"/>
  <c r="AG114" i="1"/>
  <c r="R61" i="9"/>
  <c r="D81" i="9"/>
  <c r="K81" i="9"/>
  <c r="N63" i="9"/>
  <c r="N56" i="9" s="1"/>
  <c r="N244" i="2"/>
  <c r="N242" i="2" s="1"/>
  <c r="K66" i="9"/>
  <c r="O66" i="9"/>
  <c r="S66" i="9"/>
  <c r="W66" i="9"/>
  <c r="F85" i="9"/>
  <c r="U97" i="9"/>
  <c r="F66" i="9"/>
  <c r="J66" i="9"/>
  <c r="N66" i="9"/>
  <c r="R66" i="9"/>
  <c r="V66" i="9"/>
  <c r="V105" i="9"/>
  <c r="O117" i="9"/>
  <c r="K121" i="9"/>
  <c r="Y120" i="9"/>
  <c r="AA131" i="9"/>
  <c r="N133" i="9"/>
  <c r="N138" i="9" s="1"/>
  <c r="R133" i="9"/>
  <c r="I136" i="9"/>
  <c r="U145" i="9"/>
  <c r="AA145" i="9"/>
  <c r="X137" i="9"/>
  <c r="Q152" i="9"/>
  <c r="H181" i="9"/>
  <c r="M181" i="9"/>
  <c r="W181" i="9"/>
  <c r="X197" i="9"/>
  <c r="M197" i="9"/>
  <c r="U197" i="9"/>
  <c r="W197" i="9"/>
  <c r="U213" i="9"/>
  <c r="AC213" i="9"/>
  <c r="E225" i="9"/>
  <c r="AF233" i="9"/>
  <c r="AA245" i="9"/>
  <c r="AA236" i="9"/>
  <c r="E227" i="9"/>
  <c r="M227" i="9"/>
  <c r="V227" i="9"/>
  <c r="X254" i="2"/>
  <c r="X252" i="2"/>
  <c r="AF244" i="9"/>
  <c r="AB228" i="9"/>
  <c r="AF228" i="9"/>
  <c r="O230" i="9"/>
  <c r="W230" i="9"/>
  <c r="AA237" i="9"/>
  <c r="K224" i="9"/>
  <c r="O224" i="9"/>
  <c r="O223" i="2"/>
  <c r="R225" i="9"/>
  <c r="D224" i="9"/>
  <c r="D223" i="2"/>
  <c r="D221" i="2"/>
  <c r="H224" i="9"/>
  <c r="X224" i="9"/>
  <c r="Z223" i="2"/>
  <c r="Q228" i="9"/>
  <c r="Q229" i="9"/>
  <c r="U228" i="9"/>
  <c r="W277" i="9"/>
  <c r="E286" i="9"/>
  <c r="AC281" i="9"/>
  <c r="AC286" i="9"/>
  <c r="AB281" i="9"/>
  <c r="AB283" i="9"/>
  <c r="P293" i="9"/>
  <c r="N285" i="9"/>
  <c r="V285" i="9"/>
  <c r="Z285" i="9"/>
  <c r="I309" i="9"/>
  <c r="N230" i="9"/>
  <c r="M325" i="9"/>
  <c r="O325" i="9"/>
  <c r="V325" i="9"/>
  <c r="E335" i="9"/>
  <c r="I337" i="9"/>
  <c r="R331" i="9"/>
  <c r="G28" i="10"/>
  <c r="AB28" i="10"/>
  <c r="Q34" i="10"/>
  <c r="AC50" i="10"/>
  <c r="AG50" i="10"/>
  <c r="W79" i="10"/>
  <c r="K81" i="10"/>
  <c r="V113" i="10"/>
  <c r="H124" i="10"/>
  <c r="AB127" i="10"/>
  <c r="AB129" i="10"/>
  <c r="J130" i="10"/>
  <c r="K13" i="10"/>
  <c r="K5" i="10" s="1"/>
  <c r="L6" i="10" s="1"/>
  <c r="AA13" i="10"/>
  <c r="O9" i="11"/>
  <c r="O21" i="11"/>
  <c r="AB24" i="11"/>
  <c r="AF30" i="11"/>
  <c r="W33" i="10"/>
  <c r="E26" i="11"/>
  <c r="E34" i="10"/>
  <c r="E26" i="10"/>
  <c r="I26" i="11"/>
  <c r="I34" i="10"/>
  <c r="M26" i="11"/>
  <c r="M34" i="10"/>
  <c r="M26" i="10"/>
  <c r="AA42" i="11"/>
  <c r="N40" i="11"/>
  <c r="R45" i="10"/>
  <c r="R39" i="11"/>
  <c r="Z45" i="10"/>
  <c r="Q40" i="11"/>
  <c r="E49" i="10"/>
  <c r="I49" i="10"/>
  <c r="Q41" i="11"/>
  <c r="V42" i="11"/>
  <c r="V50" i="10"/>
  <c r="T62" i="11"/>
  <c r="S66" i="11"/>
  <c r="G72" i="11"/>
  <c r="S74" i="11"/>
  <c r="X72" i="11"/>
  <c r="O66" i="11"/>
  <c r="Z89" i="11"/>
  <c r="W90" i="11"/>
  <c r="G93" i="10"/>
  <c r="O89" i="11"/>
  <c r="S89" i="11"/>
  <c r="X88" i="11"/>
  <c r="AF94" i="11"/>
  <c r="S95" i="10"/>
  <c r="T89" i="11"/>
  <c r="U66" i="11"/>
  <c r="Y90" i="11"/>
  <c r="AA108" i="10"/>
  <c r="AA101" i="11"/>
  <c r="U111" i="10"/>
  <c r="AB115" i="11"/>
  <c r="G117" i="11"/>
  <c r="Q120" i="11"/>
  <c r="Z140" i="10"/>
  <c r="L133" i="11"/>
  <c r="L135" i="11"/>
  <c r="L141" i="10"/>
  <c r="AF151" i="11"/>
  <c r="AB151" i="10"/>
  <c r="AF151" i="10"/>
  <c r="F3" i="10"/>
  <c r="R3" i="10"/>
  <c r="E8" i="12"/>
  <c r="Q8" i="12"/>
  <c r="AA5" i="12"/>
  <c r="AA7" i="12"/>
  <c r="AA26" i="12"/>
  <c r="W21" i="12"/>
  <c r="F25" i="12"/>
  <c r="N37" i="12"/>
  <c r="S44" i="10"/>
  <c r="E45" i="10"/>
  <c r="I45" i="10"/>
  <c r="L40" i="12"/>
  <c r="O40" i="12"/>
  <c r="T40" i="12"/>
  <c r="Y42" i="12"/>
  <c r="AC66" i="12"/>
  <c r="N60" i="12"/>
  <c r="N45" i="2"/>
  <c r="N43" i="2"/>
  <c r="T76" i="10"/>
  <c r="X60" i="12"/>
  <c r="T61" i="12"/>
  <c r="T53" i="12"/>
  <c r="W77" i="10"/>
  <c r="AA69" i="12"/>
  <c r="M74" i="12"/>
  <c r="J74" i="12"/>
  <c r="W85" i="12"/>
  <c r="U88" i="12"/>
  <c r="L89" i="12"/>
  <c r="AD106" i="12"/>
  <c r="G60" i="12"/>
  <c r="G45" i="2"/>
  <c r="G43" i="2"/>
  <c r="K60" i="12"/>
  <c r="O60" i="12"/>
  <c r="O45" i="2"/>
  <c r="Y109" i="10"/>
  <c r="Y101" i="10" s="1"/>
  <c r="AG109" i="12"/>
  <c r="AH101" i="12" s="1"/>
  <c r="AC109" i="10"/>
  <c r="Z104" i="12"/>
  <c r="V105" i="12"/>
  <c r="W106" i="12"/>
  <c r="AA106" i="12"/>
  <c r="H122" i="12"/>
  <c r="AA122" i="12"/>
  <c r="AA130" i="10"/>
  <c r="AA122" i="10"/>
  <c r="G8" i="13"/>
  <c r="G9" i="13"/>
  <c r="Z21" i="13"/>
  <c r="G21" i="13"/>
  <c r="T34" i="10"/>
  <c r="T26" i="10"/>
  <c r="T26" i="13"/>
  <c r="N37" i="13"/>
  <c r="N39" i="13"/>
  <c r="V37" i="13"/>
  <c r="V39" i="13" s="1"/>
  <c r="W41" i="13"/>
  <c r="Y40" i="13"/>
  <c r="L49" i="10"/>
  <c r="P41" i="13"/>
  <c r="T41" i="13"/>
  <c r="X42" i="13"/>
  <c r="O60" i="13"/>
  <c r="G61" i="13"/>
  <c r="I72" i="13"/>
  <c r="J74" i="13"/>
  <c r="J73" i="13"/>
  <c r="W74" i="13"/>
  <c r="K85" i="13"/>
  <c r="Y88" i="13"/>
  <c r="M89" i="13"/>
  <c r="U89" i="13"/>
  <c r="Y89" i="13"/>
  <c r="P66" i="13"/>
  <c r="Z104" i="13"/>
  <c r="W117" i="13"/>
  <c r="T122" i="13"/>
  <c r="O136" i="13"/>
  <c r="T60" i="13"/>
  <c r="AG3" i="14"/>
  <c r="AC2" i="14"/>
  <c r="AF2" i="14"/>
  <c r="AG2" i="14"/>
  <c r="AK2" i="14"/>
  <c r="AL2" i="14"/>
  <c r="AM2" i="14"/>
  <c r="AN2" i="14"/>
  <c r="AO2" i="14"/>
  <c r="AP2" i="14"/>
  <c r="AQ2" i="14"/>
  <c r="AR2" i="14"/>
  <c r="AS2" i="14"/>
  <c r="AT2" i="14"/>
  <c r="AU2" i="14"/>
  <c r="AV2" i="14"/>
  <c r="AW2" i="14"/>
  <c r="AX2" i="14"/>
  <c r="AY2" i="14"/>
  <c r="AZ2" i="14"/>
  <c r="BA2" i="14"/>
  <c r="BB2" i="14"/>
  <c r="BC2" i="14"/>
  <c r="BD2" i="14"/>
  <c r="BE2" i="14"/>
  <c r="BF2" i="14"/>
  <c r="BG2" i="14"/>
  <c r="BH2" i="14"/>
  <c r="BI2" i="14"/>
  <c r="BJ2" i="14"/>
  <c r="BK2" i="14"/>
  <c r="BL2" i="14"/>
  <c r="BM2" i="14"/>
  <c r="BN2" i="14"/>
  <c r="BO2" i="14"/>
  <c r="J14" i="10"/>
  <c r="J9" i="10"/>
  <c r="I33" i="10"/>
  <c r="K25" i="14"/>
  <c r="V25" i="14"/>
  <c r="I26" i="14"/>
  <c r="U26" i="14"/>
  <c r="N40" i="14"/>
  <c r="Z41" i="14"/>
  <c r="Y65" i="14"/>
  <c r="U60" i="14"/>
  <c r="AA72" i="14"/>
  <c r="AA69" i="14"/>
  <c r="AB70" i="14"/>
  <c r="AA60" i="14"/>
  <c r="I61" i="14"/>
  <c r="I53" i="14" s="1"/>
  <c r="Y61" i="14"/>
  <c r="F63" i="14"/>
  <c r="J63" i="14"/>
  <c r="Z63" i="14"/>
  <c r="H74" i="14"/>
  <c r="AF94" i="14"/>
  <c r="N89" i="14"/>
  <c r="R89" i="14"/>
  <c r="Z89" i="14"/>
  <c r="T90" i="14"/>
  <c r="T66" i="14"/>
  <c r="AC101" i="14"/>
  <c r="Y101" i="14"/>
  <c r="W104" i="14"/>
  <c r="AG110" i="14"/>
  <c r="AG160" i="2"/>
  <c r="H65" i="14"/>
  <c r="L65" i="14"/>
  <c r="H66" i="14"/>
  <c r="L66" i="14"/>
  <c r="L58" i="14"/>
  <c r="AD106" i="14"/>
  <c r="N120" i="14"/>
  <c r="AC117" i="14"/>
  <c r="AG124" i="14"/>
  <c r="AG72" i="2"/>
  <c r="M121" i="14"/>
  <c r="Y121" i="14"/>
  <c r="G136" i="14"/>
  <c r="F24" i="15"/>
  <c r="K37" i="15"/>
  <c r="Y46" i="10"/>
  <c r="O47" i="10"/>
  <c r="O48" i="10" s="1"/>
  <c r="F60" i="15"/>
  <c r="I65" i="15"/>
  <c r="M73" i="15"/>
  <c r="J60" i="15"/>
  <c r="R72" i="15"/>
  <c r="V60" i="15"/>
  <c r="G61" i="15"/>
  <c r="P72" i="15"/>
  <c r="X62" i="15"/>
  <c r="X72" i="15"/>
  <c r="AC88" i="15"/>
  <c r="D89" i="15"/>
  <c r="AB90" i="15"/>
  <c r="I85" i="15"/>
  <c r="V89" i="15"/>
  <c r="J88" i="15"/>
  <c r="J89" i="15"/>
  <c r="J62" i="15"/>
  <c r="J57" i="15" s="1"/>
  <c r="AD105" i="15"/>
  <c r="Z117" i="15"/>
  <c r="Z120" i="15"/>
  <c r="AD122" i="15"/>
  <c r="V5" i="16"/>
  <c r="W9" i="16"/>
  <c r="W8" i="16"/>
  <c r="U24" i="16"/>
  <c r="U25" i="16"/>
  <c r="T58" i="16"/>
  <c r="E73" i="15"/>
  <c r="J63" i="15"/>
  <c r="J64" i="15" s="1"/>
  <c r="L121" i="15"/>
  <c r="T121" i="15"/>
  <c r="L122" i="15"/>
  <c r="T122" i="15"/>
  <c r="Y133" i="15"/>
  <c r="S136" i="15"/>
  <c r="Q24" i="16"/>
  <c r="AA38" i="16"/>
  <c r="D58" i="16"/>
  <c r="S58" i="16"/>
  <c r="AD105" i="16"/>
  <c r="V121" i="16"/>
  <c r="Z121" i="16"/>
  <c r="J88" i="17"/>
  <c r="D62" i="17"/>
  <c r="M127" i="10"/>
  <c r="L146" i="10"/>
  <c r="D60" i="17"/>
  <c r="H60" i="17"/>
  <c r="P60" i="17"/>
  <c r="T60" i="17"/>
  <c r="X60" i="17"/>
  <c r="H61" i="17"/>
  <c r="X25" i="16"/>
  <c r="H26" i="16"/>
  <c r="X26" i="16"/>
  <c r="AB42" i="16"/>
  <c r="N60" i="16"/>
  <c r="J62" i="16"/>
  <c r="K65" i="16"/>
  <c r="X65" i="16"/>
  <c r="I66" i="16"/>
  <c r="N58" i="16"/>
  <c r="AB69" i="16"/>
  <c r="AB71" i="16" s="1"/>
  <c r="M72" i="16"/>
  <c r="AC72" i="16"/>
  <c r="G74" i="16"/>
  <c r="O74" i="16"/>
  <c r="E60" i="16"/>
  <c r="E89" i="2"/>
  <c r="E87" i="2"/>
  <c r="K73" i="16"/>
  <c r="R88" i="16"/>
  <c r="N89" i="16"/>
  <c r="X85" i="16"/>
  <c r="Q63" i="16"/>
  <c r="U63" i="16"/>
  <c r="Y63" i="16"/>
  <c r="AB121" i="16"/>
  <c r="J133" i="16"/>
  <c r="G133" i="16"/>
  <c r="W133" i="16"/>
  <c r="AA133" i="16"/>
  <c r="AA135" i="16" s="1"/>
  <c r="G8" i="17"/>
  <c r="N5" i="17"/>
  <c r="Z24" i="17"/>
  <c r="E25" i="17"/>
  <c r="AB25" i="17"/>
  <c r="L21" i="17"/>
  <c r="H24" i="17"/>
  <c r="E32" i="17"/>
  <c r="U32" i="17"/>
  <c r="Y32" i="17"/>
  <c r="AB42" i="17"/>
  <c r="W48" i="17"/>
  <c r="Y48" i="17"/>
  <c r="Z61" i="17"/>
  <c r="AA69" i="17"/>
  <c r="AC70" i="17" s="1"/>
  <c r="R80" i="17"/>
  <c r="W63" i="17"/>
  <c r="W64" i="17"/>
  <c r="AD74" i="17"/>
  <c r="F299" i="7"/>
  <c r="T89" i="17"/>
  <c r="D96" i="17"/>
  <c r="T96" i="17"/>
  <c r="AB122" i="17"/>
  <c r="E136" i="17"/>
  <c r="P136" i="17"/>
  <c r="R129" i="10"/>
  <c r="T136" i="12"/>
  <c r="P8" i="13"/>
  <c r="AF5" i="13"/>
  <c r="T28" i="10"/>
  <c r="I21" i="13"/>
  <c r="G24" i="13"/>
  <c r="V31" i="10"/>
  <c r="H25" i="13"/>
  <c r="M40" i="13"/>
  <c r="Q40" i="13"/>
  <c r="X40" i="13"/>
  <c r="O69" i="13"/>
  <c r="O70" i="13"/>
  <c r="L62" i="13"/>
  <c r="L56" i="13" s="1"/>
  <c r="D74" i="13"/>
  <c r="H73" i="13"/>
  <c r="P85" i="13"/>
  <c r="P86" i="13" s="1"/>
  <c r="AA95" i="10"/>
  <c r="J97" i="10"/>
  <c r="V97" i="10"/>
  <c r="M90" i="13"/>
  <c r="S98" i="10"/>
  <c r="S90" i="10"/>
  <c r="Y62" i="13"/>
  <c r="AA117" i="13"/>
  <c r="R117" i="13"/>
  <c r="R119" i="13"/>
  <c r="U62" i="13"/>
  <c r="K121" i="13"/>
  <c r="AC130" i="10"/>
  <c r="Y136" i="13"/>
  <c r="L137" i="13"/>
  <c r="D5" i="14"/>
  <c r="J5" i="14"/>
  <c r="J7" i="14" s="1"/>
  <c r="U8" i="14"/>
  <c r="Q24" i="14"/>
  <c r="U21" i="14"/>
  <c r="L25" i="14"/>
  <c r="V26" i="14"/>
  <c r="Z26" i="14"/>
  <c r="W69" i="14"/>
  <c r="M61" i="14"/>
  <c r="Q63" i="14"/>
  <c r="N81" i="10"/>
  <c r="V81" i="10"/>
  <c r="V85" i="14"/>
  <c r="V87" i="14" s="1"/>
  <c r="Y60" i="14"/>
  <c r="W61" i="14"/>
  <c r="G60" i="14"/>
  <c r="G67" i="2"/>
  <c r="G65" i="2"/>
  <c r="K60" i="14"/>
  <c r="K67" i="2"/>
  <c r="K65" i="2"/>
  <c r="S60" i="14"/>
  <c r="D61" i="14"/>
  <c r="H61" i="14"/>
  <c r="X61" i="14"/>
  <c r="X53" i="14"/>
  <c r="J110" i="10"/>
  <c r="V101" i="14"/>
  <c r="V103" i="14" s="1"/>
  <c r="V106" i="14"/>
  <c r="K63" i="14"/>
  <c r="N121" i="14"/>
  <c r="R137" i="14"/>
  <c r="M5" i="15"/>
  <c r="M7" i="15" s="1"/>
  <c r="H21" i="15"/>
  <c r="Z21" i="15"/>
  <c r="F25" i="15"/>
  <c r="J25" i="15"/>
  <c r="N25" i="15"/>
  <c r="V25" i="15"/>
  <c r="Z25" i="15"/>
  <c r="P37" i="15"/>
  <c r="X40" i="15"/>
  <c r="N41" i="15"/>
  <c r="Y69" i="15"/>
  <c r="I61" i="15"/>
  <c r="V69" i="15"/>
  <c r="D62" i="15"/>
  <c r="H74" i="15"/>
  <c r="P66" i="15"/>
  <c r="Y85" i="15"/>
  <c r="Z86" i="15" s="1"/>
  <c r="G63" i="15"/>
  <c r="I63" i="15"/>
  <c r="I64" i="15" s="1"/>
  <c r="M63" i="15"/>
  <c r="S63" i="15"/>
  <c r="G90" i="15"/>
  <c r="K66" i="15"/>
  <c r="O66" i="15"/>
  <c r="AC101" i="15"/>
  <c r="AC103" i="15" s="1"/>
  <c r="R63" i="15"/>
  <c r="V63" i="15"/>
  <c r="N122" i="15"/>
  <c r="W133" i="15"/>
  <c r="R133" i="15"/>
  <c r="AC136" i="15"/>
  <c r="G60" i="15"/>
  <c r="O60" i="15"/>
  <c r="S60" i="15"/>
  <c r="W60" i="15"/>
  <c r="AA60" i="15"/>
  <c r="AC78" i="2"/>
  <c r="S8" i="16"/>
  <c r="AB26" i="16"/>
  <c r="H21" i="16"/>
  <c r="X21" i="16"/>
  <c r="S21" i="16"/>
  <c r="Y25" i="16"/>
  <c r="AC26" i="16"/>
  <c r="O40" i="16"/>
  <c r="W40" i="16"/>
  <c r="M37" i="16"/>
  <c r="M39" i="16" s="1"/>
  <c r="Q37" i="16"/>
  <c r="U37" i="16"/>
  <c r="Y37" i="16"/>
  <c r="Z38" i="16"/>
  <c r="P60" i="16"/>
  <c r="G65" i="16"/>
  <c r="AA65" i="16"/>
  <c r="J66" i="16"/>
  <c r="J58" i="16"/>
  <c r="P66" i="16"/>
  <c r="P58" i="16"/>
  <c r="V66" i="16"/>
  <c r="AA66" i="16"/>
  <c r="AA58" i="16"/>
  <c r="F72" i="16"/>
  <c r="F73" i="16"/>
  <c r="O61" i="16"/>
  <c r="S61" i="16"/>
  <c r="S53" i="16"/>
  <c r="W69" i="16"/>
  <c r="AA61" i="16"/>
  <c r="H73" i="16"/>
  <c r="K62" i="16"/>
  <c r="K56" i="16"/>
  <c r="AD73" i="16"/>
  <c r="M88" i="16"/>
  <c r="V88" i="16"/>
  <c r="F89" i="16"/>
  <c r="V89" i="16"/>
  <c r="W104" i="16"/>
  <c r="V105" i="16"/>
  <c r="Z105" i="16"/>
  <c r="T120" i="16"/>
  <c r="AA120" i="16"/>
  <c r="Z122" i="16"/>
  <c r="V117" i="16"/>
  <c r="V119" i="16" s="1"/>
  <c r="Z117" i="16"/>
  <c r="AD122" i="16"/>
  <c r="F269" i="7"/>
  <c r="D136" i="16"/>
  <c r="H136" i="16"/>
  <c r="T136" i="16"/>
  <c r="X136" i="16"/>
  <c r="J9" i="17"/>
  <c r="Q9" i="17"/>
  <c r="O5" i="17"/>
  <c r="Y8" i="17"/>
  <c r="D24" i="17"/>
  <c r="T25" i="17"/>
  <c r="Y25" i="17"/>
  <c r="AB26" i="17"/>
  <c r="E21" i="17"/>
  <c r="M21" i="17"/>
  <c r="L24" i="17"/>
  <c r="I25" i="17"/>
  <c r="M32" i="17"/>
  <c r="S32" i="17"/>
  <c r="AA24" i="17"/>
  <c r="K25" i="17"/>
  <c r="AC40" i="17"/>
  <c r="AF37" i="17"/>
  <c r="T48" i="17"/>
  <c r="Z40" i="17"/>
  <c r="AC48" i="17"/>
  <c r="AF48" i="17" s="1"/>
  <c r="AA62" i="17"/>
  <c r="V66" i="17"/>
  <c r="R69" i="17"/>
  <c r="O72" i="17"/>
  <c r="N72" i="17"/>
  <c r="G69" i="17"/>
  <c r="S61" i="17"/>
  <c r="S53" i="17"/>
  <c r="S55" i="17"/>
  <c r="AC85" i="17"/>
  <c r="AC87" i="17" s="1"/>
  <c r="O89" i="17"/>
  <c r="AA90" i="17"/>
  <c r="D85" i="17"/>
  <c r="X85" i="17"/>
  <c r="X87" i="17"/>
  <c r="J60" i="17"/>
  <c r="AH101" i="17"/>
  <c r="E62" i="17"/>
  <c r="E57" i="17"/>
  <c r="I62" i="17"/>
  <c r="I56" i="17" s="1"/>
  <c r="M62" i="17"/>
  <c r="U62" i="17"/>
  <c r="U56" i="17"/>
  <c r="Q121" i="17"/>
  <c r="W122" i="17"/>
  <c r="S117" i="17"/>
  <c r="W117" i="17"/>
  <c r="X118" i="17" s="1"/>
  <c r="D133" i="17"/>
  <c r="D135" i="17" s="1"/>
  <c r="AC136" i="17"/>
  <c r="L136" i="17"/>
  <c r="AA144" i="17"/>
  <c r="M330" i="9"/>
  <c r="M331" i="9"/>
  <c r="E5" i="9"/>
  <c r="S5" i="9"/>
  <c r="I17" i="9"/>
  <c r="K17" i="9"/>
  <c r="Q17" i="9"/>
  <c r="Y17" i="9"/>
  <c r="D21" i="9"/>
  <c r="S21" i="9"/>
  <c r="T22" i="9" s="1"/>
  <c r="H25" i="9"/>
  <c r="J33" i="9"/>
  <c r="P25" i="9"/>
  <c r="Y40" i="9"/>
  <c r="H37" i="9"/>
  <c r="Q49" i="9"/>
  <c r="M41" i="9"/>
  <c r="Y41" i="9"/>
  <c r="J63" i="9"/>
  <c r="W85" i="9"/>
  <c r="O89" i="9"/>
  <c r="H120" i="9"/>
  <c r="AA117" i="9"/>
  <c r="Y117" i="9"/>
  <c r="AB117" i="9"/>
  <c r="AB122" i="9"/>
  <c r="W129" i="9"/>
  <c r="P131" i="9"/>
  <c r="V131" i="9"/>
  <c r="H133" i="9"/>
  <c r="L136" i="9"/>
  <c r="K133" i="9"/>
  <c r="K138" i="9"/>
  <c r="AA133" i="9"/>
  <c r="AA135" i="9" s="1"/>
  <c r="O152" i="9"/>
  <c r="R149" i="9"/>
  <c r="W152" i="9"/>
  <c r="G169" i="9"/>
  <c r="Z169" i="9"/>
  <c r="X169" i="9"/>
  <c r="X181" i="9"/>
  <c r="P197" i="9"/>
  <c r="Q197" i="9"/>
  <c r="AA201" i="9"/>
  <c r="AA202" i="9"/>
  <c r="Z204" i="9"/>
  <c r="I213" i="9"/>
  <c r="L213" i="9"/>
  <c r="I224" i="9"/>
  <c r="AA233" i="9"/>
  <c r="O227" i="9"/>
  <c r="H245" i="9"/>
  <c r="P245" i="9"/>
  <c r="R245" i="9"/>
  <c r="AF249" i="9"/>
  <c r="AF263" i="9"/>
  <c r="Y227" i="9"/>
  <c r="K261" i="9"/>
  <c r="O261" i="9"/>
  <c r="Q261" i="9"/>
  <c r="S261" i="9"/>
  <c r="X227" i="9"/>
  <c r="X229" i="9"/>
  <c r="AA228" i="9"/>
  <c r="D293" i="9"/>
  <c r="I293" i="9"/>
  <c r="L284" i="9"/>
  <c r="V293" i="9"/>
  <c r="P285" i="9"/>
  <c r="E309" i="9"/>
  <c r="G309" i="9"/>
  <c r="L309" i="9"/>
  <c r="N309" i="9"/>
  <c r="R309" i="9"/>
  <c r="X309" i="9"/>
  <c r="J325" i="9"/>
  <c r="L325" i="9"/>
  <c r="P325" i="9"/>
  <c r="S325" i="9"/>
  <c r="U325" i="9"/>
  <c r="H143" i="10"/>
  <c r="J3" i="10"/>
  <c r="N3" i="10"/>
  <c r="W2" i="11"/>
  <c r="Z3" i="10"/>
  <c r="D5" i="11"/>
  <c r="K8" i="11"/>
  <c r="AB14" i="10"/>
  <c r="F15" i="10"/>
  <c r="F16" i="10" s="1"/>
  <c r="J15" i="10"/>
  <c r="R15" i="10"/>
  <c r="V15" i="10"/>
  <c r="X31" i="3" s="1"/>
  <c r="X17" i="3"/>
  <c r="AA21" i="11"/>
  <c r="H21" i="11"/>
  <c r="H23" i="11" s="1"/>
  <c r="W30" i="10"/>
  <c r="Z30" i="10"/>
  <c r="F31" i="10"/>
  <c r="L31" i="10"/>
  <c r="T31" i="10"/>
  <c r="K44" i="10"/>
  <c r="Y37" i="11"/>
  <c r="AA45" i="10"/>
  <c r="P37" i="11"/>
  <c r="M47" i="10"/>
  <c r="P40" i="11"/>
  <c r="F49" i="10"/>
  <c r="N41" i="11"/>
  <c r="V41" i="11"/>
  <c r="Z49" i="10"/>
  <c r="F69" i="11"/>
  <c r="E74" i="11"/>
  <c r="I74" i="11"/>
  <c r="M74" i="11"/>
  <c r="Q74" i="11"/>
  <c r="U74" i="11"/>
  <c r="H85" i="11"/>
  <c r="K85" i="11"/>
  <c r="P88" i="11"/>
  <c r="F93" i="10"/>
  <c r="U93" i="10"/>
  <c r="U85" i="10" s="1"/>
  <c r="D92" i="10"/>
  <c r="L85" i="11"/>
  <c r="G95" i="10"/>
  <c r="D108" i="10"/>
  <c r="H108" i="10"/>
  <c r="T108" i="10"/>
  <c r="X108" i="10"/>
  <c r="G110" i="10"/>
  <c r="AC111" i="10"/>
  <c r="D124" i="10"/>
  <c r="O120" i="11"/>
  <c r="AA120" i="11"/>
  <c r="F136" i="11"/>
  <c r="Z133" i="11"/>
  <c r="F143" i="10"/>
  <c r="U150" i="10"/>
  <c r="E150" i="10"/>
  <c r="J151" i="10"/>
  <c r="N151" i="10"/>
  <c r="Z151" i="10"/>
  <c r="W8" i="12"/>
  <c r="P21" i="12"/>
  <c r="I29" i="10"/>
  <c r="S25" i="12"/>
  <c r="V21" i="12"/>
  <c r="X24" i="12"/>
  <c r="G26" i="12"/>
  <c r="K26" i="12"/>
  <c r="O26" i="12"/>
  <c r="W26" i="12"/>
  <c r="Y47" i="10"/>
  <c r="H50" i="10"/>
  <c r="L42" i="12"/>
  <c r="P42" i="12"/>
  <c r="X50" i="10"/>
  <c r="X42" i="10"/>
  <c r="Z60" i="12"/>
  <c r="H74" i="12"/>
  <c r="F88" i="12"/>
  <c r="P85" i="12"/>
  <c r="P87" i="12" s="1"/>
  <c r="V101" i="12"/>
  <c r="V103" i="12" s="1"/>
  <c r="AA120" i="12"/>
  <c r="AC125" i="10"/>
  <c r="K121" i="12"/>
  <c r="O129" i="10"/>
  <c r="R66" i="12"/>
  <c r="Z130" i="10"/>
  <c r="G136" i="12"/>
  <c r="T60" i="12"/>
  <c r="V45" i="2"/>
  <c r="V43" i="2"/>
  <c r="R5" i="13"/>
  <c r="S6" i="13" s="1"/>
  <c r="N8" i="13"/>
  <c r="Z8" i="13"/>
  <c r="Q21" i="13"/>
  <c r="H26" i="13"/>
  <c r="Z40" i="13"/>
  <c r="R42" i="13"/>
  <c r="U60" i="13"/>
  <c r="E60" i="13"/>
  <c r="I60" i="13"/>
  <c r="I56" i="2"/>
  <c r="I54" i="2"/>
  <c r="M72" i="13"/>
  <c r="Z73" i="13"/>
  <c r="R63" i="13"/>
  <c r="M74" i="13"/>
  <c r="U88" i="13"/>
  <c r="U85" i="13"/>
  <c r="G88" i="13"/>
  <c r="K88" i="13"/>
  <c r="O88" i="13"/>
  <c r="W88" i="13"/>
  <c r="AA62" i="13"/>
  <c r="AB101" i="13"/>
  <c r="AB103" i="13" s="1"/>
  <c r="Z101" i="13"/>
  <c r="AA102" i="13" s="1"/>
  <c r="X120" i="13"/>
  <c r="R122" i="13"/>
  <c r="AA122" i="13"/>
  <c r="K122" i="13"/>
  <c r="W136" i="13"/>
  <c r="U9" i="14"/>
  <c r="Q21" i="14"/>
  <c r="T21" i="14"/>
  <c r="T23" i="14"/>
  <c r="AB44" i="10"/>
  <c r="T45" i="10"/>
  <c r="L42" i="14"/>
  <c r="O42" i="14"/>
  <c r="E60" i="14"/>
  <c r="D73" i="14"/>
  <c r="E63" i="14"/>
  <c r="E64" i="14" s="1"/>
  <c r="AA73" i="14"/>
  <c r="Y85" i="14"/>
  <c r="Y86" i="14" s="1"/>
  <c r="N85" i="14"/>
  <c r="R85" i="14"/>
  <c r="Z88" i="14"/>
  <c r="U85" i="14"/>
  <c r="AC85" i="14"/>
  <c r="R90" i="14"/>
  <c r="Y105" i="14"/>
  <c r="Y120" i="14"/>
  <c r="J117" i="14"/>
  <c r="AA120" i="14"/>
  <c r="P136" i="14"/>
  <c r="D133" i="14"/>
  <c r="O133" i="14"/>
  <c r="S133" i="14"/>
  <c r="M138" i="14"/>
  <c r="F138" i="14"/>
  <c r="R138" i="14"/>
  <c r="Q5" i="15"/>
  <c r="Q6" i="15" s="1"/>
  <c r="V5" i="15"/>
  <c r="R21" i="15"/>
  <c r="F21" i="15"/>
  <c r="F23" i="15" s="1"/>
  <c r="Q21" i="15"/>
  <c r="I21" i="15"/>
  <c r="AA24" i="15"/>
  <c r="K25" i="15"/>
  <c r="W25" i="15"/>
  <c r="L37" i="15"/>
  <c r="Q69" i="15"/>
  <c r="AC72" i="15"/>
  <c r="AB69" i="15"/>
  <c r="L72" i="15"/>
  <c r="Z73" i="15"/>
  <c r="U63" i="15"/>
  <c r="O90" i="15"/>
  <c r="E85" i="15"/>
  <c r="H85" i="15"/>
  <c r="L88" i="15"/>
  <c r="Z88" i="15"/>
  <c r="S85" i="15"/>
  <c r="W85" i="15"/>
  <c r="D88" i="15"/>
  <c r="T63" i="15"/>
  <c r="T64" i="15" s="1"/>
  <c r="J90" i="15"/>
  <c r="H90" i="15"/>
  <c r="L90" i="15"/>
  <c r="AB105" i="15"/>
  <c r="D60" i="15"/>
  <c r="E61" i="15"/>
  <c r="AC104" i="15"/>
  <c r="Q63" i="15"/>
  <c r="Q64" i="15" s="1"/>
  <c r="E65" i="15"/>
  <c r="F66" i="15"/>
  <c r="F58" i="15"/>
  <c r="V66" i="15"/>
  <c r="V58" i="15"/>
  <c r="AC106" i="15"/>
  <c r="T120" i="15"/>
  <c r="AB60" i="15"/>
  <c r="I117" i="15"/>
  <c r="Q89" i="15"/>
  <c r="E133" i="15"/>
  <c r="F134" i="15" s="1"/>
  <c r="H133" i="15"/>
  <c r="H135" i="15" s="1"/>
  <c r="M133" i="15"/>
  <c r="J133" i="15"/>
  <c r="M136" i="15"/>
  <c r="O136" i="15"/>
  <c r="R136" i="15"/>
  <c r="X136" i="15"/>
  <c r="V8" i="16"/>
  <c r="AC9" i="16"/>
  <c r="H5" i="16"/>
  <c r="H7" i="16" s="1"/>
  <c r="M8" i="16"/>
  <c r="Q8" i="16"/>
  <c r="X5" i="16"/>
  <c r="E5" i="16"/>
  <c r="E6" i="16" s="1"/>
  <c r="K8" i="16"/>
  <c r="U8" i="16"/>
  <c r="Y24" i="16"/>
  <c r="Q21" i="16"/>
  <c r="J21" i="16"/>
  <c r="J23" i="16"/>
  <c r="P24" i="16"/>
  <c r="T24" i="16"/>
  <c r="V25" i="16"/>
  <c r="F26" i="16"/>
  <c r="J26" i="16"/>
  <c r="N26" i="16"/>
  <c r="R26" i="16"/>
  <c r="V26" i="16"/>
  <c r="Z26" i="16"/>
  <c r="X37" i="16"/>
  <c r="N37" i="16"/>
  <c r="R40" i="16"/>
  <c r="V40" i="16"/>
  <c r="Z40" i="16"/>
  <c r="AC37" i="16"/>
  <c r="W61" i="16"/>
  <c r="O62" i="16"/>
  <c r="U65" i="16"/>
  <c r="R66" i="16"/>
  <c r="J72" i="16"/>
  <c r="S74" i="16"/>
  <c r="M60" i="16"/>
  <c r="Q60" i="16"/>
  <c r="U72" i="16"/>
  <c r="AG76" i="16"/>
  <c r="T69" i="16"/>
  <c r="X69" i="16"/>
  <c r="Y70" i="16" s="1"/>
  <c r="X73" i="16"/>
  <c r="P72" i="16"/>
  <c r="F65" i="16"/>
  <c r="V65" i="16"/>
  <c r="Z65" i="16"/>
  <c r="AC65" i="16"/>
  <c r="AG65" i="16"/>
  <c r="E85" i="16"/>
  <c r="S89" i="16"/>
  <c r="O88" i="16"/>
  <c r="AA88" i="16"/>
  <c r="D85" i="16"/>
  <c r="Q62" i="16"/>
  <c r="Q56" i="16"/>
  <c r="U62" i="16"/>
  <c r="Y105" i="16"/>
  <c r="O65" i="16"/>
  <c r="AB106" i="16"/>
  <c r="G66" i="16"/>
  <c r="K66" i="16"/>
  <c r="K58" i="16"/>
  <c r="O66" i="16"/>
  <c r="U117" i="16"/>
  <c r="U121" i="16"/>
  <c r="Y121" i="16"/>
  <c r="U136" i="16"/>
  <c r="O133" i="16"/>
  <c r="R133" i="16"/>
  <c r="R135" i="16" s="1"/>
  <c r="Z133" i="16"/>
  <c r="Q136" i="16"/>
  <c r="W8" i="17"/>
  <c r="Y9" i="17"/>
  <c r="V5" i="17"/>
  <c r="Z5" i="17"/>
  <c r="Q5" i="17"/>
  <c r="Q7" i="17" s="1"/>
  <c r="Y5" i="17"/>
  <c r="Y24" i="17"/>
  <c r="X24" i="17"/>
  <c r="D32" i="17"/>
  <c r="K32" i="17"/>
  <c r="M37" i="17"/>
  <c r="N38" i="17" s="1"/>
  <c r="O37" i="17"/>
  <c r="S37" i="17"/>
  <c r="S39" i="17" s="1"/>
  <c r="W40" i="17"/>
  <c r="G48" i="17"/>
  <c r="I48" i="17"/>
  <c r="S40" i="17"/>
  <c r="T41" i="17"/>
  <c r="X41" i="17"/>
  <c r="X42" i="17"/>
  <c r="N60" i="17"/>
  <c r="AC60" i="17"/>
  <c r="AG60" i="17"/>
  <c r="AG100" i="2"/>
  <c r="O63" i="17"/>
  <c r="D65" i="17"/>
  <c r="D57" i="17" s="1"/>
  <c r="J66" i="17"/>
  <c r="S71" i="17"/>
  <c r="S72" i="17"/>
  <c r="T69" i="17"/>
  <c r="W80" i="17"/>
  <c r="W85" i="17"/>
  <c r="H96" i="17"/>
  <c r="K96" i="17"/>
  <c r="AA96" i="17"/>
  <c r="F65" i="17"/>
  <c r="F58" i="17"/>
  <c r="W101" i="17"/>
  <c r="AF109" i="17"/>
  <c r="AC101" i="17"/>
  <c r="X112" i="17"/>
  <c r="Z112" i="17"/>
  <c r="AC104" i="17"/>
  <c r="E65" i="17"/>
  <c r="I65" i="17"/>
  <c r="Q65" i="17"/>
  <c r="U65" i="17"/>
  <c r="Y105" i="17"/>
  <c r="AB106" i="17"/>
  <c r="W120" i="17"/>
  <c r="K121" i="17"/>
  <c r="O121" i="17"/>
  <c r="S122" i="17"/>
  <c r="E133" i="17"/>
  <c r="H136" i="17"/>
  <c r="R136" i="17"/>
  <c r="X136" i="17"/>
  <c r="K144" i="17"/>
  <c r="AA138" i="17"/>
  <c r="BA137" i="11"/>
  <c r="AV122" i="13"/>
  <c r="AT9" i="9"/>
  <c r="AH47" i="2"/>
  <c r="AJ10" i="8"/>
  <c r="AH22" i="10"/>
  <c r="AI22" i="10"/>
  <c r="AJ22" i="10"/>
  <c r="AK22" i="10"/>
  <c r="AG100" i="3"/>
  <c r="AL10" i="9"/>
  <c r="AI118" i="10"/>
  <c r="AJ118" i="10"/>
  <c r="AK118" i="10"/>
  <c r="AI3" i="17"/>
  <c r="AF57" i="3"/>
  <c r="AI85" i="12"/>
  <c r="AI3" i="12"/>
  <c r="AF328" i="9"/>
  <c r="AF131" i="1"/>
  <c r="O138" i="17"/>
  <c r="O137" i="17"/>
  <c r="AG121" i="1"/>
  <c r="S23" i="14"/>
  <c r="AC164" i="9"/>
  <c r="AC153" i="9"/>
  <c r="AG85" i="14"/>
  <c r="AK6" i="14"/>
  <c r="R135" i="1"/>
  <c r="AD136" i="1"/>
  <c r="AD137" i="1"/>
  <c r="S135" i="1"/>
  <c r="F157" i="2"/>
  <c r="F155" i="2" s="1"/>
  <c r="I202" i="2"/>
  <c r="N237" i="2"/>
  <c r="N57" i="3"/>
  <c r="N24" i="3"/>
  <c r="V25" i="3"/>
  <c r="V11" i="3" s="1"/>
  <c r="L57" i="3"/>
  <c r="R68" i="3"/>
  <c r="R66" i="3" s="1"/>
  <c r="W68" i="3"/>
  <c r="AA68" i="3"/>
  <c r="AA66" i="3" s="1"/>
  <c r="H68" i="3"/>
  <c r="T68" i="3"/>
  <c r="T66" i="3" s="1"/>
  <c r="AD73" i="3"/>
  <c r="H79" i="3"/>
  <c r="Z29" i="3"/>
  <c r="Z79" i="3"/>
  <c r="AB116" i="3"/>
  <c r="J37" i="9"/>
  <c r="J212" i="2"/>
  <c r="U212" i="2"/>
  <c r="AG44" i="9"/>
  <c r="P37" i="9"/>
  <c r="P42" i="9"/>
  <c r="R212" i="2"/>
  <c r="H284" i="9"/>
  <c r="H293" i="9"/>
  <c r="H285" i="9"/>
  <c r="H258" i="2"/>
  <c r="J227" i="9"/>
  <c r="J254" i="2"/>
  <c r="J258" i="2"/>
  <c r="L293" i="9"/>
  <c r="L138" i="3"/>
  <c r="AJ122" i="12"/>
  <c r="AG35" i="8"/>
  <c r="AH26" i="8"/>
  <c r="AH274" i="2"/>
  <c r="AK70" i="14"/>
  <c r="AI10" i="11"/>
  <c r="AM42" i="14"/>
  <c r="AI21" i="8"/>
  <c r="AI122" i="13"/>
  <c r="AI70" i="11"/>
  <c r="AJ70" i="11"/>
  <c r="AK70" i="11"/>
  <c r="AF96" i="17"/>
  <c r="AF103" i="3"/>
  <c r="AF25" i="3"/>
  <c r="AG92" i="2"/>
  <c r="AH101" i="16"/>
  <c r="K87" i="16"/>
  <c r="AB71" i="14"/>
  <c r="AF52" i="2"/>
  <c r="AF325" i="9"/>
  <c r="AF140" i="3"/>
  <c r="AI7" i="16"/>
  <c r="AK118" i="14"/>
  <c r="AH38" i="12"/>
  <c r="R8" i="1"/>
  <c r="S9" i="1"/>
  <c r="AB83" i="1"/>
  <c r="AD84" i="1"/>
  <c r="S28" i="1"/>
  <c r="S15" i="1"/>
  <c r="AD38" i="1"/>
  <c r="G87" i="2"/>
  <c r="G22" i="2"/>
  <c r="AA22" i="2"/>
  <c r="AD119" i="2"/>
  <c r="S16" i="2"/>
  <c r="X110" i="2"/>
  <c r="X16" i="2"/>
  <c r="AF110" i="2"/>
  <c r="AF16" i="2"/>
  <c r="G25" i="3"/>
  <c r="F176" i="7"/>
  <c r="AL119" i="14"/>
  <c r="AM119" i="14"/>
  <c r="AN119" i="14"/>
  <c r="AO119" i="14"/>
  <c r="AP119" i="14"/>
  <c r="AQ119" i="14"/>
  <c r="AR119" i="14"/>
  <c r="AS119" i="14"/>
  <c r="AT119" i="14"/>
  <c r="AU119" i="14"/>
  <c r="AV119" i="14"/>
  <c r="AW119" i="14"/>
  <c r="AX119" i="14"/>
  <c r="AY119" i="14"/>
  <c r="AZ119" i="14"/>
  <c r="BA119" i="14"/>
  <c r="BB119" i="14"/>
  <c r="BC119" i="14"/>
  <c r="BD119" i="14"/>
  <c r="BE119" i="14"/>
  <c r="BF119" i="14"/>
  <c r="BG119" i="14"/>
  <c r="BH119" i="14"/>
  <c r="BI119" i="14"/>
  <c r="BJ119" i="14"/>
  <c r="BK119" i="14"/>
  <c r="BL119" i="14"/>
  <c r="BM119" i="14"/>
  <c r="BN119" i="14"/>
  <c r="BO119" i="14"/>
  <c r="F195" i="7"/>
  <c r="AF38" i="15"/>
  <c r="AG38" i="15"/>
  <c r="AL38" i="15"/>
  <c r="AM38" i="15"/>
  <c r="AN38" i="15"/>
  <c r="AO38" i="15"/>
  <c r="AP38" i="15"/>
  <c r="AQ38" i="15"/>
  <c r="AR38" i="15"/>
  <c r="AS38" i="15"/>
  <c r="AT38" i="15"/>
  <c r="AU38" i="15"/>
  <c r="AV38" i="15"/>
  <c r="AW38" i="15"/>
  <c r="AX38" i="15"/>
  <c r="AY38" i="15"/>
  <c r="AZ38" i="15"/>
  <c r="BA38" i="15"/>
  <c r="BB38" i="15"/>
  <c r="BC38" i="15"/>
  <c r="BD38" i="15"/>
  <c r="BE38" i="15"/>
  <c r="BF38" i="15"/>
  <c r="BG38" i="15"/>
  <c r="BH38" i="15"/>
  <c r="BI38" i="15"/>
  <c r="BJ38" i="15"/>
  <c r="BK38" i="15"/>
  <c r="BL38" i="15"/>
  <c r="BM38" i="15"/>
  <c r="BN38" i="15"/>
  <c r="BO38" i="15"/>
  <c r="AI134" i="11"/>
  <c r="AJ134" i="11"/>
  <c r="AK134" i="11"/>
  <c r="AH133" i="11"/>
  <c r="AI37" i="8"/>
  <c r="J32" i="2"/>
  <c r="AI74" i="13"/>
  <c r="AI42" i="13"/>
  <c r="AK10" i="15"/>
  <c r="T135" i="16"/>
  <c r="L87" i="14"/>
  <c r="W58" i="13"/>
  <c r="O7" i="13"/>
  <c r="AI2" i="11"/>
  <c r="AJ2" i="11"/>
  <c r="AK2" i="11"/>
  <c r="AL2" i="11"/>
  <c r="AM2" i="11"/>
  <c r="AN2" i="11"/>
  <c r="AO2" i="11"/>
  <c r="AP2" i="11"/>
  <c r="AQ2" i="11"/>
  <c r="AR2" i="11"/>
  <c r="AS2" i="11"/>
  <c r="AT2" i="11"/>
  <c r="AU2" i="11"/>
  <c r="AV2" i="11"/>
  <c r="AW2" i="11"/>
  <c r="AX2" i="11"/>
  <c r="AY2" i="11"/>
  <c r="AZ2" i="11"/>
  <c r="BA2" i="11"/>
  <c r="BB2" i="11"/>
  <c r="BC2" i="11"/>
  <c r="BD2" i="11"/>
  <c r="BE2" i="11"/>
  <c r="BF2" i="11"/>
  <c r="BG2" i="11"/>
  <c r="BH2" i="11"/>
  <c r="BI2" i="11"/>
  <c r="BJ2" i="11"/>
  <c r="BK2" i="11"/>
  <c r="BL2" i="11"/>
  <c r="BM2" i="11"/>
  <c r="BN2" i="11"/>
  <c r="BO2" i="11"/>
  <c r="AH3" i="11"/>
  <c r="AI6" i="17"/>
  <c r="AJ6" i="17"/>
  <c r="AK6" i="17"/>
  <c r="AH5" i="17"/>
  <c r="AI22" i="13"/>
  <c r="AJ22" i="13"/>
  <c r="AK22" i="13"/>
  <c r="AH21" i="13"/>
  <c r="I71" i="16"/>
  <c r="AB103" i="15"/>
  <c r="M33" i="1"/>
  <c r="M24" i="1"/>
  <c r="AA33" i="1"/>
  <c r="AA24" i="1"/>
  <c r="AA11" i="1"/>
  <c r="N205" i="2"/>
  <c r="N221" i="2"/>
  <c r="AD258" i="2"/>
  <c r="AL9" i="8"/>
  <c r="AI90" i="13"/>
  <c r="AI22" i="11"/>
  <c r="AJ22" i="11"/>
  <c r="AK22" i="11"/>
  <c r="AF238" i="2"/>
  <c r="V67" i="2"/>
  <c r="V65" i="2"/>
  <c r="J71" i="13"/>
  <c r="AG53" i="1"/>
  <c r="AG51" i="1"/>
  <c r="AH6" i="15"/>
  <c r="AG5" i="15"/>
  <c r="AI70" i="16"/>
  <c r="AK70" i="16"/>
  <c r="AK134" i="14"/>
  <c r="AI102" i="12"/>
  <c r="AJ102" i="12"/>
  <c r="AK102" i="12"/>
  <c r="AF118" i="11"/>
  <c r="AG118" i="11"/>
  <c r="AH118" i="11"/>
  <c r="AL118" i="11"/>
  <c r="AM118" i="11"/>
  <c r="AN118" i="11"/>
  <c r="AO118" i="11"/>
  <c r="AP118" i="11"/>
  <c r="AQ118" i="11"/>
  <c r="AR118" i="11"/>
  <c r="AS118" i="11"/>
  <c r="AT118" i="11"/>
  <c r="AU118" i="11"/>
  <c r="AV118" i="11"/>
  <c r="AW118" i="11"/>
  <c r="AX118" i="11"/>
  <c r="AY118" i="11"/>
  <c r="AZ118" i="11"/>
  <c r="BA118" i="11"/>
  <c r="BB118" i="11"/>
  <c r="BC118" i="11"/>
  <c r="BD118" i="11"/>
  <c r="BE118" i="11"/>
  <c r="BF118" i="11"/>
  <c r="BG118" i="11"/>
  <c r="BH118" i="11"/>
  <c r="BI118" i="11"/>
  <c r="BJ118" i="11"/>
  <c r="BK118" i="11"/>
  <c r="BL118" i="11"/>
  <c r="BM118" i="11"/>
  <c r="BN118" i="11"/>
  <c r="BO118" i="11"/>
  <c r="F40" i="7"/>
  <c r="AR27" i="1"/>
  <c r="AL14" i="1"/>
  <c r="AR14" i="1"/>
  <c r="N33" i="1"/>
  <c r="N31" i="1"/>
  <c r="N23" i="1"/>
  <c r="Y33" i="1"/>
  <c r="Y23" i="1"/>
  <c r="K93" i="1"/>
  <c r="K23" i="1"/>
  <c r="K22" i="2"/>
  <c r="F310" i="7"/>
  <c r="AF118" i="17"/>
  <c r="AG118" i="17"/>
  <c r="AL118" i="17"/>
  <c r="AM118" i="17"/>
  <c r="AN118" i="17"/>
  <c r="AO118" i="17"/>
  <c r="AP118" i="17"/>
  <c r="AQ118" i="17"/>
  <c r="AR118" i="17"/>
  <c r="AS118" i="17"/>
  <c r="AT118" i="17"/>
  <c r="AU118" i="17"/>
  <c r="AV118" i="17"/>
  <c r="AW118" i="17"/>
  <c r="AX118" i="17"/>
  <c r="AY118" i="17"/>
  <c r="AZ118" i="17"/>
  <c r="BA118" i="17"/>
  <c r="BB118" i="17"/>
  <c r="BC118" i="17"/>
  <c r="BD118" i="17"/>
  <c r="BE118" i="17"/>
  <c r="BF118" i="17"/>
  <c r="BG118" i="17"/>
  <c r="BH118" i="17"/>
  <c r="BI118" i="17"/>
  <c r="BJ118" i="17"/>
  <c r="BK118" i="17"/>
  <c r="BL118" i="17"/>
  <c r="BM118" i="17"/>
  <c r="BN118" i="17"/>
  <c r="BO118" i="17"/>
  <c r="AH134" i="13"/>
  <c r="AI134" i="13"/>
  <c r="AJ134" i="13"/>
  <c r="AK134" i="13"/>
  <c r="V23" i="11"/>
  <c r="G135" i="12"/>
  <c r="P44" i="1"/>
  <c r="D43" i="1"/>
  <c r="D23" i="1"/>
  <c r="AD42" i="1"/>
  <c r="P82" i="1"/>
  <c r="H115" i="1"/>
  <c r="H106" i="1"/>
  <c r="P116" i="1"/>
  <c r="K108" i="1"/>
  <c r="K115" i="1"/>
  <c r="P118" i="1"/>
  <c r="Y115" i="1"/>
  <c r="Y106" i="1"/>
  <c r="AD116" i="1"/>
  <c r="Z22" i="2"/>
  <c r="AD56" i="2"/>
  <c r="AD54" i="2"/>
  <c r="AC54" i="2"/>
  <c r="P80" i="2"/>
  <c r="O25" i="2"/>
  <c r="P25" i="2"/>
  <c r="M29" i="2"/>
  <c r="P182" i="2"/>
  <c r="T179" i="2"/>
  <c r="T177" i="2" s="1"/>
  <c r="P215" i="2"/>
  <c r="O205" i="2"/>
  <c r="P205" i="2"/>
  <c r="W235" i="2"/>
  <c r="AD255" i="2"/>
  <c r="AD256" i="2"/>
  <c r="R236" i="2"/>
  <c r="F237" i="2"/>
  <c r="P257" i="2"/>
  <c r="AB29" i="3"/>
  <c r="F31" i="3"/>
  <c r="Y24" i="3"/>
  <c r="F95" i="7"/>
  <c r="AF6" i="13"/>
  <c r="AG6" i="13"/>
  <c r="AL6" i="13"/>
  <c r="AM6" i="13"/>
  <c r="AN6" i="13"/>
  <c r="AO6" i="13"/>
  <c r="AP6" i="13"/>
  <c r="AQ6" i="13"/>
  <c r="AR6" i="13"/>
  <c r="AS6" i="13"/>
  <c r="AT6" i="13"/>
  <c r="AU6" i="13"/>
  <c r="AV6" i="13"/>
  <c r="AW6" i="13"/>
  <c r="AX6" i="13"/>
  <c r="AY6" i="13"/>
  <c r="AZ6" i="13"/>
  <c r="BA6" i="13"/>
  <c r="BB6" i="13"/>
  <c r="BC6" i="13"/>
  <c r="BD6" i="13"/>
  <c r="BE6" i="13"/>
  <c r="BF6" i="13"/>
  <c r="BG6" i="13"/>
  <c r="BH6" i="13"/>
  <c r="BI6" i="13"/>
  <c r="BJ6" i="13"/>
  <c r="BK6" i="13"/>
  <c r="BL6" i="13"/>
  <c r="BM6" i="13"/>
  <c r="BN6" i="13"/>
  <c r="BO6" i="13"/>
  <c r="F276" i="7"/>
  <c r="AF7" i="17"/>
  <c r="AG7" i="17"/>
  <c r="AH7" i="17"/>
  <c r="AI7" i="17"/>
  <c r="AJ7" i="17"/>
  <c r="AK7" i="17"/>
  <c r="AL7" i="17"/>
  <c r="AM7" i="17"/>
  <c r="AN7" i="17"/>
  <c r="AO7" i="17"/>
  <c r="AP7" i="17"/>
  <c r="AQ7" i="17"/>
  <c r="AR7" i="17"/>
  <c r="AS7" i="17"/>
  <c r="AT7" i="17"/>
  <c r="AU7" i="17"/>
  <c r="AV7" i="17"/>
  <c r="AW7" i="17"/>
  <c r="AX7" i="17"/>
  <c r="AY7" i="17"/>
  <c r="AZ7" i="17"/>
  <c r="BA7" i="17"/>
  <c r="BB7" i="17"/>
  <c r="BC7" i="17"/>
  <c r="BD7" i="17"/>
  <c r="BE7" i="17"/>
  <c r="BF7" i="17"/>
  <c r="BG7" i="17"/>
  <c r="BH7" i="17"/>
  <c r="BI7" i="17"/>
  <c r="BJ7" i="17"/>
  <c r="BK7" i="17"/>
  <c r="BL7" i="17"/>
  <c r="BM7" i="17"/>
  <c r="BN7" i="17"/>
  <c r="BO7" i="17"/>
  <c r="L56" i="8"/>
  <c r="L53" i="8"/>
  <c r="L268" i="2"/>
  <c r="L266" i="2"/>
  <c r="W53" i="8"/>
  <c r="W55" i="8"/>
  <c r="AG53" i="8"/>
  <c r="AH60" i="8"/>
  <c r="AH53" i="8"/>
  <c r="I57" i="8"/>
  <c r="I56" i="8"/>
  <c r="I146" i="3"/>
  <c r="I273" i="2"/>
  <c r="P273" i="2"/>
  <c r="I65" i="8"/>
  <c r="F22" i="5"/>
  <c r="AF56" i="8"/>
  <c r="AG56" i="8"/>
  <c r="AH56" i="8"/>
  <c r="AI56" i="8"/>
  <c r="AJ56" i="8"/>
  <c r="AK56" i="8"/>
  <c r="AL56" i="8"/>
  <c r="AM56" i="8"/>
  <c r="AN56" i="8"/>
  <c r="AO56" i="8"/>
  <c r="AP56" i="8"/>
  <c r="AQ56" i="8"/>
  <c r="AR56" i="8"/>
  <c r="AS56" i="8"/>
  <c r="AT56" i="8"/>
  <c r="AU56" i="8"/>
  <c r="AV56" i="8"/>
  <c r="AW56" i="8"/>
  <c r="AX56" i="8"/>
  <c r="AY56" i="8"/>
  <c r="AZ56" i="8"/>
  <c r="BA56" i="8"/>
  <c r="BB56" i="8"/>
  <c r="BC56" i="8"/>
  <c r="BD56" i="8"/>
  <c r="BE56" i="8"/>
  <c r="BF56" i="8"/>
  <c r="BG56" i="8"/>
  <c r="BH56" i="8"/>
  <c r="BI56" i="8"/>
  <c r="BJ56" i="8"/>
  <c r="BK56" i="8"/>
  <c r="BL56" i="8"/>
  <c r="BM56" i="8"/>
  <c r="BN56" i="8"/>
  <c r="BO56" i="8"/>
  <c r="R69" i="8"/>
  <c r="Z71" i="8"/>
  <c r="S72" i="8"/>
  <c r="S81" i="8"/>
  <c r="V81" i="8"/>
  <c r="V72" i="8"/>
  <c r="AF79" i="8"/>
  <c r="M82" i="8"/>
  <c r="M81" i="8"/>
  <c r="Q84" i="8"/>
  <c r="W82" i="8"/>
  <c r="W81" i="8"/>
  <c r="S330" i="9"/>
  <c r="T330" i="9"/>
  <c r="T331" i="9"/>
  <c r="P216" i="2"/>
  <c r="O206" i="2"/>
  <c r="P206" i="2"/>
  <c r="Z104" i="9"/>
  <c r="Z60" i="9"/>
  <c r="AB216" i="2"/>
  <c r="AB206" i="2"/>
  <c r="AK22" i="14"/>
  <c r="AG21" i="14"/>
  <c r="AI118" i="12"/>
  <c r="AJ118" i="12"/>
  <c r="AK118" i="12"/>
  <c r="AH22" i="12"/>
  <c r="AI22" i="15"/>
  <c r="AK22" i="15"/>
  <c r="AH118" i="13"/>
  <c r="AH70" i="12"/>
  <c r="X7" i="2"/>
  <c r="F135" i="13"/>
  <c r="U33" i="1"/>
  <c r="U24" i="1"/>
  <c r="Z43" i="1"/>
  <c r="W25" i="1"/>
  <c r="W12" i="1"/>
  <c r="P58" i="1"/>
  <c r="H71" i="1"/>
  <c r="P72" i="1"/>
  <c r="AD78" i="1"/>
  <c r="R28" i="1"/>
  <c r="W81" i="1"/>
  <c r="P95" i="1"/>
  <c r="P93" i="1" s="1"/>
  <c r="F104" i="1"/>
  <c r="O104" i="1"/>
  <c r="S107" i="1"/>
  <c r="S11" i="1"/>
  <c r="S115" i="1"/>
  <c r="D54" i="2"/>
  <c r="D22" i="2"/>
  <c r="S115" i="2"/>
  <c r="AD217" i="2"/>
  <c r="AC207" i="2"/>
  <c r="AD207" i="2"/>
  <c r="Y208" i="2"/>
  <c r="AD27" i="3"/>
  <c r="AT14" i="3"/>
  <c r="BF14" i="3"/>
  <c r="BF28" i="3"/>
  <c r="AC118" i="3"/>
  <c r="AC13" i="3" s="1"/>
  <c r="N134" i="3"/>
  <c r="N132" i="3"/>
  <c r="N115" i="3"/>
  <c r="F210" i="7"/>
  <c r="AL86" i="15"/>
  <c r="AM86" i="15"/>
  <c r="AN86" i="15"/>
  <c r="AO86" i="15"/>
  <c r="AP86" i="15"/>
  <c r="AQ86" i="15"/>
  <c r="AR86" i="15"/>
  <c r="AS86" i="15"/>
  <c r="AT86" i="15"/>
  <c r="AU86" i="15"/>
  <c r="AV86" i="15"/>
  <c r="AW86" i="15"/>
  <c r="AX86" i="15"/>
  <c r="AY86" i="15"/>
  <c r="AZ86" i="15"/>
  <c r="BA86" i="15"/>
  <c r="BB86" i="15"/>
  <c r="BC86" i="15"/>
  <c r="BD86" i="15"/>
  <c r="BE86" i="15"/>
  <c r="BF86" i="15"/>
  <c r="BG86" i="15"/>
  <c r="BH86" i="15"/>
  <c r="BI86" i="15"/>
  <c r="BJ86" i="15"/>
  <c r="BK86" i="15"/>
  <c r="BL86" i="15"/>
  <c r="BM86" i="15"/>
  <c r="BN86" i="15"/>
  <c r="BO86" i="15"/>
  <c r="AF86" i="15"/>
  <c r="AG86" i="15"/>
  <c r="F235" i="7"/>
  <c r="AL22" i="16"/>
  <c r="AM22" i="16"/>
  <c r="AN22" i="16"/>
  <c r="AO22" i="16"/>
  <c r="AP22" i="16"/>
  <c r="AQ22" i="16"/>
  <c r="AR22" i="16"/>
  <c r="AS22" i="16"/>
  <c r="AT22" i="16"/>
  <c r="AU22" i="16"/>
  <c r="AV22" i="16"/>
  <c r="AW22" i="16"/>
  <c r="AX22" i="16"/>
  <c r="AY22" i="16"/>
  <c r="AZ22" i="16"/>
  <c r="BA22" i="16"/>
  <c r="BB22" i="16"/>
  <c r="BC22" i="16"/>
  <c r="BD22" i="16"/>
  <c r="BE22" i="16"/>
  <c r="BF22" i="16"/>
  <c r="BG22" i="16"/>
  <c r="BH22" i="16"/>
  <c r="BI22" i="16"/>
  <c r="BJ22" i="16"/>
  <c r="BK22" i="16"/>
  <c r="BL22" i="16"/>
  <c r="BM22" i="16"/>
  <c r="BN22" i="16"/>
  <c r="BO22" i="16"/>
  <c r="AF22" i="16"/>
  <c r="AG22" i="16"/>
  <c r="J24" i="8"/>
  <c r="J25" i="8"/>
  <c r="J33" i="8"/>
  <c r="J145" i="3"/>
  <c r="J272" i="2"/>
  <c r="S91" i="8"/>
  <c r="S90" i="8"/>
  <c r="T90" i="8"/>
  <c r="N71" i="13"/>
  <c r="F24" i="1"/>
  <c r="F33" i="1"/>
  <c r="U53" i="1"/>
  <c r="U51" i="1"/>
  <c r="AD55" i="1"/>
  <c r="I25" i="1"/>
  <c r="I12" i="1"/>
  <c r="P56" i="1"/>
  <c r="E21" i="1"/>
  <c r="K61" i="1"/>
  <c r="K21" i="1"/>
  <c r="AD72" i="1"/>
  <c r="AD74" i="1"/>
  <c r="S73" i="1"/>
  <c r="S71" i="1"/>
  <c r="S23" i="1"/>
  <c r="S10" i="1"/>
  <c r="U93" i="1"/>
  <c r="AD94" i="1"/>
  <c r="P127" i="1"/>
  <c r="F107" i="1"/>
  <c r="T125" i="1"/>
  <c r="T107" i="1"/>
  <c r="T11" i="1"/>
  <c r="E109" i="1"/>
  <c r="P129" i="1"/>
  <c r="F26" i="2"/>
  <c r="M24" i="2"/>
  <c r="P116" i="2"/>
  <c r="BN14" i="2"/>
  <c r="BT14" i="2"/>
  <c r="BT117" i="2"/>
  <c r="W236" i="2"/>
  <c r="D252" i="2"/>
  <c r="U9" i="2"/>
  <c r="U110" i="2"/>
  <c r="AC271" i="2"/>
  <c r="AD273" i="2"/>
  <c r="AD274" i="2"/>
  <c r="S271" i="2"/>
  <c r="D25" i="3"/>
  <c r="L25" i="3"/>
  <c r="L46" i="3"/>
  <c r="BB7" i="4"/>
  <c r="BC7" i="4"/>
  <c r="BD7" i="4"/>
  <c r="BE7" i="4"/>
  <c r="F51" i="7"/>
  <c r="AL7" i="12"/>
  <c r="AM7" i="12"/>
  <c r="AN7" i="12"/>
  <c r="AO7" i="12"/>
  <c r="AP7" i="12"/>
  <c r="AQ7" i="12"/>
  <c r="AR7" i="12"/>
  <c r="AS7" i="12"/>
  <c r="AT7" i="12"/>
  <c r="AU7" i="12"/>
  <c r="AV7" i="12"/>
  <c r="AW7" i="12"/>
  <c r="AX7" i="12"/>
  <c r="AY7" i="12"/>
  <c r="AZ7" i="12"/>
  <c r="BA7" i="12"/>
  <c r="BB7" i="12"/>
  <c r="BC7" i="12"/>
  <c r="BD7" i="12"/>
  <c r="BE7" i="12"/>
  <c r="BF7" i="12"/>
  <c r="BG7" i="12"/>
  <c r="BH7" i="12"/>
  <c r="BI7" i="12"/>
  <c r="BJ7" i="12"/>
  <c r="BK7" i="12"/>
  <c r="BL7" i="12"/>
  <c r="BM7" i="12"/>
  <c r="BN7" i="12"/>
  <c r="BO7" i="12"/>
  <c r="AF7" i="12"/>
  <c r="AG7" i="12"/>
  <c r="AH7" i="12"/>
  <c r="AI7" i="12"/>
  <c r="AJ7" i="12"/>
  <c r="AK7" i="12"/>
  <c r="AG86" i="8"/>
  <c r="AG87" i="8"/>
  <c r="AG264" i="2"/>
  <c r="U26" i="8"/>
  <c r="U22" i="8"/>
  <c r="U23" i="8"/>
  <c r="AD86" i="1"/>
  <c r="AC123" i="1"/>
  <c r="V23" i="1"/>
  <c r="V10" i="1"/>
  <c r="AD22" i="1"/>
  <c r="AD29" i="1"/>
  <c r="AD20" i="1"/>
  <c r="R9" i="1"/>
  <c r="L24" i="1"/>
  <c r="L11" i="1"/>
  <c r="R16" i="1"/>
  <c r="AD32" i="1"/>
  <c r="O23" i="1"/>
  <c r="R24" i="1"/>
  <c r="Z24" i="1"/>
  <c r="Z11" i="1"/>
  <c r="K25" i="1"/>
  <c r="K12" i="1"/>
  <c r="Z25" i="1"/>
  <c r="W23" i="1"/>
  <c r="W33" i="1"/>
  <c r="J21" i="1"/>
  <c r="J31" i="1"/>
  <c r="P32" i="1"/>
  <c r="L21" i="1"/>
  <c r="U43" i="1"/>
  <c r="U23" i="1"/>
  <c r="U10" i="1"/>
  <c r="O25" i="1"/>
  <c r="M28" i="1"/>
  <c r="M15" i="1"/>
  <c r="H21" i="1"/>
  <c r="AD52" i="1"/>
  <c r="E23" i="1"/>
  <c r="E53" i="1"/>
  <c r="P62" i="1"/>
  <c r="D63" i="1"/>
  <c r="P64" i="1"/>
  <c r="Y61" i="1"/>
  <c r="I71" i="1"/>
  <c r="G73" i="1"/>
  <c r="N73" i="1"/>
  <c r="N71" i="1"/>
  <c r="P78" i="1"/>
  <c r="P84" i="1"/>
  <c r="G83" i="1"/>
  <c r="G81" i="1"/>
  <c r="P94" i="1"/>
  <c r="D93" i="1"/>
  <c r="D91" i="1" s="1"/>
  <c r="T103" i="1"/>
  <c r="T8" i="1"/>
  <c r="T7" i="1"/>
  <c r="X103" i="1"/>
  <c r="X8" i="1"/>
  <c r="X7" i="1"/>
  <c r="AB103" i="1"/>
  <c r="AB8" i="1"/>
  <c r="AB7" i="1"/>
  <c r="L105" i="1"/>
  <c r="AA106" i="1"/>
  <c r="AA115" i="1"/>
  <c r="AC115" i="1"/>
  <c r="I125" i="1"/>
  <c r="I123" i="1"/>
  <c r="N125" i="1"/>
  <c r="N123" i="1"/>
  <c r="R125" i="1"/>
  <c r="R123" i="1"/>
  <c r="R107" i="1"/>
  <c r="AD127" i="1"/>
  <c r="E135" i="1"/>
  <c r="V22" i="2"/>
  <c r="X22" i="2"/>
  <c r="L24" i="2"/>
  <c r="S24" i="2"/>
  <c r="E25" i="2"/>
  <c r="W26" i="2"/>
  <c r="F28" i="2"/>
  <c r="J29" i="2"/>
  <c r="O30" i="2"/>
  <c r="P30" i="2"/>
  <c r="K25" i="2"/>
  <c r="K26" i="2"/>
  <c r="S28" i="2"/>
  <c r="U30" i="2"/>
  <c r="X28" i="2"/>
  <c r="W22" i="2"/>
  <c r="H22" i="2"/>
  <c r="J25" i="2"/>
  <c r="S110" i="2"/>
  <c r="AD111" i="2"/>
  <c r="D115" i="2"/>
  <c r="J115" i="2"/>
  <c r="N179" i="2"/>
  <c r="D190" i="2"/>
  <c r="AD192" i="2"/>
  <c r="P223" i="2"/>
  <c r="O221" i="2"/>
  <c r="Z221" i="2"/>
  <c r="P228" i="2"/>
  <c r="O208" i="2"/>
  <c r="P208" i="2"/>
  <c r="AD233" i="2"/>
  <c r="AG232" i="2"/>
  <c r="AG9" i="2"/>
  <c r="H235" i="2"/>
  <c r="D239" i="2"/>
  <c r="T271" i="2"/>
  <c r="T8" i="2"/>
  <c r="AD272" i="2"/>
  <c r="Y16" i="2"/>
  <c r="AR28" i="3"/>
  <c r="AL14" i="3"/>
  <c r="AR14" i="3"/>
  <c r="P70" i="3"/>
  <c r="AC79" i="3"/>
  <c r="L90" i="3"/>
  <c r="L88" i="3" s="1"/>
  <c r="X90" i="3"/>
  <c r="P92" i="3"/>
  <c r="P95" i="3"/>
  <c r="U119" i="3"/>
  <c r="D264" i="2"/>
  <c r="P264" i="2"/>
  <c r="AB2" i="8"/>
  <c r="L86" i="8"/>
  <c r="L87" i="8"/>
  <c r="K264" i="2"/>
  <c r="X37" i="8"/>
  <c r="Y38" i="8" s="1"/>
  <c r="Z267" i="2"/>
  <c r="AA37" i="8"/>
  <c r="S56" i="8"/>
  <c r="S53" i="8"/>
  <c r="U268" i="2"/>
  <c r="Y53" i="8"/>
  <c r="AA268" i="2"/>
  <c r="AA266" i="2"/>
  <c r="AF53" i="8"/>
  <c r="AF67" i="8"/>
  <c r="AF268" i="2"/>
  <c r="X69" i="8"/>
  <c r="X72" i="8"/>
  <c r="Z269" i="2"/>
  <c r="H269" i="2"/>
  <c r="H266" i="2"/>
  <c r="G93" i="8"/>
  <c r="U17" i="9"/>
  <c r="AF76" i="9"/>
  <c r="AB72" i="9"/>
  <c r="AB69" i="9"/>
  <c r="AB74" i="9" s="1"/>
  <c r="AB71" i="9"/>
  <c r="AB60" i="9"/>
  <c r="I73" i="9"/>
  <c r="I72" i="9"/>
  <c r="I245" i="2"/>
  <c r="T81" i="9"/>
  <c r="T73" i="9"/>
  <c r="T72" i="9"/>
  <c r="J81" i="9"/>
  <c r="J125" i="3"/>
  <c r="W72" i="9"/>
  <c r="Y245" i="2"/>
  <c r="AF82" i="9"/>
  <c r="AF116" i="1"/>
  <c r="AB73" i="9"/>
  <c r="AB66" i="9"/>
  <c r="U20" i="1"/>
  <c r="U8" i="1"/>
  <c r="Y20" i="1"/>
  <c r="Y8" i="1"/>
  <c r="Y7" i="1"/>
  <c r="AC20" i="1"/>
  <c r="AC8" i="1"/>
  <c r="G33" i="1"/>
  <c r="G31" i="1"/>
  <c r="G23" i="1"/>
  <c r="AD34" i="1"/>
  <c r="R23" i="1"/>
  <c r="R33" i="1"/>
  <c r="AB11" i="1"/>
  <c r="E33" i="1"/>
  <c r="E24" i="1"/>
  <c r="H43" i="1"/>
  <c r="H41" i="1"/>
  <c r="H24" i="1"/>
  <c r="AD46" i="1"/>
  <c r="P52" i="1"/>
  <c r="I53" i="1"/>
  <c r="AD56" i="1"/>
  <c r="T25" i="1"/>
  <c r="T12" i="1"/>
  <c r="G28" i="1"/>
  <c r="O28" i="1"/>
  <c r="O15" i="1"/>
  <c r="AD48" i="1"/>
  <c r="AB28" i="1"/>
  <c r="P65" i="1"/>
  <c r="E63" i="1"/>
  <c r="O63" i="1"/>
  <c r="O61" i="1"/>
  <c r="O24" i="1"/>
  <c r="O11" i="1"/>
  <c r="U63" i="1"/>
  <c r="U61" i="1"/>
  <c r="AD65" i="1"/>
  <c r="AA63" i="1"/>
  <c r="AD68" i="1"/>
  <c r="T63" i="1"/>
  <c r="T61" i="1"/>
  <c r="P75" i="1"/>
  <c r="D73" i="1"/>
  <c r="AC83" i="1"/>
  <c r="AC81" i="1"/>
  <c r="AC23" i="1"/>
  <c r="AD85" i="1"/>
  <c r="R83" i="1"/>
  <c r="E25" i="1"/>
  <c r="P86" i="1"/>
  <c r="H83" i="1"/>
  <c r="H81" i="1"/>
  <c r="L23" i="1"/>
  <c r="L83" i="1"/>
  <c r="AB93" i="1"/>
  <c r="P98" i="1"/>
  <c r="X13" i="1"/>
  <c r="J104" i="1"/>
  <c r="AB115" i="1"/>
  <c r="J25" i="1"/>
  <c r="J12" i="1"/>
  <c r="Z108" i="1"/>
  <c r="I109" i="1"/>
  <c r="Z109" i="1"/>
  <c r="AD119" i="1"/>
  <c r="AD98" i="1"/>
  <c r="T110" i="1"/>
  <c r="AD120" i="1"/>
  <c r="F125" i="1"/>
  <c r="F123" i="1"/>
  <c r="E110" i="1"/>
  <c r="P130" i="1"/>
  <c r="F135" i="1"/>
  <c r="AC135" i="1"/>
  <c r="AC9" i="1"/>
  <c r="M22" i="2"/>
  <c r="T24" i="2"/>
  <c r="X25" i="2"/>
  <c r="AA26" i="2"/>
  <c r="E28" i="2"/>
  <c r="J28" i="2"/>
  <c r="Z28" i="2"/>
  <c r="G25" i="2"/>
  <c r="L25" i="2"/>
  <c r="W24" i="2"/>
  <c r="P77" i="2"/>
  <c r="D26" i="2"/>
  <c r="AD85" i="2"/>
  <c r="AC30" i="2"/>
  <c r="AD30" i="2"/>
  <c r="T26" i="2"/>
  <c r="AF8" i="2"/>
  <c r="R237" i="2"/>
  <c r="N252" i="2"/>
  <c r="P259" i="2"/>
  <c r="AB68" i="3"/>
  <c r="AB66" i="3" s="1"/>
  <c r="G90" i="3"/>
  <c r="U90" i="3"/>
  <c r="Y90" i="3"/>
  <c r="AC90" i="3"/>
  <c r="N90" i="3"/>
  <c r="M90" i="3"/>
  <c r="AG5" i="8"/>
  <c r="AG19" i="8"/>
  <c r="AH6" i="8"/>
  <c r="X84" i="8"/>
  <c r="Q91" i="8"/>
  <c r="R90" i="8"/>
  <c r="W93" i="8"/>
  <c r="W91" i="8"/>
  <c r="AC93" i="8"/>
  <c r="AC90" i="8"/>
  <c r="AG94" i="8"/>
  <c r="K5" i="9"/>
  <c r="K212" i="2"/>
  <c r="V123" i="3"/>
  <c r="AC25" i="9"/>
  <c r="N25" i="9"/>
  <c r="N114" i="1"/>
  <c r="T114" i="1"/>
  <c r="R25" i="9"/>
  <c r="X114" i="1"/>
  <c r="AB114" i="1"/>
  <c r="S85" i="9"/>
  <c r="S88" i="9"/>
  <c r="S60" i="9"/>
  <c r="P85" i="9"/>
  <c r="X85" i="9"/>
  <c r="D89" i="9"/>
  <c r="D88" i="9"/>
  <c r="D246" i="2"/>
  <c r="S126" i="3"/>
  <c r="E66" i="9"/>
  <c r="E117" i="1"/>
  <c r="E107" i="1"/>
  <c r="I66" i="9"/>
  <c r="M66" i="9"/>
  <c r="M89" i="9"/>
  <c r="M117" i="1"/>
  <c r="M107" i="1"/>
  <c r="Q66" i="9"/>
  <c r="U66" i="9"/>
  <c r="U89" i="9"/>
  <c r="W117" i="1"/>
  <c r="W107" i="1"/>
  <c r="W11" i="1"/>
  <c r="K117" i="9"/>
  <c r="K217" i="2"/>
  <c r="K207" i="2"/>
  <c r="AF217" i="2"/>
  <c r="AF207" i="2"/>
  <c r="M120" i="9"/>
  <c r="M121" i="9"/>
  <c r="M119" i="1"/>
  <c r="T129" i="9"/>
  <c r="Z131" i="9"/>
  <c r="AB128" i="3"/>
  <c r="AB118" i="3" s="1"/>
  <c r="AB13" i="3" s="1"/>
  <c r="AB245" i="9"/>
  <c r="AB236" i="9"/>
  <c r="AB227" i="9"/>
  <c r="AB229" i="9"/>
  <c r="M245" i="9"/>
  <c r="M228" i="9"/>
  <c r="M229" i="9"/>
  <c r="M135" i="3"/>
  <c r="T135" i="13"/>
  <c r="F12" i="1"/>
  <c r="AD26" i="1"/>
  <c r="P34" i="1"/>
  <c r="AC33" i="1"/>
  <c r="D33" i="1"/>
  <c r="P35" i="1"/>
  <c r="I24" i="1"/>
  <c r="I11" i="1"/>
  <c r="N24" i="1"/>
  <c r="N11" i="1"/>
  <c r="D25" i="1"/>
  <c r="N25" i="1"/>
  <c r="N12" i="1"/>
  <c r="X25" i="1"/>
  <c r="X33" i="1"/>
  <c r="I28" i="1"/>
  <c r="I15" i="1"/>
  <c r="S33" i="1"/>
  <c r="AD35" i="1"/>
  <c r="F21" i="1"/>
  <c r="O21" i="1"/>
  <c r="T43" i="1"/>
  <c r="AD44" i="1"/>
  <c r="T23" i="1"/>
  <c r="V43" i="1"/>
  <c r="AB23" i="1"/>
  <c r="L51" i="1"/>
  <c r="G53" i="1"/>
  <c r="O53" i="1"/>
  <c r="T53" i="1"/>
  <c r="AB53" i="1"/>
  <c r="AB51" i="1"/>
  <c r="AA53" i="1"/>
  <c r="AA23" i="1"/>
  <c r="AA10" i="1"/>
  <c r="T28" i="1"/>
  <c r="T15" i="1"/>
  <c r="M61" i="1"/>
  <c r="J63" i="1"/>
  <c r="P68" i="1"/>
  <c r="Z23" i="1"/>
  <c r="Z10" i="1"/>
  <c r="Z63" i="1"/>
  <c r="Z61" i="1"/>
  <c r="M73" i="1"/>
  <c r="M71" i="1"/>
  <c r="M23" i="1"/>
  <c r="Z28" i="1"/>
  <c r="E83" i="1"/>
  <c r="S81" i="1"/>
  <c r="F83" i="1"/>
  <c r="AD88" i="1"/>
  <c r="W93" i="1"/>
  <c r="W91" i="1"/>
  <c r="AD104" i="1"/>
  <c r="AD103" i="1"/>
  <c r="V103" i="1"/>
  <c r="Z103" i="1"/>
  <c r="AG103" i="1"/>
  <c r="K106" i="1"/>
  <c r="K105" i="1"/>
  <c r="W106" i="1"/>
  <c r="N106" i="1"/>
  <c r="N115" i="1"/>
  <c r="T115" i="1"/>
  <c r="U107" i="1"/>
  <c r="U115" i="1"/>
  <c r="O108" i="1"/>
  <c r="O115" i="1"/>
  <c r="G115" i="1"/>
  <c r="Z110" i="1"/>
  <c r="T123" i="1"/>
  <c r="AD128" i="1"/>
  <c r="AD130" i="1"/>
  <c r="V135" i="1"/>
  <c r="U135" i="1"/>
  <c r="U9" i="1"/>
  <c r="J24" i="2"/>
  <c r="U24" i="2"/>
  <c r="E22" i="2"/>
  <c r="V28" i="2"/>
  <c r="W29" i="2"/>
  <c r="T22" i="2"/>
  <c r="R24" i="2"/>
  <c r="U98" i="2"/>
  <c r="G26" i="2"/>
  <c r="AD112" i="2"/>
  <c r="R110" i="2"/>
  <c r="W9" i="2"/>
  <c r="W7" i="2"/>
  <c r="AA9" i="2"/>
  <c r="AA7" i="2"/>
  <c r="H168" i="2"/>
  <c r="X168" i="2"/>
  <c r="X166" i="2" s="1"/>
  <c r="S190" i="2"/>
  <c r="Y205" i="2"/>
  <c r="S208" i="2"/>
  <c r="W209" i="2"/>
  <c r="AA209" i="2"/>
  <c r="K204" i="2"/>
  <c r="Z207" i="2"/>
  <c r="V208" i="2"/>
  <c r="P229" i="2"/>
  <c r="O209" i="2"/>
  <c r="P209" i="2"/>
  <c r="AD264" i="2"/>
  <c r="U266" i="2"/>
  <c r="AC9" i="2"/>
  <c r="W29" i="3"/>
  <c r="T57" i="3"/>
  <c r="P80" i="3"/>
  <c r="Z90" i="3"/>
  <c r="Z88" i="3" s="1"/>
  <c r="K101" i="3"/>
  <c r="I86" i="8"/>
  <c r="I87" i="8"/>
  <c r="T86" i="8"/>
  <c r="W33" i="8"/>
  <c r="Y145" i="3"/>
  <c r="AG32" i="8"/>
  <c r="AG145" i="3"/>
  <c r="AC33" i="8"/>
  <c r="AG33" i="8"/>
  <c r="G56" i="8"/>
  <c r="G53" i="8"/>
  <c r="G268" i="2"/>
  <c r="G266" i="2"/>
  <c r="K56" i="8"/>
  <c r="K53" i="8"/>
  <c r="P56" i="8"/>
  <c r="P53" i="8"/>
  <c r="R268" i="2"/>
  <c r="R266" i="2"/>
  <c r="K49" i="9"/>
  <c r="K41" i="9"/>
  <c r="K40" i="9"/>
  <c r="K243" i="2"/>
  <c r="K233" i="2" s="1"/>
  <c r="T85" i="9"/>
  <c r="G85" i="9"/>
  <c r="G60" i="9"/>
  <c r="G215" i="2"/>
  <c r="G205" i="2"/>
  <c r="U63" i="9"/>
  <c r="U57" i="9" s="1"/>
  <c r="W247" i="2"/>
  <c r="W237" i="2" s="1"/>
  <c r="X105" i="9"/>
  <c r="Z247" i="2"/>
  <c r="X104" i="9"/>
  <c r="AF218" i="2"/>
  <c r="P145" i="9"/>
  <c r="P137" i="9"/>
  <c r="R249" i="2"/>
  <c r="P136" i="9"/>
  <c r="L197" i="9"/>
  <c r="L253" i="2"/>
  <c r="J125" i="1"/>
  <c r="J123" i="1"/>
  <c r="AB106" i="1"/>
  <c r="Z115" i="1"/>
  <c r="AD45" i="1"/>
  <c r="G21" i="1"/>
  <c r="AD75" i="1"/>
  <c r="S8" i="1"/>
  <c r="S7" i="1"/>
  <c r="W8" i="1"/>
  <c r="AA8" i="1"/>
  <c r="AA7" i="1"/>
  <c r="AG8" i="1"/>
  <c r="H33" i="1"/>
  <c r="O33" i="1"/>
  <c r="W53" i="1"/>
  <c r="R103" i="1"/>
  <c r="G106" i="1"/>
  <c r="G105" i="1"/>
  <c r="F106" i="1"/>
  <c r="I115" i="1"/>
  <c r="J115" i="1"/>
  <c r="X115" i="1"/>
  <c r="P117" i="1"/>
  <c r="O125" i="1"/>
  <c r="O123" i="1"/>
  <c r="L22" i="2"/>
  <c r="P41" i="2"/>
  <c r="AC25" i="2"/>
  <c r="AD25" i="2"/>
  <c r="Y267" i="2"/>
  <c r="Y266" i="2"/>
  <c r="J86" i="8"/>
  <c r="J87" i="8"/>
  <c r="AC24" i="8"/>
  <c r="R25" i="8"/>
  <c r="W24" i="8"/>
  <c r="H33" i="8"/>
  <c r="O24" i="8"/>
  <c r="O25" i="8"/>
  <c r="R33" i="8"/>
  <c r="S33" i="8"/>
  <c r="X33" i="8"/>
  <c r="AC145" i="3"/>
  <c r="AA33" i="8"/>
  <c r="K49" i="8"/>
  <c r="D53" i="8"/>
  <c r="D56" i="8"/>
  <c r="I53" i="8"/>
  <c r="P55" i="8"/>
  <c r="AF64" i="8"/>
  <c r="AB65" i="8"/>
  <c r="V69" i="8"/>
  <c r="L82" i="8"/>
  <c r="J91" i="8"/>
  <c r="O91" i="8"/>
  <c r="Z91" i="8"/>
  <c r="AC91" i="8"/>
  <c r="AC89" i="8"/>
  <c r="E87" i="8"/>
  <c r="N330" i="9"/>
  <c r="N331" i="9"/>
  <c r="AG330" i="9"/>
  <c r="AG331" i="9"/>
  <c r="R5" i="9"/>
  <c r="AA33" i="9"/>
  <c r="AA24" i="9"/>
  <c r="AA25" i="9"/>
  <c r="Z40" i="9"/>
  <c r="H72" i="9"/>
  <c r="O60" i="9"/>
  <c r="AA60" i="9"/>
  <c r="H81" i="9"/>
  <c r="S81" i="9"/>
  <c r="S63" i="9"/>
  <c r="S57" i="9"/>
  <c r="AA72" i="9"/>
  <c r="AG80" i="9"/>
  <c r="AG125" i="3" s="1"/>
  <c r="AC81" i="9"/>
  <c r="G66" i="9"/>
  <c r="Q60" i="9"/>
  <c r="T97" i="9"/>
  <c r="T89" i="9"/>
  <c r="T88" i="9"/>
  <c r="AB89" i="9"/>
  <c r="AB63" i="9"/>
  <c r="AB56" i="9" s="1"/>
  <c r="AA97" i="9"/>
  <c r="AA88" i="9"/>
  <c r="AA89" i="9"/>
  <c r="V103" i="9"/>
  <c r="I61" i="9"/>
  <c r="I117" i="9"/>
  <c r="Q120" i="9"/>
  <c r="L131" i="9"/>
  <c r="L129" i="9"/>
  <c r="R131" i="9"/>
  <c r="R64" i="9"/>
  <c r="T128" i="3"/>
  <c r="J60" i="9"/>
  <c r="J133" i="9"/>
  <c r="K134" i="9" s="1"/>
  <c r="J136" i="9"/>
  <c r="S58" i="11"/>
  <c r="AA58" i="11"/>
  <c r="E88" i="11"/>
  <c r="E94" i="10"/>
  <c r="H88" i="11"/>
  <c r="H94" i="10"/>
  <c r="M88" i="11"/>
  <c r="M89" i="11"/>
  <c r="AC26" i="8"/>
  <c r="AF35" i="8"/>
  <c r="AC23" i="8"/>
  <c r="M23" i="8"/>
  <c r="Q21" i="8"/>
  <c r="Q23" i="8"/>
  <c r="K25" i="8"/>
  <c r="K24" i="8"/>
  <c r="K145" i="3"/>
  <c r="AD33" i="8"/>
  <c r="S145" i="3"/>
  <c r="AD49" i="8"/>
  <c r="T58" i="8"/>
  <c r="U54" i="8"/>
  <c r="T146" i="3"/>
  <c r="R65" i="8"/>
  <c r="X56" i="8"/>
  <c r="X57" i="8"/>
  <c r="G82" i="8"/>
  <c r="G138" i="1" s="1"/>
  <c r="G81" i="8"/>
  <c r="J90" i="8"/>
  <c r="N91" i="8"/>
  <c r="Z90" i="8"/>
  <c r="AB41" i="9"/>
  <c r="AB40" i="9"/>
  <c r="T40" i="9"/>
  <c r="AF48" i="9"/>
  <c r="AB49" i="9"/>
  <c r="O72" i="9"/>
  <c r="AA81" i="9"/>
  <c r="AA64" i="9"/>
  <c r="Y88" i="9"/>
  <c r="H85" i="9"/>
  <c r="H87" i="9"/>
  <c r="H88" i="9"/>
  <c r="N97" i="9"/>
  <c r="N89" i="9"/>
  <c r="W97" i="9"/>
  <c r="W89" i="9"/>
  <c r="AG108" i="9"/>
  <c r="AC101" i="9"/>
  <c r="AC60" i="9"/>
  <c r="J131" i="9"/>
  <c r="J129" i="9"/>
  <c r="J128" i="3"/>
  <c r="J118" i="3" s="1"/>
  <c r="J13" i="3" s="1"/>
  <c r="W121" i="9"/>
  <c r="AC66" i="9"/>
  <c r="AC131" i="9"/>
  <c r="H149" i="9"/>
  <c r="AF34" i="10"/>
  <c r="AB26" i="10"/>
  <c r="D21" i="1"/>
  <c r="V16" i="2"/>
  <c r="F117" i="3"/>
  <c r="W146" i="3"/>
  <c r="F86" i="8"/>
  <c r="F87" i="8"/>
  <c r="U86" i="8"/>
  <c r="U87" i="8"/>
  <c r="X24" i="8"/>
  <c r="V25" i="8"/>
  <c r="J23" i="8"/>
  <c r="T25" i="8"/>
  <c r="T24" i="8"/>
  <c r="Y33" i="8"/>
  <c r="G145" i="3"/>
  <c r="K33" i="8"/>
  <c r="P33" i="8"/>
  <c r="AB25" i="8"/>
  <c r="AB24" i="8"/>
  <c r="AB33" i="8"/>
  <c r="AF33" i="8"/>
  <c r="AC37" i="8"/>
  <c r="W41" i="8"/>
  <c r="W40" i="8"/>
  <c r="AA40" i="8"/>
  <c r="Q56" i="8"/>
  <c r="O53" i="8"/>
  <c r="O55" i="8"/>
  <c r="O56" i="8"/>
  <c r="AC65" i="8"/>
  <c r="O82" i="8"/>
  <c r="O84" i="8" s="1"/>
  <c r="F91" i="8"/>
  <c r="I91" i="8"/>
  <c r="K91" i="8"/>
  <c r="M91" i="8"/>
  <c r="V91" i="8"/>
  <c r="Y91" i="8"/>
  <c r="AA91" i="8"/>
  <c r="F330" i="9"/>
  <c r="F331" i="9"/>
  <c r="V330" i="9"/>
  <c r="V331" i="9"/>
  <c r="J5" i="9"/>
  <c r="AD17" i="9"/>
  <c r="AC17" i="9"/>
  <c r="AF17" i="9"/>
  <c r="AG15" i="9"/>
  <c r="O49" i="9"/>
  <c r="O40" i="9"/>
  <c r="N60" i="9"/>
  <c r="K73" i="9"/>
  <c r="O73" i="9"/>
  <c r="AA73" i="9"/>
  <c r="F69" i="9"/>
  <c r="F60" i="9"/>
  <c r="V72" i="9"/>
  <c r="Y69" i="9"/>
  <c r="Y60" i="9"/>
  <c r="L69" i="9"/>
  <c r="AC73" i="9"/>
  <c r="W88" i="9"/>
  <c r="V88" i="9"/>
  <c r="V85" i="9"/>
  <c r="L85" i="9"/>
  <c r="AF93" i="9"/>
  <c r="AF85" i="9" s="1"/>
  <c r="M97" i="9"/>
  <c r="M88" i="9"/>
  <c r="M63" i="9"/>
  <c r="AB99" i="9"/>
  <c r="AB97" i="9"/>
  <c r="AF96" i="9"/>
  <c r="AC104" i="9"/>
  <c r="Y113" i="9"/>
  <c r="AA127" i="3"/>
  <c r="AF114" i="9"/>
  <c r="AF118" i="1"/>
  <c r="AB105" i="9"/>
  <c r="AC121" i="9"/>
  <c r="F120" i="9"/>
  <c r="AB131" i="9"/>
  <c r="AB129" i="9"/>
  <c r="AF128" i="9"/>
  <c r="AB204" i="9"/>
  <c r="AD205" i="9"/>
  <c r="AF211" i="9"/>
  <c r="AB205" i="9"/>
  <c r="AG30" i="13"/>
  <c r="Y24" i="13"/>
  <c r="Y25" i="13"/>
  <c r="U25" i="13"/>
  <c r="Q25" i="13"/>
  <c r="Q24" i="13"/>
  <c r="Q30" i="10"/>
  <c r="AD32" i="13"/>
  <c r="R31" i="10"/>
  <c r="AC120" i="16"/>
  <c r="AG126" i="16"/>
  <c r="AG184" i="2" s="1"/>
  <c r="AC62" i="16"/>
  <c r="G63" i="16"/>
  <c r="G127" i="10"/>
  <c r="AB5" i="9"/>
  <c r="O24" i="9"/>
  <c r="K60" i="9"/>
  <c r="Z66" i="9"/>
  <c r="AD72" i="9"/>
  <c r="U81" i="9"/>
  <c r="V89" i="9"/>
  <c r="Z89" i="9"/>
  <c r="P97" i="9"/>
  <c r="V99" i="9"/>
  <c r="Z99" i="9"/>
  <c r="F121" i="9"/>
  <c r="N121" i="9"/>
  <c r="W133" i="9"/>
  <c r="R136" i="9"/>
  <c r="AC282" i="9"/>
  <c r="AB282" i="9"/>
  <c r="N281" i="9"/>
  <c r="N284" i="9"/>
  <c r="R284" i="9"/>
  <c r="R281" i="9"/>
  <c r="V281" i="9"/>
  <c r="V284" i="9"/>
  <c r="V224" i="9"/>
  <c r="Z284" i="9"/>
  <c r="Z281" i="9"/>
  <c r="G281" i="9"/>
  <c r="G283" i="9"/>
  <c r="L281" i="9"/>
  <c r="M282" i="9"/>
  <c r="P281" i="9"/>
  <c r="T286" i="9"/>
  <c r="T282" i="9"/>
  <c r="X281" i="9"/>
  <c r="X282" i="9"/>
  <c r="AG304" i="9"/>
  <c r="AC297" i="9"/>
  <c r="AC296" i="9"/>
  <c r="AC301" i="9"/>
  <c r="AC300" i="9"/>
  <c r="AG307" i="9"/>
  <c r="AC309" i="9"/>
  <c r="N221" i="9"/>
  <c r="AD301" i="9"/>
  <c r="Z301" i="9"/>
  <c r="AG323" i="9"/>
  <c r="AC316" i="9"/>
  <c r="U335" i="9"/>
  <c r="V334" i="9"/>
  <c r="AC9" i="11"/>
  <c r="Y29" i="10"/>
  <c r="Y21" i="10" s="1"/>
  <c r="W37" i="11"/>
  <c r="W40" i="11"/>
  <c r="W44" i="10"/>
  <c r="Z37" i="11"/>
  <c r="Z40" i="11"/>
  <c r="Z44" i="10"/>
  <c r="W42" i="12"/>
  <c r="X143" i="10"/>
  <c r="X145" i="12"/>
  <c r="K8" i="14"/>
  <c r="X40" i="8"/>
  <c r="AC5" i="9"/>
  <c r="I60" i="9"/>
  <c r="K72" i="9"/>
  <c r="AB113" i="9"/>
  <c r="T136" i="9"/>
  <c r="L133" i="9"/>
  <c r="AG159" i="9"/>
  <c r="AG250" i="2" s="1"/>
  <c r="AC152" i="9"/>
  <c r="AF196" i="9"/>
  <c r="AB197" i="9"/>
  <c r="AG201" i="9"/>
  <c r="Z224" i="9"/>
  <c r="D226" i="9"/>
  <c r="T283" i="9"/>
  <c r="AF295" i="9"/>
  <c r="Z299" i="9"/>
  <c r="AD309" i="9"/>
  <c r="S21" i="11"/>
  <c r="S28" i="10"/>
  <c r="G58" i="11"/>
  <c r="AF47" i="12"/>
  <c r="K41" i="12"/>
  <c r="K49" i="10"/>
  <c r="AG49" i="12"/>
  <c r="AG42" i="1"/>
  <c r="AC42" i="12"/>
  <c r="AC41" i="12"/>
  <c r="K42" i="12"/>
  <c r="O50" i="10"/>
  <c r="O42" i="10"/>
  <c r="O42" i="12"/>
  <c r="S42" i="12"/>
  <c r="S50" i="10"/>
  <c r="S42" i="10"/>
  <c r="AA42" i="12"/>
  <c r="AD42" i="12"/>
  <c r="AA50" i="10"/>
  <c r="AA60" i="10"/>
  <c r="S117" i="12"/>
  <c r="AC116" i="12" s="1"/>
  <c r="S124" i="10"/>
  <c r="S120" i="12"/>
  <c r="Z121" i="12"/>
  <c r="Z126" i="10"/>
  <c r="Z120" i="10" s="1"/>
  <c r="AB145" i="9"/>
  <c r="AB136" i="9"/>
  <c r="AF146" i="9"/>
  <c r="AF120" i="1"/>
  <c r="AB137" i="9"/>
  <c r="AF185" i="9"/>
  <c r="N220" i="9"/>
  <c r="AA252" i="9"/>
  <c r="AA227" i="9"/>
  <c r="AA229" i="9"/>
  <c r="AB285" i="9"/>
  <c r="AF294" i="9"/>
  <c r="AF129" i="1"/>
  <c r="AB286" i="9"/>
  <c r="V309" i="9"/>
  <c r="V228" i="9"/>
  <c r="V229" i="9"/>
  <c r="F8" i="11"/>
  <c r="F12" i="10"/>
  <c r="Q12" i="10"/>
  <c r="S9" i="11"/>
  <c r="S14" i="10"/>
  <c r="S8" i="10" s="1"/>
  <c r="S8" i="11"/>
  <c r="V8" i="11"/>
  <c r="V14" i="10"/>
  <c r="V9" i="11"/>
  <c r="Y8" i="11"/>
  <c r="Y9" i="11"/>
  <c r="R60" i="11"/>
  <c r="R76" i="10"/>
  <c r="R69" i="11"/>
  <c r="AB141" i="10"/>
  <c r="AF141" i="11"/>
  <c r="G136" i="11"/>
  <c r="G142" i="10"/>
  <c r="G136" i="10" s="1"/>
  <c r="K142" i="10"/>
  <c r="K136" i="11"/>
  <c r="N136" i="11"/>
  <c r="N142" i="10"/>
  <c r="N136" i="10" s="1"/>
  <c r="R142" i="10"/>
  <c r="R136" i="10" s="1"/>
  <c r="R136" i="11"/>
  <c r="F28" i="10"/>
  <c r="F21" i="12"/>
  <c r="J21" i="12"/>
  <c r="J28" i="10"/>
  <c r="R21" i="12"/>
  <c r="R23" i="12"/>
  <c r="R28" i="10"/>
  <c r="H24" i="12"/>
  <c r="H30" i="10"/>
  <c r="L24" i="12"/>
  <c r="P63" i="12"/>
  <c r="P79" i="10"/>
  <c r="F73" i="12"/>
  <c r="F74" i="12"/>
  <c r="F65" i="12"/>
  <c r="F81" i="10"/>
  <c r="AF82" i="12"/>
  <c r="AB66" i="12"/>
  <c r="AB74" i="12"/>
  <c r="AB82" i="10"/>
  <c r="O63" i="16"/>
  <c r="O117" i="17"/>
  <c r="O61" i="17"/>
  <c r="D149" i="9"/>
  <c r="P164" i="9"/>
  <c r="X164" i="9"/>
  <c r="F181" i="9"/>
  <c r="AD189" i="9"/>
  <c r="F197" i="9"/>
  <c r="V197" i="9"/>
  <c r="AF208" i="9"/>
  <c r="AB201" i="9"/>
  <c r="AB213" i="9"/>
  <c r="D228" i="9"/>
  <c r="D229" i="9"/>
  <c r="F227" i="9"/>
  <c r="R227" i="9"/>
  <c r="S224" i="9"/>
  <c r="AC224" i="9"/>
  <c r="AG240" i="9"/>
  <c r="AC233" i="9"/>
  <c r="AC238" i="9"/>
  <c r="AF247" i="9"/>
  <c r="AG241" i="9"/>
  <c r="AC225" i="9"/>
  <c r="G245" i="9"/>
  <c r="S245" i="9"/>
  <c r="S227" i="9"/>
  <c r="S229" i="9"/>
  <c r="T228" i="9"/>
  <c r="T229" i="9"/>
  <c r="T245" i="9"/>
  <c r="V245" i="9"/>
  <c r="D230" i="9"/>
  <c r="H230" i="9"/>
  <c r="P230" i="9"/>
  <c r="X230" i="9"/>
  <c r="AG257" i="9"/>
  <c r="AC251" i="9"/>
  <c r="N261" i="9"/>
  <c r="AA277" i="9"/>
  <c r="F284" i="9"/>
  <c r="F281" i="9"/>
  <c r="M283" i="9"/>
  <c r="Q281" i="9"/>
  <c r="U281" i="9"/>
  <c r="Y283" i="9"/>
  <c r="W293" i="9"/>
  <c r="M286" i="9"/>
  <c r="M285" i="9"/>
  <c r="Q285" i="9"/>
  <c r="Y286" i="9"/>
  <c r="K309" i="9"/>
  <c r="AC313" i="9"/>
  <c r="AG321" i="9"/>
  <c r="Z316" i="9"/>
  <c r="AF337" i="9"/>
  <c r="D337" i="9"/>
  <c r="H337" i="9"/>
  <c r="L335" i="9"/>
  <c r="L225" i="9"/>
  <c r="P335" i="9"/>
  <c r="P225" i="9"/>
  <c r="T337" i="9"/>
  <c r="T225" i="9"/>
  <c r="X225" i="9"/>
  <c r="X337" i="9"/>
  <c r="X335" i="9"/>
  <c r="V3" i="10"/>
  <c r="G33" i="10"/>
  <c r="G25" i="11"/>
  <c r="O25" i="11"/>
  <c r="O33" i="10"/>
  <c r="O26" i="11"/>
  <c r="S25" i="11"/>
  <c r="S26" i="11"/>
  <c r="S33" i="10"/>
  <c r="S26" i="10"/>
  <c r="AA33" i="10"/>
  <c r="N69" i="11"/>
  <c r="N60" i="11"/>
  <c r="AC74" i="11"/>
  <c r="AC66" i="11"/>
  <c r="AG82" i="11"/>
  <c r="AC82" i="10"/>
  <c r="J85" i="11"/>
  <c r="L124" i="10"/>
  <c r="X117" i="11"/>
  <c r="X124" i="10"/>
  <c r="D119" i="11"/>
  <c r="R125" i="10"/>
  <c r="G120" i="11"/>
  <c r="G126" i="10"/>
  <c r="L120" i="11"/>
  <c r="L121" i="11"/>
  <c r="K12" i="10"/>
  <c r="Q69" i="12"/>
  <c r="AB72" i="12"/>
  <c r="AB78" i="10"/>
  <c r="AB73" i="10" s="1"/>
  <c r="AB73" i="12"/>
  <c r="E92" i="10"/>
  <c r="E85" i="12"/>
  <c r="Y62" i="12"/>
  <c r="Y64" i="12" s="1"/>
  <c r="AF97" i="12"/>
  <c r="AF45" i="1"/>
  <c r="AF43" i="1"/>
  <c r="AB65" i="12"/>
  <c r="AB90" i="12"/>
  <c r="AB97" i="10"/>
  <c r="E90" i="12"/>
  <c r="E98" i="10"/>
  <c r="I90" i="12"/>
  <c r="I66" i="12"/>
  <c r="I58" i="12"/>
  <c r="M90" i="12"/>
  <c r="M66" i="12"/>
  <c r="M58" i="12"/>
  <c r="M98" i="10"/>
  <c r="Q90" i="12"/>
  <c r="Q66" i="12"/>
  <c r="Q58" i="12"/>
  <c r="U90" i="12"/>
  <c r="U98" i="10"/>
  <c r="U66" i="12"/>
  <c r="U58" i="12"/>
  <c r="Y90" i="12"/>
  <c r="Y66" i="12"/>
  <c r="Y98" i="10"/>
  <c r="Y90" i="10"/>
  <c r="G137" i="12"/>
  <c r="G138" i="12"/>
  <c r="S145" i="12"/>
  <c r="S143" i="10"/>
  <c r="AB42" i="13"/>
  <c r="AF50" i="13"/>
  <c r="W73" i="13"/>
  <c r="W62" i="13"/>
  <c r="W57" i="13" s="1"/>
  <c r="AF49" i="14"/>
  <c r="AF62" i="1"/>
  <c r="AB49" i="10"/>
  <c r="S37" i="15"/>
  <c r="S39" i="15" s="1"/>
  <c r="AC169" i="9"/>
  <c r="AD181" i="9"/>
  <c r="AC189" i="9"/>
  <c r="AG198" i="9"/>
  <c r="AC203" i="9"/>
  <c r="AA225" i="9"/>
  <c r="Q220" i="9"/>
  <c r="P224" i="9"/>
  <c r="F228" i="9"/>
  <c r="F245" i="9"/>
  <c r="Z237" i="9"/>
  <c r="Z236" i="9"/>
  <c r="AG243" i="9"/>
  <c r="AC236" i="9"/>
  <c r="AC227" i="9"/>
  <c r="E221" i="9"/>
  <c r="M221" i="9"/>
  <c r="Y238" i="9"/>
  <c r="Y230" i="9"/>
  <c r="AB230" i="9"/>
  <c r="AD237" i="9"/>
  <c r="AB237" i="9"/>
  <c r="D261" i="9"/>
  <c r="G261" i="9"/>
  <c r="G228" i="9"/>
  <c r="G229" i="9"/>
  <c r="I261" i="9"/>
  <c r="I228" i="9"/>
  <c r="AG272" i="9"/>
  <c r="AC268" i="9"/>
  <c r="AC265" i="9"/>
  <c r="H227" i="9"/>
  <c r="P227" i="9"/>
  <c r="AC283" i="9"/>
  <c r="H281" i="9"/>
  <c r="I282" i="9"/>
  <c r="W285" i="9"/>
  <c r="W284" i="9"/>
  <c r="E293" i="9"/>
  <c r="O293" i="9"/>
  <c r="Q293" i="9"/>
  <c r="R293" i="9"/>
  <c r="R228" i="9"/>
  <c r="U293" i="9"/>
  <c r="AB293" i="9"/>
  <c r="AB284" i="9"/>
  <c r="Z293" i="9"/>
  <c r="J230" i="9"/>
  <c r="N286" i="9"/>
  <c r="R286" i="9"/>
  <c r="R285" i="9"/>
  <c r="R230" i="9"/>
  <c r="AF310" i="9"/>
  <c r="AF130" i="1"/>
  <c r="AB302" i="9"/>
  <c r="AB301" i="9"/>
  <c r="AF320" i="9"/>
  <c r="AB313" i="9"/>
  <c r="Z315" i="9"/>
  <c r="X325" i="9"/>
  <c r="F334" i="9"/>
  <c r="J334" i="9"/>
  <c r="M337" i="9"/>
  <c r="M335" i="9"/>
  <c r="Q225" i="9"/>
  <c r="Q335" i="9"/>
  <c r="Y337" i="9"/>
  <c r="Y225" i="9"/>
  <c r="Y217" i="9"/>
  <c r="AB335" i="9"/>
  <c r="AB225" i="9"/>
  <c r="K26" i="10"/>
  <c r="Z90" i="10"/>
  <c r="Z2" i="10"/>
  <c r="X5" i="11"/>
  <c r="X13" i="10"/>
  <c r="K24" i="11"/>
  <c r="K21" i="11"/>
  <c r="Z31" i="10"/>
  <c r="M41" i="11"/>
  <c r="M49" i="10"/>
  <c r="M42" i="11"/>
  <c r="U49" i="10"/>
  <c r="U41" i="11"/>
  <c r="Y41" i="11"/>
  <c r="Y42" i="11"/>
  <c r="Y49" i="10"/>
  <c r="Z42" i="11"/>
  <c r="Z50" i="10"/>
  <c r="Z42" i="10"/>
  <c r="AG65" i="11"/>
  <c r="Q92" i="10"/>
  <c r="Q85" i="11"/>
  <c r="R60" i="12"/>
  <c r="R69" i="12"/>
  <c r="V69" i="12"/>
  <c r="V72" i="12"/>
  <c r="V60" i="12"/>
  <c r="V76" i="10"/>
  <c r="G61" i="12"/>
  <c r="G77" i="10"/>
  <c r="R37" i="13"/>
  <c r="R40" i="13"/>
  <c r="R44" i="10"/>
  <c r="X69" i="13"/>
  <c r="X60" i="13"/>
  <c r="T69" i="13"/>
  <c r="T77" i="10"/>
  <c r="Q62" i="13"/>
  <c r="Q72" i="13"/>
  <c r="T62" i="13"/>
  <c r="T56" i="13" s="1"/>
  <c r="T78" i="10"/>
  <c r="AG140" i="13"/>
  <c r="AC133" i="13"/>
  <c r="Q141" i="10"/>
  <c r="Q133" i="13"/>
  <c r="U141" i="10"/>
  <c r="Y133" i="13"/>
  <c r="AG141" i="13"/>
  <c r="AH133" i="13" s="1"/>
  <c r="AC141" i="10"/>
  <c r="E149" i="9"/>
  <c r="L149" i="9"/>
  <c r="T149" i="9"/>
  <c r="AG192" i="9"/>
  <c r="AC188" i="9"/>
  <c r="AC185" i="9"/>
  <c r="AD197" i="9"/>
  <c r="M217" i="9"/>
  <c r="Z220" i="9"/>
  <c r="W245" i="9"/>
  <c r="W227" i="9"/>
  <c r="E220" i="9"/>
  <c r="O228" i="9"/>
  <c r="O229" i="9"/>
  <c r="O245" i="9"/>
  <c r="AB252" i="9"/>
  <c r="AB249" i="9"/>
  <c r="AB254" i="9"/>
  <c r="G225" i="9"/>
  <c r="O225" i="9"/>
  <c r="O217" i="9"/>
  <c r="U261" i="9"/>
  <c r="U227" i="9"/>
  <c r="AG260" i="9"/>
  <c r="AD261" i="9"/>
  <c r="AC228" i="9"/>
  <c r="AD253" i="9"/>
  <c r="AA253" i="9"/>
  <c r="L282" i="9"/>
  <c r="K286" i="9"/>
  <c r="S293" i="9"/>
  <c r="AF304" i="9"/>
  <c r="AB300" i="9"/>
  <c r="AB297" i="9"/>
  <c r="Y316" i="9"/>
  <c r="Y313" i="9"/>
  <c r="Y314" i="9"/>
  <c r="AA315" i="9"/>
  <c r="F224" i="9"/>
  <c r="J224" i="9"/>
  <c r="R337" i="9"/>
  <c r="R334" i="9"/>
  <c r="R224" i="9"/>
  <c r="G8" i="11"/>
  <c r="G12" i="10"/>
  <c r="S12" i="10"/>
  <c r="M13" i="10"/>
  <c r="M5" i="10" s="1"/>
  <c r="L21" i="11"/>
  <c r="M22" i="11"/>
  <c r="L24" i="11"/>
  <c r="L28" i="10"/>
  <c r="T29" i="10"/>
  <c r="T21" i="11"/>
  <c r="AG44" i="11"/>
  <c r="S37" i="11"/>
  <c r="U60" i="11"/>
  <c r="U76" i="10"/>
  <c r="I77" i="10"/>
  <c r="I69" i="11"/>
  <c r="T88" i="11"/>
  <c r="T92" i="10"/>
  <c r="L108" i="10"/>
  <c r="L60" i="11"/>
  <c r="P108" i="10"/>
  <c r="P60" i="11"/>
  <c r="Y115" i="11"/>
  <c r="Y106" i="11"/>
  <c r="Y114" i="10"/>
  <c r="S126" i="10"/>
  <c r="S120" i="10" s="1"/>
  <c r="AF3" i="12"/>
  <c r="AB3" i="10"/>
  <c r="AF3" i="10"/>
  <c r="N8" i="12"/>
  <c r="Y24" i="12"/>
  <c r="N25" i="12"/>
  <c r="N26" i="12"/>
  <c r="N33" i="10"/>
  <c r="R25" i="12"/>
  <c r="R33" i="10"/>
  <c r="V26" i="12"/>
  <c r="V33" i="10"/>
  <c r="AG34" i="12"/>
  <c r="AC26" i="12"/>
  <c r="AC34" i="10"/>
  <c r="AA37" i="12"/>
  <c r="AA40" i="12"/>
  <c r="AA44" i="10"/>
  <c r="X37" i="12"/>
  <c r="X44" i="10"/>
  <c r="J69" i="12"/>
  <c r="J72" i="12"/>
  <c r="J60" i="12"/>
  <c r="J76" i="10"/>
  <c r="S60" i="12"/>
  <c r="Y105" i="12"/>
  <c r="Y104" i="12"/>
  <c r="AG113" i="12"/>
  <c r="AG46" i="1"/>
  <c r="AC105" i="12"/>
  <c r="AG15" i="13"/>
  <c r="AC15" i="10"/>
  <c r="AD26" i="13"/>
  <c r="P26" i="13"/>
  <c r="P34" i="10"/>
  <c r="P26" i="10"/>
  <c r="X26" i="13"/>
  <c r="X34" i="10"/>
  <c r="X26" i="10"/>
  <c r="AF81" i="13"/>
  <c r="AF54" i="1"/>
  <c r="AB73" i="13"/>
  <c r="AB65" i="13"/>
  <c r="AB81" i="10"/>
  <c r="F66" i="13"/>
  <c r="F58" i="13"/>
  <c r="F74" i="13"/>
  <c r="I74" i="13"/>
  <c r="I66" i="13"/>
  <c r="I58" i="13"/>
  <c r="I82" i="10"/>
  <c r="S66" i="13"/>
  <c r="S58" i="13"/>
  <c r="S74" i="13"/>
  <c r="X74" i="13"/>
  <c r="X82" i="10"/>
  <c r="AB5" i="14"/>
  <c r="AB7" i="14" s="1"/>
  <c r="AF12" i="14"/>
  <c r="AB12" i="10"/>
  <c r="I5" i="14"/>
  <c r="M5" i="14"/>
  <c r="Q13" i="10"/>
  <c r="Q5" i="10" s="1"/>
  <c r="Q6" i="10" s="1"/>
  <c r="Q5" i="14"/>
  <c r="U5" i="14"/>
  <c r="V6" i="14" s="1"/>
  <c r="Y5" i="14"/>
  <c r="AF77" i="14"/>
  <c r="G65" i="15"/>
  <c r="G74" i="15"/>
  <c r="K65" i="15"/>
  <c r="K58" i="15"/>
  <c r="K74" i="15"/>
  <c r="O65" i="15"/>
  <c r="O73" i="15"/>
  <c r="O74" i="15"/>
  <c r="T65" i="15"/>
  <c r="T73" i="15"/>
  <c r="T81" i="10"/>
  <c r="X73" i="15"/>
  <c r="X65" i="15"/>
  <c r="X81" i="10"/>
  <c r="E74" i="15"/>
  <c r="E66" i="15"/>
  <c r="E58" i="15"/>
  <c r="E82" i="10"/>
  <c r="E74" i="10"/>
  <c r="I74" i="15"/>
  <c r="I66" i="15"/>
  <c r="I58" i="15"/>
  <c r="M74" i="15"/>
  <c r="M66" i="15"/>
  <c r="M58" i="15"/>
  <c r="M82" i="10"/>
  <c r="M74" i="10"/>
  <c r="Q74" i="15"/>
  <c r="Q66" i="15"/>
  <c r="Q58" i="15"/>
  <c r="Q82" i="10"/>
  <c r="Q74" i="10"/>
  <c r="U74" i="15"/>
  <c r="U66" i="15"/>
  <c r="U82" i="10"/>
  <c r="U74" i="10"/>
  <c r="Y74" i="15"/>
  <c r="Y66" i="15"/>
  <c r="Y58" i="15"/>
  <c r="Y82" i="10"/>
  <c r="L120" i="17"/>
  <c r="P120" i="17"/>
  <c r="P62" i="17"/>
  <c r="X120" i="17"/>
  <c r="X62" i="17"/>
  <c r="U63" i="17"/>
  <c r="U127" i="10"/>
  <c r="L60" i="17"/>
  <c r="D24" i="11"/>
  <c r="D21" i="11"/>
  <c r="I25" i="11"/>
  <c r="I30" i="10"/>
  <c r="P24" i="11"/>
  <c r="P30" i="10"/>
  <c r="P31" i="10"/>
  <c r="I47" i="10"/>
  <c r="AB46" i="10"/>
  <c r="X46" i="10"/>
  <c r="T40" i="11"/>
  <c r="AA47" i="10"/>
  <c r="R49" i="10"/>
  <c r="R41" i="11"/>
  <c r="E58" i="11"/>
  <c r="H60" i="11"/>
  <c r="J77" i="10"/>
  <c r="J69" i="11"/>
  <c r="Y69" i="11"/>
  <c r="O72" i="11"/>
  <c r="G73" i="11"/>
  <c r="G81" i="10"/>
  <c r="O73" i="11"/>
  <c r="F66" i="11"/>
  <c r="F74" i="11"/>
  <c r="J66" i="11"/>
  <c r="J82" i="10"/>
  <c r="J74" i="10"/>
  <c r="N66" i="11"/>
  <c r="N82" i="10"/>
  <c r="R66" i="11"/>
  <c r="R74" i="11"/>
  <c r="V66" i="11"/>
  <c r="V74" i="11"/>
  <c r="AA73" i="11"/>
  <c r="AA81" i="10"/>
  <c r="W74" i="11"/>
  <c r="W81" i="10"/>
  <c r="W73" i="11"/>
  <c r="Z66" i="11"/>
  <c r="Z82" i="10"/>
  <c r="D87" i="11"/>
  <c r="W61" i="11"/>
  <c r="W53" i="11"/>
  <c r="AA85" i="11"/>
  <c r="AA93" i="10"/>
  <c r="F88" i="11"/>
  <c r="F94" i="10"/>
  <c r="F88" i="10" s="1"/>
  <c r="F89" i="11"/>
  <c r="I88" i="11"/>
  <c r="I94" i="10"/>
  <c r="X89" i="11"/>
  <c r="X97" i="10"/>
  <c r="P66" i="11"/>
  <c r="P90" i="11"/>
  <c r="P98" i="10"/>
  <c r="P90" i="10"/>
  <c r="T66" i="11"/>
  <c r="T90" i="11"/>
  <c r="T98" i="10"/>
  <c r="X90" i="11"/>
  <c r="W106" i="11"/>
  <c r="W114" i="10"/>
  <c r="Z106" i="11"/>
  <c r="Z115" i="11"/>
  <c r="L125" i="10"/>
  <c r="J62" i="11"/>
  <c r="J126" i="10"/>
  <c r="N141" i="10"/>
  <c r="N133" i="10"/>
  <c r="N133" i="11"/>
  <c r="Y141" i="10"/>
  <c r="E140" i="10"/>
  <c r="E133" i="11"/>
  <c r="L142" i="10"/>
  <c r="L136" i="11"/>
  <c r="Z21" i="12"/>
  <c r="Z28" i="10"/>
  <c r="W40" i="12"/>
  <c r="W37" i="12"/>
  <c r="V40" i="12"/>
  <c r="X40" i="12"/>
  <c r="T42" i="12"/>
  <c r="H69" i="12"/>
  <c r="H71" i="12"/>
  <c r="AG81" i="12"/>
  <c r="AG44" i="1"/>
  <c r="AC65" i="12"/>
  <c r="G74" i="12"/>
  <c r="G66" i="12"/>
  <c r="G58" i="12"/>
  <c r="K66" i="12"/>
  <c r="O66" i="12"/>
  <c r="O74" i="12"/>
  <c r="S66" i="12"/>
  <c r="W66" i="12"/>
  <c r="AA66" i="12"/>
  <c r="AA74" i="12"/>
  <c r="AD74" i="12"/>
  <c r="D85" i="12"/>
  <c r="D87" i="12"/>
  <c r="D60" i="12"/>
  <c r="H85" i="12"/>
  <c r="H87" i="12" s="1"/>
  <c r="H60" i="12"/>
  <c r="H92" i="10"/>
  <c r="Z85" i="12"/>
  <c r="Z87" i="12" s="1"/>
  <c r="E88" i="12"/>
  <c r="Z88" i="12"/>
  <c r="Z89" i="12"/>
  <c r="W101" i="12"/>
  <c r="W104" i="12"/>
  <c r="W60" i="12"/>
  <c r="X106" i="12"/>
  <c r="X66" i="12"/>
  <c r="M124" i="10"/>
  <c r="M60" i="12"/>
  <c r="P61" i="12"/>
  <c r="P125" i="10"/>
  <c r="O133" i="12"/>
  <c r="O136" i="12"/>
  <c r="J145" i="12"/>
  <c r="J143" i="10"/>
  <c r="Z2" i="13"/>
  <c r="Y2" i="13"/>
  <c r="AB8" i="13"/>
  <c r="AF14" i="13"/>
  <c r="X24" i="13"/>
  <c r="D34" i="10"/>
  <c r="D26" i="10"/>
  <c r="D26" i="13"/>
  <c r="L26" i="13"/>
  <c r="L34" i="10"/>
  <c r="L26" i="10"/>
  <c r="H69" i="13"/>
  <c r="H60" i="13"/>
  <c r="Q65" i="13"/>
  <c r="Q74" i="13"/>
  <c r="O66" i="13"/>
  <c r="O58" i="13"/>
  <c r="O74" i="13"/>
  <c r="T74" i="13"/>
  <c r="T66" i="13"/>
  <c r="T82" i="10"/>
  <c r="AB66" i="13"/>
  <c r="AF98" i="13"/>
  <c r="AB90" i="13"/>
  <c r="W60" i="13"/>
  <c r="W101" i="13"/>
  <c r="E5" i="14"/>
  <c r="E7" i="14" s="1"/>
  <c r="H5" i="14"/>
  <c r="H12" i="10"/>
  <c r="N21" i="14"/>
  <c r="AB65" i="14"/>
  <c r="AB74" i="14"/>
  <c r="AF81" i="14"/>
  <c r="AF64" i="1"/>
  <c r="G66" i="14"/>
  <c r="G74" i="14"/>
  <c r="K74" i="14"/>
  <c r="K66" i="14"/>
  <c r="K58" i="14"/>
  <c r="O74" i="14"/>
  <c r="O66" i="14"/>
  <c r="O58" i="14"/>
  <c r="S66" i="14"/>
  <c r="S74" i="14"/>
  <c r="W74" i="14"/>
  <c r="W66" i="14"/>
  <c r="M60" i="14"/>
  <c r="M117" i="14"/>
  <c r="V120" i="14"/>
  <c r="V117" i="14"/>
  <c r="V119" i="14"/>
  <c r="Z117" i="14"/>
  <c r="Z119" i="14" s="1"/>
  <c r="Z120" i="14"/>
  <c r="AF125" i="14"/>
  <c r="AB117" i="14"/>
  <c r="L120" i="14"/>
  <c r="L121" i="14"/>
  <c r="T120" i="14"/>
  <c r="T121" i="14"/>
  <c r="AC122" i="14"/>
  <c r="AC121" i="14"/>
  <c r="AG129" i="14"/>
  <c r="AG68" i="1"/>
  <c r="M122" i="14"/>
  <c r="M130" i="10"/>
  <c r="M122" i="10"/>
  <c r="U122" i="14"/>
  <c r="U130" i="10"/>
  <c r="U122" i="10"/>
  <c r="Y122" i="14"/>
  <c r="Y130" i="10"/>
  <c r="K63" i="16"/>
  <c r="I169" i="9"/>
  <c r="S169" i="9"/>
  <c r="T169" i="9"/>
  <c r="D181" i="9"/>
  <c r="R181" i="9"/>
  <c r="V181" i="9"/>
  <c r="Q213" i="9"/>
  <c r="Z206" i="9"/>
  <c r="Z205" i="9"/>
  <c r="I227" i="9"/>
  <c r="U217" i="9"/>
  <c r="AA230" i="9"/>
  <c r="AB233" i="9"/>
  <c r="K245" i="9"/>
  <c r="K227" i="9"/>
  <c r="K221" i="9"/>
  <c r="E245" i="9"/>
  <c r="Y236" i="9"/>
  <c r="AG246" i="9"/>
  <c r="AG126" i="1"/>
  <c r="W261" i="9"/>
  <c r="W228" i="9"/>
  <c r="W229" i="9"/>
  <c r="Y261" i="9"/>
  <c r="Y228" i="9"/>
  <c r="Y229" i="9"/>
  <c r="F230" i="9"/>
  <c r="Z230" i="9"/>
  <c r="AD285" i="9"/>
  <c r="J293" i="9"/>
  <c r="AC298" i="9"/>
  <c r="P309" i="9"/>
  <c r="N325" i="9"/>
  <c r="G337" i="9"/>
  <c r="G224" i="9"/>
  <c r="W337" i="9"/>
  <c r="W224" i="9"/>
  <c r="N225" i="9"/>
  <c r="N217" i="9"/>
  <c r="D28" i="10"/>
  <c r="D30" i="10"/>
  <c r="V46" i="10"/>
  <c r="L50" i="10"/>
  <c r="L42" i="10"/>
  <c r="P50" i="10"/>
  <c r="P42" i="10"/>
  <c r="O76" i="10"/>
  <c r="H77" i="10"/>
  <c r="S81" i="10"/>
  <c r="T97" i="10"/>
  <c r="Y111" i="10"/>
  <c r="D114" i="10"/>
  <c r="H114" i="10"/>
  <c r="L114" i="10"/>
  <c r="T114" i="10"/>
  <c r="AG129" i="10"/>
  <c r="S3" i="10"/>
  <c r="W3" i="10"/>
  <c r="X2" i="10"/>
  <c r="AG12" i="11"/>
  <c r="I9" i="11"/>
  <c r="I8" i="11"/>
  <c r="M8" i="11"/>
  <c r="M14" i="10"/>
  <c r="Q8" i="11"/>
  <c r="P25" i="11"/>
  <c r="X28" i="10"/>
  <c r="G26" i="11"/>
  <c r="K26" i="11"/>
  <c r="AD26" i="11"/>
  <c r="W26" i="11"/>
  <c r="AA26" i="11"/>
  <c r="K40" i="11"/>
  <c r="S40" i="11"/>
  <c r="S41" i="11"/>
  <c r="AB42" i="11"/>
  <c r="AF50" i="11"/>
  <c r="O60" i="11"/>
  <c r="AA61" i="11"/>
  <c r="K65" i="11"/>
  <c r="Q58" i="11"/>
  <c r="W65" i="11"/>
  <c r="H69" i="11"/>
  <c r="N74" i="11"/>
  <c r="D60" i="11"/>
  <c r="X60" i="11"/>
  <c r="X76" i="10"/>
  <c r="AA69" i="11"/>
  <c r="AA76" i="10"/>
  <c r="D65" i="11"/>
  <c r="D73" i="11"/>
  <c r="H65" i="11"/>
  <c r="H58" i="11"/>
  <c r="L74" i="11"/>
  <c r="L65" i="11"/>
  <c r="P73" i="11"/>
  <c r="P74" i="11"/>
  <c r="T65" i="11"/>
  <c r="G74" i="11"/>
  <c r="K66" i="11"/>
  <c r="K74" i="11"/>
  <c r="AD74" i="11"/>
  <c r="Z73" i="11"/>
  <c r="Z65" i="11"/>
  <c r="X66" i="11"/>
  <c r="AA74" i="11"/>
  <c r="Q88" i="11"/>
  <c r="S85" i="11"/>
  <c r="S92" i="10"/>
  <c r="R93" i="10"/>
  <c r="AF93" i="11"/>
  <c r="D88" i="11"/>
  <c r="R62" i="11"/>
  <c r="AA89" i="11"/>
  <c r="AA94" i="10"/>
  <c r="D63" i="11"/>
  <c r="I63" i="11"/>
  <c r="Q89" i="11"/>
  <c r="U89" i="11"/>
  <c r="U58" i="11"/>
  <c r="AF108" i="11"/>
  <c r="AB104" i="11"/>
  <c r="AA104" i="11"/>
  <c r="X114" i="10"/>
  <c r="AC115" i="11"/>
  <c r="AC114" i="10"/>
  <c r="AB117" i="11"/>
  <c r="AF124" i="11"/>
  <c r="AB124" i="10"/>
  <c r="M120" i="11"/>
  <c r="S120" i="11"/>
  <c r="U121" i="11"/>
  <c r="W120" i="11"/>
  <c r="W126" i="10"/>
  <c r="AG126" i="11"/>
  <c r="AC126" i="10"/>
  <c r="AC121" i="11"/>
  <c r="D129" i="10"/>
  <c r="X121" i="11"/>
  <c r="X129" i="10"/>
  <c r="H130" i="10"/>
  <c r="H122" i="10"/>
  <c r="H122" i="11"/>
  <c r="L130" i="10"/>
  <c r="L122" i="10"/>
  <c r="L122" i="11"/>
  <c r="X130" i="10"/>
  <c r="X122" i="11"/>
  <c r="Q133" i="11"/>
  <c r="AA2" i="12"/>
  <c r="D3" i="10"/>
  <c r="D21" i="12"/>
  <c r="D23" i="12" s="1"/>
  <c r="M24" i="12"/>
  <c r="M25" i="12"/>
  <c r="U24" i="12"/>
  <c r="P37" i="12"/>
  <c r="M41" i="12"/>
  <c r="M42" i="12"/>
  <c r="AG66" i="12"/>
  <c r="AC58" i="12"/>
  <c r="E69" i="12"/>
  <c r="F70" i="12" s="1"/>
  <c r="N72" i="12"/>
  <c r="O61" i="12"/>
  <c r="F72" i="12"/>
  <c r="R72" i="12"/>
  <c r="R62" i="12"/>
  <c r="R78" i="10"/>
  <c r="R73" i="12"/>
  <c r="L74" i="12"/>
  <c r="L73" i="12"/>
  <c r="S65" i="12"/>
  <c r="W65" i="12"/>
  <c r="AA65" i="12"/>
  <c r="I85" i="12"/>
  <c r="N121" i="12"/>
  <c r="N129" i="10"/>
  <c r="Y121" i="12"/>
  <c r="Y122" i="12"/>
  <c r="N122" i="12"/>
  <c r="N130" i="10"/>
  <c r="N122" i="10"/>
  <c r="J133" i="12"/>
  <c r="K134" i="12" s="1"/>
  <c r="F136" i="12"/>
  <c r="F142" i="10"/>
  <c r="K136" i="12"/>
  <c r="AA136" i="12"/>
  <c r="AA142" i="10"/>
  <c r="X8" i="13"/>
  <c r="X9" i="13"/>
  <c r="L41" i="13"/>
  <c r="W61" i="13"/>
  <c r="M65" i="13"/>
  <c r="E74" i="13"/>
  <c r="D62" i="13"/>
  <c r="D73" i="13"/>
  <c r="I79" i="10"/>
  <c r="I63" i="13"/>
  <c r="S63" i="13"/>
  <c r="S64" i="13" s="1"/>
  <c r="W63" i="13"/>
  <c r="AA63" i="13"/>
  <c r="J65" i="13"/>
  <c r="Z65" i="13"/>
  <c r="Z58" i="13"/>
  <c r="AB85" i="13"/>
  <c r="AB87" i="13"/>
  <c r="AF92" i="13"/>
  <c r="M88" i="13"/>
  <c r="M66" i="13"/>
  <c r="P58" i="13"/>
  <c r="R90" i="13"/>
  <c r="R66" i="13"/>
  <c r="T5" i="14"/>
  <c r="T8" i="14"/>
  <c r="AA66" i="14"/>
  <c r="P61" i="14"/>
  <c r="P77" i="10"/>
  <c r="P69" i="10"/>
  <c r="P71" i="10" s="1"/>
  <c r="P152" i="9"/>
  <c r="P149" i="9"/>
  <c r="U152" i="9"/>
  <c r="AB162" i="9"/>
  <c r="AB164" i="9"/>
  <c r="J169" i="9"/>
  <c r="L169" i="9"/>
  <c r="E181" i="9"/>
  <c r="J229" i="9"/>
  <c r="AC221" i="9"/>
  <c r="S225" i="9"/>
  <c r="L228" i="9"/>
  <c r="L229" i="9"/>
  <c r="AG262" i="9"/>
  <c r="AG127" i="1"/>
  <c r="AC253" i="9"/>
  <c r="AC270" i="9"/>
  <c r="AD293" i="9"/>
  <c r="AC284" i="9"/>
  <c r="H286" i="9"/>
  <c r="L285" i="9"/>
  <c r="T285" i="9"/>
  <c r="X285" i="9"/>
  <c r="AD286" i="9"/>
  <c r="L224" i="9"/>
  <c r="L29" i="10"/>
  <c r="U26" i="10"/>
  <c r="Y26" i="10"/>
  <c r="V44" i="10"/>
  <c r="P46" i="10"/>
  <c r="V49" i="10"/>
  <c r="T50" i="10"/>
  <c r="T42" i="10"/>
  <c r="AB76" i="10"/>
  <c r="O78" i="10"/>
  <c r="AA79" i="10"/>
  <c r="AA80" i="10" s="1"/>
  <c r="F82" i="10"/>
  <c r="F74" i="10"/>
  <c r="V82" i="10"/>
  <c r="D93" i="10"/>
  <c r="Z93" i="10"/>
  <c r="D98" i="10"/>
  <c r="D90" i="10"/>
  <c r="X98" i="10"/>
  <c r="K122" i="10"/>
  <c r="AC28" i="10"/>
  <c r="G24" i="11"/>
  <c r="S24" i="11"/>
  <c r="AF31" i="11"/>
  <c r="AB31" i="10"/>
  <c r="F33" i="10"/>
  <c r="F26" i="11"/>
  <c r="J33" i="10"/>
  <c r="AF34" i="11"/>
  <c r="AB26" i="11"/>
  <c r="AF42" i="11"/>
  <c r="AG42" i="11"/>
  <c r="AH42" i="11"/>
  <c r="AL42" i="11"/>
  <c r="N45" i="10"/>
  <c r="N37" i="11"/>
  <c r="V45" i="10"/>
  <c r="V37" i="10" s="1"/>
  <c r="L44" i="10"/>
  <c r="O40" i="11"/>
  <c r="G47" i="10"/>
  <c r="K47" i="10"/>
  <c r="AG49" i="11"/>
  <c r="AG32" i="1"/>
  <c r="AC49" i="10"/>
  <c r="Q42" i="11"/>
  <c r="Q50" i="10"/>
  <c r="Q42" i="10"/>
  <c r="U50" i="10"/>
  <c r="U42" i="10"/>
  <c r="U42" i="11"/>
  <c r="Y50" i="10"/>
  <c r="F60" i="11"/>
  <c r="K60" i="11"/>
  <c r="O65" i="11"/>
  <c r="W66" i="11"/>
  <c r="O74" i="11"/>
  <c r="Z74" i="11"/>
  <c r="U63" i="11"/>
  <c r="U85" i="11"/>
  <c r="F85" i="11"/>
  <c r="M92" i="10"/>
  <c r="P89" i="11"/>
  <c r="U88" i="11"/>
  <c r="U94" i="10"/>
  <c r="G108" i="10"/>
  <c r="K108" i="10"/>
  <c r="O108" i="10"/>
  <c r="S108" i="10"/>
  <c r="W101" i="11"/>
  <c r="W108" i="10"/>
  <c r="T109" i="10"/>
  <c r="X105" i="11"/>
  <c r="X113" i="10"/>
  <c r="AA106" i="11"/>
  <c r="AA115" i="11"/>
  <c r="AA114" i="10"/>
  <c r="J117" i="11"/>
  <c r="J124" i="10"/>
  <c r="V117" i="11"/>
  <c r="V124" i="10"/>
  <c r="V125" i="10"/>
  <c r="O117" i="11"/>
  <c r="AB116" i="11" s="1"/>
  <c r="X126" i="10"/>
  <c r="X120" i="11"/>
  <c r="I133" i="11"/>
  <c r="I135" i="11"/>
  <c r="V133" i="11"/>
  <c r="AF143" i="11"/>
  <c r="AB145" i="11"/>
  <c r="AB143" i="10"/>
  <c r="P146" i="10"/>
  <c r="T146" i="10"/>
  <c r="X146" i="10"/>
  <c r="AC60" i="11"/>
  <c r="AG150" i="11"/>
  <c r="AC150" i="10"/>
  <c r="AG150" i="10"/>
  <c r="Y60" i="11"/>
  <c r="Q60" i="11"/>
  <c r="Q150" i="10"/>
  <c r="G9" i="12"/>
  <c r="G14" i="10"/>
  <c r="J8" i="12"/>
  <c r="J9" i="12"/>
  <c r="AA41" i="12"/>
  <c r="N42" i="12"/>
  <c r="N41" i="12"/>
  <c r="R41" i="12"/>
  <c r="W74" i="12"/>
  <c r="AC74" i="12"/>
  <c r="U72" i="12"/>
  <c r="U69" i="12"/>
  <c r="I69" i="12"/>
  <c r="G69" i="12"/>
  <c r="E65" i="12"/>
  <c r="I74" i="12"/>
  <c r="I81" i="10"/>
  <c r="P73" i="12"/>
  <c r="V88" i="12"/>
  <c r="R89" i="12"/>
  <c r="N85" i="12"/>
  <c r="N92" i="10"/>
  <c r="AC88" i="12"/>
  <c r="AG94" i="12"/>
  <c r="AC94" i="10"/>
  <c r="AC62" i="12"/>
  <c r="K65" i="12"/>
  <c r="AG98" i="12"/>
  <c r="AC90" i="12"/>
  <c r="AC98" i="10"/>
  <c r="AA104" i="12"/>
  <c r="AA101" i="12"/>
  <c r="Q124" i="10"/>
  <c r="AB120" i="12"/>
  <c r="AF126" i="12"/>
  <c r="S121" i="12"/>
  <c r="S129" i="10"/>
  <c r="V121" i="12"/>
  <c r="AB122" i="12"/>
  <c r="AB121" i="12"/>
  <c r="K122" i="12"/>
  <c r="S122" i="12"/>
  <c r="E133" i="12"/>
  <c r="P136" i="12"/>
  <c r="P142" i="10"/>
  <c r="W136" i="12"/>
  <c r="W142" i="10"/>
  <c r="U145" i="12"/>
  <c r="U143" i="10"/>
  <c r="X41" i="13"/>
  <c r="L42" i="13"/>
  <c r="P42" i="13"/>
  <c r="T42" i="13"/>
  <c r="AB60" i="13"/>
  <c r="AC63" i="13"/>
  <c r="AG76" i="13"/>
  <c r="AC76" i="10"/>
  <c r="AC72" i="13"/>
  <c r="Q69" i="13"/>
  <c r="Q60" i="13"/>
  <c r="S61" i="13"/>
  <c r="S53" i="13" s="1"/>
  <c r="S62" i="13"/>
  <c r="S72" i="13"/>
  <c r="S73" i="13"/>
  <c r="AF94" i="13"/>
  <c r="AB62" i="13"/>
  <c r="AB88" i="13"/>
  <c r="K63" i="13"/>
  <c r="N65" i="13"/>
  <c r="N97" i="10"/>
  <c r="R65" i="13"/>
  <c r="R97" i="10"/>
  <c r="J90" i="13"/>
  <c r="J66" i="13"/>
  <c r="J69" i="14"/>
  <c r="J60" i="14"/>
  <c r="Z69" i="14"/>
  <c r="Z72" i="14"/>
  <c r="O60" i="14"/>
  <c r="O69" i="14"/>
  <c r="Z101" i="14"/>
  <c r="K133" i="14"/>
  <c r="K135" i="14"/>
  <c r="K136" i="14"/>
  <c r="Y145" i="14"/>
  <c r="Y143" i="10"/>
  <c r="AD106" i="13"/>
  <c r="AA106" i="13"/>
  <c r="K136" i="13"/>
  <c r="K133" i="13"/>
  <c r="X133" i="13"/>
  <c r="X140" i="10"/>
  <c r="AG142" i="13"/>
  <c r="AG152" i="2" s="1"/>
  <c r="AC142" i="10"/>
  <c r="Q26" i="14"/>
  <c r="Q25" i="14"/>
  <c r="Y25" i="14"/>
  <c r="Y26" i="14"/>
  <c r="R41" i="14"/>
  <c r="R40" i="14"/>
  <c r="W40" i="14"/>
  <c r="W41" i="14"/>
  <c r="N42" i="14"/>
  <c r="N41" i="14"/>
  <c r="T58" i="14"/>
  <c r="W62" i="14"/>
  <c r="W73" i="14"/>
  <c r="AB72" i="14"/>
  <c r="AA88" i="14"/>
  <c r="AA62" i="14"/>
  <c r="S89" i="14"/>
  <c r="AA89" i="14"/>
  <c r="AG98" i="14"/>
  <c r="AC90" i="14"/>
  <c r="X136" i="14"/>
  <c r="X133" i="14"/>
  <c r="H133" i="14"/>
  <c r="H135" i="14"/>
  <c r="V60" i="14"/>
  <c r="J69" i="15"/>
  <c r="J72" i="15"/>
  <c r="V101" i="16"/>
  <c r="V104" i="16"/>
  <c r="U29" i="10"/>
  <c r="AA37" i="11"/>
  <c r="L40" i="11"/>
  <c r="V69" i="11"/>
  <c r="AA72" i="11"/>
  <c r="E90" i="11"/>
  <c r="N117" i="11"/>
  <c r="V62" i="11"/>
  <c r="V126" i="10"/>
  <c r="Q121" i="11"/>
  <c r="Q129" i="10"/>
  <c r="E122" i="11"/>
  <c r="I122" i="11"/>
  <c r="M122" i="11"/>
  <c r="Q122" i="11"/>
  <c r="U122" i="11"/>
  <c r="Y122" i="11"/>
  <c r="R133" i="11"/>
  <c r="AB60" i="11"/>
  <c r="X150" i="10"/>
  <c r="T60" i="11"/>
  <c r="T150" i="10"/>
  <c r="P150" i="10"/>
  <c r="L150" i="10"/>
  <c r="H150" i="10"/>
  <c r="D150" i="10"/>
  <c r="AG13" i="12"/>
  <c r="AA8" i="12"/>
  <c r="AA9" i="12"/>
  <c r="AD26" i="12"/>
  <c r="N40" i="12"/>
  <c r="P40" i="12"/>
  <c r="G72" i="12"/>
  <c r="Q63" i="12"/>
  <c r="E89" i="12"/>
  <c r="Y89" i="12"/>
  <c r="Y65" i="12"/>
  <c r="F122" i="12"/>
  <c r="E136" i="12"/>
  <c r="H138" i="12"/>
  <c r="L60" i="12"/>
  <c r="P60" i="12"/>
  <c r="D151" i="10"/>
  <c r="L40" i="13"/>
  <c r="V40" i="13"/>
  <c r="V41" i="13"/>
  <c r="Y69" i="13"/>
  <c r="Y72" i="13"/>
  <c r="Y60" i="13"/>
  <c r="K66" i="13"/>
  <c r="K58" i="13"/>
  <c r="K74" i="13"/>
  <c r="AA85" i="13"/>
  <c r="AA61" i="13"/>
  <c r="AC90" i="13"/>
  <c r="AC89" i="13"/>
  <c r="AC65" i="13"/>
  <c r="W104" i="13"/>
  <c r="W121" i="13"/>
  <c r="V122" i="13"/>
  <c r="Z122" i="13"/>
  <c r="O8" i="14"/>
  <c r="O9" i="14"/>
  <c r="M40" i="14"/>
  <c r="U40" i="14"/>
  <c r="M65" i="14"/>
  <c r="AA65" i="14"/>
  <c r="P73" i="14"/>
  <c r="P62" i="14"/>
  <c r="AG82" i="14"/>
  <c r="AC74" i="14"/>
  <c r="AD90" i="14"/>
  <c r="O72" i="14"/>
  <c r="P65" i="14"/>
  <c r="P58" i="14"/>
  <c r="AD105" i="14"/>
  <c r="X105" i="14"/>
  <c r="X65" i="14"/>
  <c r="H58" i="14"/>
  <c r="X106" i="14"/>
  <c r="X66" i="14"/>
  <c r="AC120" i="14"/>
  <c r="AG126" i="14"/>
  <c r="S138" i="14"/>
  <c r="AG3" i="15"/>
  <c r="AC2" i="15"/>
  <c r="AF2" i="15"/>
  <c r="AG2" i="15"/>
  <c r="AH2" i="15"/>
  <c r="AI2" i="15"/>
  <c r="AK2" i="15"/>
  <c r="AL2" i="15"/>
  <c r="AM2" i="15"/>
  <c r="AN2" i="15"/>
  <c r="AO2" i="15"/>
  <c r="AP2" i="15"/>
  <c r="AQ2" i="15"/>
  <c r="AR2" i="15"/>
  <c r="AS2" i="15"/>
  <c r="AT2" i="15"/>
  <c r="AU2" i="15"/>
  <c r="AV2" i="15"/>
  <c r="AW2" i="15"/>
  <c r="AX2" i="15"/>
  <c r="AY2" i="15"/>
  <c r="AZ2" i="15"/>
  <c r="BA2" i="15"/>
  <c r="BB2" i="15"/>
  <c r="BC2" i="15"/>
  <c r="BD2" i="15"/>
  <c r="BE2" i="15"/>
  <c r="BF2" i="15"/>
  <c r="BG2" i="15"/>
  <c r="BH2" i="15"/>
  <c r="BI2" i="15"/>
  <c r="BJ2" i="15"/>
  <c r="BK2" i="15"/>
  <c r="BL2" i="15"/>
  <c r="BM2" i="15"/>
  <c r="BN2" i="15"/>
  <c r="BO2" i="15"/>
  <c r="G9" i="15"/>
  <c r="G8" i="15"/>
  <c r="K60" i="15"/>
  <c r="J12" i="10"/>
  <c r="H13" i="10"/>
  <c r="Z29" i="10"/>
  <c r="F76" i="10"/>
  <c r="W76" i="10"/>
  <c r="P78" i="10"/>
  <c r="N79" i="10"/>
  <c r="Z92" i="10"/>
  <c r="AB92" i="10"/>
  <c r="E97" i="10"/>
  <c r="I97" i="10"/>
  <c r="AB113" i="10"/>
  <c r="L140" i="10"/>
  <c r="Y2" i="11"/>
  <c r="R8" i="11"/>
  <c r="AB25" i="11"/>
  <c r="P21" i="11"/>
  <c r="E25" i="11"/>
  <c r="AC26" i="11"/>
  <c r="Y40" i="11"/>
  <c r="L41" i="11"/>
  <c r="P41" i="11"/>
  <c r="T41" i="11"/>
  <c r="X41" i="11"/>
  <c r="L42" i="11"/>
  <c r="P42" i="11"/>
  <c r="T42" i="11"/>
  <c r="X42" i="11"/>
  <c r="Z60" i="11"/>
  <c r="I65" i="11"/>
  <c r="AB66" i="11"/>
  <c r="AB74" i="11"/>
  <c r="AB65" i="11"/>
  <c r="X73" i="11"/>
  <c r="X65" i="11"/>
  <c r="Y74" i="11"/>
  <c r="Y66" i="11"/>
  <c r="Q93" i="10"/>
  <c r="S63" i="11"/>
  <c r="J90" i="11"/>
  <c r="AB105" i="11"/>
  <c r="X104" i="11"/>
  <c r="R117" i="11"/>
  <c r="Y120" i="11"/>
  <c r="AB120" i="11"/>
  <c r="V129" i="10"/>
  <c r="Z129" i="10"/>
  <c r="R130" i="10"/>
  <c r="R122" i="10"/>
  <c r="V130" i="10"/>
  <c r="F133" i="11"/>
  <c r="P133" i="11"/>
  <c r="S140" i="10"/>
  <c r="R143" i="10"/>
  <c r="Z143" i="10"/>
  <c r="G60" i="11"/>
  <c r="AD151" i="11"/>
  <c r="H151" i="10"/>
  <c r="L61" i="11"/>
  <c r="L53" i="11" s="1"/>
  <c r="L151" i="10"/>
  <c r="P151" i="10"/>
  <c r="T151" i="10"/>
  <c r="X151" i="10"/>
  <c r="W2" i="12"/>
  <c r="M7" i="12"/>
  <c r="T21" i="12"/>
  <c r="E24" i="12"/>
  <c r="V24" i="12"/>
  <c r="I25" i="12"/>
  <c r="J26" i="12"/>
  <c r="Z26" i="12"/>
  <c r="X65" i="12"/>
  <c r="N66" i="12"/>
  <c r="N58" i="12"/>
  <c r="H65" i="12"/>
  <c r="O65" i="12"/>
  <c r="V65" i="12"/>
  <c r="Z73" i="12"/>
  <c r="R74" i="12"/>
  <c r="V74" i="12"/>
  <c r="Z74" i="12"/>
  <c r="T85" i="12"/>
  <c r="T87" i="12" s="1"/>
  <c r="AA62" i="12"/>
  <c r="AA88" i="12"/>
  <c r="V89" i="12"/>
  <c r="AG114" i="12"/>
  <c r="AC106" i="12"/>
  <c r="Y127" i="10"/>
  <c r="AG130" i="12"/>
  <c r="AC122" i="12"/>
  <c r="Z133" i="12"/>
  <c r="D133" i="12"/>
  <c r="E60" i="12"/>
  <c r="I60" i="12"/>
  <c r="Y60" i="12"/>
  <c r="AB60" i="12"/>
  <c r="F5" i="13"/>
  <c r="F7" i="13"/>
  <c r="I24" i="13"/>
  <c r="F21" i="13"/>
  <c r="F26" i="13"/>
  <c r="AF34" i="13"/>
  <c r="AB26" i="13"/>
  <c r="G62" i="13"/>
  <c r="V58" i="13"/>
  <c r="K69" i="13"/>
  <c r="K70" i="13" s="1"/>
  <c r="K60" i="13"/>
  <c r="K72" i="13"/>
  <c r="L73" i="13"/>
  <c r="T73" i="13"/>
  <c r="T65" i="13"/>
  <c r="E58" i="13"/>
  <c r="H74" i="13"/>
  <c r="L74" i="13"/>
  <c r="AA66" i="13"/>
  <c r="AA58" i="13"/>
  <c r="W85" i="13"/>
  <c r="X86" i="13" s="1"/>
  <c r="W87" i="13"/>
  <c r="P88" i="13"/>
  <c r="X62" i="13"/>
  <c r="U63" i="13"/>
  <c r="Y63" i="13"/>
  <c r="P89" i="13"/>
  <c r="X89" i="13"/>
  <c r="U66" i="13"/>
  <c r="U58" i="13"/>
  <c r="Y120" i="13"/>
  <c r="X136" i="13"/>
  <c r="I136" i="13"/>
  <c r="I142" i="10"/>
  <c r="I136" i="10" s="1"/>
  <c r="E9" i="14"/>
  <c r="W8" i="14"/>
  <c r="Z23" i="14"/>
  <c r="AG28" i="14"/>
  <c r="AC21" i="14"/>
  <c r="G24" i="14"/>
  <c r="V37" i="14"/>
  <c r="W38" i="14" s="1"/>
  <c r="X42" i="14"/>
  <c r="AA42" i="14"/>
  <c r="S65" i="14"/>
  <c r="P63" i="14"/>
  <c r="AG79" i="14"/>
  <c r="AG69" i="3" s="1"/>
  <c r="AC63" i="14"/>
  <c r="I74" i="14"/>
  <c r="I65" i="14"/>
  <c r="Q65" i="14"/>
  <c r="U65" i="14"/>
  <c r="N88" i="14"/>
  <c r="L61" i="14"/>
  <c r="I89" i="14"/>
  <c r="X101" i="14"/>
  <c r="W121" i="14"/>
  <c r="W120" i="14"/>
  <c r="AB122" i="14"/>
  <c r="AF130" i="14"/>
  <c r="AD122" i="14"/>
  <c r="W133" i="14"/>
  <c r="W135" i="14"/>
  <c r="AF142" i="14"/>
  <c r="AF163" i="2"/>
  <c r="AB136" i="14"/>
  <c r="AF14" i="15"/>
  <c r="AB9" i="15"/>
  <c r="P21" i="15"/>
  <c r="Q25" i="15"/>
  <c r="Q24" i="15"/>
  <c r="Q41" i="15"/>
  <c r="AB66" i="15"/>
  <c r="AF82" i="15"/>
  <c r="AB74" i="15"/>
  <c r="M85" i="15"/>
  <c r="M60" i="15"/>
  <c r="M88" i="15"/>
  <c r="X60" i="15"/>
  <c r="X104" i="15"/>
  <c r="N62" i="15"/>
  <c r="N72" i="15"/>
  <c r="W25" i="16"/>
  <c r="W24" i="16"/>
  <c r="AA25" i="16"/>
  <c r="AA24" i="16"/>
  <c r="Z85" i="16"/>
  <c r="Z88" i="16"/>
  <c r="Z60" i="16"/>
  <c r="X104" i="14"/>
  <c r="AA104" i="14"/>
  <c r="M120" i="14"/>
  <c r="Y136" i="14"/>
  <c r="N138" i="14"/>
  <c r="Z138" i="14"/>
  <c r="N60" i="14"/>
  <c r="Z60" i="14"/>
  <c r="Y2" i="15"/>
  <c r="X2" i="15"/>
  <c r="W5" i="15"/>
  <c r="X6" i="15" s="1"/>
  <c r="H8" i="15"/>
  <c r="H9" i="15"/>
  <c r="M21" i="15"/>
  <c r="R24" i="15"/>
  <c r="AD32" i="15"/>
  <c r="T40" i="15"/>
  <c r="T37" i="15"/>
  <c r="T39" i="15" s="1"/>
  <c r="AD42" i="15"/>
  <c r="P60" i="15"/>
  <c r="P69" i="15"/>
  <c r="P70" i="15" s="1"/>
  <c r="AL90" i="15"/>
  <c r="AF90" i="15"/>
  <c r="AG90" i="15"/>
  <c r="AH90" i="15"/>
  <c r="AF114" i="15"/>
  <c r="AB106" i="15"/>
  <c r="AB121" i="15"/>
  <c r="AF126" i="15"/>
  <c r="AF128" i="15" s="1"/>
  <c r="AB120" i="15"/>
  <c r="O21" i="16"/>
  <c r="O24" i="16"/>
  <c r="AG47" i="16"/>
  <c r="AD48" i="16"/>
  <c r="AD41" i="16"/>
  <c r="X41" i="16"/>
  <c r="L42" i="16"/>
  <c r="P42" i="16"/>
  <c r="T42" i="16"/>
  <c r="AD42" i="16"/>
  <c r="X42" i="16"/>
  <c r="F88" i="16"/>
  <c r="F60" i="16"/>
  <c r="AL74" i="17"/>
  <c r="AF74" i="17"/>
  <c r="AG74" i="17"/>
  <c r="AH74" i="17"/>
  <c r="U133" i="13"/>
  <c r="V134" i="13" s="1"/>
  <c r="O133" i="13"/>
  <c r="O135" i="13" s="1"/>
  <c r="AB136" i="13"/>
  <c r="K40" i="14"/>
  <c r="S40" i="14"/>
  <c r="AA40" i="14"/>
  <c r="I60" i="14"/>
  <c r="T61" i="14"/>
  <c r="J62" i="14"/>
  <c r="J57" i="14"/>
  <c r="S62" i="14"/>
  <c r="S64" i="14" s="1"/>
  <c r="F62" i="14"/>
  <c r="G65" i="14"/>
  <c r="S73" i="14"/>
  <c r="W65" i="14"/>
  <c r="AF82" i="14"/>
  <c r="AB66" i="14"/>
  <c r="Z85" i="14"/>
  <c r="Z87" i="14" s="1"/>
  <c r="AB90" i="14"/>
  <c r="V104" i="14"/>
  <c r="AF110" i="14"/>
  <c r="AB105" i="14"/>
  <c r="AF124" i="14"/>
  <c r="AB120" i="14"/>
  <c r="Q136" i="14"/>
  <c r="I136" i="14"/>
  <c r="M136" i="14"/>
  <c r="S136" i="14"/>
  <c r="V136" i="14"/>
  <c r="K138" i="14"/>
  <c r="W60" i="14"/>
  <c r="K61" i="14"/>
  <c r="O61" i="14"/>
  <c r="U21" i="15"/>
  <c r="AC21" i="15"/>
  <c r="AC23" i="15" s="1"/>
  <c r="AA21" i="15"/>
  <c r="AF50" i="15"/>
  <c r="AB42" i="15"/>
  <c r="P62" i="15"/>
  <c r="N69" i="15"/>
  <c r="N60" i="15"/>
  <c r="K62" i="15"/>
  <c r="AG93" i="15"/>
  <c r="AC85" i="15"/>
  <c r="H88" i="15"/>
  <c r="H89" i="15"/>
  <c r="AG97" i="15"/>
  <c r="AG75" i="1"/>
  <c r="AG24" i="1"/>
  <c r="AC89" i="15"/>
  <c r="W90" i="15"/>
  <c r="W66" i="15"/>
  <c r="AA90" i="15"/>
  <c r="AA66" i="15"/>
  <c r="W105" i="15"/>
  <c r="L61" i="15"/>
  <c r="L69" i="15"/>
  <c r="L71" i="15"/>
  <c r="T61" i="15"/>
  <c r="T69" i="15"/>
  <c r="AF110" i="15"/>
  <c r="AB104" i="15"/>
  <c r="AB62" i="15"/>
  <c r="N63" i="15"/>
  <c r="Z63" i="15"/>
  <c r="AD106" i="15"/>
  <c r="Q133" i="15"/>
  <c r="Q136" i="15"/>
  <c r="J5" i="16"/>
  <c r="J8" i="16"/>
  <c r="R5" i="16"/>
  <c r="R8" i="16"/>
  <c r="Z5" i="16"/>
  <c r="Z8" i="16"/>
  <c r="AG28" i="16"/>
  <c r="AC21" i="16"/>
  <c r="L21" i="16"/>
  <c r="L23" i="16"/>
  <c r="D69" i="16"/>
  <c r="D60" i="16"/>
  <c r="I72" i="16"/>
  <c r="I60" i="16"/>
  <c r="R69" i="16"/>
  <c r="R60" i="16"/>
  <c r="V60" i="16"/>
  <c r="V72" i="16"/>
  <c r="F85" i="16"/>
  <c r="AB101" i="16"/>
  <c r="AB103" i="16" s="1"/>
  <c r="AF108" i="16"/>
  <c r="O58" i="16"/>
  <c r="AF122" i="16"/>
  <c r="AG122" i="16"/>
  <c r="AH122" i="16"/>
  <c r="AL122" i="16"/>
  <c r="G60" i="13"/>
  <c r="T121" i="13"/>
  <c r="AA133" i="13"/>
  <c r="H133" i="13"/>
  <c r="H135" i="13" s="1"/>
  <c r="E136" i="13"/>
  <c r="U136" i="13"/>
  <c r="W2" i="14"/>
  <c r="P5" i="14"/>
  <c r="Q6" i="14" s="1"/>
  <c r="E21" i="14"/>
  <c r="R21" i="14"/>
  <c r="R23" i="14"/>
  <c r="L21" i="14"/>
  <c r="G25" i="14"/>
  <c r="Q39" i="14"/>
  <c r="Q40" i="14"/>
  <c r="Y40" i="14"/>
  <c r="J72" i="14"/>
  <c r="S72" i="14"/>
  <c r="G73" i="14"/>
  <c r="K69" i="14"/>
  <c r="Q60" i="14"/>
  <c r="U61" i="14"/>
  <c r="K72" i="14"/>
  <c r="V69" i="14"/>
  <c r="V71" i="14" s="1"/>
  <c r="D63" i="14"/>
  <c r="R62" i="14"/>
  <c r="R72" i="14"/>
  <c r="AG81" i="14"/>
  <c r="AG64" i="1"/>
  <c r="AG63" i="1"/>
  <c r="AG61" i="1"/>
  <c r="AC65" i="14"/>
  <c r="E74" i="14"/>
  <c r="E66" i="14"/>
  <c r="E58" i="14"/>
  <c r="I66" i="14"/>
  <c r="I58" i="14"/>
  <c r="M66" i="14"/>
  <c r="Q66" i="14"/>
  <c r="U74" i="14"/>
  <c r="U66" i="14"/>
  <c r="U58" i="14"/>
  <c r="Y66" i="14"/>
  <c r="Y58" i="14"/>
  <c r="H60" i="14"/>
  <c r="M85" i="14"/>
  <c r="M87" i="14"/>
  <c r="O90" i="14"/>
  <c r="S90" i="14"/>
  <c r="W90" i="14"/>
  <c r="AA90" i="14"/>
  <c r="Y104" i="14"/>
  <c r="U117" i="14"/>
  <c r="L122" i="14"/>
  <c r="T122" i="14"/>
  <c r="X122" i="14"/>
  <c r="Q135" i="14"/>
  <c r="F136" i="14"/>
  <c r="J8" i="15"/>
  <c r="J9" i="15"/>
  <c r="T8" i="15"/>
  <c r="T9" i="15"/>
  <c r="V21" i="15"/>
  <c r="AG30" i="15"/>
  <c r="AC25" i="15"/>
  <c r="AA37" i="15"/>
  <c r="L40" i="15"/>
  <c r="P40" i="15"/>
  <c r="AF46" i="15"/>
  <c r="AF167" i="2" s="1"/>
  <c r="AB40" i="15"/>
  <c r="L41" i="15"/>
  <c r="L42" i="15"/>
  <c r="AD41" i="15"/>
  <c r="P42" i="15"/>
  <c r="T41" i="15"/>
  <c r="T42" i="15"/>
  <c r="X41" i="15"/>
  <c r="X42" i="15"/>
  <c r="M42" i="15"/>
  <c r="Q42" i="15"/>
  <c r="U42" i="15"/>
  <c r="Y42" i="15"/>
  <c r="AG50" i="15"/>
  <c r="AC42" i="15"/>
  <c r="Y60" i="15"/>
  <c r="W61" i="15"/>
  <c r="W53" i="15" s="1"/>
  <c r="H62" i="15"/>
  <c r="E69" i="15"/>
  <c r="E60" i="15"/>
  <c r="E72" i="15"/>
  <c r="J73" i="15"/>
  <c r="J74" i="15"/>
  <c r="N74" i="15"/>
  <c r="N73" i="15"/>
  <c r="N65" i="15"/>
  <c r="S74" i="15"/>
  <c r="S65" i="15"/>
  <c r="W65" i="15"/>
  <c r="AA65" i="15"/>
  <c r="D74" i="15"/>
  <c r="D66" i="15"/>
  <c r="D58" i="15"/>
  <c r="T74" i="15"/>
  <c r="T66" i="15"/>
  <c r="T58" i="15"/>
  <c r="X66" i="15"/>
  <c r="X58" i="15"/>
  <c r="AD74" i="15"/>
  <c r="X74" i="15"/>
  <c r="AC90" i="15"/>
  <c r="I89" i="15"/>
  <c r="I88" i="15"/>
  <c r="P88" i="15"/>
  <c r="P89" i="15"/>
  <c r="F90" i="15"/>
  <c r="F89" i="15"/>
  <c r="N90" i="15"/>
  <c r="N89" i="15"/>
  <c r="H61" i="15"/>
  <c r="P85" i="15"/>
  <c r="V62" i="15"/>
  <c r="V72" i="15"/>
  <c r="V73" i="15"/>
  <c r="N117" i="15"/>
  <c r="N120" i="15"/>
  <c r="AC60" i="15"/>
  <c r="AG150" i="15"/>
  <c r="K61" i="15"/>
  <c r="O61" i="15"/>
  <c r="AA61" i="15"/>
  <c r="AA53" i="15" s="1"/>
  <c r="R21" i="16"/>
  <c r="R23" i="16"/>
  <c r="Z39" i="16"/>
  <c r="AD80" i="16"/>
  <c r="P63" i="16"/>
  <c r="AA73" i="16"/>
  <c r="AG82" i="16"/>
  <c r="AC74" i="16"/>
  <c r="AC66" i="16"/>
  <c r="Y101" i="16"/>
  <c r="Y103" i="16"/>
  <c r="Y104" i="16"/>
  <c r="G138" i="16"/>
  <c r="G137" i="16"/>
  <c r="J136" i="15"/>
  <c r="AF142" i="15"/>
  <c r="AF174" i="2" s="1"/>
  <c r="AB136" i="15"/>
  <c r="P61" i="15"/>
  <c r="S5" i="16"/>
  <c r="S7" i="16" s="1"/>
  <c r="X9" i="16"/>
  <c r="X8" i="16"/>
  <c r="G24" i="16"/>
  <c r="J24" i="16"/>
  <c r="M24" i="16"/>
  <c r="Y40" i="16"/>
  <c r="U40" i="16"/>
  <c r="Q40" i="16"/>
  <c r="N72" i="16"/>
  <c r="N62" i="16"/>
  <c r="Z72" i="16"/>
  <c r="AF81" i="16"/>
  <c r="AF84" i="1"/>
  <c r="AB65" i="16"/>
  <c r="AD90" i="16"/>
  <c r="Q90" i="16"/>
  <c r="AB117" i="16"/>
  <c r="AF125" i="16"/>
  <c r="K121" i="16"/>
  <c r="K120" i="16"/>
  <c r="S121" i="16"/>
  <c r="S120" i="16"/>
  <c r="W121" i="16"/>
  <c r="W120" i="16"/>
  <c r="AB122" i="16"/>
  <c r="AF130" i="16"/>
  <c r="H61" i="16"/>
  <c r="P61" i="16"/>
  <c r="T61" i="16"/>
  <c r="X61" i="16"/>
  <c r="G85" i="17"/>
  <c r="G60" i="17"/>
  <c r="K85" i="17"/>
  <c r="K60" i="17"/>
  <c r="O60" i="17"/>
  <c r="O85" i="17"/>
  <c r="E25" i="15"/>
  <c r="E24" i="15"/>
  <c r="V24" i="15"/>
  <c r="O25" i="15"/>
  <c r="AC26" i="15"/>
  <c r="J58" i="15"/>
  <c r="AB65" i="15"/>
  <c r="H60" i="15"/>
  <c r="M69" i="15"/>
  <c r="S62" i="15"/>
  <c r="Y72" i="15"/>
  <c r="P73" i="15"/>
  <c r="U73" i="15"/>
  <c r="U65" i="15"/>
  <c r="AC65" i="15"/>
  <c r="AG82" i="15"/>
  <c r="AC74" i="15"/>
  <c r="T60" i="15"/>
  <c r="L63" i="15"/>
  <c r="Y105" i="15"/>
  <c r="P120" i="15"/>
  <c r="O120" i="15"/>
  <c r="U88" i="15"/>
  <c r="L133" i="15"/>
  <c r="L136" i="15"/>
  <c r="T133" i="15"/>
  <c r="T134" i="15" s="1"/>
  <c r="O5" i="16"/>
  <c r="AA5" i="16"/>
  <c r="AA7" i="16" s="1"/>
  <c r="G8" i="16"/>
  <c r="G5" i="16"/>
  <c r="G6" i="16" s="1"/>
  <c r="L5" i="16"/>
  <c r="L7" i="16" s="1"/>
  <c r="L8" i="16"/>
  <c r="P5" i="16"/>
  <c r="P8" i="16"/>
  <c r="T5" i="16"/>
  <c r="T8" i="16"/>
  <c r="Y9" i="16"/>
  <c r="Y8" i="16"/>
  <c r="N24" i="16"/>
  <c r="R24" i="16"/>
  <c r="H25" i="16"/>
  <c r="P25" i="16"/>
  <c r="T25" i="16"/>
  <c r="AD26" i="16"/>
  <c r="V37" i="16"/>
  <c r="W38" i="16" s="1"/>
  <c r="AF45" i="16"/>
  <c r="AF37" i="16" s="1"/>
  <c r="M40" i="16"/>
  <c r="D61" i="16"/>
  <c r="AB63" i="16"/>
  <c r="E66" i="16"/>
  <c r="E58" i="16"/>
  <c r="AF66" i="16"/>
  <c r="AB58" i="16"/>
  <c r="AB74" i="16"/>
  <c r="AF76" i="16"/>
  <c r="AB60" i="16"/>
  <c r="D73" i="16"/>
  <c r="D72" i="16"/>
  <c r="AG79" i="16"/>
  <c r="AC63" i="16"/>
  <c r="I73" i="16"/>
  <c r="I65" i="16"/>
  <c r="M65" i="16"/>
  <c r="M73" i="16"/>
  <c r="Y73" i="16"/>
  <c r="Y65" i="16"/>
  <c r="AB90" i="16"/>
  <c r="L85" i="16"/>
  <c r="L60" i="16"/>
  <c r="AG93" i="16"/>
  <c r="K88" i="16"/>
  <c r="K89" i="16"/>
  <c r="AG124" i="16"/>
  <c r="AC117" i="16"/>
  <c r="AA119" i="16"/>
  <c r="AC122" i="16"/>
  <c r="AC121" i="16"/>
  <c r="AG129" i="16"/>
  <c r="AG88" i="1"/>
  <c r="AG140" i="16"/>
  <c r="AC133" i="16"/>
  <c r="AC135" i="16" s="1"/>
  <c r="S133" i="16"/>
  <c r="AG141" i="16"/>
  <c r="E5" i="17"/>
  <c r="E7" i="17"/>
  <c r="E8" i="17"/>
  <c r="H5" i="17"/>
  <c r="H7" i="17" s="1"/>
  <c r="F73" i="17"/>
  <c r="F72" i="17"/>
  <c r="F80" i="17"/>
  <c r="F62" i="17"/>
  <c r="K80" i="17"/>
  <c r="K63" i="17"/>
  <c r="M63" i="17"/>
  <c r="M80" i="17"/>
  <c r="AB62" i="17"/>
  <c r="AB72" i="17"/>
  <c r="AF78" i="17"/>
  <c r="AB73" i="17"/>
  <c r="K88" i="17"/>
  <c r="S9" i="15"/>
  <c r="S8" i="15"/>
  <c r="X8" i="15"/>
  <c r="L21" i="15"/>
  <c r="S24" i="15"/>
  <c r="P25" i="15"/>
  <c r="K40" i="15"/>
  <c r="S41" i="15"/>
  <c r="P65" i="15"/>
  <c r="AC69" i="15"/>
  <c r="I69" i="15"/>
  <c r="I72" i="15"/>
  <c r="G69" i="15"/>
  <c r="L60" i="15"/>
  <c r="T88" i="15"/>
  <c r="AB89" i="15"/>
  <c r="W104" i="15"/>
  <c r="AC105" i="15"/>
  <c r="T117" i="15"/>
  <c r="T119" i="15"/>
  <c r="AC117" i="15"/>
  <c r="AC119" i="15" s="1"/>
  <c r="O121" i="15"/>
  <c r="Q72" i="15"/>
  <c r="AA122" i="15"/>
  <c r="I133" i="15"/>
  <c r="U133" i="15"/>
  <c r="W136" i="15"/>
  <c r="Z136" i="15"/>
  <c r="Z60" i="15"/>
  <c r="Y2" i="16"/>
  <c r="X2" i="16"/>
  <c r="E8" i="16"/>
  <c r="AC8" i="16"/>
  <c r="Y21" i="16"/>
  <c r="P26" i="16"/>
  <c r="Z24" i="16"/>
  <c r="Z25" i="16"/>
  <c r="AC24" i="16"/>
  <c r="E26" i="16"/>
  <c r="I26" i="16"/>
  <c r="M26" i="16"/>
  <c r="Q26" i="16"/>
  <c r="U26" i="16"/>
  <c r="Y26" i="16"/>
  <c r="AB37" i="16"/>
  <c r="AB38" i="16" s="1"/>
  <c r="N40" i="16"/>
  <c r="N41" i="16"/>
  <c r="AB61" i="16"/>
  <c r="AB61" i="10" s="1"/>
  <c r="AB53" i="10" s="1"/>
  <c r="F66" i="16"/>
  <c r="F58" i="16"/>
  <c r="Q66" i="16"/>
  <c r="Q58" i="16"/>
  <c r="U66" i="16"/>
  <c r="U58" i="16"/>
  <c r="Y66" i="16"/>
  <c r="S69" i="16"/>
  <c r="S71" i="16" s="1"/>
  <c r="H72" i="16"/>
  <c r="AB72" i="16"/>
  <c r="AD74" i="16"/>
  <c r="H69" i="16"/>
  <c r="H60" i="16"/>
  <c r="Y60" i="16"/>
  <c r="Y72" i="16"/>
  <c r="G69" i="16"/>
  <c r="G61" i="16"/>
  <c r="E72" i="16"/>
  <c r="E62" i="16"/>
  <c r="T73" i="16"/>
  <c r="T72" i="16"/>
  <c r="N73" i="16"/>
  <c r="R73" i="16"/>
  <c r="R65" i="16"/>
  <c r="G89" i="16"/>
  <c r="AF92" i="16"/>
  <c r="AB85" i="16"/>
  <c r="X105" i="16"/>
  <c r="X104" i="16"/>
  <c r="AD106" i="16"/>
  <c r="Z106" i="16"/>
  <c r="K117" i="16"/>
  <c r="K119" i="16" s="1"/>
  <c r="S117" i="16"/>
  <c r="T118" i="16" s="1"/>
  <c r="W117" i="16"/>
  <c r="Y133" i="16"/>
  <c r="Y135" i="16" s="1"/>
  <c r="Y136" i="16"/>
  <c r="X5" i="17"/>
  <c r="L5" i="17"/>
  <c r="S24" i="17"/>
  <c r="S21" i="17"/>
  <c r="V24" i="17"/>
  <c r="V21" i="17"/>
  <c r="AC24" i="17"/>
  <c r="AG30" i="17"/>
  <c r="AG189" i="2" s="1"/>
  <c r="AC32" i="17"/>
  <c r="AG32" i="17" s="1"/>
  <c r="AG34" i="17"/>
  <c r="AC26" i="17"/>
  <c r="AD26" i="17"/>
  <c r="AB104" i="16"/>
  <c r="V136" i="16"/>
  <c r="V133" i="16"/>
  <c r="AF140" i="16"/>
  <c r="AB136" i="16"/>
  <c r="AB133" i="16"/>
  <c r="K137" i="16"/>
  <c r="O137" i="16"/>
  <c r="P5" i="17"/>
  <c r="P7" i="17"/>
  <c r="Q25" i="17"/>
  <c r="Q24" i="17"/>
  <c r="Q32" i="17"/>
  <c r="W24" i="17"/>
  <c r="W25" i="17"/>
  <c r="AB66" i="17"/>
  <c r="AB74" i="17"/>
  <c r="AF82" i="17"/>
  <c r="X106" i="16"/>
  <c r="S137" i="16"/>
  <c r="E136" i="16"/>
  <c r="I136" i="16"/>
  <c r="AF12" i="17"/>
  <c r="AB5" i="17"/>
  <c r="AB6" i="17" s="1"/>
  <c r="F24" i="17"/>
  <c r="F21" i="17"/>
  <c r="F22" i="17" s="1"/>
  <c r="I24" i="17"/>
  <c r="I21" i="17"/>
  <c r="O32" i="17"/>
  <c r="O24" i="17"/>
  <c r="O25" i="17"/>
  <c r="AB40" i="17"/>
  <c r="AF46" i="17"/>
  <c r="AF189" i="2"/>
  <c r="AB41" i="17"/>
  <c r="P41" i="17"/>
  <c r="L42" i="17"/>
  <c r="P42" i="17"/>
  <c r="AD42" i="17"/>
  <c r="T42" i="17"/>
  <c r="D58" i="17"/>
  <c r="T62" i="17"/>
  <c r="T72" i="17"/>
  <c r="T80" i="17"/>
  <c r="Y63" i="17"/>
  <c r="Y80" i="17"/>
  <c r="AA80" i="17"/>
  <c r="AA63" i="17"/>
  <c r="H73" i="17"/>
  <c r="H65" i="17"/>
  <c r="L65" i="17"/>
  <c r="L73" i="17"/>
  <c r="P65" i="17"/>
  <c r="P73" i="17"/>
  <c r="T73" i="17"/>
  <c r="T65" i="17"/>
  <c r="X65" i="17"/>
  <c r="X73" i="17"/>
  <c r="X74" i="17"/>
  <c r="E74" i="17"/>
  <c r="E66" i="17"/>
  <c r="E58" i="17"/>
  <c r="I74" i="17"/>
  <c r="I66" i="17"/>
  <c r="I58" i="17"/>
  <c r="M74" i="17"/>
  <c r="M66" i="17"/>
  <c r="Q74" i="17"/>
  <c r="Q66" i="17"/>
  <c r="Q58" i="17"/>
  <c r="U74" i="17"/>
  <c r="U66" i="17"/>
  <c r="U58" i="17"/>
  <c r="Y74" i="17"/>
  <c r="Y66" i="17"/>
  <c r="V60" i="17"/>
  <c r="V104" i="17"/>
  <c r="V101" i="17"/>
  <c r="V103" i="17" s="1"/>
  <c r="AD106" i="17"/>
  <c r="X106" i="17"/>
  <c r="I8" i="16"/>
  <c r="Y62" i="16"/>
  <c r="Y56" i="16" s="1"/>
  <c r="F61" i="16"/>
  <c r="J60" i="16"/>
  <c r="V120" i="16"/>
  <c r="Z120" i="16"/>
  <c r="AD121" i="16"/>
  <c r="T122" i="16"/>
  <c r="X122" i="16"/>
  <c r="R136" i="16"/>
  <c r="W137" i="16"/>
  <c r="AG142" i="16"/>
  <c r="AG185" i="2" s="1"/>
  <c r="AC136" i="16"/>
  <c r="AA137" i="16"/>
  <c r="R8" i="17"/>
  <c r="R5" i="17"/>
  <c r="D8" i="17"/>
  <c r="D16" i="17"/>
  <c r="K9" i="17"/>
  <c r="K8" i="17"/>
  <c r="AF29" i="17"/>
  <c r="AB21" i="17"/>
  <c r="AB23" i="17"/>
  <c r="N39" i="17"/>
  <c r="Q72" i="17"/>
  <c r="Q62" i="17"/>
  <c r="Q56" i="17"/>
  <c r="Q80" i="17"/>
  <c r="Z88" i="17"/>
  <c r="Z96" i="17"/>
  <c r="Z89" i="17"/>
  <c r="G88" i="17"/>
  <c r="G89" i="17"/>
  <c r="G62" i="17"/>
  <c r="Y88" i="17"/>
  <c r="Y96" i="17"/>
  <c r="Y62" i="17"/>
  <c r="L16" i="17"/>
  <c r="L8" i="17"/>
  <c r="V8" i="17"/>
  <c r="W32" i="17"/>
  <c r="AG33" i="17"/>
  <c r="AG92" i="1"/>
  <c r="AC25" i="17"/>
  <c r="AD48" i="17"/>
  <c r="S48" i="17"/>
  <c r="AB48" i="17"/>
  <c r="F60" i="17"/>
  <c r="AB69" i="17"/>
  <c r="AB60" i="17"/>
  <c r="AF76" i="17"/>
  <c r="AG77" i="17"/>
  <c r="AC61" i="17"/>
  <c r="AC69" i="17"/>
  <c r="H88" i="17"/>
  <c r="H85" i="17"/>
  <c r="H87" i="17"/>
  <c r="AF93" i="17"/>
  <c r="AF85" i="17"/>
  <c r="AC105" i="17"/>
  <c r="AC65" i="17"/>
  <c r="I133" i="17"/>
  <c r="I136" i="17"/>
  <c r="Q133" i="17"/>
  <c r="Q136" i="17"/>
  <c r="L9" i="17"/>
  <c r="I5" i="17"/>
  <c r="J6" i="17" s="1"/>
  <c r="F8" i="17"/>
  <c r="G21" i="17"/>
  <c r="W21" i="17"/>
  <c r="W23" i="17"/>
  <c r="AA21" i="17"/>
  <c r="J32" i="17"/>
  <c r="R25" i="17"/>
  <c r="R24" i="17"/>
  <c r="T32" i="17"/>
  <c r="L40" i="17"/>
  <c r="R40" i="17"/>
  <c r="R41" i="17"/>
  <c r="AB61" i="17"/>
  <c r="AC62" i="17"/>
  <c r="Y65" i="17"/>
  <c r="E85" i="17"/>
  <c r="F86" i="17" s="1"/>
  <c r="I85" i="17"/>
  <c r="J86" i="17"/>
  <c r="I61" i="17"/>
  <c r="M85" i="17"/>
  <c r="N86" i="17" s="1"/>
  <c r="Q85" i="17"/>
  <c r="Q87" i="17"/>
  <c r="Q61" i="17"/>
  <c r="Q53" i="17"/>
  <c r="AA2" i="17"/>
  <c r="M8" i="17"/>
  <c r="S8" i="17"/>
  <c r="Z8" i="17"/>
  <c r="V9" i="17"/>
  <c r="T5" i="17"/>
  <c r="T8" i="17"/>
  <c r="AA9" i="17"/>
  <c r="AA8" i="17"/>
  <c r="AF15" i="17"/>
  <c r="AB16" i="17"/>
  <c r="AC21" i="17"/>
  <c r="P24" i="17"/>
  <c r="H21" i="17"/>
  <c r="X21" i="17"/>
  <c r="R32" i="17"/>
  <c r="AA37" i="17"/>
  <c r="AA40" i="17"/>
  <c r="L48" i="17"/>
  <c r="V40" i="17"/>
  <c r="V48" i="17"/>
  <c r="D80" i="17"/>
  <c r="D63" i="17"/>
  <c r="G80" i="17"/>
  <c r="G63" i="17"/>
  <c r="AC73" i="17"/>
  <c r="AC72" i="17"/>
  <c r="AG79" i="17"/>
  <c r="AC80" i="17"/>
  <c r="AC63" i="17"/>
  <c r="G74" i="17"/>
  <c r="G65" i="17"/>
  <c r="G73" i="17"/>
  <c r="K74" i="17"/>
  <c r="K65" i="17"/>
  <c r="O73" i="17"/>
  <c r="O74" i="17"/>
  <c r="S65" i="17"/>
  <c r="S73" i="17"/>
  <c r="W65" i="17"/>
  <c r="W74" i="17"/>
  <c r="W73" i="17"/>
  <c r="AA74" i="17"/>
  <c r="AA65" i="17"/>
  <c r="D74" i="17"/>
  <c r="H66" i="17"/>
  <c r="H58" i="17"/>
  <c r="L74" i="17"/>
  <c r="L66" i="17"/>
  <c r="P74" i="17"/>
  <c r="P66" i="17"/>
  <c r="T74" i="17"/>
  <c r="T66" i="17"/>
  <c r="X66" i="17"/>
  <c r="AI86" i="17"/>
  <c r="AH85" i="17"/>
  <c r="AB88" i="17"/>
  <c r="R85" i="17"/>
  <c r="R88" i="17"/>
  <c r="R60" i="17"/>
  <c r="V88" i="17"/>
  <c r="Y85" i="17"/>
  <c r="Y133" i="17"/>
  <c r="Y136" i="17"/>
  <c r="AB136" i="17"/>
  <c r="AF140" i="17"/>
  <c r="AB133" i="17"/>
  <c r="AB135" i="17"/>
  <c r="X37" i="17"/>
  <c r="M39" i="17"/>
  <c r="H48" i="17"/>
  <c r="X48" i="17"/>
  <c r="Z48" i="17"/>
  <c r="Y69" i="17"/>
  <c r="Y60" i="17"/>
  <c r="J73" i="17"/>
  <c r="J80" i="17"/>
  <c r="J72" i="17"/>
  <c r="L72" i="17"/>
  <c r="L62" i="17"/>
  <c r="Z73" i="17"/>
  <c r="Z72" i="17"/>
  <c r="X88" i="17"/>
  <c r="N88" i="17"/>
  <c r="S89" i="17"/>
  <c r="S88" i="17"/>
  <c r="F90" i="17"/>
  <c r="J90" i="17"/>
  <c r="D48" i="17"/>
  <c r="U85" i="17"/>
  <c r="U88" i="17"/>
  <c r="T85" i="17"/>
  <c r="T87" i="17" s="1"/>
  <c r="N96" i="17"/>
  <c r="N63" i="17"/>
  <c r="S96" i="17"/>
  <c r="S63" i="17"/>
  <c r="AC89" i="17"/>
  <c r="AC88" i="17"/>
  <c r="AC96" i="17"/>
  <c r="J89" i="17"/>
  <c r="J65" i="17"/>
  <c r="N89" i="17"/>
  <c r="N65" i="17"/>
  <c r="R65" i="17"/>
  <c r="V65" i="17"/>
  <c r="V89" i="17"/>
  <c r="U136" i="17"/>
  <c r="W69" i="17"/>
  <c r="H62" i="17"/>
  <c r="I63" i="17"/>
  <c r="L80" i="17"/>
  <c r="AD80" i="17"/>
  <c r="Q63" i="17"/>
  <c r="V73" i="17"/>
  <c r="V72" i="17"/>
  <c r="V62" i="17"/>
  <c r="Z80" i="17"/>
  <c r="Z63" i="17"/>
  <c r="M65" i="17"/>
  <c r="AG82" i="17"/>
  <c r="AC74" i="17"/>
  <c r="AC66" i="17"/>
  <c r="G96" i="17"/>
  <c r="O88" i="17"/>
  <c r="D90" i="17"/>
  <c r="AD90" i="17"/>
  <c r="T90" i="17"/>
  <c r="W112" i="17"/>
  <c r="W105" i="17"/>
  <c r="W104" i="17"/>
  <c r="X119" i="17"/>
  <c r="V117" i="17"/>
  <c r="V120" i="17"/>
  <c r="I117" i="17"/>
  <c r="J118" i="17"/>
  <c r="S119" i="17"/>
  <c r="O41" i="17"/>
  <c r="S41" i="17"/>
  <c r="W41" i="17"/>
  <c r="AA41" i="17"/>
  <c r="K42" i="17"/>
  <c r="O42" i="17"/>
  <c r="S42" i="17"/>
  <c r="W42" i="17"/>
  <c r="AA42" i="17"/>
  <c r="P69" i="17"/>
  <c r="H72" i="17"/>
  <c r="W72" i="17"/>
  <c r="E72" i="17"/>
  <c r="E60" i="17"/>
  <c r="M72" i="17"/>
  <c r="M60" i="17"/>
  <c r="M61" i="17"/>
  <c r="U71" i="17"/>
  <c r="E63" i="17"/>
  <c r="H80" i="17"/>
  <c r="R73" i="17"/>
  <c r="R72" i="17"/>
  <c r="V80" i="17"/>
  <c r="AF81" i="17"/>
  <c r="AF94" i="1"/>
  <c r="AB65" i="17"/>
  <c r="O58" i="17"/>
  <c r="F88" i="17"/>
  <c r="W96" i="17"/>
  <c r="I89" i="17"/>
  <c r="M89" i="17"/>
  <c r="Q89" i="17"/>
  <c r="Y89" i="17"/>
  <c r="I90" i="17"/>
  <c r="Y90" i="17"/>
  <c r="H121" i="17"/>
  <c r="H122" i="17"/>
  <c r="L121" i="17"/>
  <c r="P121" i="17"/>
  <c r="T121" i="17"/>
  <c r="X121" i="17"/>
  <c r="X122" i="17"/>
  <c r="AD122" i="17"/>
  <c r="U122" i="17"/>
  <c r="AG130" i="17"/>
  <c r="AC122" i="17"/>
  <c r="K136" i="17"/>
  <c r="N90" i="17"/>
  <c r="R90" i="17"/>
  <c r="V90" i="17"/>
  <c r="Z90" i="17"/>
  <c r="X101" i="17"/>
  <c r="Y112" i="17"/>
  <c r="AG112" i="17"/>
  <c r="K133" i="17"/>
  <c r="S133" i="17"/>
  <c r="W136" i="17"/>
  <c r="W133" i="17"/>
  <c r="W134" i="17"/>
  <c r="U135" i="17"/>
  <c r="AG141" i="17"/>
  <c r="AH133" i="17" s="1"/>
  <c r="M136" i="17"/>
  <c r="O96" i="17"/>
  <c r="AB104" i="17"/>
  <c r="AB105" i="17"/>
  <c r="P122" i="17"/>
  <c r="AG125" i="17"/>
  <c r="AH117" i="17" s="1"/>
  <c r="AF129" i="17"/>
  <c r="AF98" i="1"/>
  <c r="AB121" i="17"/>
  <c r="AC133" i="17"/>
  <c r="AC135" i="17" s="1"/>
  <c r="AF141" i="17"/>
  <c r="S144" i="17"/>
  <c r="H117" i="17"/>
  <c r="F133" i="17"/>
  <c r="Y7" i="2"/>
  <c r="AD98" i="2"/>
  <c r="V7" i="2"/>
  <c r="AD271" i="2"/>
  <c r="AD232" i="2"/>
  <c r="AC7" i="2"/>
  <c r="Z7" i="2"/>
  <c r="J15" i="1"/>
  <c r="W7" i="1"/>
  <c r="O105" i="1"/>
  <c r="I105" i="1"/>
  <c r="AC10" i="1"/>
  <c r="AB15" i="1"/>
  <c r="F22" i="1"/>
  <c r="P43" i="1"/>
  <c r="V15" i="1"/>
  <c r="Y12" i="1"/>
  <c r="U15" i="1"/>
  <c r="AA12" i="1"/>
  <c r="T81" i="1"/>
  <c r="F71" i="1"/>
  <c r="T71" i="1"/>
  <c r="J22" i="1"/>
  <c r="X12" i="1"/>
  <c r="AD16" i="1"/>
  <c r="P53" i="1"/>
  <c r="J11" i="1"/>
  <c r="J9" i="1"/>
  <c r="N105" i="1"/>
  <c r="T10" i="1"/>
  <c r="P110" i="1"/>
  <c r="AD108" i="1"/>
  <c r="E12" i="1"/>
  <c r="P73" i="1"/>
  <c r="S12" i="1"/>
  <c r="K15" i="1"/>
  <c r="AA41" i="1"/>
  <c r="M41" i="1"/>
  <c r="N81" i="1"/>
  <c r="N134" i="14"/>
  <c r="AC157" i="2"/>
  <c r="AC155" i="2" s="1"/>
  <c r="G22" i="14"/>
  <c r="AD180" i="2"/>
  <c r="L135" i="14"/>
  <c r="L70" i="16"/>
  <c r="AA168" i="2"/>
  <c r="AK10" i="14"/>
  <c r="AJ7" i="16"/>
  <c r="AK7" i="16"/>
  <c r="AK6" i="16"/>
  <c r="AD195" i="2"/>
  <c r="AF145" i="17"/>
  <c r="AF99" i="1"/>
  <c r="AA101" i="3"/>
  <c r="AA99" i="3"/>
  <c r="I101" i="3"/>
  <c r="I99" i="3" s="1"/>
  <c r="AB190" i="2"/>
  <c r="AB86" i="17"/>
  <c r="AB99" i="3"/>
  <c r="L188" i="2"/>
  <c r="O56" i="17"/>
  <c r="O64" i="17"/>
  <c r="J57" i="17"/>
  <c r="T101" i="3"/>
  <c r="T99" i="3" s="1"/>
  <c r="S99" i="3"/>
  <c r="J64" i="17"/>
  <c r="AA70" i="17"/>
  <c r="J101" i="3"/>
  <c r="J99" i="3"/>
  <c r="U99" i="3"/>
  <c r="U22" i="17"/>
  <c r="F64" i="17"/>
  <c r="AA71" i="17"/>
  <c r="U57" i="17"/>
  <c r="V29" i="3"/>
  <c r="V101" i="3"/>
  <c r="V99" i="3"/>
  <c r="AB87" i="17"/>
  <c r="I57" i="17"/>
  <c r="E119" i="17"/>
  <c r="R38" i="17"/>
  <c r="J188" i="2"/>
  <c r="V38" i="17"/>
  <c r="AC99" i="3"/>
  <c r="Y103" i="9"/>
  <c r="X71" i="1"/>
  <c r="P87" i="16"/>
  <c r="P138" i="13"/>
  <c r="P137" i="13"/>
  <c r="P89" i="3"/>
  <c r="Y179" i="2"/>
  <c r="R51" i="1"/>
  <c r="AD182" i="2"/>
  <c r="Z179" i="2"/>
  <c r="Z177" i="2" s="1"/>
  <c r="AC116" i="13"/>
  <c r="K137" i="12"/>
  <c r="AA53" i="17"/>
  <c r="I70" i="17"/>
  <c r="I71" i="9"/>
  <c r="L81" i="1"/>
  <c r="AF145" i="16"/>
  <c r="AF89" i="1" s="1"/>
  <c r="AG21" i="12"/>
  <c r="V188" i="2"/>
  <c r="N86" i="13"/>
  <c r="L39" i="9"/>
  <c r="AF37" i="13"/>
  <c r="M31" i="1"/>
  <c r="AF73" i="12"/>
  <c r="AG73" i="12" s="1"/>
  <c r="AH73" i="12" s="1"/>
  <c r="AI73" i="12" s="1"/>
  <c r="AJ73" i="12" s="1"/>
  <c r="AK73" i="12" s="1"/>
  <c r="F208" i="7"/>
  <c r="AD108" i="3"/>
  <c r="E31" i="3"/>
  <c r="E17" i="3"/>
  <c r="P137" i="15"/>
  <c r="I31" i="3"/>
  <c r="I17" i="3"/>
  <c r="W103" i="9"/>
  <c r="AB4" i="13"/>
  <c r="O70" i="16"/>
  <c r="J7" i="17"/>
  <c r="E64" i="17"/>
  <c r="X38" i="17"/>
  <c r="U39" i="17"/>
  <c r="AB91" i="1"/>
  <c r="F91" i="1"/>
  <c r="W38" i="17"/>
  <c r="Y188" i="2"/>
  <c r="Y118" i="17"/>
  <c r="W190" i="2"/>
  <c r="W188" i="2" s="1"/>
  <c r="U99" i="1"/>
  <c r="S138" i="17"/>
  <c r="S137" i="17"/>
  <c r="V138" i="17"/>
  <c r="X99" i="1"/>
  <c r="X91" i="1" s="1"/>
  <c r="V137" i="17"/>
  <c r="Y103" i="17"/>
  <c r="V86" i="17"/>
  <c r="I91" i="1"/>
  <c r="R22" i="17"/>
  <c r="AA91" i="1"/>
  <c r="P189" i="2"/>
  <c r="M99" i="1"/>
  <c r="M91" i="1" s="1"/>
  <c r="M137" i="17"/>
  <c r="M138" i="17"/>
  <c r="AA103" i="17"/>
  <c r="AB119" i="17"/>
  <c r="AB84" i="17"/>
  <c r="Y91" i="1"/>
  <c r="N71" i="17"/>
  <c r="S64" i="17"/>
  <c r="P192" i="2"/>
  <c r="AC102" i="17"/>
  <c r="AD191" i="2"/>
  <c r="L99" i="1"/>
  <c r="L91" i="1" s="1"/>
  <c r="K41" i="1"/>
  <c r="E51" i="1"/>
  <c r="AB102" i="16"/>
  <c r="AD162" i="9"/>
  <c r="AH162" i="9" s="1"/>
  <c r="AH164" i="9" s="1"/>
  <c r="AF145" i="13"/>
  <c r="AF59" i="1"/>
  <c r="L66" i="3"/>
  <c r="Z138" i="11"/>
  <c r="AB137" i="13"/>
  <c r="F56" i="13"/>
  <c r="F57" i="13"/>
  <c r="K119" i="2"/>
  <c r="P197" i="2"/>
  <c r="AC6" i="13"/>
  <c r="AA4" i="13"/>
  <c r="O155" i="2"/>
  <c r="T145" i="10"/>
  <c r="V35" i="3"/>
  <c r="AD173" i="2"/>
  <c r="AG145" i="16"/>
  <c r="AG89" i="1" s="1"/>
  <c r="E6" i="13"/>
  <c r="U114" i="2"/>
  <c r="U11" i="2" s="1"/>
  <c r="O134" i="15"/>
  <c r="Z144" i="2"/>
  <c r="R6" i="14"/>
  <c r="L6" i="15"/>
  <c r="U134" i="14"/>
  <c r="N188" i="2"/>
  <c r="U135" i="16"/>
  <c r="F81" i="1"/>
  <c r="J238" i="2"/>
  <c r="J13" i="2" s="1"/>
  <c r="AA135" i="14"/>
  <c r="D71" i="1"/>
  <c r="AC68" i="13"/>
  <c r="H86" i="13"/>
  <c r="M177" i="2"/>
  <c r="AF41" i="1"/>
  <c r="E90" i="9"/>
  <c r="AB138" i="16"/>
  <c r="AD138" i="16"/>
  <c r="AL138" i="16" s="1"/>
  <c r="AM138" i="16" s="1"/>
  <c r="AB138" i="12"/>
  <c r="AD137" i="16"/>
  <c r="V55" i="3"/>
  <c r="AB137" i="12"/>
  <c r="H114" i="2"/>
  <c r="T6" i="11"/>
  <c r="E145" i="10"/>
  <c r="E138" i="10" s="1"/>
  <c r="W121" i="1"/>
  <c r="T137" i="12"/>
  <c r="W138" i="13"/>
  <c r="Y59" i="1"/>
  <c r="Y51" i="1" s="1"/>
  <c r="H6" i="15"/>
  <c r="U79" i="1"/>
  <c r="U71" i="1" s="1"/>
  <c r="S138" i="15"/>
  <c r="G79" i="1"/>
  <c r="P79" i="1" s="1"/>
  <c r="P71" i="1" s="1"/>
  <c r="G137" i="15"/>
  <c r="AG101" i="15"/>
  <c r="N70" i="16"/>
  <c r="M70" i="16"/>
  <c r="K145" i="10"/>
  <c r="K138" i="10" s="1"/>
  <c r="AC6" i="17"/>
  <c r="M113" i="2"/>
  <c r="P137" i="16"/>
  <c r="H6" i="16"/>
  <c r="AG136" i="2"/>
  <c r="J144" i="3"/>
  <c r="P138" i="16"/>
  <c r="L239" i="2"/>
  <c r="AC68" i="14"/>
  <c r="F138" i="12"/>
  <c r="F49" i="1"/>
  <c r="F41" i="1" s="1"/>
  <c r="J151" i="9"/>
  <c r="T51" i="1"/>
  <c r="R24" i="3"/>
  <c r="R10" i="3" s="1"/>
  <c r="U39" i="9"/>
  <c r="F137" i="12"/>
  <c r="T138" i="16"/>
  <c r="V89" i="1"/>
  <c r="V81" i="1" s="1"/>
  <c r="D138" i="16"/>
  <c r="D89" i="1"/>
  <c r="G103" i="1"/>
  <c r="AC4" i="15"/>
  <c r="G134" i="14"/>
  <c r="V59" i="1"/>
  <c r="V51" i="1" s="1"/>
  <c r="T138" i="13"/>
  <c r="L23" i="12"/>
  <c r="AG133" i="13"/>
  <c r="AL121" i="13"/>
  <c r="AM121" i="13" s="1"/>
  <c r="AN121" i="13" s="1"/>
  <c r="AO121" i="13" s="1"/>
  <c r="AP121" i="13" s="1"/>
  <c r="AQ121" i="13" s="1"/>
  <c r="AR121" i="13" s="1"/>
  <c r="AS121" i="13" s="1"/>
  <c r="AT121" i="13" s="1"/>
  <c r="AU121" i="13" s="1"/>
  <c r="AV121" i="13" s="1"/>
  <c r="AW121" i="13" s="1"/>
  <c r="AX121" i="13" s="1"/>
  <c r="AY121" i="13" s="1"/>
  <c r="AZ121" i="13" s="1"/>
  <c r="BA121" i="13" s="1"/>
  <c r="BB121" i="13" s="1"/>
  <c r="BC121" i="13" s="1"/>
  <c r="BD121" i="13" s="1"/>
  <c r="BE121" i="13" s="1"/>
  <c r="BF121" i="13" s="1"/>
  <c r="BG121" i="13" s="1"/>
  <c r="BH121" i="13" s="1"/>
  <c r="BI121" i="13" s="1"/>
  <c r="BJ121" i="13" s="1"/>
  <c r="BK121" i="13" s="1"/>
  <c r="BL121" i="13" s="1"/>
  <c r="BM121" i="13" s="1"/>
  <c r="BN121" i="13" s="1"/>
  <c r="BO121" i="13" s="1"/>
  <c r="F163" i="7"/>
  <c r="V88" i="3"/>
  <c r="K138" i="12"/>
  <c r="AD212" i="2"/>
  <c r="P58" i="3"/>
  <c r="W102" i="14"/>
  <c r="AC132" i="9"/>
  <c r="AL73" i="16"/>
  <c r="AM73" i="16" s="1"/>
  <c r="AN73" i="16" s="1"/>
  <c r="AO73" i="16" s="1"/>
  <c r="AP73" i="16" s="1"/>
  <c r="AQ73" i="16" s="1"/>
  <c r="AR73" i="16" s="1"/>
  <c r="AS73" i="16" s="1"/>
  <c r="AT73" i="16" s="1"/>
  <c r="AU73" i="16" s="1"/>
  <c r="AV73" i="16" s="1"/>
  <c r="AW73" i="16" s="1"/>
  <c r="AX73" i="16" s="1"/>
  <c r="AY73" i="16" s="1"/>
  <c r="AZ73" i="16" s="1"/>
  <c r="BA73" i="16" s="1"/>
  <c r="BB73" i="16" s="1"/>
  <c r="BC73" i="16" s="1"/>
  <c r="BD73" i="16" s="1"/>
  <c r="BE73" i="16" s="1"/>
  <c r="BF73" i="16" s="1"/>
  <c r="BG73" i="16" s="1"/>
  <c r="BH73" i="16" s="1"/>
  <c r="BI73" i="16" s="1"/>
  <c r="BJ73" i="16" s="1"/>
  <c r="BK73" i="16" s="1"/>
  <c r="BL73" i="16" s="1"/>
  <c r="BM73" i="16" s="1"/>
  <c r="BN73" i="16" s="1"/>
  <c r="BO73" i="16" s="1"/>
  <c r="F6" i="16"/>
  <c r="V119" i="9"/>
  <c r="Y39" i="16"/>
  <c r="AB70" i="16"/>
  <c r="R134" i="17"/>
  <c r="AC134" i="17"/>
  <c r="S134" i="17"/>
  <c r="Q134" i="17"/>
  <c r="Z64" i="17"/>
  <c r="I64" i="17"/>
  <c r="X99" i="3"/>
  <c r="K188" i="2"/>
  <c r="F99" i="3"/>
  <c r="AC188" i="2"/>
  <c r="Q23" i="17"/>
  <c r="Q22" i="17"/>
  <c r="X6" i="16"/>
  <c r="AG5" i="16"/>
  <c r="N88" i="3"/>
  <c r="AB88" i="3"/>
  <c r="I134" i="16"/>
  <c r="AD95" i="3"/>
  <c r="G57" i="16"/>
  <c r="F57" i="16"/>
  <c r="W57" i="16"/>
  <c r="V86" i="16"/>
  <c r="AF96" i="16"/>
  <c r="AC71" i="16"/>
  <c r="AC68" i="16"/>
  <c r="AC70" i="16"/>
  <c r="AC22" i="16"/>
  <c r="AF8" i="16"/>
  <c r="AG8" i="16" s="1"/>
  <c r="AH8" i="16" s="1"/>
  <c r="AI8" i="16" s="1"/>
  <c r="AJ8" i="16" s="1"/>
  <c r="AK8" i="16" s="1"/>
  <c r="F232" i="7"/>
  <c r="X81" i="1"/>
  <c r="Z133" i="10"/>
  <c r="Z135" i="10"/>
  <c r="O88" i="3"/>
  <c r="D64" i="16"/>
  <c r="H64" i="16"/>
  <c r="M64" i="16"/>
  <c r="I57" i="16"/>
  <c r="Z56" i="16"/>
  <c r="I86" i="16"/>
  <c r="D179" i="2"/>
  <c r="Z57" i="16"/>
  <c r="P38" i="16"/>
  <c r="O38" i="16"/>
  <c r="F238" i="7"/>
  <c r="AF25" i="16"/>
  <c r="AG25" i="16"/>
  <c r="AH25" i="16"/>
  <c r="AI25" i="16"/>
  <c r="AL25" i="16"/>
  <c r="AM25" i="16"/>
  <c r="AN25" i="16"/>
  <c r="AO25" i="16"/>
  <c r="AP25" i="16"/>
  <c r="AQ25" i="16"/>
  <c r="AR25" i="16"/>
  <c r="AS25" i="16"/>
  <c r="AT25" i="16"/>
  <c r="AU25" i="16"/>
  <c r="AV25" i="16"/>
  <c r="AW25" i="16"/>
  <c r="AX25" i="16"/>
  <c r="AY25" i="16"/>
  <c r="AZ25" i="16"/>
  <c r="BA25" i="16"/>
  <c r="BB25" i="16"/>
  <c r="BC25" i="16"/>
  <c r="BD25" i="16"/>
  <c r="BE25" i="16"/>
  <c r="BF25" i="16"/>
  <c r="BG25" i="16"/>
  <c r="BH25" i="16"/>
  <c r="BI25" i="16"/>
  <c r="BJ25" i="16"/>
  <c r="BK25" i="16"/>
  <c r="BL25" i="16"/>
  <c r="BM25" i="16"/>
  <c r="BN25" i="16"/>
  <c r="BO25" i="16"/>
  <c r="AA22" i="16"/>
  <c r="V6" i="16"/>
  <c r="R6" i="16"/>
  <c r="R79" i="1"/>
  <c r="AA77" i="3"/>
  <c r="P170" i="2"/>
  <c r="P175" i="2"/>
  <c r="K6" i="15"/>
  <c r="X38" i="15"/>
  <c r="Y38" i="15"/>
  <c r="P174" i="2"/>
  <c r="P85" i="3"/>
  <c r="O168" i="2"/>
  <c r="O166" i="2" s="1"/>
  <c r="Y85" i="10"/>
  <c r="Y87" i="10" s="1"/>
  <c r="K168" i="2"/>
  <c r="K166" i="2"/>
  <c r="M57" i="15"/>
  <c r="AG167" i="2"/>
  <c r="Z38" i="15"/>
  <c r="J166" i="2"/>
  <c r="I77" i="3"/>
  <c r="F166" i="2"/>
  <c r="I166" i="2"/>
  <c r="P135" i="15"/>
  <c r="U64" i="15"/>
  <c r="AA57" i="15"/>
  <c r="M64" i="15"/>
  <c r="H87" i="15"/>
  <c r="T57" i="15"/>
  <c r="AH69" i="15"/>
  <c r="AF73" i="15"/>
  <c r="AG73" i="15" s="1"/>
  <c r="AH73" i="15" s="1"/>
  <c r="AI73" i="15" s="1"/>
  <c r="AJ73" i="15" s="1"/>
  <c r="X64" i="15"/>
  <c r="X57" i="15"/>
  <c r="S77" i="3"/>
  <c r="I57" i="15"/>
  <c r="R64" i="15"/>
  <c r="R57" i="15"/>
  <c r="D69" i="10"/>
  <c r="D71" i="10"/>
  <c r="Y113" i="2"/>
  <c r="H48" i="10"/>
  <c r="D48" i="10"/>
  <c r="Z77" i="3"/>
  <c r="W39" i="15"/>
  <c r="E22" i="15"/>
  <c r="AG175" i="2"/>
  <c r="K7" i="15"/>
  <c r="AA118" i="14"/>
  <c r="R69" i="10"/>
  <c r="J22" i="14"/>
  <c r="K85" i="10"/>
  <c r="K87" i="10" s="1"/>
  <c r="AA15" i="2"/>
  <c r="J48" i="10"/>
  <c r="O111" i="2"/>
  <c r="J6" i="14"/>
  <c r="AB138" i="14"/>
  <c r="H70" i="14"/>
  <c r="V134" i="14"/>
  <c r="AH61" i="14"/>
  <c r="AC118" i="2"/>
  <c r="AC15" i="2"/>
  <c r="E61" i="1"/>
  <c r="P137" i="14"/>
  <c r="P138" i="14"/>
  <c r="T135" i="14"/>
  <c r="U157" i="2"/>
  <c r="AB56" i="14"/>
  <c r="AB53" i="14"/>
  <c r="AD70" i="3"/>
  <c r="M155" i="2"/>
  <c r="R155" i="2"/>
  <c r="J66" i="3"/>
  <c r="I66" i="3"/>
  <c r="J23" i="14"/>
  <c r="H22" i="14"/>
  <c r="J111" i="2"/>
  <c r="J61" i="1"/>
  <c r="P145" i="10"/>
  <c r="H61" i="1"/>
  <c r="V66" i="3"/>
  <c r="D57" i="14"/>
  <c r="X119" i="14"/>
  <c r="S117" i="10"/>
  <c r="F178" i="7"/>
  <c r="T118" i="14"/>
  <c r="AL121" i="14"/>
  <c r="AM121" i="14"/>
  <c r="AN121" i="14" s="1"/>
  <c r="AO121" i="14" s="1"/>
  <c r="AP121" i="14" s="1"/>
  <c r="AQ121" i="14" s="1"/>
  <c r="AR121" i="14" s="1"/>
  <c r="AS121" i="14" s="1"/>
  <c r="AT121" i="14" s="1"/>
  <c r="AU121" i="14" s="1"/>
  <c r="AV121" i="14" s="1"/>
  <c r="AW121" i="14" s="1"/>
  <c r="AX121" i="14" s="1"/>
  <c r="AY121" i="14" s="1"/>
  <c r="AZ121" i="14" s="1"/>
  <c r="BA121" i="14" s="1"/>
  <c r="BB121" i="14" s="1"/>
  <c r="BC121" i="14" s="1"/>
  <c r="BD121" i="14" s="1"/>
  <c r="BE121" i="14" s="1"/>
  <c r="BF121" i="14" s="1"/>
  <c r="BG121" i="14" s="1"/>
  <c r="BH121" i="14" s="1"/>
  <c r="BI121" i="14" s="1"/>
  <c r="BJ121" i="14" s="1"/>
  <c r="BK121" i="14" s="1"/>
  <c r="BL121" i="14" s="1"/>
  <c r="BM121" i="14" s="1"/>
  <c r="BN121" i="14" s="1"/>
  <c r="BO121" i="14" s="1"/>
  <c r="H57" i="14"/>
  <c r="M57" i="14"/>
  <c r="X57" i="14"/>
  <c r="E56" i="14"/>
  <c r="AD158" i="2"/>
  <c r="H72" i="10"/>
  <c r="G57" i="14"/>
  <c r="AF73" i="14"/>
  <c r="AG73" i="14" s="1"/>
  <c r="AH73" i="14"/>
  <c r="AI73" i="14" s="1"/>
  <c r="AJ73" i="14" s="1"/>
  <c r="AK73" i="14" s="1"/>
  <c r="M70" i="14"/>
  <c r="Z64" i="14"/>
  <c r="R64" i="14"/>
  <c r="H157" i="2"/>
  <c r="H155" i="2" s="1"/>
  <c r="T38" i="14"/>
  <c r="X38" i="14"/>
  <c r="N41" i="10"/>
  <c r="O38" i="14"/>
  <c r="U22" i="14"/>
  <c r="X22" i="14"/>
  <c r="P23" i="14"/>
  <c r="V23" i="14"/>
  <c r="F148" i="7"/>
  <c r="AL25" i="14"/>
  <c r="AM25" i="14"/>
  <c r="AN25" i="14"/>
  <c r="AO25" i="14"/>
  <c r="AP25" i="14"/>
  <c r="AQ25" i="14"/>
  <c r="AR25" i="14"/>
  <c r="AS25" i="14"/>
  <c r="AT25" i="14"/>
  <c r="AU25" i="14"/>
  <c r="AV25" i="14"/>
  <c r="AW25" i="14"/>
  <c r="AX25" i="14"/>
  <c r="AY25" i="14"/>
  <c r="AZ25" i="14"/>
  <c r="BA25" i="14"/>
  <c r="BB25" i="14"/>
  <c r="BC25" i="14"/>
  <c r="BD25" i="14"/>
  <c r="BE25" i="14"/>
  <c r="BF25" i="14"/>
  <c r="BG25" i="14"/>
  <c r="BH25" i="14"/>
  <c r="BI25" i="14"/>
  <c r="BJ25" i="14"/>
  <c r="BK25" i="14"/>
  <c r="BL25" i="14"/>
  <c r="BM25" i="14"/>
  <c r="BN25" i="14"/>
  <c r="BO25" i="14"/>
  <c r="AF25" i="14"/>
  <c r="AG25" i="14"/>
  <c r="AH25" i="14"/>
  <c r="AI25" i="14"/>
  <c r="AJ25" i="14"/>
  <c r="AG32" i="14"/>
  <c r="S71" i="13"/>
  <c r="X55" i="3"/>
  <c r="AA133" i="10"/>
  <c r="G135" i="13"/>
  <c r="AF105" i="13"/>
  <c r="AG105" i="13" s="1"/>
  <c r="AH105" i="13" s="1"/>
  <c r="AI105" i="13" s="1"/>
  <c r="AJ105" i="13" s="1"/>
  <c r="AK105" i="13" s="1"/>
  <c r="R64" i="13"/>
  <c r="H87" i="10"/>
  <c r="K64" i="13"/>
  <c r="AB70" i="13"/>
  <c r="U144" i="2"/>
  <c r="F108" i="7"/>
  <c r="AF41" i="13"/>
  <c r="AG41" i="13" s="1"/>
  <c r="AH41" i="13"/>
  <c r="AI41" i="13" s="1"/>
  <c r="AJ41" i="13" s="1"/>
  <c r="AK41" i="13" s="1"/>
  <c r="W38" i="13"/>
  <c r="Z39" i="13"/>
  <c r="L48" i="10"/>
  <c r="AA144" i="2"/>
  <c r="L55" i="3"/>
  <c r="W32" i="10"/>
  <c r="O6" i="13"/>
  <c r="Y128" i="10"/>
  <c r="Y121" i="10"/>
  <c r="V118" i="13"/>
  <c r="Y118" i="13"/>
  <c r="AA64" i="13"/>
  <c r="U64" i="13"/>
  <c r="J64" i="13"/>
  <c r="Q96" i="10"/>
  <c r="O64" i="13"/>
  <c r="AD58" i="3"/>
  <c r="L64" i="13"/>
  <c r="L41" i="10"/>
  <c r="AA41" i="10"/>
  <c r="F103" i="7"/>
  <c r="AF25" i="13"/>
  <c r="AG25" i="13" s="1"/>
  <c r="AH25" i="13" s="1"/>
  <c r="AI25" i="13" s="1"/>
  <c r="AJ25" i="13" s="1"/>
  <c r="AK25" i="13" s="1"/>
  <c r="P6" i="13"/>
  <c r="T6" i="12"/>
  <c r="AG112" i="12"/>
  <c r="N48" i="10"/>
  <c r="F48" i="10"/>
  <c r="F119" i="2"/>
  <c r="U134" i="12"/>
  <c r="D41" i="1"/>
  <c r="J118" i="10"/>
  <c r="Q117" i="10"/>
  <c r="Q119" i="10" s="1"/>
  <c r="N121" i="10"/>
  <c r="Y105" i="10"/>
  <c r="T89" i="10"/>
  <c r="AF96" i="12"/>
  <c r="K57" i="12"/>
  <c r="U37" i="10"/>
  <c r="U39" i="10" s="1"/>
  <c r="T41" i="10"/>
  <c r="G48" i="10"/>
  <c r="G111" i="2"/>
  <c r="K21" i="10"/>
  <c r="K23" i="10" s="1"/>
  <c r="R21" i="10"/>
  <c r="D111" i="2"/>
  <c r="H120" i="2"/>
  <c r="H17" i="2" s="1"/>
  <c r="L6" i="12"/>
  <c r="M6" i="12"/>
  <c r="L71" i="12"/>
  <c r="M70" i="12"/>
  <c r="I80" i="10"/>
  <c r="D21" i="10"/>
  <c r="E22" i="10" s="1"/>
  <c r="O134" i="10"/>
  <c r="W37" i="10"/>
  <c r="W39" i="10" s="1"/>
  <c r="X23" i="12"/>
  <c r="V86" i="12"/>
  <c r="X85" i="10"/>
  <c r="X87" i="10"/>
  <c r="R44" i="3"/>
  <c r="Y71" i="12"/>
  <c r="I73" i="10"/>
  <c r="F117" i="10"/>
  <c r="Z118" i="2"/>
  <c r="Z15" i="2" s="1"/>
  <c r="T96" i="10"/>
  <c r="T71" i="12"/>
  <c r="T41" i="1"/>
  <c r="H16" i="10"/>
  <c r="E30" i="3"/>
  <c r="E16" i="3"/>
  <c r="G73" i="10"/>
  <c r="G72" i="10"/>
  <c r="N71" i="12"/>
  <c r="N70" i="12"/>
  <c r="K48" i="10"/>
  <c r="AG48" i="12"/>
  <c r="G22" i="3"/>
  <c r="O41" i="10"/>
  <c r="AA37" i="10"/>
  <c r="AA106" i="10"/>
  <c r="Q26" i="10"/>
  <c r="P88" i="10"/>
  <c r="Y74" i="10"/>
  <c r="N74" i="10"/>
  <c r="U90" i="10"/>
  <c r="M90" i="10"/>
  <c r="J122" i="10"/>
  <c r="V74" i="10"/>
  <c r="H8" i="10"/>
  <c r="Z74" i="10"/>
  <c r="H9" i="10"/>
  <c r="I122" i="10"/>
  <c r="U136" i="10"/>
  <c r="E122" i="10"/>
  <c r="M40" i="10"/>
  <c r="AA22" i="12"/>
  <c r="S25" i="10"/>
  <c r="AC7" i="12"/>
  <c r="O7" i="12"/>
  <c r="AA121" i="10"/>
  <c r="AA120" i="10"/>
  <c r="X39" i="1"/>
  <c r="X31" i="1"/>
  <c r="AB39" i="1"/>
  <c r="AB31" i="1" s="1"/>
  <c r="K86" i="11"/>
  <c r="H31" i="1"/>
  <c r="L7" i="10"/>
  <c r="Z31" i="1"/>
  <c r="O5" i="10"/>
  <c r="M24" i="3"/>
  <c r="O121" i="10"/>
  <c r="T119" i="11"/>
  <c r="R61" i="10"/>
  <c r="R22" i="11"/>
  <c r="AC100" i="11"/>
  <c r="K117" i="10"/>
  <c r="F86" i="11"/>
  <c r="AC138" i="11"/>
  <c r="E85" i="10"/>
  <c r="E87" i="10"/>
  <c r="W5" i="10"/>
  <c r="Z102" i="11"/>
  <c r="E23" i="11"/>
  <c r="P8" i="10"/>
  <c r="W31" i="1"/>
  <c r="M134" i="11"/>
  <c r="Z137" i="11"/>
  <c r="V147" i="11"/>
  <c r="G118" i="2"/>
  <c r="G15" i="2" s="1"/>
  <c r="AC119" i="11"/>
  <c r="V105" i="10"/>
  <c r="F35" i="3"/>
  <c r="F33" i="3"/>
  <c r="S85" i="10"/>
  <c r="X73" i="10"/>
  <c r="F24" i="3"/>
  <c r="T25" i="10"/>
  <c r="AG21" i="11"/>
  <c r="K31" i="1"/>
  <c r="AA31" i="1"/>
  <c r="F31" i="1"/>
  <c r="V138" i="11"/>
  <c r="E31" i="1"/>
  <c r="T144" i="10"/>
  <c r="V30" i="3"/>
  <c r="U31" i="1"/>
  <c r="L133" i="10"/>
  <c r="L135" i="10" s="1"/>
  <c r="J144" i="10"/>
  <c r="AC147" i="11"/>
  <c r="J135" i="11"/>
  <c r="X117" i="10"/>
  <c r="X119" i="10"/>
  <c r="M118" i="11"/>
  <c r="R121" i="10"/>
  <c r="E118" i="11"/>
  <c r="Q57" i="11"/>
  <c r="AD112" i="11"/>
  <c r="D88" i="10"/>
  <c r="AC11" i="3"/>
  <c r="K73" i="10"/>
  <c r="AA73" i="10"/>
  <c r="Z35" i="3"/>
  <c r="Z33" i="3" s="1"/>
  <c r="Y73" i="10"/>
  <c r="U124" i="2"/>
  <c r="F28" i="7"/>
  <c r="AL73" i="11"/>
  <c r="AM73" i="11" s="1"/>
  <c r="AN73" i="11" s="1"/>
  <c r="AO73" i="11" s="1"/>
  <c r="AP73" i="11" s="1"/>
  <c r="AQ73" i="11" s="1"/>
  <c r="AR73" i="11" s="1"/>
  <c r="AS73" i="11" s="1"/>
  <c r="AT73" i="11" s="1"/>
  <c r="AU73" i="11" s="1"/>
  <c r="AV73" i="11" s="1"/>
  <c r="AW73" i="11" s="1"/>
  <c r="AX73" i="11" s="1"/>
  <c r="AY73" i="11" s="1"/>
  <c r="AZ73" i="11" s="1"/>
  <c r="BA73" i="11" s="1"/>
  <c r="BB73" i="11" s="1"/>
  <c r="BC73" i="11" s="1"/>
  <c r="BD73" i="11" s="1"/>
  <c r="BE73" i="11" s="1"/>
  <c r="BF73" i="11" s="1"/>
  <c r="BG73" i="11" s="1"/>
  <c r="BH73" i="11" s="1"/>
  <c r="BI73" i="11" s="1"/>
  <c r="BJ73" i="11" s="1"/>
  <c r="BK73" i="11" s="1"/>
  <c r="BL73" i="11" s="1"/>
  <c r="BM73" i="11" s="1"/>
  <c r="BN73" i="11" s="1"/>
  <c r="BO73" i="11" s="1"/>
  <c r="U24" i="3"/>
  <c r="E57" i="11"/>
  <c r="M41" i="10"/>
  <c r="M48" i="10"/>
  <c r="W24" i="10"/>
  <c r="T24" i="10"/>
  <c r="AB21" i="10"/>
  <c r="N22" i="11"/>
  <c r="S5" i="10"/>
  <c r="S7" i="10"/>
  <c r="W8" i="10"/>
  <c r="J16" i="10"/>
  <c r="L104" i="1"/>
  <c r="P124" i="1"/>
  <c r="V123" i="1"/>
  <c r="R135" i="9"/>
  <c r="Z113" i="1"/>
  <c r="R113" i="1"/>
  <c r="S252" i="2"/>
  <c r="I8" i="1"/>
  <c r="I121" i="1"/>
  <c r="I111" i="1" s="1"/>
  <c r="R138" i="9"/>
  <c r="I113" i="1"/>
  <c r="V138" i="9"/>
  <c r="M123" i="1"/>
  <c r="S123" i="1"/>
  <c r="W202" i="2"/>
  <c r="P58" i="17"/>
  <c r="J87" i="11"/>
  <c r="M119" i="17"/>
  <c r="N118" i="17"/>
  <c r="O87" i="13"/>
  <c r="Y135" i="14"/>
  <c r="Z134" i="14"/>
  <c r="AA7" i="14"/>
  <c r="AB84" i="11"/>
  <c r="O87" i="11"/>
  <c r="AA84" i="11"/>
  <c r="U39" i="11"/>
  <c r="T87" i="16"/>
  <c r="T86" i="16"/>
  <c r="W7" i="14"/>
  <c r="W6" i="14"/>
  <c r="U38" i="11"/>
  <c r="T39" i="11"/>
  <c r="F103" i="6"/>
  <c r="AF317" i="9"/>
  <c r="AG317" i="9"/>
  <c r="AH317" i="9"/>
  <c r="AI317" i="9"/>
  <c r="AJ317" i="9"/>
  <c r="V104" i="10"/>
  <c r="AD133" i="3"/>
  <c r="AD132" i="3"/>
  <c r="Y86" i="17"/>
  <c r="T74" i="10"/>
  <c r="G26" i="10"/>
  <c r="V282" i="9"/>
  <c r="T22" i="14"/>
  <c r="G134" i="15"/>
  <c r="F135" i="15"/>
  <c r="V38" i="15"/>
  <c r="U39" i="15"/>
  <c r="T9" i="10"/>
  <c r="AA86" i="17"/>
  <c r="AH3" i="13"/>
  <c r="N69" i="10"/>
  <c r="AA7" i="15"/>
  <c r="AB6" i="15"/>
  <c r="Q70" i="11"/>
  <c r="AC134" i="12"/>
  <c r="AA135" i="12"/>
  <c r="Z122" i="9"/>
  <c r="Z119" i="9"/>
  <c r="AG131" i="1"/>
  <c r="AG328" i="9"/>
  <c r="AI3" i="16"/>
  <c r="AK3" i="16"/>
  <c r="U151" i="9"/>
  <c r="I39" i="9"/>
  <c r="K70" i="8"/>
  <c r="L26" i="9"/>
  <c r="Z138" i="9"/>
  <c r="E211" i="2"/>
  <c r="I74" i="8"/>
  <c r="S74" i="8"/>
  <c r="Y211" i="2"/>
  <c r="T70" i="8"/>
  <c r="I38" i="9"/>
  <c r="S73" i="8"/>
  <c r="N26" i="9"/>
  <c r="M39" i="9"/>
  <c r="K135" i="9"/>
  <c r="X211" i="2"/>
  <c r="AC138" i="9"/>
  <c r="AC135" i="9"/>
  <c r="H238" i="2"/>
  <c r="H13" i="2" s="1"/>
  <c r="W102" i="9"/>
  <c r="N11" i="3"/>
  <c r="R71" i="9"/>
  <c r="Z211" i="2"/>
  <c r="G113" i="1"/>
  <c r="P212" i="2"/>
  <c r="L211" i="2"/>
  <c r="R154" i="9"/>
  <c r="T120" i="3"/>
  <c r="R151" i="9"/>
  <c r="Y113" i="1"/>
  <c r="M164" i="9"/>
  <c r="M121" i="1"/>
  <c r="I135" i="9"/>
  <c r="F138" i="9"/>
  <c r="E135" i="9"/>
  <c r="F134" i="9"/>
  <c r="X138" i="9"/>
  <c r="Z203" i="2"/>
  <c r="Z201" i="2"/>
  <c r="S119" i="9"/>
  <c r="AC119" i="9"/>
  <c r="I90" i="9"/>
  <c r="H57" i="9"/>
  <c r="M71" i="9"/>
  <c r="AF73" i="9"/>
  <c r="AG73" i="9" s="1"/>
  <c r="AH73" i="9" s="1"/>
  <c r="AI73" i="9" s="1"/>
  <c r="AJ73" i="9" s="1"/>
  <c r="AK73" i="9" s="1"/>
  <c r="AL73" i="9" s="1"/>
  <c r="AM73" i="9" s="1"/>
  <c r="M213" i="2"/>
  <c r="M211" i="2"/>
  <c r="U70" i="9"/>
  <c r="E201" i="2"/>
  <c r="N57" i="9"/>
  <c r="H213" i="2"/>
  <c r="U71" i="9"/>
  <c r="F23" i="9"/>
  <c r="P39" i="9"/>
  <c r="Q26" i="9"/>
  <c r="O87" i="15"/>
  <c r="Y7" i="15"/>
  <c r="Y6" i="15"/>
  <c r="V71" i="17"/>
  <c r="V70" i="17"/>
  <c r="J87" i="16"/>
  <c r="J86" i="16"/>
  <c r="N23" i="16"/>
  <c r="N22" i="16"/>
  <c r="Q56" i="15"/>
  <c r="O38" i="15"/>
  <c r="N39" i="15"/>
  <c r="D71" i="13"/>
  <c r="E70" i="13"/>
  <c r="S22" i="13"/>
  <c r="T22" i="13"/>
  <c r="X135" i="12"/>
  <c r="AG133" i="15"/>
  <c r="AF84" i="2"/>
  <c r="AF133" i="15"/>
  <c r="R23" i="17"/>
  <c r="P138" i="9"/>
  <c r="AF33" i="10"/>
  <c r="Q334" i="9"/>
  <c r="P336" i="9"/>
  <c r="W154" i="9"/>
  <c r="F154" i="9"/>
  <c r="G56" i="17"/>
  <c r="T7" i="16"/>
  <c r="Y71" i="13"/>
  <c r="Y42" i="10"/>
  <c r="R24" i="10"/>
  <c r="R282" i="9"/>
  <c r="AA65" i="9"/>
  <c r="P258" i="2"/>
  <c r="V86" i="14"/>
  <c r="S64" i="16"/>
  <c r="D58" i="14"/>
  <c r="W105" i="10"/>
  <c r="U87" i="16"/>
  <c r="Q53" i="15"/>
  <c r="R54" i="15" s="1"/>
  <c r="Q55" i="15"/>
  <c r="S78" i="2"/>
  <c r="S76" i="2"/>
  <c r="F70" i="17"/>
  <c r="F71" i="17"/>
  <c r="Y23" i="17"/>
  <c r="Z22" i="17"/>
  <c r="M135" i="16"/>
  <c r="AF83" i="2"/>
  <c r="AG117" i="15"/>
  <c r="AF117" i="15"/>
  <c r="L71" i="13"/>
  <c r="O23" i="13"/>
  <c r="AB20" i="13"/>
  <c r="AA20" i="13"/>
  <c r="AG60" i="13"/>
  <c r="AG56" i="2"/>
  <c r="AC53" i="13"/>
  <c r="E134" i="9"/>
  <c r="D135" i="9"/>
  <c r="AA314" i="9"/>
  <c r="Z318" i="9"/>
  <c r="V213" i="2"/>
  <c r="AC98" i="2"/>
  <c r="L6" i="13"/>
  <c r="P57" i="15"/>
  <c r="Z118" i="14"/>
  <c r="W56" i="16"/>
  <c r="Y89" i="2"/>
  <c r="Y87" i="2"/>
  <c r="G22" i="16"/>
  <c r="G23" i="16"/>
  <c r="J23" i="15"/>
  <c r="D71" i="17"/>
  <c r="U6" i="15"/>
  <c r="U7" i="15"/>
  <c r="AA36" i="14"/>
  <c r="AG47" i="2"/>
  <c r="AG25" i="2"/>
  <c r="AL122" i="11"/>
  <c r="AM122" i="11"/>
  <c r="AN122" i="11"/>
  <c r="AO122" i="11"/>
  <c r="AP122" i="11"/>
  <c r="AQ122" i="11"/>
  <c r="AR122" i="11"/>
  <c r="AS122" i="11"/>
  <c r="AT122" i="11"/>
  <c r="AU122" i="11"/>
  <c r="AV122" i="11"/>
  <c r="AW122" i="11"/>
  <c r="AX122" i="11"/>
  <c r="AY122" i="11"/>
  <c r="AZ122" i="11"/>
  <c r="BA122" i="11"/>
  <c r="BB122" i="11"/>
  <c r="BC122" i="11"/>
  <c r="BD122" i="11"/>
  <c r="BE122" i="11"/>
  <c r="BF122" i="11"/>
  <c r="BG122" i="11"/>
  <c r="BH122" i="11"/>
  <c r="BI122" i="11"/>
  <c r="BJ122" i="11"/>
  <c r="BK122" i="11"/>
  <c r="BL122" i="11"/>
  <c r="BM122" i="11"/>
  <c r="BN122" i="11"/>
  <c r="BO122" i="11"/>
  <c r="F44" i="7"/>
  <c r="AF122" i="11"/>
  <c r="AG122" i="11"/>
  <c r="AH122" i="11"/>
  <c r="AI122" i="11"/>
  <c r="AJ122" i="11"/>
  <c r="AK122" i="11"/>
  <c r="V254" i="2"/>
  <c r="V252" i="2"/>
  <c r="T220" i="9"/>
  <c r="P134" i="9"/>
  <c r="O138" i="9"/>
  <c r="G74" i="9"/>
  <c r="Y102" i="11"/>
  <c r="T70" i="11"/>
  <c r="U53" i="16"/>
  <c r="F229" i="9"/>
  <c r="X88" i="10"/>
  <c r="O23" i="17"/>
  <c r="AB20" i="17"/>
  <c r="P22" i="17"/>
  <c r="AA20" i="17"/>
  <c r="V22" i="16"/>
  <c r="T23" i="16"/>
  <c r="U22" i="16"/>
  <c r="F134" i="16"/>
  <c r="F135" i="16"/>
  <c r="J23" i="13"/>
  <c r="M56" i="2"/>
  <c r="M54" i="2"/>
  <c r="M53" i="13"/>
  <c r="N54" i="13" s="1"/>
  <c r="T135" i="9"/>
  <c r="T134" i="9"/>
  <c r="H7" i="11"/>
  <c r="AA151" i="9"/>
  <c r="K151" i="9"/>
  <c r="I7" i="12"/>
  <c r="V23" i="9"/>
  <c r="I6" i="12"/>
  <c r="G91" i="1"/>
  <c r="G86" i="15"/>
  <c r="J90" i="10"/>
  <c r="Z103" i="12"/>
  <c r="AH37" i="17"/>
  <c r="AG99" i="2"/>
  <c r="M87" i="16"/>
  <c r="H58" i="16"/>
  <c r="H57" i="16"/>
  <c r="S7" i="15"/>
  <c r="T6" i="15"/>
  <c r="P135" i="14"/>
  <c r="AC132" i="14"/>
  <c r="I23" i="14"/>
  <c r="I22" i="14"/>
  <c r="F87" i="12"/>
  <c r="T39" i="12"/>
  <c r="U38" i="12"/>
  <c r="N134" i="17"/>
  <c r="N135" i="17"/>
  <c r="AD89" i="2"/>
  <c r="AD87" i="2"/>
  <c r="AC87" i="2"/>
  <c r="W103" i="15"/>
  <c r="X102" i="15"/>
  <c r="I135" i="13"/>
  <c r="Z86" i="13"/>
  <c r="Y87" i="13"/>
  <c r="T119" i="12"/>
  <c r="L71" i="17"/>
  <c r="M70" i="17"/>
  <c r="L70" i="17"/>
  <c r="O87" i="2"/>
  <c r="P89" i="2"/>
  <c r="P87" i="2"/>
  <c r="AA119" i="15"/>
  <c r="AB118" i="15"/>
  <c r="J134" i="14"/>
  <c r="AC22" i="13"/>
  <c r="AA23" i="12"/>
  <c r="AC22" i="12"/>
  <c r="K23" i="17"/>
  <c r="W71" i="11"/>
  <c r="Y134" i="9"/>
  <c r="Z134" i="9"/>
  <c r="Y135" i="9"/>
  <c r="AG81" i="10"/>
  <c r="J122" i="9"/>
  <c r="J119" i="9"/>
  <c r="H6" i="13"/>
  <c r="U34" i="2"/>
  <c r="U32" i="2"/>
  <c r="F113" i="3"/>
  <c r="AC86" i="16"/>
  <c r="G132" i="3"/>
  <c r="AB68" i="15"/>
  <c r="Q135" i="17"/>
  <c r="Q64" i="17"/>
  <c r="L57" i="17"/>
  <c r="M66" i="10"/>
  <c r="AA40" i="10"/>
  <c r="S66" i="10"/>
  <c r="U286" i="9"/>
  <c r="W40" i="10"/>
  <c r="S86" i="13"/>
  <c r="N135" i="15"/>
  <c r="V106" i="10"/>
  <c r="N74" i="8"/>
  <c r="E23" i="16"/>
  <c r="F22" i="16"/>
  <c r="E22" i="16"/>
  <c r="AA116" i="15"/>
  <c r="O119" i="15"/>
  <c r="AB116" i="15"/>
  <c r="P118" i="15"/>
  <c r="G6" i="15"/>
  <c r="F7" i="15"/>
  <c r="AB20" i="14"/>
  <c r="D23" i="14"/>
  <c r="AA20" i="14"/>
  <c r="O22" i="12"/>
  <c r="Z118" i="17"/>
  <c r="Z119" i="17"/>
  <c r="AA118" i="17"/>
  <c r="AB103" i="17"/>
  <c r="AB102" i="17"/>
  <c r="L58" i="16"/>
  <c r="AF77" i="2"/>
  <c r="AF22" i="2"/>
  <c r="AF37" i="15"/>
  <c r="Z56" i="17"/>
  <c r="R86" i="16"/>
  <c r="M73" i="10"/>
  <c r="M72" i="10"/>
  <c r="M80" i="10"/>
  <c r="AC7" i="14"/>
  <c r="H64" i="13"/>
  <c r="U22" i="13"/>
  <c r="U23" i="13"/>
  <c r="O335" i="9"/>
  <c r="O336" i="9"/>
  <c r="W119" i="9"/>
  <c r="W118" i="9"/>
  <c r="AG92" i="10"/>
  <c r="P334" i="9"/>
  <c r="X87" i="11"/>
  <c r="Y86" i="11"/>
  <c r="AI166" i="9"/>
  <c r="AJ166" i="9"/>
  <c r="AK166" i="9"/>
  <c r="AL166" i="9"/>
  <c r="AM166" i="9"/>
  <c r="AN166" i="9"/>
  <c r="AO166" i="9"/>
  <c r="AP166" i="9"/>
  <c r="AQ166" i="9"/>
  <c r="AR166" i="9"/>
  <c r="AS166" i="9"/>
  <c r="AT166" i="9"/>
  <c r="AU166" i="9"/>
  <c r="AV166" i="9"/>
  <c r="AW166" i="9"/>
  <c r="AX166" i="9"/>
  <c r="AY166" i="9"/>
  <c r="AZ166" i="9"/>
  <c r="BA166" i="9"/>
  <c r="BB166" i="9"/>
  <c r="BC166" i="9"/>
  <c r="BD166" i="9"/>
  <c r="BE166" i="9"/>
  <c r="BF166" i="9"/>
  <c r="BG166" i="9"/>
  <c r="BH166" i="9"/>
  <c r="BI166" i="9"/>
  <c r="BJ166" i="9"/>
  <c r="BK166" i="9"/>
  <c r="BL166" i="9"/>
  <c r="BM166" i="9"/>
  <c r="BN166" i="9"/>
  <c r="BO166" i="9"/>
  <c r="AH167" i="9"/>
  <c r="AB23" i="9"/>
  <c r="AB26" i="9"/>
  <c r="AA286" i="9"/>
  <c r="AA283" i="9"/>
  <c r="Z87" i="9"/>
  <c r="AA86" i="9"/>
  <c r="Y102" i="15"/>
  <c r="U6" i="13"/>
  <c r="AF125" i="1"/>
  <c r="AF123" i="1"/>
  <c r="AG98" i="2"/>
  <c r="V58" i="16"/>
  <c r="O221" i="9"/>
  <c r="O122" i="10"/>
  <c r="K70" i="17"/>
  <c r="J71" i="17"/>
  <c r="AC36" i="17"/>
  <c r="Q38" i="17"/>
  <c r="Y119" i="15"/>
  <c r="Y118" i="15"/>
  <c r="AA71" i="15"/>
  <c r="U39" i="14"/>
  <c r="U38" i="14"/>
  <c r="L56" i="2"/>
  <c r="L54" i="2"/>
  <c r="L53" i="13"/>
  <c r="M54" i="13" s="1"/>
  <c r="P64" i="13"/>
  <c r="X38" i="13"/>
  <c r="W39" i="13"/>
  <c r="N117" i="10"/>
  <c r="O23" i="10"/>
  <c r="N134" i="16"/>
  <c r="N135" i="16"/>
  <c r="AA87" i="15"/>
  <c r="R39" i="15"/>
  <c r="Z22" i="14"/>
  <c r="Y23" i="14"/>
  <c r="Z117" i="10"/>
  <c r="AG60" i="16"/>
  <c r="AG89" i="2"/>
  <c r="AG61" i="14"/>
  <c r="S7" i="14"/>
  <c r="S6" i="14"/>
  <c r="S135" i="13"/>
  <c r="T134" i="13"/>
  <c r="K6" i="13"/>
  <c r="Q7" i="12"/>
  <c r="AA118" i="11"/>
  <c r="Z118" i="11"/>
  <c r="L334" i="9"/>
  <c r="K336" i="9"/>
  <c r="W223" i="2"/>
  <c r="W221" i="2"/>
  <c r="U226" i="9"/>
  <c r="F7" i="17"/>
  <c r="X151" i="9"/>
  <c r="W70" i="13"/>
  <c r="J26" i="9"/>
  <c r="AC248" i="9"/>
  <c r="Y22" i="14"/>
  <c r="Q57" i="17"/>
  <c r="P57" i="17"/>
  <c r="N56" i="15"/>
  <c r="AD238" i="9"/>
  <c r="P33" i="1"/>
  <c r="O57" i="16"/>
  <c r="W25" i="10"/>
  <c r="AF71" i="1"/>
  <c r="N71" i="14"/>
  <c r="R134" i="16"/>
  <c r="V221" i="9"/>
  <c r="U144" i="3"/>
  <c r="N70" i="8"/>
  <c r="P119" i="17"/>
  <c r="Q118" i="17"/>
  <c r="J71" i="16"/>
  <c r="K70" i="16"/>
  <c r="I78" i="2"/>
  <c r="I76" i="2"/>
  <c r="I56" i="15"/>
  <c r="I6" i="15"/>
  <c r="I7" i="15"/>
  <c r="Y118" i="16"/>
  <c r="S57" i="16"/>
  <c r="S56" i="16"/>
  <c r="Z58" i="17"/>
  <c r="Z57" i="17"/>
  <c r="AA103" i="16"/>
  <c r="AC102" i="16"/>
  <c r="AA102" i="16"/>
  <c r="W22" i="16"/>
  <c r="W23" i="16"/>
  <c r="W71" i="15"/>
  <c r="X70" i="15"/>
  <c r="AB23" i="14"/>
  <c r="AB22" i="14"/>
  <c r="O7" i="14"/>
  <c r="AC23" i="13"/>
  <c r="P37" i="10"/>
  <c r="G133" i="10"/>
  <c r="AA335" i="9"/>
  <c r="AA336" i="9"/>
  <c r="AA267" i="9"/>
  <c r="AA270" i="9"/>
  <c r="AB266" i="9"/>
  <c r="Z89" i="2"/>
  <c r="Z87" i="2"/>
  <c r="Z135" i="15"/>
  <c r="Y34" i="2"/>
  <c r="Y32" i="2"/>
  <c r="K71" i="10"/>
  <c r="S335" i="9"/>
  <c r="AG219" i="2"/>
  <c r="AG209" i="2"/>
  <c r="O26" i="9"/>
  <c r="O22" i="9"/>
  <c r="Q22" i="9"/>
  <c r="P23" i="9"/>
  <c r="P26" i="9"/>
  <c r="M38" i="9"/>
  <c r="N229" i="9"/>
  <c r="R39" i="9"/>
  <c r="T6" i="13"/>
  <c r="AF7" i="1"/>
  <c r="K86" i="15"/>
  <c r="AA68" i="15"/>
  <c r="G56" i="16"/>
  <c r="K71" i="8"/>
  <c r="AF267" i="2"/>
  <c r="AF57" i="8"/>
  <c r="AG57" i="8"/>
  <c r="AH57" i="8"/>
  <c r="AI57" i="8"/>
  <c r="M144" i="3"/>
  <c r="F54" i="8"/>
  <c r="E58" i="8"/>
  <c r="E55" i="8"/>
  <c r="AJ3" i="8"/>
  <c r="R54" i="8"/>
  <c r="R55" i="8"/>
  <c r="R58" i="8"/>
  <c r="AI69" i="8"/>
  <c r="Q71" i="8"/>
  <c r="AF266" i="2"/>
  <c r="M86" i="17"/>
  <c r="N53" i="17"/>
  <c r="N55" i="17"/>
  <c r="N100" i="2"/>
  <c r="N98" i="2"/>
  <c r="F278" i="7"/>
  <c r="V7" i="17"/>
  <c r="W6" i="17"/>
  <c r="V6" i="17"/>
  <c r="AB84" i="16"/>
  <c r="U70" i="16"/>
  <c r="T71" i="16"/>
  <c r="M89" i="2"/>
  <c r="M87" i="2"/>
  <c r="M56" i="16"/>
  <c r="AF60" i="15"/>
  <c r="AB53" i="15"/>
  <c r="AB55" i="15" s="1"/>
  <c r="W87" i="15"/>
  <c r="Q71" i="15"/>
  <c r="R70" i="15"/>
  <c r="R23" i="15"/>
  <c r="O135" i="14"/>
  <c r="P134" i="14"/>
  <c r="J119" i="14"/>
  <c r="AC87" i="14"/>
  <c r="AC84" i="14"/>
  <c r="N87" i="14"/>
  <c r="O86" i="14"/>
  <c r="Q22" i="14"/>
  <c r="Q23" i="14"/>
  <c r="U87" i="13"/>
  <c r="W56" i="2"/>
  <c r="W54" i="2"/>
  <c r="R7" i="13"/>
  <c r="R6" i="13"/>
  <c r="U87" i="10"/>
  <c r="I22" i="11"/>
  <c r="D7" i="11"/>
  <c r="AB4" i="11"/>
  <c r="Y220" i="9"/>
  <c r="AA254" i="2"/>
  <c r="AA252" i="2"/>
  <c r="G135" i="9"/>
  <c r="G134" i="9"/>
  <c r="H134" i="9"/>
  <c r="G138" i="9"/>
  <c r="H42" i="9"/>
  <c r="E23" i="17"/>
  <c r="E22" i="17"/>
  <c r="H23" i="16"/>
  <c r="H22" i="16"/>
  <c r="I22" i="16"/>
  <c r="Y78" i="2"/>
  <c r="Y76" i="2"/>
  <c r="P39" i="15"/>
  <c r="AC36" i="15"/>
  <c r="P38" i="15"/>
  <c r="N6" i="15"/>
  <c r="M6" i="15"/>
  <c r="U67" i="2"/>
  <c r="U65" i="2"/>
  <c r="S53" i="14"/>
  <c r="S55" i="14"/>
  <c r="AA67" i="2"/>
  <c r="AA65" i="2"/>
  <c r="Y53" i="14"/>
  <c r="Y55" i="14"/>
  <c r="X22" i="3"/>
  <c r="AC103" i="17"/>
  <c r="L22" i="17"/>
  <c r="N6" i="17"/>
  <c r="H134" i="16"/>
  <c r="G135" i="16"/>
  <c r="J64" i="16"/>
  <c r="J57" i="16"/>
  <c r="V100" i="2"/>
  <c r="V98" i="2"/>
  <c r="G134" i="16"/>
  <c r="AD112" i="16"/>
  <c r="AF105" i="16"/>
  <c r="AG105" i="16"/>
  <c r="AH105" i="16" s="1"/>
  <c r="AI105" i="16" s="1"/>
  <c r="AJ105" i="16" s="1"/>
  <c r="AL105" i="16"/>
  <c r="AM105" i="16"/>
  <c r="AN105" i="16" s="1"/>
  <c r="AO105" i="16" s="1"/>
  <c r="AP105" i="16" s="1"/>
  <c r="AQ105" i="16" s="1"/>
  <c r="AR105" i="16" s="1"/>
  <c r="AS105" i="16" s="1"/>
  <c r="AT105" i="16" s="1"/>
  <c r="AU105" i="16" s="1"/>
  <c r="AV105" i="16" s="1"/>
  <c r="AW105" i="16" s="1"/>
  <c r="AX105" i="16" s="1"/>
  <c r="AY105" i="16" s="1"/>
  <c r="AZ105" i="16" s="1"/>
  <c r="BA105" i="16" s="1"/>
  <c r="BB105" i="16" s="1"/>
  <c r="BC105" i="16" s="1"/>
  <c r="BD105" i="16" s="1"/>
  <c r="BE105" i="16" s="1"/>
  <c r="BF105" i="16" s="1"/>
  <c r="BG105" i="16" s="1"/>
  <c r="BH105" i="16" s="1"/>
  <c r="BI105" i="16" s="1"/>
  <c r="BJ105" i="16" s="1"/>
  <c r="BK105" i="16" s="1"/>
  <c r="BL105" i="16" s="1"/>
  <c r="BM105" i="16" s="1"/>
  <c r="BN105" i="16" s="1"/>
  <c r="BO105" i="16" s="1"/>
  <c r="F263" i="7"/>
  <c r="X38" i="16"/>
  <c r="F78" i="2"/>
  <c r="F76" i="2"/>
  <c r="W67" i="2"/>
  <c r="W65" i="2"/>
  <c r="AK3" i="14"/>
  <c r="AL3" i="14"/>
  <c r="AM3" i="14"/>
  <c r="AN3" i="14"/>
  <c r="W119" i="13"/>
  <c r="K86" i="13"/>
  <c r="AC6" i="12"/>
  <c r="AB6" i="12"/>
  <c r="AA103" i="11"/>
  <c r="AC102" i="11"/>
  <c r="AB102" i="11"/>
  <c r="I26" i="10"/>
  <c r="O23" i="11"/>
  <c r="G21" i="10"/>
  <c r="G23" i="10" s="1"/>
  <c r="M220" i="9"/>
  <c r="M254" i="2"/>
  <c r="M252" i="2"/>
  <c r="G119" i="9"/>
  <c r="AG133" i="14"/>
  <c r="AF73" i="2"/>
  <c r="AF133" i="14"/>
  <c r="AA39" i="14"/>
  <c r="AB38" i="14"/>
  <c r="R9" i="10"/>
  <c r="R8" i="10"/>
  <c r="AA16" i="10"/>
  <c r="AC31" i="3"/>
  <c r="AC17" i="3"/>
  <c r="S70" i="15"/>
  <c r="T67" i="2"/>
  <c r="T65" i="2"/>
  <c r="R53" i="14"/>
  <c r="R39" i="14"/>
  <c r="S38" i="14"/>
  <c r="J61" i="10"/>
  <c r="D133" i="10"/>
  <c r="D136" i="10"/>
  <c r="AB132" i="15"/>
  <c r="D135" i="15"/>
  <c r="AF170" i="2"/>
  <c r="J87" i="12"/>
  <c r="AG108" i="10"/>
  <c r="AC101" i="10"/>
  <c r="AC103" i="10" s="1"/>
  <c r="AA334" i="9"/>
  <c r="Z336" i="9"/>
  <c r="AG62" i="13"/>
  <c r="AG56" i="13" s="1"/>
  <c r="AC56" i="13"/>
  <c r="AG142" i="2"/>
  <c r="AG16" i="12"/>
  <c r="J71" i="9"/>
  <c r="J74" i="9"/>
  <c r="P38" i="13"/>
  <c r="O39" i="13"/>
  <c r="AA36" i="13"/>
  <c r="AB36" i="13"/>
  <c r="Z104" i="10"/>
  <c r="Z101" i="10"/>
  <c r="Z102" i="10"/>
  <c r="AF47" i="2"/>
  <c r="AF85" i="12"/>
  <c r="AG85" i="12"/>
  <c r="N90" i="9"/>
  <c r="AG60" i="12"/>
  <c r="AG45" i="2"/>
  <c r="AG43" i="2"/>
  <c r="E122" i="9"/>
  <c r="AH21" i="9"/>
  <c r="AG21" i="9"/>
  <c r="D132" i="3"/>
  <c r="D74" i="9"/>
  <c r="AF37" i="9"/>
  <c r="AF212" i="2"/>
  <c r="F39" i="9"/>
  <c r="F42" i="9"/>
  <c r="N53" i="12"/>
  <c r="N55" i="12" s="1"/>
  <c r="E53" i="16"/>
  <c r="E55" i="16" s="1"/>
  <c r="G38" i="9"/>
  <c r="T58" i="17"/>
  <c r="M87" i="17"/>
  <c r="Y57" i="17"/>
  <c r="Q58" i="14"/>
  <c r="X122" i="10"/>
  <c r="S221" i="9"/>
  <c r="U283" i="9"/>
  <c r="P107" i="1"/>
  <c r="AB113" i="1"/>
  <c r="AD53" i="1"/>
  <c r="AF101" i="17"/>
  <c r="AG101" i="17"/>
  <c r="AG53" i="17" s="1"/>
  <c r="T70" i="17"/>
  <c r="S38" i="17"/>
  <c r="T38" i="17"/>
  <c r="Y7" i="17"/>
  <c r="Z6" i="17"/>
  <c r="AA134" i="16"/>
  <c r="Z135" i="16"/>
  <c r="AG90" i="2"/>
  <c r="AH69" i="16"/>
  <c r="AH53" i="16" s="1"/>
  <c r="O56" i="16"/>
  <c r="E135" i="15"/>
  <c r="D78" i="2"/>
  <c r="D76" i="2"/>
  <c r="D53" i="15"/>
  <c r="T86" i="15"/>
  <c r="S87" i="15"/>
  <c r="F86" i="15"/>
  <c r="E87" i="15"/>
  <c r="M38" i="15"/>
  <c r="L39" i="15"/>
  <c r="I23" i="15"/>
  <c r="E134" i="14"/>
  <c r="D135" i="14"/>
  <c r="AB132" i="14"/>
  <c r="T37" i="10"/>
  <c r="U38" i="10" s="1"/>
  <c r="Z103" i="13"/>
  <c r="R22" i="13"/>
  <c r="Q23" i="13"/>
  <c r="R58" i="12"/>
  <c r="Q86" i="12"/>
  <c r="Z53" i="12"/>
  <c r="Z55" i="12"/>
  <c r="AB45" i="2"/>
  <c r="AB43" i="2"/>
  <c r="Y38" i="11"/>
  <c r="Y39" i="11"/>
  <c r="AA23" i="11"/>
  <c r="AA22" i="11"/>
  <c r="AB22" i="11"/>
  <c r="O220" i="9"/>
  <c r="O254" i="2"/>
  <c r="O252" i="2"/>
  <c r="AA138" i="9"/>
  <c r="AA134" i="9"/>
  <c r="AC134" i="9"/>
  <c r="AB20" i="9"/>
  <c r="D26" i="9"/>
  <c r="D23" i="9"/>
  <c r="AA20" i="9"/>
  <c r="E134" i="17"/>
  <c r="R71" i="17"/>
  <c r="S70" i="17"/>
  <c r="R70" i="17"/>
  <c r="R89" i="2"/>
  <c r="R87" i="2"/>
  <c r="S53" i="15"/>
  <c r="U78" i="2"/>
  <c r="U76" i="2"/>
  <c r="R135" i="15"/>
  <c r="S134" i="15"/>
  <c r="Y71" i="15"/>
  <c r="Y70" i="15"/>
  <c r="AG112" i="14"/>
  <c r="U56" i="13"/>
  <c r="U57" i="13"/>
  <c r="K134" i="16"/>
  <c r="J135" i="16"/>
  <c r="X58" i="16"/>
  <c r="N53" i="16"/>
  <c r="N55" i="16" s="1"/>
  <c r="N89" i="2"/>
  <c r="N87" i="2"/>
  <c r="P53" i="17"/>
  <c r="P55" i="17"/>
  <c r="R100" i="2"/>
  <c r="R98" i="2"/>
  <c r="Z118" i="15"/>
  <c r="J78" i="2"/>
  <c r="J76" i="2"/>
  <c r="J53" i="15"/>
  <c r="AC119" i="14"/>
  <c r="AC116" i="14"/>
  <c r="AC118" i="14"/>
  <c r="AA53" i="14"/>
  <c r="AC67" i="2"/>
  <c r="V56" i="2"/>
  <c r="V54" i="2"/>
  <c r="T53" i="13"/>
  <c r="T54" i="13"/>
  <c r="H22" i="13"/>
  <c r="G23" i="13"/>
  <c r="AL106" i="12"/>
  <c r="AM106" i="12"/>
  <c r="AN106" i="12"/>
  <c r="AO106" i="12"/>
  <c r="AP106" i="12"/>
  <c r="AQ106" i="12"/>
  <c r="AR106" i="12"/>
  <c r="AS106" i="12"/>
  <c r="AT106" i="12"/>
  <c r="AU106" i="12"/>
  <c r="AV106" i="12"/>
  <c r="AW106" i="12"/>
  <c r="AX106" i="12"/>
  <c r="AY106" i="12"/>
  <c r="AZ106" i="12"/>
  <c r="BA106" i="12"/>
  <c r="BB106" i="12"/>
  <c r="BC106" i="12"/>
  <c r="BD106" i="12"/>
  <c r="BE106" i="12"/>
  <c r="BF106" i="12"/>
  <c r="BG106" i="12"/>
  <c r="BH106" i="12"/>
  <c r="BI106" i="12"/>
  <c r="BJ106" i="12"/>
  <c r="BK106" i="12"/>
  <c r="BL106" i="12"/>
  <c r="BM106" i="12"/>
  <c r="BN106" i="12"/>
  <c r="BO106" i="12"/>
  <c r="F84" i="7"/>
  <c r="AF106" i="12"/>
  <c r="AG106" i="12"/>
  <c r="AH106" i="12"/>
  <c r="AI106" i="12"/>
  <c r="AJ106" i="12"/>
  <c r="AK106" i="12"/>
  <c r="X86" i="12"/>
  <c r="W87" i="12"/>
  <c r="W86" i="12"/>
  <c r="Z45" i="2"/>
  <c r="Z43" i="2"/>
  <c r="AA101" i="10"/>
  <c r="AA104" i="10"/>
  <c r="W26" i="10"/>
  <c r="H223" i="2"/>
  <c r="H221" i="2"/>
  <c r="H217" i="9"/>
  <c r="K217" i="9"/>
  <c r="K223" i="2"/>
  <c r="K221" i="2"/>
  <c r="E254" i="2"/>
  <c r="E252" i="2"/>
  <c r="E229" i="9"/>
  <c r="E226" i="9"/>
  <c r="Z53" i="17"/>
  <c r="AA54" i="17" s="1"/>
  <c r="U53" i="15"/>
  <c r="U56" i="15"/>
  <c r="W78" i="2"/>
  <c r="W76" i="2"/>
  <c r="AB135" i="14"/>
  <c r="AB134" i="14"/>
  <c r="AB103" i="14"/>
  <c r="AB102" i="14"/>
  <c r="Y120" i="10"/>
  <c r="Y31" i="3"/>
  <c r="Y17" i="3" s="1"/>
  <c r="AB7" i="11"/>
  <c r="AA6" i="15"/>
  <c r="Z7" i="15"/>
  <c r="Z6" i="15"/>
  <c r="E135" i="14"/>
  <c r="R70" i="14"/>
  <c r="AB102" i="13"/>
  <c r="Q87" i="13"/>
  <c r="R86" i="13"/>
  <c r="S45" i="2"/>
  <c r="S43" i="2"/>
  <c r="X135" i="11"/>
  <c r="Y134" i="11"/>
  <c r="O88" i="10"/>
  <c r="K71" i="11"/>
  <c r="R38" i="11"/>
  <c r="Q39" i="11"/>
  <c r="AB101" i="10"/>
  <c r="AC2" i="10"/>
  <c r="AF2" i="10"/>
  <c r="AG2" i="10"/>
  <c r="AH2" i="10"/>
  <c r="AI2" i="10"/>
  <c r="AJ2" i="10"/>
  <c r="AK2" i="10"/>
  <c r="AL2" i="10"/>
  <c r="AM2" i="10"/>
  <c r="AN2" i="10"/>
  <c r="AO2" i="10"/>
  <c r="AP2" i="10"/>
  <c r="AQ2" i="10"/>
  <c r="AR2" i="10"/>
  <c r="AS2" i="10"/>
  <c r="AT2" i="10"/>
  <c r="AU2" i="10"/>
  <c r="AV2" i="10"/>
  <c r="AW2" i="10"/>
  <c r="AX2" i="10"/>
  <c r="AY2" i="10"/>
  <c r="AZ2" i="10"/>
  <c r="BA2" i="10"/>
  <c r="BB2" i="10"/>
  <c r="BC2" i="10"/>
  <c r="BD2" i="10"/>
  <c r="BE2" i="10"/>
  <c r="BF2" i="10"/>
  <c r="BG2" i="10"/>
  <c r="BH2" i="10"/>
  <c r="BI2" i="10"/>
  <c r="BJ2" i="10"/>
  <c r="BK2" i="10"/>
  <c r="BL2" i="10"/>
  <c r="BM2" i="10"/>
  <c r="BN2" i="10"/>
  <c r="BO2" i="10"/>
  <c r="R58" i="15"/>
  <c r="Y87" i="14"/>
  <c r="N22" i="13"/>
  <c r="F119" i="11"/>
  <c r="F118" i="11"/>
  <c r="AG37" i="2"/>
  <c r="AH101" i="11"/>
  <c r="V85" i="10"/>
  <c r="V335" i="9"/>
  <c r="V336" i="9"/>
  <c r="H219" i="9"/>
  <c r="E217" i="9"/>
  <c r="E222" i="9"/>
  <c r="AG80" i="13"/>
  <c r="Q90" i="10"/>
  <c r="AG37" i="3"/>
  <c r="AG96" i="11"/>
  <c r="W150" i="9"/>
  <c r="P122" i="10"/>
  <c r="X71" i="12"/>
  <c r="M22" i="9"/>
  <c r="M26" i="9"/>
  <c r="N22" i="9"/>
  <c r="U12" i="1"/>
  <c r="D213" i="2"/>
  <c r="AB42" i="9"/>
  <c r="AB39" i="9"/>
  <c r="D15" i="1"/>
  <c r="AC116" i="11"/>
  <c r="AC102" i="13"/>
  <c r="Z229" i="9"/>
  <c r="X134" i="11"/>
  <c r="H39" i="9"/>
  <c r="AA6" i="12"/>
  <c r="AG85" i="17"/>
  <c r="I7" i="14"/>
  <c r="L286" i="9"/>
  <c r="L283" i="9"/>
  <c r="AD63" i="1"/>
  <c r="AC100" i="17"/>
  <c r="P38" i="17"/>
  <c r="G58" i="16"/>
  <c r="J22" i="16"/>
  <c r="K22" i="16"/>
  <c r="J135" i="15"/>
  <c r="K134" i="15"/>
  <c r="AB71" i="15"/>
  <c r="AB70" i="15"/>
  <c r="Q23" i="15"/>
  <c r="R22" i="15"/>
  <c r="V6" i="15"/>
  <c r="V7" i="15"/>
  <c r="E53" i="14"/>
  <c r="E67" i="2"/>
  <c r="E65" i="2"/>
  <c r="AB37" i="10"/>
  <c r="AF44" i="10"/>
  <c r="Y48" i="10"/>
  <c r="P22" i="12"/>
  <c r="Q22" i="12"/>
  <c r="P39" i="11"/>
  <c r="AA238" i="9"/>
  <c r="AA235" i="9"/>
  <c r="H138" i="9"/>
  <c r="H135" i="9"/>
  <c r="W87" i="9"/>
  <c r="W90" i="9"/>
  <c r="Z26" i="9"/>
  <c r="W119" i="17"/>
  <c r="G70" i="17"/>
  <c r="H70" i="17"/>
  <c r="G71" i="17"/>
  <c r="O7" i="17"/>
  <c r="AA118" i="16"/>
  <c r="Z118" i="16"/>
  <c r="Z119" i="16"/>
  <c r="S23" i="16"/>
  <c r="T22" i="16"/>
  <c r="O78" i="2"/>
  <c r="O56" i="15"/>
  <c r="X134" i="15"/>
  <c r="D57" i="15"/>
  <c r="D64" i="15"/>
  <c r="D56" i="15"/>
  <c r="Z23" i="15"/>
  <c r="V22" i="14"/>
  <c r="U23" i="14"/>
  <c r="AG130" i="10"/>
  <c r="AC122" i="10"/>
  <c r="I23" i="13"/>
  <c r="Z58" i="16"/>
  <c r="Q57" i="16"/>
  <c r="H53" i="17"/>
  <c r="H100" i="2"/>
  <c r="H98" i="2"/>
  <c r="Z134" i="15"/>
  <c r="Y134" i="15"/>
  <c r="Y135" i="15"/>
  <c r="AC86" i="17"/>
  <c r="X39" i="16"/>
  <c r="W6" i="16"/>
  <c r="V7" i="16"/>
  <c r="F218" i="7"/>
  <c r="AL105" i="15"/>
  <c r="AM105" i="15" s="1"/>
  <c r="AN105" i="15"/>
  <c r="AO105" i="15" s="1"/>
  <c r="AP105" i="15" s="1"/>
  <c r="AQ105" i="15" s="1"/>
  <c r="AR105" i="15" s="1"/>
  <c r="AS105" i="15" s="1"/>
  <c r="AT105" i="15" s="1"/>
  <c r="AU105" i="15" s="1"/>
  <c r="AV105" i="15" s="1"/>
  <c r="AW105" i="15" s="1"/>
  <c r="AX105" i="15" s="1"/>
  <c r="AY105" i="15" s="1"/>
  <c r="AZ105" i="15" s="1"/>
  <c r="BA105" i="15" s="1"/>
  <c r="BB105" i="15" s="1"/>
  <c r="BC105" i="15" s="1"/>
  <c r="BD105" i="15" s="1"/>
  <c r="BE105" i="15" s="1"/>
  <c r="BF105" i="15" s="1"/>
  <c r="BG105" i="15" s="1"/>
  <c r="BH105" i="15" s="1"/>
  <c r="BI105" i="15" s="1"/>
  <c r="BJ105" i="15" s="1"/>
  <c r="BK105" i="15" s="1"/>
  <c r="BL105" i="15" s="1"/>
  <c r="BM105" i="15" s="1"/>
  <c r="BN105" i="15" s="1"/>
  <c r="BO105" i="15" s="1"/>
  <c r="AF105" i="15"/>
  <c r="AG105" i="15" s="1"/>
  <c r="AH105" i="15" s="1"/>
  <c r="AI105" i="15" s="1"/>
  <c r="AJ105" i="15" s="1"/>
  <c r="AD112" i="15"/>
  <c r="AA71" i="14"/>
  <c r="AC70" i="14"/>
  <c r="O56" i="2"/>
  <c r="O56" i="13"/>
  <c r="O53" i="13"/>
  <c r="O38" i="13"/>
  <c r="N38" i="13"/>
  <c r="Z22" i="13"/>
  <c r="AA22" i="13"/>
  <c r="Z23" i="13"/>
  <c r="AG109" i="10"/>
  <c r="AH101" i="10" s="1"/>
  <c r="P45" i="2"/>
  <c r="P43" i="2"/>
  <c r="O43" i="2"/>
  <c r="AC70" i="12"/>
  <c r="AA71" i="12"/>
  <c r="AF129" i="10"/>
  <c r="AB122" i="10"/>
  <c r="AB121" i="10"/>
  <c r="AF135" i="3"/>
  <c r="AF245" i="9"/>
  <c r="U71" i="15"/>
  <c r="V70" i="15"/>
  <c r="V6" i="13"/>
  <c r="V7" i="13"/>
  <c r="W6" i="13"/>
  <c r="R39" i="12"/>
  <c r="S119" i="11"/>
  <c r="T118" i="11"/>
  <c r="AF5" i="11"/>
  <c r="AF41" i="2"/>
  <c r="AG5" i="11"/>
  <c r="G56" i="14"/>
  <c r="AF69" i="3"/>
  <c r="AF80" i="14"/>
  <c r="AG110" i="10"/>
  <c r="AC104" i="10"/>
  <c r="AC105" i="10"/>
  <c r="AF90" i="11"/>
  <c r="AG90" i="11"/>
  <c r="AH90" i="11"/>
  <c r="AI90" i="11"/>
  <c r="AJ90" i="11"/>
  <c r="AK90" i="11"/>
  <c r="F34" i="7"/>
  <c r="AL90" i="11"/>
  <c r="AM90" i="11"/>
  <c r="AN90" i="11"/>
  <c r="AO90" i="11"/>
  <c r="AP90" i="11"/>
  <c r="AQ90" i="11"/>
  <c r="AR90" i="11"/>
  <c r="AS90" i="11"/>
  <c r="AT90" i="11"/>
  <c r="AU90" i="11"/>
  <c r="AV90" i="11"/>
  <c r="AW90" i="11"/>
  <c r="AX90" i="11"/>
  <c r="AY90" i="11"/>
  <c r="AZ90" i="11"/>
  <c r="BA90" i="11"/>
  <c r="BB90" i="11"/>
  <c r="BC90" i="11"/>
  <c r="BD90" i="11"/>
  <c r="BE90" i="11"/>
  <c r="BF90" i="11"/>
  <c r="BG90" i="11"/>
  <c r="BH90" i="11"/>
  <c r="BI90" i="11"/>
  <c r="BJ90" i="11"/>
  <c r="BK90" i="11"/>
  <c r="BL90" i="11"/>
  <c r="BM90" i="11"/>
  <c r="BN90" i="11"/>
  <c r="BO90" i="11"/>
  <c r="G23" i="11"/>
  <c r="AG45" i="10"/>
  <c r="AH37" i="10" s="1"/>
  <c r="AB334" i="9"/>
  <c r="AB336" i="9"/>
  <c r="I53" i="15"/>
  <c r="AL26" i="15"/>
  <c r="AM26" i="15"/>
  <c r="AN26" i="15"/>
  <c r="AO26" i="15"/>
  <c r="AP26" i="15"/>
  <c r="AQ26" i="15"/>
  <c r="AR26" i="15"/>
  <c r="AS26" i="15"/>
  <c r="AT26" i="15"/>
  <c r="AU26" i="15"/>
  <c r="AV26" i="15"/>
  <c r="AW26" i="15"/>
  <c r="AX26" i="15"/>
  <c r="AY26" i="15"/>
  <c r="AZ26" i="15"/>
  <c r="BA26" i="15"/>
  <c r="BB26" i="15"/>
  <c r="BC26" i="15"/>
  <c r="BD26" i="15"/>
  <c r="BE26" i="15"/>
  <c r="BF26" i="15"/>
  <c r="BG26" i="15"/>
  <c r="BH26" i="15"/>
  <c r="BI26" i="15"/>
  <c r="BJ26" i="15"/>
  <c r="BK26" i="15"/>
  <c r="BL26" i="15"/>
  <c r="BM26" i="15"/>
  <c r="BN26" i="15"/>
  <c r="BO26" i="15"/>
  <c r="F194" i="7"/>
  <c r="AF26" i="15"/>
  <c r="AG26" i="15"/>
  <c r="AH26" i="15"/>
  <c r="AI26" i="15"/>
  <c r="AK26" i="15"/>
  <c r="F6" i="15"/>
  <c r="AG44" i="10"/>
  <c r="AC37" i="10"/>
  <c r="V21" i="10"/>
  <c r="V24" i="10"/>
  <c r="AB7" i="13"/>
  <c r="AB6" i="13"/>
  <c r="N335" i="9"/>
  <c r="N336" i="9"/>
  <c r="O334" i="9"/>
  <c r="AG108" i="1"/>
  <c r="AG115" i="1"/>
  <c r="AG113" i="1"/>
  <c r="F56" i="12"/>
  <c r="F45" i="2"/>
  <c r="F43" i="2"/>
  <c r="K89" i="10"/>
  <c r="F85" i="10"/>
  <c r="U138" i="9"/>
  <c r="U134" i="9"/>
  <c r="U135" i="9"/>
  <c r="W211" i="2"/>
  <c r="W203" i="2"/>
  <c r="X26" i="9"/>
  <c r="AH3" i="9"/>
  <c r="AG176" i="9"/>
  <c r="X119" i="12"/>
  <c r="V90" i="10"/>
  <c r="AB87" i="12"/>
  <c r="AB86" i="12"/>
  <c r="K74" i="10"/>
  <c r="H22" i="12"/>
  <c r="T135" i="10"/>
  <c r="Z26" i="10"/>
  <c r="P7" i="11"/>
  <c r="P6" i="11"/>
  <c r="Z8" i="10"/>
  <c r="AC334" i="9"/>
  <c r="AC336" i="9"/>
  <c r="G151" i="9"/>
  <c r="G154" i="9"/>
  <c r="R122" i="9"/>
  <c r="R119" i="9"/>
  <c r="S118" i="9"/>
  <c r="T117" i="10"/>
  <c r="T119" i="10" s="1"/>
  <c r="F53" i="12"/>
  <c r="F55" i="12"/>
  <c r="V39" i="9"/>
  <c r="V38" i="9"/>
  <c r="M53" i="16"/>
  <c r="N54" i="16" s="1"/>
  <c r="L134" i="11"/>
  <c r="V38" i="13"/>
  <c r="I87" i="17"/>
  <c r="F89" i="10"/>
  <c r="AC333" i="9"/>
  <c r="I22" i="1"/>
  <c r="P90" i="3"/>
  <c r="AG26" i="2"/>
  <c r="W86" i="17"/>
  <c r="Z7" i="17"/>
  <c r="AA6" i="17"/>
  <c r="O134" i="16"/>
  <c r="AB132" i="16"/>
  <c r="AA132" i="16"/>
  <c r="V118" i="16"/>
  <c r="X71" i="16"/>
  <c r="Q53" i="16"/>
  <c r="R54" i="16" s="1"/>
  <c r="S89" i="2"/>
  <c r="S87" i="2"/>
  <c r="AC39" i="16"/>
  <c r="Q23" i="16"/>
  <c r="Q22" i="16"/>
  <c r="E7" i="16"/>
  <c r="M135" i="15"/>
  <c r="I119" i="15"/>
  <c r="J118" i="15"/>
  <c r="F22" i="15"/>
  <c r="G22" i="15"/>
  <c r="R6" i="15"/>
  <c r="Q7" i="15"/>
  <c r="R86" i="14"/>
  <c r="R87" i="14"/>
  <c r="AA56" i="13"/>
  <c r="AA57" i="13"/>
  <c r="E56" i="2"/>
  <c r="E54" i="2"/>
  <c r="E53" i="13"/>
  <c r="V23" i="12"/>
  <c r="V22" i="12"/>
  <c r="AC112" i="10"/>
  <c r="AG111" i="10"/>
  <c r="L86" i="11"/>
  <c r="K87" i="11"/>
  <c r="G70" i="11"/>
  <c r="F71" i="11"/>
  <c r="F70" i="11"/>
  <c r="V22" i="3"/>
  <c r="T32" i="10"/>
  <c r="T31" i="3"/>
  <c r="T17" i="3"/>
  <c r="R16" i="10"/>
  <c r="AB9" i="10"/>
  <c r="AF14" i="10"/>
  <c r="Z254" i="2"/>
  <c r="Z252" i="2"/>
  <c r="X220" i="9"/>
  <c r="I217" i="9"/>
  <c r="I223" i="2"/>
  <c r="I221" i="2"/>
  <c r="AA206" i="9"/>
  <c r="AA203" i="9"/>
  <c r="AC200" i="9"/>
  <c r="AC202" i="9"/>
  <c r="I154" i="9"/>
  <c r="Z118" i="9"/>
  <c r="Y122" i="9"/>
  <c r="Y119" i="9"/>
  <c r="AB118" i="9"/>
  <c r="AA118" i="9"/>
  <c r="AC118" i="9"/>
  <c r="O87" i="9"/>
  <c r="O90" i="9"/>
  <c r="AC116" i="17"/>
  <c r="J100" i="2"/>
  <c r="J98" i="2"/>
  <c r="J56" i="17"/>
  <c r="M23" i="17"/>
  <c r="S55" i="16"/>
  <c r="X23" i="16"/>
  <c r="X22" i="16"/>
  <c r="AC76" i="2"/>
  <c r="AD78" i="2"/>
  <c r="AD76" i="2"/>
  <c r="G53" i="15"/>
  <c r="G55" i="15"/>
  <c r="G78" i="2"/>
  <c r="G76" i="2"/>
  <c r="G56" i="15"/>
  <c r="H134" i="15"/>
  <c r="AC100" i="15"/>
  <c r="Y87" i="15"/>
  <c r="V71" i="15"/>
  <c r="H22" i="15"/>
  <c r="AA4" i="14"/>
  <c r="AB4" i="14"/>
  <c r="D7" i="14"/>
  <c r="AB118" i="13"/>
  <c r="AA119" i="13"/>
  <c r="AC118" i="13"/>
  <c r="AA118" i="13"/>
  <c r="Q86" i="13"/>
  <c r="P87" i="13"/>
  <c r="AC84" i="13"/>
  <c r="P70" i="13"/>
  <c r="O71" i="13"/>
  <c r="AA68" i="13"/>
  <c r="AB68" i="13"/>
  <c r="K57" i="16"/>
  <c r="X53" i="17"/>
  <c r="Z100" i="2"/>
  <c r="Z98" i="2"/>
  <c r="D53" i="17"/>
  <c r="D100" i="2"/>
  <c r="D23" i="2" s="1"/>
  <c r="D21" i="2" s="1"/>
  <c r="D98" i="2"/>
  <c r="D56" i="17"/>
  <c r="W55" i="17"/>
  <c r="AF122" i="15"/>
  <c r="AG122" i="15"/>
  <c r="AH122" i="15"/>
  <c r="AI122" i="15"/>
  <c r="AK122" i="15"/>
  <c r="AL122" i="15"/>
  <c r="AM122" i="15"/>
  <c r="AN122" i="15"/>
  <c r="AO122" i="15"/>
  <c r="AP122" i="15"/>
  <c r="AQ122" i="15"/>
  <c r="AR122" i="15"/>
  <c r="AS122" i="15"/>
  <c r="AT122" i="15"/>
  <c r="AU122" i="15"/>
  <c r="AV122" i="15"/>
  <c r="AW122" i="15"/>
  <c r="AX122" i="15"/>
  <c r="AY122" i="15"/>
  <c r="AZ122" i="15"/>
  <c r="BA122" i="15"/>
  <c r="BB122" i="15"/>
  <c r="BC122" i="15"/>
  <c r="BD122" i="15"/>
  <c r="BE122" i="15"/>
  <c r="BF122" i="15"/>
  <c r="BG122" i="15"/>
  <c r="BH122" i="15"/>
  <c r="BI122" i="15"/>
  <c r="BJ122" i="15"/>
  <c r="BK122" i="15"/>
  <c r="BL122" i="15"/>
  <c r="BM122" i="15"/>
  <c r="BN122" i="15"/>
  <c r="BO122" i="15"/>
  <c r="F224" i="7"/>
  <c r="J56" i="15"/>
  <c r="J86" i="15"/>
  <c r="X78" i="2"/>
  <c r="X76" i="2"/>
  <c r="V53" i="15"/>
  <c r="V55" i="15" s="1"/>
  <c r="AA36" i="15"/>
  <c r="L38" i="15"/>
  <c r="AB36" i="15"/>
  <c r="K39" i="15"/>
  <c r="AF106" i="14"/>
  <c r="AG106" i="14"/>
  <c r="AK106" i="14"/>
  <c r="F174" i="7"/>
  <c r="AL106" i="14"/>
  <c r="AM106" i="14"/>
  <c r="AN106" i="14"/>
  <c r="AO106" i="14"/>
  <c r="AP106" i="14"/>
  <c r="AQ106" i="14"/>
  <c r="AR106" i="14"/>
  <c r="AS106" i="14"/>
  <c r="AT106" i="14"/>
  <c r="AU106" i="14"/>
  <c r="AV106" i="14"/>
  <c r="AW106" i="14"/>
  <c r="AX106" i="14"/>
  <c r="AY106" i="14"/>
  <c r="AZ106" i="14"/>
  <c r="BA106" i="14"/>
  <c r="BB106" i="14"/>
  <c r="BC106" i="14"/>
  <c r="BD106" i="14"/>
  <c r="BE106" i="14"/>
  <c r="BF106" i="14"/>
  <c r="BG106" i="14"/>
  <c r="BH106" i="14"/>
  <c r="BI106" i="14"/>
  <c r="BJ106" i="14"/>
  <c r="BK106" i="14"/>
  <c r="BL106" i="14"/>
  <c r="BM106" i="14"/>
  <c r="BN106" i="14"/>
  <c r="BO106" i="14"/>
  <c r="AC103" i="14"/>
  <c r="AC102" i="14"/>
  <c r="AC100" i="14"/>
  <c r="K87" i="13"/>
  <c r="K45" i="2"/>
  <c r="K43" i="2"/>
  <c r="AF28" i="10"/>
  <c r="AB24" i="10"/>
  <c r="I335" i="9"/>
  <c r="I336" i="9"/>
  <c r="F87" i="9"/>
  <c r="F90" i="9"/>
  <c r="AA53" i="16"/>
  <c r="AA54" i="16" s="1"/>
  <c r="N23" i="15"/>
  <c r="P58" i="12"/>
  <c r="L86" i="12"/>
  <c r="M86" i="12"/>
  <c r="O135" i="10"/>
  <c r="I21" i="10"/>
  <c r="O53" i="16"/>
  <c r="O55" i="16" s="1"/>
  <c r="AB23" i="16"/>
  <c r="AB22" i="16"/>
  <c r="F223" i="7"/>
  <c r="AT121" i="15"/>
  <c r="AU121" i="15" s="1"/>
  <c r="AV121" i="15" s="1"/>
  <c r="AW121" i="15" s="1"/>
  <c r="AX121" i="15" s="1"/>
  <c r="AY121" i="15" s="1"/>
  <c r="AZ121" i="15" s="1"/>
  <c r="BA121" i="15" s="1"/>
  <c r="BB121" i="15" s="1"/>
  <c r="BC121" i="15" s="1"/>
  <c r="BD121" i="15" s="1"/>
  <c r="BE121" i="15" s="1"/>
  <c r="BF121" i="15" s="1"/>
  <c r="BG121" i="15" s="1"/>
  <c r="BH121" i="15" s="1"/>
  <c r="BI121" i="15" s="1"/>
  <c r="BJ121" i="15" s="1"/>
  <c r="BK121" i="15" s="1"/>
  <c r="BL121" i="15" s="1"/>
  <c r="BM121" i="15" s="1"/>
  <c r="BN121" i="15" s="1"/>
  <c r="BO121" i="15" s="1"/>
  <c r="AF121" i="15"/>
  <c r="AG121" i="15" s="1"/>
  <c r="AH121" i="15"/>
  <c r="AI121" i="15" s="1"/>
  <c r="AJ121" i="15" s="1"/>
  <c r="AK121" i="15" s="1"/>
  <c r="H86" i="15"/>
  <c r="T78" i="2"/>
  <c r="T76" i="2"/>
  <c r="R53" i="15"/>
  <c r="R55" i="15" s="1"/>
  <c r="L58" i="13"/>
  <c r="L57" i="13"/>
  <c r="Q135" i="12"/>
  <c r="T58" i="12"/>
  <c r="Z22" i="3"/>
  <c r="D135" i="11"/>
  <c r="AB132" i="11"/>
  <c r="AG112" i="11"/>
  <c r="AG127" i="2"/>
  <c r="S72" i="10"/>
  <c r="N7" i="17"/>
  <c r="R56" i="15"/>
  <c r="D67" i="2"/>
  <c r="D65" i="2"/>
  <c r="D53" i="14"/>
  <c r="AG55" i="2"/>
  <c r="AH37" i="13"/>
  <c r="V23" i="13"/>
  <c r="J85" i="10"/>
  <c r="X34" i="2"/>
  <c r="X32" i="2"/>
  <c r="J335" i="9"/>
  <c r="J336" i="9"/>
  <c r="K334" i="9"/>
  <c r="N154" i="9"/>
  <c r="P57" i="11"/>
  <c r="AG63" i="11"/>
  <c r="Z335" i="9"/>
  <c r="AF137" i="3"/>
  <c r="AF277" i="9"/>
  <c r="Z235" i="9"/>
  <c r="AA234" i="9"/>
  <c r="Z238" i="9"/>
  <c r="Z234" i="9"/>
  <c r="AB151" i="9"/>
  <c r="AB150" i="9"/>
  <c r="E23" i="13"/>
  <c r="E22" i="13"/>
  <c r="D58" i="12"/>
  <c r="AL90" i="12"/>
  <c r="AM90" i="12"/>
  <c r="AN90" i="12"/>
  <c r="AO90" i="12"/>
  <c r="AP90" i="12"/>
  <c r="AQ90" i="12"/>
  <c r="AR90" i="12"/>
  <c r="AS90" i="12"/>
  <c r="AT90" i="12"/>
  <c r="AU90" i="12"/>
  <c r="AV90" i="12"/>
  <c r="AW90" i="12"/>
  <c r="AX90" i="12"/>
  <c r="AY90" i="12"/>
  <c r="AZ90" i="12"/>
  <c r="BA90" i="12"/>
  <c r="BB90" i="12"/>
  <c r="BC90" i="12"/>
  <c r="BD90" i="12"/>
  <c r="BE90" i="12"/>
  <c r="BF90" i="12"/>
  <c r="BG90" i="12"/>
  <c r="BH90" i="12"/>
  <c r="BI90" i="12"/>
  <c r="BJ90" i="12"/>
  <c r="BK90" i="12"/>
  <c r="BL90" i="12"/>
  <c r="BM90" i="12"/>
  <c r="BN90" i="12"/>
  <c r="BO90" i="12"/>
  <c r="F79" i="7"/>
  <c r="AF90" i="12"/>
  <c r="AG90" i="12"/>
  <c r="AH90" i="12"/>
  <c r="AI90" i="12"/>
  <c r="AJ90" i="12"/>
  <c r="AK90" i="12"/>
  <c r="H23" i="12"/>
  <c r="T135" i="11"/>
  <c r="U134" i="11"/>
  <c r="P5" i="10"/>
  <c r="P7" i="10"/>
  <c r="AA299" i="9"/>
  <c r="AA298" i="9"/>
  <c r="AA302" i="9"/>
  <c r="AB119" i="9"/>
  <c r="U119" i="9"/>
  <c r="U122" i="9"/>
  <c r="V118" i="9"/>
  <c r="N122" i="9"/>
  <c r="N119" i="9"/>
  <c r="N118" i="9"/>
  <c r="AD90" i="9"/>
  <c r="AB86" i="9"/>
  <c r="AC23" i="9"/>
  <c r="AC20" i="9"/>
  <c r="AC26" i="9"/>
  <c r="V12" i="1"/>
  <c r="I53" i="13"/>
  <c r="J105" i="1"/>
  <c r="M22" i="13"/>
  <c r="AA102" i="11"/>
  <c r="Z102" i="13"/>
  <c r="O134" i="14"/>
  <c r="O218" i="9"/>
  <c r="N222" i="9"/>
  <c r="AB116" i="17"/>
  <c r="H119" i="17"/>
  <c r="I118" i="17"/>
  <c r="L134" i="17"/>
  <c r="AF65" i="17"/>
  <c r="AB57" i="17"/>
  <c r="E53" i="17"/>
  <c r="E100" i="2"/>
  <c r="E98" i="2"/>
  <c r="Q70" i="17"/>
  <c r="AC68" i="17"/>
  <c r="V119" i="17"/>
  <c r="V118" i="17"/>
  <c r="W118" i="17"/>
  <c r="AL90" i="17"/>
  <c r="F304" i="7"/>
  <c r="AF90" i="17"/>
  <c r="AG90" i="17"/>
  <c r="AH90" i="17"/>
  <c r="AC58" i="17"/>
  <c r="AG66" i="17"/>
  <c r="Y135" i="17"/>
  <c r="Z134" i="17"/>
  <c r="L58" i="17"/>
  <c r="L66" i="10"/>
  <c r="AA57" i="17"/>
  <c r="AA58" i="17"/>
  <c r="W58" i="17"/>
  <c r="W57" i="17"/>
  <c r="G57" i="17"/>
  <c r="G58" i="17"/>
  <c r="AG102" i="3"/>
  <c r="AG80" i="17"/>
  <c r="I53" i="17"/>
  <c r="AB22" i="17"/>
  <c r="AC22" i="17"/>
  <c r="AA22" i="17"/>
  <c r="I135" i="17"/>
  <c r="J134" i="17"/>
  <c r="AG61" i="17"/>
  <c r="AC53" i="17"/>
  <c r="AB71" i="17"/>
  <c r="AB70" i="17"/>
  <c r="AF21" i="17"/>
  <c r="AG21" i="17"/>
  <c r="AL106" i="17"/>
  <c r="F309" i="7"/>
  <c r="AF106" i="17"/>
  <c r="AG106" i="17"/>
  <c r="AH106" i="17"/>
  <c r="W102" i="17"/>
  <c r="AL42" i="17"/>
  <c r="AF42" i="17"/>
  <c r="AG42" i="17"/>
  <c r="AH42" i="17"/>
  <c r="F289" i="7"/>
  <c r="I23" i="17"/>
  <c r="AB7" i="17"/>
  <c r="AF133" i="16"/>
  <c r="AF95" i="2"/>
  <c r="AG133" i="16"/>
  <c r="Z134" i="16"/>
  <c r="Y134" i="16"/>
  <c r="AC116" i="16"/>
  <c r="AF85" i="16"/>
  <c r="AF91" i="2"/>
  <c r="AG85" i="16"/>
  <c r="AA89" i="2"/>
  <c r="AA87" i="2"/>
  <c r="Y53" i="16"/>
  <c r="Z54" i="16" s="1"/>
  <c r="Y23" i="16"/>
  <c r="Z22" i="16"/>
  <c r="Y22" i="16"/>
  <c r="S134" i="16"/>
  <c r="T134" i="16"/>
  <c r="AG95" i="2"/>
  <c r="AH133" i="16"/>
  <c r="AG94" i="2"/>
  <c r="AG28" i="2"/>
  <c r="AH117" i="16"/>
  <c r="AH85" i="16"/>
  <c r="AG91" i="3"/>
  <c r="AG90" i="3" s="1"/>
  <c r="AG80" i="16"/>
  <c r="AF69" i="16"/>
  <c r="AG69" i="16"/>
  <c r="AF90" i="2"/>
  <c r="AG65" i="15"/>
  <c r="AC58" i="15"/>
  <c r="AF65" i="15"/>
  <c r="AB57" i="15"/>
  <c r="K53" i="17"/>
  <c r="K100" i="2"/>
  <c r="K98" i="2"/>
  <c r="X53" i="16"/>
  <c r="AF117" i="16"/>
  <c r="AG117" i="16"/>
  <c r="N56" i="16"/>
  <c r="N64" i="16"/>
  <c r="N57" i="16"/>
  <c r="AC58" i="16"/>
  <c r="AG66" i="16"/>
  <c r="AG58" i="16"/>
  <c r="N119" i="15"/>
  <c r="O118" i="15"/>
  <c r="P86" i="15"/>
  <c r="AC84" i="15"/>
  <c r="E71" i="15"/>
  <c r="E70" i="15"/>
  <c r="W70" i="14"/>
  <c r="K71" i="14"/>
  <c r="L70" i="14"/>
  <c r="AC4" i="14"/>
  <c r="P7" i="14"/>
  <c r="I134" i="13"/>
  <c r="H134" i="13"/>
  <c r="R71" i="16"/>
  <c r="AB68" i="16"/>
  <c r="AA68" i="16"/>
  <c r="D71" i="16"/>
  <c r="AA6" i="16"/>
  <c r="Z7" i="16"/>
  <c r="R134" i="15"/>
  <c r="Q134" i="15"/>
  <c r="Q135" i="15"/>
  <c r="AA22" i="15"/>
  <c r="AA23" i="15"/>
  <c r="AB22" i="15"/>
  <c r="AC22" i="15"/>
  <c r="Z86" i="14"/>
  <c r="S56" i="14"/>
  <c r="I67" i="2"/>
  <c r="I65" i="2"/>
  <c r="AI74" i="17"/>
  <c r="AL42" i="16"/>
  <c r="AF42" i="16"/>
  <c r="AG42" i="16"/>
  <c r="AH42" i="16"/>
  <c r="F244" i="7"/>
  <c r="AL42" i="15"/>
  <c r="AF42" i="15"/>
  <c r="AG42" i="15"/>
  <c r="AH42" i="15"/>
  <c r="F199" i="7"/>
  <c r="AB89" i="2"/>
  <c r="AB87" i="2"/>
  <c r="M53" i="15"/>
  <c r="M55" i="15" s="1"/>
  <c r="M78" i="2"/>
  <c r="M76" i="2"/>
  <c r="AF66" i="15"/>
  <c r="AB58" i="15"/>
  <c r="X103" i="14"/>
  <c r="U65" i="10"/>
  <c r="AG63" i="14"/>
  <c r="AC20" i="14"/>
  <c r="AC22" i="14"/>
  <c r="AF60" i="12"/>
  <c r="AB53" i="12"/>
  <c r="AB55" i="12" s="1"/>
  <c r="H58" i="12"/>
  <c r="R144" i="10"/>
  <c r="T30" i="3"/>
  <c r="Q134" i="11"/>
  <c r="P134" i="11"/>
  <c r="Z122" i="10"/>
  <c r="Z121" i="10"/>
  <c r="X65" i="10"/>
  <c r="AB34" i="2"/>
  <c r="Z60" i="10"/>
  <c r="I90" i="10"/>
  <c r="J8" i="10"/>
  <c r="AH3" i="15"/>
  <c r="AH3" i="10"/>
  <c r="P53" i="12"/>
  <c r="P55" i="12"/>
  <c r="R45" i="2"/>
  <c r="R43" i="2"/>
  <c r="AH5" i="12"/>
  <c r="AF60" i="11"/>
  <c r="AB60" i="10"/>
  <c r="N119" i="11"/>
  <c r="O118" i="11"/>
  <c r="K70" i="15"/>
  <c r="AG142" i="10"/>
  <c r="K135" i="13"/>
  <c r="L134" i="13"/>
  <c r="AA30" i="3"/>
  <c r="Y144" i="10"/>
  <c r="Z102" i="14"/>
  <c r="AA102" i="14"/>
  <c r="O53" i="14"/>
  <c r="O55" i="14" s="1"/>
  <c r="O56" i="14"/>
  <c r="O67" i="2"/>
  <c r="J70" i="14"/>
  <c r="K70" i="14"/>
  <c r="R90" i="10"/>
  <c r="AF148" i="2"/>
  <c r="AF96" i="13"/>
  <c r="S56" i="13"/>
  <c r="S57" i="13"/>
  <c r="R70" i="13"/>
  <c r="Q70" i="13"/>
  <c r="W30" i="3"/>
  <c r="U144" i="10"/>
  <c r="AG137" i="2"/>
  <c r="G70" i="12"/>
  <c r="H70" i="12"/>
  <c r="G71" i="12"/>
  <c r="AF41" i="3"/>
  <c r="V134" i="11"/>
  <c r="V135" i="11"/>
  <c r="W134" i="11"/>
  <c r="W103" i="11"/>
  <c r="W102" i="11"/>
  <c r="X102" i="11"/>
  <c r="K60" i="10"/>
  <c r="K34" i="2"/>
  <c r="K53" i="11"/>
  <c r="AF238" i="9"/>
  <c r="AG238" i="9"/>
  <c r="F79" i="6"/>
  <c r="J65" i="10"/>
  <c r="J57" i="13"/>
  <c r="J135" i="12"/>
  <c r="O53" i="12"/>
  <c r="P39" i="12"/>
  <c r="AC36" i="12"/>
  <c r="Q135" i="11"/>
  <c r="W120" i="10"/>
  <c r="W121" i="10"/>
  <c r="AF124" i="10"/>
  <c r="AA89" i="10"/>
  <c r="AA88" i="10"/>
  <c r="AA96" i="10"/>
  <c r="L65" i="10"/>
  <c r="L57" i="11"/>
  <c r="D58" i="11"/>
  <c r="D65" i="10"/>
  <c r="Z34" i="2"/>
  <c r="X60" i="10"/>
  <c r="W65" i="10"/>
  <c r="AA53" i="11"/>
  <c r="AA55" i="11"/>
  <c r="M8" i="10"/>
  <c r="M9" i="10"/>
  <c r="AG41" i="2"/>
  <c r="AG30" i="2"/>
  <c r="AB120" i="10"/>
  <c r="W335" i="9"/>
  <c r="X334" i="9"/>
  <c r="W336" i="9"/>
  <c r="AD336" i="9"/>
  <c r="AF336" i="9"/>
  <c r="AG336" i="9"/>
  <c r="AH336" i="9"/>
  <c r="W334" i="9"/>
  <c r="Z221" i="9"/>
  <c r="AG125" i="1"/>
  <c r="I220" i="9"/>
  <c r="I254" i="2"/>
  <c r="I252" i="2"/>
  <c r="AD122" i="10"/>
  <c r="Y122" i="10"/>
  <c r="M118" i="14"/>
  <c r="M119" i="14"/>
  <c r="N118" i="14"/>
  <c r="AF63" i="1"/>
  <c r="I6" i="14"/>
  <c r="H7" i="14"/>
  <c r="W53" i="13"/>
  <c r="Y56" i="2"/>
  <c r="Y54" i="2"/>
  <c r="I70" i="13"/>
  <c r="H71" i="13"/>
  <c r="X58" i="12"/>
  <c r="AC100" i="12"/>
  <c r="W103" i="12"/>
  <c r="H86" i="12"/>
  <c r="J121" i="10"/>
  <c r="J120" i="10"/>
  <c r="V58" i="11"/>
  <c r="V66" i="10"/>
  <c r="N58" i="11"/>
  <c r="N66" i="10"/>
  <c r="F58" i="11"/>
  <c r="F66" i="10"/>
  <c r="AF46" i="10"/>
  <c r="AB40" i="10"/>
  <c r="I24" i="10"/>
  <c r="I25" i="10"/>
  <c r="U58" i="15"/>
  <c r="AD74" i="10"/>
  <c r="X74" i="10"/>
  <c r="I74" i="10"/>
  <c r="AF53" i="1"/>
  <c r="AF23" i="1"/>
  <c r="AG64" i="3"/>
  <c r="J45" i="2"/>
  <c r="J53" i="12"/>
  <c r="J55" i="12" s="1"/>
  <c r="J60" i="10"/>
  <c r="X39" i="12"/>
  <c r="Y38" i="12"/>
  <c r="L34" i="2"/>
  <c r="L56" i="11"/>
  <c r="L60" i="10"/>
  <c r="F217" i="9"/>
  <c r="F223" i="2"/>
  <c r="F221" i="2"/>
  <c r="AG136" i="3"/>
  <c r="AG261" i="9"/>
  <c r="E154" i="9"/>
  <c r="Q71" i="13"/>
  <c r="Q85" i="10"/>
  <c r="Q87" i="10" s="1"/>
  <c r="G69" i="10"/>
  <c r="N37" i="10"/>
  <c r="N39" i="10" s="1"/>
  <c r="AB226" i="9"/>
  <c r="AF226" i="9"/>
  <c r="AB217" i="9"/>
  <c r="AB222" i="9"/>
  <c r="AF225" i="9"/>
  <c r="Z334" i="9"/>
  <c r="Y335" i="9"/>
  <c r="Y336" i="9"/>
  <c r="P220" i="9"/>
  <c r="P229" i="9"/>
  <c r="R254" i="2"/>
  <c r="AG226" i="2"/>
  <c r="AG265" i="9"/>
  <c r="AB221" i="9"/>
  <c r="AF230" i="9"/>
  <c r="AG255" i="2"/>
  <c r="AG245" i="9"/>
  <c r="W56" i="13"/>
  <c r="AB90" i="10"/>
  <c r="AF97" i="10"/>
  <c r="Q70" i="12"/>
  <c r="AC58" i="11"/>
  <c r="AG66" i="11"/>
  <c r="AG58" i="11"/>
  <c r="AC66" i="10"/>
  <c r="H66" i="10"/>
  <c r="AA26" i="10"/>
  <c r="Z88" i="10"/>
  <c r="P65" i="10"/>
  <c r="H336" i="9"/>
  <c r="I334" i="9"/>
  <c r="X221" i="9"/>
  <c r="AC235" i="9"/>
  <c r="AC234" i="9"/>
  <c r="R220" i="9"/>
  <c r="T254" i="2"/>
  <c r="T252" i="2"/>
  <c r="AB203" i="9"/>
  <c r="AB206" i="9"/>
  <c r="AB202" i="9"/>
  <c r="AD206" i="9"/>
  <c r="AF189" i="9"/>
  <c r="AG189" i="9"/>
  <c r="AH189" i="9"/>
  <c r="F63" i="6"/>
  <c r="Z150" i="9"/>
  <c r="O64" i="16"/>
  <c r="AF66" i="12"/>
  <c r="AB58" i="12"/>
  <c r="J24" i="10"/>
  <c r="R70" i="11"/>
  <c r="R71" i="11"/>
  <c r="G74" i="10"/>
  <c r="AL42" i="12"/>
  <c r="F64" i="7"/>
  <c r="AF42" i="12"/>
  <c r="AG42" i="12"/>
  <c r="AH42" i="12"/>
  <c r="Z217" i="9"/>
  <c r="Z222" i="9"/>
  <c r="AB223" i="2"/>
  <c r="AB221" i="2"/>
  <c r="Z226" i="9"/>
  <c r="L138" i="9"/>
  <c r="L134" i="9"/>
  <c r="M134" i="9"/>
  <c r="L135" i="9"/>
  <c r="I53" i="9"/>
  <c r="I62" i="9"/>
  <c r="I213" i="2"/>
  <c r="Z30" i="3"/>
  <c r="X38" i="11"/>
  <c r="R42" i="10"/>
  <c r="AG259" i="2"/>
  <c r="AG309" i="9"/>
  <c r="AC302" i="9"/>
  <c r="AC299" i="9"/>
  <c r="Q282" i="9"/>
  <c r="AC280" i="9"/>
  <c r="P286" i="9"/>
  <c r="AB216" i="9"/>
  <c r="AA216" i="9"/>
  <c r="O222" i="9"/>
  <c r="G64" i="16"/>
  <c r="T22" i="3"/>
  <c r="R32" i="10"/>
  <c r="AF128" i="3"/>
  <c r="AF118" i="3" s="1"/>
  <c r="AF13" i="3" s="1"/>
  <c r="AF129" i="9"/>
  <c r="V87" i="9"/>
  <c r="W86" i="9"/>
  <c r="Y71" i="9"/>
  <c r="AG60" i="9"/>
  <c r="J213" i="2"/>
  <c r="J211" i="2"/>
  <c r="AF63" i="9"/>
  <c r="AG81" i="9"/>
  <c r="O213" i="2"/>
  <c r="L84" i="8"/>
  <c r="L73" i="8"/>
  <c r="L138" i="1"/>
  <c r="L135" i="1"/>
  <c r="F105" i="1"/>
  <c r="P106" i="1"/>
  <c r="G8" i="1"/>
  <c r="R239" i="2"/>
  <c r="K58" i="8"/>
  <c r="K54" i="8"/>
  <c r="L54" i="8"/>
  <c r="K55" i="8"/>
  <c r="AB10" i="1"/>
  <c r="P25" i="1"/>
  <c r="D12" i="1"/>
  <c r="M115" i="3"/>
  <c r="M134" i="3"/>
  <c r="P135" i="3"/>
  <c r="M109" i="1"/>
  <c r="M13" i="1"/>
  <c r="P119" i="1"/>
  <c r="K119" i="9"/>
  <c r="K122" i="9"/>
  <c r="K118" i="9"/>
  <c r="M57" i="9"/>
  <c r="D236" i="2"/>
  <c r="T113" i="1"/>
  <c r="AD114" i="1"/>
  <c r="Z13" i="1"/>
  <c r="AD13" i="1"/>
  <c r="AD109" i="1"/>
  <c r="E11" i="1"/>
  <c r="H90" i="8"/>
  <c r="G90" i="8"/>
  <c r="X38" i="8"/>
  <c r="T7" i="2"/>
  <c r="AD8" i="2"/>
  <c r="AD107" i="1"/>
  <c r="E115" i="1"/>
  <c r="E113" i="1"/>
  <c r="L8" i="1"/>
  <c r="Z12" i="1"/>
  <c r="AD12" i="1"/>
  <c r="O10" i="1"/>
  <c r="O22" i="1"/>
  <c r="E13" i="1"/>
  <c r="X102" i="14"/>
  <c r="U11" i="1"/>
  <c r="M138" i="1"/>
  <c r="M135" i="1" s="1"/>
  <c r="M74" i="8"/>
  <c r="M73" i="8"/>
  <c r="M84" i="8"/>
  <c r="S70" i="8"/>
  <c r="R70" i="8"/>
  <c r="P146" i="3"/>
  <c r="AH63" i="8"/>
  <c r="AH61" i="8"/>
  <c r="AH268" i="2"/>
  <c r="P115" i="1"/>
  <c r="AH117" i="11"/>
  <c r="AI118" i="11"/>
  <c r="AJ118" i="11"/>
  <c r="AK118" i="11"/>
  <c r="AH36" i="2"/>
  <c r="V10" i="3"/>
  <c r="AD83" i="1"/>
  <c r="AJ10" i="11"/>
  <c r="AH35" i="8"/>
  <c r="AI26" i="8"/>
  <c r="AK122" i="12"/>
  <c r="L134" i="3"/>
  <c r="P138" i="3"/>
  <c r="R202" i="2"/>
  <c r="R211" i="2"/>
  <c r="AG212" i="2"/>
  <c r="P202" i="2"/>
  <c r="F55" i="13"/>
  <c r="O91" i="1"/>
  <c r="AH50" i="2"/>
  <c r="AH99" i="2"/>
  <c r="AH22" i="2" s="1"/>
  <c r="AM10" i="9"/>
  <c r="X134" i="17"/>
  <c r="W135" i="17"/>
  <c r="Y102" i="17"/>
  <c r="AF93" i="1"/>
  <c r="AF91" i="1"/>
  <c r="J58" i="17"/>
  <c r="H64" i="17"/>
  <c r="AB134" i="17"/>
  <c r="F303" i="7"/>
  <c r="AF106" i="2"/>
  <c r="AF133" i="17"/>
  <c r="AG133" i="17"/>
  <c r="R87" i="17"/>
  <c r="S86" i="17"/>
  <c r="K58" i="17"/>
  <c r="AC23" i="17"/>
  <c r="AC20" i="17"/>
  <c r="Y87" i="17"/>
  <c r="R86" i="17"/>
  <c r="R58" i="17"/>
  <c r="X22" i="17"/>
  <c r="AC57" i="17"/>
  <c r="AG65" i="17"/>
  <c r="X103" i="17"/>
  <c r="I86" i="17"/>
  <c r="AH69" i="17"/>
  <c r="AH53" i="17" s="1"/>
  <c r="F53" i="17"/>
  <c r="F100" i="2"/>
  <c r="F98" i="2"/>
  <c r="AG91" i="1"/>
  <c r="Y56" i="17"/>
  <c r="R7" i="17"/>
  <c r="R6" i="17"/>
  <c r="S6" i="17"/>
  <c r="M58" i="17"/>
  <c r="X57" i="17"/>
  <c r="H57" i="17"/>
  <c r="T64" i="17"/>
  <c r="AF107" i="2"/>
  <c r="AF5" i="17"/>
  <c r="AG5" i="17"/>
  <c r="N58" i="17"/>
  <c r="V135" i="16"/>
  <c r="W134" i="16"/>
  <c r="AF26" i="17"/>
  <c r="AG26" i="17"/>
  <c r="AH26" i="17"/>
  <c r="AL26" i="17"/>
  <c r="F284" i="7"/>
  <c r="V23" i="17"/>
  <c r="V22" i="17"/>
  <c r="W22" i="17"/>
  <c r="M6" i="17"/>
  <c r="V134" i="16"/>
  <c r="G53" i="16"/>
  <c r="H53" i="16"/>
  <c r="H89" i="2"/>
  <c r="H87" i="2"/>
  <c r="H56" i="16"/>
  <c r="V134" i="15"/>
  <c r="U135" i="15"/>
  <c r="I71" i="15"/>
  <c r="AB56" i="17"/>
  <c r="AF62" i="17"/>
  <c r="AF64" i="17"/>
  <c r="AB64" i="17"/>
  <c r="L7" i="17"/>
  <c r="F6" i="17"/>
  <c r="E6" i="17"/>
  <c r="S135" i="16"/>
  <c r="AG83" i="1"/>
  <c r="S119" i="16"/>
  <c r="Y57" i="16"/>
  <c r="AB39" i="16"/>
  <c r="AL26" i="16"/>
  <c r="F239" i="7"/>
  <c r="AF26" i="16"/>
  <c r="AG26" i="16"/>
  <c r="AH26" i="16"/>
  <c r="U134" i="15"/>
  <c r="T135" i="15"/>
  <c r="T53" i="15"/>
  <c r="T55" i="15" s="1"/>
  <c r="V78" i="2"/>
  <c r="V76" i="2"/>
  <c r="T56" i="15"/>
  <c r="S56" i="15"/>
  <c r="K87" i="17"/>
  <c r="K86" i="17"/>
  <c r="L86" i="17"/>
  <c r="AF65" i="16"/>
  <c r="AB57" i="16"/>
  <c r="T6" i="16"/>
  <c r="AG60" i="15"/>
  <c r="AC53" i="15"/>
  <c r="AC56" i="15"/>
  <c r="P87" i="15"/>
  <c r="N58" i="15"/>
  <c r="H64" i="15"/>
  <c r="H56" i="15"/>
  <c r="N86" i="14"/>
  <c r="AB84" i="14"/>
  <c r="M22" i="14"/>
  <c r="L23" i="14"/>
  <c r="L22" i="14"/>
  <c r="AA135" i="13"/>
  <c r="AM122" i="16"/>
  <c r="AF92" i="2"/>
  <c r="AG101" i="16"/>
  <c r="AF101" i="16"/>
  <c r="I53" i="16"/>
  <c r="I55" i="16" s="1"/>
  <c r="I89" i="2"/>
  <c r="I87" i="2"/>
  <c r="I56" i="16"/>
  <c r="AC23" i="16"/>
  <c r="AC20" i="16"/>
  <c r="K6" i="16"/>
  <c r="J7" i="16"/>
  <c r="M56" i="15"/>
  <c r="AF62" i="15"/>
  <c r="AB56" i="15"/>
  <c r="T71" i="15"/>
  <c r="U70" i="15"/>
  <c r="W58" i="15"/>
  <c r="AD58" i="15"/>
  <c r="AG73" i="1"/>
  <c r="AG71" i="1"/>
  <c r="AC87" i="15"/>
  <c r="N78" i="2"/>
  <c r="N76" i="2"/>
  <c r="P56" i="15"/>
  <c r="P64" i="15"/>
  <c r="AF72" i="2"/>
  <c r="AF117" i="14"/>
  <c r="AG117" i="14"/>
  <c r="AF66" i="14"/>
  <c r="AB58" i="14"/>
  <c r="J56" i="14"/>
  <c r="J64" i="14"/>
  <c r="AM74" i="17"/>
  <c r="AL41" i="16"/>
  <c r="AM41" i="16"/>
  <c r="AN41" i="16" s="1"/>
  <c r="AO41" i="16" s="1"/>
  <c r="AP41" i="16" s="1"/>
  <c r="AQ41" i="16" s="1"/>
  <c r="AR41" i="16" s="1"/>
  <c r="AS41" i="16" s="1"/>
  <c r="AT41" i="16" s="1"/>
  <c r="AU41" i="16" s="1"/>
  <c r="AV41" i="16" s="1"/>
  <c r="AW41" i="16" s="1"/>
  <c r="AX41" i="16" s="1"/>
  <c r="AY41" i="16" s="1"/>
  <c r="AZ41" i="16" s="1"/>
  <c r="BA41" i="16" s="1"/>
  <c r="BB41" i="16" s="1"/>
  <c r="BC41" i="16" s="1"/>
  <c r="BD41" i="16" s="1"/>
  <c r="BE41" i="16" s="1"/>
  <c r="BF41" i="16" s="1"/>
  <c r="BG41" i="16" s="1"/>
  <c r="BH41" i="16" s="1"/>
  <c r="BI41" i="16" s="1"/>
  <c r="BJ41" i="16" s="1"/>
  <c r="BK41" i="16" s="1"/>
  <c r="BL41" i="16" s="1"/>
  <c r="BM41" i="16" s="1"/>
  <c r="BN41" i="16" s="1"/>
  <c r="BO41" i="16" s="1"/>
  <c r="AF41" i="16"/>
  <c r="AG41" i="16"/>
  <c r="AH41" i="16" s="1"/>
  <c r="AI41" i="16" s="1"/>
  <c r="AJ41" i="16" s="1"/>
  <c r="AK41" i="16" s="1"/>
  <c r="AK49" i="16" s="1"/>
  <c r="AK50" i="16" s="1"/>
  <c r="F243" i="7"/>
  <c r="AF173" i="2"/>
  <c r="P71" i="15"/>
  <c r="AC68" i="15"/>
  <c r="Q70" i="15"/>
  <c r="AB67" i="2"/>
  <c r="AB65" i="2"/>
  <c r="Z53" i="14"/>
  <c r="M87" i="15"/>
  <c r="AG80" i="14"/>
  <c r="S57" i="14"/>
  <c r="AG66" i="2"/>
  <c r="AG65" i="2"/>
  <c r="Y64" i="13"/>
  <c r="W86" i="13"/>
  <c r="G57" i="13"/>
  <c r="G56" i="13"/>
  <c r="AA45" i="2"/>
  <c r="AA43" i="2"/>
  <c r="T86" i="12"/>
  <c r="T22" i="12"/>
  <c r="F135" i="11"/>
  <c r="V121" i="10"/>
  <c r="I66" i="10"/>
  <c r="X58" i="14"/>
  <c r="AL90" i="14"/>
  <c r="AF90" i="14"/>
  <c r="AG90" i="14"/>
  <c r="F169" i="7"/>
  <c r="P56" i="14"/>
  <c r="K71" i="13"/>
  <c r="L45" i="2"/>
  <c r="L43" i="2"/>
  <c r="P135" i="11"/>
  <c r="AA39" i="11"/>
  <c r="AC38" i="11"/>
  <c r="AB38" i="11"/>
  <c r="X67" i="2"/>
  <c r="X65" i="2"/>
  <c r="V53" i="14"/>
  <c r="V55" i="14" s="1"/>
  <c r="J71" i="14"/>
  <c r="Y138" i="14"/>
  <c r="Y137" i="14"/>
  <c r="AA69" i="1"/>
  <c r="AA61" i="1" s="1"/>
  <c r="Z103" i="14"/>
  <c r="J58" i="13"/>
  <c r="R65" i="10"/>
  <c r="R57" i="13"/>
  <c r="S55" i="13"/>
  <c r="AG63" i="13"/>
  <c r="AC64" i="13"/>
  <c r="U138" i="12"/>
  <c r="U137" i="12"/>
  <c r="W49" i="1"/>
  <c r="W41" i="1" s="1"/>
  <c r="P144" i="10"/>
  <c r="P136" i="10"/>
  <c r="S122" i="10"/>
  <c r="S121" i="10"/>
  <c r="AG98" i="10"/>
  <c r="AC90" i="10"/>
  <c r="X120" i="10"/>
  <c r="X128" i="10"/>
  <c r="J118" i="11"/>
  <c r="U89" i="10"/>
  <c r="U96" i="10"/>
  <c r="U88" i="10"/>
  <c r="O65" i="10"/>
  <c r="S55" i="11"/>
  <c r="AF31" i="10"/>
  <c r="D85" i="10"/>
  <c r="D87" i="10"/>
  <c r="O73" i="10"/>
  <c r="O80" i="10"/>
  <c r="O72" i="10"/>
  <c r="V41" i="10"/>
  <c r="V42" i="10"/>
  <c r="L220" i="9"/>
  <c r="M226" i="9"/>
  <c r="L223" i="2"/>
  <c r="L217" i="9"/>
  <c r="L226" i="9"/>
  <c r="AF162" i="9"/>
  <c r="AB153" i="9"/>
  <c r="AB154" i="9"/>
  <c r="AA58" i="14"/>
  <c r="U6" i="14"/>
  <c r="T6" i="14"/>
  <c r="T7" i="14"/>
  <c r="AF58" i="2"/>
  <c r="AF25" i="2"/>
  <c r="AG85" i="13"/>
  <c r="AG53" i="13" s="1"/>
  <c r="AF85" i="13"/>
  <c r="M65" i="10"/>
  <c r="M57" i="13"/>
  <c r="S65" i="10"/>
  <c r="AA20" i="12"/>
  <c r="E22" i="12"/>
  <c r="AF39" i="2"/>
  <c r="AF28" i="2"/>
  <c r="X106" i="10"/>
  <c r="AF37" i="2"/>
  <c r="AF26" i="2"/>
  <c r="AF101" i="11"/>
  <c r="AG101" i="11"/>
  <c r="AL74" i="11"/>
  <c r="AF74" i="11"/>
  <c r="AG74" i="11"/>
  <c r="AH74" i="11"/>
  <c r="F29" i="7"/>
  <c r="T65" i="10"/>
  <c r="AA69" i="10"/>
  <c r="AA72" i="10"/>
  <c r="D60" i="10"/>
  <c r="D53" i="11"/>
  <c r="D34" i="2"/>
  <c r="Q66" i="10"/>
  <c r="O60" i="10"/>
  <c r="O34" i="2"/>
  <c r="AL26" i="11"/>
  <c r="AF26" i="11"/>
  <c r="AG26" i="11"/>
  <c r="AH26" i="11"/>
  <c r="F14" i="7"/>
  <c r="X24" i="10"/>
  <c r="Y112" i="10"/>
  <c r="H69" i="10"/>
  <c r="G217" i="9"/>
  <c r="G220" i="9"/>
  <c r="G223" i="2"/>
  <c r="G221" i="2"/>
  <c r="G226" i="9"/>
  <c r="H226" i="9"/>
  <c r="F221" i="9"/>
  <c r="F222" i="9"/>
  <c r="AB238" i="9"/>
  <c r="AB234" i="9"/>
  <c r="AB235" i="9"/>
  <c r="M53" i="14"/>
  <c r="M67" i="2"/>
  <c r="M65" i="2"/>
  <c r="M56" i="14"/>
  <c r="S58" i="14"/>
  <c r="N22" i="14"/>
  <c r="O22" i="14"/>
  <c r="E6" i="14"/>
  <c r="F6" i="14"/>
  <c r="T58" i="13"/>
  <c r="E135" i="12"/>
  <c r="M45" i="2"/>
  <c r="D53" i="12"/>
  <c r="D55" i="12" s="1"/>
  <c r="D45" i="2"/>
  <c r="D43" i="2"/>
  <c r="AA58" i="12"/>
  <c r="O58" i="12"/>
  <c r="AG65" i="12"/>
  <c r="AC57" i="12"/>
  <c r="W39" i="12"/>
  <c r="X38" i="12"/>
  <c r="Z21" i="10"/>
  <c r="Z22" i="10" s="1"/>
  <c r="L136" i="10"/>
  <c r="Y133" i="10"/>
  <c r="J56" i="11"/>
  <c r="J57" i="11"/>
  <c r="T90" i="10"/>
  <c r="Z58" i="11"/>
  <c r="Z66" i="10"/>
  <c r="Y71" i="11"/>
  <c r="H60" i="10"/>
  <c r="H34" i="2"/>
  <c r="E66" i="10"/>
  <c r="L100" i="2"/>
  <c r="L98" i="2"/>
  <c r="O58" i="15"/>
  <c r="O57" i="15"/>
  <c r="G58" i="15"/>
  <c r="G57" i="15"/>
  <c r="AF12" i="10"/>
  <c r="AB8" i="10"/>
  <c r="AF81" i="10"/>
  <c r="S60" i="10"/>
  <c r="U45" i="2"/>
  <c r="AA39" i="12"/>
  <c r="AC38" i="12"/>
  <c r="AB38" i="12"/>
  <c r="V25" i="10"/>
  <c r="V26" i="10"/>
  <c r="I69" i="10"/>
  <c r="AH37" i="11"/>
  <c r="AG33" i="2"/>
  <c r="Q23" i="10"/>
  <c r="R217" i="9"/>
  <c r="R222" i="9"/>
  <c r="T223" i="2"/>
  <c r="T221" i="2"/>
  <c r="R226" i="9"/>
  <c r="AB299" i="9"/>
  <c r="AB298" i="9"/>
  <c r="AD302" i="9"/>
  <c r="AF253" i="9"/>
  <c r="AG253" i="9"/>
  <c r="AH253" i="9"/>
  <c r="F83" i="6"/>
  <c r="U220" i="9"/>
  <c r="W254" i="2"/>
  <c r="W252" i="2"/>
  <c r="U229" i="9"/>
  <c r="AB251" i="9"/>
  <c r="AB250" i="9"/>
  <c r="AD254" i="9"/>
  <c r="AD229" i="9"/>
  <c r="AC184" i="9"/>
  <c r="AC187" i="9"/>
  <c r="AC186" i="9"/>
  <c r="AD187" i="9"/>
  <c r="AD190" i="9"/>
  <c r="T150" i="9"/>
  <c r="T151" i="9"/>
  <c r="AC133" i="10"/>
  <c r="AG141" i="10"/>
  <c r="AH133" i="10"/>
  <c r="Q133" i="10"/>
  <c r="Z56" i="2"/>
  <c r="Z54" i="2"/>
  <c r="X53" i="13"/>
  <c r="X55" i="13" s="1"/>
  <c r="R39" i="13"/>
  <c r="S38" i="13"/>
  <c r="G53" i="12"/>
  <c r="G55" i="12"/>
  <c r="AC65" i="10"/>
  <c r="T88" i="10"/>
  <c r="N26" i="10"/>
  <c r="AB315" i="9"/>
  <c r="AB314" i="9"/>
  <c r="AD318" i="9"/>
  <c r="AB318" i="9"/>
  <c r="H254" i="2"/>
  <c r="H252" i="2"/>
  <c r="H220" i="9"/>
  <c r="I229" i="9"/>
  <c r="Y221" i="9"/>
  <c r="AD221" i="9"/>
  <c r="F73" i="6"/>
  <c r="Y222" i="9"/>
  <c r="R223" i="2"/>
  <c r="P217" i="9"/>
  <c r="P218" i="9"/>
  <c r="P226" i="9"/>
  <c r="K229" i="9"/>
  <c r="AC190" i="9"/>
  <c r="AF199" i="9"/>
  <c r="U30" i="3"/>
  <c r="Y56" i="12"/>
  <c r="Z72" i="10"/>
  <c r="R117" i="10"/>
  <c r="R118" i="10" s="1"/>
  <c r="M42" i="10"/>
  <c r="W2" i="10"/>
  <c r="T217" i="9"/>
  <c r="T219" i="9"/>
  <c r="T226" i="9"/>
  <c r="H335" i="9"/>
  <c r="Q286" i="9"/>
  <c r="Q283" i="9"/>
  <c r="P282" i="9"/>
  <c r="P221" i="9"/>
  <c r="AG224" i="2"/>
  <c r="AG204" i="2"/>
  <c r="AG233" i="9"/>
  <c r="F220" i="9"/>
  <c r="F254" i="2"/>
  <c r="AF201" i="9"/>
  <c r="AF215" i="9"/>
  <c r="AF222" i="2"/>
  <c r="P118" i="17"/>
  <c r="K22" i="12"/>
  <c r="X5" i="10"/>
  <c r="X7" i="10" s="1"/>
  <c r="V9" i="10"/>
  <c r="V8" i="10"/>
  <c r="R73" i="10"/>
  <c r="AF45" i="3"/>
  <c r="AF48" i="12"/>
  <c r="S21" i="10"/>
  <c r="S24" i="10"/>
  <c r="AC232" i="9"/>
  <c r="AF133" i="3"/>
  <c r="AF197" i="9"/>
  <c r="L6" i="14"/>
  <c r="K7" i="14"/>
  <c r="K6" i="14"/>
  <c r="AA38" i="11"/>
  <c r="Y23" i="10"/>
  <c r="AA85" i="10"/>
  <c r="AA87" i="10" s="1"/>
  <c r="AF301" i="9"/>
  <c r="AG301" i="9"/>
  <c r="AH301" i="9"/>
  <c r="F98" i="6"/>
  <c r="AG228" i="2"/>
  <c r="AG208" i="2"/>
  <c r="AG297" i="9"/>
  <c r="Z286" i="9"/>
  <c r="AA282" i="9"/>
  <c r="Z282" i="9"/>
  <c r="Z283" i="9"/>
  <c r="V286" i="9"/>
  <c r="V283" i="9"/>
  <c r="W282" i="9"/>
  <c r="N283" i="9"/>
  <c r="O282" i="9"/>
  <c r="N282" i="9"/>
  <c r="I221" i="9"/>
  <c r="AF72" i="9"/>
  <c r="AG72" i="9"/>
  <c r="AH72" i="9" s="1"/>
  <c r="AI72" i="9" s="1"/>
  <c r="AJ72" i="9" s="1"/>
  <c r="AK72" i="9" s="1"/>
  <c r="AL72" i="9" s="1"/>
  <c r="AM72" i="9" s="1"/>
  <c r="AN72" i="9" s="1"/>
  <c r="AO72" i="9" s="1"/>
  <c r="AP72" i="9" s="1"/>
  <c r="AQ72" i="9"/>
  <c r="F27" i="6"/>
  <c r="K213" i="2"/>
  <c r="K203" i="2"/>
  <c r="AG62" i="16"/>
  <c r="AG57" i="16" s="1"/>
  <c r="AC56" i="16"/>
  <c r="AC57" i="16"/>
  <c r="AF213" i="9"/>
  <c r="AF253" i="2"/>
  <c r="J56" i="9"/>
  <c r="P21" i="1"/>
  <c r="D8" i="1"/>
  <c r="AC103" i="9"/>
  <c r="V90" i="9"/>
  <c r="AF123" i="3"/>
  <c r="H88" i="10"/>
  <c r="H89" i="10"/>
  <c r="T118" i="3"/>
  <c r="O71" i="9"/>
  <c r="AF146" i="3"/>
  <c r="AF65" i="8"/>
  <c r="AB52" i="8"/>
  <c r="D55" i="8"/>
  <c r="E54" i="8"/>
  <c r="D58" i="8"/>
  <c r="L252" i="2"/>
  <c r="P253" i="2"/>
  <c r="L233" i="2"/>
  <c r="T90" i="9"/>
  <c r="T87" i="9"/>
  <c r="T87" i="8"/>
  <c r="AD87" i="8"/>
  <c r="AF87" i="8"/>
  <c r="F8" i="1"/>
  <c r="X87" i="9"/>
  <c r="S87" i="9"/>
  <c r="T211" i="2"/>
  <c r="N104" i="1"/>
  <c r="P104" i="1"/>
  <c r="N113" i="1"/>
  <c r="K202" i="2"/>
  <c r="AF7" i="2"/>
  <c r="AD110" i="1"/>
  <c r="W115" i="1"/>
  <c r="AD23" i="1"/>
  <c r="R10" i="1"/>
  <c r="E15" i="1"/>
  <c r="Y70" i="8"/>
  <c r="Y54" i="8"/>
  <c r="Y58" i="8"/>
  <c r="Z54" i="8"/>
  <c r="Y55" i="8"/>
  <c r="H8" i="1"/>
  <c r="O12" i="1"/>
  <c r="J8" i="1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F7" i="4"/>
  <c r="P125" i="1"/>
  <c r="P123" i="1"/>
  <c r="AD93" i="1"/>
  <c r="AD73" i="1"/>
  <c r="K8" i="1"/>
  <c r="AH86" i="15"/>
  <c r="AI86" i="15"/>
  <c r="AK86" i="15"/>
  <c r="AD117" i="1"/>
  <c r="AD115" i="1"/>
  <c r="P114" i="1"/>
  <c r="AD28" i="1"/>
  <c r="R15" i="1"/>
  <c r="AH69" i="12"/>
  <c r="AI70" i="12"/>
  <c r="AJ70" i="12"/>
  <c r="AK70" i="12"/>
  <c r="AB213" i="2"/>
  <c r="S331" i="9"/>
  <c r="AD331" i="9"/>
  <c r="AA70" i="8"/>
  <c r="Z70" i="8"/>
  <c r="R71" i="8"/>
  <c r="H105" i="1"/>
  <c r="H10" i="1"/>
  <c r="P23" i="1"/>
  <c r="D10" i="1"/>
  <c r="Y10" i="1"/>
  <c r="AI85" i="11"/>
  <c r="P53" i="14"/>
  <c r="X55" i="14"/>
  <c r="AF13" i="2"/>
  <c r="AM9" i="8"/>
  <c r="M11" i="1"/>
  <c r="M86" i="14"/>
  <c r="AJ42" i="13"/>
  <c r="AI38" i="12"/>
  <c r="AJ38" i="12"/>
  <c r="AK38" i="12"/>
  <c r="AH37" i="12"/>
  <c r="Z22" i="12"/>
  <c r="S9" i="10"/>
  <c r="AK86" i="14"/>
  <c r="AH48" i="2"/>
  <c r="AI101" i="12"/>
  <c r="AH102" i="2"/>
  <c r="AH25" i="2" s="1"/>
  <c r="AJ37" i="8"/>
  <c r="AU9" i="9"/>
  <c r="Y134" i="17"/>
  <c r="M100" i="2"/>
  <c r="M98" i="2"/>
  <c r="M53" i="17"/>
  <c r="I119" i="17"/>
  <c r="V64" i="17"/>
  <c r="V56" i="17"/>
  <c r="P71" i="17"/>
  <c r="U86" i="17"/>
  <c r="T86" i="17"/>
  <c r="Y53" i="17"/>
  <c r="AA100" i="2"/>
  <c r="AA98" i="2"/>
  <c r="S57" i="17"/>
  <c r="S58" i="17"/>
  <c r="AG63" i="17"/>
  <c r="AC64" i="17"/>
  <c r="Y22" i="17"/>
  <c r="X23" i="17"/>
  <c r="U87" i="17"/>
  <c r="AC56" i="17"/>
  <c r="AG62" i="17"/>
  <c r="AG56" i="17"/>
  <c r="G23" i="17"/>
  <c r="H22" i="17"/>
  <c r="AC71" i="17"/>
  <c r="AF69" i="17"/>
  <c r="AG69" i="17"/>
  <c r="AF101" i="2"/>
  <c r="AL121" i="16"/>
  <c r="AM121" i="16"/>
  <c r="AN121" i="16" s="1"/>
  <c r="AO121" i="16" s="1"/>
  <c r="AP121" i="16" s="1"/>
  <c r="AQ121" i="16"/>
  <c r="AR121" i="16" s="1"/>
  <c r="AS121" i="16" s="1"/>
  <c r="AT121" i="16" s="1"/>
  <c r="AU121" i="16" s="1"/>
  <c r="AV121" i="16" s="1"/>
  <c r="AW121" i="16" s="1"/>
  <c r="AX121" i="16" s="1"/>
  <c r="AY121" i="16" s="1"/>
  <c r="AZ121" i="16" s="1"/>
  <c r="BA121" i="16" s="1"/>
  <c r="BB121" i="16" s="1"/>
  <c r="BC121" i="16" s="1"/>
  <c r="BD121" i="16" s="1"/>
  <c r="BE121" i="16" s="1"/>
  <c r="BF121" i="16" s="1"/>
  <c r="BG121" i="16" s="1"/>
  <c r="BH121" i="16" s="1"/>
  <c r="BI121" i="16" s="1"/>
  <c r="BJ121" i="16" s="1"/>
  <c r="BK121" i="16" s="1"/>
  <c r="BL121" i="16" s="1"/>
  <c r="BM121" i="16" s="1"/>
  <c r="BN121" i="16" s="1"/>
  <c r="BO121" i="16" s="1"/>
  <c r="AF121" i="16"/>
  <c r="AG121" i="16"/>
  <c r="AH121" i="16" s="1"/>
  <c r="AI121" i="16" s="1"/>
  <c r="AJ121" i="16" s="1"/>
  <c r="AK121" i="16" s="1"/>
  <c r="F268" i="7"/>
  <c r="M56" i="17"/>
  <c r="X100" i="2"/>
  <c r="X98" i="2"/>
  <c r="Y64" i="17"/>
  <c r="F23" i="17"/>
  <c r="G22" i="17"/>
  <c r="AB58" i="17"/>
  <c r="AF66" i="17"/>
  <c r="I7" i="17"/>
  <c r="AB135" i="16"/>
  <c r="Y6" i="17"/>
  <c r="X6" i="17"/>
  <c r="AB78" i="2"/>
  <c r="AB76" i="2"/>
  <c r="Z53" i="15"/>
  <c r="Z56" i="15"/>
  <c r="J134" i="15"/>
  <c r="I134" i="15"/>
  <c r="I135" i="15"/>
  <c r="AC116" i="15"/>
  <c r="AC118" i="15"/>
  <c r="L78" i="2"/>
  <c r="L76" i="2"/>
  <c r="L53" i="15"/>
  <c r="L56" i="15"/>
  <c r="AC70" i="15"/>
  <c r="AC71" i="15"/>
  <c r="F56" i="17"/>
  <c r="F57" i="17"/>
  <c r="X7" i="17"/>
  <c r="L89" i="2"/>
  <c r="L87" i="2"/>
  <c r="L56" i="16"/>
  <c r="AG37" i="16"/>
  <c r="AB6" i="16"/>
  <c r="AC6" i="16"/>
  <c r="M71" i="15"/>
  <c r="N70" i="15"/>
  <c r="O87" i="17"/>
  <c r="O86" i="17"/>
  <c r="G53" i="17"/>
  <c r="G55" i="17" s="1"/>
  <c r="G100" i="2"/>
  <c r="G98" i="2"/>
  <c r="AF83" i="1"/>
  <c r="P53" i="16"/>
  <c r="Z6" i="16"/>
  <c r="G7" i="16"/>
  <c r="Z102" i="16"/>
  <c r="R22" i="16"/>
  <c r="S22" i="16"/>
  <c r="O53" i="15"/>
  <c r="O55" i="15" s="1"/>
  <c r="AL74" i="15"/>
  <c r="AF74" i="15"/>
  <c r="AG74" i="15"/>
  <c r="AH74" i="15"/>
  <c r="F209" i="7"/>
  <c r="P58" i="15"/>
  <c r="AD57" i="15"/>
  <c r="AF57" i="15" s="1"/>
  <c r="V23" i="15"/>
  <c r="H67" i="2"/>
  <c r="H65" i="2"/>
  <c r="H56" i="14"/>
  <c r="H53" i="14"/>
  <c r="R56" i="14"/>
  <c r="R57" i="14"/>
  <c r="U53" i="14"/>
  <c r="R22" i="14"/>
  <c r="S22" i="14"/>
  <c r="AI122" i="16"/>
  <c r="V53" i="16"/>
  <c r="X89" i="2"/>
  <c r="X87" i="2"/>
  <c r="AG88" i="2"/>
  <c r="AG87" i="2"/>
  <c r="S6" i="16"/>
  <c r="R7" i="16"/>
  <c r="AF106" i="15"/>
  <c r="AG106" i="15"/>
  <c r="AH106" i="15"/>
  <c r="AL106" i="15"/>
  <c r="F219" i="7"/>
  <c r="AH85" i="15"/>
  <c r="O70" i="15"/>
  <c r="N71" i="15"/>
  <c r="U23" i="15"/>
  <c r="V22" i="15"/>
  <c r="Y67" i="2"/>
  <c r="Y65" i="2"/>
  <c r="W53" i="14"/>
  <c r="X54" i="14" s="1"/>
  <c r="O134" i="13"/>
  <c r="F53" i="16"/>
  <c r="F89" i="2"/>
  <c r="F87" i="2"/>
  <c r="M58" i="16"/>
  <c r="AI90" i="15"/>
  <c r="R78" i="2"/>
  <c r="R76" i="2"/>
  <c r="P53" i="15"/>
  <c r="M23" i="15"/>
  <c r="W7" i="15"/>
  <c r="N67" i="2"/>
  <c r="N65" i="2"/>
  <c r="N53" i="14"/>
  <c r="Z78" i="2"/>
  <c r="Z76" i="2"/>
  <c r="X56" i="15"/>
  <c r="AG32" i="15"/>
  <c r="W134" i="14"/>
  <c r="L53" i="14"/>
  <c r="K56" i="2"/>
  <c r="K54" i="2"/>
  <c r="K53" i="13"/>
  <c r="K55" i="13" s="1"/>
  <c r="I45" i="2"/>
  <c r="I60" i="10"/>
  <c r="E134" i="12"/>
  <c r="AB132" i="12"/>
  <c r="D135" i="12"/>
  <c r="V65" i="10"/>
  <c r="G60" i="10"/>
  <c r="G34" i="2"/>
  <c r="G56" i="11"/>
  <c r="G53" i="11"/>
  <c r="V122" i="10"/>
  <c r="S118" i="11"/>
  <c r="R118" i="11"/>
  <c r="Y58" i="11"/>
  <c r="Y66" i="10"/>
  <c r="AB65" i="10"/>
  <c r="AF65" i="11"/>
  <c r="AB58" i="11"/>
  <c r="AF66" i="11"/>
  <c r="AB66" i="10"/>
  <c r="P72" i="10"/>
  <c r="P73" i="10"/>
  <c r="K53" i="15"/>
  <c r="K54" i="15" s="1"/>
  <c r="K55" i="15"/>
  <c r="K78" i="2"/>
  <c r="K76" i="2"/>
  <c r="W6" i="15"/>
  <c r="AG162" i="2"/>
  <c r="AG128" i="14"/>
  <c r="AL105" i="14"/>
  <c r="AM105" i="14" s="1"/>
  <c r="AN105" i="14" s="1"/>
  <c r="AO105" i="14" s="1"/>
  <c r="AP105" i="14"/>
  <c r="AQ105" i="14" s="1"/>
  <c r="AR105" i="14" s="1"/>
  <c r="AS105" i="14" s="1"/>
  <c r="AT105" i="14" s="1"/>
  <c r="AU105" i="14" s="1"/>
  <c r="AV105" i="14" s="1"/>
  <c r="AW105" i="14" s="1"/>
  <c r="AX105" i="14"/>
  <c r="AY105" i="14" s="1"/>
  <c r="AZ105" i="14" s="1"/>
  <c r="BA105" i="14" s="1"/>
  <c r="BB105" i="14" s="1"/>
  <c r="BC105" i="14" s="1"/>
  <c r="BD105" i="14" s="1"/>
  <c r="BE105" i="14" s="1"/>
  <c r="BF105" i="14" s="1"/>
  <c r="BG105" i="14" s="1"/>
  <c r="BH105" i="14" s="1"/>
  <c r="BI105" i="14" s="1"/>
  <c r="BJ105" i="14" s="1"/>
  <c r="BK105" i="14" s="1"/>
  <c r="BL105" i="14" s="1"/>
  <c r="BM105" i="14" s="1"/>
  <c r="BN105" i="14" s="1"/>
  <c r="BO105" i="14" s="1"/>
  <c r="AA53" i="13"/>
  <c r="AA55" i="13"/>
  <c r="AA56" i="2"/>
  <c r="AA54" i="2"/>
  <c r="Y53" i="13"/>
  <c r="V34" i="2"/>
  <c r="T60" i="10"/>
  <c r="Q122" i="10"/>
  <c r="V120" i="10"/>
  <c r="R58" i="16"/>
  <c r="Z56" i="14"/>
  <c r="P6" i="14"/>
  <c r="X133" i="10"/>
  <c r="K53" i="14"/>
  <c r="Z71" i="14"/>
  <c r="AA70" i="14"/>
  <c r="Z70" i="14"/>
  <c r="N90" i="10"/>
  <c r="AG76" i="10"/>
  <c r="AH69" i="10"/>
  <c r="AC69" i="10"/>
  <c r="AC71" i="10"/>
  <c r="AF60" i="13"/>
  <c r="AB53" i="13"/>
  <c r="AC102" i="12"/>
  <c r="AA103" i="12"/>
  <c r="AA102" i="12"/>
  <c r="AG62" i="12"/>
  <c r="AG56" i="12" s="1"/>
  <c r="AC56" i="12"/>
  <c r="W71" i="12"/>
  <c r="X70" i="12"/>
  <c r="I71" i="12"/>
  <c r="Q60" i="10"/>
  <c r="S34" i="2"/>
  <c r="Q53" i="11"/>
  <c r="Q56" i="11"/>
  <c r="AC60" i="10"/>
  <c r="AG60" i="11"/>
  <c r="AC53" i="11"/>
  <c r="AC55" i="11"/>
  <c r="AF143" i="10"/>
  <c r="J134" i="11"/>
  <c r="P118" i="11"/>
  <c r="O119" i="11"/>
  <c r="AA116" i="11"/>
  <c r="V117" i="10"/>
  <c r="V119" i="10"/>
  <c r="G86" i="11"/>
  <c r="F87" i="11"/>
  <c r="F34" i="2"/>
  <c r="F53" i="11"/>
  <c r="G54" i="11" s="1"/>
  <c r="F60" i="10"/>
  <c r="AC42" i="10"/>
  <c r="AG49" i="10"/>
  <c r="AM42" i="11"/>
  <c r="J26" i="10"/>
  <c r="J25" i="10"/>
  <c r="AG28" i="10"/>
  <c r="AH21" i="10"/>
  <c r="AC21" i="10"/>
  <c r="AC23" i="10" s="1"/>
  <c r="AD90" i="10"/>
  <c r="X90" i="10"/>
  <c r="AF76" i="10"/>
  <c r="P41" i="10"/>
  <c r="P40" i="10"/>
  <c r="P48" i="10"/>
  <c r="AF286" i="9"/>
  <c r="AG286" i="9"/>
  <c r="F94" i="6"/>
  <c r="M58" i="13"/>
  <c r="AA136" i="10"/>
  <c r="F144" i="10"/>
  <c r="F136" i="10"/>
  <c r="P70" i="12"/>
  <c r="E71" i="12"/>
  <c r="E70" i="12"/>
  <c r="AA2" i="10"/>
  <c r="AB2" i="10"/>
  <c r="D122" i="10"/>
  <c r="AB119" i="11"/>
  <c r="AB118" i="11"/>
  <c r="U66" i="10"/>
  <c r="U58" i="10"/>
  <c r="AG85" i="11"/>
  <c r="AF85" i="11"/>
  <c r="S87" i="11"/>
  <c r="X58" i="11"/>
  <c r="X66" i="10"/>
  <c r="X58" i="10"/>
  <c r="H65" i="10"/>
  <c r="N7" i="11"/>
  <c r="V48" i="10"/>
  <c r="V40" i="10"/>
  <c r="F26" i="10"/>
  <c r="N219" i="9"/>
  <c r="N226" i="9"/>
  <c r="G335" i="9"/>
  <c r="H334" i="9"/>
  <c r="G336" i="9"/>
  <c r="G334" i="9"/>
  <c r="AA221" i="9"/>
  <c r="AB118" i="14"/>
  <c r="AB119" i="14"/>
  <c r="W58" i="14"/>
  <c r="AD58" i="14"/>
  <c r="AF65" i="14"/>
  <c r="AB57" i="14"/>
  <c r="N23" i="14"/>
  <c r="Q65" i="10"/>
  <c r="Q58" i="13"/>
  <c r="J145" i="10"/>
  <c r="J138" i="10" s="1"/>
  <c r="J49" i="1"/>
  <c r="J138" i="12"/>
  <c r="J137" i="12"/>
  <c r="W60" i="10"/>
  <c r="Y45" i="2"/>
  <c r="AA84" i="12"/>
  <c r="E86" i="12"/>
  <c r="W58" i="12"/>
  <c r="K58" i="12"/>
  <c r="AG43" i="1"/>
  <c r="AG41" i="1"/>
  <c r="AG23" i="1"/>
  <c r="F134" i="11"/>
  <c r="E134" i="11"/>
  <c r="N134" i="11"/>
  <c r="O134" i="11"/>
  <c r="N135" i="11"/>
  <c r="W106" i="10"/>
  <c r="AD106" i="10"/>
  <c r="P58" i="11"/>
  <c r="P66" i="10"/>
  <c r="Q88" i="10"/>
  <c r="AA87" i="11"/>
  <c r="AB86" i="11"/>
  <c r="AC86" i="11"/>
  <c r="D61" i="10"/>
  <c r="R58" i="11"/>
  <c r="R66" i="10"/>
  <c r="R58" i="10"/>
  <c r="J58" i="11"/>
  <c r="J66" i="10"/>
  <c r="Y69" i="10"/>
  <c r="O58" i="11"/>
  <c r="P24" i="10"/>
  <c r="P25" i="10"/>
  <c r="L23" i="11"/>
  <c r="Q7" i="14"/>
  <c r="AF74" i="2"/>
  <c r="AG5" i="14"/>
  <c r="AF5" i="14"/>
  <c r="AF65" i="13"/>
  <c r="AB57" i="13"/>
  <c r="AL26" i="13"/>
  <c r="AF26" i="13"/>
  <c r="AG26" i="13"/>
  <c r="AH26" i="13"/>
  <c r="F104" i="7"/>
  <c r="AG25" i="1"/>
  <c r="AG34" i="10"/>
  <c r="AC26" i="10"/>
  <c r="P56" i="11"/>
  <c r="R34" i="2"/>
  <c r="P60" i="10"/>
  <c r="L58" i="11"/>
  <c r="T21" i="10"/>
  <c r="T23" i="10"/>
  <c r="L21" i="10"/>
  <c r="U72" i="10"/>
  <c r="AD26" i="10"/>
  <c r="R335" i="9"/>
  <c r="R336" i="9"/>
  <c r="S334" i="9"/>
  <c r="AG228" i="9"/>
  <c r="AC229" i="9"/>
  <c r="W220" i="9"/>
  <c r="Y254" i="2"/>
  <c r="Y252" i="2"/>
  <c r="Z218" i="9"/>
  <c r="U133" i="10"/>
  <c r="X70" i="13"/>
  <c r="L22" i="11"/>
  <c r="K23" i="11"/>
  <c r="K22" i="11"/>
  <c r="AA74" i="10"/>
  <c r="Y219" i="9"/>
  <c r="Y226" i="9"/>
  <c r="Q226" i="9"/>
  <c r="AF229" i="2"/>
  <c r="AF209" i="2"/>
  <c r="AF313" i="9"/>
  <c r="R221" i="9"/>
  <c r="AC264" i="9"/>
  <c r="AC266" i="9"/>
  <c r="AC267" i="9"/>
  <c r="AD270" i="9"/>
  <c r="AG227" i="9"/>
  <c r="AC220" i="9"/>
  <c r="AA226" i="9"/>
  <c r="AF49" i="10"/>
  <c r="AB41" i="10"/>
  <c r="AB42" i="10"/>
  <c r="S138" i="12"/>
  <c r="S137" i="12"/>
  <c r="U49" i="1"/>
  <c r="S145" i="10"/>
  <c r="Y58" i="12"/>
  <c r="AD58" i="12"/>
  <c r="E90" i="10"/>
  <c r="AF65" i="12"/>
  <c r="R119" i="11"/>
  <c r="X119" i="11"/>
  <c r="Y118" i="11"/>
  <c r="AG82" i="10"/>
  <c r="AC74" i="10"/>
  <c r="N34" i="2"/>
  <c r="N60" i="10"/>
  <c r="N53" i="11"/>
  <c r="G65" i="10"/>
  <c r="O26" i="10"/>
  <c r="X336" i="9"/>
  <c r="Y334" i="9"/>
  <c r="T334" i="9"/>
  <c r="T336" i="9"/>
  <c r="U334" i="9"/>
  <c r="L219" i="9"/>
  <c r="D336" i="9"/>
  <c r="E334" i="9"/>
  <c r="AG313" i="9"/>
  <c r="AH313" i="9"/>
  <c r="G282" i="9"/>
  <c r="F282" i="9"/>
  <c r="F283" i="9"/>
  <c r="F286" i="9"/>
  <c r="H221" i="9"/>
  <c r="H222" i="9"/>
  <c r="AG225" i="9"/>
  <c r="AC217" i="9"/>
  <c r="AC222" i="9"/>
  <c r="AC226" i="9"/>
  <c r="AG226" i="9"/>
  <c r="AG224" i="9"/>
  <c r="Q151" i="9"/>
  <c r="O119" i="17"/>
  <c r="AF82" i="10"/>
  <c r="AB74" i="10"/>
  <c r="P80" i="10"/>
  <c r="H24" i="10"/>
  <c r="H25" i="10"/>
  <c r="F23" i="12"/>
  <c r="G22" i="12"/>
  <c r="F22" i="12"/>
  <c r="AF133" i="11"/>
  <c r="AG133" i="11"/>
  <c r="T34" i="2"/>
  <c r="R60" i="10"/>
  <c r="R53" i="11"/>
  <c r="Q8" i="10"/>
  <c r="AA220" i="9"/>
  <c r="AC254" i="2"/>
  <c r="AC252" i="2"/>
  <c r="AD220" i="9"/>
  <c r="AF110" i="1"/>
  <c r="S119" i="12"/>
  <c r="G66" i="10"/>
  <c r="S23" i="11"/>
  <c r="T22" i="11"/>
  <c r="S22" i="11"/>
  <c r="M60" i="10"/>
  <c r="O119" i="10"/>
  <c r="AG260" i="2"/>
  <c r="AG325" i="9"/>
  <c r="Y282" i="9"/>
  <c r="X286" i="9"/>
  <c r="U282" i="9"/>
  <c r="R283" i="9"/>
  <c r="S282" i="9"/>
  <c r="H229" i="9"/>
  <c r="AG128" i="16"/>
  <c r="Q24" i="10"/>
  <c r="Q25" i="10"/>
  <c r="AG32" i="13"/>
  <c r="AG145" i="2"/>
  <c r="AF205" i="9"/>
  <c r="AG205" i="9"/>
  <c r="AH205" i="9"/>
  <c r="F68" i="6"/>
  <c r="X118" i="9"/>
  <c r="AF108" i="1"/>
  <c r="AA117" i="3"/>
  <c r="AF126" i="3"/>
  <c r="AF97" i="9"/>
  <c r="AG17" i="9"/>
  <c r="K42" i="10"/>
  <c r="Q217" i="9"/>
  <c r="AG216" i="2"/>
  <c r="AG206" i="2"/>
  <c r="I86" i="9"/>
  <c r="H90" i="9"/>
  <c r="Q26" i="8"/>
  <c r="Q22" i="8"/>
  <c r="R22" i="8"/>
  <c r="I119" i="9"/>
  <c r="I122" i="9"/>
  <c r="J118" i="9"/>
  <c r="S213" i="2"/>
  <c r="S56" i="9"/>
  <c r="U244" i="2"/>
  <c r="AC213" i="2"/>
  <c r="V74" i="8"/>
  <c r="W70" i="8"/>
  <c r="Q54" i="8"/>
  <c r="AC52" i="8"/>
  <c r="P58" i="8"/>
  <c r="AG106" i="1"/>
  <c r="AD106" i="1"/>
  <c r="O8" i="1"/>
  <c r="F10" i="1"/>
  <c r="U134" i="13"/>
  <c r="K56" i="13"/>
  <c r="S116" i="3"/>
  <c r="P86" i="9"/>
  <c r="X90" i="8"/>
  <c r="W90" i="8"/>
  <c r="M115" i="1"/>
  <c r="E105" i="1"/>
  <c r="E103" i="1"/>
  <c r="H11" i="1"/>
  <c r="H22" i="1"/>
  <c r="AD33" i="1"/>
  <c r="AC7" i="1"/>
  <c r="U7" i="1"/>
  <c r="AF106" i="1"/>
  <c r="AF115" i="1"/>
  <c r="I235" i="2"/>
  <c r="AF69" i="9"/>
  <c r="AF214" i="2"/>
  <c r="AF204" i="2"/>
  <c r="H74" i="8"/>
  <c r="I70" i="8"/>
  <c r="AA42" i="8"/>
  <c r="AA38" i="8"/>
  <c r="AG7" i="2"/>
  <c r="P221" i="2"/>
  <c r="D12" i="2"/>
  <c r="AD110" i="2"/>
  <c r="I13" i="1"/>
  <c r="I9" i="1"/>
  <c r="P83" i="1"/>
  <c r="AD9" i="1"/>
  <c r="U7" i="2"/>
  <c r="AD9" i="2"/>
  <c r="F11" i="1"/>
  <c r="AH22" i="16"/>
  <c r="AI22" i="16"/>
  <c r="AK22" i="16"/>
  <c r="AG21" i="16"/>
  <c r="AI118" i="13"/>
  <c r="AJ118" i="13"/>
  <c r="AK118" i="13"/>
  <c r="AH117" i="13"/>
  <c r="AI22" i="12"/>
  <c r="AJ22" i="12"/>
  <c r="AK22" i="12"/>
  <c r="AH21" i="12"/>
  <c r="AA102" i="9"/>
  <c r="L58" i="8"/>
  <c r="L55" i="8"/>
  <c r="M54" i="8"/>
  <c r="AH6" i="13"/>
  <c r="AG5" i="13"/>
  <c r="F17" i="3"/>
  <c r="AD91" i="8"/>
  <c r="AF91" i="8"/>
  <c r="AG91" i="8"/>
  <c r="AH91" i="8"/>
  <c r="AI91" i="8"/>
  <c r="AJ91" i="8"/>
  <c r="AK91" i="8"/>
  <c r="AL91" i="8"/>
  <c r="AM91" i="8"/>
  <c r="AN91" i="8"/>
  <c r="AO91" i="8"/>
  <c r="AP91" i="8"/>
  <c r="AQ91" i="8"/>
  <c r="AR91" i="8"/>
  <c r="AS91" i="8"/>
  <c r="AT91" i="8"/>
  <c r="AU91" i="8"/>
  <c r="AV91" i="8"/>
  <c r="AW91" i="8"/>
  <c r="AX91" i="8"/>
  <c r="AY91" i="8"/>
  <c r="AZ91" i="8"/>
  <c r="BA91" i="8"/>
  <c r="BB91" i="8"/>
  <c r="BC91" i="8"/>
  <c r="BD91" i="8"/>
  <c r="BE91" i="8"/>
  <c r="BF91" i="8"/>
  <c r="BG91" i="8"/>
  <c r="BH91" i="8"/>
  <c r="BI91" i="8"/>
  <c r="BJ91" i="8"/>
  <c r="BK91" i="8"/>
  <c r="BL91" i="8"/>
  <c r="BM91" i="8"/>
  <c r="BN91" i="8"/>
  <c r="BO91" i="8"/>
  <c r="AD58" i="13"/>
  <c r="AH118" i="17"/>
  <c r="AI118" i="17"/>
  <c r="AJ118" i="17"/>
  <c r="AK118" i="17"/>
  <c r="AG117" i="17"/>
  <c r="AG28" i="1"/>
  <c r="AG15" i="1"/>
  <c r="AJ90" i="13"/>
  <c r="AI3" i="11"/>
  <c r="AH38" i="15"/>
  <c r="AG37" i="15"/>
  <c r="AD16" i="2"/>
  <c r="S7" i="2"/>
  <c r="AD8" i="1"/>
  <c r="R7" i="1"/>
  <c r="AH96" i="2"/>
  <c r="AH92" i="2"/>
  <c r="AI101" i="16"/>
  <c r="P38" i="9"/>
  <c r="S38" i="9"/>
  <c r="S42" i="9"/>
  <c r="J202" i="2"/>
  <c r="AK317" i="9"/>
  <c r="AJ3" i="12"/>
  <c r="AH51" i="2"/>
  <c r="AH141" i="2"/>
  <c r="AI133" i="12"/>
  <c r="AI101" i="17"/>
  <c r="AH103" i="2"/>
  <c r="AH26" i="2" s="1"/>
  <c r="AK42" i="14"/>
  <c r="AH137" i="2"/>
  <c r="G134" i="17"/>
  <c r="F135" i="17"/>
  <c r="AF28" i="1"/>
  <c r="T134" i="17"/>
  <c r="S135" i="17"/>
  <c r="AC132" i="17"/>
  <c r="AF122" i="17"/>
  <c r="AG122" i="17"/>
  <c r="AH122" i="17"/>
  <c r="F314" i="7"/>
  <c r="AL122" i="17"/>
  <c r="W71" i="17"/>
  <c r="X70" i="17"/>
  <c r="W70" i="17"/>
  <c r="V57" i="17"/>
  <c r="L56" i="17"/>
  <c r="L64" i="17"/>
  <c r="Y71" i="17"/>
  <c r="Z70" i="17"/>
  <c r="Y70" i="17"/>
  <c r="X39" i="17"/>
  <c r="Y38" i="17"/>
  <c r="R53" i="17"/>
  <c r="R55" i="17" s="1"/>
  <c r="T100" i="2"/>
  <c r="T98" i="2"/>
  <c r="X58" i="17"/>
  <c r="AD58" i="17"/>
  <c r="G64" i="17"/>
  <c r="V58" i="17"/>
  <c r="AB38" i="17"/>
  <c r="AC38" i="17"/>
  <c r="H23" i="17"/>
  <c r="AF108" i="3"/>
  <c r="AF16" i="17"/>
  <c r="U6" i="17"/>
  <c r="T6" i="17"/>
  <c r="Q55" i="17"/>
  <c r="E87" i="17"/>
  <c r="AF61" i="17"/>
  <c r="AF53" i="17" s="1"/>
  <c r="AG54" i="17" s="1"/>
  <c r="AA39" i="17"/>
  <c r="AF60" i="17"/>
  <c r="AB53" i="17"/>
  <c r="AB55" i="17" s="1"/>
  <c r="J56" i="16"/>
  <c r="J53" i="16"/>
  <c r="J89" i="2"/>
  <c r="J87" i="2"/>
  <c r="E56" i="17"/>
  <c r="Y58" i="17"/>
  <c r="Q6" i="17"/>
  <c r="AC4" i="17"/>
  <c r="P6" i="17"/>
  <c r="AA23" i="17"/>
  <c r="S23" i="17"/>
  <c r="S22" i="17"/>
  <c r="T22" i="17"/>
  <c r="W119" i="16"/>
  <c r="W118" i="16"/>
  <c r="X118" i="16"/>
  <c r="AF106" i="16"/>
  <c r="AG106" i="16"/>
  <c r="AH106" i="16"/>
  <c r="AL106" i="16"/>
  <c r="F264" i="7"/>
  <c r="AB87" i="16"/>
  <c r="AB86" i="16"/>
  <c r="E57" i="16"/>
  <c r="E56" i="16"/>
  <c r="AL74" i="16"/>
  <c r="F254" i="7"/>
  <c r="AF74" i="16"/>
  <c r="AG74" i="16"/>
  <c r="AH74" i="16"/>
  <c r="Y58" i="16"/>
  <c r="AD58" i="16"/>
  <c r="G71" i="15"/>
  <c r="AF191" i="2"/>
  <c r="AF190" i="2" s="1"/>
  <c r="AF188" i="2" s="1"/>
  <c r="AF80" i="17"/>
  <c r="M63" i="10"/>
  <c r="T7" i="17"/>
  <c r="I6" i="17"/>
  <c r="H6" i="17"/>
  <c r="AC134" i="16"/>
  <c r="AC132" i="16"/>
  <c r="AC119" i="16"/>
  <c r="AC118" i="16"/>
  <c r="M86" i="16"/>
  <c r="L87" i="16"/>
  <c r="L86" i="16"/>
  <c r="AG63" i="16"/>
  <c r="AC64" i="16"/>
  <c r="AF60" i="16"/>
  <c r="AB56" i="16"/>
  <c r="L6" i="16"/>
  <c r="M6" i="16"/>
  <c r="AB4" i="16"/>
  <c r="AA4" i="16"/>
  <c r="M134" i="15"/>
  <c r="L134" i="15"/>
  <c r="L135" i="15"/>
  <c r="H53" i="15"/>
  <c r="H54" i="15" s="1"/>
  <c r="H55" i="15"/>
  <c r="H78" i="2"/>
  <c r="H76" i="2"/>
  <c r="O53" i="17"/>
  <c r="O100" i="2"/>
  <c r="G87" i="17"/>
  <c r="H86" i="17"/>
  <c r="G86" i="17"/>
  <c r="AF90" i="16"/>
  <c r="AG90" i="16"/>
  <c r="AH90" i="16"/>
  <c r="F259" i="7"/>
  <c r="AL90" i="16"/>
  <c r="I58" i="16"/>
  <c r="O7" i="16"/>
  <c r="V39" i="16"/>
  <c r="V38" i="16"/>
  <c r="V56" i="15"/>
  <c r="V57" i="15"/>
  <c r="S57" i="15"/>
  <c r="E53" i="15"/>
  <c r="E55" i="15" s="1"/>
  <c r="E78" i="2"/>
  <c r="E76" i="2"/>
  <c r="Y53" i="15"/>
  <c r="Z54" i="15" s="1"/>
  <c r="AA78" i="2"/>
  <c r="AA76" i="2"/>
  <c r="Y56" i="15"/>
  <c r="F198" i="7"/>
  <c r="AL41" i="15"/>
  <c r="AM41" i="15" s="1"/>
  <c r="AN41" i="15" s="1"/>
  <c r="AO41" i="15" s="1"/>
  <c r="AP41" i="15" s="1"/>
  <c r="AQ41" i="15" s="1"/>
  <c r="AR41" i="15" s="1"/>
  <c r="AS41" i="15" s="1"/>
  <c r="AT41" i="15"/>
  <c r="AU41" i="15" s="1"/>
  <c r="AV41" i="15" s="1"/>
  <c r="AW41" i="15" s="1"/>
  <c r="AX41" i="15" s="1"/>
  <c r="AY41" i="15" s="1"/>
  <c r="AZ41" i="15" s="1"/>
  <c r="BA41" i="15" s="1"/>
  <c r="BB41" i="15" s="1"/>
  <c r="BC41" i="15" s="1"/>
  <c r="BD41" i="15" s="1"/>
  <c r="BE41" i="15" s="1"/>
  <c r="BF41" i="15" s="1"/>
  <c r="BG41" i="15" s="1"/>
  <c r="BH41" i="15" s="1"/>
  <c r="BI41" i="15" s="1"/>
  <c r="BJ41" i="15" s="1"/>
  <c r="BK41" i="15" s="1"/>
  <c r="BL41" i="15" s="1"/>
  <c r="BM41" i="15" s="1"/>
  <c r="BN41" i="15" s="1"/>
  <c r="BO41" i="15" s="1"/>
  <c r="AF41" i="15"/>
  <c r="AG41" i="15" s="1"/>
  <c r="AH41" i="15" s="1"/>
  <c r="AI41" i="15" s="1"/>
  <c r="AJ41" i="15" s="1"/>
  <c r="AK41" i="15" s="1"/>
  <c r="AK49" i="15" s="1"/>
  <c r="AK50" i="15" s="1"/>
  <c r="V118" i="14"/>
  <c r="U119" i="14"/>
  <c r="U118" i="14"/>
  <c r="M58" i="14"/>
  <c r="AG65" i="14"/>
  <c r="AC58" i="14"/>
  <c r="Q53" i="14"/>
  <c r="R54" i="14" s="1"/>
  <c r="S67" i="2"/>
  <c r="S65" i="2"/>
  <c r="F22" i="14"/>
  <c r="E22" i="14"/>
  <c r="E23" i="14"/>
  <c r="G53" i="13"/>
  <c r="G56" i="2"/>
  <c r="G54" i="2"/>
  <c r="F87" i="16"/>
  <c r="G86" i="16"/>
  <c r="T89" i="2"/>
  <c r="T87" i="2"/>
  <c r="D53" i="16"/>
  <c r="D55" i="16"/>
  <c r="D89" i="2"/>
  <c r="D87" i="2"/>
  <c r="D56" i="16"/>
  <c r="L22" i="16"/>
  <c r="M22" i="16"/>
  <c r="Z64" i="15"/>
  <c r="AF171" i="2"/>
  <c r="AF112" i="15"/>
  <c r="L70" i="15"/>
  <c r="M70" i="15"/>
  <c r="AA58" i="15"/>
  <c r="K56" i="15"/>
  <c r="H57" i="15"/>
  <c r="AF160" i="2"/>
  <c r="AF112" i="14"/>
  <c r="F56" i="14"/>
  <c r="F64" i="14"/>
  <c r="F57" i="14"/>
  <c r="AG48" i="16"/>
  <c r="AG89" i="3"/>
  <c r="P22" i="16"/>
  <c r="AA20" i="16"/>
  <c r="O23" i="16"/>
  <c r="O22" i="16"/>
  <c r="AB20" i="16"/>
  <c r="AM90" i="15"/>
  <c r="G70" i="15"/>
  <c r="AL122" i="14"/>
  <c r="AF122" i="14"/>
  <c r="AG122" i="14"/>
  <c r="F179" i="7"/>
  <c r="G22" i="13"/>
  <c r="F23" i="13"/>
  <c r="F6" i="13"/>
  <c r="G6" i="13"/>
  <c r="E45" i="2"/>
  <c r="E60" i="10"/>
  <c r="Z134" i="12"/>
  <c r="Z135" i="12"/>
  <c r="AA134" i="12"/>
  <c r="AA56" i="12"/>
  <c r="AB30" i="3"/>
  <c r="AB16" i="3" s="1"/>
  <c r="I65" i="10"/>
  <c r="AF113" i="10"/>
  <c r="AB106" i="10"/>
  <c r="AF92" i="10"/>
  <c r="AB85" i="10"/>
  <c r="AB87" i="10" s="1"/>
  <c r="W69" i="10"/>
  <c r="S58" i="15"/>
  <c r="P57" i="14"/>
  <c r="AA57" i="14"/>
  <c r="AC23" i="14"/>
  <c r="AG65" i="13"/>
  <c r="AC57" i="13"/>
  <c r="AC58" i="13"/>
  <c r="AB86" i="13"/>
  <c r="AA87" i="13"/>
  <c r="AA86" i="13"/>
  <c r="AC86" i="13"/>
  <c r="Y57" i="12"/>
  <c r="Y65" i="10"/>
  <c r="AL26" i="12"/>
  <c r="F59" i="7"/>
  <c r="AF26" i="12"/>
  <c r="AG26" i="12"/>
  <c r="AH26" i="12"/>
  <c r="R135" i="11"/>
  <c r="W70" i="11"/>
  <c r="V71" i="11"/>
  <c r="V70" i="11"/>
  <c r="I134" i="14"/>
  <c r="H134" i="14"/>
  <c r="X135" i="13"/>
  <c r="X134" i="13"/>
  <c r="F129" i="7"/>
  <c r="AF106" i="13"/>
  <c r="AG106" i="13"/>
  <c r="AH106" i="13"/>
  <c r="AL106" i="13"/>
  <c r="K134" i="14"/>
  <c r="L134" i="14"/>
  <c r="AB68" i="14"/>
  <c r="AA68" i="14"/>
  <c r="O71" i="14"/>
  <c r="O70" i="14"/>
  <c r="P70" i="14"/>
  <c r="J67" i="2"/>
  <c r="J65" i="2"/>
  <c r="J53" i="14"/>
  <c r="N58" i="13"/>
  <c r="N57" i="13"/>
  <c r="N65" i="10"/>
  <c r="AF62" i="13"/>
  <c r="AB56" i="13"/>
  <c r="AB64" i="13"/>
  <c r="Q53" i="13"/>
  <c r="S56" i="2"/>
  <c r="S54" i="2"/>
  <c r="AG57" i="2"/>
  <c r="AH69" i="13"/>
  <c r="W136" i="10"/>
  <c r="AF140" i="2"/>
  <c r="AG94" i="10"/>
  <c r="AC89" i="10"/>
  <c r="AC88" i="10"/>
  <c r="O86" i="12"/>
  <c r="N87" i="12"/>
  <c r="E65" i="10"/>
  <c r="U71" i="12"/>
  <c r="V70" i="12"/>
  <c r="U70" i="12"/>
  <c r="V58" i="12"/>
  <c r="Y53" i="11"/>
  <c r="Y60" i="10"/>
  <c r="AA34" i="2"/>
  <c r="AF145" i="11"/>
  <c r="AB147" i="11"/>
  <c r="AB137" i="11"/>
  <c r="AB138" i="11"/>
  <c r="AB145" i="10"/>
  <c r="V119" i="11"/>
  <c r="V118" i="11"/>
  <c r="W101" i="10"/>
  <c r="W104" i="10"/>
  <c r="U87" i="11"/>
  <c r="AD58" i="11"/>
  <c r="W58" i="11"/>
  <c r="W66" i="10"/>
  <c r="N39" i="11"/>
  <c r="AI42" i="11"/>
  <c r="O66" i="10"/>
  <c r="O58" i="10"/>
  <c r="V39" i="10"/>
  <c r="AG107" i="1"/>
  <c r="AG11" i="1"/>
  <c r="P151" i="9"/>
  <c r="P150" i="9"/>
  <c r="R58" i="13"/>
  <c r="D56" i="13"/>
  <c r="AA65" i="10"/>
  <c r="AG129" i="2"/>
  <c r="AG128" i="11"/>
  <c r="J119" i="11"/>
  <c r="AG114" i="10"/>
  <c r="AC106" i="10"/>
  <c r="R85" i="10"/>
  <c r="Z57" i="11"/>
  <c r="Z65" i="10"/>
  <c r="K58" i="11"/>
  <c r="K66" i="10"/>
  <c r="X69" i="10"/>
  <c r="X71" i="10" s="1"/>
  <c r="X72" i="10"/>
  <c r="H71" i="11"/>
  <c r="H70" i="11"/>
  <c r="K65" i="10"/>
  <c r="D24" i="10"/>
  <c r="W217" i="9"/>
  <c r="W226" i="9"/>
  <c r="Y223" i="2"/>
  <c r="AF285" i="9"/>
  <c r="AG285" i="9"/>
  <c r="AH285" i="9"/>
  <c r="F93" i="6"/>
  <c r="K220" i="9"/>
  <c r="K254" i="2"/>
  <c r="K252" i="2"/>
  <c r="U222" i="9"/>
  <c r="U219" i="9"/>
  <c r="G58" i="14"/>
  <c r="H5" i="10"/>
  <c r="W103" i="13"/>
  <c r="W102" i="13"/>
  <c r="AC100" i="13"/>
  <c r="X102" i="13"/>
  <c r="AF66" i="13"/>
  <c r="AB58" i="13"/>
  <c r="H56" i="2"/>
  <c r="H54" i="2"/>
  <c r="H56" i="13"/>
  <c r="H53" i="13"/>
  <c r="H55" i="13" s="1"/>
  <c r="AF153" i="2"/>
  <c r="P117" i="10"/>
  <c r="AA86" i="12"/>
  <c r="H45" i="2"/>
  <c r="H43" i="2"/>
  <c r="AL74" i="12"/>
  <c r="F74" i="7"/>
  <c r="AF74" i="12"/>
  <c r="AG74" i="12"/>
  <c r="AH74" i="12"/>
  <c r="S58" i="12"/>
  <c r="I70" i="12"/>
  <c r="Z23" i="12"/>
  <c r="E133" i="10"/>
  <c r="N135" i="10"/>
  <c r="T66" i="10"/>
  <c r="T58" i="10"/>
  <c r="T58" i="11"/>
  <c r="X89" i="10"/>
  <c r="W74" i="10"/>
  <c r="K70" i="11"/>
  <c r="J71" i="11"/>
  <c r="I58" i="11"/>
  <c r="X41" i="10"/>
  <c r="X40" i="10"/>
  <c r="X48" i="10"/>
  <c r="P56" i="17"/>
  <c r="P64" i="17"/>
  <c r="K57" i="15"/>
  <c r="U7" i="14"/>
  <c r="AG15" i="10"/>
  <c r="J69" i="10"/>
  <c r="K70" i="10"/>
  <c r="R26" i="10"/>
  <c r="R25" i="10"/>
  <c r="Y106" i="10"/>
  <c r="Y115" i="10"/>
  <c r="D66" i="10"/>
  <c r="U60" i="10"/>
  <c r="W34" i="2"/>
  <c r="U56" i="11"/>
  <c r="U53" i="11"/>
  <c r="S74" i="10"/>
  <c r="J226" i="9"/>
  <c r="J223" i="2"/>
  <c r="J221" i="2"/>
  <c r="K226" i="9"/>
  <c r="Z314" i="9"/>
  <c r="Y315" i="9"/>
  <c r="Y318" i="9"/>
  <c r="AF297" i="9"/>
  <c r="AF228" i="2"/>
  <c r="AF208" i="2"/>
  <c r="O226" i="9"/>
  <c r="O219" i="9"/>
  <c r="M219" i="9"/>
  <c r="M222" i="9"/>
  <c r="N218" i="9"/>
  <c r="AG185" i="9"/>
  <c r="AH185" i="9"/>
  <c r="AG222" i="2"/>
  <c r="L154" i="9"/>
  <c r="L150" i="9"/>
  <c r="L151" i="9"/>
  <c r="U135" i="13"/>
  <c r="AG62" i="2"/>
  <c r="AG29" i="2"/>
  <c r="R37" i="10"/>
  <c r="V53" i="12"/>
  <c r="X45" i="2"/>
  <c r="V60" i="10"/>
  <c r="T45" i="2"/>
  <c r="T43" i="2"/>
  <c r="R53" i="12"/>
  <c r="R86" i="11"/>
  <c r="Q87" i="11"/>
  <c r="F96" i="10"/>
  <c r="AD335" i="9"/>
  <c r="AF335" i="9"/>
  <c r="AG335" i="9"/>
  <c r="AH335" i="9"/>
  <c r="AI335" i="9"/>
  <c r="AJ335" i="9"/>
  <c r="N334" i="9"/>
  <c r="M336" i="9"/>
  <c r="M334" i="9"/>
  <c r="R229" i="9"/>
  <c r="AF237" i="9"/>
  <c r="AG237" i="9"/>
  <c r="AH237" i="9"/>
  <c r="F78" i="6"/>
  <c r="U221" i="9"/>
  <c r="AA217" i="9"/>
  <c r="AD222" i="9"/>
  <c r="F74" i="6"/>
  <c r="AF24" i="1"/>
  <c r="AB72" i="10"/>
  <c r="AF78" i="10"/>
  <c r="Q71" i="12"/>
  <c r="E135" i="11"/>
  <c r="G120" i="10"/>
  <c r="G121" i="10"/>
  <c r="L117" i="10"/>
  <c r="L119" i="10"/>
  <c r="N70" i="11"/>
  <c r="N71" i="11"/>
  <c r="Z56" i="11"/>
  <c r="Y103" i="10"/>
  <c r="T69" i="10"/>
  <c r="T71" i="10" s="1"/>
  <c r="X226" i="9"/>
  <c r="X217" i="9"/>
  <c r="Y218" i="9"/>
  <c r="T335" i="9"/>
  <c r="D335" i="9"/>
  <c r="AC314" i="9"/>
  <c r="AC318" i="9"/>
  <c r="AC315" i="9"/>
  <c r="H283" i="9"/>
  <c r="AG249" i="9"/>
  <c r="S220" i="9"/>
  <c r="U254" i="2"/>
  <c r="U252" i="2"/>
  <c r="S217" i="9"/>
  <c r="U223" i="2"/>
  <c r="U221" i="2"/>
  <c r="S226" i="9"/>
  <c r="Y151" i="9"/>
  <c r="F58" i="12"/>
  <c r="F57" i="12"/>
  <c r="F65" i="10"/>
  <c r="S22" i="12"/>
  <c r="R22" i="12"/>
  <c r="K136" i="10"/>
  <c r="K144" i="10"/>
  <c r="AF141" i="10"/>
  <c r="AB133" i="10"/>
  <c r="AB135" i="10" s="1"/>
  <c r="S16" i="10"/>
  <c r="AF109" i="1"/>
  <c r="E58" i="12"/>
  <c r="AA42" i="10"/>
  <c r="AD42" i="10"/>
  <c r="V16" i="10"/>
  <c r="Z49" i="1"/>
  <c r="Z41" i="1" s="1"/>
  <c r="X137" i="12"/>
  <c r="Z37" i="10"/>
  <c r="AA38" i="10" s="1"/>
  <c r="Z40" i="10"/>
  <c r="AC312" i="9"/>
  <c r="X283" i="9"/>
  <c r="P283" i="9"/>
  <c r="G286" i="9"/>
  <c r="H282" i="9"/>
  <c r="V217" i="9"/>
  <c r="V220" i="9"/>
  <c r="X223" i="2"/>
  <c r="V226" i="9"/>
  <c r="W135" i="9"/>
  <c r="W134" i="9"/>
  <c r="W138" i="9"/>
  <c r="X134" i="9"/>
  <c r="G128" i="10"/>
  <c r="Z73" i="10"/>
  <c r="M56" i="9"/>
  <c r="M244" i="2"/>
  <c r="AA213" i="2"/>
  <c r="F213" i="2"/>
  <c r="N213" i="2"/>
  <c r="O58" i="8"/>
  <c r="P54" i="8"/>
  <c r="O54" i="8"/>
  <c r="AG66" i="9"/>
  <c r="AD146" i="3"/>
  <c r="S144" i="3"/>
  <c r="AA66" i="10"/>
  <c r="J135" i="9"/>
  <c r="J138" i="9"/>
  <c r="I58" i="8"/>
  <c r="I54" i="8"/>
  <c r="J54" i="8"/>
  <c r="I55" i="8"/>
  <c r="AG7" i="1"/>
  <c r="S237" i="2"/>
  <c r="S12" i="2" s="1"/>
  <c r="G213" i="2"/>
  <c r="G58" i="8"/>
  <c r="H54" i="8"/>
  <c r="G55" i="8"/>
  <c r="G54" i="8"/>
  <c r="Z15" i="1"/>
  <c r="M22" i="1"/>
  <c r="M10" i="1"/>
  <c r="M9" i="1"/>
  <c r="AD43" i="1"/>
  <c r="W221" i="9"/>
  <c r="AF227" i="9"/>
  <c r="AB220" i="9"/>
  <c r="U213" i="2"/>
  <c r="U211" i="2"/>
  <c r="V113" i="3"/>
  <c r="V8" i="3" s="1"/>
  <c r="AH94" i="8"/>
  <c r="AG93" i="8"/>
  <c r="AI6" i="8"/>
  <c r="AJ6" i="8"/>
  <c r="AK6" i="8"/>
  <c r="AL6" i="8"/>
  <c r="AM6" i="8"/>
  <c r="AN6" i="8"/>
  <c r="AO6" i="8"/>
  <c r="AP6" i="8"/>
  <c r="AQ6" i="8"/>
  <c r="AR6" i="8"/>
  <c r="AS6" i="8"/>
  <c r="AT6" i="8"/>
  <c r="AU6" i="8"/>
  <c r="AV6" i="8"/>
  <c r="AW6" i="8"/>
  <c r="AX6" i="8"/>
  <c r="AY6" i="8"/>
  <c r="AZ6" i="8"/>
  <c r="BA6" i="8"/>
  <c r="BB6" i="8"/>
  <c r="BC6" i="8"/>
  <c r="BD6" i="8"/>
  <c r="BE6" i="8"/>
  <c r="BF6" i="8"/>
  <c r="BG6" i="8"/>
  <c r="BH6" i="8"/>
  <c r="BI6" i="8"/>
  <c r="BJ6" i="8"/>
  <c r="BK6" i="8"/>
  <c r="BL6" i="8"/>
  <c r="BM6" i="8"/>
  <c r="BN6" i="8"/>
  <c r="BO6" i="8"/>
  <c r="AH12" i="8"/>
  <c r="AH5" i="8"/>
  <c r="AH19" i="8"/>
  <c r="L22" i="1"/>
  <c r="L10" i="1"/>
  <c r="L9" i="1"/>
  <c r="G15" i="1"/>
  <c r="P28" i="1"/>
  <c r="G22" i="1"/>
  <c r="G10" i="1"/>
  <c r="AB57" i="9"/>
  <c r="AF66" i="9"/>
  <c r="Y235" i="2"/>
  <c r="Y10" i="2" s="1"/>
  <c r="AF60" i="9"/>
  <c r="G91" i="8"/>
  <c r="S58" i="8"/>
  <c r="S54" i="8"/>
  <c r="T54" i="8"/>
  <c r="S55" i="8"/>
  <c r="Z266" i="2"/>
  <c r="AD125" i="1"/>
  <c r="AD123" i="1"/>
  <c r="P63" i="1"/>
  <c r="E22" i="1"/>
  <c r="E10" i="1"/>
  <c r="E9" i="1"/>
  <c r="W10" i="1"/>
  <c r="R11" i="1"/>
  <c r="AD11" i="1"/>
  <c r="AD24" i="1"/>
  <c r="E8" i="1"/>
  <c r="P24" i="1"/>
  <c r="P22" i="1" s="1"/>
  <c r="AD25" i="1"/>
  <c r="W58" i="8"/>
  <c r="X54" i="8"/>
  <c r="AD58" i="8"/>
  <c r="W54" i="8"/>
  <c r="P108" i="1"/>
  <c r="K10" i="1"/>
  <c r="K22" i="1"/>
  <c r="N22" i="1"/>
  <c r="N10" i="1"/>
  <c r="N9" i="1"/>
  <c r="AI6" i="15"/>
  <c r="T53" i="14"/>
  <c r="R13" i="2"/>
  <c r="AJ74" i="13"/>
  <c r="AF101" i="3"/>
  <c r="AF99" i="3" s="1"/>
  <c r="AJ122" i="13"/>
  <c r="AN42" i="14"/>
  <c r="AH147" i="3"/>
  <c r="AH144" i="3" s="1"/>
  <c r="AH138" i="1"/>
  <c r="J252" i="2"/>
  <c r="S39" i="9"/>
  <c r="U202" i="2"/>
  <c r="J42" i="9"/>
  <c r="N234" i="2"/>
  <c r="N232" i="2" s="1"/>
  <c r="N12" i="2"/>
  <c r="AD135" i="1"/>
  <c r="P55" i="13"/>
  <c r="AI117" i="12"/>
  <c r="AJ3" i="17"/>
  <c r="AK10" i="8"/>
  <c r="AW122" i="13"/>
  <c r="BB137" i="11"/>
  <c r="K9" i="1"/>
  <c r="AD7" i="1"/>
  <c r="AK105" i="16"/>
  <c r="AK73" i="15"/>
  <c r="AJ25" i="16"/>
  <c r="AK25" i="16"/>
  <c r="AK105" i="15"/>
  <c r="AK6" i="15"/>
  <c r="AJ6" i="15"/>
  <c r="AJ5" i="15"/>
  <c r="AF81" i="1"/>
  <c r="AI162" i="9"/>
  <c r="AI121" i="1" s="1"/>
  <c r="AI113" i="1" s="1"/>
  <c r="W113" i="1"/>
  <c r="AF138" i="16"/>
  <c r="AG138" i="16"/>
  <c r="AH138" i="16" s="1"/>
  <c r="AI138" i="16" s="1"/>
  <c r="AJ138" i="16" s="1"/>
  <c r="AK138" i="16" s="1"/>
  <c r="U91" i="1"/>
  <c r="D58" i="10"/>
  <c r="AF51" i="1"/>
  <c r="K137" i="10"/>
  <c r="F274" i="7"/>
  <c r="G71" i="1"/>
  <c r="M203" i="2"/>
  <c r="M201" i="2"/>
  <c r="W201" i="2"/>
  <c r="F29" i="1"/>
  <c r="F20" i="1" s="1"/>
  <c r="R71" i="1"/>
  <c r="AC52" i="17"/>
  <c r="Q54" i="17"/>
  <c r="N54" i="17"/>
  <c r="K86" i="10"/>
  <c r="R71" i="10"/>
  <c r="AF30" i="2"/>
  <c r="AK25" i="14"/>
  <c r="F16" i="2"/>
  <c r="Y54" i="14"/>
  <c r="J119" i="10"/>
  <c r="S22" i="10"/>
  <c r="Y86" i="10"/>
  <c r="S86" i="10"/>
  <c r="P58" i="10"/>
  <c r="U71" i="10"/>
  <c r="J58" i="10"/>
  <c r="R53" i="10"/>
  <c r="AG112" i="10"/>
  <c r="L70" i="10"/>
  <c r="L55" i="11"/>
  <c r="L71" i="10"/>
  <c r="AC38" i="10"/>
  <c r="P222" i="9"/>
  <c r="AF327" i="9"/>
  <c r="U55" i="14"/>
  <c r="AI37" i="16"/>
  <c r="AI3" i="13"/>
  <c r="AJ3" i="13"/>
  <c r="AK3" i="13"/>
  <c r="H203" i="2"/>
  <c r="H201" i="2"/>
  <c r="M111" i="1"/>
  <c r="M113" i="1"/>
  <c r="H211" i="2"/>
  <c r="M55" i="13"/>
  <c r="G9" i="1"/>
  <c r="AG64" i="17"/>
  <c r="V203" i="2"/>
  <c r="V201" i="2"/>
  <c r="V211" i="2"/>
  <c r="L55" i="13"/>
  <c r="AI167" i="9"/>
  <c r="AJ167" i="9"/>
  <c r="AK167" i="9"/>
  <c r="AL167" i="9"/>
  <c r="AM167" i="9"/>
  <c r="AN167" i="9"/>
  <c r="AO167" i="9"/>
  <c r="AP167" i="9"/>
  <c r="AQ167" i="9"/>
  <c r="AR167" i="9"/>
  <c r="AS167" i="9"/>
  <c r="AT167" i="9"/>
  <c r="AU167" i="9"/>
  <c r="AV167" i="9"/>
  <c r="AW167" i="9"/>
  <c r="AX167" i="9"/>
  <c r="AY167" i="9"/>
  <c r="AZ167" i="9"/>
  <c r="BA167" i="9"/>
  <c r="BB167" i="9"/>
  <c r="BC167" i="9"/>
  <c r="BD167" i="9"/>
  <c r="BE167" i="9"/>
  <c r="BF167" i="9"/>
  <c r="BG167" i="9"/>
  <c r="BH167" i="9"/>
  <c r="BI167" i="9"/>
  <c r="BJ167" i="9"/>
  <c r="BK167" i="9"/>
  <c r="BL167" i="9"/>
  <c r="BM167" i="9"/>
  <c r="BN167" i="9"/>
  <c r="BO167" i="9"/>
  <c r="AC39" i="10"/>
  <c r="T39" i="10"/>
  <c r="AC219" i="9"/>
  <c r="L55" i="14"/>
  <c r="J87" i="10"/>
  <c r="AF134" i="3"/>
  <c r="AH66" i="8"/>
  <c r="AH137" i="1"/>
  <c r="AK3" i="8"/>
  <c r="AJ264" i="2"/>
  <c r="AJ86" i="8"/>
  <c r="AI269" i="2"/>
  <c r="AK76" i="8"/>
  <c r="AF90" i="9"/>
  <c r="AG90" i="9" s="1"/>
  <c r="F34" i="6"/>
  <c r="I23" i="10"/>
  <c r="AF21" i="10"/>
  <c r="AG21" i="10"/>
  <c r="E54" i="13"/>
  <c r="AG177" i="9"/>
  <c r="AH176" i="9"/>
  <c r="AG178" i="9"/>
  <c r="AG179" i="9"/>
  <c r="E55" i="14"/>
  <c r="D203" i="2"/>
  <c r="D201" i="2"/>
  <c r="D211" i="2"/>
  <c r="AH215" i="2"/>
  <c r="K222" i="9"/>
  <c r="K219" i="9"/>
  <c r="Z103" i="10"/>
  <c r="R55" i="14"/>
  <c r="S54" i="14"/>
  <c r="AF78" i="2"/>
  <c r="AF76" i="2"/>
  <c r="AI5" i="16"/>
  <c r="T203" i="2"/>
  <c r="T201" i="2"/>
  <c r="P109" i="1"/>
  <c r="P105" i="1"/>
  <c r="AB219" i="9"/>
  <c r="I55" i="13"/>
  <c r="AI37" i="13"/>
  <c r="AH12" i="9"/>
  <c r="AH212" i="2"/>
  <c r="AH202" i="2" s="1"/>
  <c r="AI3" i="9"/>
  <c r="AH330" i="9"/>
  <c r="O55" i="13"/>
  <c r="O54" i="13"/>
  <c r="P78" i="2"/>
  <c r="P76" i="2"/>
  <c r="O76" i="2"/>
  <c r="AF37" i="10"/>
  <c r="AG37" i="10"/>
  <c r="AG113" i="2"/>
  <c r="AG146" i="2"/>
  <c r="I218" i="9"/>
  <c r="AD67" i="2"/>
  <c r="AD65" i="2"/>
  <c r="AC65" i="2"/>
  <c r="AC23" i="2"/>
  <c r="U55" i="13"/>
  <c r="M55" i="16"/>
  <c r="AB102" i="10"/>
  <c r="AA55" i="14"/>
  <c r="O54" i="16"/>
  <c r="AH90" i="2"/>
  <c r="AB132" i="10"/>
  <c r="D135" i="10"/>
  <c r="AA132" i="10"/>
  <c r="AH160" i="2"/>
  <c r="AH70" i="2"/>
  <c r="K58" i="10"/>
  <c r="AG229" i="9"/>
  <c r="K201" i="2"/>
  <c r="O87" i="10"/>
  <c r="I222" i="9"/>
  <c r="I219" i="9"/>
  <c r="AF68" i="3"/>
  <c r="P56" i="2"/>
  <c r="P54" i="2"/>
  <c r="O54" i="2"/>
  <c r="E219" i="9"/>
  <c r="T55" i="13"/>
  <c r="I55" i="15"/>
  <c r="AI96" i="2"/>
  <c r="AK3" i="17"/>
  <c r="AF213" i="2"/>
  <c r="AH267" i="2"/>
  <c r="AH266" i="2"/>
  <c r="AH15" i="8"/>
  <c r="N203" i="2"/>
  <c r="N201" i="2"/>
  <c r="N211" i="2"/>
  <c r="U70" i="10"/>
  <c r="V55" i="12"/>
  <c r="AH152" i="2"/>
  <c r="AH62" i="2"/>
  <c r="AI133" i="13"/>
  <c r="AM74" i="12"/>
  <c r="Q118" i="10"/>
  <c r="W219" i="9"/>
  <c r="X218" i="9"/>
  <c r="W222" i="9"/>
  <c r="W58" i="10"/>
  <c r="AD58" i="10"/>
  <c r="AF58" i="10"/>
  <c r="AH57" i="2"/>
  <c r="AM26" i="12"/>
  <c r="AG57" i="13"/>
  <c r="AG58" i="13"/>
  <c r="AN90" i="15"/>
  <c r="O98" i="2"/>
  <c r="P100" i="2"/>
  <c r="P98" i="2"/>
  <c r="AI74" i="16"/>
  <c r="J55" i="16"/>
  <c r="AF58" i="17"/>
  <c r="F294" i="7"/>
  <c r="S54" i="17"/>
  <c r="AK3" i="12"/>
  <c r="AL317" i="9"/>
  <c r="AH186" i="2"/>
  <c r="AH37" i="15"/>
  <c r="AI38" i="15"/>
  <c r="AK38" i="15"/>
  <c r="AH40" i="2"/>
  <c r="AI133" i="11"/>
  <c r="AK90" i="13"/>
  <c r="AD213" i="2"/>
  <c r="AD211" i="2"/>
  <c r="AC203" i="2"/>
  <c r="AC211" i="2"/>
  <c r="AH216" i="2"/>
  <c r="Q222" i="9"/>
  <c r="R218" i="9"/>
  <c r="AI205" i="9"/>
  <c r="T32" i="2"/>
  <c r="T23" i="2"/>
  <c r="T21" i="2"/>
  <c r="V134" i="10"/>
  <c r="AH286" i="9"/>
  <c r="AG295" i="9"/>
  <c r="AL90" i="10"/>
  <c r="AM90" i="10"/>
  <c r="AN90" i="10"/>
  <c r="AO90" i="10"/>
  <c r="AP90" i="10"/>
  <c r="AQ90" i="10"/>
  <c r="AR90" i="10"/>
  <c r="AS90" i="10"/>
  <c r="AT90" i="10"/>
  <c r="AU90" i="10"/>
  <c r="AV90" i="10"/>
  <c r="AW90" i="10"/>
  <c r="AX90" i="10"/>
  <c r="AY90" i="10"/>
  <c r="AZ90" i="10"/>
  <c r="BA90" i="10"/>
  <c r="BB90" i="10"/>
  <c r="BC90" i="10"/>
  <c r="BD90" i="10"/>
  <c r="BE90" i="10"/>
  <c r="BF90" i="10"/>
  <c r="BG90" i="10"/>
  <c r="BH90" i="10"/>
  <c r="BI90" i="10"/>
  <c r="BJ90" i="10"/>
  <c r="BK90" i="10"/>
  <c r="BL90" i="10"/>
  <c r="BM90" i="10"/>
  <c r="BN90" i="10"/>
  <c r="BO90" i="10"/>
  <c r="AF90" i="10"/>
  <c r="AG90" i="10"/>
  <c r="AH90" i="10"/>
  <c r="AI90" i="10"/>
  <c r="AJ90" i="10"/>
  <c r="AK90" i="10"/>
  <c r="AN42" i="11"/>
  <c r="Q55" i="11"/>
  <c r="R54" i="11"/>
  <c r="I43" i="2"/>
  <c r="I23" i="2"/>
  <c r="I21" i="2"/>
  <c r="W55" i="14"/>
  <c r="AM106" i="15"/>
  <c r="H55" i="14"/>
  <c r="I54" i="14"/>
  <c r="F203" i="7"/>
  <c r="AM74" i="15"/>
  <c r="Z55" i="15"/>
  <c r="AH106" i="2"/>
  <c r="AH29" i="2" s="1"/>
  <c r="AH69" i="2"/>
  <c r="AH33" i="2"/>
  <c r="AI21" i="11"/>
  <c r="H9" i="1"/>
  <c r="AB203" i="2"/>
  <c r="AB201" i="2"/>
  <c r="AB211" i="2"/>
  <c r="AH228" i="2"/>
  <c r="P254" i="2"/>
  <c r="P252" i="2"/>
  <c r="F252" i="2"/>
  <c r="AH224" i="2"/>
  <c r="R221" i="2"/>
  <c r="R203" i="2"/>
  <c r="R201" i="2"/>
  <c r="AG65" i="10"/>
  <c r="F61" i="6"/>
  <c r="AF187" i="9"/>
  <c r="AG187" i="9"/>
  <c r="AH187" i="9"/>
  <c r="AI253" i="9"/>
  <c r="E58" i="10"/>
  <c r="Z58" i="10"/>
  <c r="N54" i="14"/>
  <c r="G222" i="9"/>
  <c r="H218" i="9"/>
  <c r="AI26" i="11"/>
  <c r="E54" i="11"/>
  <c r="AI74" i="11"/>
  <c r="L218" i="9"/>
  <c r="M218" i="9"/>
  <c r="L222" i="9"/>
  <c r="AH66" i="2"/>
  <c r="AF58" i="15"/>
  <c r="F204" i="7"/>
  <c r="AN122" i="16"/>
  <c r="AI26" i="16"/>
  <c r="AH101" i="2"/>
  <c r="AN10" i="9"/>
  <c r="AG202" i="2"/>
  <c r="L132" i="3"/>
  <c r="AH62" i="8"/>
  <c r="P13" i="1"/>
  <c r="AM42" i="12"/>
  <c r="AF206" i="9"/>
  <c r="AG206" i="9"/>
  <c r="F69" i="6"/>
  <c r="X222" i="9"/>
  <c r="P219" i="9"/>
  <c r="H58" i="10"/>
  <c r="AG134" i="3"/>
  <c r="AG132" i="3"/>
  <c r="N58" i="10"/>
  <c r="Z23" i="2"/>
  <c r="Z21" i="2"/>
  <c r="Z32" i="2"/>
  <c r="AH238" i="9"/>
  <c r="AG247" i="9"/>
  <c r="AF34" i="2"/>
  <c r="AI117" i="16"/>
  <c r="AH94" i="2"/>
  <c r="AI90" i="17"/>
  <c r="S58" i="10"/>
  <c r="AX122" i="13"/>
  <c r="AO42" i="14"/>
  <c r="AK74" i="13"/>
  <c r="U203" i="2"/>
  <c r="U201" i="2"/>
  <c r="AI69" i="9"/>
  <c r="AH214" i="2"/>
  <c r="X203" i="2"/>
  <c r="X201" i="2"/>
  <c r="X221" i="2"/>
  <c r="AF13" i="1"/>
  <c r="S222" i="9"/>
  <c r="T218" i="9"/>
  <c r="AH225" i="2"/>
  <c r="AH249" i="9"/>
  <c r="AH127" i="1"/>
  <c r="X219" i="9"/>
  <c r="AI237" i="9"/>
  <c r="W23" i="2"/>
  <c r="W21" i="2"/>
  <c r="W32" i="2"/>
  <c r="P119" i="10"/>
  <c r="AI285" i="9"/>
  <c r="R87" i="10"/>
  <c r="Q55" i="13"/>
  <c r="J55" i="14"/>
  <c r="E23" i="2"/>
  <c r="E21" i="2"/>
  <c r="E43" i="2"/>
  <c r="AM90" i="16"/>
  <c r="P54" i="17"/>
  <c r="O54" i="17"/>
  <c r="AM106" i="16"/>
  <c r="AM122" i="17"/>
  <c r="AF15" i="1"/>
  <c r="AL3" i="13"/>
  <c r="AH182" i="2"/>
  <c r="AH86" i="1"/>
  <c r="AH37" i="2"/>
  <c r="AI101" i="11"/>
  <c r="AF116" i="3"/>
  <c r="G58" i="10"/>
  <c r="AG217" i="9"/>
  <c r="AG223" i="2"/>
  <c r="N32" i="2"/>
  <c r="N23" i="2"/>
  <c r="N21" i="2"/>
  <c r="U41" i="1"/>
  <c r="AG254" i="2"/>
  <c r="AG221" i="9"/>
  <c r="AG220" i="9"/>
  <c r="U135" i="10"/>
  <c r="P118" i="10"/>
  <c r="AI26" i="13"/>
  <c r="J41" i="1"/>
  <c r="AC22" i="10"/>
  <c r="AG34" i="2"/>
  <c r="S23" i="2"/>
  <c r="S21" i="2"/>
  <c r="S32" i="2"/>
  <c r="AB58" i="10"/>
  <c r="AF66" i="10"/>
  <c r="G23" i="2"/>
  <c r="G21" i="2"/>
  <c r="G32" i="2"/>
  <c r="AI106" i="15"/>
  <c r="R54" i="17"/>
  <c r="AV9" i="9"/>
  <c r="AH138" i="2"/>
  <c r="AH46" i="1"/>
  <c r="AI37" i="12"/>
  <c r="AH66" i="1"/>
  <c r="P10" i="1"/>
  <c r="AJ57" i="8"/>
  <c r="AD15" i="1"/>
  <c r="P15" i="1"/>
  <c r="K211" i="2"/>
  <c r="N103" i="1"/>
  <c r="N8" i="1"/>
  <c r="AF113" i="3"/>
  <c r="AF132" i="3"/>
  <c r="T22" i="10"/>
  <c r="S23" i="10"/>
  <c r="F84" i="6"/>
  <c r="AF254" i="9"/>
  <c r="AG254" i="9"/>
  <c r="F99" i="6"/>
  <c r="AF302" i="9"/>
  <c r="AG302" i="9"/>
  <c r="U23" i="2"/>
  <c r="U21" i="2"/>
  <c r="U43" i="2"/>
  <c r="AG57" i="12"/>
  <c r="AM26" i="11"/>
  <c r="AM74" i="11"/>
  <c r="L203" i="2"/>
  <c r="L201" i="2"/>
  <c r="L221" i="2"/>
  <c r="AF65" i="2"/>
  <c r="Q54" i="13"/>
  <c r="AK10" i="11"/>
  <c r="AJ21" i="8"/>
  <c r="AH126" i="2"/>
  <c r="AH39" i="2"/>
  <c r="AI117" i="11"/>
  <c r="AI60" i="8"/>
  <c r="AI53" i="8"/>
  <c r="AD7" i="2"/>
  <c r="P12" i="1"/>
  <c r="AG115" i="3"/>
  <c r="AF311" i="9"/>
  <c r="AF231" i="9"/>
  <c r="AG66" i="10"/>
  <c r="AG58" i="10"/>
  <c r="AC58" i="10"/>
  <c r="AF221" i="9"/>
  <c r="AH265" i="9"/>
  <c r="AH226" i="2"/>
  <c r="AF217" i="9"/>
  <c r="AF223" i="9"/>
  <c r="J43" i="2"/>
  <c r="J23" i="2"/>
  <c r="J21" i="2"/>
  <c r="AF10" i="1"/>
  <c r="AL74" i="10"/>
  <c r="AM74" i="10"/>
  <c r="AN74" i="10"/>
  <c r="AO74" i="10"/>
  <c r="AP74" i="10"/>
  <c r="AQ74" i="10"/>
  <c r="AR74" i="10"/>
  <c r="AS74" i="10"/>
  <c r="AT74" i="10"/>
  <c r="AU74" i="10"/>
  <c r="AV74" i="10"/>
  <c r="AW74" i="10"/>
  <c r="AX74" i="10"/>
  <c r="AY74" i="10"/>
  <c r="AZ74" i="10"/>
  <c r="BA74" i="10"/>
  <c r="BB74" i="10"/>
  <c r="BC74" i="10"/>
  <c r="BD74" i="10"/>
  <c r="BE74" i="10"/>
  <c r="BF74" i="10"/>
  <c r="BG74" i="10"/>
  <c r="BH74" i="10"/>
  <c r="BI74" i="10"/>
  <c r="BJ74" i="10"/>
  <c r="BK74" i="10"/>
  <c r="BL74" i="10"/>
  <c r="BM74" i="10"/>
  <c r="BN74" i="10"/>
  <c r="BO74" i="10"/>
  <c r="AF74" i="10"/>
  <c r="AG74" i="10"/>
  <c r="AH74" i="10"/>
  <c r="AI74" i="10"/>
  <c r="AJ74" i="10"/>
  <c r="AK74" i="10"/>
  <c r="J71" i="10"/>
  <c r="AL122" i="10"/>
  <c r="AM122" i="10"/>
  <c r="AN122" i="10"/>
  <c r="AO122" i="10"/>
  <c r="AP122" i="10"/>
  <c r="AQ122" i="10"/>
  <c r="AR122" i="10"/>
  <c r="AS122" i="10"/>
  <c r="AT122" i="10"/>
  <c r="AU122" i="10"/>
  <c r="AV122" i="10"/>
  <c r="AW122" i="10"/>
  <c r="AX122" i="10"/>
  <c r="AY122" i="10"/>
  <c r="AZ122" i="10"/>
  <c r="BA122" i="10"/>
  <c r="BB122" i="10"/>
  <c r="BC122" i="10"/>
  <c r="BD122" i="10"/>
  <c r="BE122" i="10"/>
  <c r="BF122" i="10"/>
  <c r="BG122" i="10"/>
  <c r="BH122" i="10"/>
  <c r="BI122" i="10"/>
  <c r="BJ122" i="10"/>
  <c r="BK122" i="10"/>
  <c r="BL122" i="10"/>
  <c r="BM122" i="10"/>
  <c r="BN122" i="10"/>
  <c r="BO122" i="10"/>
  <c r="AF122" i="10"/>
  <c r="AG122" i="10"/>
  <c r="AH122" i="10"/>
  <c r="AI122" i="10"/>
  <c r="AJ122" i="10"/>
  <c r="AK122" i="10"/>
  <c r="AI336" i="9"/>
  <c r="AH337" i="9"/>
  <c r="AC54" i="11"/>
  <c r="AG58" i="12"/>
  <c r="M58" i="10"/>
  <c r="AH52" i="2"/>
  <c r="AI5" i="12"/>
  <c r="AH124" i="10"/>
  <c r="AI3" i="15"/>
  <c r="AH108" i="10"/>
  <c r="AH53" i="15"/>
  <c r="AH28" i="10"/>
  <c r="AI42" i="16"/>
  <c r="AH91" i="2"/>
  <c r="AI85" i="16"/>
  <c r="AF29" i="2"/>
  <c r="AI106" i="17"/>
  <c r="F55" i="16"/>
  <c r="AC68" i="10"/>
  <c r="AL10" i="8"/>
  <c r="AN138" i="16"/>
  <c r="AO138" i="16" s="1"/>
  <c r="AI5" i="15"/>
  <c r="AH85" i="2"/>
  <c r="AH95" i="8"/>
  <c r="AH93" i="8"/>
  <c r="AF254" i="2"/>
  <c r="AF229" i="9"/>
  <c r="AA211" i="2"/>
  <c r="AA203" i="2"/>
  <c r="AA201" i="2"/>
  <c r="Z39" i="10"/>
  <c r="AL42" i="10"/>
  <c r="AM42" i="10"/>
  <c r="AN42" i="10"/>
  <c r="AO42" i="10"/>
  <c r="AP42" i="10"/>
  <c r="AQ42" i="10"/>
  <c r="AR42" i="10"/>
  <c r="AS42" i="10"/>
  <c r="AT42" i="10"/>
  <c r="AU42" i="10"/>
  <c r="AV42" i="10"/>
  <c r="AW42" i="10"/>
  <c r="AX42" i="10"/>
  <c r="AY42" i="10"/>
  <c r="AZ42" i="10"/>
  <c r="BA42" i="10"/>
  <c r="BB42" i="10"/>
  <c r="BC42" i="10"/>
  <c r="BD42" i="10"/>
  <c r="BE42" i="10"/>
  <c r="BF42" i="10"/>
  <c r="BG42" i="10"/>
  <c r="BH42" i="10"/>
  <c r="BI42" i="10"/>
  <c r="BJ42" i="10"/>
  <c r="BK42" i="10"/>
  <c r="BL42" i="10"/>
  <c r="BM42" i="10"/>
  <c r="BN42" i="10"/>
  <c r="BO42" i="10"/>
  <c r="AF42" i="10"/>
  <c r="AG42" i="10"/>
  <c r="AH42" i="10"/>
  <c r="AI42" i="10"/>
  <c r="AJ42" i="10"/>
  <c r="AK42" i="10"/>
  <c r="AC218" i="9"/>
  <c r="AB218" i="9"/>
  <c r="AK335" i="9"/>
  <c r="AG221" i="2"/>
  <c r="AG31" i="3"/>
  <c r="AG17" i="3" s="1"/>
  <c r="AI74" i="12"/>
  <c r="Y221" i="2"/>
  <c r="Y203" i="2"/>
  <c r="Y201" i="2"/>
  <c r="AF58" i="11"/>
  <c r="F24" i="7"/>
  <c r="AC100" i="10"/>
  <c r="W103" i="10"/>
  <c r="AA23" i="2"/>
  <c r="AA21" i="2"/>
  <c r="AA32" i="2"/>
  <c r="AM106" i="13"/>
  <c r="AI26" i="12"/>
  <c r="AF85" i="10"/>
  <c r="AG85" i="10"/>
  <c r="AM122" i="14"/>
  <c r="Y55" i="15"/>
  <c r="AF58" i="16"/>
  <c r="F249" i="7"/>
  <c r="AM74" i="16"/>
  <c r="AI106" i="16"/>
  <c r="AH45" i="1"/>
  <c r="AH193" i="2"/>
  <c r="AH96" i="1"/>
  <c r="AH25" i="1" s="1"/>
  <c r="AJ133" i="12"/>
  <c r="AI51" i="2"/>
  <c r="AI141" i="2"/>
  <c r="AH76" i="10"/>
  <c r="AI69" i="11"/>
  <c r="AH35" i="2"/>
  <c r="AJ3" i="11"/>
  <c r="AI3" i="10"/>
  <c r="AK74" i="14"/>
  <c r="S211" i="2"/>
  <c r="S203" i="2"/>
  <c r="S201" i="2"/>
  <c r="AF12" i="1"/>
  <c r="S54" i="11"/>
  <c r="R55" i="11"/>
  <c r="AI313" i="9"/>
  <c r="AH229" i="2"/>
  <c r="AF58" i="12"/>
  <c r="F69" i="7"/>
  <c r="F89" i="6"/>
  <c r="AF270" i="9"/>
  <c r="AG270" i="9"/>
  <c r="Q219" i="9"/>
  <c r="AL26" i="10"/>
  <c r="AM26" i="10"/>
  <c r="AN26" i="10"/>
  <c r="AO26" i="10"/>
  <c r="AP26" i="10"/>
  <c r="AQ26" i="10"/>
  <c r="AR26" i="10"/>
  <c r="AS26" i="10"/>
  <c r="AT26" i="10"/>
  <c r="AU26" i="10"/>
  <c r="AV26" i="10"/>
  <c r="AW26" i="10"/>
  <c r="AX26" i="10"/>
  <c r="AY26" i="10"/>
  <c r="AZ26" i="10"/>
  <c r="BA26" i="10"/>
  <c r="BB26" i="10"/>
  <c r="BC26" i="10"/>
  <c r="BD26" i="10"/>
  <c r="BE26" i="10"/>
  <c r="BF26" i="10"/>
  <c r="BG26" i="10"/>
  <c r="BH26" i="10"/>
  <c r="BI26" i="10"/>
  <c r="BJ26" i="10"/>
  <c r="BK26" i="10"/>
  <c r="BL26" i="10"/>
  <c r="BM26" i="10"/>
  <c r="BN26" i="10"/>
  <c r="BO26" i="10"/>
  <c r="AF26" i="10"/>
  <c r="AG26" i="10"/>
  <c r="AH26" i="10"/>
  <c r="AI26" i="10"/>
  <c r="AJ26" i="10"/>
  <c r="AK26" i="10"/>
  <c r="R32" i="2"/>
  <c r="R23" i="2"/>
  <c r="R21" i="2"/>
  <c r="AM26" i="13"/>
  <c r="AL106" i="10"/>
  <c r="AM106" i="10"/>
  <c r="AN106" i="10"/>
  <c r="AO106" i="10"/>
  <c r="AP106" i="10"/>
  <c r="AQ106" i="10"/>
  <c r="AR106" i="10"/>
  <c r="AS106" i="10"/>
  <c r="AT106" i="10"/>
  <c r="AU106" i="10"/>
  <c r="AV106" i="10"/>
  <c r="AW106" i="10"/>
  <c r="AX106" i="10"/>
  <c r="AY106" i="10"/>
  <c r="AZ106" i="10"/>
  <c r="BA106" i="10"/>
  <c r="BB106" i="10"/>
  <c r="BC106" i="10"/>
  <c r="BD106" i="10"/>
  <c r="BE106" i="10"/>
  <c r="BF106" i="10"/>
  <c r="BG106" i="10"/>
  <c r="BH106" i="10"/>
  <c r="BI106" i="10"/>
  <c r="BJ106" i="10"/>
  <c r="BK106" i="10"/>
  <c r="BL106" i="10"/>
  <c r="BM106" i="10"/>
  <c r="BN106" i="10"/>
  <c r="BO106" i="10"/>
  <c r="AF106" i="10"/>
  <c r="AG106" i="10"/>
  <c r="AH106" i="10"/>
  <c r="AI106" i="10"/>
  <c r="AJ106" i="10"/>
  <c r="AK106" i="10"/>
  <c r="AG10" i="1"/>
  <c r="J137" i="10"/>
  <c r="F159" i="7"/>
  <c r="AF58" i="14"/>
  <c r="S219" i="9"/>
  <c r="F32" i="2"/>
  <c r="F23" i="2"/>
  <c r="F21" i="2"/>
  <c r="AG60" i="10"/>
  <c r="Y55" i="13"/>
  <c r="L54" i="15"/>
  <c r="AF65" i="10"/>
  <c r="AC52" i="15"/>
  <c r="AH21" i="16"/>
  <c r="V54" i="16"/>
  <c r="V55" i="16"/>
  <c r="P54" i="15"/>
  <c r="H54" i="17"/>
  <c r="AJ101" i="12"/>
  <c r="AI48" i="2"/>
  <c r="AO3" i="14"/>
  <c r="AI69" i="12"/>
  <c r="AH46" i="2"/>
  <c r="AD10" i="1"/>
  <c r="AH297" i="9"/>
  <c r="AF202" i="2"/>
  <c r="AF221" i="2"/>
  <c r="AH233" i="9"/>
  <c r="T222" i="9"/>
  <c r="U218" i="9"/>
  <c r="AF318" i="9"/>
  <c r="AG318" i="9"/>
  <c r="F104" i="6"/>
  <c r="G54" i="12"/>
  <c r="Y54" i="13"/>
  <c r="S218" i="9"/>
  <c r="R219" i="9"/>
  <c r="AI37" i="11"/>
  <c r="AH44" i="10"/>
  <c r="H32" i="2"/>
  <c r="H23" i="2"/>
  <c r="H21" i="2"/>
  <c r="AB52" i="12"/>
  <c r="M23" i="2"/>
  <c r="M21" i="2"/>
  <c r="M43" i="2"/>
  <c r="Q58" i="10"/>
  <c r="D53" i="10"/>
  <c r="AF121" i="1"/>
  <c r="AF113" i="1" s="1"/>
  <c r="E86" i="10"/>
  <c r="I58" i="10"/>
  <c r="AN74" i="17"/>
  <c r="AG78" i="2"/>
  <c r="AG76" i="2"/>
  <c r="AM26" i="16"/>
  <c r="AM26" i="17"/>
  <c r="AG57" i="17"/>
  <c r="AH189" i="2"/>
  <c r="AJ26" i="8"/>
  <c r="AI35" i="8"/>
  <c r="AH64" i="8"/>
  <c r="AH273" i="2"/>
  <c r="P134" i="3"/>
  <c r="P132" i="3"/>
  <c r="O203" i="2"/>
  <c r="P213" i="2"/>
  <c r="P211" i="2"/>
  <c r="O211" i="2"/>
  <c r="I203" i="2"/>
  <c r="I201" i="2"/>
  <c r="I211" i="2"/>
  <c r="AI42" i="12"/>
  <c r="O55" i="17"/>
  <c r="G219" i="9"/>
  <c r="G218" i="9"/>
  <c r="F218" i="9"/>
  <c r="F219" i="9"/>
  <c r="F58" i="10"/>
  <c r="V58" i="10"/>
  <c r="P55" i="14"/>
  <c r="O65" i="2"/>
  <c r="P67" i="2"/>
  <c r="P65" i="2"/>
  <c r="AB32" i="2"/>
  <c r="AB23" i="2"/>
  <c r="AB21" i="2"/>
  <c r="AI42" i="15"/>
  <c r="AM42" i="16"/>
  <c r="I55" i="14"/>
  <c r="J54" i="14"/>
  <c r="AG58" i="15"/>
  <c r="Y55" i="16"/>
  <c r="AI42" i="17"/>
  <c r="AC55" i="17"/>
  <c r="L58" i="10"/>
  <c r="AG58" i="17"/>
  <c r="AM90" i="17"/>
  <c r="F54" i="17"/>
  <c r="E55" i="17"/>
  <c r="M105" i="1"/>
  <c r="BC137" i="11"/>
  <c r="AL3" i="16"/>
  <c r="AK122" i="13"/>
  <c r="AF58" i="8"/>
  <c r="AG58" i="8"/>
  <c r="F24" i="5"/>
  <c r="AH13" i="8"/>
  <c r="AI12" i="8"/>
  <c r="G203" i="2"/>
  <c r="G201" i="2"/>
  <c r="G211" i="2"/>
  <c r="AA58" i="10"/>
  <c r="F203" i="2"/>
  <c r="F201" i="2"/>
  <c r="F211" i="2"/>
  <c r="V222" i="9"/>
  <c r="W218" i="9"/>
  <c r="V219" i="9"/>
  <c r="AA333" i="9"/>
  <c r="AB333" i="9"/>
  <c r="AF11" i="1"/>
  <c r="R55" i="12"/>
  <c r="X23" i="2"/>
  <c r="X21" i="2"/>
  <c r="X43" i="2"/>
  <c r="V218" i="9"/>
  <c r="V38" i="10"/>
  <c r="W38" i="10"/>
  <c r="AJ42" i="11"/>
  <c r="AG24" i="2"/>
  <c r="AG54" i="2"/>
  <c r="AI106" i="13"/>
  <c r="AA52" i="16"/>
  <c r="G55" i="13"/>
  <c r="AG58" i="14"/>
  <c r="AI90" i="16"/>
  <c r="I54" i="15"/>
  <c r="AF89" i="2"/>
  <c r="AF87" i="2"/>
  <c r="AF100" i="2"/>
  <c r="AF98" i="2"/>
  <c r="AI122" i="17"/>
  <c r="AH48" i="3"/>
  <c r="AI92" i="2"/>
  <c r="AK26" i="14"/>
  <c r="AF58" i="13"/>
  <c r="F114" i="7"/>
  <c r="AI6" i="13"/>
  <c r="AJ6" i="13"/>
  <c r="AK6" i="13"/>
  <c r="AH44" i="2"/>
  <c r="AI21" i="12"/>
  <c r="AH61" i="2"/>
  <c r="AI117" i="13"/>
  <c r="F9" i="1"/>
  <c r="AF220" i="9"/>
  <c r="F72" i="6"/>
  <c r="AA219" i="9"/>
  <c r="L22" i="10"/>
  <c r="AG12" i="1"/>
  <c r="Y23" i="2"/>
  <c r="Y21" i="2"/>
  <c r="Y43" i="2"/>
  <c r="AA222" i="9"/>
  <c r="AF53" i="13"/>
  <c r="AF56" i="2"/>
  <c r="AF54" i="2"/>
  <c r="V23" i="2"/>
  <c r="V21" i="2"/>
  <c r="V32" i="2"/>
  <c r="AG157" i="2"/>
  <c r="Y58" i="10"/>
  <c r="AI74" i="15"/>
  <c r="Y55" i="17"/>
  <c r="AI47" i="2"/>
  <c r="AJ85" i="12"/>
  <c r="AH192" i="2"/>
  <c r="AH95" i="1"/>
  <c r="AH24" i="1" s="1"/>
  <c r="AK42" i="13"/>
  <c r="AN9" i="8"/>
  <c r="P8" i="1"/>
  <c r="AI301" i="9"/>
  <c r="AH130" i="1"/>
  <c r="R119" i="10"/>
  <c r="AC216" i="9"/>
  <c r="Q218" i="9"/>
  <c r="AC134" i="10"/>
  <c r="F64" i="6"/>
  <c r="AF190" i="9"/>
  <c r="AG190" i="9"/>
  <c r="Z38" i="10"/>
  <c r="AG22" i="2"/>
  <c r="AG32" i="2"/>
  <c r="P34" i="2"/>
  <c r="P32" i="2"/>
  <c r="O23" i="2"/>
  <c r="O32" i="2"/>
  <c r="D32" i="2"/>
  <c r="W54" i="14"/>
  <c r="AM90" i="14"/>
  <c r="AI26" i="17"/>
  <c r="G54" i="17"/>
  <c r="F55" i="17"/>
  <c r="AH140" i="2"/>
  <c r="AI37" i="9"/>
  <c r="AH63" i="3"/>
  <c r="AH59" i="1"/>
  <c r="O9" i="1"/>
  <c r="M132" i="3"/>
  <c r="J203" i="2"/>
  <c r="J201" i="2"/>
  <c r="AG213" i="2"/>
  <c r="AG203" i="2"/>
  <c r="Z219" i="9"/>
  <c r="AA218" i="9"/>
  <c r="AI189" i="9"/>
  <c r="AG235" i="2"/>
  <c r="AG10" i="2" s="1"/>
  <c r="AD254" i="2"/>
  <c r="AD252" i="2"/>
  <c r="R252" i="2"/>
  <c r="L23" i="2"/>
  <c r="L21" i="2"/>
  <c r="L32" i="2"/>
  <c r="AI5" i="11"/>
  <c r="AH41" i="2"/>
  <c r="O54" i="12"/>
  <c r="K32" i="2"/>
  <c r="K23" i="2"/>
  <c r="K21" i="2"/>
  <c r="AF60" i="10"/>
  <c r="AF45" i="2"/>
  <c r="AF43" i="2"/>
  <c r="AF53" i="12"/>
  <c r="AM42" i="15"/>
  <c r="AJ74" i="17"/>
  <c r="L55" i="15"/>
  <c r="AF24" i="2"/>
  <c r="AH95" i="2"/>
  <c r="AI133" i="16"/>
  <c r="AM42" i="17"/>
  <c r="AM106" i="17"/>
  <c r="M55" i="17"/>
  <c r="AH205" i="2"/>
  <c r="AI337" i="9"/>
  <c r="M103" i="1"/>
  <c r="AH59" i="2"/>
  <c r="AI101" i="13"/>
  <c r="AH55" i="2"/>
  <c r="AH62" i="13"/>
  <c r="AH57" i="13" s="1"/>
  <c r="AH58" i="2"/>
  <c r="AI85" i="13"/>
  <c r="AH73" i="2"/>
  <c r="AH163" i="2"/>
  <c r="AH74" i="2"/>
  <c r="AH169" i="9"/>
  <c r="AH183" i="9"/>
  <c r="AH68" i="2"/>
  <c r="AH72" i="2"/>
  <c r="AK44" i="8"/>
  <c r="AK45" i="8" s="1"/>
  <c r="AK264" i="2"/>
  <c r="AL3" i="8"/>
  <c r="AK86" i="8"/>
  <c r="AJ269" i="2"/>
  <c r="AJ266" i="2" s="1"/>
  <c r="AJ274" i="2"/>
  <c r="AI274" i="2"/>
  <c r="AJ69" i="8"/>
  <c r="AH179" i="9"/>
  <c r="AH177" i="9"/>
  <c r="AH178" i="9"/>
  <c r="AI215" i="2"/>
  <c r="AH218" i="2"/>
  <c r="AH208" i="2"/>
  <c r="AH250" i="2"/>
  <c r="AH219" i="2"/>
  <c r="AH209" i="2"/>
  <c r="AH15" i="9"/>
  <c r="AI66" i="2"/>
  <c r="AH246" i="2"/>
  <c r="AH236" i="2" s="1"/>
  <c r="AG218" i="9"/>
  <c r="AG223" i="9"/>
  <c r="AH204" i="2"/>
  <c r="AH227" i="2"/>
  <c r="AH217" i="2"/>
  <c r="AI69" i="16"/>
  <c r="AI330" i="9"/>
  <c r="AJ3" i="9"/>
  <c r="AG253" i="2"/>
  <c r="AG252" i="2"/>
  <c r="AG182" i="9"/>
  <c r="AG124" i="1"/>
  <c r="AG123" i="1"/>
  <c r="AG180" i="9"/>
  <c r="AG181" i="9"/>
  <c r="AI21" i="15"/>
  <c r="AH180" i="2"/>
  <c r="AD23" i="2"/>
  <c r="AD21" i="2"/>
  <c r="AC21" i="2"/>
  <c r="AI201" i="9"/>
  <c r="AH13" i="9"/>
  <c r="AH14" i="9"/>
  <c r="AI85" i="9"/>
  <c r="AI53" i="9" s="1"/>
  <c r="AI69" i="2"/>
  <c r="AI15" i="8"/>
  <c r="AI267" i="2"/>
  <c r="AI216" i="2"/>
  <c r="AI95" i="2"/>
  <c r="AN42" i="15"/>
  <c r="AH48" i="1"/>
  <c r="AH80" i="2"/>
  <c r="AI44" i="2"/>
  <c r="AK42" i="11"/>
  <c r="AM3" i="16"/>
  <c r="AN42" i="16"/>
  <c r="AN26" i="17"/>
  <c r="AH260" i="2"/>
  <c r="AJ74" i="12"/>
  <c r="AJ106" i="17"/>
  <c r="AH181" i="2"/>
  <c r="AH62" i="16"/>
  <c r="AH142" i="10"/>
  <c r="AH84" i="2"/>
  <c r="AI52" i="2"/>
  <c r="AH142" i="2"/>
  <c r="AI339" i="9"/>
  <c r="AI338" i="9"/>
  <c r="AI63" i="8"/>
  <c r="AI268" i="2"/>
  <c r="AH129" i="2"/>
  <c r="AH124" i="2" s="1"/>
  <c r="AN74" i="11"/>
  <c r="AF252" i="2"/>
  <c r="AK122" i="16"/>
  <c r="AK90" i="15"/>
  <c r="AG222" i="9"/>
  <c r="AJ237" i="9"/>
  <c r="AY122" i="13"/>
  <c r="AH184" i="2"/>
  <c r="AH247" i="9"/>
  <c r="AI238" i="9"/>
  <c r="AJ85" i="11"/>
  <c r="AI36" i="2"/>
  <c r="AH156" i="2"/>
  <c r="AJ74" i="11"/>
  <c r="AH259" i="2"/>
  <c r="AH140" i="10"/>
  <c r="AN74" i="12"/>
  <c r="AI5" i="8"/>
  <c r="AI19" i="8"/>
  <c r="AL3" i="17"/>
  <c r="AI186" i="2"/>
  <c r="AN106" i="17"/>
  <c r="AJ189" i="9"/>
  <c r="AH51" i="3"/>
  <c r="AH151" i="2"/>
  <c r="AJ42" i="12"/>
  <c r="AH65" i="8"/>
  <c r="AH146" i="3"/>
  <c r="AO74" i="17"/>
  <c r="AG327" i="9"/>
  <c r="AH318" i="9"/>
  <c r="AJ48" i="2"/>
  <c r="AK101" i="12"/>
  <c r="AK3" i="11"/>
  <c r="AJ141" i="2"/>
  <c r="AK140" i="12"/>
  <c r="AK141" i="12" s="1"/>
  <c r="AL133" i="12" s="1"/>
  <c r="AK133" i="12"/>
  <c r="AJ51" i="2"/>
  <c r="AN122" i="14"/>
  <c r="AJ26" i="12"/>
  <c r="AI85" i="2"/>
  <c r="AH77" i="2"/>
  <c r="AJ3" i="10"/>
  <c r="AH35" i="1"/>
  <c r="AH105" i="2"/>
  <c r="AN26" i="11"/>
  <c r="AH254" i="9"/>
  <c r="AG263" i="9"/>
  <c r="AK57" i="8"/>
  <c r="AJ37" i="12"/>
  <c r="AG23" i="2"/>
  <c r="AG21" i="2"/>
  <c r="AH127" i="2"/>
  <c r="AN122" i="17"/>
  <c r="AN90" i="16"/>
  <c r="AP42" i="14"/>
  <c r="AH206" i="9"/>
  <c r="AG215" i="9"/>
  <c r="AG211" i="2"/>
  <c r="AO10" i="9"/>
  <c r="AH196" i="2"/>
  <c r="AN106" i="15"/>
  <c r="AI101" i="9"/>
  <c r="AI40" i="2"/>
  <c r="AO90" i="15"/>
  <c r="AI69" i="13"/>
  <c r="AI62" i="2"/>
  <c r="AI152" i="2"/>
  <c r="AJ133" i="13"/>
  <c r="AI94" i="8"/>
  <c r="AH16" i="8"/>
  <c r="AH18" i="8"/>
  <c r="AH136" i="1"/>
  <c r="AH272" i="2"/>
  <c r="AH271" i="2" s="1"/>
  <c r="AF211" i="2"/>
  <c r="AF203" i="2"/>
  <c r="AF201" i="2"/>
  <c r="AK74" i="17"/>
  <c r="AH131" i="2"/>
  <c r="AH92" i="10"/>
  <c r="AJ37" i="9"/>
  <c r="AO9" i="8"/>
  <c r="AI137" i="2"/>
  <c r="AK92" i="12"/>
  <c r="AK85" i="12"/>
  <c r="AJ47" i="2"/>
  <c r="AJ117" i="13"/>
  <c r="AI61" i="2"/>
  <c r="AH134" i="2"/>
  <c r="AI5" i="13"/>
  <c r="AH63" i="2"/>
  <c r="AK108" i="16"/>
  <c r="AK101" i="16"/>
  <c r="AJ92" i="2"/>
  <c r="AJ122" i="17"/>
  <c r="AJ106" i="13"/>
  <c r="AH49" i="1"/>
  <c r="AH52" i="3"/>
  <c r="AN90" i="17"/>
  <c r="AK26" i="8"/>
  <c r="AJ37" i="11"/>
  <c r="AJ69" i="12"/>
  <c r="AI46" i="2"/>
  <c r="AP3" i="14"/>
  <c r="AI46" i="1"/>
  <c r="AI138" i="2"/>
  <c r="AL335" i="9"/>
  <c r="AH175" i="2"/>
  <c r="AI91" i="2"/>
  <c r="AH79" i="2"/>
  <c r="AI69" i="15"/>
  <c r="AI53" i="15" s="1"/>
  <c r="AI60" i="15" s="1"/>
  <c r="AI78" i="2" s="1"/>
  <c r="AI76" i="2" s="1"/>
  <c r="AI226" i="2"/>
  <c r="AH257" i="2"/>
  <c r="AH37" i="3"/>
  <c r="AH49" i="3"/>
  <c r="AW9" i="9"/>
  <c r="AI21" i="16"/>
  <c r="AH88" i="2"/>
  <c r="AJ26" i="13"/>
  <c r="AI37" i="2"/>
  <c r="AJ101" i="11"/>
  <c r="AI225" i="2"/>
  <c r="AI127" i="1"/>
  <c r="AI214" i="2"/>
  <c r="AH69" i="1"/>
  <c r="AH74" i="3"/>
  <c r="AI94" i="2"/>
  <c r="AG201" i="2"/>
  <c r="AI50" i="2"/>
  <c r="AJ117" i="12"/>
  <c r="AJ253" i="9"/>
  <c r="AH227" i="9"/>
  <c r="AH255" i="2"/>
  <c r="AI33" i="2"/>
  <c r="AJ205" i="9"/>
  <c r="AH247" i="2"/>
  <c r="AH237" i="2" s="1"/>
  <c r="AH118" i="1"/>
  <c r="AH206" i="2"/>
  <c r="AK69" i="8"/>
  <c r="AH130" i="2"/>
  <c r="AL3" i="12"/>
  <c r="AN26" i="12"/>
  <c r="AH96" i="8"/>
  <c r="AH87" i="8"/>
  <c r="AH14" i="8"/>
  <c r="AI13" i="8"/>
  <c r="AJ12" i="8"/>
  <c r="AN42" i="17"/>
  <c r="AH185" i="2"/>
  <c r="AH96" i="3"/>
  <c r="AI41" i="2"/>
  <c r="AJ5" i="11"/>
  <c r="AJ26" i="17"/>
  <c r="AN90" i="14"/>
  <c r="P23" i="2"/>
  <c r="P21" i="2"/>
  <c r="O21" i="2"/>
  <c r="AG199" i="9"/>
  <c r="AH190" i="9"/>
  <c r="AJ301" i="9"/>
  <c r="AI182" i="2"/>
  <c r="AI86" i="1"/>
  <c r="AH243" i="2"/>
  <c r="AH233" i="2" s="1"/>
  <c r="AG67" i="8"/>
  <c r="AH58" i="8"/>
  <c r="BD137" i="11"/>
  <c r="AJ42" i="17"/>
  <c r="P203" i="2"/>
  <c r="P201" i="2"/>
  <c r="O201" i="2"/>
  <c r="AN26" i="16"/>
  <c r="AH62" i="12"/>
  <c r="AH136" i="2"/>
  <c r="AN26" i="13"/>
  <c r="AJ313" i="9"/>
  <c r="AI229" i="2"/>
  <c r="AH125" i="2"/>
  <c r="AH62" i="11"/>
  <c r="AJ69" i="11"/>
  <c r="AI35" i="2"/>
  <c r="AN74" i="16"/>
  <c r="AN106" i="13"/>
  <c r="AM10" i="8"/>
  <c r="AH81" i="2"/>
  <c r="AI101" i="15"/>
  <c r="AH83" i="2"/>
  <c r="AJ5" i="12"/>
  <c r="AH338" i="9"/>
  <c r="AH339" i="9"/>
  <c r="AF222" i="9"/>
  <c r="AI39" i="2"/>
  <c r="AJ117" i="11"/>
  <c r="AH302" i="9"/>
  <c r="AG311" i="9"/>
  <c r="AG231" i="9"/>
  <c r="AI95" i="1"/>
  <c r="AI24" i="1" s="1"/>
  <c r="AH93" i="3"/>
  <c r="AM3" i="13"/>
  <c r="AN106" i="16"/>
  <c r="AJ285" i="9"/>
  <c r="AH126" i="1"/>
  <c r="AH256" i="2"/>
  <c r="AH63" i="9"/>
  <c r="AH245" i="2"/>
  <c r="AJ90" i="17"/>
  <c r="AF23" i="2"/>
  <c r="AF21" i="2"/>
  <c r="AF32" i="2"/>
  <c r="AN42" i="12"/>
  <c r="AO122" i="16"/>
  <c r="AJ26" i="11"/>
  <c r="AI187" i="9"/>
  <c r="AJ187" i="9"/>
  <c r="AK187" i="9"/>
  <c r="AL187" i="9"/>
  <c r="AM187" i="9"/>
  <c r="AN187" i="9"/>
  <c r="AO187" i="9"/>
  <c r="AP187" i="9"/>
  <c r="AQ187" i="9"/>
  <c r="AR187" i="9"/>
  <c r="AS187" i="9"/>
  <c r="AT187" i="9"/>
  <c r="AU187" i="9"/>
  <c r="AV187" i="9"/>
  <c r="AW187" i="9"/>
  <c r="AX187" i="9"/>
  <c r="AY187" i="9"/>
  <c r="AZ187" i="9"/>
  <c r="BA187" i="9"/>
  <c r="BB187" i="9"/>
  <c r="BC187" i="9"/>
  <c r="BD187" i="9"/>
  <c r="BE187" i="9"/>
  <c r="BF187" i="9"/>
  <c r="BG187" i="9"/>
  <c r="BH187" i="9"/>
  <c r="BI187" i="9"/>
  <c r="BJ187" i="9"/>
  <c r="BK187" i="9"/>
  <c r="BL187" i="9"/>
  <c r="BM187" i="9"/>
  <c r="BN187" i="9"/>
  <c r="BO187" i="9"/>
  <c r="AH30" i="10"/>
  <c r="AH123" i="2"/>
  <c r="AH159" i="2"/>
  <c r="AN74" i="15"/>
  <c r="AO42" i="11"/>
  <c r="AI286" i="9"/>
  <c r="AD203" i="2"/>
  <c r="AD201" i="2"/>
  <c r="AC201" i="2"/>
  <c r="AI37" i="15"/>
  <c r="AH97" i="3"/>
  <c r="AM317" i="9"/>
  <c r="AH147" i="2"/>
  <c r="AI61" i="8"/>
  <c r="AH28" i="2"/>
  <c r="AI117" i="15"/>
  <c r="AH24" i="2"/>
  <c r="AI59" i="1"/>
  <c r="AI63" i="3"/>
  <c r="AI21" i="13"/>
  <c r="AI59" i="2"/>
  <c r="AK85" i="9"/>
  <c r="AH145" i="2"/>
  <c r="AI53" i="13"/>
  <c r="AJ216" i="2"/>
  <c r="AH56" i="1"/>
  <c r="AH149" i="2"/>
  <c r="AH148" i="2"/>
  <c r="AH65" i="13"/>
  <c r="AI205" i="2"/>
  <c r="AI73" i="2"/>
  <c r="AI163" i="2"/>
  <c r="AH158" i="2"/>
  <c r="AH164" i="2"/>
  <c r="AH162" i="2"/>
  <c r="AI74" i="2"/>
  <c r="AI133" i="9"/>
  <c r="AK37" i="8"/>
  <c r="AL264" i="2"/>
  <c r="AL86" i="8"/>
  <c r="AM3" i="8"/>
  <c r="AI138" i="1"/>
  <c r="AI147" i="3"/>
  <c r="AJ21" i="11"/>
  <c r="AI227" i="2"/>
  <c r="AH340" i="9"/>
  <c r="AH331" i="9"/>
  <c r="AH84" i="1"/>
  <c r="AJ337" i="9"/>
  <c r="AJ330" i="9"/>
  <c r="AK3" i="9"/>
  <c r="AK44" i="9"/>
  <c r="AJ21" i="9"/>
  <c r="AH258" i="2"/>
  <c r="AH71" i="3"/>
  <c r="AH18" i="9"/>
  <c r="AH114" i="1"/>
  <c r="AH104" i="1" s="1"/>
  <c r="AH16" i="9"/>
  <c r="AH17" i="9"/>
  <c r="AI149" i="9"/>
  <c r="AH249" i="2"/>
  <c r="AH239" i="2" s="1"/>
  <c r="AH120" i="1"/>
  <c r="AH110" i="1"/>
  <c r="AJ85" i="9"/>
  <c r="AI176" i="9"/>
  <c r="AI177" i="9"/>
  <c r="AI117" i="9"/>
  <c r="AI12" i="9"/>
  <c r="AI13" i="9"/>
  <c r="AI14" i="9"/>
  <c r="AI246" i="2"/>
  <c r="AH117" i="1"/>
  <c r="AH107" i="1"/>
  <c r="AH91" i="3"/>
  <c r="AI70" i="2"/>
  <c r="AH207" i="2"/>
  <c r="AH126" i="3"/>
  <c r="AH116" i="3" s="1"/>
  <c r="AI5" i="9"/>
  <c r="AI19" i="9"/>
  <c r="AI169" i="9"/>
  <c r="AI183" i="9"/>
  <c r="AI21" i="9"/>
  <c r="AI90" i="2"/>
  <c r="AI62" i="16"/>
  <c r="AI57" i="16" s="1"/>
  <c r="AJ37" i="13"/>
  <c r="AH248" i="2"/>
  <c r="AH238" i="2" s="1"/>
  <c r="AH13" i="2" s="1"/>
  <c r="AH64" i="9"/>
  <c r="AH65" i="9" s="1"/>
  <c r="AH119" i="1"/>
  <c r="AH281" i="9"/>
  <c r="AH182" i="9"/>
  <c r="AH180" i="9"/>
  <c r="AH181" i="9"/>
  <c r="AJ40" i="2"/>
  <c r="AJ15" i="8"/>
  <c r="AJ267" i="2"/>
  <c r="AJ44" i="2"/>
  <c r="AJ95" i="2"/>
  <c r="AJ69" i="2"/>
  <c r="AH58" i="3"/>
  <c r="AH65" i="1"/>
  <c r="AH222" i="2"/>
  <c r="AK90" i="17"/>
  <c r="AH66" i="9"/>
  <c r="AH116" i="1"/>
  <c r="AO106" i="16"/>
  <c r="AJ39" i="2"/>
  <c r="AI81" i="2"/>
  <c r="AN10" i="8"/>
  <c r="AO106" i="13"/>
  <c r="BE137" i="11"/>
  <c r="AH67" i="8"/>
  <c r="AI58" i="8"/>
  <c r="AJ41" i="2"/>
  <c r="AO26" i="12"/>
  <c r="AH39" i="1"/>
  <c r="AH127" i="3"/>
  <c r="AH117" i="3" s="1"/>
  <c r="AK253" i="9"/>
  <c r="AI249" i="9"/>
  <c r="AH178" i="2"/>
  <c r="AH128" i="1"/>
  <c r="AH108" i="1"/>
  <c r="AH270" i="9"/>
  <c r="AH279" i="9"/>
  <c r="AI265" i="9"/>
  <c r="AI257" i="2"/>
  <c r="AI181" i="2"/>
  <c r="AM335" i="9"/>
  <c r="AO90" i="17"/>
  <c r="AI49" i="1"/>
  <c r="AI52" i="3"/>
  <c r="AK106" i="13"/>
  <c r="AJ5" i="13"/>
  <c r="AI63" i="2"/>
  <c r="AI48" i="3"/>
  <c r="AI46" i="3" s="1"/>
  <c r="AI44" i="3" s="1"/>
  <c r="AP90" i="15"/>
  <c r="AJ133" i="11"/>
  <c r="AP10" i="9"/>
  <c r="AI206" i="9"/>
  <c r="AH215" i="9"/>
  <c r="AH36" i="1"/>
  <c r="AO26" i="11"/>
  <c r="AH195" i="2"/>
  <c r="AH167" i="2"/>
  <c r="AO122" i="14"/>
  <c r="AK108" i="12"/>
  <c r="AK110" i="12" s="1"/>
  <c r="AK138" i="2" s="1"/>
  <c r="AK109" i="12"/>
  <c r="AH130" i="3"/>
  <c r="AH120" i="3" s="1"/>
  <c r="AH121" i="1"/>
  <c r="AK42" i="15"/>
  <c r="AH58" i="1"/>
  <c r="AK189" i="9"/>
  <c r="AI97" i="3"/>
  <c r="AO74" i="12"/>
  <c r="AK74" i="11"/>
  <c r="AK122" i="14"/>
  <c r="AO74" i="11"/>
  <c r="AH38" i="1"/>
  <c r="AI62" i="8"/>
  <c r="AH174" i="2"/>
  <c r="AH85" i="3"/>
  <c r="AH85" i="1"/>
  <c r="AH65" i="16"/>
  <c r="AP138" i="16"/>
  <c r="AH140" i="3"/>
  <c r="AK28" i="12"/>
  <c r="AL21" i="12" s="1"/>
  <c r="AO42" i="15"/>
  <c r="AI266" i="2"/>
  <c r="AJ5" i="8"/>
  <c r="AJ19" i="8"/>
  <c r="AK92" i="14"/>
  <c r="AJ286" i="9"/>
  <c r="AO74" i="15"/>
  <c r="AH70" i="3"/>
  <c r="AP122" i="16"/>
  <c r="AH235" i="2"/>
  <c r="AK124" i="11"/>
  <c r="AI83" i="2"/>
  <c r="AH171" i="2"/>
  <c r="AH76" i="1"/>
  <c r="AK42" i="16"/>
  <c r="AI125" i="2"/>
  <c r="AI62" i="11"/>
  <c r="AI57" i="11" s="1"/>
  <c r="AH36" i="3"/>
  <c r="AH63" i="11"/>
  <c r="AI260" i="2"/>
  <c r="AI131" i="1"/>
  <c r="AK313" i="9"/>
  <c r="AK327" i="9" s="1"/>
  <c r="AJ229" i="2"/>
  <c r="AK320" i="9"/>
  <c r="AH47" i="3"/>
  <c r="AH63" i="12"/>
  <c r="AH64" i="12" s="1"/>
  <c r="AH46" i="10"/>
  <c r="AO26" i="16"/>
  <c r="AK42" i="17"/>
  <c r="AK301" i="9"/>
  <c r="AO90" i="14"/>
  <c r="AI131" i="2"/>
  <c r="AM3" i="12"/>
  <c r="AI123" i="2"/>
  <c r="AH254" i="2"/>
  <c r="AI245" i="2"/>
  <c r="AI235" i="2" s="1"/>
  <c r="AI127" i="2"/>
  <c r="AK26" i="13"/>
  <c r="AX9" i="9"/>
  <c r="AQ3" i="14"/>
  <c r="AI136" i="2"/>
  <c r="AI62" i="12"/>
  <c r="AL26" i="8"/>
  <c r="AK92" i="2"/>
  <c r="AH45" i="3"/>
  <c r="AJ61" i="2"/>
  <c r="AK124" i="13"/>
  <c r="AK125" i="13"/>
  <c r="AK117" i="13"/>
  <c r="AK133" i="13"/>
  <c r="AJ152" i="2"/>
  <c r="AK140" i="13"/>
  <c r="AJ62" i="2"/>
  <c r="AO90" i="16"/>
  <c r="AH38" i="3"/>
  <c r="AK37" i="12"/>
  <c r="AK44" i="12"/>
  <c r="AK45" i="12"/>
  <c r="AK106" i="16"/>
  <c r="AL3" i="11"/>
  <c r="AP74" i="17"/>
  <c r="AK90" i="16"/>
  <c r="AK74" i="15"/>
  <c r="AI57" i="2"/>
  <c r="AH139" i="3"/>
  <c r="AI126" i="2"/>
  <c r="AH88" i="1"/>
  <c r="AH40" i="3"/>
  <c r="AI64" i="8"/>
  <c r="AI273" i="2"/>
  <c r="AI66" i="8"/>
  <c r="AI137" i="1"/>
  <c r="AI340" i="9"/>
  <c r="AI331" i="9"/>
  <c r="AH53" i="3"/>
  <c r="AI197" i="2"/>
  <c r="AK74" i="12"/>
  <c r="AH240" i="2"/>
  <c r="AJ21" i="12"/>
  <c r="AI85" i="15"/>
  <c r="AI206" i="2"/>
  <c r="AJ13" i="8"/>
  <c r="AJ14" i="8"/>
  <c r="AI14" i="8"/>
  <c r="AH54" i="1"/>
  <c r="AH34" i="3"/>
  <c r="AO42" i="12"/>
  <c r="AH125" i="3"/>
  <c r="AH115" i="3" s="1"/>
  <c r="AH136" i="3"/>
  <c r="AK285" i="9"/>
  <c r="AN3" i="13"/>
  <c r="AI302" i="9"/>
  <c r="AH311" i="9"/>
  <c r="AO74" i="16"/>
  <c r="AJ35" i="2"/>
  <c r="AK69" i="11"/>
  <c r="AH34" i="1"/>
  <c r="AH123" i="3"/>
  <c r="AI93" i="3"/>
  <c r="AK26" i="17"/>
  <c r="AO42" i="17"/>
  <c r="AK74" i="16"/>
  <c r="AK205" i="9"/>
  <c r="AH135" i="3"/>
  <c r="AH228" i="9"/>
  <c r="AH229" i="9"/>
  <c r="AK117" i="16"/>
  <c r="AJ94" i="2"/>
  <c r="AK124" i="16"/>
  <c r="AK94" i="2" s="1"/>
  <c r="AJ69" i="9"/>
  <c r="AI256" i="2"/>
  <c r="AJ37" i="2"/>
  <c r="AK101" i="11"/>
  <c r="AK108" i="11"/>
  <c r="AH137" i="3"/>
  <c r="AI79" i="2"/>
  <c r="AI49" i="3"/>
  <c r="AJ46" i="2"/>
  <c r="AK76" i="12"/>
  <c r="AK46" i="2" s="1"/>
  <c r="AK77" i="12"/>
  <c r="AK69" i="12"/>
  <c r="AK37" i="11"/>
  <c r="AK122" i="17"/>
  <c r="AJ182" i="2"/>
  <c r="AH153" i="2"/>
  <c r="AI151" i="2"/>
  <c r="AJ137" i="2"/>
  <c r="AH135" i="1"/>
  <c r="AI130" i="2"/>
  <c r="AO106" i="15"/>
  <c r="AJ95" i="1"/>
  <c r="AI254" i="9"/>
  <c r="AH263" i="9"/>
  <c r="AK3" i="15"/>
  <c r="AK26" i="12"/>
  <c r="AJ138" i="2"/>
  <c r="AH327" i="9"/>
  <c r="AI318" i="9"/>
  <c r="AK42" i="12"/>
  <c r="AH62" i="3"/>
  <c r="AI95" i="8"/>
  <c r="AJ238" i="9"/>
  <c r="AH95" i="3"/>
  <c r="AZ122" i="13"/>
  <c r="AJ60" i="8"/>
  <c r="AJ53" i="8"/>
  <c r="AI142" i="2"/>
  <c r="AH92" i="3"/>
  <c r="AH63" i="16"/>
  <c r="AK106" i="17"/>
  <c r="AJ101" i="9"/>
  <c r="AN317" i="9"/>
  <c r="AP42" i="11"/>
  <c r="AI228" i="2"/>
  <c r="AK26" i="11"/>
  <c r="AI129" i="2"/>
  <c r="AH173" i="2"/>
  <c r="AO26" i="13"/>
  <c r="AH44" i="1"/>
  <c r="AH65" i="12"/>
  <c r="AH57" i="12"/>
  <c r="AH66" i="12"/>
  <c r="AH199" i="9"/>
  <c r="AI190" i="9"/>
  <c r="AK12" i="11"/>
  <c r="AH89" i="1"/>
  <c r="AJ96" i="2"/>
  <c r="AK12" i="16"/>
  <c r="AK96" i="2" s="1"/>
  <c r="AH41" i="3"/>
  <c r="AI140" i="2"/>
  <c r="AJ50" i="2"/>
  <c r="AK117" i="12"/>
  <c r="AK124" i="12"/>
  <c r="AK50" i="2" s="1"/>
  <c r="AK125" i="12"/>
  <c r="AI184" i="2"/>
  <c r="AI88" i="2"/>
  <c r="AH62" i="15"/>
  <c r="AH57" i="15" s="1"/>
  <c r="AH169" i="2"/>
  <c r="AH79" i="10"/>
  <c r="AJ91" i="2"/>
  <c r="AK85" i="16"/>
  <c r="AH86" i="3"/>
  <c r="AI45" i="1"/>
  <c r="AP9" i="8"/>
  <c r="AK37" i="9"/>
  <c r="AH42" i="3"/>
  <c r="AH17" i="8"/>
  <c r="AH145" i="3"/>
  <c r="AI224" i="2"/>
  <c r="AI204" i="2"/>
  <c r="AK26" i="16"/>
  <c r="AH102" i="3"/>
  <c r="AQ42" i="14"/>
  <c r="AO122" i="17"/>
  <c r="AH110" i="10"/>
  <c r="AL57" i="8"/>
  <c r="AK21" i="8"/>
  <c r="AK28" i="8" s="1"/>
  <c r="AI77" i="2"/>
  <c r="AI175" i="2"/>
  <c r="AK51" i="2"/>
  <c r="AK90" i="14"/>
  <c r="AO106" i="17"/>
  <c r="AM3" i="17"/>
  <c r="AH67" i="3"/>
  <c r="AK92" i="11"/>
  <c r="AJ36" i="2"/>
  <c r="AK85" i="11"/>
  <c r="AK237" i="9"/>
  <c r="AK106" i="15"/>
  <c r="AH126" i="10"/>
  <c r="AI133" i="15"/>
  <c r="AH328" i="9"/>
  <c r="AH131" i="1"/>
  <c r="AO26" i="17"/>
  <c r="AO42" i="16"/>
  <c r="AN3" i="16"/>
  <c r="AI134" i="2"/>
  <c r="AH97" i="10"/>
  <c r="AH170" i="2"/>
  <c r="AH94" i="10"/>
  <c r="AI185" i="2"/>
  <c r="AI96" i="3"/>
  <c r="AI247" i="2"/>
  <c r="AI237" i="2" s="1"/>
  <c r="AI118" i="1"/>
  <c r="AI16" i="8"/>
  <c r="AI272" i="2"/>
  <c r="AI271" i="2"/>
  <c r="AI18" i="8"/>
  <c r="AI136" i="1"/>
  <c r="AI159" i="2"/>
  <c r="AJ147" i="3"/>
  <c r="AJ144" i="3" s="1"/>
  <c r="AJ138" i="1"/>
  <c r="AJ215" i="2"/>
  <c r="AJ247" i="2"/>
  <c r="AI74" i="3"/>
  <c r="AI156" i="2"/>
  <c r="AI14" i="10"/>
  <c r="AH63" i="13"/>
  <c r="AH64" i="13"/>
  <c r="AH33" i="10"/>
  <c r="AJ123" i="2"/>
  <c r="AJ33" i="2"/>
  <c r="AK108" i="9"/>
  <c r="AL101" i="9" s="1"/>
  <c r="AK44" i="16"/>
  <c r="AK45" i="16" s="1"/>
  <c r="AH55" i="1"/>
  <c r="AH53" i="1"/>
  <c r="AI56" i="1"/>
  <c r="AI149" i="2"/>
  <c r="AH60" i="3"/>
  <c r="AH66" i="13"/>
  <c r="AH56" i="3"/>
  <c r="AK108" i="13"/>
  <c r="AJ101" i="13"/>
  <c r="AI58" i="2"/>
  <c r="AI62" i="13"/>
  <c r="AH59" i="3"/>
  <c r="AI55" i="2"/>
  <c r="AI236" i="2"/>
  <c r="AJ74" i="2"/>
  <c r="AH73" i="3"/>
  <c r="AH75" i="3"/>
  <c r="AI68" i="2"/>
  <c r="AH69" i="3"/>
  <c r="AH68" i="1"/>
  <c r="AI72" i="2"/>
  <c r="AK5" i="14"/>
  <c r="AH64" i="1"/>
  <c r="AH63" i="1"/>
  <c r="AK44" i="14"/>
  <c r="AM264" i="2"/>
  <c r="AM86" i="8"/>
  <c r="AN3" i="8"/>
  <c r="AI135" i="1"/>
  <c r="AJ201" i="9"/>
  <c r="AK28" i="11"/>
  <c r="AK30" i="11" s="1"/>
  <c r="AK123" i="2" s="1"/>
  <c r="AK21" i="11"/>
  <c r="AJ218" i="2"/>
  <c r="AK76" i="16"/>
  <c r="AK90" i="2" s="1"/>
  <c r="AK69" i="16"/>
  <c r="AJ90" i="2"/>
  <c r="AJ250" i="2"/>
  <c r="AJ219" i="2"/>
  <c r="AJ209" i="2" s="1"/>
  <c r="AI117" i="1"/>
  <c r="AI107" i="1"/>
  <c r="AI219" i="2"/>
  <c r="AI209" i="2"/>
  <c r="AJ149" i="9"/>
  <c r="AH129" i="1"/>
  <c r="AH125" i="1"/>
  <c r="AH230" i="9"/>
  <c r="AK92" i="9"/>
  <c r="AK93" i="9"/>
  <c r="AI233" i="9"/>
  <c r="AI247" i="9"/>
  <c r="AI218" i="2"/>
  <c r="AI208" i="2"/>
  <c r="AJ133" i="9"/>
  <c r="AH217" i="9"/>
  <c r="AH295" i="9"/>
  <c r="AH231" i="9"/>
  <c r="AI63" i="16"/>
  <c r="AI64" i="16" s="1"/>
  <c r="AI65" i="16"/>
  <c r="AI180" i="2"/>
  <c r="AJ70" i="2"/>
  <c r="AK108" i="14"/>
  <c r="AK101" i="14"/>
  <c r="AI126" i="3"/>
  <c r="AI15" i="9"/>
  <c r="AJ5" i="9"/>
  <c r="AJ19" i="9"/>
  <c r="AJ12" i="9"/>
  <c r="AI212" i="2"/>
  <c r="AI179" i="9"/>
  <c r="AJ169" i="9"/>
  <c r="AJ183" i="9"/>
  <c r="AI178" i="9"/>
  <c r="AJ176" i="9"/>
  <c r="AH129" i="3"/>
  <c r="AL3" i="9"/>
  <c r="AK337" i="9"/>
  <c r="AK330" i="9"/>
  <c r="AI258" i="2"/>
  <c r="AI129" i="1"/>
  <c r="AJ211" i="9"/>
  <c r="AJ212" i="9"/>
  <c r="AJ213" i="9"/>
  <c r="AK37" i="13"/>
  <c r="AK44" i="13"/>
  <c r="AI160" i="2"/>
  <c r="AI66" i="1"/>
  <c r="AI217" i="2"/>
  <c r="AI207" i="2"/>
  <c r="AI281" i="9"/>
  <c r="AI295" i="9"/>
  <c r="AK5" i="16"/>
  <c r="AH58" i="12"/>
  <c r="AH128" i="3"/>
  <c r="AH118" i="3" s="1"/>
  <c r="AH13" i="3" s="1"/>
  <c r="AH138" i="3"/>
  <c r="AH134" i="3"/>
  <c r="AJ339" i="9"/>
  <c r="AJ338" i="9"/>
  <c r="AK126" i="11"/>
  <c r="AK39" i="2"/>
  <c r="AK41" i="2"/>
  <c r="AK14" i="11"/>
  <c r="AK131" i="2" s="1"/>
  <c r="AK30" i="12"/>
  <c r="AK44" i="2"/>
  <c r="AH81" i="3"/>
  <c r="AP42" i="16"/>
  <c r="AI86" i="3"/>
  <c r="AI167" i="2"/>
  <c r="AP122" i="17"/>
  <c r="AI255" i="2"/>
  <c r="AI227" i="9"/>
  <c r="AQ9" i="8"/>
  <c r="AJ88" i="2"/>
  <c r="AI48" i="1"/>
  <c r="AI66" i="12"/>
  <c r="AJ186" i="2"/>
  <c r="AP26" i="13"/>
  <c r="AI38" i="1"/>
  <c r="AI297" i="9"/>
  <c r="AI311" i="9"/>
  <c r="AI67" i="3"/>
  <c r="AI53" i="3"/>
  <c r="BA122" i="13"/>
  <c r="AL3" i="15"/>
  <c r="AL3" i="10"/>
  <c r="AJ254" i="9"/>
  <c r="AI263" i="9"/>
  <c r="AJ48" i="3"/>
  <c r="AJ86" i="1"/>
  <c r="AJ93" i="3"/>
  <c r="AJ62" i="12"/>
  <c r="AJ136" i="2"/>
  <c r="AJ226" i="2"/>
  <c r="AH33" i="1"/>
  <c r="AO3" i="13"/>
  <c r="AI147" i="2"/>
  <c r="AI146" i="2" s="1"/>
  <c r="AQ74" i="17"/>
  <c r="AK3" i="10"/>
  <c r="AP90" i="16"/>
  <c r="AJ63" i="3"/>
  <c r="AM26" i="8"/>
  <c r="AI44" i="1"/>
  <c r="AI65" i="12"/>
  <c r="AI57" i="12"/>
  <c r="AJ225" i="2"/>
  <c r="AK256" i="9"/>
  <c r="AN3" i="12"/>
  <c r="AI34" i="1"/>
  <c r="AI173" i="2"/>
  <c r="AI168" i="2" s="1"/>
  <c r="AP74" i="15"/>
  <c r="AH83" i="1"/>
  <c r="AP74" i="11"/>
  <c r="AH111" i="1"/>
  <c r="AK48" i="2"/>
  <c r="AP122" i="14"/>
  <c r="AH78" i="3"/>
  <c r="AH113" i="10"/>
  <c r="AI215" i="9"/>
  <c r="AJ206" i="9"/>
  <c r="AI93" i="8"/>
  <c r="AK44" i="11"/>
  <c r="AK45" i="11"/>
  <c r="AP26" i="12"/>
  <c r="AI67" i="8"/>
  <c r="AJ58" i="8"/>
  <c r="AI76" i="1"/>
  <c r="AI171" i="2"/>
  <c r="AJ129" i="2"/>
  <c r="AI185" i="9"/>
  <c r="AI199" i="9"/>
  <c r="AH253" i="2"/>
  <c r="AH124" i="1"/>
  <c r="AK140" i="16"/>
  <c r="AK142" i="16" s="1"/>
  <c r="AK185" i="2" s="1"/>
  <c r="AK133" i="16"/>
  <c r="AK21" i="12"/>
  <c r="AK133" i="11"/>
  <c r="AI127" i="3"/>
  <c r="AI117" i="3" s="1"/>
  <c r="AI89" i="1"/>
  <c r="AI45" i="3"/>
  <c r="AL237" i="9"/>
  <c r="AP106" i="17"/>
  <c r="AK21" i="15"/>
  <c r="AK28" i="15"/>
  <c r="AR42" i="14"/>
  <c r="AJ181" i="2"/>
  <c r="AK92" i="16"/>
  <c r="AK91" i="2" s="1"/>
  <c r="AI88" i="1"/>
  <c r="AJ140" i="2"/>
  <c r="AH78" i="1"/>
  <c r="AQ42" i="11"/>
  <c r="AO317" i="9"/>
  <c r="AK238" i="9"/>
  <c r="AP106" i="15"/>
  <c r="AI58" i="1"/>
  <c r="AP42" i="17"/>
  <c r="AH66" i="11"/>
  <c r="AK76" i="11"/>
  <c r="AK78" i="11" s="1"/>
  <c r="AP74" i="16"/>
  <c r="AJ302" i="9"/>
  <c r="AI65" i="8"/>
  <c r="AI146" i="3"/>
  <c r="AI63" i="12"/>
  <c r="AI64" i="12" s="1"/>
  <c r="AI47" i="3"/>
  <c r="AI38" i="3"/>
  <c r="AI116" i="1"/>
  <c r="AJ214" i="2"/>
  <c r="AI42" i="3"/>
  <c r="AP90" i="14"/>
  <c r="AH82" i="3"/>
  <c r="AK286" i="9"/>
  <c r="AP42" i="15"/>
  <c r="AP74" i="12"/>
  <c r="AP26" i="11"/>
  <c r="AJ94" i="8"/>
  <c r="AJ63" i="2"/>
  <c r="AK5" i="13"/>
  <c r="AK12" i="13"/>
  <c r="AK13" i="13"/>
  <c r="AL13" i="13" s="1"/>
  <c r="AJ52" i="3"/>
  <c r="AJ49" i="1"/>
  <c r="AI137" i="3"/>
  <c r="AL253" i="9"/>
  <c r="AP106" i="13"/>
  <c r="AO10" i="8"/>
  <c r="AH106" i="1"/>
  <c r="AH115" i="1"/>
  <c r="AK29" i="12"/>
  <c r="AK69" i="9"/>
  <c r="AK12" i="8"/>
  <c r="AK5" i="8"/>
  <c r="AK19" i="8"/>
  <c r="AI65" i="1"/>
  <c r="AI17" i="8"/>
  <c r="AI145" i="3"/>
  <c r="AO3" i="16"/>
  <c r="AP26" i="17"/>
  <c r="AJ126" i="2"/>
  <c r="AM57" i="8"/>
  <c r="AH74" i="1"/>
  <c r="AH65" i="15"/>
  <c r="AI178" i="2"/>
  <c r="AI51" i="3"/>
  <c r="AH43" i="1"/>
  <c r="AH84" i="3"/>
  <c r="AI40" i="3"/>
  <c r="AJ46" i="1"/>
  <c r="AJ43" i="1" s="1"/>
  <c r="AJ49" i="3"/>
  <c r="AJ85" i="2"/>
  <c r="AI62" i="3"/>
  <c r="AH64" i="3"/>
  <c r="AK78" i="12"/>
  <c r="AK136" i="2" s="1"/>
  <c r="AI169" i="2"/>
  <c r="AJ127" i="2"/>
  <c r="AJ184" i="2"/>
  <c r="AJ62" i="11"/>
  <c r="AJ125" i="2"/>
  <c r="AP42" i="12"/>
  <c r="AK21" i="14"/>
  <c r="AK28" i="14"/>
  <c r="AJ66" i="2"/>
  <c r="AI84" i="2"/>
  <c r="AI35" i="1"/>
  <c r="AM3" i="11"/>
  <c r="AK46" i="12"/>
  <c r="AL301" i="9"/>
  <c r="AK229" i="2"/>
  <c r="AI63" i="11"/>
  <c r="AI36" i="3"/>
  <c r="AQ122" i="16"/>
  <c r="AH66" i="16"/>
  <c r="AH58" i="16"/>
  <c r="AH79" i="1"/>
  <c r="AQ10" i="9"/>
  <c r="AQ90" i="15"/>
  <c r="AI96" i="8"/>
  <c r="AI87" i="8"/>
  <c r="AI153" i="2"/>
  <c r="AN335" i="9"/>
  <c r="AI92" i="3"/>
  <c r="AI270" i="9"/>
  <c r="AI279" i="9"/>
  <c r="AI128" i="1"/>
  <c r="AI108" i="1"/>
  <c r="AH89" i="3"/>
  <c r="AI196" i="2"/>
  <c r="AK13" i="11"/>
  <c r="AL5" i="11" s="1"/>
  <c r="AK5" i="11"/>
  <c r="AK125" i="11"/>
  <c r="AL124" i="11" s="1"/>
  <c r="AP106" i="16"/>
  <c r="AJ77" i="2"/>
  <c r="AK85" i="14"/>
  <c r="AJ185" i="2"/>
  <c r="AJ96" i="3"/>
  <c r="AJ16" i="8"/>
  <c r="AJ18" i="8"/>
  <c r="AJ272" i="2"/>
  <c r="AJ271" i="2" s="1"/>
  <c r="AJ130" i="2"/>
  <c r="AI70" i="3"/>
  <c r="AH75" i="1"/>
  <c r="AN3" i="17"/>
  <c r="AH80" i="3"/>
  <c r="AH63" i="15"/>
  <c r="AK21" i="16"/>
  <c r="AI95" i="3"/>
  <c r="AI90" i="3" s="1"/>
  <c r="AL117" i="12"/>
  <c r="AK126" i="12"/>
  <c r="AJ190" i="9"/>
  <c r="AI259" i="2"/>
  <c r="AI130" i="1"/>
  <c r="AI80" i="2"/>
  <c r="AI62" i="15"/>
  <c r="AJ63" i="8"/>
  <c r="AJ268" i="2"/>
  <c r="AJ318" i="9"/>
  <c r="AI327" i="9"/>
  <c r="AI41" i="3"/>
  <c r="AJ45" i="1"/>
  <c r="AK69" i="15"/>
  <c r="AJ79" i="2"/>
  <c r="AK76" i="15"/>
  <c r="AI136" i="3"/>
  <c r="AL205" i="9"/>
  <c r="AL285" i="9"/>
  <c r="AJ52" i="2"/>
  <c r="AK5" i="12"/>
  <c r="AK12" i="12"/>
  <c r="AK13" i="12"/>
  <c r="AI37" i="3"/>
  <c r="AJ69" i="13"/>
  <c r="AJ151" i="2"/>
  <c r="AK35" i="8"/>
  <c r="AR3" i="14"/>
  <c r="AY9" i="9"/>
  <c r="AI36" i="1"/>
  <c r="AI125" i="3"/>
  <c r="AI115" i="3" s="1"/>
  <c r="AI34" i="3"/>
  <c r="AP26" i="16"/>
  <c r="AJ260" i="2"/>
  <c r="AJ131" i="1"/>
  <c r="AI140" i="3"/>
  <c r="AK117" i="15"/>
  <c r="AK124" i="15"/>
  <c r="AJ83" i="2"/>
  <c r="AL189" i="9"/>
  <c r="AP90" i="17"/>
  <c r="AI85" i="1"/>
  <c r="AJ131" i="2"/>
  <c r="BF137" i="11"/>
  <c r="AK117" i="11"/>
  <c r="AJ159" i="2"/>
  <c r="AJ134" i="2"/>
  <c r="AJ61" i="8"/>
  <c r="AK60" i="8"/>
  <c r="AK140" i="11"/>
  <c r="AK109" i="9"/>
  <c r="AJ246" i="2"/>
  <c r="AH109" i="1"/>
  <c r="AH13" i="1"/>
  <c r="AJ34" i="3"/>
  <c r="AK101" i="9"/>
  <c r="AI43" i="1"/>
  <c r="AJ197" i="2"/>
  <c r="AK37" i="14"/>
  <c r="AJ14" i="10"/>
  <c r="AI164" i="2"/>
  <c r="AI69" i="1"/>
  <c r="AJ85" i="13"/>
  <c r="AK59" i="2"/>
  <c r="AK92" i="13"/>
  <c r="AJ58" i="2"/>
  <c r="AL37" i="16"/>
  <c r="AK46" i="16"/>
  <c r="AJ21" i="13"/>
  <c r="AK37" i="16"/>
  <c r="AJ109" i="10"/>
  <c r="AI145" i="2"/>
  <c r="AI65" i="13"/>
  <c r="AI63" i="13"/>
  <c r="AI64" i="13" s="1"/>
  <c r="AI148" i="2"/>
  <c r="AI60" i="3"/>
  <c r="AJ59" i="2"/>
  <c r="AK101" i="13"/>
  <c r="AK109" i="13"/>
  <c r="AL101" i="13" s="1"/>
  <c r="AJ121" i="1"/>
  <c r="AI116" i="3"/>
  <c r="AI217" i="9"/>
  <c r="AI224" i="9"/>
  <c r="AI220" i="9"/>
  <c r="AJ224" i="2"/>
  <c r="AJ214" i="9"/>
  <c r="AJ117" i="9"/>
  <c r="AK76" i="14"/>
  <c r="AK77" i="14"/>
  <c r="AK69" i="14"/>
  <c r="AI75" i="3"/>
  <c r="AI162" i="2"/>
  <c r="AJ73" i="2"/>
  <c r="AI158" i="2"/>
  <c r="AJ164" i="2"/>
  <c r="AK12" i="14"/>
  <c r="AK13" i="14"/>
  <c r="AL5" i="14" s="1"/>
  <c r="AJ68" i="2"/>
  <c r="AK133" i="14"/>
  <c r="AJ249" i="9"/>
  <c r="AJ263" i="9"/>
  <c r="AN86" i="8"/>
  <c r="AO3" i="8"/>
  <c r="AN264" i="2"/>
  <c r="AJ233" i="9"/>
  <c r="AJ247" i="9" s="1"/>
  <c r="AK240" i="9"/>
  <c r="AK243" i="9" s="1"/>
  <c r="AJ126" i="3"/>
  <c r="AJ63" i="9"/>
  <c r="AJ244" i="2" s="1"/>
  <c r="AJ234" i="2" s="1"/>
  <c r="AJ217" i="2"/>
  <c r="AJ207" i="2" s="1"/>
  <c r="AI248" i="2"/>
  <c r="AI238" i="2" s="1"/>
  <c r="AI13" i="2"/>
  <c r="AI63" i="9"/>
  <c r="AI244" i="2" s="1"/>
  <c r="AJ179" i="9"/>
  <c r="AJ13" i="9"/>
  <c r="AK5" i="9"/>
  <c r="AK19" i="9"/>
  <c r="AJ15" i="9"/>
  <c r="AJ212" i="2"/>
  <c r="AK140" i="9"/>
  <c r="AK133" i="9"/>
  <c r="AK53" i="9" s="1"/>
  <c r="AK60" i="9" s="1"/>
  <c r="AI250" i="2"/>
  <c r="AI240" i="2" s="1"/>
  <c r="AK149" i="9"/>
  <c r="AI231" i="9"/>
  <c r="AJ340" i="9"/>
  <c r="AJ331" i="9"/>
  <c r="AI71" i="3"/>
  <c r="AI138" i="3"/>
  <c r="AK339" i="9"/>
  <c r="AK338" i="9"/>
  <c r="AH224" i="9"/>
  <c r="AH225" i="9"/>
  <c r="AH218" i="9"/>
  <c r="AH223" i="9"/>
  <c r="AJ120" i="1"/>
  <c r="AJ249" i="2"/>
  <c r="AJ239" i="2" s="1"/>
  <c r="AL337" i="9"/>
  <c r="AL330" i="9"/>
  <c r="AM3" i="9"/>
  <c r="AK21" i="9"/>
  <c r="AK28" i="9"/>
  <c r="AI16" i="9"/>
  <c r="AI17" i="9"/>
  <c r="AI18" i="9"/>
  <c r="AI114" i="1"/>
  <c r="AI243" i="2"/>
  <c r="AI66" i="16"/>
  <c r="AI58" i="16"/>
  <c r="AI84" i="1"/>
  <c r="AI83" i="1"/>
  <c r="AI249" i="2"/>
  <c r="AI239" i="2" s="1"/>
  <c r="AI120" i="1"/>
  <c r="AI110" i="1"/>
  <c r="AK215" i="2"/>
  <c r="AK95" i="9"/>
  <c r="AK246" i="2" s="1"/>
  <c r="AK156" i="9"/>
  <c r="AK219" i="2" s="1"/>
  <c r="AJ180" i="2"/>
  <c r="AI58" i="12"/>
  <c r="AJ177" i="9"/>
  <c r="AK169" i="9"/>
  <c r="AK183" i="9"/>
  <c r="AI182" i="9"/>
  <c r="AI180" i="9"/>
  <c r="AI181" i="9"/>
  <c r="AJ160" i="2"/>
  <c r="AI91" i="3"/>
  <c r="AJ291" i="9"/>
  <c r="AJ227" i="2"/>
  <c r="AH222" i="9"/>
  <c r="AH221" i="9"/>
  <c r="AJ117" i="1"/>
  <c r="AJ289" i="9"/>
  <c r="AJ281" i="9"/>
  <c r="AJ295" i="9"/>
  <c r="AK225" i="2"/>
  <c r="AK259" i="9"/>
  <c r="AK257" i="9"/>
  <c r="AK63" i="8"/>
  <c r="AK268" i="2"/>
  <c r="AM189" i="9"/>
  <c r="AK83" i="2"/>
  <c r="AJ240" i="2"/>
  <c r="AZ9" i="9"/>
  <c r="AJ62" i="3"/>
  <c r="AM285" i="9"/>
  <c r="AM205" i="9"/>
  <c r="AK61" i="8"/>
  <c r="AJ62" i="8"/>
  <c r="AK140" i="2"/>
  <c r="AJ191" i="2"/>
  <c r="AO335" i="9"/>
  <c r="AI64" i="3"/>
  <c r="AR10" i="9"/>
  <c r="AM301" i="9"/>
  <c r="AQ42" i="12"/>
  <c r="AJ175" i="2"/>
  <c r="AH73" i="1"/>
  <c r="AN57" i="8"/>
  <c r="AK31" i="8"/>
  <c r="AQ26" i="17"/>
  <c r="AK15" i="8"/>
  <c r="AM253" i="9"/>
  <c r="AJ153" i="2"/>
  <c r="AQ42" i="15"/>
  <c r="AJ245" i="2"/>
  <c r="AQ74" i="16"/>
  <c r="AH58" i="11"/>
  <c r="AQ106" i="15"/>
  <c r="AJ51" i="3"/>
  <c r="AJ85" i="1"/>
  <c r="AQ106" i="17"/>
  <c r="AH123" i="1"/>
  <c r="AQ74" i="15"/>
  <c r="AI84" i="3"/>
  <c r="AI66" i="11"/>
  <c r="AQ90" i="16"/>
  <c r="AK272" i="9"/>
  <c r="AK226" i="2" s="1"/>
  <c r="AK254" i="9"/>
  <c r="AI135" i="3"/>
  <c r="AI228" i="9"/>
  <c r="AI229" i="9"/>
  <c r="AI78" i="3"/>
  <c r="AQ42" i="16"/>
  <c r="AK40" i="2"/>
  <c r="AQ90" i="17"/>
  <c r="AJ173" i="2"/>
  <c r="AJ58" i="1"/>
  <c r="AK52" i="2"/>
  <c r="AK14" i="12"/>
  <c r="AK142" i="2" s="1"/>
  <c r="AK318" i="9"/>
  <c r="AJ327" i="9"/>
  <c r="AK53" i="8"/>
  <c r="AK190" i="9"/>
  <c r="AJ136" i="1"/>
  <c r="AJ135" i="1" s="1"/>
  <c r="AJ89" i="1"/>
  <c r="AR90" i="15"/>
  <c r="AN3" i="11"/>
  <c r="AK66" i="2"/>
  <c r="AK30" i="14"/>
  <c r="AJ36" i="3"/>
  <c r="AJ63" i="11"/>
  <c r="AJ64" i="11" s="1"/>
  <c r="AJ95" i="3"/>
  <c r="AJ65" i="11"/>
  <c r="AJ38" i="3"/>
  <c r="AI74" i="1"/>
  <c r="AI89" i="3"/>
  <c r="AI88" i="3" s="1"/>
  <c r="AQ106" i="13"/>
  <c r="AL12" i="13"/>
  <c r="AL63" i="2" s="1"/>
  <c r="AK63" i="2"/>
  <c r="AQ42" i="17"/>
  <c r="AP317" i="9"/>
  <c r="AK93" i="16"/>
  <c r="AS42" i="14"/>
  <c r="AH252" i="2"/>
  <c r="AJ38" i="1"/>
  <c r="AI82" i="3"/>
  <c r="AQ26" i="12"/>
  <c r="AK111" i="12"/>
  <c r="AK49" i="3" s="1"/>
  <c r="AI78" i="1"/>
  <c r="AI33" i="1"/>
  <c r="AI58" i="3"/>
  <c r="AJ265" i="9"/>
  <c r="AJ257" i="2"/>
  <c r="AJ237" i="2" s="1"/>
  <c r="AJ44" i="1"/>
  <c r="AJ65" i="12"/>
  <c r="AJ57" i="12" s="1"/>
  <c r="AQ26" i="13"/>
  <c r="AJ178" i="2"/>
  <c r="AK28" i="16"/>
  <c r="AK29" i="16"/>
  <c r="AQ122" i="17"/>
  <c r="AL12" i="11"/>
  <c r="AL14" i="11" s="1"/>
  <c r="AK129" i="2"/>
  <c r="AJ65" i="1"/>
  <c r="AJ42" i="3"/>
  <c r="AK125" i="15"/>
  <c r="AQ26" i="16"/>
  <c r="AJ142" i="2"/>
  <c r="AJ169" i="2"/>
  <c r="AI63" i="15"/>
  <c r="AI170" i="2"/>
  <c r="AI139" i="3"/>
  <c r="AJ41" i="3"/>
  <c r="AJ17" i="8"/>
  <c r="AJ145" i="3"/>
  <c r="AJ44" i="10"/>
  <c r="AK101" i="15"/>
  <c r="AK108" i="15"/>
  <c r="AJ81" i="2"/>
  <c r="AR122" i="16"/>
  <c r="AJ34" i="1"/>
  <c r="AK81" i="12"/>
  <c r="AK12" i="15"/>
  <c r="AK13" i="15" s="1"/>
  <c r="AH66" i="15"/>
  <c r="AH58" i="15"/>
  <c r="AI98" i="1"/>
  <c r="AI28" i="1" s="1"/>
  <c r="AI15" i="1" s="1"/>
  <c r="AJ35" i="1"/>
  <c r="AI222" i="2"/>
  <c r="AQ74" i="12"/>
  <c r="AL286" i="9"/>
  <c r="AQ90" i="14"/>
  <c r="AK76" i="9"/>
  <c r="AL238" i="9"/>
  <c r="AJ48" i="1"/>
  <c r="AJ92" i="3"/>
  <c r="AJ90" i="3" s="1"/>
  <c r="AJ88" i="3" s="1"/>
  <c r="AH133" i="3"/>
  <c r="AJ40" i="3"/>
  <c r="AJ67" i="8"/>
  <c r="AK58" i="8"/>
  <c r="AQ122" i="14"/>
  <c r="AQ74" i="11"/>
  <c r="AN26" i="8"/>
  <c r="AK76" i="13"/>
  <c r="AJ57" i="2"/>
  <c r="AK69" i="13"/>
  <c r="AJ76" i="10"/>
  <c r="AM3" i="15"/>
  <c r="AI230" i="9"/>
  <c r="AI126" i="1"/>
  <c r="AI106" i="1"/>
  <c r="AL28" i="12"/>
  <c r="AJ45" i="3"/>
  <c r="AJ70" i="3"/>
  <c r="BG137" i="11"/>
  <c r="AJ140" i="3"/>
  <c r="AS3" i="14"/>
  <c r="AJ273" i="2"/>
  <c r="AJ64" i="8"/>
  <c r="AJ66" i="8"/>
  <c r="AJ137" i="1"/>
  <c r="AO3" i="17"/>
  <c r="AJ39" i="1"/>
  <c r="AQ106" i="16"/>
  <c r="AI174" i="2"/>
  <c r="AI142" i="10"/>
  <c r="AK29" i="14"/>
  <c r="AJ156" i="2"/>
  <c r="AJ88" i="1"/>
  <c r="AI80" i="3"/>
  <c r="AI79" i="3" s="1"/>
  <c r="AK5" i="15"/>
  <c r="AJ37" i="3"/>
  <c r="AP3" i="16"/>
  <c r="AP10" i="8"/>
  <c r="AQ26" i="11"/>
  <c r="AJ59" i="1"/>
  <c r="AK302" i="9"/>
  <c r="AR42" i="11"/>
  <c r="AJ297" i="9"/>
  <c r="AJ228" i="2"/>
  <c r="AJ208" i="2"/>
  <c r="AK304" i="9"/>
  <c r="AK305" i="9"/>
  <c r="AK30" i="15"/>
  <c r="AM237" i="9"/>
  <c r="AK13" i="8"/>
  <c r="AL5" i="8"/>
  <c r="AL19" i="8"/>
  <c r="AK95" i="2"/>
  <c r="AL44" i="11"/>
  <c r="AL45" i="11"/>
  <c r="AM37" i="11" s="1"/>
  <c r="AK46" i="11"/>
  <c r="AL37" i="11"/>
  <c r="AK206" i="9"/>
  <c r="AJ215" i="9"/>
  <c r="AO3" i="12"/>
  <c r="AJ256" i="2"/>
  <c r="AJ127" i="1"/>
  <c r="AR74" i="17"/>
  <c r="AI54" i="1"/>
  <c r="AP3" i="13"/>
  <c r="AJ63" i="12"/>
  <c r="AJ47" i="3"/>
  <c r="BB122" i="13"/>
  <c r="AJ97" i="3"/>
  <c r="AR9" i="8"/>
  <c r="AI254" i="2"/>
  <c r="AJ185" i="9"/>
  <c r="AJ199" i="9"/>
  <c r="AJ95" i="8"/>
  <c r="AJ93" i="8"/>
  <c r="AL108" i="9"/>
  <c r="AJ118" i="1"/>
  <c r="AJ127" i="3"/>
  <c r="AJ117" i="3" s="1"/>
  <c r="AJ255" i="2"/>
  <c r="AJ235" i="2" s="1"/>
  <c r="AH105" i="1"/>
  <c r="AJ130" i="3"/>
  <c r="AJ120" i="3" s="1"/>
  <c r="AJ93" i="10"/>
  <c r="AJ108" i="3"/>
  <c r="AJ15" i="10"/>
  <c r="AJ31" i="3" s="1"/>
  <c r="AJ17" i="3" s="1"/>
  <c r="AK93" i="13"/>
  <c r="AL92" i="13" s="1"/>
  <c r="AK94" i="13"/>
  <c r="AK148" i="2" s="1"/>
  <c r="AK58" i="2"/>
  <c r="AJ149" i="2"/>
  <c r="AI56" i="3"/>
  <c r="AL44" i="16"/>
  <c r="AJ148" i="2"/>
  <c r="AJ55" i="2"/>
  <c r="AK85" i="13"/>
  <c r="AK140" i="14"/>
  <c r="AI59" i="3"/>
  <c r="AI55" i="1"/>
  <c r="AI53" i="1"/>
  <c r="AI66" i="13"/>
  <c r="AI58" i="13"/>
  <c r="AJ14" i="9"/>
  <c r="AI218" i="9"/>
  <c r="AI223" i="9"/>
  <c r="AI225" i="9"/>
  <c r="AI226" i="9"/>
  <c r="AK224" i="2"/>
  <c r="AK241" i="9"/>
  <c r="AL240" i="9" s="1"/>
  <c r="AK233" i="9"/>
  <c r="AJ126" i="1"/>
  <c r="AK74" i="2"/>
  <c r="AL12" i="14"/>
  <c r="AJ75" i="3"/>
  <c r="AI69" i="3"/>
  <c r="AI73" i="3"/>
  <c r="AJ158" i="2"/>
  <c r="AI64" i="1"/>
  <c r="AI68" i="1"/>
  <c r="AJ72" i="2"/>
  <c r="AJ124" i="10"/>
  <c r="AJ163" i="2"/>
  <c r="AJ74" i="3"/>
  <c r="AK68" i="2"/>
  <c r="AK78" i="14"/>
  <c r="AK12" i="9"/>
  <c r="AK340" i="9"/>
  <c r="AK331" i="9"/>
  <c r="AO86" i="8"/>
  <c r="AO264" i="2"/>
  <c r="AP3" i="8"/>
  <c r="AJ258" i="2"/>
  <c r="AJ294" i="9"/>
  <c r="AJ129" i="1"/>
  <c r="AJ292" i="9"/>
  <c r="AJ91" i="3"/>
  <c r="AI129" i="3"/>
  <c r="AI119" i="3"/>
  <c r="AI130" i="3"/>
  <c r="AI120" i="3"/>
  <c r="AI111" i="1"/>
  <c r="AK143" i="9"/>
  <c r="AJ18" i="9"/>
  <c r="AJ16" i="9"/>
  <c r="AJ17" i="9"/>
  <c r="AJ243" i="2"/>
  <c r="AJ180" i="9"/>
  <c r="AJ181" i="9"/>
  <c r="AJ182" i="9"/>
  <c r="AI128" i="3"/>
  <c r="AI118" i="3" s="1"/>
  <c r="AI13" i="3" s="1"/>
  <c r="AI64" i="9"/>
  <c r="AJ71" i="3"/>
  <c r="AJ66" i="1"/>
  <c r="AK201" i="9"/>
  <c r="AK215" i="9"/>
  <c r="AK208" i="9"/>
  <c r="AK209" i="9"/>
  <c r="AL338" i="9"/>
  <c r="AL339" i="9"/>
  <c r="AK117" i="9"/>
  <c r="AJ290" i="9"/>
  <c r="AK288" i="9"/>
  <c r="AK159" i="9"/>
  <c r="AJ178" i="9"/>
  <c r="AJ248" i="2"/>
  <c r="AJ64" i="9"/>
  <c r="AJ119" i="1"/>
  <c r="AI123" i="3"/>
  <c r="AJ84" i="1"/>
  <c r="AN3" i="9"/>
  <c r="AM337" i="9"/>
  <c r="AM330" i="9"/>
  <c r="AJ129" i="3"/>
  <c r="AH223" i="2"/>
  <c r="AH220" i="9"/>
  <c r="AH226" i="9"/>
  <c r="AK176" i="9"/>
  <c r="AK177" i="9"/>
  <c r="AI119" i="1"/>
  <c r="AI66" i="9"/>
  <c r="AK124" i="9"/>
  <c r="AJ107" i="1"/>
  <c r="AQ3" i="16"/>
  <c r="AJ67" i="3"/>
  <c r="AI79" i="1"/>
  <c r="AP3" i="17"/>
  <c r="AK57" i="2"/>
  <c r="AK78" i="13"/>
  <c r="AK94" i="8"/>
  <c r="AI202" i="2"/>
  <c r="AK44" i="15"/>
  <c r="AK46" i="15" s="1"/>
  <c r="AR26" i="13"/>
  <c r="AK113" i="12"/>
  <c r="AK46" i="1" s="1"/>
  <c r="AK125" i="2"/>
  <c r="AI223" i="2"/>
  <c r="AJ36" i="1"/>
  <c r="AJ33" i="1"/>
  <c r="AJ84" i="3"/>
  <c r="AR42" i="16"/>
  <c r="AI134" i="3"/>
  <c r="AJ135" i="3"/>
  <c r="AI58" i="11"/>
  <c r="AR106" i="15"/>
  <c r="AR74" i="16"/>
  <c r="AJ116" i="1"/>
  <c r="AJ106" i="1" s="1"/>
  <c r="AK16" i="8"/>
  <c r="AK18" i="8"/>
  <c r="AK14" i="8"/>
  <c r="AS10" i="9"/>
  <c r="AN189" i="9"/>
  <c r="BC122" i="13"/>
  <c r="AJ136" i="3"/>
  <c r="AP3" i="12"/>
  <c r="AN237" i="9"/>
  <c r="AS42" i="11"/>
  <c r="AR26" i="11"/>
  <c r="BH137" i="11"/>
  <c r="AL126" i="11"/>
  <c r="AN3" i="15"/>
  <c r="AJ62" i="13"/>
  <c r="AJ147" i="2"/>
  <c r="AR90" i="14"/>
  <c r="AM286" i="9"/>
  <c r="AJ96" i="8"/>
  <c r="AJ87" i="8"/>
  <c r="AI253" i="2"/>
  <c r="AI124" i="1"/>
  <c r="AJ66" i="11"/>
  <c r="AJ58" i="11" s="1"/>
  <c r="AJ84" i="2"/>
  <c r="AK140" i="15"/>
  <c r="AK142" i="15" s="1"/>
  <c r="AK174" i="2" s="1"/>
  <c r="AK133" i="15"/>
  <c r="AK81" i="2"/>
  <c r="AJ78" i="3"/>
  <c r="AJ46" i="10"/>
  <c r="AI75" i="1"/>
  <c r="AI73" i="1"/>
  <c r="AI97" i="10"/>
  <c r="AR26" i="16"/>
  <c r="AK255" i="2"/>
  <c r="AK244" i="9"/>
  <c r="AK135" i="3" s="1"/>
  <c r="AK246" i="9"/>
  <c r="AR26" i="12"/>
  <c r="AT42" i="14"/>
  <c r="AR42" i="17"/>
  <c r="AR106" i="13"/>
  <c r="AL21" i="14"/>
  <c r="AR74" i="15"/>
  <c r="AR106" i="17"/>
  <c r="AR42" i="15"/>
  <c r="AL12" i="8"/>
  <c r="AL13" i="8"/>
  <c r="AO57" i="8"/>
  <c r="AP335" i="9"/>
  <c r="AK273" i="2"/>
  <c r="AK64" i="8"/>
  <c r="AK66" i="8"/>
  <c r="AK137" i="1"/>
  <c r="AK260" i="9"/>
  <c r="AK136" i="3" s="1"/>
  <c r="AK256" i="2"/>
  <c r="AK262" i="9"/>
  <c r="AK127" i="1" s="1"/>
  <c r="AS9" i="8"/>
  <c r="AS74" i="17"/>
  <c r="AQ3" i="13"/>
  <c r="AL206" i="9"/>
  <c r="AK307" i="9"/>
  <c r="AK310" i="9" s="1"/>
  <c r="AK130" i="1" s="1"/>
  <c r="AK297" i="9"/>
  <c r="AK311" i="9" s="1"/>
  <c r="AK228" i="2"/>
  <c r="AJ259" i="2"/>
  <c r="AJ130" i="1"/>
  <c r="AR106" i="16"/>
  <c r="AT3" i="14"/>
  <c r="AI125" i="1"/>
  <c r="AK77" i="13"/>
  <c r="AO26" i="8"/>
  <c r="AR74" i="11"/>
  <c r="AR122" i="14"/>
  <c r="AK67" i="8"/>
  <c r="AL58" i="8"/>
  <c r="AK44" i="1"/>
  <c r="AK82" i="12"/>
  <c r="AK37" i="15"/>
  <c r="AI81" i="3"/>
  <c r="AJ80" i="3"/>
  <c r="AL21" i="16"/>
  <c r="AL28" i="16"/>
  <c r="AL29" i="16"/>
  <c r="AK88" i="2"/>
  <c r="AK30" i="16"/>
  <c r="AI65" i="15"/>
  <c r="AK31" i="14"/>
  <c r="AK33" i="14"/>
  <c r="AK34" i="14"/>
  <c r="AM3" i="10"/>
  <c r="AL190" i="9"/>
  <c r="AJ80" i="2"/>
  <c r="AK85" i="15"/>
  <c r="AK92" i="15"/>
  <c r="AK93" i="15" s="1"/>
  <c r="AL85" i="15" s="1"/>
  <c r="AL318" i="9"/>
  <c r="AR90" i="17"/>
  <c r="AJ227" i="9"/>
  <c r="AL254" i="9"/>
  <c r="AJ64" i="3"/>
  <c r="AJ86" i="3"/>
  <c r="AL117" i="15"/>
  <c r="AL53" i="8"/>
  <c r="AK62" i="8"/>
  <c r="AL46" i="11"/>
  <c r="AL302" i="9"/>
  <c r="AQ10" i="8"/>
  <c r="AI85" i="3"/>
  <c r="AJ65" i="8"/>
  <c r="AJ146" i="3"/>
  <c r="AI221" i="9"/>
  <c r="AI222" i="9"/>
  <c r="AH132" i="3"/>
  <c r="AH113" i="3"/>
  <c r="AM238" i="9"/>
  <c r="AR74" i="12"/>
  <c r="AS122" i="16"/>
  <c r="AJ171" i="2"/>
  <c r="AJ74" i="1"/>
  <c r="AJ53" i="3"/>
  <c r="AR122" i="17"/>
  <c r="AJ89" i="3"/>
  <c r="AJ66" i="12"/>
  <c r="AJ137" i="3"/>
  <c r="AJ167" i="2"/>
  <c r="AQ317" i="9"/>
  <c r="AL28" i="14"/>
  <c r="AL29" i="14"/>
  <c r="AO3" i="11"/>
  <c r="AN3" i="10"/>
  <c r="AS90" i="15"/>
  <c r="AJ78" i="1"/>
  <c r="AR90" i="16"/>
  <c r="AJ125" i="3"/>
  <c r="AJ124" i="3" s="1"/>
  <c r="AN253" i="9"/>
  <c r="AR26" i="17"/>
  <c r="AK32" i="8"/>
  <c r="AK33" i="8"/>
  <c r="AK34" i="8"/>
  <c r="AR42" i="12"/>
  <c r="AN301" i="9"/>
  <c r="AN205" i="9"/>
  <c r="AN285" i="9"/>
  <c r="BA9" i="9"/>
  <c r="AL29" i="12"/>
  <c r="AM21" i="12" s="1"/>
  <c r="AL109" i="9"/>
  <c r="AL60" i="8"/>
  <c r="AL61" i="8"/>
  <c r="AK258" i="9"/>
  <c r="AJ106" i="9"/>
  <c r="AJ105" i="9"/>
  <c r="AK105" i="9"/>
  <c r="AL105" i="9" s="1"/>
  <c r="AM105" i="9" s="1"/>
  <c r="AN105" i="9" s="1"/>
  <c r="AO105" i="9" s="1"/>
  <c r="AP105" i="9" s="1"/>
  <c r="AQ105" i="9" s="1"/>
  <c r="AR105" i="9" s="1"/>
  <c r="AS105" i="9"/>
  <c r="AT105" i="9" s="1"/>
  <c r="AU105" i="9" s="1"/>
  <c r="AV105" i="9" s="1"/>
  <c r="AW105" i="9" s="1"/>
  <c r="AX105" i="9" s="1"/>
  <c r="AY105" i="9" s="1"/>
  <c r="AZ105" i="9" s="1"/>
  <c r="BA105" i="9" s="1"/>
  <c r="BB105" i="9" s="1"/>
  <c r="BC105" i="9" s="1"/>
  <c r="BD105" i="9" s="1"/>
  <c r="BE105" i="9" s="1"/>
  <c r="BF105" i="9" s="1"/>
  <c r="BG105" i="9" s="1"/>
  <c r="BH105" i="9" s="1"/>
  <c r="BI105" i="9" s="1"/>
  <c r="BJ105" i="9" s="1"/>
  <c r="BK105" i="9" s="1"/>
  <c r="BL105" i="9" s="1"/>
  <c r="BM105" i="9" s="1"/>
  <c r="BN105" i="9" s="1"/>
  <c r="BO105" i="9" s="1"/>
  <c r="AJ66" i="9"/>
  <c r="AJ66" i="17"/>
  <c r="AL85" i="13"/>
  <c r="AK21" i="13"/>
  <c r="AL58" i="2"/>
  <c r="AK28" i="13"/>
  <c r="AJ59" i="3"/>
  <c r="AJ60" i="3"/>
  <c r="AJ56" i="1"/>
  <c r="AI63" i="1"/>
  <c r="AJ145" i="2"/>
  <c r="AJ55" i="1"/>
  <c r="AK95" i="13"/>
  <c r="AK59" i="3" s="1"/>
  <c r="AK13" i="9"/>
  <c r="AL12" i="9"/>
  <c r="AK15" i="9"/>
  <c r="AK16" i="9"/>
  <c r="AK17" i="9"/>
  <c r="AJ109" i="1"/>
  <c r="AJ13" i="1" s="1"/>
  <c r="AK242" i="9"/>
  <c r="AJ162" i="2"/>
  <c r="AJ69" i="3"/>
  <c r="AJ114" i="1"/>
  <c r="AK117" i="14"/>
  <c r="AK124" i="14"/>
  <c r="AK125" i="14" s="1"/>
  <c r="AJ69" i="1"/>
  <c r="AJ64" i="1"/>
  <c r="AQ3" i="8"/>
  <c r="AP86" i="8"/>
  <c r="AP264" i="2"/>
  <c r="AL13" i="9"/>
  <c r="AL14" i="9"/>
  <c r="AL15" i="9"/>
  <c r="AJ128" i="3"/>
  <c r="AJ118" i="3" s="1"/>
  <c r="AK59" i="9"/>
  <c r="AL340" i="9"/>
  <c r="AL331" i="9"/>
  <c r="AK211" i="9"/>
  <c r="AK210" i="9"/>
  <c r="AL208" i="9"/>
  <c r="AL201" i="9"/>
  <c r="AL215" i="9"/>
  <c r="AJ238" i="2"/>
  <c r="AJ13" i="2" s="1"/>
  <c r="AI109" i="1"/>
  <c r="AI115" i="1"/>
  <c r="AL5" i="9"/>
  <c r="AL19" i="9"/>
  <c r="AK14" i="9"/>
  <c r="AJ123" i="3"/>
  <c r="AL169" i="9"/>
  <c r="AL183" i="9"/>
  <c r="AK178" i="9"/>
  <c r="AL176" i="9"/>
  <c r="AK179" i="9"/>
  <c r="AH221" i="2"/>
  <c r="AM339" i="9"/>
  <c r="AM338" i="9"/>
  <c r="AJ138" i="3"/>
  <c r="AJ293" i="9"/>
  <c r="AK127" i="9"/>
  <c r="AK217" i="2"/>
  <c r="AK207" i="2" s="1"/>
  <c r="AN337" i="9"/>
  <c r="AN330" i="9"/>
  <c r="AO3" i="9"/>
  <c r="AK227" i="2"/>
  <c r="AK291" i="9"/>
  <c r="AK289" i="9"/>
  <c r="AL288" i="9"/>
  <c r="AK125" i="9"/>
  <c r="AL124" i="9" s="1"/>
  <c r="BB9" i="9"/>
  <c r="AO205" i="9"/>
  <c r="AS26" i="17"/>
  <c r="AP3" i="11"/>
  <c r="AJ82" i="3"/>
  <c r="AM254" i="9"/>
  <c r="AS90" i="17"/>
  <c r="AK94" i="15"/>
  <c r="AM58" i="8"/>
  <c r="AL67" i="8"/>
  <c r="AS122" i="14"/>
  <c r="AJ139" i="3"/>
  <c r="AK259" i="2"/>
  <c r="AK308" i="9"/>
  <c r="AK309" i="9" s="1"/>
  <c r="AT74" i="17"/>
  <c r="AQ335" i="9"/>
  <c r="AP57" i="8"/>
  <c r="AL15" i="8"/>
  <c r="AM12" i="8"/>
  <c r="AM13" i="8"/>
  <c r="AM5" i="8"/>
  <c r="AM19" i="8"/>
  <c r="AL14" i="8"/>
  <c r="AS42" i="15"/>
  <c r="AS106" i="17"/>
  <c r="AS74" i="15"/>
  <c r="AS42" i="17"/>
  <c r="AK245" i="9"/>
  <c r="AJ50" i="10"/>
  <c r="AJ174" i="2"/>
  <c r="AJ146" i="2"/>
  <c r="AJ144" i="2" s="1"/>
  <c r="BI137" i="11"/>
  <c r="AO237" i="9"/>
  <c r="AS42" i="16"/>
  <c r="AS26" i="13"/>
  <c r="AK185" i="9"/>
  <c r="AK199" i="9"/>
  <c r="AK192" i="9"/>
  <c r="AK195" i="9" s="1"/>
  <c r="AJ222" i="2"/>
  <c r="AR3" i="16"/>
  <c r="AS42" i="12"/>
  <c r="AS122" i="17"/>
  <c r="AR10" i="8"/>
  <c r="AJ254" i="2"/>
  <c r="AM318" i="9"/>
  <c r="AL30" i="16"/>
  <c r="AM28" i="16"/>
  <c r="AM21" i="16"/>
  <c r="AP26" i="8"/>
  <c r="AM108" i="9"/>
  <c r="AM216" i="2" s="1"/>
  <c r="AT9" i="8"/>
  <c r="AK261" i="9"/>
  <c r="AI123" i="1"/>
  <c r="AI104" i="1"/>
  <c r="AN286" i="9"/>
  <c r="AJ63" i="13"/>
  <c r="AJ58" i="3"/>
  <c r="AJ79" i="10"/>
  <c r="AT42" i="11"/>
  <c r="BD122" i="13"/>
  <c r="AT10" i="9"/>
  <c r="AK17" i="8"/>
  <c r="AS106" i="15"/>
  <c r="AK45" i="15"/>
  <c r="AQ3" i="17"/>
  <c r="AL62" i="8"/>
  <c r="AM60" i="8"/>
  <c r="AL268" i="2"/>
  <c r="AL63" i="8"/>
  <c r="AM53" i="8"/>
  <c r="AO285" i="9"/>
  <c r="AO253" i="9"/>
  <c r="AM21" i="14"/>
  <c r="AL30" i="14"/>
  <c r="AM28" i="14"/>
  <c r="AM29" i="14"/>
  <c r="AR317" i="9"/>
  <c r="AJ269" i="9"/>
  <c r="AK269" i="9"/>
  <c r="AL269" i="9" s="1"/>
  <c r="AM269" i="9" s="1"/>
  <c r="AN269" i="9" s="1"/>
  <c r="AO269" i="9"/>
  <c r="AP269" i="9" s="1"/>
  <c r="AQ269" i="9" s="1"/>
  <c r="AR269" i="9" s="1"/>
  <c r="AS269" i="9" s="1"/>
  <c r="AT269" i="9" s="1"/>
  <c r="AU269" i="9" s="1"/>
  <c r="AV269" i="9" s="1"/>
  <c r="AW269" i="9" s="1"/>
  <c r="AX269" i="9" s="1"/>
  <c r="AY269" i="9" s="1"/>
  <c r="AZ269" i="9" s="1"/>
  <c r="BA269" i="9" s="1"/>
  <c r="BB269" i="9" s="1"/>
  <c r="BC269" i="9" s="1"/>
  <c r="BD269" i="9" s="1"/>
  <c r="BE269" i="9" s="1"/>
  <c r="BF269" i="9" s="1"/>
  <c r="BG269" i="9" s="1"/>
  <c r="BH269" i="9" s="1"/>
  <c r="BI269" i="9" s="1"/>
  <c r="BJ269" i="9" s="1"/>
  <c r="BK269" i="9" s="1"/>
  <c r="BL269" i="9" s="1"/>
  <c r="BM269" i="9" s="1"/>
  <c r="BN269" i="9" s="1"/>
  <c r="BO269" i="9" s="1"/>
  <c r="AJ270" i="9"/>
  <c r="AK270" i="9"/>
  <c r="AL270" i="9" s="1"/>
  <c r="AM270" i="9"/>
  <c r="AN270" i="9" s="1"/>
  <c r="AO270" i="9" s="1"/>
  <c r="AP270" i="9" s="1"/>
  <c r="AQ270" i="9" s="1"/>
  <c r="AR270" i="9" s="1"/>
  <c r="AS270" i="9" s="1"/>
  <c r="AT270" i="9" s="1"/>
  <c r="AU270" i="9" s="1"/>
  <c r="AV270" i="9" s="1"/>
  <c r="AW270" i="9" s="1"/>
  <c r="AX270" i="9" s="1"/>
  <c r="AY270" i="9" s="1"/>
  <c r="AZ270" i="9" s="1"/>
  <c r="BA270" i="9" s="1"/>
  <c r="BB270" i="9" s="1"/>
  <c r="BC270" i="9" s="1"/>
  <c r="BD270" i="9" s="1"/>
  <c r="BE270" i="9" s="1"/>
  <c r="BF270" i="9" s="1"/>
  <c r="BG270" i="9" s="1"/>
  <c r="BH270" i="9" s="1"/>
  <c r="BI270" i="9" s="1"/>
  <c r="BJ270" i="9" s="1"/>
  <c r="BK270" i="9" s="1"/>
  <c r="BL270" i="9" s="1"/>
  <c r="BM270" i="9" s="1"/>
  <c r="BN270" i="9" s="1"/>
  <c r="BO270" i="9" s="1"/>
  <c r="AJ128" i="1"/>
  <c r="AT122" i="16"/>
  <c r="AS74" i="12"/>
  <c r="AM190" i="9"/>
  <c r="AK31" i="16"/>
  <c r="AK33" i="16"/>
  <c r="AU3" i="14"/>
  <c r="AS106" i="16"/>
  <c r="AR3" i="13"/>
  <c r="AS26" i="12"/>
  <c r="AI252" i="2"/>
  <c r="AI233" i="2"/>
  <c r="AO3" i="15"/>
  <c r="AO189" i="9"/>
  <c r="AJ228" i="9"/>
  <c r="AJ229" i="9"/>
  <c r="AL12" i="15"/>
  <c r="AL85" i="2" s="1"/>
  <c r="AI221" i="2"/>
  <c r="AO301" i="9"/>
  <c r="AS90" i="16"/>
  <c r="AT90" i="15"/>
  <c r="AN238" i="9"/>
  <c r="AM302" i="9"/>
  <c r="AJ170" i="2"/>
  <c r="AS74" i="11"/>
  <c r="AM206" i="9"/>
  <c r="AK65" i="8"/>
  <c r="AK146" i="3"/>
  <c r="AJ230" i="9"/>
  <c r="AJ221" i="9" s="1"/>
  <c r="AI66" i="15"/>
  <c r="AS106" i="13"/>
  <c r="AU42" i="14"/>
  <c r="AS26" i="16"/>
  <c r="AI133" i="3"/>
  <c r="AS90" i="14"/>
  <c r="AJ54" i="1"/>
  <c r="AS26" i="11"/>
  <c r="AQ3" i="12"/>
  <c r="AS74" i="16"/>
  <c r="AK95" i="8"/>
  <c r="AK93" i="8"/>
  <c r="AJ114" i="10"/>
  <c r="AJ65" i="13"/>
  <c r="AJ134" i="3"/>
  <c r="AJ31" i="10"/>
  <c r="AJ56" i="3"/>
  <c r="AK30" i="13"/>
  <c r="AK18" i="9"/>
  <c r="AJ68" i="1"/>
  <c r="AJ129" i="10"/>
  <c r="AJ73" i="3"/>
  <c r="AM340" i="9"/>
  <c r="AM331" i="9"/>
  <c r="AK290" i="9"/>
  <c r="AR3" i="8"/>
  <c r="AQ86" i="8"/>
  <c r="AQ264" i="2"/>
  <c r="AR264" i="2"/>
  <c r="AL227" i="2"/>
  <c r="AL291" i="9"/>
  <c r="AL117" i="9"/>
  <c r="AL179" i="9"/>
  <c r="AM5" i="9"/>
  <c r="AM19" i="9"/>
  <c r="AL289" i="9"/>
  <c r="AL281" i="9"/>
  <c r="AL295" i="9"/>
  <c r="AK294" i="9"/>
  <c r="AK129" i="1"/>
  <c r="AK258" i="2"/>
  <c r="AK292" i="9"/>
  <c r="AN339" i="9"/>
  <c r="AN338" i="9"/>
  <c r="AK212" i="9"/>
  <c r="AK213" i="9"/>
  <c r="AK214" i="9"/>
  <c r="AM12" i="9"/>
  <c r="AM13" i="9"/>
  <c r="AK281" i="9"/>
  <c r="AL177" i="9"/>
  <c r="AL178" i="9"/>
  <c r="AL16" i="9"/>
  <c r="AL17" i="9"/>
  <c r="AL18" i="9"/>
  <c r="AO330" i="9"/>
  <c r="AP3" i="9"/>
  <c r="AO337" i="9"/>
  <c r="AK180" i="9"/>
  <c r="AK181" i="9"/>
  <c r="AK182" i="9"/>
  <c r="AI13" i="1"/>
  <c r="AI105" i="1"/>
  <c r="AI103" i="1"/>
  <c r="AL211" i="9"/>
  <c r="AL209" i="9"/>
  <c r="AT106" i="13"/>
  <c r="AL94" i="8"/>
  <c r="AT26" i="11"/>
  <c r="AT26" i="16"/>
  <c r="AN302" i="9"/>
  <c r="AO238" i="9"/>
  <c r="AP301" i="9"/>
  <c r="AT74" i="12"/>
  <c r="AM63" i="8"/>
  <c r="AM268" i="2"/>
  <c r="AU42" i="11"/>
  <c r="AM30" i="16"/>
  <c r="AN318" i="9"/>
  <c r="AS10" i="8"/>
  <c r="AT122" i="17"/>
  <c r="AK222" i="2"/>
  <c r="AJ85" i="3"/>
  <c r="AT42" i="17"/>
  <c r="AT74" i="15"/>
  <c r="AJ108" i="1"/>
  <c r="AJ119" i="3"/>
  <c r="AM67" i="8"/>
  <c r="AN58" i="8"/>
  <c r="AL92" i="15"/>
  <c r="AK96" i="8"/>
  <c r="AK87" i="8"/>
  <c r="AR3" i="12"/>
  <c r="AJ66" i="13"/>
  <c r="AJ58" i="13" s="1"/>
  <c r="AT90" i="14"/>
  <c r="AI58" i="15"/>
  <c r="AT74" i="11"/>
  <c r="AT90" i="16"/>
  <c r="AP3" i="15"/>
  <c r="AT26" i="12"/>
  <c r="AP285" i="9"/>
  <c r="AM61" i="8"/>
  <c r="AN60" i="8"/>
  <c r="BE122" i="13"/>
  <c r="AO286" i="9"/>
  <c r="AJ79" i="1"/>
  <c r="AT106" i="17"/>
  <c r="AT42" i="15"/>
  <c r="AQ57" i="8"/>
  <c r="AJ76" i="1"/>
  <c r="AT26" i="17"/>
  <c r="AP205" i="9"/>
  <c r="AI132" i="3"/>
  <c r="AJ81" i="3"/>
  <c r="AT74" i="16"/>
  <c r="AV42" i="14"/>
  <c r="AN206" i="9"/>
  <c r="AJ75" i="1"/>
  <c r="AJ97" i="10"/>
  <c r="AU90" i="15"/>
  <c r="AP189" i="9"/>
  <c r="AV3" i="14"/>
  <c r="AK34" i="16"/>
  <c r="AU122" i="16"/>
  <c r="AS317" i="9"/>
  <c r="AN21" i="14"/>
  <c r="AM30" i="14"/>
  <c r="AN28" i="14"/>
  <c r="AN29" i="14"/>
  <c r="AP253" i="9"/>
  <c r="AL64" i="8"/>
  <c r="AL273" i="2"/>
  <c r="AL66" i="8"/>
  <c r="AL137" i="1"/>
  <c r="AR3" i="17"/>
  <c r="AT106" i="15"/>
  <c r="AU9" i="8"/>
  <c r="AM29" i="16"/>
  <c r="AN21" i="16"/>
  <c r="AJ253" i="2"/>
  <c r="AJ124" i="1"/>
  <c r="BJ137" i="11"/>
  <c r="AM15" i="8"/>
  <c r="AN12" i="8"/>
  <c r="AM14" i="8"/>
  <c r="AN5" i="8"/>
  <c r="AN19" i="8"/>
  <c r="AK139" i="3"/>
  <c r="AT122" i="14"/>
  <c r="AK170" i="2"/>
  <c r="AO3" i="10"/>
  <c r="AS3" i="13"/>
  <c r="AT106" i="16"/>
  <c r="AN190" i="9"/>
  <c r="AL31" i="14"/>
  <c r="AL33" i="14"/>
  <c r="AU10" i="9"/>
  <c r="AQ26" i="8"/>
  <c r="AL31" i="16"/>
  <c r="AL33" i="16"/>
  <c r="AL34" i="16"/>
  <c r="AT42" i="12"/>
  <c r="AS3" i="16"/>
  <c r="AK193" i="9"/>
  <c r="AT26" i="13"/>
  <c r="AT42" i="16"/>
  <c r="AP237" i="9"/>
  <c r="AL16" i="8"/>
  <c r="AL18" i="8"/>
  <c r="AR335" i="9"/>
  <c r="AU74" i="17"/>
  <c r="AT90" i="17"/>
  <c r="AN254" i="9"/>
  <c r="AQ3" i="11"/>
  <c r="AP3" i="10"/>
  <c r="BC9" i="9"/>
  <c r="AN340" i="9"/>
  <c r="AN331" i="9"/>
  <c r="AS3" i="8"/>
  <c r="AR86" i="8"/>
  <c r="AT264" i="2"/>
  <c r="AL212" i="9"/>
  <c r="AL213" i="9"/>
  <c r="AL214" i="9"/>
  <c r="AK295" i="9"/>
  <c r="AK293" i="9"/>
  <c r="AK138" i="3"/>
  <c r="AM169" i="9"/>
  <c r="AM183" i="9"/>
  <c r="AL292" i="9"/>
  <c r="AL258" i="2"/>
  <c r="AL294" i="9"/>
  <c r="AL129" i="1"/>
  <c r="AM14" i="9"/>
  <c r="AN5" i="9"/>
  <c r="AN19" i="9"/>
  <c r="AN12" i="9"/>
  <c r="AM15" i="9"/>
  <c r="AM176" i="9"/>
  <c r="AM177" i="9"/>
  <c r="AN169" i="9"/>
  <c r="AN183" i="9"/>
  <c r="AL290" i="9"/>
  <c r="AO339" i="9"/>
  <c r="AO338" i="9"/>
  <c r="AL180" i="9"/>
  <c r="AL181" i="9"/>
  <c r="AL182" i="9"/>
  <c r="AL210" i="9"/>
  <c r="AM208" i="9"/>
  <c r="AM201" i="9"/>
  <c r="AM215" i="9"/>
  <c r="AP330" i="9"/>
  <c r="AQ3" i="9"/>
  <c r="AP337" i="9"/>
  <c r="AL127" i="9"/>
  <c r="AM288" i="9"/>
  <c r="AM289" i="9"/>
  <c r="AN63" i="8"/>
  <c r="AN268" i="2"/>
  <c r="BD9" i="9"/>
  <c r="AR3" i="11"/>
  <c r="AS335" i="9"/>
  <c r="AL17" i="8"/>
  <c r="AQ237" i="9"/>
  <c r="AU122" i="14"/>
  <c r="AN15" i="8"/>
  <c r="AJ133" i="3"/>
  <c r="AU106" i="15"/>
  <c r="AQ189" i="9"/>
  <c r="AV90" i="15"/>
  <c r="AP286" i="9"/>
  <c r="AU26" i="12"/>
  <c r="AU122" i="17"/>
  <c r="AM62" i="8"/>
  <c r="AU74" i="12"/>
  <c r="AU26" i="11"/>
  <c r="AO254" i="9"/>
  <c r="AV74" i="17"/>
  <c r="AR26" i="8"/>
  <c r="AT3" i="13"/>
  <c r="AN13" i="8"/>
  <c r="AO12" i="8"/>
  <c r="BK137" i="11"/>
  <c r="AV9" i="8"/>
  <c r="AS3" i="17"/>
  <c r="AQ253" i="9"/>
  <c r="AW3" i="14"/>
  <c r="AQ205" i="9"/>
  <c r="AU42" i="15"/>
  <c r="AU90" i="14"/>
  <c r="AS3" i="12"/>
  <c r="AL80" i="2"/>
  <c r="AN28" i="16"/>
  <c r="AN29" i="16"/>
  <c r="AN61" i="8"/>
  <c r="AN62" i="8"/>
  <c r="AM64" i="8"/>
  <c r="AM273" i="2"/>
  <c r="AM66" i="8"/>
  <c r="AM137" i="1"/>
  <c r="AO302" i="9"/>
  <c r="AU26" i="16"/>
  <c r="AU42" i="16"/>
  <c r="AT3" i="16"/>
  <c r="AM16" i="8"/>
  <c r="AM18" i="8"/>
  <c r="AJ104" i="1"/>
  <c r="AO28" i="14"/>
  <c r="AO29" i="14"/>
  <c r="AO21" i="14"/>
  <c r="AN30" i="14"/>
  <c r="AT317" i="9"/>
  <c r="AW42" i="14"/>
  <c r="BF122" i="13"/>
  <c r="AQ285" i="9"/>
  <c r="AU74" i="11"/>
  <c r="AO58" i="8"/>
  <c r="AU74" i="15"/>
  <c r="AO318" i="9"/>
  <c r="AM33" i="16"/>
  <c r="AM34" i="16"/>
  <c r="AM31" i="16"/>
  <c r="AN53" i="8"/>
  <c r="AN67" i="8"/>
  <c r="AU90" i="17"/>
  <c r="AU26" i="13"/>
  <c r="AU42" i="12"/>
  <c r="AV10" i="9"/>
  <c r="AL34" i="14"/>
  <c r="AO190" i="9"/>
  <c r="AU106" i="16"/>
  <c r="AL65" i="8"/>
  <c r="AL146" i="3"/>
  <c r="AM33" i="14"/>
  <c r="AM31" i="14"/>
  <c r="AV122" i="16"/>
  <c r="AO206" i="9"/>
  <c r="AU74" i="16"/>
  <c r="AU26" i="17"/>
  <c r="AR57" i="8"/>
  <c r="AU106" i="17"/>
  <c r="AQ3" i="15"/>
  <c r="AQ3" i="10"/>
  <c r="AU90" i="16"/>
  <c r="AU42" i="17"/>
  <c r="AT10" i="8"/>
  <c r="AV42" i="11"/>
  <c r="AQ301" i="9"/>
  <c r="AP238" i="9"/>
  <c r="AU106" i="13"/>
  <c r="AL95" i="8"/>
  <c r="AM94" i="8"/>
  <c r="AO340" i="9"/>
  <c r="AO331" i="9"/>
  <c r="AS86" i="8"/>
  <c r="AT3" i="8"/>
  <c r="AU264" i="2"/>
  <c r="AL293" i="9"/>
  <c r="AL138" i="3"/>
  <c r="AM211" i="9"/>
  <c r="AM209" i="9"/>
  <c r="AM16" i="9"/>
  <c r="AM17" i="9"/>
  <c r="AM18" i="9"/>
  <c r="AM281" i="9"/>
  <c r="AM295" i="9"/>
  <c r="AM290" i="9"/>
  <c r="AM227" i="2"/>
  <c r="AM291" i="9"/>
  <c r="AN288" i="9"/>
  <c r="AP339" i="9"/>
  <c r="AP338" i="9"/>
  <c r="AM179" i="9"/>
  <c r="AN177" i="9"/>
  <c r="AN176" i="9"/>
  <c r="AM178" i="9"/>
  <c r="AN13" i="9"/>
  <c r="AO12" i="9"/>
  <c r="AN15" i="9"/>
  <c r="AQ337" i="9"/>
  <c r="AQ330" i="9"/>
  <c r="AR3" i="9"/>
  <c r="AO15" i="8"/>
  <c r="AO14" i="8"/>
  <c r="AQ238" i="9"/>
  <c r="AS57" i="8"/>
  <c r="AP206" i="9"/>
  <c r="AV26" i="13"/>
  <c r="AU317" i="9"/>
  <c r="AM17" i="8"/>
  <c r="AU3" i="16"/>
  <c r="AO28" i="16"/>
  <c r="AO21" i="16"/>
  <c r="AN30" i="16"/>
  <c r="AT3" i="12"/>
  <c r="AT3" i="17"/>
  <c r="AW9" i="8"/>
  <c r="BL137" i="11"/>
  <c r="AU3" i="13"/>
  <c r="AM95" i="8"/>
  <c r="AM96" i="8"/>
  <c r="AM87" i="8"/>
  <c r="AQ286" i="9"/>
  <c r="AR189" i="9"/>
  <c r="AO13" i="8"/>
  <c r="AV122" i="14"/>
  <c r="AR237" i="9"/>
  <c r="AO53" i="8"/>
  <c r="AO67" i="8"/>
  <c r="AN64" i="8"/>
  <c r="AN273" i="2"/>
  <c r="AN66" i="8"/>
  <c r="AN137" i="1"/>
  <c r="AV106" i="16"/>
  <c r="AP190" i="9"/>
  <c r="AP58" i="8"/>
  <c r="AV74" i="11"/>
  <c r="AN33" i="14"/>
  <c r="AN31" i="14"/>
  <c r="AM65" i="8"/>
  <c r="AM146" i="3"/>
  <c r="AV90" i="14"/>
  <c r="AR253" i="9"/>
  <c r="AL96" i="8"/>
  <c r="AL87" i="8"/>
  <c r="AT335" i="9"/>
  <c r="AS3" i="11"/>
  <c r="BE9" i="9"/>
  <c r="AW42" i="11"/>
  <c r="AU10" i="8"/>
  <c r="AV90" i="16"/>
  <c r="AW122" i="16"/>
  <c r="AW10" i="9"/>
  <c r="AV74" i="15"/>
  <c r="AO30" i="14"/>
  <c r="AP28" i="14"/>
  <c r="AP29" i="14"/>
  <c r="AP21" i="14"/>
  <c r="AV42" i="15"/>
  <c r="AR205" i="9"/>
  <c r="AX3" i="14"/>
  <c r="AS26" i="8"/>
  <c r="AL93" i="8"/>
  <c r="AV26" i="11"/>
  <c r="AW90" i="15"/>
  <c r="AO5" i="8"/>
  <c r="AO19" i="8"/>
  <c r="AN16" i="8"/>
  <c r="AN18" i="8"/>
  <c r="AO60" i="8"/>
  <c r="AP318" i="9"/>
  <c r="AR285" i="9"/>
  <c r="BG122" i="13"/>
  <c r="AV26" i="16"/>
  <c r="AW74" i="17"/>
  <c r="AP254" i="9"/>
  <c r="AV122" i="17"/>
  <c r="AJ113" i="3"/>
  <c r="AN14" i="8"/>
  <c r="AV106" i="13"/>
  <c r="AR301" i="9"/>
  <c r="AV42" i="17"/>
  <c r="AR3" i="15"/>
  <c r="AV106" i="17"/>
  <c r="AV26" i="17"/>
  <c r="AV74" i="16"/>
  <c r="AM34" i="14"/>
  <c r="AV42" i="12"/>
  <c r="AV90" i="17"/>
  <c r="AX42" i="14"/>
  <c r="AV42" i="16"/>
  <c r="AP302" i="9"/>
  <c r="AV74" i="12"/>
  <c r="AV26" i="12"/>
  <c r="AV106" i="15"/>
  <c r="AN14" i="9"/>
  <c r="AO5" i="9"/>
  <c r="AO19" i="9"/>
  <c r="AT86" i="8"/>
  <c r="AV264" i="2"/>
  <c r="AU3" i="8"/>
  <c r="AO15" i="9"/>
  <c r="AN16" i="9"/>
  <c r="AN17" i="9"/>
  <c r="AN18" i="9"/>
  <c r="AM182" i="9"/>
  <c r="AM180" i="9"/>
  <c r="AM181" i="9"/>
  <c r="AN289" i="9"/>
  <c r="AO288" i="9"/>
  <c r="AN291" i="9"/>
  <c r="AN227" i="2"/>
  <c r="AM212" i="9"/>
  <c r="AM213" i="9"/>
  <c r="AM214" i="9"/>
  <c r="AR330" i="9"/>
  <c r="AS3" i="9"/>
  <c r="AR337" i="9"/>
  <c r="AO13" i="9"/>
  <c r="AP12" i="9"/>
  <c r="AP340" i="9"/>
  <c r="AP331" i="9"/>
  <c r="AM292" i="9"/>
  <c r="AM294" i="9"/>
  <c r="AM129" i="1"/>
  <c r="AM258" i="2"/>
  <c r="AO176" i="9"/>
  <c r="AO169" i="9"/>
  <c r="AO183" i="9"/>
  <c r="AO177" i="9"/>
  <c r="AN178" i="9"/>
  <c r="AN179" i="9"/>
  <c r="AQ339" i="9"/>
  <c r="AQ338" i="9"/>
  <c r="AN201" i="9"/>
  <c r="AN215" i="9"/>
  <c r="AM210" i="9"/>
  <c r="AN208" i="9"/>
  <c r="AN209" i="9"/>
  <c r="AW106" i="13"/>
  <c r="AQ254" i="9"/>
  <c r="AW26" i="16"/>
  <c r="AV10" i="8"/>
  <c r="BF9" i="9"/>
  <c r="AO30" i="16"/>
  <c r="AQ206" i="9"/>
  <c r="AR238" i="9"/>
  <c r="AW26" i="12"/>
  <c r="AQ302" i="9"/>
  <c r="AO63" i="8"/>
  <c r="AO268" i="2"/>
  <c r="AO61" i="8"/>
  <c r="AP53" i="8"/>
  <c r="AP67" i="8"/>
  <c r="AN17" i="8"/>
  <c r="AW26" i="11"/>
  <c r="AT26" i="8"/>
  <c r="AY3" i="14"/>
  <c r="AS205" i="9"/>
  <c r="AW42" i="15"/>
  <c r="AX10" i="9"/>
  <c r="AT3" i="11"/>
  <c r="AW74" i="11"/>
  <c r="AW106" i="16"/>
  <c r="AW122" i="14"/>
  <c r="AS189" i="9"/>
  <c r="BM137" i="11"/>
  <c r="AU3" i="12"/>
  <c r="AN31" i="16"/>
  <c r="AN33" i="16"/>
  <c r="AM93" i="8"/>
  <c r="AP5" i="8"/>
  <c r="AP19" i="8"/>
  <c r="AP12" i="8"/>
  <c r="AW74" i="16"/>
  <c r="AO31" i="14"/>
  <c r="AO33" i="14"/>
  <c r="AS237" i="9"/>
  <c r="AV317" i="9"/>
  <c r="AW42" i="16"/>
  <c r="AW90" i="17"/>
  <c r="AW42" i="12"/>
  <c r="AW26" i="17"/>
  <c r="AW42" i="17"/>
  <c r="AS301" i="9"/>
  <c r="AX74" i="17"/>
  <c r="AS285" i="9"/>
  <c r="AQ318" i="9"/>
  <c r="AW74" i="15"/>
  <c r="AX122" i="16"/>
  <c r="AW90" i="16"/>
  <c r="AX42" i="11"/>
  <c r="AU335" i="9"/>
  <c r="AS253" i="9"/>
  <c r="AN34" i="14"/>
  <c r="AQ58" i="8"/>
  <c r="AV3" i="13"/>
  <c r="AV3" i="16"/>
  <c r="AN94" i="8"/>
  <c r="AN95" i="8"/>
  <c r="AO16" i="8"/>
  <c r="AO18" i="8"/>
  <c r="AW74" i="12"/>
  <c r="BH122" i="13"/>
  <c r="AX90" i="15"/>
  <c r="AW90" i="14"/>
  <c r="AR286" i="9"/>
  <c r="AX9" i="8"/>
  <c r="AW106" i="15"/>
  <c r="AY42" i="14"/>
  <c r="AW106" i="17"/>
  <c r="AS3" i="15"/>
  <c r="AW122" i="17"/>
  <c r="AQ21" i="14"/>
  <c r="AP30" i="14"/>
  <c r="AQ28" i="14"/>
  <c r="AR3" i="10"/>
  <c r="AQ190" i="9"/>
  <c r="AN65" i="8"/>
  <c r="AN146" i="3"/>
  <c r="AU3" i="17"/>
  <c r="AO29" i="16"/>
  <c r="AP21" i="16"/>
  <c r="AW26" i="13"/>
  <c r="AT57" i="8"/>
  <c r="AQ340" i="9"/>
  <c r="AQ331" i="9"/>
  <c r="AO62" i="8"/>
  <c r="AP60" i="8"/>
  <c r="AP268" i="2"/>
  <c r="AP61" i="8"/>
  <c r="AQ60" i="8"/>
  <c r="AQ61" i="8"/>
  <c r="AU86" i="8"/>
  <c r="AV3" i="8"/>
  <c r="AW264" i="2"/>
  <c r="AO227" i="2"/>
  <c r="AO291" i="9"/>
  <c r="AO289" i="9"/>
  <c r="AO290" i="9"/>
  <c r="AM293" i="9"/>
  <c r="AM138" i="3"/>
  <c r="AP15" i="9"/>
  <c r="AS337" i="9"/>
  <c r="AS330" i="9"/>
  <c r="AT3" i="9"/>
  <c r="AN290" i="9"/>
  <c r="AN281" i="9"/>
  <c r="AN295" i="9"/>
  <c r="AO14" i="9"/>
  <c r="AN294" i="9"/>
  <c r="AN129" i="1"/>
  <c r="AN292" i="9"/>
  <c r="AN258" i="2"/>
  <c r="AP13" i="9"/>
  <c r="AQ12" i="9"/>
  <c r="AP5" i="9"/>
  <c r="AP19" i="9"/>
  <c r="AN211" i="9"/>
  <c r="AO208" i="9"/>
  <c r="AO201" i="9"/>
  <c r="AO215" i="9"/>
  <c r="AN210" i="9"/>
  <c r="AN180" i="9"/>
  <c r="AN181" i="9"/>
  <c r="AN182" i="9"/>
  <c r="AO179" i="9"/>
  <c r="AO178" i="9"/>
  <c r="AP176" i="9"/>
  <c r="AP169" i="9"/>
  <c r="AP183" i="9"/>
  <c r="AR338" i="9"/>
  <c r="AR339" i="9"/>
  <c r="AO16" i="9"/>
  <c r="AO17" i="9"/>
  <c r="AO18" i="9"/>
  <c r="AQ30" i="14"/>
  <c r="AZ42" i="14"/>
  <c r="AX26" i="13"/>
  <c r="AX106" i="17"/>
  <c r="BI122" i="13"/>
  <c r="AO17" i="8"/>
  <c r="AW3" i="13"/>
  <c r="AX90" i="16"/>
  <c r="AY74" i="17"/>
  <c r="AT301" i="9"/>
  <c r="AP15" i="8"/>
  <c r="BN137" i="11"/>
  <c r="AX106" i="16"/>
  <c r="AU3" i="11"/>
  <c r="AU26" i="8"/>
  <c r="AP28" i="16"/>
  <c r="AP29" i="16"/>
  <c r="BG9" i="9"/>
  <c r="AR254" i="9"/>
  <c r="AT3" i="15"/>
  <c r="AX74" i="15"/>
  <c r="AX26" i="17"/>
  <c r="AX74" i="16"/>
  <c r="AT189" i="9"/>
  <c r="AX122" i="14"/>
  <c r="AX74" i="11"/>
  <c r="AY10" i="9"/>
  <c r="AX42" i="15"/>
  <c r="AX26" i="12"/>
  <c r="AR206" i="9"/>
  <c r="AO31" i="16"/>
  <c r="AO33" i="16"/>
  <c r="AW10" i="8"/>
  <c r="AX74" i="12"/>
  <c r="AW3" i="16"/>
  <c r="AR58" i="8"/>
  <c r="AR318" i="9"/>
  <c r="AU57" i="8"/>
  <c r="AP33" i="14"/>
  <c r="AP31" i="14"/>
  <c r="AX106" i="15"/>
  <c r="AS286" i="9"/>
  <c r="AY90" i="15"/>
  <c r="AO94" i="8"/>
  <c r="AN93" i="8"/>
  <c r="AN96" i="8"/>
  <c r="AN87" i="8"/>
  <c r="AO95" i="8"/>
  <c r="AT253" i="9"/>
  <c r="AY42" i="11"/>
  <c r="AY122" i="16"/>
  <c r="AX42" i="17"/>
  <c r="AX42" i="12"/>
  <c r="AX42" i="16"/>
  <c r="AW317" i="9"/>
  <c r="AN34" i="16"/>
  <c r="AV3" i="12"/>
  <c r="AT205" i="9"/>
  <c r="AZ3" i="14"/>
  <c r="AX26" i="11"/>
  <c r="AO64" i="8"/>
  <c r="AO273" i="2"/>
  <c r="AO66" i="8"/>
  <c r="AO137" i="1"/>
  <c r="AR302" i="9"/>
  <c r="AS238" i="9"/>
  <c r="AR190" i="9"/>
  <c r="AX122" i="17"/>
  <c r="AV3" i="17"/>
  <c r="AQ29" i="14"/>
  <c r="AR21" i="14"/>
  <c r="AY9" i="8"/>
  <c r="AX90" i="14"/>
  <c r="AV335" i="9"/>
  <c r="AT285" i="9"/>
  <c r="AX90" i="17"/>
  <c r="AT237" i="9"/>
  <c r="AO34" i="14"/>
  <c r="AS3" i="10"/>
  <c r="AP63" i="8"/>
  <c r="AQ53" i="8"/>
  <c r="AQ67" i="8"/>
  <c r="AX26" i="16"/>
  <c r="AX106" i="13"/>
  <c r="AP13" i="8"/>
  <c r="AP14" i="8"/>
  <c r="AP14" i="9"/>
  <c r="AR340" i="9"/>
  <c r="AR331" i="9"/>
  <c r="AP62" i="8"/>
  <c r="AV86" i="8"/>
  <c r="AW3" i="8"/>
  <c r="AX264" i="2"/>
  <c r="AP179" i="9"/>
  <c r="AO209" i="9"/>
  <c r="AO210" i="9"/>
  <c r="AO211" i="9"/>
  <c r="AQ13" i="9"/>
  <c r="AN212" i="9"/>
  <c r="AN213" i="9"/>
  <c r="AN214" i="9"/>
  <c r="AS338" i="9"/>
  <c r="AS339" i="9"/>
  <c r="AP18" i="9"/>
  <c r="AP16" i="9"/>
  <c r="AP17" i="9"/>
  <c r="AP288" i="9"/>
  <c r="AO281" i="9"/>
  <c r="AO295" i="9"/>
  <c r="AO180" i="9"/>
  <c r="AO181" i="9"/>
  <c r="AO182" i="9"/>
  <c r="AN293" i="9"/>
  <c r="AN138" i="3"/>
  <c r="AO292" i="9"/>
  <c r="AO258" i="2"/>
  <c r="AO294" i="9"/>
  <c r="AO129" i="1"/>
  <c r="AP177" i="9"/>
  <c r="AP178" i="9"/>
  <c r="AQ15" i="9"/>
  <c r="AR12" i="9"/>
  <c r="AR5" i="9"/>
  <c r="AR19" i="9"/>
  <c r="AQ14" i="9"/>
  <c r="AT330" i="9"/>
  <c r="AU3" i="9"/>
  <c r="AT337" i="9"/>
  <c r="AQ5" i="9"/>
  <c r="AQ19" i="9"/>
  <c r="AP64" i="8"/>
  <c r="AP273" i="2"/>
  <c r="AP66" i="8"/>
  <c r="AP137" i="1"/>
  <c r="AW3" i="17"/>
  <c r="AS190" i="9"/>
  <c r="AS302" i="9"/>
  <c r="AY26" i="11"/>
  <c r="AU205" i="9"/>
  <c r="AX317" i="9"/>
  <c r="AY42" i="17"/>
  <c r="AZ122" i="16"/>
  <c r="AT286" i="9"/>
  <c r="AP34" i="14"/>
  <c r="AX3" i="16"/>
  <c r="AY74" i="12"/>
  <c r="AX10" i="8"/>
  <c r="AO34" i="16"/>
  <c r="AY26" i="12"/>
  <c r="AU189" i="9"/>
  <c r="AY74" i="16"/>
  <c r="AY74" i="15"/>
  <c r="AU3" i="15"/>
  <c r="AU3" i="10"/>
  <c r="AY106" i="16"/>
  <c r="AQ5" i="8"/>
  <c r="AQ19" i="8"/>
  <c r="AZ74" i="17"/>
  <c r="AY90" i="16"/>
  <c r="AY106" i="13"/>
  <c r="AU237" i="9"/>
  <c r="AY90" i="17"/>
  <c r="AZ9" i="8"/>
  <c r="AY122" i="17"/>
  <c r="AT238" i="9"/>
  <c r="AY42" i="16"/>
  <c r="AY42" i="12"/>
  <c r="AU253" i="9"/>
  <c r="AO93" i="8"/>
  <c r="AO96" i="8"/>
  <c r="AO87" i="8"/>
  <c r="AP94" i="8"/>
  <c r="AP95" i="8"/>
  <c r="AZ90" i="15"/>
  <c r="AV57" i="8"/>
  <c r="AS318" i="9"/>
  <c r="AY42" i="15"/>
  <c r="AZ10" i="9"/>
  <c r="AY26" i="17"/>
  <c r="AS254" i="9"/>
  <c r="BJ122" i="13"/>
  <c r="AY26" i="13"/>
  <c r="BA42" i="14"/>
  <c r="AQ33" i="14"/>
  <c r="AQ31" i="14"/>
  <c r="AQ63" i="8"/>
  <c r="AR60" i="8"/>
  <c r="AR61" i="8"/>
  <c r="AQ62" i="8"/>
  <c r="AR53" i="8"/>
  <c r="AQ268" i="2"/>
  <c r="AR268" i="2"/>
  <c r="AU285" i="9"/>
  <c r="AW335" i="9"/>
  <c r="BA3" i="14"/>
  <c r="AW3" i="12"/>
  <c r="AY106" i="15"/>
  <c r="AR67" i="8"/>
  <c r="AS58" i="8"/>
  <c r="AY74" i="11"/>
  <c r="AY122" i="14"/>
  <c r="AV3" i="11"/>
  <c r="AQ12" i="8"/>
  <c r="AQ13" i="8"/>
  <c r="AU301" i="9"/>
  <c r="AX3" i="13"/>
  <c r="AY106" i="17"/>
  <c r="AR28" i="14"/>
  <c r="AY26" i="16"/>
  <c r="AY90" i="14"/>
  <c r="AO65" i="8"/>
  <c r="AO146" i="3"/>
  <c r="AZ42" i="11"/>
  <c r="AS206" i="9"/>
  <c r="BH9" i="9"/>
  <c r="AQ28" i="16"/>
  <c r="AQ21" i="16"/>
  <c r="AP30" i="16"/>
  <c r="AV26" i="8"/>
  <c r="AT3" i="10"/>
  <c r="BO137" i="11"/>
  <c r="AP16" i="8"/>
  <c r="AP18" i="8"/>
  <c r="AX3" i="8"/>
  <c r="AY264" i="2"/>
  <c r="AW86" i="8"/>
  <c r="AT339" i="9"/>
  <c r="AT338" i="9"/>
  <c r="AQ18" i="9"/>
  <c r="AQ16" i="9"/>
  <c r="AQ17" i="9"/>
  <c r="AP227" i="2"/>
  <c r="AP291" i="9"/>
  <c r="AO212" i="9"/>
  <c r="AO213" i="9"/>
  <c r="AO214" i="9"/>
  <c r="AQ176" i="9"/>
  <c r="AU337" i="9"/>
  <c r="AU330" i="9"/>
  <c r="AV3" i="9"/>
  <c r="AR13" i="9"/>
  <c r="AS5" i="9"/>
  <c r="AS19" i="9"/>
  <c r="AP208" i="9"/>
  <c r="AQ169" i="9"/>
  <c r="AQ183" i="9"/>
  <c r="AO293" i="9"/>
  <c r="AO138" i="3"/>
  <c r="AS12" i="9"/>
  <c r="AR15" i="9"/>
  <c r="AS340" i="9"/>
  <c r="AS331" i="9"/>
  <c r="AP201" i="9"/>
  <c r="AP215" i="9"/>
  <c r="AP182" i="9"/>
  <c r="AP180" i="9"/>
  <c r="AP181" i="9"/>
  <c r="AP289" i="9"/>
  <c r="AW26" i="8"/>
  <c r="AT206" i="9"/>
  <c r="BA42" i="11"/>
  <c r="AZ90" i="14"/>
  <c r="AY3" i="13"/>
  <c r="AW3" i="11"/>
  <c r="AZ122" i="14"/>
  <c r="AT58" i="8"/>
  <c r="AX335" i="9"/>
  <c r="AR63" i="8"/>
  <c r="AR62" i="8"/>
  <c r="AS60" i="8"/>
  <c r="AS61" i="8"/>
  <c r="AT268" i="2"/>
  <c r="AS53" i="8"/>
  <c r="AS67" i="8"/>
  <c r="AP93" i="8"/>
  <c r="AP96" i="8"/>
  <c r="AP87" i="8"/>
  <c r="AQ94" i="8"/>
  <c r="AQ95" i="8"/>
  <c r="AV237" i="9"/>
  <c r="AZ90" i="16"/>
  <c r="AV189" i="9"/>
  <c r="AT190" i="9"/>
  <c r="AP146" i="3"/>
  <c r="AP65" i="8"/>
  <c r="AQ30" i="16"/>
  <c r="BI9" i="9"/>
  <c r="AZ106" i="17"/>
  <c r="AV301" i="9"/>
  <c r="AR5" i="8"/>
  <c r="AR19" i="8"/>
  <c r="AR12" i="8"/>
  <c r="AR13" i="8"/>
  <c r="AQ14" i="8"/>
  <c r="AQ15" i="8"/>
  <c r="AZ106" i="15"/>
  <c r="BB3" i="14"/>
  <c r="BB42" i="14"/>
  <c r="AZ26" i="13"/>
  <c r="AT254" i="9"/>
  <c r="AZ42" i="15"/>
  <c r="AW57" i="8"/>
  <c r="AV253" i="9"/>
  <c r="AZ42" i="12"/>
  <c r="BA9" i="8"/>
  <c r="AZ74" i="15"/>
  <c r="AZ74" i="12"/>
  <c r="AY3" i="16"/>
  <c r="AU286" i="9"/>
  <c r="AY317" i="9"/>
  <c r="AV205" i="9"/>
  <c r="AP17" i="8"/>
  <c r="AQ29" i="16"/>
  <c r="AZ26" i="16"/>
  <c r="AR30" i="14"/>
  <c r="AZ74" i="11"/>
  <c r="AV285" i="9"/>
  <c r="AQ64" i="8"/>
  <c r="AQ273" i="2"/>
  <c r="AR273" i="2"/>
  <c r="AQ66" i="8"/>
  <c r="AQ137" i="1"/>
  <c r="AR137" i="1"/>
  <c r="AQ34" i="14"/>
  <c r="BK122" i="13"/>
  <c r="AZ26" i="17"/>
  <c r="AU238" i="9"/>
  <c r="AZ122" i="17"/>
  <c r="AZ90" i="17"/>
  <c r="BA74" i="17"/>
  <c r="AV3" i="15"/>
  <c r="BA122" i="16"/>
  <c r="AZ42" i="17"/>
  <c r="AP33" i="16"/>
  <c r="AP31" i="16"/>
  <c r="AX3" i="12"/>
  <c r="AR29" i="14"/>
  <c r="AS21" i="14"/>
  <c r="BA10" i="9"/>
  <c r="AT318" i="9"/>
  <c r="BA90" i="15"/>
  <c r="AZ42" i="16"/>
  <c r="AZ106" i="13"/>
  <c r="AZ106" i="16"/>
  <c r="AZ74" i="16"/>
  <c r="AZ26" i="12"/>
  <c r="AY10" i="8"/>
  <c r="AZ26" i="11"/>
  <c r="AT302" i="9"/>
  <c r="AX3" i="17"/>
  <c r="AT340" i="9"/>
  <c r="AT331" i="9"/>
  <c r="AR14" i="9"/>
  <c r="AP209" i="9"/>
  <c r="AQ201" i="9"/>
  <c r="AQ215" i="9"/>
  <c r="AY3" i="8"/>
  <c r="AZ264" i="2"/>
  <c r="AX86" i="8"/>
  <c r="AR16" i="9"/>
  <c r="AR17" i="9"/>
  <c r="AR18" i="9"/>
  <c r="AP258" i="2"/>
  <c r="AP294" i="9"/>
  <c r="AP129" i="1"/>
  <c r="AP292" i="9"/>
  <c r="AP281" i="9"/>
  <c r="AP295" i="9"/>
  <c r="AP211" i="9"/>
  <c r="AV337" i="9"/>
  <c r="AV330" i="9"/>
  <c r="AW3" i="9"/>
  <c r="AQ288" i="9"/>
  <c r="AQ289" i="9"/>
  <c r="AS13" i="9"/>
  <c r="AT12" i="9"/>
  <c r="AT13" i="9"/>
  <c r="AS15" i="9"/>
  <c r="AU339" i="9"/>
  <c r="AU338" i="9"/>
  <c r="AQ177" i="9"/>
  <c r="AR169" i="9"/>
  <c r="AR183" i="9"/>
  <c r="AQ179" i="9"/>
  <c r="AP290" i="9"/>
  <c r="BA26" i="12"/>
  <c r="BB90" i="15"/>
  <c r="BB10" i="9"/>
  <c r="BA74" i="12"/>
  <c r="BB9" i="8"/>
  <c r="BC42" i="14"/>
  <c r="AW301" i="9"/>
  <c r="AR21" i="16"/>
  <c r="AR28" i="16"/>
  <c r="AW237" i="9"/>
  <c r="AX3" i="11"/>
  <c r="BA26" i="11"/>
  <c r="BA106" i="16"/>
  <c r="BB122" i="16"/>
  <c r="BA122" i="17"/>
  <c r="AV238" i="9"/>
  <c r="BA26" i="17"/>
  <c r="BL122" i="13"/>
  <c r="AS28" i="14"/>
  <c r="AS29" i="14"/>
  <c r="BA42" i="12"/>
  <c r="AX57" i="8"/>
  <c r="BA42" i="15"/>
  <c r="AR14" i="8"/>
  <c r="AS12" i="8"/>
  <c r="AS13" i="8"/>
  <c r="AR15" i="8"/>
  <c r="AS5" i="8"/>
  <c r="AS19" i="8"/>
  <c r="AW189" i="9"/>
  <c r="AY335" i="9"/>
  <c r="AU58" i="8"/>
  <c r="BA122" i="14"/>
  <c r="AY3" i="17"/>
  <c r="AU302" i="9"/>
  <c r="AZ10" i="8"/>
  <c r="BA74" i="16"/>
  <c r="BA42" i="16"/>
  <c r="AU318" i="9"/>
  <c r="AP34" i="16"/>
  <c r="BB74" i="17"/>
  <c r="AQ65" i="8"/>
  <c r="AQ146" i="3"/>
  <c r="AR146" i="3"/>
  <c r="BA74" i="11"/>
  <c r="BA26" i="16"/>
  <c r="AZ3" i="16"/>
  <c r="AU254" i="9"/>
  <c r="BA26" i="13"/>
  <c r="AQ16" i="8"/>
  <c r="AQ18" i="8"/>
  <c r="AQ31" i="16"/>
  <c r="AQ33" i="16"/>
  <c r="AQ96" i="8"/>
  <c r="AQ87" i="8"/>
  <c r="AR94" i="8"/>
  <c r="AR95" i="8"/>
  <c r="AQ93" i="8"/>
  <c r="AR64" i="8"/>
  <c r="AT273" i="2"/>
  <c r="AR66" i="8"/>
  <c r="AT137" i="1"/>
  <c r="AZ3" i="13"/>
  <c r="BA106" i="13"/>
  <c r="AY3" i="12"/>
  <c r="BA42" i="17"/>
  <c r="AW3" i="15"/>
  <c r="BA90" i="17"/>
  <c r="AW285" i="9"/>
  <c r="AR33" i="14"/>
  <c r="AR31" i="14"/>
  <c r="AW205" i="9"/>
  <c r="AZ317" i="9"/>
  <c r="AV286" i="9"/>
  <c r="BA74" i="15"/>
  <c r="AW253" i="9"/>
  <c r="BC3" i="14"/>
  <c r="BA106" i="15"/>
  <c r="BA106" i="17"/>
  <c r="BJ9" i="9"/>
  <c r="AU190" i="9"/>
  <c r="BA90" i="16"/>
  <c r="AT53" i="8"/>
  <c r="AT67" i="8"/>
  <c r="AT60" i="8"/>
  <c r="AS63" i="8"/>
  <c r="AU268" i="2"/>
  <c r="AS62" i="8"/>
  <c r="AV3" i="10"/>
  <c r="BA90" i="14"/>
  <c r="BB42" i="11"/>
  <c r="AU206" i="9"/>
  <c r="AX26" i="8"/>
  <c r="AQ208" i="9"/>
  <c r="AS14" i="9"/>
  <c r="AT5" i="9"/>
  <c r="AT19" i="9"/>
  <c r="AP210" i="9"/>
  <c r="AR176" i="9"/>
  <c r="AS169" i="9"/>
  <c r="AS183" i="9"/>
  <c r="AU340" i="9"/>
  <c r="AU331" i="9"/>
  <c r="AQ178" i="9"/>
  <c r="BA264" i="2"/>
  <c r="AZ3" i="8"/>
  <c r="AY86" i="8"/>
  <c r="AR177" i="9"/>
  <c r="AS176" i="9"/>
  <c r="AS16" i="9"/>
  <c r="AS17" i="9"/>
  <c r="AS18" i="9"/>
  <c r="AW330" i="9"/>
  <c r="AW337" i="9"/>
  <c r="AX3" i="9"/>
  <c r="AQ182" i="9"/>
  <c r="AQ180" i="9"/>
  <c r="AQ181" i="9"/>
  <c r="AR179" i="9"/>
  <c r="AV338" i="9"/>
  <c r="AV339" i="9"/>
  <c r="AP138" i="3"/>
  <c r="AP293" i="9"/>
  <c r="AU5" i="9"/>
  <c r="AU19" i="9"/>
  <c r="AT15" i="9"/>
  <c r="AT14" i="9"/>
  <c r="AU12" i="9"/>
  <c r="AQ290" i="9"/>
  <c r="AQ227" i="2"/>
  <c r="AR288" i="9"/>
  <c r="AQ281" i="9"/>
  <c r="AQ295" i="9"/>
  <c r="AQ291" i="9"/>
  <c r="AP212" i="9"/>
  <c r="AP213" i="9"/>
  <c r="AP214" i="9"/>
  <c r="AS64" i="8"/>
  <c r="AU273" i="2"/>
  <c r="AS66" i="8"/>
  <c r="AU137" i="1"/>
  <c r="BD3" i="14"/>
  <c r="BA317" i="9"/>
  <c r="AX285" i="9"/>
  <c r="BB90" i="17"/>
  <c r="BA3" i="16"/>
  <c r="BB26" i="16"/>
  <c r="AV318" i="9"/>
  <c r="AT12" i="8"/>
  <c r="AT5" i="8"/>
  <c r="AT19" i="8"/>
  <c r="AS15" i="8"/>
  <c r="AS14" i="8"/>
  <c r="AW238" i="9"/>
  <c r="BB26" i="11"/>
  <c r="AX237" i="9"/>
  <c r="BD42" i="14"/>
  <c r="BC10" i="9"/>
  <c r="AV206" i="9"/>
  <c r="BC42" i="11"/>
  <c r="BB90" i="14"/>
  <c r="AV268" i="2"/>
  <c r="AT63" i="8"/>
  <c r="AV190" i="9"/>
  <c r="BB106" i="17"/>
  <c r="AX3" i="15"/>
  <c r="AZ3" i="12"/>
  <c r="AS94" i="8"/>
  <c r="AR96" i="8"/>
  <c r="AR87" i="8"/>
  <c r="AR93" i="8"/>
  <c r="AQ34" i="16"/>
  <c r="BB26" i="13"/>
  <c r="BC74" i="17"/>
  <c r="BB74" i="16"/>
  <c r="AV302" i="9"/>
  <c r="AS30" i="14"/>
  <c r="AT28" i="14"/>
  <c r="AT29" i="14"/>
  <c r="AT21" i="14"/>
  <c r="BB26" i="17"/>
  <c r="BB106" i="16"/>
  <c r="AR30" i="16"/>
  <c r="AX301" i="9"/>
  <c r="BB26" i="12"/>
  <c r="BK9" i="9"/>
  <c r="BB106" i="15"/>
  <c r="AX253" i="9"/>
  <c r="BB74" i="15"/>
  <c r="AW286" i="9"/>
  <c r="AX205" i="9"/>
  <c r="BB42" i="17"/>
  <c r="BB106" i="13"/>
  <c r="AT146" i="3"/>
  <c r="AR65" i="8"/>
  <c r="AQ17" i="8"/>
  <c r="BB122" i="14"/>
  <c r="AX189" i="9"/>
  <c r="AR16" i="8"/>
  <c r="AR18" i="8"/>
  <c r="BB122" i="17"/>
  <c r="BC122" i="16"/>
  <c r="AW3" i="10"/>
  <c r="BC9" i="8"/>
  <c r="BC90" i="15"/>
  <c r="AY26" i="8"/>
  <c r="AT61" i="8"/>
  <c r="AU53" i="8"/>
  <c r="AU67" i="8"/>
  <c r="BB90" i="16"/>
  <c r="AR34" i="14"/>
  <c r="BA3" i="13"/>
  <c r="AV254" i="9"/>
  <c r="BB74" i="11"/>
  <c r="BB42" i="16"/>
  <c r="BA10" i="8"/>
  <c r="AZ3" i="17"/>
  <c r="AV58" i="8"/>
  <c r="AZ335" i="9"/>
  <c r="BB42" i="15"/>
  <c r="AY57" i="8"/>
  <c r="BB42" i="12"/>
  <c r="BM122" i="13"/>
  <c r="AY3" i="11"/>
  <c r="AX3" i="10"/>
  <c r="BB74" i="12"/>
  <c r="AR29" i="16"/>
  <c r="AS28" i="16"/>
  <c r="AQ211" i="9"/>
  <c r="AQ209" i="9"/>
  <c r="AQ210" i="9"/>
  <c r="AS177" i="9"/>
  <c r="AS178" i="9"/>
  <c r="AR178" i="9"/>
  <c r="BA3" i="8"/>
  <c r="BB264" i="2"/>
  <c r="AZ86" i="8"/>
  <c r="AQ292" i="9"/>
  <c r="AQ258" i="2"/>
  <c r="AQ294" i="9"/>
  <c r="AQ129" i="1"/>
  <c r="AT18" i="9"/>
  <c r="AT16" i="9"/>
  <c r="AT17" i="9"/>
  <c r="AR182" i="9"/>
  <c r="AR180" i="9"/>
  <c r="AR181" i="9"/>
  <c r="AU15" i="9"/>
  <c r="AX330" i="9"/>
  <c r="AX337" i="9"/>
  <c r="AY3" i="9"/>
  <c r="AR289" i="9"/>
  <c r="AR281" i="9"/>
  <c r="AR295" i="9"/>
  <c r="AR291" i="9"/>
  <c r="AT227" i="2"/>
  <c r="AW339" i="9"/>
  <c r="AW338" i="9"/>
  <c r="AS179" i="9"/>
  <c r="AT169" i="9"/>
  <c r="AT183" i="9"/>
  <c r="AT176" i="9"/>
  <c r="AR227" i="2"/>
  <c r="AU13" i="9"/>
  <c r="AU14" i="9"/>
  <c r="AV340" i="9"/>
  <c r="AV331" i="9"/>
  <c r="AQ214" i="9"/>
  <c r="AS30" i="16"/>
  <c r="AZ3" i="11"/>
  <c r="BB10" i="8"/>
  <c r="BC74" i="11"/>
  <c r="AW254" i="9"/>
  <c r="BC122" i="14"/>
  <c r="BC106" i="13"/>
  <c r="AS21" i="16"/>
  <c r="AS31" i="14"/>
  <c r="AS33" i="14"/>
  <c r="AW302" i="9"/>
  <c r="BA3" i="12"/>
  <c r="AT64" i="8"/>
  <c r="AV273" i="2"/>
  <c r="AT66" i="8"/>
  <c r="AV137" i="1"/>
  <c r="AT62" i="8"/>
  <c r="BC90" i="14"/>
  <c r="AW206" i="9"/>
  <c r="BE42" i="14"/>
  <c r="AY237" i="9"/>
  <c r="AS16" i="8"/>
  <c r="AS18" i="8"/>
  <c r="BB317" i="9"/>
  <c r="BC74" i="12"/>
  <c r="AZ57" i="8"/>
  <c r="BA335" i="9"/>
  <c r="AY205" i="9"/>
  <c r="BC74" i="15"/>
  <c r="BC106" i="15"/>
  <c r="BC26" i="12"/>
  <c r="AS29" i="16"/>
  <c r="AT21" i="16"/>
  <c r="AR33" i="16"/>
  <c r="AR31" i="16"/>
  <c r="BC106" i="16"/>
  <c r="BC26" i="17"/>
  <c r="BD10" i="9"/>
  <c r="AW318" i="9"/>
  <c r="BB3" i="16"/>
  <c r="BN122" i="13"/>
  <c r="AW58" i="8"/>
  <c r="BA3" i="17"/>
  <c r="BC42" i="16"/>
  <c r="BC122" i="17"/>
  <c r="AY189" i="9"/>
  <c r="BL9" i="9"/>
  <c r="AU21" i="14"/>
  <c r="AT30" i="14"/>
  <c r="AU28" i="14"/>
  <c r="BC74" i="16"/>
  <c r="AW190" i="9"/>
  <c r="AU60" i="8"/>
  <c r="AU61" i="8"/>
  <c r="BD42" i="11"/>
  <c r="BC26" i="11"/>
  <c r="AX238" i="9"/>
  <c r="AT15" i="8"/>
  <c r="AY285" i="9"/>
  <c r="BC42" i="12"/>
  <c r="BC42" i="15"/>
  <c r="BB3" i="13"/>
  <c r="BC90" i="16"/>
  <c r="AZ26" i="8"/>
  <c r="BD90" i="15"/>
  <c r="BD9" i="8"/>
  <c r="BD122" i="16"/>
  <c r="AR17" i="8"/>
  <c r="BC42" i="17"/>
  <c r="AX286" i="9"/>
  <c r="AY253" i="9"/>
  <c r="AY301" i="9"/>
  <c r="BD74" i="17"/>
  <c r="BC26" i="13"/>
  <c r="AS95" i="8"/>
  <c r="AT94" i="8"/>
  <c r="AY3" i="15"/>
  <c r="AY3" i="10"/>
  <c r="BC106" i="17"/>
  <c r="AT13" i="8"/>
  <c r="AT14" i="8"/>
  <c r="BC26" i="16"/>
  <c r="BC90" i="17"/>
  <c r="BE3" i="14"/>
  <c r="AU146" i="3"/>
  <c r="AS65" i="8"/>
  <c r="AQ212" i="9"/>
  <c r="AQ213" i="9"/>
  <c r="AR208" i="9"/>
  <c r="AR211" i="9"/>
  <c r="AR201" i="9"/>
  <c r="AR215" i="9"/>
  <c r="AS288" i="9"/>
  <c r="AS289" i="9"/>
  <c r="AS290" i="9"/>
  <c r="BA86" i="8"/>
  <c r="BC264" i="2"/>
  <c r="BB3" i="8"/>
  <c r="AS182" i="9"/>
  <c r="AS180" i="9"/>
  <c r="AS181" i="9"/>
  <c r="AW340" i="9"/>
  <c r="AW331" i="9"/>
  <c r="AR290" i="9"/>
  <c r="AY330" i="9"/>
  <c r="AY337" i="9"/>
  <c r="AZ3" i="9"/>
  <c r="AU18" i="9"/>
  <c r="AU16" i="9"/>
  <c r="AU17" i="9"/>
  <c r="AX339" i="9"/>
  <c r="AX338" i="9"/>
  <c r="AV5" i="9"/>
  <c r="AV19" i="9"/>
  <c r="AR129" i="1"/>
  <c r="AT177" i="9"/>
  <c r="AU169" i="9"/>
  <c r="AU183" i="9"/>
  <c r="AT179" i="9"/>
  <c r="AV12" i="9"/>
  <c r="AR258" i="2"/>
  <c r="AR294" i="9"/>
  <c r="AT129" i="1"/>
  <c r="AR292" i="9"/>
  <c r="AR293" i="9"/>
  <c r="AT258" i="2"/>
  <c r="AQ293" i="9"/>
  <c r="AQ138" i="3"/>
  <c r="BD106" i="17"/>
  <c r="AY286" i="9"/>
  <c r="BE122" i="16"/>
  <c r="BE9" i="8"/>
  <c r="AU5" i="8"/>
  <c r="AU19" i="8"/>
  <c r="AU12" i="8"/>
  <c r="AU13" i="8"/>
  <c r="AU30" i="14"/>
  <c r="AX318" i="9"/>
  <c r="BD74" i="15"/>
  <c r="AS17" i="8"/>
  <c r="AZ237" i="9"/>
  <c r="AT95" i="8"/>
  <c r="AU94" i="8"/>
  <c r="AX302" i="9"/>
  <c r="BD122" i="14"/>
  <c r="AX254" i="9"/>
  <c r="BD26" i="16"/>
  <c r="BE90" i="15"/>
  <c r="BA26" i="8"/>
  <c r="BD42" i="15"/>
  <c r="AZ285" i="9"/>
  <c r="AY238" i="9"/>
  <c r="BE42" i="11"/>
  <c r="AX190" i="9"/>
  <c r="BD74" i="16"/>
  <c r="AT33" i="14"/>
  <c r="AT31" i="14"/>
  <c r="BD122" i="17"/>
  <c r="BB3" i="17"/>
  <c r="BO122" i="13"/>
  <c r="BD26" i="17"/>
  <c r="BB335" i="9"/>
  <c r="BA57" i="8"/>
  <c r="BD90" i="14"/>
  <c r="AV146" i="3"/>
  <c r="AT65" i="8"/>
  <c r="BB3" i="12"/>
  <c r="AS93" i="8"/>
  <c r="AS34" i="14"/>
  <c r="AS31" i="16"/>
  <c r="AS33" i="16"/>
  <c r="BF3" i="14"/>
  <c r="AZ3" i="15"/>
  <c r="BD26" i="13"/>
  <c r="BE74" i="17"/>
  <c r="AZ253" i="9"/>
  <c r="BD42" i="17"/>
  <c r="BD90" i="16"/>
  <c r="BC3" i="13"/>
  <c r="AV60" i="8"/>
  <c r="AW268" i="2"/>
  <c r="AU63" i="8"/>
  <c r="AV53" i="8"/>
  <c r="AV67" i="8"/>
  <c r="AU62" i="8"/>
  <c r="AV61" i="8"/>
  <c r="BE10" i="9"/>
  <c r="AR34" i="16"/>
  <c r="BD26" i="12"/>
  <c r="BD106" i="15"/>
  <c r="AZ205" i="9"/>
  <c r="BD74" i="12"/>
  <c r="BC317" i="9"/>
  <c r="AS96" i="8"/>
  <c r="AS87" i="8"/>
  <c r="BD74" i="11"/>
  <c r="BC10" i="8"/>
  <c r="BA3" i="11"/>
  <c r="AZ3" i="10"/>
  <c r="AT28" i="16"/>
  <c r="BD90" i="17"/>
  <c r="AZ301" i="9"/>
  <c r="BD42" i="12"/>
  <c r="AT16" i="8"/>
  <c r="AT18" i="8"/>
  <c r="BD26" i="11"/>
  <c r="AU29" i="14"/>
  <c r="AV21" i="14"/>
  <c r="BM9" i="9"/>
  <c r="AZ189" i="9"/>
  <c r="BD42" i="16"/>
  <c r="AX58" i="8"/>
  <c r="BC3" i="16"/>
  <c r="BD106" i="16"/>
  <c r="BF42" i="14"/>
  <c r="AX206" i="9"/>
  <c r="BD106" i="13"/>
  <c r="AR209" i="9"/>
  <c r="AS201" i="9"/>
  <c r="AS215" i="9"/>
  <c r="AT288" i="9"/>
  <c r="AT289" i="9"/>
  <c r="AU227" i="2"/>
  <c r="AS281" i="9"/>
  <c r="AS295" i="9"/>
  <c r="AS291" i="9"/>
  <c r="AS294" i="9"/>
  <c r="AU129" i="1"/>
  <c r="AU176" i="9"/>
  <c r="AU177" i="9"/>
  <c r="BC3" i="8"/>
  <c r="BB86" i="8"/>
  <c r="BD264" i="2"/>
  <c r="AT178" i="9"/>
  <c r="AY338" i="9"/>
  <c r="AY339" i="9"/>
  <c r="AS208" i="9"/>
  <c r="AS209" i="9"/>
  <c r="AT201" i="9"/>
  <c r="AT215" i="9"/>
  <c r="AX340" i="9"/>
  <c r="AX331" i="9"/>
  <c r="AR210" i="9"/>
  <c r="AV13" i="9"/>
  <c r="AW5" i="9"/>
  <c r="AW19" i="9"/>
  <c r="AV15" i="9"/>
  <c r="AT182" i="9"/>
  <c r="AT180" i="9"/>
  <c r="AT181" i="9"/>
  <c r="AR212" i="9"/>
  <c r="AR214" i="9"/>
  <c r="AR138" i="3"/>
  <c r="AZ330" i="9"/>
  <c r="BA3" i="9"/>
  <c r="AZ337" i="9"/>
  <c r="BE106" i="13"/>
  <c r="BA301" i="9"/>
  <c r="AT30" i="16"/>
  <c r="BE74" i="11"/>
  <c r="BB57" i="8"/>
  <c r="BF42" i="11"/>
  <c r="BB26" i="8"/>
  <c r="AY254" i="9"/>
  <c r="BE122" i="14"/>
  <c r="AY302" i="9"/>
  <c r="BA237" i="9"/>
  <c r="BE74" i="15"/>
  <c r="AU31" i="14"/>
  <c r="AU33" i="14"/>
  <c r="BF9" i="8"/>
  <c r="AT93" i="8"/>
  <c r="AY206" i="9"/>
  <c r="BE42" i="16"/>
  <c r="AT17" i="8"/>
  <c r="BE74" i="12"/>
  <c r="BE106" i="15"/>
  <c r="AW273" i="2"/>
  <c r="AU64" i="8"/>
  <c r="AU66" i="8"/>
  <c r="AW137" i="1"/>
  <c r="BE42" i="17"/>
  <c r="BA253" i="9"/>
  <c r="BE26" i="13"/>
  <c r="BE90" i="14"/>
  <c r="AZ238" i="9"/>
  <c r="AU95" i="8"/>
  <c r="BE106" i="16"/>
  <c r="BE26" i="11"/>
  <c r="BB3" i="11"/>
  <c r="BD10" i="8"/>
  <c r="BD317" i="9"/>
  <c r="BG3" i="14"/>
  <c r="BC3" i="17"/>
  <c r="BE122" i="17"/>
  <c r="AY190" i="9"/>
  <c r="BA285" i="9"/>
  <c r="BE42" i="15"/>
  <c r="BF90" i="15"/>
  <c r="BE26" i="16"/>
  <c r="AY318" i="9"/>
  <c r="AV28" i="14"/>
  <c r="AV29" i="14"/>
  <c r="BF122" i="16"/>
  <c r="AZ286" i="9"/>
  <c r="BE106" i="17"/>
  <c r="AT96" i="8"/>
  <c r="AT87" i="8"/>
  <c r="BG42" i="14"/>
  <c r="BD3" i="16"/>
  <c r="AY58" i="8"/>
  <c r="BA189" i="9"/>
  <c r="BN9" i="9"/>
  <c r="BE42" i="12"/>
  <c r="BE90" i="17"/>
  <c r="BA205" i="9"/>
  <c r="BE26" i="12"/>
  <c r="BF10" i="9"/>
  <c r="AW53" i="8"/>
  <c r="AW67" i="8"/>
  <c r="AV63" i="8"/>
  <c r="AV62" i="8"/>
  <c r="AW60" i="8"/>
  <c r="AW61" i="8"/>
  <c r="AX268" i="2"/>
  <c r="BD3" i="13"/>
  <c r="BE90" i="16"/>
  <c r="BF74" i="17"/>
  <c r="BA3" i="15"/>
  <c r="AS34" i="16"/>
  <c r="BC3" i="12"/>
  <c r="BC335" i="9"/>
  <c r="BE26" i="17"/>
  <c r="AT34" i="14"/>
  <c r="BE74" i="16"/>
  <c r="AT29" i="16"/>
  <c r="AU21" i="16"/>
  <c r="AU15" i="8"/>
  <c r="AV5" i="8"/>
  <c r="AV19" i="8"/>
  <c r="AU14" i="8"/>
  <c r="AV12" i="8"/>
  <c r="AV13" i="8"/>
  <c r="AS292" i="9"/>
  <c r="AS293" i="9"/>
  <c r="AU288" i="9"/>
  <c r="AU289" i="9"/>
  <c r="AU281" i="9"/>
  <c r="AU295" i="9"/>
  <c r="AT291" i="9"/>
  <c r="AT292" i="9"/>
  <c r="AU258" i="2"/>
  <c r="AT290" i="9"/>
  <c r="AV227" i="2"/>
  <c r="AT281" i="9"/>
  <c r="AT295" i="9"/>
  <c r="AV176" i="9"/>
  <c r="AV169" i="9"/>
  <c r="AV183" i="9"/>
  <c r="AU179" i="9"/>
  <c r="AU178" i="9"/>
  <c r="AV14" i="9"/>
  <c r="AY340" i="9"/>
  <c r="AY331" i="9"/>
  <c r="AW12" i="9"/>
  <c r="AW13" i="9"/>
  <c r="BE264" i="2"/>
  <c r="BF264" i="2"/>
  <c r="BC86" i="8"/>
  <c r="BD3" i="8"/>
  <c r="AZ338" i="9"/>
  <c r="AZ339" i="9"/>
  <c r="AU290" i="9"/>
  <c r="BB3" i="9"/>
  <c r="BA337" i="9"/>
  <c r="BA330" i="9"/>
  <c r="AU182" i="9"/>
  <c r="AU180" i="9"/>
  <c r="AU181" i="9"/>
  <c r="AR213" i="9"/>
  <c r="AV18" i="9"/>
  <c r="AV16" i="9"/>
  <c r="AV17" i="9"/>
  <c r="AS211" i="9"/>
  <c r="AS210" i="9"/>
  <c r="AT208" i="9"/>
  <c r="AT209" i="9"/>
  <c r="AV177" i="9"/>
  <c r="AW176" i="9"/>
  <c r="AV179" i="9"/>
  <c r="AU16" i="8"/>
  <c r="AU18" i="8"/>
  <c r="BG74" i="17"/>
  <c r="BH42" i="14"/>
  <c r="BG122" i="16"/>
  <c r="BG90" i="15"/>
  <c r="BF122" i="17"/>
  <c r="BE10" i="8"/>
  <c r="BF26" i="13"/>
  <c r="BB253" i="9"/>
  <c r="BF74" i="15"/>
  <c r="BB237" i="9"/>
  <c r="BF122" i="14"/>
  <c r="BC57" i="8"/>
  <c r="BF106" i="13"/>
  <c r="AU96" i="8"/>
  <c r="AU87" i="8"/>
  <c r="AW12" i="8"/>
  <c r="AW13" i="8"/>
  <c r="AV14" i="8"/>
  <c r="AW5" i="8"/>
  <c r="AW19" i="8"/>
  <c r="AV15" i="8"/>
  <c r="BF26" i="17"/>
  <c r="BD3" i="12"/>
  <c r="BB3" i="15"/>
  <c r="BB3" i="10"/>
  <c r="BF90" i="16"/>
  <c r="AV64" i="8"/>
  <c r="AX273" i="2"/>
  <c r="AV66" i="8"/>
  <c r="AX137" i="1"/>
  <c r="BB205" i="9"/>
  <c r="BF90" i="17"/>
  <c r="BB189" i="9"/>
  <c r="BF106" i="17"/>
  <c r="BF26" i="16"/>
  <c r="BA3" i="10"/>
  <c r="BF106" i="16"/>
  <c r="BA238" i="9"/>
  <c r="BF106" i="15"/>
  <c r="BF42" i="16"/>
  <c r="BG42" i="11"/>
  <c r="BF74" i="11"/>
  <c r="BB301" i="9"/>
  <c r="AV94" i="8"/>
  <c r="AV95" i="8"/>
  <c r="AZ58" i="8"/>
  <c r="AZ318" i="9"/>
  <c r="BB285" i="9"/>
  <c r="BE317" i="9"/>
  <c r="BC3" i="11"/>
  <c r="BF42" i="17"/>
  <c r="AU65" i="8"/>
  <c r="AW146" i="3"/>
  <c r="BF74" i="12"/>
  <c r="AZ206" i="9"/>
  <c r="BG9" i="8"/>
  <c r="AT31" i="16"/>
  <c r="AT33" i="16"/>
  <c r="AU28" i="16"/>
  <c r="AU93" i="8"/>
  <c r="BF74" i="16"/>
  <c r="BD335" i="9"/>
  <c r="BE3" i="13"/>
  <c r="AX53" i="8"/>
  <c r="AX67" i="8"/>
  <c r="AW62" i="8"/>
  <c r="AW63" i="8"/>
  <c r="AY268" i="2"/>
  <c r="AX60" i="8"/>
  <c r="AX61" i="8"/>
  <c r="BG10" i="9"/>
  <c r="BF26" i="12"/>
  <c r="BF42" i="12"/>
  <c r="BO9" i="9"/>
  <c r="BE3" i="16"/>
  <c r="BA286" i="9"/>
  <c r="AW21" i="14"/>
  <c r="AV30" i="14"/>
  <c r="AW28" i="14"/>
  <c r="AW29" i="14"/>
  <c r="BF42" i="15"/>
  <c r="AZ190" i="9"/>
  <c r="BD3" i="17"/>
  <c r="BH3" i="14"/>
  <c r="BF26" i="11"/>
  <c r="BF90" i="14"/>
  <c r="AU34" i="14"/>
  <c r="AZ302" i="9"/>
  <c r="AZ254" i="9"/>
  <c r="BC26" i="8"/>
  <c r="AW227" i="2"/>
  <c r="AU291" i="9"/>
  <c r="AU294" i="9"/>
  <c r="AW129" i="1"/>
  <c r="AV288" i="9"/>
  <c r="AV289" i="9"/>
  <c r="AT294" i="9"/>
  <c r="AV129" i="1"/>
  <c r="AV258" i="2"/>
  <c r="AW15" i="9"/>
  <c r="AW14" i="9"/>
  <c r="AX12" i="9"/>
  <c r="AX13" i="9"/>
  <c r="AX5" i="9"/>
  <c r="AX19" i="9"/>
  <c r="AV178" i="9"/>
  <c r="AW169" i="9"/>
  <c r="AW183" i="9"/>
  <c r="BD86" i="8"/>
  <c r="BH264" i="2"/>
  <c r="BE3" i="8"/>
  <c r="AT138" i="3"/>
  <c r="AT293" i="9"/>
  <c r="AZ340" i="9"/>
  <c r="AZ331" i="9"/>
  <c r="AU208" i="9"/>
  <c r="AU201" i="9"/>
  <c r="AU215" i="9"/>
  <c r="AT210" i="9"/>
  <c r="AT211" i="9"/>
  <c r="AU209" i="9"/>
  <c r="AV208" i="9"/>
  <c r="BA338" i="9"/>
  <c r="BA339" i="9"/>
  <c r="AU292" i="9"/>
  <c r="AY12" i="9"/>
  <c r="AX14" i="9"/>
  <c r="AY13" i="9"/>
  <c r="AX15" i="9"/>
  <c r="AY5" i="9"/>
  <c r="AY19" i="9"/>
  <c r="AV180" i="9"/>
  <c r="AV181" i="9"/>
  <c r="AV182" i="9"/>
  <c r="BB337" i="9"/>
  <c r="BB330" i="9"/>
  <c r="BC3" i="9"/>
  <c r="AV281" i="9"/>
  <c r="AV295" i="9"/>
  <c r="AW16" i="9"/>
  <c r="AW17" i="9"/>
  <c r="AW18" i="9"/>
  <c r="AW177" i="9"/>
  <c r="AX169" i="9"/>
  <c r="AX183" i="9"/>
  <c r="AW179" i="9"/>
  <c r="AS212" i="9"/>
  <c r="AS214" i="9"/>
  <c r="BA254" i="9"/>
  <c r="BE3" i="17"/>
  <c r="BG42" i="15"/>
  <c r="AU30" i="16"/>
  <c r="BA206" i="9"/>
  <c r="BG42" i="17"/>
  <c r="BD3" i="11"/>
  <c r="BH42" i="11"/>
  <c r="BG42" i="16"/>
  <c r="BG90" i="16"/>
  <c r="BE3" i="12"/>
  <c r="BH90" i="15"/>
  <c r="BD26" i="8"/>
  <c r="BA302" i="9"/>
  <c r="BG90" i="14"/>
  <c r="BG26" i="11"/>
  <c r="AV33" i="14"/>
  <c r="AV31" i="14"/>
  <c r="BH10" i="9"/>
  <c r="AX63" i="8"/>
  <c r="AX62" i="8"/>
  <c r="AZ268" i="2"/>
  <c r="AY53" i="8"/>
  <c r="AY67" i="8"/>
  <c r="AY60" i="8"/>
  <c r="AY61" i="8"/>
  <c r="BG74" i="16"/>
  <c r="AT34" i="16"/>
  <c r="BC301" i="9"/>
  <c r="BG106" i="15"/>
  <c r="BG26" i="16"/>
  <c r="BG106" i="17"/>
  <c r="BG90" i="17"/>
  <c r="BC205" i="9"/>
  <c r="AV65" i="8"/>
  <c r="AX146" i="3"/>
  <c r="AU29" i="16"/>
  <c r="AV28" i="16"/>
  <c r="BG74" i="15"/>
  <c r="BG26" i="13"/>
  <c r="BG122" i="17"/>
  <c r="BI42" i="14"/>
  <c r="BH74" i="17"/>
  <c r="BA190" i="9"/>
  <c r="BF3" i="16"/>
  <c r="BF3" i="13"/>
  <c r="BE335" i="9"/>
  <c r="BG74" i="12"/>
  <c r="BA318" i="9"/>
  <c r="AV96" i="8"/>
  <c r="AV87" i="8"/>
  <c r="AW94" i="8"/>
  <c r="AW95" i="8"/>
  <c r="AV93" i="8"/>
  <c r="BG106" i="16"/>
  <c r="BC3" i="15"/>
  <c r="BG26" i="17"/>
  <c r="AV16" i="8"/>
  <c r="AV18" i="8"/>
  <c r="AX5" i="8"/>
  <c r="AX19" i="8"/>
  <c r="AW15" i="8"/>
  <c r="AW14" i="8"/>
  <c r="AX12" i="8"/>
  <c r="AX13" i="8"/>
  <c r="BI3" i="14"/>
  <c r="AX28" i="14"/>
  <c r="AX29" i="14"/>
  <c r="AX21" i="14"/>
  <c r="AW30" i="14"/>
  <c r="BB286" i="9"/>
  <c r="BG42" i="12"/>
  <c r="BG26" i="12"/>
  <c r="AY273" i="2"/>
  <c r="AW64" i="8"/>
  <c r="AW66" i="8"/>
  <c r="AY137" i="1"/>
  <c r="BH9" i="8"/>
  <c r="BF317" i="9"/>
  <c r="BC285" i="9"/>
  <c r="BA58" i="8"/>
  <c r="BG74" i="11"/>
  <c r="BB238" i="9"/>
  <c r="BC189" i="9"/>
  <c r="BG106" i="13"/>
  <c r="BD57" i="8"/>
  <c r="BG122" i="14"/>
  <c r="BC237" i="9"/>
  <c r="BC253" i="9"/>
  <c r="BF10" i="8"/>
  <c r="BH122" i="16"/>
  <c r="AU17" i="8"/>
  <c r="AV291" i="9"/>
  <c r="AX258" i="2"/>
  <c r="AW258" i="2"/>
  <c r="AW288" i="9"/>
  <c r="AW289" i="9"/>
  <c r="AW281" i="9"/>
  <c r="AW295" i="9"/>
  <c r="AV290" i="9"/>
  <c r="AX227" i="2"/>
  <c r="BA340" i="9"/>
  <c r="BA331" i="9"/>
  <c r="BE86" i="8"/>
  <c r="BF3" i="8"/>
  <c r="BI264" i="2"/>
  <c r="AV292" i="9"/>
  <c r="BC330" i="9"/>
  <c r="BD3" i="9"/>
  <c r="BC337" i="9"/>
  <c r="AV211" i="9"/>
  <c r="AU211" i="9"/>
  <c r="AV201" i="9"/>
  <c r="AV215" i="9"/>
  <c r="AU210" i="9"/>
  <c r="AV209" i="9"/>
  <c r="AV210" i="9"/>
  <c r="AW178" i="9"/>
  <c r="AX176" i="9"/>
  <c r="AY15" i="9"/>
  <c r="AY14" i="9"/>
  <c r="AZ5" i="9"/>
  <c r="AZ19" i="9"/>
  <c r="AZ12" i="9"/>
  <c r="AT212" i="9"/>
  <c r="AT214" i="9"/>
  <c r="AS213" i="9"/>
  <c r="AW180" i="9"/>
  <c r="AW181" i="9"/>
  <c r="AW182" i="9"/>
  <c r="BB338" i="9"/>
  <c r="BB339" i="9"/>
  <c r="AX18" i="9"/>
  <c r="AX16" i="9"/>
  <c r="AX17" i="9"/>
  <c r="AU293" i="9"/>
  <c r="AU138" i="3"/>
  <c r="AV30" i="16"/>
  <c r="BD253" i="9"/>
  <c r="BD189" i="9"/>
  <c r="BB58" i="8"/>
  <c r="BD285" i="9"/>
  <c r="BG317" i="9"/>
  <c r="BH42" i="12"/>
  <c r="BC286" i="9"/>
  <c r="BH26" i="17"/>
  <c r="BH74" i="12"/>
  <c r="BJ42" i="14"/>
  <c r="BH122" i="17"/>
  <c r="BH90" i="17"/>
  <c r="BH106" i="17"/>
  <c r="BH26" i="11"/>
  <c r="BE3" i="11"/>
  <c r="AV21" i="16"/>
  <c r="BF3" i="17"/>
  <c r="BH122" i="14"/>
  <c r="BE57" i="8"/>
  <c r="AY28" i="14"/>
  <c r="AY29" i="14"/>
  <c r="AX30" i="14"/>
  <c r="AY21" i="14"/>
  <c r="AW16" i="8"/>
  <c r="AW18" i="8"/>
  <c r="AV17" i="8"/>
  <c r="BD3" i="15"/>
  <c r="AW96" i="8"/>
  <c r="AW87" i="8"/>
  <c r="AW93" i="8"/>
  <c r="AX94" i="8"/>
  <c r="AX95" i="8"/>
  <c r="BF335" i="9"/>
  <c r="BB190" i="9"/>
  <c r="BH26" i="13"/>
  <c r="BH74" i="16"/>
  <c r="AZ53" i="8"/>
  <c r="AZ67" i="8"/>
  <c r="AY62" i="8"/>
  <c r="BA268" i="2"/>
  <c r="AY63" i="8"/>
  <c r="AZ60" i="8"/>
  <c r="AZ61" i="8"/>
  <c r="AZ273" i="2"/>
  <c r="AX64" i="8"/>
  <c r="AX66" i="8"/>
  <c r="AZ137" i="1"/>
  <c r="BI10" i="9"/>
  <c r="AV34" i="14"/>
  <c r="BB302" i="9"/>
  <c r="BI90" i="15"/>
  <c r="BF3" i="12"/>
  <c r="BC3" i="10"/>
  <c r="AV29" i="16"/>
  <c r="BB254" i="9"/>
  <c r="BG10" i="8"/>
  <c r="BC238" i="9"/>
  <c r="AW31" i="14"/>
  <c r="AW33" i="14"/>
  <c r="BH106" i="16"/>
  <c r="BG3" i="13"/>
  <c r="BI74" i="17"/>
  <c r="BH74" i="15"/>
  <c r="BD205" i="9"/>
  <c r="BH106" i="15"/>
  <c r="BD301" i="9"/>
  <c r="BH90" i="14"/>
  <c r="BE26" i="8"/>
  <c r="BH42" i="16"/>
  <c r="BI42" i="11"/>
  <c r="BB206" i="9"/>
  <c r="BI122" i="16"/>
  <c r="BD237" i="9"/>
  <c r="BH106" i="13"/>
  <c r="BH74" i="11"/>
  <c r="BI9" i="8"/>
  <c r="AW65" i="8"/>
  <c r="AY146" i="3"/>
  <c r="BH26" i="12"/>
  <c r="BJ3" i="14"/>
  <c r="AX15" i="8"/>
  <c r="AY12" i="8"/>
  <c r="AY13" i="8"/>
  <c r="AY5" i="8"/>
  <c r="AY19" i="8"/>
  <c r="AX14" i="8"/>
  <c r="BB318" i="9"/>
  <c r="BG3" i="16"/>
  <c r="BH26" i="16"/>
  <c r="BH90" i="16"/>
  <c r="BH42" i="17"/>
  <c r="AU33" i="16"/>
  <c r="AU31" i="16"/>
  <c r="BH42" i="15"/>
  <c r="AW291" i="9"/>
  <c r="AV294" i="9"/>
  <c r="AX129" i="1"/>
  <c r="AY227" i="2"/>
  <c r="AX288" i="9"/>
  <c r="AZ227" i="2"/>
  <c r="AW290" i="9"/>
  <c r="AW201" i="9"/>
  <c r="AW215" i="9"/>
  <c r="BB340" i="9"/>
  <c r="BB331" i="9"/>
  <c r="BF86" i="8"/>
  <c r="BJ264" i="2"/>
  <c r="BG3" i="8"/>
  <c r="AW294" i="9"/>
  <c r="AY129" i="1"/>
  <c r="AW292" i="9"/>
  <c r="AY258" i="2"/>
  <c r="AZ13" i="9"/>
  <c r="BA5" i="9"/>
  <c r="BA19" i="9"/>
  <c r="AZ15" i="9"/>
  <c r="AU212" i="9"/>
  <c r="AU214" i="9"/>
  <c r="AT213" i="9"/>
  <c r="AV214" i="9"/>
  <c r="AV212" i="9"/>
  <c r="AX289" i="9"/>
  <c r="AX179" i="9"/>
  <c r="BC338" i="9"/>
  <c r="BC339" i="9"/>
  <c r="AX177" i="9"/>
  <c r="AY169" i="9"/>
  <c r="AY183" i="9"/>
  <c r="AY18" i="9"/>
  <c r="AY16" i="9"/>
  <c r="AY17" i="9"/>
  <c r="AW208" i="9"/>
  <c r="AW209" i="9"/>
  <c r="BD330" i="9"/>
  <c r="BE3" i="9"/>
  <c r="BD337" i="9"/>
  <c r="AV293" i="9"/>
  <c r="AV138" i="3"/>
  <c r="BH3" i="16"/>
  <c r="BK3" i="14"/>
  <c r="BJ9" i="8"/>
  <c r="BI106" i="13"/>
  <c r="BJ42" i="11"/>
  <c r="BI106" i="15"/>
  <c r="BD238" i="9"/>
  <c r="BC254" i="9"/>
  <c r="BG3" i="12"/>
  <c r="BC302" i="9"/>
  <c r="BJ10" i="9"/>
  <c r="BA53" i="8"/>
  <c r="BA67" i="8"/>
  <c r="BB268" i="2"/>
  <c r="AZ62" i="8"/>
  <c r="AZ63" i="8"/>
  <c r="BA60" i="8"/>
  <c r="BC190" i="9"/>
  <c r="BE3" i="15"/>
  <c r="BE3" i="10"/>
  <c r="BG3" i="17"/>
  <c r="BF3" i="11"/>
  <c r="BI122" i="17"/>
  <c r="BI26" i="17"/>
  <c r="BH317" i="9"/>
  <c r="BE189" i="9"/>
  <c r="AW28" i="16"/>
  <c r="AW29" i="16"/>
  <c r="BI42" i="15"/>
  <c r="BI74" i="11"/>
  <c r="BJ122" i="16"/>
  <c r="BC206" i="9"/>
  <c r="BI90" i="14"/>
  <c r="BI74" i="15"/>
  <c r="BJ74" i="17"/>
  <c r="BI106" i="16"/>
  <c r="AW17" i="8"/>
  <c r="AZ21" i="14"/>
  <c r="AZ28" i="14"/>
  <c r="AZ29" i="14"/>
  <c r="AY30" i="14"/>
  <c r="BI122" i="14"/>
  <c r="BI26" i="11"/>
  <c r="BI106" i="17"/>
  <c r="BK42" i="14"/>
  <c r="BI74" i="12"/>
  <c r="BD286" i="9"/>
  <c r="BE253" i="9"/>
  <c r="BI90" i="16"/>
  <c r="AZ12" i="8"/>
  <c r="AZ13" i="8"/>
  <c r="AY14" i="8"/>
  <c r="AY15" i="8"/>
  <c r="AZ5" i="8"/>
  <c r="AZ19" i="8"/>
  <c r="BI42" i="16"/>
  <c r="BF26" i="8"/>
  <c r="BE205" i="9"/>
  <c r="BH3" i="13"/>
  <c r="AW34" i="14"/>
  <c r="BJ90" i="15"/>
  <c r="AZ146" i="3"/>
  <c r="AX65" i="8"/>
  <c r="AY64" i="8"/>
  <c r="BA273" i="2"/>
  <c r="AY66" i="8"/>
  <c r="BA137" i="1"/>
  <c r="BE285" i="9"/>
  <c r="BC58" i="8"/>
  <c r="AV33" i="16"/>
  <c r="AV31" i="16"/>
  <c r="AU34" i="16"/>
  <c r="BI42" i="17"/>
  <c r="BI26" i="16"/>
  <c r="BC318" i="9"/>
  <c r="AX16" i="8"/>
  <c r="AX18" i="8"/>
  <c r="BI26" i="12"/>
  <c r="BE237" i="9"/>
  <c r="BE301" i="9"/>
  <c r="BH10" i="8"/>
  <c r="BI74" i="16"/>
  <c r="BI26" i="13"/>
  <c r="BG335" i="9"/>
  <c r="AX96" i="8"/>
  <c r="AX87" i="8"/>
  <c r="AY94" i="8"/>
  <c r="AY95" i="8"/>
  <c r="AX93" i="8"/>
  <c r="AX33" i="14"/>
  <c r="AX31" i="14"/>
  <c r="BF57" i="8"/>
  <c r="BD3" i="10"/>
  <c r="BI90" i="17"/>
  <c r="BI42" i="12"/>
  <c r="AW21" i="16"/>
  <c r="AX291" i="9"/>
  <c r="BA12" i="9"/>
  <c r="AZ14" i="9"/>
  <c r="BG86" i="8"/>
  <c r="BK264" i="2"/>
  <c r="BH3" i="8"/>
  <c r="BF3" i="9"/>
  <c r="BE337" i="9"/>
  <c r="BE330" i="9"/>
  <c r="BC340" i="9"/>
  <c r="BC331" i="9"/>
  <c r="AY176" i="9"/>
  <c r="AX178" i="9"/>
  <c r="AX292" i="9"/>
  <c r="AZ258" i="2"/>
  <c r="AX294" i="9"/>
  <c r="AZ129" i="1"/>
  <c r="AU213" i="9"/>
  <c r="AW293" i="9"/>
  <c r="AW138" i="3"/>
  <c r="AV213" i="9"/>
  <c r="AZ16" i="9"/>
  <c r="AZ17" i="9"/>
  <c r="AZ18" i="9"/>
  <c r="BA15" i="9"/>
  <c r="AW211" i="9"/>
  <c r="AX208" i="9"/>
  <c r="AW210" i="9"/>
  <c r="AX201" i="9"/>
  <c r="AX215" i="9"/>
  <c r="AX182" i="9"/>
  <c r="AX180" i="9"/>
  <c r="AX181" i="9"/>
  <c r="BA13" i="9"/>
  <c r="BB12" i="9"/>
  <c r="BD338" i="9"/>
  <c r="BD339" i="9"/>
  <c r="AY288" i="9"/>
  <c r="AY289" i="9"/>
  <c r="AY290" i="9"/>
  <c r="AX281" i="9"/>
  <c r="AX295" i="9"/>
  <c r="AX290" i="9"/>
  <c r="BJ90" i="17"/>
  <c r="BG57" i="8"/>
  <c r="BJ74" i="16"/>
  <c r="BI10" i="8"/>
  <c r="BJ26" i="12"/>
  <c r="BD318" i="9"/>
  <c r="BJ42" i="17"/>
  <c r="BD58" i="8"/>
  <c r="BJ42" i="16"/>
  <c r="AY16" i="8"/>
  <c r="AY18" i="8"/>
  <c r="BJ90" i="16"/>
  <c r="BF253" i="9"/>
  <c r="BJ106" i="17"/>
  <c r="BK74" i="17"/>
  <c r="BJ90" i="14"/>
  <c r="BF189" i="9"/>
  <c r="BH3" i="17"/>
  <c r="BF3" i="15"/>
  <c r="BF3" i="10"/>
  <c r="BK10" i="9"/>
  <c r="BH3" i="12"/>
  <c r="BI3" i="16"/>
  <c r="BJ42" i="12"/>
  <c r="AX34" i="14"/>
  <c r="BH335" i="9"/>
  <c r="BJ26" i="16"/>
  <c r="BJ74" i="12"/>
  <c r="BJ122" i="14"/>
  <c r="AY31" i="14"/>
  <c r="AY33" i="14"/>
  <c r="BJ74" i="15"/>
  <c r="BD206" i="9"/>
  <c r="BJ26" i="17"/>
  <c r="BG3" i="11"/>
  <c r="BA63" i="8"/>
  <c r="BC268" i="2"/>
  <c r="BE238" i="9"/>
  <c r="AZ94" i="8"/>
  <c r="AY93" i="8"/>
  <c r="AY96" i="8"/>
  <c r="AY87" i="8"/>
  <c r="BJ26" i="13"/>
  <c r="BF237" i="9"/>
  <c r="BF285" i="9"/>
  <c r="BG26" i="8"/>
  <c r="BJ106" i="16"/>
  <c r="BK122" i="16"/>
  <c r="BJ74" i="11"/>
  <c r="BJ122" i="17"/>
  <c r="BD190" i="9"/>
  <c r="BA61" i="8"/>
  <c r="BB60" i="8"/>
  <c r="BK42" i="11"/>
  <c r="BJ106" i="13"/>
  <c r="BF301" i="9"/>
  <c r="AX17" i="8"/>
  <c r="AV34" i="16"/>
  <c r="BA146" i="3"/>
  <c r="AY65" i="8"/>
  <c r="BK90" i="15"/>
  <c r="BI3" i="13"/>
  <c r="BF205" i="9"/>
  <c r="BA12" i="8"/>
  <c r="AZ14" i="8"/>
  <c r="AZ15" i="8"/>
  <c r="BA5" i="8"/>
  <c r="BA19" i="8"/>
  <c r="BA13" i="8"/>
  <c r="BE286" i="9"/>
  <c r="BL42" i="14"/>
  <c r="BJ26" i="11"/>
  <c r="BA21" i="14"/>
  <c r="BA28" i="14"/>
  <c r="BA29" i="14"/>
  <c r="AZ30" i="14"/>
  <c r="BJ42" i="15"/>
  <c r="AW30" i="16"/>
  <c r="AX28" i="16"/>
  <c r="AX29" i="16"/>
  <c r="AX21" i="16"/>
  <c r="BI317" i="9"/>
  <c r="AZ64" i="8"/>
  <c r="BB273" i="2"/>
  <c r="AZ66" i="8"/>
  <c r="BB137" i="1"/>
  <c r="BD302" i="9"/>
  <c r="BD254" i="9"/>
  <c r="BJ106" i="15"/>
  <c r="BK9" i="8"/>
  <c r="BL3" i="14"/>
  <c r="BA14" i="9"/>
  <c r="BL264" i="2"/>
  <c r="BH86" i="8"/>
  <c r="BI3" i="8"/>
  <c r="BB13" i="9"/>
  <c r="BC12" i="9"/>
  <c r="BB15" i="9"/>
  <c r="BD340" i="9"/>
  <c r="BD331" i="9"/>
  <c r="AX209" i="9"/>
  <c r="AY208" i="9"/>
  <c r="AX211" i="9"/>
  <c r="BB5" i="9"/>
  <c r="BB19" i="9"/>
  <c r="BE338" i="9"/>
  <c r="BE339" i="9"/>
  <c r="BA227" i="2"/>
  <c r="AY291" i="9"/>
  <c r="AZ288" i="9"/>
  <c r="AY281" i="9"/>
  <c r="AY295" i="9"/>
  <c r="BF330" i="9"/>
  <c r="BG3" i="9"/>
  <c r="BF337" i="9"/>
  <c r="AW212" i="9"/>
  <c r="AW214" i="9"/>
  <c r="BA16" i="9"/>
  <c r="BA17" i="9"/>
  <c r="BA18" i="9"/>
  <c r="AX138" i="3"/>
  <c r="AX293" i="9"/>
  <c r="AY179" i="9"/>
  <c r="AY177" i="9"/>
  <c r="AZ176" i="9"/>
  <c r="BB63" i="8"/>
  <c r="BD268" i="2"/>
  <c r="BL9" i="8"/>
  <c r="BB146" i="3"/>
  <c r="AZ65" i="8"/>
  <c r="BK42" i="15"/>
  <c r="BK26" i="11"/>
  <c r="BB12" i="8"/>
  <c r="BB5" i="8"/>
  <c r="BB19" i="8"/>
  <c r="BA14" i="8"/>
  <c r="BA15" i="8"/>
  <c r="BE190" i="9"/>
  <c r="BF238" i="9"/>
  <c r="BB61" i="8"/>
  <c r="BB62" i="8"/>
  <c r="BE206" i="9"/>
  <c r="AY34" i="14"/>
  <c r="BK122" i="14"/>
  <c r="BK42" i="12"/>
  <c r="BJ3" i="16"/>
  <c r="BI3" i="12"/>
  <c r="BL10" i="9"/>
  <c r="BK90" i="14"/>
  <c r="BK106" i="17"/>
  <c r="BK42" i="16"/>
  <c r="BK42" i="17"/>
  <c r="BE318" i="9"/>
  <c r="BJ10" i="8"/>
  <c r="BK74" i="16"/>
  <c r="BE302" i="9"/>
  <c r="AZ33" i="14"/>
  <c r="AZ34" i="14"/>
  <c r="AZ31" i="14"/>
  <c r="BM42" i="14"/>
  <c r="BJ3" i="13"/>
  <c r="BL90" i="15"/>
  <c r="BG301" i="9"/>
  <c r="BK122" i="17"/>
  <c r="BK106" i="16"/>
  <c r="BG285" i="9"/>
  <c r="BA94" i="8"/>
  <c r="BA62" i="8"/>
  <c r="BA64" i="8"/>
  <c r="BC273" i="2"/>
  <c r="BA66" i="8"/>
  <c r="BC137" i="1"/>
  <c r="BH3" i="11"/>
  <c r="BK26" i="17"/>
  <c r="BG3" i="15"/>
  <c r="BG189" i="9"/>
  <c r="BE58" i="8"/>
  <c r="BK26" i="12"/>
  <c r="BM3" i="14"/>
  <c r="AX30" i="16"/>
  <c r="AY28" i="16"/>
  <c r="AY29" i="16"/>
  <c r="AY21" i="16"/>
  <c r="BA30" i="14"/>
  <c r="BB28" i="14"/>
  <c r="BB29" i="14"/>
  <c r="BB21" i="14"/>
  <c r="BF286" i="9"/>
  <c r="AZ16" i="8"/>
  <c r="AZ18" i="8"/>
  <c r="BK106" i="13"/>
  <c r="BK74" i="11"/>
  <c r="BH26" i="8"/>
  <c r="BK26" i="13"/>
  <c r="BB53" i="8"/>
  <c r="BB67" i="8"/>
  <c r="BK26" i="16"/>
  <c r="BI335" i="9"/>
  <c r="AY17" i="8"/>
  <c r="BH57" i="8"/>
  <c r="BK106" i="15"/>
  <c r="BE254" i="9"/>
  <c r="BJ317" i="9"/>
  <c r="AW33" i="16"/>
  <c r="AW31" i="16"/>
  <c r="BG205" i="9"/>
  <c r="BL42" i="11"/>
  <c r="BL122" i="16"/>
  <c r="BG237" i="9"/>
  <c r="AZ95" i="8"/>
  <c r="BK74" i="15"/>
  <c r="BK74" i="12"/>
  <c r="BI3" i="17"/>
  <c r="BL74" i="17"/>
  <c r="BG253" i="9"/>
  <c r="BK90" i="16"/>
  <c r="BK90" i="17"/>
  <c r="BC13" i="9"/>
  <c r="BC14" i="9"/>
  <c r="AY178" i="9"/>
  <c r="AY201" i="9"/>
  <c r="AY215" i="9"/>
  <c r="BI86" i="8"/>
  <c r="BM264" i="2"/>
  <c r="BJ3" i="8"/>
  <c r="BA95" i="8"/>
  <c r="BA96" i="8"/>
  <c r="BA87" i="8"/>
  <c r="AZ179" i="9"/>
  <c r="AZ177" i="9"/>
  <c r="BA176" i="9"/>
  <c r="AY211" i="9"/>
  <c r="AZ169" i="9"/>
  <c r="AZ183" i="9"/>
  <c r="BG337" i="9"/>
  <c r="BG330" i="9"/>
  <c r="BH3" i="9"/>
  <c r="AX212" i="9"/>
  <c r="AX214" i="9"/>
  <c r="AX210" i="9"/>
  <c r="BB14" i="9"/>
  <c r="AY180" i="9"/>
  <c r="AY181" i="9"/>
  <c r="AY182" i="9"/>
  <c r="AZ289" i="9"/>
  <c r="BA288" i="9"/>
  <c r="BB227" i="2"/>
  <c r="AZ291" i="9"/>
  <c r="BC5" i="9"/>
  <c r="BC19" i="9"/>
  <c r="AY294" i="9"/>
  <c r="BA129" i="1"/>
  <c r="AY292" i="9"/>
  <c r="BA258" i="2"/>
  <c r="BE340" i="9"/>
  <c r="BE331" i="9"/>
  <c r="AY209" i="9"/>
  <c r="AY210" i="9"/>
  <c r="BB18" i="9"/>
  <c r="BB16" i="9"/>
  <c r="BB17" i="9"/>
  <c r="AW213" i="9"/>
  <c r="BF338" i="9"/>
  <c r="BF339" i="9"/>
  <c r="BC15" i="9"/>
  <c r="BL90" i="17"/>
  <c r="BL106" i="13"/>
  <c r="AZ17" i="8"/>
  <c r="BG286" i="9"/>
  <c r="BA33" i="14"/>
  <c r="BA34" i="14"/>
  <c r="BA31" i="14"/>
  <c r="AX31" i="16"/>
  <c r="AX33" i="16"/>
  <c r="BN3" i="14"/>
  <c r="BF58" i="8"/>
  <c r="BA93" i="8"/>
  <c r="BL106" i="16"/>
  <c r="BH301" i="9"/>
  <c r="BM90" i="15"/>
  <c r="BF302" i="9"/>
  <c r="BL74" i="16"/>
  <c r="BL106" i="17"/>
  <c r="BJ3" i="12"/>
  <c r="BF190" i="9"/>
  <c r="BA16" i="8"/>
  <c r="BA18" i="8"/>
  <c r="BB15" i="8"/>
  <c r="BC53" i="8"/>
  <c r="BC67" i="8"/>
  <c r="BL90" i="16"/>
  <c r="BM74" i="17"/>
  <c r="BL74" i="12"/>
  <c r="BH237" i="9"/>
  <c r="BK317" i="9"/>
  <c r="BI26" i="8"/>
  <c r="BL26" i="12"/>
  <c r="BH3" i="15"/>
  <c r="BA65" i="8"/>
  <c r="BC146" i="3"/>
  <c r="AZ96" i="8"/>
  <c r="AZ87" i="8"/>
  <c r="BL122" i="17"/>
  <c r="BN42" i="14"/>
  <c r="BF318" i="9"/>
  <c r="BL42" i="16"/>
  <c r="BL90" i="14"/>
  <c r="BM10" i="9"/>
  <c r="BK3" i="16"/>
  <c r="BL42" i="12"/>
  <c r="BF206" i="9"/>
  <c r="BL26" i="11"/>
  <c r="BL42" i="15"/>
  <c r="BM9" i="8"/>
  <c r="BD273" i="2"/>
  <c r="BB64" i="8"/>
  <c r="BB66" i="8"/>
  <c r="BD137" i="1"/>
  <c r="BL74" i="15"/>
  <c r="BH253" i="9"/>
  <c r="BJ3" i="17"/>
  <c r="BH205" i="9"/>
  <c r="BF254" i="9"/>
  <c r="BI57" i="8"/>
  <c r="BJ335" i="9"/>
  <c r="BL26" i="16"/>
  <c r="BL26" i="13"/>
  <c r="BC21" i="14"/>
  <c r="BB30" i="14"/>
  <c r="BC28" i="14"/>
  <c r="BC29" i="14"/>
  <c r="AY30" i="16"/>
  <c r="AZ21" i="16"/>
  <c r="AZ28" i="16"/>
  <c r="AZ29" i="16"/>
  <c r="BH189" i="9"/>
  <c r="BI3" i="11"/>
  <c r="BH3" i="10"/>
  <c r="AZ93" i="8"/>
  <c r="BH285" i="9"/>
  <c r="BK3" i="13"/>
  <c r="BK10" i="8"/>
  <c r="BL42" i="17"/>
  <c r="BL122" i="14"/>
  <c r="BG238" i="9"/>
  <c r="BC60" i="8"/>
  <c r="BC61" i="8"/>
  <c r="BM122" i="16"/>
  <c r="BM42" i="11"/>
  <c r="AW34" i="16"/>
  <c r="BL106" i="15"/>
  <c r="BL74" i="11"/>
  <c r="BL26" i="17"/>
  <c r="BG3" i="10"/>
  <c r="BB13" i="8"/>
  <c r="BC5" i="8"/>
  <c r="BC19" i="8"/>
  <c r="BD5" i="9"/>
  <c r="BD19" i="9"/>
  <c r="BD12" i="9"/>
  <c r="BB94" i="8"/>
  <c r="BK3" i="8"/>
  <c r="BJ86" i="8"/>
  <c r="BN264" i="2"/>
  <c r="BD15" i="9"/>
  <c r="BA291" i="9"/>
  <c r="BC227" i="2"/>
  <c r="BA289" i="9"/>
  <c r="AY212" i="9"/>
  <c r="AY214" i="9"/>
  <c r="AZ180" i="9"/>
  <c r="AZ181" i="9"/>
  <c r="AZ182" i="9"/>
  <c r="BC16" i="9"/>
  <c r="BC17" i="9"/>
  <c r="BC18" i="9"/>
  <c r="BF340" i="9"/>
  <c r="BF331" i="9"/>
  <c r="AZ290" i="9"/>
  <c r="AX213" i="9"/>
  <c r="BG338" i="9"/>
  <c r="BG339" i="9"/>
  <c r="AZ201" i="9"/>
  <c r="AZ215" i="9"/>
  <c r="AZ178" i="9"/>
  <c r="BD13" i="9"/>
  <c r="BE12" i="9"/>
  <c r="AZ292" i="9"/>
  <c r="BB258" i="2"/>
  <c r="AZ294" i="9"/>
  <c r="BB129" i="1"/>
  <c r="AZ208" i="9"/>
  <c r="BA179" i="9"/>
  <c r="BA169" i="9"/>
  <c r="BA183" i="9"/>
  <c r="AY293" i="9"/>
  <c r="AY138" i="3"/>
  <c r="AZ281" i="9"/>
  <c r="AZ295" i="9"/>
  <c r="BH330" i="9"/>
  <c r="BI3" i="9"/>
  <c r="BH337" i="9"/>
  <c r="BA177" i="9"/>
  <c r="BA178" i="9"/>
  <c r="BM26" i="17"/>
  <c r="BM74" i="11"/>
  <c r="BN122" i="16"/>
  <c r="BE268" i="2"/>
  <c r="BF268" i="2"/>
  <c r="BC63" i="8"/>
  <c r="BD60" i="8"/>
  <c r="BD61" i="8"/>
  <c r="BD53" i="8"/>
  <c r="BD67" i="8"/>
  <c r="BC62" i="8"/>
  <c r="BM122" i="14"/>
  <c r="BI205" i="9"/>
  <c r="BI253" i="9"/>
  <c r="BM42" i="16"/>
  <c r="BM26" i="12"/>
  <c r="BL317" i="9"/>
  <c r="BM74" i="12"/>
  <c r="BN74" i="17"/>
  <c r="BC12" i="8"/>
  <c r="BA17" i="8"/>
  <c r="BK3" i="12"/>
  <c r="BO3" i="14"/>
  <c r="BM106" i="13"/>
  <c r="BM106" i="15"/>
  <c r="BH238" i="9"/>
  <c r="BL10" i="8"/>
  <c r="BI285" i="9"/>
  <c r="BI189" i="9"/>
  <c r="BG254" i="9"/>
  <c r="BK3" i="17"/>
  <c r="BB65" i="8"/>
  <c r="BD146" i="3"/>
  <c r="BL3" i="16"/>
  <c r="BG318" i="9"/>
  <c r="BM122" i="17"/>
  <c r="BC13" i="8"/>
  <c r="BB14" i="8"/>
  <c r="BG302" i="9"/>
  <c r="BN90" i="15"/>
  <c r="BI301" i="9"/>
  <c r="BH286" i="9"/>
  <c r="BM90" i="17"/>
  <c r="BN42" i="11"/>
  <c r="BM42" i="17"/>
  <c r="BA21" i="16"/>
  <c r="AZ30" i="16"/>
  <c r="BA28" i="16"/>
  <c r="BA29" i="16"/>
  <c r="AY33" i="16"/>
  <c r="AY31" i="16"/>
  <c r="BB33" i="14"/>
  <c r="BB34" i="14"/>
  <c r="BB31" i="14"/>
  <c r="BM26" i="16"/>
  <c r="BM74" i="15"/>
  <c r="BM26" i="11"/>
  <c r="BO42" i="14"/>
  <c r="BJ26" i="8"/>
  <c r="BM90" i="16"/>
  <c r="BG190" i="9"/>
  <c r="BM106" i="17"/>
  <c r="BG58" i="8"/>
  <c r="AX34" i="16"/>
  <c r="BL3" i="13"/>
  <c r="BJ3" i="11"/>
  <c r="BD28" i="14"/>
  <c r="BD29" i="14"/>
  <c r="BC30" i="14"/>
  <c r="BD21" i="14"/>
  <c r="BM26" i="13"/>
  <c r="BK335" i="9"/>
  <c r="BJ57" i="8"/>
  <c r="BN9" i="8"/>
  <c r="BM42" i="15"/>
  <c r="BG206" i="9"/>
  <c r="BM42" i="12"/>
  <c r="BN10" i="9"/>
  <c r="BM90" i="14"/>
  <c r="BI3" i="15"/>
  <c r="BI3" i="10"/>
  <c r="BI237" i="9"/>
  <c r="BB16" i="8"/>
  <c r="BB18" i="8"/>
  <c r="BM74" i="16"/>
  <c r="BM106" i="16"/>
  <c r="BB95" i="8"/>
  <c r="BC94" i="8"/>
  <c r="BK86" i="8"/>
  <c r="BL3" i="8"/>
  <c r="BO264" i="2"/>
  <c r="BE13" i="9"/>
  <c r="BF5" i="9"/>
  <c r="BF19" i="9"/>
  <c r="BE15" i="9"/>
  <c r="BH338" i="9"/>
  <c r="BH339" i="9"/>
  <c r="AZ211" i="9"/>
  <c r="AZ138" i="3"/>
  <c r="AZ293" i="9"/>
  <c r="BD14" i="9"/>
  <c r="BJ3" i="9"/>
  <c r="BI337" i="9"/>
  <c r="BI330" i="9"/>
  <c r="BB169" i="9"/>
  <c r="BB183" i="9"/>
  <c r="AZ209" i="9"/>
  <c r="BA208" i="9"/>
  <c r="BA292" i="9"/>
  <c r="BC258" i="2"/>
  <c r="BA294" i="9"/>
  <c r="BC129" i="1"/>
  <c r="BD16" i="9"/>
  <c r="BD17" i="9"/>
  <c r="BD18" i="9"/>
  <c r="BA182" i="9"/>
  <c r="BA180" i="9"/>
  <c r="BA181" i="9"/>
  <c r="BG340" i="9"/>
  <c r="BG331" i="9"/>
  <c r="BE5" i="9"/>
  <c r="BE19" i="9"/>
  <c r="BB176" i="9"/>
  <c r="AY213" i="9"/>
  <c r="BA290" i="9"/>
  <c r="BB288" i="9"/>
  <c r="BA281" i="9"/>
  <c r="BA295" i="9"/>
  <c r="BO10" i="9"/>
  <c r="BN42" i="15"/>
  <c r="BH58" i="8"/>
  <c r="BB93" i="8"/>
  <c r="BH190" i="9"/>
  <c r="BN90" i="16"/>
  <c r="BK26" i="8"/>
  <c r="BN74" i="15"/>
  <c r="BL3" i="17"/>
  <c r="BJ189" i="9"/>
  <c r="BO74" i="17"/>
  <c r="BN74" i="12"/>
  <c r="BC64" i="8"/>
  <c r="BE273" i="2"/>
  <c r="BF273" i="2"/>
  <c r="BC66" i="8"/>
  <c r="BE137" i="1"/>
  <c r="BF137" i="1"/>
  <c r="BN74" i="11"/>
  <c r="BN26" i="17"/>
  <c r="BN106" i="16"/>
  <c r="BN26" i="13"/>
  <c r="BM3" i="13"/>
  <c r="BB96" i="8"/>
  <c r="BB87" i="8"/>
  <c r="BN26" i="16"/>
  <c r="BB28" i="16"/>
  <c r="BB29" i="16"/>
  <c r="BB21" i="16"/>
  <c r="BA30" i="16"/>
  <c r="BN42" i="17"/>
  <c r="BO42" i="11"/>
  <c r="BI286" i="9"/>
  <c r="BO90" i="15"/>
  <c r="BM10" i="8"/>
  <c r="BN106" i="13"/>
  <c r="BD5" i="8"/>
  <c r="BD19" i="8"/>
  <c r="BD12" i="8"/>
  <c r="BD13" i="8"/>
  <c r="BC14" i="8"/>
  <c r="BC15" i="8"/>
  <c r="BM317" i="9"/>
  <c r="BN26" i="12"/>
  <c r="BN42" i="16"/>
  <c r="BJ205" i="9"/>
  <c r="BN122" i="14"/>
  <c r="BO122" i="16"/>
  <c r="BN74" i="16"/>
  <c r="BB17" i="8"/>
  <c r="BJ3" i="15"/>
  <c r="BJ3" i="10"/>
  <c r="BN90" i="14"/>
  <c r="BN42" i="12"/>
  <c r="BH206" i="9"/>
  <c r="BO9" i="8"/>
  <c r="BK57" i="8"/>
  <c r="BC31" i="14"/>
  <c r="BC33" i="14"/>
  <c r="BC34" i="14"/>
  <c r="BC95" i="8"/>
  <c r="BD94" i="8"/>
  <c r="AY34" i="16"/>
  <c r="AZ31" i="16"/>
  <c r="AZ33" i="16"/>
  <c r="BH302" i="9"/>
  <c r="BN122" i="17"/>
  <c r="BJ285" i="9"/>
  <c r="BN106" i="15"/>
  <c r="BL3" i="12"/>
  <c r="BJ237" i="9"/>
  <c r="BL335" i="9"/>
  <c r="BE28" i="14"/>
  <c r="BE29" i="14"/>
  <c r="BD30" i="14"/>
  <c r="BE21" i="14"/>
  <c r="BK3" i="11"/>
  <c r="BN106" i="17"/>
  <c r="BN26" i="11"/>
  <c r="BN90" i="17"/>
  <c r="BJ301" i="9"/>
  <c r="BH318" i="9"/>
  <c r="BM3" i="16"/>
  <c r="BH254" i="9"/>
  <c r="BI238" i="9"/>
  <c r="BJ253" i="9"/>
  <c r="BE60" i="8"/>
  <c r="BE61" i="8"/>
  <c r="BD63" i="8"/>
  <c r="BH268" i="2"/>
  <c r="BE53" i="8"/>
  <c r="BE67" i="8"/>
  <c r="BD62" i="8"/>
  <c r="BE14" i="9"/>
  <c r="BF12" i="9"/>
  <c r="BH340" i="9"/>
  <c r="BH331" i="9"/>
  <c r="BM3" i="8"/>
  <c r="BP264" i="2"/>
  <c r="BL86" i="8"/>
  <c r="BA211" i="9"/>
  <c r="BB289" i="9"/>
  <c r="BB290" i="9"/>
  <c r="BB291" i="9"/>
  <c r="BD227" i="2"/>
  <c r="BB179" i="9"/>
  <c r="BA138" i="3"/>
  <c r="BA293" i="9"/>
  <c r="BE16" i="9"/>
  <c r="BE17" i="9"/>
  <c r="BE18" i="9"/>
  <c r="BI338" i="9"/>
  <c r="BI339" i="9"/>
  <c r="AZ214" i="9"/>
  <c r="AZ212" i="9"/>
  <c r="BA209" i="9"/>
  <c r="BB208" i="9"/>
  <c r="BB211" i="9"/>
  <c r="BB212" i="9"/>
  <c r="BB213" i="9"/>
  <c r="BJ330" i="9"/>
  <c r="BK3" i="9"/>
  <c r="BJ337" i="9"/>
  <c r="BA201" i="9"/>
  <c r="BA215" i="9"/>
  <c r="AZ210" i="9"/>
  <c r="BB177" i="9"/>
  <c r="BC176" i="9"/>
  <c r="BF13" i="9"/>
  <c r="BG12" i="9"/>
  <c r="BF15" i="9"/>
  <c r="BO26" i="11"/>
  <c r="BK237" i="9"/>
  <c r="BN3" i="16"/>
  <c r="BO106" i="17"/>
  <c r="BL3" i="11"/>
  <c r="BK3" i="15"/>
  <c r="BK3" i="10"/>
  <c r="BO122" i="14"/>
  <c r="BN3" i="13"/>
  <c r="BO106" i="16"/>
  <c r="BO74" i="11"/>
  <c r="BE146" i="3"/>
  <c r="BF146" i="3"/>
  <c r="BC65" i="8"/>
  <c r="BL26" i="8"/>
  <c r="BC93" i="8"/>
  <c r="BI206" i="9"/>
  <c r="BO90" i="14"/>
  <c r="BO74" i="16"/>
  <c r="BD15" i="8"/>
  <c r="BD14" i="8"/>
  <c r="BE5" i="8"/>
  <c r="BE19" i="8"/>
  <c r="BE12" i="8"/>
  <c r="BE13" i="8"/>
  <c r="BO106" i="13"/>
  <c r="BN10" i="8"/>
  <c r="BC28" i="16"/>
  <c r="BC29" i="16"/>
  <c r="BC21" i="16"/>
  <c r="BB30" i="16"/>
  <c r="BO26" i="13"/>
  <c r="BK189" i="9"/>
  <c r="BI190" i="9"/>
  <c r="BC96" i="8"/>
  <c r="BC87" i="8"/>
  <c r="BM335" i="9"/>
  <c r="BK285" i="9"/>
  <c r="BH146" i="3"/>
  <c r="BH273" i="2"/>
  <c r="BD64" i="8"/>
  <c r="BD65" i="8"/>
  <c r="BD66" i="8"/>
  <c r="BH137" i="1"/>
  <c r="BJ238" i="9"/>
  <c r="BI254" i="9"/>
  <c r="BI318" i="9"/>
  <c r="BD33" i="14"/>
  <c r="BD34" i="14"/>
  <c r="BD31" i="14"/>
  <c r="BM3" i="12"/>
  <c r="BK205" i="9"/>
  <c r="BO42" i="16"/>
  <c r="BO26" i="12"/>
  <c r="BN317" i="9"/>
  <c r="BC16" i="8"/>
  <c r="BC18" i="8"/>
  <c r="BO42" i="17"/>
  <c r="BO26" i="17"/>
  <c r="BO74" i="12"/>
  <c r="BO74" i="15"/>
  <c r="BO90" i="16"/>
  <c r="BI58" i="8"/>
  <c r="BD95" i="8"/>
  <c r="BD93" i="8"/>
  <c r="BI302" i="9"/>
  <c r="BE63" i="8"/>
  <c r="BE62" i="8"/>
  <c r="BI268" i="2"/>
  <c r="BF53" i="8"/>
  <c r="BF67" i="8"/>
  <c r="BF60" i="8"/>
  <c r="BK253" i="9"/>
  <c r="BK301" i="9"/>
  <c r="BO90" i="17"/>
  <c r="BE30" i="14"/>
  <c r="BF28" i="14"/>
  <c r="BF29" i="14"/>
  <c r="BF21" i="14"/>
  <c r="BO106" i="15"/>
  <c r="BO122" i="17"/>
  <c r="AZ34" i="16"/>
  <c r="BL57" i="8"/>
  <c r="BO42" i="12"/>
  <c r="BJ286" i="9"/>
  <c r="BA31" i="16"/>
  <c r="BA33" i="16"/>
  <c r="BO26" i="16"/>
  <c r="BM3" i="17"/>
  <c r="BO42" i="15"/>
  <c r="BB214" i="9"/>
  <c r="BI340" i="9"/>
  <c r="BI331" i="9"/>
  <c r="BG5" i="9"/>
  <c r="BG19" i="9"/>
  <c r="BF14" i="9"/>
  <c r="BM86" i="8"/>
  <c r="BN3" i="8"/>
  <c r="BQ264" i="2"/>
  <c r="BG15" i="9"/>
  <c r="BC179" i="9"/>
  <c r="BG13" i="9"/>
  <c r="BH5" i="9"/>
  <c r="BH19" i="9"/>
  <c r="BC169" i="9"/>
  <c r="BC183" i="9"/>
  <c r="BB292" i="9"/>
  <c r="BD258" i="2"/>
  <c r="BB294" i="9"/>
  <c r="BD129" i="1"/>
  <c r="BB209" i="9"/>
  <c r="AZ213" i="9"/>
  <c r="BB178" i="9"/>
  <c r="BJ338" i="9"/>
  <c r="BJ339" i="9"/>
  <c r="BB182" i="9"/>
  <c r="BB180" i="9"/>
  <c r="BB181" i="9"/>
  <c r="BC288" i="9"/>
  <c r="BC289" i="9"/>
  <c r="BB201" i="9"/>
  <c r="BB215" i="9"/>
  <c r="BA212" i="9"/>
  <c r="BA213" i="9"/>
  <c r="BA214" i="9"/>
  <c r="BF16" i="9"/>
  <c r="BF17" i="9"/>
  <c r="BF18" i="9"/>
  <c r="BK337" i="9"/>
  <c r="BK330" i="9"/>
  <c r="BL3" i="9"/>
  <c r="BC177" i="9"/>
  <c r="BD176" i="9"/>
  <c r="BB281" i="9"/>
  <c r="BA210" i="9"/>
  <c r="BN3" i="17"/>
  <c r="BG28" i="14"/>
  <c r="BG29" i="14"/>
  <c r="BF30" i="14"/>
  <c r="BG21" i="14"/>
  <c r="BL301" i="9"/>
  <c r="BL253" i="9"/>
  <c r="BJ58" i="8"/>
  <c r="BL285" i="9"/>
  <c r="BN335" i="9"/>
  <c r="BL189" i="9"/>
  <c r="BO10" i="8"/>
  <c r="BE14" i="8"/>
  <c r="BF12" i="8"/>
  <c r="BF13" i="8"/>
  <c r="BF5" i="8"/>
  <c r="BF19" i="8"/>
  <c r="BE15" i="8"/>
  <c r="BD16" i="8"/>
  <c r="BD17" i="8"/>
  <c r="BD18" i="8"/>
  <c r="BM26" i="8"/>
  <c r="BJ268" i="2"/>
  <c r="BF63" i="8"/>
  <c r="BE64" i="8"/>
  <c r="BE65" i="8"/>
  <c r="BI146" i="3"/>
  <c r="BI273" i="2"/>
  <c r="BE66" i="8"/>
  <c r="BI137" i="1"/>
  <c r="BO317" i="9"/>
  <c r="BJ318" i="9"/>
  <c r="BJ254" i="9"/>
  <c r="BJ190" i="9"/>
  <c r="BJ206" i="9"/>
  <c r="BO3" i="16"/>
  <c r="BE94" i="8"/>
  <c r="BE95" i="8"/>
  <c r="BK286" i="9"/>
  <c r="BE33" i="14"/>
  <c r="BE34" i="14"/>
  <c r="BE31" i="14"/>
  <c r="BF61" i="8"/>
  <c r="BJ302" i="9"/>
  <c r="BL205" i="9"/>
  <c r="BK238" i="9"/>
  <c r="BL3" i="15"/>
  <c r="BL3" i="10"/>
  <c r="BL237" i="9"/>
  <c r="BD96" i="8"/>
  <c r="BD87" i="8"/>
  <c r="BA34" i="16"/>
  <c r="BM57" i="8"/>
  <c r="BC17" i="8"/>
  <c r="BN3" i="12"/>
  <c r="BB31" i="16"/>
  <c r="BB33" i="16"/>
  <c r="BD21" i="16"/>
  <c r="BC30" i="16"/>
  <c r="BD28" i="16"/>
  <c r="BD29" i="16"/>
  <c r="BO3" i="13"/>
  <c r="BM3" i="11"/>
  <c r="BJ340" i="9"/>
  <c r="BJ331" i="9"/>
  <c r="BN86" i="8"/>
  <c r="BO3" i="8"/>
  <c r="BR264" i="2"/>
  <c r="BC290" i="9"/>
  <c r="BD179" i="9"/>
  <c r="BK339" i="9"/>
  <c r="BK338" i="9"/>
  <c r="BC180" i="9"/>
  <c r="BC181" i="9"/>
  <c r="BC182" i="9"/>
  <c r="BB293" i="9"/>
  <c r="BB138" i="3"/>
  <c r="BC178" i="9"/>
  <c r="BH12" i="9"/>
  <c r="BL337" i="9"/>
  <c r="BL330" i="9"/>
  <c r="BM3" i="9"/>
  <c r="BB210" i="9"/>
  <c r="BC201" i="9"/>
  <c r="BC215" i="9"/>
  <c r="BC208" i="9"/>
  <c r="BD169" i="9"/>
  <c r="BD183" i="9"/>
  <c r="BG16" i="9"/>
  <c r="BG17" i="9"/>
  <c r="BG18" i="9"/>
  <c r="BB295" i="9"/>
  <c r="BC291" i="9"/>
  <c r="BE227" i="2"/>
  <c r="BC281" i="9"/>
  <c r="BD288" i="9"/>
  <c r="BD177" i="9"/>
  <c r="BD178" i="9"/>
  <c r="BG14" i="9"/>
  <c r="BC31" i="16"/>
  <c r="BC33" i="16"/>
  <c r="BL286" i="9"/>
  <c r="BK206" i="9"/>
  <c r="BK190" i="9"/>
  <c r="BG53" i="8"/>
  <c r="BG67" i="8"/>
  <c r="BG60" i="8"/>
  <c r="BG61" i="8"/>
  <c r="BM301" i="9"/>
  <c r="BO3" i="17"/>
  <c r="BM237" i="9"/>
  <c r="BM3" i="15"/>
  <c r="BM3" i="10"/>
  <c r="BL238" i="9"/>
  <c r="BM205" i="9"/>
  <c r="BK318" i="9"/>
  <c r="BJ146" i="3"/>
  <c r="BF64" i="8"/>
  <c r="BF65" i="8"/>
  <c r="BJ273" i="2"/>
  <c r="BF66" i="8"/>
  <c r="BJ137" i="1"/>
  <c r="BF62" i="8"/>
  <c r="BM189" i="9"/>
  <c r="BO335" i="9"/>
  <c r="BM285" i="9"/>
  <c r="BF31" i="14"/>
  <c r="BF33" i="14"/>
  <c r="BF34" i="14"/>
  <c r="BD30" i="16"/>
  <c r="BE28" i="16"/>
  <c r="BE29" i="16"/>
  <c r="BE21" i="16"/>
  <c r="BB34" i="16"/>
  <c r="BN57" i="8"/>
  <c r="BK254" i="9"/>
  <c r="BN26" i="8"/>
  <c r="BF15" i="8"/>
  <c r="BF14" i="8"/>
  <c r="BG5" i="8"/>
  <c r="BG19" i="8"/>
  <c r="BG12" i="8"/>
  <c r="BG13" i="8"/>
  <c r="BM253" i="9"/>
  <c r="BN3" i="11"/>
  <c r="BO3" i="12"/>
  <c r="BK302" i="9"/>
  <c r="BF94" i="8"/>
  <c r="BF95" i="8"/>
  <c r="BE96" i="8"/>
  <c r="BE87" i="8"/>
  <c r="BE93" i="8"/>
  <c r="BE16" i="8"/>
  <c r="BE17" i="8"/>
  <c r="BE18" i="8"/>
  <c r="BK58" i="8"/>
  <c r="BH21" i="14"/>
  <c r="BH28" i="14"/>
  <c r="BH29" i="14"/>
  <c r="BG30" i="14"/>
  <c r="BK340" i="9"/>
  <c r="BK331" i="9"/>
  <c r="BO86" i="8"/>
  <c r="BS264" i="2"/>
  <c r="BT264" i="2"/>
  <c r="BC292" i="9"/>
  <c r="BE258" i="2"/>
  <c r="BC294" i="9"/>
  <c r="BE129" i="1"/>
  <c r="BH13" i="9"/>
  <c r="BI5" i="9"/>
  <c r="BI19" i="9"/>
  <c r="BH15" i="9"/>
  <c r="BD180" i="9"/>
  <c r="BD181" i="9"/>
  <c r="BD182" i="9"/>
  <c r="BH227" i="2"/>
  <c r="BD291" i="9"/>
  <c r="BC209" i="9"/>
  <c r="BD201" i="9"/>
  <c r="BD215" i="9"/>
  <c r="BC211" i="9"/>
  <c r="BL338" i="9"/>
  <c r="BL339" i="9"/>
  <c r="BC295" i="9"/>
  <c r="BE176" i="9"/>
  <c r="BE177" i="9"/>
  <c r="BF169" i="9"/>
  <c r="BF183" i="9"/>
  <c r="BD289" i="9"/>
  <c r="BE288" i="9"/>
  <c r="BE289" i="9"/>
  <c r="BF227" i="2"/>
  <c r="BM330" i="9"/>
  <c r="BN3" i="9"/>
  <c r="BM337" i="9"/>
  <c r="BE169" i="9"/>
  <c r="BE183" i="9"/>
  <c r="BL58" i="8"/>
  <c r="BO3" i="11"/>
  <c r="BN253" i="9"/>
  <c r="BL254" i="9"/>
  <c r="BN3" i="15"/>
  <c r="BN3" i="10"/>
  <c r="BN301" i="9"/>
  <c r="BL190" i="9"/>
  <c r="BM286" i="9"/>
  <c r="BC34" i="16"/>
  <c r="BG33" i="14"/>
  <c r="BG34" i="14"/>
  <c r="BG31" i="14"/>
  <c r="BN285" i="9"/>
  <c r="BL318" i="9"/>
  <c r="BN205" i="9"/>
  <c r="BL206" i="9"/>
  <c r="BI28" i="14"/>
  <c r="BI29" i="14"/>
  <c r="BI21" i="14"/>
  <c r="BH30" i="14"/>
  <c r="BL302" i="9"/>
  <c r="BF28" i="16"/>
  <c r="BF29" i="16"/>
  <c r="BF21" i="16"/>
  <c r="BE30" i="16"/>
  <c r="BM238" i="9"/>
  <c r="BG94" i="8"/>
  <c r="BG95" i="8"/>
  <c r="BF93" i="8"/>
  <c r="BF96" i="8"/>
  <c r="BF87" i="8"/>
  <c r="BG15" i="8"/>
  <c r="BH12" i="8"/>
  <c r="BH13" i="8"/>
  <c r="BG14" i="8"/>
  <c r="BH5" i="8"/>
  <c r="BH19" i="8"/>
  <c r="BF16" i="8"/>
  <c r="BF17" i="8"/>
  <c r="BF18" i="8"/>
  <c r="BO26" i="8"/>
  <c r="BO57" i="8"/>
  <c r="BD31" i="16"/>
  <c r="BD33" i="16"/>
  <c r="BN189" i="9"/>
  <c r="BN237" i="9"/>
  <c r="BG62" i="8"/>
  <c r="BH53" i="8"/>
  <c r="BH67" i="8"/>
  <c r="BK268" i="2"/>
  <c r="BH60" i="8"/>
  <c r="BH61" i="8"/>
  <c r="BG63" i="8"/>
  <c r="BH14" i="9"/>
  <c r="BF288" i="9"/>
  <c r="BF289" i="9"/>
  <c r="BI12" i="9"/>
  <c r="BE290" i="9"/>
  <c r="BE281" i="9"/>
  <c r="BE295" i="9"/>
  <c r="BE291" i="9"/>
  <c r="BI227" i="2"/>
  <c r="BC210" i="9"/>
  <c r="BL340" i="9"/>
  <c r="BL331" i="9"/>
  <c r="BD208" i="9"/>
  <c r="BD281" i="9"/>
  <c r="BM339" i="9"/>
  <c r="BM338" i="9"/>
  <c r="BE179" i="9"/>
  <c r="BE178" i="9"/>
  <c r="BF176" i="9"/>
  <c r="BD292" i="9"/>
  <c r="BH258" i="2"/>
  <c r="BD294" i="9"/>
  <c r="BH129" i="1"/>
  <c r="BI15" i="9"/>
  <c r="BF129" i="1"/>
  <c r="BO3" i="9"/>
  <c r="BN337" i="9"/>
  <c r="BN330" i="9"/>
  <c r="BD290" i="9"/>
  <c r="BF258" i="2"/>
  <c r="BC212" i="9"/>
  <c r="BC213" i="9"/>
  <c r="BC214" i="9"/>
  <c r="BI13" i="9"/>
  <c r="BI14" i="9"/>
  <c r="BH16" i="9"/>
  <c r="BH17" i="9"/>
  <c r="BH18" i="9"/>
  <c r="BC293" i="9"/>
  <c r="BC138" i="3"/>
  <c r="BN238" i="9"/>
  <c r="BK146" i="3"/>
  <c r="BG64" i="8"/>
  <c r="BG65" i="8"/>
  <c r="BK273" i="2"/>
  <c r="BG66" i="8"/>
  <c r="BK137" i="1"/>
  <c r="BO237" i="9"/>
  <c r="BG16" i="8"/>
  <c r="BG17" i="8"/>
  <c r="BG18" i="8"/>
  <c r="BG96" i="8"/>
  <c r="BG87" i="8"/>
  <c r="BG93" i="8"/>
  <c r="BH94" i="8"/>
  <c r="BJ21" i="14"/>
  <c r="BI30" i="14"/>
  <c r="BJ28" i="14"/>
  <c r="BO205" i="9"/>
  <c r="BH33" i="14"/>
  <c r="BH34" i="14"/>
  <c r="BH31" i="14"/>
  <c r="BM318" i="9"/>
  <c r="BH14" i="8"/>
  <c r="BI12" i="8"/>
  <c r="BI13" i="8"/>
  <c r="BH15" i="8"/>
  <c r="BI5" i="8"/>
  <c r="BI19" i="8"/>
  <c r="BG21" i="16"/>
  <c r="BF30" i="16"/>
  <c r="BG28" i="16"/>
  <c r="BM190" i="9"/>
  <c r="BM58" i="8"/>
  <c r="BI53" i="8"/>
  <c r="BI67" i="8"/>
  <c r="BH62" i="8"/>
  <c r="BI60" i="8"/>
  <c r="BH63" i="8"/>
  <c r="BL268" i="2"/>
  <c r="BI61" i="8"/>
  <c r="BD34" i="16"/>
  <c r="BM302" i="9"/>
  <c r="BO285" i="9"/>
  <c r="BO189" i="9"/>
  <c r="BE31" i="16"/>
  <c r="BE33" i="16"/>
  <c r="BM206" i="9"/>
  <c r="BN286" i="9"/>
  <c r="BO301" i="9"/>
  <c r="BO3" i="15"/>
  <c r="BO3" i="10"/>
  <c r="BM254" i="9"/>
  <c r="BO253" i="9"/>
  <c r="BE294" i="9"/>
  <c r="BI129" i="1"/>
  <c r="BJ227" i="2"/>
  <c r="BF290" i="9"/>
  <c r="BG288" i="9"/>
  <c r="BG289" i="9"/>
  <c r="BF291" i="9"/>
  <c r="BF294" i="9"/>
  <c r="BJ129" i="1"/>
  <c r="BF281" i="9"/>
  <c r="BF295" i="9"/>
  <c r="BE292" i="9"/>
  <c r="BE138" i="3"/>
  <c r="BI258" i="2"/>
  <c r="BJ12" i="9"/>
  <c r="BJ13" i="9"/>
  <c r="BE182" i="9"/>
  <c r="BE180" i="9"/>
  <c r="BE181" i="9"/>
  <c r="BM340" i="9"/>
  <c r="BM331" i="9"/>
  <c r="BJ5" i="9"/>
  <c r="BJ19" i="9"/>
  <c r="BD138" i="3"/>
  <c r="BD293" i="9"/>
  <c r="BH138" i="3"/>
  <c r="BN339" i="9"/>
  <c r="BN338" i="9"/>
  <c r="BI16" i="9"/>
  <c r="BI17" i="9"/>
  <c r="BI18" i="9"/>
  <c r="BF177" i="9"/>
  <c r="BF178" i="9"/>
  <c r="BF179" i="9"/>
  <c r="BD211" i="9"/>
  <c r="BO330" i="9"/>
  <c r="BO337" i="9"/>
  <c r="BD295" i="9"/>
  <c r="BD209" i="9"/>
  <c r="BE201" i="9"/>
  <c r="BE215" i="9"/>
  <c r="BN190" i="9"/>
  <c r="BI14" i="8"/>
  <c r="BJ12" i="8"/>
  <c r="BJ13" i="8"/>
  <c r="BJ5" i="8"/>
  <c r="BJ19" i="8"/>
  <c r="BI15" i="8"/>
  <c r="BJ30" i="14"/>
  <c r="BN254" i="9"/>
  <c r="BO286" i="9"/>
  <c r="BE34" i="16"/>
  <c r="BL273" i="2"/>
  <c r="BH64" i="8"/>
  <c r="BH65" i="8"/>
  <c r="BL146" i="3"/>
  <c r="BH66" i="8"/>
  <c r="BL137" i="1"/>
  <c r="BG30" i="16"/>
  <c r="BN318" i="9"/>
  <c r="BO238" i="9"/>
  <c r="BN302" i="9"/>
  <c r="BI62" i="8"/>
  <c r="BM268" i="2"/>
  <c r="BJ53" i="8"/>
  <c r="BJ67" i="8"/>
  <c r="BJ60" i="8"/>
  <c r="BJ61" i="8"/>
  <c r="BI63" i="8"/>
  <c r="BF31" i="16"/>
  <c r="BF33" i="16"/>
  <c r="BH16" i="8"/>
  <c r="BH17" i="8"/>
  <c r="BH18" i="8"/>
  <c r="BI33" i="14"/>
  <c r="BI34" i="14"/>
  <c r="BI31" i="14"/>
  <c r="BH95" i="8"/>
  <c r="BH93" i="8"/>
  <c r="BN206" i="9"/>
  <c r="BN58" i="8"/>
  <c r="BG29" i="16"/>
  <c r="BJ29" i="14"/>
  <c r="BG290" i="9"/>
  <c r="BJ258" i="2"/>
  <c r="BF292" i="9"/>
  <c r="BK227" i="2"/>
  <c r="BE293" i="9"/>
  <c r="BH288" i="9"/>
  <c r="BH289" i="9"/>
  <c r="BG281" i="9"/>
  <c r="BG295" i="9"/>
  <c r="BG291" i="9"/>
  <c r="BI138" i="3"/>
  <c r="BG169" i="9"/>
  <c r="BG183" i="9"/>
  <c r="BD210" i="9"/>
  <c r="BG176" i="9"/>
  <c r="BN340" i="9"/>
  <c r="BN331" i="9"/>
  <c r="BE208" i="9"/>
  <c r="BJ15" i="9"/>
  <c r="BJ14" i="9"/>
  <c r="BK12" i="9"/>
  <c r="BK5" i="9"/>
  <c r="BK19" i="9"/>
  <c r="BD212" i="9"/>
  <c r="BD213" i="9"/>
  <c r="BD214" i="9"/>
  <c r="BO338" i="9"/>
  <c r="BO339" i="9"/>
  <c r="BF180" i="9"/>
  <c r="BF181" i="9"/>
  <c r="BF182" i="9"/>
  <c r="BO206" i="9"/>
  <c r="BO318" i="9"/>
  <c r="BH21" i="16"/>
  <c r="BI16" i="8"/>
  <c r="BI17" i="8"/>
  <c r="BI18" i="8"/>
  <c r="BO58" i="8"/>
  <c r="BK53" i="8"/>
  <c r="BK67" i="8"/>
  <c r="BJ62" i="8"/>
  <c r="BN268" i="2"/>
  <c r="BK60" i="8"/>
  <c r="BJ63" i="8"/>
  <c r="BI94" i="8"/>
  <c r="BI95" i="8"/>
  <c r="BF138" i="3"/>
  <c r="BH28" i="16"/>
  <c r="BO254" i="9"/>
  <c r="BK28" i="14"/>
  <c r="BO302" i="9"/>
  <c r="BH96" i="8"/>
  <c r="BH87" i="8"/>
  <c r="BK21" i="14"/>
  <c r="BF34" i="16"/>
  <c r="BM146" i="3"/>
  <c r="BM273" i="2"/>
  <c r="BI64" i="8"/>
  <c r="BI65" i="8"/>
  <c r="BI66" i="8"/>
  <c r="BM137" i="1"/>
  <c r="BG33" i="16"/>
  <c r="BG31" i="16"/>
  <c r="BJ33" i="14"/>
  <c r="BJ34" i="14"/>
  <c r="BJ31" i="14"/>
  <c r="BJ15" i="8"/>
  <c r="BK12" i="8"/>
  <c r="BK5" i="8"/>
  <c r="BK19" i="8"/>
  <c r="BJ14" i="8"/>
  <c r="BO190" i="9"/>
  <c r="BG294" i="9"/>
  <c r="BK129" i="1"/>
  <c r="BL227" i="2"/>
  <c r="BH281" i="9"/>
  <c r="BH295" i="9"/>
  <c r="BF293" i="9"/>
  <c r="BJ138" i="3"/>
  <c r="BK258" i="2"/>
  <c r="BG292" i="9"/>
  <c r="BH291" i="9"/>
  <c r="BL258" i="2"/>
  <c r="BH290" i="9"/>
  <c r="BI288" i="9"/>
  <c r="BI289" i="9"/>
  <c r="BO340" i="9"/>
  <c r="BO331" i="9"/>
  <c r="BK15" i="9"/>
  <c r="BE211" i="9"/>
  <c r="BG179" i="9"/>
  <c r="BG177" i="9"/>
  <c r="BH176" i="9"/>
  <c r="BK13" i="9"/>
  <c r="BK14" i="9"/>
  <c r="BJ18" i="9"/>
  <c r="BJ16" i="9"/>
  <c r="BJ17" i="9"/>
  <c r="BE209" i="9"/>
  <c r="BF208" i="9"/>
  <c r="BK63" i="8"/>
  <c r="BO268" i="2"/>
  <c r="BK15" i="8"/>
  <c r="BG34" i="16"/>
  <c r="BK30" i="14"/>
  <c r="BH30" i="16"/>
  <c r="BH29" i="16"/>
  <c r="BK13" i="8"/>
  <c r="BJ16" i="8"/>
  <c r="BJ17" i="8"/>
  <c r="BJ18" i="8"/>
  <c r="BK61" i="8"/>
  <c r="BL60" i="8"/>
  <c r="BK29" i="14"/>
  <c r="BL21" i="14"/>
  <c r="BI96" i="8"/>
  <c r="BI87" i="8"/>
  <c r="BJ94" i="8"/>
  <c r="BJ95" i="8"/>
  <c r="BI93" i="8"/>
  <c r="BJ64" i="8"/>
  <c r="BJ65" i="8"/>
  <c r="BN273" i="2"/>
  <c r="BN146" i="3"/>
  <c r="BJ66" i="8"/>
  <c r="BN137" i="1"/>
  <c r="BK138" i="3"/>
  <c r="BJ288" i="9"/>
  <c r="BJ289" i="9"/>
  <c r="BG293" i="9"/>
  <c r="BH292" i="9"/>
  <c r="BH293" i="9"/>
  <c r="BH294" i="9"/>
  <c r="BL129" i="1"/>
  <c r="BI291" i="9"/>
  <c r="BI292" i="9"/>
  <c r="BI281" i="9"/>
  <c r="BI295" i="9"/>
  <c r="BM227" i="2"/>
  <c r="BI290" i="9"/>
  <c r="BG178" i="9"/>
  <c r="BE210" i="9"/>
  <c r="BH177" i="9"/>
  <c r="BI176" i="9"/>
  <c r="BH179" i="9"/>
  <c r="BH169" i="9"/>
  <c r="BH183" i="9"/>
  <c r="BF201" i="9"/>
  <c r="BF215" i="9"/>
  <c r="BL12" i="9"/>
  <c r="BF209" i="9"/>
  <c r="BG208" i="9"/>
  <c r="BK16" i="9"/>
  <c r="BK17" i="9"/>
  <c r="BK18" i="9"/>
  <c r="BF211" i="9"/>
  <c r="BG180" i="9"/>
  <c r="BG181" i="9"/>
  <c r="BG182" i="9"/>
  <c r="BE212" i="9"/>
  <c r="BE214" i="9"/>
  <c r="BL5" i="9"/>
  <c r="BL19" i="9"/>
  <c r="BP268" i="2"/>
  <c r="BL63" i="8"/>
  <c r="BJ93" i="8"/>
  <c r="BJ96" i="8"/>
  <c r="BJ87" i="8"/>
  <c r="BK94" i="8"/>
  <c r="BK95" i="8"/>
  <c r="BL28" i="14"/>
  <c r="BL29" i="14"/>
  <c r="BL12" i="8"/>
  <c r="BL13" i="8"/>
  <c r="BK62" i="8"/>
  <c r="BK31" i="14"/>
  <c r="BK33" i="14"/>
  <c r="BK34" i="14"/>
  <c r="BK14" i="8"/>
  <c r="BK16" i="8"/>
  <c r="BK17" i="8"/>
  <c r="BK18" i="8"/>
  <c r="BL61" i="8"/>
  <c r="BL62" i="8"/>
  <c r="BI28" i="16"/>
  <c r="BI21" i="16"/>
  <c r="BL5" i="8"/>
  <c r="BL19" i="8"/>
  <c r="BL53" i="8"/>
  <c r="BL67" i="8"/>
  <c r="BH33" i="16"/>
  <c r="BH31" i="16"/>
  <c r="BO273" i="2"/>
  <c r="BO146" i="3"/>
  <c r="BK64" i="8"/>
  <c r="BK65" i="8"/>
  <c r="BK66" i="8"/>
  <c r="BO137" i="1"/>
  <c r="BJ290" i="9"/>
  <c r="BK288" i="9"/>
  <c r="BK289" i="9"/>
  <c r="BJ281" i="9"/>
  <c r="BJ295" i="9"/>
  <c r="BN227" i="2"/>
  <c r="BJ291" i="9"/>
  <c r="BN258" i="2"/>
  <c r="BL138" i="3"/>
  <c r="BM258" i="2"/>
  <c r="BI294" i="9"/>
  <c r="BM129" i="1"/>
  <c r="BG201" i="9"/>
  <c r="BG215" i="9"/>
  <c r="BF210" i="9"/>
  <c r="BG209" i="9"/>
  <c r="BH201" i="9"/>
  <c r="BH215" i="9"/>
  <c r="BI179" i="9"/>
  <c r="BH178" i="9"/>
  <c r="BF212" i="9"/>
  <c r="BF214" i="9"/>
  <c r="BI169" i="9"/>
  <c r="BI183" i="9"/>
  <c r="BE213" i="9"/>
  <c r="BL15" i="9"/>
  <c r="BL13" i="9"/>
  <c r="BM12" i="9"/>
  <c r="BI177" i="9"/>
  <c r="BJ169" i="9"/>
  <c r="BJ183" i="9"/>
  <c r="BG211" i="9"/>
  <c r="BH182" i="9"/>
  <c r="BH180" i="9"/>
  <c r="BH181" i="9"/>
  <c r="BO227" i="2"/>
  <c r="BK290" i="9"/>
  <c r="BK281" i="9"/>
  <c r="BK295" i="9"/>
  <c r="BM53" i="8"/>
  <c r="BM67" i="8"/>
  <c r="BH34" i="16"/>
  <c r="BI30" i="16"/>
  <c r="BM28" i="14"/>
  <c r="BM29" i="14"/>
  <c r="BM21" i="14"/>
  <c r="BL30" i="14"/>
  <c r="BK93" i="8"/>
  <c r="BK96" i="8"/>
  <c r="BK87" i="8"/>
  <c r="BL94" i="8"/>
  <c r="BL95" i="8"/>
  <c r="BL64" i="8"/>
  <c r="BL65" i="8"/>
  <c r="BP146" i="3"/>
  <c r="BP273" i="2"/>
  <c r="BL66" i="8"/>
  <c r="BP137" i="1"/>
  <c r="BI29" i="16"/>
  <c r="BJ294" i="9"/>
  <c r="BN129" i="1"/>
  <c r="BM60" i="8"/>
  <c r="BM61" i="8"/>
  <c r="BI293" i="9"/>
  <c r="BM138" i="3"/>
  <c r="BL14" i="8"/>
  <c r="BM12" i="8"/>
  <c r="BL15" i="8"/>
  <c r="BM5" i="8"/>
  <c r="BM19" i="8"/>
  <c r="BK291" i="9"/>
  <c r="BO258" i="2"/>
  <c r="BJ292" i="9"/>
  <c r="BN138" i="3"/>
  <c r="BL288" i="9"/>
  <c r="BP227" i="2"/>
  <c r="BH208" i="9"/>
  <c r="BG210" i="9"/>
  <c r="BJ176" i="9"/>
  <c r="BG214" i="9"/>
  <c r="BG212" i="9"/>
  <c r="BM15" i="9"/>
  <c r="BL18" i="9"/>
  <c r="BL16" i="9"/>
  <c r="BL17" i="9"/>
  <c r="BJ177" i="9"/>
  <c r="BK169" i="9"/>
  <c r="BK183" i="9"/>
  <c r="BJ179" i="9"/>
  <c r="BM5" i="9"/>
  <c r="BM19" i="9"/>
  <c r="BF213" i="9"/>
  <c r="BI178" i="9"/>
  <c r="BM13" i="9"/>
  <c r="BN5" i="9"/>
  <c r="BN19" i="9"/>
  <c r="BI182" i="9"/>
  <c r="BI180" i="9"/>
  <c r="BI181" i="9"/>
  <c r="BL14" i="9"/>
  <c r="BL16" i="8"/>
  <c r="BL17" i="8"/>
  <c r="BL18" i="8"/>
  <c r="BM15" i="8"/>
  <c r="BM94" i="8"/>
  <c r="BL93" i="8"/>
  <c r="BL96" i="8"/>
  <c r="BL87" i="8"/>
  <c r="BL31" i="14"/>
  <c r="BL33" i="14"/>
  <c r="BM30" i="14"/>
  <c r="BN21" i="14"/>
  <c r="BN28" i="14"/>
  <c r="BN29" i="14"/>
  <c r="BI33" i="16"/>
  <c r="BI31" i="16"/>
  <c r="BK292" i="9"/>
  <c r="BM13" i="8"/>
  <c r="BN12" i="8"/>
  <c r="BM62" i="8"/>
  <c r="BN60" i="8"/>
  <c r="BN53" i="8"/>
  <c r="BN67" i="8"/>
  <c r="BM63" i="8"/>
  <c r="BQ268" i="2"/>
  <c r="BN61" i="8"/>
  <c r="BL289" i="9"/>
  <c r="BJ28" i="16"/>
  <c r="BJ29" i="16"/>
  <c r="BJ21" i="16"/>
  <c r="BJ293" i="9"/>
  <c r="BK294" i="9"/>
  <c r="BO129" i="1"/>
  <c r="BL291" i="9"/>
  <c r="BL292" i="9"/>
  <c r="BH209" i="9"/>
  <c r="BH210" i="9"/>
  <c r="BH211" i="9"/>
  <c r="BK176" i="9"/>
  <c r="BK177" i="9"/>
  <c r="BK178" i="9"/>
  <c r="BM16" i="9"/>
  <c r="BM17" i="9"/>
  <c r="BM18" i="9"/>
  <c r="BJ178" i="9"/>
  <c r="BJ180" i="9"/>
  <c r="BJ181" i="9"/>
  <c r="BJ182" i="9"/>
  <c r="BN12" i="9"/>
  <c r="BM14" i="9"/>
  <c r="BG213" i="9"/>
  <c r="BN15" i="8"/>
  <c r="BO12" i="8"/>
  <c r="BN13" i="8"/>
  <c r="BN30" i="14"/>
  <c r="BO28" i="14"/>
  <c r="BO29" i="14"/>
  <c r="BO21" i="14"/>
  <c r="BL34" i="14"/>
  <c r="BM14" i="8"/>
  <c r="BL290" i="9"/>
  <c r="BQ146" i="3"/>
  <c r="BQ273" i="2"/>
  <c r="BM64" i="8"/>
  <c r="BM65" i="8"/>
  <c r="BM66" i="8"/>
  <c r="BQ137" i="1"/>
  <c r="BK293" i="9"/>
  <c r="BO138" i="3"/>
  <c r="BN5" i="8"/>
  <c r="BN19" i="8"/>
  <c r="BL281" i="9"/>
  <c r="BL295" i="9"/>
  <c r="BM288" i="9"/>
  <c r="BI34" i="16"/>
  <c r="BM95" i="8"/>
  <c r="BM16" i="8"/>
  <c r="BM17" i="8"/>
  <c r="BM18" i="8"/>
  <c r="BJ30" i="16"/>
  <c r="BK28" i="16"/>
  <c r="BK29" i="16"/>
  <c r="BK21" i="16"/>
  <c r="BN63" i="8"/>
  <c r="BO53" i="8"/>
  <c r="BO67" i="8"/>
  <c r="BN62" i="8"/>
  <c r="BO60" i="8"/>
  <c r="BO61" i="8"/>
  <c r="BR268" i="2"/>
  <c r="BM31" i="14"/>
  <c r="BM33" i="14"/>
  <c r="BL294" i="9"/>
  <c r="BP129" i="1"/>
  <c r="BP258" i="2"/>
  <c r="BH212" i="9"/>
  <c r="BH213" i="9"/>
  <c r="BH214" i="9"/>
  <c r="BI208" i="9"/>
  <c r="BI209" i="9"/>
  <c r="BI201" i="9"/>
  <c r="BI215" i="9"/>
  <c r="BO13" i="8"/>
  <c r="BK179" i="9"/>
  <c r="BL176" i="9"/>
  <c r="BL177" i="9"/>
  <c r="BL178" i="9"/>
  <c r="BL169" i="9"/>
  <c r="BL183" i="9"/>
  <c r="BN13" i="9"/>
  <c r="BO5" i="9"/>
  <c r="BO19" i="9"/>
  <c r="BN15" i="9"/>
  <c r="BM96" i="8"/>
  <c r="BM87" i="8"/>
  <c r="BO30" i="14"/>
  <c r="BN16" i="8"/>
  <c r="BN17" i="8"/>
  <c r="BN18" i="8"/>
  <c r="BJ31" i="16"/>
  <c r="BJ33" i="16"/>
  <c r="BM291" i="9"/>
  <c r="BQ227" i="2"/>
  <c r="BM93" i="8"/>
  <c r="BN33" i="14"/>
  <c r="BN34" i="14"/>
  <c r="BN31" i="14"/>
  <c r="BO5" i="8"/>
  <c r="BO19" i="8"/>
  <c r="BM289" i="9"/>
  <c r="BM281" i="9"/>
  <c r="BM295" i="9"/>
  <c r="BP138" i="3"/>
  <c r="BL293" i="9"/>
  <c r="BM34" i="14"/>
  <c r="BN64" i="8"/>
  <c r="BN65" i="8"/>
  <c r="BR273" i="2"/>
  <c r="BR146" i="3"/>
  <c r="BN66" i="8"/>
  <c r="BR137" i="1"/>
  <c r="BN94" i="8"/>
  <c r="BN14" i="8"/>
  <c r="BS268" i="2"/>
  <c r="BT268" i="2"/>
  <c r="BO63" i="8"/>
  <c r="BO62" i="8"/>
  <c r="BK30" i="16"/>
  <c r="BL21" i="16"/>
  <c r="BL28" i="16"/>
  <c r="BO15" i="8"/>
  <c r="BO14" i="8"/>
  <c r="BI210" i="9"/>
  <c r="BJ201" i="9"/>
  <c r="BJ215" i="9"/>
  <c r="BJ208" i="9"/>
  <c r="BJ209" i="9"/>
  <c r="BK208" i="9"/>
  <c r="BI211" i="9"/>
  <c r="BN14" i="9"/>
  <c r="BO12" i="9"/>
  <c r="BN18" i="9"/>
  <c r="BN16" i="9"/>
  <c r="BN17" i="9"/>
  <c r="BL179" i="9"/>
  <c r="BM176" i="9"/>
  <c r="BM169" i="9"/>
  <c r="BM183" i="9"/>
  <c r="BK182" i="9"/>
  <c r="BK180" i="9"/>
  <c r="BK181" i="9"/>
  <c r="BN288" i="9"/>
  <c r="BJ34" i="16"/>
  <c r="BO33" i="14"/>
  <c r="BO34" i="14"/>
  <c r="BO31" i="14"/>
  <c r="BS146" i="3"/>
  <c r="BT146" i="3"/>
  <c r="BS273" i="2"/>
  <c r="BT273" i="2"/>
  <c r="BO64" i="8"/>
  <c r="BO65" i="8"/>
  <c r="BO66" i="8"/>
  <c r="BS137" i="1"/>
  <c r="BT137" i="1"/>
  <c r="BL30" i="16"/>
  <c r="BK31" i="16"/>
  <c r="BK33" i="16"/>
  <c r="BM290" i="9"/>
  <c r="BO16" i="8"/>
  <c r="BO17" i="8"/>
  <c r="BO18" i="8"/>
  <c r="BL29" i="16"/>
  <c r="BM292" i="9"/>
  <c r="BQ258" i="2"/>
  <c r="BM294" i="9"/>
  <c r="BQ129" i="1"/>
  <c r="BN95" i="8"/>
  <c r="BN93" i="8"/>
  <c r="BJ211" i="9"/>
  <c r="BJ214" i="9"/>
  <c r="BI214" i="9"/>
  <c r="BI212" i="9"/>
  <c r="BK209" i="9"/>
  <c r="BL208" i="9"/>
  <c r="BK211" i="9"/>
  <c r="BM179" i="9"/>
  <c r="BK201" i="9"/>
  <c r="BK215" i="9"/>
  <c r="BO15" i="9"/>
  <c r="BL180" i="9"/>
  <c r="BL181" i="9"/>
  <c r="BL182" i="9"/>
  <c r="BJ210" i="9"/>
  <c r="BJ212" i="9"/>
  <c r="BJ213" i="9"/>
  <c r="BO13" i="9"/>
  <c r="BO14" i="9"/>
  <c r="BM177" i="9"/>
  <c r="BN176" i="9"/>
  <c r="BL31" i="16"/>
  <c r="BL33" i="16"/>
  <c r="BO94" i="8"/>
  <c r="BO95" i="8"/>
  <c r="BN96" i="8"/>
  <c r="BN87" i="8"/>
  <c r="BM28" i="16"/>
  <c r="BM29" i="16"/>
  <c r="BM293" i="9"/>
  <c r="BQ138" i="3"/>
  <c r="BK34" i="16"/>
  <c r="BM21" i="16"/>
  <c r="BR227" i="2"/>
  <c r="BN291" i="9"/>
  <c r="BN289" i="9"/>
  <c r="BO288" i="9"/>
  <c r="BO289" i="9"/>
  <c r="BI213" i="9"/>
  <c r="BN290" i="9"/>
  <c r="BN281" i="9"/>
  <c r="BN295" i="9"/>
  <c r="BN179" i="9"/>
  <c r="BL211" i="9"/>
  <c r="BN169" i="9"/>
  <c r="BN183" i="9"/>
  <c r="BL201" i="9"/>
  <c r="BL215" i="9"/>
  <c r="BM180" i="9"/>
  <c r="BM181" i="9"/>
  <c r="BM182" i="9"/>
  <c r="BK210" i="9"/>
  <c r="BM178" i="9"/>
  <c r="BL209" i="9"/>
  <c r="BO16" i="9"/>
  <c r="BO17" i="9"/>
  <c r="BO18" i="9"/>
  <c r="BN177" i="9"/>
  <c r="BN178" i="9"/>
  <c r="BK212" i="9"/>
  <c r="BK213" i="9"/>
  <c r="BK214" i="9"/>
  <c r="BL34" i="16"/>
  <c r="BN292" i="9"/>
  <c r="BR258" i="2"/>
  <c r="BN294" i="9"/>
  <c r="BR129" i="1"/>
  <c r="BM30" i="16"/>
  <c r="BN28" i="16"/>
  <c r="BN21" i="16"/>
  <c r="BO93" i="8"/>
  <c r="BO96" i="8"/>
  <c r="BO87" i="8"/>
  <c r="BO281" i="9"/>
  <c r="BO295" i="9"/>
  <c r="BO290" i="9"/>
  <c r="BO291" i="9"/>
  <c r="BS227" i="2"/>
  <c r="BL212" i="9"/>
  <c r="BL213" i="9"/>
  <c r="BL214" i="9"/>
  <c r="BO176" i="9"/>
  <c r="BO177" i="9"/>
  <c r="BM208" i="9"/>
  <c r="BN180" i="9"/>
  <c r="BN181" i="9"/>
  <c r="BN182" i="9"/>
  <c r="BM201" i="9"/>
  <c r="BM215" i="9"/>
  <c r="BL210" i="9"/>
  <c r="BO169" i="9"/>
  <c r="BO183" i="9"/>
  <c r="BM33" i="16"/>
  <c r="BM31" i="16"/>
  <c r="BT227" i="2"/>
  <c r="BN30" i="16"/>
  <c r="BO292" i="9"/>
  <c r="BS258" i="2"/>
  <c r="BO294" i="9"/>
  <c r="BS129" i="1"/>
  <c r="BN29" i="16"/>
  <c r="BR138" i="3"/>
  <c r="BN293" i="9"/>
  <c r="BO179" i="9"/>
  <c r="BO178" i="9"/>
  <c r="BM211" i="9"/>
  <c r="BM209" i="9"/>
  <c r="BM210" i="9"/>
  <c r="BT129" i="1"/>
  <c r="BN31" i="16"/>
  <c r="BN33" i="16"/>
  <c r="BT258" i="2"/>
  <c r="BO28" i="16"/>
  <c r="BO29" i="16"/>
  <c r="BS138" i="3"/>
  <c r="BO293" i="9"/>
  <c r="BM34" i="16"/>
  <c r="BO21" i="16"/>
  <c r="BN201" i="9"/>
  <c r="BN215" i="9"/>
  <c r="BN208" i="9"/>
  <c r="BN209" i="9"/>
  <c r="BO180" i="9"/>
  <c r="BO181" i="9"/>
  <c r="BO182" i="9"/>
  <c r="BM212" i="9"/>
  <c r="BM213" i="9"/>
  <c r="BM214" i="9"/>
  <c r="BO30" i="16"/>
  <c r="BT138" i="3"/>
  <c r="BN34" i="16"/>
  <c r="BN210" i="9"/>
  <c r="BO208" i="9"/>
  <c r="BO209" i="9"/>
  <c r="BO201" i="9"/>
  <c r="BO215" i="9"/>
  <c r="BN211" i="9"/>
  <c r="BO31" i="16"/>
  <c r="BO33" i="16"/>
  <c r="BN212" i="9"/>
  <c r="BN213" i="9"/>
  <c r="BN214" i="9"/>
  <c r="BO211" i="9"/>
  <c r="BO210" i="9"/>
  <c r="BO34" i="16"/>
  <c r="BO214" i="9"/>
  <c r="BO212" i="9"/>
  <c r="BO213" i="9"/>
  <c r="AH58" i="13"/>
  <c r="AH113" i="1" l="1"/>
  <c r="AH103" i="1"/>
  <c r="AI65" i="17"/>
  <c r="AI108" i="10"/>
  <c r="AI140" i="10"/>
  <c r="AI102" i="2"/>
  <c r="AI25" i="2" s="1"/>
  <c r="AJ133" i="17"/>
  <c r="AL243" i="9"/>
  <c r="AL224" i="2"/>
  <c r="K118" i="2"/>
  <c r="K15" i="2" s="1"/>
  <c r="K124" i="2"/>
  <c r="T120" i="10"/>
  <c r="T121" i="10"/>
  <c r="AK253" i="2"/>
  <c r="AK196" i="9"/>
  <c r="AK198" i="9"/>
  <c r="AK124" i="1" s="1"/>
  <c r="I6" i="10"/>
  <c r="AI77" i="3"/>
  <c r="AL125" i="13"/>
  <c r="F18" i="6"/>
  <c r="AF41" i="9"/>
  <c r="AG41" i="9" s="1"/>
  <c r="AH41" i="9" s="1"/>
  <c r="AI41" i="9" s="1"/>
  <c r="AJ41" i="9" s="1"/>
  <c r="AK41" i="9" s="1"/>
  <c r="AL41" i="9" s="1"/>
  <c r="AM41" i="9" s="1"/>
  <c r="AN41" i="9" s="1"/>
  <c r="AO41" i="9" s="1"/>
  <c r="AP41" i="9" s="1"/>
  <c r="AQ41" i="9" s="1"/>
  <c r="AR41" i="9" s="1"/>
  <c r="E244" i="2"/>
  <c r="E56" i="9"/>
  <c r="E57" i="9"/>
  <c r="V244" i="2"/>
  <c r="V242" i="2" s="1"/>
  <c r="T57" i="9"/>
  <c r="T56" i="9"/>
  <c r="AM101" i="9"/>
  <c r="AK29" i="9"/>
  <c r="W55" i="13"/>
  <c r="X54" i="13"/>
  <c r="AK111" i="11"/>
  <c r="AK113" i="11" s="1"/>
  <c r="AK36" i="1" s="1"/>
  <c r="G118" i="10"/>
  <c r="F119" i="10"/>
  <c r="G70" i="16"/>
  <c r="G71" i="16"/>
  <c r="H71" i="16"/>
  <c r="I70" i="16"/>
  <c r="L22" i="15"/>
  <c r="L23" i="15"/>
  <c r="AA48" i="10"/>
  <c r="AC22" i="3"/>
  <c r="AC8" i="3" s="1"/>
  <c r="R70" i="12"/>
  <c r="R71" i="12"/>
  <c r="S90" i="9"/>
  <c r="S86" i="9"/>
  <c r="T86" i="9"/>
  <c r="AF41" i="8"/>
  <c r="AG41" i="8" s="1"/>
  <c r="AH41" i="8" s="1"/>
  <c r="AI41" i="8" s="1"/>
  <c r="AJ41" i="8" s="1"/>
  <c r="AK41" i="8" s="1"/>
  <c r="F18" i="5"/>
  <c r="R82" i="8"/>
  <c r="T147" i="3"/>
  <c r="T144" i="3" s="1"/>
  <c r="R81" i="8"/>
  <c r="H21" i="9"/>
  <c r="H22" i="9" s="1"/>
  <c r="H23" i="9"/>
  <c r="W26" i="9"/>
  <c r="W22" i="9"/>
  <c r="G123" i="3"/>
  <c r="G113" i="3" s="1"/>
  <c r="G33" i="9"/>
  <c r="Q33" i="9"/>
  <c r="S123" i="3"/>
  <c r="S113" i="3" s="1"/>
  <c r="T37" i="9"/>
  <c r="P41" i="9"/>
  <c r="P40" i="9"/>
  <c r="R243" i="2"/>
  <c r="Y123" i="3"/>
  <c r="Y113" i="3" s="1"/>
  <c r="W49" i="9"/>
  <c r="N61" i="9"/>
  <c r="N69" i="9"/>
  <c r="AB125" i="3"/>
  <c r="Z64" i="9"/>
  <c r="Z81" i="9"/>
  <c r="AD81" i="9"/>
  <c r="H126" i="3"/>
  <c r="H116" i="3" s="1"/>
  <c r="H97" i="9"/>
  <c r="H64" i="9"/>
  <c r="H65" i="9" s="1"/>
  <c r="K248" i="2"/>
  <c r="K238" i="2" s="1"/>
  <c r="K13" i="2" s="1"/>
  <c r="K120" i="9"/>
  <c r="F128" i="3"/>
  <c r="F64" i="9"/>
  <c r="F129" i="9"/>
  <c r="V129" i="3"/>
  <c r="V119" i="3" s="1"/>
  <c r="T145" i="9"/>
  <c r="G250" i="2"/>
  <c r="G240" i="2" s="1"/>
  <c r="G153" i="9"/>
  <c r="G152" i="9"/>
  <c r="Q6" i="11"/>
  <c r="T38" i="3"/>
  <c r="R111" i="10"/>
  <c r="R112" i="10" s="1"/>
  <c r="R63" i="11"/>
  <c r="F129" i="2"/>
  <c r="F126" i="10"/>
  <c r="F121" i="11"/>
  <c r="F120" i="11"/>
  <c r="X130" i="2"/>
  <c r="V137" i="11"/>
  <c r="V142" i="10"/>
  <c r="V136" i="10" s="1"/>
  <c r="N5" i="12"/>
  <c r="K142" i="2"/>
  <c r="K8" i="12"/>
  <c r="K14" i="10"/>
  <c r="K9" i="12"/>
  <c r="V53" i="3"/>
  <c r="T15" i="10"/>
  <c r="I45" i="3"/>
  <c r="I31" i="10"/>
  <c r="I32" i="10" s="1"/>
  <c r="S37" i="12"/>
  <c r="S45" i="10"/>
  <c r="J89" i="12"/>
  <c r="J137" i="2"/>
  <c r="J94" i="10"/>
  <c r="J62" i="12"/>
  <c r="J88" i="12"/>
  <c r="D49" i="3"/>
  <c r="D46" i="3" s="1"/>
  <c r="D63" i="12"/>
  <c r="W125" i="10"/>
  <c r="W117" i="12"/>
  <c r="H121" i="12"/>
  <c r="H120" i="12"/>
  <c r="H62" i="12"/>
  <c r="J36" i="3"/>
  <c r="J24" i="3" s="1"/>
  <c r="J79" i="10"/>
  <c r="J80" i="10" s="1"/>
  <c r="T51" i="3"/>
  <c r="R127" i="10"/>
  <c r="R128" i="10" s="1"/>
  <c r="F133" i="12"/>
  <c r="F141" i="10"/>
  <c r="S133" i="12"/>
  <c r="S141" i="10"/>
  <c r="S133" i="10" s="1"/>
  <c r="T134" i="10" s="1"/>
  <c r="D9" i="13"/>
  <c r="D8" i="13"/>
  <c r="L25" i="13"/>
  <c r="L24" i="13"/>
  <c r="L145" i="2"/>
  <c r="P145" i="2" s="1"/>
  <c r="L30" i="10"/>
  <c r="Y39" i="13"/>
  <c r="Y38" i="13"/>
  <c r="Z38" i="13"/>
  <c r="AK53" i="13"/>
  <c r="AI64" i="11"/>
  <c r="AJ124" i="2"/>
  <c r="AJ122" i="2" s="1"/>
  <c r="AL5" i="13"/>
  <c r="AK141" i="13"/>
  <c r="AK62" i="2"/>
  <c r="AL140" i="13"/>
  <c r="AH90" i="3"/>
  <c r="AH88" i="3" s="1"/>
  <c r="AH57" i="11"/>
  <c r="AH64" i="11"/>
  <c r="V87" i="10"/>
  <c r="I88" i="10"/>
  <c r="I96" i="10"/>
  <c r="I89" i="10"/>
  <c r="H151" i="9"/>
  <c r="I150" i="9"/>
  <c r="Z25" i="10"/>
  <c r="Z32" i="10"/>
  <c r="J73" i="10"/>
  <c r="J72" i="10"/>
  <c r="L7" i="11"/>
  <c r="M6" i="11"/>
  <c r="X49" i="9"/>
  <c r="S152" i="9"/>
  <c r="K87" i="12"/>
  <c r="K86" i="12"/>
  <c r="P185" i="2"/>
  <c r="K84" i="8"/>
  <c r="K138" i="1"/>
  <c r="K135" i="1" s="1"/>
  <c r="AD25" i="9"/>
  <c r="Z33" i="9"/>
  <c r="Z25" i="9"/>
  <c r="AB243" i="2"/>
  <c r="AD24" i="9"/>
  <c r="Z24" i="9"/>
  <c r="I243" i="2"/>
  <c r="I49" i="9"/>
  <c r="I41" i="9"/>
  <c r="I40" i="9"/>
  <c r="AL5" i="15"/>
  <c r="AJ63" i="1"/>
  <c r="AL41" i="2"/>
  <c r="AL111" i="9"/>
  <c r="AK112" i="12"/>
  <c r="AK212" i="2"/>
  <c r="AL304" i="9"/>
  <c r="AK306" i="9"/>
  <c r="AK236" i="2"/>
  <c r="AI144" i="2"/>
  <c r="AK141" i="11"/>
  <c r="AK142" i="11"/>
  <c r="AI166" i="2"/>
  <c r="AK14" i="16"/>
  <c r="AI135" i="2"/>
  <c r="AI133" i="2" s="1"/>
  <c r="AA20" i="10"/>
  <c r="AB20" i="10"/>
  <c r="M54" i="15"/>
  <c r="F62" i="9"/>
  <c r="Z24" i="10"/>
  <c r="AG64" i="16"/>
  <c r="K71" i="9"/>
  <c r="L23" i="10"/>
  <c r="M22" i="15"/>
  <c r="G55" i="16"/>
  <c r="H54" i="16"/>
  <c r="G54" i="16"/>
  <c r="N71" i="9"/>
  <c r="W119" i="12"/>
  <c r="E87" i="11"/>
  <c r="X22" i="9"/>
  <c r="T57" i="13"/>
  <c r="AB23" i="10"/>
  <c r="AB22" i="10"/>
  <c r="L6" i="11"/>
  <c r="W61" i="12"/>
  <c r="W53" i="12" s="1"/>
  <c r="G8" i="10"/>
  <c r="G9" i="10"/>
  <c r="V136" i="11"/>
  <c r="AD121" i="10"/>
  <c r="AF121" i="10" s="1"/>
  <c r="AG121" i="10" s="1"/>
  <c r="AH121" i="10" s="1"/>
  <c r="AI121" i="10" s="1"/>
  <c r="AJ121" i="10" s="1"/>
  <c r="AK121" i="10" s="1"/>
  <c r="X121" i="10"/>
  <c r="Z85" i="10"/>
  <c r="Z87" i="10"/>
  <c r="D64" i="13"/>
  <c r="D57" i="13"/>
  <c r="J86" i="12"/>
  <c r="I87" i="12"/>
  <c r="I86" i="12"/>
  <c r="R56" i="12"/>
  <c r="R57" i="12"/>
  <c r="E88" i="10"/>
  <c r="E89" i="10"/>
  <c r="G88" i="9"/>
  <c r="J38" i="9"/>
  <c r="J39" i="9"/>
  <c r="U87" i="15"/>
  <c r="U86" i="15"/>
  <c r="Z53" i="13"/>
  <c r="E134" i="15"/>
  <c r="AA132" i="15"/>
  <c r="AG48" i="3"/>
  <c r="AG46" i="3" s="1"/>
  <c r="AG96" i="12"/>
  <c r="V144" i="10"/>
  <c r="X30" i="3"/>
  <c r="R7" i="15"/>
  <c r="S6" i="15"/>
  <c r="X118" i="14"/>
  <c r="W118" i="14"/>
  <c r="W119" i="14"/>
  <c r="Q55" i="14"/>
  <c r="AC55" i="14"/>
  <c r="AC54" i="14"/>
  <c r="E135" i="13"/>
  <c r="F134" i="13"/>
  <c r="U40" i="9"/>
  <c r="E57" i="15"/>
  <c r="E64" i="15"/>
  <c r="E56" i="15"/>
  <c r="H135" i="12"/>
  <c r="H134" i="12"/>
  <c r="AB132" i="9"/>
  <c r="AA132" i="9"/>
  <c r="D138" i="9"/>
  <c r="S151" i="9"/>
  <c r="S150" i="9"/>
  <c r="H233" i="2"/>
  <c r="H242" i="2"/>
  <c r="I35" i="3"/>
  <c r="I25" i="3"/>
  <c r="AC57" i="11"/>
  <c r="AG62" i="11"/>
  <c r="AG64" i="11" s="1"/>
  <c r="AC56" i="11"/>
  <c r="O7" i="11"/>
  <c r="AA4" i="11"/>
  <c r="O6" i="11"/>
  <c r="M21" i="10"/>
  <c r="M23" i="10"/>
  <c r="AL121" i="12"/>
  <c r="AM121" i="12" s="1"/>
  <c r="AN121" i="12" s="1"/>
  <c r="AO121" i="12" s="1"/>
  <c r="AP121" i="12" s="1"/>
  <c r="AQ121" i="12" s="1"/>
  <c r="AR121" i="12" s="1"/>
  <c r="AS121" i="12" s="1"/>
  <c r="AT121" i="12" s="1"/>
  <c r="AU121" i="12" s="1"/>
  <c r="AV121" i="12" s="1"/>
  <c r="AW121" i="12" s="1"/>
  <c r="AX121" i="12" s="1"/>
  <c r="AY121" i="12" s="1"/>
  <c r="AZ121" i="12" s="1"/>
  <c r="BA121" i="12" s="1"/>
  <c r="BB121" i="12" s="1"/>
  <c r="BC121" i="12" s="1"/>
  <c r="BD121" i="12" s="1"/>
  <c r="BE121" i="12" s="1"/>
  <c r="BF121" i="12" s="1"/>
  <c r="BG121" i="12" s="1"/>
  <c r="BH121" i="12" s="1"/>
  <c r="BI121" i="12" s="1"/>
  <c r="BJ121" i="12" s="1"/>
  <c r="BK121" i="12" s="1"/>
  <c r="BL121" i="12" s="1"/>
  <c r="BM121" i="12" s="1"/>
  <c r="BN121" i="12" s="1"/>
  <c r="BO121" i="12" s="1"/>
  <c r="F88" i="7"/>
  <c r="AF121" i="12"/>
  <c r="AG121" i="12" s="1"/>
  <c r="AH121" i="12" s="1"/>
  <c r="AI121" i="12" s="1"/>
  <c r="AJ121" i="12" s="1"/>
  <c r="AK121" i="12" s="1"/>
  <c r="AK129" i="12" s="1"/>
  <c r="N22" i="3"/>
  <c r="H140" i="2"/>
  <c r="H135" i="2" s="1"/>
  <c r="AB135" i="12"/>
  <c r="AB134" i="12"/>
  <c r="D153" i="2"/>
  <c r="P153" i="2" s="1"/>
  <c r="AC146" i="2"/>
  <c r="AC113" i="2"/>
  <c r="AC10" i="2" s="1"/>
  <c r="R55" i="13"/>
  <c r="R53" i="13"/>
  <c r="S54" i="13" s="1"/>
  <c r="T56" i="16"/>
  <c r="T57" i="16"/>
  <c r="T64" i="16"/>
  <c r="Y177" i="2"/>
  <c r="AL94" i="15"/>
  <c r="AK94" i="14"/>
  <c r="AK93" i="14"/>
  <c r="Y70" i="10"/>
  <c r="Y71" i="10"/>
  <c r="O7" i="10"/>
  <c r="P6" i="10"/>
  <c r="R56" i="11"/>
  <c r="R57" i="11"/>
  <c r="AF69" i="14"/>
  <c r="AG69" i="14"/>
  <c r="S39" i="11"/>
  <c r="T38" i="11"/>
  <c r="S38" i="11"/>
  <c r="Q135" i="10"/>
  <c r="O74" i="8"/>
  <c r="O73" i="8"/>
  <c r="W73" i="8"/>
  <c r="W84" i="8"/>
  <c r="W74" i="8"/>
  <c r="U56" i="16"/>
  <c r="U57" i="16"/>
  <c r="U64" i="16"/>
  <c r="AB22" i="9"/>
  <c r="AA23" i="9"/>
  <c r="F119" i="9"/>
  <c r="F122" i="9"/>
  <c r="F118" i="9"/>
  <c r="V57" i="16"/>
  <c r="V56" i="16"/>
  <c r="E144" i="10"/>
  <c r="E136" i="10"/>
  <c r="N42" i="9"/>
  <c r="N38" i="9"/>
  <c r="AB82" i="8"/>
  <c r="AB81" i="8"/>
  <c r="AF81" i="8" s="1"/>
  <c r="AF80" i="8"/>
  <c r="AF147" i="3" s="1"/>
  <c r="AF144" i="3" s="1"/>
  <c r="E22" i="9"/>
  <c r="F22" i="9"/>
  <c r="E26" i="9"/>
  <c r="R21" i="9"/>
  <c r="V25" i="9"/>
  <c r="V24" i="9"/>
  <c r="V33" i="9"/>
  <c r="X243" i="2"/>
  <c r="L33" i="9"/>
  <c r="L123" i="3"/>
  <c r="L113" i="3" s="1"/>
  <c r="O123" i="3"/>
  <c r="O113" i="3" s="1"/>
  <c r="O33" i="9"/>
  <c r="K37" i="9"/>
  <c r="K39" i="9"/>
  <c r="Q39" i="9"/>
  <c r="Q37" i="9"/>
  <c r="AA37" i="9"/>
  <c r="AA39" i="9"/>
  <c r="K74" i="9"/>
  <c r="K70" i="9"/>
  <c r="V69" i="9"/>
  <c r="V71" i="9"/>
  <c r="V61" i="9"/>
  <c r="Z69" i="9"/>
  <c r="Z74" i="9" s="1"/>
  <c r="Z61" i="9"/>
  <c r="AF80" i="9"/>
  <c r="AB64" i="9"/>
  <c r="AB81" i="9"/>
  <c r="G128" i="3"/>
  <c r="G118" i="3" s="1"/>
  <c r="G13" i="3" s="1"/>
  <c r="G131" i="9"/>
  <c r="U128" i="3"/>
  <c r="U118" i="3" s="1"/>
  <c r="U13" i="3" s="1"/>
  <c r="S129" i="9"/>
  <c r="S131" i="9"/>
  <c r="S64" i="9"/>
  <c r="S65" i="9" s="1"/>
  <c r="I128" i="3"/>
  <c r="I118" i="3" s="1"/>
  <c r="I13" i="3" s="1"/>
  <c r="I131" i="9"/>
  <c r="I129" i="9"/>
  <c r="F249" i="2"/>
  <c r="F239" i="2" s="1"/>
  <c r="F137" i="9"/>
  <c r="F145" i="9"/>
  <c r="F136" i="9"/>
  <c r="X129" i="3"/>
  <c r="X119" i="3" s="1"/>
  <c r="V145" i="9"/>
  <c r="AG157" i="9"/>
  <c r="AC149" i="9"/>
  <c r="AC154" i="9" s="1"/>
  <c r="AF163" i="9" s="1"/>
  <c r="D250" i="2"/>
  <c r="D152" i="9"/>
  <c r="E13" i="10"/>
  <c r="E5" i="11"/>
  <c r="M7" i="11"/>
  <c r="M5" i="11"/>
  <c r="N6" i="11" s="1"/>
  <c r="Y5" i="11"/>
  <c r="Y13" i="10"/>
  <c r="AC13" i="10"/>
  <c r="AC5" i="11"/>
  <c r="AG13" i="11"/>
  <c r="AH5" i="11" s="1"/>
  <c r="N38" i="3"/>
  <c r="N111" i="10"/>
  <c r="N112" i="10" s="1"/>
  <c r="Z63" i="11"/>
  <c r="Z64" i="11" s="1"/>
  <c r="AB38" i="3"/>
  <c r="Z111" i="10"/>
  <c r="Z112" i="10" s="1"/>
  <c r="D129" i="2"/>
  <c r="D118" i="2" s="1"/>
  <c r="D15" i="2" s="1"/>
  <c r="D120" i="11"/>
  <c r="D126" i="10"/>
  <c r="D121" i="11"/>
  <c r="D62" i="11"/>
  <c r="K121" i="11"/>
  <c r="K120" i="11"/>
  <c r="K126" i="10"/>
  <c r="K62" i="11"/>
  <c r="D145" i="11"/>
  <c r="D143" i="10"/>
  <c r="D144" i="10" s="1"/>
  <c r="D41" i="3"/>
  <c r="J7" i="12"/>
  <c r="J5" i="12"/>
  <c r="K6" i="12" s="1"/>
  <c r="R5" i="12"/>
  <c r="O9" i="12"/>
  <c r="O14" i="10"/>
  <c r="O142" i="2"/>
  <c r="O120" i="2" s="1"/>
  <c r="O17" i="2" s="1"/>
  <c r="O8" i="12"/>
  <c r="D53" i="3"/>
  <c r="P53" i="3" s="1"/>
  <c r="D15" i="10"/>
  <c r="AB53" i="3"/>
  <c r="AD16" i="12"/>
  <c r="Z15" i="10"/>
  <c r="E45" i="3"/>
  <c r="E22" i="3" s="1"/>
  <c r="E31" i="10"/>
  <c r="M45" i="3"/>
  <c r="M31" i="10"/>
  <c r="M32" i="10" s="1"/>
  <c r="O39" i="12"/>
  <c r="E47" i="3"/>
  <c r="E24" i="3" s="1"/>
  <c r="E10" i="3" s="1"/>
  <c r="E79" i="10"/>
  <c r="Z47" i="3"/>
  <c r="Z46" i="3" s="1"/>
  <c r="Z44" i="3" s="1"/>
  <c r="X63" i="12"/>
  <c r="U138" i="2"/>
  <c r="U135" i="2" s="1"/>
  <c r="S62" i="12"/>
  <c r="Y119" i="12"/>
  <c r="Y61" i="12"/>
  <c r="Y117" i="12"/>
  <c r="Y125" i="10"/>
  <c r="Y117" i="10" s="1"/>
  <c r="AA125" i="10"/>
  <c r="AA117" i="12"/>
  <c r="AC118" i="12" s="1"/>
  <c r="AA61" i="12"/>
  <c r="L140" i="2"/>
  <c r="L118" i="2" s="1"/>
  <c r="L126" i="10"/>
  <c r="V140" i="2"/>
  <c r="V118" i="2" s="1"/>
  <c r="V15" i="2" s="1"/>
  <c r="T120" i="12"/>
  <c r="T62" i="12"/>
  <c r="E51" i="3"/>
  <c r="E29" i="3" s="1"/>
  <c r="E15" i="3" s="1"/>
  <c r="E127" i="10"/>
  <c r="X51" i="3"/>
  <c r="X46" i="3" s="1"/>
  <c r="X44" i="3" s="1"/>
  <c r="V63" i="12"/>
  <c r="V127" i="10"/>
  <c r="V128" i="10" s="1"/>
  <c r="AC51" i="3"/>
  <c r="AA127" i="10"/>
  <c r="AA128" i="10" s="1"/>
  <c r="AA63" i="12"/>
  <c r="AA63" i="10" s="1"/>
  <c r="AA64" i="10" s="1"/>
  <c r="I141" i="10"/>
  <c r="I133" i="10" s="1"/>
  <c r="I134" i="10" s="1"/>
  <c r="I133" i="12"/>
  <c r="P141" i="10"/>
  <c r="P133" i="12"/>
  <c r="W133" i="12"/>
  <c r="W141" i="10"/>
  <c r="J56" i="3"/>
  <c r="J22" i="3" s="1"/>
  <c r="J31" i="10"/>
  <c r="J32" i="10" s="1"/>
  <c r="AI124" i="3"/>
  <c r="AI114" i="3" s="1"/>
  <c r="AK273" i="9"/>
  <c r="AK275" i="9"/>
  <c r="AJ116" i="3"/>
  <c r="AK13" i="16"/>
  <c r="AL76" i="12"/>
  <c r="AL69" i="12"/>
  <c r="AL124" i="13"/>
  <c r="AL126" i="13" s="1"/>
  <c r="AL129" i="13" s="1"/>
  <c r="AL117" i="13"/>
  <c r="AG56" i="16"/>
  <c r="F54" i="16"/>
  <c r="T64" i="13"/>
  <c r="P134" i="13"/>
  <c r="W55" i="11"/>
  <c r="G118" i="9"/>
  <c r="AB134" i="10"/>
  <c r="AA134" i="10"/>
  <c r="D81" i="1"/>
  <c r="AC121" i="10"/>
  <c r="AC120" i="10"/>
  <c r="AG126" i="10"/>
  <c r="AG128" i="10" s="1"/>
  <c r="N13" i="10"/>
  <c r="O135" i="12"/>
  <c r="AA132" i="12"/>
  <c r="K70" i="12"/>
  <c r="J70" i="12"/>
  <c r="J71" i="12"/>
  <c r="AC42" i="8"/>
  <c r="AC39" i="8"/>
  <c r="AC102" i="9"/>
  <c r="AC106" i="9"/>
  <c r="AC84" i="9"/>
  <c r="P90" i="9"/>
  <c r="V86" i="10"/>
  <c r="F131" i="9"/>
  <c r="AG45" i="3"/>
  <c r="V88" i="10"/>
  <c r="V89" i="10"/>
  <c r="U9" i="10"/>
  <c r="U16" i="10"/>
  <c r="AD26" i="9"/>
  <c r="Y26" i="9"/>
  <c r="Y22" i="9"/>
  <c r="Y23" i="9"/>
  <c r="AG130" i="3"/>
  <c r="AG120" i="3" s="1"/>
  <c r="AG164" i="9"/>
  <c r="AG161" i="9"/>
  <c r="O32" i="10"/>
  <c r="O24" i="10"/>
  <c r="O25" i="10"/>
  <c r="AC124" i="2"/>
  <c r="AC114" i="2"/>
  <c r="AC11" i="2" s="1"/>
  <c r="Q55" i="16"/>
  <c r="U81" i="1"/>
  <c r="AF45" i="8"/>
  <c r="AB37" i="8"/>
  <c r="D272" i="2"/>
  <c r="D145" i="3"/>
  <c r="H138" i="1"/>
  <c r="H135" i="1" s="1"/>
  <c r="H84" i="8"/>
  <c r="U33" i="9"/>
  <c r="W243" i="2"/>
  <c r="Y33" i="9"/>
  <c r="AD33" i="9"/>
  <c r="AA123" i="3"/>
  <c r="AA113" i="3" s="1"/>
  <c r="J40" i="9"/>
  <c r="J41" i="9"/>
  <c r="J243" i="2"/>
  <c r="J49" i="9"/>
  <c r="N123" i="3"/>
  <c r="N49" i="9"/>
  <c r="P49" i="9"/>
  <c r="AD49" i="9"/>
  <c r="R123" i="3"/>
  <c r="R113" i="3" s="1"/>
  <c r="V41" i="9"/>
  <c r="V49" i="9"/>
  <c r="AL93" i="15"/>
  <c r="AM92" i="15" s="1"/>
  <c r="AJ132" i="3"/>
  <c r="AJ73" i="1"/>
  <c r="AK96" i="13"/>
  <c r="AM45" i="11"/>
  <c r="AL13" i="15"/>
  <c r="AM5" i="15" s="1"/>
  <c r="AK80" i="2"/>
  <c r="AI57" i="9"/>
  <c r="AJ68" i="3"/>
  <c r="AJ66" i="3" s="1"/>
  <c r="AK29" i="13"/>
  <c r="AL28" i="13" s="1"/>
  <c r="AL21" i="13"/>
  <c r="AL110" i="9"/>
  <c r="AK114" i="12"/>
  <c r="AK85" i="2"/>
  <c r="AI113" i="3"/>
  <c r="AI122" i="3"/>
  <c r="AL216" i="2"/>
  <c r="AM44" i="11"/>
  <c r="AM46" i="11" s="1"/>
  <c r="AK94" i="16"/>
  <c r="AL133" i="11"/>
  <c r="AK78" i="16"/>
  <c r="AK79" i="16" s="1"/>
  <c r="AK33" i="2"/>
  <c r="AL124" i="15"/>
  <c r="AK126" i="15"/>
  <c r="AK142" i="13"/>
  <c r="AK152" i="2" s="1"/>
  <c r="AK77" i="16"/>
  <c r="AK29" i="11"/>
  <c r="AL28" i="11" s="1"/>
  <c r="AL29" i="11" s="1"/>
  <c r="AH57" i="3"/>
  <c r="AK110" i="13"/>
  <c r="AK149" i="2" s="1"/>
  <c r="AL108" i="13"/>
  <c r="AL110" i="13" s="1"/>
  <c r="AK109" i="11"/>
  <c r="AL101" i="11" s="1"/>
  <c r="AK110" i="11"/>
  <c r="AK127" i="2" s="1"/>
  <c r="AH35" i="3"/>
  <c r="AH33" i="3" s="1"/>
  <c r="J54" i="16"/>
  <c r="AF164" i="9"/>
  <c r="W54" i="15"/>
  <c r="AI53" i="11"/>
  <c r="AB86" i="10"/>
  <c r="V54" i="15"/>
  <c r="T6" i="10"/>
  <c r="D23" i="10"/>
  <c r="E137" i="10"/>
  <c r="O138" i="1"/>
  <c r="O135" i="1" s="1"/>
  <c r="U23" i="9"/>
  <c r="U55" i="11"/>
  <c r="AF16" i="13"/>
  <c r="H7" i="10"/>
  <c r="AB52" i="16"/>
  <c r="E54" i="16"/>
  <c r="N10" i="3"/>
  <c r="P87" i="9"/>
  <c r="T7" i="10"/>
  <c r="AC36" i="8"/>
  <c r="Y39" i="10"/>
  <c r="H70" i="16"/>
  <c r="AF32" i="10"/>
  <c r="E23" i="9"/>
  <c r="AC128" i="10"/>
  <c r="P134" i="12"/>
  <c r="O55" i="12"/>
  <c r="P54" i="12"/>
  <c r="AA52" i="12"/>
  <c r="J54" i="13"/>
  <c r="P54" i="13"/>
  <c r="AB52" i="13"/>
  <c r="AA52" i="13"/>
  <c r="AB39" i="10"/>
  <c r="AB38" i="10"/>
  <c r="V96" i="10"/>
  <c r="N119" i="10"/>
  <c r="O118" i="10"/>
  <c r="O38" i="9"/>
  <c r="V64" i="16"/>
  <c r="AC116" i="9"/>
  <c r="K119" i="10"/>
  <c r="L118" i="10"/>
  <c r="Z48" i="10"/>
  <c r="AF63" i="16"/>
  <c r="AF64" i="16" s="1"/>
  <c r="AB64" i="16"/>
  <c r="P7" i="16"/>
  <c r="AC4" i="16"/>
  <c r="Q6" i="16"/>
  <c r="P6" i="16"/>
  <c r="T53" i="16"/>
  <c r="T54" i="16" s="1"/>
  <c r="AB119" i="16"/>
  <c r="AB118" i="16"/>
  <c r="AB38" i="15"/>
  <c r="AA38" i="15"/>
  <c r="AA39" i="15"/>
  <c r="Z7" i="13"/>
  <c r="E87" i="12"/>
  <c r="F86" i="12"/>
  <c r="X138" i="12"/>
  <c r="AD138" i="12"/>
  <c r="AD137" i="12"/>
  <c r="AF137" i="12" s="1"/>
  <c r="AG137" i="12" s="1"/>
  <c r="AH137" i="12" s="1"/>
  <c r="AI137" i="12" s="1"/>
  <c r="AJ137" i="12" s="1"/>
  <c r="AK137" i="12" s="1"/>
  <c r="W39" i="11"/>
  <c r="W38" i="11"/>
  <c r="P138" i="1"/>
  <c r="P135" i="1" s="1"/>
  <c r="G135" i="1"/>
  <c r="G41" i="9"/>
  <c r="D87" i="16"/>
  <c r="E86" i="16"/>
  <c r="AA84" i="16"/>
  <c r="E87" i="16"/>
  <c r="F86" i="16"/>
  <c r="AC38" i="16"/>
  <c r="AC36" i="16"/>
  <c r="N39" i="16"/>
  <c r="N38" i="16"/>
  <c r="P23" i="12"/>
  <c r="AC20" i="12"/>
  <c r="Z135" i="11"/>
  <c r="Z134" i="11"/>
  <c r="AA134" i="11"/>
  <c r="T121" i="12"/>
  <c r="AB70" i="12"/>
  <c r="AA70" i="12"/>
  <c r="W23" i="9"/>
  <c r="N7" i="16"/>
  <c r="O6" i="16"/>
  <c r="S71" i="15"/>
  <c r="T70" i="15"/>
  <c r="W22" i="15"/>
  <c r="X22" i="15"/>
  <c r="W23" i="15"/>
  <c r="AB64" i="14"/>
  <c r="AF63" i="14"/>
  <c r="AF64" i="14" s="1"/>
  <c r="J53" i="13"/>
  <c r="K54" i="13" s="1"/>
  <c r="J55" i="13"/>
  <c r="W38" i="9"/>
  <c r="V42" i="9"/>
  <c r="G243" i="2"/>
  <c r="G233" i="2" s="1"/>
  <c r="K135" i="16"/>
  <c r="V87" i="13"/>
  <c r="V86" i="13"/>
  <c r="M87" i="12"/>
  <c r="N86" i="12"/>
  <c r="N72" i="10"/>
  <c r="N73" i="10"/>
  <c r="N80" i="10"/>
  <c r="O23" i="12"/>
  <c r="AB20" i="12"/>
  <c r="Z22" i="11"/>
  <c r="Z23" i="11"/>
  <c r="L87" i="13"/>
  <c r="M86" i="13"/>
  <c r="L86" i="13"/>
  <c r="R87" i="16"/>
  <c r="S86" i="16"/>
  <c r="R39" i="16"/>
  <c r="S38" i="16"/>
  <c r="T23" i="15"/>
  <c r="U22" i="15"/>
  <c r="W135" i="13"/>
  <c r="W134" i="13"/>
  <c r="Z128" i="10"/>
  <c r="Z39" i="14"/>
  <c r="Z38" i="14"/>
  <c r="AA38" i="14"/>
  <c r="N7" i="14"/>
  <c r="O6" i="14"/>
  <c r="K23" i="13"/>
  <c r="L22" i="13"/>
  <c r="O87" i="12"/>
  <c r="P86" i="12"/>
  <c r="AB84" i="12"/>
  <c r="L70" i="12"/>
  <c r="K71" i="12"/>
  <c r="P7" i="13"/>
  <c r="AC4" i="13"/>
  <c r="Q6" i="13"/>
  <c r="Y118" i="3"/>
  <c r="Y13" i="3" s="1"/>
  <c r="Y124" i="3"/>
  <c r="Y114" i="3" s="1"/>
  <c r="I138" i="9"/>
  <c r="I134" i="9"/>
  <c r="J134" i="9"/>
  <c r="Z151" i="9"/>
  <c r="Z154" i="9"/>
  <c r="AA150" i="9"/>
  <c r="Q119" i="9"/>
  <c r="R118" i="9"/>
  <c r="Q122" i="9"/>
  <c r="F6" i="12"/>
  <c r="E7" i="12"/>
  <c r="AF16" i="11"/>
  <c r="AF131" i="2"/>
  <c r="I22" i="3"/>
  <c r="W33" i="3"/>
  <c r="S29" i="3"/>
  <c r="S15" i="3" s="1"/>
  <c r="AF13" i="10"/>
  <c r="AB5" i="10"/>
  <c r="AB7" i="10" s="1"/>
  <c r="L62" i="12"/>
  <c r="S80" i="10"/>
  <c r="S73" i="10"/>
  <c r="U54" i="13"/>
  <c r="AL25" i="15"/>
  <c r="AM25" i="15" s="1"/>
  <c r="AN25" i="15" s="1"/>
  <c r="AO25" i="15" s="1"/>
  <c r="AP25" i="15" s="1"/>
  <c r="AQ25" i="15" s="1"/>
  <c r="AR25" i="15" s="1"/>
  <c r="AS25" i="15" s="1"/>
  <c r="AT25" i="15" s="1"/>
  <c r="AU25" i="15" s="1"/>
  <c r="AV25" i="15" s="1"/>
  <c r="AW25" i="15" s="1"/>
  <c r="AX25" i="15" s="1"/>
  <c r="AY25" i="15" s="1"/>
  <c r="AZ25" i="15" s="1"/>
  <c r="BA25" i="15" s="1"/>
  <c r="BB25" i="15" s="1"/>
  <c r="BC25" i="15" s="1"/>
  <c r="BD25" i="15" s="1"/>
  <c r="BE25" i="15" s="1"/>
  <c r="BF25" i="15" s="1"/>
  <c r="BG25" i="15" s="1"/>
  <c r="BH25" i="15" s="1"/>
  <c r="BI25" i="15" s="1"/>
  <c r="BJ25" i="15" s="1"/>
  <c r="BK25" i="15" s="1"/>
  <c r="BL25" i="15" s="1"/>
  <c r="BM25" i="15" s="1"/>
  <c r="BN25" i="15" s="1"/>
  <c r="BO25" i="15" s="1"/>
  <c r="F193" i="7"/>
  <c r="AF25" i="15"/>
  <c r="AG25" i="15" s="1"/>
  <c r="AH25" i="15" s="1"/>
  <c r="AI25" i="15" s="1"/>
  <c r="AJ25" i="15" s="1"/>
  <c r="AK25" i="15" s="1"/>
  <c r="Q39" i="15"/>
  <c r="R38" i="15"/>
  <c r="Q38" i="15"/>
  <c r="D77" i="3"/>
  <c r="M77" i="3"/>
  <c r="D87" i="15"/>
  <c r="AB84" i="15"/>
  <c r="AA84" i="15"/>
  <c r="E86" i="15"/>
  <c r="F53" i="15"/>
  <c r="G54" i="15" s="1"/>
  <c r="AC71" i="12"/>
  <c r="AC68" i="12"/>
  <c r="L111" i="2"/>
  <c r="AJ233" i="2"/>
  <c r="AJ252" i="2"/>
  <c r="AK79" i="14"/>
  <c r="AK80" i="14" s="1"/>
  <c r="AH55" i="3"/>
  <c r="AK142" i="12"/>
  <c r="AK141" i="2" s="1"/>
  <c r="AL140" i="12"/>
  <c r="AL51" i="2" s="1"/>
  <c r="K55" i="14"/>
  <c r="L54" i="14"/>
  <c r="K21" i="9"/>
  <c r="U22" i="9"/>
  <c r="U26" i="9"/>
  <c r="I33" i="9"/>
  <c r="I123" i="3"/>
  <c r="I113" i="3" s="1"/>
  <c r="AG32" i="9"/>
  <c r="AC33" i="9"/>
  <c r="N39" i="9"/>
  <c r="AG45" i="9"/>
  <c r="AC37" i="9"/>
  <c r="AG47" i="9"/>
  <c r="AG49" i="9" s="1"/>
  <c r="AC41" i="9"/>
  <c r="AC40" i="9"/>
  <c r="W123" i="3"/>
  <c r="W113" i="3" s="1"/>
  <c r="U49" i="9"/>
  <c r="E71" i="9"/>
  <c r="E61" i="9"/>
  <c r="E69" i="9"/>
  <c r="P61" i="9"/>
  <c r="P69" i="9"/>
  <c r="AG77" i="9"/>
  <c r="AC69" i="9"/>
  <c r="AC74" i="9" s="1"/>
  <c r="AF83" i="9" s="1"/>
  <c r="AC61" i="9"/>
  <c r="AC71" i="9"/>
  <c r="R245" i="2"/>
  <c r="R235" i="2" s="1"/>
  <c r="P63" i="9"/>
  <c r="P72" i="9"/>
  <c r="P73" i="9"/>
  <c r="E246" i="2"/>
  <c r="E236" i="2" s="1"/>
  <c r="E88" i="9"/>
  <c r="E89" i="9"/>
  <c r="D248" i="2"/>
  <c r="D238" i="2" s="1"/>
  <c r="D13" i="2" s="1"/>
  <c r="D63" i="9"/>
  <c r="D57" i="9" s="1"/>
  <c r="S249" i="2"/>
  <c r="Q145" i="9"/>
  <c r="Q137" i="9"/>
  <c r="Q136" i="9"/>
  <c r="M250" i="2"/>
  <c r="M240" i="2" s="1"/>
  <c r="M152" i="9"/>
  <c r="M153" i="9"/>
  <c r="I5" i="11"/>
  <c r="U13" i="10"/>
  <c r="U5" i="11"/>
  <c r="V111" i="10"/>
  <c r="V112" i="10" s="1"/>
  <c r="V63" i="11"/>
  <c r="H129" i="2"/>
  <c r="H118" i="2" s="1"/>
  <c r="H120" i="11"/>
  <c r="H126" i="10"/>
  <c r="H128" i="10" s="1"/>
  <c r="H62" i="11"/>
  <c r="U130" i="2"/>
  <c r="U122" i="2" s="1"/>
  <c r="S136" i="11"/>
  <c r="S137" i="11"/>
  <c r="S142" i="10"/>
  <c r="D5" i="12"/>
  <c r="D7" i="12"/>
  <c r="D13" i="10"/>
  <c r="D5" i="10" s="1"/>
  <c r="Y5" i="12"/>
  <c r="AF5" i="12"/>
  <c r="AG5" i="12"/>
  <c r="Y9" i="12"/>
  <c r="Y14" i="10"/>
  <c r="AD9" i="12"/>
  <c r="AA142" i="2"/>
  <c r="Y8" i="12"/>
  <c r="AC24" i="12"/>
  <c r="AD25" i="12"/>
  <c r="AL25" i="12" s="1"/>
  <c r="AM25" i="12" s="1"/>
  <c r="AN25" i="12" s="1"/>
  <c r="AO25" i="12" s="1"/>
  <c r="AP25" i="12" s="1"/>
  <c r="AQ25" i="12" s="1"/>
  <c r="AR25" i="12" s="1"/>
  <c r="AS25" i="12" s="1"/>
  <c r="AT25" i="12" s="1"/>
  <c r="AU25" i="12" s="1"/>
  <c r="AV25" i="12" s="1"/>
  <c r="AW25" i="12" s="1"/>
  <c r="AX25" i="12" s="1"/>
  <c r="AY25" i="12" s="1"/>
  <c r="AZ25" i="12" s="1"/>
  <c r="BA25" i="12" s="1"/>
  <c r="BB25" i="12" s="1"/>
  <c r="BC25" i="12" s="1"/>
  <c r="BD25" i="12" s="1"/>
  <c r="BE25" i="12" s="1"/>
  <c r="BF25" i="12" s="1"/>
  <c r="BG25" i="12" s="1"/>
  <c r="BH25" i="12" s="1"/>
  <c r="BI25" i="12" s="1"/>
  <c r="BJ25" i="12" s="1"/>
  <c r="BK25" i="12" s="1"/>
  <c r="BL25" i="12" s="1"/>
  <c r="BM25" i="12" s="1"/>
  <c r="BN25" i="12" s="1"/>
  <c r="BO25" i="12" s="1"/>
  <c r="AG30" i="12"/>
  <c r="AG134" i="2" s="1"/>
  <c r="AC25" i="12"/>
  <c r="AC30" i="10"/>
  <c r="AD32" i="12"/>
  <c r="AK31" i="12" s="1"/>
  <c r="AK32" i="12" s="1"/>
  <c r="AD45" i="3"/>
  <c r="L37" i="12"/>
  <c r="L39" i="12" s="1"/>
  <c r="E136" i="2"/>
  <c r="E78" i="10"/>
  <c r="E73" i="12"/>
  <c r="M137" i="2"/>
  <c r="M114" i="2" s="1"/>
  <c r="M88" i="12"/>
  <c r="M94" i="10"/>
  <c r="M89" i="12"/>
  <c r="H49" i="3"/>
  <c r="H63" i="12"/>
  <c r="H111" i="10"/>
  <c r="H112" i="10" s="1"/>
  <c r="U117" i="12"/>
  <c r="V118" i="12" s="1"/>
  <c r="U125" i="10"/>
  <c r="U117" i="10" s="1"/>
  <c r="V118" i="10" s="1"/>
  <c r="D140" i="2"/>
  <c r="D62" i="12"/>
  <c r="R140" i="2"/>
  <c r="R118" i="2" s="1"/>
  <c r="P126" i="10"/>
  <c r="I51" i="3"/>
  <c r="I63" i="12"/>
  <c r="I127" i="10"/>
  <c r="N51" i="3"/>
  <c r="N63" i="12"/>
  <c r="N127" i="10"/>
  <c r="N128" i="10" s="1"/>
  <c r="M133" i="12"/>
  <c r="M134" i="12" s="1"/>
  <c r="Z136" i="12"/>
  <c r="AB141" i="2"/>
  <c r="Z137" i="12"/>
  <c r="Z142" i="10"/>
  <c r="X147" i="2"/>
  <c r="V73" i="13"/>
  <c r="AD73" i="13"/>
  <c r="V62" i="13"/>
  <c r="V78" i="10"/>
  <c r="AD80" i="13"/>
  <c r="AK79" i="13" s="1"/>
  <c r="V72" i="13"/>
  <c r="AJ79" i="3"/>
  <c r="AJ77" i="3" s="1"/>
  <c r="AL241" i="9"/>
  <c r="AM240" i="9" s="1"/>
  <c r="AK15" i="12"/>
  <c r="AJ53" i="13"/>
  <c r="AI68" i="3"/>
  <c r="AI66" i="3" s="1"/>
  <c r="AK216" i="2"/>
  <c r="AK206" i="2" s="1"/>
  <c r="AK111" i="9"/>
  <c r="AI59" i="9"/>
  <c r="Q7" i="11"/>
  <c r="Q7" i="10"/>
  <c r="Z8" i="3"/>
  <c r="S39" i="12"/>
  <c r="N134" i="9"/>
  <c r="AG16" i="11"/>
  <c r="V15" i="3"/>
  <c r="D25" i="10"/>
  <c r="D32" i="10"/>
  <c r="R22" i="3"/>
  <c r="P32" i="10"/>
  <c r="U56" i="9"/>
  <c r="W244" i="2"/>
  <c r="H86" i="11"/>
  <c r="H87" i="11"/>
  <c r="G161" i="9"/>
  <c r="D120" i="9"/>
  <c r="AG63" i="12"/>
  <c r="AG64" i="12" s="1"/>
  <c r="AC64" i="12"/>
  <c r="K25" i="10"/>
  <c r="K32" i="10"/>
  <c r="P96" i="3"/>
  <c r="P88" i="3" s="1"/>
  <c r="I145" i="3"/>
  <c r="I144" i="3" s="1"/>
  <c r="I272" i="2"/>
  <c r="T123" i="3"/>
  <c r="T113" i="3" s="1"/>
  <c r="T8" i="3" s="1"/>
  <c r="X24" i="9"/>
  <c r="X33" i="9"/>
  <c r="X25" i="9"/>
  <c r="D49" i="9"/>
  <c r="D123" i="3"/>
  <c r="D113" i="3" s="1"/>
  <c r="S41" i="9"/>
  <c r="S49" i="9"/>
  <c r="S40" i="9"/>
  <c r="AC243" i="2"/>
  <c r="AA49" i="9"/>
  <c r="AA41" i="9"/>
  <c r="AA40" i="9"/>
  <c r="AC49" i="9"/>
  <c r="S71" i="9"/>
  <c r="T70" i="9"/>
  <c r="H61" i="9"/>
  <c r="H69" i="9"/>
  <c r="H74" i="9" s="1"/>
  <c r="P70" i="9"/>
  <c r="O74" i="9"/>
  <c r="Q69" i="9"/>
  <c r="Q71" i="9"/>
  <c r="W69" i="9"/>
  <c r="X70" i="9" s="1"/>
  <c r="W61" i="9"/>
  <c r="AA69" i="9"/>
  <c r="AA61" i="9"/>
  <c r="E81" i="9"/>
  <c r="E73" i="9"/>
  <c r="E72" i="9"/>
  <c r="Q73" i="9"/>
  <c r="S245" i="2"/>
  <c r="S235" i="2" s="1"/>
  <c r="Q72" i="9"/>
  <c r="I125" i="3"/>
  <c r="I115" i="3" s="1"/>
  <c r="I64" i="9"/>
  <c r="I65" i="9" s="1"/>
  <c r="I81" i="9"/>
  <c r="Y73" i="9"/>
  <c r="Y81" i="9"/>
  <c r="Y63" i="9"/>
  <c r="AA245" i="2"/>
  <c r="AA235" i="2" s="1"/>
  <c r="Y72" i="9"/>
  <c r="D62" i="9"/>
  <c r="I246" i="2"/>
  <c r="I236" i="2" s="1"/>
  <c r="I234" i="2" s="1"/>
  <c r="I88" i="9"/>
  <c r="I63" i="9"/>
  <c r="I89" i="9"/>
  <c r="I97" i="9"/>
  <c r="X97" i="9"/>
  <c r="X89" i="9"/>
  <c r="X88" i="9"/>
  <c r="AC88" i="9"/>
  <c r="AC89" i="9"/>
  <c r="AC63" i="9"/>
  <c r="E97" i="9"/>
  <c r="E64" i="9"/>
  <c r="E65" i="9" s="1"/>
  <c r="J97" i="9"/>
  <c r="J64" i="9"/>
  <c r="J65" i="9" s="1"/>
  <c r="AA56" i="9"/>
  <c r="AC244" i="2"/>
  <c r="AA57" i="9"/>
  <c r="Z102" i="9"/>
  <c r="Z103" i="9"/>
  <c r="Z106" i="9"/>
  <c r="X127" i="3"/>
  <c r="X117" i="3" s="1"/>
  <c r="X12" i="3" s="1"/>
  <c r="V113" i="9"/>
  <c r="AC247" i="2"/>
  <c r="AC237" i="2" s="1"/>
  <c r="AA104" i="9"/>
  <c r="AD105" i="9"/>
  <c r="F38" i="6" s="1"/>
  <c r="AA105" i="9"/>
  <c r="AG112" i="9"/>
  <c r="AD113" i="9"/>
  <c r="AF105" i="9" s="1"/>
  <c r="AG105" i="9" s="1"/>
  <c r="AH105" i="9" s="1"/>
  <c r="AI105" i="9" s="1"/>
  <c r="AC113" i="9"/>
  <c r="H118" i="9"/>
  <c r="I118" i="9"/>
  <c r="L117" i="9"/>
  <c r="L61" i="9"/>
  <c r="L62" i="9" s="1"/>
  <c r="T119" i="9"/>
  <c r="T61" i="9"/>
  <c r="T117" i="9"/>
  <c r="X119" i="9"/>
  <c r="Y118" i="9"/>
  <c r="X122" i="9"/>
  <c r="AD122" i="9"/>
  <c r="V248" i="2"/>
  <c r="V238" i="2" s="1"/>
  <c r="V13" i="2" s="1"/>
  <c r="T121" i="9"/>
  <c r="T120" i="9"/>
  <c r="K128" i="3"/>
  <c r="K118" i="3" s="1"/>
  <c r="K13" i="3" s="1"/>
  <c r="K131" i="9"/>
  <c r="AA120" i="9"/>
  <c r="AA121" i="9"/>
  <c r="AD129" i="9"/>
  <c r="AA129" i="9"/>
  <c r="E128" i="3"/>
  <c r="E129" i="9"/>
  <c r="E131" i="9"/>
  <c r="M129" i="9"/>
  <c r="M131" i="9"/>
  <c r="S128" i="3"/>
  <c r="S118" i="3" s="1"/>
  <c r="S13" i="3" s="1"/>
  <c r="Q131" i="9"/>
  <c r="Q64" i="9"/>
  <c r="Q129" i="9"/>
  <c r="V128" i="3"/>
  <c r="T64" i="9"/>
  <c r="T65" i="9" s="1"/>
  <c r="T131" i="9"/>
  <c r="AF141" i="9"/>
  <c r="AF133" i="9" s="1"/>
  <c r="AF147" i="9" s="1"/>
  <c r="AB133" i="9"/>
  <c r="AB134" i="9" s="1"/>
  <c r="AB61" i="9"/>
  <c r="AB53" i="9" s="1"/>
  <c r="AB58" i="9" s="1"/>
  <c r="E239" i="2"/>
  <c r="P249" i="2"/>
  <c r="N129" i="3"/>
  <c r="N145" i="9"/>
  <c r="N64" i="9"/>
  <c r="N65" i="9" s="1"/>
  <c r="T249" i="2"/>
  <c r="T239" i="2" s="1"/>
  <c r="R145" i="9"/>
  <c r="R137" i="9"/>
  <c r="W137" i="9"/>
  <c r="W136" i="9"/>
  <c r="Y249" i="2"/>
  <c r="Y239" i="2" s="1"/>
  <c r="AB249" i="2"/>
  <c r="AB239" i="2" s="1"/>
  <c r="Z136" i="9"/>
  <c r="AB129" i="3"/>
  <c r="AB119" i="3" s="1"/>
  <c r="AB15" i="3" s="1"/>
  <c r="AD145" i="9"/>
  <c r="Z145" i="9"/>
  <c r="AF129" i="3"/>
  <c r="AF119" i="3" s="1"/>
  <c r="AF145" i="9"/>
  <c r="G150" i="9"/>
  <c r="H150" i="9"/>
  <c r="N150" i="9"/>
  <c r="M154" i="9"/>
  <c r="M150" i="9"/>
  <c r="F9" i="10"/>
  <c r="F8" i="10"/>
  <c r="AF61" i="11"/>
  <c r="AF53" i="11" s="1"/>
  <c r="AB53" i="11"/>
  <c r="AB55" i="11" s="1"/>
  <c r="AK205" i="2"/>
  <c r="AI157" i="2"/>
  <c r="AI155" i="2" s="1"/>
  <c r="AJ179" i="2"/>
  <c r="AJ177" i="2" s="1"/>
  <c r="AJ135" i="2"/>
  <c r="K54" i="14"/>
  <c r="U64" i="11"/>
  <c r="S135" i="14"/>
  <c r="T134" i="14"/>
  <c r="X134" i="16"/>
  <c r="W135" i="16"/>
  <c r="K57" i="14"/>
  <c r="K56" i="14"/>
  <c r="AC70" i="13"/>
  <c r="AA71" i="13"/>
  <c r="L15" i="3"/>
  <c r="V22" i="13"/>
  <c r="H244" i="2"/>
  <c r="H56" i="9"/>
  <c r="T26" i="9"/>
  <c r="T23" i="9"/>
  <c r="H87" i="16"/>
  <c r="H86" i="16"/>
  <c r="AA134" i="14"/>
  <c r="AC134" i="14"/>
  <c r="G39" i="9"/>
  <c r="H38" i="9"/>
  <c r="G42" i="9"/>
  <c r="U115" i="2"/>
  <c r="U12" i="2" s="1"/>
  <c r="AB25" i="10"/>
  <c r="AB32" i="10"/>
  <c r="W21" i="10"/>
  <c r="W23" i="10"/>
  <c r="I16" i="10"/>
  <c r="I8" i="10"/>
  <c r="I9" i="10"/>
  <c r="AB55" i="3"/>
  <c r="G144" i="2"/>
  <c r="S57" i="3"/>
  <c r="S55" i="3" s="1"/>
  <c r="AD59" i="3"/>
  <c r="U119" i="13"/>
  <c r="U118" i="13"/>
  <c r="N87" i="10"/>
  <c r="N85" i="10"/>
  <c r="D56" i="14"/>
  <c r="D64" i="14"/>
  <c r="Q87" i="15"/>
  <c r="Q86" i="15"/>
  <c r="AG62" i="15"/>
  <c r="AC57" i="15"/>
  <c r="H166" i="2"/>
  <c r="P167" i="2"/>
  <c r="D7" i="15"/>
  <c r="E6" i="15"/>
  <c r="AG61" i="16"/>
  <c r="AC53" i="16"/>
  <c r="AC55" i="16"/>
  <c r="F111" i="2"/>
  <c r="F177" i="2"/>
  <c r="G179" i="2"/>
  <c r="G177" i="2" s="1"/>
  <c r="P180" i="2"/>
  <c r="AG153" i="2"/>
  <c r="AG16" i="13"/>
  <c r="J30" i="3"/>
  <c r="L272" i="2"/>
  <c r="L49" i="8"/>
  <c r="L145" i="3"/>
  <c r="F145" i="3"/>
  <c r="F144" i="3" s="1"/>
  <c r="F49" i="8"/>
  <c r="O272" i="2"/>
  <c r="O145" i="3"/>
  <c r="O144" i="3" s="1"/>
  <c r="Y41" i="8"/>
  <c r="Y40" i="8"/>
  <c r="Y49" i="8"/>
  <c r="P69" i="8"/>
  <c r="P71" i="8"/>
  <c r="U70" i="8"/>
  <c r="T71" i="8"/>
  <c r="H147" i="3"/>
  <c r="H72" i="8"/>
  <c r="H274" i="2"/>
  <c r="H271" i="2" s="1"/>
  <c r="K72" i="8"/>
  <c r="K147" i="3"/>
  <c r="K144" i="3" s="1"/>
  <c r="K274" i="2"/>
  <c r="N72" i="8"/>
  <c r="N147" i="3"/>
  <c r="N144" i="3" s="1"/>
  <c r="N73" i="8"/>
  <c r="AB72" i="8"/>
  <c r="AD72" i="8"/>
  <c r="AF72" i="8" s="1"/>
  <c r="AG72" i="8" s="1"/>
  <c r="AH72" i="8" s="1"/>
  <c r="AI72" i="8" s="1"/>
  <c r="AJ72" i="8" s="1"/>
  <c r="AK72" i="8" s="1"/>
  <c r="AK53" i="15"/>
  <c r="AI35" i="3"/>
  <c r="AI33" i="3" s="1"/>
  <c r="AK53" i="11"/>
  <c r="AI114" i="2"/>
  <c r="AI11" i="2" s="1"/>
  <c r="AH135" i="2"/>
  <c r="AH133" i="2" s="1"/>
  <c r="AI65" i="9"/>
  <c r="AJ115" i="1"/>
  <c r="AJ113" i="1" s="1"/>
  <c r="AH64" i="15"/>
  <c r="AK29" i="8"/>
  <c r="AJ204" i="2"/>
  <c r="AJ206" i="2"/>
  <c r="AJ53" i="11"/>
  <c r="AJ61" i="11" s="1"/>
  <c r="AI53" i="16"/>
  <c r="AI60" i="16" s="1"/>
  <c r="AJ53" i="12"/>
  <c r="AJ60" i="12" s="1"/>
  <c r="L54" i="13"/>
  <c r="F54" i="11"/>
  <c r="I54" i="13"/>
  <c r="R86" i="10"/>
  <c r="R54" i="13"/>
  <c r="Y154" i="9"/>
  <c r="AF35" i="9"/>
  <c r="V16" i="3"/>
  <c r="L70" i="13"/>
  <c r="T23" i="12"/>
  <c r="U22" i="12"/>
  <c r="AC135" i="10"/>
  <c r="T80" i="10"/>
  <c r="T73" i="10"/>
  <c r="T72" i="10"/>
  <c r="V71" i="12"/>
  <c r="W70" i="12"/>
  <c r="D151" i="9"/>
  <c r="AB148" i="9"/>
  <c r="O135" i="16"/>
  <c r="P134" i="16"/>
  <c r="AA119" i="9"/>
  <c r="AA122" i="9"/>
  <c r="J244" i="2"/>
  <c r="J57" i="9"/>
  <c r="H23" i="15"/>
  <c r="I22" i="15"/>
  <c r="K64" i="14"/>
  <c r="Q64" i="14"/>
  <c r="AF96" i="14"/>
  <c r="AF159" i="2"/>
  <c r="AG79" i="11"/>
  <c r="K90" i="9"/>
  <c r="K87" i="9"/>
  <c r="R87" i="11"/>
  <c r="S86" i="11"/>
  <c r="U77" i="3"/>
  <c r="X103" i="16"/>
  <c r="Y102" i="16"/>
  <c r="AA57" i="16"/>
  <c r="AA56" i="16"/>
  <c r="AA64" i="16"/>
  <c r="Z119" i="10"/>
  <c r="O23" i="9"/>
  <c r="P22" i="9"/>
  <c r="D11" i="1"/>
  <c r="D22" i="1"/>
  <c r="O39" i="9"/>
  <c r="O42" i="9"/>
  <c r="R35" i="3"/>
  <c r="R33" i="3" s="1"/>
  <c r="R25" i="3"/>
  <c r="K134" i="11"/>
  <c r="T25" i="3"/>
  <c r="T11" i="3" s="1"/>
  <c r="T114" i="2"/>
  <c r="T124" i="2"/>
  <c r="AG128" i="12"/>
  <c r="AG140" i="2"/>
  <c r="AG135" i="2" s="1"/>
  <c r="AC55" i="13"/>
  <c r="AG61" i="13"/>
  <c r="W66" i="3"/>
  <c r="E66" i="3"/>
  <c r="P67" i="3"/>
  <c r="T56" i="14"/>
  <c r="T57" i="14"/>
  <c r="AB137" i="14"/>
  <c r="AF145" i="14"/>
  <c r="AF69" i="1" s="1"/>
  <c r="AF61" i="1" s="1"/>
  <c r="Z155" i="2"/>
  <c r="AF9" i="15"/>
  <c r="AG9" i="15" s="1"/>
  <c r="AH9" i="15" s="1"/>
  <c r="F188" i="7"/>
  <c r="AL9" i="15"/>
  <c r="AM9" i="15" s="1"/>
  <c r="AN9" i="15" s="1"/>
  <c r="AO9" i="15" s="1"/>
  <c r="AP9" i="15" s="1"/>
  <c r="AQ9" i="15" s="1"/>
  <c r="AR9" i="15" s="1"/>
  <c r="AS9" i="15" s="1"/>
  <c r="AT9" i="15" s="1"/>
  <c r="AU9" i="15" s="1"/>
  <c r="AV9" i="15" s="1"/>
  <c r="AW9" i="15" s="1"/>
  <c r="AX9" i="15" s="1"/>
  <c r="AY9" i="15" s="1"/>
  <c r="AZ9" i="15" s="1"/>
  <c r="BA9" i="15" s="1"/>
  <c r="BB9" i="15" s="1"/>
  <c r="BC9" i="15" s="1"/>
  <c r="BD9" i="15" s="1"/>
  <c r="BE9" i="15" s="1"/>
  <c r="BF9" i="15" s="1"/>
  <c r="BG9" i="15" s="1"/>
  <c r="BH9" i="15" s="1"/>
  <c r="BI9" i="15" s="1"/>
  <c r="BJ9" i="15" s="1"/>
  <c r="BK9" i="15" s="1"/>
  <c r="BL9" i="15" s="1"/>
  <c r="BM9" i="15" s="1"/>
  <c r="BN9" i="15" s="1"/>
  <c r="BO9" i="15" s="1"/>
  <c r="D23" i="15"/>
  <c r="AF21" i="13"/>
  <c r="AG21" i="13"/>
  <c r="J137" i="13"/>
  <c r="J138" i="13"/>
  <c r="J59" i="1"/>
  <c r="J51" i="1" s="1"/>
  <c r="AC137" i="16"/>
  <c r="AC145" i="10"/>
  <c r="E138" i="16"/>
  <c r="E89" i="1"/>
  <c r="I151" i="9"/>
  <c r="M151" i="9"/>
  <c r="V150" i="9"/>
  <c r="U150" i="9"/>
  <c r="E161" i="9"/>
  <c r="E152" i="9"/>
  <c r="E153" i="9"/>
  <c r="E250" i="2"/>
  <c r="E240" i="2" s="1"/>
  <c r="P153" i="9"/>
  <c r="P161" i="9"/>
  <c r="AC250" i="2"/>
  <c r="AA152" i="9"/>
  <c r="K162" i="9"/>
  <c r="K161" i="9"/>
  <c r="S161" i="9"/>
  <c r="AA162" i="9"/>
  <c r="AC130" i="3"/>
  <c r="AC120" i="3" s="1"/>
  <c r="AA161" i="9"/>
  <c r="H162" i="9"/>
  <c r="H161" i="9"/>
  <c r="H130" i="3"/>
  <c r="H120" i="3" s="1"/>
  <c r="H16" i="3" s="1"/>
  <c r="F13" i="10"/>
  <c r="F5" i="11"/>
  <c r="J13" i="10"/>
  <c r="J5" i="11"/>
  <c r="K6" i="11" s="1"/>
  <c r="R5" i="11"/>
  <c r="R13" i="10"/>
  <c r="R5" i="10" s="1"/>
  <c r="V5" i="11"/>
  <c r="W6" i="11" s="1"/>
  <c r="V13" i="10"/>
  <c r="Z5" i="11"/>
  <c r="Z7" i="11" s="1"/>
  <c r="Z13" i="10"/>
  <c r="Z5" i="10" s="1"/>
  <c r="D9" i="11"/>
  <c r="D14" i="10"/>
  <c r="D8" i="11"/>
  <c r="F131" i="2"/>
  <c r="F120" i="2" s="1"/>
  <c r="F9" i="11"/>
  <c r="N42" i="3"/>
  <c r="N31" i="3" s="1"/>
  <c r="N17" i="3" s="1"/>
  <c r="N15" i="10"/>
  <c r="Q15" i="10"/>
  <c r="S42" i="3"/>
  <c r="AD42" i="3" s="1"/>
  <c r="AF77" i="11"/>
  <c r="AB69" i="11"/>
  <c r="AB71" i="11" s="1"/>
  <c r="AB77" i="10"/>
  <c r="F73" i="11"/>
  <c r="F125" i="2"/>
  <c r="F62" i="11"/>
  <c r="F72" i="11"/>
  <c r="F78" i="10"/>
  <c r="N125" i="2"/>
  <c r="N73" i="11"/>
  <c r="N72" i="11"/>
  <c r="N62" i="11"/>
  <c r="K36" i="3"/>
  <c r="K63" i="11"/>
  <c r="S36" i="3"/>
  <c r="S35" i="3" s="1"/>
  <c r="S33" i="3" s="1"/>
  <c r="Q79" i="10"/>
  <c r="Q80" i="10" s="1"/>
  <c r="Q63" i="11"/>
  <c r="Q64" i="11" s="1"/>
  <c r="AA36" i="3"/>
  <c r="Y63" i="11"/>
  <c r="AC64" i="11"/>
  <c r="I93" i="10"/>
  <c r="I85" i="11"/>
  <c r="M61" i="11"/>
  <c r="M53" i="11" s="1"/>
  <c r="M54" i="11" s="1"/>
  <c r="M93" i="10"/>
  <c r="M85" i="10" s="1"/>
  <c r="N86" i="10" s="1"/>
  <c r="M85" i="11"/>
  <c r="M87" i="11" s="1"/>
  <c r="P93" i="10"/>
  <c r="P85" i="11"/>
  <c r="P87" i="11"/>
  <c r="P61" i="11"/>
  <c r="P53" i="11" s="1"/>
  <c r="AC52" i="11" s="1"/>
  <c r="T61" i="11"/>
  <c r="T53" i="11" s="1"/>
  <c r="T54" i="11" s="1"/>
  <c r="T93" i="10"/>
  <c r="T85" i="10" s="1"/>
  <c r="T87" i="11"/>
  <c r="T85" i="11"/>
  <c r="W93" i="10"/>
  <c r="W85" i="11"/>
  <c r="Z61" i="11"/>
  <c r="Z85" i="11"/>
  <c r="E126" i="2"/>
  <c r="E89" i="11"/>
  <c r="I126" i="2"/>
  <c r="I89" i="11"/>
  <c r="N89" i="11"/>
  <c r="N126" i="2"/>
  <c r="N88" i="11"/>
  <c r="R94" i="10"/>
  <c r="R89" i="11"/>
  <c r="R88" i="11"/>
  <c r="X126" i="2"/>
  <c r="V88" i="11"/>
  <c r="AD89" i="11"/>
  <c r="V89" i="11"/>
  <c r="AB89" i="11"/>
  <c r="AB62" i="11"/>
  <c r="AB94" i="10"/>
  <c r="AB88" i="11"/>
  <c r="E37" i="3"/>
  <c r="P37" i="3" s="1"/>
  <c r="E63" i="11"/>
  <c r="E64" i="11" s="1"/>
  <c r="H25" i="3"/>
  <c r="H35" i="3"/>
  <c r="H33" i="3" s="1"/>
  <c r="L36" i="3"/>
  <c r="L63" i="11"/>
  <c r="L64" i="11" s="1"/>
  <c r="L79" i="10"/>
  <c r="AD96" i="11"/>
  <c r="P95" i="10"/>
  <c r="P96" i="10" s="1"/>
  <c r="U25" i="3"/>
  <c r="U35" i="3"/>
  <c r="F134" i="12"/>
  <c r="G88" i="3"/>
  <c r="AA39" i="10"/>
  <c r="V64" i="15"/>
  <c r="X32" i="10"/>
  <c r="Z11" i="3"/>
  <c r="AB70" i="8"/>
  <c r="AB71" i="8"/>
  <c r="P57" i="13"/>
  <c r="P56" i="13"/>
  <c r="L112" i="10"/>
  <c r="D109" i="10"/>
  <c r="K64" i="15"/>
  <c r="R87" i="9"/>
  <c r="R90" i="9"/>
  <c r="AC150" i="9"/>
  <c r="M120" i="2"/>
  <c r="M17" i="2" s="1"/>
  <c r="I111" i="2"/>
  <c r="K118" i="10"/>
  <c r="L22" i="3"/>
  <c r="Y119" i="13"/>
  <c r="Z118" i="13"/>
  <c r="AF121" i="13"/>
  <c r="AG121" i="13" s="1"/>
  <c r="AH121" i="13" s="1"/>
  <c r="AI121" i="13" s="1"/>
  <c r="AJ121" i="13" s="1"/>
  <c r="AK121" i="13" s="1"/>
  <c r="F133" i="7"/>
  <c r="M30" i="3"/>
  <c r="M16" i="3" s="1"/>
  <c r="U155" i="2"/>
  <c r="S157" i="2"/>
  <c r="K157" i="2"/>
  <c r="K155" i="2" s="1"/>
  <c r="K113" i="2"/>
  <c r="K10" i="2" s="1"/>
  <c r="N23" i="13"/>
  <c r="O22" i="13"/>
  <c r="P86" i="16"/>
  <c r="Q86" i="16"/>
  <c r="H12" i="2"/>
  <c r="L144" i="2"/>
  <c r="J118" i="2"/>
  <c r="J15" i="2" s="1"/>
  <c r="J55" i="3"/>
  <c r="D99" i="3"/>
  <c r="H144" i="3"/>
  <c r="W71" i="8"/>
  <c r="U82" i="8"/>
  <c r="W147" i="3"/>
  <c r="Y84" i="8"/>
  <c r="Y74" i="8"/>
  <c r="AC84" i="8"/>
  <c r="AC73" i="8"/>
  <c r="AD82" i="8" s="1"/>
  <c r="H81" i="8"/>
  <c r="T81" i="8"/>
  <c r="T82" i="8"/>
  <c r="O88" i="9"/>
  <c r="O246" i="2"/>
  <c r="O236" i="2" s="1"/>
  <c r="O97" i="9"/>
  <c r="Y247" i="2"/>
  <c r="Y237" i="2" s="1"/>
  <c r="Y12" i="2" s="1"/>
  <c r="W104" i="9"/>
  <c r="W63" i="9"/>
  <c r="W105" i="9"/>
  <c r="AB12" i="2"/>
  <c r="AC127" i="3"/>
  <c r="AA113" i="9"/>
  <c r="AC54" i="13"/>
  <c r="V54" i="14"/>
  <c r="H61" i="11"/>
  <c r="AF49" i="9"/>
  <c r="AG144" i="3"/>
  <c r="S124" i="3"/>
  <c r="X7" i="16"/>
  <c r="Y6" i="16"/>
  <c r="Y40" i="10"/>
  <c r="Y41" i="10"/>
  <c r="O22" i="15"/>
  <c r="Y118" i="12"/>
  <c r="Y70" i="12"/>
  <c r="Z70" i="12"/>
  <c r="AA9" i="10"/>
  <c r="AA8" i="10"/>
  <c r="G77" i="3"/>
  <c r="F88" i="3"/>
  <c r="J70" i="8"/>
  <c r="I71" i="8"/>
  <c r="K74" i="8"/>
  <c r="AC84" i="16"/>
  <c r="AC87" i="16"/>
  <c r="S38" i="15"/>
  <c r="H7" i="13"/>
  <c r="H119" i="11"/>
  <c r="I118" i="11"/>
  <c r="I48" i="10"/>
  <c r="L7" i="13"/>
  <c r="M6" i="13"/>
  <c r="T71" i="9"/>
  <c r="T74" i="9"/>
  <c r="M135" i="9"/>
  <c r="M138" i="9"/>
  <c r="G26" i="9"/>
  <c r="G23" i="9"/>
  <c r="V39" i="15"/>
  <c r="W38" i="15"/>
  <c r="L119" i="14"/>
  <c r="T35" i="3"/>
  <c r="T33" i="3" s="1"/>
  <c r="R55" i="3"/>
  <c r="M39" i="15"/>
  <c r="N38" i="15"/>
  <c r="R77" i="3"/>
  <c r="M138" i="10"/>
  <c r="M88" i="3"/>
  <c r="J84" i="8"/>
  <c r="J73" i="8"/>
  <c r="AA147" i="3"/>
  <c r="Y81" i="8"/>
  <c r="K126" i="3"/>
  <c r="K64" i="9"/>
  <c r="W63" i="11"/>
  <c r="Y37" i="3"/>
  <c r="Y95" i="10"/>
  <c r="AA37" i="3"/>
  <c r="I127" i="2"/>
  <c r="I115" i="2" s="1"/>
  <c r="I12" i="2" s="1"/>
  <c r="I110" i="10"/>
  <c r="I112" i="10" s="1"/>
  <c r="M127" i="2"/>
  <c r="M110" i="10"/>
  <c r="M112" i="10" s="1"/>
  <c r="S110" i="10"/>
  <c r="S112" i="10" s="1"/>
  <c r="X62" i="11"/>
  <c r="Z127" i="2"/>
  <c r="D38" i="3"/>
  <c r="D35" i="3" s="1"/>
  <c r="D33" i="3" s="1"/>
  <c r="D111" i="10"/>
  <c r="D112" i="10" s="1"/>
  <c r="H26" i="3"/>
  <c r="H12" i="3" s="1"/>
  <c r="AF125" i="11"/>
  <c r="AB125" i="10"/>
  <c r="AB133" i="11"/>
  <c r="AB135" i="11" s="1"/>
  <c r="E130" i="2"/>
  <c r="E136" i="11"/>
  <c r="E137" i="11"/>
  <c r="J130" i="2"/>
  <c r="J119" i="2" s="1"/>
  <c r="J16" i="2" s="1"/>
  <c r="J137" i="11"/>
  <c r="M142" i="10"/>
  <c r="M130" i="2"/>
  <c r="M119" i="2" s="1"/>
  <c r="M16" i="2" s="1"/>
  <c r="M136" i="11"/>
  <c r="M137" i="11"/>
  <c r="Q136" i="11"/>
  <c r="Q137" i="11"/>
  <c r="Q142" i="10"/>
  <c r="Q136" i="10" s="1"/>
  <c r="AF142" i="11"/>
  <c r="AF130" i="2" s="1"/>
  <c r="AB136" i="11"/>
  <c r="AA134" i="2"/>
  <c r="Y25" i="12"/>
  <c r="Y40" i="12"/>
  <c r="Y41" i="12"/>
  <c r="Z40" i="12"/>
  <c r="AB134" i="2"/>
  <c r="Z41" i="12"/>
  <c r="AD41" i="12"/>
  <c r="E48" i="10"/>
  <c r="AD48" i="12"/>
  <c r="S71" i="12"/>
  <c r="AB146" i="2"/>
  <c r="N7" i="13"/>
  <c r="N6" i="13"/>
  <c r="M122" i="9"/>
  <c r="M119" i="9"/>
  <c r="AA124" i="2"/>
  <c r="O77" i="3"/>
  <c r="L61" i="12"/>
  <c r="AD164" i="2"/>
  <c r="W114" i="2"/>
  <c r="W11" i="2" s="1"/>
  <c r="H124" i="2"/>
  <c r="O49" i="8"/>
  <c r="P70" i="8"/>
  <c r="AC72" i="8"/>
  <c r="AG79" i="8"/>
  <c r="F243" i="2"/>
  <c r="F233" i="2" s="1"/>
  <c r="F24" i="9"/>
  <c r="K25" i="9"/>
  <c r="K24" i="9"/>
  <c r="D24" i="9"/>
  <c r="D33" i="9"/>
  <c r="E123" i="3"/>
  <c r="G49" i="9"/>
  <c r="O243" i="2"/>
  <c r="O233" i="2" s="1"/>
  <c r="O41" i="9"/>
  <c r="T246" i="2"/>
  <c r="T236" i="2" s="1"/>
  <c r="R88" i="9"/>
  <c r="Z126" i="3"/>
  <c r="Z116" i="3" s="1"/>
  <c r="X99" i="9"/>
  <c r="K61" i="9"/>
  <c r="K53" i="9" s="1"/>
  <c r="O61" i="9"/>
  <c r="G12" i="2"/>
  <c r="Z248" i="2"/>
  <c r="Z238" i="2" s="1"/>
  <c r="Z13" i="2" s="1"/>
  <c r="X120" i="9"/>
  <c r="Z128" i="3"/>
  <c r="Z118" i="3" s="1"/>
  <c r="Z13" i="3" s="1"/>
  <c r="X129" i="9"/>
  <c r="AG129" i="9"/>
  <c r="AG128" i="3"/>
  <c r="AG118" i="3" s="1"/>
  <c r="W250" i="2"/>
  <c r="U161" i="9"/>
  <c r="U153" i="9"/>
  <c r="F121" i="1"/>
  <c r="F153" i="9"/>
  <c r="F164" i="9"/>
  <c r="M161" i="9"/>
  <c r="L121" i="1"/>
  <c r="L164" i="9"/>
  <c r="AC68" i="11"/>
  <c r="V61" i="11"/>
  <c r="V77" i="10"/>
  <c r="V69" i="10" s="1"/>
  <c r="O125" i="2"/>
  <c r="O124" i="2" s="1"/>
  <c r="O122" i="2" s="1"/>
  <c r="O62" i="11"/>
  <c r="O64" i="11" s="1"/>
  <c r="S125" i="2"/>
  <c r="AD125" i="2" s="1"/>
  <c r="Q73" i="11"/>
  <c r="Q78" i="10"/>
  <c r="T73" i="11"/>
  <c r="V125" i="2"/>
  <c r="V124" i="2" s="1"/>
  <c r="V122" i="2" s="1"/>
  <c r="S88" i="11"/>
  <c r="S62" i="11"/>
  <c r="S57" i="11" s="1"/>
  <c r="S94" i="10"/>
  <c r="Y62" i="11"/>
  <c r="AD57" i="11" s="1"/>
  <c r="Y88" i="11"/>
  <c r="Y94" i="10"/>
  <c r="Y89" i="10" s="1"/>
  <c r="X79" i="10"/>
  <c r="X80" i="10" s="1"/>
  <c r="I153" i="9"/>
  <c r="O8" i="2"/>
  <c r="L15" i="2"/>
  <c r="V33" i="3"/>
  <c r="L64" i="15"/>
  <c r="K64" i="16"/>
  <c r="T55" i="3"/>
  <c r="Y38" i="16"/>
  <c r="AB111" i="10"/>
  <c r="AF111" i="10" s="1"/>
  <c r="M66" i="3"/>
  <c r="U134" i="10"/>
  <c r="H96" i="10"/>
  <c r="AB177" i="2"/>
  <c r="R49" i="8"/>
  <c r="Z102" i="15"/>
  <c r="Y103" i="15"/>
  <c r="M11" i="2"/>
  <c r="K53" i="16"/>
  <c r="L54" i="16" s="1"/>
  <c r="P134" i="15"/>
  <c r="J6" i="12"/>
  <c r="I177" i="2"/>
  <c r="AB122" i="2"/>
  <c r="Y52" i="3"/>
  <c r="Z62" i="13"/>
  <c r="AC144" i="2"/>
  <c r="AA135" i="10"/>
  <c r="V77" i="3"/>
  <c r="W77" i="3"/>
  <c r="AC168" i="2"/>
  <c r="AC166" i="2" s="1"/>
  <c r="P178" i="2"/>
  <c r="D177" i="2"/>
  <c r="K177" i="2"/>
  <c r="H123" i="3"/>
  <c r="H113" i="3" s="1"/>
  <c r="AF112" i="13"/>
  <c r="AC179" i="2"/>
  <c r="AC177" i="2" s="1"/>
  <c r="D49" i="8"/>
  <c r="I49" i="8"/>
  <c r="P49" i="8"/>
  <c r="R145" i="3"/>
  <c r="AD145" i="3" s="1"/>
  <c r="U49" i="8"/>
  <c r="AA49" i="8"/>
  <c r="AA41" i="8"/>
  <c r="J74" i="8"/>
  <c r="AG77" i="8"/>
  <c r="AC69" i="8"/>
  <c r="O271" i="2"/>
  <c r="V73" i="8"/>
  <c r="Q23" i="9"/>
  <c r="V243" i="2"/>
  <c r="T33" i="9"/>
  <c r="AF31" i="9"/>
  <c r="AB25" i="9"/>
  <c r="AC24" i="9"/>
  <c r="AG31" i="9"/>
  <c r="AG243" i="2" s="1"/>
  <c r="M245" i="2"/>
  <c r="M72" i="9"/>
  <c r="M81" i="9"/>
  <c r="N72" i="9"/>
  <c r="N81" i="9"/>
  <c r="N73" i="9"/>
  <c r="P64" i="9"/>
  <c r="P65" i="9" s="1"/>
  <c r="P81" i="9"/>
  <c r="U64" i="9"/>
  <c r="U65" i="9" s="1"/>
  <c r="W81" i="9"/>
  <c r="W73" i="9"/>
  <c r="X246" i="2"/>
  <c r="X236" i="2" s="1"/>
  <c r="AD89" i="9"/>
  <c r="R131" i="2"/>
  <c r="P9" i="11"/>
  <c r="W131" i="2"/>
  <c r="U8" i="11"/>
  <c r="F21" i="11"/>
  <c r="F29" i="10"/>
  <c r="N29" i="10"/>
  <c r="N23" i="11"/>
  <c r="X29" i="10"/>
  <c r="X23" i="11"/>
  <c r="E30" i="10"/>
  <c r="E123" i="2"/>
  <c r="P123" i="2" s="1"/>
  <c r="M123" i="2"/>
  <c r="M30" i="10"/>
  <c r="Q24" i="11"/>
  <c r="Q25" i="11"/>
  <c r="Q31" i="10"/>
  <c r="S34" i="3"/>
  <c r="W34" i="3"/>
  <c r="U31" i="10"/>
  <c r="W22" i="3" s="1"/>
  <c r="W8" i="3" s="1"/>
  <c r="Y31" i="10"/>
  <c r="AA22" i="3" s="1"/>
  <c r="L37" i="11"/>
  <c r="L45" i="10"/>
  <c r="X39" i="11"/>
  <c r="X45" i="10"/>
  <c r="M34" i="3"/>
  <c r="M22" i="3" s="1"/>
  <c r="AB40" i="11"/>
  <c r="AB41" i="11"/>
  <c r="AF46" i="11"/>
  <c r="AF123" i="2" s="1"/>
  <c r="Q47" i="10"/>
  <c r="U47" i="10"/>
  <c r="AG47" i="11"/>
  <c r="AC47" i="10"/>
  <c r="AG47" i="10" s="1"/>
  <c r="I61" i="11"/>
  <c r="I53" i="11" s="1"/>
  <c r="I55" i="11" s="1"/>
  <c r="S69" i="12"/>
  <c r="T70" i="12" s="1"/>
  <c r="S61" i="12"/>
  <c r="AB136" i="2"/>
  <c r="AB113" i="2" s="1"/>
  <c r="AB10" i="2" s="1"/>
  <c r="Z62" i="12"/>
  <c r="T47" i="3"/>
  <c r="T46" i="3" s="1"/>
  <c r="T44" i="3" s="1"/>
  <c r="R63" i="12"/>
  <c r="AF109" i="12"/>
  <c r="AB101" i="12"/>
  <c r="L110" i="10"/>
  <c r="L138" i="2"/>
  <c r="L135" i="2" s="1"/>
  <c r="L133" i="2" s="1"/>
  <c r="P110" i="10"/>
  <c r="P112" i="10" s="1"/>
  <c r="R138" i="2"/>
  <c r="X141" i="2"/>
  <c r="V136" i="12"/>
  <c r="Y49" i="1"/>
  <c r="Y41" i="1" s="1"/>
  <c r="W138" i="12"/>
  <c r="W137" i="12"/>
  <c r="AC138" i="12"/>
  <c r="AC137" i="12"/>
  <c r="H56" i="3"/>
  <c r="H31" i="10"/>
  <c r="H32" i="10" s="1"/>
  <c r="Z69" i="13"/>
  <c r="Z77" i="10"/>
  <c r="E147" i="2"/>
  <c r="E62" i="13"/>
  <c r="I147" i="2"/>
  <c r="I146" i="2" s="1"/>
  <c r="I144" i="2" s="1"/>
  <c r="I73" i="13"/>
  <c r="I62" i="13"/>
  <c r="AG95" i="13"/>
  <c r="AC95" i="10"/>
  <c r="Z60" i="3"/>
  <c r="X63" i="13"/>
  <c r="Y151" i="2"/>
  <c r="Y146" i="2" s="1"/>
  <c r="Y144" i="2" s="1"/>
  <c r="AD128" i="13"/>
  <c r="AB151" i="2"/>
  <c r="AB118" i="2" s="1"/>
  <c r="AB15" i="2" s="1"/>
  <c r="Z120" i="13"/>
  <c r="Z121" i="13"/>
  <c r="N136" i="13"/>
  <c r="N152" i="2"/>
  <c r="N145" i="13"/>
  <c r="N63" i="3"/>
  <c r="N30" i="3" s="1"/>
  <c r="U145" i="13"/>
  <c r="W63" i="3"/>
  <c r="W55" i="3" s="1"/>
  <c r="AD144" i="13"/>
  <c r="K137" i="13"/>
  <c r="K138" i="13"/>
  <c r="K59" i="1"/>
  <c r="K51" i="1" s="1"/>
  <c r="G5" i="14"/>
  <c r="G13" i="10"/>
  <c r="E164" i="2"/>
  <c r="E14" i="10"/>
  <c r="E9" i="10" s="1"/>
  <c r="E8" i="14"/>
  <c r="N8" i="14"/>
  <c r="N164" i="2"/>
  <c r="N120" i="2" s="1"/>
  <c r="N17" i="2" s="1"/>
  <c r="N9" i="14"/>
  <c r="N14" i="10"/>
  <c r="X40" i="14"/>
  <c r="Z156" i="2"/>
  <c r="Y67" i="3"/>
  <c r="Y66" i="3" s="1"/>
  <c r="W47" i="10"/>
  <c r="D78" i="10"/>
  <c r="D158" i="2"/>
  <c r="D157" i="2" s="1"/>
  <c r="D155" i="2" s="1"/>
  <c r="D72" i="14"/>
  <c r="Q73" i="14"/>
  <c r="Q62" i="14"/>
  <c r="U72" i="14"/>
  <c r="U73" i="14"/>
  <c r="P69" i="3"/>
  <c r="K68" i="3"/>
  <c r="N158" i="2"/>
  <c r="N157" i="2" s="1"/>
  <c r="N73" i="14"/>
  <c r="N62" i="14"/>
  <c r="AD69" i="3"/>
  <c r="Z69" i="3"/>
  <c r="Z68" i="3" s="1"/>
  <c r="Z66" i="3" s="1"/>
  <c r="AD80" i="14"/>
  <c r="X63" i="14"/>
  <c r="X64" i="14" s="1"/>
  <c r="Q87" i="14"/>
  <c r="Q86" i="14"/>
  <c r="L94" i="10"/>
  <c r="L62" i="14"/>
  <c r="X157" i="2"/>
  <c r="X155" i="2" s="1"/>
  <c r="H249" i="2"/>
  <c r="H239" i="2" s="1"/>
  <c r="H136" i="9"/>
  <c r="M15" i="10"/>
  <c r="M16" i="10" s="1"/>
  <c r="M42" i="3"/>
  <c r="M31" i="3" s="1"/>
  <c r="M17" i="3" s="1"/>
  <c r="Y15" i="10"/>
  <c r="G30" i="10"/>
  <c r="X123" i="2"/>
  <c r="V25" i="11"/>
  <c r="V39" i="11"/>
  <c r="D125" i="2"/>
  <c r="D72" i="11"/>
  <c r="I62" i="11"/>
  <c r="W125" i="2"/>
  <c r="U72" i="11"/>
  <c r="G36" i="3"/>
  <c r="G63" i="11"/>
  <c r="G64" i="11" s="1"/>
  <c r="U79" i="10"/>
  <c r="U80" i="10" s="1"/>
  <c r="W88" i="11"/>
  <c r="W62" i="11"/>
  <c r="AF111" i="11"/>
  <c r="AB63" i="11"/>
  <c r="Y129" i="2"/>
  <c r="AD129" i="2" s="1"/>
  <c r="W121" i="11"/>
  <c r="AD121" i="11"/>
  <c r="I145" i="11"/>
  <c r="I41" i="3"/>
  <c r="I30" i="3" s="1"/>
  <c r="I16" i="3" s="1"/>
  <c r="P138" i="11"/>
  <c r="R39" i="1"/>
  <c r="L53" i="3"/>
  <c r="L31" i="3" s="1"/>
  <c r="L17" i="3" s="1"/>
  <c r="L15" i="10"/>
  <c r="I21" i="12"/>
  <c r="W72" i="12"/>
  <c r="W78" i="10"/>
  <c r="V109" i="10"/>
  <c r="AA26" i="3"/>
  <c r="AA12" i="3" s="1"/>
  <c r="U133" i="2"/>
  <c r="I138" i="12"/>
  <c r="I49" i="1"/>
  <c r="I41" i="1" s="1"/>
  <c r="M146" i="2"/>
  <c r="M144" i="2" s="1"/>
  <c r="AA166" i="2"/>
  <c r="AB134" i="16"/>
  <c r="U6" i="16"/>
  <c r="V62" i="14"/>
  <c r="V88" i="14"/>
  <c r="P61" i="10"/>
  <c r="Y88" i="3"/>
  <c r="J12" i="2"/>
  <c r="T63" i="14"/>
  <c r="S64" i="15"/>
  <c r="W70" i="15"/>
  <c r="J134" i="16"/>
  <c r="AB89" i="14"/>
  <c r="S134" i="9"/>
  <c r="I63" i="14"/>
  <c r="S88" i="3"/>
  <c r="T111" i="10"/>
  <c r="T112" i="10" s="1"/>
  <c r="Y86" i="13"/>
  <c r="N64" i="13"/>
  <c r="Z64" i="16"/>
  <c r="K22" i="13"/>
  <c r="K150" i="9"/>
  <c r="G63" i="14"/>
  <c r="G64" i="14" s="1"/>
  <c r="L113" i="2"/>
  <c r="L10" i="2" s="1"/>
  <c r="AD128" i="14"/>
  <c r="AD144" i="14"/>
  <c r="L64" i="16"/>
  <c r="AA113" i="2"/>
  <c r="AA10" i="2" s="1"/>
  <c r="E88" i="3"/>
  <c r="G271" i="2"/>
  <c r="W25" i="9"/>
  <c r="Y243" i="2"/>
  <c r="J123" i="3"/>
  <c r="J113" i="3" s="1"/>
  <c r="J8" i="3" s="1"/>
  <c r="AB123" i="3"/>
  <c r="AB113" i="3" s="1"/>
  <c r="AB8" i="3" s="1"/>
  <c r="S120" i="9"/>
  <c r="U248" i="2"/>
  <c r="U238" i="2" s="1"/>
  <c r="U13" i="2" s="1"/>
  <c r="H9" i="11"/>
  <c r="H8" i="11"/>
  <c r="P15" i="10"/>
  <c r="R31" i="3" s="1"/>
  <c r="X61" i="11"/>
  <c r="X69" i="11"/>
  <c r="E72" i="11"/>
  <c r="E125" i="2"/>
  <c r="M62" i="11"/>
  <c r="AA88" i="11"/>
  <c r="AA62" i="11"/>
  <c r="AA64" i="11" s="1"/>
  <c r="K38" i="3"/>
  <c r="K111" i="10"/>
  <c r="K112" i="10" s="1"/>
  <c r="Y40" i="3"/>
  <c r="AD40" i="3" s="1"/>
  <c r="AD128" i="11"/>
  <c r="AK127" i="11" s="1"/>
  <c r="Z130" i="2"/>
  <c r="X137" i="11"/>
  <c r="R136" i="2"/>
  <c r="P62" i="12"/>
  <c r="H47" i="3"/>
  <c r="H79" i="10"/>
  <c r="H80" i="10" s="1"/>
  <c r="V137" i="2"/>
  <c r="T89" i="12"/>
  <c r="W26" i="3"/>
  <c r="W12" i="3" s="1"/>
  <c r="AC136" i="12"/>
  <c r="AG142" i="12"/>
  <c r="AG141" i="2" s="1"/>
  <c r="T85" i="13"/>
  <c r="U86" i="13" s="1"/>
  <c r="T87" i="13"/>
  <c r="AC71" i="3"/>
  <c r="AA111" i="10"/>
  <c r="AA112" i="10" s="1"/>
  <c r="K117" i="14"/>
  <c r="K118" i="14" s="1"/>
  <c r="K119" i="14"/>
  <c r="I163" i="2"/>
  <c r="I137" i="14"/>
  <c r="D145" i="14"/>
  <c r="D74" i="3"/>
  <c r="D66" i="3" s="1"/>
  <c r="AD16" i="15"/>
  <c r="G73" i="15"/>
  <c r="G169" i="2"/>
  <c r="G168" i="2" s="1"/>
  <c r="G166" i="2" s="1"/>
  <c r="L169" i="2"/>
  <c r="L168" i="2" s="1"/>
  <c r="L166" i="2" s="1"/>
  <c r="L78" i="10"/>
  <c r="T72" i="15"/>
  <c r="V169" i="2"/>
  <c r="V168" i="2" s="1"/>
  <c r="V166" i="2" s="1"/>
  <c r="AG79" i="15"/>
  <c r="AC63" i="15"/>
  <c r="E82" i="3"/>
  <c r="E111" i="10"/>
  <c r="E112" i="10" s="1"/>
  <c r="J81" i="3"/>
  <c r="J95" i="10"/>
  <c r="J96" i="10" s="1"/>
  <c r="X119" i="15"/>
  <c r="X61" i="15"/>
  <c r="T84" i="3"/>
  <c r="AD128" i="15"/>
  <c r="U85" i="3"/>
  <c r="AD144" i="15"/>
  <c r="Y138" i="15"/>
  <c r="AA79" i="1"/>
  <c r="AA71" i="1" s="1"/>
  <c r="J9" i="16"/>
  <c r="J186" i="2"/>
  <c r="R9" i="16"/>
  <c r="AD9" i="16"/>
  <c r="AF15" i="16"/>
  <c r="AB15" i="10"/>
  <c r="L39" i="16"/>
  <c r="AA89" i="1"/>
  <c r="AA81" i="1" s="1"/>
  <c r="Y137" i="16"/>
  <c r="AA135" i="2"/>
  <c r="K26" i="3"/>
  <c r="K12" i="3" s="1"/>
  <c r="Z118" i="12"/>
  <c r="I5" i="13"/>
  <c r="J6" i="13" s="1"/>
  <c r="AB21" i="13"/>
  <c r="K117" i="13"/>
  <c r="K119" i="13"/>
  <c r="E71" i="14"/>
  <c r="AC118" i="11"/>
  <c r="AD64" i="3"/>
  <c r="U118" i="2"/>
  <c r="U15" i="2" s="1"/>
  <c r="AD97" i="3"/>
  <c r="AD89" i="3"/>
  <c r="AD96" i="3"/>
  <c r="O113" i="2"/>
  <c r="O10" i="2" s="1"/>
  <c r="V146" i="2"/>
  <c r="V144" i="2" s="1"/>
  <c r="S146" i="2"/>
  <c r="G57" i="3"/>
  <c r="AB23" i="11"/>
  <c r="P5" i="12"/>
  <c r="P7" i="12"/>
  <c r="E23" i="12"/>
  <c r="Q37" i="12"/>
  <c r="U39" i="12"/>
  <c r="E125" i="10"/>
  <c r="E117" i="10" s="1"/>
  <c r="F118" i="10" s="1"/>
  <c r="Q143" i="10"/>
  <c r="X15" i="10"/>
  <c r="Z31" i="3" s="1"/>
  <c r="Z17" i="3" s="1"/>
  <c r="D23" i="13"/>
  <c r="T39" i="13"/>
  <c r="G133" i="11"/>
  <c r="G134" i="11" s="1"/>
  <c r="R130" i="2"/>
  <c r="P136" i="11"/>
  <c r="Z133" i="13"/>
  <c r="AA134" i="13" s="1"/>
  <c r="AA85" i="14"/>
  <c r="AA87" i="14"/>
  <c r="D100" i="3"/>
  <c r="P100" i="3" s="1"/>
  <c r="AI97" i="9"/>
  <c r="H123" i="2"/>
  <c r="U119" i="11"/>
  <c r="W135" i="11"/>
  <c r="V134" i="2"/>
  <c r="AD134" i="2" s="1"/>
  <c r="O56" i="3"/>
  <c r="O22" i="3" s="1"/>
  <c r="O8" i="3" s="1"/>
  <c r="AB145" i="2"/>
  <c r="AD145" i="2" s="1"/>
  <c r="M69" i="13"/>
  <c r="AD75" i="3"/>
  <c r="S85" i="14"/>
  <c r="O21" i="15"/>
  <c r="P22" i="15" s="1"/>
  <c r="O23" i="15"/>
  <c r="H78" i="3"/>
  <c r="H77" i="3" s="1"/>
  <c r="AJ125" i="10"/>
  <c r="R85" i="15"/>
  <c r="S86" i="15" s="1"/>
  <c r="R87" i="15"/>
  <c r="AJ108" i="10"/>
  <c r="R109" i="10"/>
  <c r="T167" i="2"/>
  <c r="T166" i="2" s="1"/>
  <c r="Y79" i="3"/>
  <c r="Y77" i="3" s="1"/>
  <c r="F87" i="15"/>
  <c r="AD89" i="15"/>
  <c r="Q69" i="16"/>
  <c r="E181" i="2"/>
  <c r="E179" i="2" s="1"/>
  <c r="E177" i="2" s="1"/>
  <c r="E88" i="16"/>
  <c r="AI23" i="4"/>
  <c r="AJ53" i="16"/>
  <c r="AI77" i="10"/>
  <c r="AJ47" i="10"/>
  <c r="AJ30" i="10"/>
  <c r="AJ34" i="10"/>
  <c r="V61" i="13"/>
  <c r="F45" i="10"/>
  <c r="J45" i="10"/>
  <c r="G23" i="15"/>
  <c r="Z71" i="16"/>
  <c r="L133" i="16"/>
  <c r="M134" i="16" s="1"/>
  <c r="D196" i="2"/>
  <c r="D136" i="17"/>
  <c r="AI62" i="14"/>
  <c r="AI53" i="14"/>
  <c r="AH64" i="14"/>
  <c r="AI47" i="10"/>
  <c r="AJ65" i="15"/>
  <c r="AJ58" i="15" s="1"/>
  <c r="AJ98" i="10"/>
  <c r="AJ24" i="3"/>
  <c r="AJ82" i="10"/>
  <c r="AD92" i="3"/>
  <c r="AI46" i="10"/>
  <c r="AI78" i="10"/>
  <c r="AI94" i="10"/>
  <c r="AJ63" i="16"/>
  <c r="AJ64" i="16" s="1"/>
  <c r="AJ62" i="14"/>
  <c r="AJ62" i="15"/>
  <c r="AJ64" i="15" s="1"/>
  <c r="AJ49" i="10"/>
  <c r="AI145" i="9"/>
  <c r="AJ130" i="10"/>
  <c r="AJ65" i="16"/>
  <c r="AJ57" i="16" s="1"/>
  <c r="AJ63" i="14"/>
  <c r="AJ66" i="14"/>
  <c r="AJ13" i="3"/>
  <c r="AI62" i="17"/>
  <c r="AI62" i="10" s="1"/>
  <c r="AH129" i="10"/>
  <c r="AJ77" i="10"/>
  <c r="AI92" i="1"/>
  <c r="AI105" i="2"/>
  <c r="AI28" i="2" s="1"/>
  <c r="AI110" i="10"/>
  <c r="AK69" i="10"/>
  <c r="AJ45" i="10"/>
  <c r="AK37" i="10" s="1"/>
  <c r="AJ189" i="2"/>
  <c r="AJ111" i="2" s="1"/>
  <c r="AJ8" i="2" s="1"/>
  <c r="AI12" i="10"/>
  <c r="AI69" i="17"/>
  <c r="AK21" i="17"/>
  <c r="AJ95" i="10"/>
  <c r="AI81" i="10"/>
  <c r="AJ103" i="2"/>
  <c r="AJ26" i="2" s="1"/>
  <c r="AH63" i="17"/>
  <c r="AH63" i="10" s="1"/>
  <c r="AJ106" i="3"/>
  <c r="AJ29" i="3" s="1"/>
  <c r="AJ15" i="3" s="1"/>
  <c r="AJ140" i="10"/>
  <c r="AH81" i="10"/>
  <c r="AH15" i="10"/>
  <c r="AH31" i="3" s="1"/>
  <c r="AH66" i="17"/>
  <c r="AJ81" i="10"/>
  <c r="AH82" i="10"/>
  <c r="AJ107" i="3"/>
  <c r="AI126" i="10"/>
  <c r="AJ99" i="2"/>
  <c r="AJ22" i="2" s="1"/>
  <c r="AH99" i="1"/>
  <c r="AH29" i="1" s="1"/>
  <c r="AH16" i="1" s="1"/>
  <c r="AI28" i="10"/>
  <c r="AH14" i="10"/>
  <c r="AH45" i="10"/>
  <c r="AI37" i="10" s="1"/>
  <c r="AJ63" i="17"/>
  <c r="AJ63" i="10" s="1"/>
  <c r="AH65" i="17"/>
  <c r="AH65" i="10" s="1"/>
  <c r="AH92" i="1"/>
  <c r="AJ94" i="1"/>
  <c r="AJ23" i="1" s="1"/>
  <c r="AJ10" i="1" s="1"/>
  <c r="AJ92" i="10"/>
  <c r="AJ28" i="10"/>
  <c r="AI113" i="10"/>
  <c r="AI107" i="3"/>
  <c r="AH77" i="10"/>
  <c r="AI69" i="10" s="1"/>
  <c r="AH107" i="2"/>
  <c r="AH30" i="2" s="1"/>
  <c r="AH21" i="2" s="1"/>
  <c r="AK101" i="17"/>
  <c r="AK133" i="17"/>
  <c r="AJ145" i="10"/>
  <c r="AJ99" i="1"/>
  <c r="AJ29" i="1" s="1"/>
  <c r="AH12" i="1"/>
  <c r="AH66" i="10"/>
  <c r="AK117" i="10"/>
  <c r="AK12" i="17"/>
  <c r="AK13" i="17" s="1"/>
  <c r="AJ143" i="10"/>
  <c r="AJ142" i="10"/>
  <c r="AI143" i="10"/>
  <c r="AI30" i="3" s="1"/>
  <c r="AI16" i="3" s="1"/>
  <c r="AJ96" i="1"/>
  <c r="AJ25" i="1" s="1"/>
  <c r="AI30" i="10"/>
  <c r="AH120" i="2"/>
  <c r="AJ100" i="3"/>
  <c r="AK44" i="17"/>
  <c r="AK46" i="17" s="1"/>
  <c r="AI82" i="10"/>
  <c r="AI31" i="10"/>
  <c r="AJ141" i="10"/>
  <c r="AK133" i="10" s="1"/>
  <c r="AK117" i="17"/>
  <c r="AJ16" i="10"/>
  <c r="AJ12" i="10"/>
  <c r="AK5" i="10" s="1"/>
  <c r="AH95" i="10"/>
  <c r="AH96" i="10" s="1"/>
  <c r="AH31" i="10"/>
  <c r="AH141" i="10"/>
  <c r="AI133" i="10" s="1"/>
  <c r="AK28" i="17"/>
  <c r="AK30" i="17" s="1"/>
  <c r="AK213" i="2"/>
  <c r="AI57" i="3"/>
  <c r="AI55" i="3" s="1"/>
  <c r="AK159" i="2"/>
  <c r="AK95" i="14"/>
  <c r="AH119" i="3"/>
  <c r="AI179" i="2"/>
  <c r="AL85" i="9"/>
  <c r="AK94" i="9"/>
  <c r="T54" i="14"/>
  <c r="T55" i="14"/>
  <c r="U54" i="14"/>
  <c r="AL248" i="2"/>
  <c r="AL238" i="2" s="1"/>
  <c r="AL13" i="2" s="1"/>
  <c r="AL128" i="9"/>
  <c r="AL69" i="16"/>
  <c r="AI60" i="9"/>
  <c r="AI61" i="9"/>
  <c r="AI58" i="9"/>
  <c r="AH46" i="3"/>
  <c r="AH44" i="3" s="1"/>
  <c r="AH24" i="3"/>
  <c r="AH10" i="3" s="1"/>
  <c r="AL124" i="14"/>
  <c r="AJ64" i="13"/>
  <c r="E135" i="10"/>
  <c r="E134" i="10"/>
  <c r="X70" i="10"/>
  <c r="W71" i="10"/>
  <c r="D55" i="17"/>
  <c r="AA52" i="17"/>
  <c r="E54" i="17"/>
  <c r="AB52" i="17"/>
  <c r="T87" i="10"/>
  <c r="U86" i="10"/>
  <c r="AM93" i="15"/>
  <c r="AK33" i="13"/>
  <c r="AK34" i="13" s="1"/>
  <c r="AK31" i="13"/>
  <c r="AJ53" i="1"/>
  <c r="AK58" i="3"/>
  <c r="AK80" i="13"/>
  <c r="AK61" i="9"/>
  <c r="AL112" i="9"/>
  <c r="AL247" i="2"/>
  <c r="AK141" i="14"/>
  <c r="AK142" i="14"/>
  <c r="AK163" i="2" s="1"/>
  <c r="AL140" i="14"/>
  <c r="AL141" i="14" s="1"/>
  <c r="AK73" i="2"/>
  <c r="AL133" i="14"/>
  <c r="AL58" i="1"/>
  <c r="AL130" i="13"/>
  <c r="AL76" i="14"/>
  <c r="AL69" i="14"/>
  <c r="AL142" i="13"/>
  <c r="AL152" i="2" s="1"/>
  <c r="AL62" i="2"/>
  <c r="AK144" i="12"/>
  <c r="AK143" i="12" s="1"/>
  <c r="AK52" i="3" s="1"/>
  <c r="AK145" i="12"/>
  <c r="W22" i="10"/>
  <c r="V23" i="10"/>
  <c r="U64" i="14"/>
  <c r="U56" i="14"/>
  <c r="U57" i="14"/>
  <c r="S23" i="15"/>
  <c r="T22" i="15"/>
  <c r="S22" i="15"/>
  <c r="R73" i="8"/>
  <c r="AA82" i="8"/>
  <c r="AC147" i="3"/>
  <c r="AC144" i="3" s="1"/>
  <c r="AA81" i="8"/>
  <c r="AD81" i="8"/>
  <c r="P82" i="8"/>
  <c r="R147" i="3"/>
  <c r="P81" i="8"/>
  <c r="Z245" i="2"/>
  <c r="Z235" i="2" s="1"/>
  <c r="X73" i="9"/>
  <c r="X63" i="9"/>
  <c r="X81" i="9"/>
  <c r="X72" i="9"/>
  <c r="D115" i="3"/>
  <c r="P125" i="3"/>
  <c r="F235" i="2"/>
  <c r="G73" i="9"/>
  <c r="G63" i="9"/>
  <c r="G81" i="9"/>
  <c r="G245" i="2"/>
  <c r="G235" i="2" s="1"/>
  <c r="G72" i="9"/>
  <c r="H124" i="3"/>
  <c r="H115" i="3"/>
  <c r="T245" i="2"/>
  <c r="R73" i="9"/>
  <c r="R72" i="9"/>
  <c r="R63" i="9"/>
  <c r="R81" i="9"/>
  <c r="U115" i="3"/>
  <c r="U124" i="3"/>
  <c r="W115" i="3"/>
  <c r="V64" i="9"/>
  <c r="V81" i="9"/>
  <c r="X125" i="3"/>
  <c r="AD125" i="3" s="1"/>
  <c r="Z115" i="3"/>
  <c r="AB115" i="3"/>
  <c r="AB124" i="3"/>
  <c r="AC115" i="3"/>
  <c r="AC10" i="3" s="1"/>
  <c r="D61" i="9"/>
  <c r="D85" i="9"/>
  <c r="D87" i="9" s="1"/>
  <c r="J61" i="9"/>
  <c r="J85" i="9"/>
  <c r="J87" i="9" s="1"/>
  <c r="M61" i="9"/>
  <c r="M85" i="9"/>
  <c r="M87" i="9" s="1"/>
  <c r="Q85" i="9"/>
  <c r="Q87" i="9"/>
  <c r="Q61" i="9"/>
  <c r="U85" i="9"/>
  <c r="U87" i="9" s="1"/>
  <c r="U61" i="9"/>
  <c r="Y85" i="9"/>
  <c r="Y86" i="9" s="1"/>
  <c r="Y61" i="9"/>
  <c r="Q88" i="9"/>
  <c r="S246" i="2"/>
  <c r="Q89" i="9"/>
  <c r="Q97" i="9"/>
  <c r="Q63" i="9"/>
  <c r="AA126" i="3"/>
  <c r="Y99" i="9"/>
  <c r="Y97" i="9"/>
  <c r="Y64" i="9"/>
  <c r="AG96" i="9"/>
  <c r="AC97" i="9"/>
  <c r="AC99" i="9"/>
  <c r="AC64" i="9"/>
  <c r="G53" i="9"/>
  <c r="G55" i="9" s="1"/>
  <c r="G62" i="9"/>
  <c r="O62" i="9"/>
  <c r="O53" i="9"/>
  <c r="S53" i="9"/>
  <c r="S55" i="9" s="1"/>
  <c r="S62" i="9"/>
  <c r="X61" i="9"/>
  <c r="X101" i="9"/>
  <c r="X103" i="9" s="1"/>
  <c r="AG101" i="9"/>
  <c r="AH101" i="9"/>
  <c r="K247" i="2"/>
  <c r="K63" i="9"/>
  <c r="M117" i="3"/>
  <c r="M124" i="3"/>
  <c r="M114" i="3" s="1"/>
  <c r="P127" i="3"/>
  <c r="T124" i="3"/>
  <c r="T117" i="3"/>
  <c r="Z127" i="3"/>
  <c r="Z117" i="3" s="1"/>
  <c r="X64" i="9"/>
  <c r="X113" i="9"/>
  <c r="AF127" i="3"/>
  <c r="AF113" i="9"/>
  <c r="G248" i="2"/>
  <c r="G120" i="9"/>
  <c r="G121" i="9"/>
  <c r="G129" i="9"/>
  <c r="O248" i="2"/>
  <c r="O238" i="2" s="1"/>
  <c r="O120" i="9"/>
  <c r="O129" i="9"/>
  <c r="O121" i="9"/>
  <c r="O63" i="9"/>
  <c r="T238" i="2"/>
  <c r="X248" i="2"/>
  <c r="X238" i="2" s="1"/>
  <c r="X13" i="2" s="1"/>
  <c r="V120" i="9"/>
  <c r="V63" i="9"/>
  <c r="AD121" i="9"/>
  <c r="V129" i="9"/>
  <c r="V121" i="9"/>
  <c r="D128" i="3"/>
  <c r="D131" i="9"/>
  <c r="D64" i="9"/>
  <c r="D65" i="9" s="1"/>
  <c r="D129" i="9"/>
  <c r="L124" i="3"/>
  <c r="L118" i="3"/>
  <c r="L13" i="3" s="1"/>
  <c r="O129" i="3"/>
  <c r="O64" i="9"/>
  <c r="O65" i="9" s="1"/>
  <c r="O145" i="9"/>
  <c r="Z129" i="3"/>
  <c r="X145" i="9"/>
  <c r="AF239" i="2"/>
  <c r="Z250" i="2"/>
  <c r="X153" i="9"/>
  <c r="X152" i="9"/>
  <c r="X161" i="9"/>
  <c r="V162" i="9"/>
  <c r="AD161" i="9"/>
  <c r="V161" i="9"/>
  <c r="X130" i="3"/>
  <c r="X120" i="3" s="1"/>
  <c r="V164" i="9"/>
  <c r="D162" i="9"/>
  <c r="D130" i="3"/>
  <c r="D161" i="9"/>
  <c r="V121" i="1"/>
  <c r="V113" i="1" s="1"/>
  <c r="T153" i="9"/>
  <c r="T154" i="9"/>
  <c r="T164" i="9"/>
  <c r="L9" i="11"/>
  <c r="L8" i="11"/>
  <c r="L14" i="10"/>
  <c r="L131" i="2"/>
  <c r="L122" i="2" s="1"/>
  <c r="X9" i="11"/>
  <c r="X8" i="11"/>
  <c r="AD9" i="11"/>
  <c r="AD16" i="11"/>
  <c r="AK15" i="11" s="1"/>
  <c r="Z131" i="2"/>
  <c r="N25" i="11"/>
  <c r="N24" i="11"/>
  <c r="N123" i="2"/>
  <c r="N30" i="10"/>
  <c r="W123" i="2"/>
  <c r="U24" i="11"/>
  <c r="U30" i="10"/>
  <c r="U25" i="11"/>
  <c r="Y24" i="11"/>
  <c r="AD25" i="11"/>
  <c r="Y25" i="11"/>
  <c r="Y30" i="10"/>
  <c r="AA123" i="2"/>
  <c r="AA122" i="2" s="1"/>
  <c r="AC123" i="2"/>
  <c r="AC122" i="2" s="1"/>
  <c r="AA25" i="11"/>
  <c r="AA24" i="11"/>
  <c r="AA30" i="10"/>
  <c r="AG31" i="11"/>
  <c r="AC31" i="10"/>
  <c r="AD32" i="11"/>
  <c r="AK31" i="11" s="1"/>
  <c r="K45" i="10"/>
  <c r="K37" i="11"/>
  <c r="K39" i="11" s="1"/>
  <c r="O37" i="11"/>
  <c r="O45" i="10"/>
  <c r="AG46" i="11"/>
  <c r="AC40" i="11"/>
  <c r="AC41" i="11"/>
  <c r="AC46" i="10"/>
  <c r="AD41" i="11"/>
  <c r="AF47" i="11"/>
  <c r="AF48" i="11" s="1"/>
  <c r="AB47" i="10"/>
  <c r="AD48" i="11"/>
  <c r="AK47" i="11" s="1"/>
  <c r="AK48" i="11" s="1"/>
  <c r="L71" i="11"/>
  <c r="M70" i="11"/>
  <c r="L70" i="11"/>
  <c r="O61" i="11"/>
  <c r="O77" i="10"/>
  <c r="O71" i="11"/>
  <c r="O69" i="11"/>
  <c r="AF69" i="11"/>
  <c r="AG69" i="11"/>
  <c r="O145" i="11"/>
  <c r="O41" i="3"/>
  <c r="O143" i="10"/>
  <c r="O144" i="10" s="1"/>
  <c r="T39" i="1"/>
  <c r="T31" i="1" s="1"/>
  <c r="R137" i="11"/>
  <c r="R138" i="11"/>
  <c r="R145" i="10"/>
  <c r="W145" i="11"/>
  <c r="W147" i="11" s="1"/>
  <c r="W143" i="10"/>
  <c r="AD144" i="11"/>
  <c r="Y41" i="3"/>
  <c r="AC41" i="3"/>
  <c r="AC33" i="3" s="1"/>
  <c r="AA143" i="10"/>
  <c r="AA145" i="11"/>
  <c r="AA147" i="11" s="1"/>
  <c r="AF79" i="12"/>
  <c r="AD80" i="12"/>
  <c r="AK79" i="12" s="1"/>
  <c r="AB63" i="12"/>
  <c r="AB79" i="10"/>
  <c r="AG93" i="12"/>
  <c r="AH85" i="12" s="1"/>
  <c r="AH53" i="12" s="1"/>
  <c r="AC85" i="12"/>
  <c r="AC93" i="10"/>
  <c r="AC61" i="12"/>
  <c r="G137" i="2"/>
  <c r="G62" i="12"/>
  <c r="G89" i="12"/>
  <c r="G88" i="12"/>
  <c r="G94" i="10"/>
  <c r="N137" i="2"/>
  <c r="N62" i="12"/>
  <c r="N94" i="10"/>
  <c r="N88" i="12"/>
  <c r="N89" i="12"/>
  <c r="Y137" i="2"/>
  <c r="W88" i="12"/>
  <c r="W89" i="12"/>
  <c r="AD89" i="12"/>
  <c r="W62" i="12"/>
  <c r="W94" i="10"/>
  <c r="AB135" i="2"/>
  <c r="AB133" i="2" s="1"/>
  <c r="AB114" i="2"/>
  <c r="AB11" i="2" s="1"/>
  <c r="E48" i="3"/>
  <c r="E63" i="12"/>
  <c r="E95" i="10"/>
  <c r="E96" i="10" s="1"/>
  <c r="K48" i="3"/>
  <c r="K95" i="10"/>
  <c r="K96" i="10" s="1"/>
  <c r="K63" i="12"/>
  <c r="O48" i="3"/>
  <c r="O63" i="12"/>
  <c r="O95" i="10"/>
  <c r="O96" i="10" s="1"/>
  <c r="E109" i="10"/>
  <c r="E61" i="12"/>
  <c r="I61" i="12"/>
  <c r="I109" i="10"/>
  <c r="M61" i="12"/>
  <c r="M109" i="10"/>
  <c r="Q61" i="12"/>
  <c r="Q109" i="10"/>
  <c r="U109" i="10"/>
  <c r="U61" i="12"/>
  <c r="X109" i="10"/>
  <c r="X61" i="12"/>
  <c r="X101" i="12"/>
  <c r="Y102" i="12" s="1"/>
  <c r="O138" i="2"/>
  <c r="O110" i="10"/>
  <c r="O112" i="10" s="1"/>
  <c r="O62" i="12"/>
  <c r="T115" i="2"/>
  <c r="T12" i="2" s="1"/>
  <c r="T135" i="2"/>
  <c r="T133" i="2" s="1"/>
  <c r="V115" i="2"/>
  <c r="V12" i="2" s="1"/>
  <c r="V135" i="2"/>
  <c r="V133" i="2" s="1"/>
  <c r="X135" i="2"/>
  <c r="X115" i="2"/>
  <c r="X12" i="2" s="1"/>
  <c r="Z138" i="2"/>
  <c r="Z115" i="2" s="1"/>
  <c r="X62" i="12"/>
  <c r="X104" i="12"/>
  <c r="X105" i="12"/>
  <c r="AB62" i="12"/>
  <c r="AD57" i="12" s="1"/>
  <c r="AB104" i="12"/>
  <c r="AB110" i="10"/>
  <c r="AF110" i="12"/>
  <c r="AB105" i="12"/>
  <c r="G49" i="3"/>
  <c r="G63" i="12"/>
  <c r="G111" i="10"/>
  <c r="G112" i="10" s="1"/>
  <c r="I24" i="3"/>
  <c r="M26" i="3"/>
  <c r="M12" i="3" s="1"/>
  <c r="M46" i="3"/>
  <c r="M44" i="3" s="1"/>
  <c r="AD49" i="3"/>
  <c r="S26" i="3"/>
  <c r="S12" i="3" s="1"/>
  <c r="U26" i="3"/>
  <c r="U12" i="3" s="1"/>
  <c r="W46" i="3"/>
  <c r="W25" i="3"/>
  <c r="Y46" i="3"/>
  <c r="Y44" i="3" s="1"/>
  <c r="AA46" i="3"/>
  <c r="AA44" i="3" s="1"/>
  <c r="H117" i="12"/>
  <c r="I118" i="12" s="1"/>
  <c r="H125" i="10"/>
  <c r="H61" i="12"/>
  <c r="M117" i="12"/>
  <c r="N118" i="12" s="1"/>
  <c r="M125" i="10"/>
  <c r="E140" i="2"/>
  <c r="E126" i="10"/>
  <c r="E62" i="12"/>
  <c r="I140" i="2"/>
  <c r="I118" i="2" s="1"/>
  <c r="I15" i="2" s="1"/>
  <c r="I120" i="12"/>
  <c r="I126" i="10"/>
  <c r="I121" i="12"/>
  <c r="I62" i="12"/>
  <c r="M120" i="12"/>
  <c r="M140" i="2"/>
  <c r="M126" i="10"/>
  <c r="M62" i="12"/>
  <c r="M121" i="12"/>
  <c r="S140" i="2"/>
  <c r="Q126" i="10"/>
  <c r="Q62" i="12"/>
  <c r="Q64" i="12" s="1"/>
  <c r="W140" i="2"/>
  <c r="U120" i="12"/>
  <c r="U62" i="12"/>
  <c r="U126" i="10"/>
  <c r="U121" i="12"/>
  <c r="F51" i="3"/>
  <c r="F63" i="12"/>
  <c r="F127" i="10"/>
  <c r="F128" i="10" s="1"/>
  <c r="J40" i="3"/>
  <c r="J63" i="11"/>
  <c r="J127" i="10"/>
  <c r="J128" i="10" s="1"/>
  <c r="J49" i="3"/>
  <c r="J111" i="10"/>
  <c r="J112" i="10" s="1"/>
  <c r="J63" i="12"/>
  <c r="J64" i="12" s="1"/>
  <c r="K51" i="3"/>
  <c r="K29" i="3" s="1"/>
  <c r="K15" i="3" s="1"/>
  <c r="K127" i="10"/>
  <c r="K128" i="10" s="1"/>
  <c r="O51" i="3"/>
  <c r="O29" i="3" s="1"/>
  <c r="O127" i="10"/>
  <c r="O128" i="10" s="1"/>
  <c r="U51" i="3"/>
  <c r="U46" i="3" s="1"/>
  <c r="U44" i="3" s="1"/>
  <c r="AD128" i="12"/>
  <c r="AK127" i="12" s="1"/>
  <c r="S63" i="12"/>
  <c r="S127" i="10"/>
  <c r="S128" i="10" s="1"/>
  <c r="Y51" i="3"/>
  <c r="Y29" i="3" s="1"/>
  <c r="Y15" i="3" s="1"/>
  <c r="W63" i="12"/>
  <c r="W127" i="10"/>
  <c r="AB48" i="3"/>
  <c r="AB25" i="3" s="1"/>
  <c r="AB11" i="3" s="1"/>
  <c r="AD96" i="12"/>
  <c r="Z95" i="10"/>
  <c r="Z96" i="10" s="1"/>
  <c r="Z63" i="12"/>
  <c r="AF51" i="3"/>
  <c r="AF128" i="12"/>
  <c r="H141" i="2"/>
  <c r="H136" i="12"/>
  <c r="H142" i="10"/>
  <c r="H137" i="12"/>
  <c r="AD141" i="2"/>
  <c r="Z141" i="2"/>
  <c r="AD144" i="12"/>
  <c r="X136" i="12"/>
  <c r="X142" i="10"/>
  <c r="G41" i="1"/>
  <c r="L52" i="3"/>
  <c r="L145" i="12"/>
  <c r="L143" i="10"/>
  <c r="L144" i="10" s="1"/>
  <c r="O52" i="3"/>
  <c r="O145" i="12"/>
  <c r="J133" i="13"/>
  <c r="J135" i="13"/>
  <c r="J141" i="10"/>
  <c r="M141" i="10"/>
  <c r="M133" i="13"/>
  <c r="D51" i="1"/>
  <c r="G63" i="3"/>
  <c r="G143" i="10"/>
  <c r="G144" i="10" s="1"/>
  <c r="G145" i="13"/>
  <c r="O137" i="13"/>
  <c r="O138" i="13"/>
  <c r="O59" i="1"/>
  <c r="O51" i="1" s="1"/>
  <c r="S51" i="1"/>
  <c r="AA59" i="1"/>
  <c r="AA51" i="1" s="1"/>
  <c r="Y137" i="13"/>
  <c r="Y138" i="13"/>
  <c r="Y145" i="10"/>
  <c r="AG14" i="14"/>
  <c r="AC8" i="14"/>
  <c r="AD16" i="14"/>
  <c r="AD9" i="14"/>
  <c r="AC9" i="14"/>
  <c r="AD8" i="14"/>
  <c r="AC14" i="10"/>
  <c r="G75" i="3"/>
  <c r="G15" i="10"/>
  <c r="G16" i="10" s="1"/>
  <c r="K75" i="3"/>
  <c r="K15" i="10"/>
  <c r="K16" i="10" s="1"/>
  <c r="O75" i="3"/>
  <c r="O31" i="3" s="1"/>
  <c r="O17" i="3" s="1"/>
  <c r="O15" i="10"/>
  <c r="O16" i="10" s="1"/>
  <c r="AF75" i="3"/>
  <c r="AF16" i="14"/>
  <c r="M45" i="10"/>
  <c r="M37" i="14"/>
  <c r="P39" i="14"/>
  <c r="AC36" i="14"/>
  <c r="Q38" i="14"/>
  <c r="P38" i="14"/>
  <c r="AL44" i="15"/>
  <c r="AL45" i="15" s="1"/>
  <c r="AL37" i="15"/>
  <c r="AJ114" i="3"/>
  <c r="AJ122" i="3"/>
  <c r="AJ58" i="12"/>
  <c r="AK80" i="16"/>
  <c r="AK91" i="3"/>
  <c r="AJ64" i="12"/>
  <c r="AJ24" i="2"/>
  <c r="AM12" i="13"/>
  <c r="AM5" i="13"/>
  <c r="AJ236" i="2"/>
  <c r="AJ232" i="2" s="1"/>
  <c r="AJ242" i="2"/>
  <c r="AK61" i="15"/>
  <c r="AK60" i="15"/>
  <c r="AK78" i="2" s="1"/>
  <c r="AL5" i="12"/>
  <c r="AL13" i="12"/>
  <c r="AL12" i="12"/>
  <c r="AM117" i="13"/>
  <c r="AI56" i="16"/>
  <c r="AI89" i="2"/>
  <c r="AI87" i="2" s="1"/>
  <c r="AH157" i="2"/>
  <c r="AH155" i="2" s="1"/>
  <c r="AJ60" i="11"/>
  <c r="AJ34" i="2" s="1"/>
  <c r="AJ32" i="2" s="1"/>
  <c r="AJ54" i="11"/>
  <c r="AH60" i="16"/>
  <c r="AH89" i="2" s="1"/>
  <c r="AH87" i="2" s="1"/>
  <c r="AH61" i="16"/>
  <c r="AI54" i="16"/>
  <c r="H71" i="10"/>
  <c r="I70" i="10"/>
  <c r="AG54" i="13"/>
  <c r="H70" i="10"/>
  <c r="AA118" i="12"/>
  <c r="AF168" i="2"/>
  <c r="AG236" i="2"/>
  <c r="X6" i="10"/>
  <c r="AB42" i="8"/>
  <c r="AC38" i="8"/>
  <c r="AB39" i="8"/>
  <c r="AD42" i="8"/>
  <c r="L144" i="3"/>
  <c r="L8" i="3"/>
  <c r="V12" i="3"/>
  <c r="V23" i="3"/>
  <c r="R118" i="17"/>
  <c r="R119" i="17"/>
  <c r="S118" i="17"/>
  <c r="O71" i="17"/>
  <c r="AA68" i="17"/>
  <c r="AB68" i="17"/>
  <c r="P70" i="17"/>
  <c r="O70" i="17"/>
  <c r="D31" i="3"/>
  <c r="P42" i="3"/>
  <c r="P16" i="10"/>
  <c r="K22" i="3"/>
  <c r="AD56" i="3"/>
  <c r="Y55" i="3"/>
  <c r="R70" i="10"/>
  <c r="Q71" i="10"/>
  <c r="Q70" i="10"/>
  <c r="F69" i="10"/>
  <c r="F71" i="10" s="1"/>
  <c r="AL217" i="2"/>
  <c r="AL207" i="2" s="1"/>
  <c r="AK250" i="2"/>
  <c r="AK249" i="2"/>
  <c r="AK239" i="2" s="1"/>
  <c r="AK144" i="9"/>
  <c r="AI112" i="3"/>
  <c r="AK247" i="9"/>
  <c r="AL151" i="2"/>
  <c r="AL127" i="13"/>
  <c r="AK274" i="9"/>
  <c r="AL272" i="9"/>
  <c r="AJ53" i="9"/>
  <c r="AJ58" i="9" s="1"/>
  <c r="AJ59" i="9"/>
  <c r="AK186" i="2"/>
  <c r="AK15" i="16"/>
  <c r="AK45" i="13"/>
  <c r="AL44" i="13" s="1"/>
  <c r="AK46" i="13"/>
  <c r="AK55" i="2"/>
  <c r="AL37" i="13"/>
  <c r="AK110" i="14"/>
  <c r="AK109" i="14"/>
  <c r="AL101" i="14" s="1"/>
  <c r="AK70" i="2"/>
  <c r="AK36" i="2"/>
  <c r="AK93" i="11"/>
  <c r="AL92" i="11" s="1"/>
  <c r="AK94" i="11"/>
  <c r="AH90" i="9"/>
  <c r="F93" i="7"/>
  <c r="AL137" i="12"/>
  <c r="Z7" i="10"/>
  <c r="H55" i="17"/>
  <c r="I54" i="17"/>
  <c r="AK112" i="11"/>
  <c r="AK114" i="11"/>
  <c r="AK38" i="3"/>
  <c r="D114" i="2"/>
  <c r="D146" i="2"/>
  <c r="D144" i="2" s="1"/>
  <c r="P148" i="2"/>
  <c r="P149" i="2"/>
  <c r="E146" i="2"/>
  <c r="E144" i="2" s="1"/>
  <c r="E115" i="2"/>
  <c r="R146" i="2"/>
  <c r="R144" i="2" s="1"/>
  <c r="AD149" i="2"/>
  <c r="W115" i="2"/>
  <c r="W12" i="2" s="1"/>
  <c r="W146" i="2"/>
  <c r="W144" i="2" s="1"/>
  <c r="O118" i="2"/>
  <c r="O15" i="2" s="1"/>
  <c r="O146" i="2"/>
  <c r="O144" i="2" s="1"/>
  <c r="G190" i="2"/>
  <c r="G188" i="2" s="1"/>
  <c r="P191" i="2"/>
  <c r="G113" i="2"/>
  <c r="P193" i="2"/>
  <c r="F190" i="2"/>
  <c r="F188" i="2" s="1"/>
  <c r="AG190" i="2"/>
  <c r="AG188" i="2" s="1"/>
  <c r="O119" i="2"/>
  <c r="O16" i="2" s="1"/>
  <c r="O188" i="2"/>
  <c r="AA188" i="2"/>
  <c r="E57" i="3"/>
  <c r="E55" i="3" s="1"/>
  <c r="P59" i="3"/>
  <c r="F57" i="3"/>
  <c r="F55" i="3" s="1"/>
  <c r="P60" i="3"/>
  <c r="P57" i="3" s="1"/>
  <c r="AD60" i="3"/>
  <c r="U57" i="3"/>
  <c r="U55" i="3" s="1"/>
  <c r="D29" i="3"/>
  <c r="D57" i="3"/>
  <c r="D55" i="3" s="1"/>
  <c r="P62" i="3"/>
  <c r="H57" i="3"/>
  <c r="H55" i="3" s="1"/>
  <c r="H29" i="3"/>
  <c r="H15" i="3" s="1"/>
  <c r="M29" i="3"/>
  <c r="M15" i="3" s="1"/>
  <c r="M57" i="3"/>
  <c r="M55" i="3" s="1"/>
  <c r="O101" i="3"/>
  <c r="O99" i="3" s="1"/>
  <c r="P102" i="3"/>
  <c r="Z24" i="3"/>
  <c r="AD102" i="3"/>
  <c r="Z101" i="3"/>
  <c r="Z99" i="3" s="1"/>
  <c r="M101" i="3"/>
  <c r="M99" i="3" s="1"/>
  <c r="M25" i="3"/>
  <c r="M11" i="3" s="1"/>
  <c r="P104" i="3"/>
  <c r="L101" i="3"/>
  <c r="L99" i="3" s="1"/>
  <c r="L26" i="3"/>
  <c r="L12" i="3" s="1"/>
  <c r="P107" i="3"/>
  <c r="K30" i="3"/>
  <c r="K16" i="3" s="1"/>
  <c r="F88" i="9"/>
  <c r="F246" i="2"/>
  <c r="F63" i="9"/>
  <c r="F89" i="9"/>
  <c r="F97" i="9"/>
  <c r="G126" i="3"/>
  <c r="G97" i="9"/>
  <c r="G64" i="9"/>
  <c r="G65" i="9" s="1"/>
  <c r="I116" i="3"/>
  <c r="I124" i="3"/>
  <c r="L246" i="2"/>
  <c r="L236" i="2" s="1"/>
  <c r="L234" i="2" s="1"/>
  <c r="L232" i="2" s="1"/>
  <c r="L97" i="9"/>
  <c r="L89" i="9"/>
  <c r="L88" i="9"/>
  <c r="L63" i="9"/>
  <c r="R116" i="3"/>
  <c r="R124" i="3"/>
  <c r="V250" i="2"/>
  <c r="T161" i="9"/>
  <c r="T152" i="9"/>
  <c r="AF250" i="2"/>
  <c r="AF161" i="9"/>
  <c r="AJ125" i="1"/>
  <c r="AJ123" i="1" s="1"/>
  <c r="AJ202" i="2"/>
  <c r="AK265" i="9"/>
  <c r="AL131" i="2"/>
  <c r="AL15" i="11"/>
  <c r="AI234" i="2"/>
  <c r="AI232" i="2" s="1"/>
  <c r="AI242" i="2"/>
  <c r="AJ60" i="13"/>
  <c r="AJ56" i="2" s="1"/>
  <c r="AJ54" i="2" s="1"/>
  <c r="AJ54" i="13"/>
  <c r="AK54" i="13"/>
  <c r="AJ61" i="13"/>
  <c r="AI56" i="15"/>
  <c r="AI64" i="15"/>
  <c r="AI57" i="15"/>
  <c r="AH79" i="3"/>
  <c r="AH77" i="3" s="1"/>
  <c r="AL45" i="12"/>
  <c r="AL37" i="12"/>
  <c r="AH146" i="2"/>
  <c r="AH144" i="2" s="1"/>
  <c r="AH119" i="2"/>
  <c r="AH122" i="2"/>
  <c r="AH61" i="15"/>
  <c r="AH60" i="15"/>
  <c r="AI54" i="15"/>
  <c r="AF11" i="3"/>
  <c r="G8" i="2"/>
  <c r="K62" i="9"/>
  <c r="J53" i="10"/>
  <c r="J55" i="10" s="1"/>
  <c r="AN73" i="9"/>
  <c r="E234" i="2"/>
  <c r="E232" i="2" s="1"/>
  <c r="I103" i="1"/>
  <c r="F118" i="2"/>
  <c r="F15" i="2" s="1"/>
  <c r="X14" i="10"/>
  <c r="F25" i="10"/>
  <c r="F24" i="10"/>
  <c r="F32" i="10"/>
  <c r="AL105" i="11"/>
  <c r="AM105" i="11" s="1"/>
  <c r="AN105" i="11" s="1"/>
  <c r="AO105" i="11" s="1"/>
  <c r="AP105" i="11" s="1"/>
  <c r="AQ105" i="11" s="1"/>
  <c r="AR105" i="11" s="1"/>
  <c r="AS105" i="11" s="1"/>
  <c r="AT105" i="11" s="1"/>
  <c r="AU105" i="11" s="1"/>
  <c r="AV105" i="11" s="1"/>
  <c r="AW105" i="11" s="1"/>
  <c r="AX105" i="11" s="1"/>
  <c r="AY105" i="11" s="1"/>
  <c r="AZ105" i="11" s="1"/>
  <c r="BA105" i="11" s="1"/>
  <c r="BB105" i="11" s="1"/>
  <c r="BC105" i="11" s="1"/>
  <c r="BD105" i="11" s="1"/>
  <c r="BE105" i="11" s="1"/>
  <c r="BF105" i="11" s="1"/>
  <c r="BG105" i="11" s="1"/>
  <c r="BH105" i="11" s="1"/>
  <c r="BI105" i="11" s="1"/>
  <c r="BJ105" i="11" s="1"/>
  <c r="BK105" i="11" s="1"/>
  <c r="BL105" i="11" s="1"/>
  <c r="BM105" i="11" s="1"/>
  <c r="BN105" i="11" s="1"/>
  <c r="BO105" i="11" s="1"/>
  <c r="AF105" i="11"/>
  <c r="AG105" i="11" s="1"/>
  <c r="AH105" i="11" s="1"/>
  <c r="AI105" i="11" s="1"/>
  <c r="AJ105" i="11" s="1"/>
  <c r="AK105" i="11" s="1"/>
  <c r="F38" i="7"/>
  <c r="D117" i="10"/>
  <c r="D119" i="10" s="1"/>
  <c r="W23" i="11"/>
  <c r="W22" i="11"/>
  <c r="X22" i="11"/>
  <c r="T122" i="2"/>
  <c r="AD123" i="2"/>
  <c r="AC38" i="13"/>
  <c r="AC36" i="13"/>
  <c r="AC39" i="13"/>
  <c r="O24" i="3"/>
  <c r="AL127" i="11"/>
  <c r="AL129" i="2"/>
  <c r="AK211" i="2"/>
  <c r="AK202" i="2"/>
  <c r="AL74" i="2"/>
  <c r="AL13" i="14"/>
  <c r="AM5" i="14"/>
  <c r="AM12" i="14"/>
  <c r="AL94" i="13"/>
  <c r="AL93" i="13"/>
  <c r="AM92" i="13"/>
  <c r="AM85" i="13"/>
  <c r="AL76" i="9"/>
  <c r="AK77" i="9"/>
  <c r="AK78" i="9"/>
  <c r="AK79" i="9"/>
  <c r="AL69" i="9"/>
  <c r="AK214" i="2"/>
  <c r="AK204" i="2" s="1"/>
  <c r="AK62" i="11"/>
  <c r="AK79" i="11"/>
  <c r="AK81" i="11"/>
  <c r="AK180" i="2"/>
  <c r="AK218" i="2"/>
  <c r="AK208" i="2" s="1"/>
  <c r="AK141" i="9"/>
  <c r="AL133" i="9" s="1"/>
  <c r="AK178" i="2"/>
  <c r="AK47" i="16"/>
  <c r="AK47" i="12"/>
  <c r="AK134" i="2"/>
  <c r="AI118" i="2"/>
  <c r="AI15" i="2" s="1"/>
  <c r="AL21" i="15"/>
  <c r="AK29" i="15"/>
  <c r="AL28" i="15" s="1"/>
  <c r="AK77" i="2"/>
  <c r="AQ138" i="16"/>
  <c r="AK47" i="2"/>
  <c r="AK93" i="12"/>
  <c r="AL92" i="12" s="1"/>
  <c r="AK94" i="12"/>
  <c r="AH56" i="16"/>
  <c r="AH57" i="16"/>
  <c r="AB147" i="10"/>
  <c r="AB138" i="10"/>
  <c r="AF145" i="10"/>
  <c r="AF147" i="10" s="1"/>
  <c r="AB137" i="10"/>
  <c r="AF39" i="1"/>
  <c r="AF147" i="11"/>
  <c r="Y55" i="11"/>
  <c r="AB55" i="10"/>
  <c r="AF61" i="10"/>
  <c r="AF53" i="10" s="1"/>
  <c r="AB55" i="13"/>
  <c r="AB54" i="13"/>
  <c r="Y134" i="10"/>
  <c r="AC52" i="14"/>
  <c r="P54" i="14"/>
  <c r="Q54" i="14"/>
  <c r="AC54" i="15"/>
  <c r="AA54" i="15"/>
  <c r="AA55" i="15"/>
  <c r="AB54" i="15"/>
  <c r="AG101" i="3"/>
  <c r="AG99" i="3" s="1"/>
  <c r="Y118" i="10"/>
  <c r="Z118" i="10"/>
  <c r="E54" i="15"/>
  <c r="D55" i="15"/>
  <c r="AB52" i="15"/>
  <c r="AA52" i="15"/>
  <c r="F10" i="3"/>
  <c r="M87" i="10"/>
  <c r="F8" i="2"/>
  <c r="S119" i="10"/>
  <c r="S118" i="10"/>
  <c r="T118" i="10"/>
  <c r="N16" i="3"/>
  <c r="P137" i="10"/>
  <c r="P138" i="10"/>
  <c r="AA55" i="17"/>
  <c r="AB54" i="17"/>
  <c r="AC54" i="17"/>
  <c r="I71" i="11"/>
  <c r="I70" i="11"/>
  <c r="J70" i="11"/>
  <c r="S37" i="10"/>
  <c r="S39" i="10" s="1"/>
  <c r="U22" i="11"/>
  <c r="T23" i="11"/>
  <c r="Q135" i="13"/>
  <c r="Q134" i="13"/>
  <c r="Q56" i="13"/>
  <c r="Q57" i="13"/>
  <c r="Q64" i="13"/>
  <c r="Y70" i="13"/>
  <c r="X71" i="13"/>
  <c r="G71" i="10"/>
  <c r="L87" i="9"/>
  <c r="L86" i="9"/>
  <c r="M86" i="9"/>
  <c r="L90" i="9"/>
  <c r="Y74" i="9"/>
  <c r="Z70" i="9"/>
  <c r="F71" i="9"/>
  <c r="G70" i="9"/>
  <c r="F74" i="9"/>
  <c r="Z237" i="2"/>
  <c r="AD237" i="2" s="1"/>
  <c r="AD247" i="2"/>
  <c r="Y144" i="3"/>
  <c r="H11" i="3"/>
  <c r="O38" i="12"/>
  <c r="N39" i="12"/>
  <c r="N38" i="12"/>
  <c r="S96" i="10"/>
  <c r="T56" i="11"/>
  <c r="T57" i="11"/>
  <c r="O22" i="11"/>
  <c r="P22" i="11"/>
  <c r="AA5" i="10"/>
  <c r="AA6" i="10" s="1"/>
  <c r="AB128" i="10"/>
  <c r="AF127" i="10"/>
  <c r="AF128" i="10" s="1"/>
  <c r="N135" i="9"/>
  <c r="O134" i="9"/>
  <c r="T53" i="9"/>
  <c r="T62" i="9"/>
  <c r="R53" i="9"/>
  <c r="R55" i="9" s="1"/>
  <c r="R62" i="9"/>
  <c r="X7" i="14"/>
  <c r="X6" i="14"/>
  <c r="Y6" i="14"/>
  <c r="V87" i="11"/>
  <c r="W86" i="11"/>
  <c r="V86" i="11"/>
  <c r="AG95" i="10"/>
  <c r="AG96" i="10" s="1"/>
  <c r="AC96" i="10"/>
  <c r="AB135" i="9"/>
  <c r="AB138" i="9"/>
  <c r="AD138" i="9"/>
  <c r="R56" i="17"/>
  <c r="R64" i="17"/>
  <c r="R57" i="17"/>
  <c r="L38" i="16"/>
  <c r="AB36" i="16"/>
  <c r="AA36" i="16"/>
  <c r="K39" i="16"/>
  <c r="M118" i="17"/>
  <c r="L119" i="17"/>
  <c r="L118" i="17"/>
  <c r="P87" i="17"/>
  <c r="AC84" i="17"/>
  <c r="Q86" i="17"/>
  <c r="P86" i="17"/>
  <c r="J53" i="17"/>
  <c r="K54" i="17" s="1"/>
  <c r="AB102" i="15"/>
  <c r="AA102" i="15"/>
  <c r="AA103" i="15"/>
  <c r="AC102" i="15"/>
  <c r="H135" i="11"/>
  <c r="H134" i="11"/>
  <c r="I134" i="11"/>
  <c r="L53" i="17"/>
  <c r="L61" i="10"/>
  <c r="N86" i="16"/>
  <c r="N87" i="16"/>
  <c r="O86" i="16"/>
  <c r="R64" i="16"/>
  <c r="R57" i="16"/>
  <c r="R56" i="16"/>
  <c r="R62" i="10"/>
  <c r="N135" i="12"/>
  <c r="N134" i="12"/>
  <c r="O134" i="12"/>
  <c r="AG114" i="2"/>
  <c r="AG124" i="2"/>
  <c r="S69" i="10"/>
  <c r="T70" i="10" s="1"/>
  <c r="Z38" i="9"/>
  <c r="AA38" i="9"/>
  <c r="Z39" i="9"/>
  <c r="Z42" i="9"/>
  <c r="K119" i="11"/>
  <c r="L118" i="11"/>
  <c r="K118" i="11"/>
  <c r="R40" i="10"/>
  <c r="R48" i="10"/>
  <c r="R41" i="10"/>
  <c r="Z39" i="12"/>
  <c r="Z38" i="12"/>
  <c r="AA38" i="12"/>
  <c r="L85" i="10"/>
  <c r="S40" i="10"/>
  <c r="S41" i="10"/>
  <c r="J23" i="10"/>
  <c r="J21" i="10"/>
  <c r="U41" i="10"/>
  <c r="U40" i="10"/>
  <c r="U48" i="10"/>
  <c r="AM47" i="11"/>
  <c r="AM48" i="11" s="1"/>
  <c r="AK128" i="9"/>
  <c r="AK248" i="2"/>
  <c r="AK69" i="3"/>
  <c r="AJ115" i="3"/>
  <c r="AJ10" i="3" s="1"/>
  <c r="AJ110" i="1"/>
  <c r="AJ105" i="1" s="1"/>
  <c r="AK126" i="1"/>
  <c r="AK81" i="14"/>
  <c r="AK158" i="2"/>
  <c r="AL149" i="2"/>
  <c r="AL46" i="16"/>
  <c r="AL45" i="16"/>
  <c r="AL88" i="2"/>
  <c r="AK31" i="15"/>
  <c r="AK33" i="15"/>
  <c r="AK34" i="15" s="1"/>
  <c r="AK167" i="2"/>
  <c r="AL30" i="12"/>
  <c r="AM28" i="12"/>
  <c r="AK145" i="11"/>
  <c r="AK39" i="1" s="1"/>
  <c r="AK130" i="2"/>
  <c r="AL21" i="9"/>
  <c r="AJ25" i="2"/>
  <c r="AI177" i="2"/>
  <c r="AK35" i="2"/>
  <c r="AK77" i="11"/>
  <c r="AH68" i="3"/>
  <c r="AJ54" i="16"/>
  <c r="AI61" i="16"/>
  <c r="AK267" i="2"/>
  <c r="AL37" i="8"/>
  <c r="AL44" i="8"/>
  <c r="AL45" i="8" s="1"/>
  <c r="AK46" i="8"/>
  <c r="N54" i="11"/>
  <c r="N55" i="11"/>
  <c r="AL121" i="10"/>
  <c r="AM121" i="10" s="1"/>
  <c r="AN121" i="10" s="1"/>
  <c r="AO121" i="10" s="1"/>
  <c r="AP121" i="10" s="1"/>
  <c r="AQ121" i="10" s="1"/>
  <c r="AR121" i="10" s="1"/>
  <c r="AS121" i="10" s="1"/>
  <c r="AT121" i="10" s="1"/>
  <c r="AU121" i="10" s="1"/>
  <c r="AV121" i="10" s="1"/>
  <c r="AW121" i="10" s="1"/>
  <c r="AX121" i="10" s="1"/>
  <c r="AY121" i="10" s="1"/>
  <c r="AZ121" i="10" s="1"/>
  <c r="BA121" i="10" s="1"/>
  <c r="BB121" i="10" s="1"/>
  <c r="BC121" i="10" s="1"/>
  <c r="BD121" i="10" s="1"/>
  <c r="BE121" i="10" s="1"/>
  <c r="BF121" i="10" s="1"/>
  <c r="BG121" i="10" s="1"/>
  <c r="BH121" i="10" s="1"/>
  <c r="BI121" i="10" s="1"/>
  <c r="BJ121" i="10" s="1"/>
  <c r="BK121" i="10" s="1"/>
  <c r="BL121" i="10" s="1"/>
  <c r="BM121" i="10" s="1"/>
  <c r="BN121" i="10" s="1"/>
  <c r="BO121" i="10" s="1"/>
  <c r="Z54" i="14"/>
  <c r="AA54" i="14"/>
  <c r="Z55" i="14"/>
  <c r="R15" i="2"/>
  <c r="AF244" i="2"/>
  <c r="AF57" i="9"/>
  <c r="I55" i="17"/>
  <c r="J54" i="17"/>
  <c r="AA8" i="3"/>
  <c r="S55" i="15"/>
  <c r="S54" i="15"/>
  <c r="T54" i="15"/>
  <c r="G8" i="3"/>
  <c r="AG81" i="1"/>
  <c r="T137" i="10"/>
  <c r="T138" i="10"/>
  <c r="R72" i="10"/>
  <c r="R80" i="10"/>
  <c r="AA68" i="12"/>
  <c r="O70" i="12"/>
  <c r="AB68" i="12"/>
  <c r="O71" i="12"/>
  <c r="D23" i="11"/>
  <c r="E22" i="11"/>
  <c r="AB20" i="11"/>
  <c r="AA20" i="11"/>
  <c r="U64" i="17"/>
  <c r="U63" i="10"/>
  <c r="Y7" i="14"/>
  <c r="Z6" i="14"/>
  <c r="N6" i="14"/>
  <c r="M6" i="14"/>
  <c r="M7" i="14"/>
  <c r="Z134" i="13"/>
  <c r="Y135" i="13"/>
  <c r="Y134" i="13"/>
  <c r="AC135" i="13"/>
  <c r="AC134" i="13"/>
  <c r="AC132" i="13"/>
  <c r="T71" i="13"/>
  <c r="T70" i="13"/>
  <c r="U70" i="13"/>
  <c r="AB55" i="9"/>
  <c r="AB62" i="9"/>
  <c r="AF62" i="9" s="1"/>
  <c r="AF61" i="9"/>
  <c r="L71" i="9"/>
  <c r="L74" i="9"/>
  <c r="L70" i="9"/>
  <c r="M70" i="9"/>
  <c r="G86" i="9"/>
  <c r="G90" i="9"/>
  <c r="H86" i="9"/>
  <c r="G87" i="9"/>
  <c r="L11" i="3"/>
  <c r="Y10" i="3"/>
  <c r="F13" i="2"/>
  <c r="T55" i="12"/>
  <c r="W23" i="12"/>
  <c r="X22" i="12"/>
  <c r="W22" i="12"/>
  <c r="H118" i="11"/>
  <c r="G118" i="11"/>
  <c r="G119" i="11"/>
  <c r="U112" i="10"/>
  <c r="AF126" i="2"/>
  <c r="AF96" i="11"/>
  <c r="G85" i="10"/>
  <c r="H86" i="10" s="1"/>
  <c r="R64" i="11"/>
  <c r="O119" i="9"/>
  <c r="O118" i="9"/>
  <c r="O122" i="9"/>
  <c r="O7" i="15"/>
  <c r="AA4" i="15"/>
  <c r="P6" i="15"/>
  <c r="O6" i="15"/>
  <c r="AB4" i="15"/>
  <c r="AG85" i="9"/>
  <c r="AH85" i="9"/>
  <c r="Q138" i="9"/>
  <c r="Q134" i="9"/>
  <c r="Q135" i="9"/>
  <c r="R134" i="9"/>
  <c r="AL41" i="8"/>
  <c r="P272" i="2"/>
  <c r="N271" i="2"/>
  <c r="AB132" i="17"/>
  <c r="O135" i="17"/>
  <c r="P134" i="17"/>
  <c r="AA132" i="17"/>
  <c r="T119" i="17"/>
  <c r="T118" i="17"/>
  <c r="U118" i="17"/>
  <c r="N64" i="17"/>
  <c r="N57" i="17"/>
  <c r="N56" i="17"/>
  <c r="T38" i="16"/>
  <c r="S39" i="16"/>
  <c r="H135" i="17"/>
  <c r="H134" i="17"/>
  <c r="I134" i="17"/>
  <c r="V61" i="10"/>
  <c r="V53" i="17"/>
  <c r="V55" i="17"/>
  <c r="K56" i="17"/>
  <c r="K57" i="17"/>
  <c r="T61" i="10"/>
  <c r="T53" i="17"/>
  <c r="Z39" i="17"/>
  <c r="Z38" i="17"/>
  <c r="AA38" i="17"/>
  <c r="AC100" i="16"/>
  <c r="W103" i="16"/>
  <c r="I64" i="16"/>
  <c r="I63" i="10"/>
  <c r="L87" i="15"/>
  <c r="L86" i="15"/>
  <c r="M86" i="15"/>
  <c r="Y87" i="12"/>
  <c r="Z86" i="12"/>
  <c r="U7" i="12"/>
  <c r="U6" i="12"/>
  <c r="V6" i="12"/>
  <c r="N87" i="11"/>
  <c r="N86" i="11"/>
  <c r="O86" i="11"/>
  <c r="N38" i="11"/>
  <c r="M39" i="11"/>
  <c r="D122" i="9"/>
  <c r="D119" i="9"/>
  <c r="AB116" i="9"/>
  <c r="E118" i="9"/>
  <c r="AA116" i="9"/>
  <c r="Z71" i="11"/>
  <c r="Z70" i="11"/>
  <c r="AA70" i="11"/>
  <c r="J233" i="2"/>
  <c r="P243" i="2"/>
  <c r="X87" i="12"/>
  <c r="Y86" i="12"/>
  <c r="H146" i="2"/>
  <c r="H144" i="2" s="1"/>
  <c r="H113" i="2"/>
  <c r="P147" i="2"/>
  <c r="AL185" i="9"/>
  <c r="AL199" i="9" s="1"/>
  <c r="AL192" i="9"/>
  <c r="AK72" i="2"/>
  <c r="AL125" i="14"/>
  <c r="AL117" i="14"/>
  <c r="AK126" i="14"/>
  <c r="AK84" i="2"/>
  <c r="AK141" i="15"/>
  <c r="AL133" i="15" s="1"/>
  <c r="AJ65" i="9"/>
  <c r="AJ46" i="3"/>
  <c r="AJ44" i="3" s="1"/>
  <c r="AK110" i="15"/>
  <c r="AK109" i="15"/>
  <c r="AL108" i="15" s="1"/>
  <c r="AL109" i="15"/>
  <c r="AL92" i="16"/>
  <c r="AL85" i="16"/>
  <c r="AI58" i="17"/>
  <c r="AI65" i="10"/>
  <c r="AI58" i="10" s="1"/>
  <c r="AJ157" i="2"/>
  <c r="AJ155" i="2" s="1"/>
  <c r="AK157" i="9"/>
  <c r="AL156" i="9" s="1"/>
  <c r="AL157" i="9"/>
  <c r="AH124" i="3"/>
  <c r="AK53" i="14"/>
  <c r="AL125" i="11"/>
  <c r="AL117" i="11"/>
  <c r="AI119" i="2"/>
  <c r="AI16" i="2" s="1"/>
  <c r="AJ61" i="12"/>
  <c r="AK141" i="16"/>
  <c r="AL140" i="16" s="1"/>
  <c r="AJ133" i="2"/>
  <c r="AK46" i="14"/>
  <c r="AK45" i="14"/>
  <c r="AI57" i="13"/>
  <c r="AL142" i="12"/>
  <c r="AL141" i="2" s="1"/>
  <c r="AL141" i="12"/>
  <c r="AM133" i="12" s="1"/>
  <c r="AL61" i="2"/>
  <c r="AM124" i="13"/>
  <c r="AM125" i="13" s="1"/>
  <c r="AI111" i="2"/>
  <c r="AI8" i="2" s="1"/>
  <c r="AI115" i="2"/>
  <c r="AI12" i="2" s="1"/>
  <c r="AK109" i="16"/>
  <c r="AL101" i="16" s="1"/>
  <c r="AK110" i="16"/>
  <c r="AH111" i="2"/>
  <c r="AH179" i="2"/>
  <c r="AH177" i="2" s="1"/>
  <c r="AI53" i="12"/>
  <c r="AG133" i="10"/>
  <c r="AF133" i="10"/>
  <c r="R38" i="10"/>
  <c r="R39" i="10"/>
  <c r="Q54" i="15"/>
  <c r="P55" i="15"/>
  <c r="Z54" i="17"/>
  <c r="I71" i="10"/>
  <c r="J70" i="10"/>
  <c r="H55" i="16"/>
  <c r="I54" i="16"/>
  <c r="AH60" i="17"/>
  <c r="AH100" i="2" s="1"/>
  <c r="AH61" i="17"/>
  <c r="AH54" i="17"/>
  <c r="I58" i="9"/>
  <c r="I55" i="9"/>
  <c r="L54" i="11"/>
  <c r="K55" i="11"/>
  <c r="Y54" i="16"/>
  <c r="X55" i="16"/>
  <c r="AB52" i="14"/>
  <c r="D55" i="14"/>
  <c r="E54" i="14"/>
  <c r="E55" i="13"/>
  <c r="F54" i="13"/>
  <c r="U119" i="10"/>
  <c r="U118" i="10"/>
  <c r="Q38" i="10"/>
  <c r="AC36" i="10"/>
  <c r="P39" i="10"/>
  <c r="T16" i="3"/>
  <c r="N71" i="10"/>
  <c r="U10" i="3"/>
  <c r="M10" i="3"/>
  <c r="R22" i="10"/>
  <c r="R23" i="10"/>
  <c r="Z11" i="2"/>
  <c r="AF166" i="2"/>
  <c r="F17" i="2"/>
  <c r="AF137" i="16"/>
  <c r="AG137" i="16" s="1"/>
  <c r="AH137" i="16" s="1"/>
  <c r="AI137" i="16" s="1"/>
  <c r="AJ137" i="16" s="1"/>
  <c r="AK137" i="16" s="1"/>
  <c r="AL137" i="16"/>
  <c r="F273" i="7"/>
  <c r="N57" i="15"/>
  <c r="N64" i="15"/>
  <c r="Q22" i="15"/>
  <c r="P23" i="15"/>
  <c r="AC20" i="15"/>
  <c r="P64" i="14"/>
  <c r="P63" i="10"/>
  <c r="V39" i="14"/>
  <c r="V38" i="14"/>
  <c r="AD56" i="12"/>
  <c r="AA64" i="12"/>
  <c r="AA57" i="12"/>
  <c r="P23" i="11"/>
  <c r="Q22" i="11"/>
  <c r="AD112" i="14"/>
  <c r="F173" i="7"/>
  <c r="AF105" i="14"/>
  <c r="AG105" i="14" s="1"/>
  <c r="AH105" i="14" s="1"/>
  <c r="AI105" i="14" s="1"/>
  <c r="AJ105" i="14" s="1"/>
  <c r="AK105" i="14" s="1"/>
  <c r="U21" i="10"/>
  <c r="U23" i="10"/>
  <c r="J71" i="15"/>
  <c r="J70" i="15"/>
  <c r="Y134" i="14"/>
  <c r="X135" i="14"/>
  <c r="X134" i="14"/>
  <c r="H11" i="2"/>
  <c r="H234" i="2"/>
  <c r="H232" i="2" s="1"/>
  <c r="V118" i="3"/>
  <c r="V13" i="3" s="1"/>
  <c r="V124" i="3"/>
  <c r="AD128" i="3"/>
  <c r="X90" i="9"/>
  <c r="X86" i="9"/>
  <c r="R71" i="14"/>
  <c r="S70" i="14"/>
  <c r="G71" i="13"/>
  <c r="H70" i="13"/>
  <c r="G70" i="13"/>
  <c r="S134" i="12"/>
  <c r="R135" i="12"/>
  <c r="R134" i="12"/>
  <c r="V56" i="12"/>
  <c r="V64" i="12"/>
  <c r="V57" i="12"/>
  <c r="L64" i="12"/>
  <c r="L63" i="10"/>
  <c r="U87" i="12"/>
  <c r="U86" i="12"/>
  <c r="W119" i="11"/>
  <c r="X118" i="11"/>
  <c r="W118" i="11"/>
  <c r="AB84" i="10"/>
  <c r="AA84" i="10"/>
  <c r="O86" i="10"/>
  <c r="X74" i="9"/>
  <c r="X71" i="9"/>
  <c r="Y70" i="9"/>
  <c r="O26" i="3"/>
  <c r="O12" i="3" s="1"/>
  <c r="O35" i="3"/>
  <c r="O33" i="3" s="1"/>
  <c r="Z61" i="10"/>
  <c r="Z53" i="11"/>
  <c r="AA54" i="11" s="1"/>
  <c r="O66" i="3"/>
  <c r="AI9" i="15"/>
  <c r="AH17" i="15"/>
  <c r="R166" i="2"/>
  <c r="AD170" i="2"/>
  <c r="Y168" i="2"/>
  <c r="Y166" i="2" s="1"/>
  <c r="Y64" i="15"/>
  <c r="Y57" i="15"/>
  <c r="AM85" i="15"/>
  <c r="AK194" i="9"/>
  <c r="AJ57" i="13"/>
  <c r="AL244" i="9"/>
  <c r="AJ57" i="3"/>
  <c r="AJ55" i="3" s="1"/>
  <c r="AM111" i="9"/>
  <c r="AM109" i="9"/>
  <c r="AJ57" i="9"/>
  <c r="AN37" i="11"/>
  <c r="AN44" i="11"/>
  <c r="AL76" i="13"/>
  <c r="AL69" i="13"/>
  <c r="AL53" i="13" s="1"/>
  <c r="AK147" i="2"/>
  <c r="AK126" i="9"/>
  <c r="AL125" i="9"/>
  <c r="AJ83" i="1"/>
  <c r="AK209" i="2"/>
  <c r="AL307" i="9"/>
  <c r="AJ217" i="9"/>
  <c r="AJ311" i="9"/>
  <c r="AJ231" i="9" s="1"/>
  <c r="AJ25" i="3"/>
  <c r="AJ11" i="3" s="1"/>
  <c r="AL39" i="2"/>
  <c r="AJ28" i="1"/>
  <c r="AJ24" i="1"/>
  <c r="AJ11" i="1" s="1"/>
  <c r="AJ168" i="2"/>
  <c r="AJ166" i="2" s="1"/>
  <c r="AJ35" i="3"/>
  <c r="AJ33" i="3" s="1"/>
  <c r="AK249" i="9"/>
  <c r="AK263" i="9" s="1"/>
  <c r="AL256" i="9"/>
  <c r="AL109" i="13"/>
  <c r="AL59" i="2"/>
  <c r="AK78" i="15"/>
  <c r="AK77" i="15"/>
  <c r="AK79" i="2"/>
  <c r="AL13" i="11"/>
  <c r="AM12" i="11" s="1"/>
  <c r="AM13" i="11" s="1"/>
  <c r="AJ57" i="11"/>
  <c r="AI144" i="3"/>
  <c r="AJ205" i="2"/>
  <c r="AH64" i="16"/>
  <c r="AL108" i="11"/>
  <c r="AL133" i="13"/>
  <c r="AJ28" i="2"/>
  <c r="AK321" i="9"/>
  <c r="AL313" i="9" s="1"/>
  <c r="AL327" i="9" s="1"/>
  <c r="AK323" i="9"/>
  <c r="AI124" i="2"/>
  <c r="AI122" i="2" s="1"/>
  <c r="AK69" i="2"/>
  <c r="AL85" i="14"/>
  <c r="AL92" i="14"/>
  <c r="AL108" i="12"/>
  <c r="AL101" i="12"/>
  <c r="AK47" i="9"/>
  <c r="AL37" i="9"/>
  <c r="AK45" i="9"/>
  <c r="AK46" i="9" s="1"/>
  <c r="AH244" i="2"/>
  <c r="AH234" i="2" s="1"/>
  <c r="AH57" i="9"/>
  <c r="AI61" i="15"/>
  <c r="AH118" i="2"/>
  <c r="AH15" i="2" s="1"/>
  <c r="AI61" i="11"/>
  <c r="AI60" i="11"/>
  <c r="D55" i="10"/>
  <c r="AK77" i="8"/>
  <c r="AK269" i="2"/>
  <c r="S137" i="10"/>
  <c r="S138" i="10"/>
  <c r="G55" i="11"/>
  <c r="O54" i="14"/>
  <c r="N55" i="14"/>
  <c r="P54" i="16"/>
  <c r="P55" i="16"/>
  <c r="Q54" i="16"/>
  <c r="AC52" i="16"/>
  <c r="L55" i="16"/>
  <c r="M54" i="16"/>
  <c r="D234" i="2"/>
  <c r="R8" i="3"/>
  <c r="AG115" i="2"/>
  <c r="AG12" i="2" s="1"/>
  <c r="AA102" i="10"/>
  <c r="AC102" i="10"/>
  <c r="AA103" i="10"/>
  <c r="X8" i="3"/>
  <c r="R7" i="10"/>
  <c r="S6" i="10"/>
  <c r="R6" i="10"/>
  <c r="I11" i="3"/>
  <c r="AB55" i="14"/>
  <c r="AB54" i="14"/>
  <c r="Z87" i="16"/>
  <c r="Z86" i="16"/>
  <c r="AA86" i="16"/>
  <c r="AF175" i="2"/>
  <c r="AF16" i="15"/>
  <c r="AG68" i="3"/>
  <c r="AG66" i="3" s="1"/>
  <c r="X64" i="13"/>
  <c r="X57" i="13"/>
  <c r="X56" i="13"/>
  <c r="Q63" i="10"/>
  <c r="S134" i="11"/>
  <c r="R134" i="11"/>
  <c r="V57" i="11"/>
  <c r="V62" i="10"/>
  <c r="V56" i="11"/>
  <c r="N64" i="11"/>
  <c r="N63" i="10"/>
  <c r="W102" i="16"/>
  <c r="V103" i="16"/>
  <c r="AA64" i="14"/>
  <c r="AA56" i="14"/>
  <c r="W64" i="14"/>
  <c r="W56" i="14"/>
  <c r="W57" i="14"/>
  <c r="AC137" i="10"/>
  <c r="AC136" i="10"/>
  <c r="D244" i="2"/>
  <c r="D56" i="9"/>
  <c r="K53" i="12"/>
  <c r="K55" i="12" s="1"/>
  <c r="K61" i="10"/>
  <c r="AA36" i="12"/>
  <c r="P38" i="12"/>
  <c r="AB36" i="12"/>
  <c r="AF125" i="2"/>
  <c r="AF80" i="11"/>
  <c r="N87" i="9"/>
  <c r="O86" i="9"/>
  <c r="AB103" i="9"/>
  <c r="AB102" i="9"/>
  <c r="AB106" i="9"/>
  <c r="AI54" i="14"/>
  <c r="AH60" i="14"/>
  <c r="W64" i="15"/>
  <c r="W56" i="15"/>
  <c r="AD56" i="15"/>
  <c r="W57" i="15"/>
  <c r="AD174" i="2"/>
  <c r="W166" i="2"/>
  <c r="AD167" i="2"/>
  <c r="AB166" i="2"/>
  <c r="AD78" i="3"/>
  <c r="AC77" i="3"/>
  <c r="K77" i="3"/>
  <c r="P78" i="3"/>
  <c r="AJ58" i="17"/>
  <c r="AK21" i="10"/>
  <c r="AK85" i="10"/>
  <c r="AI93" i="1"/>
  <c r="AL76" i="16"/>
  <c r="AL21" i="11"/>
  <c r="AK110" i="9"/>
  <c r="AH168" i="2"/>
  <c r="AH166" i="2" s="1"/>
  <c r="AK53" i="12"/>
  <c r="AK37" i="2"/>
  <c r="AL109" i="11"/>
  <c r="AL141" i="13"/>
  <c r="AI61" i="13"/>
  <c r="AI60" i="13"/>
  <c r="AH115" i="2"/>
  <c r="AH12" i="2" s="1"/>
  <c r="AH25" i="3"/>
  <c r="AH11" i="3" s="1"/>
  <c r="AH114" i="2"/>
  <c r="AH11" i="2" s="1"/>
  <c r="AF66" i="3"/>
  <c r="R55" i="10"/>
  <c r="AH53" i="13"/>
  <c r="AH54" i="13" s="1"/>
  <c r="AF30" i="3"/>
  <c r="AF16" i="3" s="1"/>
  <c r="Z134" i="10"/>
  <c r="Y135" i="10"/>
  <c r="D55" i="11"/>
  <c r="AA71" i="10"/>
  <c r="AC70" i="10"/>
  <c r="AG64" i="13"/>
  <c r="L54" i="17"/>
  <c r="K55" i="17"/>
  <c r="AA55" i="16"/>
  <c r="AC54" i="16"/>
  <c r="H134" i="10"/>
  <c r="G135" i="10"/>
  <c r="K7" i="10"/>
  <c r="V71" i="10"/>
  <c r="W70" i="10"/>
  <c r="V70" i="10"/>
  <c r="J8" i="2"/>
  <c r="I135" i="10"/>
  <c r="K135" i="17"/>
  <c r="K134" i="17"/>
  <c r="T57" i="17"/>
  <c r="T56" i="17"/>
  <c r="G53" i="14"/>
  <c r="G61" i="10"/>
  <c r="AA71" i="11"/>
  <c r="AB70" i="11"/>
  <c r="X102" i="12"/>
  <c r="W102" i="12"/>
  <c r="X7" i="11"/>
  <c r="X6" i="11"/>
  <c r="Y88" i="10"/>
  <c r="Y96" i="10"/>
  <c r="AA116" i="17"/>
  <c r="O118" i="17"/>
  <c r="J23" i="12"/>
  <c r="J22" i="12"/>
  <c r="AB70" i="9"/>
  <c r="AD74" i="9"/>
  <c r="AA71" i="9"/>
  <c r="J124" i="3"/>
  <c r="J115" i="3"/>
  <c r="J10" i="3" s="1"/>
  <c r="L53" i="9"/>
  <c r="AA39" i="8"/>
  <c r="AB38" i="8"/>
  <c r="E135" i="17"/>
  <c r="F134" i="17"/>
  <c r="W103" i="17"/>
  <c r="X102" i="17"/>
  <c r="T71" i="17"/>
  <c r="U70" i="17"/>
  <c r="L87" i="11"/>
  <c r="M86" i="11"/>
  <c r="AC36" i="11"/>
  <c r="Q38" i="11"/>
  <c r="AA22" i="9"/>
  <c r="Z23" i="9"/>
  <c r="Z22" i="9"/>
  <c r="M57" i="17"/>
  <c r="M64" i="17"/>
  <c r="D87" i="17"/>
  <c r="E86" i="17"/>
  <c r="AA84" i="17"/>
  <c r="AA56" i="17"/>
  <c r="AD57" i="17"/>
  <c r="AD56" i="17"/>
  <c r="AB4" i="17"/>
  <c r="AA4" i="17"/>
  <c r="U39" i="16"/>
  <c r="U38" i="16"/>
  <c r="W135" i="15"/>
  <c r="W134" i="15"/>
  <c r="W71" i="14"/>
  <c r="X70" i="14"/>
  <c r="V32" i="10"/>
  <c r="E16" i="10"/>
  <c r="E8" i="10"/>
  <c r="Q64" i="16"/>
  <c r="D64" i="17"/>
  <c r="D62" i="10"/>
  <c r="I87" i="15"/>
  <c r="I86" i="15"/>
  <c r="AA53" i="12"/>
  <c r="AA55" i="12"/>
  <c r="AA61" i="10"/>
  <c r="G22" i="11"/>
  <c r="H22" i="11"/>
  <c r="AB118" i="12"/>
  <c r="AA119" i="12"/>
  <c r="AF69" i="12"/>
  <c r="AG69" i="12"/>
  <c r="AC48" i="10"/>
  <c r="X38" i="9"/>
  <c r="X39" i="9"/>
  <c r="Y38" i="9"/>
  <c r="AA26" i="9"/>
  <c r="AC22" i="9"/>
  <c r="AA53" i="9"/>
  <c r="AA62" i="9"/>
  <c r="H71" i="9"/>
  <c r="I70" i="9"/>
  <c r="H70" i="9"/>
  <c r="I22" i="9"/>
  <c r="H26" i="9"/>
  <c r="R86" i="12"/>
  <c r="R87" i="12"/>
  <c r="AG143" i="10"/>
  <c r="AC144" i="10"/>
  <c r="V39" i="12"/>
  <c r="W38" i="12"/>
  <c r="V38" i="12"/>
  <c r="AG61" i="15"/>
  <c r="AC55" i="15"/>
  <c r="J22" i="15"/>
  <c r="K22" i="15"/>
  <c r="K22" i="17"/>
  <c r="J23" i="17"/>
  <c r="F57" i="15"/>
  <c r="F62" i="10"/>
  <c r="F64" i="15"/>
  <c r="F56" i="15"/>
  <c r="X7" i="13"/>
  <c r="Y6" i="13"/>
  <c r="X6" i="13"/>
  <c r="L38" i="14"/>
  <c r="K39" i="14"/>
  <c r="Y103" i="12"/>
  <c r="Z102" i="12"/>
  <c r="O151" i="9"/>
  <c r="O150" i="9"/>
  <c r="AA148" i="9"/>
  <c r="I26" i="9"/>
  <c r="I23" i="9"/>
  <c r="J22" i="9"/>
  <c r="P119" i="9"/>
  <c r="P122" i="9"/>
  <c r="Q118" i="9"/>
  <c r="U23" i="11"/>
  <c r="V22" i="11"/>
  <c r="AA6" i="14"/>
  <c r="AC6" i="14"/>
  <c r="AB6" i="14"/>
  <c r="I135" i="12"/>
  <c r="I134" i="12"/>
  <c r="J134" i="12"/>
  <c r="L39" i="11"/>
  <c r="M38" i="11"/>
  <c r="Y120" i="3"/>
  <c r="S121" i="1"/>
  <c r="Q153" i="9"/>
  <c r="Q164" i="9"/>
  <c r="Q154" i="9"/>
  <c r="AA7" i="11"/>
  <c r="AA6" i="11"/>
  <c r="AB6" i="11"/>
  <c r="AC6" i="11"/>
  <c r="K111" i="2"/>
  <c r="K122" i="2"/>
  <c r="W24" i="3"/>
  <c r="AD36" i="3"/>
  <c r="S56" i="11"/>
  <c r="S62" i="10"/>
  <c r="S64" i="11"/>
  <c r="M119" i="11"/>
  <c r="N118" i="11"/>
  <c r="AB134" i="11"/>
  <c r="AA135" i="11"/>
  <c r="AC134" i="11"/>
  <c r="L31" i="1"/>
  <c r="R31" i="1"/>
  <c r="F58" i="7"/>
  <c r="AF25" i="12"/>
  <c r="AG25" i="12" s="1"/>
  <c r="AH25" i="12" s="1"/>
  <c r="AI25" i="12" s="1"/>
  <c r="AJ25" i="12" s="1"/>
  <c r="AK25" i="12" s="1"/>
  <c r="AK33" i="12" s="1"/>
  <c r="AK34" i="12" s="1"/>
  <c r="F22" i="3"/>
  <c r="M111" i="2"/>
  <c r="K40" i="10"/>
  <c r="K41" i="10"/>
  <c r="H22" i="3"/>
  <c r="K133" i="10"/>
  <c r="L134" i="10" s="1"/>
  <c r="D135" i="2"/>
  <c r="D133" i="2" s="1"/>
  <c r="P136" i="2"/>
  <c r="D113" i="2"/>
  <c r="AL89" i="13"/>
  <c r="AM89" i="13" s="1"/>
  <c r="AN89" i="13" s="1"/>
  <c r="AO89" i="13" s="1"/>
  <c r="AP89" i="13" s="1"/>
  <c r="AQ89" i="13" s="1"/>
  <c r="AR89" i="13" s="1"/>
  <c r="AS89" i="13" s="1"/>
  <c r="AT89" i="13" s="1"/>
  <c r="AU89" i="13" s="1"/>
  <c r="AV89" i="13" s="1"/>
  <c r="AW89" i="13" s="1"/>
  <c r="AX89" i="13" s="1"/>
  <c r="AY89" i="13" s="1"/>
  <c r="AZ89" i="13" s="1"/>
  <c r="BA89" i="13" s="1"/>
  <c r="BB89" i="13" s="1"/>
  <c r="BC89" i="13" s="1"/>
  <c r="BD89" i="13" s="1"/>
  <c r="BE89" i="13" s="1"/>
  <c r="BF89" i="13" s="1"/>
  <c r="BG89" i="13" s="1"/>
  <c r="BH89" i="13" s="1"/>
  <c r="BI89" i="13" s="1"/>
  <c r="BJ89" i="13" s="1"/>
  <c r="BK89" i="13" s="1"/>
  <c r="BL89" i="13" s="1"/>
  <c r="BM89" i="13" s="1"/>
  <c r="BN89" i="13" s="1"/>
  <c r="BO89" i="13" s="1"/>
  <c r="AF89" i="13"/>
  <c r="AG89" i="13" s="1"/>
  <c r="AH89" i="13" s="1"/>
  <c r="AI89" i="13" s="1"/>
  <c r="AJ89" i="13" s="1"/>
  <c r="AK89" i="13" s="1"/>
  <c r="AK97" i="13" s="1"/>
  <c r="F123" i="7"/>
  <c r="J146" i="2"/>
  <c r="J144" i="2" s="1"/>
  <c r="P57" i="16"/>
  <c r="P56" i="16"/>
  <c r="AJ48" i="10"/>
  <c r="AJ119" i="2"/>
  <c r="AJ16" i="2" s="1"/>
  <c r="AJ111" i="1"/>
  <c r="AJ120" i="2"/>
  <c r="AJ17" i="2" s="1"/>
  <c r="AL92" i="9"/>
  <c r="AK53" i="16"/>
  <c r="AH66" i="3"/>
  <c r="AL124" i="12"/>
  <c r="AK125" i="16"/>
  <c r="AK126" i="16"/>
  <c r="AI120" i="2"/>
  <c r="AI17" i="2" s="1"/>
  <c r="AL44" i="12"/>
  <c r="AL44" i="2" s="1"/>
  <c r="AK61" i="2"/>
  <c r="AK126" i="13"/>
  <c r="G54" i="9"/>
  <c r="F55" i="9"/>
  <c r="S54" i="16"/>
  <c r="R55" i="16"/>
  <c r="G54" i="13"/>
  <c r="H54" i="13"/>
  <c r="AG144" i="2"/>
  <c r="Q54" i="11"/>
  <c r="P55" i="11"/>
  <c r="U54" i="11"/>
  <c r="T55" i="11"/>
  <c r="W55" i="15"/>
  <c r="T13" i="3"/>
  <c r="AD13" i="3" s="1"/>
  <c r="M7" i="10"/>
  <c r="M6" i="10"/>
  <c r="AA22" i="10"/>
  <c r="Z23" i="10"/>
  <c r="M54" i="14"/>
  <c r="M55" i="14"/>
  <c r="AG53" i="16"/>
  <c r="AH54" i="16" s="1"/>
  <c r="X55" i="17"/>
  <c r="X54" i="17"/>
  <c r="Y54" i="17"/>
  <c r="F86" i="10"/>
  <c r="F87" i="10"/>
  <c r="U54" i="15"/>
  <c r="U55" i="15"/>
  <c r="J55" i="15"/>
  <c r="J54" i="15"/>
  <c r="U55" i="16"/>
  <c r="U54" i="16"/>
  <c r="AG56" i="11"/>
  <c r="AG57" i="11"/>
  <c r="T86" i="10"/>
  <c r="S87" i="10"/>
  <c r="AD57" i="3"/>
  <c r="S70" i="10"/>
  <c r="H56" i="17"/>
  <c r="H62" i="10"/>
  <c r="AA64" i="17"/>
  <c r="AD64" i="17"/>
  <c r="J22" i="17"/>
  <c r="I22" i="17"/>
  <c r="S70" i="16"/>
  <c r="T70" i="16"/>
  <c r="AF61" i="16"/>
  <c r="AF53" i="16" s="1"/>
  <c r="AB53" i="16"/>
  <c r="U38" i="15"/>
  <c r="T38" i="15"/>
  <c r="N22" i="15"/>
  <c r="P154" i="9"/>
  <c r="AC148" i="9"/>
  <c r="Q150" i="9"/>
  <c r="W64" i="13"/>
  <c r="AD64" i="13"/>
  <c r="E151" i="9"/>
  <c r="E150" i="9"/>
  <c r="F150" i="9"/>
  <c r="Z39" i="11"/>
  <c r="Z38" i="11"/>
  <c r="AB68" i="9"/>
  <c r="O70" i="9"/>
  <c r="AA68" i="9"/>
  <c r="V71" i="8"/>
  <c r="V70" i="8"/>
  <c r="X74" i="8"/>
  <c r="X70" i="8"/>
  <c r="X71" i="8"/>
  <c r="X39" i="8"/>
  <c r="X42" i="8"/>
  <c r="W87" i="17"/>
  <c r="X86" i="17"/>
  <c r="O38" i="17"/>
  <c r="AB36" i="17"/>
  <c r="O39" i="17"/>
  <c r="AA36" i="17"/>
  <c r="U119" i="16"/>
  <c r="U118" i="16"/>
  <c r="W53" i="16"/>
  <c r="U87" i="14"/>
  <c r="U86" i="14"/>
  <c r="AG125" i="10"/>
  <c r="AH117" i="10" s="1"/>
  <c r="AC117" i="10"/>
  <c r="M38" i="12"/>
  <c r="L38" i="12"/>
  <c r="S135" i="10"/>
  <c r="Y119" i="10"/>
  <c r="S23" i="9"/>
  <c r="S26" i="9"/>
  <c r="X70" i="16"/>
  <c r="W71" i="16"/>
  <c r="Y57" i="13"/>
  <c r="Y56" i="13"/>
  <c r="AD57" i="13"/>
  <c r="I22" i="13"/>
  <c r="J22" i="13"/>
  <c r="Z55" i="17"/>
  <c r="M22" i="17"/>
  <c r="L23" i="17"/>
  <c r="O6" i="17"/>
  <c r="Y64" i="16"/>
  <c r="Z119" i="15"/>
  <c r="AA118" i="15"/>
  <c r="Y103" i="14"/>
  <c r="Y102" i="14"/>
  <c r="W118" i="13"/>
  <c r="X118" i="13"/>
  <c r="W7" i="10"/>
  <c r="X135" i="10"/>
  <c r="AB103" i="10"/>
  <c r="AF109" i="10"/>
  <c r="AB87" i="9"/>
  <c r="AB90" i="9"/>
  <c r="AD90" i="3"/>
  <c r="AD88" i="3" s="1"/>
  <c r="R12" i="3"/>
  <c r="U118" i="12"/>
  <c r="T118" i="12"/>
  <c r="X87" i="15"/>
  <c r="X86" i="15"/>
  <c r="I6" i="16"/>
  <c r="J6" i="16"/>
  <c r="I7" i="16"/>
  <c r="F71" i="15"/>
  <c r="F70" i="15"/>
  <c r="Z22" i="15"/>
  <c r="Y22" i="15"/>
  <c r="S71" i="11"/>
  <c r="S70" i="11"/>
  <c r="W151" i="9"/>
  <c r="X150" i="9"/>
  <c r="W71" i="9"/>
  <c r="W74" i="9"/>
  <c r="N53" i="9"/>
  <c r="N62" i="9"/>
  <c r="T135" i="17"/>
  <c r="U134" i="17"/>
  <c r="Y38" i="14"/>
  <c r="Y39" i="14"/>
  <c r="V113" i="2"/>
  <c r="V10" i="2" s="1"/>
  <c r="F55" i="11"/>
  <c r="I144" i="10"/>
  <c r="AF142" i="10"/>
  <c r="AF144" i="10" s="1"/>
  <c r="AB144" i="10"/>
  <c r="AB136" i="10"/>
  <c r="AC135" i="11"/>
  <c r="AC132" i="11"/>
  <c r="T7" i="11"/>
  <c r="U6" i="11"/>
  <c r="S7" i="11"/>
  <c r="S6" i="11"/>
  <c r="G7" i="11"/>
  <c r="H6" i="11"/>
  <c r="K23" i="12"/>
  <c r="L22" i="12"/>
  <c r="P134" i="2"/>
  <c r="K56" i="12"/>
  <c r="K62" i="10"/>
  <c r="AF142" i="2"/>
  <c r="AF16" i="12"/>
  <c r="AF64" i="13"/>
  <c r="L179" i="2"/>
  <c r="L177" i="2" s="1"/>
  <c r="P181" i="2"/>
  <c r="P179" i="2" s="1"/>
  <c r="AG179" i="2"/>
  <c r="AG177" i="2" s="1"/>
  <c r="AJ29" i="2"/>
  <c r="AJ30" i="2"/>
  <c r="F94" i="7"/>
  <c r="T11" i="2"/>
  <c r="Z86" i="17"/>
  <c r="K64" i="17"/>
  <c r="AG37" i="12"/>
  <c r="AF37" i="12"/>
  <c r="AA70" i="9"/>
  <c r="Z71" i="9"/>
  <c r="O134" i="17"/>
  <c r="L135" i="17"/>
  <c r="M134" i="17"/>
  <c r="M7" i="16"/>
  <c r="N6" i="16"/>
  <c r="G22" i="9"/>
  <c r="F26" i="9"/>
  <c r="AB118" i="17"/>
  <c r="AC118" i="17"/>
  <c r="AA119" i="17"/>
  <c r="H119" i="9"/>
  <c r="H122" i="9"/>
  <c r="U135" i="12"/>
  <c r="V134" i="12"/>
  <c r="AC86" i="9"/>
  <c r="AC87" i="9"/>
  <c r="AC90" i="9"/>
  <c r="AF99" i="9" s="1"/>
  <c r="M35" i="3"/>
  <c r="M33" i="3" s="1"/>
  <c r="P36" i="3"/>
  <c r="AA56" i="11"/>
  <c r="AA57" i="11"/>
  <c r="AA62" i="10"/>
  <c r="AL89" i="11"/>
  <c r="AM89" i="11" s="1"/>
  <c r="AN89" i="11" s="1"/>
  <c r="AO89" i="11" s="1"/>
  <c r="AP89" i="11" s="1"/>
  <c r="AQ89" i="11" s="1"/>
  <c r="AR89" i="11" s="1"/>
  <c r="AS89" i="11" s="1"/>
  <c r="AT89" i="11" s="1"/>
  <c r="AU89" i="11" s="1"/>
  <c r="AV89" i="11" s="1"/>
  <c r="AW89" i="11" s="1"/>
  <c r="AX89" i="11" s="1"/>
  <c r="AY89" i="11" s="1"/>
  <c r="AZ89" i="11" s="1"/>
  <c r="BA89" i="11" s="1"/>
  <c r="BB89" i="11" s="1"/>
  <c r="BC89" i="11" s="1"/>
  <c r="BD89" i="11" s="1"/>
  <c r="BE89" i="11" s="1"/>
  <c r="BF89" i="11" s="1"/>
  <c r="BG89" i="11" s="1"/>
  <c r="BH89" i="11" s="1"/>
  <c r="BI89" i="11" s="1"/>
  <c r="BJ89" i="11" s="1"/>
  <c r="BK89" i="11" s="1"/>
  <c r="BL89" i="11" s="1"/>
  <c r="BM89" i="11" s="1"/>
  <c r="BN89" i="11" s="1"/>
  <c r="BO89" i="11" s="1"/>
  <c r="F33" i="7"/>
  <c r="AF89" i="11"/>
  <c r="AG89" i="11" s="1"/>
  <c r="AH89" i="11" s="1"/>
  <c r="AI89" i="11" s="1"/>
  <c r="AJ89" i="11" s="1"/>
  <c r="AK89" i="11" s="1"/>
  <c r="E26" i="3"/>
  <c r="E12" i="3" s="1"/>
  <c r="E35" i="3"/>
  <c r="E33" i="3" s="1"/>
  <c r="H21" i="10"/>
  <c r="H23" i="10" s="1"/>
  <c r="I7" i="10"/>
  <c r="W44" i="3"/>
  <c r="P45" i="3"/>
  <c r="AL89" i="16"/>
  <c r="AM89" i="16" s="1"/>
  <c r="AN89" i="16" s="1"/>
  <c r="AO89" i="16" s="1"/>
  <c r="AP89" i="16" s="1"/>
  <c r="AQ89" i="16" s="1"/>
  <c r="AR89" i="16" s="1"/>
  <c r="AS89" i="16" s="1"/>
  <c r="AT89" i="16" s="1"/>
  <c r="AU89" i="16" s="1"/>
  <c r="AV89" i="16" s="1"/>
  <c r="AW89" i="16" s="1"/>
  <c r="AX89" i="16" s="1"/>
  <c r="AY89" i="16" s="1"/>
  <c r="AZ89" i="16" s="1"/>
  <c r="BA89" i="16" s="1"/>
  <c r="BB89" i="16" s="1"/>
  <c r="BC89" i="16" s="1"/>
  <c r="BD89" i="16" s="1"/>
  <c r="BE89" i="16" s="1"/>
  <c r="BF89" i="16" s="1"/>
  <c r="BG89" i="16" s="1"/>
  <c r="BH89" i="16" s="1"/>
  <c r="BI89" i="16" s="1"/>
  <c r="BJ89" i="16" s="1"/>
  <c r="BK89" i="16" s="1"/>
  <c r="BL89" i="16" s="1"/>
  <c r="BM89" i="16" s="1"/>
  <c r="BN89" i="16" s="1"/>
  <c r="BO89" i="16" s="1"/>
  <c r="AF89" i="16"/>
  <c r="AG89" i="16" s="1"/>
  <c r="AH89" i="16" s="1"/>
  <c r="AI89" i="16" s="1"/>
  <c r="AJ89" i="16" s="1"/>
  <c r="AK89" i="16" s="1"/>
  <c r="AK97" i="16" s="1"/>
  <c r="F258" i="7"/>
  <c r="R90" i="3"/>
  <c r="R88" i="3" s="1"/>
  <c r="R29" i="3"/>
  <c r="V49" i="1"/>
  <c r="V41" i="1" s="1"/>
  <c r="T138" i="12"/>
  <c r="Y101" i="3"/>
  <c r="Y99" i="3" s="1"/>
  <c r="AD106" i="3"/>
  <c r="L137" i="17"/>
  <c r="L138" i="17"/>
  <c r="AD107" i="3"/>
  <c r="E168" i="2"/>
  <c r="E166" i="2" s="1"/>
  <c r="E114" i="2"/>
  <c r="AD100" i="3"/>
  <c r="M70" i="10"/>
  <c r="U11" i="3"/>
  <c r="J271" i="2"/>
  <c r="R38" i="16"/>
  <c r="Q38" i="16"/>
  <c r="Q39" i="16"/>
  <c r="X87" i="16"/>
  <c r="Y86" i="16"/>
  <c r="T86" i="13"/>
  <c r="S87" i="13"/>
  <c r="AA135" i="17"/>
  <c r="AA134" i="17"/>
  <c r="T39" i="17"/>
  <c r="U38" i="17"/>
  <c r="Z84" i="8"/>
  <c r="AD73" i="8"/>
  <c r="AF73" i="8" s="1"/>
  <c r="AG73" i="8" s="1"/>
  <c r="AH73" i="8" s="1"/>
  <c r="AI73" i="8" s="1"/>
  <c r="AJ73" i="8" s="1"/>
  <c r="AK73" i="8" s="1"/>
  <c r="AL73" i="8" s="1"/>
  <c r="AM73" i="8" s="1"/>
  <c r="AN73" i="8" s="1"/>
  <c r="AO73" i="8" s="1"/>
  <c r="AP73" i="8" s="1"/>
  <c r="AQ73" i="8" s="1"/>
  <c r="AR73" i="8" s="1"/>
  <c r="AS73" i="8" s="1"/>
  <c r="AT73" i="8" s="1"/>
  <c r="AU73" i="8" s="1"/>
  <c r="AV73" i="8" s="1"/>
  <c r="AW73" i="8" s="1"/>
  <c r="AX73" i="8" s="1"/>
  <c r="AY73" i="8" s="1"/>
  <c r="AZ73" i="8" s="1"/>
  <c r="BA73" i="8" s="1"/>
  <c r="BB73" i="8" s="1"/>
  <c r="BC73" i="8" s="1"/>
  <c r="BD73" i="8" s="1"/>
  <c r="BE73" i="8" s="1"/>
  <c r="BF73" i="8" s="1"/>
  <c r="BG73" i="8" s="1"/>
  <c r="BH73" i="8" s="1"/>
  <c r="BI73" i="8" s="1"/>
  <c r="BJ73" i="8" s="1"/>
  <c r="BK73" i="8" s="1"/>
  <c r="BL73" i="8" s="1"/>
  <c r="BM73" i="8" s="1"/>
  <c r="BN73" i="8" s="1"/>
  <c r="BO73" i="8" s="1"/>
  <c r="Z73" i="8"/>
  <c r="M38" i="17"/>
  <c r="L38" i="17"/>
  <c r="L39" i="17"/>
  <c r="S70" i="9"/>
  <c r="R74" i="9"/>
  <c r="T64" i="11"/>
  <c r="U113" i="2"/>
  <c r="AG145" i="11"/>
  <c r="AC137" i="11"/>
  <c r="AD143" i="11" s="1"/>
  <c r="P34" i="3"/>
  <c r="P129" i="2"/>
  <c r="I124" i="2"/>
  <c r="I122" i="2" s="1"/>
  <c r="S46" i="3"/>
  <c r="S25" i="3"/>
  <c r="D30" i="3"/>
  <c r="D44" i="3"/>
  <c r="I135" i="2"/>
  <c r="I133" i="2" s="1"/>
  <c r="AD112" i="13"/>
  <c r="AK111" i="13" s="1"/>
  <c r="AL105" i="13"/>
  <c r="AM105" i="13" s="1"/>
  <c r="AN105" i="13" s="1"/>
  <c r="AO105" i="13" s="1"/>
  <c r="AP105" i="13" s="1"/>
  <c r="AQ105" i="13" s="1"/>
  <c r="AR105" i="13" s="1"/>
  <c r="AS105" i="13" s="1"/>
  <c r="AT105" i="13" s="1"/>
  <c r="AU105" i="13" s="1"/>
  <c r="AV105" i="13" s="1"/>
  <c r="AW105" i="13" s="1"/>
  <c r="AX105" i="13" s="1"/>
  <c r="AY105" i="13" s="1"/>
  <c r="AZ105" i="13" s="1"/>
  <c r="BA105" i="13" s="1"/>
  <c r="BB105" i="13" s="1"/>
  <c r="BC105" i="13" s="1"/>
  <c r="BD105" i="13" s="1"/>
  <c r="BE105" i="13" s="1"/>
  <c r="BF105" i="13" s="1"/>
  <c r="BG105" i="13" s="1"/>
  <c r="BH105" i="13" s="1"/>
  <c r="BI105" i="13" s="1"/>
  <c r="BJ105" i="13" s="1"/>
  <c r="BK105" i="13" s="1"/>
  <c r="BL105" i="13" s="1"/>
  <c r="BM105" i="13" s="1"/>
  <c r="BN105" i="13" s="1"/>
  <c r="BO105" i="13" s="1"/>
  <c r="Z113" i="2"/>
  <c r="Z10" i="2" s="1"/>
  <c r="O114" i="2"/>
  <c r="AD142" i="2"/>
  <c r="P196" i="2"/>
  <c r="I190" i="2"/>
  <c r="I188" i="2" s="1"/>
  <c r="I113" i="2"/>
  <c r="E190" i="2"/>
  <c r="E188" i="2" s="1"/>
  <c r="P195" i="2"/>
  <c r="I74" i="9"/>
  <c r="J70" i="9"/>
  <c r="K99" i="3"/>
  <c r="F253" i="7"/>
  <c r="AF73" i="16"/>
  <c r="AG73" i="16" s="1"/>
  <c r="AH73" i="16" s="1"/>
  <c r="AI73" i="16" s="1"/>
  <c r="AJ73" i="16" s="1"/>
  <c r="AK73" i="16" s="1"/>
  <c r="AK81" i="16" s="1"/>
  <c r="P117" i="3"/>
  <c r="F86" i="9"/>
  <c r="AA23" i="10"/>
  <c r="Y26" i="3"/>
  <c r="Y12" i="3" s="1"/>
  <c r="X29" i="3"/>
  <c r="X15" i="3" s="1"/>
  <c r="X35" i="3"/>
  <c r="X33" i="3" s="1"/>
  <c r="K115" i="2"/>
  <c r="P127" i="2"/>
  <c r="AC115" i="2"/>
  <c r="AC12" i="2" s="1"/>
  <c r="N22" i="12"/>
  <c r="N23" i="12"/>
  <c r="M29" i="1"/>
  <c r="AC133" i="2"/>
  <c r="AD185" i="2"/>
  <c r="M135" i="14"/>
  <c r="M134" i="14"/>
  <c r="W42" i="8"/>
  <c r="W39" i="8"/>
  <c r="Y42" i="8"/>
  <c r="Z38" i="8"/>
  <c r="E271" i="2"/>
  <c r="L69" i="8"/>
  <c r="L274" i="2"/>
  <c r="L72" i="8"/>
  <c r="X56" i="17"/>
  <c r="X64" i="17"/>
  <c r="P239" i="2"/>
  <c r="N71" i="8"/>
  <c r="O70" i="8"/>
  <c r="S135" i="9"/>
  <c r="S138" i="9"/>
  <c r="U33" i="3"/>
  <c r="M55" i="11"/>
  <c r="J53" i="11"/>
  <c r="J55" i="11" s="1"/>
  <c r="P85" i="10"/>
  <c r="P87" i="10"/>
  <c r="E71" i="10"/>
  <c r="AA7" i="13"/>
  <c r="AA6" i="13"/>
  <c r="X146" i="2"/>
  <c r="AD148" i="2"/>
  <c r="AG128" i="15"/>
  <c r="AG173" i="2"/>
  <c r="AG118" i="2" s="1"/>
  <c r="AG15" i="2" s="1"/>
  <c r="H188" i="2"/>
  <c r="M71" i="17"/>
  <c r="N70" i="17"/>
  <c r="K29" i="1"/>
  <c r="AG49" i="8"/>
  <c r="D126" i="3"/>
  <c r="D97" i="9"/>
  <c r="Z135" i="9"/>
  <c r="U131" i="9"/>
  <c r="P129" i="3"/>
  <c r="G147" i="3"/>
  <c r="AC40" i="8"/>
  <c r="O161" i="9"/>
  <c r="M137" i="9"/>
  <c r="AD137" i="9"/>
  <c r="AD40" i="8"/>
  <c r="Z137" i="9"/>
  <c r="L145" i="9"/>
  <c r="Z63" i="9"/>
  <c r="M136" i="9"/>
  <c r="K118" i="17"/>
  <c r="AB120" i="9"/>
  <c r="F115" i="2"/>
  <c r="F12" i="2" s="1"/>
  <c r="E55" i="11"/>
  <c r="AD8" i="13"/>
  <c r="AD9" i="13"/>
  <c r="AD16" i="13"/>
  <c r="M71" i="10"/>
  <c r="K137" i="17"/>
  <c r="K138" i="17"/>
  <c r="L23" i="9"/>
  <c r="W126" i="3"/>
  <c r="W116" i="3" s="1"/>
  <c r="AD97" i="9"/>
  <c r="AK96" i="9" s="1"/>
  <c r="V152" i="9"/>
  <c r="X250" i="2"/>
  <c r="J162" i="9"/>
  <c r="J161" i="9"/>
  <c r="J130" i="3"/>
  <c r="J120" i="3" s="1"/>
  <c r="S162" i="9"/>
  <c r="U130" i="3"/>
  <c r="U120" i="3" s="1"/>
  <c r="U16" i="3" s="1"/>
  <c r="I119" i="10"/>
  <c r="F146" i="2"/>
  <c r="F144" i="2" s="1"/>
  <c r="Q135" i="16"/>
  <c r="Q134" i="16"/>
  <c r="P103" i="3"/>
  <c r="AD103" i="3"/>
  <c r="R101" i="3"/>
  <c r="R99" i="3" s="1"/>
  <c r="F135" i="9"/>
  <c r="AA121" i="1"/>
  <c r="AA113" i="1" s="1"/>
  <c r="Y153" i="9"/>
  <c r="Y164" i="9"/>
  <c r="Q145" i="12"/>
  <c r="S52" i="3"/>
  <c r="AD52" i="3" s="1"/>
  <c r="S153" i="2"/>
  <c r="Q8" i="13"/>
  <c r="R133" i="13"/>
  <c r="R141" i="10"/>
  <c r="AB133" i="13"/>
  <c r="AB134" i="13" s="1"/>
  <c r="R136" i="13"/>
  <c r="T152" i="2"/>
  <c r="R137" i="13"/>
  <c r="X152" i="2"/>
  <c r="V136" i="13"/>
  <c r="X145" i="13"/>
  <c r="Z63" i="3"/>
  <c r="AD63" i="3" s="1"/>
  <c r="AA138" i="13"/>
  <c r="AC59" i="1"/>
  <c r="AC51" i="1" s="1"/>
  <c r="Q41" i="14"/>
  <c r="S156" i="2"/>
  <c r="Q46" i="10"/>
  <c r="AG46" i="14"/>
  <c r="AD41" i="14"/>
  <c r="U67" i="3"/>
  <c r="S47" i="10"/>
  <c r="F69" i="14"/>
  <c r="F61" i="14"/>
  <c r="F61" i="10" s="1"/>
  <c r="U69" i="14"/>
  <c r="V70" i="14" s="1"/>
  <c r="J73" i="14"/>
  <c r="J158" i="2"/>
  <c r="AC73" i="14"/>
  <c r="AC62" i="14"/>
  <c r="AC78" i="10"/>
  <c r="S68" i="3"/>
  <c r="S66" i="3" s="1"/>
  <c r="S24" i="3"/>
  <c r="I159" i="2"/>
  <c r="I157" i="2" s="1"/>
  <c r="I155" i="2" s="1"/>
  <c r="I62" i="14"/>
  <c r="L159" i="2"/>
  <c r="L88" i="14"/>
  <c r="AA160" i="2"/>
  <c r="Y62" i="14"/>
  <c r="F71" i="3"/>
  <c r="F111" i="10"/>
  <c r="F112" i="10" s="1"/>
  <c r="AC23" i="11"/>
  <c r="AC21" i="11"/>
  <c r="AB21" i="12"/>
  <c r="AB22" i="12" s="1"/>
  <c r="AA72" i="12"/>
  <c r="AA73" i="12"/>
  <c r="K89" i="12"/>
  <c r="K137" i="2"/>
  <c r="K119" i="12"/>
  <c r="Z119" i="12"/>
  <c r="AB47" i="3"/>
  <c r="Z79" i="10"/>
  <c r="L37" i="13"/>
  <c r="AG62" i="3"/>
  <c r="AG128" i="13"/>
  <c r="M123" i="3"/>
  <c r="J246" i="2"/>
  <c r="J236" i="2" s="1"/>
  <c r="J234" i="2" s="1"/>
  <c r="J88" i="9"/>
  <c r="I161" i="9"/>
  <c r="O130" i="3"/>
  <c r="O120" i="3" s="1"/>
  <c r="O162" i="9"/>
  <c r="Z164" i="9"/>
  <c r="Z161" i="9"/>
  <c r="AG77" i="11"/>
  <c r="AH69" i="11" s="1"/>
  <c r="AH53" i="11" s="1"/>
  <c r="AC71" i="11"/>
  <c r="X21" i="13"/>
  <c r="AF126" i="13"/>
  <c r="AB121" i="13"/>
  <c r="F114" i="2"/>
  <c r="G119" i="2"/>
  <c r="G16" i="2" s="1"/>
  <c r="M71" i="12"/>
  <c r="Q37" i="13"/>
  <c r="Q39" i="13" s="1"/>
  <c r="T151" i="2"/>
  <c r="R120" i="13"/>
  <c r="G7" i="14"/>
  <c r="Z39" i="8"/>
  <c r="I274" i="2"/>
  <c r="I72" i="8"/>
  <c r="Y39" i="9"/>
  <c r="Y23" i="11"/>
  <c r="D69" i="11"/>
  <c r="D71" i="11"/>
  <c r="W95" i="10"/>
  <c r="X110" i="10"/>
  <c r="AD112" i="10" s="1"/>
  <c r="Q119" i="11"/>
  <c r="T127" i="10"/>
  <c r="T128" i="10" s="1"/>
  <c r="F145" i="10"/>
  <c r="Q138" i="11"/>
  <c r="S39" i="1"/>
  <c r="S31" i="1" s="1"/>
  <c r="W5" i="12"/>
  <c r="W7" i="12" s="1"/>
  <c r="AG13" i="13"/>
  <c r="AH5" i="13" s="1"/>
  <c r="AC7" i="13"/>
  <c r="P21" i="13"/>
  <c r="P29" i="10"/>
  <c r="D55" i="13"/>
  <c r="D133" i="13"/>
  <c r="D135" i="13"/>
  <c r="AG37" i="14"/>
  <c r="AF37" i="14"/>
  <c r="T69" i="14"/>
  <c r="T88" i="14"/>
  <c r="V159" i="2"/>
  <c r="AD89" i="14"/>
  <c r="AG96" i="14"/>
  <c r="AG70" i="3"/>
  <c r="AF101" i="14"/>
  <c r="AG101" i="14"/>
  <c r="AG53" i="14" s="1"/>
  <c r="R133" i="14"/>
  <c r="V145" i="14"/>
  <c r="X74" i="3"/>
  <c r="D24" i="15"/>
  <c r="D25" i="15"/>
  <c r="U169" i="2"/>
  <c r="S73" i="15"/>
  <c r="AF162" i="2"/>
  <c r="AF128" i="14"/>
  <c r="G145" i="14"/>
  <c r="G74" i="3"/>
  <c r="AB69" i="1"/>
  <c r="AB61" i="1" s="1"/>
  <c r="Z137" i="14"/>
  <c r="U175" i="2"/>
  <c r="AD175" i="2" s="1"/>
  <c r="AD8" i="15"/>
  <c r="AD86" i="3"/>
  <c r="AF47" i="15"/>
  <c r="AF78" i="3" s="1"/>
  <c r="AD48" i="15"/>
  <c r="AK47" i="15" s="1"/>
  <c r="AK48" i="15" s="1"/>
  <c r="AF79" i="15"/>
  <c r="AB63" i="15"/>
  <c r="N85" i="15"/>
  <c r="N61" i="15"/>
  <c r="AF93" i="15"/>
  <c r="AB85" i="15"/>
  <c r="H69" i="15"/>
  <c r="H71" i="15"/>
  <c r="X81" i="3"/>
  <c r="AD96" i="15"/>
  <c r="W79" i="1"/>
  <c r="U137" i="15"/>
  <c r="Z145" i="15"/>
  <c r="AB85" i="3"/>
  <c r="AB77" i="3" s="1"/>
  <c r="AG97" i="3"/>
  <c r="AG16" i="16"/>
  <c r="P89" i="16"/>
  <c r="P88" i="16"/>
  <c r="R181" i="2"/>
  <c r="V181" i="2"/>
  <c r="V179" i="2" s="1"/>
  <c r="V177" i="2" s="1"/>
  <c r="T89" i="16"/>
  <c r="T88" i="16"/>
  <c r="X89" i="16"/>
  <c r="X62" i="16"/>
  <c r="AD64" i="16" s="1"/>
  <c r="AB88" i="16"/>
  <c r="AB89" i="16"/>
  <c r="I119" i="12"/>
  <c r="AC71" i="13"/>
  <c r="X39" i="14"/>
  <c r="O87" i="14"/>
  <c r="Z69" i="15"/>
  <c r="AA70" i="15" s="1"/>
  <c r="Z71" i="15"/>
  <c r="V85" i="15"/>
  <c r="V87" i="15" s="1"/>
  <c r="U119" i="12"/>
  <c r="K39" i="13"/>
  <c r="AC103" i="13"/>
  <c r="W85" i="14"/>
  <c r="E137" i="15"/>
  <c r="E138" i="15"/>
  <c r="W85" i="16"/>
  <c r="E69" i="16"/>
  <c r="AF126" i="16"/>
  <c r="AB120" i="16"/>
  <c r="AD41" i="17"/>
  <c r="L39" i="14"/>
  <c r="J135" i="14"/>
  <c r="Z103" i="15"/>
  <c r="AA135" i="15"/>
  <c r="V69" i="16"/>
  <c r="V71" i="16" s="1"/>
  <c r="AI63" i="14"/>
  <c r="AI64" i="14" s="1"/>
  <c r="AI57" i="14"/>
  <c r="AI60" i="14"/>
  <c r="AI67" i="2" s="1"/>
  <c r="AI65" i="2" s="1"/>
  <c r="AI61" i="14"/>
  <c r="AF9" i="17"/>
  <c r="AG9" i="17" s="1"/>
  <c r="AH9" i="17" s="1"/>
  <c r="AI9" i="17" s="1"/>
  <c r="AJ9" i="17" s="1"/>
  <c r="AL9" i="17"/>
  <c r="AM9" i="17" s="1"/>
  <c r="AN9" i="17" s="1"/>
  <c r="AO9" i="17" s="1"/>
  <c r="AP9" i="17" s="1"/>
  <c r="AQ9" i="17" s="1"/>
  <c r="AR9" i="17" s="1"/>
  <c r="AS9" i="17" s="1"/>
  <c r="AT9" i="17" s="1"/>
  <c r="AU9" i="17" s="1"/>
  <c r="AV9" i="17" s="1"/>
  <c r="AW9" i="17" s="1"/>
  <c r="AX9" i="17" s="1"/>
  <c r="AY9" i="17" s="1"/>
  <c r="AZ9" i="17" s="1"/>
  <c r="BA9" i="17" s="1"/>
  <c r="BB9" i="17" s="1"/>
  <c r="BC9" i="17" s="1"/>
  <c r="BD9" i="17" s="1"/>
  <c r="BE9" i="17" s="1"/>
  <c r="BF9" i="17" s="1"/>
  <c r="BG9" i="17" s="1"/>
  <c r="BH9" i="17" s="1"/>
  <c r="BI9" i="17" s="1"/>
  <c r="BJ9" i="17" s="1"/>
  <c r="BK9" i="17" s="1"/>
  <c r="BL9" i="17" s="1"/>
  <c r="BM9" i="17" s="1"/>
  <c r="BN9" i="17" s="1"/>
  <c r="BO9" i="17" s="1"/>
  <c r="AD8" i="17"/>
  <c r="Z9" i="17"/>
  <c r="U178" i="2"/>
  <c r="S40" i="16"/>
  <c r="AB197" i="2"/>
  <c r="AB188" i="2" s="1"/>
  <c r="AJ60" i="16"/>
  <c r="AJ61" i="16"/>
  <c r="AK124" i="17"/>
  <c r="AK124" i="10" s="1"/>
  <c r="O71" i="16"/>
  <c r="AA181" i="2"/>
  <c r="AA179" i="2" s="1"/>
  <c r="AA177" i="2" s="1"/>
  <c r="Y88" i="16"/>
  <c r="K7" i="17"/>
  <c r="K5" i="17"/>
  <c r="N23" i="17"/>
  <c r="N21" i="17"/>
  <c r="R189" i="2"/>
  <c r="F136" i="16"/>
  <c r="AJ53" i="15"/>
  <c r="AF89" i="17"/>
  <c r="AG89" i="17" s="1"/>
  <c r="AH89" i="17" s="1"/>
  <c r="AI89" i="17" s="1"/>
  <c r="AJ89" i="17" s="1"/>
  <c r="AK89" i="17" s="1"/>
  <c r="AL89" i="17"/>
  <c r="AM89" i="17" s="1"/>
  <c r="AN89" i="17" s="1"/>
  <c r="AO89" i="17" s="1"/>
  <c r="AP89" i="17" s="1"/>
  <c r="AQ89" i="17" s="1"/>
  <c r="AR89" i="17" s="1"/>
  <c r="AS89" i="17" s="1"/>
  <c r="AT89" i="17" s="1"/>
  <c r="AU89" i="17" s="1"/>
  <c r="AV89" i="17" s="1"/>
  <c r="AW89" i="17" s="1"/>
  <c r="AX89" i="17" s="1"/>
  <c r="AY89" i="17" s="1"/>
  <c r="AZ89" i="17" s="1"/>
  <c r="BA89" i="17" s="1"/>
  <c r="BB89" i="17" s="1"/>
  <c r="BC89" i="17" s="1"/>
  <c r="BD89" i="17" s="1"/>
  <c r="BE89" i="17" s="1"/>
  <c r="BF89" i="17" s="1"/>
  <c r="BG89" i="17" s="1"/>
  <c r="BH89" i="17" s="1"/>
  <c r="BI89" i="17" s="1"/>
  <c r="BJ89" i="17" s="1"/>
  <c r="BK89" i="17" s="1"/>
  <c r="BL89" i="17" s="1"/>
  <c r="BM89" i="17" s="1"/>
  <c r="BN89" i="17" s="1"/>
  <c r="BO89" i="17" s="1"/>
  <c r="M128" i="17"/>
  <c r="F138" i="17"/>
  <c r="F137" i="17"/>
  <c r="H144" i="17"/>
  <c r="H145" i="17"/>
  <c r="AH109" i="10"/>
  <c r="AI101" i="10" s="1"/>
  <c r="AI141" i="10"/>
  <c r="AJ133" i="10" s="1"/>
  <c r="AJ65" i="14"/>
  <c r="AJ66" i="16"/>
  <c r="AJ58" i="16" s="1"/>
  <c r="AD25" i="17"/>
  <c r="R145" i="17"/>
  <c r="R144" i="17"/>
  <c r="AI49" i="9"/>
  <c r="AI145" i="11"/>
  <c r="AI39" i="1" s="1"/>
  <c r="AJ53" i="14"/>
  <c r="AJ54" i="14" s="1"/>
  <c r="AJ146" i="10"/>
  <c r="AD105" i="17"/>
  <c r="R193" i="2"/>
  <c r="AD121" i="17"/>
  <c r="AD73" i="17"/>
  <c r="AD137" i="17"/>
  <c r="AI22" i="1"/>
  <c r="AI11" i="1"/>
  <c r="AI9" i="1" s="1"/>
  <c r="AI99" i="1"/>
  <c r="AI29" i="1" s="1"/>
  <c r="AI16" i="1" s="1"/>
  <c r="AJ32" i="10"/>
  <c r="AJ22" i="3"/>
  <c r="AH11" i="1"/>
  <c r="AJ113" i="2"/>
  <c r="AH93" i="1"/>
  <c r="AH91" i="1" s="1"/>
  <c r="AH23" i="1"/>
  <c r="AI63" i="10"/>
  <c r="AI190" i="2"/>
  <c r="AI188" i="2" s="1"/>
  <c r="AI113" i="2"/>
  <c r="AI13" i="10"/>
  <c r="AJ5" i="17"/>
  <c r="AH29" i="10"/>
  <c r="AI21" i="10" s="1"/>
  <c r="AI21" i="17"/>
  <c r="AJ69" i="17"/>
  <c r="AI101" i="2"/>
  <c r="AI24" i="2" s="1"/>
  <c r="AI76" i="10"/>
  <c r="AJ69" i="10" s="1"/>
  <c r="AH62" i="17"/>
  <c r="AH64" i="17" s="1"/>
  <c r="AH78" i="10"/>
  <c r="AH191" i="2"/>
  <c r="AI79" i="10"/>
  <c r="AI80" i="10" s="1"/>
  <c r="AI102" i="3"/>
  <c r="AI85" i="17"/>
  <c r="AH93" i="10"/>
  <c r="AI85" i="10" s="1"/>
  <c r="AI95" i="10"/>
  <c r="AI96" i="10" s="1"/>
  <c r="AI103" i="3"/>
  <c r="AI25" i="3" s="1"/>
  <c r="AI11" i="3" s="1"/>
  <c r="AI104" i="3"/>
  <c r="AI26" i="3" s="1"/>
  <c r="AI12" i="3" s="1"/>
  <c r="AI111" i="10"/>
  <c r="AI112" i="10" s="1"/>
  <c r="AH125" i="10"/>
  <c r="AI117" i="10" s="1"/>
  <c r="AI117" i="17"/>
  <c r="AI127" i="10"/>
  <c r="AI106" i="3"/>
  <c r="AI29" i="3" s="1"/>
  <c r="AI15" i="3" s="1"/>
  <c r="AJ104" i="3"/>
  <c r="AJ111" i="10"/>
  <c r="AJ193" i="2"/>
  <c r="AJ115" i="2" s="1"/>
  <c r="AJ12" i="2" s="1"/>
  <c r="AJ110" i="10"/>
  <c r="AJ192" i="2"/>
  <c r="AJ94" i="10"/>
  <c r="AJ195" i="2"/>
  <c r="AJ118" i="2" s="1"/>
  <c r="AJ15" i="2" s="1"/>
  <c r="AJ126" i="10"/>
  <c r="AJ128" i="10" s="1"/>
  <c r="AK101" i="10"/>
  <c r="AH48" i="10"/>
  <c r="AI108" i="3"/>
  <c r="AI15" i="10"/>
  <c r="AH13" i="10"/>
  <c r="AI5" i="10" s="1"/>
  <c r="AI5" i="17"/>
  <c r="AJ21" i="17"/>
  <c r="AI29" i="10"/>
  <c r="AJ21" i="10" s="1"/>
  <c r="AJ37" i="17"/>
  <c r="AI45" i="10"/>
  <c r="AJ37" i="10" s="1"/>
  <c r="AJ85" i="17"/>
  <c r="AI93" i="10"/>
  <c r="AJ85" i="10" s="1"/>
  <c r="AH104" i="3"/>
  <c r="AH111" i="10"/>
  <c r="AH112" i="10" s="1"/>
  <c r="AJ101" i="17"/>
  <c r="AI109" i="10"/>
  <c r="AJ101" i="10" s="1"/>
  <c r="AH127" i="10"/>
  <c r="AH128" i="10" s="1"/>
  <c r="AH106" i="3"/>
  <c r="AJ117" i="17"/>
  <c r="AI125" i="10"/>
  <c r="AJ117" i="10" s="1"/>
  <c r="AH107" i="3"/>
  <c r="AH143" i="10"/>
  <c r="AJ62" i="17"/>
  <c r="AJ78" i="10"/>
  <c r="AJ80" i="10" s="1"/>
  <c r="AH80" i="10"/>
  <c r="AK5" i="17"/>
  <c r="AK85" i="17"/>
  <c r="AK29" i="17"/>
  <c r="AK76" i="17"/>
  <c r="AK77" i="17" s="1"/>
  <c r="AK92" i="17"/>
  <c r="AK93" i="17" s="1"/>
  <c r="AK140" i="17"/>
  <c r="AK141" i="17" s="1"/>
  <c r="AK108" i="17"/>
  <c r="AK109" i="17" s="1"/>
  <c r="AJ5" i="10" l="1"/>
  <c r="AI48" i="10"/>
  <c r="AM243" i="9"/>
  <c r="AM224" i="2"/>
  <c r="S53" i="12"/>
  <c r="S61" i="10"/>
  <c r="AB117" i="10"/>
  <c r="AF125" i="10"/>
  <c r="U71" i="14"/>
  <c r="J16" i="3"/>
  <c r="AF67" i="9"/>
  <c r="P177" i="2"/>
  <c r="E111" i="2"/>
  <c r="W61" i="10"/>
  <c r="G86" i="10"/>
  <c r="AD56" i="11"/>
  <c r="AF56" i="11" s="1"/>
  <c r="Y112" i="3"/>
  <c r="AM133" i="13"/>
  <c r="AM140" i="13"/>
  <c r="AB119" i="10"/>
  <c r="AL141" i="16"/>
  <c r="AK158" i="9"/>
  <c r="G87" i="10"/>
  <c r="AL111" i="13"/>
  <c r="AD123" i="3"/>
  <c r="AL140" i="9"/>
  <c r="AL143" i="9" s="1"/>
  <c r="P190" i="2"/>
  <c r="P188" i="2" s="1"/>
  <c r="AB22" i="13"/>
  <c r="AB23" i="13"/>
  <c r="Z56" i="13"/>
  <c r="Z57" i="13"/>
  <c r="AD56" i="13"/>
  <c r="Z64" i="13"/>
  <c r="F111" i="1"/>
  <c r="F113" i="1"/>
  <c r="E113" i="3"/>
  <c r="E112" i="3" s="1"/>
  <c r="P169" i="2"/>
  <c r="P168" i="2" s="1"/>
  <c r="P166" i="2" s="1"/>
  <c r="R7" i="11"/>
  <c r="R6" i="11"/>
  <c r="AG56" i="15"/>
  <c r="AG57" i="15"/>
  <c r="AG127" i="3"/>
  <c r="AG117" i="3" s="1"/>
  <c r="AG12" i="3" s="1"/>
  <c r="AG113" i="9"/>
  <c r="AG133" i="2"/>
  <c r="AF5" i="10"/>
  <c r="AG5" i="10"/>
  <c r="AL138" i="12"/>
  <c r="AM138" i="12" s="1"/>
  <c r="AN138" i="12" s="1"/>
  <c r="AO138" i="12" s="1"/>
  <c r="AF138" i="12"/>
  <c r="AG138" i="12" s="1"/>
  <c r="AH138" i="12" s="1"/>
  <c r="AI138" i="12" s="1"/>
  <c r="AJ138" i="12" s="1"/>
  <c r="AK138" i="12" s="1"/>
  <c r="AK146" i="12" s="1"/>
  <c r="AM80" i="2"/>
  <c r="AN85" i="15"/>
  <c r="AM94" i="15"/>
  <c r="D271" i="2"/>
  <c r="D8" i="2"/>
  <c r="AL12" i="16"/>
  <c r="AL5" i="16"/>
  <c r="X134" i="12"/>
  <c r="W134" i="12"/>
  <c r="W135" i="12"/>
  <c r="L121" i="10"/>
  <c r="L120" i="10"/>
  <c r="L128" i="10"/>
  <c r="AA117" i="10"/>
  <c r="Z16" i="10"/>
  <c r="AB31" i="3"/>
  <c r="AB17" i="3" s="1"/>
  <c r="AK61" i="13"/>
  <c r="AK60" i="13"/>
  <c r="AK56" i="2" s="1"/>
  <c r="L24" i="10"/>
  <c r="L25" i="10"/>
  <c r="L32" i="10"/>
  <c r="F133" i="10"/>
  <c r="F135" i="10"/>
  <c r="J135" i="2"/>
  <c r="J133" i="2" s="1"/>
  <c r="J114" i="2"/>
  <c r="J11" i="2" s="1"/>
  <c r="AG32" i="12"/>
  <c r="V44" i="3"/>
  <c r="AD53" i="3"/>
  <c r="K120" i="2"/>
  <c r="K17" i="2" s="1"/>
  <c r="P142" i="2"/>
  <c r="R84" i="8"/>
  <c r="R74" i="8"/>
  <c r="R64" i="12"/>
  <c r="R63" i="10"/>
  <c r="R64" i="10" s="1"/>
  <c r="F33" i="6"/>
  <c r="AF89" i="9"/>
  <c r="AG89" i="9" s="1"/>
  <c r="AH89" i="9" s="1"/>
  <c r="AI89" i="9" s="1"/>
  <c r="AJ89" i="9" s="1"/>
  <c r="AK89" i="9" s="1"/>
  <c r="AL89" i="9" s="1"/>
  <c r="AM89" i="9" s="1"/>
  <c r="AN89" i="9" s="1"/>
  <c r="AO89" i="9" s="1"/>
  <c r="AP89" i="9" s="1"/>
  <c r="AQ89" i="9" s="1"/>
  <c r="AR89" i="9" s="1"/>
  <c r="AS89" i="9" s="1"/>
  <c r="AT89" i="9" s="1"/>
  <c r="AU89" i="9" s="1"/>
  <c r="AV89" i="9" s="1"/>
  <c r="AW89" i="9" s="1"/>
  <c r="AX89" i="9" s="1"/>
  <c r="AY89" i="9" s="1"/>
  <c r="AZ89" i="9" s="1"/>
  <c r="BA89" i="9" s="1"/>
  <c r="BB89" i="9" s="1"/>
  <c r="BC89" i="9" s="1"/>
  <c r="BD89" i="9" s="1"/>
  <c r="BE89" i="9" s="1"/>
  <c r="BF89" i="9" s="1"/>
  <c r="BG89" i="9" s="1"/>
  <c r="BH89" i="9" s="1"/>
  <c r="BI89" i="9" s="1"/>
  <c r="BJ89" i="9" s="1"/>
  <c r="BK89" i="9" s="1"/>
  <c r="BL89" i="9" s="1"/>
  <c r="BM89" i="9" s="1"/>
  <c r="BN89" i="9" s="1"/>
  <c r="BO89" i="9" s="1"/>
  <c r="Y57" i="11"/>
  <c r="Y56" i="11"/>
  <c r="S124" i="2"/>
  <c r="S122" i="2" s="1"/>
  <c r="S113" i="2"/>
  <c r="S10" i="2" s="1"/>
  <c r="AK60" i="11"/>
  <c r="AK34" i="2" s="1"/>
  <c r="AK32" i="2" s="1"/>
  <c r="AK61" i="11"/>
  <c r="D56" i="12"/>
  <c r="D57" i="12"/>
  <c r="M89" i="10"/>
  <c r="M96" i="10"/>
  <c r="M88" i="10"/>
  <c r="AC36" i="9"/>
  <c r="AC42" i="9"/>
  <c r="AF51" i="9" s="1"/>
  <c r="AC39" i="9"/>
  <c r="AG123" i="3"/>
  <c r="AG113" i="3" s="1"/>
  <c r="AG33" i="9"/>
  <c r="AK173" i="2"/>
  <c r="AK129" i="15"/>
  <c r="AK127" i="15"/>
  <c r="AG54" i="16"/>
  <c r="AD42" i="9"/>
  <c r="D232" i="2"/>
  <c r="AM124" i="9"/>
  <c r="AM117" i="9"/>
  <c r="P38" i="3"/>
  <c r="AL133" i="16"/>
  <c r="J232" i="2"/>
  <c r="AD64" i="11"/>
  <c r="V9" i="3"/>
  <c r="AJ66" i="10"/>
  <c r="R70" i="16"/>
  <c r="Q70" i="16"/>
  <c r="Q71" i="16"/>
  <c r="I22" i="12"/>
  <c r="I23" i="12"/>
  <c r="W56" i="11"/>
  <c r="W57" i="11"/>
  <c r="G24" i="3"/>
  <c r="G35" i="3"/>
  <c r="G33" i="3" s="1"/>
  <c r="L56" i="14"/>
  <c r="L57" i="14"/>
  <c r="L64" i="14"/>
  <c r="N57" i="14"/>
  <c r="N64" i="14"/>
  <c r="N56" i="14"/>
  <c r="G7" i="10"/>
  <c r="G5" i="10"/>
  <c r="H6" i="10" s="1"/>
  <c r="AG59" i="3"/>
  <c r="AG96" i="13"/>
  <c r="E56" i="13"/>
  <c r="E57" i="13"/>
  <c r="E64" i="13"/>
  <c r="N55" i="3"/>
  <c r="M136" i="10"/>
  <c r="M144" i="10"/>
  <c r="M137" i="10"/>
  <c r="AC117" i="3"/>
  <c r="AD117" i="3" s="1"/>
  <c r="AC124" i="3"/>
  <c r="W144" i="3"/>
  <c r="W16" i="3"/>
  <c r="L24" i="3"/>
  <c r="L10" i="3" s="1"/>
  <c r="L9" i="3" s="1"/>
  <c r="L7" i="3" s="1"/>
  <c r="L35" i="3"/>
  <c r="L33" i="3" s="1"/>
  <c r="X124" i="2"/>
  <c r="X122" i="2" s="1"/>
  <c r="X114" i="2"/>
  <c r="X11" i="2" s="1"/>
  <c r="AD126" i="2"/>
  <c r="AD124" i="2" s="1"/>
  <c r="N56" i="11"/>
  <c r="N57" i="11"/>
  <c r="F73" i="10"/>
  <c r="F72" i="10"/>
  <c r="F80" i="10"/>
  <c r="AD153" i="9"/>
  <c r="AA153" i="9"/>
  <c r="AC121" i="1"/>
  <c r="AC113" i="1" s="1"/>
  <c r="AA154" i="9"/>
  <c r="AA164" i="9"/>
  <c r="I29" i="3"/>
  <c r="I15" i="3" s="1"/>
  <c r="I46" i="3"/>
  <c r="I44" i="3" s="1"/>
  <c r="J6" i="11"/>
  <c r="I6" i="11"/>
  <c r="I7" i="11"/>
  <c r="AG69" i="9"/>
  <c r="AG59" i="9" s="1"/>
  <c r="AH69" i="9"/>
  <c r="E62" i="9"/>
  <c r="E53" i="9"/>
  <c r="E55" i="9"/>
  <c r="AL170" i="2"/>
  <c r="N74" i="9"/>
  <c r="N70" i="9"/>
  <c r="M242" i="2"/>
  <c r="M235" i="2"/>
  <c r="AF243" i="2"/>
  <c r="AF33" i="9"/>
  <c r="V55" i="11"/>
  <c r="V53" i="11"/>
  <c r="AD37" i="3"/>
  <c r="AA25" i="3"/>
  <c r="AA23" i="3" s="1"/>
  <c r="AA21" i="3" s="1"/>
  <c r="V5" i="10"/>
  <c r="W6" i="10" s="1"/>
  <c r="K153" i="9"/>
  <c r="K121" i="1"/>
  <c r="K154" i="9"/>
  <c r="K164" i="9"/>
  <c r="K271" i="2"/>
  <c r="K16" i="2"/>
  <c r="E118" i="3"/>
  <c r="E13" i="3" s="1"/>
  <c r="E124" i="3"/>
  <c r="E114" i="3" s="1"/>
  <c r="E73" i="10"/>
  <c r="E72" i="10"/>
  <c r="W55" i="12"/>
  <c r="W54" i="12"/>
  <c r="U38" i="9"/>
  <c r="T42" i="9"/>
  <c r="T38" i="9"/>
  <c r="T39" i="9"/>
  <c r="AL28" i="9"/>
  <c r="AL29" i="9" s="1"/>
  <c r="AK30" i="9"/>
  <c r="AD152" i="2"/>
  <c r="AK141" i="10"/>
  <c r="Y62" i="10"/>
  <c r="L115" i="2"/>
  <c r="L12" i="2" s="1"/>
  <c r="S44" i="3"/>
  <c r="Z70" i="15"/>
  <c r="K135" i="10"/>
  <c r="Y122" i="3"/>
  <c r="AL44" i="9"/>
  <c r="AJ56" i="11"/>
  <c r="M9" i="3"/>
  <c r="AL149" i="9"/>
  <c r="AK142" i="9"/>
  <c r="D26" i="3"/>
  <c r="AK54" i="11"/>
  <c r="D188" i="2"/>
  <c r="D119" i="2"/>
  <c r="T86" i="14"/>
  <c r="S86" i="14"/>
  <c r="S87" i="14"/>
  <c r="T79" i="3"/>
  <c r="T77" i="3" s="1"/>
  <c r="AD84" i="3"/>
  <c r="J79" i="3"/>
  <c r="J77" i="3" s="1"/>
  <c r="J25" i="3"/>
  <c r="J11" i="3" s="1"/>
  <c r="P81" i="3"/>
  <c r="AG80" i="3"/>
  <c r="AG79" i="3" s="1"/>
  <c r="AG77" i="3" s="1"/>
  <c r="AG80" i="15"/>
  <c r="H46" i="3"/>
  <c r="H44" i="3" s="1"/>
  <c r="H24" i="3"/>
  <c r="H23" i="3" s="1"/>
  <c r="P47" i="3"/>
  <c r="E113" i="2"/>
  <c r="E10" i="2" s="1"/>
  <c r="E124" i="2"/>
  <c r="E122" i="2" s="1"/>
  <c r="V101" i="10"/>
  <c r="W102" i="10" s="1"/>
  <c r="V103" i="10"/>
  <c r="L55" i="12"/>
  <c r="L53" i="12"/>
  <c r="G6" i="11"/>
  <c r="F7" i="11"/>
  <c r="Y57" i="9"/>
  <c r="AA244" i="2"/>
  <c r="AA242" i="2" s="1"/>
  <c r="Y56" i="9"/>
  <c r="AC242" i="2"/>
  <c r="AL242" i="9"/>
  <c r="AL233" i="9"/>
  <c r="AL247" i="9" s="1"/>
  <c r="AM241" i="9"/>
  <c r="AN240" i="9" s="1"/>
  <c r="V72" i="10"/>
  <c r="V73" i="10"/>
  <c r="V80" i="10"/>
  <c r="AD147" i="2"/>
  <c r="X113" i="2"/>
  <c r="X10" i="2" s="1"/>
  <c r="D7" i="10"/>
  <c r="AB4" i="10"/>
  <c r="AA4" i="10"/>
  <c r="H121" i="10"/>
  <c r="H120" i="10"/>
  <c r="K57" i="11"/>
  <c r="K56" i="11"/>
  <c r="D57" i="11"/>
  <c r="D56" i="11"/>
  <c r="D64" i="11"/>
  <c r="AG13" i="10"/>
  <c r="AH5" i="10" s="1"/>
  <c r="AC5" i="10"/>
  <c r="AC4" i="10" s="1"/>
  <c r="D240" i="2"/>
  <c r="P240" i="2" s="1"/>
  <c r="P250" i="2"/>
  <c r="AF125" i="3"/>
  <c r="AF115" i="3" s="1"/>
  <c r="AF81" i="9"/>
  <c r="AA54" i="13"/>
  <c r="Z54" i="13"/>
  <c r="Z55" i="13"/>
  <c r="F120" i="10"/>
  <c r="F121" i="10"/>
  <c r="AD38" i="3"/>
  <c r="AD35" i="3" s="1"/>
  <c r="T26" i="3"/>
  <c r="Z12" i="2"/>
  <c r="X16" i="3"/>
  <c r="Z12" i="3"/>
  <c r="Y65" i="9"/>
  <c r="V55" i="13"/>
  <c r="V53" i="13"/>
  <c r="N70" i="13"/>
  <c r="M70" i="13"/>
  <c r="S30" i="3"/>
  <c r="S16" i="3" s="1"/>
  <c r="Q144" i="10"/>
  <c r="R38" i="12"/>
  <c r="Q38" i="12"/>
  <c r="AF9" i="16"/>
  <c r="AG9" i="16" s="1"/>
  <c r="AH9" i="16" s="1"/>
  <c r="F233" i="7"/>
  <c r="AL9" i="16"/>
  <c r="AM9" i="16" s="1"/>
  <c r="AN9" i="16" s="1"/>
  <c r="AO9" i="16" s="1"/>
  <c r="AP9" i="16" s="1"/>
  <c r="AQ9" i="16" s="1"/>
  <c r="AR9" i="16" s="1"/>
  <c r="AS9" i="16" s="1"/>
  <c r="AT9" i="16" s="1"/>
  <c r="AU9" i="16" s="1"/>
  <c r="AV9" i="16" s="1"/>
  <c r="AW9" i="16" s="1"/>
  <c r="AX9" i="16" s="1"/>
  <c r="AY9" i="16" s="1"/>
  <c r="AZ9" i="16" s="1"/>
  <c r="BA9" i="16" s="1"/>
  <c r="BB9" i="16" s="1"/>
  <c r="BC9" i="16" s="1"/>
  <c r="BD9" i="16" s="1"/>
  <c r="BE9" i="16" s="1"/>
  <c r="BF9" i="16" s="1"/>
  <c r="BG9" i="16" s="1"/>
  <c r="BH9" i="16" s="1"/>
  <c r="BI9" i="16" s="1"/>
  <c r="BJ9" i="16" s="1"/>
  <c r="BK9" i="16" s="1"/>
  <c r="BL9" i="16" s="1"/>
  <c r="BM9" i="16" s="1"/>
  <c r="BN9" i="16" s="1"/>
  <c r="BO9" i="16" s="1"/>
  <c r="AG63" i="15"/>
  <c r="AG64" i="15" s="1"/>
  <c r="AC63" i="10"/>
  <c r="AG63" i="10" s="1"/>
  <c r="AC64" i="15"/>
  <c r="L73" i="10"/>
  <c r="L72" i="10"/>
  <c r="P163" i="2"/>
  <c r="I119" i="2"/>
  <c r="AC68" i="3"/>
  <c r="AC66" i="3" s="1"/>
  <c r="AC26" i="3"/>
  <c r="AD71" i="3"/>
  <c r="M56" i="11"/>
  <c r="M64" i="11"/>
  <c r="M57" i="11"/>
  <c r="X53" i="11"/>
  <c r="X55" i="11" s="1"/>
  <c r="V57" i="14"/>
  <c r="V64" i="14"/>
  <c r="V56" i="14"/>
  <c r="F43" i="7"/>
  <c r="AF121" i="11"/>
  <c r="AG121" i="11" s="1"/>
  <c r="AH121" i="11" s="1"/>
  <c r="AI121" i="11" s="1"/>
  <c r="AJ121" i="11" s="1"/>
  <c r="AK121" i="11" s="1"/>
  <c r="AK129" i="11" s="1"/>
  <c r="AL121" i="11"/>
  <c r="AF38" i="3"/>
  <c r="AF112" i="11"/>
  <c r="I56" i="11"/>
  <c r="I57" i="11"/>
  <c r="AD68" i="3"/>
  <c r="Q57" i="14"/>
  <c r="Q56" i="14"/>
  <c r="D80" i="10"/>
  <c r="D73" i="10"/>
  <c r="D72" i="10"/>
  <c r="P164" i="2"/>
  <c r="E155" i="2"/>
  <c r="W59" i="1"/>
  <c r="W51" i="1" s="1"/>
  <c r="U137" i="13"/>
  <c r="U145" i="10"/>
  <c r="U138" i="13"/>
  <c r="Z70" i="13"/>
  <c r="Z71" i="13"/>
  <c r="AA70" i="13"/>
  <c r="AG101" i="12"/>
  <c r="AG53" i="12" s="1"/>
  <c r="AF101" i="12"/>
  <c r="X39" i="10"/>
  <c r="X37" i="10"/>
  <c r="S22" i="3"/>
  <c r="S8" i="3" s="1"/>
  <c r="Q32" i="10"/>
  <c r="X21" i="10"/>
  <c r="Y22" i="10" s="1"/>
  <c r="F23" i="11"/>
  <c r="F22" i="11"/>
  <c r="AH69" i="8"/>
  <c r="AG69" i="8"/>
  <c r="L111" i="1"/>
  <c r="L103" i="1" s="1"/>
  <c r="L113" i="1"/>
  <c r="AB144" i="2"/>
  <c r="F63" i="7"/>
  <c r="AL41" i="12"/>
  <c r="AM41" i="12" s="1"/>
  <c r="AN41" i="12" s="1"/>
  <c r="AO41" i="12" s="1"/>
  <c r="AP41" i="12" s="1"/>
  <c r="AQ41" i="12" s="1"/>
  <c r="AR41" i="12" s="1"/>
  <c r="AS41" i="12" s="1"/>
  <c r="AT41" i="12" s="1"/>
  <c r="AU41" i="12" s="1"/>
  <c r="AV41" i="12" s="1"/>
  <c r="AW41" i="12" s="1"/>
  <c r="AX41" i="12" s="1"/>
  <c r="AY41" i="12" s="1"/>
  <c r="AZ41" i="12" s="1"/>
  <c r="BA41" i="12" s="1"/>
  <c r="BB41" i="12" s="1"/>
  <c r="BC41" i="12" s="1"/>
  <c r="BD41" i="12" s="1"/>
  <c r="BE41" i="12" s="1"/>
  <c r="BF41" i="12" s="1"/>
  <c r="BG41" i="12" s="1"/>
  <c r="BH41" i="12" s="1"/>
  <c r="BI41" i="12" s="1"/>
  <c r="BJ41" i="12" s="1"/>
  <c r="BK41" i="12" s="1"/>
  <c r="BL41" i="12" s="1"/>
  <c r="BM41" i="12" s="1"/>
  <c r="BN41" i="12" s="1"/>
  <c r="BO41" i="12" s="1"/>
  <c r="AF41" i="12"/>
  <c r="AG41" i="12" s="1"/>
  <c r="AH41" i="12" s="1"/>
  <c r="AI41" i="12" s="1"/>
  <c r="AJ41" i="12" s="1"/>
  <c r="AK41" i="12" s="1"/>
  <c r="AK49" i="12" s="1"/>
  <c r="AK50" i="12" s="1"/>
  <c r="W64" i="11"/>
  <c r="AA144" i="3"/>
  <c r="AA16" i="3"/>
  <c r="L118" i="14"/>
  <c r="Y244" i="2"/>
  <c r="Y242" i="2" s="1"/>
  <c r="W57" i="9"/>
  <c r="W56" i="9"/>
  <c r="AF62" i="11"/>
  <c r="AB56" i="11"/>
  <c r="AB57" i="11"/>
  <c r="R96" i="10"/>
  <c r="R89" i="10"/>
  <c r="R88" i="10"/>
  <c r="Z87" i="11"/>
  <c r="Z86" i="11"/>
  <c r="AA86" i="11"/>
  <c r="U86" i="11"/>
  <c r="T86" i="11"/>
  <c r="I85" i="10"/>
  <c r="I87" i="10"/>
  <c r="K35" i="3"/>
  <c r="K33" i="3" s="1"/>
  <c r="K24" i="3"/>
  <c r="K10" i="3" s="1"/>
  <c r="N113" i="2"/>
  <c r="N10" i="2" s="1"/>
  <c r="N124" i="2"/>
  <c r="F113" i="2"/>
  <c r="F124" i="2"/>
  <c r="F122" i="2" s="1"/>
  <c r="D9" i="10"/>
  <c r="D8" i="10"/>
  <c r="V7" i="11"/>
  <c r="J5" i="10"/>
  <c r="AC138" i="10"/>
  <c r="AG145" i="10"/>
  <c r="AC147" i="10"/>
  <c r="AB20" i="15"/>
  <c r="P11" i="1"/>
  <c r="P9" i="1" s="1"/>
  <c r="D9" i="1"/>
  <c r="AL72" i="8"/>
  <c r="AM72" i="8" s="1"/>
  <c r="AN72" i="8" s="1"/>
  <c r="AO72" i="8" s="1"/>
  <c r="AP72" i="8" s="1"/>
  <c r="AQ72" i="8" s="1"/>
  <c r="AK79" i="8"/>
  <c r="AK274" i="2" s="1"/>
  <c r="R86" i="15"/>
  <c r="L122" i="9"/>
  <c r="L118" i="9"/>
  <c r="M118" i="9"/>
  <c r="AK247" i="2"/>
  <c r="AK237" i="2" s="1"/>
  <c r="AK112" i="9"/>
  <c r="AK16" i="12"/>
  <c r="AK53" i="3"/>
  <c r="Y6" i="12"/>
  <c r="Z6" i="12"/>
  <c r="S136" i="10"/>
  <c r="S144" i="10"/>
  <c r="H57" i="11"/>
  <c r="H56" i="11"/>
  <c r="V63" i="10"/>
  <c r="V64" i="10" s="1"/>
  <c r="V64" i="11"/>
  <c r="S239" i="2"/>
  <c r="AD239" i="2" s="1"/>
  <c r="AD249" i="2"/>
  <c r="P56" i="9"/>
  <c r="P57" i="9"/>
  <c r="R244" i="2"/>
  <c r="R242" i="2" s="1"/>
  <c r="E70" i="9"/>
  <c r="F70" i="9"/>
  <c r="E74" i="9"/>
  <c r="L8" i="2"/>
  <c r="D22" i="3"/>
  <c r="D8" i="3" s="1"/>
  <c r="N113" i="3"/>
  <c r="D144" i="3"/>
  <c r="P145" i="3"/>
  <c r="AD89" i="1"/>
  <c r="AD81" i="1" s="1"/>
  <c r="AL46" i="2"/>
  <c r="AL78" i="12"/>
  <c r="W133" i="10"/>
  <c r="W135" i="10"/>
  <c r="AC29" i="3"/>
  <c r="AC15" i="3" s="1"/>
  <c r="AC46" i="3"/>
  <c r="AC44" i="3" s="1"/>
  <c r="Y61" i="10"/>
  <c r="Y53" i="12"/>
  <c r="X63" i="10"/>
  <c r="D16" i="10"/>
  <c r="O9" i="10"/>
  <c r="O8" i="10"/>
  <c r="D39" i="1"/>
  <c r="D145" i="10"/>
  <c r="D138" i="11"/>
  <c r="D137" i="11"/>
  <c r="AC7" i="11"/>
  <c r="AC4" i="11"/>
  <c r="AF64" i="9"/>
  <c r="AF65" i="9" s="1"/>
  <c r="AB65" i="9"/>
  <c r="V62" i="9"/>
  <c r="V53" i="9"/>
  <c r="V55" i="9"/>
  <c r="R22" i="9"/>
  <c r="S22" i="9"/>
  <c r="R26" i="9"/>
  <c r="AG44" i="3"/>
  <c r="AL228" i="2"/>
  <c r="AL306" i="9"/>
  <c r="AL305" i="9"/>
  <c r="F12" i="6"/>
  <c r="AF24" i="9"/>
  <c r="AG24" i="9" s="1"/>
  <c r="AH24" i="9" s="1"/>
  <c r="AI24" i="9" s="1"/>
  <c r="AJ24" i="9" s="1"/>
  <c r="AK24" i="9" s="1"/>
  <c r="AF25" i="9"/>
  <c r="AG25" i="9" s="1"/>
  <c r="AH25" i="9" s="1"/>
  <c r="AI25" i="9" s="1"/>
  <c r="AJ25" i="9" s="1"/>
  <c r="AK25" i="9" s="1"/>
  <c r="F13" i="6"/>
  <c r="T134" i="12"/>
  <c r="S135" i="12"/>
  <c r="T29" i="3"/>
  <c r="T15" i="3" s="1"/>
  <c r="D64" i="12"/>
  <c r="D63" i="10"/>
  <c r="D64" i="10" s="1"/>
  <c r="J88" i="10"/>
  <c r="J89" i="10"/>
  <c r="S38" i="12"/>
  <c r="T38" i="12"/>
  <c r="V31" i="3"/>
  <c r="V17" i="3" s="1"/>
  <c r="T16" i="10"/>
  <c r="I64" i="11"/>
  <c r="E242" i="2"/>
  <c r="AK133" i="3"/>
  <c r="AK197" i="9"/>
  <c r="X133" i="2"/>
  <c r="AG53" i="11"/>
  <c r="W122" i="2"/>
  <c r="AD147" i="3"/>
  <c r="AD144" i="3" s="1"/>
  <c r="AJ57" i="15"/>
  <c r="H122" i="2"/>
  <c r="H111" i="2"/>
  <c r="H8" i="2" s="1"/>
  <c r="AB86" i="14"/>
  <c r="AA86" i="14"/>
  <c r="AC86" i="14"/>
  <c r="R122" i="2"/>
  <c r="AD130" i="2"/>
  <c r="AF15" i="10"/>
  <c r="AB16" i="10"/>
  <c r="J177" i="2"/>
  <c r="J120" i="2"/>
  <c r="J17" i="2" s="1"/>
  <c r="P186" i="2"/>
  <c r="X53" i="15"/>
  <c r="X55" i="15"/>
  <c r="D69" i="1"/>
  <c r="D61" i="1" s="1"/>
  <c r="D137" i="14"/>
  <c r="D138" i="14"/>
  <c r="P57" i="12"/>
  <c r="P62" i="10"/>
  <c r="P56" i="12"/>
  <c r="P64" i="12"/>
  <c r="AK128" i="11"/>
  <c r="AK40" i="3"/>
  <c r="P53" i="10"/>
  <c r="P55" i="10"/>
  <c r="W72" i="10"/>
  <c r="W73" i="10"/>
  <c r="Y124" i="2"/>
  <c r="Y122" i="2" s="1"/>
  <c r="Y118" i="2"/>
  <c r="Y15" i="2" s="1"/>
  <c r="D124" i="2"/>
  <c r="D122" i="2" s="1"/>
  <c r="P125" i="2"/>
  <c r="P124" i="2" s="1"/>
  <c r="G24" i="10"/>
  <c r="G32" i="10"/>
  <c r="G25" i="10"/>
  <c r="L89" i="10"/>
  <c r="L88" i="10"/>
  <c r="W48" i="10"/>
  <c r="Y22" i="3"/>
  <c r="Y8" i="3" s="1"/>
  <c r="N9" i="10"/>
  <c r="N8" i="10"/>
  <c r="H6" i="14"/>
  <c r="G6" i="14"/>
  <c r="N138" i="13"/>
  <c r="N59" i="1"/>
  <c r="N145" i="10"/>
  <c r="N137" i="13"/>
  <c r="I57" i="13"/>
  <c r="I56" i="13"/>
  <c r="I64" i="13"/>
  <c r="P56" i="3"/>
  <c r="L37" i="10"/>
  <c r="L39" i="10" s="1"/>
  <c r="E24" i="10"/>
  <c r="E25" i="10"/>
  <c r="N21" i="10"/>
  <c r="O22" i="10" s="1"/>
  <c r="S89" i="10"/>
  <c r="S88" i="10"/>
  <c r="O57" i="11"/>
  <c r="O56" i="11"/>
  <c r="P130" i="2"/>
  <c r="E119" i="2"/>
  <c r="E16" i="2" s="1"/>
  <c r="AF117" i="11"/>
  <c r="AG117" i="11"/>
  <c r="Z124" i="2"/>
  <c r="AD127" i="2"/>
  <c r="M115" i="2"/>
  <c r="M12" i="2" s="1"/>
  <c r="M124" i="2"/>
  <c r="M122" i="2" s="1"/>
  <c r="K124" i="3"/>
  <c r="K116" i="3"/>
  <c r="T24" i="3"/>
  <c r="I6" i="13"/>
  <c r="H53" i="11"/>
  <c r="H55" i="11"/>
  <c r="T73" i="8"/>
  <c r="T84" i="8"/>
  <c r="T74" i="8"/>
  <c r="U84" i="8"/>
  <c r="U74" i="8"/>
  <c r="U73" i="8"/>
  <c r="O55" i="3"/>
  <c r="I8" i="2"/>
  <c r="X86" i="11"/>
  <c r="W87" i="11"/>
  <c r="Q86" i="11"/>
  <c r="AC84" i="11"/>
  <c r="P86" i="11"/>
  <c r="Y64" i="11"/>
  <c r="AB69" i="10"/>
  <c r="AF77" i="10"/>
  <c r="Q16" i="10"/>
  <c r="S31" i="3"/>
  <c r="S17" i="3" s="1"/>
  <c r="F5" i="10"/>
  <c r="G6" i="10" s="1"/>
  <c r="F7" i="10"/>
  <c r="H121" i="1"/>
  <c r="H153" i="9"/>
  <c r="H154" i="9"/>
  <c r="E81" i="1"/>
  <c r="E29" i="1"/>
  <c r="AG36" i="3"/>
  <c r="AG80" i="11"/>
  <c r="AJ56" i="12"/>
  <c r="AJ45" i="2"/>
  <c r="AJ43" i="2" s="1"/>
  <c r="Q70" i="8"/>
  <c r="AC68" i="8"/>
  <c r="AA74" i="9"/>
  <c r="AC70" i="9"/>
  <c r="R70" i="9"/>
  <c r="Q74" i="9"/>
  <c r="H53" i="9"/>
  <c r="H55" i="9" s="1"/>
  <c r="H62" i="9"/>
  <c r="W242" i="2"/>
  <c r="V56" i="13"/>
  <c r="V57" i="13"/>
  <c r="V64" i="13"/>
  <c r="Z144" i="10"/>
  <c r="Z136" i="10"/>
  <c r="N46" i="3"/>
  <c r="N44" i="3" s="1"/>
  <c r="N29" i="3"/>
  <c r="H63" i="10"/>
  <c r="H64" i="12"/>
  <c r="AL9" i="12"/>
  <c r="AM9" i="12" s="1"/>
  <c r="AN9" i="12" s="1"/>
  <c r="AO9" i="12" s="1"/>
  <c r="AP9" i="12" s="1"/>
  <c r="AQ9" i="12" s="1"/>
  <c r="AR9" i="12" s="1"/>
  <c r="AS9" i="12" s="1"/>
  <c r="AT9" i="12" s="1"/>
  <c r="AU9" i="12" s="1"/>
  <c r="AV9" i="12" s="1"/>
  <c r="AW9" i="12" s="1"/>
  <c r="AX9" i="12" s="1"/>
  <c r="AY9" i="12" s="1"/>
  <c r="AZ9" i="12" s="1"/>
  <c r="BA9" i="12" s="1"/>
  <c r="BB9" i="12" s="1"/>
  <c r="BC9" i="12" s="1"/>
  <c r="BD9" i="12" s="1"/>
  <c r="BE9" i="12" s="1"/>
  <c r="BF9" i="12" s="1"/>
  <c r="BG9" i="12" s="1"/>
  <c r="BH9" i="12" s="1"/>
  <c r="BI9" i="12" s="1"/>
  <c r="BJ9" i="12" s="1"/>
  <c r="BK9" i="12" s="1"/>
  <c r="BL9" i="12" s="1"/>
  <c r="BM9" i="12" s="1"/>
  <c r="BN9" i="12" s="1"/>
  <c r="BO9" i="12" s="1"/>
  <c r="AF9" i="12"/>
  <c r="AG9" i="12" s="1"/>
  <c r="AH9" i="12" s="1"/>
  <c r="F53" i="7"/>
  <c r="V6" i="11"/>
  <c r="U7" i="11"/>
  <c r="P71" i="9"/>
  <c r="P74" i="9"/>
  <c r="Q70" i="9"/>
  <c r="AC68" i="9"/>
  <c r="AG37" i="9"/>
  <c r="AH37" i="9"/>
  <c r="L22" i="9"/>
  <c r="K26" i="9"/>
  <c r="K22" i="9"/>
  <c r="I8" i="3"/>
  <c r="AL126" i="15"/>
  <c r="AM117" i="15"/>
  <c r="AL83" i="2"/>
  <c r="AL125" i="15"/>
  <c r="AM124" i="15" s="1"/>
  <c r="AK181" i="2"/>
  <c r="AK95" i="16"/>
  <c r="AF26" i="9"/>
  <c r="AG26" i="9" s="1"/>
  <c r="F14" i="6"/>
  <c r="N5" i="10"/>
  <c r="N7" i="10"/>
  <c r="P89" i="1"/>
  <c r="P81" i="1" s="1"/>
  <c r="Q134" i="12"/>
  <c r="AC132" i="12"/>
  <c r="T57" i="12"/>
  <c r="T56" i="12"/>
  <c r="T64" i="12"/>
  <c r="T62" i="10"/>
  <c r="S57" i="12"/>
  <c r="S56" i="12"/>
  <c r="E80" i="10"/>
  <c r="S6" i="12"/>
  <c r="R6" i="12"/>
  <c r="K120" i="10"/>
  <c r="K121" i="10"/>
  <c r="N26" i="3"/>
  <c r="N35" i="3"/>
  <c r="N33" i="3" s="1"/>
  <c r="Y5" i="10"/>
  <c r="E7" i="11"/>
  <c r="F6" i="11"/>
  <c r="E6" i="11"/>
  <c r="Z62" i="9"/>
  <c r="Z53" i="9"/>
  <c r="Z58" i="9" s="1"/>
  <c r="V74" i="9"/>
  <c r="W70" i="9"/>
  <c r="V70" i="9"/>
  <c r="AA42" i="9"/>
  <c r="AB38" i="9"/>
  <c r="AC38" i="9"/>
  <c r="K42" i="9"/>
  <c r="AB36" i="9"/>
  <c r="L38" i="9"/>
  <c r="AA36" i="9"/>
  <c r="K38" i="9"/>
  <c r="AF82" i="8"/>
  <c r="AF84" i="8" s="1"/>
  <c r="AB73" i="8"/>
  <c r="AB84" i="8"/>
  <c r="AB74" i="8"/>
  <c r="AF83" i="8" s="1"/>
  <c r="AB54" i="11"/>
  <c r="AK48" i="1"/>
  <c r="AK130" i="12"/>
  <c r="N22" i="10"/>
  <c r="J122" i="2"/>
  <c r="M22" i="10"/>
  <c r="I233" i="2"/>
  <c r="I232" i="2" s="1"/>
  <c r="F135" i="12"/>
  <c r="G134" i="12"/>
  <c r="X118" i="12"/>
  <c r="W118" i="12"/>
  <c r="N6" i="12"/>
  <c r="O6" i="12"/>
  <c r="K54" i="16"/>
  <c r="AC151" i="9"/>
  <c r="AL255" i="2"/>
  <c r="AL246" i="9"/>
  <c r="AL126" i="1" s="1"/>
  <c r="AH59" i="9"/>
  <c r="AD55" i="3"/>
  <c r="V21" i="3"/>
  <c r="AD250" i="2"/>
  <c r="X65" i="9"/>
  <c r="F10" i="2"/>
  <c r="AJ64" i="14"/>
  <c r="L135" i="16"/>
  <c r="AL89" i="15"/>
  <c r="AM89" i="15" s="1"/>
  <c r="AN89" i="15" s="1"/>
  <c r="AO89" i="15" s="1"/>
  <c r="AP89" i="15" s="1"/>
  <c r="AQ89" i="15" s="1"/>
  <c r="AR89" i="15" s="1"/>
  <c r="AS89" i="15" s="1"/>
  <c r="AT89" i="15" s="1"/>
  <c r="AU89" i="15" s="1"/>
  <c r="AV89" i="15" s="1"/>
  <c r="AW89" i="15" s="1"/>
  <c r="AX89" i="15" s="1"/>
  <c r="AY89" i="15" s="1"/>
  <c r="AZ89" i="15" s="1"/>
  <c r="BA89" i="15" s="1"/>
  <c r="BB89" i="15" s="1"/>
  <c r="BC89" i="15" s="1"/>
  <c r="BD89" i="15" s="1"/>
  <c r="BE89" i="15" s="1"/>
  <c r="BF89" i="15" s="1"/>
  <c r="BG89" i="15" s="1"/>
  <c r="BH89" i="15" s="1"/>
  <c r="BI89" i="15" s="1"/>
  <c r="BJ89" i="15" s="1"/>
  <c r="BK89" i="15" s="1"/>
  <c r="BL89" i="15" s="1"/>
  <c r="BM89" i="15" s="1"/>
  <c r="BN89" i="15" s="1"/>
  <c r="BO89" i="15" s="1"/>
  <c r="F213" i="7"/>
  <c r="AF89" i="15"/>
  <c r="AG89" i="15" s="1"/>
  <c r="AH89" i="15" s="1"/>
  <c r="AI89" i="15" s="1"/>
  <c r="AJ89" i="15" s="1"/>
  <c r="AK89" i="15" s="1"/>
  <c r="AK97" i="15" s="1"/>
  <c r="M71" i="13"/>
  <c r="Z135" i="13"/>
  <c r="G135" i="11"/>
  <c r="Q39" i="12"/>
  <c r="Q6" i="12"/>
  <c r="AC4" i="12"/>
  <c r="P6" i="12"/>
  <c r="I7" i="13"/>
  <c r="AF97" i="3"/>
  <c r="AF88" i="3" s="1"/>
  <c r="AF16" i="16"/>
  <c r="P82" i="3"/>
  <c r="E79" i="3"/>
  <c r="E77" i="3" s="1"/>
  <c r="R113" i="2"/>
  <c r="R10" i="2" s="1"/>
  <c r="AD136" i="2"/>
  <c r="X71" i="11"/>
  <c r="X70" i="11"/>
  <c r="Y70" i="11"/>
  <c r="T64" i="14"/>
  <c r="T63" i="10"/>
  <c r="T64" i="10" s="1"/>
  <c r="I39" i="1"/>
  <c r="I137" i="11"/>
  <c r="I145" i="10"/>
  <c r="I138" i="11"/>
  <c r="AF63" i="11"/>
  <c r="AF64" i="11" s="1"/>
  <c r="AB64" i="11"/>
  <c r="W124" i="2"/>
  <c r="W113" i="2"/>
  <c r="W10" i="2" s="1"/>
  <c r="AA31" i="3"/>
  <c r="AA17" i="3" s="1"/>
  <c r="Y16" i="10"/>
  <c r="N155" i="2"/>
  <c r="N119" i="2"/>
  <c r="N16" i="2" s="1"/>
  <c r="P152" i="2"/>
  <c r="Z57" i="3"/>
  <c r="Z55" i="3" s="1"/>
  <c r="Z26" i="3"/>
  <c r="Z69" i="10"/>
  <c r="Z71" i="10"/>
  <c r="R135" i="2"/>
  <c r="R133" i="2" s="1"/>
  <c r="AB103" i="12"/>
  <c r="AB102" i="12"/>
  <c r="Z56" i="12"/>
  <c r="Z62" i="10"/>
  <c r="Z57" i="12"/>
  <c r="AD34" i="3"/>
  <c r="M24" i="10"/>
  <c r="M25" i="10"/>
  <c r="F21" i="10"/>
  <c r="F23" i="10"/>
  <c r="AC74" i="8"/>
  <c r="AG83" i="8" s="1"/>
  <c r="AC71" i="8"/>
  <c r="AC70" i="8"/>
  <c r="N144" i="2"/>
  <c r="K55" i="16"/>
  <c r="Q73" i="10"/>
  <c r="Q72" i="10"/>
  <c r="AA133" i="2"/>
  <c r="X64" i="11"/>
  <c r="X57" i="11"/>
  <c r="X56" i="11"/>
  <c r="Y25" i="3"/>
  <c r="Y11" i="3" s="1"/>
  <c r="Y35" i="3"/>
  <c r="Y33" i="3" s="1"/>
  <c r="E120" i="2"/>
  <c r="E17" i="2" s="1"/>
  <c r="S122" i="3"/>
  <c r="S114" i="3"/>
  <c r="S112" i="3" s="1"/>
  <c r="J29" i="1"/>
  <c r="J20" i="1" s="1"/>
  <c r="L96" i="10"/>
  <c r="L80" i="10"/>
  <c r="AB96" i="10"/>
  <c r="AB88" i="10"/>
  <c r="AF94" i="10"/>
  <c r="AF96" i="10" s="1"/>
  <c r="AB89" i="10"/>
  <c r="P126" i="2"/>
  <c r="W87" i="10"/>
  <c r="W85" i="10"/>
  <c r="J86" i="11"/>
  <c r="I86" i="11"/>
  <c r="I87" i="11"/>
  <c r="AA35" i="3"/>
  <c r="AA33" i="3" s="1"/>
  <c r="AA24" i="3"/>
  <c r="AA10" i="3" s="1"/>
  <c r="K64" i="11"/>
  <c r="F57" i="11"/>
  <c r="F56" i="11"/>
  <c r="F64" i="11"/>
  <c r="N16" i="10"/>
  <c r="J7" i="11"/>
  <c r="H164" i="9"/>
  <c r="AA20" i="15"/>
  <c r="AK30" i="8"/>
  <c r="AL21" i="8"/>
  <c r="X22" i="10"/>
  <c r="Y63" i="10"/>
  <c r="N119" i="3"/>
  <c r="N124" i="3"/>
  <c r="N114" i="3" s="1"/>
  <c r="AF122" i="9"/>
  <c r="AG122" i="9" s="1"/>
  <c r="F44" i="6"/>
  <c r="T122" i="9"/>
  <c r="T118" i="9"/>
  <c r="U118" i="9"/>
  <c r="L119" i="9"/>
  <c r="W65" i="9"/>
  <c r="AC56" i="9"/>
  <c r="AG63" i="9"/>
  <c r="AC57" i="9"/>
  <c r="I57" i="9"/>
  <c r="I56" i="9"/>
  <c r="I244" i="2"/>
  <c r="I242" i="2" s="1"/>
  <c r="W62" i="9"/>
  <c r="W53" i="9"/>
  <c r="AF73" i="13"/>
  <c r="AG73" i="13" s="1"/>
  <c r="AH73" i="13" s="1"/>
  <c r="AI73" i="13" s="1"/>
  <c r="AJ73" i="13" s="1"/>
  <c r="AK73" i="13" s="1"/>
  <c r="AK81" i="13" s="1"/>
  <c r="F118" i="7"/>
  <c r="AL73" i="13"/>
  <c r="AM73" i="13" s="1"/>
  <c r="AN73" i="13" s="1"/>
  <c r="AO73" i="13" s="1"/>
  <c r="AP73" i="13" s="1"/>
  <c r="AQ73" i="13" s="1"/>
  <c r="AR73" i="13" s="1"/>
  <c r="AS73" i="13" s="1"/>
  <c r="AT73" i="13" s="1"/>
  <c r="AU73" i="13" s="1"/>
  <c r="AV73" i="13" s="1"/>
  <c r="AW73" i="13" s="1"/>
  <c r="AX73" i="13" s="1"/>
  <c r="AY73" i="13" s="1"/>
  <c r="AZ73" i="13" s="1"/>
  <c r="BA73" i="13" s="1"/>
  <c r="BB73" i="13" s="1"/>
  <c r="BC73" i="13" s="1"/>
  <c r="BD73" i="13" s="1"/>
  <c r="BE73" i="13" s="1"/>
  <c r="BF73" i="13" s="1"/>
  <c r="BG73" i="13" s="1"/>
  <c r="BH73" i="13" s="1"/>
  <c r="BI73" i="13" s="1"/>
  <c r="BJ73" i="13" s="1"/>
  <c r="BK73" i="13" s="1"/>
  <c r="BL73" i="13" s="1"/>
  <c r="BM73" i="13" s="1"/>
  <c r="BN73" i="13" s="1"/>
  <c r="BO73" i="13" s="1"/>
  <c r="M135" i="12"/>
  <c r="P128" i="10"/>
  <c r="P120" i="10"/>
  <c r="P121" i="10"/>
  <c r="AC25" i="10"/>
  <c r="AG30" i="10"/>
  <c r="AC24" i="10"/>
  <c r="Y8" i="10"/>
  <c r="Y9" i="10"/>
  <c r="Y7" i="12"/>
  <c r="AA4" i="12"/>
  <c r="AB4" i="12"/>
  <c r="E6" i="12"/>
  <c r="H15" i="2"/>
  <c r="U5" i="10"/>
  <c r="AG61" i="9"/>
  <c r="AG53" i="9" s="1"/>
  <c r="AG58" i="9" s="1"/>
  <c r="AC62" i="9"/>
  <c r="AG62" i="9" s="1"/>
  <c r="AC53" i="9"/>
  <c r="P53" i="9"/>
  <c r="P55" i="9"/>
  <c r="P62" i="9"/>
  <c r="K23" i="9"/>
  <c r="F55" i="15"/>
  <c r="L57" i="12"/>
  <c r="L62" i="10"/>
  <c r="L56" i="12"/>
  <c r="L134" i="16"/>
  <c r="T55" i="16"/>
  <c r="F54" i="15"/>
  <c r="AL77" i="12"/>
  <c r="AL29" i="13"/>
  <c r="AM21" i="13"/>
  <c r="AM28" i="13"/>
  <c r="AL30" i="13"/>
  <c r="AM12" i="15"/>
  <c r="AF37" i="8"/>
  <c r="AF51" i="8" s="1"/>
  <c r="AG37" i="8"/>
  <c r="AK257" i="2"/>
  <c r="AK276" i="9"/>
  <c r="AK227" i="9"/>
  <c r="AK254" i="2" s="1"/>
  <c r="P133" i="10"/>
  <c r="E32" i="10"/>
  <c r="R7" i="12"/>
  <c r="D120" i="10"/>
  <c r="D121" i="10"/>
  <c r="D128" i="10"/>
  <c r="AB26" i="3"/>
  <c r="AB12" i="3" s="1"/>
  <c r="AB35" i="3"/>
  <c r="AB33" i="3" s="1"/>
  <c r="Y7" i="11"/>
  <c r="Y6" i="11"/>
  <c r="Z6" i="11"/>
  <c r="E7" i="10"/>
  <c r="E5" i="10"/>
  <c r="F6" i="10" s="1"/>
  <c r="AH149" i="9"/>
  <c r="AG149" i="9"/>
  <c r="Q42" i="9"/>
  <c r="R38" i="9"/>
  <c r="Q38" i="9"/>
  <c r="AD243" i="2"/>
  <c r="R23" i="9"/>
  <c r="I33" i="3"/>
  <c r="Z86" i="10"/>
  <c r="AA86" i="10"/>
  <c r="AL141" i="11"/>
  <c r="AL140" i="11"/>
  <c r="H64" i="11"/>
  <c r="H57" i="12"/>
  <c r="H56" i="12"/>
  <c r="W119" i="10"/>
  <c r="W117" i="10"/>
  <c r="J57" i="12"/>
  <c r="J56" i="12"/>
  <c r="J62" i="10"/>
  <c r="K9" i="10"/>
  <c r="K8" i="10"/>
  <c r="N7" i="12"/>
  <c r="F118" i="3"/>
  <c r="F13" i="3" s="1"/>
  <c r="F124" i="3"/>
  <c r="D120" i="2"/>
  <c r="D17" i="2" s="1"/>
  <c r="W80" i="10"/>
  <c r="S70" i="12"/>
  <c r="U242" i="2"/>
  <c r="P135" i="12"/>
  <c r="AI64" i="17"/>
  <c r="AI57" i="17"/>
  <c r="AJ96" i="10"/>
  <c r="AH58" i="10"/>
  <c r="AH16" i="10"/>
  <c r="AH58" i="17"/>
  <c r="AH98" i="2"/>
  <c r="AK45" i="17"/>
  <c r="AL37" i="17" s="1"/>
  <c r="AK53" i="10"/>
  <c r="AK99" i="2"/>
  <c r="AI128" i="10"/>
  <c r="AK44" i="10"/>
  <c r="AK28" i="10"/>
  <c r="AI53" i="10"/>
  <c r="AI32" i="10"/>
  <c r="AH101" i="3"/>
  <c r="AH99" i="3" s="1"/>
  <c r="AI53" i="17"/>
  <c r="AI54" i="17" s="1"/>
  <c r="AI22" i="3"/>
  <c r="AI8" i="3" s="1"/>
  <c r="AI91" i="1"/>
  <c r="AJ12" i="1"/>
  <c r="AJ114" i="2"/>
  <c r="AJ11" i="2" s="1"/>
  <c r="AJ190" i="2"/>
  <c r="AJ188" i="2" s="1"/>
  <c r="AJ93" i="1"/>
  <c r="AK107" i="2"/>
  <c r="AK30" i="2" s="1"/>
  <c r="AK12" i="10"/>
  <c r="AH8" i="2"/>
  <c r="AJ15" i="1"/>
  <c r="AH22" i="3"/>
  <c r="AH32" i="10"/>
  <c r="AH17" i="2"/>
  <c r="AK53" i="17"/>
  <c r="AK60" i="17" s="1"/>
  <c r="AK100" i="2" s="1"/>
  <c r="AL44" i="17"/>
  <c r="AL45" i="17" s="1"/>
  <c r="AI144" i="10"/>
  <c r="AJ22" i="1"/>
  <c r="AJ144" i="10"/>
  <c r="AJ30" i="3"/>
  <c r="AJ16" i="3" s="1"/>
  <c r="AN124" i="9"/>
  <c r="AM217" i="2"/>
  <c r="AM207" i="2" s="1"/>
  <c r="AM127" i="9"/>
  <c r="AL47" i="2"/>
  <c r="AL94" i="12"/>
  <c r="F53" i="10"/>
  <c r="F55" i="10"/>
  <c r="AF57" i="12"/>
  <c r="F68" i="7"/>
  <c r="Y56" i="10"/>
  <c r="Y57" i="10"/>
  <c r="Y64" i="10"/>
  <c r="AK82" i="16"/>
  <c r="AK84" i="1"/>
  <c r="AK98" i="16"/>
  <c r="AK85" i="1"/>
  <c r="AL94" i="11"/>
  <c r="AL36" i="2"/>
  <c r="AL46" i="13"/>
  <c r="AL55" i="2"/>
  <c r="AL73" i="17"/>
  <c r="AM73" i="17" s="1"/>
  <c r="AN73" i="17" s="1"/>
  <c r="AO73" i="17" s="1"/>
  <c r="AP73" i="17" s="1"/>
  <c r="AQ73" i="17" s="1"/>
  <c r="AR73" i="17" s="1"/>
  <c r="AS73" i="17" s="1"/>
  <c r="AT73" i="17" s="1"/>
  <c r="AU73" i="17" s="1"/>
  <c r="AV73" i="17" s="1"/>
  <c r="AW73" i="17" s="1"/>
  <c r="AX73" i="17" s="1"/>
  <c r="AY73" i="17" s="1"/>
  <c r="AZ73" i="17" s="1"/>
  <c r="BA73" i="17" s="1"/>
  <c r="BB73" i="17" s="1"/>
  <c r="BC73" i="17" s="1"/>
  <c r="BD73" i="17" s="1"/>
  <c r="BE73" i="17" s="1"/>
  <c r="BF73" i="17" s="1"/>
  <c r="BG73" i="17" s="1"/>
  <c r="BH73" i="17" s="1"/>
  <c r="BI73" i="17" s="1"/>
  <c r="BJ73" i="17" s="1"/>
  <c r="BK73" i="17" s="1"/>
  <c r="BL73" i="17" s="1"/>
  <c r="BM73" i="17" s="1"/>
  <c r="BN73" i="17" s="1"/>
  <c r="BO73" i="17" s="1"/>
  <c r="AF73" i="17"/>
  <c r="AG73" i="17" s="1"/>
  <c r="AH73" i="17" s="1"/>
  <c r="AI73" i="17" s="1"/>
  <c r="AJ73" i="17" s="1"/>
  <c r="AK73" i="17" s="1"/>
  <c r="F298" i="7"/>
  <c r="AD193" i="2"/>
  <c r="AD190" i="2" s="1"/>
  <c r="R190" i="2"/>
  <c r="AJ57" i="14"/>
  <c r="AJ65" i="10"/>
  <c r="AJ61" i="15"/>
  <c r="AJ60" i="15"/>
  <c r="AK54" i="15"/>
  <c r="AJ58" i="14"/>
  <c r="X86" i="16"/>
  <c r="W86" i="16"/>
  <c r="W86" i="14"/>
  <c r="X86" i="14"/>
  <c r="AB87" i="15"/>
  <c r="AB86" i="15"/>
  <c r="AF157" i="2"/>
  <c r="AF155" i="2" s="1"/>
  <c r="S134" i="14"/>
  <c r="R134" i="14"/>
  <c r="U70" i="14"/>
  <c r="T70" i="14"/>
  <c r="AI54" i="11"/>
  <c r="AH60" i="11"/>
  <c r="AH61" i="11"/>
  <c r="AG29" i="3"/>
  <c r="AG15" i="3" s="1"/>
  <c r="AG57" i="3"/>
  <c r="AG55" i="3" s="1"/>
  <c r="F68" i="3"/>
  <c r="F66" i="3" s="1"/>
  <c r="P71" i="3"/>
  <c r="P68" i="3" s="1"/>
  <c r="J157" i="2"/>
  <c r="J155" i="2" s="1"/>
  <c r="J113" i="2"/>
  <c r="P158" i="2"/>
  <c r="F153" i="7"/>
  <c r="AL41" i="14"/>
  <c r="AM41" i="14" s="1"/>
  <c r="AN41" i="14" s="1"/>
  <c r="AO41" i="14" s="1"/>
  <c r="AP41" i="14" s="1"/>
  <c r="AQ41" i="14" s="1"/>
  <c r="AR41" i="14" s="1"/>
  <c r="AS41" i="14" s="1"/>
  <c r="AT41" i="14" s="1"/>
  <c r="AU41" i="14" s="1"/>
  <c r="AV41" i="14" s="1"/>
  <c r="AW41" i="14" s="1"/>
  <c r="AX41" i="14" s="1"/>
  <c r="AY41" i="14" s="1"/>
  <c r="AZ41" i="14" s="1"/>
  <c r="BA41" i="14" s="1"/>
  <c r="BB41" i="14" s="1"/>
  <c r="BC41" i="14" s="1"/>
  <c r="BD41" i="14" s="1"/>
  <c r="BE41" i="14" s="1"/>
  <c r="BF41" i="14" s="1"/>
  <c r="BG41" i="14" s="1"/>
  <c r="BH41" i="14" s="1"/>
  <c r="BI41" i="14" s="1"/>
  <c r="BJ41" i="14" s="1"/>
  <c r="BK41" i="14" s="1"/>
  <c r="BL41" i="14" s="1"/>
  <c r="BM41" i="14" s="1"/>
  <c r="BN41" i="14" s="1"/>
  <c r="BO41" i="14" s="1"/>
  <c r="AF41" i="14"/>
  <c r="AG41" i="14" s="1"/>
  <c r="AH41" i="14" s="1"/>
  <c r="AI41" i="14" s="1"/>
  <c r="AJ41" i="14" s="1"/>
  <c r="AK41" i="14" s="1"/>
  <c r="AK49" i="14" s="1"/>
  <c r="AK50" i="14" s="1"/>
  <c r="Z59" i="1"/>
  <c r="X138" i="13"/>
  <c r="X137" i="13"/>
  <c r="AD138" i="13"/>
  <c r="AD137" i="13"/>
  <c r="X145" i="10"/>
  <c r="AD153" i="2"/>
  <c r="S144" i="2"/>
  <c r="AF40" i="8"/>
  <c r="AG40" i="8" s="1"/>
  <c r="AH40" i="8" s="1"/>
  <c r="AI40" i="8" s="1"/>
  <c r="AJ40" i="8" s="1"/>
  <c r="AK40" i="8" s="1"/>
  <c r="F17" i="5"/>
  <c r="K20" i="1"/>
  <c r="M16" i="1"/>
  <c r="M7" i="1" s="1"/>
  <c r="M20" i="1"/>
  <c r="I10" i="2"/>
  <c r="AD26" i="3"/>
  <c r="W54" i="16"/>
  <c r="W55" i="16"/>
  <c r="X54" i="16"/>
  <c r="AB54" i="16"/>
  <c r="AB55" i="16"/>
  <c r="AL69" i="8"/>
  <c r="AK78" i="8"/>
  <c r="AM101" i="11"/>
  <c r="AL37" i="2"/>
  <c r="AM108" i="11"/>
  <c r="AM109" i="11" s="1"/>
  <c r="AL110" i="11"/>
  <c r="AN46" i="11"/>
  <c r="AN45" i="11"/>
  <c r="AO44" i="11" s="1"/>
  <c r="AF56" i="12"/>
  <c r="F67" i="7"/>
  <c r="P64" i="10"/>
  <c r="AI60" i="12"/>
  <c r="AJ54" i="12"/>
  <c r="AI61" i="12"/>
  <c r="AK111" i="16"/>
  <c r="AK182" i="2"/>
  <c r="AM124" i="11"/>
  <c r="AM117" i="11"/>
  <c r="AL94" i="16"/>
  <c r="AL91" i="2"/>
  <c r="AK111" i="15"/>
  <c r="AK171" i="2"/>
  <c r="AJ103" i="1"/>
  <c r="AK129" i="14"/>
  <c r="AK127" i="14"/>
  <c r="AK162" i="2"/>
  <c r="U54" i="17"/>
  <c r="T54" i="17"/>
  <c r="AK77" i="10"/>
  <c r="AK62" i="14"/>
  <c r="AK128" i="3"/>
  <c r="AK129" i="9"/>
  <c r="AF31" i="1"/>
  <c r="AL77" i="2"/>
  <c r="AL30" i="15"/>
  <c r="AL218" i="2"/>
  <c r="AL208" i="2" s="1"/>
  <c r="AL53" i="9"/>
  <c r="AL59" i="9"/>
  <c r="AM58" i="2"/>
  <c r="AM94" i="13"/>
  <c r="AL42" i="3"/>
  <c r="AL16" i="11"/>
  <c r="D12" i="3"/>
  <c r="F26" i="3"/>
  <c r="AM137" i="12"/>
  <c r="AL145" i="12"/>
  <c r="AL144" i="12"/>
  <c r="AL143" i="12" s="1"/>
  <c r="AL52" i="3" s="1"/>
  <c r="AK217" i="9"/>
  <c r="AK218" i="9" s="1"/>
  <c r="AL5" i="17"/>
  <c r="AK13" i="10"/>
  <c r="AF137" i="17"/>
  <c r="AG137" i="17" s="1"/>
  <c r="AH137" i="17" s="1"/>
  <c r="AI137" i="17" s="1"/>
  <c r="AJ137" i="17" s="1"/>
  <c r="AK137" i="17" s="1"/>
  <c r="AK144" i="17" s="1"/>
  <c r="AL137" i="17"/>
  <c r="F318" i="7"/>
  <c r="AL25" i="17"/>
  <c r="AM25" i="17" s="1"/>
  <c r="AN25" i="17" s="1"/>
  <c r="AO25" i="17" s="1"/>
  <c r="AP25" i="17" s="1"/>
  <c r="AQ25" i="17" s="1"/>
  <c r="AR25" i="17" s="1"/>
  <c r="AS25" i="17" s="1"/>
  <c r="AT25" i="17" s="1"/>
  <c r="AU25" i="17" s="1"/>
  <c r="AV25" i="17" s="1"/>
  <c r="AW25" i="17" s="1"/>
  <c r="AX25" i="17" s="1"/>
  <c r="AY25" i="17" s="1"/>
  <c r="AZ25" i="17" s="1"/>
  <c r="BA25" i="17" s="1"/>
  <c r="BB25" i="17" s="1"/>
  <c r="BC25" i="17" s="1"/>
  <c r="BD25" i="17" s="1"/>
  <c r="BE25" i="17" s="1"/>
  <c r="BF25" i="17" s="1"/>
  <c r="BG25" i="17" s="1"/>
  <c r="BH25" i="17" s="1"/>
  <c r="BI25" i="17" s="1"/>
  <c r="BJ25" i="17" s="1"/>
  <c r="BK25" i="17" s="1"/>
  <c r="BL25" i="17" s="1"/>
  <c r="BM25" i="17" s="1"/>
  <c r="BN25" i="17" s="1"/>
  <c r="BO25" i="17" s="1"/>
  <c r="AF25" i="17"/>
  <c r="AG25" i="17" s="1"/>
  <c r="AH25" i="17" s="1"/>
  <c r="AI25" i="17" s="1"/>
  <c r="AJ25" i="17" s="1"/>
  <c r="AK25" i="17" s="1"/>
  <c r="F283" i="7"/>
  <c r="AD189" i="2"/>
  <c r="AD188" i="2" s="1"/>
  <c r="R188" i="2"/>
  <c r="AK105" i="2"/>
  <c r="AK28" i="2" s="1"/>
  <c r="AJ56" i="16"/>
  <c r="AJ89" i="2"/>
  <c r="AJ87" i="2" s="1"/>
  <c r="AL41" i="17"/>
  <c r="AM41" i="17" s="1"/>
  <c r="AN41" i="17" s="1"/>
  <c r="AO41" i="17" s="1"/>
  <c r="AP41" i="17" s="1"/>
  <c r="AQ41" i="17" s="1"/>
  <c r="AR41" i="17" s="1"/>
  <c r="AS41" i="17" s="1"/>
  <c r="AT41" i="17" s="1"/>
  <c r="AU41" i="17" s="1"/>
  <c r="AV41" i="17" s="1"/>
  <c r="AW41" i="17" s="1"/>
  <c r="AX41" i="17" s="1"/>
  <c r="AY41" i="17" s="1"/>
  <c r="AZ41" i="17" s="1"/>
  <c r="BA41" i="17" s="1"/>
  <c r="BB41" i="17" s="1"/>
  <c r="BC41" i="17" s="1"/>
  <c r="BD41" i="17" s="1"/>
  <c r="BE41" i="17" s="1"/>
  <c r="BF41" i="17" s="1"/>
  <c r="BG41" i="17" s="1"/>
  <c r="BH41" i="17" s="1"/>
  <c r="BI41" i="17" s="1"/>
  <c r="BJ41" i="17" s="1"/>
  <c r="BK41" i="17" s="1"/>
  <c r="BL41" i="17" s="1"/>
  <c r="BM41" i="17" s="1"/>
  <c r="BN41" i="17" s="1"/>
  <c r="BO41" i="17" s="1"/>
  <c r="AF41" i="17"/>
  <c r="AG41" i="17" s="1"/>
  <c r="AH41" i="17" s="1"/>
  <c r="AI41" i="17" s="1"/>
  <c r="AJ41" i="17" s="1"/>
  <c r="AK41" i="17" s="1"/>
  <c r="F288" i="7"/>
  <c r="F70" i="16"/>
  <c r="E70" i="16"/>
  <c r="X56" i="16"/>
  <c r="X57" i="16"/>
  <c r="AD57" i="16"/>
  <c r="X64" i="16"/>
  <c r="N53" i="15"/>
  <c r="N55" i="15"/>
  <c r="N61" i="10"/>
  <c r="G69" i="1"/>
  <c r="G138" i="14"/>
  <c r="G137" i="14"/>
  <c r="U168" i="2"/>
  <c r="U166" i="2" s="1"/>
  <c r="AD169" i="2"/>
  <c r="AD168" i="2" s="1"/>
  <c r="V137" i="14"/>
  <c r="X69" i="1"/>
  <c r="V138" i="14"/>
  <c r="AD138" i="14"/>
  <c r="V145" i="10"/>
  <c r="AD137" i="14"/>
  <c r="V157" i="2"/>
  <c r="V155" i="2" s="1"/>
  <c r="AD159" i="2"/>
  <c r="V114" i="2"/>
  <c r="V11" i="2" s="1"/>
  <c r="X112" i="10"/>
  <c r="AD105" i="10"/>
  <c r="X104" i="10"/>
  <c r="X105" i="10"/>
  <c r="F112" i="2"/>
  <c r="F110" i="2" s="1"/>
  <c r="Y22" i="13"/>
  <c r="X22" i="13"/>
  <c r="M38" i="13"/>
  <c r="L38" i="13"/>
  <c r="AD160" i="2"/>
  <c r="AA157" i="2"/>
  <c r="AA155" i="2" s="1"/>
  <c r="AA115" i="2"/>
  <c r="AA12" i="2" s="1"/>
  <c r="P159" i="2"/>
  <c r="I114" i="2"/>
  <c r="I11" i="2" s="1"/>
  <c r="AG62" i="14"/>
  <c r="AC56" i="14"/>
  <c r="AC62" i="10"/>
  <c r="AC64" i="14"/>
  <c r="AC57" i="14"/>
  <c r="S48" i="10"/>
  <c r="U22" i="3"/>
  <c r="AD48" i="10"/>
  <c r="Q48" i="10"/>
  <c r="Q41" i="10"/>
  <c r="Q40" i="10"/>
  <c r="S134" i="13"/>
  <c r="R134" i="13"/>
  <c r="Q138" i="12"/>
  <c r="S49" i="1"/>
  <c r="Q145" i="10"/>
  <c r="Q137" i="12"/>
  <c r="AL9" i="13"/>
  <c r="AM9" i="13" s="1"/>
  <c r="AN9" i="13" s="1"/>
  <c r="AO9" i="13" s="1"/>
  <c r="AP9" i="13" s="1"/>
  <c r="AQ9" i="13" s="1"/>
  <c r="AR9" i="13" s="1"/>
  <c r="AS9" i="13" s="1"/>
  <c r="AT9" i="13" s="1"/>
  <c r="AU9" i="13" s="1"/>
  <c r="AV9" i="13" s="1"/>
  <c r="AW9" i="13" s="1"/>
  <c r="AX9" i="13" s="1"/>
  <c r="AY9" i="13" s="1"/>
  <c r="AZ9" i="13" s="1"/>
  <c r="BA9" i="13" s="1"/>
  <c r="BB9" i="13" s="1"/>
  <c r="BC9" i="13" s="1"/>
  <c r="BD9" i="13" s="1"/>
  <c r="BE9" i="13" s="1"/>
  <c r="BF9" i="13" s="1"/>
  <c r="BG9" i="13" s="1"/>
  <c r="BH9" i="13" s="1"/>
  <c r="BI9" i="13" s="1"/>
  <c r="BJ9" i="13" s="1"/>
  <c r="BK9" i="13" s="1"/>
  <c r="BL9" i="13" s="1"/>
  <c r="BM9" i="13" s="1"/>
  <c r="BN9" i="13" s="1"/>
  <c r="BO9" i="13" s="1"/>
  <c r="F98" i="7"/>
  <c r="AF9" i="13"/>
  <c r="AG9" i="13" s="1"/>
  <c r="AH9" i="13" s="1"/>
  <c r="D116" i="3"/>
  <c r="P126" i="3"/>
  <c r="M70" i="8"/>
  <c r="L74" i="8"/>
  <c r="L70" i="8"/>
  <c r="D23" i="3"/>
  <c r="D21" i="3" s="1"/>
  <c r="AA114" i="2"/>
  <c r="AA11" i="2" s="1"/>
  <c r="AG39" i="1"/>
  <c r="AG31" i="1" s="1"/>
  <c r="AG147" i="11"/>
  <c r="AD130" i="3"/>
  <c r="AD99" i="3"/>
  <c r="N55" i="9"/>
  <c r="O54" i="9"/>
  <c r="N58" i="9"/>
  <c r="AF57" i="13"/>
  <c r="F113" i="7"/>
  <c r="AL124" i="16"/>
  <c r="AL125" i="16" s="1"/>
  <c r="AL117" i="16"/>
  <c r="AL53" i="16" s="1"/>
  <c r="AL215" i="2"/>
  <c r="AL94" i="9"/>
  <c r="AL95" i="9"/>
  <c r="H8" i="3"/>
  <c r="H21" i="3"/>
  <c r="M8" i="2"/>
  <c r="K8" i="2"/>
  <c r="S113" i="1"/>
  <c r="F57" i="10"/>
  <c r="F56" i="10"/>
  <c r="AG144" i="10"/>
  <c r="AG30" i="3"/>
  <c r="AG16" i="3" s="1"/>
  <c r="AG147" i="10"/>
  <c r="D57" i="10"/>
  <c r="D56" i="10"/>
  <c r="F292" i="7"/>
  <c r="AF56" i="17"/>
  <c r="L58" i="9"/>
  <c r="G53" i="10"/>
  <c r="AI54" i="13"/>
  <c r="AH60" i="13"/>
  <c r="AH61" i="13"/>
  <c r="AK54" i="12"/>
  <c r="AK60" i="12"/>
  <c r="AK45" i="2" s="1"/>
  <c r="AK43" i="2" s="1"/>
  <c r="AK61" i="12"/>
  <c r="AL78" i="16"/>
  <c r="AL90" i="2"/>
  <c r="AH56" i="14"/>
  <c r="AH67" i="2"/>
  <c r="AH65" i="2" s="1"/>
  <c r="AF113" i="2"/>
  <c r="AF10" i="2" s="1"/>
  <c r="AF124" i="2"/>
  <c r="AF122" i="2" s="1"/>
  <c r="K53" i="10"/>
  <c r="D242" i="2"/>
  <c r="AL47" i="9"/>
  <c r="AM37" i="9"/>
  <c r="AL94" i="14"/>
  <c r="AL69" i="2"/>
  <c r="AL76" i="15"/>
  <c r="AL69" i="15"/>
  <c r="AM108" i="13"/>
  <c r="AL308" i="9"/>
  <c r="AL259" i="2"/>
  <c r="AL310" i="9"/>
  <c r="AL130" i="1" s="1"/>
  <c r="AL60" i="13"/>
  <c r="AL56" i="2" s="1"/>
  <c r="AL61" i="13"/>
  <c r="AL54" i="13"/>
  <c r="AN108" i="9"/>
  <c r="AN109" i="9" s="1"/>
  <c r="AN101" i="9"/>
  <c r="AL245" i="9"/>
  <c r="AL135" i="3"/>
  <c r="AH18" i="15"/>
  <c r="AH72" i="1"/>
  <c r="AM126" i="13"/>
  <c r="AM61" i="2"/>
  <c r="AN117" i="13"/>
  <c r="AN124" i="13"/>
  <c r="AK156" i="2"/>
  <c r="AK47" i="14"/>
  <c r="P146" i="2"/>
  <c r="V53" i="10"/>
  <c r="V55" i="10" s="1"/>
  <c r="Y9" i="3"/>
  <c r="AF53" i="9"/>
  <c r="AF59" i="9"/>
  <c r="AF242" i="2"/>
  <c r="AK266" i="2"/>
  <c r="AL69" i="11"/>
  <c r="AM44" i="2"/>
  <c r="AM30" i="12"/>
  <c r="AK78" i="3"/>
  <c r="AK32" i="15"/>
  <c r="AL113" i="13"/>
  <c r="AL56" i="1" s="1"/>
  <c r="AL60" i="3"/>
  <c r="AL114" i="13"/>
  <c r="AL112" i="13"/>
  <c r="AK64" i="1"/>
  <c r="AK82" i="14"/>
  <c r="M86" i="10"/>
  <c r="L86" i="10"/>
  <c r="AD56" i="16"/>
  <c r="M54" i="17"/>
  <c r="L55" i="17"/>
  <c r="R144" i="3"/>
  <c r="T58" i="9"/>
  <c r="U54" i="9"/>
  <c r="T55" i="9"/>
  <c r="AF56" i="13"/>
  <c r="F112" i="7"/>
  <c r="Z54" i="11"/>
  <c r="AK137" i="2"/>
  <c r="AK95" i="12"/>
  <c r="AK62" i="12"/>
  <c r="AK97" i="12"/>
  <c r="AK45" i="3"/>
  <c r="AK48" i="12"/>
  <c r="AK34" i="1"/>
  <c r="AK82" i="11"/>
  <c r="AL97" i="13"/>
  <c r="AL148" i="2"/>
  <c r="AL95" i="13"/>
  <c r="AL40" i="3"/>
  <c r="AL128" i="11"/>
  <c r="O10" i="3"/>
  <c r="AO73" i="9"/>
  <c r="AH78" i="2"/>
  <c r="AH76" i="2" s="1"/>
  <c r="AH56" i="15"/>
  <c r="AH16" i="2"/>
  <c r="AD126" i="3"/>
  <c r="I122" i="3"/>
  <c r="I114" i="3"/>
  <c r="I112" i="3" s="1"/>
  <c r="G116" i="3"/>
  <c r="G11" i="3" s="1"/>
  <c r="G124" i="3"/>
  <c r="F236" i="2"/>
  <c r="P236" i="2" s="1"/>
  <c r="P246" i="2"/>
  <c r="Z23" i="3"/>
  <c r="Z21" i="3" s="1"/>
  <c r="Z10" i="3"/>
  <c r="R115" i="2"/>
  <c r="D11" i="2"/>
  <c r="AH99" i="9"/>
  <c r="AI90" i="9"/>
  <c r="AK95" i="11"/>
  <c r="AK97" i="11"/>
  <c r="AK126" i="2"/>
  <c r="AK124" i="2" s="1"/>
  <c r="AK122" i="2" s="1"/>
  <c r="AL93" i="11"/>
  <c r="AM92" i="11" s="1"/>
  <c r="AL45" i="13"/>
  <c r="AM37" i="13" s="1"/>
  <c r="AL128" i="13"/>
  <c r="AL62" i="3"/>
  <c r="AL126" i="9"/>
  <c r="D17" i="3"/>
  <c r="M38" i="14"/>
  <c r="N38" i="14"/>
  <c r="AG164" i="2"/>
  <c r="AG16" i="14"/>
  <c r="G55" i="3"/>
  <c r="G30" i="3"/>
  <c r="G16" i="3" s="1"/>
  <c r="P63" i="3"/>
  <c r="P55" i="3" s="1"/>
  <c r="N134" i="13"/>
  <c r="M134" i="13"/>
  <c r="H144" i="10"/>
  <c r="H136" i="10"/>
  <c r="AF29" i="3"/>
  <c r="AF15" i="3" s="1"/>
  <c r="J64" i="11"/>
  <c r="J63" i="10"/>
  <c r="J64" i="10" s="1"/>
  <c r="F46" i="3"/>
  <c r="F44" i="3" s="1"/>
  <c r="P51" i="3"/>
  <c r="F29" i="3"/>
  <c r="F15" i="3" s="1"/>
  <c r="S118" i="2"/>
  <c r="AD140" i="2"/>
  <c r="M118" i="2"/>
  <c r="M135" i="2"/>
  <c r="M133" i="2" s="1"/>
  <c r="I120" i="10"/>
  <c r="I128" i="10"/>
  <c r="I121" i="10"/>
  <c r="E121" i="10"/>
  <c r="E120" i="10"/>
  <c r="E128" i="10"/>
  <c r="W11" i="3"/>
  <c r="I10" i="3"/>
  <c r="I9" i="3" s="1"/>
  <c r="I7" i="3" s="1"/>
  <c r="I23" i="3"/>
  <c r="I21" i="3" s="1"/>
  <c r="G64" i="12"/>
  <c r="G63" i="10"/>
  <c r="AB104" i="10"/>
  <c r="AF110" i="10"/>
  <c r="AF112" i="10" s="1"/>
  <c r="AB105" i="10"/>
  <c r="AB112" i="10"/>
  <c r="AD138" i="2"/>
  <c r="P138" i="2"/>
  <c r="O115" i="2"/>
  <c r="O12" i="2" s="1"/>
  <c r="X101" i="10"/>
  <c r="X103" i="10" s="1"/>
  <c r="Q53" i="12"/>
  <c r="Q55" i="12"/>
  <c r="Q61" i="10"/>
  <c r="I61" i="10"/>
  <c r="I53" i="12"/>
  <c r="J54" i="12" s="1"/>
  <c r="I55" i="12"/>
  <c r="O64" i="12"/>
  <c r="O63" i="10"/>
  <c r="K25" i="3"/>
  <c r="K46" i="3"/>
  <c r="K44" i="3" s="1"/>
  <c r="AF89" i="12"/>
  <c r="AG89" i="12" s="1"/>
  <c r="AH89" i="12" s="1"/>
  <c r="AI89" i="12" s="1"/>
  <c r="AJ89" i="12" s="1"/>
  <c r="AK89" i="12" s="1"/>
  <c r="AL89" i="12"/>
  <c r="AM89" i="12" s="1"/>
  <c r="AN89" i="12" s="1"/>
  <c r="AO89" i="12" s="1"/>
  <c r="AP89" i="12" s="1"/>
  <c r="AQ89" i="12" s="1"/>
  <c r="AR89" i="12" s="1"/>
  <c r="AS89" i="12" s="1"/>
  <c r="AT89" i="12" s="1"/>
  <c r="AU89" i="12" s="1"/>
  <c r="AV89" i="12" s="1"/>
  <c r="AW89" i="12" s="1"/>
  <c r="AX89" i="12" s="1"/>
  <c r="AY89" i="12" s="1"/>
  <c r="AZ89" i="12" s="1"/>
  <c r="BA89" i="12" s="1"/>
  <c r="BB89" i="12" s="1"/>
  <c r="BC89" i="12" s="1"/>
  <c r="BD89" i="12" s="1"/>
  <c r="BE89" i="12" s="1"/>
  <c r="BF89" i="12" s="1"/>
  <c r="BG89" i="12" s="1"/>
  <c r="BH89" i="12" s="1"/>
  <c r="BI89" i="12" s="1"/>
  <c r="BJ89" i="12" s="1"/>
  <c r="BK89" i="12" s="1"/>
  <c r="BL89" i="12" s="1"/>
  <c r="BM89" i="12" s="1"/>
  <c r="BN89" i="12" s="1"/>
  <c r="BO89" i="12" s="1"/>
  <c r="F78" i="7"/>
  <c r="N135" i="2"/>
  <c r="N133" i="2" s="1"/>
  <c r="N114" i="2"/>
  <c r="G57" i="12"/>
  <c r="G56" i="12"/>
  <c r="G62" i="10"/>
  <c r="AC85" i="10"/>
  <c r="AC86" i="10" s="1"/>
  <c r="AG93" i="10"/>
  <c r="AH85" i="10" s="1"/>
  <c r="AH53" i="10" s="1"/>
  <c r="AB63" i="10"/>
  <c r="AF63" i="12"/>
  <c r="AB64" i="12"/>
  <c r="R138" i="10"/>
  <c r="R137" i="10"/>
  <c r="O61" i="10"/>
  <c r="O53" i="11"/>
  <c r="AG46" i="10"/>
  <c r="AG48" i="10" s="1"/>
  <c r="AC41" i="10"/>
  <c r="AC40" i="10"/>
  <c r="AD41" i="10"/>
  <c r="O37" i="10"/>
  <c r="AA32" i="10"/>
  <c r="AA25" i="10"/>
  <c r="AA24" i="10"/>
  <c r="D120" i="3"/>
  <c r="P120" i="3" s="1"/>
  <c r="P130" i="3"/>
  <c r="O57" i="9"/>
  <c r="O56" i="9"/>
  <c r="O244" i="2"/>
  <c r="O242" i="2" s="1"/>
  <c r="O13" i="2"/>
  <c r="O234" i="2"/>
  <c r="O232" i="2" s="1"/>
  <c r="G238" i="2"/>
  <c r="P248" i="2"/>
  <c r="T114" i="3"/>
  <c r="T112" i="3" s="1"/>
  <c r="T122" i="3"/>
  <c r="K244" i="2"/>
  <c r="K242" i="2" s="1"/>
  <c r="K57" i="9"/>
  <c r="K56" i="9"/>
  <c r="K65" i="9"/>
  <c r="O58" i="9"/>
  <c r="P54" i="9"/>
  <c r="Q56" i="9"/>
  <c r="Q65" i="9"/>
  <c r="S244" i="2"/>
  <c r="Q57" i="9"/>
  <c r="AA84" i="9"/>
  <c r="D90" i="9"/>
  <c r="E86" i="9"/>
  <c r="AB84" i="9"/>
  <c r="W124" i="3"/>
  <c r="D124" i="3"/>
  <c r="X57" i="9"/>
  <c r="X56" i="9"/>
  <c r="Z244" i="2"/>
  <c r="Z242" i="2" s="1"/>
  <c r="AK49" i="1"/>
  <c r="AM62" i="2"/>
  <c r="AM142" i="13"/>
  <c r="AM152" i="2" s="1"/>
  <c r="AL53" i="14"/>
  <c r="AL54" i="14" s="1"/>
  <c r="AL73" i="2"/>
  <c r="AM133" i="14"/>
  <c r="AL142" i="14"/>
  <c r="AL163" i="2" s="1"/>
  <c r="AM140" i="14"/>
  <c r="AM141" i="14" s="1"/>
  <c r="AM97" i="15"/>
  <c r="AM95" i="15"/>
  <c r="AM170" i="2"/>
  <c r="AM117" i="14"/>
  <c r="AL126" i="14"/>
  <c r="AL72" i="2"/>
  <c r="AM124" i="14"/>
  <c r="AI56" i="9"/>
  <c r="AI213" i="2"/>
  <c r="AK96" i="14"/>
  <c r="AK70" i="3"/>
  <c r="AI64" i="10"/>
  <c r="AI145" i="10"/>
  <c r="AL121" i="17"/>
  <c r="AM121" i="17" s="1"/>
  <c r="AN121" i="17" s="1"/>
  <c r="AO121" i="17" s="1"/>
  <c r="AP121" i="17" s="1"/>
  <c r="AQ121" i="17" s="1"/>
  <c r="AR121" i="17" s="1"/>
  <c r="AS121" i="17" s="1"/>
  <c r="AT121" i="17" s="1"/>
  <c r="AU121" i="17" s="1"/>
  <c r="AV121" i="17" s="1"/>
  <c r="AW121" i="17" s="1"/>
  <c r="AX121" i="17" s="1"/>
  <c r="AY121" i="17" s="1"/>
  <c r="AZ121" i="17" s="1"/>
  <c r="BA121" i="17" s="1"/>
  <c r="BB121" i="17" s="1"/>
  <c r="BC121" i="17" s="1"/>
  <c r="BD121" i="17" s="1"/>
  <c r="BE121" i="17" s="1"/>
  <c r="BF121" i="17" s="1"/>
  <c r="BG121" i="17" s="1"/>
  <c r="BH121" i="17" s="1"/>
  <c r="BI121" i="17" s="1"/>
  <c r="BJ121" i="17" s="1"/>
  <c r="BK121" i="17" s="1"/>
  <c r="BL121" i="17" s="1"/>
  <c r="BM121" i="17" s="1"/>
  <c r="BN121" i="17" s="1"/>
  <c r="BO121" i="17" s="1"/>
  <c r="AF121" i="17"/>
  <c r="AG121" i="17" s="1"/>
  <c r="AH121" i="17" s="1"/>
  <c r="AI121" i="17" s="1"/>
  <c r="AJ121" i="17" s="1"/>
  <c r="AK121" i="17" s="1"/>
  <c r="F313" i="7"/>
  <c r="O22" i="17"/>
  <c r="N22" i="17"/>
  <c r="AK125" i="17"/>
  <c r="AL124" i="17" s="1"/>
  <c r="AL124" i="10" s="1"/>
  <c r="AL8" i="17"/>
  <c r="AM8" i="17" s="1"/>
  <c r="AN8" i="17" s="1"/>
  <c r="AO8" i="17" s="1"/>
  <c r="AP8" i="17" s="1"/>
  <c r="AQ8" i="17" s="1"/>
  <c r="AR8" i="17" s="1"/>
  <c r="AS8" i="17" s="1"/>
  <c r="AT8" i="17" s="1"/>
  <c r="AU8" i="17" s="1"/>
  <c r="AV8" i="17" s="1"/>
  <c r="AW8" i="17" s="1"/>
  <c r="AX8" i="17" s="1"/>
  <c r="AY8" i="17" s="1"/>
  <c r="AZ8" i="17" s="1"/>
  <c r="BA8" i="17" s="1"/>
  <c r="BB8" i="17" s="1"/>
  <c r="BC8" i="17" s="1"/>
  <c r="BD8" i="17" s="1"/>
  <c r="BE8" i="17" s="1"/>
  <c r="BF8" i="17" s="1"/>
  <c r="BG8" i="17" s="1"/>
  <c r="BH8" i="17" s="1"/>
  <c r="BI8" i="17" s="1"/>
  <c r="BJ8" i="17" s="1"/>
  <c r="BK8" i="17" s="1"/>
  <c r="BL8" i="17" s="1"/>
  <c r="BM8" i="17" s="1"/>
  <c r="BN8" i="17" s="1"/>
  <c r="BO8" i="17" s="1"/>
  <c r="AF8" i="17"/>
  <c r="AG8" i="17" s="1"/>
  <c r="AH8" i="17" s="1"/>
  <c r="AI8" i="17" s="1"/>
  <c r="AJ8" i="17" s="1"/>
  <c r="AK8" i="17" s="1"/>
  <c r="AK14" i="17" s="1"/>
  <c r="F277" i="7"/>
  <c r="W87" i="16"/>
  <c r="W87" i="14"/>
  <c r="R179" i="2"/>
  <c r="R177" i="2" s="1"/>
  <c r="R114" i="2"/>
  <c r="AD181" i="2"/>
  <c r="AD179" i="2" s="1"/>
  <c r="AG88" i="3"/>
  <c r="W71" i="1"/>
  <c r="H70" i="15"/>
  <c r="I70" i="15"/>
  <c r="O86" i="15"/>
  <c r="N87" i="15"/>
  <c r="N86" i="15"/>
  <c r="R135" i="14"/>
  <c r="P23" i="10"/>
  <c r="P21" i="10"/>
  <c r="X6" i="12"/>
  <c r="W6" i="12"/>
  <c r="F138" i="10"/>
  <c r="F137" i="10"/>
  <c r="W96" i="10"/>
  <c r="Q38" i="13"/>
  <c r="R38" i="13"/>
  <c r="O164" i="9"/>
  <c r="O121" i="1"/>
  <c r="O154" i="9"/>
  <c r="O153" i="9"/>
  <c r="Z80" i="10"/>
  <c r="AD80" i="10"/>
  <c r="K135" i="2"/>
  <c r="K133" i="2" s="1"/>
  <c r="K114" i="2"/>
  <c r="AB23" i="12"/>
  <c r="S23" i="3"/>
  <c r="S10" i="3"/>
  <c r="AD67" i="3"/>
  <c r="U66" i="3"/>
  <c r="S155" i="2"/>
  <c r="AD156" i="2"/>
  <c r="AB135" i="13"/>
  <c r="S135" i="2"/>
  <c r="S133" i="2" s="1"/>
  <c r="AK126" i="3"/>
  <c r="AK116" i="3" s="1"/>
  <c r="AK97" i="9"/>
  <c r="AL8" i="13"/>
  <c r="F97" i="7"/>
  <c r="AF8" i="13"/>
  <c r="AG8" i="13" s="1"/>
  <c r="AH8" i="13" s="1"/>
  <c r="AI8" i="13" s="1"/>
  <c r="AJ8" i="13" s="1"/>
  <c r="AK8" i="13" s="1"/>
  <c r="AK14" i="13" s="1"/>
  <c r="X144" i="2"/>
  <c r="Z135" i="2"/>
  <c r="Z133" i="2" s="1"/>
  <c r="AK113" i="13"/>
  <c r="AK56" i="1" s="1"/>
  <c r="AK112" i="13"/>
  <c r="AK60" i="3"/>
  <c r="AK114" i="13"/>
  <c r="S11" i="3"/>
  <c r="E11" i="2"/>
  <c r="I22" i="10"/>
  <c r="H22" i="10"/>
  <c r="R11" i="3"/>
  <c r="K56" i="10"/>
  <c r="K57" i="10"/>
  <c r="E8" i="2"/>
  <c r="AC116" i="10"/>
  <c r="AC118" i="10"/>
  <c r="AC119" i="10"/>
  <c r="W53" i="10"/>
  <c r="W55" i="10"/>
  <c r="AM45" i="12"/>
  <c r="AM44" i="12"/>
  <c r="AM37" i="12"/>
  <c r="AL46" i="12"/>
  <c r="AL50" i="2"/>
  <c r="AM124" i="12"/>
  <c r="AL126" i="12"/>
  <c r="AL125" i="12"/>
  <c r="AK55" i="1"/>
  <c r="AK98" i="13"/>
  <c r="R16" i="3"/>
  <c r="S56" i="10"/>
  <c r="S57" i="10"/>
  <c r="W10" i="3"/>
  <c r="W9" i="3" s="1"/>
  <c r="W23" i="3"/>
  <c r="W21" i="3" s="1"/>
  <c r="AA58" i="9"/>
  <c r="AB54" i="9"/>
  <c r="AC54" i="9"/>
  <c r="AA55" i="9"/>
  <c r="AF42" i="9"/>
  <c r="AG42" i="9" s="1"/>
  <c r="F19" i="6"/>
  <c r="AA54" i="12"/>
  <c r="AB54" i="12"/>
  <c r="AF57" i="17"/>
  <c r="F293" i="7"/>
  <c r="AF74" i="9"/>
  <c r="AG74" i="9" s="1"/>
  <c r="F29" i="6"/>
  <c r="G55" i="14"/>
  <c r="H54" i="14"/>
  <c r="AD166" i="2"/>
  <c r="AF56" i="15"/>
  <c r="F202" i="7"/>
  <c r="AJ54" i="15"/>
  <c r="AP138" i="12"/>
  <c r="AL93" i="14"/>
  <c r="AM92" i="14" s="1"/>
  <c r="AK324" i="9"/>
  <c r="AK326" i="9"/>
  <c r="AK131" i="1" s="1"/>
  <c r="AK260" i="2"/>
  <c r="AK240" i="2" s="1"/>
  <c r="AK322" i="9"/>
  <c r="AK79" i="15"/>
  <c r="AK169" i="2"/>
  <c r="AK62" i="15"/>
  <c r="AK56" i="15" s="1"/>
  <c r="AK81" i="15"/>
  <c r="AL225" i="2"/>
  <c r="AL257" i="9"/>
  <c r="AL249" i="9" s="1"/>
  <c r="AL259" i="9"/>
  <c r="AM5" i="11"/>
  <c r="AL57" i="2"/>
  <c r="AM76" i="13"/>
  <c r="AM69" i="13"/>
  <c r="AL78" i="13"/>
  <c r="AL77" i="13"/>
  <c r="AJ9" i="15"/>
  <c r="AI17" i="15"/>
  <c r="Z53" i="10"/>
  <c r="Z55" i="10"/>
  <c r="V22" i="10"/>
  <c r="U22" i="10"/>
  <c r="M23" i="3"/>
  <c r="M21" i="3" s="1"/>
  <c r="W7" i="3"/>
  <c r="AL108" i="16"/>
  <c r="AL37" i="14"/>
  <c r="AL95" i="2"/>
  <c r="AM140" i="16"/>
  <c r="AM141" i="16" s="1"/>
  <c r="AL142" i="16"/>
  <c r="AL185" i="2" s="1"/>
  <c r="AM133" i="16"/>
  <c r="AH122" i="3"/>
  <c r="AH114" i="3"/>
  <c r="AH112" i="3" s="1"/>
  <c r="AL81" i="2"/>
  <c r="AM101" i="15"/>
  <c r="AM108" i="15"/>
  <c r="AM109" i="15" s="1"/>
  <c r="AL110" i="15"/>
  <c r="H10" i="2"/>
  <c r="H112" i="2"/>
  <c r="T55" i="17"/>
  <c r="AF114" i="2"/>
  <c r="L23" i="3"/>
  <c r="AL76" i="11"/>
  <c r="AL77" i="11" s="1"/>
  <c r="AL33" i="12"/>
  <c r="AL34" i="12" s="1"/>
  <c r="AL31" i="12"/>
  <c r="AK238" i="2"/>
  <c r="S71" i="10"/>
  <c r="J55" i="17"/>
  <c r="AF138" i="9"/>
  <c r="AG138" i="9" s="1"/>
  <c r="F49" i="6"/>
  <c r="R58" i="9"/>
  <c r="S54" i="9"/>
  <c r="AA7" i="10"/>
  <c r="T38" i="10"/>
  <c r="S38" i="10"/>
  <c r="AR138" i="16"/>
  <c r="AK76" i="2"/>
  <c r="AL29" i="15"/>
  <c r="AM28" i="15" s="1"/>
  <c r="AK36" i="3"/>
  <c r="AK80" i="11"/>
  <c r="AL77" i="9"/>
  <c r="AM69" i="9" s="1"/>
  <c r="AM74" i="2"/>
  <c r="AA116" i="10"/>
  <c r="AB116" i="10"/>
  <c r="E118" i="10"/>
  <c r="X9" i="10"/>
  <c r="X16" i="10"/>
  <c r="AD9" i="10"/>
  <c r="X8" i="10"/>
  <c r="AL47" i="11"/>
  <c r="AL48" i="11" s="1"/>
  <c r="R122" i="3"/>
  <c r="R114" i="3"/>
  <c r="P101" i="3"/>
  <c r="P99" i="3" s="1"/>
  <c r="D15" i="3"/>
  <c r="AD197" i="2"/>
  <c r="G10" i="2"/>
  <c r="AG99" i="9"/>
  <c r="AK111" i="14"/>
  <c r="AK160" i="2"/>
  <c r="AK47" i="13"/>
  <c r="AK48" i="13" s="1"/>
  <c r="AK49" i="13"/>
  <c r="AK50" i="13" s="1"/>
  <c r="AK16" i="16"/>
  <c r="AK97" i="3"/>
  <c r="AJ60" i="9"/>
  <c r="AK54" i="9"/>
  <c r="AJ61" i="9"/>
  <c r="AK145" i="9"/>
  <c r="AK129" i="3"/>
  <c r="AM125" i="9"/>
  <c r="AN117" i="9" s="1"/>
  <c r="AS41" i="9"/>
  <c r="K8" i="3"/>
  <c r="R17" i="3"/>
  <c r="AD17" i="3" s="1"/>
  <c r="F19" i="5"/>
  <c r="AF42" i="8"/>
  <c r="AG42" i="8" s="1"/>
  <c r="P233" i="2"/>
  <c r="AL14" i="12"/>
  <c r="AL52" i="2"/>
  <c r="AM5" i="12"/>
  <c r="AM12" i="12"/>
  <c r="AL46" i="15"/>
  <c r="AM37" i="15"/>
  <c r="AM44" i="15"/>
  <c r="AM45" i="15" s="1"/>
  <c r="M37" i="10"/>
  <c r="M39" i="10"/>
  <c r="P75" i="3"/>
  <c r="G31" i="3"/>
  <c r="G17" i="3" s="1"/>
  <c r="AL9" i="14"/>
  <c r="AM9" i="14" s="1"/>
  <c r="AN9" i="14" s="1"/>
  <c r="AO9" i="14" s="1"/>
  <c r="AP9" i="14" s="1"/>
  <c r="AQ9" i="14" s="1"/>
  <c r="AR9" i="14" s="1"/>
  <c r="AS9" i="14" s="1"/>
  <c r="AT9" i="14" s="1"/>
  <c r="AU9" i="14" s="1"/>
  <c r="AV9" i="14" s="1"/>
  <c r="AW9" i="14" s="1"/>
  <c r="AX9" i="14" s="1"/>
  <c r="AY9" i="14" s="1"/>
  <c r="AZ9" i="14" s="1"/>
  <c r="BA9" i="14" s="1"/>
  <c r="BB9" i="14" s="1"/>
  <c r="BC9" i="14" s="1"/>
  <c r="BD9" i="14" s="1"/>
  <c r="BE9" i="14" s="1"/>
  <c r="BF9" i="14" s="1"/>
  <c r="BG9" i="14" s="1"/>
  <c r="BH9" i="14" s="1"/>
  <c r="BI9" i="14" s="1"/>
  <c r="BJ9" i="14" s="1"/>
  <c r="BK9" i="14" s="1"/>
  <c r="BL9" i="14" s="1"/>
  <c r="BM9" i="14" s="1"/>
  <c r="BN9" i="14" s="1"/>
  <c r="BO9" i="14" s="1"/>
  <c r="F143" i="7"/>
  <c r="AF9" i="14"/>
  <c r="AG9" i="14" s="1"/>
  <c r="AH9" i="14" s="1"/>
  <c r="Y137" i="10"/>
  <c r="Y138" i="10"/>
  <c r="Y147" i="10"/>
  <c r="M135" i="13"/>
  <c r="J134" i="13"/>
  <c r="K134" i="13"/>
  <c r="L49" i="1"/>
  <c r="L138" i="12"/>
  <c r="L137" i="12"/>
  <c r="L145" i="10"/>
  <c r="Z64" i="12"/>
  <c r="Z63" i="10"/>
  <c r="Z64" i="10" s="1"/>
  <c r="AD128" i="10"/>
  <c r="W128" i="10"/>
  <c r="S64" i="12"/>
  <c r="S63" i="10"/>
  <c r="S64" i="10" s="1"/>
  <c r="J35" i="3"/>
  <c r="J33" i="3" s="1"/>
  <c r="P40" i="3"/>
  <c r="P35" i="3" s="1"/>
  <c r="J29" i="3"/>
  <c r="J15" i="3" s="1"/>
  <c r="W135" i="2"/>
  <c r="W133" i="2" s="1"/>
  <c r="W118" i="2"/>
  <c r="W15" i="2" s="1"/>
  <c r="E135" i="2"/>
  <c r="E133" i="2" s="1"/>
  <c r="E118" i="2"/>
  <c r="P140" i="2"/>
  <c r="H53" i="12"/>
  <c r="H61" i="10"/>
  <c r="E119" i="10"/>
  <c r="G46" i="3"/>
  <c r="G44" i="3" s="1"/>
  <c r="G26" i="3"/>
  <c r="P49" i="3"/>
  <c r="X57" i="12"/>
  <c r="X56" i="12"/>
  <c r="X64" i="12"/>
  <c r="X62" i="10"/>
  <c r="U53" i="12"/>
  <c r="U61" i="10"/>
  <c r="U55" i="12"/>
  <c r="E53" i="12"/>
  <c r="E61" i="10"/>
  <c r="O25" i="3"/>
  <c r="O11" i="3" s="1"/>
  <c r="O46" i="3"/>
  <c r="O44" i="3" s="1"/>
  <c r="G96" i="10"/>
  <c r="G88" i="10"/>
  <c r="G89" i="10"/>
  <c r="G114" i="2"/>
  <c r="G11" i="2" s="1"/>
  <c r="G135" i="2"/>
  <c r="G133" i="2" s="1"/>
  <c r="P137" i="2"/>
  <c r="AC84" i="12"/>
  <c r="AC86" i="12"/>
  <c r="AK47" i="3"/>
  <c r="AK80" i="12"/>
  <c r="AC30" i="3"/>
  <c r="AC16" i="3" s="1"/>
  <c r="AA144" i="10"/>
  <c r="O30" i="3"/>
  <c r="O16" i="3" s="1"/>
  <c r="P41" i="3"/>
  <c r="P70" i="11"/>
  <c r="O70" i="11"/>
  <c r="AB48" i="10"/>
  <c r="AF47" i="10"/>
  <c r="O38" i="11"/>
  <c r="P38" i="11"/>
  <c r="O39" i="11"/>
  <c r="AK34" i="3"/>
  <c r="AK32" i="11"/>
  <c r="AD25" i="10"/>
  <c r="Y32" i="10"/>
  <c r="Y24" i="10"/>
  <c r="Y25" i="10"/>
  <c r="N24" i="10"/>
  <c r="N25" i="10"/>
  <c r="N32" i="10"/>
  <c r="Z122" i="2"/>
  <c r="AD131" i="2"/>
  <c r="D121" i="1"/>
  <c r="D153" i="9"/>
  <c r="D154" i="9"/>
  <c r="O124" i="3"/>
  <c r="O119" i="3"/>
  <c r="P119" i="3" s="1"/>
  <c r="K237" i="2"/>
  <c r="P247" i="2"/>
  <c r="G58" i="9"/>
  <c r="Y53" i="9"/>
  <c r="Y62" i="9"/>
  <c r="U55" i="9"/>
  <c r="U62" i="9"/>
  <c r="U53" i="9"/>
  <c r="Q90" i="9"/>
  <c r="R86" i="9"/>
  <c r="Q86" i="9"/>
  <c r="D53" i="9"/>
  <c r="D55" i="9"/>
  <c r="AB122" i="3"/>
  <c r="AB114" i="3"/>
  <c r="AB112" i="3" s="1"/>
  <c r="X115" i="3"/>
  <c r="X10" i="3" s="1"/>
  <c r="X124" i="3"/>
  <c r="T235" i="2"/>
  <c r="AD245" i="2"/>
  <c r="G234" i="2"/>
  <c r="G232" i="2" s="1"/>
  <c r="P245" i="2"/>
  <c r="P115" i="3"/>
  <c r="D10" i="3"/>
  <c r="AM141" i="13"/>
  <c r="AN133" i="13" s="1"/>
  <c r="AL78" i="14"/>
  <c r="AL68" i="2"/>
  <c r="AK145" i="2"/>
  <c r="AJ54" i="9"/>
  <c r="AL129" i="9"/>
  <c r="AL128" i="3"/>
  <c r="AL118" i="3" s="1"/>
  <c r="AL13" i="3" s="1"/>
  <c r="AL93" i="9"/>
  <c r="AM92" i="9" s="1"/>
  <c r="AJ60" i="14"/>
  <c r="AJ61" i="14"/>
  <c r="AK54" i="14"/>
  <c r="H138" i="17"/>
  <c r="H99" i="1"/>
  <c r="H145" i="10"/>
  <c r="H137" i="17"/>
  <c r="AF184" i="2"/>
  <c r="AF128" i="16"/>
  <c r="AL95" i="15"/>
  <c r="AK95" i="15"/>
  <c r="AF63" i="15"/>
  <c r="AF64" i="15" s="1"/>
  <c r="AB64" i="15"/>
  <c r="AD64" i="15"/>
  <c r="P23" i="13"/>
  <c r="P22" i="13"/>
  <c r="Q22" i="13"/>
  <c r="AC20" i="13"/>
  <c r="AF151" i="2"/>
  <c r="AF128" i="13"/>
  <c r="M113" i="3"/>
  <c r="M122" i="3"/>
  <c r="P123" i="3"/>
  <c r="AB46" i="3"/>
  <c r="AB44" i="3" s="1"/>
  <c r="AD47" i="3"/>
  <c r="AB24" i="3"/>
  <c r="L114" i="2"/>
  <c r="L157" i="2"/>
  <c r="L155" i="2" s="1"/>
  <c r="F53" i="14"/>
  <c r="R133" i="10"/>
  <c r="J121" i="1"/>
  <c r="J164" i="9"/>
  <c r="J154" i="9"/>
  <c r="J153" i="9"/>
  <c r="AG168" i="2"/>
  <c r="AG166" i="2" s="1"/>
  <c r="J54" i="11"/>
  <c r="K54" i="11"/>
  <c r="L16" i="2"/>
  <c r="L271" i="2"/>
  <c r="O11" i="2"/>
  <c r="U10" i="2"/>
  <c r="H56" i="10"/>
  <c r="H57" i="10"/>
  <c r="H64" i="10"/>
  <c r="F8" i="3"/>
  <c r="F22" i="7"/>
  <c r="J114" i="3"/>
  <c r="J112" i="3" s="1"/>
  <c r="J122" i="3"/>
  <c r="L54" i="12"/>
  <c r="K54" i="12"/>
  <c r="AF57" i="11"/>
  <c r="F23" i="7"/>
  <c r="AH54" i="14"/>
  <c r="AG54" i="14"/>
  <c r="AI56" i="11"/>
  <c r="AI34" i="2"/>
  <c r="AM112" i="9"/>
  <c r="AM247" i="2"/>
  <c r="AM137" i="16"/>
  <c r="AL144" i="16"/>
  <c r="AL195" i="9"/>
  <c r="AM192" i="9"/>
  <c r="AM193" i="9"/>
  <c r="AL194" i="9"/>
  <c r="AL193" i="9"/>
  <c r="AM185" i="9"/>
  <c r="AM199" i="9" s="1"/>
  <c r="AL222" i="2"/>
  <c r="AM44" i="8"/>
  <c r="AM45" i="8"/>
  <c r="AM37" i="8"/>
  <c r="AL46" i="8"/>
  <c r="AL212" i="2"/>
  <c r="AM21" i="9"/>
  <c r="AM28" i="9"/>
  <c r="AL30" i="9"/>
  <c r="AM44" i="16"/>
  <c r="AM45" i="16" s="1"/>
  <c r="AM37" i="16"/>
  <c r="AC6" i="10"/>
  <c r="AB6" i="10"/>
  <c r="AL93" i="12"/>
  <c r="AM85" i="12" s="1"/>
  <c r="AL320" i="9"/>
  <c r="AK48" i="16"/>
  <c r="AK89" i="3"/>
  <c r="AK62" i="16"/>
  <c r="AL79" i="9"/>
  <c r="AL214" i="2"/>
  <c r="AL204" i="2" s="1"/>
  <c r="AL78" i="9"/>
  <c r="P22" i="3"/>
  <c r="AK93" i="10"/>
  <c r="AL275" i="9"/>
  <c r="AL226" i="2"/>
  <c r="AL206" i="2" s="1"/>
  <c r="AM63" i="2"/>
  <c r="AM244" i="9"/>
  <c r="AM255" i="2"/>
  <c r="AM246" i="9"/>
  <c r="AC8" i="10"/>
  <c r="AG14" i="10"/>
  <c r="AG16" i="10" s="1"/>
  <c r="AC16" i="10"/>
  <c r="AC9" i="10"/>
  <c r="G59" i="1"/>
  <c r="G138" i="13"/>
  <c r="G137" i="13"/>
  <c r="G145" i="10"/>
  <c r="M133" i="10"/>
  <c r="M135" i="10" s="1"/>
  <c r="O49" i="1"/>
  <c r="O41" i="1" s="1"/>
  <c r="O138" i="12"/>
  <c r="O137" i="12"/>
  <c r="L30" i="3"/>
  <c r="L16" i="3" s="1"/>
  <c r="P52" i="3"/>
  <c r="L44" i="3"/>
  <c r="X144" i="10"/>
  <c r="X136" i="10"/>
  <c r="H119" i="2"/>
  <c r="P141" i="2"/>
  <c r="H133" i="2"/>
  <c r="AD64" i="12"/>
  <c r="W64" i="12"/>
  <c r="W63" i="10"/>
  <c r="AK51" i="3"/>
  <c r="AK128" i="12"/>
  <c r="J46" i="3"/>
  <c r="J44" i="3" s="1"/>
  <c r="J26" i="3"/>
  <c r="U120" i="10"/>
  <c r="U128" i="10"/>
  <c r="U121" i="10"/>
  <c r="Q57" i="12"/>
  <c r="Q56" i="12"/>
  <c r="Q62" i="10"/>
  <c r="M57" i="12"/>
  <c r="M56" i="12"/>
  <c r="M64" i="12"/>
  <c r="M62" i="10"/>
  <c r="I57" i="12"/>
  <c r="I64" i="12"/>
  <c r="I62" i="10"/>
  <c r="I64" i="10" s="1"/>
  <c r="I56" i="12"/>
  <c r="M117" i="10"/>
  <c r="M119" i="10"/>
  <c r="H117" i="10"/>
  <c r="H119" i="10" s="1"/>
  <c r="AF62" i="12"/>
  <c r="AB56" i="12"/>
  <c r="AB57" i="12"/>
  <c r="AB62" i="10"/>
  <c r="O57" i="12"/>
  <c r="O62" i="10"/>
  <c r="O56" i="12"/>
  <c r="X61" i="10"/>
  <c r="X53" i="12"/>
  <c r="M53" i="12"/>
  <c r="M61" i="10"/>
  <c r="M55" i="12"/>
  <c r="K63" i="10"/>
  <c r="K64" i="10" s="1"/>
  <c r="K64" i="12"/>
  <c r="E64" i="12"/>
  <c r="E63" i="10"/>
  <c r="W88" i="10"/>
  <c r="W89" i="10"/>
  <c r="AD89" i="10"/>
  <c r="N96" i="10"/>
  <c r="N89" i="10"/>
  <c r="N88" i="10"/>
  <c r="AG61" i="12"/>
  <c r="AC55" i="12"/>
  <c r="AC61" i="10"/>
  <c r="AC53" i="12"/>
  <c r="AC52" i="12" s="1"/>
  <c r="AH60" i="12"/>
  <c r="AH61" i="12"/>
  <c r="AI54" i="12"/>
  <c r="AF47" i="3"/>
  <c r="AF80" i="12"/>
  <c r="Y30" i="3"/>
  <c r="W144" i="10"/>
  <c r="AD144" i="10"/>
  <c r="O138" i="11"/>
  <c r="O137" i="11"/>
  <c r="O39" i="1"/>
  <c r="O145" i="10"/>
  <c r="L38" i="11"/>
  <c r="AB36" i="11"/>
  <c r="AA36" i="11"/>
  <c r="AC32" i="10"/>
  <c r="AG31" i="10"/>
  <c r="U24" i="10"/>
  <c r="U25" i="10"/>
  <c r="U32" i="10"/>
  <c r="N122" i="2"/>
  <c r="N111" i="2"/>
  <c r="AK42" i="3"/>
  <c r="AK16" i="11"/>
  <c r="L120" i="2"/>
  <c r="P131" i="2"/>
  <c r="X121" i="1"/>
  <c r="X113" i="1" s="1"/>
  <c r="V153" i="9"/>
  <c r="V154" i="9"/>
  <c r="AD154" i="9"/>
  <c r="Z119" i="3"/>
  <c r="AD129" i="3"/>
  <c r="F43" i="6"/>
  <c r="AF121" i="9"/>
  <c r="AG121" i="9" s="1"/>
  <c r="AH121" i="9" s="1"/>
  <c r="AI121" i="9" s="1"/>
  <c r="AJ121" i="9" s="1"/>
  <c r="AK121" i="9" s="1"/>
  <c r="T13" i="2"/>
  <c r="AD13" i="2" s="1"/>
  <c r="AD238" i="2"/>
  <c r="AF117" i="3"/>
  <c r="T12" i="3"/>
  <c r="Y102" i="9"/>
  <c r="X106" i="9"/>
  <c r="X102" i="9"/>
  <c r="AD106" i="9"/>
  <c r="T54" i="9"/>
  <c r="S58" i="9"/>
  <c r="L54" i="9"/>
  <c r="K58" i="9"/>
  <c r="AG126" i="3"/>
  <c r="AG97" i="9"/>
  <c r="AA116" i="3"/>
  <c r="AD116" i="3" s="1"/>
  <c r="AA124" i="3"/>
  <c r="Z86" i="9"/>
  <c r="Y90" i="9"/>
  <c r="U90" i="9"/>
  <c r="V86" i="9"/>
  <c r="U86" i="9"/>
  <c r="N86" i="9"/>
  <c r="M90" i="9"/>
  <c r="K86" i="9"/>
  <c r="J90" i="9"/>
  <c r="J86" i="9"/>
  <c r="R56" i="9"/>
  <c r="R65" i="9"/>
  <c r="T244" i="2"/>
  <c r="T242" i="2" s="1"/>
  <c r="R57" i="9"/>
  <c r="P235" i="2"/>
  <c r="F234" i="2"/>
  <c r="F232" i="2" s="1"/>
  <c r="AD64" i="14"/>
  <c r="AD56" i="14"/>
  <c r="AL114" i="9"/>
  <c r="AL127" i="3"/>
  <c r="AL113" i="9"/>
  <c r="AM21" i="11"/>
  <c r="AM28" i="11"/>
  <c r="AL30" i="11"/>
  <c r="AL33" i="2"/>
  <c r="AK126" i="17"/>
  <c r="AK195" i="2" s="1"/>
  <c r="AL12" i="17"/>
  <c r="AJ26" i="3"/>
  <c r="AJ101" i="3"/>
  <c r="AJ99" i="3" s="1"/>
  <c r="AD112" i="17"/>
  <c r="AF105" i="17"/>
  <c r="AG105" i="17" s="1"/>
  <c r="AH105" i="17" s="1"/>
  <c r="AI105" i="17" s="1"/>
  <c r="AJ105" i="17" s="1"/>
  <c r="AK105" i="17" s="1"/>
  <c r="F308" i="7"/>
  <c r="AL105" i="17"/>
  <c r="AM105" i="17" s="1"/>
  <c r="AN105" i="17" s="1"/>
  <c r="AO105" i="17" s="1"/>
  <c r="AP105" i="17" s="1"/>
  <c r="AQ105" i="17" s="1"/>
  <c r="AR105" i="17" s="1"/>
  <c r="AS105" i="17" s="1"/>
  <c r="AT105" i="17" s="1"/>
  <c r="AU105" i="17" s="1"/>
  <c r="AV105" i="17" s="1"/>
  <c r="AW105" i="17" s="1"/>
  <c r="AX105" i="17" s="1"/>
  <c r="AY105" i="17" s="1"/>
  <c r="AZ105" i="17" s="1"/>
  <c r="BA105" i="17" s="1"/>
  <c r="BB105" i="17" s="1"/>
  <c r="BC105" i="17" s="1"/>
  <c r="BD105" i="17" s="1"/>
  <c r="BE105" i="17" s="1"/>
  <c r="BF105" i="17" s="1"/>
  <c r="BG105" i="17" s="1"/>
  <c r="BH105" i="17" s="1"/>
  <c r="BI105" i="17" s="1"/>
  <c r="BJ105" i="17" s="1"/>
  <c r="BK105" i="17" s="1"/>
  <c r="BL105" i="17" s="1"/>
  <c r="BM105" i="17" s="1"/>
  <c r="BN105" i="17" s="1"/>
  <c r="BO105" i="17" s="1"/>
  <c r="AI147" i="11"/>
  <c r="R137" i="17"/>
  <c r="R138" i="17"/>
  <c r="AD138" i="17"/>
  <c r="T99" i="1"/>
  <c r="K6" i="17"/>
  <c r="L6" i="17"/>
  <c r="U177" i="2"/>
  <c r="AD178" i="2"/>
  <c r="AD177" i="2" s="1"/>
  <c r="AJ17" i="17"/>
  <c r="AK9" i="17"/>
  <c r="AI56" i="14"/>
  <c r="V70" i="16"/>
  <c r="W70" i="16"/>
  <c r="E71" i="16"/>
  <c r="V86" i="15"/>
  <c r="W86" i="15"/>
  <c r="Z138" i="15"/>
  <c r="AB79" i="1"/>
  <c r="AB71" i="1" s="1"/>
  <c r="Z137" i="15"/>
  <c r="AD138" i="15"/>
  <c r="Z145" i="10"/>
  <c r="AD137" i="15"/>
  <c r="AD81" i="3"/>
  <c r="X25" i="3"/>
  <c r="AD25" i="3" s="1"/>
  <c r="X79" i="3"/>
  <c r="X77" i="3" s="1"/>
  <c r="AF85" i="15"/>
  <c r="AG85" i="15"/>
  <c r="AG53" i="15" s="1"/>
  <c r="AF80" i="3"/>
  <c r="AF80" i="15"/>
  <c r="AL8" i="15"/>
  <c r="F187" i="7"/>
  <c r="AF8" i="15"/>
  <c r="AG8" i="15" s="1"/>
  <c r="AH8" i="15" s="1"/>
  <c r="AI8" i="15" s="1"/>
  <c r="AJ8" i="15" s="1"/>
  <c r="AK8" i="15" s="1"/>
  <c r="AK14" i="15" s="1"/>
  <c r="G66" i="3"/>
  <c r="P74" i="3"/>
  <c r="X66" i="3"/>
  <c r="AD74" i="3"/>
  <c r="AL89" i="14"/>
  <c r="AM89" i="14" s="1"/>
  <c r="AN89" i="14" s="1"/>
  <c r="AO89" i="14" s="1"/>
  <c r="AP89" i="14" s="1"/>
  <c r="AQ89" i="14" s="1"/>
  <c r="AR89" i="14" s="1"/>
  <c r="AS89" i="14" s="1"/>
  <c r="AT89" i="14" s="1"/>
  <c r="AU89" i="14" s="1"/>
  <c r="AV89" i="14" s="1"/>
  <c r="AW89" i="14" s="1"/>
  <c r="AX89" i="14" s="1"/>
  <c r="AY89" i="14" s="1"/>
  <c r="AZ89" i="14" s="1"/>
  <c r="BA89" i="14" s="1"/>
  <c r="BB89" i="14" s="1"/>
  <c r="BC89" i="14" s="1"/>
  <c r="BD89" i="14" s="1"/>
  <c r="BE89" i="14" s="1"/>
  <c r="BF89" i="14" s="1"/>
  <c r="BG89" i="14" s="1"/>
  <c r="BH89" i="14" s="1"/>
  <c r="BI89" i="14" s="1"/>
  <c r="BJ89" i="14" s="1"/>
  <c r="BK89" i="14" s="1"/>
  <c r="BL89" i="14" s="1"/>
  <c r="BM89" i="14" s="1"/>
  <c r="BN89" i="14" s="1"/>
  <c r="BO89" i="14" s="1"/>
  <c r="AF89" i="14"/>
  <c r="AG89" i="14" s="1"/>
  <c r="AH89" i="14" s="1"/>
  <c r="AI89" i="14" s="1"/>
  <c r="AJ89" i="14" s="1"/>
  <c r="AK89" i="14" s="1"/>
  <c r="AK97" i="14" s="1"/>
  <c r="F168" i="7"/>
  <c r="T71" i="14"/>
  <c r="E134" i="13"/>
  <c r="AB132" i="13"/>
  <c r="AA132" i="13"/>
  <c r="E70" i="11"/>
  <c r="AB68" i="11"/>
  <c r="AA68" i="11"/>
  <c r="P274" i="2"/>
  <c r="P271" i="2" s="1"/>
  <c r="I16" i="2"/>
  <c r="I271" i="2"/>
  <c r="AD151" i="2"/>
  <c r="AD146" i="2" s="1"/>
  <c r="AD144" i="2" s="1"/>
  <c r="T146" i="2"/>
  <c r="T144" i="2" s="1"/>
  <c r="X23" i="13"/>
  <c r="T118" i="2"/>
  <c r="T15" i="2" s="1"/>
  <c r="L39" i="13"/>
  <c r="AC22" i="11"/>
  <c r="AC20" i="11"/>
  <c r="Y57" i="14"/>
  <c r="Y64" i="14"/>
  <c r="Y56" i="14"/>
  <c r="I57" i="14"/>
  <c r="I64" i="14"/>
  <c r="I56" i="14"/>
  <c r="AG78" i="10"/>
  <c r="AG80" i="10" s="1"/>
  <c r="AD73" i="10"/>
  <c r="AC73" i="10"/>
  <c r="AC72" i="10"/>
  <c r="AC80" i="10"/>
  <c r="F70" i="14"/>
  <c r="F71" i="14"/>
  <c r="G70" i="14"/>
  <c r="AG48" i="14"/>
  <c r="AG156" i="2"/>
  <c r="R135" i="13"/>
  <c r="U121" i="1"/>
  <c r="U113" i="1" s="1"/>
  <c r="S153" i="9"/>
  <c r="S164" i="9"/>
  <c r="S154" i="9"/>
  <c r="Z57" i="9"/>
  <c r="AD56" i="9"/>
  <c r="AB244" i="2"/>
  <c r="AB242" i="2" s="1"/>
  <c r="Z56" i="9"/>
  <c r="Z65" i="9"/>
  <c r="AD57" i="9"/>
  <c r="F23" i="6" s="1"/>
  <c r="F48" i="6"/>
  <c r="AF137" i="9"/>
  <c r="AG137" i="9" s="1"/>
  <c r="AH137" i="9" s="1"/>
  <c r="AI137" i="9" s="1"/>
  <c r="AJ137" i="9" s="1"/>
  <c r="AK137" i="9" s="1"/>
  <c r="G144" i="3"/>
  <c r="P147" i="3"/>
  <c r="P144" i="3" s="1"/>
  <c r="Q86" i="10"/>
  <c r="AC84" i="10"/>
  <c r="L71" i="8"/>
  <c r="K12" i="2"/>
  <c r="O135" i="2"/>
  <c r="O133" i="2" s="1"/>
  <c r="AT144" i="11"/>
  <c r="AV144" i="11"/>
  <c r="AW144" i="11"/>
  <c r="AQ144" i="11"/>
  <c r="AL144" i="11"/>
  <c r="AN144" i="11"/>
  <c r="AY144" i="11"/>
  <c r="AZ144" i="11"/>
  <c r="AM144" i="11"/>
  <c r="AX144" i="11"/>
  <c r="BB144" i="11"/>
  <c r="AP144" i="11"/>
  <c r="AS144" i="11"/>
  <c r="BD144" i="11"/>
  <c r="BF144" i="11"/>
  <c r="AU144" i="11"/>
  <c r="BC144" i="11"/>
  <c r="BH144" i="11"/>
  <c r="BJ144" i="11"/>
  <c r="AR144" i="11"/>
  <c r="BL144" i="11"/>
  <c r="BO144" i="11"/>
  <c r="AK144" i="11"/>
  <c r="AK143" i="11" s="1"/>
  <c r="AK41" i="3" s="1"/>
  <c r="BG144" i="11"/>
  <c r="BE144" i="11"/>
  <c r="BN144" i="11"/>
  <c r="AO144" i="11"/>
  <c r="BA144" i="11"/>
  <c r="BK144" i="11"/>
  <c r="BM144" i="11"/>
  <c r="BI144" i="11"/>
  <c r="AF34" i="3"/>
  <c r="AD85" i="3"/>
  <c r="R15" i="3"/>
  <c r="R23" i="3"/>
  <c r="R21" i="3" s="1"/>
  <c r="AA56" i="10"/>
  <c r="AA57" i="10"/>
  <c r="AF101" i="10"/>
  <c r="AG101" i="10"/>
  <c r="AG25" i="3"/>
  <c r="AD118" i="3"/>
  <c r="AH53" i="9"/>
  <c r="AK127" i="13"/>
  <c r="AK151" i="2"/>
  <c r="AK146" i="2" s="1"/>
  <c r="AK129" i="13"/>
  <c r="AK129" i="16"/>
  <c r="AK127" i="16"/>
  <c r="AK184" i="2"/>
  <c r="AK61" i="16"/>
  <c r="AK54" i="16"/>
  <c r="AK60" i="16"/>
  <c r="AK89" i="2" s="1"/>
  <c r="AK87" i="2" s="1"/>
  <c r="P113" i="2"/>
  <c r="D112" i="2"/>
  <c r="D110" i="2" s="1"/>
  <c r="D10" i="2"/>
  <c r="AD143" i="10"/>
  <c r="AA55" i="10"/>
  <c r="AA53" i="10"/>
  <c r="AD32" i="10"/>
  <c r="L55" i="9"/>
  <c r="AI56" i="13"/>
  <c r="AI56" i="2"/>
  <c r="AI54" i="2" s="1"/>
  <c r="AD57" i="14"/>
  <c r="N64" i="10"/>
  <c r="V57" i="10"/>
  <c r="V56" i="10"/>
  <c r="Q64" i="10"/>
  <c r="AL76" i="8"/>
  <c r="AH242" i="2"/>
  <c r="AL45" i="9"/>
  <c r="AL46" i="9" s="1"/>
  <c r="AK50" i="9"/>
  <c r="AK48" i="9"/>
  <c r="AK49" i="9" s="1"/>
  <c r="AL48" i="2"/>
  <c r="AL110" i="12"/>
  <c r="AL109" i="12"/>
  <c r="AK109" i="10"/>
  <c r="AM101" i="13"/>
  <c r="AM14" i="11"/>
  <c r="AN5" i="11"/>
  <c r="AN12" i="11"/>
  <c r="AM41" i="2"/>
  <c r="AJ222" i="9"/>
  <c r="AJ218" i="9"/>
  <c r="AJ223" i="9" s="1"/>
  <c r="AJ224" i="9"/>
  <c r="AJ225" i="9"/>
  <c r="AK62" i="13"/>
  <c r="AK56" i="13" s="1"/>
  <c r="AM110" i="9"/>
  <c r="Z55" i="11"/>
  <c r="P86" i="10"/>
  <c r="V122" i="3"/>
  <c r="V114" i="3"/>
  <c r="V112" i="3" s="1"/>
  <c r="AK145" i="16"/>
  <c r="AK144" i="16"/>
  <c r="AK143" i="16" s="1"/>
  <c r="AK96" i="3" s="1"/>
  <c r="AD120" i="3"/>
  <c r="AL109" i="16"/>
  <c r="AM140" i="12"/>
  <c r="AL44" i="14"/>
  <c r="AK60" i="14"/>
  <c r="AK67" i="2" s="1"/>
  <c r="AK65" i="2" s="1"/>
  <c r="AK61" i="14"/>
  <c r="AL158" i="9"/>
  <c r="AL159" i="9"/>
  <c r="AM156" i="9"/>
  <c r="AM157" i="9" s="1"/>
  <c r="AL219" i="2"/>
  <c r="AM149" i="9"/>
  <c r="AI57" i="10"/>
  <c r="AL93" i="16"/>
  <c r="AL101" i="15"/>
  <c r="AL140" i="15"/>
  <c r="J242" i="2"/>
  <c r="T55" i="10"/>
  <c r="T53" i="10"/>
  <c r="V54" i="17"/>
  <c r="W54" i="17"/>
  <c r="AM41" i="8"/>
  <c r="Y23" i="3"/>
  <c r="AH232" i="2"/>
  <c r="AM29" i="12"/>
  <c r="AN28" i="12" s="1"/>
  <c r="AL49" i="16"/>
  <c r="AL50" i="16" s="1"/>
  <c r="AL47" i="16"/>
  <c r="AL178" i="2"/>
  <c r="AK157" i="2"/>
  <c r="AK63" i="14"/>
  <c r="AK64" i="14" s="1"/>
  <c r="K22" i="10"/>
  <c r="J22" i="10"/>
  <c r="L87" i="10"/>
  <c r="AG11" i="2"/>
  <c r="R56" i="10"/>
  <c r="R57" i="10"/>
  <c r="L53" i="10"/>
  <c r="L55" i="10" s="1"/>
  <c r="AD96" i="10"/>
  <c r="AD113" i="3"/>
  <c r="AL85" i="12"/>
  <c r="AL53" i="12" s="1"/>
  <c r="AK63" i="9"/>
  <c r="AK80" i="9"/>
  <c r="AK245" i="2"/>
  <c r="AK82" i="9"/>
  <c r="AM93" i="13"/>
  <c r="AN85" i="13" s="1"/>
  <c r="AM13" i="14"/>
  <c r="AN12" i="14" s="1"/>
  <c r="AG13" i="3"/>
  <c r="L56" i="9"/>
  <c r="L65" i="9"/>
  <c r="L244" i="2"/>
  <c r="L242" i="2" s="1"/>
  <c r="L57" i="9"/>
  <c r="F57" i="9"/>
  <c r="F56" i="9"/>
  <c r="F244" i="2"/>
  <c r="F242" i="2" s="1"/>
  <c r="F65" i="9"/>
  <c r="AD101" i="3"/>
  <c r="E12" i="2"/>
  <c r="AL108" i="14"/>
  <c r="AK54" i="2"/>
  <c r="AK231" i="9"/>
  <c r="F70" i="10"/>
  <c r="G70" i="10"/>
  <c r="AD16" i="10"/>
  <c r="AM13" i="13"/>
  <c r="AN5" i="13" s="1"/>
  <c r="AJ112" i="3"/>
  <c r="AN243" i="9"/>
  <c r="AN224" i="2"/>
  <c r="AJ16" i="1"/>
  <c r="M39" i="14"/>
  <c r="K31" i="3"/>
  <c r="K17" i="3" s="1"/>
  <c r="K66" i="3"/>
  <c r="AL8" i="14"/>
  <c r="AF8" i="14"/>
  <c r="AG8" i="14" s="1"/>
  <c r="AH8" i="14" s="1"/>
  <c r="AI8" i="14" s="1"/>
  <c r="AJ8" i="14" s="1"/>
  <c r="AK8" i="14" s="1"/>
  <c r="AK14" i="14" s="1"/>
  <c r="F142" i="7"/>
  <c r="J133" i="10"/>
  <c r="J135" i="10"/>
  <c r="AD51" i="3"/>
  <c r="U29" i="3"/>
  <c r="F63" i="10"/>
  <c r="F64" i="10" s="1"/>
  <c r="F64" i="12"/>
  <c r="U56" i="12"/>
  <c r="U57" i="12"/>
  <c r="U62" i="10"/>
  <c r="U64" i="12"/>
  <c r="Q128" i="10"/>
  <c r="Q121" i="10"/>
  <c r="Q120" i="10"/>
  <c r="M120" i="10"/>
  <c r="M121" i="10"/>
  <c r="M128" i="10"/>
  <c r="E62" i="10"/>
  <c r="E56" i="12"/>
  <c r="E57" i="12"/>
  <c r="M119" i="12"/>
  <c r="H119" i="12"/>
  <c r="AD48" i="3"/>
  <c r="AF138" i="2"/>
  <c r="AF112" i="12"/>
  <c r="X103" i="12"/>
  <c r="E46" i="3"/>
  <c r="E44" i="3" s="1"/>
  <c r="E25" i="3"/>
  <c r="P48" i="3"/>
  <c r="W62" i="10"/>
  <c r="W57" i="12"/>
  <c r="W56" i="12"/>
  <c r="Y114" i="2"/>
  <c r="Y11" i="2" s="1"/>
  <c r="AD137" i="2"/>
  <c r="Y135" i="2"/>
  <c r="Y133" i="2" s="1"/>
  <c r="N64" i="12"/>
  <c r="N56" i="12"/>
  <c r="N62" i="10"/>
  <c r="N57" i="12"/>
  <c r="AC87" i="12"/>
  <c r="AF79" i="10"/>
  <c r="AF80" i="10" s="1"/>
  <c r="AB80" i="10"/>
  <c r="AC39" i="1"/>
  <c r="AC31" i="1" s="1"/>
  <c r="AA138" i="11"/>
  <c r="AA137" i="11"/>
  <c r="AA145" i="10"/>
  <c r="AD41" i="3"/>
  <c r="Y39" i="1"/>
  <c r="W145" i="10"/>
  <c r="W137" i="11"/>
  <c r="AD138" i="11"/>
  <c r="W138" i="11"/>
  <c r="AH54" i="11"/>
  <c r="AG54" i="11"/>
  <c r="O69" i="10"/>
  <c r="AL41" i="11"/>
  <c r="AF41" i="11"/>
  <c r="AG41" i="11" s="1"/>
  <c r="AH41" i="11" s="1"/>
  <c r="AI41" i="11" s="1"/>
  <c r="AJ41" i="11" s="1"/>
  <c r="AK41" i="11" s="1"/>
  <c r="AK49" i="11" s="1"/>
  <c r="AK50" i="11" s="1"/>
  <c r="F18" i="7"/>
  <c r="AG48" i="11"/>
  <c r="AG123" i="2"/>
  <c r="K37" i="10"/>
  <c r="K39" i="10"/>
  <c r="AG34" i="3"/>
  <c r="AG32" i="11"/>
  <c r="AF25" i="11"/>
  <c r="AG25" i="11" s="1"/>
  <c r="AH25" i="11" s="1"/>
  <c r="AI25" i="11" s="1"/>
  <c r="AJ25" i="11" s="1"/>
  <c r="AK25" i="11" s="1"/>
  <c r="AK33" i="11" s="1"/>
  <c r="AK34" i="11" s="1"/>
  <c r="AL25" i="11"/>
  <c r="AM25" i="11" s="1"/>
  <c r="AN25" i="11" s="1"/>
  <c r="AO25" i="11" s="1"/>
  <c r="AP25" i="11" s="1"/>
  <c r="AQ25" i="11" s="1"/>
  <c r="AR25" i="11" s="1"/>
  <c r="AS25" i="11" s="1"/>
  <c r="AT25" i="11" s="1"/>
  <c r="AU25" i="11" s="1"/>
  <c r="AV25" i="11" s="1"/>
  <c r="AW25" i="11" s="1"/>
  <c r="AX25" i="11" s="1"/>
  <c r="AY25" i="11" s="1"/>
  <c r="AZ25" i="11" s="1"/>
  <c r="BA25" i="11" s="1"/>
  <c r="BB25" i="11" s="1"/>
  <c r="BC25" i="11" s="1"/>
  <c r="BD25" i="11" s="1"/>
  <c r="BE25" i="11" s="1"/>
  <c r="BF25" i="11" s="1"/>
  <c r="BG25" i="11" s="1"/>
  <c r="BH25" i="11" s="1"/>
  <c r="BI25" i="11" s="1"/>
  <c r="BJ25" i="11" s="1"/>
  <c r="BK25" i="11" s="1"/>
  <c r="BL25" i="11" s="1"/>
  <c r="BM25" i="11" s="1"/>
  <c r="BN25" i="11" s="1"/>
  <c r="BO25" i="11" s="1"/>
  <c r="F13" i="7"/>
  <c r="AL9" i="11"/>
  <c r="F8" i="7"/>
  <c r="AF9" i="11"/>
  <c r="AG9" i="11" s="1"/>
  <c r="AH9" i="11" s="1"/>
  <c r="L9" i="10"/>
  <c r="L16" i="10"/>
  <c r="L8" i="10"/>
  <c r="D164" i="9"/>
  <c r="L114" i="3"/>
  <c r="L112" i="3" s="1"/>
  <c r="L122" i="3"/>
  <c r="D118" i="3"/>
  <c r="P128" i="3"/>
  <c r="P124" i="3" s="1"/>
  <c r="V57" i="9"/>
  <c r="X244" i="2"/>
  <c r="X242" i="2" s="1"/>
  <c r="V56" i="9"/>
  <c r="AD248" i="2"/>
  <c r="AD127" i="3"/>
  <c r="X53" i="9"/>
  <c r="X55" i="9" s="1"/>
  <c r="X62" i="9"/>
  <c r="O55" i="9"/>
  <c r="K55" i="9"/>
  <c r="AG64" i="9"/>
  <c r="AG65" i="9" s="1"/>
  <c r="AC65" i="9"/>
  <c r="S236" i="2"/>
  <c r="AD246" i="2"/>
  <c r="Y87" i="9"/>
  <c r="Q53" i="9"/>
  <c r="Q62" i="9"/>
  <c r="M55" i="9"/>
  <c r="M53" i="9"/>
  <c r="M54" i="9" s="1"/>
  <c r="M62" i="9"/>
  <c r="J53" i="9"/>
  <c r="J62" i="9"/>
  <c r="AC122" i="3"/>
  <c r="AC114" i="3"/>
  <c r="Z124" i="3"/>
  <c r="AD65" i="9"/>
  <c r="V65" i="9"/>
  <c r="U114" i="3"/>
  <c r="U112" i="3" s="1"/>
  <c r="U122" i="3"/>
  <c r="H114" i="3"/>
  <c r="H112" i="3" s="1"/>
  <c r="H122" i="3"/>
  <c r="G244" i="2"/>
  <c r="G242" i="2" s="1"/>
  <c r="G57" i="9"/>
  <c r="G56" i="9"/>
  <c r="P74" i="8"/>
  <c r="P73" i="8"/>
  <c r="P84" i="8"/>
  <c r="AA73" i="8"/>
  <c r="AA74" i="8"/>
  <c r="AA84" i="8"/>
  <c r="AD74" i="8"/>
  <c r="AF74" i="8" s="1"/>
  <c r="AG74" i="8" s="1"/>
  <c r="AH74" i="8" s="1"/>
  <c r="AL77" i="14"/>
  <c r="AM69" i="14" s="1"/>
  <c r="AL273" i="9"/>
  <c r="AL265" i="9" s="1"/>
  <c r="AK56" i="3"/>
  <c r="AK32" i="13"/>
  <c r="AN92" i="15"/>
  <c r="AJ56" i="13"/>
  <c r="AL77" i="16"/>
  <c r="AL85" i="11"/>
  <c r="AJ53" i="10"/>
  <c r="AJ53" i="17"/>
  <c r="AL21" i="17"/>
  <c r="AK29" i="10"/>
  <c r="AH17" i="3"/>
  <c r="AL92" i="17"/>
  <c r="AL93" i="17" s="1"/>
  <c r="AK94" i="17"/>
  <c r="AL85" i="17"/>
  <c r="AK92" i="10"/>
  <c r="AL85" i="10" s="1"/>
  <c r="AK102" i="2"/>
  <c r="AK25" i="2" s="1"/>
  <c r="AL28" i="17"/>
  <c r="AL29" i="17" s="1"/>
  <c r="AI31" i="3"/>
  <c r="AI17" i="3" s="1"/>
  <c r="AI16" i="10"/>
  <c r="AJ112" i="10"/>
  <c r="AI24" i="3"/>
  <c r="AI101" i="3"/>
  <c r="AI99" i="3" s="1"/>
  <c r="AH56" i="17"/>
  <c r="AH57" i="17"/>
  <c r="AH62" i="10"/>
  <c r="AI10" i="2"/>
  <c r="AI9" i="2" s="1"/>
  <c r="AI7" i="2" s="1"/>
  <c r="AI112" i="2"/>
  <c r="AI110" i="2" s="1"/>
  <c r="AL108" i="17"/>
  <c r="AL109" i="17" s="1"/>
  <c r="AK110" i="17"/>
  <c r="AK103" i="2"/>
  <c r="AK26" i="2" s="1"/>
  <c r="AL101" i="17"/>
  <c r="AK108" i="10"/>
  <c r="AJ62" i="10"/>
  <c r="AJ64" i="17"/>
  <c r="AJ57" i="17"/>
  <c r="AL140" i="17"/>
  <c r="AL141" i="17" s="1"/>
  <c r="AK142" i="17"/>
  <c r="AK140" i="10"/>
  <c r="AL133" i="10" s="1"/>
  <c r="AL133" i="17"/>
  <c r="AK106" i="2"/>
  <c r="AK29" i="2" s="1"/>
  <c r="AH30" i="3"/>
  <c r="AH144" i="10"/>
  <c r="AH147" i="10"/>
  <c r="AH29" i="3"/>
  <c r="AH190" i="2"/>
  <c r="AH188" i="2" s="1"/>
  <c r="AH113" i="2"/>
  <c r="AH10" i="1"/>
  <c r="AH22" i="1"/>
  <c r="AK49" i="17"/>
  <c r="AK47" i="17"/>
  <c r="AK46" i="10"/>
  <c r="AK78" i="17"/>
  <c r="AL76" i="17"/>
  <c r="AL77" i="17" s="1"/>
  <c r="AK76" i="10"/>
  <c r="AL69" i="17"/>
  <c r="AK101" i="2"/>
  <c r="AK24" i="2" s="1"/>
  <c r="AK31" i="17"/>
  <c r="AK189" i="2"/>
  <c r="AK30" i="10"/>
  <c r="AK33" i="17"/>
  <c r="AL46" i="17"/>
  <c r="AL12" i="10"/>
  <c r="AK22" i="2"/>
  <c r="AH26" i="3"/>
  <c r="AH23" i="3" s="1"/>
  <c r="AJ10" i="2"/>
  <c r="AJ8" i="3"/>
  <c r="AM83" i="2" l="1"/>
  <c r="AN124" i="15"/>
  <c r="AM126" i="15"/>
  <c r="AM125" i="15"/>
  <c r="AN117" i="15" s="1"/>
  <c r="AN125" i="15"/>
  <c r="AO117" i="15" s="1"/>
  <c r="AG54" i="12"/>
  <c r="AH54" i="12"/>
  <c r="Q134" i="10"/>
  <c r="AC132" i="10"/>
  <c r="P134" i="10"/>
  <c r="AL93" i="10"/>
  <c r="P115" i="2"/>
  <c r="T9" i="3"/>
  <c r="T7" i="3" s="1"/>
  <c r="P122" i="2"/>
  <c r="AD113" i="2"/>
  <c r="H54" i="9"/>
  <c r="AA11" i="3"/>
  <c r="AA9" i="3" s="1"/>
  <c r="AA7" i="3" s="1"/>
  <c r="AD31" i="3"/>
  <c r="AA54" i="9"/>
  <c r="AM125" i="12"/>
  <c r="AM117" i="12"/>
  <c r="AM44" i="9"/>
  <c r="D16" i="3"/>
  <c r="AN92" i="13"/>
  <c r="AO92" i="13" s="1"/>
  <c r="AM44" i="13"/>
  <c r="J57" i="10"/>
  <c r="J56" i="10"/>
  <c r="AL142" i="11"/>
  <c r="AL143" i="11" s="1"/>
  <c r="AL41" i="3" s="1"/>
  <c r="AL40" i="2"/>
  <c r="AM140" i="11"/>
  <c r="AM133" i="11"/>
  <c r="P135" i="10"/>
  <c r="AL31" i="13"/>
  <c r="AL32" i="13" s="1"/>
  <c r="AL33" i="13"/>
  <c r="AL34" i="13" s="1"/>
  <c r="AM69" i="12"/>
  <c r="AM76" i="12"/>
  <c r="AC55" i="9"/>
  <c r="AC58" i="9"/>
  <c r="V6" i="10"/>
  <c r="U6" i="10"/>
  <c r="AG244" i="2"/>
  <c r="AG242" i="2" s="1"/>
  <c r="AG57" i="9"/>
  <c r="AG56" i="9"/>
  <c r="AH122" i="9"/>
  <c r="AG131" i="9"/>
  <c r="X86" i="10"/>
  <c r="W86" i="10"/>
  <c r="Z56" i="10"/>
  <c r="Z57" i="10"/>
  <c r="Y6" i="10"/>
  <c r="Z6" i="10"/>
  <c r="AH26" i="9"/>
  <c r="AG35" i="9"/>
  <c r="AL127" i="15"/>
  <c r="AL173" i="2"/>
  <c r="AL129" i="15"/>
  <c r="E16" i="1"/>
  <c r="E7" i="1" s="1"/>
  <c r="E20" i="1"/>
  <c r="H113" i="1"/>
  <c r="H111" i="1"/>
  <c r="H103" i="1" s="1"/>
  <c r="T23" i="3"/>
  <c r="T21" i="3" s="1"/>
  <c r="T10" i="3"/>
  <c r="P56" i="10"/>
  <c r="P57" i="10"/>
  <c r="AL25" i="9"/>
  <c r="D31" i="1"/>
  <c r="D29" i="1"/>
  <c r="D20" i="1" s="1"/>
  <c r="E8" i="3"/>
  <c r="AL79" i="12"/>
  <c r="AL81" i="12"/>
  <c r="AL136" i="2"/>
  <c r="AK114" i="9"/>
  <c r="AK127" i="3"/>
  <c r="AK113" i="9"/>
  <c r="W54" i="13"/>
  <c r="V54" i="13"/>
  <c r="AF124" i="3"/>
  <c r="AK78" i="1"/>
  <c r="AK130" i="15"/>
  <c r="F16" i="1"/>
  <c r="F7" i="1" s="1"/>
  <c r="F103" i="1"/>
  <c r="AK56" i="11"/>
  <c r="S55" i="12"/>
  <c r="S54" i="12"/>
  <c r="T54" i="12"/>
  <c r="AN241" i="9"/>
  <c r="AM85" i="11"/>
  <c r="L57" i="10"/>
  <c r="L56" i="10"/>
  <c r="AK92" i="3"/>
  <c r="AK96" i="16"/>
  <c r="AI9" i="16"/>
  <c r="AH17" i="16"/>
  <c r="K111" i="1"/>
  <c r="K113" i="1"/>
  <c r="AC112" i="3"/>
  <c r="AD29" i="3"/>
  <c r="H9" i="2"/>
  <c r="P111" i="2"/>
  <c r="S21" i="3"/>
  <c r="P135" i="2"/>
  <c r="P133" i="2" s="1"/>
  <c r="AL141" i="9"/>
  <c r="AL142" i="9" s="1"/>
  <c r="P144" i="2"/>
  <c r="AM133" i="9"/>
  <c r="I112" i="2"/>
  <c r="I110" i="2" s="1"/>
  <c r="AJ58" i="10"/>
  <c r="W58" i="9"/>
  <c r="W55" i="9"/>
  <c r="AA70" i="10"/>
  <c r="Z70" i="10"/>
  <c r="Z55" i="9"/>
  <c r="N12" i="3"/>
  <c r="N23" i="3"/>
  <c r="N21" i="3" s="1"/>
  <c r="T56" i="10"/>
  <c r="T57" i="10"/>
  <c r="O6" i="10"/>
  <c r="N6" i="10"/>
  <c r="AB71" i="10"/>
  <c r="AB70" i="10"/>
  <c r="I54" i="11"/>
  <c r="H54" i="11"/>
  <c r="K122" i="3"/>
  <c r="K114" i="3"/>
  <c r="K112" i="3" s="1"/>
  <c r="N138" i="10"/>
  <c r="N137" i="10"/>
  <c r="Y54" i="15"/>
  <c r="X54" i="15"/>
  <c r="Y55" i="12"/>
  <c r="Z54" i="12"/>
  <c r="N122" i="3"/>
  <c r="J6" i="10"/>
  <c r="K6" i="10"/>
  <c r="J86" i="10"/>
  <c r="I86" i="10"/>
  <c r="AM121" i="11"/>
  <c r="AN121" i="11" s="1"/>
  <c r="AO121" i="11" s="1"/>
  <c r="AP121" i="11" s="1"/>
  <c r="AQ121" i="11" s="1"/>
  <c r="AR121" i="11" s="1"/>
  <c r="AS121" i="11" s="1"/>
  <c r="AT121" i="11" s="1"/>
  <c r="AU121" i="11" s="1"/>
  <c r="AV121" i="11" s="1"/>
  <c r="AW121" i="11" s="1"/>
  <c r="AX121" i="11" s="1"/>
  <c r="AY121" i="11" s="1"/>
  <c r="AZ121" i="11" s="1"/>
  <c r="BA121" i="11" s="1"/>
  <c r="BB121" i="11" s="1"/>
  <c r="BC121" i="11" s="1"/>
  <c r="BD121" i="11" s="1"/>
  <c r="BE121" i="11" s="1"/>
  <c r="BF121" i="11" s="1"/>
  <c r="BG121" i="11" s="1"/>
  <c r="BH121" i="11" s="1"/>
  <c r="BI121" i="11" s="1"/>
  <c r="BJ121" i="11" s="1"/>
  <c r="BK121" i="11" s="1"/>
  <c r="BL121" i="11" s="1"/>
  <c r="BM121" i="11" s="1"/>
  <c r="BN121" i="11" s="1"/>
  <c r="BO121" i="11" s="1"/>
  <c r="AL129" i="11"/>
  <c r="AC12" i="3"/>
  <c r="AC9" i="3" s="1"/>
  <c r="AC23" i="3"/>
  <c r="AK80" i="8"/>
  <c r="E6" i="10"/>
  <c r="P79" i="3"/>
  <c r="P77" i="3" s="1"/>
  <c r="D16" i="2"/>
  <c r="E58" i="9"/>
  <c r="F54" i="9"/>
  <c r="V7" i="3"/>
  <c r="L64" i="10"/>
  <c r="F134" i="10"/>
  <c r="G134" i="10"/>
  <c r="AA118" i="10"/>
  <c r="AB118" i="10"/>
  <c r="E122" i="3"/>
  <c r="AM242" i="9"/>
  <c r="AD33" i="3"/>
  <c r="AN93" i="13"/>
  <c r="AD122" i="2"/>
  <c r="AM29" i="15"/>
  <c r="AD124" i="3"/>
  <c r="AD122" i="3" s="1"/>
  <c r="AM30" i="13"/>
  <c r="AK82" i="13"/>
  <c r="AK54" i="1"/>
  <c r="AL28" i="8"/>
  <c r="AL35" i="8"/>
  <c r="AL29" i="8"/>
  <c r="I31" i="1"/>
  <c r="I29" i="1"/>
  <c r="AK75" i="1"/>
  <c r="AK98" i="15"/>
  <c r="H58" i="9"/>
  <c r="I54" i="9"/>
  <c r="AF69" i="10"/>
  <c r="AG69" i="10"/>
  <c r="AG53" i="10" s="1"/>
  <c r="AK31" i="9"/>
  <c r="AL24" i="9"/>
  <c r="AF35" i="3"/>
  <c r="AF26" i="3"/>
  <c r="X54" i="11"/>
  <c r="Y54" i="11"/>
  <c r="G10" i="3"/>
  <c r="P24" i="3"/>
  <c r="AG117" i="10"/>
  <c r="AF117" i="10"/>
  <c r="AD135" i="2"/>
  <c r="AD133" i="2" s="1"/>
  <c r="AD79" i="3"/>
  <c r="AD77" i="3" s="1"/>
  <c r="O112" i="2"/>
  <c r="O110" i="2" s="1"/>
  <c r="AL29" i="10"/>
  <c r="P46" i="3"/>
  <c r="P44" i="3" s="1"/>
  <c r="AK125" i="10"/>
  <c r="AL117" i="10" s="1"/>
  <c r="P33" i="3"/>
  <c r="P29" i="3"/>
  <c r="AM77" i="13"/>
  <c r="AC54" i="12"/>
  <c r="AN140" i="13"/>
  <c r="AN141" i="13" s="1"/>
  <c r="AC87" i="10"/>
  <c r="O64" i="10"/>
  <c r="AM45" i="9"/>
  <c r="AN44" i="9" s="1"/>
  <c r="H7" i="3"/>
  <c r="P30" i="3"/>
  <c r="I9" i="2"/>
  <c r="AM126" i="9"/>
  <c r="F122" i="3"/>
  <c r="F114" i="3"/>
  <c r="F112" i="3" s="1"/>
  <c r="W118" i="10"/>
  <c r="X118" i="10"/>
  <c r="AK137" i="3"/>
  <c r="AK134" i="3" s="1"/>
  <c r="AK278" i="9"/>
  <c r="AK277" i="9"/>
  <c r="AK228" i="9"/>
  <c r="AK229" i="9" s="1"/>
  <c r="AM85" i="2"/>
  <c r="AM13" i="15"/>
  <c r="AM29" i="13"/>
  <c r="AN21" i="13" s="1"/>
  <c r="P58" i="9"/>
  <c r="AC52" i="9"/>
  <c r="U7" i="10"/>
  <c r="F22" i="10"/>
  <c r="G22" i="10"/>
  <c r="I138" i="10"/>
  <c r="I137" i="10"/>
  <c r="Y7" i="10"/>
  <c r="AI9" i="12"/>
  <c r="AH17" i="12"/>
  <c r="N15" i="3"/>
  <c r="AG24" i="3"/>
  <c r="AG10" i="3" s="1"/>
  <c r="AG35" i="3"/>
  <c r="AG33" i="3" s="1"/>
  <c r="N23" i="10"/>
  <c r="N29" i="1"/>
  <c r="N51" i="1"/>
  <c r="AF16" i="10"/>
  <c r="AF31" i="3"/>
  <c r="AF17" i="3" s="1"/>
  <c r="AM304" i="9"/>
  <c r="AL297" i="9"/>
  <c r="AL311" i="9" s="1"/>
  <c r="V58" i="9"/>
  <c r="W54" i="9"/>
  <c r="D137" i="10"/>
  <c r="D138" i="10"/>
  <c r="Y55" i="10"/>
  <c r="Y53" i="10"/>
  <c r="W134" i="10"/>
  <c r="X134" i="10"/>
  <c r="N112" i="3"/>
  <c r="N8" i="3"/>
  <c r="J7" i="10"/>
  <c r="X23" i="10"/>
  <c r="X38" i="10"/>
  <c r="Y38" i="10"/>
  <c r="U137" i="10"/>
  <c r="U138" i="10"/>
  <c r="AK38" i="1"/>
  <c r="AK33" i="1" s="1"/>
  <c r="AK130" i="11"/>
  <c r="H10" i="3"/>
  <c r="H9" i="3" s="1"/>
  <c r="AC7" i="10"/>
  <c r="V7" i="10"/>
  <c r="W54" i="11"/>
  <c r="V54" i="11"/>
  <c r="M234" i="2"/>
  <c r="M232" i="2" s="1"/>
  <c r="M10" i="2"/>
  <c r="AL97" i="15"/>
  <c r="F53" i="6"/>
  <c r="AF153" i="9"/>
  <c r="AG153" i="9" s="1"/>
  <c r="AH153" i="9" s="1"/>
  <c r="AI153" i="9" s="1"/>
  <c r="AJ153" i="9" s="1"/>
  <c r="AK153" i="9" s="1"/>
  <c r="AK84" i="3"/>
  <c r="AK128" i="15"/>
  <c r="AA119" i="10"/>
  <c r="AL96" i="2"/>
  <c r="AL13" i="16"/>
  <c r="AM12" i="16" s="1"/>
  <c r="AL14" i="16"/>
  <c r="S53" i="10"/>
  <c r="S54" i="10" s="1"/>
  <c r="S55" i="10"/>
  <c r="AM233" i="9"/>
  <c r="AM247" i="9" s="1"/>
  <c r="AI54" i="10"/>
  <c r="AK45" i="10"/>
  <c r="AL37" i="10" s="1"/>
  <c r="AK54" i="10"/>
  <c r="AI61" i="17"/>
  <c r="AI61" i="10" s="1"/>
  <c r="AI60" i="17"/>
  <c r="AL69" i="10"/>
  <c r="AL21" i="10"/>
  <c r="AM44" i="17"/>
  <c r="AM45" i="17" s="1"/>
  <c r="AL13" i="17"/>
  <c r="AL107" i="2"/>
  <c r="AL30" i="2" s="1"/>
  <c r="AK127" i="17"/>
  <c r="AK106" i="3" s="1"/>
  <c r="AM37" i="17"/>
  <c r="AK54" i="17"/>
  <c r="AK61" i="17"/>
  <c r="AK61" i="10" s="1"/>
  <c r="AK118" i="2"/>
  <c r="AK15" i="2" s="1"/>
  <c r="AJ112" i="2"/>
  <c r="AJ110" i="2" s="1"/>
  <c r="AK129" i="17"/>
  <c r="AK98" i="1" s="1"/>
  <c r="AL5" i="10"/>
  <c r="AJ9" i="1"/>
  <c r="AJ9" i="2"/>
  <c r="AJ7" i="2" s="1"/>
  <c r="AH8" i="3"/>
  <c r="AH21" i="3"/>
  <c r="AI100" i="2"/>
  <c r="AI98" i="2" s="1"/>
  <c r="AI56" i="17"/>
  <c r="AJ60" i="17"/>
  <c r="AJ60" i="10" s="1"/>
  <c r="AJ56" i="10" s="1"/>
  <c r="AM215" i="2"/>
  <c r="AM95" i="9"/>
  <c r="AM93" i="9"/>
  <c r="AM94" i="9" s="1"/>
  <c r="AL263" i="9"/>
  <c r="AL231" i="9" s="1"/>
  <c r="AL217" i="9"/>
  <c r="AN74" i="2"/>
  <c r="AO12" i="14"/>
  <c r="AO13" i="14" s="1"/>
  <c r="AN13" i="14"/>
  <c r="AO5" i="14" s="1"/>
  <c r="AL60" i="16"/>
  <c r="AL89" i="2" s="1"/>
  <c r="AL61" i="16"/>
  <c r="AL54" i="16"/>
  <c r="AO46" i="11"/>
  <c r="AO45" i="11"/>
  <c r="AP44" i="11" s="1"/>
  <c r="AN30" i="12"/>
  <c r="AM94" i="14"/>
  <c r="AM69" i="2"/>
  <c r="AM93" i="14"/>
  <c r="AN92" i="14" s="1"/>
  <c r="Z122" i="3"/>
  <c r="Z114" i="3"/>
  <c r="Z112" i="3" s="1"/>
  <c r="P118" i="3"/>
  <c r="D13" i="3"/>
  <c r="P13" i="3" s="1"/>
  <c r="AI9" i="11"/>
  <c r="AH17" i="11"/>
  <c r="AA68" i="10"/>
  <c r="P70" i="10"/>
  <c r="AB68" i="10"/>
  <c r="O70" i="10"/>
  <c r="F49" i="7"/>
  <c r="AF138" i="11"/>
  <c r="AG138" i="11" s="1"/>
  <c r="AH138" i="11" s="1"/>
  <c r="AI138" i="11" s="1"/>
  <c r="AJ138" i="11" s="1"/>
  <c r="AK138" i="11" s="1"/>
  <c r="AK146" i="11" s="1"/>
  <c r="AL138" i="11"/>
  <c r="AM8" i="14"/>
  <c r="AL14" i="14"/>
  <c r="AK116" i="1"/>
  <c r="AN41" i="8"/>
  <c r="AL66" i="2"/>
  <c r="AM44" i="14"/>
  <c r="AL46" i="14"/>
  <c r="AM15" i="11"/>
  <c r="AM131" i="2"/>
  <c r="D9" i="2"/>
  <c r="D7" i="2" s="1"/>
  <c r="AJ61" i="17"/>
  <c r="AJ61" i="10" s="1"/>
  <c r="AL44" i="10"/>
  <c r="AN80" i="2"/>
  <c r="AN94" i="15"/>
  <c r="AO85" i="15"/>
  <c r="J58" i="9"/>
  <c r="K54" i="9"/>
  <c r="J54" i="9"/>
  <c r="Y54" i="9"/>
  <c r="X58" i="9"/>
  <c r="X54" i="9"/>
  <c r="AA36" i="10"/>
  <c r="AB36" i="10"/>
  <c r="L38" i="10"/>
  <c r="AA138" i="10"/>
  <c r="AA137" i="10"/>
  <c r="N57" i="10"/>
  <c r="N56" i="10"/>
  <c r="W57" i="10"/>
  <c r="W56" i="10"/>
  <c r="E57" i="10"/>
  <c r="E56" i="10"/>
  <c r="U57" i="10"/>
  <c r="U56" i="10"/>
  <c r="K134" i="10"/>
  <c r="J134" i="10"/>
  <c r="AK235" i="2"/>
  <c r="M54" i="10"/>
  <c r="AN133" i="12"/>
  <c r="AM142" i="12"/>
  <c r="AM141" i="2" s="1"/>
  <c r="AM51" i="2"/>
  <c r="AN41" i="2"/>
  <c r="AN14" i="11"/>
  <c r="AL111" i="12"/>
  <c r="AL138" i="2"/>
  <c r="F158" i="7"/>
  <c r="AF57" i="14"/>
  <c r="AK95" i="3"/>
  <c r="AK128" i="16"/>
  <c r="AK128" i="13"/>
  <c r="AK62" i="3"/>
  <c r="AK98" i="14"/>
  <c r="AK65" i="1"/>
  <c r="AM8" i="15"/>
  <c r="AL14" i="15"/>
  <c r="F228" i="7"/>
  <c r="AF137" i="15"/>
  <c r="AG137" i="15" s="1"/>
  <c r="AH137" i="15" s="1"/>
  <c r="AI137" i="15" s="1"/>
  <c r="AJ137" i="15" s="1"/>
  <c r="AK137" i="15" s="1"/>
  <c r="AL137" i="15"/>
  <c r="AM30" i="11"/>
  <c r="AM33" i="2"/>
  <c r="AL118" i="1"/>
  <c r="AL106" i="9"/>
  <c r="AG116" i="3"/>
  <c r="AG11" i="3" s="1"/>
  <c r="AG9" i="3" s="1"/>
  <c r="AG124" i="3"/>
  <c r="AF12" i="3"/>
  <c r="L17" i="2"/>
  <c r="P17" i="2" s="1"/>
  <c r="P120" i="2"/>
  <c r="AG32" i="10"/>
  <c r="AG22" i="3"/>
  <c r="Y16" i="3"/>
  <c r="Y7" i="3" s="1"/>
  <c r="AD30" i="3"/>
  <c r="E64" i="10"/>
  <c r="Y54" i="12"/>
  <c r="X54" i="12"/>
  <c r="J12" i="3"/>
  <c r="J9" i="3" s="1"/>
  <c r="J7" i="3" s="1"/>
  <c r="J23" i="3"/>
  <c r="J21" i="3" s="1"/>
  <c r="W64" i="10"/>
  <c r="G138" i="10"/>
  <c r="G137" i="10"/>
  <c r="AM126" i="1"/>
  <c r="AN12" i="13"/>
  <c r="AL274" i="9"/>
  <c r="AL229" i="2"/>
  <c r="AL209" i="2" s="1"/>
  <c r="AL323" i="9"/>
  <c r="AL202" i="2"/>
  <c r="S134" i="10"/>
  <c r="R134" i="10"/>
  <c r="AF179" i="2"/>
  <c r="AF177" i="2" s="1"/>
  <c r="P10" i="3"/>
  <c r="AD58" i="9"/>
  <c r="F24" i="6" s="1"/>
  <c r="Z54" i="9"/>
  <c r="Y58" i="9"/>
  <c r="K234" i="2"/>
  <c r="K232" i="2" s="1"/>
  <c r="P237" i="2"/>
  <c r="AF48" i="10"/>
  <c r="AF22" i="3"/>
  <c r="F54" i="12"/>
  <c r="E54" i="12"/>
  <c r="X56" i="10"/>
  <c r="X57" i="10"/>
  <c r="X64" i="10"/>
  <c r="I54" i="12"/>
  <c r="H54" i="12"/>
  <c r="L138" i="10"/>
  <c r="L137" i="10"/>
  <c r="AL47" i="15"/>
  <c r="AL48" i="15" s="1"/>
  <c r="AL49" i="15"/>
  <c r="AL50" i="15" s="1"/>
  <c r="AM14" i="12"/>
  <c r="AM52" i="2"/>
  <c r="AL142" i="2"/>
  <c r="AL17" i="12"/>
  <c r="AL15" i="12"/>
  <c r="AF9" i="10"/>
  <c r="AG9" i="10" s="1"/>
  <c r="AH9" i="10" s="1"/>
  <c r="AI9" i="10" s="1"/>
  <c r="AJ9" i="10" s="1"/>
  <c r="AK9" i="10" s="1"/>
  <c r="AL9" i="10"/>
  <c r="AM9" i="10" s="1"/>
  <c r="AN9" i="10" s="1"/>
  <c r="AO9" i="10" s="1"/>
  <c r="AP9" i="10" s="1"/>
  <c r="AQ9" i="10" s="1"/>
  <c r="AR9" i="10" s="1"/>
  <c r="AS9" i="10" s="1"/>
  <c r="AT9" i="10" s="1"/>
  <c r="AU9" i="10" s="1"/>
  <c r="AV9" i="10" s="1"/>
  <c r="AW9" i="10" s="1"/>
  <c r="AX9" i="10" s="1"/>
  <c r="AY9" i="10" s="1"/>
  <c r="AZ9" i="10" s="1"/>
  <c r="BA9" i="10" s="1"/>
  <c r="BB9" i="10" s="1"/>
  <c r="BC9" i="10" s="1"/>
  <c r="BD9" i="10" s="1"/>
  <c r="BE9" i="10" s="1"/>
  <c r="BF9" i="10" s="1"/>
  <c r="BG9" i="10" s="1"/>
  <c r="BH9" i="10" s="1"/>
  <c r="BI9" i="10" s="1"/>
  <c r="BJ9" i="10" s="1"/>
  <c r="BK9" i="10" s="1"/>
  <c r="BL9" i="10" s="1"/>
  <c r="BM9" i="10" s="1"/>
  <c r="BN9" i="10" s="1"/>
  <c r="BO9" i="10" s="1"/>
  <c r="AL32" i="12"/>
  <c r="AF11" i="2"/>
  <c r="AL171" i="2"/>
  <c r="AL111" i="15"/>
  <c r="AM53" i="13"/>
  <c r="AK80" i="3"/>
  <c r="AK63" i="15"/>
  <c r="AK64" i="15" s="1"/>
  <c r="AK80" i="15"/>
  <c r="AQ138" i="12"/>
  <c r="AG51" i="9"/>
  <c r="AH42" i="9"/>
  <c r="R9" i="3"/>
  <c r="R7" i="3" s="1"/>
  <c r="S9" i="3"/>
  <c r="S7" i="3" s="1"/>
  <c r="K11" i="2"/>
  <c r="K9" i="2" s="1"/>
  <c r="K7" i="2" s="1"/>
  <c r="K112" i="2"/>
  <c r="K110" i="2" s="1"/>
  <c r="AK17" i="17"/>
  <c r="AK15" i="17"/>
  <c r="AK197" i="2"/>
  <c r="AL162" i="2"/>
  <c r="AL127" i="14"/>
  <c r="AL129" i="14"/>
  <c r="AM81" i="3"/>
  <c r="AM96" i="15"/>
  <c r="W114" i="3"/>
  <c r="W112" i="3" s="1"/>
  <c r="W122" i="3"/>
  <c r="O38" i="10"/>
  <c r="P38" i="10"/>
  <c r="AF63" i="10"/>
  <c r="AB64" i="10"/>
  <c r="G56" i="10"/>
  <c r="G57" i="10"/>
  <c r="P31" i="3"/>
  <c r="R12" i="2"/>
  <c r="AD12" i="2" s="1"/>
  <c r="AD115" i="2"/>
  <c r="AL59" i="3"/>
  <c r="AL96" i="13"/>
  <c r="AK96" i="12"/>
  <c r="AK48" i="3"/>
  <c r="AM31" i="12"/>
  <c r="AM33" i="12"/>
  <c r="AM34" i="12" s="1"/>
  <c r="AF58" i="9"/>
  <c r="AG54" i="9"/>
  <c r="AK48" i="14"/>
  <c r="AK67" i="3"/>
  <c r="AM59" i="2"/>
  <c r="AM110" i="13"/>
  <c r="AL95" i="14"/>
  <c r="AL159" i="2"/>
  <c r="AL97" i="14"/>
  <c r="L54" i="10"/>
  <c r="AM76" i="16"/>
  <c r="AH56" i="2"/>
  <c r="AH54" i="2" s="1"/>
  <c r="AH56" i="13"/>
  <c r="S41" i="1"/>
  <c r="AD49" i="1"/>
  <c r="AD41" i="1" s="1"/>
  <c r="U8" i="3"/>
  <c r="AD22" i="3"/>
  <c r="AG62" i="10"/>
  <c r="AC57" i="10"/>
  <c r="AC64" i="10"/>
  <c r="AC56" i="10"/>
  <c r="AL105" i="10"/>
  <c r="AM105" i="10" s="1"/>
  <c r="AN105" i="10" s="1"/>
  <c r="AO105" i="10" s="1"/>
  <c r="AP105" i="10" s="1"/>
  <c r="AQ105" i="10" s="1"/>
  <c r="AR105" i="10" s="1"/>
  <c r="AS105" i="10" s="1"/>
  <c r="AT105" i="10" s="1"/>
  <c r="AU105" i="10" s="1"/>
  <c r="AV105" i="10" s="1"/>
  <c r="AW105" i="10" s="1"/>
  <c r="AX105" i="10" s="1"/>
  <c r="AY105" i="10" s="1"/>
  <c r="AZ105" i="10" s="1"/>
  <c r="BA105" i="10" s="1"/>
  <c r="BB105" i="10" s="1"/>
  <c r="BC105" i="10" s="1"/>
  <c r="BD105" i="10" s="1"/>
  <c r="BE105" i="10" s="1"/>
  <c r="BF105" i="10" s="1"/>
  <c r="BG105" i="10" s="1"/>
  <c r="BH105" i="10" s="1"/>
  <c r="BI105" i="10" s="1"/>
  <c r="BJ105" i="10" s="1"/>
  <c r="BK105" i="10" s="1"/>
  <c r="BL105" i="10" s="1"/>
  <c r="BM105" i="10" s="1"/>
  <c r="BN105" i="10" s="1"/>
  <c r="BO105" i="10" s="1"/>
  <c r="AF105" i="10"/>
  <c r="AG105" i="10" s="1"/>
  <c r="AH105" i="10" s="1"/>
  <c r="AI105" i="10" s="1"/>
  <c r="AJ105" i="10" s="1"/>
  <c r="AK105" i="10" s="1"/>
  <c r="N53" i="10"/>
  <c r="F248" i="7"/>
  <c r="AF57" i="16"/>
  <c r="AL105" i="2"/>
  <c r="AL126" i="17"/>
  <c r="AL218" i="9"/>
  <c r="AK225" i="9"/>
  <c r="AK224" i="9"/>
  <c r="AN137" i="12"/>
  <c r="AM145" i="12"/>
  <c r="AM144" i="12"/>
  <c r="AM143" i="12" s="1"/>
  <c r="AM52" i="3" s="1"/>
  <c r="AO85" i="13"/>
  <c r="AM30" i="15"/>
  <c r="AN28" i="15"/>
  <c r="AN21" i="15"/>
  <c r="AM77" i="2"/>
  <c r="AK118" i="3"/>
  <c r="AI56" i="12"/>
  <c r="AI45" i="2"/>
  <c r="AI43" i="2" s="1"/>
  <c r="AL111" i="11"/>
  <c r="AL127" i="2"/>
  <c r="AL40" i="8"/>
  <c r="AK47" i="8"/>
  <c r="AL137" i="13"/>
  <c r="AF137" i="13"/>
  <c r="AG137" i="13" s="1"/>
  <c r="AH137" i="13" s="1"/>
  <c r="AI137" i="13" s="1"/>
  <c r="AJ137" i="13" s="1"/>
  <c r="AK137" i="13" s="1"/>
  <c r="F138" i="7"/>
  <c r="Z51" i="1"/>
  <c r="AD59" i="1"/>
  <c r="AD51" i="1" s="1"/>
  <c r="P157" i="2"/>
  <c r="P155" i="2" s="1"/>
  <c r="AH61" i="10"/>
  <c r="AM46" i="13"/>
  <c r="AM55" i="2"/>
  <c r="AL97" i="11"/>
  <c r="AL126" i="2"/>
  <c r="AL95" i="11"/>
  <c r="AL97" i="12"/>
  <c r="AL95" i="12"/>
  <c r="AL137" i="2"/>
  <c r="AL62" i="12"/>
  <c r="AN127" i="9"/>
  <c r="AO124" i="9"/>
  <c r="AN217" i="2"/>
  <c r="AN207" i="2" s="1"/>
  <c r="AJ54" i="17"/>
  <c r="AK98" i="2"/>
  <c r="AK126" i="10"/>
  <c r="AK23" i="2"/>
  <c r="AK21" i="2" s="1"/>
  <c r="AJ54" i="10"/>
  <c r="R54" i="9"/>
  <c r="Q54" i="9"/>
  <c r="Q58" i="9"/>
  <c r="AD236" i="2"/>
  <c r="S11" i="2"/>
  <c r="AM9" i="11"/>
  <c r="AN9" i="11" s="1"/>
  <c r="AO9" i="11" s="1"/>
  <c r="AP9" i="11" s="1"/>
  <c r="AQ9" i="11" s="1"/>
  <c r="AR9" i="11" s="1"/>
  <c r="AS9" i="11" s="1"/>
  <c r="AT9" i="11" s="1"/>
  <c r="AU9" i="11" s="1"/>
  <c r="AV9" i="11" s="1"/>
  <c r="AW9" i="11" s="1"/>
  <c r="AX9" i="11" s="1"/>
  <c r="AY9" i="11" s="1"/>
  <c r="AZ9" i="11" s="1"/>
  <c r="BA9" i="11" s="1"/>
  <c r="BB9" i="11" s="1"/>
  <c r="BC9" i="11" s="1"/>
  <c r="BD9" i="11" s="1"/>
  <c r="BE9" i="11" s="1"/>
  <c r="BF9" i="11" s="1"/>
  <c r="BG9" i="11" s="1"/>
  <c r="BH9" i="11" s="1"/>
  <c r="BI9" i="11" s="1"/>
  <c r="BJ9" i="11" s="1"/>
  <c r="BK9" i="11" s="1"/>
  <c r="BL9" i="11" s="1"/>
  <c r="BM9" i="11" s="1"/>
  <c r="BN9" i="11" s="1"/>
  <c r="BO9" i="11" s="1"/>
  <c r="AL17" i="11"/>
  <c r="AG122" i="2"/>
  <c r="AM41" i="11"/>
  <c r="AL49" i="11"/>
  <c r="AL50" i="11" s="1"/>
  <c r="W138" i="10"/>
  <c r="W137" i="10"/>
  <c r="AD138" i="10"/>
  <c r="U15" i="3"/>
  <c r="U9" i="3" s="1"/>
  <c r="U23" i="3"/>
  <c r="U21" i="3" s="1"/>
  <c r="AN255" i="2"/>
  <c r="AN246" i="9"/>
  <c r="AN244" i="9"/>
  <c r="P12" i="2"/>
  <c r="AK81" i="9"/>
  <c r="AK125" i="3"/>
  <c r="AK64" i="9"/>
  <c r="AK65" i="9" s="1"/>
  <c r="AL60" i="12"/>
  <c r="AL45" i="2" s="1"/>
  <c r="AL43" i="2" s="1"/>
  <c r="AL61" i="12"/>
  <c r="AC21" i="3"/>
  <c r="Y21" i="3"/>
  <c r="AL84" i="2"/>
  <c r="AM133" i="15"/>
  <c r="AL142" i="15"/>
  <c r="AL174" i="2" s="1"/>
  <c r="AM158" i="9"/>
  <c r="AM159" i="9"/>
  <c r="AN149" i="9"/>
  <c r="AN156" i="9"/>
  <c r="AM219" i="2"/>
  <c r="AM108" i="12"/>
  <c r="AM109" i="12" s="1"/>
  <c r="AL269" i="2"/>
  <c r="AL79" i="8"/>
  <c r="AM69" i="8"/>
  <c r="AD57" i="10"/>
  <c r="AF57" i="10" s="1"/>
  <c r="AK88" i="1"/>
  <c r="AK130" i="16"/>
  <c r="AH61" i="9"/>
  <c r="AH58" i="9"/>
  <c r="AI54" i="9"/>
  <c r="AH60" i="9"/>
  <c r="AH54" i="9"/>
  <c r="AK146" i="9"/>
  <c r="AK120" i="1" s="1"/>
  <c r="AL137" i="9"/>
  <c r="Z138" i="10"/>
  <c r="Z137" i="10"/>
  <c r="Z147" i="10"/>
  <c r="AJ92" i="1"/>
  <c r="AJ18" i="17"/>
  <c r="AJ12" i="3"/>
  <c r="AJ9" i="3" s="1"/>
  <c r="AJ7" i="3" s="1"/>
  <c r="AJ23" i="3"/>
  <c r="AJ21" i="3" s="1"/>
  <c r="AA114" i="3"/>
  <c r="AA112" i="3" s="1"/>
  <c r="AA122" i="3"/>
  <c r="F39" i="6"/>
  <c r="AF106" i="9"/>
  <c r="AG106" i="9" s="1"/>
  <c r="AH106" i="9" s="1"/>
  <c r="AI106" i="9" s="1"/>
  <c r="O138" i="10"/>
  <c r="O137" i="10"/>
  <c r="AH56" i="12"/>
  <c r="AH45" i="2"/>
  <c r="AH43" i="2" s="1"/>
  <c r="AL89" i="10"/>
  <c r="AM89" i="10" s="1"/>
  <c r="AN89" i="10" s="1"/>
  <c r="AO89" i="10" s="1"/>
  <c r="AP89" i="10" s="1"/>
  <c r="AQ89" i="10" s="1"/>
  <c r="AR89" i="10" s="1"/>
  <c r="AS89" i="10" s="1"/>
  <c r="AT89" i="10" s="1"/>
  <c r="AU89" i="10" s="1"/>
  <c r="AV89" i="10" s="1"/>
  <c r="AW89" i="10" s="1"/>
  <c r="AX89" i="10" s="1"/>
  <c r="AY89" i="10" s="1"/>
  <c r="AZ89" i="10" s="1"/>
  <c r="BA89" i="10" s="1"/>
  <c r="BB89" i="10" s="1"/>
  <c r="BC89" i="10" s="1"/>
  <c r="BD89" i="10" s="1"/>
  <c r="BE89" i="10" s="1"/>
  <c r="BF89" i="10" s="1"/>
  <c r="BG89" i="10" s="1"/>
  <c r="BH89" i="10" s="1"/>
  <c r="BI89" i="10" s="1"/>
  <c r="BJ89" i="10" s="1"/>
  <c r="BK89" i="10" s="1"/>
  <c r="BL89" i="10" s="1"/>
  <c r="BM89" i="10" s="1"/>
  <c r="BN89" i="10" s="1"/>
  <c r="BO89" i="10" s="1"/>
  <c r="AF89" i="10"/>
  <c r="AG89" i="10" s="1"/>
  <c r="AH89" i="10" s="1"/>
  <c r="AI89" i="10" s="1"/>
  <c r="AJ89" i="10" s="1"/>
  <c r="AK89" i="10" s="1"/>
  <c r="M53" i="10"/>
  <c r="M55" i="10"/>
  <c r="X53" i="10"/>
  <c r="Y54" i="10" s="1"/>
  <c r="AB56" i="10"/>
  <c r="AB57" i="10"/>
  <c r="AF62" i="10"/>
  <c r="N118" i="10"/>
  <c r="M118" i="10"/>
  <c r="H16" i="2"/>
  <c r="P16" i="2" s="1"/>
  <c r="P119" i="2"/>
  <c r="AM273" i="9"/>
  <c r="AM272" i="9"/>
  <c r="AK56" i="16"/>
  <c r="AM212" i="2"/>
  <c r="AM29" i="9"/>
  <c r="AL143" i="16"/>
  <c r="AL96" i="3" s="1"/>
  <c r="AI60" i="10"/>
  <c r="AI56" i="10" s="1"/>
  <c r="O9" i="2"/>
  <c r="O7" i="2" s="1"/>
  <c r="R135" i="10"/>
  <c r="L11" i="2"/>
  <c r="L9" i="2" s="1"/>
  <c r="L112" i="2"/>
  <c r="L110" i="2" s="1"/>
  <c r="P122" i="3"/>
  <c r="AF118" i="2"/>
  <c r="AF146" i="2"/>
  <c r="AF144" i="2" s="1"/>
  <c r="AK96" i="15"/>
  <c r="AK81" i="3"/>
  <c r="AK63" i="13"/>
  <c r="AK64" i="13" s="1"/>
  <c r="AM76" i="14"/>
  <c r="AD235" i="2"/>
  <c r="T10" i="2"/>
  <c r="AD10" i="2" s="1"/>
  <c r="D111" i="1"/>
  <c r="D113" i="1"/>
  <c r="P121" i="1"/>
  <c r="P113" i="1" s="1"/>
  <c r="G12" i="3"/>
  <c r="G9" i="3" s="1"/>
  <c r="G7" i="3" s="1"/>
  <c r="G23" i="3"/>
  <c r="G21" i="3" s="1"/>
  <c r="O15" i="3"/>
  <c r="O9" i="3" s="1"/>
  <c r="O7" i="3" s="1"/>
  <c r="AH17" i="14"/>
  <c r="AI9" i="14"/>
  <c r="AT41" i="9"/>
  <c r="AK113" i="14"/>
  <c r="AK66" i="1" s="1"/>
  <c r="AK114" i="14"/>
  <c r="AK71" i="3"/>
  <c r="AK112" i="14"/>
  <c r="G112" i="2"/>
  <c r="G110" i="2" s="1"/>
  <c r="AN5" i="14"/>
  <c r="U64" i="10"/>
  <c r="H110" i="2"/>
  <c r="AM141" i="12"/>
  <c r="AA54" i="10"/>
  <c r="Z54" i="10"/>
  <c r="AM78" i="13"/>
  <c r="AN69" i="13"/>
  <c r="AN77" i="13"/>
  <c r="AM57" i="2"/>
  <c r="AN76" i="13"/>
  <c r="AL258" i="9"/>
  <c r="AK82" i="15"/>
  <c r="AK74" i="1"/>
  <c r="AK140" i="3"/>
  <c r="AK325" i="9"/>
  <c r="AM126" i="12"/>
  <c r="AN117" i="12"/>
  <c r="AM50" i="2"/>
  <c r="AL47" i="12"/>
  <c r="AL48" i="12" s="1"/>
  <c r="AL49" i="12"/>
  <c r="AL50" i="12" s="1"/>
  <c r="P8" i="2"/>
  <c r="AK14" i="10"/>
  <c r="AK153" i="2"/>
  <c r="AK15" i="13"/>
  <c r="AM75" i="1"/>
  <c r="AM98" i="15"/>
  <c r="AN62" i="2"/>
  <c r="AO140" i="13"/>
  <c r="AO133" i="13"/>
  <c r="AN142" i="13"/>
  <c r="AN152" i="2" s="1"/>
  <c r="AC7" i="3"/>
  <c r="AF41" i="10"/>
  <c r="AG41" i="10" s="1"/>
  <c r="AH41" i="10" s="1"/>
  <c r="AI41" i="10" s="1"/>
  <c r="AJ41" i="10" s="1"/>
  <c r="AK41" i="10" s="1"/>
  <c r="AL41" i="10"/>
  <c r="AM41" i="10" s="1"/>
  <c r="AN41" i="10" s="1"/>
  <c r="AO41" i="10" s="1"/>
  <c r="AP41" i="10" s="1"/>
  <c r="AQ41" i="10" s="1"/>
  <c r="AR41" i="10" s="1"/>
  <c r="AS41" i="10" s="1"/>
  <c r="AT41" i="10" s="1"/>
  <c r="AU41" i="10" s="1"/>
  <c r="AV41" i="10" s="1"/>
  <c r="AW41" i="10" s="1"/>
  <c r="AX41" i="10" s="1"/>
  <c r="AY41" i="10" s="1"/>
  <c r="AZ41" i="10" s="1"/>
  <c r="BA41" i="10" s="1"/>
  <c r="BB41" i="10" s="1"/>
  <c r="BC41" i="10" s="1"/>
  <c r="BD41" i="10" s="1"/>
  <c r="BE41" i="10" s="1"/>
  <c r="BF41" i="10" s="1"/>
  <c r="BG41" i="10" s="1"/>
  <c r="BH41" i="10" s="1"/>
  <c r="BI41" i="10" s="1"/>
  <c r="BJ41" i="10" s="1"/>
  <c r="BK41" i="10" s="1"/>
  <c r="BL41" i="10" s="1"/>
  <c r="BM41" i="10" s="1"/>
  <c r="BN41" i="10" s="1"/>
  <c r="BO41" i="10" s="1"/>
  <c r="AB52" i="11"/>
  <c r="P54" i="11"/>
  <c r="AA52" i="11"/>
  <c r="O54" i="11"/>
  <c r="K11" i="3"/>
  <c r="K9" i="3" s="1"/>
  <c r="K7" i="3" s="1"/>
  <c r="K23" i="3"/>
  <c r="K21" i="3" s="1"/>
  <c r="Q54" i="12"/>
  <c r="R54" i="12"/>
  <c r="S15" i="2"/>
  <c r="AD15" i="2" s="1"/>
  <c r="AD118" i="2"/>
  <c r="P17" i="3"/>
  <c r="AK98" i="11"/>
  <c r="AK66" i="11" s="1"/>
  <c r="AK35" i="1"/>
  <c r="G122" i="3"/>
  <c r="G114" i="3"/>
  <c r="G112" i="3" s="1"/>
  <c r="O23" i="3"/>
  <c r="O21" i="3" s="1"/>
  <c r="AK135" i="2"/>
  <c r="AK133" i="2" s="1"/>
  <c r="F247" i="7"/>
  <c r="AF56" i="16"/>
  <c r="AN29" i="12"/>
  <c r="AO28" i="12" s="1"/>
  <c r="AK155" i="2"/>
  <c r="AL309" i="9"/>
  <c r="AL139" i="3"/>
  <c r="AL53" i="15"/>
  <c r="AM47" i="9"/>
  <c r="AN37" i="9"/>
  <c r="AM69" i="16"/>
  <c r="AD121" i="1"/>
  <c r="AD113" i="1" s="1"/>
  <c r="P16" i="3"/>
  <c r="F11" i="2"/>
  <c r="F9" i="2" s="1"/>
  <c r="F7" i="2" s="1"/>
  <c r="AL137" i="14"/>
  <c r="F183" i="7"/>
  <c r="AF137" i="14"/>
  <c r="AG137" i="14" s="1"/>
  <c r="AH137" i="14" s="1"/>
  <c r="AI137" i="14" s="1"/>
  <c r="AJ137" i="14" s="1"/>
  <c r="AK137" i="14" s="1"/>
  <c r="X61" i="1"/>
  <c r="AD69" i="1"/>
  <c r="AD61" i="1" s="1"/>
  <c r="F12" i="3"/>
  <c r="F9" i="3" s="1"/>
  <c r="F7" i="3" s="1"/>
  <c r="F23" i="3"/>
  <c r="F21" i="3" s="1"/>
  <c r="AM97" i="13"/>
  <c r="AM148" i="2"/>
  <c r="AM95" i="13"/>
  <c r="AL144" i="9"/>
  <c r="AL249" i="2"/>
  <c r="AM21" i="15"/>
  <c r="AK73" i="3"/>
  <c r="AK128" i="14"/>
  <c r="AM92" i="16"/>
  <c r="AM93" i="16" s="1"/>
  <c r="AN124" i="11"/>
  <c r="AN125" i="11" s="1"/>
  <c r="AM126" i="11"/>
  <c r="AM39" i="2"/>
  <c r="AK114" i="16"/>
  <c r="AK113" i="16"/>
  <c r="AK112" i="16"/>
  <c r="AK93" i="3"/>
  <c r="AK63" i="16"/>
  <c r="AK64" i="16" s="1"/>
  <c r="F139" i="7"/>
  <c r="AF138" i="13"/>
  <c r="AG138" i="13" s="1"/>
  <c r="AH138" i="13" s="1"/>
  <c r="AI138" i="13" s="1"/>
  <c r="AJ138" i="13" s="1"/>
  <c r="AK138" i="13" s="1"/>
  <c r="AL138" i="13"/>
  <c r="J112" i="2"/>
  <c r="J110" i="2" s="1"/>
  <c r="J10" i="2"/>
  <c r="J9" i="2" s="1"/>
  <c r="J7" i="2" s="1"/>
  <c r="AH34" i="2"/>
  <c r="AH56" i="11"/>
  <c r="AH60" i="10"/>
  <c r="AJ56" i="15"/>
  <c r="AJ78" i="2"/>
  <c r="AJ76" i="2" s="1"/>
  <c r="AM45" i="13"/>
  <c r="AN44" i="13" s="1"/>
  <c r="AL47" i="13"/>
  <c r="AL49" i="13"/>
  <c r="AL50" i="13" s="1"/>
  <c r="AL145" i="2"/>
  <c r="G54" i="10"/>
  <c r="AM92" i="12"/>
  <c r="AN125" i="9"/>
  <c r="AN126" i="9" s="1"/>
  <c r="AL14" i="17"/>
  <c r="AL197" i="2" s="1"/>
  <c r="AK60" i="10"/>
  <c r="AL101" i="10"/>
  <c r="AI74" i="8"/>
  <c r="AH83" i="8"/>
  <c r="J55" i="9"/>
  <c r="N54" i="9"/>
  <c r="M58" i="9"/>
  <c r="Q55" i="9"/>
  <c r="O71" i="10"/>
  <c r="Y31" i="1"/>
  <c r="AD39" i="1"/>
  <c r="AD31" i="1" s="1"/>
  <c r="P25" i="3"/>
  <c r="E23" i="3"/>
  <c r="E21" i="3" s="1"/>
  <c r="E11" i="3"/>
  <c r="E9" i="3" s="1"/>
  <c r="E7" i="3" s="1"/>
  <c r="AF135" i="2"/>
  <c r="AF133" i="2" s="1"/>
  <c r="AF115" i="2"/>
  <c r="AK164" i="2"/>
  <c r="AK15" i="14"/>
  <c r="AL70" i="2"/>
  <c r="AL110" i="14"/>
  <c r="AL62" i="14" s="1"/>
  <c r="AL109" i="14"/>
  <c r="AL109" i="10" s="1"/>
  <c r="AK56" i="9"/>
  <c r="AK244" i="2"/>
  <c r="AL48" i="16"/>
  <c r="AL89" i="3"/>
  <c r="T54" i="10"/>
  <c r="AL250" i="2"/>
  <c r="AK89" i="1"/>
  <c r="AK146" i="16"/>
  <c r="AJ220" i="9"/>
  <c r="AJ223" i="2"/>
  <c r="AJ221" i="2" s="1"/>
  <c r="AJ226" i="9"/>
  <c r="AK223" i="9"/>
  <c r="AM125" i="11"/>
  <c r="AN117" i="11" s="1"/>
  <c r="AN13" i="11"/>
  <c r="AO5" i="11" s="1"/>
  <c r="AM101" i="12"/>
  <c r="AM53" i="12" s="1"/>
  <c r="AB54" i="10"/>
  <c r="AK130" i="13"/>
  <c r="AK66" i="13" s="1"/>
  <c r="AK58" i="1"/>
  <c r="AF33" i="3"/>
  <c r="AG155" i="2"/>
  <c r="AL73" i="10"/>
  <c r="AM73" i="10" s="1"/>
  <c r="AN73" i="10" s="1"/>
  <c r="AO73" i="10" s="1"/>
  <c r="AP73" i="10" s="1"/>
  <c r="AQ73" i="10" s="1"/>
  <c r="AR73" i="10" s="1"/>
  <c r="AS73" i="10" s="1"/>
  <c r="AT73" i="10" s="1"/>
  <c r="AU73" i="10" s="1"/>
  <c r="AV73" i="10" s="1"/>
  <c r="AW73" i="10" s="1"/>
  <c r="AX73" i="10" s="1"/>
  <c r="AY73" i="10" s="1"/>
  <c r="AZ73" i="10" s="1"/>
  <c r="BA73" i="10" s="1"/>
  <c r="BB73" i="10" s="1"/>
  <c r="BC73" i="10" s="1"/>
  <c r="BD73" i="10" s="1"/>
  <c r="BE73" i="10" s="1"/>
  <c r="BF73" i="10" s="1"/>
  <c r="BG73" i="10" s="1"/>
  <c r="BH73" i="10" s="1"/>
  <c r="BI73" i="10" s="1"/>
  <c r="BJ73" i="10" s="1"/>
  <c r="BK73" i="10" s="1"/>
  <c r="BL73" i="10" s="1"/>
  <c r="BM73" i="10" s="1"/>
  <c r="BN73" i="10" s="1"/>
  <c r="BO73" i="10" s="1"/>
  <c r="AF73" i="10"/>
  <c r="AG73" i="10" s="1"/>
  <c r="AH73" i="10" s="1"/>
  <c r="AI73" i="10" s="1"/>
  <c r="AJ73" i="10" s="1"/>
  <c r="AK73" i="10" s="1"/>
  <c r="AK15" i="15"/>
  <c r="AK175" i="2"/>
  <c r="AF79" i="3"/>
  <c r="AF77" i="3" s="1"/>
  <c r="X11" i="3"/>
  <c r="AD11" i="3" s="1"/>
  <c r="X23" i="3"/>
  <c r="X21" i="3" s="1"/>
  <c r="AF138" i="15"/>
  <c r="AG138" i="15" s="1"/>
  <c r="AH138" i="15" s="1"/>
  <c r="AI138" i="15" s="1"/>
  <c r="AJ138" i="15" s="1"/>
  <c r="AK138" i="15" s="1"/>
  <c r="F229" i="7"/>
  <c r="AL138" i="15"/>
  <c r="AD99" i="1"/>
  <c r="AD91" i="1" s="1"/>
  <c r="T91" i="1"/>
  <c r="AL123" i="2"/>
  <c r="AL33" i="11"/>
  <c r="AL34" i="11" s="1"/>
  <c r="AL31" i="11"/>
  <c r="AF56" i="14"/>
  <c r="F157" i="7"/>
  <c r="Z15" i="3"/>
  <c r="Z9" i="3" s="1"/>
  <c r="Z7" i="3" s="1"/>
  <c r="AD119" i="3"/>
  <c r="O31" i="1"/>
  <c r="O29" i="1"/>
  <c r="P39" i="1"/>
  <c r="P31" i="1" s="1"/>
  <c r="AF46" i="3"/>
  <c r="AF44" i="3" s="1"/>
  <c r="AF24" i="3"/>
  <c r="N54" i="12"/>
  <c r="M54" i="12"/>
  <c r="M56" i="10"/>
  <c r="M57" i="10"/>
  <c r="M64" i="10"/>
  <c r="Q56" i="10"/>
  <c r="Q57" i="10"/>
  <c r="AD56" i="10"/>
  <c r="AF56" i="10" s="1"/>
  <c r="AL276" i="9"/>
  <c r="AL257" i="2"/>
  <c r="AL80" i="9"/>
  <c r="AL245" i="2"/>
  <c r="AL235" i="2" s="1"/>
  <c r="AL82" i="9"/>
  <c r="AL63" i="9"/>
  <c r="AM222" i="2"/>
  <c r="AM194" i="9"/>
  <c r="AN185" i="9"/>
  <c r="AN199" i="9" s="1"/>
  <c r="AN192" i="9"/>
  <c r="AN193" i="9" s="1"/>
  <c r="AM195" i="9"/>
  <c r="AL145" i="16"/>
  <c r="AM114" i="9"/>
  <c r="AM127" i="3"/>
  <c r="AM113" i="9"/>
  <c r="AI32" i="2"/>
  <c r="F54" i="14"/>
  <c r="G54" i="14"/>
  <c r="AB10" i="3"/>
  <c r="AB9" i="3" s="1"/>
  <c r="AB7" i="3" s="1"/>
  <c r="AB23" i="3"/>
  <c r="AB21" i="3" s="1"/>
  <c r="AL96" i="15"/>
  <c r="AL81" i="3"/>
  <c r="H138" i="10"/>
  <c r="H137" i="10"/>
  <c r="X122" i="3"/>
  <c r="X114" i="3"/>
  <c r="X112" i="3" s="1"/>
  <c r="Y55" i="9"/>
  <c r="O122" i="3"/>
  <c r="O114" i="3"/>
  <c r="O112" i="3" s="1"/>
  <c r="AL25" i="10"/>
  <c r="AM25" i="10" s="1"/>
  <c r="AN25" i="10" s="1"/>
  <c r="AO25" i="10" s="1"/>
  <c r="AP25" i="10" s="1"/>
  <c r="AQ25" i="10" s="1"/>
  <c r="AR25" i="10" s="1"/>
  <c r="AS25" i="10" s="1"/>
  <c r="AT25" i="10" s="1"/>
  <c r="AU25" i="10" s="1"/>
  <c r="AV25" i="10" s="1"/>
  <c r="AW25" i="10" s="1"/>
  <c r="AX25" i="10" s="1"/>
  <c r="AY25" i="10" s="1"/>
  <c r="AZ25" i="10" s="1"/>
  <c r="BA25" i="10" s="1"/>
  <c r="BB25" i="10" s="1"/>
  <c r="BC25" i="10" s="1"/>
  <c r="BD25" i="10" s="1"/>
  <c r="BE25" i="10" s="1"/>
  <c r="BF25" i="10" s="1"/>
  <c r="BG25" i="10" s="1"/>
  <c r="BH25" i="10" s="1"/>
  <c r="BI25" i="10" s="1"/>
  <c r="BJ25" i="10" s="1"/>
  <c r="BK25" i="10" s="1"/>
  <c r="BL25" i="10" s="1"/>
  <c r="BM25" i="10" s="1"/>
  <c r="BN25" i="10" s="1"/>
  <c r="BO25" i="10" s="1"/>
  <c r="AF25" i="10"/>
  <c r="AG25" i="10" s="1"/>
  <c r="AH25" i="10" s="1"/>
  <c r="AI25" i="10" s="1"/>
  <c r="AJ25" i="10" s="1"/>
  <c r="AK25" i="10" s="1"/>
  <c r="AA147" i="10"/>
  <c r="AK63" i="12"/>
  <c r="AK64" i="12" s="1"/>
  <c r="E53" i="10"/>
  <c r="U53" i="10"/>
  <c r="V54" i="10" s="1"/>
  <c r="H55" i="12"/>
  <c r="E15" i="2"/>
  <c r="P15" i="2" s="1"/>
  <c r="P118" i="2"/>
  <c r="AM46" i="15"/>
  <c r="AN37" i="15"/>
  <c r="AN44" i="15"/>
  <c r="AG51" i="8"/>
  <c r="AH42" i="8"/>
  <c r="K54" i="10"/>
  <c r="AH138" i="9"/>
  <c r="AG147" i="9"/>
  <c r="AK13" i="2"/>
  <c r="AL134" i="2"/>
  <c r="L21" i="3"/>
  <c r="AN101" i="15"/>
  <c r="AM110" i="15"/>
  <c r="AN108" i="15"/>
  <c r="AM81" i="2"/>
  <c r="AM95" i="2"/>
  <c r="AN140" i="16"/>
  <c r="AM142" i="16"/>
  <c r="AM185" i="2" s="1"/>
  <c r="AN133" i="16"/>
  <c r="AM108" i="16"/>
  <c r="AL110" i="16"/>
  <c r="AM101" i="16"/>
  <c r="AL92" i="2"/>
  <c r="AM109" i="16"/>
  <c r="AI72" i="1"/>
  <c r="AI71" i="1" s="1"/>
  <c r="AI18" i="15"/>
  <c r="AM256" i="9"/>
  <c r="AL77" i="8"/>
  <c r="AD16" i="3"/>
  <c r="AD24" i="3"/>
  <c r="AD23" i="3" s="1"/>
  <c r="O111" i="1"/>
  <c r="O103" i="1" s="1"/>
  <c r="O113" i="1"/>
  <c r="AD79" i="1"/>
  <c r="AD71" i="1" s="1"/>
  <c r="AL125" i="17"/>
  <c r="AM126" i="14"/>
  <c r="AM72" i="2"/>
  <c r="AN124" i="14"/>
  <c r="AM125" i="14"/>
  <c r="D122" i="3"/>
  <c r="D114" i="3"/>
  <c r="O53" i="10"/>
  <c r="I53" i="10"/>
  <c r="J54" i="10" s="1"/>
  <c r="AK96" i="11"/>
  <c r="AK37" i="3"/>
  <c r="AP73" i="9"/>
  <c r="AL98" i="13"/>
  <c r="AL55" i="1"/>
  <c r="AK179" i="2"/>
  <c r="AK177" i="2" s="1"/>
  <c r="AK98" i="12"/>
  <c r="AK66" i="12" s="1"/>
  <c r="AK65" i="12"/>
  <c r="AK57" i="12" s="1"/>
  <c r="AK45" i="1"/>
  <c r="AN21" i="12"/>
  <c r="AN61" i="2"/>
  <c r="AN126" i="13"/>
  <c r="AM127" i="13"/>
  <c r="AM151" i="2"/>
  <c r="AM129" i="13"/>
  <c r="AN216" i="2"/>
  <c r="AN110" i="9"/>
  <c r="AN111" i="9"/>
  <c r="AO108" i="9"/>
  <c r="AO101" i="9"/>
  <c r="AL78" i="15"/>
  <c r="AL79" i="2"/>
  <c r="AL77" i="15"/>
  <c r="AM76" i="15" s="1"/>
  <c r="AM85" i="14"/>
  <c r="P244" i="2"/>
  <c r="P242" i="2" s="1"/>
  <c r="AL81" i="16"/>
  <c r="AL180" i="2"/>
  <c r="AL79" i="16"/>
  <c r="AL54" i="12"/>
  <c r="AM85" i="9"/>
  <c r="AM53" i="9" s="1"/>
  <c r="AM54" i="9" s="1"/>
  <c r="AL205" i="2"/>
  <c r="AM124" i="16"/>
  <c r="AM117" i="16"/>
  <c r="AL94" i="2"/>
  <c r="AL126" i="16"/>
  <c r="AL62" i="16" s="1"/>
  <c r="AL56" i="16" s="1"/>
  <c r="D11" i="3"/>
  <c r="P11" i="3" s="1"/>
  <c r="P116" i="3"/>
  <c r="AG56" i="14"/>
  <c r="AG57" i="14"/>
  <c r="AG64" i="14"/>
  <c r="V138" i="10"/>
  <c r="V137" i="10"/>
  <c r="V147" i="10"/>
  <c r="O54" i="15"/>
  <c r="N54" i="15"/>
  <c r="AL117" i="17"/>
  <c r="AL53" i="17" s="1"/>
  <c r="P26" i="3"/>
  <c r="AL60" i="9"/>
  <c r="AL61" i="9"/>
  <c r="AL54" i="9"/>
  <c r="AK56" i="14"/>
  <c r="AK130" i="14"/>
  <c r="AK68" i="1"/>
  <c r="AK113" i="15"/>
  <c r="AK76" i="1" s="1"/>
  <c r="AK114" i="15"/>
  <c r="AK82" i="3"/>
  <c r="AK112" i="15"/>
  <c r="AL97" i="16"/>
  <c r="AL181" i="2"/>
  <c r="AL95" i="16"/>
  <c r="AL45" i="14"/>
  <c r="AL45" i="10" s="1"/>
  <c r="AO37" i="11"/>
  <c r="AM37" i="2"/>
  <c r="AN108" i="11"/>
  <c r="AN101" i="11"/>
  <c r="AM110" i="11"/>
  <c r="I7" i="2"/>
  <c r="AM94" i="11"/>
  <c r="AM36" i="2"/>
  <c r="AM93" i="11"/>
  <c r="AN85" i="11" s="1"/>
  <c r="AF56" i="9"/>
  <c r="F22" i="6"/>
  <c r="AH54" i="15"/>
  <c r="AG54" i="15"/>
  <c r="F319" i="7"/>
  <c r="AF138" i="17"/>
  <c r="AG138" i="17" s="1"/>
  <c r="AH138" i="17" s="1"/>
  <c r="AI138" i="17" s="1"/>
  <c r="AJ138" i="17" s="1"/>
  <c r="AK138" i="17" s="1"/>
  <c r="AL138" i="17"/>
  <c r="AM138" i="17" s="1"/>
  <c r="AN138" i="17" s="1"/>
  <c r="AO138" i="17" s="1"/>
  <c r="AP138" i="17" s="1"/>
  <c r="AQ138" i="17" s="1"/>
  <c r="AR138" i="17" s="1"/>
  <c r="AS138" i="17" s="1"/>
  <c r="AT138" i="17" s="1"/>
  <c r="AU138" i="17" s="1"/>
  <c r="AV138" i="17" s="1"/>
  <c r="AW138" i="17" s="1"/>
  <c r="AX138" i="17" s="1"/>
  <c r="AY138" i="17" s="1"/>
  <c r="AZ138" i="17" s="1"/>
  <c r="BA138" i="17" s="1"/>
  <c r="BB138" i="17" s="1"/>
  <c r="BC138" i="17" s="1"/>
  <c r="BD138" i="17" s="1"/>
  <c r="BE138" i="17" s="1"/>
  <c r="BF138" i="17" s="1"/>
  <c r="BG138" i="17" s="1"/>
  <c r="BH138" i="17" s="1"/>
  <c r="BI138" i="17" s="1"/>
  <c r="BJ138" i="17" s="1"/>
  <c r="BK138" i="17" s="1"/>
  <c r="BL138" i="17" s="1"/>
  <c r="BM138" i="17" s="1"/>
  <c r="BN138" i="17" s="1"/>
  <c r="BO138" i="17" s="1"/>
  <c r="AM29" i="11"/>
  <c r="AN21" i="11" s="1"/>
  <c r="AL121" i="9"/>
  <c r="AK130" i="9"/>
  <c r="AK119" i="1" s="1"/>
  <c r="AF154" i="9"/>
  <c r="AG154" i="9" s="1"/>
  <c r="F54" i="6"/>
  <c r="N8" i="2"/>
  <c r="W147" i="10"/>
  <c r="AC55" i="10"/>
  <c r="AC53" i="10"/>
  <c r="AC52" i="10" s="1"/>
  <c r="AG61" i="10"/>
  <c r="X55" i="12"/>
  <c r="O56" i="10"/>
  <c r="O57" i="10"/>
  <c r="I118" i="10"/>
  <c r="H118" i="10"/>
  <c r="I56" i="10"/>
  <c r="I57" i="10"/>
  <c r="N134" i="10"/>
  <c r="M134" i="10"/>
  <c r="G51" i="1"/>
  <c r="G29" i="1"/>
  <c r="P59" i="1"/>
  <c r="P51" i="1" s="1"/>
  <c r="AM245" i="9"/>
  <c r="AM135" i="3"/>
  <c r="AM76" i="9"/>
  <c r="AM46" i="16"/>
  <c r="AN44" i="16"/>
  <c r="AM88" i="2"/>
  <c r="AN37" i="16"/>
  <c r="AN37" i="8"/>
  <c r="AN44" i="8"/>
  <c r="AM46" i="8"/>
  <c r="AL196" i="9"/>
  <c r="AL198" i="9"/>
  <c r="AL124" i="1" s="1"/>
  <c r="AL253" i="2"/>
  <c r="AM144" i="16"/>
  <c r="AM145" i="16"/>
  <c r="AN137" i="16"/>
  <c r="J113" i="1"/>
  <c r="J111" i="1"/>
  <c r="F55" i="14"/>
  <c r="AD46" i="3"/>
  <c r="AD44" i="3" s="1"/>
  <c r="M112" i="3"/>
  <c r="P113" i="3"/>
  <c r="M8" i="3"/>
  <c r="M7" i="3" s="1"/>
  <c r="H91" i="1"/>
  <c r="H29" i="1"/>
  <c r="P99" i="1"/>
  <c r="P91" i="1" s="1"/>
  <c r="AJ67" i="2"/>
  <c r="AJ65" i="2" s="1"/>
  <c r="AJ56" i="14"/>
  <c r="AN93" i="15"/>
  <c r="AO92" i="15" s="1"/>
  <c r="AL158" i="2"/>
  <c r="AL81" i="14"/>
  <c r="AL79" i="14"/>
  <c r="AA52" i="9"/>
  <c r="D58" i="9"/>
  <c r="AB52" i="9"/>
  <c r="E54" i="9"/>
  <c r="U58" i="9"/>
  <c r="V54" i="9"/>
  <c r="E55" i="12"/>
  <c r="V54" i="12"/>
  <c r="U54" i="12"/>
  <c r="H53" i="10"/>
  <c r="H54" i="10" s="1"/>
  <c r="H55" i="10"/>
  <c r="L41" i="1"/>
  <c r="P49" i="1"/>
  <c r="P41" i="1" s="1"/>
  <c r="L29" i="1"/>
  <c r="N38" i="10"/>
  <c r="M38" i="10"/>
  <c r="AM13" i="12"/>
  <c r="AK119" i="3"/>
  <c r="AJ62" i="9"/>
  <c r="AJ56" i="9"/>
  <c r="AJ213" i="2"/>
  <c r="AK62" i="9"/>
  <c r="R112" i="3"/>
  <c r="AK63" i="11"/>
  <c r="AK64" i="11" s="1"/>
  <c r="AS138" i="16"/>
  <c r="AM76" i="11"/>
  <c r="AL78" i="11"/>
  <c r="AM77" i="11"/>
  <c r="AM69" i="11"/>
  <c r="AM53" i="11" s="1"/>
  <c r="AL35" i="2"/>
  <c r="AL141" i="15"/>
  <c r="AL141" i="10" s="1"/>
  <c r="AK9" i="15"/>
  <c r="AK17" i="15" s="1"/>
  <c r="AJ17" i="15"/>
  <c r="AL81" i="13"/>
  <c r="AL79" i="13"/>
  <c r="AL62" i="13"/>
  <c r="AL56" i="13" s="1"/>
  <c r="AL147" i="2"/>
  <c r="AL262" i="9"/>
  <c r="AL260" i="9"/>
  <c r="AL256" i="2"/>
  <c r="AL227" i="9"/>
  <c r="AK168" i="2"/>
  <c r="AK252" i="2"/>
  <c r="AG23" i="3"/>
  <c r="AH74" i="9"/>
  <c r="AG83" i="9"/>
  <c r="AK65" i="13"/>
  <c r="AK57" i="13" s="1"/>
  <c r="AL129" i="12"/>
  <c r="AL127" i="12"/>
  <c r="AL140" i="2"/>
  <c r="AN37" i="12"/>
  <c r="AN44" i="12"/>
  <c r="AN44" i="2" s="1"/>
  <c r="AM46" i="12"/>
  <c r="E112" i="2"/>
  <c r="E110" i="2" s="1"/>
  <c r="AL14" i="13"/>
  <c r="AM8" i="13"/>
  <c r="AD66" i="3"/>
  <c r="P22" i="10"/>
  <c r="Q22" i="10"/>
  <c r="AC20" i="10"/>
  <c r="R11" i="2"/>
  <c r="AD11" i="2" s="1"/>
  <c r="AD114" i="2"/>
  <c r="AI203" i="2"/>
  <c r="AI201" i="2" s="1"/>
  <c r="AI211" i="2"/>
  <c r="AM73" i="2"/>
  <c r="AN133" i="14"/>
  <c r="AN140" i="14"/>
  <c r="AN141" i="14"/>
  <c r="AM142" i="14"/>
  <c r="AM163" i="2" s="1"/>
  <c r="AL61" i="14"/>
  <c r="AL60" i="14"/>
  <c r="AL67" i="2" s="1"/>
  <c r="AD115" i="3"/>
  <c r="S242" i="2"/>
  <c r="AD244" i="2"/>
  <c r="AD242" i="2" s="1"/>
  <c r="G13" i="2"/>
  <c r="P13" i="2" s="1"/>
  <c r="P238" i="2"/>
  <c r="P234" i="2" s="1"/>
  <c r="P232" i="2" s="1"/>
  <c r="O39" i="10"/>
  <c r="O55" i="11"/>
  <c r="AF64" i="12"/>
  <c r="N112" i="2"/>
  <c r="N110" i="2" s="1"/>
  <c r="N11" i="2"/>
  <c r="N9" i="2" s="1"/>
  <c r="Q53" i="10"/>
  <c r="Y102" i="10"/>
  <c r="X102" i="10"/>
  <c r="G64" i="10"/>
  <c r="M15" i="2"/>
  <c r="M112" i="2"/>
  <c r="M110" i="2" s="1"/>
  <c r="AJ90" i="9"/>
  <c r="AI99" i="9"/>
  <c r="P114" i="2"/>
  <c r="AK65" i="11"/>
  <c r="AK57" i="11" s="1"/>
  <c r="AK56" i="12"/>
  <c r="AL53" i="11"/>
  <c r="W54" i="10"/>
  <c r="AN125" i="13"/>
  <c r="AO117" i="13" s="1"/>
  <c r="AH71" i="1"/>
  <c r="AM109" i="13"/>
  <c r="AN101" i="13" s="1"/>
  <c r="AL321" i="9"/>
  <c r="AM320" i="9" s="1"/>
  <c r="AL50" i="9"/>
  <c r="AL48" i="9"/>
  <c r="AL49" i="9" s="1"/>
  <c r="K55" i="10"/>
  <c r="G55" i="10"/>
  <c r="AL246" i="2"/>
  <c r="AL96" i="9"/>
  <c r="AI9" i="13"/>
  <c r="AH17" i="13"/>
  <c r="Q137" i="10"/>
  <c r="Q138" i="10"/>
  <c r="AD157" i="2"/>
  <c r="AD155" i="2" s="1"/>
  <c r="AL138" i="14"/>
  <c r="F184" i="7"/>
  <c r="AF138" i="14"/>
  <c r="AG138" i="14" s="1"/>
  <c r="AH138" i="14" s="1"/>
  <c r="AI138" i="14" s="1"/>
  <c r="AJ138" i="14" s="1"/>
  <c r="AK138" i="14" s="1"/>
  <c r="P69" i="1"/>
  <c r="P61" i="1" s="1"/>
  <c r="G61" i="1"/>
  <c r="AM137" i="17"/>
  <c r="AL144" i="17"/>
  <c r="AL49" i="1"/>
  <c r="AL146" i="12"/>
  <c r="AM140" i="9"/>
  <c r="AL33" i="15"/>
  <c r="AL34" i="15" s="1"/>
  <c r="AL167" i="2"/>
  <c r="AL31" i="15"/>
  <c r="AM85" i="16"/>
  <c r="AD64" i="10"/>
  <c r="AN47" i="11"/>
  <c r="AN48" i="11" s="1"/>
  <c r="X137" i="10"/>
  <c r="X147" i="10"/>
  <c r="X138" i="10"/>
  <c r="P66" i="3"/>
  <c r="AL54" i="2"/>
  <c r="AM248" i="2"/>
  <c r="AM128" i="9"/>
  <c r="AK32" i="17"/>
  <c r="AK100" i="3"/>
  <c r="AK31" i="10"/>
  <c r="AH9" i="1"/>
  <c r="AK111" i="2"/>
  <c r="AM140" i="17"/>
  <c r="AM141" i="17" s="1"/>
  <c r="AL142" i="17"/>
  <c r="AM133" i="17"/>
  <c r="AL140" i="10"/>
  <c r="AL106" i="2"/>
  <c r="AM28" i="17"/>
  <c r="AM29" i="17" s="1"/>
  <c r="AL30" i="17"/>
  <c r="AL99" i="2"/>
  <c r="AM21" i="17"/>
  <c r="AL28" i="10"/>
  <c r="AM21" i="10" s="1"/>
  <c r="AM76" i="17"/>
  <c r="AM77" i="17" s="1"/>
  <c r="AL78" i="17"/>
  <c r="AM69" i="17"/>
  <c r="AL76" i="10"/>
  <c r="AL101" i="2"/>
  <c r="AH16" i="3"/>
  <c r="AH12" i="3"/>
  <c r="AK129" i="10"/>
  <c r="AL49" i="17"/>
  <c r="AL47" i="17"/>
  <c r="AL46" i="10"/>
  <c r="AK34" i="17"/>
  <c r="AK34" i="10" s="1"/>
  <c r="AK33" i="10"/>
  <c r="AK81" i="17"/>
  <c r="AK191" i="2"/>
  <c r="AK78" i="10"/>
  <c r="AK79" i="17"/>
  <c r="AK62" i="17"/>
  <c r="AK50" i="17"/>
  <c r="AK50" i="10" s="1"/>
  <c r="AK49" i="10"/>
  <c r="AH10" i="2"/>
  <c r="AH112" i="2"/>
  <c r="AH15" i="3"/>
  <c r="AJ56" i="17"/>
  <c r="AK111" i="17"/>
  <c r="AK110" i="10"/>
  <c r="AK193" i="2"/>
  <c r="AH56" i="10"/>
  <c r="AH57" i="10"/>
  <c r="AH64" i="10"/>
  <c r="AI23" i="3"/>
  <c r="AI21" i="3" s="1"/>
  <c r="AI10" i="3"/>
  <c r="AI9" i="3" s="1"/>
  <c r="AI7" i="3" s="1"/>
  <c r="AL94" i="17"/>
  <c r="AM92" i="17"/>
  <c r="AM93" i="17" s="1"/>
  <c r="AM85" i="17"/>
  <c r="AL92" i="10"/>
  <c r="AM85" i="10" s="1"/>
  <c r="AL102" i="2"/>
  <c r="AL25" i="2" s="1"/>
  <c r="AK48" i="17"/>
  <c r="AK47" i="10"/>
  <c r="AK48" i="10" s="1"/>
  <c r="AJ57" i="10"/>
  <c r="AJ64" i="10"/>
  <c r="AK97" i="17"/>
  <c r="AK95" i="17"/>
  <c r="AK94" i="10"/>
  <c r="AK192" i="2"/>
  <c r="AK128" i="17"/>
  <c r="AM46" i="17"/>
  <c r="AK145" i="17"/>
  <c r="AK142" i="10"/>
  <c r="AK196" i="2"/>
  <c r="AK143" i="17"/>
  <c r="AM108" i="17"/>
  <c r="AM109" i="17" s="1"/>
  <c r="AL110" i="17"/>
  <c r="AL103" i="2"/>
  <c r="AL26" i="2" s="1"/>
  <c r="AL108" i="10"/>
  <c r="AM101" i="17"/>
  <c r="AM96" i="2" l="1"/>
  <c r="AM14" i="16"/>
  <c r="AN13" i="16"/>
  <c r="AG54" i="10"/>
  <c r="AH54" i="10"/>
  <c r="AN125" i="14"/>
  <c r="AK58" i="13"/>
  <c r="AC54" i="10"/>
  <c r="AM46" i="9"/>
  <c r="AK58" i="11"/>
  <c r="L7" i="2"/>
  <c r="X55" i="10"/>
  <c r="AK66" i="16"/>
  <c r="AN58" i="2"/>
  <c r="AL28" i="2"/>
  <c r="AM59" i="9"/>
  <c r="AM45" i="14"/>
  <c r="AM45" i="10" s="1"/>
  <c r="AL98" i="15"/>
  <c r="AL75" i="1"/>
  <c r="AH18" i="12"/>
  <c r="AH42" i="1"/>
  <c r="AH41" i="1" s="1"/>
  <c r="AM24" i="9"/>
  <c r="AL31" i="9"/>
  <c r="I20" i="1"/>
  <c r="I16" i="1"/>
  <c r="I7" i="1" s="1"/>
  <c r="AL31" i="8"/>
  <c r="AL30" i="8"/>
  <c r="AL267" i="2"/>
  <c r="AL266" i="2" s="1"/>
  <c r="AN28" i="13"/>
  <c r="AL38" i="1"/>
  <c r="AL130" i="11"/>
  <c r="N9" i="3"/>
  <c r="N7" i="3" s="1"/>
  <c r="AI17" i="16"/>
  <c r="AJ9" i="16"/>
  <c r="AK118" i="1"/>
  <c r="AK106" i="9"/>
  <c r="AM25" i="9"/>
  <c r="AN25" i="9" s="1"/>
  <c r="AL34" i="9"/>
  <c r="AL114" i="1" s="1"/>
  <c r="AL104" i="1" s="1"/>
  <c r="AM13" i="16"/>
  <c r="AN12" i="16" s="1"/>
  <c r="AM5" i="16"/>
  <c r="AK82" i="8"/>
  <c r="AK138" i="1" s="1"/>
  <c r="AK81" i="8"/>
  <c r="AK147" i="3"/>
  <c r="AN124" i="12"/>
  <c r="AM76" i="8"/>
  <c r="AM77" i="8" s="1"/>
  <c r="AN94" i="13"/>
  <c r="AN140" i="12"/>
  <c r="AN51" i="2" s="1"/>
  <c r="AN92" i="9"/>
  <c r="AL153" i="9"/>
  <c r="AK160" i="9"/>
  <c r="AM21" i="8"/>
  <c r="K103" i="1"/>
  <c r="K16" i="1"/>
  <c r="K7" i="1" s="1"/>
  <c r="AO240" i="9"/>
  <c r="AN242" i="9"/>
  <c r="AN233" i="9"/>
  <c r="AN247" i="9" s="1"/>
  <c r="AO241" i="9"/>
  <c r="AL44" i="1"/>
  <c r="AL82" i="12"/>
  <c r="AD12" i="3"/>
  <c r="AM17" i="11"/>
  <c r="AI17" i="12"/>
  <c r="AJ9" i="12"/>
  <c r="AK32" i="9"/>
  <c r="AK243" i="2"/>
  <c r="AL130" i="15"/>
  <c r="AL78" i="1"/>
  <c r="AI26" i="9"/>
  <c r="AH35" i="9"/>
  <c r="AH131" i="9"/>
  <c r="AI122" i="9"/>
  <c r="AM77" i="12"/>
  <c r="AN76" i="12" s="1"/>
  <c r="AN69" i="12"/>
  <c r="AM46" i="2"/>
  <c r="AM78" i="12"/>
  <c r="AL145" i="11"/>
  <c r="AL39" i="1" s="1"/>
  <c r="AL130" i="2"/>
  <c r="AN83" i="2"/>
  <c r="AN126" i="15"/>
  <c r="AO124" i="15"/>
  <c r="P12" i="3"/>
  <c r="AM29" i="10"/>
  <c r="P112" i="2"/>
  <c r="P110" i="2" s="1"/>
  <c r="M9" i="2"/>
  <c r="M7" i="2" s="1"/>
  <c r="AG67" i="9"/>
  <c r="AK166" i="2"/>
  <c r="AM143" i="16"/>
  <c r="AM96" i="3" s="1"/>
  <c r="AO124" i="13"/>
  <c r="G9" i="2"/>
  <c r="G7" i="2" s="1"/>
  <c r="AN45" i="9"/>
  <c r="AN46" i="9" s="1"/>
  <c r="P15" i="3"/>
  <c r="AK66" i="14"/>
  <c r="AL56" i="12"/>
  <c r="AN37" i="13"/>
  <c r="AL126" i="10"/>
  <c r="AN108" i="13"/>
  <c r="AN85" i="14"/>
  <c r="AP37" i="11"/>
  <c r="AN85" i="9"/>
  <c r="AL13" i="10"/>
  <c r="AM5" i="10" s="1"/>
  <c r="AL15" i="16"/>
  <c r="AL17" i="16"/>
  <c r="AL186" i="2"/>
  <c r="AM228" i="2"/>
  <c r="AM307" i="9"/>
  <c r="AM305" i="9"/>
  <c r="N16" i="1"/>
  <c r="N7" i="1" s="1"/>
  <c r="N20" i="1"/>
  <c r="AN5" i="15"/>
  <c r="AN12" i="15"/>
  <c r="AK128" i="1"/>
  <c r="AK125" i="1" s="1"/>
  <c r="AK123" i="1" s="1"/>
  <c r="AK230" i="9"/>
  <c r="AM33" i="13"/>
  <c r="AM34" i="13" s="1"/>
  <c r="AM31" i="13"/>
  <c r="AM32" i="13" s="1"/>
  <c r="AH18" i="16"/>
  <c r="AH82" i="1"/>
  <c r="AH81" i="1" s="1"/>
  <c r="AF114" i="3"/>
  <c r="AF112" i="3" s="1"/>
  <c r="AF122" i="3"/>
  <c r="AK117" i="3"/>
  <c r="AL80" i="12"/>
  <c r="AL47" i="3"/>
  <c r="AK34" i="9"/>
  <c r="AK114" i="1" s="1"/>
  <c r="AK104" i="1" s="1"/>
  <c r="AL128" i="15"/>
  <c r="AL84" i="3"/>
  <c r="AM142" i="11"/>
  <c r="AM40" i="2"/>
  <c r="AM32" i="2" s="1"/>
  <c r="AM173" i="2"/>
  <c r="AM127" i="15"/>
  <c r="AM129" i="15"/>
  <c r="AM141" i="11"/>
  <c r="AK130" i="17"/>
  <c r="AJ100" i="2"/>
  <c r="AJ98" i="2" s="1"/>
  <c r="AL53" i="10"/>
  <c r="AL54" i="10" s="1"/>
  <c r="AL17" i="17"/>
  <c r="AM12" i="17"/>
  <c r="AM14" i="17" s="1"/>
  <c r="AL15" i="17"/>
  <c r="AL108" i="3" s="1"/>
  <c r="AN44" i="17"/>
  <c r="AN37" i="17"/>
  <c r="AK127" i="10"/>
  <c r="AK128" i="10" s="1"/>
  <c r="AI23" i="2"/>
  <c r="AI21" i="2" s="1"/>
  <c r="AN45" i="17"/>
  <c r="AO37" i="17" s="1"/>
  <c r="AM12" i="10"/>
  <c r="AM5" i="17"/>
  <c r="AK28" i="1"/>
  <c r="AK15" i="1" s="1"/>
  <c r="AK119" i="2"/>
  <c r="AK29" i="3"/>
  <c r="AK115" i="2"/>
  <c r="AK12" i="2" s="1"/>
  <c r="AH9" i="3"/>
  <c r="AH7" i="3" s="1"/>
  <c r="AH110" i="2"/>
  <c r="AK114" i="2"/>
  <c r="AM323" i="9"/>
  <c r="AM229" i="2"/>
  <c r="AM321" i="9"/>
  <c r="AN320" i="9" s="1"/>
  <c r="AL54" i="17"/>
  <c r="AL60" i="17"/>
  <c r="AL100" i="2" s="1"/>
  <c r="AL61" i="17"/>
  <c r="AK72" i="1"/>
  <c r="AK18" i="15"/>
  <c r="AN69" i="2"/>
  <c r="AN94" i="14"/>
  <c r="AM53" i="14"/>
  <c r="AM60" i="12"/>
  <c r="AM45" i="2" s="1"/>
  <c r="AM61" i="12"/>
  <c r="AM54" i="12"/>
  <c r="AO94" i="15"/>
  <c r="AO80" i="2"/>
  <c r="AO93" i="15"/>
  <c r="AP92" i="15" s="1"/>
  <c r="AM79" i="2"/>
  <c r="AM78" i="15"/>
  <c r="AN46" i="13"/>
  <c r="AN55" i="2"/>
  <c r="AN45" i="13"/>
  <c r="AO30" i="12"/>
  <c r="AP46" i="11"/>
  <c r="AP45" i="11"/>
  <c r="AQ44" i="11" s="1"/>
  <c r="AJ23" i="2"/>
  <c r="AJ21" i="2" s="1"/>
  <c r="AN137" i="17"/>
  <c r="AM144" i="17"/>
  <c r="AL236" i="2"/>
  <c r="AJ99" i="9"/>
  <c r="AK90" i="9"/>
  <c r="AN8" i="13"/>
  <c r="AO8" i="13" s="1"/>
  <c r="AP8" i="13" s="1"/>
  <c r="AQ8" i="13" s="1"/>
  <c r="AR8" i="13" s="1"/>
  <c r="AS8" i="13" s="1"/>
  <c r="AT8" i="13" s="1"/>
  <c r="AU8" i="13" s="1"/>
  <c r="AV8" i="13" s="1"/>
  <c r="AW8" i="13" s="1"/>
  <c r="AX8" i="13" s="1"/>
  <c r="AY8" i="13" s="1"/>
  <c r="AZ8" i="13" s="1"/>
  <c r="BA8" i="13" s="1"/>
  <c r="BB8" i="13" s="1"/>
  <c r="BC8" i="13" s="1"/>
  <c r="BD8" i="13" s="1"/>
  <c r="BE8" i="13" s="1"/>
  <c r="BF8" i="13" s="1"/>
  <c r="BG8" i="13" s="1"/>
  <c r="BH8" i="13" s="1"/>
  <c r="BI8" i="13" s="1"/>
  <c r="BJ8" i="13" s="1"/>
  <c r="BK8" i="13" s="1"/>
  <c r="BL8" i="13" s="1"/>
  <c r="BM8" i="13" s="1"/>
  <c r="BN8" i="13" s="1"/>
  <c r="BO8" i="13" s="1"/>
  <c r="AM14" i="13"/>
  <c r="AM47" i="12"/>
  <c r="AM48" i="12" s="1"/>
  <c r="AM49" i="12"/>
  <c r="AM50" i="12" s="1"/>
  <c r="AL69" i="3"/>
  <c r="AL80" i="14"/>
  <c r="AO137" i="16"/>
  <c r="AN144" i="16"/>
  <c r="AN143" i="16" s="1"/>
  <c r="AN96" i="3" s="1"/>
  <c r="AN46" i="16"/>
  <c r="AN88" i="2"/>
  <c r="AL169" i="2"/>
  <c r="AL81" i="15"/>
  <c r="AL62" i="15"/>
  <c r="AL79" i="15"/>
  <c r="AN127" i="13"/>
  <c r="AN129" i="13"/>
  <c r="AN151" i="2"/>
  <c r="P11" i="2"/>
  <c r="AM117" i="17"/>
  <c r="AM53" i="17" s="1"/>
  <c r="AM124" i="17"/>
  <c r="AL125" i="10"/>
  <c r="AM117" i="10" s="1"/>
  <c r="AM259" i="9"/>
  <c r="AM249" i="9"/>
  <c r="AM225" i="2"/>
  <c r="AN101" i="16"/>
  <c r="AN108" i="16"/>
  <c r="AM110" i="16"/>
  <c r="AM92" i="2"/>
  <c r="AN142" i="16"/>
  <c r="AN185" i="2" s="1"/>
  <c r="AN95" i="2"/>
  <c r="AN46" i="15"/>
  <c r="AL116" i="1"/>
  <c r="O20" i="1"/>
  <c r="O16" i="1"/>
  <c r="O7" i="1" s="1"/>
  <c r="AM138" i="15"/>
  <c r="AK86" i="1"/>
  <c r="AK65" i="16"/>
  <c r="AK57" i="16" s="1"/>
  <c r="AL60" i="15"/>
  <c r="AL78" i="2" s="1"/>
  <c r="AL76" i="2" s="1"/>
  <c r="AL61" i="15"/>
  <c r="AL54" i="15"/>
  <c r="AO142" i="13"/>
  <c r="AO152" i="2" s="1"/>
  <c r="AO62" i="2"/>
  <c r="AK16" i="13"/>
  <c r="AK64" i="3"/>
  <c r="AK15" i="10"/>
  <c r="AM140" i="2"/>
  <c r="AM129" i="12"/>
  <c r="AM127" i="12"/>
  <c r="AK110" i="1"/>
  <c r="AM79" i="8"/>
  <c r="AM269" i="2"/>
  <c r="AN159" i="9"/>
  <c r="AN219" i="2"/>
  <c r="AN135" i="3"/>
  <c r="AN245" i="9"/>
  <c r="AO127" i="9"/>
  <c r="AO217" i="2"/>
  <c r="AO207" i="2" s="1"/>
  <c r="AM137" i="13"/>
  <c r="AL145" i="13"/>
  <c r="AL59" i="1" s="1"/>
  <c r="AL144" i="13"/>
  <c r="AL143" i="13" s="1"/>
  <c r="AL63" i="3" s="1"/>
  <c r="AN30" i="15"/>
  <c r="AN77" i="2"/>
  <c r="AN148" i="2"/>
  <c r="AN95" i="13"/>
  <c r="AN97" i="13"/>
  <c r="AM146" i="12"/>
  <c r="AM49" i="1"/>
  <c r="AN110" i="13"/>
  <c r="AN59" i="2"/>
  <c r="AM60" i="13"/>
  <c r="AM56" i="2" s="1"/>
  <c r="AM54" i="2" s="1"/>
  <c r="AM61" i="13"/>
  <c r="AM54" i="13"/>
  <c r="AN12" i="12"/>
  <c r="AN5" i="12"/>
  <c r="D9" i="3"/>
  <c r="D7" i="3" s="1"/>
  <c r="AK144" i="15"/>
  <c r="AK143" i="15" s="1"/>
  <c r="AK85" i="3" s="1"/>
  <c r="AK145" i="15"/>
  <c r="AK79" i="1" s="1"/>
  <c r="AK106" i="1"/>
  <c r="AK130" i="10"/>
  <c r="AH52" i="1"/>
  <c r="AH18" i="13"/>
  <c r="AL15" i="13"/>
  <c r="AL153" i="2"/>
  <c r="AL17" i="13"/>
  <c r="AL51" i="3"/>
  <c r="AL128" i="12"/>
  <c r="AL82" i="14"/>
  <c r="AL64" i="1"/>
  <c r="AM146" i="16"/>
  <c r="AM89" i="1"/>
  <c r="AL133" i="3"/>
  <c r="AL197" i="9"/>
  <c r="AM47" i="16"/>
  <c r="AM49" i="16"/>
  <c r="AM50" i="16" s="1"/>
  <c r="AM178" i="2"/>
  <c r="AH154" i="9"/>
  <c r="AG163" i="9"/>
  <c r="AM126" i="2"/>
  <c r="AM95" i="11"/>
  <c r="AM97" i="11"/>
  <c r="AL98" i="16"/>
  <c r="AL85" i="1"/>
  <c r="AM126" i="16"/>
  <c r="AM94" i="2"/>
  <c r="AM77" i="15"/>
  <c r="AO61" i="2"/>
  <c r="AO126" i="13"/>
  <c r="P54" i="10"/>
  <c r="AB52" i="10"/>
  <c r="AA52" i="10"/>
  <c r="AM257" i="9"/>
  <c r="AN256" i="9" s="1"/>
  <c r="AH147" i="9"/>
  <c r="AI138" i="9"/>
  <c r="AF10" i="3"/>
  <c r="AF23" i="3"/>
  <c r="AF21" i="3" s="1"/>
  <c r="AM101" i="14"/>
  <c r="AL48" i="13"/>
  <c r="AL56" i="3"/>
  <c r="AM129" i="11"/>
  <c r="AM127" i="11"/>
  <c r="AM129" i="2"/>
  <c r="AL145" i="9"/>
  <c r="AL129" i="3"/>
  <c r="AM98" i="13"/>
  <c r="AM55" i="1"/>
  <c r="AO141" i="13"/>
  <c r="AP133" i="13" s="1"/>
  <c r="AK120" i="2"/>
  <c r="AK65" i="15"/>
  <c r="AK57" i="15" s="1"/>
  <c r="D103" i="1"/>
  <c r="P111" i="1"/>
  <c r="P103" i="1" s="1"/>
  <c r="D16" i="1"/>
  <c r="AM30" i="9"/>
  <c r="AN28" i="9"/>
  <c r="AL80" i="8"/>
  <c r="AL274" i="2"/>
  <c r="AN157" i="9"/>
  <c r="AO156" i="9" s="1"/>
  <c r="AK115" i="3"/>
  <c r="AK124" i="3"/>
  <c r="AK114" i="3" s="1"/>
  <c r="AN126" i="1"/>
  <c r="AO125" i="9"/>
  <c r="AP117" i="9" s="1"/>
  <c r="AL135" i="2"/>
  <c r="AL133" i="2" s="1"/>
  <c r="AK48" i="8"/>
  <c r="AK272" i="2"/>
  <c r="AK50" i="8"/>
  <c r="AK136" i="1" s="1"/>
  <c r="AO94" i="13"/>
  <c r="AO58" i="2"/>
  <c r="AO137" i="12"/>
  <c r="AN144" i="12"/>
  <c r="O54" i="10"/>
  <c r="AD21" i="3"/>
  <c r="AM78" i="16"/>
  <c r="AM90" i="2"/>
  <c r="AL96" i="14"/>
  <c r="AL70" i="3"/>
  <c r="AM134" i="2"/>
  <c r="AL16" i="12"/>
  <c r="AL53" i="3"/>
  <c r="P9" i="3"/>
  <c r="AM61" i="9"/>
  <c r="AM60" i="9"/>
  <c r="AN95" i="15"/>
  <c r="AN97" i="15"/>
  <c r="AN170" i="2"/>
  <c r="AL77" i="10"/>
  <c r="AM69" i="10" s="1"/>
  <c r="AM53" i="10" s="1"/>
  <c r="AM54" i="10" s="1"/>
  <c r="AM42" i="3"/>
  <c r="AM16" i="11"/>
  <c r="AH17" i="10"/>
  <c r="AH32" i="1"/>
  <c r="AH18" i="11"/>
  <c r="AO21" i="12"/>
  <c r="AL225" i="9"/>
  <c r="AL224" i="9"/>
  <c r="AL220" i="9" s="1"/>
  <c r="AM246" i="2"/>
  <c r="AM96" i="9"/>
  <c r="AN95" i="9"/>
  <c r="AN215" i="2"/>
  <c r="AM133" i="10"/>
  <c r="AL32" i="15"/>
  <c r="AL78" i="3"/>
  <c r="AL61" i="11"/>
  <c r="AM54" i="11"/>
  <c r="AL54" i="11"/>
  <c r="AL60" i="11"/>
  <c r="AL34" i="2" s="1"/>
  <c r="AL32" i="2" s="1"/>
  <c r="AT138" i="16"/>
  <c r="AN92" i="11"/>
  <c r="AN93" i="11" s="1"/>
  <c r="AO111" i="9"/>
  <c r="AO216" i="2"/>
  <c r="AN126" i="14"/>
  <c r="AO124" i="14"/>
  <c r="AN72" i="2"/>
  <c r="AO117" i="14"/>
  <c r="AN81" i="2"/>
  <c r="AN110" i="15"/>
  <c r="AO192" i="9"/>
  <c r="AN195" i="9"/>
  <c r="AN222" i="2"/>
  <c r="AN194" i="9"/>
  <c r="AO185" i="9"/>
  <c r="AO199" i="9" s="1"/>
  <c r="AI83" i="8"/>
  <c r="AJ74" i="8"/>
  <c r="AL239" i="2"/>
  <c r="AK145" i="14"/>
  <c r="AK69" i="1" s="1"/>
  <c r="AK144" i="14"/>
  <c r="AK143" i="14" s="1"/>
  <c r="AK74" i="3" s="1"/>
  <c r="AK73" i="1"/>
  <c r="AM68" i="2"/>
  <c r="AM78" i="14"/>
  <c r="AM77" i="14"/>
  <c r="AN76" i="14" s="1"/>
  <c r="AH62" i="9"/>
  <c r="AH213" i="2"/>
  <c r="AH56" i="9"/>
  <c r="AI62" i="9"/>
  <c r="AN108" i="12"/>
  <c r="AN101" i="12"/>
  <c r="AM48" i="2"/>
  <c r="AM110" i="12"/>
  <c r="AL96" i="11"/>
  <c r="AL37" i="3"/>
  <c r="AG64" i="10"/>
  <c r="AG57" i="10"/>
  <c r="AG56" i="10"/>
  <c r="AF8" i="3"/>
  <c r="AN131" i="2"/>
  <c r="AN15" i="11"/>
  <c r="AN17" i="11"/>
  <c r="AM18" i="11"/>
  <c r="AO25" i="9"/>
  <c r="AL17" i="14"/>
  <c r="AL15" i="14"/>
  <c r="AL164" i="2"/>
  <c r="AM205" i="2"/>
  <c r="AM138" i="14"/>
  <c r="AN46" i="12"/>
  <c r="AO44" i="12"/>
  <c r="AO44" i="2" s="1"/>
  <c r="AH83" i="9"/>
  <c r="AI74" i="9"/>
  <c r="AL261" i="9"/>
  <c r="AL136" i="3"/>
  <c r="AL228" i="9"/>
  <c r="AL229" i="9" s="1"/>
  <c r="AL63" i="13"/>
  <c r="AL64" i="13" s="1"/>
  <c r="AL58" i="3"/>
  <c r="AL80" i="13"/>
  <c r="AL79" i="11"/>
  <c r="AL125" i="2"/>
  <c r="AL81" i="11"/>
  <c r="AL62" i="11"/>
  <c r="AL56" i="11" s="1"/>
  <c r="AN45" i="16"/>
  <c r="AN110" i="11"/>
  <c r="AO108" i="11"/>
  <c r="AN37" i="2"/>
  <c r="AL129" i="16"/>
  <c r="AL184" i="2"/>
  <c r="AL127" i="16"/>
  <c r="AO109" i="9"/>
  <c r="AO110" i="9" s="1"/>
  <c r="AM128" i="13"/>
  <c r="AM62" i="3"/>
  <c r="AK58" i="12"/>
  <c r="AM171" i="2"/>
  <c r="AM111" i="15"/>
  <c r="F54" i="10"/>
  <c r="E54" i="10"/>
  <c r="AM106" i="9"/>
  <c r="AM118" i="1"/>
  <c r="AL237" i="2"/>
  <c r="AK16" i="15"/>
  <c r="AK86" i="3"/>
  <c r="AL32" i="1"/>
  <c r="AL18" i="11"/>
  <c r="AN29" i="15"/>
  <c r="AO28" i="15" s="1"/>
  <c r="AM31" i="15"/>
  <c r="AM33" i="15"/>
  <c r="AM34" i="15" s="1"/>
  <c r="AM167" i="2"/>
  <c r="AL129" i="17"/>
  <c r="AL195" i="2"/>
  <c r="AL127" i="17"/>
  <c r="AN109" i="13"/>
  <c r="AO101" i="13" s="1"/>
  <c r="AL322" i="9"/>
  <c r="AN63" i="2"/>
  <c r="AG114" i="3"/>
  <c r="AG122" i="3"/>
  <c r="AM123" i="2"/>
  <c r="AM33" i="11"/>
  <c r="AM34" i="11" s="1"/>
  <c r="AM31" i="11"/>
  <c r="AM46" i="14"/>
  <c r="AN44" i="14"/>
  <c r="AN45" i="14" s="1"/>
  <c r="AM66" i="2"/>
  <c r="AN37" i="14"/>
  <c r="AN8" i="14"/>
  <c r="AM14" i="14"/>
  <c r="AN93" i="14"/>
  <c r="AO85" i="14" s="1"/>
  <c r="AN33" i="12"/>
  <c r="AN34" i="12" s="1"/>
  <c r="AN31" i="12"/>
  <c r="AM77" i="16"/>
  <c r="AM44" i="10"/>
  <c r="AN37" i="10" s="1"/>
  <c r="AM129" i="9"/>
  <c r="AM128" i="3"/>
  <c r="AJ9" i="13"/>
  <c r="AI17" i="13"/>
  <c r="AK63" i="1"/>
  <c r="R54" i="10"/>
  <c r="Q54" i="10"/>
  <c r="AN45" i="12"/>
  <c r="AO45" i="12" s="1"/>
  <c r="AL130" i="12"/>
  <c r="AL48" i="1"/>
  <c r="AL127" i="1"/>
  <c r="AL65" i="13"/>
  <c r="AL57" i="13" s="1"/>
  <c r="AL82" i="13"/>
  <c r="AL66" i="13" s="1"/>
  <c r="AL54" i="1"/>
  <c r="AM78" i="11"/>
  <c r="AN76" i="11"/>
  <c r="AM35" i="2"/>
  <c r="AN77" i="11"/>
  <c r="AN69" i="11"/>
  <c r="AN53" i="11" s="1"/>
  <c r="AJ211" i="2"/>
  <c r="AJ203" i="2"/>
  <c r="AJ201" i="2" s="1"/>
  <c r="X9" i="3"/>
  <c r="X7" i="3" s="1"/>
  <c r="J103" i="1"/>
  <c r="J16" i="1"/>
  <c r="J7" i="1" s="1"/>
  <c r="AN45" i="8"/>
  <c r="AO44" i="8" s="1"/>
  <c r="AM214" i="2"/>
  <c r="AM204" i="2" s="1"/>
  <c r="AM79" i="9"/>
  <c r="AK109" i="1"/>
  <c r="AN109" i="11"/>
  <c r="AO101" i="11" s="1"/>
  <c r="AM125" i="16"/>
  <c r="AN124" i="16" s="1"/>
  <c r="AL82" i="16"/>
  <c r="AL84" i="1"/>
  <c r="AM69" i="15"/>
  <c r="AM53" i="15" s="1"/>
  <c r="AN247" i="2"/>
  <c r="AN112" i="9"/>
  <c r="AO125" i="13"/>
  <c r="AP117" i="13" s="1"/>
  <c r="AQ73" i="9"/>
  <c r="O55" i="10"/>
  <c r="AN117" i="14"/>
  <c r="AI42" i="8"/>
  <c r="AH51" i="8"/>
  <c r="AM49" i="15"/>
  <c r="AM50" i="15" s="1"/>
  <c r="AM47" i="15"/>
  <c r="AM48" i="15" s="1"/>
  <c r="E55" i="10"/>
  <c r="AL146" i="16"/>
  <c r="AL89" i="1"/>
  <c r="AL125" i="3"/>
  <c r="AL81" i="9"/>
  <c r="AL64" i="9"/>
  <c r="AL65" i="9" s="1"/>
  <c r="AL137" i="3"/>
  <c r="AL277" i="9"/>
  <c r="AL278" i="9"/>
  <c r="AL128" i="1" s="1"/>
  <c r="AK146" i="15"/>
  <c r="U54" i="10"/>
  <c r="AM108" i="14"/>
  <c r="AM47" i="2"/>
  <c r="AM94" i="12"/>
  <c r="AM138" i="13"/>
  <c r="AL146" i="13"/>
  <c r="AK90" i="3"/>
  <c r="AK88" i="3" s="1"/>
  <c r="AN39" i="2"/>
  <c r="AO117" i="11"/>
  <c r="AO124" i="11"/>
  <c r="AO125" i="11" s="1"/>
  <c r="AN126" i="11"/>
  <c r="AL144" i="14"/>
  <c r="AL143" i="14" s="1"/>
  <c r="AL74" i="3" s="1"/>
  <c r="AL145" i="14"/>
  <c r="AL69" i="1" s="1"/>
  <c r="AM137" i="14"/>
  <c r="AM53" i="16"/>
  <c r="AM48" i="9"/>
  <c r="AM49" i="9" s="1"/>
  <c r="AM50" i="9"/>
  <c r="AK66" i="15"/>
  <c r="AK58" i="15" s="1"/>
  <c r="AN53" i="13"/>
  <c r="AU41" i="9"/>
  <c r="AJ9" i="14"/>
  <c r="AI17" i="14"/>
  <c r="AF15" i="2"/>
  <c r="AM202" i="2"/>
  <c r="AN21" i="9"/>
  <c r="AL138" i="10"/>
  <c r="AM138" i="10" s="1"/>
  <c r="AN138" i="10" s="1"/>
  <c r="AO138" i="10" s="1"/>
  <c r="AP138" i="10" s="1"/>
  <c r="AQ138" i="10" s="1"/>
  <c r="AR138" i="10" s="1"/>
  <c r="AS138" i="10" s="1"/>
  <c r="AT138" i="10" s="1"/>
  <c r="AU138" i="10" s="1"/>
  <c r="AV138" i="10" s="1"/>
  <c r="AW138" i="10" s="1"/>
  <c r="AX138" i="10" s="1"/>
  <c r="AY138" i="10" s="1"/>
  <c r="AZ138" i="10" s="1"/>
  <c r="BA138" i="10" s="1"/>
  <c r="BB138" i="10" s="1"/>
  <c r="BC138" i="10" s="1"/>
  <c r="BD138" i="10" s="1"/>
  <c r="BE138" i="10" s="1"/>
  <c r="BF138" i="10" s="1"/>
  <c r="BG138" i="10" s="1"/>
  <c r="BH138" i="10" s="1"/>
  <c r="BI138" i="10" s="1"/>
  <c r="BJ138" i="10" s="1"/>
  <c r="BK138" i="10" s="1"/>
  <c r="BL138" i="10" s="1"/>
  <c r="BM138" i="10" s="1"/>
  <c r="BN138" i="10" s="1"/>
  <c r="BO138" i="10" s="1"/>
  <c r="AF138" i="10"/>
  <c r="AG138" i="10" s="1"/>
  <c r="AH138" i="10" s="1"/>
  <c r="AI138" i="10" s="1"/>
  <c r="AJ138" i="10" s="1"/>
  <c r="AK138" i="10" s="1"/>
  <c r="AN41" i="11"/>
  <c r="AM49" i="11"/>
  <c r="AM50" i="11" s="1"/>
  <c r="AO117" i="9"/>
  <c r="AL48" i="3"/>
  <c r="AL96" i="12"/>
  <c r="AL63" i="12"/>
  <c r="AL64" i="12" s="1"/>
  <c r="AL35" i="1"/>
  <c r="AL98" i="11"/>
  <c r="AM49" i="13"/>
  <c r="AM50" i="13" s="1"/>
  <c r="AM47" i="13"/>
  <c r="AM145" i="2"/>
  <c r="AM40" i="8"/>
  <c r="AL47" i="8"/>
  <c r="AL112" i="11"/>
  <c r="AL113" i="11"/>
  <c r="AL36" i="1" s="1"/>
  <c r="AL114" i="11"/>
  <c r="AL38" i="3"/>
  <c r="AO93" i="13"/>
  <c r="AL223" i="9"/>
  <c r="AK220" i="9"/>
  <c r="AK226" i="9"/>
  <c r="AK223" i="2"/>
  <c r="N55" i="10"/>
  <c r="AM32" i="12"/>
  <c r="AL68" i="1"/>
  <c r="AL130" i="14"/>
  <c r="AK108" i="3"/>
  <c r="AK16" i="17"/>
  <c r="AD10" i="3"/>
  <c r="E9" i="2"/>
  <c r="E7" i="2" s="1"/>
  <c r="AI42" i="9"/>
  <c r="AH51" i="9"/>
  <c r="AR138" i="12"/>
  <c r="AK79" i="3"/>
  <c r="AK77" i="3" s="1"/>
  <c r="AL114" i="15"/>
  <c r="AL113" i="15"/>
  <c r="AL76" i="1" s="1"/>
  <c r="AL82" i="3"/>
  <c r="AL112" i="15"/>
  <c r="AL18" i="12"/>
  <c r="AL42" i="1"/>
  <c r="AN13" i="12"/>
  <c r="AM313" i="9"/>
  <c r="AM327" i="9" s="1"/>
  <c r="AN13" i="13"/>
  <c r="AO5" i="13" s="1"/>
  <c r="AN28" i="11"/>
  <c r="AL17" i="15"/>
  <c r="AL15" i="15"/>
  <c r="AL175" i="2"/>
  <c r="AD15" i="3"/>
  <c r="AL112" i="12"/>
  <c r="AL114" i="12"/>
  <c r="AL49" i="3"/>
  <c r="AL113" i="12"/>
  <c r="AL46" i="1" s="1"/>
  <c r="AO13" i="11"/>
  <c r="P10" i="2"/>
  <c r="P9" i="2" s="1"/>
  <c r="P7" i="2" s="1"/>
  <c r="AM37" i="14"/>
  <c r="AL146" i="11"/>
  <c r="AM138" i="11"/>
  <c r="AJ9" i="11"/>
  <c r="AI17" i="11"/>
  <c r="AO29" i="12"/>
  <c r="AO47" i="11"/>
  <c r="AO48" i="11" s="1"/>
  <c r="AP5" i="14"/>
  <c r="AP12" i="14"/>
  <c r="AO74" i="2"/>
  <c r="AN93" i="9"/>
  <c r="AN94" i="9" s="1"/>
  <c r="AM101" i="10"/>
  <c r="AL14" i="10"/>
  <c r="AL24" i="2"/>
  <c r="AL29" i="2"/>
  <c r="AM238" i="2"/>
  <c r="AM218" i="2"/>
  <c r="AM208" i="2" s="1"/>
  <c r="AM143" i="9"/>
  <c r="AM141" i="9"/>
  <c r="AM142" i="9" s="1"/>
  <c r="AL126" i="3"/>
  <c r="AL97" i="9"/>
  <c r="Q55" i="10"/>
  <c r="AO140" i="14"/>
  <c r="AO141" i="14" s="1"/>
  <c r="AO133" i="14"/>
  <c r="AN142" i="14"/>
  <c r="AN163" i="2" s="1"/>
  <c r="AN73" i="2"/>
  <c r="X54" i="10"/>
  <c r="AL254" i="2"/>
  <c r="AL146" i="2"/>
  <c r="AJ18" i="15"/>
  <c r="AJ72" i="1"/>
  <c r="AM61" i="11"/>
  <c r="AN54" i="11"/>
  <c r="AM60" i="11"/>
  <c r="AM34" i="2" s="1"/>
  <c r="AD114" i="3"/>
  <c r="AD112" i="3" s="1"/>
  <c r="L20" i="1"/>
  <c r="L16" i="1"/>
  <c r="L7" i="1" s="1"/>
  <c r="I54" i="10"/>
  <c r="AK46" i="3"/>
  <c r="AK44" i="3" s="1"/>
  <c r="AL56" i="14"/>
  <c r="H20" i="1"/>
  <c r="H16" i="1"/>
  <c r="H7" i="1" s="1"/>
  <c r="G16" i="1"/>
  <c r="G7" i="1" s="1"/>
  <c r="G20" i="1"/>
  <c r="P29" i="1"/>
  <c r="P20" i="1" s="1"/>
  <c r="N7" i="2"/>
  <c r="AM121" i="9"/>
  <c r="AL130" i="9"/>
  <c r="AL119" i="1" s="1"/>
  <c r="AL109" i="1" s="1"/>
  <c r="AL13" i="1" s="1"/>
  <c r="AM93" i="12"/>
  <c r="AN92" i="12" s="1"/>
  <c r="AM111" i="11"/>
  <c r="AM127" i="2"/>
  <c r="AL96" i="16"/>
  <c r="AL92" i="3"/>
  <c r="AL213" i="2"/>
  <c r="AL62" i="9"/>
  <c r="AL80" i="16"/>
  <c r="AL91" i="3"/>
  <c r="AM130" i="13"/>
  <c r="AM58" i="1"/>
  <c r="AK43" i="1"/>
  <c r="I55" i="10"/>
  <c r="P114" i="3"/>
  <c r="P112" i="3" s="1"/>
  <c r="D112" i="3"/>
  <c r="AM127" i="14"/>
  <c r="AM129" i="14"/>
  <c r="AM162" i="2"/>
  <c r="AL182" i="2"/>
  <c r="AL111" i="16"/>
  <c r="AN141" i="16"/>
  <c r="AO140" i="16" s="1"/>
  <c r="AN109" i="15"/>
  <c r="AO101" i="15" s="1"/>
  <c r="H7" i="2"/>
  <c r="AK35" i="3"/>
  <c r="AK33" i="3" s="1"/>
  <c r="AN45" i="15"/>
  <c r="AO44" i="15" s="1"/>
  <c r="U55" i="10"/>
  <c r="AM196" i="9"/>
  <c r="AM253" i="2"/>
  <c r="AM198" i="9"/>
  <c r="AM124" i="1" s="1"/>
  <c r="AL244" i="2"/>
  <c r="AL56" i="9"/>
  <c r="AL34" i="3"/>
  <c r="AL32" i="11"/>
  <c r="AK53" i="1"/>
  <c r="AK234" i="2"/>
  <c r="AL111" i="14"/>
  <c r="AL160" i="2"/>
  <c r="AL157" i="2" s="1"/>
  <c r="AK75" i="3"/>
  <c r="AK16" i="14"/>
  <c r="AF12" i="2"/>
  <c r="P23" i="3"/>
  <c r="P21" i="3" s="1"/>
  <c r="AH23" i="2"/>
  <c r="AH32" i="2"/>
  <c r="AM94" i="16"/>
  <c r="AM91" i="2"/>
  <c r="AN92" i="16"/>
  <c r="AN93" i="16"/>
  <c r="AN85" i="16"/>
  <c r="AM59" i="3"/>
  <c r="AM96" i="13"/>
  <c r="AN47" i="9"/>
  <c r="AO37" i="9"/>
  <c r="AK65" i="14"/>
  <c r="AK57" i="14" s="1"/>
  <c r="AK132" i="3"/>
  <c r="AO76" i="13"/>
  <c r="AO77" i="13"/>
  <c r="AO69" i="13"/>
  <c r="AN78" i="13"/>
  <c r="AN57" i="2"/>
  <c r="AM147" i="2"/>
  <c r="AM62" i="13"/>
  <c r="AM79" i="13"/>
  <c r="AM81" i="13"/>
  <c r="AK68" i="3"/>
  <c r="AK66" i="3" s="1"/>
  <c r="AH62" i="1"/>
  <c r="AH18" i="14"/>
  <c r="AM275" i="9"/>
  <c r="AN272" i="9"/>
  <c r="AM226" i="2"/>
  <c r="AM206" i="2" s="1"/>
  <c r="AM265" i="9"/>
  <c r="AM274" i="9"/>
  <c r="N54" i="10"/>
  <c r="AJ91" i="1"/>
  <c r="AM137" i="9"/>
  <c r="AL146" i="9"/>
  <c r="AL120" i="1" s="1"/>
  <c r="AL110" i="1" s="1"/>
  <c r="AL78" i="8"/>
  <c r="AM209" i="2"/>
  <c r="AM250" i="2"/>
  <c r="AM140" i="15"/>
  <c r="AN248" i="2"/>
  <c r="AN238" i="2" s="1"/>
  <c r="AN13" i="2" s="1"/>
  <c r="AN128" i="9"/>
  <c r="AL98" i="12"/>
  <c r="AL45" i="1"/>
  <c r="AK145" i="13"/>
  <c r="AK59" i="1" s="1"/>
  <c r="AK144" i="13"/>
  <c r="AK143" i="13" s="1"/>
  <c r="AK63" i="3" s="1"/>
  <c r="AK13" i="3"/>
  <c r="U7" i="3"/>
  <c r="AD8" i="3"/>
  <c r="AL65" i="1"/>
  <c r="AL98" i="14"/>
  <c r="AM149" i="2"/>
  <c r="AM111" i="13"/>
  <c r="AF64" i="10"/>
  <c r="AL128" i="14"/>
  <c r="AL73" i="3"/>
  <c r="AK18" i="17"/>
  <c r="AK92" i="1"/>
  <c r="AL45" i="3"/>
  <c r="P8" i="3"/>
  <c r="P7" i="3" s="1"/>
  <c r="AM142" i="2"/>
  <c r="AM17" i="12"/>
  <c r="AM15" i="12"/>
  <c r="AK144" i="2"/>
  <c r="AL260" i="2"/>
  <c r="AL252" i="2" s="1"/>
  <c r="AL326" i="9"/>
  <c r="AL131" i="1" s="1"/>
  <c r="AL324" i="9"/>
  <c r="AG8" i="3"/>
  <c r="AG7" i="3" s="1"/>
  <c r="AG21" i="3"/>
  <c r="AM137" i="15"/>
  <c r="AL144" i="15"/>
  <c r="AL143" i="15" s="1"/>
  <c r="AL85" i="3" s="1"/>
  <c r="AL145" i="15"/>
  <c r="AL79" i="1" s="1"/>
  <c r="AN8" i="15"/>
  <c r="AM14" i="15"/>
  <c r="AK57" i="3"/>
  <c r="AK55" i="3" s="1"/>
  <c r="AO12" i="11"/>
  <c r="AM37" i="10"/>
  <c r="AL156" i="2"/>
  <c r="AL47" i="14"/>
  <c r="AL47" i="10" s="1"/>
  <c r="AL48" i="10" s="1"/>
  <c r="AL49" i="14"/>
  <c r="AL50" i="14" s="1"/>
  <c r="AL65" i="2"/>
  <c r="AO41" i="8"/>
  <c r="AM95" i="14"/>
  <c r="AM159" i="2"/>
  <c r="AM97" i="14"/>
  <c r="AM77" i="9"/>
  <c r="AL87" i="2"/>
  <c r="AN108" i="17"/>
  <c r="AN109" i="17" s="1"/>
  <c r="AM110" i="17"/>
  <c r="AN101" i="17"/>
  <c r="AM103" i="2"/>
  <c r="AK99" i="1"/>
  <c r="AK146" i="17"/>
  <c r="AL97" i="17"/>
  <c r="AL192" i="2"/>
  <c r="AL114" i="2" s="1"/>
  <c r="AL95" i="17"/>
  <c r="AL94" i="10"/>
  <c r="AN76" i="17"/>
  <c r="AN77" i="17" s="1"/>
  <c r="AM78" i="17"/>
  <c r="AM101" i="2"/>
  <c r="AN69" i="17"/>
  <c r="AM76" i="10"/>
  <c r="AL22" i="2"/>
  <c r="AM142" i="17"/>
  <c r="AN140" i="17"/>
  <c r="AN141" i="17" s="1"/>
  <c r="AN133" i="17"/>
  <c r="AM106" i="2"/>
  <c r="AK8" i="2"/>
  <c r="AK107" i="3"/>
  <c r="AK96" i="17"/>
  <c r="AK103" i="3"/>
  <c r="AK95" i="10"/>
  <c r="AK96" i="10" s="1"/>
  <c r="AK113" i="17"/>
  <c r="AK65" i="17" s="1"/>
  <c r="AK104" i="3"/>
  <c r="AK114" i="17"/>
  <c r="AK114" i="10" s="1"/>
  <c r="AK112" i="17"/>
  <c r="AK111" i="10"/>
  <c r="AK112" i="10" s="1"/>
  <c r="AK190" i="2"/>
  <c r="AK188" i="2" s="1"/>
  <c r="AK113" i="2"/>
  <c r="AM47" i="17"/>
  <c r="AM49" i="17"/>
  <c r="AK95" i="1"/>
  <c r="AK98" i="17"/>
  <c r="AK98" i="10" s="1"/>
  <c r="AK97" i="10"/>
  <c r="AL16" i="17"/>
  <c r="AK62" i="10"/>
  <c r="AK56" i="10" s="1"/>
  <c r="AK56" i="17"/>
  <c r="AK82" i="17"/>
  <c r="AK94" i="1"/>
  <c r="AK81" i="10"/>
  <c r="AL48" i="17"/>
  <c r="AL31" i="17"/>
  <c r="AL189" i="2"/>
  <c r="AL33" i="17"/>
  <c r="AL30" i="10"/>
  <c r="AK32" i="10"/>
  <c r="AK22" i="3"/>
  <c r="AL111" i="17"/>
  <c r="AL110" i="10"/>
  <c r="AL193" i="2"/>
  <c r="AL115" i="2" s="1"/>
  <c r="AL12" i="2" s="1"/>
  <c r="AN46" i="17"/>
  <c r="AN44" i="10"/>
  <c r="AN92" i="17"/>
  <c r="AN93" i="17" s="1"/>
  <c r="AM94" i="17"/>
  <c r="AN85" i="17"/>
  <c r="AM102" i="2"/>
  <c r="AM92" i="10"/>
  <c r="AH9" i="2"/>
  <c r="AK80" i="17"/>
  <c r="AK63" i="17"/>
  <c r="AK79" i="10"/>
  <c r="AK80" i="10" s="1"/>
  <c r="AK102" i="3"/>
  <c r="AL50" i="17"/>
  <c r="AL50" i="10" s="1"/>
  <c r="AL81" i="17"/>
  <c r="AL62" i="17"/>
  <c r="AL191" i="2"/>
  <c r="AL79" i="17"/>
  <c r="AL78" i="10"/>
  <c r="AM30" i="17"/>
  <c r="AN28" i="17"/>
  <c r="AN29" i="17" s="1"/>
  <c r="AN21" i="17"/>
  <c r="AM28" i="10"/>
  <c r="AM99" i="2"/>
  <c r="AL145" i="17"/>
  <c r="AL196" i="2"/>
  <c r="AL119" i="2" s="1"/>
  <c r="AL143" i="17"/>
  <c r="AL142" i="10"/>
  <c r="AN46" i="2" l="1"/>
  <c r="AN78" i="12"/>
  <c r="AN136" i="2" s="1"/>
  <c r="AN77" i="12"/>
  <c r="AO124" i="12"/>
  <c r="AO126" i="12" s="1"/>
  <c r="AN69" i="8"/>
  <c r="AN76" i="8"/>
  <c r="AM78" i="8"/>
  <c r="AL17" i="10"/>
  <c r="AM297" i="9"/>
  <c r="AM311" i="9" s="1"/>
  <c r="AN304" i="9"/>
  <c r="AM306" i="9"/>
  <c r="AM79" i="12"/>
  <c r="AM136" i="2"/>
  <c r="AM81" i="12"/>
  <c r="AL34" i="8"/>
  <c r="AL32" i="8"/>
  <c r="AL33" i="8" s="1"/>
  <c r="AN125" i="12"/>
  <c r="AO117" i="12" s="1"/>
  <c r="AN50" i="2"/>
  <c r="AN69" i="14"/>
  <c r="AP85" i="13"/>
  <c r="AN142" i="12"/>
  <c r="AO21" i="15"/>
  <c r="AO126" i="9"/>
  <c r="AM258" i="9"/>
  <c r="AL61" i="10"/>
  <c r="AM84" i="3"/>
  <c r="AM128" i="15"/>
  <c r="AK221" i="9"/>
  <c r="AK222" i="9"/>
  <c r="AO126" i="15"/>
  <c r="AO83" i="2"/>
  <c r="AK233" i="2"/>
  <c r="AK242" i="2"/>
  <c r="AM153" i="9"/>
  <c r="AL160" i="9"/>
  <c r="AN140" i="11"/>
  <c r="AN133" i="11"/>
  <c r="AN85" i="2"/>
  <c r="AN13" i="15"/>
  <c r="AL18" i="16"/>
  <c r="AL82" i="1"/>
  <c r="AJ122" i="9"/>
  <c r="AI131" i="9"/>
  <c r="AK9" i="12"/>
  <c r="AK17" i="12" s="1"/>
  <c r="AJ17" i="12"/>
  <c r="AM29" i="8"/>
  <c r="AM28" i="8"/>
  <c r="AM35" i="8"/>
  <c r="AJ17" i="16"/>
  <c r="AK9" i="16"/>
  <c r="AK17" i="16" s="1"/>
  <c r="AN24" i="9"/>
  <c r="AO24" i="9" s="1"/>
  <c r="AP24" i="9" s="1"/>
  <c r="AQ24" i="9" s="1"/>
  <c r="AM31" i="9"/>
  <c r="AM56" i="13"/>
  <c r="AK146" i="13"/>
  <c r="AN21" i="10"/>
  <c r="AL18" i="17"/>
  <c r="AM24" i="2"/>
  <c r="AM146" i="2"/>
  <c r="AN126" i="12"/>
  <c r="AO44" i="9"/>
  <c r="AL234" i="2"/>
  <c r="AN140" i="9"/>
  <c r="AN141" i="9" s="1"/>
  <c r="AK145" i="10"/>
  <c r="AL65" i="12"/>
  <c r="AL57" i="12" s="1"/>
  <c r="AN133" i="9"/>
  <c r="AM45" i="3"/>
  <c r="AH67" i="9"/>
  <c r="AL146" i="14"/>
  <c r="AP101" i="9"/>
  <c r="AL120" i="2"/>
  <c r="AL17" i="2" s="1"/>
  <c r="AO108" i="13"/>
  <c r="AN158" i="9"/>
  <c r="AN129" i="15"/>
  <c r="AN127" i="15"/>
  <c r="AN173" i="2"/>
  <c r="AJ26" i="9"/>
  <c r="AI35" i="9"/>
  <c r="AK123" i="3"/>
  <c r="AK33" i="9"/>
  <c r="AN141" i="12"/>
  <c r="AO133" i="12" s="1"/>
  <c r="AN14" i="16"/>
  <c r="AO5" i="16"/>
  <c r="AO12" i="16"/>
  <c r="AN96" i="2"/>
  <c r="AK108" i="1"/>
  <c r="AL243" i="2"/>
  <c r="AL32" i="9"/>
  <c r="AN5" i="16"/>
  <c r="AL58" i="13"/>
  <c r="AP108" i="9"/>
  <c r="AH18" i="10"/>
  <c r="AP92" i="13"/>
  <c r="AP124" i="9"/>
  <c r="AO149" i="9"/>
  <c r="AO133" i="16"/>
  <c r="AP85" i="15"/>
  <c r="AK71" i="1"/>
  <c r="AM130" i="15"/>
  <c r="AM78" i="1"/>
  <c r="AM143" i="11"/>
  <c r="AM41" i="3" s="1"/>
  <c r="AM130" i="2"/>
  <c r="AM145" i="11"/>
  <c r="AM39" i="1" s="1"/>
  <c r="AM308" i="9"/>
  <c r="AM259" i="2"/>
  <c r="AM310" i="9"/>
  <c r="AM130" i="1" s="1"/>
  <c r="AL16" i="16"/>
  <c r="AL97" i="3"/>
  <c r="AO125" i="15"/>
  <c r="AI18" i="12"/>
  <c r="AI42" i="1"/>
  <c r="AI41" i="1" s="1"/>
  <c r="AO243" i="9"/>
  <c r="AO224" i="2"/>
  <c r="AO233" i="9"/>
  <c r="AO247" i="9" s="1"/>
  <c r="AP240" i="9"/>
  <c r="AO242" i="9"/>
  <c r="AK130" i="3"/>
  <c r="AK120" i="3" s="1"/>
  <c r="AK161" i="9"/>
  <c r="AK162" i="9"/>
  <c r="AK121" i="1" s="1"/>
  <c r="AK111" i="1" s="1"/>
  <c r="AI18" i="16"/>
  <c r="AI82" i="1"/>
  <c r="AI81" i="1" s="1"/>
  <c r="AN30" i="13"/>
  <c r="AO21" i="13"/>
  <c r="AN29" i="13"/>
  <c r="AM15" i="16"/>
  <c r="AM186" i="2"/>
  <c r="AM17" i="16"/>
  <c r="AM18" i="16" s="1"/>
  <c r="AL92" i="1"/>
  <c r="AM15" i="17"/>
  <c r="AM16" i="17" s="1"/>
  <c r="AM197" i="2"/>
  <c r="AN45" i="10"/>
  <c r="AO37" i="10" s="1"/>
  <c r="AM13" i="17"/>
  <c r="AM13" i="10" s="1"/>
  <c r="AN5" i="10" s="1"/>
  <c r="AM107" i="2"/>
  <c r="AM30" i="2" s="1"/>
  <c r="AO44" i="17"/>
  <c r="AO45" i="17" s="1"/>
  <c r="AM17" i="17"/>
  <c r="AK25" i="3"/>
  <c r="AK11" i="2"/>
  <c r="AK24" i="1"/>
  <c r="AK26" i="3"/>
  <c r="AL118" i="2"/>
  <c r="AK16" i="2"/>
  <c r="AH7" i="2"/>
  <c r="AK17" i="2"/>
  <c r="AK15" i="3"/>
  <c r="AO46" i="15"/>
  <c r="AN94" i="2"/>
  <c r="AN126" i="16"/>
  <c r="AO142" i="16"/>
  <c r="AO185" i="2" s="1"/>
  <c r="AO95" i="2"/>
  <c r="AN47" i="2"/>
  <c r="AN94" i="12"/>
  <c r="AQ46" i="11"/>
  <c r="AN229" i="2"/>
  <c r="AN209" i="2" s="1"/>
  <c r="AN323" i="9"/>
  <c r="AP94" i="15"/>
  <c r="AQ85" i="15"/>
  <c r="AP80" i="2"/>
  <c r="AP93" i="15"/>
  <c r="AQ92" i="15" s="1"/>
  <c r="AO159" i="9"/>
  <c r="AO219" i="2"/>
  <c r="AN259" i="9"/>
  <c r="AN225" i="2"/>
  <c r="AN257" i="9"/>
  <c r="AN249" i="9" s="1"/>
  <c r="AM60" i="17"/>
  <c r="AM100" i="2" s="1"/>
  <c r="AM54" i="17"/>
  <c r="AM61" i="17"/>
  <c r="AL23" i="2"/>
  <c r="AL21" i="2" s="1"/>
  <c r="AL98" i="2"/>
  <c r="AO8" i="15"/>
  <c r="AP8" i="15" s="1"/>
  <c r="AQ8" i="15" s="1"/>
  <c r="AR8" i="15" s="1"/>
  <c r="AS8" i="15" s="1"/>
  <c r="AT8" i="15" s="1"/>
  <c r="AU8" i="15" s="1"/>
  <c r="AV8" i="15" s="1"/>
  <c r="AW8" i="15" s="1"/>
  <c r="AX8" i="15" s="1"/>
  <c r="AY8" i="15" s="1"/>
  <c r="AZ8" i="15" s="1"/>
  <c r="BA8" i="15" s="1"/>
  <c r="BB8" i="15" s="1"/>
  <c r="BC8" i="15" s="1"/>
  <c r="BD8" i="15" s="1"/>
  <c r="BE8" i="15" s="1"/>
  <c r="BF8" i="15" s="1"/>
  <c r="BG8" i="15" s="1"/>
  <c r="BH8" i="15" s="1"/>
  <c r="BI8" i="15" s="1"/>
  <c r="BJ8" i="15" s="1"/>
  <c r="BK8" i="15" s="1"/>
  <c r="BL8" i="15" s="1"/>
  <c r="BM8" i="15" s="1"/>
  <c r="BN8" i="15" s="1"/>
  <c r="BO8" i="15" s="1"/>
  <c r="AN14" i="15"/>
  <c r="AL325" i="9"/>
  <c r="AL140" i="3"/>
  <c r="AM53" i="3"/>
  <c r="AM16" i="12"/>
  <c r="AN129" i="9"/>
  <c r="AN128" i="3"/>
  <c r="AN118" i="3" s="1"/>
  <c r="AN13" i="3" s="1"/>
  <c r="AM276" i="9"/>
  <c r="AM257" i="2"/>
  <c r="AO53" i="13"/>
  <c r="AM249" i="2"/>
  <c r="AM144" i="9"/>
  <c r="AI32" i="1"/>
  <c r="AI17" i="10"/>
  <c r="AI18" i="11"/>
  <c r="AN30" i="11"/>
  <c r="AN33" i="2"/>
  <c r="AN29" i="11"/>
  <c r="AN29" i="10" s="1"/>
  <c r="AI51" i="9"/>
  <c r="AJ42" i="9"/>
  <c r="AL272" i="2"/>
  <c r="AL271" i="2" s="1"/>
  <c r="AL48" i="8"/>
  <c r="AL50" i="8"/>
  <c r="AL136" i="1" s="1"/>
  <c r="AO41" i="11"/>
  <c r="AN49" i="11"/>
  <c r="AN50" i="11" s="1"/>
  <c r="AM60" i="16"/>
  <c r="AM89" i="2" s="1"/>
  <c r="AM87" i="2" s="1"/>
  <c r="AM61" i="16"/>
  <c r="AM54" i="16"/>
  <c r="AN93" i="12"/>
  <c r="AO85" i="12" s="1"/>
  <c r="AM70" i="2"/>
  <c r="AM26" i="2" s="1"/>
  <c r="AM110" i="14"/>
  <c r="AM62" i="14" s="1"/>
  <c r="AL117" i="3"/>
  <c r="AR73" i="9"/>
  <c r="AL53" i="1"/>
  <c r="AL125" i="1"/>
  <c r="AL123" i="1" s="1"/>
  <c r="AK9" i="13"/>
  <c r="AK17" i="13" s="1"/>
  <c r="AJ17" i="13"/>
  <c r="AM47" i="14"/>
  <c r="AM49" i="14"/>
  <c r="AM50" i="14" s="1"/>
  <c r="AM156" i="2"/>
  <c r="AL106" i="3"/>
  <c r="AL128" i="17"/>
  <c r="AL95" i="3"/>
  <c r="AL128" i="16"/>
  <c r="AO110" i="11"/>
  <c r="AO37" i="2"/>
  <c r="AL36" i="3"/>
  <c r="AL63" i="11"/>
  <c r="AL64" i="11" s="1"/>
  <c r="AL80" i="11"/>
  <c r="AP25" i="9"/>
  <c r="AN16" i="11"/>
  <c r="AN42" i="3"/>
  <c r="AN68" i="2"/>
  <c r="AO69" i="14"/>
  <c r="AN78" i="14"/>
  <c r="AO222" i="2"/>
  <c r="AO195" i="9"/>
  <c r="AO108" i="15"/>
  <c r="AU138" i="16"/>
  <c r="AO85" i="9"/>
  <c r="AN96" i="15"/>
  <c r="AN81" i="3"/>
  <c r="AN69" i="16"/>
  <c r="AO97" i="13"/>
  <c r="AO95" i="13"/>
  <c r="AO148" i="2"/>
  <c r="AK271" i="2"/>
  <c r="AL82" i="8"/>
  <c r="AL138" i="1" s="1"/>
  <c r="AL81" i="8"/>
  <c r="AL147" i="3"/>
  <c r="D7" i="1"/>
  <c r="P16" i="1"/>
  <c r="P7" i="1" s="1"/>
  <c r="AI147" i="9"/>
  <c r="AJ138" i="9"/>
  <c r="AO129" i="13"/>
  <c r="AO151" i="2"/>
  <c r="AO127" i="13"/>
  <c r="AM129" i="16"/>
  <c r="AM127" i="16"/>
  <c r="AM184" i="2"/>
  <c r="AH51" i="1"/>
  <c r="AO59" i="2"/>
  <c r="AO110" i="13"/>
  <c r="AO30" i="15"/>
  <c r="AO77" i="2"/>
  <c r="AP217" i="2"/>
  <c r="AP207" i="2" s="1"/>
  <c r="AP127" i="9"/>
  <c r="AP125" i="9"/>
  <c r="AN79" i="8"/>
  <c r="AN269" i="2"/>
  <c r="AK16" i="10"/>
  <c r="AK31" i="3"/>
  <c r="AN138" i="15"/>
  <c r="AL106" i="1"/>
  <c r="AO45" i="15"/>
  <c r="AP44" i="15" s="1"/>
  <c r="AN110" i="16"/>
  <c r="AN92" i="2"/>
  <c r="AM263" i="9"/>
  <c r="AM231" i="9" s="1"/>
  <c r="AM217" i="9"/>
  <c r="AN62" i="3"/>
  <c r="AN128" i="13"/>
  <c r="AL82" i="15"/>
  <c r="AL66" i="15" s="1"/>
  <c r="AL74" i="1"/>
  <c r="AL65" i="15"/>
  <c r="AL57" i="15" s="1"/>
  <c r="AO37" i="16"/>
  <c r="AM153" i="2"/>
  <c r="AM15" i="13"/>
  <c r="AM17" i="13"/>
  <c r="AQ45" i="11"/>
  <c r="AR44" i="11" s="1"/>
  <c r="AN49" i="13"/>
  <c r="AN50" i="13" s="1"/>
  <c r="AN47" i="13"/>
  <c r="AN145" i="2"/>
  <c r="AM169" i="2"/>
  <c r="AM168" i="2" s="1"/>
  <c r="AM81" i="15"/>
  <c r="AM62" i="15"/>
  <c r="AM79" i="15"/>
  <c r="AM43" i="2"/>
  <c r="AM60" i="14"/>
  <c r="AM67" i="2" s="1"/>
  <c r="AM61" i="14"/>
  <c r="AM54" i="14"/>
  <c r="AO92" i="14"/>
  <c r="AL49" i="10"/>
  <c r="AM25" i="2"/>
  <c r="AM65" i="1"/>
  <c r="AM98" i="14"/>
  <c r="AP41" i="8"/>
  <c r="AL48" i="14"/>
  <c r="AL67" i="3"/>
  <c r="AM18" i="12"/>
  <c r="AM42" i="1"/>
  <c r="AM112" i="13"/>
  <c r="AM114" i="13"/>
  <c r="AM60" i="3"/>
  <c r="AM113" i="13"/>
  <c r="AM56" i="1" s="1"/>
  <c r="AM84" i="2"/>
  <c r="AM29" i="2" s="1"/>
  <c r="AM142" i="15"/>
  <c r="AM174" i="2" s="1"/>
  <c r="AO47" i="9"/>
  <c r="AN48" i="9"/>
  <c r="AN49" i="9" s="1"/>
  <c r="AN50" i="9"/>
  <c r="AM95" i="16"/>
  <c r="AM181" i="2"/>
  <c r="AM97" i="16"/>
  <c r="AL144" i="2"/>
  <c r="AM130" i="14"/>
  <c r="AM68" i="1"/>
  <c r="AL116" i="3"/>
  <c r="AN143" i="9"/>
  <c r="AJ17" i="11"/>
  <c r="AK9" i="11"/>
  <c r="AK17" i="11" s="1"/>
  <c r="AN40" i="8"/>
  <c r="AM47" i="8"/>
  <c r="AL46" i="3"/>
  <c r="AL44" i="3" s="1"/>
  <c r="AV41" i="9"/>
  <c r="AN61" i="13"/>
  <c r="AO54" i="13"/>
  <c r="AN60" i="13"/>
  <c r="AN56" i="2" s="1"/>
  <c r="AN54" i="2" s="1"/>
  <c r="AN137" i="14"/>
  <c r="AM144" i="14"/>
  <c r="AM143" i="14" s="1"/>
  <c r="AM74" i="3" s="1"/>
  <c r="AM145" i="14"/>
  <c r="AM69" i="1" s="1"/>
  <c r="AN129" i="2"/>
  <c r="AN129" i="11"/>
  <c r="AN127" i="11"/>
  <c r="AN138" i="13"/>
  <c r="AN85" i="12"/>
  <c r="AN53" i="12" s="1"/>
  <c r="AM61" i="15"/>
  <c r="AM60" i="15"/>
  <c r="AM78" i="2" s="1"/>
  <c r="AK13" i="1"/>
  <c r="AN69" i="9"/>
  <c r="AL127" i="10"/>
  <c r="AL128" i="10" s="1"/>
  <c r="AN32" i="12"/>
  <c r="AM17" i="14"/>
  <c r="AM164" i="2"/>
  <c r="AM15" i="14"/>
  <c r="AM32" i="11"/>
  <c r="AM34" i="3"/>
  <c r="AG112" i="3"/>
  <c r="AM78" i="3"/>
  <c r="AM32" i="15"/>
  <c r="AN111" i="11"/>
  <c r="AN127" i="2"/>
  <c r="AL134" i="3"/>
  <c r="AO46" i="12"/>
  <c r="AP44" i="12"/>
  <c r="AP37" i="12"/>
  <c r="AL16" i="14"/>
  <c r="AL75" i="3"/>
  <c r="AH203" i="2"/>
  <c r="AH201" i="2" s="1"/>
  <c r="AH211" i="2"/>
  <c r="AN77" i="14"/>
  <c r="AO76" i="14" s="1"/>
  <c r="AK74" i="8"/>
  <c r="AJ83" i="8"/>
  <c r="AP111" i="9"/>
  <c r="AP216" i="2"/>
  <c r="AP109" i="9"/>
  <c r="AP110" i="9" s="1"/>
  <c r="AO45" i="8"/>
  <c r="AP37" i="8" s="1"/>
  <c r="AO93" i="9"/>
  <c r="AN205" i="2"/>
  <c r="AH21" i="1"/>
  <c r="AH31" i="1"/>
  <c r="AN76" i="16"/>
  <c r="AN77" i="16" s="1"/>
  <c r="AP94" i="13"/>
  <c r="AK145" i="3"/>
  <c r="AK49" i="8"/>
  <c r="AM141" i="15"/>
  <c r="AM141" i="10" s="1"/>
  <c r="AM128" i="11"/>
  <c r="AM40" i="3"/>
  <c r="AN125" i="16"/>
  <c r="AO124" i="16" s="1"/>
  <c r="AM98" i="11"/>
  <c r="AM35" i="1"/>
  <c r="AM48" i="16"/>
  <c r="AM89" i="3"/>
  <c r="AL16" i="13"/>
  <c r="AL64" i="3"/>
  <c r="AO109" i="13"/>
  <c r="AP101" i="13" s="1"/>
  <c r="AN55" i="1"/>
  <c r="AN98" i="13"/>
  <c r="AO29" i="15"/>
  <c r="AP21" i="15" s="1"/>
  <c r="AO248" i="2"/>
  <c r="AO238" i="2" s="1"/>
  <c r="AO13" i="2" s="1"/>
  <c r="AO128" i="9"/>
  <c r="AN250" i="2"/>
  <c r="AN77" i="8"/>
  <c r="AM128" i="12"/>
  <c r="AM51" i="3"/>
  <c r="AO37" i="15"/>
  <c r="AO141" i="16"/>
  <c r="AP140" i="16" s="1"/>
  <c r="AL168" i="2"/>
  <c r="AL166" i="2" s="1"/>
  <c r="AO44" i="16"/>
  <c r="AO144" i="16"/>
  <c r="AO143" i="16" s="1"/>
  <c r="AO96" i="3" s="1"/>
  <c r="AP137" i="16"/>
  <c r="AM77" i="10"/>
  <c r="AN69" i="10" s="1"/>
  <c r="AM93" i="10"/>
  <c r="AN85" i="10" s="1"/>
  <c r="AP47" i="11"/>
  <c r="AP48" i="11" s="1"/>
  <c r="AP28" i="12"/>
  <c r="AP29" i="12" s="1"/>
  <c r="AO44" i="13"/>
  <c r="AO97" i="15"/>
  <c r="AO170" i="2"/>
  <c r="AO95" i="15"/>
  <c r="AN95" i="14"/>
  <c r="AN97" i="14"/>
  <c r="AN159" i="2"/>
  <c r="AK58" i="14"/>
  <c r="AN313" i="9"/>
  <c r="AN327" i="9" s="1"/>
  <c r="AL15" i="10"/>
  <c r="AL16" i="10" s="1"/>
  <c r="AL60" i="10"/>
  <c r="AK143" i="10"/>
  <c r="AK30" i="3" s="1"/>
  <c r="AL11" i="2"/>
  <c r="AL155" i="2"/>
  <c r="AL43" i="1"/>
  <c r="AN275" i="9"/>
  <c r="AN226" i="2"/>
  <c r="AN206" i="2" s="1"/>
  <c r="AH61" i="1"/>
  <c r="AM54" i="1"/>
  <c r="AM53" i="1" s="1"/>
  <c r="AM82" i="13"/>
  <c r="AM66" i="13" s="1"/>
  <c r="AO57" i="2"/>
  <c r="AP76" i="13"/>
  <c r="AP69" i="13"/>
  <c r="AO78" i="13"/>
  <c r="AO45" i="9"/>
  <c r="AM133" i="3"/>
  <c r="AM197" i="9"/>
  <c r="AL112" i="16"/>
  <c r="AL113" i="16"/>
  <c r="AL114" i="16"/>
  <c r="AL66" i="16" s="1"/>
  <c r="AL93" i="3"/>
  <c r="AL90" i="3" s="1"/>
  <c r="AL88" i="3" s="1"/>
  <c r="AM128" i="14"/>
  <c r="AM73" i="3"/>
  <c r="AL63" i="16"/>
  <c r="AL64" i="16" s="1"/>
  <c r="AL211" i="2"/>
  <c r="AM130" i="9"/>
  <c r="AM119" i="1" s="1"/>
  <c r="AN121" i="9"/>
  <c r="AO142" i="14"/>
  <c r="AO163" i="2" s="1"/>
  <c r="AP140" i="14"/>
  <c r="AP141" i="14" s="1"/>
  <c r="AP133" i="14"/>
  <c r="AO73" i="2"/>
  <c r="AK146" i="14"/>
  <c r="AP74" i="2"/>
  <c r="AN138" i="11"/>
  <c r="AM146" i="11"/>
  <c r="AL16" i="15"/>
  <c r="AL86" i="3"/>
  <c r="AL41" i="1"/>
  <c r="AS138" i="12"/>
  <c r="AD9" i="3"/>
  <c r="AD7" i="3" s="1"/>
  <c r="AK221" i="2"/>
  <c r="AK203" i="2"/>
  <c r="AK201" i="2" s="1"/>
  <c r="AN81" i="12"/>
  <c r="AI62" i="1"/>
  <c r="AI61" i="1" s="1"/>
  <c r="AI18" i="14"/>
  <c r="AO39" i="2"/>
  <c r="AP124" i="11"/>
  <c r="AP125" i="11" s="1"/>
  <c r="AP117" i="11"/>
  <c r="AO126" i="11"/>
  <c r="AM80" i="9"/>
  <c r="AM245" i="2"/>
  <c r="AM63" i="9"/>
  <c r="AM82" i="9"/>
  <c r="AM78" i="9"/>
  <c r="AN78" i="11"/>
  <c r="AO76" i="11"/>
  <c r="AO69" i="11"/>
  <c r="AN35" i="2"/>
  <c r="AM118" i="3"/>
  <c r="AO8" i="14"/>
  <c r="AN14" i="14"/>
  <c r="AO12" i="13"/>
  <c r="AN14" i="13"/>
  <c r="AL130" i="17"/>
  <c r="AL98" i="1"/>
  <c r="AM112" i="15"/>
  <c r="AM114" i="15"/>
  <c r="AM113" i="15"/>
  <c r="AM76" i="1" s="1"/>
  <c r="AM82" i="3"/>
  <c r="AL130" i="16"/>
  <c r="AL88" i="1"/>
  <c r="AL129" i="10"/>
  <c r="AO109" i="11"/>
  <c r="AP101" i="11" s="1"/>
  <c r="AL34" i="1"/>
  <c r="AL65" i="11"/>
  <c r="AL57" i="11" s="1"/>
  <c r="AL82" i="11"/>
  <c r="AL66" i="11" s="1"/>
  <c r="AL57" i="3"/>
  <c r="AL55" i="3" s="1"/>
  <c r="AN49" i="12"/>
  <c r="AN50" i="12" s="1"/>
  <c r="AN47" i="12"/>
  <c r="AN48" i="12" s="1"/>
  <c r="AN138" i="14"/>
  <c r="AL62" i="1"/>
  <c r="AL18" i="14"/>
  <c r="AM32" i="1"/>
  <c r="AM111" i="12"/>
  <c r="AM138" i="2"/>
  <c r="AN110" i="12"/>
  <c r="AN48" i="2"/>
  <c r="AO72" i="2"/>
  <c r="AO126" i="14"/>
  <c r="AO247" i="2"/>
  <c r="AO112" i="9"/>
  <c r="AO37" i="8"/>
  <c r="AN46" i="8"/>
  <c r="AO92" i="9"/>
  <c r="AN96" i="9"/>
  <c r="AN246" i="2"/>
  <c r="AL226" i="9"/>
  <c r="AL223" i="2"/>
  <c r="AL221" i="2" s="1"/>
  <c r="AL108" i="1"/>
  <c r="AM82" i="1"/>
  <c r="AN143" i="12"/>
  <c r="AN52" i="3" s="1"/>
  <c r="AN212" i="2"/>
  <c r="AL119" i="3"/>
  <c r="AM38" i="1"/>
  <c r="AM130" i="11"/>
  <c r="AN117" i="16"/>
  <c r="AM37" i="3"/>
  <c r="AM96" i="11"/>
  <c r="AI154" i="9"/>
  <c r="AH163" i="9"/>
  <c r="AN54" i="13"/>
  <c r="AN111" i="13"/>
  <c r="AN149" i="2"/>
  <c r="AN59" i="3"/>
  <c r="AN96" i="13"/>
  <c r="AO157" i="9"/>
  <c r="AP149" i="9" s="1"/>
  <c r="AM130" i="12"/>
  <c r="AM48" i="1"/>
  <c r="AP140" i="13"/>
  <c r="AM54" i="15"/>
  <c r="AK83" i="1"/>
  <c r="AN109" i="16"/>
  <c r="AO108" i="16" s="1"/>
  <c r="AM256" i="2"/>
  <c r="AM262" i="9"/>
  <c r="AM260" i="9"/>
  <c r="AM227" i="9"/>
  <c r="AM105" i="2"/>
  <c r="AM28" i="2" s="1"/>
  <c r="AM126" i="17"/>
  <c r="AM124" i="10"/>
  <c r="AL80" i="15"/>
  <c r="AL80" i="3"/>
  <c r="AL63" i="15"/>
  <c r="AL64" i="15" s="1"/>
  <c r="AL90" i="9"/>
  <c r="AK98" i="9"/>
  <c r="AK99" i="9"/>
  <c r="AQ37" i="11"/>
  <c r="AN29" i="9"/>
  <c r="AO21" i="9" s="1"/>
  <c r="AP21" i="12"/>
  <c r="AO37" i="13"/>
  <c r="AN76" i="15"/>
  <c r="AN77" i="15" s="1"/>
  <c r="AN69" i="15"/>
  <c r="AN53" i="15" s="1"/>
  <c r="AO93" i="14"/>
  <c r="AM322" i="9"/>
  <c r="AN321" i="9"/>
  <c r="AO313" i="9" s="1"/>
  <c r="AO327" i="9" s="1"/>
  <c r="AL16" i="2"/>
  <c r="AM14" i="10"/>
  <c r="AM46" i="10"/>
  <c r="AM140" i="10"/>
  <c r="AK29" i="1"/>
  <c r="AM108" i="10"/>
  <c r="AM96" i="14"/>
  <c r="AM70" i="3"/>
  <c r="AO14" i="11"/>
  <c r="AP12" i="11"/>
  <c r="AP5" i="11"/>
  <c r="AO41" i="2"/>
  <c r="AM17" i="15"/>
  <c r="AM15" i="15"/>
  <c r="AM175" i="2"/>
  <c r="AN137" i="15"/>
  <c r="AM144" i="15"/>
  <c r="AM143" i="15" s="1"/>
  <c r="AM85" i="3" s="1"/>
  <c r="AL66" i="12"/>
  <c r="AL58" i="12" s="1"/>
  <c r="AN137" i="9"/>
  <c r="AM146" i="9"/>
  <c r="AM120" i="1" s="1"/>
  <c r="AN273" i="9"/>
  <c r="AN274" i="9" s="1"/>
  <c r="AM63" i="13"/>
  <c r="AM64" i="13" s="1"/>
  <c r="AM58" i="3"/>
  <c r="AM80" i="13"/>
  <c r="AN79" i="13"/>
  <c r="AN81" i="13"/>
  <c r="AN62" i="13"/>
  <c r="AN56" i="13" s="1"/>
  <c r="AN147" i="2"/>
  <c r="AN127" i="12"/>
  <c r="AN140" i="2"/>
  <c r="AN129" i="12"/>
  <c r="AN91" i="2"/>
  <c r="AO92" i="16"/>
  <c r="AO93" i="16" s="1"/>
  <c r="AN94" i="16"/>
  <c r="AO85" i="16"/>
  <c r="AL71" i="3"/>
  <c r="AL114" i="14"/>
  <c r="AL66" i="14" s="1"/>
  <c r="AL112" i="14"/>
  <c r="AL113" i="14"/>
  <c r="AL240" i="2"/>
  <c r="AM38" i="3"/>
  <c r="AM114" i="11"/>
  <c r="AM113" i="11"/>
  <c r="AM36" i="1" s="1"/>
  <c r="AM112" i="11"/>
  <c r="AJ71" i="1"/>
  <c r="AM13" i="2"/>
  <c r="AP13" i="14"/>
  <c r="AQ5" i="14" s="1"/>
  <c r="AL18" i="15"/>
  <c r="AL72" i="1"/>
  <c r="AM48" i="13"/>
  <c r="AM56" i="3"/>
  <c r="AK232" i="2"/>
  <c r="AJ17" i="14"/>
  <c r="AK9" i="14"/>
  <c r="AK17" i="14" s="1"/>
  <c r="AM95" i="12"/>
  <c r="AM97" i="12"/>
  <c r="AM137" i="2"/>
  <c r="AM62" i="12"/>
  <c r="AM56" i="12" s="1"/>
  <c r="AM109" i="14"/>
  <c r="AM109" i="10" s="1"/>
  <c r="AL124" i="3"/>
  <c r="AL114" i="3" s="1"/>
  <c r="AL115" i="3"/>
  <c r="AI51" i="8"/>
  <c r="AJ42" i="8"/>
  <c r="AN127" i="3"/>
  <c r="AN114" i="9"/>
  <c r="AN113" i="9"/>
  <c r="AN76" i="9"/>
  <c r="AN77" i="9" s="1"/>
  <c r="AN61" i="11"/>
  <c r="AN60" i="11"/>
  <c r="AN34" i="2" s="1"/>
  <c r="AM125" i="2"/>
  <c r="AM124" i="2" s="1"/>
  <c r="AM122" i="2" s="1"/>
  <c r="AM81" i="11"/>
  <c r="AM62" i="11"/>
  <c r="AM56" i="11" s="1"/>
  <c r="AM79" i="11"/>
  <c r="AL230" i="9"/>
  <c r="AI18" i="13"/>
  <c r="AI52" i="1"/>
  <c r="AI51" i="1" s="1"/>
  <c r="AN134" i="2"/>
  <c r="AN66" i="2"/>
  <c r="AO37" i="14"/>
  <c r="AN46" i="14"/>
  <c r="AO44" i="14"/>
  <c r="AO45" i="14" s="1"/>
  <c r="AM166" i="2"/>
  <c r="AL124" i="2"/>
  <c r="AL122" i="2" s="1"/>
  <c r="AJ74" i="9"/>
  <c r="AI83" i="9"/>
  <c r="AO37" i="12"/>
  <c r="AN18" i="11"/>
  <c r="AN109" i="12"/>
  <c r="AO108" i="12" s="1"/>
  <c r="AM79" i="14"/>
  <c r="AM158" i="2"/>
  <c r="AM81" i="14"/>
  <c r="AO193" i="9"/>
  <c r="AP192" i="9" s="1"/>
  <c r="AN198" i="9"/>
  <c r="AN124" i="1" s="1"/>
  <c r="AN196" i="9"/>
  <c r="AN253" i="2"/>
  <c r="AN171" i="2"/>
  <c r="AN111" i="15"/>
  <c r="AO125" i="14"/>
  <c r="AP124" i="14" s="1"/>
  <c r="AN162" i="2"/>
  <c r="AN127" i="14"/>
  <c r="AN129" i="14"/>
  <c r="AN36" i="2"/>
  <c r="AO92" i="11"/>
  <c r="AO85" i="11"/>
  <c r="AN94" i="11"/>
  <c r="AM97" i="9"/>
  <c r="AM126" i="3"/>
  <c r="AN75" i="1"/>
  <c r="AN98" i="15"/>
  <c r="AM213" i="2"/>
  <c r="AM62" i="9"/>
  <c r="AM81" i="16"/>
  <c r="AM180" i="2"/>
  <c r="AM62" i="16"/>
  <c r="AM79" i="16"/>
  <c r="AP137" i="12"/>
  <c r="AO144" i="12"/>
  <c r="AK135" i="1"/>
  <c r="AF9" i="3"/>
  <c r="AF7" i="3" s="1"/>
  <c r="AP124" i="13"/>
  <c r="AL132" i="3"/>
  <c r="AL18" i="13"/>
  <c r="AL52" i="1"/>
  <c r="AL51" i="1" s="1"/>
  <c r="AO5" i="12"/>
  <c r="AO12" i="12"/>
  <c r="AO13" i="12" s="1"/>
  <c r="AN14" i="12"/>
  <c r="AN52" i="2"/>
  <c r="AN31" i="15"/>
  <c r="AN167" i="2"/>
  <c r="AN33" i="15"/>
  <c r="AN34" i="15" s="1"/>
  <c r="AM144" i="13"/>
  <c r="AM143" i="13" s="1"/>
  <c r="AM63" i="3" s="1"/>
  <c r="AM145" i="13"/>
  <c r="AM59" i="1" s="1"/>
  <c r="AN137" i="13"/>
  <c r="AM274" i="2"/>
  <c r="AM80" i="8"/>
  <c r="AL146" i="15"/>
  <c r="AN47" i="15"/>
  <c r="AN48" i="15" s="1"/>
  <c r="AN49" i="15"/>
  <c r="AN50" i="15" s="1"/>
  <c r="AM111" i="16"/>
  <c r="AM182" i="2"/>
  <c r="AM125" i="17"/>
  <c r="AM125" i="10" s="1"/>
  <c r="AN130" i="13"/>
  <c r="AN58" i="1"/>
  <c r="AL56" i="15"/>
  <c r="AL179" i="2"/>
  <c r="AL177" i="2" s="1"/>
  <c r="AN49" i="16"/>
  <c r="AN50" i="16" s="1"/>
  <c r="AN47" i="16"/>
  <c r="AN178" i="2"/>
  <c r="AN145" i="16"/>
  <c r="AL63" i="14"/>
  <c r="AL64" i="14" s="1"/>
  <c r="AO137" i="17"/>
  <c r="AN144" i="17"/>
  <c r="AO134" i="2"/>
  <c r="AO33" i="12"/>
  <c r="AO34" i="12" s="1"/>
  <c r="AO31" i="12"/>
  <c r="AK58" i="16"/>
  <c r="AM324" i="9"/>
  <c r="AM260" i="2"/>
  <c r="AM326" i="9"/>
  <c r="AM131" i="1" s="1"/>
  <c r="AM33" i="17"/>
  <c r="AM189" i="2"/>
  <c r="AM31" i="17"/>
  <c r="AM30" i="10"/>
  <c r="AL190" i="2"/>
  <c r="AL113" i="2"/>
  <c r="AO140" i="17"/>
  <c r="AO141" i="17" s="1"/>
  <c r="AN142" i="17"/>
  <c r="AN106" i="2"/>
  <c r="AO133" i="17"/>
  <c r="AL94" i="1"/>
  <c r="AL81" i="10"/>
  <c r="AL82" i="17"/>
  <c r="AL95" i="1"/>
  <c r="AL24" i="1" s="1"/>
  <c r="AL98" i="17"/>
  <c r="AL98" i="10" s="1"/>
  <c r="AL97" i="10"/>
  <c r="AM22" i="2"/>
  <c r="AO44" i="10"/>
  <c r="AK57" i="17"/>
  <c r="AK65" i="10"/>
  <c r="AK57" i="10" s="1"/>
  <c r="AM81" i="17"/>
  <c r="AM191" i="2"/>
  <c r="AM79" i="17"/>
  <c r="AM62" i="17"/>
  <c r="AM78" i="10"/>
  <c r="AL96" i="17"/>
  <c r="AL103" i="3"/>
  <c r="AL25" i="3" s="1"/>
  <c r="AL11" i="3" s="1"/>
  <c r="AL95" i="10"/>
  <c r="AL96" i="10" s="1"/>
  <c r="AL107" i="3"/>
  <c r="AL143" i="10"/>
  <c r="AM97" i="17"/>
  <c r="AM95" i="17"/>
  <c r="AM192" i="2"/>
  <c r="AM114" i="2" s="1"/>
  <c r="AM94" i="10"/>
  <c r="AL146" i="17"/>
  <c r="AL145" i="10"/>
  <c r="AL99" i="1"/>
  <c r="AL29" i="1" s="1"/>
  <c r="AL16" i="1" s="1"/>
  <c r="AO28" i="17"/>
  <c r="AO29" i="17" s="1"/>
  <c r="AN30" i="17"/>
  <c r="AN99" i="2"/>
  <c r="AN28" i="10"/>
  <c r="AO21" i="17"/>
  <c r="AL80" i="17"/>
  <c r="AL63" i="17"/>
  <c r="AL79" i="10"/>
  <c r="AL80" i="10" s="1"/>
  <c r="AL102" i="3"/>
  <c r="AK64" i="17"/>
  <c r="AK63" i="10"/>
  <c r="AK64" i="10" s="1"/>
  <c r="AO92" i="17"/>
  <c r="AO93" i="17" s="1"/>
  <c r="AN94" i="17"/>
  <c r="AN102" i="2"/>
  <c r="AO85" i="17"/>
  <c r="AN92" i="10"/>
  <c r="AN49" i="17"/>
  <c r="AN47" i="17"/>
  <c r="AL113" i="17"/>
  <c r="AL65" i="17" s="1"/>
  <c r="AL112" i="17"/>
  <c r="AL111" i="10"/>
  <c r="AL112" i="10" s="1"/>
  <c r="AL114" i="17"/>
  <c r="AL104" i="3"/>
  <c r="AL26" i="3" s="1"/>
  <c r="AL12" i="3" s="1"/>
  <c r="AL33" i="10"/>
  <c r="AL34" i="17"/>
  <c r="AL34" i="10" s="1"/>
  <c r="AK23" i="1"/>
  <c r="AM50" i="17"/>
  <c r="AM50" i="10" s="1"/>
  <c r="AK10" i="2"/>
  <c r="AK112" i="2"/>
  <c r="AK8" i="3"/>
  <c r="AL188" i="2"/>
  <c r="AL111" i="2"/>
  <c r="AM48" i="17"/>
  <c r="AM47" i="10"/>
  <c r="AM111" i="17"/>
  <c r="AM193" i="2"/>
  <c r="AM110" i="10"/>
  <c r="AL56" i="17"/>
  <c r="AL62" i="10"/>
  <c r="AL56" i="10" s="1"/>
  <c r="AK101" i="3"/>
  <c r="AK99" i="3" s="1"/>
  <c r="AK24" i="3"/>
  <c r="AM108" i="3"/>
  <c r="AM15" i="10"/>
  <c r="AL32" i="17"/>
  <c r="AL31" i="10"/>
  <c r="AL100" i="3"/>
  <c r="AK66" i="17"/>
  <c r="AK82" i="10"/>
  <c r="AK113" i="10"/>
  <c r="AK96" i="1"/>
  <c r="AM145" i="17"/>
  <c r="AM143" i="17"/>
  <c r="AM196" i="2"/>
  <c r="AM142" i="10"/>
  <c r="AO76" i="17"/>
  <c r="AO77" i="17" s="1"/>
  <c r="AN78" i="17"/>
  <c r="AN101" i="2"/>
  <c r="AO69" i="17"/>
  <c r="AO108" i="17"/>
  <c r="AO109" i="17" s="1"/>
  <c r="AN110" i="17"/>
  <c r="AN103" i="2"/>
  <c r="AO101" i="17"/>
  <c r="AQ92" i="13" l="1"/>
  <c r="AQ58" i="2" s="1"/>
  <c r="AR58" i="2" s="1"/>
  <c r="AM120" i="2"/>
  <c r="AM17" i="2" s="1"/>
  <c r="AN186" i="2"/>
  <c r="AN17" i="16"/>
  <c r="AN18" i="16" s="1"/>
  <c r="AN15" i="16"/>
  <c r="AN78" i="1"/>
  <c r="AN130" i="15"/>
  <c r="AN142" i="11"/>
  <c r="AN40" i="2"/>
  <c r="AO133" i="11"/>
  <c r="AP124" i="15"/>
  <c r="AL146" i="10"/>
  <c r="AP44" i="17"/>
  <c r="AP45" i="17" s="1"/>
  <c r="AM65" i="2"/>
  <c r="AN79" i="12"/>
  <c r="AO272" i="9"/>
  <c r="AO273" i="9" s="1"/>
  <c r="AO77" i="8"/>
  <c r="AP76" i="8" s="1"/>
  <c r="AP77" i="8" s="1"/>
  <c r="AO140" i="9"/>
  <c r="AN218" i="2"/>
  <c r="AO46" i="9"/>
  <c r="AO76" i="8"/>
  <c r="AO50" i="2"/>
  <c r="AN322" i="9"/>
  <c r="AN33" i="13"/>
  <c r="AN34" i="13" s="1"/>
  <c r="AN31" i="13"/>
  <c r="AN32" i="13" s="1"/>
  <c r="AL33" i="9"/>
  <c r="AL123" i="3"/>
  <c r="AL113" i="3" s="1"/>
  <c r="AO14" i="16"/>
  <c r="AO96" i="2"/>
  <c r="AO13" i="16"/>
  <c r="AJ18" i="16"/>
  <c r="AJ82" i="1"/>
  <c r="AJ81" i="1" s="1"/>
  <c r="AJ42" i="1"/>
  <c r="AJ41" i="1" s="1"/>
  <c r="AJ18" i="12"/>
  <c r="AL162" i="9"/>
  <c r="AL121" i="1" s="1"/>
  <c r="AL111" i="1" s="1"/>
  <c r="AL130" i="3"/>
  <c r="AL120" i="3" s="1"/>
  <c r="AL161" i="9"/>
  <c r="AP117" i="15"/>
  <c r="AM80" i="12"/>
  <c r="AM47" i="3"/>
  <c r="AO246" i="9"/>
  <c r="AO126" i="1" s="1"/>
  <c r="AO244" i="9"/>
  <c r="AO255" i="2"/>
  <c r="AO5" i="15"/>
  <c r="AO12" i="15"/>
  <c r="AM82" i="12"/>
  <c r="AM44" i="1"/>
  <c r="AN307" i="9"/>
  <c r="AN227" i="9" s="1"/>
  <c r="AN228" i="2"/>
  <c r="AM57" i="3"/>
  <c r="AL21" i="1"/>
  <c r="AP37" i="17"/>
  <c r="AL18" i="10"/>
  <c r="AL130" i="10"/>
  <c r="AO125" i="12"/>
  <c r="AP124" i="12" s="1"/>
  <c r="AQ85" i="13"/>
  <c r="AP58" i="2"/>
  <c r="AO133" i="9"/>
  <c r="AP44" i="9"/>
  <c r="AP45" i="9" s="1"/>
  <c r="AM56" i="14"/>
  <c r="AL135" i="1"/>
  <c r="AO256" i="9"/>
  <c r="AM17" i="10"/>
  <c r="AO28" i="13"/>
  <c r="AL242" i="2"/>
  <c r="AL233" i="2"/>
  <c r="AK113" i="3"/>
  <c r="AK112" i="3" s="1"/>
  <c r="AK122" i="3"/>
  <c r="AN84" i="3"/>
  <c r="AN128" i="15"/>
  <c r="AO140" i="12"/>
  <c r="AM243" i="2"/>
  <c r="AM233" i="2" s="1"/>
  <c r="AM34" i="9"/>
  <c r="AM114" i="1" s="1"/>
  <c r="AM32" i="9"/>
  <c r="AK42" i="1"/>
  <c r="AK41" i="1" s="1"/>
  <c r="AK18" i="12"/>
  <c r="AN141" i="11"/>
  <c r="AO140" i="11" s="1"/>
  <c r="AN153" i="9"/>
  <c r="AM160" i="9"/>
  <c r="AN141" i="2"/>
  <c r="AN145" i="12"/>
  <c r="AP93" i="13"/>
  <c r="AQ93" i="13" s="1"/>
  <c r="AR85" i="13" s="1"/>
  <c r="AO69" i="12"/>
  <c r="AM267" i="2"/>
  <c r="AM266" i="2" s="1"/>
  <c r="AM31" i="8"/>
  <c r="AM30" i="8"/>
  <c r="AN21" i="8"/>
  <c r="AO46" i="17"/>
  <c r="AM56" i="16"/>
  <c r="AN146" i="2"/>
  <c r="AN31" i="9"/>
  <c r="AN32" i="9" s="1"/>
  <c r="AK146" i="10"/>
  <c r="AO125" i="16"/>
  <c r="AN142" i="9"/>
  <c r="AP37" i="9"/>
  <c r="AP108" i="13"/>
  <c r="AM16" i="16"/>
  <c r="AM97" i="3"/>
  <c r="AP224" i="2"/>
  <c r="AP243" i="9"/>
  <c r="AQ240" i="9"/>
  <c r="AP233" i="9"/>
  <c r="AP247" i="9" s="1"/>
  <c r="AP241" i="9"/>
  <c r="AM309" i="9"/>
  <c r="AM139" i="3"/>
  <c r="AK26" i="9"/>
  <c r="AJ35" i="9"/>
  <c r="AK18" i="16"/>
  <c r="AK82" i="1"/>
  <c r="AK81" i="1" s="1"/>
  <c r="AK122" i="9"/>
  <c r="AJ131" i="9"/>
  <c r="AO127" i="15"/>
  <c r="AO129" i="15"/>
  <c r="AO173" i="2"/>
  <c r="AN305" i="9"/>
  <c r="AN306" i="9" s="1"/>
  <c r="AO76" i="12"/>
  <c r="AM48" i="10"/>
  <c r="AM60" i="10"/>
  <c r="AM18" i="17"/>
  <c r="AN117" i="10"/>
  <c r="AN12" i="17"/>
  <c r="AM92" i="1"/>
  <c r="AN133" i="10"/>
  <c r="AN5" i="17"/>
  <c r="AM98" i="2"/>
  <c r="AK25" i="1"/>
  <c r="AK22" i="1" s="1"/>
  <c r="AL15" i="2"/>
  <c r="AK16" i="1"/>
  <c r="AL31" i="3"/>
  <c r="AL17" i="3" s="1"/>
  <c r="AK110" i="2"/>
  <c r="AN117" i="17"/>
  <c r="AN53" i="17" s="1"/>
  <c r="AN60" i="17" s="1"/>
  <c r="AN100" i="2" s="1"/>
  <c r="AK16" i="3"/>
  <c r="AK17" i="3"/>
  <c r="AK11" i="3"/>
  <c r="AK144" i="10"/>
  <c r="AK9" i="2"/>
  <c r="AK12" i="3"/>
  <c r="AO110" i="16"/>
  <c r="AO92" i="2"/>
  <c r="AN77" i="10"/>
  <c r="AP222" i="2"/>
  <c r="AP195" i="9"/>
  <c r="AQ94" i="15"/>
  <c r="AQ80" i="2"/>
  <c r="AR80" i="2" s="1"/>
  <c r="AQ93" i="15"/>
  <c r="AR85" i="15" s="1"/>
  <c r="AP126" i="12"/>
  <c r="AP50" i="2"/>
  <c r="AP72" i="2"/>
  <c r="AP126" i="14"/>
  <c r="AO48" i="2"/>
  <c r="AO110" i="12"/>
  <c r="AR46" i="11"/>
  <c r="AP142" i="16"/>
  <c r="AP185" i="2" s="1"/>
  <c r="AP95" i="2"/>
  <c r="AP46" i="15"/>
  <c r="AQ44" i="15"/>
  <c r="AP45" i="15"/>
  <c r="AQ37" i="15" s="1"/>
  <c r="AN263" i="9"/>
  <c r="AK93" i="1"/>
  <c r="AK91" i="1" s="1"/>
  <c r="AN25" i="2"/>
  <c r="AM11" i="2"/>
  <c r="AO137" i="13"/>
  <c r="AN144" i="13"/>
  <c r="AN143" i="13" s="1"/>
  <c r="AN63" i="3" s="1"/>
  <c r="AN145" i="13"/>
  <c r="AN59" i="1" s="1"/>
  <c r="AQ137" i="12"/>
  <c r="AP144" i="12"/>
  <c r="AM84" i="1"/>
  <c r="AM82" i="16"/>
  <c r="AN128" i="14"/>
  <c r="AN73" i="3"/>
  <c r="AM82" i="14"/>
  <c r="AM64" i="1"/>
  <c r="AN47" i="14"/>
  <c r="AN156" i="2"/>
  <c r="AN49" i="14"/>
  <c r="AN50" i="14" s="1"/>
  <c r="AM80" i="11"/>
  <c r="AM36" i="3"/>
  <c r="AM35" i="3" s="1"/>
  <c r="AM63" i="11"/>
  <c r="AM64" i="11" s="1"/>
  <c r="AM135" i="2"/>
  <c r="AM133" i="2" s="1"/>
  <c r="AN181" i="2"/>
  <c r="AN97" i="16"/>
  <c r="AN95" i="16"/>
  <c r="AN82" i="13"/>
  <c r="AN54" i="1"/>
  <c r="AO137" i="15"/>
  <c r="AN144" i="15"/>
  <c r="AO17" i="11"/>
  <c r="AO15" i="11"/>
  <c r="AO131" i="2"/>
  <c r="AL79" i="3"/>
  <c r="AL77" i="3" s="1"/>
  <c r="AM254" i="2"/>
  <c r="AP142" i="13"/>
  <c r="AP152" i="2" s="1"/>
  <c r="AP62" i="2"/>
  <c r="AP141" i="13"/>
  <c r="AQ133" i="13" s="1"/>
  <c r="AO28" i="9"/>
  <c r="AO29" i="9" s="1"/>
  <c r="AP117" i="14"/>
  <c r="AN138" i="2"/>
  <c r="AN111" i="12"/>
  <c r="AM13" i="3"/>
  <c r="AO35" i="2"/>
  <c r="AO78" i="11"/>
  <c r="AM244" i="2"/>
  <c r="AM56" i="9"/>
  <c r="AP39" i="2"/>
  <c r="AQ124" i="11"/>
  <c r="AQ117" i="11"/>
  <c r="AQ125" i="11"/>
  <c r="AP126" i="11"/>
  <c r="AN47" i="3"/>
  <c r="AN80" i="12"/>
  <c r="AQ13" i="14"/>
  <c r="AN130" i="9"/>
  <c r="AN119" i="1" s="1"/>
  <c r="AN109" i="1" s="1"/>
  <c r="AN13" i="1" s="1"/>
  <c r="AO121" i="9"/>
  <c r="AP57" i="2"/>
  <c r="AP78" i="13"/>
  <c r="AM240" i="2"/>
  <c r="AN98" i="14"/>
  <c r="AN65" i="1"/>
  <c r="AO75" i="1"/>
  <c r="AO98" i="15"/>
  <c r="AQ137" i="16"/>
  <c r="AP144" i="16"/>
  <c r="AO46" i="16"/>
  <c r="AO88" i="2"/>
  <c r="AO128" i="3"/>
  <c r="AO129" i="9"/>
  <c r="AK144" i="3"/>
  <c r="AP247" i="2"/>
  <c r="AP112" i="9"/>
  <c r="AK83" i="8"/>
  <c r="AL74" i="8"/>
  <c r="AP46" i="12"/>
  <c r="AN60" i="12"/>
  <c r="AN45" i="2" s="1"/>
  <c r="AN43" i="2" s="1"/>
  <c r="AN61" i="12"/>
  <c r="AN54" i="12"/>
  <c r="AN130" i="11"/>
  <c r="AN38" i="1"/>
  <c r="AO137" i="14"/>
  <c r="AN145" i="14"/>
  <c r="AN69" i="1" s="1"/>
  <c r="AN144" i="14"/>
  <c r="AN143" i="14" s="1"/>
  <c r="AN74" i="3" s="1"/>
  <c r="AM48" i="8"/>
  <c r="AM50" i="8"/>
  <c r="AM272" i="2"/>
  <c r="AO218" i="2"/>
  <c r="AO143" i="9"/>
  <c r="AL122" i="3"/>
  <c r="AO48" i="9"/>
  <c r="AO49" i="9" s="1"/>
  <c r="AO50" i="9"/>
  <c r="AQ41" i="8"/>
  <c r="AM74" i="1"/>
  <c r="AM73" i="1" s="1"/>
  <c r="AM65" i="15"/>
  <c r="AM57" i="15" s="1"/>
  <c r="AM82" i="15"/>
  <c r="AM66" i="15" s="1"/>
  <c r="AM18" i="13"/>
  <c r="AM52" i="1"/>
  <c r="AM51" i="1" s="1"/>
  <c r="AO101" i="16"/>
  <c r="AN80" i="8"/>
  <c r="AN274" i="2"/>
  <c r="AP126" i="9"/>
  <c r="AO33" i="15"/>
  <c r="AO34" i="15" s="1"/>
  <c r="AO31" i="15"/>
  <c r="AO167" i="2"/>
  <c r="AP59" i="2"/>
  <c r="AP110" i="13"/>
  <c r="AO128" i="13"/>
  <c r="AO62" i="3"/>
  <c r="AO110" i="15"/>
  <c r="AO81" i="2"/>
  <c r="AO196" i="9"/>
  <c r="AO253" i="2"/>
  <c r="AO198" i="9"/>
  <c r="AO124" i="1" s="1"/>
  <c r="AO78" i="14"/>
  <c r="AO68" i="2"/>
  <c r="AP76" i="14"/>
  <c r="AP77" i="14" s="1"/>
  <c r="AO77" i="14"/>
  <c r="AP69" i="14" s="1"/>
  <c r="AQ25" i="9"/>
  <c r="AO127" i="2"/>
  <c r="AO111" i="11"/>
  <c r="AS73" i="9"/>
  <c r="AN123" i="2"/>
  <c r="AN31" i="11"/>
  <c r="AN33" i="11"/>
  <c r="AO129" i="12"/>
  <c r="AO140" i="2"/>
  <c r="AO127" i="12"/>
  <c r="AM137" i="3"/>
  <c r="AM278" i="9"/>
  <c r="AM128" i="1" s="1"/>
  <c r="AM277" i="9"/>
  <c r="AO259" i="9"/>
  <c r="AO225" i="2"/>
  <c r="AO158" i="9"/>
  <c r="AP170" i="2"/>
  <c r="AP97" i="15"/>
  <c r="AP95" i="15"/>
  <c r="AR45" i="11"/>
  <c r="AO46" i="8"/>
  <c r="AO126" i="16"/>
  <c r="AP124" i="16"/>
  <c r="AP117" i="16"/>
  <c r="AP125" i="16"/>
  <c r="AO94" i="2"/>
  <c r="AO47" i="15"/>
  <c r="AO48" i="15" s="1"/>
  <c r="AO49" i="15"/>
  <c r="AO50" i="15" s="1"/>
  <c r="AM119" i="2"/>
  <c r="AM23" i="2"/>
  <c r="AM21" i="2" s="1"/>
  <c r="AL114" i="10"/>
  <c r="AN46" i="10"/>
  <c r="AN146" i="16"/>
  <c r="AN89" i="1"/>
  <c r="AM82" i="8"/>
  <c r="AM138" i="1" s="1"/>
  <c r="AM81" i="8"/>
  <c r="AM147" i="3"/>
  <c r="AN32" i="15"/>
  <c r="AN78" i="3"/>
  <c r="AN142" i="2"/>
  <c r="AN15" i="12"/>
  <c r="AN17" i="12"/>
  <c r="AP126" i="13"/>
  <c r="AQ117" i="13"/>
  <c r="AP61" i="2"/>
  <c r="AM91" i="3"/>
  <c r="AM63" i="16"/>
  <c r="AM64" i="16" s="1"/>
  <c r="AM80" i="16"/>
  <c r="AO36" i="2"/>
  <c r="AO94" i="11"/>
  <c r="AI67" i="9"/>
  <c r="AN106" i="9"/>
  <c r="AN118" i="1"/>
  <c r="AM98" i="12"/>
  <c r="AM45" i="1"/>
  <c r="AK18" i="14"/>
  <c r="AK62" i="1"/>
  <c r="AK61" i="1" s="1"/>
  <c r="AO94" i="16"/>
  <c r="AP92" i="16"/>
  <c r="AP85" i="16"/>
  <c r="AO91" i="2"/>
  <c r="AN51" i="3"/>
  <c r="AN128" i="12"/>
  <c r="AN58" i="3"/>
  <c r="AN80" i="13"/>
  <c r="AN63" i="13"/>
  <c r="AN64" i="13" s="1"/>
  <c r="AK117" i="1"/>
  <c r="AK66" i="9"/>
  <c r="AM261" i="9"/>
  <c r="AM136" i="3"/>
  <c r="AM116" i="3" s="1"/>
  <c r="AM228" i="9"/>
  <c r="AM229" i="9" s="1"/>
  <c r="AN60" i="3"/>
  <c r="AN112" i="13"/>
  <c r="AN113" i="13"/>
  <c r="AN56" i="1" s="1"/>
  <c r="AN114" i="13"/>
  <c r="AN30" i="9"/>
  <c r="AN243" i="2"/>
  <c r="AP125" i="14"/>
  <c r="AQ117" i="14" s="1"/>
  <c r="AO109" i="15"/>
  <c r="AP108" i="15" s="1"/>
  <c r="AO109" i="12"/>
  <c r="AM146" i="14"/>
  <c r="AL33" i="1"/>
  <c r="AL31" i="1" s="1"/>
  <c r="AN17" i="14"/>
  <c r="AN164" i="2"/>
  <c r="AN15" i="14"/>
  <c r="AO77" i="11"/>
  <c r="AP76" i="11" s="1"/>
  <c r="AN81" i="11"/>
  <c r="AN62" i="11"/>
  <c r="AN56" i="11" s="1"/>
  <c r="AN125" i="2"/>
  <c r="AN79" i="11"/>
  <c r="AM235" i="2"/>
  <c r="AO129" i="11"/>
  <c r="AO129" i="2"/>
  <c r="AO127" i="11"/>
  <c r="AM144" i="2"/>
  <c r="AM109" i="1"/>
  <c r="AP77" i="13"/>
  <c r="AQ69" i="13" s="1"/>
  <c r="AN265" i="9"/>
  <c r="AN96" i="14"/>
  <c r="AN70" i="3"/>
  <c r="AO46" i="13"/>
  <c r="AO145" i="16"/>
  <c r="AO49" i="12"/>
  <c r="AO50" i="12" s="1"/>
  <c r="AO47" i="12"/>
  <c r="AO48" i="12" s="1"/>
  <c r="AN112" i="11"/>
  <c r="AN113" i="11"/>
  <c r="AN36" i="1" s="1"/>
  <c r="AN114" i="11"/>
  <c r="AN38" i="3"/>
  <c r="AM33" i="3"/>
  <c r="AM18" i="14"/>
  <c r="AM62" i="1"/>
  <c r="AM76" i="2"/>
  <c r="AM146" i="13"/>
  <c r="AW41" i="9"/>
  <c r="AO40" i="8"/>
  <c r="AN47" i="8"/>
  <c r="AK32" i="1"/>
  <c r="AK17" i="10"/>
  <c r="AK18" i="11"/>
  <c r="AL112" i="3"/>
  <c r="AM96" i="16"/>
  <c r="AM92" i="3"/>
  <c r="AN133" i="15"/>
  <c r="AO94" i="14"/>
  <c r="AP93" i="14"/>
  <c r="AP92" i="14"/>
  <c r="AP85" i="14"/>
  <c r="AO69" i="2"/>
  <c r="AM16" i="13"/>
  <c r="AM64" i="3"/>
  <c r="AL68" i="3"/>
  <c r="AL66" i="3" s="1"/>
  <c r="AO109" i="16"/>
  <c r="AP101" i="16" s="1"/>
  <c r="AO138" i="15"/>
  <c r="AO69" i="8"/>
  <c r="AN78" i="8"/>
  <c r="AQ117" i="9"/>
  <c r="AO194" i="9"/>
  <c r="AN81" i="14"/>
  <c r="AN79" i="14"/>
  <c r="AN158" i="2"/>
  <c r="AM48" i="14"/>
  <c r="AM67" i="3"/>
  <c r="AN101" i="14"/>
  <c r="AN53" i="14" s="1"/>
  <c r="AP41" i="11"/>
  <c r="AO49" i="11"/>
  <c r="AO50" i="11" s="1"/>
  <c r="AO21" i="11"/>
  <c r="AI31" i="1"/>
  <c r="AI21" i="1"/>
  <c r="AP117" i="12"/>
  <c r="AN17" i="15"/>
  <c r="AN175" i="2"/>
  <c r="AN15" i="15"/>
  <c r="AM61" i="10"/>
  <c r="AN258" i="9"/>
  <c r="AP156" i="9"/>
  <c r="AO250" i="2"/>
  <c r="AP125" i="13"/>
  <c r="AO320" i="9"/>
  <c r="AQ47" i="11"/>
  <c r="AQ48" i="11" s="1"/>
  <c r="AN93" i="10"/>
  <c r="AO85" i="10" s="1"/>
  <c r="AP141" i="16"/>
  <c r="AQ133" i="16" s="1"/>
  <c r="AO117" i="16"/>
  <c r="AP37" i="15"/>
  <c r="AO14" i="12"/>
  <c r="AP5" i="12"/>
  <c r="AP12" i="12"/>
  <c r="AO52" i="2"/>
  <c r="AM211" i="2"/>
  <c r="AN97" i="11"/>
  <c r="AN95" i="11"/>
  <c r="AN126" i="2"/>
  <c r="AN133" i="3"/>
  <c r="AN197" i="9"/>
  <c r="AJ83" i="9"/>
  <c r="AK74" i="9"/>
  <c r="AM34" i="1"/>
  <c r="AM33" i="1" s="1"/>
  <c r="AM82" i="11"/>
  <c r="AM66" i="11" s="1"/>
  <c r="AM65" i="11"/>
  <c r="AM57" i="11" s="1"/>
  <c r="AM96" i="12"/>
  <c r="AM48" i="3"/>
  <c r="AM63" i="12"/>
  <c r="AM64" i="12" s="1"/>
  <c r="AJ18" i="14"/>
  <c r="AJ62" i="1"/>
  <c r="AJ61" i="1" s="1"/>
  <c r="AL66" i="1"/>
  <c r="AL65" i="14"/>
  <c r="AL57" i="14" s="1"/>
  <c r="AM110" i="1"/>
  <c r="AM16" i="15"/>
  <c r="AM86" i="3"/>
  <c r="AP14" i="11"/>
  <c r="AP41" i="2"/>
  <c r="AN61" i="15"/>
  <c r="AN60" i="15"/>
  <c r="AN78" i="2" s="1"/>
  <c r="AL98" i="9"/>
  <c r="AL99" i="9"/>
  <c r="AM90" i="9"/>
  <c r="AM127" i="1"/>
  <c r="AN97" i="9"/>
  <c r="AN126" i="3"/>
  <c r="AO127" i="3"/>
  <c r="AO114" i="9"/>
  <c r="AO113" i="9"/>
  <c r="AO101" i="12"/>
  <c r="AO53" i="12" s="1"/>
  <c r="AM31" i="1"/>
  <c r="AN146" i="14"/>
  <c r="AO138" i="14"/>
  <c r="AN17" i="13"/>
  <c r="AN15" i="13"/>
  <c r="AN153" i="2"/>
  <c r="AP8" i="14"/>
  <c r="AO14" i="14"/>
  <c r="AM81" i="9"/>
  <c r="AM64" i="9"/>
  <c r="AM65" i="9" s="1"/>
  <c r="AM125" i="3"/>
  <c r="AN62" i="12"/>
  <c r="AN56" i="12" s="1"/>
  <c r="AQ12" i="14"/>
  <c r="AQ133" i="14"/>
  <c r="AQ140" i="14"/>
  <c r="AQ141" i="14" s="1"/>
  <c r="AP73" i="2"/>
  <c r="AP142" i="14"/>
  <c r="AP163" i="2" s="1"/>
  <c r="AL86" i="1"/>
  <c r="AL65" i="16"/>
  <c r="AL57" i="16" s="1"/>
  <c r="AO79" i="13"/>
  <c r="AO62" i="13"/>
  <c r="AO81" i="13"/>
  <c r="AO147" i="2"/>
  <c r="AO265" i="9"/>
  <c r="AO226" i="2"/>
  <c r="AO206" i="2" s="1"/>
  <c r="AO274" i="9"/>
  <c r="AP272" i="9"/>
  <c r="AO275" i="9"/>
  <c r="AO81" i="3"/>
  <c r="AO96" i="15"/>
  <c r="AP95" i="13"/>
  <c r="AP148" i="2"/>
  <c r="AP97" i="13"/>
  <c r="AO69" i="16"/>
  <c r="AO53" i="16" s="1"/>
  <c r="AN90" i="2"/>
  <c r="AO76" i="16"/>
  <c r="AO77" i="16" s="1"/>
  <c r="AN78" i="16"/>
  <c r="AQ108" i="9"/>
  <c r="AQ101" i="9"/>
  <c r="AN59" i="9"/>
  <c r="AN53" i="9"/>
  <c r="AN54" i="15"/>
  <c r="AO138" i="13"/>
  <c r="AJ32" i="1"/>
  <c r="AJ17" i="10"/>
  <c r="AJ18" i="11"/>
  <c r="AN249" i="2"/>
  <c r="AN144" i="9"/>
  <c r="AP47" i="9"/>
  <c r="AM80" i="15"/>
  <c r="AM80" i="3"/>
  <c r="AM79" i="3" s="1"/>
  <c r="AM77" i="3" s="1"/>
  <c r="AM63" i="15"/>
  <c r="AM64" i="15" s="1"/>
  <c r="AN144" i="2"/>
  <c r="AL73" i="1"/>
  <c r="AL71" i="1" s="1"/>
  <c r="AM224" i="9"/>
  <c r="AM220" i="9" s="1"/>
  <c r="AM225" i="9"/>
  <c r="AM218" i="9"/>
  <c r="AM223" i="9" s="1"/>
  <c r="AO269" i="2"/>
  <c r="AO79" i="8"/>
  <c r="AQ124" i="9"/>
  <c r="AP28" i="15"/>
  <c r="AP109" i="13"/>
  <c r="AQ101" i="13" s="1"/>
  <c r="AM95" i="3"/>
  <c r="AM128" i="16"/>
  <c r="AO58" i="1"/>
  <c r="AO130" i="13"/>
  <c r="AO96" i="13"/>
  <c r="AO59" i="3"/>
  <c r="AN53" i="16"/>
  <c r="AV138" i="16"/>
  <c r="AP193" i="9"/>
  <c r="AP194" i="9" s="1"/>
  <c r="AP185" i="9"/>
  <c r="AP199" i="9" s="1"/>
  <c r="AP108" i="11"/>
  <c r="AP109" i="11" s="1"/>
  <c r="AL29" i="3"/>
  <c r="AJ18" i="13"/>
  <c r="AJ52" i="1"/>
  <c r="AM111" i="14"/>
  <c r="AM160" i="2"/>
  <c r="AM157" i="2" s="1"/>
  <c r="AM155" i="2" s="1"/>
  <c r="AK42" i="9"/>
  <c r="AJ51" i="9"/>
  <c r="AO28" i="11"/>
  <c r="AM145" i="9"/>
  <c r="AM129" i="3"/>
  <c r="AP125" i="12"/>
  <c r="AO61" i="13"/>
  <c r="AO60" i="13"/>
  <c r="AO56" i="2" s="1"/>
  <c r="AO257" i="9"/>
  <c r="AO249" i="9" s="1"/>
  <c r="AR37" i="11"/>
  <c r="AP44" i="8"/>
  <c r="AP45" i="8" s="1"/>
  <c r="AN95" i="12"/>
  <c r="AN137" i="2"/>
  <c r="AN135" i="2" s="1"/>
  <c r="AN97" i="12"/>
  <c r="AO92" i="12"/>
  <c r="AO93" i="12" s="1"/>
  <c r="AO93" i="10" s="1"/>
  <c r="AP133" i="16"/>
  <c r="AN129" i="16"/>
  <c r="AN127" i="16"/>
  <c r="AN184" i="2"/>
  <c r="AN76" i="10"/>
  <c r="AM49" i="10"/>
  <c r="AO21" i="10"/>
  <c r="AM325" i="9"/>
  <c r="AM140" i="3"/>
  <c r="AO45" i="3"/>
  <c r="AO32" i="12"/>
  <c r="AP137" i="17"/>
  <c r="AO144" i="17"/>
  <c r="AN89" i="3"/>
  <c r="AN48" i="16"/>
  <c r="AM113" i="16"/>
  <c r="AM86" i="1" s="1"/>
  <c r="AM112" i="16"/>
  <c r="AM93" i="3"/>
  <c r="AM114" i="16"/>
  <c r="AM179" i="2"/>
  <c r="AM177" i="2" s="1"/>
  <c r="AO93" i="11"/>
  <c r="AP92" i="11" s="1"/>
  <c r="AN68" i="1"/>
  <c r="AN130" i="14"/>
  <c r="AN112" i="15"/>
  <c r="AN114" i="15"/>
  <c r="AN82" i="3"/>
  <c r="AN113" i="15"/>
  <c r="AN76" i="1" s="1"/>
  <c r="AM69" i="3"/>
  <c r="AM80" i="14"/>
  <c r="AO66" i="2"/>
  <c r="AP37" i="14"/>
  <c r="AP44" i="14"/>
  <c r="AP45" i="14"/>
  <c r="AO46" i="14"/>
  <c r="AM104" i="1"/>
  <c r="AL221" i="9"/>
  <c r="AL222" i="9"/>
  <c r="AN214" i="2"/>
  <c r="AN204" i="2" s="1"/>
  <c r="AN78" i="9"/>
  <c r="AN79" i="9"/>
  <c r="AO69" i="9"/>
  <c r="AO76" i="9"/>
  <c r="AK42" i="8"/>
  <c r="AJ51" i="8"/>
  <c r="AN130" i="12"/>
  <c r="AN48" i="1"/>
  <c r="AO137" i="9"/>
  <c r="AN146" i="9"/>
  <c r="AN120" i="1" s="1"/>
  <c r="AM145" i="15"/>
  <c r="AM145" i="10" s="1"/>
  <c r="AM72" i="1"/>
  <c r="AM18" i="15"/>
  <c r="AP13" i="11"/>
  <c r="AN101" i="10"/>
  <c r="AO76" i="15"/>
  <c r="AN79" i="2"/>
  <c r="AO77" i="15"/>
  <c r="AN78" i="15"/>
  <c r="AN78" i="10" s="1"/>
  <c r="AO69" i="15"/>
  <c r="AO53" i="15" s="1"/>
  <c r="AM129" i="17"/>
  <c r="AM195" i="2"/>
  <c r="AM127" i="17"/>
  <c r="AM63" i="17" s="1"/>
  <c r="AN124" i="17"/>
  <c r="AJ154" i="9"/>
  <c r="AI163" i="9"/>
  <c r="AN202" i="2"/>
  <c r="AP92" i="9"/>
  <c r="AP85" i="9"/>
  <c r="AO94" i="9"/>
  <c r="AO95" i="9"/>
  <c r="AO215" i="2"/>
  <c r="AO205" i="2" s="1"/>
  <c r="AO127" i="14"/>
  <c r="AO162" i="2"/>
  <c r="AO129" i="14"/>
  <c r="AM114" i="12"/>
  <c r="AM113" i="12"/>
  <c r="AM46" i="1" s="1"/>
  <c r="AM49" i="3"/>
  <c r="AM112" i="12"/>
  <c r="AL58" i="11"/>
  <c r="AL28" i="1"/>
  <c r="AO14" i="13"/>
  <c r="AP5" i="13"/>
  <c r="AO63" i="2"/>
  <c r="AO13" i="13"/>
  <c r="AP12" i="13" s="1"/>
  <c r="AO53" i="11"/>
  <c r="AM116" i="1"/>
  <c r="AN82" i="12"/>
  <c r="AN44" i="1"/>
  <c r="AT138" i="12"/>
  <c r="AO138" i="11"/>
  <c r="AL203" i="2"/>
  <c r="AL201" i="2" s="1"/>
  <c r="AP53" i="13"/>
  <c r="AM65" i="13"/>
  <c r="AM57" i="13" s="1"/>
  <c r="AN276" i="9"/>
  <c r="AN257" i="2"/>
  <c r="AN237" i="2" s="1"/>
  <c r="AM126" i="10"/>
  <c r="AP30" i="12"/>
  <c r="AP44" i="2"/>
  <c r="AQ28" i="12"/>
  <c r="AQ21" i="12"/>
  <c r="AH8" i="1"/>
  <c r="AH20" i="1"/>
  <c r="AL232" i="2"/>
  <c r="AP45" i="12"/>
  <c r="AM16" i="14"/>
  <c r="AM75" i="3"/>
  <c r="AN45" i="3"/>
  <c r="AN40" i="3"/>
  <c r="AN128" i="11"/>
  <c r="AO141" i="9"/>
  <c r="AP133" i="9" s="1"/>
  <c r="AM85" i="1"/>
  <c r="AM98" i="16"/>
  <c r="AN140" i="15"/>
  <c r="AN82" i="1"/>
  <c r="AM56" i="15"/>
  <c r="AN48" i="13"/>
  <c r="AN56" i="3"/>
  <c r="AL58" i="15"/>
  <c r="AN111" i="16"/>
  <c r="AN182" i="2"/>
  <c r="AP128" i="9"/>
  <c r="AP248" i="2"/>
  <c r="AO149" i="2"/>
  <c r="AO111" i="13"/>
  <c r="AM130" i="16"/>
  <c r="AM88" i="1"/>
  <c r="AK138" i="9"/>
  <c r="AJ147" i="9"/>
  <c r="AO55" i="1"/>
  <c r="AO98" i="13"/>
  <c r="AM236" i="2"/>
  <c r="AL35" i="3"/>
  <c r="AL33" i="3" s="1"/>
  <c r="AK18" i="13"/>
  <c r="AK52" i="1"/>
  <c r="AK51" i="1" s="1"/>
  <c r="AN108" i="14"/>
  <c r="AN109" i="14" s="1"/>
  <c r="AN109" i="10" s="1"/>
  <c r="AL49" i="8"/>
  <c r="AL145" i="3"/>
  <c r="AL144" i="3" s="1"/>
  <c r="AN32" i="2"/>
  <c r="AI18" i="10"/>
  <c r="AM239" i="2"/>
  <c r="AM237" i="2"/>
  <c r="AN256" i="2"/>
  <c r="AN236" i="2" s="1"/>
  <c r="AN262" i="9"/>
  <c r="AN260" i="9"/>
  <c r="AO45" i="16"/>
  <c r="AP44" i="16" s="1"/>
  <c r="AN260" i="2"/>
  <c r="AN240" i="2" s="1"/>
  <c r="AN326" i="9"/>
  <c r="AN131" i="1" s="1"/>
  <c r="AN324" i="9"/>
  <c r="AO45" i="13"/>
  <c r="AO45" i="10" s="1"/>
  <c r="AP37" i="10" s="1"/>
  <c r="AM31" i="3"/>
  <c r="AM17" i="3" s="1"/>
  <c r="AM16" i="10"/>
  <c r="AP92" i="17"/>
  <c r="AP93" i="17" s="1"/>
  <c r="AO94" i="17"/>
  <c r="AP85" i="17"/>
  <c r="AO102" i="2"/>
  <c r="AM98" i="17"/>
  <c r="AM95" i="1"/>
  <c r="AM97" i="10"/>
  <c r="AM79" i="10"/>
  <c r="AM80" i="10" s="1"/>
  <c r="AM102" i="3"/>
  <c r="AM80" i="17"/>
  <c r="AO47" i="17"/>
  <c r="AO49" i="17"/>
  <c r="AL23" i="1"/>
  <c r="AN145" i="17"/>
  <c r="AN196" i="2"/>
  <c r="AN143" i="17"/>
  <c r="AM146" i="17"/>
  <c r="AM99" i="1"/>
  <c r="AK66" i="10"/>
  <c r="AK58" i="10" s="1"/>
  <c r="AK58" i="17"/>
  <c r="AL32" i="10"/>
  <c r="AL22" i="3"/>
  <c r="AN50" i="17"/>
  <c r="AO30" i="17"/>
  <c r="AP28" i="17"/>
  <c r="AP29" i="17" s="1"/>
  <c r="AP21" i="17"/>
  <c r="AO99" i="2"/>
  <c r="AL144" i="10"/>
  <c r="AL30" i="3"/>
  <c r="AL16" i="3" s="1"/>
  <c r="AM113" i="2"/>
  <c r="AQ44" i="17"/>
  <c r="AP46" i="17"/>
  <c r="AQ45" i="17"/>
  <c r="AQ37" i="17"/>
  <c r="AL66" i="17"/>
  <c r="AL82" i="10"/>
  <c r="AP140" i="17"/>
  <c r="AP141" i="17" s="1"/>
  <c r="AO142" i="17"/>
  <c r="AP133" i="17"/>
  <c r="AO106" i="2"/>
  <c r="AM21" i="1"/>
  <c r="AM32" i="17"/>
  <c r="AM31" i="10"/>
  <c r="AM100" i="3"/>
  <c r="AN111" i="17"/>
  <c r="AN193" i="2"/>
  <c r="AN48" i="17"/>
  <c r="AP108" i="17"/>
  <c r="AP109" i="17" s="1"/>
  <c r="AO110" i="17"/>
  <c r="AO103" i="2"/>
  <c r="AP101" i="17"/>
  <c r="AN81" i="17"/>
  <c r="AN79" i="17"/>
  <c r="AN191" i="2"/>
  <c r="AK23" i="3"/>
  <c r="AK21" i="3" s="1"/>
  <c r="AK10" i="3"/>
  <c r="AL96" i="1"/>
  <c r="AL25" i="1" s="1"/>
  <c r="AL12" i="1" s="1"/>
  <c r="AL113" i="10"/>
  <c r="AL8" i="1"/>
  <c r="AL64" i="17"/>
  <c r="AL63" i="10"/>
  <c r="AL64" i="10" s="1"/>
  <c r="AN22" i="2"/>
  <c r="AM82" i="17"/>
  <c r="AM81" i="10"/>
  <c r="AM94" i="1"/>
  <c r="AL10" i="2"/>
  <c r="AL112" i="2"/>
  <c r="AL110" i="2" s="1"/>
  <c r="AM111" i="2"/>
  <c r="AM143" i="10"/>
  <c r="AM107" i="3"/>
  <c r="AM113" i="17"/>
  <c r="AM112" i="17"/>
  <c r="AM104" i="3"/>
  <c r="AM114" i="17"/>
  <c r="AL101" i="3"/>
  <c r="AL99" i="3" s="1"/>
  <c r="AL24" i="3"/>
  <c r="AP76" i="17"/>
  <c r="AP77" i="17" s="1"/>
  <c r="AO78" i="17"/>
  <c r="AP69" i="17"/>
  <c r="AO101" i="2"/>
  <c r="AO76" i="10"/>
  <c r="AL8" i="2"/>
  <c r="AK10" i="1"/>
  <c r="AN97" i="17"/>
  <c r="AN95" i="17"/>
  <c r="AN94" i="10"/>
  <c r="AN192" i="2"/>
  <c r="AN114" i="2" s="1"/>
  <c r="AN33" i="17"/>
  <c r="AN31" i="17"/>
  <c r="AN30" i="10"/>
  <c r="AN189" i="2"/>
  <c r="AM103" i="3"/>
  <c r="AM25" i="3" s="1"/>
  <c r="AM11" i="3" s="1"/>
  <c r="AM96" i="17"/>
  <c r="AM95" i="10"/>
  <c r="AM96" i="10" s="1"/>
  <c r="AM56" i="17"/>
  <c r="AM62" i="10"/>
  <c r="AM56" i="10" s="1"/>
  <c r="AL57" i="17"/>
  <c r="AM34" i="17"/>
  <c r="AM34" i="10" s="1"/>
  <c r="AM33" i="10"/>
  <c r="AQ37" i="9" l="1"/>
  <c r="AP46" i="9"/>
  <c r="AQ44" i="9"/>
  <c r="AQ45" i="9" s="1"/>
  <c r="AO78" i="1"/>
  <c r="AO130" i="15"/>
  <c r="AM98" i="10"/>
  <c r="AR92" i="13"/>
  <c r="AN50" i="10"/>
  <c r="AO78" i="8"/>
  <c r="AN24" i="2"/>
  <c r="AM230" i="9"/>
  <c r="AM58" i="11"/>
  <c r="AP85" i="11"/>
  <c r="AQ108" i="13"/>
  <c r="AQ109" i="13" s="1"/>
  <c r="AP145" i="16"/>
  <c r="AQ241" i="9"/>
  <c r="AP244" i="9"/>
  <c r="AP255" i="2"/>
  <c r="AP246" i="9"/>
  <c r="AP126" i="1" s="1"/>
  <c r="AM34" i="8"/>
  <c r="AM136" i="1" s="1"/>
  <c r="AM135" i="1" s="1"/>
  <c r="AM32" i="8"/>
  <c r="AM33" i="8" s="1"/>
  <c r="AO153" i="9"/>
  <c r="AN160" i="9"/>
  <c r="AM33" i="9"/>
  <c r="AM123" i="3"/>
  <c r="AM113" i="3" s="1"/>
  <c r="AP5" i="16"/>
  <c r="AN16" i="16"/>
  <c r="AN97" i="3"/>
  <c r="AO30" i="13"/>
  <c r="AP21" i="13"/>
  <c r="AO85" i="2"/>
  <c r="AO13" i="15"/>
  <c r="AP12" i="15" s="1"/>
  <c r="AO17" i="16"/>
  <c r="AO18" i="16" s="1"/>
  <c r="AO186" i="2"/>
  <c r="AO15" i="16"/>
  <c r="AL65" i="10"/>
  <c r="AL57" i="10" s="1"/>
  <c r="AN49" i="10"/>
  <c r="AQ94" i="13"/>
  <c r="AO92" i="10"/>
  <c r="AR93" i="13"/>
  <c r="AN133" i="2"/>
  <c r="AP69" i="8"/>
  <c r="AN146" i="13"/>
  <c r="AQ53" i="13"/>
  <c r="AQ60" i="13" s="1"/>
  <c r="AQ56" i="2" s="1"/>
  <c r="AR56" i="2" s="1"/>
  <c r="AN34" i="9"/>
  <c r="AN114" i="1" s="1"/>
  <c r="AO14" i="15"/>
  <c r="AQ124" i="13"/>
  <c r="AQ125" i="13" s="1"/>
  <c r="AM58" i="15"/>
  <c r="AP143" i="16"/>
  <c r="AP96" i="3" s="1"/>
  <c r="AQ140" i="16"/>
  <c r="AQ141" i="16" s="1"/>
  <c r="AK131" i="9"/>
  <c r="AL122" i="9"/>
  <c r="AL26" i="9"/>
  <c r="AK35" i="9"/>
  <c r="AP242" i="9"/>
  <c r="AN49" i="1"/>
  <c r="AN146" i="12"/>
  <c r="AO40" i="2"/>
  <c r="AO142" i="11"/>
  <c r="AO304" i="9"/>
  <c r="AO305" i="9" s="1"/>
  <c r="AO297" i="9" s="1"/>
  <c r="AO135" i="3"/>
  <c r="AO245" i="9"/>
  <c r="AP126" i="15"/>
  <c r="AQ124" i="15"/>
  <c r="AP83" i="2"/>
  <c r="AN145" i="11"/>
  <c r="AN130" i="2"/>
  <c r="AN143" i="11"/>
  <c r="AN41" i="3" s="1"/>
  <c r="AO29" i="13"/>
  <c r="AP28" i="13" s="1"/>
  <c r="AN35" i="8"/>
  <c r="AN28" i="8"/>
  <c r="AN29" i="8"/>
  <c r="AN310" i="9"/>
  <c r="AN130" i="1" s="1"/>
  <c r="AN110" i="1" s="1"/>
  <c r="AN308" i="9"/>
  <c r="AN259" i="2"/>
  <c r="AN239" i="2" s="1"/>
  <c r="AJ18" i="10"/>
  <c r="AJ67" i="9"/>
  <c r="AO55" i="2"/>
  <c r="AO22" i="2" s="1"/>
  <c r="AL58" i="16"/>
  <c r="AR92" i="15"/>
  <c r="AR93" i="15" s="1"/>
  <c r="AP69" i="12"/>
  <c r="AO46" i="2"/>
  <c r="AP76" i="12"/>
  <c r="AO78" i="12"/>
  <c r="AO128" i="15"/>
  <c r="AO84" i="3"/>
  <c r="AQ224" i="2"/>
  <c r="AR224" i="2" s="1"/>
  <c r="AQ243" i="9"/>
  <c r="AM162" i="9"/>
  <c r="AM121" i="1" s="1"/>
  <c r="AM111" i="1" s="1"/>
  <c r="AM161" i="9"/>
  <c r="AM130" i="3"/>
  <c r="AM120" i="3" s="1"/>
  <c r="AO142" i="12"/>
  <c r="AO51" i="2"/>
  <c r="AO141" i="12"/>
  <c r="AP133" i="12" s="1"/>
  <c r="AP140" i="12"/>
  <c r="AP141" i="12" s="1"/>
  <c r="AN297" i="9"/>
  <c r="AN311" i="9" s="1"/>
  <c r="AN231" i="9" s="1"/>
  <c r="AO77" i="12"/>
  <c r="AP12" i="16"/>
  <c r="AN208" i="2"/>
  <c r="AO141" i="11"/>
  <c r="AP140" i="11" s="1"/>
  <c r="AP125" i="15"/>
  <c r="AQ117" i="15" s="1"/>
  <c r="AN53" i="10"/>
  <c r="AN54" i="10" s="1"/>
  <c r="AM18" i="10"/>
  <c r="AN13" i="17"/>
  <c r="AN13" i="10" s="1"/>
  <c r="AO5" i="10" s="1"/>
  <c r="AN107" i="2"/>
  <c r="AN30" i="2" s="1"/>
  <c r="AN14" i="17"/>
  <c r="AN12" i="10"/>
  <c r="AM127" i="10"/>
  <c r="AM128" i="10" s="1"/>
  <c r="AN61" i="17"/>
  <c r="AM65" i="17"/>
  <c r="AN54" i="17"/>
  <c r="AK12" i="1"/>
  <c r="AL15" i="1"/>
  <c r="AL9" i="2"/>
  <c r="AL7" i="2" s="1"/>
  <c r="AK9" i="3"/>
  <c r="AK7" i="3" s="1"/>
  <c r="AM118" i="2"/>
  <c r="AM15" i="2" s="1"/>
  <c r="AO69" i="10"/>
  <c r="AL15" i="3"/>
  <c r="AM16" i="2"/>
  <c r="AK7" i="2"/>
  <c r="AQ125" i="12"/>
  <c r="AQ92" i="11"/>
  <c r="AP94" i="11"/>
  <c r="AP36" i="2"/>
  <c r="AP93" i="11"/>
  <c r="AQ85" i="11" s="1"/>
  <c r="AO263" i="9"/>
  <c r="AP35" i="2"/>
  <c r="AP78" i="11"/>
  <c r="AP110" i="15"/>
  <c r="AP81" i="2"/>
  <c r="AP88" i="2"/>
  <c r="AP46" i="16"/>
  <c r="AO60" i="12"/>
  <c r="AO45" i="2" s="1"/>
  <c r="AO61" i="12"/>
  <c r="AO54" i="12"/>
  <c r="AL138" i="9"/>
  <c r="AK147" i="9"/>
  <c r="AN112" i="16"/>
  <c r="AN113" i="16"/>
  <c r="AN86" i="1" s="1"/>
  <c r="AN114" i="16"/>
  <c r="AN93" i="3"/>
  <c r="AQ97" i="13"/>
  <c r="AQ148" i="2"/>
  <c r="AR148" i="2" s="1"/>
  <c r="AQ95" i="13"/>
  <c r="AP134" i="2"/>
  <c r="AP33" i="12"/>
  <c r="AP34" i="12" s="1"/>
  <c r="AP31" i="12"/>
  <c r="AO61" i="11"/>
  <c r="AO60" i="11"/>
  <c r="AO34" i="2" s="1"/>
  <c r="AO54" i="11"/>
  <c r="AN126" i="17"/>
  <c r="AN105" i="2"/>
  <c r="AN28" i="2" s="1"/>
  <c r="AN124" i="10"/>
  <c r="AO61" i="15"/>
  <c r="AO60" i="15"/>
  <c r="AO78" i="2" s="1"/>
  <c r="AO79" i="2"/>
  <c r="AP76" i="15"/>
  <c r="AO78" i="15"/>
  <c r="AP69" i="15"/>
  <c r="AO79" i="9"/>
  <c r="AO214" i="2"/>
  <c r="AO204" i="2" s="1"/>
  <c r="AN95" i="3"/>
  <c r="AN128" i="16"/>
  <c r="AN98" i="12"/>
  <c r="AN45" i="1"/>
  <c r="AO30" i="11"/>
  <c r="AO33" i="2"/>
  <c r="AM71" i="3"/>
  <c r="AM26" i="3" s="1"/>
  <c r="AM112" i="14"/>
  <c r="AM113" i="14"/>
  <c r="AM114" i="14"/>
  <c r="AW138" i="16"/>
  <c r="AN61" i="16"/>
  <c r="AO54" i="16"/>
  <c r="AN60" i="16"/>
  <c r="AN89" i="2" s="1"/>
  <c r="AN87" i="2" s="1"/>
  <c r="AN54" i="16"/>
  <c r="AP77" i="2"/>
  <c r="AP30" i="15"/>
  <c r="AQ47" i="9"/>
  <c r="AO90" i="2"/>
  <c r="AP76" i="16"/>
  <c r="AO78" i="16"/>
  <c r="AO78" i="10" s="1"/>
  <c r="AP69" i="16"/>
  <c r="AP53" i="16" s="1"/>
  <c r="AP54" i="16" s="1"/>
  <c r="AO54" i="1"/>
  <c r="AO82" i="13"/>
  <c r="AL83" i="1"/>
  <c r="AL81" i="1" s="1"/>
  <c r="AN64" i="3"/>
  <c r="AN16" i="13"/>
  <c r="AO106" i="9"/>
  <c r="AO118" i="1"/>
  <c r="AM222" i="9"/>
  <c r="AM221" i="9"/>
  <c r="AL117" i="1"/>
  <c r="AL66" i="9"/>
  <c r="AP17" i="11"/>
  <c r="AP131" i="2"/>
  <c r="AP15" i="11"/>
  <c r="AN96" i="11"/>
  <c r="AN37" i="3"/>
  <c r="AP14" i="12"/>
  <c r="AP52" i="2"/>
  <c r="AN18" i="15"/>
  <c r="AN72" i="1"/>
  <c r="AO29" i="11"/>
  <c r="AO29" i="10" s="1"/>
  <c r="AN60" i="14"/>
  <c r="AN61" i="14"/>
  <c r="AN54" i="14"/>
  <c r="AN82" i="14"/>
  <c r="AN64" i="1"/>
  <c r="AP138" i="15"/>
  <c r="AN48" i="8"/>
  <c r="AN50" i="8"/>
  <c r="AX41" i="9"/>
  <c r="AP37" i="13"/>
  <c r="AO40" i="3"/>
  <c r="AO128" i="11"/>
  <c r="AN65" i="11"/>
  <c r="AN57" i="11" s="1"/>
  <c r="AN34" i="1"/>
  <c r="AN82" i="11"/>
  <c r="AN62" i="1"/>
  <c r="AN18" i="14"/>
  <c r="AN104" i="1"/>
  <c r="AN125" i="17"/>
  <c r="AN125" i="10" s="1"/>
  <c r="AM43" i="1"/>
  <c r="AM41" i="1" s="1"/>
  <c r="AO17" i="15"/>
  <c r="AO175" i="2"/>
  <c r="AO15" i="15"/>
  <c r="AO97" i="11"/>
  <c r="AO95" i="11"/>
  <c r="AO126" i="2"/>
  <c r="AQ61" i="2"/>
  <c r="AR61" i="2" s="1"/>
  <c r="AQ126" i="13"/>
  <c r="AP127" i="13"/>
  <c r="AP151" i="2"/>
  <c r="AP129" i="13"/>
  <c r="AO129" i="16"/>
  <c r="AO127" i="16"/>
  <c r="AO184" i="2"/>
  <c r="AO258" i="9"/>
  <c r="AO128" i="12"/>
  <c r="AO51" i="3"/>
  <c r="AN34" i="3"/>
  <c r="AN32" i="11"/>
  <c r="AT73" i="9"/>
  <c r="AO197" i="9"/>
  <c r="AO133" i="3"/>
  <c r="AP140" i="9"/>
  <c r="AP141" i="9" s="1"/>
  <c r="AO142" i="9"/>
  <c r="AM49" i="8"/>
  <c r="AM145" i="3"/>
  <c r="AM144" i="3" s="1"/>
  <c r="AP137" i="14"/>
  <c r="AO144" i="14"/>
  <c r="AO143" i="14" s="1"/>
  <c r="AO74" i="3" s="1"/>
  <c r="AO145" i="14"/>
  <c r="AO69" i="1" s="1"/>
  <c r="AP49" i="12"/>
  <c r="AP50" i="12" s="1"/>
  <c r="AP47" i="12"/>
  <c r="AP48" i="12" s="1"/>
  <c r="AP114" i="9"/>
  <c r="AP127" i="3"/>
  <c r="AP113" i="9"/>
  <c r="AP45" i="16"/>
  <c r="AQ37" i="16" s="1"/>
  <c r="AO130" i="9"/>
  <c r="AO119" i="1" s="1"/>
  <c r="AP121" i="9"/>
  <c r="AP129" i="2"/>
  <c r="AP129" i="11"/>
  <c r="AP127" i="11"/>
  <c r="AP69" i="11"/>
  <c r="AP53" i="11" s="1"/>
  <c r="AN112" i="12"/>
  <c r="AN114" i="12"/>
  <c r="AN113" i="12"/>
  <c r="AN49" i="3"/>
  <c r="AO31" i="9"/>
  <c r="AP21" i="9"/>
  <c r="AP28" i="9"/>
  <c r="AO212" i="2"/>
  <c r="AO30" i="9"/>
  <c r="AQ140" i="13"/>
  <c r="AQ141" i="13" s="1"/>
  <c r="AN65" i="13"/>
  <c r="AN57" i="13" s="1"/>
  <c r="AP47" i="15"/>
  <c r="AP48" i="15" s="1"/>
  <c r="AP49" i="15"/>
  <c r="AP50" i="15" s="1"/>
  <c r="AL58" i="14"/>
  <c r="AR47" i="11"/>
  <c r="AR48" i="11" s="1"/>
  <c r="AO111" i="12"/>
  <c r="AO138" i="2"/>
  <c r="AQ124" i="14"/>
  <c r="AQ117" i="12"/>
  <c r="AP85" i="10"/>
  <c r="AN127" i="1"/>
  <c r="AM114" i="10"/>
  <c r="AL93" i="1"/>
  <c r="AL91" i="1" s="1"/>
  <c r="AN140" i="3"/>
  <c r="AN325" i="9"/>
  <c r="AQ30" i="12"/>
  <c r="AN137" i="3"/>
  <c r="AN117" i="3" s="1"/>
  <c r="AN278" i="9"/>
  <c r="AN128" i="1" s="1"/>
  <c r="AN108" i="1" s="1"/>
  <c r="AN277" i="9"/>
  <c r="AU138" i="12"/>
  <c r="AP13" i="13"/>
  <c r="AQ12" i="13" s="1"/>
  <c r="AO130" i="14"/>
  <c r="AO68" i="1"/>
  <c r="AM128" i="17"/>
  <c r="AM106" i="3"/>
  <c r="AM101" i="3" s="1"/>
  <c r="AM99" i="3" s="1"/>
  <c r="AN79" i="15"/>
  <c r="AN81" i="15"/>
  <c r="AN62" i="15"/>
  <c r="AN56" i="15" s="1"/>
  <c r="AN169" i="2"/>
  <c r="AM79" i="1"/>
  <c r="AM71" i="1" s="1"/>
  <c r="AM146" i="15"/>
  <c r="AO77" i="9"/>
  <c r="AP69" i="9" s="1"/>
  <c r="AQ44" i="14"/>
  <c r="AQ37" i="14"/>
  <c r="AP46" i="14"/>
  <c r="AP66" i="2"/>
  <c r="AQ45" i="14"/>
  <c r="AM63" i="14"/>
  <c r="AM64" i="14" s="1"/>
  <c r="AN130" i="16"/>
  <c r="AN88" i="1"/>
  <c r="AQ127" i="9"/>
  <c r="AQ217" i="2"/>
  <c r="AP269" i="2"/>
  <c r="AQ69" i="8"/>
  <c r="AP78" i="8"/>
  <c r="AP79" i="8"/>
  <c r="AQ76" i="8"/>
  <c r="AQ77" i="8" s="1"/>
  <c r="AP138" i="13"/>
  <c r="AQ111" i="9"/>
  <c r="AQ216" i="2"/>
  <c r="AP96" i="13"/>
  <c r="AP59" i="3"/>
  <c r="AO56" i="13"/>
  <c r="AQ142" i="14"/>
  <c r="AQ163" i="2" s="1"/>
  <c r="AR163" i="2" s="1"/>
  <c r="AR133" i="14"/>
  <c r="AR141" i="14"/>
  <c r="AQ73" i="2"/>
  <c r="AR73" i="2" s="1"/>
  <c r="AR140" i="14"/>
  <c r="AO164" i="2"/>
  <c r="AO17" i="14"/>
  <c r="AO15" i="14"/>
  <c r="AN52" i="1"/>
  <c r="AN18" i="13"/>
  <c r="AM125" i="1"/>
  <c r="AM123" i="1" s="1"/>
  <c r="AQ12" i="11"/>
  <c r="AQ13" i="11" s="1"/>
  <c r="AN98" i="11"/>
  <c r="AN35" i="1"/>
  <c r="AO95" i="14"/>
  <c r="AO97" i="14"/>
  <c r="AO159" i="2"/>
  <c r="AK18" i="10"/>
  <c r="AP40" i="8"/>
  <c r="AQ40" i="8" s="1"/>
  <c r="AO47" i="8"/>
  <c r="AQ109" i="9"/>
  <c r="AQ110" i="9" s="1"/>
  <c r="AO89" i="1"/>
  <c r="AO146" i="16"/>
  <c r="AO47" i="13"/>
  <c r="AO49" i="13"/>
  <c r="AO50" i="13" s="1"/>
  <c r="AO145" i="2"/>
  <c r="AN80" i="11"/>
  <c r="AN63" i="11"/>
  <c r="AN64" i="11" s="1"/>
  <c r="AN36" i="3"/>
  <c r="AN233" i="2"/>
  <c r="AK57" i="9"/>
  <c r="AK58" i="9"/>
  <c r="AP94" i="16"/>
  <c r="AP91" i="2"/>
  <c r="AM66" i="12"/>
  <c r="AN18" i="12"/>
  <c r="AN42" i="1"/>
  <c r="AO158" i="2"/>
  <c r="AO81" i="14"/>
  <c r="AO79" i="14"/>
  <c r="AP109" i="15"/>
  <c r="AQ108" i="15" s="1"/>
  <c r="AO171" i="2"/>
  <c r="AO111" i="15"/>
  <c r="AO78" i="3"/>
  <c r="AO32" i="15"/>
  <c r="AN147" i="3"/>
  <c r="AN81" i="8"/>
  <c r="AN82" i="8"/>
  <c r="AN138" i="1" s="1"/>
  <c r="AQ44" i="12"/>
  <c r="AO118" i="3"/>
  <c r="AO49" i="16"/>
  <c r="AO178" i="2"/>
  <c r="AO47" i="16"/>
  <c r="AO47" i="10" s="1"/>
  <c r="AO48" i="10" s="1"/>
  <c r="AQ144" i="16"/>
  <c r="AR137" i="16"/>
  <c r="AP77" i="11"/>
  <c r="AQ69" i="11" s="1"/>
  <c r="AM252" i="2"/>
  <c r="AO42" i="3"/>
  <c r="AO16" i="11"/>
  <c r="AO144" i="15"/>
  <c r="AP137" i="15"/>
  <c r="AM66" i="14"/>
  <c r="AM66" i="16"/>
  <c r="AQ45" i="15"/>
  <c r="AR37" i="15" s="1"/>
  <c r="AS44" i="11"/>
  <c r="AS45" i="11" s="1"/>
  <c r="AP101" i="12"/>
  <c r="AQ125" i="14"/>
  <c r="AQ124" i="12"/>
  <c r="AQ170" i="2"/>
  <c r="AR170" i="2" s="1"/>
  <c r="AQ97" i="15"/>
  <c r="AQ95" i="15"/>
  <c r="AQ192" i="9"/>
  <c r="AP108" i="16"/>
  <c r="AN11" i="2"/>
  <c r="AN254" i="2"/>
  <c r="AP238" i="2"/>
  <c r="AP138" i="11"/>
  <c r="AP63" i="2"/>
  <c r="AP14" i="13"/>
  <c r="AO153" i="2"/>
  <c r="AO17" i="13"/>
  <c r="AO15" i="13"/>
  <c r="AO246" i="2"/>
  <c r="AO96" i="9"/>
  <c r="AP95" i="9"/>
  <c r="AP215" i="2"/>
  <c r="AK154" i="9"/>
  <c r="AJ163" i="9"/>
  <c r="AO53" i="9"/>
  <c r="AO59" i="9"/>
  <c r="AQ137" i="17"/>
  <c r="AP144" i="17"/>
  <c r="AN48" i="3"/>
  <c r="AN46" i="3" s="1"/>
  <c r="AN96" i="12"/>
  <c r="AM119" i="3"/>
  <c r="AK51" i="9"/>
  <c r="AL42" i="9"/>
  <c r="AJ51" i="1"/>
  <c r="AN129" i="3"/>
  <c r="AN145" i="9"/>
  <c r="AJ31" i="1"/>
  <c r="AJ21" i="1"/>
  <c r="AO60" i="16"/>
  <c r="AO89" i="2" s="1"/>
  <c r="AO87" i="2" s="1"/>
  <c r="AO61" i="16"/>
  <c r="AO276" i="9"/>
  <c r="AO257" i="2"/>
  <c r="AO237" i="2" s="1"/>
  <c r="AM58" i="13"/>
  <c r="AO63" i="13"/>
  <c r="AO64" i="13" s="1"/>
  <c r="AO58" i="3"/>
  <c r="AO80" i="13"/>
  <c r="AM115" i="3"/>
  <c r="AM124" i="3"/>
  <c r="AQ8" i="14"/>
  <c r="AR8" i="14" s="1"/>
  <c r="AS8" i="14" s="1"/>
  <c r="AT8" i="14" s="1"/>
  <c r="AU8" i="14" s="1"/>
  <c r="AV8" i="14" s="1"/>
  <c r="AW8" i="14" s="1"/>
  <c r="AX8" i="14" s="1"/>
  <c r="AY8" i="14" s="1"/>
  <c r="AZ8" i="14" s="1"/>
  <c r="BA8" i="14" s="1"/>
  <c r="BB8" i="14" s="1"/>
  <c r="BC8" i="14" s="1"/>
  <c r="BD8" i="14" s="1"/>
  <c r="BE8" i="14" s="1"/>
  <c r="BF8" i="14" s="1"/>
  <c r="BG8" i="14" s="1"/>
  <c r="BH8" i="14" s="1"/>
  <c r="BI8" i="14" s="1"/>
  <c r="BJ8" i="14" s="1"/>
  <c r="BK8" i="14" s="1"/>
  <c r="BL8" i="14" s="1"/>
  <c r="BM8" i="14" s="1"/>
  <c r="BN8" i="14" s="1"/>
  <c r="BO8" i="14" s="1"/>
  <c r="AP14" i="14"/>
  <c r="AP138" i="14"/>
  <c r="AO146" i="14"/>
  <c r="AN90" i="9"/>
  <c r="AM98" i="9"/>
  <c r="AM99" i="9"/>
  <c r="AO54" i="15"/>
  <c r="AQ5" i="11"/>
  <c r="AL63" i="1"/>
  <c r="AL61" i="1" s="1"/>
  <c r="AO17" i="12"/>
  <c r="AO142" i="2"/>
  <c r="AO15" i="12"/>
  <c r="AO229" i="2"/>
  <c r="AO209" i="2" s="1"/>
  <c r="AO323" i="9"/>
  <c r="AP159" i="9"/>
  <c r="AP219" i="2"/>
  <c r="AN16" i="15"/>
  <c r="AN86" i="3"/>
  <c r="AI20" i="1"/>
  <c r="AI8" i="1"/>
  <c r="AI7" i="1" s="1"/>
  <c r="AO54" i="2"/>
  <c r="AO38" i="1"/>
  <c r="AO130" i="11"/>
  <c r="AN124" i="2"/>
  <c r="AN75" i="3"/>
  <c r="AN16" i="14"/>
  <c r="AN33" i="9"/>
  <c r="AN123" i="3"/>
  <c r="AM134" i="3"/>
  <c r="AM132" i="3" s="1"/>
  <c r="AK107" i="1"/>
  <c r="AK115" i="1"/>
  <c r="AK113" i="1" s="1"/>
  <c r="AO97" i="16"/>
  <c r="AO95" i="16"/>
  <c r="AO181" i="2"/>
  <c r="AM90" i="3"/>
  <c r="AM88" i="3" s="1"/>
  <c r="AN16" i="12"/>
  <c r="AN53" i="3"/>
  <c r="AP81" i="3"/>
  <c r="AP96" i="15"/>
  <c r="AP157" i="9"/>
  <c r="AP158" i="9" s="1"/>
  <c r="AP256" i="9"/>
  <c r="AP257" i="9" s="1"/>
  <c r="AM108" i="1"/>
  <c r="AO48" i="1"/>
  <c r="AO130" i="12"/>
  <c r="AP68" i="2"/>
  <c r="AP78" i="14"/>
  <c r="AQ69" i="14"/>
  <c r="AQ76" i="14"/>
  <c r="AQ77" i="14"/>
  <c r="AP101" i="15"/>
  <c r="AQ110" i="13"/>
  <c r="AO249" i="2"/>
  <c r="AO144" i="9"/>
  <c r="AM271" i="2"/>
  <c r="AQ37" i="12"/>
  <c r="AM74" i="8"/>
  <c r="AL83" i="8"/>
  <c r="AP37" i="16"/>
  <c r="AQ76" i="13"/>
  <c r="AQ77" i="13" s="1"/>
  <c r="AM234" i="2"/>
  <c r="AM242" i="2"/>
  <c r="AO125" i="2"/>
  <c r="AO124" i="2" s="1"/>
  <c r="AO81" i="11"/>
  <c r="AO79" i="11"/>
  <c r="AO62" i="11"/>
  <c r="AO18" i="11"/>
  <c r="AN53" i="1"/>
  <c r="AN92" i="3"/>
  <c r="AN96" i="16"/>
  <c r="AN67" i="3"/>
  <c r="AN48" i="14"/>
  <c r="AM83" i="1"/>
  <c r="AM81" i="1" s="1"/>
  <c r="AR137" i="12"/>
  <c r="AQ144" i="12"/>
  <c r="AQ46" i="15"/>
  <c r="AR44" i="15"/>
  <c r="AQ95" i="2"/>
  <c r="AR95" i="2" s="1"/>
  <c r="AQ142" i="16"/>
  <c r="AQ185" i="2" s="1"/>
  <c r="AR185" i="2" s="1"/>
  <c r="AR140" i="16"/>
  <c r="AR133" i="16"/>
  <c r="AS37" i="11"/>
  <c r="AP108" i="12"/>
  <c r="AP109" i="12" s="1"/>
  <c r="AO77" i="10"/>
  <c r="AP69" i="10" s="1"/>
  <c r="AT80" i="2"/>
  <c r="AS85" i="15"/>
  <c r="AR94" i="15"/>
  <c r="AS92" i="15"/>
  <c r="AO321" i="9"/>
  <c r="AO322" i="9" s="1"/>
  <c r="AQ185" i="9"/>
  <c r="AQ199" i="9" s="1"/>
  <c r="AO111" i="16"/>
  <c r="AO182" i="2"/>
  <c r="AO24" i="2"/>
  <c r="AM111" i="10"/>
  <c r="AM112" i="10" s="1"/>
  <c r="AN47" i="10"/>
  <c r="AN48" i="10" s="1"/>
  <c r="AM190" i="2"/>
  <c r="AM188" i="2" s="1"/>
  <c r="AO28" i="10"/>
  <c r="AM146" i="10"/>
  <c r="AO46" i="10"/>
  <c r="AM24" i="1"/>
  <c r="AN261" i="9"/>
  <c r="AN136" i="3"/>
  <c r="AN228" i="9"/>
  <c r="AN229" i="9" s="1"/>
  <c r="AN70" i="2"/>
  <c r="AN26" i="2" s="1"/>
  <c r="AO108" i="14"/>
  <c r="AO109" i="14"/>
  <c r="AO109" i="10" s="1"/>
  <c r="AN110" i="14"/>
  <c r="AO101" i="14"/>
  <c r="AO53" i="14" s="1"/>
  <c r="AO54" i="14" s="1"/>
  <c r="AN108" i="10"/>
  <c r="AO101" i="10" s="1"/>
  <c r="AO113" i="13"/>
  <c r="AO56" i="1" s="1"/>
  <c r="AO114" i="13"/>
  <c r="AO112" i="13"/>
  <c r="AO60" i="3"/>
  <c r="AP128" i="3"/>
  <c r="AP118" i="3" s="1"/>
  <c r="AP13" i="3" s="1"/>
  <c r="AP129" i="9"/>
  <c r="AN142" i="15"/>
  <c r="AN143" i="15" s="1"/>
  <c r="AN84" i="2"/>
  <c r="AN29" i="2" s="1"/>
  <c r="AN140" i="10"/>
  <c r="AN141" i="15"/>
  <c r="AN141" i="10" s="1"/>
  <c r="AH7" i="1"/>
  <c r="AT58" i="2"/>
  <c r="AS92" i="13"/>
  <c r="AS93" i="13" s="1"/>
  <c r="AR94" i="13"/>
  <c r="AS85" i="13"/>
  <c r="AQ29" i="12"/>
  <c r="AR28" i="12" s="1"/>
  <c r="AP60" i="13"/>
  <c r="AP56" i="2" s="1"/>
  <c r="AQ54" i="13"/>
  <c r="AP61" i="13"/>
  <c r="AM106" i="1"/>
  <c r="AO128" i="14"/>
  <c r="AO73" i="3"/>
  <c r="AP93" i="9"/>
  <c r="AQ85" i="9" s="1"/>
  <c r="AM129" i="10"/>
  <c r="AM130" i="17"/>
  <c r="AM130" i="10" s="1"/>
  <c r="AM98" i="1"/>
  <c r="AP137" i="9"/>
  <c r="AO146" i="9"/>
  <c r="AO120" i="1" s="1"/>
  <c r="AK51" i="8"/>
  <c r="AL42" i="8"/>
  <c r="AN80" i="9"/>
  <c r="AN245" i="2"/>
  <c r="AN63" i="9"/>
  <c r="AN82" i="9"/>
  <c r="AO156" i="2"/>
  <c r="AO47" i="14"/>
  <c r="AO49" i="14"/>
  <c r="AO50" i="14" s="1"/>
  <c r="AM68" i="3"/>
  <c r="AM66" i="3" s="1"/>
  <c r="AO94" i="12"/>
  <c r="AO47" i="2"/>
  <c r="AO25" i="2" s="1"/>
  <c r="AP85" i="12"/>
  <c r="AP92" i="12"/>
  <c r="AP92" i="10" s="1"/>
  <c r="AQ37" i="8"/>
  <c r="AQ44" i="8"/>
  <c r="AQ45" i="8" s="1"/>
  <c r="AP46" i="8"/>
  <c r="AP54" i="13"/>
  <c r="AP37" i="2"/>
  <c r="AQ101" i="11"/>
  <c r="AP110" i="11"/>
  <c r="AQ109" i="11"/>
  <c r="AQ108" i="11"/>
  <c r="AO274" i="2"/>
  <c r="AO80" i="8"/>
  <c r="AM223" i="2"/>
  <c r="AM226" i="9"/>
  <c r="AP48" i="9"/>
  <c r="AP49" i="9" s="1"/>
  <c r="AP50" i="9"/>
  <c r="AN60" i="9"/>
  <c r="AO54" i="9"/>
  <c r="AN61" i="9"/>
  <c r="AN54" i="9"/>
  <c r="AN180" i="2"/>
  <c r="AN113" i="2" s="1"/>
  <c r="AN62" i="16"/>
  <c r="AN56" i="16" s="1"/>
  <c r="AN81" i="16"/>
  <c r="AN79" i="16"/>
  <c r="AP98" i="13"/>
  <c r="AP55" i="1"/>
  <c r="AP275" i="9"/>
  <c r="AP226" i="2"/>
  <c r="AP206" i="2" s="1"/>
  <c r="AP273" i="9"/>
  <c r="AQ272" i="9" s="1"/>
  <c r="AO146" i="2"/>
  <c r="AR5" i="14"/>
  <c r="AR12" i="14"/>
  <c r="AR13" i="14" s="1"/>
  <c r="AQ74" i="2"/>
  <c r="AR74" i="2" s="1"/>
  <c r="AM46" i="3"/>
  <c r="AM44" i="3" s="1"/>
  <c r="AL74" i="9"/>
  <c r="AK83" i="9"/>
  <c r="AP13" i="12"/>
  <c r="AQ5" i="12" s="1"/>
  <c r="AQ41" i="11"/>
  <c r="AP49" i="11"/>
  <c r="AP50" i="11" s="1"/>
  <c r="AN69" i="3"/>
  <c r="AN80" i="14"/>
  <c r="AP29" i="15"/>
  <c r="AQ28" i="15" s="1"/>
  <c r="AP94" i="14"/>
  <c r="AQ92" i="14"/>
  <c r="AQ93" i="14" s="1"/>
  <c r="AP69" i="2"/>
  <c r="AQ85" i="14"/>
  <c r="AK31" i="1"/>
  <c r="AK21" i="1"/>
  <c r="AP44" i="13"/>
  <c r="AM13" i="1"/>
  <c r="AN57" i="3"/>
  <c r="AN55" i="3" s="1"/>
  <c r="AP93" i="16"/>
  <c r="AQ85" i="16" s="1"/>
  <c r="AM65" i="12"/>
  <c r="AM57" i="12" s="1"/>
  <c r="AM115" i="2"/>
  <c r="AP94" i="2"/>
  <c r="AQ124" i="16"/>
  <c r="AP126" i="16"/>
  <c r="AQ117" i="16"/>
  <c r="AP98" i="15"/>
  <c r="AP75" i="1"/>
  <c r="AO262" i="9"/>
  <c r="AO260" i="9"/>
  <c r="AO256" i="2"/>
  <c r="AM117" i="3"/>
  <c r="AN34" i="11"/>
  <c r="AN32" i="1"/>
  <c r="AO38" i="3"/>
  <c r="AO114" i="11"/>
  <c r="AO113" i="11"/>
  <c r="AO36" i="1" s="1"/>
  <c r="AO112" i="11"/>
  <c r="AR25" i="9"/>
  <c r="AP111" i="13"/>
  <c r="AP149" i="2"/>
  <c r="AR41" i="8"/>
  <c r="AP89" i="1"/>
  <c r="AP146" i="16"/>
  <c r="AP79" i="13"/>
  <c r="AP81" i="13"/>
  <c r="AP62" i="13"/>
  <c r="AP147" i="2"/>
  <c r="AP146" i="2" s="1"/>
  <c r="AN63" i="12"/>
  <c r="AN64" i="12" s="1"/>
  <c r="AQ39" i="2"/>
  <c r="AR39" i="2" s="1"/>
  <c r="AR124" i="11"/>
  <c r="AR117" i="11"/>
  <c r="AQ126" i="11"/>
  <c r="AN66" i="13"/>
  <c r="AN58" i="13" s="1"/>
  <c r="AN98" i="16"/>
  <c r="AN85" i="1"/>
  <c r="AM55" i="3"/>
  <c r="AM65" i="16"/>
  <c r="AM57" i="16" s="1"/>
  <c r="AO144" i="13"/>
  <c r="AO143" i="13" s="1"/>
  <c r="AO63" i="3" s="1"/>
  <c r="AP137" i="13"/>
  <c r="AO145" i="13"/>
  <c r="AO59" i="1" s="1"/>
  <c r="AP162" i="2"/>
  <c r="AP129" i="14"/>
  <c r="AP127" i="14"/>
  <c r="AQ125" i="9"/>
  <c r="AP129" i="12"/>
  <c r="AP140" i="2"/>
  <c r="AP127" i="12"/>
  <c r="AP253" i="2"/>
  <c r="AP198" i="9"/>
  <c r="AP124" i="1" s="1"/>
  <c r="AP196" i="9"/>
  <c r="AQ76" i="17"/>
  <c r="AQ77" i="17" s="1"/>
  <c r="AP78" i="17"/>
  <c r="AP101" i="2"/>
  <c r="AQ69" i="17"/>
  <c r="AN113" i="17"/>
  <c r="AN114" i="17"/>
  <c r="AN112" i="17"/>
  <c r="AN104" i="3"/>
  <c r="AN33" i="10"/>
  <c r="AN34" i="17"/>
  <c r="AN98" i="17"/>
  <c r="AN97" i="10"/>
  <c r="AN95" i="1"/>
  <c r="AN24" i="1" s="1"/>
  <c r="AO81" i="17"/>
  <c r="AO191" i="2"/>
  <c r="AO79" i="17"/>
  <c r="AM113" i="10"/>
  <c r="AM96" i="1"/>
  <c r="AM82" i="10"/>
  <c r="AQ108" i="17"/>
  <c r="AQ109" i="17" s="1"/>
  <c r="AP110" i="17"/>
  <c r="AQ101" i="17"/>
  <c r="AP103" i="2"/>
  <c r="AP49" i="17"/>
  <c r="AP47" i="17"/>
  <c r="AL8" i="3"/>
  <c r="AO48" i="17"/>
  <c r="AM64" i="17"/>
  <c r="AM63" i="10"/>
  <c r="AM64" i="10" s="1"/>
  <c r="AQ92" i="17"/>
  <c r="AQ93" i="17" s="1"/>
  <c r="AP94" i="17"/>
  <c r="AQ85" i="17"/>
  <c r="AP102" i="2"/>
  <c r="AN111" i="2"/>
  <c r="AN102" i="3"/>
  <c r="AN80" i="17"/>
  <c r="AN107" i="3"/>
  <c r="AM30" i="3"/>
  <c r="AM16" i="3" s="1"/>
  <c r="AM144" i="10"/>
  <c r="AN82" i="17"/>
  <c r="AN81" i="10"/>
  <c r="AN94" i="1"/>
  <c r="AO145" i="17"/>
  <c r="AO196" i="2"/>
  <c r="AO143" i="17"/>
  <c r="AL58" i="17"/>
  <c r="AL66" i="10"/>
  <c r="AL58" i="10" s="1"/>
  <c r="AO33" i="17"/>
  <c r="AO189" i="2"/>
  <c r="AO31" i="17"/>
  <c r="AO30" i="10"/>
  <c r="AM24" i="3"/>
  <c r="AM23" i="1"/>
  <c r="AM8" i="1"/>
  <c r="AR44" i="17"/>
  <c r="AQ46" i="17"/>
  <c r="AR45" i="17"/>
  <c r="AR37" i="17"/>
  <c r="AQ28" i="17"/>
  <c r="AQ29" i="17" s="1"/>
  <c r="AP30" i="17"/>
  <c r="AP99" i="2"/>
  <c r="AQ21" i="17"/>
  <c r="AL22" i="1"/>
  <c r="AL20" i="1" s="1"/>
  <c r="AL10" i="1"/>
  <c r="AL10" i="3"/>
  <c r="AL9" i="3" s="1"/>
  <c r="AL23" i="3"/>
  <c r="AL21" i="3" s="1"/>
  <c r="AN100" i="3"/>
  <c r="AN32" i="17"/>
  <c r="AN31" i="10"/>
  <c r="AN103" i="3"/>
  <c r="AN96" i="17"/>
  <c r="AN95" i="10"/>
  <c r="AN96" i="10" s="1"/>
  <c r="AM8" i="2"/>
  <c r="AM57" i="17"/>
  <c r="AO111" i="17"/>
  <c r="AO193" i="2"/>
  <c r="AM22" i="3"/>
  <c r="AM32" i="10"/>
  <c r="AQ140" i="17"/>
  <c r="AQ141" i="17" s="1"/>
  <c r="AP142" i="17"/>
  <c r="AQ133" i="17"/>
  <c r="AP106" i="2"/>
  <c r="AM10" i="2"/>
  <c r="AN99" i="1"/>
  <c r="AN146" i="17"/>
  <c r="AO50" i="17"/>
  <c r="AO97" i="17"/>
  <c r="AO95" i="17"/>
  <c r="AO192" i="2"/>
  <c r="AO94" i="10"/>
  <c r="AN85" i="3" l="1"/>
  <c r="AN143" i="10"/>
  <c r="AN30" i="3" s="1"/>
  <c r="AN16" i="3" s="1"/>
  <c r="AO311" i="9"/>
  <c r="AO217" i="9"/>
  <c r="AP14" i="15"/>
  <c r="AQ5" i="15"/>
  <c r="AP85" i="2"/>
  <c r="AR124" i="13"/>
  <c r="AR125" i="13" s="1"/>
  <c r="AR117" i="13"/>
  <c r="AR44" i="9"/>
  <c r="AR37" i="9"/>
  <c r="AR45" i="9"/>
  <c r="AQ46" i="9"/>
  <c r="AP30" i="13"/>
  <c r="AN267" i="2"/>
  <c r="AN266" i="2" s="1"/>
  <c r="AO21" i="8"/>
  <c r="AN30" i="8"/>
  <c r="AN31" i="8"/>
  <c r="AQ233" i="9"/>
  <c r="AQ247" i="9" s="1"/>
  <c r="AR240" i="9"/>
  <c r="AQ242" i="9"/>
  <c r="AP56" i="13"/>
  <c r="AR108" i="13"/>
  <c r="AR109" i="13" s="1"/>
  <c r="AN116" i="3"/>
  <c r="AN252" i="2"/>
  <c r="AM58" i="16"/>
  <c r="AQ61" i="13"/>
  <c r="AO231" i="9"/>
  <c r="AP96" i="2"/>
  <c r="AP14" i="16"/>
  <c r="AP78" i="12"/>
  <c r="AP46" i="2"/>
  <c r="AP129" i="15"/>
  <c r="AP127" i="15"/>
  <c r="AP173" i="2"/>
  <c r="AO16" i="16"/>
  <c r="AO97" i="3"/>
  <c r="AP5" i="15"/>
  <c r="AP29" i="13"/>
  <c r="AN217" i="9"/>
  <c r="AP153" i="9"/>
  <c r="AQ153" i="9" s="1"/>
  <c r="AR153" i="9" s="1"/>
  <c r="AS153" i="9" s="1"/>
  <c r="AT153" i="9" s="1"/>
  <c r="AU153" i="9" s="1"/>
  <c r="AV153" i="9" s="1"/>
  <c r="AW153" i="9" s="1"/>
  <c r="AX153" i="9" s="1"/>
  <c r="AY153" i="9" s="1"/>
  <c r="AZ153" i="9" s="1"/>
  <c r="BA153" i="9" s="1"/>
  <c r="BB153" i="9" s="1"/>
  <c r="BC153" i="9" s="1"/>
  <c r="BD153" i="9" s="1"/>
  <c r="BE153" i="9" s="1"/>
  <c r="BF153" i="9" s="1"/>
  <c r="BG153" i="9" s="1"/>
  <c r="BH153" i="9" s="1"/>
  <c r="BI153" i="9" s="1"/>
  <c r="BJ153" i="9" s="1"/>
  <c r="BK153" i="9" s="1"/>
  <c r="BL153" i="9" s="1"/>
  <c r="BM153" i="9" s="1"/>
  <c r="BN153" i="9" s="1"/>
  <c r="BO153" i="9" s="1"/>
  <c r="AO160" i="9"/>
  <c r="AQ83" i="2"/>
  <c r="AR83" i="2" s="1"/>
  <c r="AQ126" i="15"/>
  <c r="AP133" i="11"/>
  <c r="AL131" i="9"/>
  <c r="AM122" i="9"/>
  <c r="AN25" i="3"/>
  <c r="AN11" i="3" s="1"/>
  <c r="AK67" i="9"/>
  <c r="AQ14" i="14"/>
  <c r="AQ59" i="2"/>
  <c r="AR59" i="2" s="1"/>
  <c r="AM29" i="1"/>
  <c r="AR108" i="9"/>
  <c r="AR109" i="9" s="1"/>
  <c r="AN61" i="10"/>
  <c r="AP77" i="12"/>
  <c r="AP141" i="11"/>
  <c r="AQ140" i="11" s="1"/>
  <c r="AM26" i="9"/>
  <c r="AL35" i="9"/>
  <c r="AP13" i="15"/>
  <c r="AQ12" i="15" s="1"/>
  <c r="AP135" i="3"/>
  <c r="AP245" i="9"/>
  <c r="AN66" i="12"/>
  <c r="AP40" i="2"/>
  <c r="AQ133" i="11"/>
  <c r="AP142" i="11"/>
  <c r="AP274" i="9"/>
  <c r="AP53" i="12"/>
  <c r="AR101" i="13"/>
  <c r="AN122" i="2"/>
  <c r="AN44" i="3"/>
  <c r="AR241" i="9"/>
  <c r="AR242" i="9" s="1"/>
  <c r="AQ53" i="11"/>
  <c r="AQ60" i="11" s="1"/>
  <c r="AQ34" i="2" s="1"/>
  <c r="AR34" i="2" s="1"/>
  <c r="AP51" i="2"/>
  <c r="AQ140" i="12"/>
  <c r="AP142" i="12"/>
  <c r="AQ141" i="12"/>
  <c r="AQ133" i="12"/>
  <c r="AO141" i="2"/>
  <c r="AO145" i="12"/>
  <c r="AO143" i="12"/>
  <c r="AO52" i="3" s="1"/>
  <c r="AQ246" i="9"/>
  <c r="AQ126" i="1" s="1"/>
  <c r="AR126" i="1" s="1"/>
  <c r="AQ255" i="2"/>
  <c r="AR255" i="2" s="1"/>
  <c r="AQ244" i="9"/>
  <c r="AO81" i="12"/>
  <c r="AO79" i="12"/>
  <c r="AO136" i="2"/>
  <c r="AN309" i="9"/>
  <c r="AN139" i="3"/>
  <c r="AN134" i="3" s="1"/>
  <c r="AN132" i="3" s="1"/>
  <c r="AN39" i="1"/>
  <c r="AN146" i="11"/>
  <c r="AQ125" i="15"/>
  <c r="AR117" i="15" s="1"/>
  <c r="AO307" i="9"/>
  <c r="AP304" i="9"/>
  <c r="AO228" i="2"/>
  <c r="AO208" i="2" s="1"/>
  <c r="AO306" i="9"/>
  <c r="AO130" i="2"/>
  <c r="AO145" i="11"/>
  <c r="AO143" i="11"/>
  <c r="AO41" i="3" s="1"/>
  <c r="AO31" i="13"/>
  <c r="AO32" i="13" s="1"/>
  <c r="AO33" i="13"/>
  <c r="AO34" i="13" s="1"/>
  <c r="AN161" i="9"/>
  <c r="AN130" i="3"/>
  <c r="AN120" i="3" s="1"/>
  <c r="AN162" i="9"/>
  <c r="AN121" i="1" s="1"/>
  <c r="AN111" i="1" s="1"/>
  <c r="AP13" i="16"/>
  <c r="AQ12" i="16" s="1"/>
  <c r="AO5" i="17"/>
  <c r="AN98" i="2"/>
  <c r="AN14" i="10"/>
  <c r="AN15" i="17"/>
  <c r="AN17" i="17"/>
  <c r="AN197" i="2"/>
  <c r="AN120" i="2" s="1"/>
  <c r="AN17" i="2" s="1"/>
  <c r="AO12" i="17"/>
  <c r="AM12" i="2"/>
  <c r="AM9" i="2" s="1"/>
  <c r="AM29" i="3"/>
  <c r="AM23" i="3" s="1"/>
  <c r="AM21" i="3" s="1"/>
  <c r="AM16" i="1"/>
  <c r="AM12" i="3"/>
  <c r="AM28" i="1"/>
  <c r="AP53" i="9"/>
  <c r="AP59" i="9"/>
  <c r="AQ77" i="2"/>
  <c r="AQ30" i="15"/>
  <c r="AQ275" i="9"/>
  <c r="AQ226" i="2"/>
  <c r="AR226" i="2" s="1"/>
  <c r="AQ110" i="15"/>
  <c r="AQ81" i="2"/>
  <c r="AR81" i="2" s="1"/>
  <c r="AQ109" i="15"/>
  <c r="AR101" i="15" s="1"/>
  <c r="AR30" i="12"/>
  <c r="AS28" i="12"/>
  <c r="AQ63" i="2"/>
  <c r="AR63" i="2" s="1"/>
  <c r="AQ14" i="13"/>
  <c r="AQ137" i="13"/>
  <c r="AP145" i="13"/>
  <c r="AP59" i="1" s="1"/>
  <c r="AP144" i="13"/>
  <c r="AP143" i="13" s="1"/>
  <c r="AP63" i="3" s="1"/>
  <c r="AP47" i="2"/>
  <c r="AP94" i="12"/>
  <c r="AP94" i="10" s="1"/>
  <c r="AR46" i="15"/>
  <c r="AO63" i="11"/>
  <c r="AO64" i="11" s="1"/>
  <c r="AO80" i="11"/>
  <c r="AO36" i="3"/>
  <c r="AO35" i="3" s="1"/>
  <c r="AO92" i="3"/>
  <c r="AO96" i="16"/>
  <c r="AL51" i="9"/>
  <c r="AM42" i="9"/>
  <c r="AO16" i="13"/>
  <c r="AO64" i="3"/>
  <c r="AR144" i="16"/>
  <c r="AS137" i="16"/>
  <c r="AO50" i="16"/>
  <c r="AO82" i="1"/>
  <c r="AO96" i="14"/>
  <c r="AO70" i="3"/>
  <c r="AQ207" i="2"/>
  <c r="AR207" i="2" s="1"/>
  <c r="AR217" i="2"/>
  <c r="AP60" i="11"/>
  <c r="AP34" i="2" s="1"/>
  <c r="AP61" i="11"/>
  <c r="AO66" i="13"/>
  <c r="AQ48" i="9"/>
  <c r="AQ49" i="9" s="1"/>
  <c r="AQ50" i="9"/>
  <c r="AO78" i="9"/>
  <c r="AP45" i="3"/>
  <c r="AP32" i="12"/>
  <c r="AS240" i="9"/>
  <c r="AQ36" i="2"/>
  <c r="AR36" i="2" s="1"/>
  <c r="AQ94" i="11"/>
  <c r="AN98" i="10"/>
  <c r="AL7" i="3"/>
  <c r="AM66" i="17"/>
  <c r="AM58" i="17" s="1"/>
  <c r="AT39" i="2"/>
  <c r="AR126" i="11"/>
  <c r="AS41" i="8"/>
  <c r="AO261" i="9"/>
  <c r="AO136" i="3"/>
  <c r="AN125" i="3"/>
  <c r="AN64" i="9"/>
  <c r="AN65" i="9" s="1"/>
  <c r="AN81" i="9"/>
  <c r="AQ137" i="9"/>
  <c r="AO140" i="15"/>
  <c r="AO133" i="15"/>
  <c r="AQ49" i="15"/>
  <c r="AQ50" i="15" s="1"/>
  <c r="AQ47" i="15"/>
  <c r="AQ48" i="15" s="1"/>
  <c r="AQ149" i="9"/>
  <c r="AQ156" i="9"/>
  <c r="AQ157" i="9" s="1"/>
  <c r="AO260" i="2"/>
  <c r="AO240" i="2" s="1"/>
  <c r="AO324" i="9"/>
  <c r="AO326" i="9"/>
  <c r="AO131" i="1" s="1"/>
  <c r="AK163" i="9"/>
  <c r="AL154" i="9"/>
  <c r="AP94" i="9"/>
  <c r="AO236" i="2"/>
  <c r="AQ222" i="2"/>
  <c r="AQ195" i="9"/>
  <c r="AR124" i="12"/>
  <c r="AR125" i="12" s="1"/>
  <c r="AQ126" i="12"/>
  <c r="AR117" i="12"/>
  <c r="AQ50" i="2"/>
  <c r="AR50" i="2" s="1"/>
  <c r="AP144" i="15"/>
  <c r="AQ137" i="15"/>
  <c r="AO48" i="16"/>
  <c r="AO89" i="3"/>
  <c r="AO13" i="3"/>
  <c r="AO64" i="1"/>
  <c r="AO82" i="14"/>
  <c r="AQ92" i="16"/>
  <c r="AQ93" i="16" s="1"/>
  <c r="AP95" i="16"/>
  <c r="AP181" i="2"/>
  <c r="AP97" i="16"/>
  <c r="AN76" i="2"/>
  <c r="AQ247" i="2"/>
  <c r="AQ112" i="9"/>
  <c r="AO146" i="13"/>
  <c r="AR124" i="9"/>
  <c r="AQ126" i="9"/>
  <c r="AN80" i="3"/>
  <c r="AN80" i="15"/>
  <c r="AN63" i="15"/>
  <c r="AN64" i="15" s="1"/>
  <c r="AV138" i="12"/>
  <c r="AR21" i="12"/>
  <c r="AQ33" i="12"/>
  <c r="AQ34" i="12" s="1"/>
  <c r="AQ31" i="12"/>
  <c r="AN125" i="1"/>
  <c r="AN123" i="1" s="1"/>
  <c r="AQ193" i="9"/>
  <c r="AP130" i="11"/>
  <c r="AP38" i="1"/>
  <c r="AU73" i="9"/>
  <c r="AO88" i="1"/>
  <c r="AO130" i="16"/>
  <c r="AO37" i="3"/>
  <c r="AO96" i="11"/>
  <c r="AO18" i="15"/>
  <c r="AO72" i="1"/>
  <c r="AN66" i="11"/>
  <c r="AN58" i="11" s="1"/>
  <c r="AN49" i="8"/>
  <c r="AQ138" i="15"/>
  <c r="AN67" i="2"/>
  <c r="AN60" i="10"/>
  <c r="AQ12" i="12"/>
  <c r="AL57" i="9"/>
  <c r="AL58" i="9"/>
  <c r="AO65" i="13"/>
  <c r="AO57" i="13" s="1"/>
  <c r="AP90" i="2"/>
  <c r="AP78" i="16"/>
  <c r="AQ69" i="16"/>
  <c r="AR47" i="9"/>
  <c r="AS45" i="9"/>
  <c r="AR46" i="9"/>
  <c r="AS37" i="9"/>
  <c r="AS44" i="9"/>
  <c r="AP33" i="15"/>
  <c r="AP34" i="15" s="1"/>
  <c r="AP31" i="15"/>
  <c r="AP167" i="2"/>
  <c r="AQ29" i="15"/>
  <c r="AO32" i="2"/>
  <c r="AP76" i="9"/>
  <c r="AO81" i="15"/>
  <c r="AO62" i="15"/>
  <c r="AO56" i="15" s="1"/>
  <c r="AO79" i="15"/>
  <c r="AO169" i="2"/>
  <c r="AO168" i="2" s="1"/>
  <c r="AO124" i="17"/>
  <c r="AQ98" i="13"/>
  <c r="AQ55" i="1"/>
  <c r="AR55" i="1" s="1"/>
  <c r="AO43" i="2"/>
  <c r="AQ44" i="16"/>
  <c r="AQ101" i="15"/>
  <c r="AQ76" i="11"/>
  <c r="AQ93" i="11"/>
  <c r="AP73" i="3"/>
  <c r="AP128" i="14"/>
  <c r="AQ129" i="11"/>
  <c r="AQ129" i="2"/>
  <c r="AR129" i="2" s="1"/>
  <c r="AQ127" i="11"/>
  <c r="AP63" i="13"/>
  <c r="AP64" i="13" s="1"/>
  <c r="AP80" i="13"/>
  <c r="AP58" i="3"/>
  <c r="AP257" i="2"/>
  <c r="AP276" i="9"/>
  <c r="AN63" i="16"/>
  <c r="AN64" i="16" s="1"/>
  <c r="AN91" i="3"/>
  <c r="AN80" i="16"/>
  <c r="AO112" i="16"/>
  <c r="AO113" i="16"/>
  <c r="AO86" i="1" s="1"/>
  <c r="AO114" i="16"/>
  <c r="AO93" i="3"/>
  <c r="AR95" i="15"/>
  <c r="AT170" i="2"/>
  <c r="AR97" i="15"/>
  <c r="AQ57" i="2"/>
  <c r="AR57" i="2" s="1"/>
  <c r="AR69" i="13"/>
  <c r="AQ78" i="13"/>
  <c r="AR76" i="13"/>
  <c r="AM83" i="8"/>
  <c r="AN74" i="8"/>
  <c r="AK105" i="1"/>
  <c r="AK11" i="1"/>
  <c r="AP250" i="2"/>
  <c r="AM114" i="3"/>
  <c r="AM122" i="3"/>
  <c r="AR137" i="17"/>
  <c r="AQ144" i="17"/>
  <c r="AP17" i="13"/>
  <c r="AP153" i="2"/>
  <c r="AP15" i="13"/>
  <c r="AQ75" i="1"/>
  <c r="AR75" i="1" s="1"/>
  <c r="AQ98" i="15"/>
  <c r="AQ46" i="12"/>
  <c r="AQ134" i="2" s="1"/>
  <c r="AS108" i="9"/>
  <c r="AS101" i="9"/>
  <c r="AQ79" i="8"/>
  <c r="AR76" i="8"/>
  <c r="AQ269" i="2"/>
  <c r="AR269" i="2" s="1"/>
  <c r="AR69" i="8"/>
  <c r="AQ78" i="8"/>
  <c r="AR29" i="12"/>
  <c r="AP212" i="2"/>
  <c r="AP31" i="9"/>
  <c r="AP144" i="14"/>
  <c r="AP143" i="14" s="1"/>
  <c r="AP74" i="3" s="1"/>
  <c r="AQ137" i="14"/>
  <c r="AP145" i="14"/>
  <c r="AP69" i="1" s="1"/>
  <c r="AO16" i="15"/>
  <c r="AO86" i="3"/>
  <c r="AP17" i="12"/>
  <c r="AP142" i="2"/>
  <c r="AP15" i="12"/>
  <c r="AP28" i="11"/>
  <c r="AQ69" i="15"/>
  <c r="AQ53" i="15" s="1"/>
  <c r="AP79" i="2"/>
  <c r="AP24" i="2" s="1"/>
  <c r="AP78" i="15"/>
  <c r="AP78" i="10" s="1"/>
  <c r="AP171" i="2"/>
  <c r="AP111" i="15"/>
  <c r="AN79" i="10"/>
  <c r="AN80" i="10" s="1"/>
  <c r="AO49" i="10"/>
  <c r="AM112" i="2"/>
  <c r="AN34" i="10"/>
  <c r="AP48" i="1"/>
  <c r="AP130" i="12"/>
  <c r="AQ94" i="2"/>
  <c r="AR94" i="2" s="1"/>
  <c r="AQ126" i="16"/>
  <c r="AP95" i="14"/>
  <c r="AP159" i="2"/>
  <c r="AP97" i="14"/>
  <c r="AQ273" i="9"/>
  <c r="AQ265" i="9" s="1"/>
  <c r="AM221" i="2"/>
  <c r="AM203" i="2"/>
  <c r="AM201" i="2" s="1"/>
  <c r="AO50" i="10"/>
  <c r="AP25" i="2"/>
  <c r="AR125" i="11"/>
  <c r="AP82" i="13"/>
  <c r="AP54" i="1"/>
  <c r="AP112" i="13"/>
  <c r="AP113" i="13"/>
  <c r="AP56" i="1" s="1"/>
  <c r="AP60" i="3"/>
  <c r="AP114" i="13"/>
  <c r="AS25" i="9"/>
  <c r="AO127" i="1"/>
  <c r="AQ125" i="16"/>
  <c r="AR124" i="16" s="1"/>
  <c r="AP46" i="13"/>
  <c r="AP55" i="2"/>
  <c r="AP54" i="2" s="1"/>
  <c r="AP44" i="10"/>
  <c r="AR41" i="11"/>
  <c r="AQ49" i="11"/>
  <c r="AQ50" i="11" s="1"/>
  <c r="AL83" i="9"/>
  <c r="AM74" i="9"/>
  <c r="AS12" i="14"/>
  <c r="AR14" i="14"/>
  <c r="AT74" i="2"/>
  <c r="AS5" i="14"/>
  <c r="AS13" i="14"/>
  <c r="AP265" i="9"/>
  <c r="AN179" i="2"/>
  <c r="AN177" i="2" s="1"/>
  <c r="AO81" i="8"/>
  <c r="AO82" i="8"/>
  <c r="AO138" i="1" s="1"/>
  <c r="AO147" i="3"/>
  <c r="AR108" i="11"/>
  <c r="AR109" i="11" s="1"/>
  <c r="AQ37" i="2"/>
  <c r="AR37" i="2" s="1"/>
  <c r="AQ110" i="11"/>
  <c r="AR101" i="11"/>
  <c r="AP47" i="8"/>
  <c r="AP93" i="12"/>
  <c r="AP93" i="10" s="1"/>
  <c r="AQ85" i="10" s="1"/>
  <c r="AO97" i="12"/>
  <c r="AO137" i="2"/>
  <c r="AO95" i="12"/>
  <c r="AO62" i="12"/>
  <c r="AO56" i="12" s="1"/>
  <c r="AN116" i="1"/>
  <c r="AM42" i="8"/>
  <c r="AL51" i="8"/>
  <c r="AR95" i="13"/>
  <c r="AR97" i="13"/>
  <c r="AT148" i="2"/>
  <c r="AP101" i="14"/>
  <c r="AP53" i="14" s="1"/>
  <c r="AP54" i="14" s="1"/>
  <c r="AP108" i="14"/>
  <c r="AP109" i="14" s="1"/>
  <c r="AP109" i="10" s="1"/>
  <c r="AO110" i="14"/>
  <c r="AO70" i="2"/>
  <c r="AO26" i="2" s="1"/>
  <c r="AO108" i="10"/>
  <c r="AP101" i="10" s="1"/>
  <c r="AP21" i="10"/>
  <c r="AU80" i="2"/>
  <c r="AS94" i="15"/>
  <c r="AS93" i="15"/>
  <c r="AT85" i="15" s="1"/>
  <c r="AR45" i="15"/>
  <c r="AS37" i="15" s="1"/>
  <c r="AR144" i="12"/>
  <c r="AS137" i="12"/>
  <c r="AO56" i="11"/>
  <c r="AQ111" i="13"/>
  <c r="AQ149" i="2"/>
  <c r="AR149" i="2" s="1"/>
  <c r="AP158" i="2"/>
  <c r="AP79" i="14"/>
  <c r="AP81" i="14"/>
  <c r="AN113" i="3"/>
  <c r="AP45" i="13"/>
  <c r="AP45" i="10" s="1"/>
  <c r="AP313" i="9"/>
  <c r="AP327" i="9" s="1"/>
  <c r="AP320" i="9"/>
  <c r="AP321" i="9" s="1"/>
  <c r="AO18" i="12"/>
  <c r="AO42" i="1"/>
  <c r="AO57" i="3"/>
  <c r="AO278" i="9"/>
  <c r="AO128" i="1" s="1"/>
  <c r="AO108" i="1" s="1"/>
  <c r="AO277" i="9"/>
  <c r="AO137" i="3"/>
  <c r="AJ20" i="1"/>
  <c r="AJ8" i="1"/>
  <c r="AJ7" i="1" s="1"/>
  <c r="AO61" i="9"/>
  <c r="AP54" i="9"/>
  <c r="AO60" i="9"/>
  <c r="AQ92" i="9"/>
  <c r="AQ5" i="13"/>
  <c r="AQ13" i="13"/>
  <c r="AQ96" i="15"/>
  <c r="AQ81" i="3"/>
  <c r="AR81" i="3" s="1"/>
  <c r="AT37" i="11"/>
  <c r="AT44" i="11"/>
  <c r="AT45" i="11"/>
  <c r="AS46" i="11"/>
  <c r="AQ145" i="16"/>
  <c r="AO48" i="13"/>
  <c r="AO56" i="3"/>
  <c r="AO48" i="8"/>
  <c r="AO49" i="8" s="1"/>
  <c r="AO50" i="8"/>
  <c r="AO98" i="14"/>
  <c r="AO65" i="1"/>
  <c r="AN51" i="1"/>
  <c r="AT73" i="2"/>
  <c r="AR142" i="14"/>
  <c r="AT163" i="2" s="1"/>
  <c r="AS140" i="14"/>
  <c r="AS133" i="14"/>
  <c r="AR101" i="9"/>
  <c r="AQ138" i="13"/>
  <c r="AR117" i="9"/>
  <c r="AP156" i="2"/>
  <c r="AP49" i="14"/>
  <c r="AP50" i="14" s="1"/>
  <c r="AP47" i="14"/>
  <c r="AN168" i="2"/>
  <c r="AQ44" i="2"/>
  <c r="AO112" i="12"/>
  <c r="AO113" i="12"/>
  <c r="AO46" i="1" s="1"/>
  <c r="AO49" i="3"/>
  <c r="AO114" i="12"/>
  <c r="AO202" i="2"/>
  <c r="AO243" i="2"/>
  <c r="AO32" i="9"/>
  <c r="AO34" i="9"/>
  <c r="AO114" i="1" s="1"/>
  <c r="AP106" i="9"/>
  <c r="AP118" i="1"/>
  <c r="AP62" i="3"/>
  <c r="AP128" i="13"/>
  <c r="AO98" i="11"/>
  <c r="AO35" i="1"/>
  <c r="AN33" i="1"/>
  <c r="AN31" i="1" s="1"/>
  <c r="AY41" i="9"/>
  <c r="AQ13" i="12"/>
  <c r="AP16" i="11"/>
  <c r="AP42" i="3"/>
  <c r="AL107" i="1"/>
  <c r="AL115" i="1"/>
  <c r="AL113" i="1" s="1"/>
  <c r="AP77" i="16"/>
  <c r="AQ21" i="15"/>
  <c r="AM66" i="1"/>
  <c r="AM65" i="14"/>
  <c r="AO33" i="11"/>
  <c r="AO31" i="11"/>
  <c r="AO123" i="2"/>
  <c r="AO80" i="9"/>
  <c r="AO245" i="2"/>
  <c r="AO235" i="2" s="1"/>
  <c r="AO63" i="9"/>
  <c r="AO82" i="9"/>
  <c r="AP77" i="15"/>
  <c r="AP77" i="10" s="1"/>
  <c r="AN127" i="17"/>
  <c r="AN195" i="2"/>
  <c r="AN129" i="17"/>
  <c r="AN126" i="10"/>
  <c r="AN62" i="17"/>
  <c r="AN56" i="17" s="1"/>
  <c r="AL147" i="9"/>
  <c r="AM138" i="9"/>
  <c r="AR233" i="9"/>
  <c r="AP97" i="11"/>
  <c r="AP95" i="11"/>
  <c r="AP126" i="2"/>
  <c r="AP128" i="12"/>
  <c r="AP51" i="3"/>
  <c r="AR37" i="8"/>
  <c r="AQ47" i="8"/>
  <c r="AQ46" i="8"/>
  <c r="AR44" i="8"/>
  <c r="AN56" i="9"/>
  <c r="AN244" i="2"/>
  <c r="AU58" i="2"/>
  <c r="AT85" i="13"/>
  <c r="AT92" i="13"/>
  <c r="AS94" i="13"/>
  <c r="AT93" i="13"/>
  <c r="AO60" i="14"/>
  <c r="AO61" i="14"/>
  <c r="AR142" i="16"/>
  <c r="AT185" i="2" s="1"/>
  <c r="AT95" i="2"/>
  <c r="AM117" i="1"/>
  <c r="AM66" i="9"/>
  <c r="AP146" i="14"/>
  <c r="AQ138" i="14"/>
  <c r="AP96" i="9"/>
  <c r="AP246" i="2"/>
  <c r="AO80" i="14"/>
  <c r="AO69" i="3"/>
  <c r="AO16" i="14"/>
  <c r="AO75" i="3"/>
  <c r="AQ121" i="9"/>
  <c r="AP130" i="9"/>
  <c r="AP119" i="1" s="1"/>
  <c r="AP109" i="1" s="1"/>
  <c r="AP13" i="1" s="1"/>
  <c r="AS124" i="13"/>
  <c r="AS125" i="13" s="1"/>
  <c r="AT61" i="2"/>
  <c r="AR126" i="13"/>
  <c r="AS117" i="13"/>
  <c r="AP61" i="16"/>
  <c r="AP60" i="16"/>
  <c r="AP89" i="2" s="1"/>
  <c r="AX138" i="16"/>
  <c r="AQ59" i="3"/>
  <c r="AR59" i="3" s="1"/>
  <c r="AQ96" i="13"/>
  <c r="AM93" i="1"/>
  <c r="AM91" i="1" s="1"/>
  <c r="AP76" i="10"/>
  <c r="AQ69" i="10" s="1"/>
  <c r="AP197" i="9"/>
  <c r="AP133" i="3"/>
  <c r="AP68" i="1"/>
  <c r="AP130" i="14"/>
  <c r="AP127" i="16"/>
  <c r="AP184" i="2"/>
  <c r="AP129" i="16"/>
  <c r="AK8" i="1"/>
  <c r="AK20" i="1"/>
  <c r="AQ94" i="14"/>
  <c r="AQ69" i="2"/>
  <c r="AR69" i="2" s="1"/>
  <c r="AR85" i="14"/>
  <c r="AR92" i="14"/>
  <c r="AQ17" i="14"/>
  <c r="AQ164" i="2"/>
  <c r="AQ15" i="14"/>
  <c r="AN84" i="1"/>
  <c r="AN65" i="16"/>
  <c r="AN57" i="16" s="1"/>
  <c r="AN82" i="16"/>
  <c r="AN66" i="16" s="1"/>
  <c r="AN213" i="2"/>
  <c r="AN62" i="9"/>
  <c r="AP127" i="2"/>
  <c r="AP111" i="11"/>
  <c r="AP60" i="12"/>
  <c r="AP45" i="2" s="1"/>
  <c r="AP61" i="12"/>
  <c r="AO67" i="3"/>
  <c r="AO48" i="14"/>
  <c r="AN235" i="2"/>
  <c r="AO133" i="10"/>
  <c r="AN174" i="2"/>
  <c r="AN145" i="15"/>
  <c r="AN142" i="10"/>
  <c r="AN160" i="2"/>
  <c r="AN111" i="14"/>
  <c r="AN62" i="14"/>
  <c r="AN110" i="10"/>
  <c r="AP110" i="12"/>
  <c r="AP48" i="2"/>
  <c r="AQ101" i="12"/>
  <c r="AQ108" i="12"/>
  <c r="AR141" i="16"/>
  <c r="AO65" i="11"/>
  <c r="AO57" i="11" s="1"/>
  <c r="AO82" i="11"/>
  <c r="AO34" i="1"/>
  <c r="AM232" i="2"/>
  <c r="AO145" i="9"/>
  <c r="AO129" i="3"/>
  <c r="AT59" i="2"/>
  <c r="AR110" i="13"/>
  <c r="AQ68" i="2"/>
  <c r="AR68" i="2" s="1"/>
  <c r="AQ78" i="14"/>
  <c r="AR76" i="14"/>
  <c r="AR69" i="14"/>
  <c r="AP249" i="9"/>
  <c r="AP258" i="9"/>
  <c r="AQ256" i="9"/>
  <c r="AP259" i="9"/>
  <c r="AQ257" i="9"/>
  <c r="AP225" i="2"/>
  <c r="AP205" i="2" s="1"/>
  <c r="AO98" i="16"/>
  <c r="AO85" i="1"/>
  <c r="AO53" i="3"/>
  <c r="AO16" i="12"/>
  <c r="AN98" i="9"/>
  <c r="AN117" i="1" s="1"/>
  <c r="AN107" i="1" s="1"/>
  <c r="AN11" i="1" s="1"/>
  <c r="AO90" i="9"/>
  <c r="AN99" i="9"/>
  <c r="AP17" i="14"/>
  <c r="AP164" i="2"/>
  <c r="AP15" i="14"/>
  <c r="AO126" i="3"/>
  <c r="AO116" i="3" s="1"/>
  <c r="AO97" i="9"/>
  <c r="AO52" i="1"/>
  <c r="AO18" i="13"/>
  <c r="AQ138" i="11"/>
  <c r="AP13" i="2"/>
  <c r="AP110" i="16"/>
  <c r="AP92" i="2"/>
  <c r="AP87" i="2" s="1"/>
  <c r="AQ101" i="16"/>
  <c r="AM58" i="14"/>
  <c r="AQ143" i="16"/>
  <c r="AQ96" i="3" s="1"/>
  <c r="AR96" i="3" s="1"/>
  <c r="AO82" i="3"/>
  <c r="AO114" i="15"/>
  <c r="AO113" i="15"/>
  <c r="AO76" i="1" s="1"/>
  <c r="AO112" i="15"/>
  <c r="AM58" i="12"/>
  <c r="AN35" i="3"/>
  <c r="AN33" i="3" s="1"/>
  <c r="AO144" i="2"/>
  <c r="AQ41" i="2"/>
  <c r="AR41" i="2" s="1"/>
  <c r="AR13" i="11"/>
  <c r="AR5" i="11"/>
  <c r="AQ14" i="11"/>
  <c r="AR12" i="11"/>
  <c r="AO18" i="14"/>
  <c r="AO62" i="1"/>
  <c r="AQ206" i="2"/>
  <c r="AR206" i="2" s="1"/>
  <c r="AR216" i="2"/>
  <c r="AP274" i="2"/>
  <c r="AP80" i="8"/>
  <c r="AQ248" i="2"/>
  <c r="AQ128" i="9"/>
  <c r="AR37" i="14"/>
  <c r="AR44" i="14"/>
  <c r="AR45" i="14" s="1"/>
  <c r="AQ66" i="2"/>
  <c r="AQ46" i="14"/>
  <c r="AN65" i="15"/>
  <c r="AN57" i="15" s="1"/>
  <c r="AN82" i="15"/>
  <c r="AN66" i="15" s="1"/>
  <c r="AN58" i="15" s="1"/>
  <c r="AN74" i="1"/>
  <c r="AN230" i="9"/>
  <c r="AP109" i="16"/>
  <c r="AQ108" i="16" s="1"/>
  <c r="AR124" i="14"/>
  <c r="AR125" i="14" s="1"/>
  <c r="AQ126" i="14"/>
  <c r="AR117" i="14"/>
  <c r="AQ72" i="2"/>
  <c r="AR72" i="2" s="1"/>
  <c r="AQ142" i="13"/>
  <c r="AQ152" i="2" s="1"/>
  <c r="AR152" i="2" s="1"/>
  <c r="AR140" i="13"/>
  <c r="AQ62" i="2"/>
  <c r="AR62" i="2" s="1"/>
  <c r="AR133" i="13"/>
  <c r="AP29" i="9"/>
  <c r="AQ21" i="9" s="1"/>
  <c r="AN46" i="1"/>
  <c r="AN43" i="1" s="1"/>
  <c r="AN41" i="1" s="1"/>
  <c r="AN65" i="12"/>
  <c r="AN57" i="12" s="1"/>
  <c r="AP128" i="11"/>
  <c r="AP40" i="3"/>
  <c r="AO109" i="1"/>
  <c r="AP143" i="9"/>
  <c r="AQ133" i="9"/>
  <c r="AQ140" i="9"/>
  <c r="AP142" i="9"/>
  <c r="AP218" i="2"/>
  <c r="AO128" i="16"/>
  <c r="AO95" i="3"/>
  <c r="AP58" i="1"/>
  <c r="AP130" i="13"/>
  <c r="AQ129" i="13"/>
  <c r="AQ151" i="2"/>
  <c r="AR151" i="2" s="1"/>
  <c r="AQ127" i="13"/>
  <c r="AP18" i="11"/>
  <c r="AO53" i="1"/>
  <c r="AO180" i="2"/>
  <c r="AO179" i="2" s="1"/>
  <c r="AO177" i="2" s="1"/>
  <c r="AO62" i="16"/>
  <c r="AO56" i="16" s="1"/>
  <c r="AO79" i="16"/>
  <c r="AO81" i="16"/>
  <c r="AP21" i="11"/>
  <c r="AP53" i="15"/>
  <c r="AO117" i="10"/>
  <c r="AO53" i="10" s="1"/>
  <c r="AO117" i="17"/>
  <c r="AO53" i="17" s="1"/>
  <c r="AP54" i="11"/>
  <c r="AS241" i="9"/>
  <c r="AP54" i="12"/>
  <c r="AP178" i="2"/>
  <c r="AP49" i="16"/>
  <c r="AP47" i="16"/>
  <c r="AP81" i="11"/>
  <c r="AP79" i="11"/>
  <c r="AP62" i="11"/>
  <c r="AP56" i="11" s="1"/>
  <c r="AP125" i="2"/>
  <c r="AO225" i="9"/>
  <c r="AO224" i="9"/>
  <c r="AQ45" i="12"/>
  <c r="AR37" i="12" s="1"/>
  <c r="AQ49" i="17"/>
  <c r="AQ47" i="17"/>
  <c r="AP48" i="17"/>
  <c r="AM8" i="3"/>
  <c r="AN32" i="10"/>
  <c r="AN22" i="3"/>
  <c r="AP33" i="17"/>
  <c r="AP31" i="17"/>
  <c r="AP189" i="2"/>
  <c r="AO34" i="17"/>
  <c r="AO146" i="17"/>
  <c r="AO99" i="1"/>
  <c r="AP97" i="17"/>
  <c r="AP192" i="2"/>
  <c r="AP95" i="17"/>
  <c r="AM66" i="10"/>
  <c r="AO82" i="17"/>
  <c r="AO94" i="1"/>
  <c r="AQ30" i="17"/>
  <c r="AR28" i="17"/>
  <c r="AR29" i="17" s="1"/>
  <c r="AQ99" i="2"/>
  <c r="AR21" i="17"/>
  <c r="AM10" i="1"/>
  <c r="AO107" i="3"/>
  <c r="AN24" i="3"/>
  <c r="AR76" i="17"/>
  <c r="AR77" i="17" s="1"/>
  <c r="AQ78" i="17"/>
  <c r="AR69" i="17"/>
  <c r="AQ101" i="2"/>
  <c r="AP145" i="17"/>
  <c r="AP196" i="2"/>
  <c r="AP143" i="17"/>
  <c r="AO103" i="3"/>
  <c r="AO95" i="10"/>
  <c r="AO96" i="10" s="1"/>
  <c r="AO96" i="17"/>
  <c r="AQ142" i="17"/>
  <c r="AR140" i="17"/>
  <c r="AR141" i="17" s="1"/>
  <c r="AQ106" i="2"/>
  <c r="AR133" i="17"/>
  <c r="AR92" i="17"/>
  <c r="AR93" i="17" s="1"/>
  <c r="AQ94" i="17"/>
  <c r="AQ102" i="2"/>
  <c r="AR85" i="17"/>
  <c r="AR108" i="17"/>
  <c r="AR109" i="17" s="1"/>
  <c r="AQ110" i="17"/>
  <c r="AR101" i="17"/>
  <c r="AQ103" i="2"/>
  <c r="AO102" i="3"/>
  <c r="AO80" i="17"/>
  <c r="AO79" i="10"/>
  <c r="AO80" i="10" s="1"/>
  <c r="AN96" i="1"/>
  <c r="AP81" i="17"/>
  <c r="AP191" i="2"/>
  <c r="AP79" i="17"/>
  <c r="AO98" i="17"/>
  <c r="AO97" i="10"/>
  <c r="AO95" i="1"/>
  <c r="AO100" i="3"/>
  <c r="AO32" i="17"/>
  <c r="AO31" i="10"/>
  <c r="AN10" i="2"/>
  <c r="AO113" i="17"/>
  <c r="AO114" i="17"/>
  <c r="AO112" i="17"/>
  <c r="AO104" i="3"/>
  <c r="AS44" i="17"/>
  <c r="AS45" i="17"/>
  <c r="AS37" i="17"/>
  <c r="AR46" i="17"/>
  <c r="AM10" i="3"/>
  <c r="AO111" i="2"/>
  <c r="AN8" i="2"/>
  <c r="AP50" i="17"/>
  <c r="AP111" i="17"/>
  <c r="AP193" i="2"/>
  <c r="AQ141" i="11" l="1"/>
  <c r="AR133" i="11" s="1"/>
  <c r="AR140" i="11"/>
  <c r="AQ142" i="11"/>
  <c r="AQ40" i="2"/>
  <c r="AR40" i="2" s="1"/>
  <c r="AQ13" i="15"/>
  <c r="AR12" i="15" s="1"/>
  <c r="AQ85" i="2"/>
  <c r="AR85" i="2" s="1"/>
  <c r="AQ14" i="15"/>
  <c r="AS108" i="13"/>
  <c r="AS101" i="13"/>
  <c r="AS109" i="13"/>
  <c r="AT108" i="13" s="1"/>
  <c r="AT109" i="13" s="1"/>
  <c r="AL67" i="9"/>
  <c r="AO58" i="13"/>
  <c r="AP15" i="16"/>
  <c r="AP17" i="16"/>
  <c r="AP18" i="16" s="1"/>
  <c r="AP186" i="2"/>
  <c r="AR125" i="16"/>
  <c r="AR117" i="16"/>
  <c r="AQ29" i="9"/>
  <c r="AR28" i="9" s="1"/>
  <c r="AS29" i="12"/>
  <c r="AR111" i="9"/>
  <c r="AR53" i="13"/>
  <c r="AQ54" i="11"/>
  <c r="AQ61" i="11"/>
  <c r="AQ142" i="12"/>
  <c r="AR133" i="12"/>
  <c r="AQ51" i="2"/>
  <c r="AR51" i="2" s="1"/>
  <c r="AR140" i="12"/>
  <c r="AQ69" i="12"/>
  <c r="AQ76" i="12"/>
  <c r="AR124" i="15"/>
  <c r="AP136" i="2"/>
  <c r="AP79" i="12"/>
  <c r="AP81" i="12"/>
  <c r="AQ5" i="16"/>
  <c r="AR243" i="9"/>
  <c r="AT224" i="2"/>
  <c r="AO29" i="8"/>
  <c r="AO35" i="8"/>
  <c r="AO28" i="8"/>
  <c r="AQ21" i="13"/>
  <c r="AO218" i="9"/>
  <c r="AQ14" i="16"/>
  <c r="AQ96" i="2"/>
  <c r="AR96" i="2" s="1"/>
  <c r="AR12" i="16"/>
  <c r="AO310" i="9"/>
  <c r="AO130" i="1" s="1"/>
  <c r="AO110" i="1" s="1"/>
  <c r="AO308" i="9"/>
  <c r="AO259" i="2"/>
  <c r="AO239" i="2" s="1"/>
  <c r="AO227" i="9"/>
  <c r="AO254" i="2" s="1"/>
  <c r="AO252" i="2" s="1"/>
  <c r="AO82" i="12"/>
  <c r="AO44" i="1"/>
  <c r="AP145" i="11"/>
  <c r="AP130" i="2"/>
  <c r="AP143" i="11"/>
  <c r="AP41" i="3" s="1"/>
  <c r="AN119" i="3"/>
  <c r="AN34" i="8"/>
  <c r="AN136" i="1" s="1"/>
  <c r="AN135" i="1" s="1"/>
  <c r="AN32" i="8"/>
  <c r="AN272" i="2"/>
  <c r="AN271" i="2" s="1"/>
  <c r="AO113" i="2"/>
  <c r="AO66" i="11"/>
  <c r="AN144" i="10"/>
  <c r="AP43" i="2"/>
  <c r="AR164" i="2"/>
  <c r="AO230" i="9"/>
  <c r="AP65" i="13"/>
  <c r="AP57" i="13" s="1"/>
  <c r="AT216" i="2"/>
  <c r="AP160" i="9"/>
  <c r="AQ76" i="16"/>
  <c r="AQ77" i="16" s="1"/>
  <c r="AO39" i="1"/>
  <c r="AO146" i="11"/>
  <c r="AP305" i="9"/>
  <c r="AP306" i="9" s="1"/>
  <c r="AP228" i="2"/>
  <c r="AQ305" i="9"/>
  <c r="AQ304" i="9"/>
  <c r="AP297" i="9"/>
  <c r="AP311" i="9" s="1"/>
  <c r="AP307" i="9"/>
  <c r="AO47" i="3"/>
  <c r="AO80" i="12"/>
  <c r="AN122" i="9"/>
  <c r="AM131" i="9"/>
  <c r="AQ127" i="15"/>
  <c r="AQ173" i="2"/>
  <c r="AR173" i="2" s="1"/>
  <c r="AQ129" i="15"/>
  <c r="AO161" i="9"/>
  <c r="AO162" i="9"/>
  <c r="AO121" i="1" s="1"/>
  <c r="AO111" i="1" s="1"/>
  <c r="AO130" i="3"/>
  <c r="AP128" i="15"/>
  <c r="AP84" i="3"/>
  <c r="AQ13" i="16"/>
  <c r="AR5" i="16" s="1"/>
  <c r="AQ28" i="13"/>
  <c r="AP208" i="2"/>
  <c r="AO125" i="1"/>
  <c r="AO123" i="1" s="1"/>
  <c r="AN26" i="9"/>
  <c r="AM35" i="9"/>
  <c r="AP78" i="1"/>
  <c r="AP130" i="15"/>
  <c r="AP146" i="13"/>
  <c r="AQ28" i="9"/>
  <c r="AR110" i="9"/>
  <c r="AQ135" i="3"/>
  <c r="AR135" i="3" s="1"/>
  <c r="AQ245" i="9"/>
  <c r="AO49" i="1"/>
  <c r="AO146" i="12"/>
  <c r="AP141" i="2"/>
  <c r="AP145" i="12"/>
  <c r="AP143" i="12"/>
  <c r="AP52" i="3" s="1"/>
  <c r="AN218" i="9"/>
  <c r="AN223" i="9" s="1"/>
  <c r="AN224" i="9"/>
  <c r="AO226" i="9" s="1"/>
  <c r="AN225" i="9"/>
  <c r="AP31" i="13"/>
  <c r="AP32" i="13" s="1"/>
  <c r="AP33" i="13"/>
  <c r="AP34" i="13" s="1"/>
  <c r="AP17" i="15"/>
  <c r="AP15" i="15"/>
  <c r="AP175" i="2"/>
  <c r="AO13" i="17"/>
  <c r="AO13" i="10" s="1"/>
  <c r="AO12" i="10"/>
  <c r="AO14" i="17"/>
  <c r="AP5" i="17"/>
  <c r="AO107" i="2"/>
  <c r="AO30" i="2" s="1"/>
  <c r="AN108" i="3"/>
  <c r="AN15" i="10"/>
  <c r="AN16" i="17"/>
  <c r="AN18" i="17"/>
  <c r="AN18" i="10" s="1"/>
  <c r="AN92" i="1"/>
  <c r="AN21" i="1" s="1"/>
  <c r="AN8" i="1" s="1"/>
  <c r="AN17" i="10"/>
  <c r="AM15" i="3"/>
  <c r="AM9" i="3" s="1"/>
  <c r="AM7" i="3" s="1"/>
  <c r="AM7" i="2"/>
  <c r="AM15" i="1"/>
  <c r="AM110" i="2"/>
  <c r="AK9" i="1"/>
  <c r="AK7" i="1" s="1"/>
  <c r="AR134" i="2"/>
  <c r="AP82" i="11"/>
  <c r="AP34" i="1"/>
  <c r="AQ131" i="2"/>
  <c r="AR131" i="2" s="1"/>
  <c r="AQ17" i="11"/>
  <c r="AQ15" i="11"/>
  <c r="AP182" i="2"/>
  <c r="AP111" i="16"/>
  <c r="AR138" i="14"/>
  <c r="AO104" i="1"/>
  <c r="AS95" i="15"/>
  <c r="AU170" i="2"/>
  <c r="AS97" i="15"/>
  <c r="AP18" i="12"/>
  <c r="AP42" i="1"/>
  <c r="AP18" i="13"/>
  <c r="AQ35" i="2"/>
  <c r="AR35" i="2" s="1"/>
  <c r="AQ78" i="11"/>
  <c r="AQ77" i="11"/>
  <c r="AR69" i="11" s="1"/>
  <c r="AQ53" i="16"/>
  <c r="AR247" i="2"/>
  <c r="AO223" i="2"/>
  <c r="AO221" i="2" s="1"/>
  <c r="AP60" i="15"/>
  <c r="AP78" i="2" s="1"/>
  <c r="AP61" i="15"/>
  <c r="AQ54" i="15"/>
  <c r="AP54" i="15"/>
  <c r="AR142" i="13"/>
  <c r="AT152" i="2" s="1"/>
  <c r="AT62" i="2"/>
  <c r="AN222" i="9"/>
  <c r="AN221" i="9"/>
  <c r="AQ92" i="2"/>
  <c r="AR92" i="2" s="1"/>
  <c r="AQ110" i="16"/>
  <c r="AO51" i="1"/>
  <c r="AP75" i="3"/>
  <c r="AP16" i="14"/>
  <c r="AP90" i="9"/>
  <c r="AO98" i="9"/>
  <c r="AO117" i="1" s="1"/>
  <c r="AO107" i="1" s="1"/>
  <c r="AO99" i="9"/>
  <c r="AT68" i="2"/>
  <c r="AR78" i="14"/>
  <c r="AT149" i="2"/>
  <c r="AR111" i="13"/>
  <c r="AO33" i="1"/>
  <c r="AP111" i="12"/>
  <c r="AP138" i="2"/>
  <c r="AN113" i="14"/>
  <c r="AN114" i="14"/>
  <c r="AN71" i="3"/>
  <c r="AN112" i="14"/>
  <c r="AN111" i="10"/>
  <c r="AN112" i="10" s="1"/>
  <c r="AN63" i="14"/>
  <c r="AN119" i="2"/>
  <c r="AN211" i="2"/>
  <c r="AR94" i="14"/>
  <c r="AT69" i="2"/>
  <c r="AS85" i="14"/>
  <c r="AQ97" i="14"/>
  <c r="AQ159" i="2"/>
  <c r="AR159" i="2" s="1"/>
  <c r="AQ95" i="14"/>
  <c r="AU61" i="2"/>
  <c r="AT117" i="13"/>
  <c r="AT124" i="13"/>
  <c r="AS126" i="13"/>
  <c r="AM58" i="9"/>
  <c r="AM57" i="9"/>
  <c r="AS133" i="16"/>
  <c r="AV58" i="2"/>
  <c r="AT94" i="13"/>
  <c r="AU85" i="13"/>
  <c r="AU92" i="13"/>
  <c r="AU93" i="13" s="1"/>
  <c r="AQ48" i="8"/>
  <c r="AQ49" i="8" s="1"/>
  <c r="AQ50" i="8"/>
  <c r="AN130" i="17"/>
  <c r="AN129" i="10"/>
  <c r="AN98" i="1"/>
  <c r="AN65" i="17"/>
  <c r="AN57" i="17" s="1"/>
  <c r="AO66" i="9"/>
  <c r="AO116" i="1"/>
  <c r="AO122" i="2"/>
  <c r="AM63" i="1"/>
  <c r="AM61" i="1" s="1"/>
  <c r="AO242" i="2"/>
  <c r="AO233" i="2"/>
  <c r="AR44" i="2"/>
  <c r="AP48" i="14"/>
  <c r="AP67" i="3"/>
  <c r="AU73" i="2"/>
  <c r="AS142" i="14"/>
  <c r="AU163" i="2" s="1"/>
  <c r="AR98" i="13"/>
  <c r="AT55" i="1"/>
  <c r="AN115" i="1"/>
  <c r="AN113" i="1" s="1"/>
  <c r="AN106" i="1"/>
  <c r="AO135" i="2"/>
  <c r="AO133" i="2" s="1"/>
  <c r="AR110" i="11"/>
  <c r="AS101" i="11"/>
  <c r="AT37" i="2"/>
  <c r="AS108" i="11"/>
  <c r="AS109" i="11" s="1"/>
  <c r="AT12" i="14"/>
  <c r="AS14" i="14"/>
  <c r="AT5" i="14"/>
  <c r="AU74" i="2"/>
  <c r="AT13" i="14"/>
  <c r="AS41" i="11"/>
  <c r="AT41" i="11" s="1"/>
  <c r="AU41" i="11" s="1"/>
  <c r="AV41" i="11" s="1"/>
  <c r="AW41" i="11" s="1"/>
  <c r="AX41" i="11" s="1"/>
  <c r="AY41" i="11" s="1"/>
  <c r="AZ41" i="11" s="1"/>
  <c r="BA41" i="11" s="1"/>
  <c r="BB41" i="11" s="1"/>
  <c r="BC41" i="11" s="1"/>
  <c r="BD41" i="11" s="1"/>
  <c r="BE41" i="11" s="1"/>
  <c r="BF41" i="11" s="1"/>
  <c r="BG41" i="11" s="1"/>
  <c r="BH41" i="11" s="1"/>
  <c r="BI41" i="11" s="1"/>
  <c r="BJ41" i="11" s="1"/>
  <c r="BK41" i="11" s="1"/>
  <c r="BL41" i="11" s="1"/>
  <c r="BM41" i="11" s="1"/>
  <c r="BN41" i="11" s="1"/>
  <c r="BO41" i="11" s="1"/>
  <c r="AR49" i="11"/>
  <c r="AR50" i="11" s="1"/>
  <c r="AP47" i="13"/>
  <c r="AP49" i="13"/>
  <c r="AP145" i="2"/>
  <c r="AP46" i="10"/>
  <c r="AO222" i="9"/>
  <c r="AP169" i="2"/>
  <c r="AP81" i="15"/>
  <c r="AP62" i="15"/>
  <c r="AP79" i="15"/>
  <c r="AQ61" i="15"/>
  <c r="AQ60" i="15"/>
  <c r="AQ78" i="2" s="1"/>
  <c r="AR78" i="2" s="1"/>
  <c r="AP16" i="12"/>
  <c r="AP53" i="3"/>
  <c r="AR137" i="14"/>
  <c r="AQ144" i="14"/>
  <c r="AQ143" i="14" s="1"/>
  <c r="AQ74" i="3" s="1"/>
  <c r="AQ145" i="14"/>
  <c r="AQ69" i="1" s="1"/>
  <c r="AR69" i="1" s="1"/>
  <c r="AP202" i="2"/>
  <c r="AU216" i="2"/>
  <c r="AS111" i="9"/>
  <c r="AP16" i="13"/>
  <c r="AP64" i="3"/>
  <c r="AQ79" i="13"/>
  <c r="AQ147" i="2"/>
  <c r="AQ62" i="13"/>
  <c r="AQ56" i="13" s="1"/>
  <c r="AQ81" i="13"/>
  <c r="AR98" i="15"/>
  <c r="AT75" i="1"/>
  <c r="AP237" i="2"/>
  <c r="AQ38" i="1"/>
  <c r="AR38" i="1" s="1"/>
  <c r="AQ130" i="11"/>
  <c r="AQ88" i="2"/>
  <c r="AQ46" i="16"/>
  <c r="AP79" i="9"/>
  <c r="AP214" i="2"/>
  <c r="AP204" i="2" s="1"/>
  <c r="AP62" i="16"/>
  <c r="AP56" i="16" s="1"/>
  <c r="AP79" i="16"/>
  <c r="AP180" i="2"/>
  <c r="AP179" i="2" s="1"/>
  <c r="AP81" i="16"/>
  <c r="AQ14" i="12"/>
  <c r="AR12" i="12"/>
  <c r="AR13" i="12" s="1"/>
  <c r="AR5" i="12"/>
  <c r="AQ52" i="2"/>
  <c r="AR138" i="15"/>
  <c r="AR192" i="9"/>
  <c r="AQ194" i="9"/>
  <c r="AO325" i="9"/>
  <c r="AO140" i="3"/>
  <c r="AO120" i="3" s="1"/>
  <c r="AO142" i="15"/>
  <c r="AO84" i="2"/>
  <c r="AP133" i="15"/>
  <c r="AO140" i="10"/>
  <c r="AS124" i="11"/>
  <c r="AR92" i="11"/>
  <c r="AS243" i="9"/>
  <c r="AS242" i="9"/>
  <c r="AT240" i="9"/>
  <c r="AT241" i="9" s="1"/>
  <c r="AS233" i="9"/>
  <c r="AU224" i="2"/>
  <c r="AR145" i="16"/>
  <c r="AQ85" i="12"/>
  <c r="AQ53" i="12" s="1"/>
  <c r="AR12" i="13"/>
  <c r="AR13" i="13" s="1"/>
  <c r="AS21" i="12"/>
  <c r="AR33" i="12"/>
  <c r="AR34" i="12" s="1"/>
  <c r="AR31" i="12"/>
  <c r="AR28" i="15"/>
  <c r="AQ143" i="9"/>
  <c r="AQ218" i="2"/>
  <c r="AR126" i="14"/>
  <c r="AT72" i="2"/>
  <c r="AS117" i="14"/>
  <c r="AS125" i="14"/>
  <c r="AS124" i="14"/>
  <c r="AQ128" i="3"/>
  <c r="AQ129" i="9"/>
  <c r="AR121" i="9"/>
  <c r="AQ130" i="9"/>
  <c r="AQ119" i="1" s="1"/>
  <c r="AP37" i="3"/>
  <c r="AP96" i="11"/>
  <c r="AN106" i="3"/>
  <c r="AN127" i="10"/>
  <c r="AN128" i="10" s="1"/>
  <c r="AN128" i="17"/>
  <c r="AN63" i="17"/>
  <c r="AN64" i="17" s="1"/>
  <c r="AO34" i="11"/>
  <c r="AO32" i="1"/>
  <c r="AQ89" i="1"/>
  <c r="AR89" i="1" s="1"/>
  <c r="AQ146" i="16"/>
  <c r="AO62" i="9"/>
  <c r="AO213" i="2"/>
  <c r="AP60" i="14"/>
  <c r="AP67" i="2" s="1"/>
  <c r="AP61" i="14"/>
  <c r="AQ37" i="13"/>
  <c r="AQ31" i="9"/>
  <c r="AQ212" i="2"/>
  <c r="AQ274" i="2"/>
  <c r="AR274" i="2" s="1"/>
  <c r="AQ80" i="8"/>
  <c r="AR96" i="15"/>
  <c r="AT81" i="3"/>
  <c r="AO105" i="2"/>
  <c r="AO28" i="2" s="1"/>
  <c r="AO126" i="17"/>
  <c r="AO124" i="10"/>
  <c r="AO125" i="17"/>
  <c r="AO125" i="10" s="1"/>
  <c r="AQ78" i="16"/>
  <c r="AQ90" i="2"/>
  <c r="AR90" i="2" s="1"/>
  <c r="AN65" i="2"/>
  <c r="AN23" i="2"/>
  <c r="AN21" i="2" s="1"/>
  <c r="AP50" i="16"/>
  <c r="AO82" i="16"/>
  <c r="AO66" i="16" s="1"/>
  <c r="AO65" i="16"/>
  <c r="AO57" i="16" s="1"/>
  <c r="AO84" i="1"/>
  <c r="AO83" i="1" s="1"/>
  <c r="AQ62" i="3"/>
  <c r="AQ128" i="13"/>
  <c r="AQ141" i="9"/>
  <c r="AR133" i="9" s="1"/>
  <c r="AP249" i="2"/>
  <c r="AP144" i="9"/>
  <c r="AP147" i="3"/>
  <c r="AP81" i="8"/>
  <c r="AP82" i="8"/>
  <c r="AP138" i="1" s="1"/>
  <c r="AO33" i="10"/>
  <c r="AP80" i="11"/>
  <c r="AP63" i="11"/>
  <c r="AP64" i="11" s="1"/>
  <c r="AP36" i="3"/>
  <c r="AP177" i="2"/>
  <c r="AO91" i="3"/>
  <c r="AO90" i="3" s="1"/>
  <c r="AO63" i="16"/>
  <c r="AO64" i="16" s="1"/>
  <c r="AO80" i="16"/>
  <c r="AR141" i="13"/>
  <c r="AS133" i="13" s="1"/>
  <c r="AQ162" i="2"/>
  <c r="AR162" i="2" s="1"/>
  <c r="AQ129" i="14"/>
  <c r="AQ127" i="14"/>
  <c r="AN73" i="1"/>
  <c r="AQ49" i="14"/>
  <c r="AQ50" i="14" s="1"/>
  <c r="AQ156" i="2"/>
  <c r="AQ47" i="14"/>
  <c r="AS12" i="11"/>
  <c r="AR14" i="11"/>
  <c r="AT41" i="2"/>
  <c r="AS5" i="11"/>
  <c r="AQ109" i="16"/>
  <c r="AR101" i="16" s="1"/>
  <c r="AR138" i="11"/>
  <c r="AP263" i="9"/>
  <c r="AP231" i="9" s="1"/>
  <c r="AP217" i="9"/>
  <c r="AQ158" i="2"/>
  <c r="AQ79" i="14"/>
  <c r="AQ81" i="14"/>
  <c r="AO58" i="11"/>
  <c r="AQ110" i="12"/>
  <c r="AQ48" i="2"/>
  <c r="AR48" i="2" s="1"/>
  <c r="AQ109" i="12"/>
  <c r="AR108" i="12" s="1"/>
  <c r="AN157" i="2"/>
  <c r="AN155" i="2" s="1"/>
  <c r="AN115" i="2"/>
  <c r="AN58" i="16"/>
  <c r="AQ16" i="14"/>
  <c r="AQ75" i="3"/>
  <c r="AP128" i="16"/>
  <c r="AP95" i="3"/>
  <c r="AR127" i="13"/>
  <c r="AR129" i="13"/>
  <c r="AT151" i="2"/>
  <c r="AP97" i="9"/>
  <c r="AP126" i="3"/>
  <c r="AM107" i="1"/>
  <c r="AM115" i="1"/>
  <c r="AM113" i="1" s="1"/>
  <c r="AS140" i="16"/>
  <c r="AO67" i="2"/>
  <c r="AO65" i="2" s="1"/>
  <c r="AR47" i="8"/>
  <c r="AR247" i="9"/>
  <c r="AN118" i="2"/>
  <c r="AN190" i="2"/>
  <c r="AN188" i="2" s="1"/>
  <c r="AO56" i="9"/>
  <c r="AO244" i="2"/>
  <c r="AO34" i="3"/>
  <c r="AO32" i="11"/>
  <c r="AL11" i="1"/>
  <c r="AL9" i="1" s="1"/>
  <c r="AL7" i="1" s="1"/>
  <c r="AL105" i="1"/>
  <c r="AL103" i="1" s="1"/>
  <c r="AR62" i="3"/>
  <c r="AS141" i="14"/>
  <c r="AT46" i="11"/>
  <c r="AU44" i="11"/>
  <c r="AU37" i="11"/>
  <c r="AQ95" i="9"/>
  <c r="AQ215" i="2"/>
  <c r="AO117" i="3"/>
  <c r="AP64" i="1"/>
  <c r="AP82" i="14"/>
  <c r="AQ113" i="13"/>
  <c r="AQ56" i="1" s="1"/>
  <c r="AR56" i="1" s="1"/>
  <c r="AQ60" i="3"/>
  <c r="AR60" i="3" s="1"/>
  <c r="AQ112" i="13"/>
  <c r="AQ114" i="13"/>
  <c r="AT92" i="15"/>
  <c r="AQ101" i="14"/>
  <c r="AQ53" i="14" s="1"/>
  <c r="AQ54" i="14" s="1"/>
  <c r="AP70" i="2"/>
  <c r="AP26" i="2" s="1"/>
  <c r="AQ108" i="14"/>
  <c r="AQ109" i="14"/>
  <c r="AP110" i="14"/>
  <c r="AP108" i="10"/>
  <c r="AQ101" i="10" s="1"/>
  <c r="AR96" i="13"/>
  <c r="AT59" i="3"/>
  <c r="AN66" i="9"/>
  <c r="AO98" i="12"/>
  <c r="AO66" i="12" s="1"/>
  <c r="AO45" i="1"/>
  <c r="AO65" i="12"/>
  <c r="AO57" i="12" s="1"/>
  <c r="AQ127" i="2"/>
  <c r="AR127" i="2" s="1"/>
  <c r="AQ111" i="11"/>
  <c r="AN74" i="9"/>
  <c r="AM83" i="9"/>
  <c r="AQ37" i="10"/>
  <c r="AP53" i="1"/>
  <c r="AO114" i="2"/>
  <c r="AO11" i="2" s="1"/>
  <c r="AP70" i="3"/>
  <c r="AP96" i="14"/>
  <c r="AS124" i="16"/>
  <c r="AS117" i="16"/>
  <c r="AT94" i="2"/>
  <c r="AR126" i="16"/>
  <c r="AS125" i="16"/>
  <c r="AP82" i="3"/>
  <c r="AP114" i="15"/>
  <c r="AP112" i="15"/>
  <c r="AP113" i="15"/>
  <c r="AP76" i="1" s="1"/>
  <c r="AP33" i="2"/>
  <c r="AP30" i="11"/>
  <c r="AP28" i="10"/>
  <c r="AR74" i="3"/>
  <c r="AP30" i="9"/>
  <c r="AT269" i="2"/>
  <c r="AR79" i="8"/>
  <c r="AQ49" i="12"/>
  <c r="AQ50" i="12" s="1"/>
  <c r="AQ47" i="12"/>
  <c r="AQ48" i="12" s="1"/>
  <c r="AS137" i="17"/>
  <c r="AR144" i="17"/>
  <c r="AP130" i="3"/>
  <c r="AP162" i="9"/>
  <c r="AP121" i="1" s="1"/>
  <c r="AP161" i="9"/>
  <c r="AO74" i="8"/>
  <c r="AN83" i="8"/>
  <c r="AR61" i="13"/>
  <c r="AR60" i="13"/>
  <c r="AT56" i="2" s="1"/>
  <c r="AR54" i="13"/>
  <c r="AN90" i="3"/>
  <c r="AN88" i="3" s="1"/>
  <c r="AO80" i="3"/>
  <c r="AO79" i="3" s="1"/>
  <c r="AO63" i="15"/>
  <c r="AO64" i="15" s="1"/>
  <c r="AO80" i="15"/>
  <c r="AP77" i="9"/>
  <c r="AQ76" i="9" s="1"/>
  <c r="AS47" i="9"/>
  <c r="AT37" i="9"/>
  <c r="AT44" i="9"/>
  <c r="AT45" i="9" s="1"/>
  <c r="AS46" i="9"/>
  <c r="AR48" i="9"/>
  <c r="AR49" i="9" s="1"/>
  <c r="AR50" i="9"/>
  <c r="AQ113" i="9"/>
  <c r="AQ114" i="9"/>
  <c r="AQ127" i="3"/>
  <c r="AP96" i="16"/>
  <c r="AP92" i="3"/>
  <c r="AQ129" i="12"/>
  <c r="AQ140" i="2"/>
  <c r="AR140" i="2" s="1"/>
  <c r="AQ127" i="12"/>
  <c r="AQ198" i="9"/>
  <c r="AQ124" i="1" s="1"/>
  <c r="AQ196" i="9"/>
  <c r="AQ253" i="2"/>
  <c r="AP146" i="9"/>
  <c r="AP120" i="1" s="1"/>
  <c r="AN115" i="3"/>
  <c r="AN124" i="3"/>
  <c r="AT41" i="8"/>
  <c r="AS117" i="11"/>
  <c r="AR85" i="11"/>
  <c r="AT137" i="16"/>
  <c r="AS144" i="16"/>
  <c r="AS44" i="15"/>
  <c r="AS45" i="15" s="1"/>
  <c r="AP97" i="12"/>
  <c r="AP97" i="10" s="1"/>
  <c r="AP95" i="12"/>
  <c r="AP137" i="2"/>
  <c r="AP135" i="2" s="1"/>
  <c r="AP62" i="12"/>
  <c r="AP56" i="12" s="1"/>
  <c r="AR5" i="13"/>
  <c r="AR108" i="15"/>
  <c r="AQ274" i="9"/>
  <c r="AR21" i="15"/>
  <c r="AP61" i="9"/>
  <c r="AP60" i="9"/>
  <c r="AP114" i="2"/>
  <c r="AO34" i="10"/>
  <c r="AO54" i="17"/>
  <c r="AO61" i="17"/>
  <c r="AO61" i="10" s="1"/>
  <c r="AO60" i="17"/>
  <c r="AO100" i="2" s="1"/>
  <c r="AQ58" i="1"/>
  <c r="AR58" i="1" s="1"/>
  <c r="AQ130" i="13"/>
  <c r="AR66" i="2"/>
  <c r="AP62" i="1"/>
  <c r="AP18" i="14"/>
  <c r="AP256" i="2"/>
  <c r="AP236" i="2" s="1"/>
  <c r="AP262" i="9"/>
  <c r="AP260" i="9"/>
  <c r="AN138" i="9"/>
  <c r="AM147" i="9"/>
  <c r="AP80" i="14"/>
  <c r="AP69" i="3"/>
  <c r="AS144" i="12"/>
  <c r="AT137" i="12"/>
  <c r="AT247" i="2"/>
  <c r="AR112" i="9"/>
  <c r="AQ128" i="11"/>
  <c r="AQ40" i="3"/>
  <c r="AR40" i="3" s="1"/>
  <c r="AQ91" i="2"/>
  <c r="AR91" i="2" s="1"/>
  <c r="AR92" i="16"/>
  <c r="AR93" i="16" s="1"/>
  <c r="AQ94" i="16"/>
  <c r="AR85" i="16"/>
  <c r="AQ144" i="15"/>
  <c r="AR137" i="15"/>
  <c r="AT50" i="2"/>
  <c r="AS117" i="12"/>
  <c r="AS124" i="12"/>
  <c r="AR126" i="12"/>
  <c r="AR222" i="2"/>
  <c r="AR149" i="9"/>
  <c r="AQ159" i="9"/>
  <c r="AQ158" i="9"/>
  <c r="AR156" i="9"/>
  <c r="AR157" i="9" s="1"/>
  <c r="AQ219" i="2"/>
  <c r="AR137" i="9"/>
  <c r="AR129" i="11"/>
  <c r="AT129" i="2"/>
  <c r="AR127" i="11"/>
  <c r="AQ97" i="11"/>
  <c r="AQ126" i="2"/>
  <c r="AR126" i="2" s="1"/>
  <c r="AQ95" i="11"/>
  <c r="AO81" i="1"/>
  <c r="AR143" i="16"/>
  <c r="AT96" i="3" s="1"/>
  <c r="AN42" i="9"/>
  <c r="AM51" i="9"/>
  <c r="AR47" i="15"/>
  <c r="AR48" i="15" s="1"/>
  <c r="AR49" i="15"/>
  <c r="AR50" i="15" s="1"/>
  <c r="AN58" i="12"/>
  <c r="AQ15" i="13"/>
  <c r="AQ153" i="2"/>
  <c r="AR153" i="2" s="1"/>
  <c r="AQ17" i="13"/>
  <c r="AT28" i="12"/>
  <c r="AS30" i="12"/>
  <c r="AT21" i="12"/>
  <c r="AQ171" i="2"/>
  <c r="AR171" i="2" s="1"/>
  <c r="AQ111" i="15"/>
  <c r="AR272" i="9"/>
  <c r="AQ276" i="9"/>
  <c r="AQ257" i="2"/>
  <c r="AQ237" i="2" s="1"/>
  <c r="AR77" i="2"/>
  <c r="AP110" i="10"/>
  <c r="AO81" i="10"/>
  <c r="AN82" i="10"/>
  <c r="AN23" i="1"/>
  <c r="AN10" i="1" s="1"/>
  <c r="AP124" i="2"/>
  <c r="AP48" i="16"/>
  <c r="AP89" i="3"/>
  <c r="AO54" i="10"/>
  <c r="AO13" i="1"/>
  <c r="AS37" i="14"/>
  <c r="AR46" i="14"/>
  <c r="AS44" i="14"/>
  <c r="AT66" i="2"/>
  <c r="AQ238" i="2"/>
  <c r="AR248" i="2"/>
  <c r="AR256" i="9"/>
  <c r="AQ249" i="9"/>
  <c r="AQ258" i="9"/>
  <c r="AQ259" i="9"/>
  <c r="AQ225" i="2"/>
  <c r="AR225" i="2" s="1"/>
  <c r="AR77" i="14"/>
  <c r="AS69" i="14" s="1"/>
  <c r="AT101" i="13"/>
  <c r="AU59" i="2"/>
  <c r="AS110" i="13"/>
  <c r="AN56" i="14"/>
  <c r="AN62" i="10"/>
  <c r="AN56" i="10" s="1"/>
  <c r="AN79" i="1"/>
  <c r="AN29" i="1" s="1"/>
  <c r="AN146" i="15"/>
  <c r="AN146" i="10" s="1"/>
  <c r="AN145" i="10"/>
  <c r="AP114" i="11"/>
  <c r="AP112" i="11"/>
  <c r="AP113" i="11"/>
  <c r="AP36" i="1" s="1"/>
  <c r="AP38" i="3"/>
  <c r="AN83" i="1"/>
  <c r="AN81" i="1" s="1"/>
  <c r="AQ62" i="1"/>
  <c r="AR62" i="1" s="1"/>
  <c r="AQ18" i="14"/>
  <c r="AR93" i="14"/>
  <c r="AS92" i="14" s="1"/>
  <c r="AP88" i="1"/>
  <c r="AP130" i="16"/>
  <c r="AY138" i="16"/>
  <c r="AU148" i="2"/>
  <c r="AS97" i="13"/>
  <c r="AS95" i="13"/>
  <c r="AN234" i="2"/>
  <c r="AN232" i="2" s="1"/>
  <c r="AN242" i="2"/>
  <c r="AR45" i="8"/>
  <c r="AS37" i="8" s="1"/>
  <c r="AP35" i="1"/>
  <c r="AP98" i="11"/>
  <c r="AO125" i="3"/>
  <c r="AO64" i="9"/>
  <c r="AO65" i="9" s="1"/>
  <c r="AO81" i="9"/>
  <c r="AM57" i="14"/>
  <c r="AM65" i="10"/>
  <c r="AM57" i="10" s="1"/>
  <c r="AZ41" i="9"/>
  <c r="AO33" i="9"/>
  <c r="AO123" i="3"/>
  <c r="AN166" i="2"/>
  <c r="AR138" i="13"/>
  <c r="AO55" i="3"/>
  <c r="AS49" i="11"/>
  <c r="AS50" i="11" s="1"/>
  <c r="AS47" i="11"/>
  <c r="AS48" i="11" s="1"/>
  <c r="AP229" i="2"/>
  <c r="AP209" i="2" s="1"/>
  <c r="AP322" i="9"/>
  <c r="AQ313" i="9"/>
  <c r="AQ327" i="9" s="1"/>
  <c r="AP323" i="9"/>
  <c r="AQ320" i="9"/>
  <c r="AQ321" i="9" s="1"/>
  <c r="AO160" i="2"/>
  <c r="AO111" i="14"/>
  <c r="AO62" i="14"/>
  <c r="AO56" i="14" s="1"/>
  <c r="AO110" i="10"/>
  <c r="AN42" i="8"/>
  <c r="AM51" i="8"/>
  <c r="AO96" i="12"/>
  <c r="AO48" i="3"/>
  <c r="AO63" i="12"/>
  <c r="AO64" i="12" s="1"/>
  <c r="AP48" i="8"/>
  <c r="AP49" i="8" s="1"/>
  <c r="AP50" i="8"/>
  <c r="AR17" i="14"/>
  <c r="AT164" i="2"/>
  <c r="AR15" i="14"/>
  <c r="AQ44" i="13"/>
  <c r="AT25" i="9"/>
  <c r="AP66" i="13"/>
  <c r="AP58" i="13" s="1"/>
  <c r="AP65" i="1"/>
  <c r="AP98" i="14"/>
  <c r="AQ129" i="16"/>
  <c r="AQ184" i="2"/>
  <c r="AR184" i="2" s="1"/>
  <c r="AQ127" i="16"/>
  <c r="AQ76" i="15"/>
  <c r="AP243" i="2"/>
  <c r="AP32" i="9"/>
  <c r="AP34" i="9"/>
  <c r="AP114" i="1" s="1"/>
  <c r="AR77" i="8"/>
  <c r="AS69" i="8" s="1"/>
  <c r="AS109" i="9"/>
  <c r="AT108" i="9" s="1"/>
  <c r="AR44" i="12"/>
  <c r="AQ93" i="9"/>
  <c r="AR92" i="9" s="1"/>
  <c r="AM112" i="3"/>
  <c r="AK103" i="1"/>
  <c r="AT57" i="2"/>
  <c r="AR78" i="13"/>
  <c r="AR77" i="13"/>
  <c r="AS76" i="13" s="1"/>
  <c r="AO141" i="15"/>
  <c r="AO141" i="10" s="1"/>
  <c r="AP278" i="9"/>
  <c r="AP128" i="1" s="1"/>
  <c r="AP108" i="1" s="1"/>
  <c r="AP277" i="9"/>
  <c r="AP137" i="3"/>
  <c r="AP117" i="3" s="1"/>
  <c r="AP57" i="3"/>
  <c r="AO82" i="15"/>
  <c r="AO66" i="15" s="1"/>
  <c r="AO58" i="15" s="1"/>
  <c r="AO65" i="15"/>
  <c r="AO57" i="15" s="1"/>
  <c r="AO74" i="1"/>
  <c r="AO73" i="1" s="1"/>
  <c r="AP29" i="11"/>
  <c r="AP29" i="10" s="1"/>
  <c r="AP32" i="15"/>
  <c r="AP78" i="3"/>
  <c r="AV73" i="9"/>
  <c r="AQ32" i="12"/>
  <c r="AW138" i="12"/>
  <c r="AN79" i="3"/>
  <c r="AN77" i="3" s="1"/>
  <c r="AS124" i="9"/>
  <c r="AT217" i="2"/>
  <c r="AT207" i="2" s="1"/>
  <c r="AR127" i="9"/>
  <c r="AR126" i="9"/>
  <c r="AP85" i="1"/>
  <c r="AP98" i="16"/>
  <c r="AO88" i="3"/>
  <c r="AR185" i="9"/>
  <c r="AR199" i="9" s="1"/>
  <c r="AM154" i="9"/>
  <c r="AL163" i="9"/>
  <c r="AQ45" i="16"/>
  <c r="AQ92" i="12"/>
  <c r="AQ93" i="12" s="1"/>
  <c r="AQ93" i="10" s="1"/>
  <c r="AR137" i="13"/>
  <c r="AQ144" i="13"/>
  <c r="AQ143" i="13" s="1"/>
  <c r="AQ63" i="3" s="1"/>
  <c r="AR63" i="3" s="1"/>
  <c r="AQ145" i="13"/>
  <c r="AQ59" i="1" s="1"/>
  <c r="AR59" i="1" s="1"/>
  <c r="AM25" i="1"/>
  <c r="AQ31" i="15"/>
  <c r="AQ33" i="15"/>
  <c r="AQ34" i="15" s="1"/>
  <c r="AQ167" i="2"/>
  <c r="AR125" i="9"/>
  <c r="AS117" i="9" s="1"/>
  <c r="AP146" i="17"/>
  <c r="AP99" i="1"/>
  <c r="AO8" i="2"/>
  <c r="AS46" i="17"/>
  <c r="AT44" i="17"/>
  <c r="AT45" i="17"/>
  <c r="AT37" i="17"/>
  <c r="AO10" i="2"/>
  <c r="AR106" i="2"/>
  <c r="AP107" i="3"/>
  <c r="AP95" i="1"/>
  <c r="AP98" i="17"/>
  <c r="AP100" i="3"/>
  <c r="AP32" i="17"/>
  <c r="AO96" i="1"/>
  <c r="AR101" i="2"/>
  <c r="AQ33" i="17"/>
  <c r="AQ189" i="2"/>
  <c r="AR189" i="2" s="1"/>
  <c r="AQ31" i="17"/>
  <c r="AO22" i="3"/>
  <c r="AO32" i="10"/>
  <c r="AP80" i="17"/>
  <c r="AP102" i="3"/>
  <c r="AP113" i="17"/>
  <c r="AP114" i="17"/>
  <c r="AP112" i="17"/>
  <c r="AP104" i="3"/>
  <c r="AR49" i="17"/>
  <c r="AR47" i="17"/>
  <c r="AP113" i="2"/>
  <c r="AR103" i="2"/>
  <c r="AQ111" i="17"/>
  <c r="AQ193" i="2"/>
  <c r="AR193" i="2" s="1"/>
  <c r="AR102" i="2"/>
  <c r="AS141" i="17"/>
  <c r="AS140" i="17"/>
  <c r="AR142" i="17"/>
  <c r="AS133" i="17"/>
  <c r="AT106" i="2"/>
  <c r="AR99" i="2"/>
  <c r="AP34" i="17"/>
  <c r="AR94" i="17"/>
  <c r="AS92" i="17"/>
  <c r="AS93" i="17" s="1"/>
  <c r="AT102" i="2"/>
  <c r="AS85" i="17"/>
  <c r="AR78" i="17"/>
  <c r="AS76" i="17"/>
  <c r="AS77" i="17" s="1"/>
  <c r="AT101" i="2"/>
  <c r="AS69" i="17"/>
  <c r="AQ50" i="17"/>
  <c r="AP82" i="17"/>
  <c r="AP94" i="1"/>
  <c r="AS108" i="17"/>
  <c r="AS109" i="17" s="1"/>
  <c r="AR110" i="17"/>
  <c r="AS101" i="17"/>
  <c r="AT103" i="2"/>
  <c r="AQ97" i="17"/>
  <c r="AQ95" i="17"/>
  <c r="AQ192" i="2"/>
  <c r="AR192" i="2" s="1"/>
  <c r="AQ145" i="17"/>
  <c r="AQ196" i="2"/>
  <c r="AR196" i="2" s="1"/>
  <c r="AQ143" i="17"/>
  <c r="AQ81" i="17"/>
  <c r="AQ191" i="2"/>
  <c r="AR191" i="2" s="1"/>
  <c r="AQ79" i="17"/>
  <c r="AN10" i="3"/>
  <c r="AS28" i="17"/>
  <c r="AS29" i="17" s="1"/>
  <c r="AR30" i="17"/>
  <c r="AT99" i="2"/>
  <c r="AS21" i="17"/>
  <c r="AP96" i="17"/>
  <c r="AP103" i="3"/>
  <c r="AP95" i="10"/>
  <c r="AP96" i="10" s="1"/>
  <c r="AN8" i="3"/>
  <c r="AQ48" i="17"/>
  <c r="AR77" i="16" l="1"/>
  <c r="AR69" i="16"/>
  <c r="AR76" i="16"/>
  <c r="AT85" i="2"/>
  <c r="AS12" i="15"/>
  <c r="AR14" i="15"/>
  <c r="AO82" i="10"/>
  <c r="AP133" i="2"/>
  <c r="AO58" i="12"/>
  <c r="AP239" i="2"/>
  <c r="AP82" i="1"/>
  <c r="AQ30" i="9"/>
  <c r="AS93" i="14"/>
  <c r="AQ30" i="13"/>
  <c r="AQ307" i="9"/>
  <c r="AQ228" i="2"/>
  <c r="AR228" i="2" s="1"/>
  <c r="AQ306" i="9"/>
  <c r="AQ297" i="9"/>
  <c r="AQ311" i="9" s="1"/>
  <c r="AR304" i="9"/>
  <c r="AO139" i="3"/>
  <c r="AO309" i="9"/>
  <c r="AO228" i="9"/>
  <c r="AO229" i="9" s="1"/>
  <c r="AQ186" i="2"/>
  <c r="AR186" i="2" s="1"/>
  <c r="AQ15" i="16"/>
  <c r="AQ17" i="16"/>
  <c r="AQ18" i="16" s="1"/>
  <c r="AP21" i="8"/>
  <c r="AO30" i="8"/>
  <c r="AO267" i="2"/>
  <c r="AO266" i="2" s="1"/>
  <c r="AO31" i="8"/>
  <c r="AT255" i="2"/>
  <c r="AR246" i="9"/>
  <c r="AT126" i="1" s="1"/>
  <c r="AR244" i="9"/>
  <c r="AR245" i="9" s="1"/>
  <c r="AQ141" i="2"/>
  <c r="AR141" i="2" s="1"/>
  <c r="AQ145" i="12"/>
  <c r="AQ143" i="12"/>
  <c r="AQ52" i="3" s="1"/>
  <c r="AR52" i="3" s="1"/>
  <c r="AR13" i="15"/>
  <c r="AS13" i="15" s="1"/>
  <c r="AQ143" i="11"/>
  <c r="AQ41" i="3" s="1"/>
  <c r="AR41" i="3" s="1"/>
  <c r="AQ145" i="11"/>
  <c r="AQ130" i="2"/>
  <c r="AR130" i="2" s="1"/>
  <c r="AN220" i="9"/>
  <c r="AN223" i="2"/>
  <c r="AN226" i="9"/>
  <c r="AO223" i="9"/>
  <c r="AR125" i="15"/>
  <c r="AR126" i="15"/>
  <c r="AT83" i="2"/>
  <c r="AS117" i="15"/>
  <c r="AQ15" i="15"/>
  <c r="AQ17" i="15"/>
  <c r="AQ18" i="15" s="1"/>
  <c r="AQ175" i="2"/>
  <c r="AR175" i="2" s="1"/>
  <c r="AS125" i="9"/>
  <c r="AR237" i="2"/>
  <c r="AO234" i="2"/>
  <c r="AR21" i="9"/>
  <c r="AO221" i="9"/>
  <c r="AP86" i="3"/>
  <c r="AP16" i="15"/>
  <c r="AP49" i="1"/>
  <c r="AP146" i="12"/>
  <c r="AO26" i="9"/>
  <c r="AN35" i="9"/>
  <c r="AQ128" i="15"/>
  <c r="AQ84" i="3"/>
  <c r="AR84" i="3" s="1"/>
  <c r="AQ29" i="13"/>
  <c r="AR141" i="12"/>
  <c r="AS133" i="12"/>
  <c r="AT51" i="2"/>
  <c r="AR142" i="12"/>
  <c r="AS140" i="12"/>
  <c r="AR5" i="15"/>
  <c r="AP72" i="1"/>
  <c r="AP18" i="15"/>
  <c r="AP259" i="2"/>
  <c r="AP308" i="9"/>
  <c r="AP310" i="9"/>
  <c r="AP130" i="1" s="1"/>
  <c r="AN33" i="8"/>
  <c r="AN145" i="3"/>
  <c r="AN144" i="3" s="1"/>
  <c r="AR14" i="16"/>
  <c r="AT96" i="2"/>
  <c r="AP44" i="1"/>
  <c r="AP82" i="12"/>
  <c r="AR141" i="11"/>
  <c r="AS140" i="11"/>
  <c r="AS141" i="11" s="1"/>
  <c r="AT40" i="2"/>
  <c r="AS133" i="11"/>
  <c r="AR142" i="11"/>
  <c r="AP81" i="10"/>
  <c r="AP227" i="9"/>
  <c r="AO220" i="9"/>
  <c r="AR75" i="3"/>
  <c r="AP140" i="15"/>
  <c r="AP141" i="15" s="1"/>
  <c r="AP141" i="10" s="1"/>
  <c r="AQ130" i="15"/>
  <c r="AQ78" i="1"/>
  <c r="AR78" i="1" s="1"/>
  <c r="AO122" i="9"/>
  <c r="AN131" i="9"/>
  <c r="AR13" i="16"/>
  <c r="AS12" i="16" s="1"/>
  <c r="AP39" i="1"/>
  <c r="AP146" i="11"/>
  <c r="AP80" i="12"/>
  <c r="AP47" i="3"/>
  <c r="AR69" i="12"/>
  <c r="AQ77" i="12"/>
  <c r="AQ78" i="12"/>
  <c r="AQ46" i="2"/>
  <c r="AR46" i="2" s="1"/>
  <c r="AP16" i="16"/>
  <c r="AP97" i="3"/>
  <c r="AN31" i="3"/>
  <c r="AN17" i="3" s="1"/>
  <c r="AN16" i="10"/>
  <c r="AP12" i="17"/>
  <c r="AO197" i="2"/>
  <c r="AO120" i="2" s="1"/>
  <c r="AO17" i="2" s="1"/>
  <c r="AO14" i="10"/>
  <c r="AO15" i="17"/>
  <c r="AO17" i="17"/>
  <c r="AP5" i="10"/>
  <c r="AP117" i="17"/>
  <c r="AP53" i="17" s="1"/>
  <c r="AP61" i="17" s="1"/>
  <c r="AP61" i="10" s="1"/>
  <c r="AP133" i="10"/>
  <c r="AN16" i="2"/>
  <c r="AN16" i="1"/>
  <c r="AN15" i="2"/>
  <c r="AP117" i="10"/>
  <c r="AP53" i="10" s="1"/>
  <c r="AP54" i="10" s="1"/>
  <c r="AU57" i="2"/>
  <c r="AS78" i="13"/>
  <c r="AS77" i="13"/>
  <c r="AT76" i="13" s="1"/>
  <c r="AQ79" i="9"/>
  <c r="AQ214" i="2"/>
  <c r="AR95" i="9"/>
  <c r="AT215" i="2"/>
  <c r="AV216" i="2"/>
  <c r="AT111" i="9"/>
  <c r="AR167" i="2"/>
  <c r="AS69" i="13"/>
  <c r="AS53" i="13" s="1"/>
  <c r="AP33" i="9"/>
  <c r="AP123" i="3"/>
  <c r="AQ79" i="2"/>
  <c r="AQ78" i="15"/>
  <c r="AQ77" i="15"/>
  <c r="AR76" i="15" s="1"/>
  <c r="AR18" i="14"/>
  <c r="AO46" i="3"/>
  <c r="AO44" i="3" s="1"/>
  <c r="AO115" i="2"/>
  <c r="AO157" i="2"/>
  <c r="AO155" i="2" s="1"/>
  <c r="AQ323" i="9"/>
  <c r="AR313" i="9"/>
  <c r="AR327" i="9" s="1"/>
  <c r="AR320" i="9"/>
  <c r="AQ322" i="9"/>
  <c r="AR321" i="9"/>
  <c r="AQ229" i="2"/>
  <c r="AR229" i="2" s="1"/>
  <c r="AS138" i="13"/>
  <c r="AR259" i="9"/>
  <c r="AT225" i="2"/>
  <c r="AQ76" i="10"/>
  <c r="AR275" i="9"/>
  <c r="AT226" i="2"/>
  <c r="AT206" i="2" s="1"/>
  <c r="AQ18" i="13"/>
  <c r="AN51" i="9"/>
  <c r="AO42" i="9"/>
  <c r="AT38" i="1"/>
  <c r="AR130" i="11"/>
  <c r="AS137" i="9"/>
  <c r="AT144" i="12"/>
  <c r="AU137" i="12"/>
  <c r="AP261" i="9"/>
  <c r="AP136" i="3"/>
  <c r="AP228" i="9"/>
  <c r="AP229" i="9" s="1"/>
  <c r="AU41" i="8"/>
  <c r="AP110" i="1"/>
  <c r="AR124" i="1"/>
  <c r="AT46" i="9"/>
  <c r="AU44" i="9"/>
  <c r="AT47" i="9"/>
  <c r="AU37" i="9"/>
  <c r="AU45" i="9"/>
  <c r="AS76" i="8"/>
  <c r="AP32" i="2"/>
  <c r="AP22" i="2"/>
  <c r="AM67" i="9"/>
  <c r="AT94" i="15"/>
  <c r="AV80" i="2"/>
  <c r="AQ246" i="2"/>
  <c r="AQ96" i="9"/>
  <c r="AR46" i="8"/>
  <c r="AS142" i="16"/>
  <c r="AU95" i="2"/>
  <c r="AR128" i="13"/>
  <c r="AT62" i="3"/>
  <c r="AR110" i="12"/>
  <c r="AT48" i="2"/>
  <c r="AQ138" i="2"/>
  <c r="AR138" i="2" s="1"/>
  <c r="AQ111" i="12"/>
  <c r="AQ69" i="3"/>
  <c r="AQ80" i="14"/>
  <c r="AS14" i="11"/>
  <c r="AU41" i="2"/>
  <c r="AR212" i="2"/>
  <c r="AQ202" i="2"/>
  <c r="AP65" i="2"/>
  <c r="AN29" i="3"/>
  <c r="AN101" i="3"/>
  <c r="AN99" i="3" s="1"/>
  <c r="AR140" i="9"/>
  <c r="AQ144" i="9"/>
  <c r="AQ249" i="2"/>
  <c r="AQ61" i="12"/>
  <c r="AQ60" i="12"/>
  <c r="AQ54" i="12"/>
  <c r="AS246" i="9"/>
  <c r="AU255" i="2"/>
  <c r="AS244" i="9"/>
  <c r="AR52" i="2"/>
  <c r="AQ142" i="2"/>
  <c r="AQ15" i="12"/>
  <c r="AQ17" i="12"/>
  <c r="AQ69" i="9"/>
  <c r="AQ178" i="2"/>
  <c r="AQ49" i="16"/>
  <c r="AQ47" i="16"/>
  <c r="AR37" i="16"/>
  <c r="AR257" i="2"/>
  <c r="AT109" i="9"/>
  <c r="AU108" i="9" s="1"/>
  <c r="AS137" i="14"/>
  <c r="AR144" i="14"/>
  <c r="AR143" i="14" s="1"/>
  <c r="AT74" i="3" s="1"/>
  <c r="AR145" i="14"/>
  <c r="AT69" i="1" s="1"/>
  <c r="AP82" i="15"/>
  <c r="AP66" i="15" s="1"/>
  <c r="AP65" i="15"/>
  <c r="AP57" i="15" s="1"/>
  <c r="AP74" i="1"/>
  <c r="AP73" i="1" s="1"/>
  <c r="AT140" i="14"/>
  <c r="AT141" i="14" s="1"/>
  <c r="AO57" i="9"/>
  <c r="AO58" i="9"/>
  <c r="AN130" i="10"/>
  <c r="AN66" i="17"/>
  <c r="AN58" i="17" s="1"/>
  <c r="AU94" i="13"/>
  <c r="AV85" i="13"/>
  <c r="AW58" i="2"/>
  <c r="AV92" i="13"/>
  <c r="AU151" i="2"/>
  <c r="AS129" i="13"/>
  <c r="AS127" i="13"/>
  <c r="AQ98" i="14"/>
  <c r="AQ65" i="1"/>
  <c r="AR65" i="1" s="1"/>
  <c r="AR114" i="13"/>
  <c r="AR113" i="13"/>
  <c r="AT56" i="1" s="1"/>
  <c r="AR112" i="13"/>
  <c r="AT60" i="3"/>
  <c r="AS76" i="14"/>
  <c r="AQ72" i="1"/>
  <c r="AO98" i="10"/>
  <c r="AQ79" i="11"/>
  <c r="AQ81" i="11"/>
  <c r="AQ62" i="11"/>
  <c r="AQ56" i="11" s="1"/>
  <c r="AQ125" i="2"/>
  <c r="AU81" i="3"/>
  <c r="AS96" i="15"/>
  <c r="AQ146" i="14"/>
  <c r="AP33" i="1"/>
  <c r="AP25" i="3"/>
  <c r="AP11" i="3" s="1"/>
  <c r="AQ78" i="3"/>
  <c r="AQ32" i="15"/>
  <c r="AO23" i="1"/>
  <c r="AT124" i="9"/>
  <c r="AS126" i="9"/>
  <c r="AT117" i="9"/>
  <c r="AS127" i="9"/>
  <c r="AT125" i="9"/>
  <c r="AU217" i="2"/>
  <c r="AU207" i="2" s="1"/>
  <c r="AX138" i="12"/>
  <c r="AR81" i="13"/>
  <c r="AR79" i="13"/>
  <c r="AT147" i="2"/>
  <c r="AR62" i="13"/>
  <c r="AR56" i="13" s="1"/>
  <c r="AP233" i="2"/>
  <c r="AQ95" i="3"/>
  <c r="AR95" i="3" s="1"/>
  <c r="AQ128" i="16"/>
  <c r="AQ46" i="13"/>
  <c r="AQ55" i="2"/>
  <c r="AQ44" i="10"/>
  <c r="AP326" i="9"/>
  <c r="AP131" i="1" s="1"/>
  <c r="AP111" i="1" s="1"/>
  <c r="AP324" i="9"/>
  <c r="AP260" i="2"/>
  <c r="AP240" i="2" s="1"/>
  <c r="BA41" i="9"/>
  <c r="AS96" i="13"/>
  <c r="AU59" i="3"/>
  <c r="AZ138" i="16"/>
  <c r="AU149" i="2"/>
  <c r="AS111" i="13"/>
  <c r="AQ256" i="2"/>
  <c r="AR256" i="2" s="1"/>
  <c r="AQ262" i="9"/>
  <c r="AQ260" i="9"/>
  <c r="AQ227" i="9"/>
  <c r="AS46" i="14"/>
  <c r="AU66" i="2"/>
  <c r="AQ113" i="15"/>
  <c r="AQ76" i="1" s="1"/>
  <c r="AR76" i="1" s="1"/>
  <c r="AQ82" i="3"/>
  <c r="AR82" i="3" s="1"/>
  <c r="AQ114" i="15"/>
  <c r="AQ112" i="15"/>
  <c r="AS31" i="12"/>
  <c r="AS33" i="12"/>
  <c r="AS34" i="12" s="1"/>
  <c r="AQ35" i="1"/>
  <c r="AR35" i="1" s="1"/>
  <c r="AQ98" i="11"/>
  <c r="AR219" i="2"/>
  <c r="AQ250" i="2"/>
  <c r="AQ160" i="9"/>
  <c r="AR129" i="12"/>
  <c r="AT140" i="2"/>
  <c r="AR127" i="12"/>
  <c r="AS85" i="16"/>
  <c r="AT91" i="2"/>
  <c r="AS92" i="16"/>
  <c r="AS93" i="16" s="1"/>
  <c r="AR94" i="16"/>
  <c r="AR114" i="9"/>
  <c r="AT127" i="3"/>
  <c r="AR113" i="9"/>
  <c r="AP127" i="1"/>
  <c r="AP125" i="1" s="1"/>
  <c r="AP123" i="1" s="1"/>
  <c r="AO23" i="2"/>
  <c r="AO98" i="2"/>
  <c r="AR110" i="15"/>
  <c r="AT81" i="2"/>
  <c r="AP48" i="3"/>
  <c r="AP96" i="12"/>
  <c r="AP63" i="12"/>
  <c r="AP64" i="12" s="1"/>
  <c r="AQ51" i="3"/>
  <c r="AR51" i="3" s="1"/>
  <c r="AQ128" i="12"/>
  <c r="AP74" i="8"/>
  <c r="AO83" i="8"/>
  <c r="AT274" i="2"/>
  <c r="AR80" i="8"/>
  <c r="AQ21" i="11"/>
  <c r="AT124" i="16"/>
  <c r="AT125" i="16" s="1"/>
  <c r="AT117" i="16"/>
  <c r="AS126" i="16"/>
  <c r="AU94" i="2"/>
  <c r="AN83" i="9"/>
  <c r="AO74" i="9"/>
  <c r="AO43" i="1"/>
  <c r="AO41" i="1" s="1"/>
  <c r="AR101" i="14"/>
  <c r="AR53" i="14" s="1"/>
  <c r="AR54" i="14" s="1"/>
  <c r="AQ110" i="14"/>
  <c r="AR108" i="14"/>
  <c r="AQ70" i="2"/>
  <c r="AQ108" i="10"/>
  <c r="AR85" i="9"/>
  <c r="AU46" i="11"/>
  <c r="AS44" i="8"/>
  <c r="AS45" i="8" s="1"/>
  <c r="AN12" i="2"/>
  <c r="AN112" i="2"/>
  <c r="AR109" i="12"/>
  <c r="AR158" i="2"/>
  <c r="AS138" i="11"/>
  <c r="AS13" i="11"/>
  <c r="AT12" i="11" s="1"/>
  <c r="AQ48" i="14"/>
  <c r="AQ67" i="3"/>
  <c r="AN71" i="1"/>
  <c r="AO58" i="16"/>
  <c r="AO25" i="3"/>
  <c r="AO195" i="2"/>
  <c r="AO127" i="17"/>
  <c r="AO129" i="17"/>
  <c r="AO62" i="17"/>
  <c r="AO56" i="17" s="1"/>
  <c r="AO126" i="10"/>
  <c r="AQ32" i="9"/>
  <c r="AQ243" i="2"/>
  <c r="AQ34" i="9"/>
  <c r="AQ114" i="1" s="1"/>
  <c r="AR218" i="2"/>
  <c r="AQ208" i="2"/>
  <c r="AR208" i="2" s="1"/>
  <c r="AQ142" i="9"/>
  <c r="AS247" i="9"/>
  <c r="AO174" i="2"/>
  <c r="AO145" i="15"/>
  <c r="AO142" i="10"/>
  <c r="AO143" i="15"/>
  <c r="AR195" i="9"/>
  <c r="AR194" i="9"/>
  <c r="AT222" i="2"/>
  <c r="AP82" i="16"/>
  <c r="AP84" i="1"/>
  <c r="AP245" i="2"/>
  <c r="AP235" i="2" s="1"/>
  <c r="AP63" i="9"/>
  <c r="AP80" i="9"/>
  <c r="AP82" i="9"/>
  <c r="AR88" i="2"/>
  <c r="AR87" i="2" s="1"/>
  <c r="AQ146" i="2"/>
  <c r="AR147" i="2"/>
  <c r="AR146" i="2" s="1"/>
  <c r="AS110" i="9"/>
  <c r="AP168" i="2"/>
  <c r="AP144" i="2"/>
  <c r="AS15" i="14"/>
  <c r="AS17" i="14"/>
  <c r="AU164" i="2"/>
  <c r="AT133" i="14"/>
  <c r="AT126" i="13"/>
  <c r="AV61" i="2"/>
  <c r="AS94" i="14"/>
  <c r="AT85" i="14"/>
  <c r="AU69" i="2"/>
  <c r="AT92" i="14"/>
  <c r="AT93" i="14"/>
  <c r="AR95" i="14"/>
  <c r="AT159" i="2"/>
  <c r="AR97" i="14"/>
  <c r="AN68" i="3"/>
  <c r="AN66" i="3" s="1"/>
  <c r="AN26" i="3"/>
  <c r="AP112" i="12"/>
  <c r="AP113" i="12"/>
  <c r="AP46" i="1" s="1"/>
  <c r="AP114" i="12"/>
  <c r="AP49" i="3"/>
  <c r="AS77" i="14"/>
  <c r="AQ90" i="9"/>
  <c r="AP98" i="9"/>
  <c r="AP117" i="1" s="1"/>
  <c r="AP99" i="9"/>
  <c r="AQ182" i="2"/>
  <c r="AR182" i="2" s="1"/>
  <c r="AQ111" i="16"/>
  <c r="AS141" i="13"/>
  <c r="AS140" i="13"/>
  <c r="AR76" i="11"/>
  <c r="AS138" i="14"/>
  <c r="AQ42" i="3"/>
  <c r="AR42" i="3" s="1"/>
  <c r="AQ16" i="11"/>
  <c r="AP65" i="11"/>
  <c r="AP57" i="11" s="1"/>
  <c r="AR109" i="15"/>
  <c r="AS108" i="15" s="1"/>
  <c r="AS141" i="16"/>
  <c r="AR193" i="9"/>
  <c r="AR144" i="13"/>
  <c r="AR143" i="13" s="1"/>
  <c r="AT63" i="3" s="1"/>
  <c r="AS137" i="13"/>
  <c r="AR145" i="13"/>
  <c r="AT59" i="1" s="1"/>
  <c r="AW73" i="9"/>
  <c r="AT75" i="3"/>
  <c r="AR16" i="14"/>
  <c r="AO113" i="3"/>
  <c r="AO124" i="3"/>
  <c r="AO122" i="3" s="1"/>
  <c r="AO115" i="3"/>
  <c r="AS98" i="13"/>
  <c r="AU55" i="1"/>
  <c r="AV59" i="2"/>
  <c r="AU101" i="13"/>
  <c r="AU108" i="13"/>
  <c r="AU109" i="13" s="1"/>
  <c r="AT110" i="13"/>
  <c r="AR49" i="14"/>
  <c r="AR50" i="14" s="1"/>
  <c r="AT156" i="2"/>
  <c r="AR47" i="14"/>
  <c r="AT30" i="12"/>
  <c r="AQ64" i="3"/>
  <c r="AR64" i="3" s="1"/>
  <c r="AQ16" i="13"/>
  <c r="AR128" i="11"/>
  <c r="AT40" i="3"/>
  <c r="AU50" i="2"/>
  <c r="AS126" i="12"/>
  <c r="AR144" i="15"/>
  <c r="AS137" i="15"/>
  <c r="AP11" i="2"/>
  <c r="AP98" i="12"/>
  <c r="AP45" i="1"/>
  <c r="AP43" i="1" s="1"/>
  <c r="AP41" i="1" s="1"/>
  <c r="AP65" i="12"/>
  <c r="AP57" i="12" s="1"/>
  <c r="AU137" i="16"/>
  <c r="AT144" i="16"/>
  <c r="AN114" i="3"/>
  <c r="AN112" i="3" s="1"/>
  <c r="AN122" i="3"/>
  <c r="AR253" i="2"/>
  <c r="AR127" i="3"/>
  <c r="AT137" i="17"/>
  <c r="AS144" i="17"/>
  <c r="AS77" i="8"/>
  <c r="AQ28" i="11"/>
  <c r="AT184" i="2"/>
  <c r="AR129" i="16"/>
  <c r="AR127" i="16"/>
  <c r="AQ45" i="13"/>
  <c r="AQ45" i="10" s="1"/>
  <c r="AQ113" i="11"/>
  <c r="AQ36" i="1" s="1"/>
  <c r="AR36" i="1" s="1"/>
  <c r="AQ112" i="11"/>
  <c r="AQ114" i="11"/>
  <c r="AQ38" i="3"/>
  <c r="AR38" i="3" s="1"/>
  <c r="AQ205" i="2"/>
  <c r="AR205" i="2" s="1"/>
  <c r="AR215" i="2"/>
  <c r="AR93" i="9"/>
  <c r="AS85" i="9" s="1"/>
  <c r="AT47" i="11"/>
  <c r="AT48" i="11" s="1"/>
  <c r="AT49" i="11"/>
  <c r="AT50" i="11" s="1"/>
  <c r="AO33" i="3"/>
  <c r="AO60" i="10"/>
  <c r="AQ64" i="1"/>
  <c r="AQ82" i="14"/>
  <c r="AP225" i="9"/>
  <c r="AP224" i="9"/>
  <c r="AP218" i="9"/>
  <c r="AP223" i="9" s="1"/>
  <c r="AQ73" i="3"/>
  <c r="AR73" i="3" s="1"/>
  <c r="AQ128" i="14"/>
  <c r="AP35" i="3"/>
  <c r="AP129" i="3"/>
  <c r="AP145" i="9"/>
  <c r="AQ81" i="16"/>
  <c r="AQ62" i="16"/>
  <c r="AQ79" i="16"/>
  <c r="AQ180" i="2"/>
  <c r="AP60" i="17"/>
  <c r="AP100" i="2" s="1"/>
  <c r="AQ81" i="8"/>
  <c r="AQ147" i="3"/>
  <c r="AR147" i="3" s="1"/>
  <c r="AQ82" i="8"/>
  <c r="AQ138" i="1" s="1"/>
  <c r="AR138" i="1" s="1"/>
  <c r="AR31" i="9"/>
  <c r="AT212" i="2"/>
  <c r="AO203" i="2"/>
  <c r="AO201" i="2" s="1"/>
  <c r="AO211" i="2"/>
  <c r="AQ109" i="1"/>
  <c r="AR119" i="1"/>
  <c r="AQ118" i="3"/>
  <c r="AR128" i="3"/>
  <c r="AR141" i="9"/>
  <c r="AR30" i="15"/>
  <c r="AS21" i="15"/>
  <c r="AT77" i="2"/>
  <c r="AT243" i="9"/>
  <c r="AT242" i="9"/>
  <c r="AU240" i="9"/>
  <c r="AU241" i="9" s="1"/>
  <c r="AT233" i="9"/>
  <c r="AV224" i="2"/>
  <c r="AT36" i="2"/>
  <c r="AR94" i="11"/>
  <c r="AP142" i="15"/>
  <c r="AQ140" i="15"/>
  <c r="AQ133" i="15"/>
  <c r="AP84" i="2"/>
  <c r="AP29" i="2" s="1"/>
  <c r="AQ141" i="15"/>
  <c r="AQ141" i="10" s="1"/>
  <c r="AP140" i="10"/>
  <c r="AQ133" i="10" s="1"/>
  <c r="AS138" i="15"/>
  <c r="AQ77" i="9"/>
  <c r="AR76" i="9" s="1"/>
  <c r="AP78" i="9"/>
  <c r="AR44" i="16"/>
  <c r="AQ80" i="13"/>
  <c r="AQ58" i="3"/>
  <c r="AQ63" i="13"/>
  <c r="AQ64" i="13" s="1"/>
  <c r="AU247" i="2"/>
  <c r="AS112" i="9"/>
  <c r="AT101" i="9"/>
  <c r="AP80" i="3"/>
  <c r="AP63" i="15"/>
  <c r="AP64" i="15" s="1"/>
  <c r="AP80" i="15"/>
  <c r="AP50" i="13"/>
  <c r="AP50" i="10" s="1"/>
  <c r="AP49" i="10"/>
  <c r="AV74" i="2"/>
  <c r="AU5" i="14"/>
  <c r="AU12" i="14"/>
  <c r="AU13" i="14" s="1"/>
  <c r="AT14" i="14"/>
  <c r="AN28" i="1"/>
  <c r="AN15" i="1" s="1"/>
  <c r="AN93" i="1"/>
  <c r="AN91" i="1" s="1"/>
  <c r="AQ96" i="14"/>
  <c r="AQ70" i="3"/>
  <c r="AR70" i="3" s="1"/>
  <c r="AN64" i="14"/>
  <c r="AN63" i="10"/>
  <c r="AN64" i="10" s="1"/>
  <c r="AN66" i="14"/>
  <c r="AN114" i="10"/>
  <c r="AR108" i="16"/>
  <c r="AR53" i="11"/>
  <c r="AS98" i="15"/>
  <c r="AU75" i="1"/>
  <c r="AQ18" i="11"/>
  <c r="AP66" i="11"/>
  <c r="AP58" i="11" s="1"/>
  <c r="AO24" i="1"/>
  <c r="AO11" i="1" s="1"/>
  <c r="AR29" i="15"/>
  <c r="AR93" i="11"/>
  <c r="AS85" i="11" s="1"/>
  <c r="AQ78" i="10"/>
  <c r="AP79" i="10"/>
  <c r="AP80" i="10" s="1"/>
  <c r="AO24" i="3"/>
  <c r="AP24" i="1"/>
  <c r="AM12" i="1"/>
  <c r="AM22" i="1"/>
  <c r="AQ94" i="12"/>
  <c r="AR85" i="12"/>
  <c r="AR92" i="12"/>
  <c r="AR92" i="10" s="1"/>
  <c r="AR93" i="12"/>
  <c r="AQ47" i="2"/>
  <c r="AQ92" i="10"/>
  <c r="AR85" i="10" s="1"/>
  <c r="AN154" i="9"/>
  <c r="AM163" i="9"/>
  <c r="AR128" i="9"/>
  <c r="AT248" i="2"/>
  <c r="AQ45" i="3"/>
  <c r="AR46" i="12"/>
  <c r="AT44" i="2"/>
  <c r="AP104" i="1"/>
  <c r="AQ130" i="16"/>
  <c r="AQ88" i="1"/>
  <c r="AR88" i="1" s="1"/>
  <c r="AU25" i="9"/>
  <c r="AO42" i="8"/>
  <c r="AN51" i="8"/>
  <c r="AO71" i="3"/>
  <c r="AO113" i="14"/>
  <c r="AO114" i="14"/>
  <c r="AO112" i="14"/>
  <c r="AO63" i="14"/>
  <c r="AO111" i="10"/>
  <c r="AO112" i="10" s="1"/>
  <c r="AQ146" i="13"/>
  <c r="AR257" i="9"/>
  <c r="AR258" i="9" s="1"/>
  <c r="AQ263" i="9"/>
  <c r="AQ231" i="9" s="1"/>
  <c r="AQ217" i="9"/>
  <c r="AQ13" i="2"/>
  <c r="AR13" i="2" s="1"/>
  <c r="AR238" i="2"/>
  <c r="AS45" i="14"/>
  <c r="AT44" i="14" s="1"/>
  <c r="AQ137" i="3"/>
  <c r="AQ117" i="3" s="1"/>
  <c r="AR117" i="3" s="1"/>
  <c r="AQ278" i="9"/>
  <c r="AQ128" i="1" s="1"/>
  <c r="AR128" i="1" s="1"/>
  <c r="AQ277" i="9"/>
  <c r="AT29" i="12"/>
  <c r="AQ37" i="3"/>
  <c r="AR37" i="3" s="1"/>
  <c r="AQ96" i="11"/>
  <c r="AQ146" i="9"/>
  <c r="AQ120" i="1" s="1"/>
  <c r="AS149" i="9"/>
  <c r="AR158" i="9"/>
  <c r="AS156" i="9"/>
  <c r="AS157" i="9" s="1"/>
  <c r="AT219" i="2"/>
  <c r="AR159" i="9"/>
  <c r="AS125" i="12"/>
  <c r="AT117" i="12" s="1"/>
  <c r="AQ181" i="2"/>
  <c r="AR181" i="2" s="1"/>
  <c r="AQ97" i="16"/>
  <c r="AQ95" i="16"/>
  <c r="AN147" i="9"/>
  <c r="AO138" i="9"/>
  <c r="AP254" i="2"/>
  <c r="AP220" i="9"/>
  <c r="AP54" i="17"/>
  <c r="AP213" i="2"/>
  <c r="AP62" i="9"/>
  <c r="AR273" i="9"/>
  <c r="AS272" i="9" s="1"/>
  <c r="AT44" i="15"/>
  <c r="AT45" i="15"/>
  <c r="AT37" i="15"/>
  <c r="AS46" i="15"/>
  <c r="AQ197" i="9"/>
  <c r="AQ133" i="3"/>
  <c r="AQ130" i="12"/>
  <c r="AQ48" i="1"/>
  <c r="AR48" i="1" s="1"/>
  <c r="AQ106" i="9"/>
  <c r="AQ118" i="1"/>
  <c r="AS48" i="9"/>
  <c r="AS49" i="9" s="1"/>
  <c r="AS50" i="9"/>
  <c r="AR78" i="8"/>
  <c r="AQ21" i="10"/>
  <c r="AP33" i="11"/>
  <c r="AP31" i="11"/>
  <c r="AP123" i="2"/>
  <c r="AP30" i="10"/>
  <c r="AN57" i="9"/>
  <c r="AN58" i="9"/>
  <c r="AP111" i="14"/>
  <c r="AP160" i="2"/>
  <c r="AP62" i="14"/>
  <c r="AQ61" i="14"/>
  <c r="AQ60" i="14"/>
  <c r="AQ67" i="2" s="1"/>
  <c r="AR137" i="3"/>
  <c r="AQ94" i="9"/>
  <c r="AU45" i="11"/>
  <c r="AV44" i="11" s="1"/>
  <c r="AR48" i="8"/>
  <c r="AR49" i="8" s="1"/>
  <c r="AR50" i="8"/>
  <c r="AM105" i="1"/>
  <c r="AM11" i="1"/>
  <c r="AR130" i="13"/>
  <c r="AT58" i="1"/>
  <c r="AQ109" i="10"/>
  <c r="AR101" i="12"/>
  <c r="AR17" i="11"/>
  <c r="AR15" i="11"/>
  <c r="AT131" i="2"/>
  <c r="AQ130" i="14"/>
  <c r="AQ68" i="1"/>
  <c r="AR68" i="1" s="1"/>
  <c r="AT90" i="2"/>
  <c r="AS69" i="16"/>
  <c r="AR78" i="16"/>
  <c r="AR53" i="16"/>
  <c r="AP124" i="17"/>
  <c r="AP125" i="17" s="1"/>
  <c r="AP125" i="10" s="1"/>
  <c r="AR29" i="9"/>
  <c r="AS28" i="9" s="1"/>
  <c r="AO31" i="1"/>
  <c r="AS121" i="9"/>
  <c r="AR130" i="9"/>
  <c r="AT119" i="1" s="1"/>
  <c r="AU72" i="2"/>
  <c r="AT124" i="14"/>
  <c r="AT117" i="14"/>
  <c r="AS126" i="14"/>
  <c r="AR127" i="14"/>
  <c r="AT162" i="2"/>
  <c r="AR129" i="14"/>
  <c r="AR32" i="12"/>
  <c r="AS5" i="13"/>
  <c r="AR14" i="13"/>
  <c r="AS12" i="13"/>
  <c r="AS13" i="13"/>
  <c r="AT63" i="2"/>
  <c r="AT89" i="1"/>
  <c r="AR146" i="16"/>
  <c r="AU39" i="2"/>
  <c r="AS126" i="11"/>
  <c r="AO29" i="2"/>
  <c r="AO76" i="2"/>
  <c r="AS12" i="12"/>
  <c r="AR14" i="12"/>
  <c r="AS5" i="12"/>
  <c r="AT52" i="2"/>
  <c r="AP63" i="16"/>
  <c r="AP64" i="16" s="1"/>
  <c r="AP91" i="3"/>
  <c r="AP80" i="16"/>
  <c r="AQ65" i="13"/>
  <c r="AQ57" i="13" s="1"/>
  <c r="AQ82" i="13"/>
  <c r="AQ66" i="13" s="1"/>
  <c r="AQ54" i="1"/>
  <c r="AP56" i="15"/>
  <c r="AP48" i="13"/>
  <c r="AP56" i="3"/>
  <c r="AP55" i="3" s="1"/>
  <c r="AP47" i="10"/>
  <c r="AP48" i="10" s="1"/>
  <c r="AU37" i="2"/>
  <c r="AT101" i="11"/>
  <c r="AT108" i="11"/>
  <c r="AT109" i="11" s="1"/>
  <c r="AS110" i="11"/>
  <c r="AR111" i="11"/>
  <c r="AT127" i="2"/>
  <c r="AN105" i="1"/>
  <c r="AN103" i="1" s="1"/>
  <c r="AT93" i="15"/>
  <c r="AO232" i="2"/>
  <c r="AO115" i="1"/>
  <c r="AO113" i="1" s="1"/>
  <c r="AO106" i="1"/>
  <c r="AO105" i="1" s="1"/>
  <c r="AO103" i="1" s="1"/>
  <c r="AT95" i="13"/>
  <c r="AV148" i="2"/>
  <c r="AT97" i="13"/>
  <c r="AT125" i="13"/>
  <c r="AU124" i="13" s="1"/>
  <c r="AN66" i="1"/>
  <c r="AN65" i="14"/>
  <c r="AN113" i="10"/>
  <c r="AR81" i="14"/>
  <c r="AR79" i="14"/>
  <c r="AT158" i="2"/>
  <c r="AR54" i="16"/>
  <c r="AQ61" i="16"/>
  <c r="AQ60" i="16"/>
  <c r="AQ89" i="2" s="1"/>
  <c r="AR89" i="2" s="1"/>
  <c r="AQ54" i="16"/>
  <c r="AR77" i="11"/>
  <c r="AP52" i="1"/>
  <c r="AP113" i="16"/>
  <c r="AP86" i="1" s="1"/>
  <c r="AP112" i="16"/>
  <c r="AP114" i="16"/>
  <c r="AP93" i="3"/>
  <c r="AM58" i="10"/>
  <c r="AS125" i="11"/>
  <c r="AR156" i="2"/>
  <c r="AR45" i="12"/>
  <c r="AS44" i="12" s="1"/>
  <c r="AQ107" i="3"/>
  <c r="AR107" i="3" s="1"/>
  <c r="AQ96" i="17"/>
  <c r="AQ103" i="3"/>
  <c r="AR103" i="3" s="1"/>
  <c r="AQ95" i="1"/>
  <c r="AR95" i="1" s="1"/>
  <c r="AQ98" i="17"/>
  <c r="AR81" i="17"/>
  <c r="AR79" i="17"/>
  <c r="AT191" i="2"/>
  <c r="AT141" i="17"/>
  <c r="AS142" i="17"/>
  <c r="AT140" i="17"/>
  <c r="AU106" i="2"/>
  <c r="AT133" i="17"/>
  <c r="AP10" i="2"/>
  <c r="AR50" i="17"/>
  <c r="AQ102" i="3"/>
  <c r="AR102" i="3" s="1"/>
  <c r="AQ80" i="17"/>
  <c r="AQ94" i="1"/>
  <c r="AR94" i="1" s="1"/>
  <c r="AQ82" i="17"/>
  <c r="AR111" i="17"/>
  <c r="AT193" i="2"/>
  <c r="AR33" i="17"/>
  <c r="AR31" i="17"/>
  <c r="AT189" i="2"/>
  <c r="AQ99" i="1"/>
  <c r="AR99" i="1" s="1"/>
  <c r="AQ146" i="17"/>
  <c r="AT108" i="17"/>
  <c r="AT109" i="17" s="1"/>
  <c r="AS110" i="17"/>
  <c r="AT101" i="17"/>
  <c r="AU103" i="2"/>
  <c r="AT92" i="17"/>
  <c r="AT93" i="17" s="1"/>
  <c r="AS94" i="17"/>
  <c r="AT85" i="17"/>
  <c r="AU102" i="2"/>
  <c r="AR145" i="17"/>
  <c r="AR143" i="17"/>
  <c r="AT196" i="2"/>
  <c r="AR48" i="17"/>
  <c r="AO8" i="3"/>
  <c r="AQ100" i="3"/>
  <c r="AR100" i="3" s="1"/>
  <c r="AQ32" i="17"/>
  <c r="AU44" i="17"/>
  <c r="AU45" i="17"/>
  <c r="AT46" i="17"/>
  <c r="AU37" i="17"/>
  <c r="AT28" i="17"/>
  <c r="AT29" i="17" s="1"/>
  <c r="AS30" i="17"/>
  <c r="AT21" i="17"/>
  <c r="AU99" i="2"/>
  <c r="AR97" i="17"/>
  <c r="AT192" i="2"/>
  <c r="AR95" i="17"/>
  <c r="AS49" i="17"/>
  <c r="AS47" i="17"/>
  <c r="AP23" i="1"/>
  <c r="AS78" i="17"/>
  <c r="AT76" i="17"/>
  <c r="AT77" i="17" s="1"/>
  <c r="AU101" i="2"/>
  <c r="AT69" i="17"/>
  <c r="AQ113" i="17"/>
  <c r="AQ114" i="17"/>
  <c r="AQ112" i="17"/>
  <c r="AQ104" i="3"/>
  <c r="AR104" i="3" s="1"/>
  <c r="AP96" i="1"/>
  <c r="AQ34" i="17"/>
  <c r="AS125" i="15" l="1"/>
  <c r="AT117" i="15" s="1"/>
  <c r="AT228" i="2"/>
  <c r="AR306" i="9"/>
  <c r="AR307" i="9"/>
  <c r="AR21" i="13"/>
  <c r="AP119" i="3"/>
  <c r="AP76" i="2"/>
  <c r="AP66" i="16"/>
  <c r="AQ209" i="2"/>
  <c r="AR209" i="2" s="1"/>
  <c r="AT37" i="14"/>
  <c r="AR274" i="9"/>
  <c r="AQ81" i="12"/>
  <c r="AQ136" i="2"/>
  <c r="AR136" i="2" s="1"/>
  <c r="AQ79" i="12"/>
  <c r="AU51" i="2"/>
  <c r="AS142" i="12"/>
  <c r="AQ97" i="3"/>
  <c r="AR97" i="3" s="1"/>
  <c r="AQ16" i="16"/>
  <c r="AO134" i="3"/>
  <c r="AO132" i="3" s="1"/>
  <c r="AO119" i="3"/>
  <c r="AR28" i="13"/>
  <c r="AR17" i="15"/>
  <c r="AR18" i="15" s="1"/>
  <c r="AR15" i="15"/>
  <c r="AT175" i="2"/>
  <c r="AT130" i="2"/>
  <c r="AR145" i="11"/>
  <c r="AR143" i="11"/>
  <c r="AT41" i="3" s="1"/>
  <c r="AT141" i="2"/>
  <c r="AR143" i="12"/>
  <c r="AT52" i="3" s="1"/>
  <c r="AR145" i="12"/>
  <c r="AP26" i="9"/>
  <c r="AO35" i="9"/>
  <c r="AQ16" i="15"/>
  <c r="AQ86" i="3"/>
  <c r="AR86" i="3" s="1"/>
  <c r="AQ39" i="1"/>
  <c r="AR39" i="1" s="1"/>
  <c r="AQ146" i="11"/>
  <c r="AQ146" i="12"/>
  <c r="AQ49" i="1"/>
  <c r="AR49" i="1" s="1"/>
  <c r="AP29" i="8"/>
  <c r="AP28" i="8"/>
  <c r="AP35" i="8"/>
  <c r="AQ308" i="9"/>
  <c r="AQ259" i="2"/>
  <c r="AR259" i="2" s="1"/>
  <c r="AQ310" i="9"/>
  <c r="AQ130" i="1" s="1"/>
  <c r="AR130" i="1" s="1"/>
  <c r="AS76" i="16"/>
  <c r="AQ56" i="16"/>
  <c r="AR146" i="14"/>
  <c r="AP230" i="9"/>
  <c r="AP221" i="9" s="1"/>
  <c r="AQ77" i="10"/>
  <c r="AU92" i="15"/>
  <c r="AU93" i="15" s="1"/>
  <c r="AR249" i="9"/>
  <c r="AR69" i="15"/>
  <c r="AR53" i="15" s="1"/>
  <c r="AT69" i="13"/>
  <c r="AT53" i="13" s="1"/>
  <c r="AR76" i="12"/>
  <c r="AR77" i="12"/>
  <c r="AS69" i="12" s="1"/>
  <c r="AO131" i="9"/>
  <c r="AP122" i="9"/>
  <c r="AS5" i="16"/>
  <c r="AS141" i="12"/>
  <c r="AT133" i="12" s="1"/>
  <c r="AS124" i="15"/>
  <c r="AR305" i="9"/>
  <c r="AR297" i="9" s="1"/>
  <c r="AR311" i="9" s="1"/>
  <c r="AQ31" i="13"/>
  <c r="AQ32" i="13" s="1"/>
  <c r="AQ33" i="13"/>
  <c r="AQ34" i="13" s="1"/>
  <c r="AS5" i="15"/>
  <c r="AO114" i="3"/>
  <c r="AU40" i="2"/>
  <c r="AS142" i="11"/>
  <c r="AT133" i="11"/>
  <c r="AT140" i="11"/>
  <c r="AT141" i="11" s="1"/>
  <c r="AT13" i="15"/>
  <c r="AT12" i="15"/>
  <c r="AT5" i="15"/>
  <c r="AU85" i="2"/>
  <c r="AS14" i="15"/>
  <c r="AQ110" i="1"/>
  <c r="AR110" i="1" s="1"/>
  <c r="AP116" i="3"/>
  <c r="AT205" i="2"/>
  <c r="AU96" i="2"/>
  <c r="AS14" i="16"/>
  <c r="AR17" i="16"/>
  <c r="AR18" i="16" s="1"/>
  <c r="AT186" i="2"/>
  <c r="AR15" i="16"/>
  <c r="AP139" i="3"/>
  <c r="AP134" i="3" s="1"/>
  <c r="AP309" i="9"/>
  <c r="AR129" i="15"/>
  <c r="AT173" i="2"/>
  <c r="AR127" i="15"/>
  <c r="AN221" i="2"/>
  <c r="AN203" i="2"/>
  <c r="AN201" i="2" s="1"/>
  <c r="AO32" i="8"/>
  <c r="AO34" i="8"/>
  <c r="AO136" i="1" s="1"/>
  <c r="AO135" i="1" s="1"/>
  <c r="AO272" i="2"/>
  <c r="AO271" i="2" s="1"/>
  <c r="AS13" i="16"/>
  <c r="AO108" i="3"/>
  <c r="AO16" i="17"/>
  <c r="AO15" i="10"/>
  <c r="AO18" i="17"/>
  <c r="AO18" i="10" s="1"/>
  <c r="AO17" i="10"/>
  <c r="AO92" i="1"/>
  <c r="AO21" i="1" s="1"/>
  <c r="AP13" i="17"/>
  <c r="AP13" i="10" s="1"/>
  <c r="AP14" i="17"/>
  <c r="AP107" i="2"/>
  <c r="AP30" i="2" s="1"/>
  <c r="AP12" i="10"/>
  <c r="AN9" i="2"/>
  <c r="AN15" i="3"/>
  <c r="AM9" i="1"/>
  <c r="AM20" i="1"/>
  <c r="AO11" i="3"/>
  <c r="AO10" i="3"/>
  <c r="AN110" i="2"/>
  <c r="AO21" i="2"/>
  <c r="AU126" i="13"/>
  <c r="AW61" i="2"/>
  <c r="AV66" i="2"/>
  <c r="AU44" i="14"/>
  <c r="AT46" i="14"/>
  <c r="AS110" i="15"/>
  <c r="AU81" i="2"/>
  <c r="AV101" i="9"/>
  <c r="AU111" i="9"/>
  <c r="AW216" i="2"/>
  <c r="AU110" i="9"/>
  <c r="AV108" i="9"/>
  <c r="AU109" i="9"/>
  <c r="AR78" i="15"/>
  <c r="AT79" i="2"/>
  <c r="AT78" i="13"/>
  <c r="AV57" i="2"/>
  <c r="AV46" i="11"/>
  <c r="AV45" i="11"/>
  <c r="AW37" i="11" s="1"/>
  <c r="AS275" i="9"/>
  <c r="AU226" i="2"/>
  <c r="AU206" i="2" s="1"/>
  <c r="AR79" i="9"/>
  <c r="AT214" i="2"/>
  <c r="AT204" i="2" s="1"/>
  <c r="AR78" i="9"/>
  <c r="AS76" i="9"/>
  <c r="AR77" i="9"/>
  <c r="AS69" i="9" s="1"/>
  <c r="AT125" i="11"/>
  <c r="AS31" i="9"/>
  <c r="AU212" i="2"/>
  <c r="AV41" i="2"/>
  <c r="AT14" i="11"/>
  <c r="AT13" i="11"/>
  <c r="AP90" i="3"/>
  <c r="AP88" i="3" s="1"/>
  <c r="AU129" i="2"/>
  <c r="AS127" i="11"/>
  <c r="AS129" i="11"/>
  <c r="AP211" i="2"/>
  <c r="AO64" i="14"/>
  <c r="AQ114" i="16"/>
  <c r="AQ112" i="16"/>
  <c r="AQ93" i="3"/>
  <c r="AR93" i="3" s="1"/>
  <c r="AQ113" i="16"/>
  <c r="AQ86" i="1" s="1"/>
  <c r="AR86" i="1" s="1"/>
  <c r="AR90" i="9"/>
  <c r="AQ99" i="9"/>
  <c r="AQ98" i="9"/>
  <c r="AQ117" i="1" s="1"/>
  <c r="AV151" i="2"/>
  <c r="AT127" i="13"/>
  <c r="AT129" i="13"/>
  <c r="AP244" i="2"/>
  <c r="AP56" i="9"/>
  <c r="AT70" i="2"/>
  <c r="AR110" i="14"/>
  <c r="AR108" i="10"/>
  <c r="AS127" i="16"/>
  <c r="AS129" i="16"/>
  <c r="AU184" i="2"/>
  <c r="AS109" i="15"/>
  <c r="AT108" i="15" s="1"/>
  <c r="AT146" i="2"/>
  <c r="AX58" i="2"/>
  <c r="AV94" i="13"/>
  <c r="AQ59" i="9"/>
  <c r="AQ53" i="9"/>
  <c r="AU185" i="2"/>
  <c r="AS145" i="16"/>
  <c r="AT137" i="9"/>
  <c r="AR263" i="9"/>
  <c r="AQ326" i="9"/>
  <c r="AQ131" i="1" s="1"/>
  <c r="AR131" i="1" s="1"/>
  <c r="AQ260" i="2"/>
  <c r="AR260" i="2" s="1"/>
  <c r="AQ324" i="9"/>
  <c r="AQ245" i="2"/>
  <c r="AQ63" i="9"/>
  <c r="AQ80" i="9"/>
  <c r="AQ82" i="9"/>
  <c r="AV55" i="1"/>
  <c r="AT98" i="13"/>
  <c r="AS111" i="11"/>
  <c r="AU127" i="2"/>
  <c r="AT73" i="3"/>
  <c r="AR128" i="14"/>
  <c r="AP60" i="10"/>
  <c r="AM103" i="1"/>
  <c r="AP114" i="14"/>
  <c r="AP66" i="14" s="1"/>
  <c r="AP113" i="14"/>
  <c r="AP71" i="3"/>
  <c r="AP68" i="3" s="1"/>
  <c r="AP66" i="3" s="1"/>
  <c r="AP112" i="14"/>
  <c r="AP63" i="14"/>
  <c r="AP122" i="2"/>
  <c r="AP111" i="2"/>
  <c r="AS49" i="15"/>
  <c r="AS50" i="15" s="1"/>
  <c r="AS47" i="15"/>
  <c r="AS48" i="15" s="1"/>
  <c r="AQ98" i="16"/>
  <c r="AQ85" i="1"/>
  <c r="AR85" i="1" s="1"/>
  <c r="AR160" i="9"/>
  <c r="AT250" i="2"/>
  <c r="AO114" i="10"/>
  <c r="AO66" i="14"/>
  <c r="AP42" i="8"/>
  <c r="AO51" i="8"/>
  <c r="AS45" i="12"/>
  <c r="AR53" i="12"/>
  <c r="AT92" i="2"/>
  <c r="AR110" i="16"/>
  <c r="AW74" i="2"/>
  <c r="AV5" i="14"/>
  <c r="AV12" i="14"/>
  <c r="AU14" i="14"/>
  <c r="AQ57" i="3"/>
  <c r="AR58" i="3"/>
  <c r="AR57" i="3" s="1"/>
  <c r="AP174" i="2"/>
  <c r="AP119" i="2" s="1"/>
  <c r="AP16" i="2" s="1"/>
  <c r="AP145" i="15"/>
  <c r="AP142" i="10"/>
  <c r="AP143" i="15"/>
  <c r="AS92" i="11"/>
  <c r="AS93" i="11" s="1"/>
  <c r="AS28" i="15"/>
  <c r="AS29" i="9"/>
  <c r="AT28" i="9" s="1"/>
  <c r="AR30" i="9"/>
  <c r="AQ179" i="2"/>
  <c r="AQ177" i="2" s="1"/>
  <c r="AR180" i="2"/>
  <c r="AR179" i="2" s="1"/>
  <c r="AP223" i="2"/>
  <c r="AP221" i="2" s="1"/>
  <c r="AP226" i="9"/>
  <c r="AR64" i="1"/>
  <c r="AQ30" i="11"/>
  <c r="AQ33" i="2"/>
  <c r="AQ28" i="10"/>
  <c r="AP66" i="12"/>
  <c r="AP58" i="12" s="1"/>
  <c r="AU140" i="2"/>
  <c r="AS127" i="12"/>
  <c r="AS129" i="12"/>
  <c r="AU21" i="12"/>
  <c r="AR48" i="14"/>
  <c r="AT67" i="3"/>
  <c r="AV149" i="2"/>
  <c r="AT111" i="13"/>
  <c r="AX73" i="9"/>
  <c r="AT138" i="14"/>
  <c r="AS18" i="14"/>
  <c r="AP66" i="9"/>
  <c r="AP116" i="1"/>
  <c r="AP65" i="16"/>
  <c r="AP57" i="16" s="1"/>
  <c r="AS185" i="9"/>
  <c r="AS199" i="9" s="1"/>
  <c r="AR196" i="9"/>
  <c r="AT253" i="2"/>
  <c r="AR198" i="9"/>
  <c r="AT124" i="1" s="1"/>
  <c r="AO119" i="2"/>
  <c r="AO166" i="2"/>
  <c r="AQ123" i="3"/>
  <c r="AQ33" i="9"/>
  <c r="AO128" i="17"/>
  <c r="AO127" i="10"/>
  <c r="AO128" i="10" s="1"/>
  <c r="AO106" i="3"/>
  <c r="AO63" i="17"/>
  <c r="AO64" i="17" s="1"/>
  <c r="AV37" i="11"/>
  <c r="AR70" i="2"/>
  <c r="AQ26" i="2"/>
  <c r="AR26" i="2" s="1"/>
  <c r="AR61" i="14"/>
  <c r="AR60" i="14"/>
  <c r="AT67" i="2" s="1"/>
  <c r="AN67" i="9"/>
  <c r="AS101" i="15"/>
  <c r="AQ161" i="9"/>
  <c r="AQ130" i="3"/>
  <c r="AQ162" i="9"/>
  <c r="AQ121" i="1" s="1"/>
  <c r="AS32" i="12"/>
  <c r="AT45" i="14"/>
  <c r="AU37" i="14" s="1"/>
  <c r="BB41" i="9"/>
  <c r="AR55" i="2"/>
  <c r="AR54" i="2" s="1"/>
  <c r="AQ54" i="2"/>
  <c r="AR44" i="13"/>
  <c r="AR82" i="13"/>
  <c r="AR66" i="13" s="1"/>
  <c r="AR58" i="13" s="1"/>
  <c r="AT54" i="1"/>
  <c r="AR65" i="13"/>
  <c r="AR57" i="13" s="1"/>
  <c r="AU124" i="9"/>
  <c r="AU117" i="9"/>
  <c r="AT127" i="9"/>
  <c r="AT126" i="9"/>
  <c r="AU125" i="9"/>
  <c r="AV217" i="2"/>
  <c r="AV207" i="2" s="1"/>
  <c r="AR78" i="3"/>
  <c r="AQ124" i="2"/>
  <c r="AR125" i="2"/>
  <c r="AR124" i="2" s="1"/>
  <c r="AU68" i="2"/>
  <c r="AT76" i="14"/>
  <c r="AT77" i="14" s="1"/>
  <c r="AS78" i="14"/>
  <c r="AT69" i="14"/>
  <c r="AU58" i="1"/>
  <c r="AS130" i="13"/>
  <c r="AV93" i="13"/>
  <c r="AW92" i="13" s="1"/>
  <c r="AQ50" i="16"/>
  <c r="AQ82" i="1"/>
  <c r="AQ16" i="12"/>
  <c r="AQ53" i="3"/>
  <c r="AR53" i="3" s="1"/>
  <c r="AS245" i="9"/>
  <c r="AS133" i="9"/>
  <c r="AS140" i="9"/>
  <c r="AR143" i="9"/>
  <c r="AR142" i="9"/>
  <c r="AS141" i="9"/>
  <c r="AT218" i="2"/>
  <c r="AT208" i="2" s="1"/>
  <c r="AO62" i="10"/>
  <c r="AO56" i="10" s="1"/>
  <c r="AS108" i="12"/>
  <c r="AT133" i="16"/>
  <c r="AQ126" i="3"/>
  <c r="AQ97" i="9"/>
  <c r="AU85" i="15"/>
  <c r="AS78" i="8"/>
  <c r="AU269" i="2"/>
  <c r="AT76" i="8"/>
  <c r="AT69" i="8"/>
  <c r="AS79" i="8"/>
  <c r="AT48" i="9"/>
  <c r="AT49" i="9" s="1"/>
  <c r="AT50" i="9"/>
  <c r="AS143" i="16"/>
  <c r="AU96" i="3" s="1"/>
  <c r="AS273" i="9"/>
  <c r="AR69" i="10"/>
  <c r="AT138" i="13"/>
  <c r="AT229" i="2"/>
  <c r="AS320" i="9"/>
  <c r="AS313" i="9"/>
  <c r="AS327" i="9" s="1"/>
  <c r="AR323" i="9"/>
  <c r="AR322" i="9"/>
  <c r="AO12" i="2"/>
  <c r="AQ79" i="15"/>
  <c r="AQ81" i="15"/>
  <c r="AQ169" i="2"/>
  <c r="AQ62" i="15"/>
  <c r="AQ56" i="15" s="1"/>
  <c r="AV247" i="2"/>
  <c r="AT112" i="9"/>
  <c r="AU101" i="9"/>
  <c r="AR94" i="9"/>
  <c r="AS92" i="9"/>
  <c r="AR69" i="9"/>
  <c r="AT77" i="13"/>
  <c r="AU69" i="13" s="1"/>
  <c r="AU53" i="13" s="1"/>
  <c r="AR80" i="14"/>
  <c r="AT69" i="3"/>
  <c r="AN63" i="1"/>
  <c r="AN61" i="1" s="1"/>
  <c r="AN25" i="1"/>
  <c r="AV59" i="3"/>
  <c r="AT96" i="13"/>
  <c r="AQ53" i="1"/>
  <c r="AR54" i="1"/>
  <c r="AR53" i="1" s="1"/>
  <c r="AR17" i="13"/>
  <c r="AT153" i="2"/>
  <c r="AR15" i="13"/>
  <c r="AS129" i="14"/>
  <c r="AU162" i="2"/>
  <c r="AS127" i="14"/>
  <c r="AT109" i="1"/>
  <c r="AT13" i="1" s="1"/>
  <c r="AR61" i="16"/>
  <c r="AR60" i="16"/>
  <c r="AT89" i="2" s="1"/>
  <c r="AR18" i="11"/>
  <c r="AP34" i="11"/>
  <c r="AP34" i="10" s="1"/>
  <c r="AP32" i="1"/>
  <c r="AP33" i="10"/>
  <c r="AP138" i="9"/>
  <c r="AO147" i="9"/>
  <c r="AU219" i="2"/>
  <c r="AS159" i="9"/>
  <c r="AT149" i="9"/>
  <c r="AS158" i="9"/>
  <c r="AT156" i="9"/>
  <c r="AT157" i="9" s="1"/>
  <c r="AO26" i="3"/>
  <c r="AO12" i="3" s="1"/>
  <c r="AO68" i="3"/>
  <c r="AO66" i="3" s="1"/>
  <c r="AS46" i="12"/>
  <c r="AT37" i="12"/>
  <c r="AU44" i="2"/>
  <c r="AT238" i="2"/>
  <c r="AT88" i="2"/>
  <c r="AR46" i="16"/>
  <c r="AT138" i="15"/>
  <c r="AR95" i="11"/>
  <c r="AT126" i="2"/>
  <c r="AR97" i="11"/>
  <c r="AT202" i="2"/>
  <c r="AP23" i="2"/>
  <c r="AR130" i="16"/>
  <c r="AT88" i="1"/>
  <c r="AS144" i="15"/>
  <c r="AT137" i="15"/>
  <c r="AT124" i="12"/>
  <c r="AT125" i="12" s="1"/>
  <c r="AU28" i="12"/>
  <c r="AU29" i="12" s="1"/>
  <c r="AS97" i="14"/>
  <c r="AS95" i="14"/>
  <c r="AU159" i="2"/>
  <c r="AP58" i="16"/>
  <c r="AQ104" i="1"/>
  <c r="AR114" i="1"/>
  <c r="AP83" i="8"/>
  <c r="AQ74" i="8"/>
  <c r="AU91" i="2"/>
  <c r="AT92" i="16"/>
  <c r="AT93" i="16" s="1"/>
  <c r="AT85" i="16"/>
  <c r="AS94" i="16"/>
  <c r="AQ34" i="1"/>
  <c r="AQ65" i="11"/>
  <c r="AQ57" i="11" s="1"/>
  <c r="AQ82" i="11"/>
  <c r="AQ66" i="11" s="1"/>
  <c r="AU95" i="13"/>
  <c r="AW148" i="2"/>
  <c r="AU97" i="13"/>
  <c r="AT137" i="14"/>
  <c r="AS144" i="14"/>
  <c r="AS143" i="14" s="1"/>
  <c r="AU74" i="3" s="1"/>
  <c r="AS145" i="14"/>
  <c r="AU69" i="1" s="1"/>
  <c r="AQ239" i="2"/>
  <c r="AR239" i="2" s="1"/>
  <c r="AR249" i="2"/>
  <c r="AS15" i="11"/>
  <c r="AU131" i="2"/>
  <c r="AS17" i="11"/>
  <c r="AW80" i="2"/>
  <c r="AU94" i="15"/>
  <c r="AT60" i="13"/>
  <c r="AV56" i="2" s="1"/>
  <c r="AT61" i="13"/>
  <c r="AP82" i="10"/>
  <c r="AQ81" i="10"/>
  <c r="AS14" i="12"/>
  <c r="AU52" i="2"/>
  <c r="AT12" i="12"/>
  <c r="AT117" i="11"/>
  <c r="AT124" i="11"/>
  <c r="AV72" i="2"/>
  <c r="AT126" i="14"/>
  <c r="AO10" i="1"/>
  <c r="AP51" i="1"/>
  <c r="AN57" i="14"/>
  <c r="AN65" i="10"/>
  <c r="AN57" i="10" s="1"/>
  <c r="AU109" i="11"/>
  <c r="AT110" i="11"/>
  <c r="AV37" i="2"/>
  <c r="AU108" i="11"/>
  <c r="AU101" i="11"/>
  <c r="AS13" i="12"/>
  <c r="AT5" i="12" s="1"/>
  <c r="AU63" i="2"/>
  <c r="AT5" i="13"/>
  <c r="AT12" i="13"/>
  <c r="AS14" i="13"/>
  <c r="AT125" i="14"/>
  <c r="AU117" i="14" s="1"/>
  <c r="AO8" i="1"/>
  <c r="AP126" i="17"/>
  <c r="AP124" i="10"/>
  <c r="AQ117" i="10" s="1"/>
  <c r="AQ53" i="10" s="1"/>
  <c r="AQ117" i="17"/>
  <c r="AQ53" i="17" s="1"/>
  <c r="AP105" i="2"/>
  <c r="AP28" i="2" s="1"/>
  <c r="AQ124" i="17"/>
  <c r="AT42" i="3"/>
  <c r="AR16" i="11"/>
  <c r="AP32" i="11"/>
  <c r="AP34" i="3"/>
  <c r="AP31" i="10"/>
  <c r="AP252" i="2"/>
  <c r="AT209" i="2"/>
  <c r="AO66" i="1"/>
  <c r="AO65" i="14"/>
  <c r="AO113" i="10"/>
  <c r="AS37" i="12"/>
  <c r="AR45" i="3"/>
  <c r="AO154" i="9"/>
  <c r="AN163" i="9"/>
  <c r="AR47" i="2"/>
  <c r="AQ25" i="2"/>
  <c r="AR25" i="2" s="1"/>
  <c r="AQ137" i="2"/>
  <c r="AQ95" i="12"/>
  <c r="AQ97" i="12"/>
  <c r="AQ62" i="12"/>
  <c r="AQ94" i="10"/>
  <c r="AS113" i="9"/>
  <c r="AU127" i="3"/>
  <c r="AS114" i="9"/>
  <c r="AW224" i="2"/>
  <c r="AV240" i="9"/>
  <c r="AV241" i="9" s="1"/>
  <c r="AU233" i="9"/>
  <c r="AU242" i="9"/>
  <c r="AU243" i="9"/>
  <c r="AQ13" i="1"/>
  <c r="AR13" i="1" s="1"/>
  <c r="AR109" i="1"/>
  <c r="AS21" i="9"/>
  <c r="AT243" i="2"/>
  <c r="AR32" i="9"/>
  <c r="AR34" i="9"/>
  <c r="AT114" i="1" s="1"/>
  <c r="AQ91" i="3"/>
  <c r="AR91" i="3" s="1"/>
  <c r="AQ80" i="16"/>
  <c r="AQ63" i="16"/>
  <c r="AQ64" i="16" s="1"/>
  <c r="AT95" i="3"/>
  <c r="AR128" i="16"/>
  <c r="AV137" i="16"/>
  <c r="AU144" i="16"/>
  <c r="AW59" i="2"/>
  <c r="AU110" i="13"/>
  <c r="AV109" i="13"/>
  <c r="AV108" i="13"/>
  <c r="AV101" i="13"/>
  <c r="AP98" i="10"/>
  <c r="AS76" i="11"/>
  <c r="AS77" i="11" s="1"/>
  <c r="AT35" i="2"/>
  <c r="AR78" i="11"/>
  <c r="AS69" i="11"/>
  <c r="AS53" i="11" s="1"/>
  <c r="AR76" i="10"/>
  <c r="AR109" i="16"/>
  <c r="AS101" i="16" s="1"/>
  <c r="AS53" i="16" s="1"/>
  <c r="AP107" i="1"/>
  <c r="AP11" i="1" s="1"/>
  <c r="AR117" i="1"/>
  <c r="AN12" i="3"/>
  <c r="AN23" i="3"/>
  <c r="AN21" i="3" s="1"/>
  <c r="AT70" i="3"/>
  <c r="AR96" i="14"/>
  <c r="AU125" i="13"/>
  <c r="AV124" i="13" s="1"/>
  <c r="AS16" i="14"/>
  <c r="AU75" i="3"/>
  <c r="AP166" i="2"/>
  <c r="AP64" i="9"/>
  <c r="AP65" i="9" s="1"/>
  <c r="AP125" i="3"/>
  <c r="AP81" i="9"/>
  <c r="AP83" i="1"/>
  <c r="AP81" i="1" s="1"/>
  <c r="AO85" i="3"/>
  <c r="AO77" i="3" s="1"/>
  <c r="AO143" i="10"/>
  <c r="AO118" i="2"/>
  <c r="AO190" i="2"/>
  <c r="AO188" i="2" s="1"/>
  <c r="AR67" i="3"/>
  <c r="AT138" i="11"/>
  <c r="AU49" i="11"/>
  <c r="AU50" i="11" s="1"/>
  <c r="AU47" i="11"/>
  <c r="AU48" i="11" s="1"/>
  <c r="AR109" i="14"/>
  <c r="AS108" i="14" s="1"/>
  <c r="AU124" i="16"/>
  <c r="AU117" i="16"/>
  <c r="AV94" i="2"/>
  <c r="AT126" i="16"/>
  <c r="AT181" i="2"/>
  <c r="AR95" i="16"/>
  <c r="AR97" i="16"/>
  <c r="AT51" i="3"/>
  <c r="AR128" i="12"/>
  <c r="AR250" i="2"/>
  <c r="AQ254" i="2"/>
  <c r="AS113" i="13"/>
  <c r="AU56" i="1" s="1"/>
  <c r="AS112" i="13"/>
  <c r="AU60" i="3"/>
  <c r="AS114" i="13"/>
  <c r="BA138" i="16"/>
  <c r="AU248" i="2"/>
  <c r="AU238" i="2" s="1"/>
  <c r="AU13" i="2" s="1"/>
  <c r="AS128" i="9"/>
  <c r="AR178" i="2"/>
  <c r="AR142" i="2"/>
  <c r="AR202" i="2"/>
  <c r="AR69" i="3"/>
  <c r="AS101" i="12"/>
  <c r="AT140" i="16"/>
  <c r="AQ236" i="2"/>
  <c r="AR236" i="2" s="1"/>
  <c r="AR246" i="2"/>
  <c r="AU47" i="9"/>
  <c r="AV37" i="9"/>
  <c r="AU46" i="9"/>
  <c r="AV44" i="9"/>
  <c r="AR120" i="1"/>
  <c r="AU144" i="12"/>
  <c r="AV137" i="12"/>
  <c r="AP42" i="9"/>
  <c r="AO51" i="9"/>
  <c r="AR265" i="9"/>
  <c r="AS256" i="9"/>
  <c r="AS257" i="9" s="1"/>
  <c r="AR77" i="15"/>
  <c r="AS76" i="15" s="1"/>
  <c r="AT54" i="13"/>
  <c r="AS61" i="13"/>
  <c r="AS60" i="13"/>
  <c r="AU56" i="2" s="1"/>
  <c r="AS54" i="13"/>
  <c r="AT110" i="9"/>
  <c r="AS93" i="9"/>
  <c r="AQ204" i="2"/>
  <c r="AR204" i="2" s="1"/>
  <c r="AR214" i="2"/>
  <c r="AQ78" i="9"/>
  <c r="AU147" i="2"/>
  <c r="AU146" i="2" s="1"/>
  <c r="AS79" i="13"/>
  <c r="AS62" i="13"/>
  <c r="AS81" i="13"/>
  <c r="AT68" i="1"/>
  <c r="AR130" i="14"/>
  <c r="AP56" i="14"/>
  <c r="AN58" i="14"/>
  <c r="AN66" i="10"/>
  <c r="AT137" i="13"/>
  <c r="AS144" i="13"/>
  <c r="AQ261" i="9"/>
  <c r="AQ136" i="3"/>
  <c r="AQ228" i="9"/>
  <c r="AQ229" i="9" s="1"/>
  <c r="AQ49" i="13"/>
  <c r="AQ47" i="13"/>
  <c r="AQ145" i="2"/>
  <c r="AQ46" i="10"/>
  <c r="AY138" i="12"/>
  <c r="AQ114" i="12"/>
  <c r="AQ113" i="12"/>
  <c r="AQ46" i="1" s="1"/>
  <c r="AR46" i="1" s="1"/>
  <c r="AQ49" i="3"/>
  <c r="AR49" i="3" s="1"/>
  <c r="AQ112" i="12"/>
  <c r="AV170" i="2"/>
  <c r="AT97" i="15"/>
  <c r="AT95" i="15"/>
  <c r="AT257" i="2"/>
  <c r="AR276" i="9"/>
  <c r="AR60" i="15"/>
  <c r="AT78" i="2" s="1"/>
  <c r="AR61" i="15"/>
  <c r="AR54" i="15"/>
  <c r="AR79" i="2"/>
  <c r="AQ76" i="2"/>
  <c r="AQ24" i="2"/>
  <c r="AR24" i="2" s="1"/>
  <c r="AR45" i="16"/>
  <c r="AS37" i="16" s="1"/>
  <c r="AP24" i="3"/>
  <c r="AT64" i="1"/>
  <c r="AR82" i="14"/>
  <c r="AR112" i="11"/>
  <c r="AR113" i="11"/>
  <c r="AT36" i="1" s="1"/>
  <c r="AR114" i="11"/>
  <c r="AT38" i="3"/>
  <c r="AQ58" i="13"/>
  <c r="AT142" i="2"/>
  <c r="AR17" i="12"/>
  <c r="AR15" i="12"/>
  <c r="AT121" i="9"/>
  <c r="AS130" i="9"/>
  <c r="AU119" i="1" s="1"/>
  <c r="AU109" i="1" s="1"/>
  <c r="AU13" i="1" s="1"/>
  <c r="AR79" i="16"/>
  <c r="AR81" i="16"/>
  <c r="AT180" i="2"/>
  <c r="AR62" i="16"/>
  <c r="AR67" i="2"/>
  <c r="AR65" i="2" s="1"/>
  <c r="AQ65" i="2"/>
  <c r="AP157" i="2"/>
  <c r="AP155" i="2" s="1"/>
  <c r="AP115" i="2"/>
  <c r="AQ108" i="1"/>
  <c r="AR108" i="1" s="1"/>
  <c r="AR118" i="1"/>
  <c r="AR133" i="3"/>
  <c r="AU37" i="15"/>
  <c r="AT46" i="15"/>
  <c r="AU44" i="15"/>
  <c r="AU45" i="15" s="1"/>
  <c r="AQ92" i="3"/>
  <c r="AR92" i="3" s="1"/>
  <c r="AQ96" i="16"/>
  <c r="AQ224" i="9"/>
  <c r="AQ225" i="9"/>
  <c r="AV25" i="9"/>
  <c r="AR47" i="12"/>
  <c r="AR49" i="12"/>
  <c r="AT134" i="2"/>
  <c r="AR129" i="9"/>
  <c r="AT128" i="3"/>
  <c r="AR94" i="12"/>
  <c r="AS85" i="12"/>
  <c r="AS92" i="12"/>
  <c r="AT47" i="2"/>
  <c r="AT25" i="2" s="1"/>
  <c r="AP111" i="10"/>
  <c r="AP112" i="10" s="1"/>
  <c r="AR93" i="10"/>
  <c r="AS85" i="10" s="1"/>
  <c r="AR61" i="11"/>
  <c r="AR60" i="11"/>
  <c r="AR54" i="11"/>
  <c r="AT17" i="14"/>
  <c r="AV164" i="2"/>
  <c r="AT15" i="14"/>
  <c r="AP79" i="3"/>
  <c r="AR133" i="15"/>
  <c r="AR140" i="15"/>
  <c r="AR141" i="15"/>
  <c r="AR141" i="10" s="1"/>
  <c r="AQ142" i="15"/>
  <c r="AQ84" i="2"/>
  <c r="AQ140" i="10"/>
  <c r="AR133" i="10" s="1"/>
  <c r="AT247" i="9"/>
  <c r="AV255" i="2"/>
  <c r="AT244" i="9"/>
  <c r="AT246" i="9"/>
  <c r="AR31" i="15"/>
  <c r="AR33" i="15"/>
  <c r="AT167" i="2"/>
  <c r="AQ13" i="3"/>
  <c r="AR13" i="3" s="1"/>
  <c r="AR118" i="3"/>
  <c r="AQ65" i="16"/>
  <c r="AQ57" i="16" s="1"/>
  <c r="AQ84" i="1"/>
  <c r="AQ83" i="1" s="1"/>
  <c r="AQ82" i="16"/>
  <c r="AQ218" i="9"/>
  <c r="AQ223" i="9" s="1"/>
  <c r="AU137" i="17"/>
  <c r="AT144" i="17"/>
  <c r="AT31" i="12"/>
  <c r="AT33" i="12"/>
  <c r="AT34" i="12" s="1"/>
  <c r="AO112" i="3"/>
  <c r="AT140" i="13"/>
  <c r="AU62" i="2"/>
  <c r="AS142" i="13"/>
  <c r="AU152" i="2" s="1"/>
  <c r="AT133" i="13"/>
  <c r="AT141" i="13"/>
  <c r="AT65" i="1"/>
  <c r="AR98" i="14"/>
  <c r="AU85" i="14"/>
  <c r="AT94" i="14"/>
  <c r="AU92" i="14"/>
  <c r="AU93" i="14" s="1"/>
  <c r="AV69" i="2"/>
  <c r="AU117" i="13"/>
  <c r="AQ87" i="2"/>
  <c r="AS192" i="9"/>
  <c r="AO79" i="1"/>
  <c r="AO146" i="15"/>
  <c r="AO146" i="10" s="1"/>
  <c r="AO145" i="10"/>
  <c r="AQ233" i="2"/>
  <c r="AR243" i="2"/>
  <c r="AO129" i="10"/>
  <c r="AO130" i="17"/>
  <c r="AO98" i="1"/>
  <c r="AO65" i="17"/>
  <c r="AO57" i="17" s="1"/>
  <c r="AS46" i="8"/>
  <c r="AS47" i="8"/>
  <c r="AT44" i="8"/>
  <c r="AT45" i="8" s="1"/>
  <c r="AT37" i="8"/>
  <c r="AR101" i="10"/>
  <c r="AQ111" i="14"/>
  <c r="AQ160" i="2"/>
  <c r="AQ62" i="14"/>
  <c r="AQ56" i="14" s="1"/>
  <c r="AQ110" i="10"/>
  <c r="AP74" i="9"/>
  <c r="AO83" i="9"/>
  <c r="AO67" i="9" s="1"/>
  <c r="AR82" i="8"/>
  <c r="AT138" i="1" s="1"/>
  <c r="AR81" i="8"/>
  <c r="AT147" i="3"/>
  <c r="AP46" i="3"/>
  <c r="AP44" i="3" s="1"/>
  <c r="AT171" i="2"/>
  <c r="AR111" i="15"/>
  <c r="AP222" i="9"/>
  <c r="AT118" i="1"/>
  <c r="AR106" i="9"/>
  <c r="AR130" i="12"/>
  <c r="AT48" i="1"/>
  <c r="AS49" i="14"/>
  <c r="AS50" i="14" s="1"/>
  <c r="AU156" i="2"/>
  <c r="AS47" i="14"/>
  <c r="AQ127" i="1"/>
  <c r="AQ230" i="9"/>
  <c r="AP325" i="9"/>
  <c r="AP140" i="3"/>
  <c r="AP120" i="3" s="1"/>
  <c r="AR37" i="10"/>
  <c r="AR37" i="13"/>
  <c r="AT58" i="3"/>
  <c r="AR80" i="13"/>
  <c r="AR63" i="13"/>
  <c r="AR64" i="13" s="1"/>
  <c r="AQ63" i="11"/>
  <c r="AQ64" i="11" s="1"/>
  <c r="AQ80" i="11"/>
  <c r="AQ36" i="3"/>
  <c r="AR72" i="1"/>
  <c r="AS128" i="13"/>
  <c r="AU62" i="3"/>
  <c r="AU140" i="14"/>
  <c r="AV73" i="2"/>
  <c r="AT142" i="14"/>
  <c r="AV163" i="2" s="1"/>
  <c r="AU133" i="14"/>
  <c r="AP58" i="15"/>
  <c r="AQ89" i="3"/>
  <c r="AQ48" i="16"/>
  <c r="AQ42" i="1"/>
  <c r="AQ18" i="12"/>
  <c r="AU126" i="1"/>
  <c r="AQ45" i="2"/>
  <c r="AQ129" i="3"/>
  <c r="AQ145" i="9"/>
  <c r="AT5" i="11"/>
  <c r="AR111" i="12"/>
  <c r="AT138" i="2"/>
  <c r="AQ29" i="11"/>
  <c r="AQ29" i="10" s="1"/>
  <c r="AV41" i="8"/>
  <c r="AR260" i="9"/>
  <c r="AR262" i="9"/>
  <c r="AT256" i="2"/>
  <c r="AR227" i="9"/>
  <c r="AR146" i="13"/>
  <c r="AT62" i="1"/>
  <c r="AP113" i="3"/>
  <c r="AR96" i="9"/>
  <c r="AT246" i="2"/>
  <c r="AQ96" i="1"/>
  <c r="AR96" i="1" s="1"/>
  <c r="AU46" i="17"/>
  <c r="AV44" i="17"/>
  <c r="AV45" i="17"/>
  <c r="AV37" i="17"/>
  <c r="AT107" i="3"/>
  <c r="AR34" i="17"/>
  <c r="AS145" i="17"/>
  <c r="AS143" i="17"/>
  <c r="AU196" i="2"/>
  <c r="AS81" i="17"/>
  <c r="AS79" i="17"/>
  <c r="AU191" i="2"/>
  <c r="AS50" i="17"/>
  <c r="AR98" i="17"/>
  <c r="AT95" i="1"/>
  <c r="AR146" i="17"/>
  <c r="AT99" i="1"/>
  <c r="AS111" i="17"/>
  <c r="AU193" i="2"/>
  <c r="AU28" i="17"/>
  <c r="AU29" i="17" s="1"/>
  <c r="AT30" i="17"/>
  <c r="AU21" i="17"/>
  <c r="AV99" i="2"/>
  <c r="AR96" i="17"/>
  <c r="AT103" i="3"/>
  <c r="AT49" i="17"/>
  <c r="AT47" i="17"/>
  <c r="AS97" i="17"/>
  <c r="AS95" i="17"/>
  <c r="AU192" i="2"/>
  <c r="AT102" i="3"/>
  <c r="AR80" i="17"/>
  <c r="AT78" i="17"/>
  <c r="AU76" i="17"/>
  <c r="AU77" i="17" s="1"/>
  <c r="AV101" i="2"/>
  <c r="AU69" i="17"/>
  <c r="AS48" i="17"/>
  <c r="AS33" i="17"/>
  <c r="AS31" i="17"/>
  <c r="AU189" i="2"/>
  <c r="AT94" i="17"/>
  <c r="AU92" i="17"/>
  <c r="AU93" i="17" s="1"/>
  <c r="AU85" i="17"/>
  <c r="AV102" i="2"/>
  <c r="AU108" i="17"/>
  <c r="AU109" i="17" s="1"/>
  <c r="AT110" i="17"/>
  <c r="AV103" i="2"/>
  <c r="AU101" i="17"/>
  <c r="AT100" i="3"/>
  <c r="AR32" i="17"/>
  <c r="AR113" i="17"/>
  <c r="AT104" i="3"/>
  <c r="AR114" i="17"/>
  <c r="AR112" i="17"/>
  <c r="AU141" i="17"/>
  <c r="AU140" i="17"/>
  <c r="AT142" i="17"/>
  <c r="AU133" i="17"/>
  <c r="AV106" i="2"/>
  <c r="AR82" i="17"/>
  <c r="AT94" i="1"/>
  <c r="AV85" i="15" l="1"/>
  <c r="AV92" i="15"/>
  <c r="AW93" i="15" s="1"/>
  <c r="AV93" i="15"/>
  <c r="AT273" i="9"/>
  <c r="AR231" i="9"/>
  <c r="AS274" i="9"/>
  <c r="AU175" i="2"/>
  <c r="AS15" i="15"/>
  <c r="AS17" i="15"/>
  <c r="AS18" i="15" s="1"/>
  <c r="AU90" i="2"/>
  <c r="AR109" i="10"/>
  <c r="AS101" i="10" s="1"/>
  <c r="AW85" i="13"/>
  <c r="AT26" i="2"/>
  <c r="AS265" i="9"/>
  <c r="AO33" i="8"/>
  <c r="AO145" i="3"/>
  <c r="AO144" i="3" s="1"/>
  <c r="AR16" i="16"/>
  <c r="AT97" i="3"/>
  <c r="AU186" i="2"/>
  <c r="AS17" i="16"/>
  <c r="AS18" i="16" s="1"/>
  <c r="AS15" i="16"/>
  <c r="AQ122" i="9"/>
  <c r="AP131" i="9"/>
  <c r="AQ26" i="9"/>
  <c r="AP35" i="9"/>
  <c r="AQ44" i="1"/>
  <c r="AR44" i="1" s="1"/>
  <c r="AQ82" i="12"/>
  <c r="AS304" i="9"/>
  <c r="AU76" i="13"/>
  <c r="AS145" i="11"/>
  <c r="AS143" i="11"/>
  <c r="AU41" i="3" s="1"/>
  <c r="AU130" i="2"/>
  <c r="AT140" i="12"/>
  <c r="AQ80" i="12"/>
  <c r="AQ47" i="3"/>
  <c r="AR47" i="3" s="1"/>
  <c r="AS53" i="12"/>
  <c r="AR56" i="16"/>
  <c r="AS145" i="13"/>
  <c r="AU59" i="1" s="1"/>
  <c r="AS78" i="16"/>
  <c r="AS81" i="16" s="1"/>
  <c r="AS146" i="14"/>
  <c r="AR21" i="11"/>
  <c r="AT272" i="9"/>
  <c r="AW44" i="11"/>
  <c r="AV117" i="13"/>
  <c r="AT12" i="16"/>
  <c r="AR130" i="15"/>
  <c r="AT78" i="1"/>
  <c r="AT14" i="15"/>
  <c r="AU5" i="15"/>
  <c r="AU12" i="15"/>
  <c r="AV85" i="2"/>
  <c r="AS126" i="15"/>
  <c r="AU83" i="2"/>
  <c r="AT124" i="15"/>
  <c r="AT125" i="15"/>
  <c r="AQ139" i="3"/>
  <c r="AR139" i="3" s="1"/>
  <c r="AQ309" i="9"/>
  <c r="AR146" i="12"/>
  <c r="AT49" i="1"/>
  <c r="AT39" i="1"/>
  <c r="AR146" i="11"/>
  <c r="AT86" i="3"/>
  <c r="AR16" i="15"/>
  <c r="AT141" i="12"/>
  <c r="AT259" i="2"/>
  <c r="AT252" i="2" s="1"/>
  <c r="AR310" i="9"/>
  <c r="AT130" i="1" s="1"/>
  <c r="AR308" i="9"/>
  <c r="AR309" i="9" s="1"/>
  <c r="AS77" i="16"/>
  <c r="AT76" i="16" s="1"/>
  <c r="AU77" i="13"/>
  <c r="AV69" i="13" s="1"/>
  <c r="AV53" i="13" s="1"/>
  <c r="AR217" i="9"/>
  <c r="AR77" i="10"/>
  <c r="AS108" i="16"/>
  <c r="AS109" i="16" s="1"/>
  <c r="AS101" i="14"/>
  <c r="AS53" i="14" s="1"/>
  <c r="AS54" i="14" s="1"/>
  <c r="AP114" i="10"/>
  <c r="AS69" i="15"/>
  <c r="AS53" i="15" s="1"/>
  <c r="AR128" i="15"/>
  <c r="AT84" i="3"/>
  <c r="AT5" i="16"/>
  <c r="AU133" i="11"/>
  <c r="AV40" i="2"/>
  <c r="AT142" i="11"/>
  <c r="AU140" i="11"/>
  <c r="AU141" i="11" s="1"/>
  <c r="AS76" i="12"/>
  <c r="AR78" i="12"/>
  <c r="AT46" i="2"/>
  <c r="AP267" i="2"/>
  <c r="AP266" i="2" s="1"/>
  <c r="AQ21" i="8"/>
  <c r="AP30" i="8"/>
  <c r="AP31" i="8"/>
  <c r="AR30" i="13"/>
  <c r="AU141" i="2"/>
  <c r="AS145" i="12"/>
  <c r="AS143" i="12"/>
  <c r="AU52" i="3" s="1"/>
  <c r="AR29" i="13"/>
  <c r="AS21" i="13" s="1"/>
  <c r="AQ5" i="10"/>
  <c r="AQ5" i="17"/>
  <c r="AQ12" i="17"/>
  <c r="AO16" i="10"/>
  <c r="AO31" i="3"/>
  <c r="AO17" i="3" s="1"/>
  <c r="AP17" i="17"/>
  <c r="AP197" i="2"/>
  <c r="AP120" i="2" s="1"/>
  <c r="AP17" i="2" s="1"/>
  <c r="AP15" i="17"/>
  <c r="AP14" i="10"/>
  <c r="AP21" i="2"/>
  <c r="AO15" i="2"/>
  <c r="AO9" i="2" s="1"/>
  <c r="AN9" i="3"/>
  <c r="AN7" i="3" s="1"/>
  <c r="AN58" i="10"/>
  <c r="AO16" i="2"/>
  <c r="AM7" i="1"/>
  <c r="AN7" i="2"/>
  <c r="AR225" i="9"/>
  <c r="AR224" i="9"/>
  <c r="AR218" i="9"/>
  <c r="AT31" i="9"/>
  <c r="AT30" i="9"/>
  <c r="AV212" i="2"/>
  <c r="AT29" i="9"/>
  <c r="AU28" i="9" s="1"/>
  <c r="AV126" i="13"/>
  <c r="AX61" i="2"/>
  <c r="AV125" i="13"/>
  <c r="AW117" i="13" s="1"/>
  <c r="AW94" i="13"/>
  <c r="AY58" i="2"/>
  <c r="AU79" i="2"/>
  <c r="AS78" i="15"/>
  <c r="AS77" i="15"/>
  <c r="AT69" i="15" s="1"/>
  <c r="AS110" i="14"/>
  <c r="AU70" i="2"/>
  <c r="AS109" i="14"/>
  <c r="AT108" i="14" s="1"/>
  <c r="AS60" i="16"/>
  <c r="AU89" i="2" s="1"/>
  <c r="AS61" i="16"/>
  <c r="AS54" i="16"/>
  <c r="AT110" i="15"/>
  <c r="AV81" i="2"/>
  <c r="AW73" i="2"/>
  <c r="AU142" i="14"/>
  <c r="AW163" i="2" s="1"/>
  <c r="AV137" i="17"/>
  <c r="AU144" i="17"/>
  <c r="AV81" i="3"/>
  <c r="AT96" i="15"/>
  <c r="AS80" i="13"/>
  <c r="AU58" i="3"/>
  <c r="AU57" i="3" s="1"/>
  <c r="AS63" i="13"/>
  <c r="AS64" i="13" s="1"/>
  <c r="AV144" i="16"/>
  <c r="AW137" i="16"/>
  <c r="AT78" i="16"/>
  <c r="AV90" i="2"/>
  <c r="AV63" i="2"/>
  <c r="AT14" i="13"/>
  <c r="AV127" i="2"/>
  <c r="AT111" i="11"/>
  <c r="AU42" i="3"/>
  <c r="AS16" i="11"/>
  <c r="AU70" i="3"/>
  <c r="AS96" i="14"/>
  <c r="AT13" i="2"/>
  <c r="AR97" i="9"/>
  <c r="AT126" i="3"/>
  <c r="AT127" i="1"/>
  <c r="AO29" i="1"/>
  <c r="AO16" i="1" s="1"/>
  <c r="AO71" i="1"/>
  <c r="AR16" i="12"/>
  <c r="AT53" i="3"/>
  <c r="AQ50" i="13"/>
  <c r="AQ50" i="10" s="1"/>
  <c r="AQ49" i="10"/>
  <c r="AQ52" i="1"/>
  <c r="AV47" i="9"/>
  <c r="AU48" i="9"/>
  <c r="AU49" i="9" s="1"/>
  <c r="AU50" i="9"/>
  <c r="AT69" i="11"/>
  <c r="AU35" i="2"/>
  <c r="AT77" i="11"/>
  <c r="AT76" i="11"/>
  <c r="AS78" i="11"/>
  <c r="AS76" i="10"/>
  <c r="AR114" i="12"/>
  <c r="AR113" i="12"/>
  <c r="AT46" i="1" s="1"/>
  <c r="AT49" i="3"/>
  <c r="AR112" i="12"/>
  <c r="AT57" i="3"/>
  <c r="AR113" i="15"/>
  <c r="AT76" i="1" s="1"/>
  <c r="AT82" i="3"/>
  <c r="AR112" i="15"/>
  <c r="AR114" i="15"/>
  <c r="AR160" i="2"/>
  <c r="AR157" i="2" s="1"/>
  <c r="AR155" i="2" s="1"/>
  <c r="AQ157" i="2"/>
  <c r="AQ155" i="2" s="1"/>
  <c r="AQ115" i="2"/>
  <c r="AU47" i="2"/>
  <c r="AS94" i="12"/>
  <c r="AQ226" i="9"/>
  <c r="AQ223" i="2"/>
  <c r="AR223" i="9"/>
  <c r="AT142" i="16"/>
  <c r="AV95" i="2"/>
  <c r="AO30" i="3"/>
  <c r="AO144" i="10"/>
  <c r="AT104" i="1"/>
  <c r="AQ98" i="12"/>
  <c r="AQ45" i="1"/>
  <c r="AQ97" i="10"/>
  <c r="AQ65" i="12"/>
  <c r="AQ57" i="12" s="1"/>
  <c r="AO57" i="14"/>
  <c r="AO65" i="10"/>
  <c r="AO57" i="10" s="1"/>
  <c r="AQ61" i="17"/>
  <c r="AQ61" i="10" s="1"/>
  <c r="AQ60" i="17"/>
  <c r="AQ54" i="17"/>
  <c r="AU97" i="15"/>
  <c r="AU95" i="15"/>
  <c r="AW170" i="2"/>
  <c r="AU98" i="13"/>
  <c r="AW55" i="1"/>
  <c r="AS97" i="16"/>
  <c r="AS95" i="16"/>
  <c r="AU181" i="2"/>
  <c r="AR96" i="11"/>
  <c r="AT37" i="3"/>
  <c r="AT178" i="2"/>
  <c r="AR49" i="16"/>
  <c r="AR47" i="16"/>
  <c r="AP31" i="1"/>
  <c r="AT64" i="3"/>
  <c r="AR16" i="13"/>
  <c r="AN12" i="1"/>
  <c r="AN9" i="1" s="1"/>
  <c r="AN7" i="1" s="1"/>
  <c r="AN22" i="1"/>
  <c r="AN20" i="1" s="1"/>
  <c r="AR59" i="9"/>
  <c r="AR53" i="9"/>
  <c r="AQ168" i="2"/>
  <c r="AQ113" i="2"/>
  <c r="AR113" i="2" s="1"/>
  <c r="AR169" i="2"/>
  <c r="AR168" i="2" s="1"/>
  <c r="AU138" i="13"/>
  <c r="AV248" i="2"/>
  <c r="AV238" i="2" s="1"/>
  <c r="AV13" i="2" s="1"/>
  <c r="AT128" i="9"/>
  <c r="AT53" i="1"/>
  <c r="AQ111" i="1"/>
  <c r="AR111" i="1" s="1"/>
  <c r="AR121" i="1"/>
  <c r="AR197" i="9"/>
  <c r="AT133" i="3"/>
  <c r="AP58" i="9"/>
  <c r="AP57" i="9"/>
  <c r="AV60" i="3"/>
  <c r="AT112" i="13"/>
  <c r="AT113" i="13"/>
  <c r="AV56" i="1" s="1"/>
  <c r="AT114" i="13"/>
  <c r="AP85" i="3"/>
  <c r="AP77" i="3" s="1"/>
  <c r="AP143" i="10"/>
  <c r="AX74" i="2"/>
  <c r="AV14" i="14"/>
  <c r="AR60" i="12"/>
  <c r="AT45" i="2" s="1"/>
  <c r="AT43" i="2" s="1"/>
  <c r="AR61" i="12"/>
  <c r="AS54" i="12"/>
  <c r="AR54" i="12"/>
  <c r="AO58" i="14"/>
  <c r="AQ116" i="1"/>
  <c r="AQ66" i="9"/>
  <c r="AQ140" i="3"/>
  <c r="AR140" i="3" s="1"/>
  <c r="AQ325" i="9"/>
  <c r="AU89" i="1"/>
  <c r="AS146" i="16"/>
  <c r="AT160" i="2"/>
  <c r="AR111" i="14"/>
  <c r="AR62" i="14"/>
  <c r="AR56" i="14" s="1"/>
  <c r="AR110" i="10"/>
  <c r="AV58" i="1"/>
  <c r="AT130" i="13"/>
  <c r="AU40" i="3"/>
  <c r="AS128" i="11"/>
  <c r="AU12" i="11"/>
  <c r="AS59" i="9"/>
  <c r="AS53" i="9"/>
  <c r="AT245" i="2"/>
  <c r="AR63" i="9"/>
  <c r="AR80" i="9"/>
  <c r="AR82" i="9"/>
  <c r="AV47" i="11"/>
  <c r="AV48" i="11" s="1"/>
  <c r="AV49" i="11"/>
  <c r="AV50" i="11" s="1"/>
  <c r="AW57" i="2"/>
  <c r="AU78" i="13"/>
  <c r="AU61" i="13"/>
  <c r="AU60" i="13"/>
  <c r="AW56" i="2" s="1"/>
  <c r="AX216" i="2"/>
  <c r="AV111" i="9"/>
  <c r="AU112" i="9"/>
  <c r="AW247" i="2"/>
  <c r="AT109" i="15"/>
  <c r="AS111" i="15"/>
  <c r="AU171" i="2"/>
  <c r="AU46" i="14"/>
  <c r="AW66" i="2"/>
  <c r="AR261" i="9"/>
  <c r="AR228" i="9"/>
  <c r="AR229" i="9" s="1"/>
  <c r="AP132" i="3"/>
  <c r="AR45" i="2"/>
  <c r="AR43" i="2" s="1"/>
  <c r="AQ43" i="2"/>
  <c r="AR42" i="1"/>
  <c r="AU141" i="14"/>
  <c r="AV133" i="14" s="1"/>
  <c r="AQ222" i="9"/>
  <c r="AQ221" i="9"/>
  <c r="AQ74" i="9"/>
  <c r="AP83" i="9"/>
  <c r="AQ71" i="3"/>
  <c r="AQ26" i="3" s="1"/>
  <c r="AQ12" i="3" s="1"/>
  <c r="AQ113" i="14"/>
  <c r="AQ114" i="14"/>
  <c r="AQ112" i="14"/>
  <c r="AQ111" i="10"/>
  <c r="AQ112" i="10" s="1"/>
  <c r="AQ63" i="14"/>
  <c r="AQ64" i="14" s="1"/>
  <c r="AT47" i="8"/>
  <c r="AU37" i="8"/>
  <c r="AT46" i="8"/>
  <c r="AU44" i="8"/>
  <c r="AU45" i="8" s="1"/>
  <c r="AS195" i="9"/>
  <c r="AU222" i="2"/>
  <c r="AR34" i="15"/>
  <c r="AT72" i="1"/>
  <c r="AT135" i="3"/>
  <c r="AT245" i="9"/>
  <c r="AR142" i="15"/>
  <c r="AS140" i="15"/>
  <c r="AS141" i="15" s="1"/>
  <c r="AS141" i="10" s="1"/>
  <c r="AS133" i="15"/>
  <c r="AT84" i="2"/>
  <c r="AT29" i="2" s="1"/>
  <c r="AR140" i="10"/>
  <c r="AS133" i="10" s="1"/>
  <c r="AT16" i="14"/>
  <c r="AV75" i="3"/>
  <c r="AT34" i="2"/>
  <c r="AS61" i="12"/>
  <c r="AS60" i="12"/>
  <c r="AU45" i="2" s="1"/>
  <c r="AT118" i="3"/>
  <c r="AR50" i="12"/>
  <c r="AW25" i="9"/>
  <c r="AT49" i="15"/>
  <c r="AT50" i="15" s="1"/>
  <c r="AT47" i="15"/>
  <c r="AT48" i="15" s="1"/>
  <c r="AU121" i="9"/>
  <c r="AT130" i="9"/>
  <c r="AV119" i="1" s="1"/>
  <c r="AV109" i="1" s="1"/>
  <c r="AV13" i="1" s="1"/>
  <c r="AR18" i="12"/>
  <c r="AT42" i="1"/>
  <c r="AV75" i="1"/>
  <c r="AT98" i="15"/>
  <c r="AS143" i="13"/>
  <c r="AU63" i="3" s="1"/>
  <c r="AV144" i="12"/>
  <c r="AW137" i="12"/>
  <c r="AU128" i="3"/>
  <c r="AU118" i="3" s="1"/>
  <c r="AU13" i="3" s="1"/>
  <c r="AS129" i="9"/>
  <c r="BB138" i="16"/>
  <c r="AR98" i="16"/>
  <c r="AT85" i="1"/>
  <c r="AS60" i="11"/>
  <c r="AS61" i="11"/>
  <c r="AU111" i="13"/>
  <c r="AW149" i="2"/>
  <c r="AR33" i="9"/>
  <c r="AT123" i="3"/>
  <c r="AQ96" i="12"/>
  <c r="AQ48" i="3"/>
  <c r="AQ95" i="10"/>
  <c r="AQ96" i="10" s="1"/>
  <c r="AQ63" i="12"/>
  <c r="AO63" i="1"/>
  <c r="AO61" i="1" s="1"/>
  <c r="AO25" i="1"/>
  <c r="AP22" i="3"/>
  <c r="AP32" i="10"/>
  <c r="AQ126" i="17"/>
  <c r="AQ105" i="2"/>
  <c r="AQ124" i="10"/>
  <c r="AQ54" i="10"/>
  <c r="AU124" i="14"/>
  <c r="AV52" i="2"/>
  <c r="AU5" i="12"/>
  <c r="AT14" i="12"/>
  <c r="AS15" i="12"/>
  <c r="AU142" i="2"/>
  <c r="AS17" i="12"/>
  <c r="AU54" i="13"/>
  <c r="AQ33" i="1"/>
  <c r="AR34" i="1"/>
  <c r="AR33" i="1" s="1"/>
  <c r="AQ83" i="8"/>
  <c r="AR74" i="8"/>
  <c r="AR104" i="1"/>
  <c r="AU65" i="1"/>
  <c r="AS98" i="14"/>
  <c r="AT144" i="15"/>
  <c r="AU137" i="15"/>
  <c r="AT87" i="2"/>
  <c r="AS49" i="12"/>
  <c r="AS47" i="12"/>
  <c r="AU134" i="2"/>
  <c r="AU73" i="3"/>
  <c r="AS128" i="14"/>
  <c r="AU215" i="2"/>
  <c r="AS94" i="9"/>
  <c r="AT85" i="9"/>
  <c r="AT92" i="9"/>
  <c r="AT93" i="9" s="1"/>
  <c r="AS95" i="9"/>
  <c r="AT114" i="9"/>
  <c r="AT113" i="9"/>
  <c r="AV127" i="3"/>
  <c r="AQ74" i="1"/>
  <c r="AQ65" i="15"/>
  <c r="AQ57" i="15" s="1"/>
  <c r="AQ82" i="15"/>
  <c r="AS323" i="9"/>
  <c r="AU229" i="2"/>
  <c r="AU209" i="2" s="1"/>
  <c r="AT79" i="8"/>
  <c r="AV269" i="2"/>
  <c r="AS110" i="12"/>
  <c r="AU48" i="2"/>
  <c r="AU26" i="2" s="1"/>
  <c r="AS108" i="10"/>
  <c r="AS109" i="12"/>
  <c r="AS109" i="10" s="1"/>
  <c r="AQ120" i="3"/>
  <c r="AR120" i="3" s="1"/>
  <c r="AR130" i="3"/>
  <c r="AU138" i="14"/>
  <c r="AR33" i="2"/>
  <c r="AR32" i="2" s="1"/>
  <c r="AQ32" i="2"/>
  <c r="AQ22" i="2"/>
  <c r="AS110" i="16"/>
  <c r="AT101" i="16"/>
  <c r="AU92" i="2"/>
  <c r="AT108" i="16"/>
  <c r="AP8" i="2"/>
  <c r="AQ81" i="9"/>
  <c r="AQ125" i="3"/>
  <c r="AQ64" i="9"/>
  <c r="AQ65" i="9" s="1"/>
  <c r="AW93" i="13"/>
  <c r="AX92" i="13" s="1"/>
  <c r="AS130" i="16"/>
  <c r="AU88" i="1"/>
  <c r="AT128" i="13"/>
  <c r="AV62" i="3"/>
  <c r="AR98" i="9"/>
  <c r="AT117" i="1" s="1"/>
  <c r="AR99" i="9"/>
  <c r="AS90" i="9"/>
  <c r="AP203" i="2"/>
  <c r="AP201" i="2" s="1"/>
  <c r="AT141" i="16"/>
  <c r="AU133" i="16" s="1"/>
  <c r="AV131" i="2"/>
  <c r="AT17" i="11"/>
  <c r="AT15" i="11"/>
  <c r="AS30" i="9"/>
  <c r="AS79" i="9"/>
  <c r="AU214" i="2"/>
  <c r="AU204" i="2" s="1"/>
  <c r="AS77" i="9"/>
  <c r="AT76" i="9" s="1"/>
  <c r="AT275" i="9"/>
  <c r="AT265" i="9"/>
  <c r="AV226" i="2"/>
  <c r="AV206" i="2" s="1"/>
  <c r="AW46" i="11"/>
  <c r="AR79" i="15"/>
  <c r="AR81" i="15"/>
  <c r="AT169" i="2"/>
  <c r="AR62" i="15"/>
  <c r="AR56" i="15" s="1"/>
  <c r="AT49" i="14"/>
  <c r="AT50" i="14" s="1"/>
  <c r="AV156" i="2"/>
  <c r="AT47" i="14"/>
  <c r="AT254" i="2"/>
  <c r="AR220" i="9"/>
  <c r="AW41" i="8"/>
  <c r="AR127" i="1"/>
  <c r="AR125" i="1" s="1"/>
  <c r="AR123" i="1" s="1"/>
  <c r="AQ125" i="1"/>
  <c r="AQ123" i="1" s="1"/>
  <c r="AS48" i="8"/>
  <c r="AS49" i="8" s="1"/>
  <c r="AS50" i="8"/>
  <c r="AO28" i="1"/>
  <c r="AO15" i="1" s="1"/>
  <c r="AO93" i="1"/>
  <c r="AO91" i="1" s="1"/>
  <c r="AR233" i="2"/>
  <c r="AW69" i="2"/>
  <c r="AV85" i="14"/>
  <c r="AV92" i="14"/>
  <c r="AV93" i="14" s="1"/>
  <c r="AU94" i="14"/>
  <c r="AR32" i="15"/>
  <c r="AT78" i="3"/>
  <c r="AR84" i="2"/>
  <c r="AR76" i="2" s="1"/>
  <c r="AQ29" i="2"/>
  <c r="AR29" i="2" s="1"/>
  <c r="AT137" i="2"/>
  <c r="AR95" i="12"/>
  <c r="AR97" i="12"/>
  <c r="AR62" i="12"/>
  <c r="AR48" i="12"/>
  <c r="AT45" i="3"/>
  <c r="AR82" i="16"/>
  <c r="AT84" i="1"/>
  <c r="AR277" i="9"/>
  <c r="AR278" i="9"/>
  <c r="AT128" i="1" s="1"/>
  <c r="AQ144" i="2"/>
  <c r="AR145" i="2"/>
  <c r="AR144" i="2" s="1"/>
  <c r="AQ134" i="3"/>
  <c r="AQ132" i="3" s="1"/>
  <c r="AR136" i="3"/>
  <c r="AR134" i="3" s="1"/>
  <c r="AR132" i="3" s="1"/>
  <c r="AU137" i="13"/>
  <c r="AT144" i="13"/>
  <c r="AU54" i="1"/>
  <c r="AU53" i="1" s="1"/>
  <c r="AS82" i="13"/>
  <c r="AS66" i="13" s="1"/>
  <c r="AS58" i="13" s="1"/>
  <c r="AS65" i="13"/>
  <c r="AS57" i="13" s="1"/>
  <c r="AS259" i="9"/>
  <c r="AU225" i="2"/>
  <c r="AS249" i="9"/>
  <c r="AT256" i="9"/>
  <c r="AS258" i="9"/>
  <c r="AT257" i="9"/>
  <c r="AR254" i="2"/>
  <c r="AR252" i="2" s="1"/>
  <c r="AQ252" i="2"/>
  <c r="AQ240" i="2"/>
  <c r="AR240" i="2" s="1"/>
  <c r="AR96" i="16"/>
  <c r="AT92" i="3"/>
  <c r="AV184" i="2"/>
  <c r="AT129" i="16"/>
  <c r="AT127" i="16"/>
  <c r="AU126" i="16"/>
  <c r="AW94" i="2"/>
  <c r="AP124" i="3"/>
  <c r="AP115" i="3"/>
  <c r="AP10" i="3" s="1"/>
  <c r="AR79" i="11"/>
  <c r="AR62" i="11"/>
  <c r="AT125" i="2"/>
  <c r="AR81" i="11"/>
  <c r="AR78" i="10"/>
  <c r="AT233" i="2"/>
  <c r="AU247" i="9"/>
  <c r="AU118" i="1"/>
  <c r="AS106" i="9"/>
  <c r="AQ114" i="2"/>
  <c r="AR137" i="2"/>
  <c r="AR135" i="2" s="1"/>
  <c r="AR133" i="2" s="1"/>
  <c r="AQ135" i="2"/>
  <c r="AQ133" i="2" s="1"/>
  <c r="AO163" i="9"/>
  <c r="AP154" i="9"/>
  <c r="AP33" i="3"/>
  <c r="AT77" i="16"/>
  <c r="AP127" i="17"/>
  <c r="AP129" i="17"/>
  <c r="AP126" i="10"/>
  <c r="AP195" i="2"/>
  <c r="AP62" i="17"/>
  <c r="AS17" i="13"/>
  <c r="AU153" i="2"/>
  <c r="AS15" i="13"/>
  <c r="AW37" i="2"/>
  <c r="AV108" i="11"/>
  <c r="AV109" i="11" s="1"/>
  <c r="AU110" i="11"/>
  <c r="AV101" i="11"/>
  <c r="AT13" i="12"/>
  <c r="AR94" i="10"/>
  <c r="AV94" i="15"/>
  <c r="AS18" i="11"/>
  <c r="AU96" i="13"/>
  <c r="AW59" i="3"/>
  <c r="AV21" i="12"/>
  <c r="AU30" i="12"/>
  <c r="AV28" i="12"/>
  <c r="AV29" i="12"/>
  <c r="AP98" i="2"/>
  <c r="AR98" i="11"/>
  <c r="AT35" i="1"/>
  <c r="AU138" i="15"/>
  <c r="AT44" i="12"/>
  <c r="AU250" i="2"/>
  <c r="AS160" i="9"/>
  <c r="AQ138" i="9"/>
  <c r="AP147" i="9"/>
  <c r="AR18" i="13"/>
  <c r="AQ80" i="3"/>
  <c r="AQ63" i="15"/>
  <c r="AQ64" i="15" s="1"/>
  <c r="AQ80" i="15"/>
  <c r="AQ79" i="10"/>
  <c r="AQ80" i="10" s="1"/>
  <c r="AS321" i="9"/>
  <c r="AT313" i="9" s="1"/>
  <c r="AT327" i="9" s="1"/>
  <c r="AR144" i="9"/>
  <c r="AT249" i="2"/>
  <c r="AR146" i="9"/>
  <c r="AT120" i="1" s="1"/>
  <c r="AQ81" i="1"/>
  <c r="AR82" i="1"/>
  <c r="AS81" i="14"/>
  <c r="AS79" i="14"/>
  <c r="AS62" i="14"/>
  <c r="AU158" i="2"/>
  <c r="AV117" i="9"/>
  <c r="AU127" i="9"/>
  <c r="AV124" i="9"/>
  <c r="AV125" i="9" s="1"/>
  <c r="AU126" i="9"/>
  <c r="AW217" i="2"/>
  <c r="AW207" i="2" s="1"/>
  <c r="AR46" i="13"/>
  <c r="AT55" i="2"/>
  <c r="AT54" i="2" s="1"/>
  <c r="AR44" i="10"/>
  <c r="BC41" i="9"/>
  <c r="AU62" i="1"/>
  <c r="AU48" i="1"/>
  <c r="AS130" i="12"/>
  <c r="AR28" i="11"/>
  <c r="AS30" i="15"/>
  <c r="AU77" i="2"/>
  <c r="AP79" i="1"/>
  <c r="AP146" i="15"/>
  <c r="AP146" i="10" s="1"/>
  <c r="AP145" i="10"/>
  <c r="AU17" i="14"/>
  <c r="AW164" i="2"/>
  <c r="AU15" i="14"/>
  <c r="AP66" i="1"/>
  <c r="AP65" i="14"/>
  <c r="AP113" i="10"/>
  <c r="AQ244" i="2"/>
  <c r="AR244" i="2" s="1"/>
  <c r="AR242" i="2" s="1"/>
  <c r="AQ60" i="9"/>
  <c r="AQ56" i="9" s="1"/>
  <c r="AR54" i="9"/>
  <c r="AQ61" i="9"/>
  <c r="AQ54" i="9"/>
  <c r="AU95" i="3"/>
  <c r="AS128" i="16"/>
  <c r="AO63" i="10"/>
  <c r="AO64" i="10" s="1"/>
  <c r="AR90" i="3"/>
  <c r="AU13" i="11"/>
  <c r="AS193" i="9"/>
  <c r="AT185" i="9" s="1"/>
  <c r="AT199" i="9" s="1"/>
  <c r="AT21" i="9"/>
  <c r="AU257" i="2"/>
  <c r="AU237" i="2" s="1"/>
  <c r="AS276" i="9"/>
  <c r="AT79" i="13"/>
  <c r="AT62" i="13"/>
  <c r="AT56" i="13" s="1"/>
  <c r="AT81" i="13"/>
  <c r="AV147" i="2"/>
  <c r="AV146" i="2" s="1"/>
  <c r="AS60" i="15"/>
  <c r="AU78" i="2" s="1"/>
  <c r="AS61" i="15"/>
  <c r="AV109" i="9"/>
  <c r="AV110" i="9" s="1"/>
  <c r="AT101" i="15"/>
  <c r="AU45" i="14"/>
  <c r="AV44" i="14" s="1"/>
  <c r="AU127" i="13"/>
  <c r="AU129" i="13"/>
  <c r="AW151" i="2"/>
  <c r="AT236" i="2"/>
  <c r="AQ119" i="3"/>
  <c r="AR119" i="3" s="1"/>
  <c r="AR129" i="3"/>
  <c r="AR89" i="3"/>
  <c r="AR88" i="3" s="1"/>
  <c r="AQ35" i="3"/>
  <c r="AR36" i="3"/>
  <c r="AR35" i="3" s="1"/>
  <c r="AU67" i="3"/>
  <c r="AS48" i="14"/>
  <c r="AO130" i="10"/>
  <c r="AO66" i="17"/>
  <c r="AO58" i="17" s="1"/>
  <c r="AV159" i="2"/>
  <c r="AT97" i="14"/>
  <c r="AT95" i="14"/>
  <c r="AT142" i="13"/>
  <c r="AV152" i="2" s="1"/>
  <c r="AV62" i="2"/>
  <c r="AU133" i="13"/>
  <c r="AU140" i="13"/>
  <c r="AU141" i="13" s="1"/>
  <c r="AT32" i="12"/>
  <c r="AQ66" i="16"/>
  <c r="AQ58" i="16" s="1"/>
  <c r="AV126" i="1"/>
  <c r="AQ174" i="2"/>
  <c r="AQ145" i="15"/>
  <c r="AQ142" i="10"/>
  <c r="AQ143" i="15"/>
  <c r="AV62" i="1"/>
  <c r="AT18" i="14"/>
  <c r="AS54" i="11"/>
  <c r="AS93" i="12"/>
  <c r="AT92" i="12" s="1"/>
  <c r="AV37" i="15"/>
  <c r="AV44" i="15"/>
  <c r="AV45" i="15" s="1"/>
  <c r="AU46" i="15"/>
  <c r="AP12" i="2"/>
  <c r="AT91" i="3"/>
  <c r="AR80" i="16"/>
  <c r="AS54" i="15"/>
  <c r="AT237" i="2"/>
  <c r="AZ138" i="12"/>
  <c r="AQ48" i="13"/>
  <c r="AQ56" i="3"/>
  <c r="AQ47" i="10"/>
  <c r="AQ48" i="10" s="1"/>
  <c r="AS56" i="13"/>
  <c r="AP51" i="9"/>
  <c r="AQ42" i="9"/>
  <c r="AV45" i="9"/>
  <c r="AW37" i="9" s="1"/>
  <c r="AR177" i="2"/>
  <c r="AR45" i="13"/>
  <c r="AR45" i="10" s="1"/>
  <c r="AQ220" i="9"/>
  <c r="AU125" i="16"/>
  <c r="AV117" i="16" s="1"/>
  <c r="AU138" i="11"/>
  <c r="AR84" i="1"/>
  <c r="AR83" i="1" s="1"/>
  <c r="AS69" i="10"/>
  <c r="AT24" i="2"/>
  <c r="AV110" i="13"/>
  <c r="AW101" i="13"/>
  <c r="AX59" i="2"/>
  <c r="AW108" i="13"/>
  <c r="AQ90" i="3"/>
  <c r="AQ88" i="3" s="1"/>
  <c r="AU244" i="9"/>
  <c r="AU246" i="9"/>
  <c r="AW255" i="2"/>
  <c r="AW240" i="9"/>
  <c r="AW241" i="9" s="1"/>
  <c r="AV233" i="9"/>
  <c r="AV242" i="9"/>
  <c r="AV243" i="9"/>
  <c r="AX224" i="2"/>
  <c r="AQ56" i="12"/>
  <c r="AQ125" i="17"/>
  <c r="AQ125" i="10" s="1"/>
  <c r="AT13" i="13"/>
  <c r="AU12" i="13" s="1"/>
  <c r="AT127" i="14"/>
  <c r="AT129" i="14"/>
  <c r="AV162" i="2"/>
  <c r="AV39" i="2"/>
  <c r="AU124" i="11"/>
  <c r="AU125" i="11" s="1"/>
  <c r="AT126" i="11"/>
  <c r="AU117" i="11"/>
  <c r="AT144" i="14"/>
  <c r="AT143" i="14" s="1"/>
  <c r="AV74" i="3" s="1"/>
  <c r="AT145" i="14"/>
  <c r="AV69" i="1" s="1"/>
  <c r="AU137" i="14"/>
  <c r="AQ58" i="11"/>
  <c r="AV91" i="2"/>
  <c r="AU92" i="16"/>
  <c r="AU93" i="16" s="1"/>
  <c r="AU85" i="16"/>
  <c r="AT94" i="16"/>
  <c r="AV50" i="2"/>
  <c r="AT126" i="12"/>
  <c r="AU124" i="12"/>
  <c r="AU125" i="12" s="1"/>
  <c r="AU117" i="12"/>
  <c r="AS44" i="16"/>
  <c r="AT45" i="12"/>
  <c r="AU156" i="9"/>
  <c r="AU157" i="9" s="1"/>
  <c r="AT159" i="9"/>
  <c r="AT158" i="9"/>
  <c r="AU149" i="9"/>
  <c r="AV219" i="2"/>
  <c r="AS130" i="14"/>
  <c r="AU68" i="1"/>
  <c r="AO112" i="2"/>
  <c r="AT260" i="2"/>
  <c r="AR324" i="9"/>
  <c r="AR325" i="9" s="1"/>
  <c r="AR326" i="9"/>
  <c r="AT131" i="1" s="1"/>
  <c r="AS146" i="13"/>
  <c r="AS80" i="8"/>
  <c r="AU274" i="2"/>
  <c r="AT77" i="8"/>
  <c r="AT78" i="8" s="1"/>
  <c r="AQ116" i="3"/>
  <c r="AR116" i="3" s="1"/>
  <c r="AR126" i="3"/>
  <c r="AT133" i="9"/>
  <c r="AU218" i="2"/>
  <c r="AS143" i="9"/>
  <c r="AS142" i="9"/>
  <c r="AT140" i="9"/>
  <c r="AU69" i="14"/>
  <c r="AV68" i="2"/>
  <c r="AT78" i="14"/>
  <c r="AU76" i="14"/>
  <c r="AU77" i="14" s="1"/>
  <c r="AT65" i="2"/>
  <c r="AO29" i="3"/>
  <c r="AO101" i="3"/>
  <c r="AO99" i="3" s="1"/>
  <c r="AQ113" i="3"/>
  <c r="AR113" i="3" s="1"/>
  <c r="AR123" i="3"/>
  <c r="AP115" i="1"/>
  <c r="AP113" i="1" s="1"/>
  <c r="AP106" i="1"/>
  <c r="AY73" i="9"/>
  <c r="AU51" i="3"/>
  <c r="AS128" i="12"/>
  <c r="AR21" i="10"/>
  <c r="AQ31" i="11"/>
  <c r="AQ33" i="11"/>
  <c r="AQ123" i="2"/>
  <c r="AQ30" i="10"/>
  <c r="AU36" i="2"/>
  <c r="AU25" i="2" s="1"/>
  <c r="AT92" i="11"/>
  <c r="AT85" i="11"/>
  <c r="AT93" i="11"/>
  <c r="AS94" i="11"/>
  <c r="AS92" i="10"/>
  <c r="AV13" i="14"/>
  <c r="AW12" i="14" s="1"/>
  <c r="AR111" i="16"/>
  <c r="AT182" i="2"/>
  <c r="AT179" i="2" s="1"/>
  <c r="AP51" i="8"/>
  <c r="AQ42" i="8"/>
  <c r="AR161" i="9"/>
  <c r="AR162" i="9"/>
  <c r="AT121" i="1" s="1"/>
  <c r="AT130" i="3"/>
  <c r="AP64" i="14"/>
  <c r="AP58" i="14"/>
  <c r="AS113" i="11"/>
  <c r="AU36" i="1" s="1"/>
  <c r="AS112" i="11"/>
  <c r="AU38" i="3"/>
  <c r="AS114" i="11"/>
  <c r="AQ235" i="2"/>
  <c r="AR235" i="2" s="1"/>
  <c r="AR245" i="2"/>
  <c r="AU137" i="9"/>
  <c r="AV95" i="13"/>
  <c r="AV97" i="13"/>
  <c r="AX148" i="2"/>
  <c r="AP234" i="2"/>
  <c r="AP232" i="2" s="1"/>
  <c r="AP242" i="2"/>
  <c r="AQ107" i="1"/>
  <c r="AR107" i="1" s="1"/>
  <c r="AU38" i="1"/>
  <c r="AS130" i="11"/>
  <c r="AS29" i="15"/>
  <c r="AT28" i="15" s="1"/>
  <c r="AU5" i="11"/>
  <c r="AU202" i="2"/>
  <c r="AU243" i="2"/>
  <c r="AS32" i="9"/>
  <c r="AS34" i="9"/>
  <c r="AU114" i="1" s="1"/>
  <c r="AP26" i="3"/>
  <c r="AT96" i="1"/>
  <c r="AS34" i="17"/>
  <c r="AV76" i="17"/>
  <c r="AV77" i="17" s="1"/>
  <c r="AU78" i="17"/>
  <c r="AW101" i="2"/>
  <c r="AV69" i="17"/>
  <c r="AU95" i="1"/>
  <c r="AS98" i="17"/>
  <c r="AU94" i="1"/>
  <c r="AS82" i="17"/>
  <c r="AS146" i="17"/>
  <c r="AU99" i="1"/>
  <c r="AW44" i="17"/>
  <c r="AW45" i="17"/>
  <c r="AV46" i="17"/>
  <c r="AW37" i="17"/>
  <c r="AV108" i="17"/>
  <c r="AV109" i="17" s="1"/>
  <c r="AU110" i="17"/>
  <c r="AV101" i="17"/>
  <c r="AW103" i="2"/>
  <c r="AT81" i="17"/>
  <c r="AV191" i="2"/>
  <c r="AT79" i="17"/>
  <c r="AT50" i="17"/>
  <c r="AU49" i="17"/>
  <c r="AU47" i="17"/>
  <c r="AT48" i="17"/>
  <c r="AT33" i="17"/>
  <c r="AV189" i="2"/>
  <c r="AT31" i="17"/>
  <c r="AV141" i="17"/>
  <c r="AU142" i="17"/>
  <c r="AV140" i="17"/>
  <c r="AW106" i="2"/>
  <c r="AV133" i="17"/>
  <c r="AV92" i="17"/>
  <c r="AV93" i="17" s="1"/>
  <c r="AU94" i="17"/>
  <c r="AV85" i="17"/>
  <c r="AW102" i="2"/>
  <c r="AT145" i="17"/>
  <c r="AT143" i="17"/>
  <c r="AV196" i="2"/>
  <c r="AT111" i="17"/>
  <c r="AV193" i="2"/>
  <c r="AT97" i="17"/>
  <c r="AV192" i="2"/>
  <c r="AT95" i="17"/>
  <c r="AS32" i="17"/>
  <c r="AU100" i="3"/>
  <c r="AS96" i="17"/>
  <c r="AU103" i="3"/>
  <c r="AV28" i="17"/>
  <c r="AV29" i="17" s="1"/>
  <c r="AU30" i="17"/>
  <c r="AV21" i="17"/>
  <c r="AW99" i="2"/>
  <c r="AS113" i="17"/>
  <c r="AS112" i="17"/>
  <c r="AU104" i="3"/>
  <c r="AS114" i="17"/>
  <c r="AU102" i="3"/>
  <c r="AS80" i="17"/>
  <c r="AU107" i="3"/>
  <c r="AV133" i="11" l="1"/>
  <c r="AV130" i="2"/>
  <c r="AT145" i="11"/>
  <c r="AT143" i="11"/>
  <c r="AV41" i="3" s="1"/>
  <c r="AW85" i="2"/>
  <c r="AU14" i="15"/>
  <c r="AU86" i="3"/>
  <c r="AS16" i="15"/>
  <c r="AW45" i="11"/>
  <c r="AX37" i="11" s="1"/>
  <c r="AW92" i="15"/>
  <c r="AY80" i="2" s="1"/>
  <c r="AR56" i="12"/>
  <c r="AT274" i="9"/>
  <c r="AU272" i="9"/>
  <c r="AU273" i="9" s="1"/>
  <c r="AT53" i="16"/>
  <c r="AT60" i="16" s="1"/>
  <c r="AV89" i="2" s="1"/>
  <c r="AV37" i="14"/>
  <c r="AV76" i="13"/>
  <c r="AV77" i="13" s="1"/>
  <c r="AU140" i="16"/>
  <c r="AU141" i="16" s="1"/>
  <c r="AT53" i="11"/>
  <c r="AT54" i="11" s="1"/>
  <c r="AS79" i="16"/>
  <c r="AR31" i="13"/>
  <c r="AR32" i="13" s="1"/>
  <c r="AR33" i="13"/>
  <c r="AR34" i="13" s="1"/>
  <c r="AS78" i="12"/>
  <c r="AU46" i="2"/>
  <c r="AU43" i="2" s="1"/>
  <c r="AV175" i="2"/>
  <c r="AT15" i="15"/>
  <c r="AT17" i="15"/>
  <c r="AT18" i="15" s="1"/>
  <c r="AT14" i="16"/>
  <c r="AV96" i="2"/>
  <c r="AU140" i="12"/>
  <c r="AT142" i="12"/>
  <c r="AU133" i="12"/>
  <c r="AV51" i="2"/>
  <c r="AU141" i="12"/>
  <c r="AV140" i="12" s="1"/>
  <c r="AS16" i="16"/>
  <c r="AU97" i="3"/>
  <c r="AU208" i="2"/>
  <c r="AS60" i="14"/>
  <c r="AU67" i="2" s="1"/>
  <c r="AU65" i="2" s="1"/>
  <c r="AS61" i="14"/>
  <c r="AX80" i="2"/>
  <c r="AT145" i="13"/>
  <c r="AV59" i="1" s="1"/>
  <c r="AU76" i="8"/>
  <c r="AW269" i="2" s="1"/>
  <c r="AU180" i="2"/>
  <c r="AU49" i="1"/>
  <c r="AS146" i="12"/>
  <c r="AP34" i="8"/>
  <c r="AP136" i="1" s="1"/>
  <c r="AP32" i="8"/>
  <c r="AP272" i="2"/>
  <c r="AS77" i="12"/>
  <c r="AT76" i="12" s="1"/>
  <c r="AU142" i="11"/>
  <c r="AW40" i="2"/>
  <c r="AV140" i="11"/>
  <c r="AV83" i="2"/>
  <c r="AU117" i="15"/>
  <c r="AU124" i="15"/>
  <c r="AT126" i="15"/>
  <c r="AU125" i="15"/>
  <c r="AV117" i="15" s="1"/>
  <c r="AU13" i="15"/>
  <c r="AV5" i="15" s="1"/>
  <c r="AU228" i="2"/>
  <c r="AS307" i="9"/>
  <c r="AS297" i="9"/>
  <c r="AS311" i="9" s="1"/>
  <c r="AS306" i="9"/>
  <c r="AS305" i="9"/>
  <c r="AT304" i="9" s="1"/>
  <c r="AR26" i="9"/>
  <c r="AQ35" i="9"/>
  <c r="AU76" i="16"/>
  <c r="AU77" i="16" s="1"/>
  <c r="AW85" i="15"/>
  <c r="AX85" i="13"/>
  <c r="AW124" i="13"/>
  <c r="AS28" i="13"/>
  <c r="AQ28" i="8"/>
  <c r="AQ35" i="8"/>
  <c r="AQ29" i="8"/>
  <c r="AR81" i="12"/>
  <c r="AR79" i="12"/>
  <c r="AT136" i="2"/>
  <c r="AS127" i="15"/>
  <c r="AU173" i="2"/>
  <c r="AS129" i="15"/>
  <c r="AT13" i="16"/>
  <c r="AU39" i="1"/>
  <c r="AS146" i="11"/>
  <c r="AQ131" i="9"/>
  <c r="AR122" i="9"/>
  <c r="AT69" i="16"/>
  <c r="AP18" i="17"/>
  <c r="AP18" i="10" s="1"/>
  <c r="AP17" i="10"/>
  <c r="AP92" i="1"/>
  <c r="AP21" i="1" s="1"/>
  <c r="AQ13" i="17"/>
  <c r="AQ13" i="10" s="1"/>
  <c r="AQ107" i="2"/>
  <c r="AQ14" i="17"/>
  <c r="AQ12" i="10"/>
  <c r="AP15" i="10"/>
  <c r="AP108" i="3"/>
  <c r="AP16" i="17"/>
  <c r="AO7" i="2"/>
  <c r="AR26" i="3"/>
  <c r="AO110" i="2"/>
  <c r="AQ11" i="2"/>
  <c r="AR11" i="2" s="1"/>
  <c r="AR114" i="2"/>
  <c r="AO16" i="3"/>
  <c r="AQ12" i="2"/>
  <c r="AR12" i="2" s="1"/>
  <c r="AR115" i="2"/>
  <c r="AW14" i="14"/>
  <c r="AY74" i="2"/>
  <c r="AU14" i="13"/>
  <c r="AW63" i="2"/>
  <c r="AV47" i="2"/>
  <c r="AT94" i="12"/>
  <c r="AX66" i="2"/>
  <c r="AV46" i="14"/>
  <c r="AV70" i="2"/>
  <c r="AT110" i="14"/>
  <c r="AT109" i="14"/>
  <c r="AU101" i="14" s="1"/>
  <c r="AU53" i="14" s="1"/>
  <c r="AV77" i="2"/>
  <c r="AT30" i="15"/>
  <c r="AT61" i="16"/>
  <c r="AU31" i="9"/>
  <c r="AW212" i="2"/>
  <c r="AU13" i="12"/>
  <c r="AT79" i="9"/>
  <c r="AV214" i="2"/>
  <c r="AV204" i="2" s="1"/>
  <c r="AZ58" i="2"/>
  <c r="AX94" i="13"/>
  <c r="AV218" i="2"/>
  <c r="AU133" i="9"/>
  <c r="AT143" i="9"/>
  <c r="AT160" i="9"/>
  <c r="AV250" i="2"/>
  <c r="AV129" i="2"/>
  <c r="AT129" i="11"/>
  <c r="AT127" i="11"/>
  <c r="AV68" i="1"/>
  <c r="AT130" i="14"/>
  <c r="AP29" i="1"/>
  <c r="AP16" i="1" s="1"/>
  <c r="AP71" i="1"/>
  <c r="AU128" i="9"/>
  <c r="AW248" i="2"/>
  <c r="AW238" i="2" s="1"/>
  <c r="AW13" i="2" s="1"/>
  <c r="AT129" i="3"/>
  <c r="AR145" i="9"/>
  <c r="AW127" i="2"/>
  <c r="AU111" i="11"/>
  <c r="AT34" i="1"/>
  <c r="AR82" i="11"/>
  <c r="AR65" i="11"/>
  <c r="AS263" i="9"/>
  <c r="AS231" i="9" s="1"/>
  <c r="AS217" i="9"/>
  <c r="AS111" i="16"/>
  <c r="AU182" i="2"/>
  <c r="AU179" i="2" s="1"/>
  <c r="AQ73" i="1"/>
  <c r="AQ23" i="1"/>
  <c r="AR23" i="1" s="1"/>
  <c r="AR74" i="1"/>
  <c r="AR73" i="1" s="1"/>
  <c r="AQ126" i="10"/>
  <c r="AQ129" i="17"/>
  <c r="AQ127" i="17"/>
  <c r="AQ195" i="2"/>
  <c r="AR195" i="2" s="1"/>
  <c r="AR190" i="2" s="1"/>
  <c r="AQ62" i="17"/>
  <c r="AU114" i="13"/>
  <c r="AU113" i="13"/>
  <c r="AW56" i="1" s="1"/>
  <c r="AW60" i="3"/>
  <c r="AU112" i="13"/>
  <c r="AV61" i="13"/>
  <c r="AV60" i="13"/>
  <c r="AX56" i="2" s="1"/>
  <c r="AT177" i="2"/>
  <c r="AS79" i="11"/>
  <c r="AS62" i="11"/>
  <c r="AS81" i="11"/>
  <c r="AU125" i="2"/>
  <c r="AT125" i="1"/>
  <c r="AT123" i="1" s="1"/>
  <c r="AU5" i="13"/>
  <c r="AX137" i="16"/>
  <c r="AW144" i="16"/>
  <c r="AX55" i="1"/>
  <c r="AV98" i="13"/>
  <c r="AU92" i="11"/>
  <c r="AT94" i="11"/>
  <c r="AU85" i="11"/>
  <c r="AV36" i="2"/>
  <c r="AU93" i="11"/>
  <c r="AT92" i="10"/>
  <c r="AP105" i="1"/>
  <c r="AP10" i="1"/>
  <c r="AO15" i="3"/>
  <c r="AO9" i="3" s="1"/>
  <c r="AO23" i="3"/>
  <c r="AO21" i="3" s="1"/>
  <c r="AU249" i="2"/>
  <c r="AS144" i="9"/>
  <c r="AS146" i="9"/>
  <c r="AU120" i="1" s="1"/>
  <c r="AV137" i="14"/>
  <c r="AU145" i="14"/>
  <c r="AW69" i="1" s="1"/>
  <c r="AU144" i="14"/>
  <c r="AU143" i="14" s="1"/>
  <c r="AW74" i="3" s="1"/>
  <c r="AW110" i="13"/>
  <c r="AY59" i="2"/>
  <c r="AV138" i="11"/>
  <c r="AV46" i="15"/>
  <c r="AW44" i="15"/>
  <c r="AW37" i="15"/>
  <c r="AQ79" i="1"/>
  <c r="AQ146" i="15"/>
  <c r="AQ146" i="10" s="1"/>
  <c r="AQ145" i="10"/>
  <c r="AU142" i="13"/>
  <c r="AW152" i="2" s="1"/>
  <c r="AV133" i="13"/>
  <c r="AW62" i="2"/>
  <c r="AV140" i="13"/>
  <c r="AV141" i="13"/>
  <c r="AW62" i="3"/>
  <c r="AU128" i="13"/>
  <c r="AT65" i="13"/>
  <c r="AT57" i="13" s="1"/>
  <c r="AT82" i="13"/>
  <c r="AT66" i="13" s="1"/>
  <c r="AT58" i="13" s="1"/>
  <c r="AV54" i="1"/>
  <c r="AV53" i="1" s="1"/>
  <c r="AS278" i="9"/>
  <c r="AU128" i="1" s="1"/>
  <c r="AS277" i="9"/>
  <c r="AP57" i="14"/>
  <c r="AR30" i="11"/>
  <c r="AT33" i="2"/>
  <c r="AR28" i="10"/>
  <c r="AR29" i="11"/>
  <c r="AR29" i="10" s="1"/>
  <c r="BD41" i="9"/>
  <c r="AS82" i="14"/>
  <c r="AU64" i="1"/>
  <c r="AT110" i="1"/>
  <c r="AV138" i="15"/>
  <c r="AU33" i="12"/>
  <c r="AU34" i="12" s="1"/>
  <c r="AU31" i="12"/>
  <c r="AW94" i="15"/>
  <c r="AP56" i="17"/>
  <c r="AP62" i="10"/>
  <c r="AP56" i="10" s="1"/>
  <c r="AP128" i="17"/>
  <c r="AP106" i="3"/>
  <c r="AP127" i="10"/>
  <c r="AP128" i="10" s="1"/>
  <c r="AP63" i="17"/>
  <c r="AP163" i="9"/>
  <c r="AQ154" i="9"/>
  <c r="AR56" i="11"/>
  <c r="AV124" i="16"/>
  <c r="AS262" i="9"/>
  <c r="AU256" i="2"/>
  <c r="AS260" i="9"/>
  <c r="AS227" i="9"/>
  <c r="AU144" i="13"/>
  <c r="AV137" i="13"/>
  <c r="AT135" i="2"/>
  <c r="AT133" i="2" s="1"/>
  <c r="AT114" i="2"/>
  <c r="AX41" i="8"/>
  <c r="AX45" i="11"/>
  <c r="AT276" i="9"/>
  <c r="AV257" i="2"/>
  <c r="AT69" i="9"/>
  <c r="AS78" i="9"/>
  <c r="AS99" i="9"/>
  <c r="AS98" i="9"/>
  <c r="AU117" i="1" s="1"/>
  <c r="AT90" i="9"/>
  <c r="AR22" i="2"/>
  <c r="AV138" i="14"/>
  <c r="AT101" i="12"/>
  <c r="AT80" i="8"/>
  <c r="AV274" i="2"/>
  <c r="AT320" i="9"/>
  <c r="AQ66" i="15"/>
  <c r="AQ58" i="15" s="1"/>
  <c r="AQ82" i="10"/>
  <c r="AS18" i="12"/>
  <c r="AU42" i="1"/>
  <c r="AU12" i="12"/>
  <c r="AU126" i="14"/>
  <c r="AW72" i="2"/>
  <c r="AU125" i="14"/>
  <c r="AV124" i="14" s="1"/>
  <c r="AR105" i="2"/>
  <c r="AQ28" i="2"/>
  <c r="AR28" i="2" s="1"/>
  <c r="AR117" i="17"/>
  <c r="AR53" i="17" s="1"/>
  <c r="AO12" i="1"/>
  <c r="AO9" i="1" s="1"/>
  <c r="AO22" i="1"/>
  <c r="AO20" i="1" s="1"/>
  <c r="AR48" i="3"/>
  <c r="AR46" i="3" s="1"/>
  <c r="AR44" i="3" s="1"/>
  <c r="AQ46" i="3"/>
  <c r="AQ44" i="3" s="1"/>
  <c r="AQ25" i="3"/>
  <c r="AX25" i="9"/>
  <c r="AT13" i="3"/>
  <c r="AT174" i="2"/>
  <c r="AR145" i="15"/>
  <c r="AR142" i="10"/>
  <c r="AR143" i="15"/>
  <c r="AT192" i="9"/>
  <c r="AR71" i="3"/>
  <c r="AR68" i="3" s="1"/>
  <c r="AR66" i="3" s="1"/>
  <c r="AQ68" i="3"/>
  <c r="AQ66" i="3" s="1"/>
  <c r="AU114" i="9"/>
  <c r="AW127" i="3"/>
  <c r="AU113" i="9"/>
  <c r="AW101" i="9"/>
  <c r="AV54" i="13"/>
  <c r="AT235" i="2"/>
  <c r="AT157" i="2"/>
  <c r="AT155" i="2" s="1"/>
  <c r="AT115" i="2"/>
  <c r="AW13" i="14"/>
  <c r="AX12" i="14" s="1"/>
  <c r="AW5" i="14"/>
  <c r="AQ10" i="2"/>
  <c r="AR10" i="2" s="1"/>
  <c r="AR48" i="16"/>
  <c r="AT89" i="3"/>
  <c r="AW75" i="1"/>
  <c r="AU98" i="15"/>
  <c r="AQ98" i="10"/>
  <c r="AQ66" i="12"/>
  <c r="AV185" i="2"/>
  <c r="AT145" i="16"/>
  <c r="AT143" i="16"/>
  <c r="AV96" i="3" s="1"/>
  <c r="AT93" i="12"/>
  <c r="AU85" i="12" s="1"/>
  <c r="AW44" i="9"/>
  <c r="AW45" i="9" s="1"/>
  <c r="AU13" i="13"/>
  <c r="AV12" i="13" s="1"/>
  <c r="AU84" i="1"/>
  <c r="AS82" i="16"/>
  <c r="AU69" i="16"/>
  <c r="AT81" i="16"/>
  <c r="AV180" i="2"/>
  <c r="AT79" i="16"/>
  <c r="AW137" i="17"/>
  <c r="AV144" i="17"/>
  <c r="AU101" i="15"/>
  <c r="AT101" i="14"/>
  <c r="AT53" i="14" s="1"/>
  <c r="AU169" i="2"/>
  <c r="AS81" i="15"/>
  <c r="AS79" i="15"/>
  <c r="AS62" i="15"/>
  <c r="AS56" i="15" s="1"/>
  <c r="AY61" i="2"/>
  <c r="AW126" i="13"/>
  <c r="AT32" i="9"/>
  <c r="AV243" i="2"/>
  <c r="AT34" i="9"/>
  <c r="AV114" i="1" s="1"/>
  <c r="AT111" i="1"/>
  <c r="AR112" i="16"/>
  <c r="AR113" i="16"/>
  <c r="AT93" i="3"/>
  <c r="AT90" i="3" s="1"/>
  <c r="AR114" i="16"/>
  <c r="AZ73" i="9"/>
  <c r="AW233" i="9"/>
  <c r="AW242" i="9"/>
  <c r="AY224" i="2"/>
  <c r="AX240" i="9"/>
  <c r="AX241" i="9" s="1"/>
  <c r="AW243" i="9"/>
  <c r="AU245" i="9"/>
  <c r="AU135" i="3"/>
  <c r="AQ85" i="3"/>
  <c r="AR85" i="3" s="1"/>
  <c r="AQ143" i="10"/>
  <c r="AT98" i="14"/>
  <c r="AV65" i="1"/>
  <c r="AT80" i="13"/>
  <c r="AT63" i="13"/>
  <c r="AT64" i="13" s="1"/>
  <c r="AV58" i="3"/>
  <c r="AR138" i="9"/>
  <c r="AQ147" i="9"/>
  <c r="AX170" i="2"/>
  <c r="AV95" i="15"/>
  <c r="AV97" i="15"/>
  <c r="AU108" i="1"/>
  <c r="AV88" i="1"/>
  <c r="AT130" i="16"/>
  <c r="AX69" i="2"/>
  <c r="AW92" i="14"/>
  <c r="AW93" i="14"/>
  <c r="AW85" i="14"/>
  <c r="AV94" i="14"/>
  <c r="AR111" i="10"/>
  <c r="AR112" i="10" s="1"/>
  <c r="AT74" i="1"/>
  <c r="AR82" i="15"/>
  <c r="AR66" i="15" s="1"/>
  <c r="AR65" i="15"/>
  <c r="AR57" i="15" s="1"/>
  <c r="AV42" i="3"/>
  <c r="AT16" i="11"/>
  <c r="AT110" i="16"/>
  <c r="AT62" i="16" s="1"/>
  <c r="AV92" i="2"/>
  <c r="AS50" i="12"/>
  <c r="AR83" i="8"/>
  <c r="AS74" i="8"/>
  <c r="AS16" i="12"/>
  <c r="AU53" i="3"/>
  <c r="AQ64" i="12"/>
  <c r="BC138" i="16"/>
  <c r="AX137" i="12"/>
  <c r="AW144" i="12"/>
  <c r="AV121" i="9"/>
  <c r="AU130" i="9"/>
  <c r="AW119" i="1" s="1"/>
  <c r="AS194" i="9"/>
  <c r="AT48" i="8"/>
  <c r="AT49" i="8" s="1"/>
  <c r="AT50" i="8"/>
  <c r="AQ66" i="14"/>
  <c r="AQ58" i="14" s="1"/>
  <c r="AQ114" i="10"/>
  <c r="AR74" i="9"/>
  <c r="AQ83" i="9"/>
  <c r="AT108" i="1"/>
  <c r="AX247" i="2"/>
  <c r="AV112" i="9"/>
  <c r="AT125" i="3"/>
  <c r="AR81" i="9"/>
  <c r="AR64" i="9"/>
  <c r="AR65" i="9" s="1"/>
  <c r="AQ115" i="1"/>
  <c r="AQ113" i="1" s="1"/>
  <c r="AQ106" i="1"/>
  <c r="AQ105" i="1" s="1"/>
  <c r="AQ103" i="1" s="1"/>
  <c r="AS62" i="16"/>
  <c r="AS56" i="16" s="1"/>
  <c r="AV127" i="13"/>
  <c r="AX151" i="2"/>
  <c r="AV129" i="13"/>
  <c r="AQ51" i="8"/>
  <c r="AR42" i="8"/>
  <c r="AQ34" i="11"/>
  <c r="AQ34" i="10" s="1"/>
  <c r="AQ33" i="10"/>
  <c r="AQ32" i="1"/>
  <c r="AX59" i="3"/>
  <c r="AV96" i="13"/>
  <c r="AU126" i="2"/>
  <c r="AS97" i="11"/>
  <c r="AS95" i="11"/>
  <c r="AS94" i="10"/>
  <c r="AQ34" i="3"/>
  <c r="AQ32" i="11"/>
  <c r="AQ31" i="10"/>
  <c r="AT141" i="9"/>
  <c r="AT142" i="9" s="1"/>
  <c r="AU88" i="2"/>
  <c r="AU87" i="2" s="1"/>
  <c r="AS46" i="16"/>
  <c r="AS45" i="16"/>
  <c r="AT44" i="16" s="1"/>
  <c r="AW91" i="2"/>
  <c r="AV85" i="16"/>
  <c r="AV92" i="16"/>
  <c r="AU94" i="16"/>
  <c r="AV247" i="9"/>
  <c r="AW126" i="1"/>
  <c r="AQ55" i="3"/>
  <c r="AR56" i="3"/>
  <c r="AR55" i="3" s="1"/>
  <c r="AR63" i="16"/>
  <c r="AR64" i="16" s="1"/>
  <c r="AR174" i="2"/>
  <c r="AR166" i="2" s="1"/>
  <c r="AQ119" i="2"/>
  <c r="AT96" i="14"/>
  <c r="AV70" i="3"/>
  <c r="AQ234" i="2"/>
  <c r="AQ242" i="2"/>
  <c r="AP63" i="1"/>
  <c r="AP61" i="1" s="1"/>
  <c r="AP25" i="1"/>
  <c r="AU16" i="14"/>
  <c r="AW75" i="3"/>
  <c r="AT21" i="15"/>
  <c r="AS37" i="10"/>
  <c r="AS37" i="13"/>
  <c r="AX217" i="2"/>
  <c r="AX207" i="2" s="1"/>
  <c r="AW117" i="9"/>
  <c r="AV126" i="9"/>
  <c r="AV127" i="9"/>
  <c r="AW124" i="9"/>
  <c r="AW125" i="9"/>
  <c r="AU157" i="2"/>
  <c r="AU155" i="2" s="1"/>
  <c r="AR81" i="1"/>
  <c r="AT239" i="2"/>
  <c r="AT46" i="12"/>
  <c r="AU45" i="12"/>
  <c r="AU44" i="12"/>
  <c r="AU37" i="12"/>
  <c r="AV44" i="2"/>
  <c r="AU64" i="3"/>
  <c r="AS16" i="13"/>
  <c r="AP118" i="2"/>
  <c r="AP190" i="2"/>
  <c r="AP188" i="2" s="1"/>
  <c r="AR80" i="11"/>
  <c r="AR63" i="11"/>
  <c r="AT36" i="3"/>
  <c r="AR79" i="10"/>
  <c r="AR80" i="10" s="1"/>
  <c r="AT128" i="16"/>
  <c r="AV95" i="3"/>
  <c r="AT258" i="9"/>
  <c r="AV225" i="2"/>
  <c r="AU256" i="9"/>
  <c r="AU257" i="9" s="1"/>
  <c r="AT259" i="9"/>
  <c r="AT249" i="9"/>
  <c r="AR66" i="16"/>
  <c r="AW159" i="2"/>
  <c r="AU97" i="14"/>
  <c r="AU95" i="14"/>
  <c r="AT48" i="14"/>
  <c r="AV67" i="3"/>
  <c r="AT168" i="2"/>
  <c r="AU275" i="9"/>
  <c r="AW226" i="2"/>
  <c r="AW206" i="2" s="1"/>
  <c r="AT109" i="16"/>
  <c r="AU101" i="16" s="1"/>
  <c r="AT101" i="10"/>
  <c r="AU77" i="8"/>
  <c r="AU78" i="8" s="1"/>
  <c r="AS322" i="9"/>
  <c r="AV118" i="1"/>
  <c r="AT106" i="9"/>
  <c r="AS48" i="12"/>
  <c r="AU45" i="3"/>
  <c r="AR124" i="17"/>
  <c r="AU34" i="2"/>
  <c r="AT193" i="9"/>
  <c r="AP67" i="9"/>
  <c r="AU47" i="14"/>
  <c r="AU49" i="14"/>
  <c r="AU50" i="14" s="1"/>
  <c r="AW156" i="2"/>
  <c r="AS112" i="15"/>
  <c r="AS114" i="15"/>
  <c r="AU82" i="3"/>
  <c r="AS113" i="15"/>
  <c r="AU76" i="1" s="1"/>
  <c r="AW108" i="9"/>
  <c r="AW109" i="9" s="1"/>
  <c r="AU62" i="13"/>
  <c r="AU56" i="13" s="1"/>
  <c r="AU81" i="13"/>
  <c r="AW147" i="2"/>
  <c r="AW146" i="2" s="1"/>
  <c r="AU79" i="13"/>
  <c r="AT116" i="1"/>
  <c r="AR66" i="9"/>
  <c r="AS61" i="9"/>
  <c r="AS60" i="9"/>
  <c r="AQ58" i="9"/>
  <c r="AQ57" i="9"/>
  <c r="AP30" i="3"/>
  <c r="AP16" i="3" s="1"/>
  <c r="AP144" i="10"/>
  <c r="AT129" i="9"/>
  <c r="AV128" i="3"/>
  <c r="AV118" i="3" s="1"/>
  <c r="AV13" i="3" s="1"/>
  <c r="AT146" i="13"/>
  <c r="AQ166" i="2"/>
  <c r="AR60" i="9"/>
  <c r="AS54" i="9"/>
  <c r="AR61" i="9"/>
  <c r="AR50" i="16"/>
  <c r="AT82" i="1"/>
  <c r="AQ100" i="2"/>
  <c r="AQ60" i="10"/>
  <c r="AR223" i="2"/>
  <c r="AR221" i="2" s="1"/>
  <c r="AQ221" i="2"/>
  <c r="AS95" i="12"/>
  <c r="AU137" i="2"/>
  <c r="AS97" i="12"/>
  <c r="AV48" i="9"/>
  <c r="AV49" i="9" s="1"/>
  <c r="AV50" i="9"/>
  <c r="AR230" i="9"/>
  <c r="AT113" i="11"/>
  <c r="AV36" i="1" s="1"/>
  <c r="AV38" i="3"/>
  <c r="AT114" i="11"/>
  <c r="AT112" i="11"/>
  <c r="AS80" i="16"/>
  <c r="AU91" i="3"/>
  <c r="AV140" i="14"/>
  <c r="AU108" i="15"/>
  <c r="AV171" i="2"/>
  <c r="AT111" i="15"/>
  <c r="AT53" i="15"/>
  <c r="AT76" i="2"/>
  <c r="AW95" i="13"/>
  <c r="AY148" i="2"/>
  <c r="AW97" i="13"/>
  <c r="AW125" i="13"/>
  <c r="AX117" i="13" s="1"/>
  <c r="AU29" i="9"/>
  <c r="AU30" i="9" s="1"/>
  <c r="AR226" i="9"/>
  <c r="AT223" i="2"/>
  <c r="AT221" i="2" s="1"/>
  <c r="AV69" i="14"/>
  <c r="AV76" i="14"/>
  <c r="AU78" i="14"/>
  <c r="AW68" i="2"/>
  <c r="AV117" i="12"/>
  <c r="AW50" i="2"/>
  <c r="AV124" i="12"/>
  <c r="AU126" i="12"/>
  <c r="AV246" i="9"/>
  <c r="AX255" i="2"/>
  <c r="AV244" i="9"/>
  <c r="AS33" i="15"/>
  <c r="AU167" i="2"/>
  <c r="AS31" i="15"/>
  <c r="AR49" i="13"/>
  <c r="AR47" i="13"/>
  <c r="AT145" i="2"/>
  <c r="AR46" i="10"/>
  <c r="AT45" i="1"/>
  <c r="AR98" i="12"/>
  <c r="AR97" i="10"/>
  <c r="AT77" i="9"/>
  <c r="AU69" i="9" s="1"/>
  <c r="AT107" i="1"/>
  <c r="AU138" i="2"/>
  <c r="AS111" i="12"/>
  <c r="AS110" i="10"/>
  <c r="AS96" i="9"/>
  <c r="AU246" i="2"/>
  <c r="AU144" i="15"/>
  <c r="AV137" i="15"/>
  <c r="AS93" i="10"/>
  <c r="AT85" i="10" s="1"/>
  <c r="AU47" i="8"/>
  <c r="AU46" i="8"/>
  <c r="AV45" i="8"/>
  <c r="AV37" i="8"/>
  <c r="AV44" i="8"/>
  <c r="AV15" i="14"/>
  <c r="AV17" i="14"/>
  <c r="AX164" i="2"/>
  <c r="AV138" i="13"/>
  <c r="AP8" i="1"/>
  <c r="AU92" i="3"/>
  <c r="AS96" i="16"/>
  <c r="AU142" i="16"/>
  <c r="AV133" i="16"/>
  <c r="AV140" i="16"/>
  <c r="AV141" i="16"/>
  <c r="AW95" i="2"/>
  <c r="AT85" i="12"/>
  <c r="AV46" i="9"/>
  <c r="AU78" i="16"/>
  <c r="AW90" i="2"/>
  <c r="AU160" i="2"/>
  <c r="AS111" i="14"/>
  <c r="AP12" i="3"/>
  <c r="AR12" i="3" s="1"/>
  <c r="AU123" i="3"/>
  <c r="AS33" i="9"/>
  <c r="AV137" i="9"/>
  <c r="AQ122" i="2"/>
  <c r="AQ111" i="2"/>
  <c r="AR111" i="2" s="1"/>
  <c r="AR123" i="2"/>
  <c r="AR122" i="2" s="1"/>
  <c r="AR116" i="1"/>
  <c r="AR115" i="1" s="1"/>
  <c r="AR113" i="1" s="1"/>
  <c r="AT81" i="14"/>
  <c r="AT79" i="14"/>
  <c r="AV158" i="2"/>
  <c r="AS81" i="8"/>
  <c r="AS82" i="8"/>
  <c r="AU138" i="1" s="1"/>
  <c r="AU147" i="3"/>
  <c r="AW219" i="2"/>
  <c r="AV156" i="9"/>
  <c r="AV157" i="9" s="1"/>
  <c r="AV149" i="9"/>
  <c r="AU158" i="9"/>
  <c r="AU159" i="9"/>
  <c r="AV140" i="2"/>
  <c r="AT127" i="12"/>
  <c r="AT129" i="12"/>
  <c r="AT95" i="16"/>
  <c r="AT97" i="16"/>
  <c r="AV181" i="2"/>
  <c r="AW39" i="2"/>
  <c r="AV124" i="11"/>
  <c r="AU126" i="11"/>
  <c r="AV117" i="11"/>
  <c r="AV73" i="3"/>
  <c r="AT128" i="14"/>
  <c r="AW109" i="13"/>
  <c r="AX101" i="13" s="1"/>
  <c r="AX149" i="2"/>
  <c r="AV111" i="13"/>
  <c r="AR42" i="9"/>
  <c r="AQ51" i="9"/>
  <c r="BA138" i="12"/>
  <c r="AU47" i="15"/>
  <c r="AU48" i="15" s="1"/>
  <c r="AU49" i="15"/>
  <c r="AU50" i="15" s="1"/>
  <c r="AU130" i="13"/>
  <c r="AW58" i="1"/>
  <c r="AQ213" i="2"/>
  <c r="AQ62" i="9"/>
  <c r="AT240" i="2"/>
  <c r="AU18" i="14"/>
  <c r="AT29" i="15"/>
  <c r="AU28" i="15" s="1"/>
  <c r="AS44" i="13"/>
  <c r="AU69" i="3"/>
  <c r="AS63" i="14"/>
  <c r="AS64" i="14" s="1"/>
  <c r="AS80" i="14"/>
  <c r="AQ79" i="3"/>
  <c r="AR80" i="3"/>
  <c r="AR79" i="3" s="1"/>
  <c r="AR77" i="3" s="1"/>
  <c r="AQ24" i="3"/>
  <c r="AR24" i="3" s="1"/>
  <c r="AS161" i="9"/>
  <c r="AS162" i="9"/>
  <c r="AU121" i="1" s="1"/>
  <c r="AU130" i="3"/>
  <c r="AV30" i="12"/>
  <c r="AW28" i="12"/>
  <c r="AW21" i="12"/>
  <c r="AX37" i="2"/>
  <c r="AV110" i="11"/>
  <c r="AW108" i="11"/>
  <c r="AW109" i="11"/>
  <c r="AW101" i="11"/>
  <c r="AS18" i="13"/>
  <c r="AP129" i="10"/>
  <c r="AP130" i="17"/>
  <c r="AP98" i="1"/>
  <c r="AP65" i="17"/>
  <c r="AP57" i="17" s="1"/>
  <c r="AT124" i="2"/>
  <c r="AT113" i="2"/>
  <c r="AP114" i="3"/>
  <c r="AP112" i="3" s="1"/>
  <c r="AP122" i="3"/>
  <c r="AW184" i="2"/>
  <c r="AU127" i="16"/>
  <c r="AU129" i="16"/>
  <c r="AT143" i="13"/>
  <c r="AV63" i="3" s="1"/>
  <c r="AT48" i="3"/>
  <c r="AR96" i="12"/>
  <c r="AR63" i="12"/>
  <c r="AR64" i="12" s="1"/>
  <c r="AR95" i="10"/>
  <c r="AR96" i="10" s="1"/>
  <c r="AT80" i="3"/>
  <c r="AR80" i="15"/>
  <c r="AR63" i="15"/>
  <c r="AR64" i="15" s="1"/>
  <c r="AW47" i="11"/>
  <c r="AW48" i="11" s="1"/>
  <c r="AW49" i="11"/>
  <c r="AW50" i="11" s="1"/>
  <c r="AU245" i="2"/>
  <c r="AU235" i="2" s="1"/>
  <c r="AS80" i="9"/>
  <c r="AS63" i="9"/>
  <c r="AS82" i="9"/>
  <c r="AT18" i="11"/>
  <c r="AQ115" i="3"/>
  <c r="AR115" i="3" s="1"/>
  <c r="AQ124" i="3"/>
  <c r="AR125" i="3"/>
  <c r="AR124" i="3" s="1"/>
  <c r="AR122" i="3" s="1"/>
  <c r="AT146" i="14"/>
  <c r="AT108" i="12"/>
  <c r="AU69" i="8"/>
  <c r="AS326" i="9"/>
  <c r="AU131" i="1" s="1"/>
  <c r="AU260" i="2"/>
  <c r="AU240" i="2" s="1"/>
  <c r="AS324" i="9"/>
  <c r="AS325" i="9" s="1"/>
  <c r="AT94" i="9"/>
  <c r="AT95" i="9"/>
  <c r="AV215" i="2"/>
  <c r="AV205" i="2" s="1"/>
  <c r="AU92" i="9"/>
  <c r="AU85" i="9"/>
  <c r="AU205" i="2"/>
  <c r="AV142" i="2"/>
  <c r="AT17" i="12"/>
  <c r="AT15" i="12"/>
  <c r="AR117" i="10"/>
  <c r="AR53" i="10" s="1"/>
  <c r="AR125" i="17"/>
  <c r="AR125" i="10" s="1"/>
  <c r="AP8" i="3"/>
  <c r="AT113" i="3"/>
  <c r="AS142" i="15"/>
  <c r="AT133" i="15"/>
  <c r="AU84" i="2"/>
  <c r="AU29" i="2" s="1"/>
  <c r="AT140" i="15"/>
  <c r="AS140" i="10"/>
  <c r="AT133" i="10" s="1"/>
  <c r="AS196" i="9"/>
  <c r="AU253" i="2"/>
  <c r="AS198" i="9"/>
  <c r="AU124" i="1" s="1"/>
  <c r="AQ66" i="1"/>
  <c r="AQ65" i="14"/>
  <c r="AQ113" i="10"/>
  <c r="AV45" i="14"/>
  <c r="AW45" i="14" s="1"/>
  <c r="AX57" i="2"/>
  <c r="AW76" i="13"/>
  <c r="AW77" i="13" s="1"/>
  <c r="AW69" i="13"/>
  <c r="AW53" i="13" s="1"/>
  <c r="AV78" i="13"/>
  <c r="AR56" i="9"/>
  <c r="AT244" i="2"/>
  <c r="AV5" i="11"/>
  <c r="AV12" i="11"/>
  <c r="AW41" i="2"/>
  <c r="AU14" i="11"/>
  <c r="AR113" i="14"/>
  <c r="AR112" i="14"/>
  <c r="AT71" i="3"/>
  <c r="AR114" i="14"/>
  <c r="AR63" i="14"/>
  <c r="AR64" i="14" s="1"/>
  <c r="AO66" i="10"/>
  <c r="AO58" i="10" s="1"/>
  <c r="AS98" i="16"/>
  <c r="AU85" i="1"/>
  <c r="AW81" i="3"/>
  <c r="AU96" i="15"/>
  <c r="AR45" i="1"/>
  <c r="AR43" i="1" s="1"/>
  <c r="AR41" i="1" s="1"/>
  <c r="AQ43" i="1"/>
  <c r="AQ41" i="1" s="1"/>
  <c r="AQ24" i="1"/>
  <c r="AU69" i="11"/>
  <c r="AU53" i="11" s="1"/>
  <c r="AU76" i="11"/>
  <c r="AU77" i="11" s="1"/>
  <c r="AV35" i="2"/>
  <c r="AT78" i="11"/>
  <c r="AQ51" i="1"/>
  <c r="AR52" i="1"/>
  <c r="AR51" i="1" s="1"/>
  <c r="AT17" i="13"/>
  <c r="AT15" i="13"/>
  <c r="AV153" i="2"/>
  <c r="AT76" i="15"/>
  <c r="AX93" i="13"/>
  <c r="AY85" i="13" s="1"/>
  <c r="AU21" i="9"/>
  <c r="AW28" i="17"/>
  <c r="AW29" i="17" s="1"/>
  <c r="AV30" i="17"/>
  <c r="AW21" i="17"/>
  <c r="AX99" i="2"/>
  <c r="AV103" i="3"/>
  <c r="AT96" i="17"/>
  <c r="AU145" i="17"/>
  <c r="AU143" i="17"/>
  <c r="AW196" i="2"/>
  <c r="AT34" i="17"/>
  <c r="AU48" i="17"/>
  <c r="AU96" i="1"/>
  <c r="AT113" i="17"/>
  <c r="AT112" i="17"/>
  <c r="AT114" i="17"/>
  <c r="AV104" i="3"/>
  <c r="AU50" i="17"/>
  <c r="AW108" i="17"/>
  <c r="AW109" i="17" s="1"/>
  <c r="AV110" i="17"/>
  <c r="AW101" i="17"/>
  <c r="AX103" i="2"/>
  <c r="AU81" i="17"/>
  <c r="AW191" i="2"/>
  <c r="AU79" i="17"/>
  <c r="AV49" i="17"/>
  <c r="AV47" i="17"/>
  <c r="AT98" i="17"/>
  <c r="AV95" i="1"/>
  <c r="AV107" i="3"/>
  <c r="AU97" i="17"/>
  <c r="AU95" i="17"/>
  <c r="AW192" i="2"/>
  <c r="AV100" i="3"/>
  <c r="AT32" i="17"/>
  <c r="AT80" i="17"/>
  <c r="AV102" i="3"/>
  <c r="AW46" i="17"/>
  <c r="AX44" i="17"/>
  <c r="AX45" i="17"/>
  <c r="AX37" i="17"/>
  <c r="AV78" i="17"/>
  <c r="AW76" i="17"/>
  <c r="AW77" i="17" s="1"/>
  <c r="AX101" i="2"/>
  <c r="AW69" i="17"/>
  <c r="AV94" i="1"/>
  <c r="AT82" i="17"/>
  <c r="AU33" i="17"/>
  <c r="AW189" i="2"/>
  <c r="AU31" i="17"/>
  <c r="AT146" i="17"/>
  <c r="AV99" i="1"/>
  <c r="AV94" i="17"/>
  <c r="AW92" i="17"/>
  <c r="AW93" i="17" s="1"/>
  <c r="AW85" i="17"/>
  <c r="AX102" i="2"/>
  <c r="AW141" i="17"/>
  <c r="AW140" i="17"/>
  <c r="AV142" i="17"/>
  <c r="AX106" i="2"/>
  <c r="AW133" i="17"/>
  <c r="AU111" i="17"/>
  <c r="AW193" i="2"/>
  <c r="AT77" i="12" l="1"/>
  <c r="AU69" i="12" s="1"/>
  <c r="AU76" i="12"/>
  <c r="AT78" i="12"/>
  <c r="AV46" i="2"/>
  <c r="AU77" i="12"/>
  <c r="AV76" i="12" s="1"/>
  <c r="AT76" i="10"/>
  <c r="AT56" i="16"/>
  <c r="AV69" i="16"/>
  <c r="AV76" i="16"/>
  <c r="AV78" i="16" s="1"/>
  <c r="AV272" i="9"/>
  <c r="AU274" i="9"/>
  <c r="AU265" i="9"/>
  <c r="AT44" i="1"/>
  <c r="AR82" i="12"/>
  <c r="AV186" i="2"/>
  <c r="AT17" i="16"/>
  <c r="AT18" i="16" s="1"/>
  <c r="AT15" i="16"/>
  <c r="AS81" i="12"/>
  <c r="AS79" i="12"/>
  <c r="AU136" i="2"/>
  <c r="AU113" i="2" s="1"/>
  <c r="AV12" i="15"/>
  <c r="AR65" i="12"/>
  <c r="AR57" i="12" s="1"/>
  <c r="AS62" i="12"/>
  <c r="AS56" i="12" s="1"/>
  <c r="AT60" i="11"/>
  <c r="AX124" i="13"/>
  <c r="AU168" i="2"/>
  <c r="AX85" i="15"/>
  <c r="AX93" i="15"/>
  <c r="AU79" i="8"/>
  <c r="AV208" i="2"/>
  <c r="AU92" i="12"/>
  <c r="AR131" i="9"/>
  <c r="AS122" i="9"/>
  <c r="AV228" i="2"/>
  <c r="AT307" i="9"/>
  <c r="AS308" i="9"/>
  <c r="AS309" i="9" s="1"/>
  <c r="AU259" i="2"/>
  <c r="AS310" i="9"/>
  <c r="AU130" i="1" s="1"/>
  <c r="AU110" i="1" s="1"/>
  <c r="AV173" i="2"/>
  <c r="AT127" i="15"/>
  <c r="AT129" i="15"/>
  <c r="AV142" i="11"/>
  <c r="AX40" i="2"/>
  <c r="AP271" i="2"/>
  <c r="AS77" i="10"/>
  <c r="AT69" i="10" s="1"/>
  <c r="AU5" i="16"/>
  <c r="AT69" i="12"/>
  <c r="AT53" i="12" s="1"/>
  <c r="AV13" i="15"/>
  <c r="AX44" i="11"/>
  <c r="AS29" i="13"/>
  <c r="AT21" i="13"/>
  <c r="AS30" i="13"/>
  <c r="AT28" i="13"/>
  <c r="AW130" i="2"/>
  <c r="AU145" i="11"/>
  <c r="AU143" i="11"/>
  <c r="AW41" i="3" s="1"/>
  <c r="AP135" i="1"/>
  <c r="AR66" i="12"/>
  <c r="AR58" i="12" s="1"/>
  <c r="AX125" i="13"/>
  <c r="AY117" i="13" s="1"/>
  <c r="AU143" i="13"/>
  <c r="AW63" i="3" s="1"/>
  <c r="AX92" i="15"/>
  <c r="AU239" i="2"/>
  <c r="AR81" i="10"/>
  <c r="AT93" i="10"/>
  <c r="AT54" i="16"/>
  <c r="AU108" i="14"/>
  <c r="AU109" i="14" s="1"/>
  <c r="AU93" i="12"/>
  <c r="AU93" i="10" s="1"/>
  <c r="AU78" i="1"/>
  <c r="AS130" i="15"/>
  <c r="AT47" i="3"/>
  <c r="AR80" i="12"/>
  <c r="AQ267" i="2"/>
  <c r="AQ31" i="8"/>
  <c r="AQ30" i="8"/>
  <c r="AR21" i="8"/>
  <c r="AU24" i="2"/>
  <c r="AT305" i="9"/>
  <c r="AU126" i="15"/>
  <c r="AW83" i="2"/>
  <c r="AV124" i="15"/>
  <c r="AV125" i="15"/>
  <c r="AW124" i="15" s="1"/>
  <c r="AP145" i="3"/>
  <c r="AP33" i="8"/>
  <c r="AT16" i="15"/>
  <c r="AV86" i="3"/>
  <c r="AV39" i="1"/>
  <c r="AT146" i="11"/>
  <c r="AV141" i="11"/>
  <c r="AV141" i="2"/>
  <c r="AT143" i="12"/>
  <c r="AV52" i="3" s="1"/>
  <c r="AT145" i="12"/>
  <c r="AT61" i="11"/>
  <c r="AS78" i="10"/>
  <c r="AU140" i="9"/>
  <c r="AU143" i="9" s="1"/>
  <c r="AU84" i="3"/>
  <c r="AS128" i="15"/>
  <c r="AS26" i="9"/>
  <c r="AR35" i="9"/>
  <c r="AV142" i="12"/>
  <c r="AX51" i="2"/>
  <c r="AW51" i="2"/>
  <c r="AV133" i="12"/>
  <c r="AU142" i="12"/>
  <c r="AV141" i="12"/>
  <c r="AW140" i="12" s="1"/>
  <c r="AU12" i="16"/>
  <c r="AS56" i="14"/>
  <c r="AU17" i="15"/>
  <c r="AU18" i="15" s="1"/>
  <c r="AW175" i="2"/>
  <c r="AU15" i="15"/>
  <c r="AR5" i="17"/>
  <c r="AP16" i="10"/>
  <c r="AP31" i="3"/>
  <c r="AQ197" i="2"/>
  <c r="AQ17" i="17"/>
  <c r="AQ15" i="17"/>
  <c r="AQ14" i="10"/>
  <c r="AR5" i="10"/>
  <c r="AR107" i="2"/>
  <c r="AQ30" i="2"/>
  <c r="AR30" i="2" s="1"/>
  <c r="AR12" i="17"/>
  <c r="AQ16" i="2"/>
  <c r="AR16" i="2" s="1"/>
  <c r="AR119" i="2"/>
  <c r="AQ11" i="3"/>
  <c r="AR11" i="3" s="1"/>
  <c r="AR25" i="3"/>
  <c r="AP65" i="10"/>
  <c r="AP57" i="10" s="1"/>
  <c r="AO7" i="1"/>
  <c r="AQ11" i="1"/>
  <c r="AR11" i="1" s="1"/>
  <c r="AR24" i="1"/>
  <c r="AO7" i="3"/>
  <c r="AX63" i="2"/>
  <c r="AV14" i="13"/>
  <c r="AV88" i="2"/>
  <c r="AV87" i="2" s="1"/>
  <c r="AT46" i="16"/>
  <c r="AU61" i="14"/>
  <c r="AU60" i="14"/>
  <c r="AW67" i="2" s="1"/>
  <c r="AU53" i="9"/>
  <c r="AU59" i="9"/>
  <c r="AZ74" i="2"/>
  <c r="AX14" i="14"/>
  <c r="AY12" i="14"/>
  <c r="AY5" i="14"/>
  <c r="AX13" i="14"/>
  <c r="AU30" i="15"/>
  <c r="AW77" i="2"/>
  <c r="AX72" i="2"/>
  <c r="AV126" i="14"/>
  <c r="AU61" i="11"/>
  <c r="AU60" i="11"/>
  <c r="AR66" i="14"/>
  <c r="AR114" i="10"/>
  <c r="AX41" i="2"/>
  <c r="AV14" i="11"/>
  <c r="AR66" i="1"/>
  <c r="AR63" i="1" s="1"/>
  <c r="AR61" i="1" s="1"/>
  <c r="AQ63" i="1"/>
  <c r="AQ61" i="1" s="1"/>
  <c r="AQ25" i="1"/>
  <c r="AU174" i="2"/>
  <c r="AU119" i="2" s="1"/>
  <c r="AU16" i="2" s="1"/>
  <c r="AS142" i="10"/>
  <c r="AS145" i="15"/>
  <c r="AS143" i="15"/>
  <c r="AT18" i="12"/>
  <c r="AV246" i="2"/>
  <c r="AT96" i="9"/>
  <c r="AU130" i="16"/>
  <c r="AW88" i="1"/>
  <c r="AP130" i="10"/>
  <c r="AP66" i="17"/>
  <c r="AW30" i="12"/>
  <c r="BB138" i="12"/>
  <c r="AX39" i="2"/>
  <c r="AV126" i="11"/>
  <c r="AT96" i="16"/>
  <c r="AV92" i="3"/>
  <c r="AV64" i="1"/>
  <c r="AT82" i="14"/>
  <c r="AU79" i="16"/>
  <c r="AU81" i="16"/>
  <c r="AW180" i="2"/>
  <c r="AS114" i="12"/>
  <c r="AU49" i="3"/>
  <c r="AS113" i="12"/>
  <c r="AS65" i="12" s="1"/>
  <c r="AS57" i="12" s="1"/>
  <c r="AS112" i="12"/>
  <c r="AS111" i="10"/>
  <c r="AS112" i="10" s="1"/>
  <c r="AR48" i="13"/>
  <c r="AT56" i="3"/>
  <c r="AR47" i="10"/>
  <c r="AR48" i="10" s="1"/>
  <c r="AS34" i="15"/>
  <c r="AU72" i="1"/>
  <c r="AX126" i="1"/>
  <c r="AU79" i="14"/>
  <c r="AU81" i="14"/>
  <c r="AW158" i="2"/>
  <c r="AU62" i="14"/>
  <c r="AU56" i="14" s="1"/>
  <c r="AY59" i="3"/>
  <c r="AW96" i="13"/>
  <c r="AV82" i="3"/>
  <c r="AT113" i="15"/>
  <c r="AV76" i="1" s="1"/>
  <c r="AT114" i="15"/>
  <c r="AT112" i="15"/>
  <c r="AS96" i="12"/>
  <c r="AU48" i="3"/>
  <c r="AS63" i="12"/>
  <c r="AS64" i="12" s="1"/>
  <c r="AU98" i="14"/>
  <c r="AW65" i="1"/>
  <c r="AT262" i="9"/>
  <c r="AT260" i="9"/>
  <c r="AV256" i="2"/>
  <c r="AT227" i="9"/>
  <c r="AT35" i="3"/>
  <c r="AT24" i="3"/>
  <c r="AU95" i="16"/>
  <c r="AW181" i="2"/>
  <c r="AU97" i="16"/>
  <c r="AT37" i="16"/>
  <c r="AR51" i="8"/>
  <c r="AS42" i="8"/>
  <c r="AV128" i="13"/>
  <c r="AX62" i="3"/>
  <c r="AV34" i="2"/>
  <c r="AV113" i="9"/>
  <c r="AX127" i="3"/>
  <c r="AV114" i="9"/>
  <c r="AR83" i="9"/>
  <c r="AS74" i="9"/>
  <c r="AW143" i="12"/>
  <c r="AY52" i="3" s="1"/>
  <c r="BD138" i="16"/>
  <c r="AV96" i="15"/>
  <c r="AX81" i="3"/>
  <c r="AV57" i="3"/>
  <c r="AZ61" i="2"/>
  <c r="AX126" i="13"/>
  <c r="AV91" i="3"/>
  <c r="AT80" i="16"/>
  <c r="AU53" i="16"/>
  <c r="AV89" i="1"/>
  <c r="AT146" i="16"/>
  <c r="AT234" i="2"/>
  <c r="AT232" i="2" s="1"/>
  <c r="AT79" i="1"/>
  <c r="AR146" i="15"/>
  <c r="AR146" i="10" s="1"/>
  <c r="AR145" i="10"/>
  <c r="AV147" i="3"/>
  <c r="AT82" i="8"/>
  <c r="AV138" i="1" s="1"/>
  <c r="AT81" i="8"/>
  <c r="AT278" i="9"/>
  <c r="AV128" i="1" s="1"/>
  <c r="AT277" i="9"/>
  <c r="AT137" i="3"/>
  <c r="AT11" i="2"/>
  <c r="AV144" i="13"/>
  <c r="AW137" i="13"/>
  <c r="AZ80" i="2"/>
  <c r="AX94" i="15"/>
  <c r="AY92" i="15"/>
  <c r="AY85" i="15"/>
  <c r="AY93" i="15"/>
  <c r="AU32" i="12"/>
  <c r="AW138" i="15"/>
  <c r="AS21" i="11"/>
  <c r="AP103" i="1"/>
  <c r="AR105" i="1"/>
  <c r="AR103" i="1" s="1"/>
  <c r="AX144" i="16"/>
  <c r="AY137" i="16"/>
  <c r="AS56" i="11"/>
  <c r="AQ118" i="2"/>
  <c r="AR118" i="2" s="1"/>
  <c r="AQ190" i="2"/>
  <c r="AW274" i="2"/>
  <c r="AU80" i="8"/>
  <c r="AR57" i="11"/>
  <c r="AW128" i="3"/>
  <c r="AU129" i="9"/>
  <c r="AV40" i="3"/>
  <c r="AT128" i="11"/>
  <c r="AT161" i="9"/>
  <c r="AT162" i="9"/>
  <c r="AV121" i="1" s="1"/>
  <c r="AV130" i="3"/>
  <c r="AR98" i="10"/>
  <c r="AY92" i="13"/>
  <c r="AV245" i="2"/>
  <c r="AV235" i="2" s="1"/>
  <c r="AT63" i="9"/>
  <c r="AT80" i="9"/>
  <c r="AT82" i="9"/>
  <c r="AV28" i="9"/>
  <c r="AT31" i="15"/>
  <c r="AV167" i="2"/>
  <c r="AT33" i="15"/>
  <c r="AV160" i="2"/>
  <c r="AV157" i="2" s="1"/>
  <c r="AV155" i="2" s="1"/>
  <c r="AT111" i="14"/>
  <c r="AX156" i="2"/>
  <c r="AV47" i="14"/>
  <c r="AV49" i="14"/>
  <c r="AV50" i="14" s="1"/>
  <c r="AV13" i="13"/>
  <c r="AW5" i="13" s="1"/>
  <c r="AV79" i="2"/>
  <c r="AT78" i="15"/>
  <c r="AT77" i="15"/>
  <c r="AT77" i="10" s="1"/>
  <c r="AU69" i="10" s="1"/>
  <c r="AV64" i="3"/>
  <c r="AT16" i="13"/>
  <c r="AT79" i="11"/>
  <c r="AT62" i="11"/>
  <c r="AV125" i="2"/>
  <c r="AT81" i="11"/>
  <c r="AT78" i="10"/>
  <c r="AT68" i="3"/>
  <c r="AT66" i="3" s="1"/>
  <c r="AW131" i="2"/>
  <c r="AU17" i="11"/>
  <c r="AU15" i="11"/>
  <c r="AX147" i="2"/>
  <c r="AX146" i="2" s="1"/>
  <c r="AV81" i="13"/>
  <c r="AV79" i="13"/>
  <c r="AV62" i="13"/>
  <c r="AV56" i="13" s="1"/>
  <c r="AV84" i="2"/>
  <c r="AV29" i="2" s="1"/>
  <c r="AT142" i="15"/>
  <c r="AU140" i="15"/>
  <c r="AT140" i="10"/>
  <c r="AT141" i="15"/>
  <c r="AT141" i="10" s="1"/>
  <c r="AT110" i="12"/>
  <c r="AV48" i="2"/>
  <c r="AV26" i="2" s="1"/>
  <c r="AT108" i="10"/>
  <c r="AU116" i="1"/>
  <c r="AS66" i="9"/>
  <c r="AT79" i="3"/>
  <c r="AU128" i="16"/>
  <c r="AW95" i="3"/>
  <c r="AT10" i="2"/>
  <c r="AW29" i="12"/>
  <c r="AX28" i="12" s="1"/>
  <c r="AV31" i="12"/>
  <c r="AV33" i="12"/>
  <c r="AV34" i="12" s="1"/>
  <c r="AQ10" i="3"/>
  <c r="AR10" i="3" s="1"/>
  <c r="AV125" i="11"/>
  <c r="AT130" i="12"/>
  <c r="AV48" i="1"/>
  <c r="AW149" i="9"/>
  <c r="AW156" i="9"/>
  <c r="AV159" i="9"/>
  <c r="AX219" i="2"/>
  <c r="AV158" i="9"/>
  <c r="AW157" i="9"/>
  <c r="AS113" i="14"/>
  <c r="AS114" i="14"/>
  <c r="AS66" i="14" s="1"/>
  <c r="AU71" i="3"/>
  <c r="AU68" i="3" s="1"/>
  <c r="AU66" i="3" s="1"/>
  <c r="AS112" i="14"/>
  <c r="AW185" i="2"/>
  <c r="AU145" i="16"/>
  <c r="AU143" i="16"/>
  <c r="AW96" i="3" s="1"/>
  <c r="AV18" i="14"/>
  <c r="AU236" i="2"/>
  <c r="AU115" i="2"/>
  <c r="AU12" i="2" s="1"/>
  <c r="AT43" i="1"/>
  <c r="AT41" i="1" s="1"/>
  <c r="AT24" i="1"/>
  <c r="AR50" i="13"/>
  <c r="AR50" i="10" s="1"/>
  <c r="AT52" i="1"/>
  <c r="AR49" i="10"/>
  <c r="AW140" i="2"/>
  <c r="AU129" i="12"/>
  <c r="AU127" i="12"/>
  <c r="AV78" i="14"/>
  <c r="AX68" i="2"/>
  <c r="AW142" i="12"/>
  <c r="AY51" i="2"/>
  <c r="AR57" i="9"/>
  <c r="AR58" i="9"/>
  <c r="AU82" i="13"/>
  <c r="AU66" i="13" s="1"/>
  <c r="AW54" i="1"/>
  <c r="AU65" i="13"/>
  <c r="AU57" i="13" s="1"/>
  <c r="AX226" i="2"/>
  <c r="AX206" i="2" s="1"/>
  <c r="AV275" i="9"/>
  <c r="AR64" i="11"/>
  <c r="AP15" i="2"/>
  <c r="AP9" i="2" s="1"/>
  <c r="AP112" i="2"/>
  <c r="AP110" i="2" s="1"/>
  <c r="AV37" i="12"/>
  <c r="AU46" i="12"/>
  <c r="AV44" i="12"/>
  <c r="AV45" i="12"/>
  <c r="AW44" i="2"/>
  <c r="AV94" i="16"/>
  <c r="AX91" i="2"/>
  <c r="AT45" i="16"/>
  <c r="AU44" i="16" s="1"/>
  <c r="AQ32" i="10"/>
  <c r="AQ22" i="3"/>
  <c r="AR22" i="3" s="1"/>
  <c r="AU37" i="3"/>
  <c r="AS96" i="11"/>
  <c r="AS95" i="10"/>
  <c r="AS96" i="10" s="1"/>
  <c r="AS83" i="8"/>
  <c r="AT74" i="8"/>
  <c r="AU108" i="16"/>
  <c r="AR58" i="15"/>
  <c r="AQ30" i="3"/>
  <c r="AQ144" i="10"/>
  <c r="AV123" i="3"/>
  <c r="AT33" i="9"/>
  <c r="AY151" i="2"/>
  <c r="AW129" i="13"/>
  <c r="AW127" i="13"/>
  <c r="AT61" i="14"/>
  <c r="AU54" i="14"/>
  <c r="AT60" i="14"/>
  <c r="AV67" i="2" s="1"/>
  <c r="AV65" i="2" s="1"/>
  <c r="AT54" i="14"/>
  <c r="AX137" i="17"/>
  <c r="AW144" i="17"/>
  <c r="AX45" i="9"/>
  <c r="AW46" i="9"/>
  <c r="AX37" i="9"/>
  <c r="AX44" i="9"/>
  <c r="AW47" i="9"/>
  <c r="AU106" i="9"/>
  <c r="AW118" i="1"/>
  <c r="AT119" i="2"/>
  <c r="AY25" i="9"/>
  <c r="AR60" i="17"/>
  <c r="AR61" i="17"/>
  <c r="AR61" i="10" s="1"/>
  <c r="AR54" i="17"/>
  <c r="AV125" i="14"/>
  <c r="AU127" i="14"/>
  <c r="AU129" i="14"/>
  <c r="AW162" i="2"/>
  <c r="AU127" i="1"/>
  <c r="AP64" i="17"/>
  <c r="AP63" i="10"/>
  <c r="AP64" i="10" s="1"/>
  <c r="AW95" i="15"/>
  <c r="AW97" i="15"/>
  <c r="AY170" i="2"/>
  <c r="BE41" i="9"/>
  <c r="AS21" i="10"/>
  <c r="AW46" i="15"/>
  <c r="AW138" i="11"/>
  <c r="AW111" i="13"/>
  <c r="AY149" i="2"/>
  <c r="AU85" i="10"/>
  <c r="AV126" i="2"/>
  <c r="AT97" i="11"/>
  <c r="AT95" i="11"/>
  <c r="AT94" i="10"/>
  <c r="AU36" i="3"/>
  <c r="AS80" i="11"/>
  <c r="AS63" i="11"/>
  <c r="AS79" i="10"/>
  <c r="AS80" i="10" s="1"/>
  <c r="AQ106" i="3"/>
  <c r="AR106" i="3" s="1"/>
  <c r="AR101" i="3" s="1"/>
  <c r="AQ127" i="10"/>
  <c r="AQ128" i="10" s="1"/>
  <c r="AQ128" i="17"/>
  <c r="AQ63" i="17"/>
  <c r="AQ10" i="1"/>
  <c r="AR10" i="1" s="1"/>
  <c r="AS225" i="9"/>
  <c r="AS224" i="9"/>
  <c r="AS218" i="9"/>
  <c r="AS223" i="9" s="1"/>
  <c r="AR66" i="11"/>
  <c r="AR82" i="10"/>
  <c r="AV38" i="1"/>
  <c r="AT130" i="11"/>
  <c r="AU104" i="1"/>
  <c r="AW141" i="12"/>
  <c r="AT26" i="3"/>
  <c r="AU76" i="9"/>
  <c r="AV21" i="9"/>
  <c r="AU21" i="15"/>
  <c r="AU94" i="12"/>
  <c r="AW47" i="2"/>
  <c r="AX5" i="14"/>
  <c r="AT18" i="13"/>
  <c r="AV24" i="2"/>
  <c r="AV13" i="11"/>
  <c r="AT242" i="2"/>
  <c r="AW60" i="13"/>
  <c r="AY56" i="2" s="1"/>
  <c r="AW61" i="13"/>
  <c r="AR54" i="10"/>
  <c r="AW215" i="2"/>
  <c r="AU95" i="9"/>
  <c r="AV92" i="9"/>
  <c r="AU93" i="9"/>
  <c r="AV93" i="9" s="1"/>
  <c r="AU244" i="2"/>
  <c r="AU242" i="2" s="1"/>
  <c r="AS56" i="9"/>
  <c r="AT25" i="3"/>
  <c r="AT46" i="3"/>
  <c r="AT44" i="3" s="1"/>
  <c r="AY37" i="2"/>
  <c r="AX108" i="11"/>
  <c r="AX101" i="11"/>
  <c r="AW110" i="11"/>
  <c r="AR213" i="2"/>
  <c r="AR211" i="2" s="1"/>
  <c r="AQ203" i="2"/>
  <c r="AQ211" i="2"/>
  <c r="AS42" i="9"/>
  <c r="AR51" i="9"/>
  <c r="AT128" i="12"/>
  <c r="AV51" i="3"/>
  <c r="AU160" i="9"/>
  <c r="AW250" i="2"/>
  <c r="AT62" i="14"/>
  <c r="AT56" i="14" s="1"/>
  <c r="AW137" i="9"/>
  <c r="AW138" i="13"/>
  <c r="AV16" i="14"/>
  <c r="AX75" i="3"/>
  <c r="AW137" i="15"/>
  <c r="AV144" i="15"/>
  <c r="AS97" i="9"/>
  <c r="AU126" i="3"/>
  <c r="AY44" i="11"/>
  <c r="AS32" i="15"/>
  <c r="AU78" i="3"/>
  <c r="AV135" i="3"/>
  <c r="AV245" i="9"/>
  <c r="AV126" i="12"/>
  <c r="AX50" i="2"/>
  <c r="AV77" i="14"/>
  <c r="AW69" i="14" s="1"/>
  <c r="AY55" i="1"/>
  <c r="AW98" i="13"/>
  <c r="AU110" i="15"/>
  <c r="AW81" i="2"/>
  <c r="AU45" i="1"/>
  <c r="AS98" i="12"/>
  <c r="AQ98" i="2"/>
  <c r="AR100" i="2"/>
  <c r="AR98" i="2" s="1"/>
  <c r="AQ23" i="2"/>
  <c r="AS62" i="9"/>
  <c r="AU213" i="2"/>
  <c r="AT106" i="1"/>
  <c r="AT105" i="1" s="1"/>
  <c r="AT103" i="1" s="1"/>
  <c r="AT115" i="1"/>
  <c r="AT113" i="1" s="1"/>
  <c r="AU48" i="14"/>
  <c r="AW67" i="3"/>
  <c r="AR126" i="17"/>
  <c r="AT105" i="2"/>
  <c r="AT28" i="2" s="1"/>
  <c r="AS117" i="17"/>
  <c r="AS53" i="17" s="1"/>
  <c r="AS54" i="17" s="1"/>
  <c r="AS124" i="17"/>
  <c r="AS125" i="17" s="1"/>
  <c r="AS125" i="10" s="1"/>
  <c r="AR124" i="10"/>
  <c r="AS117" i="10" s="1"/>
  <c r="AS53" i="10" s="1"/>
  <c r="AV273" i="9"/>
  <c r="AW257" i="2"/>
  <c r="AW237" i="2" s="1"/>
  <c r="AU276" i="9"/>
  <c r="AU259" i="9"/>
  <c r="AU258" i="9"/>
  <c r="AV256" i="9"/>
  <c r="AU249" i="9"/>
  <c r="AW225" i="2"/>
  <c r="AV257" i="9"/>
  <c r="AY217" i="2"/>
  <c r="AY207" i="2" s="1"/>
  <c r="AX124" i="9"/>
  <c r="AX125" i="9" s="1"/>
  <c r="AW126" i="9"/>
  <c r="AW127" i="9"/>
  <c r="AX117" i="9"/>
  <c r="AR234" i="2"/>
  <c r="AR232" i="2" s="1"/>
  <c r="AQ232" i="2"/>
  <c r="AS49" i="16"/>
  <c r="AU178" i="2"/>
  <c r="AS47" i="16"/>
  <c r="AU35" i="1"/>
  <c r="AS98" i="11"/>
  <c r="AS97" i="10"/>
  <c r="AU233" i="2"/>
  <c r="AX58" i="1"/>
  <c r="AV130" i="13"/>
  <c r="AW109" i="1"/>
  <c r="AW13" i="1" s="1"/>
  <c r="AX144" i="12"/>
  <c r="AY137" i="12"/>
  <c r="AT73" i="1"/>
  <c r="AT71" i="1" s="1"/>
  <c r="AW94" i="14"/>
  <c r="AY69" i="2"/>
  <c r="AX93" i="14"/>
  <c r="AX92" i="14"/>
  <c r="AX85" i="14"/>
  <c r="AW244" i="9"/>
  <c r="AW246" i="9"/>
  <c r="AY255" i="2"/>
  <c r="AT86" i="1"/>
  <c r="AR65" i="16"/>
  <c r="AR57" i="16" s="1"/>
  <c r="AU80" i="3"/>
  <c r="AU79" i="3" s="1"/>
  <c r="AS80" i="15"/>
  <c r="AS63" i="15"/>
  <c r="AS64" i="15" s="1"/>
  <c r="AQ58" i="12"/>
  <c r="AT88" i="3"/>
  <c r="AT12" i="2"/>
  <c r="AT85" i="3"/>
  <c r="AR143" i="10"/>
  <c r="AV117" i="14"/>
  <c r="AU14" i="12"/>
  <c r="AW52" i="2"/>
  <c r="AV12" i="12"/>
  <c r="AV13" i="12"/>
  <c r="AV5" i="12"/>
  <c r="AV229" i="2"/>
  <c r="AV209" i="2" s="1"/>
  <c r="AT323" i="9"/>
  <c r="AT321" i="9"/>
  <c r="AU146" i="14"/>
  <c r="AU90" i="9"/>
  <c r="AT99" i="9"/>
  <c r="AT98" i="9"/>
  <c r="AV117" i="1" s="1"/>
  <c r="AT53" i="9"/>
  <c r="AT59" i="9"/>
  <c r="AU254" i="2"/>
  <c r="AS220" i="9"/>
  <c r="AT32" i="2"/>
  <c r="AT22" i="2"/>
  <c r="AR31" i="11"/>
  <c r="AR33" i="11"/>
  <c r="AT123" i="2"/>
  <c r="AR30" i="10"/>
  <c r="AR79" i="1"/>
  <c r="AR71" i="1" s="1"/>
  <c r="AQ29" i="1"/>
  <c r="AV47" i="15"/>
  <c r="AV48" i="15" s="1"/>
  <c r="AV49" i="15"/>
  <c r="AV50" i="15" s="1"/>
  <c r="AX108" i="13"/>
  <c r="AW137" i="14"/>
  <c r="AV144" i="14"/>
  <c r="AV143" i="14" s="1"/>
  <c r="AX74" i="3" s="1"/>
  <c r="AS145" i="9"/>
  <c r="AU129" i="3"/>
  <c r="AW36" i="2"/>
  <c r="AV85" i="11"/>
  <c r="AU94" i="11"/>
  <c r="AV92" i="11"/>
  <c r="AV93" i="11" s="1"/>
  <c r="AU92" i="10"/>
  <c r="AU124" i="2"/>
  <c r="AQ129" i="10"/>
  <c r="AQ98" i="1"/>
  <c r="AR98" i="1" s="1"/>
  <c r="AR93" i="1" s="1"/>
  <c r="AQ130" i="17"/>
  <c r="AQ65" i="17"/>
  <c r="AQ57" i="17" s="1"/>
  <c r="AQ71" i="1"/>
  <c r="AV76" i="8"/>
  <c r="AS112" i="16"/>
  <c r="AS113" i="16"/>
  <c r="AS114" i="16"/>
  <c r="AS66" i="16" s="1"/>
  <c r="AU93" i="3"/>
  <c r="AT33" i="1"/>
  <c r="AT23" i="1"/>
  <c r="AU109" i="15"/>
  <c r="AZ148" i="2"/>
  <c r="AX95" i="13"/>
  <c r="AX97" i="13"/>
  <c r="AT78" i="9"/>
  <c r="AW243" i="2"/>
  <c r="AU32" i="9"/>
  <c r="AU34" i="9"/>
  <c r="AW114" i="1" s="1"/>
  <c r="AU110" i="14"/>
  <c r="AW70" i="2"/>
  <c r="AW44" i="14"/>
  <c r="AT95" i="12"/>
  <c r="AT97" i="12"/>
  <c r="AV137" i="2"/>
  <c r="AV5" i="13"/>
  <c r="AW153" i="2"/>
  <c r="AU17" i="13"/>
  <c r="AU15" i="13"/>
  <c r="AV77" i="11"/>
  <c r="AU78" i="11"/>
  <c r="AV76" i="11"/>
  <c r="AV69" i="11"/>
  <c r="AV53" i="11" s="1"/>
  <c r="AW35" i="2"/>
  <c r="AT66" i="1"/>
  <c r="AR65" i="14"/>
  <c r="AR57" i="14" s="1"/>
  <c r="AR113" i="10"/>
  <c r="AY57" i="2"/>
  <c r="AX69" i="13"/>
  <c r="AX53" i="13" s="1"/>
  <c r="AW78" i="13"/>
  <c r="AX76" i="13"/>
  <c r="AQ57" i="14"/>
  <c r="AS197" i="9"/>
  <c r="AU133" i="3"/>
  <c r="AV53" i="3"/>
  <c r="AT16" i="12"/>
  <c r="AQ114" i="3"/>
  <c r="AQ122" i="3"/>
  <c r="AS81" i="9"/>
  <c r="AS64" i="9"/>
  <c r="AS65" i="9" s="1"/>
  <c r="AU125" i="3"/>
  <c r="AP28" i="1"/>
  <c r="AP15" i="1" s="1"/>
  <c r="AP93" i="1"/>
  <c r="AP91" i="1" s="1"/>
  <c r="AX127" i="2"/>
  <c r="AV111" i="11"/>
  <c r="AU111" i="1"/>
  <c r="AQ77" i="3"/>
  <c r="AT37" i="13"/>
  <c r="AS46" i="13"/>
  <c r="AU55" i="2"/>
  <c r="AU54" i="2" s="1"/>
  <c r="AS44" i="10"/>
  <c r="AW62" i="1"/>
  <c r="AX60" i="3"/>
  <c r="AV114" i="13"/>
  <c r="AV113" i="13"/>
  <c r="AX56" i="1" s="1"/>
  <c r="AV112" i="13"/>
  <c r="AW129" i="2"/>
  <c r="AU129" i="11"/>
  <c r="AU127" i="11"/>
  <c r="AV85" i="1"/>
  <c r="AT98" i="16"/>
  <c r="AV69" i="3"/>
  <c r="AT80" i="14"/>
  <c r="AQ8" i="2"/>
  <c r="AR8" i="2" s="1"/>
  <c r="AX95" i="2"/>
  <c r="AW133" i="16"/>
  <c r="AW140" i="16"/>
  <c r="AW141" i="16" s="1"/>
  <c r="AV142" i="16"/>
  <c r="AW44" i="8"/>
  <c r="AW45" i="8" s="1"/>
  <c r="AV46" i="8"/>
  <c r="AV47" i="8"/>
  <c r="AW37" i="8"/>
  <c r="AU48" i="8"/>
  <c r="AU49" i="8" s="1"/>
  <c r="AU50" i="8"/>
  <c r="AT144" i="2"/>
  <c r="AV125" i="12"/>
  <c r="AW124" i="12" s="1"/>
  <c r="AT61" i="15"/>
  <c r="AT60" i="15"/>
  <c r="AV78" i="2" s="1"/>
  <c r="AV76" i="2" s="1"/>
  <c r="AT54" i="15"/>
  <c r="AX73" i="2"/>
  <c r="AV142" i="14"/>
  <c r="AX163" i="2" s="1"/>
  <c r="AS63" i="16"/>
  <c r="AS64" i="16" s="1"/>
  <c r="AR221" i="9"/>
  <c r="AR222" i="9"/>
  <c r="AU135" i="2"/>
  <c r="AU133" i="2" s="1"/>
  <c r="AR62" i="9"/>
  <c r="AT213" i="2"/>
  <c r="AW58" i="3"/>
  <c r="AW57" i="3" s="1"/>
  <c r="AU63" i="13"/>
  <c r="AU64" i="13" s="1"/>
  <c r="AU80" i="13"/>
  <c r="AX108" i="9"/>
  <c r="AX109" i="9" s="1"/>
  <c r="AX101" i="9"/>
  <c r="AW111" i="9"/>
  <c r="AW110" i="9"/>
  <c r="AY216" i="2"/>
  <c r="AT109" i="12"/>
  <c r="AT109" i="10" s="1"/>
  <c r="AT166" i="2"/>
  <c r="AU96" i="14"/>
  <c r="AW70" i="3"/>
  <c r="AT263" i="9"/>
  <c r="AT49" i="12"/>
  <c r="AT47" i="12"/>
  <c r="AV134" i="2"/>
  <c r="AX248" i="2"/>
  <c r="AV128" i="9"/>
  <c r="AP12" i="1"/>
  <c r="AP9" i="1" s="1"/>
  <c r="AP7" i="1" s="1"/>
  <c r="AV93" i="16"/>
  <c r="AQ33" i="3"/>
  <c r="AR34" i="3"/>
  <c r="AR33" i="3" s="1"/>
  <c r="AU114" i="2"/>
  <c r="AU11" i="2" s="1"/>
  <c r="AQ31" i="1"/>
  <c r="AR32" i="1"/>
  <c r="AR31" i="1" s="1"/>
  <c r="AU54" i="11"/>
  <c r="AT115" i="3"/>
  <c r="AT124" i="3"/>
  <c r="AQ67" i="9"/>
  <c r="AV130" i="9"/>
  <c r="AX119" i="1" s="1"/>
  <c r="AX109" i="1" s="1"/>
  <c r="AX13" i="1" s="1"/>
  <c r="AW121" i="9"/>
  <c r="AV182" i="2"/>
  <c r="AT111" i="16"/>
  <c r="AT63" i="16" s="1"/>
  <c r="AT64" i="16" s="1"/>
  <c r="AX159" i="2"/>
  <c r="AV97" i="14"/>
  <c r="AV95" i="14"/>
  <c r="AV98" i="15"/>
  <c r="AX75" i="1"/>
  <c r="AS138" i="9"/>
  <c r="AR147" i="9"/>
  <c r="AY240" i="9"/>
  <c r="AX233" i="9"/>
  <c r="AZ224" i="2"/>
  <c r="AX243" i="9"/>
  <c r="AY241" i="9"/>
  <c r="AX242" i="9"/>
  <c r="AW247" i="9"/>
  <c r="BA73" i="9"/>
  <c r="AU74" i="1"/>
  <c r="AU73" i="1" s="1"/>
  <c r="AS82" i="15"/>
  <c r="AS66" i="15" s="1"/>
  <c r="AS65" i="15"/>
  <c r="AS57" i="15" s="1"/>
  <c r="AV141" i="14"/>
  <c r="AT82" i="16"/>
  <c r="AV84" i="1"/>
  <c r="AT195" i="9"/>
  <c r="AT194" i="9"/>
  <c r="AU185" i="9"/>
  <c r="AU199" i="9" s="1"/>
  <c r="AV222" i="2"/>
  <c r="AU192" i="9"/>
  <c r="AW138" i="14"/>
  <c r="AU107" i="1"/>
  <c r="AV237" i="2"/>
  <c r="AY41" i="8"/>
  <c r="AU145" i="13"/>
  <c r="AS261" i="9"/>
  <c r="AS228" i="9"/>
  <c r="AS229" i="9" s="1"/>
  <c r="AX94" i="2"/>
  <c r="AV126" i="16"/>
  <c r="AV125" i="16"/>
  <c r="AW117" i="16" s="1"/>
  <c r="AQ163" i="9"/>
  <c r="AR154" i="9"/>
  <c r="AP29" i="3"/>
  <c r="AP101" i="3"/>
  <c r="AP99" i="3" s="1"/>
  <c r="AS45" i="13"/>
  <c r="AS45" i="10" s="1"/>
  <c r="AS28" i="11"/>
  <c r="AS29" i="11" s="1"/>
  <c r="AS29" i="10" s="1"/>
  <c r="AU76" i="2"/>
  <c r="AX62" i="2"/>
  <c r="AW133" i="13"/>
  <c r="AV142" i="13"/>
  <c r="AX152" i="2" s="1"/>
  <c r="AW140" i="13"/>
  <c r="AW141" i="13" s="1"/>
  <c r="AW45" i="15"/>
  <c r="AX44" i="15" s="1"/>
  <c r="AR106" i="1"/>
  <c r="AV25" i="2"/>
  <c r="AS82" i="11"/>
  <c r="AS65" i="11"/>
  <c r="AU34" i="1"/>
  <c r="AS81" i="10"/>
  <c r="AW54" i="13"/>
  <c r="AQ56" i="17"/>
  <c r="AQ62" i="10"/>
  <c r="AQ56" i="10" s="1"/>
  <c r="AV69" i="8"/>
  <c r="AU114" i="11"/>
  <c r="AU112" i="11"/>
  <c r="AU113" i="11"/>
  <c r="AW36" i="1" s="1"/>
  <c r="AW38" i="3"/>
  <c r="AT144" i="9"/>
  <c r="AV249" i="2"/>
  <c r="AT146" i="9"/>
  <c r="AV120" i="1" s="1"/>
  <c r="AU29" i="15"/>
  <c r="AV28" i="15" s="1"/>
  <c r="AW37" i="14"/>
  <c r="AW17" i="14"/>
  <c r="AY164" i="2"/>
  <c r="AW15" i="14"/>
  <c r="AX92" i="17"/>
  <c r="AX93" i="17" s="1"/>
  <c r="AW94" i="17"/>
  <c r="AY102" i="2"/>
  <c r="AX85" i="17"/>
  <c r="AU34" i="17"/>
  <c r="AV50" i="17"/>
  <c r="AV97" i="17"/>
  <c r="AV95" i="17"/>
  <c r="AX192" i="2"/>
  <c r="AY44" i="17"/>
  <c r="AY45" i="17"/>
  <c r="AX46" i="17"/>
  <c r="AY37" i="17"/>
  <c r="AW103" i="3"/>
  <c r="AU96" i="17"/>
  <c r="AU82" i="17"/>
  <c r="AW94" i="1"/>
  <c r="AV96" i="1"/>
  <c r="AW107" i="3"/>
  <c r="AV145" i="17"/>
  <c r="AV143" i="17"/>
  <c r="AX196" i="2"/>
  <c r="AW100" i="3"/>
  <c r="AU32" i="17"/>
  <c r="AX77" i="17"/>
  <c r="AW78" i="17"/>
  <c r="AX76" i="17"/>
  <c r="AX69" i="17"/>
  <c r="AY101" i="2"/>
  <c r="AW49" i="17"/>
  <c r="AW47" i="17"/>
  <c r="AU98" i="17"/>
  <c r="AW95" i="1"/>
  <c r="AV48" i="17"/>
  <c r="AU80" i="17"/>
  <c r="AW102" i="3"/>
  <c r="AV111" i="17"/>
  <c r="AX193" i="2"/>
  <c r="AW99" i="1"/>
  <c r="AU146" i="17"/>
  <c r="AV33" i="17"/>
  <c r="AV31" i="17"/>
  <c r="AX189" i="2"/>
  <c r="AU113" i="17"/>
  <c r="AW104" i="3"/>
  <c r="AU112" i="17"/>
  <c r="AU114" i="17"/>
  <c r="AX141" i="17"/>
  <c r="AW142" i="17"/>
  <c r="AX140" i="17"/>
  <c r="AY106" i="2"/>
  <c r="AX133" i="17"/>
  <c r="AV81" i="17"/>
  <c r="AV79" i="17"/>
  <c r="AX191" i="2"/>
  <c r="AX108" i="17"/>
  <c r="AX109" i="17" s="1"/>
  <c r="AW110" i="17"/>
  <c r="AX101" i="17"/>
  <c r="AY103" i="2"/>
  <c r="AX28" i="17"/>
  <c r="AX29" i="17" s="1"/>
  <c r="AW30" i="17"/>
  <c r="AX21" i="17"/>
  <c r="AY99" i="2"/>
  <c r="AV108" i="14" l="1"/>
  <c r="AV101" i="14"/>
  <c r="AT61" i="12"/>
  <c r="AT54" i="12"/>
  <c r="AT60" i="12"/>
  <c r="AV45" i="2" s="1"/>
  <c r="AV43" i="2" s="1"/>
  <c r="AX21" i="12"/>
  <c r="AW86" i="3"/>
  <c r="AU16" i="15"/>
  <c r="AV49" i="1"/>
  <c r="AT146" i="12"/>
  <c r="AX46" i="11"/>
  <c r="AY37" i="11"/>
  <c r="AX90" i="2"/>
  <c r="AU94" i="9"/>
  <c r="AV85" i="9"/>
  <c r="AV85" i="12"/>
  <c r="AU58" i="13"/>
  <c r="AU133" i="15"/>
  <c r="AY124" i="13"/>
  <c r="AR67" i="9"/>
  <c r="AW124" i="11"/>
  <c r="AW126" i="11" s="1"/>
  <c r="AV236" i="2"/>
  <c r="AW141" i="2"/>
  <c r="AU145" i="12"/>
  <c r="AU143" i="12"/>
  <c r="AW52" i="3" s="1"/>
  <c r="AX141" i="2"/>
  <c r="AV145" i="12"/>
  <c r="AV143" i="12"/>
  <c r="AX52" i="3" s="1"/>
  <c r="AW126" i="15"/>
  <c r="AY83" i="2"/>
  <c r="AT297" i="9"/>
  <c r="AU305" i="9"/>
  <c r="AU297" i="9" s="1"/>
  <c r="AU311" i="9" s="1"/>
  <c r="AQ34" i="8"/>
  <c r="AQ136" i="1" s="1"/>
  <c r="AQ32" i="8"/>
  <c r="AQ272" i="2"/>
  <c r="AW39" i="1"/>
  <c r="AU146" i="11"/>
  <c r="AT128" i="15"/>
  <c r="AV84" i="3"/>
  <c r="AT306" i="9"/>
  <c r="AS82" i="12"/>
  <c r="AS66" i="12" s="1"/>
  <c r="AS58" i="12" s="1"/>
  <c r="AU44" i="1"/>
  <c r="AT79" i="12"/>
  <c r="AT81" i="12"/>
  <c r="AV136" i="2"/>
  <c r="AW140" i="14"/>
  <c r="AW141" i="14" s="1"/>
  <c r="AW133" i="14"/>
  <c r="AW273" i="9"/>
  <c r="AW265" i="9" s="1"/>
  <c r="AU14" i="16"/>
  <c r="AW96" i="2"/>
  <c r="AV12" i="16"/>
  <c r="AX130" i="2"/>
  <c r="AV145" i="11"/>
  <c r="AV143" i="11"/>
  <c r="AX41" i="3" s="1"/>
  <c r="AV259" i="2"/>
  <c r="AT310" i="9"/>
  <c r="AV130" i="1" s="1"/>
  <c r="AV110" i="1" s="1"/>
  <c r="AT308" i="9"/>
  <c r="AT122" i="9"/>
  <c r="AS131" i="9"/>
  <c r="AY45" i="11"/>
  <c r="AU78" i="12"/>
  <c r="AW46" i="2"/>
  <c r="AV69" i="12"/>
  <c r="AV77" i="12"/>
  <c r="AW69" i="12" s="1"/>
  <c r="AW124" i="16"/>
  <c r="AW125" i="16" s="1"/>
  <c r="AS58" i="15"/>
  <c r="AU141" i="9"/>
  <c r="AW117" i="12"/>
  <c r="AV92" i="12"/>
  <c r="AV93" i="12" s="1"/>
  <c r="AW92" i="12" s="1"/>
  <c r="AW218" i="2"/>
  <c r="AX37" i="15"/>
  <c r="AW76" i="14"/>
  <c r="AU76" i="15"/>
  <c r="AU77" i="15" s="1"/>
  <c r="AU77" i="10" s="1"/>
  <c r="AW117" i="14"/>
  <c r="AY13" i="14"/>
  <c r="AW133" i="12"/>
  <c r="AW140" i="11"/>
  <c r="AW133" i="11"/>
  <c r="AX83" i="2"/>
  <c r="AW117" i="15"/>
  <c r="AV126" i="15"/>
  <c r="AW125" i="15"/>
  <c r="AQ266" i="2"/>
  <c r="AR267" i="2"/>
  <c r="AR266" i="2" s="1"/>
  <c r="AU304" i="9"/>
  <c r="AU13" i="16"/>
  <c r="AV5" i="16" s="1"/>
  <c r="AX85" i="2"/>
  <c r="AV14" i="15"/>
  <c r="AW12" i="15"/>
  <c r="AW5" i="15"/>
  <c r="AV97" i="3"/>
  <c r="AT16" i="16"/>
  <c r="AV77" i="16"/>
  <c r="AW76" i="16" s="1"/>
  <c r="AW272" i="9"/>
  <c r="AW117" i="11"/>
  <c r="AR35" i="8"/>
  <c r="AR29" i="8"/>
  <c r="AR28" i="8"/>
  <c r="AT29" i="13"/>
  <c r="AU28" i="13" s="1"/>
  <c r="AU21" i="13"/>
  <c r="AT30" i="13"/>
  <c r="AX46" i="2"/>
  <c r="AW76" i="12"/>
  <c r="AV78" i="12"/>
  <c r="AV53" i="14"/>
  <c r="AS230" i="9"/>
  <c r="AS221" i="9" s="1"/>
  <c r="AW77" i="14"/>
  <c r="AW124" i="14"/>
  <c r="AW125" i="14" s="1"/>
  <c r="AT26" i="9"/>
  <c r="AS35" i="9"/>
  <c r="AP144" i="3"/>
  <c r="AU129" i="15"/>
  <c r="AW173" i="2"/>
  <c r="AU127" i="15"/>
  <c r="AS31" i="13"/>
  <c r="AS32" i="13" s="1"/>
  <c r="AS33" i="13"/>
  <c r="AS34" i="13" s="1"/>
  <c r="AT130" i="15"/>
  <c r="AV78" i="1"/>
  <c r="AS80" i="12"/>
  <c r="AU47" i="3"/>
  <c r="AU24" i="3" s="1"/>
  <c r="AQ188" i="2"/>
  <c r="AQ108" i="3"/>
  <c r="AR108" i="3" s="1"/>
  <c r="AQ16" i="17"/>
  <c r="AQ15" i="10"/>
  <c r="AR197" i="2"/>
  <c r="AR188" i="2" s="1"/>
  <c r="AQ120" i="2"/>
  <c r="AR99" i="3"/>
  <c r="AP17" i="3"/>
  <c r="AR13" i="17"/>
  <c r="AR13" i="10" s="1"/>
  <c r="AR14" i="17"/>
  <c r="AT107" i="2"/>
  <c r="AT30" i="2" s="1"/>
  <c r="AR12" i="10"/>
  <c r="AS5" i="10" s="1"/>
  <c r="AQ18" i="17"/>
  <c r="AQ18" i="10" s="1"/>
  <c r="AQ92" i="1"/>
  <c r="AQ17" i="10"/>
  <c r="AU133" i="10"/>
  <c r="AP22" i="1"/>
  <c r="AP20" i="1" s="1"/>
  <c r="AQ12" i="1"/>
  <c r="AR12" i="1" s="1"/>
  <c r="AR25" i="1"/>
  <c r="AP7" i="2"/>
  <c r="AQ16" i="1"/>
  <c r="AR16" i="1" s="1"/>
  <c r="AR29" i="1"/>
  <c r="AQ16" i="3"/>
  <c r="AR16" i="3" s="1"/>
  <c r="AR30" i="3"/>
  <c r="AV85" i="10"/>
  <c r="AU101" i="10"/>
  <c r="AV30" i="15"/>
  <c r="AX77" i="2"/>
  <c r="AV29" i="15"/>
  <c r="AW21" i="15" s="1"/>
  <c r="AW126" i="12"/>
  <c r="AY50" i="2"/>
  <c r="AW125" i="12"/>
  <c r="AX117" i="12" s="1"/>
  <c r="AU46" i="16"/>
  <c r="AW88" i="2"/>
  <c r="AX30" i="12"/>
  <c r="AX29" i="12"/>
  <c r="AY28" i="12" s="1"/>
  <c r="AX46" i="15"/>
  <c r="AX45" i="15"/>
  <c r="AY37" i="15" s="1"/>
  <c r="AV60" i="14"/>
  <c r="AX67" i="2" s="1"/>
  <c r="AV61" i="14"/>
  <c r="AV54" i="14"/>
  <c r="AT145" i="9"/>
  <c r="AV129" i="3"/>
  <c r="AP15" i="3"/>
  <c r="AP9" i="3" s="1"/>
  <c r="AP23" i="3"/>
  <c r="AP21" i="3" s="1"/>
  <c r="AV129" i="9"/>
  <c r="AX128" i="3"/>
  <c r="AX118" i="3" s="1"/>
  <c r="AX13" i="3" s="1"/>
  <c r="AW38" i="1"/>
  <c r="AU130" i="11"/>
  <c r="AX70" i="2"/>
  <c r="AV110" i="14"/>
  <c r="AX269" i="2"/>
  <c r="AV79" i="8"/>
  <c r="AV77" i="8"/>
  <c r="AW76" i="8" s="1"/>
  <c r="AS48" i="16"/>
  <c r="AU89" i="3"/>
  <c r="AR203" i="2"/>
  <c r="AR201" i="2" s="1"/>
  <c r="AQ201" i="2"/>
  <c r="AR58" i="11"/>
  <c r="AS64" i="11"/>
  <c r="AT138" i="9"/>
  <c r="AS147" i="9"/>
  <c r="AT203" i="2"/>
  <c r="AT201" i="2" s="1"/>
  <c r="AT211" i="2"/>
  <c r="AU18" i="13"/>
  <c r="AU33" i="9"/>
  <c r="AW123" i="3"/>
  <c r="AU320" i="9"/>
  <c r="AU321" i="9" s="1"/>
  <c r="AY126" i="1"/>
  <c r="AW18" i="14"/>
  <c r="AX247" i="9"/>
  <c r="AV98" i="14"/>
  <c r="AX65" i="1"/>
  <c r="AX60" i="13"/>
  <c r="AZ56" i="2" s="1"/>
  <c r="AX61" i="13"/>
  <c r="AQ28" i="1"/>
  <c r="AR28" i="1" s="1"/>
  <c r="AQ93" i="1"/>
  <c r="AQ91" i="1" s="1"/>
  <c r="AU17" i="12"/>
  <c r="AW142" i="2"/>
  <c r="AU15" i="12"/>
  <c r="AV179" i="2"/>
  <c r="AW78" i="16"/>
  <c r="AY90" i="2"/>
  <c r="AX110" i="11"/>
  <c r="AZ37" i="2"/>
  <c r="AX47" i="2"/>
  <c r="AV37" i="3"/>
  <c r="AT96" i="11"/>
  <c r="AT95" i="10"/>
  <c r="AT96" i="10" s="1"/>
  <c r="AY137" i="17"/>
  <c r="AX144" i="17"/>
  <c r="AV95" i="16"/>
  <c r="AX181" i="2"/>
  <c r="AV97" i="16"/>
  <c r="AY226" i="2"/>
  <c r="AX272" i="9"/>
  <c r="AW275" i="9"/>
  <c r="AW274" i="9"/>
  <c r="AW53" i="1"/>
  <c r="AU130" i="12"/>
  <c r="AW48" i="1"/>
  <c r="AT63" i="11"/>
  <c r="AV36" i="3"/>
  <c r="AT80" i="11"/>
  <c r="AW79" i="2"/>
  <c r="AW24" i="2" s="1"/>
  <c r="AT112" i="14"/>
  <c r="AT114" i="14"/>
  <c r="AT66" i="14" s="1"/>
  <c r="AT113" i="14"/>
  <c r="AV71" i="3"/>
  <c r="AV68" i="3" s="1"/>
  <c r="AV66" i="3" s="1"/>
  <c r="AV78" i="3"/>
  <c r="AT32" i="15"/>
  <c r="AV244" i="2"/>
  <c r="AV242" i="2" s="1"/>
  <c r="AW118" i="3"/>
  <c r="AV143" i="13"/>
  <c r="AX63" i="3" s="1"/>
  <c r="AU60" i="16"/>
  <c r="AW89" i="2" s="1"/>
  <c r="AU61" i="16"/>
  <c r="AU54" i="16"/>
  <c r="AX127" i="13"/>
  <c r="AZ151" i="2"/>
  <c r="AX129" i="13"/>
  <c r="AY126" i="13"/>
  <c r="BA61" i="2"/>
  <c r="AV254" i="2"/>
  <c r="AR58" i="16"/>
  <c r="AU90" i="3"/>
  <c r="AW84" i="1"/>
  <c r="AU82" i="16"/>
  <c r="AR58" i="14"/>
  <c r="AW12" i="13"/>
  <c r="AU33" i="1"/>
  <c r="AU23" i="1"/>
  <c r="AU33" i="2"/>
  <c r="AS30" i="11"/>
  <c r="AT21" i="11"/>
  <c r="AT29" i="11"/>
  <c r="AT29" i="10" s="1"/>
  <c r="AT28" i="11"/>
  <c r="AS28" i="10"/>
  <c r="AT21" i="10" s="1"/>
  <c r="AR163" i="9"/>
  <c r="AS154" i="9"/>
  <c r="AW126" i="16"/>
  <c r="AY94" i="2"/>
  <c r="AZ41" i="8"/>
  <c r="AU194" i="9"/>
  <c r="AU195" i="9"/>
  <c r="AW222" i="2"/>
  <c r="AU193" i="9"/>
  <c r="AV192" i="9" s="1"/>
  <c r="BB73" i="9"/>
  <c r="AY242" i="9"/>
  <c r="AY243" i="9"/>
  <c r="AZ241" i="9"/>
  <c r="AY233" i="9"/>
  <c r="AZ240" i="9"/>
  <c r="BA224" i="2"/>
  <c r="AW130" i="9"/>
  <c r="AY119" i="1" s="1"/>
  <c r="AY109" i="1" s="1"/>
  <c r="AY13" i="1" s="1"/>
  <c r="AX121" i="9"/>
  <c r="AT122" i="3"/>
  <c r="AX238" i="2"/>
  <c r="AT48" i="12"/>
  <c r="AV45" i="3"/>
  <c r="AW112" i="9"/>
  <c r="AY247" i="2"/>
  <c r="AY73" i="2"/>
  <c r="AW142" i="14"/>
  <c r="AY163" i="2" s="1"/>
  <c r="AU166" i="2"/>
  <c r="AV48" i="8"/>
  <c r="AV49" i="8" s="1"/>
  <c r="AV50" i="8"/>
  <c r="AX185" i="2"/>
  <c r="AV145" i="16"/>
  <c r="AV143" i="16"/>
  <c r="AX96" i="3" s="1"/>
  <c r="AS49" i="13"/>
  <c r="AS47" i="13"/>
  <c r="AU145" i="2"/>
  <c r="AS46" i="10"/>
  <c r="AU115" i="3"/>
  <c r="AU124" i="3"/>
  <c r="AR114" i="3"/>
  <c r="AR112" i="3" s="1"/>
  <c r="AQ112" i="3"/>
  <c r="AZ57" i="2"/>
  <c r="AX78" i="13"/>
  <c r="AT63" i="1"/>
  <c r="AT61" i="1" s="1"/>
  <c r="AT25" i="1"/>
  <c r="AV61" i="11"/>
  <c r="AV60" i="11"/>
  <c r="AV45" i="1"/>
  <c r="AT98" i="12"/>
  <c r="AV109" i="14"/>
  <c r="AW101" i="14" s="1"/>
  <c r="AW53" i="14" s="1"/>
  <c r="AZ55" i="1"/>
  <c r="AX98" i="13"/>
  <c r="AT10" i="1"/>
  <c r="AW144" i="14"/>
  <c r="AW143" i="14" s="1"/>
  <c r="AY74" i="3" s="1"/>
  <c r="AX137" i="14"/>
  <c r="AT122" i="2"/>
  <c r="AT111" i="2"/>
  <c r="AT322" i="9"/>
  <c r="AU313" i="9"/>
  <c r="AU327" i="9" s="1"/>
  <c r="AT83" i="1"/>
  <c r="AT81" i="1" s="1"/>
  <c r="AW245" i="9"/>
  <c r="AW135" i="3"/>
  <c r="AU177" i="2"/>
  <c r="AX127" i="9"/>
  <c r="AY117" i="9"/>
  <c r="AX126" i="9"/>
  <c r="AZ217" i="2"/>
  <c r="AZ207" i="2" s="1"/>
  <c r="AY124" i="9"/>
  <c r="AW256" i="2"/>
  <c r="AU260" i="9"/>
  <c r="AU262" i="9"/>
  <c r="AT195" i="2"/>
  <c r="AR127" i="17"/>
  <c r="AR129" i="17"/>
  <c r="AR62" i="17"/>
  <c r="AR126" i="10"/>
  <c r="AR23" i="2"/>
  <c r="AR21" i="2" s="1"/>
  <c r="AQ21" i="2"/>
  <c r="AV101" i="15"/>
  <c r="AV81" i="16"/>
  <c r="AV79" i="16"/>
  <c r="AX180" i="2"/>
  <c r="AX137" i="9"/>
  <c r="AW130" i="3"/>
  <c r="AU162" i="9"/>
  <c r="AW121" i="1" s="1"/>
  <c r="AU161" i="9"/>
  <c r="AX109" i="11"/>
  <c r="AY101" i="11" s="1"/>
  <c r="AW205" i="2"/>
  <c r="AU252" i="2"/>
  <c r="AU97" i="12"/>
  <c r="AU95" i="12"/>
  <c r="AW137" i="2"/>
  <c r="AU79" i="9"/>
  <c r="AW214" i="2"/>
  <c r="AW204" i="2" s="1"/>
  <c r="AU144" i="9"/>
  <c r="AW249" i="2"/>
  <c r="AU146" i="9"/>
  <c r="AW120" i="1" s="1"/>
  <c r="AT98" i="11"/>
  <c r="AT98" i="10" s="1"/>
  <c r="AV35" i="1"/>
  <c r="AT97" i="10"/>
  <c r="AW114" i="13"/>
  <c r="AW112" i="13"/>
  <c r="AW113" i="13"/>
  <c r="AY56" i="1" s="1"/>
  <c r="AY60" i="3"/>
  <c r="AW98" i="15"/>
  <c r="AY75" i="1"/>
  <c r="AU130" i="14"/>
  <c r="AW68" i="1"/>
  <c r="AZ25" i="9"/>
  <c r="AW128" i="13"/>
  <c r="AY62" i="3"/>
  <c r="AW85" i="16"/>
  <c r="AW37" i="12"/>
  <c r="AW45" i="12"/>
  <c r="AW44" i="12"/>
  <c r="AV46" i="12"/>
  <c r="AX44" i="2"/>
  <c r="AV274" i="9"/>
  <c r="AV265" i="9"/>
  <c r="AX133" i="12"/>
  <c r="AT11" i="1"/>
  <c r="AW89" i="1"/>
  <c r="AU146" i="16"/>
  <c r="AV32" i="12"/>
  <c r="AT77" i="3"/>
  <c r="AV138" i="2"/>
  <c r="AT111" i="12"/>
  <c r="AT110" i="10"/>
  <c r="AU142" i="15"/>
  <c r="AW84" i="2"/>
  <c r="AW29" i="2" s="1"/>
  <c r="AU140" i="10"/>
  <c r="AV63" i="13"/>
  <c r="AV64" i="13" s="1"/>
  <c r="AV80" i="13"/>
  <c r="AX58" i="3"/>
  <c r="AW42" i="3"/>
  <c r="AU16" i="11"/>
  <c r="AT82" i="11"/>
  <c r="AT65" i="11"/>
  <c r="AV34" i="1"/>
  <c r="AT79" i="15"/>
  <c r="AT81" i="15"/>
  <c r="AT62" i="15"/>
  <c r="AT56" i="15" s="1"/>
  <c r="AV169" i="2"/>
  <c r="AV31" i="9"/>
  <c r="AX212" i="2"/>
  <c r="AX138" i="15"/>
  <c r="AY125" i="13"/>
  <c r="BE138" i="16"/>
  <c r="AV106" i="9"/>
  <c r="AX118" i="1"/>
  <c r="AU98" i="16"/>
  <c r="AW85" i="1"/>
  <c r="AT10" i="3"/>
  <c r="AT55" i="3"/>
  <c r="AU46" i="1"/>
  <c r="AU43" i="1" s="1"/>
  <c r="AU41" i="1" s="1"/>
  <c r="AS113" i="10"/>
  <c r="AU80" i="16"/>
  <c r="AW91" i="3"/>
  <c r="AU85" i="3"/>
  <c r="AU77" i="3" s="1"/>
  <c r="AS143" i="10"/>
  <c r="AX131" i="2"/>
  <c r="AV17" i="11"/>
  <c r="AV15" i="11"/>
  <c r="AW5" i="11"/>
  <c r="AW34" i="2"/>
  <c r="AY72" i="2"/>
  <c r="AW126" i="14"/>
  <c r="AU31" i="15"/>
  <c r="AU33" i="15"/>
  <c r="AW167" i="2"/>
  <c r="BA74" i="2"/>
  <c r="AZ13" i="14"/>
  <c r="AY14" i="14"/>
  <c r="AZ12" i="14"/>
  <c r="AZ5" i="14"/>
  <c r="AW65" i="2"/>
  <c r="AU45" i="16"/>
  <c r="AV44" i="16" s="1"/>
  <c r="AU37" i="16"/>
  <c r="AW13" i="13"/>
  <c r="AW16" i="14"/>
  <c r="AY75" i="3"/>
  <c r="AS57" i="11"/>
  <c r="AX184" i="2"/>
  <c r="AV129" i="16"/>
  <c r="AV127" i="16"/>
  <c r="AX138" i="14"/>
  <c r="AV202" i="2"/>
  <c r="AT196" i="9"/>
  <c r="AV253" i="2"/>
  <c r="AT198" i="9"/>
  <c r="AV124" i="1" s="1"/>
  <c r="AX244" i="9"/>
  <c r="AX246" i="9"/>
  <c r="AZ255" i="2"/>
  <c r="AT50" i="12"/>
  <c r="AY95" i="2"/>
  <c r="AW142" i="16"/>
  <c r="AX140" i="16"/>
  <c r="AX141" i="16" s="1"/>
  <c r="AX133" i="16"/>
  <c r="AW81" i="13"/>
  <c r="AW62" i="13"/>
  <c r="AW56" i="13" s="1"/>
  <c r="AW79" i="13"/>
  <c r="AY147" i="2"/>
  <c r="AX35" i="2"/>
  <c r="AW69" i="11"/>
  <c r="AW76" i="11"/>
  <c r="AV78" i="11"/>
  <c r="AV48" i="3"/>
  <c r="AT96" i="12"/>
  <c r="AU111" i="14"/>
  <c r="AW160" i="2"/>
  <c r="AW157" i="2" s="1"/>
  <c r="AW155" i="2" s="1"/>
  <c r="AV29" i="9"/>
  <c r="AW28" i="9" s="1"/>
  <c r="AZ59" i="3"/>
  <c r="AX96" i="13"/>
  <c r="AU86" i="1"/>
  <c r="AU83" i="1" s="1"/>
  <c r="AS65" i="16"/>
  <c r="AS57" i="16" s="1"/>
  <c r="AU10" i="2"/>
  <c r="AW92" i="11"/>
  <c r="AW93" i="11" s="1"/>
  <c r="AV94" i="11"/>
  <c r="AX36" i="2"/>
  <c r="AW85" i="11"/>
  <c r="AV92" i="10"/>
  <c r="AW25" i="2"/>
  <c r="AZ59" i="2"/>
  <c r="AX110" i="13"/>
  <c r="AR34" i="11"/>
  <c r="AR34" i="10" s="1"/>
  <c r="AT32" i="1"/>
  <c r="AR33" i="10"/>
  <c r="AV90" i="9"/>
  <c r="AU98" i="9"/>
  <c r="AW117" i="1" s="1"/>
  <c r="AU99" i="9"/>
  <c r="AT324" i="9"/>
  <c r="AV260" i="2"/>
  <c r="AT326" i="9"/>
  <c r="AV131" i="1" s="1"/>
  <c r="AW5" i="12"/>
  <c r="AX52" i="2"/>
  <c r="AW12" i="12"/>
  <c r="AW13" i="12" s="1"/>
  <c r="AV14" i="12"/>
  <c r="AW95" i="14"/>
  <c r="AY159" i="2"/>
  <c r="AW97" i="14"/>
  <c r="AS98" i="10"/>
  <c r="AS50" i="16"/>
  <c r="AU82" i="1"/>
  <c r="AY248" i="2"/>
  <c r="AY238" i="2" s="1"/>
  <c r="AY13" i="2" s="1"/>
  <c r="AW128" i="9"/>
  <c r="AU263" i="9"/>
  <c r="AU217" i="9"/>
  <c r="AT117" i="17"/>
  <c r="AT53" i="17" s="1"/>
  <c r="AS126" i="17"/>
  <c r="AS124" i="10"/>
  <c r="AT117" i="10" s="1"/>
  <c r="AT53" i="10" s="1"/>
  <c r="AT54" i="10" s="1"/>
  <c r="AT124" i="17"/>
  <c r="AT125" i="17" s="1"/>
  <c r="AT125" i="10" s="1"/>
  <c r="AU105" i="2"/>
  <c r="AU28" i="2" s="1"/>
  <c r="AV108" i="15"/>
  <c r="AX140" i="2"/>
  <c r="AV127" i="12"/>
  <c r="AV129" i="12"/>
  <c r="AZ44" i="11"/>
  <c r="AZ37" i="11"/>
  <c r="AY46" i="11"/>
  <c r="AZ45" i="11"/>
  <c r="AW144" i="15"/>
  <c r="AX137" i="15"/>
  <c r="AX138" i="13"/>
  <c r="AW77" i="16"/>
  <c r="AX69" i="16" s="1"/>
  <c r="AT42" i="9"/>
  <c r="AS51" i="9"/>
  <c r="AY127" i="2"/>
  <c r="AW111" i="11"/>
  <c r="AW85" i="9"/>
  <c r="AV95" i="9"/>
  <c r="AW92" i="9"/>
  <c r="AV94" i="9"/>
  <c r="AX215" i="2"/>
  <c r="AV133" i="9"/>
  <c r="AQ29" i="3"/>
  <c r="AR29" i="3" s="1"/>
  <c r="AR23" i="3" s="1"/>
  <c r="AQ101" i="3"/>
  <c r="AQ99" i="3" s="1"/>
  <c r="AU35" i="3"/>
  <c r="AV114" i="2"/>
  <c r="AV11" i="2" s="1"/>
  <c r="AW49" i="15"/>
  <c r="AW50" i="15" s="1"/>
  <c r="AW47" i="15"/>
  <c r="AW48" i="15" s="1"/>
  <c r="AY81" i="3"/>
  <c r="AW96" i="15"/>
  <c r="AU125" i="1"/>
  <c r="AU123" i="1" s="1"/>
  <c r="AW73" i="3"/>
  <c r="AU128" i="14"/>
  <c r="AT16" i="2"/>
  <c r="AW48" i="9"/>
  <c r="AW49" i="9" s="1"/>
  <c r="AW50" i="9"/>
  <c r="AW130" i="13"/>
  <c r="AY58" i="1"/>
  <c r="AU110" i="16"/>
  <c r="AW92" i="2"/>
  <c r="AU25" i="3"/>
  <c r="AW92" i="16"/>
  <c r="AU47" i="12"/>
  <c r="AU49" i="12"/>
  <c r="AW134" i="2"/>
  <c r="AX257" i="2"/>
  <c r="AX237" i="2" s="1"/>
  <c r="AV276" i="9"/>
  <c r="AX140" i="12"/>
  <c r="AX141" i="12" s="1"/>
  <c r="AX69" i="14"/>
  <c r="AX76" i="14"/>
  <c r="AX77" i="14" s="1"/>
  <c r="AW78" i="14"/>
  <c r="AY68" i="2"/>
  <c r="AV81" i="14"/>
  <c r="AX158" i="2"/>
  <c r="AV79" i="14"/>
  <c r="AV62" i="14"/>
  <c r="AV56" i="14" s="1"/>
  <c r="AX62" i="1"/>
  <c r="AU66" i="1"/>
  <c r="AU63" i="1" s="1"/>
  <c r="AU61" i="1" s="1"/>
  <c r="AS65" i="14"/>
  <c r="AS57" i="14" s="1"/>
  <c r="AX250" i="2"/>
  <c r="AV160" i="9"/>
  <c r="AS58" i="9"/>
  <c r="AS57" i="9"/>
  <c r="AU101" i="12"/>
  <c r="AU53" i="12" s="1"/>
  <c r="AU108" i="12"/>
  <c r="AV174" i="2"/>
  <c r="AV119" i="2" s="1"/>
  <c r="AT145" i="15"/>
  <c r="AT142" i="10"/>
  <c r="AT143" i="15"/>
  <c r="AV82" i="13"/>
  <c r="AV66" i="13" s="1"/>
  <c r="AV58" i="13" s="1"/>
  <c r="AX54" i="1"/>
  <c r="AX53" i="1" s="1"/>
  <c r="AV65" i="13"/>
  <c r="AV57" i="13" s="1"/>
  <c r="AU18" i="11"/>
  <c r="AV124" i="2"/>
  <c r="AV48" i="14"/>
  <c r="AX67" i="3"/>
  <c r="AT34" i="15"/>
  <c r="AV72" i="1"/>
  <c r="AV116" i="1"/>
  <c r="AT66" i="9"/>
  <c r="BA58" i="2"/>
  <c r="AY94" i="13"/>
  <c r="AV111" i="1"/>
  <c r="BA80" i="2"/>
  <c r="AY94" i="15"/>
  <c r="AZ85" i="15"/>
  <c r="AZ92" i="15"/>
  <c r="AZ93" i="15"/>
  <c r="AV145" i="13"/>
  <c r="AU109" i="16"/>
  <c r="AV108" i="16" s="1"/>
  <c r="AT42" i="8"/>
  <c r="AS51" i="8"/>
  <c r="AT136" i="3"/>
  <c r="AT261" i="9"/>
  <c r="AT228" i="9"/>
  <c r="AT229" i="9" s="1"/>
  <c r="AW64" i="1"/>
  <c r="AU82" i="14"/>
  <c r="AU71" i="1"/>
  <c r="AU26" i="3"/>
  <c r="BC138" i="12"/>
  <c r="AP58" i="17"/>
  <c r="AP66" i="10"/>
  <c r="AP58" i="10" s="1"/>
  <c r="AU234" i="2"/>
  <c r="AU232" i="2" s="1"/>
  <c r="AV42" i="1"/>
  <c r="AU79" i="1"/>
  <c r="AU29" i="1" s="1"/>
  <c r="AU16" i="1" s="1"/>
  <c r="AS146" i="15"/>
  <c r="AS146" i="10" s="1"/>
  <c r="AS145" i="10"/>
  <c r="AW12" i="11"/>
  <c r="AW13" i="11" s="1"/>
  <c r="AV54" i="11"/>
  <c r="AV127" i="14"/>
  <c r="AX162" i="2"/>
  <c r="AV129" i="14"/>
  <c r="AV21" i="15"/>
  <c r="AZ164" i="2"/>
  <c r="AX17" i="14"/>
  <c r="AX15" i="14"/>
  <c r="AU61" i="9"/>
  <c r="AU60" i="9"/>
  <c r="AT49" i="16"/>
  <c r="AV178" i="2"/>
  <c r="AV177" i="2" s="1"/>
  <c r="AT47" i="16"/>
  <c r="AV15" i="13"/>
  <c r="AX153" i="2"/>
  <c r="AV17" i="13"/>
  <c r="AV239" i="2"/>
  <c r="AS66" i="11"/>
  <c r="AS82" i="10"/>
  <c r="AX133" i="13"/>
  <c r="AW142" i="13"/>
  <c r="AY152" i="2" s="1"/>
  <c r="AY62" i="2"/>
  <c r="AX140" i="13"/>
  <c r="AX141" i="13"/>
  <c r="AW59" i="1"/>
  <c r="AU146" i="13"/>
  <c r="AX70" i="3"/>
  <c r="AV96" i="14"/>
  <c r="AT112" i="16"/>
  <c r="AT113" i="16"/>
  <c r="AT114" i="16"/>
  <c r="AT66" i="16" s="1"/>
  <c r="AV93" i="3"/>
  <c r="AV90" i="3" s="1"/>
  <c r="AY206" i="2"/>
  <c r="AY109" i="9"/>
  <c r="AX111" i="9"/>
  <c r="AY108" i="9"/>
  <c r="AY101" i="9"/>
  <c r="AZ216" i="2"/>
  <c r="AX110" i="9"/>
  <c r="AW47" i="8"/>
  <c r="AX44" i="8"/>
  <c r="AX37" i="8"/>
  <c r="AX45" i="8"/>
  <c r="AW46" i="8"/>
  <c r="AT63" i="14"/>
  <c r="AT64" i="14" s="1"/>
  <c r="AW40" i="3"/>
  <c r="AU128" i="11"/>
  <c r="AT37" i="10"/>
  <c r="AT44" i="13"/>
  <c r="AT45" i="13" s="1"/>
  <c r="AT45" i="10" s="1"/>
  <c r="AX38" i="3"/>
  <c r="AV114" i="11"/>
  <c r="AV112" i="11"/>
  <c r="AV113" i="11"/>
  <c r="AX36" i="1" s="1"/>
  <c r="AQ65" i="10"/>
  <c r="AQ57" i="10" s="1"/>
  <c r="AX77" i="13"/>
  <c r="AY76" i="13" s="1"/>
  <c r="AU79" i="11"/>
  <c r="AU81" i="11"/>
  <c r="AW125" i="2"/>
  <c r="AU62" i="11"/>
  <c r="AU16" i="13"/>
  <c r="AW64" i="3"/>
  <c r="AT62" i="12"/>
  <c r="AT56" i="12" s="1"/>
  <c r="AX44" i="14"/>
  <c r="AX45" i="14"/>
  <c r="AX37" i="14"/>
  <c r="AW46" i="14"/>
  <c r="AY66" i="2"/>
  <c r="AU77" i="9"/>
  <c r="AV69" i="9" s="1"/>
  <c r="AQ130" i="10"/>
  <c r="AQ66" i="17"/>
  <c r="AU97" i="11"/>
  <c r="AU95" i="11"/>
  <c r="AW126" i="2"/>
  <c r="AW114" i="2" s="1"/>
  <c r="AU94" i="10"/>
  <c r="AV145" i="14"/>
  <c r="AX109" i="13"/>
  <c r="AY101" i="13" s="1"/>
  <c r="AT34" i="3"/>
  <c r="AR32" i="11"/>
  <c r="AR31" i="10"/>
  <c r="AT61" i="9"/>
  <c r="AU54" i="9"/>
  <c r="AT60" i="9"/>
  <c r="AT56" i="9" s="1"/>
  <c r="AT54" i="9"/>
  <c r="AT30" i="3"/>
  <c r="AR144" i="10"/>
  <c r="AZ69" i="2"/>
  <c r="AY92" i="14"/>
  <c r="AX94" i="14"/>
  <c r="AY85" i="14"/>
  <c r="AY144" i="12"/>
  <c r="AZ137" i="12"/>
  <c r="AU24" i="1"/>
  <c r="AU11" i="1" s="1"/>
  <c r="AV258" i="9"/>
  <c r="AV259" i="9"/>
  <c r="AW256" i="9"/>
  <c r="AW257" i="9" s="1"/>
  <c r="AV249" i="9"/>
  <c r="AX225" i="2"/>
  <c r="AU277" i="9"/>
  <c r="AU137" i="3"/>
  <c r="AU117" i="3" s="1"/>
  <c r="AU278" i="9"/>
  <c r="AW128" i="1" s="1"/>
  <c r="AW108" i="1" s="1"/>
  <c r="AS60" i="17"/>
  <c r="AS61" i="17"/>
  <c r="AS61" i="10" s="1"/>
  <c r="AT54" i="17"/>
  <c r="AU211" i="2"/>
  <c r="AU111" i="15"/>
  <c r="AW171" i="2"/>
  <c r="AU96" i="9"/>
  <c r="AW246" i="2"/>
  <c r="AS54" i="10"/>
  <c r="AX54" i="13"/>
  <c r="AT12" i="3"/>
  <c r="AU223" i="2"/>
  <c r="AU221" i="2" s="1"/>
  <c r="AS226" i="9"/>
  <c r="AQ64" i="17"/>
  <c r="AQ63" i="10"/>
  <c r="AQ64" i="10" s="1"/>
  <c r="AX138" i="11"/>
  <c r="BF41" i="9"/>
  <c r="AT100" i="2"/>
  <c r="AR60" i="10"/>
  <c r="AY45" i="9"/>
  <c r="AX46" i="9"/>
  <c r="AX47" i="9"/>
  <c r="AY44" i="9"/>
  <c r="AY37" i="9"/>
  <c r="AU74" i="8"/>
  <c r="AT83" i="8"/>
  <c r="AQ8" i="3"/>
  <c r="AR8" i="3" s="1"/>
  <c r="AY141" i="2"/>
  <c r="AW145" i="12"/>
  <c r="AU128" i="12"/>
  <c r="AW51" i="3"/>
  <c r="AT51" i="1"/>
  <c r="AU113" i="3"/>
  <c r="AX149" i="9"/>
  <c r="AW158" i="9"/>
  <c r="AY219" i="2"/>
  <c r="AX156" i="9"/>
  <c r="AX157" i="9"/>
  <c r="AW159" i="9"/>
  <c r="AU115" i="1"/>
  <c r="AU113" i="1" s="1"/>
  <c r="AU106" i="1"/>
  <c r="AU105" i="1" s="1"/>
  <c r="AU103" i="1" s="1"/>
  <c r="AU141" i="15"/>
  <c r="AU141" i="10" s="1"/>
  <c r="AT56" i="11"/>
  <c r="AU69" i="15"/>
  <c r="AU53" i="15" s="1"/>
  <c r="AV125" i="3"/>
  <c r="AT81" i="9"/>
  <c r="AT64" i="9"/>
  <c r="AT65" i="9" s="1"/>
  <c r="AY93" i="13"/>
  <c r="AZ92" i="13" s="1"/>
  <c r="AU82" i="8"/>
  <c r="AW138" i="1" s="1"/>
  <c r="AW147" i="3"/>
  <c r="AU81" i="8"/>
  <c r="AQ15" i="2"/>
  <c r="AQ112" i="2"/>
  <c r="AY144" i="16"/>
  <c r="AZ137" i="16"/>
  <c r="AZ170" i="2"/>
  <c r="AX95" i="15"/>
  <c r="AX97" i="15"/>
  <c r="AW144" i="13"/>
  <c r="AW143" i="13" s="1"/>
  <c r="AY63" i="3" s="1"/>
  <c r="AX137" i="13"/>
  <c r="AT117" i="3"/>
  <c r="AT29" i="1"/>
  <c r="AT74" i="9"/>
  <c r="AS83" i="9"/>
  <c r="AS67" i="9" s="1"/>
  <c r="AW92" i="3"/>
  <c r="AU96" i="16"/>
  <c r="AV127" i="1"/>
  <c r="AV125" i="1" s="1"/>
  <c r="AT230" i="9"/>
  <c r="AV108" i="1"/>
  <c r="AW69" i="3"/>
  <c r="AU80" i="14"/>
  <c r="AU63" i="14"/>
  <c r="AU64" i="14" s="1"/>
  <c r="AS114" i="10"/>
  <c r="AX129" i="2"/>
  <c r="AV129" i="11"/>
  <c r="AV127" i="11"/>
  <c r="AW31" i="12"/>
  <c r="AW33" i="12"/>
  <c r="AW34" i="12" s="1"/>
  <c r="AV126" i="3"/>
  <c r="AT97" i="9"/>
  <c r="AW33" i="17"/>
  <c r="AY189" i="2"/>
  <c r="AW31" i="17"/>
  <c r="AW111" i="17"/>
  <c r="AY193" i="2"/>
  <c r="AW48" i="17"/>
  <c r="AY46" i="17"/>
  <c r="AZ44" i="17"/>
  <c r="AZ45" i="17"/>
  <c r="AZ37" i="17"/>
  <c r="AX95" i="1"/>
  <c r="AV98" i="17"/>
  <c r="AX78" i="17"/>
  <c r="AY76" i="17"/>
  <c r="AY77" i="17" s="1"/>
  <c r="AZ101" i="2"/>
  <c r="AY69" i="17"/>
  <c r="AY141" i="17"/>
  <c r="AY140" i="17"/>
  <c r="AX142" i="17"/>
  <c r="AY133" i="17"/>
  <c r="AZ106" i="2"/>
  <c r="AV32" i="17"/>
  <c r="AX100" i="3"/>
  <c r="AW81" i="17"/>
  <c r="AY191" i="2"/>
  <c r="AW79" i="17"/>
  <c r="AX99" i="1"/>
  <c r="AV146" i="17"/>
  <c r="AX49" i="17"/>
  <c r="AX47" i="17"/>
  <c r="AX94" i="17"/>
  <c r="AY92" i="17"/>
  <c r="AY93" i="17" s="1"/>
  <c r="AZ102" i="2"/>
  <c r="AY85" i="17"/>
  <c r="AY28" i="17"/>
  <c r="AY29" i="17" s="1"/>
  <c r="AX30" i="17"/>
  <c r="AZ99" i="2"/>
  <c r="AY21" i="17"/>
  <c r="AV113" i="17"/>
  <c r="AX104" i="3"/>
  <c r="AV114" i="17"/>
  <c r="AV112" i="17"/>
  <c r="AW50" i="17"/>
  <c r="AX107" i="3"/>
  <c r="AW97" i="17"/>
  <c r="AW95" i="17"/>
  <c r="AY192" i="2"/>
  <c r="AY108" i="17"/>
  <c r="AY109" i="17" s="1"/>
  <c r="AX110" i="17"/>
  <c r="AZ103" i="2"/>
  <c r="AY101" i="17"/>
  <c r="AX102" i="3"/>
  <c r="AV80" i="17"/>
  <c r="AX94" i="1"/>
  <c r="AV82" i="17"/>
  <c r="AW145" i="17"/>
  <c r="AW143" i="17"/>
  <c r="AY196" i="2"/>
  <c r="AW96" i="1"/>
  <c r="AV34" i="17"/>
  <c r="AV96" i="17"/>
  <c r="AX103" i="3"/>
  <c r="AX124" i="14" l="1"/>
  <c r="AX125" i="14" s="1"/>
  <c r="AX117" i="14"/>
  <c r="AX133" i="14"/>
  <c r="AX140" i="14"/>
  <c r="AV21" i="13"/>
  <c r="AU30" i="13"/>
  <c r="AU29" i="13"/>
  <c r="AV28" i="13" s="1"/>
  <c r="AX117" i="16"/>
  <c r="AX124" i="16"/>
  <c r="AX125" i="16" s="1"/>
  <c r="AW78" i="1"/>
  <c r="AU130" i="15"/>
  <c r="AY40" i="2"/>
  <c r="AW142" i="11"/>
  <c r="AX96" i="2"/>
  <c r="AV14" i="16"/>
  <c r="AT82" i="12"/>
  <c r="AV44" i="1"/>
  <c r="AW127" i="15"/>
  <c r="AY173" i="2"/>
  <c r="AW129" i="15"/>
  <c r="AY39" i="2"/>
  <c r="AX25" i="2"/>
  <c r="AT81" i="10"/>
  <c r="AV133" i="15"/>
  <c r="AS222" i="9"/>
  <c r="AW145" i="14"/>
  <c r="AV76" i="15"/>
  <c r="AV77" i="15" s="1"/>
  <c r="AV77" i="10" s="1"/>
  <c r="AX124" i="12"/>
  <c r="AU128" i="15"/>
  <c r="AW84" i="3"/>
  <c r="AU46" i="3"/>
  <c r="AU44" i="3" s="1"/>
  <c r="AV81" i="12"/>
  <c r="AV79" i="12"/>
  <c r="AX136" i="2"/>
  <c r="AT31" i="13"/>
  <c r="AT32" i="13" s="1"/>
  <c r="AT33" i="13"/>
  <c r="AT34" i="13" s="1"/>
  <c r="AR31" i="8"/>
  <c r="AR30" i="8"/>
  <c r="AS21" i="8"/>
  <c r="AT267" i="2"/>
  <c r="AT266" i="2" s="1"/>
  <c r="AX124" i="15"/>
  <c r="AX125" i="15"/>
  <c r="AW141" i="11"/>
  <c r="AV13" i="16"/>
  <c r="AW5" i="16" s="1"/>
  <c r="AQ145" i="3"/>
  <c r="AQ33" i="8"/>
  <c r="AX117" i="15"/>
  <c r="AV146" i="12"/>
  <c r="AX49" i="1"/>
  <c r="AW77" i="12"/>
  <c r="AV37" i="16"/>
  <c r="AU26" i="9"/>
  <c r="AT35" i="9"/>
  <c r="AV15" i="15"/>
  <c r="AX175" i="2"/>
  <c r="AV17" i="15"/>
  <c r="AV18" i="15" s="1"/>
  <c r="AU122" i="9"/>
  <c r="AT131" i="9"/>
  <c r="AX49" i="11"/>
  <c r="AX50" i="11" s="1"/>
  <c r="AX47" i="11"/>
  <c r="AX48" i="11" s="1"/>
  <c r="AW125" i="11"/>
  <c r="AX124" i="11" s="1"/>
  <c r="AW145" i="13"/>
  <c r="AY59" i="1" s="1"/>
  <c r="AU76" i="10"/>
  <c r="AV69" i="10" s="1"/>
  <c r="AV24" i="1"/>
  <c r="AU78" i="15"/>
  <c r="AU78" i="10" s="1"/>
  <c r="AX273" i="9"/>
  <c r="AV94" i="12"/>
  <c r="AV78" i="8"/>
  <c r="AX125" i="12"/>
  <c r="AY124" i="12" s="1"/>
  <c r="AW78" i="12"/>
  <c r="AY46" i="2"/>
  <c r="AX69" i="12"/>
  <c r="AW13" i="15"/>
  <c r="AX5" i="15" s="1"/>
  <c r="AY85" i="2"/>
  <c r="AW14" i="15"/>
  <c r="AV304" i="9"/>
  <c r="AW228" i="2"/>
  <c r="AU307" i="9"/>
  <c r="AU306" i="9"/>
  <c r="AV129" i="15"/>
  <c r="AV127" i="15"/>
  <c r="AX173" i="2"/>
  <c r="AW208" i="2"/>
  <c r="AV140" i="9"/>
  <c r="AU142" i="9"/>
  <c r="AU17" i="16"/>
  <c r="AU18" i="16" s="1"/>
  <c r="AU15" i="16"/>
  <c r="AW186" i="2"/>
  <c r="AQ135" i="1"/>
  <c r="AR136" i="1"/>
  <c r="AR135" i="1" s="1"/>
  <c r="AU231" i="9"/>
  <c r="AV69" i="15"/>
  <c r="AW69" i="16"/>
  <c r="AW136" i="2"/>
  <c r="AU79" i="12"/>
  <c r="AU81" i="12"/>
  <c r="AT309" i="9"/>
  <c r="AT139" i="3"/>
  <c r="AT119" i="3" s="1"/>
  <c r="AX39" i="1"/>
  <c r="AV146" i="11"/>
  <c r="AV47" i="3"/>
  <c r="AT80" i="12"/>
  <c r="AQ271" i="2"/>
  <c r="AR272" i="2"/>
  <c r="AR271" i="2" s="1"/>
  <c r="AT311" i="9"/>
  <c r="AT231" i="9" s="1"/>
  <c r="AT217" i="9"/>
  <c r="AU146" i="12"/>
  <c r="AW49" i="1"/>
  <c r="AP7" i="3"/>
  <c r="AS5" i="17"/>
  <c r="AR92" i="1"/>
  <c r="AR91" i="1" s="1"/>
  <c r="AQ21" i="1"/>
  <c r="AQ31" i="3"/>
  <c r="AQ16" i="10"/>
  <c r="AR15" i="17"/>
  <c r="AT197" i="2"/>
  <c r="AT120" i="2" s="1"/>
  <c r="AT17" i="2" s="1"/>
  <c r="AR17" i="17"/>
  <c r="AR14" i="10"/>
  <c r="AS12" i="17"/>
  <c r="AQ17" i="2"/>
  <c r="AR17" i="2" s="1"/>
  <c r="AR120" i="2"/>
  <c r="AQ9" i="2"/>
  <c r="AR15" i="2"/>
  <c r="AQ110" i="2"/>
  <c r="AR112" i="2"/>
  <c r="AR110" i="2" s="1"/>
  <c r="AV59" i="9"/>
  <c r="AV53" i="9"/>
  <c r="AW94" i="12"/>
  <c r="AY47" i="2"/>
  <c r="AX88" i="2"/>
  <c r="AV46" i="16"/>
  <c r="AV194" i="9"/>
  <c r="AV195" i="9"/>
  <c r="AX222" i="2"/>
  <c r="AY269" i="2"/>
  <c r="AW79" i="8"/>
  <c r="AY30" i="12"/>
  <c r="AY29" i="12"/>
  <c r="AZ21" i="12" s="1"/>
  <c r="AV110" i="16"/>
  <c r="AX92" i="2"/>
  <c r="AY78" i="13"/>
  <c r="BA57" i="2"/>
  <c r="AW61" i="14"/>
  <c r="AW60" i="14"/>
  <c r="AY67" i="2" s="1"/>
  <c r="AW54" i="14"/>
  <c r="AY212" i="2"/>
  <c r="AW31" i="9"/>
  <c r="BB58" i="2"/>
  <c r="AZ94" i="13"/>
  <c r="AZ93" i="13"/>
  <c r="AW32" i="12"/>
  <c r="AU74" i="9"/>
  <c r="AT83" i="9"/>
  <c r="AT23" i="2"/>
  <c r="AT21" i="2" s="1"/>
  <c r="AT98" i="2"/>
  <c r="BA137" i="12"/>
  <c r="AZ144" i="12"/>
  <c r="AR32" i="10"/>
  <c r="AT22" i="3"/>
  <c r="AX69" i="1"/>
  <c r="AV146" i="14"/>
  <c r="AU98" i="11"/>
  <c r="AW35" i="1"/>
  <c r="AU97" i="10"/>
  <c r="AT50" i="16"/>
  <c r="AV82" i="1"/>
  <c r="AU50" i="12"/>
  <c r="AU81" i="1"/>
  <c r="AY70" i="3"/>
  <c r="AW96" i="14"/>
  <c r="AW78" i="11"/>
  <c r="AY35" i="2"/>
  <c r="AY146" i="2"/>
  <c r="AX57" i="3"/>
  <c r="AX34" i="2"/>
  <c r="AZ117" i="13"/>
  <c r="AW13" i="3"/>
  <c r="AZ137" i="17"/>
  <c r="AY144" i="17"/>
  <c r="AX111" i="11"/>
  <c r="AZ127" i="2"/>
  <c r="AY45" i="15"/>
  <c r="AW178" i="2"/>
  <c r="AU47" i="16"/>
  <c r="AU49" i="16"/>
  <c r="AW127" i="12"/>
  <c r="AW129" i="12"/>
  <c r="AY140" i="2"/>
  <c r="AZ144" i="16"/>
  <c r="BA137" i="16"/>
  <c r="AZ219" i="2"/>
  <c r="AY149" i="9"/>
  <c r="AY156" i="9"/>
  <c r="AX158" i="9"/>
  <c r="AX159" i="9"/>
  <c r="AU83" i="8"/>
  <c r="AV74" i="8"/>
  <c r="AU100" i="2"/>
  <c r="AS60" i="10"/>
  <c r="BA69" i="2"/>
  <c r="AY94" i="14"/>
  <c r="AW124" i="2"/>
  <c r="AX47" i="8"/>
  <c r="AX46" i="8"/>
  <c r="AY44" i="8"/>
  <c r="AY37" i="8"/>
  <c r="AZ101" i="9"/>
  <c r="AY111" i="9"/>
  <c r="AZ108" i="9"/>
  <c r="AZ109" i="9" s="1"/>
  <c r="BA216" i="2"/>
  <c r="AY110" i="9"/>
  <c r="AT48" i="16"/>
  <c r="AV89" i="3"/>
  <c r="AV88" i="3" s="1"/>
  <c r="AV128" i="14"/>
  <c r="AX73" i="3"/>
  <c r="AU12" i="3"/>
  <c r="AU42" i="8"/>
  <c r="AT51" i="8"/>
  <c r="AY95" i="13"/>
  <c r="BA148" i="2"/>
  <c r="AY97" i="13"/>
  <c r="AT57" i="9"/>
  <c r="AT58" i="9"/>
  <c r="AU60" i="12"/>
  <c r="AU61" i="12"/>
  <c r="AU54" i="12"/>
  <c r="AV101" i="16"/>
  <c r="AV53" i="16" s="1"/>
  <c r="AU10" i="3"/>
  <c r="AY49" i="11"/>
  <c r="AY50" i="11" s="1"/>
  <c r="AY47" i="11"/>
  <c r="AY48" i="11" s="1"/>
  <c r="AV130" i="12"/>
  <c r="AX48" i="1"/>
  <c r="AT60" i="17"/>
  <c r="AT61" i="17"/>
  <c r="AT61" i="10" s="1"/>
  <c r="AY128" i="3"/>
  <c r="AW129" i="9"/>
  <c r="AW98" i="14"/>
  <c r="AY65" i="1"/>
  <c r="AT140" i="3"/>
  <c r="AT325" i="9"/>
  <c r="AX111" i="13"/>
  <c r="AZ149" i="2"/>
  <c r="AV95" i="11"/>
  <c r="AX126" i="2"/>
  <c r="AV97" i="11"/>
  <c r="AV94" i="10"/>
  <c r="AW71" i="3"/>
  <c r="AU114" i="14"/>
  <c r="AU66" i="14" s="1"/>
  <c r="AU112" i="14"/>
  <c r="AU113" i="14"/>
  <c r="AV76" i="10"/>
  <c r="AW69" i="10" s="1"/>
  <c r="AW77" i="11"/>
  <c r="AY185" i="2"/>
  <c r="AW145" i="16"/>
  <c r="AW143" i="16"/>
  <c r="AY96" i="3" s="1"/>
  <c r="AX135" i="3"/>
  <c r="AX245" i="9"/>
  <c r="AV252" i="2"/>
  <c r="AV233" i="2"/>
  <c r="AX88" i="1"/>
  <c r="AV130" i="16"/>
  <c r="BB74" i="2"/>
  <c r="BA5" i="14"/>
  <c r="AZ14" i="14"/>
  <c r="BA12" i="14"/>
  <c r="AV16" i="11"/>
  <c r="AX42" i="3"/>
  <c r="AX202" i="2"/>
  <c r="AW21" i="9"/>
  <c r="AT82" i="15"/>
  <c r="AT66" i="15" s="1"/>
  <c r="AV74" i="1"/>
  <c r="AT65" i="15"/>
  <c r="AT57" i="15" s="1"/>
  <c r="AT57" i="11"/>
  <c r="AV141" i="15"/>
  <c r="AV141" i="10" s="1"/>
  <c r="AT114" i="12"/>
  <c r="AT114" i="10" s="1"/>
  <c r="AT112" i="12"/>
  <c r="AV49" i="3"/>
  <c r="AT113" i="12"/>
  <c r="AT111" i="10"/>
  <c r="AT112" i="10" s="1"/>
  <c r="AW46" i="12"/>
  <c r="AX44" i="12"/>
  <c r="AX45" i="12"/>
  <c r="AX37" i="12"/>
  <c r="AY44" i="2"/>
  <c r="AV76" i="9"/>
  <c r="AY137" i="9"/>
  <c r="AT98" i="1"/>
  <c r="AR130" i="17"/>
  <c r="AR129" i="10"/>
  <c r="AR65" i="17"/>
  <c r="AW127" i="1"/>
  <c r="AZ248" i="2"/>
  <c r="AZ238" i="2" s="1"/>
  <c r="AZ13" i="2" s="1"/>
  <c r="AX128" i="9"/>
  <c r="AT12" i="1"/>
  <c r="AX81" i="13"/>
  <c r="AZ147" i="2"/>
  <c r="AZ146" i="2" s="1"/>
  <c r="AX79" i="13"/>
  <c r="AX62" i="13"/>
  <c r="AX56" i="13" s="1"/>
  <c r="AU122" i="3"/>
  <c r="AS48" i="13"/>
  <c r="AU56" i="3"/>
  <c r="AS47" i="10"/>
  <c r="AS48" i="10" s="1"/>
  <c r="AZ73" i="2"/>
  <c r="AX142" i="14"/>
  <c r="AZ163" i="2" s="1"/>
  <c r="AX13" i="2"/>
  <c r="BA240" i="9"/>
  <c r="BA241" i="9"/>
  <c r="BB224" i="2"/>
  <c r="AZ243" i="9"/>
  <c r="AZ242" i="9"/>
  <c r="AZ233" i="9"/>
  <c r="AW253" i="2"/>
  <c r="AU196" i="9"/>
  <c r="AU198" i="9"/>
  <c r="AW124" i="1" s="1"/>
  <c r="BA41" i="8"/>
  <c r="AS31" i="11"/>
  <c r="AS33" i="11"/>
  <c r="AU123" i="2"/>
  <c r="AS30" i="10"/>
  <c r="AZ124" i="13"/>
  <c r="AZ125" i="13" s="1"/>
  <c r="AY127" i="13"/>
  <c r="BA151" i="2"/>
  <c r="AY129" i="13"/>
  <c r="AX92" i="3"/>
  <c r="AV96" i="16"/>
  <c r="AW93" i="12"/>
  <c r="AX85" i="12" s="1"/>
  <c r="AW53" i="3"/>
  <c r="AU16" i="12"/>
  <c r="AQ15" i="1"/>
  <c r="AQ22" i="1"/>
  <c r="AV107" i="1"/>
  <c r="AX274" i="2"/>
  <c r="AV80" i="8"/>
  <c r="AW108" i="14"/>
  <c r="AX49" i="15"/>
  <c r="AX50" i="15" s="1"/>
  <c r="AX47" i="15"/>
  <c r="AX48" i="15" s="1"/>
  <c r="AW87" i="2"/>
  <c r="AS58" i="16"/>
  <c r="AX126" i="12"/>
  <c r="AZ50" i="2"/>
  <c r="AW28" i="15"/>
  <c r="AW29" i="15" s="1"/>
  <c r="AV124" i="3"/>
  <c r="AV115" i="3"/>
  <c r="AV263" i="9"/>
  <c r="AX95" i="14"/>
  <c r="AX97" i="14"/>
  <c r="AZ159" i="2"/>
  <c r="AT62" i="9"/>
  <c r="AV213" i="2"/>
  <c r="AY45" i="14"/>
  <c r="AY44" i="14"/>
  <c r="AX46" i="14"/>
  <c r="AY37" i="14"/>
  <c r="AZ66" i="2"/>
  <c r="AU80" i="11"/>
  <c r="AW36" i="3"/>
  <c r="AU63" i="11"/>
  <c r="AX12" i="11"/>
  <c r="AW14" i="11"/>
  <c r="AX5" i="11"/>
  <c r="AY41" i="2"/>
  <c r="AV278" i="9"/>
  <c r="AX128" i="1" s="1"/>
  <c r="AV277" i="9"/>
  <c r="AV137" i="3"/>
  <c r="AV117" i="3" s="1"/>
  <c r="AV109" i="16"/>
  <c r="AW101" i="16" s="1"/>
  <c r="AW53" i="16" s="1"/>
  <c r="AW95" i="9"/>
  <c r="AY215" i="2"/>
  <c r="BA44" i="11"/>
  <c r="BA37" i="11"/>
  <c r="BA45" i="11"/>
  <c r="AZ46" i="11"/>
  <c r="AU225" i="9"/>
  <c r="AU224" i="9"/>
  <c r="AW78" i="3"/>
  <c r="AU32" i="15"/>
  <c r="AU25" i="1"/>
  <c r="AU12" i="1" s="1"/>
  <c r="AX108" i="1"/>
  <c r="AV30" i="9"/>
  <c r="AV168" i="2"/>
  <c r="AV166" i="2" s="1"/>
  <c r="AW45" i="1"/>
  <c r="AU98" i="12"/>
  <c r="AY137" i="14"/>
  <c r="AX144" i="14"/>
  <c r="AX143" i="14" s="1"/>
  <c r="AZ74" i="3" s="1"/>
  <c r="AX145" i="14"/>
  <c r="AZ69" i="1" s="1"/>
  <c r="AW114" i="9"/>
  <c r="AW113" i="9"/>
  <c r="AY127" i="3"/>
  <c r="AW202" i="2"/>
  <c r="AU10" i="1"/>
  <c r="AV53" i="15"/>
  <c r="AW85" i="12"/>
  <c r="AW229" i="2"/>
  <c r="AW209" i="2" s="1"/>
  <c r="AV313" i="9"/>
  <c r="AV327" i="9" s="1"/>
  <c r="AU323" i="9"/>
  <c r="AU322" i="9"/>
  <c r="AV320" i="9"/>
  <c r="AV321" i="9" s="1"/>
  <c r="AV93" i="10"/>
  <c r="AW85" i="10" s="1"/>
  <c r="AX98" i="15"/>
  <c r="AZ75" i="1"/>
  <c r="AZ44" i="9"/>
  <c r="AZ45" i="9" s="1"/>
  <c r="AY47" i="9"/>
  <c r="AZ37" i="9"/>
  <c r="AY46" i="9"/>
  <c r="BG41" i="9"/>
  <c r="AW126" i="3"/>
  <c r="AU97" i="9"/>
  <c r="AV260" i="9"/>
  <c r="AV262" i="9"/>
  <c r="AX256" i="2"/>
  <c r="AT33" i="3"/>
  <c r="AV128" i="11"/>
  <c r="AX40" i="3"/>
  <c r="AT16" i="1"/>
  <c r="AX144" i="13"/>
  <c r="AY137" i="13"/>
  <c r="AX96" i="15"/>
  <c r="AZ81" i="3"/>
  <c r="AX48" i="9"/>
  <c r="AX49" i="9" s="1"/>
  <c r="AX50" i="9"/>
  <c r="AY138" i="11"/>
  <c r="AU203" i="2"/>
  <c r="AU201" i="2" s="1"/>
  <c r="AW37" i="3"/>
  <c r="AU96" i="11"/>
  <c r="AU95" i="10"/>
  <c r="AU96" i="10" s="1"/>
  <c r="AU82" i="11"/>
  <c r="AW34" i="1"/>
  <c r="AU65" i="11"/>
  <c r="AW48" i="8"/>
  <c r="AW49" i="8" s="1"/>
  <c r="AW50" i="8"/>
  <c r="AZ247" i="2"/>
  <c r="AX112" i="9"/>
  <c r="AZ62" i="2"/>
  <c r="AY133" i="13"/>
  <c r="AX142" i="13"/>
  <c r="AZ152" i="2" s="1"/>
  <c r="AY140" i="13"/>
  <c r="AY141" i="13" s="1"/>
  <c r="AV18" i="13"/>
  <c r="AX126" i="11"/>
  <c r="AY124" i="11"/>
  <c r="AZ39" i="2"/>
  <c r="AX125" i="11"/>
  <c r="AY117" i="11" s="1"/>
  <c r="AT116" i="3"/>
  <c r="AT134" i="3"/>
  <c r="AX59" i="1"/>
  <c r="AV146" i="13"/>
  <c r="AY95" i="15"/>
  <c r="AY97" i="15"/>
  <c r="BA170" i="2"/>
  <c r="AV106" i="1"/>
  <c r="AV105" i="1" s="1"/>
  <c r="AV115" i="1"/>
  <c r="AV113" i="1" s="1"/>
  <c r="AV79" i="1"/>
  <c r="AT146" i="15"/>
  <c r="AT146" i="10" s="1"/>
  <c r="AT145" i="10"/>
  <c r="AV80" i="14"/>
  <c r="AX69" i="3"/>
  <c r="AZ51" i="2"/>
  <c r="AX142" i="12"/>
  <c r="AY140" i="12"/>
  <c r="AY133" i="12"/>
  <c r="AY91" i="2"/>
  <c r="AW94" i="16"/>
  <c r="AW93" i="9"/>
  <c r="AX85" i="9" s="1"/>
  <c r="AY38" i="3"/>
  <c r="AW114" i="11"/>
  <c r="AW113" i="11"/>
  <c r="AY36" i="1" s="1"/>
  <c r="AW112" i="11"/>
  <c r="AT51" i="9"/>
  <c r="AU42" i="9"/>
  <c r="AY138" i="13"/>
  <c r="AX51" i="3"/>
  <c r="AV128" i="12"/>
  <c r="AU117" i="17"/>
  <c r="AU53" i="17" s="1"/>
  <c r="AU54" i="17" s="1"/>
  <c r="AT126" i="17"/>
  <c r="AV105" i="2"/>
  <c r="AV28" i="2" s="1"/>
  <c r="AU124" i="17"/>
  <c r="AU125" i="17" s="1"/>
  <c r="AU125" i="10" s="1"/>
  <c r="AT124" i="10"/>
  <c r="AU117" i="10" s="1"/>
  <c r="AU53" i="10" s="1"/>
  <c r="AV15" i="12"/>
  <c r="AV17" i="12"/>
  <c r="AX142" i="2"/>
  <c r="AT31" i="1"/>
  <c r="AT63" i="12"/>
  <c r="AT64" i="12" s="1"/>
  <c r="AV79" i="11"/>
  <c r="AV62" i="11"/>
  <c r="AX125" i="2"/>
  <c r="AV81" i="11"/>
  <c r="AW65" i="13"/>
  <c r="AW57" i="13" s="1"/>
  <c r="AY54" i="1"/>
  <c r="AY53" i="1" s="1"/>
  <c r="AW82" i="13"/>
  <c r="AW66" i="13" s="1"/>
  <c r="AT197" i="9"/>
  <c r="AV133" i="3"/>
  <c r="AY138" i="14"/>
  <c r="AY15" i="14"/>
  <c r="BA164" i="2"/>
  <c r="AY17" i="14"/>
  <c r="AU34" i="15"/>
  <c r="AW72" i="1"/>
  <c r="AV18" i="11"/>
  <c r="BF138" i="16"/>
  <c r="AW29" i="9"/>
  <c r="AW30" i="9" s="1"/>
  <c r="AV32" i="9"/>
  <c r="AX243" i="2"/>
  <c r="AV34" i="9"/>
  <c r="AX114" i="1" s="1"/>
  <c r="AT80" i="15"/>
  <c r="AT63" i="15"/>
  <c r="AT64" i="15" s="1"/>
  <c r="AV80" i="3"/>
  <c r="AT66" i="11"/>
  <c r="AV133" i="10"/>
  <c r="AW174" i="2"/>
  <c r="AW119" i="2" s="1"/>
  <c r="AU145" i="15"/>
  <c r="AU142" i="10"/>
  <c r="AU143" i="15"/>
  <c r="AV115" i="2"/>
  <c r="BA25" i="9"/>
  <c r="AV11" i="1"/>
  <c r="AW129" i="3"/>
  <c r="AU145" i="9"/>
  <c r="AV77" i="9"/>
  <c r="AW245" i="2"/>
  <c r="AU80" i="9"/>
  <c r="AU63" i="9"/>
  <c r="AU82" i="9"/>
  <c r="AU96" i="12"/>
  <c r="AW48" i="3"/>
  <c r="AR127" i="10"/>
  <c r="AR128" i="10" s="1"/>
  <c r="AT106" i="3"/>
  <c r="AR128" i="17"/>
  <c r="AR63" i="17"/>
  <c r="AU261" i="9"/>
  <c r="AU136" i="3"/>
  <c r="AY69" i="13"/>
  <c r="AY53" i="13" s="1"/>
  <c r="AS50" i="13"/>
  <c r="AS50" i="10" s="1"/>
  <c r="AS49" i="10"/>
  <c r="AU52" i="1"/>
  <c r="AV44" i="3"/>
  <c r="AY121" i="9"/>
  <c r="AX130" i="9"/>
  <c r="AZ119" i="1" s="1"/>
  <c r="AZ109" i="1" s="1"/>
  <c r="AZ13" i="1" s="1"/>
  <c r="AY247" i="9"/>
  <c r="AV185" i="9"/>
  <c r="AV199" i="9" s="1"/>
  <c r="AV193" i="9"/>
  <c r="AW185" i="9" s="1"/>
  <c r="AW199" i="9" s="1"/>
  <c r="AW129" i="16"/>
  <c r="AY184" i="2"/>
  <c r="AW127" i="16"/>
  <c r="AU21" i="11"/>
  <c r="AV33" i="2"/>
  <c r="AU28" i="11"/>
  <c r="AU29" i="11" s="1"/>
  <c r="AU29" i="10" s="1"/>
  <c r="AT30" i="11"/>
  <c r="AT28" i="10"/>
  <c r="AU21" i="10" s="1"/>
  <c r="AU32" i="2"/>
  <c r="AU22" i="2"/>
  <c r="AW14" i="13"/>
  <c r="AX12" i="13"/>
  <c r="AX5" i="13"/>
  <c r="AY63" i="2"/>
  <c r="AX130" i="13"/>
  <c r="AZ58" i="1"/>
  <c r="AV35" i="3"/>
  <c r="AV24" i="3"/>
  <c r="AW276" i="9"/>
  <c r="AY257" i="2"/>
  <c r="AY108" i="11"/>
  <c r="AX76" i="16"/>
  <c r="AW79" i="16"/>
  <c r="AY180" i="2"/>
  <c r="AW81" i="16"/>
  <c r="AV135" i="2"/>
  <c r="AV133" i="2" s="1"/>
  <c r="AU88" i="3"/>
  <c r="AW77" i="8"/>
  <c r="AW78" i="8" s="1"/>
  <c r="AX160" i="2"/>
  <c r="AX157" i="2" s="1"/>
  <c r="AX155" i="2" s="1"/>
  <c r="AV111" i="14"/>
  <c r="AV63" i="14" s="1"/>
  <c r="AV64" i="14" s="1"/>
  <c r="AX65" i="2"/>
  <c r="AY44" i="15"/>
  <c r="AY21" i="12"/>
  <c r="AV45" i="16"/>
  <c r="AW44" i="16" s="1"/>
  <c r="AW93" i="16"/>
  <c r="AX92" i="16" s="1"/>
  <c r="AX38" i="1"/>
  <c r="AV130" i="11"/>
  <c r="AW160" i="9"/>
  <c r="AY250" i="2"/>
  <c r="AS58" i="11"/>
  <c r="AX16" i="14"/>
  <c r="AZ75" i="3"/>
  <c r="AV130" i="14"/>
  <c r="AX68" i="1"/>
  <c r="AW127" i="11"/>
  <c r="AY129" i="2"/>
  <c r="AW129" i="11"/>
  <c r="AW81" i="14"/>
  <c r="AY158" i="2"/>
  <c r="AW79" i="14"/>
  <c r="AY137" i="15"/>
  <c r="AX144" i="15"/>
  <c r="AX5" i="12"/>
  <c r="AY52" i="2"/>
  <c r="AW14" i="12"/>
  <c r="AX12" i="12"/>
  <c r="AX85" i="11"/>
  <c r="AY36" i="2"/>
  <c r="AY25" i="2" s="1"/>
  <c r="AX92" i="11"/>
  <c r="AW94" i="11"/>
  <c r="AW92" i="10"/>
  <c r="AU78" i="9"/>
  <c r="AX91" i="3"/>
  <c r="AV80" i="16"/>
  <c r="AT190" i="2"/>
  <c r="AT118" i="2"/>
  <c r="AT8" i="2"/>
  <c r="AX89" i="1"/>
  <c r="AV146" i="16"/>
  <c r="AU218" i="9"/>
  <c r="BC73" i="9"/>
  <c r="AZ94" i="2"/>
  <c r="AY125" i="16"/>
  <c r="AX126" i="16"/>
  <c r="AY117" i="16"/>
  <c r="AY124" i="16"/>
  <c r="AT154" i="9"/>
  <c r="AS163" i="9"/>
  <c r="AW69" i="15"/>
  <c r="AW76" i="15"/>
  <c r="AV78" i="15"/>
  <c r="AX79" i="2"/>
  <c r="AX24" i="2" s="1"/>
  <c r="AT64" i="11"/>
  <c r="AV98" i="16"/>
  <c r="AX85" i="1"/>
  <c r="AU18" i="12"/>
  <c r="AW42" i="1"/>
  <c r="AU138" i="9"/>
  <c r="AT147" i="9"/>
  <c r="AT222" i="9"/>
  <c r="AT221" i="9"/>
  <c r="AU61" i="15"/>
  <c r="AV54" i="15"/>
  <c r="AU60" i="15"/>
  <c r="AW78" i="2" s="1"/>
  <c r="AW76" i="2" s="1"/>
  <c r="AU54" i="15"/>
  <c r="AY49" i="1"/>
  <c r="AW146" i="12"/>
  <c r="AW236" i="2"/>
  <c r="AU112" i="15"/>
  <c r="AU114" i="15"/>
  <c r="AW82" i="3"/>
  <c r="AU113" i="15"/>
  <c r="AW76" i="1" s="1"/>
  <c r="AW259" i="9"/>
  <c r="AW258" i="9"/>
  <c r="AW249" i="9"/>
  <c r="AY225" i="2"/>
  <c r="AX256" i="9"/>
  <c r="AX257" i="9" s="1"/>
  <c r="AY93" i="14"/>
  <c r="AZ85" i="14" s="1"/>
  <c r="AQ58" i="17"/>
  <c r="AQ66" i="10"/>
  <c r="AQ58" i="10" s="1"/>
  <c r="AW49" i="14"/>
  <c r="AY156" i="2"/>
  <c r="AW47" i="14"/>
  <c r="AU56" i="11"/>
  <c r="AU37" i="13"/>
  <c r="AU45" i="13"/>
  <c r="AU45" i="10" s="1"/>
  <c r="AU44" i="13"/>
  <c r="AT46" i="13"/>
  <c r="AV55" i="2"/>
  <c r="AV54" i="2" s="1"/>
  <c r="AT44" i="10"/>
  <c r="AU37" i="10" s="1"/>
  <c r="AV86" i="1"/>
  <c r="AV83" i="1" s="1"/>
  <c r="AT65" i="16"/>
  <c r="AT57" i="16" s="1"/>
  <c r="AV16" i="13"/>
  <c r="AX64" i="3"/>
  <c r="AW213" i="2"/>
  <c r="AU62" i="9"/>
  <c r="AX18" i="14"/>
  <c r="BD138" i="12"/>
  <c r="BA93" i="15"/>
  <c r="BA85" i="15"/>
  <c r="AZ94" i="15"/>
  <c r="BA92" i="15"/>
  <c r="BB80" i="2"/>
  <c r="AZ85" i="13"/>
  <c r="AV113" i="2"/>
  <c r="AV85" i="3"/>
  <c r="AT143" i="10"/>
  <c r="AU110" i="12"/>
  <c r="AW48" i="2"/>
  <c r="AW26" i="2" s="1"/>
  <c r="AU108" i="10"/>
  <c r="AU109" i="12"/>
  <c r="AU109" i="10" s="1"/>
  <c r="AV162" i="9"/>
  <c r="AX121" i="1" s="1"/>
  <c r="AV161" i="9"/>
  <c r="AX130" i="3"/>
  <c r="AX64" i="1"/>
  <c r="AV82" i="14"/>
  <c r="AY77" i="14"/>
  <c r="AY69" i="14"/>
  <c r="AX78" i="14"/>
  <c r="AY76" i="14"/>
  <c r="AZ68" i="2"/>
  <c r="AU48" i="12"/>
  <c r="AW45" i="3"/>
  <c r="AU111" i="16"/>
  <c r="AW182" i="2"/>
  <c r="AU62" i="16"/>
  <c r="AU56" i="16" s="1"/>
  <c r="AQ15" i="3"/>
  <c r="AQ23" i="3"/>
  <c r="AQ21" i="3" s="1"/>
  <c r="AX205" i="2"/>
  <c r="AV96" i="9"/>
  <c r="AX246" i="2"/>
  <c r="AX236" i="2" s="1"/>
  <c r="AV110" i="15"/>
  <c r="AX81" i="2"/>
  <c r="AU195" i="2"/>
  <c r="AS126" i="10"/>
  <c r="AS127" i="17"/>
  <c r="AS129" i="17"/>
  <c r="AS62" i="17"/>
  <c r="AV240" i="2"/>
  <c r="AV99" i="9"/>
  <c r="AW90" i="9"/>
  <c r="AV98" i="9"/>
  <c r="AX117" i="1" s="1"/>
  <c r="AY108" i="13"/>
  <c r="AV46" i="3"/>
  <c r="AW53" i="11"/>
  <c r="AW80" i="13"/>
  <c r="AY58" i="3"/>
  <c r="AY57" i="3" s="1"/>
  <c r="AW63" i="13"/>
  <c r="AW64" i="13" s="1"/>
  <c r="AY133" i="16"/>
  <c r="AY140" i="16"/>
  <c r="AZ95" i="2"/>
  <c r="AX142" i="16"/>
  <c r="AZ126" i="1"/>
  <c r="AV123" i="1"/>
  <c r="AV104" i="1"/>
  <c r="AX95" i="3"/>
  <c r="AV128" i="16"/>
  <c r="AY162" i="2"/>
  <c r="AW127" i="14"/>
  <c r="AW129" i="14"/>
  <c r="AZ72" i="2"/>
  <c r="AU30" i="3"/>
  <c r="AS144" i="10"/>
  <c r="AY138" i="15"/>
  <c r="AV234" i="2"/>
  <c r="AV33" i="1"/>
  <c r="AV140" i="15"/>
  <c r="AV47" i="12"/>
  <c r="AV49" i="12"/>
  <c r="AX134" i="2"/>
  <c r="AX84" i="1"/>
  <c r="AV82" i="16"/>
  <c r="AR56" i="17"/>
  <c r="AR62" i="10"/>
  <c r="AR56" i="10" s="1"/>
  <c r="AY127" i="9"/>
  <c r="AY126" i="9"/>
  <c r="BA217" i="2"/>
  <c r="BA207" i="2" s="1"/>
  <c r="AY125" i="9"/>
  <c r="AZ124" i="9" s="1"/>
  <c r="AY77" i="13"/>
  <c r="AZ69" i="13" s="1"/>
  <c r="AU144" i="2"/>
  <c r="AX141" i="14"/>
  <c r="BA255" i="2"/>
  <c r="AY246" i="9"/>
  <c r="AY244" i="9"/>
  <c r="AZ62" i="3"/>
  <c r="AX128" i="13"/>
  <c r="AV66" i="1"/>
  <c r="AV63" i="1" s="1"/>
  <c r="AV61" i="1" s="1"/>
  <c r="AT65" i="14"/>
  <c r="AT57" i="14" s="1"/>
  <c r="AW169" i="2"/>
  <c r="AW168" i="2" s="1"/>
  <c r="AW166" i="2" s="1"/>
  <c r="AT79" i="10"/>
  <c r="AT80" i="10" s="1"/>
  <c r="AY272" i="9"/>
  <c r="AX265" i="9"/>
  <c r="AX274" i="9"/>
  <c r="AZ226" i="2"/>
  <c r="AZ206" i="2" s="1"/>
  <c r="AX275" i="9"/>
  <c r="AY273" i="9"/>
  <c r="AV25" i="3"/>
  <c r="AX137" i="2"/>
  <c r="AV95" i="12"/>
  <c r="AV97" i="12"/>
  <c r="AW69" i="8"/>
  <c r="AV109" i="15"/>
  <c r="AW108" i="15" s="1"/>
  <c r="AS58" i="14"/>
  <c r="AX33" i="12"/>
  <c r="AX34" i="12" s="1"/>
  <c r="AX31" i="12"/>
  <c r="AV33" i="15"/>
  <c r="AX167" i="2"/>
  <c r="AV31" i="15"/>
  <c r="AY103" i="3"/>
  <c r="AW96" i="17"/>
  <c r="AX33" i="17"/>
  <c r="AX31" i="17"/>
  <c r="AZ189" i="2"/>
  <c r="AY102" i="3"/>
  <c r="AW80" i="17"/>
  <c r="AW82" i="17"/>
  <c r="AY94" i="1"/>
  <c r="AX145" i="17"/>
  <c r="AX143" i="17"/>
  <c r="AZ196" i="2"/>
  <c r="AZ76" i="17"/>
  <c r="AZ77" i="17" s="1"/>
  <c r="AY78" i="17"/>
  <c r="AZ69" i="17"/>
  <c r="BA101" i="2"/>
  <c r="AY49" i="17"/>
  <c r="AY47" i="17"/>
  <c r="AZ108" i="17"/>
  <c r="AZ109" i="17" s="1"/>
  <c r="AY110" i="17"/>
  <c r="AZ101" i="17"/>
  <c r="BA103" i="2"/>
  <c r="AW98" i="17"/>
  <c r="AY95" i="1"/>
  <c r="AZ92" i="17"/>
  <c r="AZ93" i="17" s="1"/>
  <c r="AY94" i="17"/>
  <c r="AZ85" i="17"/>
  <c r="BA102" i="2"/>
  <c r="AX48" i="17"/>
  <c r="AZ141" i="17"/>
  <c r="AY142" i="17"/>
  <c r="AZ140" i="17"/>
  <c r="AZ133" i="17"/>
  <c r="BA106" i="2"/>
  <c r="AW34" i="17"/>
  <c r="AW146" i="17"/>
  <c r="AY99" i="1"/>
  <c r="AX97" i="17"/>
  <c r="AZ192" i="2"/>
  <c r="AX95" i="17"/>
  <c r="AX50" i="17"/>
  <c r="AW113" i="17"/>
  <c r="AY104" i="3"/>
  <c r="AW112" i="17"/>
  <c r="AW114" i="17"/>
  <c r="AY107" i="3"/>
  <c r="AZ28" i="17"/>
  <c r="AZ29" i="17" s="1"/>
  <c r="AY30" i="17"/>
  <c r="BA99" i="2"/>
  <c r="AZ21" i="17"/>
  <c r="AX81" i="17"/>
  <c r="AX79" i="17"/>
  <c r="AZ191" i="2"/>
  <c r="AX111" i="17"/>
  <c r="AZ193" i="2"/>
  <c r="AX96" i="1"/>
  <c r="BA44" i="17"/>
  <c r="BA45" i="17"/>
  <c r="AZ46" i="17"/>
  <c r="BA37" i="17"/>
  <c r="AY100" i="3"/>
  <c r="AW32" i="17"/>
  <c r="AX141" i="11" l="1"/>
  <c r="AV29" i="13"/>
  <c r="AW21" i="13" s="1"/>
  <c r="AV30" i="13"/>
  <c r="AX69" i="8"/>
  <c r="AW93" i="10"/>
  <c r="AX228" i="2"/>
  <c r="AV307" i="9"/>
  <c r="AY69" i="1"/>
  <c r="AW146" i="14"/>
  <c r="AV15" i="16"/>
  <c r="AV17" i="16"/>
  <c r="AV18" i="16" s="1"/>
  <c r="AX186" i="2"/>
  <c r="AW145" i="11"/>
  <c r="AW143" i="11"/>
  <c r="AY41" i="3" s="1"/>
  <c r="AY130" i="2"/>
  <c r="AU62" i="15"/>
  <c r="AU56" i="15" s="1"/>
  <c r="AY124" i="14"/>
  <c r="AW109" i="15"/>
  <c r="AX108" i="15" s="1"/>
  <c r="AW94" i="9"/>
  <c r="AY117" i="12"/>
  <c r="AW113" i="2"/>
  <c r="AV81" i="1"/>
  <c r="AW259" i="2"/>
  <c r="AW239" i="2" s="1"/>
  <c r="AU310" i="9"/>
  <c r="AU308" i="9"/>
  <c r="AU227" i="9"/>
  <c r="AW15" i="15"/>
  <c r="AY175" i="2"/>
  <c r="AW17" i="15"/>
  <c r="AW18" i="15" s="1"/>
  <c r="AX12" i="15"/>
  <c r="AX117" i="11"/>
  <c r="AV26" i="9"/>
  <c r="AU35" i="9"/>
  <c r="AV82" i="12"/>
  <c r="AX44" i="1"/>
  <c r="AW12" i="16"/>
  <c r="AX133" i="11"/>
  <c r="AT67" i="9"/>
  <c r="AV143" i="9"/>
  <c r="AV141" i="9"/>
  <c r="AW140" i="9" s="1"/>
  <c r="AX218" i="2"/>
  <c r="AX208" i="2" s="1"/>
  <c r="AU79" i="15"/>
  <c r="AY117" i="14"/>
  <c r="AW101" i="15"/>
  <c r="AT82" i="10"/>
  <c r="AX146" i="14"/>
  <c r="AW58" i="13"/>
  <c r="AU98" i="10"/>
  <c r="AW108" i="16"/>
  <c r="AW110" i="16" s="1"/>
  <c r="AW62" i="16" s="1"/>
  <c r="AX92" i="12"/>
  <c r="AU82" i="12"/>
  <c r="AW44" i="1"/>
  <c r="AV128" i="15"/>
  <c r="AX84" i="3"/>
  <c r="AW79" i="12"/>
  <c r="AW81" i="12"/>
  <c r="AY136" i="2"/>
  <c r="AS28" i="8"/>
  <c r="AS35" i="8"/>
  <c r="AS29" i="8"/>
  <c r="AY78" i="1"/>
  <c r="AW130" i="15"/>
  <c r="AX140" i="11"/>
  <c r="AU33" i="13"/>
  <c r="AU34" i="13" s="1"/>
  <c r="AU31" i="13"/>
  <c r="AU32" i="13" s="1"/>
  <c r="AX85" i="16"/>
  <c r="AU80" i="12"/>
  <c r="AW47" i="3"/>
  <c r="AX78" i="1"/>
  <c r="AV130" i="15"/>
  <c r="AX86" i="3"/>
  <c r="AV16" i="15"/>
  <c r="AU81" i="15"/>
  <c r="AU81" i="10" s="1"/>
  <c r="AX126" i="14"/>
  <c r="AW133" i="9"/>
  <c r="AX92" i="9"/>
  <c r="AX93" i="9" s="1"/>
  <c r="AX94" i="9" s="1"/>
  <c r="AV142" i="9"/>
  <c r="AW146" i="13"/>
  <c r="AW45" i="16"/>
  <c r="AT225" i="9"/>
  <c r="AT218" i="9"/>
  <c r="AT223" i="9" s="1"/>
  <c r="AT224" i="9"/>
  <c r="AW97" i="3"/>
  <c r="AU16" i="16"/>
  <c r="AV305" i="9"/>
  <c r="AW304" i="9" s="1"/>
  <c r="AX76" i="12"/>
  <c r="AV122" i="9"/>
  <c r="AU131" i="9"/>
  <c r="AQ144" i="3"/>
  <c r="AR145" i="3"/>
  <c r="AR144" i="3" s="1"/>
  <c r="AZ83" i="2"/>
  <c r="AX126" i="15"/>
  <c r="AY117" i="15"/>
  <c r="AY124" i="15"/>
  <c r="AT272" i="2"/>
  <c r="AT271" i="2" s="1"/>
  <c r="AR34" i="8"/>
  <c r="AT136" i="1" s="1"/>
  <c r="AT135" i="1" s="1"/>
  <c r="AR32" i="8"/>
  <c r="AV80" i="12"/>
  <c r="AX47" i="3"/>
  <c r="AY84" i="3"/>
  <c r="AW128" i="15"/>
  <c r="AT188" i="2"/>
  <c r="AR21" i="1"/>
  <c r="AQ8" i="1"/>
  <c r="AR8" i="1" s="1"/>
  <c r="AT92" i="1"/>
  <c r="AT21" i="1" s="1"/>
  <c r="AT8" i="1" s="1"/>
  <c r="AR18" i="17"/>
  <c r="AR18" i="10" s="1"/>
  <c r="AR17" i="10"/>
  <c r="AR16" i="17"/>
  <c r="AT108" i="3"/>
  <c r="AR15" i="10"/>
  <c r="AQ17" i="3"/>
  <c r="AR17" i="3" s="1"/>
  <c r="AR31" i="3"/>
  <c r="AR21" i="3" s="1"/>
  <c r="AS13" i="17"/>
  <c r="AS13" i="10" s="1"/>
  <c r="AU107" i="2"/>
  <c r="AU30" i="2" s="1"/>
  <c r="AS14" i="17"/>
  <c r="AS12" i="10"/>
  <c r="AQ9" i="3"/>
  <c r="AQ7" i="3" s="1"/>
  <c r="AR15" i="3"/>
  <c r="AR9" i="3" s="1"/>
  <c r="AR7" i="3" s="1"/>
  <c r="AQ20" i="1"/>
  <c r="AR22" i="1"/>
  <c r="AQ9" i="1"/>
  <c r="AR15" i="1"/>
  <c r="AQ7" i="2"/>
  <c r="AR9" i="2"/>
  <c r="AR7" i="2" s="1"/>
  <c r="AX44" i="16"/>
  <c r="AX45" i="16"/>
  <c r="AX37" i="16"/>
  <c r="AW46" i="16"/>
  <c r="AY88" i="2"/>
  <c r="BB217" i="2"/>
  <c r="BB207" i="2" s="1"/>
  <c r="AZ127" i="9"/>
  <c r="AZ125" i="9"/>
  <c r="BA117" i="9" s="1"/>
  <c r="AY85" i="16"/>
  <c r="AZ91" i="2"/>
  <c r="AX94" i="16"/>
  <c r="AW60" i="16"/>
  <c r="AY89" i="2" s="1"/>
  <c r="AW61" i="16"/>
  <c r="AX78" i="3"/>
  <c r="AV32" i="15"/>
  <c r="AY135" i="3"/>
  <c r="AY245" i="9"/>
  <c r="BA248" i="2"/>
  <c r="BA238" i="2" s="1"/>
  <c r="AY128" i="9"/>
  <c r="AY73" i="3"/>
  <c r="AW128" i="14"/>
  <c r="AW60" i="11"/>
  <c r="AW61" i="11"/>
  <c r="AW54" i="11"/>
  <c r="AY110" i="13"/>
  <c r="AZ109" i="13"/>
  <c r="BA59" i="2"/>
  <c r="AY109" i="13"/>
  <c r="AZ108" i="13" s="1"/>
  <c r="AU98" i="1"/>
  <c r="AS130" i="17"/>
  <c r="AS129" i="10"/>
  <c r="AS65" i="17"/>
  <c r="AX101" i="15"/>
  <c r="AW110" i="15"/>
  <c r="AY81" i="2"/>
  <c r="AX171" i="2"/>
  <c r="AV111" i="15"/>
  <c r="AW179" i="2"/>
  <c r="AW177" i="2" s="1"/>
  <c r="AX79" i="14"/>
  <c r="AX81" i="14"/>
  <c r="AZ158" i="2"/>
  <c r="AY256" i="2"/>
  <c r="AW262" i="9"/>
  <c r="AW260" i="9"/>
  <c r="AV138" i="9"/>
  <c r="AU147" i="9"/>
  <c r="AX169" i="2"/>
  <c r="AV79" i="15"/>
  <c r="AV62" i="15"/>
  <c r="AV81" i="15"/>
  <c r="AX129" i="16"/>
  <c r="AZ184" i="2"/>
  <c r="AX127" i="16"/>
  <c r="BD73" i="9"/>
  <c r="AX94" i="11"/>
  <c r="AZ36" i="2"/>
  <c r="AY85" i="11"/>
  <c r="AX92" i="10"/>
  <c r="AZ52" i="2"/>
  <c r="AX14" i="12"/>
  <c r="AY5" i="12"/>
  <c r="AY64" i="1"/>
  <c r="AW82" i="14"/>
  <c r="AW82" i="16"/>
  <c r="AY84" i="1"/>
  <c r="BA37" i="2"/>
  <c r="AY110" i="11"/>
  <c r="AW17" i="13"/>
  <c r="AY153" i="2"/>
  <c r="AW15" i="13"/>
  <c r="AV32" i="2"/>
  <c r="AV22" i="2"/>
  <c r="AW130" i="16"/>
  <c r="AY88" i="1"/>
  <c r="AU51" i="1"/>
  <c r="AW116" i="1"/>
  <c r="AU66" i="9"/>
  <c r="AV78" i="10"/>
  <c r="AV80" i="11"/>
  <c r="AX36" i="3"/>
  <c r="AV63" i="11"/>
  <c r="AV79" i="10"/>
  <c r="AV80" i="10" s="1"/>
  <c r="AV16" i="12"/>
  <c r="AX53" i="3"/>
  <c r="AT127" i="17"/>
  <c r="AT129" i="17"/>
  <c r="AV195" i="2"/>
  <c r="AT62" i="17"/>
  <c r="AT126" i="10"/>
  <c r="AZ138" i="13"/>
  <c r="AY181" i="2"/>
  <c r="AW95" i="16"/>
  <c r="AW97" i="16"/>
  <c r="AZ141" i="2"/>
  <c r="AX145" i="12"/>
  <c r="AX143" i="12"/>
  <c r="AZ52" i="3" s="1"/>
  <c r="AY96" i="15"/>
  <c r="BA81" i="3"/>
  <c r="AT11" i="3"/>
  <c r="AX127" i="11"/>
  <c r="AZ129" i="2"/>
  <c r="AX129" i="11"/>
  <c r="AZ127" i="3"/>
  <c r="AX113" i="9"/>
  <c r="AX114" i="9"/>
  <c r="AY144" i="13"/>
  <c r="AZ137" i="13"/>
  <c r="AX127" i="1"/>
  <c r="AW260" i="2"/>
  <c r="AU324" i="9"/>
  <c r="AU326" i="9"/>
  <c r="AW131" i="1" s="1"/>
  <c r="AZ49" i="11"/>
  <c r="AZ50" i="11" s="1"/>
  <c r="AZ47" i="11"/>
  <c r="AZ48" i="11" s="1"/>
  <c r="AU64" i="11"/>
  <c r="AV211" i="2"/>
  <c r="AZ70" i="3"/>
  <c r="AX96" i="14"/>
  <c r="AX21" i="15"/>
  <c r="AY77" i="2"/>
  <c r="AW30" i="15"/>
  <c r="AX28" i="15"/>
  <c r="AX129" i="12"/>
  <c r="AZ140" i="2"/>
  <c r="AX127" i="12"/>
  <c r="AY70" i="2"/>
  <c r="AY65" i="2" s="1"/>
  <c r="AW110" i="14"/>
  <c r="AW233" i="2"/>
  <c r="AZ244" i="9"/>
  <c r="BB255" i="2"/>
  <c r="AZ246" i="9"/>
  <c r="AY140" i="14"/>
  <c r="AY141" i="14" s="1"/>
  <c r="AX63" i="13"/>
  <c r="AX64" i="13" s="1"/>
  <c r="AZ58" i="3"/>
  <c r="AX80" i="13"/>
  <c r="AR130" i="10"/>
  <c r="AR66" i="17"/>
  <c r="AX46" i="12"/>
  <c r="AY45" i="12"/>
  <c r="AY37" i="12"/>
  <c r="AY44" i="12"/>
  <c r="AZ44" i="2"/>
  <c r="AV232" i="2"/>
  <c r="AX114" i="2"/>
  <c r="AX48" i="8"/>
  <c r="AX49" i="8" s="1"/>
  <c r="AX50" i="8"/>
  <c r="AY159" i="9"/>
  <c r="BA219" i="2"/>
  <c r="BB137" i="16"/>
  <c r="BA144" i="16"/>
  <c r="AU50" i="16"/>
  <c r="AW82" i="1"/>
  <c r="AX69" i="11"/>
  <c r="AX53" i="11" s="1"/>
  <c r="AX54" i="11" s="1"/>
  <c r="AW79" i="11"/>
  <c r="AW81" i="11"/>
  <c r="AW62" i="11"/>
  <c r="AY125" i="2"/>
  <c r="AZ76" i="13"/>
  <c r="AY92" i="2"/>
  <c r="AZ28" i="12"/>
  <c r="AY137" i="2"/>
  <c r="AW97" i="12"/>
  <c r="AW95" i="12"/>
  <c r="AX276" i="9"/>
  <c r="AZ257" i="2"/>
  <c r="AY275" i="9"/>
  <c r="AZ272" i="9"/>
  <c r="AZ273" i="9" s="1"/>
  <c r="AY274" i="9"/>
  <c r="BA226" i="2"/>
  <c r="BA206" i="2" s="1"/>
  <c r="AY265" i="9"/>
  <c r="AU80" i="15"/>
  <c r="AU63" i="15"/>
  <c r="AU64" i="15" s="1"/>
  <c r="AW80" i="3"/>
  <c r="AW79" i="3" s="1"/>
  <c r="BA126" i="1"/>
  <c r="AV103" i="1"/>
  <c r="AY142" i="16"/>
  <c r="BA95" i="2"/>
  <c r="AZ140" i="16"/>
  <c r="AX107" i="1"/>
  <c r="AS128" i="17"/>
  <c r="AU106" i="3"/>
  <c r="AS127" i="10"/>
  <c r="AS128" i="10" s="1"/>
  <c r="AS63" i="17"/>
  <c r="AW93" i="3"/>
  <c r="AW90" i="3" s="1"/>
  <c r="AU113" i="16"/>
  <c r="AU112" i="16"/>
  <c r="AU114" i="16"/>
  <c r="AU66" i="16" s="1"/>
  <c r="AU63" i="16"/>
  <c r="AU64" i="16" s="1"/>
  <c r="AV101" i="10"/>
  <c r="AY67" i="3"/>
  <c r="AW48" i="14"/>
  <c r="AY79" i="2"/>
  <c r="AY24" i="2" s="1"/>
  <c r="AW78" i="15"/>
  <c r="AW78" i="10" s="1"/>
  <c r="AX69" i="15"/>
  <c r="AX53" i="15" s="1"/>
  <c r="AU154" i="9"/>
  <c r="AT163" i="9"/>
  <c r="AT66" i="12"/>
  <c r="AT15" i="2"/>
  <c r="AT112" i="2"/>
  <c r="AT110" i="2" s="1"/>
  <c r="AX13" i="12"/>
  <c r="AY12" i="12" s="1"/>
  <c r="AW80" i="14"/>
  <c r="AY69" i="3"/>
  <c r="AV16" i="2"/>
  <c r="AY40" i="3"/>
  <c r="AW128" i="11"/>
  <c r="AZ44" i="15"/>
  <c r="AZ45" i="15"/>
  <c r="AZ37" i="15"/>
  <c r="AY46" i="15"/>
  <c r="AR64" i="17"/>
  <c r="AR63" i="10"/>
  <c r="AR64" i="10" s="1"/>
  <c r="AW244" i="2"/>
  <c r="AU56" i="9"/>
  <c r="BB25" i="9"/>
  <c r="AW79" i="1"/>
  <c r="AW29" i="1" s="1"/>
  <c r="AU146" i="15"/>
  <c r="AU146" i="10" s="1"/>
  <c r="AU145" i="10"/>
  <c r="AX123" i="3"/>
  <c r="AV33" i="9"/>
  <c r="BG138" i="16"/>
  <c r="AY18" i="14"/>
  <c r="AZ138" i="14"/>
  <c r="AX34" i="1"/>
  <c r="AV82" i="11"/>
  <c r="AV65" i="11"/>
  <c r="AV81" i="10"/>
  <c r="AU54" i="10"/>
  <c r="AV42" i="9"/>
  <c r="AU51" i="9"/>
  <c r="AX93" i="16"/>
  <c r="AY92" i="16" s="1"/>
  <c r="BA39" i="2"/>
  <c r="AY126" i="11"/>
  <c r="AZ237" i="2"/>
  <c r="AU57" i="11"/>
  <c r="AX143" i="13"/>
  <c r="AZ63" i="3" s="1"/>
  <c r="AV136" i="3"/>
  <c r="AV261" i="9"/>
  <c r="BH41" i="9"/>
  <c r="AV60" i="15"/>
  <c r="AX78" i="2" s="1"/>
  <c r="AV61" i="15"/>
  <c r="AY246" i="2"/>
  <c r="AW96" i="9"/>
  <c r="AY131" i="2"/>
  <c r="AW17" i="11"/>
  <c r="AW15" i="11"/>
  <c r="AW35" i="3"/>
  <c r="AX47" i="14"/>
  <c r="AZ156" i="2"/>
  <c r="AX49" i="14"/>
  <c r="AV122" i="3"/>
  <c r="AY126" i="12"/>
  <c r="BA50" i="2"/>
  <c r="AY125" i="12"/>
  <c r="AZ117" i="12" s="1"/>
  <c r="AV81" i="8"/>
  <c r="AX147" i="3"/>
  <c r="AV82" i="8"/>
  <c r="AX138" i="1" s="1"/>
  <c r="AY128" i="13"/>
  <c r="BA62" i="3"/>
  <c r="AU122" i="2"/>
  <c r="AU111" i="2"/>
  <c r="BB41" i="8"/>
  <c r="AT28" i="1"/>
  <c r="AT93" i="1"/>
  <c r="AW47" i="12"/>
  <c r="AW49" i="12"/>
  <c r="AY134" i="2"/>
  <c r="AV46" i="1"/>
  <c r="AT113" i="10"/>
  <c r="AT65" i="12"/>
  <c r="AV73" i="1"/>
  <c r="AV71" i="1" s="1"/>
  <c r="BA14" i="14"/>
  <c r="BC74" i="2"/>
  <c r="BB12" i="14"/>
  <c r="AX37" i="3"/>
  <c r="AV96" i="11"/>
  <c r="AV95" i="10"/>
  <c r="AV96" i="10" s="1"/>
  <c r="AT120" i="3"/>
  <c r="AW45" i="2"/>
  <c r="AW43" i="2" s="1"/>
  <c r="AY98" i="13"/>
  <c r="BA55" i="1"/>
  <c r="AY47" i="8"/>
  <c r="AZ44" i="8"/>
  <c r="AW10" i="2"/>
  <c r="AY97" i="14"/>
  <c r="AY95" i="14"/>
  <c r="BA159" i="2"/>
  <c r="AZ250" i="2"/>
  <c r="AX160" i="9"/>
  <c r="AU48" i="16"/>
  <c r="AW89" i="3"/>
  <c r="AX114" i="11"/>
  <c r="AX113" i="11"/>
  <c r="AZ36" i="1" s="1"/>
  <c r="AX112" i="11"/>
  <c r="AZ38" i="3"/>
  <c r="AV74" i="9"/>
  <c r="AU83" i="9"/>
  <c r="AU67" i="9" s="1"/>
  <c r="AZ97" i="13"/>
  <c r="BB148" i="2"/>
  <c r="AZ95" i="13"/>
  <c r="BA85" i="13"/>
  <c r="AZ77" i="13"/>
  <c r="AX182" i="2"/>
  <c r="AX179" i="2" s="1"/>
  <c r="AV111" i="16"/>
  <c r="AV62" i="16"/>
  <c r="AZ29" i="12"/>
  <c r="AY33" i="12"/>
  <c r="AY34" i="12" s="1"/>
  <c r="AY31" i="12"/>
  <c r="AX178" i="2"/>
  <c r="AV49" i="16"/>
  <c r="AV47" i="16"/>
  <c r="AZ47" i="2"/>
  <c r="AX94" i="12"/>
  <c r="AW109" i="14"/>
  <c r="AX108" i="14" s="1"/>
  <c r="AV34" i="15"/>
  <c r="AX72" i="1"/>
  <c r="AX45" i="1"/>
  <c r="AV98" i="12"/>
  <c r="AZ117" i="9"/>
  <c r="AV50" i="12"/>
  <c r="AV23" i="1"/>
  <c r="AZ138" i="15"/>
  <c r="AY126" i="14"/>
  <c r="BA72" i="2"/>
  <c r="AX129" i="14"/>
  <c r="AZ162" i="2"/>
  <c r="AX127" i="14"/>
  <c r="AW98" i="9"/>
  <c r="AY117" i="1" s="1"/>
  <c r="AX90" i="9"/>
  <c r="AW99" i="9"/>
  <c r="AV101" i="12"/>
  <c r="AV53" i="12" s="1"/>
  <c r="AW138" i="2"/>
  <c r="AU111" i="12"/>
  <c r="AU110" i="10"/>
  <c r="AU62" i="12"/>
  <c r="AV10" i="2"/>
  <c r="BC80" i="2"/>
  <c r="BB85" i="15"/>
  <c r="BB92" i="15"/>
  <c r="BB93" i="15"/>
  <c r="BA94" i="15"/>
  <c r="AT49" i="13"/>
  <c r="AT47" i="13"/>
  <c r="AV145" i="2"/>
  <c r="AT46" i="10"/>
  <c r="AW263" i="9"/>
  <c r="AW77" i="15"/>
  <c r="AW77" i="10" s="1"/>
  <c r="AY126" i="16"/>
  <c r="AZ124" i="16"/>
  <c r="BA94" i="2"/>
  <c r="AZ117" i="16"/>
  <c r="AX85" i="10"/>
  <c r="AW15" i="12"/>
  <c r="AW17" i="12"/>
  <c r="AY142" i="2"/>
  <c r="AW80" i="16"/>
  <c r="AY91" i="3"/>
  <c r="AV10" i="3"/>
  <c r="AZ63" i="2"/>
  <c r="AX14" i="13"/>
  <c r="AV123" i="2"/>
  <c r="AT31" i="11"/>
  <c r="AT33" i="11"/>
  <c r="AT30" i="10"/>
  <c r="AW128" i="16"/>
  <c r="AY95" i="3"/>
  <c r="AZ121" i="9"/>
  <c r="AY130" i="9"/>
  <c r="BA119" i="1" s="1"/>
  <c r="BA109" i="1" s="1"/>
  <c r="BA13" i="1" s="1"/>
  <c r="AU81" i="9"/>
  <c r="AW125" i="3"/>
  <c r="AU64" i="9"/>
  <c r="AU65" i="9" s="1"/>
  <c r="AV12" i="2"/>
  <c r="AT58" i="11"/>
  <c r="AV113" i="3"/>
  <c r="AX124" i="2"/>
  <c r="AU126" i="17"/>
  <c r="AV117" i="17"/>
  <c r="AV53" i="17" s="1"/>
  <c r="AV124" i="17"/>
  <c r="AW105" i="2"/>
  <c r="AW28" i="2" s="1"/>
  <c r="AU124" i="10"/>
  <c r="AV117" i="10" s="1"/>
  <c r="AV54" i="17"/>
  <c r="AU60" i="17"/>
  <c r="AW100" i="2" s="1"/>
  <c r="AU61" i="17"/>
  <c r="AU61" i="10" s="1"/>
  <c r="BA51" i="2"/>
  <c r="AY142" i="12"/>
  <c r="AV29" i="1"/>
  <c r="AY125" i="11"/>
  <c r="AZ117" i="11" s="1"/>
  <c r="AW33" i="1"/>
  <c r="AW25" i="3"/>
  <c r="AZ138" i="11"/>
  <c r="AY48" i="9"/>
  <c r="AY49" i="9" s="1"/>
  <c r="AY50" i="9"/>
  <c r="AV322" i="9"/>
  <c r="AX229" i="2"/>
  <c r="AX209" i="2" s="1"/>
  <c r="AV323" i="9"/>
  <c r="AW313" i="9"/>
  <c r="AW327" i="9" s="1"/>
  <c r="AW320" i="9"/>
  <c r="AW223" i="2"/>
  <c r="AW221" i="2" s="1"/>
  <c r="AU226" i="9"/>
  <c r="AY205" i="2"/>
  <c r="AZ41" i="2"/>
  <c r="AX14" i="11"/>
  <c r="AZ44" i="14"/>
  <c r="AZ37" i="14"/>
  <c r="AY46" i="14"/>
  <c r="AZ45" i="14"/>
  <c r="BA66" i="2"/>
  <c r="AY109" i="11"/>
  <c r="BA117" i="13"/>
  <c r="BA125" i="13"/>
  <c r="AZ126" i="13"/>
  <c r="BA124" i="13"/>
  <c r="BB61" i="2"/>
  <c r="AS34" i="11"/>
  <c r="AS34" i="10" s="1"/>
  <c r="AS33" i="10"/>
  <c r="AU32" i="1"/>
  <c r="AW104" i="1"/>
  <c r="AZ247" i="9"/>
  <c r="AY133" i="14"/>
  <c r="AZ54" i="1"/>
  <c r="AX82" i="13"/>
  <c r="AZ128" i="3"/>
  <c r="AZ118" i="3" s="1"/>
  <c r="AZ13" i="3" s="1"/>
  <c r="AX129" i="9"/>
  <c r="AR57" i="17"/>
  <c r="AR65" i="10"/>
  <c r="AR57" i="10" s="1"/>
  <c r="AW69" i="9"/>
  <c r="AV79" i="9"/>
  <c r="AV78" i="9"/>
  <c r="AX214" i="2"/>
  <c r="AX204" i="2" s="1"/>
  <c r="AW76" i="9"/>
  <c r="AV26" i="3"/>
  <c r="AT58" i="15"/>
  <c r="BB164" i="2"/>
  <c r="AZ17" i="14"/>
  <c r="AZ15" i="14"/>
  <c r="AY89" i="1"/>
  <c r="AW146" i="16"/>
  <c r="AW66" i="1"/>
  <c r="AW63" i="1" s="1"/>
  <c r="AW61" i="1" s="1"/>
  <c r="AU65" i="14"/>
  <c r="AU57" i="14" s="1"/>
  <c r="AV100" i="2"/>
  <c r="AT60" i="10"/>
  <c r="AV42" i="8"/>
  <c r="AU51" i="8"/>
  <c r="BB216" i="2"/>
  <c r="AZ110" i="9"/>
  <c r="AZ111" i="9"/>
  <c r="BA101" i="9"/>
  <c r="BA108" i="9"/>
  <c r="AY45" i="8"/>
  <c r="AY46" i="8" s="1"/>
  <c r="AZ92" i="14"/>
  <c r="AU23" i="2"/>
  <c r="AU21" i="2" s="1"/>
  <c r="AY157" i="9"/>
  <c r="AY158" i="9" s="1"/>
  <c r="AW130" i="12"/>
  <c r="AY48" i="1"/>
  <c r="BA92" i="13"/>
  <c r="AX28" i="9"/>
  <c r="AX21" i="9"/>
  <c r="AX76" i="8"/>
  <c r="AX77" i="8" s="1"/>
  <c r="AW192" i="9"/>
  <c r="AX93" i="12"/>
  <c r="AY92" i="12" s="1"/>
  <c r="AT58" i="16"/>
  <c r="AV60" i="9"/>
  <c r="AV61" i="9"/>
  <c r="AV54" i="9"/>
  <c r="AX32" i="12"/>
  <c r="AX48" i="3"/>
  <c r="AV96" i="12"/>
  <c r="AV48" i="12"/>
  <c r="AX45" i="3"/>
  <c r="AW140" i="15"/>
  <c r="AX84" i="2"/>
  <c r="AX29" i="2" s="1"/>
  <c r="AV142" i="15"/>
  <c r="AW133" i="15"/>
  <c r="AW141" i="15"/>
  <c r="AW141" i="10" s="1"/>
  <c r="AV140" i="10"/>
  <c r="AW133" i="10" s="1"/>
  <c r="AY125" i="14"/>
  <c r="AZ117" i="14" s="1"/>
  <c r="AY68" i="1"/>
  <c r="AW130" i="14"/>
  <c r="AZ185" i="2"/>
  <c r="AX145" i="16"/>
  <c r="AX143" i="16"/>
  <c r="AZ96" i="3" s="1"/>
  <c r="AY141" i="16"/>
  <c r="AS56" i="17"/>
  <c r="AS62" i="10"/>
  <c r="AS56" i="10" s="1"/>
  <c r="AU118" i="2"/>
  <c r="AU190" i="2"/>
  <c r="AX126" i="3"/>
  <c r="AV97" i="9"/>
  <c r="BA68" i="2"/>
  <c r="AY78" i="14"/>
  <c r="AZ76" i="14"/>
  <c r="AZ77" i="14" s="1"/>
  <c r="AZ69" i="14"/>
  <c r="AV108" i="12"/>
  <c r="AV30" i="3"/>
  <c r="AT144" i="10"/>
  <c r="BB170" i="2"/>
  <c r="AZ97" i="15"/>
  <c r="AZ95" i="15"/>
  <c r="BE138" i="12"/>
  <c r="AW211" i="2"/>
  <c r="AV37" i="13"/>
  <c r="AV44" i="13"/>
  <c r="AV45" i="13" s="1"/>
  <c r="AV45" i="10" s="1"/>
  <c r="AU46" i="13"/>
  <c r="AW55" i="2"/>
  <c r="AW54" i="2" s="1"/>
  <c r="AU44" i="10"/>
  <c r="AV37" i="10" s="1"/>
  <c r="AW50" i="14"/>
  <c r="AY62" i="1"/>
  <c r="AY256" i="9"/>
  <c r="AX258" i="9"/>
  <c r="AX249" i="9"/>
  <c r="AX259" i="9"/>
  <c r="AY257" i="9"/>
  <c r="AZ225" i="2"/>
  <c r="AW53" i="15"/>
  <c r="AW97" i="11"/>
  <c r="AY126" i="2"/>
  <c r="AW95" i="11"/>
  <c r="AW94" i="10"/>
  <c r="AX93" i="11"/>
  <c r="AZ137" i="15"/>
  <c r="AY144" i="15"/>
  <c r="AW130" i="11"/>
  <c r="AY38" i="1"/>
  <c r="AW162" i="9"/>
  <c r="AY121" i="1" s="1"/>
  <c r="AY130" i="3"/>
  <c r="AW161" i="9"/>
  <c r="AV114" i="14"/>
  <c r="AV66" i="14" s="1"/>
  <c r="AV113" i="14"/>
  <c r="AV112" i="14"/>
  <c r="AX71" i="3"/>
  <c r="AX78" i="16"/>
  <c r="AZ90" i="2"/>
  <c r="AX77" i="16"/>
  <c r="AW278" i="9"/>
  <c r="AY128" i="1" s="1"/>
  <c r="AW277" i="9"/>
  <c r="AW137" i="3"/>
  <c r="AX13" i="13"/>
  <c r="AY5" i="13" s="1"/>
  <c r="AU30" i="11"/>
  <c r="AW33" i="2"/>
  <c r="AV21" i="11"/>
  <c r="AV28" i="11"/>
  <c r="AU28" i="10"/>
  <c r="AV21" i="10" s="1"/>
  <c r="AY237" i="2"/>
  <c r="AY61" i="13"/>
  <c r="AY60" i="13"/>
  <c r="BA56" i="2" s="1"/>
  <c r="AY54" i="13"/>
  <c r="AU116" i="3"/>
  <c r="AU11" i="3" s="1"/>
  <c r="AT29" i="3"/>
  <c r="AT101" i="3"/>
  <c r="AT99" i="3" s="1"/>
  <c r="AW235" i="2"/>
  <c r="AW85" i="3"/>
  <c r="AW77" i="3" s="1"/>
  <c r="AU143" i="10"/>
  <c r="AV79" i="3"/>
  <c r="AV77" i="3" s="1"/>
  <c r="AY16" i="14"/>
  <c r="BA75" i="3"/>
  <c r="AV56" i="11"/>
  <c r="AV18" i="12"/>
  <c r="AX42" i="1"/>
  <c r="AY141" i="12"/>
  <c r="AX68" i="3"/>
  <c r="AX66" i="3" s="1"/>
  <c r="BA75" i="1"/>
  <c r="AY98" i="15"/>
  <c r="AT132" i="3"/>
  <c r="AT114" i="3"/>
  <c r="AY142" i="13"/>
  <c r="BA152" i="2" s="1"/>
  <c r="AZ133" i="13"/>
  <c r="AZ140" i="13"/>
  <c r="BA62" i="2"/>
  <c r="AU66" i="11"/>
  <c r="AX145" i="13"/>
  <c r="AZ47" i="9"/>
  <c r="AZ46" i="9"/>
  <c r="BA44" i="9"/>
  <c r="BA37" i="9"/>
  <c r="AT58" i="14"/>
  <c r="AY118" i="1"/>
  <c r="AY108" i="1" s="1"/>
  <c r="AW106" i="9"/>
  <c r="AY144" i="14"/>
  <c r="AZ137" i="14"/>
  <c r="AW107" i="1"/>
  <c r="BB44" i="11"/>
  <c r="BB37" i="11"/>
  <c r="BB45" i="11"/>
  <c r="BA46" i="11"/>
  <c r="AX13" i="11"/>
  <c r="AY12" i="11" s="1"/>
  <c r="AU79" i="10"/>
  <c r="AU80" i="10" s="1"/>
  <c r="AX98" i="14"/>
  <c r="AZ65" i="1"/>
  <c r="AY130" i="13"/>
  <c r="BA58" i="1"/>
  <c r="AU34" i="3"/>
  <c r="AS32" i="11"/>
  <c r="AS31" i="10"/>
  <c r="AU197" i="9"/>
  <c r="AW133" i="3"/>
  <c r="BC224" i="2"/>
  <c r="BA242" i="9"/>
  <c r="BB240" i="9"/>
  <c r="BB241" i="9" s="1"/>
  <c r="BA243" i="9"/>
  <c r="BA233" i="9"/>
  <c r="AU55" i="3"/>
  <c r="AZ137" i="9"/>
  <c r="BA13" i="14"/>
  <c r="BB5" i="14" s="1"/>
  <c r="AV98" i="11"/>
  <c r="AV98" i="10" s="1"/>
  <c r="AX35" i="1"/>
  <c r="AV97" i="10"/>
  <c r="AX112" i="13"/>
  <c r="AX113" i="13"/>
  <c r="AZ56" i="1" s="1"/>
  <c r="AZ60" i="3"/>
  <c r="AX114" i="13"/>
  <c r="AY118" i="3"/>
  <c r="AV61" i="16"/>
  <c r="AW54" i="16"/>
  <c r="AV60" i="16"/>
  <c r="AX89" i="2" s="1"/>
  <c r="AX87" i="2" s="1"/>
  <c r="AV54" i="16"/>
  <c r="BA59" i="3"/>
  <c r="AY96" i="13"/>
  <c r="BA247" i="2"/>
  <c r="AY112" i="9"/>
  <c r="AW11" i="2"/>
  <c r="AV83" i="8"/>
  <c r="AW74" i="8"/>
  <c r="AW68" i="3"/>
  <c r="AW66" i="3" s="1"/>
  <c r="AW128" i="12"/>
  <c r="AY51" i="3"/>
  <c r="BA137" i="17"/>
  <c r="AZ144" i="17"/>
  <c r="AW76" i="10"/>
  <c r="AX76" i="11"/>
  <c r="AW24" i="1"/>
  <c r="AT8" i="3"/>
  <c r="BA144" i="12"/>
  <c r="BB137" i="12"/>
  <c r="AW32" i="9"/>
  <c r="AY243" i="2"/>
  <c r="AW34" i="9"/>
  <c r="AY114" i="1" s="1"/>
  <c r="BA147" i="2"/>
  <c r="AY81" i="13"/>
  <c r="AY79" i="13"/>
  <c r="AY274" i="2"/>
  <c r="AW80" i="8"/>
  <c r="AV196" i="9"/>
  <c r="AV198" i="9"/>
  <c r="AX124" i="1" s="1"/>
  <c r="AX253" i="2"/>
  <c r="AX233" i="2" s="1"/>
  <c r="AW37" i="16"/>
  <c r="AY96" i="1"/>
  <c r="AZ94" i="17"/>
  <c r="BA92" i="17"/>
  <c r="BA93" i="17" s="1"/>
  <c r="BB102" i="2"/>
  <c r="BA85" i="17"/>
  <c r="AY50" i="17"/>
  <c r="BA108" i="17"/>
  <c r="BA109" i="17" s="1"/>
  <c r="AZ110" i="17"/>
  <c r="BB103" i="2"/>
  <c r="BA101" i="17"/>
  <c r="AX146" i="17"/>
  <c r="AZ99" i="1"/>
  <c r="AX34" i="17"/>
  <c r="AX113" i="17"/>
  <c r="AX112" i="17"/>
  <c r="AZ104" i="3"/>
  <c r="AX114" i="17"/>
  <c r="BA46" i="17"/>
  <c r="BB44" i="17"/>
  <c r="BB45" i="17"/>
  <c r="BB37" i="17"/>
  <c r="AX82" i="17"/>
  <c r="AZ94" i="1"/>
  <c r="BA28" i="17"/>
  <c r="BA29" i="17" s="1"/>
  <c r="AZ30" i="17"/>
  <c r="BB99" i="2"/>
  <c r="BA21" i="17"/>
  <c r="AZ49" i="17"/>
  <c r="AZ47" i="17"/>
  <c r="AZ95" i="1"/>
  <c r="AX98" i="17"/>
  <c r="BA141" i="17"/>
  <c r="BA140" i="17"/>
  <c r="AZ142" i="17"/>
  <c r="BA133" i="17"/>
  <c r="BB106" i="2"/>
  <c r="AY97" i="17"/>
  <c r="AY95" i="17"/>
  <c r="BA192" i="2"/>
  <c r="AY48" i="17"/>
  <c r="AY145" i="17"/>
  <c r="BA196" i="2"/>
  <c r="AY143" i="17"/>
  <c r="AY81" i="17"/>
  <c r="AY79" i="17"/>
  <c r="BA191" i="2"/>
  <c r="AZ102" i="3"/>
  <c r="AX80" i="17"/>
  <c r="AY33" i="17"/>
  <c r="AY31" i="17"/>
  <c r="BA189" i="2"/>
  <c r="AX96" i="17"/>
  <c r="AZ103" i="3"/>
  <c r="AY111" i="17"/>
  <c r="BA193" i="2"/>
  <c r="AZ78" i="17"/>
  <c r="BA76" i="17"/>
  <c r="BA77" i="17" s="1"/>
  <c r="BA69" i="17"/>
  <c r="BB101" i="2"/>
  <c r="AZ107" i="3"/>
  <c r="AZ100" i="3"/>
  <c r="AX32" i="17"/>
  <c r="AX133" i="9" l="1"/>
  <c r="AW143" i="9"/>
  <c r="AY218" i="2"/>
  <c r="AX140" i="9"/>
  <c r="AY228" i="2"/>
  <c r="AW307" i="9"/>
  <c r="AW306" i="9"/>
  <c r="AZ124" i="14"/>
  <c r="AX97" i="3"/>
  <c r="AV16" i="16"/>
  <c r="AW305" i="9"/>
  <c r="AW297" i="9" s="1"/>
  <c r="AV31" i="13"/>
  <c r="AV32" i="13" s="1"/>
  <c r="AV33" i="13"/>
  <c r="AV34" i="13" s="1"/>
  <c r="AZ141" i="16"/>
  <c r="AU65" i="15"/>
  <c r="AU57" i="15" s="1"/>
  <c r="AW109" i="16"/>
  <c r="AX108" i="16" s="1"/>
  <c r="AY13" i="11"/>
  <c r="AZ5" i="11" s="1"/>
  <c r="AZ149" i="9"/>
  <c r="AY92" i="9"/>
  <c r="AX95" i="9"/>
  <c r="AX109" i="15"/>
  <c r="AZ126" i="9"/>
  <c r="AU58" i="14"/>
  <c r="AW122" i="9"/>
  <c r="AV131" i="9"/>
  <c r="AY140" i="11"/>
  <c r="AY133" i="11"/>
  <c r="AX142" i="11"/>
  <c r="AZ40" i="2"/>
  <c r="AY47" i="3"/>
  <c r="AW80" i="12"/>
  <c r="AV144" i="9"/>
  <c r="AV146" i="9"/>
  <c r="AX120" i="1" s="1"/>
  <c r="AX249" i="2"/>
  <c r="AW13" i="16"/>
  <c r="AX12" i="16" s="1"/>
  <c r="AY96" i="2"/>
  <c r="AW14" i="16"/>
  <c r="AW26" i="9"/>
  <c r="AV35" i="9"/>
  <c r="AW130" i="1"/>
  <c r="AU230" i="9"/>
  <c r="AV306" i="9"/>
  <c r="AW28" i="13"/>
  <c r="AY5" i="11"/>
  <c r="AR33" i="8"/>
  <c r="AT145" i="3"/>
  <c r="AT144" i="3" s="1"/>
  <c r="AX14" i="15"/>
  <c r="AZ85" i="2"/>
  <c r="AX13" i="15"/>
  <c r="AY5" i="15" s="1"/>
  <c r="AU220" i="9"/>
  <c r="AW254" i="2"/>
  <c r="AW252" i="2" s="1"/>
  <c r="AX259" i="2"/>
  <c r="AV308" i="9"/>
  <c r="AV310" i="9"/>
  <c r="AV227" i="9"/>
  <c r="AX254" i="2" s="1"/>
  <c r="AX24" i="1"/>
  <c r="AX11" i="1" s="1"/>
  <c r="AW74" i="1"/>
  <c r="AY12" i="13"/>
  <c r="AZ37" i="8"/>
  <c r="AX76" i="15"/>
  <c r="AX76" i="10" s="1"/>
  <c r="AZ215" i="2"/>
  <c r="AY145" i="13"/>
  <c r="BA59" i="1" s="1"/>
  <c r="BA83" i="2"/>
  <c r="AY126" i="15"/>
  <c r="AY69" i="12"/>
  <c r="AZ46" i="2"/>
  <c r="AX78" i="12"/>
  <c r="AV223" i="2"/>
  <c r="AT220" i="9"/>
  <c r="AT226" i="9"/>
  <c r="AU223" i="9"/>
  <c r="AS30" i="8"/>
  <c r="AU267" i="2"/>
  <c r="AU266" i="2" s="1"/>
  <c r="AS31" i="8"/>
  <c r="AT21" i="8"/>
  <c r="AW16" i="15"/>
  <c r="AY86" i="3"/>
  <c r="AX77" i="12"/>
  <c r="AY76" i="12" s="1"/>
  <c r="AV297" i="9"/>
  <c r="AU82" i="15"/>
  <c r="AU66" i="15" s="1"/>
  <c r="AU58" i="15" s="1"/>
  <c r="AX65" i="13"/>
  <c r="AX57" i="13" s="1"/>
  <c r="AY13" i="13"/>
  <c r="BB13" i="14"/>
  <c r="BC13" i="14" s="1"/>
  <c r="AZ156" i="9"/>
  <c r="AZ157" i="9" s="1"/>
  <c r="AY85" i="9"/>
  <c r="AZ25" i="2"/>
  <c r="AT5" i="17"/>
  <c r="AX129" i="15"/>
  <c r="AZ173" i="2"/>
  <c r="AX127" i="15"/>
  <c r="AW82" i="12"/>
  <c r="AY44" i="1"/>
  <c r="AW141" i="9"/>
  <c r="AX141" i="9" s="1"/>
  <c r="AU139" i="3"/>
  <c r="AU309" i="9"/>
  <c r="AU228" i="9"/>
  <c r="AU229" i="9" s="1"/>
  <c r="AY39" i="1"/>
  <c r="AW146" i="11"/>
  <c r="AY125" i="15"/>
  <c r="AZ124" i="15" s="1"/>
  <c r="AT91" i="1"/>
  <c r="AU98" i="2"/>
  <c r="AT5" i="10"/>
  <c r="AT12" i="17"/>
  <c r="AT13" i="17" s="1"/>
  <c r="AT13" i="10" s="1"/>
  <c r="AR16" i="10"/>
  <c r="AT31" i="3"/>
  <c r="AT17" i="3" s="1"/>
  <c r="AR20" i="1"/>
  <c r="AS17" i="17"/>
  <c r="AU197" i="2"/>
  <c r="AU120" i="2" s="1"/>
  <c r="AU17" i="2" s="1"/>
  <c r="AS15" i="17"/>
  <c r="AS14" i="10"/>
  <c r="AR9" i="1"/>
  <c r="AR7" i="1" s="1"/>
  <c r="AQ7" i="1"/>
  <c r="BA47" i="2"/>
  <c r="AY94" i="12"/>
  <c r="AX110" i="14"/>
  <c r="AZ70" i="2"/>
  <c r="AY14" i="12"/>
  <c r="BA52" i="2"/>
  <c r="AY13" i="12"/>
  <c r="AZ12" i="12" s="1"/>
  <c r="AZ110" i="13"/>
  <c r="BA109" i="13"/>
  <c r="BA108" i="13"/>
  <c r="BA101" i="13"/>
  <c r="BB59" i="2"/>
  <c r="AX110" i="16"/>
  <c r="AX62" i="16" s="1"/>
  <c r="AY108" i="16"/>
  <c r="AZ92" i="2"/>
  <c r="BA58" i="3"/>
  <c r="AY80" i="13"/>
  <c r="BB137" i="17"/>
  <c r="BA144" i="17"/>
  <c r="AW83" i="8"/>
  <c r="AX74" i="8"/>
  <c r="AY13" i="3"/>
  <c r="BA247" i="9"/>
  <c r="BA47" i="11"/>
  <c r="BA48" i="11" s="1"/>
  <c r="BA49" i="11"/>
  <c r="BA50" i="11" s="1"/>
  <c r="AZ144" i="14"/>
  <c r="BA137" i="14"/>
  <c r="BA47" i="9"/>
  <c r="AU58" i="11"/>
  <c r="AU144" i="10"/>
  <c r="AW30" i="3"/>
  <c r="AT15" i="3"/>
  <c r="AT23" i="3"/>
  <c r="AT21" i="3" s="1"/>
  <c r="AW32" i="2"/>
  <c r="AW22" i="2"/>
  <c r="AZ180" i="2"/>
  <c r="AX79" i="16"/>
  <c r="AX81" i="16"/>
  <c r="AX260" i="9"/>
  <c r="AX262" i="9"/>
  <c r="AZ256" i="2"/>
  <c r="BB81" i="3"/>
  <c r="AZ96" i="15"/>
  <c r="AY79" i="14"/>
  <c r="BA158" i="2"/>
  <c r="AY81" i="14"/>
  <c r="BA111" i="9"/>
  <c r="BC216" i="2"/>
  <c r="AV23" i="2"/>
  <c r="AV12" i="3"/>
  <c r="AY49" i="14"/>
  <c r="AY47" i="14"/>
  <c r="BA156" i="2"/>
  <c r="AY229" i="2"/>
  <c r="AY209" i="2" s="1"/>
  <c r="AW323" i="9"/>
  <c r="AW23" i="2"/>
  <c r="AX105" i="2"/>
  <c r="AX28" i="2" s="1"/>
  <c r="AV126" i="17"/>
  <c r="AV124" i="10"/>
  <c r="AV122" i="2"/>
  <c r="AV111" i="2"/>
  <c r="AW16" i="12"/>
  <c r="AY53" i="3"/>
  <c r="BA117" i="16"/>
  <c r="BB94" i="2"/>
  <c r="AZ126" i="16"/>
  <c r="BA124" i="16"/>
  <c r="AT48" i="13"/>
  <c r="AV56" i="3"/>
  <c r="AT47" i="10"/>
  <c r="AT48" i="10" s="1"/>
  <c r="BC93" i="15"/>
  <c r="BC85" i="15"/>
  <c r="BB94" i="15"/>
  <c r="BC92" i="15"/>
  <c r="BD80" i="2"/>
  <c r="AU114" i="12"/>
  <c r="AU112" i="12"/>
  <c r="AU113" i="12"/>
  <c r="AW49" i="3"/>
  <c r="AU111" i="10"/>
  <c r="AU112" i="10" s="1"/>
  <c r="AU63" i="12"/>
  <c r="AX99" i="9"/>
  <c r="AX98" i="9"/>
  <c r="AZ117" i="1" s="1"/>
  <c r="AY90" i="9"/>
  <c r="BB72" i="2"/>
  <c r="AZ126" i="14"/>
  <c r="BA138" i="15"/>
  <c r="AX97" i="12"/>
  <c r="AX95" i="12"/>
  <c r="AZ137" i="2"/>
  <c r="AV50" i="16"/>
  <c r="AX82" i="1"/>
  <c r="AW88" i="3"/>
  <c r="AU60" i="10"/>
  <c r="AV25" i="1"/>
  <c r="AV43" i="1"/>
  <c r="AV41" i="1" s="1"/>
  <c r="AW48" i="12"/>
  <c r="AY45" i="3"/>
  <c r="AU8" i="2"/>
  <c r="AX50" i="14"/>
  <c r="AZ62" i="1"/>
  <c r="AW18" i="11"/>
  <c r="BI41" i="9"/>
  <c r="AZ124" i="11"/>
  <c r="AZ125" i="11" s="1"/>
  <c r="AX33" i="1"/>
  <c r="AY47" i="15"/>
  <c r="AY48" i="15" s="1"/>
  <c r="AY49" i="15"/>
  <c r="AY50" i="15" s="1"/>
  <c r="AT9" i="2"/>
  <c r="AT7" i="2" s="1"/>
  <c r="AU163" i="9"/>
  <c r="AV154" i="9"/>
  <c r="BB95" i="2"/>
  <c r="BA140" i="16"/>
  <c r="AZ142" i="16"/>
  <c r="BA141" i="16"/>
  <c r="BA133" i="16"/>
  <c r="BA185" i="2"/>
  <c r="AY145" i="16"/>
  <c r="AY143" i="16"/>
  <c r="BA96" i="3" s="1"/>
  <c r="BA257" i="2"/>
  <c r="BA237" i="2" s="1"/>
  <c r="AY276" i="9"/>
  <c r="AY45" i="1"/>
  <c r="AW98" i="12"/>
  <c r="AX101" i="16"/>
  <c r="AX53" i="16" s="1"/>
  <c r="BB57" i="2"/>
  <c r="BA69" i="13"/>
  <c r="BA77" i="13"/>
  <c r="AZ78" i="13"/>
  <c r="BA76" i="13"/>
  <c r="AY34" i="1"/>
  <c r="AW65" i="11"/>
  <c r="AW82" i="11"/>
  <c r="BB126" i="1"/>
  <c r="AX130" i="12"/>
  <c r="AZ48" i="1"/>
  <c r="AU325" i="9"/>
  <c r="AU140" i="3"/>
  <c r="AT56" i="17"/>
  <c r="AT62" i="10"/>
  <c r="AT56" i="10" s="1"/>
  <c r="AX35" i="3"/>
  <c r="BA127" i="2"/>
  <c r="AY111" i="11"/>
  <c r="AZ88" i="1"/>
  <c r="AX130" i="16"/>
  <c r="AX168" i="2"/>
  <c r="AY127" i="1"/>
  <c r="AW111" i="15"/>
  <c r="AY171" i="2"/>
  <c r="AS57" i="17"/>
  <c r="AS65" i="10"/>
  <c r="AS57" i="10" s="1"/>
  <c r="BA128" i="3"/>
  <c r="BA118" i="3" s="1"/>
  <c r="BA13" i="3" s="1"/>
  <c r="AY129" i="9"/>
  <c r="AY94" i="16"/>
  <c r="BA91" i="2"/>
  <c r="AZ85" i="16"/>
  <c r="AW49" i="16"/>
  <c r="AW47" i="16"/>
  <c r="AY178" i="2"/>
  <c r="AX133" i="3"/>
  <c r="AX113" i="3" s="1"/>
  <c r="AV197" i="9"/>
  <c r="AY82" i="13"/>
  <c r="BA54" i="1"/>
  <c r="AW11" i="1"/>
  <c r="AZ35" i="2"/>
  <c r="AX78" i="11"/>
  <c r="AS32" i="10"/>
  <c r="AU22" i="3"/>
  <c r="AX104" i="1"/>
  <c r="AW123" i="2"/>
  <c r="AU31" i="11"/>
  <c r="AU33" i="11"/>
  <c r="AU30" i="10"/>
  <c r="AW117" i="3"/>
  <c r="AY69" i="16"/>
  <c r="AY76" i="16"/>
  <c r="AY77" i="16" s="1"/>
  <c r="AX66" i="1"/>
  <c r="AX63" i="1" s="1"/>
  <c r="AX61" i="1" s="1"/>
  <c r="AV65" i="14"/>
  <c r="AV57" i="14" s="1"/>
  <c r="AY37" i="3"/>
  <c r="AW96" i="11"/>
  <c r="AW95" i="10"/>
  <c r="AW96" i="10" s="1"/>
  <c r="AX54" i="15"/>
  <c r="AW60" i="15"/>
  <c r="AY78" i="2" s="1"/>
  <c r="AW61" i="15"/>
  <c r="AX263" i="9"/>
  <c r="AU49" i="13"/>
  <c r="AU47" i="13"/>
  <c r="AW145" i="2"/>
  <c r="AW144" i="2" s="1"/>
  <c r="AU46" i="10"/>
  <c r="AW203" i="2"/>
  <c r="AW201" i="2" s="1"/>
  <c r="BB75" i="1"/>
  <c r="AZ98" i="15"/>
  <c r="AV110" i="12"/>
  <c r="AW101" i="12"/>
  <c r="AW53" i="12" s="1"/>
  <c r="AX48" i="2"/>
  <c r="AX26" i="2" s="1"/>
  <c r="AV108" i="10"/>
  <c r="AY84" i="2"/>
  <c r="AY29" i="2" s="1"/>
  <c r="AX133" i="15"/>
  <c r="AX140" i="15"/>
  <c r="AW142" i="15"/>
  <c r="AX141" i="15"/>
  <c r="AX141" i="10" s="1"/>
  <c r="AW140" i="10"/>
  <c r="AX133" i="10" s="1"/>
  <c r="AV62" i="9"/>
  <c r="AX213" i="2"/>
  <c r="AZ16" i="14"/>
  <c r="BB75" i="3"/>
  <c r="AW79" i="9"/>
  <c r="AY214" i="2"/>
  <c r="AY204" i="2" s="1"/>
  <c r="AV80" i="9"/>
  <c r="AV63" i="9"/>
  <c r="AX245" i="2"/>
  <c r="AV82" i="9"/>
  <c r="AZ53" i="1"/>
  <c r="BA41" i="2"/>
  <c r="AY14" i="11"/>
  <c r="BA138" i="11"/>
  <c r="AZ140" i="12"/>
  <c r="AV61" i="17"/>
  <c r="AV60" i="17"/>
  <c r="AX100" i="2" s="1"/>
  <c r="AX113" i="2"/>
  <c r="AZ125" i="16"/>
  <c r="BA125" i="16" s="1"/>
  <c r="BA184" i="2"/>
  <c r="AY127" i="16"/>
  <c r="AY129" i="16"/>
  <c r="AT50" i="13"/>
  <c r="AT50" i="10" s="1"/>
  <c r="AV52" i="1"/>
  <c r="AT49" i="10"/>
  <c r="AW115" i="2"/>
  <c r="AW135" i="2"/>
  <c r="AW133" i="2" s="1"/>
  <c r="AZ68" i="1"/>
  <c r="AX130" i="14"/>
  <c r="AY129" i="14"/>
  <c r="AY127" i="14"/>
  <c r="BA162" i="2"/>
  <c r="AV10" i="1"/>
  <c r="AX177" i="2"/>
  <c r="AY32" i="12"/>
  <c r="AV56" i="16"/>
  <c r="AZ96" i="13"/>
  <c r="BB59" i="3"/>
  <c r="AW74" i="9"/>
  <c r="AV83" i="9"/>
  <c r="AZ47" i="8"/>
  <c r="BA140" i="2"/>
  <c r="AY129" i="12"/>
  <c r="AY127" i="12"/>
  <c r="AW54" i="15"/>
  <c r="BH138" i="16"/>
  <c r="BC25" i="9"/>
  <c r="AX60" i="15"/>
  <c r="AZ78" i="2" s="1"/>
  <c r="AX61" i="15"/>
  <c r="AV109" i="12"/>
  <c r="AV109" i="10" s="1"/>
  <c r="AW86" i="1"/>
  <c r="AU65" i="16"/>
  <c r="AU57" i="16" s="1"/>
  <c r="AU29" i="3"/>
  <c r="AU101" i="3"/>
  <c r="AZ133" i="16"/>
  <c r="AX109" i="16"/>
  <c r="AY101" i="16" s="1"/>
  <c r="AW80" i="11"/>
  <c r="AY36" i="3"/>
  <c r="AW63" i="11"/>
  <c r="BB219" i="2"/>
  <c r="AZ159" i="9"/>
  <c r="BA250" i="2"/>
  <c r="AY160" i="9"/>
  <c r="AX47" i="12"/>
  <c r="AX49" i="12"/>
  <c r="AZ134" i="2"/>
  <c r="AZ57" i="3"/>
  <c r="AX101" i="14"/>
  <c r="AX53" i="14" s="1"/>
  <c r="AX109" i="14"/>
  <c r="AY108" i="14" s="1"/>
  <c r="AX30" i="15"/>
  <c r="AZ77" i="2"/>
  <c r="BA215" i="2"/>
  <c r="AY95" i="9"/>
  <c r="AZ85" i="9"/>
  <c r="AY93" i="9"/>
  <c r="AY94" i="9" s="1"/>
  <c r="AW240" i="2"/>
  <c r="AZ144" i="13"/>
  <c r="BA137" i="13"/>
  <c r="AZ40" i="3"/>
  <c r="AX128" i="11"/>
  <c r="AY85" i="1"/>
  <c r="AW98" i="16"/>
  <c r="AY146" i="13"/>
  <c r="AV118" i="2"/>
  <c r="AV190" i="2"/>
  <c r="AW18" i="13"/>
  <c r="AZ101" i="11"/>
  <c r="BE73" i="9"/>
  <c r="AV82" i="15"/>
  <c r="AX74" i="1"/>
  <c r="AZ64" i="1"/>
  <c r="AX82" i="14"/>
  <c r="AX82" i="3"/>
  <c r="AV114" i="15"/>
  <c r="AV113" i="15"/>
  <c r="AX76" i="1" s="1"/>
  <c r="AV112" i="15"/>
  <c r="AZ101" i="13"/>
  <c r="AZ53" i="13" s="1"/>
  <c r="BA13" i="2"/>
  <c r="AX97" i="16"/>
  <c r="AX95" i="16"/>
  <c r="AZ181" i="2"/>
  <c r="BB248" i="2"/>
  <c r="BB238" i="2" s="1"/>
  <c r="BB13" i="2" s="1"/>
  <c r="AZ128" i="9"/>
  <c r="AW81" i="8"/>
  <c r="AY147" i="3"/>
  <c r="AW82" i="8"/>
  <c r="AY138" i="1" s="1"/>
  <c r="AW33" i="9"/>
  <c r="AY123" i="3"/>
  <c r="AX69" i="10"/>
  <c r="BA137" i="9"/>
  <c r="BA244" i="9"/>
  <c r="BA246" i="9"/>
  <c r="BC255" i="2"/>
  <c r="AZ48" i="9"/>
  <c r="AZ49" i="9" s="1"/>
  <c r="AZ50" i="9"/>
  <c r="AZ59" i="1"/>
  <c r="AX146" i="13"/>
  <c r="BB62" i="2"/>
  <c r="AZ142" i="13"/>
  <c r="BB152" i="2" s="1"/>
  <c r="AT112" i="3"/>
  <c r="AV30" i="11"/>
  <c r="AX33" i="2"/>
  <c r="AV28" i="10"/>
  <c r="AV29" i="11"/>
  <c r="AV29" i="10" s="1"/>
  <c r="AW56" i="16"/>
  <c r="AZ144" i="15"/>
  <c r="BA137" i="15"/>
  <c r="AY114" i="2"/>
  <c r="AY11" i="2" s="1"/>
  <c r="AV46" i="13"/>
  <c r="AW44" i="13"/>
  <c r="AW37" i="13"/>
  <c r="AX55" i="2"/>
  <c r="AX54" i="2" s="1"/>
  <c r="AV44" i="10"/>
  <c r="AW37" i="10" s="1"/>
  <c r="AU15" i="2"/>
  <c r="AU9" i="2" s="1"/>
  <c r="AU112" i="2"/>
  <c r="AY222" i="2"/>
  <c r="AW194" i="9"/>
  <c r="AW195" i="9"/>
  <c r="AZ212" i="2"/>
  <c r="AX31" i="9"/>
  <c r="AX29" i="9"/>
  <c r="AY21" i="9" s="1"/>
  <c r="AZ94" i="14"/>
  <c r="BB69" i="2"/>
  <c r="AZ93" i="14"/>
  <c r="BA85" i="14" s="1"/>
  <c r="BB247" i="2"/>
  <c r="AZ112" i="9"/>
  <c r="AV51" i="8"/>
  <c r="AW42" i="8"/>
  <c r="AZ18" i="14"/>
  <c r="AW59" i="9"/>
  <c r="AW53" i="9"/>
  <c r="AU31" i="1"/>
  <c r="BB117" i="13"/>
  <c r="BB124" i="13"/>
  <c r="BC61" i="2"/>
  <c r="BA126" i="13"/>
  <c r="BA37" i="14"/>
  <c r="BB66" i="2"/>
  <c r="BA44" i="14"/>
  <c r="BA45" i="14"/>
  <c r="AZ46" i="14"/>
  <c r="AV326" i="9"/>
  <c r="AX131" i="1" s="1"/>
  <c r="AX111" i="1" s="1"/>
  <c r="AV324" i="9"/>
  <c r="AX260" i="2"/>
  <c r="AX240" i="2" s="1"/>
  <c r="AV16" i="1"/>
  <c r="AZ133" i="12"/>
  <c r="AU127" i="17"/>
  <c r="AU129" i="17"/>
  <c r="AW195" i="2"/>
  <c r="AU62" i="17"/>
  <c r="AU56" i="17" s="1"/>
  <c r="AU126" i="10"/>
  <c r="AZ130" i="9"/>
  <c r="BB119" i="1" s="1"/>
  <c r="BB109" i="1" s="1"/>
  <c r="BB13" i="1" s="1"/>
  <c r="BA121" i="9"/>
  <c r="AT34" i="11"/>
  <c r="AT34" i="10" s="1"/>
  <c r="AV32" i="1"/>
  <c r="AT33" i="10"/>
  <c r="AX17" i="13"/>
  <c r="AX15" i="13"/>
  <c r="AZ153" i="2"/>
  <c r="BA63" i="2"/>
  <c r="AZ12" i="13"/>
  <c r="AY14" i="13"/>
  <c r="AZ5" i="13"/>
  <c r="BA97" i="15"/>
  <c r="BA95" i="15"/>
  <c r="BC170" i="2"/>
  <c r="AU56" i="12"/>
  <c r="AU62" i="10"/>
  <c r="AV60" i="12"/>
  <c r="AV61" i="12"/>
  <c r="AV54" i="12"/>
  <c r="AZ125" i="14"/>
  <c r="BA117" i="14" s="1"/>
  <c r="AY93" i="12"/>
  <c r="AZ92" i="12" s="1"/>
  <c r="AY85" i="12"/>
  <c r="AW193" i="9"/>
  <c r="AX192" i="9" s="1"/>
  <c r="AV112" i="16"/>
  <c r="AV113" i="16"/>
  <c r="AX93" i="3"/>
  <c r="AX90" i="3" s="1"/>
  <c r="AV114" i="16"/>
  <c r="AV66" i="16" s="1"/>
  <c r="AV63" i="16"/>
  <c r="AV64" i="16" s="1"/>
  <c r="AX77" i="11"/>
  <c r="AY96" i="14"/>
  <c r="BA70" i="3"/>
  <c r="AZ45" i="8"/>
  <c r="BA37" i="8" s="1"/>
  <c r="AY48" i="8"/>
  <c r="AY49" i="8" s="1"/>
  <c r="AY50" i="8"/>
  <c r="BC12" i="14"/>
  <c r="BD74" i="2"/>
  <c r="BB14" i="14"/>
  <c r="BA15" i="14"/>
  <c r="BA17" i="14"/>
  <c r="BC164" i="2"/>
  <c r="AT57" i="12"/>
  <c r="BC41" i="8"/>
  <c r="AZ124" i="12"/>
  <c r="AX48" i="14"/>
  <c r="AZ67" i="3"/>
  <c r="AW97" i="9"/>
  <c r="AY126" i="3"/>
  <c r="AX76" i="2"/>
  <c r="AY129" i="11"/>
  <c r="AY127" i="11"/>
  <c r="BA129" i="2"/>
  <c r="AW42" i="9"/>
  <c r="AV51" i="9"/>
  <c r="AV57" i="11"/>
  <c r="BA138" i="14"/>
  <c r="AT58" i="12"/>
  <c r="AY169" i="2"/>
  <c r="AY168" i="2" s="1"/>
  <c r="AW81" i="15"/>
  <c r="AW81" i="10" s="1"/>
  <c r="AW62" i="15"/>
  <c r="AW79" i="15"/>
  <c r="AV53" i="10"/>
  <c r="AV54" i="10" s="1"/>
  <c r="AX137" i="3"/>
  <c r="AX117" i="3" s="1"/>
  <c r="AX278" i="9"/>
  <c r="AZ128" i="1" s="1"/>
  <c r="AX277" i="9"/>
  <c r="BA28" i="12"/>
  <c r="AZ30" i="12"/>
  <c r="BA21" i="12"/>
  <c r="AY124" i="2"/>
  <c r="AX61" i="11"/>
  <c r="AX60" i="11"/>
  <c r="AX11" i="2"/>
  <c r="AZ44" i="12"/>
  <c r="AY46" i="12"/>
  <c r="AZ37" i="12"/>
  <c r="AZ45" i="12"/>
  <c r="BA44" i="2"/>
  <c r="AZ135" i="3"/>
  <c r="AZ245" i="9"/>
  <c r="AX128" i="12"/>
  <c r="AZ51" i="3"/>
  <c r="AX29" i="15"/>
  <c r="AY21" i="15" s="1"/>
  <c r="AZ205" i="2"/>
  <c r="AZ246" i="2"/>
  <c r="AX96" i="9"/>
  <c r="AY143" i="13"/>
  <c r="BA63" i="3" s="1"/>
  <c r="AY92" i="3"/>
  <c r="AW96" i="16"/>
  <c r="BA138" i="13"/>
  <c r="AT130" i="17"/>
  <c r="AV98" i="1"/>
  <c r="AT65" i="17"/>
  <c r="AT57" i="17" s="1"/>
  <c r="AT129" i="10"/>
  <c r="AU57" i="9"/>
  <c r="AU58" i="9"/>
  <c r="AZ108" i="11"/>
  <c r="AX95" i="11"/>
  <c r="AZ126" i="2"/>
  <c r="AX97" i="11"/>
  <c r="AX94" i="10"/>
  <c r="AX128" i="16"/>
  <c r="AZ95" i="3"/>
  <c r="AV56" i="15"/>
  <c r="AV147" i="9"/>
  <c r="AW138" i="9"/>
  <c r="AZ69" i="3"/>
  <c r="AX80" i="14"/>
  <c r="AY109" i="15"/>
  <c r="AY108" i="15"/>
  <c r="AZ81" i="2"/>
  <c r="AY101" i="15"/>
  <c r="AX110" i="15"/>
  <c r="AS130" i="10"/>
  <c r="AS66" i="17"/>
  <c r="AY111" i="13"/>
  <c r="AY63" i="13" s="1"/>
  <c r="BA149" i="2"/>
  <c r="BA146" i="2" s="1"/>
  <c r="AY34" i="2"/>
  <c r="AY93" i="16"/>
  <c r="AX252" i="2"/>
  <c r="AY62" i="13"/>
  <c r="AY56" i="13" s="1"/>
  <c r="BB144" i="12"/>
  <c r="BC137" i="12"/>
  <c r="BA127" i="3"/>
  <c r="AY114" i="9"/>
  <c r="AY113" i="9"/>
  <c r="BC240" i="9"/>
  <c r="BC241" i="9" s="1"/>
  <c r="BB243" i="9"/>
  <c r="BD224" i="2"/>
  <c r="BB233" i="9"/>
  <c r="BB242" i="9"/>
  <c r="AW113" i="3"/>
  <c r="AU33" i="3"/>
  <c r="BC37" i="11"/>
  <c r="BC44" i="11"/>
  <c r="BC45" i="11"/>
  <c r="BB46" i="11"/>
  <c r="BA45" i="9"/>
  <c r="BB44" i="9" s="1"/>
  <c r="AZ141" i="13"/>
  <c r="BA133" i="13" s="1"/>
  <c r="AW234" i="2"/>
  <c r="AX93" i="10"/>
  <c r="AY85" i="10" s="1"/>
  <c r="AY35" i="1"/>
  <c r="AY24" i="1" s="1"/>
  <c r="AW98" i="11"/>
  <c r="AW97" i="10"/>
  <c r="AY259" i="9"/>
  <c r="BA225" i="2"/>
  <c r="AY249" i="9"/>
  <c r="AZ256" i="9"/>
  <c r="AY258" i="9"/>
  <c r="BF138" i="12"/>
  <c r="BB68" i="2"/>
  <c r="BA69" i="14"/>
  <c r="BA76" i="14"/>
  <c r="AZ78" i="14"/>
  <c r="AZ89" i="1"/>
  <c r="AX146" i="16"/>
  <c r="AX174" i="2"/>
  <c r="AV145" i="15"/>
  <c r="AV143" i="15"/>
  <c r="AV142" i="10"/>
  <c r="AX79" i="8"/>
  <c r="AX78" i="8"/>
  <c r="AY76" i="8"/>
  <c r="AY69" i="8"/>
  <c r="AZ269" i="2"/>
  <c r="BC58" i="2"/>
  <c r="BA94" i="13"/>
  <c r="BA109" i="9"/>
  <c r="BA110" i="9" s="1"/>
  <c r="AW77" i="9"/>
  <c r="AX76" i="9" s="1"/>
  <c r="AX66" i="13"/>
  <c r="AX58" i="13" s="1"/>
  <c r="BB151" i="2"/>
  <c r="AZ129" i="13"/>
  <c r="AZ127" i="13"/>
  <c r="AX15" i="11"/>
  <c r="AZ131" i="2"/>
  <c r="AX17" i="11"/>
  <c r="AW321" i="9"/>
  <c r="AX313" i="9" s="1"/>
  <c r="AX327" i="9" s="1"/>
  <c r="BA141" i="2"/>
  <c r="AY145" i="12"/>
  <c r="AY143" i="12"/>
  <c r="BA52" i="3" s="1"/>
  <c r="AV125" i="17"/>
  <c r="AV125" i="10" s="1"/>
  <c r="AW124" i="3"/>
  <c r="AW115" i="3"/>
  <c r="AT32" i="11"/>
  <c r="AV34" i="3"/>
  <c r="AV33" i="3" s="1"/>
  <c r="AT31" i="10"/>
  <c r="AY42" i="1"/>
  <c r="AW18" i="12"/>
  <c r="AV144" i="2"/>
  <c r="AX128" i="14"/>
  <c r="AZ73" i="3"/>
  <c r="AV48" i="16"/>
  <c r="AX89" i="3"/>
  <c r="AZ98" i="13"/>
  <c r="BB55" i="1"/>
  <c r="AX161" i="9"/>
  <c r="AZ130" i="3"/>
  <c r="AX162" i="9"/>
  <c r="AZ121" i="1" s="1"/>
  <c r="BA65" i="1"/>
  <c r="AY98" i="14"/>
  <c r="AT16" i="3"/>
  <c r="AX25" i="3"/>
  <c r="AW50" i="12"/>
  <c r="AT15" i="1"/>
  <c r="AT22" i="1"/>
  <c r="AT20" i="1" s="1"/>
  <c r="AW24" i="3"/>
  <c r="AY42" i="3"/>
  <c r="AW16" i="11"/>
  <c r="AY236" i="2"/>
  <c r="AV116" i="3"/>
  <c r="AV11" i="3" s="1"/>
  <c r="AV66" i="11"/>
  <c r="AV82" i="10"/>
  <c r="AW16" i="1"/>
  <c r="AW242" i="2"/>
  <c r="AZ46" i="15"/>
  <c r="BA44" i="15"/>
  <c r="BA45" i="15"/>
  <c r="BA37" i="15"/>
  <c r="AX77" i="15"/>
  <c r="AY76" i="15" s="1"/>
  <c r="AS64" i="17"/>
  <c r="AS63" i="10"/>
  <c r="AS64" i="10" s="1"/>
  <c r="BA272" i="9"/>
  <c r="AZ274" i="9"/>
  <c r="AZ275" i="9"/>
  <c r="AZ265" i="9"/>
  <c r="BA273" i="9"/>
  <c r="BB226" i="2"/>
  <c r="BB206" i="2" s="1"/>
  <c r="AY48" i="3"/>
  <c r="AW96" i="12"/>
  <c r="AY182" i="2"/>
  <c r="AY179" i="2" s="1"/>
  <c r="AW111" i="16"/>
  <c r="AW56" i="11"/>
  <c r="BB144" i="16"/>
  <c r="BC137" i="16"/>
  <c r="AR58" i="17"/>
  <c r="AR66" i="10"/>
  <c r="AR58" i="10" s="1"/>
  <c r="AY142" i="14"/>
  <c r="AY143" i="14" s="1"/>
  <c r="BA74" i="3" s="1"/>
  <c r="AZ133" i="14"/>
  <c r="BA73" i="2"/>
  <c r="AZ140" i="14"/>
  <c r="AZ141" i="14" s="1"/>
  <c r="AY160" i="2"/>
  <c r="AY157" i="2" s="1"/>
  <c r="AY155" i="2" s="1"/>
  <c r="AW111" i="14"/>
  <c r="AW62" i="14"/>
  <c r="AW56" i="14" s="1"/>
  <c r="AW33" i="15"/>
  <c r="AY167" i="2"/>
  <c r="AW31" i="15"/>
  <c r="AW111" i="1"/>
  <c r="AX106" i="9"/>
  <c r="AZ118" i="1"/>
  <c r="AZ108" i="1" s="1"/>
  <c r="AX130" i="11"/>
  <c r="AZ38" i="1"/>
  <c r="AZ49" i="1"/>
  <c r="AX146" i="12"/>
  <c r="AV106" i="3"/>
  <c r="AT128" i="17"/>
  <c r="AT63" i="17"/>
  <c r="AT127" i="10"/>
  <c r="AT128" i="10" s="1"/>
  <c r="AV64" i="11"/>
  <c r="AW106" i="1"/>
  <c r="AW115" i="1"/>
  <c r="AW113" i="1" s="1"/>
  <c r="AW16" i="13"/>
  <c r="AY64" i="3"/>
  <c r="AZ142" i="2"/>
  <c r="AX17" i="12"/>
  <c r="AX15" i="12"/>
  <c r="AY92" i="11"/>
  <c r="AX80" i="3"/>
  <c r="AX24" i="3" s="1"/>
  <c r="AV80" i="15"/>
  <c r="AV63" i="15"/>
  <c r="AV64" i="15" s="1"/>
  <c r="AW261" i="9"/>
  <c r="AW136" i="3"/>
  <c r="AU28" i="1"/>
  <c r="AU93" i="1"/>
  <c r="BA124" i="9"/>
  <c r="BA125" i="9" s="1"/>
  <c r="BA93" i="13"/>
  <c r="BB92" i="13" s="1"/>
  <c r="AY87" i="2"/>
  <c r="AY37" i="16"/>
  <c r="AY45" i="16"/>
  <c r="AX46" i="16"/>
  <c r="AY44" i="16"/>
  <c r="AZ88" i="2"/>
  <c r="BB92" i="17"/>
  <c r="BB93" i="17" s="1"/>
  <c r="BA94" i="17"/>
  <c r="BB85" i="17"/>
  <c r="BC102" i="2"/>
  <c r="BA78" i="17"/>
  <c r="BB76" i="17"/>
  <c r="BB77" i="17" s="1"/>
  <c r="BB69" i="17"/>
  <c r="BC101" i="2"/>
  <c r="BA102" i="3"/>
  <c r="AY80" i="17"/>
  <c r="BA107" i="3"/>
  <c r="BA95" i="1"/>
  <c r="AY98" i="17"/>
  <c r="AZ145" i="17"/>
  <c r="BB196" i="2"/>
  <c r="AZ143" i="17"/>
  <c r="BB28" i="17"/>
  <c r="BB29" i="17" s="1"/>
  <c r="BA30" i="17"/>
  <c r="BB21" i="17"/>
  <c r="BC99" i="2"/>
  <c r="BC44" i="17"/>
  <c r="BC45" i="17"/>
  <c r="BB46" i="17"/>
  <c r="BC37" i="17"/>
  <c r="AZ81" i="17"/>
  <c r="BB191" i="2"/>
  <c r="AZ79" i="17"/>
  <c r="BB141" i="17"/>
  <c r="BA142" i="17"/>
  <c r="BB140" i="17"/>
  <c r="BC106" i="2"/>
  <c r="BB133" i="17"/>
  <c r="AY34" i="17"/>
  <c r="AZ48" i="17"/>
  <c r="AZ96" i="1"/>
  <c r="AZ111" i="17"/>
  <c r="BB193" i="2"/>
  <c r="AZ97" i="17"/>
  <c r="BB192" i="2"/>
  <c r="AZ95" i="17"/>
  <c r="AY32" i="17"/>
  <c r="BA100" i="3"/>
  <c r="BA49" i="17"/>
  <c r="BA47" i="17"/>
  <c r="AY113" i="17"/>
  <c r="BA104" i="3"/>
  <c r="AY112" i="17"/>
  <c r="AY114" i="17"/>
  <c r="BA94" i="1"/>
  <c r="AY82" i="17"/>
  <c r="BA99" i="1"/>
  <c r="AY146" i="17"/>
  <c r="BA103" i="3"/>
  <c r="AY96" i="17"/>
  <c r="AZ50" i="17"/>
  <c r="AZ33" i="17"/>
  <c r="BB189" i="2"/>
  <c r="AZ31" i="17"/>
  <c r="BB108" i="17"/>
  <c r="BB109" i="17" s="1"/>
  <c r="BA110" i="17"/>
  <c r="BB101" i="17"/>
  <c r="BC103" i="2"/>
  <c r="BA149" i="9" l="1"/>
  <c r="BA156" i="9"/>
  <c r="BA157" i="9" s="1"/>
  <c r="AZ158" i="9"/>
  <c r="BA46" i="2"/>
  <c r="AY78" i="12"/>
  <c r="BB83" i="2"/>
  <c r="AZ126" i="15"/>
  <c r="AZ96" i="2"/>
  <c r="AX14" i="16"/>
  <c r="AT12" i="10"/>
  <c r="AU5" i="10" s="1"/>
  <c r="AV139" i="3"/>
  <c r="AV309" i="9"/>
  <c r="AV228" i="9"/>
  <c r="AV229" i="9" s="1"/>
  <c r="AY12" i="15"/>
  <c r="AW110" i="1"/>
  <c r="AW125" i="1"/>
  <c r="AW123" i="1" s="1"/>
  <c r="AY140" i="9"/>
  <c r="AX142" i="9"/>
  <c r="AY133" i="9"/>
  <c r="AX143" i="9"/>
  <c r="AZ218" i="2"/>
  <c r="BC5" i="14"/>
  <c r="AV65" i="15"/>
  <c r="AV57" i="15" s="1"/>
  <c r="AZ13" i="11"/>
  <c r="BA5" i="11" s="1"/>
  <c r="AX69" i="9"/>
  <c r="AW322" i="9"/>
  <c r="AY109" i="16"/>
  <c r="AS34" i="8"/>
  <c r="AU136" i="1" s="1"/>
  <c r="AU135" i="1" s="1"/>
  <c r="AU272" i="2"/>
  <c r="AU271" i="2" s="1"/>
  <c r="AS32" i="8"/>
  <c r="AX26" i="9"/>
  <c r="AW35" i="9"/>
  <c r="AW17" i="16"/>
  <c r="AW18" i="16" s="1"/>
  <c r="AY186" i="2"/>
  <c r="AW15" i="16"/>
  <c r="AX110" i="1"/>
  <c r="AY142" i="11"/>
  <c r="BA40" i="2"/>
  <c r="AW311" i="9"/>
  <c r="AW231" i="9" s="1"/>
  <c r="AW217" i="9"/>
  <c r="AW308" i="9"/>
  <c r="AY259" i="2"/>
  <c r="AW310" i="9"/>
  <c r="AW227" i="9"/>
  <c r="AW142" i="9"/>
  <c r="AY69" i="15"/>
  <c r="AY53" i="15" s="1"/>
  <c r="AZ125" i="15"/>
  <c r="BA124" i="15" s="1"/>
  <c r="AV221" i="2"/>
  <c r="AV203" i="2"/>
  <c r="AV201" i="2" s="1"/>
  <c r="AW131" i="9"/>
  <c r="AX122" i="9"/>
  <c r="AX88" i="3"/>
  <c r="AW232" i="2"/>
  <c r="AY28" i="9"/>
  <c r="AX185" i="9"/>
  <c r="AX199" i="9" s="1"/>
  <c r="AV66" i="15"/>
  <c r="AX78" i="15"/>
  <c r="AZ169" i="2" s="1"/>
  <c r="AZ168" i="2" s="1"/>
  <c r="AZ12" i="11"/>
  <c r="AW78" i="9"/>
  <c r="BA125" i="14"/>
  <c r="BB117" i="14" s="1"/>
  <c r="AX320" i="9"/>
  <c r="AY101" i="14"/>
  <c r="AY53" i="14" s="1"/>
  <c r="AX130" i="15"/>
  <c r="AZ78" i="1"/>
  <c r="AY77" i="12"/>
  <c r="AZ76" i="12" s="1"/>
  <c r="AY129" i="15"/>
  <c r="BA173" i="2"/>
  <c r="AY127" i="15"/>
  <c r="AX130" i="1"/>
  <c r="AX125" i="1" s="1"/>
  <c r="AX123" i="1" s="1"/>
  <c r="AV230" i="9"/>
  <c r="AY13" i="15"/>
  <c r="AU221" i="9"/>
  <c r="AU222" i="9"/>
  <c r="AX13" i="16"/>
  <c r="AY5" i="16" s="1"/>
  <c r="AV145" i="9"/>
  <c r="AX129" i="3"/>
  <c r="AX145" i="11"/>
  <c r="AZ130" i="2"/>
  <c r="AX143" i="11"/>
  <c r="AZ41" i="3" s="1"/>
  <c r="AX305" i="9"/>
  <c r="AY304" i="9" s="1"/>
  <c r="AY249" i="2"/>
  <c r="AY239" i="2" s="1"/>
  <c r="AW146" i="9"/>
  <c r="AY120" i="1" s="1"/>
  <c r="AW144" i="9"/>
  <c r="AX30" i="9"/>
  <c r="BA140" i="13"/>
  <c r="BA141" i="13" s="1"/>
  <c r="AW73" i="1"/>
  <c r="AW71" i="1" s="1"/>
  <c r="AW23" i="1"/>
  <c r="AX5" i="16"/>
  <c r="AW105" i="1"/>
  <c r="AW103" i="1" s="1"/>
  <c r="AU82" i="10"/>
  <c r="AX77" i="10"/>
  <c r="AY69" i="10" s="1"/>
  <c r="AY29" i="9"/>
  <c r="AW21" i="11"/>
  <c r="AZ79" i="2"/>
  <c r="AV61" i="10"/>
  <c r="AW108" i="12"/>
  <c r="AY76" i="2"/>
  <c r="AY177" i="2"/>
  <c r="BA53" i="13"/>
  <c r="BA60" i="13" s="1"/>
  <c r="BC56" i="2" s="1"/>
  <c r="BA124" i="14"/>
  <c r="AU119" i="3"/>
  <c r="AU134" i="3"/>
  <c r="AZ84" i="3"/>
  <c r="AX128" i="15"/>
  <c r="AV311" i="9"/>
  <c r="AV231" i="9" s="1"/>
  <c r="AV217" i="9"/>
  <c r="AT28" i="8"/>
  <c r="AT29" i="8"/>
  <c r="AT35" i="8"/>
  <c r="AX79" i="12"/>
  <c r="AZ136" i="2"/>
  <c r="AX81" i="12"/>
  <c r="AZ117" i="15"/>
  <c r="AZ175" i="2"/>
  <c r="AX15" i="15"/>
  <c r="AX17" i="15"/>
  <c r="AX18" i="15" s="1"/>
  <c r="AW29" i="13"/>
  <c r="AX21" i="13" s="1"/>
  <c r="AX28" i="13"/>
  <c r="AW30" i="13"/>
  <c r="AX239" i="2"/>
  <c r="AY141" i="11"/>
  <c r="AZ133" i="11" s="1"/>
  <c r="AX304" i="9"/>
  <c r="AY208" i="2"/>
  <c r="AW101" i="10"/>
  <c r="AU12" i="17"/>
  <c r="AW107" i="2" s="1"/>
  <c r="AW21" i="10"/>
  <c r="AT14" i="17"/>
  <c r="AT14" i="10" s="1"/>
  <c r="AU5" i="17"/>
  <c r="AV107" i="2"/>
  <c r="AW117" i="17"/>
  <c r="AW53" i="17" s="1"/>
  <c r="AW60" i="17" s="1"/>
  <c r="AY100" i="2" s="1"/>
  <c r="AU188" i="2"/>
  <c r="AS16" i="17"/>
  <c r="AU108" i="3"/>
  <c r="AS15" i="10"/>
  <c r="AU13" i="17"/>
  <c r="AU13" i="10" s="1"/>
  <c r="AV5" i="17"/>
  <c r="AV197" i="2"/>
  <c r="AV120" i="2" s="1"/>
  <c r="AV17" i="2" s="1"/>
  <c r="AT17" i="17"/>
  <c r="AT15" i="17"/>
  <c r="AU110" i="2"/>
  <c r="AU99" i="3"/>
  <c r="AS18" i="17"/>
  <c r="AS18" i="10" s="1"/>
  <c r="AU92" i="1"/>
  <c r="AU21" i="1" s="1"/>
  <c r="AU8" i="1" s="1"/>
  <c r="AS17" i="10"/>
  <c r="AU56" i="10"/>
  <c r="AW124" i="17"/>
  <c r="AW125" i="17" s="1"/>
  <c r="BA79" i="2"/>
  <c r="AY78" i="15"/>
  <c r="AY77" i="15"/>
  <c r="AZ69" i="15" s="1"/>
  <c r="AZ53" i="15" s="1"/>
  <c r="AZ14" i="12"/>
  <c r="BB52" i="2"/>
  <c r="BB94" i="13"/>
  <c r="BD58" i="2"/>
  <c r="AX79" i="9"/>
  <c r="AZ214" i="2"/>
  <c r="AZ204" i="2" s="1"/>
  <c r="BB47" i="9"/>
  <c r="BB47" i="2"/>
  <c r="BA85" i="12"/>
  <c r="AZ94" i="12"/>
  <c r="AY110" i="14"/>
  <c r="BA70" i="2"/>
  <c r="AY109" i="14"/>
  <c r="AZ108" i="14" s="1"/>
  <c r="AX195" i="9"/>
  <c r="AZ222" i="2"/>
  <c r="BC144" i="16"/>
  <c r="BD137" i="16"/>
  <c r="BB257" i="2"/>
  <c r="BB237" i="2" s="1"/>
  <c r="AZ276" i="9"/>
  <c r="BB44" i="15"/>
  <c r="BB45" i="15"/>
  <c r="BB37" i="15"/>
  <c r="BA46" i="15"/>
  <c r="AZ76" i="8"/>
  <c r="AY79" i="8"/>
  <c r="BA269" i="2"/>
  <c r="AX85" i="3"/>
  <c r="AV143" i="10"/>
  <c r="AT130" i="10"/>
  <c r="AT66" i="17"/>
  <c r="BA38" i="1"/>
  <c r="AY130" i="11"/>
  <c r="AX45" i="2"/>
  <c r="AX43" i="2" s="1"/>
  <c r="AV60" i="10"/>
  <c r="AU130" i="17"/>
  <c r="AW98" i="1"/>
  <c r="AU65" i="17"/>
  <c r="AU57" i="17" s="1"/>
  <c r="AU129" i="10"/>
  <c r="AZ95" i="14"/>
  <c r="BB159" i="2"/>
  <c r="AZ97" i="14"/>
  <c r="AZ60" i="13"/>
  <c r="BB56" i="2" s="1"/>
  <c r="BA54" i="13"/>
  <c r="AZ61" i="13"/>
  <c r="AZ54" i="13"/>
  <c r="AX73" i="1"/>
  <c r="BF73" i="9"/>
  <c r="BD25" i="9"/>
  <c r="AZ48" i="8"/>
  <c r="AZ49" i="8" s="1"/>
  <c r="AZ50" i="8"/>
  <c r="BA95" i="3"/>
  <c r="AY128" i="16"/>
  <c r="AX59" i="9"/>
  <c r="AX53" i="9"/>
  <c r="AW61" i="12"/>
  <c r="AW60" i="12"/>
  <c r="AU48" i="13"/>
  <c r="AW56" i="3"/>
  <c r="AW55" i="3" s="1"/>
  <c r="AU47" i="10"/>
  <c r="AU48" i="10" s="1"/>
  <c r="AY76" i="11"/>
  <c r="AY95" i="16"/>
  <c r="AY97" i="16"/>
  <c r="BA181" i="2"/>
  <c r="AY98" i="9"/>
  <c r="BA117" i="1" s="1"/>
  <c r="AZ90" i="9"/>
  <c r="AY99" i="9"/>
  <c r="AU114" i="10"/>
  <c r="AU66" i="12"/>
  <c r="AV129" i="17"/>
  <c r="AV127" i="17"/>
  <c r="AX195" i="2"/>
  <c r="AV62" i="17"/>
  <c r="AV56" i="17" s="1"/>
  <c r="AV126" i="10"/>
  <c r="AY260" i="2"/>
  <c r="AW326" i="9"/>
  <c r="AY131" i="1" s="1"/>
  <c r="AY111" i="1" s="1"/>
  <c r="AW324" i="9"/>
  <c r="AY82" i="14"/>
  <c r="BA64" i="1"/>
  <c r="AY74" i="8"/>
  <c r="AX83" i="8"/>
  <c r="AY64" i="13"/>
  <c r="AX47" i="16"/>
  <c r="AX49" i="16"/>
  <c r="AZ178" i="2"/>
  <c r="AV29" i="3"/>
  <c r="AV101" i="3"/>
  <c r="AW112" i="14"/>
  <c r="AY71" i="3"/>
  <c r="AW114" i="14"/>
  <c r="AW66" i="14" s="1"/>
  <c r="AW113" i="14"/>
  <c r="AW63" i="14"/>
  <c r="AW64" i="14" s="1"/>
  <c r="AY46" i="16"/>
  <c r="AZ45" i="16"/>
  <c r="AZ44" i="16"/>
  <c r="BA88" i="2"/>
  <c r="AZ37" i="16"/>
  <c r="AU15" i="1"/>
  <c r="AU9" i="1" s="1"/>
  <c r="AU22" i="1"/>
  <c r="AY94" i="11"/>
  <c r="AZ92" i="11"/>
  <c r="AZ93" i="11" s="1"/>
  <c r="BA36" i="2"/>
  <c r="BA25" i="2" s="1"/>
  <c r="AY92" i="10"/>
  <c r="AY93" i="11"/>
  <c r="AY93" i="10" s="1"/>
  <c r="BA95" i="13"/>
  <c r="BC148" i="2"/>
  <c r="BA97" i="13"/>
  <c r="AY110" i="15"/>
  <c r="BA81" i="2"/>
  <c r="AZ101" i="15"/>
  <c r="AZ108" i="15"/>
  <c r="AZ109" i="15"/>
  <c r="BA30" i="12"/>
  <c r="BD41" i="8"/>
  <c r="AX86" i="1"/>
  <c r="AX83" i="1" s="1"/>
  <c r="AX81" i="1" s="1"/>
  <c r="AV65" i="16"/>
  <c r="AV57" i="16" s="1"/>
  <c r="BA96" i="15"/>
  <c r="BC81" i="3"/>
  <c r="BB156" i="2"/>
  <c r="AZ49" i="14"/>
  <c r="AZ47" i="14"/>
  <c r="BA129" i="13"/>
  <c r="BA127" i="13"/>
  <c r="BC151" i="2"/>
  <c r="BC62" i="2"/>
  <c r="BB133" i="13"/>
  <c r="BB140" i="13"/>
  <c r="BB141" i="13" s="1"/>
  <c r="BA142" i="13"/>
  <c r="BC152" i="2" s="1"/>
  <c r="BB137" i="9"/>
  <c r="AZ129" i="9"/>
  <c r="BB128" i="3"/>
  <c r="BB118" i="3" s="1"/>
  <c r="AX98" i="16"/>
  <c r="AZ85" i="1"/>
  <c r="BA205" i="2"/>
  <c r="AX50" i="12"/>
  <c r="AW64" i="11"/>
  <c r="AY60" i="15"/>
  <c r="BA78" i="2" s="1"/>
  <c r="AY61" i="15"/>
  <c r="AV67" i="9"/>
  <c r="AX23" i="2"/>
  <c r="AY15" i="11"/>
  <c r="AY17" i="11"/>
  <c r="BA131" i="2"/>
  <c r="AX116" i="1"/>
  <c r="AV66" i="9"/>
  <c r="AW122" i="2"/>
  <c r="AW111" i="2"/>
  <c r="AW57" i="11"/>
  <c r="AY50" i="14"/>
  <c r="BA62" i="1"/>
  <c r="BA112" i="9"/>
  <c r="BC247" i="2"/>
  <c r="AX82" i="16"/>
  <c r="AZ84" i="1"/>
  <c r="BB37" i="9"/>
  <c r="AZ85" i="12"/>
  <c r="AZ53" i="3"/>
  <c r="AX16" i="12"/>
  <c r="AW32" i="15"/>
  <c r="AY78" i="3"/>
  <c r="AW113" i="16"/>
  <c r="AW114" i="16"/>
  <c r="AW66" i="16" s="1"/>
  <c r="AY93" i="3"/>
  <c r="AY90" i="3" s="1"/>
  <c r="AW112" i="16"/>
  <c r="AZ49" i="15"/>
  <c r="AZ50" i="15" s="1"/>
  <c r="AZ47" i="15"/>
  <c r="AZ48" i="15" s="1"/>
  <c r="AV22" i="3"/>
  <c r="AT32" i="10"/>
  <c r="BA49" i="1"/>
  <c r="AY146" i="12"/>
  <c r="AX18" i="11"/>
  <c r="AZ128" i="13"/>
  <c r="BB62" i="3"/>
  <c r="BB85" i="13"/>
  <c r="AY77" i="8"/>
  <c r="AX79" i="1"/>
  <c r="AV146" i="15"/>
  <c r="AV146" i="10" s="1"/>
  <c r="AV145" i="10"/>
  <c r="AZ79" i="14"/>
  <c r="AZ81" i="14"/>
  <c r="BB158" i="2"/>
  <c r="BB225" i="2"/>
  <c r="AZ259" i="9"/>
  <c r="BA256" i="2"/>
  <c r="AY262" i="9"/>
  <c r="AY260" i="9"/>
  <c r="BB49" i="11"/>
  <c r="BB50" i="11" s="1"/>
  <c r="BB47" i="11"/>
  <c r="BB48" i="11" s="1"/>
  <c r="BC144" i="12"/>
  <c r="BD137" i="12"/>
  <c r="AZ171" i="2"/>
  <c r="AX111" i="15"/>
  <c r="AX98" i="11"/>
  <c r="AZ35" i="1"/>
  <c r="AX97" i="10"/>
  <c r="AT9" i="3"/>
  <c r="AT7" i="3" s="1"/>
  <c r="AZ126" i="3"/>
  <c r="AX97" i="9"/>
  <c r="AZ31" i="12"/>
  <c r="AZ33" i="12"/>
  <c r="AZ34" i="12" s="1"/>
  <c r="AY80" i="3"/>
  <c r="AY24" i="3" s="1"/>
  <c r="AW80" i="15"/>
  <c r="AW63" i="15"/>
  <c r="AW64" i="15" s="1"/>
  <c r="BA18" i="14"/>
  <c r="BC75" i="1"/>
  <c r="BA98" i="15"/>
  <c r="AY17" i="13"/>
  <c r="AY15" i="13"/>
  <c r="BA153" i="2"/>
  <c r="AV31" i="1"/>
  <c r="AW106" i="3"/>
  <c r="AU128" i="17"/>
  <c r="AU63" i="17"/>
  <c r="AU64" i="17" s="1"/>
  <c r="AU127" i="10"/>
  <c r="AU128" i="10" s="1"/>
  <c r="BA92" i="14"/>
  <c r="BA93" i="14" s="1"/>
  <c r="AX32" i="9"/>
  <c r="AZ243" i="2"/>
  <c r="AX34" i="9"/>
  <c r="AZ114" i="1" s="1"/>
  <c r="AZ202" i="2"/>
  <c r="AW46" i="13"/>
  <c r="AY55" i="2"/>
  <c r="AY54" i="2" s="1"/>
  <c r="AW44" i="10"/>
  <c r="AV33" i="11"/>
  <c r="AX123" i="2"/>
  <c r="AV31" i="11"/>
  <c r="AV30" i="10"/>
  <c r="BC126" i="1"/>
  <c r="AV15" i="2"/>
  <c r="AV9" i="2" s="1"/>
  <c r="AV112" i="2"/>
  <c r="BB137" i="13"/>
  <c r="BA144" i="13"/>
  <c r="BA143" i="13" s="1"/>
  <c r="BC63" i="3" s="1"/>
  <c r="AW16" i="2"/>
  <c r="AY28" i="15"/>
  <c r="AX31" i="15"/>
  <c r="AX33" i="15"/>
  <c r="AZ167" i="2"/>
  <c r="AX48" i="12"/>
  <c r="AZ45" i="3"/>
  <c r="AY35" i="3"/>
  <c r="AW83" i="1"/>
  <c r="AW81" i="1" s="1"/>
  <c r="AZ46" i="8"/>
  <c r="AX74" i="9"/>
  <c r="AW83" i="9"/>
  <c r="AW12" i="2"/>
  <c r="AV51" i="1"/>
  <c r="AX235" i="2"/>
  <c r="AX77" i="9"/>
  <c r="AY76" i="9" s="1"/>
  <c r="AX211" i="2"/>
  <c r="AY174" i="2"/>
  <c r="AY119" i="2" s="1"/>
  <c r="AW145" i="15"/>
  <c r="AW142" i="10"/>
  <c r="AW143" i="15"/>
  <c r="AW110" i="12"/>
  <c r="AY48" i="2"/>
  <c r="AY26" i="2" s="1"/>
  <c r="AW108" i="10"/>
  <c r="AU50" i="13"/>
  <c r="AU50" i="10" s="1"/>
  <c r="AW52" i="1"/>
  <c r="AW51" i="1" s="1"/>
  <c r="AU49" i="10"/>
  <c r="AY25" i="3"/>
  <c r="AZ69" i="16"/>
  <c r="AY78" i="16"/>
  <c r="BA90" i="2"/>
  <c r="AZ76" i="16"/>
  <c r="AZ125" i="2"/>
  <c r="AX81" i="11"/>
  <c r="AX62" i="11"/>
  <c r="AX79" i="11"/>
  <c r="AX78" i="10"/>
  <c r="AZ24" i="2"/>
  <c r="AU120" i="3"/>
  <c r="AY33" i="1"/>
  <c r="AV163" i="9"/>
  <c r="AW154" i="9"/>
  <c r="BB39" i="2"/>
  <c r="AZ126" i="11"/>
  <c r="BA124" i="11"/>
  <c r="BA125" i="11" s="1"/>
  <c r="BA117" i="11"/>
  <c r="BB162" i="2"/>
  <c r="AZ127" i="14"/>
  <c r="AZ129" i="14"/>
  <c r="AW26" i="3"/>
  <c r="AW46" i="3"/>
  <c r="AW44" i="3" s="1"/>
  <c r="BB125" i="16"/>
  <c r="BA126" i="16"/>
  <c r="BC94" i="2"/>
  <c r="BB124" i="16"/>
  <c r="BB117" i="16"/>
  <c r="AV8" i="2"/>
  <c r="AW61" i="17"/>
  <c r="AW61" i="10" s="1"/>
  <c r="BB45" i="9"/>
  <c r="BC37" i="9" s="1"/>
  <c r="BA46" i="9"/>
  <c r="BB149" i="2"/>
  <c r="AZ111" i="13"/>
  <c r="AZ13" i="12"/>
  <c r="BA142" i="2"/>
  <c r="AY17" i="12"/>
  <c r="AY15" i="12"/>
  <c r="AY60" i="14"/>
  <c r="BA67" i="2" s="1"/>
  <c r="BA65" i="2" s="1"/>
  <c r="AY61" i="14"/>
  <c r="AZ93" i="12"/>
  <c r="BA92" i="12" s="1"/>
  <c r="BC217" i="2"/>
  <c r="BC207" i="2" s="1"/>
  <c r="BB124" i="9"/>
  <c r="BA126" i="9"/>
  <c r="BA127" i="9"/>
  <c r="BB117" i="9"/>
  <c r="BB125" i="9"/>
  <c r="AW116" i="3"/>
  <c r="AX79" i="3"/>
  <c r="AZ42" i="1"/>
  <c r="AX18" i="12"/>
  <c r="AZ142" i="14"/>
  <c r="BB73" i="2"/>
  <c r="BA133" i="14"/>
  <c r="BA140" i="14"/>
  <c r="BA163" i="2"/>
  <c r="AY145" i="14"/>
  <c r="BB272" i="9"/>
  <c r="BA274" i="9"/>
  <c r="BC226" i="2"/>
  <c r="BC206" i="2" s="1"/>
  <c r="BA275" i="9"/>
  <c r="BB273" i="9"/>
  <c r="BA265" i="9"/>
  <c r="AU58" i="16"/>
  <c r="AV58" i="11"/>
  <c r="AW122" i="3"/>
  <c r="AZ130" i="13"/>
  <c r="BB58" i="1"/>
  <c r="BB93" i="13"/>
  <c r="AX119" i="2"/>
  <c r="BC68" i="2"/>
  <c r="BA78" i="14"/>
  <c r="AZ257" i="9"/>
  <c r="AZ249" i="9" s="1"/>
  <c r="BD255" i="2"/>
  <c r="BB246" i="9"/>
  <c r="BB244" i="9"/>
  <c r="AY106" i="9"/>
  <c r="BA118" i="1"/>
  <c r="AY114" i="13"/>
  <c r="AY66" i="13" s="1"/>
  <c r="AY113" i="13"/>
  <c r="BA60" i="3"/>
  <c r="AY112" i="13"/>
  <c r="AZ114" i="2"/>
  <c r="BB37" i="2"/>
  <c r="AZ110" i="11"/>
  <c r="BA108" i="11"/>
  <c r="BA109" i="11" s="1"/>
  <c r="BB138" i="13"/>
  <c r="AZ236" i="2"/>
  <c r="AY49" i="12"/>
  <c r="AY47" i="12"/>
  <c r="BA134" i="2"/>
  <c r="AY113" i="2"/>
  <c r="BA29" i="12"/>
  <c r="BB21" i="12" s="1"/>
  <c r="AW56" i="15"/>
  <c r="BB50" i="2"/>
  <c r="AZ126" i="12"/>
  <c r="AZ125" i="12"/>
  <c r="AT65" i="10"/>
  <c r="AT57" i="10" s="1"/>
  <c r="BA16" i="14"/>
  <c r="BC75" i="3"/>
  <c r="AV58" i="16"/>
  <c r="AZ14" i="13"/>
  <c r="BB63" i="2"/>
  <c r="AZ64" i="3"/>
  <c r="AX16" i="13"/>
  <c r="AV140" i="3"/>
  <c r="AV120" i="3" s="1"/>
  <c r="AV16" i="3" s="1"/>
  <c r="AV325" i="9"/>
  <c r="BC66" i="2"/>
  <c r="BB37" i="14"/>
  <c r="BA46" i="14"/>
  <c r="BB44" i="14"/>
  <c r="BB45" i="14"/>
  <c r="BD61" i="2"/>
  <c r="BB126" i="13"/>
  <c r="AY30" i="9"/>
  <c r="AZ28" i="9"/>
  <c r="AZ21" i="9"/>
  <c r="BA212" i="2"/>
  <c r="AZ29" i="9"/>
  <c r="AY31" i="9"/>
  <c r="AX193" i="9"/>
  <c r="AY192" i="9" s="1"/>
  <c r="AW45" i="13"/>
  <c r="AW45" i="10" s="1"/>
  <c r="BB137" i="15"/>
  <c r="BA144" i="15"/>
  <c r="AX32" i="2"/>
  <c r="AX22" i="2"/>
  <c r="BA245" i="9"/>
  <c r="BA135" i="3"/>
  <c r="AV58" i="15"/>
  <c r="AZ145" i="13"/>
  <c r="BA246" i="2"/>
  <c r="AY96" i="9"/>
  <c r="BB250" i="2"/>
  <c r="AZ160" i="9"/>
  <c r="AX62" i="15"/>
  <c r="AX56" i="15" s="1"/>
  <c r="AY54" i="15"/>
  <c r="BI138" i="16"/>
  <c r="AY128" i="12"/>
  <c r="BA51" i="3"/>
  <c r="BA73" i="3"/>
  <c r="AY128" i="14"/>
  <c r="AY107" i="1"/>
  <c r="AY11" i="1" s="1"/>
  <c r="AX10" i="2"/>
  <c r="BB51" i="2"/>
  <c r="BA133" i="12"/>
  <c r="AZ142" i="12"/>
  <c r="AZ141" i="12"/>
  <c r="BB138" i="11"/>
  <c r="BB41" i="2"/>
  <c r="AZ14" i="11"/>
  <c r="AX244" i="2"/>
  <c r="AV56" i="9"/>
  <c r="AZ84" i="2"/>
  <c r="AZ29" i="2" s="1"/>
  <c r="AY140" i="15"/>
  <c r="AY141" i="15" s="1"/>
  <c r="AY141" i="10" s="1"/>
  <c r="AY133" i="15"/>
  <c r="AX142" i="15"/>
  <c r="AX140" i="10"/>
  <c r="AY133" i="10" s="1"/>
  <c r="AW109" i="12"/>
  <c r="AW109" i="10" s="1"/>
  <c r="AV111" i="12"/>
  <c r="AX138" i="2"/>
  <c r="AV110" i="10"/>
  <c r="AV62" i="12"/>
  <c r="AY53" i="16"/>
  <c r="AU34" i="11"/>
  <c r="AU34" i="10" s="1"/>
  <c r="AU33" i="10"/>
  <c r="AW32" i="1"/>
  <c r="AU8" i="3"/>
  <c r="AY69" i="11"/>
  <c r="AY53" i="11" s="1"/>
  <c r="AW48" i="16"/>
  <c r="AY89" i="3"/>
  <c r="AZ92" i="16"/>
  <c r="AW112" i="15"/>
  <c r="AY82" i="3"/>
  <c r="AW113" i="15"/>
  <c r="AY76" i="1" s="1"/>
  <c r="AW114" i="15"/>
  <c r="BA78" i="13"/>
  <c r="BB76" i="13"/>
  <c r="BC57" i="2"/>
  <c r="BB69" i="13"/>
  <c r="BA89" i="1"/>
  <c r="AY146" i="16"/>
  <c r="BB185" i="2"/>
  <c r="AZ145" i="16"/>
  <c r="AZ143" i="16"/>
  <c r="BB96" i="3" s="1"/>
  <c r="BJ41" i="9"/>
  <c r="AU7" i="2"/>
  <c r="AV12" i="1"/>
  <c r="AX96" i="12"/>
  <c r="AZ48" i="3"/>
  <c r="BB138" i="15"/>
  <c r="BC72" i="2"/>
  <c r="BA126" i="14"/>
  <c r="AW46" i="1"/>
  <c r="AU113" i="10"/>
  <c r="AU65" i="12"/>
  <c r="BC94" i="15"/>
  <c r="BE80" i="2"/>
  <c r="BF80" i="2" s="1"/>
  <c r="BD93" i="15"/>
  <c r="BD92" i="15"/>
  <c r="BD85" i="15"/>
  <c r="AZ127" i="16"/>
  <c r="BB184" i="2"/>
  <c r="AZ129" i="16"/>
  <c r="AY105" i="2"/>
  <c r="AY28" i="2" s="1"/>
  <c r="AX323" i="9"/>
  <c r="AZ229" i="2"/>
  <c r="AZ209" i="2" s="1"/>
  <c r="BB108" i="9"/>
  <c r="BA69" i="3"/>
  <c r="AY80" i="14"/>
  <c r="AZ127" i="1"/>
  <c r="AX80" i="16"/>
  <c r="AZ91" i="3"/>
  <c r="BA48" i="9"/>
  <c r="BA49" i="9" s="1"/>
  <c r="BA50" i="9"/>
  <c r="AZ109" i="16"/>
  <c r="AZ108" i="16"/>
  <c r="AY110" i="16"/>
  <c r="AZ101" i="16"/>
  <c r="BA92" i="2"/>
  <c r="AZ5" i="12"/>
  <c r="AZ109" i="11"/>
  <c r="AT64" i="17"/>
  <c r="AT63" i="10"/>
  <c r="AT64" i="10" s="1"/>
  <c r="AW34" i="15"/>
  <c r="AY72" i="1"/>
  <c r="AW10" i="3"/>
  <c r="AT9" i="1"/>
  <c r="AT7" i="1" s="1"/>
  <c r="AW63" i="16"/>
  <c r="AW64" i="16" s="1"/>
  <c r="AX16" i="11"/>
  <c r="AZ42" i="3"/>
  <c r="AZ274" i="2"/>
  <c r="AX80" i="8"/>
  <c r="BA77" i="14"/>
  <c r="BG138" i="12"/>
  <c r="AY263" i="9"/>
  <c r="AW98" i="10"/>
  <c r="BD45" i="11"/>
  <c r="BD44" i="11"/>
  <c r="BC46" i="11"/>
  <c r="BD37" i="11"/>
  <c r="BB247" i="9"/>
  <c r="BC242" i="9"/>
  <c r="BC243" i="9"/>
  <c r="BE224" i="2"/>
  <c r="BF224" i="2" s="1"/>
  <c r="BD240" i="9"/>
  <c r="BC233" i="9"/>
  <c r="AS58" i="17"/>
  <c r="AS66" i="10"/>
  <c r="AS58" i="10" s="1"/>
  <c r="AX138" i="9"/>
  <c r="AW147" i="9"/>
  <c r="AZ37" i="3"/>
  <c r="AX96" i="11"/>
  <c r="AX95" i="10"/>
  <c r="AX96" i="10" s="1"/>
  <c r="AV28" i="1"/>
  <c r="AV93" i="1"/>
  <c r="BA37" i="12"/>
  <c r="BA45" i="12"/>
  <c r="AZ46" i="12"/>
  <c r="BA44" i="12"/>
  <c r="BC44" i="2" s="1"/>
  <c r="AZ34" i="2"/>
  <c r="BB44" i="2"/>
  <c r="AW82" i="15"/>
  <c r="AW66" i="15" s="1"/>
  <c r="AY74" i="1"/>
  <c r="BB138" i="14"/>
  <c r="AX42" i="9"/>
  <c r="AW51" i="9"/>
  <c r="BA40" i="3"/>
  <c r="AY128" i="11"/>
  <c r="BD164" i="2"/>
  <c r="BB15" i="14"/>
  <c r="BB17" i="14"/>
  <c r="BD5" i="14"/>
  <c r="BD12" i="14"/>
  <c r="BD13" i="14" s="1"/>
  <c r="BC14" i="14"/>
  <c r="BE74" i="2"/>
  <c r="BF74" i="2" s="1"/>
  <c r="AW54" i="12"/>
  <c r="AZ13" i="13"/>
  <c r="AX18" i="13"/>
  <c r="BB121" i="9"/>
  <c r="BA130" i="9"/>
  <c r="BC119" i="1" s="1"/>
  <c r="BC109" i="1" s="1"/>
  <c r="BC13" i="1" s="1"/>
  <c r="AW118" i="2"/>
  <c r="AW15" i="2" s="1"/>
  <c r="AW190" i="2"/>
  <c r="BB125" i="13"/>
  <c r="BC124" i="13" s="1"/>
  <c r="AW61" i="9"/>
  <c r="AW60" i="9"/>
  <c r="AW54" i="9"/>
  <c r="AX42" i="8"/>
  <c r="AW51" i="8"/>
  <c r="AZ113" i="9"/>
  <c r="AZ114" i="9"/>
  <c r="BB127" i="3"/>
  <c r="AY253" i="2"/>
  <c r="AW196" i="9"/>
  <c r="AW198" i="9"/>
  <c r="AY124" i="1" s="1"/>
  <c r="AY202" i="2"/>
  <c r="AV49" i="13"/>
  <c r="AV47" i="13"/>
  <c r="AX145" i="2"/>
  <c r="AV46" i="10"/>
  <c r="AW28" i="11"/>
  <c r="AZ92" i="3"/>
  <c r="AX96" i="16"/>
  <c r="AZ143" i="13"/>
  <c r="BB63" i="3" s="1"/>
  <c r="AZ92" i="9"/>
  <c r="AY54" i="14"/>
  <c r="AX61" i="14"/>
  <c r="AX60" i="14"/>
  <c r="AZ67" i="2" s="1"/>
  <c r="AZ65" i="2" s="1"/>
  <c r="AX54" i="14"/>
  <c r="AY162" i="9"/>
  <c r="BA121" i="1" s="1"/>
  <c r="AY161" i="9"/>
  <c r="BA130" i="3"/>
  <c r="BC219" i="2"/>
  <c r="BA159" i="9"/>
  <c r="AW79" i="10"/>
  <c r="AW80" i="10" s="1"/>
  <c r="AU15" i="3"/>
  <c r="AU9" i="3" s="1"/>
  <c r="AU23" i="3"/>
  <c r="AY130" i="12"/>
  <c r="BA48" i="1"/>
  <c r="BA44" i="8"/>
  <c r="AY130" i="14"/>
  <c r="BA68" i="1"/>
  <c r="AY130" i="16"/>
  <c r="BA88" i="1"/>
  <c r="AW54" i="17"/>
  <c r="AW10" i="1"/>
  <c r="AX125" i="3"/>
  <c r="AV81" i="9"/>
  <c r="AV64" i="9"/>
  <c r="AV65" i="9" s="1"/>
  <c r="AW80" i="9"/>
  <c r="AY245" i="2"/>
  <c r="AY235" i="2" s="1"/>
  <c r="AY234" i="2" s="1"/>
  <c r="AW63" i="9"/>
  <c r="AW82" i="9"/>
  <c r="AW34" i="3"/>
  <c r="AW33" i="3" s="1"/>
  <c r="AU32" i="11"/>
  <c r="AU31" i="10"/>
  <c r="AY77" i="11"/>
  <c r="AW50" i="16"/>
  <c r="AY82" i="1"/>
  <c r="AX166" i="2"/>
  <c r="AY112" i="11"/>
  <c r="AY113" i="11"/>
  <c r="BA36" i="1" s="1"/>
  <c r="BA38" i="3"/>
  <c r="AY114" i="11"/>
  <c r="AW66" i="11"/>
  <c r="AZ79" i="13"/>
  <c r="AZ62" i="13"/>
  <c r="AZ81" i="13"/>
  <c r="BB147" i="2"/>
  <c r="AX60" i="16"/>
  <c r="AZ89" i="2" s="1"/>
  <c r="AX61" i="16"/>
  <c r="AY54" i="16"/>
  <c r="AX54" i="16"/>
  <c r="AY278" i="9"/>
  <c r="BA128" i="1" s="1"/>
  <c r="AY277" i="9"/>
  <c r="AY137" i="3"/>
  <c r="AY117" i="3" s="1"/>
  <c r="BC95" i="2"/>
  <c r="BB140" i="16"/>
  <c r="BB133" i="16"/>
  <c r="BA142" i="16"/>
  <c r="AX23" i="1"/>
  <c r="AX98" i="12"/>
  <c r="AZ45" i="1"/>
  <c r="AU64" i="12"/>
  <c r="BD170" i="2"/>
  <c r="BB95" i="15"/>
  <c r="BB97" i="15"/>
  <c r="AV55" i="3"/>
  <c r="AW117" i="10"/>
  <c r="AW53" i="10" s="1"/>
  <c r="AX321" i="9"/>
  <c r="AY313" i="9" s="1"/>
  <c r="AY327" i="9" s="1"/>
  <c r="AY48" i="14"/>
  <c r="BA67" i="3"/>
  <c r="BB101" i="9"/>
  <c r="AV58" i="14"/>
  <c r="AX136" i="3"/>
  <c r="AX261" i="9"/>
  <c r="BB137" i="14"/>
  <c r="BA144" i="14"/>
  <c r="BC137" i="17"/>
  <c r="BB144" i="17"/>
  <c r="BA57" i="3"/>
  <c r="AX111" i="16"/>
  <c r="AZ182" i="2"/>
  <c r="AZ179" i="2" s="1"/>
  <c r="BB108" i="13"/>
  <c r="BA110" i="13"/>
  <c r="BB109" i="13"/>
  <c r="BB101" i="13"/>
  <c r="BC59" i="2"/>
  <c r="AX111" i="14"/>
  <c r="AZ160" i="2"/>
  <c r="AZ157" i="2" s="1"/>
  <c r="AZ155" i="2" s="1"/>
  <c r="AX62" i="14"/>
  <c r="AY97" i="12"/>
  <c r="BA137" i="2"/>
  <c r="AY95" i="12"/>
  <c r="AZ96" i="17"/>
  <c r="BB103" i="3"/>
  <c r="AZ113" i="17"/>
  <c r="AZ114" i="17"/>
  <c r="BB104" i="3"/>
  <c r="AZ112" i="17"/>
  <c r="BA111" i="17"/>
  <c r="BC193" i="2"/>
  <c r="BB100" i="3"/>
  <c r="AZ32" i="17"/>
  <c r="BB95" i="1"/>
  <c r="AZ98" i="17"/>
  <c r="BC46" i="17"/>
  <c r="BD44" i="17"/>
  <c r="BD45" i="17"/>
  <c r="BD37" i="17"/>
  <c r="BB78" i="17"/>
  <c r="BC76" i="17"/>
  <c r="BC77" i="17" s="1"/>
  <c r="BD101" i="2"/>
  <c r="BC69" i="17"/>
  <c r="BA96" i="1"/>
  <c r="BC108" i="17"/>
  <c r="BC109" i="17" s="1"/>
  <c r="BB110" i="17"/>
  <c r="BD103" i="2"/>
  <c r="BC101" i="17"/>
  <c r="AZ34" i="17"/>
  <c r="BA48" i="17"/>
  <c r="BA145" i="17"/>
  <c r="BC196" i="2"/>
  <c r="BA143" i="17"/>
  <c r="AZ80" i="17"/>
  <c r="BB102" i="3"/>
  <c r="AZ82" i="17"/>
  <c r="BB94" i="1"/>
  <c r="BB49" i="17"/>
  <c r="BB47" i="17"/>
  <c r="BA33" i="17"/>
  <c r="BA31" i="17"/>
  <c r="BC189" i="2"/>
  <c r="BA97" i="17"/>
  <c r="BA95" i="17"/>
  <c r="BC192" i="2"/>
  <c r="BC141" i="17"/>
  <c r="BC140" i="17"/>
  <c r="BB142" i="17"/>
  <c r="BD106" i="2"/>
  <c r="BC133" i="17"/>
  <c r="BB99" i="1"/>
  <c r="AZ146" i="17"/>
  <c r="BA81" i="17"/>
  <c r="BA79" i="17"/>
  <c r="BC191" i="2"/>
  <c r="BA50" i="17"/>
  <c r="BC28" i="17"/>
  <c r="BC29" i="17" s="1"/>
  <c r="BB30" i="17"/>
  <c r="BD99" i="2"/>
  <c r="BC21" i="17"/>
  <c r="BB107" i="3"/>
  <c r="BB94" i="17"/>
  <c r="BC92" i="17"/>
  <c r="BC93" i="17" s="1"/>
  <c r="BD102" i="2"/>
  <c r="BC85" i="17"/>
  <c r="BB156" i="9" l="1"/>
  <c r="BB149" i="9"/>
  <c r="BA158" i="9"/>
  <c r="AZ78" i="12"/>
  <c r="BB46" i="2"/>
  <c r="BA13" i="13"/>
  <c r="BB13" i="13" s="1"/>
  <c r="BB28" i="12"/>
  <c r="AX30" i="13"/>
  <c r="AT31" i="8"/>
  <c r="AV267" i="2"/>
  <c r="AV266" i="2" s="1"/>
  <c r="AT30" i="8"/>
  <c r="AU21" i="8"/>
  <c r="AY128" i="15"/>
  <c r="BA84" i="3"/>
  <c r="BB124" i="14"/>
  <c r="BD72" i="2" s="1"/>
  <c r="BA12" i="11"/>
  <c r="BA13" i="11" s="1"/>
  <c r="AX81" i="15"/>
  <c r="BA61" i="13"/>
  <c r="AW67" i="9"/>
  <c r="AU14" i="17"/>
  <c r="AX29" i="13"/>
  <c r="AY28" i="13" s="1"/>
  <c r="AV221" i="9"/>
  <c r="AV222" i="9"/>
  <c r="BA78" i="1"/>
  <c r="AY130" i="15"/>
  <c r="AX131" i="9"/>
  <c r="AY122" i="9"/>
  <c r="BC83" i="2"/>
  <c r="BA126" i="15"/>
  <c r="AY130" i="1"/>
  <c r="AY125" i="1" s="1"/>
  <c r="AW230" i="9"/>
  <c r="AZ140" i="11"/>
  <c r="AZ141" i="11" s="1"/>
  <c r="AS33" i="8"/>
  <c r="AU145" i="3"/>
  <c r="AU144" i="3" s="1"/>
  <c r="AV119" i="3"/>
  <c r="AV134" i="3"/>
  <c r="AV114" i="3" s="1"/>
  <c r="AV112" i="3" s="1"/>
  <c r="AX17" i="16"/>
  <c r="AX18" i="16" s="1"/>
  <c r="AZ186" i="2"/>
  <c r="AX15" i="16"/>
  <c r="BA117" i="15"/>
  <c r="AY79" i="12"/>
  <c r="AY81" i="12"/>
  <c r="BA136" i="2"/>
  <c r="BC125" i="13"/>
  <c r="BD124" i="13" s="1"/>
  <c r="AX16" i="15"/>
  <c r="AZ86" i="3"/>
  <c r="AY307" i="9"/>
  <c r="BA228" i="2"/>
  <c r="AW139" i="3"/>
  <c r="AW309" i="9"/>
  <c r="AW228" i="9"/>
  <c r="AW229" i="9" s="1"/>
  <c r="AZ133" i="9"/>
  <c r="AY143" i="9"/>
  <c r="BA218" i="2"/>
  <c r="AZ140" i="9"/>
  <c r="AZ87" i="2"/>
  <c r="AX79" i="15"/>
  <c r="AZ80" i="3" s="1"/>
  <c r="BA12" i="13"/>
  <c r="BB76" i="14"/>
  <c r="BB77" i="14" s="1"/>
  <c r="AX101" i="12"/>
  <c r="AX53" i="12" s="1"/>
  <c r="AX54" i="12" s="1"/>
  <c r="AX44" i="13"/>
  <c r="AX45" i="13" s="1"/>
  <c r="AX45" i="10" s="1"/>
  <c r="AZ24" i="1"/>
  <c r="AZ77" i="8"/>
  <c r="AZ69" i="8"/>
  <c r="BB46" i="9"/>
  <c r="AV12" i="17"/>
  <c r="AX306" i="9"/>
  <c r="AX297" i="9"/>
  <c r="AX307" i="9"/>
  <c r="AZ228" i="2"/>
  <c r="AY305" i="9"/>
  <c r="AW31" i="13"/>
  <c r="AW32" i="13" s="1"/>
  <c r="AW33" i="13"/>
  <c r="AW34" i="13" s="1"/>
  <c r="AX82" i="12"/>
  <c r="AZ44" i="1"/>
  <c r="AZ39" i="1"/>
  <c r="AX146" i="11"/>
  <c r="AY143" i="11"/>
  <c r="BA41" i="3" s="1"/>
  <c r="AY145" i="11"/>
  <c r="BA130" i="2"/>
  <c r="AZ208" i="2"/>
  <c r="AY141" i="9"/>
  <c r="AY142" i="9" s="1"/>
  <c r="AZ12" i="15"/>
  <c r="AZ5" i="15"/>
  <c r="AY14" i="15"/>
  <c r="BA85" i="2"/>
  <c r="AZ13" i="15"/>
  <c r="AY12" i="16"/>
  <c r="AZ129" i="15"/>
  <c r="BB173" i="2"/>
  <c r="AZ127" i="15"/>
  <c r="AZ77" i="12"/>
  <c r="BA69" i="12" s="1"/>
  <c r="BB29" i="12"/>
  <c r="AX144" i="9"/>
  <c r="AX146" i="9"/>
  <c r="AZ120" i="1" s="1"/>
  <c r="AZ249" i="2"/>
  <c r="BC117" i="13"/>
  <c r="AY306" i="9"/>
  <c r="AX71" i="1"/>
  <c r="AY78" i="8"/>
  <c r="AY69" i="9"/>
  <c r="AU12" i="10"/>
  <c r="AX80" i="12"/>
  <c r="AZ47" i="3"/>
  <c r="AV218" i="9"/>
  <c r="AV223" i="9" s="1"/>
  <c r="AV225" i="9"/>
  <c r="AV224" i="9"/>
  <c r="AW218" i="9"/>
  <c r="AU114" i="3"/>
  <c r="AU112" i="3" s="1"/>
  <c r="AU132" i="3"/>
  <c r="AW145" i="9"/>
  <c r="AY129" i="3"/>
  <c r="AY254" i="2"/>
  <c r="AW224" i="9"/>
  <c r="AW225" i="9"/>
  <c r="AW16" i="16"/>
  <c r="AY97" i="3"/>
  <c r="AY88" i="3" s="1"/>
  <c r="AY26" i="9"/>
  <c r="AX35" i="9"/>
  <c r="BA125" i="15"/>
  <c r="AZ69" i="12"/>
  <c r="AV30" i="2"/>
  <c r="AV21" i="2" s="1"/>
  <c r="AV98" i="2"/>
  <c r="AS16" i="10"/>
  <c r="AU31" i="3"/>
  <c r="AU17" i="3" s="1"/>
  <c r="AV110" i="2"/>
  <c r="AV108" i="3"/>
  <c r="AT16" i="17"/>
  <c r="AT15" i="10"/>
  <c r="AV5" i="10"/>
  <c r="AW30" i="2"/>
  <c r="AW21" i="2" s="1"/>
  <c r="AW98" i="2"/>
  <c r="AU91" i="1"/>
  <c r="AT18" i="17"/>
  <c r="AT18" i="10" s="1"/>
  <c r="AV92" i="1"/>
  <c r="AV21" i="1" s="1"/>
  <c r="AV8" i="1" s="1"/>
  <c r="AT17" i="10"/>
  <c r="AU17" i="17"/>
  <c r="AW197" i="2"/>
  <c r="AW120" i="2" s="1"/>
  <c r="AW17" i="2" s="1"/>
  <c r="AU15" i="17"/>
  <c r="AU14" i="10"/>
  <c r="AV188" i="2"/>
  <c r="AV13" i="17"/>
  <c r="AV13" i="10" s="1"/>
  <c r="AX107" i="2"/>
  <c r="AV14" i="17"/>
  <c r="AV12" i="10"/>
  <c r="AU20" i="1"/>
  <c r="AV99" i="3"/>
  <c r="AZ85" i="10"/>
  <c r="AW125" i="10"/>
  <c r="AX117" i="17"/>
  <c r="AX53" i="17" s="1"/>
  <c r="AX60" i="17" s="1"/>
  <c r="AZ100" i="2" s="1"/>
  <c r="AX124" i="17"/>
  <c r="AX125" i="17" s="1"/>
  <c r="AX125" i="10" s="1"/>
  <c r="AW126" i="17"/>
  <c r="AW129" i="17" s="1"/>
  <c r="AV7" i="2"/>
  <c r="AX37" i="10"/>
  <c r="AW124" i="10"/>
  <c r="BA222" i="2"/>
  <c r="AY195" i="9"/>
  <c r="AZ263" i="9"/>
  <c r="AZ60" i="15"/>
  <c r="BB78" i="2" s="1"/>
  <c r="AZ61" i="15"/>
  <c r="AZ54" i="15"/>
  <c r="BB92" i="12"/>
  <c r="BB93" i="12" s="1"/>
  <c r="BC47" i="2"/>
  <c r="BA94" i="12"/>
  <c r="BB85" i="12"/>
  <c r="BA93" i="12"/>
  <c r="AY79" i="9"/>
  <c r="BA214" i="2"/>
  <c r="BA204" i="2" s="1"/>
  <c r="AY78" i="9"/>
  <c r="AZ110" i="14"/>
  <c r="BB70" i="2"/>
  <c r="BC149" i="2"/>
  <c r="BA111" i="13"/>
  <c r="BD137" i="17"/>
  <c r="BC144" i="17"/>
  <c r="BD95" i="2"/>
  <c r="BB142" i="16"/>
  <c r="AZ80" i="13"/>
  <c r="AZ63" i="13"/>
  <c r="AZ64" i="13" s="1"/>
  <c r="BB58" i="3"/>
  <c r="BB215" i="2"/>
  <c r="BB205" i="2" s="1"/>
  <c r="AZ95" i="9"/>
  <c r="AV50" i="13"/>
  <c r="AV50" i="10" s="1"/>
  <c r="AX52" i="1"/>
  <c r="AX51" i="1" s="1"/>
  <c r="AV49" i="10"/>
  <c r="BD75" i="3"/>
  <c r="BB16" i="14"/>
  <c r="AY138" i="9"/>
  <c r="AX147" i="9"/>
  <c r="BE255" i="2"/>
  <c r="BF255" i="2" s="1"/>
  <c r="BC244" i="9"/>
  <c r="BC246" i="9"/>
  <c r="BA108" i="16"/>
  <c r="AZ110" i="16"/>
  <c r="BB92" i="2"/>
  <c r="BA109" i="16"/>
  <c r="BA101" i="16"/>
  <c r="BD216" i="2"/>
  <c r="BB111" i="9"/>
  <c r="BB95" i="3"/>
  <c r="AZ128" i="16"/>
  <c r="AW25" i="1"/>
  <c r="AW43" i="1"/>
  <c r="AW41" i="1" s="1"/>
  <c r="AX115" i="2"/>
  <c r="AX135" i="2"/>
  <c r="AX133" i="2" s="1"/>
  <c r="BC137" i="15"/>
  <c r="BB144" i="15"/>
  <c r="BC44" i="14"/>
  <c r="BB46" i="14"/>
  <c r="BD66" i="2"/>
  <c r="BC45" i="14"/>
  <c r="BC37" i="14"/>
  <c r="AY10" i="2"/>
  <c r="AY98" i="12"/>
  <c r="BA45" i="1"/>
  <c r="BD75" i="1"/>
  <c r="BB98" i="15"/>
  <c r="BB141" i="16"/>
  <c r="BC133" i="16" s="1"/>
  <c r="BB54" i="1"/>
  <c r="AZ82" i="13"/>
  <c r="AW58" i="11"/>
  <c r="AW22" i="3"/>
  <c r="AU32" i="10"/>
  <c r="AY116" i="1"/>
  <c r="AW66" i="9"/>
  <c r="BA47" i="8"/>
  <c r="AX144" i="2"/>
  <c r="AY42" i="8"/>
  <c r="AX51" i="8"/>
  <c r="AY73" i="1"/>
  <c r="AZ47" i="12"/>
  <c r="AZ49" i="12"/>
  <c r="AZ25" i="3"/>
  <c r="BD243" i="9"/>
  <c r="BH224" i="2"/>
  <c r="BE240" i="9"/>
  <c r="BE241" i="9" s="1"/>
  <c r="BD233" i="9"/>
  <c r="BD241" i="9"/>
  <c r="BD242" i="9" s="1"/>
  <c r="BC47" i="11"/>
  <c r="BC48" i="11" s="1"/>
  <c r="BC49" i="11"/>
  <c r="BC50" i="11" s="1"/>
  <c r="AY320" i="9"/>
  <c r="AY195" i="2"/>
  <c r="AW62" i="17"/>
  <c r="AW56" i="17" s="1"/>
  <c r="BB88" i="1"/>
  <c r="AZ130" i="16"/>
  <c r="BD94" i="15"/>
  <c r="BE92" i="15"/>
  <c r="BH80" i="2"/>
  <c r="BE93" i="15"/>
  <c r="BE85" i="15"/>
  <c r="AU57" i="12"/>
  <c r="AU65" i="10"/>
  <c r="AU57" i="10" s="1"/>
  <c r="BC162" i="2"/>
  <c r="BA127" i="14"/>
  <c r="BA129" i="14"/>
  <c r="BB53" i="13"/>
  <c r="AY61" i="16"/>
  <c r="AY60" i="16"/>
  <c r="BA89" i="2" s="1"/>
  <c r="AV56" i="12"/>
  <c r="AV62" i="10"/>
  <c r="AV56" i="10" s="1"/>
  <c r="AX242" i="2"/>
  <c r="BC138" i="11"/>
  <c r="BB141" i="2"/>
  <c r="AZ145" i="12"/>
  <c r="AZ143" i="12"/>
  <c r="AZ161" i="9"/>
  <c r="AZ162" i="9"/>
  <c r="BB121" i="1" s="1"/>
  <c r="BB130" i="3"/>
  <c r="BA236" i="2"/>
  <c r="BC126" i="13"/>
  <c r="BE61" i="2"/>
  <c r="BF61" i="2" s="1"/>
  <c r="BA5" i="13"/>
  <c r="AZ129" i="12"/>
  <c r="BB140" i="2"/>
  <c r="AZ127" i="12"/>
  <c r="BC138" i="13"/>
  <c r="BD126" i="1"/>
  <c r="BA81" i="14"/>
  <c r="BA79" i="14"/>
  <c r="BC158" i="2"/>
  <c r="BA69" i="1"/>
  <c r="AY146" i="14"/>
  <c r="AY166" i="2"/>
  <c r="AY18" i="12"/>
  <c r="BA42" i="1"/>
  <c r="AZ124" i="2"/>
  <c r="AZ113" i="2"/>
  <c r="AY81" i="16"/>
  <c r="BA180" i="2"/>
  <c r="BA179" i="2" s="1"/>
  <c r="AY62" i="16"/>
  <c r="AY79" i="16"/>
  <c r="AX101" i="10"/>
  <c r="AW111" i="12"/>
  <c r="AY138" i="2"/>
  <c r="AW110" i="10"/>
  <c r="AW62" i="12"/>
  <c r="AX34" i="15"/>
  <c r="AZ72" i="1"/>
  <c r="AX122" i="2"/>
  <c r="AX111" i="2"/>
  <c r="AX33" i="9"/>
  <c r="AZ123" i="3"/>
  <c r="AU7" i="1"/>
  <c r="AW29" i="3"/>
  <c r="AW101" i="3"/>
  <c r="BA64" i="3"/>
  <c r="AY16" i="13"/>
  <c r="BB134" i="2"/>
  <c r="AY261" i="9"/>
  <c r="AY136" i="3"/>
  <c r="AZ260" i="9"/>
  <c r="BB256" i="2"/>
  <c r="AZ262" i="9"/>
  <c r="BA256" i="9"/>
  <c r="AZ80" i="14"/>
  <c r="BB69" i="3"/>
  <c r="AW8" i="2"/>
  <c r="BC137" i="9"/>
  <c r="BA130" i="13"/>
  <c r="BC58" i="1"/>
  <c r="BC21" i="12"/>
  <c r="BB30" i="12"/>
  <c r="BC28" i="12"/>
  <c r="BC29" i="12"/>
  <c r="BD44" i="2"/>
  <c r="AZ46" i="16"/>
  <c r="BA37" i="16"/>
  <c r="BA45" i="16"/>
  <c r="BB88" i="2"/>
  <c r="BA44" i="16"/>
  <c r="AV15" i="3"/>
  <c r="AV9" i="3" s="1"/>
  <c r="AV23" i="3"/>
  <c r="AW325" i="9"/>
  <c r="AW140" i="3"/>
  <c r="AU58" i="12"/>
  <c r="AX60" i="9"/>
  <c r="AX61" i="9"/>
  <c r="BG73" i="9"/>
  <c r="BB65" i="1"/>
  <c r="AZ98" i="14"/>
  <c r="BC44" i="15"/>
  <c r="BC45" i="15"/>
  <c r="BC37" i="15"/>
  <c r="BB46" i="15"/>
  <c r="AX196" i="9"/>
  <c r="AZ253" i="2"/>
  <c r="AX198" i="9"/>
  <c r="AZ124" i="1" s="1"/>
  <c r="AZ101" i="14"/>
  <c r="AZ53" i="14" s="1"/>
  <c r="AY59" i="9"/>
  <c r="AY53" i="9"/>
  <c r="AY54" i="9" s="1"/>
  <c r="BC92" i="13"/>
  <c r="BD148" i="2"/>
  <c r="BB95" i="13"/>
  <c r="BB97" i="13"/>
  <c r="AZ76" i="15"/>
  <c r="AZ77" i="15" s="1"/>
  <c r="AX56" i="14"/>
  <c r="AZ93" i="3"/>
  <c r="AZ90" i="3" s="1"/>
  <c r="AX114" i="16"/>
  <c r="AX112" i="16"/>
  <c r="AX113" i="16"/>
  <c r="BD81" i="3"/>
  <c r="BB96" i="15"/>
  <c r="AZ56" i="13"/>
  <c r="AY77" i="10"/>
  <c r="AW56" i="9"/>
  <c r="AY244" i="2"/>
  <c r="AY242" i="2" s="1"/>
  <c r="AZ76" i="2"/>
  <c r="AW30" i="11"/>
  <c r="AY33" i="2"/>
  <c r="AW28" i="10"/>
  <c r="AW29" i="11"/>
  <c r="AW29" i="10" s="1"/>
  <c r="AV48" i="13"/>
  <c r="AX56" i="3"/>
  <c r="AV47" i="10"/>
  <c r="AV48" i="10" s="1"/>
  <c r="AY123" i="1"/>
  <c r="AY104" i="1"/>
  <c r="BB118" i="1"/>
  <c r="AZ106" i="9"/>
  <c r="BC121" i="9"/>
  <c r="BB18" i="14"/>
  <c r="AY42" i="9"/>
  <c r="AX51" i="9"/>
  <c r="AW65" i="15"/>
  <c r="AW57" i="15" s="1"/>
  <c r="AV15" i="1"/>
  <c r="AV22" i="1"/>
  <c r="BD46" i="11"/>
  <c r="BE37" i="11"/>
  <c r="BE44" i="11"/>
  <c r="BE45" i="11"/>
  <c r="AX81" i="8"/>
  <c r="AX82" i="8"/>
  <c r="AZ138" i="1" s="1"/>
  <c r="AZ147" i="3"/>
  <c r="BA182" i="2"/>
  <c r="AY111" i="16"/>
  <c r="AX324" i="9"/>
  <c r="AX326" i="9"/>
  <c r="AZ131" i="1" s="1"/>
  <c r="AZ111" i="1" s="1"/>
  <c r="AZ260" i="2"/>
  <c r="AZ240" i="2" s="1"/>
  <c r="AX322" i="9"/>
  <c r="AX61" i="17"/>
  <c r="BC138" i="15"/>
  <c r="BB89" i="1"/>
  <c r="AZ146" i="16"/>
  <c r="AZ94" i="16"/>
  <c r="BB91" i="2"/>
  <c r="AY61" i="11"/>
  <c r="AY60" i="11"/>
  <c r="AY54" i="11"/>
  <c r="AW31" i="1"/>
  <c r="AY142" i="15"/>
  <c r="AZ133" i="15"/>
  <c r="BA84" i="2"/>
  <c r="BA29" i="2" s="1"/>
  <c r="AZ140" i="15"/>
  <c r="AY140" i="10"/>
  <c r="AZ133" i="10" s="1"/>
  <c r="BA45" i="8"/>
  <c r="BB44" i="8" s="1"/>
  <c r="BJ138" i="16"/>
  <c r="AZ74" i="1"/>
  <c r="AX82" i="15"/>
  <c r="BB59" i="1"/>
  <c r="AZ146" i="13"/>
  <c r="BA243" i="2"/>
  <c r="AY32" i="9"/>
  <c r="AY34" i="9"/>
  <c r="BA114" i="1" s="1"/>
  <c r="AZ31" i="9"/>
  <c r="BA21" i="9"/>
  <c r="BA28" i="9"/>
  <c r="BB212" i="2"/>
  <c r="AZ30" i="9"/>
  <c r="BD151" i="2"/>
  <c r="BB127" i="13"/>
  <c r="BB129" i="13"/>
  <c r="BA117" i="12"/>
  <c r="AY48" i="12"/>
  <c r="BA45" i="3"/>
  <c r="BA101" i="11"/>
  <c r="BA108" i="1"/>
  <c r="BB69" i="14"/>
  <c r="BC272" i="9"/>
  <c r="BB274" i="9"/>
  <c r="BB265" i="9"/>
  <c r="BD226" i="2"/>
  <c r="BB275" i="9"/>
  <c r="BB127" i="9"/>
  <c r="BB130" i="9" s="1"/>
  <c r="BD119" i="1" s="1"/>
  <c r="BD109" i="1" s="1"/>
  <c r="BD13" i="1" s="1"/>
  <c r="BC117" i="9"/>
  <c r="BC124" i="9"/>
  <c r="BB126" i="9"/>
  <c r="BD217" i="2"/>
  <c r="BD207" i="2" s="1"/>
  <c r="AX54" i="17"/>
  <c r="BC124" i="16"/>
  <c r="BB126" i="16"/>
  <c r="BC117" i="16"/>
  <c r="BD94" i="2"/>
  <c r="BC125" i="16"/>
  <c r="AZ107" i="1"/>
  <c r="AZ11" i="1" s="1"/>
  <c r="AY23" i="1"/>
  <c r="AU16" i="3"/>
  <c r="AZ36" i="3"/>
  <c r="AX80" i="11"/>
  <c r="AX63" i="11"/>
  <c r="AX79" i="10"/>
  <c r="AX80" i="10" s="1"/>
  <c r="AZ53" i="16"/>
  <c r="AX108" i="12"/>
  <c r="AY79" i="1"/>
  <c r="AY29" i="1" s="1"/>
  <c r="AY16" i="1" s="1"/>
  <c r="AW146" i="15"/>
  <c r="AW146" i="10" s="1"/>
  <c r="AW145" i="10"/>
  <c r="AW9" i="2"/>
  <c r="AX32" i="15"/>
  <c r="AZ78" i="3"/>
  <c r="BA145" i="13"/>
  <c r="AV34" i="11"/>
  <c r="AV34" i="10" s="1"/>
  <c r="AV33" i="10"/>
  <c r="AX32" i="1"/>
  <c r="AW49" i="13"/>
  <c r="AW47" i="13"/>
  <c r="AY145" i="2"/>
  <c r="AY144" i="2" s="1"/>
  <c r="AW46" i="10"/>
  <c r="BB93" i="14"/>
  <c r="BC69" i="2"/>
  <c r="BA94" i="14"/>
  <c r="BB92" i="14"/>
  <c r="BB85" i="14"/>
  <c r="AY18" i="13"/>
  <c r="AX98" i="10"/>
  <c r="BE137" i="12"/>
  <c r="BD144" i="12"/>
  <c r="BA127" i="1"/>
  <c r="AZ258" i="9"/>
  <c r="AY77" i="3"/>
  <c r="BB67" i="3"/>
  <c r="AZ48" i="14"/>
  <c r="BA33" i="12"/>
  <c r="BA34" i="12" s="1"/>
  <c r="BA31" i="12"/>
  <c r="BA171" i="2"/>
  <c r="AY111" i="15"/>
  <c r="BA98" i="13"/>
  <c r="BC55" i="1"/>
  <c r="AZ85" i="11"/>
  <c r="AY68" i="3"/>
  <c r="AY66" i="3" s="1"/>
  <c r="AZ177" i="2"/>
  <c r="AY83" i="8"/>
  <c r="AZ74" i="8"/>
  <c r="AX118" i="2"/>
  <c r="AX15" i="2" s="1"/>
  <c r="AX190" i="2"/>
  <c r="BA85" i="1"/>
  <c r="AY98" i="16"/>
  <c r="BA47" i="15"/>
  <c r="BA48" i="15" s="1"/>
  <c r="BA49" i="15"/>
  <c r="BA50" i="15" s="1"/>
  <c r="AZ277" i="9"/>
  <c r="AZ137" i="3"/>
  <c r="AZ117" i="3" s="1"/>
  <c r="AZ278" i="9"/>
  <c r="BB128" i="1" s="1"/>
  <c r="BE137" i="16"/>
  <c r="BD144" i="16"/>
  <c r="AZ93" i="9"/>
  <c r="AZ94" i="9" s="1"/>
  <c r="AX194" i="9"/>
  <c r="AZ97" i="12"/>
  <c r="BB137" i="2"/>
  <c r="AZ95" i="12"/>
  <c r="BC44" i="9"/>
  <c r="BC45" i="9" s="1"/>
  <c r="AX78" i="9"/>
  <c r="AZ93" i="16"/>
  <c r="BA85" i="16" s="1"/>
  <c r="BA12" i="12"/>
  <c r="BA13" i="12" s="1"/>
  <c r="BA48" i="3"/>
  <c r="AY96" i="12"/>
  <c r="BC137" i="14"/>
  <c r="BB144" i="14"/>
  <c r="AX124" i="3"/>
  <c r="AX115" i="3"/>
  <c r="AX10" i="3" s="1"/>
  <c r="AW197" i="9"/>
  <c r="AY133" i="3"/>
  <c r="AY213" i="2"/>
  <c r="AW62" i="9"/>
  <c r="BC15" i="14"/>
  <c r="BC17" i="14"/>
  <c r="BE164" i="2"/>
  <c r="BF164" i="2" s="1"/>
  <c r="BB78" i="13"/>
  <c r="BD57" i="2"/>
  <c r="AZ17" i="11"/>
  <c r="BB131" i="2"/>
  <c r="AZ15" i="11"/>
  <c r="BA14" i="13"/>
  <c r="BC63" i="2"/>
  <c r="BB12" i="13"/>
  <c r="AZ17" i="13"/>
  <c r="BB153" i="2"/>
  <c r="AZ15" i="13"/>
  <c r="BA124" i="12"/>
  <c r="BA125" i="12" s="1"/>
  <c r="AY50" i="12"/>
  <c r="BC37" i="2"/>
  <c r="BA110" i="11"/>
  <c r="BB108" i="11"/>
  <c r="BB109" i="11" s="1"/>
  <c r="BB101" i="11"/>
  <c r="BA56" i="1"/>
  <c r="BA53" i="1" s="1"/>
  <c r="AY65" i="13"/>
  <c r="AY57" i="13" s="1"/>
  <c r="BD68" i="2"/>
  <c r="BB78" i="14"/>
  <c r="BC257" i="2"/>
  <c r="BC237" i="2" s="1"/>
  <c r="BA276" i="9"/>
  <c r="BA142" i="14"/>
  <c r="BA143" i="14" s="1"/>
  <c r="BC74" i="3" s="1"/>
  <c r="BC73" i="2"/>
  <c r="BB163" i="2"/>
  <c r="AZ145" i="14"/>
  <c r="AZ130" i="14"/>
  <c r="BB68" i="1"/>
  <c r="BB117" i="11"/>
  <c r="BA126" i="11"/>
  <c r="BB124" i="11"/>
  <c r="BB125" i="11" s="1"/>
  <c r="BC39" i="2"/>
  <c r="AY58" i="13"/>
  <c r="AX56" i="11"/>
  <c r="AZ78" i="16"/>
  <c r="BB90" i="2"/>
  <c r="AZ77" i="16"/>
  <c r="BA69" i="16" s="1"/>
  <c r="AX60" i="12"/>
  <c r="AX61" i="12"/>
  <c r="AW54" i="10"/>
  <c r="AY30" i="15"/>
  <c r="BA77" i="2"/>
  <c r="AY44" i="13"/>
  <c r="AX44" i="10"/>
  <c r="AY37" i="10" s="1"/>
  <c r="AZ32" i="12"/>
  <c r="BB45" i="3"/>
  <c r="AX113" i="15"/>
  <c r="AZ76" i="1" s="1"/>
  <c r="AX114" i="15"/>
  <c r="AX112" i="15"/>
  <c r="AZ82" i="3"/>
  <c r="BB64" i="1"/>
  <c r="AZ82" i="14"/>
  <c r="AV8" i="3"/>
  <c r="AX66" i="16"/>
  <c r="BC127" i="3"/>
  <c r="BA114" i="9"/>
  <c r="BA113" i="9"/>
  <c r="AV57" i="9"/>
  <c r="AV58" i="9"/>
  <c r="AY18" i="11"/>
  <c r="AZ50" i="14"/>
  <c r="BB62" i="1"/>
  <c r="BE41" i="8"/>
  <c r="AZ110" i="15"/>
  <c r="BB81" i="2"/>
  <c r="BA101" i="15"/>
  <c r="BA108" i="15"/>
  <c r="BA109" i="15"/>
  <c r="AZ94" i="11"/>
  <c r="BA92" i="11"/>
  <c r="BA85" i="11"/>
  <c r="BB36" i="2"/>
  <c r="AZ92" i="10"/>
  <c r="AY49" i="16"/>
  <c r="AY47" i="16"/>
  <c r="BA178" i="2"/>
  <c r="AX50" i="16"/>
  <c r="AZ82" i="1"/>
  <c r="AZ143" i="14"/>
  <c r="BB74" i="3" s="1"/>
  <c r="BB109" i="9"/>
  <c r="BB110" i="9" s="1"/>
  <c r="AY240" i="2"/>
  <c r="AY16" i="2" s="1"/>
  <c r="AV128" i="17"/>
  <c r="AX106" i="3"/>
  <c r="AV63" i="17"/>
  <c r="AV64" i="17" s="1"/>
  <c r="AV127" i="10"/>
  <c r="AV128" i="10" s="1"/>
  <c r="BA92" i="3"/>
  <c r="AY96" i="16"/>
  <c r="AY45" i="2"/>
  <c r="AY43" i="2" s="1"/>
  <c r="AW60" i="10"/>
  <c r="BE25" i="9"/>
  <c r="AZ96" i="14"/>
  <c r="BB70" i="3"/>
  <c r="AW28" i="1"/>
  <c r="AW93" i="1"/>
  <c r="BB269" i="2"/>
  <c r="BA76" i="8"/>
  <c r="BA77" i="8" s="1"/>
  <c r="AZ78" i="8"/>
  <c r="BA69" i="8"/>
  <c r="AZ79" i="8"/>
  <c r="AY193" i="9"/>
  <c r="AZ192" i="9" s="1"/>
  <c r="AZ109" i="14"/>
  <c r="BA101" i="14" s="1"/>
  <c r="BA53" i="14" s="1"/>
  <c r="BB48" i="9"/>
  <c r="BB49" i="9" s="1"/>
  <c r="BB50" i="9"/>
  <c r="AX80" i="9"/>
  <c r="AX63" i="9"/>
  <c r="AZ245" i="2"/>
  <c r="AZ235" i="2" s="1"/>
  <c r="AX82" i="9"/>
  <c r="BC85" i="13"/>
  <c r="BA5" i="12"/>
  <c r="AY79" i="15"/>
  <c r="AY81" i="15"/>
  <c r="BA169" i="2"/>
  <c r="AY62" i="15"/>
  <c r="AY56" i="15" s="1"/>
  <c r="AX113" i="14"/>
  <c r="AX112" i="14"/>
  <c r="AZ71" i="3"/>
  <c r="AZ68" i="3" s="1"/>
  <c r="AZ66" i="3" s="1"/>
  <c r="AX114" i="14"/>
  <c r="AX66" i="14" s="1"/>
  <c r="AX63" i="14"/>
  <c r="AX64" i="14" s="1"/>
  <c r="BC109" i="13"/>
  <c r="BD59" i="2"/>
  <c r="BC108" i="13"/>
  <c r="BC101" i="13"/>
  <c r="BB110" i="13"/>
  <c r="AX116" i="3"/>
  <c r="AX11" i="3" s="1"/>
  <c r="AU63" i="10"/>
  <c r="AU64" i="10" s="1"/>
  <c r="BC185" i="2"/>
  <c r="BA145" i="16"/>
  <c r="BA143" i="16"/>
  <c r="BC96" i="3" s="1"/>
  <c r="BB146" i="2"/>
  <c r="AW82" i="10"/>
  <c r="AW81" i="9"/>
  <c r="AY125" i="3"/>
  <c r="AW64" i="9"/>
  <c r="AW65" i="9" s="1"/>
  <c r="BA160" i="9"/>
  <c r="BC250" i="2"/>
  <c r="BD219" i="2"/>
  <c r="BB159" i="9"/>
  <c r="AY252" i="2"/>
  <c r="AY233" i="2"/>
  <c r="AX54" i="9"/>
  <c r="BD14" i="14"/>
  <c r="BE5" i="14"/>
  <c r="BH74" i="2"/>
  <c r="BE12" i="14"/>
  <c r="BE13" i="14" s="1"/>
  <c r="BC138" i="14"/>
  <c r="BB44" i="12"/>
  <c r="BA46" i="12"/>
  <c r="BB37" i="12"/>
  <c r="BB45" i="12"/>
  <c r="BC247" i="9"/>
  <c r="BH138" i="12"/>
  <c r="AX63" i="16"/>
  <c r="AX64" i="16" s="1"/>
  <c r="BE170" i="2"/>
  <c r="BF170" i="2" s="1"/>
  <c r="BC97" i="15"/>
  <c r="BC95" i="15"/>
  <c r="BK41" i="9"/>
  <c r="BB77" i="13"/>
  <c r="BC69" i="13" s="1"/>
  <c r="BC53" i="13" s="1"/>
  <c r="BA62" i="13"/>
  <c r="BA56" i="13" s="1"/>
  <c r="BC147" i="2"/>
  <c r="BC146" i="2" s="1"/>
  <c r="BA81" i="13"/>
  <c r="BA79" i="13"/>
  <c r="AX49" i="3"/>
  <c r="AV113" i="12"/>
  <c r="AV114" i="12"/>
  <c r="AV112" i="12"/>
  <c r="AV111" i="10"/>
  <c r="AV112" i="10" s="1"/>
  <c r="AV63" i="12"/>
  <c r="AZ174" i="2"/>
  <c r="AZ119" i="2" s="1"/>
  <c r="AZ16" i="2" s="1"/>
  <c r="AX145" i="15"/>
  <c r="AX142" i="10"/>
  <c r="AX143" i="15"/>
  <c r="BA14" i="11"/>
  <c r="BB12" i="11"/>
  <c r="BC41" i="2"/>
  <c r="BB5" i="11"/>
  <c r="BB13" i="11"/>
  <c r="BA140" i="12"/>
  <c r="AV9" i="1"/>
  <c r="BA126" i="3"/>
  <c r="AY97" i="9"/>
  <c r="BA49" i="14"/>
  <c r="BA47" i="14"/>
  <c r="BC156" i="2"/>
  <c r="AZ111" i="11"/>
  <c r="BB127" i="2"/>
  <c r="AZ11" i="2"/>
  <c r="BB245" i="9"/>
  <c r="BB135" i="3"/>
  <c r="AX16" i="2"/>
  <c r="BA141" i="14"/>
  <c r="AX77" i="3"/>
  <c r="AW11" i="3"/>
  <c r="BC248" i="2"/>
  <c r="BC238" i="2" s="1"/>
  <c r="BC13" i="2" s="1"/>
  <c r="BA128" i="9"/>
  <c r="BA53" i="3"/>
  <c r="AY16" i="12"/>
  <c r="AZ112" i="13"/>
  <c r="AZ114" i="13"/>
  <c r="BB60" i="3"/>
  <c r="AZ113" i="13"/>
  <c r="BB56" i="1" s="1"/>
  <c r="AX56" i="16"/>
  <c r="BA129" i="16"/>
  <c r="BC184" i="2"/>
  <c r="BA127" i="16"/>
  <c r="AW12" i="3"/>
  <c r="AZ128" i="14"/>
  <c r="BB73" i="3"/>
  <c r="AZ129" i="11"/>
  <c r="BB129" i="2"/>
  <c r="AZ127" i="11"/>
  <c r="AW163" i="9"/>
  <c r="AX154" i="9"/>
  <c r="AZ34" i="1"/>
  <c r="AX82" i="11"/>
  <c r="AX65" i="11"/>
  <c r="AX81" i="10"/>
  <c r="AX109" i="12"/>
  <c r="AX109" i="10" s="1"/>
  <c r="AY85" i="3"/>
  <c r="AW143" i="10"/>
  <c r="AX234" i="2"/>
  <c r="AX232" i="2" s="1"/>
  <c r="AW112" i="2"/>
  <c r="AW110" i="2" s="1"/>
  <c r="AY74" i="9"/>
  <c r="AX83" i="9"/>
  <c r="AZ166" i="2"/>
  <c r="BB144" i="13"/>
  <c r="BC137" i="13"/>
  <c r="BB145" i="13"/>
  <c r="BD59" i="1" s="1"/>
  <c r="AV32" i="11"/>
  <c r="AX34" i="3"/>
  <c r="AX33" i="3" s="1"/>
  <c r="AV31" i="10"/>
  <c r="AX37" i="13"/>
  <c r="AZ233" i="2"/>
  <c r="AY79" i="3"/>
  <c r="BA257" i="9"/>
  <c r="AX29" i="1"/>
  <c r="AY86" i="1"/>
  <c r="AY83" i="1" s="1"/>
  <c r="AY81" i="1" s="1"/>
  <c r="AW65" i="16"/>
  <c r="AW57" i="16" s="1"/>
  <c r="AX106" i="1"/>
  <c r="AX105" i="1" s="1"/>
  <c r="AX103" i="1" s="1"/>
  <c r="AX115" i="1"/>
  <c r="AX113" i="1" s="1"/>
  <c r="BA42" i="3"/>
  <c r="AY16" i="11"/>
  <c r="AY29" i="15"/>
  <c r="AZ21" i="15" s="1"/>
  <c r="BB13" i="3"/>
  <c r="BB142" i="13"/>
  <c r="BD152" i="2" s="1"/>
  <c r="BC140" i="13"/>
  <c r="BC133" i="13"/>
  <c r="BD62" i="2"/>
  <c r="BC62" i="3"/>
  <c r="BA128" i="13"/>
  <c r="BC59" i="3"/>
  <c r="BA96" i="13"/>
  <c r="AY97" i="11"/>
  <c r="BA126" i="2"/>
  <c r="BA114" i="2" s="1"/>
  <c r="BA11" i="2" s="1"/>
  <c r="AY95" i="11"/>
  <c r="AY94" i="10"/>
  <c r="AY66" i="1"/>
  <c r="AY63" i="1" s="1"/>
  <c r="AY61" i="1" s="1"/>
  <c r="AW65" i="14"/>
  <c r="AW57" i="14" s="1"/>
  <c r="AX48" i="16"/>
  <c r="AZ89" i="3"/>
  <c r="AV130" i="17"/>
  <c r="AX98" i="1"/>
  <c r="AV65" i="17"/>
  <c r="AV57" i="17" s="1"/>
  <c r="AV129" i="10"/>
  <c r="BA90" i="9"/>
  <c r="AZ99" i="9"/>
  <c r="AZ98" i="9"/>
  <c r="BB117" i="1" s="1"/>
  <c r="AY78" i="11"/>
  <c r="AZ76" i="11"/>
  <c r="AZ77" i="11" s="1"/>
  <c r="AZ69" i="11"/>
  <c r="AZ53" i="11" s="1"/>
  <c r="BA35" i="2"/>
  <c r="BA24" i="2" s="1"/>
  <c r="AY76" i="10"/>
  <c r="AU130" i="10"/>
  <c r="AU66" i="17"/>
  <c r="AU58" i="17" s="1"/>
  <c r="AT58" i="17"/>
  <c r="AT66" i="10"/>
  <c r="AT58" i="10" s="1"/>
  <c r="AV144" i="10"/>
  <c r="AX30" i="3"/>
  <c r="BA274" i="2"/>
  <c r="AY80" i="8"/>
  <c r="AY185" i="9"/>
  <c r="AY199" i="9" s="1"/>
  <c r="BA160" i="2"/>
  <c r="BA157" i="2" s="1"/>
  <c r="BA155" i="2" s="1"/>
  <c r="AY111" i="14"/>
  <c r="AY62" i="14"/>
  <c r="AY56" i="14" s="1"/>
  <c r="AY77" i="9"/>
  <c r="AZ69" i="9" s="1"/>
  <c r="AZ17" i="12"/>
  <c r="AZ15" i="12"/>
  <c r="BB142" i="2"/>
  <c r="BC107" i="3"/>
  <c r="BA98" i="17"/>
  <c r="BC95" i="1"/>
  <c r="BB50" i="17"/>
  <c r="BD108" i="17"/>
  <c r="BD109" i="17" s="1"/>
  <c r="BC110" i="17"/>
  <c r="BD101" i="17"/>
  <c r="BE103" i="2"/>
  <c r="BD76" i="17"/>
  <c r="BD77" i="17" s="1"/>
  <c r="BC78" i="17"/>
  <c r="BE101" i="2"/>
  <c r="BD69" i="17"/>
  <c r="BB96" i="1"/>
  <c r="BB145" i="17"/>
  <c r="BD196" i="2"/>
  <c r="BB143" i="17"/>
  <c r="BA32" i="17"/>
  <c r="BC100" i="3"/>
  <c r="BB111" i="17"/>
  <c r="BD193" i="2"/>
  <c r="BE45" i="17"/>
  <c r="BD46" i="17"/>
  <c r="BE44" i="17"/>
  <c r="BE37" i="17"/>
  <c r="BC102" i="3"/>
  <c r="BA80" i="17"/>
  <c r="BB81" i="17"/>
  <c r="BB79" i="17"/>
  <c r="BD191" i="2"/>
  <c r="BD92" i="17"/>
  <c r="BD93" i="17" s="1"/>
  <c r="BC94" i="17"/>
  <c r="BD85" i="17"/>
  <c r="BE102" i="2"/>
  <c r="BB33" i="17"/>
  <c r="BB31" i="17"/>
  <c r="BD189" i="2"/>
  <c r="BB97" i="17"/>
  <c r="BD192" i="2"/>
  <c r="BB95" i="17"/>
  <c r="BD28" i="17"/>
  <c r="BD29" i="17" s="1"/>
  <c r="BC30" i="17"/>
  <c r="BE99" i="2"/>
  <c r="BD21" i="17"/>
  <c r="BA82" i="17"/>
  <c r="BC94" i="1"/>
  <c r="BD141" i="17"/>
  <c r="BC142" i="17"/>
  <c r="BD140" i="17"/>
  <c r="BD133" i="17"/>
  <c r="BE106" i="2"/>
  <c r="BA96" i="17"/>
  <c r="BC103" i="3"/>
  <c r="BA34" i="17"/>
  <c r="BB48" i="17"/>
  <c r="BA146" i="17"/>
  <c r="BC99" i="1"/>
  <c r="BC49" i="17"/>
  <c r="BC47" i="17"/>
  <c r="BA113" i="17"/>
  <c r="BA114" i="17"/>
  <c r="BC104" i="3"/>
  <c r="BA112" i="17"/>
  <c r="BC69" i="14" l="1"/>
  <c r="BC76" i="14"/>
  <c r="AZ77" i="10"/>
  <c r="AY30" i="13"/>
  <c r="AX46" i="13"/>
  <c r="AX49" i="13" s="1"/>
  <c r="BB5" i="13"/>
  <c r="AX80" i="15"/>
  <c r="BC108" i="9"/>
  <c r="BA85" i="9"/>
  <c r="BA98" i="9" s="1"/>
  <c r="BC117" i="1" s="1"/>
  <c r="AZ185" i="9"/>
  <c r="AZ199" i="9" s="1"/>
  <c r="BB124" i="15"/>
  <c r="BB125" i="15"/>
  <c r="BC117" i="15" s="1"/>
  <c r="BB117" i="15"/>
  <c r="AZ130" i="15"/>
  <c r="BB78" i="1"/>
  <c r="AY17" i="15"/>
  <c r="AY18" i="15" s="1"/>
  <c r="AY15" i="15"/>
  <c r="BA175" i="2"/>
  <c r="AW119" i="3"/>
  <c r="AW134" i="3"/>
  <c r="AW114" i="3" s="1"/>
  <c r="AY80" i="12"/>
  <c r="BA47" i="3"/>
  <c r="BA127" i="15"/>
  <c r="BC173" i="2"/>
  <c r="BA129" i="15"/>
  <c r="AY110" i="1"/>
  <c r="AU28" i="8"/>
  <c r="AU35" i="8"/>
  <c r="AU29" i="8"/>
  <c r="AY29" i="13"/>
  <c r="AZ21" i="13" s="1"/>
  <c r="AZ79" i="12"/>
  <c r="BB136" i="2"/>
  <c r="AZ81" i="12"/>
  <c r="AX66" i="15"/>
  <c r="AY14" i="16"/>
  <c r="BA96" i="2"/>
  <c r="BA87" i="2" s="1"/>
  <c r="AY13" i="16"/>
  <c r="AZ5" i="16" s="1"/>
  <c r="AX308" i="9"/>
  <c r="AX310" i="9"/>
  <c r="AX227" i="9"/>
  <c r="AZ259" i="2"/>
  <c r="BB218" i="2"/>
  <c r="AZ143" i="9"/>
  <c r="AY21" i="13"/>
  <c r="BA76" i="12"/>
  <c r="AZ55" i="2"/>
  <c r="AZ54" i="2" s="1"/>
  <c r="BA53" i="16"/>
  <c r="AX63" i="15"/>
  <c r="AX64" i="15" s="1"/>
  <c r="BB126" i="14"/>
  <c r="AV132" i="3"/>
  <c r="AZ73" i="1"/>
  <c r="BB108" i="1"/>
  <c r="BD117" i="13"/>
  <c r="BC101" i="9"/>
  <c r="BA92" i="9"/>
  <c r="BA93" i="9" s="1"/>
  <c r="BC140" i="16"/>
  <c r="AY194" i="9"/>
  <c r="AZ26" i="9"/>
  <c r="AY35" i="9"/>
  <c r="AW226" i="9"/>
  <c r="AY223" i="2"/>
  <c r="AY221" i="2" s="1"/>
  <c r="AW223" i="9"/>
  <c r="AV226" i="9"/>
  <c r="AX223" i="2"/>
  <c r="AV220" i="9"/>
  <c r="BB84" i="3"/>
  <c r="AZ128" i="15"/>
  <c r="BA13" i="15"/>
  <c r="BA12" i="15"/>
  <c r="BB85" i="2"/>
  <c r="AZ14" i="15"/>
  <c r="BA5" i="15"/>
  <c r="BA39" i="1"/>
  <c r="AY146" i="11"/>
  <c r="AX311" i="9"/>
  <c r="AX231" i="9" s="1"/>
  <c r="AX217" i="9"/>
  <c r="BA208" i="2"/>
  <c r="AY227" i="9"/>
  <c r="AY310" i="9"/>
  <c r="AY308" i="9"/>
  <c r="BA259" i="2"/>
  <c r="AZ97" i="3"/>
  <c r="AX16" i="16"/>
  <c r="AW221" i="9"/>
  <c r="AW222" i="9"/>
  <c r="AZ122" i="9"/>
  <c r="AY131" i="9"/>
  <c r="BA77" i="12"/>
  <c r="BB69" i="12" s="1"/>
  <c r="BB157" i="9"/>
  <c r="BC149" i="9" s="1"/>
  <c r="AZ239" i="2"/>
  <c r="AZ234" i="2" s="1"/>
  <c r="AZ232" i="2" s="1"/>
  <c r="BB40" i="2"/>
  <c r="BA140" i="11"/>
  <c r="AZ142" i="11"/>
  <c r="BA133" i="11"/>
  <c r="BB125" i="14"/>
  <c r="BC117" i="14" s="1"/>
  <c r="AW58" i="16"/>
  <c r="AY37" i="13"/>
  <c r="BD125" i="13"/>
  <c r="BB53" i="1"/>
  <c r="AW220" i="9"/>
  <c r="AX145" i="9"/>
  <c r="AZ129" i="3"/>
  <c r="AZ141" i="9"/>
  <c r="AZ304" i="9"/>
  <c r="AZ305" i="9" s="1"/>
  <c r="AZ306" i="9" s="1"/>
  <c r="AY144" i="9"/>
  <c r="BA249" i="2"/>
  <c r="BA239" i="2" s="1"/>
  <c r="AY146" i="9"/>
  <c r="BA120" i="1" s="1"/>
  <c r="BA44" i="1"/>
  <c r="AY82" i="12"/>
  <c r="AT34" i="8"/>
  <c r="AV136" i="1" s="1"/>
  <c r="AV135" i="1" s="1"/>
  <c r="AV272" i="2"/>
  <c r="AV271" i="2" s="1"/>
  <c r="AT32" i="8"/>
  <c r="AX31" i="13"/>
  <c r="AX32" i="13" s="1"/>
  <c r="AX33" i="13"/>
  <c r="AX34" i="13" s="1"/>
  <c r="AY297" i="9"/>
  <c r="AX117" i="10"/>
  <c r="AV91" i="1"/>
  <c r="AV17" i="17"/>
  <c r="AV15" i="17"/>
  <c r="AX197" i="2"/>
  <c r="AX120" i="2" s="1"/>
  <c r="AX17" i="2" s="1"/>
  <c r="AV14" i="10"/>
  <c r="AU16" i="17"/>
  <c r="AW108" i="3"/>
  <c r="AW99" i="3" s="1"/>
  <c r="AU15" i="10"/>
  <c r="AU7" i="3"/>
  <c r="AX53" i="10"/>
  <c r="AX54" i="10" s="1"/>
  <c r="AW12" i="17"/>
  <c r="AU21" i="3"/>
  <c r="AW188" i="2"/>
  <c r="AX30" i="2"/>
  <c r="AX21" i="2" s="1"/>
  <c r="AX98" i="2"/>
  <c r="AU18" i="17"/>
  <c r="AU18" i="10" s="1"/>
  <c r="AW92" i="1"/>
  <c r="AW21" i="1" s="1"/>
  <c r="AU17" i="10"/>
  <c r="AZ105" i="2"/>
  <c r="AZ28" i="2" s="1"/>
  <c r="AX188" i="2"/>
  <c r="AV20" i="1"/>
  <c r="AW5" i="10"/>
  <c r="AW5" i="17"/>
  <c r="AT16" i="10"/>
  <c r="AV31" i="3"/>
  <c r="AV17" i="3" s="1"/>
  <c r="AV7" i="3" s="1"/>
  <c r="AX126" i="17"/>
  <c r="AZ195" i="2" s="1"/>
  <c r="AX124" i="10"/>
  <c r="AY117" i="10" s="1"/>
  <c r="AW7" i="2"/>
  <c r="AY117" i="17"/>
  <c r="AY53" i="17" s="1"/>
  <c r="AY54" i="17" s="1"/>
  <c r="AW127" i="17"/>
  <c r="AW128" i="17" s="1"/>
  <c r="AY124" i="17"/>
  <c r="BA105" i="2" s="1"/>
  <c r="BA28" i="2" s="1"/>
  <c r="AW126" i="10"/>
  <c r="AZ59" i="9"/>
  <c r="AZ53" i="9"/>
  <c r="BA61" i="16"/>
  <c r="BA60" i="16"/>
  <c r="BC89" i="2" s="1"/>
  <c r="BC60" i="13"/>
  <c r="BE56" i="2" s="1"/>
  <c r="BF56" i="2" s="1"/>
  <c r="BC61" i="13"/>
  <c r="AZ194" i="9"/>
  <c r="BB222" i="2"/>
  <c r="AZ195" i="9"/>
  <c r="AZ193" i="9"/>
  <c r="BA185" i="9" s="1"/>
  <c r="BA199" i="9" s="1"/>
  <c r="BB47" i="8"/>
  <c r="AY114" i="14"/>
  <c r="AY66" i="14" s="1"/>
  <c r="BA71" i="3"/>
  <c r="BA68" i="3" s="1"/>
  <c r="BA66" i="3" s="1"/>
  <c r="AY112" i="14"/>
  <c r="AY113" i="14"/>
  <c r="AY63" i="14"/>
  <c r="AY64" i="14" s="1"/>
  <c r="AZ33" i="1"/>
  <c r="AZ23" i="1"/>
  <c r="BB40" i="3"/>
  <c r="AZ128" i="11"/>
  <c r="AV114" i="10"/>
  <c r="AV66" i="12"/>
  <c r="BC58" i="3"/>
  <c r="BA80" i="13"/>
  <c r="BA63" i="13"/>
  <c r="BA64" i="13" s="1"/>
  <c r="BC130" i="3"/>
  <c r="BA162" i="9"/>
  <c r="BC121" i="1" s="1"/>
  <c r="BA161" i="9"/>
  <c r="BA94" i="11"/>
  <c r="BC36" i="2"/>
  <c r="AX46" i="10"/>
  <c r="BA76" i="16"/>
  <c r="BA129" i="11"/>
  <c r="BC129" i="2"/>
  <c r="BA127" i="11"/>
  <c r="BE68" i="2"/>
  <c r="BF68" i="2" s="1"/>
  <c r="BC78" i="14"/>
  <c r="AZ16" i="11"/>
  <c r="BB42" i="3"/>
  <c r="BC76" i="13"/>
  <c r="BC124" i="14"/>
  <c r="AX10" i="1"/>
  <c r="BF137" i="12"/>
  <c r="BE144" i="12"/>
  <c r="AW50" i="13"/>
  <c r="AW50" i="10" s="1"/>
  <c r="AY52" i="1"/>
  <c r="AW49" i="10"/>
  <c r="AX64" i="11"/>
  <c r="BE217" i="2"/>
  <c r="BC127" i="9"/>
  <c r="BC130" i="9" s="1"/>
  <c r="BE119" i="1" s="1"/>
  <c r="BB276" i="9"/>
  <c r="BD257" i="2"/>
  <c r="BC212" i="2"/>
  <c r="BA31" i="9"/>
  <c r="AY33" i="9"/>
  <c r="BA123" i="3"/>
  <c r="AZ142" i="15"/>
  <c r="BB84" i="2"/>
  <c r="BB29" i="2" s="1"/>
  <c r="AZ140" i="10"/>
  <c r="BA34" i="2"/>
  <c r="BE46" i="11"/>
  <c r="BF45" i="11"/>
  <c r="BF44" i="11"/>
  <c r="BF37" i="11"/>
  <c r="AZ42" i="9"/>
  <c r="AY51" i="9"/>
  <c r="AW120" i="3"/>
  <c r="BA46" i="16"/>
  <c r="BB37" i="16"/>
  <c r="BB44" i="16"/>
  <c r="BB45" i="16"/>
  <c r="BC88" i="2"/>
  <c r="BB31" i="12"/>
  <c r="BB33" i="12"/>
  <c r="BB34" i="12" s="1"/>
  <c r="AW56" i="12"/>
  <c r="AW62" i="10"/>
  <c r="AW56" i="10" s="1"/>
  <c r="BB52" i="3"/>
  <c r="AY71" i="1"/>
  <c r="BD247" i="9"/>
  <c r="AZ48" i="12"/>
  <c r="BA46" i="8"/>
  <c r="BE216" i="2"/>
  <c r="BC111" i="9"/>
  <c r="BC215" i="2"/>
  <c r="BA95" i="9"/>
  <c r="BA60" i="14"/>
  <c r="BC67" i="2" s="1"/>
  <c r="BA61" i="14"/>
  <c r="BC92" i="12"/>
  <c r="BC85" i="12"/>
  <c r="BB94" i="12"/>
  <c r="BD47" i="2"/>
  <c r="BC93" i="12"/>
  <c r="AX28" i="1"/>
  <c r="AX15" i="1" s="1"/>
  <c r="AX93" i="1"/>
  <c r="BC142" i="13"/>
  <c r="BE152" i="2" s="1"/>
  <c r="BF152" i="2" s="1"/>
  <c r="BD133" i="13"/>
  <c r="BE62" i="2"/>
  <c r="BF62" i="2" s="1"/>
  <c r="AX67" i="9"/>
  <c r="BA202" i="2"/>
  <c r="AV64" i="12"/>
  <c r="AV63" i="10"/>
  <c r="AV64" i="10" s="1"/>
  <c r="AY232" i="2"/>
  <c r="AZ97" i="11"/>
  <c r="BB126" i="2"/>
  <c r="AZ95" i="11"/>
  <c r="AZ94" i="10"/>
  <c r="BB133" i="14"/>
  <c r="BB140" i="14"/>
  <c r="BB141" i="14" s="1"/>
  <c r="BC85" i="14"/>
  <c r="BC93" i="14"/>
  <c r="BD69" i="2"/>
  <c r="BC92" i="14"/>
  <c r="BB94" i="14"/>
  <c r="AX31" i="1"/>
  <c r="AY108" i="12"/>
  <c r="AY101" i="12"/>
  <c r="AY53" i="12" s="1"/>
  <c r="AX110" i="12"/>
  <c r="AZ48" i="2"/>
  <c r="AZ26" i="2" s="1"/>
  <c r="AY109" i="12"/>
  <c r="AY109" i="10" s="1"/>
  <c r="AX108" i="10"/>
  <c r="AY101" i="10" s="1"/>
  <c r="AY10" i="1"/>
  <c r="AW8" i="1"/>
  <c r="AX28" i="11"/>
  <c r="BE58" i="2"/>
  <c r="BF58" i="2" s="1"/>
  <c r="BC94" i="13"/>
  <c r="BA107" i="1"/>
  <c r="BD137" i="9"/>
  <c r="BB127" i="1"/>
  <c r="AY116" i="3"/>
  <c r="BA84" i="1"/>
  <c r="AY82" i="16"/>
  <c r="BC69" i="3"/>
  <c r="BA80" i="14"/>
  <c r="BB146" i="13"/>
  <c r="BB48" i="1"/>
  <c r="AZ130" i="12"/>
  <c r="BC129" i="13"/>
  <c r="BE151" i="2"/>
  <c r="BF151" i="2" s="1"/>
  <c r="BC127" i="13"/>
  <c r="BB49" i="1"/>
  <c r="AZ146" i="12"/>
  <c r="BA130" i="14"/>
  <c r="BC68" i="1"/>
  <c r="BF85" i="15"/>
  <c r="BI80" i="2"/>
  <c r="BF92" i="15"/>
  <c r="BF93" i="15"/>
  <c r="BE94" i="15"/>
  <c r="AY98" i="1"/>
  <c r="AW130" i="17"/>
  <c r="AW65" i="17"/>
  <c r="AW57" i="17" s="1"/>
  <c r="AW129" i="10"/>
  <c r="BE242" i="9"/>
  <c r="BF240" i="9"/>
  <c r="BF241" i="9" s="1"/>
  <c r="BE243" i="9"/>
  <c r="BI224" i="2"/>
  <c r="BE233" i="9"/>
  <c r="BB37" i="8"/>
  <c r="AW57" i="9"/>
  <c r="AW58" i="9"/>
  <c r="AZ65" i="13"/>
  <c r="AZ57" i="13" s="1"/>
  <c r="BD206" i="2"/>
  <c r="BE126" i="1"/>
  <c r="AZ138" i="9"/>
  <c r="AY147" i="9"/>
  <c r="BB246" i="2"/>
  <c r="BB236" i="2" s="1"/>
  <c r="AZ96" i="9"/>
  <c r="BB57" i="3"/>
  <c r="BC142" i="16"/>
  <c r="BE95" i="2"/>
  <c r="BF95" i="2" s="1"/>
  <c r="AZ111" i="14"/>
  <c r="BB160" i="2"/>
  <c r="BB157" i="2" s="1"/>
  <c r="BB155" i="2" s="1"/>
  <c r="AZ62" i="14"/>
  <c r="AZ93" i="10"/>
  <c r="BA85" i="10" s="1"/>
  <c r="AY198" i="9"/>
  <c r="BA124" i="1" s="1"/>
  <c r="AY196" i="9"/>
  <c r="BA253" i="2"/>
  <c r="AZ16" i="12"/>
  <c r="BB53" i="3"/>
  <c r="BA17" i="11"/>
  <c r="BA15" i="11"/>
  <c r="BC131" i="2"/>
  <c r="AY124" i="10"/>
  <c r="AX56" i="9"/>
  <c r="AZ244" i="2"/>
  <c r="BF41" i="8"/>
  <c r="AY31" i="15"/>
  <c r="AY33" i="15"/>
  <c r="BA167" i="2"/>
  <c r="BB110" i="11"/>
  <c r="BC108" i="11"/>
  <c r="BD37" i="2"/>
  <c r="BC101" i="11"/>
  <c r="BD137" i="14"/>
  <c r="BC144" i="14"/>
  <c r="BC274" i="9"/>
  <c r="BE226" i="2"/>
  <c r="BF226" i="2" s="1"/>
  <c r="BC275" i="9"/>
  <c r="AY32" i="2"/>
  <c r="AY22" i="2"/>
  <c r="AZ49" i="16"/>
  <c r="BB178" i="2"/>
  <c r="AZ47" i="16"/>
  <c r="AW15" i="3"/>
  <c r="AW23" i="3"/>
  <c r="AY118" i="2"/>
  <c r="AY190" i="2"/>
  <c r="BB45" i="8"/>
  <c r="BC44" i="8" s="1"/>
  <c r="AW8" i="3"/>
  <c r="AX12" i="2"/>
  <c r="AX112" i="2"/>
  <c r="AX110" i="2" s="1"/>
  <c r="AW12" i="1"/>
  <c r="AW22" i="1"/>
  <c r="BD185" i="2"/>
  <c r="BB145" i="16"/>
  <c r="BB143" i="16"/>
  <c r="BD96" i="3" s="1"/>
  <c r="BA113" i="13"/>
  <c r="BC56" i="1" s="1"/>
  <c r="BA114" i="13"/>
  <c r="BA112" i="13"/>
  <c r="BC60" i="3"/>
  <c r="AZ18" i="12"/>
  <c r="BB42" i="1"/>
  <c r="AZ61" i="11"/>
  <c r="AZ60" i="11"/>
  <c r="BA35" i="1"/>
  <c r="BA24" i="1" s="1"/>
  <c r="AY98" i="11"/>
  <c r="AY98" i="10" s="1"/>
  <c r="AY97" i="10"/>
  <c r="AX163" i="9"/>
  <c r="AY154" i="9"/>
  <c r="BA130" i="16"/>
  <c r="BC88" i="1"/>
  <c r="AZ85" i="3"/>
  <c r="AZ77" i="3" s="1"/>
  <c r="AX143" i="10"/>
  <c r="AX46" i="1"/>
  <c r="AV113" i="10"/>
  <c r="AV65" i="12"/>
  <c r="BC54" i="1"/>
  <c r="BC53" i="1" s="1"/>
  <c r="BA82" i="13"/>
  <c r="BC96" i="15"/>
  <c r="BE81" i="3"/>
  <c r="BF81" i="3" s="1"/>
  <c r="AX62" i="17"/>
  <c r="AX56" i="17" s="1"/>
  <c r="BA47" i="12"/>
  <c r="BA49" i="12"/>
  <c r="BD138" i="14"/>
  <c r="BC89" i="1"/>
  <c r="BA146" i="16"/>
  <c r="BB111" i="13"/>
  <c r="BD149" i="2"/>
  <c r="BA168" i="2"/>
  <c r="AZ125" i="3"/>
  <c r="AX64" i="9"/>
  <c r="AX65" i="9" s="1"/>
  <c r="AX81" i="9"/>
  <c r="AX29" i="3"/>
  <c r="AX101" i="3"/>
  <c r="BB25" i="2"/>
  <c r="AY46" i="13"/>
  <c r="BA55" i="2"/>
  <c r="BA54" i="2" s="1"/>
  <c r="AY44" i="10"/>
  <c r="AZ79" i="16"/>
  <c r="AZ81" i="16"/>
  <c r="AZ62" i="16"/>
  <c r="BB180" i="2"/>
  <c r="AZ18" i="13"/>
  <c r="AZ79" i="3"/>
  <c r="BB127" i="14"/>
  <c r="BB129" i="14"/>
  <c r="BD162" i="2"/>
  <c r="AY211" i="2"/>
  <c r="BB48" i="3"/>
  <c r="AZ96" i="12"/>
  <c r="BA74" i="8"/>
  <c r="AZ83" i="8"/>
  <c r="BC134" i="2"/>
  <c r="BA147" i="3"/>
  <c r="AY82" i="8"/>
  <c r="BA138" i="1" s="1"/>
  <c r="AY81" i="8"/>
  <c r="AZ69" i="10"/>
  <c r="BB35" i="2"/>
  <c r="BA69" i="11"/>
  <c r="BA53" i="11" s="1"/>
  <c r="BA76" i="11"/>
  <c r="AZ78" i="11"/>
  <c r="AZ76" i="10"/>
  <c r="BB90" i="9"/>
  <c r="BA99" i="9"/>
  <c r="AV130" i="10"/>
  <c r="AV66" i="17"/>
  <c r="AV58" i="17" s="1"/>
  <c r="BC141" i="13"/>
  <c r="BD140" i="13" s="1"/>
  <c r="AX16" i="1"/>
  <c r="AX22" i="3"/>
  <c r="AV32" i="10"/>
  <c r="BD137" i="13"/>
  <c r="BC144" i="13"/>
  <c r="BC143" i="13" s="1"/>
  <c r="BE63" i="3" s="1"/>
  <c r="BF63" i="3" s="1"/>
  <c r="BC145" i="13"/>
  <c r="BE59" i="1" s="1"/>
  <c r="AY83" i="9"/>
  <c r="AY67" i="9" s="1"/>
  <c r="AZ74" i="9"/>
  <c r="AW144" i="10"/>
  <c r="AY30" i="3"/>
  <c r="AX57" i="11"/>
  <c r="AZ130" i="11"/>
  <c r="BB38" i="1"/>
  <c r="BA48" i="14"/>
  <c r="BC67" i="3"/>
  <c r="BA142" i="12"/>
  <c r="BC51" i="2"/>
  <c r="AX26" i="3"/>
  <c r="AX46" i="3"/>
  <c r="AX44" i="3" s="1"/>
  <c r="BL41" i="9"/>
  <c r="BC98" i="15"/>
  <c r="BE75" i="1"/>
  <c r="BF75" i="1" s="1"/>
  <c r="AY125" i="17"/>
  <c r="AY125" i="10" s="1"/>
  <c r="BI138" i="12"/>
  <c r="BC37" i="12"/>
  <c r="BC45" i="12"/>
  <c r="BB46" i="12"/>
  <c r="BC44" i="12"/>
  <c r="BI74" i="2"/>
  <c r="BF12" i="14"/>
  <c r="BF5" i="14"/>
  <c r="BE14" i="14"/>
  <c r="BD17" i="14"/>
  <c r="BH164" i="2"/>
  <c r="BD15" i="14"/>
  <c r="BD250" i="2"/>
  <c r="BB160" i="9"/>
  <c r="AY124" i="3"/>
  <c r="AY115" i="3"/>
  <c r="AY10" i="3" s="1"/>
  <c r="AZ66" i="1"/>
  <c r="AZ63" i="1" s="1"/>
  <c r="AZ61" i="1" s="1"/>
  <c r="AX65" i="14"/>
  <c r="AX57" i="14" s="1"/>
  <c r="BA74" i="1"/>
  <c r="AY82" i="15"/>
  <c r="AX66" i="9"/>
  <c r="AZ116" i="1"/>
  <c r="BB77" i="8"/>
  <c r="BA78" i="8"/>
  <c r="BC269" i="2"/>
  <c r="BB69" i="8"/>
  <c r="BA79" i="8"/>
  <c r="BB76" i="8"/>
  <c r="AW15" i="1"/>
  <c r="BF25" i="9"/>
  <c r="AY48" i="16"/>
  <c r="BA89" i="3"/>
  <c r="BA93" i="11"/>
  <c r="BB171" i="2"/>
  <c r="AZ111" i="15"/>
  <c r="BC118" i="1"/>
  <c r="BA106" i="9"/>
  <c r="AZ104" i="1"/>
  <c r="AZ28" i="15"/>
  <c r="AZ45" i="2"/>
  <c r="AX60" i="10"/>
  <c r="BA278" i="9"/>
  <c r="BC128" i="1" s="1"/>
  <c r="BA137" i="3"/>
  <c r="BA117" i="3" s="1"/>
  <c r="BA277" i="9"/>
  <c r="BB79" i="14"/>
  <c r="BD158" i="2"/>
  <c r="BB81" i="14"/>
  <c r="BC77" i="14"/>
  <c r="BD76" i="14" s="1"/>
  <c r="BA111" i="11"/>
  <c r="BC127" i="2"/>
  <c r="BA126" i="12"/>
  <c r="BB124" i="12"/>
  <c r="BB125" i="12" s="1"/>
  <c r="BB117" i="12"/>
  <c r="BC50" i="2"/>
  <c r="BD63" i="2"/>
  <c r="BC12" i="13"/>
  <c r="BB14" i="13"/>
  <c r="BC13" i="13"/>
  <c r="BC5" i="13"/>
  <c r="BC153" i="2"/>
  <c r="BA17" i="13"/>
  <c r="BA15" i="13"/>
  <c r="AZ18" i="11"/>
  <c r="BC77" i="13"/>
  <c r="BC125" i="14"/>
  <c r="BC18" i="14"/>
  <c r="AY113" i="3"/>
  <c r="AX122" i="3"/>
  <c r="BE144" i="16"/>
  <c r="BF137" i="16"/>
  <c r="BA32" i="12"/>
  <c r="BA97" i="14"/>
  <c r="BC159" i="2"/>
  <c r="BA95" i="14"/>
  <c r="BC59" i="1"/>
  <c r="BA146" i="13"/>
  <c r="AZ60" i="16"/>
  <c r="BB89" i="2" s="1"/>
  <c r="BA54" i="16"/>
  <c r="AZ61" i="16"/>
  <c r="AZ35" i="3"/>
  <c r="AZ24" i="3"/>
  <c r="BD184" i="2"/>
  <c r="BB127" i="16"/>
  <c r="BB129" i="16"/>
  <c r="BB128" i="9"/>
  <c r="BD248" i="2"/>
  <c r="BD238" i="2" s="1"/>
  <c r="BD13" i="2" s="1"/>
  <c r="BD58" i="1"/>
  <c r="BB130" i="13"/>
  <c r="BB202" i="2"/>
  <c r="AZ32" i="9"/>
  <c r="BB243" i="2"/>
  <c r="AZ34" i="9"/>
  <c r="BB114" i="1" s="1"/>
  <c r="AZ54" i="11"/>
  <c r="AZ95" i="16"/>
  <c r="AZ97" i="16"/>
  <c r="BB181" i="2"/>
  <c r="AX61" i="10"/>
  <c r="AX325" i="9"/>
  <c r="AX140" i="3"/>
  <c r="AX120" i="3" s="1"/>
  <c r="AX16" i="3" s="1"/>
  <c r="AY112" i="16"/>
  <c r="AY114" i="16"/>
  <c r="BA93" i="3"/>
  <c r="AY113" i="16"/>
  <c r="BA86" i="1" s="1"/>
  <c r="BD47" i="11"/>
  <c r="BD48" i="11" s="1"/>
  <c r="BD49" i="11"/>
  <c r="BD50" i="11" s="1"/>
  <c r="AX21" i="10"/>
  <c r="AX21" i="11"/>
  <c r="AZ86" i="1"/>
  <c r="AZ83" i="1" s="1"/>
  <c r="AX65" i="16"/>
  <c r="AX57" i="16" s="1"/>
  <c r="BB98" i="13"/>
  <c r="BD55" i="1"/>
  <c r="AY61" i="9"/>
  <c r="AZ54" i="9"/>
  <c r="AY60" i="9"/>
  <c r="AZ133" i="3"/>
  <c r="AX197" i="9"/>
  <c r="BD44" i="15"/>
  <c r="BD45" i="15"/>
  <c r="BD37" i="15"/>
  <c r="BC46" i="15"/>
  <c r="BH73" i="9"/>
  <c r="AU66" i="10"/>
  <c r="AU58" i="10" s="1"/>
  <c r="AY115" i="2"/>
  <c r="AY135" i="2"/>
  <c r="AY133" i="2" s="1"/>
  <c r="AY80" i="16"/>
  <c r="BA91" i="3"/>
  <c r="BA90" i="3" s="1"/>
  <c r="AY63" i="16"/>
  <c r="AY64" i="16" s="1"/>
  <c r="BA82" i="14"/>
  <c r="BC64" i="1"/>
  <c r="BC146" i="13"/>
  <c r="BD138" i="13"/>
  <c r="AZ54" i="16"/>
  <c r="BB60" i="13"/>
  <c r="BD56" i="2" s="1"/>
  <c r="BB61" i="13"/>
  <c r="BC54" i="13"/>
  <c r="BB54" i="13"/>
  <c r="BA128" i="14"/>
  <c r="BC73" i="3"/>
  <c r="BD97" i="15"/>
  <c r="BH170" i="2"/>
  <c r="BD95" i="15"/>
  <c r="AY323" i="9"/>
  <c r="BA229" i="2"/>
  <c r="BA209" i="2" s="1"/>
  <c r="AY321" i="9"/>
  <c r="AZ313" i="9" s="1"/>
  <c r="AZ327" i="9" s="1"/>
  <c r="BA48" i="8"/>
  <c r="BA49" i="8" s="1"/>
  <c r="BA50" i="8"/>
  <c r="AY115" i="1"/>
  <c r="AY113" i="1" s="1"/>
  <c r="AY106" i="1"/>
  <c r="AY105" i="1" s="1"/>
  <c r="AY103" i="1" s="1"/>
  <c r="BD156" i="2"/>
  <c r="BB49" i="14"/>
  <c r="BB47" i="14"/>
  <c r="BD137" i="15"/>
  <c r="BC144" i="15"/>
  <c r="BC109" i="9"/>
  <c r="BD108" i="9" s="1"/>
  <c r="AZ111" i="16"/>
  <c r="BB182" i="2"/>
  <c r="BC135" i="3"/>
  <c r="BC245" i="9"/>
  <c r="AW58" i="15"/>
  <c r="BC141" i="16"/>
  <c r="BD140" i="16" s="1"/>
  <c r="BA108" i="14"/>
  <c r="AZ76" i="9"/>
  <c r="AY80" i="9"/>
  <c r="AY63" i="9"/>
  <c r="BA245" i="2"/>
  <c r="BA235" i="2" s="1"/>
  <c r="AY82" i="9"/>
  <c r="BA97" i="12"/>
  <c r="BC137" i="2"/>
  <c r="BA95" i="12"/>
  <c r="AY81" i="11"/>
  <c r="AY79" i="11"/>
  <c r="AY62" i="11"/>
  <c r="BA125" i="2"/>
  <c r="AY78" i="10"/>
  <c r="AZ88" i="3"/>
  <c r="BA37" i="3"/>
  <c r="BA25" i="3" s="1"/>
  <c r="AY96" i="11"/>
  <c r="AY95" i="10"/>
  <c r="AY96" i="10" s="1"/>
  <c r="BB143" i="13"/>
  <c r="BD63" i="3" s="1"/>
  <c r="AX66" i="11"/>
  <c r="AX82" i="10"/>
  <c r="BA128" i="16"/>
  <c r="BC95" i="3"/>
  <c r="AY23" i="2"/>
  <c r="BA129" i="9"/>
  <c r="BC128" i="3"/>
  <c r="BC118" i="3" s="1"/>
  <c r="BC13" i="3" s="1"/>
  <c r="AZ112" i="11"/>
  <c r="AZ114" i="11"/>
  <c r="AZ113" i="11"/>
  <c r="BB38" i="3"/>
  <c r="BA50" i="14"/>
  <c r="BC62" i="1"/>
  <c r="BB14" i="11"/>
  <c r="BD41" i="2"/>
  <c r="BC5" i="11"/>
  <c r="BC12" i="11"/>
  <c r="BC13" i="11" s="1"/>
  <c r="AZ79" i="1"/>
  <c r="AZ29" i="1" s="1"/>
  <c r="AZ16" i="1" s="1"/>
  <c r="AX146" i="15"/>
  <c r="AX146" i="10" s="1"/>
  <c r="AX145" i="10"/>
  <c r="BE59" i="2"/>
  <c r="BF59" i="2" s="1"/>
  <c r="BD101" i="13"/>
  <c r="BD109" i="13"/>
  <c r="BD108" i="13"/>
  <c r="BC110" i="13"/>
  <c r="BA80" i="3"/>
  <c r="AY63" i="15"/>
  <c r="AY64" i="15" s="1"/>
  <c r="AY80" i="15"/>
  <c r="AZ80" i="8"/>
  <c r="BB274" i="2"/>
  <c r="AZ81" i="1"/>
  <c r="AY50" i="16"/>
  <c r="BC81" i="2"/>
  <c r="BA110" i="15"/>
  <c r="BB101" i="15"/>
  <c r="BB108" i="15"/>
  <c r="BB109" i="15"/>
  <c r="AY45" i="13"/>
  <c r="AY45" i="10" s="1"/>
  <c r="BA76" i="2"/>
  <c r="BC117" i="11"/>
  <c r="BB126" i="11"/>
  <c r="BC124" i="11"/>
  <c r="BC125" i="11" s="1"/>
  <c r="BD39" i="2"/>
  <c r="BB69" i="1"/>
  <c r="AZ146" i="14"/>
  <c r="BC163" i="2"/>
  <c r="BA145" i="14"/>
  <c r="AZ16" i="13"/>
  <c r="BB64" i="3"/>
  <c r="BB79" i="13"/>
  <c r="BB62" i="13"/>
  <c r="BB81" i="13"/>
  <c r="BD147" i="2"/>
  <c r="AW9" i="3"/>
  <c r="BC16" i="14"/>
  <c r="BE75" i="3"/>
  <c r="BF75" i="3" s="1"/>
  <c r="BA14" i="12"/>
  <c r="BB12" i="12"/>
  <c r="BB13" i="12" s="1"/>
  <c r="BB5" i="12"/>
  <c r="BC52" i="2"/>
  <c r="BC47" i="9"/>
  <c r="BD44" i="9"/>
  <c r="BD45" i="9" s="1"/>
  <c r="BC46" i="9"/>
  <c r="BD37" i="9"/>
  <c r="AZ98" i="12"/>
  <c r="BB45" i="1"/>
  <c r="AY113" i="15"/>
  <c r="BA76" i="1" s="1"/>
  <c r="BA82" i="3"/>
  <c r="AY114" i="15"/>
  <c r="AY112" i="15"/>
  <c r="AV7" i="1"/>
  <c r="AW48" i="13"/>
  <c r="AY56" i="3"/>
  <c r="AY55" i="3" s="1"/>
  <c r="AW47" i="10"/>
  <c r="AW48" i="10" s="1"/>
  <c r="BE94" i="2"/>
  <c r="BF94" i="2" s="1"/>
  <c r="BD124" i="16"/>
  <c r="BD117" i="16"/>
  <c r="BC126" i="16"/>
  <c r="BC125" i="9"/>
  <c r="BC273" i="9"/>
  <c r="BC265" i="9" s="1"/>
  <c r="BB128" i="13"/>
  <c r="BD62" i="3"/>
  <c r="BA29" i="9"/>
  <c r="BB21" i="9" s="1"/>
  <c r="BA104" i="1"/>
  <c r="AX65" i="15"/>
  <c r="AX57" i="15" s="1"/>
  <c r="BK138" i="16"/>
  <c r="BA141" i="12"/>
  <c r="AZ141" i="15"/>
  <c r="AZ141" i="10" s="1"/>
  <c r="BA174" i="2"/>
  <c r="BA119" i="2" s="1"/>
  <c r="AY145" i="15"/>
  <c r="AY143" i="15"/>
  <c r="AY142" i="10"/>
  <c r="BA92" i="16"/>
  <c r="BA93" i="16" s="1"/>
  <c r="BD138" i="15"/>
  <c r="BD121" i="9"/>
  <c r="AX55" i="3"/>
  <c r="AX29" i="11"/>
  <c r="AX29" i="10" s="1"/>
  <c r="AW31" i="11"/>
  <c r="AY123" i="2"/>
  <c r="AW33" i="11"/>
  <c r="AW30" i="10"/>
  <c r="AZ78" i="15"/>
  <c r="BA69" i="15"/>
  <c r="BA53" i="15" s="1"/>
  <c r="BA76" i="15"/>
  <c r="BA77" i="15" s="1"/>
  <c r="BB79" i="2"/>
  <c r="BD59" i="3"/>
  <c r="BB96" i="13"/>
  <c r="BA54" i="14"/>
  <c r="AZ60" i="14"/>
  <c r="BB67" i="2" s="1"/>
  <c r="BB65" i="2" s="1"/>
  <c r="AZ61" i="14"/>
  <c r="AZ54" i="14"/>
  <c r="BB49" i="15"/>
  <c r="BB50" i="15" s="1"/>
  <c r="BB47" i="15"/>
  <c r="BB48" i="15" s="1"/>
  <c r="AX62" i="9"/>
  <c r="AZ213" i="2"/>
  <c r="AW58" i="14"/>
  <c r="BC30" i="12"/>
  <c r="BD21" i="12"/>
  <c r="BE44" i="2"/>
  <c r="BD28" i="12"/>
  <c r="BA249" i="9"/>
  <c r="BC225" i="2"/>
  <c r="BA259" i="9"/>
  <c r="BB256" i="9"/>
  <c r="BA258" i="9"/>
  <c r="AZ261" i="9"/>
  <c r="AZ136" i="3"/>
  <c r="AZ113" i="3"/>
  <c r="AX8" i="2"/>
  <c r="AW113" i="12"/>
  <c r="AW112" i="12"/>
  <c r="AW114" i="12"/>
  <c r="AY49" i="3"/>
  <c r="AW111" i="10"/>
  <c r="AW112" i="10" s="1"/>
  <c r="AW63" i="12"/>
  <c r="AY56" i="16"/>
  <c r="AZ10" i="2"/>
  <c r="AW132" i="3"/>
  <c r="BB51" i="3"/>
  <c r="AZ128" i="12"/>
  <c r="BH61" i="2"/>
  <c r="BE117" i="13"/>
  <c r="BE124" i="13"/>
  <c r="BE125" i="13" s="1"/>
  <c r="BD126" i="13"/>
  <c r="BD138" i="11"/>
  <c r="AW127" i="10"/>
  <c r="AW128" i="10" s="1"/>
  <c r="BD244" i="9"/>
  <c r="BD246" i="9"/>
  <c r="BH255" i="2"/>
  <c r="AZ50" i="12"/>
  <c r="AY51" i="8"/>
  <c r="AZ42" i="8"/>
  <c r="AZ66" i="13"/>
  <c r="AZ58" i="13" s="1"/>
  <c r="BE66" i="2"/>
  <c r="BD45" i="14"/>
  <c r="BD44" i="14"/>
  <c r="BC46" i="14"/>
  <c r="BD37" i="14"/>
  <c r="BB112" i="9"/>
  <c r="BD247" i="2"/>
  <c r="BD237" i="2" s="1"/>
  <c r="BC92" i="2"/>
  <c r="BB109" i="16"/>
  <c r="BB108" i="16"/>
  <c r="BA110" i="16"/>
  <c r="BB101" i="16"/>
  <c r="BE137" i="17"/>
  <c r="BD144" i="17"/>
  <c r="BC93" i="13"/>
  <c r="BD85" i="13" s="1"/>
  <c r="BD102" i="3"/>
  <c r="BB80" i="17"/>
  <c r="BC48" i="17"/>
  <c r="BD49" i="17"/>
  <c r="BD47" i="17"/>
  <c r="BD99" i="1"/>
  <c r="BB146" i="17"/>
  <c r="BC111" i="17"/>
  <c r="BE193" i="2"/>
  <c r="BF99" i="2"/>
  <c r="BB32" i="17"/>
  <c r="BD100" i="3"/>
  <c r="BC81" i="17"/>
  <c r="BC79" i="17"/>
  <c r="BE191" i="2"/>
  <c r="BF191" i="2" s="1"/>
  <c r="BE108" i="17"/>
  <c r="BE109" i="17" s="1"/>
  <c r="BD110" i="17"/>
  <c r="BE101" i="17"/>
  <c r="BH103" i="2"/>
  <c r="BC50" i="17"/>
  <c r="BD30" i="17"/>
  <c r="BE28" i="17"/>
  <c r="BE29" i="17" s="1"/>
  <c r="BH99" i="2"/>
  <c r="BE21" i="17"/>
  <c r="BC96" i="1"/>
  <c r="BD142" i="17"/>
  <c r="BE141" i="17"/>
  <c r="BE140" i="17"/>
  <c r="BE133" i="17"/>
  <c r="BH106" i="2"/>
  <c r="BB98" i="17"/>
  <c r="BD95" i="1"/>
  <c r="BC97" i="17"/>
  <c r="BC95" i="17"/>
  <c r="BE192" i="2"/>
  <c r="BF101" i="2"/>
  <c r="BF103" i="2"/>
  <c r="BC145" i="17"/>
  <c r="BC143" i="17"/>
  <c r="BE196" i="2"/>
  <c r="BD94" i="17"/>
  <c r="BE92" i="17"/>
  <c r="BE93" i="17" s="1"/>
  <c r="BE85" i="17"/>
  <c r="BH102" i="2"/>
  <c r="BB113" i="17"/>
  <c r="BB114" i="17"/>
  <c r="BD104" i="3"/>
  <c r="BB112" i="17"/>
  <c r="BD107" i="3"/>
  <c r="BF106" i="2"/>
  <c r="BC33" i="17"/>
  <c r="BE189" i="2"/>
  <c r="BF189" i="2" s="1"/>
  <c r="BC31" i="17"/>
  <c r="BB96" i="17"/>
  <c r="BD103" i="3"/>
  <c r="BB34" i="17"/>
  <c r="BF102" i="2"/>
  <c r="BB82" i="17"/>
  <c r="BD94" i="1"/>
  <c r="BE46" i="17"/>
  <c r="BF45" i="17"/>
  <c r="BF44" i="17"/>
  <c r="BF37" i="17"/>
  <c r="BD78" i="17"/>
  <c r="BE76" i="17"/>
  <c r="BE77" i="17" s="1"/>
  <c r="BH101" i="2"/>
  <c r="BE69" i="17"/>
  <c r="BA94" i="9" l="1"/>
  <c r="BB92" i="9"/>
  <c r="BB93" i="9" s="1"/>
  <c r="BB85" i="9"/>
  <c r="BA129" i="3"/>
  <c r="AY145" i="9"/>
  <c r="AY309" i="9"/>
  <c r="AY228" i="9"/>
  <c r="AY229" i="9" s="1"/>
  <c r="AY139" i="3"/>
  <c r="AX224" i="9"/>
  <c r="AX218" i="9"/>
  <c r="AX223" i="9" s="1"/>
  <c r="AX225" i="9"/>
  <c r="AY218" i="9"/>
  <c r="AY223" i="9" s="1"/>
  <c r="BB76" i="12"/>
  <c r="BA78" i="12"/>
  <c r="BC46" i="2"/>
  <c r="BB77" i="12"/>
  <c r="BC69" i="12" s="1"/>
  <c r="AY15" i="16"/>
  <c r="BA186" i="2"/>
  <c r="BA177" i="2" s="1"/>
  <c r="AY17" i="16"/>
  <c r="AY322" i="9"/>
  <c r="AZ43" i="2"/>
  <c r="BC108" i="1"/>
  <c r="BB179" i="2"/>
  <c r="BA66" i="13"/>
  <c r="BA58" i="13" s="1"/>
  <c r="BA83" i="1"/>
  <c r="BB114" i="2"/>
  <c r="BB11" i="2" s="1"/>
  <c r="AZ145" i="2"/>
  <c r="AZ144" i="2" s="1"/>
  <c r="BA192" i="9"/>
  <c r="AV145" i="3"/>
  <c r="AV144" i="3" s="1"/>
  <c r="AT33" i="8"/>
  <c r="AZ145" i="11"/>
  <c r="AZ143" i="11"/>
  <c r="BB41" i="3" s="1"/>
  <c r="BB130" i="2"/>
  <c r="BA130" i="1"/>
  <c r="BA125" i="1" s="1"/>
  <c r="AY230" i="9"/>
  <c r="AZ17" i="15"/>
  <c r="AZ18" i="15" s="1"/>
  <c r="BB175" i="2"/>
  <c r="AZ15" i="15"/>
  <c r="AX221" i="2"/>
  <c r="AX203" i="2"/>
  <c r="AX201" i="2" s="1"/>
  <c r="AZ254" i="2"/>
  <c r="AZ252" i="2" s="1"/>
  <c r="AX220" i="9"/>
  <c r="AZ13" i="16"/>
  <c r="BA12" i="16" s="1"/>
  <c r="BB47" i="3"/>
  <c r="AZ80" i="12"/>
  <c r="AU30" i="8"/>
  <c r="AV21" i="8"/>
  <c r="AW267" i="2"/>
  <c r="AW266" i="2" s="1"/>
  <c r="AU31" i="8"/>
  <c r="BA128" i="15"/>
  <c r="BC84" i="3"/>
  <c r="BD83" i="2"/>
  <c r="BB126" i="15"/>
  <c r="BC124" i="15"/>
  <c r="AX58" i="14"/>
  <c r="AY66" i="15"/>
  <c r="BA65" i="13"/>
  <c r="BA57" i="13" s="1"/>
  <c r="AX47" i="13"/>
  <c r="BC37" i="8"/>
  <c r="AY311" i="9"/>
  <c r="AY231" i="9" s="1"/>
  <c r="AY217" i="9"/>
  <c r="BA110" i="1"/>
  <c r="BB228" i="2"/>
  <c r="BB208" i="2" s="1"/>
  <c r="AZ297" i="9"/>
  <c r="AZ307" i="9"/>
  <c r="BA304" i="9"/>
  <c r="BA305" i="9" s="1"/>
  <c r="BC40" i="2"/>
  <c r="BA142" i="11"/>
  <c r="BB140" i="11"/>
  <c r="BA122" i="9"/>
  <c r="AZ131" i="9"/>
  <c r="BA254" i="2"/>
  <c r="AZ146" i="9"/>
  <c r="BB120" i="1" s="1"/>
  <c r="AZ144" i="9"/>
  <c r="BB249" i="2"/>
  <c r="AZ130" i="1"/>
  <c r="AX230" i="9"/>
  <c r="AZ12" i="16"/>
  <c r="AZ29" i="13"/>
  <c r="BC156" i="9"/>
  <c r="AZ28" i="13"/>
  <c r="BB56" i="13"/>
  <c r="BA69" i="10"/>
  <c r="BB24" i="2"/>
  <c r="AY203" i="2"/>
  <c r="AY201" i="2" s="1"/>
  <c r="AW20" i="1"/>
  <c r="BA166" i="2"/>
  <c r="BA193" i="9"/>
  <c r="AZ142" i="9"/>
  <c r="BA133" i="9"/>
  <c r="BA140" i="9"/>
  <c r="BC85" i="2"/>
  <c r="BB12" i="15"/>
  <c r="BB5" i="15"/>
  <c r="BA14" i="15"/>
  <c r="BA26" i="9"/>
  <c r="AZ35" i="9"/>
  <c r="BB158" i="9"/>
  <c r="AX309" i="9"/>
  <c r="AX228" i="9"/>
  <c r="AX229" i="9" s="1"/>
  <c r="AX139" i="3"/>
  <c r="AZ82" i="12"/>
  <c r="BB44" i="1"/>
  <c r="BA130" i="15"/>
  <c r="BC78" i="1"/>
  <c r="AY16" i="15"/>
  <c r="BA86" i="3"/>
  <c r="AY33" i="13"/>
  <c r="AY34" i="13" s="1"/>
  <c r="AY31" i="13"/>
  <c r="AY32" i="13" s="1"/>
  <c r="BA141" i="11"/>
  <c r="BB133" i="11" s="1"/>
  <c r="AW63" i="17"/>
  <c r="AW64" i="17" s="1"/>
  <c r="AX127" i="17"/>
  <c r="AZ106" i="3" s="1"/>
  <c r="AY106" i="3"/>
  <c r="AY101" i="3" s="1"/>
  <c r="AX129" i="17"/>
  <c r="AX129" i="10" s="1"/>
  <c r="AX126" i="10"/>
  <c r="AV21" i="3"/>
  <c r="AW31" i="3"/>
  <c r="AW17" i="3" s="1"/>
  <c r="AU16" i="10"/>
  <c r="AY53" i="10"/>
  <c r="AY54" i="10" s="1"/>
  <c r="AW91" i="1"/>
  <c r="AX108" i="3"/>
  <c r="AX99" i="3" s="1"/>
  <c r="AV16" i="17"/>
  <c r="AV15" i="10"/>
  <c r="AX92" i="1"/>
  <c r="AX21" i="1" s="1"/>
  <c r="AX8" i="1" s="1"/>
  <c r="AV18" i="17"/>
  <c r="AV18" i="10" s="1"/>
  <c r="AV17" i="10"/>
  <c r="AW13" i="17"/>
  <c r="AW13" i="10" s="1"/>
  <c r="AY107" i="2"/>
  <c r="AX12" i="17"/>
  <c r="AW14" i="17"/>
  <c r="AX5" i="17"/>
  <c r="AW12" i="10"/>
  <c r="AY60" i="17"/>
  <c r="BA100" i="2" s="1"/>
  <c r="AY126" i="17"/>
  <c r="AY129" i="17" s="1"/>
  <c r="BA133" i="10"/>
  <c r="AY61" i="17"/>
  <c r="BD142" i="16"/>
  <c r="BH95" i="2"/>
  <c r="BE133" i="16"/>
  <c r="BH68" i="2"/>
  <c r="BD78" i="14"/>
  <c r="BC47" i="8"/>
  <c r="BH216" i="2"/>
  <c r="BD111" i="9"/>
  <c r="BD142" i="13"/>
  <c r="BH152" i="2" s="1"/>
  <c r="BH62" i="2"/>
  <c r="AZ51" i="8"/>
  <c r="BA42" i="8"/>
  <c r="BA85" i="3"/>
  <c r="AY143" i="10"/>
  <c r="BH94" i="2"/>
  <c r="BD126" i="16"/>
  <c r="BB17" i="11"/>
  <c r="BB15" i="11"/>
  <c r="BD131" i="2"/>
  <c r="BA36" i="3"/>
  <c r="AY80" i="11"/>
  <c r="AY63" i="11"/>
  <c r="AY79" i="10"/>
  <c r="AY80" i="10" s="1"/>
  <c r="BH81" i="3"/>
  <c r="BD96" i="15"/>
  <c r="AY12" i="2"/>
  <c r="AY112" i="2"/>
  <c r="BB128" i="16"/>
  <c r="BD95" i="3"/>
  <c r="AZ124" i="17"/>
  <c r="BJ80" i="2"/>
  <c r="BG85" i="15"/>
  <c r="BF94" i="15"/>
  <c r="BG93" i="15"/>
  <c r="BG92" i="15"/>
  <c r="BC95" i="13"/>
  <c r="BE148" i="2"/>
  <c r="BF148" i="2" s="1"/>
  <c r="BC97" i="13"/>
  <c r="AZ138" i="2"/>
  <c r="AX111" i="12"/>
  <c r="AX110" i="10"/>
  <c r="AX62" i="12"/>
  <c r="BC90" i="2"/>
  <c r="BA78" i="16"/>
  <c r="BC126" i="2"/>
  <c r="BA97" i="11"/>
  <c r="BA95" i="11"/>
  <c r="BB48" i="8"/>
  <c r="BB49" i="8" s="1"/>
  <c r="BB50" i="8"/>
  <c r="BH66" i="2"/>
  <c r="BE44" i="14"/>
  <c r="BE45" i="14"/>
  <c r="BD46" i="14"/>
  <c r="BE37" i="14"/>
  <c r="AW114" i="10"/>
  <c r="AW66" i="12"/>
  <c r="AZ116" i="3"/>
  <c r="AZ11" i="3" s="1"/>
  <c r="BC79" i="2"/>
  <c r="BB69" i="15"/>
  <c r="BB53" i="15" s="1"/>
  <c r="BB76" i="15"/>
  <c r="BA78" i="15"/>
  <c r="BC129" i="16"/>
  <c r="BE184" i="2"/>
  <c r="BF184" i="2" s="1"/>
  <c r="BC127" i="16"/>
  <c r="BD146" i="2"/>
  <c r="BE39" i="2"/>
  <c r="BC126" i="11"/>
  <c r="BD124" i="11"/>
  <c r="BD117" i="11"/>
  <c r="BH59" i="2"/>
  <c r="BD110" i="13"/>
  <c r="BE108" i="13"/>
  <c r="BE109" i="13"/>
  <c r="BE101" i="13"/>
  <c r="BA124" i="2"/>
  <c r="BA113" i="2"/>
  <c r="AY66" i="9"/>
  <c r="BA116" i="1"/>
  <c r="AZ79" i="9"/>
  <c r="BB214" i="2"/>
  <c r="BB204" i="2" s="1"/>
  <c r="AZ113" i="16"/>
  <c r="BB86" i="1" s="1"/>
  <c r="AZ114" i="16"/>
  <c r="BB93" i="3"/>
  <c r="AZ112" i="16"/>
  <c r="BD144" i="15"/>
  <c r="BE137" i="15"/>
  <c r="BD98" i="15"/>
  <c r="BH75" i="1"/>
  <c r="BI73" i="9"/>
  <c r="BE45" i="15"/>
  <c r="BE44" i="15"/>
  <c r="BD46" i="15"/>
  <c r="BE37" i="15"/>
  <c r="BB85" i="1"/>
  <c r="AZ98" i="16"/>
  <c r="BD128" i="3"/>
  <c r="BD118" i="3" s="1"/>
  <c r="BD13" i="3" s="1"/>
  <c r="BB129" i="9"/>
  <c r="BE63" i="2"/>
  <c r="BF63" i="2" s="1"/>
  <c r="BD5" i="13"/>
  <c r="BD12" i="13"/>
  <c r="BC14" i="13"/>
  <c r="BD13" i="13"/>
  <c r="BA93" i="10"/>
  <c r="BC274" i="2"/>
  <c r="BA80" i="8"/>
  <c r="AX58" i="9"/>
  <c r="AX57" i="9"/>
  <c r="BJ74" i="2"/>
  <c r="BF14" i="14"/>
  <c r="BD45" i="12"/>
  <c r="BD37" i="12"/>
  <c r="BC46" i="12"/>
  <c r="BD44" i="12"/>
  <c r="BJ138" i="12"/>
  <c r="AX12" i="3"/>
  <c r="AX23" i="3"/>
  <c r="BA78" i="11"/>
  <c r="BC35" i="2"/>
  <c r="BA76" i="10"/>
  <c r="BB84" i="1"/>
  <c r="AZ82" i="16"/>
  <c r="AZ44" i="13"/>
  <c r="AX15" i="3"/>
  <c r="AX144" i="10"/>
  <c r="AZ30" i="3"/>
  <c r="AX9" i="2"/>
  <c r="AZ48" i="16"/>
  <c r="BB89" i="3"/>
  <c r="AX58" i="15"/>
  <c r="BE37" i="2"/>
  <c r="BC110" i="11"/>
  <c r="AY32" i="15"/>
  <c r="BA78" i="3"/>
  <c r="AZ117" i="17"/>
  <c r="AZ53" i="17" s="1"/>
  <c r="BA18" i="11"/>
  <c r="BA133" i="3"/>
  <c r="AY197" i="9"/>
  <c r="AZ77" i="9"/>
  <c r="BA76" i="9" s="1"/>
  <c r="BD133" i="16"/>
  <c r="BE185" i="2"/>
  <c r="BF185" i="2" s="1"/>
  <c r="BC145" i="16"/>
  <c r="BC143" i="16"/>
  <c r="BE96" i="3" s="1"/>
  <c r="BF96" i="3" s="1"/>
  <c r="BE246" i="9"/>
  <c r="BI255" i="2"/>
  <c r="BE244" i="9"/>
  <c r="BE95" i="15"/>
  <c r="BI170" i="2"/>
  <c r="BE97" i="15"/>
  <c r="BC130" i="13"/>
  <c r="BE58" i="1"/>
  <c r="BF58" i="1" s="1"/>
  <c r="AY66" i="16"/>
  <c r="AY110" i="12"/>
  <c r="AZ101" i="12"/>
  <c r="AZ53" i="12" s="1"/>
  <c r="AZ109" i="12"/>
  <c r="AZ109" i="10" s="1"/>
  <c r="BA48" i="2"/>
  <c r="BA26" i="2" s="1"/>
  <c r="AZ108" i="12"/>
  <c r="AY108" i="10"/>
  <c r="AZ101" i="10" s="1"/>
  <c r="BC94" i="14"/>
  <c r="BD92" i="14"/>
  <c r="BD93" i="14" s="1"/>
  <c r="BE69" i="2"/>
  <c r="BF69" i="2" s="1"/>
  <c r="BD85" i="14"/>
  <c r="BD141" i="13"/>
  <c r="BE140" i="13" s="1"/>
  <c r="BD85" i="12"/>
  <c r="BC94" i="12"/>
  <c r="BE47" i="2"/>
  <c r="BF47" i="2" s="1"/>
  <c r="BD92" i="12"/>
  <c r="BD93" i="12" s="1"/>
  <c r="BD101" i="9"/>
  <c r="BF216" i="2"/>
  <c r="BE206" i="2"/>
  <c r="BF206" i="2" s="1"/>
  <c r="BB32" i="12"/>
  <c r="BC45" i="16"/>
  <c r="BC44" i="16"/>
  <c r="BD88" i="2"/>
  <c r="BB46" i="16"/>
  <c r="BC37" i="16"/>
  <c r="AW16" i="3"/>
  <c r="AW112" i="3"/>
  <c r="BA133" i="15"/>
  <c r="BA113" i="3"/>
  <c r="BA30" i="9"/>
  <c r="BC126" i="9"/>
  <c r="AY51" i="1"/>
  <c r="BG137" i="12"/>
  <c r="BF144" i="12"/>
  <c r="BD124" i="14"/>
  <c r="BD125" i="14"/>
  <c r="BE72" i="2"/>
  <c r="BF72" i="2" s="1"/>
  <c r="BD117" i="14"/>
  <c r="BC126" i="14"/>
  <c r="AX58" i="16"/>
  <c r="BC57" i="3"/>
  <c r="BB46" i="8"/>
  <c r="AZ196" i="9"/>
  <c r="BB253" i="2"/>
  <c r="AZ198" i="9"/>
  <c r="BB124" i="1" s="1"/>
  <c r="BF66" i="2"/>
  <c r="AY46" i="1"/>
  <c r="AW113" i="10"/>
  <c r="AW65" i="12"/>
  <c r="BC31" i="12"/>
  <c r="BC33" i="12"/>
  <c r="BC34" i="12" s="1"/>
  <c r="AZ81" i="15"/>
  <c r="AZ79" i="15"/>
  <c r="AZ62" i="15"/>
  <c r="AZ56" i="15" s="1"/>
  <c r="BB169" i="2"/>
  <c r="BB168" i="2" s="1"/>
  <c r="BA15" i="12"/>
  <c r="BA17" i="12"/>
  <c r="BC142" i="2"/>
  <c r="AZ81" i="8"/>
  <c r="BB147" i="3"/>
  <c r="AZ82" i="8"/>
  <c r="BB138" i="1" s="1"/>
  <c r="BE41" i="2"/>
  <c r="BD5" i="11"/>
  <c r="BD12" i="11"/>
  <c r="BC14" i="11"/>
  <c r="AY56" i="9"/>
  <c r="BA244" i="2"/>
  <c r="BA242" i="2" s="1"/>
  <c r="BB50" i="14"/>
  <c r="BD62" i="1"/>
  <c r="BG137" i="16"/>
  <c r="BF144" i="16"/>
  <c r="BA127" i="12"/>
  <c r="BA129" i="12"/>
  <c r="BC140" i="2"/>
  <c r="BE15" i="14"/>
  <c r="BI164" i="2"/>
  <c r="BE17" i="14"/>
  <c r="BM41" i="9"/>
  <c r="AZ37" i="13"/>
  <c r="BB34" i="2"/>
  <c r="AZ50" i="16"/>
  <c r="BE257" i="2"/>
  <c r="BF257" i="2" s="1"/>
  <c r="BC276" i="9"/>
  <c r="BD141" i="16"/>
  <c r="BE140" i="16" s="1"/>
  <c r="AZ147" i="9"/>
  <c r="BA138" i="9"/>
  <c r="BC128" i="13"/>
  <c r="BE62" i="3"/>
  <c r="BF62" i="3" s="1"/>
  <c r="BB97" i="12"/>
  <c r="BB95" i="12"/>
  <c r="BD137" i="2"/>
  <c r="BE247" i="2"/>
  <c r="BC112" i="9"/>
  <c r="BA49" i="16"/>
  <c r="BC178" i="2"/>
  <c r="BA47" i="16"/>
  <c r="BA42" i="9"/>
  <c r="AZ51" i="9"/>
  <c r="BC243" i="2"/>
  <c r="BA32" i="9"/>
  <c r="BA34" i="9"/>
  <c r="BC114" i="1" s="1"/>
  <c r="BD124" i="9"/>
  <c r="BD77" i="14"/>
  <c r="BE69" i="14" s="1"/>
  <c r="BF196" i="2"/>
  <c r="BA111" i="16"/>
  <c r="BC182" i="2"/>
  <c r="BH126" i="1"/>
  <c r="BD225" i="2"/>
  <c r="BB259" i="9"/>
  <c r="BF44" i="2"/>
  <c r="AW34" i="11"/>
  <c r="AW34" i="10" s="1"/>
  <c r="AW33" i="10"/>
  <c r="AY32" i="1"/>
  <c r="BE109" i="1"/>
  <c r="BE13" i="1" s="1"/>
  <c r="BF13" i="1" s="1"/>
  <c r="BF119" i="1"/>
  <c r="BF109" i="1" s="1"/>
  <c r="BC91" i="2"/>
  <c r="BC25" i="2" s="1"/>
  <c r="BB93" i="16"/>
  <c r="BA94" i="16"/>
  <c r="BB92" i="16"/>
  <c r="BB85" i="16"/>
  <c r="BL138" i="16"/>
  <c r="BF193" i="2"/>
  <c r="BC108" i="16"/>
  <c r="BD92" i="2"/>
  <c r="BC109" i="16"/>
  <c r="BB110" i="16"/>
  <c r="BC101" i="16"/>
  <c r="BD127" i="3"/>
  <c r="BB114" i="9"/>
  <c r="BB113" i="9"/>
  <c r="BD135" i="3"/>
  <c r="BH135" i="3"/>
  <c r="BD245" i="9"/>
  <c r="BH151" i="2"/>
  <c r="BD129" i="13"/>
  <c r="BD127" i="13"/>
  <c r="AW64" i="12"/>
  <c r="AW63" i="10"/>
  <c r="AW64" i="10" s="1"/>
  <c r="BA260" i="9"/>
  <c r="BC256" i="2"/>
  <c r="BA262" i="9"/>
  <c r="BA61" i="15"/>
  <c r="BA60" i="15"/>
  <c r="BC78" i="2" s="1"/>
  <c r="BA54" i="15"/>
  <c r="AY122" i="2"/>
  <c r="AY111" i="2"/>
  <c r="BE121" i="9"/>
  <c r="BC48" i="9"/>
  <c r="BC49" i="9" s="1"/>
  <c r="BC50" i="9"/>
  <c r="BC5" i="12"/>
  <c r="BC12" i="12"/>
  <c r="BD52" i="2"/>
  <c r="BB14" i="12"/>
  <c r="BD54" i="1"/>
  <c r="BB82" i="13"/>
  <c r="BD129" i="2"/>
  <c r="BB129" i="11"/>
  <c r="BB127" i="11"/>
  <c r="BC101" i="15"/>
  <c r="BD81" i="2"/>
  <c r="BC109" i="15"/>
  <c r="BB110" i="15"/>
  <c r="BC108" i="15"/>
  <c r="BA79" i="3"/>
  <c r="BB36" i="1"/>
  <c r="AY56" i="11"/>
  <c r="BC48" i="3"/>
  <c r="BA96" i="12"/>
  <c r="BA234" i="2"/>
  <c r="BA110" i="14"/>
  <c r="BC70" i="2"/>
  <c r="BB48" i="14"/>
  <c r="BD67" i="3"/>
  <c r="AZ320" i="9"/>
  <c r="BA260" i="2"/>
  <c r="BA240" i="2" s="1"/>
  <c r="BA16" i="2" s="1"/>
  <c r="AY326" i="9"/>
  <c r="BA131" i="1" s="1"/>
  <c r="BA111" i="1" s="1"/>
  <c r="AY324" i="9"/>
  <c r="BE138" i="13"/>
  <c r="BC47" i="15"/>
  <c r="BC48" i="15" s="1"/>
  <c r="BC49" i="15"/>
  <c r="BC50" i="15" s="1"/>
  <c r="AY62" i="9"/>
  <c r="BA213" i="2"/>
  <c r="BB92" i="3"/>
  <c r="AZ96" i="16"/>
  <c r="BB123" i="3"/>
  <c r="AZ33" i="9"/>
  <c r="BB130" i="16"/>
  <c r="BD88" i="1"/>
  <c r="BC70" i="3"/>
  <c r="BA96" i="14"/>
  <c r="BC124" i="12"/>
  <c r="BC117" i="12"/>
  <c r="BD50" i="2"/>
  <c r="BB126" i="12"/>
  <c r="BA113" i="11"/>
  <c r="BA112" i="11"/>
  <c r="BA114" i="11"/>
  <c r="BC38" i="3"/>
  <c r="AY65" i="15"/>
  <c r="AY57" i="15" s="1"/>
  <c r="BB162" i="9"/>
  <c r="BD121" i="1" s="1"/>
  <c r="BD130" i="3"/>
  <c r="BB161" i="9"/>
  <c r="BD18" i="14"/>
  <c r="BF13" i="14"/>
  <c r="BG12" i="14" s="1"/>
  <c r="BB47" i="12"/>
  <c r="BB49" i="12"/>
  <c r="BB133" i="12"/>
  <c r="BF59" i="1"/>
  <c r="AX8" i="3"/>
  <c r="BC90" i="9"/>
  <c r="BB98" i="9"/>
  <c r="BD117" i="1" s="1"/>
  <c r="BB99" i="9"/>
  <c r="BA61" i="11"/>
  <c r="BA60" i="11"/>
  <c r="AZ63" i="16"/>
  <c r="AZ64" i="16" s="1"/>
  <c r="AZ80" i="16"/>
  <c r="BB91" i="3"/>
  <c r="AZ45" i="13"/>
  <c r="AZ45" i="10" s="1"/>
  <c r="BA50" i="12"/>
  <c r="AX63" i="17"/>
  <c r="AX64" i="17" s="1"/>
  <c r="AX127" i="10"/>
  <c r="AX128" i="10" s="1"/>
  <c r="AV57" i="12"/>
  <c r="AV65" i="10"/>
  <c r="AV57" i="10" s="1"/>
  <c r="AZ154" i="9"/>
  <c r="AY163" i="9"/>
  <c r="BA11" i="1"/>
  <c r="BD89" i="1"/>
  <c r="BB146" i="16"/>
  <c r="AW9" i="1"/>
  <c r="AW7" i="1" s="1"/>
  <c r="BD272" i="9"/>
  <c r="BD127" i="2"/>
  <c r="BB111" i="11"/>
  <c r="AZ242" i="2"/>
  <c r="AZ125" i="17"/>
  <c r="AZ125" i="10" s="1"/>
  <c r="AZ56" i="14"/>
  <c r="BF233" i="9"/>
  <c r="BF242" i="9"/>
  <c r="BF243" i="9"/>
  <c r="BG241" i="9"/>
  <c r="BJ224" i="2"/>
  <c r="BG240" i="9"/>
  <c r="AY65" i="16"/>
  <c r="AY57" i="16" s="1"/>
  <c r="BE137" i="9"/>
  <c r="BD92" i="13"/>
  <c r="BD93" i="13" s="1"/>
  <c r="AZ23" i="2"/>
  <c r="BA77" i="16"/>
  <c r="BB76" i="16" s="1"/>
  <c r="BB37" i="3"/>
  <c r="BB25" i="3" s="1"/>
  <c r="AZ96" i="11"/>
  <c r="AZ95" i="10"/>
  <c r="AZ96" i="10" s="1"/>
  <c r="BB95" i="9"/>
  <c r="BD215" i="2"/>
  <c r="BD205" i="2" s="1"/>
  <c r="BD109" i="9"/>
  <c r="BE101" i="9" s="1"/>
  <c r="BC110" i="9"/>
  <c r="BG45" i="11"/>
  <c r="BF46" i="11"/>
  <c r="BG37" i="11"/>
  <c r="BG44" i="11"/>
  <c r="BB278" i="9"/>
  <c r="BD128" i="1" s="1"/>
  <c r="BB137" i="3"/>
  <c r="BB117" i="3" s="1"/>
  <c r="BB277" i="9"/>
  <c r="BC128" i="9"/>
  <c r="BE248" i="2"/>
  <c r="BC78" i="13"/>
  <c r="BE57" i="2"/>
  <c r="BF57" i="2" s="1"/>
  <c r="BD69" i="13"/>
  <c r="BD53" i="13" s="1"/>
  <c r="BD76" i="13"/>
  <c r="BD69" i="14"/>
  <c r="BC38" i="1"/>
  <c r="BA130" i="11"/>
  <c r="AX48" i="13"/>
  <c r="AZ56" i="3"/>
  <c r="AX47" i="10"/>
  <c r="AX48" i="10" s="1"/>
  <c r="BA92" i="10"/>
  <c r="BB92" i="11"/>
  <c r="AV58" i="12"/>
  <c r="AV66" i="10"/>
  <c r="BC45" i="8"/>
  <c r="BD44" i="8" s="1"/>
  <c r="BA195" i="9"/>
  <c r="BB185" i="9"/>
  <c r="BB199" i="9" s="1"/>
  <c r="BB192" i="9"/>
  <c r="BA194" i="9"/>
  <c r="BC222" i="2"/>
  <c r="BF137" i="17"/>
  <c r="BE144" i="17"/>
  <c r="BI61" i="2"/>
  <c r="BF117" i="13"/>
  <c r="BF125" i="13"/>
  <c r="BF124" i="13"/>
  <c r="BE126" i="13"/>
  <c r="BE21" i="12"/>
  <c r="BH44" i="2"/>
  <c r="BD30" i="12"/>
  <c r="AZ211" i="2"/>
  <c r="AY34" i="3"/>
  <c r="AY33" i="3" s="1"/>
  <c r="AW32" i="11"/>
  <c r="AW31" i="10"/>
  <c r="BA16" i="13"/>
  <c r="BC64" i="3"/>
  <c r="BD69" i="3"/>
  <c r="BB80" i="14"/>
  <c r="AZ114" i="15"/>
  <c r="AZ113" i="15"/>
  <c r="BB76" i="1" s="1"/>
  <c r="BB82" i="3"/>
  <c r="AZ112" i="15"/>
  <c r="BB140" i="12"/>
  <c r="BB130" i="14"/>
  <c r="BD68" i="1"/>
  <c r="BA48" i="12"/>
  <c r="AX65" i="17"/>
  <c r="AX57" i="17" s="1"/>
  <c r="BE247" i="9"/>
  <c r="AW130" i="10"/>
  <c r="AW66" i="17"/>
  <c r="AW58" i="17" s="1"/>
  <c r="BC65" i="2"/>
  <c r="BB28" i="9"/>
  <c r="BD117" i="9"/>
  <c r="AX50" i="13"/>
  <c r="AX50" i="10" s="1"/>
  <c r="AZ52" i="1"/>
  <c r="AZ51" i="1" s="1"/>
  <c r="AX49" i="10"/>
  <c r="BA66" i="1"/>
  <c r="BA63" i="1" s="1"/>
  <c r="BA61" i="1" s="1"/>
  <c r="AY65" i="14"/>
  <c r="AY57" i="14" s="1"/>
  <c r="AZ61" i="9"/>
  <c r="AZ60" i="9"/>
  <c r="BF192" i="2"/>
  <c r="BE156" i="2"/>
  <c r="BC47" i="14"/>
  <c r="BC49" i="14"/>
  <c r="AY29" i="3"/>
  <c r="AY15" i="3" s="1"/>
  <c r="BE138" i="11"/>
  <c r="AY26" i="3"/>
  <c r="AY46" i="3"/>
  <c r="AY44" i="3" s="1"/>
  <c r="AX7" i="2"/>
  <c r="BB257" i="9"/>
  <c r="BB249" i="9" s="1"/>
  <c r="BA263" i="9"/>
  <c r="BD29" i="12"/>
  <c r="BE28" i="12" s="1"/>
  <c r="BE138" i="15"/>
  <c r="BA79" i="1"/>
  <c r="AY146" i="15"/>
  <c r="AY146" i="10" s="1"/>
  <c r="AY145" i="10"/>
  <c r="BD125" i="16"/>
  <c r="BE117" i="16" s="1"/>
  <c r="BD47" i="9"/>
  <c r="BE44" i="9"/>
  <c r="BE37" i="9"/>
  <c r="BE45" i="9"/>
  <c r="BD46" i="9"/>
  <c r="BD58" i="3"/>
  <c r="BB80" i="13"/>
  <c r="BB63" i="13"/>
  <c r="BB64" i="13" s="1"/>
  <c r="BC69" i="1"/>
  <c r="BA146" i="14"/>
  <c r="BC171" i="2"/>
  <c r="BA111" i="15"/>
  <c r="BC111" i="13"/>
  <c r="BE149" i="2"/>
  <c r="BF149" i="2" s="1"/>
  <c r="AX58" i="11"/>
  <c r="AY82" i="11"/>
  <c r="BA34" i="1"/>
  <c r="AY65" i="11"/>
  <c r="AY81" i="10"/>
  <c r="BC45" i="1"/>
  <c r="BA98" i="12"/>
  <c r="BA125" i="3"/>
  <c r="AY81" i="9"/>
  <c r="AY64" i="9"/>
  <c r="AY65" i="9" s="1"/>
  <c r="AZ71" i="1"/>
  <c r="BB104" i="1"/>
  <c r="BA98" i="14"/>
  <c r="BC65" i="1"/>
  <c r="BC45" i="3"/>
  <c r="BA18" i="13"/>
  <c r="BB15" i="13"/>
  <c r="BD153" i="2"/>
  <c r="BB17" i="13"/>
  <c r="BB82" i="14"/>
  <c r="BD64" i="1"/>
  <c r="AZ30" i="15"/>
  <c r="BA21" i="15"/>
  <c r="BB77" i="2"/>
  <c r="BB76" i="2" s="1"/>
  <c r="BG25" i="9"/>
  <c r="BC69" i="8"/>
  <c r="BB79" i="8"/>
  <c r="BC76" i="8"/>
  <c r="BD269" i="2"/>
  <c r="BB78" i="8"/>
  <c r="AZ106" i="1"/>
  <c r="AZ115" i="1"/>
  <c r="AZ113" i="1" s="1"/>
  <c r="BA73" i="1"/>
  <c r="AY122" i="3"/>
  <c r="BD16" i="14"/>
  <c r="BH75" i="3"/>
  <c r="BC141" i="2"/>
  <c r="BA145" i="12"/>
  <c r="BA143" i="12"/>
  <c r="BA74" i="9"/>
  <c r="AZ83" i="9"/>
  <c r="AZ67" i="9" s="1"/>
  <c r="BD144" i="13"/>
  <c r="BD143" i="13" s="1"/>
  <c r="BH63" i="3" s="1"/>
  <c r="BE137" i="13"/>
  <c r="BB125" i="2"/>
  <c r="AZ79" i="11"/>
  <c r="AZ62" i="11"/>
  <c r="AZ81" i="11"/>
  <c r="AZ78" i="10"/>
  <c r="BA77" i="11"/>
  <c r="BB76" i="11" s="1"/>
  <c r="BA83" i="8"/>
  <c r="BB74" i="8"/>
  <c r="BD73" i="3"/>
  <c r="BB128" i="14"/>
  <c r="AZ56" i="16"/>
  <c r="AZ37" i="10"/>
  <c r="AY49" i="13"/>
  <c r="AY47" i="13"/>
  <c r="BA145" i="2"/>
  <c r="BA144" i="2" s="1"/>
  <c r="AY46" i="10"/>
  <c r="AZ115" i="3"/>
  <c r="AZ10" i="3" s="1"/>
  <c r="AZ124" i="3"/>
  <c r="BB112" i="13"/>
  <c r="BB113" i="13"/>
  <c r="BD56" i="1" s="1"/>
  <c r="BB114" i="13"/>
  <c r="BD60" i="3"/>
  <c r="BE138" i="14"/>
  <c r="AZ118" i="2"/>
  <c r="AZ15" i="2" s="1"/>
  <c r="AZ190" i="2"/>
  <c r="AX25" i="1"/>
  <c r="AX43" i="1"/>
  <c r="AX41" i="1" s="1"/>
  <c r="BA54" i="11"/>
  <c r="AY15" i="2"/>
  <c r="BD144" i="14"/>
  <c r="BE137" i="14"/>
  <c r="BC109" i="11"/>
  <c r="AY34" i="15"/>
  <c r="BA72" i="1"/>
  <c r="BG41" i="8"/>
  <c r="AZ117" i="10"/>
  <c r="BA195" i="2"/>
  <c r="AY127" i="17"/>
  <c r="AY62" i="17"/>
  <c r="AY126" i="10"/>
  <c r="BA16" i="11"/>
  <c r="BC42" i="3"/>
  <c r="AZ113" i="14"/>
  <c r="AZ112" i="14"/>
  <c r="BB71" i="3"/>
  <c r="BB68" i="3" s="1"/>
  <c r="BB66" i="3" s="1"/>
  <c r="AZ114" i="14"/>
  <c r="AZ66" i="14" s="1"/>
  <c r="AZ63" i="14"/>
  <c r="AZ64" i="14" s="1"/>
  <c r="BB126" i="3"/>
  <c r="AZ97" i="9"/>
  <c r="BF126" i="1"/>
  <c r="AY28" i="1"/>
  <c r="AY93" i="1"/>
  <c r="AY11" i="3"/>
  <c r="AX30" i="11"/>
  <c r="AY21" i="11"/>
  <c r="AZ33" i="2"/>
  <c r="AY28" i="11"/>
  <c r="AX28" i="10"/>
  <c r="AY21" i="10" s="1"/>
  <c r="BA233" i="2"/>
  <c r="AY60" i="12"/>
  <c r="AY61" i="12"/>
  <c r="AY54" i="12"/>
  <c r="BB97" i="14"/>
  <c r="BD159" i="2"/>
  <c r="BB95" i="14"/>
  <c r="BD73" i="2"/>
  <c r="BC133" i="14"/>
  <c r="BC140" i="14"/>
  <c r="BB142" i="14"/>
  <c r="AZ98" i="11"/>
  <c r="BB35" i="1"/>
  <c r="AZ97" i="10"/>
  <c r="BA96" i="9"/>
  <c r="BC246" i="2"/>
  <c r="BC236" i="2" s="1"/>
  <c r="BC205" i="2"/>
  <c r="BD134" i="2"/>
  <c r="BE49" i="11"/>
  <c r="BE50" i="11" s="1"/>
  <c r="BE47" i="11"/>
  <c r="BE48" i="11" s="1"/>
  <c r="BA140" i="15"/>
  <c r="BB174" i="2"/>
  <c r="BB119" i="2" s="1"/>
  <c r="AZ145" i="15"/>
  <c r="AZ143" i="15"/>
  <c r="AZ142" i="10"/>
  <c r="BE207" i="2"/>
  <c r="BF207" i="2" s="1"/>
  <c r="BF217" i="2"/>
  <c r="BC81" i="14"/>
  <c r="BC79" i="14"/>
  <c r="BE158" i="2"/>
  <c r="BA128" i="11"/>
  <c r="BC40" i="3"/>
  <c r="BB85" i="11"/>
  <c r="BB107" i="1"/>
  <c r="AZ29" i="15"/>
  <c r="BA28" i="15" s="1"/>
  <c r="BA109" i="14"/>
  <c r="BB108" i="14" s="1"/>
  <c r="BE107" i="3"/>
  <c r="BF107" i="3" s="1"/>
  <c r="BC98" i="17"/>
  <c r="BE95" i="1"/>
  <c r="BE94" i="1"/>
  <c r="BF94" i="1" s="1"/>
  <c r="BC82" i="17"/>
  <c r="BD111" i="17"/>
  <c r="BH193" i="2"/>
  <c r="BF46" i="17"/>
  <c r="BG45" i="17"/>
  <c r="BG44" i="17"/>
  <c r="BG37" i="17"/>
  <c r="BE78" i="17"/>
  <c r="BF76" i="17"/>
  <c r="BF77" i="17" s="1"/>
  <c r="BF69" i="17"/>
  <c r="BI101" i="2"/>
  <c r="BC34" i="17"/>
  <c r="BD97" i="17"/>
  <c r="BH192" i="2"/>
  <c r="BD95" i="17"/>
  <c r="BE99" i="1"/>
  <c r="BC146" i="17"/>
  <c r="BD145" i="17"/>
  <c r="BH196" i="2"/>
  <c r="BD143" i="17"/>
  <c r="BF28" i="17"/>
  <c r="BF29" i="17" s="1"/>
  <c r="BE30" i="17"/>
  <c r="BI99" i="2"/>
  <c r="BF21" i="17"/>
  <c r="BC113" i="17"/>
  <c r="BE104" i="3"/>
  <c r="BC114" i="17"/>
  <c r="BC112" i="17"/>
  <c r="BD48" i="17"/>
  <c r="BD81" i="17"/>
  <c r="BH191" i="2"/>
  <c r="BD79" i="17"/>
  <c r="BE49" i="17"/>
  <c r="BE47" i="17"/>
  <c r="BE100" i="3"/>
  <c r="BC32" i="17"/>
  <c r="BD96" i="1"/>
  <c r="BE94" i="17"/>
  <c r="BF92" i="17"/>
  <c r="BF93" i="17" s="1"/>
  <c r="BI102" i="2"/>
  <c r="BF85" i="17"/>
  <c r="BE103" i="3"/>
  <c r="BC96" i="17"/>
  <c r="BE142" i="17"/>
  <c r="BF140" i="17"/>
  <c r="BF141" i="17"/>
  <c r="BI106" i="2"/>
  <c r="BF133" i="17"/>
  <c r="BD33" i="17"/>
  <c r="BD31" i="17"/>
  <c r="BH189" i="2"/>
  <c r="BE110" i="17"/>
  <c r="BF108" i="17"/>
  <c r="BF109" i="17" s="1"/>
  <c r="BF101" i="17"/>
  <c r="BI103" i="2"/>
  <c r="BE102" i="3"/>
  <c r="BF102" i="3" s="1"/>
  <c r="BC80" i="17"/>
  <c r="BD50" i="17"/>
  <c r="BB94" i="9" l="1"/>
  <c r="BC92" i="9"/>
  <c r="BC85" i="9"/>
  <c r="BC99" i="9" s="1"/>
  <c r="AX128" i="17"/>
  <c r="BB66" i="13"/>
  <c r="AZ65" i="16"/>
  <c r="AZ57" i="16" s="1"/>
  <c r="BB69" i="11"/>
  <c r="BB53" i="11" s="1"/>
  <c r="BE76" i="14"/>
  <c r="BE141" i="16"/>
  <c r="BF133" i="16" s="1"/>
  <c r="AX119" i="3"/>
  <c r="AX134" i="3"/>
  <c r="BA143" i="9"/>
  <c r="BC218" i="2"/>
  <c r="BC159" i="9"/>
  <c r="BC157" i="9"/>
  <c r="BC158" i="9" s="1"/>
  <c r="BE219" i="2"/>
  <c r="BF219" i="2" s="1"/>
  <c r="AZ125" i="1"/>
  <c r="AZ123" i="1" s="1"/>
  <c r="AZ110" i="1"/>
  <c r="AZ105" i="1" s="1"/>
  <c r="AZ103" i="1" s="1"/>
  <c r="BB141" i="11"/>
  <c r="AZ311" i="9"/>
  <c r="AZ231" i="9" s="1"/>
  <c r="AZ217" i="9"/>
  <c r="AY16" i="16"/>
  <c r="BA97" i="3"/>
  <c r="BA88" i="3" s="1"/>
  <c r="BD46" i="2"/>
  <c r="BB78" i="12"/>
  <c r="BC76" i="12"/>
  <c r="BC77" i="12" s="1"/>
  <c r="BD76" i="12" s="1"/>
  <c r="AX226" i="9"/>
  <c r="AZ223" i="2"/>
  <c r="BB14" i="15"/>
  <c r="BD85" i="2"/>
  <c r="BC140" i="11"/>
  <c r="BB142" i="11"/>
  <c r="BC133" i="11"/>
  <c r="BD40" i="2"/>
  <c r="BC141" i="11"/>
  <c r="BD133" i="11" s="1"/>
  <c r="AV35" i="8"/>
  <c r="AV29" i="8"/>
  <c r="AV28" i="8"/>
  <c r="BB39" i="1"/>
  <c r="AZ146" i="11"/>
  <c r="BB77" i="11"/>
  <c r="BC87" i="2"/>
  <c r="BB26" i="9"/>
  <c r="BA35" i="9"/>
  <c r="AZ14" i="16"/>
  <c r="BB96" i="2"/>
  <c r="BB87" i="2" s="1"/>
  <c r="BA13" i="16"/>
  <c r="BA5" i="16"/>
  <c r="BB129" i="3"/>
  <c r="AZ145" i="9"/>
  <c r="BC130" i="2"/>
  <c r="BA145" i="11"/>
  <c r="BA143" i="11"/>
  <c r="BC41" i="3" s="1"/>
  <c r="BC125" i="15"/>
  <c r="BE83" i="2"/>
  <c r="BF83" i="2" s="1"/>
  <c r="BC126" i="15"/>
  <c r="AZ16" i="15"/>
  <c r="BB86" i="3"/>
  <c r="AY18" i="16"/>
  <c r="BA82" i="1"/>
  <c r="BA81" i="1" s="1"/>
  <c r="BB77" i="16"/>
  <c r="BA307" i="9"/>
  <c r="BC228" i="2"/>
  <c r="BA306" i="9"/>
  <c r="BA297" i="9"/>
  <c r="BB304" i="9"/>
  <c r="BB305" i="9" s="1"/>
  <c r="BC96" i="2"/>
  <c r="BA14" i="16"/>
  <c r="BB5" i="16"/>
  <c r="BB12" i="16"/>
  <c r="BB13" i="16" s="1"/>
  <c r="AY222" i="9"/>
  <c r="AY221" i="9"/>
  <c r="AY119" i="3"/>
  <c r="AY134" i="3"/>
  <c r="AY114" i="3" s="1"/>
  <c r="AY58" i="15"/>
  <c r="BA123" i="1"/>
  <c r="BB90" i="3"/>
  <c r="BB101" i="14"/>
  <c r="BB53" i="14" s="1"/>
  <c r="BB258" i="9"/>
  <c r="BA17" i="15"/>
  <c r="BA18" i="15" s="1"/>
  <c r="BA15" i="15"/>
  <c r="BC175" i="2"/>
  <c r="BB13" i="15"/>
  <c r="BC5" i="15" s="1"/>
  <c r="AZ30" i="13"/>
  <c r="BA21" i="13"/>
  <c r="BA29" i="13"/>
  <c r="BA28" i="13"/>
  <c r="AX221" i="9"/>
  <c r="AX222" i="9"/>
  <c r="BB122" i="9"/>
  <c r="BA131" i="9"/>
  <c r="AZ227" i="9"/>
  <c r="BB254" i="2" s="1"/>
  <c r="AZ310" i="9"/>
  <c r="AZ308" i="9"/>
  <c r="BB259" i="2"/>
  <c r="BB239" i="2" s="1"/>
  <c r="AY225" i="9"/>
  <c r="AZ218" i="9"/>
  <c r="AY224" i="9"/>
  <c r="BD173" i="2"/>
  <c r="BB127" i="15"/>
  <c r="BB129" i="15"/>
  <c r="AU32" i="8"/>
  <c r="AW272" i="2"/>
  <c r="AW271" i="2" s="1"/>
  <c r="AU34" i="8"/>
  <c r="AW136" i="1" s="1"/>
  <c r="AW135" i="1" s="1"/>
  <c r="BA81" i="12"/>
  <c r="BA79" i="12"/>
  <c r="BC136" i="2"/>
  <c r="BA141" i="9"/>
  <c r="BB140" i="9" s="1"/>
  <c r="AX130" i="17"/>
  <c r="BB85" i="10"/>
  <c r="AW21" i="3"/>
  <c r="AZ98" i="1"/>
  <c r="AZ28" i="1" s="1"/>
  <c r="AZ15" i="1" s="1"/>
  <c r="AV58" i="10"/>
  <c r="AV16" i="10"/>
  <c r="AX31" i="3"/>
  <c r="AX17" i="3" s="1"/>
  <c r="AX13" i="17"/>
  <c r="AX13" i="10" s="1"/>
  <c r="AX14" i="17"/>
  <c r="AZ107" i="2"/>
  <c r="AX12" i="10"/>
  <c r="AY56" i="17"/>
  <c r="AW17" i="17"/>
  <c r="AY197" i="2"/>
  <c r="AW15" i="17"/>
  <c r="AW14" i="10"/>
  <c r="AX91" i="1"/>
  <c r="AY61" i="10"/>
  <c r="AX5" i="10"/>
  <c r="AY30" i="2"/>
  <c r="AY21" i="2" s="1"/>
  <c r="AY98" i="2"/>
  <c r="AZ53" i="10"/>
  <c r="AZ54" i="10" s="1"/>
  <c r="AX9" i="3"/>
  <c r="AY9" i="2"/>
  <c r="BK74" i="2"/>
  <c r="BG14" i="14"/>
  <c r="BI62" i="2"/>
  <c r="BE142" i="13"/>
  <c r="BI152" i="2" s="1"/>
  <c r="BC214" i="2"/>
  <c r="BC204" i="2" s="1"/>
  <c r="BA79" i="9"/>
  <c r="BB263" i="9"/>
  <c r="BD70" i="2"/>
  <c r="BB110" i="14"/>
  <c r="BB109" i="14"/>
  <c r="BC101" i="14" s="1"/>
  <c r="BC53" i="14" s="1"/>
  <c r="BE30" i="12"/>
  <c r="BE29" i="12"/>
  <c r="BD47" i="8"/>
  <c r="BF104" i="3"/>
  <c r="BC84" i="2"/>
  <c r="BC29" i="2" s="1"/>
  <c r="BA142" i="15"/>
  <c r="BA140" i="10"/>
  <c r="BA141" i="15"/>
  <c r="BA141" i="10" s="1"/>
  <c r="BD163" i="2"/>
  <c r="BB145" i="14"/>
  <c r="BB143" i="14"/>
  <c r="BD74" i="3" s="1"/>
  <c r="BA33" i="2"/>
  <c r="AY30" i="11"/>
  <c r="AY28" i="10"/>
  <c r="AX33" i="11"/>
  <c r="AZ123" i="2"/>
  <c r="AX31" i="11"/>
  <c r="AX30" i="10"/>
  <c r="AY15" i="1"/>
  <c r="AY128" i="17"/>
  <c r="BA106" i="3"/>
  <c r="AY63" i="17"/>
  <c r="AY64" i="17" s="1"/>
  <c r="AY127" i="10"/>
  <c r="AY128" i="10" s="1"/>
  <c r="AY50" i="13"/>
  <c r="AY50" i="10" s="1"/>
  <c r="BA52" i="1"/>
  <c r="BA51" i="1" s="1"/>
  <c r="AY49" i="10"/>
  <c r="BB124" i="2"/>
  <c r="BB113" i="2"/>
  <c r="BC52" i="3"/>
  <c r="BC79" i="8"/>
  <c r="BE269" i="2"/>
  <c r="BF269" i="2" s="1"/>
  <c r="BH25" i="9"/>
  <c r="BA30" i="15"/>
  <c r="BB28" i="15"/>
  <c r="BC77" i="2"/>
  <c r="BC76" i="2" s="1"/>
  <c r="BC82" i="3"/>
  <c r="BA113" i="15"/>
  <c r="BC76" i="1" s="1"/>
  <c r="BA114" i="15"/>
  <c r="BA112" i="15"/>
  <c r="BF138" i="15"/>
  <c r="AY12" i="3"/>
  <c r="AY9" i="3" s="1"/>
  <c r="AY23" i="3"/>
  <c r="BF138" i="11"/>
  <c r="BC50" i="14"/>
  <c r="BE62" i="1"/>
  <c r="BB31" i="9"/>
  <c r="BD212" i="2"/>
  <c r="AW32" i="10"/>
  <c r="AY22" i="3"/>
  <c r="BG137" i="17"/>
  <c r="BF144" i="17"/>
  <c r="BA198" i="9"/>
  <c r="BC124" i="1" s="1"/>
  <c r="BA196" i="9"/>
  <c r="BC253" i="2"/>
  <c r="BD78" i="13"/>
  <c r="BH57" i="2"/>
  <c r="BE147" i="2"/>
  <c r="BC81" i="13"/>
  <c r="BC79" i="13"/>
  <c r="BC62" i="13"/>
  <c r="BC56" i="13" s="1"/>
  <c r="BG46" i="11"/>
  <c r="BH45" i="11"/>
  <c r="BH37" i="11"/>
  <c r="BH44" i="11"/>
  <c r="BC95" i="9"/>
  <c r="BC94" i="9"/>
  <c r="BE215" i="2"/>
  <c r="BD38" i="3"/>
  <c r="BB114" i="11"/>
  <c r="BB112" i="11"/>
  <c r="BB113" i="11"/>
  <c r="BH226" i="2"/>
  <c r="BH206" i="2" s="1"/>
  <c r="BD275" i="9"/>
  <c r="BD265" i="9"/>
  <c r="AZ163" i="9"/>
  <c r="BA154" i="9"/>
  <c r="BD140" i="2"/>
  <c r="BB129" i="12"/>
  <c r="BB127" i="12"/>
  <c r="BC126" i="12"/>
  <c r="BE50" i="2"/>
  <c r="BF50" i="2" s="1"/>
  <c r="BA211" i="2"/>
  <c r="BB60" i="14"/>
  <c r="BD67" i="2" s="1"/>
  <c r="BD65" i="2" s="1"/>
  <c r="BB61" i="14"/>
  <c r="BB54" i="14"/>
  <c r="BD40" i="3"/>
  <c r="BB128" i="11"/>
  <c r="BE52" i="2"/>
  <c r="BF52" i="2" s="1"/>
  <c r="BC14" i="12"/>
  <c r="BD128" i="13"/>
  <c r="BH62" i="3"/>
  <c r="BD182" i="2"/>
  <c r="BB111" i="16"/>
  <c r="BM138" i="16"/>
  <c r="BA95" i="16"/>
  <c r="BC181" i="2"/>
  <c r="BA97" i="16"/>
  <c r="BC123" i="3"/>
  <c r="BA33" i="9"/>
  <c r="BA48" i="16"/>
  <c r="BC89" i="3"/>
  <c r="BE237" i="2"/>
  <c r="BF237" i="2" s="1"/>
  <c r="BF247" i="2"/>
  <c r="BD45" i="1"/>
  <c r="BB98" i="12"/>
  <c r="BC278" i="9"/>
  <c r="BE128" i="1" s="1"/>
  <c r="BF128" i="1" s="1"/>
  <c r="BC137" i="3"/>
  <c r="BC117" i="3" s="1"/>
  <c r="BC277" i="9"/>
  <c r="BE131" i="2"/>
  <c r="BC15" i="11"/>
  <c r="BC17" i="11"/>
  <c r="BC42" i="1"/>
  <c r="BA18" i="12"/>
  <c r="AY25" i="1"/>
  <c r="AY43" i="1"/>
  <c r="AY41" i="1" s="1"/>
  <c r="BD44" i="16"/>
  <c r="BD45" i="16"/>
  <c r="BE88" i="2"/>
  <c r="BC46" i="16"/>
  <c r="BD37" i="16"/>
  <c r="BC97" i="14"/>
  <c r="BC95" i="14"/>
  <c r="BE159" i="2"/>
  <c r="BF159" i="2" s="1"/>
  <c r="BE96" i="15"/>
  <c r="BI81" i="3"/>
  <c r="BI126" i="1"/>
  <c r="BC111" i="11"/>
  <c r="BE127" i="2"/>
  <c r="BD273" i="9"/>
  <c r="BB61" i="11"/>
  <c r="BB60" i="11"/>
  <c r="BE45" i="12"/>
  <c r="BE37" i="12"/>
  <c r="BE44" i="12"/>
  <c r="BD46" i="12"/>
  <c r="BG13" i="14"/>
  <c r="BH12" i="14" s="1"/>
  <c r="BG5" i="14"/>
  <c r="BA81" i="8"/>
  <c r="BA82" i="8"/>
  <c r="BC138" i="1" s="1"/>
  <c r="BC147" i="3"/>
  <c r="BF37" i="15"/>
  <c r="BF44" i="15"/>
  <c r="BE46" i="15"/>
  <c r="BF45" i="15"/>
  <c r="BE144" i="15"/>
  <c r="BF137" i="15"/>
  <c r="AZ80" i="9"/>
  <c r="BB245" i="2"/>
  <c r="BB235" i="2" s="1"/>
  <c r="AZ63" i="9"/>
  <c r="AZ82" i="9"/>
  <c r="BA106" i="1"/>
  <c r="BA105" i="1" s="1"/>
  <c r="BA103" i="1" s="1"/>
  <c r="BA115" i="1"/>
  <c r="BA113" i="1" s="1"/>
  <c r="BD111" i="13"/>
  <c r="BH149" i="2"/>
  <c r="BH39" i="2"/>
  <c r="BD126" i="11"/>
  <c r="BB60" i="15"/>
  <c r="BD78" i="2" s="1"/>
  <c r="BB61" i="15"/>
  <c r="BH156" i="2"/>
  <c r="BD49" i="14"/>
  <c r="BD47" i="14"/>
  <c r="BA94" i="10"/>
  <c r="BA81" i="16"/>
  <c r="BA62" i="16"/>
  <c r="BA56" i="16" s="1"/>
  <c r="BA79" i="16"/>
  <c r="BC180" i="2"/>
  <c r="BD90" i="2"/>
  <c r="BC69" i="16"/>
  <c r="BC76" i="16"/>
  <c r="BB78" i="16"/>
  <c r="BC77" i="16"/>
  <c r="AX112" i="12"/>
  <c r="AX114" i="12"/>
  <c r="AX113" i="12"/>
  <c r="AZ49" i="3"/>
  <c r="AX111" i="10"/>
  <c r="AX112" i="10" s="1"/>
  <c r="AX63" i="12"/>
  <c r="BF97" i="15"/>
  <c r="BJ170" i="2"/>
  <c r="BF95" i="15"/>
  <c r="AY64" i="11"/>
  <c r="BH184" i="2"/>
  <c r="BD129" i="16"/>
  <c r="BD127" i="16"/>
  <c r="AY144" i="10"/>
  <c r="BA30" i="3"/>
  <c r="BE133" i="13"/>
  <c r="BC48" i="8"/>
  <c r="BC49" i="8" s="1"/>
  <c r="BC50" i="8"/>
  <c r="BD81" i="14"/>
  <c r="BD79" i="14"/>
  <c r="BH158" i="2"/>
  <c r="BE142" i="16"/>
  <c r="BF140" i="16"/>
  <c r="BI95" i="2"/>
  <c r="BF103" i="3"/>
  <c r="BC82" i="14"/>
  <c r="BE64" i="1"/>
  <c r="BB85" i="3"/>
  <c r="AZ143" i="10"/>
  <c r="BA97" i="9"/>
  <c r="BC126" i="3"/>
  <c r="BC142" i="14"/>
  <c r="BE73" i="2"/>
  <c r="BF73" i="2" s="1"/>
  <c r="BB96" i="14"/>
  <c r="BD70" i="3"/>
  <c r="BA232" i="2"/>
  <c r="AZ32" i="2"/>
  <c r="AZ22" i="2"/>
  <c r="BB66" i="1"/>
  <c r="BB63" i="1" s="1"/>
  <c r="BB61" i="1" s="1"/>
  <c r="AZ65" i="14"/>
  <c r="AZ57" i="14" s="1"/>
  <c r="AY130" i="17"/>
  <c r="BA98" i="1"/>
  <c r="AY65" i="17"/>
  <c r="AY57" i="17" s="1"/>
  <c r="AY129" i="10"/>
  <c r="BH41" i="8"/>
  <c r="AX12" i="1"/>
  <c r="AX22" i="1"/>
  <c r="AX20" i="1" s="1"/>
  <c r="BF138" i="14"/>
  <c r="BC74" i="8"/>
  <c r="BB83" i="8"/>
  <c r="BB34" i="1"/>
  <c r="AZ65" i="11"/>
  <c r="AZ82" i="11"/>
  <c r="AZ81" i="10"/>
  <c r="BC49" i="1"/>
  <c r="BA146" i="12"/>
  <c r="BB80" i="8"/>
  <c r="BD274" i="2"/>
  <c r="BA29" i="15"/>
  <c r="BB21" i="15" s="1"/>
  <c r="BB16" i="13"/>
  <c r="BD64" i="3"/>
  <c r="BA115" i="3"/>
  <c r="BA124" i="3"/>
  <c r="AY57" i="11"/>
  <c r="BE67" i="3"/>
  <c r="BC48" i="14"/>
  <c r="AX130" i="10"/>
  <c r="AX66" i="17"/>
  <c r="AX58" i="17" s="1"/>
  <c r="BB195" i="9"/>
  <c r="BD222" i="2"/>
  <c r="BD60" i="13"/>
  <c r="BH56" i="2" s="1"/>
  <c r="BD61" i="13"/>
  <c r="BD54" i="13"/>
  <c r="BE238" i="2"/>
  <c r="BF248" i="2"/>
  <c r="BF137" i="9"/>
  <c r="BJ255" i="2"/>
  <c r="BF246" i="9"/>
  <c r="BF244" i="9"/>
  <c r="AZ29" i="3"/>
  <c r="AZ101" i="3"/>
  <c r="BC125" i="12"/>
  <c r="BD117" i="12" s="1"/>
  <c r="BF138" i="13"/>
  <c r="BB229" i="2"/>
  <c r="BB209" i="2" s="1"/>
  <c r="AZ323" i="9"/>
  <c r="BA111" i="14"/>
  <c r="BC160" i="2"/>
  <c r="BC157" i="2" s="1"/>
  <c r="BC155" i="2" s="1"/>
  <c r="BA62" i="14"/>
  <c r="BA56" i="14" s="1"/>
  <c r="BD38" i="1"/>
  <c r="BB130" i="11"/>
  <c r="BD53" i="1"/>
  <c r="BB54" i="15"/>
  <c r="BA136" i="3"/>
  <c r="BA261" i="9"/>
  <c r="BH58" i="1"/>
  <c r="BD130" i="13"/>
  <c r="BB106" i="9"/>
  <c r="BD118" i="1"/>
  <c r="BD108" i="1" s="1"/>
  <c r="AY31" i="1"/>
  <c r="BC256" i="9"/>
  <c r="BB138" i="9"/>
  <c r="BA147" i="9"/>
  <c r="AW7" i="3"/>
  <c r="BE18" i="14"/>
  <c r="BA130" i="12"/>
  <c r="BC48" i="1"/>
  <c r="BG144" i="16"/>
  <c r="BH137" i="16"/>
  <c r="BH41" i="2"/>
  <c r="BD14" i="11"/>
  <c r="BC53" i="3"/>
  <c r="BA16" i="12"/>
  <c r="AZ80" i="15"/>
  <c r="BB80" i="3"/>
  <c r="BB79" i="3" s="1"/>
  <c r="AZ63" i="15"/>
  <c r="AZ64" i="15" s="1"/>
  <c r="BE45" i="3"/>
  <c r="BC32" i="12"/>
  <c r="AZ197" i="9"/>
  <c r="BB133" i="3"/>
  <c r="AZ61" i="12"/>
  <c r="AZ60" i="12"/>
  <c r="BE135" i="3"/>
  <c r="BE245" i="9"/>
  <c r="BI135" i="3"/>
  <c r="BF37" i="2"/>
  <c r="AZ66" i="16"/>
  <c r="AZ58" i="16" s="1"/>
  <c r="BA81" i="11"/>
  <c r="BC125" i="2"/>
  <c r="BA62" i="11"/>
  <c r="BA79" i="11"/>
  <c r="BA78" i="10"/>
  <c r="BC49" i="12"/>
  <c r="BC47" i="12"/>
  <c r="BF17" i="14"/>
  <c r="BF15" i="14"/>
  <c r="BJ164" i="2"/>
  <c r="BC15" i="13"/>
  <c r="BC17" i="13"/>
  <c r="BE153" i="2"/>
  <c r="BF153" i="2" s="1"/>
  <c r="AZ78" i="9"/>
  <c r="AY58" i="9"/>
  <c r="AY57" i="9"/>
  <c r="BE129" i="2"/>
  <c r="BF129" i="2" s="1"/>
  <c r="BC127" i="11"/>
  <c r="BC129" i="11"/>
  <c r="BC128" i="16"/>
  <c r="BE95" i="3"/>
  <c r="BF95" i="3" s="1"/>
  <c r="BA81" i="15"/>
  <c r="BA79" i="15"/>
  <c r="BA62" i="15"/>
  <c r="BA56" i="15" s="1"/>
  <c r="BC169" i="2"/>
  <c r="BC168" i="2" s="1"/>
  <c r="AW58" i="12"/>
  <c r="AW66" i="10"/>
  <c r="BA96" i="11"/>
  <c r="BC37" i="3"/>
  <c r="BB69" i="16"/>
  <c r="BB53" i="16" s="1"/>
  <c r="AZ115" i="2"/>
  <c r="AZ135" i="2"/>
  <c r="AZ133" i="2" s="1"/>
  <c r="BE59" i="3"/>
  <c r="BF59" i="3" s="1"/>
  <c r="BC96" i="13"/>
  <c r="BD42" i="3"/>
  <c r="BB16" i="11"/>
  <c r="BE124" i="16"/>
  <c r="BB42" i="8"/>
  <c r="BA51" i="8"/>
  <c r="BE108" i="9"/>
  <c r="BD110" i="9"/>
  <c r="BD45" i="8"/>
  <c r="BE37" i="8" s="1"/>
  <c r="BE78" i="14"/>
  <c r="BI68" i="2"/>
  <c r="BF99" i="1"/>
  <c r="BF95" i="1"/>
  <c r="BF158" i="2"/>
  <c r="BB79" i="1"/>
  <c r="BB29" i="1" s="1"/>
  <c r="AZ146" i="15"/>
  <c r="AZ146" i="10" s="1"/>
  <c r="AZ145" i="10"/>
  <c r="BB24" i="1"/>
  <c r="BB11" i="1" s="1"/>
  <c r="BA45" i="2"/>
  <c r="AY60" i="10"/>
  <c r="AZ58" i="14"/>
  <c r="BA252" i="2"/>
  <c r="BA118" i="2"/>
  <c r="BA190" i="2"/>
  <c r="BA71" i="1"/>
  <c r="BF137" i="14"/>
  <c r="BE144" i="14"/>
  <c r="AZ56" i="11"/>
  <c r="BD145" i="13"/>
  <c r="BB74" i="9"/>
  <c r="BA33" i="1"/>
  <c r="BA23" i="1"/>
  <c r="BD57" i="3"/>
  <c r="BF37" i="9"/>
  <c r="BE46" i="9"/>
  <c r="BF44" i="9"/>
  <c r="BF45" i="9" s="1"/>
  <c r="BE47" i="9"/>
  <c r="BA29" i="1"/>
  <c r="BF156" i="2"/>
  <c r="BD51" i="2"/>
  <c r="BB142" i="12"/>
  <c r="BD31" i="12"/>
  <c r="BD33" i="12"/>
  <c r="BD34" i="12" s="1"/>
  <c r="BH134" i="2"/>
  <c r="BE129" i="13"/>
  <c r="BE127" i="13"/>
  <c r="BI151" i="2"/>
  <c r="AY58" i="14"/>
  <c r="AZ55" i="3"/>
  <c r="BD77" i="13"/>
  <c r="BE69" i="13" s="1"/>
  <c r="BC129" i="9"/>
  <c r="BE128" i="3"/>
  <c r="BF47" i="11"/>
  <c r="BF48" i="11" s="1"/>
  <c r="BF49" i="11"/>
  <c r="BF50" i="11" s="1"/>
  <c r="BB96" i="9"/>
  <c r="BD246" i="2"/>
  <c r="BK224" i="2"/>
  <c r="BG233" i="9"/>
  <c r="BH240" i="9"/>
  <c r="BH241" i="9"/>
  <c r="BG242" i="9"/>
  <c r="BG243" i="9"/>
  <c r="BC34" i="2"/>
  <c r="BB50" i="12"/>
  <c r="AY325" i="9"/>
  <c r="AY140" i="3"/>
  <c r="BD101" i="15"/>
  <c r="BD109" i="15"/>
  <c r="BD108" i="15"/>
  <c r="BE81" i="2"/>
  <c r="BF81" i="2" s="1"/>
  <c r="BC110" i="15"/>
  <c r="BB15" i="12"/>
  <c r="BD142" i="2"/>
  <c r="BB17" i="12"/>
  <c r="BC13" i="12"/>
  <c r="BH217" i="2"/>
  <c r="BH207" i="2" s="1"/>
  <c r="BD127" i="9"/>
  <c r="BA50" i="16"/>
  <c r="BC51" i="3"/>
  <c r="BA128" i="12"/>
  <c r="AZ65" i="15"/>
  <c r="AZ57" i="15" s="1"/>
  <c r="AZ82" i="15"/>
  <c r="AZ66" i="15" s="1"/>
  <c r="BB74" i="1"/>
  <c r="BB73" i="1" s="1"/>
  <c r="AW57" i="12"/>
  <c r="AW65" i="10"/>
  <c r="AW57" i="10" s="1"/>
  <c r="BG144" i="12"/>
  <c r="BH137" i="12"/>
  <c r="BD178" i="2"/>
  <c r="BB47" i="16"/>
  <c r="BB49" i="16"/>
  <c r="BC97" i="12"/>
  <c r="BE137" i="2"/>
  <c r="BF137" i="2" s="1"/>
  <c r="BC95" i="12"/>
  <c r="AZ110" i="12"/>
  <c r="BA108" i="12"/>
  <c r="BB48" i="2"/>
  <c r="BB26" i="2" s="1"/>
  <c r="BA101" i="12"/>
  <c r="BA53" i="12" s="1"/>
  <c r="AZ108" i="10"/>
  <c r="BA101" i="10" s="1"/>
  <c r="BA138" i="2"/>
  <c r="AY111" i="12"/>
  <c r="AY110" i="10"/>
  <c r="AY62" i="12"/>
  <c r="AY58" i="16"/>
  <c r="BE98" i="15"/>
  <c r="BI75" i="1"/>
  <c r="BE89" i="1"/>
  <c r="BF89" i="1" s="1"/>
  <c r="BC146" i="16"/>
  <c r="AZ61" i="17"/>
  <c r="AZ61" i="10" s="1"/>
  <c r="AZ60" i="17"/>
  <c r="BB100" i="2" s="1"/>
  <c r="AZ54" i="17"/>
  <c r="BD101" i="11"/>
  <c r="BD108" i="11"/>
  <c r="BB83" i="1"/>
  <c r="BC69" i="11"/>
  <c r="BB78" i="11"/>
  <c r="BC76" i="11"/>
  <c r="BD35" i="2"/>
  <c r="BB76" i="10"/>
  <c r="BK138" i="12"/>
  <c r="BH63" i="2"/>
  <c r="BE5" i="13"/>
  <c r="BD14" i="13"/>
  <c r="BE12" i="13"/>
  <c r="BE13" i="13" s="1"/>
  <c r="BJ73" i="9"/>
  <c r="BA69" i="9"/>
  <c r="BA77" i="9"/>
  <c r="BA78" i="9" s="1"/>
  <c r="BA10" i="2"/>
  <c r="BD125" i="11"/>
  <c r="BE124" i="11" s="1"/>
  <c r="BD79" i="2"/>
  <c r="BB78" i="15"/>
  <c r="BC69" i="15"/>
  <c r="BC53" i="15" s="1"/>
  <c r="BE46" i="14"/>
  <c r="BF44" i="14"/>
  <c r="BF45" i="14"/>
  <c r="BF37" i="14"/>
  <c r="BI66" i="2"/>
  <c r="BC35" i="1"/>
  <c r="BA98" i="11"/>
  <c r="AX56" i="12"/>
  <c r="AX62" i="10"/>
  <c r="AX56" i="10" s="1"/>
  <c r="BH92" i="15"/>
  <c r="BH93" i="15"/>
  <c r="BK80" i="2"/>
  <c r="BG94" i="15"/>
  <c r="BH85" i="15"/>
  <c r="BA35" i="3"/>
  <c r="BA24" i="3"/>
  <c r="BB18" i="11"/>
  <c r="BE141" i="13"/>
  <c r="BF133" i="13" s="1"/>
  <c r="BH247" i="2"/>
  <c r="BD112" i="9"/>
  <c r="BC46" i="8"/>
  <c r="BD37" i="8"/>
  <c r="BE77" i="14"/>
  <c r="BF76" i="14" s="1"/>
  <c r="AZ321" i="9"/>
  <c r="BA313" i="9" s="1"/>
  <c r="BA327" i="9" s="1"/>
  <c r="BF100" i="3"/>
  <c r="BE69" i="3"/>
  <c r="BC80" i="14"/>
  <c r="BB29" i="9"/>
  <c r="BC28" i="9" s="1"/>
  <c r="AZ98" i="10"/>
  <c r="BC141" i="14"/>
  <c r="BD133" i="14" s="1"/>
  <c r="BB98" i="14"/>
  <c r="BD65" i="1"/>
  <c r="AZ54" i="12"/>
  <c r="AY29" i="11"/>
  <c r="AY29" i="10" s="1"/>
  <c r="AZ122" i="3"/>
  <c r="AY48" i="13"/>
  <c r="BA56" i="3"/>
  <c r="BA55" i="3" s="1"/>
  <c r="AY47" i="10"/>
  <c r="AY48" i="10" s="1"/>
  <c r="BA77" i="10"/>
  <c r="BB69" i="10" s="1"/>
  <c r="BB36" i="3"/>
  <c r="AZ80" i="11"/>
  <c r="AZ63" i="11"/>
  <c r="AZ79" i="10"/>
  <c r="AZ80" i="10" s="1"/>
  <c r="BF137" i="13"/>
  <c r="BE144" i="13"/>
  <c r="BB141" i="12"/>
  <c r="BC140" i="12" s="1"/>
  <c r="BC77" i="8"/>
  <c r="BD76" i="8" s="1"/>
  <c r="AZ31" i="15"/>
  <c r="BB167" i="2"/>
  <c r="BB166" i="2" s="1"/>
  <c r="AZ33" i="15"/>
  <c r="BB18" i="13"/>
  <c r="AY66" i="11"/>
  <c r="AY82" i="10"/>
  <c r="BC113" i="13"/>
  <c r="BE56" i="1" s="1"/>
  <c r="BF56" i="1" s="1"/>
  <c r="BC114" i="13"/>
  <c r="BE60" i="3"/>
  <c r="BF60" i="3" s="1"/>
  <c r="BC112" i="13"/>
  <c r="BD48" i="9"/>
  <c r="BD49" i="9" s="1"/>
  <c r="BD50" i="9"/>
  <c r="AZ62" i="9"/>
  <c r="BB213" i="2"/>
  <c r="BF126" i="13"/>
  <c r="BG117" i="13"/>
  <c r="BJ61" i="2"/>
  <c r="BG124" i="13"/>
  <c r="BG125" i="13" s="1"/>
  <c r="BB193" i="9"/>
  <c r="BC192" i="9" s="1"/>
  <c r="BD36" i="2"/>
  <c r="BB94" i="11"/>
  <c r="BC92" i="11"/>
  <c r="BC93" i="11" s="1"/>
  <c r="BB92" i="10"/>
  <c r="BB93" i="11"/>
  <c r="BB93" i="10" s="1"/>
  <c r="BC202" i="2"/>
  <c r="BC93" i="9"/>
  <c r="BD94" i="13"/>
  <c r="BE85" i="13"/>
  <c r="BE92" i="13"/>
  <c r="BH58" i="2"/>
  <c r="BF247" i="9"/>
  <c r="BB54" i="11"/>
  <c r="BC98" i="9"/>
  <c r="BE117" i="1" s="1"/>
  <c r="BD90" i="9"/>
  <c r="BB48" i="12"/>
  <c r="BC36" i="1"/>
  <c r="BB111" i="15"/>
  <c r="BD171" i="2"/>
  <c r="BB65" i="13"/>
  <c r="BB57" i="13" s="1"/>
  <c r="BF121" i="9"/>
  <c r="BC127" i="1"/>
  <c r="BD108" i="16"/>
  <c r="BD101" i="16"/>
  <c r="BE92" i="2"/>
  <c r="BF92" i="2" s="1"/>
  <c r="BC110" i="16"/>
  <c r="BD109" i="16"/>
  <c r="BD91" i="2"/>
  <c r="BC85" i="16"/>
  <c r="BC92" i="16"/>
  <c r="BB94" i="16"/>
  <c r="BB260" i="9"/>
  <c r="BD256" i="2"/>
  <c r="BB262" i="9"/>
  <c r="BA113" i="16"/>
  <c r="BC86" i="1" s="1"/>
  <c r="BA112" i="16"/>
  <c r="BA114" i="16"/>
  <c r="BC93" i="3"/>
  <c r="BC104" i="1"/>
  <c r="BB42" i="9"/>
  <c r="BA51" i="9"/>
  <c r="BC113" i="9"/>
  <c r="BC114" i="9"/>
  <c r="BE127" i="3"/>
  <c r="BD48" i="3"/>
  <c r="BB96" i="12"/>
  <c r="BN41" i="9"/>
  <c r="BE16" i="14"/>
  <c r="BI75" i="3"/>
  <c r="BD13" i="11"/>
  <c r="BE12" i="11" s="1"/>
  <c r="BF41" i="2"/>
  <c r="BE134" i="2"/>
  <c r="AZ10" i="1"/>
  <c r="BC129" i="14"/>
  <c r="BE162" i="2"/>
  <c r="BF162" i="2" s="1"/>
  <c r="BC127" i="14"/>
  <c r="BH72" i="2"/>
  <c r="BE117" i="14"/>
  <c r="BD126" i="14"/>
  <c r="BE124" i="14"/>
  <c r="BD45" i="3"/>
  <c r="BD94" i="12"/>
  <c r="BE85" i="12"/>
  <c r="BH47" i="2"/>
  <c r="BE92" i="12"/>
  <c r="BE85" i="14"/>
  <c r="BE92" i="14"/>
  <c r="BH69" i="2"/>
  <c r="BD94" i="14"/>
  <c r="BA77" i="3"/>
  <c r="AZ46" i="13"/>
  <c r="BA44" i="13"/>
  <c r="BA37" i="13"/>
  <c r="BB55" i="2"/>
  <c r="BB54" i="2" s="1"/>
  <c r="AZ44" i="10"/>
  <c r="BA37" i="10" s="1"/>
  <c r="BC24" i="2"/>
  <c r="BB233" i="2"/>
  <c r="BD49" i="15"/>
  <c r="BD50" i="15" s="1"/>
  <c r="BD47" i="15"/>
  <c r="BD48" i="15" s="1"/>
  <c r="BF101" i="13"/>
  <c r="BE110" i="13"/>
  <c r="BF108" i="13"/>
  <c r="BI59" i="2"/>
  <c r="BF109" i="13"/>
  <c r="BF39" i="2"/>
  <c r="BC130" i="16"/>
  <c r="BE88" i="1"/>
  <c r="BF88" i="1" s="1"/>
  <c r="BB77" i="15"/>
  <c r="BB77" i="10" s="1"/>
  <c r="BC114" i="2"/>
  <c r="BC11" i="2" s="1"/>
  <c r="BE55" i="1"/>
  <c r="BF55" i="1" s="1"/>
  <c r="BC98" i="13"/>
  <c r="BA125" i="17"/>
  <c r="BA125" i="10" s="1"/>
  <c r="AZ126" i="17"/>
  <c r="BB105" i="2"/>
  <c r="BB28" i="2" s="1"/>
  <c r="BA124" i="17"/>
  <c r="BA117" i="17"/>
  <c r="BA53" i="17" s="1"/>
  <c r="AZ124" i="10"/>
  <c r="BA117" i="10" s="1"/>
  <c r="BD125" i="9"/>
  <c r="BE117" i="9" s="1"/>
  <c r="BH185" i="2"/>
  <c r="BD145" i="16"/>
  <c r="BD143" i="16"/>
  <c r="BH96" i="3" s="1"/>
  <c r="BE96" i="1"/>
  <c r="BH107" i="3"/>
  <c r="BE111" i="17"/>
  <c r="BI193" i="2"/>
  <c r="BD34" i="17"/>
  <c r="BD82" i="17"/>
  <c r="BH94" i="1"/>
  <c r="BE81" i="17"/>
  <c r="BE79" i="17"/>
  <c r="BI191" i="2"/>
  <c r="BG46" i="17"/>
  <c r="BH45" i="17"/>
  <c r="BH44" i="17"/>
  <c r="BH37" i="17"/>
  <c r="BF142" i="17"/>
  <c r="BG141" i="17"/>
  <c r="BG140" i="17"/>
  <c r="BG133" i="17"/>
  <c r="BJ106" i="2"/>
  <c r="BG92" i="17"/>
  <c r="BG93" i="17" s="1"/>
  <c r="BF94" i="17"/>
  <c r="BJ102" i="2"/>
  <c r="BG85" i="17"/>
  <c r="BD80" i="17"/>
  <c r="BH102" i="3"/>
  <c r="BE33" i="17"/>
  <c r="BI189" i="2"/>
  <c r="BE31" i="17"/>
  <c r="BE145" i="17"/>
  <c r="BE143" i="17"/>
  <c r="BI196" i="2"/>
  <c r="BE97" i="17"/>
  <c r="BI192" i="2"/>
  <c r="BE95" i="17"/>
  <c r="BE48" i="17"/>
  <c r="BG28" i="17"/>
  <c r="BG29" i="17" s="1"/>
  <c r="BF30" i="17"/>
  <c r="BG21" i="17"/>
  <c r="BJ99" i="2"/>
  <c r="BD98" i="17"/>
  <c r="BH95" i="1"/>
  <c r="BF49" i="17"/>
  <c r="BF47" i="17"/>
  <c r="BD113" i="17"/>
  <c r="BD112" i="17"/>
  <c r="BH104" i="3"/>
  <c r="BD114" i="17"/>
  <c r="BG108" i="17"/>
  <c r="BG109" i="17" s="1"/>
  <c r="BF110" i="17"/>
  <c r="BJ103" i="2"/>
  <c r="BG101" i="17"/>
  <c r="BD32" i="17"/>
  <c r="BH100" i="3"/>
  <c r="BE50" i="17"/>
  <c r="BH99" i="1"/>
  <c r="BD146" i="17"/>
  <c r="BH103" i="3"/>
  <c r="BD96" i="17"/>
  <c r="BG77" i="17"/>
  <c r="BG76" i="17"/>
  <c r="BF78" i="17"/>
  <c r="BJ101" i="2"/>
  <c r="BG69" i="17"/>
  <c r="BD218" i="2" l="1"/>
  <c r="BB143" i="9"/>
  <c r="BH46" i="2"/>
  <c r="BD78" i="12"/>
  <c r="BD93" i="9"/>
  <c r="BE92" i="9" s="1"/>
  <c r="BC76" i="15"/>
  <c r="BE53" i="13"/>
  <c r="AZ322" i="9"/>
  <c r="BB194" i="9"/>
  <c r="BF141" i="16"/>
  <c r="BE272" i="9"/>
  <c r="BD85" i="9"/>
  <c r="BC44" i="1"/>
  <c r="BA82" i="12"/>
  <c r="BD78" i="1"/>
  <c r="BB130" i="15"/>
  <c r="BB130" i="1"/>
  <c r="AZ230" i="9"/>
  <c r="BC26" i="9"/>
  <c r="BD26" i="9" s="1"/>
  <c r="BE26" i="9" s="1"/>
  <c r="BF26" i="9" s="1"/>
  <c r="BG26" i="9" s="1"/>
  <c r="BH26" i="9" s="1"/>
  <c r="BI26" i="9" s="1"/>
  <c r="BJ26" i="9" s="1"/>
  <c r="BK26" i="9" s="1"/>
  <c r="BB35" i="9"/>
  <c r="BC142" i="11"/>
  <c r="BE40" i="2"/>
  <c r="BF40" i="2" s="1"/>
  <c r="BD140" i="11"/>
  <c r="BC12" i="15"/>
  <c r="BD156" i="9"/>
  <c r="BD149" i="9"/>
  <c r="BB141" i="9"/>
  <c r="BB142" i="9" s="1"/>
  <c r="BC78" i="12"/>
  <c r="BE46" i="2"/>
  <c r="BF46" i="2" s="1"/>
  <c r="BD77" i="12"/>
  <c r="BD69" i="12"/>
  <c r="BD157" i="9"/>
  <c r="BD25" i="2"/>
  <c r="BE117" i="11"/>
  <c r="BB234" i="2"/>
  <c r="BB76" i="9"/>
  <c r="BB77" i="9" s="1"/>
  <c r="AZ33" i="13"/>
  <c r="AZ34" i="13" s="1"/>
  <c r="AZ31" i="13"/>
  <c r="AZ32" i="13" s="1"/>
  <c r="BC259" i="2"/>
  <c r="BA310" i="9"/>
  <c r="BA308" i="9"/>
  <c r="BA227" i="9"/>
  <c r="BD117" i="15"/>
  <c r="AZ15" i="16"/>
  <c r="BB186" i="2"/>
  <c r="BB177" i="2" s="1"/>
  <c r="AZ17" i="16"/>
  <c r="AZ221" i="2"/>
  <c r="AZ203" i="2"/>
  <c r="AZ201" i="2" s="1"/>
  <c r="BB81" i="12"/>
  <c r="BD136" i="2"/>
  <c r="BB79" i="12"/>
  <c r="AZ225" i="9"/>
  <c r="AZ224" i="9"/>
  <c r="BA142" i="9"/>
  <c r="BB133" i="9"/>
  <c r="BB147" i="9" s="1"/>
  <c r="BB128" i="15"/>
  <c r="BD84" i="3"/>
  <c r="BA16" i="15"/>
  <c r="BC86" i="3"/>
  <c r="BD96" i="2"/>
  <c r="BC5" i="16"/>
  <c r="BB14" i="16"/>
  <c r="BC13" i="16"/>
  <c r="BC12" i="16"/>
  <c r="BC304" i="9"/>
  <c r="BC305" i="9" s="1"/>
  <c r="BB306" i="9"/>
  <c r="BB297" i="9"/>
  <c r="BB307" i="9"/>
  <c r="BD228" i="2"/>
  <c r="BD124" i="15"/>
  <c r="AV31" i="8"/>
  <c r="AX267" i="2"/>
  <c r="AX266" i="2" s="1"/>
  <c r="AW21" i="8"/>
  <c r="AV30" i="8"/>
  <c r="BB15" i="15"/>
  <c r="BB17" i="15"/>
  <c r="BB18" i="15" s="1"/>
  <c r="BD175" i="2"/>
  <c r="BA144" i="9"/>
  <c r="BA146" i="9"/>
  <c r="BC120" i="1" s="1"/>
  <c r="BC249" i="2"/>
  <c r="AZ58" i="15"/>
  <c r="BE124" i="9"/>
  <c r="BI217" i="2" s="1"/>
  <c r="BI207" i="2" s="1"/>
  <c r="BA321" i="9"/>
  <c r="BA320" i="9"/>
  <c r="BC179" i="2"/>
  <c r="BD274" i="9"/>
  <c r="BD92" i="9"/>
  <c r="BF140" i="13"/>
  <c r="BH5" i="14"/>
  <c r="BC47" i="3"/>
  <c r="BA80" i="12"/>
  <c r="AW145" i="3"/>
  <c r="AW144" i="3" s="1"/>
  <c r="AU33" i="8"/>
  <c r="BA223" i="2"/>
  <c r="AZ223" i="9"/>
  <c r="AY226" i="9"/>
  <c r="AY220" i="9"/>
  <c r="AZ139" i="3"/>
  <c r="AZ228" i="9"/>
  <c r="AZ229" i="9" s="1"/>
  <c r="AZ309" i="9"/>
  <c r="BC122" i="9"/>
  <c r="BB131" i="9"/>
  <c r="BA30" i="13"/>
  <c r="BB21" i="13"/>
  <c r="BB28" i="13"/>
  <c r="BB29" i="13" s="1"/>
  <c r="BA15" i="16"/>
  <c r="BC186" i="2"/>
  <c r="BA17" i="16"/>
  <c r="BA311" i="9"/>
  <c r="BA231" i="9" s="1"/>
  <c r="BA217" i="9"/>
  <c r="BC129" i="15"/>
  <c r="BE173" i="2"/>
  <c r="BF173" i="2" s="1"/>
  <c r="BC127" i="15"/>
  <c r="BC39" i="1"/>
  <c r="BA146" i="11"/>
  <c r="BD130" i="2"/>
  <c r="BB143" i="11"/>
  <c r="BD41" i="3" s="1"/>
  <c r="BB145" i="11"/>
  <c r="BC160" i="9"/>
  <c r="BE250" i="2"/>
  <c r="BF250" i="2" s="1"/>
  <c r="BC208" i="2"/>
  <c r="AX114" i="3"/>
  <c r="AX112" i="3" s="1"/>
  <c r="AX132" i="3"/>
  <c r="AY12" i="17"/>
  <c r="BA107" i="2" s="1"/>
  <c r="AZ93" i="1"/>
  <c r="AX7" i="3"/>
  <c r="AX21" i="3"/>
  <c r="AY5" i="10"/>
  <c r="AY5" i="17"/>
  <c r="AZ30" i="2"/>
  <c r="AZ21" i="2" s="1"/>
  <c r="AZ98" i="2"/>
  <c r="AY108" i="3"/>
  <c r="AY99" i="3" s="1"/>
  <c r="AW16" i="17"/>
  <c r="AW15" i="10"/>
  <c r="AX17" i="17"/>
  <c r="AX15" i="17"/>
  <c r="AZ197" i="2"/>
  <c r="AX14" i="10"/>
  <c r="AY120" i="2"/>
  <c r="AY188" i="2"/>
  <c r="AW18" i="17"/>
  <c r="AW18" i="10" s="1"/>
  <c r="AY92" i="1"/>
  <c r="AW17" i="10"/>
  <c r="AY13" i="17"/>
  <c r="AY13" i="10" s="1"/>
  <c r="AY14" i="17"/>
  <c r="AZ12" i="17"/>
  <c r="BE222" i="2"/>
  <c r="BC195" i="9"/>
  <c r="BC193" i="9"/>
  <c r="BD185" i="9" s="1"/>
  <c r="BD199" i="9" s="1"/>
  <c r="BE60" i="13"/>
  <c r="BI56" i="2" s="1"/>
  <c r="BE61" i="13"/>
  <c r="BE54" i="13"/>
  <c r="BD79" i="8"/>
  <c r="BH269" i="2"/>
  <c r="BC31" i="9"/>
  <c r="BE212" i="2"/>
  <c r="BC61" i="14"/>
  <c r="BC60" i="14"/>
  <c r="BE67" i="2" s="1"/>
  <c r="BC54" i="14"/>
  <c r="BJ68" i="2"/>
  <c r="BF78" i="14"/>
  <c r="BF77" i="14"/>
  <c r="BH14" i="14"/>
  <c r="BL74" i="2"/>
  <c r="BF29" i="12"/>
  <c r="BE126" i="11"/>
  <c r="BI39" i="2"/>
  <c r="BG109" i="13"/>
  <c r="BG101" i="13"/>
  <c r="BJ59" i="2"/>
  <c r="BF110" i="13"/>
  <c r="BG108" i="13"/>
  <c r="BI47" i="2"/>
  <c r="BE94" i="12"/>
  <c r="BC106" i="9"/>
  <c r="BE118" i="1"/>
  <c r="BE90" i="9"/>
  <c r="BD98" i="9"/>
  <c r="BH117" i="1" s="1"/>
  <c r="BD99" i="9"/>
  <c r="BE47" i="14"/>
  <c r="BE49" i="14"/>
  <c r="BI156" i="2"/>
  <c r="BE35" i="2"/>
  <c r="BC78" i="11"/>
  <c r="BC76" i="10"/>
  <c r="AY56" i="12"/>
  <c r="AY62" i="10"/>
  <c r="AY56" i="10" s="1"/>
  <c r="BB50" i="16"/>
  <c r="BE127" i="9"/>
  <c r="BC42" i="8"/>
  <c r="BB51" i="8"/>
  <c r="BF18" i="14"/>
  <c r="BF135" i="3"/>
  <c r="BE46" i="12"/>
  <c r="BI134" i="2" s="1"/>
  <c r="BF44" i="12"/>
  <c r="BF45" i="12"/>
  <c r="BF37" i="12"/>
  <c r="BF127" i="2"/>
  <c r="BF88" i="2"/>
  <c r="BE42" i="3"/>
  <c r="BF42" i="3" s="1"/>
  <c r="BC16" i="11"/>
  <c r="BA98" i="16"/>
  <c r="BA98" i="10" s="1"/>
  <c r="BC85" i="1"/>
  <c r="BC24" i="1" s="1"/>
  <c r="BC11" i="1" s="1"/>
  <c r="BN138" i="16"/>
  <c r="BD36" i="1"/>
  <c r="BE58" i="3"/>
  <c r="BC80" i="13"/>
  <c r="BC63" i="13"/>
  <c r="BC64" i="13" s="1"/>
  <c r="BH137" i="17"/>
  <c r="BG144" i="17"/>
  <c r="BB32" i="9"/>
  <c r="BD243" i="2"/>
  <c r="BB34" i="9"/>
  <c r="BD114" i="1" s="1"/>
  <c r="BF62" i="1"/>
  <c r="BC28" i="15"/>
  <c r="BB30" i="15"/>
  <c r="BD77" i="2"/>
  <c r="BD77" i="8"/>
  <c r="BE69" i="8" s="1"/>
  <c r="BB10" i="2"/>
  <c r="AZ21" i="10"/>
  <c r="AY33" i="11"/>
  <c r="AY31" i="11"/>
  <c r="BA123" i="2"/>
  <c r="AY30" i="10"/>
  <c r="BD46" i="8"/>
  <c r="BE33" i="12"/>
  <c r="BE34" i="12" s="1"/>
  <c r="BE31" i="12"/>
  <c r="BB111" i="14"/>
  <c r="BD160" i="2"/>
  <c r="BD157" i="2" s="1"/>
  <c r="BD155" i="2" s="1"/>
  <c r="BB62" i="14"/>
  <c r="BB56" i="14" s="1"/>
  <c r="BA80" i="9"/>
  <c r="BA63" i="9"/>
  <c r="BC245" i="2"/>
  <c r="BC235" i="2" s="1"/>
  <c r="BA82" i="9"/>
  <c r="BF142" i="13"/>
  <c r="BJ152" i="2" s="1"/>
  <c r="BJ62" i="2"/>
  <c r="BI72" i="2"/>
  <c r="BE126" i="14"/>
  <c r="BC111" i="16"/>
  <c r="BE182" i="2"/>
  <c r="BF182" i="2" s="1"/>
  <c r="BI58" i="2"/>
  <c r="BE94" i="13"/>
  <c r="BF144" i="13"/>
  <c r="BG137" i="13"/>
  <c r="BF145" i="13"/>
  <c r="BJ59" i="1" s="1"/>
  <c r="BB35" i="3"/>
  <c r="BB24" i="3"/>
  <c r="BA53" i="10"/>
  <c r="AY120" i="3"/>
  <c r="AY132" i="3"/>
  <c r="BC142" i="12"/>
  <c r="BE51" i="2"/>
  <c r="BC128" i="11"/>
  <c r="BE40" i="3"/>
  <c r="BF40" i="3" s="1"/>
  <c r="BA82" i="11"/>
  <c r="BA65" i="11"/>
  <c r="BC34" i="1"/>
  <c r="BA81" i="10"/>
  <c r="BE14" i="11"/>
  <c r="BI41" i="2"/>
  <c r="BF12" i="11"/>
  <c r="AZ15" i="3"/>
  <c r="BJ126" i="1"/>
  <c r="BD140" i="14"/>
  <c r="AZ26" i="3"/>
  <c r="AZ46" i="3"/>
  <c r="AZ44" i="3" s="1"/>
  <c r="BC96" i="14"/>
  <c r="BE70" i="3"/>
  <c r="BF70" i="3" s="1"/>
  <c r="BC127" i="12"/>
  <c r="BE140" i="2"/>
  <c r="BF140" i="2" s="1"/>
  <c r="BC129" i="12"/>
  <c r="BI149" i="2"/>
  <c r="BE111" i="13"/>
  <c r="BA46" i="13"/>
  <c r="BC55" i="2"/>
  <c r="BC54" i="2" s="1"/>
  <c r="BA44" i="10"/>
  <c r="BE94" i="14"/>
  <c r="BI69" i="2"/>
  <c r="BE73" i="3"/>
  <c r="BF73" i="3" s="1"/>
  <c r="BC128" i="14"/>
  <c r="BB261" i="9"/>
  <c r="BB136" i="3"/>
  <c r="AY58" i="11"/>
  <c r="AZ34" i="15"/>
  <c r="BB72" i="1"/>
  <c r="BB71" i="1" s="1"/>
  <c r="BC61" i="15"/>
  <c r="BC60" i="15"/>
  <c r="BE78" i="2" s="1"/>
  <c r="BF78" i="2" s="1"/>
  <c r="BB138" i="2"/>
  <c r="AZ111" i="12"/>
  <c r="AZ110" i="10"/>
  <c r="AZ62" i="12"/>
  <c r="BE125" i="9"/>
  <c r="BF117" i="9" s="1"/>
  <c r="BD126" i="9"/>
  <c r="BE171" i="2"/>
  <c r="BF171" i="2" s="1"/>
  <c r="BC111" i="15"/>
  <c r="AZ129" i="17"/>
  <c r="AZ127" i="17"/>
  <c r="BB195" i="2"/>
  <c r="AZ62" i="17"/>
  <c r="AZ56" i="17" s="1"/>
  <c r="AZ126" i="10"/>
  <c r="BD97" i="12"/>
  <c r="BD95" i="12"/>
  <c r="BH137" i="2"/>
  <c r="BE91" i="2"/>
  <c r="BF91" i="2" s="1"/>
  <c r="BC94" i="16"/>
  <c r="BE36" i="2"/>
  <c r="BD85" i="11"/>
  <c r="BC94" i="11"/>
  <c r="BD92" i="11"/>
  <c r="BC92" i="10"/>
  <c r="BE108" i="11"/>
  <c r="BD110" i="11"/>
  <c r="BH37" i="2"/>
  <c r="BC48" i="2"/>
  <c r="BC26" i="2" s="1"/>
  <c r="BA110" i="12"/>
  <c r="BA108" i="10"/>
  <c r="BB16" i="12"/>
  <c r="BD53" i="3"/>
  <c r="BB97" i="9"/>
  <c r="BD126" i="3"/>
  <c r="BA16" i="1"/>
  <c r="BC74" i="9"/>
  <c r="BC18" i="13"/>
  <c r="BF45" i="3"/>
  <c r="BC138" i="9"/>
  <c r="BD147" i="3"/>
  <c r="BB82" i="8"/>
  <c r="BD138" i="1" s="1"/>
  <c r="BB81" i="8"/>
  <c r="AZ144" i="10"/>
  <c r="BB30" i="3"/>
  <c r="BA82" i="16"/>
  <c r="BA66" i="16" s="1"/>
  <c r="BA65" i="16"/>
  <c r="BA57" i="16" s="1"/>
  <c r="BC84" i="1"/>
  <c r="BB130" i="12"/>
  <c r="BD48" i="1"/>
  <c r="BA54" i="17"/>
  <c r="BA60" i="17"/>
  <c r="BC100" i="2" s="1"/>
  <c r="BA61" i="17"/>
  <c r="BE93" i="12"/>
  <c r="BD127" i="14"/>
  <c r="BH162" i="2"/>
  <c r="BD129" i="14"/>
  <c r="BC107" i="1"/>
  <c r="BA97" i="10"/>
  <c r="BC78" i="15"/>
  <c r="BE79" i="2"/>
  <c r="BF79" i="2" s="1"/>
  <c r="BK73" i="9"/>
  <c r="BC69" i="10"/>
  <c r="BB79" i="11"/>
  <c r="BB62" i="11"/>
  <c r="BB81" i="11"/>
  <c r="BD125" i="2"/>
  <c r="BB78" i="10"/>
  <c r="BA60" i="12"/>
  <c r="BA61" i="12"/>
  <c r="BC96" i="12"/>
  <c r="BE48" i="3"/>
  <c r="BF48" i="3" s="1"/>
  <c r="BB48" i="16"/>
  <c r="BD89" i="3"/>
  <c r="BC133" i="12"/>
  <c r="BE48" i="9"/>
  <c r="BE49" i="9" s="1"/>
  <c r="BE50" i="9"/>
  <c r="BH59" i="1"/>
  <c r="BD146" i="13"/>
  <c r="AZ12" i="2"/>
  <c r="AZ9" i="2" s="1"/>
  <c r="AZ112" i="2"/>
  <c r="BC16" i="13"/>
  <c r="BE64" i="3"/>
  <c r="BF64" i="3" s="1"/>
  <c r="BC36" i="3"/>
  <c r="BA80" i="11"/>
  <c r="BA63" i="11"/>
  <c r="BA79" i="10"/>
  <c r="BA80" i="10" s="1"/>
  <c r="BA54" i="12"/>
  <c r="BE13" i="11"/>
  <c r="BF5" i="11" s="1"/>
  <c r="BI137" i="16"/>
  <c r="BH144" i="16"/>
  <c r="BB320" i="9"/>
  <c r="BA323" i="9"/>
  <c r="BC229" i="2"/>
  <c r="BC209" i="2" s="1"/>
  <c r="BA322" i="9"/>
  <c r="BB313" i="9"/>
  <c r="BB327" i="9" s="1"/>
  <c r="BB113" i="3"/>
  <c r="BC185" i="9"/>
  <c r="BC199" i="9" s="1"/>
  <c r="BB196" i="9"/>
  <c r="BD253" i="2"/>
  <c r="BB198" i="9"/>
  <c r="BD124" i="1" s="1"/>
  <c r="BA122" i="3"/>
  <c r="AZ66" i="11"/>
  <c r="AZ82" i="10"/>
  <c r="BD74" i="8"/>
  <c r="BC83" i="8"/>
  <c r="BH95" i="3"/>
  <c r="BD128" i="16"/>
  <c r="BJ75" i="1"/>
  <c r="BF98" i="15"/>
  <c r="AZ46" i="1"/>
  <c r="AX113" i="10"/>
  <c r="AX65" i="12"/>
  <c r="BB62" i="16"/>
  <c r="BD180" i="2"/>
  <c r="BB79" i="16"/>
  <c r="BB81" i="16"/>
  <c r="BC54" i="15"/>
  <c r="BE125" i="11"/>
  <c r="BF117" i="11" s="1"/>
  <c r="BB125" i="3"/>
  <c r="AZ81" i="9"/>
  <c r="AZ64" i="9"/>
  <c r="AZ65" i="9" s="1"/>
  <c r="BC114" i="11"/>
  <c r="BE38" i="3"/>
  <c r="BC112" i="11"/>
  <c r="BC113" i="11"/>
  <c r="BE65" i="1"/>
  <c r="BF65" i="1" s="1"/>
  <c r="BC98" i="14"/>
  <c r="BF131" i="2"/>
  <c r="BD93" i="3"/>
  <c r="BB114" i="16"/>
  <c r="BB112" i="16"/>
  <c r="BB113" i="16"/>
  <c r="BD86" i="1" s="1"/>
  <c r="BD12" i="12"/>
  <c r="BD5" i="12"/>
  <c r="BE275" i="9"/>
  <c r="BF215" i="2"/>
  <c r="BC82" i="13"/>
  <c r="BC66" i="13" s="1"/>
  <c r="BE54" i="1"/>
  <c r="BC65" i="13"/>
  <c r="BC57" i="13" s="1"/>
  <c r="BA197" i="9"/>
  <c r="BC133" i="3"/>
  <c r="BB30" i="9"/>
  <c r="BA31" i="15"/>
  <c r="BC167" i="2"/>
  <c r="BA33" i="15"/>
  <c r="BI25" i="9"/>
  <c r="BD69" i="8"/>
  <c r="AX32" i="11"/>
  <c r="AZ34" i="3"/>
  <c r="AZ33" i="3" s="1"/>
  <c r="AX31" i="10"/>
  <c r="AZ21" i="11"/>
  <c r="BA32" i="2"/>
  <c r="BA22" i="2"/>
  <c r="BC174" i="2"/>
  <c r="BC119" i="2" s="1"/>
  <c r="BA145" i="15"/>
  <c r="BA143" i="15"/>
  <c r="BA142" i="10"/>
  <c r="BE44" i="8"/>
  <c r="BI44" i="2"/>
  <c r="BC108" i="14"/>
  <c r="BD214" i="2"/>
  <c r="BD204" i="2" s="1"/>
  <c r="BB79" i="9"/>
  <c r="BG15" i="14"/>
  <c r="BG17" i="14"/>
  <c r="BK164" i="2"/>
  <c r="BA126" i="17"/>
  <c r="BB117" i="17"/>
  <c r="BB53" i="17" s="1"/>
  <c r="BB124" i="17"/>
  <c r="BB125" i="17" s="1"/>
  <c r="BB125" i="10" s="1"/>
  <c r="BC105" i="2"/>
  <c r="BC28" i="2" s="1"/>
  <c r="BA124" i="10"/>
  <c r="BB117" i="10" s="1"/>
  <c r="BA45" i="13"/>
  <c r="BA45" i="10" s="1"/>
  <c r="BD109" i="11"/>
  <c r="BE109" i="11" s="1"/>
  <c r="BH159" i="2"/>
  <c r="BD95" i="14"/>
  <c r="BD97" i="14"/>
  <c r="BE125" i="14"/>
  <c r="BF134" i="2"/>
  <c r="BO41" i="9"/>
  <c r="BC93" i="16"/>
  <c r="BD85" i="16" s="1"/>
  <c r="BG121" i="9"/>
  <c r="BF117" i="1"/>
  <c r="BD95" i="13"/>
  <c r="BH148" i="2"/>
  <c r="BD97" i="13"/>
  <c r="BC85" i="11"/>
  <c r="BB211" i="2"/>
  <c r="BE145" i="13"/>
  <c r="AZ64" i="11"/>
  <c r="BH94" i="15"/>
  <c r="BI93" i="15"/>
  <c r="BL80" i="2"/>
  <c r="BI92" i="15"/>
  <c r="BI85" i="15"/>
  <c r="BC77" i="15"/>
  <c r="BD69" i="15" s="1"/>
  <c r="BD53" i="15" s="1"/>
  <c r="BF12" i="13"/>
  <c r="BF13" i="13" s="1"/>
  <c r="BI63" i="2"/>
  <c r="BE14" i="13"/>
  <c r="BF5" i="13"/>
  <c r="BD24" i="2"/>
  <c r="BC53" i="11"/>
  <c r="AY114" i="12"/>
  <c r="AY113" i="12"/>
  <c r="AY112" i="12"/>
  <c r="BA49" i="3"/>
  <c r="AY111" i="10"/>
  <c r="AY112" i="10" s="1"/>
  <c r="AY63" i="12"/>
  <c r="BD128" i="9"/>
  <c r="BH248" i="2"/>
  <c r="BD130" i="9"/>
  <c r="BH119" i="1" s="1"/>
  <c r="BB18" i="12"/>
  <c r="BD42" i="1"/>
  <c r="BH243" i="9"/>
  <c r="BH242" i="9"/>
  <c r="BI240" i="9"/>
  <c r="BI241" i="9" s="1"/>
  <c r="BL224" i="2"/>
  <c r="BH233" i="9"/>
  <c r="BI62" i="3"/>
  <c r="BE128" i="13"/>
  <c r="BD32" i="12"/>
  <c r="BC141" i="12"/>
  <c r="BF144" i="14"/>
  <c r="BG137" i="14"/>
  <c r="BA15" i="2"/>
  <c r="BE81" i="14"/>
  <c r="BI158" i="2"/>
  <c r="BE79" i="14"/>
  <c r="BF108" i="9"/>
  <c r="BI216" i="2"/>
  <c r="BE111" i="9"/>
  <c r="BE126" i="16"/>
  <c r="BI94" i="2"/>
  <c r="BB61" i="16"/>
  <c r="BB60" i="16"/>
  <c r="BD89" i="2" s="1"/>
  <c r="BD87" i="2" s="1"/>
  <c r="BB54" i="16"/>
  <c r="AW58" i="10"/>
  <c r="BA63" i="15"/>
  <c r="BA64" i="15" s="1"/>
  <c r="BA80" i="15"/>
  <c r="BC80" i="3"/>
  <c r="BC79" i="3" s="1"/>
  <c r="BC48" i="12"/>
  <c r="BA56" i="11"/>
  <c r="BB45" i="2"/>
  <c r="BB43" i="2" s="1"/>
  <c r="AZ60" i="10"/>
  <c r="BE225" i="2"/>
  <c r="BF225" i="2" s="1"/>
  <c r="BC259" i="9"/>
  <c r="BA116" i="3"/>
  <c r="BJ135" i="3"/>
  <c r="BF245" i="9"/>
  <c r="BF67" i="3"/>
  <c r="AZ57" i="11"/>
  <c r="AX9" i="1"/>
  <c r="AX7" i="1" s="1"/>
  <c r="BI41" i="8"/>
  <c r="BA28" i="1"/>
  <c r="BA15" i="1" s="1"/>
  <c r="BA93" i="1"/>
  <c r="BF64" i="1"/>
  <c r="BG140" i="16"/>
  <c r="BF142" i="16"/>
  <c r="BG133" i="16"/>
  <c r="BG141" i="16"/>
  <c r="BJ95" i="2"/>
  <c r="BD80" i="14"/>
  <c r="BH69" i="3"/>
  <c r="BH88" i="1"/>
  <c r="BD130" i="16"/>
  <c r="AX64" i="12"/>
  <c r="AX63" i="10"/>
  <c r="AX64" i="10" s="1"/>
  <c r="AX114" i="10"/>
  <c r="AX66" i="12"/>
  <c r="BE90" i="2"/>
  <c r="BF90" i="2" s="1"/>
  <c r="BC78" i="16"/>
  <c r="BD76" i="16"/>
  <c r="BD69" i="16"/>
  <c r="BA63" i="16"/>
  <c r="BA64" i="16" s="1"/>
  <c r="BA80" i="16"/>
  <c r="BC91" i="3"/>
  <c r="BD48" i="14"/>
  <c r="BH67" i="3"/>
  <c r="BD129" i="11"/>
  <c r="BH129" i="2"/>
  <c r="BD127" i="11"/>
  <c r="BB116" i="1"/>
  <c r="AZ66" i="9"/>
  <c r="BE47" i="15"/>
  <c r="BE48" i="15" s="1"/>
  <c r="BE49" i="15"/>
  <c r="BE50" i="15" s="1"/>
  <c r="BD46" i="16"/>
  <c r="BE37" i="16"/>
  <c r="BE45" i="16"/>
  <c r="BH88" i="2"/>
  <c r="BE44" i="16"/>
  <c r="BC92" i="3"/>
  <c r="BC25" i="3" s="1"/>
  <c r="BA96" i="16"/>
  <c r="BC15" i="12"/>
  <c r="BE142" i="2"/>
  <c r="BF142" i="2" s="1"/>
  <c r="BC17" i="12"/>
  <c r="BB58" i="13"/>
  <c r="BD124" i="12"/>
  <c r="BD276" i="9"/>
  <c r="BH257" i="2"/>
  <c r="BD95" i="9"/>
  <c r="BH215" i="2"/>
  <c r="BE85" i="9"/>
  <c r="BC96" i="9"/>
  <c r="BE246" i="2"/>
  <c r="BG47" i="11"/>
  <c r="BG48" i="11" s="1"/>
  <c r="BG49" i="11"/>
  <c r="BG50" i="11" s="1"/>
  <c r="BE146" i="2"/>
  <c r="BF147" i="2"/>
  <c r="BF146" i="2" s="1"/>
  <c r="BE76" i="13"/>
  <c r="AY8" i="3"/>
  <c r="BD202" i="2"/>
  <c r="BC29" i="9"/>
  <c r="BD21" i="9" s="1"/>
  <c r="BB29" i="15"/>
  <c r="BC21" i="15" s="1"/>
  <c r="BC78" i="8"/>
  <c r="AZ122" i="2"/>
  <c r="AZ111" i="2"/>
  <c r="BB133" i="10"/>
  <c r="BB140" i="15"/>
  <c r="BF21" i="12"/>
  <c r="BC109" i="14"/>
  <c r="BB69" i="9"/>
  <c r="BF141" i="13"/>
  <c r="BG133" i="13" s="1"/>
  <c r="BH13" i="14"/>
  <c r="BI5" i="14" s="1"/>
  <c r="BE109" i="9"/>
  <c r="BE110" i="9" s="1"/>
  <c r="BF96" i="1"/>
  <c r="BH89" i="1"/>
  <c r="BD146" i="16"/>
  <c r="AZ47" i="13"/>
  <c r="AZ49" i="13"/>
  <c r="BB145" i="2"/>
  <c r="BB144" i="2" s="1"/>
  <c r="AZ46" i="10"/>
  <c r="BE93" i="14"/>
  <c r="BF85" i="14" s="1"/>
  <c r="BE68" i="1"/>
  <c r="BF68" i="1" s="1"/>
  <c r="BC130" i="14"/>
  <c r="BF127" i="3"/>
  <c r="BC42" i="9"/>
  <c r="BB51" i="9"/>
  <c r="BD127" i="1"/>
  <c r="BB97" i="16"/>
  <c r="BD181" i="2"/>
  <c r="BB95" i="16"/>
  <c r="BE108" i="16"/>
  <c r="BE109" i="16"/>
  <c r="BH92" i="2"/>
  <c r="BE101" i="16"/>
  <c r="BD110" i="16"/>
  <c r="BB113" i="15"/>
  <c r="BD76" i="1" s="1"/>
  <c r="BD82" i="3"/>
  <c r="BB114" i="15"/>
  <c r="BB112" i="15"/>
  <c r="BE93" i="13"/>
  <c r="BF92" i="13" s="1"/>
  <c r="BC85" i="10"/>
  <c r="BD126" i="2"/>
  <c r="BD114" i="2" s="1"/>
  <c r="BB95" i="11"/>
  <c r="BB97" i="11"/>
  <c r="BB94" i="10"/>
  <c r="BH117" i="13"/>
  <c r="BK61" i="2"/>
  <c r="BH124" i="13"/>
  <c r="BH125" i="13" s="1"/>
  <c r="BG126" i="13"/>
  <c r="BF129" i="13"/>
  <c r="BJ151" i="2"/>
  <c r="BF127" i="13"/>
  <c r="AZ32" i="15"/>
  <c r="BB78" i="3"/>
  <c r="BB77" i="3" s="1"/>
  <c r="BE143" i="13"/>
  <c r="BI63" i="3" s="1"/>
  <c r="BF69" i="3"/>
  <c r="BD113" i="9"/>
  <c r="BD114" i="9"/>
  <c r="BH127" i="3"/>
  <c r="BE125" i="16"/>
  <c r="BF117" i="16" s="1"/>
  <c r="BA10" i="3"/>
  <c r="BG95" i="15"/>
  <c r="BG97" i="15"/>
  <c r="BK170" i="2"/>
  <c r="BF46" i="14"/>
  <c r="BG44" i="14"/>
  <c r="BG45" i="14"/>
  <c r="BJ66" i="2"/>
  <c r="BG37" i="14"/>
  <c r="BB81" i="15"/>
  <c r="BB79" i="15"/>
  <c r="BB62" i="15"/>
  <c r="BB56" i="15" s="1"/>
  <c r="BD169" i="2"/>
  <c r="BD168" i="2" s="1"/>
  <c r="BA59" i="9"/>
  <c r="BA53" i="9"/>
  <c r="BD17" i="13"/>
  <c r="BH153" i="2"/>
  <c r="BD15" i="13"/>
  <c r="BL138" i="12"/>
  <c r="BC77" i="11"/>
  <c r="BD76" i="11" s="1"/>
  <c r="BB23" i="2"/>
  <c r="BA115" i="2"/>
  <c r="BA135" i="2"/>
  <c r="BA133" i="2" s="1"/>
  <c r="BA109" i="12"/>
  <c r="BA109" i="10" s="1"/>
  <c r="BC98" i="12"/>
  <c r="BE45" i="1"/>
  <c r="BF45" i="1" s="1"/>
  <c r="BI137" i="12"/>
  <c r="BH144" i="12"/>
  <c r="BC257" i="9"/>
  <c r="BC249" i="9" s="1"/>
  <c r="BD110" i="15"/>
  <c r="BE109" i="15"/>
  <c r="BH81" i="2"/>
  <c r="BE101" i="15"/>
  <c r="BE108" i="15"/>
  <c r="BG244" i="9"/>
  <c r="BK255" i="2"/>
  <c r="BG246" i="9"/>
  <c r="BG247" i="9"/>
  <c r="BD236" i="2"/>
  <c r="BE118" i="3"/>
  <c r="BF128" i="3"/>
  <c r="BI58" i="1"/>
  <c r="BE130" i="13"/>
  <c r="BD141" i="2"/>
  <c r="BB145" i="12"/>
  <c r="BB143" i="12"/>
  <c r="BF46" i="9"/>
  <c r="BG37" i="9"/>
  <c r="BG44" i="9"/>
  <c r="BF47" i="9"/>
  <c r="BA10" i="1"/>
  <c r="BA83" i="9"/>
  <c r="BA67" i="9" s="1"/>
  <c r="BA43" i="2"/>
  <c r="BA23" i="2"/>
  <c r="BF69" i="14"/>
  <c r="BA95" i="10"/>
  <c r="BA96" i="10" s="1"/>
  <c r="BA82" i="15"/>
  <c r="BA66" i="15" s="1"/>
  <c r="BA58" i="15" s="1"/>
  <c r="BA65" i="15"/>
  <c r="BA57" i="15" s="1"/>
  <c r="BC74" i="1"/>
  <c r="BC73" i="1" s="1"/>
  <c r="BC130" i="11"/>
  <c r="BE38" i="1"/>
  <c r="BF38" i="1" s="1"/>
  <c r="BF16" i="14"/>
  <c r="BJ75" i="3"/>
  <c r="BC50" i="12"/>
  <c r="BC124" i="2"/>
  <c r="BC113" i="2"/>
  <c r="BD15" i="11"/>
  <c r="BH131" i="2"/>
  <c r="BD17" i="11"/>
  <c r="BE5" i="11"/>
  <c r="BC233" i="2"/>
  <c r="AY8" i="2"/>
  <c r="BC71" i="3"/>
  <c r="BC68" i="3" s="1"/>
  <c r="BC66" i="3" s="1"/>
  <c r="BA113" i="14"/>
  <c r="BA112" i="14"/>
  <c r="BA114" i="14"/>
  <c r="BA66" i="14" s="1"/>
  <c r="BA63" i="14"/>
  <c r="BA64" i="14" s="1"/>
  <c r="AZ326" i="9"/>
  <c r="BB131" i="1" s="1"/>
  <c r="AZ324" i="9"/>
  <c r="BB260" i="2"/>
  <c r="BG138" i="13"/>
  <c r="BG137" i="9"/>
  <c r="BE13" i="2"/>
  <c r="BF13" i="2" s="1"/>
  <c r="BF238" i="2"/>
  <c r="BB33" i="1"/>
  <c r="BB23" i="1"/>
  <c r="BG138" i="14"/>
  <c r="AY130" i="10"/>
  <c r="AY66" i="17"/>
  <c r="AY58" i="17" s="1"/>
  <c r="BE163" i="2"/>
  <c r="BF163" i="2" s="1"/>
  <c r="BC145" i="14"/>
  <c r="BC143" i="14"/>
  <c r="BE74" i="3" s="1"/>
  <c r="BF74" i="3" s="1"/>
  <c r="BI185" i="2"/>
  <c r="BE145" i="16"/>
  <c r="BE143" i="16"/>
  <c r="BI96" i="3" s="1"/>
  <c r="BH64" i="1"/>
  <c r="BD82" i="14"/>
  <c r="BJ81" i="3"/>
  <c r="BF96" i="15"/>
  <c r="BC53" i="16"/>
  <c r="BD50" i="14"/>
  <c r="BH62" i="1"/>
  <c r="BD114" i="13"/>
  <c r="BH60" i="3"/>
  <c r="BD113" i="13"/>
  <c r="BH56" i="1" s="1"/>
  <c r="BD112" i="13"/>
  <c r="AZ56" i="9"/>
  <c r="BB244" i="2"/>
  <c r="BB242" i="2" s="1"/>
  <c r="BF144" i="15"/>
  <c r="BG137" i="15"/>
  <c r="BF46" i="15"/>
  <c r="BG45" i="15"/>
  <c r="BG44" i="15"/>
  <c r="BG37" i="15"/>
  <c r="BD49" i="12"/>
  <c r="BD47" i="12"/>
  <c r="BD34" i="2"/>
  <c r="BE178" i="2"/>
  <c r="BC49" i="16"/>
  <c r="BC50" i="16" s="1"/>
  <c r="BC47" i="16"/>
  <c r="AY12" i="1"/>
  <c r="AY9" i="1" s="1"/>
  <c r="AY22" i="1"/>
  <c r="BC18" i="11"/>
  <c r="BD13" i="12"/>
  <c r="BD51" i="3"/>
  <c r="BB128" i="12"/>
  <c r="BB154" i="9"/>
  <c r="BA163" i="9"/>
  <c r="BI37" i="11"/>
  <c r="BI44" i="11"/>
  <c r="BI45" i="11"/>
  <c r="BH46" i="11"/>
  <c r="BD81" i="13"/>
  <c r="BH147" i="2"/>
  <c r="BD79" i="13"/>
  <c r="BD62" i="13"/>
  <c r="BD56" i="13" s="1"/>
  <c r="BC21" i="9"/>
  <c r="BG138" i="11"/>
  <c r="BG138" i="15"/>
  <c r="BE274" i="2"/>
  <c r="BF274" i="2" s="1"/>
  <c r="BC80" i="8"/>
  <c r="BA29" i="3"/>
  <c r="BA15" i="3" s="1"/>
  <c r="BA101" i="3"/>
  <c r="AX34" i="11"/>
  <c r="AX34" i="10" s="1"/>
  <c r="AX33" i="10"/>
  <c r="AZ32" i="1"/>
  <c r="AZ28" i="11"/>
  <c r="BD69" i="1"/>
  <c r="BB146" i="14"/>
  <c r="BB133" i="15"/>
  <c r="BD48" i="8"/>
  <c r="BD49" i="8" s="1"/>
  <c r="BD50" i="8"/>
  <c r="BF28" i="12"/>
  <c r="BG78" i="17"/>
  <c r="BH76" i="17"/>
  <c r="BH77" i="17" s="1"/>
  <c r="BK101" i="2"/>
  <c r="BH69" i="17"/>
  <c r="BG110" i="17"/>
  <c r="BH108" i="17"/>
  <c r="BH109" i="17" s="1"/>
  <c r="BH101" i="17"/>
  <c r="BK103" i="2"/>
  <c r="BH96" i="1"/>
  <c r="BF50" i="17"/>
  <c r="BE98" i="17"/>
  <c r="BI95" i="1"/>
  <c r="BI99" i="1"/>
  <c r="BE146" i="17"/>
  <c r="BI94" i="1"/>
  <c r="BE82" i="17"/>
  <c r="BG94" i="17"/>
  <c r="BH92" i="17"/>
  <c r="BH93" i="17" s="1"/>
  <c r="BH85" i="17"/>
  <c r="BK102" i="2"/>
  <c r="BG49" i="17"/>
  <c r="BG47" i="17"/>
  <c r="BF33" i="17"/>
  <c r="BJ189" i="2"/>
  <c r="BF31" i="17"/>
  <c r="BE96" i="17"/>
  <c r="BI103" i="3"/>
  <c r="BE32" i="17"/>
  <c r="BI100" i="3"/>
  <c r="BG142" i="17"/>
  <c r="BH140" i="17"/>
  <c r="BH141" i="17"/>
  <c r="BH133" i="17"/>
  <c r="BK106" i="2"/>
  <c r="BE80" i="17"/>
  <c r="BI102" i="3"/>
  <c r="BF81" i="17"/>
  <c r="BJ191" i="2"/>
  <c r="BF79" i="17"/>
  <c r="BF111" i="17"/>
  <c r="BJ193" i="2"/>
  <c r="BF48" i="17"/>
  <c r="BH28" i="17"/>
  <c r="BH29" i="17" s="1"/>
  <c r="BG30" i="17"/>
  <c r="BH21" i="17"/>
  <c r="BK99" i="2"/>
  <c r="BI107" i="3"/>
  <c r="BE34" i="17"/>
  <c r="BF97" i="17"/>
  <c r="BF95" i="17"/>
  <c r="BJ192" i="2"/>
  <c r="BF145" i="17"/>
  <c r="BF143" i="17"/>
  <c r="BJ196" i="2"/>
  <c r="BH46" i="17"/>
  <c r="BI45" i="17"/>
  <c r="BI44" i="17"/>
  <c r="BI37" i="17"/>
  <c r="BE113" i="17"/>
  <c r="BI104" i="3"/>
  <c r="BE114" i="17"/>
  <c r="BE112" i="17"/>
  <c r="BB78" i="9" l="1"/>
  <c r="BC76" i="9"/>
  <c r="BC69" i="9"/>
  <c r="BC83" i="9" s="1"/>
  <c r="BC67" i="9" s="1"/>
  <c r="BD94" i="9"/>
  <c r="BB101" i="12"/>
  <c r="BB53" i="12" s="1"/>
  <c r="BB60" i="12" s="1"/>
  <c r="BF92" i="14"/>
  <c r="BB37" i="13"/>
  <c r="BE76" i="8"/>
  <c r="BE77" i="8" s="1"/>
  <c r="BD39" i="1"/>
  <c r="BB146" i="11"/>
  <c r="BA218" i="9"/>
  <c r="BA223" i="9" s="1"/>
  <c r="BA225" i="9"/>
  <c r="BA224" i="9"/>
  <c r="BA16" i="16"/>
  <c r="BC97" i="3"/>
  <c r="BA31" i="13"/>
  <c r="BA32" i="13" s="1"/>
  <c r="BA33" i="13"/>
  <c r="BA34" i="13" s="1"/>
  <c r="BD86" i="3"/>
  <c r="BB16" i="15"/>
  <c r="AX272" i="2"/>
  <c r="AX271" i="2" s="1"/>
  <c r="AV34" i="8"/>
  <c r="AX136" i="1" s="1"/>
  <c r="AX135" i="1" s="1"/>
  <c r="AV32" i="8"/>
  <c r="BB310" i="9"/>
  <c r="BD259" i="2"/>
  <c r="BB308" i="9"/>
  <c r="BB227" i="9"/>
  <c r="BC14" i="16"/>
  <c r="BE96" i="2"/>
  <c r="BF96" i="2" s="1"/>
  <c r="BD5" i="16"/>
  <c r="BD12" i="16"/>
  <c r="BD13" i="16"/>
  <c r="BB97" i="3"/>
  <c r="BB88" i="3" s="1"/>
  <c r="AZ16" i="16"/>
  <c r="BC130" i="1"/>
  <c r="BC125" i="1" s="1"/>
  <c r="BA230" i="9"/>
  <c r="BD141" i="11"/>
  <c r="BE141" i="11" s="1"/>
  <c r="BE69" i="12"/>
  <c r="BC140" i="9"/>
  <c r="BC128" i="15"/>
  <c r="BE84" i="3"/>
  <c r="BF84" i="3" s="1"/>
  <c r="BA221" i="2"/>
  <c r="BA203" i="2"/>
  <c r="BA201" i="2" s="1"/>
  <c r="BC129" i="3"/>
  <c r="BA145" i="9"/>
  <c r="BH136" i="2"/>
  <c r="BD79" i="12"/>
  <c r="BD81" i="12"/>
  <c r="BI226" i="2"/>
  <c r="BI206" i="2" s="1"/>
  <c r="BB56" i="16"/>
  <c r="BF124" i="14"/>
  <c r="BF125" i="14" s="1"/>
  <c r="BF124" i="9"/>
  <c r="BD77" i="11"/>
  <c r="BE76" i="11" s="1"/>
  <c r="BF124" i="11"/>
  <c r="BA18" i="16"/>
  <c r="BC82" i="1"/>
  <c r="BD122" i="9"/>
  <c r="BC131" i="9"/>
  <c r="BC177" i="2"/>
  <c r="AW29" i="8"/>
  <c r="AW28" i="8"/>
  <c r="AW35" i="8"/>
  <c r="BB15" i="16"/>
  <c r="BB17" i="16"/>
  <c r="BD186" i="2"/>
  <c r="AZ18" i="16"/>
  <c r="BB82" i="1"/>
  <c r="BB81" i="1" s="1"/>
  <c r="BA220" i="9"/>
  <c r="BC254" i="2"/>
  <c r="BC79" i="12"/>
  <c r="BC81" i="12"/>
  <c r="BE136" i="2"/>
  <c r="BF136" i="2" s="1"/>
  <c r="BE149" i="9"/>
  <c r="BH219" i="2"/>
  <c r="BD158" i="9"/>
  <c r="BE157" i="9"/>
  <c r="BE156" i="9"/>
  <c r="BD159" i="9"/>
  <c r="AZ221" i="9"/>
  <c r="AZ222" i="9"/>
  <c r="BE273" i="9"/>
  <c r="BE265" i="9" s="1"/>
  <c r="BE76" i="12"/>
  <c r="BE77" i="12" s="1"/>
  <c r="BD208" i="2"/>
  <c r="BC258" i="9"/>
  <c r="BG140" i="13"/>
  <c r="BC21" i="13"/>
  <c r="BC28" i="13"/>
  <c r="BB30" i="13"/>
  <c r="BC29" i="13"/>
  <c r="BD21" i="13" s="1"/>
  <c r="AZ119" i="3"/>
  <c r="AZ134" i="3"/>
  <c r="AZ114" i="3" s="1"/>
  <c r="BH83" i="2"/>
  <c r="BD126" i="15"/>
  <c r="BB311" i="9"/>
  <c r="BB231" i="9" s="1"/>
  <c r="BB217" i="9"/>
  <c r="BB80" i="12"/>
  <c r="BD47" i="3"/>
  <c r="BD142" i="11"/>
  <c r="BH40" i="2"/>
  <c r="BE133" i="11"/>
  <c r="BE140" i="11"/>
  <c r="BB146" i="9"/>
  <c r="BD120" i="1" s="1"/>
  <c r="BB144" i="9"/>
  <c r="BD249" i="2"/>
  <c r="BD239" i="2" s="1"/>
  <c r="BC35" i="9"/>
  <c r="BD35" i="9"/>
  <c r="BF124" i="16"/>
  <c r="BF125" i="16" s="1"/>
  <c r="BC58" i="13"/>
  <c r="BA61" i="10"/>
  <c r="BD78" i="8"/>
  <c r="AZ5" i="17"/>
  <c r="BE130" i="3"/>
  <c r="BF130" i="3" s="1"/>
  <c r="BC161" i="9"/>
  <c r="BC162" i="9"/>
  <c r="BE121" i="1" s="1"/>
  <c r="BF121" i="1" s="1"/>
  <c r="BE78" i="1"/>
  <c r="BF78" i="1" s="1"/>
  <c r="BC130" i="15"/>
  <c r="BC239" i="2"/>
  <c r="BC234" i="2" s="1"/>
  <c r="BC307" i="9"/>
  <c r="BE228" i="2"/>
  <c r="BF228" i="2" s="1"/>
  <c r="BC297" i="9"/>
  <c r="BC311" i="9" s="1"/>
  <c r="BC306" i="9"/>
  <c r="BD304" i="9"/>
  <c r="BD305" i="9" s="1"/>
  <c r="BE304" i="9" s="1"/>
  <c r="AZ220" i="9"/>
  <c r="BB223" i="2"/>
  <c r="AZ226" i="9"/>
  <c r="BD44" i="1"/>
  <c r="BB82" i="12"/>
  <c r="BA139" i="3"/>
  <c r="BA309" i="9"/>
  <c r="BA228" i="9"/>
  <c r="BA229" i="9" s="1"/>
  <c r="BD125" i="15"/>
  <c r="BE117" i="15" s="1"/>
  <c r="BE85" i="2"/>
  <c r="BF85" i="2" s="1"/>
  <c r="BC14" i="15"/>
  <c r="BD12" i="15"/>
  <c r="BD13" i="15" s="1"/>
  <c r="BC13" i="15"/>
  <c r="BD5" i="15" s="1"/>
  <c r="BE130" i="2"/>
  <c r="BF130" i="2" s="1"/>
  <c r="BC143" i="11"/>
  <c r="BE41" i="3" s="1"/>
  <c r="BF41" i="3" s="1"/>
  <c r="BC145" i="11"/>
  <c r="BB125" i="1"/>
  <c r="BB110" i="1"/>
  <c r="BC133" i="9"/>
  <c r="AY12" i="10"/>
  <c r="AZ5" i="10" s="1"/>
  <c r="BA30" i="2"/>
  <c r="BA21" i="2" s="1"/>
  <c r="BA98" i="2"/>
  <c r="AZ120" i="2"/>
  <c r="AZ17" i="2" s="1"/>
  <c r="AZ188" i="2"/>
  <c r="AY17" i="2"/>
  <c r="AY7" i="2" s="1"/>
  <c r="AY110" i="2"/>
  <c r="AZ108" i="3"/>
  <c r="AZ99" i="3" s="1"/>
  <c r="AX16" i="17"/>
  <c r="AX15" i="10"/>
  <c r="AZ13" i="17"/>
  <c r="AZ13" i="10" s="1"/>
  <c r="AZ14" i="17"/>
  <c r="BB107" i="2"/>
  <c r="AZ12" i="10"/>
  <c r="AX18" i="17"/>
  <c r="AX18" i="10" s="1"/>
  <c r="AZ92" i="1"/>
  <c r="AZ91" i="1" s="1"/>
  <c r="AX17" i="10"/>
  <c r="BA197" i="2"/>
  <c r="AY17" i="17"/>
  <c r="AY15" i="17"/>
  <c r="AY14" i="10"/>
  <c r="AY91" i="1"/>
  <c r="AY21" i="1"/>
  <c r="AY8" i="1" s="1"/>
  <c r="AW16" i="10"/>
  <c r="AY31" i="3"/>
  <c r="BB37" i="10"/>
  <c r="BF93" i="12"/>
  <c r="BF94" i="13"/>
  <c r="BJ58" i="2"/>
  <c r="BC263" i="9"/>
  <c r="BC231" i="9" s="1"/>
  <c r="BC217" i="9"/>
  <c r="BC82" i="8"/>
  <c r="BE138" i="1" s="1"/>
  <c r="BF138" i="1" s="1"/>
  <c r="BC81" i="8"/>
  <c r="BE147" i="3"/>
  <c r="BF147" i="3" s="1"/>
  <c r="BH138" i="11"/>
  <c r="BD80" i="13"/>
  <c r="BD63" i="13"/>
  <c r="BD64" i="13" s="1"/>
  <c r="BH58" i="3"/>
  <c r="BE89" i="3"/>
  <c r="BC48" i="16"/>
  <c r="BD48" i="12"/>
  <c r="BH138" i="13"/>
  <c r="BH42" i="3"/>
  <c r="BD16" i="11"/>
  <c r="BG47" i="9"/>
  <c r="BK126" i="1"/>
  <c r="BF101" i="15"/>
  <c r="BF109" i="15"/>
  <c r="BF108" i="15"/>
  <c r="BI81" i="2"/>
  <c r="BE110" i="15"/>
  <c r="BD111" i="15"/>
  <c r="BH171" i="2"/>
  <c r="BM138" i="12"/>
  <c r="BD18" i="13"/>
  <c r="BD106" i="9"/>
  <c r="BH118" i="1"/>
  <c r="BK151" i="2"/>
  <c r="BG127" i="13"/>
  <c r="BG129" i="13"/>
  <c r="BD11" i="2"/>
  <c r="BB98" i="16"/>
  <c r="BD85" i="1"/>
  <c r="BD42" i="9"/>
  <c r="BC51" i="9"/>
  <c r="BB59" i="9"/>
  <c r="BB53" i="9"/>
  <c r="BF246" i="2"/>
  <c r="BE95" i="9"/>
  <c r="BI215" i="2"/>
  <c r="BF92" i="9"/>
  <c r="BF45" i="16"/>
  <c r="BF44" i="16"/>
  <c r="BE46" i="16"/>
  <c r="BF37" i="16"/>
  <c r="BI88" i="2"/>
  <c r="BD47" i="16"/>
  <c r="BH178" i="2"/>
  <c r="BD49" i="16"/>
  <c r="BD50" i="16" s="1"/>
  <c r="AZ58" i="9"/>
  <c r="AZ57" i="9"/>
  <c r="BH40" i="3"/>
  <c r="BD128" i="11"/>
  <c r="BD53" i="16"/>
  <c r="BD54" i="16" s="1"/>
  <c r="BE112" i="9"/>
  <c r="BI247" i="2"/>
  <c r="BF111" i="9"/>
  <c r="BJ216" i="2"/>
  <c r="BI64" i="1"/>
  <c r="BE82" i="14"/>
  <c r="BD129" i="9"/>
  <c r="BH128" i="3"/>
  <c r="AY114" i="10"/>
  <c r="AY66" i="12"/>
  <c r="BC60" i="11"/>
  <c r="BC61" i="11"/>
  <c r="BC54" i="11"/>
  <c r="BJ85" i="15"/>
  <c r="BJ93" i="15"/>
  <c r="BI94" i="15"/>
  <c r="BM80" i="2"/>
  <c r="BJ92" i="15"/>
  <c r="BD96" i="14"/>
  <c r="BH70" i="3"/>
  <c r="BB60" i="17"/>
  <c r="BD100" i="2" s="1"/>
  <c r="BB61" i="17"/>
  <c r="BG16" i="14"/>
  <c r="BK75" i="3"/>
  <c r="BE214" i="2"/>
  <c r="BC78" i="9"/>
  <c r="BC79" i="9"/>
  <c r="BE47" i="8"/>
  <c r="BC79" i="1"/>
  <c r="BC29" i="1" s="1"/>
  <c r="BA146" i="15"/>
  <c r="BA146" i="10" s="1"/>
  <c r="BA145" i="10"/>
  <c r="BJ25" i="9"/>
  <c r="BE53" i="1"/>
  <c r="BF54" i="1"/>
  <c r="BF53" i="1" s="1"/>
  <c r="BI257" i="2"/>
  <c r="BE276" i="9"/>
  <c r="BF38" i="3"/>
  <c r="BA326" i="9"/>
  <c r="BC131" i="1" s="1"/>
  <c r="BC111" i="1" s="1"/>
  <c r="BC260" i="2"/>
  <c r="BA324" i="9"/>
  <c r="BB80" i="11"/>
  <c r="BB63" i="11"/>
  <c r="BD36" i="3"/>
  <c r="BB79" i="10"/>
  <c r="BB80" i="10" s="1"/>
  <c r="BD61" i="15"/>
  <c r="BD60" i="15"/>
  <c r="BH78" i="2" s="1"/>
  <c r="BC81" i="15"/>
  <c r="BC79" i="15"/>
  <c r="BC62" i="15"/>
  <c r="BC56" i="15" s="1"/>
  <c r="BE169" i="2"/>
  <c r="BD74" i="9"/>
  <c r="BB61" i="12"/>
  <c r="BE110" i="11"/>
  <c r="BI37" i="2"/>
  <c r="BF109" i="11"/>
  <c r="BF101" i="11"/>
  <c r="BF108" i="11"/>
  <c r="BE181" i="2"/>
  <c r="BF181" i="2" s="1"/>
  <c r="BC97" i="16"/>
  <c r="BC95" i="16"/>
  <c r="AZ128" i="17"/>
  <c r="BB106" i="3"/>
  <c r="AZ63" i="17"/>
  <c r="AZ64" i="17" s="1"/>
  <c r="AZ127" i="10"/>
  <c r="AZ128" i="10" s="1"/>
  <c r="BD54" i="15"/>
  <c r="BF94" i="14"/>
  <c r="BJ69" i="2"/>
  <c r="BA49" i="13"/>
  <c r="BA47" i="13"/>
  <c r="BC145" i="2"/>
  <c r="BC144" i="2" s="1"/>
  <c r="BA46" i="10"/>
  <c r="BE113" i="13"/>
  <c r="BI56" i="1" s="1"/>
  <c r="BE112" i="13"/>
  <c r="BE114" i="13"/>
  <c r="BI60" i="3"/>
  <c r="BC128" i="12"/>
  <c r="BE51" i="3"/>
  <c r="BF51" i="3" s="1"/>
  <c r="BE15" i="11"/>
  <c r="BE17" i="11"/>
  <c r="BI131" i="2"/>
  <c r="BA57" i="11"/>
  <c r="BF126" i="14"/>
  <c r="BJ72" i="2"/>
  <c r="BG142" i="13"/>
  <c r="BK152" i="2" s="1"/>
  <c r="BK62" i="2"/>
  <c r="BC116" i="1"/>
  <c r="BA66" i="9"/>
  <c r="BC30" i="15"/>
  <c r="BE77" i="2"/>
  <c r="BD233" i="2"/>
  <c r="BF127" i="9"/>
  <c r="BJ217" i="2"/>
  <c r="BJ207" i="2" s="1"/>
  <c r="BE50" i="14"/>
  <c r="BI62" i="1"/>
  <c r="BE98" i="9"/>
  <c r="BI117" i="1" s="1"/>
  <c r="BE99" i="9"/>
  <c r="BF90" i="9"/>
  <c r="BE95" i="12"/>
  <c r="BE97" i="12"/>
  <c r="BI137" i="2"/>
  <c r="BH108" i="13"/>
  <c r="BK59" i="2"/>
  <c r="BH109" i="13"/>
  <c r="BG110" i="13"/>
  <c r="BH101" i="13"/>
  <c r="BF126" i="11"/>
  <c r="BJ39" i="2"/>
  <c r="BG76" i="14"/>
  <c r="BD28" i="9"/>
  <c r="AZ30" i="11"/>
  <c r="BB33" i="2"/>
  <c r="AZ28" i="10"/>
  <c r="BH146" i="2"/>
  <c r="BJ44" i="11"/>
  <c r="BJ37" i="11"/>
  <c r="BI46" i="11"/>
  <c r="BJ45" i="11"/>
  <c r="BB163" i="9"/>
  <c r="BC154" i="9"/>
  <c r="BD50" i="12"/>
  <c r="BF47" i="15"/>
  <c r="BF48" i="15" s="1"/>
  <c r="BF49" i="15"/>
  <c r="BF50" i="15" s="1"/>
  <c r="BC60" i="16"/>
  <c r="BE89" i="2" s="1"/>
  <c r="BC61" i="16"/>
  <c r="BI89" i="1"/>
  <c r="BE146" i="16"/>
  <c r="BE69" i="1"/>
  <c r="BF69" i="1" s="1"/>
  <c r="BC146" i="14"/>
  <c r="BB240" i="2"/>
  <c r="BB252" i="2"/>
  <c r="BC10" i="2"/>
  <c r="BD52" i="3"/>
  <c r="BA61" i="9"/>
  <c r="BB54" i="9"/>
  <c r="BA60" i="9"/>
  <c r="BA54" i="9"/>
  <c r="BD80" i="3"/>
  <c r="BD79" i="3" s="1"/>
  <c r="BB63" i="15"/>
  <c r="BB64" i="15" s="1"/>
  <c r="BB80" i="15"/>
  <c r="BF128" i="13"/>
  <c r="BJ62" i="3"/>
  <c r="BH126" i="13"/>
  <c r="BL61" i="2"/>
  <c r="BI124" i="13"/>
  <c r="BI117" i="13"/>
  <c r="BH182" i="2"/>
  <c r="BD111" i="16"/>
  <c r="BI92" i="2"/>
  <c r="BF101" i="16"/>
  <c r="BE110" i="16"/>
  <c r="BF109" i="16"/>
  <c r="BF108" i="16"/>
  <c r="AZ50" i="13"/>
  <c r="AZ50" i="10" s="1"/>
  <c r="BB52" i="1"/>
  <c r="BB51" i="1" s="1"/>
  <c r="AZ49" i="10"/>
  <c r="AZ29" i="11"/>
  <c r="AZ29" i="10" s="1"/>
  <c r="BC97" i="9"/>
  <c r="BE126" i="3"/>
  <c r="BC18" i="12"/>
  <c r="BE42" i="1"/>
  <c r="BB106" i="1"/>
  <c r="BB105" i="1" s="1"/>
  <c r="BB115" i="1"/>
  <c r="BB113" i="1" s="1"/>
  <c r="BC90" i="3"/>
  <c r="BC88" i="3" s="1"/>
  <c r="BH90" i="2"/>
  <c r="BD78" i="16"/>
  <c r="AX58" i="12"/>
  <c r="AX66" i="10"/>
  <c r="BJ41" i="8"/>
  <c r="BC262" i="9"/>
  <c r="BE256" i="2"/>
  <c r="BF256" i="2" s="1"/>
  <c r="BC260" i="9"/>
  <c r="BC54" i="16"/>
  <c r="BJ94" i="2"/>
  <c r="BF126" i="16"/>
  <c r="BF101" i="9"/>
  <c r="BI69" i="3"/>
  <c r="BE80" i="14"/>
  <c r="BI233" i="9"/>
  <c r="BI242" i="9"/>
  <c r="BM224" i="2"/>
  <c r="BJ240" i="9"/>
  <c r="BI243" i="9"/>
  <c r="BA26" i="3"/>
  <c r="BA46" i="3"/>
  <c r="BA44" i="3" s="1"/>
  <c r="BH59" i="3"/>
  <c r="BD96" i="13"/>
  <c r="BH121" i="9"/>
  <c r="BA129" i="17"/>
  <c r="BA127" i="17"/>
  <c r="BC195" i="2"/>
  <c r="BA62" i="17"/>
  <c r="BA56" i="17" s="1"/>
  <c r="BA126" i="10"/>
  <c r="BC53" i="9"/>
  <c r="BE45" i="8"/>
  <c r="BF37" i="8" s="1"/>
  <c r="AZ22" i="3"/>
  <c r="AX32" i="10"/>
  <c r="BA34" i="15"/>
  <c r="BC72" i="1"/>
  <c r="BB82" i="16"/>
  <c r="BD84" i="1"/>
  <c r="BB65" i="16"/>
  <c r="BB57" i="16" s="1"/>
  <c r="AX57" i="12"/>
  <c r="AX65" i="10"/>
  <c r="AX57" i="10" s="1"/>
  <c r="AZ58" i="11"/>
  <c r="BB323" i="9"/>
  <c r="BD229" i="2"/>
  <c r="BD209" i="2" s="1"/>
  <c r="BJ137" i="16"/>
  <c r="BI144" i="16"/>
  <c r="BC35" i="3"/>
  <c r="BC24" i="3"/>
  <c r="BB54" i="12"/>
  <c r="BD124" i="2"/>
  <c r="BD113" i="2"/>
  <c r="BD128" i="14"/>
  <c r="BH73" i="3"/>
  <c r="BB54" i="17"/>
  <c r="BA58" i="16"/>
  <c r="BD138" i="9"/>
  <c r="BC147" i="9"/>
  <c r="BB101" i="10"/>
  <c r="BB53" i="10" s="1"/>
  <c r="BB54" i="10" s="1"/>
  <c r="BD94" i="11"/>
  <c r="BH36" i="2"/>
  <c r="BF36" i="2"/>
  <c r="BE25" i="2"/>
  <c r="BF25" i="2" s="1"/>
  <c r="BB98" i="1"/>
  <c r="AZ130" i="17"/>
  <c r="AZ65" i="17"/>
  <c r="AZ57" i="17" s="1"/>
  <c r="AZ129" i="10"/>
  <c r="BB49" i="3"/>
  <c r="AZ113" i="12"/>
  <c r="AZ114" i="12"/>
  <c r="AZ112" i="12"/>
  <c r="AZ111" i="10"/>
  <c r="AZ112" i="10" s="1"/>
  <c r="AZ63" i="12"/>
  <c r="BF93" i="14"/>
  <c r="BG92" i="14" s="1"/>
  <c r="BF14" i="11"/>
  <c r="BJ41" i="2"/>
  <c r="BA66" i="11"/>
  <c r="BA82" i="10"/>
  <c r="BF51" i="2"/>
  <c r="BE95" i="13"/>
  <c r="BI148" i="2"/>
  <c r="BE97" i="13"/>
  <c r="BF85" i="13"/>
  <c r="BG141" i="13"/>
  <c r="BH133" i="13" s="1"/>
  <c r="BI45" i="3"/>
  <c r="BE32" i="12"/>
  <c r="BA122" i="2"/>
  <c r="BA111" i="2"/>
  <c r="BC29" i="15"/>
  <c r="BD28" i="15" s="1"/>
  <c r="BB33" i="9"/>
  <c r="BD123" i="3"/>
  <c r="BG37" i="12"/>
  <c r="BG44" i="12"/>
  <c r="BF46" i="12"/>
  <c r="BG45" i="12"/>
  <c r="BF125" i="9"/>
  <c r="BF126" i="9" s="1"/>
  <c r="BE69" i="11"/>
  <c r="BD78" i="11"/>
  <c r="BH35" i="2"/>
  <c r="BI67" i="3"/>
  <c r="BE48" i="14"/>
  <c r="BE108" i="1"/>
  <c r="BF118" i="1"/>
  <c r="BF108" i="1" s="1"/>
  <c r="BJ149" i="2"/>
  <c r="BF111" i="13"/>
  <c r="BG69" i="14"/>
  <c r="BF67" i="2"/>
  <c r="BH147" i="3"/>
  <c r="BH274" i="2"/>
  <c r="BD80" i="8"/>
  <c r="BE79" i="8"/>
  <c r="BF222" i="2"/>
  <c r="AZ31" i="1"/>
  <c r="BD82" i="13"/>
  <c r="BD65" i="13"/>
  <c r="BD57" i="13" s="1"/>
  <c r="BH54" i="1"/>
  <c r="BF178" i="2"/>
  <c r="BH138" i="14"/>
  <c r="BH137" i="9"/>
  <c r="AZ140" i="3"/>
  <c r="AZ325" i="9"/>
  <c r="BD18" i="11"/>
  <c r="BG45" i="9"/>
  <c r="BH44" i="9" s="1"/>
  <c r="BD49" i="1"/>
  <c r="BB146" i="12"/>
  <c r="BK135" i="3"/>
  <c r="BG245" i="9"/>
  <c r="BI144" i="12"/>
  <c r="BJ137" i="12"/>
  <c r="BD16" i="13"/>
  <c r="BH64" i="3"/>
  <c r="BD74" i="1"/>
  <c r="BD73" i="1" s="1"/>
  <c r="BB65" i="15"/>
  <c r="BB57" i="15" s="1"/>
  <c r="BB82" i="15"/>
  <c r="BB66" i="15" s="1"/>
  <c r="BG46" i="14"/>
  <c r="BH44" i="14"/>
  <c r="BH45" i="14"/>
  <c r="BK66" i="2"/>
  <c r="BH37" i="14"/>
  <c r="BK75" i="1"/>
  <c r="BG98" i="15"/>
  <c r="BB98" i="11"/>
  <c r="BB98" i="10" s="1"/>
  <c r="BD35" i="1"/>
  <c r="BD24" i="1" s="1"/>
  <c r="BD11" i="1" s="1"/>
  <c r="BB97" i="10"/>
  <c r="BB96" i="16"/>
  <c r="BD92" i="3"/>
  <c r="BD107" i="1"/>
  <c r="AZ48" i="13"/>
  <c r="BB56" i="3"/>
  <c r="BB55" i="3" s="1"/>
  <c r="AZ47" i="10"/>
  <c r="AZ48" i="10" s="1"/>
  <c r="AZ110" i="2"/>
  <c r="BH137" i="3"/>
  <c r="BH117" i="3" s="1"/>
  <c r="BD278" i="9"/>
  <c r="BH128" i="1" s="1"/>
  <c r="BD137" i="3"/>
  <c r="BD117" i="3" s="1"/>
  <c r="BD277" i="9"/>
  <c r="BC113" i="3"/>
  <c r="BD130" i="11"/>
  <c r="BH38" i="1"/>
  <c r="BD77" i="16"/>
  <c r="BE76" i="16" s="1"/>
  <c r="BJ185" i="2"/>
  <c r="BF145" i="16"/>
  <c r="BF143" i="16"/>
  <c r="BJ96" i="3" s="1"/>
  <c r="BA11" i="3"/>
  <c r="BD256" i="9"/>
  <c r="BF109" i="9"/>
  <c r="BH45" i="3"/>
  <c r="BH247" i="9"/>
  <c r="BH109" i="1"/>
  <c r="BH13" i="1" s="1"/>
  <c r="BF14" i="13"/>
  <c r="BG12" i="13"/>
  <c r="BG5" i="13"/>
  <c r="BJ63" i="2"/>
  <c r="BI59" i="1"/>
  <c r="BE146" i="13"/>
  <c r="BC77" i="9"/>
  <c r="BD108" i="14"/>
  <c r="BC110" i="14"/>
  <c r="BE70" i="2"/>
  <c r="BF70" i="2" s="1"/>
  <c r="BD101" i="14"/>
  <c r="BD53" i="14" s="1"/>
  <c r="BD109" i="14"/>
  <c r="BC166" i="2"/>
  <c r="BE205" i="2"/>
  <c r="BF205" i="2" s="1"/>
  <c r="BE36" i="1"/>
  <c r="BB115" i="3"/>
  <c r="BB10" i="3" s="1"/>
  <c r="BB124" i="3"/>
  <c r="BB63" i="16"/>
  <c r="BB64" i="16" s="1"/>
  <c r="BD91" i="3"/>
  <c r="BB80" i="16"/>
  <c r="BD133" i="3"/>
  <c r="BB197" i="9"/>
  <c r="BB321" i="9"/>
  <c r="BC313" i="9" s="1"/>
  <c r="BC327" i="9" s="1"/>
  <c r="BB82" i="11"/>
  <c r="BD34" i="1"/>
  <c r="BB65" i="11"/>
  <c r="BB81" i="10"/>
  <c r="BD76" i="15"/>
  <c r="BL26" i="9"/>
  <c r="BB108" i="12"/>
  <c r="BE101" i="11"/>
  <c r="BC95" i="11"/>
  <c r="BC97" i="11"/>
  <c r="BE126" i="2"/>
  <c r="BC94" i="10"/>
  <c r="BD92" i="16"/>
  <c r="BD96" i="12"/>
  <c r="BH48" i="3"/>
  <c r="BB135" i="2"/>
  <c r="BB133" i="2" s="1"/>
  <c r="BB115" i="2"/>
  <c r="BB116" i="3"/>
  <c r="BB11" i="3" s="1"/>
  <c r="BI159" i="2"/>
  <c r="BE97" i="14"/>
  <c r="BE95" i="14"/>
  <c r="BE48" i="1"/>
  <c r="BF48" i="1" s="1"/>
  <c r="BC130" i="12"/>
  <c r="BH73" i="2"/>
  <c r="BD142" i="14"/>
  <c r="AY7" i="1"/>
  <c r="BD140" i="12"/>
  <c r="AY16" i="3"/>
  <c r="AY112" i="3"/>
  <c r="BH137" i="13"/>
  <c r="BG144" i="13"/>
  <c r="BG145" i="13"/>
  <c r="BK59" i="1" s="1"/>
  <c r="BF93" i="13"/>
  <c r="BI162" i="2"/>
  <c r="BE127" i="14"/>
  <c r="BE129" i="14"/>
  <c r="BF117" i="14"/>
  <c r="BC244" i="2"/>
  <c r="BC242" i="2" s="1"/>
  <c r="BB112" i="14"/>
  <c r="BB113" i="14"/>
  <c r="BB114" i="14"/>
  <c r="BB66" i="14" s="1"/>
  <c r="BD71" i="3"/>
  <c r="BD68" i="3" s="1"/>
  <c r="BD66" i="3" s="1"/>
  <c r="BB63" i="14"/>
  <c r="BB64" i="14" s="1"/>
  <c r="BA34" i="3"/>
  <c r="BA33" i="3" s="1"/>
  <c r="AY32" i="11"/>
  <c r="AY31" i="10"/>
  <c r="BE49" i="12"/>
  <c r="BE47" i="12"/>
  <c r="BD42" i="8"/>
  <c r="BC51" i="8"/>
  <c r="BE126" i="9"/>
  <c r="BC81" i="11"/>
  <c r="BC62" i="11"/>
  <c r="BC79" i="11"/>
  <c r="BE125" i="2"/>
  <c r="BC78" i="10"/>
  <c r="BF35" i="2"/>
  <c r="BE24" i="2"/>
  <c r="BF24" i="2" s="1"/>
  <c r="BF85" i="12"/>
  <c r="BF125" i="11"/>
  <c r="BG117" i="11" s="1"/>
  <c r="BH17" i="14"/>
  <c r="BL164" i="2"/>
  <c r="BH15" i="14"/>
  <c r="BC93" i="10"/>
  <c r="BD85" i="10" s="1"/>
  <c r="BC30" i="9"/>
  <c r="BC32" i="9"/>
  <c r="BE243" i="2"/>
  <c r="BC34" i="9"/>
  <c r="BE114" i="1" s="1"/>
  <c r="BC194" i="9"/>
  <c r="BD192" i="9"/>
  <c r="BF30" i="12"/>
  <c r="BG28" i="12"/>
  <c r="BJ44" i="2"/>
  <c r="BG21" i="12"/>
  <c r="BH138" i="15"/>
  <c r="BH49" i="11"/>
  <c r="BH50" i="11" s="1"/>
  <c r="BH47" i="11"/>
  <c r="BH48" i="11" s="1"/>
  <c r="BH45" i="15"/>
  <c r="BH44" i="15"/>
  <c r="BH37" i="15"/>
  <c r="BG46" i="15"/>
  <c r="BH137" i="15"/>
  <c r="BG144" i="15"/>
  <c r="BB10" i="1"/>
  <c r="BF146" i="13"/>
  <c r="BB111" i="1"/>
  <c r="BB16" i="1" s="1"/>
  <c r="BB123" i="1"/>
  <c r="BC66" i="1"/>
  <c r="BC63" i="1" s="1"/>
  <c r="BC61" i="1" s="1"/>
  <c r="BA65" i="14"/>
  <c r="BA57" i="14" s="1"/>
  <c r="BF48" i="9"/>
  <c r="BF49" i="9" s="1"/>
  <c r="BF50" i="9"/>
  <c r="BE13" i="3"/>
  <c r="BF13" i="3" s="1"/>
  <c r="BF118" i="3"/>
  <c r="BA12" i="2"/>
  <c r="BA9" i="2" s="1"/>
  <c r="BA112" i="2"/>
  <c r="BC77" i="10"/>
  <c r="BD69" i="10" s="1"/>
  <c r="BF47" i="14"/>
  <c r="BF49" i="14"/>
  <c r="BJ156" i="2"/>
  <c r="BK81" i="3"/>
  <c r="BG96" i="15"/>
  <c r="BF130" i="13"/>
  <c r="BJ58" i="1"/>
  <c r="BB96" i="11"/>
  <c r="BD37" i="3"/>
  <c r="BB95" i="10"/>
  <c r="BB96" i="10" s="1"/>
  <c r="BB142" i="15"/>
  <c r="BD84" i="2"/>
  <c r="BD29" i="2" s="1"/>
  <c r="BB140" i="10"/>
  <c r="BB141" i="15"/>
  <c r="BB141" i="10" s="1"/>
  <c r="BE78" i="13"/>
  <c r="BI57" i="2"/>
  <c r="BE77" i="13"/>
  <c r="BE93" i="9"/>
  <c r="BF85" i="9" s="1"/>
  <c r="BD96" i="9"/>
  <c r="BH246" i="2"/>
  <c r="BH50" i="2"/>
  <c r="BD126" i="12"/>
  <c r="BD125" i="12"/>
  <c r="BE124" i="12" s="1"/>
  <c r="BE125" i="12" s="1"/>
  <c r="BC16" i="12"/>
  <c r="BE53" i="3"/>
  <c r="BF53" i="3" s="1"/>
  <c r="BE180" i="2"/>
  <c r="BC79" i="16"/>
  <c r="BC81" i="16"/>
  <c r="BC62" i="16"/>
  <c r="BH140" i="16"/>
  <c r="BG142" i="16"/>
  <c r="BH133" i="16"/>
  <c r="BK95" i="2"/>
  <c r="BE127" i="16"/>
  <c r="BE129" i="16"/>
  <c r="BI184" i="2"/>
  <c r="BG144" i="14"/>
  <c r="BH137" i="14"/>
  <c r="BL255" i="2"/>
  <c r="BH244" i="9"/>
  <c r="BH246" i="9"/>
  <c r="BH238" i="2"/>
  <c r="AY64" i="12"/>
  <c r="AY63" i="10"/>
  <c r="AY64" i="10" s="1"/>
  <c r="BA46" i="1"/>
  <c r="AY113" i="10"/>
  <c r="AY65" i="12"/>
  <c r="BI153" i="2"/>
  <c r="BE17" i="13"/>
  <c r="BE15" i="13"/>
  <c r="BL170" i="2"/>
  <c r="BH97" i="15"/>
  <c r="BH95" i="15"/>
  <c r="BH55" i="1"/>
  <c r="BD98" i="13"/>
  <c r="BH65" i="1"/>
  <c r="BD98" i="14"/>
  <c r="BB126" i="17"/>
  <c r="BC117" i="17"/>
  <c r="BC53" i="17" s="1"/>
  <c r="BC124" i="17"/>
  <c r="BD105" i="2"/>
  <c r="BD28" i="2" s="1"/>
  <c r="BB124" i="10"/>
  <c r="BC117" i="10" s="1"/>
  <c r="BG18" i="14"/>
  <c r="BD245" i="2"/>
  <c r="BD235" i="2" s="1"/>
  <c r="BD234" i="2" s="1"/>
  <c r="BB63" i="9"/>
  <c r="BB80" i="9"/>
  <c r="BB82" i="9"/>
  <c r="BC85" i="3"/>
  <c r="BA143" i="10"/>
  <c r="BA32" i="15"/>
  <c r="BC78" i="3"/>
  <c r="BE12" i="12"/>
  <c r="BD14" i="12"/>
  <c r="BH52" i="2"/>
  <c r="BE5" i="12"/>
  <c r="BD179" i="2"/>
  <c r="AZ25" i="1"/>
  <c r="AZ43" i="1"/>
  <c r="AZ41" i="1" s="1"/>
  <c r="BD83" i="8"/>
  <c r="BE74" i="8"/>
  <c r="BA64" i="11"/>
  <c r="BC45" i="2"/>
  <c r="BC43" i="2" s="1"/>
  <c r="BA60" i="10"/>
  <c r="BB56" i="11"/>
  <c r="BL73" i="9"/>
  <c r="BH68" i="1"/>
  <c r="BD130" i="14"/>
  <c r="BC83" i="1"/>
  <c r="BC81" i="1" s="1"/>
  <c r="BB83" i="9"/>
  <c r="BB67" i="9" s="1"/>
  <c r="BA111" i="12"/>
  <c r="BC138" i="2"/>
  <c r="BA110" i="10"/>
  <c r="BA62" i="12"/>
  <c r="BD111" i="11"/>
  <c r="BH127" i="2"/>
  <c r="BD93" i="11"/>
  <c r="BE92" i="11" s="1"/>
  <c r="BE93" i="11" s="1"/>
  <c r="BD98" i="12"/>
  <c r="BH45" i="1"/>
  <c r="BB118" i="2"/>
  <c r="BB15" i="2" s="1"/>
  <c r="BB190" i="2"/>
  <c r="BC113" i="15"/>
  <c r="BE76" i="1" s="1"/>
  <c r="BF76" i="1" s="1"/>
  <c r="BC112" i="15"/>
  <c r="BE82" i="3"/>
  <c r="BF82" i="3" s="1"/>
  <c r="BC114" i="15"/>
  <c r="AZ56" i="12"/>
  <c r="AZ62" i="10"/>
  <c r="AZ56" i="10" s="1"/>
  <c r="BB44" i="13"/>
  <c r="AZ12" i="3"/>
  <c r="AZ9" i="3" s="1"/>
  <c r="AZ23" i="3"/>
  <c r="BD141" i="14"/>
  <c r="BE133" i="14" s="1"/>
  <c r="BF13" i="11"/>
  <c r="BC33" i="1"/>
  <c r="BC23" i="1"/>
  <c r="BD133" i="12"/>
  <c r="BE141" i="2"/>
  <c r="BC145" i="12"/>
  <c r="BC143" i="12"/>
  <c r="BA54" i="10"/>
  <c r="BF143" i="13"/>
  <c r="BJ63" i="3" s="1"/>
  <c r="BC113" i="16"/>
  <c r="BE86" i="1" s="1"/>
  <c r="BF86" i="1" s="1"/>
  <c r="BE93" i="3"/>
  <c r="BF93" i="3" s="1"/>
  <c r="BC114" i="16"/>
  <c r="BC112" i="16"/>
  <c r="BA81" i="9"/>
  <c r="BC125" i="3"/>
  <c r="BA64" i="9"/>
  <c r="BA65" i="9" s="1"/>
  <c r="AY34" i="11"/>
  <c r="AY34" i="10" s="1"/>
  <c r="AY33" i="10"/>
  <c r="BA32" i="1"/>
  <c r="BD167" i="2"/>
  <c r="BB31" i="15"/>
  <c r="BB33" i="15"/>
  <c r="BD104" i="1"/>
  <c r="BI137" i="17"/>
  <c r="BH144" i="17"/>
  <c r="BE57" i="3"/>
  <c r="BF58" i="3"/>
  <c r="BF57" i="3" s="1"/>
  <c r="BO138" i="16"/>
  <c r="BI248" i="2"/>
  <c r="BI238" i="2" s="1"/>
  <c r="BI13" i="2" s="1"/>
  <c r="BE128" i="9"/>
  <c r="BE130" i="9"/>
  <c r="BI119" i="1" s="1"/>
  <c r="BI109" i="1" s="1"/>
  <c r="BI13" i="1" s="1"/>
  <c r="BD69" i="11"/>
  <c r="BD53" i="11" s="1"/>
  <c r="BH237" i="2"/>
  <c r="BF92" i="12"/>
  <c r="BE127" i="11"/>
  <c r="BI129" i="2"/>
  <c r="BE129" i="11"/>
  <c r="BI12" i="14"/>
  <c r="BI13" i="14" s="1"/>
  <c r="BF81" i="14"/>
  <c r="BJ158" i="2"/>
  <c r="BF79" i="14"/>
  <c r="BE202" i="2"/>
  <c r="BF212" i="2"/>
  <c r="BC198" i="9"/>
  <c r="BE124" i="1" s="1"/>
  <c r="BE253" i="2"/>
  <c r="BC196" i="9"/>
  <c r="BJ103" i="3"/>
  <c r="BF96" i="17"/>
  <c r="BG145" i="17"/>
  <c r="BK196" i="2"/>
  <c r="BG143" i="17"/>
  <c r="BJ100" i="3"/>
  <c r="BF32" i="17"/>
  <c r="BG48" i="17"/>
  <c r="BH110" i="17"/>
  <c r="BI108" i="17"/>
  <c r="BI109" i="17" s="1"/>
  <c r="BI101" i="17"/>
  <c r="BL103" i="2"/>
  <c r="BH49" i="17"/>
  <c r="BH47" i="17"/>
  <c r="BJ99" i="1"/>
  <c r="BF146" i="17"/>
  <c r="BF98" i="17"/>
  <c r="BJ95" i="1"/>
  <c r="BG50" i="17"/>
  <c r="BG111" i="17"/>
  <c r="BK193" i="2"/>
  <c r="BI28" i="17"/>
  <c r="BI29" i="17" s="1"/>
  <c r="BH30" i="17"/>
  <c r="BI21" i="17"/>
  <c r="BL99" i="2"/>
  <c r="BJ94" i="1"/>
  <c r="BF82" i="17"/>
  <c r="BI92" i="17"/>
  <c r="BI93" i="17" s="1"/>
  <c r="BH94" i="17"/>
  <c r="BL102" i="2"/>
  <c r="BI85" i="17"/>
  <c r="BI76" i="17"/>
  <c r="BI77" i="17" s="1"/>
  <c r="BH78" i="17"/>
  <c r="BI69" i="17"/>
  <c r="BL101" i="2"/>
  <c r="BI96" i="1"/>
  <c r="BJ107" i="3"/>
  <c r="BI46" i="17"/>
  <c r="BJ45" i="17"/>
  <c r="BJ44" i="17"/>
  <c r="BJ37" i="17"/>
  <c r="BG33" i="17"/>
  <c r="BK189" i="2"/>
  <c r="BG31" i="17"/>
  <c r="BF113" i="17"/>
  <c r="BF114" i="17"/>
  <c r="BF112" i="17"/>
  <c r="BJ104" i="3"/>
  <c r="BJ102" i="3"/>
  <c r="BF80" i="17"/>
  <c r="BH142" i="17"/>
  <c r="BI141" i="17"/>
  <c r="BI140" i="17"/>
  <c r="BI133" i="17"/>
  <c r="BL106" i="2"/>
  <c r="BF34" i="17"/>
  <c r="BG97" i="17"/>
  <c r="BG95" i="17"/>
  <c r="BK192" i="2"/>
  <c r="BG81" i="17"/>
  <c r="BG79" i="17"/>
  <c r="BK191" i="2"/>
  <c r="BG117" i="16" l="1"/>
  <c r="BG125" i="16"/>
  <c r="BH124" i="16" s="1"/>
  <c r="BG124" i="16"/>
  <c r="BG125" i="14"/>
  <c r="BG124" i="14"/>
  <c r="BG117" i="14"/>
  <c r="BE69" i="16"/>
  <c r="BD69" i="9"/>
  <c r="BE39" i="1"/>
  <c r="BF39" i="1" s="1"/>
  <c r="BC146" i="11"/>
  <c r="BB145" i="9"/>
  <c r="BD129" i="3"/>
  <c r="BB218" i="9"/>
  <c r="BB223" i="9" s="1"/>
  <c r="BB225" i="9"/>
  <c r="BB224" i="9"/>
  <c r="BE124" i="15"/>
  <c r="BI219" i="2"/>
  <c r="BE159" i="9"/>
  <c r="BF149" i="9"/>
  <c r="BF156" i="9"/>
  <c r="BF157" i="9" s="1"/>
  <c r="BE158" i="9"/>
  <c r="BC223" i="2"/>
  <c r="BC221" i="2" s="1"/>
  <c r="BA226" i="9"/>
  <c r="BC308" i="9"/>
  <c r="BC310" i="9"/>
  <c r="BE130" i="1" s="1"/>
  <c r="BE259" i="2"/>
  <c r="BF259" i="2" s="1"/>
  <c r="BA221" i="9"/>
  <c r="BA222" i="9"/>
  <c r="BC15" i="16"/>
  <c r="BC17" i="16"/>
  <c r="BE186" i="2"/>
  <c r="BF186" i="2" s="1"/>
  <c r="BI269" i="2"/>
  <c r="BC59" i="9"/>
  <c r="BA58" i="14"/>
  <c r="BD21" i="15"/>
  <c r="BE46" i="8"/>
  <c r="BD76" i="9"/>
  <c r="BD77" i="9" s="1"/>
  <c r="BE94" i="9"/>
  <c r="BC15" i="15"/>
  <c r="BE175" i="2"/>
  <c r="BF175" i="2" s="1"/>
  <c r="BC17" i="15"/>
  <c r="BC18" i="15" s="1"/>
  <c r="BE142" i="11"/>
  <c r="BI40" i="2"/>
  <c r="BF133" i="11"/>
  <c r="BF140" i="11"/>
  <c r="BE125" i="15"/>
  <c r="BD28" i="13"/>
  <c r="BD29" i="13" s="1"/>
  <c r="BC30" i="13"/>
  <c r="BE44" i="1"/>
  <c r="BF44" i="1" s="1"/>
  <c r="BC82" i="12"/>
  <c r="BB18" i="16"/>
  <c r="BD82" i="1"/>
  <c r="BE274" i="9"/>
  <c r="BH47" i="3"/>
  <c r="BD80" i="12"/>
  <c r="BC141" i="9"/>
  <c r="BE218" i="2"/>
  <c r="BC143" i="9"/>
  <c r="BE12" i="16"/>
  <c r="BD14" i="16"/>
  <c r="BE5" i="16"/>
  <c r="BH96" i="2"/>
  <c r="BE13" i="16"/>
  <c r="BF12" i="16" s="1"/>
  <c r="BB220" i="9"/>
  <c r="BD254" i="2"/>
  <c r="AX145" i="3"/>
  <c r="AX144" i="3" s="1"/>
  <c r="AV33" i="8"/>
  <c r="BF272" i="9"/>
  <c r="BH37" i="9"/>
  <c r="BE12" i="15"/>
  <c r="BD14" i="15"/>
  <c r="BH85" i="2"/>
  <c r="BE13" i="15"/>
  <c r="BE5" i="15"/>
  <c r="BD307" i="9"/>
  <c r="BD297" i="9"/>
  <c r="BD311" i="9" s="1"/>
  <c r="BH228" i="2"/>
  <c r="BD145" i="11"/>
  <c r="BD143" i="11"/>
  <c r="BH41" i="3" s="1"/>
  <c r="BH130" i="2"/>
  <c r="BB33" i="13"/>
  <c r="BB34" i="13" s="1"/>
  <c r="BB31" i="13"/>
  <c r="BB32" i="13" s="1"/>
  <c r="AW31" i="8"/>
  <c r="AW30" i="8"/>
  <c r="AY267" i="2"/>
  <c r="AY266" i="2" s="1"/>
  <c r="AX21" i="8"/>
  <c r="BD131" i="9"/>
  <c r="BE122" i="9"/>
  <c r="BD82" i="12"/>
  <c r="BH44" i="1"/>
  <c r="BD130" i="1"/>
  <c r="BD125" i="1" s="1"/>
  <c r="BB230" i="9"/>
  <c r="BE117" i="12"/>
  <c r="BD177" i="2"/>
  <c r="BC140" i="15"/>
  <c r="BD306" i="9"/>
  <c r="BC227" i="9"/>
  <c r="BG124" i="11"/>
  <c r="BG126" i="11" s="1"/>
  <c r="BG124" i="9"/>
  <c r="BF44" i="8"/>
  <c r="BA12" i="17"/>
  <c r="BA119" i="3"/>
  <c r="BA134" i="3"/>
  <c r="BA114" i="3" s="1"/>
  <c r="BB203" i="2"/>
  <c r="BB201" i="2" s="1"/>
  <c r="BB221" i="2"/>
  <c r="BD127" i="15"/>
  <c r="BH173" i="2"/>
  <c r="BD129" i="15"/>
  <c r="BE78" i="12"/>
  <c r="BF69" i="12"/>
  <c r="BF76" i="12"/>
  <c r="BF77" i="12"/>
  <c r="BI46" i="2"/>
  <c r="BD160" i="9"/>
  <c r="BH250" i="2"/>
  <c r="BC80" i="12"/>
  <c r="BE47" i="3"/>
  <c r="BF47" i="3" s="1"/>
  <c r="BB16" i="16"/>
  <c r="BD97" i="3"/>
  <c r="BB309" i="9"/>
  <c r="BB139" i="3"/>
  <c r="BB228" i="9"/>
  <c r="BB229" i="9" s="1"/>
  <c r="BC110" i="1"/>
  <c r="AZ21" i="1"/>
  <c r="BA120" i="2"/>
  <c r="BA188" i="2"/>
  <c r="AZ15" i="17"/>
  <c r="BB197" i="2"/>
  <c r="BB120" i="2" s="1"/>
  <c r="BB17" i="2" s="1"/>
  <c r="AZ17" i="17"/>
  <c r="AZ14" i="10"/>
  <c r="AX16" i="10"/>
  <c r="AZ31" i="3"/>
  <c r="AZ17" i="3" s="1"/>
  <c r="BA13" i="17"/>
  <c r="BA13" i="10" s="1"/>
  <c r="BA14" i="17"/>
  <c r="BB13" i="17"/>
  <c r="BB13" i="10" s="1"/>
  <c r="BC107" i="2"/>
  <c r="BB12" i="17"/>
  <c r="BA12" i="10"/>
  <c r="AY17" i="3"/>
  <c r="AY7" i="3" s="1"/>
  <c r="AY21" i="3"/>
  <c r="BA5" i="10"/>
  <c r="BA5" i="17"/>
  <c r="BA108" i="3"/>
  <c r="BA99" i="3" s="1"/>
  <c r="AY16" i="17"/>
  <c r="AY15" i="10"/>
  <c r="AY18" i="17"/>
  <c r="AY18" i="10" s="1"/>
  <c r="BA92" i="1"/>
  <c r="BA91" i="1" s="1"/>
  <c r="AY17" i="10"/>
  <c r="BB30" i="2"/>
  <c r="BB98" i="2"/>
  <c r="AY20" i="1"/>
  <c r="AX58" i="10"/>
  <c r="BE78" i="16"/>
  <c r="BI90" i="2"/>
  <c r="BE77" i="16"/>
  <c r="BK69" i="2"/>
  <c r="BG94" i="14"/>
  <c r="BH47" i="9"/>
  <c r="BI37" i="9"/>
  <c r="BI44" i="9"/>
  <c r="BH45" i="9"/>
  <c r="BH46" i="9" s="1"/>
  <c r="BE28" i="15"/>
  <c r="BD30" i="15"/>
  <c r="BH77" i="2"/>
  <c r="BC197" i="9"/>
  <c r="BE133" i="3"/>
  <c r="BI38" i="1"/>
  <c r="BE130" i="11"/>
  <c r="BF141" i="2"/>
  <c r="BA56" i="12"/>
  <c r="BA62" i="10"/>
  <c r="BA56" i="10" s="1"/>
  <c r="BM73" i="9"/>
  <c r="BD244" i="2"/>
  <c r="BD242" i="2" s="1"/>
  <c r="BL75" i="1"/>
  <c r="BH98" i="15"/>
  <c r="BL126" i="1"/>
  <c r="BC80" i="16"/>
  <c r="BE91" i="3"/>
  <c r="BC63" i="16"/>
  <c r="BC64" i="16" s="1"/>
  <c r="BJ67" i="3"/>
  <c r="BF48" i="14"/>
  <c r="BH144" i="15"/>
  <c r="BI137" i="15"/>
  <c r="BH18" i="14"/>
  <c r="BE42" i="8"/>
  <c r="BD51" i="8"/>
  <c r="BD66" i="1"/>
  <c r="BD63" i="1" s="1"/>
  <c r="BD61" i="1" s="1"/>
  <c r="BB65" i="14"/>
  <c r="BB57" i="14" s="1"/>
  <c r="BE98" i="14"/>
  <c r="BI65" i="1"/>
  <c r="BF126" i="2"/>
  <c r="BE114" i="2"/>
  <c r="BB57" i="11"/>
  <c r="BJ144" i="12"/>
  <c r="BK137" i="12"/>
  <c r="BI137" i="9"/>
  <c r="BH53" i="1"/>
  <c r="BF69" i="8"/>
  <c r="BD82" i="8"/>
  <c r="BH138" i="1" s="1"/>
  <c r="BD81" i="8"/>
  <c r="BI35" i="2"/>
  <c r="BE78" i="11"/>
  <c r="BG12" i="11"/>
  <c r="BG13" i="11" s="1"/>
  <c r="AZ66" i="12"/>
  <c r="AZ114" i="10"/>
  <c r="BD10" i="2"/>
  <c r="BC118" i="2"/>
  <c r="BC15" i="2" s="1"/>
  <c r="BC190" i="2"/>
  <c r="BC136" i="3"/>
  <c r="BC261" i="9"/>
  <c r="BC228" i="9"/>
  <c r="BC229" i="9" s="1"/>
  <c r="BK41" i="8"/>
  <c r="BF110" i="16"/>
  <c r="BJ92" i="2"/>
  <c r="BG109" i="16"/>
  <c r="BG108" i="16"/>
  <c r="BG101" i="16"/>
  <c r="BH129" i="13"/>
  <c r="BL151" i="2"/>
  <c r="BH127" i="13"/>
  <c r="BC213" i="2"/>
  <c r="BA62" i="9"/>
  <c r="BA21" i="10"/>
  <c r="BA28" i="11"/>
  <c r="BK39" i="2"/>
  <c r="BI109" i="13"/>
  <c r="BL59" i="2"/>
  <c r="BI108" i="13"/>
  <c r="BH110" i="13"/>
  <c r="BI101" i="13"/>
  <c r="BF98" i="9"/>
  <c r="BJ117" i="1" s="1"/>
  <c r="BG90" i="9"/>
  <c r="BF99" i="9"/>
  <c r="BF47" i="8"/>
  <c r="BI95" i="15"/>
  <c r="BM170" i="2"/>
  <c r="BI97" i="15"/>
  <c r="BJ215" i="2"/>
  <c r="BF95" i="9"/>
  <c r="BK58" i="1"/>
  <c r="BG130" i="13"/>
  <c r="BH108" i="1"/>
  <c r="BG85" i="13"/>
  <c r="BJ148" i="2"/>
  <c r="BF97" i="13"/>
  <c r="BF95" i="13"/>
  <c r="BF253" i="2"/>
  <c r="BF202" i="2"/>
  <c r="BF82" i="14"/>
  <c r="BJ64" i="1"/>
  <c r="BH142" i="2"/>
  <c r="BD17" i="12"/>
  <c r="BD15" i="12"/>
  <c r="BC61" i="17"/>
  <c r="BC60" i="17"/>
  <c r="BE100" i="2" s="1"/>
  <c r="BL135" i="3"/>
  <c r="BH245" i="9"/>
  <c r="BI137" i="14"/>
  <c r="BH144" i="14"/>
  <c r="BC142" i="15"/>
  <c r="BE84" i="2"/>
  <c r="BC140" i="10"/>
  <c r="BG47" i="15"/>
  <c r="BG48" i="15" s="1"/>
  <c r="BG49" i="15"/>
  <c r="BG50" i="15" s="1"/>
  <c r="BG30" i="12"/>
  <c r="BK44" i="2"/>
  <c r="BE130" i="14"/>
  <c r="BI68" i="1"/>
  <c r="BH163" i="2"/>
  <c r="BD145" i="14"/>
  <c r="BD143" i="14"/>
  <c r="BH74" i="3" s="1"/>
  <c r="BB12" i="2"/>
  <c r="BB9" i="2" s="1"/>
  <c r="BB112" i="2"/>
  <c r="BE35" i="1"/>
  <c r="BC98" i="11"/>
  <c r="BC97" i="10"/>
  <c r="BD33" i="1"/>
  <c r="BD23" i="1"/>
  <c r="BD90" i="3"/>
  <c r="BD88" i="3" s="1"/>
  <c r="BG14" i="13"/>
  <c r="BK63" i="2"/>
  <c r="BF65" i="2"/>
  <c r="BI36" i="2"/>
  <c r="BF85" i="11"/>
  <c r="BE94" i="11"/>
  <c r="BF92" i="11"/>
  <c r="BD61" i="11"/>
  <c r="BD60" i="11"/>
  <c r="BJ137" i="17"/>
  <c r="BI144" i="17"/>
  <c r="BB32" i="15"/>
  <c r="BD78" i="3"/>
  <c r="BB46" i="13"/>
  <c r="BD55" i="2"/>
  <c r="BD54" i="2" s="1"/>
  <c r="BB44" i="10"/>
  <c r="BB45" i="13"/>
  <c r="BB45" i="10" s="1"/>
  <c r="BE105" i="2"/>
  <c r="BC126" i="17"/>
  <c r="BC124" i="10"/>
  <c r="BK185" i="2"/>
  <c r="BG145" i="16"/>
  <c r="BG143" i="16"/>
  <c r="BK96" i="3" s="1"/>
  <c r="BE79" i="13"/>
  <c r="BI147" i="2"/>
  <c r="BE62" i="13"/>
  <c r="BE56" i="13" s="1"/>
  <c r="BE81" i="13"/>
  <c r="BD174" i="2"/>
  <c r="BD119" i="2" s="1"/>
  <c r="BB145" i="15"/>
  <c r="BB143" i="15"/>
  <c r="BB142" i="10"/>
  <c r="BC56" i="11"/>
  <c r="BE50" i="12"/>
  <c r="BM26" i="9"/>
  <c r="AZ8" i="1"/>
  <c r="BE65" i="2"/>
  <c r="BC61" i="9"/>
  <c r="BC60" i="9"/>
  <c r="BI121" i="9"/>
  <c r="BJ243" i="9"/>
  <c r="BN224" i="2"/>
  <c r="BI247" i="9"/>
  <c r="BK94" i="2"/>
  <c r="BG126" i="16"/>
  <c r="BH125" i="16"/>
  <c r="BD154" i="9"/>
  <c r="BC163" i="9"/>
  <c r="BH212" i="2"/>
  <c r="BD31" i="9"/>
  <c r="BG127" i="9"/>
  <c r="BK217" i="2"/>
  <c r="BK207" i="2" s="1"/>
  <c r="BA48" i="13"/>
  <c r="BC56" i="3"/>
  <c r="BC55" i="3" s="1"/>
  <c r="BA47" i="10"/>
  <c r="BA48" i="10" s="1"/>
  <c r="BB29" i="3"/>
  <c r="BB15" i="3" s="1"/>
  <c r="BB101" i="3"/>
  <c r="BD45" i="2"/>
  <c r="BD43" i="2" s="1"/>
  <c r="BB60" i="10"/>
  <c r="BC80" i="15"/>
  <c r="BC63" i="15"/>
  <c r="BC64" i="15" s="1"/>
  <c r="BE80" i="3"/>
  <c r="BC240" i="2"/>
  <c r="BC252" i="2"/>
  <c r="BC16" i="1"/>
  <c r="BJ247" i="2"/>
  <c r="BF112" i="9"/>
  <c r="BD51" i="9"/>
  <c r="BE42" i="9"/>
  <c r="BG109" i="15"/>
  <c r="BG101" i="15"/>
  <c r="BF110" i="15"/>
  <c r="BG108" i="15"/>
  <c r="BJ81" i="2"/>
  <c r="BE306" i="9"/>
  <c r="BI228" i="2"/>
  <c r="BE307" i="9"/>
  <c r="BC77" i="3"/>
  <c r="BA25" i="1"/>
  <c r="BA43" i="1"/>
  <c r="BA41" i="1" s="1"/>
  <c r="BL95" i="2"/>
  <c r="BH142" i="16"/>
  <c r="BE179" i="2"/>
  <c r="BE177" i="2" s="1"/>
  <c r="BF180" i="2"/>
  <c r="BF179" i="2" s="1"/>
  <c r="BF69" i="13"/>
  <c r="BF53" i="13" s="1"/>
  <c r="BF76" i="13"/>
  <c r="BF77" i="13" s="1"/>
  <c r="BI138" i="15"/>
  <c r="BE104" i="1"/>
  <c r="BF114" i="1"/>
  <c r="BC82" i="11"/>
  <c r="BC65" i="11"/>
  <c r="BE34" i="1"/>
  <c r="BC81" i="10"/>
  <c r="BE160" i="2"/>
  <c r="BC111" i="14"/>
  <c r="BC62" i="14"/>
  <c r="BC56" i="14" s="1"/>
  <c r="BI37" i="14"/>
  <c r="BI44" i="14"/>
  <c r="BL66" i="2"/>
  <c r="BH46" i="14"/>
  <c r="BI45" i="14"/>
  <c r="BF76" i="8"/>
  <c r="BH125" i="2"/>
  <c r="BD79" i="11"/>
  <c r="BD62" i="11"/>
  <c r="BD81" i="11"/>
  <c r="BE98" i="13"/>
  <c r="BI55" i="1"/>
  <c r="AZ64" i="12"/>
  <c r="AZ63" i="10"/>
  <c r="AZ64" i="10" s="1"/>
  <c r="BB46" i="1"/>
  <c r="AZ65" i="12"/>
  <c r="AZ113" i="10"/>
  <c r="AZ130" i="10"/>
  <c r="AZ66" i="17"/>
  <c r="AZ58" i="17" s="1"/>
  <c r="BB322" i="9"/>
  <c r="BC320" i="9"/>
  <c r="BC106" i="3"/>
  <c r="BA128" i="17"/>
  <c r="BA63" i="17"/>
  <c r="BA64" i="17" s="1"/>
  <c r="BA127" i="10"/>
  <c r="BA128" i="10" s="1"/>
  <c r="BA12" i="3"/>
  <c r="BA9" i="3" s="1"/>
  <c r="BA23" i="3"/>
  <c r="BJ184" i="2"/>
  <c r="BF129" i="16"/>
  <c r="BF127" i="16"/>
  <c r="BF42" i="1"/>
  <c r="BF126" i="3"/>
  <c r="BD112" i="16"/>
  <c r="BD114" i="16"/>
  <c r="BD113" i="16"/>
  <c r="BH86" i="1" s="1"/>
  <c r="BH93" i="3"/>
  <c r="BI126" i="13"/>
  <c r="BM61" i="2"/>
  <c r="BF89" i="2"/>
  <c r="BF87" i="2" s="1"/>
  <c r="BE87" i="2"/>
  <c r="BK44" i="11"/>
  <c r="BK37" i="11"/>
  <c r="BJ46" i="11"/>
  <c r="BK45" i="11"/>
  <c r="BB32" i="2"/>
  <c r="BB22" i="2"/>
  <c r="BB21" i="2" s="1"/>
  <c r="BA21" i="11"/>
  <c r="BK68" i="2"/>
  <c r="BG78" i="14"/>
  <c r="BK149" i="2"/>
  <c r="BG111" i="13"/>
  <c r="BG125" i="9"/>
  <c r="BH124" i="9" s="1"/>
  <c r="BJ248" i="2"/>
  <c r="BJ238" i="2" s="1"/>
  <c r="BJ13" i="2" s="1"/>
  <c r="BF128" i="9"/>
  <c r="BF130" i="9"/>
  <c r="BJ119" i="1" s="1"/>
  <c r="BJ109" i="1" s="1"/>
  <c r="BJ13" i="1" s="1"/>
  <c r="BF77" i="2"/>
  <c r="BA57" i="9"/>
  <c r="BA58" i="9"/>
  <c r="BK72" i="2"/>
  <c r="BH124" i="14"/>
  <c r="BG126" i="14"/>
  <c r="BH117" i="14"/>
  <c r="BH125" i="14"/>
  <c r="BA50" i="13"/>
  <c r="BA50" i="10" s="1"/>
  <c r="BA49" i="10"/>
  <c r="BC52" i="1"/>
  <c r="BC51" i="1" s="1"/>
  <c r="BG85" i="14"/>
  <c r="BE92" i="3"/>
  <c r="BF92" i="3" s="1"/>
  <c r="BC96" i="16"/>
  <c r="BC82" i="15"/>
  <c r="BC66" i="15" s="1"/>
  <c r="BC58" i="15" s="1"/>
  <c r="BC65" i="15"/>
  <c r="BC57" i="15" s="1"/>
  <c r="BE74" i="1"/>
  <c r="BE48" i="8"/>
  <c r="BE49" i="8" s="1"/>
  <c r="BE50" i="8"/>
  <c r="BC63" i="9"/>
  <c r="BC80" i="9"/>
  <c r="BE245" i="2"/>
  <c r="BC82" i="9"/>
  <c r="BH214" i="2"/>
  <c r="BH204" i="2" s="1"/>
  <c r="BD79" i="9"/>
  <c r="BC54" i="17"/>
  <c r="BD54" i="11"/>
  <c r="BH118" i="3"/>
  <c r="BG108" i="9"/>
  <c r="BI237" i="2"/>
  <c r="BE47" i="16"/>
  <c r="BE49" i="16"/>
  <c r="BE50" i="16" s="1"/>
  <c r="BI178" i="2"/>
  <c r="BF93" i="9"/>
  <c r="BG92" i="9" s="1"/>
  <c r="BE96" i="9"/>
  <c r="BI246" i="2"/>
  <c r="BK62" i="3"/>
  <c r="BG128" i="13"/>
  <c r="BD113" i="15"/>
  <c r="BH76" i="1" s="1"/>
  <c r="BH82" i="3"/>
  <c r="BD112" i="15"/>
  <c r="BD114" i="15"/>
  <c r="BG48" i="9"/>
  <c r="BG49" i="9" s="1"/>
  <c r="BG50" i="9"/>
  <c r="BH57" i="3"/>
  <c r="BI138" i="11"/>
  <c r="BE305" i="9"/>
  <c r="BF304" i="9" s="1"/>
  <c r="BG92" i="13"/>
  <c r="BC123" i="1"/>
  <c r="BF124" i="1"/>
  <c r="BM74" i="2"/>
  <c r="BJ12" i="14"/>
  <c r="BJ13" i="14" s="1"/>
  <c r="BJ5" i="14"/>
  <c r="BI14" i="14"/>
  <c r="BI40" i="3"/>
  <c r="BE128" i="11"/>
  <c r="BI128" i="3"/>
  <c r="BI118" i="3" s="1"/>
  <c r="BI13" i="3" s="1"/>
  <c r="BE129" i="9"/>
  <c r="BA31" i="1"/>
  <c r="BA21" i="1"/>
  <c r="BC115" i="3"/>
  <c r="BC124" i="3"/>
  <c r="BE52" i="3"/>
  <c r="BF52" i="3" s="1"/>
  <c r="BC10" i="1"/>
  <c r="BD93" i="10"/>
  <c r="BC115" i="2"/>
  <c r="BC135" i="2"/>
  <c r="BC133" i="2" s="1"/>
  <c r="BF74" i="8"/>
  <c r="BE83" i="8"/>
  <c r="AZ12" i="1"/>
  <c r="AZ9" i="1" s="1"/>
  <c r="AZ22" i="1"/>
  <c r="AZ20" i="1" s="1"/>
  <c r="BI52" i="2"/>
  <c r="BE14" i="12"/>
  <c r="BD116" i="1"/>
  <c r="BB66" i="9"/>
  <c r="BB129" i="17"/>
  <c r="BD195" i="2"/>
  <c r="BB127" i="17"/>
  <c r="BB62" i="17"/>
  <c r="BB56" i="17" s="1"/>
  <c r="BB126" i="10"/>
  <c r="BI64" i="3"/>
  <c r="BE16" i="13"/>
  <c r="BH13" i="2"/>
  <c r="BE130" i="16"/>
  <c r="BI88" i="1"/>
  <c r="BC56" i="16"/>
  <c r="BE126" i="12"/>
  <c r="BF117" i="12"/>
  <c r="BF124" i="12"/>
  <c r="BF125" i="12" s="1"/>
  <c r="BI50" i="2"/>
  <c r="BH126" i="3"/>
  <c r="BD97" i="9"/>
  <c r="BC133" i="15"/>
  <c r="BD25" i="3"/>
  <c r="BJ134" i="2"/>
  <c r="BF31" i="12"/>
  <c r="BF33" i="12"/>
  <c r="BF34" i="12" s="1"/>
  <c r="BH222" i="2"/>
  <c r="BD195" i="9"/>
  <c r="BD193" i="9"/>
  <c r="BE185" i="9" s="1"/>
  <c r="BE199" i="9" s="1"/>
  <c r="BE233" i="2"/>
  <c r="BF243" i="2"/>
  <c r="BL75" i="3"/>
  <c r="BH16" i="14"/>
  <c r="BE124" i="2"/>
  <c r="BF125" i="2"/>
  <c r="BF124" i="2" s="1"/>
  <c r="BE113" i="2"/>
  <c r="BA22" i="3"/>
  <c r="AY32" i="10"/>
  <c r="BA56" i="9"/>
  <c r="BE128" i="14"/>
  <c r="BI73" i="3"/>
  <c r="BG143" i="13"/>
  <c r="BK63" i="3" s="1"/>
  <c r="BE140" i="14"/>
  <c r="BD94" i="16"/>
  <c r="BE85" i="16"/>
  <c r="BH91" i="2"/>
  <c r="BH25" i="2" s="1"/>
  <c r="BD93" i="16"/>
  <c r="BE92" i="16" s="1"/>
  <c r="BC96" i="11"/>
  <c r="BE37" i="3"/>
  <c r="BC95" i="10"/>
  <c r="BC96" i="10" s="1"/>
  <c r="BD48" i="2"/>
  <c r="BD26" i="2" s="1"/>
  <c r="BB110" i="12"/>
  <c r="BB108" i="10"/>
  <c r="BC23" i="2"/>
  <c r="BE76" i="15"/>
  <c r="BE76" i="10" s="1"/>
  <c r="BD78" i="15"/>
  <c r="BH79" i="2"/>
  <c r="BH24" i="2" s="1"/>
  <c r="BB66" i="11"/>
  <c r="BB82" i="10"/>
  <c r="BF36" i="1"/>
  <c r="BD110" i="14"/>
  <c r="BE108" i="14"/>
  <c r="BE109" i="14" s="1"/>
  <c r="BH70" i="2"/>
  <c r="BE101" i="14"/>
  <c r="BE53" i="14" s="1"/>
  <c r="BG13" i="13"/>
  <c r="BH5" i="13" s="1"/>
  <c r="BD259" i="9"/>
  <c r="BH225" i="2"/>
  <c r="BH205" i="2" s="1"/>
  <c r="BD257" i="9"/>
  <c r="BE256" i="9" s="1"/>
  <c r="BJ89" i="1"/>
  <c r="BF146" i="16"/>
  <c r="AZ8" i="2"/>
  <c r="AZ7" i="2" s="1"/>
  <c r="BG49" i="14"/>
  <c r="BK156" i="2"/>
  <c r="BG47" i="14"/>
  <c r="AZ120" i="3"/>
  <c r="AZ132" i="3"/>
  <c r="BI138" i="14"/>
  <c r="BF177" i="2"/>
  <c r="BD66" i="13"/>
  <c r="BD58" i="13" s="1"/>
  <c r="BI147" i="3"/>
  <c r="BE80" i="8"/>
  <c r="BI274" i="2"/>
  <c r="BE78" i="8"/>
  <c r="BD76" i="10"/>
  <c r="BE77" i="11"/>
  <c r="BF69" i="11" s="1"/>
  <c r="BF53" i="11" s="1"/>
  <c r="BF49" i="12"/>
  <c r="BF47" i="12"/>
  <c r="BD113" i="3"/>
  <c r="BA58" i="11"/>
  <c r="BG5" i="11"/>
  <c r="BB46" i="3"/>
  <c r="BB44" i="3" s="1"/>
  <c r="BB26" i="3"/>
  <c r="BB28" i="1"/>
  <c r="BB15" i="1" s="1"/>
  <c r="BB93" i="1"/>
  <c r="BD92" i="10"/>
  <c r="BD95" i="11"/>
  <c r="BD97" i="11"/>
  <c r="BH126" i="2"/>
  <c r="BB109" i="12"/>
  <c r="BB109" i="10" s="1"/>
  <c r="BE138" i="9"/>
  <c r="BB324" i="9"/>
  <c r="BB326" i="9"/>
  <c r="BD131" i="1" s="1"/>
  <c r="BD260" i="2"/>
  <c r="BD83" i="1"/>
  <c r="BD81" i="1" s="1"/>
  <c r="BC71" i="1"/>
  <c r="BA130" i="17"/>
  <c r="BC98" i="1"/>
  <c r="BA65" i="17"/>
  <c r="BA57" i="17" s="1"/>
  <c r="BA129" i="10"/>
  <c r="BE127" i="1"/>
  <c r="BC230" i="9"/>
  <c r="BD81" i="16"/>
  <c r="BD79" i="16"/>
  <c r="BH180" i="2"/>
  <c r="BE53" i="16"/>
  <c r="BE54" i="16" s="1"/>
  <c r="BI182" i="2"/>
  <c r="BE111" i="16"/>
  <c r="BA29" i="11"/>
  <c r="BA29" i="10" s="1"/>
  <c r="BE98" i="12"/>
  <c r="BI45" i="1"/>
  <c r="BG117" i="9"/>
  <c r="BD29" i="15"/>
  <c r="BE21" i="15" s="1"/>
  <c r="BC33" i="15"/>
  <c r="BC31" i="15"/>
  <c r="BE167" i="2"/>
  <c r="BC115" i="1"/>
  <c r="BC113" i="1" s="1"/>
  <c r="BC106" i="1"/>
  <c r="BC105" i="1" s="1"/>
  <c r="BC103" i="1" s="1"/>
  <c r="BF129" i="14"/>
  <c r="BJ162" i="2"/>
  <c r="BF127" i="14"/>
  <c r="BE18" i="11"/>
  <c r="BG93" i="14"/>
  <c r="BH85" i="14" s="1"/>
  <c r="BF95" i="14"/>
  <c r="BJ159" i="2"/>
  <c r="BF97" i="14"/>
  <c r="BE85" i="1"/>
  <c r="BF85" i="1" s="1"/>
  <c r="BC98" i="16"/>
  <c r="BJ37" i="2"/>
  <c r="BG108" i="11"/>
  <c r="BG109" i="11"/>
  <c r="BG101" i="11"/>
  <c r="BF110" i="11"/>
  <c r="BE111" i="11"/>
  <c r="BI127" i="2"/>
  <c r="BE168" i="2"/>
  <c r="BF169" i="2"/>
  <c r="BF168" i="2" s="1"/>
  <c r="BD35" i="3"/>
  <c r="BD24" i="3"/>
  <c r="BF214" i="2"/>
  <c r="BE204" i="2"/>
  <c r="BF204" i="2" s="1"/>
  <c r="BB61" i="10"/>
  <c r="BK85" i="15"/>
  <c r="BK92" i="15"/>
  <c r="BJ94" i="15"/>
  <c r="BN80" i="2"/>
  <c r="BK93" i="15"/>
  <c r="BE34" i="2"/>
  <c r="BF110" i="9"/>
  <c r="BI127" i="3"/>
  <c r="BE113" i="9"/>
  <c r="BE114" i="9"/>
  <c r="BD60" i="16"/>
  <c r="BH89" i="2" s="1"/>
  <c r="BD61" i="16"/>
  <c r="BD48" i="16"/>
  <c r="BH89" i="3"/>
  <c r="BG37" i="16"/>
  <c r="BJ88" i="2"/>
  <c r="BF46" i="16"/>
  <c r="BG44" i="16"/>
  <c r="BG45" i="16"/>
  <c r="BB61" i="9"/>
  <c r="BC54" i="9"/>
  <c r="BB60" i="9"/>
  <c r="BE111" i="15"/>
  <c r="BI171" i="2"/>
  <c r="BG46" i="9"/>
  <c r="BG146" i="13"/>
  <c r="BC224" i="9"/>
  <c r="BC225" i="9"/>
  <c r="BC218" i="9"/>
  <c r="BC223" i="9" s="1"/>
  <c r="BF80" i="14"/>
  <c r="BJ69" i="3"/>
  <c r="BF94" i="12"/>
  <c r="BJ47" i="2"/>
  <c r="BG92" i="12"/>
  <c r="BG93" i="12" s="1"/>
  <c r="BG85" i="12"/>
  <c r="BB34" i="15"/>
  <c r="BD72" i="1"/>
  <c r="BE49" i="1"/>
  <c r="BC146" i="12"/>
  <c r="BD112" i="11"/>
  <c r="BD113" i="11"/>
  <c r="BD114" i="11"/>
  <c r="BH38" i="3"/>
  <c r="BA112" i="12"/>
  <c r="BA113" i="12"/>
  <c r="BA114" i="12"/>
  <c r="BC49" i="3"/>
  <c r="BA111" i="10"/>
  <c r="BA112" i="10" s="1"/>
  <c r="BA63" i="12"/>
  <c r="BE13" i="12"/>
  <c r="BA144" i="10"/>
  <c r="BC30" i="3"/>
  <c r="BB64" i="9"/>
  <c r="BB65" i="9" s="1"/>
  <c r="BD125" i="3"/>
  <c r="BB81" i="9"/>
  <c r="BC125" i="17"/>
  <c r="BC125" i="10" s="1"/>
  <c r="BL81" i="3"/>
  <c r="BH96" i="15"/>
  <c r="BE18" i="13"/>
  <c r="AY57" i="12"/>
  <c r="AY65" i="10"/>
  <c r="AY57" i="10" s="1"/>
  <c r="BI95" i="3"/>
  <c r="BE128" i="16"/>
  <c r="BH141" i="16"/>
  <c r="BI140" i="16" s="1"/>
  <c r="BC82" i="16"/>
  <c r="BC65" i="16"/>
  <c r="BC57" i="16" s="1"/>
  <c r="BE84" i="1"/>
  <c r="BD129" i="12"/>
  <c r="BH140" i="2"/>
  <c r="BD127" i="12"/>
  <c r="BC133" i="10"/>
  <c r="BC141" i="15"/>
  <c r="BC141" i="10" s="1"/>
  <c r="BF50" i="14"/>
  <c r="BJ62" i="1"/>
  <c r="BH46" i="15"/>
  <c r="BI45" i="15"/>
  <c r="BI44" i="15"/>
  <c r="BI37" i="15"/>
  <c r="BG29" i="12"/>
  <c r="BH21" i="12" s="1"/>
  <c r="BC33" i="9"/>
  <c r="BE123" i="3"/>
  <c r="BE36" i="3"/>
  <c r="BC80" i="11"/>
  <c r="BC63" i="11"/>
  <c r="BC79" i="10"/>
  <c r="BC80" i="10" s="1"/>
  <c r="BE48" i="12"/>
  <c r="BB58" i="14"/>
  <c r="BI137" i="13"/>
  <c r="BH144" i="13"/>
  <c r="BD142" i="12"/>
  <c r="BH51" i="2"/>
  <c r="BE140" i="12"/>
  <c r="BD141" i="12"/>
  <c r="BE133" i="12" s="1"/>
  <c r="BI70" i="3"/>
  <c r="BE96" i="14"/>
  <c r="BB122" i="3"/>
  <c r="BD60" i="14"/>
  <c r="BH67" i="2" s="1"/>
  <c r="BD61" i="14"/>
  <c r="BE54" i="14"/>
  <c r="BD54" i="14"/>
  <c r="BF17" i="13"/>
  <c r="BJ153" i="2"/>
  <c r="BF15" i="13"/>
  <c r="BB58" i="15"/>
  <c r="BD29" i="9"/>
  <c r="BE21" i="9" s="1"/>
  <c r="BE35" i="9" s="1"/>
  <c r="BF113" i="13"/>
  <c r="BJ56" i="1" s="1"/>
  <c r="BF114" i="13"/>
  <c r="BJ60" i="3"/>
  <c r="BF112" i="13"/>
  <c r="BH37" i="12"/>
  <c r="BH44" i="12"/>
  <c r="BH45" i="12"/>
  <c r="BG46" i="12"/>
  <c r="BE96" i="13"/>
  <c r="BI59" i="3"/>
  <c r="BF17" i="11"/>
  <c r="BJ131" i="2"/>
  <c r="BF15" i="11"/>
  <c r="BE85" i="11"/>
  <c r="BE53" i="11" s="1"/>
  <c r="BC10" i="3"/>
  <c r="BJ144" i="16"/>
  <c r="BK137" i="16"/>
  <c r="BB66" i="16"/>
  <c r="BB58" i="16" s="1"/>
  <c r="BI246" i="9"/>
  <c r="BM255" i="2"/>
  <c r="BI244" i="9"/>
  <c r="BJ241" i="9"/>
  <c r="BK240" i="9" s="1"/>
  <c r="BE254" i="2"/>
  <c r="BF254" i="2" s="1"/>
  <c r="BB103" i="1"/>
  <c r="BI125" i="13"/>
  <c r="BJ124" i="13" s="1"/>
  <c r="BB16" i="2"/>
  <c r="BB232" i="2"/>
  <c r="BI47" i="11"/>
  <c r="BI48" i="11" s="1"/>
  <c r="BI49" i="11"/>
  <c r="BI50" i="11" s="1"/>
  <c r="BB123" i="2"/>
  <c r="AZ31" i="11"/>
  <c r="AZ33" i="11"/>
  <c r="AZ30" i="10"/>
  <c r="BF129" i="11"/>
  <c r="BJ129" i="2"/>
  <c r="BF127" i="11"/>
  <c r="BE96" i="12"/>
  <c r="BI48" i="3"/>
  <c r="BD76" i="2"/>
  <c r="BH140" i="13"/>
  <c r="BH141" i="13" s="1"/>
  <c r="BE16" i="11"/>
  <c r="BI42" i="3"/>
  <c r="BD83" i="9"/>
  <c r="BE74" i="9"/>
  <c r="BB64" i="11"/>
  <c r="BA325" i="9"/>
  <c r="BA140" i="3"/>
  <c r="BE278" i="9"/>
  <c r="BI128" i="1" s="1"/>
  <c r="BE137" i="3"/>
  <c r="BI137" i="3"/>
  <c r="BE277" i="9"/>
  <c r="BK25" i="9"/>
  <c r="AY58" i="12"/>
  <c r="AY66" i="10"/>
  <c r="BG101" i="9"/>
  <c r="BE236" i="2"/>
  <c r="BF236" i="2" s="1"/>
  <c r="BN138" i="12"/>
  <c r="BI138" i="13"/>
  <c r="BF89" i="3"/>
  <c r="BG77" i="14"/>
  <c r="BH69" i="14" s="1"/>
  <c r="BD77" i="15"/>
  <c r="BD77" i="10" s="1"/>
  <c r="BK102" i="3"/>
  <c r="BG80" i="17"/>
  <c r="BK103" i="3"/>
  <c r="BG96" i="17"/>
  <c r="BK100" i="3"/>
  <c r="BG32" i="17"/>
  <c r="BG113" i="17"/>
  <c r="BG114" i="17"/>
  <c r="BG112" i="17"/>
  <c r="BK104" i="3"/>
  <c r="BH48" i="17"/>
  <c r="BH111" i="17"/>
  <c r="BL193" i="2"/>
  <c r="BK99" i="1"/>
  <c r="BG146" i="17"/>
  <c r="BK95" i="1"/>
  <c r="BG98" i="17"/>
  <c r="BI142" i="17"/>
  <c r="BJ140" i="17"/>
  <c r="BJ141" i="17"/>
  <c r="BM106" i="2"/>
  <c r="BJ133" i="17"/>
  <c r="BJ46" i="17"/>
  <c r="BK45" i="17"/>
  <c r="BK44" i="17"/>
  <c r="BK37" i="17"/>
  <c r="BH33" i="17"/>
  <c r="BH31" i="17"/>
  <c r="BL189" i="2"/>
  <c r="BH50" i="17"/>
  <c r="BJ96" i="1"/>
  <c r="BG34" i="17"/>
  <c r="BH81" i="17"/>
  <c r="BL191" i="2"/>
  <c r="BH79" i="17"/>
  <c r="BH97" i="17"/>
  <c r="BH95" i="17"/>
  <c r="BL192" i="2"/>
  <c r="BJ28" i="17"/>
  <c r="BJ29" i="17" s="1"/>
  <c r="BI30" i="17"/>
  <c r="BM99" i="2"/>
  <c r="BJ21" i="17"/>
  <c r="BI110" i="17"/>
  <c r="BJ108" i="17"/>
  <c r="BJ109" i="17" s="1"/>
  <c r="BJ101" i="17"/>
  <c r="BM103" i="2"/>
  <c r="BK107" i="3"/>
  <c r="BK94" i="1"/>
  <c r="BG82" i="17"/>
  <c r="BH145" i="17"/>
  <c r="BL196" i="2"/>
  <c r="BH143" i="17"/>
  <c r="BI49" i="17"/>
  <c r="BI47" i="17"/>
  <c r="BI78" i="17"/>
  <c r="BJ76" i="17"/>
  <c r="BJ77" i="17" s="1"/>
  <c r="BM101" i="2"/>
  <c r="BJ69" i="17"/>
  <c r="BI94" i="17"/>
  <c r="BJ92" i="17"/>
  <c r="BJ93" i="17" s="1"/>
  <c r="BM102" i="2"/>
  <c r="BJ85" i="17"/>
  <c r="BE76" i="9" l="1"/>
  <c r="BE77" i="9" s="1"/>
  <c r="BE69" i="9"/>
  <c r="BE59" i="9" s="1"/>
  <c r="BD78" i="9"/>
  <c r="BH92" i="14"/>
  <c r="BH130" i="3"/>
  <c r="BD161" i="9"/>
  <c r="BD162" i="9"/>
  <c r="BH121" i="1" s="1"/>
  <c r="BH84" i="3"/>
  <c r="BD128" i="15"/>
  <c r="AX29" i="8"/>
  <c r="AX28" i="8"/>
  <c r="AX35" i="8"/>
  <c r="BH39" i="1"/>
  <c r="BD146" i="11"/>
  <c r="BD308" i="9"/>
  <c r="BD310" i="9"/>
  <c r="BH130" i="1" s="1"/>
  <c r="BH259" i="2"/>
  <c r="BH175" i="2"/>
  <c r="BD17" i="15"/>
  <c r="BD18" i="15" s="1"/>
  <c r="BD15" i="15"/>
  <c r="BF14" i="16"/>
  <c r="BG5" i="16"/>
  <c r="BJ96" i="2"/>
  <c r="BE14" i="16"/>
  <c r="BF5" i="16"/>
  <c r="BI96" i="2"/>
  <c r="BF13" i="16"/>
  <c r="BG12" i="16" s="1"/>
  <c r="BD140" i="9"/>
  <c r="BD141" i="9"/>
  <c r="BE133" i="9" s="1"/>
  <c r="BI130" i="2"/>
  <c r="BE145" i="11"/>
  <c r="BE143" i="11"/>
  <c r="BI41" i="3" s="1"/>
  <c r="BC18" i="16"/>
  <c r="BE82" i="1"/>
  <c r="BF82" i="1" s="1"/>
  <c r="BF117" i="15"/>
  <c r="BF124" i="15"/>
  <c r="BI83" i="2"/>
  <c r="BE126" i="15"/>
  <c r="BF125" i="15"/>
  <c r="BH87" i="2"/>
  <c r="BG125" i="11"/>
  <c r="BH117" i="11" s="1"/>
  <c r="BE69" i="15"/>
  <c r="BE53" i="15" s="1"/>
  <c r="BE297" i="9"/>
  <c r="BE311" i="9" s="1"/>
  <c r="BH117" i="16"/>
  <c r="BC37" i="13"/>
  <c r="BB119" i="3"/>
  <c r="BB134" i="3"/>
  <c r="BB114" i="3" s="1"/>
  <c r="BE79" i="12"/>
  <c r="BE81" i="12"/>
  <c r="BI136" i="2"/>
  <c r="BD110" i="1"/>
  <c r="BI85" i="2"/>
  <c r="BF5" i="15"/>
  <c r="BF12" i="15"/>
  <c r="BF13" i="15"/>
  <c r="BE14" i="15"/>
  <c r="BC144" i="9"/>
  <c r="BC64" i="9" s="1"/>
  <c r="BC65" i="9" s="1"/>
  <c r="BC146" i="9"/>
  <c r="BE120" i="1" s="1"/>
  <c r="BE249" i="2"/>
  <c r="BC142" i="9"/>
  <c r="BF142" i="11"/>
  <c r="BJ40" i="2"/>
  <c r="BC16" i="16"/>
  <c r="BE97" i="3"/>
  <c r="BF97" i="3" s="1"/>
  <c r="BF130" i="1"/>
  <c r="BI250" i="2"/>
  <c r="BE160" i="9"/>
  <c r="BD223" i="2"/>
  <c r="BD221" i="2" s="1"/>
  <c r="BB226" i="9"/>
  <c r="BH78" i="1"/>
  <c r="BD130" i="15"/>
  <c r="BB221" i="9"/>
  <c r="BB222" i="9"/>
  <c r="BF122" i="9"/>
  <c r="BE131" i="9"/>
  <c r="BD133" i="9"/>
  <c r="BC33" i="13"/>
  <c r="BC34" i="13" s="1"/>
  <c r="BC31" i="13"/>
  <c r="BC32" i="13" s="1"/>
  <c r="BC139" i="3"/>
  <c r="BC119" i="3" s="1"/>
  <c r="BC309" i="9"/>
  <c r="BF141" i="11"/>
  <c r="BC101" i="12"/>
  <c r="BC53" i="12" s="1"/>
  <c r="BF45" i="8"/>
  <c r="BG37" i="8" s="1"/>
  <c r="BG126" i="9"/>
  <c r="BE29" i="15"/>
  <c r="BF21" i="15" s="1"/>
  <c r="BI45" i="9"/>
  <c r="BF78" i="12"/>
  <c r="BG69" i="12"/>
  <c r="BJ46" i="2"/>
  <c r="BG76" i="12"/>
  <c r="AW34" i="8"/>
  <c r="AY136" i="1" s="1"/>
  <c r="AY135" i="1" s="1"/>
  <c r="AY272" i="2"/>
  <c r="AY271" i="2" s="1"/>
  <c r="AW32" i="8"/>
  <c r="BF275" i="9"/>
  <c r="BJ226" i="2"/>
  <c r="BJ206" i="2" s="1"/>
  <c r="BG272" i="9"/>
  <c r="BF273" i="9"/>
  <c r="BF265" i="9"/>
  <c r="BF274" i="9"/>
  <c r="BD15" i="16"/>
  <c r="BD17" i="16"/>
  <c r="BH186" i="2"/>
  <c r="BE208" i="2"/>
  <c r="BF208" i="2" s="1"/>
  <c r="BF218" i="2"/>
  <c r="BD30" i="13"/>
  <c r="BE28" i="13"/>
  <c r="BE21" i="13"/>
  <c r="BE29" i="13"/>
  <c r="BE86" i="3"/>
  <c r="BF86" i="3" s="1"/>
  <c r="BC16" i="15"/>
  <c r="BF158" i="9"/>
  <c r="BG149" i="9"/>
  <c r="BG156" i="9"/>
  <c r="BF159" i="9"/>
  <c r="BJ219" i="2"/>
  <c r="BG157" i="9"/>
  <c r="BH156" i="9" s="1"/>
  <c r="AY16" i="10"/>
  <c r="BA31" i="3"/>
  <c r="BA17" i="3" s="1"/>
  <c r="BA17" i="2"/>
  <c r="BC5" i="17"/>
  <c r="BD107" i="2"/>
  <c r="BC12" i="17"/>
  <c r="BB14" i="17"/>
  <c r="BB12" i="10"/>
  <c r="BC5" i="10" s="1"/>
  <c r="BC197" i="2"/>
  <c r="BC120" i="2" s="1"/>
  <c r="BC17" i="2" s="1"/>
  <c r="BA15" i="17"/>
  <c r="BA17" i="17"/>
  <c r="BA14" i="10"/>
  <c r="BA110" i="2"/>
  <c r="AZ21" i="3"/>
  <c r="BB188" i="2"/>
  <c r="BC30" i="2"/>
  <c r="BC98" i="2"/>
  <c r="AZ18" i="17"/>
  <c r="AZ18" i="10" s="1"/>
  <c r="BB92" i="1"/>
  <c r="BB91" i="1" s="1"/>
  <c r="AZ17" i="10"/>
  <c r="BB5" i="10"/>
  <c r="BB5" i="17"/>
  <c r="BB108" i="3"/>
  <c r="BB99" i="3" s="1"/>
  <c r="AZ16" i="17"/>
  <c r="AZ15" i="10"/>
  <c r="BC37" i="10"/>
  <c r="AY58" i="10"/>
  <c r="BD117" i="17"/>
  <c r="BD53" i="17" s="1"/>
  <c r="BD54" i="17" s="1"/>
  <c r="BE61" i="11"/>
  <c r="BF54" i="11"/>
  <c r="BE60" i="11"/>
  <c r="BE54" i="11"/>
  <c r="BE259" i="9"/>
  <c r="BI225" i="2"/>
  <c r="BI205" i="2" s="1"/>
  <c r="BF307" i="9"/>
  <c r="BJ228" i="2"/>
  <c r="BI91" i="2"/>
  <c r="BI25" i="2" s="1"/>
  <c r="BE94" i="16"/>
  <c r="BE92" i="10"/>
  <c r="BE93" i="16"/>
  <c r="BE93" i="10" s="1"/>
  <c r="BL217" i="2"/>
  <c r="BL207" i="2" s="1"/>
  <c r="BH127" i="9"/>
  <c r="BK243" i="9"/>
  <c r="BL240" i="9"/>
  <c r="BO224" i="2"/>
  <c r="BK241" i="9"/>
  <c r="BI142" i="16"/>
  <c r="BM95" i="2"/>
  <c r="BI141" i="16"/>
  <c r="BJ140" i="16" s="1"/>
  <c r="BF60" i="11"/>
  <c r="BF61" i="11"/>
  <c r="BG95" i="9"/>
  <c r="BK215" i="2"/>
  <c r="BJ126" i="13"/>
  <c r="BN61" i="2"/>
  <c r="BK124" i="13"/>
  <c r="BF74" i="9"/>
  <c r="BB122" i="2"/>
  <c r="BB111" i="2"/>
  <c r="BI51" i="2"/>
  <c r="BE142" i="12"/>
  <c r="BJ45" i="15"/>
  <c r="BJ37" i="15"/>
  <c r="BI46" i="15"/>
  <c r="BJ44" i="15"/>
  <c r="BD124" i="3"/>
  <c r="BD115" i="3"/>
  <c r="BC226" i="9"/>
  <c r="BE223" i="2"/>
  <c r="BD213" i="2"/>
  <c r="BB62" i="9"/>
  <c r="BH84" i="1"/>
  <c r="BD82" i="16"/>
  <c r="BA130" i="10"/>
  <c r="BA66" i="17"/>
  <c r="BA58" i="17" s="1"/>
  <c r="BE60" i="15"/>
  <c r="BI78" i="2" s="1"/>
  <c r="BE61" i="15"/>
  <c r="BE54" i="15"/>
  <c r="BF233" i="2"/>
  <c r="BF78" i="8"/>
  <c r="BJ269" i="2"/>
  <c r="BF79" i="8"/>
  <c r="BE79" i="3"/>
  <c r="BF80" i="3"/>
  <c r="BF79" i="3" s="1"/>
  <c r="BE81" i="11"/>
  <c r="BE62" i="11"/>
  <c r="BI125" i="2"/>
  <c r="BE79" i="11"/>
  <c r="BH142" i="13"/>
  <c r="BI140" i="13"/>
  <c r="BI141" i="13"/>
  <c r="BI133" i="13"/>
  <c r="BL62" i="2"/>
  <c r="BO138" i="12"/>
  <c r="BM135" i="3"/>
  <c r="BI245" i="9"/>
  <c r="BH143" i="13"/>
  <c r="BL63" i="3" s="1"/>
  <c r="BE35" i="3"/>
  <c r="BF36" i="3"/>
  <c r="BE24" i="3"/>
  <c r="BH47" i="15"/>
  <c r="BH48" i="15" s="1"/>
  <c r="BH49" i="15"/>
  <c r="BH50" i="15" s="1"/>
  <c r="BA114" i="10"/>
  <c r="BA66" i="12"/>
  <c r="BF49" i="1"/>
  <c r="BJ95" i="15"/>
  <c r="BJ97" i="15"/>
  <c r="BN170" i="2"/>
  <c r="BK37" i="2"/>
  <c r="BH108" i="11"/>
  <c r="BG110" i="11"/>
  <c r="BH101" i="11"/>
  <c r="BF96" i="14"/>
  <c r="BJ70" i="3"/>
  <c r="BE113" i="16"/>
  <c r="BI86" i="1" s="1"/>
  <c r="BE114" i="16"/>
  <c r="BE112" i="16"/>
  <c r="BI93" i="3"/>
  <c r="BF127" i="1"/>
  <c r="BE125" i="1"/>
  <c r="BE107" i="1"/>
  <c r="BH37" i="3"/>
  <c r="BD96" i="11"/>
  <c r="BB12" i="3"/>
  <c r="BB9" i="3" s="1"/>
  <c r="BB23" i="3"/>
  <c r="BF48" i="12"/>
  <c r="BE82" i="8"/>
  <c r="BI138" i="1" s="1"/>
  <c r="BE81" i="8"/>
  <c r="BG50" i="14"/>
  <c r="BK62" i="1"/>
  <c r="BD249" i="9"/>
  <c r="BD258" i="9"/>
  <c r="BD111" i="14"/>
  <c r="BH160" i="2"/>
  <c r="BD62" i="14"/>
  <c r="BD56" i="14" s="1"/>
  <c r="BC101" i="10"/>
  <c r="BC53" i="10" s="1"/>
  <c r="BC108" i="12"/>
  <c r="BE142" i="14"/>
  <c r="BI73" i="2"/>
  <c r="BH253" i="2"/>
  <c r="BD196" i="9"/>
  <c r="BD198" i="9"/>
  <c r="BH124" i="1" s="1"/>
  <c r="BD106" i="3"/>
  <c r="BB128" i="17"/>
  <c r="BB63" i="17"/>
  <c r="BB64" i="17" s="1"/>
  <c r="BB127" i="10"/>
  <c r="BB128" i="10" s="1"/>
  <c r="BD106" i="1"/>
  <c r="BD105" i="1" s="1"/>
  <c r="BD115" i="1"/>
  <c r="BD113" i="1" s="1"/>
  <c r="BF5" i="12"/>
  <c r="BC122" i="3"/>
  <c r="BI17" i="14"/>
  <c r="BM164" i="2"/>
  <c r="BI15" i="14"/>
  <c r="BK58" i="2"/>
  <c r="BG94" i="13"/>
  <c r="BH13" i="3"/>
  <c r="BD80" i="9"/>
  <c r="BH245" i="2"/>
  <c r="BD82" i="9"/>
  <c r="BC56" i="9"/>
  <c r="BE244" i="2"/>
  <c r="BE73" i="1"/>
  <c r="BF74" i="1"/>
  <c r="BF73" i="1" s="1"/>
  <c r="BG127" i="14"/>
  <c r="BG129" i="14"/>
  <c r="BK162" i="2"/>
  <c r="BJ49" i="11"/>
  <c r="BJ50" i="11" s="1"/>
  <c r="BJ47" i="11"/>
  <c r="BJ48" i="11" s="1"/>
  <c r="BJ117" i="13"/>
  <c r="BJ95" i="3"/>
  <c r="BF128" i="16"/>
  <c r="BE229" i="2"/>
  <c r="BC323" i="9"/>
  <c r="BH34" i="1"/>
  <c r="BD65" i="11"/>
  <c r="BD82" i="11"/>
  <c r="BI46" i="14"/>
  <c r="BJ45" i="14"/>
  <c r="BM66" i="2"/>
  <c r="BJ37" i="14"/>
  <c r="BJ44" i="14"/>
  <c r="BC113" i="14"/>
  <c r="BE71" i="3"/>
  <c r="BC112" i="14"/>
  <c r="BC114" i="14"/>
  <c r="BC66" i="14" s="1"/>
  <c r="BC63" i="14"/>
  <c r="BC64" i="14" s="1"/>
  <c r="BC66" i="11"/>
  <c r="BC82" i="10"/>
  <c r="BF61" i="13"/>
  <c r="BF60" i="13"/>
  <c r="BJ56" i="2" s="1"/>
  <c r="BF54" i="13"/>
  <c r="BI133" i="16"/>
  <c r="BF305" i="9"/>
  <c r="BF306" i="9" s="1"/>
  <c r="BJ171" i="2"/>
  <c r="BF111" i="15"/>
  <c r="BH117" i="9"/>
  <c r="BE28" i="9"/>
  <c r="BD32" i="9"/>
  <c r="BH243" i="2"/>
  <c r="BD34" i="9"/>
  <c r="BH114" i="1" s="1"/>
  <c r="BJ233" i="9"/>
  <c r="BJ121" i="9"/>
  <c r="BI54" i="1"/>
  <c r="BE82" i="13"/>
  <c r="BE66" i="13" s="1"/>
  <c r="BE58" i="13" s="1"/>
  <c r="BE65" i="13"/>
  <c r="BE57" i="13" s="1"/>
  <c r="BF105" i="2"/>
  <c r="BE28" i="2"/>
  <c r="BF28" i="2" s="1"/>
  <c r="BB49" i="13"/>
  <c r="BB47" i="13"/>
  <c r="BD145" i="2"/>
  <c r="BD144" i="2" s="1"/>
  <c r="BB46" i="10"/>
  <c r="BJ36" i="2"/>
  <c r="BF94" i="11"/>
  <c r="BH13" i="13"/>
  <c r="BH12" i="13"/>
  <c r="BH69" i="1"/>
  <c r="BD146" i="14"/>
  <c r="BH28" i="12"/>
  <c r="BD133" i="10"/>
  <c r="BD140" i="15"/>
  <c r="BG85" i="9"/>
  <c r="BG99" i="9" s="1"/>
  <c r="BI98" i="15"/>
  <c r="BM75" i="1"/>
  <c r="BH90" i="9"/>
  <c r="BI110" i="13"/>
  <c r="BM59" i="2"/>
  <c r="BJ109" i="13"/>
  <c r="BJ108" i="13"/>
  <c r="BJ101" i="13"/>
  <c r="BC203" i="2"/>
  <c r="BC201" i="2" s="1"/>
  <c r="BC211" i="2"/>
  <c r="BF111" i="16"/>
  <c r="BJ182" i="2"/>
  <c r="BF76" i="11"/>
  <c r="BE11" i="2"/>
  <c r="BF11" i="2" s="1"/>
  <c r="BF114" i="2"/>
  <c r="BD33" i="15"/>
  <c r="BH167" i="2"/>
  <c r="BD31" i="15"/>
  <c r="BI46" i="9"/>
  <c r="BJ44" i="9"/>
  <c r="BJ37" i="9"/>
  <c r="BI47" i="9"/>
  <c r="BH48" i="9"/>
  <c r="BH49" i="9" s="1"/>
  <c r="BH50" i="9"/>
  <c r="BH93" i="14"/>
  <c r="BI85" i="14" s="1"/>
  <c r="BG93" i="13"/>
  <c r="BF130" i="11"/>
  <c r="BJ38" i="1"/>
  <c r="BM126" i="1"/>
  <c r="BC64" i="11"/>
  <c r="BE113" i="3"/>
  <c r="BF123" i="3"/>
  <c r="BE114" i="15"/>
  <c r="BE112" i="15"/>
  <c r="BE113" i="15"/>
  <c r="BI76" i="1" s="1"/>
  <c r="BI82" i="3"/>
  <c r="BH37" i="16"/>
  <c r="BG46" i="16"/>
  <c r="BH45" i="16"/>
  <c r="BK88" i="2"/>
  <c r="BH44" i="16"/>
  <c r="BF98" i="14"/>
  <c r="BJ65" i="1"/>
  <c r="BG48" i="14"/>
  <c r="BK67" i="3"/>
  <c r="BC61" i="12"/>
  <c r="BC61" i="10" s="1"/>
  <c r="BC60" i="12"/>
  <c r="BC54" i="12"/>
  <c r="BH181" i="2"/>
  <c r="BD97" i="16"/>
  <c r="BD65" i="16" s="1"/>
  <c r="BD57" i="16" s="1"/>
  <c r="BD95" i="16"/>
  <c r="BF69" i="9"/>
  <c r="BE78" i="9"/>
  <c r="BI214" i="2"/>
  <c r="BI204" i="2" s="1"/>
  <c r="BE79" i="9"/>
  <c r="BF76" i="9"/>
  <c r="BL37" i="11"/>
  <c r="BL44" i="11"/>
  <c r="BK46" i="11"/>
  <c r="BL45" i="11"/>
  <c r="BI129" i="13"/>
  <c r="BM151" i="2"/>
  <c r="BI127" i="13"/>
  <c r="BB43" i="1"/>
  <c r="BB41" i="1" s="1"/>
  <c r="BB25" i="1"/>
  <c r="BH36" i="3"/>
  <c r="BD80" i="11"/>
  <c r="BD63" i="11"/>
  <c r="BL156" i="2"/>
  <c r="BH49" i="14"/>
  <c r="BH47" i="14"/>
  <c r="BE33" i="1"/>
  <c r="BF34" i="1"/>
  <c r="BE23" i="1"/>
  <c r="BJ127" i="3"/>
  <c r="BF114" i="9"/>
  <c r="BF113" i="9"/>
  <c r="BI117" i="16"/>
  <c r="BH126" i="16"/>
  <c r="BL94" i="2"/>
  <c r="BI124" i="16"/>
  <c r="BI125" i="16"/>
  <c r="BN26" i="9"/>
  <c r="BI146" i="2"/>
  <c r="BH34" i="2"/>
  <c r="BF84" i="2"/>
  <c r="BF76" i="2" s="1"/>
  <c r="BE29" i="2"/>
  <c r="BF29" i="2" s="1"/>
  <c r="BD18" i="12"/>
  <c r="BH42" i="1"/>
  <c r="BM81" i="3"/>
  <c r="BI96" i="15"/>
  <c r="BL41" i="8"/>
  <c r="BB56" i="9"/>
  <c r="BN73" i="9"/>
  <c r="BI77" i="2"/>
  <c r="BE30" i="15"/>
  <c r="BF28" i="15"/>
  <c r="BL69" i="2"/>
  <c r="BH94" i="14"/>
  <c r="BF77" i="8"/>
  <c r="BG69" i="8" s="1"/>
  <c r="BL25" i="9"/>
  <c r="BF137" i="3"/>
  <c r="BE117" i="3"/>
  <c r="BF117" i="3" s="1"/>
  <c r="BJ40" i="3"/>
  <c r="BF128" i="11"/>
  <c r="AZ34" i="11"/>
  <c r="AZ34" i="10" s="1"/>
  <c r="AZ33" i="10"/>
  <c r="BB32" i="1"/>
  <c r="BC220" i="9"/>
  <c r="BK144" i="16"/>
  <c r="BL137" i="16"/>
  <c r="BE141" i="12"/>
  <c r="BJ138" i="13"/>
  <c r="BB34" i="3"/>
  <c r="BB33" i="3" s="1"/>
  <c r="AZ32" i="11"/>
  <c r="AZ31" i="10"/>
  <c r="BJ42" i="3"/>
  <c r="BF16" i="11"/>
  <c r="BI44" i="12"/>
  <c r="BH46" i="12"/>
  <c r="BI37" i="12"/>
  <c r="BI45" i="12"/>
  <c r="BF16" i="13"/>
  <c r="BJ64" i="3"/>
  <c r="BH141" i="2"/>
  <c r="BD145" i="12"/>
  <c r="BD143" i="12"/>
  <c r="BJ137" i="13"/>
  <c r="BI144" i="13"/>
  <c r="BD128" i="12"/>
  <c r="BH51" i="3"/>
  <c r="BE83" i="1"/>
  <c r="BE81" i="1" s="1"/>
  <c r="BF84" i="1"/>
  <c r="BF83" i="1" s="1"/>
  <c r="BF81" i="1" s="1"/>
  <c r="BA64" i="12"/>
  <c r="BA63" i="10"/>
  <c r="BA64" i="10" s="1"/>
  <c r="BC46" i="1"/>
  <c r="BA65" i="12"/>
  <c r="BA113" i="10"/>
  <c r="BJ137" i="2"/>
  <c r="BF95" i="12"/>
  <c r="BF97" i="12"/>
  <c r="BI117" i="3"/>
  <c r="BF34" i="2"/>
  <c r="BO80" i="2"/>
  <c r="BL92" i="15"/>
  <c r="BL93" i="15"/>
  <c r="BL85" i="15"/>
  <c r="BK94" i="15"/>
  <c r="BD10" i="3"/>
  <c r="BJ127" i="2"/>
  <c r="BF111" i="11"/>
  <c r="BF128" i="14"/>
  <c r="BJ73" i="3"/>
  <c r="BF167" i="2"/>
  <c r="BH91" i="3"/>
  <c r="BD63" i="16"/>
  <c r="BD80" i="16"/>
  <c r="BC28" i="1"/>
  <c r="BC15" i="1" s="1"/>
  <c r="BC93" i="1"/>
  <c r="BD240" i="2"/>
  <c r="BD232" i="2" s="1"/>
  <c r="BD252" i="2"/>
  <c r="BD94" i="10"/>
  <c r="BE85" i="10"/>
  <c r="BF50" i="12"/>
  <c r="BJ138" i="14"/>
  <c r="BE257" i="9"/>
  <c r="BE258" i="9" s="1"/>
  <c r="BD260" i="9"/>
  <c r="BD262" i="9"/>
  <c r="BH256" i="2"/>
  <c r="BD227" i="9"/>
  <c r="BE60" i="14"/>
  <c r="BI67" i="2" s="1"/>
  <c r="BI65" i="2" s="1"/>
  <c r="BE61" i="14"/>
  <c r="BB58" i="11"/>
  <c r="BD81" i="15"/>
  <c r="BH169" i="2"/>
  <c r="BH113" i="2" s="1"/>
  <c r="BD79" i="15"/>
  <c r="BD62" i="15"/>
  <c r="BD56" i="15" s="1"/>
  <c r="BC109" i="12"/>
  <c r="BC109" i="10" s="1"/>
  <c r="BE192" i="9"/>
  <c r="BD194" i="9"/>
  <c r="BG117" i="12"/>
  <c r="BG124" i="12"/>
  <c r="BG125" i="12"/>
  <c r="BF126" i="12"/>
  <c r="BJ50" i="2"/>
  <c r="BD118" i="2"/>
  <c r="BD15" i="2" s="1"/>
  <c r="BD190" i="2"/>
  <c r="BE15" i="12"/>
  <c r="BE17" i="12"/>
  <c r="BI142" i="2"/>
  <c r="BC12" i="2"/>
  <c r="BC9" i="2" s="1"/>
  <c r="BC112" i="2"/>
  <c r="BE97" i="9"/>
  <c r="BI126" i="3"/>
  <c r="BI89" i="3"/>
  <c r="BE48" i="16"/>
  <c r="BK216" i="2"/>
  <c r="BG111" i="9"/>
  <c r="BG110" i="9"/>
  <c r="BC66" i="9"/>
  <c r="BE116" i="1"/>
  <c r="BH126" i="14"/>
  <c r="BI117" i="14"/>
  <c r="BL72" i="2"/>
  <c r="BI124" i="14"/>
  <c r="BI125" i="14" s="1"/>
  <c r="BE76" i="2"/>
  <c r="BJ128" i="3"/>
  <c r="BJ118" i="3" s="1"/>
  <c r="BJ13" i="3" s="1"/>
  <c r="BF129" i="9"/>
  <c r="BG114" i="13"/>
  <c r="BG113" i="13"/>
  <c r="BK56" i="1" s="1"/>
  <c r="BG112" i="13"/>
  <c r="BK60" i="3"/>
  <c r="BH76" i="14"/>
  <c r="BJ125" i="13"/>
  <c r="BK117" i="13" s="1"/>
  <c r="BF130" i="16"/>
  <c r="BJ88" i="1"/>
  <c r="BC29" i="3"/>
  <c r="BC15" i="3" s="1"/>
  <c r="BC101" i="3"/>
  <c r="AZ57" i="12"/>
  <c r="AZ65" i="10"/>
  <c r="AZ57" i="10" s="1"/>
  <c r="BD56" i="11"/>
  <c r="BF160" i="2"/>
  <c r="BF157" i="2" s="1"/>
  <c r="BF155" i="2" s="1"/>
  <c r="BE157" i="2"/>
  <c r="BE155" i="2" s="1"/>
  <c r="BJ138" i="15"/>
  <c r="BL185" i="2"/>
  <c r="BH145" i="16"/>
  <c r="BH143" i="16"/>
  <c r="BL96" i="3" s="1"/>
  <c r="BE308" i="9"/>
  <c r="BE310" i="9"/>
  <c r="BI130" i="1" s="1"/>
  <c r="BI259" i="2"/>
  <c r="BC16" i="2"/>
  <c r="BC232" i="2"/>
  <c r="BH125" i="9"/>
  <c r="BI117" i="9" s="1"/>
  <c r="BD30" i="9"/>
  <c r="BH202" i="2"/>
  <c r="BG129" i="16"/>
  <c r="BK184" i="2"/>
  <c r="BG127" i="16"/>
  <c r="BJ242" i="9"/>
  <c r="BN255" i="2"/>
  <c r="BJ246" i="9"/>
  <c r="BJ244" i="9"/>
  <c r="BE213" i="2"/>
  <c r="BC62" i="9"/>
  <c r="BD85" i="3"/>
  <c r="BD77" i="3" s="1"/>
  <c r="BB143" i="10"/>
  <c r="BK89" i="1"/>
  <c r="BG146" i="16"/>
  <c r="BD124" i="17"/>
  <c r="BC44" i="13"/>
  <c r="BE95" i="11"/>
  <c r="BE97" i="11"/>
  <c r="BI126" i="2"/>
  <c r="BE94" i="10"/>
  <c r="BC98" i="10"/>
  <c r="BD141" i="15"/>
  <c r="BD141" i="10" s="1"/>
  <c r="BE174" i="2"/>
  <c r="BC145" i="15"/>
  <c r="BC143" i="15"/>
  <c r="BC142" i="10"/>
  <c r="BJ137" i="14"/>
  <c r="BI144" i="14"/>
  <c r="BF100" i="2"/>
  <c r="BD16" i="12"/>
  <c r="BH53" i="3"/>
  <c r="BD166" i="2"/>
  <c r="BJ59" i="3"/>
  <c r="BF96" i="13"/>
  <c r="BF46" i="8"/>
  <c r="BG129" i="11"/>
  <c r="BG127" i="11"/>
  <c r="BK129" i="2"/>
  <c r="BB21" i="11"/>
  <c r="BB28" i="11"/>
  <c r="BB29" i="11" s="1"/>
  <c r="BB29" i="10" s="1"/>
  <c r="BC33" i="2"/>
  <c r="BA30" i="11"/>
  <c r="BA28" i="10"/>
  <c r="BB21" i="10" s="1"/>
  <c r="BH128" i="13"/>
  <c r="BL62" i="3"/>
  <c r="BH101" i="16"/>
  <c r="BH108" i="16"/>
  <c r="BK92" i="2"/>
  <c r="BH109" i="16"/>
  <c r="BG110" i="16"/>
  <c r="BC134" i="3"/>
  <c r="BC114" i="3" s="1"/>
  <c r="BC116" i="3"/>
  <c r="BC11" i="3" s="1"/>
  <c r="AZ58" i="12"/>
  <c r="AZ66" i="10"/>
  <c r="BJ137" i="9"/>
  <c r="BF42" i="8"/>
  <c r="BE51" i="8"/>
  <c r="BI144" i="15"/>
  <c r="BJ137" i="15"/>
  <c r="BG95" i="14"/>
  <c r="BK159" i="2"/>
  <c r="BG97" i="14"/>
  <c r="BG109" i="9"/>
  <c r="BH108" i="9" s="1"/>
  <c r="BF69" i="16"/>
  <c r="BA120" i="3"/>
  <c r="BA132" i="3"/>
  <c r="BH36" i="1"/>
  <c r="BC32" i="15"/>
  <c r="BE78" i="3"/>
  <c r="BE61" i="16"/>
  <c r="BE60" i="16"/>
  <c r="BI89" i="2" s="1"/>
  <c r="BD111" i="1"/>
  <c r="BD123" i="1"/>
  <c r="BF76" i="15"/>
  <c r="BE78" i="15"/>
  <c r="BE78" i="10" s="1"/>
  <c r="BI79" i="2"/>
  <c r="BI24" i="2" s="1"/>
  <c r="BD98" i="1"/>
  <c r="BB130" i="17"/>
  <c r="BB65" i="17"/>
  <c r="BB57" i="17" s="1"/>
  <c r="BB129" i="10"/>
  <c r="BE235" i="2"/>
  <c r="BF245" i="2"/>
  <c r="BD79" i="1"/>
  <c r="BD29" i="1" s="1"/>
  <c r="BD16" i="1" s="1"/>
  <c r="BB146" i="15"/>
  <c r="BB146" i="10" s="1"/>
  <c r="BB145" i="10"/>
  <c r="BF35" i="1"/>
  <c r="BE24" i="1"/>
  <c r="BJ55" i="1"/>
  <c r="BF98" i="13"/>
  <c r="BG93" i="9"/>
  <c r="BG94" i="9" s="1"/>
  <c r="BF94" i="9"/>
  <c r="BE81" i="16"/>
  <c r="BE79" i="16"/>
  <c r="BI180" i="2"/>
  <c r="BE62" i="16"/>
  <c r="BE56" i="16" s="1"/>
  <c r="BD23" i="2"/>
  <c r="BF18" i="11"/>
  <c r="BG49" i="12"/>
  <c r="BG47" i="12"/>
  <c r="BF18" i="13"/>
  <c r="BH65" i="2"/>
  <c r="BD130" i="12"/>
  <c r="BH48" i="1"/>
  <c r="BC66" i="16"/>
  <c r="BC58" i="16" s="1"/>
  <c r="BC26" i="3"/>
  <c r="BC46" i="3"/>
  <c r="BC44" i="3" s="1"/>
  <c r="BH92" i="12"/>
  <c r="BH93" i="12"/>
  <c r="BH85" i="12"/>
  <c r="BG94" i="12"/>
  <c r="BK47" i="2"/>
  <c r="BF47" i="16"/>
  <c r="BF49" i="16"/>
  <c r="BF50" i="16" s="1"/>
  <c r="BJ178" i="2"/>
  <c r="BI118" i="1"/>
  <c r="BE106" i="9"/>
  <c r="BE112" i="11"/>
  <c r="BE113" i="11"/>
  <c r="BI38" i="3"/>
  <c r="BE114" i="11"/>
  <c r="BJ68" i="1"/>
  <c r="BF130" i="14"/>
  <c r="BC34" i="15"/>
  <c r="BE72" i="1"/>
  <c r="BD62" i="16"/>
  <c r="BD56" i="16" s="1"/>
  <c r="BC221" i="9"/>
  <c r="BC222" i="9"/>
  <c r="BB325" i="9"/>
  <c r="BB140" i="3"/>
  <c r="BF138" i="9"/>
  <c r="BE147" i="9"/>
  <c r="BH35" i="1"/>
  <c r="BD98" i="11"/>
  <c r="BE69" i="10"/>
  <c r="AZ16" i="3"/>
  <c r="AZ112" i="3"/>
  <c r="BF108" i="14"/>
  <c r="BI70" i="2"/>
  <c r="BF109" i="14"/>
  <c r="BE110" i="14"/>
  <c r="BF101" i="14"/>
  <c r="BF53" i="14" s="1"/>
  <c r="BE77" i="15"/>
  <c r="BD138" i="2"/>
  <c r="BB111" i="12"/>
  <c r="BB110" i="10"/>
  <c r="BB62" i="12"/>
  <c r="BF37" i="3"/>
  <c r="BE25" i="3"/>
  <c r="BF113" i="2"/>
  <c r="BJ45" i="3"/>
  <c r="BF32" i="12"/>
  <c r="BE129" i="12"/>
  <c r="BI140" i="2"/>
  <c r="BE127" i="12"/>
  <c r="BB58" i="9"/>
  <c r="BB57" i="9"/>
  <c r="BF12" i="12"/>
  <c r="BF13" i="12" s="1"/>
  <c r="BG74" i="8"/>
  <c r="BF83" i="8"/>
  <c r="BJ14" i="14"/>
  <c r="BK12" i="14"/>
  <c r="BN74" i="2"/>
  <c r="BK5" i="14"/>
  <c r="BJ138" i="11"/>
  <c r="BE125" i="3"/>
  <c r="BC81" i="9"/>
  <c r="BG81" i="14"/>
  <c r="BG79" i="14"/>
  <c r="BK158" i="2"/>
  <c r="AZ8" i="3"/>
  <c r="BD78" i="10"/>
  <c r="BH124" i="2"/>
  <c r="BC57" i="11"/>
  <c r="BF104" i="1"/>
  <c r="BG69" i="13"/>
  <c r="BG53" i="13" s="1"/>
  <c r="BF78" i="13"/>
  <c r="BJ57" i="2"/>
  <c r="BG76" i="13"/>
  <c r="BA12" i="1"/>
  <c r="BA9" i="1" s="1"/>
  <c r="BA22" i="1"/>
  <c r="BA20" i="1" s="1"/>
  <c r="BH101" i="15"/>
  <c r="BK81" i="2"/>
  <c r="BH108" i="15"/>
  <c r="BH109" i="15"/>
  <c r="BG110" i="15"/>
  <c r="BF42" i="9"/>
  <c r="BE51" i="9"/>
  <c r="BK248" i="2"/>
  <c r="BK238" i="2" s="1"/>
  <c r="BK13" i="2" s="1"/>
  <c r="BG128" i="9"/>
  <c r="BG130" i="9"/>
  <c r="BK119" i="1" s="1"/>
  <c r="BK109" i="1" s="1"/>
  <c r="BK13" i="1" s="1"/>
  <c r="BD163" i="9"/>
  <c r="BE154" i="9"/>
  <c r="AZ7" i="1"/>
  <c r="BD16" i="2"/>
  <c r="BE80" i="13"/>
  <c r="BI58" i="3"/>
  <c r="BE63" i="13"/>
  <c r="BE64" i="13" s="1"/>
  <c r="BD117" i="10"/>
  <c r="BC129" i="17"/>
  <c r="BE195" i="2"/>
  <c r="BC127" i="17"/>
  <c r="BC62" i="17"/>
  <c r="BC56" i="17" s="1"/>
  <c r="BC126" i="10"/>
  <c r="BK137" i="17"/>
  <c r="BJ144" i="17"/>
  <c r="BF93" i="11"/>
  <c r="BG85" i="11" s="1"/>
  <c r="BK153" i="2"/>
  <c r="BG17" i="13"/>
  <c r="BG15" i="13"/>
  <c r="BG33" i="12"/>
  <c r="BG34" i="12" s="1"/>
  <c r="BG31" i="12"/>
  <c r="BK134" i="2"/>
  <c r="BD133" i="15"/>
  <c r="BF96" i="9"/>
  <c r="BJ246" i="2"/>
  <c r="BF48" i="8"/>
  <c r="BF49" i="8" s="1"/>
  <c r="BF50" i="8"/>
  <c r="BL149" i="2"/>
  <c r="BH111" i="13"/>
  <c r="BH130" i="13"/>
  <c r="BL58" i="1"/>
  <c r="BH5" i="11"/>
  <c r="BK41" i="2"/>
  <c r="BH12" i="11"/>
  <c r="BH13" i="11" s="1"/>
  <c r="BG14" i="11"/>
  <c r="BF77" i="11"/>
  <c r="BK144" i="12"/>
  <c r="BL137" i="12"/>
  <c r="BE90" i="3"/>
  <c r="BE88" i="3" s="1"/>
  <c r="BF91" i="3"/>
  <c r="BF90" i="3" s="1"/>
  <c r="BF88" i="3" s="1"/>
  <c r="BF133" i="3"/>
  <c r="BC321" i="9"/>
  <c r="BE141" i="14"/>
  <c r="BF133" i="14" s="1"/>
  <c r="BF76" i="16"/>
  <c r="BF77" i="16" s="1"/>
  <c r="BK76" i="17"/>
  <c r="BK77" i="17" s="1"/>
  <c r="BJ78" i="17"/>
  <c r="BN101" i="2"/>
  <c r="BK69" i="17"/>
  <c r="BI48" i="17"/>
  <c r="BK96" i="1"/>
  <c r="BI50" i="17"/>
  <c r="BH34" i="17"/>
  <c r="BJ142" i="17"/>
  <c r="BK141" i="17"/>
  <c r="BK140" i="17"/>
  <c r="BN106" i="2"/>
  <c r="BK133" i="17"/>
  <c r="BI97" i="17"/>
  <c r="BM192" i="2"/>
  <c r="BI95" i="17"/>
  <c r="BL107" i="3"/>
  <c r="BH98" i="17"/>
  <c r="BL95" i="1"/>
  <c r="BH113" i="17"/>
  <c r="BH112" i="17"/>
  <c r="BH114" i="17"/>
  <c r="BL104" i="3"/>
  <c r="BJ110" i="17"/>
  <c r="BK108" i="17"/>
  <c r="BK109" i="17" s="1"/>
  <c r="BK101" i="17"/>
  <c r="BN103" i="2"/>
  <c r="BL100" i="3"/>
  <c r="BH32" i="17"/>
  <c r="BJ49" i="17"/>
  <c r="BJ47" i="17"/>
  <c r="BI81" i="17"/>
  <c r="BI79" i="17"/>
  <c r="BM191" i="2"/>
  <c r="BL99" i="1"/>
  <c r="BH146" i="17"/>
  <c r="BI111" i="17"/>
  <c r="BM193" i="2"/>
  <c r="BI33" i="17"/>
  <c r="BI31" i="17"/>
  <c r="BM189" i="2"/>
  <c r="BK92" i="17"/>
  <c r="BK93" i="17" s="1"/>
  <c r="BJ94" i="17"/>
  <c r="BK85" i="17"/>
  <c r="BN102" i="2"/>
  <c r="BK28" i="17"/>
  <c r="BK29" i="17" s="1"/>
  <c r="BJ30" i="17"/>
  <c r="BK21" i="17"/>
  <c r="BN99" i="2"/>
  <c r="BH96" i="17"/>
  <c r="BL103" i="3"/>
  <c r="BH80" i="17"/>
  <c r="BL102" i="3"/>
  <c r="BH82" i="17"/>
  <c r="BL94" i="1"/>
  <c r="BK46" i="17"/>
  <c r="BL45" i="17"/>
  <c r="BL44" i="17"/>
  <c r="BL37" i="17"/>
  <c r="BI145" i="17"/>
  <c r="BI143" i="17"/>
  <c r="BM196" i="2"/>
  <c r="BK96" i="2" l="1"/>
  <c r="BG14" i="16"/>
  <c r="BG275" i="9"/>
  <c r="BK226" i="2"/>
  <c r="BE53" i="9"/>
  <c r="BD64" i="16"/>
  <c r="BH124" i="11"/>
  <c r="BG92" i="11"/>
  <c r="BH85" i="11" s="1"/>
  <c r="BG76" i="8"/>
  <c r="BK125" i="13"/>
  <c r="BF85" i="16"/>
  <c r="BF257" i="9"/>
  <c r="BF258" i="9" s="1"/>
  <c r="BE249" i="9"/>
  <c r="BG159" i="9"/>
  <c r="BK219" i="2"/>
  <c r="BH149" i="9"/>
  <c r="BH157" i="9"/>
  <c r="BI156" i="9" s="1"/>
  <c r="BG158" i="9"/>
  <c r="BD33" i="13"/>
  <c r="BD34" i="13" s="1"/>
  <c r="BD31" i="13"/>
  <c r="BD32" i="13" s="1"/>
  <c r="BD18" i="16"/>
  <c r="BH82" i="1"/>
  <c r="BG273" i="9"/>
  <c r="BH272" i="9" s="1"/>
  <c r="AY145" i="3"/>
  <c r="AY144" i="3" s="1"/>
  <c r="AW33" i="8"/>
  <c r="BG122" i="9"/>
  <c r="BF131" i="9"/>
  <c r="BE110" i="1"/>
  <c r="BF120" i="1"/>
  <c r="BF110" i="1" s="1"/>
  <c r="BF14" i="15"/>
  <c r="BG12" i="15"/>
  <c r="BJ85" i="2"/>
  <c r="BG13" i="15"/>
  <c r="BG5" i="15"/>
  <c r="BE129" i="15"/>
  <c r="BE127" i="15"/>
  <c r="BI173" i="2"/>
  <c r="BD139" i="3"/>
  <c r="BD119" i="3" s="1"/>
  <c r="BD309" i="9"/>
  <c r="BH139" i="3"/>
  <c r="AY21" i="8"/>
  <c r="AX31" i="8"/>
  <c r="AX30" i="8"/>
  <c r="AZ267" i="2"/>
  <c r="AZ266" i="2" s="1"/>
  <c r="BF53" i="16"/>
  <c r="BF297" i="9"/>
  <c r="BF311" i="9" s="1"/>
  <c r="BF29" i="13"/>
  <c r="BH97" i="3"/>
  <c r="BD16" i="16"/>
  <c r="BE129" i="3"/>
  <c r="BF129" i="3" s="1"/>
  <c r="BC145" i="9"/>
  <c r="BI44" i="1"/>
  <c r="BE82" i="12"/>
  <c r="BI87" i="2"/>
  <c r="BG265" i="9"/>
  <c r="BH85" i="13"/>
  <c r="BD103" i="1"/>
  <c r="BE83" i="9"/>
  <c r="BG304" i="9"/>
  <c r="BF79" i="12"/>
  <c r="BF81" i="12"/>
  <c r="BJ136" i="2"/>
  <c r="BD59" i="9"/>
  <c r="BD147" i="9"/>
  <c r="BD67" i="9" s="1"/>
  <c r="BD53" i="9"/>
  <c r="BI175" i="2"/>
  <c r="BE15" i="15"/>
  <c r="BE17" i="15"/>
  <c r="BE18" i="15" s="1"/>
  <c r="BI47" i="3"/>
  <c r="BE80" i="12"/>
  <c r="BG117" i="15"/>
  <c r="BJ83" i="2"/>
  <c r="BF126" i="15"/>
  <c r="BG124" i="15"/>
  <c r="BH218" i="2"/>
  <c r="BH208" i="2" s="1"/>
  <c r="BD143" i="9"/>
  <c r="BE140" i="9"/>
  <c r="BE141" i="9" s="1"/>
  <c r="BD142" i="9"/>
  <c r="BI186" i="2"/>
  <c r="BE15" i="16"/>
  <c r="BE17" i="16"/>
  <c r="BJ186" i="2"/>
  <c r="BF17" i="16"/>
  <c r="BF15" i="16"/>
  <c r="BL219" i="2"/>
  <c r="BH159" i="9"/>
  <c r="BH158" i="9"/>
  <c r="BG140" i="11"/>
  <c r="BG141" i="11" s="1"/>
  <c r="BG133" i="11"/>
  <c r="BF145" i="11"/>
  <c r="BJ130" i="2"/>
  <c r="BF143" i="11"/>
  <c r="BJ41" i="3" s="1"/>
  <c r="BI149" i="9"/>
  <c r="BF77" i="15"/>
  <c r="BF69" i="15"/>
  <c r="BF53" i="15" s="1"/>
  <c r="BF54" i="15" s="1"/>
  <c r="BD71" i="1"/>
  <c r="BE77" i="10"/>
  <c r="BF69" i="10" s="1"/>
  <c r="BK206" i="2"/>
  <c r="BH92" i="13"/>
  <c r="BH93" i="13" s="1"/>
  <c r="BL241" i="9"/>
  <c r="BI157" i="9"/>
  <c r="BJ149" i="9" s="1"/>
  <c r="BH126" i="9"/>
  <c r="BF256" i="9"/>
  <c r="BF160" i="9"/>
  <c r="BJ250" i="2"/>
  <c r="BE30" i="13"/>
  <c r="BF28" i="13"/>
  <c r="BF21" i="13"/>
  <c r="BJ257" i="2"/>
  <c r="BJ237" i="2" s="1"/>
  <c r="BF276" i="9"/>
  <c r="BK46" i="2"/>
  <c r="BH76" i="12"/>
  <c r="BG78" i="12"/>
  <c r="BG77" i="12"/>
  <c r="BE162" i="9"/>
  <c r="BI121" i="1" s="1"/>
  <c r="BE161" i="9"/>
  <c r="BI130" i="3"/>
  <c r="BE239" i="2"/>
  <c r="BF239" i="2" s="1"/>
  <c r="BF249" i="2"/>
  <c r="BG125" i="15"/>
  <c r="BE146" i="11"/>
  <c r="BI39" i="1"/>
  <c r="BG13" i="16"/>
  <c r="BH5" i="16" s="1"/>
  <c r="BH86" i="3"/>
  <c r="BD16" i="15"/>
  <c r="BG44" i="8"/>
  <c r="BA21" i="3"/>
  <c r="BA18" i="17"/>
  <c r="BA18" i="10" s="1"/>
  <c r="BC92" i="1"/>
  <c r="BC91" i="1" s="1"/>
  <c r="BA17" i="10"/>
  <c r="BD197" i="2"/>
  <c r="BD120" i="2" s="1"/>
  <c r="BD17" i="2" s="1"/>
  <c r="BB15" i="17"/>
  <c r="BB17" i="17"/>
  <c r="BB14" i="10"/>
  <c r="BD30" i="2"/>
  <c r="BD98" i="2"/>
  <c r="BC188" i="2"/>
  <c r="BC108" i="3"/>
  <c r="BC99" i="3" s="1"/>
  <c r="BA16" i="17"/>
  <c r="BA15" i="10"/>
  <c r="BC13" i="17"/>
  <c r="BC13" i="10" s="1"/>
  <c r="BC14" i="17"/>
  <c r="BE107" i="2"/>
  <c r="BC12" i="10"/>
  <c r="BD5" i="10" s="1"/>
  <c r="AZ58" i="10"/>
  <c r="AZ16" i="10"/>
  <c r="BB31" i="3"/>
  <c r="BB17" i="3" s="1"/>
  <c r="BD61" i="17"/>
  <c r="BD60" i="17"/>
  <c r="BH100" i="2" s="1"/>
  <c r="BH111" i="9"/>
  <c r="BL216" i="2"/>
  <c r="BJ142" i="16"/>
  <c r="BN95" i="2"/>
  <c r="BL137" i="17"/>
  <c r="BK144" i="17"/>
  <c r="BG60" i="13"/>
  <c r="BK56" i="2" s="1"/>
  <c r="BG61" i="13"/>
  <c r="BO74" i="2"/>
  <c r="BL5" i="14"/>
  <c r="BK14" i="14"/>
  <c r="BF72" i="1"/>
  <c r="BG95" i="12"/>
  <c r="BK137" i="2"/>
  <c r="BG97" i="12"/>
  <c r="BH78" i="14"/>
  <c r="BL68" i="2"/>
  <c r="BH49" i="1"/>
  <c r="BD146" i="12"/>
  <c r="BM25" i="9"/>
  <c r="BH97" i="14"/>
  <c r="BH95" i="14"/>
  <c r="BL159" i="2"/>
  <c r="BJ118" i="1"/>
  <c r="BF106" i="9"/>
  <c r="BJ214" i="2"/>
  <c r="BJ204" i="2" s="1"/>
  <c r="BF79" i="9"/>
  <c r="BH92" i="3"/>
  <c r="BD96" i="16"/>
  <c r="BF113" i="3"/>
  <c r="BL39" i="2"/>
  <c r="BI117" i="11"/>
  <c r="BH126" i="11"/>
  <c r="BH30" i="12"/>
  <c r="BL44" i="2"/>
  <c r="BI28" i="12"/>
  <c r="BI47" i="14"/>
  <c r="BM156" i="2"/>
  <c r="BI49" i="14"/>
  <c r="BI50" i="14" s="1"/>
  <c r="BL58" i="2"/>
  <c r="BH94" i="13"/>
  <c r="BD29" i="3"/>
  <c r="BD15" i="3" s="1"/>
  <c r="BD101" i="3"/>
  <c r="BI163" i="2"/>
  <c r="BE145" i="14"/>
  <c r="BE143" i="14"/>
  <c r="BI74" i="3" s="1"/>
  <c r="BH157" i="2"/>
  <c r="BH155" i="2" s="1"/>
  <c r="BD95" i="10"/>
  <c r="BD96" i="10" s="1"/>
  <c r="BK127" i="2"/>
  <c r="BG111" i="11"/>
  <c r="BJ98" i="15"/>
  <c r="BN75" i="1"/>
  <c r="BE82" i="11"/>
  <c r="BI34" i="1"/>
  <c r="BE65" i="11"/>
  <c r="BH125" i="11"/>
  <c r="BJ274" i="2"/>
  <c r="BF80" i="8"/>
  <c r="BJ147" i="3"/>
  <c r="BK269" i="2"/>
  <c r="BG79" i="8"/>
  <c r="BI47" i="15"/>
  <c r="BI48" i="15" s="1"/>
  <c r="BI49" i="15"/>
  <c r="BI50" i="15" s="1"/>
  <c r="BF83" i="9"/>
  <c r="BG74" i="9"/>
  <c r="BN151" i="2"/>
  <c r="BJ129" i="13"/>
  <c r="BJ127" i="13"/>
  <c r="BH93" i="9"/>
  <c r="BH92" i="9"/>
  <c r="BM185" i="2"/>
  <c r="BI145" i="16"/>
  <c r="BI143" i="16"/>
  <c r="BM96" i="3" s="1"/>
  <c r="BP224" i="2"/>
  <c r="BM240" i="9"/>
  <c r="BL243" i="9"/>
  <c r="BL242" i="9"/>
  <c r="BL233" i="9"/>
  <c r="BJ156" i="9"/>
  <c r="BJ157" i="9" s="1"/>
  <c r="BF259" i="9"/>
  <c r="BJ225" i="2"/>
  <c r="BJ205" i="2" s="1"/>
  <c r="BE118" i="2"/>
  <c r="BE190" i="2"/>
  <c r="BF195" i="2"/>
  <c r="BF190" i="2" s="1"/>
  <c r="BI57" i="3"/>
  <c r="BI109" i="15"/>
  <c r="BI101" i="15"/>
  <c r="BH110" i="15"/>
  <c r="BL81" i="2"/>
  <c r="BI108" i="15"/>
  <c r="BF60" i="14"/>
  <c r="BJ67" i="2" s="1"/>
  <c r="BF61" i="14"/>
  <c r="BE11" i="1"/>
  <c r="BF11" i="1" s="1"/>
  <c r="BF24" i="1"/>
  <c r="BE234" i="2"/>
  <c r="BF235" i="2"/>
  <c r="BF234" i="2" s="1"/>
  <c r="BE81" i="15"/>
  <c r="BE81" i="10" s="1"/>
  <c r="BE79" i="15"/>
  <c r="BI169" i="2"/>
  <c r="BI168" i="2" s="1"/>
  <c r="BE62" i="15"/>
  <c r="BE56" i="15" s="1"/>
  <c r="BA16" i="3"/>
  <c r="BA112" i="3"/>
  <c r="BK137" i="9"/>
  <c r="BA31" i="11"/>
  <c r="BC123" i="2"/>
  <c r="BA33" i="11"/>
  <c r="BA30" i="10"/>
  <c r="BG130" i="11"/>
  <c r="BK38" i="1"/>
  <c r="BJ144" i="14"/>
  <c r="BK137" i="14"/>
  <c r="BF174" i="2"/>
  <c r="BE119" i="2"/>
  <c r="BE96" i="11"/>
  <c r="BI37" i="3"/>
  <c r="BJ77" i="2"/>
  <c r="BF30" i="15"/>
  <c r="BH50" i="14"/>
  <c r="BL62" i="1"/>
  <c r="BJ47" i="9"/>
  <c r="BI90" i="9"/>
  <c r="BD33" i="9"/>
  <c r="BH123" i="3"/>
  <c r="BN66" i="2"/>
  <c r="BK45" i="14"/>
  <c r="BK37" i="14"/>
  <c r="BJ46" i="14"/>
  <c r="BK44" i="14"/>
  <c r="BH33" i="1"/>
  <c r="BK68" i="1"/>
  <c r="BG130" i="14"/>
  <c r="BL60" i="3"/>
  <c r="BH113" i="13"/>
  <c r="BL56" i="1" s="1"/>
  <c r="BH112" i="13"/>
  <c r="BH114" i="13"/>
  <c r="BG42" i="9"/>
  <c r="BF51" i="9"/>
  <c r="BN164" i="2"/>
  <c r="BJ15" i="14"/>
  <c r="BJ17" i="14"/>
  <c r="BK57" i="2"/>
  <c r="BG78" i="13"/>
  <c r="BE124" i="3"/>
  <c r="BE115" i="3"/>
  <c r="BF115" i="3" s="1"/>
  <c r="BF125" i="3"/>
  <c r="BF124" i="3" s="1"/>
  <c r="BF122" i="3" s="1"/>
  <c r="BK138" i="11"/>
  <c r="BI51" i="3"/>
  <c r="BE128" i="12"/>
  <c r="BJ70" i="2"/>
  <c r="BG108" i="14"/>
  <c r="BG101" i="14"/>
  <c r="BG53" i="14" s="1"/>
  <c r="BG109" i="14"/>
  <c r="BF110" i="14"/>
  <c r="BB130" i="10"/>
  <c r="BB66" i="17"/>
  <c r="BB58" i="17" s="1"/>
  <c r="BF61" i="16"/>
  <c r="BF60" i="16"/>
  <c r="BJ89" i="2" s="1"/>
  <c r="BG96" i="14"/>
  <c r="BK70" i="3"/>
  <c r="BG111" i="16"/>
  <c r="BK182" i="2"/>
  <c r="BI42" i="1"/>
  <c r="BE18" i="12"/>
  <c r="BD82" i="15"/>
  <c r="BD66" i="15" s="1"/>
  <c r="BD65" i="15"/>
  <c r="BD57" i="15" s="1"/>
  <c r="BH74" i="1"/>
  <c r="BH23" i="1" s="1"/>
  <c r="BH127" i="1"/>
  <c r="BD230" i="9"/>
  <c r="BK138" i="14"/>
  <c r="BF98" i="12"/>
  <c r="BJ45" i="1"/>
  <c r="BJ37" i="12"/>
  <c r="BJ45" i="12"/>
  <c r="BI46" i="12"/>
  <c r="BJ44" i="12"/>
  <c r="BM137" i="16"/>
  <c r="BL144" i="16"/>
  <c r="BO26" i="9"/>
  <c r="BI128" i="13"/>
  <c r="BM62" i="3"/>
  <c r="BK49" i="11"/>
  <c r="BK50" i="11" s="1"/>
  <c r="BK47" i="11"/>
  <c r="BK48" i="11" s="1"/>
  <c r="BG47" i="16"/>
  <c r="BK178" i="2"/>
  <c r="BG49" i="16"/>
  <c r="BG50" i="16" s="1"/>
  <c r="BD34" i="15"/>
  <c r="BH72" i="1"/>
  <c r="BE260" i="2"/>
  <c r="BC326" i="9"/>
  <c r="BE131" i="1" s="1"/>
  <c r="BE123" i="1" s="1"/>
  <c r="BC324" i="9"/>
  <c r="BH116" i="1"/>
  <c r="BL144" i="12"/>
  <c r="BM137" i="12"/>
  <c r="BK64" i="3"/>
  <c r="BG16" i="13"/>
  <c r="BE98" i="1"/>
  <c r="BC130" i="17"/>
  <c r="BC65" i="17"/>
  <c r="BC57" i="17" s="1"/>
  <c r="BC129" i="10"/>
  <c r="BG129" i="9"/>
  <c r="BK128" i="3"/>
  <c r="BF25" i="3"/>
  <c r="BB113" i="12"/>
  <c r="BD49" i="3"/>
  <c r="BB114" i="12"/>
  <c r="BB112" i="12"/>
  <c r="BB111" i="10"/>
  <c r="BB112" i="10" s="1"/>
  <c r="BB63" i="12"/>
  <c r="BE111" i="14"/>
  <c r="BI160" i="2"/>
  <c r="BI157" i="2" s="1"/>
  <c r="BI155" i="2" s="1"/>
  <c r="BE62" i="14"/>
  <c r="BE56" i="14" s="1"/>
  <c r="BI36" i="1"/>
  <c r="BI179" i="2"/>
  <c r="BI177" i="2" s="1"/>
  <c r="BD28" i="1"/>
  <c r="BD15" i="1" s="1"/>
  <c r="BD93" i="1"/>
  <c r="BG69" i="15"/>
  <c r="BG77" i="15"/>
  <c r="BF78" i="15"/>
  <c r="BG76" i="15"/>
  <c r="BJ79" i="2"/>
  <c r="BG42" i="8"/>
  <c r="BF51" i="8"/>
  <c r="BC32" i="2"/>
  <c r="BC22" i="2"/>
  <c r="BC21" i="2" s="1"/>
  <c r="BC46" i="13"/>
  <c r="BE55" i="2"/>
  <c r="BC44" i="10"/>
  <c r="BC45" i="13"/>
  <c r="BC45" i="10" s="1"/>
  <c r="BB144" i="10"/>
  <c r="BD30" i="3"/>
  <c r="BE203" i="2"/>
  <c r="BF213" i="2"/>
  <c r="BF211" i="2" s="1"/>
  <c r="BE211" i="2"/>
  <c r="BG130" i="16"/>
  <c r="BK88" i="1"/>
  <c r="BE139" i="3"/>
  <c r="BE309" i="9"/>
  <c r="BI139" i="3"/>
  <c r="BJ117" i="14"/>
  <c r="BI126" i="14"/>
  <c r="BJ124" i="14"/>
  <c r="BJ125" i="14" s="1"/>
  <c r="BM72" i="2"/>
  <c r="BH129" i="14"/>
  <c r="BL162" i="2"/>
  <c r="BH127" i="14"/>
  <c r="BE61" i="9"/>
  <c r="BG112" i="9"/>
  <c r="BK247" i="2"/>
  <c r="BI53" i="3"/>
  <c r="BE16" i="12"/>
  <c r="BG126" i="12"/>
  <c r="BH117" i="12"/>
  <c r="BH124" i="12"/>
  <c r="BH125" i="12" s="1"/>
  <c r="BK50" i="2"/>
  <c r="BD261" i="9"/>
  <c r="BH136" i="3"/>
  <c r="BD136" i="3"/>
  <c r="BD228" i="9"/>
  <c r="BD229" i="9" s="1"/>
  <c r="BH90" i="3"/>
  <c r="BH88" i="3" s="1"/>
  <c r="BM92" i="15"/>
  <c r="BP80" i="2"/>
  <c r="BM93" i="15"/>
  <c r="BL94" i="15"/>
  <c r="BM85" i="15"/>
  <c r="BF96" i="12"/>
  <c r="BJ48" i="3"/>
  <c r="BA57" i="12"/>
  <c r="BA65" i="10"/>
  <c r="BA57" i="10" s="1"/>
  <c r="BK137" i="13"/>
  <c r="BJ144" i="13"/>
  <c r="BE33" i="15"/>
  <c r="BI167" i="2"/>
  <c r="BE31" i="15"/>
  <c r="BH127" i="16"/>
  <c r="BL184" i="2"/>
  <c r="BH129" i="16"/>
  <c r="BH35" i="3"/>
  <c r="BM45" i="11"/>
  <c r="BL46" i="11"/>
  <c r="BM37" i="11"/>
  <c r="BM44" i="11"/>
  <c r="BI245" i="2"/>
  <c r="BI235" i="2" s="1"/>
  <c r="BE80" i="9"/>
  <c r="BE82" i="9"/>
  <c r="BD98" i="16"/>
  <c r="BD66" i="16" s="1"/>
  <c r="BD58" i="16" s="1"/>
  <c r="BH85" i="1"/>
  <c r="BE45" i="2"/>
  <c r="BC60" i="10"/>
  <c r="BI44" i="16"/>
  <c r="BL88" i="2"/>
  <c r="BI45" i="16"/>
  <c r="BI37" i="16"/>
  <c r="BH46" i="16"/>
  <c r="BI48" i="9"/>
  <c r="BI49" i="9" s="1"/>
  <c r="BI50" i="9"/>
  <c r="BF114" i="16"/>
  <c r="BJ93" i="3"/>
  <c r="BF112" i="16"/>
  <c r="BF113" i="16"/>
  <c r="BJ86" i="1" s="1"/>
  <c r="BI111" i="13"/>
  <c r="BM149" i="2"/>
  <c r="BG94" i="11"/>
  <c r="BI53" i="1"/>
  <c r="BK121" i="9"/>
  <c r="BI212" i="2"/>
  <c r="BE31" i="9"/>
  <c r="BE29" i="9"/>
  <c r="BF21" i="9" s="1"/>
  <c r="BF35" i="9" s="1"/>
  <c r="BD81" i="10"/>
  <c r="BD313" i="9"/>
  <c r="BD327" i="9" s="1"/>
  <c r="BF229" i="2"/>
  <c r="BE209" i="2"/>
  <c r="BF209" i="2" s="1"/>
  <c r="BK73" i="3"/>
  <c r="BG128" i="14"/>
  <c r="BH235" i="2"/>
  <c r="BG95" i="13"/>
  <c r="BK148" i="2"/>
  <c r="BG97" i="13"/>
  <c r="BM75" i="3"/>
  <c r="BI16" i="14"/>
  <c r="BD197" i="9"/>
  <c r="BH133" i="3"/>
  <c r="BF140" i="14"/>
  <c r="BC110" i="12"/>
  <c r="BD108" i="12"/>
  <c r="BD109" i="12" s="1"/>
  <c r="BD109" i="10" s="1"/>
  <c r="BE48" i="2"/>
  <c r="BD101" i="12"/>
  <c r="BD53" i="12" s="1"/>
  <c r="BC108" i="10"/>
  <c r="BD101" i="10" s="1"/>
  <c r="BD53" i="10" s="1"/>
  <c r="BD54" i="10" s="1"/>
  <c r="BD112" i="14"/>
  <c r="BD114" i="14"/>
  <c r="BD66" i="14" s="1"/>
  <c r="BH71" i="3"/>
  <c r="BD113" i="14"/>
  <c r="BD63" i="14"/>
  <c r="BD64" i="14" s="1"/>
  <c r="BF125" i="1"/>
  <c r="BF107" i="1"/>
  <c r="BL37" i="2"/>
  <c r="BH110" i="11"/>
  <c r="BN81" i="3"/>
  <c r="BJ96" i="15"/>
  <c r="BF24" i="3"/>
  <c r="BE10" i="3"/>
  <c r="BJ140" i="13"/>
  <c r="BI142" i="13"/>
  <c r="BI143" i="13" s="1"/>
  <c r="BM63" i="3" s="1"/>
  <c r="BM62" i="2"/>
  <c r="BJ141" i="13"/>
  <c r="BJ133" i="13"/>
  <c r="BE80" i="11"/>
  <c r="BI36" i="3"/>
  <c r="BE63" i="11"/>
  <c r="BE79" i="10"/>
  <c r="BE80" i="10" s="1"/>
  <c r="BG77" i="8"/>
  <c r="BH69" i="8" s="1"/>
  <c r="BF133" i="12"/>
  <c r="BB110" i="2"/>
  <c r="BO61" i="2"/>
  <c r="BL117" i="13"/>
  <c r="BL124" i="13"/>
  <c r="BL125" i="13" s="1"/>
  <c r="BK126" i="13"/>
  <c r="BH85" i="9"/>
  <c r="BH98" i="9" s="1"/>
  <c r="BL117" i="1" s="1"/>
  <c r="BJ34" i="2"/>
  <c r="BJ133" i="16"/>
  <c r="BK242" i="9"/>
  <c r="BG307" i="9"/>
  <c r="BE263" i="9"/>
  <c r="BE231" i="9" s="1"/>
  <c r="BE217" i="9"/>
  <c r="BG15" i="11"/>
  <c r="BG17" i="11"/>
  <c r="BK131" i="2"/>
  <c r="BF97" i="9"/>
  <c r="BJ126" i="3"/>
  <c r="BK45" i="3"/>
  <c r="BG32" i="12"/>
  <c r="BG18" i="13"/>
  <c r="BF154" i="9"/>
  <c r="BE163" i="9"/>
  <c r="BG111" i="15"/>
  <c r="BK171" i="2"/>
  <c r="BG77" i="13"/>
  <c r="BH10" i="2"/>
  <c r="AZ7" i="3"/>
  <c r="BG80" i="14"/>
  <c r="BK69" i="3"/>
  <c r="BG83" i="8"/>
  <c r="BH74" i="8"/>
  <c r="BE130" i="12"/>
  <c r="BI48" i="1"/>
  <c r="BE10" i="2"/>
  <c r="BD135" i="2"/>
  <c r="BD133" i="2" s="1"/>
  <c r="BD115" i="2"/>
  <c r="BD97" i="10"/>
  <c r="BG138" i="9"/>
  <c r="BJ89" i="3"/>
  <c r="BF48" i="16"/>
  <c r="BG48" i="12"/>
  <c r="BI91" i="3"/>
  <c r="BE80" i="16"/>
  <c r="BF61" i="15"/>
  <c r="BF60" i="15"/>
  <c r="BJ78" i="2" s="1"/>
  <c r="BF54" i="16"/>
  <c r="BG98" i="14"/>
  <c r="BK65" i="1"/>
  <c r="BK137" i="15"/>
  <c r="BJ144" i="15"/>
  <c r="BE85" i="3"/>
  <c r="BF85" i="3" s="1"/>
  <c r="BC143" i="10"/>
  <c r="BH105" i="2"/>
  <c r="BH28" i="2" s="1"/>
  <c r="BD126" i="17"/>
  <c r="BD124" i="10"/>
  <c r="BN135" i="3"/>
  <c r="BJ245" i="9"/>
  <c r="BE106" i="1"/>
  <c r="BE115" i="1"/>
  <c r="BE113" i="1" s="1"/>
  <c r="BF116" i="1"/>
  <c r="BH109" i="9"/>
  <c r="BH80" i="3"/>
  <c r="BD63" i="15"/>
  <c r="BD64" i="15" s="1"/>
  <c r="BD80" i="15"/>
  <c r="BH254" i="2"/>
  <c r="BF166" i="2"/>
  <c r="BF113" i="11"/>
  <c r="BF112" i="11"/>
  <c r="BF114" i="11"/>
  <c r="BJ38" i="3"/>
  <c r="BK97" i="15"/>
  <c r="BO170" i="2"/>
  <c r="BK95" i="15"/>
  <c r="BC43" i="1"/>
  <c r="BC41" i="1" s="1"/>
  <c r="BC25" i="1"/>
  <c r="AZ32" i="10"/>
  <c r="BB22" i="3"/>
  <c r="BO73" i="9"/>
  <c r="BF23" i="1"/>
  <c r="BE10" i="1"/>
  <c r="BD79" i="10"/>
  <c r="BD80" i="10" s="1"/>
  <c r="BB12" i="1"/>
  <c r="BB9" i="1" s="1"/>
  <c r="BB22" i="1"/>
  <c r="BM58" i="1"/>
  <c r="BI130" i="13"/>
  <c r="BJ45" i="9"/>
  <c r="BK44" i="9" s="1"/>
  <c r="BD32" i="15"/>
  <c r="BH78" i="3"/>
  <c r="BK109" i="13"/>
  <c r="BJ110" i="13"/>
  <c r="BK108" i="13"/>
  <c r="BN59" i="2"/>
  <c r="BK101" i="13"/>
  <c r="BG98" i="9"/>
  <c r="BK117" i="1" s="1"/>
  <c r="BD142" i="15"/>
  <c r="BE133" i="15"/>
  <c r="BE141" i="15"/>
  <c r="BE141" i="10" s="1"/>
  <c r="BE140" i="15"/>
  <c r="BH84" i="2"/>
  <c r="BD140" i="10"/>
  <c r="BE133" i="10" s="1"/>
  <c r="BG93" i="11"/>
  <c r="BB48" i="13"/>
  <c r="BD56" i="3"/>
  <c r="BD55" i="3" s="1"/>
  <c r="BB47" i="10"/>
  <c r="BB48" i="10" s="1"/>
  <c r="BD125" i="17"/>
  <c r="BD125" i="10" s="1"/>
  <c r="BJ247" i="9"/>
  <c r="BH104" i="1"/>
  <c r="BC58" i="11"/>
  <c r="BF71" i="3"/>
  <c r="BF68" i="3" s="1"/>
  <c r="BF66" i="3" s="1"/>
  <c r="BE68" i="3"/>
  <c r="BE66" i="3" s="1"/>
  <c r="BD66" i="11"/>
  <c r="BD320" i="9"/>
  <c r="BC322" i="9"/>
  <c r="BF244" i="2"/>
  <c r="BE242" i="2"/>
  <c r="BH125" i="3"/>
  <c r="BD81" i="9"/>
  <c r="BC54" i="10"/>
  <c r="BH25" i="3"/>
  <c r="BF35" i="3"/>
  <c r="BL152" i="2"/>
  <c r="BH145" i="13"/>
  <c r="BI124" i="2"/>
  <c r="BH114" i="2"/>
  <c r="BD203" i="2"/>
  <c r="BD201" i="2" s="1"/>
  <c r="BD211" i="2"/>
  <c r="BA8" i="2"/>
  <c r="BA7" i="2" s="1"/>
  <c r="BI141" i="2"/>
  <c r="BE145" i="12"/>
  <c r="BE143" i="12"/>
  <c r="BK246" i="2"/>
  <c r="BG96" i="9"/>
  <c r="BJ141" i="16"/>
  <c r="BK140" i="16" s="1"/>
  <c r="BO255" i="2"/>
  <c r="BK244" i="9"/>
  <c r="BK246" i="9"/>
  <c r="BI124" i="9"/>
  <c r="BF85" i="10"/>
  <c r="BJ259" i="2"/>
  <c r="BF310" i="9"/>
  <c r="BJ130" i="1" s="1"/>
  <c r="BF308" i="9"/>
  <c r="BH77" i="14"/>
  <c r="BI69" i="14" s="1"/>
  <c r="BJ90" i="2"/>
  <c r="BG76" i="16"/>
  <c r="BF78" i="16"/>
  <c r="BG69" i="16"/>
  <c r="BG77" i="16"/>
  <c r="BF77" i="10"/>
  <c r="BI5" i="11"/>
  <c r="BL41" i="2"/>
  <c r="BH14" i="11"/>
  <c r="BI12" i="11"/>
  <c r="BI13" i="11" s="1"/>
  <c r="BE106" i="3"/>
  <c r="BC128" i="17"/>
  <c r="BC63" i="17"/>
  <c r="BC64" i="17" s="1"/>
  <c r="BC127" i="10"/>
  <c r="BC128" i="10" s="1"/>
  <c r="BJ147" i="2"/>
  <c r="BF62" i="13"/>
  <c r="BF56" i="13" s="1"/>
  <c r="BF81" i="13"/>
  <c r="BF79" i="13"/>
  <c r="BG82" i="14"/>
  <c r="BK64" i="1"/>
  <c r="BK13" i="14"/>
  <c r="BL12" i="14" s="1"/>
  <c r="BF14" i="12"/>
  <c r="BG5" i="12"/>
  <c r="BG13" i="12"/>
  <c r="BJ52" i="2"/>
  <c r="BG12" i="12"/>
  <c r="BB56" i="12"/>
  <c r="BB62" i="10"/>
  <c r="BB56" i="10" s="1"/>
  <c r="BB120" i="3"/>
  <c r="BB132" i="3"/>
  <c r="BI108" i="1"/>
  <c r="BI92" i="12"/>
  <c r="BI93" i="12" s="1"/>
  <c r="BL47" i="2"/>
  <c r="BH94" i="12"/>
  <c r="BI85" i="12"/>
  <c r="BC12" i="3"/>
  <c r="BC9" i="3" s="1"/>
  <c r="BC23" i="3"/>
  <c r="BG50" i="12"/>
  <c r="BE82" i="16"/>
  <c r="BI84" i="1"/>
  <c r="BF78" i="3"/>
  <c r="BH110" i="16"/>
  <c r="BL92" i="2"/>
  <c r="BI109" i="16"/>
  <c r="BI101" i="16"/>
  <c r="BI108" i="16"/>
  <c r="BC28" i="11"/>
  <c r="BB30" i="11"/>
  <c r="BC29" i="11"/>
  <c r="BC29" i="10" s="1"/>
  <c r="BC21" i="11"/>
  <c r="BD33" i="2"/>
  <c r="BB28" i="10"/>
  <c r="BC21" i="10" s="1"/>
  <c r="BK40" i="3"/>
  <c r="BG128" i="11"/>
  <c r="BE79" i="1"/>
  <c r="BC146" i="15"/>
  <c r="BC146" i="10" s="1"/>
  <c r="BC145" i="10"/>
  <c r="BE98" i="11"/>
  <c r="BI35" i="1"/>
  <c r="BN126" i="1"/>
  <c r="BK95" i="3"/>
  <c r="BG128" i="16"/>
  <c r="BL89" i="1"/>
  <c r="BH146" i="16"/>
  <c r="BK138" i="15"/>
  <c r="BC58" i="9"/>
  <c r="BC57" i="9"/>
  <c r="BH101" i="9"/>
  <c r="BF127" i="12"/>
  <c r="BJ140" i="2"/>
  <c r="BF129" i="12"/>
  <c r="BE195" i="9"/>
  <c r="BI222" i="2"/>
  <c r="BH168" i="2"/>
  <c r="BF54" i="14"/>
  <c r="BH236" i="2"/>
  <c r="BE166" i="2"/>
  <c r="BH52" i="3"/>
  <c r="BH47" i="12"/>
  <c r="BH49" i="12"/>
  <c r="BK138" i="13"/>
  <c r="BB31" i="1"/>
  <c r="BB21" i="1"/>
  <c r="BI92" i="14"/>
  <c r="BI93" i="14" s="1"/>
  <c r="BF29" i="15"/>
  <c r="BG28" i="15" s="1"/>
  <c r="BM41" i="8"/>
  <c r="BJ125" i="16"/>
  <c r="BJ124" i="16"/>
  <c r="BJ117" i="16"/>
  <c r="BM94" i="2"/>
  <c r="BI126" i="16"/>
  <c r="BF33" i="1"/>
  <c r="BL67" i="3"/>
  <c r="BH48" i="14"/>
  <c r="BD64" i="11"/>
  <c r="BF77" i="9"/>
  <c r="BG76" i="9" s="1"/>
  <c r="BJ35" i="2"/>
  <c r="BJ24" i="2" s="1"/>
  <c r="BG76" i="11"/>
  <c r="BF78" i="11"/>
  <c r="BG69" i="11"/>
  <c r="BG53" i="11" s="1"/>
  <c r="BF76" i="10"/>
  <c r="BG69" i="10" s="1"/>
  <c r="BL63" i="2"/>
  <c r="BI12" i="13"/>
  <c r="BI5" i="13"/>
  <c r="BI13" i="13"/>
  <c r="BH14" i="13"/>
  <c r="BF97" i="11"/>
  <c r="BF95" i="11"/>
  <c r="BJ126" i="2"/>
  <c r="BB50" i="13"/>
  <c r="BB50" i="10" s="1"/>
  <c r="BD52" i="1"/>
  <c r="BD51" i="1" s="1"/>
  <c r="BB49" i="10"/>
  <c r="BH233" i="2"/>
  <c r="BF112" i="15"/>
  <c r="BF114" i="15"/>
  <c r="BF113" i="15"/>
  <c r="BJ76" i="1" s="1"/>
  <c r="BJ82" i="3"/>
  <c r="BG54" i="13"/>
  <c r="BE66" i="1"/>
  <c r="BC65" i="14"/>
  <c r="BC57" i="14" s="1"/>
  <c r="BD57" i="11"/>
  <c r="BI18" i="14"/>
  <c r="BM62" i="1"/>
  <c r="BE193" i="9"/>
  <c r="BF185" i="9" s="1"/>
  <c r="BF199" i="9" s="1"/>
  <c r="BD263" i="9"/>
  <c r="BD231" i="9" s="1"/>
  <c r="BD217" i="9"/>
  <c r="BH179" i="2"/>
  <c r="BH177" i="2" s="1"/>
  <c r="BH109" i="11"/>
  <c r="BI101" i="11" s="1"/>
  <c r="BA58" i="12"/>
  <c r="BA66" i="10"/>
  <c r="BE56" i="11"/>
  <c r="BD10" i="1"/>
  <c r="BA8" i="1"/>
  <c r="BA7" i="1" s="1"/>
  <c r="BH83" i="1"/>
  <c r="BH81" i="1" s="1"/>
  <c r="BF223" i="2"/>
  <c r="BE221" i="2"/>
  <c r="BD122" i="3"/>
  <c r="BK45" i="15"/>
  <c r="BK44" i="15"/>
  <c r="BJ46" i="15"/>
  <c r="BK37" i="15"/>
  <c r="BF140" i="12"/>
  <c r="BF141" i="12" s="1"/>
  <c r="BE67" i="9"/>
  <c r="BH29" i="12"/>
  <c r="BK233" i="9"/>
  <c r="BL248" i="2"/>
  <c r="BL238" i="2" s="1"/>
  <c r="BH128" i="9"/>
  <c r="BH130" i="9"/>
  <c r="BL119" i="1" s="1"/>
  <c r="BE95" i="16"/>
  <c r="BE63" i="16" s="1"/>
  <c r="BE64" i="16" s="1"/>
  <c r="BE97" i="16"/>
  <c r="BE97" i="10" s="1"/>
  <c r="BI181" i="2"/>
  <c r="BI114" i="2" s="1"/>
  <c r="BI11" i="2" s="1"/>
  <c r="BF92" i="16"/>
  <c r="BE260" i="9"/>
  <c r="BI256" i="2"/>
  <c r="BI236" i="2" s="1"/>
  <c r="BE262" i="9"/>
  <c r="BE227" i="9"/>
  <c r="BI34" i="2"/>
  <c r="BJ48" i="17"/>
  <c r="BL96" i="1"/>
  <c r="BM95" i="1"/>
  <c r="BI98" i="17"/>
  <c r="BM107" i="3"/>
  <c r="BI113" i="17"/>
  <c r="BI114" i="17"/>
  <c r="BI112" i="17"/>
  <c r="BM104" i="3"/>
  <c r="BM94" i="1"/>
  <c r="BI82" i="17"/>
  <c r="BJ111" i="17"/>
  <c r="BN193" i="2"/>
  <c r="BM103" i="3"/>
  <c r="BI96" i="17"/>
  <c r="BJ81" i="17"/>
  <c r="BJ79" i="17"/>
  <c r="BN191" i="2"/>
  <c r="BL28" i="17"/>
  <c r="BL29" i="17" s="1"/>
  <c r="BK30" i="17"/>
  <c r="BL21" i="17"/>
  <c r="BO99" i="2"/>
  <c r="BJ97" i="17"/>
  <c r="BN192" i="2"/>
  <c r="BJ95" i="17"/>
  <c r="BI34" i="17"/>
  <c r="BI80" i="17"/>
  <c r="BM102" i="3"/>
  <c r="BL108" i="17"/>
  <c r="BL109" i="17" s="1"/>
  <c r="BK110" i="17"/>
  <c r="BL101" i="17"/>
  <c r="BO103" i="2"/>
  <c r="BL46" i="17"/>
  <c r="BM45" i="17"/>
  <c r="BM44" i="17"/>
  <c r="BM37" i="17"/>
  <c r="BK94" i="17"/>
  <c r="BL92" i="17"/>
  <c r="BL93" i="17"/>
  <c r="BO102" i="2"/>
  <c r="BL85" i="17"/>
  <c r="BM99" i="1"/>
  <c r="BI146" i="17"/>
  <c r="BJ33" i="17"/>
  <c r="BJ31" i="17"/>
  <c r="BN189" i="2"/>
  <c r="BM100" i="3"/>
  <c r="BI32" i="17"/>
  <c r="BK142" i="17"/>
  <c r="BL140" i="17"/>
  <c r="BL141" i="17"/>
  <c r="BO106" i="2"/>
  <c r="BL133" i="17"/>
  <c r="BK78" i="17"/>
  <c r="BL76" i="17"/>
  <c r="BL77" i="17" s="1"/>
  <c r="BO101" i="2"/>
  <c r="BL69" i="17"/>
  <c r="BK49" i="17"/>
  <c r="BK47" i="17"/>
  <c r="BJ50" i="17"/>
  <c r="BJ145" i="17"/>
  <c r="BJ143" i="17"/>
  <c r="BN196" i="2"/>
  <c r="BI85" i="13" l="1"/>
  <c r="BI92" i="13"/>
  <c r="BG297" i="9"/>
  <c r="BG311" i="9" s="1"/>
  <c r="BF133" i="9"/>
  <c r="BF162" i="9"/>
  <c r="BJ121" i="1" s="1"/>
  <c r="BF161" i="9"/>
  <c r="BJ130" i="3"/>
  <c r="BH160" i="9"/>
  <c r="BL250" i="2"/>
  <c r="BE16" i="15"/>
  <c r="BI86" i="3"/>
  <c r="BI84" i="3"/>
  <c r="BE128" i="15"/>
  <c r="BG15" i="16"/>
  <c r="BG17" i="16"/>
  <c r="BK186" i="2"/>
  <c r="BI29" i="12"/>
  <c r="BK228" i="2"/>
  <c r="BK36" i="2"/>
  <c r="BE60" i="9"/>
  <c r="BG53" i="15"/>
  <c r="BD58" i="15"/>
  <c r="BG21" i="15"/>
  <c r="BF249" i="9"/>
  <c r="BF263" i="9" s="1"/>
  <c r="BF231" i="9" s="1"/>
  <c r="BD5" i="17"/>
  <c r="BG47" i="8"/>
  <c r="BG45" i="8"/>
  <c r="BH44" i="8"/>
  <c r="BH77" i="12"/>
  <c r="BH69" i="12"/>
  <c r="BF30" i="13"/>
  <c r="BG28" i="13"/>
  <c r="BG21" i="13"/>
  <c r="BI82" i="1"/>
  <c r="BE18" i="16"/>
  <c r="BH117" i="15"/>
  <c r="BG126" i="15"/>
  <c r="BK83" i="2"/>
  <c r="BH124" i="15"/>
  <c r="BI78" i="1"/>
  <c r="BE130" i="15"/>
  <c r="BK85" i="2"/>
  <c r="BG14" i="15"/>
  <c r="BH5" i="15"/>
  <c r="BH12" i="15"/>
  <c r="BL226" i="2"/>
  <c r="BH275" i="9"/>
  <c r="BG274" i="9"/>
  <c r="BH12" i="16"/>
  <c r="BK141" i="16"/>
  <c r="BE105" i="1"/>
  <c r="BI158" i="9"/>
  <c r="BK133" i="16"/>
  <c r="BL206" i="2"/>
  <c r="BK136" i="2"/>
  <c r="BG79" i="12"/>
  <c r="BG81" i="12"/>
  <c r="BF277" i="9"/>
  <c r="BF278" i="9"/>
  <c r="BJ128" i="1" s="1"/>
  <c r="BJ108" i="1" s="1"/>
  <c r="BJ137" i="3"/>
  <c r="BJ117" i="3" s="1"/>
  <c r="BE33" i="13"/>
  <c r="BE34" i="13" s="1"/>
  <c r="BE31" i="13"/>
  <c r="BE32" i="13" s="1"/>
  <c r="BG305" i="9"/>
  <c r="BH140" i="11"/>
  <c r="BK40" i="2"/>
  <c r="BH133" i="11"/>
  <c r="BG142" i="11"/>
  <c r="BF16" i="16"/>
  <c r="BJ97" i="3"/>
  <c r="BI97" i="3"/>
  <c r="BE16" i="16"/>
  <c r="BI218" i="2"/>
  <c r="BI208" i="2" s="1"/>
  <c r="BE143" i="9"/>
  <c r="BF140" i="9"/>
  <c r="BF141" i="9" s="1"/>
  <c r="BE142" i="9"/>
  <c r="BJ173" i="2"/>
  <c r="BF127" i="15"/>
  <c r="BF129" i="15"/>
  <c r="BD54" i="9"/>
  <c r="BD60" i="9"/>
  <c r="BD61" i="9"/>
  <c r="BE54" i="9"/>
  <c r="BJ44" i="1"/>
  <c r="BF82" i="12"/>
  <c r="AX32" i="8"/>
  <c r="AX34" i="8"/>
  <c r="AZ136" i="1" s="1"/>
  <c r="AZ135" i="1" s="1"/>
  <c r="AZ272" i="2"/>
  <c r="AZ271" i="2" s="1"/>
  <c r="BF15" i="15"/>
  <c r="BJ175" i="2"/>
  <c r="BF17" i="15"/>
  <c r="BF18" i="15" s="1"/>
  <c r="BH122" i="9"/>
  <c r="BG131" i="9"/>
  <c r="BG160" i="9"/>
  <c r="BK250" i="2"/>
  <c r="BH273" i="9"/>
  <c r="BE194" i="9"/>
  <c r="BI113" i="2"/>
  <c r="BI10" i="2" s="1"/>
  <c r="BF242" i="2"/>
  <c r="BH99" i="9"/>
  <c r="BG256" i="9"/>
  <c r="BG257" i="9" s="1"/>
  <c r="BG69" i="9"/>
  <c r="BH78" i="12"/>
  <c r="BL46" i="2"/>
  <c r="BF146" i="11"/>
  <c r="BJ39" i="1"/>
  <c r="BJ82" i="1"/>
  <c r="BF18" i="16"/>
  <c r="BD144" i="9"/>
  <c r="BD146" i="9"/>
  <c r="BH249" i="2"/>
  <c r="BH239" i="2" s="1"/>
  <c r="BD63" i="9"/>
  <c r="BJ47" i="3"/>
  <c r="BF80" i="12"/>
  <c r="AY28" i="8"/>
  <c r="AY29" i="8"/>
  <c r="AY35" i="8"/>
  <c r="BM219" i="2"/>
  <c r="BI159" i="9"/>
  <c r="BG276" i="9"/>
  <c r="BK257" i="2"/>
  <c r="BD37" i="10"/>
  <c r="BD188" i="2"/>
  <c r="BA58" i="10"/>
  <c r="BE117" i="10"/>
  <c r="BE197" i="2"/>
  <c r="BC15" i="17"/>
  <c r="BC17" i="17"/>
  <c r="BC14" i="10"/>
  <c r="BC31" i="3"/>
  <c r="BC17" i="3" s="1"/>
  <c r="BA16" i="10"/>
  <c r="BB18" i="17"/>
  <c r="BB18" i="10" s="1"/>
  <c r="BD92" i="1"/>
  <c r="BD91" i="1" s="1"/>
  <c r="BB17" i="10"/>
  <c r="BD12" i="17"/>
  <c r="BE188" i="2"/>
  <c r="BF107" i="2"/>
  <c r="BF98" i="2" s="1"/>
  <c r="BE30" i="2"/>
  <c r="BF30" i="2" s="1"/>
  <c r="BE98" i="2"/>
  <c r="BB16" i="17"/>
  <c r="BD108" i="3"/>
  <c r="BD99" i="3" s="1"/>
  <c r="BB15" i="10"/>
  <c r="BK77" i="2"/>
  <c r="BG30" i="15"/>
  <c r="BP74" i="2"/>
  <c r="BL14" i="14"/>
  <c r="BG79" i="9"/>
  <c r="BK214" i="2"/>
  <c r="BK204" i="2" s="1"/>
  <c r="BG77" i="9"/>
  <c r="BH76" i="9" s="1"/>
  <c r="BK47" i="9"/>
  <c r="BL44" i="9"/>
  <c r="BK45" i="9"/>
  <c r="BL37" i="9" s="1"/>
  <c r="BL13" i="2"/>
  <c r="BD225" i="9"/>
  <c r="BE218" i="9"/>
  <c r="BD224" i="9"/>
  <c r="BD218" i="9"/>
  <c r="BD223" i="9" s="1"/>
  <c r="BH48" i="12"/>
  <c r="BJ51" i="3"/>
  <c r="BF128" i="12"/>
  <c r="BE65" i="16"/>
  <c r="BE57" i="16" s="1"/>
  <c r="BG97" i="9"/>
  <c r="BK126" i="3"/>
  <c r="BI49" i="1"/>
  <c r="BE146" i="12"/>
  <c r="BD323" i="9"/>
  <c r="BH229" i="2"/>
  <c r="BH209" i="2" s="1"/>
  <c r="BH138" i="9"/>
  <c r="BH234" i="2"/>
  <c r="BI46" i="16"/>
  <c r="BJ37" i="16"/>
  <c r="BJ44" i="16"/>
  <c r="BJ45" i="16"/>
  <c r="BM88" i="2"/>
  <c r="BD134" i="3"/>
  <c r="BD116" i="3"/>
  <c r="BD11" i="3" s="1"/>
  <c r="BL68" i="1"/>
  <c r="BH130" i="14"/>
  <c r="BF203" i="2"/>
  <c r="BF201" i="2" s="1"/>
  <c r="BE201" i="2"/>
  <c r="BG60" i="15"/>
  <c r="BK78" i="2" s="1"/>
  <c r="BG61" i="15"/>
  <c r="BB64" i="12"/>
  <c r="BB63" i="10"/>
  <c r="BB64" i="10" s="1"/>
  <c r="BD26" i="3"/>
  <c r="BD46" i="3"/>
  <c r="BD44" i="3" s="1"/>
  <c r="BD221" i="9"/>
  <c r="BD222" i="9"/>
  <c r="BN156" i="2"/>
  <c r="BJ49" i="14"/>
  <c r="BJ50" i="14" s="1"/>
  <c r="BJ47" i="14"/>
  <c r="BH113" i="3"/>
  <c r="BI110" i="15"/>
  <c r="BM81" i="2"/>
  <c r="BJ109" i="15"/>
  <c r="BJ108" i="15"/>
  <c r="BJ101" i="15"/>
  <c r="BL247" i="9"/>
  <c r="BJ92" i="13"/>
  <c r="BM58" i="2"/>
  <c r="BI94" i="13"/>
  <c r="BJ93" i="13"/>
  <c r="BH33" i="12"/>
  <c r="BH34" i="12" s="1"/>
  <c r="BL134" i="2"/>
  <c r="BH31" i="12"/>
  <c r="BK142" i="16"/>
  <c r="BL140" i="16"/>
  <c r="BL133" i="16"/>
  <c r="BO95" i="2"/>
  <c r="BH110" i="9"/>
  <c r="BI101" i="9"/>
  <c r="BI254" i="2"/>
  <c r="BF94" i="16"/>
  <c r="BJ91" i="2"/>
  <c r="BJ25" i="2" s="1"/>
  <c r="BF92" i="10"/>
  <c r="BL109" i="1"/>
  <c r="BL13" i="1" s="1"/>
  <c r="BK247" i="9"/>
  <c r="BK46" i="15"/>
  <c r="BL37" i="15"/>
  <c r="BL45" i="15"/>
  <c r="BL44" i="15"/>
  <c r="BF66" i="1"/>
  <c r="BF63" i="1" s="1"/>
  <c r="BF61" i="1" s="1"/>
  <c r="BE63" i="1"/>
  <c r="BE61" i="1" s="1"/>
  <c r="BH17" i="13"/>
  <c r="BH15" i="13"/>
  <c r="BL153" i="2"/>
  <c r="BJ125" i="2"/>
  <c r="BF79" i="11"/>
  <c r="BF81" i="11"/>
  <c r="BF62" i="11"/>
  <c r="BF78" i="10"/>
  <c r="BF192" i="9"/>
  <c r="BF130" i="12"/>
  <c r="BJ48" i="1"/>
  <c r="BL138" i="15"/>
  <c r="BD32" i="2"/>
  <c r="BD22" i="2"/>
  <c r="BD21" i="2" s="1"/>
  <c r="BE33" i="2"/>
  <c r="BD28" i="11"/>
  <c r="BD29" i="11" s="1"/>
  <c r="BD29" i="10" s="1"/>
  <c r="BD21" i="11"/>
  <c r="BC30" i="11"/>
  <c r="BC28" i="10"/>
  <c r="BD21" i="10" s="1"/>
  <c r="BE77" i="3"/>
  <c r="BD98" i="10"/>
  <c r="BG14" i="12"/>
  <c r="BK52" i="2"/>
  <c r="BH5" i="12"/>
  <c r="BH12" i="12"/>
  <c r="BH13" i="12" s="1"/>
  <c r="BJ142" i="2"/>
  <c r="BF15" i="12"/>
  <c r="BF17" i="12"/>
  <c r="BJ146" i="2"/>
  <c r="BM41" i="2"/>
  <c r="BI14" i="11"/>
  <c r="BJ5" i="11"/>
  <c r="BJ12" i="11"/>
  <c r="BJ13" i="11" s="1"/>
  <c r="BJ180" i="2"/>
  <c r="BF81" i="16"/>
  <c r="BF79" i="16"/>
  <c r="BO126" i="1"/>
  <c r="BD58" i="11"/>
  <c r="BF141" i="15"/>
  <c r="BE142" i="15"/>
  <c r="BI84" i="2"/>
  <c r="BF140" i="15"/>
  <c r="BF133" i="15"/>
  <c r="BE140" i="10"/>
  <c r="BF133" i="10" s="1"/>
  <c r="BJ111" i="13"/>
  <c r="BN149" i="2"/>
  <c r="BC12" i="1"/>
  <c r="BC9" i="1" s="1"/>
  <c r="BC22" i="1"/>
  <c r="BJ36" i="1"/>
  <c r="BH79" i="3"/>
  <c r="BH195" i="2"/>
  <c r="BD129" i="17"/>
  <c r="BD127" i="17"/>
  <c r="BD62" i="17"/>
  <c r="BD56" i="17" s="1"/>
  <c r="BD126" i="10"/>
  <c r="BL137" i="15"/>
  <c r="BK144" i="15"/>
  <c r="BD12" i="2"/>
  <c r="BD9" i="2" s="1"/>
  <c r="BD112" i="2"/>
  <c r="BK42" i="3"/>
  <c r="BG16" i="11"/>
  <c r="BM152" i="2"/>
  <c r="BI145" i="13"/>
  <c r="BI109" i="11"/>
  <c r="BI108" i="11"/>
  <c r="BH66" i="1"/>
  <c r="BD65" i="14"/>
  <c r="BD57" i="14" s="1"/>
  <c r="BH48" i="2"/>
  <c r="BH26" i="2" s="1"/>
  <c r="BE108" i="12"/>
  <c r="BE109" i="12" s="1"/>
  <c r="BE109" i="10" s="1"/>
  <c r="BE101" i="12"/>
  <c r="BE53" i="12" s="1"/>
  <c r="BD110" i="12"/>
  <c r="BD108" i="10"/>
  <c r="BE101" i="10" s="1"/>
  <c r="BE53" i="10" s="1"/>
  <c r="BE54" i="10" s="1"/>
  <c r="BE30" i="9"/>
  <c r="BH92" i="11"/>
  <c r="BF45" i="2"/>
  <c r="BE43" i="2"/>
  <c r="BE23" i="2"/>
  <c r="BF23" i="2" s="1"/>
  <c r="BI125" i="3"/>
  <c r="BE81" i="9"/>
  <c r="BH130" i="16"/>
  <c r="BL88" i="1"/>
  <c r="BP170" i="2"/>
  <c r="BL97" i="15"/>
  <c r="BL95" i="15"/>
  <c r="BK127" i="3"/>
  <c r="BG114" i="9"/>
  <c r="BG113" i="9"/>
  <c r="BL73" i="3"/>
  <c r="BH128" i="14"/>
  <c r="BN72" i="2"/>
  <c r="BK125" i="14"/>
  <c r="BJ126" i="14"/>
  <c r="BK124" i="14"/>
  <c r="BK117" i="14"/>
  <c r="BD37" i="13"/>
  <c r="BF62" i="15"/>
  <c r="BF56" i="15" s="1"/>
  <c r="BJ169" i="2"/>
  <c r="BF79" i="15"/>
  <c r="BF81" i="15"/>
  <c r="BE28" i="1"/>
  <c r="BF98" i="1"/>
  <c r="BF93" i="1" s="1"/>
  <c r="BE93" i="1"/>
  <c r="BH106" i="1"/>
  <c r="BF260" i="2"/>
  <c r="BF252" i="2" s="1"/>
  <c r="BE240" i="2"/>
  <c r="BF240" i="2" s="1"/>
  <c r="BF232" i="2" s="1"/>
  <c r="BE252" i="2"/>
  <c r="BN137" i="16"/>
  <c r="BM144" i="16"/>
  <c r="BI47" i="12"/>
  <c r="BI49" i="12"/>
  <c r="BH73" i="1"/>
  <c r="BG112" i="16"/>
  <c r="BK93" i="3"/>
  <c r="BG113" i="16"/>
  <c r="BK86" i="1" s="1"/>
  <c r="BG114" i="16"/>
  <c r="BH69" i="13"/>
  <c r="BH53" i="13" s="1"/>
  <c r="BN75" i="3"/>
  <c r="BJ16" i="14"/>
  <c r="BJ46" i="9"/>
  <c r="BJ48" i="9"/>
  <c r="BJ49" i="9" s="1"/>
  <c r="BJ50" i="9"/>
  <c r="BC122" i="2"/>
  <c r="BC111" i="2"/>
  <c r="BH111" i="15"/>
  <c r="BL171" i="2"/>
  <c r="BG258" i="9"/>
  <c r="BG259" i="9"/>
  <c r="BK225" i="2"/>
  <c r="BK205" i="2" s="1"/>
  <c r="BG249" i="9"/>
  <c r="BH256" i="9"/>
  <c r="BH76" i="8"/>
  <c r="BF82" i="8"/>
  <c r="BJ138" i="1" s="1"/>
  <c r="BF81" i="8"/>
  <c r="BI93" i="13"/>
  <c r="BJ85" i="13" s="1"/>
  <c r="BI21" i="12"/>
  <c r="BL129" i="2"/>
  <c r="BH129" i="11"/>
  <c r="BH127" i="11"/>
  <c r="BF78" i="9"/>
  <c r="BI76" i="14"/>
  <c r="BK15" i="14"/>
  <c r="BK17" i="14"/>
  <c r="BO164" i="2"/>
  <c r="BM137" i="17"/>
  <c r="BL144" i="17"/>
  <c r="BL247" i="2"/>
  <c r="BH112" i="9"/>
  <c r="BG61" i="11"/>
  <c r="BG60" i="11"/>
  <c r="BG54" i="11"/>
  <c r="BB20" i="1"/>
  <c r="BJ85" i="12"/>
  <c r="BI94" i="12"/>
  <c r="BJ92" i="12"/>
  <c r="BM47" i="2"/>
  <c r="BF82" i="13"/>
  <c r="BF66" i="13" s="1"/>
  <c r="BF65" i="13"/>
  <c r="BF57" i="13" s="1"/>
  <c r="BJ54" i="1"/>
  <c r="BE29" i="3"/>
  <c r="BE101" i="3"/>
  <c r="BF106" i="3"/>
  <c r="BF101" i="3" s="1"/>
  <c r="BP61" i="2"/>
  <c r="BM124" i="13"/>
  <c r="BM125" i="13"/>
  <c r="BL126" i="13"/>
  <c r="BM117" i="13"/>
  <c r="BF142" i="14"/>
  <c r="BJ73" i="2"/>
  <c r="BI243" i="2"/>
  <c r="BE32" i="9"/>
  <c r="BE34" i="9"/>
  <c r="BI114" i="1" s="1"/>
  <c r="BH47" i="16"/>
  <c r="BL178" i="2"/>
  <c r="BH49" i="16"/>
  <c r="BH50" i="16" s="1"/>
  <c r="BL95" i="3"/>
  <c r="BH128" i="16"/>
  <c r="BG127" i="12"/>
  <c r="BG129" i="12"/>
  <c r="BK140" i="2"/>
  <c r="BH42" i="8"/>
  <c r="BG51" i="8"/>
  <c r="BF119" i="2"/>
  <c r="BI127" i="1"/>
  <c r="BE230" i="9"/>
  <c r="BH129" i="9"/>
  <c r="BL128" i="3"/>
  <c r="BL118" i="3" s="1"/>
  <c r="BL13" i="3" s="1"/>
  <c r="BF142" i="12"/>
  <c r="BJ51" i="2"/>
  <c r="BG140" i="12"/>
  <c r="BG141" i="12" s="1"/>
  <c r="BG133" i="12"/>
  <c r="BF221" i="2"/>
  <c r="BG78" i="11"/>
  <c r="BK35" i="2"/>
  <c r="BH69" i="11"/>
  <c r="BH53" i="11" s="1"/>
  <c r="BG76" i="10"/>
  <c r="BM69" i="2"/>
  <c r="BI94" i="14"/>
  <c r="BJ92" i="14"/>
  <c r="BJ93" i="14" s="1"/>
  <c r="BJ85" i="14"/>
  <c r="BH50" i="12"/>
  <c r="BE196" i="9"/>
  <c r="BI253" i="2"/>
  <c r="BE198" i="9"/>
  <c r="BI124" i="1" s="1"/>
  <c r="BF79" i="1"/>
  <c r="BF71" i="1" s="1"/>
  <c r="BE29" i="1"/>
  <c r="BM92" i="2"/>
  <c r="BJ109" i="16"/>
  <c r="BI110" i="16"/>
  <c r="BJ101" i="16"/>
  <c r="BJ108" i="16"/>
  <c r="BH111" i="16"/>
  <c r="BL182" i="2"/>
  <c r="BF80" i="13"/>
  <c r="BF63" i="13"/>
  <c r="BF64" i="13" s="1"/>
  <c r="BJ58" i="3"/>
  <c r="BK90" i="2"/>
  <c r="BH76" i="16"/>
  <c r="BH69" i="16"/>
  <c r="BG78" i="16"/>
  <c r="BJ139" i="3"/>
  <c r="BF309" i="9"/>
  <c r="BM217" i="2"/>
  <c r="BM207" i="2" s="1"/>
  <c r="BI127" i="9"/>
  <c r="BI125" i="9"/>
  <c r="BJ117" i="9" s="1"/>
  <c r="BO135" i="3"/>
  <c r="BK245" i="9"/>
  <c r="BI52" i="3"/>
  <c r="BH11" i="2"/>
  <c r="BK96" i="15"/>
  <c r="BO81" i="3"/>
  <c r="BE30" i="3"/>
  <c r="BC144" i="10"/>
  <c r="BG154" i="9"/>
  <c r="BF163" i="9"/>
  <c r="BG308" i="9"/>
  <c r="BK259" i="2"/>
  <c r="BG310" i="9"/>
  <c r="BK130" i="1" s="1"/>
  <c r="BO151" i="2"/>
  <c r="BK127" i="13"/>
  <c r="BK129" i="13"/>
  <c r="BK140" i="13"/>
  <c r="BK133" i="13"/>
  <c r="BJ142" i="13"/>
  <c r="BN62" i="2"/>
  <c r="BH111" i="11"/>
  <c r="BL127" i="2"/>
  <c r="BH68" i="3"/>
  <c r="BH66" i="3" s="1"/>
  <c r="BE138" i="2"/>
  <c r="BC111" i="12"/>
  <c r="BC62" i="12"/>
  <c r="BC110" i="10"/>
  <c r="BG98" i="13"/>
  <c r="BK55" i="1"/>
  <c r="BF28" i="9"/>
  <c r="BI114" i="13"/>
  <c r="BM60" i="3"/>
  <c r="BI112" i="13"/>
  <c r="BI113" i="13"/>
  <c r="BM56" i="1" s="1"/>
  <c r="BL49" i="11"/>
  <c r="BL50" i="11" s="1"/>
  <c r="BL47" i="11"/>
  <c r="BL48" i="11" s="1"/>
  <c r="BE32" i="15"/>
  <c r="BI78" i="3"/>
  <c r="BI127" i="14"/>
  <c r="BM162" i="2"/>
  <c r="BI129" i="14"/>
  <c r="BI71" i="3"/>
  <c r="BI68" i="3" s="1"/>
  <c r="BI66" i="3" s="1"/>
  <c r="BE112" i="14"/>
  <c r="BE113" i="14"/>
  <c r="BE114" i="14"/>
  <c r="BE66" i="14" s="1"/>
  <c r="BE63" i="14"/>
  <c r="BE64" i="14" s="1"/>
  <c r="BB114" i="10"/>
  <c r="BB66" i="12"/>
  <c r="BM144" i="12"/>
  <c r="BN137" i="12"/>
  <c r="BC58" i="14"/>
  <c r="BG48" i="16"/>
  <c r="BK89" i="3"/>
  <c r="BL138" i="14"/>
  <c r="BG60" i="14"/>
  <c r="BK67" i="2" s="1"/>
  <c r="BG61" i="14"/>
  <c r="BL138" i="11"/>
  <c r="BE122" i="3"/>
  <c r="BH76" i="13"/>
  <c r="BK46" i="14"/>
  <c r="BO66" i="2"/>
  <c r="BL37" i="14"/>
  <c r="BL45" i="14"/>
  <c r="BL44" i="14"/>
  <c r="BJ90" i="9"/>
  <c r="BK37" i="9"/>
  <c r="BG29" i="15"/>
  <c r="BH21" i="15" s="1"/>
  <c r="BL137" i="14"/>
  <c r="BK144" i="14"/>
  <c r="BA32" i="11"/>
  <c r="BC34" i="3"/>
  <c r="BC33" i="3" s="1"/>
  <c r="BA31" i="10"/>
  <c r="BE80" i="15"/>
  <c r="BI80" i="3"/>
  <c r="BI79" i="3" s="1"/>
  <c r="BE63" i="15"/>
  <c r="BE64" i="15" s="1"/>
  <c r="BJ158" i="9"/>
  <c r="BK156" i="9"/>
  <c r="BN219" i="2"/>
  <c r="BK149" i="9"/>
  <c r="BJ159" i="9"/>
  <c r="BL244" i="9"/>
  <c r="BL246" i="9"/>
  <c r="BP255" i="2"/>
  <c r="BM89" i="1"/>
  <c r="BI146" i="16"/>
  <c r="BN62" i="3"/>
  <c r="BJ128" i="13"/>
  <c r="BG78" i="8"/>
  <c r="BE57" i="11"/>
  <c r="BF141" i="14"/>
  <c r="BG133" i="14" s="1"/>
  <c r="BH97" i="13"/>
  <c r="BH95" i="13"/>
  <c r="BL148" i="2"/>
  <c r="BI48" i="14"/>
  <c r="BM67" i="3"/>
  <c r="BI124" i="11"/>
  <c r="BL70" i="3"/>
  <c r="BH96" i="14"/>
  <c r="BK45" i="1"/>
  <c r="BG98" i="12"/>
  <c r="BE71" i="1"/>
  <c r="BL13" i="14"/>
  <c r="BN185" i="2"/>
  <c r="BJ145" i="16"/>
  <c r="BJ143" i="16"/>
  <c r="BN96" i="3" s="1"/>
  <c r="BI108" i="9"/>
  <c r="BD321" i="9"/>
  <c r="BI85" i="1"/>
  <c r="BI24" i="1" s="1"/>
  <c r="BE98" i="16"/>
  <c r="BE98" i="10" s="1"/>
  <c r="BJ37" i="3"/>
  <c r="BF96" i="11"/>
  <c r="BJ126" i="16"/>
  <c r="BK125" i="16"/>
  <c r="BK124" i="16"/>
  <c r="BK117" i="16"/>
  <c r="BN94" i="2"/>
  <c r="BH15" i="11"/>
  <c r="BH17" i="11"/>
  <c r="BL131" i="2"/>
  <c r="BL59" i="1"/>
  <c r="BH146" i="13"/>
  <c r="BH115" i="3"/>
  <c r="BF10" i="1"/>
  <c r="BB21" i="3"/>
  <c r="BE64" i="11"/>
  <c r="BD61" i="12"/>
  <c r="BD61" i="10" s="1"/>
  <c r="BD60" i="12"/>
  <c r="BE54" i="12"/>
  <c r="BD54" i="12"/>
  <c r="BC47" i="13"/>
  <c r="BC49" i="13"/>
  <c r="BE145" i="2"/>
  <c r="BC46" i="10"/>
  <c r="BC140" i="3"/>
  <c r="BC325" i="9"/>
  <c r="BK70" i="2"/>
  <c r="BH108" i="14"/>
  <c r="BH101" i="14"/>
  <c r="BH53" i="14" s="1"/>
  <c r="BH54" i="14" s="1"/>
  <c r="BH109" i="14"/>
  <c r="BG110" i="14"/>
  <c r="BG79" i="13"/>
  <c r="BG62" i="13"/>
  <c r="BG56" i="13" s="1"/>
  <c r="BG81" i="13"/>
  <c r="BK147" i="2"/>
  <c r="BK146" i="2" s="1"/>
  <c r="BI74" i="1"/>
  <c r="BI73" i="1" s="1"/>
  <c r="BE65" i="15"/>
  <c r="BE57" i="15" s="1"/>
  <c r="BE82" i="15"/>
  <c r="BE66" i="15" s="1"/>
  <c r="BJ65" i="2"/>
  <c r="BM243" i="9"/>
  <c r="BQ224" i="2"/>
  <c r="BN58" i="1"/>
  <c r="BJ130" i="13"/>
  <c r="BG83" i="9"/>
  <c r="BH74" i="9"/>
  <c r="BI33" i="1"/>
  <c r="BI30" i="12"/>
  <c r="BJ28" i="12"/>
  <c r="BJ21" i="12"/>
  <c r="BM44" i="2"/>
  <c r="BH98" i="14"/>
  <c r="BL65" i="1"/>
  <c r="BE261" i="9"/>
  <c r="BE136" i="3"/>
  <c r="BI136" i="3"/>
  <c r="BE228" i="9"/>
  <c r="BE229" i="9" s="1"/>
  <c r="BI92" i="3"/>
  <c r="BI25" i="3" s="1"/>
  <c r="BE96" i="16"/>
  <c r="BJ49" i="15"/>
  <c r="BJ50" i="15" s="1"/>
  <c r="BJ47" i="15"/>
  <c r="BJ48" i="15" s="1"/>
  <c r="BJ35" i="1"/>
  <c r="BF98" i="11"/>
  <c r="BJ5" i="13"/>
  <c r="BM63" i="2"/>
  <c r="BI14" i="13"/>
  <c r="BJ12" i="13"/>
  <c r="BG77" i="11"/>
  <c r="BG77" i="10" s="1"/>
  <c r="BI127" i="16"/>
  <c r="BI129" i="16"/>
  <c r="BM184" i="2"/>
  <c r="BN41" i="8"/>
  <c r="BL138" i="13"/>
  <c r="BB33" i="11"/>
  <c r="BB31" i="11"/>
  <c r="BD123" i="2"/>
  <c r="BB30" i="10"/>
  <c r="BF77" i="3"/>
  <c r="BE66" i="16"/>
  <c r="BL137" i="2"/>
  <c r="BH97" i="12"/>
  <c r="BH95" i="12"/>
  <c r="BB16" i="3"/>
  <c r="BB112" i="3"/>
  <c r="BD82" i="10"/>
  <c r="BH76" i="2"/>
  <c r="BH29" i="2"/>
  <c r="BH174" i="2"/>
  <c r="BD145" i="15"/>
  <c r="BD143" i="15"/>
  <c r="BD142" i="10"/>
  <c r="BL109" i="13"/>
  <c r="BL108" i="13"/>
  <c r="BO59" i="2"/>
  <c r="BK110" i="13"/>
  <c r="BL101" i="13"/>
  <c r="BK98" i="15"/>
  <c r="BO75" i="1"/>
  <c r="BF115" i="1"/>
  <c r="BF113" i="1" s="1"/>
  <c r="BF106" i="1"/>
  <c r="BF105" i="1" s="1"/>
  <c r="BE117" i="17"/>
  <c r="BE53" i="17" s="1"/>
  <c r="BE124" i="17"/>
  <c r="BG54" i="15"/>
  <c r="BF10" i="2"/>
  <c r="BI74" i="8"/>
  <c r="BH83" i="8"/>
  <c r="BG113" i="15"/>
  <c r="BK76" i="1" s="1"/>
  <c r="BK82" i="3"/>
  <c r="BG114" i="15"/>
  <c r="BG112" i="15"/>
  <c r="BG18" i="11"/>
  <c r="BE224" i="9"/>
  <c r="BE225" i="9"/>
  <c r="BF93" i="16"/>
  <c r="BF93" i="10" s="1"/>
  <c r="BI35" i="3"/>
  <c r="BF10" i="3"/>
  <c r="BF48" i="2"/>
  <c r="BE26" i="2"/>
  <c r="BF26" i="2" s="1"/>
  <c r="BG96" i="13"/>
  <c r="BK59" i="3"/>
  <c r="BI202" i="2"/>
  <c r="BL121" i="9"/>
  <c r="BG95" i="11"/>
  <c r="BG97" i="11"/>
  <c r="BK126" i="2"/>
  <c r="BH93" i="11"/>
  <c r="BI116" i="1"/>
  <c r="BN45" i="11"/>
  <c r="BM46" i="11"/>
  <c r="BN44" i="11"/>
  <c r="BN37" i="11"/>
  <c r="BH24" i="3"/>
  <c r="BE34" i="15"/>
  <c r="BI72" i="1"/>
  <c r="BL137" i="13"/>
  <c r="BK144" i="13"/>
  <c r="BN85" i="15"/>
  <c r="BQ80" i="2"/>
  <c r="BN92" i="15"/>
  <c r="BN93" i="15"/>
  <c r="BM94" i="15"/>
  <c r="BH134" i="3"/>
  <c r="BH116" i="3"/>
  <c r="BL50" i="2"/>
  <c r="BI124" i="12"/>
  <c r="BI117" i="12"/>
  <c r="BH126" i="12"/>
  <c r="BK237" i="2"/>
  <c r="BI213" i="2"/>
  <c r="BE62" i="9"/>
  <c r="BF139" i="3"/>
  <c r="BE119" i="3"/>
  <c r="BF119" i="3" s="1"/>
  <c r="BF55" i="2"/>
  <c r="BF54" i="2" s="1"/>
  <c r="BE54" i="2"/>
  <c r="BD44" i="13"/>
  <c r="BH76" i="15"/>
  <c r="BK79" i="2"/>
  <c r="BH69" i="15"/>
  <c r="BH53" i="15" s="1"/>
  <c r="BH54" i="15" s="1"/>
  <c r="BG78" i="15"/>
  <c r="BD46" i="1"/>
  <c r="BB65" i="12"/>
  <c r="BB113" i="10"/>
  <c r="BK118" i="3"/>
  <c r="BC130" i="10"/>
  <c r="BC66" i="17"/>
  <c r="BC58" i="17" s="1"/>
  <c r="BF131" i="1"/>
  <c r="BF123" i="1" s="1"/>
  <c r="BE111" i="1"/>
  <c r="BF111" i="1" s="1"/>
  <c r="BJ46" i="12"/>
  <c r="BK44" i="12"/>
  <c r="BK45" i="12"/>
  <c r="BK37" i="12"/>
  <c r="BH125" i="1"/>
  <c r="BH107" i="1"/>
  <c r="BF111" i="14"/>
  <c r="BJ160" i="2"/>
  <c r="BJ157" i="2" s="1"/>
  <c r="BF62" i="14"/>
  <c r="BF56" i="14" s="1"/>
  <c r="BJ18" i="14"/>
  <c r="BN62" i="1"/>
  <c r="BG51" i="9"/>
  <c r="BH42" i="9"/>
  <c r="BF31" i="15"/>
  <c r="BF33" i="15"/>
  <c r="BJ167" i="2"/>
  <c r="BE95" i="10"/>
  <c r="BE96" i="10" s="1"/>
  <c r="BA34" i="11"/>
  <c r="BA34" i="10" s="1"/>
  <c r="BA33" i="10"/>
  <c r="BC32" i="1"/>
  <c r="BL137" i="9"/>
  <c r="BH24" i="1"/>
  <c r="BG54" i="14"/>
  <c r="BE15" i="2"/>
  <c r="BF15" i="2" s="1"/>
  <c r="BF118" i="2"/>
  <c r="BJ256" i="2"/>
  <c r="BJ236" i="2" s="1"/>
  <c r="BF260" i="9"/>
  <c r="BF262" i="9"/>
  <c r="BF227" i="9"/>
  <c r="BM241" i="9"/>
  <c r="BM233" i="9" s="1"/>
  <c r="BL215" i="2"/>
  <c r="BH94" i="9"/>
  <c r="BI85" i="9"/>
  <c r="BI99" i="9" s="1"/>
  <c r="BI92" i="9"/>
  <c r="BI93" i="9" s="1"/>
  <c r="BH95" i="9"/>
  <c r="BA8" i="3"/>
  <c r="BA7" i="3" s="1"/>
  <c r="BK147" i="3"/>
  <c r="BK274" i="2"/>
  <c r="BG80" i="8"/>
  <c r="BE66" i="11"/>
  <c r="BE82" i="10"/>
  <c r="BG113" i="11"/>
  <c r="BG112" i="11"/>
  <c r="BK38" i="3"/>
  <c r="BG114" i="11"/>
  <c r="BI69" i="1"/>
  <c r="BE146" i="14"/>
  <c r="BJ245" i="2"/>
  <c r="BJ235" i="2" s="1"/>
  <c r="BF80" i="9"/>
  <c r="BF82" i="9"/>
  <c r="BN25" i="9"/>
  <c r="BL158" i="2"/>
  <c r="BH81" i="14"/>
  <c r="BH79" i="14"/>
  <c r="BG96" i="12"/>
  <c r="BK48" i="3"/>
  <c r="BJ34" i="17"/>
  <c r="BK97" i="17"/>
  <c r="BK95" i="17"/>
  <c r="BO192" i="2"/>
  <c r="BJ96" i="17"/>
  <c r="BN103" i="3"/>
  <c r="BM28" i="17"/>
  <c r="BM29" i="17" s="1"/>
  <c r="BL30" i="17"/>
  <c r="BM21" i="17"/>
  <c r="BP99" i="2"/>
  <c r="BN94" i="1"/>
  <c r="BJ82" i="17"/>
  <c r="BJ113" i="17"/>
  <c r="BJ114" i="17"/>
  <c r="BJ112" i="17"/>
  <c r="BN104" i="3"/>
  <c r="BJ146" i="17"/>
  <c r="BN99" i="1"/>
  <c r="BM76" i="17"/>
  <c r="BM77" i="17" s="1"/>
  <c r="BL78" i="17"/>
  <c r="BP101" i="2"/>
  <c r="BM69" i="17"/>
  <c r="BK145" i="17"/>
  <c r="BO196" i="2"/>
  <c r="BK143" i="17"/>
  <c r="BN107" i="3"/>
  <c r="BK50" i="17"/>
  <c r="BL142" i="17"/>
  <c r="BM141" i="17"/>
  <c r="BM140" i="17"/>
  <c r="BP106" i="2"/>
  <c r="BM133" i="17"/>
  <c r="BM46" i="17"/>
  <c r="BN45" i="17"/>
  <c r="BN44" i="17"/>
  <c r="BN37" i="17"/>
  <c r="BK111" i="17"/>
  <c r="BO193" i="2"/>
  <c r="BM108" i="17"/>
  <c r="BM109" i="17" s="1"/>
  <c r="BL110" i="17"/>
  <c r="BM101" i="17"/>
  <c r="BP103" i="2"/>
  <c r="BK48" i="17"/>
  <c r="BK81" i="17"/>
  <c r="BK79" i="17"/>
  <c r="BO191" i="2"/>
  <c r="BJ32" i="17"/>
  <c r="BN100" i="3"/>
  <c r="BM93" i="17"/>
  <c r="BM92" i="17"/>
  <c r="BL94" i="17"/>
  <c r="BP102" i="2"/>
  <c r="BM85" i="17"/>
  <c r="BL49" i="17"/>
  <c r="BL47" i="17"/>
  <c r="BN95" i="1"/>
  <c r="BJ98" i="17"/>
  <c r="BK33" i="17"/>
  <c r="BK31" i="17"/>
  <c r="BO189" i="2"/>
  <c r="BJ80" i="17"/>
  <c r="BN102" i="3"/>
  <c r="BM96" i="1"/>
  <c r="BG140" i="9" l="1"/>
  <c r="BG133" i="9"/>
  <c r="BG141" i="9"/>
  <c r="BF142" i="9"/>
  <c r="BH120" i="1"/>
  <c r="BD66" i="9"/>
  <c r="BG161" i="9"/>
  <c r="BK130" i="3"/>
  <c r="BG162" i="9"/>
  <c r="BK121" i="1" s="1"/>
  <c r="AX33" i="8"/>
  <c r="AZ145" i="3"/>
  <c r="AZ144" i="3" s="1"/>
  <c r="BJ84" i="3"/>
  <c r="BF128" i="15"/>
  <c r="BE146" i="9"/>
  <c r="BI249" i="2"/>
  <c r="BI239" i="2" s="1"/>
  <c r="BI234" i="2" s="1"/>
  <c r="BE144" i="9"/>
  <c r="BE63" i="9"/>
  <c r="BK44" i="1"/>
  <c r="BG82" i="12"/>
  <c r="BH276" i="9"/>
  <c r="BL257" i="2"/>
  <c r="BL237" i="2" s="1"/>
  <c r="BH14" i="15"/>
  <c r="BL85" i="2"/>
  <c r="BH13" i="15"/>
  <c r="BG30" i="13"/>
  <c r="BH46" i="8"/>
  <c r="BH47" i="8"/>
  <c r="BI24" i="3"/>
  <c r="BM242" i="9"/>
  <c r="BE58" i="15"/>
  <c r="BI126" i="9"/>
  <c r="BG140" i="14"/>
  <c r="BG141" i="14" s="1"/>
  <c r="BK46" i="9"/>
  <c r="BH28" i="15"/>
  <c r="BH29" i="15" s="1"/>
  <c r="BH129" i="3"/>
  <c r="BD145" i="9"/>
  <c r="BD64" i="9"/>
  <c r="BD65" i="9" s="1"/>
  <c r="BJ86" i="3"/>
  <c r="BF16" i="15"/>
  <c r="BD62" i="9"/>
  <c r="BH213" i="2"/>
  <c r="BH211" i="2" s="1"/>
  <c r="BL40" i="2"/>
  <c r="BH142" i="11"/>
  <c r="BK47" i="3"/>
  <c r="BG80" i="12"/>
  <c r="BK173" i="2"/>
  <c r="BG127" i="15"/>
  <c r="BG129" i="15"/>
  <c r="BF31" i="13"/>
  <c r="BF32" i="13" s="1"/>
  <c r="BF33" i="13"/>
  <c r="BF34" i="13" s="1"/>
  <c r="BH37" i="8"/>
  <c r="BH45" i="8"/>
  <c r="BI44" i="8" s="1"/>
  <c r="BG46" i="8"/>
  <c r="BH161" i="9"/>
  <c r="BL130" i="3"/>
  <c r="BH162" i="9"/>
  <c r="BL121" i="1" s="1"/>
  <c r="BN240" i="9"/>
  <c r="BJ124" i="9"/>
  <c r="BN217" i="2" s="1"/>
  <c r="BN207" i="2" s="1"/>
  <c r="BF141" i="10"/>
  <c r="BG85" i="16"/>
  <c r="BG53" i="16" s="1"/>
  <c r="BF217" i="9"/>
  <c r="BF218" i="9" s="1"/>
  <c r="BH69" i="9"/>
  <c r="BK137" i="3"/>
  <c r="BG278" i="9"/>
  <c r="BK128" i="1" s="1"/>
  <c r="BG277" i="9"/>
  <c r="BH244" i="2"/>
  <c r="BH242" i="2" s="1"/>
  <c r="BD56" i="9"/>
  <c r="BI272" i="9"/>
  <c r="BI273" i="9"/>
  <c r="BI122" i="9"/>
  <c r="BH131" i="9"/>
  <c r="BK130" i="2"/>
  <c r="BG145" i="11"/>
  <c r="BG143" i="11"/>
  <c r="BK41" i="3" s="1"/>
  <c r="BH13" i="16"/>
  <c r="BI5" i="16"/>
  <c r="BH14" i="16"/>
  <c r="BL96" i="2"/>
  <c r="BI12" i="16"/>
  <c r="BI13" i="16"/>
  <c r="BJ12" i="16" s="1"/>
  <c r="BH274" i="9"/>
  <c r="BK175" i="2"/>
  <c r="BG15" i="15"/>
  <c r="BG17" i="15"/>
  <c r="BG18" i="15" s="1"/>
  <c r="BG29" i="13"/>
  <c r="BH21" i="13" s="1"/>
  <c r="BG48" i="8"/>
  <c r="BG49" i="8" s="1"/>
  <c r="BG50" i="8"/>
  <c r="BG18" i="16"/>
  <c r="BK82" i="1"/>
  <c r="BN241" i="9"/>
  <c r="BH76" i="11"/>
  <c r="BG78" i="9"/>
  <c r="BI160" i="9"/>
  <c r="BM250" i="2"/>
  <c r="AY30" i="8"/>
  <c r="AY31" i="8"/>
  <c r="AZ21" i="8"/>
  <c r="BA267" i="2"/>
  <c r="BA266" i="2" s="1"/>
  <c r="BH81" i="12"/>
  <c r="BL136" i="2"/>
  <c r="BH79" i="12"/>
  <c r="BF130" i="15"/>
  <c r="BJ78" i="1"/>
  <c r="BJ218" i="2"/>
  <c r="BJ208" i="2" s="1"/>
  <c r="BF143" i="9"/>
  <c r="BH304" i="9"/>
  <c r="BH265" i="9"/>
  <c r="BH126" i="15"/>
  <c r="BL83" i="2"/>
  <c r="BH125" i="15"/>
  <c r="BI124" i="15" s="1"/>
  <c r="BI69" i="12"/>
  <c r="BI76" i="12"/>
  <c r="BI77" i="12"/>
  <c r="BG306" i="9"/>
  <c r="BG16" i="16"/>
  <c r="BK97" i="3"/>
  <c r="BF59" i="9"/>
  <c r="BF147" i="9"/>
  <c r="BF67" i="9" s="1"/>
  <c r="BF53" i="9"/>
  <c r="BH141" i="11"/>
  <c r="BE108" i="3"/>
  <c r="BF108" i="3" s="1"/>
  <c r="BC16" i="17"/>
  <c r="BC15" i="10"/>
  <c r="BF99" i="3"/>
  <c r="BE99" i="3"/>
  <c r="BD31" i="3"/>
  <c r="BB16" i="10"/>
  <c r="BD13" i="17"/>
  <c r="BD13" i="10" s="1"/>
  <c r="BH107" i="2"/>
  <c r="BD14" i="17"/>
  <c r="BD12" i="10"/>
  <c r="BC18" i="17"/>
  <c r="BC18" i="10" s="1"/>
  <c r="BE92" i="1"/>
  <c r="BF92" i="1" s="1"/>
  <c r="BF91" i="1" s="1"/>
  <c r="BC17" i="10"/>
  <c r="BE120" i="2"/>
  <c r="BF197" i="2"/>
  <c r="BF188" i="2" s="1"/>
  <c r="BG85" i="10"/>
  <c r="BM247" i="9"/>
  <c r="BI11" i="1"/>
  <c r="BH79" i="9"/>
  <c r="BL214" i="2"/>
  <c r="BL204" i="2" s="1"/>
  <c r="BH77" i="9"/>
  <c r="BI76" i="9" s="1"/>
  <c r="BI11" i="3"/>
  <c r="BL69" i="3"/>
  <c r="BH80" i="14"/>
  <c r="BJ254" i="2"/>
  <c r="BC31" i="1"/>
  <c r="BC21" i="1"/>
  <c r="BM50" i="2"/>
  <c r="BI126" i="12"/>
  <c r="BN94" i="15"/>
  <c r="BO92" i="15"/>
  <c r="BO93" i="15"/>
  <c r="BO85" i="15"/>
  <c r="BR80" i="2"/>
  <c r="BM49" i="11"/>
  <c r="BM50" i="11" s="1"/>
  <c r="BM47" i="11"/>
  <c r="BM48" i="11" s="1"/>
  <c r="BG96" i="11"/>
  <c r="BK37" i="3"/>
  <c r="BI211" i="2"/>
  <c r="BF103" i="1"/>
  <c r="BH119" i="2"/>
  <c r="BH166" i="2"/>
  <c r="BD122" i="2"/>
  <c r="BD111" i="2"/>
  <c r="BN63" i="2"/>
  <c r="BJ14" i="13"/>
  <c r="BM244" i="9"/>
  <c r="BM246" i="9"/>
  <c r="BQ255" i="2"/>
  <c r="BG111" i="14"/>
  <c r="BK160" i="2"/>
  <c r="BK157" i="2" s="1"/>
  <c r="BG62" i="14"/>
  <c r="BG56" i="14" s="1"/>
  <c r="BN184" i="2"/>
  <c r="BJ127" i="16"/>
  <c r="BJ129" i="16"/>
  <c r="BL245" i="9"/>
  <c r="BP135" i="3"/>
  <c r="BI98" i="9"/>
  <c r="BM117" i="1" s="1"/>
  <c r="BM138" i="14"/>
  <c r="BN144" i="12"/>
  <c r="BO137" i="12"/>
  <c r="BC56" i="12"/>
  <c r="BC62" i="10"/>
  <c r="BC56" i="10" s="1"/>
  <c r="BO62" i="2"/>
  <c r="BL133" i="13"/>
  <c r="BK142" i="13"/>
  <c r="BK143" i="13" s="1"/>
  <c r="BO63" i="3" s="1"/>
  <c r="BG163" i="9"/>
  <c r="BH154" i="9"/>
  <c r="BG81" i="16"/>
  <c r="BG79" i="16"/>
  <c r="BK180" i="2"/>
  <c r="BI83" i="1"/>
  <c r="BI81" i="1" s="1"/>
  <c r="BE16" i="1"/>
  <c r="BF16" i="1" s="1"/>
  <c r="BF29" i="1"/>
  <c r="BI95" i="14"/>
  <c r="BI97" i="14"/>
  <c r="BM159" i="2"/>
  <c r="BH78" i="11"/>
  <c r="BL35" i="2"/>
  <c r="BH76" i="10"/>
  <c r="BH77" i="11"/>
  <c r="BI69" i="11" s="1"/>
  <c r="BI53" i="11" s="1"/>
  <c r="BJ141" i="2"/>
  <c r="BF145" i="12"/>
  <c r="BF143" i="12"/>
  <c r="BI125" i="1"/>
  <c r="BI107" i="1"/>
  <c r="BK48" i="1"/>
  <c r="BG130" i="12"/>
  <c r="BL89" i="3"/>
  <c r="BH48" i="16"/>
  <c r="BI233" i="2"/>
  <c r="BN47" i="2"/>
  <c r="BJ94" i="12"/>
  <c r="BN137" i="17"/>
  <c r="BM144" i="17"/>
  <c r="BG263" i="9"/>
  <c r="BG231" i="9" s="1"/>
  <c r="BG217" i="9"/>
  <c r="BI48" i="12"/>
  <c r="BE15" i="1"/>
  <c r="BF15" i="1" s="1"/>
  <c r="BF28" i="1"/>
  <c r="BJ168" i="2"/>
  <c r="BJ127" i="14"/>
  <c r="BJ129" i="14"/>
  <c r="BN162" i="2"/>
  <c r="BP81" i="3"/>
  <c r="BL96" i="15"/>
  <c r="BH190" i="2"/>
  <c r="BH118" i="2"/>
  <c r="BI174" i="2"/>
  <c r="BE145" i="15"/>
  <c r="BE143" i="15"/>
  <c r="BE142" i="10"/>
  <c r="BJ53" i="3"/>
  <c r="BF16" i="12"/>
  <c r="BC31" i="11"/>
  <c r="BE123" i="2"/>
  <c r="BC33" i="11"/>
  <c r="BC30" i="10"/>
  <c r="BF33" i="2"/>
  <c r="BF32" i="2" s="1"/>
  <c r="BE32" i="2"/>
  <c r="BE22" i="2"/>
  <c r="BM138" i="15"/>
  <c r="BJ222" i="2"/>
  <c r="BF195" i="9"/>
  <c r="BF194" i="9"/>
  <c r="BF56" i="11"/>
  <c r="BM44" i="15"/>
  <c r="BM45" i="15"/>
  <c r="BL46" i="15"/>
  <c r="BM37" i="15"/>
  <c r="BL142" i="16"/>
  <c r="BP95" i="2"/>
  <c r="BK92" i="13"/>
  <c r="BJ94" i="13"/>
  <c r="BN58" i="2"/>
  <c r="BK85" i="13"/>
  <c r="BE320" i="9"/>
  <c r="BD226" i="9"/>
  <c r="BE223" i="9"/>
  <c r="BH223" i="2"/>
  <c r="BD220" i="9"/>
  <c r="BL47" i="9"/>
  <c r="BM44" i="9"/>
  <c r="BL45" i="9"/>
  <c r="BM37" i="9" s="1"/>
  <c r="BL64" i="1"/>
  <c r="BH82" i="14"/>
  <c r="BJ125" i="3"/>
  <c r="BF81" i="9"/>
  <c r="BE58" i="11"/>
  <c r="BH96" i="9"/>
  <c r="BL246" i="2"/>
  <c r="BJ127" i="1"/>
  <c r="BF230" i="9"/>
  <c r="BF34" i="15"/>
  <c r="BJ72" i="1"/>
  <c r="BJ71" i="3"/>
  <c r="BJ68" i="3" s="1"/>
  <c r="BF113" i="14"/>
  <c r="BF112" i="14"/>
  <c r="BF114" i="14"/>
  <c r="BF66" i="14" s="1"/>
  <c r="BF63" i="14"/>
  <c r="BF64" i="14" s="1"/>
  <c r="BB57" i="12"/>
  <c r="BB65" i="10"/>
  <c r="BB57" i="10" s="1"/>
  <c r="BG79" i="15"/>
  <c r="BK169" i="2"/>
  <c r="BK168" i="2" s="1"/>
  <c r="BG62" i="15"/>
  <c r="BG56" i="15" s="1"/>
  <c r="BG81" i="15"/>
  <c r="BH78" i="15"/>
  <c r="BL79" i="2"/>
  <c r="BI76" i="15"/>
  <c r="BI125" i="12"/>
  <c r="BJ117" i="12" s="1"/>
  <c r="BH10" i="3"/>
  <c r="BO149" i="2"/>
  <c r="BK111" i="13"/>
  <c r="BG60" i="16"/>
  <c r="BK89" i="2" s="1"/>
  <c r="BG61" i="16"/>
  <c r="BG54" i="16"/>
  <c r="BH96" i="12"/>
  <c r="BL48" i="3"/>
  <c r="BE58" i="16"/>
  <c r="BD34" i="3"/>
  <c r="BD33" i="3" s="1"/>
  <c r="BB32" i="11"/>
  <c r="BB31" i="10"/>
  <c r="BM153" i="2"/>
  <c r="BI17" i="13"/>
  <c r="BI15" i="13"/>
  <c r="BN44" i="2"/>
  <c r="BJ30" i="12"/>
  <c r="BI23" i="1"/>
  <c r="BG82" i="13"/>
  <c r="BG66" i="13" s="1"/>
  <c r="BK54" i="1"/>
  <c r="BK53" i="1" s="1"/>
  <c r="BG65" i="13"/>
  <c r="BG57" i="13" s="1"/>
  <c r="BE144" i="2"/>
  <c r="BF145" i="2"/>
  <c r="BF144" i="2" s="1"/>
  <c r="BI111" i="9"/>
  <c r="BJ108" i="9"/>
  <c r="BM216" i="2"/>
  <c r="BI126" i="11"/>
  <c r="BM39" i="2"/>
  <c r="BH96" i="13"/>
  <c r="BL59" i="3"/>
  <c r="BJ160" i="9"/>
  <c r="BN250" i="2"/>
  <c r="BO219" i="2"/>
  <c r="BK159" i="9"/>
  <c r="BA32" i="10"/>
  <c r="BC22" i="3"/>
  <c r="BK90" i="9"/>
  <c r="BM68" i="1"/>
  <c r="BI130" i="14"/>
  <c r="BC113" i="12"/>
  <c r="BC112" i="12"/>
  <c r="BE49" i="3"/>
  <c r="BC114" i="12"/>
  <c r="BC111" i="10"/>
  <c r="BC112" i="10" s="1"/>
  <c r="BC63" i="12"/>
  <c r="BK141" i="13"/>
  <c r="BL140" i="13" s="1"/>
  <c r="BO58" i="1"/>
  <c r="BK130" i="13"/>
  <c r="BF30" i="3"/>
  <c r="BJ57" i="3"/>
  <c r="BM182" i="2"/>
  <c r="BI111" i="16"/>
  <c r="BE197" i="9"/>
  <c r="BI133" i="3"/>
  <c r="BH61" i="11"/>
  <c r="BH60" i="11"/>
  <c r="BI42" i="8"/>
  <c r="BH51" i="8"/>
  <c r="BK51" i="3"/>
  <c r="BG128" i="12"/>
  <c r="BK73" i="2"/>
  <c r="BK65" i="2" s="1"/>
  <c r="BH133" i="14"/>
  <c r="BG142" i="14"/>
  <c r="BH140" i="14"/>
  <c r="BJ163" i="2"/>
  <c r="BF145" i="14"/>
  <c r="BF143" i="14"/>
  <c r="BJ74" i="3" s="1"/>
  <c r="BN124" i="13"/>
  <c r="BN125" i="13" s="1"/>
  <c r="BM126" i="13"/>
  <c r="BN117" i="13"/>
  <c r="BQ61" i="2"/>
  <c r="BF58" i="13"/>
  <c r="BI95" i="12"/>
  <c r="BM137" i="2"/>
  <c r="BI97" i="12"/>
  <c r="BH114" i="9"/>
  <c r="BL127" i="3"/>
  <c r="BH113" i="9"/>
  <c r="BM68" i="2"/>
  <c r="BI78" i="14"/>
  <c r="BL40" i="3"/>
  <c r="BH128" i="11"/>
  <c r="BC110" i="2"/>
  <c r="BP75" i="1"/>
  <c r="BL98" i="15"/>
  <c r="BE60" i="12"/>
  <c r="BE61" i="12"/>
  <c r="BJ114" i="13"/>
  <c r="BJ113" i="13"/>
  <c r="BN56" i="1" s="1"/>
  <c r="BN60" i="3"/>
  <c r="BJ112" i="13"/>
  <c r="BJ91" i="3"/>
  <c r="BF80" i="16"/>
  <c r="BM131" i="2"/>
  <c r="BI17" i="11"/>
  <c r="BI15" i="11"/>
  <c r="BF193" i="9"/>
  <c r="BG185" i="9" s="1"/>
  <c r="BG199" i="9" s="1"/>
  <c r="BF82" i="11"/>
  <c r="BJ34" i="1"/>
  <c r="BF65" i="11"/>
  <c r="BF81" i="10"/>
  <c r="BH16" i="13"/>
  <c r="BL64" i="3"/>
  <c r="BF95" i="16"/>
  <c r="BF97" i="16"/>
  <c r="BJ181" i="2"/>
  <c r="BF94" i="10"/>
  <c r="BL141" i="16"/>
  <c r="BM133" i="16" s="1"/>
  <c r="BO185" i="2"/>
  <c r="BK145" i="16"/>
  <c r="BK143" i="16"/>
  <c r="BO96" i="3" s="1"/>
  <c r="BL45" i="3"/>
  <c r="BH32" i="12"/>
  <c r="BM171" i="2"/>
  <c r="BI111" i="15"/>
  <c r="BJ48" i="14"/>
  <c r="BN67" i="3"/>
  <c r="BD12" i="3"/>
  <c r="BD9" i="3" s="1"/>
  <c r="BD23" i="3"/>
  <c r="BD114" i="3"/>
  <c r="BK44" i="16"/>
  <c r="BK45" i="16"/>
  <c r="BK37" i="16"/>
  <c r="BN88" i="2"/>
  <c r="BJ46" i="16"/>
  <c r="BI138" i="9"/>
  <c r="BB8" i="2"/>
  <c r="BB7" i="2" s="1"/>
  <c r="BD322" i="9"/>
  <c r="BK245" i="2"/>
  <c r="BG80" i="9"/>
  <c r="BG82" i="9"/>
  <c r="BM12" i="14"/>
  <c r="BM5" i="14"/>
  <c r="BL77" i="2"/>
  <c r="BH30" i="15"/>
  <c r="BO25" i="9"/>
  <c r="BJ136" i="3"/>
  <c r="BF261" i="9"/>
  <c r="BF228" i="9"/>
  <c r="BF229" i="9" s="1"/>
  <c r="BJ78" i="3"/>
  <c r="BF32" i="15"/>
  <c r="BL45" i="12"/>
  <c r="BL37" i="12"/>
  <c r="BL44" i="12"/>
  <c r="BK46" i="12"/>
  <c r="BK13" i="3"/>
  <c r="BD43" i="1"/>
  <c r="BD41" i="1" s="1"/>
  <c r="BD25" i="1"/>
  <c r="BH77" i="15"/>
  <c r="BI69" i="15" s="1"/>
  <c r="BD46" i="13"/>
  <c r="BH55" i="2"/>
  <c r="BH54" i="2" s="1"/>
  <c r="BD44" i="10"/>
  <c r="BL140" i="2"/>
  <c r="BH129" i="12"/>
  <c r="BH127" i="12"/>
  <c r="BQ170" i="2"/>
  <c r="BM95" i="15"/>
  <c r="BM97" i="15"/>
  <c r="BL144" i="13"/>
  <c r="BM137" i="13"/>
  <c r="BM121" i="9"/>
  <c r="BJ74" i="8"/>
  <c r="BE126" i="17"/>
  <c r="BI105" i="2"/>
  <c r="BI28" i="2" s="1"/>
  <c r="BE124" i="10"/>
  <c r="BE125" i="17"/>
  <c r="BE125" i="10" s="1"/>
  <c r="BH85" i="3"/>
  <c r="BH77" i="3" s="1"/>
  <c r="BD143" i="10"/>
  <c r="BH98" i="12"/>
  <c r="BL45" i="1"/>
  <c r="BB34" i="11"/>
  <c r="BB34" i="10" s="1"/>
  <c r="BB33" i="10"/>
  <c r="BD32" i="1"/>
  <c r="BM138" i="13"/>
  <c r="BM88" i="1"/>
  <c r="BI130" i="16"/>
  <c r="BI134" i="3"/>
  <c r="BI116" i="3"/>
  <c r="BJ29" i="12"/>
  <c r="BN233" i="9"/>
  <c r="BO241" i="9"/>
  <c r="BR224" i="2"/>
  <c r="BN242" i="9"/>
  <c r="BN243" i="9"/>
  <c r="BO240" i="9"/>
  <c r="BH60" i="14"/>
  <c r="BL67" i="2" s="1"/>
  <c r="BH61" i="14"/>
  <c r="BC50" i="13"/>
  <c r="BC50" i="10" s="1"/>
  <c r="BC49" i="10"/>
  <c r="BE52" i="1"/>
  <c r="BH45" i="2"/>
  <c r="BD60" i="10"/>
  <c r="BH18" i="11"/>
  <c r="BL117" i="16"/>
  <c r="BL124" i="16"/>
  <c r="BL125" i="16"/>
  <c r="BK126" i="16"/>
  <c r="BO94" i="2"/>
  <c r="BH98" i="13"/>
  <c r="BL55" i="1"/>
  <c r="BM137" i="14"/>
  <c r="BL144" i="14"/>
  <c r="BL57" i="2"/>
  <c r="BH78" i="13"/>
  <c r="BM138" i="11"/>
  <c r="BB58" i="12"/>
  <c r="BB66" i="10"/>
  <c r="BI66" i="1"/>
  <c r="BI63" i="1" s="1"/>
  <c r="BI61" i="1" s="1"/>
  <c r="BE65" i="14"/>
  <c r="BE57" i="14" s="1"/>
  <c r="BD45" i="13"/>
  <c r="BD45" i="10" s="1"/>
  <c r="BF138" i="2"/>
  <c r="BF135" i="2" s="1"/>
  <c r="BF133" i="2" s="1"/>
  <c r="BE135" i="2"/>
  <c r="BE133" i="2" s="1"/>
  <c r="BE115" i="2"/>
  <c r="BN152" i="2"/>
  <c r="BJ145" i="13"/>
  <c r="BK128" i="13"/>
  <c r="BO62" i="3"/>
  <c r="BK139" i="3"/>
  <c r="BG309" i="9"/>
  <c r="BI128" i="9"/>
  <c r="BM248" i="2"/>
  <c r="BM238" i="2" s="1"/>
  <c r="BI130" i="9"/>
  <c r="BM119" i="1" s="1"/>
  <c r="BL90" i="2"/>
  <c r="BH78" i="16"/>
  <c r="BH112" i="16"/>
  <c r="BL93" i="3"/>
  <c r="BH114" i="16"/>
  <c r="BH113" i="16"/>
  <c r="BL86" i="1" s="1"/>
  <c r="BK24" i="2"/>
  <c r="BH140" i="12"/>
  <c r="BK51" i="2"/>
  <c r="BH133" i="12"/>
  <c r="BG142" i="12"/>
  <c r="BI104" i="1"/>
  <c r="BH11" i="3"/>
  <c r="BE15" i="3"/>
  <c r="BF15" i="3" s="1"/>
  <c r="BF29" i="3"/>
  <c r="BK34" i="2"/>
  <c r="BO62" i="1"/>
  <c r="BK18" i="14"/>
  <c r="BI77" i="14"/>
  <c r="BJ69" i="14" s="1"/>
  <c r="BL38" i="1"/>
  <c r="BH130" i="11"/>
  <c r="BL269" i="2"/>
  <c r="BH79" i="8"/>
  <c r="BK256" i="2"/>
  <c r="BG262" i="9"/>
  <c r="BG260" i="9"/>
  <c r="BG227" i="9"/>
  <c r="BH112" i="15"/>
  <c r="BL82" i="3"/>
  <c r="BH114" i="15"/>
  <c r="BH113" i="15"/>
  <c r="BL76" i="1" s="1"/>
  <c r="BH60" i="13"/>
  <c r="BL56" i="2" s="1"/>
  <c r="BH61" i="13"/>
  <c r="BH54" i="13"/>
  <c r="BJ74" i="1"/>
  <c r="BJ73" i="1" s="1"/>
  <c r="BF82" i="15"/>
  <c r="BF66" i="15" s="1"/>
  <c r="BF65" i="15"/>
  <c r="BF57" i="15" s="1"/>
  <c r="BG106" i="9"/>
  <c r="BK118" i="1"/>
  <c r="BF43" i="2"/>
  <c r="BF101" i="12"/>
  <c r="BF53" i="12" s="1"/>
  <c r="BF108" i="12"/>
  <c r="BF109" i="12"/>
  <c r="BF109" i="10" s="1"/>
  <c r="BE110" i="12"/>
  <c r="BI48" i="2"/>
  <c r="BI26" i="2" s="1"/>
  <c r="BE108" i="10"/>
  <c r="BF101" i="10" s="1"/>
  <c r="BH63" i="1"/>
  <c r="BH61" i="1" s="1"/>
  <c r="BM59" i="1"/>
  <c r="BI146" i="13"/>
  <c r="BH106" i="3"/>
  <c r="BD128" i="17"/>
  <c r="BD63" i="17"/>
  <c r="BD64" i="17" s="1"/>
  <c r="BD127" i="10"/>
  <c r="BD128" i="10" s="1"/>
  <c r="BG140" i="15"/>
  <c r="BJ84" i="2"/>
  <c r="BJ76" i="2" s="1"/>
  <c r="BG133" i="15"/>
  <c r="BF142" i="15"/>
  <c r="BF142" i="10" s="1"/>
  <c r="BJ84" i="1"/>
  <c r="BF82" i="16"/>
  <c r="BF63" i="11"/>
  <c r="BF80" i="11"/>
  <c r="BJ36" i="3"/>
  <c r="BF79" i="10"/>
  <c r="BF80" i="10" s="1"/>
  <c r="BH18" i="13"/>
  <c r="BG92" i="16"/>
  <c r="BM148" i="2"/>
  <c r="BI95" i="13"/>
  <c r="BI97" i="13"/>
  <c r="BJ110" i="15"/>
  <c r="BK109" i="15"/>
  <c r="BK101" i="15"/>
  <c r="BK108" i="15"/>
  <c r="BN81" i="2"/>
  <c r="BD58" i="14"/>
  <c r="BE313" i="9"/>
  <c r="BE327" i="9" s="1"/>
  <c r="BH77" i="8"/>
  <c r="BI69" i="8" s="1"/>
  <c r="BI83" i="8" s="1"/>
  <c r="BL17" i="14"/>
  <c r="BL15" i="14"/>
  <c r="BP164" i="2"/>
  <c r="BI125" i="11"/>
  <c r="BJ117" i="11" s="1"/>
  <c r="BI109" i="9"/>
  <c r="BI110" i="9" s="1"/>
  <c r="BJ116" i="1"/>
  <c r="BK36" i="1"/>
  <c r="BG82" i="8"/>
  <c r="BK138" i="1" s="1"/>
  <c r="BG81" i="8"/>
  <c r="BJ92" i="9"/>
  <c r="BM215" i="2"/>
  <c r="BJ93" i="9"/>
  <c r="BJ85" i="9"/>
  <c r="BJ98" i="9" s="1"/>
  <c r="BN117" i="1" s="1"/>
  <c r="BI94" i="9"/>
  <c r="BI95" i="9"/>
  <c r="BH11" i="1"/>
  <c r="BM137" i="9"/>
  <c r="BI42" i="9"/>
  <c r="BH51" i="9"/>
  <c r="BJ47" i="12"/>
  <c r="BJ49" i="12"/>
  <c r="BH61" i="15"/>
  <c r="BH60" i="15"/>
  <c r="BL78" i="2" s="1"/>
  <c r="BO45" i="11"/>
  <c r="BN46" i="11"/>
  <c r="BO37" i="11"/>
  <c r="BO44" i="11"/>
  <c r="BO46" i="11" s="1"/>
  <c r="BI106" i="1"/>
  <c r="BK35" i="1"/>
  <c r="BG98" i="11"/>
  <c r="BF223" i="9"/>
  <c r="BE226" i="9"/>
  <c r="BI223" i="2"/>
  <c r="BI203" i="2" s="1"/>
  <c r="BE61" i="17"/>
  <c r="BE61" i="10" s="1"/>
  <c r="BE60" i="17"/>
  <c r="BI100" i="2" s="1"/>
  <c r="BE54" i="17"/>
  <c r="BM108" i="13"/>
  <c r="BM109" i="13"/>
  <c r="BP59" i="2"/>
  <c r="BM101" i="13"/>
  <c r="BL110" i="13"/>
  <c r="BH79" i="1"/>
  <c r="BH71" i="1" s="1"/>
  <c r="BD146" i="15"/>
  <c r="BD146" i="10" s="1"/>
  <c r="BD145" i="10"/>
  <c r="BO41" i="8"/>
  <c r="BM95" i="3"/>
  <c r="BI128" i="16"/>
  <c r="BJ13" i="13"/>
  <c r="BK12" i="13" s="1"/>
  <c r="BF136" i="3"/>
  <c r="BF134" i="3" s="1"/>
  <c r="BE134" i="3"/>
  <c r="BE116" i="3"/>
  <c r="BM134" i="2"/>
  <c r="BI33" i="12"/>
  <c r="BI34" i="12" s="1"/>
  <c r="BI31" i="12"/>
  <c r="BI74" i="9"/>
  <c r="BH10" i="1"/>
  <c r="BG63" i="13"/>
  <c r="BG64" i="13" s="1"/>
  <c r="BK58" i="3"/>
  <c r="BK57" i="3" s="1"/>
  <c r="BG80" i="13"/>
  <c r="BI108" i="14"/>
  <c r="BH110" i="14"/>
  <c r="BL70" i="2"/>
  <c r="BI109" i="14"/>
  <c r="BI101" i="14"/>
  <c r="BI53" i="14" s="1"/>
  <c r="BI54" i="14" s="1"/>
  <c r="BC120" i="3"/>
  <c r="BC132" i="3"/>
  <c r="BC48" i="13"/>
  <c r="BE56" i="3"/>
  <c r="BC47" i="10"/>
  <c r="BC48" i="10" s="1"/>
  <c r="BL42" i="3"/>
  <c r="BH16" i="11"/>
  <c r="BN89" i="1"/>
  <c r="BJ146" i="16"/>
  <c r="BP126" i="1"/>
  <c r="BK157" i="9"/>
  <c r="BK158" i="9" s="1"/>
  <c r="BM45" i="14"/>
  <c r="BP66" i="2"/>
  <c r="BL46" i="14"/>
  <c r="BM37" i="14"/>
  <c r="BM44" i="14"/>
  <c r="BO156" i="2"/>
  <c r="BK49" i="14"/>
  <c r="BK50" i="14" s="1"/>
  <c r="BK47" i="14"/>
  <c r="BI128" i="14"/>
  <c r="BM73" i="3"/>
  <c r="BF31" i="9"/>
  <c r="BJ212" i="2"/>
  <c r="BG21" i="9"/>
  <c r="BG35" i="9" s="1"/>
  <c r="BF29" i="9"/>
  <c r="BF30" i="9" s="1"/>
  <c r="BL38" i="3"/>
  <c r="BH114" i="11"/>
  <c r="BH113" i="11"/>
  <c r="BH112" i="11"/>
  <c r="BE103" i="1"/>
  <c r="BH77" i="16"/>
  <c r="BI69" i="16" s="1"/>
  <c r="BK101" i="16"/>
  <c r="BN92" i="2"/>
  <c r="BJ110" i="16"/>
  <c r="BK109" i="16"/>
  <c r="BK108" i="16"/>
  <c r="BJ94" i="14"/>
  <c r="BN69" i="2"/>
  <c r="BK85" i="14"/>
  <c r="BK92" i="14"/>
  <c r="BH69" i="10"/>
  <c r="BG79" i="11"/>
  <c r="BG62" i="11"/>
  <c r="BK125" i="2"/>
  <c r="BG81" i="11"/>
  <c r="BG78" i="10"/>
  <c r="BF140" i="10"/>
  <c r="BG133" i="10" s="1"/>
  <c r="BJ29" i="2"/>
  <c r="BE222" i="9"/>
  <c r="BE221" i="9"/>
  <c r="BE16" i="2"/>
  <c r="BF16" i="2" s="1"/>
  <c r="BJ143" i="13"/>
  <c r="BN63" i="3" s="1"/>
  <c r="BI123" i="3"/>
  <c r="BE33" i="9"/>
  <c r="BP151" i="2"/>
  <c r="BL127" i="13"/>
  <c r="BL129" i="13"/>
  <c r="BI90" i="3"/>
  <c r="BI88" i="3" s="1"/>
  <c r="BJ53" i="1"/>
  <c r="BJ93" i="12"/>
  <c r="BK85" i="12" s="1"/>
  <c r="BB8" i="1"/>
  <c r="BB7" i="1" s="1"/>
  <c r="BH54" i="11"/>
  <c r="BO75" i="3"/>
  <c r="BK16" i="14"/>
  <c r="BL225" i="2"/>
  <c r="BL205" i="2" s="1"/>
  <c r="BH259" i="9"/>
  <c r="BH257" i="9"/>
  <c r="BH249" i="9" s="1"/>
  <c r="BE232" i="2"/>
  <c r="BJ87" i="2"/>
  <c r="BI50" i="12"/>
  <c r="BN144" i="16"/>
  <c r="BO137" i="16"/>
  <c r="BF80" i="15"/>
  <c r="BF63" i="15"/>
  <c r="BF64" i="15" s="1"/>
  <c r="BJ80" i="3"/>
  <c r="BJ79" i="3" s="1"/>
  <c r="BL124" i="14"/>
  <c r="BL117" i="14"/>
  <c r="BL125" i="14"/>
  <c r="BK126" i="14"/>
  <c r="BO72" i="2"/>
  <c r="BK117" i="3"/>
  <c r="BI115" i="3"/>
  <c r="BI10" i="3" s="1"/>
  <c r="BH94" i="11"/>
  <c r="BI93" i="11"/>
  <c r="BL36" i="2"/>
  <c r="BI92" i="11"/>
  <c r="BI85" i="11"/>
  <c r="BD111" i="12"/>
  <c r="BH138" i="2"/>
  <c r="BD62" i="12"/>
  <c r="BD110" i="10"/>
  <c r="BJ108" i="11"/>
  <c r="BJ109" i="11" s="1"/>
  <c r="BI110" i="11"/>
  <c r="BJ101" i="11"/>
  <c r="BM37" i="2"/>
  <c r="BL144" i="15"/>
  <c r="BM137" i="15"/>
  <c r="BD130" i="17"/>
  <c r="BH98" i="1"/>
  <c r="BD65" i="17"/>
  <c r="BD57" i="17" s="1"/>
  <c r="BD129" i="10"/>
  <c r="BI76" i="2"/>
  <c r="BI29" i="2"/>
  <c r="BF62" i="16"/>
  <c r="BF56" i="16" s="1"/>
  <c r="BK12" i="11"/>
  <c r="BJ14" i="11"/>
  <c r="BK5" i="11"/>
  <c r="BN41" i="2"/>
  <c r="BF18" i="12"/>
  <c r="BJ42" i="1"/>
  <c r="BH14" i="12"/>
  <c r="BI13" i="12"/>
  <c r="BL52" i="2"/>
  <c r="BI5" i="12"/>
  <c r="BI12" i="12"/>
  <c r="BG15" i="12"/>
  <c r="BK142" i="2"/>
  <c r="BG17" i="12"/>
  <c r="BH33" i="2"/>
  <c r="BE29" i="11"/>
  <c r="BE29" i="10" s="1"/>
  <c r="BD30" i="11"/>
  <c r="BE21" i="11"/>
  <c r="BE28" i="11"/>
  <c r="BD28" i="10"/>
  <c r="BE21" i="10" s="1"/>
  <c r="BJ124" i="2"/>
  <c r="BJ113" i="2"/>
  <c r="BK49" i="15"/>
  <c r="BK50" i="15" s="1"/>
  <c r="BK47" i="15"/>
  <c r="BK48" i="15" s="1"/>
  <c r="BG93" i="16"/>
  <c r="BG93" i="10" s="1"/>
  <c r="BE220" i="9"/>
  <c r="BF224" i="9"/>
  <c r="BF225" i="9"/>
  <c r="BG218" i="9"/>
  <c r="BI47" i="16"/>
  <c r="BM178" i="2"/>
  <c r="BI49" i="16"/>
  <c r="BI50" i="16" s="1"/>
  <c r="BD326" i="9"/>
  <c r="BH131" i="1" s="1"/>
  <c r="BH123" i="1" s="1"/>
  <c r="BH260" i="2"/>
  <c r="BD324" i="9"/>
  <c r="BK48" i="9"/>
  <c r="BK49" i="9" s="1"/>
  <c r="BK50" i="9"/>
  <c r="BH77" i="13"/>
  <c r="BI69" i="13" s="1"/>
  <c r="BI53" i="13" s="1"/>
  <c r="BG31" i="15"/>
  <c r="BK167" i="2"/>
  <c r="BG33" i="15"/>
  <c r="BO100" i="3"/>
  <c r="BK32" i="17"/>
  <c r="BK113" i="17"/>
  <c r="BO104" i="3"/>
  <c r="BK112" i="17"/>
  <c r="BK114" i="17"/>
  <c r="BK96" i="17"/>
  <c r="BO103" i="3"/>
  <c r="BO99" i="1"/>
  <c r="BK146" i="17"/>
  <c r="BM94" i="17"/>
  <c r="BN92" i="17"/>
  <c r="BN93" i="17"/>
  <c r="BN85" i="17"/>
  <c r="BQ102" i="2"/>
  <c r="BM78" i="17"/>
  <c r="BN76" i="17"/>
  <c r="BN77" i="17" s="1"/>
  <c r="BQ101" i="2"/>
  <c r="BN69" i="17"/>
  <c r="BL33" i="17"/>
  <c r="BL31" i="17"/>
  <c r="BP189" i="2"/>
  <c r="BL48" i="17"/>
  <c r="BL50" i="17"/>
  <c r="BL97" i="17"/>
  <c r="BL95" i="17"/>
  <c r="BP192" i="2"/>
  <c r="BK80" i="17"/>
  <c r="BO102" i="3"/>
  <c r="BN46" i="17"/>
  <c r="BO44" i="17"/>
  <c r="BO37" i="17"/>
  <c r="BO45" i="17"/>
  <c r="BM142" i="17"/>
  <c r="BN140" i="17"/>
  <c r="BN141" i="17"/>
  <c r="BQ106" i="2"/>
  <c r="BN133" i="17"/>
  <c r="BO107" i="3"/>
  <c r="BL81" i="17"/>
  <c r="BL79" i="17"/>
  <c r="BP191" i="2"/>
  <c r="BN96" i="1"/>
  <c r="BO94" i="1"/>
  <c r="BK82" i="17"/>
  <c r="BL111" i="17"/>
  <c r="BP193" i="2"/>
  <c r="BK34" i="17"/>
  <c r="BM110" i="17"/>
  <c r="BN108" i="17"/>
  <c r="BN109" i="17" s="1"/>
  <c r="BQ103" i="2"/>
  <c r="BN101" i="17"/>
  <c r="BM49" i="17"/>
  <c r="BM47" i="17"/>
  <c r="BL145" i="17"/>
  <c r="BL143" i="17"/>
  <c r="BP196" i="2"/>
  <c r="BN28" i="17"/>
  <c r="BN29" i="17" s="1"/>
  <c r="BM30" i="17"/>
  <c r="BQ99" i="2"/>
  <c r="BN21" i="17"/>
  <c r="BO95" i="1"/>
  <c r="BK98" i="17"/>
  <c r="BI126" i="15" l="1"/>
  <c r="BJ124" i="15"/>
  <c r="BM83" i="2"/>
  <c r="BI21" i="15"/>
  <c r="BI28" i="15"/>
  <c r="BI30" i="15" s="1"/>
  <c r="BI256" i="9"/>
  <c r="BF144" i="9"/>
  <c r="BF63" i="9"/>
  <c r="BJ249" i="2"/>
  <c r="BJ239" i="2" s="1"/>
  <c r="BJ234" i="2" s="1"/>
  <c r="BF146" i="9"/>
  <c r="BL47" i="3"/>
  <c r="BH80" i="12"/>
  <c r="BH59" i="9"/>
  <c r="BJ127" i="9"/>
  <c r="BJ99" i="9"/>
  <c r="BJ109" i="9"/>
  <c r="BJ110" i="9" s="1"/>
  <c r="BM140" i="16"/>
  <c r="BG192" i="9"/>
  <c r="BG193" i="9" s="1"/>
  <c r="BL24" i="2"/>
  <c r="BI133" i="11"/>
  <c r="BM46" i="2"/>
  <c r="BI78" i="12"/>
  <c r="BJ76" i="12"/>
  <c r="BJ77" i="12"/>
  <c r="BJ69" i="12"/>
  <c r="BI117" i="15"/>
  <c r="BI53" i="15" s="1"/>
  <c r="BH82" i="12"/>
  <c r="BL44" i="1"/>
  <c r="BK86" i="3"/>
  <c r="BG16" i="15"/>
  <c r="BM96" i="2"/>
  <c r="BI14" i="16"/>
  <c r="BJ5" i="16"/>
  <c r="BJ13" i="16"/>
  <c r="BM226" i="2"/>
  <c r="BI275" i="9"/>
  <c r="BI274" i="9"/>
  <c r="BI265" i="9"/>
  <c r="BJ272" i="9"/>
  <c r="BI140" i="11"/>
  <c r="BI5" i="15"/>
  <c r="BE56" i="9"/>
  <c r="BI244" i="2"/>
  <c r="BI242" i="2" s="1"/>
  <c r="BH110" i="1"/>
  <c r="BH105" i="1" s="1"/>
  <c r="BH115" i="1"/>
  <c r="BH113" i="1" s="1"/>
  <c r="BE37" i="13"/>
  <c r="BI125" i="15"/>
  <c r="BJ117" i="15" s="1"/>
  <c r="BH17" i="16"/>
  <c r="BL186" i="2"/>
  <c r="BH15" i="16"/>
  <c r="BH143" i="11"/>
  <c r="BL41" i="3" s="1"/>
  <c r="BH145" i="11"/>
  <c r="BL130" i="2"/>
  <c r="BG29" i="9"/>
  <c r="BH258" i="9"/>
  <c r="BJ125" i="9"/>
  <c r="BK124" i="9" s="1"/>
  <c r="BK127" i="9" s="1"/>
  <c r="BG28" i="9"/>
  <c r="BH83" i="9"/>
  <c r="BI76" i="8"/>
  <c r="BI77" i="8" s="1"/>
  <c r="BH78" i="8"/>
  <c r="BI76" i="13"/>
  <c r="BE58" i="14"/>
  <c r="BM206" i="2"/>
  <c r="BL46" i="9"/>
  <c r="BF60" i="9"/>
  <c r="BF61" i="9"/>
  <c r="BF54" i="9"/>
  <c r="BH307" i="9"/>
  <c r="BI304" i="9"/>
  <c r="BL228" i="2"/>
  <c r="BH305" i="9"/>
  <c r="BH306" i="9" s="1"/>
  <c r="BI47" i="8"/>
  <c r="BK78" i="1"/>
  <c r="BG130" i="15"/>
  <c r="BI45" i="8"/>
  <c r="BJ44" i="8" s="1"/>
  <c r="BI37" i="8"/>
  <c r="BH48" i="8"/>
  <c r="BH49" i="8" s="1"/>
  <c r="BH50" i="8"/>
  <c r="BH28" i="13"/>
  <c r="BI12" i="15"/>
  <c r="BH277" i="9"/>
  <c r="BL137" i="3"/>
  <c r="BH278" i="9"/>
  <c r="BL128" i="1" s="1"/>
  <c r="BE145" i="9"/>
  <c r="BI129" i="3"/>
  <c r="BE64" i="9"/>
  <c r="BE65" i="9" s="1"/>
  <c r="AZ29" i="8"/>
  <c r="AZ28" i="8"/>
  <c r="AZ35" i="8"/>
  <c r="BI161" i="9"/>
  <c r="BM130" i="3"/>
  <c r="BI162" i="9"/>
  <c r="BM121" i="1" s="1"/>
  <c r="BI131" i="9"/>
  <c r="BJ122" i="9"/>
  <c r="BK84" i="3"/>
  <c r="BG128" i="15"/>
  <c r="BG53" i="9"/>
  <c r="BG147" i="9"/>
  <c r="BG67" i="9" s="1"/>
  <c r="BG59" i="9"/>
  <c r="BI77" i="15"/>
  <c r="BJ76" i="14"/>
  <c r="BL117" i="3"/>
  <c r="BJ124" i="11"/>
  <c r="BJ125" i="11" s="1"/>
  <c r="BM141" i="16"/>
  <c r="BK92" i="12"/>
  <c r="BK93" i="12" s="1"/>
  <c r="BK5" i="13"/>
  <c r="BH127" i="15"/>
  <c r="BL173" i="2"/>
  <c r="BH129" i="15"/>
  <c r="AY32" i="8"/>
  <c r="AY34" i="8"/>
  <c r="BA136" i="1" s="1"/>
  <c r="BA135" i="1" s="1"/>
  <c r="BA272" i="2"/>
  <c r="BA271" i="2" s="1"/>
  <c r="BN96" i="2"/>
  <c r="BJ14" i="16"/>
  <c r="BG146" i="11"/>
  <c r="BK39" i="1"/>
  <c r="BH119" i="3"/>
  <c r="BH124" i="3"/>
  <c r="BG31" i="13"/>
  <c r="BG32" i="13" s="1"/>
  <c r="BG33" i="13"/>
  <c r="BG34" i="13" s="1"/>
  <c r="BH15" i="15"/>
  <c r="BH17" i="15"/>
  <c r="BH18" i="15" s="1"/>
  <c r="BL175" i="2"/>
  <c r="BI120" i="1"/>
  <c r="BE66" i="9"/>
  <c r="BD58" i="9"/>
  <c r="BD57" i="9"/>
  <c r="BH133" i="9"/>
  <c r="BH147" i="9" s="1"/>
  <c r="BG142" i="9"/>
  <c r="BG143" i="9"/>
  <c r="BK218" i="2"/>
  <c r="BK208" i="2" s="1"/>
  <c r="BH140" i="9"/>
  <c r="BH141" i="9" s="1"/>
  <c r="BE5" i="17"/>
  <c r="BD17" i="17"/>
  <c r="BD15" i="17"/>
  <c r="BH197" i="2"/>
  <c r="BH120" i="2" s="1"/>
  <c r="BH17" i="2" s="1"/>
  <c r="BD14" i="10"/>
  <c r="BH30" i="2"/>
  <c r="BH98" i="2"/>
  <c r="BE17" i="2"/>
  <c r="BF17" i="2" s="1"/>
  <c r="BF120" i="2"/>
  <c r="BE91" i="1"/>
  <c r="BE5" i="10"/>
  <c r="BE12" i="17"/>
  <c r="BD17" i="3"/>
  <c r="BC16" i="10"/>
  <c r="BE31" i="3"/>
  <c r="BE17" i="3" s="1"/>
  <c r="BF17" i="3" s="1"/>
  <c r="BB58" i="10"/>
  <c r="BE37" i="10"/>
  <c r="BI79" i="9"/>
  <c r="BM214" i="2"/>
  <c r="BM204" i="2" s="1"/>
  <c r="BI60" i="13"/>
  <c r="BM56" i="2" s="1"/>
  <c r="BI61" i="13"/>
  <c r="BI54" i="13"/>
  <c r="BK14" i="13"/>
  <c r="BO63" i="2"/>
  <c r="BL12" i="13"/>
  <c r="BK13" i="13"/>
  <c r="BO217" i="2"/>
  <c r="BO207" i="2" s="1"/>
  <c r="BL142" i="13"/>
  <c r="BM140" i="13"/>
  <c r="BP62" i="2"/>
  <c r="BL141" i="13"/>
  <c r="BM133" i="13" s="1"/>
  <c r="BI60" i="11"/>
  <c r="BI61" i="11"/>
  <c r="BI54" i="11"/>
  <c r="BH263" i="9"/>
  <c r="BL256" i="2"/>
  <c r="BH262" i="9"/>
  <c r="BH260" i="9"/>
  <c r="BH227" i="9"/>
  <c r="BO69" i="2"/>
  <c r="BK94" i="14"/>
  <c r="BL36" i="1"/>
  <c r="BJ202" i="2"/>
  <c r="BE55" i="3"/>
  <c r="BF56" i="3"/>
  <c r="BF55" i="3" s="1"/>
  <c r="BI110" i="14"/>
  <c r="BJ108" i="14"/>
  <c r="BJ101" i="14"/>
  <c r="BJ53" i="14" s="1"/>
  <c r="BJ109" i="14"/>
  <c r="BM70" i="2"/>
  <c r="BE114" i="3"/>
  <c r="BL111" i="13"/>
  <c r="BP149" i="2"/>
  <c r="BI51" i="9"/>
  <c r="BJ42" i="9"/>
  <c r="BJ106" i="1"/>
  <c r="BK91" i="2"/>
  <c r="BK25" i="2" s="1"/>
  <c r="BH93" i="16"/>
  <c r="BH93" i="10" s="1"/>
  <c r="BG94" i="16"/>
  <c r="BH92" i="16"/>
  <c r="BH85" i="16"/>
  <c r="BH53" i="16" s="1"/>
  <c r="BG92" i="10"/>
  <c r="BH85" i="10" s="1"/>
  <c r="BF60" i="12"/>
  <c r="BF61" i="12"/>
  <c r="BM13" i="2"/>
  <c r="BL147" i="2"/>
  <c r="BH62" i="13"/>
  <c r="BH56" i="13" s="1"/>
  <c r="BH79" i="13"/>
  <c r="BH81" i="13"/>
  <c r="BN137" i="13"/>
  <c r="BM144" i="13"/>
  <c r="BK47" i="12"/>
  <c r="BK49" i="12"/>
  <c r="BJ134" i="3"/>
  <c r="BJ116" i="3"/>
  <c r="BH31" i="15"/>
  <c r="BL167" i="2"/>
  <c r="BH33" i="15"/>
  <c r="BK46" i="16"/>
  <c r="BO88" i="2"/>
  <c r="BL37" i="16"/>
  <c r="BL45" i="16"/>
  <c r="BL44" i="16"/>
  <c r="BJ114" i="2"/>
  <c r="BI18" i="11"/>
  <c r="BF54" i="12"/>
  <c r="BN68" i="2"/>
  <c r="BJ78" i="14"/>
  <c r="BI98" i="12"/>
  <c r="BM45" i="1"/>
  <c r="BH142" i="14"/>
  <c r="BL73" i="2"/>
  <c r="BL65" i="2" s="1"/>
  <c r="BC64" i="12"/>
  <c r="BC63" i="10"/>
  <c r="BC64" i="10" s="1"/>
  <c r="BJ161" i="9"/>
  <c r="BN130" i="3"/>
  <c r="BJ162" i="9"/>
  <c r="BN121" i="1" s="1"/>
  <c r="BI127" i="11"/>
  <c r="BM129" i="2"/>
  <c r="BI129" i="11"/>
  <c r="BJ66" i="1"/>
  <c r="BJ63" i="1" s="1"/>
  <c r="BF65" i="14"/>
  <c r="BF57" i="14" s="1"/>
  <c r="BL49" i="15"/>
  <c r="BL50" i="15" s="1"/>
  <c r="BL47" i="15"/>
  <c r="BL48" i="15" s="1"/>
  <c r="BI85" i="3"/>
  <c r="BI77" i="3" s="1"/>
  <c r="BE143" i="10"/>
  <c r="BG224" i="9"/>
  <c r="BG225" i="9"/>
  <c r="BO47" i="2"/>
  <c r="BK94" i="12"/>
  <c r="BG82" i="16"/>
  <c r="BK84" i="1"/>
  <c r="BJ124" i="12"/>
  <c r="BH240" i="2"/>
  <c r="BH252" i="2"/>
  <c r="BJ13" i="12"/>
  <c r="BM52" i="2"/>
  <c r="BJ12" i="12"/>
  <c r="BI14" i="12"/>
  <c r="BJ5" i="12"/>
  <c r="BH97" i="11"/>
  <c r="BL126" i="2"/>
  <c r="BH95" i="11"/>
  <c r="BJ256" i="9"/>
  <c r="BI259" i="9"/>
  <c r="BM225" i="2"/>
  <c r="BM205" i="2" s="1"/>
  <c r="BG56" i="11"/>
  <c r="BJ243" i="2"/>
  <c r="BF32" i="9"/>
  <c r="BF34" i="9"/>
  <c r="BJ114" i="1" s="1"/>
  <c r="BL49" i="14"/>
  <c r="BL50" i="14" s="1"/>
  <c r="BL47" i="14"/>
  <c r="BP156" i="2"/>
  <c r="BJ74" i="9"/>
  <c r="BL16" i="14"/>
  <c r="BP75" i="3"/>
  <c r="BJ174" i="2"/>
  <c r="BF145" i="15"/>
  <c r="BF143" i="15"/>
  <c r="BJ85" i="3" s="1"/>
  <c r="BJ77" i="3" s="1"/>
  <c r="BI129" i="9"/>
  <c r="BM128" i="3"/>
  <c r="BE12" i="2"/>
  <c r="BF115" i="2"/>
  <c r="BF112" i="2" s="1"/>
  <c r="BE112" i="2"/>
  <c r="BP94" i="2"/>
  <c r="BM125" i="16"/>
  <c r="BM117" i="16"/>
  <c r="BL126" i="16"/>
  <c r="BM124" i="16"/>
  <c r="BN138" i="13"/>
  <c r="BF124" i="17"/>
  <c r="BN121" i="9"/>
  <c r="BM45" i="12"/>
  <c r="BM37" i="12"/>
  <c r="BM44" i="12"/>
  <c r="BL46" i="12"/>
  <c r="BM14" i="14"/>
  <c r="BQ74" i="2"/>
  <c r="BK235" i="2"/>
  <c r="BJ85" i="1"/>
  <c r="BF98" i="16"/>
  <c r="BF98" i="10" s="1"/>
  <c r="BF97" i="10"/>
  <c r="BI45" i="2"/>
  <c r="BI43" i="2" s="1"/>
  <c r="BE60" i="10"/>
  <c r="BJ69" i="1"/>
  <c r="BF146" i="14"/>
  <c r="BK160" i="9"/>
  <c r="BO250" i="2"/>
  <c r="BL149" i="9"/>
  <c r="BK21" i="12"/>
  <c r="BI18" i="13"/>
  <c r="BK112" i="13"/>
  <c r="BK113" i="13"/>
  <c r="BO56" i="1" s="1"/>
  <c r="BK114" i="13"/>
  <c r="BO60" i="3"/>
  <c r="BL169" i="2"/>
  <c r="BL168" i="2" s="1"/>
  <c r="BH62" i="15"/>
  <c r="BH56" i="15" s="1"/>
  <c r="BH79" i="15"/>
  <c r="BH81" i="15"/>
  <c r="BG80" i="15"/>
  <c r="BG63" i="15"/>
  <c r="BG64" i="15" s="1"/>
  <c r="BK80" i="3"/>
  <c r="BL236" i="2"/>
  <c r="BQ95" i="2"/>
  <c r="BN140" i="16"/>
  <c r="BN133" i="16"/>
  <c r="BN141" i="16"/>
  <c r="BM142" i="16"/>
  <c r="BJ52" i="3"/>
  <c r="BC20" i="1"/>
  <c r="BM13" i="14"/>
  <c r="BN5" i="14" s="1"/>
  <c r="BI69" i="9"/>
  <c r="BF226" i="9"/>
  <c r="BG223" i="9"/>
  <c r="BJ223" i="2"/>
  <c r="BD130" i="10"/>
  <c r="BD66" i="17"/>
  <c r="BD58" i="17" s="1"/>
  <c r="BM127" i="2"/>
  <c r="BI111" i="11"/>
  <c r="BH135" i="2"/>
  <c r="BH133" i="2" s="1"/>
  <c r="BH115" i="2"/>
  <c r="BP72" i="2"/>
  <c r="BL126" i="14"/>
  <c r="BM117" i="14"/>
  <c r="BM124" i="14"/>
  <c r="BP58" i="1"/>
  <c r="BL130" i="13"/>
  <c r="BN137" i="9"/>
  <c r="BL18" i="14"/>
  <c r="BL109" i="15"/>
  <c r="BL101" i="15"/>
  <c r="BO81" i="2"/>
  <c r="BL108" i="15"/>
  <c r="BK110" i="15"/>
  <c r="BF58" i="15"/>
  <c r="BI79" i="8"/>
  <c r="BM269" i="2"/>
  <c r="BK141" i="2"/>
  <c r="BG145" i="12"/>
  <c r="BG143" i="12"/>
  <c r="BG142" i="10"/>
  <c r="BL51" i="2"/>
  <c r="BH142" i="12"/>
  <c r="BN59" i="1"/>
  <c r="BJ146" i="13"/>
  <c r="BI77" i="13"/>
  <c r="BJ76" i="13" s="1"/>
  <c r="BM144" i="14"/>
  <c r="BN137" i="14"/>
  <c r="BE51" i="1"/>
  <c r="BF52" i="1"/>
  <c r="BF51" i="1" s="1"/>
  <c r="BO233" i="9"/>
  <c r="BO243" i="9"/>
  <c r="BO242" i="9"/>
  <c r="BS224" i="2"/>
  <c r="BT224" i="2" s="1"/>
  <c r="BD31" i="1"/>
  <c r="BD21" i="1"/>
  <c r="BF117" i="10"/>
  <c r="BM98" i="15"/>
  <c r="BQ75" i="1"/>
  <c r="BH128" i="12"/>
  <c r="BL51" i="3"/>
  <c r="BD47" i="13"/>
  <c r="BD49" i="13"/>
  <c r="BH145" i="2"/>
  <c r="BD46" i="10"/>
  <c r="BM77" i="2"/>
  <c r="BK116" i="1"/>
  <c r="BF96" i="16"/>
  <c r="BJ92" i="3"/>
  <c r="BJ90" i="3" s="1"/>
  <c r="BJ88" i="3" s="1"/>
  <c r="BF95" i="10"/>
  <c r="BF96" i="10" s="1"/>
  <c r="BF57" i="11"/>
  <c r="BJ77" i="14"/>
  <c r="BK69" i="14" s="1"/>
  <c r="BI96" i="12"/>
  <c r="BM48" i="3"/>
  <c r="BM127" i="13"/>
  <c r="BM129" i="13"/>
  <c r="BQ151" i="2"/>
  <c r="BL34" i="2"/>
  <c r="BC66" i="12"/>
  <c r="BC114" i="10"/>
  <c r="BL157" i="9"/>
  <c r="BL156" i="9"/>
  <c r="BJ126" i="11"/>
  <c r="BN39" i="2"/>
  <c r="BI10" i="1"/>
  <c r="BK28" i="12"/>
  <c r="BG82" i="15"/>
  <c r="BG66" i="15" s="1"/>
  <c r="BK74" i="1"/>
  <c r="BG65" i="15"/>
  <c r="BG57" i="15" s="1"/>
  <c r="BF58" i="14"/>
  <c r="BH97" i="9"/>
  <c r="BL126" i="3"/>
  <c r="BL48" i="9"/>
  <c r="BL49" i="9" s="1"/>
  <c r="BL50" i="9"/>
  <c r="BH221" i="2"/>
  <c r="BH203" i="2"/>
  <c r="BH201" i="2" s="1"/>
  <c r="BE323" i="9"/>
  <c r="BI229" i="2"/>
  <c r="BI209" i="2" s="1"/>
  <c r="BI201" i="2" s="1"/>
  <c r="BP185" i="2"/>
  <c r="BL145" i="16"/>
  <c r="BL143" i="16"/>
  <c r="BP96" i="3" s="1"/>
  <c r="BN37" i="15"/>
  <c r="BM46" i="15"/>
  <c r="BN45" i="15"/>
  <c r="BN44" i="15"/>
  <c r="BE21" i="2"/>
  <c r="BF22" i="2"/>
  <c r="BF21" i="2" s="1"/>
  <c r="BC34" i="11"/>
  <c r="BC34" i="10" s="1"/>
  <c r="BC33" i="10"/>
  <c r="BE32" i="1"/>
  <c r="BI166" i="2"/>
  <c r="BI119" i="2"/>
  <c r="BJ49" i="1"/>
  <c r="BF146" i="12"/>
  <c r="BF145" i="10"/>
  <c r="BI98" i="14"/>
  <c r="BM65" i="1"/>
  <c r="BO144" i="12"/>
  <c r="BN138" i="14"/>
  <c r="BJ130" i="16"/>
  <c r="BN88" i="1"/>
  <c r="BQ126" i="1"/>
  <c r="BS80" i="2"/>
  <c r="BT80" i="2" s="1"/>
  <c r="BO94" i="15"/>
  <c r="BH78" i="9"/>
  <c r="BH80" i="9"/>
  <c r="BL245" i="2"/>
  <c r="BL235" i="2" s="1"/>
  <c r="BH82" i="9"/>
  <c r="BK78" i="3"/>
  <c r="BG32" i="15"/>
  <c r="BD140" i="3"/>
  <c r="BD325" i="9"/>
  <c r="BH140" i="3"/>
  <c r="BJ10" i="2"/>
  <c r="BK124" i="2"/>
  <c r="BK113" i="2"/>
  <c r="BN159" i="2"/>
  <c r="BJ95" i="14"/>
  <c r="BJ97" i="14"/>
  <c r="BK48" i="14"/>
  <c r="BO67" i="3"/>
  <c r="BI61" i="14"/>
  <c r="BI60" i="14"/>
  <c r="BM67" i="2" s="1"/>
  <c r="BM110" i="13"/>
  <c r="BN109" i="13"/>
  <c r="BN101" i="13"/>
  <c r="BN108" i="13"/>
  <c r="BQ59" i="2"/>
  <c r="BJ50" i="12"/>
  <c r="BM59" i="3"/>
  <c r="BI96" i="13"/>
  <c r="BJ35" i="3"/>
  <c r="BJ24" i="3"/>
  <c r="BJ83" i="1"/>
  <c r="BJ81" i="1" s="1"/>
  <c r="BK236" i="2"/>
  <c r="BI76" i="16"/>
  <c r="BI77" i="16" s="1"/>
  <c r="BN138" i="11"/>
  <c r="BN178" i="2"/>
  <c r="BJ49" i="16"/>
  <c r="BJ50" i="16" s="1"/>
  <c r="BJ47" i="16"/>
  <c r="BO89" i="1"/>
  <c r="BK146" i="16"/>
  <c r="BF66" i="11"/>
  <c r="BF82" i="10"/>
  <c r="BJ42" i="8"/>
  <c r="BI51" i="8"/>
  <c r="BN216" i="2"/>
  <c r="BJ111" i="9"/>
  <c r="BJ33" i="12"/>
  <c r="BJ34" i="12" s="1"/>
  <c r="BJ31" i="12"/>
  <c r="BN134" i="2"/>
  <c r="BM64" i="3"/>
  <c r="BI16" i="13"/>
  <c r="BJ125" i="1"/>
  <c r="BJ107" i="1"/>
  <c r="BJ115" i="3"/>
  <c r="BK94" i="13"/>
  <c r="BO58" i="2"/>
  <c r="BG194" i="9"/>
  <c r="BG195" i="9"/>
  <c r="BH185" i="9"/>
  <c r="BH199" i="9" s="1"/>
  <c r="BK222" i="2"/>
  <c r="BH192" i="9"/>
  <c r="BH193" i="9" s="1"/>
  <c r="BC32" i="11"/>
  <c r="BE34" i="3"/>
  <c r="BC31" i="10"/>
  <c r="BJ130" i="14"/>
  <c r="BN68" i="1"/>
  <c r="BH16" i="2"/>
  <c r="BD31" i="11"/>
  <c r="BD33" i="11"/>
  <c r="BH123" i="2"/>
  <c r="BD30" i="10"/>
  <c r="BG18" i="12"/>
  <c r="BK42" i="1"/>
  <c r="BH15" i="12"/>
  <c r="BH17" i="12"/>
  <c r="BL142" i="2"/>
  <c r="BJ17" i="11"/>
  <c r="BN131" i="2"/>
  <c r="BJ15" i="11"/>
  <c r="BH93" i="1"/>
  <c r="BH28" i="1"/>
  <c r="BD56" i="12"/>
  <c r="BD62" i="10"/>
  <c r="BD56" i="10" s="1"/>
  <c r="BO144" i="16"/>
  <c r="BN182" i="2"/>
  <c r="BJ111" i="16"/>
  <c r="BH28" i="9"/>
  <c r="BH29" i="9" s="1"/>
  <c r="BK212" i="2"/>
  <c r="BG31" i="9"/>
  <c r="BG30" i="9"/>
  <c r="BH21" i="9"/>
  <c r="BH35" i="9" s="1"/>
  <c r="BO49" i="11"/>
  <c r="BO50" i="11" s="1"/>
  <c r="BO47" i="11"/>
  <c r="BO48" i="11" s="1"/>
  <c r="BJ48" i="12"/>
  <c r="BI96" i="9"/>
  <c r="BM246" i="2"/>
  <c r="BN171" i="2"/>
  <c r="BJ111" i="15"/>
  <c r="BG142" i="15"/>
  <c r="BK84" i="2"/>
  <c r="BK76" i="2" s="1"/>
  <c r="BI138" i="2"/>
  <c r="BE111" i="12"/>
  <c r="BE62" i="12"/>
  <c r="BE110" i="10"/>
  <c r="BK254" i="2"/>
  <c r="BG220" i="9"/>
  <c r="BG140" i="10"/>
  <c r="BH79" i="16"/>
  <c r="BL180" i="2"/>
  <c r="BH81" i="16"/>
  <c r="BI78" i="13"/>
  <c r="BM57" i="2"/>
  <c r="BH43" i="2"/>
  <c r="BH23" i="2"/>
  <c r="BK74" i="8"/>
  <c r="BM158" i="2"/>
  <c r="BI81" i="14"/>
  <c r="BI79" i="14"/>
  <c r="BK163" i="2"/>
  <c r="BK155" i="2" s="1"/>
  <c r="BG145" i="14"/>
  <c r="BG143" i="14"/>
  <c r="BK74" i="3" s="1"/>
  <c r="BJ128" i="9"/>
  <c r="BN248" i="2"/>
  <c r="BN238" i="2" s="1"/>
  <c r="BN13" i="2" s="1"/>
  <c r="BJ130" i="9"/>
  <c r="BN119" i="1" s="1"/>
  <c r="BN109" i="1" s="1"/>
  <c r="BN13" i="1" s="1"/>
  <c r="BE46" i="1"/>
  <c r="BC65" i="12"/>
  <c r="BC113" i="10"/>
  <c r="BI112" i="9"/>
  <c r="BM247" i="2"/>
  <c r="BI78" i="15"/>
  <c r="BJ69" i="15"/>
  <c r="BJ76" i="15"/>
  <c r="BJ77" i="15" s="1"/>
  <c r="BM79" i="2"/>
  <c r="BJ66" i="3"/>
  <c r="BN37" i="9"/>
  <c r="BM47" i="9"/>
  <c r="BK93" i="13"/>
  <c r="BN138" i="15"/>
  <c r="BJ179" i="2"/>
  <c r="BJ177" i="2" s="1"/>
  <c r="BI79" i="1"/>
  <c r="BE146" i="15"/>
  <c r="BE146" i="10" s="1"/>
  <c r="BE145" i="10"/>
  <c r="BH15" i="2"/>
  <c r="BN73" i="3"/>
  <c r="BJ128" i="14"/>
  <c r="BJ95" i="12"/>
  <c r="BN137" i="2"/>
  <c r="BJ97" i="12"/>
  <c r="BH77" i="10"/>
  <c r="BI69" i="10" s="1"/>
  <c r="BH62" i="11"/>
  <c r="BH81" i="11"/>
  <c r="BL125" i="2"/>
  <c r="BH79" i="11"/>
  <c r="BH78" i="10"/>
  <c r="BO152" i="2"/>
  <c r="BK145" i="13"/>
  <c r="BD110" i="2"/>
  <c r="BG34" i="15"/>
  <c r="BK72" i="1"/>
  <c r="BH111" i="1"/>
  <c r="BK14" i="11"/>
  <c r="BO41" i="2"/>
  <c r="BI94" i="11"/>
  <c r="BM36" i="2"/>
  <c r="BJ92" i="11"/>
  <c r="BJ93" i="11" s="1"/>
  <c r="BJ85" i="11"/>
  <c r="BI257" i="9"/>
  <c r="BJ257" i="9" s="1"/>
  <c r="BI113" i="3"/>
  <c r="BG63" i="11"/>
  <c r="BG80" i="11"/>
  <c r="BK36" i="3"/>
  <c r="BG79" i="10"/>
  <c r="BG80" i="10" s="1"/>
  <c r="BN215" i="2"/>
  <c r="BJ95" i="9"/>
  <c r="BK92" i="9"/>
  <c r="BK93" i="9" s="1"/>
  <c r="BK85" i="9"/>
  <c r="BJ94" i="9"/>
  <c r="BF64" i="11"/>
  <c r="BG141" i="15"/>
  <c r="BG141" i="10" s="1"/>
  <c r="BH101" i="3"/>
  <c r="BH29" i="3"/>
  <c r="BK136" i="3"/>
  <c r="BG261" i="9"/>
  <c r="BG228" i="9"/>
  <c r="BG229" i="9" s="1"/>
  <c r="BB8" i="3"/>
  <c r="BB7" i="3" s="1"/>
  <c r="BM89" i="3"/>
  <c r="BI48" i="16"/>
  <c r="BF28" i="11"/>
  <c r="BE30" i="11"/>
  <c r="BF21" i="11"/>
  <c r="BI33" i="2"/>
  <c r="BF29" i="11"/>
  <c r="BF29" i="10" s="1"/>
  <c r="BE28" i="10"/>
  <c r="BF21" i="10" s="1"/>
  <c r="BH32" i="2"/>
  <c r="BH22" i="2"/>
  <c r="BG16" i="12"/>
  <c r="BK53" i="3"/>
  <c r="BK13" i="11"/>
  <c r="BM144" i="15"/>
  <c r="BN137" i="15"/>
  <c r="BJ110" i="11"/>
  <c r="BN37" i="2"/>
  <c r="BK101" i="11"/>
  <c r="BK108" i="11"/>
  <c r="BK109" i="11" s="1"/>
  <c r="BD113" i="12"/>
  <c r="BD114" i="12"/>
  <c r="BD112" i="12"/>
  <c r="BH49" i="3"/>
  <c r="BD63" i="12"/>
  <c r="BD111" i="10"/>
  <c r="BD112" i="10" s="1"/>
  <c r="BO162" i="2"/>
  <c r="BK127" i="14"/>
  <c r="BK129" i="14"/>
  <c r="BL128" i="13"/>
  <c r="BP62" i="3"/>
  <c r="BK34" i="1"/>
  <c r="BG82" i="11"/>
  <c r="BG65" i="11"/>
  <c r="BG81" i="10"/>
  <c r="BK93" i="14"/>
  <c r="BL92" i="14" s="1"/>
  <c r="BL101" i="16"/>
  <c r="BK110" i="16"/>
  <c r="BL109" i="16"/>
  <c r="BL108" i="16"/>
  <c r="BO92" i="2"/>
  <c r="BN44" i="14"/>
  <c r="BN37" i="14"/>
  <c r="BN45" i="14"/>
  <c r="BQ66" i="2"/>
  <c r="BM46" i="14"/>
  <c r="BC16" i="3"/>
  <c r="BC112" i="3"/>
  <c r="BL160" i="2"/>
  <c r="BH111" i="14"/>
  <c r="BH62" i="14"/>
  <c r="BH56" i="14" s="1"/>
  <c r="BI32" i="12"/>
  <c r="BM45" i="3"/>
  <c r="BF116" i="3"/>
  <c r="BE11" i="3"/>
  <c r="BH29" i="1"/>
  <c r="BN49" i="11"/>
  <c r="BN50" i="11" s="1"/>
  <c r="BN47" i="11"/>
  <c r="BN48" i="11" s="1"/>
  <c r="BI98" i="13"/>
  <c r="BM55" i="1"/>
  <c r="BF65" i="16"/>
  <c r="BF57" i="16" s="1"/>
  <c r="BF53" i="10"/>
  <c r="BG108" i="12"/>
  <c r="BF110" i="12"/>
  <c r="BJ48" i="2"/>
  <c r="BJ26" i="2" s="1"/>
  <c r="BG101" i="12"/>
  <c r="BG53" i="12" s="1"/>
  <c r="BG54" i="12" s="1"/>
  <c r="BF108" i="10"/>
  <c r="BG101" i="10" s="1"/>
  <c r="BK108" i="1"/>
  <c r="BK127" i="1"/>
  <c r="BG230" i="9"/>
  <c r="BH80" i="8"/>
  <c r="BL147" i="3"/>
  <c r="BL274" i="2"/>
  <c r="BH141" i="12"/>
  <c r="BI133" i="12" s="1"/>
  <c r="BM109" i="1"/>
  <c r="BM13" i="1" s="1"/>
  <c r="BO184" i="2"/>
  <c r="BK129" i="16"/>
  <c r="BK127" i="16"/>
  <c r="BN246" i="9"/>
  <c r="BR255" i="2"/>
  <c r="BN244" i="9"/>
  <c r="BN247" i="9"/>
  <c r="BD144" i="10"/>
  <c r="BH30" i="3"/>
  <c r="BF117" i="17"/>
  <c r="BF53" i="17" s="1"/>
  <c r="BI195" i="2"/>
  <c r="BE127" i="17"/>
  <c r="BE129" i="17"/>
  <c r="BE62" i="17"/>
  <c r="BE56" i="17" s="1"/>
  <c r="BE126" i="10"/>
  <c r="BQ81" i="3"/>
  <c r="BM96" i="15"/>
  <c r="BL48" i="1"/>
  <c r="BH130" i="12"/>
  <c r="BE44" i="13"/>
  <c r="BD12" i="1"/>
  <c r="BD9" i="1" s="1"/>
  <c r="BD22" i="1"/>
  <c r="BG81" i="9"/>
  <c r="BK125" i="3"/>
  <c r="BJ138" i="9"/>
  <c r="BI114" i="15"/>
  <c r="BM82" i="3"/>
  <c r="BI112" i="15"/>
  <c r="BI113" i="15"/>
  <c r="BM76" i="1" s="1"/>
  <c r="BJ33" i="1"/>
  <c r="BJ23" i="1"/>
  <c r="BI16" i="11"/>
  <c r="BM42" i="3"/>
  <c r="BF63" i="16"/>
  <c r="BF64" i="16" s="1"/>
  <c r="BH106" i="9"/>
  <c r="BL118" i="1"/>
  <c r="BL108" i="1" s="1"/>
  <c r="BR61" i="2"/>
  <c r="BO124" i="13"/>
  <c r="BN126" i="13"/>
  <c r="BO117" i="13"/>
  <c r="BH141" i="14"/>
  <c r="BI133" i="14" s="1"/>
  <c r="BM93" i="3"/>
  <c r="BI113" i="16"/>
  <c r="BM86" i="1" s="1"/>
  <c r="BI114" i="16"/>
  <c r="BI112" i="16"/>
  <c r="BF49" i="3"/>
  <c r="BF46" i="3" s="1"/>
  <c r="BF44" i="3" s="1"/>
  <c r="BE46" i="3"/>
  <c r="BE44" i="3" s="1"/>
  <c r="BE26" i="3"/>
  <c r="BL90" i="9"/>
  <c r="BK98" i="9"/>
  <c r="BO117" i="1" s="1"/>
  <c r="BK99" i="9"/>
  <c r="BC21" i="3"/>
  <c r="BJ101" i="9"/>
  <c r="BG58" i="13"/>
  <c r="BB32" i="10"/>
  <c r="BD22" i="3"/>
  <c r="BF221" i="9"/>
  <c r="BF222" i="9"/>
  <c r="BM45" i="9"/>
  <c r="BM46" i="9" s="1"/>
  <c r="BN148" i="2"/>
  <c r="BJ97" i="13"/>
  <c r="BJ95" i="13"/>
  <c r="BF198" i="9"/>
  <c r="BJ124" i="1" s="1"/>
  <c r="BJ253" i="2"/>
  <c r="BF196" i="9"/>
  <c r="BE122" i="2"/>
  <c r="BE111" i="2"/>
  <c r="BF123" i="2"/>
  <c r="BF122" i="2" s="1"/>
  <c r="BO137" i="17"/>
  <c r="BO144" i="17" s="1"/>
  <c r="BN144" i="17"/>
  <c r="BI76" i="11"/>
  <c r="BI77" i="11" s="1"/>
  <c r="BI77" i="10" s="1"/>
  <c r="BI96" i="14"/>
  <c r="BM70" i="3"/>
  <c r="BG80" i="16"/>
  <c r="BK91" i="3"/>
  <c r="BI154" i="9"/>
  <c r="BH163" i="9"/>
  <c r="BJ128" i="16"/>
  <c r="BN95" i="3"/>
  <c r="BG114" i="14"/>
  <c r="BG66" i="14" s="1"/>
  <c r="BK71" i="3"/>
  <c r="BK68" i="3" s="1"/>
  <c r="BK66" i="3" s="1"/>
  <c r="BG113" i="14"/>
  <c r="BG112" i="14"/>
  <c r="BG63" i="14"/>
  <c r="BG64" i="14" s="1"/>
  <c r="BM245" i="9"/>
  <c r="BQ135" i="3"/>
  <c r="BJ17" i="13"/>
  <c r="BJ15" i="13"/>
  <c r="BN153" i="2"/>
  <c r="BR170" i="2"/>
  <c r="BN95" i="15"/>
  <c r="BN97" i="15"/>
  <c r="BI127" i="12"/>
  <c r="BM140" i="2"/>
  <c r="BI129" i="12"/>
  <c r="BJ155" i="2"/>
  <c r="BF220" i="9"/>
  <c r="BE321" i="9"/>
  <c r="BI77" i="9"/>
  <c r="BI78" i="9" s="1"/>
  <c r="BL80" i="17"/>
  <c r="BP102" i="3"/>
  <c r="BN142" i="17"/>
  <c r="BO140" i="17"/>
  <c r="BR106" i="2"/>
  <c r="BO133" i="17"/>
  <c r="BO141" i="17"/>
  <c r="BM33" i="17"/>
  <c r="BM31" i="17"/>
  <c r="BQ189" i="2"/>
  <c r="BM111" i="17"/>
  <c r="BQ193" i="2"/>
  <c r="BO76" i="17"/>
  <c r="BN78" i="17"/>
  <c r="BO69" i="17"/>
  <c r="BR101" i="2"/>
  <c r="BO77" i="17"/>
  <c r="BM81" i="17"/>
  <c r="BQ191" i="2"/>
  <c r="BM79" i="17"/>
  <c r="BO92" i="17"/>
  <c r="BN94" i="17"/>
  <c r="BR102" i="2"/>
  <c r="BO93" i="17"/>
  <c r="BO85" i="17"/>
  <c r="BP107" i="3"/>
  <c r="BM50" i="17"/>
  <c r="BM145" i="17"/>
  <c r="BQ196" i="2"/>
  <c r="BM143" i="17"/>
  <c r="BO46" i="17"/>
  <c r="BP103" i="3"/>
  <c r="BL96" i="17"/>
  <c r="BL32" i="17"/>
  <c r="BP100" i="3"/>
  <c r="BM97" i="17"/>
  <c r="BQ192" i="2"/>
  <c r="BM95" i="17"/>
  <c r="BO96" i="1"/>
  <c r="BO28" i="17"/>
  <c r="BO29" i="17" s="1"/>
  <c r="BN30" i="17"/>
  <c r="BO21" i="17"/>
  <c r="BR99" i="2"/>
  <c r="BM48" i="17"/>
  <c r="BL113" i="17"/>
  <c r="BL112" i="17"/>
  <c r="BL114" i="17"/>
  <c r="BP104" i="3"/>
  <c r="BP99" i="1"/>
  <c r="BL146" i="17"/>
  <c r="BN110" i="17"/>
  <c r="BO108" i="17"/>
  <c r="BO109" i="17" s="1"/>
  <c r="BR103" i="2"/>
  <c r="BO101" i="17"/>
  <c r="BL82" i="17"/>
  <c r="BP94" i="1"/>
  <c r="BN49" i="17"/>
  <c r="BN47" i="17"/>
  <c r="BP95" i="1"/>
  <c r="BL98" i="17"/>
  <c r="BL34" i="17"/>
  <c r="BK117" i="11" l="1"/>
  <c r="BK124" i="11"/>
  <c r="BJ47" i="8"/>
  <c r="BI78" i="8"/>
  <c r="BJ69" i="8"/>
  <c r="BJ83" i="8" s="1"/>
  <c r="BJ76" i="8"/>
  <c r="BJ77" i="8" s="1"/>
  <c r="BI54" i="15"/>
  <c r="BI61" i="15"/>
  <c r="BI60" i="15"/>
  <c r="BM78" i="2" s="1"/>
  <c r="BL85" i="12"/>
  <c r="BL92" i="12"/>
  <c r="BL94" i="12" s="1"/>
  <c r="BL85" i="14"/>
  <c r="BI306" i="9"/>
  <c r="BI307" i="9"/>
  <c r="BM228" i="2"/>
  <c r="BK5" i="16"/>
  <c r="BK12" i="16"/>
  <c r="BI29" i="15"/>
  <c r="BJ69" i="13"/>
  <c r="BJ53" i="13" s="1"/>
  <c r="BJ61" i="13" s="1"/>
  <c r="BL92" i="13"/>
  <c r="BL93" i="13" s="1"/>
  <c r="BK101" i="9"/>
  <c r="BL13" i="13"/>
  <c r="BM12" i="13" s="1"/>
  <c r="BM13" i="13" s="1"/>
  <c r="BJ69" i="9"/>
  <c r="BJ76" i="9"/>
  <c r="BJ77" i="9" s="1"/>
  <c r="BI110" i="1"/>
  <c r="BI105" i="1" s="1"/>
  <c r="BI115" i="1"/>
  <c r="BI113" i="1" s="1"/>
  <c r="BG60" i="9"/>
  <c r="BG61" i="9"/>
  <c r="BG54" i="9"/>
  <c r="BI119" i="3"/>
  <c r="BI124" i="3"/>
  <c r="BH297" i="9"/>
  <c r="BH67" i="9"/>
  <c r="BL97" i="3"/>
  <c r="BH16" i="16"/>
  <c r="BM40" i="2"/>
  <c r="BJ140" i="11"/>
  <c r="BI142" i="11"/>
  <c r="BM257" i="2"/>
  <c r="BI276" i="9"/>
  <c r="BI17" i="16"/>
  <c r="BM186" i="2"/>
  <c r="BI15" i="16"/>
  <c r="BF64" i="9"/>
  <c r="BF65" i="9" s="1"/>
  <c r="BF145" i="9"/>
  <c r="BJ129" i="3"/>
  <c r="BH53" i="9"/>
  <c r="BG146" i="9"/>
  <c r="BG144" i="9"/>
  <c r="BK249" i="2"/>
  <c r="BK239" i="2" s="1"/>
  <c r="BG63" i="9"/>
  <c r="BJ17" i="16"/>
  <c r="BN186" i="2"/>
  <c r="BJ15" i="16"/>
  <c r="AY33" i="8"/>
  <c r="BA145" i="3"/>
  <c r="BA144" i="3" s="1"/>
  <c r="BH30" i="13"/>
  <c r="BK108" i="9"/>
  <c r="BK109" i="9"/>
  <c r="BI140" i="12"/>
  <c r="BI141" i="12" s="1"/>
  <c r="BF66" i="16"/>
  <c r="BF58" i="16" s="1"/>
  <c r="BK79" i="3"/>
  <c r="BJ126" i="9"/>
  <c r="BK29" i="2"/>
  <c r="BI249" i="9"/>
  <c r="BI263" i="9" s="1"/>
  <c r="BK87" i="2"/>
  <c r="BK125" i="9"/>
  <c r="BL5" i="13"/>
  <c r="BL84" i="3"/>
  <c r="BH128" i="15"/>
  <c r="BB267" i="2"/>
  <c r="BB266" i="2" s="1"/>
  <c r="AZ31" i="8"/>
  <c r="AZ30" i="8"/>
  <c r="BA21" i="8"/>
  <c r="BM85" i="2"/>
  <c r="BI14" i="15"/>
  <c r="BI48" i="8"/>
  <c r="BI49" i="8" s="1"/>
  <c r="BI50" i="8"/>
  <c r="BH310" i="9"/>
  <c r="BL130" i="1" s="1"/>
  <c r="BL259" i="2"/>
  <c r="BH308" i="9"/>
  <c r="BJ213" i="2"/>
  <c r="BF62" i="9"/>
  <c r="BJ275" i="9"/>
  <c r="BN226" i="2"/>
  <c r="BN206" i="2" s="1"/>
  <c r="BJ273" i="9"/>
  <c r="BN46" i="2"/>
  <c r="BK76" i="12"/>
  <c r="BK77" i="12"/>
  <c r="BK69" i="12"/>
  <c r="BJ78" i="12"/>
  <c r="BI141" i="11"/>
  <c r="BJ141" i="11" s="1"/>
  <c r="BJ120" i="1"/>
  <c r="BF66" i="9"/>
  <c r="BI13" i="15"/>
  <c r="BJ5" i="15" s="1"/>
  <c r="BJ125" i="15"/>
  <c r="BH114" i="3"/>
  <c r="BH122" i="3"/>
  <c r="BJ37" i="8"/>
  <c r="BJ45" i="8"/>
  <c r="BK37" i="8" s="1"/>
  <c r="BI305" i="9"/>
  <c r="BL39" i="1"/>
  <c r="BH146" i="11"/>
  <c r="BH18" i="16"/>
  <c r="BL82" i="1"/>
  <c r="BI79" i="12"/>
  <c r="BI81" i="12"/>
  <c r="BM136" i="2"/>
  <c r="BK117" i="15"/>
  <c r="BK124" i="15"/>
  <c r="BN83" i="2"/>
  <c r="BK125" i="15"/>
  <c r="BJ126" i="15"/>
  <c r="BN44" i="9"/>
  <c r="BN47" i="9" s="1"/>
  <c r="BJ53" i="15"/>
  <c r="BH140" i="15"/>
  <c r="BH141" i="15" s="1"/>
  <c r="BL85" i="13"/>
  <c r="BK117" i="9"/>
  <c r="BI258" i="9"/>
  <c r="BI140" i="9"/>
  <c r="BL218" i="2"/>
  <c r="BL208" i="2" s="1"/>
  <c r="BI133" i="9"/>
  <c r="BI147" i="9" s="1"/>
  <c r="BH142" i="9"/>
  <c r="BH143" i="9"/>
  <c r="BE58" i="9"/>
  <c r="BE57" i="9"/>
  <c r="BH16" i="15"/>
  <c r="BL86" i="3"/>
  <c r="BH130" i="15"/>
  <c r="BL78" i="1"/>
  <c r="BJ131" i="9"/>
  <c r="BK122" i="9"/>
  <c r="BI46" i="8"/>
  <c r="BH29" i="13"/>
  <c r="BI21" i="13" s="1"/>
  <c r="BJ244" i="2"/>
  <c r="BF56" i="9"/>
  <c r="BI127" i="15"/>
  <c r="BM173" i="2"/>
  <c r="BI129" i="15"/>
  <c r="BF31" i="3"/>
  <c r="BH188" i="2"/>
  <c r="BD16" i="17"/>
  <c r="BH108" i="3"/>
  <c r="BD15" i="10"/>
  <c r="BI107" i="2"/>
  <c r="BE14" i="17"/>
  <c r="BE12" i="10"/>
  <c r="BE13" i="17"/>
  <c r="BE13" i="10" s="1"/>
  <c r="BD18" i="17"/>
  <c r="BD18" i="10" s="1"/>
  <c r="BH92" i="1"/>
  <c r="BH91" i="1" s="1"/>
  <c r="BD17" i="10"/>
  <c r="BH99" i="3"/>
  <c r="BH21" i="2"/>
  <c r="BL94" i="14"/>
  <c r="BP69" i="2"/>
  <c r="BM85" i="14"/>
  <c r="BL93" i="14"/>
  <c r="BJ29" i="15"/>
  <c r="BJ61" i="14"/>
  <c r="BJ60" i="14"/>
  <c r="BN67" i="2" s="1"/>
  <c r="BJ54" i="14"/>
  <c r="BL125" i="9"/>
  <c r="BM48" i="1"/>
  <c r="BI130" i="12"/>
  <c r="BJ18" i="13"/>
  <c r="BD21" i="3"/>
  <c r="BK125" i="1"/>
  <c r="BK107" i="1"/>
  <c r="BH16" i="1"/>
  <c r="BH114" i="14"/>
  <c r="BH66" i="14" s="1"/>
  <c r="BL71" i="3"/>
  <c r="BH113" i="14"/>
  <c r="BH112" i="14"/>
  <c r="BH63" i="14"/>
  <c r="BH64" i="14" s="1"/>
  <c r="BH103" i="1"/>
  <c r="BJ61" i="15"/>
  <c r="BJ60" i="15"/>
  <c r="BN78" i="2" s="1"/>
  <c r="BI114" i="9"/>
  <c r="BI113" i="9"/>
  <c r="BM127" i="3"/>
  <c r="BN57" i="2"/>
  <c r="BJ78" i="13"/>
  <c r="BN82" i="3"/>
  <c r="BJ112" i="15"/>
  <c r="BJ114" i="15"/>
  <c r="BJ113" i="15"/>
  <c r="BN76" i="1" s="1"/>
  <c r="BJ16" i="11"/>
  <c r="BN42" i="3"/>
  <c r="BD34" i="11"/>
  <c r="BD34" i="10" s="1"/>
  <c r="BD33" i="10"/>
  <c r="BH32" i="1"/>
  <c r="BO148" i="2"/>
  <c r="BK97" i="13"/>
  <c r="BK95" i="13"/>
  <c r="BJ10" i="3"/>
  <c r="BL125" i="3"/>
  <c r="BH81" i="9"/>
  <c r="BF313" i="9"/>
  <c r="BF327" i="9" s="1"/>
  <c r="BQ58" i="1"/>
  <c r="BM130" i="13"/>
  <c r="BC8" i="1"/>
  <c r="BC7" i="1" s="1"/>
  <c r="BK234" i="2"/>
  <c r="BK97" i="12"/>
  <c r="BK95" i="12"/>
  <c r="BO137" i="2"/>
  <c r="BL54" i="1"/>
  <c r="BH65" i="13"/>
  <c r="BH57" i="13" s="1"/>
  <c r="BH82" i="13"/>
  <c r="BH66" i="13" s="1"/>
  <c r="BF114" i="3"/>
  <c r="BI111" i="14"/>
  <c r="BI63" i="14" s="1"/>
  <c r="BI64" i="14" s="1"/>
  <c r="BM160" i="2"/>
  <c r="BL254" i="2"/>
  <c r="BQ62" i="2"/>
  <c r="BM142" i="13"/>
  <c r="BM143" i="13" s="1"/>
  <c r="BQ63" i="3" s="1"/>
  <c r="BL124" i="9"/>
  <c r="BK15" i="13"/>
  <c r="BO153" i="2"/>
  <c r="BK17" i="13"/>
  <c r="BJ154" i="9"/>
  <c r="BI163" i="9"/>
  <c r="BN55" i="1"/>
  <c r="BJ98" i="13"/>
  <c r="BR126" i="1"/>
  <c r="BF54" i="10"/>
  <c r="BL157" i="2"/>
  <c r="BL101" i="11"/>
  <c r="BO37" i="2"/>
  <c r="BL108" i="11"/>
  <c r="BL109" i="11" s="1"/>
  <c r="BK110" i="11"/>
  <c r="BK35" i="3"/>
  <c r="BK24" i="3"/>
  <c r="BI95" i="11"/>
  <c r="BI97" i="11"/>
  <c r="BM126" i="2"/>
  <c r="BL34" i="1"/>
  <c r="BH82" i="11"/>
  <c r="BH65" i="11"/>
  <c r="BH81" i="10"/>
  <c r="BI62" i="14"/>
  <c r="BI56" i="14" s="1"/>
  <c r="BH34" i="3"/>
  <c r="BD32" i="11"/>
  <c r="BD31" i="10"/>
  <c r="BG196" i="9"/>
  <c r="BK253" i="2"/>
  <c r="BG198" i="9"/>
  <c r="BK124" i="1" s="1"/>
  <c r="BP58" i="2"/>
  <c r="BL94" i="13"/>
  <c r="BJ54" i="15"/>
  <c r="BJ32" i="12"/>
  <c r="BN45" i="3"/>
  <c r="BJ112" i="9"/>
  <c r="BN247" i="2"/>
  <c r="BJ48" i="16"/>
  <c r="BN89" i="3"/>
  <c r="BO138" i="11"/>
  <c r="BM111" i="13"/>
  <c r="BQ149" i="2"/>
  <c r="BH120" i="3"/>
  <c r="BH132" i="3"/>
  <c r="BS170" i="2"/>
  <c r="BT170" i="2" s="1"/>
  <c r="BO95" i="15"/>
  <c r="BO97" i="15"/>
  <c r="BC8" i="2"/>
  <c r="BC7" i="2" s="1"/>
  <c r="BN46" i="15"/>
  <c r="BO45" i="15"/>
  <c r="BO37" i="15"/>
  <c r="BO44" i="15"/>
  <c r="BO46" i="15" s="1"/>
  <c r="BF320" i="9"/>
  <c r="BI260" i="2"/>
  <c r="BE326" i="9"/>
  <c r="BI131" i="1" s="1"/>
  <c r="BE324" i="9"/>
  <c r="BJ129" i="11"/>
  <c r="BN129" i="2"/>
  <c r="BJ127" i="11"/>
  <c r="BM128" i="13"/>
  <c r="BQ62" i="3"/>
  <c r="BJ28" i="15"/>
  <c r="BH144" i="2"/>
  <c r="BL141" i="2"/>
  <c r="BH145" i="12"/>
  <c r="BH143" i="12"/>
  <c r="BO171" i="2"/>
  <c r="BK111" i="15"/>
  <c r="BP162" i="2"/>
  <c r="BL129" i="14"/>
  <c r="BL127" i="14"/>
  <c r="BN12" i="14"/>
  <c r="BO121" i="9"/>
  <c r="BF12" i="2"/>
  <c r="BF9" i="2" s="1"/>
  <c r="BE9" i="2"/>
  <c r="BP67" i="3"/>
  <c r="BL48" i="14"/>
  <c r="BJ233" i="2"/>
  <c r="BJ242" i="2"/>
  <c r="BJ259" i="9"/>
  <c r="BN225" i="2"/>
  <c r="BJ258" i="9"/>
  <c r="BK256" i="9"/>
  <c r="BK257" i="9"/>
  <c r="BJ249" i="9"/>
  <c r="BI15" i="12"/>
  <c r="BI17" i="12"/>
  <c r="BM142" i="2"/>
  <c r="BJ126" i="12"/>
  <c r="BN50" i="2"/>
  <c r="BP47" i="2"/>
  <c r="BI128" i="11"/>
  <c r="BM40" i="3"/>
  <c r="BI140" i="14"/>
  <c r="BJ11" i="2"/>
  <c r="BK50" i="12"/>
  <c r="BO137" i="13"/>
  <c r="BN144" i="13"/>
  <c r="BH63" i="13"/>
  <c r="BH64" i="13" s="1"/>
  <c r="BH80" i="13"/>
  <c r="BL58" i="3"/>
  <c r="BH261" i="9"/>
  <c r="BL136" i="3"/>
  <c r="BH228" i="9"/>
  <c r="BH229" i="9" s="1"/>
  <c r="BP152" i="2"/>
  <c r="BL145" i="13"/>
  <c r="BK126" i="9"/>
  <c r="BP63" i="2"/>
  <c r="BL14" i="13"/>
  <c r="BM5" i="13"/>
  <c r="BN59" i="3"/>
  <c r="BJ96" i="13"/>
  <c r="BN127" i="13"/>
  <c r="BN129" i="13"/>
  <c r="BR151" i="2"/>
  <c r="BI118" i="2"/>
  <c r="BI190" i="2"/>
  <c r="BG61" i="12"/>
  <c r="BG60" i="12"/>
  <c r="BO45" i="14"/>
  <c r="BN46" i="14"/>
  <c r="BO44" i="14"/>
  <c r="BR66" i="2"/>
  <c r="BO37" i="14"/>
  <c r="BL124" i="2"/>
  <c r="BL113" i="2"/>
  <c r="BE56" i="12"/>
  <c r="BE62" i="10"/>
  <c r="BE56" i="10" s="1"/>
  <c r="BK111" i="9"/>
  <c r="BK110" i="9"/>
  <c r="BL109" i="9"/>
  <c r="BL108" i="9"/>
  <c r="BO216" i="2"/>
  <c r="BL101" i="9"/>
  <c r="BN70" i="3"/>
  <c r="BJ96" i="14"/>
  <c r="BO44" i="2"/>
  <c r="BK30" i="12"/>
  <c r="BM46" i="12"/>
  <c r="BN44" i="12"/>
  <c r="BN45" i="12"/>
  <c r="BN37" i="12"/>
  <c r="BJ166" i="2"/>
  <c r="BJ123" i="3"/>
  <c r="BF33" i="9"/>
  <c r="BL37" i="3"/>
  <c r="BH96" i="11"/>
  <c r="BH32" i="15"/>
  <c r="BL78" i="3"/>
  <c r="BK181" i="2"/>
  <c r="BG97" i="16"/>
  <c r="BG95" i="16"/>
  <c r="BG94" i="10"/>
  <c r="BG62" i="16"/>
  <c r="BG56" i="16" s="1"/>
  <c r="BF61" i="17"/>
  <c r="BF61" i="10" s="1"/>
  <c r="BF60" i="17"/>
  <c r="BJ100" i="2" s="1"/>
  <c r="BF54" i="17"/>
  <c r="BO88" i="1"/>
  <c r="BK130" i="16"/>
  <c r="BO182" i="2"/>
  <c r="BK111" i="16"/>
  <c r="BN127" i="2"/>
  <c r="BJ111" i="11"/>
  <c r="BI123" i="2"/>
  <c r="BE33" i="11"/>
  <c r="BE31" i="11"/>
  <c r="BE30" i="10"/>
  <c r="BN205" i="2"/>
  <c r="BE112" i="12"/>
  <c r="BE114" i="12"/>
  <c r="BE113" i="12"/>
  <c r="BI49" i="3"/>
  <c r="BE63" i="12"/>
  <c r="BE111" i="10"/>
  <c r="BE112" i="10" s="1"/>
  <c r="BJ113" i="16"/>
  <c r="BN86" i="1" s="1"/>
  <c r="BJ112" i="16"/>
  <c r="BJ114" i="16"/>
  <c r="BN93" i="3"/>
  <c r="BJ10" i="1"/>
  <c r="BK115" i="3"/>
  <c r="BH82" i="8"/>
  <c r="BL138" i="1" s="1"/>
  <c r="BH81" i="8"/>
  <c r="BD66" i="12"/>
  <c r="BD114" i="10"/>
  <c r="BH15" i="3"/>
  <c r="BN36" i="2"/>
  <c r="BJ94" i="11"/>
  <c r="BK92" i="11"/>
  <c r="BK93" i="11" s="1"/>
  <c r="BK85" i="11"/>
  <c r="BH56" i="11"/>
  <c r="BC57" i="12"/>
  <c r="BC65" i="10"/>
  <c r="BC57" i="10" s="1"/>
  <c r="BK202" i="2"/>
  <c r="BJ18" i="11"/>
  <c r="BL53" i="3"/>
  <c r="BH16" i="12"/>
  <c r="BM90" i="2"/>
  <c r="BJ76" i="16"/>
  <c r="BJ77" i="16" s="1"/>
  <c r="BJ69" i="16"/>
  <c r="BI78" i="16"/>
  <c r="BK10" i="2"/>
  <c r="BL116" i="1"/>
  <c r="BK73" i="1"/>
  <c r="BJ25" i="3"/>
  <c r="BJ21" i="15"/>
  <c r="BD20" i="1"/>
  <c r="BK52" i="3"/>
  <c r="BI80" i="8"/>
  <c r="BM147" i="3"/>
  <c r="BM274" i="2"/>
  <c r="BQ72" i="2"/>
  <c r="BM126" i="14"/>
  <c r="BL74" i="1"/>
  <c r="BH65" i="15"/>
  <c r="BH57" i="15" s="1"/>
  <c r="BH82" i="15"/>
  <c r="BH66" i="15" s="1"/>
  <c r="BR81" i="3"/>
  <c r="BN96" i="15"/>
  <c r="BO95" i="3"/>
  <c r="BK128" i="16"/>
  <c r="BK48" i="2"/>
  <c r="BK26" i="2" s="1"/>
  <c r="BG110" i="12"/>
  <c r="BG108" i="10"/>
  <c r="BM49" i="14"/>
  <c r="BM50" i="14" s="1"/>
  <c r="BM47" i="14"/>
  <c r="BQ156" i="2"/>
  <c r="BK33" i="1"/>
  <c r="BK23" i="1"/>
  <c r="BH46" i="3"/>
  <c r="BH44" i="3" s="1"/>
  <c r="BH26" i="3"/>
  <c r="BK134" i="3"/>
  <c r="BK116" i="3"/>
  <c r="BN246" i="2"/>
  <c r="BJ96" i="9"/>
  <c r="BK15" i="11"/>
  <c r="BO131" i="2"/>
  <c r="BK17" i="11"/>
  <c r="BJ98" i="12"/>
  <c r="BN45" i="1"/>
  <c r="BM48" i="9"/>
  <c r="BM49" i="9" s="1"/>
  <c r="BM50" i="9"/>
  <c r="BK69" i="1"/>
  <c r="BG146" i="14"/>
  <c r="BI80" i="14"/>
  <c r="BM69" i="3"/>
  <c r="BL84" i="2"/>
  <c r="BL76" i="2" s="1"/>
  <c r="BI133" i="15"/>
  <c r="BI140" i="15"/>
  <c r="BH142" i="15"/>
  <c r="BH15" i="1"/>
  <c r="BE33" i="3"/>
  <c r="BF34" i="3"/>
  <c r="BF33" i="3" s="1"/>
  <c r="BE31" i="1"/>
  <c r="BE21" i="1"/>
  <c r="BF32" i="1"/>
  <c r="BF31" i="1" s="1"/>
  <c r="BK126" i="11"/>
  <c r="BO39" i="2"/>
  <c r="BM167" i="2"/>
  <c r="BI31" i="15"/>
  <c r="BI33" i="15"/>
  <c r="BJ140" i="12"/>
  <c r="BJ141" i="12" s="1"/>
  <c r="BI142" i="12"/>
  <c r="BJ133" i="12"/>
  <c r="BM51" i="2"/>
  <c r="BI140" i="10"/>
  <c r="BI53" i="9"/>
  <c r="BI30" i="3"/>
  <c r="BE144" i="10"/>
  <c r="BK42" i="9"/>
  <c r="BJ51" i="9"/>
  <c r="BK97" i="14"/>
  <c r="BO159" i="2"/>
  <c r="BK95" i="14"/>
  <c r="BF197" i="9"/>
  <c r="BJ133" i="3"/>
  <c r="BS61" i="2"/>
  <c r="BT61" i="2" s="1"/>
  <c r="BO126" i="13"/>
  <c r="BK138" i="9"/>
  <c r="BL5" i="11"/>
  <c r="BI29" i="1"/>
  <c r="BI71" i="1"/>
  <c r="BM169" i="2"/>
  <c r="BM168" i="2" s="1"/>
  <c r="BI79" i="15"/>
  <c r="BI81" i="15"/>
  <c r="BI62" i="15"/>
  <c r="BI56" i="15" s="1"/>
  <c r="BJ77" i="13"/>
  <c r="BK69" i="13" s="1"/>
  <c r="BK53" i="13" s="1"/>
  <c r="BL91" i="3"/>
  <c r="BH80" i="16"/>
  <c r="BK243" i="2"/>
  <c r="BG32" i="9"/>
  <c r="BG34" i="9"/>
  <c r="BK114" i="1" s="1"/>
  <c r="BL42" i="1"/>
  <c r="BH18" i="12"/>
  <c r="BM51" i="3"/>
  <c r="BI128" i="12"/>
  <c r="BK66" i="1"/>
  <c r="BG65" i="14"/>
  <c r="BG57" i="14" s="1"/>
  <c r="BJ119" i="2"/>
  <c r="BM90" i="9"/>
  <c r="BO125" i="13"/>
  <c r="BE130" i="17"/>
  <c r="BI98" i="1"/>
  <c r="BE65" i="17"/>
  <c r="BE57" i="17" s="1"/>
  <c r="BE129" i="10"/>
  <c r="BG109" i="12"/>
  <c r="BG109" i="10" s="1"/>
  <c r="BG57" i="11"/>
  <c r="BK130" i="14"/>
  <c r="BO68" i="1"/>
  <c r="BF30" i="11"/>
  <c r="BG28" i="11"/>
  <c r="BJ33" i="2"/>
  <c r="BG21" i="11"/>
  <c r="BF28" i="10"/>
  <c r="BG21" i="10" s="1"/>
  <c r="BN48" i="3"/>
  <c r="BJ96" i="12"/>
  <c r="BO138" i="15"/>
  <c r="BJ129" i="9"/>
  <c r="BN128" i="3"/>
  <c r="BN118" i="3" s="1"/>
  <c r="BN13" i="3" s="1"/>
  <c r="BI82" i="14"/>
  <c r="BM64" i="1"/>
  <c r="BL74" i="8"/>
  <c r="BH133" i="10"/>
  <c r="BI135" i="2"/>
  <c r="BI133" i="2" s="1"/>
  <c r="BI115" i="2"/>
  <c r="BH195" i="9"/>
  <c r="BI192" i="9"/>
  <c r="BL222" i="2"/>
  <c r="BI185" i="9"/>
  <c r="BI199" i="9" s="1"/>
  <c r="BH194" i="9"/>
  <c r="BI193" i="9"/>
  <c r="BF58" i="11"/>
  <c r="BO101" i="13"/>
  <c r="BR59" i="2"/>
  <c r="BO108" i="13"/>
  <c r="BN110" i="13"/>
  <c r="BO109" i="13"/>
  <c r="BP89" i="1"/>
  <c r="BL146" i="16"/>
  <c r="BE322" i="9"/>
  <c r="BK125" i="11"/>
  <c r="BL124" i="11" s="1"/>
  <c r="BC58" i="12"/>
  <c r="BC66" i="10"/>
  <c r="BD50" i="13"/>
  <c r="BD50" i="10" s="1"/>
  <c r="BD49" i="10"/>
  <c r="BH52" i="1"/>
  <c r="BS255" i="2"/>
  <c r="BT255" i="2" s="1"/>
  <c r="BO246" i="9"/>
  <c r="BO244" i="9"/>
  <c r="BM109" i="15"/>
  <c r="BM108" i="15"/>
  <c r="BL110" i="15"/>
  <c r="BP81" i="2"/>
  <c r="BM101" i="15"/>
  <c r="BO137" i="9"/>
  <c r="BN142" i="16"/>
  <c r="BO133" i="16"/>
  <c r="BO140" i="16"/>
  <c r="BO141" i="16"/>
  <c r="BR95" i="2"/>
  <c r="BF126" i="17"/>
  <c r="BJ105" i="2"/>
  <c r="BJ28" i="2" s="1"/>
  <c r="BF124" i="10"/>
  <c r="BF125" i="17"/>
  <c r="BF125" i="10" s="1"/>
  <c r="BQ94" i="2"/>
  <c r="BN117" i="16"/>
  <c r="BN125" i="16"/>
  <c r="BM126" i="16"/>
  <c r="BN124" i="16"/>
  <c r="BM118" i="3"/>
  <c r="BJ83" i="9"/>
  <c r="BK74" i="9"/>
  <c r="BM256" i="2"/>
  <c r="BM236" i="2" s="1"/>
  <c r="BI260" i="9"/>
  <c r="BI262" i="9"/>
  <c r="BI227" i="9"/>
  <c r="BH98" i="11"/>
  <c r="BL35" i="1"/>
  <c r="BJ14" i="12"/>
  <c r="BK12" i="12"/>
  <c r="BK13" i="12"/>
  <c r="BK5" i="12"/>
  <c r="BN52" i="2"/>
  <c r="BH232" i="2"/>
  <c r="BK76" i="14"/>
  <c r="BH34" i="15"/>
  <c r="BL72" i="1"/>
  <c r="BK48" i="12"/>
  <c r="BH61" i="16"/>
  <c r="BH60" i="16"/>
  <c r="BL89" i="2" s="1"/>
  <c r="BI54" i="16"/>
  <c r="BH54" i="16"/>
  <c r="BL127" i="1"/>
  <c r="BH230" i="9"/>
  <c r="BM34" i="2"/>
  <c r="BM141" i="13"/>
  <c r="BN140" i="13" s="1"/>
  <c r="BL117" i="9"/>
  <c r="BO248" i="2"/>
  <c r="BO238" i="2" s="1"/>
  <c r="BK128" i="9"/>
  <c r="BK130" i="9"/>
  <c r="BO119" i="1" s="1"/>
  <c r="BO109" i="1" s="1"/>
  <c r="BO13" i="1" s="1"/>
  <c r="BK69" i="9"/>
  <c r="BK76" i="9"/>
  <c r="BK77" i="9" s="1"/>
  <c r="BJ78" i="9"/>
  <c r="BJ79" i="9"/>
  <c r="BN214" i="2"/>
  <c r="BN204" i="2" s="1"/>
  <c r="BN98" i="15"/>
  <c r="BR75" i="1"/>
  <c r="BN64" i="3"/>
  <c r="BJ16" i="13"/>
  <c r="BI78" i="11"/>
  <c r="BM35" i="2"/>
  <c r="BJ76" i="11"/>
  <c r="BJ77" i="11" s="1"/>
  <c r="BJ69" i="11"/>
  <c r="BJ53" i="11" s="1"/>
  <c r="BI76" i="10"/>
  <c r="BJ69" i="10" s="1"/>
  <c r="BE110" i="2"/>
  <c r="BF111" i="2"/>
  <c r="BF110" i="2" s="1"/>
  <c r="BE12" i="3"/>
  <c r="BF12" i="3" s="1"/>
  <c r="BF26" i="3"/>
  <c r="BF23" i="3" s="1"/>
  <c r="BE23" i="3"/>
  <c r="BE46" i="13"/>
  <c r="BI55" i="2"/>
  <c r="BI54" i="2" s="1"/>
  <c r="BE44" i="10"/>
  <c r="BE45" i="13"/>
  <c r="BE45" i="10" s="1"/>
  <c r="BE128" i="17"/>
  <c r="BI106" i="3"/>
  <c r="BE63" i="17"/>
  <c r="BE64" i="17" s="1"/>
  <c r="BE127" i="10"/>
  <c r="BE128" i="10" s="1"/>
  <c r="BR135" i="3"/>
  <c r="BN245" i="9"/>
  <c r="BH141" i="10"/>
  <c r="BG222" i="9"/>
  <c r="BG221" i="9"/>
  <c r="BF111" i="12"/>
  <c r="BJ138" i="2"/>
  <c r="BF110" i="10"/>
  <c r="BF62" i="12"/>
  <c r="BI23" i="2"/>
  <c r="BF11" i="3"/>
  <c r="BM109" i="16"/>
  <c r="BP92" i="2"/>
  <c r="BM101" i="16"/>
  <c r="BL110" i="16"/>
  <c r="BM108" i="16"/>
  <c r="BG66" i="11"/>
  <c r="BG82" i="10"/>
  <c r="BO73" i="3"/>
  <c r="BK128" i="14"/>
  <c r="BD64" i="12"/>
  <c r="BD63" i="10"/>
  <c r="BD64" i="10" s="1"/>
  <c r="BH46" i="1"/>
  <c r="BD65" i="12"/>
  <c r="BD113" i="10"/>
  <c r="BN144" i="15"/>
  <c r="BO137" i="15"/>
  <c r="BI32" i="2"/>
  <c r="BK95" i="9"/>
  <c r="BO215" i="2"/>
  <c r="BK94" i="9"/>
  <c r="BL85" i="9"/>
  <c r="BL99" i="9" s="1"/>
  <c r="BL92" i="9"/>
  <c r="BL93" i="9"/>
  <c r="BG64" i="11"/>
  <c r="BL12" i="11"/>
  <c r="BO59" i="1"/>
  <c r="BK146" i="13"/>
  <c r="BH80" i="11"/>
  <c r="BL36" i="3"/>
  <c r="BH63" i="11"/>
  <c r="BH79" i="10"/>
  <c r="BH80" i="10" s="1"/>
  <c r="BN79" i="2"/>
  <c r="BJ78" i="15"/>
  <c r="BK76" i="15"/>
  <c r="BK77" i="15"/>
  <c r="BK69" i="15"/>
  <c r="BK53" i="15" s="1"/>
  <c r="BK54" i="15" s="1"/>
  <c r="BM237" i="2"/>
  <c r="BF46" i="1"/>
  <c r="BF43" i="1" s="1"/>
  <c r="BF41" i="1" s="1"/>
  <c r="BE43" i="1"/>
  <c r="BE41" i="1" s="1"/>
  <c r="BE25" i="1"/>
  <c r="BM157" i="2"/>
  <c r="BI81" i="13"/>
  <c r="BM147" i="2"/>
  <c r="BM146" i="2" s="1"/>
  <c r="BI62" i="13"/>
  <c r="BI56" i="13" s="1"/>
  <c r="BI79" i="13"/>
  <c r="BL84" i="1"/>
  <c r="BH82" i="16"/>
  <c r="BH133" i="15"/>
  <c r="BK174" i="2"/>
  <c r="BK166" i="2" s="1"/>
  <c r="BG145" i="15"/>
  <c r="BG143" i="15"/>
  <c r="BK85" i="3" s="1"/>
  <c r="BI97" i="9"/>
  <c r="BM126" i="3"/>
  <c r="BI28" i="9"/>
  <c r="BH31" i="9"/>
  <c r="BI21" i="9"/>
  <c r="BI35" i="9" s="1"/>
  <c r="BL212" i="2"/>
  <c r="BI29" i="9"/>
  <c r="BH30" i="9"/>
  <c r="BH122" i="2"/>
  <c r="BH111" i="2"/>
  <c r="BE22" i="3"/>
  <c r="BC32" i="10"/>
  <c r="BK42" i="8"/>
  <c r="BJ51" i="8"/>
  <c r="BJ98" i="14"/>
  <c r="BN65" i="1"/>
  <c r="BD120" i="3"/>
  <c r="BD132" i="3"/>
  <c r="BJ125" i="12"/>
  <c r="BK117" i="12" s="1"/>
  <c r="BO138" i="14"/>
  <c r="BM49" i="15"/>
  <c r="BM50" i="15" s="1"/>
  <c r="BM47" i="15"/>
  <c r="BM48" i="15" s="1"/>
  <c r="BG58" i="15"/>
  <c r="BM149" i="9"/>
  <c r="BL159" i="9"/>
  <c r="BM156" i="9"/>
  <c r="BM157" i="9" s="1"/>
  <c r="BP219" i="2"/>
  <c r="BL158" i="9"/>
  <c r="BK106" i="1"/>
  <c r="BD48" i="13"/>
  <c r="BH56" i="3"/>
  <c r="BD47" i="10"/>
  <c r="BD48" i="10" s="1"/>
  <c r="BO247" i="9"/>
  <c r="BN144" i="14"/>
  <c r="BO137" i="14"/>
  <c r="BH140" i="10"/>
  <c r="BL29" i="2"/>
  <c r="BK49" i="1"/>
  <c r="BG146" i="12"/>
  <c r="BG145" i="10"/>
  <c r="BJ79" i="8"/>
  <c r="BN269" i="2"/>
  <c r="BP62" i="1"/>
  <c r="BI221" i="2"/>
  <c r="BM125" i="14"/>
  <c r="BN124" i="14" s="1"/>
  <c r="BH12" i="2"/>
  <c r="BH112" i="2"/>
  <c r="BI114" i="11"/>
  <c r="BM38" i="3"/>
  <c r="BI112" i="11"/>
  <c r="BI113" i="11"/>
  <c r="BF143" i="10"/>
  <c r="BQ185" i="2"/>
  <c r="BM145" i="16"/>
  <c r="BM143" i="16"/>
  <c r="BQ96" i="3" s="1"/>
  <c r="BL80" i="3"/>
  <c r="BH63" i="15"/>
  <c r="BH64" i="15" s="1"/>
  <c r="BH80" i="15"/>
  <c r="BK161" i="9"/>
  <c r="BO130" i="3"/>
  <c r="BK162" i="9"/>
  <c r="BO121" i="1" s="1"/>
  <c r="BJ24" i="1"/>
  <c r="BM15" i="14"/>
  <c r="BM17" i="14"/>
  <c r="BQ164" i="2"/>
  <c r="BL47" i="12"/>
  <c r="BL49" i="12"/>
  <c r="BL143" i="13"/>
  <c r="BP63" i="3" s="1"/>
  <c r="BO138" i="13"/>
  <c r="BP184" i="2"/>
  <c r="BL129" i="16"/>
  <c r="BL127" i="16"/>
  <c r="BJ79" i="1"/>
  <c r="BJ29" i="1" s="1"/>
  <c r="BF146" i="15"/>
  <c r="BF146" i="10" s="1"/>
  <c r="BI83" i="9"/>
  <c r="BI67" i="9" s="1"/>
  <c r="BJ104" i="1"/>
  <c r="BK223" i="2"/>
  <c r="BG226" i="9"/>
  <c r="BJ61" i="1"/>
  <c r="BI130" i="11"/>
  <c r="BM38" i="1"/>
  <c r="BL163" i="2"/>
  <c r="BH145" i="14"/>
  <c r="BH143" i="14"/>
  <c r="BL74" i="3" s="1"/>
  <c r="BN158" i="2"/>
  <c r="BJ81" i="14"/>
  <c r="BJ79" i="14"/>
  <c r="BJ62" i="14"/>
  <c r="BJ56" i="14" s="1"/>
  <c r="BL46" i="16"/>
  <c r="BM37" i="16"/>
  <c r="BM44" i="16"/>
  <c r="BM45" i="16"/>
  <c r="BP88" i="2"/>
  <c r="BK47" i="16"/>
  <c r="BO178" i="2"/>
  <c r="BK49" i="16"/>
  <c r="BK50" i="16" s="1"/>
  <c r="BL146" i="2"/>
  <c r="BJ45" i="2"/>
  <c r="BJ43" i="2" s="1"/>
  <c r="BH94" i="16"/>
  <c r="BL91" i="2"/>
  <c r="BL25" i="2" s="1"/>
  <c r="BI85" i="16"/>
  <c r="BI53" i="16" s="1"/>
  <c r="BI92" i="16"/>
  <c r="BH92" i="10"/>
  <c r="BI85" i="10" s="1"/>
  <c r="BL112" i="13"/>
  <c r="BL114" i="13"/>
  <c r="BL113" i="13"/>
  <c r="BP56" i="1" s="1"/>
  <c r="BP60" i="3"/>
  <c r="BK108" i="14"/>
  <c r="BJ110" i="14"/>
  <c r="BN70" i="2"/>
  <c r="BK101" i="14"/>
  <c r="BK53" i="14" s="1"/>
  <c r="BK109" i="14"/>
  <c r="BK29" i="12"/>
  <c r="BL21" i="12" s="1"/>
  <c r="BM245" i="2"/>
  <c r="BM235" i="2" s="1"/>
  <c r="BI80" i="9"/>
  <c r="BI82" i="9"/>
  <c r="BN33" i="17"/>
  <c r="BN31" i="17"/>
  <c r="BR189" i="2"/>
  <c r="BM96" i="17"/>
  <c r="BQ103" i="3"/>
  <c r="BQ100" i="3"/>
  <c r="BM32" i="17"/>
  <c r="BN50" i="17"/>
  <c r="BQ95" i="1"/>
  <c r="BM98" i="17"/>
  <c r="BQ94" i="1"/>
  <c r="BM82" i="17"/>
  <c r="BO142" i="17"/>
  <c r="BS106" i="2"/>
  <c r="BN97" i="17"/>
  <c r="BR192" i="2"/>
  <c r="BN95" i="17"/>
  <c r="BO78" i="17"/>
  <c r="BS101" i="2"/>
  <c r="BN48" i="17"/>
  <c r="BN111" i="17"/>
  <c r="BR193" i="2"/>
  <c r="BP96" i="1"/>
  <c r="BQ107" i="3"/>
  <c r="BM80" i="17"/>
  <c r="BQ102" i="3"/>
  <c r="BN81" i="17"/>
  <c r="BR191" i="2"/>
  <c r="BN79" i="17"/>
  <c r="BN145" i="17"/>
  <c r="BR196" i="2"/>
  <c r="BN143" i="17"/>
  <c r="BO110" i="17"/>
  <c r="BS103" i="2"/>
  <c r="BO30" i="17"/>
  <c r="BS99" i="2"/>
  <c r="BO49" i="17"/>
  <c r="BO47" i="17"/>
  <c r="BQ99" i="1"/>
  <c r="BM146" i="17"/>
  <c r="BO94" i="17"/>
  <c r="BS102" i="2"/>
  <c r="BM113" i="17"/>
  <c r="BM114" i="17"/>
  <c r="BM112" i="17"/>
  <c r="BQ104" i="3"/>
  <c r="BM34" i="17"/>
  <c r="BM92" i="13" l="1"/>
  <c r="BM85" i="13"/>
  <c r="BM93" i="13"/>
  <c r="BN85" i="13" s="1"/>
  <c r="BJ78" i="8"/>
  <c r="BK69" i="8"/>
  <c r="BK83" i="8" s="1"/>
  <c r="BK76" i="8"/>
  <c r="BK77" i="8" s="1"/>
  <c r="BJ305" i="9"/>
  <c r="BN117" i="14"/>
  <c r="BN237" i="2"/>
  <c r="BL117" i="15"/>
  <c r="BL125" i="15"/>
  <c r="BL124" i="15"/>
  <c r="BK126" i="15"/>
  <c r="BO83" i="2"/>
  <c r="BM47" i="3"/>
  <c r="BI80" i="12"/>
  <c r="BF57" i="9"/>
  <c r="BF58" i="9"/>
  <c r="BJ265" i="9"/>
  <c r="BJ274" i="9"/>
  <c r="BK272" i="9"/>
  <c r="BJ211" i="2"/>
  <c r="BJ203" i="2"/>
  <c r="BI15" i="15"/>
  <c r="BI17" i="15"/>
  <c r="BI18" i="15" s="1"/>
  <c r="BM175" i="2"/>
  <c r="AZ34" i="8"/>
  <c r="BB136" i="1" s="1"/>
  <c r="BB135" i="1" s="1"/>
  <c r="AZ32" i="8"/>
  <c r="BB272" i="2"/>
  <c r="BB271" i="2" s="1"/>
  <c r="BI28" i="13"/>
  <c r="BJ18" i="16"/>
  <c r="BN82" i="1"/>
  <c r="BK120" i="1"/>
  <c r="BG66" i="9"/>
  <c r="BI277" i="9"/>
  <c r="BM137" i="3"/>
  <c r="BI278" i="9"/>
  <c r="BM128" i="1" s="1"/>
  <c r="BJ142" i="11"/>
  <c r="BN40" i="2"/>
  <c r="BK133" i="11"/>
  <c r="BK140" i="11"/>
  <c r="BJ50" i="8"/>
  <c r="BJ48" i="8"/>
  <c r="BJ49" i="8" s="1"/>
  <c r="BJ54" i="13"/>
  <c r="BL93" i="12"/>
  <c r="BM92" i="12" s="1"/>
  <c r="BQ47" i="2" s="1"/>
  <c r="BF37" i="10"/>
  <c r="BI59" i="9"/>
  <c r="BL73" i="1"/>
  <c r="BN45" i="9"/>
  <c r="BO44" i="9" s="1"/>
  <c r="BL155" i="2"/>
  <c r="BM84" i="3"/>
  <c r="BI128" i="15"/>
  <c r="BJ127" i="15"/>
  <c r="BJ129" i="15"/>
  <c r="BN173" i="2"/>
  <c r="BJ110" i="1"/>
  <c r="BJ105" i="1" s="1"/>
  <c r="BJ115" i="1"/>
  <c r="BJ113" i="1" s="1"/>
  <c r="BL139" i="3"/>
  <c r="BH309" i="9"/>
  <c r="BI29" i="13"/>
  <c r="BK244" i="2"/>
  <c r="BG56" i="9"/>
  <c r="BH54" i="9"/>
  <c r="BH60" i="9"/>
  <c r="BH61" i="9"/>
  <c r="BI16" i="16"/>
  <c r="BM97" i="3"/>
  <c r="BJ133" i="11"/>
  <c r="BI297" i="9"/>
  <c r="BK44" i="8"/>
  <c r="BL98" i="9"/>
  <c r="BP117" i="1" s="1"/>
  <c r="BJ60" i="13"/>
  <c r="BN56" i="2" s="1"/>
  <c r="BK131" i="9"/>
  <c r="BL122" i="9"/>
  <c r="BH144" i="9"/>
  <c r="BH63" i="9"/>
  <c r="BH146" i="9"/>
  <c r="BL249" i="2"/>
  <c r="BL239" i="2" s="1"/>
  <c r="BL234" i="2" s="1"/>
  <c r="BM218" i="2"/>
  <c r="BM208" i="2" s="1"/>
  <c r="BI143" i="9"/>
  <c r="BK78" i="12"/>
  <c r="BO46" i="2"/>
  <c r="BL69" i="12"/>
  <c r="BL76" i="12"/>
  <c r="BL77" i="12"/>
  <c r="BN257" i="2"/>
  <c r="BJ276" i="9"/>
  <c r="BA29" i="8"/>
  <c r="BA28" i="8"/>
  <c r="BA35" i="8"/>
  <c r="BH33" i="13"/>
  <c r="BH34" i="13" s="1"/>
  <c r="BH31" i="13"/>
  <c r="BH32" i="13" s="1"/>
  <c r="BN97" i="3"/>
  <c r="BJ16" i="16"/>
  <c r="BJ119" i="3"/>
  <c r="BJ124" i="3"/>
  <c r="BJ114" i="3" s="1"/>
  <c r="BH311" i="9"/>
  <c r="BH231" i="9" s="1"/>
  <c r="BH217" i="9"/>
  <c r="BI308" i="9"/>
  <c r="BM259" i="2"/>
  <c r="BI310" i="9"/>
  <c r="BM130" i="1" s="1"/>
  <c r="BJ304" i="9"/>
  <c r="BK45" i="8"/>
  <c r="BL134" i="3"/>
  <c r="BI130" i="15"/>
  <c r="BM78" i="1"/>
  <c r="BM44" i="1"/>
  <c r="BI82" i="12"/>
  <c r="BJ79" i="12"/>
  <c r="BJ81" i="12"/>
  <c r="BN136" i="2"/>
  <c r="BJ12" i="15"/>
  <c r="BK129" i="3"/>
  <c r="BG64" i="9"/>
  <c r="BG65" i="9" s="1"/>
  <c r="BG145" i="9"/>
  <c r="BI18" i="16"/>
  <c r="BM82" i="1"/>
  <c r="BI145" i="11"/>
  <c r="BI143" i="11"/>
  <c r="BM41" i="3" s="1"/>
  <c r="BM130" i="2"/>
  <c r="BI114" i="3"/>
  <c r="BI122" i="3"/>
  <c r="BK213" i="2"/>
  <c r="BK211" i="2" s="1"/>
  <c r="BG62" i="9"/>
  <c r="BK14" i="16"/>
  <c r="BL12" i="16"/>
  <c r="BK13" i="16"/>
  <c r="BL5" i="16" s="1"/>
  <c r="BO96" i="2"/>
  <c r="BJ46" i="8"/>
  <c r="BI141" i="9"/>
  <c r="BF5" i="17"/>
  <c r="BI133" i="10"/>
  <c r="BG117" i="10"/>
  <c r="BG53" i="10" s="1"/>
  <c r="BF12" i="17"/>
  <c r="BD16" i="10"/>
  <c r="BH31" i="3"/>
  <c r="BH17" i="3" s="1"/>
  <c r="BF5" i="10"/>
  <c r="BI30" i="2"/>
  <c r="BI98" i="2"/>
  <c r="BE17" i="17"/>
  <c r="BI197" i="2"/>
  <c r="BI120" i="2" s="1"/>
  <c r="BI17" i="2" s="1"/>
  <c r="BE15" i="17"/>
  <c r="BE14" i="10"/>
  <c r="BG54" i="10"/>
  <c r="BM94" i="12"/>
  <c r="BK61" i="14"/>
  <c r="BK60" i="14"/>
  <c r="BO67" i="2" s="1"/>
  <c r="BK54" i="14"/>
  <c r="BL126" i="11"/>
  <c r="BP39" i="2"/>
  <c r="BK61" i="13"/>
  <c r="BK60" i="13"/>
  <c r="BO56" i="2" s="1"/>
  <c r="BK54" i="13"/>
  <c r="BR72" i="2"/>
  <c r="BN126" i="14"/>
  <c r="BN142" i="13"/>
  <c r="BR62" i="2"/>
  <c r="BO47" i="9"/>
  <c r="BM91" i="2"/>
  <c r="BM25" i="2" s="1"/>
  <c r="BI94" i="16"/>
  <c r="BI92" i="10"/>
  <c r="BN37" i="16"/>
  <c r="BM46" i="16"/>
  <c r="BN44" i="16"/>
  <c r="BN45" i="16"/>
  <c r="BQ88" i="2"/>
  <c r="BO144" i="15"/>
  <c r="BG58" i="11"/>
  <c r="BF112" i="12"/>
  <c r="BF114" i="12"/>
  <c r="BJ49" i="3"/>
  <c r="BF113" i="12"/>
  <c r="BF63" i="12"/>
  <c r="BF111" i="10"/>
  <c r="BF112" i="10" s="1"/>
  <c r="BI261" i="9"/>
  <c r="BM136" i="3"/>
  <c r="BI228" i="9"/>
  <c r="BI229" i="9" s="1"/>
  <c r="BK33" i="2"/>
  <c r="BG30" i="11"/>
  <c r="BG28" i="10"/>
  <c r="BK96" i="14"/>
  <c r="BO70" i="3"/>
  <c r="BK10" i="1"/>
  <c r="BE64" i="12"/>
  <c r="BE63" i="10"/>
  <c r="BE64" i="10" s="1"/>
  <c r="BI34" i="3"/>
  <c r="BI33" i="3" s="1"/>
  <c r="BE32" i="11"/>
  <c r="BE31" i="10"/>
  <c r="BJ23" i="2"/>
  <c r="BK92" i="3"/>
  <c r="BG96" i="16"/>
  <c r="BG95" i="10"/>
  <c r="BG96" i="10" s="1"/>
  <c r="BG63" i="16"/>
  <c r="BG64" i="16" s="1"/>
  <c r="BJ122" i="3"/>
  <c r="BJ113" i="3"/>
  <c r="BN48" i="9"/>
  <c r="BN49" i="9" s="1"/>
  <c r="BN50" i="9"/>
  <c r="BN143" i="13"/>
  <c r="BR63" i="3" s="1"/>
  <c r="BK259" i="9"/>
  <c r="BL257" i="9"/>
  <c r="BK249" i="9"/>
  <c r="BL256" i="9"/>
  <c r="BK258" i="9"/>
  <c r="BO225" i="2"/>
  <c r="BK114" i="15"/>
  <c r="BO82" i="3"/>
  <c r="BK113" i="15"/>
  <c r="BO76" i="1" s="1"/>
  <c r="BK112" i="15"/>
  <c r="BL49" i="1"/>
  <c r="BH146" i="12"/>
  <c r="BN38" i="1"/>
  <c r="BJ130" i="11"/>
  <c r="BN47" i="15"/>
  <c r="BN48" i="15" s="1"/>
  <c r="BN49" i="15"/>
  <c r="BN50" i="15" s="1"/>
  <c r="BO96" i="15"/>
  <c r="BS81" i="3"/>
  <c r="BT81" i="3" s="1"/>
  <c r="BH112" i="3"/>
  <c r="BK133" i="3"/>
  <c r="BG197" i="9"/>
  <c r="BK10" i="3"/>
  <c r="BK18" i="13"/>
  <c r="BK98" i="13"/>
  <c r="BO55" i="1"/>
  <c r="BJ62" i="13"/>
  <c r="BJ56" i="13" s="1"/>
  <c r="BJ81" i="13"/>
  <c r="BN147" i="2"/>
  <c r="BN146" i="2" s="1"/>
  <c r="BJ79" i="13"/>
  <c r="BM118" i="1"/>
  <c r="BI106" i="9"/>
  <c r="BL97" i="14"/>
  <c r="BP159" i="2"/>
  <c r="BL95" i="14"/>
  <c r="BM116" i="1"/>
  <c r="BL47" i="16"/>
  <c r="BL49" i="16"/>
  <c r="BL50" i="16" s="1"/>
  <c r="BP178" i="2"/>
  <c r="BJ82" i="14"/>
  <c r="BN64" i="1"/>
  <c r="BQ62" i="1"/>
  <c r="BM18" i="14"/>
  <c r="BJ11" i="1"/>
  <c r="BQ89" i="1"/>
  <c r="BM146" i="16"/>
  <c r="BF144" i="10"/>
  <c r="BJ30" i="3"/>
  <c r="BH9" i="2"/>
  <c r="BO144" i="14"/>
  <c r="BM158" i="9"/>
  <c r="BN156" i="9"/>
  <c r="BN157" i="9" s="1"/>
  <c r="BM159" i="9"/>
  <c r="BN149" i="9"/>
  <c r="BQ219" i="2"/>
  <c r="BL202" i="2"/>
  <c r="BE12" i="1"/>
  <c r="BF25" i="1"/>
  <c r="BF22" i="1" s="1"/>
  <c r="BE22" i="1"/>
  <c r="BE20" i="1" s="1"/>
  <c r="BL76" i="15"/>
  <c r="BO79" i="2"/>
  <c r="BL77" i="15"/>
  <c r="BL69" i="15"/>
  <c r="BL53" i="15" s="1"/>
  <c r="BK78" i="15"/>
  <c r="BM85" i="9"/>
  <c r="BM98" i="9" s="1"/>
  <c r="BQ117" i="1" s="1"/>
  <c r="BP215" i="2"/>
  <c r="BL94" i="9"/>
  <c r="BL95" i="9"/>
  <c r="BM92" i="9"/>
  <c r="BO246" i="2"/>
  <c r="BK96" i="9"/>
  <c r="BI22" i="2"/>
  <c r="BH43" i="1"/>
  <c r="BH41" i="1" s="1"/>
  <c r="BH25" i="1"/>
  <c r="BP182" i="2"/>
  <c r="BL111" i="16"/>
  <c r="BE9" i="3"/>
  <c r="BF37" i="13"/>
  <c r="BM24" i="2"/>
  <c r="BN245" i="2"/>
  <c r="BJ80" i="9"/>
  <c r="BJ82" i="9"/>
  <c r="BO128" i="3"/>
  <c r="BK129" i="9"/>
  <c r="BN142" i="2"/>
  <c r="BJ17" i="12"/>
  <c r="BJ15" i="12"/>
  <c r="BM254" i="2"/>
  <c r="BL74" i="9"/>
  <c r="BK83" i="9"/>
  <c r="BO117" i="16"/>
  <c r="BO124" i="16"/>
  <c r="BR94" i="2"/>
  <c r="BN126" i="16"/>
  <c r="BO125" i="16"/>
  <c r="BN108" i="15"/>
  <c r="BM110" i="15"/>
  <c r="BN101" i="15"/>
  <c r="BN109" i="15"/>
  <c r="BQ81" i="2"/>
  <c r="BS126" i="1"/>
  <c r="BS59" i="2"/>
  <c r="BT59" i="2" s="1"/>
  <c r="BO110" i="13"/>
  <c r="BG29" i="11"/>
  <c r="BG29" i="10" s="1"/>
  <c r="BL138" i="9"/>
  <c r="BO65" i="1"/>
  <c r="BK98" i="14"/>
  <c r="BI32" i="15"/>
  <c r="BM78" i="3"/>
  <c r="BL174" i="2"/>
  <c r="BL166" i="2" s="1"/>
  <c r="BH145" i="15"/>
  <c r="BH145" i="10" s="1"/>
  <c r="BH143" i="15"/>
  <c r="BL85" i="3" s="1"/>
  <c r="BL77" i="3" s="1"/>
  <c r="BK16" i="11"/>
  <c r="BO42" i="3"/>
  <c r="BK138" i="2"/>
  <c r="BG111" i="12"/>
  <c r="BG110" i="10"/>
  <c r="BG62" i="12"/>
  <c r="BH101" i="12"/>
  <c r="BH53" i="12" s="1"/>
  <c r="BQ162" i="2"/>
  <c r="BM127" i="14"/>
  <c r="BM129" i="14"/>
  <c r="BN125" i="14"/>
  <c r="BO124" i="14" s="1"/>
  <c r="BG143" i="10"/>
  <c r="BL106" i="1"/>
  <c r="BN126" i="2"/>
  <c r="BJ97" i="11"/>
  <c r="BJ95" i="11"/>
  <c r="BI46" i="1"/>
  <c r="BE65" i="12"/>
  <c r="BE113" i="10"/>
  <c r="BI122" i="2"/>
  <c r="BO93" i="3"/>
  <c r="BK114" i="16"/>
  <c r="BK112" i="16"/>
  <c r="BK113" i="16"/>
  <c r="BO86" i="1" s="1"/>
  <c r="BK114" i="2"/>
  <c r="BK179" i="2"/>
  <c r="BK177" i="2" s="1"/>
  <c r="BO37" i="12"/>
  <c r="BO45" i="12"/>
  <c r="BO44" i="12"/>
  <c r="BN46" i="12"/>
  <c r="BO247" i="2"/>
  <c r="BK112" i="9"/>
  <c r="BO45" i="9"/>
  <c r="BO46" i="9" s="1"/>
  <c r="BO37" i="9"/>
  <c r="BK45" i="2"/>
  <c r="BK43" i="2" s="1"/>
  <c r="BR62" i="3"/>
  <c r="BN128" i="13"/>
  <c r="BP153" i="2"/>
  <c r="BL15" i="13"/>
  <c r="BL17" i="13"/>
  <c r="BP59" i="1"/>
  <c r="BL146" i="13"/>
  <c r="BO144" i="13"/>
  <c r="BM85" i="12"/>
  <c r="BL97" i="12"/>
  <c r="BL95" i="12"/>
  <c r="BP137" i="2"/>
  <c r="BJ127" i="12"/>
  <c r="BJ129" i="12"/>
  <c r="BN140" i="2"/>
  <c r="BI18" i="12"/>
  <c r="BM42" i="1"/>
  <c r="BJ263" i="9"/>
  <c r="BL130" i="14"/>
  <c r="BP68" i="1"/>
  <c r="BH142" i="10"/>
  <c r="BN77" i="2"/>
  <c r="BK29" i="15"/>
  <c r="BK28" i="15"/>
  <c r="BK21" i="15"/>
  <c r="BJ30" i="15"/>
  <c r="BN40" i="3"/>
  <c r="BJ128" i="11"/>
  <c r="BI111" i="1"/>
  <c r="BI123" i="1"/>
  <c r="BK77" i="3"/>
  <c r="BL95" i="13"/>
  <c r="BL97" i="13"/>
  <c r="BP148" i="2"/>
  <c r="BH33" i="3"/>
  <c r="BH66" i="11"/>
  <c r="BH82" i="10"/>
  <c r="BI98" i="11"/>
  <c r="BM35" i="1"/>
  <c r="BK111" i="11"/>
  <c r="BO127" i="2"/>
  <c r="BK16" i="13"/>
  <c r="BO64" i="3"/>
  <c r="BN133" i="13"/>
  <c r="BO48" i="3"/>
  <c r="BK96" i="12"/>
  <c r="BK119" i="2"/>
  <c r="BH31" i="1"/>
  <c r="BH21" i="1"/>
  <c r="BK77" i="13"/>
  <c r="BM117" i="3"/>
  <c r="BL68" i="3"/>
  <c r="BL66" i="3" s="1"/>
  <c r="BG58" i="14"/>
  <c r="BM92" i="14"/>
  <c r="BM93" i="14" s="1"/>
  <c r="BL108" i="14"/>
  <c r="BK110" i="14"/>
  <c r="BO70" i="2"/>
  <c r="BL109" i="14"/>
  <c r="BL101" i="14"/>
  <c r="BH97" i="16"/>
  <c r="BL181" i="2"/>
  <c r="BH95" i="16"/>
  <c r="BH94" i="10"/>
  <c r="BH62" i="16"/>
  <c r="BH56" i="16" s="1"/>
  <c r="BL128" i="16"/>
  <c r="BP95" i="3"/>
  <c r="BL48" i="12"/>
  <c r="BL79" i="3"/>
  <c r="BM36" i="1"/>
  <c r="BH55" i="3"/>
  <c r="BI82" i="13"/>
  <c r="BI66" i="13" s="1"/>
  <c r="BM54" i="1"/>
  <c r="BM53" i="1" s="1"/>
  <c r="BI65" i="13"/>
  <c r="BI57" i="13" s="1"/>
  <c r="BH64" i="11"/>
  <c r="BH221" i="9"/>
  <c r="BH222" i="9"/>
  <c r="BH196" i="9"/>
  <c r="BH198" i="9"/>
  <c r="BL124" i="1" s="1"/>
  <c r="BL253" i="2"/>
  <c r="BE130" i="10"/>
  <c r="BE66" i="17"/>
  <c r="BE58" i="17" s="1"/>
  <c r="BI81" i="9"/>
  <c r="BM125" i="3"/>
  <c r="BN160" i="2"/>
  <c r="BJ111" i="14"/>
  <c r="BI93" i="16"/>
  <c r="BI93" i="10" s="1"/>
  <c r="BJ71" i="1"/>
  <c r="BL50" i="12"/>
  <c r="BM16" i="14"/>
  <c r="BQ75" i="3"/>
  <c r="BL69" i="8"/>
  <c r="BK79" i="8"/>
  <c r="BL76" i="8"/>
  <c r="BL77" i="8" s="1"/>
  <c r="BK78" i="8"/>
  <c r="BO269" i="2"/>
  <c r="BN274" i="2"/>
  <c r="BN147" i="3"/>
  <c r="BJ80" i="8"/>
  <c r="BP250" i="2"/>
  <c r="BL160" i="9"/>
  <c r="BD16" i="3"/>
  <c r="BD112" i="3"/>
  <c r="BK79" i="1"/>
  <c r="BK71" i="1" s="1"/>
  <c r="BG146" i="15"/>
  <c r="BJ62" i="15"/>
  <c r="BJ56" i="15" s="1"/>
  <c r="BN169" i="2"/>
  <c r="BJ81" i="15"/>
  <c r="BJ79" i="15"/>
  <c r="BF9" i="3"/>
  <c r="BJ135" i="2"/>
  <c r="BJ133" i="2" s="1"/>
  <c r="BJ115" i="2"/>
  <c r="BE49" i="13"/>
  <c r="BE47" i="13"/>
  <c r="BI145" i="2"/>
  <c r="BE46" i="10"/>
  <c r="BJ60" i="11"/>
  <c r="BJ61" i="11"/>
  <c r="BJ54" i="11"/>
  <c r="BI79" i="11"/>
  <c r="BI62" i="11"/>
  <c r="BM125" i="2"/>
  <c r="BI81" i="11"/>
  <c r="BI78" i="10"/>
  <c r="BO13" i="2"/>
  <c r="BM127" i="1"/>
  <c r="BM127" i="16"/>
  <c r="BM129" i="16"/>
  <c r="BQ184" i="2"/>
  <c r="BG124" i="17"/>
  <c r="BR185" i="2"/>
  <c r="BN145" i="16"/>
  <c r="BN143" i="16"/>
  <c r="BR96" i="3" s="1"/>
  <c r="BI195" i="9"/>
  <c r="BJ185" i="9"/>
  <c r="BJ199" i="9" s="1"/>
  <c r="BJ192" i="9"/>
  <c r="BJ193" i="9" s="1"/>
  <c r="BM222" i="2"/>
  <c r="BI194" i="9"/>
  <c r="BI12" i="2"/>
  <c r="BI112" i="2"/>
  <c r="BM74" i="8"/>
  <c r="BL83" i="8"/>
  <c r="BJ32" i="2"/>
  <c r="BI28" i="1"/>
  <c r="BI93" i="1"/>
  <c r="BK104" i="1"/>
  <c r="BM74" i="1"/>
  <c r="BM73" i="1" s="1"/>
  <c r="BI65" i="15"/>
  <c r="BI57" i="15" s="1"/>
  <c r="BI82" i="15"/>
  <c r="BI66" i="15" s="1"/>
  <c r="BI16" i="1"/>
  <c r="BM141" i="2"/>
  <c r="BI145" i="12"/>
  <c r="BI143" i="12"/>
  <c r="BL125" i="11"/>
  <c r="BF21" i="1"/>
  <c r="BM84" i="2"/>
  <c r="BM76" i="2" s="1"/>
  <c r="BI142" i="15"/>
  <c r="BJ97" i="9"/>
  <c r="BN126" i="3"/>
  <c r="BM48" i="14"/>
  <c r="BQ67" i="3"/>
  <c r="BH58" i="15"/>
  <c r="BJ11" i="3"/>
  <c r="BN90" i="2"/>
  <c r="BK76" i="16"/>
  <c r="BK77" i="16"/>
  <c r="BJ78" i="16"/>
  <c r="BK69" i="16"/>
  <c r="BE66" i="12"/>
  <c r="BE114" i="10"/>
  <c r="BM47" i="12"/>
  <c r="BM49" i="12"/>
  <c r="BK31" i="12"/>
  <c r="BO134" i="2"/>
  <c r="BK33" i="12"/>
  <c r="BK34" i="12" s="1"/>
  <c r="BL28" i="12"/>
  <c r="BL29" i="12" s="1"/>
  <c r="BL111" i="9"/>
  <c r="BM108" i="9"/>
  <c r="BP216" i="2"/>
  <c r="BM109" i="9"/>
  <c r="BM101" i="9"/>
  <c r="BL110" i="9"/>
  <c r="BN46" i="9"/>
  <c r="BL10" i="2"/>
  <c r="BO46" i="14"/>
  <c r="BS66" i="2"/>
  <c r="BI15" i="2"/>
  <c r="BI142" i="14"/>
  <c r="BM73" i="2"/>
  <c r="BM65" i="2" s="1"/>
  <c r="BI141" i="14"/>
  <c r="BK124" i="12"/>
  <c r="BM53" i="3"/>
  <c r="BI16" i="12"/>
  <c r="BJ262" i="9"/>
  <c r="BN256" i="2"/>
  <c r="BN236" i="2" s="1"/>
  <c r="BJ260" i="9"/>
  <c r="BL52" i="3"/>
  <c r="BI240" i="2"/>
  <c r="BI252" i="2"/>
  <c r="BS75" i="1"/>
  <c r="BT75" i="1" s="1"/>
  <c r="BO98" i="15"/>
  <c r="BL33" i="1"/>
  <c r="BL23" i="1"/>
  <c r="BM37" i="3"/>
  <c r="BI96" i="11"/>
  <c r="BK154" i="9"/>
  <c r="BJ163" i="9"/>
  <c r="BM117" i="9"/>
  <c r="BL127" i="9"/>
  <c r="BL126" i="9"/>
  <c r="BM124" i="9"/>
  <c r="BM125" i="9" s="1"/>
  <c r="BP217" i="2"/>
  <c r="BP207" i="2" s="1"/>
  <c r="BN141" i="13"/>
  <c r="BO133" i="13" s="1"/>
  <c r="BH58" i="13"/>
  <c r="BK98" i="12"/>
  <c r="BO45" i="1"/>
  <c r="BL116" i="3"/>
  <c r="BL115" i="3"/>
  <c r="BO59" i="3"/>
  <c r="BK96" i="13"/>
  <c r="BK76" i="13"/>
  <c r="BH32" i="9"/>
  <c r="BL243" i="2"/>
  <c r="BH34" i="9"/>
  <c r="BL114" i="1" s="1"/>
  <c r="BK61" i="15"/>
  <c r="BK60" i="15"/>
  <c r="BO78" i="2" s="1"/>
  <c r="BJ77" i="10"/>
  <c r="BH51" i="1"/>
  <c r="BK123" i="3"/>
  <c r="BG33" i="9"/>
  <c r="BM80" i="3"/>
  <c r="BI63" i="15"/>
  <c r="BI64" i="15" s="1"/>
  <c r="BI80" i="15"/>
  <c r="BK51" i="9"/>
  <c r="BL42" i="9"/>
  <c r="BN51" i="2"/>
  <c r="BK140" i="12"/>
  <c r="BJ142" i="12"/>
  <c r="BK133" i="12"/>
  <c r="BK127" i="11"/>
  <c r="BK129" i="11"/>
  <c r="BO129" i="2"/>
  <c r="BK18" i="11"/>
  <c r="BI79" i="16"/>
  <c r="BI62" i="16"/>
  <c r="BM180" i="2"/>
  <c r="BI81" i="16"/>
  <c r="BJ114" i="11"/>
  <c r="BN38" i="3"/>
  <c r="BJ112" i="11"/>
  <c r="BJ113" i="11"/>
  <c r="BN47" i="14"/>
  <c r="BR156" i="2"/>
  <c r="BN49" i="14"/>
  <c r="BN50" i="14" s="1"/>
  <c r="BN5" i="13"/>
  <c r="BN12" i="13"/>
  <c r="BN13" i="13" s="1"/>
  <c r="BM14" i="13"/>
  <c r="BQ63" i="2"/>
  <c r="BJ229" i="2"/>
  <c r="BF323" i="9"/>
  <c r="BQ60" i="3"/>
  <c r="BM112" i="13"/>
  <c r="BM113" i="13"/>
  <c r="BQ56" i="1" s="1"/>
  <c r="BM114" i="13"/>
  <c r="BH22" i="3"/>
  <c r="BD32" i="10"/>
  <c r="BM108" i="11"/>
  <c r="BP37" i="2"/>
  <c r="BL110" i="11"/>
  <c r="BM101" i="11"/>
  <c r="BQ152" i="2"/>
  <c r="BM145" i="13"/>
  <c r="BI112" i="14"/>
  <c r="BI114" i="14"/>
  <c r="BI66" i="14" s="1"/>
  <c r="BI113" i="14"/>
  <c r="BM71" i="3"/>
  <c r="BM68" i="3" s="1"/>
  <c r="BI60" i="16"/>
  <c r="BM89" i="2" s="1"/>
  <c r="BI61" i="16"/>
  <c r="BF60" i="10"/>
  <c r="BO89" i="3"/>
  <c r="BK48" i="16"/>
  <c r="BN69" i="3"/>
  <c r="BJ80" i="14"/>
  <c r="BL69" i="1"/>
  <c r="BH146" i="14"/>
  <c r="BL130" i="16"/>
  <c r="BP88" i="1"/>
  <c r="BG146" i="10"/>
  <c r="BC8" i="3"/>
  <c r="BC7" i="3" s="1"/>
  <c r="BL42" i="8"/>
  <c r="BK51" i="8"/>
  <c r="BF22" i="3"/>
  <c r="BF21" i="3" s="1"/>
  <c r="BE21" i="3"/>
  <c r="BH110" i="2"/>
  <c r="BI30" i="9"/>
  <c r="BJ28" i="9"/>
  <c r="BI31" i="9"/>
  <c r="BM212" i="2"/>
  <c r="BJ21" i="9"/>
  <c r="BJ35" i="9" s="1"/>
  <c r="BI80" i="13"/>
  <c r="BM58" i="3"/>
  <c r="BM57" i="3" s="1"/>
  <c r="BI63" i="13"/>
  <c r="BI64" i="13" s="1"/>
  <c r="BL35" i="3"/>
  <c r="BL24" i="3"/>
  <c r="BL14" i="11"/>
  <c r="BP41" i="2"/>
  <c r="BO205" i="2"/>
  <c r="BD57" i="12"/>
  <c r="BD65" i="10"/>
  <c r="BD57" i="10" s="1"/>
  <c r="BM110" i="16"/>
  <c r="BN101" i="16"/>
  <c r="BN109" i="16"/>
  <c r="BQ92" i="2"/>
  <c r="BN108" i="16"/>
  <c r="BF56" i="12"/>
  <c r="BI29" i="3"/>
  <c r="BI101" i="3"/>
  <c r="BF44" i="13"/>
  <c r="BN35" i="2"/>
  <c r="BN24" i="2" s="1"/>
  <c r="BK76" i="11"/>
  <c r="BK77" i="11" s="1"/>
  <c r="BJ78" i="11"/>
  <c r="BK69" i="11"/>
  <c r="BK53" i="11" s="1"/>
  <c r="BJ76" i="10"/>
  <c r="BK78" i="9"/>
  <c r="BL76" i="9"/>
  <c r="BO214" i="2"/>
  <c r="BO204" i="2" s="1"/>
  <c r="BL69" i="9"/>
  <c r="BK79" i="9"/>
  <c r="BL77" i="9"/>
  <c r="BL125" i="1"/>
  <c r="BL107" i="1"/>
  <c r="BL87" i="2"/>
  <c r="BK78" i="14"/>
  <c r="BO68" i="2"/>
  <c r="BK77" i="14"/>
  <c r="BO52" i="2"/>
  <c r="BL5" i="12"/>
  <c r="BL12" i="12"/>
  <c r="BK14" i="12"/>
  <c r="BM13" i="3"/>
  <c r="BG117" i="17"/>
  <c r="BG53" i="17" s="1"/>
  <c r="BJ195" i="2"/>
  <c r="BF129" i="17"/>
  <c r="BF127" i="17"/>
  <c r="BF62" i="17"/>
  <c r="BF56" i="17" s="1"/>
  <c r="BF126" i="10"/>
  <c r="BS95" i="2"/>
  <c r="BT95" i="2" s="1"/>
  <c r="BO142" i="16"/>
  <c r="BL111" i="15"/>
  <c r="BP171" i="2"/>
  <c r="BO245" i="9"/>
  <c r="BS135" i="3"/>
  <c r="BC58" i="10"/>
  <c r="BR149" i="2"/>
  <c r="BN111" i="13"/>
  <c r="BF33" i="11"/>
  <c r="BJ123" i="2"/>
  <c r="BF31" i="11"/>
  <c r="BF30" i="10"/>
  <c r="BN90" i="9"/>
  <c r="BM99" i="9"/>
  <c r="BK63" i="1"/>
  <c r="BK61" i="1" s="1"/>
  <c r="BK233" i="2"/>
  <c r="BK242" i="2"/>
  <c r="BO129" i="13"/>
  <c r="BS151" i="2"/>
  <c r="BT151" i="2" s="1"/>
  <c r="BO127" i="13"/>
  <c r="BI61" i="9"/>
  <c r="BI60" i="9"/>
  <c r="BI54" i="9"/>
  <c r="BI34" i="15"/>
  <c r="BM72" i="1"/>
  <c r="BL117" i="11"/>
  <c r="BI141" i="15"/>
  <c r="BJ140" i="15" s="1"/>
  <c r="BH12" i="3"/>
  <c r="BH23" i="3"/>
  <c r="BH101" i="10"/>
  <c r="BH108" i="12"/>
  <c r="BI81" i="8"/>
  <c r="BI82" i="8"/>
  <c r="BM138" i="1" s="1"/>
  <c r="BL85" i="11"/>
  <c r="BL92" i="11"/>
  <c r="BO36" i="2"/>
  <c r="BK94" i="11"/>
  <c r="BD58" i="12"/>
  <c r="BD66" i="10"/>
  <c r="BH16" i="3"/>
  <c r="BI46" i="3"/>
  <c r="BI44" i="3" s="1"/>
  <c r="BI26" i="3"/>
  <c r="BL13" i="11"/>
  <c r="BE34" i="11"/>
  <c r="BE34" i="10" s="1"/>
  <c r="BE33" i="10"/>
  <c r="BI32" i="1"/>
  <c r="BK85" i="1"/>
  <c r="BG98" i="16"/>
  <c r="BG97" i="10"/>
  <c r="BG65" i="16"/>
  <c r="BG57" i="16" s="1"/>
  <c r="BN130" i="13"/>
  <c r="BR58" i="1"/>
  <c r="BL57" i="3"/>
  <c r="BR74" i="2"/>
  <c r="BN14" i="14"/>
  <c r="BN13" i="14"/>
  <c r="BO12" i="14" s="1"/>
  <c r="BL128" i="14"/>
  <c r="BP73" i="3"/>
  <c r="BL119" i="2"/>
  <c r="BE325" i="9"/>
  <c r="BI140" i="3"/>
  <c r="BE140" i="3"/>
  <c r="BO49" i="15"/>
  <c r="BO50" i="15" s="1"/>
  <c r="BO47" i="15"/>
  <c r="BO48" i="15" s="1"/>
  <c r="BJ113" i="9"/>
  <c r="BN127" i="3"/>
  <c r="BJ114" i="9"/>
  <c r="BQ58" i="2"/>
  <c r="BM94" i="13"/>
  <c r="BN92" i="13"/>
  <c r="BH57" i="11"/>
  <c r="BL53" i="1"/>
  <c r="BL66" i="1"/>
  <c r="BL63" i="1" s="1"/>
  <c r="BL61" i="1" s="1"/>
  <c r="BH65" i="14"/>
  <c r="BH57" i="14" s="1"/>
  <c r="BF321" i="9"/>
  <c r="BG320" i="9" s="1"/>
  <c r="BO111" i="17"/>
  <c r="BS193" i="2"/>
  <c r="BT101" i="2"/>
  <c r="BN32" i="17"/>
  <c r="BR100" i="3"/>
  <c r="BT99" i="2"/>
  <c r="BT103" i="2"/>
  <c r="BR99" i="1"/>
  <c r="BN146" i="17"/>
  <c r="BO145" i="17"/>
  <c r="BS196" i="2"/>
  <c r="BO143" i="17"/>
  <c r="BO97" i="17"/>
  <c r="BO95" i="17"/>
  <c r="BS192" i="2"/>
  <c r="BO50" i="17"/>
  <c r="BN113" i="17"/>
  <c r="BR104" i="3"/>
  <c r="BN114" i="17"/>
  <c r="BN112" i="17"/>
  <c r="BQ96" i="1"/>
  <c r="BO48" i="17"/>
  <c r="BT102" i="2"/>
  <c r="BO33" i="17"/>
  <c r="BS189" i="2"/>
  <c r="BT189" i="2" s="1"/>
  <c r="BO31" i="17"/>
  <c r="BR107" i="3"/>
  <c r="BN80" i="17"/>
  <c r="BR102" i="3"/>
  <c r="BN82" i="17"/>
  <c r="BR94" i="1"/>
  <c r="BN96" i="17"/>
  <c r="BR103" i="3"/>
  <c r="BO81" i="17"/>
  <c r="BO79" i="17"/>
  <c r="BS191" i="2"/>
  <c r="BT191" i="2" s="1"/>
  <c r="BR95" i="1"/>
  <c r="BN98" i="17"/>
  <c r="BT106" i="2"/>
  <c r="BN34" i="17"/>
  <c r="BI142" i="9" l="1"/>
  <c r="BP96" i="2"/>
  <c r="BL14" i="16"/>
  <c r="BM5" i="16"/>
  <c r="BA30" i="8"/>
  <c r="BB21" i="8"/>
  <c r="BC267" i="2"/>
  <c r="BC266" i="2" s="1"/>
  <c r="BA31" i="8"/>
  <c r="BO136" i="2"/>
  <c r="BK79" i="12"/>
  <c r="BK81" i="12"/>
  <c r="BJ133" i="9"/>
  <c r="BL129" i="3"/>
  <c r="BH145" i="9"/>
  <c r="BH64" i="9"/>
  <c r="BH65" i="9" s="1"/>
  <c r="BK142" i="11"/>
  <c r="BO40" i="2"/>
  <c r="BK110" i="1"/>
  <c r="BK105" i="1" s="1"/>
  <c r="BK115" i="1"/>
  <c r="BK113" i="1" s="1"/>
  <c r="BK275" i="9"/>
  <c r="BK273" i="9"/>
  <c r="BK265" i="9" s="1"/>
  <c r="BO226" i="2"/>
  <c r="BO206" i="2" s="1"/>
  <c r="BK127" i="15"/>
  <c r="BO173" i="2"/>
  <c r="BK129" i="15"/>
  <c r="BO5" i="14"/>
  <c r="BM79" i="3"/>
  <c r="BL272" i="9"/>
  <c r="BL273" i="9" s="1"/>
  <c r="BM93" i="12"/>
  <c r="BN85" i="12" s="1"/>
  <c r="BM29" i="2"/>
  <c r="BO117" i="14"/>
  <c r="BK15" i="16"/>
  <c r="BK17" i="16"/>
  <c r="BO186" i="2"/>
  <c r="BI146" i="11"/>
  <c r="BM39" i="1"/>
  <c r="BJ82" i="12"/>
  <c r="BN44" i="1"/>
  <c r="BK203" i="2"/>
  <c r="BL78" i="12"/>
  <c r="BM76" i="12"/>
  <c r="BP46" i="2"/>
  <c r="BM69" i="12"/>
  <c r="BM249" i="2"/>
  <c r="BM239" i="2" s="1"/>
  <c r="BM234" i="2" s="1"/>
  <c r="BI63" i="9"/>
  <c r="BM244" i="2" s="1"/>
  <c r="BI146" i="9"/>
  <c r="BI144" i="9"/>
  <c r="BM122" i="9"/>
  <c r="BL131" i="9"/>
  <c r="BK46" i="8"/>
  <c r="BL37" i="8"/>
  <c r="BK47" i="8"/>
  <c r="BL44" i="8"/>
  <c r="BN78" i="1"/>
  <c r="BJ130" i="15"/>
  <c r="BB145" i="3"/>
  <c r="BB144" i="3" s="1"/>
  <c r="AZ33" i="8"/>
  <c r="BM86" i="3"/>
  <c r="BI16" i="15"/>
  <c r="BL126" i="15"/>
  <c r="BM125" i="15"/>
  <c r="BM124" i="15"/>
  <c r="BP83" i="2"/>
  <c r="BM117" i="15"/>
  <c r="BH143" i="10"/>
  <c r="BH144" i="10" s="1"/>
  <c r="BJ133" i="15"/>
  <c r="BI230" i="9"/>
  <c r="BK119" i="3"/>
  <c r="BK124" i="3"/>
  <c r="BK114" i="3" s="1"/>
  <c r="BJ80" i="12"/>
  <c r="BN47" i="3"/>
  <c r="BI309" i="9"/>
  <c r="BM139" i="3"/>
  <c r="BM134" i="3" s="1"/>
  <c r="BJ277" i="9"/>
  <c r="BN137" i="3"/>
  <c r="BN117" i="3" s="1"/>
  <c r="BJ278" i="9"/>
  <c r="BN128" i="1" s="1"/>
  <c r="BL120" i="1"/>
  <c r="BH66" i="9"/>
  <c r="BI311" i="9"/>
  <c r="BI231" i="9" s="1"/>
  <c r="BI217" i="9"/>
  <c r="BJ128" i="15"/>
  <c r="BN84" i="3"/>
  <c r="BI141" i="10"/>
  <c r="BJ133" i="10" s="1"/>
  <c r="BK274" i="9"/>
  <c r="BL13" i="16"/>
  <c r="BM12" i="16" s="1"/>
  <c r="BN85" i="2"/>
  <c r="BJ14" i="15"/>
  <c r="BJ13" i="15"/>
  <c r="BK12" i="15" s="1"/>
  <c r="BJ306" i="9"/>
  <c r="BJ307" i="9"/>
  <c r="BK304" i="9"/>
  <c r="BN228" i="2"/>
  <c r="BJ297" i="9"/>
  <c r="BH218" i="9"/>
  <c r="BH223" i="9" s="1"/>
  <c r="BH224" i="9"/>
  <c r="BI218" i="9"/>
  <c r="BH225" i="9"/>
  <c r="BJ140" i="9"/>
  <c r="BJ141" i="9" s="1"/>
  <c r="BJ142" i="9" s="1"/>
  <c r="BH56" i="9"/>
  <c r="BL244" i="2"/>
  <c r="BH62" i="9"/>
  <c r="BL213" i="2"/>
  <c r="BL211" i="2" s="1"/>
  <c r="BJ145" i="11"/>
  <c r="BJ143" i="11"/>
  <c r="BN41" i="3" s="1"/>
  <c r="BN130" i="2"/>
  <c r="BG57" i="9"/>
  <c r="BG58" i="9"/>
  <c r="BI30" i="13"/>
  <c r="BJ21" i="13"/>
  <c r="BJ28" i="13"/>
  <c r="BJ29" i="13" s="1"/>
  <c r="BK141" i="11"/>
  <c r="BL133" i="11" s="1"/>
  <c r="BI21" i="2"/>
  <c r="BI188" i="2"/>
  <c r="BF13" i="17"/>
  <c r="BF13" i="10" s="1"/>
  <c r="BJ107" i="2"/>
  <c r="BF14" i="17"/>
  <c r="BF12" i="10"/>
  <c r="BE16" i="17"/>
  <c r="BI108" i="3"/>
  <c r="BI99" i="3" s="1"/>
  <c r="BE15" i="10"/>
  <c r="BE18" i="17"/>
  <c r="BE18" i="10" s="1"/>
  <c r="BI92" i="1"/>
  <c r="BE17" i="10"/>
  <c r="BD58" i="10"/>
  <c r="BF20" i="1"/>
  <c r="BI9" i="2"/>
  <c r="BJ142" i="15"/>
  <c r="BN84" i="2"/>
  <c r="BG323" i="9"/>
  <c r="BK229" i="2"/>
  <c r="BG321" i="9"/>
  <c r="BH320" i="9" s="1"/>
  <c r="BS72" i="2"/>
  <c r="BT72" i="2" s="1"/>
  <c r="BO126" i="14"/>
  <c r="BO14" i="14"/>
  <c r="BS74" i="2"/>
  <c r="BT74" i="2" s="1"/>
  <c r="BL48" i="2"/>
  <c r="BL26" i="2" s="1"/>
  <c r="BH110" i="12"/>
  <c r="BH108" i="10"/>
  <c r="BH109" i="12"/>
  <c r="BH109" i="10" s="1"/>
  <c r="BL69" i="14"/>
  <c r="BL53" i="14" s="1"/>
  <c r="BI15" i="3"/>
  <c r="BM66" i="1"/>
  <c r="BM63" i="1" s="1"/>
  <c r="BI65" i="14"/>
  <c r="BI57" i="14" s="1"/>
  <c r="BH21" i="3"/>
  <c r="BK142" i="12"/>
  <c r="BO51" i="2"/>
  <c r="BP248" i="2"/>
  <c r="BP238" i="2" s="1"/>
  <c r="BP13" i="2" s="1"/>
  <c r="BL128" i="9"/>
  <c r="BL130" i="9"/>
  <c r="BP119" i="1" s="1"/>
  <c r="BP109" i="1" s="1"/>
  <c r="BP13" i="1" s="1"/>
  <c r="BJ261" i="9"/>
  <c r="BN136" i="3"/>
  <c r="BD8" i="1"/>
  <c r="BD7" i="1" s="1"/>
  <c r="BI56" i="11"/>
  <c r="BE48" i="13"/>
  <c r="BI56" i="3"/>
  <c r="BE47" i="10"/>
  <c r="BE48" i="10" s="1"/>
  <c r="BN168" i="2"/>
  <c r="BN71" i="3"/>
  <c r="BN68" i="3" s="1"/>
  <c r="BJ112" i="14"/>
  <c r="BJ113" i="14"/>
  <c r="BJ114" i="14"/>
  <c r="BM130" i="14"/>
  <c r="BQ68" i="1"/>
  <c r="BL61" i="15"/>
  <c r="BL60" i="15"/>
  <c r="BP78" i="2" s="1"/>
  <c r="BM160" i="9"/>
  <c r="BQ250" i="2"/>
  <c r="BJ82" i="13"/>
  <c r="BJ66" i="13" s="1"/>
  <c r="BN54" i="1"/>
  <c r="BJ65" i="13"/>
  <c r="BJ57" i="13" s="1"/>
  <c r="BK263" i="9"/>
  <c r="BO140" i="13"/>
  <c r="BI120" i="3"/>
  <c r="BI132" i="3"/>
  <c r="BK95" i="11"/>
  <c r="BO126" i="2"/>
  <c r="BK97" i="11"/>
  <c r="BO128" i="13"/>
  <c r="BS62" i="3"/>
  <c r="BT62" i="3" s="1"/>
  <c r="BO90" i="9"/>
  <c r="BF34" i="11"/>
  <c r="BF34" i="10" s="1"/>
  <c r="BF33" i="10"/>
  <c r="BJ32" i="1"/>
  <c r="BT135" i="3"/>
  <c r="BL114" i="15"/>
  <c r="BL112" i="15"/>
  <c r="BL113" i="15"/>
  <c r="BP76" i="1" s="1"/>
  <c r="BP82" i="3"/>
  <c r="BG54" i="17"/>
  <c r="BG61" i="17"/>
  <c r="BG61" i="10" s="1"/>
  <c r="BG60" i="17"/>
  <c r="BL76" i="14"/>
  <c r="BL77" i="14" s="1"/>
  <c r="BO158" i="2"/>
  <c r="BK79" i="14"/>
  <c r="BK81" i="14"/>
  <c r="BK62" i="14"/>
  <c r="BK56" i="14" s="1"/>
  <c r="BM69" i="9"/>
  <c r="BL79" i="9"/>
  <c r="BM76" i="9"/>
  <c r="BM77" i="9" s="1"/>
  <c r="BP214" i="2"/>
  <c r="BP204" i="2" s="1"/>
  <c r="BL78" i="9"/>
  <c r="BK77" i="10"/>
  <c r="BG44" i="13"/>
  <c r="BF46" i="13"/>
  <c r="BJ55" i="2"/>
  <c r="BF44" i="10"/>
  <c r="BF45" i="13"/>
  <c r="BF45" i="10" s="1"/>
  <c r="BR92" i="2"/>
  <c r="BO109" i="16"/>
  <c r="BO108" i="16"/>
  <c r="BO101" i="16"/>
  <c r="BN110" i="16"/>
  <c r="BQ182" i="2"/>
  <c r="BM111" i="16"/>
  <c r="BM12" i="11"/>
  <c r="BM243" i="2"/>
  <c r="BI32" i="9"/>
  <c r="BI34" i="9"/>
  <c r="BM114" i="1" s="1"/>
  <c r="BF322" i="9"/>
  <c r="BG313" i="9"/>
  <c r="BG327" i="9" s="1"/>
  <c r="BM17" i="13"/>
  <c r="BQ153" i="2"/>
  <c r="BM15" i="13"/>
  <c r="BI82" i="16"/>
  <c r="BM84" i="1"/>
  <c r="BL54" i="15"/>
  <c r="BL154" i="9"/>
  <c r="BK163" i="9"/>
  <c r="BL30" i="3"/>
  <c r="BJ140" i="14"/>
  <c r="BP247" i="2"/>
  <c r="BL112" i="9"/>
  <c r="BM48" i="12"/>
  <c r="BE58" i="12"/>
  <c r="BE66" i="10"/>
  <c r="BJ141" i="15"/>
  <c r="BK133" i="15" s="1"/>
  <c r="BM49" i="1"/>
  <c r="BI146" i="12"/>
  <c r="BQ95" i="3"/>
  <c r="BM128" i="16"/>
  <c r="BI80" i="11"/>
  <c r="BI63" i="11"/>
  <c r="BM36" i="3"/>
  <c r="BI79" i="10"/>
  <c r="BI80" i="10" s="1"/>
  <c r="BN34" i="2"/>
  <c r="BE50" i="13"/>
  <c r="BE50" i="10" s="1"/>
  <c r="BI52" i="1"/>
  <c r="BE49" i="10"/>
  <c r="BL161" i="9"/>
  <c r="BL162" i="9"/>
  <c r="BP121" i="1" s="1"/>
  <c r="BP130" i="3"/>
  <c r="BJ82" i="8"/>
  <c r="BN138" i="1" s="1"/>
  <c r="BJ81" i="8"/>
  <c r="BL114" i="2"/>
  <c r="BL179" i="2"/>
  <c r="BL177" i="2" s="1"/>
  <c r="BN85" i="14"/>
  <c r="BN92" i="14"/>
  <c r="BN93" i="14" s="1"/>
  <c r="BM94" i="14"/>
  <c r="BQ69" i="2"/>
  <c r="BK114" i="11"/>
  <c r="BK113" i="11"/>
  <c r="BO38" i="3"/>
  <c r="BK112" i="11"/>
  <c r="BL96" i="13"/>
  <c r="BP59" i="3"/>
  <c r="BI103" i="1"/>
  <c r="BJ31" i="15"/>
  <c r="BJ33" i="15"/>
  <c r="BN167" i="2"/>
  <c r="BN76" i="2"/>
  <c r="BP48" i="3"/>
  <c r="BL96" i="12"/>
  <c r="BL18" i="13"/>
  <c r="BQ73" i="3"/>
  <c r="BM128" i="14"/>
  <c r="BO111" i="13"/>
  <c r="BS149" i="2"/>
  <c r="BT149" i="2" s="1"/>
  <c r="BO101" i="15"/>
  <c r="BO109" i="15"/>
  <c r="BR81" i="2"/>
  <c r="BN110" i="15"/>
  <c r="BO108" i="15"/>
  <c r="BR184" i="2"/>
  <c r="BN127" i="16"/>
  <c r="BN129" i="16"/>
  <c r="BH12" i="1"/>
  <c r="BH22" i="1"/>
  <c r="BH20" i="1" s="1"/>
  <c r="BL96" i="9"/>
  <c r="BP246" i="2"/>
  <c r="BM106" i="1"/>
  <c r="BL96" i="14"/>
  <c r="BP70" i="3"/>
  <c r="BM108" i="1"/>
  <c r="BH21" i="10"/>
  <c r="BK32" i="2"/>
  <c r="BF64" i="12"/>
  <c r="BJ85" i="10"/>
  <c r="BJ92" i="16"/>
  <c r="BJ93" i="16" s="1"/>
  <c r="BJ93" i="10" s="1"/>
  <c r="BO48" i="9"/>
  <c r="BO49" i="9" s="1"/>
  <c r="BO50" i="9"/>
  <c r="BR152" i="2"/>
  <c r="BN145" i="13"/>
  <c r="BM124" i="11"/>
  <c r="BN92" i="12"/>
  <c r="BM95" i="13"/>
  <c r="BM97" i="13"/>
  <c r="BQ148" i="2"/>
  <c r="BE120" i="3"/>
  <c r="BF140" i="3"/>
  <c r="BF132" i="3" s="1"/>
  <c r="BE132" i="3"/>
  <c r="BL94" i="11"/>
  <c r="BP36" i="2"/>
  <c r="BM213" i="2"/>
  <c r="BI62" i="9"/>
  <c r="BP52" i="2"/>
  <c r="BL14" i="12"/>
  <c r="BP127" i="2"/>
  <c r="BL111" i="11"/>
  <c r="BH33" i="9"/>
  <c r="BL123" i="3"/>
  <c r="BI232" i="2"/>
  <c r="BI16" i="2"/>
  <c r="BJ141" i="14"/>
  <c r="BO49" i="14"/>
  <c r="BO50" i="14" s="1"/>
  <c r="BS156" i="2"/>
  <c r="BO47" i="14"/>
  <c r="BJ79" i="16"/>
  <c r="BJ81" i="16"/>
  <c r="BN180" i="2"/>
  <c r="BM52" i="3"/>
  <c r="BN222" i="2"/>
  <c r="BJ195" i="9"/>
  <c r="BK192" i="9"/>
  <c r="BK193" i="9" s="1"/>
  <c r="BJ194" i="9"/>
  <c r="BK185" i="9"/>
  <c r="BK199" i="9" s="1"/>
  <c r="BQ88" i="1"/>
  <c r="BM130" i="16"/>
  <c r="BT126" i="1"/>
  <c r="BM111" i="15"/>
  <c r="BQ171" i="2"/>
  <c r="BO118" i="3"/>
  <c r="BN125" i="3"/>
  <c r="BJ81" i="9"/>
  <c r="BG33" i="11"/>
  <c r="BG31" i="11"/>
  <c r="BK123" i="2"/>
  <c r="BG30" i="10"/>
  <c r="BF66" i="12"/>
  <c r="BF114" i="10"/>
  <c r="BN17" i="14"/>
  <c r="BN15" i="14"/>
  <c r="BR164" i="2"/>
  <c r="BT193" i="2"/>
  <c r="BR58" i="2"/>
  <c r="BN94" i="13"/>
  <c r="BN93" i="13"/>
  <c r="BO85" i="13" s="1"/>
  <c r="BO13" i="14"/>
  <c r="BI31" i="1"/>
  <c r="BI12" i="3"/>
  <c r="BI23" i="3"/>
  <c r="BR60" i="3"/>
  <c r="BN113" i="13"/>
  <c r="BR56" i="1" s="1"/>
  <c r="BN114" i="13"/>
  <c r="BN112" i="13"/>
  <c r="BS185" i="2"/>
  <c r="BT185" i="2" s="1"/>
  <c r="BO145" i="16"/>
  <c r="BO143" i="16"/>
  <c r="BS96" i="3" s="1"/>
  <c r="BT96" i="3" s="1"/>
  <c r="BJ106" i="3"/>
  <c r="BF128" i="17"/>
  <c r="BF63" i="17"/>
  <c r="BF64" i="17" s="1"/>
  <c r="BF127" i="10"/>
  <c r="BF128" i="10" s="1"/>
  <c r="BL13" i="12"/>
  <c r="BM5" i="12" s="1"/>
  <c r="BO245" i="2"/>
  <c r="BO235" i="2" s="1"/>
  <c r="BK80" i="9"/>
  <c r="BK82" i="9"/>
  <c r="BJ81" i="11"/>
  <c r="BJ79" i="11"/>
  <c r="BJ62" i="11"/>
  <c r="BN125" i="2"/>
  <c r="BJ78" i="10"/>
  <c r="BM5" i="11"/>
  <c r="BP131" i="2"/>
  <c r="BL17" i="11"/>
  <c r="BL15" i="11"/>
  <c r="BJ31" i="9"/>
  <c r="BN212" i="2"/>
  <c r="BJ63" i="14"/>
  <c r="BJ64" i="14" s="1"/>
  <c r="BM87" i="2"/>
  <c r="BQ37" i="2"/>
  <c r="BM110" i="11"/>
  <c r="BJ209" i="2"/>
  <c r="BJ201" i="2" s="1"/>
  <c r="BJ221" i="2"/>
  <c r="BO38" i="1"/>
  <c r="BK130" i="11"/>
  <c r="BK141" i="12"/>
  <c r="BM42" i="9"/>
  <c r="BL51" i="9"/>
  <c r="BL104" i="1"/>
  <c r="BH58" i="14"/>
  <c r="BM126" i="9"/>
  <c r="BM127" i="9"/>
  <c r="BQ217" i="2"/>
  <c r="BQ207" i="2" s="1"/>
  <c r="BN124" i="9"/>
  <c r="BN125" i="9" s="1"/>
  <c r="BN117" i="9"/>
  <c r="BN127" i="1"/>
  <c r="BO50" i="2"/>
  <c r="BK126" i="12"/>
  <c r="BM163" i="2"/>
  <c r="BM155" i="2" s="1"/>
  <c r="BI145" i="14"/>
  <c r="BI143" i="14"/>
  <c r="BM74" i="3" s="1"/>
  <c r="BM66" i="3" s="1"/>
  <c r="BK32" i="12"/>
  <c r="BO45" i="3"/>
  <c r="BO90" i="2"/>
  <c r="BL76" i="16"/>
  <c r="BL69" i="16"/>
  <c r="BL77" i="16"/>
  <c r="BK78" i="16"/>
  <c r="BM174" i="2"/>
  <c r="BM166" i="2" s="1"/>
  <c r="BI145" i="15"/>
  <c r="BI143" i="15"/>
  <c r="BM85" i="3" s="1"/>
  <c r="BM119" i="2"/>
  <c r="BI15" i="1"/>
  <c r="BN74" i="8"/>
  <c r="BI196" i="9"/>
  <c r="BM253" i="2"/>
  <c r="BI198" i="9"/>
  <c r="BM124" i="1" s="1"/>
  <c r="BG126" i="17"/>
  <c r="BK105" i="2"/>
  <c r="BK28" i="2" s="1"/>
  <c r="BG124" i="10"/>
  <c r="BI221" i="9"/>
  <c r="BI222" i="9"/>
  <c r="BI82" i="11"/>
  <c r="BI65" i="11"/>
  <c r="BM34" i="1"/>
  <c r="BI81" i="10"/>
  <c r="BN80" i="3"/>
  <c r="BJ80" i="15"/>
  <c r="BJ63" i="15"/>
  <c r="BJ64" i="15" s="1"/>
  <c r="BN157" i="2"/>
  <c r="BH98" i="16"/>
  <c r="BL85" i="1"/>
  <c r="BH97" i="10"/>
  <c r="BH65" i="16"/>
  <c r="BH57" i="16" s="1"/>
  <c r="BO160" i="2"/>
  <c r="BK111" i="14"/>
  <c r="BJ130" i="12"/>
  <c r="BN48" i="1"/>
  <c r="BL98" i="12"/>
  <c r="BP45" i="1"/>
  <c r="BP64" i="3"/>
  <c r="BL16" i="13"/>
  <c r="BN47" i="12"/>
  <c r="BN49" i="12"/>
  <c r="BK11" i="2"/>
  <c r="BE57" i="12"/>
  <c r="BE65" i="10"/>
  <c r="BE57" i="10" s="1"/>
  <c r="BJ96" i="11"/>
  <c r="BN37" i="3"/>
  <c r="BK30" i="3"/>
  <c r="BG144" i="10"/>
  <c r="BG112" i="12"/>
  <c r="BG114" i="12"/>
  <c r="BG113" i="12"/>
  <c r="BK49" i="3"/>
  <c r="BG63" i="12"/>
  <c r="BG111" i="10"/>
  <c r="BG112" i="10" s="1"/>
  <c r="BM74" i="9"/>
  <c r="BL83" i="9"/>
  <c r="BJ16" i="12"/>
  <c r="BN53" i="3"/>
  <c r="BN235" i="2"/>
  <c r="BK97" i="9"/>
  <c r="BO126" i="3"/>
  <c r="BF12" i="1"/>
  <c r="BF9" i="1" s="1"/>
  <c r="BE9" i="1"/>
  <c r="BN158" i="9"/>
  <c r="BR219" i="2"/>
  <c r="BO156" i="9"/>
  <c r="BO157" i="9" s="1"/>
  <c r="BN159" i="9"/>
  <c r="BO149" i="9"/>
  <c r="BK29" i="1"/>
  <c r="BL48" i="16"/>
  <c r="BP89" i="3"/>
  <c r="BN58" i="3"/>
  <c r="BN57" i="3" s="1"/>
  <c r="BJ80" i="13"/>
  <c r="BJ63" i="13"/>
  <c r="BJ64" i="13" s="1"/>
  <c r="BK262" i="9"/>
  <c r="BO256" i="2"/>
  <c r="BK260" i="9"/>
  <c r="BE32" i="10"/>
  <c r="BH21" i="11"/>
  <c r="BH28" i="11"/>
  <c r="BJ46" i="1"/>
  <c r="BF65" i="12"/>
  <c r="BF113" i="10"/>
  <c r="BM116" i="3"/>
  <c r="BO45" i="16"/>
  <c r="BR88" i="2"/>
  <c r="BO44" i="16"/>
  <c r="BN46" i="16"/>
  <c r="BO37" i="16"/>
  <c r="BI97" i="16"/>
  <c r="BI65" i="16" s="1"/>
  <c r="BI57" i="16" s="1"/>
  <c r="BM181" i="2"/>
  <c r="BM114" i="2" s="1"/>
  <c r="BM11" i="2" s="1"/>
  <c r="BI95" i="16"/>
  <c r="BI63" i="16" s="1"/>
  <c r="BI64" i="16" s="1"/>
  <c r="BI94" i="10"/>
  <c r="BJ85" i="16"/>
  <c r="BJ53" i="16" s="1"/>
  <c r="BO141" i="13"/>
  <c r="BO125" i="14"/>
  <c r="BM117" i="11"/>
  <c r="BQ137" i="2"/>
  <c r="BM95" i="12"/>
  <c r="BM97" i="12"/>
  <c r="BK24" i="1"/>
  <c r="BK83" i="1"/>
  <c r="BK81" i="1" s="1"/>
  <c r="BJ122" i="2"/>
  <c r="BJ118" i="2"/>
  <c r="BJ112" i="2" s="1"/>
  <c r="BJ190" i="2"/>
  <c r="BK61" i="11"/>
  <c r="BK60" i="11"/>
  <c r="BM202" i="2"/>
  <c r="BM211" i="2"/>
  <c r="BM91" i="3"/>
  <c r="BI80" i="16"/>
  <c r="BN109" i="9"/>
  <c r="BM111" i="9"/>
  <c r="BQ216" i="2"/>
  <c r="BM110" i="9"/>
  <c r="BN108" i="9"/>
  <c r="BN101" i="9"/>
  <c r="BM50" i="12"/>
  <c r="BR89" i="1"/>
  <c r="BN146" i="16"/>
  <c r="BK80" i="8"/>
  <c r="BO274" i="2"/>
  <c r="BO147" i="3"/>
  <c r="BL92" i="3"/>
  <c r="BH96" i="16"/>
  <c r="BH95" i="10"/>
  <c r="BH96" i="10" s="1"/>
  <c r="BH63" i="16"/>
  <c r="BH64" i="16" s="1"/>
  <c r="BP55" i="1"/>
  <c r="BL98" i="13"/>
  <c r="BG56" i="12"/>
  <c r="BM95" i="9"/>
  <c r="BQ215" i="2"/>
  <c r="BP129" i="2"/>
  <c r="BL129" i="11"/>
  <c r="BL127" i="11"/>
  <c r="BT192" i="2"/>
  <c r="BT196" i="2"/>
  <c r="BJ106" i="9"/>
  <c r="BN118" i="1"/>
  <c r="BN108" i="1" s="1"/>
  <c r="BG98" i="10"/>
  <c r="BG66" i="16"/>
  <c r="BG58" i="16" s="1"/>
  <c r="BL93" i="11"/>
  <c r="BH9" i="3"/>
  <c r="BO130" i="13"/>
  <c r="BS58" i="1"/>
  <c r="BT58" i="1" s="1"/>
  <c r="BF32" i="11"/>
  <c r="BJ34" i="3"/>
  <c r="BF31" i="10"/>
  <c r="BJ98" i="1"/>
  <c r="BF130" i="17"/>
  <c r="BF65" i="17"/>
  <c r="BF57" i="17" s="1"/>
  <c r="BF129" i="10"/>
  <c r="BK17" i="12"/>
  <c r="BO142" i="2"/>
  <c r="BK15" i="12"/>
  <c r="BK69" i="10"/>
  <c r="BO35" i="2"/>
  <c r="BK78" i="11"/>
  <c r="BL69" i="11"/>
  <c r="BL53" i="11" s="1"/>
  <c r="BL54" i="11" s="1"/>
  <c r="BL76" i="11"/>
  <c r="BL77" i="11" s="1"/>
  <c r="BK76" i="10"/>
  <c r="BF62" i="10"/>
  <c r="BF56" i="10" s="1"/>
  <c r="BM13" i="11"/>
  <c r="BL10" i="3"/>
  <c r="BJ29" i="9"/>
  <c r="BK28" i="9" s="1"/>
  <c r="BM42" i="8"/>
  <c r="BL51" i="8"/>
  <c r="BQ59" i="1"/>
  <c r="BM146" i="13"/>
  <c r="BM109" i="11"/>
  <c r="BN101" i="11" s="1"/>
  <c r="BJ260" i="2"/>
  <c r="BF324" i="9"/>
  <c r="BF326" i="9"/>
  <c r="BJ131" i="1" s="1"/>
  <c r="BO12" i="13"/>
  <c r="BN14" i="13"/>
  <c r="BO5" i="13"/>
  <c r="BR63" i="2"/>
  <c r="BO13" i="13"/>
  <c r="BN48" i="14"/>
  <c r="BR67" i="3"/>
  <c r="BN36" i="1"/>
  <c r="BI56" i="16"/>
  <c r="BK128" i="11"/>
  <c r="BO40" i="3"/>
  <c r="BN141" i="2"/>
  <c r="BJ145" i="12"/>
  <c r="BJ143" i="12"/>
  <c r="BK113" i="3"/>
  <c r="BL233" i="2"/>
  <c r="BL242" i="2"/>
  <c r="BL76" i="13"/>
  <c r="BO57" i="2"/>
  <c r="BK78" i="13"/>
  <c r="BL69" i="13"/>
  <c r="BL53" i="13" s="1"/>
  <c r="BL275" i="9"/>
  <c r="BL274" i="9"/>
  <c r="BP226" i="2"/>
  <c r="BP206" i="2" s="1"/>
  <c r="BM272" i="9"/>
  <c r="BL265" i="9"/>
  <c r="BL10" i="1"/>
  <c r="BK125" i="12"/>
  <c r="BJ133" i="14"/>
  <c r="BD8" i="2"/>
  <c r="BD7" i="2" s="1"/>
  <c r="BT66" i="2"/>
  <c r="BP44" i="2"/>
  <c r="BL30" i="12"/>
  <c r="BM28" i="12"/>
  <c r="BM29" i="12" s="1"/>
  <c r="BM21" i="12"/>
  <c r="BI142" i="10"/>
  <c r="BI58" i="15"/>
  <c r="BM125" i="1"/>
  <c r="BM107" i="1"/>
  <c r="BM124" i="2"/>
  <c r="BM113" i="2"/>
  <c r="BK54" i="11"/>
  <c r="BI144" i="2"/>
  <c r="BJ12" i="2"/>
  <c r="BN74" i="1"/>
  <c r="BJ82" i="15"/>
  <c r="BJ66" i="15" s="1"/>
  <c r="BJ65" i="15"/>
  <c r="BJ57" i="15" s="1"/>
  <c r="BL79" i="8"/>
  <c r="BL78" i="8"/>
  <c r="BM69" i="8"/>
  <c r="BM83" i="8" s="1"/>
  <c r="BP269" i="2"/>
  <c r="BM76" i="8"/>
  <c r="BM115" i="3"/>
  <c r="BH197" i="9"/>
  <c r="BL133" i="3"/>
  <c r="BI58" i="13"/>
  <c r="BP70" i="2"/>
  <c r="BL110" i="14"/>
  <c r="BM108" i="14"/>
  <c r="BM109" i="14"/>
  <c r="BM101" i="14"/>
  <c r="BH58" i="11"/>
  <c r="BO77" i="2"/>
  <c r="BL28" i="15"/>
  <c r="BL29" i="15" s="1"/>
  <c r="BL21" i="15"/>
  <c r="BK30" i="15"/>
  <c r="BN51" i="3"/>
  <c r="BJ128" i="12"/>
  <c r="BK114" i="9"/>
  <c r="BO127" i="3"/>
  <c r="BK113" i="9"/>
  <c r="BO46" i="12"/>
  <c r="BI111" i="2"/>
  <c r="BI43" i="1"/>
  <c r="BI41" i="1" s="1"/>
  <c r="BI25" i="1"/>
  <c r="BJ98" i="11"/>
  <c r="BN35" i="1"/>
  <c r="BH60" i="12"/>
  <c r="BH61" i="12"/>
  <c r="BH54" i="12"/>
  <c r="BK135" i="2"/>
  <c r="BK133" i="2" s="1"/>
  <c r="BK115" i="2"/>
  <c r="BK12" i="2" s="1"/>
  <c r="BL79" i="1"/>
  <c r="BL29" i="1" s="1"/>
  <c r="BH146" i="15"/>
  <c r="BH146" i="10" s="1"/>
  <c r="BM77" i="3"/>
  <c r="BM138" i="9"/>
  <c r="BG125" i="17"/>
  <c r="BG125" i="10" s="1"/>
  <c r="BS94" i="2"/>
  <c r="BT94" i="2" s="1"/>
  <c r="BO126" i="16"/>
  <c r="BN42" i="1"/>
  <c r="BJ18" i="12"/>
  <c r="BN116" i="1"/>
  <c r="BL112" i="16"/>
  <c r="BL114" i="16"/>
  <c r="BL113" i="16"/>
  <c r="BP86" i="1" s="1"/>
  <c r="BP93" i="3"/>
  <c r="BO236" i="2"/>
  <c r="BM93" i="9"/>
  <c r="BN85" i="9" s="1"/>
  <c r="BK81" i="15"/>
  <c r="BK79" i="15"/>
  <c r="BO169" i="2"/>
  <c r="BO168" i="2" s="1"/>
  <c r="BK62" i="15"/>
  <c r="BK56" i="15" s="1"/>
  <c r="BM69" i="15"/>
  <c r="BM53" i="15" s="1"/>
  <c r="BM76" i="15"/>
  <c r="BM77" i="15" s="1"/>
  <c r="BL78" i="15"/>
  <c r="BP79" i="2"/>
  <c r="BJ66" i="14"/>
  <c r="BL98" i="14"/>
  <c r="BP65" i="1"/>
  <c r="BP225" i="2"/>
  <c r="BP205" i="2" s="1"/>
  <c r="BL258" i="9"/>
  <c r="BM256" i="9"/>
  <c r="BM257" i="9"/>
  <c r="BL259" i="9"/>
  <c r="BL249" i="9"/>
  <c r="BK25" i="3"/>
  <c r="BK90" i="3"/>
  <c r="BK88" i="3" s="1"/>
  <c r="BH29" i="11"/>
  <c r="BH29" i="10" s="1"/>
  <c r="BJ46" i="3"/>
  <c r="BJ44" i="3" s="1"/>
  <c r="BJ26" i="3"/>
  <c r="BM47" i="16"/>
  <c r="BQ178" i="2"/>
  <c r="BM49" i="16"/>
  <c r="BM50" i="16" s="1"/>
  <c r="BR162" i="2"/>
  <c r="BN129" i="14"/>
  <c r="BN127" i="14"/>
  <c r="BS94" i="1"/>
  <c r="BT94" i="1" s="1"/>
  <c r="BO82" i="17"/>
  <c r="BS103" i="3"/>
  <c r="BO96" i="17"/>
  <c r="BS100" i="3"/>
  <c r="BO32" i="17"/>
  <c r="BS107" i="3"/>
  <c r="BT107" i="3" s="1"/>
  <c r="BS102" i="3"/>
  <c r="BT102" i="3" s="1"/>
  <c r="BO80" i="17"/>
  <c r="BO34" i="17"/>
  <c r="BR96" i="1"/>
  <c r="BO98" i="17"/>
  <c r="BS95" i="1"/>
  <c r="BS99" i="1"/>
  <c r="BO146" i="17"/>
  <c r="BO113" i="17"/>
  <c r="BO112" i="17"/>
  <c r="BS104" i="3"/>
  <c r="BO114" i="17"/>
  <c r="BO85" i="2" l="1"/>
  <c r="BK14" i="15"/>
  <c r="BM14" i="16"/>
  <c r="BQ96" i="2"/>
  <c r="BM13" i="16"/>
  <c r="BN5" i="16" s="1"/>
  <c r="BI33" i="13"/>
  <c r="BI34" i="13" s="1"/>
  <c r="BI31" i="13"/>
  <c r="BI32" i="13" s="1"/>
  <c r="BK5" i="15"/>
  <c r="BL140" i="11"/>
  <c r="BL110" i="1"/>
  <c r="BL105" i="1" s="1"/>
  <c r="BL115" i="1"/>
  <c r="BL113" i="1" s="1"/>
  <c r="BL45" i="8"/>
  <c r="BM37" i="8" s="1"/>
  <c r="BM51" i="8" s="1"/>
  <c r="BL47" i="8"/>
  <c r="BM78" i="12"/>
  <c r="BQ46" i="2"/>
  <c r="BK128" i="15"/>
  <c r="BO84" i="3"/>
  <c r="BO130" i="2"/>
  <c r="BK145" i="11"/>
  <c r="BK143" i="11"/>
  <c r="BO41" i="3" s="1"/>
  <c r="BJ147" i="9"/>
  <c r="BJ67" i="9" s="1"/>
  <c r="BJ59" i="9"/>
  <c r="BJ53" i="9"/>
  <c r="BC272" i="2"/>
  <c r="BC271" i="2" s="1"/>
  <c r="BA34" i="8"/>
  <c r="BC136" i="1" s="1"/>
  <c r="BC135" i="1" s="1"/>
  <c r="BA32" i="8"/>
  <c r="BI56" i="9"/>
  <c r="BL141" i="11"/>
  <c r="BM140" i="11" s="1"/>
  <c r="BM142" i="11" s="1"/>
  <c r="BI21" i="1"/>
  <c r="BJ146" i="11"/>
  <c r="BN39" i="1"/>
  <c r="BH220" i="9"/>
  <c r="BH226" i="9"/>
  <c r="BI223" i="9"/>
  <c r="BL223" i="2"/>
  <c r="BL203" i="2" s="1"/>
  <c r="BK305" i="9"/>
  <c r="BK297" i="9" s="1"/>
  <c r="BK307" i="9"/>
  <c r="BL305" i="9"/>
  <c r="BL304" i="9"/>
  <c r="BO228" i="2"/>
  <c r="BK13" i="15"/>
  <c r="BL5" i="15" s="1"/>
  <c r="BI225" i="9"/>
  <c r="BI224" i="9"/>
  <c r="BP173" i="2"/>
  <c r="BL127" i="15"/>
  <c r="BL129" i="15"/>
  <c r="BK48" i="8"/>
  <c r="BK49" i="8" s="1"/>
  <c r="BK50" i="8"/>
  <c r="BN122" i="9"/>
  <c r="BM131" i="9"/>
  <c r="BM77" i="12"/>
  <c r="BK18" i="16"/>
  <c r="BO82" i="1"/>
  <c r="BO44" i="1"/>
  <c r="BK82" i="12"/>
  <c r="BL15" i="16"/>
  <c r="BP186" i="2"/>
  <c r="BL17" i="16"/>
  <c r="BN116" i="3"/>
  <c r="BK122" i="3"/>
  <c r="BJ141" i="10"/>
  <c r="BK28" i="13"/>
  <c r="BK21" i="13"/>
  <c r="BJ30" i="13"/>
  <c r="BN218" i="2"/>
  <c r="BN208" i="2" s="1"/>
  <c r="BJ143" i="9"/>
  <c r="BK140" i="9"/>
  <c r="BK133" i="9"/>
  <c r="BJ308" i="9"/>
  <c r="BJ310" i="9"/>
  <c r="BN259" i="2"/>
  <c r="BJ227" i="9"/>
  <c r="BN175" i="2"/>
  <c r="BJ17" i="15"/>
  <c r="BJ18" i="15" s="1"/>
  <c r="BJ15" i="15"/>
  <c r="BI64" i="9"/>
  <c r="BI65" i="9" s="1"/>
  <c r="BI145" i="9"/>
  <c r="BM129" i="3"/>
  <c r="BP136" i="2"/>
  <c r="BL81" i="12"/>
  <c r="BL79" i="12"/>
  <c r="BO97" i="3"/>
  <c r="BK16" i="16"/>
  <c r="BO78" i="1"/>
  <c r="BK130" i="15"/>
  <c r="BK80" i="12"/>
  <c r="BO47" i="3"/>
  <c r="BB28" i="8"/>
  <c r="BB29" i="8"/>
  <c r="BB35" i="8"/>
  <c r="BG37" i="13"/>
  <c r="BJ58" i="13"/>
  <c r="BJ311" i="9"/>
  <c r="BJ231" i="9" s="1"/>
  <c r="BJ217" i="9"/>
  <c r="BH58" i="9"/>
  <c r="BH57" i="9"/>
  <c r="BQ83" i="2"/>
  <c r="BN124" i="15"/>
  <c r="BM126" i="15"/>
  <c r="BN125" i="15"/>
  <c r="BN117" i="15"/>
  <c r="BM120" i="1"/>
  <c r="BI66" i="9"/>
  <c r="BO257" i="2"/>
  <c r="BO237" i="2" s="1"/>
  <c r="BK276" i="9"/>
  <c r="BL119" i="3"/>
  <c r="BL124" i="3"/>
  <c r="BL114" i="3" s="1"/>
  <c r="BI91" i="1"/>
  <c r="BG12" i="17"/>
  <c r="BG5" i="17"/>
  <c r="BG5" i="10"/>
  <c r="BJ30" i="2"/>
  <c r="BJ98" i="2"/>
  <c r="BI31" i="3"/>
  <c r="BI17" i="3" s="1"/>
  <c r="BE16" i="10"/>
  <c r="BF15" i="17"/>
  <c r="BF17" i="17"/>
  <c r="BJ197" i="2"/>
  <c r="BF14" i="10"/>
  <c r="BI22" i="3"/>
  <c r="BI21" i="3" s="1"/>
  <c r="BL69" i="10"/>
  <c r="BG37" i="10"/>
  <c r="BI9" i="3"/>
  <c r="BN98" i="9"/>
  <c r="BR117" i="1" s="1"/>
  <c r="BN99" i="9"/>
  <c r="BO212" i="2"/>
  <c r="BK31" i="9"/>
  <c r="BQ40" i="2"/>
  <c r="BH323" i="9"/>
  <c r="BL229" i="2"/>
  <c r="BT104" i="3"/>
  <c r="BT99" i="1"/>
  <c r="BR73" i="3"/>
  <c r="BN128" i="14"/>
  <c r="BJ12" i="3"/>
  <c r="BP256" i="2"/>
  <c r="BL260" i="9"/>
  <c r="BL262" i="9"/>
  <c r="BM60" i="15"/>
  <c r="BQ78" i="2" s="1"/>
  <c r="BM61" i="15"/>
  <c r="BK65" i="15"/>
  <c r="BK57" i="15" s="1"/>
  <c r="BO74" i="1"/>
  <c r="BO73" i="1" s="1"/>
  <c r="BK82" i="15"/>
  <c r="BK66" i="15" s="1"/>
  <c r="BK58" i="15" s="1"/>
  <c r="BN106" i="1"/>
  <c r="BL71" i="1"/>
  <c r="BI110" i="2"/>
  <c r="BK106" i="9"/>
  <c r="BO118" i="1"/>
  <c r="BK31" i="15"/>
  <c r="BK33" i="15"/>
  <c r="BO167" i="2"/>
  <c r="BQ226" i="2"/>
  <c r="BM275" i="9"/>
  <c r="BP257" i="2"/>
  <c r="BL276" i="9"/>
  <c r="BN15" i="13"/>
  <c r="BR153" i="2"/>
  <c r="BN17" i="13"/>
  <c r="BJ240" i="2"/>
  <c r="BJ252" i="2"/>
  <c r="BK79" i="11"/>
  <c r="BK81" i="11"/>
  <c r="BK62" i="11"/>
  <c r="BO125" i="2"/>
  <c r="BK78" i="10"/>
  <c r="BJ33" i="3"/>
  <c r="BP38" i="1"/>
  <c r="BL130" i="11"/>
  <c r="BL25" i="3"/>
  <c r="BL90" i="3"/>
  <c r="BL88" i="3" s="1"/>
  <c r="BN74" i="9"/>
  <c r="BM83" i="9"/>
  <c r="BK46" i="1"/>
  <c r="BG65" i="12"/>
  <c r="BG113" i="10"/>
  <c r="BN48" i="12"/>
  <c r="BK114" i="14"/>
  <c r="BK113" i="14"/>
  <c r="BO66" i="1" s="1"/>
  <c r="BK112" i="14"/>
  <c r="BO71" i="3"/>
  <c r="BL24" i="1"/>
  <c r="BL83" i="1"/>
  <c r="BL81" i="1" s="1"/>
  <c r="BN79" i="3"/>
  <c r="BI66" i="11"/>
  <c r="BI82" i="10"/>
  <c r="BG129" i="17"/>
  <c r="BG127" i="17"/>
  <c r="BK195" i="2"/>
  <c r="BG62" i="17"/>
  <c r="BG126" i="10"/>
  <c r="BK79" i="16"/>
  <c r="BO180" i="2"/>
  <c r="BK81" i="16"/>
  <c r="BD8" i="3"/>
  <c r="BD7" i="3" s="1"/>
  <c r="BL117" i="12"/>
  <c r="BN107" i="1"/>
  <c r="BR217" i="2"/>
  <c r="BR207" i="2" s="1"/>
  <c r="BN127" i="9"/>
  <c r="BO124" i="9"/>
  <c r="BO117" i="9"/>
  <c r="BN126" i="9"/>
  <c r="BN42" i="9"/>
  <c r="BM51" i="9"/>
  <c r="BJ30" i="9"/>
  <c r="BJ32" i="9"/>
  <c r="BN243" i="2"/>
  <c r="BJ34" i="9"/>
  <c r="BN114" i="1" s="1"/>
  <c r="BJ56" i="11"/>
  <c r="BK122" i="2"/>
  <c r="BN115" i="3"/>
  <c r="BM112" i="15"/>
  <c r="BM114" i="15"/>
  <c r="BM113" i="15"/>
  <c r="BQ76" i="1" s="1"/>
  <c r="BQ82" i="3"/>
  <c r="BM141" i="11"/>
  <c r="BN133" i="11" s="1"/>
  <c r="BJ196" i="9"/>
  <c r="BJ198" i="9"/>
  <c r="BN124" i="1" s="1"/>
  <c r="BN253" i="2"/>
  <c r="BJ80" i="16"/>
  <c r="BN91" i="3"/>
  <c r="BL113" i="3"/>
  <c r="BL122" i="3"/>
  <c r="BF120" i="3"/>
  <c r="BF112" i="3" s="1"/>
  <c r="BE16" i="3"/>
  <c r="BF16" i="3" s="1"/>
  <c r="BE112" i="3"/>
  <c r="BF63" i="10"/>
  <c r="BF64" i="10" s="1"/>
  <c r="BP236" i="2"/>
  <c r="BH9" i="1"/>
  <c r="BJ32" i="15"/>
  <c r="BN78" i="3"/>
  <c r="BO85" i="14"/>
  <c r="BN94" i="14"/>
  <c r="BO92" i="14"/>
  <c r="BO93" i="14" s="1"/>
  <c r="BR69" i="2"/>
  <c r="BM16" i="13"/>
  <c r="BQ64" i="3"/>
  <c r="BM104" i="1"/>
  <c r="BM113" i="16"/>
  <c r="BQ86" i="1" s="1"/>
  <c r="BM114" i="16"/>
  <c r="BM112" i="16"/>
  <c r="BQ93" i="3"/>
  <c r="BO110" i="16"/>
  <c r="BS92" i="2"/>
  <c r="BT92" i="2" s="1"/>
  <c r="BO157" i="2"/>
  <c r="BJ31" i="1"/>
  <c r="BK98" i="11"/>
  <c r="BO35" i="1"/>
  <c r="BO142" i="13"/>
  <c r="BS62" i="2"/>
  <c r="BT62" i="2" s="1"/>
  <c r="BQ130" i="3"/>
  <c r="BM162" i="9"/>
  <c r="BQ121" i="1" s="1"/>
  <c r="BM161" i="9"/>
  <c r="BI55" i="3"/>
  <c r="BO141" i="2"/>
  <c r="BK145" i="12"/>
  <c r="BK143" i="12"/>
  <c r="BI108" i="12"/>
  <c r="BS162" i="2"/>
  <c r="BT162" i="2" s="1"/>
  <c r="BO127" i="14"/>
  <c r="BO129" i="14"/>
  <c r="BH313" i="9"/>
  <c r="BH327" i="9" s="1"/>
  <c r="BK260" i="2"/>
  <c r="BG324" i="9"/>
  <c r="BG326" i="9"/>
  <c r="BK131" i="1" s="1"/>
  <c r="BK140" i="15"/>
  <c r="BK141" i="15" s="1"/>
  <c r="BT103" i="3"/>
  <c r="BR68" i="1"/>
  <c r="BN130" i="14"/>
  <c r="BK11" i="3"/>
  <c r="BP169" i="2"/>
  <c r="BL62" i="15"/>
  <c r="BL56" i="15" s="1"/>
  <c r="BL81" i="15"/>
  <c r="BL79" i="15"/>
  <c r="BS184" i="2"/>
  <c r="BT184" i="2" s="1"/>
  <c r="BO127" i="16"/>
  <c r="BO129" i="16"/>
  <c r="BN138" i="9"/>
  <c r="BM110" i="14"/>
  <c r="BN101" i="14"/>
  <c r="BN108" i="14"/>
  <c r="BN109" i="14"/>
  <c r="BQ70" i="2"/>
  <c r="BQ269" i="2"/>
  <c r="BM79" i="8"/>
  <c r="BL61" i="13"/>
  <c r="BL60" i="13"/>
  <c r="BP56" i="2" s="1"/>
  <c r="BL54" i="13"/>
  <c r="BL78" i="13"/>
  <c r="BP57" i="2"/>
  <c r="BN52" i="3"/>
  <c r="BS63" i="2"/>
  <c r="BT63" i="2" s="1"/>
  <c r="BO14" i="13"/>
  <c r="BK18" i="12"/>
  <c r="BO42" i="1"/>
  <c r="BF130" i="10"/>
  <c r="BF66" i="17"/>
  <c r="BF58" i="17" s="1"/>
  <c r="BM94" i="9"/>
  <c r="BN92" i="9"/>
  <c r="BQ206" i="2"/>
  <c r="BK11" i="1"/>
  <c r="BQ45" i="1"/>
  <c r="BM98" i="12"/>
  <c r="BM92" i="3"/>
  <c r="BM25" i="3" s="1"/>
  <c r="BM11" i="3" s="1"/>
  <c r="BI96" i="16"/>
  <c r="BI95" i="10"/>
  <c r="BI96" i="10" s="1"/>
  <c r="BN49" i="16"/>
  <c r="BN50" i="16" s="1"/>
  <c r="BR178" i="2"/>
  <c r="BN47" i="16"/>
  <c r="BF57" i="12"/>
  <c r="BF65" i="10"/>
  <c r="BF57" i="10" s="1"/>
  <c r="BO136" i="3"/>
  <c r="BK261" i="9"/>
  <c r="BN160" i="9"/>
  <c r="BR250" i="2"/>
  <c r="BG66" i="12"/>
  <c r="BG114" i="10"/>
  <c r="BH66" i="16"/>
  <c r="BH58" i="16" s="1"/>
  <c r="BH98" i="10"/>
  <c r="BO74" i="8"/>
  <c r="BL124" i="12"/>
  <c r="BQ127" i="2"/>
  <c r="BM111" i="11"/>
  <c r="BN202" i="2"/>
  <c r="BJ80" i="11"/>
  <c r="BN36" i="3"/>
  <c r="BJ63" i="11"/>
  <c r="BJ79" i="10"/>
  <c r="BJ80" i="10" s="1"/>
  <c r="BO125" i="3"/>
  <c r="BK81" i="9"/>
  <c r="BS89" i="1"/>
  <c r="BT89" i="1" s="1"/>
  <c r="BO146" i="16"/>
  <c r="BO92" i="13"/>
  <c r="BO93" i="13" s="1"/>
  <c r="BR75" i="3"/>
  <c r="BN16" i="14"/>
  <c r="BK34" i="3"/>
  <c r="BK33" i="3" s="1"/>
  <c r="BG32" i="11"/>
  <c r="BG31" i="10"/>
  <c r="BO48" i="14"/>
  <c r="BS67" i="3"/>
  <c r="BL113" i="11"/>
  <c r="BL112" i="11"/>
  <c r="BL114" i="11"/>
  <c r="BP38" i="3"/>
  <c r="BM12" i="12"/>
  <c r="BM85" i="11"/>
  <c r="BR47" i="2"/>
  <c r="BN94" i="12"/>
  <c r="BN93" i="12"/>
  <c r="BO85" i="12" s="1"/>
  <c r="BP126" i="3"/>
  <c r="BL97" i="9"/>
  <c r="BS81" i="2"/>
  <c r="BT81" i="2" s="1"/>
  <c r="BO110" i="15"/>
  <c r="BI51" i="1"/>
  <c r="BE58" i="10"/>
  <c r="BI33" i="9"/>
  <c r="BM123" i="3"/>
  <c r="BJ54" i="2"/>
  <c r="BJ22" i="2"/>
  <c r="BG46" i="13"/>
  <c r="BK55" i="2"/>
  <c r="BG44" i="10"/>
  <c r="BQ214" i="2"/>
  <c r="BQ204" i="2" s="1"/>
  <c r="BM79" i="9"/>
  <c r="BN77" i="9"/>
  <c r="BM78" i="9"/>
  <c r="BN69" i="9"/>
  <c r="BN76" i="9"/>
  <c r="BL78" i="14"/>
  <c r="BM69" i="14"/>
  <c r="BM53" i="14" s="1"/>
  <c r="BM54" i="14" s="1"/>
  <c r="BM76" i="14"/>
  <c r="BP68" i="2"/>
  <c r="BL140" i="12"/>
  <c r="BI101" i="10"/>
  <c r="BI101" i="12"/>
  <c r="BI53" i="12" s="1"/>
  <c r="BG322" i="9"/>
  <c r="BT95" i="1"/>
  <c r="BT100" i="3"/>
  <c r="BM48" i="16"/>
  <c r="BQ89" i="3"/>
  <c r="BM259" i="9"/>
  <c r="BM249" i="9"/>
  <c r="BN257" i="9"/>
  <c r="BQ225" i="2"/>
  <c r="BN256" i="9"/>
  <c r="BM258" i="9"/>
  <c r="BL45" i="2"/>
  <c r="BL43" i="2" s="1"/>
  <c r="BI12" i="1"/>
  <c r="BI9" i="1" s="1"/>
  <c r="BI22" i="1"/>
  <c r="BI20" i="1" s="1"/>
  <c r="BP160" i="2"/>
  <c r="BL111" i="14"/>
  <c r="BM77" i="8"/>
  <c r="BN69" i="8" s="1"/>
  <c r="BN83" i="8" s="1"/>
  <c r="BL80" i="8"/>
  <c r="BP147" i="3"/>
  <c r="BP274" i="2"/>
  <c r="BJ58" i="15"/>
  <c r="BQ44" i="2"/>
  <c r="BN21" i="12"/>
  <c r="BM30" i="12"/>
  <c r="BN28" i="12"/>
  <c r="BN29" i="12" s="1"/>
  <c r="BM273" i="9"/>
  <c r="BK81" i="13"/>
  <c r="BO147" i="2"/>
  <c r="BO146" i="2" s="1"/>
  <c r="BK79" i="13"/>
  <c r="BK62" i="13"/>
  <c r="BK56" i="13" s="1"/>
  <c r="BN49" i="1"/>
  <c r="BJ146" i="12"/>
  <c r="BJ111" i="1"/>
  <c r="BJ123" i="1"/>
  <c r="BM76" i="11"/>
  <c r="BP35" i="2"/>
  <c r="BM77" i="11"/>
  <c r="BL78" i="11"/>
  <c r="BM69" i="11"/>
  <c r="BM53" i="11" s="1"/>
  <c r="BL76" i="10"/>
  <c r="BO24" i="2"/>
  <c r="BJ28" i="1"/>
  <c r="BJ93" i="1"/>
  <c r="BM96" i="9"/>
  <c r="BQ246" i="2"/>
  <c r="BQ247" i="2"/>
  <c r="BM112" i="9"/>
  <c r="BM90" i="3"/>
  <c r="BM88" i="3" s="1"/>
  <c r="BM96" i="12"/>
  <c r="BQ48" i="3"/>
  <c r="BS88" i="2"/>
  <c r="BO46" i="16"/>
  <c r="BJ43" i="1"/>
  <c r="BJ41" i="1" s="1"/>
  <c r="BJ25" i="1"/>
  <c r="BO158" i="9"/>
  <c r="BO159" i="9"/>
  <c r="BS219" i="2"/>
  <c r="BG64" i="12"/>
  <c r="BM33" i="1"/>
  <c r="BM23" i="1"/>
  <c r="BH117" i="17"/>
  <c r="BH53" i="17" s="1"/>
  <c r="BM79" i="1"/>
  <c r="BM71" i="1" s="1"/>
  <c r="BI146" i="15"/>
  <c r="BK129" i="12"/>
  <c r="BO140" i="2"/>
  <c r="BK127" i="12"/>
  <c r="BQ248" i="2"/>
  <c r="BQ238" i="2" s="1"/>
  <c r="BQ13" i="2" s="1"/>
  <c r="BM128" i="9"/>
  <c r="BM130" i="9"/>
  <c r="BQ119" i="1" s="1"/>
  <c r="BQ109" i="1" s="1"/>
  <c r="BQ13" i="1" s="1"/>
  <c r="BN108" i="11"/>
  <c r="BK29" i="9"/>
  <c r="BL28" i="9" s="1"/>
  <c r="BP42" i="3"/>
  <c r="BL16" i="11"/>
  <c r="BN34" i="1"/>
  <c r="BJ82" i="11"/>
  <c r="BJ65" i="11"/>
  <c r="BJ81" i="10"/>
  <c r="BN95" i="13"/>
  <c r="BN97" i="13"/>
  <c r="BR148" i="2"/>
  <c r="BN18" i="14"/>
  <c r="BR62" i="1"/>
  <c r="BF58" i="12"/>
  <c r="BG34" i="11"/>
  <c r="BG34" i="10" s="1"/>
  <c r="BG33" i="10"/>
  <c r="BK32" i="1"/>
  <c r="BO13" i="3"/>
  <c r="BT156" i="2"/>
  <c r="BL95" i="11"/>
  <c r="BP126" i="2"/>
  <c r="BL97" i="11"/>
  <c r="BM98" i="13"/>
  <c r="BQ55" i="1"/>
  <c r="BM126" i="11"/>
  <c r="BQ39" i="2"/>
  <c r="BN130" i="16"/>
  <c r="BR88" i="1"/>
  <c r="BN111" i="15"/>
  <c r="BR171" i="2"/>
  <c r="BO36" i="1"/>
  <c r="BM35" i="3"/>
  <c r="BM24" i="3"/>
  <c r="BL114" i="9"/>
  <c r="BL113" i="9"/>
  <c r="BP127" i="3"/>
  <c r="BK141" i="14"/>
  <c r="BN73" i="2"/>
  <c r="BK140" i="14"/>
  <c r="BK133" i="14"/>
  <c r="BJ142" i="14"/>
  <c r="BJ140" i="10"/>
  <c r="BK133" i="10" s="1"/>
  <c r="BM154" i="9"/>
  <c r="BL163" i="9"/>
  <c r="BM18" i="13"/>
  <c r="BM242" i="2"/>
  <c r="BM233" i="2"/>
  <c r="BN111" i="16"/>
  <c r="BR182" i="2"/>
  <c r="BG45" i="13"/>
  <c r="BG45" i="10" s="1"/>
  <c r="BL80" i="9"/>
  <c r="BP245" i="2"/>
  <c r="BP235" i="2" s="1"/>
  <c r="BL82" i="9"/>
  <c r="BK82" i="14"/>
  <c r="BK66" i="14" s="1"/>
  <c r="BO64" i="1"/>
  <c r="BO63" i="1" s="1"/>
  <c r="BK100" i="2"/>
  <c r="BG60" i="10"/>
  <c r="BK96" i="11"/>
  <c r="BO37" i="3"/>
  <c r="BI112" i="3"/>
  <c r="BI16" i="3"/>
  <c r="BN66" i="1"/>
  <c r="BJ65" i="14"/>
  <c r="BJ57" i="14" s="1"/>
  <c r="BL129" i="9"/>
  <c r="BP128" i="3"/>
  <c r="BP118" i="3" s="1"/>
  <c r="BP13" i="3" s="1"/>
  <c r="BL133" i="12"/>
  <c r="BH111" i="12"/>
  <c r="BL138" i="2"/>
  <c r="BH62" i="12"/>
  <c r="BH110" i="10"/>
  <c r="BS164" i="2"/>
  <c r="BT164" i="2" s="1"/>
  <c r="BO17" i="14"/>
  <c r="BO15" i="14"/>
  <c r="BH321" i="9"/>
  <c r="BI313" i="9" s="1"/>
  <c r="BI327" i="9" s="1"/>
  <c r="BM125" i="11"/>
  <c r="BN174" i="2"/>
  <c r="BJ145" i="15"/>
  <c r="BJ143" i="15"/>
  <c r="BN85" i="3" s="1"/>
  <c r="BL263" i="9"/>
  <c r="BQ79" i="2"/>
  <c r="BN76" i="15"/>
  <c r="BN77" i="15" s="1"/>
  <c r="BM78" i="15"/>
  <c r="BN69" i="15"/>
  <c r="BN53" i="15" s="1"/>
  <c r="BO80" i="3"/>
  <c r="BO79" i="3" s="1"/>
  <c r="BK80" i="15"/>
  <c r="BK63" i="15"/>
  <c r="BK64" i="15" s="1"/>
  <c r="BO49" i="12"/>
  <c r="BO47" i="12"/>
  <c r="BP77" i="2"/>
  <c r="BM21" i="15"/>
  <c r="BM28" i="15"/>
  <c r="BM29" i="15" s="1"/>
  <c r="BL30" i="15"/>
  <c r="BN73" i="1"/>
  <c r="BM10" i="2"/>
  <c r="BL33" i="12"/>
  <c r="BL34" i="12" s="1"/>
  <c r="BL31" i="12"/>
  <c r="BP134" i="2"/>
  <c r="BL77" i="13"/>
  <c r="BL77" i="10" s="1"/>
  <c r="BF325" i="9"/>
  <c r="BJ140" i="3"/>
  <c r="BN42" i="8"/>
  <c r="BM54" i="11"/>
  <c r="BL61" i="11"/>
  <c r="BL60" i="11"/>
  <c r="BO53" i="3"/>
  <c r="BK16" i="12"/>
  <c r="BF32" i="10"/>
  <c r="BP40" i="3"/>
  <c r="BL128" i="11"/>
  <c r="BQ205" i="2"/>
  <c r="BK81" i="8"/>
  <c r="BK82" i="8"/>
  <c r="BO138" i="1" s="1"/>
  <c r="BN110" i="9"/>
  <c r="BO109" i="9"/>
  <c r="BR216" i="2"/>
  <c r="BN111" i="9"/>
  <c r="BO108" i="9"/>
  <c r="BO101" i="9"/>
  <c r="BO34" i="2"/>
  <c r="BJ15" i="2"/>
  <c r="BJ9" i="2" s="1"/>
  <c r="BJ60" i="16"/>
  <c r="BN89" i="2" s="1"/>
  <c r="BJ61" i="16"/>
  <c r="BJ54" i="16"/>
  <c r="BI98" i="16"/>
  <c r="BI98" i="10" s="1"/>
  <c r="BM85" i="1"/>
  <c r="BM24" i="1" s="1"/>
  <c r="BM11" i="1" s="1"/>
  <c r="BI97" i="10"/>
  <c r="BH30" i="11"/>
  <c r="BI21" i="11"/>
  <c r="BI28" i="11"/>
  <c r="BL33" i="2"/>
  <c r="BI29" i="11"/>
  <c r="BI29" i="10" s="1"/>
  <c r="BH28" i="10"/>
  <c r="BI21" i="10" s="1"/>
  <c r="BO127" i="1"/>
  <c r="BK46" i="3"/>
  <c r="BK44" i="3" s="1"/>
  <c r="BK26" i="3"/>
  <c r="BK12" i="3" s="1"/>
  <c r="BN50" i="12"/>
  <c r="BI57" i="11"/>
  <c r="BH117" i="10"/>
  <c r="BH53" i="10" s="1"/>
  <c r="BH124" i="17"/>
  <c r="BM133" i="3"/>
  <c r="BI197" i="9"/>
  <c r="BL78" i="16"/>
  <c r="BM76" i="16"/>
  <c r="BM77" i="16" s="1"/>
  <c r="BP90" i="2"/>
  <c r="BM69" i="16"/>
  <c r="BM69" i="1"/>
  <c r="BM29" i="1" s="1"/>
  <c r="BI146" i="14"/>
  <c r="BI146" i="10" s="1"/>
  <c r="BM179" i="2"/>
  <c r="BM177" i="2" s="1"/>
  <c r="BN109" i="11"/>
  <c r="BK21" i="9"/>
  <c r="BK35" i="9" s="1"/>
  <c r="BL18" i="11"/>
  <c r="BN124" i="2"/>
  <c r="BN113" i="2"/>
  <c r="BO116" i="1"/>
  <c r="BJ29" i="3"/>
  <c r="BJ101" i="3"/>
  <c r="BL185" i="9"/>
  <c r="BL199" i="9" s="1"/>
  <c r="BK195" i="9"/>
  <c r="BK194" i="9"/>
  <c r="BO222" i="2"/>
  <c r="BL192" i="9"/>
  <c r="BI143" i="10"/>
  <c r="BJ82" i="16"/>
  <c r="BN84" i="1"/>
  <c r="BL17" i="12"/>
  <c r="BL15" i="12"/>
  <c r="BP142" i="2"/>
  <c r="BM92" i="11"/>
  <c r="BM93" i="11" s="1"/>
  <c r="BQ59" i="3"/>
  <c r="BM96" i="13"/>
  <c r="BR59" i="1"/>
  <c r="BN146" i="13"/>
  <c r="BJ94" i="16"/>
  <c r="BN91" i="2"/>
  <c r="BN25" i="2" s="1"/>
  <c r="BK93" i="16"/>
  <c r="BK93" i="10" s="1"/>
  <c r="BK92" i="16"/>
  <c r="BK85" i="16"/>
  <c r="BK53" i="16" s="1"/>
  <c r="BJ92" i="10"/>
  <c r="BK85" i="10" s="1"/>
  <c r="BN128" i="16"/>
  <c r="BR95" i="3"/>
  <c r="BO113" i="13"/>
  <c r="BS56" i="1" s="1"/>
  <c r="BT56" i="1" s="1"/>
  <c r="BS60" i="3"/>
  <c r="BT60" i="3" s="1"/>
  <c r="BO114" i="13"/>
  <c r="BO112" i="13"/>
  <c r="BJ34" i="15"/>
  <c r="BN72" i="1"/>
  <c r="BQ159" i="2"/>
  <c r="BM95" i="14"/>
  <c r="BM97" i="14"/>
  <c r="BL11" i="2"/>
  <c r="BI64" i="11"/>
  <c r="BI145" i="10"/>
  <c r="BP237" i="2"/>
  <c r="BQ41" i="2"/>
  <c r="BM14" i="11"/>
  <c r="BN12" i="11"/>
  <c r="BN13" i="11" s="1"/>
  <c r="BN5" i="11"/>
  <c r="BF47" i="13"/>
  <c r="BF49" i="13"/>
  <c r="BJ145" i="2"/>
  <c r="BF46" i="10"/>
  <c r="BK63" i="14"/>
  <c r="BK64" i="14" s="1"/>
  <c r="BK80" i="14"/>
  <c r="BO69" i="3"/>
  <c r="BO68" i="3" s="1"/>
  <c r="BN53" i="1"/>
  <c r="BM54" i="15"/>
  <c r="BL141" i="12"/>
  <c r="BL61" i="14"/>
  <c r="BL60" i="14"/>
  <c r="BP67" i="2" s="1"/>
  <c r="BL54" i="14"/>
  <c r="BI109" i="12"/>
  <c r="BI109" i="10" s="1"/>
  <c r="BI58" i="14"/>
  <c r="BK209" i="2"/>
  <c r="BK201" i="2" s="1"/>
  <c r="BK221" i="2"/>
  <c r="BS96" i="1"/>
  <c r="BK311" i="9" l="1"/>
  <c r="BK231" i="9" s="1"/>
  <c r="BK217" i="9"/>
  <c r="BM61" i="1"/>
  <c r="BK65" i="14"/>
  <c r="BK57" i="14" s="1"/>
  <c r="BK141" i="10"/>
  <c r="BP168" i="2"/>
  <c r="BO137" i="3"/>
  <c r="BO117" i="3" s="1"/>
  <c r="BK278" i="9"/>
  <c r="BK277" i="9"/>
  <c r="BL80" i="12"/>
  <c r="BP47" i="3"/>
  <c r="BJ309" i="9"/>
  <c r="BN139" i="3"/>
  <c r="BN134" i="3" s="1"/>
  <c r="BJ228" i="9"/>
  <c r="BJ229" i="9" s="1"/>
  <c r="BN131" i="9"/>
  <c r="BO122" i="9"/>
  <c r="BL128" i="15"/>
  <c r="BP84" i="3"/>
  <c r="BM304" i="9"/>
  <c r="BM305" i="9" s="1"/>
  <c r="BP228" i="2"/>
  <c r="BL306" i="9"/>
  <c r="BL307" i="9"/>
  <c r="BL297" i="9"/>
  <c r="BC145" i="3"/>
  <c r="BC144" i="3" s="1"/>
  <c r="BA33" i="8"/>
  <c r="BN69" i="12"/>
  <c r="BL46" i="8"/>
  <c r="BL142" i="11"/>
  <c r="BP40" i="2"/>
  <c r="BO131" i="9"/>
  <c r="BL50" i="8"/>
  <c r="BL48" i="8"/>
  <c r="BL49" i="8" s="1"/>
  <c r="BM15" i="16"/>
  <c r="BQ186" i="2"/>
  <c r="BM17" i="16"/>
  <c r="BK58" i="14"/>
  <c r="BO92" i="12"/>
  <c r="BO94" i="12" s="1"/>
  <c r="BI57" i="9"/>
  <c r="BI58" i="9"/>
  <c r="BM129" i="15"/>
  <c r="BQ173" i="2"/>
  <c r="BM127" i="15"/>
  <c r="BJ16" i="15"/>
  <c r="BN86" i="3"/>
  <c r="BN77" i="3" s="1"/>
  <c r="BK141" i="9"/>
  <c r="BK142" i="9"/>
  <c r="BO218" i="2"/>
  <c r="BO208" i="2" s="1"/>
  <c r="BK143" i="9"/>
  <c r="BL133" i="9"/>
  <c r="BL140" i="9"/>
  <c r="BI220" i="9"/>
  <c r="BM223" i="2"/>
  <c r="BM203" i="2" s="1"/>
  <c r="BI226" i="9"/>
  <c r="BK306" i="9"/>
  <c r="BM81" i="12"/>
  <c r="BM79" i="12"/>
  <c r="BQ136" i="2"/>
  <c r="BM44" i="8"/>
  <c r="BM45" i="8" s="1"/>
  <c r="BN12" i="16"/>
  <c r="BK17" i="15"/>
  <c r="BK18" i="15" s="1"/>
  <c r="BK15" i="15"/>
  <c r="BO175" i="2"/>
  <c r="BD267" i="2"/>
  <c r="BD266" i="2" s="1"/>
  <c r="BB30" i="8"/>
  <c r="BC21" i="8"/>
  <c r="BB31" i="8"/>
  <c r="BL82" i="12"/>
  <c r="BP44" i="1"/>
  <c r="BN254" i="2"/>
  <c r="BK59" i="9"/>
  <c r="BK53" i="9"/>
  <c r="BK147" i="9"/>
  <c r="BK67" i="9" s="1"/>
  <c r="BJ33" i="13"/>
  <c r="BJ34" i="13" s="1"/>
  <c r="BJ31" i="13"/>
  <c r="BJ32" i="13" s="1"/>
  <c r="BP97" i="3"/>
  <c r="BL16" i="16"/>
  <c r="BL13" i="15"/>
  <c r="BL12" i="15"/>
  <c r="BM133" i="11"/>
  <c r="BM110" i="1"/>
  <c r="BM105" i="1" s="1"/>
  <c r="BM115" i="1"/>
  <c r="BM113" i="1" s="1"/>
  <c r="BO124" i="15"/>
  <c r="BR83" i="2"/>
  <c r="BO125" i="15"/>
  <c r="BN126" i="15"/>
  <c r="BO117" i="15"/>
  <c r="BK218" i="9"/>
  <c r="BJ225" i="9"/>
  <c r="BJ224" i="9"/>
  <c r="BM119" i="3"/>
  <c r="BM124" i="3"/>
  <c r="BM114" i="3" s="1"/>
  <c r="BN130" i="1"/>
  <c r="BN125" i="1" s="1"/>
  <c r="BJ230" i="9"/>
  <c r="BJ144" i="9"/>
  <c r="BJ146" i="9"/>
  <c r="BJ63" i="9"/>
  <c r="BN249" i="2"/>
  <c r="BN239" i="2" s="1"/>
  <c r="BN234" i="2" s="1"/>
  <c r="BK29" i="13"/>
  <c r="BL28" i="13" s="1"/>
  <c r="BK30" i="13"/>
  <c r="BP82" i="1"/>
  <c r="BL18" i="16"/>
  <c r="BP78" i="1"/>
  <c r="BL130" i="15"/>
  <c r="BJ218" i="9"/>
  <c r="BJ223" i="9" s="1"/>
  <c r="BK308" i="9"/>
  <c r="BO259" i="2"/>
  <c r="BK310" i="9"/>
  <c r="BO130" i="1" s="1"/>
  <c r="BK227" i="9"/>
  <c r="BO254" i="2" s="1"/>
  <c r="BJ60" i="9"/>
  <c r="BJ61" i="9"/>
  <c r="BJ54" i="9"/>
  <c r="BK146" i="11"/>
  <c r="BO39" i="1"/>
  <c r="BN76" i="12"/>
  <c r="BN77" i="12" s="1"/>
  <c r="BN13" i="16"/>
  <c r="BO5" i="16" s="1"/>
  <c r="BF66" i="10"/>
  <c r="BF58" i="10" s="1"/>
  <c r="BF18" i="17"/>
  <c r="BF18" i="10" s="1"/>
  <c r="BJ92" i="1"/>
  <c r="BJ91" i="1" s="1"/>
  <c r="BF17" i="10"/>
  <c r="BJ21" i="2"/>
  <c r="BJ120" i="2"/>
  <c r="BJ17" i="2" s="1"/>
  <c r="BG13" i="17"/>
  <c r="BG13" i="10" s="1"/>
  <c r="BG14" i="17"/>
  <c r="BK107" i="2"/>
  <c r="BK30" i="2" s="1"/>
  <c r="BG12" i="10"/>
  <c r="BF16" i="17"/>
  <c r="BJ108" i="3"/>
  <c r="BJ99" i="3" s="1"/>
  <c r="BF15" i="10"/>
  <c r="BJ188" i="2"/>
  <c r="BL31" i="9"/>
  <c r="BP212" i="2"/>
  <c r="BF50" i="13"/>
  <c r="BF50" i="10" s="1"/>
  <c r="BJ52" i="1"/>
  <c r="BF49" i="10"/>
  <c r="BP222" i="2"/>
  <c r="BL195" i="9"/>
  <c r="BK196" i="9"/>
  <c r="BK198" i="9"/>
  <c r="BO124" i="1" s="1"/>
  <c r="BO253" i="2"/>
  <c r="BN10" i="2"/>
  <c r="BL81" i="16"/>
  <c r="BP180" i="2"/>
  <c r="BL79" i="16"/>
  <c r="BH126" i="17"/>
  <c r="BL105" i="2"/>
  <c r="BL28" i="2" s="1"/>
  <c r="BH124" i="10"/>
  <c r="BR247" i="2"/>
  <c r="BN112" i="9"/>
  <c r="BP34" i="2"/>
  <c r="BO42" i="8"/>
  <c r="BP167" i="2"/>
  <c r="BL31" i="15"/>
  <c r="BL33" i="15"/>
  <c r="BN61" i="15"/>
  <c r="BN60" i="15"/>
  <c r="BR78" i="2" s="1"/>
  <c r="BH112" i="12"/>
  <c r="BH114" i="12"/>
  <c r="BL49" i="3"/>
  <c r="BH113" i="12"/>
  <c r="BH111" i="10"/>
  <c r="BH112" i="10" s="1"/>
  <c r="BH63" i="12"/>
  <c r="BN63" i="1"/>
  <c r="BP125" i="3"/>
  <c r="BL81" i="9"/>
  <c r="BI66" i="16"/>
  <c r="BI58" i="16" s="1"/>
  <c r="BN163" i="2"/>
  <c r="BJ145" i="14"/>
  <c r="BJ143" i="14"/>
  <c r="BJ142" i="10"/>
  <c r="BM10" i="3"/>
  <c r="BN124" i="11"/>
  <c r="BJ57" i="11"/>
  <c r="BK130" i="12"/>
  <c r="BO48" i="1"/>
  <c r="BJ12" i="1"/>
  <c r="BJ22" i="1"/>
  <c r="BM97" i="9"/>
  <c r="BQ126" i="3"/>
  <c r="BO58" i="3"/>
  <c r="BO57" i="3" s="1"/>
  <c r="BK63" i="13"/>
  <c r="BK64" i="13" s="1"/>
  <c r="BK80" i="13"/>
  <c r="BM78" i="14"/>
  <c r="BQ68" i="2"/>
  <c r="BR214" i="2"/>
  <c r="BR204" i="2" s="1"/>
  <c r="BO76" i="9"/>
  <c r="BO77" i="9" s="1"/>
  <c r="BN78" i="9"/>
  <c r="BO69" i="9"/>
  <c r="BN79" i="9"/>
  <c r="BM80" i="9"/>
  <c r="BQ245" i="2"/>
  <c r="BQ235" i="2" s="1"/>
  <c r="BM82" i="9"/>
  <c r="BG49" i="13"/>
  <c r="BG47" i="13"/>
  <c r="BK145" i="2"/>
  <c r="BG46" i="10"/>
  <c r="BO111" i="15"/>
  <c r="BS171" i="2"/>
  <c r="BT171" i="2" s="1"/>
  <c r="BE8" i="2"/>
  <c r="BM14" i="12"/>
  <c r="BQ52" i="2"/>
  <c r="BG32" i="10"/>
  <c r="BJ64" i="11"/>
  <c r="BG58" i="12"/>
  <c r="BR130" i="3"/>
  <c r="BN161" i="9"/>
  <c r="BN162" i="9"/>
  <c r="BR121" i="1" s="1"/>
  <c r="BS153" i="2"/>
  <c r="BT153" i="2" s="1"/>
  <c r="BO17" i="13"/>
  <c r="BO15" i="13"/>
  <c r="BM76" i="13"/>
  <c r="BN76" i="8"/>
  <c r="BS95" i="3"/>
  <c r="BT95" i="3" s="1"/>
  <c r="BO128" i="16"/>
  <c r="BL63" i="15"/>
  <c r="BL64" i="15" s="1"/>
  <c r="BP80" i="3"/>
  <c r="BP79" i="3" s="1"/>
  <c r="BL80" i="15"/>
  <c r="BJ58" i="14"/>
  <c r="BK111" i="1"/>
  <c r="BK123" i="1"/>
  <c r="BO130" i="14"/>
  <c r="BS68" i="1"/>
  <c r="BT68" i="1" s="1"/>
  <c r="BO49" i="1"/>
  <c r="BK146" i="12"/>
  <c r="BM83" i="1"/>
  <c r="BM81" i="1" s="1"/>
  <c r="BN123" i="3"/>
  <c r="BJ33" i="9"/>
  <c r="BK98" i="1"/>
  <c r="BG130" i="17"/>
  <c r="BG65" i="17"/>
  <c r="BG57" i="17" s="1"/>
  <c r="BG129" i="10"/>
  <c r="BO116" i="3"/>
  <c r="BL11" i="3"/>
  <c r="BO124" i="2"/>
  <c r="BO113" i="2"/>
  <c r="BN18" i="13"/>
  <c r="BN272" i="9"/>
  <c r="BP136" i="3"/>
  <c r="BL261" i="9"/>
  <c r="BI320" i="9"/>
  <c r="BN140" i="11"/>
  <c r="BK30" i="9"/>
  <c r="BF48" i="13"/>
  <c r="BJ56" i="3"/>
  <c r="BF47" i="10"/>
  <c r="BL193" i="9"/>
  <c r="BJ15" i="3"/>
  <c r="BJ9" i="3" s="1"/>
  <c r="BH54" i="10"/>
  <c r="BL123" i="2"/>
  <c r="BH31" i="11"/>
  <c r="BH33" i="11"/>
  <c r="BH30" i="10"/>
  <c r="BN87" i="2"/>
  <c r="BM30" i="15"/>
  <c r="BN21" i="15"/>
  <c r="BN28" i="15"/>
  <c r="BN29" i="15"/>
  <c r="BQ77" i="2"/>
  <c r="BM79" i="15"/>
  <c r="BM81" i="15"/>
  <c r="BQ169" i="2"/>
  <c r="BQ168" i="2" s="1"/>
  <c r="BM62" i="15"/>
  <c r="BM56" i="15" s="1"/>
  <c r="BK23" i="2"/>
  <c r="BK98" i="2"/>
  <c r="BP116" i="1"/>
  <c r="BN113" i="15"/>
  <c r="BR76" i="1" s="1"/>
  <c r="BN114" i="15"/>
  <c r="BN112" i="15"/>
  <c r="BR82" i="3"/>
  <c r="BQ129" i="2"/>
  <c r="BM129" i="11"/>
  <c r="BM127" i="11"/>
  <c r="BP37" i="3"/>
  <c r="BL96" i="11"/>
  <c r="BJ66" i="11"/>
  <c r="BJ82" i="10"/>
  <c r="BH61" i="17"/>
  <c r="BH61" i="10" s="1"/>
  <c r="BH60" i="17"/>
  <c r="BH54" i="17"/>
  <c r="BT219" i="2"/>
  <c r="BM114" i="9"/>
  <c r="BQ127" i="3"/>
  <c r="BM113" i="9"/>
  <c r="BM69" i="10"/>
  <c r="BP24" i="2"/>
  <c r="BJ16" i="1"/>
  <c r="BJ103" i="1"/>
  <c r="BR44" i="2"/>
  <c r="BO21" i="12"/>
  <c r="BN30" i="12"/>
  <c r="BO28" i="12"/>
  <c r="BO29" i="12" s="1"/>
  <c r="BL81" i="8"/>
  <c r="BL82" i="8"/>
  <c r="BP138" i="1" s="1"/>
  <c r="BM263" i="9"/>
  <c r="BM60" i="14"/>
  <c r="BQ67" i="2" s="1"/>
  <c r="BM61" i="14"/>
  <c r="BH44" i="13"/>
  <c r="BP36" i="1"/>
  <c r="BO94" i="13"/>
  <c r="BS58" i="2"/>
  <c r="BT58" i="2" s="1"/>
  <c r="BN35" i="3"/>
  <c r="BN24" i="3"/>
  <c r="BR215" i="2"/>
  <c r="BN95" i="9"/>
  <c r="BM69" i="13"/>
  <c r="BM53" i="13" s="1"/>
  <c r="BL62" i="13"/>
  <c r="BL56" i="13" s="1"/>
  <c r="BL79" i="13"/>
  <c r="BP147" i="2"/>
  <c r="BP146" i="2" s="1"/>
  <c r="BL81" i="13"/>
  <c r="BQ274" i="2"/>
  <c r="BM80" i="8"/>
  <c r="BQ147" i="3"/>
  <c r="BO109" i="14"/>
  <c r="BO108" i="14"/>
  <c r="BO101" i="14"/>
  <c r="BR70" i="2"/>
  <c r="BN110" i="14"/>
  <c r="BL82" i="15"/>
  <c r="BL66" i="15" s="1"/>
  <c r="BL58" i="15" s="1"/>
  <c r="BP74" i="1"/>
  <c r="BP73" i="1" s="1"/>
  <c r="BL65" i="15"/>
  <c r="BL57" i="15" s="1"/>
  <c r="BG325" i="9"/>
  <c r="BK140" i="3"/>
  <c r="BS73" i="3"/>
  <c r="BT73" i="3" s="1"/>
  <c r="BO128" i="14"/>
  <c r="BS152" i="2"/>
  <c r="BT152" i="2" s="1"/>
  <c r="BO145" i="13"/>
  <c r="BO143" i="13"/>
  <c r="BS63" i="3" s="1"/>
  <c r="BT63" i="3" s="1"/>
  <c r="BO94" i="14"/>
  <c r="BS69" i="2"/>
  <c r="BT69" i="2" s="1"/>
  <c r="BS217" i="2"/>
  <c r="BO127" i="9"/>
  <c r="BK80" i="16"/>
  <c r="BO91" i="3"/>
  <c r="BG56" i="17"/>
  <c r="BG62" i="10"/>
  <c r="BG56" i="10" s="1"/>
  <c r="BN83" i="9"/>
  <c r="BO74" i="9"/>
  <c r="BN93" i="9"/>
  <c r="BO92" i="9" s="1"/>
  <c r="BK56" i="11"/>
  <c r="BL278" i="9"/>
  <c r="BP128" i="1" s="1"/>
  <c r="BP137" i="3"/>
  <c r="BP117" i="3" s="1"/>
  <c r="BL277" i="9"/>
  <c r="BM274" i="9"/>
  <c r="BH324" i="9"/>
  <c r="BL260" i="2"/>
  <c r="BH326" i="9"/>
  <c r="BL131" i="1" s="1"/>
  <c r="BM145" i="11"/>
  <c r="BQ130" i="2"/>
  <c r="BM143" i="11"/>
  <c r="BL21" i="9"/>
  <c r="BL35" i="9" s="1"/>
  <c r="BL29" i="9"/>
  <c r="BL30" i="9" s="1"/>
  <c r="BT96" i="1"/>
  <c r="BO12" i="11"/>
  <c r="BO13" i="11" s="1"/>
  <c r="BR41" i="2"/>
  <c r="BN14" i="11"/>
  <c r="BO5" i="11"/>
  <c r="BP53" i="3"/>
  <c r="BL16" i="12"/>
  <c r="BM15" i="11"/>
  <c r="BQ131" i="2"/>
  <c r="BM17" i="11"/>
  <c r="BQ65" i="1"/>
  <c r="BM98" i="14"/>
  <c r="BK60" i="16"/>
  <c r="BO89" i="2" s="1"/>
  <c r="BK61" i="16"/>
  <c r="BJ95" i="16"/>
  <c r="BN181" i="2"/>
  <c r="BJ97" i="16"/>
  <c r="BJ94" i="10"/>
  <c r="BJ62" i="16"/>
  <c r="BJ56" i="16" s="1"/>
  <c r="BL18" i="12"/>
  <c r="BP42" i="1"/>
  <c r="BO106" i="1"/>
  <c r="BL32" i="2"/>
  <c r="BJ120" i="3"/>
  <c r="BJ132" i="3"/>
  <c r="BL32" i="12"/>
  <c r="BP45" i="3"/>
  <c r="BO48" i="12"/>
  <c r="BN78" i="15"/>
  <c r="BO76" i="15"/>
  <c r="BO69" i="15"/>
  <c r="BO53" i="15" s="1"/>
  <c r="BO54" i="15" s="1"/>
  <c r="BR79" i="2"/>
  <c r="BO77" i="15"/>
  <c r="BN79" i="1"/>
  <c r="BN71" i="1" s="1"/>
  <c r="BJ146" i="15"/>
  <c r="BO16" i="14"/>
  <c r="BS75" i="3"/>
  <c r="BT75" i="3" s="1"/>
  <c r="BH56" i="12"/>
  <c r="BN154" i="9"/>
  <c r="BM163" i="9"/>
  <c r="BK142" i="14"/>
  <c r="BL133" i="14"/>
  <c r="BO73" i="2"/>
  <c r="BL140" i="14"/>
  <c r="BL140" i="10" s="1"/>
  <c r="BK140" i="10"/>
  <c r="BL133" i="10" s="1"/>
  <c r="BN117" i="11"/>
  <c r="BK31" i="1"/>
  <c r="BR55" i="1"/>
  <c r="BN98" i="13"/>
  <c r="BN33" i="1"/>
  <c r="BN23" i="1"/>
  <c r="BO51" i="3"/>
  <c r="BK128" i="12"/>
  <c r="BM10" i="1"/>
  <c r="BO160" i="9"/>
  <c r="BS250" i="2"/>
  <c r="BO49" i="16"/>
  <c r="BO50" i="16" s="1"/>
  <c r="BO47" i="16"/>
  <c r="BS178" i="2"/>
  <c r="BM61" i="11"/>
  <c r="BM60" i="11"/>
  <c r="BQ35" i="2"/>
  <c r="BN77" i="11"/>
  <c r="BN76" i="11"/>
  <c r="BM78" i="11"/>
  <c r="BN69" i="11"/>
  <c r="BM76" i="10"/>
  <c r="BK65" i="13"/>
  <c r="BK57" i="13" s="1"/>
  <c r="BO54" i="1"/>
  <c r="BO53" i="1" s="1"/>
  <c r="BK82" i="13"/>
  <c r="BK66" i="13" s="1"/>
  <c r="BM31" i="12"/>
  <c r="BQ134" i="2"/>
  <c r="BM33" i="12"/>
  <c r="BM34" i="12" s="1"/>
  <c r="BN258" i="9"/>
  <c r="BR225" i="2"/>
  <c r="BN249" i="9"/>
  <c r="BO257" i="9"/>
  <c r="BN259" i="9"/>
  <c r="BO256" i="9"/>
  <c r="BM262" i="9"/>
  <c r="BQ256" i="2"/>
  <c r="BM260" i="9"/>
  <c r="BM77" i="14"/>
  <c r="BN76" i="14" s="1"/>
  <c r="BH37" i="10"/>
  <c r="BH37" i="13"/>
  <c r="BM113" i="3"/>
  <c r="BM122" i="3"/>
  <c r="BE8" i="1"/>
  <c r="BR137" i="2"/>
  <c r="BN95" i="12"/>
  <c r="BN97" i="12"/>
  <c r="BO115" i="3"/>
  <c r="BQ38" i="3"/>
  <c r="BM112" i="11"/>
  <c r="BM114" i="11"/>
  <c r="BM113" i="11"/>
  <c r="BL126" i="12"/>
  <c r="BP50" i="2"/>
  <c r="BN48" i="16"/>
  <c r="BR89" i="3"/>
  <c r="BN77" i="8"/>
  <c r="BM78" i="8"/>
  <c r="BO138" i="9"/>
  <c r="BL140" i="15"/>
  <c r="BL141" i="15" s="1"/>
  <c r="BL133" i="15"/>
  <c r="BK142" i="15"/>
  <c r="BO84" i="2"/>
  <c r="BO76" i="2" s="1"/>
  <c r="BK240" i="2"/>
  <c r="BK252" i="2"/>
  <c r="BS182" i="2"/>
  <c r="BT182" i="2" s="1"/>
  <c r="BO111" i="16"/>
  <c r="BN97" i="14"/>
  <c r="BN95" i="14"/>
  <c r="BR159" i="2"/>
  <c r="BM13" i="12"/>
  <c r="BJ197" i="9"/>
  <c r="BN133" i="3"/>
  <c r="BN104" i="1"/>
  <c r="BN51" i="9"/>
  <c r="BO42" i="9"/>
  <c r="BO51" i="9" s="1"/>
  <c r="BR248" i="2"/>
  <c r="BR238" i="2" s="1"/>
  <c r="BR13" i="2" s="1"/>
  <c r="BN128" i="9"/>
  <c r="BN130" i="9"/>
  <c r="BR119" i="1" s="1"/>
  <c r="BR109" i="1" s="1"/>
  <c r="BR13" i="1" s="1"/>
  <c r="BK118" i="2"/>
  <c r="BK190" i="2"/>
  <c r="BI58" i="11"/>
  <c r="BG57" i="12"/>
  <c r="BO34" i="1"/>
  <c r="BK65" i="11"/>
  <c r="BK82" i="11"/>
  <c r="BK81" i="10"/>
  <c r="BR64" i="3"/>
  <c r="BN16" i="13"/>
  <c r="BM265" i="9"/>
  <c r="BK34" i="15"/>
  <c r="BO72" i="1"/>
  <c r="BL209" i="2"/>
  <c r="BL201" i="2" s="1"/>
  <c r="BL221" i="2"/>
  <c r="BH322" i="9"/>
  <c r="BO202" i="2"/>
  <c r="BJ144" i="2"/>
  <c r="BJ111" i="2"/>
  <c r="BM96" i="14"/>
  <c r="BQ70" i="3"/>
  <c r="BL85" i="16"/>
  <c r="BL53" i="16" s="1"/>
  <c r="BL92" i="16"/>
  <c r="BK94" i="16"/>
  <c r="BO91" i="2"/>
  <c r="BO25" i="2" s="1"/>
  <c r="BK92" i="10"/>
  <c r="BL85" i="10" s="1"/>
  <c r="BM94" i="11"/>
  <c r="BN92" i="11"/>
  <c r="BQ36" i="2"/>
  <c r="BN85" i="11"/>
  <c r="BI144" i="10"/>
  <c r="BM30" i="3"/>
  <c r="BM78" i="16"/>
  <c r="BQ90" i="2"/>
  <c r="BN69" i="16"/>
  <c r="BN76" i="16"/>
  <c r="BO107" i="1"/>
  <c r="BI30" i="11"/>
  <c r="BJ21" i="11"/>
  <c r="BJ29" i="11"/>
  <c r="BJ29" i="10" s="1"/>
  <c r="BM33" i="2"/>
  <c r="BJ28" i="11"/>
  <c r="BI28" i="10"/>
  <c r="BJ21" i="10" s="1"/>
  <c r="BK54" i="16"/>
  <c r="BO111" i="9"/>
  <c r="BS216" i="2"/>
  <c r="BO110" i="9"/>
  <c r="BO50" i="12"/>
  <c r="BO18" i="14"/>
  <c r="BS62" i="1"/>
  <c r="BL135" i="2"/>
  <c r="BL133" i="2" s="1"/>
  <c r="BL115" i="2"/>
  <c r="BN112" i="16"/>
  <c r="BN113" i="16"/>
  <c r="BR86" i="1" s="1"/>
  <c r="BR93" i="3"/>
  <c r="BN114" i="16"/>
  <c r="BN65" i="2"/>
  <c r="BN29" i="2"/>
  <c r="BP118" i="1"/>
  <c r="BP108" i="1" s="1"/>
  <c r="BL106" i="9"/>
  <c r="BN166" i="2"/>
  <c r="BP35" i="1"/>
  <c r="BL98" i="11"/>
  <c r="BN96" i="13"/>
  <c r="BR59" i="3"/>
  <c r="BO108" i="11"/>
  <c r="BO109" i="11" s="1"/>
  <c r="BO101" i="11"/>
  <c r="BN110" i="11"/>
  <c r="BR37" i="2"/>
  <c r="BM129" i="9"/>
  <c r="BQ128" i="3"/>
  <c r="BQ118" i="3" s="1"/>
  <c r="BQ13" i="3" s="1"/>
  <c r="BT88" i="2"/>
  <c r="BQ236" i="2"/>
  <c r="BJ15" i="1"/>
  <c r="BP125" i="2"/>
  <c r="BL81" i="11"/>
  <c r="BL79" i="11"/>
  <c r="BL62" i="11"/>
  <c r="BL78" i="10"/>
  <c r="BL114" i="14"/>
  <c r="BP71" i="3"/>
  <c r="BL113" i="14"/>
  <c r="BP66" i="1" s="1"/>
  <c r="BL112" i="14"/>
  <c r="BI61" i="12"/>
  <c r="BI60" i="12"/>
  <c r="BI54" i="12"/>
  <c r="BM133" i="12"/>
  <c r="BM140" i="12"/>
  <c r="BP51" i="2"/>
  <c r="BL142" i="12"/>
  <c r="BP158" i="2"/>
  <c r="BP157" i="2" s="1"/>
  <c r="BL79" i="14"/>
  <c r="BL62" i="14"/>
  <c r="BL56" i="14" s="1"/>
  <c r="BL81" i="14"/>
  <c r="BK54" i="2"/>
  <c r="BK22" i="2"/>
  <c r="BH45" i="13"/>
  <c r="BH45" i="10" s="1"/>
  <c r="BP116" i="3"/>
  <c r="BT67" i="3"/>
  <c r="BH125" i="17"/>
  <c r="BH125" i="10" s="1"/>
  <c r="BM77" i="13"/>
  <c r="BM77" i="10" s="1"/>
  <c r="BQ160" i="2"/>
  <c r="BM111" i="14"/>
  <c r="BO130" i="16"/>
  <c r="BS88" i="1"/>
  <c r="BT88" i="1" s="1"/>
  <c r="BJ108" i="12"/>
  <c r="BJ109" i="12" s="1"/>
  <c r="BJ109" i="10" s="1"/>
  <c r="BI110" i="12"/>
  <c r="BJ101" i="12"/>
  <c r="BJ53" i="12" s="1"/>
  <c r="BJ54" i="12" s="1"/>
  <c r="BM48" i="2"/>
  <c r="BM26" i="2" s="1"/>
  <c r="BI108" i="10"/>
  <c r="BJ101" i="10" s="1"/>
  <c r="BO52" i="3"/>
  <c r="BN233" i="2"/>
  <c r="BO125" i="9"/>
  <c r="BO126" i="9" s="1"/>
  <c r="BK82" i="16"/>
  <c r="BO84" i="1"/>
  <c r="BK106" i="3"/>
  <c r="BG128" i="17"/>
  <c r="BG63" i="17"/>
  <c r="BG127" i="10"/>
  <c r="BG128" i="10" s="1"/>
  <c r="BL11" i="1"/>
  <c r="BK43" i="1"/>
  <c r="BK41" i="1" s="1"/>
  <c r="BK25" i="1"/>
  <c r="BO36" i="3"/>
  <c r="BK80" i="11"/>
  <c r="BK63" i="11"/>
  <c r="BK79" i="10"/>
  <c r="BK80" i="10" s="1"/>
  <c r="BJ232" i="2"/>
  <c r="BJ16" i="2"/>
  <c r="BQ257" i="2"/>
  <c r="BQ237" i="2" s="1"/>
  <c r="BM276" i="9"/>
  <c r="BO78" i="3"/>
  <c r="BK32" i="15"/>
  <c r="BN54" i="15"/>
  <c r="BP127" i="1"/>
  <c r="BJ23" i="3"/>
  <c r="BI321" i="9"/>
  <c r="BN141" i="11"/>
  <c r="BO243" i="2"/>
  <c r="BK32" i="9"/>
  <c r="BK34" i="9"/>
  <c r="BO114" i="1" s="1"/>
  <c r="BL125" i="12"/>
  <c r="BM117" i="12" s="1"/>
  <c r="BL30" i="13" l="1"/>
  <c r="BM21" i="13"/>
  <c r="BL29" i="13"/>
  <c r="BM28" i="13" s="1"/>
  <c r="BJ62" i="9"/>
  <c r="BN213" i="2"/>
  <c r="BN211" i="2" s="1"/>
  <c r="BK31" i="13"/>
  <c r="BK32" i="13" s="1"/>
  <c r="BK33" i="13"/>
  <c r="BK34" i="13" s="1"/>
  <c r="BO83" i="9"/>
  <c r="BS47" i="2"/>
  <c r="BT47" i="2" s="1"/>
  <c r="BJ64" i="9"/>
  <c r="BJ65" i="9" s="1"/>
  <c r="BJ145" i="9"/>
  <c r="BN129" i="3"/>
  <c r="BO126" i="15"/>
  <c r="BS83" i="2"/>
  <c r="BT83" i="2" s="1"/>
  <c r="BK60" i="9"/>
  <c r="BK54" i="9"/>
  <c r="BK61" i="9"/>
  <c r="BM80" i="12"/>
  <c r="BQ47" i="3"/>
  <c r="BL143" i="9"/>
  <c r="BP218" i="2"/>
  <c r="BP208" i="2" s="1"/>
  <c r="BM133" i="9"/>
  <c r="BQ84" i="3"/>
  <c r="BM128" i="15"/>
  <c r="BQ82" i="1"/>
  <c r="BM18" i="16"/>
  <c r="BO139" i="3"/>
  <c r="BK309" i="9"/>
  <c r="BK228" i="9"/>
  <c r="BK229" i="9" s="1"/>
  <c r="BN244" i="2"/>
  <c r="BN242" i="2" s="1"/>
  <c r="BJ56" i="9"/>
  <c r="BM46" i="8"/>
  <c r="BN44" i="8"/>
  <c r="BM47" i="8"/>
  <c r="BN37" i="8"/>
  <c r="BN51" i="8" s="1"/>
  <c r="BO249" i="2"/>
  <c r="BO239" i="2" s="1"/>
  <c r="BO234" i="2" s="1"/>
  <c r="BK63" i="9"/>
  <c r="BK144" i="9"/>
  <c r="BK146" i="9"/>
  <c r="BQ78" i="1"/>
  <c r="BM130" i="15"/>
  <c r="BQ97" i="3"/>
  <c r="BM16" i="16"/>
  <c r="BO93" i="12"/>
  <c r="BN78" i="12"/>
  <c r="BO76" i="12"/>
  <c r="BR46" i="2"/>
  <c r="BO69" i="12"/>
  <c r="BL21" i="13"/>
  <c r="BJ221" i="9"/>
  <c r="BJ222" i="9"/>
  <c r="BJ226" i="9"/>
  <c r="BN223" i="2"/>
  <c r="BN203" i="2" s="1"/>
  <c r="BK223" i="9"/>
  <c r="BN127" i="15"/>
  <c r="BN129" i="15"/>
  <c r="BR173" i="2"/>
  <c r="BM12" i="15"/>
  <c r="BP85" i="2"/>
  <c r="BM5" i="15"/>
  <c r="BL14" i="15"/>
  <c r="BM13" i="15"/>
  <c r="BN14" i="16"/>
  <c r="BR96" i="2"/>
  <c r="BO12" i="16"/>
  <c r="BO13" i="16"/>
  <c r="BQ44" i="1"/>
  <c r="BM82" i="12"/>
  <c r="BL53" i="9"/>
  <c r="BL147" i="9"/>
  <c r="BL67" i="9" s="1"/>
  <c r="BL59" i="9"/>
  <c r="BL311" i="9"/>
  <c r="BL231" i="9" s="1"/>
  <c r="BL217" i="9"/>
  <c r="BO128" i="1"/>
  <c r="BK230" i="9"/>
  <c r="BK225" i="9"/>
  <c r="BK224" i="9"/>
  <c r="BD272" i="2"/>
  <c r="BB32" i="8"/>
  <c r="BB34" i="8"/>
  <c r="BD136" i="1" s="1"/>
  <c r="BM297" i="9"/>
  <c r="BM311" i="9" s="1"/>
  <c r="BQ228" i="2"/>
  <c r="BM307" i="9"/>
  <c r="BN304" i="9"/>
  <c r="BN305" i="9" s="1"/>
  <c r="BM306" i="9"/>
  <c r="BM217" i="9"/>
  <c r="BM231" i="9"/>
  <c r="BN120" i="1"/>
  <c r="BJ66" i="9"/>
  <c r="BO134" i="3"/>
  <c r="BJ220" i="9"/>
  <c r="BC28" i="8"/>
  <c r="BC35" i="8"/>
  <c r="BC29" i="8"/>
  <c r="BO86" i="3"/>
  <c r="BK16" i="15"/>
  <c r="BL141" i="9"/>
  <c r="BM140" i="9" s="1"/>
  <c r="BP130" i="2"/>
  <c r="BL145" i="11"/>
  <c r="BL143" i="11"/>
  <c r="BP41" i="3" s="1"/>
  <c r="BP259" i="2"/>
  <c r="BL308" i="9"/>
  <c r="BL310" i="9"/>
  <c r="BL227" i="9"/>
  <c r="BK21" i="2"/>
  <c r="BH5" i="17"/>
  <c r="BK188" i="2"/>
  <c r="BG15" i="17"/>
  <c r="BK197" i="2"/>
  <c r="BG17" i="17"/>
  <c r="BG14" i="10"/>
  <c r="BF16" i="10"/>
  <c r="BJ31" i="3"/>
  <c r="BJ17" i="3" s="1"/>
  <c r="BH5" i="10"/>
  <c r="BH12" i="17"/>
  <c r="BG65" i="10"/>
  <c r="BG57" i="10" s="1"/>
  <c r="BR68" i="2"/>
  <c r="BN78" i="14"/>
  <c r="BO95" i="9"/>
  <c r="BS215" i="2"/>
  <c r="BM225" i="9"/>
  <c r="BM224" i="9"/>
  <c r="BM218" i="9"/>
  <c r="BO104" i="1"/>
  <c r="BM277" i="9"/>
  <c r="BQ137" i="3"/>
  <c r="BQ117" i="3" s="1"/>
  <c r="BM278" i="9"/>
  <c r="BQ128" i="1" s="1"/>
  <c r="BO35" i="3"/>
  <c r="BO24" i="3"/>
  <c r="BK101" i="12"/>
  <c r="BK53" i="12" s="1"/>
  <c r="BJ110" i="12"/>
  <c r="BK108" i="12"/>
  <c r="BK109" i="12" s="1"/>
  <c r="BK109" i="10" s="1"/>
  <c r="BN48" i="2"/>
  <c r="BN26" i="2" s="1"/>
  <c r="BJ108" i="10"/>
  <c r="BK101" i="10" s="1"/>
  <c r="BM113" i="14"/>
  <c r="BQ66" i="1" s="1"/>
  <c r="BM114" i="14"/>
  <c r="BM112" i="14"/>
  <c r="BQ71" i="3"/>
  <c r="BP64" i="1"/>
  <c r="BP63" i="1" s="1"/>
  <c r="BL82" i="14"/>
  <c r="BL66" i="14" s="1"/>
  <c r="BL65" i="14"/>
  <c r="BL57" i="14" s="1"/>
  <c r="BQ51" i="2"/>
  <c r="BM142" i="12"/>
  <c r="BL56" i="11"/>
  <c r="BS37" i="2"/>
  <c r="BO110" i="11"/>
  <c r="BM32" i="2"/>
  <c r="BQ126" i="2"/>
  <c r="BM97" i="11"/>
  <c r="BM95" i="11"/>
  <c r="BL94" i="16"/>
  <c r="BP91" i="2"/>
  <c r="BP25" i="2" s="1"/>
  <c r="BL92" i="10"/>
  <c r="BK57" i="11"/>
  <c r="BN98" i="14"/>
  <c r="BR65" i="1"/>
  <c r="BK232" i="2"/>
  <c r="BK16" i="2"/>
  <c r="BN96" i="12"/>
  <c r="BR48" i="3"/>
  <c r="BM261" i="9"/>
  <c r="BQ136" i="3"/>
  <c r="BN262" i="9"/>
  <c r="BN260" i="9"/>
  <c r="BR256" i="2"/>
  <c r="BM79" i="11"/>
  <c r="BM81" i="11"/>
  <c r="BM62" i="11"/>
  <c r="BQ125" i="2"/>
  <c r="BQ34" i="2"/>
  <c r="BT178" i="2"/>
  <c r="BS130" i="3"/>
  <c r="BO161" i="9"/>
  <c r="BO162" i="9"/>
  <c r="BS121" i="1" s="1"/>
  <c r="BP73" i="2"/>
  <c r="BP65" i="2" s="1"/>
  <c r="BL142" i="14"/>
  <c r="BO163" i="2"/>
  <c r="BK145" i="14"/>
  <c r="BK143" i="14"/>
  <c r="BK142" i="10"/>
  <c r="BO78" i="15"/>
  <c r="BS79" i="2"/>
  <c r="BT79" i="2" s="1"/>
  <c r="BJ98" i="16"/>
  <c r="BN85" i="1"/>
  <c r="BJ97" i="10"/>
  <c r="BJ65" i="16"/>
  <c r="BJ57" i="16" s="1"/>
  <c r="BQ39" i="1"/>
  <c r="BM146" i="11"/>
  <c r="BS248" i="2"/>
  <c r="BO128" i="9"/>
  <c r="BO130" i="9"/>
  <c r="BS119" i="1" s="1"/>
  <c r="BS59" i="1"/>
  <c r="BT59" i="1" s="1"/>
  <c r="BO146" i="13"/>
  <c r="BM82" i="8"/>
  <c r="BQ138" i="1" s="1"/>
  <c r="BM81" i="8"/>
  <c r="BL80" i="13"/>
  <c r="BP58" i="3"/>
  <c r="BP57" i="3" s="1"/>
  <c r="BL63" i="13"/>
  <c r="BL64" i="13" s="1"/>
  <c r="BN96" i="9"/>
  <c r="BR246" i="2"/>
  <c r="BR236" i="2" s="1"/>
  <c r="BR205" i="2"/>
  <c r="BN33" i="12"/>
  <c r="BN34" i="12" s="1"/>
  <c r="BR134" i="2"/>
  <c r="BN31" i="12"/>
  <c r="BM106" i="9"/>
  <c r="BQ118" i="1"/>
  <c r="BQ108" i="1" s="1"/>
  <c r="BQ80" i="3"/>
  <c r="BQ79" i="3" s="1"/>
  <c r="BM80" i="15"/>
  <c r="BM63" i="15"/>
  <c r="BM64" i="15" s="1"/>
  <c r="BL122" i="2"/>
  <c r="BN275" i="9"/>
  <c r="BR226" i="2"/>
  <c r="BR206" i="2" s="1"/>
  <c r="BK28" i="1"/>
  <c r="BK22" i="1" s="1"/>
  <c r="BK93" i="1"/>
  <c r="BN76" i="13"/>
  <c r="BN76" i="10" s="1"/>
  <c r="BN69" i="13"/>
  <c r="BN53" i="13" s="1"/>
  <c r="BN77" i="13"/>
  <c r="BM78" i="13"/>
  <c r="BM78" i="10" s="1"/>
  <c r="BQ57" i="2"/>
  <c r="BN12" i="12"/>
  <c r="BQ116" i="1"/>
  <c r="BN80" i="9"/>
  <c r="BR245" i="2"/>
  <c r="BR235" i="2" s="1"/>
  <c r="BN82" i="9"/>
  <c r="BN126" i="11"/>
  <c r="BR39" i="2"/>
  <c r="BP115" i="3"/>
  <c r="BP78" i="3"/>
  <c r="BL32" i="15"/>
  <c r="BR127" i="3"/>
  <c r="BN114" i="9"/>
  <c r="BN113" i="9"/>
  <c r="BP91" i="3"/>
  <c r="BL80" i="16"/>
  <c r="BM192" i="9"/>
  <c r="BM185" i="9"/>
  <c r="BM199" i="9" s="1"/>
  <c r="BO123" i="3"/>
  <c r="BK33" i="9"/>
  <c r="BK29" i="3"/>
  <c r="BK101" i="3"/>
  <c r="BP141" i="2"/>
  <c r="BL145" i="12"/>
  <c r="BL143" i="12"/>
  <c r="BL142" i="10"/>
  <c r="BP36" i="3"/>
  <c r="BL80" i="11"/>
  <c r="BL63" i="11"/>
  <c r="BL79" i="10"/>
  <c r="BL80" i="10" s="1"/>
  <c r="BL12" i="2"/>
  <c r="BL93" i="16"/>
  <c r="BL93" i="10" s="1"/>
  <c r="BO33" i="1"/>
  <c r="BO23" i="1"/>
  <c r="BK15" i="2"/>
  <c r="BK9" i="2" s="1"/>
  <c r="BK112" i="2"/>
  <c r="BO114" i="16"/>
  <c r="BO112" i="16"/>
  <c r="BS93" i="3"/>
  <c r="BT93" i="3" s="1"/>
  <c r="BO113" i="16"/>
  <c r="BS86" i="1" s="1"/>
  <c r="BT86" i="1" s="1"/>
  <c r="BM141" i="15"/>
  <c r="BP84" i="2"/>
  <c r="BP76" i="2" s="1"/>
  <c r="BM140" i="15"/>
  <c r="BL142" i="15"/>
  <c r="BM133" i="15"/>
  <c r="BM124" i="12"/>
  <c r="BR35" i="2"/>
  <c r="BO76" i="11"/>
  <c r="BN78" i="11"/>
  <c r="BO69" i="11"/>
  <c r="BS89" i="3"/>
  <c r="BO48" i="16"/>
  <c r="BO65" i="2"/>
  <c r="BO29" i="2"/>
  <c r="BN79" i="15"/>
  <c r="BR169" i="2"/>
  <c r="BR168" i="2" s="1"/>
  <c r="BN81" i="15"/>
  <c r="BN62" i="15"/>
  <c r="BN56" i="15" s="1"/>
  <c r="BN114" i="2"/>
  <c r="BN179" i="2"/>
  <c r="BN177" i="2" s="1"/>
  <c r="BO87" i="2"/>
  <c r="BM18" i="11"/>
  <c r="BL111" i="1"/>
  <c r="BL123" i="1"/>
  <c r="BO95" i="14"/>
  <c r="BS159" i="2"/>
  <c r="BT159" i="2" s="1"/>
  <c r="BO97" i="14"/>
  <c r="BK120" i="3"/>
  <c r="BK132" i="3"/>
  <c r="BS70" i="2"/>
  <c r="BT70" i="2" s="1"/>
  <c r="BO110" i="14"/>
  <c r="BO85" i="9"/>
  <c r="BO95" i="13"/>
  <c r="BO97" i="13"/>
  <c r="BS148" i="2"/>
  <c r="BT148" i="2" s="1"/>
  <c r="BO95" i="12"/>
  <c r="BS137" i="2"/>
  <c r="BT137" i="2" s="1"/>
  <c r="BO97" i="12"/>
  <c r="BH46" i="13"/>
  <c r="BI37" i="13"/>
  <c r="BI44" i="13"/>
  <c r="BI45" i="13" s="1"/>
  <c r="BI45" i="10" s="1"/>
  <c r="BL55" i="2"/>
  <c r="BH44" i="10"/>
  <c r="BI37" i="10" s="1"/>
  <c r="BP106" i="1"/>
  <c r="BM31" i="15"/>
  <c r="BQ167" i="2"/>
  <c r="BM33" i="15"/>
  <c r="BO133" i="11"/>
  <c r="BR40" i="2"/>
  <c r="BN142" i="11"/>
  <c r="BO140" i="11"/>
  <c r="BO141" i="11" s="1"/>
  <c r="BN113" i="3"/>
  <c r="BO16" i="13"/>
  <c r="BS64" i="3"/>
  <c r="BT64" i="3" s="1"/>
  <c r="BM17" i="12"/>
  <c r="BM15" i="12"/>
  <c r="BQ142" i="2"/>
  <c r="BK144" i="2"/>
  <c r="BK111" i="2"/>
  <c r="BN77" i="14"/>
  <c r="BO76" i="14" s="1"/>
  <c r="BN74" i="3"/>
  <c r="BN66" i="3" s="1"/>
  <c r="BJ143" i="10"/>
  <c r="BL46" i="1"/>
  <c r="BH65" i="12"/>
  <c r="BH113" i="10"/>
  <c r="BH129" i="17"/>
  <c r="BH127" i="17"/>
  <c r="BL195" i="2"/>
  <c r="BH62" i="17"/>
  <c r="BH126" i="10"/>
  <c r="BL196" i="9"/>
  <c r="BP253" i="2"/>
  <c r="BL198" i="9"/>
  <c r="BP124" i="1" s="1"/>
  <c r="BL194" i="9"/>
  <c r="BM21" i="9"/>
  <c r="BM35" i="9" s="1"/>
  <c r="BK12" i="1"/>
  <c r="BJ60" i="12"/>
  <c r="BJ61" i="12"/>
  <c r="BK54" i="12"/>
  <c r="BL80" i="14"/>
  <c r="BP69" i="3"/>
  <c r="BP68" i="3" s="1"/>
  <c r="BL63" i="14"/>
  <c r="BL64" i="14" s="1"/>
  <c r="BM141" i="12"/>
  <c r="BP34" i="1"/>
  <c r="BL82" i="11"/>
  <c r="BL65" i="11"/>
  <c r="BL81" i="10"/>
  <c r="BR127" i="2"/>
  <c r="BN111" i="11"/>
  <c r="BT216" i="2"/>
  <c r="BM79" i="16"/>
  <c r="BM81" i="16"/>
  <c r="BQ180" i="2"/>
  <c r="BN94" i="11"/>
  <c r="BR36" i="2"/>
  <c r="BL61" i="16"/>
  <c r="BL60" i="16"/>
  <c r="BP89" i="2" s="1"/>
  <c r="BP87" i="2" s="1"/>
  <c r="BE7" i="1"/>
  <c r="BF8" i="1"/>
  <c r="BF7" i="1" s="1"/>
  <c r="BQ127" i="1"/>
  <c r="BN263" i="9"/>
  <c r="BQ45" i="3"/>
  <c r="BM32" i="12"/>
  <c r="BN69" i="10"/>
  <c r="BN10" i="1"/>
  <c r="BL141" i="14"/>
  <c r="BL141" i="10" s="1"/>
  <c r="BM133" i="10" s="1"/>
  <c r="BO154" i="9"/>
  <c r="BO163" i="9" s="1"/>
  <c r="BN163" i="9"/>
  <c r="BJ112" i="3"/>
  <c r="BJ16" i="3"/>
  <c r="BJ96" i="16"/>
  <c r="BN92" i="3"/>
  <c r="BJ95" i="10"/>
  <c r="BJ96" i="10" s="1"/>
  <c r="BJ63" i="16"/>
  <c r="BJ64" i="16" s="1"/>
  <c r="BS41" i="2"/>
  <c r="BO14" i="11"/>
  <c r="BQ41" i="3"/>
  <c r="BL240" i="2"/>
  <c r="BL252" i="2"/>
  <c r="BS207" i="2"/>
  <c r="BT207" i="2" s="1"/>
  <c r="BT217" i="2"/>
  <c r="BR160" i="2"/>
  <c r="BN111" i="14"/>
  <c r="BP54" i="1"/>
  <c r="BP53" i="1" s="1"/>
  <c r="BL82" i="13"/>
  <c r="BL66" i="13" s="1"/>
  <c r="BL65" i="13"/>
  <c r="BL57" i="13" s="1"/>
  <c r="BN54" i="13"/>
  <c r="BM60" i="13"/>
  <c r="BQ56" i="2" s="1"/>
  <c r="BM61" i="13"/>
  <c r="BM54" i="13"/>
  <c r="BN94" i="9"/>
  <c r="BN10" i="3"/>
  <c r="BJ58" i="11"/>
  <c r="BQ40" i="3"/>
  <c r="BM128" i="11"/>
  <c r="BH34" i="11"/>
  <c r="BH34" i="10" s="1"/>
  <c r="BH33" i="10"/>
  <c r="BL32" i="1"/>
  <c r="BF48" i="10"/>
  <c r="BJ22" i="3"/>
  <c r="BJ313" i="9"/>
  <c r="BJ327" i="9" s="1"/>
  <c r="BJ320" i="9"/>
  <c r="BJ321" i="9" s="1"/>
  <c r="BI322" i="9"/>
  <c r="BM229" i="2"/>
  <c r="BI323" i="9"/>
  <c r="BK103" i="1"/>
  <c r="BK16" i="1"/>
  <c r="BO18" i="13"/>
  <c r="BN5" i="12"/>
  <c r="BG48" i="13"/>
  <c r="BK56" i="3"/>
  <c r="BK55" i="3" s="1"/>
  <c r="BG47" i="10"/>
  <c r="BN69" i="14"/>
  <c r="BN53" i="14" s="1"/>
  <c r="BM62" i="14"/>
  <c r="BM56" i="14" s="1"/>
  <c r="BM81" i="14"/>
  <c r="BM79" i="14"/>
  <c r="BQ158" i="2"/>
  <c r="BQ157" i="2" s="1"/>
  <c r="BJ9" i="1"/>
  <c r="BN69" i="1"/>
  <c r="BN29" i="1" s="1"/>
  <c r="BJ146" i="14"/>
  <c r="BJ146" i="10" s="1"/>
  <c r="BJ145" i="10"/>
  <c r="BL46" i="3"/>
  <c r="BL44" i="3" s="1"/>
  <c r="BL26" i="3"/>
  <c r="BI117" i="10"/>
  <c r="BI53" i="10" s="1"/>
  <c r="BI117" i="17"/>
  <c r="BI53" i="17" s="1"/>
  <c r="BJ51" i="1"/>
  <c r="BJ21" i="1"/>
  <c r="BN125" i="11"/>
  <c r="BO124" i="11" s="1"/>
  <c r="BP202" i="2"/>
  <c r="BM28" i="9"/>
  <c r="BM29" i="9" s="1"/>
  <c r="BO233" i="2"/>
  <c r="BK64" i="11"/>
  <c r="BP107" i="1"/>
  <c r="BG64" i="17"/>
  <c r="BG63" i="10"/>
  <c r="BG64" i="10" s="1"/>
  <c r="BM138" i="2"/>
  <c r="BI111" i="12"/>
  <c r="BI62" i="12"/>
  <c r="BI110" i="10"/>
  <c r="BM45" i="2"/>
  <c r="BM43" i="2" s="1"/>
  <c r="BP124" i="2"/>
  <c r="BP113" i="2"/>
  <c r="BT62" i="1"/>
  <c r="BO112" i="9"/>
  <c r="BS247" i="2"/>
  <c r="BN33" i="2"/>
  <c r="BJ30" i="11"/>
  <c r="BK29" i="11"/>
  <c r="BK29" i="10" s="1"/>
  <c r="BK28" i="11"/>
  <c r="BK21" i="11"/>
  <c r="BJ28" i="10"/>
  <c r="BK21" i="10" s="1"/>
  <c r="BM123" i="2"/>
  <c r="BI31" i="11"/>
  <c r="BI33" i="11"/>
  <c r="BI30" i="10"/>
  <c r="BR90" i="2"/>
  <c r="BN78" i="16"/>
  <c r="BN77" i="16"/>
  <c r="BN77" i="10" s="1"/>
  <c r="BN93" i="11"/>
  <c r="BO92" i="11" s="1"/>
  <c r="BO181" i="2"/>
  <c r="BK97" i="16"/>
  <c r="BK95" i="16"/>
  <c r="BK94" i="10"/>
  <c r="BK62" i="16"/>
  <c r="BK56" i="16" s="1"/>
  <c r="BJ110" i="2"/>
  <c r="BK66" i="11"/>
  <c r="BK82" i="10"/>
  <c r="BN129" i="9"/>
  <c r="BR128" i="3"/>
  <c r="BR118" i="3" s="1"/>
  <c r="BR13" i="3" s="1"/>
  <c r="BR70" i="3"/>
  <c r="BN96" i="14"/>
  <c r="BO174" i="2"/>
  <c r="BO166" i="2" s="1"/>
  <c r="BK145" i="15"/>
  <c r="BK143" i="15"/>
  <c r="BO85" i="3" s="1"/>
  <c r="BO77" i="3" s="1"/>
  <c r="BP140" i="2"/>
  <c r="BL127" i="12"/>
  <c r="BL129" i="12"/>
  <c r="BQ36" i="1"/>
  <c r="BN98" i="12"/>
  <c r="BR45" i="1"/>
  <c r="BO259" i="9"/>
  <c r="BS225" i="2"/>
  <c r="BT225" i="2" s="1"/>
  <c r="BO249" i="9"/>
  <c r="BO258" i="9"/>
  <c r="BK58" i="13"/>
  <c r="BN53" i="11"/>
  <c r="BQ24" i="2"/>
  <c r="BT250" i="2"/>
  <c r="BO61" i="15"/>
  <c r="BO60" i="15"/>
  <c r="BS78" i="2" s="1"/>
  <c r="BT78" i="2" s="1"/>
  <c r="BL54" i="16"/>
  <c r="BQ42" i="3"/>
  <c r="BM16" i="11"/>
  <c r="BN15" i="11"/>
  <c r="BN17" i="11"/>
  <c r="BR131" i="2"/>
  <c r="BL140" i="3"/>
  <c r="BH325" i="9"/>
  <c r="BO93" i="9"/>
  <c r="BO94" i="9" s="1"/>
  <c r="BE8" i="3"/>
  <c r="BO30" i="12"/>
  <c r="BS44" i="2"/>
  <c r="BL100" i="2"/>
  <c r="BH60" i="10"/>
  <c r="BQ38" i="1"/>
  <c r="BM130" i="11"/>
  <c r="BM82" i="15"/>
  <c r="BM66" i="15" s="1"/>
  <c r="BQ74" i="1"/>
  <c r="BM65" i="15"/>
  <c r="BM57" i="15" s="1"/>
  <c r="BN30" i="15"/>
  <c r="BO21" i="15"/>
  <c r="BO28" i="15"/>
  <c r="BO29" i="15"/>
  <c r="BR77" i="2"/>
  <c r="BH32" i="11"/>
  <c r="BL34" i="3"/>
  <c r="BH31" i="10"/>
  <c r="BJ55" i="3"/>
  <c r="BO10" i="2"/>
  <c r="BG130" i="10"/>
  <c r="BG66" i="17"/>
  <c r="BR269" i="2"/>
  <c r="BO76" i="8"/>
  <c r="BN78" i="8"/>
  <c r="BO69" i="8"/>
  <c r="BO83" i="8" s="1"/>
  <c r="BN79" i="8"/>
  <c r="BN13" i="12"/>
  <c r="BE7" i="2"/>
  <c r="BF8" i="2"/>
  <c r="BF7" i="2" s="1"/>
  <c r="BO113" i="15"/>
  <c r="BS76" i="1" s="1"/>
  <c r="BT76" i="1" s="1"/>
  <c r="BS82" i="3"/>
  <c r="BT82" i="3" s="1"/>
  <c r="BO114" i="15"/>
  <c r="BO112" i="15"/>
  <c r="BG50" i="13"/>
  <c r="BG50" i="10" s="1"/>
  <c r="BK52" i="1"/>
  <c r="BG49" i="10"/>
  <c r="BQ125" i="3"/>
  <c r="BM81" i="9"/>
  <c r="BO79" i="9"/>
  <c r="BO78" i="9"/>
  <c r="BS214" i="2"/>
  <c r="BQ116" i="3"/>
  <c r="BN119" i="2"/>
  <c r="BN155" i="2"/>
  <c r="BH64" i="12"/>
  <c r="BH66" i="12"/>
  <c r="BH114" i="10"/>
  <c r="BL34" i="15"/>
  <c r="BI124" i="17"/>
  <c r="BI125" i="17" s="1"/>
  <c r="BI125" i="10" s="1"/>
  <c r="BP84" i="1"/>
  <c r="BL82" i="16"/>
  <c r="BO133" i="3"/>
  <c r="BK197" i="9"/>
  <c r="BL32" i="9"/>
  <c r="BP243" i="2"/>
  <c r="BL34" i="9"/>
  <c r="BP114" i="1" s="1"/>
  <c r="BN273" i="9"/>
  <c r="BO272" i="9" s="1"/>
  <c r="BM30" i="13" l="1"/>
  <c r="BM143" i="9"/>
  <c r="BQ218" i="2"/>
  <c r="BQ208" i="2" s="1"/>
  <c r="BN231" i="9"/>
  <c r="BP254" i="2"/>
  <c r="BD21" i="8"/>
  <c r="BE267" i="2"/>
  <c r="BC30" i="8"/>
  <c r="BC31" i="8"/>
  <c r="BN110" i="1"/>
  <c r="BN105" i="1" s="1"/>
  <c r="BN115" i="1"/>
  <c r="BN113" i="1" s="1"/>
  <c r="BD271" i="2"/>
  <c r="BO125" i="1"/>
  <c r="BO108" i="1"/>
  <c r="BM14" i="15"/>
  <c r="BQ85" i="2"/>
  <c r="BN5" i="15"/>
  <c r="BN12" i="15"/>
  <c r="BN13" i="15" s="1"/>
  <c r="BO5" i="15" s="1"/>
  <c r="BO77" i="12"/>
  <c r="BO78" i="12"/>
  <c r="BS46" i="2"/>
  <c r="BT46" i="2" s="1"/>
  <c r="BO129" i="3"/>
  <c r="BK64" i="9"/>
  <c r="BK65" i="9" s="1"/>
  <c r="BK145" i="9"/>
  <c r="BM29" i="13"/>
  <c r="BN28" i="13" s="1"/>
  <c r="BR228" i="2"/>
  <c r="BN307" i="9"/>
  <c r="BN227" i="9" s="1"/>
  <c r="BR254" i="2" s="1"/>
  <c r="BN306" i="9"/>
  <c r="BO304" i="9"/>
  <c r="BN297" i="9"/>
  <c r="BN311" i="9" s="1"/>
  <c r="BN130" i="15"/>
  <c r="BR78" i="1"/>
  <c r="BN47" i="8"/>
  <c r="BO37" i="8"/>
  <c r="BO51" i="8" s="1"/>
  <c r="BM147" i="9"/>
  <c r="BM67" i="9" s="1"/>
  <c r="BM53" i="9"/>
  <c r="BM59" i="9"/>
  <c r="BO76" i="16"/>
  <c r="BQ73" i="1"/>
  <c r="BP130" i="1"/>
  <c r="BP125" i="1" s="1"/>
  <c r="BL230" i="9"/>
  <c r="BP39" i="1"/>
  <c r="BL146" i="11"/>
  <c r="BK226" i="9"/>
  <c r="BO223" i="2"/>
  <c r="BK220" i="9"/>
  <c r="BL225" i="9"/>
  <c r="BL218" i="9"/>
  <c r="BL223" i="9" s="1"/>
  <c r="BL224" i="9"/>
  <c r="BL61" i="9"/>
  <c r="BL60" i="9"/>
  <c r="BM54" i="9"/>
  <c r="BO14" i="16"/>
  <c r="BS96" i="2"/>
  <c r="BT96" i="2" s="1"/>
  <c r="BL17" i="15"/>
  <c r="BP175" i="2"/>
  <c r="BL15" i="15"/>
  <c r="BN81" i="12"/>
  <c r="BR136" i="2"/>
  <c r="BN79" i="12"/>
  <c r="BO244" i="2"/>
  <c r="BO242" i="2" s="1"/>
  <c r="BK56" i="9"/>
  <c r="BM48" i="8"/>
  <c r="BM49" i="8" s="1"/>
  <c r="BM50" i="8"/>
  <c r="BL146" i="9"/>
  <c r="BL144" i="9"/>
  <c r="BP249" i="2"/>
  <c r="BP239" i="2" s="1"/>
  <c r="BP234" i="2" s="1"/>
  <c r="BL63" i="9"/>
  <c r="BL54" i="9"/>
  <c r="BO127" i="15"/>
  <c r="BO129" i="15"/>
  <c r="BS173" i="2"/>
  <c r="BT173" i="2" s="1"/>
  <c r="BO69" i="16"/>
  <c r="BL309" i="9"/>
  <c r="BP139" i="3"/>
  <c r="BP134" i="3" s="1"/>
  <c r="BL228" i="9"/>
  <c r="BL229" i="9" s="1"/>
  <c r="BD135" i="1"/>
  <c r="BN119" i="3"/>
  <c r="BN124" i="3"/>
  <c r="BP29" i="2"/>
  <c r="BL58" i="13"/>
  <c r="BM141" i="9"/>
  <c r="BN133" i="9" s="1"/>
  <c r="BJ58" i="9"/>
  <c r="BJ57" i="9"/>
  <c r="BM310" i="9"/>
  <c r="BQ259" i="2"/>
  <c r="BM308" i="9"/>
  <c r="BM227" i="9"/>
  <c r="BB33" i="8"/>
  <c r="BD145" i="3"/>
  <c r="BK221" i="9"/>
  <c r="BK222" i="9"/>
  <c r="BR186" i="2"/>
  <c r="BN15" i="16"/>
  <c r="BN17" i="16"/>
  <c r="BN128" i="15"/>
  <c r="BR84" i="3"/>
  <c r="BO120" i="1"/>
  <c r="BK66" i="9"/>
  <c r="BN45" i="8"/>
  <c r="BN46" i="8" s="1"/>
  <c r="BL142" i="9"/>
  <c r="BK62" i="9"/>
  <c r="BO213" i="2"/>
  <c r="BL33" i="13"/>
  <c r="BL34" i="13" s="1"/>
  <c r="BL31" i="13"/>
  <c r="BL32" i="13" s="1"/>
  <c r="BK120" i="2"/>
  <c r="BK17" i="2" s="1"/>
  <c r="BG16" i="17"/>
  <c r="BK108" i="3"/>
  <c r="BG15" i="10"/>
  <c r="BH13" i="17"/>
  <c r="BH13" i="10" s="1"/>
  <c r="BL107" i="2"/>
  <c r="BL30" i="2" s="1"/>
  <c r="BH14" i="17"/>
  <c r="BH12" i="10"/>
  <c r="BI5" i="10" s="1"/>
  <c r="BK99" i="3"/>
  <c r="BG18" i="17"/>
  <c r="BG18" i="10" s="1"/>
  <c r="BK92" i="1"/>
  <c r="BK91" i="1" s="1"/>
  <c r="BG17" i="10"/>
  <c r="BO94" i="11"/>
  <c r="BS36" i="2"/>
  <c r="BO126" i="11"/>
  <c r="BS39" i="2"/>
  <c r="BS226" i="2"/>
  <c r="BO275" i="9"/>
  <c r="BO78" i="14"/>
  <c r="BS68" i="2"/>
  <c r="BT68" i="2" s="1"/>
  <c r="BP233" i="2"/>
  <c r="BO80" i="9"/>
  <c r="BS245" i="2"/>
  <c r="BO82" i="9"/>
  <c r="BS134" i="2"/>
  <c r="BO31" i="12"/>
  <c r="BO33" i="12"/>
  <c r="BO34" i="12" s="1"/>
  <c r="BH8" i="3"/>
  <c r="BN61" i="11"/>
  <c r="BN60" i="11"/>
  <c r="BN54" i="11"/>
  <c r="BO263" i="9"/>
  <c r="BL130" i="12"/>
  <c r="BP48" i="1"/>
  <c r="BO79" i="1"/>
  <c r="BK146" i="15"/>
  <c r="BK58" i="11"/>
  <c r="BO114" i="2"/>
  <c r="BO179" i="2"/>
  <c r="BO177" i="2" s="1"/>
  <c r="BN79" i="16"/>
  <c r="BR180" i="2"/>
  <c r="BN81" i="16"/>
  <c r="BN123" i="2"/>
  <c r="BJ33" i="11"/>
  <c r="BJ31" i="11"/>
  <c r="BJ30" i="10"/>
  <c r="BP10" i="2"/>
  <c r="BI113" i="12"/>
  <c r="BI112" i="12"/>
  <c r="BM49" i="3"/>
  <c r="BI114" i="12"/>
  <c r="BI63" i="12"/>
  <c r="BI111" i="10"/>
  <c r="BI112" i="10" s="1"/>
  <c r="BI61" i="17"/>
  <c r="BI61" i="10" s="1"/>
  <c r="BI60" i="17"/>
  <c r="BI54" i="17"/>
  <c r="BN60" i="14"/>
  <c r="BR67" i="2" s="1"/>
  <c r="BN61" i="14"/>
  <c r="BN54" i="14"/>
  <c r="BK320" i="9"/>
  <c r="BJ322" i="9"/>
  <c r="BJ323" i="9"/>
  <c r="BN229" i="2"/>
  <c r="BK313" i="9"/>
  <c r="BK327" i="9" s="1"/>
  <c r="BK321" i="9"/>
  <c r="BJ21" i="3"/>
  <c r="BT41" i="2"/>
  <c r="BN25" i="3"/>
  <c r="BN90" i="3"/>
  <c r="BN88" i="3" s="1"/>
  <c r="BQ107" i="1"/>
  <c r="BQ84" i="1"/>
  <c r="BM82" i="16"/>
  <c r="BL57" i="11"/>
  <c r="BP133" i="3"/>
  <c r="BL197" i="9"/>
  <c r="BL118" i="2"/>
  <c r="BL190" i="2"/>
  <c r="BQ78" i="3"/>
  <c r="BM32" i="15"/>
  <c r="BL54" i="2"/>
  <c r="BL22" i="2"/>
  <c r="BO111" i="14"/>
  <c r="BS160" i="2"/>
  <c r="BT160" i="2" s="1"/>
  <c r="BS65" i="1"/>
  <c r="BT65" i="1" s="1"/>
  <c r="BO98" i="14"/>
  <c r="BO69" i="10"/>
  <c r="BS35" i="2"/>
  <c r="BO78" i="11"/>
  <c r="BQ50" i="2"/>
  <c r="BM126" i="12"/>
  <c r="BO117" i="11"/>
  <c r="BN14" i="12"/>
  <c r="BR52" i="2"/>
  <c r="BO5" i="12"/>
  <c r="BO12" i="12"/>
  <c r="BO13" i="12"/>
  <c r="BO273" i="9"/>
  <c r="BO274" i="9" s="1"/>
  <c r="BN32" i="12"/>
  <c r="BR45" i="3"/>
  <c r="BN97" i="9"/>
  <c r="BR126" i="3"/>
  <c r="BS109" i="1"/>
  <c r="BS13" i="1" s="1"/>
  <c r="BT13" i="1" s="1"/>
  <c r="BT119" i="1"/>
  <c r="BT109" i="1" s="1"/>
  <c r="BN24" i="1"/>
  <c r="BN83" i="1"/>
  <c r="BN81" i="1" s="1"/>
  <c r="BS169" i="2"/>
  <c r="BO81" i="15"/>
  <c r="BO62" i="15"/>
  <c r="BO56" i="15" s="1"/>
  <c r="BO79" i="15"/>
  <c r="BO119" i="2"/>
  <c r="BO155" i="2"/>
  <c r="BP163" i="2"/>
  <c r="BP155" i="2" s="1"/>
  <c r="BL145" i="14"/>
  <c r="BL145" i="10" s="1"/>
  <c r="BL143" i="14"/>
  <c r="BP74" i="3" s="1"/>
  <c r="BT130" i="3"/>
  <c r="BQ34" i="1"/>
  <c r="BM65" i="11"/>
  <c r="BM82" i="11"/>
  <c r="BN261" i="9"/>
  <c r="BR136" i="3"/>
  <c r="BM125" i="12"/>
  <c r="BN117" i="12" s="1"/>
  <c r="BM85" i="10"/>
  <c r="BQ35" i="1"/>
  <c r="BM98" i="11"/>
  <c r="BT37" i="2"/>
  <c r="BQ141" i="2"/>
  <c r="BM145" i="12"/>
  <c r="BM143" i="12"/>
  <c r="BS246" i="2"/>
  <c r="BO96" i="9"/>
  <c r="BN81" i="14"/>
  <c r="BN79" i="14"/>
  <c r="BR158" i="2"/>
  <c r="BR157" i="2" s="1"/>
  <c r="BN62" i="14"/>
  <c r="BH58" i="12"/>
  <c r="BR274" i="2"/>
  <c r="BN80" i="8"/>
  <c r="BR147" i="3"/>
  <c r="BL33" i="3"/>
  <c r="BO30" i="15"/>
  <c r="BS77" i="2"/>
  <c r="BE7" i="3"/>
  <c r="BF8" i="3"/>
  <c r="BF7" i="3" s="1"/>
  <c r="BL120" i="3"/>
  <c r="BL132" i="3"/>
  <c r="BN18" i="11"/>
  <c r="BP51" i="3"/>
  <c r="BL128" i="12"/>
  <c r="BO78" i="16"/>
  <c r="BS90" i="2"/>
  <c r="BT90" i="2" s="1"/>
  <c r="BI34" i="11"/>
  <c r="BI34" i="10" s="1"/>
  <c r="BI33" i="10"/>
  <c r="BM32" i="1"/>
  <c r="BN32" i="2"/>
  <c r="BM135" i="2"/>
  <c r="BM133" i="2" s="1"/>
  <c r="BM115" i="2"/>
  <c r="BI54" i="10"/>
  <c r="BN61" i="1"/>
  <c r="BQ69" i="3"/>
  <c r="BQ68" i="3" s="1"/>
  <c r="BM63" i="14"/>
  <c r="BM64" i="14" s="1"/>
  <c r="BM80" i="14"/>
  <c r="BM260" i="2"/>
  <c r="BI326" i="9"/>
  <c r="BM131" i="1" s="1"/>
  <c r="BI324" i="9"/>
  <c r="BN113" i="14"/>
  <c r="BR66" i="1" s="1"/>
  <c r="BN114" i="14"/>
  <c r="BR71" i="3"/>
  <c r="BN112" i="14"/>
  <c r="BO85" i="11"/>
  <c r="BN97" i="11"/>
  <c r="BN95" i="11"/>
  <c r="BR126" i="2"/>
  <c r="BM80" i="16"/>
  <c r="BQ91" i="3"/>
  <c r="BR38" i="3"/>
  <c r="BN114" i="11"/>
  <c r="BN112" i="11"/>
  <c r="BN113" i="11"/>
  <c r="BL66" i="11"/>
  <c r="BL82" i="10"/>
  <c r="BP66" i="3"/>
  <c r="BN45" i="2"/>
  <c r="BN43" i="2" s="1"/>
  <c r="BL106" i="3"/>
  <c r="BH128" i="17"/>
  <c r="BH63" i="17"/>
  <c r="BH127" i="10"/>
  <c r="BH128" i="10" s="1"/>
  <c r="BH57" i="12"/>
  <c r="BM16" i="12"/>
  <c r="BQ53" i="3"/>
  <c r="BR130" i="2"/>
  <c r="BN145" i="11"/>
  <c r="BN143" i="11"/>
  <c r="BI46" i="13"/>
  <c r="BJ44" i="13"/>
  <c r="BJ37" i="13"/>
  <c r="BM55" i="2"/>
  <c r="BI44" i="10"/>
  <c r="BJ37" i="10" s="1"/>
  <c r="BS45" i="1"/>
  <c r="BT45" i="1" s="1"/>
  <c r="BO98" i="12"/>
  <c r="BO98" i="13"/>
  <c r="BS55" i="1"/>
  <c r="BT55" i="1" s="1"/>
  <c r="BN82" i="15"/>
  <c r="BN66" i="15" s="1"/>
  <c r="BN65" i="15"/>
  <c r="BN57" i="15" s="1"/>
  <c r="BR74" i="1"/>
  <c r="BO53" i="11"/>
  <c r="BO10" i="1"/>
  <c r="BL64" i="11"/>
  <c r="BP52" i="3"/>
  <c r="BO113" i="3"/>
  <c r="BM195" i="9"/>
  <c r="BQ222" i="2"/>
  <c r="BN129" i="11"/>
  <c r="BN127" i="11"/>
  <c r="BR129" i="2"/>
  <c r="BN81" i="9"/>
  <c r="BR125" i="3"/>
  <c r="BN61" i="13"/>
  <c r="BN60" i="13"/>
  <c r="BR56" i="2" s="1"/>
  <c r="BK15" i="1"/>
  <c r="BK9" i="1" s="1"/>
  <c r="BS128" i="3"/>
  <c r="BO129" i="9"/>
  <c r="BJ98" i="10"/>
  <c r="BJ66" i="16"/>
  <c r="BJ58" i="16" s="1"/>
  <c r="BM80" i="11"/>
  <c r="BM63" i="11"/>
  <c r="BQ36" i="3"/>
  <c r="BR127" i="1"/>
  <c r="BM92" i="16"/>
  <c r="BP181" i="2"/>
  <c r="BL97" i="16"/>
  <c r="BL95" i="16"/>
  <c r="BL94" i="10"/>
  <c r="BL62" i="16"/>
  <c r="BL56" i="16" s="1"/>
  <c r="BN133" i="12"/>
  <c r="BL58" i="14"/>
  <c r="BK61" i="12"/>
  <c r="BK60" i="12"/>
  <c r="BM226" i="9"/>
  <c r="BQ223" i="2"/>
  <c r="BO77" i="14"/>
  <c r="BH32" i="10"/>
  <c r="BP123" i="3"/>
  <c r="BL33" i="9"/>
  <c r="BK51" i="1"/>
  <c r="BS269" i="2"/>
  <c r="BT269" i="2" s="1"/>
  <c r="BO79" i="8"/>
  <c r="BJ117" i="17"/>
  <c r="BJ53" i="17" s="1"/>
  <c r="BJ54" i="17" s="1"/>
  <c r="BI126" i="17"/>
  <c r="BJ124" i="17"/>
  <c r="BJ125" i="17" s="1"/>
  <c r="BJ125" i="10" s="1"/>
  <c r="BM105" i="2"/>
  <c r="BM28" i="2" s="1"/>
  <c r="BI124" i="10"/>
  <c r="BJ117" i="10" s="1"/>
  <c r="BJ53" i="10" s="1"/>
  <c r="BJ54" i="10" s="1"/>
  <c r="BT214" i="2"/>
  <c r="BS204" i="2"/>
  <c r="BT204" i="2" s="1"/>
  <c r="BO77" i="8"/>
  <c r="BO78" i="8" s="1"/>
  <c r="BM58" i="15"/>
  <c r="BR42" i="3"/>
  <c r="BN16" i="11"/>
  <c r="BH8" i="1"/>
  <c r="BO260" i="9"/>
  <c r="BS256" i="2"/>
  <c r="BT256" i="2" s="1"/>
  <c r="BO262" i="9"/>
  <c r="BO92" i="3"/>
  <c r="BK96" i="16"/>
  <c r="BK95" i="10"/>
  <c r="BK96" i="10" s="1"/>
  <c r="BK63" i="16"/>
  <c r="BK64" i="16" s="1"/>
  <c r="BI32" i="11"/>
  <c r="BM34" i="3"/>
  <c r="BM33" i="3" s="1"/>
  <c r="BI31" i="10"/>
  <c r="BO33" i="2"/>
  <c r="BL21" i="11"/>
  <c r="BK30" i="11"/>
  <c r="BL28" i="11"/>
  <c r="BK28" i="10"/>
  <c r="BL21" i="10" s="1"/>
  <c r="BT247" i="2"/>
  <c r="BQ64" i="1"/>
  <c r="BQ63" i="1" s="1"/>
  <c r="BM65" i="14"/>
  <c r="BM57" i="14" s="1"/>
  <c r="BM82" i="14"/>
  <c r="BM66" i="14" s="1"/>
  <c r="BG48" i="10"/>
  <c r="BK22" i="3"/>
  <c r="BM209" i="2"/>
  <c r="BM201" i="2" s="1"/>
  <c r="BM221" i="2"/>
  <c r="BL31" i="1"/>
  <c r="BO93" i="11"/>
  <c r="BP33" i="1"/>
  <c r="BP23" i="1"/>
  <c r="BH130" i="17"/>
  <c r="BL98" i="1"/>
  <c r="BH65" i="17"/>
  <c r="BH57" i="17" s="1"/>
  <c r="BH129" i="10"/>
  <c r="BL43" i="1"/>
  <c r="BL41" i="1" s="1"/>
  <c r="BL25" i="1"/>
  <c r="BK110" i="2"/>
  <c r="BM18" i="12"/>
  <c r="BQ42" i="1"/>
  <c r="BM34" i="15"/>
  <c r="BS59" i="3"/>
  <c r="BT59" i="3" s="1"/>
  <c r="BO96" i="13"/>
  <c r="BS70" i="3"/>
  <c r="BT70" i="3" s="1"/>
  <c r="BO96" i="14"/>
  <c r="BN11" i="2"/>
  <c r="BR125" i="2"/>
  <c r="BN62" i="11"/>
  <c r="BN81" i="11"/>
  <c r="BN79" i="11"/>
  <c r="BP174" i="2"/>
  <c r="BP166" i="2" s="1"/>
  <c r="BL145" i="15"/>
  <c r="BL143" i="15"/>
  <c r="BP85" i="3" s="1"/>
  <c r="BP49" i="1"/>
  <c r="BL146" i="12"/>
  <c r="BK15" i="3"/>
  <c r="BK9" i="3" s="1"/>
  <c r="BK23" i="3"/>
  <c r="BN106" i="9"/>
  <c r="BR118" i="1"/>
  <c r="BO125" i="11"/>
  <c r="BR116" i="1"/>
  <c r="BR57" i="2"/>
  <c r="BR24" i="2" s="1"/>
  <c r="BO76" i="13"/>
  <c r="BO69" i="13"/>
  <c r="BO53" i="13" s="1"/>
  <c r="BO54" i="13" s="1"/>
  <c r="BN78" i="13"/>
  <c r="BN274" i="9"/>
  <c r="BN265" i="9"/>
  <c r="BN217" i="9" s="1"/>
  <c r="BS238" i="2"/>
  <c r="BT248" i="2"/>
  <c r="BO74" i="3"/>
  <c r="BO66" i="3" s="1"/>
  <c r="BK143" i="10"/>
  <c r="BM140" i="14"/>
  <c r="BM141" i="14" s="1"/>
  <c r="BM141" i="10" s="1"/>
  <c r="BT121" i="1"/>
  <c r="BQ124" i="2"/>
  <c r="BM85" i="16"/>
  <c r="BM53" i="16" s="1"/>
  <c r="BO48" i="2"/>
  <c r="BO26" i="2" s="1"/>
  <c r="BL101" i="12"/>
  <c r="BL53" i="12" s="1"/>
  <c r="BL54" i="12" s="1"/>
  <c r="BL108" i="12"/>
  <c r="BK110" i="12"/>
  <c r="BK108" i="10"/>
  <c r="BL101" i="10" s="1"/>
  <c r="BM193" i="9"/>
  <c r="BN185" i="9" s="1"/>
  <c r="BN199" i="9" s="1"/>
  <c r="BT215" i="2"/>
  <c r="BS205" i="2"/>
  <c r="BT205" i="2" s="1"/>
  <c r="BO69" i="14"/>
  <c r="BO53" i="14" s="1"/>
  <c r="BG58" i="17"/>
  <c r="BG66" i="10"/>
  <c r="BG58" i="10" s="1"/>
  <c r="BP104" i="1"/>
  <c r="BQ115" i="3"/>
  <c r="BN31" i="15"/>
  <c r="BR167" i="2"/>
  <c r="BN33" i="15"/>
  <c r="BL23" i="2"/>
  <c r="BT44" i="2"/>
  <c r="BH8" i="2"/>
  <c r="BK98" i="16"/>
  <c r="BO85" i="1"/>
  <c r="BK97" i="10"/>
  <c r="BK65" i="16"/>
  <c r="BK57" i="16" s="1"/>
  <c r="BO77" i="16"/>
  <c r="BM122" i="2"/>
  <c r="BS127" i="3"/>
  <c r="BO113" i="9"/>
  <c r="BO114" i="9"/>
  <c r="BI56" i="12"/>
  <c r="BQ212" i="2"/>
  <c r="BN21" i="9"/>
  <c r="BN35" i="9" s="1"/>
  <c r="BM31" i="9"/>
  <c r="BN28" i="9"/>
  <c r="BN29" i="9" s="1"/>
  <c r="BM30" i="9"/>
  <c r="BJ20" i="1"/>
  <c r="BL12" i="3"/>
  <c r="BL16" i="2"/>
  <c r="BL232" i="2"/>
  <c r="BS131" i="2"/>
  <c r="BO15" i="11"/>
  <c r="BO17" i="11"/>
  <c r="BH56" i="17"/>
  <c r="BH62" i="10"/>
  <c r="BH56" i="10" s="1"/>
  <c r="BN30" i="3"/>
  <c r="BJ144" i="10"/>
  <c r="BO142" i="11"/>
  <c r="BS40" i="2"/>
  <c r="BH47" i="13"/>
  <c r="BH49" i="13"/>
  <c r="BL145" i="2"/>
  <c r="BH46" i="10"/>
  <c r="BO96" i="12"/>
  <c r="BS48" i="3"/>
  <c r="BT48" i="3" s="1"/>
  <c r="BO99" i="9"/>
  <c r="BO98" i="9"/>
  <c r="BS117" i="1" s="1"/>
  <c r="BK112" i="3"/>
  <c r="BK16" i="3"/>
  <c r="BL103" i="1"/>
  <c r="BL16" i="1"/>
  <c r="BN63" i="15"/>
  <c r="BN64" i="15" s="1"/>
  <c r="BR80" i="3"/>
  <c r="BR79" i="3" s="1"/>
  <c r="BN80" i="15"/>
  <c r="BT89" i="3"/>
  <c r="BO77" i="11"/>
  <c r="BN133" i="15"/>
  <c r="BQ84" i="2"/>
  <c r="BQ76" i="2" s="1"/>
  <c r="BM142" i="15"/>
  <c r="BN140" i="15"/>
  <c r="BN141" i="15" s="1"/>
  <c r="BP35" i="3"/>
  <c r="BP24" i="3"/>
  <c r="BQ106" i="1"/>
  <c r="BM79" i="13"/>
  <c r="BM81" i="13"/>
  <c r="BM62" i="13"/>
  <c r="BM56" i="13" s="1"/>
  <c r="BQ147" i="2"/>
  <c r="BQ146" i="2" s="1"/>
  <c r="BN276" i="9"/>
  <c r="BR257" i="2"/>
  <c r="BR237" i="2" s="1"/>
  <c r="BO69" i="1"/>
  <c r="BK146" i="14"/>
  <c r="BK145" i="10"/>
  <c r="BM133" i="14"/>
  <c r="BM56" i="11"/>
  <c r="BM96" i="11"/>
  <c r="BQ37" i="3"/>
  <c r="BS127" i="2"/>
  <c r="BO111" i="11"/>
  <c r="BN140" i="12"/>
  <c r="BN141" i="12" s="1"/>
  <c r="BN138" i="2"/>
  <c r="BJ111" i="12"/>
  <c r="BJ62" i="12"/>
  <c r="BJ110" i="10"/>
  <c r="BO10" i="3"/>
  <c r="BN30" i="13" l="1"/>
  <c r="BO203" i="2"/>
  <c r="BO211" i="2"/>
  <c r="BR82" i="1"/>
  <c r="BN18" i="16"/>
  <c r="BN114" i="3"/>
  <c r="BN122" i="3"/>
  <c r="BN59" i="9"/>
  <c r="BN53" i="9"/>
  <c r="BN147" i="9"/>
  <c r="BN67" i="9" s="1"/>
  <c r="BR73" i="1"/>
  <c r="BQ130" i="1"/>
  <c r="BQ125" i="1" s="1"/>
  <c r="BM230" i="9"/>
  <c r="BS84" i="3"/>
  <c r="BT84" i="3" s="1"/>
  <c r="BO128" i="15"/>
  <c r="BL145" i="9"/>
  <c r="BP129" i="3"/>
  <c r="BL64" i="9"/>
  <c r="BL65" i="9" s="1"/>
  <c r="BN82" i="12"/>
  <c r="BR44" i="1"/>
  <c r="BO44" i="8"/>
  <c r="BO47" i="8" s="1"/>
  <c r="BO119" i="3"/>
  <c r="BO124" i="3"/>
  <c r="BM17" i="15"/>
  <c r="BQ175" i="2"/>
  <c r="BM15" i="15"/>
  <c r="BK57" i="9"/>
  <c r="BK58" i="9"/>
  <c r="BQ139" i="3"/>
  <c r="BQ134" i="3" s="1"/>
  <c r="BM309" i="9"/>
  <c r="BM228" i="9"/>
  <c r="BM229" i="9" s="1"/>
  <c r="BP244" i="2"/>
  <c r="BP242" i="2" s="1"/>
  <c r="BL56" i="9"/>
  <c r="BR47" i="3"/>
  <c r="BN80" i="12"/>
  <c r="BO81" i="12"/>
  <c r="BO79" i="12"/>
  <c r="BS136" i="2"/>
  <c r="BT136" i="2" s="1"/>
  <c r="BD35" i="8"/>
  <c r="BD28" i="8"/>
  <c r="BD29" i="8"/>
  <c r="BM33" i="13"/>
  <c r="BM34" i="13" s="1"/>
  <c r="BM31" i="13"/>
  <c r="BM32" i="13" s="1"/>
  <c r="BI5" i="17"/>
  <c r="BO110" i="1"/>
  <c r="BO115" i="1"/>
  <c r="BO113" i="1" s="1"/>
  <c r="BR97" i="3"/>
  <c r="BN16" i="16"/>
  <c r="BD144" i="3"/>
  <c r="BO130" i="15"/>
  <c r="BS78" i="1"/>
  <c r="BT78" i="1" s="1"/>
  <c r="BP119" i="2"/>
  <c r="BK146" i="10"/>
  <c r="BN56" i="14"/>
  <c r="BI12" i="17"/>
  <c r="BM220" i="9"/>
  <c r="BQ254" i="2"/>
  <c r="BP120" i="1"/>
  <c r="BL66" i="9"/>
  <c r="BL16" i="15"/>
  <c r="BP86" i="3"/>
  <c r="BP77" i="3" s="1"/>
  <c r="BS186" i="2"/>
  <c r="BT186" i="2" s="1"/>
  <c r="BO17" i="16"/>
  <c r="BO15" i="16"/>
  <c r="BM223" i="9"/>
  <c r="BL226" i="9"/>
  <c r="BP223" i="2"/>
  <c r="BL222" i="9"/>
  <c r="BL221" i="9"/>
  <c r="BO307" i="9"/>
  <c r="BS228" i="2"/>
  <c r="BT228" i="2" s="1"/>
  <c r="BN29" i="13"/>
  <c r="BO28" i="13" s="1"/>
  <c r="BN14" i="15"/>
  <c r="BO12" i="15"/>
  <c r="BR85" i="2"/>
  <c r="BO13" i="15"/>
  <c r="BO105" i="1"/>
  <c r="BE266" i="2"/>
  <c r="BF267" i="2"/>
  <c r="BF266" i="2" s="1"/>
  <c r="BN140" i="9"/>
  <c r="BN21" i="13"/>
  <c r="BL18" i="15"/>
  <c r="BP72" i="1"/>
  <c r="BL62" i="9"/>
  <c r="BP213" i="2"/>
  <c r="BM60" i="9"/>
  <c r="BM61" i="9"/>
  <c r="BN48" i="8"/>
  <c r="BN49" i="8" s="1"/>
  <c r="BN50" i="8"/>
  <c r="BN310" i="9"/>
  <c r="BR130" i="1" s="1"/>
  <c r="BR259" i="2"/>
  <c r="BN308" i="9"/>
  <c r="BN228" i="9" s="1"/>
  <c r="BN229" i="9" s="1"/>
  <c r="BE272" i="2"/>
  <c r="BC34" i="8"/>
  <c r="BE136" i="1" s="1"/>
  <c r="BC32" i="8"/>
  <c r="BL220" i="9"/>
  <c r="BM142" i="9"/>
  <c r="BM146" i="9"/>
  <c r="BM63" i="9"/>
  <c r="BQ249" i="2"/>
  <c r="BQ239" i="2" s="1"/>
  <c r="BQ234" i="2" s="1"/>
  <c r="BM144" i="9"/>
  <c r="BO305" i="9"/>
  <c r="BL98" i="2"/>
  <c r="BK21" i="1"/>
  <c r="BL197" i="2"/>
  <c r="BH17" i="17"/>
  <c r="BH15" i="17"/>
  <c r="BH14" i="10"/>
  <c r="BI13" i="17"/>
  <c r="BI13" i="10" s="1"/>
  <c r="BM107" i="2"/>
  <c r="BM30" i="2" s="1"/>
  <c r="BI14" i="17"/>
  <c r="BI12" i="10"/>
  <c r="BJ5" i="10" s="1"/>
  <c r="BK31" i="3"/>
  <c r="BK17" i="3" s="1"/>
  <c r="BG16" i="10"/>
  <c r="BJ56" i="12"/>
  <c r="BM65" i="13"/>
  <c r="BM57" i="13" s="1"/>
  <c r="BQ54" i="1"/>
  <c r="BQ53" i="1" s="1"/>
  <c r="BM82" i="13"/>
  <c r="BM66" i="13" s="1"/>
  <c r="BM58" i="13" s="1"/>
  <c r="BP10" i="3"/>
  <c r="BT117" i="1"/>
  <c r="BO145" i="11"/>
  <c r="BS130" i="2"/>
  <c r="BO143" i="11"/>
  <c r="BO18" i="11"/>
  <c r="BQ243" i="2"/>
  <c r="BM32" i="9"/>
  <c r="BM34" i="9"/>
  <c r="BQ114" i="1" s="1"/>
  <c r="BO24" i="1"/>
  <c r="BO83" i="1"/>
  <c r="BO81" i="1" s="1"/>
  <c r="BL110" i="12"/>
  <c r="BP48" i="2"/>
  <c r="BP26" i="2" s="1"/>
  <c r="BL108" i="10"/>
  <c r="BO30" i="3"/>
  <c r="BK144" i="10"/>
  <c r="BN224" i="9"/>
  <c r="BN225" i="9"/>
  <c r="BN218" i="9"/>
  <c r="BN223" i="9" s="1"/>
  <c r="BS57" i="2"/>
  <c r="BT57" i="2" s="1"/>
  <c r="BO78" i="13"/>
  <c r="BP79" i="1"/>
  <c r="BP71" i="1" s="1"/>
  <c r="BL146" i="15"/>
  <c r="BN82" i="11"/>
  <c r="BN65" i="11"/>
  <c r="BR34" i="1"/>
  <c r="BH130" i="10"/>
  <c r="BH66" i="17"/>
  <c r="BK21" i="3"/>
  <c r="BL30" i="11"/>
  <c r="BP33" i="2"/>
  <c r="BL28" i="10"/>
  <c r="BO32" i="2"/>
  <c r="BO261" i="9"/>
  <c r="BS136" i="3"/>
  <c r="BP85" i="1"/>
  <c r="BL98" i="16"/>
  <c r="BL97" i="10"/>
  <c r="BL65" i="16"/>
  <c r="BL57" i="16" s="1"/>
  <c r="BR107" i="1"/>
  <c r="BR115" i="3"/>
  <c r="BM198" i="9"/>
  <c r="BQ124" i="1" s="1"/>
  <c r="BQ253" i="2"/>
  <c r="BM196" i="9"/>
  <c r="BL143" i="10"/>
  <c r="BJ46" i="13"/>
  <c r="BN55" i="2"/>
  <c r="BJ44" i="10"/>
  <c r="BR41" i="3"/>
  <c r="BR36" i="1"/>
  <c r="BM240" i="2"/>
  <c r="BM252" i="2"/>
  <c r="BT77" i="2"/>
  <c r="BN80" i="14"/>
  <c r="BR69" i="3"/>
  <c r="BR68" i="3" s="1"/>
  <c r="BN63" i="14"/>
  <c r="BN64" i="14" s="1"/>
  <c r="BM81" i="10"/>
  <c r="BN11" i="1"/>
  <c r="BR116" i="3"/>
  <c r="BM127" i="12"/>
  <c r="BM129" i="12"/>
  <c r="BQ140" i="2"/>
  <c r="BS125" i="2"/>
  <c r="BO79" i="11"/>
  <c r="BO81" i="11"/>
  <c r="BO62" i="11"/>
  <c r="BO78" i="10"/>
  <c r="BM46" i="3"/>
  <c r="BM44" i="3" s="1"/>
  <c r="BM26" i="3"/>
  <c r="BN122" i="2"/>
  <c r="BN80" i="16"/>
  <c r="BR91" i="3"/>
  <c r="BH7" i="3"/>
  <c r="BS235" i="2"/>
  <c r="BT245" i="2"/>
  <c r="BO265" i="9"/>
  <c r="BO127" i="11"/>
  <c r="BO129" i="11"/>
  <c r="BS129" i="2"/>
  <c r="BT129" i="2" s="1"/>
  <c r="BM80" i="13"/>
  <c r="BQ58" i="3"/>
  <c r="BQ57" i="3" s="1"/>
  <c r="BM63" i="13"/>
  <c r="BM64" i="13" s="1"/>
  <c r="BO133" i="15"/>
  <c r="BO140" i="15"/>
  <c r="BR84" i="2"/>
  <c r="BR76" i="2" s="1"/>
  <c r="BO141" i="15"/>
  <c r="BN142" i="15"/>
  <c r="BL144" i="2"/>
  <c r="BL111" i="2"/>
  <c r="BO16" i="11"/>
  <c r="BS42" i="3"/>
  <c r="BT42" i="3" s="1"/>
  <c r="BT127" i="3"/>
  <c r="BK98" i="10"/>
  <c r="BK66" i="16"/>
  <c r="BK58" i="16" s="1"/>
  <c r="BN32" i="15"/>
  <c r="BR78" i="3"/>
  <c r="BL60" i="12"/>
  <c r="BL61" i="12"/>
  <c r="BO77" i="13"/>
  <c r="BO77" i="10" s="1"/>
  <c r="BR106" i="1"/>
  <c r="BN56" i="11"/>
  <c r="BK31" i="11"/>
  <c r="BO123" i="2"/>
  <c r="BK33" i="11"/>
  <c r="BK30" i="10"/>
  <c r="BI32" i="10"/>
  <c r="BH7" i="1"/>
  <c r="BK117" i="17"/>
  <c r="BK53" i="17" s="1"/>
  <c r="BK54" i="17" s="1"/>
  <c r="BN105" i="2"/>
  <c r="BN28" i="2" s="1"/>
  <c r="BK124" i="17"/>
  <c r="BK125" i="17" s="1"/>
  <c r="BK125" i="10" s="1"/>
  <c r="BJ126" i="17"/>
  <c r="BJ124" i="10"/>
  <c r="BK117" i="10" s="1"/>
  <c r="BK53" i="10" s="1"/>
  <c r="BK54" i="10" s="1"/>
  <c r="BK20" i="1"/>
  <c r="BP113" i="3"/>
  <c r="BP114" i="2"/>
  <c r="BP179" i="2"/>
  <c r="BP177" i="2" s="1"/>
  <c r="BM79" i="10"/>
  <c r="BM80" i="10" s="1"/>
  <c r="BR40" i="3"/>
  <c r="BN128" i="11"/>
  <c r="BN192" i="9"/>
  <c r="BM194" i="9"/>
  <c r="BJ45" i="13"/>
  <c r="BJ45" i="10" s="1"/>
  <c r="BR39" i="1"/>
  <c r="BN146" i="11"/>
  <c r="BH64" i="17"/>
  <c r="BH63" i="10"/>
  <c r="BH64" i="10" s="1"/>
  <c r="BN96" i="11"/>
  <c r="BR37" i="3"/>
  <c r="BL16" i="3"/>
  <c r="BL112" i="3"/>
  <c r="BS167" i="2"/>
  <c r="BO33" i="15"/>
  <c r="BO31" i="15"/>
  <c r="BN82" i="8"/>
  <c r="BR138" i="1" s="1"/>
  <c r="BN81" i="8"/>
  <c r="BN82" i="14"/>
  <c r="BN66" i="14" s="1"/>
  <c r="BN65" i="14"/>
  <c r="BN57" i="14" s="1"/>
  <c r="BR64" i="1"/>
  <c r="BR63" i="1" s="1"/>
  <c r="BM66" i="11"/>
  <c r="BS74" i="1"/>
  <c r="BO65" i="15"/>
  <c r="BO57" i="15" s="1"/>
  <c r="BO82" i="15"/>
  <c r="BO66" i="15" s="1"/>
  <c r="BO58" i="15" s="1"/>
  <c r="BT35" i="2"/>
  <c r="BS24" i="2"/>
  <c r="BT24" i="2" s="1"/>
  <c r="BK323" i="9"/>
  <c r="BK322" i="9"/>
  <c r="BL321" i="9"/>
  <c r="BL313" i="9"/>
  <c r="BL327" i="9" s="1"/>
  <c r="BL320" i="9"/>
  <c r="BO229" i="2"/>
  <c r="BR34" i="2"/>
  <c r="BS45" i="3"/>
  <c r="BO32" i="12"/>
  <c r="BT36" i="2"/>
  <c r="BO114" i="11"/>
  <c r="BO112" i="11"/>
  <c r="BS38" i="3"/>
  <c r="BO113" i="11"/>
  <c r="BN277" i="9"/>
  <c r="BR137" i="3"/>
  <c r="BR117" i="3" s="1"/>
  <c r="BN278" i="9"/>
  <c r="BN135" i="2"/>
  <c r="BN133" i="2" s="1"/>
  <c r="BN115" i="2"/>
  <c r="BT127" i="2"/>
  <c r="BQ174" i="2"/>
  <c r="BM145" i="15"/>
  <c r="BM143" i="15"/>
  <c r="BQ85" i="3" s="1"/>
  <c r="BH50" i="13"/>
  <c r="BH50" i="10" s="1"/>
  <c r="BH49" i="10"/>
  <c r="BL52" i="1"/>
  <c r="BT131" i="2"/>
  <c r="BQ202" i="2"/>
  <c r="BH7" i="2"/>
  <c r="BO61" i="14"/>
  <c r="BO60" i="14"/>
  <c r="BS67" i="2" s="1"/>
  <c r="BL109" i="12"/>
  <c r="BL109" i="10" s="1"/>
  <c r="BM61" i="16"/>
  <c r="BM60" i="16"/>
  <c r="BQ89" i="2" s="1"/>
  <c r="BM54" i="16"/>
  <c r="BN62" i="13"/>
  <c r="BN56" i="13" s="1"/>
  <c r="BR147" i="2"/>
  <c r="BR146" i="2" s="1"/>
  <c r="BN79" i="13"/>
  <c r="BN79" i="10" s="1"/>
  <c r="BN81" i="13"/>
  <c r="BN81" i="10" s="1"/>
  <c r="BN78" i="10"/>
  <c r="BR124" i="2"/>
  <c r="BR113" i="2"/>
  <c r="BP10" i="1"/>
  <c r="BM58" i="14"/>
  <c r="BL29" i="11"/>
  <c r="BL29" i="10" s="1"/>
  <c r="BS127" i="1"/>
  <c r="BI129" i="17"/>
  <c r="BM195" i="2"/>
  <c r="BI127" i="17"/>
  <c r="BI62" i="17"/>
  <c r="BI126" i="10"/>
  <c r="BS274" i="2"/>
  <c r="BT274" i="2" s="1"/>
  <c r="BS147" i="3"/>
  <c r="BT147" i="3" s="1"/>
  <c r="BO80" i="8"/>
  <c r="BQ91" i="2"/>
  <c r="BQ25" i="2" s="1"/>
  <c r="BM94" i="16"/>
  <c r="BM92" i="10"/>
  <c r="BQ35" i="3"/>
  <c r="BQ24" i="3"/>
  <c r="BN130" i="11"/>
  <c r="BR38" i="1"/>
  <c r="BN58" i="15"/>
  <c r="BM54" i="2"/>
  <c r="BM22" i="2"/>
  <c r="BI49" i="13"/>
  <c r="BI47" i="13"/>
  <c r="BM145" i="2"/>
  <c r="BI46" i="10"/>
  <c r="BH65" i="10"/>
  <c r="BH57" i="10" s="1"/>
  <c r="BL58" i="11"/>
  <c r="BR35" i="1"/>
  <c r="BN98" i="11"/>
  <c r="BI325" i="9"/>
  <c r="BM140" i="3"/>
  <c r="BM12" i="2"/>
  <c r="BS126" i="3"/>
  <c r="BO97" i="9"/>
  <c r="BQ52" i="3"/>
  <c r="BM93" i="16"/>
  <c r="BM93" i="10" s="1"/>
  <c r="BM57" i="11"/>
  <c r="BS168" i="2"/>
  <c r="BT169" i="2"/>
  <c r="BT168" i="2" s="1"/>
  <c r="BR142" i="2"/>
  <c r="BN17" i="12"/>
  <c r="BN15" i="12"/>
  <c r="BN125" i="12"/>
  <c r="BN124" i="12"/>
  <c r="BO112" i="14"/>
  <c r="BS71" i="3"/>
  <c r="BT71" i="3" s="1"/>
  <c r="BO114" i="14"/>
  <c r="BO113" i="14"/>
  <c r="BS66" i="1" s="1"/>
  <c r="BT66" i="1" s="1"/>
  <c r="BN11" i="3"/>
  <c r="BN209" i="2"/>
  <c r="BN201" i="2" s="1"/>
  <c r="BN221" i="2"/>
  <c r="BI64" i="12"/>
  <c r="BM46" i="1"/>
  <c r="BI65" i="12"/>
  <c r="BI113" i="10"/>
  <c r="BN34" i="3"/>
  <c r="BN33" i="3" s="1"/>
  <c r="BJ32" i="11"/>
  <c r="BJ31" i="10"/>
  <c r="BN82" i="16"/>
  <c r="BR84" i="1"/>
  <c r="BO11" i="2"/>
  <c r="BO71" i="1"/>
  <c r="BT134" i="2"/>
  <c r="BO81" i="9"/>
  <c r="BS125" i="3"/>
  <c r="BO81" i="14"/>
  <c r="BS158" i="2"/>
  <c r="BO79" i="14"/>
  <c r="BO62" i="14"/>
  <c r="BO276" i="9"/>
  <c r="BS257" i="2"/>
  <c r="BO97" i="11"/>
  <c r="BS126" i="2"/>
  <c r="BO95" i="11"/>
  <c r="BJ112" i="12"/>
  <c r="BJ114" i="12"/>
  <c r="BJ113" i="12"/>
  <c r="BN49" i="3"/>
  <c r="BJ63" i="12"/>
  <c r="BJ111" i="10"/>
  <c r="BJ112" i="10" s="1"/>
  <c r="BO140" i="12"/>
  <c r="BO133" i="12"/>
  <c r="BN142" i="12"/>
  <c r="BR51" i="2"/>
  <c r="BO61" i="1"/>
  <c r="BO29" i="1"/>
  <c r="BH48" i="13"/>
  <c r="BL56" i="3"/>
  <c r="BH47" i="10"/>
  <c r="BT40" i="2"/>
  <c r="BN30" i="9"/>
  <c r="BR212" i="2"/>
  <c r="BO28" i="9"/>
  <c r="BO29" i="9" s="1"/>
  <c r="BN31" i="9"/>
  <c r="BO21" i="9"/>
  <c r="BO35" i="9" s="1"/>
  <c r="BS118" i="1"/>
  <c r="BO106" i="9"/>
  <c r="BN34" i="15"/>
  <c r="BK111" i="12"/>
  <c r="BO138" i="2"/>
  <c r="BK62" i="12"/>
  <c r="BK110" i="10"/>
  <c r="BQ113" i="2"/>
  <c r="BQ73" i="2"/>
  <c r="BM142" i="14"/>
  <c r="BN133" i="14"/>
  <c r="BN140" i="14"/>
  <c r="BM140" i="10"/>
  <c r="BN133" i="10" s="1"/>
  <c r="BS13" i="2"/>
  <c r="BT13" i="2" s="1"/>
  <c r="BT238" i="2"/>
  <c r="BO60" i="13"/>
  <c r="BS56" i="2" s="1"/>
  <c r="BT56" i="2" s="1"/>
  <c r="BO61" i="13"/>
  <c r="BN80" i="11"/>
  <c r="BR36" i="3"/>
  <c r="BN63" i="11"/>
  <c r="BL12" i="1"/>
  <c r="BL28" i="1"/>
  <c r="BL93" i="1"/>
  <c r="BO25" i="3"/>
  <c r="BO90" i="3"/>
  <c r="BO88" i="3" s="1"/>
  <c r="BJ60" i="17"/>
  <c r="BJ61" i="17"/>
  <c r="BJ61" i="10" s="1"/>
  <c r="BO45" i="2"/>
  <c r="BO43" i="2" s="1"/>
  <c r="BL96" i="16"/>
  <c r="BP92" i="3"/>
  <c r="BL95" i="10"/>
  <c r="BL96" i="10" s="1"/>
  <c r="BL63" i="16"/>
  <c r="BL64" i="16" s="1"/>
  <c r="BM64" i="11"/>
  <c r="BS118" i="3"/>
  <c r="BT128" i="3"/>
  <c r="BO61" i="11"/>
  <c r="BO60" i="11"/>
  <c r="BL29" i="3"/>
  <c r="BL101" i="3"/>
  <c r="BM111" i="1"/>
  <c r="BM123" i="1"/>
  <c r="BM31" i="1"/>
  <c r="BS180" i="2"/>
  <c r="BO81" i="16"/>
  <c r="BO79" i="16"/>
  <c r="BS236" i="2"/>
  <c r="BT236" i="2" s="1"/>
  <c r="BT246" i="2"/>
  <c r="BQ49" i="1"/>
  <c r="BM146" i="12"/>
  <c r="BQ33" i="1"/>
  <c r="BQ23" i="1"/>
  <c r="BP69" i="1"/>
  <c r="BP61" i="1" s="1"/>
  <c r="BL146" i="14"/>
  <c r="BL146" i="10" s="1"/>
  <c r="BO80" i="15"/>
  <c r="BO63" i="15"/>
  <c r="BO64" i="15" s="1"/>
  <c r="BS80" i="3"/>
  <c r="BS52" i="2"/>
  <c r="BO14" i="12"/>
  <c r="BO76" i="10"/>
  <c r="BL21" i="2"/>
  <c r="BL15" i="2"/>
  <c r="BL9" i="2" s="1"/>
  <c r="BL112" i="2"/>
  <c r="BJ324" i="9"/>
  <c r="BJ326" i="9"/>
  <c r="BN131" i="1" s="1"/>
  <c r="BN260" i="2"/>
  <c r="BO54" i="14"/>
  <c r="BM100" i="2"/>
  <c r="BI60" i="10"/>
  <c r="BI66" i="12"/>
  <c r="BI114" i="10"/>
  <c r="BJ34" i="11"/>
  <c r="BJ34" i="10" s="1"/>
  <c r="BJ33" i="10"/>
  <c r="BN32" i="1"/>
  <c r="BO54" i="11"/>
  <c r="BS116" i="1"/>
  <c r="BT226" i="2"/>
  <c r="BS206" i="2"/>
  <c r="BT206" i="2" s="1"/>
  <c r="BT39" i="2"/>
  <c r="BO29" i="13" l="1"/>
  <c r="BO30" i="13"/>
  <c r="BN143" i="9"/>
  <c r="BR218" i="2"/>
  <c r="BR208" i="2" s="1"/>
  <c r="BD30" i="8"/>
  <c r="BD31" i="8"/>
  <c r="BH267" i="2"/>
  <c r="BH266" i="2" s="1"/>
  <c r="BE21" i="8"/>
  <c r="BO82" i="12"/>
  <c r="BS44" i="1"/>
  <c r="BO306" i="9"/>
  <c r="BO297" i="9"/>
  <c r="BO311" i="9" s="1"/>
  <c r="BO231" i="9" s="1"/>
  <c r="BQ120" i="1"/>
  <c r="BM66" i="9"/>
  <c r="BE135" i="1"/>
  <c r="BF136" i="1"/>
  <c r="BF135" i="1" s="1"/>
  <c r="BM62" i="9"/>
  <c r="BQ213" i="2"/>
  <c r="BS85" i="2"/>
  <c r="BT85" i="2" s="1"/>
  <c r="BO14" i="15"/>
  <c r="BS259" i="2"/>
  <c r="BT259" i="2" s="1"/>
  <c r="BO310" i="9"/>
  <c r="BS130" i="1" s="1"/>
  <c r="BT130" i="1" s="1"/>
  <c r="BO308" i="9"/>
  <c r="BO18" i="16"/>
  <c r="BS82" i="1"/>
  <c r="BT82" i="1" s="1"/>
  <c r="BL57" i="9"/>
  <c r="BL58" i="9"/>
  <c r="BT47" i="3"/>
  <c r="BN141" i="9"/>
  <c r="BO133" i="9" s="1"/>
  <c r="BO114" i="3"/>
  <c r="BO122" i="3"/>
  <c r="BO227" i="9"/>
  <c r="BS254" i="2" s="1"/>
  <c r="BT254" i="2" s="1"/>
  <c r="BR139" i="3"/>
  <c r="BN309" i="9"/>
  <c r="BO50" i="8"/>
  <c r="BO48" i="8"/>
  <c r="BO49" i="8" s="1"/>
  <c r="BP119" i="3"/>
  <c r="BP124" i="3"/>
  <c r="BM221" i="9"/>
  <c r="BM222" i="9"/>
  <c r="BO21" i="13"/>
  <c r="BO56" i="14"/>
  <c r="BR134" i="3"/>
  <c r="BQ166" i="2"/>
  <c r="BM64" i="9"/>
  <c r="BM65" i="9" s="1"/>
  <c r="BQ129" i="3"/>
  <c r="BM145" i="9"/>
  <c r="BE271" i="2"/>
  <c r="BF272" i="2"/>
  <c r="BF271" i="2" s="1"/>
  <c r="BP203" i="2"/>
  <c r="BP211" i="2"/>
  <c r="BN15" i="15"/>
  <c r="BR175" i="2"/>
  <c r="BN17" i="15"/>
  <c r="BO45" i="8"/>
  <c r="BO46" i="8" s="1"/>
  <c r="BP110" i="1"/>
  <c r="BP105" i="1" s="1"/>
  <c r="BP115" i="1"/>
  <c r="BP113" i="1" s="1"/>
  <c r="BO80" i="12"/>
  <c r="BS47" i="3"/>
  <c r="BM16" i="15"/>
  <c r="BQ86" i="3"/>
  <c r="BQ77" i="3" s="1"/>
  <c r="BN31" i="13"/>
  <c r="BN32" i="13" s="1"/>
  <c r="BN33" i="13"/>
  <c r="BN34" i="13" s="1"/>
  <c r="BM82" i="10"/>
  <c r="BM56" i="9"/>
  <c r="BQ244" i="2"/>
  <c r="BE145" i="3"/>
  <c r="BC33" i="8"/>
  <c r="BO16" i="16"/>
  <c r="BS97" i="3"/>
  <c r="BT97" i="3" s="1"/>
  <c r="BM18" i="15"/>
  <c r="BQ72" i="1"/>
  <c r="BT44" i="1"/>
  <c r="BN54" i="9"/>
  <c r="BN60" i="9"/>
  <c r="BN61" i="9"/>
  <c r="BJ5" i="17"/>
  <c r="BH16" i="17"/>
  <c r="BL108" i="3"/>
  <c r="BL99" i="3" s="1"/>
  <c r="BH15" i="10"/>
  <c r="BL120" i="2"/>
  <c r="BL17" i="2" s="1"/>
  <c r="BJ12" i="17"/>
  <c r="BL188" i="2"/>
  <c r="BH18" i="17"/>
  <c r="BH18" i="10" s="1"/>
  <c r="BL92" i="1"/>
  <c r="BL91" i="1" s="1"/>
  <c r="BH17" i="10"/>
  <c r="BI17" i="17"/>
  <c r="BI15" i="17"/>
  <c r="BM197" i="2"/>
  <c r="BM120" i="2" s="1"/>
  <c r="BM17" i="2" s="1"/>
  <c r="BI14" i="10"/>
  <c r="BJ13" i="17"/>
  <c r="BJ13" i="10" s="1"/>
  <c r="BN80" i="10"/>
  <c r="BI8" i="1"/>
  <c r="BQ10" i="1"/>
  <c r="BT180" i="2"/>
  <c r="BN100" i="2"/>
  <c r="BJ60" i="10"/>
  <c r="BO11" i="3"/>
  <c r="BL15" i="1"/>
  <c r="BL9" i="1" s="1"/>
  <c r="BQ163" i="2"/>
  <c r="BM145" i="14"/>
  <c r="BM143" i="14"/>
  <c r="BM142" i="10"/>
  <c r="BK56" i="12"/>
  <c r="BO142" i="12"/>
  <c r="BS51" i="2"/>
  <c r="BN46" i="1"/>
  <c r="BJ65" i="12"/>
  <c r="BJ113" i="10"/>
  <c r="BO96" i="11"/>
  <c r="BS37" i="3"/>
  <c r="BS137" i="3"/>
  <c r="BO277" i="9"/>
  <c r="BO278" i="9"/>
  <c r="BS64" i="1"/>
  <c r="BO82" i="14"/>
  <c r="BO66" i="14" s="1"/>
  <c r="BO65" i="14"/>
  <c r="BO57" i="14" s="1"/>
  <c r="BR50" i="2"/>
  <c r="BO117" i="12"/>
  <c r="BO124" i="12"/>
  <c r="BO125" i="12"/>
  <c r="BN126" i="12"/>
  <c r="BN18" i="12"/>
  <c r="BR42" i="1"/>
  <c r="BS116" i="3"/>
  <c r="BT116" i="3" s="1"/>
  <c r="BT126" i="3"/>
  <c r="BM144" i="2"/>
  <c r="BM111" i="2"/>
  <c r="BN85" i="10"/>
  <c r="BN92" i="16"/>
  <c r="BM118" i="2"/>
  <c r="BM190" i="2"/>
  <c r="BM188" i="2" s="1"/>
  <c r="BR58" i="3"/>
  <c r="BR57" i="3" s="1"/>
  <c r="BN63" i="13"/>
  <c r="BN64" i="13" s="1"/>
  <c r="BN80" i="13"/>
  <c r="BQ87" i="2"/>
  <c r="BQ79" i="1"/>
  <c r="BM146" i="15"/>
  <c r="BN12" i="2"/>
  <c r="BM58" i="11"/>
  <c r="BN58" i="14"/>
  <c r="BO34" i="15"/>
  <c r="BJ127" i="17"/>
  <c r="BN195" i="2"/>
  <c r="BJ129" i="17"/>
  <c r="BJ62" i="17"/>
  <c r="BJ126" i="10"/>
  <c r="BK34" i="11"/>
  <c r="BK34" i="10" s="1"/>
  <c r="BK33" i="10"/>
  <c r="BO32" i="1"/>
  <c r="BP45" i="2"/>
  <c r="BP43" i="2" s="1"/>
  <c r="BO130" i="11"/>
  <c r="BS38" i="1"/>
  <c r="BT38" i="1" s="1"/>
  <c r="BO56" i="11"/>
  <c r="BK37" i="10"/>
  <c r="BK37" i="13"/>
  <c r="BM197" i="9"/>
  <c r="BQ133" i="3"/>
  <c r="BO228" i="9"/>
  <c r="BM21" i="11"/>
  <c r="BQ104" i="1"/>
  <c r="BT130" i="2"/>
  <c r="BI8" i="3"/>
  <c r="BS79" i="3"/>
  <c r="BT80" i="3"/>
  <c r="BT79" i="3" s="1"/>
  <c r="BS106" i="1"/>
  <c r="BT116" i="1"/>
  <c r="BN31" i="1"/>
  <c r="BI58" i="12"/>
  <c r="BN240" i="2"/>
  <c r="BN252" i="2"/>
  <c r="BN111" i="1"/>
  <c r="BN123" i="1"/>
  <c r="BO15" i="12"/>
  <c r="BO17" i="12"/>
  <c r="BS142" i="2"/>
  <c r="BI8" i="2"/>
  <c r="BS91" i="3"/>
  <c r="BO80" i="16"/>
  <c r="BM103" i="1"/>
  <c r="BM16" i="1"/>
  <c r="BL15" i="3"/>
  <c r="BL9" i="3" s="1"/>
  <c r="BL23" i="3"/>
  <c r="BS13" i="3"/>
  <c r="BT13" i="3" s="1"/>
  <c r="BT118" i="3"/>
  <c r="BR73" i="2"/>
  <c r="BR65" i="2" s="1"/>
  <c r="BN142" i="14"/>
  <c r="BQ65" i="2"/>
  <c r="BQ29" i="2"/>
  <c r="BO135" i="2"/>
  <c r="BO133" i="2" s="1"/>
  <c r="BO115" i="2"/>
  <c r="BH48" i="10"/>
  <c r="BL22" i="3"/>
  <c r="BR141" i="2"/>
  <c r="BN145" i="12"/>
  <c r="BN143" i="12"/>
  <c r="BN142" i="10"/>
  <c r="BJ66" i="12"/>
  <c r="BJ114" i="10"/>
  <c r="BT126" i="2"/>
  <c r="BS115" i="3"/>
  <c r="BT115" i="3" s="1"/>
  <c r="BT125" i="3"/>
  <c r="BJ32" i="10"/>
  <c r="BI57" i="12"/>
  <c r="BM120" i="3"/>
  <c r="BM132" i="3"/>
  <c r="BI48" i="13"/>
  <c r="BM56" i="3"/>
  <c r="BM55" i="3" s="1"/>
  <c r="BI47" i="10"/>
  <c r="BN93" i="16"/>
  <c r="BN93" i="10" s="1"/>
  <c r="BM98" i="1"/>
  <c r="BI130" i="17"/>
  <c r="BI65" i="17"/>
  <c r="BI57" i="17" s="1"/>
  <c r="BI129" i="10"/>
  <c r="BT67" i="2"/>
  <c r="BT45" i="3"/>
  <c r="BO209" i="2"/>
  <c r="BO201" i="2" s="1"/>
  <c r="BO221" i="2"/>
  <c r="BT167" i="2"/>
  <c r="BN195" i="9"/>
  <c r="BN194" i="9"/>
  <c r="BR222" i="2"/>
  <c r="BL124" i="17"/>
  <c r="BL125" i="17" s="1"/>
  <c r="BL125" i="10" s="1"/>
  <c r="BK126" i="17"/>
  <c r="BO105" i="2"/>
  <c r="BO28" i="2" s="1"/>
  <c r="BL117" i="17"/>
  <c r="BL53" i="17" s="1"/>
  <c r="BK124" i="10"/>
  <c r="BL117" i="10" s="1"/>
  <c r="BL53" i="10" s="1"/>
  <c r="BL54" i="10" s="1"/>
  <c r="BO122" i="2"/>
  <c r="BL110" i="2"/>
  <c r="BS84" i="2"/>
  <c r="BO142" i="15"/>
  <c r="BS40" i="3"/>
  <c r="BT40" i="3" s="1"/>
  <c r="BO128" i="11"/>
  <c r="BT235" i="2"/>
  <c r="BS34" i="1"/>
  <c r="BO65" i="11"/>
  <c r="BO82" i="11"/>
  <c r="BM16" i="2"/>
  <c r="BM232" i="2"/>
  <c r="BN54" i="2"/>
  <c r="BN22" i="2"/>
  <c r="BK44" i="13"/>
  <c r="BK45" i="13" s="1"/>
  <c r="BK45" i="10" s="1"/>
  <c r="BT136" i="3"/>
  <c r="BM21" i="10"/>
  <c r="BR33" i="1"/>
  <c r="BM108" i="12"/>
  <c r="BM109" i="12" s="1"/>
  <c r="BM109" i="10" s="1"/>
  <c r="BM33" i="9"/>
  <c r="BQ123" i="3"/>
  <c r="BS39" i="1"/>
  <c r="BO146" i="11"/>
  <c r="BR35" i="3"/>
  <c r="BR24" i="3"/>
  <c r="BM23" i="2"/>
  <c r="BM21" i="2" s="1"/>
  <c r="BM98" i="2"/>
  <c r="BJ325" i="9"/>
  <c r="BN140" i="3"/>
  <c r="BT52" i="2"/>
  <c r="BO82" i="16"/>
  <c r="BS84" i="1"/>
  <c r="BS34" i="2"/>
  <c r="BP25" i="3"/>
  <c r="BP90" i="3"/>
  <c r="BP88" i="3" s="1"/>
  <c r="BL22" i="1"/>
  <c r="BN64" i="11"/>
  <c r="BN141" i="14"/>
  <c r="BN141" i="10" s="1"/>
  <c r="BQ10" i="2"/>
  <c r="BK113" i="12"/>
  <c r="BK114" i="12"/>
  <c r="BK112" i="12"/>
  <c r="BO49" i="3"/>
  <c r="BK63" i="12"/>
  <c r="BK111" i="10"/>
  <c r="BK112" i="10" s="1"/>
  <c r="BT118" i="1"/>
  <c r="BR243" i="2"/>
  <c r="BN32" i="9"/>
  <c r="BN34" i="9"/>
  <c r="BR114" i="1" s="1"/>
  <c r="BL55" i="3"/>
  <c r="BO141" i="12"/>
  <c r="BJ64" i="12"/>
  <c r="BS35" i="1"/>
  <c r="BO98" i="11"/>
  <c r="BO80" i="14"/>
  <c r="BO63" i="14"/>
  <c r="BO64" i="14" s="1"/>
  <c r="BS69" i="3"/>
  <c r="BM43" i="1"/>
  <c r="BM41" i="1" s="1"/>
  <c r="BM25" i="1"/>
  <c r="BI50" i="13"/>
  <c r="BI50" i="10" s="1"/>
  <c r="BI49" i="10"/>
  <c r="BM52" i="1"/>
  <c r="BQ10" i="3"/>
  <c r="BN85" i="16"/>
  <c r="BN53" i="16" s="1"/>
  <c r="BO81" i="8"/>
  <c r="BO82" i="8"/>
  <c r="BS138" i="1" s="1"/>
  <c r="BT138" i="1" s="1"/>
  <c r="BI56" i="17"/>
  <c r="BI62" i="10"/>
  <c r="BI56" i="10" s="1"/>
  <c r="BP29" i="1"/>
  <c r="BR128" i="1"/>
  <c r="BN230" i="9"/>
  <c r="BS36" i="1"/>
  <c r="BL323" i="9"/>
  <c r="BP229" i="2"/>
  <c r="BL322" i="9"/>
  <c r="BM320" i="9"/>
  <c r="BM321" i="9" s="1"/>
  <c r="BM313" i="9"/>
  <c r="BM327" i="9" s="1"/>
  <c r="BK326" i="9"/>
  <c r="BO131" i="1" s="1"/>
  <c r="BO260" i="2"/>
  <c r="BK324" i="9"/>
  <c r="BS73" i="1"/>
  <c r="BT74" i="1"/>
  <c r="BT73" i="1" s="1"/>
  <c r="BP11" i="2"/>
  <c r="BK32" i="11"/>
  <c r="BO34" i="3"/>
  <c r="BO33" i="3" s="1"/>
  <c r="BK31" i="10"/>
  <c r="BR174" i="2"/>
  <c r="BR166" i="2" s="1"/>
  <c r="BN145" i="15"/>
  <c r="BN143" i="15"/>
  <c r="BR85" i="3" s="1"/>
  <c r="BO63" i="11"/>
  <c r="BO80" i="11"/>
  <c r="BS36" i="3"/>
  <c r="BO79" i="10"/>
  <c r="BO80" i="10" s="1"/>
  <c r="BM130" i="12"/>
  <c r="BQ48" i="1"/>
  <c r="BJ49" i="13"/>
  <c r="BJ47" i="13"/>
  <c r="BN145" i="2"/>
  <c r="BJ46" i="10"/>
  <c r="BL98" i="10"/>
  <c r="BL66" i="16"/>
  <c r="BL58" i="16" s="1"/>
  <c r="BP32" i="2"/>
  <c r="BL33" i="11"/>
  <c r="BP123" i="2"/>
  <c r="BL31" i="11"/>
  <c r="BL30" i="10"/>
  <c r="BH58" i="17"/>
  <c r="BH66" i="10"/>
  <c r="BH58" i="10" s="1"/>
  <c r="BN57" i="11"/>
  <c r="BO62" i="13"/>
  <c r="BO56" i="13" s="1"/>
  <c r="BO81" i="13"/>
  <c r="BO81" i="10" s="1"/>
  <c r="BS147" i="2"/>
  <c r="BS113" i="2" s="1"/>
  <c r="BO79" i="13"/>
  <c r="BM101" i="10"/>
  <c r="BM101" i="12"/>
  <c r="BM53" i="12" s="1"/>
  <c r="BQ242" i="2"/>
  <c r="BQ233" i="2"/>
  <c r="BS212" i="2"/>
  <c r="BO31" i="9"/>
  <c r="BO30" i="9"/>
  <c r="BN140" i="10"/>
  <c r="BO133" i="10" s="1"/>
  <c r="BN46" i="3"/>
  <c r="BN44" i="3" s="1"/>
  <c r="BN26" i="3"/>
  <c r="BT257" i="2"/>
  <c r="BS237" i="2"/>
  <c r="BT237" i="2" s="1"/>
  <c r="BS157" i="2"/>
  <c r="BT158" i="2"/>
  <c r="BT157" i="2" s="1"/>
  <c r="BR53" i="3"/>
  <c r="BN16" i="12"/>
  <c r="BQ181" i="2"/>
  <c r="BM95" i="16"/>
  <c r="BM97" i="16"/>
  <c r="BM62" i="16"/>
  <c r="BM56" i="16" s="1"/>
  <c r="BM94" i="10"/>
  <c r="BI128" i="17"/>
  <c r="BM106" i="3"/>
  <c r="BI63" i="17"/>
  <c r="BI127" i="10"/>
  <c r="BI128" i="10" s="1"/>
  <c r="BT127" i="1"/>
  <c r="BT107" i="1" s="1"/>
  <c r="BR10" i="2"/>
  <c r="BN65" i="13"/>
  <c r="BN57" i="13" s="1"/>
  <c r="BR54" i="1"/>
  <c r="BR53" i="1" s="1"/>
  <c r="BN82" i="13"/>
  <c r="BN66" i="13" s="1"/>
  <c r="BN58" i="13" s="1"/>
  <c r="BL51" i="1"/>
  <c r="BL21" i="1"/>
  <c r="BT38" i="3"/>
  <c r="BT34" i="2"/>
  <c r="BO32" i="15"/>
  <c r="BS78" i="3"/>
  <c r="BK61" i="17"/>
  <c r="BK61" i="10" s="1"/>
  <c r="BK60" i="17"/>
  <c r="BM12" i="3"/>
  <c r="BS124" i="2"/>
  <c r="BT125" i="2"/>
  <c r="BT124" i="2" s="1"/>
  <c r="BQ51" i="3"/>
  <c r="BM128" i="12"/>
  <c r="BL144" i="10"/>
  <c r="BP30" i="3"/>
  <c r="BN193" i="9"/>
  <c r="BO185" i="9" s="1"/>
  <c r="BO199" i="9" s="1"/>
  <c r="BP24" i="1"/>
  <c r="BP83" i="1"/>
  <c r="BP81" i="1" s="1"/>
  <c r="BM28" i="11"/>
  <c r="BM29" i="11" s="1"/>
  <c r="BM29" i="10" s="1"/>
  <c r="BN66" i="11"/>
  <c r="BN82" i="10"/>
  <c r="BR223" i="2"/>
  <c r="BN226" i="9"/>
  <c r="BN220" i="9"/>
  <c r="BL111" i="12"/>
  <c r="BP138" i="2"/>
  <c r="BL62" i="12"/>
  <c r="BL110" i="10"/>
  <c r="BO11" i="1"/>
  <c r="BS41" i="3"/>
  <c r="BT41" i="3" s="1"/>
  <c r="BS107" i="1"/>
  <c r="BO147" i="9" l="1"/>
  <c r="BO67" i="9" s="1"/>
  <c r="BO53" i="9"/>
  <c r="BO59" i="9"/>
  <c r="BQ71" i="1"/>
  <c r="BN18" i="15"/>
  <c r="BR72" i="1"/>
  <c r="BQ119" i="3"/>
  <c r="BQ124" i="3"/>
  <c r="BQ114" i="3" s="1"/>
  <c r="BP114" i="3"/>
  <c r="BP122" i="3"/>
  <c r="BQ203" i="2"/>
  <c r="BQ211" i="2"/>
  <c r="BM57" i="9"/>
  <c r="BM58" i="9"/>
  <c r="BO217" i="9"/>
  <c r="BN142" i="9"/>
  <c r="BO140" i="9"/>
  <c r="BN16" i="15"/>
  <c r="BR86" i="3"/>
  <c r="BO31" i="13"/>
  <c r="BO32" i="13" s="1"/>
  <c r="BO33" i="13"/>
  <c r="BO34" i="13" s="1"/>
  <c r="BR203" i="2"/>
  <c r="BR77" i="3"/>
  <c r="BO229" i="9"/>
  <c r="BO58" i="14"/>
  <c r="BQ110" i="1"/>
  <c r="BQ105" i="1" s="1"/>
  <c r="BQ115" i="1"/>
  <c r="BQ113" i="1" s="1"/>
  <c r="BD34" i="8"/>
  <c r="BH136" i="1" s="1"/>
  <c r="BH135" i="1" s="1"/>
  <c r="BH145" i="3"/>
  <c r="BH144" i="3" s="1"/>
  <c r="BH272" i="2"/>
  <c r="BH271" i="2" s="1"/>
  <c r="BD32" i="8"/>
  <c r="BD33" i="8" s="1"/>
  <c r="BS175" i="2"/>
  <c r="BT175" i="2" s="1"/>
  <c r="BO17" i="15"/>
  <c r="BO15" i="15"/>
  <c r="BN146" i="9"/>
  <c r="BN63" i="9"/>
  <c r="BN144" i="9"/>
  <c r="BR249" i="2"/>
  <c r="BR239" i="2" s="1"/>
  <c r="BR234" i="2" s="1"/>
  <c r="BO140" i="14"/>
  <c r="BO141" i="14" s="1"/>
  <c r="BR213" i="2"/>
  <c r="BR211" i="2" s="1"/>
  <c r="BN62" i="9"/>
  <c r="BE144" i="3"/>
  <c r="BF145" i="3"/>
  <c r="BF144" i="3" s="1"/>
  <c r="BS139" i="3"/>
  <c r="BO309" i="9"/>
  <c r="BE29" i="8"/>
  <c r="BE35" i="8"/>
  <c r="BE28" i="8"/>
  <c r="BO141" i="9"/>
  <c r="BI18" i="17"/>
  <c r="BI18" i="10" s="1"/>
  <c r="BM92" i="1"/>
  <c r="BM21" i="1" s="1"/>
  <c r="BI17" i="10"/>
  <c r="BK5" i="17"/>
  <c r="BN107" i="2"/>
  <c r="BN30" i="2" s="1"/>
  <c r="BK12" i="17"/>
  <c r="BJ14" i="17"/>
  <c r="BJ12" i="10"/>
  <c r="BK5" i="10" s="1"/>
  <c r="BM108" i="3"/>
  <c r="BI16" i="17"/>
  <c r="BI15" i="10"/>
  <c r="BL31" i="3"/>
  <c r="BL17" i="3" s="1"/>
  <c r="BH16" i="10"/>
  <c r="BO32" i="9"/>
  <c r="BS243" i="2"/>
  <c r="BO34" i="9"/>
  <c r="BS114" i="1" s="1"/>
  <c r="BO240" i="2"/>
  <c r="BO252" i="2"/>
  <c r="BT35" i="1"/>
  <c r="BK64" i="12"/>
  <c r="BK127" i="17"/>
  <c r="BK129" i="17"/>
  <c r="BO195" i="2"/>
  <c r="BK62" i="17"/>
  <c r="BK126" i="10"/>
  <c r="BR52" i="3"/>
  <c r="BT137" i="3"/>
  <c r="BS117" i="3"/>
  <c r="BT117" i="3" s="1"/>
  <c r="BT51" i="2"/>
  <c r="BQ155" i="2"/>
  <c r="BQ119" i="2"/>
  <c r="BL113" i="12"/>
  <c r="BL114" i="12"/>
  <c r="BP49" i="3"/>
  <c r="BL112" i="12"/>
  <c r="BL63" i="12"/>
  <c r="BL111" i="10"/>
  <c r="BL112" i="10" s="1"/>
  <c r="BO100" i="2"/>
  <c r="BK60" i="10"/>
  <c r="BL20" i="1"/>
  <c r="BM96" i="16"/>
  <c r="BQ92" i="3"/>
  <c r="BM95" i="10"/>
  <c r="BM96" i="10" s="1"/>
  <c r="BM63" i="16"/>
  <c r="BM64" i="16" s="1"/>
  <c r="BT212" i="2"/>
  <c r="BO80" i="13"/>
  <c r="BS58" i="3"/>
  <c r="BS24" i="3" s="1"/>
  <c r="BO63" i="13"/>
  <c r="BO64" i="13" s="1"/>
  <c r="BN144" i="2"/>
  <c r="BN111" i="2"/>
  <c r="BO111" i="1"/>
  <c r="BO123" i="1"/>
  <c r="BP209" i="2"/>
  <c r="BP201" i="2" s="1"/>
  <c r="BP221" i="2"/>
  <c r="BT36" i="1"/>
  <c r="BM51" i="1"/>
  <c r="BM12" i="1"/>
  <c r="BO46" i="3"/>
  <c r="BO44" i="3" s="1"/>
  <c r="BO26" i="3"/>
  <c r="BO192" i="9"/>
  <c r="BI130" i="10"/>
  <c r="BI66" i="17"/>
  <c r="BR49" i="1"/>
  <c r="BN146" i="12"/>
  <c r="BR163" i="2"/>
  <c r="BR155" i="2" s="1"/>
  <c r="BN145" i="14"/>
  <c r="BN143" i="14"/>
  <c r="BR74" i="3" s="1"/>
  <c r="BR66" i="3" s="1"/>
  <c r="BT142" i="2"/>
  <c r="BN103" i="1"/>
  <c r="BN16" i="1"/>
  <c r="BT106" i="1"/>
  <c r="BO31" i="1"/>
  <c r="BJ56" i="17"/>
  <c r="BJ62" i="10"/>
  <c r="BJ56" i="10" s="1"/>
  <c r="BM15" i="2"/>
  <c r="BM9" i="2" s="1"/>
  <c r="BM112" i="2"/>
  <c r="BM110" i="2" s="1"/>
  <c r="BO126" i="12"/>
  <c r="BS50" i="2"/>
  <c r="BS63" i="1"/>
  <c r="BT64" i="1"/>
  <c r="BT63" i="1" s="1"/>
  <c r="BJ57" i="12"/>
  <c r="BS141" i="2"/>
  <c r="BO145" i="12"/>
  <c r="BO143" i="12"/>
  <c r="BO142" i="10"/>
  <c r="BI7" i="1"/>
  <c r="BP135" i="2"/>
  <c r="BP133" i="2" s="1"/>
  <c r="BP115" i="2"/>
  <c r="BS35" i="3"/>
  <c r="BT36" i="3"/>
  <c r="BO46" i="1"/>
  <c r="BK65" i="12"/>
  <c r="BK113" i="10"/>
  <c r="BO142" i="14"/>
  <c r="BS73" i="2"/>
  <c r="BT113" i="2"/>
  <c r="BS10" i="2"/>
  <c r="BQ179" i="2"/>
  <c r="BQ177" i="2" s="1"/>
  <c r="BQ114" i="2"/>
  <c r="BS146" i="2"/>
  <c r="BT147" i="2"/>
  <c r="BT146" i="2" s="1"/>
  <c r="BP34" i="3"/>
  <c r="BP33" i="3" s="1"/>
  <c r="BL32" i="11"/>
  <c r="BL31" i="10"/>
  <c r="BJ48" i="13"/>
  <c r="BN56" i="3"/>
  <c r="BJ47" i="10"/>
  <c r="BO64" i="11"/>
  <c r="BR79" i="1"/>
  <c r="BN146" i="15"/>
  <c r="BK32" i="10"/>
  <c r="BN221" i="9"/>
  <c r="BN222" i="9"/>
  <c r="BN61" i="16"/>
  <c r="BN60" i="16"/>
  <c r="BR89" i="2" s="1"/>
  <c r="BN54" i="16"/>
  <c r="BT84" i="1"/>
  <c r="BN120" i="3"/>
  <c r="BN132" i="3"/>
  <c r="BR10" i="3"/>
  <c r="BT39" i="1"/>
  <c r="BM110" i="12"/>
  <c r="BQ48" i="2"/>
  <c r="BQ26" i="2" s="1"/>
  <c r="BN101" i="12"/>
  <c r="BN53" i="12" s="1"/>
  <c r="BN108" i="12"/>
  <c r="BN109" i="12" s="1"/>
  <c r="BN109" i="10" s="1"/>
  <c r="BM108" i="10"/>
  <c r="BN101" i="10" s="1"/>
  <c r="BL37" i="13"/>
  <c r="BK46" i="13"/>
  <c r="BL44" i="13"/>
  <c r="BL45" i="13" s="1"/>
  <c r="BL45" i="10" s="1"/>
  <c r="BO55" i="2"/>
  <c r="BK44" i="10"/>
  <c r="BL37" i="10" s="1"/>
  <c r="BO66" i="11"/>
  <c r="BS174" i="2"/>
  <c r="BO145" i="15"/>
  <c r="BO143" i="15"/>
  <c r="BS85" i="3" s="1"/>
  <c r="BT85" i="3" s="1"/>
  <c r="BL54" i="17"/>
  <c r="BL60" i="17"/>
  <c r="BL61" i="17"/>
  <c r="BL61" i="10" s="1"/>
  <c r="BL126" i="17"/>
  <c r="BM124" i="17"/>
  <c r="BM117" i="17"/>
  <c r="BM53" i="17" s="1"/>
  <c r="BP105" i="2"/>
  <c r="BP28" i="2" s="1"/>
  <c r="BL124" i="10"/>
  <c r="BM117" i="10" s="1"/>
  <c r="BM53" i="10" s="1"/>
  <c r="BM54" i="10" s="1"/>
  <c r="BO193" i="9"/>
  <c r="BM28" i="1"/>
  <c r="BM15" i="1" s="1"/>
  <c r="BM93" i="1"/>
  <c r="BM112" i="3"/>
  <c r="BM16" i="3"/>
  <c r="BJ58" i="12"/>
  <c r="BR119" i="2"/>
  <c r="BR202" i="2"/>
  <c r="BO133" i="14"/>
  <c r="BT91" i="3"/>
  <c r="BI7" i="2"/>
  <c r="BO18" i="12"/>
  <c r="BS42" i="1"/>
  <c r="BN98" i="1"/>
  <c r="BJ130" i="17"/>
  <c r="BJ65" i="17"/>
  <c r="BJ57" i="17" s="1"/>
  <c r="BJ129" i="10"/>
  <c r="BN94" i="16"/>
  <c r="BO85" i="16"/>
  <c r="BO53" i="16" s="1"/>
  <c r="BO54" i="16" s="1"/>
  <c r="BR91" i="2"/>
  <c r="BR25" i="2" s="1"/>
  <c r="BO92" i="16"/>
  <c r="BN92" i="10"/>
  <c r="BO85" i="10" s="1"/>
  <c r="BS128" i="1"/>
  <c r="BO230" i="9"/>
  <c r="BT37" i="3"/>
  <c r="BN43" i="1"/>
  <c r="BN41" i="1" s="1"/>
  <c r="BN25" i="1"/>
  <c r="BR29" i="2"/>
  <c r="BQ74" i="3"/>
  <c r="BQ66" i="3" s="1"/>
  <c r="BM143" i="10"/>
  <c r="BN23" i="2"/>
  <c r="BN98" i="2"/>
  <c r="BN28" i="11"/>
  <c r="BN21" i="11"/>
  <c r="BM30" i="11"/>
  <c r="BQ33" i="2"/>
  <c r="BN29" i="11"/>
  <c r="BN29" i="10" s="1"/>
  <c r="BM28" i="10"/>
  <c r="BN21" i="10" s="1"/>
  <c r="BT78" i="3"/>
  <c r="BM29" i="3"/>
  <c r="BM101" i="3"/>
  <c r="BQ85" i="1"/>
  <c r="BM98" i="16"/>
  <c r="BM97" i="10"/>
  <c r="BM65" i="16"/>
  <c r="BM57" i="16" s="1"/>
  <c r="BN12" i="3"/>
  <c r="BL34" i="11"/>
  <c r="BL34" i="10" s="1"/>
  <c r="BL33" i="10"/>
  <c r="BP32" i="1"/>
  <c r="BP11" i="3"/>
  <c r="BQ113" i="3"/>
  <c r="BQ122" i="3"/>
  <c r="BR23" i="1"/>
  <c r="BS33" i="1"/>
  <c r="BT34" i="1"/>
  <c r="BT33" i="1" s="1"/>
  <c r="BI48" i="10"/>
  <c r="BM22" i="3"/>
  <c r="BO12" i="2"/>
  <c r="BJ128" i="17"/>
  <c r="BN106" i="3"/>
  <c r="BJ63" i="17"/>
  <c r="BJ127" i="10"/>
  <c r="BJ128" i="10" s="1"/>
  <c r="BP11" i="1"/>
  <c r="BL56" i="12"/>
  <c r="BN58" i="11"/>
  <c r="BI64" i="17"/>
  <c r="BI63" i="10"/>
  <c r="BI64" i="10" s="1"/>
  <c r="BM60" i="12"/>
  <c r="BM61" i="12"/>
  <c r="BN54" i="12"/>
  <c r="BM54" i="12"/>
  <c r="BS54" i="1"/>
  <c r="BO82" i="13"/>
  <c r="BO66" i="13" s="1"/>
  <c r="BO65" i="13"/>
  <c r="BO57" i="13" s="1"/>
  <c r="BP122" i="2"/>
  <c r="BJ50" i="13"/>
  <c r="BJ50" i="10" s="1"/>
  <c r="BJ49" i="10"/>
  <c r="BN52" i="1"/>
  <c r="BO140" i="3"/>
  <c r="BK325" i="9"/>
  <c r="BQ229" i="2"/>
  <c r="BM322" i="9"/>
  <c r="BM323" i="9"/>
  <c r="BN320" i="9"/>
  <c r="BN313" i="9"/>
  <c r="BN327" i="9" s="1"/>
  <c r="BL324" i="9"/>
  <c r="BL326" i="9"/>
  <c r="BP131" i="1" s="1"/>
  <c r="BP260" i="2"/>
  <c r="BR125" i="1"/>
  <c r="BR108" i="1"/>
  <c r="BS68" i="3"/>
  <c r="BT69" i="3"/>
  <c r="BT68" i="3" s="1"/>
  <c r="BO141" i="10"/>
  <c r="BN33" i="9"/>
  <c r="BR123" i="3"/>
  <c r="BK66" i="12"/>
  <c r="BK114" i="10"/>
  <c r="BN21" i="2"/>
  <c r="BO57" i="11"/>
  <c r="BT84" i="2"/>
  <c r="BT76" i="2" s="1"/>
  <c r="BS76" i="2"/>
  <c r="BR253" i="2"/>
  <c r="BN198" i="9"/>
  <c r="BR124" i="1" s="1"/>
  <c r="BN196" i="9"/>
  <c r="BI65" i="10"/>
  <c r="BI57" i="10" s="1"/>
  <c r="BS53" i="3"/>
  <c r="BT53" i="3" s="1"/>
  <c r="BO16" i="12"/>
  <c r="BN232" i="2"/>
  <c r="BN16" i="2"/>
  <c r="BI7" i="3"/>
  <c r="BN118" i="2"/>
  <c r="BN190" i="2"/>
  <c r="BN127" i="12"/>
  <c r="BN129" i="12"/>
  <c r="BR140" i="2"/>
  <c r="BO140" i="10"/>
  <c r="BQ69" i="1"/>
  <c r="BM146" i="14"/>
  <c r="BM146" i="10" s="1"/>
  <c r="BM145" i="10"/>
  <c r="BO16" i="15" l="1"/>
  <c r="BS86" i="3"/>
  <c r="BO60" i="9"/>
  <c r="BO54" i="9"/>
  <c r="BO61" i="9"/>
  <c r="BO58" i="13"/>
  <c r="BR71" i="1"/>
  <c r="BF21" i="8"/>
  <c r="BI267" i="2"/>
  <c r="BI266" i="2" s="1"/>
  <c r="BE30" i="8"/>
  <c r="BE31" i="8"/>
  <c r="BT139" i="3"/>
  <c r="BT134" i="3" s="1"/>
  <c r="BS134" i="3"/>
  <c r="BR244" i="2"/>
  <c r="BR242" i="2" s="1"/>
  <c r="BN56" i="9"/>
  <c r="BN66" i="9"/>
  <c r="BR120" i="1"/>
  <c r="BO218" i="9"/>
  <c r="BO223" i="9" s="1"/>
  <c r="BO224" i="9"/>
  <c r="BO225" i="9"/>
  <c r="BN64" i="9"/>
  <c r="BN65" i="9" s="1"/>
  <c r="BR129" i="3"/>
  <c r="BN145" i="9"/>
  <c r="BO18" i="15"/>
  <c r="BS72" i="1"/>
  <c r="BT72" i="1" s="1"/>
  <c r="BO143" i="9"/>
  <c r="BS218" i="2"/>
  <c r="BO142" i="9"/>
  <c r="BL21" i="3"/>
  <c r="BM91" i="1"/>
  <c r="BI16" i="10"/>
  <c r="BM31" i="3"/>
  <c r="BM17" i="3" s="1"/>
  <c r="BM99" i="3"/>
  <c r="BJ15" i="17"/>
  <c r="BN197" i="2"/>
  <c r="BJ17" i="17"/>
  <c r="BJ14" i="10"/>
  <c r="BK13" i="17"/>
  <c r="BK13" i="10" s="1"/>
  <c r="BK14" i="17"/>
  <c r="BO107" i="2"/>
  <c r="BO30" i="2" s="1"/>
  <c r="BK12" i="10"/>
  <c r="BN128" i="12"/>
  <c r="BR51" i="3"/>
  <c r="BP140" i="3"/>
  <c r="BL325" i="9"/>
  <c r="BQ260" i="2"/>
  <c r="BM326" i="9"/>
  <c r="BQ131" i="1" s="1"/>
  <c r="BM324" i="9"/>
  <c r="BO120" i="3"/>
  <c r="BO132" i="3"/>
  <c r="BN51" i="1"/>
  <c r="BR10" i="1"/>
  <c r="BM15" i="3"/>
  <c r="BM9" i="3" s="1"/>
  <c r="BM23" i="3"/>
  <c r="BQ32" i="2"/>
  <c r="BR181" i="2"/>
  <c r="BN97" i="16"/>
  <c r="BN95" i="16"/>
  <c r="BN94" i="10"/>
  <c r="BN62" i="16"/>
  <c r="BN56" i="16" s="1"/>
  <c r="BJ130" i="10"/>
  <c r="BJ66" i="17"/>
  <c r="BM126" i="17"/>
  <c r="BQ105" i="2"/>
  <c r="BQ28" i="2" s="1"/>
  <c r="BM124" i="10"/>
  <c r="BO54" i="2"/>
  <c r="BO22" i="2"/>
  <c r="BN61" i="12"/>
  <c r="BN60" i="12"/>
  <c r="BN112" i="3"/>
  <c r="BN16" i="3"/>
  <c r="BR104" i="1"/>
  <c r="BN55" i="3"/>
  <c r="BT73" i="2"/>
  <c r="BT65" i="2" s="1"/>
  <c r="BS65" i="2"/>
  <c r="BO43" i="1"/>
  <c r="BO41" i="1" s="1"/>
  <c r="BO25" i="1"/>
  <c r="BS10" i="3"/>
  <c r="BT24" i="3"/>
  <c r="BS49" i="1"/>
  <c r="BO146" i="12"/>
  <c r="BO127" i="12"/>
  <c r="BS140" i="2"/>
  <c r="BT140" i="2" s="1"/>
  <c r="BO129" i="12"/>
  <c r="BM9" i="1"/>
  <c r="BO23" i="2"/>
  <c r="BP46" i="3"/>
  <c r="BP44" i="3" s="1"/>
  <c r="BP26" i="3"/>
  <c r="BK130" i="17"/>
  <c r="BO98" i="1"/>
  <c r="BK65" i="17"/>
  <c r="BK57" i="17" s="1"/>
  <c r="BK129" i="10"/>
  <c r="BT114" i="1"/>
  <c r="BK58" i="12"/>
  <c r="BM98" i="10"/>
  <c r="BM66" i="16"/>
  <c r="BM58" i="16" s="1"/>
  <c r="BQ123" i="2"/>
  <c r="BM33" i="11"/>
  <c r="BM31" i="11"/>
  <c r="BM30" i="10"/>
  <c r="BS91" i="2"/>
  <c r="BO94" i="16"/>
  <c r="BO92" i="10"/>
  <c r="BO93" i="16"/>
  <c r="BO93" i="10" s="1"/>
  <c r="BN28" i="1"/>
  <c r="BN15" i="1" s="1"/>
  <c r="BN93" i="1"/>
  <c r="BJ8" i="1"/>
  <c r="BP195" i="2"/>
  <c r="BL127" i="17"/>
  <c r="BL129" i="17"/>
  <c r="BL62" i="17"/>
  <c r="BL126" i="10"/>
  <c r="BO82" i="10"/>
  <c r="BS163" i="2"/>
  <c r="BO145" i="14"/>
  <c r="BO143" i="14"/>
  <c r="BS74" i="3" s="1"/>
  <c r="BT74" i="3" s="1"/>
  <c r="BT66" i="3" s="1"/>
  <c r="BT35" i="3"/>
  <c r="BT141" i="2"/>
  <c r="BS119" i="2"/>
  <c r="BR69" i="1"/>
  <c r="BR61" i="1" s="1"/>
  <c r="BN146" i="14"/>
  <c r="BN146" i="10" s="1"/>
  <c r="BI58" i="17"/>
  <c r="BI66" i="10"/>
  <c r="BI58" i="10" s="1"/>
  <c r="BO103" i="1"/>
  <c r="BO16" i="1"/>
  <c r="BS57" i="3"/>
  <c r="BT58" i="3"/>
  <c r="BT57" i="3" s="1"/>
  <c r="BL66" i="12"/>
  <c r="BL114" i="10"/>
  <c r="BK128" i="17"/>
  <c r="BO106" i="3"/>
  <c r="BK63" i="17"/>
  <c r="BK127" i="10"/>
  <c r="BK128" i="10" s="1"/>
  <c r="BT243" i="2"/>
  <c r="BN15" i="2"/>
  <c r="BN9" i="2" s="1"/>
  <c r="BN112" i="2"/>
  <c r="BP240" i="2"/>
  <c r="BP252" i="2"/>
  <c r="BJ64" i="17"/>
  <c r="BJ63" i="10"/>
  <c r="BJ64" i="10" s="1"/>
  <c r="BQ24" i="1"/>
  <c r="BQ83" i="1"/>
  <c r="BQ81" i="1" s="1"/>
  <c r="BN12" i="1"/>
  <c r="BO222" i="9"/>
  <c r="BO221" i="9"/>
  <c r="BT42" i="1"/>
  <c r="BJ8" i="3"/>
  <c r="BM54" i="17"/>
  <c r="BM61" i="17"/>
  <c r="BM61" i="10" s="1"/>
  <c r="BM60" i="17"/>
  <c r="BQ100" i="2" s="1"/>
  <c r="BS79" i="1"/>
  <c r="BO146" i="15"/>
  <c r="BO58" i="11"/>
  <c r="BM37" i="13"/>
  <c r="BM44" i="13"/>
  <c r="BM45" i="13"/>
  <c r="BM45" i="10" s="1"/>
  <c r="BL46" i="13"/>
  <c r="BP55" i="2"/>
  <c r="BL44" i="10"/>
  <c r="BM37" i="10" s="1"/>
  <c r="BQ138" i="2"/>
  <c r="BM111" i="12"/>
  <c r="BM62" i="12"/>
  <c r="BM110" i="10"/>
  <c r="BL32" i="10"/>
  <c r="BT10" i="2"/>
  <c r="BR233" i="2"/>
  <c r="BP12" i="2"/>
  <c r="BJ65" i="10"/>
  <c r="BJ57" i="10" s="1"/>
  <c r="BO195" i="9"/>
  <c r="BO194" i="9"/>
  <c r="BS222" i="2"/>
  <c r="BQ90" i="3"/>
  <c r="BQ88" i="3" s="1"/>
  <c r="BQ25" i="3"/>
  <c r="BL64" i="12"/>
  <c r="BP46" i="1"/>
  <c r="BL65" i="12"/>
  <c r="BL113" i="10"/>
  <c r="BK56" i="17"/>
  <c r="BK62" i="10"/>
  <c r="BK56" i="10" s="1"/>
  <c r="BS123" i="3"/>
  <c r="BO33" i="9"/>
  <c r="BN323" i="9"/>
  <c r="BR229" i="2"/>
  <c r="BQ209" i="2"/>
  <c r="BQ201" i="2" s="1"/>
  <c r="BQ221" i="2"/>
  <c r="BP31" i="1"/>
  <c r="BQ61" i="1"/>
  <c r="BQ29" i="1"/>
  <c r="BR48" i="1"/>
  <c r="BN130" i="12"/>
  <c r="BR133" i="3"/>
  <c r="BN197" i="9"/>
  <c r="BS66" i="3"/>
  <c r="BP111" i="1"/>
  <c r="BP123" i="1"/>
  <c r="BN321" i="9"/>
  <c r="BN322" i="9" s="1"/>
  <c r="BS53" i="1"/>
  <c r="BT54" i="1"/>
  <c r="BT53" i="1" s="1"/>
  <c r="BQ45" i="2"/>
  <c r="BQ43" i="2" s="1"/>
  <c r="BN29" i="3"/>
  <c r="BN101" i="3"/>
  <c r="BS23" i="1"/>
  <c r="BO28" i="11"/>
  <c r="BN30" i="11"/>
  <c r="BR33" i="2"/>
  <c r="BO21" i="11"/>
  <c r="BO29" i="11"/>
  <c r="BO29" i="10" s="1"/>
  <c r="BN28" i="10"/>
  <c r="BO21" i="10" s="1"/>
  <c r="BQ30" i="3"/>
  <c r="BM144" i="10"/>
  <c r="BT128" i="1"/>
  <c r="BS108" i="1"/>
  <c r="BS125" i="1"/>
  <c r="BO60" i="16"/>
  <c r="BS89" i="2" s="1"/>
  <c r="BO61" i="16"/>
  <c r="BJ8" i="2"/>
  <c r="BM125" i="17"/>
  <c r="BM125" i="10" s="1"/>
  <c r="BP100" i="2"/>
  <c r="BL60" i="10"/>
  <c r="BT174" i="2"/>
  <c r="BT166" i="2" s="1"/>
  <c r="BS166" i="2"/>
  <c r="BK49" i="13"/>
  <c r="BK47" i="13"/>
  <c r="BO145" i="2"/>
  <c r="BK46" i="10"/>
  <c r="BO101" i="12"/>
  <c r="BO53" i="12" s="1"/>
  <c r="BO108" i="12"/>
  <c r="BR48" i="2"/>
  <c r="BR26" i="2" s="1"/>
  <c r="BN110" i="12"/>
  <c r="BO109" i="12"/>
  <c r="BO109" i="10" s="1"/>
  <c r="BN108" i="10"/>
  <c r="BO101" i="10" s="1"/>
  <c r="BR87" i="2"/>
  <c r="BJ48" i="10"/>
  <c r="BN22" i="3"/>
  <c r="BQ11" i="2"/>
  <c r="BK57" i="12"/>
  <c r="BS52" i="3"/>
  <c r="BT52" i="3" s="1"/>
  <c r="BO143" i="10"/>
  <c r="BT50" i="2"/>
  <c r="BN145" i="10"/>
  <c r="BO12" i="3"/>
  <c r="BM22" i="1"/>
  <c r="BM20" i="1" s="1"/>
  <c r="BS29" i="2"/>
  <c r="BT29" i="2" s="1"/>
  <c r="BN143" i="10"/>
  <c r="BO118" i="2"/>
  <c r="BO190" i="2"/>
  <c r="BO232" i="2"/>
  <c r="BO16" i="2"/>
  <c r="BT218" i="2" l="1"/>
  <c r="BS208" i="2"/>
  <c r="BT208" i="2" s="1"/>
  <c r="BO226" i="9"/>
  <c r="BO220" i="9"/>
  <c r="BS223" i="2"/>
  <c r="BT223" i="2" s="1"/>
  <c r="BF29" i="8"/>
  <c r="BF28" i="8"/>
  <c r="BF35" i="8"/>
  <c r="BT86" i="3"/>
  <c r="BT77" i="3" s="1"/>
  <c r="BS77" i="3"/>
  <c r="BR110" i="1"/>
  <c r="BR105" i="1" s="1"/>
  <c r="BR115" i="1"/>
  <c r="BR113" i="1" s="1"/>
  <c r="BO313" i="9"/>
  <c r="BO327" i="9" s="1"/>
  <c r="BO144" i="9"/>
  <c r="BO63" i="9"/>
  <c r="BO146" i="9"/>
  <c r="BS249" i="2"/>
  <c r="BR119" i="3"/>
  <c r="BR124" i="3"/>
  <c r="BE32" i="8"/>
  <c r="BE33" i="8" s="1"/>
  <c r="BI272" i="2"/>
  <c r="BI271" i="2" s="1"/>
  <c r="BE34" i="8"/>
  <c r="BI136" i="1" s="1"/>
  <c r="BI135" i="1" s="1"/>
  <c r="BI145" i="3"/>
  <c r="BI144" i="3" s="1"/>
  <c r="BN57" i="9"/>
  <c r="BN58" i="9"/>
  <c r="BO62" i="9"/>
  <c r="BS213" i="2"/>
  <c r="BL5" i="17"/>
  <c r="BJ18" i="17"/>
  <c r="BJ18" i="10" s="1"/>
  <c r="BN92" i="1"/>
  <c r="BN21" i="1" s="1"/>
  <c r="BJ17" i="10"/>
  <c r="BN108" i="3"/>
  <c r="BN99" i="3" s="1"/>
  <c r="BJ16" i="17"/>
  <c r="BJ15" i="10"/>
  <c r="BL5" i="10"/>
  <c r="BL12" i="17"/>
  <c r="BN120" i="2"/>
  <c r="BN188" i="2"/>
  <c r="BM21" i="3"/>
  <c r="BO98" i="2"/>
  <c r="BK15" i="17"/>
  <c r="BK17" i="17"/>
  <c r="BO197" i="2"/>
  <c r="BO120" i="2" s="1"/>
  <c r="BO17" i="2" s="1"/>
  <c r="BK14" i="10"/>
  <c r="BN9" i="1"/>
  <c r="BK65" i="10"/>
  <c r="BK57" i="10" s="1"/>
  <c r="BM60" i="10"/>
  <c r="BN22" i="1"/>
  <c r="BO61" i="12"/>
  <c r="BO60" i="12"/>
  <c r="BT108" i="1"/>
  <c r="BT125" i="1"/>
  <c r="BS33" i="2"/>
  <c r="BO30" i="11"/>
  <c r="BO28" i="10"/>
  <c r="BT123" i="3"/>
  <c r="BL57" i="12"/>
  <c r="BQ11" i="3"/>
  <c r="BO196" i="9"/>
  <c r="BO198" i="9"/>
  <c r="BS124" i="1" s="1"/>
  <c r="BS253" i="2"/>
  <c r="BM56" i="12"/>
  <c r="BP54" i="2"/>
  <c r="BP22" i="2"/>
  <c r="BT79" i="1"/>
  <c r="BT71" i="1" s="1"/>
  <c r="BS71" i="1"/>
  <c r="BK64" i="17"/>
  <c r="BK63" i="10"/>
  <c r="BK64" i="10" s="1"/>
  <c r="BL56" i="17"/>
  <c r="BL62" i="10"/>
  <c r="BL56" i="10" s="1"/>
  <c r="BS181" i="2"/>
  <c r="BO97" i="16"/>
  <c r="BO95" i="16"/>
  <c r="BO94" i="10"/>
  <c r="BO62" i="16"/>
  <c r="BO56" i="16" s="1"/>
  <c r="BM34" i="11"/>
  <c r="BM34" i="10" s="1"/>
  <c r="BM33" i="10"/>
  <c r="BQ32" i="1"/>
  <c r="BK130" i="10"/>
  <c r="BK66" i="17"/>
  <c r="BN117" i="10"/>
  <c r="BN53" i="10" s="1"/>
  <c r="BN54" i="10" s="1"/>
  <c r="BR114" i="2"/>
  <c r="BR179" i="2"/>
  <c r="BR177" i="2" s="1"/>
  <c r="BM325" i="9"/>
  <c r="BQ140" i="3"/>
  <c r="BP120" i="3"/>
  <c r="BP132" i="3"/>
  <c r="BO15" i="2"/>
  <c r="BO9" i="2" s="1"/>
  <c r="BO112" i="2"/>
  <c r="BN144" i="10"/>
  <c r="BR30" i="3"/>
  <c r="BK50" i="13"/>
  <c r="BK50" i="10" s="1"/>
  <c r="BK49" i="10"/>
  <c r="BO52" i="1"/>
  <c r="BP23" i="2"/>
  <c r="BS30" i="3"/>
  <c r="BO144" i="10"/>
  <c r="BR138" i="2"/>
  <c r="BN111" i="12"/>
  <c r="BN62" i="12"/>
  <c r="BN110" i="10"/>
  <c r="BT89" i="2"/>
  <c r="BS87" i="2"/>
  <c r="BT23" i="1"/>
  <c r="BS10" i="1"/>
  <c r="BN15" i="3"/>
  <c r="BN9" i="3" s="1"/>
  <c r="BN23" i="3"/>
  <c r="BP103" i="1"/>
  <c r="BP16" i="1"/>
  <c r="BO320" i="9"/>
  <c r="BP43" i="1"/>
  <c r="BP41" i="1" s="1"/>
  <c r="BP25" i="1"/>
  <c r="BQ49" i="3"/>
  <c r="BM113" i="12"/>
  <c r="BM114" i="12"/>
  <c r="BM112" i="12"/>
  <c r="BM63" i="12"/>
  <c r="BM111" i="10"/>
  <c r="BM112" i="10" s="1"/>
  <c r="BL49" i="13"/>
  <c r="BL47" i="13"/>
  <c r="BP145" i="2"/>
  <c r="BL46" i="10"/>
  <c r="BQ11" i="1"/>
  <c r="BR113" i="3"/>
  <c r="BO29" i="3"/>
  <c r="BO101" i="3"/>
  <c r="BL58" i="12"/>
  <c r="BP98" i="1"/>
  <c r="BL130" i="17"/>
  <c r="BL65" i="17"/>
  <c r="BL57" i="17" s="1"/>
  <c r="BL129" i="10"/>
  <c r="BJ7" i="1"/>
  <c r="BT91" i="2"/>
  <c r="BS25" i="2"/>
  <c r="BT25" i="2" s="1"/>
  <c r="BQ122" i="2"/>
  <c r="BP12" i="3"/>
  <c r="BO128" i="12"/>
  <c r="BS51" i="3"/>
  <c r="BT51" i="3" s="1"/>
  <c r="BT49" i="1"/>
  <c r="BO12" i="1"/>
  <c r="BO21" i="2"/>
  <c r="BN117" i="17"/>
  <c r="BN53" i="17" s="1"/>
  <c r="BQ195" i="2"/>
  <c r="BM129" i="17"/>
  <c r="BM127" i="17"/>
  <c r="BM62" i="17"/>
  <c r="BM56" i="17" s="1"/>
  <c r="BM126" i="10"/>
  <c r="BQ111" i="1"/>
  <c r="BQ103" i="1" s="1"/>
  <c r="BQ123" i="1"/>
  <c r="BO144" i="2"/>
  <c r="BO111" i="2"/>
  <c r="BR32" i="2"/>
  <c r="BN324" i="9"/>
  <c r="BN326" i="9"/>
  <c r="BR131" i="1" s="1"/>
  <c r="BR260" i="2"/>
  <c r="BT222" i="2"/>
  <c r="BS202" i="2"/>
  <c r="BQ135" i="2"/>
  <c r="BQ133" i="2" s="1"/>
  <c r="BQ115" i="2"/>
  <c r="BQ23" i="2"/>
  <c r="BJ7" i="3"/>
  <c r="BT119" i="2"/>
  <c r="BS69" i="1"/>
  <c r="BS29" i="1" s="1"/>
  <c r="BO146" i="14"/>
  <c r="BO146" i="10" s="1"/>
  <c r="BP106" i="3"/>
  <c r="BL128" i="17"/>
  <c r="BL63" i="17"/>
  <c r="BL127" i="10"/>
  <c r="BL128" i="10" s="1"/>
  <c r="BO54" i="12"/>
  <c r="BJ58" i="17"/>
  <c r="BJ66" i="10"/>
  <c r="BJ58" i="10" s="1"/>
  <c r="BR92" i="3"/>
  <c r="BN96" i="16"/>
  <c r="BN95" i="10"/>
  <c r="BN96" i="10" s="1"/>
  <c r="BN63" i="16"/>
  <c r="BN64" i="16" s="1"/>
  <c r="BQ240" i="2"/>
  <c r="BQ252" i="2"/>
  <c r="BS48" i="2"/>
  <c r="BO110" i="12"/>
  <c r="BO108" i="10"/>
  <c r="BK48" i="13"/>
  <c r="BO56" i="3"/>
  <c r="BO55" i="3" s="1"/>
  <c r="BK47" i="10"/>
  <c r="BJ7" i="2"/>
  <c r="BN33" i="11"/>
  <c r="BR123" i="2"/>
  <c r="BN31" i="11"/>
  <c r="BN30" i="10"/>
  <c r="BQ16" i="1"/>
  <c r="BR209" i="2"/>
  <c r="BR201" i="2" s="1"/>
  <c r="BR221" i="2"/>
  <c r="BN44" i="13"/>
  <c r="BN45" i="13" s="1"/>
  <c r="BN45" i="10" s="1"/>
  <c r="BN37" i="13"/>
  <c r="BM46" i="13"/>
  <c r="BQ55" i="2"/>
  <c r="BM44" i="10"/>
  <c r="BN37" i="10" s="1"/>
  <c r="BP232" i="2"/>
  <c r="BP16" i="2"/>
  <c r="BR29" i="1"/>
  <c r="BT163" i="2"/>
  <c r="BT155" i="2" s="1"/>
  <c r="BS155" i="2"/>
  <c r="BP118" i="2"/>
  <c r="BP190" i="2"/>
  <c r="BQ34" i="3"/>
  <c r="BQ33" i="3" s="1"/>
  <c r="BM32" i="11"/>
  <c r="BM31" i="10"/>
  <c r="BO28" i="1"/>
  <c r="BO15" i="1" s="1"/>
  <c r="BO93" i="1"/>
  <c r="BO130" i="12"/>
  <c r="BS48" i="1"/>
  <c r="BT48" i="1" s="1"/>
  <c r="BO145" i="10"/>
  <c r="BT10" i="3"/>
  <c r="BR45" i="2"/>
  <c r="BR43" i="2" s="1"/>
  <c r="BN124" i="17"/>
  <c r="BN125" i="17" s="1"/>
  <c r="BN125" i="10" s="1"/>
  <c r="BR85" i="1"/>
  <c r="BN98" i="16"/>
  <c r="BN97" i="10"/>
  <c r="BN65" i="16"/>
  <c r="BN57" i="16" s="1"/>
  <c r="BO112" i="3"/>
  <c r="BO16" i="3"/>
  <c r="BS211" i="2" l="1"/>
  <c r="BT213" i="2"/>
  <c r="BT211" i="2" s="1"/>
  <c r="BS203" i="2"/>
  <c r="BT203" i="2" s="1"/>
  <c r="BO56" i="9"/>
  <c r="BS244" i="2"/>
  <c r="BS239" i="2"/>
  <c r="BT249" i="2"/>
  <c r="BR114" i="3"/>
  <c r="BR122" i="3"/>
  <c r="BS120" i="1"/>
  <c r="BO66" i="9"/>
  <c r="BO145" i="9"/>
  <c r="BS129" i="3"/>
  <c r="BO64" i="9"/>
  <c r="BO65" i="9" s="1"/>
  <c r="BF30" i="8"/>
  <c r="BG21" i="8"/>
  <c r="BF31" i="8"/>
  <c r="BJ267" i="2"/>
  <c r="BJ266" i="2" s="1"/>
  <c r="BN20" i="1"/>
  <c r="BO188" i="2"/>
  <c r="BN17" i="2"/>
  <c r="BK18" i="17"/>
  <c r="BK18" i="10" s="1"/>
  <c r="BO92" i="1"/>
  <c r="BO91" i="1" s="1"/>
  <c r="BK17" i="10"/>
  <c r="BN110" i="2"/>
  <c r="BK16" i="17"/>
  <c r="BO108" i="3"/>
  <c r="BO99" i="3" s="1"/>
  <c r="BK15" i="10"/>
  <c r="BN91" i="1"/>
  <c r="BL13" i="17"/>
  <c r="BL13" i="10" s="1"/>
  <c r="BL14" i="17"/>
  <c r="BP107" i="2"/>
  <c r="BL12" i="10"/>
  <c r="BN31" i="3"/>
  <c r="BN21" i="3" s="1"/>
  <c r="BJ16" i="10"/>
  <c r="BT29" i="1"/>
  <c r="BM32" i="10"/>
  <c r="BP15" i="2"/>
  <c r="BP9" i="2" s="1"/>
  <c r="BP112" i="2"/>
  <c r="BN46" i="13"/>
  <c r="BO37" i="13"/>
  <c r="BO44" i="13"/>
  <c r="BR55" i="2"/>
  <c r="BN44" i="10"/>
  <c r="BO37" i="10" s="1"/>
  <c r="BR122" i="2"/>
  <c r="BK48" i="10"/>
  <c r="BO22" i="3"/>
  <c r="BO111" i="12"/>
  <c r="BS138" i="2"/>
  <c r="BO62" i="12"/>
  <c r="BO110" i="10"/>
  <c r="BQ232" i="2"/>
  <c r="BQ16" i="2"/>
  <c r="BT202" i="2"/>
  <c r="BR111" i="1"/>
  <c r="BR103" i="1" s="1"/>
  <c r="BR123" i="1"/>
  <c r="BN60" i="17"/>
  <c r="BN61" i="17"/>
  <c r="BN61" i="10" s="1"/>
  <c r="BN54" i="17"/>
  <c r="BL130" i="10"/>
  <c r="BL66" i="17"/>
  <c r="BL50" i="13"/>
  <c r="BL50" i="10" s="1"/>
  <c r="BL49" i="10"/>
  <c r="BP52" i="1"/>
  <c r="BM66" i="12"/>
  <c r="BM114" i="10"/>
  <c r="BN56" i="12"/>
  <c r="BT30" i="3"/>
  <c r="BQ120" i="3"/>
  <c r="BQ132" i="3"/>
  <c r="BK58" i="17"/>
  <c r="BK66" i="10"/>
  <c r="BK58" i="10" s="1"/>
  <c r="BO98" i="16"/>
  <c r="BS85" i="1"/>
  <c r="BO97" i="10"/>
  <c r="BO65" i="16"/>
  <c r="BO57" i="16" s="1"/>
  <c r="BK8" i="3"/>
  <c r="BT253" i="2"/>
  <c r="BS233" i="2"/>
  <c r="BO117" i="17"/>
  <c r="BO53" i="17" s="1"/>
  <c r="BN126" i="17"/>
  <c r="BO124" i="17"/>
  <c r="BO125" i="17" s="1"/>
  <c r="BO125" i="10" s="1"/>
  <c r="BR105" i="2"/>
  <c r="BR28" i="2" s="1"/>
  <c r="BN124" i="10"/>
  <c r="BO117" i="10" s="1"/>
  <c r="BO53" i="10" s="1"/>
  <c r="BO54" i="10" s="1"/>
  <c r="BR16" i="1"/>
  <c r="BQ54" i="2"/>
  <c r="BQ22" i="2"/>
  <c r="BN34" i="11"/>
  <c r="BN34" i="10" s="1"/>
  <c r="BN33" i="10"/>
  <c r="BR32" i="1"/>
  <c r="BT48" i="2"/>
  <c r="BS26" i="2"/>
  <c r="BT26" i="2" s="1"/>
  <c r="BR90" i="3"/>
  <c r="BR88" i="3" s="1"/>
  <c r="BR25" i="3"/>
  <c r="BL64" i="17"/>
  <c r="BL63" i="10"/>
  <c r="BL64" i="10" s="1"/>
  <c r="BT69" i="1"/>
  <c r="BT61" i="1" s="1"/>
  <c r="BS61" i="1"/>
  <c r="BQ12" i="2"/>
  <c r="BR140" i="3"/>
  <c r="BN325" i="9"/>
  <c r="BQ106" i="3"/>
  <c r="BM128" i="17"/>
  <c r="BM63" i="17"/>
  <c r="BM64" i="17" s="1"/>
  <c r="BM127" i="10"/>
  <c r="BM128" i="10" s="1"/>
  <c r="BP28" i="1"/>
  <c r="BP15" i="1" s="1"/>
  <c r="BP93" i="1"/>
  <c r="BO15" i="3"/>
  <c r="BO9" i="3" s="1"/>
  <c r="BO23" i="3"/>
  <c r="BQ46" i="1"/>
  <c r="BM65" i="12"/>
  <c r="BM113" i="10"/>
  <c r="BO323" i="9"/>
  <c r="BS229" i="2"/>
  <c r="BR49" i="3"/>
  <c r="BN112" i="12"/>
  <c r="BN113" i="12"/>
  <c r="BN114" i="12"/>
  <c r="BN63" i="12"/>
  <c r="BN111" i="10"/>
  <c r="BN112" i="10" s="1"/>
  <c r="BR11" i="2"/>
  <c r="BT181" i="2"/>
  <c r="BT179" i="2" s="1"/>
  <c r="BT177" i="2" s="1"/>
  <c r="BS114" i="2"/>
  <c r="BS179" i="2"/>
  <c r="BS177" i="2" s="1"/>
  <c r="BK8" i="1"/>
  <c r="BT124" i="1"/>
  <c r="BS104" i="1"/>
  <c r="BL65" i="10"/>
  <c r="BL57" i="10" s="1"/>
  <c r="BO31" i="11"/>
  <c r="BO33" i="11"/>
  <c r="BS123" i="2"/>
  <c r="BO30" i="10"/>
  <c r="BS45" i="2"/>
  <c r="BN98" i="10"/>
  <c r="BN66" i="16"/>
  <c r="BN58" i="16" s="1"/>
  <c r="BM49" i="13"/>
  <c r="BM47" i="13"/>
  <c r="BQ145" i="2"/>
  <c r="BM46" i="10"/>
  <c r="BM130" i="17"/>
  <c r="BQ98" i="1"/>
  <c r="BM65" i="17"/>
  <c r="BM57" i="17" s="1"/>
  <c r="BM129" i="10"/>
  <c r="BO22" i="1"/>
  <c r="BP144" i="2"/>
  <c r="BP111" i="2"/>
  <c r="BM64" i="12"/>
  <c r="BQ46" i="3"/>
  <c r="BQ44" i="3" s="1"/>
  <c r="BQ26" i="3"/>
  <c r="BT10" i="1"/>
  <c r="BT87" i="2"/>
  <c r="BR135" i="2"/>
  <c r="BR133" i="2" s="1"/>
  <c r="BR115" i="2"/>
  <c r="BR12" i="2" s="1"/>
  <c r="BQ31" i="1"/>
  <c r="BM62" i="10"/>
  <c r="BM56" i="10" s="1"/>
  <c r="BK8" i="2"/>
  <c r="BO197" i="9"/>
  <c r="BS133" i="3"/>
  <c r="BO321" i="9"/>
  <c r="BO322" i="9" s="1"/>
  <c r="BT33" i="2"/>
  <c r="BT32" i="2" s="1"/>
  <c r="BS32" i="2"/>
  <c r="BR24" i="1"/>
  <c r="BR83" i="1"/>
  <c r="BR81" i="1" s="1"/>
  <c r="BN32" i="11"/>
  <c r="BR34" i="3"/>
  <c r="BR33" i="3" s="1"/>
  <c r="BN31" i="10"/>
  <c r="BP29" i="3"/>
  <c r="BP101" i="3"/>
  <c r="BR240" i="2"/>
  <c r="BR252" i="2"/>
  <c r="BO110" i="2"/>
  <c r="BQ118" i="2"/>
  <c r="BQ15" i="2" s="1"/>
  <c r="BQ190" i="2"/>
  <c r="BO9" i="1"/>
  <c r="BL48" i="13"/>
  <c r="BP56" i="3"/>
  <c r="BP55" i="3" s="1"/>
  <c r="BL47" i="10"/>
  <c r="BP12" i="1"/>
  <c r="BO51" i="1"/>
  <c r="BO21" i="1"/>
  <c r="BP112" i="3"/>
  <c r="BP16" i="3"/>
  <c r="BS92" i="3"/>
  <c r="BO96" i="16"/>
  <c r="BO63" i="16"/>
  <c r="BO64" i="16" s="1"/>
  <c r="BO95" i="10"/>
  <c r="BO96" i="10" s="1"/>
  <c r="BF32" i="8" l="1"/>
  <c r="BF33" i="8" s="1"/>
  <c r="BJ145" i="3"/>
  <c r="BJ144" i="3" s="1"/>
  <c r="BJ272" i="2"/>
  <c r="BJ271" i="2" s="1"/>
  <c r="BF34" i="8"/>
  <c r="BJ136" i="1" s="1"/>
  <c r="BJ135" i="1" s="1"/>
  <c r="BO58" i="9"/>
  <c r="BO57" i="9"/>
  <c r="BS115" i="1"/>
  <c r="BS113" i="1" s="1"/>
  <c r="BS110" i="1"/>
  <c r="BS105" i="1" s="1"/>
  <c r="BT120" i="1"/>
  <c r="BT239" i="2"/>
  <c r="BT234" i="2" s="1"/>
  <c r="BS234" i="2"/>
  <c r="BT129" i="3"/>
  <c r="BT124" i="3" s="1"/>
  <c r="BT122" i="3" s="1"/>
  <c r="BS119" i="3"/>
  <c r="BT119" i="3" s="1"/>
  <c r="BS124" i="3"/>
  <c r="BG28" i="8"/>
  <c r="BG35" i="8"/>
  <c r="BG29" i="8"/>
  <c r="BT244" i="2"/>
  <c r="BT242" i="2" s="1"/>
  <c r="BS242" i="2"/>
  <c r="BM12" i="17"/>
  <c r="BM12" i="10" s="1"/>
  <c r="BP22" i="1"/>
  <c r="BM13" i="17"/>
  <c r="BM13" i="10" s="1"/>
  <c r="BQ107" i="2"/>
  <c r="BM5" i="10"/>
  <c r="BP30" i="2"/>
  <c r="BP21" i="2" s="1"/>
  <c r="BP98" i="2"/>
  <c r="BM5" i="17"/>
  <c r="BK16" i="10"/>
  <c r="BO31" i="3"/>
  <c r="BO17" i="3" s="1"/>
  <c r="BN17" i="3"/>
  <c r="BL17" i="17"/>
  <c r="BL15" i="17"/>
  <c r="BP197" i="2"/>
  <c r="BL14" i="10"/>
  <c r="BP9" i="1"/>
  <c r="BM63" i="10"/>
  <c r="BM64" i="10" s="1"/>
  <c r="BM130" i="10"/>
  <c r="BM66" i="17"/>
  <c r="BM58" i="17" s="1"/>
  <c r="BM48" i="13"/>
  <c r="BQ56" i="3"/>
  <c r="BQ55" i="3" s="1"/>
  <c r="BM47" i="10"/>
  <c r="BO34" i="11"/>
  <c r="BO34" i="10" s="1"/>
  <c r="BO33" i="10"/>
  <c r="BS32" i="1"/>
  <c r="BN66" i="12"/>
  <c r="BN114" i="10"/>
  <c r="BM57" i="12"/>
  <c r="BM65" i="10"/>
  <c r="BM57" i="10" s="1"/>
  <c r="BQ112" i="2"/>
  <c r="BN129" i="17"/>
  <c r="BR195" i="2"/>
  <c r="BN127" i="17"/>
  <c r="BN62" i="17"/>
  <c r="BN126" i="10"/>
  <c r="BT233" i="2"/>
  <c r="BK7" i="3"/>
  <c r="BS135" i="2"/>
  <c r="BS133" i="2" s="1"/>
  <c r="BT138" i="2"/>
  <c r="BT135" i="2" s="1"/>
  <c r="BT133" i="2" s="1"/>
  <c r="BS115" i="2"/>
  <c r="BO46" i="13"/>
  <c r="BS55" i="2"/>
  <c r="BO44" i="10"/>
  <c r="BO20" i="1"/>
  <c r="BL48" i="10"/>
  <c r="BP22" i="3"/>
  <c r="BP15" i="3"/>
  <c r="BP9" i="3" s="1"/>
  <c r="BP23" i="3"/>
  <c r="BQ12" i="3"/>
  <c r="BM50" i="13"/>
  <c r="BM50" i="10" s="1"/>
  <c r="BM49" i="10"/>
  <c r="BQ52" i="1"/>
  <c r="BT45" i="2"/>
  <c r="BT43" i="2" s="1"/>
  <c r="BS43" i="2"/>
  <c r="BO32" i="11"/>
  <c r="BS34" i="3"/>
  <c r="BO31" i="10"/>
  <c r="BR46" i="1"/>
  <c r="BN65" i="12"/>
  <c r="BN113" i="10"/>
  <c r="BT229" i="2"/>
  <c r="BT221" i="2" s="1"/>
  <c r="BS209" i="2"/>
  <c r="BS221" i="2"/>
  <c r="BQ43" i="1"/>
  <c r="BQ41" i="1" s="1"/>
  <c r="BQ25" i="1"/>
  <c r="BQ29" i="3"/>
  <c r="BQ15" i="3" s="1"/>
  <c r="BQ101" i="3"/>
  <c r="BQ9" i="2"/>
  <c r="BO61" i="17"/>
  <c r="BO61" i="10" s="1"/>
  <c r="BO60" i="17"/>
  <c r="BT85" i="1"/>
  <c r="BT83" i="1" s="1"/>
  <c r="BT81" i="1" s="1"/>
  <c r="BS83" i="1"/>
  <c r="BS81" i="1" s="1"/>
  <c r="BS24" i="1"/>
  <c r="BM58" i="12"/>
  <c r="BM66" i="10"/>
  <c r="BO54" i="17"/>
  <c r="BO112" i="12"/>
  <c r="BO113" i="12"/>
  <c r="BO114" i="12"/>
  <c r="BS49" i="3"/>
  <c r="BO63" i="12"/>
  <c r="BO111" i="10"/>
  <c r="BO112" i="10" s="1"/>
  <c r="BN32" i="10"/>
  <c r="BR11" i="1"/>
  <c r="BK7" i="2"/>
  <c r="BS11" i="2"/>
  <c r="BT114" i="2"/>
  <c r="BS260" i="2"/>
  <c r="BO324" i="9"/>
  <c r="BO326" i="9"/>
  <c r="BS131" i="1" s="1"/>
  <c r="BR11" i="3"/>
  <c r="BR31" i="1"/>
  <c r="BO66" i="16"/>
  <c r="BO58" i="16" s="1"/>
  <c r="BO98" i="10"/>
  <c r="BQ112" i="3"/>
  <c r="BQ16" i="3"/>
  <c r="BP51" i="1"/>
  <c r="BL58" i="17"/>
  <c r="BL66" i="10"/>
  <c r="BL58" i="10" s="1"/>
  <c r="BO21" i="3"/>
  <c r="BN47" i="13"/>
  <c r="BN49" i="13"/>
  <c r="BR145" i="2"/>
  <c r="BN46" i="10"/>
  <c r="BT92" i="3"/>
  <c r="BT90" i="3" s="1"/>
  <c r="BT88" i="3" s="1"/>
  <c r="BS90" i="3"/>
  <c r="BS88" i="3" s="1"/>
  <c r="BS25" i="3"/>
  <c r="BR16" i="2"/>
  <c r="BR232" i="2"/>
  <c r="BT133" i="3"/>
  <c r="BS113" i="3"/>
  <c r="BQ28" i="1"/>
  <c r="BQ15" i="1" s="1"/>
  <c r="BQ93" i="1"/>
  <c r="BQ144" i="2"/>
  <c r="BQ111" i="2"/>
  <c r="BS122" i="2"/>
  <c r="BT123" i="2"/>
  <c r="BT122" i="2" s="1"/>
  <c r="BT104" i="1"/>
  <c r="BK7" i="1"/>
  <c r="BN64" i="12"/>
  <c r="BR46" i="3"/>
  <c r="BR44" i="3" s="1"/>
  <c r="BR26" i="3"/>
  <c r="BR12" i="3" s="1"/>
  <c r="BR120" i="3"/>
  <c r="BR132" i="3"/>
  <c r="BO126" i="17"/>
  <c r="BS105" i="2"/>
  <c r="BO124" i="10"/>
  <c r="BR100" i="2"/>
  <c r="BN60" i="10"/>
  <c r="BO56" i="12"/>
  <c r="BR54" i="2"/>
  <c r="BR22" i="2"/>
  <c r="BO45" i="13"/>
  <c r="BO45" i="10" s="1"/>
  <c r="BS114" i="3" l="1"/>
  <c r="BT114" i="3" s="1"/>
  <c r="BS122" i="3"/>
  <c r="BM14" i="17"/>
  <c r="BK267" i="2"/>
  <c r="BK266" i="2" s="1"/>
  <c r="BG31" i="8"/>
  <c r="BG30" i="8"/>
  <c r="BH21" i="8"/>
  <c r="BT110" i="1"/>
  <c r="BT105" i="1" s="1"/>
  <c r="BT115" i="1"/>
  <c r="BT113" i="1" s="1"/>
  <c r="BN5" i="10"/>
  <c r="BN12" i="17"/>
  <c r="BR107" i="2" s="1"/>
  <c r="BP120" i="2"/>
  <c r="BP188" i="2"/>
  <c r="BQ30" i="2"/>
  <c r="BQ21" i="2" s="1"/>
  <c r="BQ98" i="2"/>
  <c r="BL18" i="17"/>
  <c r="BL18" i="10" s="1"/>
  <c r="BP92" i="1"/>
  <c r="BL17" i="10"/>
  <c r="BN5" i="17"/>
  <c r="BN13" i="17"/>
  <c r="BN13" i="10" s="1"/>
  <c r="BM15" i="17"/>
  <c r="BQ197" i="2"/>
  <c r="BM17" i="17"/>
  <c r="BM14" i="10"/>
  <c r="BL16" i="17"/>
  <c r="BP108" i="3"/>
  <c r="BP99" i="3" s="1"/>
  <c r="BL15" i="10"/>
  <c r="BN14" i="17"/>
  <c r="BN12" i="10"/>
  <c r="BM58" i="10"/>
  <c r="BO32" i="10"/>
  <c r="BR23" i="2"/>
  <c r="BN50" i="13"/>
  <c r="BN50" i="10" s="1"/>
  <c r="BN49" i="10"/>
  <c r="BR52" i="1"/>
  <c r="BL8" i="3"/>
  <c r="BS111" i="1"/>
  <c r="BT131" i="1"/>
  <c r="BT123" i="1" s="1"/>
  <c r="BS123" i="1"/>
  <c r="BS46" i="1"/>
  <c r="BO65" i="12"/>
  <c r="BO113" i="10"/>
  <c r="BN57" i="12"/>
  <c r="BS33" i="3"/>
  <c r="BT34" i="3"/>
  <c r="BT33" i="3" s="1"/>
  <c r="BO49" i="13"/>
  <c r="BO47" i="13"/>
  <c r="BS145" i="2"/>
  <c r="BO46" i="10"/>
  <c r="BR98" i="1"/>
  <c r="BN130" i="17"/>
  <c r="BN65" i="17"/>
  <c r="BN57" i="17" s="1"/>
  <c r="BN129" i="10"/>
  <c r="BS31" i="1"/>
  <c r="BT32" i="1"/>
  <c r="BT31" i="1" s="1"/>
  <c r="BS11" i="3"/>
  <c r="BT25" i="3"/>
  <c r="BL8" i="1"/>
  <c r="BO66" i="12"/>
  <c r="BO114" i="10"/>
  <c r="BR112" i="3"/>
  <c r="BR16" i="3"/>
  <c r="BN48" i="13"/>
  <c r="BR56" i="3"/>
  <c r="BR55" i="3" s="1"/>
  <c r="BN47" i="10"/>
  <c r="BO325" i="9"/>
  <c r="BS140" i="3"/>
  <c r="BT11" i="2"/>
  <c r="BO64" i="12"/>
  <c r="BS11" i="1"/>
  <c r="BT24" i="1"/>
  <c r="BS100" i="2"/>
  <c r="BO60" i="10"/>
  <c r="BT209" i="2"/>
  <c r="BT201" i="2" s="1"/>
  <c r="BS201" i="2"/>
  <c r="BR43" i="1"/>
  <c r="BR41" i="1" s="1"/>
  <c r="BR25" i="1"/>
  <c r="BQ51" i="1"/>
  <c r="BS12" i="2"/>
  <c r="BT12" i="2" s="1"/>
  <c r="BT115" i="2"/>
  <c r="BN56" i="17"/>
  <c r="BN62" i="10"/>
  <c r="BN56" i="10" s="1"/>
  <c r="BN58" i="12"/>
  <c r="BO129" i="17"/>
  <c r="BO127" i="17"/>
  <c r="BS195" i="2"/>
  <c r="BO62" i="17"/>
  <c r="BO126" i="10"/>
  <c r="BR144" i="2"/>
  <c r="BR111" i="2"/>
  <c r="BT105" i="2"/>
  <c r="BS28" i="2"/>
  <c r="BT28" i="2" s="1"/>
  <c r="BT113" i="3"/>
  <c r="BL8" i="2"/>
  <c r="BT260" i="2"/>
  <c r="BT252" i="2" s="1"/>
  <c r="BS240" i="2"/>
  <c r="BS252" i="2"/>
  <c r="BS46" i="3"/>
  <c r="BS44" i="3" s="1"/>
  <c r="BT49" i="3"/>
  <c r="BT46" i="3" s="1"/>
  <c r="BT44" i="3" s="1"/>
  <c r="BS26" i="3"/>
  <c r="BQ12" i="1"/>
  <c r="BQ9" i="1" s="1"/>
  <c r="BQ22" i="1"/>
  <c r="BQ23" i="3"/>
  <c r="BN128" i="17"/>
  <c r="BR106" i="3"/>
  <c r="BN63" i="17"/>
  <c r="BN127" i="10"/>
  <c r="BN128" i="10" s="1"/>
  <c r="BQ9" i="3"/>
  <c r="BT55" i="2"/>
  <c r="BT54" i="2" s="1"/>
  <c r="BS54" i="2"/>
  <c r="BS22" i="2"/>
  <c r="BR118" i="2"/>
  <c r="BR190" i="2"/>
  <c r="BM48" i="10"/>
  <c r="BQ22" i="3"/>
  <c r="BH29" i="8" l="1"/>
  <c r="BH35" i="8"/>
  <c r="BH28" i="8"/>
  <c r="BO5" i="10"/>
  <c r="BK145" i="3"/>
  <c r="BK144" i="3" s="1"/>
  <c r="BK272" i="2"/>
  <c r="BK271" i="2" s="1"/>
  <c r="BG32" i="8"/>
  <c r="BG33" i="8" s="1"/>
  <c r="BG34" i="8"/>
  <c r="BK136" i="1" s="1"/>
  <c r="BK135" i="1" s="1"/>
  <c r="BR30" i="2"/>
  <c r="BR21" i="2" s="1"/>
  <c r="BR98" i="2"/>
  <c r="BO12" i="17"/>
  <c r="BO14" i="17" s="1"/>
  <c r="BO5" i="17"/>
  <c r="BL16" i="10"/>
  <c r="BP31" i="3"/>
  <c r="BN15" i="17"/>
  <c r="BN17" i="17"/>
  <c r="BR197" i="2"/>
  <c r="BR120" i="2" s="1"/>
  <c r="BR17" i="2" s="1"/>
  <c r="BN14" i="10"/>
  <c r="BQ108" i="3"/>
  <c r="BQ99" i="3" s="1"/>
  <c r="BM16" i="17"/>
  <c r="BM15" i="10"/>
  <c r="BP21" i="1"/>
  <c r="BP20" i="1" s="1"/>
  <c r="BP91" i="1"/>
  <c r="BO13" i="17"/>
  <c r="BO13" i="10" s="1"/>
  <c r="BO12" i="10"/>
  <c r="BM18" i="17"/>
  <c r="BM18" i="10" s="1"/>
  <c r="BQ92" i="1"/>
  <c r="BM17" i="10"/>
  <c r="BQ120" i="2"/>
  <c r="BQ188" i="2"/>
  <c r="BP17" i="2"/>
  <c r="BP110" i="2"/>
  <c r="BS98" i="1"/>
  <c r="BO130" i="17"/>
  <c r="BO65" i="17"/>
  <c r="BO57" i="17" s="1"/>
  <c r="BO129" i="10"/>
  <c r="BR28" i="1"/>
  <c r="BR15" i="1" s="1"/>
  <c r="BR93" i="1"/>
  <c r="BO50" i="13"/>
  <c r="BO50" i="10" s="1"/>
  <c r="BO49" i="10"/>
  <c r="BS52" i="1"/>
  <c r="BT22" i="2"/>
  <c r="BN64" i="17"/>
  <c r="BN63" i="10"/>
  <c r="BN64" i="10" s="1"/>
  <c r="BL7" i="2"/>
  <c r="BO56" i="17"/>
  <c r="BO62" i="10"/>
  <c r="BO56" i="10" s="1"/>
  <c r="BR12" i="1"/>
  <c r="BR22" i="1"/>
  <c r="BT11" i="1"/>
  <c r="BN48" i="10"/>
  <c r="BR22" i="3"/>
  <c r="BL7" i="1"/>
  <c r="BT11" i="3"/>
  <c r="BL7" i="3"/>
  <c r="BS12" i="3"/>
  <c r="BT12" i="3" s="1"/>
  <c r="BT26" i="3"/>
  <c r="BT240" i="2"/>
  <c r="BT232" i="2" s="1"/>
  <c r="BS16" i="2"/>
  <c r="BT16" i="2" s="1"/>
  <c r="BS232" i="2"/>
  <c r="BS118" i="2"/>
  <c r="BS190" i="2"/>
  <c r="BT195" i="2"/>
  <c r="BT190" i="2" s="1"/>
  <c r="BT100" i="2"/>
  <c r="BS23" i="2"/>
  <c r="BT23" i="2" s="1"/>
  <c r="BS144" i="2"/>
  <c r="BT145" i="2"/>
  <c r="BT144" i="2" s="1"/>
  <c r="BS111" i="2"/>
  <c r="BO57" i="12"/>
  <c r="BO65" i="10"/>
  <c r="BO57" i="10" s="1"/>
  <c r="BR29" i="3"/>
  <c r="BR101" i="3"/>
  <c r="BR15" i="2"/>
  <c r="BR9" i="2" s="1"/>
  <c r="BR112" i="2"/>
  <c r="BS106" i="3"/>
  <c r="BO128" i="17"/>
  <c r="BO63" i="17"/>
  <c r="BO127" i="10"/>
  <c r="BO128" i="10" s="1"/>
  <c r="BS120" i="3"/>
  <c r="BT140" i="3"/>
  <c r="BT132" i="3" s="1"/>
  <c r="BS132" i="3"/>
  <c r="BO58" i="12"/>
  <c r="BN130" i="10"/>
  <c r="BN66" i="17"/>
  <c r="BO48" i="13"/>
  <c r="BS56" i="3"/>
  <c r="BO47" i="10"/>
  <c r="BN65" i="10"/>
  <c r="BN57" i="10" s="1"/>
  <c r="BS43" i="1"/>
  <c r="BS41" i="1" s="1"/>
  <c r="BT46" i="1"/>
  <c r="BT43" i="1" s="1"/>
  <c r="BT41" i="1" s="1"/>
  <c r="BS25" i="1"/>
  <c r="BT111" i="1"/>
  <c r="BT103" i="1" s="1"/>
  <c r="BS16" i="1"/>
  <c r="BT16" i="1" s="1"/>
  <c r="BS103" i="1"/>
  <c r="BR51" i="1"/>
  <c r="BL267" i="2" l="1"/>
  <c r="BL266" i="2" s="1"/>
  <c r="BH30" i="8"/>
  <c r="BI21" i="8"/>
  <c r="BH31" i="8"/>
  <c r="BR9" i="1"/>
  <c r="BS107" i="2"/>
  <c r="BS98" i="2" s="1"/>
  <c r="BQ17" i="2"/>
  <c r="BQ110" i="2"/>
  <c r="BN16" i="17"/>
  <c r="BR108" i="3"/>
  <c r="BN15" i="10"/>
  <c r="BR110" i="2"/>
  <c r="BR188" i="2"/>
  <c r="BQ91" i="1"/>
  <c r="BQ21" i="1"/>
  <c r="BQ20" i="1" s="1"/>
  <c r="BS197" i="2"/>
  <c r="BO17" i="17"/>
  <c r="BO15" i="17"/>
  <c r="BO14" i="10"/>
  <c r="BM16" i="10"/>
  <c r="BQ31" i="3"/>
  <c r="BP17" i="3"/>
  <c r="BP21" i="3"/>
  <c r="BR99" i="3"/>
  <c r="BN18" i="17"/>
  <c r="BN18" i="10" s="1"/>
  <c r="BR92" i="1"/>
  <c r="BR21" i="1" s="1"/>
  <c r="BN17" i="10"/>
  <c r="BR20" i="1"/>
  <c r="BN58" i="17"/>
  <c r="BN66" i="10"/>
  <c r="BN58" i="10" s="1"/>
  <c r="BM8" i="3"/>
  <c r="BM7" i="3" s="1"/>
  <c r="BS28" i="1"/>
  <c r="BS22" i="1" s="1"/>
  <c r="BS93" i="1"/>
  <c r="BT98" i="1"/>
  <c r="BT93" i="1" s="1"/>
  <c r="BS12" i="1"/>
  <c r="BT25" i="1"/>
  <c r="BO48" i="10"/>
  <c r="BS22" i="3"/>
  <c r="BS29" i="3"/>
  <c r="BS101" i="3"/>
  <c r="BT106" i="3"/>
  <c r="BT101" i="3" s="1"/>
  <c r="BR15" i="3"/>
  <c r="BR9" i="3" s="1"/>
  <c r="BR23" i="3"/>
  <c r="BT111" i="2"/>
  <c r="BM8" i="2"/>
  <c r="BM7" i="2" s="1"/>
  <c r="BS55" i="3"/>
  <c r="BT56" i="3"/>
  <c r="BT55" i="3" s="1"/>
  <c r="BS15" i="2"/>
  <c r="BT118" i="2"/>
  <c r="BT112" i="2" s="1"/>
  <c r="BS112" i="2"/>
  <c r="BS51" i="1"/>
  <c r="BT52" i="1"/>
  <c r="BT51" i="1" s="1"/>
  <c r="BT120" i="3"/>
  <c r="BT112" i="3" s="1"/>
  <c r="BS16" i="3"/>
  <c r="BT16" i="3" s="1"/>
  <c r="BS112" i="3"/>
  <c r="BO64" i="17"/>
  <c r="BO63" i="10"/>
  <c r="BO64" i="10" s="1"/>
  <c r="BM8" i="1"/>
  <c r="BM7" i="1" s="1"/>
  <c r="BO130" i="10"/>
  <c r="BO66" i="17"/>
  <c r="BL272" i="2" l="1"/>
  <c r="BL271" i="2" s="1"/>
  <c r="BL145" i="3"/>
  <c r="BL144" i="3" s="1"/>
  <c r="BH34" i="8"/>
  <c r="BL136" i="1" s="1"/>
  <c r="BL135" i="1" s="1"/>
  <c r="BH32" i="8"/>
  <c r="BH33" i="8" s="1"/>
  <c r="BI35" i="8"/>
  <c r="BI28" i="8"/>
  <c r="BI29" i="8"/>
  <c r="BS30" i="2"/>
  <c r="BT30" i="2" s="1"/>
  <c r="BT21" i="2" s="1"/>
  <c r="BT107" i="2"/>
  <c r="BT98" i="2" s="1"/>
  <c r="BS120" i="2"/>
  <c r="BS110" i="2" s="1"/>
  <c r="BT197" i="2"/>
  <c r="BT188" i="2" s="1"/>
  <c r="BS188" i="2"/>
  <c r="BS21" i="2"/>
  <c r="BS108" i="3"/>
  <c r="BT108" i="3" s="1"/>
  <c r="BT99" i="3" s="1"/>
  <c r="BO16" i="17"/>
  <c r="BO15" i="10"/>
  <c r="BQ17" i="3"/>
  <c r="BQ21" i="3"/>
  <c r="BO18" i="17"/>
  <c r="BO18" i="10" s="1"/>
  <c r="BS92" i="1"/>
  <c r="BO17" i="10"/>
  <c r="BR91" i="1"/>
  <c r="BN16" i="10"/>
  <c r="BR31" i="3"/>
  <c r="BO58" i="17"/>
  <c r="BO66" i="10"/>
  <c r="BO58" i="10" s="1"/>
  <c r="BT15" i="2"/>
  <c r="BT9" i="2" s="1"/>
  <c r="BS9" i="2"/>
  <c r="BS15" i="3"/>
  <c r="BT29" i="3"/>
  <c r="BT23" i="3" s="1"/>
  <c r="BS23" i="3"/>
  <c r="BS15" i="1"/>
  <c r="BT15" i="1" s="1"/>
  <c r="BT28" i="1"/>
  <c r="BT22" i="1" s="1"/>
  <c r="BT22" i="3"/>
  <c r="BT12" i="1"/>
  <c r="BI30" i="8" l="1"/>
  <c r="BI31" i="8"/>
  <c r="BJ21" i="8"/>
  <c r="BM267" i="2"/>
  <c r="BM266" i="2" s="1"/>
  <c r="BS9" i="1"/>
  <c r="BR17" i="3"/>
  <c r="BR21" i="3"/>
  <c r="BT92" i="1"/>
  <c r="BT91" i="1" s="1"/>
  <c r="BS21" i="1"/>
  <c r="BS91" i="1"/>
  <c r="BS17" i="2"/>
  <c r="BT17" i="2" s="1"/>
  <c r="BT120" i="2"/>
  <c r="BT110" i="2" s="1"/>
  <c r="BO16" i="10"/>
  <c r="BS31" i="3"/>
  <c r="BS17" i="3" s="1"/>
  <c r="BS99" i="3"/>
  <c r="BS21" i="3"/>
  <c r="BT9" i="1"/>
  <c r="BN8" i="2"/>
  <c r="BN7" i="2" s="1"/>
  <c r="BT15" i="3"/>
  <c r="BT9" i="3" s="1"/>
  <c r="BS9" i="3"/>
  <c r="BN8" i="1"/>
  <c r="BN7" i="1" s="1"/>
  <c r="BN8" i="3"/>
  <c r="BN7" i="3" s="1"/>
  <c r="BJ28" i="8" l="1"/>
  <c r="BJ29" i="8"/>
  <c r="BJ35" i="8"/>
  <c r="BI34" i="8"/>
  <c r="BM136" i="1" s="1"/>
  <c r="BM135" i="1" s="1"/>
  <c r="BI32" i="8"/>
  <c r="BI33" i="8" s="1"/>
  <c r="BM272" i="2"/>
  <c r="BM271" i="2" s="1"/>
  <c r="BM145" i="3"/>
  <c r="BM144" i="3" s="1"/>
  <c r="BS20" i="1"/>
  <c r="BT21" i="1"/>
  <c r="BT20" i="1" s="1"/>
  <c r="BT17" i="3"/>
  <c r="BT31" i="3"/>
  <c r="BT21" i="3" s="1"/>
  <c r="BJ30" i="8" l="1"/>
  <c r="BJ31" i="8"/>
  <c r="BK21" i="8"/>
  <c r="BN267" i="2"/>
  <c r="BN266" i="2" s="1"/>
  <c r="BO8" i="1"/>
  <c r="BO7" i="1" s="1"/>
  <c r="BO8" i="2"/>
  <c r="BO7" i="2" s="1"/>
  <c r="BO8" i="3"/>
  <c r="BO7" i="3" s="1"/>
  <c r="BK28" i="8" l="1"/>
  <c r="BK29" i="8"/>
  <c r="BK35" i="8"/>
  <c r="BJ34" i="8"/>
  <c r="BN136" i="1" s="1"/>
  <c r="BN135" i="1" s="1"/>
  <c r="BN145" i="3"/>
  <c r="BN144" i="3" s="1"/>
  <c r="BJ32" i="8"/>
  <c r="BJ33" i="8" s="1"/>
  <c r="BN272" i="2"/>
  <c r="BN271" i="2" s="1"/>
  <c r="BK30" i="8" l="1"/>
  <c r="BO267" i="2"/>
  <c r="BO266" i="2" s="1"/>
  <c r="BL21" i="8"/>
  <c r="BK31" i="8"/>
  <c r="BP8" i="2"/>
  <c r="BP7" i="2" s="1"/>
  <c r="BP8" i="3"/>
  <c r="BP7" i="3" s="1"/>
  <c r="BP8" i="1"/>
  <c r="BP7" i="1" s="1"/>
  <c r="BO145" i="3" l="1"/>
  <c r="BO144" i="3" s="1"/>
  <c r="BK34" i="8"/>
  <c r="BO136" i="1" s="1"/>
  <c r="BO135" i="1" s="1"/>
  <c r="BK32" i="8"/>
  <c r="BK33" i="8" s="1"/>
  <c r="BO272" i="2"/>
  <c r="BO271" i="2" s="1"/>
  <c r="BL28" i="8"/>
  <c r="BL29" i="8"/>
  <c r="BL35" i="8"/>
  <c r="BM21" i="8" l="1"/>
  <c r="BL31" i="8"/>
  <c r="BL30" i="8"/>
  <c r="BP267" i="2"/>
  <c r="BP266" i="2" s="1"/>
  <c r="BQ8" i="1"/>
  <c r="BQ7" i="1" s="1"/>
  <c r="BQ8" i="3"/>
  <c r="BQ7" i="3" s="1"/>
  <c r="BQ8" i="2"/>
  <c r="BQ7" i="2" s="1"/>
  <c r="BP145" i="3" l="1"/>
  <c r="BP144" i="3" s="1"/>
  <c r="BL32" i="8"/>
  <c r="BL33" i="8" s="1"/>
  <c r="BL34" i="8"/>
  <c r="BP136" i="1" s="1"/>
  <c r="BP135" i="1" s="1"/>
  <c r="BP272" i="2"/>
  <c r="BP271" i="2" s="1"/>
  <c r="BM29" i="8"/>
  <c r="BM35" i="8"/>
  <c r="BM28" i="8"/>
  <c r="BM31" i="8" l="1"/>
  <c r="BM30" i="8"/>
  <c r="BQ267" i="2"/>
  <c r="BQ266" i="2" s="1"/>
  <c r="BN21" i="8"/>
  <c r="BR8" i="1"/>
  <c r="BR7" i="1" s="1"/>
  <c r="BR8" i="2"/>
  <c r="BR7" i="2" s="1"/>
  <c r="BR8" i="3"/>
  <c r="BR7" i="3" s="1"/>
  <c r="BN29" i="8" l="1"/>
  <c r="BN28" i="8"/>
  <c r="BN35" i="8"/>
  <c r="BQ272" i="2"/>
  <c r="BQ271" i="2" s="1"/>
  <c r="BQ145" i="3"/>
  <c r="BQ144" i="3" s="1"/>
  <c r="BM34" i="8"/>
  <c r="BQ136" i="1" s="1"/>
  <c r="BQ135" i="1" s="1"/>
  <c r="BM32" i="8"/>
  <c r="BM33" i="8" s="1"/>
  <c r="BO21" i="8" l="1"/>
  <c r="BN30" i="8"/>
  <c r="BN31" i="8"/>
  <c r="BR267" i="2"/>
  <c r="BR266" i="2" s="1"/>
  <c r="BS8" i="1"/>
  <c r="BS8" i="2"/>
  <c r="BS8" i="3"/>
  <c r="BN34" i="8" l="1"/>
  <c r="BR136" i="1" s="1"/>
  <c r="BN32" i="8"/>
  <c r="BN33" i="8" s="1"/>
  <c r="BR272" i="2"/>
  <c r="BR145" i="3"/>
  <c r="BO29" i="8"/>
  <c r="BO35" i="8"/>
  <c r="BO28" i="8"/>
  <c r="BS7" i="3"/>
  <c r="BT8" i="3"/>
  <c r="BT7" i="3" s="1"/>
  <c r="BS7" i="1"/>
  <c r="BT8" i="1"/>
  <c r="BT7" i="1" s="1"/>
  <c r="BS7" i="2"/>
  <c r="BT8" i="2"/>
  <c r="BT7" i="2" s="1"/>
  <c r="BR144" i="3" l="1"/>
  <c r="BS267" i="2"/>
  <c r="BO31" i="8"/>
  <c r="BO30" i="8"/>
  <c r="BR271" i="2"/>
  <c r="BR135" i="1"/>
  <c r="BS272" i="2" l="1"/>
  <c r="BO34" i="8"/>
  <c r="BS136" i="1" s="1"/>
  <c r="BS145" i="3"/>
  <c r="BO32" i="8"/>
  <c r="BO33" i="8" s="1"/>
  <c r="BT267" i="2"/>
  <c r="BT266" i="2" s="1"/>
  <c r="BS266" i="2"/>
  <c r="BS135" i="1" l="1"/>
  <c r="BT136" i="1"/>
  <c r="BT135" i="1" s="1"/>
  <c r="BS144" i="3"/>
  <c r="BT145" i="3"/>
  <c r="BT144" i="3" s="1"/>
  <c r="BS271" i="2"/>
  <c r="BT272" i="2"/>
  <c r="BT271" i="2" s="1"/>
</calcChain>
</file>

<file path=xl/comments1.xml><?xml version="1.0" encoding="utf-8"?>
<comments xmlns="http://schemas.openxmlformats.org/spreadsheetml/2006/main">
  <authors>
    <author>Kito</author>
  </authors>
  <commentList>
    <comment ref="AR23" authorId="0" shapeId="0">
      <text>
        <r>
          <rPr>
            <b/>
            <sz val="9"/>
            <color indexed="81"/>
            <rFont val="Tahoma"/>
            <family val="2"/>
          </rPr>
          <t>Kito:</t>
        </r>
        <r>
          <rPr>
            <sz val="9"/>
            <color indexed="81"/>
            <rFont val="Tahoma"/>
            <family val="2"/>
          </rPr>
          <t xml:space="preserve">
Bump</t>
        </r>
      </text>
    </comment>
    <comment ref="AR25" authorId="0" shapeId="0">
      <text>
        <r>
          <rPr>
            <b/>
            <sz val="9"/>
            <color indexed="81"/>
            <rFont val="Tahoma"/>
            <family val="2"/>
          </rPr>
          <t>Kito:</t>
        </r>
        <r>
          <rPr>
            <sz val="9"/>
            <color indexed="81"/>
            <rFont val="Tahoma"/>
            <family val="2"/>
          </rPr>
          <t xml:space="preserve">
Bump</t>
        </r>
      </text>
    </comment>
    <comment ref="AR39" authorId="0" shapeId="0">
      <text>
        <r>
          <rPr>
            <b/>
            <sz val="9"/>
            <color indexed="81"/>
            <rFont val="Tahoma"/>
            <family val="2"/>
          </rPr>
          <t>Kito:</t>
        </r>
        <r>
          <rPr>
            <sz val="9"/>
            <color indexed="81"/>
            <rFont val="Tahoma"/>
            <family val="2"/>
          </rPr>
          <t xml:space="preserve">
Bump</t>
        </r>
      </text>
    </comment>
    <comment ref="AR55" authorId="0" shapeId="0">
      <text>
        <r>
          <rPr>
            <b/>
            <sz val="9"/>
            <color indexed="81"/>
            <rFont val="Tahoma"/>
            <family val="2"/>
          </rPr>
          <t>Kito:</t>
        </r>
        <r>
          <rPr>
            <sz val="9"/>
            <color indexed="81"/>
            <rFont val="Tahoma"/>
            <family val="2"/>
          </rPr>
          <t xml:space="preserve">
Bump</t>
        </r>
      </text>
    </comment>
  </commentList>
</comments>
</file>

<file path=xl/comments2.xml><?xml version="1.0" encoding="utf-8"?>
<comments xmlns="http://schemas.openxmlformats.org/spreadsheetml/2006/main">
  <authors>
    <author>Kito</author>
    <author>PAGA-FINANCE15</author>
  </authors>
  <commentList>
    <comment ref="AR24" authorId="0" shapeId="0">
      <text>
        <r>
          <rPr>
            <b/>
            <sz val="9"/>
            <color indexed="81"/>
            <rFont val="Tahoma"/>
            <family val="2"/>
          </rPr>
          <t>Kito:</t>
        </r>
        <r>
          <rPr>
            <sz val="9"/>
            <color indexed="81"/>
            <rFont val="Tahoma"/>
            <family val="2"/>
          </rPr>
          <t xml:space="preserve">
Bump</t>
        </r>
      </text>
    </comment>
    <comment ref="AR40" authorId="0" shapeId="0">
      <text>
        <r>
          <rPr>
            <b/>
            <sz val="9"/>
            <color indexed="81"/>
            <rFont val="Tahoma"/>
            <family val="2"/>
          </rPr>
          <t>Kito:</t>
        </r>
        <r>
          <rPr>
            <sz val="9"/>
            <color indexed="81"/>
            <rFont val="Tahoma"/>
            <family val="2"/>
          </rPr>
          <t xml:space="preserve">
Bump</t>
        </r>
      </text>
    </comment>
    <comment ref="AR72" authorId="0" shapeId="0">
      <text>
        <r>
          <rPr>
            <b/>
            <sz val="9"/>
            <color indexed="81"/>
            <rFont val="Tahoma"/>
            <family val="2"/>
          </rPr>
          <t>Kito:</t>
        </r>
        <r>
          <rPr>
            <sz val="9"/>
            <color indexed="81"/>
            <rFont val="Tahoma"/>
            <family val="2"/>
          </rPr>
          <t xml:space="preserve">
Bump</t>
        </r>
      </text>
    </comment>
    <comment ref="AR88" authorId="0" shapeId="0">
      <text>
        <r>
          <rPr>
            <b/>
            <sz val="9"/>
            <color indexed="81"/>
            <rFont val="Tahoma"/>
            <family val="2"/>
          </rPr>
          <t>Kito:</t>
        </r>
        <r>
          <rPr>
            <sz val="9"/>
            <color indexed="81"/>
            <rFont val="Tahoma"/>
            <family val="2"/>
          </rPr>
          <t xml:space="preserve">
Bump</t>
        </r>
      </text>
    </comment>
    <comment ref="AR103" authorId="0" shapeId="0">
      <text>
        <r>
          <rPr>
            <b/>
            <sz val="9"/>
            <color indexed="81"/>
            <rFont val="Tahoma"/>
            <family val="2"/>
          </rPr>
          <t>Kito:</t>
        </r>
        <r>
          <rPr>
            <sz val="9"/>
            <color indexed="81"/>
            <rFont val="Tahoma"/>
            <family val="2"/>
          </rPr>
          <t xml:space="preserve">
Bump</t>
        </r>
      </text>
    </comment>
    <comment ref="AL120" authorId="1" shapeId="0">
      <text>
        <r>
          <rPr>
            <b/>
            <sz val="9"/>
            <color indexed="81"/>
            <rFont val="Tahoma"/>
            <family val="2"/>
          </rPr>
          <t>PAGA-FINANCE15:</t>
        </r>
        <r>
          <rPr>
            <sz val="9"/>
            <color indexed="81"/>
            <rFont val="Tahoma"/>
            <family val="2"/>
          </rPr>
          <t xml:space="preserve">
Bump based on better user experience and increased payment offerings </t>
        </r>
      </text>
    </comment>
    <comment ref="AR136" authorId="0" shapeId="0">
      <text>
        <r>
          <rPr>
            <b/>
            <sz val="9"/>
            <color indexed="81"/>
            <rFont val="Tahoma"/>
            <family val="2"/>
          </rPr>
          <t>Kito:</t>
        </r>
        <r>
          <rPr>
            <sz val="9"/>
            <color indexed="81"/>
            <rFont val="Tahoma"/>
            <family val="2"/>
          </rPr>
          <t xml:space="preserve">
Bump</t>
        </r>
      </text>
    </comment>
    <comment ref="AR152" authorId="0" shapeId="0">
      <text>
        <r>
          <rPr>
            <b/>
            <sz val="9"/>
            <color indexed="81"/>
            <rFont val="Tahoma"/>
            <family val="2"/>
          </rPr>
          <t>Kito:</t>
        </r>
        <r>
          <rPr>
            <sz val="9"/>
            <color indexed="81"/>
            <rFont val="Tahoma"/>
            <family val="2"/>
          </rPr>
          <t xml:space="preserve">
Bump</t>
        </r>
      </text>
    </comment>
  </commentList>
</comments>
</file>

<file path=xl/comments3.xml><?xml version="1.0" encoding="utf-8"?>
<comments xmlns="http://schemas.openxmlformats.org/spreadsheetml/2006/main">
  <authors>
    <author>Kito</author>
  </authors>
  <commentList>
    <comment ref="AR40" authorId="0" shapeId="0">
      <text>
        <r>
          <rPr>
            <b/>
            <sz val="9"/>
            <color indexed="81"/>
            <rFont val="Tahoma"/>
            <family val="2"/>
          </rPr>
          <t>Kito:</t>
        </r>
        <r>
          <rPr>
            <sz val="9"/>
            <color indexed="81"/>
            <rFont val="Tahoma"/>
            <family val="2"/>
          </rPr>
          <t xml:space="preserve">
Bump</t>
        </r>
      </text>
    </comment>
    <comment ref="AR72" authorId="0" shapeId="0">
      <text>
        <r>
          <rPr>
            <b/>
            <sz val="9"/>
            <color indexed="81"/>
            <rFont val="Tahoma"/>
            <family val="2"/>
          </rPr>
          <t>Kito:</t>
        </r>
        <r>
          <rPr>
            <sz val="9"/>
            <color indexed="81"/>
            <rFont val="Tahoma"/>
            <family val="2"/>
          </rPr>
          <t xml:space="preserve">
Bump</t>
        </r>
      </text>
    </comment>
    <comment ref="AR104" authorId="0" shapeId="0">
      <text>
        <r>
          <rPr>
            <b/>
            <sz val="9"/>
            <color indexed="81"/>
            <rFont val="Tahoma"/>
            <family val="2"/>
          </rPr>
          <t>Kito:</t>
        </r>
        <r>
          <rPr>
            <sz val="9"/>
            <color indexed="81"/>
            <rFont val="Tahoma"/>
            <family val="2"/>
          </rPr>
          <t xml:space="preserve">
Bump</t>
        </r>
      </text>
    </comment>
    <comment ref="AD112" authorId="0" shapeId="0">
      <text>
        <r>
          <rPr>
            <b/>
            <sz val="9"/>
            <color indexed="81"/>
            <rFont val="Tahoma"/>
            <family val="2"/>
          </rPr>
          <t>Kito:</t>
        </r>
        <r>
          <rPr>
            <sz val="9"/>
            <color indexed="81"/>
            <rFont val="Tahoma"/>
            <family val="2"/>
          </rPr>
          <t xml:space="preserve">
Set to ARPT (Blended)</t>
        </r>
      </text>
    </comment>
    <comment ref="AR120" authorId="0" shapeId="0">
      <text>
        <r>
          <rPr>
            <b/>
            <sz val="9"/>
            <color indexed="81"/>
            <rFont val="Tahoma"/>
            <family val="2"/>
          </rPr>
          <t>Kito:</t>
        </r>
        <r>
          <rPr>
            <sz val="9"/>
            <color indexed="81"/>
            <rFont val="Tahoma"/>
            <family val="2"/>
          </rPr>
          <t xml:space="preserve">
Bump</t>
        </r>
      </text>
    </comment>
  </commentList>
</comments>
</file>

<file path=xl/comments4.xml><?xml version="1.0" encoding="utf-8"?>
<comments xmlns="http://schemas.openxmlformats.org/spreadsheetml/2006/main">
  <authors>
    <author>Kito</author>
  </authors>
  <commentList>
    <comment ref="AR24" authorId="0" shapeId="0">
      <text>
        <r>
          <rPr>
            <b/>
            <sz val="9"/>
            <color indexed="81"/>
            <rFont val="Tahoma"/>
            <family val="2"/>
          </rPr>
          <t>Kito:</t>
        </r>
        <r>
          <rPr>
            <sz val="9"/>
            <color indexed="81"/>
            <rFont val="Tahoma"/>
            <family val="2"/>
          </rPr>
          <t xml:space="preserve">
Bump</t>
        </r>
      </text>
    </comment>
    <comment ref="AD112" authorId="0" shapeId="0">
      <text>
        <r>
          <rPr>
            <b/>
            <sz val="9"/>
            <color indexed="81"/>
            <rFont val="Tahoma"/>
            <family val="2"/>
          </rPr>
          <t>Kito:</t>
        </r>
        <r>
          <rPr>
            <sz val="9"/>
            <color indexed="81"/>
            <rFont val="Tahoma"/>
            <family val="2"/>
          </rPr>
          <t xml:space="preserve">
Set to ARPT (Blended)</t>
        </r>
      </text>
    </comment>
  </commentList>
</comments>
</file>

<file path=xl/comments5.xml><?xml version="1.0" encoding="utf-8"?>
<comments xmlns="http://schemas.openxmlformats.org/spreadsheetml/2006/main">
  <authors>
    <author>Kito</author>
  </authors>
  <commentList>
    <comment ref="AR40" authorId="0" shapeId="0">
      <text>
        <r>
          <rPr>
            <b/>
            <sz val="9"/>
            <color indexed="81"/>
            <rFont val="Tahoma"/>
            <family val="2"/>
          </rPr>
          <t>Kito:</t>
        </r>
        <r>
          <rPr>
            <sz val="9"/>
            <color indexed="81"/>
            <rFont val="Tahoma"/>
            <family val="2"/>
          </rPr>
          <t xml:space="preserve">
Bump</t>
        </r>
      </text>
    </comment>
    <comment ref="AR88" authorId="0" shapeId="0">
      <text>
        <r>
          <rPr>
            <b/>
            <sz val="9"/>
            <color indexed="81"/>
            <rFont val="Tahoma"/>
            <family val="2"/>
          </rPr>
          <t>Kito:</t>
        </r>
        <r>
          <rPr>
            <sz val="9"/>
            <color indexed="81"/>
            <rFont val="Tahoma"/>
            <family val="2"/>
          </rPr>
          <t xml:space="preserve">
Bump</t>
        </r>
      </text>
    </comment>
    <comment ref="AR104" authorId="0" shapeId="0">
      <text>
        <r>
          <rPr>
            <b/>
            <sz val="9"/>
            <color indexed="81"/>
            <rFont val="Tahoma"/>
            <family val="2"/>
          </rPr>
          <t>Kito:</t>
        </r>
        <r>
          <rPr>
            <sz val="9"/>
            <color indexed="81"/>
            <rFont val="Tahoma"/>
            <family val="2"/>
          </rPr>
          <t xml:space="preserve">
Bump</t>
        </r>
      </text>
    </comment>
    <comment ref="AD112" authorId="0" shapeId="0">
      <text>
        <r>
          <rPr>
            <b/>
            <sz val="9"/>
            <color indexed="81"/>
            <rFont val="Tahoma"/>
            <family val="2"/>
          </rPr>
          <t>Kito:</t>
        </r>
        <r>
          <rPr>
            <sz val="9"/>
            <color indexed="81"/>
            <rFont val="Tahoma"/>
            <family val="2"/>
          </rPr>
          <t xml:space="preserve">
Set to ARPT (Blended)</t>
        </r>
      </text>
    </comment>
  </commentList>
</comments>
</file>

<file path=xl/comments6.xml><?xml version="1.0" encoding="utf-8"?>
<comments xmlns="http://schemas.openxmlformats.org/spreadsheetml/2006/main">
  <authors>
    <author>Kito</author>
  </authors>
  <commentList>
    <comment ref="AD112" authorId="0" shapeId="0">
      <text>
        <r>
          <rPr>
            <b/>
            <sz val="9"/>
            <color indexed="81"/>
            <rFont val="Tahoma"/>
            <family val="2"/>
          </rPr>
          <t>Kito:</t>
        </r>
        <r>
          <rPr>
            <sz val="9"/>
            <color indexed="81"/>
            <rFont val="Tahoma"/>
            <family val="2"/>
          </rPr>
          <t xml:space="preserve">
Set to ARPT (Blended)</t>
        </r>
      </text>
    </comment>
  </commentList>
</comments>
</file>

<file path=xl/comments7.xml><?xml version="1.0" encoding="utf-8"?>
<comments xmlns="http://schemas.openxmlformats.org/spreadsheetml/2006/main">
  <authors>
    <author>Kito</author>
  </authors>
  <commentList>
    <comment ref="AD32" authorId="0" shapeId="0">
      <text>
        <r>
          <rPr>
            <b/>
            <sz val="9"/>
            <color indexed="81"/>
            <rFont val="Tahoma"/>
            <family val="2"/>
          </rPr>
          <t>Kito:</t>
        </r>
        <r>
          <rPr>
            <sz val="9"/>
            <color indexed="81"/>
            <rFont val="Tahoma"/>
            <family val="2"/>
          </rPr>
          <t xml:space="preserve">
Prev 4-month runrate</t>
        </r>
      </text>
    </comment>
    <comment ref="AD112" authorId="0" shapeId="0">
      <text>
        <r>
          <rPr>
            <b/>
            <sz val="9"/>
            <color indexed="81"/>
            <rFont val="Tahoma"/>
            <family val="2"/>
          </rPr>
          <t>Kito:</t>
        </r>
        <r>
          <rPr>
            <sz val="9"/>
            <color indexed="81"/>
            <rFont val="Tahoma"/>
            <family val="2"/>
          </rPr>
          <t xml:space="preserve">
Set to ARPT (Blended)</t>
        </r>
      </text>
    </comment>
  </commentList>
</comments>
</file>

<file path=xl/comments8.xml><?xml version="1.0" encoding="utf-8"?>
<comments xmlns="http://schemas.openxmlformats.org/spreadsheetml/2006/main">
  <authors>
    <author>Kito</author>
  </authors>
  <commentList>
    <comment ref="AS72" authorId="0" shapeId="0">
      <text>
        <r>
          <rPr>
            <b/>
            <sz val="9"/>
            <color indexed="81"/>
            <rFont val="Tahoma"/>
            <family val="2"/>
          </rPr>
          <t>Kito:</t>
        </r>
        <r>
          <rPr>
            <sz val="9"/>
            <color indexed="81"/>
            <rFont val="Tahoma"/>
            <family val="2"/>
          </rPr>
          <t xml:space="preserve">
Bump</t>
        </r>
      </text>
    </comment>
    <comment ref="AD112" authorId="0" shapeId="0">
      <text>
        <r>
          <rPr>
            <b/>
            <sz val="9"/>
            <color indexed="81"/>
            <rFont val="Tahoma"/>
            <family val="2"/>
          </rPr>
          <t>Kito:</t>
        </r>
        <r>
          <rPr>
            <sz val="9"/>
            <color indexed="81"/>
            <rFont val="Tahoma"/>
            <family val="2"/>
          </rPr>
          <t xml:space="preserve">
Set to ARPT (Blended)</t>
        </r>
      </text>
    </comment>
  </commentList>
</comments>
</file>

<file path=xl/comments9.xml><?xml version="1.0" encoding="utf-8"?>
<comments xmlns="http://schemas.openxmlformats.org/spreadsheetml/2006/main">
  <authors>
    <author>Kito</author>
  </authors>
  <commentList>
    <comment ref="AR72" authorId="0" shapeId="0">
      <text>
        <r>
          <rPr>
            <b/>
            <sz val="9"/>
            <color indexed="81"/>
            <rFont val="Tahoma"/>
            <family val="2"/>
          </rPr>
          <t>Kito:</t>
        </r>
        <r>
          <rPr>
            <sz val="9"/>
            <color indexed="81"/>
            <rFont val="Tahoma"/>
            <family val="2"/>
          </rPr>
          <t xml:space="preserve">
Bump</t>
        </r>
      </text>
    </comment>
    <comment ref="AS88" authorId="0" shapeId="0">
      <text>
        <r>
          <rPr>
            <b/>
            <sz val="9"/>
            <color indexed="81"/>
            <rFont val="Tahoma"/>
            <family val="2"/>
          </rPr>
          <t>Kito:</t>
        </r>
        <r>
          <rPr>
            <sz val="9"/>
            <color indexed="81"/>
            <rFont val="Tahoma"/>
            <family val="2"/>
          </rPr>
          <t xml:space="preserve">
Bump</t>
        </r>
      </text>
    </comment>
    <comment ref="AR104" authorId="0" shapeId="0">
      <text>
        <r>
          <rPr>
            <b/>
            <sz val="9"/>
            <color indexed="81"/>
            <rFont val="Tahoma"/>
            <family val="2"/>
          </rPr>
          <t>Kito:</t>
        </r>
        <r>
          <rPr>
            <sz val="9"/>
            <color indexed="81"/>
            <rFont val="Tahoma"/>
            <family val="2"/>
          </rPr>
          <t xml:space="preserve">
Bump</t>
        </r>
      </text>
    </comment>
    <comment ref="AD112" authorId="0" shapeId="0">
      <text>
        <r>
          <rPr>
            <b/>
            <sz val="9"/>
            <color indexed="81"/>
            <rFont val="Tahoma"/>
            <family val="2"/>
          </rPr>
          <t>Kito:</t>
        </r>
        <r>
          <rPr>
            <sz val="9"/>
            <color indexed="81"/>
            <rFont val="Tahoma"/>
            <family val="2"/>
          </rPr>
          <t xml:space="preserve">
Set to ARPT (Blended)</t>
        </r>
      </text>
    </comment>
    <comment ref="AD128" authorId="0" shapeId="0">
      <text>
        <r>
          <rPr>
            <b/>
            <sz val="9"/>
            <color indexed="81"/>
            <rFont val="Tahoma"/>
            <family val="2"/>
          </rPr>
          <t>Kito:</t>
        </r>
        <r>
          <rPr>
            <sz val="9"/>
            <color indexed="81"/>
            <rFont val="Tahoma"/>
            <family val="2"/>
          </rPr>
          <t xml:space="preserve">
Investigate what changed</t>
        </r>
      </text>
    </comment>
  </commentList>
</comments>
</file>

<file path=xl/sharedStrings.xml><?xml version="1.0" encoding="utf-8"?>
<sst xmlns="http://schemas.openxmlformats.org/spreadsheetml/2006/main" count="3417" uniqueCount="328">
  <si>
    <t>FY 2013</t>
  </si>
  <si>
    <t>FY 2014</t>
  </si>
  <si>
    <t>FY 2015</t>
  </si>
  <si>
    <t>FY 2016</t>
  </si>
  <si>
    <t>FY 2017</t>
  </si>
  <si>
    <t>PAGA TRANSACTIONS - ALL</t>
  </si>
  <si>
    <t>TOTAL - PAYMENT/TXN REVENUES</t>
  </si>
  <si>
    <t>Revenues - Money transfer fees</t>
  </si>
  <si>
    <t>Revenues - Merchant payments</t>
  </si>
  <si>
    <t>DStv payments</t>
  </si>
  <si>
    <t>GOtv payments</t>
  </si>
  <si>
    <t>Startimes payments</t>
  </si>
  <si>
    <t>ePay revenues</t>
  </si>
  <si>
    <t>PHCN DisCos payments</t>
  </si>
  <si>
    <t>Other merchant pmts (Non ePay)</t>
  </si>
  <si>
    <t xml:space="preserve">Revenues - Airtime </t>
  </si>
  <si>
    <t>AGENT NETWORK SERVICES</t>
  </si>
  <si>
    <t>TOTAL - NIGERIA</t>
  </si>
  <si>
    <t>Other merchant payments</t>
  </si>
  <si>
    <t>LAGOS</t>
  </si>
  <si>
    <t>IBADAN</t>
  </si>
  <si>
    <t>ILORIN</t>
  </si>
  <si>
    <t>ABUJA</t>
  </si>
  <si>
    <t>ENUGU</t>
  </si>
  <si>
    <t>PORT HARCOURT</t>
  </si>
  <si>
    <t>OTHER LOCATIONS</t>
  </si>
  <si>
    <t>CONSUMER SALES</t>
  </si>
  <si>
    <t>TOTAL - REVENUES</t>
  </si>
  <si>
    <t>REGISTERED</t>
  </si>
  <si>
    <t>UNREGISTERED</t>
  </si>
  <si>
    <t>DStv Payments</t>
  </si>
  <si>
    <t>GOtv Payments</t>
  </si>
  <si>
    <t>Startimes Payments</t>
  </si>
  <si>
    <t>BUSINESS SALES</t>
  </si>
  <si>
    <t>TOTAL NO. OF TRANSACTIONS</t>
  </si>
  <si>
    <t>Money transfer</t>
  </si>
  <si>
    <t>Merchant payment</t>
  </si>
  <si>
    <t xml:space="preserve">Airtime </t>
  </si>
  <si>
    <t>Deposit into Paga</t>
  </si>
  <si>
    <t>TOTAL - NO. OF ACTIVE AGENTS</t>
  </si>
  <si>
    <t>Merchant payment (Max possible)</t>
  </si>
  <si>
    <t>LAGOS ACTIVE AGENTS</t>
  </si>
  <si>
    <t>IBADAN ACTIVE AGENTS</t>
  </si>
  <si>
    <t>ILORIN ACTIVE AGENTS</t>
  </si>
  <si>
    <t>ABUJA ACTIVE AGENTS</t>
  </si>
  <si>
    <t>ENUGU ACTIVE AGENTS</t>
  </si>
  <si>
    <t>PORT HARCOURT ACTIVE AGENTS</t>
  </si>
  <si>
    <t>OTHER ACTIVE AGENTS</t>
  </si>
  <si>
    <t>ANS TRANSACTIONS</t>
  </si>
  <si>
    <t>TOTAL - NO. OF TRANSACTIONS</t>
  </si>
  <si>
    <t>LAGOS TRANSACTIONS</t>
  </si>
  <si>
    <t>IBADAN TRANSACTIONS</t>
  </si>
  <si>
    <t>ILORIN TRANSACTIONS</t>
  </si>
  <si>
    <t>ABUJA TRANSACTIONS</t>
  </si>
  <si>
    <t>ENUGU TRANSACTIONS</t>
  </si>
  <si>
    <t>PORT HARCOURT TRANSACTIONS</t>
  </si>
  <si>
    <t>OTHER TRANSACTIONS</t>
  </si>
  <si>
    <t>TOTAL NO. OF ACTIVE USERS</t>
  </si>
  <si>
    <t>REGISTERED ACTIVE USERS</t>
  </si>
  <si>
    <t>UNREGISTERED ACTIVE USERS</t>
  </si>
  <si>
    <t>CS TRANSACTIONS</t>
  </si>
  <si>
    <t>REGISTERED USERS TXNS</t>
  </si>
  <si>
    <t>UNREGISTERED USERS TXNS</t>
  </si>
  <si>
    <t>TOTAL REG. BUSINESSES</t>
  </si>
  <si>
    <t>TOTAL - ACTIVE BUSINESSES</t>
  </si>
  <si>
    <t>TOTAL - BUSINESS TRANSACTIONS</t>
  </si>
  <si>
    <t>PAGA TXNS VALUE - ALL</t>
  </si>
  <si>
    <t>TOTAL VALUE OF TXNS</t>
  </si>
  <si>
    <t>ANS TRANSACTIONS VALUE</t>
  </si>
  <si>
    <t>CS TRANSACTIONS VALUE</t>
  </si>
  <si>
    <t xml:space="preserve">TXNS VALUE - REG. USERS </t>
  </si>
  <si>
    <t xml:space="preserve">TXNS VALUE - UNREG. USERS </t>
  </si>
  <si>
    <t>BS TRANSACTIONS VALUE</t>
  </si>
  <si>
    <t>PAGA UNIQUE USERS</t>
  </si>
  <si>
    <t>Total Unique Users</t>
  </si>
  <si>
    <t>New Unique Users</t>
  </si>
  <si>
    <t>ACTIVE USERS</t>
  </si>
  <si>
    <t>Active Users (1 Month)</t>
  </si>
  <si>
    <t>Active Users (3 Months)</t>
  </si>
  <si>
    <t>Repeat Users (1 month)</t>
  </si>
  <si>
    <t>Repeat Users (3 months)</t>
  </si>
  <si>
    <t>AGENTS</t>
  </si>
  <si>
    <t>Total Agents</t>
  </si>
  <si>
    <t>New Agents</t>
  </si>
  <si>
    <t>Active Agents (1 month)</t>
  </si>
  <si>
    <t>Repeat Agents (1 month)</t>
  </si>
  <si>
    <t>BS METRICS/ASSUMPTIONS FOR FY 2015 PROJECTIONS</t>
  </si>
  <si>
    <t>Modifiable</t>
  </si>
  <si>
    <t>Looped</t>
  </si>
  <si>
    <t>Initial (Hard)</t>
  </si>
  <si>
    <t>Sum of Assumptions2</t>
  </si>
  <si>
    <t>Column Labels</t>
  </si>
  <si>
    <t>Category</t>
  </si>
  <si>
    <t>Product</t>
  </si>
  <si>
    <t>Metric</t>
  </si>
  <si>
    <t>Assumptions</t>
  </si>
  <si>
    <t>Active Registered Businesses</t>
  </si>
  <si>
    <t>Active Registered</t>
  </si>
  <si>
    <t xml:space="preserve">Deposit into Paga </t>
  </si>
  <si>
    <t>CAGR</t>
  </si>
  <si>
    <t>Products</t>
  </si>
  <si>
    <t>Churn Rate</t>
  </si>
  <si>
    <t>Trnx/Business</t>
  </si>
  <si>
    <t>ARPT</t>
  </si>
  <si>
    <t>ARPB</t>
  </si>
  <si>
    <t>Row Labels</t>
  </si>
  <si>
    <t>Trnx/User</t>
  </si>
  <si>
    <t>Money Transfer on Paga</t>
  </si>
  <si>
    <t>Deposit To Bank</t>
  </si>
  <si>
    <t>Merchant Payments (Bill Pay)</t>
  </si>
  <si>
    <t>TBD</t>
  </si>
  <si>
    <t>CS METRICS/ASSUMPTIONS FOR FY 2015 PROJECTIONS</t>
  </si>
  <si>
    <t>Registered Users</t>
  </si>
  <si>
    <t>Non-Registered Users</t>
  </si>
  <si>
    <t>Registered</t>
  </si>
  <si>
    <t>Non-Registered</t>
  </si>
  <si>
    <t>ARPU</t>
  </si>
  <si>
    <t>ARPU (Reg)</t>
  </si>
  <si>
    <t>BP DSTv</t>
  </si>
  <si>
    <t>BP GoTv</t>
  </si>
  <si>
    <t>BP Startimes</t>
  </si>
  <si>
    <t>BP ePay</t>
  </si>
  <si>
    <t>BP Other (Non ePay)</t>
  </si>
  <si>
    <t>Airtime</t>
  </si>
  <si>
    <t>ANS METRICS/ASSUMPTIONS FOR FY 2015 PROJECTIONS</t>
  </si>
  <si>
    <t>Location</t>
  </si>
  <si>
    <t>Lagos State</t>
  </si>
  <si>
    <t>Ibadan</t>
  </si>
  <si>
    <t>Ilorin</t>
  </si>
  <si>
    <t>Abuja</t>
  </si>
  <si>
    <t>Enugu</t>
  </si>
  <si>
    <t>Port Harcourt</t>
  </si>
  <si>
    <t>Other Locations</t>
  </si>
  <si>
    <t>Trnx/Agent</t>
  </si>
  <si>
    <t>Comm/Rev</t>
  </si>
  <si>
    <t>BP Other</t>
  </si>
  <si>
    <t>REGISTERED BUSINESSES (NOT AGENTS WHO ARE BUSINESSES)</t>
  </si>
  <si>
    <t>Metrics</t>
  </si>
  <si>
    <t>Trnx/Bus</t>
  </si>
  <si>
    <t>ARPB (Reg)</t>
  </si>
  <si>
    <t># of registered consumers performing 1 deposit into Paga</t>
  </si>
  <si>
    <t>Churn DP registered Customers in month</t>
  </si>
  <si>
    <t>Newly Active registered DP Customers in month</t>
  </si>
  <si>
    <t>Monthly DP Volume</t>
  </si>
  <si>
    <t>Monthly DP Value</t>
  </si>
  <si>
    <t>Average Value of DP</t>
  </si>
  <si>
    <t>Monthly Paga DP Income</t>
  </si>
  <si>
    <t>Money Transfer</t>
  </si>
  <si>
    <t># of Businesses sending money to customer or non customer</t>
  </si>
  <si>
    <t># of Churn Business Sending Money to Customer or non Customer for the period</t>
  </si>
  <si>
    <t># of Fresh Business Sending Money to Customer or non Customer for the period</t>
  </si>
  <si>
    <t>Monthly MT Volume</t>
  </si>
  <si>
    <t>Monthly MT Value</t>
  </si>
  <si>
    <t>Average Value of MT</t>
  </si>
  <si>
    <t>Monthly Paga MT Income</t>
  </si>
  <si>
    <t># of Businesses performing deposit to bank</t>
  </si>
  <si>
    <t># of Churn Businesses performing deposit to bank for the period</t>
  </si>
  <si>
    <t># of Fresh Businesses performing deposit to bank</t>
  </si>
  <si>
    <t>Monthly DB Volume</t>
  </si>
  <si>
    <t>Monthly DB Value</t>
  </si>
  <si>
    <t>Average Value of DB</t>
  </si>
  <si>
    <t>Monthly Paga DB Income</t>
  </si>
  <si>
    <t xml:space="preserve"> </t>
  </si>
  <si>
    <t># of Businesses using Paga for bill payments</t>
  </si>
  <si>
    <t># of Churn Business using Paga for bill payments for the period</t>
  </si>
  <si>
    <t># of Fresh Business using Paga for bill payments for the period</t>
  </si>
  <si>
    <t>Monthly BP Volume</t>
  </si>
  <si>
    <t>Monthly BP Value</t>
  </si>
  <si>
    <t>Average Value of BP</t>
  </si>
  <si>
    <t>Monthly Paga BP Income</t>
  </si>
  <si>
    <t># of Businesses sending airtime</t>
  </si>
  <si>
    <t># of Churn Business sending airtime for the period</t>
  </si>
  <si>
    <t># of Fresh Business sending airtime for the period</t>
  </si>
  <si>
    <t>Monthly AT Volume</t>
  </si>
  <si>
    <t>Monthly AT Value</t>
  </si>
  <si>
    <t>Average Value of AT</t>
  </si>
  <si>
    <t>Monthly Paga AT Income</t>
  </si>
  <si>
    <t>New Registered Businesses</t>
  </si>
  <si>
    <t>GLOBAL ACTIVE REGISTERED BUSINESSES</t>
  </si>
  <si>
    <t>Active Businesses (performed 1 bulk disbursement or business API or Affiliate API transaction)</t>
  </si>
  <si>
    <t>Churn Registered Businesses in month</t>
  </si>
  <si>
    <t>Newly Active Registered Businesses in month</t>
  </si>
  <si>
    <t>REGISTERED USERS</t>
  </si>
  <si>
    <t>Ave. Trnx/User</t>
  </si>
  <si>
    <t># of registered consumers performing 1 money transfer</t>
  </si>
  <si>
    <t>Churn MT registered Customers in month</t>
  </si>
  <si>
    <t>Newly Active registered MT Customers in month</t>
  </si>
  <si>
    <t># of registered consumers performing 1 deposit to bank</t>
  </si>
  <si>
    <t>Churn DTB registered Customers in month</t>
  </si>
  <si>
    <t>Newly Active registered DTB Customers in month</t>
  </si>
  <si>
    <t># of registered consumers performing 1 bill pay</t>
  </si>
  <si>
    <t>Churn BP registered Customers in month</t>
  </si>
  <si>
    <t>Newly Active registered BP Customers in month</t>
  </si>
  <si>
    <t>Merchant Payments - DStv</t>
  </si>
  <si>
    <t># of registered customers performing DStv</t>
  </si>
  <si>
    <t>Churn DStv BP registered Customers in month</t>
  </si>
  <si>
    <t>Newly Active registered DStv BP Customers in month</t>
  </si>
  <si>
    <t>Monthly DStv BP Volume</t>
  </si>
  <si>
    <t>Monthly DStv BP Value</t>
  </si>
  <si>
    <t>Average Value of DStv BP</t>
  </si>
  <si>
    <t>Monthly Paga DStv BP Income</t>
  </si>
  <si>
    <t>Merchant Payments - GOtv</t>
  </si>
  <si>
    <t># of registered customers performing Gotv</t>
  </si>
  <si>
    <t>Churn GOtv BP registered Customers in month</t>
  </si>
  <si>
    <t>Newly Active registered GOtv BP Customers in month</t>
  </si>
  <si>
    <t>Monthly GOtv BP Volume</t>
  </si>
  <si>
    <t>Monthly GOtv BP Value</t>
  </si>
  <si>
    <t>Average Value of GOtv BP</t>
  </si>
  <si>
    <t>Monthly Paga GOtv BP Income</t>
  </si>
  <si>
    <t>Merchant Payments - Startimes</t>
  </si>
  <si>
    <t># of registered customers performing Startimes</t>
  </si>
  <si>
    <t>Churn Startimes BP registered Customers in month</t>
  </si>
  <si>
    <t>Newly Active registered Startimes BP Customers in month</t>
  </si>
  <si>
    <t>Monthly Startimes BP Volume</t>
  </si>
  <si>
    <t>Monthly Startimes BP Value</t>
  </si>
  <si>
    <t>Average Value of Startimes BP</t>
  </si>
  <si>
    <t>Monthly Paga Startimes BP Income</t>
  </si>
  <si>
    <t>Merchant Payments - ePay</t>
  </si>
  <si>
    <t># of registered customers performing ePay transaction</t>
  </si>
  <si>
    <t>Churn Other ePay BP registered Customers in month</t>
  </si>
  <si>
    <t>Newly Active registered Other ePay BP Customers in month</t>
  </si>
  <si>
    <t>Monthly Other ePay BP Volume</t>
  </si>
  <si>
    <t>Monthly Other ePay BP  Value</t>
  </si>
  <si>
    <t xml:space="preserve">Average Value of Other ePay BP </t>
  </si>
  <si>
    <t>Monthly Paga Other ePay BP  Income</t>
  </si>
  <si>
    <t>Merchant Payments - Other (not ePay)</t>
  </si>
  <si>
    <t># of registered customers performing Other BP</t>
  </si>
  <si>
    <t>Churn Other Other BP registered Customers in month</t>
  </si>
  <si>
    <t>Newly Active registered Other Other BP Customers in month</t>
  </si>
  <si>
    <t># of registered consumers performing airtime</t>
  </si>
  <si>
    <t>Churn AT registered Customers in month</t>
  </si>
  <si>
    <t>Newly Active registered AT Customers in month</t>
  </si>
  <si>
    <t>NON-REGISTERED ACTIVE USERS</t>
  </si>
  <si>
    <t>ARPU (Non-Reg)</t>
  </si>
  <si>
    <t># of non-logged in customers performing 1 deposit into Paga</t>
  </si>
  <si>
    <t>Churn DP non-logged in Customers in month</t>
  </si>
  <si>
    <t>Newly Active non-logged in DP Customers in month</t>
  </si>
  <si>
    <t># of non-logged in customers performing 1 money transfer</t>
  </si>
  <si>
    <t>Churn MT non-logged in Customers in month</t>
  </si>
  <si>
    <t>Newly Active non-logged in MT Customers in month</t>
  </si>
  <si>
    <t># of non-logged in customers performing 1 deposit to bank</t>
  </si>
  <si>
    <t>Churn DTB non-logged in Customers in month</t>
  </si>
  <si>
    <t>Newly Active non-logged in DTB Customers in month</t>
  </si>
  <si>
    <t># of non-logged in customers performing DStv</t>
  </si>
  <si>
    <t>Churn DStv BP non-logged in Customers in month</t>
  </si>
  <si>
    <t>Newly Active non-logged in DStv BP Customers in month</t>
  </si>
  <si>
    <t># of non-logged in customers performing Gotv</t>
  </si>
  <si>
    <t>Churn GOtv BP non-logged in Customers in month</t>
  </si>
  <si>
    <t>Newly Active non-logged in GOtv BP Customers in month</t>
  </si>
  <si>
    <t># of non-logged in customers performing Startimes</t>
  </si>
  <si>
    <t>Churn Startimes BP non-logged in Customers in month</t>
  </si>
  <si>
    <t>Newly Active non-logged in Startimes BP Customers in month</t>
  </si>
  <si>
    <t># of non-logged in customers performing ePay transaction</t>
  </si>
  <si>
    <t>Churn Other ePay BP non-logged in Customers in month</t>
  </si>
  <si>
    <t>Newly Active non-logged in Other ePay BP Customers in month</t>
  </si>
  <si>
    <t># of non-logged in customers performing Other BP</t>
  </si>
  <si>
    <t>Churn Other Other BP non-logged in Customers in month</t>
  </si>
  <si>
    <t>Newly Active non-logged in Other Other BP Customers in month</t>
  </si>
  <si>
    <t># of non-logged in consumers performing airtime</t>
  </si>
  <si>
    <t>Churn AT non-logged in Customers in month</t>
  </si>
  <si>
    <t>Newly Active non-logged in AT Customers in month</t>
  </si>
  <si>
    <t>New Registered Users</t>
  </si>
  <si>
    <t>GLOBAL ACTIVE REGISTERED USERS</t>
  </si>
  <si>
    <t>Active Registered Customers</t>
  </si>
  <si>
    <t>Churn Registered Customers in month</t>
  </si>
  <si>
    <t>Newly Active Registered Customers in month</t>
  </si>
  <si>
    <t>PAGA SUMMARY</t>
  </si>
  <si>
    <t>Number of Agents performing at least 1 Deposit for Customer or another Agent (Accept Deposit)</t>
  </si>
  <si>
    <t>Churn Agents DP</t>
  </si>
  <si>
    <t>Total DP Volume</t>
  </si>
  <si>
    <t>Total DP Value</t>
  </si>
  <si>
    <t>Paga DP Income</t>
  </si>
  <si>
    <t>Agent DP Commission</t>
  </si>
  <si>
    <t>Number of Agents performing MT on Paga (to customer or non-customer)</t>
  </si>
  <si>
    <t>Churn Agents MT</t>
  </si>
  <si>
    <t>Total MT Volume</t>
  </si>
  <si>
    <t>Total MT Value</t>
  </si>
  <si>
    <t>Paga MT Income</t>
  </si>
  <si>
    <t>Agent MT Commission</t>
  </si>
  <si>
    <t>Number of Agents performing Deposit to Bank</t>
  </si>
  <si>
    <t>Churn Agents DB</t>
  </si>
  <si>
    <t>Total DB Volume</t>
  </si>
  <si>
    <t>Total DB Value</t>
  </si>
  <si>
    <t>Paga DB Income</t>
  </si>
  <si>
    <t>Agent DB Commission</t>
  </si>
  <si>
    <t>Number of agents performing BP</t>
  </si>
  <si>
    <t>Churn Agents BP</t>
  </si>
  <si>
    <t>Total BP Volume</t>
  </si>
  <si>
    <t>Total BP Value</t>
  </si>
  <si>
    <t>Paga BP Income</t>
  </si>
  <si>
    <t>Agent BP Commission</t>
  </si>
  <si>
    <t>Number of agents performing DStv</t>
  </si>
  <si>
    <t>Churn Agents DStv BP</t>
  </si>
  <si>
    <t>Total DStv BP Volume</t>
  </si>
  <si>
    <t>Total DStv BP Value</t>
  </si>
  <si>
    <t>Paga DStv BP Income</t>
  </si>
  <si>
    <t>Agent DStv BP Commission</t>
  </si>
  <si>
    <t>Number of agents performing Gotv</t>
  </si>
  <si>
    <t>Churn Agents Gotv BP</t>
  </si>
  <si>
    <t>Total Gotv BP Volume</t>
  </si>
  <si>
    <t>Total Gotv BP Value</t>
  </si>
  <si>
    <t>Average Value of Gotv BP</t>
  </si>
  <si>
    <t>Paga Gotv BP Income</t>
  </si>
  <si>
    <t>Agent Gotv BP Commission</t>
  </si>
  <si>
    <t>Number of agents performing Startimes</t>
  </si>
  <si>
    <t>Churn Agents Startimes BP</t>
  </si>
  <si>
    <t>Total Startimes BP Volume</t>
  </si>
  <si>
    <t>Total Startimes BP Value</t>
  </si>
  <si>
    <t>Paga Startimes BP Income</t>
  </si>
  <si>
    <t>Agent Startimes BP Commission</t>
  </si>
  <si>
    <t>Number of agents performing Other</t>
  </si>
  <si>
    <t>Churn Agents Other BP</t>
  </si>
  <si>
    <t>Total Other BP Volume</t>
  </si>
  <si>
    <t>Total Other BP Value</t>
  </si>
  <si>
    <t>Average Value of Other BP</t>
  </si>
  <si>
    <t>Paga Other BP Income</t>
  </si>
  <si>
    <t>Agent Other BP Commission</t>
  </si>
  <si>
    <t>Number of Agents performing Airtime on Transaction</t>
  </si>
  <si>
    <t>Churn Agents Airtime</t>
  </si>
  <si>
    <t>Total Airtime Volume</t>
  </si>
  <si>
    <t>Total Airtime Value</t>
  </si>
  <si>
    <t>Average Value of Airtime</t>
  </si>
  <si>
    <t>Paga Airtime Income</t>
  </si>
  <si>
    <t>Agent Airtime Commission</t>
  </si>
  <si>
    <t>Active Agents in City in month (at least 1 transactions in the month)</t>
  </si>
  <si>
    <t>Churn City Agents in Month (1 txn in Month)</t>
  </si>
  <si>
    <t>LAGOS STATE</t>
  </si>
  <si>
    <t>OTHER CITIES SUMMARY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</si>
</sst>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43" formatCode="_(* #,##0.00_);_(* \(#,##0.00\);_(* &quot;-&quot;??_);_(@_)"/>
    <numFmt numFmtId="164" formatCode="[$-409]mmm\-yy;@"/>
    <numFmt numFmtId="165" formatCode="_(* #,##0_);_(* \(#,##0\);_(* &quot;0&quot;_);_(@_)"/>
    <numFmt numFmtId="166" formatCode="0.0%"/>
    <numFmt numFmtId="167" formatCode="#,##0.0"/>
    <numFmt numFmtId="168" formatCode="_(\N\ #,##0;_(\N\ \(#,##0\);_(\N\ &quot;- &quot;;_(@_)"/>
    <numFmt numFmtId="169" formatCode="_(\N* #,##0_);_(\N* \(#,##0\);_(\N* &quot;- &quot;??;_(@_)"/>
    <numFmt numFmtId="170" formatCode="0.0"/>
    <numFmt numFmtId="171" formatCode="_(* #,##0_);_(* \(#,##0\);_(* &quot;-&quot;??_);_(@_)"/>
    <numFmt numFmtId="172" formatCode="0.0000%"/>
    <numFmt numFmtId="173" formatCode="_(* #,##0.0_);_(* \(#,##0.0\);_(* &quot;-&quot;??_);_(@_)"/>
    <numFmt numFmtId="174" formatCode="_(* #,##0.000_);_(* \(#,##0.000\);_(* &quot;-&quot;??_);_(@_)"/>
    <numFmt numFmtId="175" formatCode="_(\N* #,##0,_);_(\N* \(#,##0,\);_(\N* &quot;- &quot;??\);_(@_)"/>
    <numFmt numFmtId="176" formatCode="0.00_)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3"/>
      <name val="Calibri"/>
      <family val="2"/>
      <scheme val="minor"/>
    </font>
    <font>
      <sz val="11"/>
      <name val="Calibri"/>
      <family val="2"/>
      <scheme val="minor"/>
    </font>
    <font>
      <i/>
      <sz val="10"/>
      <color theme="1"/>
      <name val="Calibri"/>
      <family val="2"/>
      <scheme val="minor"/>
    </font>
    <font>
      <i/>
      <sz val="10"/>
      <color theme="3"/>
      <name val="Calibri"/>
      <family val="2"/>
      <scheme val="minor"/>
    </font>
    <font>
      <b/>
      <i/>
      <sz val="10"/>
      <color theme="3"/>
      <name val="Calibri"/>
      <family val="2"/>
      <scheme val="minor"/>
    </font>
    <font>
      <i/>
      <sz val="10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sz val="9.5"/>
      <color theme="1"/>
      <name val="Calibri"/>
      <family val="2"/>
      <scheme val="minor"/>
    </font>
    <font>
      <i/>
      <sz val="9.5"/>
      <color theme="1"/>
      <name val="Calibri"/>
      <family val="2"/>
      <scheme val="minor"/>
    </font>
    <font>
      <i/>
      <sz val="9.5"/>
      <color theme="3"/>
      <name val="Calibri"/>
      <family val="2"/>
      <scheme val="minor"/>
    </font>
    <font>
      <b/>
      <i/>
      <sz val="9.5"/>
      <color theme="3"/>
      <name val="Calibri"/>
      <family val="2"/>
      <scheme val="minor"/>
    </font>
    <font>
      <i/>
      <sz val="9.5"/>
      <name val="Calibri"/>
      <family val="2"/>
      <scheme val="minor"/>
    </font>
    <font>
      <b/>
      <i/>
      <sz val="9.5"/>
      <color theme="1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b/>
      <i/>
      <sz val="10"/>
      <name val="Calibri"/>
      <family val="2"/>
      <scheme val="minor"/>
    </font>
    <font>
      <b/>
      <i/>
      <sz val="9.5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1"/>
      <color theme="0" tint="-0.14999847407452621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u/>
      <sz val="11"/>
      <color theme="1"/>
      <name val="Calibri"/>
      <family val="2"/>
      <scheme val="minor"/>
    </font>
    <font>
      <i/>
      <sz val="11"/>
      <color theme="4" tint="0.79998168889431442"/>
      <name val="Calibri"/>
      <family val="2"/>
      <scheme val="minor"/>
    </font>
    <font>
      <i/>
      <sz val="11"/>
      <color theme="0" tint="-0.249977111117893"/>
      <name val="Calibri"/>
      <family val="2"/>
      <scheme val="minor"/>
    </font>
    <font>
      <i/>
      <sz val="11"/>
      <color theme="3" tint="0.59999389629810485"/>
      <name val="Calibri"/>
      <family val="2"/>
      <scheme val="minor"/>
    </font>
    <font>
      <i/>
      <sz val="11"/>
      <color theme="0" tint="-0.34998626667073579"/>
      <name val="Calibri"/>
      <family val="2"/>
      <scheme val="minor"/>
    </font>
    <font>
      <sz val="11"/>
      <color theme="5"/>
      <name val="Calibri"/>
      <family val="2"/>
      <scheme val="minor"/>
    </font>
    <font>
      <i/>
      <sz val="11"/>
      <color theme="3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0"/>
      <name val="Arial"/>
      <family val="2"/>
    </font>
    <font>
      <sz val="12"/>
      <color theme="1"/>
      <name val="Calibri"/>
      <family val="2"/>
      <scheme val="minor"/>
    </font>
    <font>
      <sz val="8"/>
      <name val="Arial"/>
      <family val="2"/>
    </font>
    <font>
      <b/>
      <i/>
      <sz val="16"/>
      <name val="Helv"/>
    </font>
    <font>
      <sz val="10"/>
      <name val="Tahoma"/>
      <family val="2"/>
    </font>
  </fonts>
  <fills count="19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theme="0" tint="-0.24994659260841701"/>
      </right>
      <top style="thin">
        <color auto="1"/>
      </top>
      <bottom/>
      <diagonal/>
    </border>
    <border>
      <left style="thin">
        <color theme="0" tint="-0.2499465926084170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theme="0" tint="-0.24994659260841701"/>
      </right>
      <top/>
      <bottom style="thin">
        <color auto="1"/>
      </bottom>
      <diagonal/>
    </border>
    <border>
      <left style="thin">
        <color theme="0" tint="-0.2499465926084170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8" fillId="0" borderId="0"/>
    <xf numFmtId="175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171" fontId="38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38" fontId="40" fillId="17" borderId="0" applyNumberFormat="0" applyBorder="0" applyAlignment="0" applyProtection="0"/>
    <xf numFmtId="10" fontId="40" fillId="18" borderId="15" applyNumberFormat="0" applyBorder="0" applyAlignment="0" applyProtection="0"/>
    <xf numFmtId="176" fontId="41" fillId="0" borderId="0"/>
    <xf numFmtId="0" fontId="1" fillId="0" borderId="0"/>
    <xf numFmtId="0" fontId="1" fillId="0" borderId="0"/>
    <xf numFmtId="0" fontId="39" fillId="0" borderId="0"/>
    <xf numFmtId="0" fontId="39" fillId="0" borderId="0"/>
    <xf numFmtId="0" fontId="38" fillId="0" borderId="0"/>
    <xf numFmtId="0" fontId="42" fillId="0" borderId="0"/>
    <xf numFmtId="10" fontId="38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8" fillId="0" borderId="0"/>
  </cellStyleXfs>
  <cellXfs count="326">
    <xf numFmtId="0" fontId="0" fillId="0" borderId="0" xfId="0"/>
    <xf numFmtId="0" fontId="4" fillId="0" borderId="0" xfId="0" applyFont="1"/>
    <xf numFmtId="164" fontId="2" fillId="2" borderId="0" xfId="0" applyNumberFormat="1" applyFont="1" applyFill="1" applyAlignment="1">
      <alignment horizontal="right"/>
    </xf>
    <xf numFmtId="164" fontId="5" fillId="3" borderId="0" xfId="0" applyNumberFormat="1" applyFont="1" applyFill="1" applyAlignment="1">
      <alignment horizontal="right"/>
    </xf>
    <xf numFmtId="0" fontId="5" fillId="3" borderId="0" xfId="0" applyNumberFormat="1" applyFont="1" applyFill="1" applyAlignment="1">
      <alignment horizontal="right"/>
    </xf>
    <xf numFmtId="0" fontId="4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 indent="1"/>
    </xf>
    <xf numFmtId="165" fontId="6" fillId="0" borderId="0" xfId="1" applyNumberFormat="1" applyFont="1"/>
    <xf numFmtId="165" fontId="2" fillId="0" borderId="0" xfId="1" applyNumberFormat="1" applyFont="1"/>
    <xf numFmtId="165" fontId="7" fillId="0" borderId="0" xfId="1" applyNumberFormat="1" applyFont="1"/>
    <xf numFmtId="165" fontId="5" fillId="0" borderId="0" xfId="1" applyNumberFormat="1" applyFont="1"/>
    <xf numFmtId="0" fontId="8" fillId="0" borderId="0" xfId="0" applyFont="1" applyFill="1" applyBorder="1" applyAlignment="1">
      <alignment horizontal="left" indent="2"/>
    </xf>
    <xf numFmtId="165" fontId="9" fillId="0" borderId="0" xfId="1" applyNumberFormat="1" applyFont="1"/>
    <xf numFmtId="165" fontId="10" fillId="0" borderId="0" xfId="1" applyNumberFormat="1" applyFont="1"/>
    <xf numFmtId="165" fontId="11" fillId="0" borderId="0" xfId="1" applyNumberFormat="1" applyFont="1"/>
    <xf numFmtId="165" fontId="12" fillId="0" borderId="0" xfId="0" applyNumberFormat="1" applyFont="1"/>
    <xf numFmtId="0" fontId="13" fillId="0" borderId="0" xfId="0" applyFont="1"/>
    <xf numFmtId="0" fontId="14" fillId="0" borderId="0" xfId="0" applyFont="1" applyFill="1" applyBorder="1" applyAlignment="1">
      <alignment horizontal="left" indent="3"/>
    </xf>
    <xf numFmtId="165" fontId="15" fillId="0" borderId="0" xfId="1" applyNumberFormat="1" applyFont="1"/>
    <xf numFmtId="165" fontId="16" fillId="0" borderId="0" xfId="1" applyNumberFormat="1" applyFont="1"/>
    <xf numFmtId="165" fontId="17" fillId="0" borderId="0" xfId="1" applyNumberFormat="1" applyFont="1"/>
    <xf numFmtId="165" fontId="18" fillId="0" borderId="0" xfId="0" applyNumberFormat="1" applyFont="1"/>
    <xf numFmtId="0" fontId="0" fillId="0" borderId="0" xfId="0" applyFont="1" applyFill="1" applyBorder="1" applyAlignment="1">
      <alignment horizontal="left" indent="1"/>
    </xf>
    <xf numFmtId="164" fontId="2" fillId="2" borderId="0" xfId="0" applyNumberFormat="1" applyFont="1" applyFill="1" applyAlignment="1">
      <alignment horizontal="right" indent="1"/>
    </xf>
    <xf numFmtId="164" fontId="5" fillId="3" borderId="0" xfId="0" applyNumberFormat="1" applyFont="1" applyFill="1" applyAlignment="1">
      <alignment horizontal="right" indent="1"/>
    </xf>
    <xf numFmtId="0" fontId="5" fillId="3" borderId="0" xfId="0" applyNumberFormat="1" applyFont="1" applyFill="1" applyAlignment="1">
      <alignment horizontal="right" indent="1"/>
    </xf>
    <xf numFmtId="0" fontId="0" fillId="3" borderId="0" xfId="0" applyFill="1"/>
    <xf numFmtId="0" fontId="19" fillId="3" borderId="0" xfId="0" applyFont="1" applyFill="1" applyBorder="1" applyAlignment="1">
      <alignment horizontal="left"/>
    </xf>
    <xf numFmtId="0" fontId="0" fillId="0" borderId="0" xfId="0" applyFill="1"/>
    <xf numFmtId="0" fontId="0" fillId="3" borderId="0" xfId="0" applyFill="1" applyBorder="1" applyAlignment="1">
      <alignment horizontal="left" indent="1"/>
    </xf>
    <xf numFmtId="165" fontId="6" fillId="3" borderId="0" xfId="1" applyNumberFormat="1" applyFont="1" applyFill="1"/>
    <xf numFmtId="165" fontId="2" fillId="3" borderId="0" xfId="1" applyNumberFormat="1" applyFont="1" applyFill="1"/>
    <xf numFmtId="165" fontId="7" fillId="3" borderId="0" xfId="1" applyNumberFormat="1" applyFont="1" applyFill="1"/>
    <xf numFmtId="165" fontId="5" fillId="3" borderId="0" xfId="1" applyNumberFormat="1" applyFont="1" applyFill="1"/>
    <xf numFmtId="0" fontId="8" fillId="3" borderId="0" xfId="0" applyFont="1" applyFill="1" applyBorder="1" applyAlignment="1">
      <alignment horizontal="left" indent="2"/>
    </xf>
    <xf numFmtId="165" fontId="9" fillId="3" borderId="0" xfId="1" applyNumberFormat="1" applyFont="1" applyFill="1"/>
    <xf numFmtId="165" fontId="10" fillId="3" borderId="0" xfId="1" applyNumberFormat="1" applyFont="1" applyFill="1"/>
    <xf numFmtId="165" fontId="11" fillId="3" borderId="0" xfId="1" applyNumberFormat="1" applyFont="1" applyFill="1"/>
    <xf numFmtId="165" fontId="20" fillId="3" borderId="0" xfId="1" applyNumberFormat="1" applyFont="1" applyFill="1"/>
    <xf numFmtId="0" fontId="13" fillId="3" borderId="0" xfId="0" applyFont="1" applyFill="1"/>
    <xf numFmtId="0" fontId="14" fillId="3" borderId="0" xfId="0" applyFont="1" applyFill="1" applyBorder="1" applyAlignment="1">
      <alignment horizontal="left" indent="3"/>
    </xf>
    <xf numFmtId="165" fontId="15" fillId="3" borderId="0" xfId="1" applyNumberFormat="1" applyFont="1" applyFill="1"/>
    <xf numFmtId="165" fontId="16" fillId="3" borderId="0" xfId="1" applyNumberFormat="1" applyFont="1" applyFill="1"/>
    <xf numFmtId="165" fontId="17" fillId="3" borderId="0" xfId="1" applyNumberFormat="1" applyFont="1" applyFill="1"/>
    <xf numFmtId="165" fontId="21" fillId="3" borderId="0" xfId="1" applyNumberFormat="1" applyFont="1" applyFill="1"/>
    <xf numFmtId="0" fontId="13" fillId="0" borderId="0" xfId="0" applyFont="1" applyFill="1"/>
    <xf numFmtId="0" fontId="7" fillId="0" borderId="0" xfId="0" applyFont="1"/>
    <xf numFmtId="165" fontId="20" fillId="0" borderId="0" xfId="1" applyNumberFormat="1" applyFont="1"/>
    <xf numFmtId="165" fontId="21" fillId="0" borderId="0" xfId="1" applyNumberFormat="1" applyFont="1"/>
    <xf numFmtId="0" fontId="5" fillId="0" borderId="0" xfId="0" applyFont="1"/>
    <xf numFmtId="0" fontId="4" fillId="4" borderId="0" xfId="0" applyFont="1" applyFill="1" applyBorder="1" applyAlignment="1">
      <alignment horizontal="left"/>
    </xf>
    <xf numFmtId="0" fontId="0" fillId="4" borderId="0" xfId="0" applyFill="1"/>
    <xf numFmtId="0" fontId="7" fillId="4" borderId="0" xfId="0" applyFont="1" applyFill="1"/>
    <xf numFmtId="0" fontId="0" fillId="4" borderId="0" xfId="0" applyFill="1" applyBorder="1" applyAlignment="1">
      <alignment horizontal="left" indent="1"/>
    </xf>
    <xf numFmtId="165" fontId="6" fillId="4" borderId="0" xfId="1" applyNumberFormat="1" applyFont="1" applyFill="1"/>
    <xf numFmtId="165" fontId="2" fillId="4" borderId="0" xfId="1" applyNumberFormat="1" applyFont="1" applyFill="1"/>
    <xf numFmtId="165" fontId="7" fillId="4" borderId="0" xfId="1" applyNumberFormat="1" applyFont="1" applyFill="1"/>
    <xf numFmtId="165" fontId="5" fillId="4" borderId="0" xfId="1" applyNumberFormat="1" applyFont="1" applyFill="1"/>
    <xf numFmtId="0" fontId="8" fillId="4" borderId="0" xfId="0" applyFont="1" applyFill="1" applyBorder="1" applyAlignment="1">
      <alignment horizontal="left" indent="2"/>
    </xf>
    <xf numFmtId="165" fontId="9" fillId="4" borderId="0" xfId="1" applyNumberFormat="1" applyFont="1" applyFill="1"/>
    <xf numFmtId="165" fontId="10" fillId="4" borderId="0" xfId="1" applyNumberFormat="1" applyFont="1" applyFill="1"/>
    <xf numFmtId="165" fontId="11" fillId="4" borderId="0" xfId="1" applyNumberFormat="1" applyFont="1" applyFill="1"/>
    <xf numFmtId="165" fontId="20" fillId="4" borderId="0" xfId="1" applyNumberFormat="1" applyFont="1" applyFill="1"/>
    <xf numFmtId="0" fontId="14" fillId="4" borderId="0" xfId="0" applyFont="1" applyFill="1" applyBorder="1" applyAlignment="1">
      <alignment horizontal="left" indent="3"/>
    </xf>
    <xf numFmtId="165" fontId="15" fillId="4" borderId="0" xfId="1" applyNumberFormat="1" applyFont="1" applyFill="1"/>
    <xf numFmtId="165" fontId="16" fillId="4" borderId="0" xfId="1" applyNumberFormat="1" applyFont="1" applyFill="1"/>
    <xf numFmtId="165" fontId="17" fillId="4" borderId="0" xfId="1" applyNumberFormat="1" applyFont="1" applyFill="1"/>
    <xf numFmtId="165" fontId="21" fillId="4" borderId="0" xfId="1" applyNumberFormat="1" applyFont="1" applyFill="1"/>
    <xf numFmtId="0" fontId="13" fillId="4" borderId="0" xfId="0" applyFont="1" applyFill="1"/>
    <xf numFmtId="0" fontId="4" fillId="4" borderId="0" xfId="0" applyFont="1" applyFill="1"/>
    <xf numFmtId="0" fontId="5" fillId="4" borderId="0" xfId="0" applyFont="1" applyFill="1"/>
    <xf numFmtId="165" fontId="6" fillId="0" borderId="0" xfId="1" applyNumberFormat="1" applyFont="1" applyFill="1"/>
    <xf numFmtId="165" fontId="2" fillId="0" borderId="0" xfId="1" applyNumberFormat="1" applyFont="1" applyFill="1"/>
    <xf numFmtId="165" fontId="7" fillId="0" borderId="0" xfId="1" applyNumberFormat="1" applyFont="1" applyFill="1"/>
    <xf numFmtId="165" fontId="5" fillId="0" borderId="0" xfId="1" applyNumberFormat="1" applyFont="1" applyFill="1"/>
    <xf numFmtId="165" fontId="9" fillId="0" borderId="0" xfId="1" applyNumberFormat="1" applyFont="1" applyFill="1"/>
    <xf numFmtId="165" fontId="10" fillId="0" borderId="0" xfId="1" applyNumberFormat="1" applyFont="1" applyFill="1"/>
    <xf numFmtId="165" fontId="11" fillId="0" borderId="0" xfId="1" applyNumberFormat="1" applyFont="1" applyFill="1"/>
    <xf numFmtId="165" fontId="20" fillId="0" borderId="0" xfId="1" applyNumberFormat="1" applyFont="1" applyFill="1"/>
    <xf numFmtId="0" fontId="4" fillId="0" borderId="0" xfId="0" applyFont="1" applyFill="1"/>
    <xf numFmtId="0" fontId="5" fillId="0" borderId="0" xfId="0" applyFont="1" applyFill="1"/>
    <xf numFmtId="164" fontId="5" fillId="5" borderId="0" xfId="0" applyNumberFormat="1" applyFont="1" applyFill="1" applyAlignment="1">
      <alignment horizontal="right" indent="1"/>
    </xf>
    <xf numFmtId="0" fontId="5" fillId="5" borderId="0" xfId="0" applyNumberFormat="1" applyFont="1" applyFill="1" applyAlignment="1">
      <alignment horizontal="right" indent="1"/>
    </xf>
    <xf numFmtId="0" fontId="19" fillId="0" borderId="0" xfId="0" applyFont="1" applyFill="1" applyBorder="1" applyAlignment="1">
      <alignment horizontal="left"/>
    </xf>
    <xf numFmtId="9" fontId="7" fillId="0" borderId="0" xfId="2" applyFont="1" applyFill="1"/>
    <xf numFmtId="0" fontId="4" fillId="0" borderId="0" xfId="0" applyFont="1" applyAlignment="1">
      <alignment vertical="top"/>
    </xf>
    <xf numFmtId="0" fontId="22" fillId="0" borderId="0" xfId="0" applyFont="1"/>
    <xf numFmtId="0" fontId="0" fillId="6" borderId="0" xfId="0" applyFill="1"/>
    <xf numFmtId="0" fontId="0" fillId="7" borderId="1" xfId="0" applyFill="1" applyBorder="1"/>
    <xf numFmtId="0" fontId="0" fillId="8" borderId="2" xfId="0" applyFill="1" applyBorder="1"/>
    <xf numFmtId="0" fontId="0" fillId="8" borderId="3" xfId="0" applyFill="1" applyBorder="1"/>
    <xf numFmtId="0" fontId="0" fillId="0" borderId="4" xfId="0" applyBorder="1"/>
    <xf numFmtId="0" fontId="0" fillId="7" borderId="5" xfId="0" applyFill="1" applyBorder="1"/>
    <xf numFmtId="0" fontId="0" fillId="8" borderId="6" xfId="0" applyFill="1" applyBorder="1"/>
    <xf numFmtId="0" fontId="0" fillId="0" borderId="7" xfId="0" applyBorder="1"/>
    <xf numFmtId="0" fontId="22" fillId="0" borderId="7" xfId="0" applyFont="1" applyBorder="1"/>
    <xf numFmtId="0" fontId="0" fillId="6" borderId="7" xfId="0" applyFill="1" applyBorder="1"/>
    <xf numFmtId="0" fontId="4" fillId="7" borderId="8" xfId="0" applyFont="1" applyFill="1" applyBorder="1"/>
    <xf numFmtId="0" fontId="0" fillId="7" borderId="4" xfId="0" applyFill="1" applyBorder="1"/>
    <xf numFmtId="0" fontId="0" fillId="8" borderId="0" xfId="0" applyFill="1" applyBorder="1"/>
    <xf numFmtId="0" fontId="0" fillId="8" borderId="10" xfId="0" applyFill="1" applyBorder="1"/>
    <xf numFmtId="166" fontId="0" fillId="0" borderId="0" xfId="0" applyNumberFormat="1" applyFill="1"/>
    <xf numFmtId="166" fontId="22" fillId="0" borderId="0" xfId="0" applyNumberFormat="1" applyFont="1" applyFill="1"/>
    <xf numFmtId="166" fontId="0" fillId="6" borderId="0" xfId="0" applyNumberFormat="1" applyFill="1"/>
    <xf numFmtId="2" fontId="0" fillId="0" borderId="0" xfId="0" applyNumberFormat="1"/>
    <xf numFmtId="0" fontId="4" fillId="7" borderId="11" xfId="0" applyFont="1" applyFill="1" applyBorder="1"/>
    <xf numFmtId="0" fontId="4" fillId="8" borderId="12" xfId="0" applyFont="1" applyFill="1" applyBorder="1" applyAlignment="1">
      <alignment horizontal="right"/>
    </xf>
    <xf numFmtId="0" fontId="4" fillId="8" borderId="7" xfId="0" applyFont="1" applyFill="1" applyBorder="1" applyAlignment="1">
      <alignment horizontal="right" wrapText="1"/>
    </xf>
    <xf numFmtId="0" fontId="0" fillId="8" borderId="0" xfId="0" applyFill="1" applyBorder="1" applyAlignment="1">
      <alignment horizontal="right"/>
    </xf>
    <xf numFmtId="0" fontId="0" fillId="8" borderId="10" xfId="0" applyFill="1" applyBorder="1" applyAlignment="1">
      <alignment horizontal="right"/>
    </xf>
    <xf numFmtId="0" fontId="0" fillId="0" borderId="1" xfId="0" applyBorder="1" applyAlignment="1">
      <alignment horizontal="left"/>
    </xf>
    <xf numFmtId="166" fontId="0" fillId="0" borderId="2" xfId="0" applyNumberFormat="1" applyBorder="1"/>
    <xf numFmtId="166" fontId="0" fillId="0" borderId="3" xfId="0" applyNumberFormat="1" applyBorder="1"/>
    <xf numFmtId="167" fontId="0" fillId="0" borderId="3" xfId="0" applyNumberFormat="1" applyBorder="1"/>
    <xf numFmtId="168" fontId="0" fillId="0" borderId="3" xfId="0" applyNumberFormat="1" applyBorder="1"/>
    <xf numFmtId="0" fontId="0" fillId="0" borderId="4" xfId="0" applyBorder="1" applyAlignment="1">
      <alignment horizontal="left"/>
    </xf>
    <xf numFmtId="3" fontId="0" fillId="0" borderId="0" xfId="0" applyNumberFormat="1" applyBorder="1" applyAlignment="1">
      <alignment horizontal="right"/>
    </xf>
    <xf numFmtId="167" fontId="0" fillId="0" borderId="0" xfId="0" applyNumberFormat="1" applyBorder="1" applyAlignment="1"/>
    <xf numFmtId="169" fontId="0" fillId="0" borderId="10" xfId="0" applyNumberFormat="1" applyBorder="1" applyAlignment="1"/>
    <xf numFmtId="170" fontId="0" fillId="0" borderId="0" xfId="0" applyNumberFormat="1" applyFill="1"/>
    <xf numFmtId="170" fontId="22" fillId="0" borderId="0" xfId="0" applyNumberFormat="1" applyFont="1" applyFill="1"/>
    <xf numFmtId="170" fontId="0" fillId="6" borderId="0" xfId="0" applyNumberFormat="1" applyFill="1"/>
    <xf numFmtId="0" fontId="0" fillId="0" borderId="8" xfId="0" applyBorder="1" applyAlignment="1">
      <alignment horizontal="left"/>
    </xf>
    <xf numFmtId="166" fontId="0" fillId="0" borderId="9" xfId="0" applyNumberFormat="1" applyBorder="1"/>
    <xf numFmtId="166" fontId="0" fillId="0" borderId="0" xfId="0" applyNumberFormat="1" applyBorder="1"/>
    <xf numFmtId="167" fontId="0" fillId="0" borderId="0" xfId="0" applyNumberFormat="1" applyBorder="1"/>
    <xf numFmtId="168" fontId="0" fillId="0" borderId="0" xfId="0" applyNumberFormat="1" applyBorder="1"/>
    <xf numFmtId="3" fontId="0" fillId="0" borderId="0" xfId="0" applyNumberFormat="1" applyBorder="1"/>
    <xf numFmtId="168" fontId="0" fillId="0" borderId="0" xfId="0" applyNumberFormat="1" applyFill="1"/>
    <xf numFmtId="168" fontId="22" fillId="0" borderId="0" xfId="0" applyNumberFormat="1" applyFont="1" applyFill="1"/>
    <xf numFmtId="168" fontId="0" fillId="6" borderId="0" xfId="0" applyNumberFormat="1" applyFill="1"/>
    <xf numFmtId="0" fontId="0" fillId="0" borderId="11" xfId="0" applyBorder="1" applyAlignment="1">
      <alignment horizontal="left"/>
    </xf>
    <xf numFmtId="166" fontId="0" fillId="0" borderId="12" xfId="0" applyNumberFormat="1" applyBorder="1" applyAlignment="1">
      <alignment horizontal="right"/>
    </xf>
    <xf numFmtId="166" fontId="0" fillId="0" borderId="7" xfId="0" applyNumberFormat="1" applyBorder="1" applyAlignment="1">
      <alignment horizontal="right"/>
    </xf>
    <xf numFmtId="167" fontId="0" fillId="0" borderId="7" xfId="0" applyNumberFormat="1" applyBorder="1" applyAlignment="1">
      <alignment horizontal="right"/>
    </xf>
    <xf numFmtId="0" fontId="0" fillId="0" borderId="7" xfId="0" applyNumberFormat="1" applyBorder="1" applyAlignment="1">
      <alignment horizontal="right"/>
    </xf>
    <xf numFmtId="0" fontId="0" fillId="0" borderId="13" xfId="0" applyNumberFormat="1" applyBorder="1" applyAlignment="1">
      <alignment horizontal="right"/>
    </xf>
    <xf numFmtId="0" fontId="0" fillId="0" borderId="14" xfId="0" applyBorder="1" applyAlignment="1">
      <alignment horizontal="left"/>
    </xf>
    <xf numFmtId="3" fontId="0" fillId="0" borderId="7" xfId="0" applyNumberFormat="1" applyBorder="1"/>
    <xf numFmtId="167" fontId="0" fillId="0" borderId="7" xfId="0" applyNumberFormat="1" applyBorder="1" applyAlignment="1"/>
    <xf numFmtId="169" fontId="0" fillId="0" borderId="13" xfId="0" applyNumberFormat="1" applyBorder="1" applyAlignment="1"/>
    <xf numFmtId="0" fontId="0" fillId="0" borderId="0" xfId="0" applyBorder="1"/>
    <xf numFmtId="2" fontId="0" fillId="0" borderId="0" xfId="0" applyNumberFormat="1" applyFill="1"/>
    <xf numFmtId="166" fontId="0" fillId="0" borderId="0" xfId="2" applyNumberFormat="1" applyFont="1" applyFill="1"/>
    <xf numFmtId="166" fontId="22" fillId="0" borderId="0" xfId="2" applyNumberFormat="1" applyFont="1" applyFill="1"/>
    <xf numFmtId="0" fontId="0" fillId="3" borderId="2" xfId="0" applyFill="1" applyBorder="1"/>
    <xf numFmtId="0" fontId="0" fillId="3" borderId="3" xfId="0" applyFill="1" applyBorder="1"/>
    <xf numFmtId="0" fontId="0" fillId="3" borderId="6" xfId="0" applyFill="1" applyBorder="1"/>
    <xf numFmtId="0" fontId="4" fillId="8" borderId="9" xfId="0" applyFont="1" applyFill="1" applyBorder="1"/>
    <xf numFmtId="0" fontId="4" fillId="8" borderId="0" xfId="0" applyFont="1" applyFill="1" applyBorder="1"/>
    <xf numFmtId="0" fontId="4" fillId="3" borderId="9" xfId="0" applyFont="1" applyFill="1" applyBorder="1"/>
    <xf numFmtId="0" fontId="4" fillId="3" borderId="0" xfId="0" applyFont="1" applyFill="1" applyBorder="1"/>
    <xf numFmtId="0" fontId="4" fillId="3" borderId="10" xfId="0" applyFont="1" applyFill="1" applyBorder="1"/>
    <xf numFmtId="0" fontId="0" fillId="3" borderId="0" xfId="0" applyFill="1" applyBorder="1"/>
    <xf numFmtId="0" fontId="0" fillId="3" borderId="10" xfId="0" applyFill="1" applyBorder="1"/>
    <xf numFmtId="0" fontId="4" fillId="3" borderId="12" xfId="0" applyFont="1" applyFill="1" applyBorder="1" applyAlignment="1">
      <alignment horizontal="right" wrapText="1"/>
    </xf>
    <xf numFmtId="0" fontId="4" fillId="3" borderId="7" xfId="0" applyFont="1" applyFill="1" applyBorder="1" applyAlignment="1">
      <alignment horizontal="right" wrapText="1"/>
    </xf>
    <xf numFmtId="0" fontId="4" fillId="3" borderId="13" xfId="0" applyFont="1" applyFill="1" applyBorder="1" applyAlignment="1">
      <alignment horizontal="right" wrapText="1"/>
    </xf>
    <xf numFmtId="0" fontId="0" fillId="3" borderId="0" xfId="0" applyFill="1" applyBorder="1" applyAlignment="1">
      <alignment horizontal="right"/>
    </xf>
    <xf numFmtId="0" fontId="0" fillId="3" borderId="10" xfId="0" applyFill="1" applyBorder="1" applyAlignment="1">
      <alignment horizontal="right"/>
    </xf>
    <xf numFmtId="0" fontId="0" fillId="0" borderId="5" xfId="0" applyBorder="1" applyAlignment="1">
      <alignment horizontal="left"/>
    </xf>
    <xf numFmtId="168" fontId="0" fillId="0" borderId="6" xfId="0" applyNumberFormat="1" applyBorder="1"/>
    <xf numFmtId="166" fontId="0" fillId="0" borderId="0" xfId="0" applyNumberFormat="1" applyBorder="1" applyAlignment="1">
      <alignment horizontal="right"/>
    </xf>
    <xf numFmtId="168" fontId="0" fillId="0" borderId="0" xfId="0" applyNumberFormat="1" applyBorder="1" applyAlignment="1">
      <alignment horizontal="right"/>
    </xf>
    <xf numFmtId="168" fontId="0" fillId="0" borderId="0" xfId="0" applyNumberFormat="1" applyBorder="1" applyAlignment="1"/>
    <xf numFmtId="166" fontId="0" fillId="0" borderId="0" xfId="0" applyNumberFormat="1" applyBorder="1" applyAlignment="1"/>
    <xf numFmtId="168" fontId="0" fillId="0" borderId="10" xfId="0" applyNumberFormat="1" applyBorder="1" applyAlignment="1"/>
    <xf numFmtId="168" fontId="0" fillId="0" borderId="10" xfId="0" applyNumberFormat="1" applyBorder="1"/>
    <xf numFmtId="166" fontId="0" fillId="0" borderId="12" xfId="0" applyNumberFormat="1" applyBorder="1"/>
    <xf numFmtId="166" fontId="0" fillId="0" borderId="7" xfId="0" applyNumberFormat="1" applyBorder="1"/>
    <xf numFmtId="167" fontId="0" fillId="0" borderId="7" xfId="0" applyNumberFormat="1" applyBorder="1"/>
    <xf numFmtId="168" fontId="0" fillId="0" borderId="7" xfId="0" applyNumberFormat="1" applyBorder="1"/>
    <xf numFmtId="168" fontId="0" fillId="0" borderId="13" xfId="0" applyNumberFormat="1" applyBorder="1"/>
    <xf numFmtId="168" fontId="0" fillId="0" borderId="7" xfId="0" applyNumberFormat="1" applyBorder="1" applyAlignment="1"/>
    <xf numFmtId="168" fontId="0" fillId="0" borderId="13" xfId="0" applyNumberFormat="1" applyBorder="1" applyAlignment="1"/>
    <xf numFmtId="0" fontId="0" fillId="9" borderId="2" xfId="0" applyFill="1" applyBorder="1"/>
    <xf numFmtId="0" fontId="0" fillId="9" borderId="3" xfId="0" applyFill="1" applyBorder="1"/>
    <xf numFmtId="0" fontId="0" fillId="10" borderId="2" xfId="0" applyFill="1" applyBorder="1"/>
    <xf numFmtId="0" fontId="0" fillId="10" borderId="3" xfId="0" applyFill="1" applyBorder="1"/>
    <xf numFmtId="0" fontId="0" fillId="11" borderId="2" xfId="0" applyFill="1" applyBorder="1"/>
    <xf numFmtId="0" fontId="0" fillId="11" borderId="3" xfId="0" applyFill="1" applyBorder="1"/>
    <xf numFmtId="0" fontId="0" fillId="12" borderId="2" xfId="0" applyFill="1" applyBorder="1"/>
    <xf numFmtId="0" fontId="0" fillId="12" borderId="3" xfId="0" applyFill="1" applyBorder="1"/>
    <xf numFmtId="0" fontId="0" fillId="13" borderId="2" xfId="0" applyFill="1" applyBorder="1"/>
    <xf numFmtId="0" fontId="0" fillId="13" borderId="3" xfId="0" applyFill="1" applyBorder="1"/>
    <xf numFmtId="0" fontId="0" fillId="13" borderId="6" xfId="0" applyFill="1" applyBorder="1"/>
    <xf numFmtId="0" fontId="4" fillId="9" borderId="9" xfId="0" applyFont="1" applyFill="1" applyBorder="1"/>
    <xf numFmtId="0" fontId="4" fillId="9" borderId="0" xfId="0" applyFont="1" applyFill="1" applyBorder="1"/>
    <xf numFmtId="0" fontId="4" fillId="10" borderId="9" xfId="0" applyFont="1" applyFill="1" applyBorder="1"/>
    <xf numFmtId="0" fontId="4" fillId="10" borderId="0" xfId="0" applyFont="1" applyFill="1" applyBorder="1"/>
    <xf numFmtId="0" fontId="4" fillId="11" borderId="9" xfId="0" applyFont="1" applyFill="1" applyBorder="1"/>
    <xf numFmtId="0" fontId="4" fillId="11" borderId="0" xfId="0" applyFont="1" applyFill="1" applyBorder="1"/>
    <xf numFmtId="0" fontId="4" fillId="12" borderId="9" xfId="0" applyFont="1" applyFill="1" applyBorder="1"/>
    <xf numFmtId="0" fontId="4" fillId="12" borderId="0" xfId="0" applyFont="1" applyFill="1" applyBorder="1"/>
    <xf numFmtId="0" fontId="4" fillId="13" borderId="9" xfId="0" applyFont="1" applyFill="1" applyBorder="1"/>
    <xf numFmtId="0" fontId="4" fillId="13" borderId="0" xfId="0" applyFont="1" applyFill="1" applyBorder="1"/>
    <xf numFmtId="0" fontId="4" fillId="13" borderId="10" xfId="0" applyFont="1" applyFill="1" applyBorder="1"/>
    <xf numFmtId="0" fontId="0" fillId="9" borderId="0" xfId="0" applyFill="1" applyBorder="1"/>
    <xf numFmtId="0" fontId="0" fillId="10" borderId="0" xfId="0" applyFill="1" applyBorder="1"/>
    <xf numFmtId="0" fontId="0" fillId="11" borderId="0" xfId="0" applyFill="1" applyBorder="1"/>
    <xf numFmtId="0" fontId="0" fillId="12" borderId="0" xfId="0" applyFill="1" applyBorder="1"/>
    <xf numFmtId="0" fontId="0" fillId="13" borderId="0" xfId="0" applyFill="1" applyBorder="1"/>
    <xf numFmtId="0" fontId="0" fillId="13" borderId="10" xfId="0" applyFill="1" applyBorder="1"/>
    <xf numFmtId="0" fontId="4" fillId="9" borderId="12" xfId="0" applyFont="1" applyFill="1" applyBorder="1" applyAlignment="1">
      <alignment horizontal="right" wrapText="1"/>
    </xf>
    <xf numFmtId="0" fontId="4" fillId="9" borderId="7" xfId="0" applyFont="1" applyFill="1" applyBorder="1" applyAlignment="1">
      <alignment horizontal="right" wrapText="1"/>
    </xf>
    <xf numFmtId="0" fontId="4" fillId="10" borderId="12" xfId="0" applyFont="1" applyFill="1" applyBorder="1" applyAlignment="1">
      <alignment horizontal="right" wrapText="1"/>
    </xf>
    <xf numFmtId="0" fontId="4" fillId="10" borderId="7" xfId="0" applyFont="1" applyFill="1" applyBorder="1" applyAlignment="1">
      <alignment horizontal="right" wrapText="1"/>
    </xf>
    <xf numFmtId="0" fontId="4" fillId="11" borderId="12" xfId="0" applyFont="1" applyFill="1" applyBorder="1" applyAlignment="1">
      <alignment horizontal="right" wrapText="1"/>
    </xf>
    <xf numFmtId="0" fontId="4" fillId="11" borderId="7" xfId="0" applyFont="1" applyFill="1" applyBorder="1" applyAlignment="1">
      <alignment horizontal="right" wrapText="1"/>
    </xf>
    <xf numFmtId="0" fontId="4" fillId="12" borderId="12" xfId="0" applyFont="1" applyFill="1" applyBorder="1" applyAlignment="1">
      <alignment horizontal="right" wrapText="1"/>
    </xf>
    <xf numFmtId="0" fontId="4" fillId="12" borderId="7" xfId="0" applyFont="1" applyFill="1" applyBorder="1" applyAlignment="1">
      <alignment horizontal="right" wrapText="1"/>
    </xf>
    <xf numFmtId="0" fontId="4" fillId="13" borderId="12" xfId="0" applyFont="1" applyFill="1" applyBorder="1" applyAlignment="1">
      <alignment horizontal="right" wrapText="1"/>
    </xf>
    <xf numFmtId="0" fontId="4" fillId="13" borderId="7" xfId="0" applyFont="1" applyFill="1" applyBorder="1" applyAlignment="1">
      <alignment horizontal="right" wrapText="1"/>
    </xf>
    <xf numFmtId="0" fontId="4" fillId="13" borderId="13" xfId="0" applyFont="1" applyFill="1" applyBorder="1" applyAlignment="1">
      <alignment horizontal="right" wrapText="1"/>
    </xf>
    <xf numFmtId="0" fontId="0" fillId="8" borderId="0" xfId="0" applyFill="1" applyBorder="1" applyAlignment="1">
      <alignment horizontal="right" wrapText="1"/>
    </xf>
    <xf numFmtId="0" fontId="0" fillId="3" borderId="0" xfId="0" applyFill="1" applyBorder="1" applyAlignment="1">
      <alignment horizontal="right" wrapText="1"/>
    </xf>
    <xf numFmtId="0" fontId="0" fillId="9" borderId="0" xfId="0" applyFill="1" applyBorder="1" applyAlignment="1">
      <alignment horizontal="right" wrapText="1"/>
    </xf>
    <xf numFmtId="0" fontId="0" fillId="10" borderId="0" xfId="0" applyFill="1" applyBorder="1" applyAlignment="1">
      <alignment horizontal="right" wrapText="1"/>
    </xf>
    <xf numFmtId="0" fontId="0" fillId="11" borderId="0" xfId="0" applyFill="1" applyBorder="1" applyAlignment="1">
      <alignment horizontal="right" wrapText="1"/>
    </xf>
    <xf numFmtId="0" fontId="0" fillId="12" borderId="0" xfId="0" applyFill="1" applyBorder="1" applyAlignment="1">
      <alignment horizontal="right" wrapText="1"/>
    </xf>
    <xf numFmtId="0" fontId="0" fillId="13" borderId="0" xfId="0" applyFill="1" applyBorder="1" applyAlignment="1">
      <alignment horizontal="right" wrapText="1"/>
    </xf>
    <xf numFmtId="0" fontId="0" fillId="13" borderId="10" xfId="0" applyFill="1" applyBorder="1" applyAlignment="1">
      <alignment horizontal="right" wrapText="1"/>
    </xf>
    <xf numFmtId="166" fontId="0" fillId="0" borderId="6" xfId="0" applyNumberFormat="1" applyBorder="1"/>
    <xf numFmtId="166" fontId="0" fillId="0" borderId="10" xfId="0" applyNumberFormat="1" applyBorder="1"/>
    <xf numFmtId="166" fontId="0" fillId="6" borderId="0" xfId="2" applyNumberFormat="1" applyFont="1" applyFill="1"/>
    <xf numFmtId="166" fontId="0" fillId="0" borderId="13" xfId="0" applyNumberFormat="1" applyBorder="1"/>
    <xf numFmtId="164" fontId="6" fillId="2" borderId="0" xfId="0" applyNumberFormat="1" applyFont="1" applyFill="1"/>
    <xf numFmtId="0" fontId="0" fillId="14" borderId="0" xfId="0" applyFill="1"/>
    <xf numFmtId="164" fontId="7" fillId="3" borderId="0" xfId="0" applyNumberFormat="1" applyFont="1" applyFill="1"/>
    <xf numFmtId="164" fontId="7" fillId="15" borderId="0" xfId="0" applyNumberFormat="1" applyFont="1" applyFill="1"/>
    <xf numFmtId="164" fontId="7" fillId="12" borderId="0" xfId="0" applyNumberFormat="1" applyFont="1" applyFill="1"/>
    <xf numFmtId="0" fontId="23" fillId="0" borderId="0" xfId="0" applyFont="1"/>
    <xf numFmtId="0" fontId="6" fillId="0" borderId="0" xfId="0" applyFont="1"/>
    <xf numFmtId="166" fontId="24" fillId="0" borderId="0" xfId="0" applyNumberFormat="1" applyFont="1"/>
    <xf numFmtId="166" fontId="25" fillId="0" borderId="0" xfId="0" applyNumberFormat="1" applyFont="1"/>
    <xf numFmtId="0" fontId="4" fillId="0" borderId="0" xfId="0" applyFont="1" applyAlignment="1">
      <alignment horizontal="left" vertical="top" indent="1"/>
    </xf>
    <xf numFmtId="0" fontId="0" fillId="0" borderId="0" xfId="0" applyAlignment="1">
      <alignment vertical="top"/>
    </xf>
    <xf numFmtId="165" fontId="6" fillId="0" borderId="0" xfId="1" applyNumberFormat="1" applyFont="1" applyAlignment="1">
      <alignment vertical="top"/>
    </xf>
    <xf numFmtId="166" fontId="0" fillId="14" borderId="0" xfId="0" applyNumberFormat="1" applyFill="1" applyAlignment="1">
      <alignment vertical="top"/>
    </xf>
    <xf numFmtId="165" fontId="7" fillId="0" borderId="0" xfId="1" applyNumberFormat="1" applyFont="1" applyAlignment="1">
      <alignment vertical="top"/>
    </xf>
    <xf numFmtId="0" fontId="25" fillId="0" borderId="0" xfId="0" applyFont="1"/>
    <xf numFmtId="43" fontId="7" fillId="0" borderId="0" xfId="1" applyFont="1"/>
    <xf numFmtId="0" fontId="26" fillId="0" borderId="0" xfId="0" applyFont="1" applyAlignment="1">
      <alignment horizontal="left" indent="1"/>
    </xf>
    <xf numFmtId="165" fontId="24" fillId="0" borderId="0" xfId="0" applyNumberFormat="1" applyFont="1"/>
    <xf numFmtId="165" fontId="27" fillId="0" borderId="0" xfId="1" applyNumberFormat="1" applyFont="1"/>
    <xf numFmtId="165" fontId="24" fillId="0" borderId="0" xfId="1" applyNumberFormat="1" applyFont="1"/>
    <xf numFmtId="0" fontId="0" fillId="12" borderId="0" xfId="0" applyFill="1" applyAlignment="1">
      <alignment horizontal="left" indent="1"/>
    </xf>
    <xf numFmtId="0" fontId="0" fillId="12" borderId="0" xfId="0" applyFill="1"/>
    <xf numFmtId="0" fontId="6" fillId="12" borderId="0" xfId="0" applyFont="1" applyFill="1"/>
    <xf numFmtId="166" fontId="6" fillId="12" borderId="0" xfId="0" applyNumberFormat="1" applyFont="1" applyFill="1"/>
    <xf numFmtId="166" fontId="0" fillId="14" borderId="0" xfId="0" applyNumberFormat="1" applyFill="1"/>
    <xf numFmtId="166" fontId="7" fillId="12" borderId="0" xfId="0" applyNumberFormat="1" applyFont="1" applyFill="1"/>
    <xf numFmtId="166" fontId="0" fillId="12" borderId="0" xfId="0" applyNumberFormat="1" applyFill="1"/>
    <xf numFmtId="166" fontId="6" fillId="12" borderId="0" xfId="2" applyNumberFormat="1" applyFont="1" applyFill="1"/>
    <xf numFmtId="166" fontId="7" fillId="12" borderId="0" xfId="2" applyNumberFormat="1" applyFont="1" applyFill="1"/>
    <xf numFmtId="170" fontId="6" fillId="12" borderId="0" xfId="0" applyNumberFormat="1" applyFont="1" applyFill="1"/>
    <xf numFmtId="170" fontId="0" fillId="14" borderId="0" xfId="0" applyNumberFormat="1" applyFill="1"/>
    <xf numFmtId="170" fontId="7" fillId="12" borderId="0" xfId="0" applyNumberFormat="1" applyFont="1" applyFill="1"/>
    <xf numFmtId="170" fontId="0" fillId="12" borderId="0" xfId="0" applyNumberFormat="1" applyFill="1"/>
    <xf numFmtId="3" fontId="6" fillId="12" borderId="0" xfId="0" applyNumberFormat="1" applyFont="1" applyFill="1"/>
    <xf numFmtId="4" fontId="0" fillId="14" borderId="0" xfId="0" applyNumberFormat="1" applyFill="1"/>
    <xf numFmtId="3" fontId="7" fillId="12" borderId="0" xfId="0" applyNumberFormat="1" applyFont="1" applyFill="1"/>
    <xf numFmtId="3" fontId="0" fillId="12" borderId="0" xfId="0" applyNumberFormat="1" applyFill="1"/>
    <xf numFmtId="0" fontId="0" fillId="0" borderId="0" xfId="0" applyAlignment="1">
      <alignment horizontal="left"/>
    </xf>
    <xf numFmtId="3" fontId="28" fillId="14" borderId="0" xfId="0" applyNumberFormat="1" applyFont="1" applyFill="1"/>
    <xf numFmtId="165" fontId="29" fillId="0" borderId="0" xfId="1" applyNumberFormat="1" applyFont="1"/>
    <xf numFmtId="165" fontId="30" fillId="0" borderId="0" xfId="0" applyNumberFormat="1" applyFont="1"/>
    <xf numFmtId="166" fontId="31" fillId="12" borderId="0" xfId="0" applyNumberFormat="1" applyFont="1" applyFill="1"/>
    <xf numFmtId="170" fontId="31" fillId="12" borderId="0" xfId="0" applyNumberFormat="1" applyFont="1" applyFill="1"/>
    <xf numFmtId="4" fontId="6" fillId="12" borderId="0" xfId="0" applyNumberFormat="1" applyFont="1" applyFill="1"/>
    <xf numFmtId="4" fontId="7" fillId="12" borderId="0" xfId="0" applyNumberFormat="1" applyFont="1" applyFill="1"/>
    <xf numFmtId="4" fontId="0" fillId="12" borderId="0" xfId="0" applyNumberFormat="1" applyFill="1"/>
    <xf numFmtId="4" fontId="31" fillId="12" borderId="0" xfId="0" applyNumberFormat="1" applyFont="1" applyFill="1"/>
    <xf numFmtId="165" fontId="3" fillId="0" borderId="0" xfId="1" applyNumberFormat="1" applyFont="1"/>
    <xf numFmtId="0" fontId="4" fillId="0" borderId="0" xfId="0" applyFont="1" applyAlignment="1">
      <alignment horizontal="left"/>
    </xf>
    <xf numFmtId="3" fontId="0" fillId="14" borderId="0" xfId="0" applyNumberFormat="1" applyFill="1"/>
    <xf numFmtId="43" fontId="0" fillId="14" borderId="0" xfId="0" applyNumberFormat="1" applyFill="1"/>
    <xf numFmtId="43" fontId="6" fillId="0" borderId="0" xfId="0" applyNumberFormat="1" applyFont="1"/>
    <xf numFmtId="10" fontId="32" fillId="0" borderId="0" xfId="2" applyNumberFormat="1" applyFont="1"/>
    <xf numFmtId="9" fontId="6" fillId="0" borderId="0" xfId="2" applyFont="1"/>
    <xf numFmtId="165" fontId="6" fillId="0" borderId="0" xfId="0" applyNumberFormat="1" applyFont="1"/>
    <xf numFmtId="165" fontId="7" fillId="0" borderId="0" xfId="0" applyNumberFormat="1" applyFont="1"/>
    <xf numFmtId="0" fontId="32" fillId="0" borderId="0" xfId="0" applyFont="1"/>
    <xf numFmtId="166" fontId="32" fillId="0" borderId="0" xfId="2" applyNumberFormat="1" applyFont="1"/>
    <xf numFmtId="166" fontId="33" fillId="14" borderId="0" xfId="2" applyNumberFormat="1" applyFont="1" applyFill="1"/>
    <xf numFmtId="166" fontId="32" fillId="0" borderId="0" xfId="0" applyNumberFormat="1" applyFont="1"/>
    <xf numFmtId="166" fontId="33" fillId="0" borderId="0" xfId="0" applyNumberFormat="1" applyFont="1"/>
    <xf numFmtId="0" fontId="0" fillId="12" borderId="0" xfId="0" applyFill="1" applyAlignment="1">
      <alignment horizontal="left" indent="2"/>
    </xf>
    <xf numFmtId="166" fontId="0" fillId="14" borderId="0" xfId="2" applyNumberFormat="1" applyFont="1" applyFill="1"/>
    <xf numFmtId="166" fontId="31" fillId="12" borderId="0" xfId="2" applyNumberFormat="1" applyFont="1" applyFill="1"/>
    <xf numFmtId="0" fontId="4" fillId="0" borderId="0" xfId="0" applyFont="1" applyAlignment="1">
      <alignment horizontal="left" indent="1"/>
    </xf>
    <xf numFmtId="0" fontId="26" fillId="0" borderId="0" xfId="0" applyFont="1" applyAlignment="1">
      <alignment horizontal="left" indent="2"/>
    </xf>
    <xf numFmtId="0" fontId="0" fillId="0" borderId="0" xfId="0" applyAlignment="1">
      <alignment horizontal="left" indent="1"/>
    </xf>
    <xf numFmtId="166" fontId="6" fillId="0" borderId="0" xfId="2" applyNumberFormat="1" applyFont="1"/>
    <xf numFmtId="0" fontId="36" fillId="0" borderId="0" xfId="0" applyFont="1" applyAlignment="1">
      <alignment horizontal="left" indent="1"/>
    </xf>
    <xf numFmtId="171" fontId="7" fillId="0" borderId="0" xfId="1" applyNumberFormat="1" applyFont="1"/>
    <xf numFmtId="9" fontId="0" fillId="0" borderId="0" xfId="0" applyNumberFormat="1"/>
    <xf numFmtId="165" fontId="31" fillId="0" borderId="0" xfId="1" applyNumberFormat="1" applyFont="1"/>
    <xf numFmtId="0" fontId="5" fillId="0" borderId="0" xfId="0" applyFont="1" applyAlignment="1">
      <alignment horizontal="left" indent="1"/>
    </xf>
    <xf numFmtId="10" fontId="6" fillId="0" borderId="0" xfId="2" applyNumberFormat="1" applyFont="1"/>
    <xf numFmtId="3" fontId="37" fillId="14" borderId="0" xfId="0" applyNumberFormat="1" applyFont="1" applyFill="1"/>
    <xf numFmtId="0" fontId="3" fillId="0" borderId="0" xfId="0" applyFont="1" applyAlignment="1">
      <alignment horizontal="left" indent="1"/>
    </xf>
    <xf numFmtId="0" fontId="0" fillId="16" borderId="7" xfId="0" applyFill="1" applyBorder="1"/>
    <xf numFmtId="0" fontId="6" fillId="16" borderId="7" xfId="0" applyFont="1" applyFill="1" applyBorder="1"/>
    <xf numFmtId="0" fontId="0" fillId="0" borderId="0" xfId="0" applyFill="1" applyBorder="1"/>
    <xf numFmtId="0" fontId="6" fillId="0" borderId="0" xfId="0" applyFont="1" applyFill="1" applyBorder="1"/>
    <xf numFmtId="0" fontId="33" fillId="14" borderId="0" xfId="0" applyFont="1" applyFill="1"/>
    <xf numFmtId="0" fontId="33" fillId="0" borderId="0" xfId="0" applyFont="1"/>
    <xf numFmtId="166" fontId="7" fillId="0" borderId="0" xfId="2" applyNumberFormat="1" applyFont="1"/>
    <xf numFmtId="166" fontId="3" fillId="12" borderId="0" xfId="2" applyNumberFormat="1" applyFont="1" applyFill="1"/>
    <xf numFmtId="166" fontId="3" fillId="12" borderId="0" xfId="0" applyNumberFormat="1" applyFont="1" applyFill="1"/>
    <xf numFmtId="166" fontId="7" fillId="0" borderId="0" xfId="0" applyNumberFormat="1" applyFont="1"/>
    <xf numFmtId="171" fontId="0" fillId="0" borderId="0" xfId="0" applyNumberFormat="1"/>
    <xf numFmtId="172" fontId="6" fillId="0" borderId="0" xfId="2" applyNumberFormat="1" applyFont="1"/>
    <xf numFmtId="3" fontId="31" fillId="12" borderId="0" xfId="0" applyNumberFormat="1" applyFont="1" applyFill="1"/>
    <xf numFmtId="173" fontId="6" fillId="0" borderId="0" xfId="0" applyNumberFormat="1" applyFont="1"/>
    <xf numFmtId="174" fontId="6" fillId="0" borderId="0" xfId="0" applyNumberFormat="1" applyFont="1"/>
    <xf numFmtId="166" fontId="7" fillId="14" borderId="0" xfId="0" applyNumberFormat="1" applyFont="1" applyFill="1"/>
    <xf numFmtId="170" fontId="7" fillId="14" borderId="0" xfId="0" applyNumberFormat="1" applyFont="1" applyFill="1"/>
    <xf numFmtId="3" fontId="3" fillId="14" borderId="0" xfId="0" applyNumberFormat="1" applyFont="1" applyFill="1"/>
    <xf numFmtId="166" fontId="3" fillId="14" borderId="0" xfId="2" applyNumberFormat="1" applyFont="1" applyFill="1"/>
    <xf numFmtId="171" fontId="6" fillId="0" borderId="0" xfId="1" applyNumberFormat="1" applyFont="1"/>
    <xf numFmtId="43" fontId="6" fillId="0" borderId="0" xfId="1" applyNumberFormat="1" applyFont="1"/>
    <xf numFmtId="0" fontId="4" fillId="8" borderId="9" xfId="0" applyFont="1" applyFill="1" applyBorder="1" applyAlignment="1">
      <alignment horizontal="left"/>
    </xf>
    <xf numFmtId="0" fontId="4" fillId="8" borderId="0" xfId="0" applyFont="1" applyFill="1" applyBorder="1" applyAlignment="1">
      <alignment horizontal="left"/>
    </xf>
    <xf numFmtId="0" fontId="4" fillId="8" borderId="10" xfId="0" applyFont="1" applyFill="1" applyBorder="1" applyAlignment="1">
      <alignment horizontal="left"/>
    </xf>
  </cellXfs>
  <cellStyles count="25">
    <cellStyle name="_x0013_" xfId="3"/>
    <cellStyle name="Comma" xfId="1" builtinId="3"/>
    <cellStyle name="Comma 2" xfId="4"/>
    <cellStyle name="Comma 3" xfId="5"/>
    <cellStyle name="Comma 3 2" xfId="6"/>
    <cellStyle name="Comma 3 4" xfId="7"/>
    <cellStyle name="Comma 4" xfId="8"/>
    <cellStyle name="Comma 5" xfId="9"/>
    <cellStyle name="Comma 6" xfId="10"/>
    <cellStyle name="Comma 7" xfId="11"/>
    <cellStyle name="Grey" xfId="12"/>
    <cellStyle name="Input [yellow]" xfId="13"/>
    <cellStyle name="Normal" xfId="0" builtinId="0"/>
    <cellStyle name="Normal - Style1" xfId="14"/>
    <cellStyle name="Normal 2" xfId="15"/>
    <cellStyle name="Normal 2 2" xfId="16"/>
    <cellStyle name="Normal 3" xfId="17"/>
    <cellStyle name="Normal 3 2" xfId="18"/>
    <cellStyle name="Normal 4" xfId="19"/>
    <cellStyle name="Normal 5" xfId="20"/>
    <cellStyle name="Percent" xfId="2" builtinId="5"/>
    <cellStyle name="Percent [2]" xfId="21"/>
    <cellStyle name="Percent 2" xfId="22"/>
    <cellStyle name="Percent 2 2" xfId="23"/>
    <cellStyle name="Style 1" xfId="24"/>
  </cellStyles>
  <dxfs count="134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CC"/>
        </patternFill>
      </fill>
    </dxf>
    <dxf>
      <fill>
        <patternFill patternType="solid">
          <bgColor rgb="FFFFFFCC"/>
        </patternFill>
      </fill>
    </dxf>
    <dxf>
      <fill>
        <patternFill patternType="solid">
          <bgColor rgb="FFFFFFCC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numFmt numFmtId="167" formatCode="#,##0.0"/>
    </dxf>
    <dxf>
      <numFmt numFmtId="166" formatCode="0.0%"/>
    </dxf>
    <dxf>
      <numFmt numFmtId="166" formatCode="0.0%"/>
    </dxf>
    <dxf>
      <numFmt numFmtId="166" formatCode="0.0%"/>
    </dxf>
    <dxf>
      <numFmt numFmtId="168" formatCode="_(\N\ #,##0;_(\N\ \(#,##0\);_(\N\ &quot;- &quot;;_(@_)"/>
    </dxf>
    <dxf>
      <fill>
        <patternFill>
          <bgColor theme="6" tint="0.59999389629810485"/>
        </patternFill>
      </fill>
    </dxf>
    <dxf>
      <fill>
        <patternFill>
          <bgColor theme="6" tint="0.59999389629810485"/>
        </patternFill>
      </fill>
    </dxf>
    <dxf>
      <fill>
        <patternFill>
          <bgColor theme="6" tint="0.59999389629810485"/>
        </patternFill>
      </fill>
    </dxf>
    <dxf>
      <fill>
        <patternFill>
          <bgColor theme="6" tint="0.59999389629810485"/>
        </patternFill>
      </fill>
    </dxf>
    <dxf>
      <fill>
        <patternFill>
          <bgColor theme="6" tint="0.59999389629810485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numFmt numFmtId="167" formatCode="#,##0.0"/>
      <alignment horizontal="general" vertical="bottom" textRotation="0" wrapText="0" relativeIndent="0" justifyLastLine="0" shrinkToFit="0" readingOrder="0"/>
    </dxf>
    <dxf>
      <numFmt numFmtId="167" formatCode="#,##0.0"/>
      <alignment horizontal="general" vertical="bottom" textRotation="0" wrapText="0" relativeIndent="0" justifyLastLine="0" shrinkToFit="0" readingOrder="0"/>
    </dxf>
    <dxf>
      <numFmt numFmtId="168" formatCode="_(\N\ #,##0;_(\N\ \(#,##0\);_(\N\ &quot;- &quot;;_(@_)"/>
      <alignment horizontal="general" vertical="bottom" textRotation="0" wrapText="0" relativeIndent="0" justifyLastLine="0" shrinkToFit="0" readingOrder="0"/>
    </dxf>
    <dxf>
      <numFmt numFmtId="168" formatCode="_(\N\ #,##0;_(\N\ \(#,##0\);_(\N\ &quot;- &quot;;_(@_)"/>
      <alignment horizontal="general" vertical="bottom" textRotation="0" wrapText="0" relativeIndent="0" justifyLastLine="0" shrinkToFit="0" readingOrder="0"/>
    </dxf>
    <dxf>
      <alignment horizontal="general" vertical="bottom" textRotation="0" wrapText="0" relativeIndent="0" justifyLastLine="0" shrinkToFit="0" readingOrder="0"/>
    </dxf>
    <dxf>
      <alignment horizontal="right" readingOrder="0"/>
    </dxf>
    <dxf>
      <alignment horizontal="right" readingOrder="0"/>
    </dxf>
    <dxf>
      <alignment horizontal="right" readingOrder="0"/>
    </dxf>
    <dxf>
      <fill>
        <patternFill>
          <bgColor theme="9" tint="0.79998168889431442"/>
        </patternFill>
      </fill>
    </dxf>
    <dxf>
      <fill>
        <patternFill>
          <bgColor theme="6" tint="0.59999389629810485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3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6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166" formatCode="0.0%"/>
    </dxf>
    <dxf>
      <numFmt numFmtId="166" formatCode="0.0%"/>
    </dxf>
    <dxf>
      <numFmt numFmtId="168" formatCode="_(\N\ #,##0;_(\N\ \(#,##0\);_(\N\ &quot;- &quot;;_(@_)"/>
    </dxf>
    <dxf>
      <alignment horizontal="right" readingOrder="0"/>
    </dxf>
    <dxf>
      <border>
        <vertical/>
      </border>
    </dxf>
    <dxf>
      <border>
        <vertical/>
      </border>
    </dxf>
    <dxf>
      <border>
        <vertical/>
      </border>
    </dxf>
    <dxf>
      <numFmt numFmtId="169" formatCode="_(\N* #,##0_);_(\N* \(#,##0\);_(\N* &quot;- &quot;??;_(@_)"/>
    </dxf>
    <dxf>
      <numFmt numFmtId="167" formatCode="#,##0.0"/>
    </dxf>
    <dxf>
      <numFmt numFmtId="3" formatCode="#,##0"/>
    </dxf>
    <dxf>
      <fill>
        <patternFill>
          <bgColor theme="6" tint="0.59999389629810485"/>
        </patternFill>
      </fill>
    </dxf>
    <dxf>
      <fill>
        <patternFill>
          <bgColor theme="6" tint="0.59999389629810485"/>
        </patternFill>
      </fill>
    </dxf>
    <dxf>
      <fill>
        <patternFill>
          <bgColor theme="6" tint="0.59999389629810485"/>
        </patternFill>
      </fill>
    </dxf>
    <dxf>
      <fill>
        <patternFill>
          <bgColor theme="6" tint="0.59999389629810485"/>
        </patternFill>
      </fill>
    </dxf>
    <dxf>
      <fill>
        <patternFill>
          <bgColor theme="6" tint="0.59999389629810485"/>
        </patternFill>
      </fill>
    </dxf>
    <dxf>
      <border>
        <vertical/>
      </border>
    </dxf>
    <dxf>
      <border>
        <vertical/>
      </border>
    </dxf>
    <dxf>
      <border>
        <vertical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numFmt numFmtId="167" formatCode="#,##0.0"/>
      <alignment horizontal="general" vertical="bottom" textRotation="0" wrapText="0" relativeIndent="0" justifyLastLine="0" shrinkToFit="0" readingOrder="0"/>
    </dxf>
    <dxf>
      <numFmt numFmtId="168" formatCode="_(\N\ #,##0;_(\N\ \(#,##0\);_(\N\ &quot;- &quot;;_(@_)"/>
      <alignment horizontal="general" vertical="bottom" textRotation="0" wrapText="0" relativeIndent="0" justifyLastLine="0" shrinkToFit="0" readingOrder="0"/>
    </dxf>
    <dxf>
      <fill>
        <patternFill>
          <bgColor theme="6" tint="0.59999389629810485"/>
        </patternFill>
      </fill>
    </dxf>
    <dxf>
      <fill>
        <patternFill>
          <bgColor theme="6" tint="0.59999389629810485"/>
        </patternFill>
      </fill>
    </dxf>
    <dxf>
      <fill>
        <patternFill>
          <bgColor theme="6" tint="0.59999389629810485"/>
        </patternFill>
      </fill>
    </dxf>
    <dxf>
      <fill>
        <patternFill>
          <bgColor theme="6" tint="0.59999389629810485"/>
        </patternFill>
      </fill>
    </dxf>
    <dxf>
      <fill>
        <patternFill>
          <bgColor theme="6" tint="0.59999389629810485"/>
        </patternFill>
      </fill>
    </dxf>
    <dxf>
      <alignment horizontal="right" readingOrder="0"/>
    </dxf>
    <dxf>
      <alignment horizontal="right" readingOrder="0"/>
    </dxf>
    <dxf>
      <fill>
        <patternFill>
          <bgColor theme="9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3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6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166" formatCode="0.0%"/>
    </dxf>
    <dxf>
      <numFmt numFmtId="166" formatCode="0.0%"/>
    </dxf>
    <dxf>
      <numFmt numFmtId="168" formatCode="_(\N\ #,##0;_(\N\ \(#,##0\);_(\N\ &quot;- &quot;;_(@_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openxmlformats.org/officeDocument/2006/relationships/externalLink" Target="externalLinks/externalLink9.xml"/><Relationship Id="rId39" Type="http://schemas.openxmlformats.org/officeDocument/2006/relationships/externalLink" Target="externalLinks/externalLink22.xml"/><Relationship Id="rId21" Type="http://schemas.openxmlformats.org/officeDocument/2006/relationships/externalLink" Target="externalLinks/externalLink4.xml"/><Relationship Id="rId34" Type="http://schemas.openxmlformats.org/officeDocument/2006/relationships/externalLink" Target="externalLinks/externalLink17.xml"/><Relationship Id="rId42" Type="http://schemas.openxmlformats.org/officeDocument/2006/relationships/pivotCacheDefinition" Target="pivotCache/pivotCacheDefinition2.xml"/><Relationship Id="rId47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7.xml"/><Relationship Id="rId32" Type="http://schemas.openxmlformats.org/officeDocument/2006/relationships/externalLink" Target="externalLinks/externalLink15.xml"/><Relationship Id="rId37" Type="http://schemas.openxmlformats.org/officeDocument/2006/relationships/externalLink" Target="externalLinks/externalLink20.xml"/><Relationship Id="rId40" Type="http://schemas.openxmlformats.org/officeDocument/2006/relationships/externalLink" Target="externalLinks/externalLink23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6.xml"/><Relationship Id="rId28" Type="http://schemas.openxmlformats.org/officeDocument/2006/relationships/externalLink" Target="externalLinks/externalLink11.xml"/><Relationship Id="rId36" Type="http://schemas.openxmlformats.org/officeDocument/2006/relationships/externalLink" Target="externalLinks/externalLink19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31" Type="http://schemas.openxmlformats.org/officeDocument/2006/relationships/externalLink" Target="externalLinks/externalLink14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5.xml"/><Relationship Id="rId27" Type="http://schemas.openxmlformats.org/officeDocument/2006/relationships/externalLink" Target="externalLinks/externalLink10.xml"/><Relationship Id="rId30" Type="http://schemas.openxmlformats.org/officeDocument/2006/relationships/externalLink" Target="externalLinks/externalLink13.xml"/><Relationship Id="rId35" Type="http://schemas.openxmlformats.org/officeDocument/2006/relationships/externalLink" Target="externalLinks/externalLink18.xml"/><Relationship Id="rId43" Type="http://schemas.openxmlformats.org/officeDocument/2006/relationships/pivotCacheDefinition" Target="pivotCache/pivotCacheDefinition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8.xml"/><Relationship Id="rId33" Type="http://schemas.openxmlformats.org/officeDocument/2006/relationships/externalLink" Target="externalLinks/externalLink16.xml"/><Relationship Id="rId38" Type="http://schemas.openxmlformats.org/officeDocument/2006/relationships/externalLink" Target="externalLinks/externalLink21.xml"/><Relationship Id="rId46" Type="http://schemas.openxmlformats.org/officeDocument/2006/relationships/sharedStrings" Target="sharedStrings.xml"/><Relationship Id="rId20" Type="http://schemas.openxmlformats.org/officeDocument/2006/relationships/externalLink" Target="externalLinks/externalLink3.xml"/><Relationship Id="rId41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818029</xdr:colOff>
      <xdr:row>0</xdr:row>
      <xdr:rowOff>459441</xdr:rowOff>
    </xdr:to>
    <xdr:pic>
      <xdr:nvPicPr>
        <xdr:cNvPr id="2" name="Picture 1" descr="logo with R low-res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08579" cy="45944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806823</xdr:colOff>
      <xdr:row>1</xdr:row>
      <xdr:rowOff>2241</xdr:rowOff>
    </xdr:to>
    <xdr:pic>
      <xdr:nvPicPr>
        <xdr:cNvPr id="2" name="Picture 1" descr="logo with R low-res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16423" cy="46896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806823</xdr:colOff>
      <xdr:row>1</xdr:row>
      <xdr:rowOff>2241</xdr:rowOff>
    </xdr:to>
    <xdr:pic>
      <xdr:nvPicPr>
        <xdr:cNvPr id="2" name="Picture 1" descr="logo with R low-res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16423" cy="46896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818029</xdr:colOff>
      <xdr:row>1</xdr:row>
      <xdr:rowOff>2241</xdr:rowOff>
    </xdr:to>
    <xdr:pic>
      <xdr:nvPicPr>
        <xdr:cNvPr id="2" name="Picture 1" descr="logo with R low-res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08579" cy="46896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12700</xdr:colOff>
      <xdr:row>0</xdr:row>
      <xdr:rowOff>0</xdr:rowOff>
    </xdr:from>
    <xdr:to>
      <xdr:col>8</xdr:col>
      <xdr:colOff>1651000</xdr:colOff>
      <xdr:row>0</xdr:row>
      <xdr:rowOff>546100</xdr:rowOff>
    </xdr:to>
    <xdr:pic>
      <xdr:nvPicPr>
        <xdr:cNvPr id="2" name="Picture 1" descr="logo with R low-res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0"/>
          <a:ext cx="1638300" cy="5461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12700</xdr:colOff>
      <xdr:row>0</xdr:row>
      <xdr:rowOff>0</xdr:rowOff>
    </xdr:from>
    <xdr:to>
      <xdr:col>8</xdr:col>
      <xdr:colOff>1651000</xdr:colOff>
      <xdr:row>0</xdr:row>
      <xdr:rowOff>546100</xdr:rowOff>
    </xdr:to>
    <xdr:pic>
      <xdr:nvPicPr>
        <xdr:cNvPr id="2" name="Picture 1" descr="logo with R low-res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0"/>
          <a:ext cx="1638300" cy="5461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12700</xdr:colOff>
      <xdr:row>0</xdr:row>
      <xdr:rowOff>0</xdr:rowOff>
    </xdr:from>
    <xdr:to>
      <xdr:col>8</xdr:col>
      <xdr:colOff>1651000</xdr:colOff>
      <xdr:row>0</xdr:row>
      <xdr:rowOff>546100</xdr:rowOff>
    </xdr:to>
    <xdr:pic>
      <xdr:nvPicPr>
        <xdr:cNvPr id="2" name="Picture 1" descr="logo with R low-res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250" y="0"/>
          <a:ext cx="1638300" cy="5461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215-Fyplans\Merchandise\FY01\Forecast\08_00\Merch_Fcast_FY01%20-%20080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FYPLANS\FY00PLAN\HOUSEP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215-Fyplans\Merchandise\FY01\Forecast\1Q\Total%20-%201Q%20FY01%20Fcast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America%20Online%205.0a\download\Merch_Plan_FY01%20-%202nd%20Pass%20-%20Calendar%20Year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OLDC1MF13\DATA2\215-Fyplans\FY01PLAN\present\HIST920-chri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.U.F%20Enuha\AppData\Local\Microsoft\Windows\Temporary%20Internet%20Files\Low\Content.IE5\QA5G5PV8\Paga%20Financial%20Model%2020100830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oldtcaf03\ms\215-Fyplans\FY02\NPV%20By%20Source%20FY02\SUBP%20Cost%20Breakdown%203-22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Desktop\Product%20Management\Customer%20Service\Issue%20template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ito\Google%20Drive\4.%20Finance\Financial%20Model\2015\WIP\2015_Model_Files\Paga_2015_Plan_v1.3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ito\AppData\Roaming\Microsoft\Excel\Paga_2015_Historical_Data_From_Mgt_Rpt_v1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ito\AppData\Roaming\Microsoft\Excel\Paga%20Intra%20Month%20Txn%20Summary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GROWTH04\Desktop\MANAGEMENT%20REPORT\April%202015\Paga%20Mgt%20Report%20Apr%202015_v0.1%20(3)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ito\Downloads\Paga%20Financial%20Model%20Data%20Requests02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GROWTH04\Desktop\MANAGEMENT%20REPORT\Kito's%20Work\AgentChurn_JanFebMar2015%20(3)%20-%20worksheet%20Wunmi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GROWTH04\Box%20Sync\Finance%20Team\Monthly%20Transaction%20Raw%20Files\2015\Revenue%20Model%20Data%202015\Data%20File\FinancialModelReport_ANS_April2015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GROWTH04\Box%20Sync\Finance%20Team\Monthly%20Transaction%20Raw%20Files\2015\Revenue%20Model%20Data%202015\Data%20File%20(wbalogun@pagatech.com)\FinancialModelReport_ANS_May1to20_2015_toTayo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ito\AppData\Roaming\Microsoft\Excel\Financial%20Model%20-%20Consumers%20-%20v11-Kito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GROWTH04\Box%20Sync\Finance%20Team\Monthly%20Transaction%20Raw%20Files\2015\Revenue%20Model%20Data%202015\AgentChurn_JanFebMar2015%20(3)%20-%20worksheet%20Wunmi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ito\AppData\Roaming\Microsoft\Excel\Paga_2015_Plan_v0.0_REVISED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ito\AppData\Roaming\Microsoft\Excel\ANS_FinancialModel_CityLevel_March24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ito\AppData\Roaming\Microsoft\Excel\AgentChurn_JanFebMar2015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GROWTH04\Desktop\MANAGEMENT%20REPORT\Paga%20Historical\AgentChurn_JanFebMar2015%20(3)%20-%20worksheet%20Wunmi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GROWTH04\Box%20Sync\Finance%20Team\Monthly%20Transaction%20Raw%20Files\2015\Revenue%20Model%20Data%202015\Data%20File%20(wbalogun@pagatech.com)\FinancialModelReport_ANS_April201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dt"/>
      <sheetName val="Notes"/>
      <sheetName val="FY-01 Sum"/>
      <sheetName val="Allocated FY01"/>
      <sheetName val="FY01-Sum All"/>
      <sheetName val="Summary SG&amp;A FY01"/>
      <sheetName val="FY01 Visa-List-PIP"/>
      <sheetName val="FY-01 Merch Sum"/>
      <sheetName val="Inputs_Buy_Pre-Welcome_PopUps"/>
      <sheetName val="Inputs_NoBuy_Pre-Welcome_PopUps"/>
      <sheetName val="Inputs_Reg_Pop-Ups"/>
      <sheetName val="Inputs_Store"/>
      <sheetName val="Analysis"/>
      <sheetName val="Period Sum"/>
      <sheetName val="Reg Pops"/>
      <sheetName val="Merch Pops"/>
      <sheetName val="AOL Store"/>
      <sheetName val="Telemarketing"/>
      <sheetName val="Unchannelized"/>
      <sheetName val="Grand Total"/>
      <sheetName val="Accounting Total"/>
      <sheetName val="Retur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7">
          <cell r="P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I7" t="e">
            <v>#DIV/0!</v>
          </cell>
          <cell r="AJ7" t="e">
            <v>#DIV/0!</v>
          </cell>
          <cell r="AK7">
            <v>0</v>
          </cell>
          <cell r="AL7" t="e">
            <v>#DIV/0!</v>
          </cell>
        </row>
        <row r="8">
          <cell r="AD8">
            <v>0</v>
          </cell>
          <cell r="AE8">
            <v>0</v>
          </cell>
          <cell r="AF8">
            <v>0</v>
          </cell>
          <cell r="AG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</row>
        <row r="9">
          <cell r="AD9">
            <v>0</v>
          </cell>
          <cell r="AE9">
            <v>0</v>
          </cell>
          <cell r="AF9">
            <v>0</v>
          </cell>
          <cell r="AG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</row>
        <row r="10"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</row>
        <row r="12"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</row>
        <row r="13"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</row>
        <row r="14"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</row>
        <row r="15"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</row>
        <row r="16"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</row>
        <row r="18"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</row>
        <row r="19"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</row>
        <row r="20"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</row>
        <row r="22">
          <cell r="P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</row>
        <row r="23">
          <cell r="P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</row>
        <row r="24">
          <cell r="P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</row>
        <row r="25">
          <cell r="P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</row>
        <row r="26">
          <cell r="P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</row>
        <row r="28"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</row>
        <row r="30"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</row>
        <row r="31">
          <cell r="D31">
            <v>22296020.469999999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</row>
        <row r="32">
          <cell r="D32">
            <v>-4635175.38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-4635175.38</v>
          </cell>
          <cell r="R32">
            <v>-4635175.38</v>
          </cell>
          <cell r="S32">
            <v>0</v>
          </cell>
          <cell r="T32">
            <v>0</v>
          </cell>
          <cell r="U32">
            <v>0</v>
          </cell>
          <cell r="V32">
            <v>-4635175.38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-4635175.38</v>
          </cell>
          <cell r="AI32">
            <v>-4635175.38</v>
          </cell>
          <cell r="AJ32">
            <v>0</v>
          </cell>
          <cell r="AK32">
            <v>0</v>
          </cell>
          <cell r="AL32">
            <v>-4635175.38</v>
          </cell>
        </row>
        <row r="33">
          <cell r="D33">
            <v>9984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9984</v>
          </cell>
          <cell r="R33">
            <v>9984</v>
          </cell>
          <cell r="S33">
            <v>0</v>
          </cell>
          <cell r="T33">
            <v>0</v>
          </cell>
          <cell r="U33">
            <v>0</v>
          </cell>
          <cell r="V33">
            <v>9984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9984</v>
          </cell>
          <cell r="AI33">
            <v>9984</v>
          </cell>
          <cell r="AJ33">
            <v>0</v>
          </cell>
          <cell r="AK33">
            <v>0</v>
          </cell>
          <cell r="AL33">
            <v>9984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</row>
        <row r="36">
          <cell r="D36">
            <v>17670829.09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-4625191.38</v>
          </cell>
          <cell r="R36">
            <v>-4625191.38</v>
          </cell>
          <cell r="S36">
            <v>0</v>
          </cell>
          <cell r="T36">
            <v>0</v>
          </cell>
          <cell r="U36">
            <v>0</v>
          </cell>
          <cell r="V36">
            <v>-4625191.38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-4625191.38</v>
          </cell>
          <cell r="AI36">
            <v>-4625191.38</v>
          </cell>
          <cell r="AJ36">
            <v>0</v>
          </cell>
          <cell r="AK36">
            <v>0</v>
          </cell>
          <cell r="AL36">
            <v>-4625191.38</v>
          </cell>
        </row>
        <row r="38">
          <cell r="D38">
            <v>-8020139.8600000003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-8020139.8600000003</v>
          </cell>
          <cell r="R38">
            <v>-8020139.8600000003</v>
          </cell>
          <cell r="S38">
            <v>0</v>
          </cell>
          <cell r="T38">
            <v>0</v>
          </cell>
          <cell r="U38">
            <v>0</v>
          </cell>
          <cell r="V38">
            <v>-8020139.8600000003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-8020139.8600000003</v>
          </cell>
          <cell r="AI38">
            <v>-8020139.8600000003</v>
          </cell>
          <cell r="AJ38">
            <v>0</v>
          </cell>
          <cell r="AK38">
            <v>0</v>
          </cell>
          <cell r="AL38">
            <v>-8020139.8600000003</v>
          </cell>
        </row>
        <row r="39">
          <cell r="D39">
            <v>1833014.21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1833014.21</v>
          </cell>
          <cell r="R39">
            <v>1833014.21</v>
          </cell>
          <cell r="S39">
            <v>0</v>
          </cell>
          <cell r="T39">
            <v>0</v>
          </cell>
          <cell r="U39">
            <v>0</v>
          </cell>
          <cell r="V39">
            <v>1833014.21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1833014.21</v>
          </cell>
          <cell r="AI39">
            <v>1833014.21</v>
          </cell>
          <cell r="AJ39">
            <v>0</v>
          </cell>
          <cell r="AK39">
            <v>0</v>
          </cell>
          <cell r="AL39">
            <v>1833014.21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</row>
        <row r="41">
          <cell r="D41">
            <v>-1330845.4100000001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-1330845.4100000001</v>
          </cell>
          <cell r="R41">
            <v>-1330845.4100000001</v>
          </cell>
          <cell r="S41">
            <v>0</v>
          </cell>
          <cell r="T41">
            <v>0</v>
          </cell>
          <cell r="U41">
            <v>0</v>
          </cell>
          <cell r="V41">
            <v>-1330845.4100000001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-1330845.4100000001</v>
          </cell>
          <cell r="AI41">
            <v>-1330845.4100000001</v>
          </cell>
          <cell r="AJ41">
            <v>0</v>
          </cell>
          <cell r="AK41">
            <v>0</v>
          </cell>
          <cell r="AL41">
            <v>-1330845.4100000001</v>
          </cell>
        </row>
        <row r="42">
          <cell r="D42">
            <v>-1702525.08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-1702525.08</v>
          </cell>
          <cell r="R42">
            <v>-1702525.08</v>
          </cell>
          <cell r="S42">
            <v>0</v>
          </cell>
          <cell r="T42">
            <v>0</v>
          </cell>
          <cell r="U42">
            <v>0</v>
          </cell>
          <cell r="V42">
            <v>-1702525.08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-1702525.08</v>
          </cell>
          <cell r="AI42">
            <v>-1702525.08</v>
          </cell>
          <cell r="AJ42">
            <v>0</v>
          </cell>
          <cell r="AK42">
            <v>0</v>
          </cell>
          <cell r="AL42">
            <v>-1702525.08</v>
          </cell>
        </row>
        <row r="43"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</row>
        <row r="44"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</row>
        <row r="45">
          <cell r="D45">
            <v>2496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2496</v>
          </cell>
          <cell r="R45">
            <v>2496</v>
          </cell>
          <cell r="S45">
            <v>0</v>
          </cell>
          <cell r="T45">
            <v>0</v>
          </cell>
          <cell r="U45">
            <v>0</v>
          </cell>
          <cell r="V45">
            <v>2496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2496</v>
          </cell>
          <cell r="AI45">
            <v>2496</v>
          </cell>
          <cell r="AJ45">
            <v>0</v>
          </cell>
          <cell r="AK45">
            <v>0</v>
          </cell>
          <cell r="AL45">
            <v>2496</v>
          </cell>
        </row>
        <row r="46">
          <cell r="D46">
            <v>-126734.77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-126734.77</v>
          </cell>
          <cell r="R46">
            <v>-126734.77</v>
          </cell>
          <cell r="S46">
            <v>0</v>
          </cell>
          <cell r="T46">
            <v>0</v>
          </cell>
          <cell r="U46">
            <v>0</v>
          </cell>
          <cell r="V46">
            <v>-126734.77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-126734.77</v>
          </cell>
          <cell r="AI46">
            <v>-126734.77</v>
          </cell>
          <cell r="AJ46">
            <v>0</v>
          </cell>
          <cell r="AK46">
            <v>0</v>
          </cell>
          <cell r="AL46">
            <v>-126734.77</v>
          </cell>
        </row>
        <row r="47">
          <cell r="D47">
            <v>-382022.40000000002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-382022.40000000002</v>
          </cell>
          <cell r="R47">
            <v>-382022.40000000002</v>
          </cell>
          <cell r="S47">
            <v>0</v>
          </cell>
          <cell r="T47">
            <v>0</v>
          </cell>
          <cell r="U47">
            <v>0</v>
          </cell>
          <cell r="V47">
            <v>-382022.40000000002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-382022.40000000002</v>
          </cell>
          <cell r="AI47">
            <v>-382022.40000000002</v>
          </cell>
          <cell r="AJ47">
            <v>0</v>
          </cell>
          <cell r="AK47">
            <v>0</v>
          </cell>
          <cell r="AL47">
            <v>-382022.40000000002</v>
          </cell>
        </row>
        <row r="48"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</row>
        <row r="49">
          <cell r="D49">
            <v>-1782721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-1782721</v>
          </cell>
          <cell r="R49">
            <v>-1782721</v>
          </cell>
          <cell r="S49">
            <v>0</v>
          </cell>
          <cell r="T49">
            <v>0</v>
          </cell>
          <cell r="U49">
            <v>0</v>
          </cell>
          <cell r="V49">
            <v>-1782721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-1782721</v>
          </cell>
          <cell r="AI49">
            <v>-1782721</v>
          </cell>
          <cell r="AJ49">
            <v>0</v>
          </cell>
          <cell r="AK49">
            <v>0</v>
          </cell>
          <cell r="AL49">
            <v>-1782721</v>
          </cell>
        </row>
        <row r="50">
          <cell r="D50">
            <v>-10074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-10074</v>
          </cell>
          <cell r="R50">
            <v>-10074</v>
          </cell>
          <cell r="S50">
            <v>0</v>
          </cell>
          <cell r="T50">
            <v>0</v>
          </cell>
          <cell r="U50">
            <v>0</v>
          </cell>
          <cell r="V50">
            <v>-10074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-10074</v>
          </cell>
          <cell r="AI50">
            <v>-10074</v>
          </cell>
          <cell r="AJ50">
            <v>0</v>
          </cell>
          <cell r="AK50">
            <v>0</v>
          </cell>
          <cell r="AL50">
            <v>-10074</v>
          </cell>
        </row>
        <row r="51">
          <cell r="D51">
            <v>82007.180000000008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82007.180000000008</v>
          </cell>
          <cell r="R51">
            <v>82007.180000000008</v>
          </cell>
          <cell r="S51">
            <v>0</v>
          </cell>
          <cell r="T51">
            <v>0</v>
          </cell>
          <cell r="U51">
            <v>0</v>
          </cell>
          <cell r="V51">
            <v>82007.180000000008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82007.180000000008</v>
          </cell>
          <cell r="AI51">
            <v>82007.180000000008</v>
          </cell>
          <cell r="AJ51">
            <v>0</v>
          </cell>
          <cell r="AK51">
            <v>0</v>
          </cell>
          <cell r="AL51">
            <v>82007.180000000008</v>
          </cell>
        </row>
        <row r="52">
          <cell r="D52">
            <v>-11437545.130000001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-11437545.130000001</v>
          </cell>
          <cell r="R52">
            <v>-11437545.130000001</v>
          </cell>
          <cell r="S52">
            <v>0</v>
          </cell>
          <cell r="T52">
            <v>0</v>
          </cell>
          <cell r="U52">
            <v>0</v>
          </cell>
          <cell r="V52">
            <v>-11437545.130000001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-11437545.130000001</v>
          </cell>
          <cell r="AI52">
            <v>-11437545.130000001</v>
          </cell>
          <cell r="AJ52">
            <v>0</v>
          </cell>
          <cell r="AK52">
            <v>0</v>
          </cell>
          <cell r="AL52">
            <v>-11437545.130000001</v>
          </cell>
        </row>
        <row r="53">
          <cell r="D53">
            <v>6233283.959999999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-16062736.510000002</v>
          </cell>
          <cell r="R53">
            <v>-16062736.510000002</v>
          </cell>
          <cell r="S53">
            <v>0</v>
          </cell>
          <cell r="T53">
            <v>0</v>
          </cell>
          <cell r="U53">
            <v>0</v>
          </cell>
          <cell r="V53">
            <v>-16062736.510000002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-16062736.510000002</v>
          </cell>
          <cell r="AI53">
            <v>-16062736.510000002</v>
          </cell>
          <cell r="AJ53">
            <v>0</v>
          </cell>
          <cell r="AK53">
            <v>0</v>
          </cell>
          <cell r="AL53">
            <v>-16062736.510000002</v>
          </cell>
        </row>
        <row r="54">
          <cell r="D54">
            <v>0.35274428428077786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3.472880404356371</v>
          </cell>
          <cell r="R54">
            <v>3.472880404356371</v>
          </cell>
          <cell r="S54">
            <v>0</v>
          </cell>
          <cell r="T54">
            <v>0</v>
          </cell>
          <cell r="U54">
            <v>0</v>
          </cell>
          <cell r="V54">
            <v>3.472880404356371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3.472880404356371</v>
          </cell>
          <cell r="AI54">
            <v>3.472880404356371</v>
          </cell>
          <cell r="AJ54">
            <v>0</v>
          </cell>
          <cell r="AK54">
            <v>0</v>
          </cell>
          <cell r="AL54">
            <v>3.472880404356371</v>
          </cell>
        </row>
        <row r="59">
          <cell r="D59">
            <v>-789259.42999999993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-789259.42999999993</v>
          </cell>
          <cell r="R59">
            <v>-789259.42999999993</v>
          </cell>
          <cell r="S59">
            <v>0</v>
          </cell>
          <cell r="T59">
            <v>0</v>
          </cell>
          <cell r="U59">
            <v>0</v>
          </cell>
          <cell r="V59">
            <v>-789259.42999999993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-789259.42999999993</v>
          </cell>
          <cell r="AI59">
            <v>-789259.42999999993</v>
          </cell>
          <cell r="AJ59">
            <v>0</v>
          </cell>
          <cell r="AK59">
            <v>0</v>
          </cell>
          <cell r="AL59">
            <v>-789259.42999999993</v>
          </cell>
        </row>
        <row r="60">
          <cell r="D60">
            <v>-789259.42999999993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-789259.42999999993</v>
          </cell>
          <cell r="R60">
            <v>-789259.42999999993</v>
          </cell>
          <cell r="S60">
            <v>0</v>
          </cell>
          <cell r="T60">
            <v>0</v>
          </cell>
          <cell r="U60">
            <v>0</v>
          </cell>
          <cell r="V60">
            <v>-789259.42999999993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-789259.42999999993</v>
          </cell>
          <cell r="AI60">
            <v>-789259.42999999993</v>
          </cell>
          <cell r="AJ60">
            <v>0</v>
          </cell>
          <cell r="AK60">
            <v>0</v>
          </cell>
          <cell r="AL60">
            <v>-789259.42999999993</v>
          </cell>
        </row>
        <row r="61">
          <cell r="D61">
            <v>5444024.5299999993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-16851995.940000001</v>
          </cell>
          <cell r="R61">
            <v>-16851995.940000001</v>
          </cell>
          <cell r="S61">
            <v>0</v>
          </cell>
          <cell r="T61">
            <v>0</v>
          </cell>
          <cell r="U61">
            <v>0</v>
          </cell>
          <cell r="V61">
            <v>-16851995.940000001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-16851995.940000001</v>
          </cell>
          <cell r="AI61">
            <v>-16851995.940000001</v>
          </cell>
          <cell r="AJ61">
            <v>0</v>
          </cell>
          <cell r="AK61">
            <v>0</v>
          </cell>
          <cell r="AL61">
            <v>-16851995.940000001</v>
          </cell>
        </row>
      </sheetData>
      <sheetData sheetId="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dt"/>
      <sheetName val="Pertinent Notes"/>
      <sheetName val="Inputs"/>
      <sheetName val="Reg_Detail"/>
      <sheetName val="Promo Summary"/>
      <sheetName val="Prior Forecast Promo Summary"/>
      <sheetName val="Prior Promo Summary Variance"/>
      <sheetName val="Monthly Intakes"/>
      <sheetName val="Monthly Intakes Prior Forecast"/>
      <sheetName val="Variance"/>
      <sheetName val="Intake Patterns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6">
          <cell r="V6">
            <v>1</v>
          </cell>
          <cell r="W6">
            <v>0</v>
          </cell>
        </row>
        <row r="7">
          <cell r="V7">
            <v>2</v>
          </cell>
          <cell r="W7">
            <v>0.40533847208222346</v>
          </cell>
        </row>
        <row r="8">
          <cell r="V8">
            <v>3</v>
          </cell>
          <cell r="W8">
            <v>0.22892324667062997</v>
          </cell>
        </row>
        <row r="9">
          <cell r="V9">
            <v>4</v>
          </cell>
          <cell r="W9">
            <v>8.945861528967558E-2</v>
          </cell>
        </row>
        <row r="10">
          <cell r="V10">
            <v>5</v>
          </cell>
          <cell r="W10">
            <v>6.5802054166738899E-2</v>
          </cell>
        </row>
        <row r="11">
          <cell r="V11">
            <v>6</v>
          </cell>
          <cell r="W11">
            <v>4.0450049009459699E-2</v>
          </cell>
        </row>
        <row r="12">
          <cell r="V12">
            <v>7</v>
          </cell>
          <cell r="W12">
            <v>3.572843720008323E-2</v>
          </cell>
        </row>
        <row r="13">
          <cell r="V13">
            <v>8</v>
          </cell>
          <cell r="W13">
            <v>2.9947336984691542E-2</v>
          </cell>
        </row>
        <row r="14">
          <cell r="V14">
            <v>9</v>
          </cell>
          <cell r="W14">
            <v>2.343515389218831E-2</v>
          </cell>
        </row>
        <row r="15">
          <cell r="V15">
            <v>10</v>
          </cell>
          <cell r="W15">
            <v>2.2901319478047077E-2</v>
          </cell>
        </row>
        <row r="16">
          <cell r="V16">
            <v>11</v>
          </cell>
          <cell r="W16">
            <v>1.9759150692558403E-2</v>
          </cell>
        </row>
        <row r="17">
          <cell r="V17">
            <v>12</v>
          </cell>
          <cell r="W17">
            <v>3.8300000000000001E-2</v>
          </cell>
        </row>
      </sheetData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dt"/>
      <sheetName val="Notes"/>
      <sheetName val="FY-01 Sum"/>
      <sheetName val="Allocated FY01"/>
      <sheetName val="FY01-Sum All"/>
      <sheetName val="FY01 Visa-List-PIP"/>
      <sheetName val="FY-01 Merch Sum"/>
      <sheetName val="Period Sum"/>
      <sheetName val="Merch Pops"/>
      <sheetName val="Reg Pops"/>
      <sheetName val="Store"/>
      <sheetName val="Telemarketing"/>
      <sheetName val="EMAIL"/>
      <sheetName val="AOL Planners"/>
      <sheetName val="Unchannelized"/>
      <sheetName val="Grand Total"/>
      <sheetName val="Accounting Tot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2">
          <cell r="D2" t="str">
            <v>Merchandise Promotion Summary -- EMAIL</v>
          </cell>
          <cell r="BZ2" t="str">
            <v>Merchandise Promotion Summary -- EMAIL</v>
          </cell>
          <cell r="DK2" t="str">
            <v>Merchandise Promotion Summary -- EMAIL</v>
          </cell>
          <cell r="EV2" t="str">
            <v>Merchandise Promotion Summary -- EMAIL</v>
          </cell>
        </row>
        <row r="3">
          <cell r="D3" t="str">
            <v>Fcast (1Q)</v>
          </cell>
          <cell r="AO3" t="str">
            <v>Fcast (1Q)</v>
          </cell>
          <cell r="BZ3" t="str">
            <v>Fcast (1Q)</v>
          </cell>
          <cell r="DK3" t="str">
            <v>Fcast (1Q)</v>
          </cell>
          <cell r="EV3" t="str">
            <v>Fcast (1Q)</v>
          </cell>
        </row>
        <row r="4">
          <cell r="D4" t="str">
            <v>Email: Buyer</v>
          </cell>
          <cell r="AO4" t="str">
            <v>Email: Upsell</v>
          </cell>
          <cell r="BZ4" t="str">
            <v>Email: OPEN 1</v>
          </cell>
          <cell r="DK4" t="str">
            <v>Email: OPEN 2</v>
          </cell>
          <cell r="EV4" t="str">
            <v>Email TOTAL</v>
          </cell>
        </row>
        <row r="5">
          <cell r="D5" t="str">
            <v>Email: Buyer</v>
          </cell>
          <cell r="E5" t="str">
            <v>Email: Buyer</v>
          </cell>
          <cell r="F5" t="str">
            <v>Email: Buyer</v>
          </cell>
          <cell r="G5" t="str">
            <v>Email: Buyer</v>
          </cell>
          <cell r="H5" t="str">
            <v>Email: Buyer</v>
          </cell>
          <cell r="I5" t="str">
            <v>Email: Buyer</v>
          </cell>
          <cell r="J5" t="str">
            <v>Email: Buyer</v>
          </cell>
          <cell r="K5" t="str">
            <v>Email: Buyer</v>
          </cell>
          <cell r="L5" t="str">
            <v>Email: Buyer</v>
          </cell>
          <cell r="M5" t="str">
            <v>Email: Buyer</v>
          </cell>
          <cell r="N5" t="str">
            <v>Email: Buyer</v>
          </cell>
          <cell r="O5" t="str">
            <v>Email: Buyer</v>
          </cell>
          <cell r="P5" t="str">
            <v>Email: Buyer</v>
          </cell>
          <cell r="R5" t="str">
            <v>Email: Buyer</v>
          </cell>
          <cell r="S5" t="str">
            <v>Email: Buyer</v>
          </cell>
          <cell r="T5" t="str">
            <v>Email: Buyer</v>
          </cell>
          <cell r="U5" t="str">
            <v>Email: Buyer</v>
          </cell>
          <cell r="V5" t="str">
            <v>Email: Buyer</v>
          </cell>
          <cell r="X5" t="str">
            <v>Email: Buyer</v>
          </cell>
          <cell r="Y5" t="str">
            <v>Email: Buyer</v>
          </cell>
          <cell r="Z5" t="str">
            <v>Email: Buyer</v>
          </cell>
          <cell r="AA5" t="str">
            <v>Email: Buyer</v>
          </cell>
          <cell r="AB5" t="str">
            <v>Email: Buyer</v>
          </cell>
          <cell r="AC5" t="str">
            <v>Email: Buyer</v>
          </cell>
          <cell r="AD5" t="str">
            <v>Email: Buyer</v>
          </cell>
          <cell r="AE5" t="str">
            <v>Email: Buyer</v>
          </cell>
          <cell r="AF5" t="str">
            <v>Email: Buyer</v>
          </cell>
          <cell r="AG5" t="str">
            <v>Email: Buyer</v>
          </cell>
          <cell r="AI5" t="str">
            <v>Email: Buyer</v>
          </cell>
          <cell r="AJ5" t="str">
            <v>Email: Buyer</v>
          </cell>
          <cell r="AK5" t="str">
            <v>Email: Buyer</v>
          </cell>
          <cell r="AL5" t="str">
            <v>Email: Buyer</v>
          </cell>
          <cell r="AO5" t="str">
            <v>Email: Upsell</v>
          </cell>
          <cell r="AP5" t="str">
            <v>Email: Upsell</v>
          </cell>
          <cell r="AQ5" t="str">
            <v>Email: Upsell</v>
          </cell>
          <cell r="AR5" t="str">
            <v>Email: Upsell</v>
          </cell>
          <cell r="AS5" t="str">
            <v>Email: Upsell</v>
          </cell>
          <cell r="AT5" t="str">
            <v>Email: Upsell</v>
          </cell>
          <cell r="AU5" t="str">
            <v>Email: Upsell</v>
          </cell>
          <cell r="AV5" t="str">
            <v>Email: Upsell</v>
          </cell>
          <cell r="AW5" t="str">
            <v>Email: Upsell</v>
          </cell>
          <cell r="AX5" t="str">
            <v>Email: Upsell</v>
          </cell>
          <cell r="AY5" t="str">
            <v>Email: Upsell</v>
          </cell>
          <cell r="AZ5" t="str">
            <v>Email: Upsell</v>
          </cell>
          <cell r="BA5" t="str">
            <v>Email: Upsell</v>
          </cell>
          <cell r="BC5" t="str">
            <v>Email: Upsell</v>
          </cell>
          <cell r="BD5" t="str">
            <v>Email: Upsell</v>
          </cell>
          <cell r="BE5" t="str">
            <v>Email: Upsell</v>
          </cell>
          <cell r="BF5" t="str">
            <v>Email: Upsell</v>
          </cell>
          <cell r="BG5" t="str">
            <v>Email: Upsell</v>
          </cell>
          <cell r="BI5" t="str">
            <v>Email: Upsell</v>
          </cell>
          <cell r="BJ5" t="str">
            <v>Email: Upsell</v>
          </cell>
          <cell r="BK5" t="str">
            <v>Email: Upsell</v>
          </cell>
          <cell r="BL5" t="str">
            <v>Email: Upsell</v>
          </cell>
          <cell r="BM5" t="str">
            <v>Email: Upsell</v>
          </cell>
          <cell r="BN5" t="str">
            <v>Email: Upsell</v>
          </cell>
          <cell r="BO5" t="str">
            <v>Email: Upsell</v>
          </cell>
          <cell r="BP5" t="str">
            <v>Email: Upsell</v>
          </cell>
          <cell r="BQ5" t="str">
            <v>Email: Upsell</v>
          </cell>
          <cell r="BR5" t="str">
            <v>Email: Upsell</v>
          </cell>
          <cell r="BT5" t="str">
            <v>Email: Upsell</v>
          </cell>
          <cell r="BU5" t="str">
            <v>Email: Upsell</v>
          </cell>
          <cell r="BV5" t="str">
            <v>Email: Upsell</v>
          </cell>
          <cell r="BW5" t="str">
            <v>Email: Upsell</v>
          </cell>
          <cell r="BZ5" t="str">
            <v>Email: OPEN 1</v>
          </cell>
          <cell r="CA5" t="str">
            <v>Email: OPEN 1</v>
          </cell>
          <cell r="CB5" t="str">
            <v>Email: OPEN 1</v>
          </cell>
          <cell r="CC5" t="str">
            <v>Email: OPEN 1</v>
          </cell>
          <cell r="CD5" t="str">
            <v>Email: OPEN 1</v>
          </cell>
          <cell r="CE5" t="str">
            <v>Email: OPEN 1</v>
          </cell>
          <cell r="CF5" t="str">
            <v>Email: OPEN 1</v>
          </cell>
          <cell r="CG5" t="str">
            <v>Email: OPEN 1</v>
          </cell>
          <cell r="CH5" t="str">
            <v>Email: OPEN 1</v>
          </cell>
          <cell r="CI5" t="str">
            <v>Email: OPEN 1</v>
          </cell>
          <cell r="CJ5" t="str">
            <v>Email: OPEN 1</v>
          </cell>
          <cell r="CK5" t="str">
            <v>Email: OPEN 1</v>
          </cell>
          <cell r="CL5" t="str">
            <v>Email: OPEN 1</v>
          </cell>
          <cell r="CN5" t="str">
            <v>Email: OPEN 1</v>
          </cell>
          <cell r="CO5" t="str">
            <v>Email: OPEN 1</v>
          </cell>
          <cell r="CP5" t="str">
            <v>Email: OPEN 1</v>
          </cell>
          <cell r="CQ5" t="str">
            <v>Email: OPEN 1</v>
          </cell>
          <cell r="CR5" t="str">
            <v>Email: OPEN 1</v>
          </cell>
          <cell r="CT5" t="str">
            <v>Email: OPEN 1</v>
          </cell>
          <cell r="CU5" t="str">
            <v>Email: OPEN 1</v>
          </cell>
          <cell r="CV5" t="str">
            <v>Email: OPEN 1</v>
          </cell>
          <cell r="CW5" t="str">
            <v>Email: OPEN 1</v>
          </cell>
          <cell r="CX5" t="str">
            <v>Email: OPEN 1</v>
          </cell>
          <cell r="CY5" t="str">
            <v>Email: OPEN 1</v>
          </cell>
          <cell r="CZ5" t="str">
            <v>Email: OPEN 1</v>
          </cell>
          <cell r="DA5" t="str">
            <v>Email: OPEN 1</v>
          </cell>
          <cell r="DB5" t="str">
            <v>Email: OPEN 1</v>
          </cell>
          <cell r="DC5" t="str">
            <v>Email: OPEN 1</v>
          </cell>
          <cell r="DE5" t="str">
            <v>Email: OPEN 1</v>
          </cell>
          <cell r="DF5" t="str">
            <v>Email: OPEN 1</v>
          </cell>
          <cell r="DG5" t="str">
            <v>Email: OPEN 1</v>
          </cell>
          <cell r="DH5" t="str">
            <v>Email: OPEN 1</v>
          </cell>
          <cell r="DK5" t="str">
            <v>Email: OPEN 2</v>
          </cell>
          <cell r="DL5" t="str">
            <v>Email: OPEN 2</v>
          </cell>
          <cell r="DM5" t="str">
            <v>Email: OPEN 2</v>
          </cell>
          <cell r="DN5" t="str">
            <v>Email: OPEN 2</v>
          </cell>
          <cell r="DO5" t="str">
            <v>Email: OPEN 2</v>
          </cell>
          <cell r="DP5" t="str">
            <v>Email: OPEN 2</v>
          </cell>
          <cell r="DQ5" t="str">
            <v>Email: OPEN 2</v>
          </cell>
          <cell r="DR5" t="str">
            <v>Email: OPEN 2</v>
          </cell>
          <cell r="DS5" t="str">
            <v>Email: OPEN 2</v>
          </cell>
          <cell r="DT5" t="str">
            <v>Email: OPEN 2</v>
          </cell>
          <cell r="DU5" t="str">
            <v>Email: OPEN 2</v>
          </cell>
          <cell r="DV5" t="str">
            <v>Email: OPEN 2</v>
          </cell>
          <cell r="DW5" t="str">
            <v>Email: OPEN 2</v>
          </cell>
          <cell r="DY5" t="str">
            <v>Email: OPEN 2</v>
          </cell>
          <cell r="DZ5" t="str">
            <v>Email: OPEN 2</v>
          </cell>
          <cell r="EA5" t="str">
            <v>Email: OPEN 2</v>
          </cell>
          <cell r="EB5" t="str">
            <v>Email: OPEN 2</v>
          </cell>
          <cell r="EC5" t="str">
            <v>Email: OPEN 2</v>
          </cell>
          <cell r="EE5" t="str">
            <v>Email: OPEN 2</v>
          </cell>
          <cell r="EF5" t="str">
            <v>Email: OPEN 2</v>
          </cell>
          <cell r="EG5" t="str">
            <v>Email: OPEN 2</v>
          </cell>
          <cell r="EH5" t="str">
            <v>Email: OPEN 2</v>
          </cell>
          <cell r="EI5" t="str">
            <v>Email: OPEN 2</v>
          </cell>
          <cell r="EJ5" t="str">
            <v>Email: OPEN 2</v>
          </cell>
          <cell r="EK5" t="str">
            <v>Email: OPEN 2</v>
          </cell>
          <cell r="EL5" t="str">
            <v>Email: OPEN 2</v>
          </cell>
          <cell r="EM5" t="str">
            <v>Email: OPEN 2</v>
          </cell>
          <cell r="EN5" t="str">
            <v>Email: OPEN 2</v>
          </cell>
          <cell r="EP5" t="str">
            <v>Email: OPEN 2</v>
          </cell>
          <cell r="EQ5" t="str">
            <v>Email: OPEN 2</v>
          </cell>
          <cell r="ER5" t="str">
            <v>Email: OPEN 2</v>
          </cell>
          <cell r="ES5" t="str">
            <v>Email: OPEN 2</v>
          </cell>
          <cell r="EV5" t="str">
            <v>Email TOTAL</v>
          </cell>
          <cell r="EW5" t="str">
            <v>Email TOTAL</v>
          </cell>
          <cell r="EX5" t="str">
            <v>Email TOTAL</v>
          </cell>
          <cell r="EY5" t="str">
            <v>Email TOTAL</v>
          </cell>
          <cell r="EZ5" t="str">
            <v>Email TOTAL</v>
          </cell>
          <cell r="FA5" t="str">
            <v>Email TOTAL</v>
          </cell>
          <cell r="FB5" t="str">
            <v>Email TOTAL</v>
          </cell>
          <cell r="FC5" t="str">
            <v>Email TOTAL</v>
          </cell>
          <cell r="FD5" t="str">
            <v>Email TOTAL</v>
          </cell>
          <cell r="FE5" t="str">
            <v>Email TOTAL</v>
          </cell>
          <cell r="FF5" t="str">
            <v>Email TOTAL</v>
          </cell>
          <cell r="FG5" t="str">
            <v>Email TOTAL</v>
          </cell>
          <cell r="FH5" t="str">
            <v>Email TOTAL</v>
          </cell>
          <cell r="FJ5" t="str">
            <v>Email TOTAL</v>
          </cell>
          <cell r="FK5" t="str">
            <v>Email TOTAL</v>
          </cell>
          <cell r="FL5" t="str">
            <v>Email TOTAL</v>
          </cell>
          <cell r="FM5" t="str">
            <v>Email TOTAL</v>
          </cell>
          <cell r="FN5" t="str">
            <v>Email TOTAL</v>
          </cell>
          <cell r="FP5" t="str">
            <v>Email TOTAL</v>
          </cell>
          <cell r="FQ5" t="str">
            <v>Email TOTAL</v>
          </cell>
          <cell r="FR5" t="str">
            <v>Email TOTAL</v>
          </cell>
          <cell r="FS5" t="str">
            <v>Email TOTAL</v>
          </cell>
          <cell r="FT5" t="str">
            <v>Email TOTAL</v>
          </cell>
          <cell r="FU5" t="str">
            <v>Email TOTAL</v>
          </cell>
          <cell r="FV5" t="str">
            <v>Email TOTAL</v>
          </cell>
          <cell r="FW5" t="str">
            <v>Email TOTAL</v>
          </cell>
          <cell r="FX5" t="str">
            <v>Email TOTAL</v>
          </cell>
          <cell r="FY5" t="str">
            <v>Email TOTAL</v>
          </cell>
          <cell r="GA5" t="str">
            <v>Email TOTAL</v>
          </cell>
          <cell r="GB5" t="str">
            <v>Email TOTAL</v>
          </cell>
          <cell r="GC5" t="str">
            <v>Email TOTAL</v>
          </cell>
          <cell r="GD5" t="str">
            <v>Email TOTAL</v>
          </cell>
        </row>
        <row r="6">
          <cell r="D6">
            <v>36708</v>
          </cell>
          <cell r="E6">
            <v>36739</v>
          </cell>
          <cell r="F6">
            <v>36770</v>
          </cell>
          <cell r="G6">
            <v>36800</v>
          </cell>
          <cell r="H6">
            <v>36831</v>
          </cell>
          <cell r="I6">
            <v>36861</v>
          </cell>
          <cell r="J6">
            <v>36892</v>
          </cell>
          <cell r="K6">
            <v>36923</v>
          </cell>
          <cell r="L6">
            <v>36951</v>
          </cell>
          <cell r="M6">
            <v>36982</v>
          </cell>
          <cell r="N6">
            <v>37012</v>
          </cell>
          <cell r="O6">
            <v>37043</v>
          </cell>
          <cell r="P6" t="str">
            <v>Total</v>
          </cell>
          <cell r="R6" t="str">
            <v>Q1</v>
          </cell>
          <cell r="S6" t="str">
            <v>Q2</v>
          </cell>
          <cell r="T6" t="str">
            <v>Q3</v>
          </cell>
          <cell r="U6" t="str">
            <v>Q4</v>
          </cell>
          <cell r="V6" t="str">
            <v>Total</v>
          </cell>
          <cell r="X6">
            <v>37073</v>
          </cell>
          <cell r="Y6">
            <v>37104</v>
          </cell>
          <cell r="Z6">
            <v>37135</v>
          </cell>
          <cell r="AA6">
            <v>37165</v>
          </cell>
          <cell r="AB6">
            <v>37196</v>
          </cell>
          <cell r="AC6">
            <v>37226</v>
          </cell>
          <cell r="AD6" t="str">
            <v>Q5</v>
          </cell>
          <cell r="AE6" t="str">
            <v>Q6</v>
          </cell>
          <cell r="AF6" t="str">
            <v>Total</v>
          </cell>
          <cell r="AG6" t="str">
            <v>Grand Total</v>
          </cell>
          <cell r="AI6" t="str">
            <v xml:space="preserve"> FY01    YTD</v>
          </cell>
          <cell r="AJ6" t="str">
            <v xml:space="preserve"> FY01    YTD</v>
          </cell>
          <cell r="AK6" t="str">
            <v xml:space="preserve"> FY01    YTD</v>
          </cell>
          <cell r="AL6" t="str">
            <v xml:space="preserve"> FY01    YTD</v>
          </cell>
          <cell r="AO6">
            <v>36708</v>
          </cell>
          <cell r="AP6">
            <v>36739</v>
          </cell>
          <cell r="AQ6">
            <v>36770</v>
          </cell>
          <cell r="AR6">
            <v>36800</v>
          </cell>
          <cell r="AS6">
            <v>36831</v>
          </cell>
          <cell r="AT6">
            <v>36861</v>
          </cell>
          <cell r="AU6">
            <v>36892</v>
          </cell>
          <cell r="AV6">
            <v>36923</v>
          </cell>
          <cell r="AW6">
            <v>36951</v>
          </cell>
          <cell r="AX6">
            <v>36982</v>
          </cell>
          <cell r="AY6">
            <v>37012</v>
          </cell>
          <cell r="AZ6">
            <v>37043</v>
          </cell>
          <cell r="BA6" t="str">
            <v>Total</v>
          </cell>
          <cell r="BC6" t="str">
            <v>Q1</v>
          </cell>
          <cell r="BD6" t="str">
            <v>Q2</v>
          </cell>
          <cell r="BE6" t="str">
            <v>Q3</v>
          </cell>
          <cell r="BF6" t="str">
            <v>Q4</v>
          </cell>
          <cell r="BG6" t="str">
            <v>Total</v>
          </cell>
          <cell r="BI6">
            <v>37073</v>
          </cell>
          <cell r="BJ6">
            <v>37104</v>
          </cell>
          <cell r="BK6">
            <v>37135</v>
          </cell>
          <cell r="BL6">
            <v>37165</v>
          </cell>
          <cell r="BM6">
            <v>37196</v>
          </cell>
          <cell r="BN6">
            <v>37226</v>
          </cell>
          <cell r="BO6" t="str">
            <v>Q5</v>
          </cell>
          <cell r="BP6" t="str">
            <v>Q6</v>
          </cell>
          <cell r="BQ6" t="str">
            <v>Total</v>
          </cell>
          <cell r="BR6" t="str">
            <v>Grand Total</v>
          </cell>
          <cell r="BT6" t="str">
            <v xml:space="preserve"> FY01    YTD</v>
          </cell>
          <cell r="BU6" t="str">
            <v xml:space="preserve"> FY01    YTD</v>
          </cell>
          <cell r="BV6" t="str">
            <v xml:space="preserve"> FY01    YTD</v>
          </cell>
          <cell r="BW6" t="str">
            <v xml:space="preserve"> FY01    YTD</v>
          </cell>
          <cell r="BZ6">
            <v>36708</v>
          </cell>
          <cell r="CA6">
            <v>36739</v>
          </cell>
          <cell r="CB6">
            <v>36770</v>
          </cell>
          <cell r="CC6">
            <v>36800</v>
          </cell>
          <cell r="CD6">
            <v>36831</v>
          </cell>
          <cell r="CE6">
            <v>36861</v>
          </cell>
          <cell r="CF6">
            <v>36892</v>
          </cell>
          <cell r="CG6">
            <v>36923</v>
          </cell>
          <cell r="CH6">
            <v>36951</v>
          </cell>
          <cell r="CI6">
            <v>36982</v>
          </cell>
          <cell r="CJ6">
            <v>37012</v>
          </cell>
          <cell r="CK6">
            <v>37043</v>
          </cell>
          <cell r="CL6" t="str">
            <v>Total</v>
          </cell>
          <cell r="CN6" t="str">
            <v>Q1</v>
          </cell>
          <cell r="CO6" t="str">
            <v>Q2</v>
          </cell>
          <cell r="CP6" t="str">
            <v>Q3</v>
          </cell>
          <cell r="CQ6" t="str">
            <v>Q4</v>
          </cell>
          <cell r="CR6" t="str">
            <v>Total</v>
          </cell>
          <cell r="CT6">
            <v>37073</v>
          </cell>
          <cell r="CU6">
            <v>37104</v>
          </cell>
          <cell r="CV6">
            <v>37135</v>
          </cell>
          <cell r="CW6">
            <v>37165</v>
          </cell>
          <cell r="CX6">
            <v>37196</v>
          </cell>
          <cell r="CY6">
            <v>37226</v>
          </cell>
          <cell r="CZ6" t="str">
            <v>Q5</v>
          </cell>
          <cell r="DA6" t="str">
            <v>Q6</v>
          </cell>
          <cell r="DB6" t="str">
            <v>Total</v>
          </cell>
          <cell r="DC6" t="str">
            <v>Grand Total</v>
          </cell>
          <cell r="DE6" t="str">
            <v xml:space="preserve"> FY01    YTD</v>
          </cell>
          <cell r="DF6" t="str">
            <v xml:space="preserve"> FY01    YTD</v>
          </cell>
          <cell r="DG6" t="str">
            <v xml:space="preserve"> FY01    YTD</v>
          </cell>
          <cell r="DH6" t="str">
            <v xml:space="preserve"> FY01    YTD</v>
          </cell>
          <cell r="DK6">
            <v>36708</v>
          </cell>
          <cell r="DL6">
            <v>36739</v>
          </cell>
          <cell r="DM6">
            <v>36770</v>
          </cell>
          <cell r="DN6">
            <v>36800</v>
          </cell>
          <cell r="DO6">
            <v>36831</v>
          </cell>
          <cell r="DP6">
            <v>36861</v>
          </cell>
          <cell r="DQ6">
            <v>36892</v>
          </cell>
          <cell r="DR6">
            <v>36923</v>
          </cell>
          <cell r="DS6">
            <v>36951</v>
          </cell>
          <cell r="DT6">
            <v>36982</v>
          </cell>
          <cell r="DU6">
            <v>37012</v>
          </cell>
          <cell r="DV6">
            <v>37043</v>
          </cell>
          <cell r="DW6" t="str">
            <v>Total</v>
          </cell>
          <cell r="DY6" t="str">
            <v>Q1</v>
          </cell>
          <cell r="DZ6" t="str">
            <v>Q2</v>
          </cell>
          <cell r="EA6" t="str">
            <v>Q3</v>
          </cell>
          <cell r="EB6" t="str">
            <v>Q4</v>
          </cell>
          <cell r="EC6" t="str">
            <v>Total</v>
          </cell>
          <cell r="EE6">
            <v>37073</v>
          </cell>
          <cell r="EF6">
            <v>37104</v>
          </cell>
          <cell r="EG6">
            <v>37135</v>
          </cell>
          <cell r="EH6">
            <v>37165</v>
          </cell>
          <cell r="EI6">
            <v>37196</v>
          </cell>
          <cell r="EJ6">
            <v>37226</v>
          </cell>
          <cell r="EK6" t="str">
            <v>Q5</v>
          </cell>
          <cell r="EL6" t="str">
            <v>Q6</v>
          </cell>
          <cell r="EM6" t="str">
            <v>Total</v>
          </cell>
          <cell r="EN6" t="str">
            <v>Grand Total</v>
          </cell>
          <cell r="EP6" t="str">
            <v xml:space="preserve"> FY01    YTD</v>
          </cell>
          <cell r="EQ6" t="str">
            <v xml:space="preserve"> FY01    YTD</v>
          </cell>
          <cell r="ER6" t="str">
            <v xml:space="preserve"> FY01    YTD</v>
          </cell>
          <cell r="ES6" t="str">
            <v xml:space="preserve"> FY01    YTD</v>
          </cell>
          <cell r="EV6">
            <v>36708</v>
          </cell>
          <cell r="EW6">
            <v>36739</v>
          </cell>
          <cell r="EX6">
            <v>36770</v>
          </cell>
          <cell r="EY6">
            <v>36800</v>
          </cell>
          <cell r="EZ6">
            <v>36831</v>
          </cell>
          <cell r="FA6">
            <v>36861</v>
          </cell>
          <cell r="FB6">
            <v>36892</v>
          </cell>
          <cell r="FC6">
            <v>36923</v>
          </cell>
          <cell r="FD6">
            <v>36951</v>
          </cell>
          <cell r="FE6">
            <v>36982</v>
          </cell>
          <cell r="FF6">
            <v>37012</v>
          </cell>
          <cell r="FG6">
            <v>37043</v>
          </cell>
          <cell r="FH6" t="str">
            <v>Total</v>
          </cell>
          <cell r="FJ6" t="str">
            <v>Q1</v>
          </cell>
          <cell r="FK6" t="str">
            <v>Q2</v>
          </cell>
          <cell r="FL6" t="str">
            <v>Q3</v>
          </cell>
          <cell r="FM6" t="str">
            <v>Q4</v>
          </cell>
          <cell r="FN6" t="str">
            <v>Total</v>
          </cell>
          <cell r="FP6">
            <v>37073</v>
          </cell>
          <cell r="FQ6">
            <v>37104</v>
          </cell>
          <cell r="FR6">
            <v>37135</v>
          </cell>
          <cell r="FS6">
            <v>37165</v>
          </cell>
          <cell r="FT6">
            <v>37196</v>
          </cell>
          <cell r="FU6">
            <v>37226</v>
          </cell>
          <cell r="FV6" t="str">
            <v>Q5</v>
          </cell>
          <cell r="FW6" t="str">
            <v>Q6</v>
          </cell>
          <cell r="FX6" t="str">
            <v>Total</v>
          </cell>
          <cell r="FY6" t="str">
            <v>Grand Total</v>
          </cell>
          <cell r="GA6" t="str">
            <v xml:space="preserve"> FY01    YTD</v>
          </cell>
          <cell r="GB6" t="str">
            <v xml:space="preserve"> FY01    YTD</v>
          </cell>
          <cell r="GC6" t="str">
            <v xml:space="preserve"> FY01    YTD</v>
          </cell>
          <cell r="GD6" t="str">
            <v xml:space="preserve"> FY01    YTD</v>
          </cell>
        </row>
        <row r="7">
          <cell r="D7" t="str">
            <v>Hardware</v>
          </cell>
          <cell r="E7" t="str">
            <v>Hardware</v>
          </cell>
          <cell r="F7" t="str">
            <v>Hardware</v>
          </cell>
          <cell r="G7" t="str">
            <v>Hardware</v>
          </cell>
          <cell r="H7" t="str">
            <v>Hardware</v>
          </cell>
          <cell r="I7" t="str">
            <v>Hardware</v>
          </cell>
          <cell r="J7" t="str">
            <v>Hardware</v>
          </cell>
          <cell r="K7" t="str">
            <v>Hardware</v>
          </cell>
          <cell r="L7" t="str">
            <v>Hardware</v>
          </cell>
          <cell r="M7" t="str">
            <v>Hardware</v>
          </cell>
          <cell r="N7" t="str">
            <v>Hardware</v>
          </cell>
          <cell r="O7" t="str">
            <v>Hardware</v>
          </cell>
          <cell r="P7" t="str">
            <v>Hardware</v>
          </cell>
          <cell r="R7" t="str">
            <v>Hardware</v>
          </cell>
          <cell r="S7" t="str">
            <v>Hardware</v>
          </cell>
          <cell r="T7" t="str">
            <v>Hardware</v>
          </cell>
          <cell r="U7" t="str">
            <v>Hardware</v>
          </cell>
          <cell r="V7" t="str">
            <v>Hardware</v>
          </cell>
          <cell r="X7" t="str">
            <v>Hardware</v>
          </cell>
          <cell r="Y7" t="str">
            <v>Hardware</v>
          </cell>
          <cell r="Z7" t="str">
            <v>Hardware</v>
          </cell>
          <cell r="AA7" t="str">
            <v>Hardware</v>
          </cell>
          <cell r="AB7" t="str">
            <v>Hardware</v>
          </cell>
          <cell r="AC7" t="str">
            <v>Hardware</v>
          </cell>
          <cell r="AD7" t="str">
            <v>Hardware</v>
          </cell>
          <cell r="AE7" t="str">
            <v>Hardware</v>
          </cell>
          <cell r="AF7" t="str">
            <v>Hardware</v>
          </cell>
          <cell r="AG7" t="str">
            <v>Hardware</v>
          </cell>
          <cell r="AI7" t="str">
            <v>Hardware</v>
          </cell>
          <cell r="AJ7" t="str">
            <v>Hardware</v>
          </cell>
          <cell r="AK7" t="str">
            <v>Hardware</v>
          </cell>
          <cell r="AL7" t="str">
            <v>Total</v>
          </cell>
          <cell r="AO7" t="str">
            <v>Hardware</v>
          </cell>
          <cell r="AP7" t="str">
            <v>Hardware</v>
          </cell>
          <cell r="AQ7" t="str">
            <v>Hardware</v>
          </cell>
          <cell r="AR7" t="str">
            <v>Hardware</v>
          </cell>
          <cell r="AS7" t="str">
            <v>Hardware</v>
          </cell>
          <cell r="AT7" t="str">
            <v>Hardware</v>
          </cell>
          <cell r="AU7" t="str">
            <v>Hardware</v>
          </cell>
          <cell r="AV7" t="str">
            <v>Hardware</v>
          </cell>
          <cell r="AW7" t="str">
            <v>Hardware</v>
          </cell>
          <cell r="AX7" t="str">
            <v>Hardware</v>
          </cell>
          <cell r="AY7" t="str">
            <v>Hardware</v>
          </cell>
          <cell r="AZ7" t="str">
            <v>Hardware</v>
          </cell>
          <cell r="BA7" t="str">
            <v>Hardware</v>
          </cell>
          <cell r="BC7" t="str">
            <v>Hardware</v>
          </cell>
          <cell r="BD7" t="str">
            <v>Hardware</v>
          </cell>
          <cell r="BE7" t="str">
            <v>Hardware</v>
          </cell>
          <cell r="BF7" t="str">
            <v>Hardware</v>
          </cell>
          <cell r="BG7" t="str">
            <v>Hardware</v>
          </cell>
          <cell r="BI7" t="str">
            <v>Hardware</v>
          </cell>
          <cell r="BJ7" t="str">
            <v>Hardware</v>
          </cell>
          <cell r="BK7" t="str">
            <v>Hardware</v>
          </cell>
          <cell r="BL7" t="str">
            <v>Hardware</v>
          </cell>
          <cell r="BM7" t="str">
            <v>Hardware</v>
          </cell>
          <cell r="BN7" t="str">
            <v>Hardware</v>
          </cell>
          <cell r="BO7" t="str">
            <v>Hardware</v>
          </cell>
          <cell r="BP7" t="str">
            <v>Hardware</v>
          </cell>
          <cell r="BQ7" t="str">
            <v>Hardware</v>
          </cell>
          <cell r="BR7" t="str">
            <v>Hardware</v>
          </cell>
          <cell r="BT7" t="str">
            <v>Hardware</v>
          </cell>
          <cell r="BU7" t="str">
            <v>Hardware</v>
          </cell>
          <cell r="BV7" t="str">
            <v>Hardware</v>
          </cell>
          <cell r="BW7" t="str">
            <v>Total</v>
          </cell>
          <cell r="BZ7" t="str">
            <v>Hardware</v>
          </cell>
          <cell r="CA7" t="str">
            <v>Hardware</v>
          </cell>
          <cell r="CB7" t="str">
            <v>Hardware</v>
          </cell>
          <cell r="CC7" t="str">
            <v>Hardware</v>
          </cell>
          <cell r="CD7" t="str">
            <v>Hardware</v>
          </cell>
          <cell r="CE7" t="str">
            <v>Hardware</v>
          </cell>
          <cell r="CF7" t="str">
            <v>Hardware</v>
          </cell>
          <cell r="CG7" t="str">
            <v>Hardware</v>
          </cell>
          <cell r="CH7" t="str">
            <v>Hardware</v>
          </cell>
          <cell r="CI7" t="str">
            <v>Hardware</v>
          </cell>
          <cell r="CJ7" t="str">
            <v>Hardware</v>
          </cell>
          <cell r="CK7" t="str">
            <v>Hardware</v>
          </cell>
          <cell r="CL7" t="str">
            <v>Hardware</v>
          </cell>
          <cell r="CN7" t="str">
            <v>Hardware</v>
          </cell>
          <cell r="CO7" t="str">
            <v>Hardware</v>
          </cell>
          <cell r="CP7" t="str">
            <v>Hardware</v>
          </cell>
          <cell r="CQ7" t="str">
            <v>Hardware</v>
          </cell>
          <cell r="CR7" t="str">
            <v>Hardware</v>
          </cell>
          <cell r="CT7" t="str">
            <v>Hardware</v>
          </cell>
          <cell r="CU7" t="str">
            <v>Hardware</v>
          </cell>
          <cell r="CV7" t="str">
            <v>Hardware</v>
          </cell>
          <cell r="CW7" t="str">
            <v>Hardware</v>
          </cell>
          <cell r="CX7" t="str">
            <v>Hardware</v>
          </cell>
          <cell r="CY7" t="str">
            <v>Hardware</v>
          </cell>
          <cell r="CZ7" t="str">
            <v>Hardware</v>
          </cell>
          <cell r="DA7" t="str">
            <v>Hardware</v>
          </cell>
          <cell r="DB7" t="str">
            <v>Hardware</v>
          </cell>
          <cell r="DC7" t="str">
            <v>Hardware</v>
          </cell>
          <cell r="DE7" t="str">
            <v>Hardware</v>
          </cell>
          <cell r="DF7" t="str">
            <v>Hardware</v>
          </cell>
          <cell r="DG7" t="str">
            <v>Hardware</v>
          </cell>
          <cell r="DH7" t="str">
            <v>Total</v>
          </cell>
          <cell r="DK7" t="str">
            <v>Hardware</v>
          </cell>
          <cell r="DL7" t="str">
            <v>Hardware</v>
          </cell>
          <cell r="DM7" t="str">
            <v>Hardware</v>
          </cell>
          <cell r="DN7" t="str">
            <v>Hardware</v>
          </cell>
          <cell r="DO7" t="str">
            <v>Hardware</v>
          </cell>
          <cell r="DP7" t="str">
            <v>Hardware</v>
          </cell>
          <cell r="DQ7" t="str">
            <v>Hardware</v>
          </cell>
          <cell r="DR7" t="str">
            <v>Hardware</v>
          </cell>
          <cell r="DS7" t="str">
            <v>Hardware</v>
          </cell>
          <cell r="DT7" t="str">
            <v>Hardware</v>
          </cell>
          <cell r="DU7" t="str">
            <v>Hardware</v>
          </cell>
          <cell r="DV7" t="str">
            <v>Hardware</v>
          </cell>
          <cell r="DW7" t="str">
            <v>Hardware</v>
          </cell>
          <cell r="DY7" t="str">
            <v>Hardware</v>
          </cell>
          <cell r="DZ7" t="str">
            <v>Hardware</v>
          </cell>
          <cell r="EA7" t="str">
            <v>Hardware</v>
          </cell>
          <cell r="EB7" t="str">
            <v>Hardware</v>
          </cell>
          <cell r="EC7" t="str">
            <v>Hardware</v>
          </cell>
          <cell r="EE7" t="str">
            <v>Hardware</v>
          </cell>
          <cell r="EF7" t="str">
            <v>Hardware</v>
          </cell>
          <cell r="EG7" t="str">
            <v>Hardware</v>
          </cell>
          <cell r="EH7" t="str">
            <v>Hardware</v>
          </cell>
          <cell r="EI7" t="str">
            <v>Hardware</v>
          </cell>
          <cell r="EJ7" t="str">
            <v>Hardware</v>
          </cell>
          <cell r="EK7" t="str">
            <v>Hardware</v>
          </cell>
          <cell r="EL7" t="str">
            <v>Hardware</v>
          </cell>
          <cell r="EM7" t="str">
            <v>Hardware</v>
          </cell>
          <cell r="EN7" t="str">
            <v>Hardware</v>
          </cell>
          <cell r="EP7" t="str">
            <v>Hardware</v>
          </cell>
          <cell r="EQ7" t="str">
            <v>Hardware</v>
          </cell>
          <cell r="ER7" t="str">
            <v>Hardware</v>
          </cell>
          <cell r="ES7" t="str">
            <v>Total</v>
          </cell>
          <cell r="EV7" t="str">
            <v>Hardware</v>
          </cell>
          <cell r="EW7" t="str">
            <v>Hardware</v>
          </cell>
          <cell r="EX7" t="str">
            <v>Hardware</v>
          </cell>
          <cell r="EY7" t="str">
            <v>Hardware</v>
          </cell>
          <cell r="EZ7" t="str">
            <v>Hardware</v>
          </cell>
          <cell r="FA7" t="str">
            <v>Hardware</v>
          </cell>
          <cell r="FB7" t="str">
            <v>Hardware</v>
          </cell>
          <cell r="FC7" t="str">
            <v>Hardware</v>
          </cell>
          <cell r="FD7" t="str">
            <v>Hardware</v>
          </cell>
          <cell r="FE7" t="str">
            <v>Hardware</v>
          </cell>
          <cell r="FF7" t="str">
            <v>Hardware</v>
          </cell>
          <cell r="FG7" t="str">
            <v>Hardware</v>
          </cell>
          <cell r="FH7" t="str">
            <v>Hardware</v>
          </cell>
          <cell r="FJ7" t="str">
            <v>Hardware</v>
          </cell>
          <cell r="FK7" t="str">
            <v>Hardware</v>
          </cell>
          <cell r="FL7" t="str">
            <v>Hardware</v>
          </cell>
          <cell r="FM7" t="str">
            <v>Hardware</v>
          </cell>
          <cell r="FN7" t="str">
            <v>Hardware</v>
          </cell>
          <cell r="FP7" t="str">
            <v>Hardware</v>
          </cell>
          <cell r="FQ7" t="str">
            <v>Hardware</v>
          </cell>
          <cell r="FR7" t="str">
            <v>Hardware</v>
          </cell>
          <cell r="FS7" t="str">
            <v>Hardware</v>
          </cell>
          <cell r="FT7" t="str">
            <v>Hardware</v>
          </cell>
          <cell r="FU7" t="str">
            <v>Hardware</v>
          </cell>
          <cell r="FV7" t="str">
            <v>Hardware</v>
          </cell>
          <cell r="FW7" t="str">
            <v>Hardware</v>
          </cell>
          <cell r="FX7" t="str">
            <v>Hardware</v>
          </cell>
          <cell r="FY7" t="str">
            <v>Hardware</v>
          </cell>
          <cell r="GA7" t="str">
            <v>Hardware</v>
          </cell>
          <cell r="GB7" t="str">
            <v>Hardware</v>
          </cell>
          <cell r="GC7" t="str">
            <v>Hardware</v>
          </cell>
          <cell r="GD7" t="str">
            <v>Total</v>
          </cell>
        </row>
        <row r="8">
          <cell r="EV8">
            <v>0</v>
          </cell>
          <cell r="EW8">
            <v>0</v>
          </cell>
          <cell r="EX8">
            <v>0</v>
          </cell>
          <cell r="EY8">
            <v>0</v>
          </cell>
          <cell r="EZ8">
            <v>0</v>
          </cell>
          <cell r="FA8">
            <v>0</v>
          </cell>
          <cell r="FB8">
            <v>0</v>
          </cell>
          <cell r="FC8">
            <v>0</v>
          </cell>
          <cell r="FD8">
            <v>0</v>
          </cell>
          <cell r="FE8">
            <v>0</v>
          </cell>
          <cell r="FF8">
            <v>0</v>
          </cell>
          <cell r="FG8">
            <v>0</v>
          </cell>
          <cell r="FH8">
            <v>0</v>
          </cell>
          <cell r="FJ8">
            <v>0</v>
          </cell>
          <cell r="FK8">
            <v>0</v>
          </cell>
          <cell r="FL8">
            <v>0</v>
          </cell>
          <cell r="FM8">
            <v>0</v>
          </cell>
          <cell r="FN8">
            <v>0</v>
          </cell>
          <cell r="FP8">
            <v>0</v>
          </cell>
          <cell r="FQ8">
            <v>0</v>
          </cell>
          <cell r="FR8">
            <v>0</v>
          </cell>
          <cell r="FS8">
            <v>0</v>
          </cell>
          <cell r="FT8">
            <v>0</v>
          </cell>
          <cell r="FU8">
            <v>0</v>
          </cell>
          <cell r="FV8">
            <v>0</v>
          </cell>
          <cell r="FW8">
            <v>0</v>
          </cell>
          <cell r="FX8">
            <v>0</v>
          </cell>
          <cell r="FY8">
            <v>0</v>
          </cell>
          <cell r="GA8">
            <v>0</v>
          </cell>
          <cell r="GB8">
            <v>0</v>
          </cell>
          <cell r="GC8">
            <v>0</v>
          </cell>
          <cell r="GD8">
            <v>0</v>
          </cell>
        </row>
        <row r="9">
          <cell r="EV9">
            <v>0</v>
          </cell>
          <cell r="EW9">
            <v>0</v>
          </cell>
          <cell r="EX9">
            <v>0</v>
          </cell>
          <cell r="EY9">
            <v>0</v>
          </cell>
          <cell r="EZ9">
            <v>0</v>
          </cell>
          <cell r="FA9">
            <v>0</v>
          </cell>
          <cell r="FB9">
            <v>0</v>
          </cell>
          <cell r="FC9">
            <v>0</v>
          </cell>
          <cell r="FD9">
            <v>0</v>
          </cell>
          <cell r="FE9">
            <v>0</v>
          </cell>
          <cell r="FF9">
            <v>0</v>
          </cell>
          <cell r="FG9">
            <v>0</v>
          </cell>
          <cell r="FH9">
            <v>0</v>
          </cell>
          <cell r="FJ9">
            <v>0</v>
          </cell>
          <cell r="FK9">
            <v>0</v>
          </cell>
          <cell r="FL9">
            <v>0</v>
          </cell>
          <cell r="FM9">
            <v>0</v>
          </cell>
          <cell r="FN9">
            <v>0</v>
          </cell>
          <cell r="FP9">
            <v>0</v>
          </cell>
          <cell r="FQ9">
            <v>0</v>
          </cell>
          <cell r="FR9">
            <v>0</v>
          </cell>
          <cell r="FS9">
            <v>0</v>
          </cell>
          <cell r="FT9">
            <v>0</v>
          </cell>
          <cell r="FU9">
            <v>0</v>
          </cell>
          <cell r="FV9">
            <v>0</v>
          </cell>
          <cell r="FW9">
            <v>0</v>
          </cell>
          <cell r="FX9">
            <v>0</v>
          </cell>
          <cell r="FY9">
            <v>0</v>
          </cell>
          <cell r="GA9">
            <v>0</v>
          </cell>
          <cell r="GB9">
            <v>0</v>
          </cell>
          <cell r="GC9">
            <v>0</v>
          </cell>
          <cell r="GD9">
            <v>0</v>
          </cell>
        </row>
        <row r="10">
          <cell r="EV10">
            <v>0</v>
          </cell>
          <cell r="EW10">
            <v>0</v>
          </cell>
          <cell r="EX10">
            <v>0</v>
          </cell>
          <cell r="EY10">
            <v>0</v>
          </cell>
          <cell r="EZ10">
            <v>0</v>
          </cell>
          <cell r="FA10">
            <v>0</v>
          </cell>
          <cell r="FB10">
            <v>0</v>
          </cell>
          <cell r="FC10">
            <v>0</v>
          </cell>
          <cell r="FD10">
            <v>0</v>
          </cell>
          <cell r="FE10">
            <v>0</v>
          </cell>
          <cell r="FF10">
            <v>0</v>
          </cell>
          <cell r="FG10">
            <v>0</v>
          </cell>
          <cell r="FH10">
            <v>0</v>
          </cell>
          <cell r="FJ10">
            <v>0</v>
          </cell>
          <cell r="FK10">
            <v>0</v>
          </cell>
          <cell r="FL10">
            <v>0</v>
          </cell>
          <cell r="FM10">
            <v>0</v>
          </cell>
          <cell r="FN10">
            <v>0</v>
          </cell>
          <cell r="FP10">
            <v>0</v>
          </cell>
          <cell r="FQ10">
            <v>0</v>
          </cell>
          <cell r="FR10">
            <v>0</v>
          </cell>
          <cell r="FS10">
            <v>0</v>
          </cell>
          <cell r="FT10">
            <v>0</v>
          </cell>
          <cell r="FU10">
            <v>0</v>
          </cell>
          <cell r="FV10">
            <v>0</v>
          </cell>
          <cell r="FW10">
            <v>0</v>
          </cell>
          <cell r="FX10">
            <v>0</v>
          </cell>
          <cell r="FY10">
            <v>0</v>
          </cell>
          <cell r="GA10">
            <v>0</v>
          </cell>
          <cell r="GB10">
            <v>0</v>
          </cell>
          <cell r="GC10">
            <v>0</v>
          </cell>
          <cell r="GD10">
            <v>0</v>
          </cell>
        </row>
        <row r="11">
          <cell r="EV11">
            <v>0</v>
          </cell>
          <cell r="EW11">
            <v>0</v>
          </cell>
          <cell r="EX11">
            <v>0</v>
          </cell>
          <cell r="EY11">
            <v>0</v>
          </cell>
          <cell r="EZ11">
            <v>0</v>
          </cell>
          <cell r="FA11">
            <v>0</v>
          </cell>
          <cell r="FB11">
            <v>0</v>
          </cell>
          <cell r="FC11">
            <v>0</v>
          </cell>
          <cell r="FD11">
            <v>0</v>
          </cell>
          <cell r="FE11">
            <v>0</v>
          </cell>
          <cell r="FF11">
            <v>0</v>
          </cell>
          <cell r="FG11">
            <v>0</v>
          </cell>
          <cell r="FH11">
            <v>0</v>
          </cell>
          <cell r="FJ11">
            <v>0</v>
          </cell>
          <cell r="FK11">
            <v>0</v>
          </cell>
          <cell r="FL11">
            <v>0</v>
          </cell>
          <cell r="FM11">
            <v>0</v>
          </cell>
          <cell r="FN11">
            <v>0</v>
          </cell>
          <cell r="FP11">
            <v>0</v>
          </cell>
          <cell r="FQ11">
            <v>0</v>
          </cell>
          <cell r="FR11">
            <v>0</v>
          </cell>
          <cell r="FS11">
            <v>0</v>
          </cell>
          <cell r="FT11">
            <v>0</v>
          </cell>
          <cell r="FU11">
            <v>0</v>
          </cell>
          <cell r="FV11">
            <v>0</v>
          </cell>
          <cell r="FW11">
            <v>0</v>
          </cell>
          <cell r="FX11">
            <v>0</v>
          </cell>
          <cell r="FY11">
            <v>0</v>
          </cell>
          <cell r="GA11">
            <v>0</v>
          </cell>
          <cell r="GB11">
            <v>0</v>
          </cell>
          <cell r="GC11">
            <v>0</v>
          </cell>
          <cell r="GD11">
            <v>0</v>
          </cell>
        </row>
        <row r="12">
          <cell r="EV12">
            <v>0</v>
          </cell>
          <cell r="EW12">
            <v>0</v>
          </cell>
          <cell r="EX12">
            <v>0</v>
          </cell>
          <cell r="EY12">
            <v>0</v>
          </cell>
          <cell r="EZ12">
            <v>0</v>
          </cell>
          <cell r="FA12">
            <v>0</v>
          </cell>
          <cell r="FB12">
            <v>0</v>
          </cell>
          <cell r="FC12">
            <v>0</v>
          </cell>
          <cell r="FD12">
            <v>0</v>
          </cell>
          <cell r="FE12">
            <v>0</v>
          </cell>
          <cell r="FF12">
            <v>0</v>
          </cell>
          <cell r="FG12">
            <v>0</v>
          </cell>
          <cell r="FH12">
            <v>0</v>
          </cell>
          <cell r="FJ12">
            <v>0</v>
          </cell>
          <cell r="FK12">
            <v>0</v>
          </cell>
          <cell r="FL12">
            <v>0</v>
          </cell>
          <cell r="FM12">
            <v>0</v>
          </cell>
          <cell r="FN12">
            <v>0</v>
          </cell>
          <cell r="FP12">
            <v>0</v>
          </cell>
          <cell r="FQ12">
            <v>0</v>
          </cell>
          <cell r="FR12">
            <v>0</v>
          </cell>
          <cell r="FS12">
            <v>0</v>
          </cell>
          <cell r="FT12">
            <v>0</v>
          </cell>
          <cell r="FU12">
            <v>0</v>
          </cell>
          <cell r="FV12">
            <v>0</v>
          </cell>
          <cell r="FW12">
            <v>0</v>
          </cell>
          <cell r="FX12">
            <v>0</v>
          </cell>
          <cell r="FY12">
            <v>0</v>
          </cell>
          <cell r="GA12">
            <v>0</v>
          </cell>
          <cell r="GB12">
            <v>0</v>
          </cell>
          <cell r="GC12">
            <v>0</v>
          </cell>
          <cell r="GD12">
            <v>0</v>
          </cell>
        </row>
        <row r="13">
          <cell r="EV13">
            <v>0</v>
          </cell>
          <cell r="EW13">
            <v>0</v>
          </cell>
          <cell r="EX13">
            <v>0</v>
          </cell>
          <cell r="EY13">
            <v>0</v>
          </cell>
          <cell r="EZ13">
            <v>0</v>
          </cell>
          <cell r="FA13">
            <v>0</v>
          </cell>
          <cell r="FB13">
            <v>0</v>
          </cell>
          <cell r="FC13">
            <v>0</v>
          </cell>
          <cell r="FD13">
            <v>0</v>
          </cell>
          <cell r="FE13">
            <v>0</v>
          </cell>
          <cell r="FF13">
            <v>0</v>
          </cell>
          <cell r="FG13">
            <v>0</v>
          </cell>
          <cell r="FH13">
            <v>0</v>
          </cell>
          <cell r="FJ13">
            <v>0</v>
          </cell>
          <cell r="FK13">
            <v>0</v>
          </cell>
          <cell r="FL13">
            <v>0</v>
          </cell>
          <cell r="FM13">
            <v>0</v>
          </cell>
          <cell r="FN13">
            <v>0</v>
          </cell>
          <cell r="FP13">
            <v>0</v>
          </cell>
          <cell r="FQ13">
            <v>0</v>
          </cell>
          <cell r="FR13">
            <v>0</v>
          </cell>
          <cell r="FS13">
            <v>0</v>
          </cell>
          <cell r="FT13">
            <v>0</v>
          </cell>
          <cell r="FU13">
            <v>0</v>
          </cell>
          <cell r="FV13">
            <v>0</v>
          </cell>
          <cell r="FW13">
            <v>0</v>
          </cell>
          <cell r="FX13">
            <v>0</v>
          </cell>
          <cell r="FY13">
            <v>0</v>
          </cell>
          <cell r="GA13">
            <v>0</v>
          </cell>
          <cell r="GB13">
            <v>0</v>
          </cell>
          <cell r="GC13">
            <v>0</v>
          </cell>
          <cell r="GD13">
            <v>0</v>
          </cell>
        </row>
        <row r="14">
          <cell r="EV14">
            <v>0</v>
          </cell>
          <cell r="EW14">
            <v>0</v>
          </cell>
          <cell r="EX14">
            <v>0</v>
          </cell>
          <cell r="EY14">
            <v>0</v>
          </cell>
          <cell r="EZ14">
            <v>0</v>
          </cell>
          <cell r="FA14">
            <v>0</v>
          </cell>
          <cell r="FB14">
            <v>0</v>
          </cell>
          <cell r="FC14">
            <v>0</v>
          </cell>
          <cell r="FD14">
            <v>0</v>
          </cell>
          <cell r="FE14">
            <v>0</v>
          </cell>
          <cell r="FF14">
            <v>0</v>
          </cell>
          <cell r="FG14">
            <v>0</v>
          </cell>
          <cell r="FH14">
            <v>0</v>
          </cell>
          <cell r="FJ14">
            <v>0</v>
          </cell>
          <cell r="FK14">
            <v>0</v>
          </cell>
          <cell r="FL14">
            <v>0</v>
          </cell>
          <cell r="FM14">
            <v>0</v>
          </cell>
          <cell r="FN14">
            <v>0</v>
          </cell>
          <cell r="FP14">
            <v>0</v>
          </cell>
          <cell r="FQ14">
            <v>0</v>
          </cell>
          <cell r="FR14">
            <v>0</v>
          </cell>
          <cell r="FS14">
            <v>0</v>
          </cell>
          <cell r="FT14">
            <v>0</v>
          </cell>
          <cell r="FU14">
            <v>0</v>
          </cell>
          <cell r="FV14">
            <v>0</v>
          </cell>
          <cell r="FW14">
            <v>0</v>
          </cell>
          <cell r="FX14">
            <v>0</v>
          </cell>
          <cell r="FY14">
            <v>0</v>
          </cell>
          <cell r="GA14">
            <v>0</v>
          </cell>
          <cell r="GB14">
            <v>0</v>
          </cell>
          <cell r="GC14">
            <v>0</v>
          </cell>
          <cell r="GD14">
            <v>0</v>
          </cell>
        </row>
        <row r="15">
          <cell r="EV15">
            <v>0</v>
          </cell>
          <cell r="EW15">
            <v>0</v>
          </cell>
          <cell r="EX15">
            <v>5850000</v>
          </cell>
          <cell r="EY15">
            <v>8300000</v>
          </cell>
          <cell r="EZ15">
            <v>10890000</v>
          </cell>
          <cell r="FA15">
            <v>10980000</v>
          </cell>
          <cell r="FB15">
            <v>10985000</v>
          </cell>
          <cell r="FC15">
            <v>10840000</v>
          </cell>
          <cell r="FD15">
            <v>10920000</v>
          </cell>
          <cell r="FE15">
            <v>10890000</v>
          </cell>
          <cell r="FF15">
            <v>10950000</v>
          </cell>
          <cell r="FG15">
            <v>10875000</v>
          </cell>
          <cell r="FH15">
            <v>101480000</v>
          </cell>
          <cell r="FJ15">
            <v>5850000</v>
          </cell>
          <cell r="FK15">
            <v>30170000</v>
          </cell>
          <cell r="FL15">
            <v>32745000</v>
          </cell>
          <cell r="FM15">
            <v>32715000</v>
          </cell>
          <cell r="FN15">
            <v>101480000</v>
          </cell>
          <cell r="FP15">
            <v>10850000</v>
          </cell>
          <cell r="FQ15">
            <v>10800000</v>
          </cell>
          <cell r="FR15">
            <v>10890000</v>
          </cell>
          <cell r="FS15">
            <v>10980000</v>
          </cell>
          <cell r="FT15">
            <v>10985000</v>
          </cell>
          <cell r="FU15">
            <v>10840000</v>
          </cell>
          <cell r="FV15">
            <v>32540000</v>
          </cell>
          <cell r="FW15">
            <v>32805000</v>
          </cell>
          <cell r="FX15">
            <v>65345000</v>
          </cell>
          <cell r="FY15">
            <v>166825000</v>
          </cell>
          <cell r="GA15">
            <v>36020000</v>
          </cell>
          <cell r="GB15">
            <v>65460000</v>
          </cell>
          <cell r="GC15">
            <v>0</v>
          </cell>
          <cell r="GD15">
            <v>101480000</v>
          </cell>
        </row>
        <row r="16">
          <cell r="EV16">
            <v>0</v>
          </cell>
          <cell r="EW16">
            <v>0</v>
          </cell>
          <cell r="EX16">
            <v>0</v>
          </cell>
          <cell r="EY16">
            <v>0</v>
          </cell>
          <cell r="EZ16">
            <v>0</v>
          </cell>
          <cell r="FA16">
            <v>0</v>
          </cell>
          <cell r="FB16">
            <v>0</v>
          </cell>
          <cell r="FC16">
            <v>0</v>
          </cell>
          <cell r="FD16">
            <v>0</v>
          </cell>
          <cell r="FE16">
            <v>0</v>
          </cell>
          <cell r="FF16">
            <v>0</v>
          </cell>
          <cell r="FG16">
            <v>0</v>
          </cell>
          <cell r="FH16">
            <v>0</v>
          </cell>
          <cell r="FJ16">
            <v>0</v>
          </cell>
          <cell r="FK16">
            <v>0</v>
          </cell>
          <cell r="FL16">
            <v>0</v>
          </cell>
          <cell r="FM16">
            <v>0</v>
          </cell>
          <cell r="FN16">
            <v>0</v>
          </cell>
          <cell r="FP16">
            <v>0</v>
          </cell>
          <cell r="FQ16">
            <v>0</v>
          </cell>
          <cell r="FR16">
            <v>0</v>
          </cell>
          <cell r="FS16">
            <v>0</v>
          </cell>
          <cell r="FT16">
            <v>0</v>
          </cell>
          <cell r="FU16">
            <v>0</v>
          </cell>
          <cell r="FV16">
            <v>0</v>
          </cell>
          <cell r="FW16">
            <v>0</v>
          </cell>
          <cell r="FX16">
            <v>0</v>
          </cell>
          <cell r="FY16">
            <v>0</v>
          </cell>
          <cell r="GA16">
            <v>0</v>
          </cell>
          <cell r="GB16">
            <v>0</v>
          </cell>
          <cell r="GC16">
            <v>0</v>
          </cell>
          <cell r="GD16">
            <v>0</v>
          </cell>
        </row>
        <row r="17">
          <cell r="EV17">
            <v>0</v>
          </cell>
          <cell r="EW17">
            <v>0</v>
          </cell>
          <cell r="EX17">
            <v>0</v>
          </cell>
          <cell r="EY17">
            <v>0</v>
          </cell>
          <cell r="EZ17">
            <v>0</v>
          </cell>
          <cell r="FA17">
            <v>0</v>
          </cell>
          <cell r="FB17">
            <v>0</v>
          </cell>
          <cell r="FC17">
            <v>0</v>
          </cell>
          <cell r="FD17">
            <v>0</v>
          </cell>
          <cell r="FE17">
            <v>0</v>
          </cell>
          <cell r="FF17">
            <v>0</v>
          </cell>
          <cell r="FG17">
            <v>0</v>
          </cell>
          <cell r="FH17">
            <v>0</v>
          </cell>
          <cell r="FJ17">
            <v>0</v>
          </cell>
          <cell r="FK17">
            <v>0</v>
          </cell>
          <cell r="FL17">
            <v>0</v>
          </cell>
          <cell r="FM17">
            <v>0</v>
          </cell>
          <cell r="FN17">
            <v>0</v>
          </cell>
          <cell r="FP17">
            <v>0</v>
          </cell>
          <cell r="FQ17">
            <v>0</v>
          </cell>
          <cell r="FR17">
            <v>0</v>
          </cell>
          <cell r="FS17">
            <v>0</v>
          </cell>
          <cell r="FT17">
            <v>0</v>
          </cell>
          <cell r="FU17">
            <v>0</v>
          </cell>
          <cell r="FV17">
            <v>0</v>
          </cell>
          <cell r="FW17">
            <v>0</v>
          </cell>
          <cell r="FX17">
            <v>0</v>
          </cell>
          <cell r="FY17">
            <v>0</v>
          </cell>
          <cell r="GA17">
            <v>0</v>
          </cell>
          <cell r="GB17">
            <v>0</v>
          </cell>
          <cell r="GC17">
            <v>0</v>
          </cell>
          <cell r="GD17">
            <v>0</v>
          </cell>
        </row>
        <row r="18">
          <cell r="EV18">
            <v>0</v>
          </cell>
          <cell r="EW18">
            <v>0</v>
          </cell>
          <cell r="EX18">
            <v>5850000</v>
          </cell>
          <cell r="EY18">
            <v>8300000</v>
          </cell>
          <cell r="EZ18">
            <v>10890000</v>
          </cell>
          <cell r="FA18">
            <v>10980000</v>
          </cell>
          <cell r="FB18">
            <v>10985000</v>
          </cell>
          <cell r="FC18">
            <v>10840000</v>
          </cell>
          <cell r="FD18">
            <v>10920000</v>
          </cell>
          <cell r="FE18">
            <v>10890000</v>
          </cell>
          <cell r="FF18">
            <v>10950000</v>
          </cell>
          <cell r="FG18">
            <v>10875000</v>
          </cell>
          <cell r="FH18">
            <v>101480000</v>
          </cell>
          <cell r="FJ18">
            <v>5850000</v>
          </cell>
          <cell r="FK18">
            <v>30170000</v>
          </cell>
          <cell r="FL18">
            <v>32745000</v>
          </cell>
          <cell r="FM18">
            <v>32715000</v>
          </cell>
          <cell r="FN18">
            <v>101480000</v>
          </cell>
          <cell r="FP18">
            <v>10850000</v>
          </cell>
          <cell r="FQ18">
            <v>10800000</v>
          </cell>
          <cell r="FR18">
            <v>10890000</v>
          </cell>
          <cell r="FS18">
            <v>10980000</v>
          </cell>
          <cell r="FT18">
            <v>10985000</v>
          </cell>
          <cell r="FU18">
            <v>10840000</v>
          </cell>
          <cell r="FV18">
            <v>32540000</v>
          </cell>
          <cell r="FW18">
            <v>32805000</v>
          </cell>
          <cell r="FX18">
            <v>65345000</v>
          </cell>
          <cell r="FY18">
            <v>166825000</v>
          </cell>
          <cell r="GA18">
            <v>36020000</v>
          </cell>
          <cell r="GB18">
            <v>65460000</v>
          </cell>
          <cell r="GC18">
            <v>0</v>
          </cell>
          <cell r="GD18">
            <v>101480000</v>
          </cell>
        </row>
        <row r="19">
          <cell r="EV19" t="e">
            <v>#DIV/0!</v>
          </cell>
          <cell r="EW19" t="e">
            <v>#DIV/0!</v>
          </cell>
          <cell r="EX19">
            <v>123.54176082051282</v>
          </cell>
          <cell r="EY19">
            <v>125.42072992771082</v>
          </cell>
          <cell r="EZ19">
            <v>125.98384855096421</v>
          </cell>
          <cell r="FA19">
            <v>125.69471248087432</v>
          </cell>
          <cell r="FB19">
            <v>125.67878828220302</v>
          </cell>
          <cell r="FC19">
            <v>126.14655427306272</v>
          </cell>
          <cell r="FD19">
            <v>125.8869403076923</v>
          </cell>
          <cell r="FE19">
            <v>125.98384855096418</v>
          </cell>
          <cell r="FF19">
            <v>125.79056306849317</v>
          </cell>
          <cell r="FG19">
            <v>126.0325031724138</v>
          </cell>
          <cell r="FH19">
            <v>149.67144812770991</v>
          </cell>
          <cell r="FJ19">
            <v>123.54176082051282</v>
          </cell>
          <cell r="FK19">
            <v>125.7237027563805</v>
          </cell>
          <cell r="FL19">
            <v>125.90305468804399</v>
          </cell>
          <cell r="FM19">
            <v>125.93532777991746</v>
          </cell>
          <cell r="FN19">
            <v>125.72401642727633</v>
          </cell>
          <cell r="FP19">
            <v>126.11389316129032</v>
          </cell>
          <cell r="FQ19">
            <v>126.27780355555555</v>
          </cell>
          <cell r="FR19">
            <v>125.98384855096421</v>
          </cell>
          <cell r="FS19">
            <v>125.69471248087432</v>
          </cell>
          <cell r="FT19">
            <v>125.67878828220302</v>
          </cell>
          <cell r="FU19">
            <v>126.14655427306272</v>
          </cell>
          <cell r="FV19">
            <v>126.12477350706823</v>
          </cell>
          <cell r="FW19">
            <v>125.83868558573387</v>
          </cell>
          <cell r="FX19">
            <v>125.98114944617032</v>
          </cell>
          <cell r="FY19">
            <v>125.82473488745693</v>
          </cell>
          <cell r="GA19">
            <v>125.36933406329818</v>
          </cell>
          <cell r="GB19">
            <v>125.91918383868011</v>
          </cell>
          <cell r="GC19" t="e">
            <v>#DIV/0!</v>
          </cell>
          <cell r="GD19">
            <v>125.72401642727633</v>
          </cell>
        </row>
        <row r="20">
          <cell r="EV20" t="e">
            <v>#DIV/0!</v>
          </cell>
          <cell r="EW20" t="e">
            <v>#DIV/0!</v>
          </cell>
          <cell r="EX20">
            <v>62.616456315662219</v>
          </cell>
          <cell r="EY20">
            <v>61.787944445731064</v>
          </cell>
          <cell r="EZ20">
            <v>61.536911885269596</v>
          </cell>
          <cell r="FA20">
            <v>61.199994255662816</v>
          </cell>
          <cell r="FB20">
            <v>61.097330428789228</v>
          </cell>
          <cell r="FC20">
            <v>61.052821334827435</v>
          </cell>
          <cell r="FD20">
            <v>61.089025850640276</v>
          </cell>
          <cell r="FE20">
            <v>61.078237894825492</v>
          </cell>
          <cell r="FF20">
            <v>61.091673325915188</v>
          </cell>
          <cell r="FG20">
            <v>61.06897408145538</v>
          </cell>
          <cell r="FH20">
            <v>61.288322455183049</v>
          </cell>
          <cell r="FJ20">
            <v>62.616456315662219</v>
          </cell>
          <cell r="FK20">
            <v>61.483355858711676</v>
          </cell>
          <cell r="FL20">
            <v>61.079826548137781</v>
          </cell>
          <cell r="FM20">
            <v>61.079655409727877</v>
          </cell>
          <cell r="FN20">
            <v>61.288322455183035</v>
          </cell>
          <cell r="FP20">
            <v>70.288707133430563</v>
          </cell>
          <cell r="FQ20">
            <v>70.327996460305172</v>
          </cell>
          <cell r="FR20">
            <v>70.278408358378854</v>
          </cell>
          <cell r="FS20">
            <v>70.210538748376834</v>
          </cell>
          <cell r="FT20">
            <v>70.190716781087815</v>
          </cell>
          <cell r="FU20">
            <v>70.277913585749943</v>
          </cell>
          <cell r="FV20">
            <v>70.298300589789903</v>
          </cell>
          <cell r="FW20">
            <v>70.22616438247087</v>
          </cell>
          <cell r="FX20">
            <v>70.262086215605166</v>
          </cell>
          <cell r="FY20">
            <v>70.348059262764565</v>
          </cell>
          <cell r="GA20">
            <v>61.667382445973232</v>
          </cell>
          <cell r="GB20">
            <v>61.079741018148781</v>
          </cell>
          <cell r="GC20" t="e">
            <v>#DIV/0!</v>
          </cell>
          <cell r="GD20">
            <v>61.288322455183035</v>
          </cell>
        </row>
        <row r="21">
          <cell r="EV21">
            <v>0</v>
          </cell>
          <cell r="EW21">
            <v>0</v>
          </cell>
          <cell r="EX21">
            <v>3.0290598290598292E-3</v>
          </cell>
          <cell r="EY21">
            <v>3.019277108433735E-3</v>
          </cell>
          <cell r="EZ21">
            <v>3.0163452708907254E-3</v>
          </cell>
          <cell r="FA21">
            <v>3.0178506375227688E-3</v>
          </cell>
          <cell r="FB21">
            <v>3.0179335457441968E-3</v>
          </cell>
          <cell r="FC21">
            <v>3.0154981549815499E-3</v>
          </cell>
          <cell r="FD21">
            <v>3.0168498168498168E-3</v>
          </cell>
          <cell r="FE21">
            <v>3.0163452708907254E-3</v>
          </cell>
          <cell r="FF21">
            <v>3.0173515981735161E-3</v>
          </cell>
          <cell r="FG21">
            <v>3.0160919540229885E-3</v>
          </cell>
          <cell r="FH21">
            <v>0</v>
          </cell>
          <cell r="FJ21">
            <v>0</v>
          </cell>
          <cell r="FK21">
            <v>0</v>
          </cell>
          <cell r="FL21">
            <v>0</v>
          </cell>
          <cell r="FM21">
            <v>0</v>
          </cell>
          <cell r="FN21">
            <v>0</v>
          </cell>
          <cell r="FP21">
            <v>3.0156682027649771E-3</v>
          </cell>
          <cell r="FQ21">
            <v>3.0148148148148148E-3</v>
          </cell>
          <cell r="FR21">
            <v>3.0163452708907254E-3</v>
          </cell>
          <cell r="FS21">
            <v>3.0178506375227688E-3</v>
          </cell>
          <cell r="FT21">
            <v>3.0179335457441968E-3</v>
          </cell>
          <cell r="FU21">
            <v>3.0154981549815499E-3</v>
          </cell>
          <cell r="FV21">
            <v>0</v>
          </cell>
          <cell r="FW21">
            <v>0</v>
          </cell>
          <cell r="FX21">
            <v>0</v>
          </cell>
          <cell r="FY21">
            <v>0</v>
          </cell>
          <cell r="GA21">
            <v>0</v>
          </cell>
          <cell r="GB21">
            <v>0</v>
          </cell>
          <cell r="GC21">
            <v>0</v>
          </cell>
          <cell r="GD21">
            <v>0</v>
          </cell>
        </row>
        <row r="23">
          <cell r="EV23">
            <v>0</v>
          </cell>
          <cell r="EW23">
            <v>0</v>
          </cell>
          <cell r="EX23">
            <v>17720</v>
          </cell>
          <cell r="EY23">
            <v>25060</v>
          </cell>
          <cell r="EZ23">
            <v>32848</v>
          </cell>
          <cell r="FA23">
            <v>33136</v>
          </cell>
          <cell r="FB23">
            <v>33152</v>
          </cell>
          <cell r="FC23">
            <v>32688</v>
          </cell>
          <cell r="FD23">
            <v>32944</v>
          </cell>
          <cell r="FE23">
            <v>32848</v>
          </cell>
          <cell r="FF23">
            <v>33040</v>
          </cell>
          <cell r="FG23">
            <v>32800</v>
          </cell>
          <cell r="FH23">
            <v>306236</v>
          </cell>
          <cell r="FJ23">
            <v>17720</v>
          </cell>
          <cell r="FK23">
            <v>91044</v>
          </cell>
          <cell r="FL23">
            <v>98784</v>
          </cell>
          <cell r="FM23">
            <v>98688</v>
          </cell>
          <cell r="FN23">
            <v>306236</v>
          </cell>
          <cell r="FP23">
            <v>32720</v>
          </cell>
          <cell r="FQ23">
            <v>32560</v>
          </cell>
          <cell r="FR23">
            <v>32848</v>
          </cell>
          <cell r="FS23">
            <v>33136</v>
          </cell>
          <cell r="FT23">
            <v>33152</v>
          </cell>
          <cell r="FU23">
            <v>32688</v>
          </cell>
          <cell r="FV23">
            <v>98128</v>
          </cell>
          <cell r="FW23">
            <v>98976</v>
          </cell>
          <cell r="FX23">
            <v>197104</v>
          </cell>
          <cell r="FY23">
            <v>503340</v>
          </cell>
          <cell r="GA23">
            <v>108764</v>
          </cell>
          <cell r="GB23">
            <v>197472</v>
          </cell>
          <cell r="GC23">
            <v>0</v>
          </cell>
          <cell r="GD23">
            <v>306236</v>
          </cell>
        </row>
        <row r="24">
          <cell r="EV24">
            <v>0</v>
          </cell>
          <cell r="EW24">
            <v>0</v>
          </cell>
          <cell r="EX24">
            <v>-1063.2</v>
          </cell>
          <cell r="EY24">
            <v>-1503.6</v>
          </cell>
          <cell r="EZ24">
            <v>-1970.88</v>
          </cell>
          <cell r="FA24">
            <v>-1988.16</v>
          </cell>
          <cell r="FB24">
            <v>-1989.12</v>
          </cell>
          <cell r="FC24">
            <v>-1961.28</v>
          </cell>
          <cell r="FD24">
            <v>-1976.6399999999999</v>
          </cell>
          <cell r="FE24">
            <v>-1970.88</v>
          </cell>
          <cell r="FF24">
            <v>-1982.4</v>
          </cell>
          <cell r="FG24">
            <v>-1968</v>
          </cell>
          <cell r="FH24">
            <v>-18374.16</v>
          </cell>
          <cell r="FJ24">
            <v>-1063.2</v>
          </cell>
          <cell r="FK24">
            <v>-5462.64</v>
          </cell>
          <cell r="FL24">
            <v>-5927.0399999999991</v>
          </cell>
          <cell r="FM24">
            <v>-5921.2800000000007</v>
          </cell>
          <cell r="FN24">
            <v>-18374.16</v>
          </cell>
          <cell r="FP24">
            <v>-1963.2</v>
          </cell>
          <cell r="FQ24">
            <v>-1953.6</v>
          </cell>
          <cell r="FR24">
            <v>-1970.88</v>
          </cell>
          <cell r="FS24">
            <v>-1988.16</v>
          </cell>
          <cell r="FT24">
            <v>-1989.12</v>
          </cell>
          <cell r="FU24">
            <v>-1961.28</v>
          </cell>
          <cell r="FV24">
            <v>-5887.68</v>
          </cell>
          <cell r="FW24">
            <v>-5938.5599999999995</v>
          </cell>
          <cell r="FX24">
            <v>-11826.24</v>
          </cell>
          <cell r="FY24">
            <v>-30200.400000000001</v>
          </cell>
          <cell r="GA24">
            <v>-6525.84</v>
          </cell>
          <cell r="GB24">
            <v>-11848.32</v>
          </cell>
          <cell r="GC24">
            <v>0</v>
          </cell>
          <cell r="GD24">
            <v>-18374.16</v>
          </cell>
        </row>
        <row r="25">
          <cell r="EV25">
            <v>0</v>
          </cell>
          <cell r="EW25">
            <v>0</v>
          </cell>
          <cell r="EX25">
            <v>16656.8</v>
          </cell>
          <cell r="EY25">
            <v>23556.400000000001</v>
          </cell>
          <cell r="EZ25">
            <v>30877.119999999999</v>
          </cell>
          <cell r="FA25">
            <v>31147.84</v>
          </cell>
          <cell r="FB25">
            <v>31162.880000000001</v>
          </cell>
          <cell r="FC25">
            <v>30726.720000000001</v>
          </cell>
          <cell r="FD25">
            <v>30967.360000000001</v>
          </cell>
          <cell r="FE25">
            <v>30877.119999999999</v>
          </cell>
          <cell r="FF25">
            <v>31057.599999999999</v>
          </cell>
          <cell r="FG25">
            <v>30832</v>
          </cell>
          <cell r="FH25">
            <v>287861.83999999997</v>
          </cell>
          <cell r="FJ25">
            <v>16656.8</v>
          </cell>
          <cell r="FK25">
            <v>85581.36</v>
          </cell>
          <cell r="FL25">
            <v>92856.960000000006</v>
          </cell>
          <cell r="FM25">
            <v>92766.720000000001</v>
          </cell>
          <cell r="FN25">
            <v>287861.83999999997</v>
          </cell>
          <cell r="FP25">
            <v>30756.799999999999</v>
          </cell>
          <cell r="FQ25">
            <v>30606.400000000001</v>
          </cell>
          <cell r="FR25">
            <v>30877.119999999999</v>
          </cell>
          <cell r="FS25">
            <v>31147.84</v>
          </cell>
          <cell r="FT25">
            <v>31162.880000000001</v>
          </cell>
          <cell r="FU25">
            <v>30726.720000000001</v>
          </cell>
          <cell r="FV25">
            <v>92240.319999999992</v>
          </cell>
          <cell r="FW25">
            <v>93037.440000000002</v>
          </cell>
          <cell r="FX25">
            <v>185277.76</v>
          </cell>
          <cell r="FY25">
            <v>473139.6</v>
          </cell>
          <cell r="GA25">
            <v>102238.15999999999</v>
          </cell>
          <cell r="GB25">
            <v>185623.67999999999</v>
          </cell>
          <cell r="GC25">
            <v>0</v>
          </cell>
          <cell r="GD25">
            <v>287861.83999999997</v>
          </cell>
        </row>
        <row r="26">
          <cell r="EV26">
            <v>0</v>
          </cell>
          <cell r="EW26">
            <v>0</v>
          </cell>
          <cell r="EX26">
            <v>-919.45535999999993</v>
          </cell>
          <cell r="EY26">
            <v>-2579.5555199999994</v>
          </cell>
          <cell r="EZ26">
            <v>-3926.6371839999997</v>
          </cell>
          <cell r="FA26">
            <v>-4728.224064</v>
          </cell>
          <cell r="FB26">
            <v>-4953.4781439999997</v>
          </cell>
          <cell r="FC26">
            <v>-4960.6973439999992</v>
          </cell>
          <cell r="FD26">
            <v>-4941.7228799999993</v>
          </cell>
          <cell r="FE26">
            <v>-4944.4541439999994</v>
          </cell>
          <cell r="FF26">
            <v>-4952.0583679999991</v>
          </cell>
          <cell r="FG26">
            <v>-4951.9982079999991</v>
          </cell>
          <cell r="FH26">
            <v>-41858.281215999996</v>
          </cell>
          <cell r="FJ26">
            <v>-919.45535999999993</v>
          </cell>
          <cell r="FK26">
            <v>-11234.416767999999</v>
          </cell>
          <cell r="FL26">
            <v>-14855.898367999998</v>
          </cell>
          <cell r="FM26">
            <v>-14848.510719999997</v>
          </cell>
          <cell r="FN26">
            <v>-41858.281215999996</v>
          </cell>
          <cell r="FP26">
            <v>-4934.7082239999991</v>
          </cell>
          <cell r="FQ26">
            <v>-4915.6134399999992</v>
          </cell>
          <cell r="FR26">
            <v>-4916.4195839999993</v>
          </cell>
          <cell r="FS26">
            <v>-4948.1840639999991</v>
          </cell>
          <cell r="FT26">
            <v>-4976.0381439999992</v>
          </cell>
          <cell r="FU26">
            <v>-4960.6973439999992</v>
          </cell>
          <cell r="FV26">
            <v>-14766.741247999998</v>
          </cell>
          <cell r="FW26">
            <v>-14884.919551999999</v>
          </cell>
          <cell r="FX26">
            <v>-29651.660799999998</v>
          </cell>
          <cell r="FY26">
            <v>-71509.942015999986</v>
          </cell>
          <cell r="GA26">
            <v>-12153.872127999999</v>
          </cell>
          <cell r="GB26">
            <v>-29704.409087999993</v>
          </cell>
          <cell r="GC26">
            <v>0</v>
          </cell>
          <cell r="GD26">
            <v>-41858.281215999988</v>
          </cell>
        </row>
        <row r="27">
          <cell r="EV27">
            <v>0</v>
          </cell>
          <cell r="EW27">
            <v>0</v>
          </cell>
          <cell r="EX27">
            <v>15737.344639999999</v>
          </cell>
          <cell r="EY27">
            <v>20976.844480000003</v>
          </cell>
          <cell r="EZ27">
            <v>26950.482816</v>
          </cell>
          <cell r="FA27">
            <v>26419.615936000002</v>
          </cell>
          <cell r="FB27">
            <v>26209.401856</v>
          </cell>
          <cell r="FC27">
            <v>25766.022656000001</v>
          </cell>
          <cell r="FD27">
            <v>26025.637119999999</v>
          </cell>
          <cell r="FE27">
            <v>25932.665856</v>
          </cell>
          <cell r="FF27">
            <v>26105.541632</v>
          </cell>
          <cell r="FG27">
            <v>25880.001792000003</v>
          </cell>
          <cell r="FH27">
            <v>246003.55878399996</v>
          </cell>
          <cell r="FJ27">
            <v>15737.344639999999</v>
          </cell>
          <cell r="FK27">
            <v>74346.943232000005</v>
          </cell>
          <cell r="FL27">
            <v>78001.061632000012</v>
          </cell>
          <cell r="FM27">
            <v>77918.20928000001</v>
          </cell>
          <cell r="FN27">
            <v>246003.55878399996</v>
          </cell>
          <cell r="FP27">
            <v>25822.091776000001</v>
          </cell>
          <cell r="FQ27">
            <v>25690.78656</v>
          </cell>
          <cell r="FR27">
            <v>25960.700416</v>
          </cell>
          <cell r="FS27">
            <v>26199.655936000003</v>
          </cell>
          <cell r="FT27">
            <v>26186.841856000003</v>
          </cell>
          <cell r="FU27">
            <v>25766.022656000001</v>
          </cell>
          <cell r="FV27">
            <v>77473.578752000001</v>
          </cell>
          <cell r="FW27">
            <v>78152.520447999996</v>
          </cell>
          <cell r="FX27">
            <v>155626.0992</v>
          </cell>
          <cell r="FY27">
            <v>401629.65798399999</v>
          </cell>
          <cell r="GA27">
            <v>90084.287871999986</v>
          </cell>
          <cell r="GB27">
            <v>155919.27091200001</v>
          </cell>
          <cell r="GC27">
            <v>0</v>
          </cell>
          <cell r="GD27">
            <v>246003.55878399999</v>
          </cell>
        </row>
        <row r="29">
          <cell r="EV29">
            <v>0</v>
          </cell>
          <cell r="EW29">
            <v>0</v>
          </cell>
          <cell r="EX29">
            <v>915298</v>
          </cell>
          <cell r="EY29">
            <v>1318379</v>
          </cell>
          <cell r="EZ29">
            <v>1737543.2</v>
          </cell>
          <cell r="FA29">
            <v>1747882.4</v>
          </cell>
          <cell r="FB29">
            <v>1748456.8</v>
          </cell>
          <cell r="FC29">
            <v>1731799.2</v>
          </cell>
          <cell r="FD29">
            <v>1740989.6</v>
          </cell>
          <cell r="FE29">
            <v>1737543.2</v>
          </cell>
          <cell r="FF29">
            <v>1744436</v>
          </cell>
          <cell r="FG29">
            <v>1735820</v>
          </cell>
          <cell r="FH29">
            <v>16158147.399999999</v>
          </cell>
          <cell r="FJ29">
            <v>915298</v>
          </cell>
          <cell r="FK29">
            <v>4803804.5999999996</v>
          </cell>
          <cell r="FL29">
            <v>5221245.5999999996</v>
          </cell>
          <cell r="FM29">
            <v>5217799.2</v>
          </cell>
          <cell r="FN29">
            <v>16158147.399999999</v>
          </cell>
          <cell r="FP29">
            <v>1732948</v>
          </cell>
          <cell r="FQ29">
            <v>1727204</v>
          </cell>
          <cell r="FR29">
            <v>1737543.2</v>
          </cell>
          <cell r="FS29">
            <v>1747882.4</v>
          </cell>
          <cell r="FT29">
            <v>1748456.8</v>
          </cell>
          <cell r="FU29">
            <v>1731799.2</v>
          </cell>
          <cell r="FV29">
            <v>5197695.2</v>
          </cell>
          <cell r="FW29">
            <v>5228138.4000000004</v>
          </cell>
          <cell r="FX29">
            <v>10425833.600000001</v>
          </cell>
          <cell r="FY29">
            <v>26583981</v>
          </cell>
          <cell r="GA29">
            <v>5719102.5999999996</v>
          </cell>
          <cell r="GB29">
            <v>10439044.800000001</v>
          </cell>
          <cell r="GC29">
            <v>0</v>
          </cell>
          <cell r="GD29">
            <v>16158147.4</v>
          </cell>
        </row>
        <row r="30">
          <cell r="EV30">
            <v>0</v>
          </cell>
          <cell r="EW30">
            <v>0</v>
          </cell>
          <cell r="EX30">
            <v>-54917.88</v>
          </cell>
          <cell r="EY30">
            <v>-79102.740000000005</v>
          </cell>
          <cell r="EZ30">
            <v>-104252.592</v>
          </cell>
          <cell r="FA30">
            <v>-104872.944</v>
          </cell>
          <cell r="FB30">
            <v>-104907.408</v>
          </cell>
          <cell r="FC30">
            <v>-103907.952</v>
          </cell>
          <cell r="FD30">
            <v>-104459.376</v>
          </cell>
          <cell r="FE30">
            <v>-104252.592</v>
          </cell>
          <cell r="FF30">
            <v>-104666.16</v>
          </cell>
          <cell r="FG30">
            <v>-104149.2</v>
          </cell>
          <cell r="FH30">
            <v>-969488.84400000016</v>
          </cell>
          <cell r="FJ30">
            <v>-54917.88</v>
          </cell>
          <cell r="FK30">
            <v>-288228.27600000001</v>
          </cell>
          <cell r="FL30">
            <v>-313274.73599999998</v>
          </cell>
          <cell r="FM30">
            <v>-313067.95199999999</v>
          </cell>
          <cell r="FN30">
            <v>-969488.84400000004</v>
          </cell>
          <cell r="FP30">
            <v>-103976.88</v>
          </cell>
          <cell r="FQ30">
            <v>-103632.24</v>
          </cell>
          <cell r="FR30">
            <v>-104252.592</v>
          </cell>
          <cell r="FS30">
            <v>-104872.944</v>
          </cell>
          <cell r="FT30">
            <v>-104907.408</v>
          </cell>
          <cell r="FU30">
            <v>-103907.952</v>
          </cell>
          <cell r="FV30">
            <v>-311861.712</v>
          </cell>
          <cell r="FW30">
            <v>-313688.304</v>
          </cell>
          <cell r="FX30">
            <v>-625550.01600000006</v>
          </cell>
          <cell r="FY30">
            <v>-1595038.86</v>
          </cell>
          <cell r="GA30">
            <v>-343146.15600000002</v>
          </cell>
          <cell r="GB30">
            <v>-626342.68799999997</v>
          </cell>
          <cell r="GC30">
            <v>0</v>
          </cell>
          <cell r="GD30">
            <v>-969488.84400000004</v>
          </cell>
        </row>
        <row r="31">
          <cell r="EV31">
            <v>0</v>
          </cell>
          <cell r="EW31">
            <v>0</v>
          </cell>
          <cell r="EX31">
            <v>0</v>
          </cell>
          <cell r="EY31">
            <v>0</v>
          </cell>
          <cell r="EZ31">
            <v>0</v>
          </cell>
          <cell r="FA31">
            <v>0</v>
          </cell>
          <cell r="FB31">
            <v>0</v>
          </cell>
          <cell r="FC31">
            <v>0</v>
          </cell>
          <cell r="FD31">
            <v>0</v>
          </cell>
          <cell r="FE31">
            <v>0</v>
          </cell>
          <cell r="FF31">
            <v>0</v>
          </cell>
          <cell r="FG31">
            <v>0</v>
          </cell>
          <cell r="FH31">
            <v>0</v>
          </cell>
          <cell r="FJ31">
            <v>0</v>
          </cell>
          <cell r="FK31">
            <v>0</v>
          </cell>
          <cell r="FL31">
            <v>0</v>
          </cell>
          <cell r="FM31">
            <v>0</v>
          </cell>
          <cell r="FN31">
            <v>0</v>
          </cell>
          <cell r="FP31">
            <v>0</v>
          </cell>
          <cell r="FQ31">
            <v>0</v>
          </cell>
          <cell r="FR31">
            <v>0</v>
          </cell>
          <cell r="FS31">
            <v>0</v>
          </cell>
          <cell r="FT31">
            <v>0</v>
          </cell>
          <cell r="FU31">
            <v>0</v>
          </cell>
          <cell r="FV31">
            <v>0</v>
          </cell>
          <cell r="FW31">
            <v>0</v>
          </cell>
          <cell r="FX31">
            <v>0</v>
          </cell>
          <cell r="FY31">
            <v>0</v>
          </cell>
          <cell r="GA31">
            <v>0</v>
          </cell>
          <cell r="GB31">
            <v>0</v>
          </cell>
          <cell r="GC31">
            <v>0</v>
          </cell>
          <cell r="GD31">
            <v>0</v>
          </cell>
        </row>
        <row r="32">
          <cell r="EV32">
            <v>0</v>
          </cell>
          <cell r="EW32">
            <v>0</v>
          </cell>
          <cell r="EX32">
            <v>860380.12</v>
          </cell>
          <cell r="EY32">
            <v>1239276.26</v>
          </cell>
          <cell r="EZ32">
            <v>1633290.608</v>
          </cell>
          <cell r="FA32">
            <v>1643009.456</v>
          </cell>
          <cell r="FB32">
            <v>1643549.392</v>
          </cell>
          <cell r="FC32">
            <v>1627891.2479999999</v>
          </cell>
          <cell r="FD32">
            <v>1636530.2239999999</v>
          </cell>
          <cell r="FE32">
            <v>1633290.608</v>
          </cell>
          <cell r="FF32">
            <v>1639769.84</v>
          </cell>
          <cell r="FG32">
            <v>1631670.8</v>
          </cell>
          <cell r="FH32">
            <v>15188658.556000002</v>
          </cell>
          <cell r="FJ32">
            <v>860380.12</v>
          </cell>
          <cell r="FK32">
            <v>4515576.324</v>
          </cell>
          <cell r="FL32">
            <v>4907970.8640000001</v>
          </cell>
          <cell r="FM32">
            <v>4904731.2479999997</v>
          </cell>
          <cell r="FN32">
            <v>15188658.556</v>
          </cell>
          <cell r="FP32">
            <v>1628971.1199999999</v>
          </cell>
          <cell r="FQ32">
            <v>1623571.76</v>
          </cell>
          <cell r="FR32">
            <v>1633290.608</v>
          </cell>
          <cell r="FS32">
            <v>1643009.456</v>
          </cell>
          <cell r="FT32">
            <v>1643549.392</v>
          </cell>
          <cell r="FU32">
            <v>1627891.2479999999</v>
          </cell>
          <cell r="FV32">
            <v>4885833.4879999999</v>
          </cell>
          <cell r="FW32">
            <v>4914450.0959999999</v>
          </cell>
          <cell r="FX32">
            <v>9800283.5839999989</v>
          </cell>
          <cell r="FY32">
            <v>24988942.140000001</v>
          </cell>
          <cell r="GA32">
            <v>5375956.4440000001</v>
          </cell>
          <cell r="GB32">
            <v>9812702.1119999997</v>
          </cell>
          <cell r="GC32">
            <v>0</v>
          </cell>
          <cell r="GD32">
            <v>15188658.556</v>
          </cell>
        </row>
        <row r="33">
          <cell r="EV33">
            <v>0</v>
          </cell>
          <cell r="EW33">
            <v>0</v>
          </cell>
          <cell r="EX33">
            <v>-47492.982623999997</v>
          </cell>
          <cell r="EY33">
            <v>-134485.242768</v>
          </cell>
          <cell r="EZ33">
            <v>-206671.48530559998</v>
          </cell>
          <cell r="FA33">
            <v>-249618.10829759997</v>
          </cell>
          <cell r="FB33">
            <v>-261378.34376959997</v>
          </cell>
          <cell r="FC33">
            <v>-262057.35464959996</v>
          </cell>
          <cell r="FD33">
            <v>-261376.17139199996</v>
          </cell>
          <cell r="FE33">
            <v>-261474.22376959998</v>
          </cell>
          <cell r="FF33">
            <v>-261747.21541119996</v>
          </cell>
          <cell r="FG33">
            <v>-261745.05566719995</v>
          </cell>
          <cell r="FH33">
            <v>-2208046.1836544001</v>
          </cell>
          <cell r="FJ33">
            <v>-47492.982623999997</v>
          </cell>
          <cell r="FK33">
            <v>-590774.83637119993</v>
          </cell>
          <cell r="FL33">
            <v>-784811.86981119984</v>
          </cell>
          <cell r="FM33">
            <v>-784966.49484799989</v>
          </cell>
          <cell r="FN33">
            <v>-2208046.1836543996</v>
          </cell>
          <cell r="FP33">
            <v>-261124.34524159998</v>
          </cell>
          <cell r="FQ33">
            <v>-260438.84249599997</v>
          </cell>
          <cell r="FR33">
            <v>-260467.78306559997</v>
          </cell>
          <cell r="FS33">
            <v>-261608.12789759997</v>
          </cell>
          <cell r="FT33">
            <v>-262608.08936959994</v>
          </cell>
          <cell r="FU33">
            <v>-262057.35464959996</v>
          </cell>
          <cell r="FV33">
            <v>-782030.97080319992</v>
          </cell>
          <cell r="FW33">
            <v>-786273.57191679988</v>
          </cell>
          <cell r="FX33">
            <v>-1568304.5427199998</v>
          </cell>
          <cell r="FY33">
            <v>-3776350.7263743994</v>
          </cell>
          <cell r="GA33">
            <v>-638267.81899519998</v>
          </cell>
          <cell r="GB33">
            <v>-1569778.3646591997</v>
          </cell>
          <cell r="GC33">
            <v>0</v>
          </cell>
          <cell r="GD33">
            <v>-2208046.1836543996</v>
          </cell>
        </row>
        <row r="34">
          <cell r="EV34">
            <v>0</v>
          </cell>
          <cell r="EW34">
            <v>0</v>
          </cell>
          <cell r="EX34">
            <v>0</v>
          </cell>
          <cell r="EY34">
            <v>0</v>
          </cell>
          <cell r="EZ34">
            <v>0</v>
          </cell>
          <cell r="FA34">
            <v>0</v>
          </cell>
          <cell r="FB34">
            <v>0</v>
          </cell>
          <cell r="FC34">
            <v>0</v>
          </cell>
          <cell r="FD34">
            <v>0</v>
          </cell>
          <cell r="FE34">
            <v>0</v>
          </cell>
          <cell r="FF34">
            <v>0</v>
          </cell>
          <cell r="FG34">
            <v>0</v>
          </cell>
          <cell r="FH34">
            <v>0</v>
          </cell>
          <cell r="FJ34">
            <v>0</v>
          </cell>
          <cell r="FK34">
            <v>0</v>
          </cell>
          <cell r="FL34">
            <v>0</v>
          </cell>
          <cell r="FM34">
            <v>0</v>
          </cell>
          <cell r="FN34">
            <v>0</v>
          </cell>
          <cell r="FP34">
            <v>0</v>
          </cell>
          <cell r="FQ34">
            <v>0</v>
          </cell>
          <cell r="FR34">
            <v>0</v>
          </cell>
          <cell r="FS34">
            <v>0</v>
          </cell>
          <cell r="FT34">
            <v>0</v>
          </cell>
          <cell r="FU34">
            <v>0</v>
          </cell>
          <cell r="FV34">
            <v>0</v>
          </cell>
          <cell r="FW34">
            <v>0</v>
          </cell>
          <cell r="FX34">
            <v>0</v>
          </cell>
          <cell r="FY34">
            <v>0</v>
          </cell>
          <cell r="GA34">
            <v>0</v>
          </cell>
          <cell r="GB34">
            <v>0</v>
          </cell>
          <cell r="GC34">
            <v>0</v>
          </cell>
          <cell r="GD34">
            <v>0</v>
          </cell>
        </row>
        <row r="35">
          <cell r="EV35">
            <v>0</v>
          </cell>
          <cell r="EW35">
            <v>0</v>
          </cell>
          <cell r="EX35">
            <v>0</v>
          </cell>
          <cell r="EY35">
            <v>0</v>
          </cell>
          <cell r="EZ35">
            <v>0</v>
          </cell>
          <cell r="FA35">
            <v>0</v>
          </cell>
          <cell r="FB35">
            <v>0</v>
          </cell>
          <cell r="FC35">
            <v>0</v>
          </cell>
          <cell r="FD35">
            <v>0</v>
          </cell>
          <cell r="FE35">
            <v>0</v>
          </cell>
          <cell r="FF35">
            <v>0</v>
          </cell>
          <cell r="FG35">
            <v>0</v>
          </cell>
          <cell r="FH35">
            <v>0</v>
          </cell>
          <cell r="FJ35">
            <v>0</v>
          </cell>
          <cell r="FK35">
            <v>0</v>
          </cell>
          <cell r="FL35">
            <v>0</v>
          </cell>
          <cell r="FM35">
            <v>0</v>
          </cell>
          <cell r="FN35">
            <v>0</v>
          </cell>
          <cell r="FP35">
            <v>0</v>
          </cell>
          <cell r="FQ35">
            <v>0</v>
          </cell>
          <cell r="FR35">
            <v>0</v>
          </cell>
          <cell r="FS35">
            <v>0</v>
          </cell>
          <cell r="FT35">
            <v>0</v>
          </cell>
          <cell r="FU35">
            <v>0</v>
          </cell>
          <cell r="FV35">
            <v>0</v>
          </cell>
          <cell r="FW35">
            <v>0</v>
          </cell>
          <cell r="FX35">
            <v>0</v>
          </cell>
          <cell r="FY35">
            <v>0</v>
          </cell>
          <cell r="GA35">
            <v>0</v>
          </cell>
          <cell r="GB35">
            <v>0</v>
          </cell>
          <cell r="GC35">
            <v>0</v>
          </cell>
          <cell r="GD35">
            <v>0</v>
          </cell>
        </row>
        <row r="36">
          <cell r="EV36">
            <v>0</v>
          </cell>
          <cell r="EW36">
            <v>0</v>
          </cell>
          <cell r="EX36">
            <v>-90167.836575999987</v>
          </cell>
          <cell r="EY36">
            <v>-63798.958832000004</v>
          </cell>
          <cell r="EZ36">
            <v>-54655.011974399989</v>
          </cell>
          <cell r="FA36">
            <v>-13263.404662399998</v>
          </cell>
          <cell r="FB36">
            <v>-1589.5589503999945</v>
          </cell>
          <cell r="FC36">
            <v>1594.7549695999987</v>
          </cell>
          <cell r="FD36">
            <v>-468.66444799999954</v>
          </cell>
          <cell r="FE36">
            <v>147.72648959999788</v>
          </cell>
          <cell r="FF36">
            <v>-615.95898879999913</v>
          </cell>
          <cell r="FG36">
            <v>677.7276671999989</v>
          </cell>
          <cell r="FH36">
            <v>-222139.18530559997</v>
          </cell>
          <cell r="FJ36">
            <v>-90167.836575999987</v>
          </cell>
          <cell r="FK36">
            <v>-131717.37546879999</v>
          </cell>
          <cell r="FL36">
            <v>-463.46842879999531</v>
          </cell>
          <cell r="FM36">
            <v>209.49516799999765</v>
          </cell>
          <cell r="FN36">
            <v>-222139.1853056</v>
          </cell>
          <cell r="FP36">
            <v>488.96604160000243</v>
          </cell>
          <cell r="FQ36">
            <v>667.36089600000014</v>
          </cell>
          <cell r="FR36">
            <v>-858.71421440000086</v>
          </cell>
          <cell r="FS36">
            <v>-1273.3850623999988</v>
          </cell>
          <cell r="FT36">
            <v>-359.81335039999976</v>
          </cell>
          <cell r="FU36">
            <v>1594.7549695999987</v>
          </cell>
          <cell r="FV36">
            <v>297.61272320000171</v>
          </cell>
          <cell r="FW36">
            <v>-38.44344319999982</v>
          </cell>
          <cell r="FX36">
            <v>259.16928000000189</v>
          </cell>
          <cell r="FY36">
            <v>-221880.01602559999</v>
          </cell>
          <cell r="GA36">
            <v>-221885.21204479999</v>
          </cell>
          <cell r="GB36">
            <v>-253.97326079999766</v>
          </cell>
          <cell r="GC36">
            <v>0</v>
          </cell>
          <cell r="GD36">
            <v>-222139.1853056</v>
          </cell>
        </row>
        <row r="37">
          <cell r="EV37">
            <v>0</v>
          </cell>
          <cell r="EW37">
            <v>0</v>
          </cell>
          <cell r="EX37">
            <v>722719.30079999997</v>
          </cell>
          <cell r="EY37">
            <v>1040992.0583999999</v>
          </cell>
          <cell r="EZ37">
            <v>1371964.1107200002</v>
          </cell>
          <cell r="FA37">
            <v>1380127.94304</v>
          </cell>
          <cell r="FB37">
            <v>1380581.4892800001</v>
          </cell>
          <cell r="FC37">
            <v>1367428.6483199999</v>
          </cell>
          <cell r="FD37">
            <v>1374685.3881599999</v>
          </cell>
          <cell r="FE37">
            <v>1371964.11072</v>
          </cell>
          <cell r="FF37">
            <v>1377406.6656000002</v>
          </cell>
          <cell r="FG37">
            <v>1370603.4720000001</v>
          </cell>
          <cell r="FH37">
            <v>12758473.187040003</v>
          </cell>
          <cell r="FJ37">
            <v>722719.30079999997</v>
          </cell>
          <cell r="FK37">
            <v>3793084.11216</v>
          </cell>
          <cell r="FL37">
            <v>4122695.5257600006</v>
          </cell>
          <cell r="FM37">
            <v>4119974.2483199998</v>
          </cell>
          <cell r="FN37">
            <v>12758473.187040001</v>
          </cell>
          <cell r="FP37">
            <v>1368335.7408</v>
          </cell>
          <cell r="FQ37">
            <v>1363800.2784</v>
          </cell>
          <cell r="FR37">
            <v>1371964.1107200002</v>
          </cell>
          <cell r="FS37">
            <v>1380127.94304</v>
          </cell>
          <cell r="FT37">
            <v>1380581.4892800001</v>
          </cell>
          <cell r="FU37">
            <v>1367428.6483199999</v>
          </cell>
          <cell r="FV37">
            <v>4104100.1299200002</v>
          </cell>
          <cell r="FW37">
            <v>4128138.0806399998</v>
          </cell>
          <cell r="FX37">
            <v>8232238.2105599996</v>
          </cell>
          <cell r="FY37">
            <v>20990711.397600003</v>
          </cell>
          <cell r="GA37">
            <v>4515803.4129600003</v>
          </cell>
          <cell r="GB37">
            <v>8242669.7740799999</v>
          </cell>
          <cell r="GC37">
            <v>0</v>
          </cell>
          <cell r="GD37">
            <v>12758473.187040001</v>
          </cell>
        </row>
        <row r="39">
          <cell r="EV39">
            <v>0</v>
          </cell>
          <cell r="EW39">
            <v>0</v>
          </cell>
          <cell r="EX39">
            <v>-202932.97159999999</v>
          </cell>
          <cell r="EY39">
            <v>-298372.42180000001</v>
          </cell>
          <cell r="EZ39">
            <v>-395588.26143999997</v>
          </cell>
          <cell r="FA39">
            <v>-396730.22607999999</v>
          </cell>
          <cell r="FB39">
            <v>-396793.66856000002</v>
          </cell>
          <cell r="FC39">
            <v>-394953.83663999999</v>
          </cell>
          <cell r="FD39">
            <v>-395968.91632000002</v>
          </cell>
          <cell r="FE39">
            <v>-395588.26143999997</v>
          </cell>
          <cell r="FF39">
            <v>-396349.57120000001</v>
          </cell>
          <cell r="FG39">
            <v>-395397.93400000001</v>
          </cell>
          <cell r="FH39">
            <v>-3668676.0690799998</v>
          </cell>
          <cell r="FJ39">
            <v>-202932.97159999999</v>
          </cell>
          <cell r="FK39">
            <v>-1090690.9093199999</v>
          </cell>
          <cell r="FL39">
            <v>-1187716.4215200001</v>
          </cell>
          <cell r="FM39">
            <v>-1187335.76664</v>
          </cell>
          <cell r="FN39">
            <v>-3668676.0690799998</v>
          </cell>
          <cell r="FP39">
            <v>-395080.72159999999</v>
          </cell>
          <cell r="FQ39">
            <v>-394446.29680000001</v>
          </cell>
          <cell r="FR39">
            <v>-395588.26143999997</v>
          </cell>
          <cell r="FS39">
            <v>-396730.22607999999</v>
          </cell>
          <cell r="FT39">
            <v>-396793.66856000002</v>
          </cell>
          <cell r="FU39">
            <v>-394953.83663999999</v>
          </cell>
          <cell r="FV39">
            <v>-1185115.27984</v>
          </cell>
          <cell r="FW39">
            <v>-1188477.7312799999</v>
          </cell>
          <cell r="FX39">
            <v>-2373593.0111199999</v>
          </cell>
          <cell r="FY39">
            <v>-6042269.0801999997</v>
          </cell>
          <cell r="GA39">
            <v>-1293623.8809199999</v>
          </cell>
          <cell r="GB39">
            <v>-2375052.1881599999</v>
          </cell>
          <cell r="GC39">
            <v>0</v>
          </cell>
          <cell r="GD39">
            <v>-3668676.0690799998</v>
          </cell>
        </row>
        <row r="40">
          <cell r="EV40">
            <v>0</v>
          </cell>
          <cell r="EW40">
            <v>0</v>
          </cell>
          <cell r="EX40">
            <v>11201.900032319998</v>
          </cell>
          <cell r="EY40">
            <v>32055.409902239993</v>
          </cell>
          <cell r="EZ40">
            <v>49784.211721407992</v>
          </cell>
          <cell r="FA40">
            <v>60329.708527967996</v>
          </cell>
          <cell r="FB40">
            <v>63137.272500927989</v>
          </cell>
          <cell r="FC40">
            <v>63379.997571327985</v>
          </cell>
          <cell r="FD40">
            <v>63299.958538559986</v>
          </cell>
          <cell r="FE40">
            <v>63311.479692927984</v>
          </cell>
          <cell r="FF40">
            <v>63343.556210815987</v>
          </cell>
          <cell r="FG40">
            <v>63343.302440895983</v>
          </cell>
          <cell r="FH40">
            <v>533186.79713939177</v>
          </cell>
          <cell r="FJ40">
            <v>11201.900032319998</v>
          </cell>
          <cell r="FK40">
            <v>142169.33015161598</v>
          </cell>
          <cell r="FL40">
            <v>189817.22861081598</v>
          </cell>
          <cell r="FM40">
            <v>189998.33834463995</v>
          </cell>
          <cell r="FN40">
            <v>533186.79713939189</v>
          </cell>
          <cell r="FP40">
            <v>63270.368965887981</v>
          </cell>
          <cell r="FQ40">
            <v>63189.822393279981</v>
          </cell>
          <cell r="FR40">
            <v>63193.222910207987</v>
          </cell>
          <cell r="FS40">
            <v>63327.213427967981</v>
          </cell>
          <cell r="FT40">
            <v>63444.708900927981</v>
          </cell>
          <cell r="FU40">
            <v>63379.997571327985</v>
          </cell>
          <cell r="FV40">
            <v>189653.41426937596</v>
          </cell>
          <cell r="FW40">
            <v>190151.91990022396</v>
          </cell>
          <cell r="FX40">
            <v>379805.33416959993</v>
          </cell>
          <cell r="FY40">
            <v>912992.13130899181</v>
          </cell>
          <cell r="GA40">
            <v>153371.23018393599</v>
          </cell>
          <cell r="GB40">
            <v>379815.56695545593</v>
          </cell>
          <cell r="GC40">
            <v>0</v>
          </cell>
          <cell r="GD40">
            <v>533186.79713939189</v>
          </cell>
        </row>
        <row r="41">
          <cell r="EV41">
            <v>0</v>
          </cell>
          <cell r="EW41">
            <v>0</v>
          </cell>
          <cell r="EX41">
            <v>-3360.5700096959999</v>
          </cell>
          <cell r="EY41">
            <v>-9616.6229706719987</v>
          </cell>
          <cell r="EZ41">
            <v>-14935.263516422399</v>
          </cell>
          <cell r="FA41">
            <v>-18098.912558390402</v>
          </cell>
          <cell r="FB41">
            <v>-18941.1817502784</v>
          </cell>
          <cell r="FC41">
            <v>-19013.999271398396</v>
          </cell>
          <cell r="FD41">
            <v>-18989.987561567996</v>
          </cell>
          <cell r="FE41">
            <v>-18993.443907878398</v>
          </cell>
          <cell r="FF41">
            <v>-19003.066863244796</v>
          </cell>
          <cell r="FG41">
            <v>-19002.990732268798</v>
          </cell>
          <cell r="FH41">
            <v>-159956.0391418176</v>
          </cell>
          <cell r="FJ41">
            <v>-3360.5700096959999</v>
          </cell>
          <cell r="FK41">
            <v>-42650.799045484804</v>
          </cell>
          <cell r="FL41">
            <v>-56945.168583244784</v>
          </cell>
          <cell r="FM41">
            <v>-56999.501503391992</v>
          </cell>
          <cell r="FN41">
            <v>-159956.0391418176</v>
          </cell>
          <cell r="FP41">
            <v>-18981.110689766396</v>
          </cell>
          <cell r="FQ41">
            <v>-18956.946717983996</v>
          </cell>
          <cell r="FR41">
            <v>-18957.966873062396</v>
          </cell>
          <cell r="FS41">
            <v>-18998.164028390398</v>
          </cell>
          <cell r="FT41">
            <v>-19033.412670278398</v>
          </cell>
          <cell r="FU41">
            <v>-19013.999271398396</v>
          </cell>
          <cell r="FV41">
            <v>-56896.024280812788</v>
          </cell>
          <cell r="FW41">
            <v>-57045.575970067192</v>
          </cell>
          <cell r="FX41">
            <v>-113941.60025087997</v>
          </cell>
          <cell r="FY41">
            <v>-273897.6393926976</v>
          </cell>
          <cell r="GA41">
            <v>-46011.369055180803</v>
          </cell>
          <cell r="GB41">
            <v>-113944.67008663676</v>
          </cell>
          <cell r="GC41">
            <v>0</v>
          </cell>
          <cell r="GD41">
            <v>-159956.03914181757</v>
          </cell>
        </row>
        <row r="42">
          <cell r="EV42">
            <v>0</v>
          </cell>
          <cell r="EW42">
            <v>0</v>
          </cell>
          <cell r="EX42">
            <v>-41642</v>
          </cell>
          <cell r="EY42">
            <v>-58891</v>
          </cell>
          <cell r="EZ42">
            <v>-77192.800000000003</v>
          </cell>
          <cell r="FA42">
            <v>-77869.600000000006</v>
          </cell>
          <cell r="FB42">
            <v>-77907.199999999997</v>
          </cell>
          <cell r="FC42">
            <v>-76816.800000000003</v>
          </cell>
          <cell r="FD42">
            <v>-77418.399999999994</v>
          </cell>
          <cell r="FE42">
            <v>-77192.800000000003</v>
          </cell>
          <cell r="FF42">
            <v>-77644</v>
          </cell>
          <cell r="FG42">
            <v>-77080</v>
          </cell>
          <cell r="FH42">
            <v>-719654.6</v>
          </cell>
          <cell r="FJ42">
            <v>-41642</v>
          </cell>
          <cell r="FK42">
            <v>-213953.4</v>
          </cell>
          <cell r="FL42">
            <v>-232142.4</v>
          </cell>
          <cell r="FM42">
            <v>-231916.79999999999</v>
          </cell>
          <cell r="FN42">
            <v>-719654.6</v>
          </cell>
          <cell r="FP42">
            <v>-76892</v>
          </cell>
          <cell r="FQ42">
            <v>-76516</v>
          </cell>
          <cell r="FR42">
            <v>-77192.800000000003</v>
          </cell>
          <cell r="FS42">
            <v>-77869.600000000006</v>
          </cell>
          <cell r="FT42">
            <v>-77907.199999999997</v>
          </cell>
          <cell r="FU42">
            <v>-76816.800000000003</v>
          </cell>
          <cell r="FV42">
            <v>-230600.8</v>
          </cell>
          <cell r="FW42">
            <v>-232593.59999999998</v>
          </cell>
          <cell r="FX42">
            <v>-463194.39999999997</v>
          </cell>
          <cell r="FY42">
            <v>-1182849</v>
          </cell>
          <cell r="GA42">
            <v>-255595.4</v>
          </cell>
          <cell r="GB42">
            <v>-464059.2</v>
          </cell>
          <cell r="GC42">
            <v>0</v>
          </cell>
          <cell r="GD42">
            <v>-719654.6</v>
          </cell>
        </row>
        <row r="43">
          <cell r="EV43">
            <v>0</v>
          </cell>
          <cell r="EW43">
            <v>0</v>
          </cell>
          <cell r="EX43">
            <v>-70481.2</v>
          </cell>
          <cell r="EY43">
            <v>-101792.6</v>
          </cell>
          <cell r="EZ43">
            <v>-134262.07999999999</v>
          </cell>
          <cell r="FA43">
            <v>-135006.56</v>
          </cell>
          <cell r="FB43">
            <v>-135047.92000000001</v>
          </cell>
          <cell r="FC43">
            <v>-133848.48000000001</v>
          </cell>
          <cell r="FD43">
            <v>-134510.24</v>
          </cell>
          <cell r="FE43">
            <v>-134262.07999999999</v>
          </cell>
          <cell r="FF43">
            <v>-134758.39999999999</v>
          </cell>
          <cell r="FG43">
            <v>-134138</v>
          </cell>
          <cell r="FH43">
            <v>-1248107.5599999998</v>
          </cell>
          <cell r="FJ43">
            <v>-70481.2</v>
          </cell>
          <cell r="FK43">
            <v>-371061.24</v>
          </cell>
          <cell r="FL43">
            <v>-403406.64</v>
          </cell>
          <cell r="FM43">
            <v>-403158.48</v>
          </cell>
          <cell r="FN43">
            <v>-1248107.56</v>
          </cell>
          <cell r="FP43">
            <v>-133931.20000000001</v>
          </cell>
          <cell r="FQ43">
            <v>-133517.6</v>
          </cell>
          <cell r="FR43">
            <v>-134262.07999999999</v>
          </cell>
          <cell r="FS43">
            <v>-135006.56</v>
          </cell>
          <cell r="FT43">
            <v>-135047.92000000001</v>
          </cell>
          <cell r="FU43">
            <v>-133848.48000000001</v>
          </cell>
          <cell r="FV43">
            <v>-401710.88</v>
          </cell>
          <cell r="FW43">
            <v>-403902.95999999996</v>
          </cell>
          <cell r="FX43">
            <v>-805613.84</v>
          </cell>
          <cell r="FY43">
            <v>-2053721.4</v>
          </cell>
          <cell r="GA43">
            <v>-441542.44</v>
          </cell>
          <cell r="GB43">
            <v>-806565.12</v>
          </cell>
          <cell r="GC43">
            <v>0</v>
          </cell>
          <cell r="GD43">
            <v>-1248107.56</v>
          </cell>
        </row>
        <row r="44">
          <cell r="EV44">
            <v>0</v>
          </cell>
          <cell r="EW44">
            <v>0</v>
          </cell>
          <cell r="EX44">
            <v>-689.59151999999995</v>
          </cell>
          <cell r="EY44">
            <v>-1934.6666399999997</v>
          </cell>
          <cell r="EZ44">
            <v>-2944.9778879999999</v>
          </cell>
          <cell r="FA44">
            <v>-3546.1680479999995</v>
          </cell>
          <cell r="FB44">
            <v>-3715.108608</v>
          </cell>
          <cell r="FC44">
            <v>-3720.5230079999992</v>
          </cell>
          <cell r="FD44">
            <v>-3706.2921599999991</v>
          </cell>
          <cell r="FE44">
            <v>-3708.3406079999991</v>
          </cell>
          <cell r="FF44">
            <v>-3714.0437759999991</v>
          </cell>
          <cell r="FG44">
            <v>-3713.9986559999988</v>
          </cell>
          <cell r="FH44">
            <v>-31393.710911999991</v>
          </cell>
          <cell r="FJ44">
            <v>-689.59151999999995</v>
          </cell>
          <cell r="FK44">
            <v>-8425.8125760000003</v>
          </cell>
          <cell r="FL44">
            <v>-11141.923775999998</v>
          </cell>
          <cell r="FM44">
            <v>-11136.383039999997</v>
          </cell>
          <cell r="FN44">
            <v>-31393.710911999995</v>
          </cell>
          <cell r="FP44">
            <v>-3701.0311679999991</v>
          </cell>
          <cell r="FQ44">
            <v>-3686.7100799999989</v>
          </cell>
          <cell r="FR44">
            <v>-3687.314687999999</v>
          </cell>
          <cell r="FS44">
            <v>-3711.1380479999989</v>
          </cell>
          <cell r="FT44">
            <v>-3732.0286079999992</v>
          </cell>
          <cell r="FU44">
            <v>-3720.5230079999992</v>
          </cell>
          <cell r="FV44">
            <v>-11075.055935999997</v>
          </cell>
          <cell r="FW44">
            <v>-11163.689663999998</v>
          </cell>
          <cell r="FX44">
            <v>-22238.745599999995</v>
          </cell>
          <cell r="FY44">
            <v>-53632.45651199999</v>
          </cell>
          <cell r="GA44">
            <v>-9115.4040959999984</v>
          </cell>
          <cell r="GB44">
            <v>-22278.306815999997</v>
          </cell>
          <cell r="GC44">
            <v>0</v>
          </cell>
          <cell r="GD44">
            <v>-31393.710911999995</v>
          </cell>
        </row>
        <row r="45">
          <cell r="EV45">
            <v>0</v>
          </cell>
          <cell r="EW45">
            <v>0</v>
          </cell>
          <cell r="EX45">
            <v>0</v>
          </cell>
          <cell r="EY45">
            <v>0</v>
          </cell>
          <cell r="EZ45">
            <v>0</v>
          </cell>
          <cell r="FA45">
            <v>0</v>
          </cell>
          <cell r="FB45">
            <v>0</v>
          </cell>
          <cell r="FC45">
            <v>0</v>
          </cell>
          <cell r="FD45">
            <v>0</v>
          </cell>
          <cell r="FE45">
            <v>0</v>
          </cell>
          <cell r="FF45">
            <v>0</v>
          </cell>
          <cell r="FG45">
            <v>0</v>
          </cell>
          <cell r="FH45">
            <v>0</v>
          </cell>
          <cell r="FJ45">
            <v>0</v>
          </cell>
          <cell r="FK45">
            <v>0</v>
          </cell>
          <cell r="FL45">
            <v>0</v>
          </cell>
          <cell r="FM45">
            <v>0</v>
          </cell>
          <cell r="FN45">
            <v>0</v>
          </cell>
          <cell r="FP45">
            <v>0</v>
          </cell>
          <cell r="FQ45">
            <v>0</v>
          </cell>
          <cell r="FR45">
            <v>0</v>
          </cell>
          <cell r="FS45">
            <v>0</v>
          </cell>
          <cell r="FT45">
            <v>0</v>
          </cell>
          <cell r="FU45">
            <v>0</v>
          </cell>
          <cell r="FV45">
            <v>0</v>
          </cell>
          <cell r="FW45">
            <v>0</v>
          </cell>
          <cell r="FX45">
            <v>0</v>
          </cell>
          <cell r="FY45">
            <v>0</v>
          </cell>
          <cell r="GA45">
            <v>0</v>
          </cell>
          <cell r="GB45">
            <v>0</v>
          </cell>
          <cell r="GC45">
            <v>0</v>
          </cell>
          <cell r="GD45">
            <v>0</v>
          </cell>
        </row>
        <row r="46">
          <cell r="EV46">
            <v>0</v>
          </cell>
          <cell r="EW46">
            <v>0</v>
          </cell>
          <cell r="EX46">
            <v>22541.959143999997</v>
          </cell>
          <cell r="EY46">
            <v>15949.739708000001</v>
          </cell>
          <cell r="EZ46">
            <v>13663.752993599997</v>
          </cell>
          <cell r="FA46">
            <v>3315.8511655999996</v>
          </cell>
          <cell r="FB46">
            <v>397.38973759999863</v>
          </cell>
          <cell r="FC46">
            <v>-398.68874239999968</v>
          </cell>
          <cell r="FD46">
            <v>117.16611199999988</v>
          </cell>
          <cell r="FE46">
            <v>-36.931622399999469</v>
          </cell>
          <cell r="FF46">
            <v>153.98974719999978</v>
          </cell>
          <cell r="FG46">
            <v>-169.43191679999973</v>
          </cell>
          <cell r="FH46">
            <v>55534.796326399992</v>
          </cell>
          <cell r="FJ46">
            <v>22541.959143999997</v>
          </cell>
          <cell r="FK46">
            <v>32929.343867199997</v>
          </cell>
          <cell r="FL46">
            <v>115.86710719999883</v>
          </cell>
          <cell r="FM46">
            <v>-52.373791999999412</v>
          </cell>
          <cell r="FN46">
            <v>55534.796326399999</v>
          </cell>
          <cell r="FP46">
            <v>-122.24151040000061</v>
          </cell>
          <cell r="FQ46">
            <v>-166.84022400000003</v>
          </cell>
          <cell r="FR46">
            <v>214.67855360000021</v>
          </cell>
          <cell r="FS46">
            <v>318.3462655999997</v>
          </cell>
          <cell r="FT46">
            <v>89.953337599999941</v>
          </cell>
          <cell r="FU46">
            <v>-398.68874239999968</v>
          </cell>
          <cell r="FV46">
            <v>-74.403180800000428</v>
          </cell>
          <cell r="FW46">
            <v>9.6108607999999549</v>
          </cell>
          <cell r="FX46">
            <v>-64.792320000000473</v>
          </cell>
          <cell r="FY46">
            <v>55470.004006399999</v>
          </cell>
          <cell r="GA46">
            <v>55471.303011199998</v>
          </cell>
          <cell r="GB46">
            <v>63.493315199999415</v>
          </cell>
          <cell r="GC46">
            <v>0</v>
          </cell>
          <cell r="GD46">
            <v>55534.796326399999</v>
          </cell>
        </row>
        <row r="47">
          <cell r="EV47">
            <v>0</v>
          </cell>
          <cell r="EW47">
            <v>0</v>
          </cell>
          <cell r="EX47">
            <v>-3842.9549999999999</v>
          </cell>
          <cell r="EY47">
            <v>-5764.4324999999999</v>
          </cell>
          <cell r="EZ47">
            <v>-7685.91</v>
          </cell>
          <cell r="FA47">
            <v>-7685.91</v>
          </cell>
          <cell r="FB47">
            <v>-7685.91</v>
          </cell>
          <cell r="FC47">
            <v>-7685.91</v>
          </cell>
          <cell r="FD47">
            <v>-7685.91</v>
          </cell>
          <cell r="FE47">
            <v>-7685.91</v>
          </cell>
          <cell r="FF47">
            <v>-7685.91</v>
          </cell>
          <cell r="FG47">
            <v>-7685.91</v>
          </cell>
          <cell r="FH47">
            <v>-71094.66750000001</v>
          </cell>
          <cell r="FJ47">
            <v>-3842.9549999999999</v>
          </cell>
          <cell r="FK47">
            <v>-21136.252499999999</v>
          </cell>
          <cell r="FL47">
            <v>-23057.73</v>
          </cell>
          <cell r="FM47">
            <v>-23057.73</v>
          </cell>
          <cell r="FN47">
            <v>-71094.667499999996</v>
          </cell>
          <cell r="FP47">
            <v>-7685.91</v>
          </cell>
          <cell r="FQ47">
            <v>-7685.91</v>
          </cell>
          <cell r="FR47">
            <v>-7685.91</v>
          </cell>
          <cell r="FS47">
            <v>-7685.91</v>
          </cell>
          <cell r="FT47">
            <v>-7685.91</v>
          </cell>
          <cell r="FU47">
            <v>-7685.91</v>
          </cell>
          <cell r="FV47">
            <v>-23057.73</v>
          </cell>
          <cell r="FW47">
            <v>-23057.73</v>
          </cell>
          <cell r="FX47">
            <v>-46115.46</v>
          </cell>
          <cell r="FY47">
            <v>-117210.1275</v>
          </cell>
          <cell r="GA47">
            <v>-24979.2075</v>
          </cell>
          <cell r="GB47">
            <v>-46115.460000000006</v>
          </cell>
          <cell r="GC47">
            <v>0</v>
          </cell>
          <cell r="GD47">
            <v>-71094.66750000001</v>
          </cell>
        </row>
        <row r="48">
          <cell r="EV48">
            <v>0</v>
          </cell>
          <cell r="EW48">
            <v>0</v>
          </cell>
          <cell r="EX48">
            <v>-17207.6024</v>
          </cell>
          <cell r="EY48">
            <v>-24785.5252</v>
          </cell>
          <cell r="EZ48">
            <v>-32665.812159999998</v>
          </cell>
          <cell r="FA48">
            <v>-32860.189119999995</v>
          </cell>
          <cell r="FB48">
            <v>-32870.987840000002</v>
          </cell>
          <cell r="FC48">
            <v>-32557.824959999998</v>
          </cell>
          <cell r="FD48">
            <v>-32730.604479999998</v>
          </cell>
          <cell r="FE48">
            <v>-32665.812159999998</v>
          </cell>
          <cell r="FF48">
            <v>-32795.396800000002</v>
          </cell>
          <cell r="FG48">
            <v>-32633.416000000001</v>
          </cell>
          <cell r="FH48">
            <v>-303773.17112000001</v>
          </cell>
          <cell r="FJ48">
            <v>-17207.6024</v>
          </cell>
          <cell r="FK48">
            <v>-90311.52648</v>
          </cell>
          <cell r="FL48">
            <v>-98159.417279999994</v>
          </cell>
          <cell r="FM48">
            <v>-98094.624960000001</v>
          </cell>
          <cell r="FN48">
            <v>-303773.17112000001</v>
          </cell>
          <cell r="FP48">
            <v>-32579.422399999999</v>
          </cell>
          <cell r="FQ48">
            <v>-32471.4352</v>
          </cell>
          <cell r="FR48">
            <v>-32665.812159999998</v>
          </cell>
          <cell r="FS48">
            <v>-32860.189119999995</v>
          </cell>
          <cell r="FT48">
            <v>-32870.987840000002</v>
          </cell>
          <cell r="FU48">
            <v>-32557.824959999998</v>
          </cell>
          <cell r="FV48">
            <v>-97716.669760000004</v>
          </cell>
          <cell r="FW48">
            <v>-98289.001919999995</v>
          </cell>
          <cell r="FX48">
            <v>-196005.67168</v>
          </cell>
          <cell r="FY48">
            <v>-499778.84279999998</v>
          </cell>
          <cell r="GA48">
            <v>-107519.12887999999</v>
          </cell>
          <cell r="GB48">
            <v>-196254.04224000001</v>
          </cell>
          <cell r="GC48">
            <v>0</v>
          </cell>
          <cell r="GD48">
            <v>-303773.17112000001</v>
          </cell>
        </row>
        <row r="49">
          <cell r="EV49">
            <v>0</v>
          </cell>
          <cell r="EW49">
            <v>0</v>
          </cell>
          <cell r="EX49">
            <v>0</v>
          </cell>
          <cell r="EY49">
            <v>0</v>
          </cell>
          <cell r="EZ49">
            <v>0</v>
          </cell>
          <cell r="FA49">
            <v>0</v>
          </cell>
          <cell r="FB49">
            <v>0</v>
          </cell>
          <cell r="FC49">
            <v>0</v>
          </cell>
          <cell r="FD49">
            <v>0</v>
          </cell>
          <cell r="FE49">
            <v>0</v>
          </cell>
          <cell r="FF49">
            <v>0</v>
          </cell>
          <cell r="FG49">
            <v>0</v>
          </cell>
          <cell r="FH49">
            <v>0</v>
          </cell>
          <cell r="FJ49">
            <v>0</v>
          </cell>
          <cell r="FK49">
            <v>0</v>
          </cell>
          <cell r="FL49">
            <v>0</v>
          </cell>
          <cell r="FM49">
            <v>0</v>
          </cell>
          <cell r="FN49">
            <v>0</v>
          </cell>
          <cell r="FP49">
            <v>0</v>
          </cell>
          <cell r="FQ49">
            <v>0</v>
          </cell>
          <cell r="FR49">
            <v>0</v>
          </cell>
          <cell r="FS49">
            <v>0</v>
          </cell>
          <cell r="FT49">
            <v>0</v>
          </cell>
          <cell r="FU49">
            <v>0</v>
          </cell>
          <cell r="GA49">
            <v>0</v>
          </cell>
          <cell r="GB49">
            <v>0</v>
          </cell>
          <cell r="GC49">
            <v>0</v>
          </cell>
          <cell r="GD49">
            <v>0</v>
          </cell>
        </row>
        <row r="50">
          <cell r="EV50">
            <v>0</v>
          </cell>
          <cell r="EW50">
            <v>0</v>
          </cell>
          <cell r="EX50">
            <v>0</v>
          </cell>
          <cell r="EY50">
            <v>0</v>
          </cell>
          <cell r="EZ50">
            <v>0</v>
          </cell>
          <cell r="FA50">
            <v>0</v>
          </cell>
          <cell r="FB50">
            <v>0</v>
          </cell>
          <cell r="FC50">
            <v>0</v>
          </cell>
          <cell r="FD50">
            <v>0</v>
          </cell>
          <cell r="FE50">
            <v>0</v>
          </cell>
          <cell r="FF50">
            <v>0</v>
          </cell>
          <cell r="FG50">
            <v>0</v>
          </cell>
          <cell r="FH50">
            <v>0</v>
          </cell>
          <cell r="FJ50">
            <v>0</v>
          </cell>
          <cell r="FK50">
            <v>0</v>
          </cell>
          <cell r="FL50">
            <v>0</v>
          </cell>
          <cell r="FM50">
            <v>0</v>
          </cell>
          <cell r="FN50">
            <v>0</v>
          </cell>
          <cell r="FP50">
            <v>0</v>
          </cell>
          <cell r="FQ50">
            <v>0</v>
          </cell>
          <cell r="FR50">
            <v>0</v>
          </cell>
          <cell r="FS50">
            <v>0</v>
          </cell>
          <cell r="FT50">
            <v>0</v>
          </cell>
          <cell r="FU50">
            <v>0</v>
          </cell>
          <cell r="FV50">
            <v>0</v>
          </cell>
          <cell r="FW50">
            <v>0</v>
          </cell>
          <cell r="FX50">
            <v>0</v>
          </cell>
          <cell r="FY50">
            <v>0</v>
          </cell>
          <cell r="GA50">
            <v>0</v>
          </cell>
          <cell r="GB50">
            <v>0</v>
          </cell>
          <cell r="GC50">
            <v>0</v>
          </cell>
          <cell r="GD50">
            <v>0</v>
          </cell>
        </row>
        <row r="51">
          <cell r="EV51">
            <v>0</v>
          </cell>
          <cell r="EW51">
            <v>0</v>
          </cell>
          <cell r="EX51">
            <v>0</v>
          </cell>
          <cell r="EY51">
            <v>0</v>
          </cell>
          <cell r="EZ51">
            <v>0</v>
          </cell>
          <cell r="FA51">
            <v>0</v>
          </cell>
          <cell r="FB51">
            <v>0</v>
          </cell>
          <cell r="FC51">
            <v>0</v>
          </cell>
          <cell r="FD51">
            <v>0</v>
          </cell>
          <cell r="FE51">
            <v>0</v>
          </cell>
          <cell r="FF51">
            <v>0</v>
          </cell>
          <cell r="FG51">
            <v>0</v>
          </cell>
          <cell r="FH51">
            <v>0</v>
          </cell>
          <cell r="FJ51">
            <v>0</v>
          </cell>
          <cell r="FK51">
            <v>0</v>
          </cell>
          <cell r="FL51">
            <v>0</v>
          </cell>
          <cell r="FM51">
            <v>0</v>
          </cell>
          <cell r="FN51">
            <v>0</v>
          </cell>
          <cell r="FP51">
            <v>0</v>
          </cell>
          <cell r="FQ51">
            <v>0</v>
          </cell>
          <cell r="FR51">
            <v>0</v>
          </cell>
          <cell r="FS51">
            <v>0</v>
          </cell>
          <cell r="FT51">
            <v>0</v>
          </cell>
          <cell r="FU51">
            <v>0</v>
          </cell>
          <cell r="FV51">
            <v>0</v>
          </cell>
          <cell r="FW51">
            <v>0</v>
          </cell>
          <cell r="FX51">
            <v>0</v>
          </cell>
          <cell r="FY51">
            <v>0</v>
          </cell>
          <cell r="GA51">
            <v>0</v>
          </cell>
          <cell r="GB51">
            <v>0</v>
          </cell>
          <cell r="GC51">
            <v>0</v>
          </cell>
          <cell r="GD51">
            <v>0</v>
          </cell>
        </row>
        <row r="52">
          <cell r="EV52">
            <v>0</v>
          </cell>
          <cell r="EW52">
            <v>0</v>
          </cell>
          <cell r="EX52">
            <v>-50000</v>
          </cell>
          <cell r="EY52">
            <v>-75000</v>
          </cell>
          <cell r="EZ52">
            <v>-100000</v>
          </cell>
          <cell r="FA52">
            <v>-100000</v>
          </cell>
          <cell r="FB52">
            <v>-100000</v>
          </cell>
          <cell r="FC52">
            <v>-100000</v>
          </cell>
          <cell r="FD52">
            <v>-100000</v>
          </cell>
          <cell r="FE52">
            <v>-100000</v>
          </cell>
          <cell r="FF52">
            <v>-100000</v>
          </cell>
          <cell r="FG52">
            <v>-100000</v>
          </cell>
          <cell r="FH52">
            <v>-925000</v>
          </cell>
          <cell r="FJ52">
            <v>-50000</v>
          </cell>
          <cell r="FK52">
            <v>-275000</v>
          </cell>
          <cell r="FL52">
            <v>-300000</v>
          </cell>
          <cell r="FM52">
            <v>-300000</v>
          </cell>
          <cell r="FN52">
            <v>-925000</v>
          </cell>
          <cell r="FP52">
            <v>0</v>
          </cell>
          <cell r="FQ52">
            <v>0</v>
          </cell>
          <cell r="FR52">
            <v>0</v>
          </cell>
          <cell r="FS52">
            <v>0</v>
          </cell>
          <cell r="FT52">
            <v>0</v>
          </cell>
          <cell r="FU52">
            <v>0</v>
          </cell>
          <cell r="GA52">
            <v>-325000</v>
          </cell>
          <cell r="GB52">
            <v>-600000</v>
          </cell>
          <cell r="GC52">
            <v>0</v>
          </cell>
          <cell r="GD52">
            <v>-925000</v>
          </cell>
        </row>
        <row r="53">
          <cell r="EV53">
            <v>0</v>
          </cell>
          <cell r="EW53">
            <v>0</v>
          </cell>
          <cell r="EX53">
            <v>-356413.03135337599</v>
          </cell>
          <cell r="EY53">
            <v>-528152.11950043205</v>
          </cell>
          <cell r="EZ53">
            <v>-701827.14028941432</v>
          </cell>
          <cell r="FA53">
            <v>-708152.00611282233</v>
          </cell>
          <cell r="FB53">
            <v>-709427.31451975042</v>
          </cell>
          <cell r="FC53">
            <v>-705616.06505047053</v>
          </cell>
          <cell r="FD53">
            <v>-707593.22587100801</v>
          </cell>
          <cell r="FE53">
            <v>-706822.10004535038</v>
          </cell>
          <cell r="FF53">
            <v>-708452.84268122888</v>
          </cell>
          <cell r="FG53">
            <v>-706478.37886417285</v>
          </cell>
          <cell r="FH53">
            <v>-6538934.2242880268</v>
          </cell>
          <cell r="FJ53">
            <v>-356413.03135337599</v>
          </cell>
          <cell r="FK53">
            <v>-1938131.2659026687</v>
          </cell>
          <cell r="FL53">
            <v>-2122636.605441229</v>
          </cell>
          <cell r="FM53">
            <v>-2121753.3215907523</v>
          </cell>
          <cell r="FN53">
            <v>-6538934.2242880268</v>
          </cell>
          <cell r="FP53">
            <v>-605703.26840227842</v>
          </cell>
          <cell r="FQ53">
            <v>-604257.91662870406</v>
          </cell>
          <cell r="FR53">
            <v>-606632.24369725445</v>
          </cell>
          <cell r="FS53">
            <v>-609216.22758282244</v>
          </cell>
          <cell r="FT53">
            <v>-609536.46543975046</v>
          </cell>
          <cell r="FU53">
            <v>-605616.06505047053</v>
          </cell>
          <cell r="FV53">
            <v>-1816593.4287282366</v>
          </cell>
          <cell r="FW53">
            <v>-1824368.7580730431</v>
          </cell>
          <cell r="FX53">
            <v>-3640962.1868012799</v>
          </cell>
          <cell r="FY53">
            <v>-9254896.4110893048</v>
          </cell>
          <cell r="GA53">
            <v>-2294544.2972560446</v>
          </cell>
          <cell r="GB53">
            <v>-4244389.9270319808</v>
          </cell>
          <cell r="GC53">
            <v>0</v>
          </cell>
          <cell r="GD53">
            <v>-6538934.2242880268</v>
          </cell>
        </row>
        <row r="54">
          <cell r="EV54">
            <v>0</v>
          </cell>
          <cell r="EW54">
            <v>0</v>
          </cell>
          <cell r="EX54">
            <v>366306.26944662398</v>
          </cell>
          <cell r="EY54">
            <v>512839.93889956782</v>
          </cell>
          <cell r="EZ54">
            <v>670136.9704305859</v>
          </cell>
          <cell r="FA54">
            <v>671975.93692717771</v>
          </cell>
          <cell r="FB54">
            <v>671154.17476024968</v>
          </cell>
          <cell r="FC54">
            <v>661812.58326952939</v>
          </cell>
          <cell r="FD54">
            <v>667092.16228899185</v>
          </cell>
          <cell r="FE54">
            <v>665142.01067464962</v>
          </cell>
          <cell r="FF54">
            <v>668953.8229187713</v>
          </cell>
          <cell r="FG54">
            <v>664125.09313582722</v>
          </cell>
          <cell r="FH54">
            <v>6219538.9627519762</v>
          </cell>
          <cell r="FJ54">
            <v>366306.26944662398</v>
          </cell>
          <cell r="FK54">
            <v>1854952.8462573313</v>
          </cell>
          <cell r="FL54">
            <v>2000058.9203187716</v>
          </cell>
          <cell r="FM54">
            <v>1998220.9267292474</v>
          </cell>
          <cell r="FN54">
            <v>6219538.9627519744</v>
          </cell>
          <cell r="FP54">
            <v>762632.47239772161</v>
          </cell>
          <cell r="FQ54">
            <v>759542.36177129589</v>
          </cell>
          <cell r="FR54">
            <v>765331.86702274578</v>
          </cell>
          <cell r="FS54">
            <v>770911.7154571776</v>
          </cell>
          <cell r="FT54">
            <v>771045.02384024963</v>
          </cell>
          <cell r="FU54">
            <v>761812.58326952939</v>
          </cell>
          <cell r="FV54">
            <v>2287506.7011917634</v>
          </cell>
          <cell r="FW54">
            <v>2303769.3225669567</v>
          </cell>
          <cell r="FX54">
            <v>4591276.0237587197</v>
          </cell>
          <cell r="FY54">
            <v>11735814.986510698</v>
          </cell>
          <cell r="GA54">
            <v>2221259.1157039558</v>
          </cell>
          <cell r="GB54">
            <v>3998279.8470480191</v>
          </cell>
          <cell r="GC54">
            <v>0</v>
          </cell>
          <cell r="GD54">
            <v>6219538.9627519744</v>
          </cell>
        </row>
        <row r="55">
          <cell r="EV55">
            <v>0</v>
          </cell>
          <cell r="EW55">
            <v>0</v>
          </cell>
          <cell r="EX55">
            <v>0.50684445405172995</v>
          </cell>
          <cell r="EY55">
            <v>0.49264539029029725</v>
          </cell>
          <cell r="EZ55">
            <v>0.48845080217069325</v>
          </cell>
          <cell r="FA55">
            <v>0.48689394364918087</v>
          </cell>
          <cell r="FB55">
            <v>0.48613876107398019</v>
          </cell>
          <cell r="FC55">
            <v>0.48398326602460856</v>
          </cell>
          <cell r="FD55">
            <v>0.48526896992910268</v>
          </cell>
          <cell r="FE55">
            <v>0.48481006571344376</v>
          </cell>
          <cell r="FF55">
            <v>0.48566181624173727</v>
          </cell>
          <cell r="FG55">
            <v>0.48454940229118809</v>
          </cell>
          <cell r="FH55">
            <v>0.48748301396046001</v>
          </cell>
          <cell r="FJ55">
            <v>0.50684445405172995</v>
          </cell>
          <cell r="FK55">
            <v>0.48903551606215623</v>
          </cell>
          <cell r="FL55">
            <v>0.48513379361190384</v>
          </cell>
          <cell r="FM55">
            <v>0.48500811080167822</v>
          </cell>
          <cell r="FN55">
            <v>0.4874830139604599</v>
          </cell>
          <cell r="FP55">
            <v>0.5573430917998583</v>
          </cell>
          <cell r="FQ55">
            <v>0.55693078656823947</v>
          </cell>
          <cell r="FR55">
            <v>0.55783665260828375</v>
          </cell>
          <cell r="FS55">
            <v>0.55857989061441271</v>
          </cell>
          <cell r="FT55">
            <v>0.55849294650644965</v>
          </cell>
          <cell r="FU55">
            <v>0.55711322430276689</v>
          </cell>
          <cell r="FV55">
            <v>0.55737107496847382</v>
          </cell>
          <cell r="FW55">
            <v>0.55806498657859704</v>
          </cell>
          <cell r="FX55">
            <v>0.55771904387669524</v>
          </cell>
          <cell r="FY55">
            <v>0.55909562873855367</v>
          </cell>
          <cell r="GA55">
            <v>0.49188569841838486</v>
          </cell>
          <cell r="GB55">
            <v>0.48507097295357615</v>
          </cell>
          <cell r="GC55">
            <v>0</v>
          </cell>
          <cell r="GD55">
            <v>0.4874830139604599</v>
          </cell>
        </row>
        <row r="57">
          <cell r="EV57">
            <v>0</v>
          </cell>
          <cell r="EW57">
            <v>0</v>
          </cell>
          <cell r="EX57">
            <v>0</v>
          </cell>
          <cell r="EY57">
            <v>0</v>
          </cell>
          <cell r="EZ57">
            <v>0</v>
          </cell>
          <cell r="FA57">
            <v>0</v>
          </cell>
          <cell r="FB57">
            <v>0</v>
          </cell>
          <cell r="FC57">
            <v>0</v>
          </cell>
          <cell r="FD57">
            <v>0</v>
          </cell>
          <cell r="FE57">
            <v>0</v>
          </cell>
          <cell r="FF57">
            <v>0</v>
          </cell>
          <cell r="FG57">
            <v>0</v>
          </cell>
          <cell r="FP57">
            <v>0</v>
          </cell>
          <cell r="FQ57">
            <v>0</v>
          </cell>
          <cell r="FR57">
            <v>0</v>
          </cell>
          <cell r="FS57">
            <v>0</v>
          </cell>
          <cell r="FT57">
            <v>0</v>
          </cell>
          <cell r="FU57">
            <v>0</v>
          </cell>
        </row>
        <row r="58">
          <cell r="EV58">
            <v>0</v>
          </cell>
          <cell r="EW58">
            <v>0</v>
          </cell>
          <cell r="EX58">
            <v>0</v>
          </cell>
          <cell r="EY58">
            <v>0</v>
          </cell>
          <cell r="EZ58">
            <v>0</v>
          </cell>
          <cell r="FA58">
            <v>0</v>
          </cell>
          <cell r="FB58">
            <v>0</v>
          </cell>
          <cell r="FC58">
            <v>0</v>
          </cell>
          <cell r="FD58">
            <v>0</v>
          </cell>
          <cell r="FE58">
            <v>0</v>
          </cell>
          <cell r="FF58">
            <v>0</v>
          </cell>
          <cell r="FG58">
            <v>0</v>
          </cell>
          <cell r="FH58">
            <v>0</v>
          </cell>
          <cell r="FJ58">
            <v>0</v>
          </cell>
          <cell r="FK58">
            <v>0</v>
          </cell>
          <cell r="FL58">
            <v>0</v>
          </cell>
          <cell r="FM58">
            <v>0</v>
          </cell>
          <cell r="FN58">
            <v>0</v>
          </cell>
          <cell r="FP58">
            <v>0</v>
          </cell>
          <cell r="FQ58">
            <v>0</v>
          </cell>
          <cell r="FR58">
            <v>0</v>
          </cell>
          <cell r="FS58">
            <v>0</v>
          </cell>
          <cell r="FT58">
            <v>0</v>
          </cell>
          <cell r="FU58">
            <v>0</v>
          </cell>
        </row>
        <row r="59">
          <cell r="EV59">
            <v>0</v>
          </cell>
          <cell r="EW59">
            <v>0</v>
          </cell>
          <cell r="EX59">
            <v>0</v>
          </cell>
          <cell r="EY59">
            <v>0</v>
          </cell>
          <cell r="EZ59">
            <v>0</v>
          </cell>
          <cell r="FA59">
            <v>0</v>
          </cell>
          <cell r="FB59">
            <v>0</v>
          </cell>
          <cell r="FC59">
            <v>0</v>
          </cell>
          <cell r="FD59">
            <v>0</v>
          </cell>
          <cell r="FE59">
            <v>0</v>
          </cell>
          <cell r="FF59">
            <v>0</v>
          </cell>
          <cell r="FG59">
            <v>0</v>
          </cell>
          <cell r="FH59">
            <v>0</v>
          </cell>
          <cell r="FJ59">
            <v>0</v>
          </cell>
          <cell r="FK59">
            <v>0</v>
          </cell>
          <cell r="FL59">
            <v>0</v>
          </cell>
          <cell r="FM59">
            <v>0</v>
          </cell>
          <cell r="FN59">
            <v>0</v>
          </cell>
          <cell r="FP59">
            <v>0</v>
          </cell>
          <cell r="FQ59">
            <v>0</v>
          </cell>
          <cell r="FR59">
            <v>0</v>
          </cell>
          <cell r="FS59">
            <v>0</v>
          </cell>
          <cell r="FT59">
            <v>0</v>
          </cell>
          <cell r="FU59">
            <v>0</v>
          </cell>
        </row>
        <row r="60">
          <cell r="EV60">
            <v>0</v>
          </cell>
          <cell r="EW60">
            <v>0</v>
          </cell>
          <cell r="EX60">
            <v>-18125.493599999998</v>
          </cell>
          <cell r="EY60">
            <v>-25649.4228</v>
          </cell>
          <cell r="EZ60">
            <v>-33626.898240000002</v>
          </cell>
          <cell r="FA60">
            <v>-33918.463680000001</v>
          </cell>
          <cell r="FB60">
            <v>-33934.661759999995</v>
          </cell>
          <cell r="FC60">
            <v>-33464.917439999997</v>
          </cell>
          <cell r="FD60">
            <v>-33724.086719999999</v>
          </cell>
          <cell r="FE60">
            <v>-33626.898240000002</v>
          </cell>
          <cell r="FF60">
            <v>-33821.275199999996</v>
          </cell>
          <cell r="FG60">
            <v>-33578.303999999996</v>
          </cell>
          <cell r="FH60">
            <v>-313470.42167999997</v>
          </cell>
          <cell r="FJ60">
            <v>-18125.493599999998</v>
          </cell>
          <cell r="FK60">
            <v>-93194.784719999996</v>
          </cell>
          <cell r="FL60">
            <v>-101123.66592</v>
          </cell>
          <cell r="FM60">
            <v>-101026.47743999999</v>
          </cell>
          <cell r="FN60">
            <v>-313470.42167999997</v>
          </cell>
          <cell r="FP60">
            <v>-33497.313600000001</v>
          </cell>
          <cell r="FQ60">
            <v>-33335.332799999996</v>
          </cell>
          <cell r="FR60">
            <v>-33626.898240000002</v>
          </cell>
          <cell r="FS60">
            <v>-33918.463680000001</v>
          </cell>
          <cell r="FT60">
            <v>-33934.661759999995</v>
          </cell>
          <cell r="FU60">
            <v>-33464.917439999997</v>
          </cell>
          <cell r="FV60">
            <v>-100459.54464000001</v>
          </cell>
          <cell r="FW60">
            <v>-101318.04287999999</v>
          </cell>
          <cell r="FX60">
            <v>-201777.58752</v>
          </cell>
          <cell r="FY60">
            <v>-515248.00919999997</v>
          </cell>
          <cell r="GA60">
            <v>-111320.27832</v>
          </cell>
          <cell r="GB60">
            <v>-202150.14336000002</v>
          </cell>
          <cell r="GC60">
            <v>0</v>
          </cell>
          <cell r="GD60">
            <v>-313470.42168000003</v>
          </cell>
        </row>
        <row r="61">
          <cell r="EV61">
            <v>0</v>
          </cell>
          <cell r="EW61">
            <v>0</v>
          </cell>
          <cell r="EX61">
            <v>-18125.493599999998</v>
          </cell>
          <cell r="EY61">
            <v>-25649.4228</v>
          </cell>
          <cell r="EZ61">
            <v>-33626.898240000002</v>
          </cell>
          <cell r="FA61">
            <v>-33918.463680000001</v>
          </cell>
          <cell r="FB61">
            <v>-33934.661759999995</v>
          </cell>
          <cell r="FC61">
            <v>-33464.917439999997</v>
          </cell>
          <cell r="FD61">
            <v>-33724.086719999999</v>
          </cell>
          <cell r="FE61">
            <v>-33626.898240000002</v>
          </cell>
          <cell r="FF61">
            <v>-33821.275199999996</v>
          </cell>
          <cell r="FG61">
            <v>-33578.303999999996</v>
          </cell>
          <cell r="FH61">
            <v>-313470.42167999997</v>
          </cell>
          <cell r="FJ61">
            <v>-18125.493599999998</v>
          </cell>
          <cell r="FK61">
            <v>-93194.784719999996</v>
          </cell>
          <cell r="FL61">
            <v>-101123.66592</v>
          </cell>
          <cell r="FM61">
            <v>-101026.47743999999</v>
          </cell>
          <cell r="FN61">
            <v>-313470.42167999997</v>
          </cell>
          <cell r="FP61">
            <v>-33497.313600000001</v>
          </cell>
          <cell r="FQ61">
            <v>-33335.332799999996</v>
          </cell>
          <cell r="FR61">
            <v>-33626.898240000002</v>
          </cell>
          <cell r="FS61">
            <v>-33918.463680000001</v>
          </cell>
          <cell r="FT61">
            <v>-33934.661759999995</v>
          </cell>
          <cell r="FU61">
            <v>-33464.917439999997</v>
          </cell>
          <cell r="FV61">
            <v>-100459.54464000001</v>
          </cell>
          <cell r="FW61">
            <v>-101318.04287999999</v>
          </cell>
          <cell r="FX61">
            <v>-201777.58752</v>
          </cell>
          <cell r="FY61">
            <v>-515248.00919999997</v>
          </cell>
          <cell r="GA61">
            <v>-111320.27832</v>
          </cell>
          <cell r="GB61">
            <v>-202150.14336000002</v>
          </cell>
          <cell r="GC61">
            <v>0</v>
          </cell>
          <cell r="GD61">
            <v>-313470.42168000003</v>
          </cell>
        </row>
        <row r="62">
          <cell r="EV62">
            <v>0</v>
          </cell>
          <cell r="EW62">
            <v>0</v>
          </cell>
          <cell r="EX62">
            <v>348180.77584662399</v>
          </cell>
          <cell r="EY62">
            <v>487190.51609956782</v>
          </cell>
          <cell r="EZ62">
            <v>636510.0721905859</v>
          </cell>
          <cell r="FA62">
            <v>638057.47324717767</v>
          </cell>
          <cell r="FB62">
            <v>637219.51300024963</v>
          </cell>
          <cell r="FC62">
            <v>628347.6658295294</v>
          </cell>
          <cell r="FD62">
            <v>633368.07556899183</v>
          </cell>
          <cell r="FE62">
            <v>631515.11243464961</v>
          </cell>
          <cell r="FF62">
            <v>635132.54771877127</v>
          </cell>
          <cell r="FG62">
            <v>630546.78913582722</v>
          </cell>
          <cell r="FH62">
            <v>5906068.5410719765</v>
          </cell>
          <cell r="FJ62">
            <v>348180.77584662399</v>
          </cell>
          <cell r="FK62">
            <v>1761758.0615373314</v>
          </cell>
          <cell r="FL62">
            <v>1898935.2543987716</v>
          </cell>
          <cell r="FM62">
            <v>1897194.4492892474</v>
          </cell>
          <cell r="FN62">
            <v>5906068.5410719747</v>
          </cell>
          <cell r="FP62">
            <v>729135.15879772161</v>
          </cell>
          <cell r="FQ62">
            <v>726207.02897129592</v>
          </cell>
          <cell r="FR62">
            <v>731704.96878274577</v>
          </cell>
          <cell r="FS62">
            <v>736993.25177717756</v>
          </cell>
          <cell r="FT62">
            <v>737110.36208024959</v>
          </cell>
          <cell r="FU62">
            <v>728347.6658295294</v>
          </cell>
          <cell r="FV62">
            <v>2187047.1565517634</v>
          </cell>
          <cell r="FW62">
            <v>2202451.2796869567</v>
          </cell>
          <cell r="FX62">
            <v>4389498.4362387201</v>
          </cell>
          <cell r="FY62">
            <v>11220566.977310698</v>
          </cell>
          <cell r="GA62">
            <v>2109938.8373839557</v>
          </cell>
          <cell r="GB62">
            <v>3796129.703688019</v>
          </cell>
          <cell r="GC62">
            <v>0</v>
          </cell>
          <cell r="GD62">
            <v>5906068.5410719747</v>
          </cell>
        </row>
        <row r="64">
          <cell r="EV64" t="str">
            <v>Software</v>
          </cell>
          <cell r="EW64" t="str">
            <v>Software</v>
          </cell>
          <cell r="EX64" t="str">
            <v>Software</v>
          </cell>
          <cell r="EY64" t="str">
            <v>Software</v>
          </cell>
          <cell r="EZ64" t="str">
            <v>Software</v>
          </cell>
          <cell r="FA64" t="str">
            <v>Software</v>
          </cell>
          <cell r="FB64" t="str">
            <v>Software</v>
          </cell>
          <cell r="FC64" t="str">
            <v>Software</v>
          </cell>
          <cell r="FD64" t="str">
            <v>Software</v>
          </cell>
          <cell r="FE64" t="str">
            <v>Software</v>
          </cell>
          <cell r="FF64" t="str">
            <v>Software</v>
          </cell>
          <cell r="FG64" t="str">
            <v>Software</v>
          </cell>
          <cell r="FH64" t="str">
            <v>Software</v>
          </cell>
          <cell r="FJ64" t="str">
            <v>Software</v>
          </cell>
          <cell r="FK64" t="str">
            <v>Software</v>
          </cell>
          <cell r="FL64" t="str">
            <v>Software</v>
          </cell>
          <cell r="FM64" t="str">
            <v>Software</v>
          </cell>
          <cell r="FN64" t="str">
            <v>Software</v>
          </cell>
          <cell r="FP64" t="str">
            <v>Software</v>
          </cell>
          <cell r="FQ64" t="str">
            <v>Software</v>
          </cell>
          <cell r="FR64" t="str">
            <v>Software</v>
          </cell>
          <cell r="FS64" t="str">
            <v>Software</v>
          </cell>
          <cell r="FT64" t="str">
            <v>Software</v>
          </cell>
          <cell r="FU64" t="str">
            <v>Software</v>
          </cell>
          <cell r="FV64" t="str">
            <v>Software</v>
          </cell>
          <cell r="FW64" t="str">
            <v>Software</v>
          </cell>
          <cell r="FX64" t="str">
            <v>Software</v>
          </cell>
          <cell r="FY64" t="str">
            <v>Software</v>
          </cell>
          <cell r="GA64" t="str">
            <v>Software</v>
          </cell>
          <cell r="GB64" t="str">
            <v>Software</v>
          </cell>
          <cell r="GC64" t="str">
            <v>Software</v>
          </cell>
          <cell r="GD64" t="str">
            <v>Total</v>
          </cell>
        </row>
        <row r="65">
          <cell r="EV65">
            <v>0</v>
          </cell>
          <cell r="EW65">
            <v>0</v>
          </cell>
          <cell r="EX65">
            <v>0</v>
          </cell>
          <cell r="EY65">
            <v>0</v>
          </cell>
          <cell r="EZ65">
            <v>0</v>
          </cell>
          <cell r="FA65">
            <v>0</v>
          </cell>
          <cell r="FB65">
            <v>0</v>
          </cell>
          <cell r="FC65">
            <v>0</v>
          </cell>
          <cell r="FD65">
            <v>0</v>
          </cell>
          <cell r="FE65">
            <v>0</v>
          </cell>
          <cell r="FF65">
            <v>0</v>
          </cell>
          <cell r="FG65">
            <v>0</v>
          </cell>
          <cell r="FH65">
            <v>0</v>
          </cell>
          <cell r="FJ65">
            <v>0</v>
          </cell>
          <cell r="FK65">
            <v>0</v>
          </cell>
          <cell r="FL65">
            <v>0</v>
          </cell>
          <cell r="FM65">
            <v>0</v>
          </cell>
          <cell r="FN65">
            <v>0</v>
          </cell>
          <cell r="FP65">
            <v>0</v>
          </cell>
          <cell r="FQ65">
            <v>0</v>
          </cell>
          <cell r="FR65">
            <v>0</v>
          </cell>
          <cell r="FS65">
            <v>0</v>
          </cell>
          <cell r="FT65">
            <v>0</v>
          </cell>
          <cell r="FU65">
            <v>0</v>
          </cell>
          <cell r="FV65">
            <v>0</v>
          </cell>
          <cell r="FW65">
            <v>0</v>
          </cell>
          <cell r="FX65">
            <v>0</v>
          </cell>
          <cell r="FY65">
            <v>0</v>
          </cell>
          <cell r="GA65">
            <v>0</v>
          </cell>
          <cell r="GB65">
            <v>0</v>
          </cell>
          <cell r="GC65">
            <v>0</v>
          </cell>
          <cell r="GD65">
            <v>0</v>
          </cell>
        </row>
        <row r="66">
          <cell r="EV66">
            <v>0</v>
          </cell>
          <cell r="EW66">
            <v>0</v>
          </cell>
          <cell r="EX66">
            <v>0</v>
          </cell>
          <cell r="EY66">
            <v>0</v>
          </cell>
          <cell r="EZ66">
            <v>0</v>
          </cell>
          <cell r="FA66">
            <v>0</v>
          </cell>
          <cell r="FB66">
            <v>0</v>
          </cell>
          <cell r="FC66">
            <v>0</v>
          </cell>
          <cell r="FD66">
            <v>0</v>
          </cell>
          <cell r="FE66">
            <v>0</v>
          </cell>
          <cell r="FF66">
            <v>0</v>
          </cell>
          <cell r="FG66">
            <v>0</v>
          </cell>
          <cell r="FH66">
            <v>0</v>
          </cell>
          <cell r="FJ66">
            <v>0</v>
          </cell>
          <cell r="FK66">
            <v>0</v>
          </cell>
          <cell r="FL66">
            <v>0</v>
          </cell>
          <cell r="FM66">
            <v>0</v>
          </cell>
          <cell r="FN66">
            <v>0</v>
          </cell>
          <cell r="FP66">
            <v>0</v>
          </cell>
          <cell r="FQ66">
            <v>0</v>
          </cell>
          <cell r="FR66">
            <v>0</v>
          </cell>
          <cell r="FS66">
            <v>0</v>
          </cell>
          <cell r="FT66">
            <v>0</v>
          </cell>
          <cell r="FU66">
            <v>0</v>
          </cell>
          <cell r="FV66">
            <v>0</v>
          </cell>
          <cell r="FW66">
            <v>0</v>
          </cell>
          <cell r="FX66">
            <v>0</v>
          </cell>
          <cell r="FY66">
            <v>0</v>
          </cell>
          <cell r="GA66">
            <v>0</v>
          </cell>
          <cell r="GB66">
            <v>0</v>
          </cell>
          <cell r="GC66">
            <v>0</v>
          </cell>
          <cell r="GD66">
            <v>0</v>
          </cell>
        </row>
        <row r="67">
          <cell r="EV67">
            <v>0</v>
          </cell>
          <cell r="EW67">
            <v>0</v>
          </cell>
          <cell r="EX67">
            <v>0</v>
          </cell>
          <cell r="EY67">
            <v>0</v>
          </cell>
          <cell r="EZ67">
            <v>0</v>
          </cell>
          <cell r="FA67">
            <v>0</v>
          </cell>
          <cell r="FB67">
            <v>0</v>
          </cell>
          <cell r="FC67">
            <v>0</v>
          </cell>
          <cell r="FD67">
            <v>0</v>
          </cell>
          <cell r="FE67">
            <v>0</v>
          </cell>
          <cell r="FF67">
            <v>0</v>
          </cell>
          <cell r="FG67">
            <v>0</v>
          </cell>
          <cell r="FH67">
            <v>0</v>
          </cell>
          <cell r="FJ67">
            <v>0</v>
          </cell>
          <cell r="FK67">
            <v>0</v>
          </cell>
          <cell r="FL67">
            <v>0</v>
          </cell>
          <cell r="FM67">
            <v>0</v>
          </cell>
          <cell r="FN67">
            <v>0</v>
          </cell>
          <cell r="FP67">
            <v>0</v>
          </cell>
          <cell r="FQ67">
            <v>0</v>
          </cell>
          <cell r="FR67">
            <v>0</v>
          </cell>
          <cell r="FS67">
            <v>0</v>
          </cell>
          <cell r="FT67">
            <v>0</v>
          </cell>
          <cell r="FU67">
            <v>0</v>
          </cell>
          <cell r="FV67">
            <v>0</v>
          </cell>
          <cell r="FW67">
            <v>0</v>
          </cell>
          <cell r="FX67">
            <v>0</v>
          </cell>
          <cell r="FY67">
            <v>0</v>
          </cell>
          <cell r="GA67">
            <v>0</v>
          </cell>
          <cell r="GB67">
            <v>0</v>
          </cell>
          <cell r="GC67">
            <v>0</v>
          </cell>
          <cell r="GD67">
            <v>0</v>
          </cell>
        </row>
        <row r="68">
          <cell r="EV68">
            <v>0</v>
          </cell>
          <cell r="EW68">
            <v>0</v>
          </cell>
          <cell r="EX68">
            <v>0</v>
          </cell>
          <cell r="EY68">
            <v>0</v>
          </cell>
          <cell r="EZ68">
            <v>0</v>
          </cell>
          <cell r="FA68">
            <v>0</v>
          </cell>
          <cell r="FB68">
            <v>0</v>
          </cell>
          <cell r="FC68">
            <v>0</v>
          </cell>
          <cell r="FD68">
            <v>0</v>
          </cell>
          <cell r="FE68">
            <v>0</v>
          </cell>
          <cell r="FF68">
            <v>0</v>
          </cell>
          <cell r="FG68">
            <v>0</v>
          </cell>
          <cell r="FH68">
            <v>0</v>
          </cell>
          <cell r="FJ68">
            <v>0</v>
          </cell>
          <cell r="FK68">
            <v>0</v>
          </cell>
          <cell r="FL68">
            <v>0</v>
          </cell>
          <cell r="FM68">
            <v>0</v>
          </cell>
          <cell r="FN68">
            <v>0</v>
          </cell>
          <cell r="FP68">
            <v>0</v>
          </cell>
          <cell r="FQ68">
            <v>0</v>
          </cell>
          <cell r="FR68">
            <v>0</v>
          </cell>
          <cell r="FS68">
            <v>0</v>
          </cell>
          <cell r="FT68">
            <v>0</v>
          </cell>
          <cell r="FU68">
            <v>0</v>
          </cell>
          <cell r="FV68">
            <v>0</v>
          </cell>
          <cell r="FW68">
            <v>0</v>
          </cell>
          <cell r="FX68">
            <v>0</v>
          </cell>
          <cell r="FY68">
            <v>0</v>
          </cell>
          <cell r="GA68">
            <v>0</v>
          </cell>
          <cell r="GB68">
            <v>0</v>
          </cell>
          <cell r="GC68">
            <v>0</v>
          </cell>
          <cell r="GD68">
            <v>0</v>
          </cell>
        </row>
        <row r="69">
          <cell r="EV69">
            <v>0</v>
          </cell>
          <cell r="EW69">
            <v>0</v>
          </cell>
          <cell r="EX69">
            <v>0</v>
          </cell>
          <cell r="EY69">
            <v>0</v>
          </cell>
          <cell r="EZ69">
            <v>0</v>
          </cell>
          <cell r="FA69">
            <v>0</v>
          </cell>
          <cell r="FB69">
            <v>0</v>
          </cell>
          <cell r="FC69">
            <v>0</v>
          </cell>
          <cell r="FD69">
            <v>0</v>
          </cell>
          <cell r="FE69">
            <v>0</v>
          </cell>
          <cell r="FF69">
            <v>0</v>
          </cell>
          <cell r="FG69">
            <v>0</v>
          </cell>
          <cell r="FH69">
            <v>0</v>
          </cell>
          <cell r="FJ69">
            <v>0</v>
          </cell>
          <cell r="FK69">
            <v>0</v>
          </cell>
          <cell r="FL69">
            <v>0</v>
          </cell>
          <cell r="FM69">
            <v>0</v>
          </cell>
          <cell r="FN69">
            <v>0</v>
          </cell>
          <cell r="FP69">
            <v>0</v>
          </cell>
          <cell r="FQ69">
            <v>0</v>
          </cell>
          <cell r="FR69">
            <v>0</v>
          </cell>
          <cell r="FS69">
            <v>0</v>
          </cell>
          <cell r="FT69">
            <v>0</v>
          </cell>
          <cell r="FU69">
            <v>0</v>
          </cell>
          <cell r="FV69">
            <v>0</v>
          </cell>
          <cell r="FW69">
            <v>0</v>
          </cell>
          <cell r="FX69">
            <v>0</v>
          </cell>
          <cell r="FY69">
            <v>0</v>
          </cell>
          <cell r="GA69">
            <v>0</v>
          </cell>
          <cell r="GB69">
            <v>0</v>
          </cell>
          <cell r="GC69">
            <v>0</v>
          </cell>
          <cell r="GD69">
            <v>0</v>
          </cell>
        </row>
        <row r="70">
          <cell r="EV70">
            <v>0</v>
          </cell>
          <cell r="EW70">
            <v>0</v>
          </cell>
          <cell r="EX70">
            <v>0</v>
          </cell>
          <cell r="EY70">
            <v>0</v>
          </cell>
          <cell r="EZ70">
            <v>0</v>
          </cell>
          <cell r="FA70">
            <v>0</v>
          </cell>
          <cell r="FB70">
            <v>0</v>
          </cell>
          <cell r="FC70">
            <v>0</v>
          </cell>
          <cell r="FD70">
            <v>0</v>
          </cell>
          <cell r="FE70">
            <v>0</v>
          </cell>
          <cell r="FF70">
            <v>0</v>
          </cell>
          <cell r="FG70">
            <v>0</v>
          </cell>
          <cell r="FH70">
            <v>0</v>
          </cell>
          <cell r="FJ70">
            <v>0</v>
          </cell>
          <cell r="FK70">
            <v>0</v>
          </cell>
          <cell r="FL70">
            <v>0</v>
          </cell>
          <cell r="FM70">
            <v>0</v>
          </cell>
          <cell r="FN70">
            <v>0</v>
          </cell>
          <cell r="FP70">
            <v>0</v>
          </cell>
          <cell r="FQ70">
            <v>0</v>
          </cell>
          <cell r="FR70">
            <v>0</v>
          </cell>
          <cell r="FS70">
            <v>0</v>
          </cell>
          <cell r="FT70">
            <v>0</v>
          </cell>
          <cell r="FU70">
            <v>0</v>
          </cell>
          <cell r="FV70">
            <v>0</v>
          </cell>
          <cell r="FW70">
            <v>0</v>
          </cell>
          <cell r="FX70">
            <v>0</v>
          </cell>
          <cell r="FY70">
            <v>0</v>
          </cell>
          <cell r="GA70">
            <v>0</v>
          </cell>
          <cell r="GB70">
            <v>0</v>
          </cell>
          <cell r="GC70">
            <v>0</v>
          </cell>
          <cell r="GD70">
            <v>0</v>
          </cell>
        </row>
        <row r="71">
          <cell r="EV71">
            <v>0</v>
          </cell>
          <cell r="EW71">
            <v>0</v>
          </cell>
          <cell r="EX71">
            <v>0</v>
          </cell>
          <cell r="EY71">
            <v>0</v>
          </cell>
          <cell r="EZ71">
            <v>0</v>
          </cell>
          <cell r="FA71">
            <v>0</v>
          </cell>
          <cell r="FB71">
            <v>0</v>
          </cell>
          <cell r="FC71">
            <v>0</v>
          </cell>
          <cell r="FD71">
            <v>0</v>
          </cell>
          <cell r="FE71">
            <v>0</v>
          </cell>
          <cell r="FF71">
            <v>0</v>
          </cell>
          <cell r="FG71">
            <v>0</v>
          </cell>
          <cell r="FH71">
            <v>0</v>
          </cell>
          <cell r="FJ71">
            <v>0</v>
          </cell>
          <cell r="FK71">
            <v>0</v>
          </cell>
          <cell r="FL71">
            <v>0</v>
          </cell>
          <cell r="FM71">
            <v>0</v>
          </cell>
          <cell r="FN71">
            <v>0</v>
          </cell>
          <cell r="FP71">
            <v>0</v>
          </cell>
          <cell r="FQ71">
            <v>0</v>
          </cell>
          <cell r="FR71">
            <v>0</v>
          </cell>
          <cell r="FS71">
            <v>0</v>
          </cell>
          <cell r="FT71">
            <v>0</v>
          </cell>
          <cell r="FU71">
            <v>0</v>
          </cell>
          <cell r="FV71">
            <v>0</v>
          </cell>
          <cell r="FW71">
            <v>0</v>
          </cell>
          <cell r="FX71">
            <v>0</v>
          </cell>
          <cell r="FY71">
            <v>0</v>
          </cell>
          <cell r="GA71">
            <v>0</v>
          </cell>
          <cell r="GB71">
            <v>0</v>
          </cell>
          <cell r="GC71">
            <v>0</v>
          </cell>
          <cell r="GD71">
            <v>0</v>
          </cell>
        </row>
        <row r="72">
          <cell r="EV72">
            <v>0</v>
          </cell>
          <cell r="EW72">
            <v>0</v>
          </cell>
          <cell r="EX72">
            <v>0</v>
          </cell>
          <cell r="EY72">
            <v>0</v>
          </cell>
          <cell r="EZ72">
            <v>0</v>
          </cell>
          <cell r="FA72">
            <v>0</v>
          </cell>
          <cell r="FB72">
            <v>0</v>
          </cell>
          <cell r="FC72">
            <v>0</v>
          </cell>
          <cell r="FD72">
            <v>0</v>
          </cell>
          <cell r="FE72">
            <v>0</v>
          </cell>
          <cell r="FF72">
            <v>0</v>
          </cell>
          <cell r="FG72">
            <v>0</v>
          </cell>
          <cell r="FH72">
            <v>0</v>
          </cell>
          <cell r="FJ72">
            <v>0</v>
          </cell>
          <cell r="FK72">
            <v>0</v>
          </cell>
          <cell r="FL72">
            <v>0</v>
          </cell>
          <cell r="FM72">
            <v>0</v>
          </cell>
          <cell r="FN72">
            <v>0</v>
          </cell>
          <cell r="FP72">
            <v>0</v>
          </cell>
          <cell r="FQ72">
            <v>0</v>
          </cell>
          <cell r="FR72">
            <v>0</v>
          </cell>
          <cell r="FS72">
            <v>0</v>
          </cell>
          <cell r="FT72">
            <v>0</v>
          </cell>
          <cell r="FU72">
            <v>0</v>
          </cell>
          <cell r="FV72">
            <v>0</v>
          </cell>
          <cell r="FW72">
            <v>0</v>
          </cell>
          <cell r="FX72">
            <v>0</v>
          </cell>
          <cell r="FY72">
            <v>0</v>
          </cell>
          <cell r="GA72">
            <v>0</v>
          </cell>
          <cell r="GB72">
            <v>0</v>
          </cell>
          <cell r="GC72">
            <v>0</v>
          </cell>
          <cell r="GD72">
            <v>0</v>
          </cell>
        </row>
        <row r="73">
          <cell r="EV73">
            <v>0</v>
          </cell>
          <cell r="EW73">
            <v>0</v>
          </cell>
          <cell r="EX73">
            <v>0</v>
          </cell>
          <cell r="EY73">
            <v>0</v>
          </cell>
          <cell r="EZ73">
            <v>0</v>
          </cell>
          <cell r="FA73">
            <v>0</v>
          </cell>
          <cell r="FB73">
            <v>0</v>
          </cell>
          <cell r="FC73">
            <v>0</v>
          </cell>
          <cell r="FD73">
            <v>0</v>
          </cell>
          <cell r="FE73">
            <v>0</v>
          </cell>
          <cell r="FF73">
            <v>0</v>
          </cell>
          <cell r="FG73">
            <v>0</v>
          </cell>
          <cell r="FH73">
            <v>0</v>
          </cell>
          <cell r="FJ73">
            <v>0</v>
          </cell>
          <cell r="FK73">
            <v>0</v>
          </cell>
          <cell r="FL73">
            <v>0</v>
          </cell>
          <cell r="FM73">
            <v>0</v>
          </cell>
          <cell r="FN73">
            <v>0</v>
          </cell>
          <cell r="FP73">
            <v>0</v>
          </cell>
          <cell r="FQ73">
            <v>0</v>
          </cell>
          <cell r="FR73">
            <v>0</v>
          </cell>
          <cell r="FS73">
            <v>0</v>
          </cell>
          <cell r="FT73">
            <v>0</v>
          </cell>
          <cell r="FU73">
            <v>0</v>
          </cell>
          <cell r="FV73">
            <v>0</v>
          </cell>
          <cell r="FW73">
            <v>0</v>
          </cell>
          <cell r="FX73">
            <v>0</v>
          </cell>
          <cell r="FY73">
            <v>0</v>
          </cell>
          <cell r="GA73">
            <v>0</v>
          </cell>
          <cell r="GB73">
            <v>0</v>
          </cell>
          <cell r="GC73">
            <v>0</v>
          </cell>
          <cell r="GD73">
            <v>0</v>
          </cell>
        </row>
        <row r="74">
          <cell r="EV74">
            <v>0</v>
          </cell>
          <cell r="EW74">
            <v>0</v>
          </cell>
          <cell r="EX74">
            <v>0</v>
          </cell>
          <cell r="EY74">
            <v>0</v>
          </cell>
          <cell r="EZ74">
            <v>0</v>
          </cell>
          <cell r="FA74">
            <v>0</v>
          </cell>
          <cell r="FB74">
            <v>0</v>
          </cell>
          <cell r="FC74">
            <v>0</v>
          </cell>
          <cell r="FD74">
            <v>0</v>
          </cell>
          <cell r="FE74">
            <v>0</v>
          </cell>
          <cell r="FF74">
            <v>0</v>
          </cell>
          <cell r="FG74">
            <v>0</v>
          </cell>
          <cell r="FH74">
            <v>0</v>
          </cell>
          <cell r="FJ74">
            <v>0</v>
          </cell>
          <cell r="FK74">
            <v>0</v>
          </cell>
          <cell r="FL74">
            <v>0</v>
          </cell>
          <cell r="FM74">
            <v>0</v>
          </cell>
          <cell r="FN74">
            <v>0</v>
          </cell>
          <cell r="FP74">
            <v>0</v>
          </cell>
          <cell r="FQ74">
            <v>0</v>
          </cell>
          <cell r="FR74">
            <v>0</v>
          </cell>
          <cell r="FS74">
            <v>0</v>
          </cell>
          <cell r="FT74">
            <v>0</v>
          </cell>
          <cell r="FU74">
            <v>0</v>
          </cell>
          <cell r="FV74">
            <v>0</v>
          </cell>
          <cell r="FW74">
            <v>0</v>
          </cell>
          <cell r="FX74">
            <v>0</v>
          </cell>
          <cell r="FY74">
            <v>0</v>
          </cell>
          <cell r="GA74">
            <v>0</v>
          </cell>
          <cell r="GB74">
            <v>0</v>
          </cell>
          <cell r="GC74">
            <v>0</v>
          </cell>
          <cell r="GD74">
            <v>0</v>
          </cell>
        </row>
        <row r="75">
          <cell r="EV75">
            <v>0</v>
          </cell>
          <cell r="EW75">
            <v>0</v>
          </cell>
          <cell r="EX75">
            <v>0</v>
          </cell>
          <cell r="EY75">
            <v>0</v>
          </cell>
          <cell r="EZ75">
            <v>0</v>
          </cell>
          <cell r="FA75">
            <v>0</v>
          </cell>
          <cell r="FB75">
            <v>0</v>
          </cell>
          <cell r="FC75">
            <v>0</v>
          </cell>
          <cell r="FD75">
            <v>0</v>
          </cell>
          <cell r="FE75">
            <v>0</v>
          </cell>
          <cell r="FF75">
            <v>0</v>
          </cell>
          <cell r="FG75">
            <v>0</v>
          </cell>
          <cell r="FH75">
            <v>0</v>
          </cell>
          <cell r="FJ75">
            <v>0</v>
          </cell>
          <cell r="FK75">
            <v>0</v>
          </cell>
          <cell r="FL75">
            <v>0</v>
          </cell>
          <cell r="FM75">
            <v>0</v>
          </cell>
          <cell r="FN75">
            <v>0</v>
          </cell>
          <cell r="FP75">
            <v>0</v>
          </cell>
          <cell r="FQ75">
            <v>0</v>
          </cell>
          <cell r="FR75">
            <v>0</v>
          </cell>
          <cell r="FS75">
            <v>0</v>
          </cell>
          <cell r="FT75">
            <v>0</v>
          </cell>
          <cell r="FU75">
            <v>0</v>
          </cell>
          <cell r="FV75">
            <v>0</v>
          </cell>
          <cell r="FW75">
            <v>0</v>
          </cell>
          <cell r="FX75">
            <v>0</v>
          </cell>
          <cell r="FY75">
            <v>0</v>
          </cell>
          <cell r="GA75">
            <v>0</v>
          </cell>
          <cell r="GB75">
            <v>0</v>
          </cell>
          <cell r="GC75">
            <v>0</v>
          </cell>
          <cell r="GD75">
            <v>0</v>
          </cell>
        </row>
        <row r="76">
          <cell r="EV76" t="e">
            <v>#DIV/0!</v>
          </cell>
          <cell r="EW76" t="e">
            <v>#DIV/0!</v>
          </cell>
          <cell r="EX76" t="e">
            <v>#DIV/0!</v>
          </cell>
          <cell r="EY76" t="e">
            <v>#DIV/0!</v>
          </cell>
          <cell r="EZ76" t="e">
            <v>#DIV/0!</v>
          </cell>
          <cell r="FA76" t="e">
            <v>#DIV/0!</v>
          </cell>
          <cell r="FB76" t="e">
            <v>#DIV/0!</v>
          </cell>
          <cell r="FC76" t="e">
            <v>#DIV/0!</v>
          </cell>
          <cell r="FD76" t="e">
            <v>#DIV/0!</v>
          </cell>
          <cell r="FE76" t="e">
            <v>#DIV/0!</v>
          </cell>
          <cell r="FF76" t="e">
            <v>#DIV/0!</v>
          </cell>
          <cell r="FG76" t="e">
            <v>#DIV/0!</v>
          </cell>
          <cell r="FH76" t="e">
            <v>#DIV/0!</v>
          </cell>
          <cell r="FJ76" t="e">
            <v>#DIV/0!</v>
          </cell>
          <cell r="FK76" t="e">
            <v>#DIV/0!</v>
          </cell>
          <cell r="FL76" t="e">
            <v>#DIV/0!</v>
          </cell>
          <cell r="FM76" t="e">
            <v>#DIV/0!</v>
          </cell>
          <cell r="FN76" t="e">
            <v>#DIV/0!</v>
          </cell>
          <cell r="FP76" t="e">
            <v>#DIV/0!</v>
          </cell>
          <cell r="FQ76" t="e">
            <v>#DIV/0!</v>
          </cell>
          <cell r="FR76" t="e">
            <v>#DIV/0!</v>
          </cell>
          <cell r="FS76" t="e">
            <v>#DIV/0!</v>
          </cell>
          <cell r="FT76" t="e">
            <v>#DIV/0!</v>
          </cell>
          <cell r="FU76" t="e">
            <v>#DIV/0!</v>
          </cell>
          <cell r="FV76" t="e">
            <v>#DIV/0!</v>
          </cell>
          <cell r="FW76" t="e">
            <v>#DIV/0!</v>
          </cell>
          <cell r="FX76" t="e">
            <v>#DIV/0!</v>
          </cell>
          <cell r="FY76" t="e">
            <v>#DIV/0!</v>
          </cell>
          <cell r="GA76" t="e">
            <v>#DIV/0!</v>
          </cell>
          <cell r="GB76" t="e">
            <v>#DIV/0!</v>
          </cell>
          <cell r="GC76" t="e">
            <v>#DIV/0!</v>
          </cell>
          <cell r="GD76" t="e">
            <v>#DIV/0!</v>
          </cell>
        </row>
        <row r="77">
          <cell r="EV77" t="e">
            <v>#DIV/0!</v>
          </cell>
          <cell r="EW77" t="e">
            <v>#DIV/0!</v>
          </cell>
          <cell r="EX77" t="e">
            <v>#DIV/0!</v>
          </cell>
          <cell r="EY77" t="e">
            <v>#DIV/0!</v>
          </cell>
          <cell r="EZ77" t="e">
            <v>#DIV/0!</v>
          </cell>
          <cell r="FA77" t="e">
            <v>#DIV/0!</v>
          </cell>
          <cell r="FB77" t="e">
            <v>#DIV/0!</v>
          </cell>
          <cell r="FC77" t="e">
            <v>#DIV/0!</v>
          </cell>
          <cell r="FD77" t="e">
            <v>#DIV/0!</v>
          </cell>
          <cell r="FE77" t="e">
            <v>#DIV/0!</v>
          </cell>
          <cell r="FF77" t="e">
            <v>#DIV/0!</v>
          </cell>
          <cell r="FG77" t="e">
            <v>#DIV/0!</v>
          </cell>
          <cell r="FH77" t="e">
            <v>#DIV/0!</v>
          </cell>
          <cell r="FJ77" t="e">
            <v>#DIV/0!</v>
          </cell>
          <cell r="FK77" t="e">
            <v>#DIV/0!</v>
          </cell>
          <cell r="FL77" t="e">
            <v>#DIV/0!</v>
          </cell>
          <cell r="FM77" t="e">
            <v>#DIV/0!</v>
          </cell>
          <cell r="FN77" t="e">
            <v>#DIV/0!</v>
          </cell>
          <cell r="FP77" t="e">
            <v>#DIV/0!</v>
          </cell>
          <cell r="FQ77" t="e">
            <v>#DIV/0!</v>
          </cell>
          <cell r="FR77" t="e">
            <v>#DIV/0!</v>
          </cell>
          <cell r="FS77" t="e">
            <v>#DIV/0!</v>
          </cell>
          <cell r="FT77" t="e">
            <v>#DIV/0!</v>
          </cell>
          <cell r="FU77" t="e">
            <v>#DIV/0!</v>
          </cell>
          <cell r="FV77" t="e">
            <v>#DIV/0!</v>
          </cell>
          <cell r="FW77" t="e">
            <v>#DIV/0!</v>
          </cell>
          <cell r="FX77" t="e">
            <v>#DIV/0!</v>
          </cell>
          <cell r="FY77" t="e">
            <v>#DIV/0!</v>
          </cell>
          <cell r="GA77" t="e">
            <v>#DIV/0!</v>
          </cell>
          <cell r="GB77" t="e">
            <v>#DIV/0!</v>
          </cell>
          <cell r="GC77" t="e">
            <v>#DIV/0!</v>
          </cell>
          <cell r="GD77" t="e">
            <v>#DIV/0!</v>
          </cell>
        </row>
        <row r="78">
          <cell r="EV78">
            <v>0</v>
          </cell>
          <cell r="EW78">
            <v>0</v>
          </cell>
          <cell r="EX78">
            <v>0</v>
          </cell>
          <cell r="EY78">
            <v>0</v>
          </cell>
          <cell r="EZ78">
            <v>0</v>
          </cell>
          <cell r="FA78">
            <v>0</v>
          </cell>
          <cell r="FB78">
            <v>0</v>
          </cell>
          <cell r="FC78">
            <v>0</v>
          </cell>
          <cell r="FD78">
            <v>0</v>
          </cell>
          <cell r="FE78">
            <v>0</v>
          </cell>
          <cell r="FF78">
            <v>0</v>
          </cell>
          <cell r="FG78">
            <v>0</v>
          </cell>
          <cell r="FH78">
            <v>0</v>
          </cell>
          <cell r="FJ78">
            <v>0</v>
          </cell>
          <cell r="FK78">
            <v>0</v>
          </cell>
          <cell r="FL78">
            <v>0</v>
          </cell>
          <cell r="FM78">
            <v>0</v>
          </cell>
          <cell r="FN78">
            <v>0</v>
          </cell>
          <cell r="FP78">
            <v>0</v>
          </cell>
          <cell r="FQ78">
            <v>0</v>
          </cell>
          <cell r="FR78">
            <v>0</v>
          </cell>
          <cell r="FS78">
            <v>0</v>
          </cell>
          <cell r="FT78">
            <v>0</v>
          </cell>
          <cell r="FU78">
            <v>0</v>
          </cell>
          <cell r="FV78">
            <v>0</v>
          </cell>
          <cell r="FW78">
            <v>0</v>
          </cell>
          <cell r="FX78">
            <v>0</v>
          </cell>
          <cell r="FY78">
            <v>0</v>
          </cell>
          <cell r="GA78">
            <v>0</v>
          </cell>
          <cell r="GB78">
            <v>0</v>
          </cell>
          <cell r="GC78">
            <v>0</v>
          </cell>
          <cell r="GD78">
            <v>0</v>
          </cell>
        </row>
        <row r="80">
          <cell r="EV80">
            <v>0</v>
          </cell>
          <cell r="EW80">
            <v>0</v>
          </cell>
          <cell r="EX80">
            <v>0</v>
          </cell>
          <cell r="EY80">
            <v>0</v>
          </cell>
          <cell r="EZ80">
            <v>0</v>
          </cell>
          <cell r="FA80">
            <v>0</v>
          </cell>
          <cell r="FB80">
            <v>0</v>
          </cell>
          <cell r="FC80">
            <v>0</v>
          </cell>
          <cell r="FD80">
            <v>0</v>
          </cell>
          <cell r="FE80">
            <v>0</v>
          </cell>
          <cell r="FF80">
            <v>0</v>
          </cell>
          <cell r="FG80">
            <v>0</v>
          </cell>
          <cell r="FH80">
            <v>0</v>
          </cell>
          <cell r="FJ80">
            <v>0</v>
          </cell>
          <cell r="FK80">
            <v>0</v>
          </cell>
          <cell r="FL80">
            <v>0</v>
          </cell>
          <cell r="FM80">
            <v>0</v>
          </cell>
          <cell r="FN80">
            <v>0</v>
          </cell>
          <cell r="FP80">
            <v>0</v>
          </cell>
          <cell r="FQ80">
            <v>0</v>
          </cell>
          <cell r="FR80">
            <v>0</v>
          </cell>
          <cell r="FS80">
            <v>0</v>
          </cell>
          <cell r="FT80">
            <v>0</v>
          </cell>
          <cell r="FU80">
            <v>0</v>
          </cell>
          <cell r="FV80">
            <v>0</v>
          </cell>
          <cell r="FW80">
            <v>0</v>
          </cell>
          <cell r="FX80">
            <v>0</v>
          </cell>
          <cell r="FY80">
            <v>0</v>
          </cell>
          <cell r="GA80">
            <v>0</v>
          </cell>
          <cell r="GB80">
            <v>0</v>
          </cell>
          <cell r="GC80">
            <v>0</v>
          </cell>
          <cell r="GD80">
            <v>0</v>
          </cell>
        </row>
        <row r="81">
          <cell r="EV81">
            <v>0</v>
          </cell>
          <cell r="EW81">
            <v>0</v>
          </cell>
          <cell r="EX81">
            <v>0</v>
          </cell>
          <cell r="EY81">
            <v>0</v>
          </cell>
          <cell r="EZ81">
            <v>0</v>
          </cell>
          <cell r="FA81">
            <v>0</v>
          </cell>
          <cell r="FB81">
            <v>0</v>
          </cell>
          <cell r="FC81">
            <v>0</v>
          </cell>
          <cell r="FD81">
            <v>0</v>
          </cell>
          <cell r="FE81">
            <v>0</v>
          </cell>
          <cell r="FF81">
            <v>0</v>
          </cell>
          <cell r="FG81">
            <v>0</v>
          </cell>
          <cell r="FH81">
            <v>0</v>
          </cell>
          <cell r="FJ81">
            <v>0</v>
          </cell>
          <cell r="FK81">
            <v>0</v>
          </cell>
          <cell r="FL81">
            <v>0</v>
          </cell>
          <cell r="FM81">
            <v>0</v>
          </cell>
          <cell r="FN81">
            <v>0</v>
          </cell>
          <cell r="FP81">
            <v>0</v>
          </cell>
          <cell r="FQ81">
            <v>0</v>
          </cell>
          <cell r="FR81">
            <v>0</v>
          </cell>
          <cell r="FS81">
            <v>0</v>
          </cell>
          <cell r="FT81">
            <v>0</v>
          </cell>
          <cell r="FU81">
            <v>0</v>
          </cell>
          <cell r="FV81">
            <v>0</v>
          </cell>
          <cell r="FW81">
            <v>0</v>
          </cell>
          <cell r="FX81">
            <v>0</v>
          </cell>
          <cell r="FY81">
            <v>0</v>
          </cell>
          <cell r="GA81">
            <v>0</v>
          </cell>
          <cell r="GB81">
            <v>0</v>
          </cell>
          <cell r="GC81">
            <v>0</v>
          </cell>
          <cell r="GD81">
            <v>0</v>
          </cell>
        </row>
        <row r="82">
          <cell r="EV82">
            <v>0</v>
          </cell>
          <cell r="EW82">
            <v>0</v>
          </cell>
          <cell r="EX82">
            <v>0</v>
          </cell>
          <cell r="EY82">
            <v>0</v>
          </cell>
          <cell r="EZ82">
            <v>0</v>
          </cell>
          <cell r="FA82">
            <v>0</v>
          </cell>
          <cell r="FB82">
            <v>0</v>
          </cell>
          <cell r="FC82">
            <v>0</v>
          </cell>
          <cell r="FD82">
            <v>0</v>
          </cell>
          <cell r="FE82">
            <v>0</v>
          </cell>
          <cell r="FF82">
            <v>0</v>
          </cell>
          <cell r="FG82">
            <v>0</v>
          </cell>
          <cell r="FH82">
            <v>0</v>
          </cell>
          <cell r="FJ82">
            <v>0</v>
          </cell>
          <cell r="FK82">
            <v>0</v>
          </cell>
          <cell r="FL82">
            <v>0</v>
          </cell>
          <cell r="FM82">
            <v>0</v>
          </cell>
          <cell r="FN82">
            <v>0</v>
          </cell>
          <cell r="FP82">
            <v>0</v>
          </cell>
          <cell r="FQ82">
            <v>0</v>
          </cell>
          <cell r="FR82">
            <v>0</v>
          </cell>
          <cell r="FS82">
            <v>0</v>
          </cell>
          <cell r="FT82">
            <v>0</v>
          </cell>
          <cell r="FU82">
            <v>0</v>
          </cell>
          <cell r="FV82">
            <v>0</v>
          </cell>
          <cell r="FW82">
            <v>0</v>
          </cell>
          <cell r="FX82">
            <v>0</v>
          </cell>
          <cell r="FY82">
            <v>0</v>
          </cell>
          <cell r="GA82">
            <v>0</v>
          </cell>
          <cell r="GB82">
            <v>0</v>
          </cell>
          <cell r="GC82">
            <v>0</v>
          </cell>
          <cell r="GD82">
            <v>0</v>
          </cell>
        </row>
        <row r="83">
          <cell r="EV83">
            <v>0</v>
          </cell>
          <cell r="EW83">
            <v>0</v>
          </cell>
          <cell r="EX83">
            <v>0</v>
          </cell>
          <cell r="EY83">
            <v>0</v>
          </cell>
          <cell r="EZ83">
            <v>0</v>
          </cell>
          <cell r="FA83">
            <v>0</v>
          </cell>
          <cell r="FB83">
            <v>0</v>
          </cell>
          <cell r="FC83">
            <v>0</v>
          </cell>
          <cell r="FD83">
            <v>0</v>
          </cell>
          <cell r="FE83">
            <v>0</v>
          </cell>
          <cell r="FF83">
            <v>0</v>
          </cell>
          <cell r="FG83">
            <v>0</v>
          </cell>
          <cell r="FH83">
            <v>0</v>
          </cell>
          <cell r="FJ83">
            <v>0</v>
          </cell>
          <cell r="FK83">
            <v>0</v>
          </cell>
          <cell r="FL83">
            <v>0</v>
          </cell>
          <cell r="FM83">
            <v>0</v>
          </cell>
          <cell r="FN83">
            <v>0</v>
          </cell>
          <cell r="FP83">
            <v>0</v>
          </cell>
          <cell r="FQ83">
            <v>0</v>
          </cell>
          <cell r="FR83">
            <v>0</v>
          </cell>
          <cell r="FS83">
            <v>0</v>
          </cell>
          <cell r="FT83">
            <v>0</v>
          </cell>
          <cell r="FU83">
            <v>0</v>
          </cell>
          <cell r="FV83">
            <v>0</v>
          </cell>
          <cell r="FW83">
            <v>0</v>
          </cell>
          <cell r="FX83">
            <v>0</v>
          </cell>
          <cell r="FY83">
            <v>0</v>
          </cell>
          <cell r="GA83">
            <v>0</v>
          </cell>
          <cell r="GB83">
            <v>0</v>
          </cell>
          <cell r="GC83">
            <v>0</v>
          </cell>
          <cell r="GD83">
            <v>0</v>
          </cell>
        </row>
        <row r="84">
          <cell r="EV84">
            <v>0</v>
          </cell>
          <cell r="EW84">
            <v>0</v>
          </cell>
          <cell r="EX84">
            <v>0</v>
          </cell>
          <cell r="EY84">
            <v>0</v>
          </cell>
          <cell r="EZ84">
            <v>0</v>
          </cell>
          <cell r="FA84">
            <v>0</v>
          </cell>
          <cell r="FB84">
            <v>0</v>
          </cell>
          <cell r="FC84">
            <v>0</v>
          </cell>
          <cell r="FD84">
            <v>0</v>
          </cell>
          <cell r="FE84">
            <v>0</v>
          </cell>
          <cell r="FF84">
            <v>0</v>
          </cell>
          <cell r="FG84">
            <v>0</v>
          </cell>
          <cell r="FH84">
            <v>0</v>
          </cell>
          <cell r="FJ84">
            <v>0</v>
          </cell>
          <cell r="FK84">
            <v>0</v>
          </cell>
          <cell r="FL84">
            <v>0</v>
          </cell>
          <cell r="FM84">
            <v>0</v>
          </cell>
          <cell r="FN84">
            <v>0</v>
          </cell>
          <cell r="FP84">
            <v>0</v>
          </cell>
          <cell r="FQ84">
            <v>0</v>
          </cell>
          <cell r="FR84">
            <v>0</v>
          </cell>
          <cell r="FS84">
            <v>0</v>
          </cell>
          <cell r="FT84">
            <v>0</v>
          </cell>
          <cell r="FU84">
            <v>0</v>
          </cell>
          <cell r="FV84">
            <v>0</v>
          </cell>
          <cell r="FW84">
            <v>0</v>
          </cell>
          <cell r="FX84">
            <v>0</v>
          </cell>
          <cell r="FY84">
            <v>0</v>
          </cell>
          <cell r="GA84">
            <v>0</v>
          </cell>
          <cell r="GB84">
            <v>0</v>
          </cell>
          <cell r="GC84">
            <v>0</v>
          </cell>
          <cell r="GD84">
            <v>0</v>
          </cell>
        </row>
        <row r="86">
          <cell r="EV86">
            <v>0</v>
          </cell>
          <cell r="EW86">
            <v>0</v>
          </cell>
          <cell r="EX86">
            <v>0</v>
          </cell>
          <cell r="EY86">
            <v>0</v>
          </cell>
          <cell r="EZ86">
            <v>0</v>
          </cell>
          <cell r="FA86">
            <v>0</v>
          </cell>
          <cell r="FB86">
            <v>0</v>
          </cell>
          <cell r="FC86">
            <v>0</v>
          </cell>
          <cell r="FD86">
            <v>0</v>
          </cell>
          <cell r="FE86">
            <v>0</v>
          </cell>
          <cell r="FF86">
            <v>0</v>
          </cell>
          <cell r="FG86">
            <v>0</v>
          </cell>
          <cell r="FH86">
            <v>0</v>
          </cell>
          <cell r="FJ86">
            <v>0</v>
          </cell>
          <cell r="FK86">
            <v>0</v>
          </cell>
          <cell r="FL86">
            <v>0</v>
          </cell>
          <cell r="FM86">
            <v>0</v>
          </cell>
          <cell r="FN86">
            <v>0</v>
          </cell>
          <cell r="FP86">
            <v>0</v>
          </cell>
          <cell r="FQ86">
            <v>0</v>
          </cell>
          <cell r="FR86">
            <v>0</v>
          </cell>
          <cell r="FS86">
            <v>0</v>
          </cell>
          <cell r="FT86">
            <v>0</v>
          </cell>
          <cell r="FU86">
            <v>0</v>
          </cell>
          <cell r="FV86">
            <v>0</v>
          </cell>
          <cell r="FW86">
            <v>0</v>
          </cell>
          <cell r="FX86">
            <v>0</v>
          </cell>
          <cell r="FY86">
            <v>0</v>
          </cell>
          <cell r="GA86">
            <v>0</v>
          </cell>
          <cell r="GB86">
            <v>0</v>
          </cell>
          <cell r="GC86">
            <v>0</v>
          </cell>
          <cell r="GD86">
            <v>0</v>
          </cell>
        </row>
        <row r="87">
          <cell r="EV87">
            <v>0</v>
          </cell>
          <cell r="EW87">
            <v>0</v>
          </cell>
          <cell r="EX87">
            <v>0</v>
          </cell>
          <cell r="EY87">
            <v>0</v>
          </cell>
          <cell r="EZ87">
            <v>0</v>
          </cell>
          <cell r="FA87">
            <v>0</v>
          </cell>
          <cell r="FB87">
            <v>0</v>
          </cell>
          <cell r="FC87">
            <v>0</v>
          </cell>
          <cell r="FD87">
            <v>0</v>
          </cell>
          <cell r="FE87">
            <v>0</v>
          </cell>
          <cell r="FF87">
            <v>0</v>
          </cell>
          <cell r="FG87">
            <v>0</v>
          </cell>
          <cell r="FH87">
            <v>0</v>
          </cell>
          <cell r="FJ87">
            <v>0</v>
          </cell>
          <cell r="FK87">
            <v>0</v>
          </cell>
          <cell r="FL87">
            <v>0</v>
          </cell>
          <cell r="FM87">
            <v>0</v>
          </cell>
          <cell r="FN87">
            <v>0</v>
          </cell>
          <cell r="FP87">
            <v>0</v>
          </cell>
          <cell r="FQ87">
            <v>0</v>
          </cell>
          <cell r="FR87">
            <v>0</v>
          </cell>
          <cell r="FS87">
            <v>0</v>
          </cell>
          <cell r="FT87">
            <v>0</v>
          </cell>
          <cell r="FU87">
            <v>0</v>
          </cell>
          <cell r="FV87">
            <v>0</v>
          </cell>
          <cell r="FW87">
            <v>0</v>
          </cell>
          <cell r="FX87">
            <v>0</v>
          </cell>
          <cell r="FY87">
            <v>0</v>
          </cell>
          <cell r="GA87">
            <v>0</v>
          </cell>
          <cell r="GB87">
            <v>0</v>
          </cell>
          <cell r="GC87">
            <v>0</v>
          </cell>
          <cell r="GD87">
            <v>0</v>
          </cell>
        </row>
        <row r="88">
          <cell r="EV88">
            <v>0</v>
          </cell>
          <cell r="EW88">
            <v>0</v>
          </cell>
          <cell r="EX88">
            <v>0</v>
          </cell>
          <cell r="EY88">
            <v>0</v>
          </cell>
          <cell r="EZ88">
            <v>0</v>
          </cell>
          <cell r="FA88">
            <v>0</v>
          </cell>
          <cell r="FB88">
            <v>0</v>
          </cell>
          <cell r="FC88">
            <v>0</v>
          </cell>
          <cell r="FD88">
            <v>0</v>
          </cell>
          <cell r="FE88">
            <v>0</v>
          </cell>
          <cell r="FF88">
            <v>0</v>
          </cell>
          <cell r="FG88">
            <v>0</v>
          </cell>
          <cell r="FH88">
            <v>0</v>
          </cell>
          <cell r="FJ88">
            <v>0</v>
          </cell>
          <cell r="FK88">
            <v>0</v>
          </cell>
          <cell r="FL88">
            <v>0</v>
          </cell>
          <cell r="FM88">
            <v>0</v>
          </cell>
          <cell r="FN88">
            <v>0</v>
          </cell>
          <cell r="FP88">
            <v>0</v>
          </cell>
          <cell r="FQ88">
            <v>0</v>
          </cell>
          <cell r="FR88">
            <v>0</v>
          </cell>
          <cell r="FS88">
            <v>0</v>
          </cell>
          <cell r="FT88">
            <v>0</v>
          </cell>
          <cell r="FU88">
            <v>0</v>
          </cell>
          <cell r="FV88">
            <v>0</v>
          </cell>
          <cell r="FW88">
            <v>0</v>
          </cell>
          <cell r="FX88">
            <v>0</v>
          </cell>
          <cell r="FY88">
            <v>0</v>
          </cell>
          <cell r="GA88">
            <v>0</v>
          </cell>
          <cell r="GB88">
            <v>0</v>
          </cell>
          <cell r="GC88">
            <v>0</v>
          </cell>
          <cell r="GD88">
            <v>0</v>
          </cell>
        </row>
        <row r="89">
          <cell r="EV89">
            <v>0</v>
          </cell>
          <cell r="EW89">
            <v>0</v>
          </cell>
          <cell r="EX89">
            <v>0</v>
          </cell>
          <cell r="EY89">
            <v>0</v>
          </cell>
          <cell r="EZ89">
            <v>0</v>
          </cell>
          <cell r="FA89">
            <v>0</v>
          </cell>
          <cell r="FB89">
            <v>0</v>
          </cell>
          <cell r="FC89">
            <v>0</v>
          </cell>
          <cell r="FD89">
            <v>0</v>
          </cell>
          <cell r="FE89">
            <v>0</v>
          </cell>
          <cell r="FF89">
            <v>0</v>
          </cell>
          <cell r="FG89">
            <v>0</v>
          </cell>
          <cell r="FH89">
            <v>0</v>
          </cell>
          <cell r="FJ89">
            <v>0</v>
          </cell>
          <cell r="FK89">
            <v>0</v>
          </cell>
          <cell r="FL89">
            <v>0</v>
          </cell>
          <cell r="FM89">
            <v>0</v>
          </cell>
          <cell r="FN89">
            <v>0</v>
          </cell>
          <cell r="FP89">
            <v>0</v>
          </cell>
          <cell r="FQ89">
            <v>0</v>
          </cell>
          <cell r="FR89">
            <v>0</v>
          </cell>
          <cell r="FS89">
            <v>0</v>
          </cell>
          <cell r="FT89">
            <v>0</v>
          </cell>
          <cell r="FU89">
            <v>0</v>
          </cell>
          <cell r="FV89">
            <v>0</v>
          </cell>
          <cell r="FW89">
            <v>0</v>
          </cell>
          <cell r="FX89">
            <v>0</v>
          </cell>
          <cell r="FY89">
            <v>0</v>
          </cell>
          <cell r="GA89">
            <v>0</v>
          </cell>
          <cell r="GB89">
            <v>0</v>
          </cell>
          <cell r="GC89">
            <v>0</v>
          </cell>
          <cell r="GD89">
            <v>0</v>
          </cell>
        </row>
        <row r="90">
          <cell r="EV90">
            <v>0</v>
          </cell>
          <cell r="EW90">
            <v>0</v>
          </cell>
          <cell r="EX90">
            <v>0</v>
          </cell>
          <cell r="EY90">
            <v>0</v>
          </cell>
          <cell r="EZ90">
            <v>0</v>
          </cell>
          <cell r="FA90">
            <v>0</v>
          </cell>
          <cell r="FB90">
            <v>0</v>
          </cell>
          <cell r="FC90">
            <v>0</v>
          </cell>
          <cell r="FD90">
            <v>0</v>
          </cell>
          <cell r="FE90">
            <v>0</v>
          </cell>
          <cell r="FF90">
            <v>0</v>
          </cell>
          <cell r="FG90">
            <v>0</v>
          </cell>
          <cell r="FH90">
            <v>0</v>
          </cell>
          <cell r="FJ90">
            <v>0</v>
          </cell>
          <cell r="FK90">
            <v>0</v>
          </cell>
          <cell r="FL90">
            <v>0</v>
          </cell>
          <cell r="FM90">
            <v>0</v>
          </cell>
          <cell r="FN90">
            <v>0</v>
          </cell>
          <cell r="FP90">
            <v>0</v>
          </cell>
          <cell r="FQ90">
            <v>0</v>
          </cell>
          <cell r="FR90">
            <v>0</v>
          </cell>
          <cell r="FS90">
            <v>0</v>
          </cell>
          <cell r="FT90">
            <v>0</v>
          </cell>
          <cell r="FU90">
            <v>0</v>
          </cell>
          <cell r="FV90">
            <v>0</v>
          </cell>
          <cell r="FW90">
            <v>0</v>
          </cell>
          <cell r="FX90">
            <v>0</v>
          </cell>
          <cell r="FY90">
            <v>0</v>
          </cell>
          <cell r="GA90">
            <v>0</v>
          </cell>
          <cell r="GB90">
            <v>0</v>
          </cell>
          <cell r="GC90">
            <v>0</v>
          </cell>
          <cell r="GD90">
            <v>0</v>
          </cell>
        </row>
        <row r="91">
          <cell r="EV91">
            <v>0</v>
          </cell>
          <cell r="EW91">
            <v>0</v>
          </cell>
          <cell r="EX91">
            <v>0</v>
          </cell>
          <cell r="EY91">
            <v>0</v>
          </cell>
          <cell r="EZ91">
            <v>0</v>
          </cell>
          <cell r="FA91">
            <v>0</v>
          </cell>
          <cell r="FB91">
            <v>0</v>
          </cell>
          <cell r="FC91">
            <v>0</v>
          </cell>
          <cell r="FD91">
            <v>0</v>
          </cell>
          <cell r="FE91">
            <v>0</v>
          </cell>
          <cell r="FF91">
            <v>0</v>
          </cell>
          <cell r="FG91">
            <v>0</v>
          </cell>
          <cell r="FH91">
            <v>0</v>
          </cell>
          <cell r="FJ91">
            <v>0</v>
          </cell>
          <cell r="FK91">
            <v>0</v>
          </cell>
          <cell r="FL91">
            <v>0</v>
          </cell>
          <cell r="FM91">
            <v>0</v>
          </cell>
          <cell r="FN91">
            <v>0</v>
          </cell>
          <cell r="FP91">
            <v>0</v>
          </cell>
          <cell r="FQ91">
            <v>0</v>
          </cell>
          <cell r="FR91">
            <v>0</v>
          </cell>
          <cell r="FS91">
            <v>0</v>
          </cell>
          <cell r="FT91">
            <v>0</v>
          </cell>
          <cell r="FU91">
            <v>0</v>
          </cell>
          <cell r="FV91">
            <v>0</v>
          </cell>
          <cell r="FW91">
            <v>0</v>
          </cell>
          <cell r="FX91">
            <v>0</v>
          </cell>
          <cell r="FY91">
            <v>0</v>
          </cell>
          <cell r="GA91">
            <v>0</v>
          </cell>
          <cell r="GB91">
            <v>0</v>
          </cell>
          <cell r="GC91">
            <v>0</v>
          </cell>
          <cell r="GD91">
            <v>0</v>
          </cell>
        </row>
        <row r="92">
          <cell r="EV92">
            <v>0</v>
          </cell>
          <cell r="EW92">
            <v>0</v>
          </cell>
          <cell r="EX92">
            <v>0</v>
          </cell>
          <cell r="EY92">
            <v>0</v>
          </cell>
          <cell r="EZ92">
            <v>0</v>
          </cell>
          <cell r="FA92">
            <v>0</v>
          </cell>
          <cell r="FB92">
            <v>0</v>
          </cell>
          <cell r="FC92">
            <v>0</v>
          </cell>
          <cell r="FD92">
            <v>0</v>
          </cell>
          <cell r="FE92">
            <v>0</v>
          </cell>
          <cell r="FF92">
            <v>0</v>
          </cell>
          <cell r="FG92">
            <v>0</v>
          </cell>
          <cell r="FH92">
            <v>0</v>
          </cell>
          <cell r="FJ92">
            <v>0</v>
          </cell>
          <cell r="FK92">
            <v>0</v>
          </cell>
          <cell r="FL92">
            <v>0</v>
          </cell>
          <cell r="FM92">
            <v>0</v>
          </cell>
          <cell r="FN92">
            <v>0</v>
          </cell>
          <cell r="FP92">
            <v>0</v>
          </cell>
          <cell r="FQ92">
            <v>0</v>
          </cell>
          <cell r="FR92">
            <v>0</v>
          </cell>
          <cell r="FS92">
            <v>0</v>
          </cell>
          <cell r="FT92">
            <v>0</v>
          </cell>
          <cell r="FU92">
            <v>0</v>
          </cell>
          <cell r="FV92">
            <v>0</v>
          </cell>
          <cell r="FW92">
            <v>0</v>
          </cell>
          <cell r="FX92">
            <v>0</v>
          </cell>
          <cell r="FY92">
            <v>0</v>
          </cell>
          <cell r="GA92">
            <v>0</v>
          </cell>
          <cell r="GB92">
            <v>0</v>
          </cell>
          <cell r="GC92">
            <v>0</v>
          </cell>
          <cell r="GD92">
            <v>0</v>
          </cell>
        </row>
        <row r="93">
          <cell r="EV93">
            <v>0</v>
          </cell>
          <cell r="EW93">
            <v>0</v>
          </cell>
          <cell r="EX93">
            <v>0</v>
          </cell>
          <cell r="EY93">
            <v>0</v>
          </cell>
          <cell r="EZ93">
            <v>0</v>
          </cell>
          <cell r="FA93">
            <v>0</v>
          </cell>
          <cell r="FB93">
            <v>0</v>
          </cell>
          <cell r="FC93">
            <v>0</v>
          </cell>
          <cell r="FD93">
            <v>0</v>
          </cell>
          <cell r="FE93">
            <v>0</v>
          </cell>
          <cell r="FF93">
            <v>0</v>
          </cell>
          <cell r="FG93">
            <v>0</v>
          </cell>
          <cell r="FH93">
            <v>0</v>
          </cell>
          <cell r="FJ93">
            <v>0</v>
          </cell>
          <cell r="FK93">
            <v>0</v>
          </cell>
          <cell r="FL93">
            <v>0</v>
          </cell>
          <cell r="FM93">
            <v>0</v>
          </cell>
          <cell r="FN93">
            <v>0</v>
          </cell>
          <cell r="FP93">
            <v>0</v>
          </cell>
          <cell r="FQ93">
            <v>0</v>
          </cell>
          <cell r="FR93">
            <v>0</v>
          </cell>
          <cell r="FS93">
            <v>0</v>
          </cell>
          <cell r="FT93">
            <v>0</v>
          </cell>
          <cell r="FU93">
            <v>0</v>
          </cell>
          <cell r="FV93">
            <v>0</v>
          </cell>
          <cell r="FW93">
            <v>0</v>
          </cell>
          <cell r="FX93">
            <v>0</v>
          </cell>
          <cell r="FY93">
            <v>0</v>
          </cell>
          <cell r="GA93">
            <v>0</v>
          </cell>
          <cell r="GB93">
            <v>0</v>
          </cell>
          <cell r="GC93">
            <v>0</v>
          </cell>
          <cell r="GD93">
            <v>0</v>
          </cell>
        </row>
        <row r="94">
          <cell r="EV94">
            <v>0</v>
          </cell>
          <cell r="EW94">
            <v>0</v>
          </cell>
          <cell r="EX94">
            <v>0</v>
          </cell>
          <cell r="EY94">
            <v>0</v>
          </cell>
          <cell r="EZ94">
            <v>0</v>
          </cell>
          <cell r="FA94">
            <v>0</v>
          </cell>
          <cell r="FB94">
            <v>0</v>
          </cell>
          <cell r="FC94">
            <v>0</v>
          </cell>
          <cell r="FD94">
            <v>0</v>
          </cell>
          <cell r="FE94">
            <v>0</v>
          </cell>
          <cell r="FF94">
            <v>0</v>
          </cell>
          <cell r="FG94">
            <v>0</v>
          </cell>
          <cell r="FH94">
            <v>0</v>
          </cell>
          <cell r="FJ94">
            <v>0</v>
          </cell>
          <cell r="FK94">
            <v>0</v>
          </cell>
          <cell r="FL94">
            <v>0</v>
          </cell>
          <cell r="FM94">
            <v>0</v>
          </cell>
          <cell r="FN94">
            <v>0</v>
          </cell>
          <cell r="FP94">
            <v>0</v>
          </cell>
          <cell r="FQ94">
            <v>0</v>
          </cell>
          <cell r="FR94">
            <v>0</v>
          </cell>
          <cell r="FS94">
            <v>0</v>
          </cell>
          <cell r="FT94">
            <v>0</v>
          </cell>
          <cell r="FU94">
            <v>0</v>
          </cell>
          <cell r="FV94">
            <v>0</v>
          </cell>
          <cell r="FW94">
            <v>0</v>
          </cell>
          <cell r="FX94">
            <v>0</v>
          </cell>
          <cell r="FY94">
            <v>0</v>
          </cell>
          <cell r="GA94">
            <v>0</v>
          </cell>
          <cell r="GB94">
            <v>0</v>
          </cell>
          <cell r="GC94">
            <v>0</v>
          </cell>
          <cell r="GD94">
            <v>0</v>
          </cell>
        </row>
        <row r="96">
          <cell r="EV96">
            <v>0</v>
          </cell>
          <cell r="EW96">
            <v>0</v>
          </cell>
          <cell r="EX96">
            <v>0</v>
          </cell>
          <cell r="EY96">
            <v>0</v>
          </cell>
          <cell r="EZ96">
            <v>0</v>
          </cell>
          <cell r="FA96">
            <v>0</v>
          </cell>
          <cell r="FB96">
            <v>0</v>
          </cell>
          <cell r="FC96">
            <v>0</v>
          </cell>
          <cell r="FD96">
            <v>0</v>
          </cell>
          <cell r="FE96">
            <v>0</v>
          </cell>
          <cell r="FF96">
            <v>0</v>
          </cell>
          <cell r="FG96">
            <v>0</v>
          </cell>
          <cell r="FH96">
            <v>0</v>
          </cell>
          <cell r="FJ96">
            <v>0</v>
          </cell>
          <cell r="FK96">
            <v>0</v>
          </cell>
          <cell r="FL96">
            <v>0</v>
          </cell>
          <cell r="FM96">
            <v>0</v>
          </cell>
          <cell r="FN96">
            <v>0</v>
          </cell>
          <cell r="FP96">
            <v>0</v>
          </cell>
          <cell r="FQ96">
            <v>0</v>
          </cell>
          <cell r="FR96">
            <v>0</v>
          </cell>
          <cell r="FS96">
            <v>0</v>
          </cell>
          <cell r="FT96">
            <v>0</v>
          </cell>
          <cell r="FU96">
            <v>0</v>
          </cell>
          <cell r="FV96">
            <v>0</v>
          </cell>
          <cell r="FW96">
            <v>0</v>
          </cell>
          <cell r="FX96">
            <v>0</v>
          </cell>
          <cell r="FY96">
            <v>0</v>
          </cell>
          <cell r="GA96">
            <v>0</v>
          </cell>
          <cell r="GB96">
            <v>0</v>
          </cell>
          <cell r="GC96">
            <v>0</v>
          </cell>
          <cell r="GD96">
            <v>0</v>
          </cell>
        </row>
        <row r="97">
          <cell r="EV97">
            <v>0</v>
          </cell>
          <cell r="EW97">
            <v>0</v>
          </cell>
          <cell r="EX97">
            <v>0</v>
          </cell>
          <cell r="EY97">
            <v>0</v>
          </cell>
          <cell r="EZ97">
            <v>0</v>
          </cell>
          <cell r="FA97">
            <v>0</v>
          </cell>
          <cell r="FB97">
            <v>0</v>
          </cell>
          <cell r="FC97">
            <v>0</v>
          </cell>
          <cell r="FD97">
            <v>0</v>
          </cell>
          <cell r="FE97">
            <v>0</v>
          </cell>
          <cell r="FF97">
            <v>0</v>
          </cell>
          <cell r="FG97">
            <v>0</v>
          </cell>
          <cell r="FH97">
            <v>0</v>
          </cell>
          <cell r="FJ97">
            <v>0</v>
          </cell>
          <cell r="FK97">
            <v>0</v>
          </cell>
          <cell r="FL97">
            <v>0</v>
          </cell>
          <cell r="FM97">
            <v>0</v>
          </cell>
          <cell r="FN97">
            <v>0</v>
          </cell>
          <cell r="FP97">
            <v>0</v>
          </cell>
          <cell r="FQ97">
            <v>0</v>
          </cell>
          <cell r="FR97">
            <v>0</v>
          </cell>
          <cell r="FS97">
            <v>0</v>
          </cell>
          <cell r="FT97">
            <v>0</v>
          </cell>
          <cell r="FU97">
            <v>0</v>
          </cell>
          <cell r="FV97">
            <v>0</v>
          </cell>
          <cell r="FW97">
            <v>0</v>
          </cell>
          <cell r="FX97">
            <v>0</v>
          </cell>
          <cell r="FY97">
            <v>0</v>
          </cell>
          <cell r="GA97">
            <v>0</v>
          </cell>
          <cell r="GB97">
            <v>0</v>
          </cell>
          <cell r="GC97">
            <v>0</v>
          </cell>
          <cell r="GD97">
            <v>0</v>
          </cell>
        </row>
        <row r="98">
          <cell r="EV98">
            <v>0</v>
          </cell>
          <cell r="EW98">
            <v>0</v>
          </cell>
          <cell r="EX98">
            <v>0</v>
          </cell>
          <cell r="EY98">
            <v>0</v>
          </cell>
          <cell r="EZ98">
            <v>0</v>
          </cell>
          <cell r="FA98">
            <v>0</v>
          </cell>
          <cell r="FB98">
            <v>0</v>
          </cell>
          <cell r="FC98">
            <v>0</v>
          </cell>
          <cell r="FD98">
            <v>0</v>
          </cell>
          <cell r="FE98">
            <v>0</v>
          </cell>
          <cell r="FF98">
            <v>0</v>
          </cell>
          <cell r="FG98">
            <v>0</v>
          </cell>
          <cell r="FH98">
            <v>0</v>
          </cell>
          <cell r="FJ98">
            <v>0</v>
          </cell>
          <cell r="FK98">
            <v>0</v>
          </cell>
          <cell r="FL98">
            <v>0</v>
          </cell>
          <cell r="FM98">
            <v>0</v>
          </cell>
          <cell r="FN98">
            <v>0</v>
          </cell>
          <cell r="FP98">
            <v>0</v>
          </cell>
          <cell r="FQ98">
            <v>0</v>
          </cell>
          <cell r="FR98">
            <v>0</v>
          </cell>
          <cell r="FS98">
            <v>0</v>
          </cell>
          <cell r="FT98">
            <v>0</v>
          </cell>
          <cell r="FU98">
            <v>0</v>
          </cell>
          <cell r="FV98">
            <v>0</v>
          </cell>
          <cell r="FW98">
            <v>0</v>
          </cell>
          <cell r="FX98">
            <v>0</v>
          </cell>
          <cell r="FY98">
            <v>0</v>
          </cell>
          <cell r="GA98">
            <v>0</v>
          </cell>
          <cell r="GB98">
            <v>0</v>
          </cell>
          <cell r="GC98">
            <v>0</v>
          </cell>
          <cell r="GD98">
            <v>0</v>
          </cell>
        </row>
        <row r="99">
          <cell r="EV99">
            <v>0</v>
          </cell>
          <cell r="EW99">
            <v>0</v>
          </cell>
          <cell r="EX99">
            <v>0</v>
          </cell>
          <cell r="EY99">
            <v>0</v>
          </cell>
          <cell r="EZ99">
            <v>0</v>
          </cell>
          <cell r="FA99">
            <v>0</v>
          </cell>
          <cell r="FB99">
            <v>0</v>
          </cell>
          <cell r="FC99">
            <v>0</v>
          </cell>
          <cell r="FD99">
            <v>0</v>
          </cell>
          <cell r="FE99">
            <v>0</v>
          </cell>
          <cell r="FF99">
            <v>0</v>
          </cell>
          <cell r="FG99">
            <v>0</v>
          </cell>
          <cell r="FH99">
            <v>0</v>
          </cell>
          <cell r="FJ99">
            <v>0</v>
          </cell>
          <cell r="FK99">
            <v>0</v>
          </cell>
          <cell r="FL99">
            <v>0</v>
          </cell>
          <cell r="FM99">
            <v>0</v>
          </cell>
          <cell r="FN99">
            <v>0</v>
          </cell>
          <cell r="FP99">
            <v>0</v>
          </cell>
          <cell r="FQ99">
            <v>0</v>
          </cell>
          <cell r="FR99">
            <v>0</v>
          </cell>
          <cell r="FS99">
            <v>0</v>
          </cell>
          <cell r="FT99">
            <v>0</v>
          </cell>
          <cell r="FU99">
            <v>0</v>
          </cell>
          <cell r="FV99">
            <v>0</v>
          </cell>
          <cell r="FW99">
            <v>0</v>
          </cell>
          <cell r="FX99">
            <v>0</v>
          </cell>
          <cell r="FY99">
            <v>0</v>
          </cell>
          <cell r="GA99">
            <v>0</v>
          </cell>
          <cell r="GB99">
            <v>0</v>
          </cell>
          <cell r="GC99">
            <v>0</v>
          </cell>
          <cell r="GD99">
            <v>0</v>
          </cell>
        </row>
        <row r="100">
          <cell r="EV100">
            <v>0</v>
          </cell>
          <cell r="EW100">
            <v>0</v>
          </cell>
          <cell r="EX100">
            <v>0</v>
          </cell>
          <cell r="EY100">
            <v>0</v>
          </cell>
          <cell r="EZ100">
            <v>0</v>
          </cell>
          <cell r="FA100">
            <v>0</v>
          </cell>
          <cell r="FB100">
            <v>0</v>
          </cell>
          <cell r="FC100">
            <v>0</v>
          </cell>
          <cell r="FD100">
            <v>0</v>
          </cell>
          <cell r="FE100">
            <v>0</v>
          </cell>
          <cell r="FF100">
            <v>0</v>
          </cell>
          <cell r="FG100">
            <v>0</v>
          </cell>
          <cell r="FH100">
            <v>0</v>
          </cell>
          <cell r="FJ100">
            <v>0</v>
          </cell>
          <cell r="FK100">
            <v>0</v>
          </cell>
          <cell r="FL100">
            <v>0</v>
          </cell>
          <cell r="FM100">
            <v>0</v>
          </cell>
          <cell r="FN100">
            <v>0</v>
          </cell>
          <cell r="FP100">
            <v>0</v>
          </cell>
          <cell r="FQ100">
            <v>0</v>
          </cell>
          <cell r="FR100">
            <v>0</v>
          </cell>
          <cell r="FS100">
            <v>0</v>
          </cell>
          <cell r="FT100">
            <v>0</v>
          </cell>
          <cell r="FU100">
            <v>0</v>
          </cell>
          <cell r="FV100">
            <v>0</v>
          </cell>
          <cell r="FW100">
            <v>0</v>
          </cell>
          <cell r="FX100">
            <v>0</v>
          </cell>
          <cell r="FY100">
            <v>0</v>
          </cell>
          <cell r="GA100">
            <v>0</v>
          </cell>
          <cell r="GB100">
            <v>0</v>
          </cell>
          <cell r="GC100">
            <v>0</v>
          </cell>
          <cell r="GD100">
            <v>0</v>
          </cell>
        </row>
        <row r="101">
          <cell r="EV101">
            <v>0</v>
          </cell>
          <cell r="EW101">
            <v>0</v>
          </cell>
          <cell r="EX101">
            <v>0</v>
          </cell>
          <cell r="EY101">
            <v>0</v>
          </cell>
          <cell r="EZ101">
            <v>0</v>
          </cell>
          <cell r="FA101">
            <v>0</v>
          </cell>
          <cell r="FB101">
            <v>0</v>
          </cell>
          <cell r="FC101">
            <v>0</v>
          </cell>
          <cell r="FD101">
            <v>0</v>
          </cell>
          <cell r="FE101">
            <v>0</v>
          </cell>
          <cell r="FF101">
            <v>0</v>
          </cell>
          <cell r="FG101">
            <v>0</v>
          </cell>
          <cell r="FH101">
            <v>0</v>
          </cell>
          <cell r="FJ101">
            <v>0</v>
          </cell>
          <cell r="FK101">
            <v>0</v>
          </cell>
          <cell r="FL101">
            <v>0</v>
          </cell>
          <cell r="FM101">
            <v>0</v>
          </cell>
          <cell r="FN101">
            <v>0</v>
          </cell>
          <cell r="FP101">
            <v>0</v>
          </cell>
          <cell r="FQ101">
            <v>0</v>
          </cell>
          <cell r="FR101">
            <v>0</v>
          </cell>
          <cell r="FS101">
            <v>0</v>
          </cell>
          <cell r="FT101">
            <v>0</v>
          </cell>
          <cell r="FU101">
            <v>0</v>
          </cell>
          <cell r="FV101">
            <v>0</v>
          </cell>
          <cell r="FW101">
            <v>0</v>
          </cell>
          <cell r="FX101">
            <v>0</v>
          </cell>
          <cell r="FY101">
            <v>0</v>
          </cell>
          <cell r="GA101">
            <v>0</v>
          </cell>
          <cell r="GB101">
            <v>0</v>
          </cell>
          <cell r="GC101">
            <v>0</v>
          </cell>
          <cell r="GD101">
            <v>0</v>
          </cell>
        </row>
        <row r="102">
          <cell r="EV102">
            <v>0</v>
          </cell>
          <cell r="EW102">
            <v>0</v>
          </cell>
          <cell r="EX102">
            <v>0</v>
          </cell>
          <cell r="EY102">
            <v>0</v>
          </cell>
          <cell r="EZ102">
            <v>0</v>
          </cell>
          <cell r="FA102">
            <v>0</v>
          </cell>
          <cell r="FB102">
            <v>0</v>
          </cell>
          <cell r="FC102">
            <v>0</v>
          </cell>
          <cell r="FD102">
            <v>0</v>
          </cell>
          <cell r="FE102">
            <v>0</v>
          </cell>
          <cell r="FF102">
            <v>0</v>
          </cell>
          <cell r="FG102">
            <v>0</v>
          </cell>
          <cell r="FH102">
            <v>0</v>
          </cell>
          <cell r="FJ102">
            <v>0</v>
          </cell>
          <cell r="FK102">
            <v>0</v>
          </cell>
          <cell r="FL102">
            <v>0</v>
          </cell>
          <cell r="FM102">
            <v>0</v>
          </cell>
          <cell r="FN102">
            <v>0</v>
          </cell>
          <cell r="FP102">
            <v>0</v>
          </cell>
          <cell r="FQ102">
            <v>0</v>
          </cell>
          <cell r="FR102">
            <v>0</v>
          </cell>
          <cell r="FS102">
            <v>0</v>
          </cell>
          <cell r="FT102">
            <v>0</v>
          </cell>
          <cell r="FU102">
            <v>0</v>
          </cell>
          <cell r="FV102">
            <v>0</v>
          </cell>
          <cell r="FW102">
            <v>0</v>
          </cell>
          <cell r="FX102">
            <v>0</v>
          </cell>
          <cell r="FY102">
            <v>0</v>
          </cell>
          <cell r="GA102">
            <v>0</v>
          </cell>
          <cell r="GB102">
            <v>0</v>
          </cell>
          <cell r="GC102">
            <v>0</v>
          </cell>
          <cell r="GD102">
            <v>0</v>
          </cell>
        </row>
        <row r="103">
          <cell r="EV103">
            <v>0</v>
          </cell>
          <cell r="EW103">
            <v>0</v>
          </cell>
          <cell r="EX103">
            <v>0</v>
          </cell>
          <cell r="EY103">
            <v>0</v>
          </cell>
          <cell r="EZ103">
            <v>0</v>
          </cell>
          <cell r="FA103">
            <v>0</v>
          </cell>
          <cell r="FB103">
            <v>0</v>
          </cell>
          <cell r="FC103">
            <v>0</v>
          </cell>
          <cell r="FD103">
            <v>0</v>
          </cell>
          <cell r="FE103">
            <v>0</v>
          </cell>
          <cell r="FF103">
            <v>0</v>
          </cell>
          <cell r="FG103">
            <v>0</v>
          </cell>
          <cell r="FH103">
            <v>0</v>
          </cell>
          <cell r="FJ103">
            <v>0</v>
          </cell>
          <cell r="FK103">
            <v>0</v>
          </cell>
          <cell r="FL103">
            <v>0</v>
          </cell>
          <cell r="FM103">
            <v>0</v>
          </cell>
          <cell r="FN103">
            <v>0</v>
          </cell>
          <cell r="FP103">
            <v>0</v>
          </cell>
          <cell r="FQ103">
            <v>0</v>
          </cell>
          <cell r="FR103">
            <v>0</v>
          </cell>
          <cell r="FS103">
            <v>0</v>
          </cell>
          <cell r="FT103">
            <v>0</v>
          </cell>
          <cell r="FU103">
            <v>0</v>
          </cell>
          <cell r="FV103">
            <v>0</v>
          </cell>
          <cell r="FW103">
            <v>0</v>
          </cell>
          <cell r="FX103">
            <v>0</v>
          </cell>
          <cell r="FY103">
            <v>0</v>
          </cell>
          <cell r="GA103">
            <v>0</v>
          </cell>
          <cell r="GB103">
            <v>0</v>
          </cell>
          <cell r="GC103">
            <v>0</v>
          </cell>
          <cell r="GD103">
            <v>0</v>
          </cell>
        </row>
        <row r="104">
          <cell r="EV104">
            <v>0</v>
          </cell>
          <cell r="EW104">
            <v>0</v>
          </cell>
          <cell r="EX104">
            <v>0</v>
          </cell>
          <cell r="EY104">
            <v>0</v>
          </cell>
          <cell r="EZ104">
            <v>0</v>
          </cell>
          <cell r="FA104">
            <v>0</v>
          </cell>
          <cell r="FB104">
            <v>0</v>
          </cell>
          <cell r="FC104">
            <v>0</v>
          </cell>
          <cell r="FD104">
            <v>0</v>
          </cell>
          <cell r="FE104">
            <v>0</v>
          </cell>
          <cell r="FF104">
            <v>0</v>
          </cell>
          <cell r="FG104">
            <v>0</v>
          </cell>
          <cell r="FH104">
            <v>0</v>
          </cell>
          <cell r="FJ104">
            <v>0</v>
          </cell>
          <cell r="FK104">
            <v>0</v>
          </cell>
          <cell r="FL104">
            <v>0</v>
          </cell>
          <cell r="FM104">
            <v>0</v>
          </cell>
          <cell r="FN104">
            <v>0</v>
          </cell>
          <cell r="FP104">
            <v>0</v>
          </cell>
          <cell r="FQ104">
            <v>0</v>
          </cell>
          <cell r="FR104">
            <v>0</v>
          </cell>
          <cell r="FS104">
            <v>0</v>
          </cell>
          <cell r="FT104">
            <v>0</v>
          </cell>
          <cell r="FU104">
            <v>0</v>
          </cell>
          <cell r="FV104">
            <v>0</v>
          </cell>
          <cell r="FW104">
            <v>0</v>
          </cell>
          <cell r="FX104">
            <v>0</v>
          </cell>
          <cell r="FY104">
            <v>0</v>
          </cell>
          <cell r="GA104">
            <v>0</v>
          </cell>
          <cell r="GB104">
            <v>0</v>
          </cell>
          <cell r="GC104">
            <v>0</v>
          </cell>
          <cell r="GD104">
            <v>0</v>
          </cell>
        </row>
        <row r="105">
          <cell r="EV105">
            <v>0</v>
          </cell>
          <cell r="EW105">
            <v>0</v>
          </cell>
          <cell r="EX105">
            <v>0</v>
          </cell>
          <cell r="EY105">
            <v>0</v>
          </cell>
          <cell r="EZ105">
            <v>0</v>
          </cell>
          <cell r="FA105">
            <v>0</v>
          </cell>
          <cell r="FB105">
            <v>0</v>
          </cell>
          <cell r="FC105">
            <v>0</v>
          </cell>
          <cell r="FD105">
            <v>0</v>
          </cell>
          <cell r="FE105">
            <v>0</v>
          </cell>
          <cell r="FF105">
            <v>0</v>
          </cell>
          <cell r="FG105">
            <v>0</v>
          </cell>
          <cell r="FH105">
            <v>0</v>
          </cell>
          <cell r="FJ105">
            <v>0</v>
          </cell>
          <cell r="FK105">
            <v>0</v>
          </cell>
          <cell r="FL105">
            <v>0</v>
          </cell>
          <cell r="FM105">
            <v>0</v>
          </cell>
          <cell r="FN105">
            <v>0</v>
          </cell>
          <cell r="FP105">
            <v>0</v>
          </cell>
          <cell r="FQ105">
            <v>0</v>
          </cell>
          <cell r="FR105">
            <v>0</v>
          </cell>
          <cell r="FS105">
            <v>0</v>
          </cell>
          <cell r="FT105">
            <v>0</v>
          </cell>
          <cell r="FU105">
            <v>0</v>
          </cell>
          <cell r="FV105">
            <v>0</v>
          </cell>
          <cell r="FW105">
            <v>0</v>
          </cell>
          <cell r="FX105">
            <v>0</v>
          </cell>
          <cell r="FY105">
            <v>0</v>
          </cell>
          <cell r="GA105">
            <v>0</v>
          </cell>
          <cell r="GB105">
            <v>0</v>
          </cell>
          <cell r="GC105">
            <v>0</v>
          </cell>
          <cell r="GD105">
            <v>0</v>
          </cell>
        </row>
        <row r="106">
          <cell r="EV106">
            <v>0</v>
          </cell>
          <cell r="EW106">
            <v>0</v>
          </cell>
          <cell r="EX106">
            <v>0</v>
          </cell>
          <cell r="EY106">
            <v>0</v>
          </cell>
          <cell r="EZ106">
            <v>0</v>
          </cell>
          <cell r="FA106">
            <v>0</v>
          </cell>
          <cell r="FB106">
            <v>0</v>
          </cell>
          <cell r="FC106">
            <v>0</v>
          </cell>
          <cell r="FD106">
            <v>0</v>
          </cell>
          <cell r="FE106">
            <v>0</v>
          </cell>
          <cell r="FF106">
            <v>0</v>
          </cell>
          <cell r="FG106">
            <v>0</v>
          </cell>
          <cell r="FH106">
            <v>0</v>
          </cell>
          <cell r="FJ106">
            <v>0</v>
          </cell>
          <cell r="FK106">
            <v>0</v>
          </cell>
          <cell r="FL106">
            <v>0</v>
          </cell>
          <cell r="FM106">
            <v>0</v>
          </cell>
          <cell r="FN106">
            <v>0</v>
          </cell>
          <cell r="FP106">
            <v>0</v>
          </cell>
          <cell r="FQ106">
            <v>0</v>
          </cell>
          <cell r="FR106">
            <v>0</v>
          </cell>
          <cell r="FS106">
            <v>0</v>
          </cell>
          <cell r="FT106">
            <v>0</v>
          </cell>
          <cell r="FU106">
            <v>0</v>
          </cell>
          <cell r="GA106">
            <v>0</v>
          </cell>
          <cell r="GB106">
            <v>0</v>
          </cell>
          <cell r="GC106">
            <v>0</v>
          </cell>
          <cell r="GD106">
            <v>0</v>
          </cell>
        </row>
        <row r="107">
          <cell r="EV107">
            <v>0</v>
          </cell>
          <cell r="EW107">
            <v>0</v>
          </cell>
          <cell r="EX107">
            <v>0</v>
          </cell>
          <cell r="EY107">
            <v>0</v>
          </cell>
          <cell r="EZ107">
            <v>0</v>
          </cell>
          <cell r="FA107">
            <v>0</v>
          </cell>
          <cell r="FB107">
            <v>0</v>
          </cell>
          <cell r="FC107">
            <v>0</v>
          </cell>
          <cell r="FD107">
            <v>0</v>
          </cell>
          <cell r="FE107">
            <v>0</v>
          </cell>
          <cell r="FF107">
            <v>0</v>
          </cell>
          <cell r="FG107">
            <v>0</v>
          </cell>
          <cell r="FH107">
            <v>0</v>
          </cell>
          <cell r="FJ107">
            <v>0</v>
          </cell>
          <cell r="FK107">
            <v>0</v>
          </cell>
          <cell r="FL107">
            <v>0</v>
          </cell>
          <cell r="FM107">
            <v>0</v>
          </cell>
          <cell r="FN107">
            <v>0</v>
          </cell>
          <cell r="FP107">
            <v>0</v>
          </cell>
          <cell r="FQ107">
            <v>0</v>
          </cell>
          <cell r="FR107">
            <v>0</v>
          </cell>
          <cell r="FS107">
            <v>0</v>
          </cell>
          <cell r="FT107">
            <v>0</v>
          </cell>
          <cell r="FU107">
            <v>0</v>
          </cell>
          <cell r="FV107">
            <v>0</v>
          </cell>
          <cell r="FW107">
            <v>0</v>
          </cell>
          <cell r="FX107">
            <v>0</v>
          </cell>
          <cell r="FY107">
            <v>0</v>
          </cell>
          <cell r="GA107">
            <v>0</v>
          </cell>
          <cell r="GB107">
            <v>0</v>
          </cell>
          <cell r="GC107">
            <v>0</v>
          </cell>
          <cell r="GD107">
            <v>0</v>
          </cell>
        </row>
        <row r="108">
          <cell r="EV108">
            <v>0</v>
          </cell>
          <cell r="EW108">
            <v>0</v>
          </cell>
          <cell r="EX108">
            <v>0</v>
          </cell>
          <cell r="EY108">
            <v>0</v>
          </cell>
          <cell r="EZ108">
            <v>0</v>
          </cell>
          <cell r="FA108">
            <v>0</v>
          </cell>
          <cell r="FB108">
            <v>0</v>
          </cell>
          <cell r="FC108">
            <v>0</v>
          </cell>
          <cell r="FD108">
            <v>0</v>
          </cell>
          <cell r="FE108">
            <v>0</v>
          </cell>
          <cell r="FF108">
            <v>0</v>
          </cell>
          <cell r="FG108">
            <v>0</v>
          </cell>
          <cell r="FH108">
            <v>0</v>
          </cell>
          <cell r="FJ108">
            <v>0</v>
          </cell>
          <cell r="FK108">
            <v>0</v>
          </cell>
          <cell r="FL108">
            <v>0</v>
          </cell>
          <cell r="FM108">
            <v>0</v>
          </cell>
          <cell r="FN108">
            <v>0</v>
          </cell>
          <cell r="FP108">
            <v>0</v>
          </cell>
          <cell r="FQ108">
            <v>0</v>
          </cell>
          <cell r="FR108">
            <v>0</v>
          </cell>
          <cell r="FS108">
            <v>0</v>
          </cell>
          <cell r="FT108">
            <v>0</v>
          </cell>
          <cell r="FU108">
            <v>0</v>
          </cell>
          <cell r="FV108">
            <v>0</v>
          </cell>
          <cell r="FW108">
            <v>0</v>
          </cell>
          <cell r="FX108">
            <v>0</v>
          </cell>
          <cell r="FY108">
            <v>0</v>
          </cell>
          <cell r="GA108">
            <v>0</v>
          </cell>
          <cell r="GB108">
            <v>0</v>
          </cell>
          <cell r="GC108">
            <v>0</v>
          </cell>
          <cell r="GD108">
            <v>0</v>
          </cell>
        </row>
        <row r="109">
          <cell r="EV109">
            <v>0</v>
          </cell>
          <cell r="EW109">
            <v>0</v>
          </cell>
          <cell r="EX109">
            <v>0</v>
          </cell>
          <cell r="EY109">
            <v>0</v>
          </cell>
          <cell r="EZ109">
            <v>0</v>
          </cell>
          <cell r="FA109">
            <v>0</v>
          </cell>
          <cell r="FB109">
            <v>0</v>
          </cell>
          <cell r="FC109">
            <v>0</v>
          </cell>
          <cell r="FD109">
            <v>0</v>
          </cell>
          <cell r="FE109">
            <v>0</v>
          </cell>
          <cell r="FF109">
            <v>0</v>
          </cell>
          <cell r="FG109">
            <v>0</v>
          </cell>
          <cell r="FH109">
            <v>0</v>
          </cell>
          <cell r="FJ109">
            <v>0</v>
          </cell>
          <cell r="FK109">
            <v>0</v>
          </cell>
          <cell r="FL109">
            <v>0</v>
          </cell>
          <cell r="FM109">
            <v>0</v>
          </cell>
          <cell r="FN109">
            <v>0</v>
          </cell>
          <cell r="FP109">
            <v>0</v>
          </cell>
          <cell r="FQ109">
            <v>0</v>
          </cell>
          <cell r="FR109">
            <v>0</v>
          </cell>
          <cell r="FS109">
            <v>0</v>
          </cell>
          <cell r="FT109">
            <v>0</v>
          </cell>
          <cell r="FU109">
            <v>0</v>
          </cell>
          <cell r="GA109">
            <v>0</v>
          </cell>
          <cell r="GB109">
            <v>0</v>
          </cell>
          <cell r="GC109">
            <v>0</v>
          </cell>
          <cell r="GD109">
            <v>0</v>
          </cell>
        </row>
        <row r="110">
          <cell r="EV110">
            <v>0</v>
          </cell>
          <cell r="EW110">
            <v>0</v>
          </cell>
          <cell r="EX110">
            <v>0</v>
          </cell>
          <cell r="EY110">
            <v>0</v>
          </cell>
          <cell r="EZ110">
            <v>0</v>
          </cell>
          <cell r="FA110">
            <v>0</v>
          </cell>
          <cell r="FB110">
            <v>0</v>
          </cell>
          <cell r="FC110">
            <v>0</v>
          </cell>
          <cell r="FD110">
            <v>0</v>
          </cell>
          <cell r="FE110">
            <v>0</v>
          </cell>
          <cell r="FF110">
            <v>0</v>
          </cell>
          <cell r="FG110">
            <v>0</v>
          </cell>
          <cell r="FH110">
            <v>0</v>
          </cell>
          <cell r="FJ110">
            <v>0</v>
          </cell>
          <cell r="FK110">
            <v>0</v>
          </cell>
          <cell r="FL110">
            <v>0</v>
          </cell>
          <cell r="FM110">
            <v>0</v>
          </cell>
          <cell r="FN110">
            <v>0</v>
          </cell>
          <cell r="FP110">
            <v>0</v>
          </cell>
          <cell r="FQ110">
            <v>0</v>
          </cell>
          <cell r="FR110">
            <v>0</v>
          </cell>
          <cell r="FS110">
            <v>0</v>
          </cell>
          <cell r="FT110">
            <v>0</v>
          </cell>
          <cell r="FU110">
            <v>0</v>
          </cell>
          <cell r="FV110">
            <v>0</v>
          </cell>
          <cell r="FW110">
            <v>0</v>
          </cell>
          <cell r="FX110">
            <v>0</v>
          </cell>
          <cell r="FY110">
            <v>0</v>
          </cell>
          <cell r="GA110">
            <v>0</v>
          </cell>
          <cell r="GB110">
            <v>0</v>
          </cell>
          <cell r="GC110">
            <v>0</v>
          </cell>
          <cell r="GD110">
            <v>0</v>
          </cell>
        </row>
        <row r="111">
          <cell r="EV111">
            <v>0</v>
          </cell>
          <cell r="EW111">
            <v>0</v>
          </cell>
          <cell r="EX111">
            <v>0</v>
          </cell>
          <cell r="EY111">
            <v>0</v>
          </cell>
          <cell r="EZ111">
            <v>0</v>
          </cell>
          <cell r="FA111">
            <v>0</v>
          </cell>
          <cell r="FB111">
            <v>0</v>
          </cell>
          <cell r="FC111">
            <v>0</v>
          </cell>
          <cell r="FD111">
            <v>0</v>
          </cell>
          <cell r="FE111">
            <v>0</v>
          </cell>
          <cell r="FF111">
            <v>0</v>
          </cell>
          <cell r="FG111">
            <v>0</v>
          </cell>
          <cell r="FH111">
            <v>0</v>
          </cell>
          <cell r="FJ111">
            <v>0</v>
          </cell>
          <cell r="FK111">
            <v>0</v>
          </cell>
          <cell r="FL111">
            <v>0</v>
          </cell>
          <cell r="FM111">
            <v>0</v>
          </cell>
          <cell r="FN111">
            <v>0</v>
          </cell>
          <cell r="FP111">
            <v>0</v>
          </cell>
          <cell r="FQ111">
            <v>0</v>
          </cell>
          <cell r="FR111">
            <v>0</v>
          </cell>
          <cell r="FS111">
            <v>0</v>
          </cell>
          <cell r="FT111">
            <v>0</v>
          </cell>
          <cell r="FU111">
            <v>0</v>
          </cell>
          <cell r="FV111">
            <v>0</v>
          </cell>
          <cell r="FW111">
            <v>0</v>
          </cell>
          <cell r="FX111">
            <v>0</v>
          </cell>
          <cell r="FY111">
            <v>0</v>
          </cell>
          <cell r="GA111">
            <v>0</v>
          </cell>
          <cell r="GB111">
            <v>0</v>
          </cell>
          <cell r="GC111">
            <v>0</v>
          </cell>
          <cell r="GD111">
            <v>0</v>
          </cell>
        </row>
        <row r="112">
          <cell r="EV112">
            <v>0</v>
          </cell>
          <cell r="EW112">
            <v>0</v>
          </cell>
          <cell r="EX112">
            <v>0</v>
          </cell>
          <cell r="EY112">
            <v>0</v>
          </cell>
          <cell r="EZ112">
            <v>0</v>
          </cell>
          <cell r="FA112">
            <v>0</v>
          </cell>
          <cell r="FB112">
            <v>0</v>
          </cell>
          <cell r="FC112">
            <v>0</v>
          </cell>
          <cell r="FD112">
            <v>0</v>
          </cell>
          <cell r="FE112">
            <v>0</v>
          </cell>
          <cell r="FF112">
            <v>0</v>
          </cell>
          <cell r="FG112">
            <v>0</v>
          </cell>
          <cell r="FH112">
            <v>0</v>
          </cell>
          <cell r="FJ112">
            <v>0</v>
          </cell>
          <cell r="FK112">
            <v>0</v>
          </cell>
          <cell r="FL112">
            <v>0</v>
          </cell>
          <cell r="FM112">
            <v>0</v>
          </cell>
          <cell r="FN112">
            <v>0</v>
          </cell>
          <cell r="FP112">
            <v>0</v>
          </cell>
          <cell r="FQ112">
            <v>0</v>
          </cell>
          <cell r="FR112">
            <v>0</v>
          </cell>
          <cell r="FS112">
            <v>0</v>
          </cell>
          <cell r="FT112">
            <v>0</v>
          </cell>
          <cell r="FU112">
            <v>0</v>
          </cell>
          <cell r="FV112">
            <v>0</v>
          </cell>
          <cell r="FW112">
            <v>0</v>
          </cell>
          <cell r="FX112">
            <v>0</v>
          </cell>
          <cell r="FY112">
            <v>0</v>
          </cell>
          <cell r="GA112">
            <v>0</v>
          </cell>
          <cell r="GB112">
            <v>0</v>
          </cell>
          <cell r="GC112">
            <v>0</v>
          </cell>
          <cell r="GD112">
            <v>0</v>
          </cell>
        </row>
        <row r="114">
          <cell r="EV114">
            <v>0</v>
          </cell>
          <cell r="EW114">
            <v>0</v>
          </cell>
          <cell r="EX114">
            <v>0</v>
          </cell>
          <cell r="EY114">
            <v>0</v>
          </cell>
          <cell r="EZ114">
            <v>0</v>
          </cell>
          <cell r="FA114">
            <v>0</v>
          </cell>
          <cell r="FB114">
            <v>0</v>
          </cell>
          <cell r="FC114">
            <v>0</v>
          </cell>
          <cell r="FD114">
            <v>0</v>
          </cell>
          <cell r="FE114">
            <v>0</v>
          </cell>
          <cell r="FF114">
            <v>0</v>
          </cell>
          <cell r="FG114">
            <v>0</v>
          </cell>
          <cell r="FP114">
            <v>0</v>
          </cell>
          <cell r="FQ114">
            <v>0</v>
          </cell>
          <cell r="FR114">
            <v>0</v>
          </cell>
          <cell r="FS114">
            <v>0</v>
          </cell>
          <cell r="FT114">
            <v>0</v>
          </cell>
          <cell r="FU114">
            <v>0</v>
          </cell>
        </row>
        <row r="115">
          <cell r="EV115">
            <v>0</v>
          </cell>
          <cell r="EW115">
            <v>0</v>
          </cell>
          <cell r="EX115">
            <v>0</v>
          </cell>
          <cell r="EY115">
            <v>0</v>
          </cell>
          <cell r="EZ115">
            <v>0</v>
          </cell>
          <cell r="FA115">
            <v>0</v>
          </cell>
          <cell r="FB115">
            <v>0</v>
          </cell>
          <cell r="FC115">
            <v>0</v>
          </cell>
          <cell r="FD115">
            <v>0</v>
          </cell>
          <cell r="FE115">
            <v>0</v>
          </cell>
          <cell r="FF115">
            <v>0</v>
          </cell>
          <cell r="FG115">
            <v>0</v>
          </cell>
          <cell r="FH115">
            <v>0</v>
          </cell>
          <cell r="FJ115">
            <v>0</v>
          </cell>
          <cell r="FK115">
            <v>0</v>
          </cell>
          <cell r="FL115">
            <v>0</v>
          </cell>
          <cell r="FM115">
            <v>0</v>
          </cell>
          <cell r="FN115">
            <v>0</v>
          </cell>
          <cell r="FP115">
            <v>0</v>
          </cell>
          <cell r="FQ115">
            <v>0</v>
          </cell>
          <cell r="FR115">
            <v>0</v>
          </cell>
          <cell r="FS115">
            <v>0</v>
          </cell>
          <cell r="FT115">
            <v>0</v>
          </cell>
          <cell r="FU115">
            <v>0</v>
          </cell>
        </row>
        <row r="116">
          <cell r="EV116">
            <v>0</v>
          </cell>
          <cell r="EW116">
            <v>0</v>
          </cell>
          <cell r="EX116">
            <v>0</v>
          </cell>
          <cell r="EY116">
            <v>0</v>
          </cell>
          <cell r="EZ116">
            <v>0</v>
          </cell>
          <cell r="FA116">
            <v>0</v>
          </cell>
          <cell r="FB116">
            <v>0</v>
          </cell>
          <cell r="FC116">
            <v>0</v>
          </cell>
          <cell r="FD116">
            <v>0</v>
          </cell>
          <cell r="FE116">
            <v>0</v>
          </cell>
          <cell r="FF116">
            <v>0</v>
          </cell>
          <cell r="FG116">
            <v>0</v>
          </cell>
          <cell r="FH116">
            <v>0</v>
          </cell>
          <cell r="FJ116">
            <v>0</v>
          </cell>
          <cell r="FK116">
            <v>0</v>
          </cell>
          <cell r="FL116">
            <v>0</v>
          </cell>
          <cell r="FM116">
            <v>0</v>
          </cell>
          <cell r="FN116">
            <v>0</v>
          </cell>
          <cell r="FP116">
            <v>0</v>
          </cell>
          <cell r="FQ116">
            <v>0</v>
          </cell>
          <cell r="FR116">
            <v>0</v>
          </cell>
          <cell r="FS116">
            <v>0</v>
          </cell>
          <cell r="FT116">
            <v>0</v>
          </cell>
          <cell r="FU116">
            <v>0</v>
          </cell>
        </row>
        <row r="117">
          <cell r="EV117">
            <v>0</v>
          </cell>
          <cell r="EW117">
            <v>0</v>
          </cell>
          <cell r="EX117">
            <v>0</v>
          </cell>
          <cell r="EY117">
            <v>0</v>
          </cell>
          <cell r="EZ117">
            <v>0</v>
          </cell>
          <cell r="FA117">
            <v>0</v>
          </cell>
          <cell r="FB117">
            <v>0</v>
          </cell>
          <cell r="FC117">
            <v>0</v>
          </cell>
          <cell r="FD117">
            <v>0</v>
          </cell>
          <cell r="FE117">
            <v>0</v>
          </cell>
          <cell r="FF117">
            <v>0</v>
          </cell>
          <cell r="FG117">
            <v>0</v>
          </cell>
          <cell r="FH117">
            <v>0</v>
          </cell>
          <cell r="FJ117">
            <v>0</v>
          </cell>
          <cell r="FK117">
            <v>0</v>
          </cell>
          <cell r="FL117">
            <v>0</v>
          </cell>
          <cell r="FM117">
            <v>0</v>
          </cell>
          <cell r="FN117">
            <v>0</v>
          </cell>
          <cell r="FP117">
            <v>0</v>
          </cell>
          <cell r="FQ117">
            <v>0</v>
          </cell>
          <cell r="FR117">
            <v>0</v>
          </cell>
          <cell r="FS117">
            <v>0</v>
          </cell>
          <cell r="FT117">
            <v>0</v>
          </cell>
          <cell r="FU117">
            <v>0</v>
          </cell>
          <cell r="FV117">
            <v>0</v>
          </cell>
          <cell r="FW117">
            <v>0</v>
          </cell>
          <cell r="FX117">
            <v>0</v>
          </cell>
          <cell r="FY117">
            <v>0</v>
          </cell>
          <cell r="GA117">
            <v>0</v>
          </cell>
          <cell r="GB117">
            <v>0</v>
          </cell>
          <cell r="GC117">
            <v>0</v>
          </cell>
          <cell r="GD117">
            <v>0</v>
          </cell>
        </row>
        <row r="118">
          <cell r="EV118">
            <v>0</v>
          </cell>
          <cell r="EW118">
            <v>0</v>
          </cell>
          <cell r="EX118">
            <v>0</v>
          </cell>
          <cell r="EY118">
            <v>0</v>
          </cell>
          <cell r="EZ118">
            <v>0</v>
          </cell>
          <cell r="FA118">
            <v>0</v>
          </cell>
          <cell r="FB118">
            <v>0</v>
          </cell>
          <cell r="FC118">
            <v>0</v>
          </cell>
          <cell r="FD118">
            <v>0</v>
          </cell>
          <cell r="FE118">
            <v>0</v>
          </cell>
          <cell r="FF118">
            <v>0</v>
          </cell>
          <cell r="FG118">
            <v>0</v>
          </cell>
          <cell r="FH118">
            <v>0</v>
          </cell>
          <cell r="FJ118">
            <v>0</v>
          </cell>
          <cell r="FK118">
            <v>0</v>
          </cell>
          <cell r="FL118">
            <v>0</v>
          </cell>
          <cell r="FM118">
            <v>0</v>
          </cell>
          <cell r="FN118">
            <v>0</v>
          </cell>
          <cell r="FP118">
            <v>0</v>
          </cell>
          <cell r="FQ118">
            <v>0</v>
          </cell>
          <cell r="FR118">
            <v>0</v>
          </cell>
          <cell r="FS118">
            <v>0</v>
          </cell>
          <cell r="FT118">
            <v>0</v>
          </cell>
          <cell r="FU118">
            <v>0</v>
          </cell>
          <cell r="FV118">
            <v>0</v>
          </cell>
          <cell r="FW118">
            <v>0</v>
          </cell>
          <cell r="FX118">
            <v>0</v>
          </cell>
          <cell r="FY118">
            <v>0</v>
          </cell>
          <cell r="GA118">
            <v>0</v>
          </cell>
          <cell r="GB118">
            <v>0</v>
          </cell>
          <cell r="GC118">
            <v>0</v>
          </cell>
          <cell r="GD118">
            <v>0</v>
          </cell>
        </row>
        <row r="119">
          <cell r="EV119">
            <v>0</v>
          </cell>
          <cell r="EW119">
            <v>0</v>
          </cell>
          <cell r="EX119">
            <v>0</v>
          </cell>
          <cell r="EY119">
            <v>0</v>
          </cell>
          <cell r="EZ119">
            <v>0</v>
          </cell>
          <cell r="FA119">
            <v>0</v>
          </cell>
          <cell r="FB119">
            <v>0</v>
          </cell>
          <cell r="FC119">
            <v>0</v>
          </cell>
          <cell r="FD119">
            <v>0</v>
          </cell>
          <cell r="FE119">
            <v>0</v>
          </cell>
          <cell r="FF119">
            <v>0</v>
          </cell>
          <cell r="FG119">
            <v>0</v>
          </cell>
          <cell r="FH119">
            <v>0</v>
          </cell>
          <cell r="FJ119">
            <v>0</v>
          </cell>
          <cell r="FK119">
            <v>0</v>
          </cell>
          <cell r="FL119">
            <v>0</v>
          </cell>
          <cell r="FM119">
            <v>0</v>
          </cell>
          <cell r="FN119">
            <v>0</v>
          </cell>
          <cell r="FP119">
            <v>0</v>
          </cell>
          <cell r="FQ119">
            <v>0</v>
          </cell>
          <cell r="FR119">
            <v>0</v>
          </cell>
          <cell r="FS119">
            <v>0</v>
          </cell>
          <cell r="FT119">
            <v>0</v>
          </cell>
          <cell r="FU119">
            <v>0</v>
          </cell>
          <cell r="FV119">
            <v>0</v>
          </cell>
          <cell r="FW119">
            <v>0</v>
          </cell>
          <cell r="FX119">
            <v>0</v>
          </cell>
          <cell r="FY119">
            <v>0</v>
          </cell>
          <cell r="GA119">
            <v>0</v>
          </cell>
          <cell r="GB119">
            <v>0</v>
          </cell>
          <cell r="GC119">
            <v>0</v>
          </cell>
          <cell r="GD119">
            <v>0</v>
          </cell>
        </row>
        <row r="121">
          <cell r="EV121" t="str">
            <v>Books</v>
          </cell>
          <cell r="EW121" t="str">
            <v>Books</v>
          </cell>
          <cell r="EX121" t="str">
            <v>Books</v>
          </cell>
          <cell r="EY121" t="str">
            <v>Books</v>
          </cell>
          <cell r="EZ121" t="str">
            <v>Books</v>
          </cell>
          <cell r="FA121" t="str">
            <v>Books</v>
          </cell>
          <cell r="FB121" t="str">
            <v>Books</v>
          </cell>
          <cell r="FC121" t="str">
            <v>Books</v>
          </cell>
          <cell r="FD121" t="str">
            <v>Books</v>
          </cell>
          <cell r="FE121" t="str">
            <v>Books</v>
          </cell>
          <cell r="FF121" t="str">
            <v>Books</v>
          </cell>
          <cell r="FG121" t="str">
            <v>Books</v>
          </cell>
          <cell r="FH121" t="str">
            <v>Books</v>
          </cell>
          <cell r="FJ121" t="str">
            <v>Books</v>
          </cell>
          <cell r="FK121" t="str">
            <v>Books</v>
          </cell>
          <cell r="FL121" t="str">
            <v>Books</v>
          </cell>
          <cell r="FM121" t="str">
            <v>Books</v>
          </cell>
          <cell r="FN121" t="str">
            <v>Books</v>
          </cell>
          <cell r="FP121" t="str">
            <v>Books</v>
          </cell>
          <cell r="FQ121" t="str">
            <v>Books</v>
          </cell>
          <cell r="FR121" t="str">
            <v>Books</v>
          </cell>
          <cell r="FS121" t="str">
            <v>Books</v>
          </cell>
          <cell r="FT121" t="str">
            <v>Books</v>
          </cell>
          <cell r="FU121" t="str">
            <v>Books</v>
          </cell>
          <cell r="FV121" t="str">
            <v>Books</v>
          </cell>
          <cell r="FW121" t="str">
            <v>Books</v>
          </cell>
          <cell r="FX121" t="str">
            <v>Books</v>
          </cell>
          <cell r="FY121" t="str">
            <v>Books</v>
          </cell>
          <cell r="GA121" t="str">
            <v>Books</v>
          </cell>
          <cell r="GB121" t="str">
            <v>Books</v>
          </cell>
          <cell r="GC121" t="str">
            <v>Books</v>
          </cell>
          <cell r="GD121" t="str">
            <v>Total</v>
          </cell>
        </row>
        <row r="122">
          <cell r="EV122">
            <v>0</v>
          </cell>
          <cell r="EW122">
            <v>0</v>
          </cell>
          <cell r="EX122">
            <v>0</v>
          </cell>
          <cell r="EY122">
            <v>0</v>
          </cell>
          <cell r="EZ122">
            <v>0</v>
          </cell>
          <cell r="FA122">
            <v>0</v>
          </cell>
          <cell r="FB122">
            <v>0</v>
          </cell>
          <cell r="FC122">
            <v>0</v>
          </cell>
          <cell r="FD122">
            <v>0</v>
          </cell>
          <cell r="FE122">
            <v>0</v>
          </cell>
          <cell r="FF122">
            <v>0</v>
          </cell>
          <cell r="FG122">
            <v>0</v>
          </cell>
          <cell r="FH122">
            <v>0</v>
          </cell>
          <cell r="FJ122">
            <v>0</v>
          </cell>
          <cell r="FK122">
            <v>0</v>
          </cell>
          <cell r="FL122">
            <v>0</v>
          </cell>
          <cell r="FM122">
            <v>0</v>
          </cell>
          <cell r="FN122">
            <v>0</v>
          </cell>
          <cell r="FP122">
            <v>0</v>
          </cell>
          <cell r="FQ122">
            <v>0</v>
          </cell>
          <cell r="FR122">
            <v>0</v>
          </cell>
          <cell r="FS122">
            <v>0</v>
          </cell>
          <cell r="FT122">
            <v>0</v>
          </cell>
          <cell r="FU122">
            <v>0</v>
          </cell>
          <cell r="FV122">
            <v>0</v>
          </cell>
          <cell r="FW122">
            <v>0</v>
          </cell>
          <cell r="FX122">
            <v>0</v>
          </cell>
          <cell r="FY122">
            <v>0</v>
          </cell>
          <cell r="GA122">
            <v>0</v>
          </cell>
          <cell r="GB122">
            <v>0</v>
          </cell>
          <cell r="GC122">
            <v>0</v>
          </cell>
          <cell r="GD122">
            <v>0</v>
          </cell>
        </row>
        <row r="123">
          <cell r="EV123">
            <v>0</v>
          </cell>
          <cell r="EW123">
            <v>0</v>
          </cell>
          <cell r="EX123">
            <v>0</v>
          </cell>
          <cell r="EY123">
            <v>0</v>
          </cell>
          <cell r="EZ123">
            <v>0</v>
          </cell>
          <cell r="FA123">
            <v>0</v>
          </cell>
          <cell r="FB123">
            <v>0</v>
          </cell>
          <cell r="FC123">
            <v>0</v>
          </cell>
          <cell r="FD123">
            <v>0</v>
          </cell>
          <cell r="FE123">
            <v>0</v>
          </cell>
          <cell r="FF123">
            <v>0</v>
          </cell>
          <cell r="FG123">
            <v>0</v>
          </cell>
          <cell r="FH123">
            <v>0</v>
          </cell>
          <cell r="FJ123">
            <v>0</v>
          </cell>
          <cell r="FK123">
            <v>0</v>
          </cell>
          <cell r="FL123">
            <v>0</v>
          </cell>
          <cell r="FM123">
            <v>0</v>
          </cell>
          <cell r="FN123">
            <v>0</v>
          </cell>
          <cell r="FP123">
            <v>0</v>
          </cell>
          <cell r="FQ123">
            <v>0</v>
          </cell>
          <cell r="FR123">
            <v>0</v>
          </cell>
          <cell r="FS123">
            <v>0</v>
          </cell>
          <cell r="FT123">
            <v>0</v>
          </cell>
          <cell r="FU123">
            <v>0</v>
          </cell>
          <cell r="FV123">
            <v>0</v>
          </cell>
          <cell r="FW123">
            <v>0</v>
          </cell>
          <cell r="FX123">
            <v>0</v>
          </cell>
          <cell r="FY123">
            <v>0</v>
          </cell>
          <cell r="GA123">
            <v>0</v>
          </cell>
          <cell r="GB123">
            <v>0</v>
          </cell>
          <cell r="GC123">
            <v>0</v>
          </cell>
          <cell r="GD123">
            <v>0</v>
          </cell>
        </row>
        <row r="124">
          <cell r="EV124">
            <v>0</v>
          </cell>
          <cell r="EW124">
            <v>0</v>
          </cell>
          <cell r="EX124">
            <v>0</v>
          </cell>
          <cell r="EY124">
            <v>0</v>
          </cell>
          <cell r="EZ124">
            <v>0</v>
          </cell>
          <cell r="FA124">
            <v>0</v>
          </cell>
          <cell r="FB124">
            <v>0</v>
          </cell>
          <cell r="FC124">
            <v>0</v>
          </cell>
          <cell r="FD124">
            <v>0</v>
          </cell>
          <cell r="FE124">
            <v>0</v>
          </cell>
          <cell r="FF124">
            <v>0</v>
          </cell>
          <cell r="FG124">
            <v>0</v>
          </cell>
          <cell r="FH124">
            <v>0</v>
          </cell>
          <cell r="FJ124">
            <v>0</v>
          </cell>
          <cell r="FK124">
            <v>0</v>
          </cell>
          <cell r="FL124">
            <v>0</v>
          </cell>
          <cell r="FM124">
            <v>0</v>
          </cell>
          <cell r="FN124">
            <v>0</v>
          </cell>
          <cell r="FP124">
            <v>0</v>
          </cell>
          <cell r="FQ124">
            <v>0</v>
          </cell>
          <cell r="FR124">
            <v>0</v>
          </cell>
          <cell r="FS124">
            <v>0</v>
          </cell>
          <cell r="FT124">
            <v>0</v>
          </cell>
          <cell r="FU124">
            <v>0</v>
          </cell>
          <cell r="FV124">
            <v>0</v>
          </cell>
          <cell r="FW124">
            <v>0</v>
          </cell>
          <cell r="FX124">
            <v>0</v>
          </cell>
          <cell r="FY124">
            <v>0</v>
          </cell>
          <cell r="GA124">
            <v>0</v>
          </cell>
          <cell r="GB124">
            <v>0</v>
          </cell>
          <cell r="GC124">
            <v>0</v>
          </cell>
          <cell r="GD124">
            <v>0</v>
          </cell>
        </row>
        <row r="125">
          <cell r="EV125">
            <v>0</v>
          </cell>
          <cell r="EW125">
            <v>0</v>
          </cell>
          <cell r="EX125">
            <v>0</v>
          </cell>
          <cell r="EY125">
            <v>0</v>
          </cell>
          <cell r="EZ125">
            <v>0</v>
          </cell>
          <cell r="FA125">
            <v>0</v>
          </cell>
          <cell r="FB125">
            <v>0</v>
          </cell>
          <cell r="FC125">
            <v>0</v>
          </cell>
          <cell r="FD125">
            <v>0</v>
          </cell>
          <cell r="FE125">
            <v>0</v>
          </cell>
          <cell r="FF125">
            <v>0</v>
          </cell>
          <cell r="FG125">
            <v>0</v>
          </cell>
          <cell r="FH125">
            <v>0</v>
          </cell>
          <cell r="FJ125">
            <v>0</v>
          </cell>
          <cell r="FK125">
            <v>0</v>
          </cell>
          <cell r="FL125">
            <v>0</v>
          </cell>
          <cell r="FM125">
            <v>0</v>
          </cell>
          <cell r="FN125">
            <v>0</v>
          </cell>
          <cell r="FP125">
            <v>0</v>
          </cell>
          <cell r="FQ125">
            <v>0</v>
          </cell>
          <cell r="FR125">
            <v>0</v>
          </cell>
          <cell r="FS125">
            <v>0</v>
          </cell>
          <cell r="FT125">
            <v>0</v>
          </cell>
          <cell r="FU125">
            <v>0</v>
          </cell>
          <cell r="FV125">
            <v>0</v>
          </cell>
          <cell r="FW125">
            <v>0</v>
          </cell>
          <cell r="FX125">
            <v>0</v>
          </cell>
          <cell r="FY125">
            <v>0</v>
          </cell>
          <cell r="GA125">
            <v>0</v>
          </cell>
          <cell r="GB125">
            <v>0</v>
          </cell>
          <cell r="GC125">
            <v>0</v>
          </cell>
          <cell r="GD125">
            <v>0</v>
          </cell>
        </row>
        <row r="126">
          <cell r="EV126">
            <v>0</v>
          </cell>
          <cell r="EW126">
            <v>0</v>
          </cell>
          <cell r="EX126">
            <v>0</v>
          </cell>
          <cell r="EY126">
            <v>0</v>
          </cell>
          <cell r="EZ126">
            <v>0</v>
          </cell>
          <cell r="FA126">
            <v>0</v>
          </cell>
          <cell r="FB126">
            <v>0</v>
          </cell>
          <cell r="FC126">
            <v>0</v>
          </cell>
          <cell r="FD126">
            <v>0</v>
          </cell>
          <cell r="FE126">
            <v>0</v>
          </cell>
          <cell r="FF126">
            <v>0</v>
          </cell>
          <cell r="FG126">
            <v>0</v>
          </cell>
          <cell r="FH126">
            <v>0</v>
          </cell>
          <cell r="FJ126">
            <v>0</v>
          </cell>
          <cell r="FK126">
            <v>0</v>
          </cell>
          <cell r="FL126">
            <v>0</v>
          </cell>
          <cell r="FM126">
            <v>0</v>
          </cell>
          <cell r="FN126">
            <v>0</v>
          </cell>
          <cell r="FP126">
            <v>0</v>
          </cell>
          <cell r="FQ126">
            <v>0</v>
          </cell>
          <cell r="FR126">
            <v>0</v>
          </cell>
          <cell r="FS126">
            <v>0</v>
          </cell>
          <cell r="FT126">
            <v>0</v>
          </cell>
          <cell r="FU126">
            <v>0</v>
          </cell>
          <cell r="FV126">
            <v>0</v>
          </cell>
          <cell r="FW126">
            <v>0</v>
          </cell>
          <cell r="FX126">
            <v>0</v>
          </cell>
          <cell r="FY126">
            <v>0</v>
          </cell>
          <cell r="GA126">
            <v>0</v>
          </cell>
          <cell r="GB126">
            <v>0</v>
          </cell>
          <cell r="GC126">
            <v>0</v>
          </cell>
          <cell r="GD126">
            <v>0</v>
          </cell>
        </row>
        <row r="127">
          <cell r="EV127">
            <v>0</v>
          </cell>
          <cell r="EW127">
            <v>0</v>
          </cell>
          <cell r="EX127">
            <v>0</v>
          </cell>
          <cell r="EY127">
            <v>0</v>
          </cell>
          <cell r="EZ127">
            <v>0</v>
          </cell>
          <cell r="FA127">
            <v>0</v>
          </cell>
          <cell r="FB127">
            <v>0</v>
          </cell>
          <cell r="FC127">
            <v>0</v>
          </cell>
          <cell r="FD127">
            <v>0</v>
          </cell>
          <cell r="FE127">
            <v>0</v>
          </cell>
          <cell r="FF127">
            <v>0</v>
          </cell>
          <cell r="FG127">
            <v>0</v>
          </cell>
          <cell r="FH127">
            <v>0</v>
          </cell>
          <cell r="FJ127">
            <v>0</v>
          </cell>
          <cell r="FK127">
            <v>0</v>
          </cell>
          <cell r="FL127">
            <v>0</v>
          </cell>
          <cell r="FM127">
            <v>0</v>
          </cell>
          <cell r="FN127">
            <v>0</v>
          </cell>
          <cell r="FP127">
            <v>0</v>
          </cell>
          <cell r="FQ127">
            <v>0</v>
          </cell>
          <cell r="FR127">
            <v>0</v>
          </cell>
          <cell r="FS127">
            <v>0</v>
          </cell>
          <cell r="FT127">
            <v>0</v>
          </cell>
          <cell r="FU127">
            <v>0</v>
          </cell>
          <cell r="FV127">
            <v>0</v>
          </cell>
          <cell r="FW127">
            <v>0</v>
          </cell>
          <cell r="FX127">
            <v>0</v>
          </cell>
          <cell r="FY127">
            <v>0</v>
          </cell>
          <cell r="GA127">
            <v>0</v>
          </cell>
          <cell r="GB127">
            <v>0</v>
          </cell>
          <cell r="GC127">
            <v>0</v>
          </cell>
          <cell r="GD127">
            <v>0</v>
          </cell>
        </row>
        <row r="128">
          <cell r="EV128">
            <v>0</v>
          </cell>
          <cell r="EW128">
            <v>0</v>
          </cell>
          <cell r="EX128">
            <v>0</v>
          </cell>
          <cell r="EY128">
            <v>0</v>
          </cell>
          <cell r="EZ128">
            <v>0</v>
          </cell>
          <cell r="FA128">
            <v>0</v>
          </cell>
          <cell r="FB128">
            <v>0</v>
          </cell>
          <cell r="FC128">
            <v>0</v>
          </cell>
          <cell r="FD128">
            <v>0</v>
          </cell>
          <cell r="FE128">
            <v>0</v>
          </cell>
          <cell r="FF128">
            <v>0</v>
          </cell>
          <cell r="FG128">
            <v>0</v>
          </cell>
          <cell r="FH128">
            <v>0</v>
          </cell>
          <cell r="FJ128">
            <v>0</v>
          </cell>
          <cell r="FK128">
            <v>0</v>
          </cell>
          <cell r="FL128">
            <v>0</v>
          </cell>
          <cell r="FM128">
            <v>0</v>
          </cell>
          <cell r="FN128">
            <v>0</v>
          </cell>
          <cell r="FP128">
            <v>0</v>
          </cell>
          <cell r="FQ128">
            <v>0</v>
          </cell>
          <cell r="FR128">
            <v>0</v>
          </cell>
          <cell r="FS128">
            <v>0</v>
          </cell>
          <cell r="FT128">
            <v>0</v>
          </cell>
          <cell r="FU128">
            <v>0</v>
          </cell>
          <cell r="FV128">
            <v>0</v>
          </cell>
          <cell r="FW128">
            <v>0</v>
          </cell>
          <cell r="FX128">
            <v>0</v>
          </cell>
          <cell r="FY128">
            <v>0</v>
          </cell>
          <cell r="GA128">
            <v>0</v>
          </cell>
          <cell r="GB128">
            <v>0</v>
          </cell>
          <cell r="GC128">
            <v>0</v>
          </cell>
          <cell r="GD128">
            <v>0</v>
          </cell>
        </row>
        <row r="129">
          <cell r="EV129">
            <v>0</v>
          </cell>
          <cell r="EW129">
            <v>0</v>
          </cell>
          <cell r="EX129">
            <v>0</v>
          </cell>
          <cell r="EY129">
            <v>0</v>
          </cell>
          <cell r="EZ129">
            <v>0</v>
          </cell>
          <cell r="FA129">
            <v>0</v>
          </cell>
          <cell r="FB129">
            <v>0</v>
          </cell>
          <cell r="FC129">
            <v>0</v>
          </cell>
          <cell r="FD129">
            <v>0</v>
          </cell>
          <cell r="FE129">
            <v>0</v>
          </cell>
          <cell r="FF129">
            <v>0</v>
          </cell>
          <cell r="FG129">
            <v>0</v>
          </cell>
          <cell r="FH129">
            <v>0</v>
          </cell>
          <cell r="FJ129">
            <v>0</v>
          </cell>
          <cell r="FK129">
            <v>0</v>
          </cell>
          <cell r="FL129">
            <v>0</v>
          </cell>
          <cell r="FM129">
            <v>0</v>
          </cell>
          <cell r="FN129">
            <v>0</v>
          </cell>
          <cell r="FP129">
            <v>0</v>
          </cell>
          <cell r="FQ129">
            <v>0</v>
          </cell>
          <cell r="FR129">
            <v>0</v>
          </cell>
          <cell r="FS129">
            <v>0</v>
          </cell>
          <cell r="FT129">
            <v>0</v>
          </cell>
          <cell r="FU129">
            <v>0</v>
          </cell>
          <cell r="FV129">
            <v>0</v>
          </cell>
          <cell r="FW129">
            <v>0</v>
          </cell>
          <cell r="FX129">
            <v>0</v>
          </cell>
          <cell r="FY129">
            <v>0</v>
          </cell>
          <cell r="GA129">
            <v>0</v>
          </cell>
          <cell r="GB129">
            <v>0</v>
          </cell>
          <cell r="GC129">
            <v>0</v>
          </cell>
          <cell r="GD129">
            <v>0</v>
          </cell>
        </row>
        <row r="130">
          <cell r="EV130">
            <v>0</v>
          </cell>
          <cell r="EW130">
            <v>0</v>
          </cell>
          <cell r="EX130">
            <v>0</v>
          </cell>
          <cell r="EY130">
            <v>0</v>
          </cell>
          <cell r="EZ130">
            <v>0</v>
          </cell>
          <cell r="FA130">
            <v>0</v>
          </cell>
          <cell r="FB130">
            <v>0</v>
          </cell>
          <cell r="FC130">
            <v>0</v>
          </cell>
          <cell r="FD130">
            <v>0</v>
          </cell>
          <cell r="FE130">
            <v>0</v>
          </cell>
          <cell r="FF130">
            <v>0</v>
          </cell>
          <cell r="FG130">
            <v>0</v>
          </cell>
          <cell r="FH130">
            <v>0</v>
          </cell>
          <cell r="FJ130">
            <v>0</v>
          </cell>
          <cell r="FK130">
            <v>0</v>
          </cell>
          <cell r="FL130">
            <v>0</v>
          </cell>
          <cell r="FM130">
            <v>0</v>
          </cell>
          <cell r="FN130">
            <v>0</v>
          </cell>
          <cell r="FP130">
            <v>0</v>
          </cell>
          <cell r="FQ130">
            <v>0</v>
          </cell>
          <cell r="FR130">
            <v>0</v>
          </cell>
          <cell r="FS130">
            <v>0</v>
          </cell>
          <cell r="FT130">
            <v>0</v>
          </cell>
          <cell r="FU130">
            <v>0</v>
          </cell>
          <cell r="FV130">
            <v>0</v>
          </cell>
          <cell r="FW130">
            <v>0</v>
          </cell>
          <cell r="FX130">
            <v>0</v>
          </cell>
          <cell r="FY130">
            <v>0</v>
          </cell>
          <cell r="GA130">
            <v>0</v>
          </cell>
          <cell r="GB130">
            <v>0</v>
          </cell>
          <cell r="GC130">
            <v>0</v>
          </cell>
          <cell r="GD130">
            <v>0</v>
          </cell>
        </row>
        <row r="131">
          <cell r="EV131">
            <v>0</v>
          </cell>
          <cell r="EW131">
            <v>0</v>
          </cell>
          <cell r="EX131">
            <v>0</v>
          </cell>
          <cell r="EY131">
            <v>0</v>
          </cell>
          <cell r="EZ131">
            <v>0</v>
          </cell>
          <cell r="FA131">
            <v>0</v>
          </cell>
          <cell r="FB131">
            <v>0</v>
          </cell>
          <cell r="FC131">
            <v>0</v>
          </cell>
          <cell r="FD131">
            <v>0</v>
          </cell>
          <cell r="FE131">
            <v>0</v>
          </cell>
          <cell r="FF131">
            <v>0</v>
          </cell>
          <cell r="FG131">
            <v>0</v>
          </cell>
          <cell r="FH131">
            <v>0</v>
          </cell>
          <cell r="FJ131">
            <v>0</v>
          </cell>
          <cell r="FK131">
            <v>0</v>
          </cell>
          <cell r="FL131">
            <v>0</v>
          </cell>
          <cell r="FM131">
            <v>0</v>
          </cell>
          <cell r="FN131">
            <v>0</v>
          </cell>
          <cell r="FP131">
            <v>0</v>
          </cell>
          <cell r="FQ131">
            <v>0</v>
          </cell>
          <cell r="FR131">
            <v>0</v>
          </cell>
          <cell r="FS131">
            <v>0</v>
          </cell>
          <cell r="FT131">
            <v>0</v>
          </cell>
          <cell r="FU131">
            <v>0</v>
          </cell>
          <cell r="FV131">
            <v>0</v>
          </cell>
          <cell r="FW131">
            <v>0</v>
          </cell>
          <cell r="FX131">
            <v>0</v>
          </cell>
          <cell r="FY131">
            <v>0</v>
          </cell>
          <cell r="GA131">
            <v>0</v>
          </cell>
          <cell r="GB131">
            <v>0</v>
          </cell>
          <cell r="GC131">
            <v>0</v>
          </cell>
          <cell r="GD131">
            <v>0</v>
          </cell>
        </row>
        <row r="132">
          <cell r="EV132">
            <v>0</v>
          </cell>
          <cell r="EW132">
            <v>0</v>
          </cell>
          <cell r="EX132">
            <v>0</v>
          </cell>
          <cell r="EY132">
            <v>0</v>
          </cell>
          <cell r="EZ132">
            <v>0</v>
          </cell>
          <cell r="FA132">
            <v>0</v>
          </cell>
          <cell r="FB132">
            <v>0</v>
          </cell>
          <cell r="FC132">
            <v>0</v>
          </cell>
          <cell r="FD132">
            <v>0</v>
          </cell>
          <cell r="FE132">
            <v>0</v>
          </cell>
          <cell r="FF132">
            <v>0</v>
          </cell>
          <cell r="FG132">
            <v>0</v>
          </cell>
          <cell r="FH132">
            <v>0</v>
          </cell>
          <cell r="FJ132">
            <v>0</v>
          </cell>
          <cell r="FK132">
            <v>0</v>
          </cell>
          <cell r="FL132">
            <v>0</v>
          </cell>
          <cell r="FM132">
            <v>0</v>
          </cell>
          <cell r="FN132">
            <v>0</v>
          </cell>
          <cell r="FP132">
            <v>0</v>
          </cell>
          <cell r="FQ132">
            <v>0</v>
          </cell>
          <cell r="FR132">
            <v>0</v>
          </cell>
          <cell r="FS132">
            <v>0</v>
          </cell>
          <cell r="FT132">
            <v>0</v>
          </cell>
          <cell r="FU132">
            <v>0</v>
          </cell>
          <cell r="FV132">
            <v>0</v>
          </cell>
          <cell r="FW132">
            <v>0</v>
          </cell>
          <cell r="FX132">
            <v>0</v>
          </cell>
          <cell r="FY132">
            <v>0</v>
          </cell>
          <cell r="GA132">
            <v>0</v>
          </cell>
          <cell r="GB132">
            <v>0</v>
          </cell>
          <cell r="GC132">
            <v>0</v>
          </cell>
          <cell r="GD132">
            <v>0</v>
          </cell>
        </row>
        <row r="133">
          <cell r="EV133" t="e">
            <v>#DIV/0!</v>
          </cell>
          <cell r="EW133" t="e">
            <v>#DIV/0!</v>
          </cell>
          <cell r="EX133" t="e">
            <v>#DIV/0!</v>
          </cell>
          <cell r="EY133" t="e">
            <v>#DIV/0!</v>
          </cell>
          <cell r="EZ133" t="e">
            <v>#DIV/0!</v>
          </cell>
          <cell r="FA133" t="e">
            <v>#DIV/0!</v>
          </cell>
          <cell r="FB133" t="e">
            <v>#DIV/0!</v>
          </cell>
          <cell r="FC133" t="e">
            <v>#DIV/0!</v>
          </cell>
          <cell r="FD133" t="e">
            <v>#DIV/0!</v>
          </cell>
          <cell r="FE133" t="e">
            <v>#DIV/0!</v>
          </cell>
          <cell r="FF133" t="e">
            <v>#DIV/0!</v>
          </cell>
          <cell r="FG133" t="e">
            <v>#DIV/0!</v>
          </cell>
          <cell r="FH133" t="e">
            <v>#DIV/0!</v>
          </cell>
          <cell r="FJ133" t="e">
            <v>#DIV/0!</v>
          </cell>
          <cell r="FK133" t="e">
            <v>#DIV/0!</v>
          </cell>
          <cell r="FL133" t="e">
            <v>#DIV/0!</v>
          </cell>
          <cell r="FM133" t="e">
            <v>#DIV/0!</v>
          </cell>
          <cell r="FN133" t="e">
            <v>#DIV/0!</v>
          </cell>
          <cell r="FP133" t="e">
            <v>#DIV/0!</v>
          </cell>
          <cell r="FQ133" t="e">
            <v>#DIV/0!</v>
          </cell>
          <cell r="FR133" t="e">
            <v>#DIV/0!</v>
          </cell>
          <cell r="FS133" t="e">
            <v>#DIV/0!</v>
          </cell>
          <cell r="FT133" t="e">
            <v>#DIV/0!</v>
          </cell>
          <cell r="FU133" t="e">
            <v>#DIV/0!</v>
          </cell>
          <cell r="FV133" t="e">
            <v>#DIV/0!</v>
          </cell>
          <cell r="FW133" t="e">
            <v>#DIV/0!</v>
          </cell>
          <cell r="FX133" t="e">
            <v>#DIV/0!</v>
          </cell>
          <cell r="FY133" t="e">
            <v>#DIV/0!</v>
          </cell>
          <cell r="GA133" t="e">
            <v>#DIV/0!</v>
          </cell>
          <cell r="GB133" t="e">
            <v>#DIV/0!</v>
          </cell>
          <cell r="GC133" t="e">
            <v>#DIV/0!</v>
          </cell>
          <cell r="GD133" t="e">
            <v>#DIV/0!</v>
          </cell>
        </row>
        <row r="134">
          <cell r="EV134" t="e">
            <v>#DIV/0!</v>
          </cell>
          <cell r="EW134" t="e">
            <v>#DIV/0!</v>
          </cell>
          <cell r="EX134" t="e">
            <v>#DIV/0!</v>
          </cell>
          <cell r="EY134" t="e">
            <v>#DIV/0!</v>
          </cell>
          <cell r="EZ134" t="e">
            <v>#DIV/0!</v>
          </cell>
          <cell r="FA134" t="e">
            <v>#DIV/0!</v>
          </cell>
          <cell r="FB134" t="e">
            <v>#DIV/0!</v>
          </cell>
          <cell r="FC134" t="e">
            <v>#DIV/0!</v>
          </cell>
          <cell r="FD134" t="e">
            <v>#DIV/0!</v>
          </cell>
          <cell r="FE134" t="e">
            <v>#DIV/0!</v>
          </cell>
          <cell r="FF134" t="e">
            <v>#DIV/0!</v>
          </cell>
          <cell r="FG134" t="e">
            <v>#DIV/0!</v>
          </cell>
          <cell r="FH134" t="e">
            <v>#DIV/0!</v>
          </cell>
          <cell r="FJ134" t="e">
            <v>#DIV/0!</v>
          </cell>
          <cell r="FK134" t="e">
            <v>#DIV/0!</v>
          </cell>
          <cell r="FL134" t="e">
            <v>#DIV/0!</v>
          </cell>
          <cell r="FM134" t="e">
            <v>#DIV/0!</v>
          </cell>
          <cell r="FN134" t="e">
            <v>#DIV/0!</v>
          </cell>
          <cell r="FP134" t="e">
            <v>#DIV/0!</v>
          </cell>
          <cell r="FQ134" t="e">
            <v>#DIV/0!</v>
          </cell>
          <cell r="FR134" t="e">
            <v>#DIV/0!</v>
          </cell>
          <cell r="FS134" t="e">
            <v>#DIV/0!</v>
          </cell>
          <cell r="FT134" t="e">
            <v>#DIV/0!</v>
          </cell>
          <cell r="FU134" t="e">
            <v>#DIV/0!</v>
          </cell>
          <cell r="FV134" t="e">
            <v>#DIV/0!</v>
          </cell>
          <cell r="FW134" t="e">
            <v>#DIV/0!</v>
          </cell>
          <cell r="FX134" t="e">
            <v>#DIV/0!</v>
          </cell>
          <cell r="FY134" t="e">
            <v>#DIV/0!</v>
          </cell>
          <cell r="GA134" t="e">
            <v>#DIV/0!</v>
          </cell>
          <cell r="GB134" t="e">
            <v>#DIV/0!</v>
          </cell>
          <cell r="GC134" t="e">
            <v>#DIV/0!</v>
          </cell>
          <cell r="GD134" t="e">
            <v>#DIV/0!</v>
          </cell>
        </row>
        <row r="135">
          <cell r="EV135">
            <v>0</v>
          </cell>
          <cell r="EW135">
            <v>0</v>
          </cell>
          <cell r="EX135">
            <v>0</v>
          </cell>
          <cell r="EY135">
            <v>0</v>
          </cell>
          <cell r="EZ135">
            <v>0</v>
          </cell>
          <cell r="FA135">
            <v>0</v>
          </cell>
          <cell r="FB135">
            <v>0</v>
          </cell>
          <cell r="FC135">
            <v>0</v>
          </cell>
          <cell r="FD135">
            <v>0</v>
          </cell>
          <cell r="FE135">
            <v>0</v>
          </cell>
          <cell r="FF135">
            <v>0</v>
          </cell>
          <cell r="FG135">
            <v>0</v>
          </cell>
          <cell r="FH135">
            <v>0</v>
          </cell>
          <cell r="FJ135">
            <v>0</v>
          </cell>
          <cell r="FK135">
            <v>0</v>
          </cell>
          <cell r="FL135">
            <v>0</v>
          </cell>
          <cell r="FM135">
            <v>0</v>
          </cell>
          <cell r="FN135">
            <v>0</v>
          </cell>
          <cell r="FP135">
            <v>0</v>
          </cell>
          <cell r="FQ135">
            <v>0</v>
          </cell>
          <cell r="FR135">
            <v>0</v>
          </cell>
          <cell r="FS135">
            <v>0</v>
          </cell>
          <cell r="FT135">
            <v>0</v>
          </cell>
          <cell r="FU135">
            <v>0</v>
          </cell>
          <cell r="FV135">
            <v>0</v>
          </cell>
          <cell r="FW135">
            <v>0</v>
          </cell>
          <cell r="FX135">
            <v>0</v>
          </cell>
          <cell r="FY135">
            <v>0</v>
          </cell>
          <cell r="GA135">
            <v>0</v>
          </cell>
          <cell r="GB135">
            <v>0</v>
          </cell>
          <cell r="GC135">
            <v>0</v>
          </cell>
          <cell r="GD135">
            <v>0</v>
          </cell>
        </row>
        <row r="137">
          <cell r="EV137">
            <v>0</v>
          </cell>
          <cell r="EW137">
            <v>0</v>
          </cell>
          <cell r="EX137">
            <v>0</v>
          </cell>
          <cell r="EY137">
            <v>0</v>
          </cell>
          <cell r="EZ137">
            <v>0</v>
          </cell>
          <cell r="FA137">
            <v>0</v>
          </cell>
          <cell r="FB137">
            <v>0</v>
          </cell>
          <cell r="FC137">
            <v>0</v>
          </cell>
          <cell r="FD137">
            <v>0</v>
          </cell>
          <cell r="FE137">
            <v>0</v>
          </cell>
          <cell r="FF137">
            <v>0</v>
          </cell>
          <cell r="FG137">
            <v>0</v>
          </cell>
          <cell r="FH137">
            <v>0</v>
          </cell>
          <cell r="FJ137">
            <v>0</v>
          </cell>
          <cell r="FK137">
            <v>0</v>
          </cell>
          <cell r="FL137">
            <v>0</v>
          </cell>
          <cell r="FM137">
            <v>0</v>
          </cell>
          <cell r="FN137">
            <v>0</v>
          </cell>
          <cell r="FP137">
            <v>0</v>
          </cell>
          <cell r="FQ137">
            <v>0</v>
          </cell>
          <cell r="FR137">
            <v>0</v>
          </cell>
          <cell r="FS137">
            <v>0</v>
          </cell>
          <cell r="FT137">
            <v>0</v>
          </cell>
          <cell r="FU137">
            <v>0</v>
          </cell>
          <cell r="FV137">
            <v>0</v>
          </cell>
          <cell r="FW137">
            <v>0</v>
          </cell>
          <cell r="FX137">
            <v>0</v>
          </cell>
          <cell r="FY137">
            <v>0</v>
          </cell>
          <cell r="GA137">
            <v>0</v>
          </cell>
          <cell r="GB137">
            <v>0</v>
          </cell>
          <cell r="GC137">
            <v>0</v>
          </cell>
          <cell r="GD137">
            <v>0</v>
          </cell>
        </row>
        <row r="138">
          <cell r="EV138">
            <v>0</v>
          </cell>
          <cell r="EW138">
            <v>0</v>
          </cell>
          <cell r="EX138">
            <v>0</v>
          </cell>
          <cell r="EY138">
            <v>0</v>
          </cell>
          <cell r="EZ138">
            <v>0</v>
          </cell>
          <cell r="FA138">
            <v>0</v>
          </cell>
          <cell r="FB138">
            <v>0</v>
          </cell>
          <cell r="FC138">
            <v>0</v>
          </cell>
          <cell r="FD138">
            <v>0</v>
          </cell>
          <cell r="FE138">
            <v>0</v>
          </cell>
          <cell r="FF138">
            <v>0</v>
          </cell>
          <cell r="FG138">
            <v>0</v>
          </cell>
          <cell r="FH138">
            <v>0</v>
          </cell>
          <cell r="FJ138">
            <v>0</v>
          </cell>
          <cell r="FK138">
            <v>0</v>
          </cell>
          <cell r="FL138">
            <v>0</v>
          </cell>
          <cell r="FM138">
            <v>0</v>
          </cell>
          <cell r="FN138">
            <v>0</v>
          </cell>
          <cell r="FP138">
            <v>0</v>
          </cell>
          <cell r="FQ138">
            <v>0</v>
          </cell>
          <cell r="FR138">
            <v>0</v>
          </cell>
          <cell r="FS138">
            <v>0</v>
          </cell>
          <cell r="FT138">
            <v>0</v>
          </cell>
          <cell r="FU138">
            <v>0</v>
          </cell>
          <cell r="FV138">
            <v>0</v>
          </cell>
          <cell r="FW138">
            <v>0</v>
          </cell>
          <cell r="FX138">
            <v>0</v>
          </cell>
          <cell r="FY138">
            <v>0</v>
          </cell>
          <cell r="GA138">
            <v>0</v>
          </cell>
          <cell r="GB138">
            <v>0</v>
          </cell>
          <cell r="GC138">
            <v>0</v>
          </cell>
          <cell r="GD138">
            <v>0</v>
          </cell>
        </row>
        <row r="139">
          <cell r="EV139">
            <v>0</v>
          </cell>
          <cell r="EW139">
            <v>0</v>
          </cell>
          <cell r="EX139">
            <v>0</v>
          </cell>
          <cell r="EY139">
            <v>0</v>
          </cell>
          <cell r="EZ139">
            <v>0</v>
          </cell>
          <cell r="FA139">
            <v>0</v>
          </cell>
          <cell r="FB139">
            <v>0</v>
          </cell>
          <cell r="FC139">
            <v>0</v>
          </cell>
          <cell r="FD139">
            <v>0</v>
          </cell>
          <cell r="FE139">
            <v>0</v>
          </cell>
          <cell r="FF139">
            <v>0</v>
          </cell>
          <cell r="FG139">
            <v>0</v>
          </cell>
          <cell r="FH139">
            <v>0</v>
          </cell>
          <cell r="FJ139">
            <v>0</v>
          </cell>
          <cell r="FK139">
            <v>0</v>
          </cell>
          <cell r="FL139">
            <v>0</v>
          </cell>
          <cell r="FM139">
            <v>0</v>
          </cell>
          <cell r="FN139">
            <v>0</v>
          </cell>
          <cell r="FP139">
            <v>0</v>
          </cell>
          <cell r="FQ139">
            <v>0</v>
          </cell>
          <cell r="FR139">
            <v>0</v>
          </cell>
          <cell r="FS139">
            <v>0</v>
          </cell>
          <cell r="FT139">
            <v>0</v>
          </cell>
          <cell r="FU139">
            <v>0</v>
          </cell>
          <cell r="FV139">
            <v>0</v>
          </cell>
          <cell r="FW139">
            <v>0</v>
          </cell>
          <cell r="FX139">
            <v>0</v>
          </cell>
          <cell r="FY139">
            <v>0</v>
          </cell>
          <cell r="GA139">
            <v>0</v>
          </cell>
          <cell r="GB139">
            <v>0</v>
          </cell>
          <cell r="GC139">
            <v>0</v>
          </cell>
          <cell r="GD139">
            <v>0</v>
          </cell>
        </row>
        <row r="140">
          <cell r="EV140">
            <v>0</v>
          </cell>
          <cell r="EW140">
            <v>0</v>
          </cell>
          <cell r="EX140">
            <v>0</v>
          </cell>
          <cell r="EY140">
            <v>0</v>
          </cell>
          <cell r="EZ140">
            <v>0</v>
          </cell>
          <cell r="FA140">
            <v>0</v>
          </cell>
          <cell r="FB140">
            <v>0</v>
          </cell>
          <cell r="FC140">
            <v>0</v>
          </cell>
          <cell r="FD140">
            <v>0</v>
          </cell>
          <cell r="FE140">
            <v>0</v>
          </cell>
          <cell r="FF140">
            <v>0</v>
          </cell>
          <cell r="FG140">
            <v>0</v>
          </cell>
          <cell r="FH140">
            <v>0</v>
          </cell>
          <cell r="FJ140">
            <v>0</v>
          </cell>
          <cell r="FK140">
            <v>0</v>
          </cell>
          <cell r="FL140">
            <v>0</v>
          </cell>
          <cell r="FM140">
            <v>0</v>
          </cell>
          <cell r="FN140">
            <v>0</v>
          </cell>
          <cell r="FP140">
            <v>0</v>
          </cell>
          <cell r="FQ140">
            <v>0</v>
          </cell>
          <cell r="FR140">
            <v>0</v>
          </cell>
          <cell r="FS140">
            <v>0</v>
          </cell>
          <cell r="FT140">
            <v>0</v>
          </cell>
          <cell r="FU140">
            <v>0</v>
          </cell>
          <cell r="FV140">
            <v>0</v>
          </cell>
          <cell r="FW140">
            <v>0</v>
          </cell>
          <cell r="FX140">
            <v>0</v>
          </cell>
          <cell r="FY140">
            <v>0</v>
          </cell>
          <cell r="GA140">
            <v>0</v>
          </cell>
          <cell r="GB140">
            <v>0</v>
          </cell>
          <cell r="GC140">
            <v>0</v>
          </cell>
          <cell r="GD140">
            <v>0</v>
          </cell>
        </row>
        <row r="141">
          <cell r="EV141">
            <v>0</v>
          </cell>
          <cell r="EW141">
            <v>0</v>
          </cell>
          <cell r="EX141">
            <v>0</v>
          </cell>
          <cell r="EY141">
            <v>0</v>
          </cell>
          <cell r="EZ141">
            <v>0</v>
          </cell>
          <cell r="FA141">
            <v>0</v>
          </cell>
          <cell r="FB141">
            <v>0</v>
          </cell>
          <cell r="FC141">
            <v>0</v>
          </cell>
          <cell r="FD141">
            <v>0</v>
          </cell>
          <cell r="FE141">
            <v>0</v>
          </cell>
          <cell r="FF141">
            <v>0</v>
          </cell>
          <cell r="FG141">
            <v>0</v>
          </cell>
          <cell r="FH141">
            <v>0</v>
          </cell>
          <cell r="FJ141">
            <v>0</v>
          </cell>
          <cell r="FK141">
            <v>0</v>
          </cell>
          <cell r="FL141">
            <v>0</v>
          </cell>
          <cell r="FM141">
            <v>0</v>
          </cell>
          <cell r="FN141">
            <v>0</v>
          </cell>
          <cell r="FP141">
            <v>0</v>
          </cell>
          <cell r="FQ141">
            <v>0</v>
          </cell>
          <cell r="FR141">
            <v>0</v>
          </cell>
          <cell r="FS141">
            <v>0</v>
          </cell>
          <cell r="FT141">
            <v>0</v>
          </cell>
          <cell r="FU141">
            <v>0</v>
          </cell>
          <cell r="FV141">
            <v>0</v>
          </cell>
          <cell r="FW141">
            <v>0</v>
          </cell>
          <cell r="FX141">
            <v>0</v>
          </cell>
          <cell r="FY141">
            <v>0</v>
          </cell>
          <cell r="GA141">
            <v>0</v>
          </cell>
          <cell r="GB141">
            <v>0</v>
          </cell>
          <cell r="GC141">
            <v>0</v>
          </cell>
          <cell r="GD141">
            <v>0</v>
          </cell>
        </row>
        <row r="143">
          <cell r="EV143">
            <v>0</v>
          </cell>
          <cell r="EW143">
            <v>0</v>
          </cell>
          <cell r="EX143">
            <v>0</v>
          </cell>
          <cell r="EY143">
            <v>0</v>
          </cell>
          <cell r="EZ143">
            <v>0</v>
          </cell>
          <cell r="FA143">
            <v>0</v>
          </cell>
          <cell r="FB143">
            <v>0</v>
          </cell>
          <cell r="FC143">
            <v>0</v>
          </cell>
          <cell r="FD143">
            <v>0</v>
          </cell>
          <cell r="FE143">
            <v>0</v>
          </cell>
          <cell r="FF143">
            <v>0</v>
          </cell>
          <cell r="FG143">
            <v>0</v>
          </cell>
          <cell r="FH143">
            <v>0</v>
          </cell>
          <cell r="FJ143">
            <v>0</v>
          </cell>
          <cell r="FK143">
            <v>0</v>
          </cell>
          <cell r="FL143">
            <v>0</v>
          </cell>
          <cell r="FM143">
            <v>0</v>
          </cell>
          <cell r="FN143">
            <v>0</v>
          </cell>
          <cell r="FP143">
            <v>0</v>
          </cell>
          <cell r="FQ143">
            <v>0</v>
          </cell>
          <cell r="FR143">
            <v>0</v>
          </cell>
          <cell r="FS143">
            <v>0</v>
          </cell>
          <cell r="FT143">
            <v>0</v>
          </cell>
          <cell r="FU143">
            <v>0</v>
          </cell>
          <cell r="FV143">
            <v>0</v>
          </cell>
          <cell r="FW143">
            <v>0</v>
          </cell>
          <cell r="FX143">
            <v>0</v>
          </cell>
          <cell r="FY143">
            <v>0</v>
          </cell>
          <cell r="GA143">
            <v>0</v>
          </cell>
          <cell r="GB143">
            <v>0</v>
          </cell>
          <cell r="GC143">
            <v>0</v>
          </cell>
          <cell r="GD143">
            <v>0</v>
          </cell>
        </row>
        <row r="144">
          <cell r="EV144">
            <v>0</v>
          </cell>
          <cell r="EW144">
            <v>0</v>
          </cell>
          <cell r="EX144">
            <v>0</v>
          </cell>
          <cell r="EY144">
            <v>0</v>
          </cell>
          <cell r="EZ144">
            <v>0</v>
          </cell>
          <cell r="FA144">
            <v>0</v>
          </cell>
          <cell r="FB144">
            <v>0</v>
          </cell>
          <cell r="FC144">
            <v>0</v>
          </cell>
          <cell r="FD144">
            <v>0</v>
          </cell>
          <cell r="FE144">
            <v>0</v>
          </cell>
          <cell r="FF144">
            <v>0</v>
          </cell>
          <cell r="FG144">
            <v>0</v>
          </cell>
          <cell r="FH144">
            <v>0</v>
          </cell>
          <cell r="FJ144">
            <v>0</v>
          </cell>
          <cell r="FK144">
            <v>0</v>
          </cell>
          <cell r="FL144">
            <v>0</v>
          </cell>
          <cell r="FM144">
            <v>0</v>
          </cell>
          <cell r="FN144">
            <v>0</v>
          </cell>
          <cell r="FP144">
            <v>0</v>
          </cell>
          <cell r="FQ144">
            <v>0</v>
          </cell>
          <cell r="FR144">
            <v>0</v>
          </cell>
          <cell r="FS144">
            <v>0</v>
          </cell>
          <cell r="FT144">
            <v>0</v>
          </cell>
          <cell r="FU144">
            <v>0</v>
          </cell>
          <cell r="FV144">
            <v>0</v>
          </cell>
          <cell r="FW144">
            <v>0</v>
          </cell>
          <cell r="FX144">
            <v>0</v>
          </cell>
          <cell r="FY144">
            <v>0</v>
          </cell>
          <cell r="GA144">
            <v>0</v>
          </cell>
          <cell r="GB144">
            <v>0</v>
          </cell>
          <cell r="GC144">
            <v>0</v>
          </cell>
          <cell r="GD144">
            <v>0</v>
          </cell>
        </row>
        <row r="145">
          <cell r="EV145">
            <v>0</v>
          </cell>
          <cell r="EW145">
            <v>0</v>
          </cell>
          <cell r="EX145">
            <v>0</v>
          </cell>
          <cell r="EY145">
            <v>0</v>
          </cell>
          <cell r="EZ145">
            <v>0</v>
          </cell>
          <cell r="FA145">
            <v>0</v>
          </cell>
          <cell r="FB145">
            <v>0</v>
          </cell>
          <cell r="FC145">
            <v>0</v>
          </cell>
          <cell r="FD145">
            <v>0</v>
          </cell>
          <cell r="FE145">
            <v>0</v>
          </cell>
          <cell r="FF145">
            <v>0</v>
          </cell>
          <cell r="FG145">
            <v>0</v>
          </cell>
          <cell r="FH145">
            <v>0</v>
          </cell>
          <cell r="FJ145">
            <v>0</v>
          </cell>
          <cell r="FK145">
            <v>0</v>
          </cell>
          <cell r="FL145">
            <v>0</v>
          </cell>
          <cell r="FM145">
            <v>0</v>
          </cell>
          <cell r="FN145">
            <v>0</v>
          </cell>
          <cell r="FP145">
            <v>0</v>
          </cell>
          <cell r="FQ145">
            <v>0</v>
          </cell>
          <cell r="FR145">
            <v>0</v>
          </cell>
          <cell r="FS145">
            <v>0</v>
          </cell>
          <cell r="FT145">
            <v>0</v>
          </cell>
          <cell r="FU145">
            <v>0</v>
          </cell>
          <cell r="FV145">
            <v>0</v>
          </cell>
          <cell r="FW145">
            <v>0</v>
          </cell>
          <cell r="FX145">
            <v>0</v>
          </cell>
          <cell r="FY145">
            <v>0</v>
          </cell>
          <cell r="GA145">
            <v>0</v>
          </cell>
          <cell r="GB145">
            <v>0</v>
          </cell>
          <cell r="GC145">
            <v>0</v>
          </cell>
          <cell r="GD145">
            <v>0</v>
          </cell>
        </row>
        <row r="146">
          <cell r="EV146">
            <v>0</v>
          </cell>
          <cell r="EW146">
            <v>0</v>
          </cell>
          <cell r="EX146">
            <v>0</v>
          </cell>
          <cell r="EY146">
            <v>0</v>
          </cell>
          <cell r="EZ146">
            <v>0</v>
          </cell>
          <cell r="FA146">
            <v>0</v>
          </cell>
          <cell r="FB146">
            <v>0</v>
          </cell>
          <cell r="FC146">
            <v>0</v>
          </cell>
          <cell r="FD146">
            <v>0</v>
          </cell>
          <cell r="FE146">
            <v>0</v>
          </cell>
          <cell r="FF146">
            <v>0</v>
          </cell>
          <cell r="FG146">
            <v>0</v>
          </cell>
          <cell r="FH146">
            <v>0</v>
          </cell>
          <cell r="FJ146">
            <v>0</v>
          </cell>
          <cell r="FK146">
            <v>0</v>
          </cell>
          <cell r="FL146">
            <v>0</v>
          </cell>
          <cell r="FM146">
            <v>0</v>
          </cell>
          <cell r="FN146">
            <v>0</v>
          </cell>
          <cell r="FP146">
            <v>0</v>
          </cell>
          <cell r="FQ146">
            <v>0</v>
          </cell>
          <cell r="FR146">
            <v>0</v>
          </cell>
          <cell r="FS146">
            <v>0</v>
          </cell>
          <cell r="FT146">
            <v>0</v>
          </cell>
          <cell r="FU146">
            <v>0</v>
          </cell>
          <cell r="FV146">
            <v>0</v>
          </cell>
          <cell r="FW146">
            <v>0</v>
          </cell>
          <cell r="FX146">
            <v>0</v>
          </cell>
          <cell r="FY146">
            <v>0</v>
          </cell>
          <cell r="GA146">
            <v>0</v>
          </cell>
          <cell r="GB146">
            <v>0</v>
          </cell>
          <cell r="GC146">
            <v>0</v>
          </cell>
          <cell r="GD146">
            <v>0</v>
          </cell>
        </row>
        <row r="147">
          <cell r="EV147">
            <v>0</v>
          </cell>
          <cell r="EW147">
            <v>0</v>
          </cell>
          <cell r="EX147">
            <v>0</v>
          </cell>
          <cell r="EY147">
            <v>0</v>
          </cell>
          <cell r="EZ147">
            <v>0</v>
          </cell>
          <cell r="FA147">
            <v>0</v>
          </cell>
          <cell r="FB147">
            <v>0</v>
          </cell>
          <cell r="FC147">
            <v>0</v>
          </cell>
          <cell r="FD147">
            <v>0</v>
          </cell>
          <cell r="FE147">
            <v>0</v>
          </cell>
          <cell r="FF147">
            <v>0</v>
          </cell>
          <cell r="FG147">
            <v>0</v>
          </cell>
          <cell r="FH147">
            <v>0</v>
          </cell>
          <cell r="FJ147">
            <v>0</v>
          </cell>
          <cell r="FK147">
            <v>0</v>
          </cell>
          <cell r="FL147">
            <v>0</v>
          </cell>
          <cell r="FM147">
            <v>0</v>
          </cell>
          <cell r="FN147">
            <v>0</v>
          </cell>
          <cell r="FP147">
            <v>0</v>
          </cell>
          <cell r="FQ147">
            <v>0</v>
          </cell>
          <cell r="FR147">
            <v>0</v>
          </cell>
          <cell r="FS147">
            <v>0</v>
          </cell>
          <cell r="FT147">
            <v>0</v>
          </cell>
          <cell r="FU147">
            <v>0</v>
          </cell>
          <cell r="FV147">
            <v>0</v>
          </cell>
          <cell r="FW147">
            <v>0</v>
          </cell>
          <cell r="FX147">
            <v>0</v>
          </cell>
          <cell r="FY147">
            <v>0</v>
          </cell>
          <cell r="GA147">
            <v>0</v>
          </cell>
          <cell r="GB147">
            <v>0</v>
          </cell>
          <cell r="GC147">
            <v>0</v>
          </cell>
          <cell r="GD147">
            <v>0</v>
          </cell>
        </row>
        <row r="148">
          <cell r="EV148">
            <v>0</v>
          </cell>
          <cell r="EW148">
            <v>0</v>
          </cell>
          <cell r="EX148">
            <v>0</v>
          </cell>
          <cell r="EY148">
            <v>0</v>
          </cell>
          <cell r="EZ148">
            <v>0</v>
          </cell>
          <cell r="FA148">
            <v>0</v>
          </cell>
          <cell r="FB148">
            <v>0</v>
          </cell>
          <cell r="FC148">
            <v>0</v>
          </cell>
          <cell r="FD148">
            <v>0</v>
          </cell>
          <cell r="FE148">
            <v>0</v>
          </cell>
          <cell r="FF148">
            <v>0</v>
          </cell>
          <cell r="FG148">
            <v>0</v>
          </cell>
          <cell r="FH148">
            <v>0</v>
          </cell>
          <cell r="FJ148">
            <v>0</v>
          </cell>
          <cell r="FK148">
            <v>0</v>
          </cell>
          <cell r="FL148">
            <v>0</v>
          </cell>
          <cell r="FM148">
            <v>0</v>
          </cell>
          <cell r="FN148">
            <v>0</v>
          </cell>
          <cell r="FP148">
            <v>0</v>
          </cell>
          <cell r="FQ148">
            <v>0</v>
          </cell>
          <cell r="FR148">
            <v>0</v>
          </cell>
          <cell r="FS148">
            <v>0</v>
          </cell>
          <cell r="FT148">
            <v>0</v>
          </cell>
          <cell r="FU148">
            <v>0</v>
          </cell>
          <cell r="FV148">
            <v>0</v>
          </cell>
          <cell r="FW148">
            <v>0</v>
          </cell>
          <cell r="FX148">
            <v>0</v>
          </cell>
          <cell r="FY148">
            <v>0</v>
          </cell>
          <cell r="GA148">
            <v>0</v>
          </cell>
          <cell r="GB148">
            <v>0</v>
          </cell>
          <cell r="GC148">
            <v>0</v>
          </cell>
          <cell r="GD148">
            <v>0</v>
          </cell>
        </row>
        <row r="149">
          <cell r="EV149">
            <v>0</v>
          </cell>
          <cell r="EW149">
            <v>0</v>
          </cell>
          <cell r="EX149">
            <v>0</v>
          </cell>
          <cell r="EY149">
            <v>0</v>
          </cell>
          <cell r="EZ149">
            <v>0</v>
          </cell>
          <cell r="FA149">
            <v>0</v>
          </cell>
          <cell r="FB149">
            <v>0</v>
          </cell>
          <cell r="FC149">
            <v>0</v>
          </cell>
          <cell r="FD149">
            <v>0</v>
          </cell>
          <cell r="FE149">
            <v>0</v>
          </cell>
          <cell r="FF149">
            <v>0</v>
          </cell>
          <cell r="FG149">
            <v>0</v>
          </cell>
          <cell r="FH149">
            <v>0</v>
          </cell>
          <cell r="FJ149">
            <v>0</v>
          </cell>
          <cell r="FK149">
            <v>0</v>
          </cell>
          <cell r="FL149">
            <v>0</v>
          </cell>
          <cell r="FM149">
            <v>0</v>
          </cell>
          <cell r="FN149">
            <v>0</v>
          </cell>
          <cell r="FP149">
            <v>0</v>
          </cell>
          <cell r="FQ149">
            <v>0</v>
          </cell>
          <cell r="FR149">
            <v>0</v>
          </cell>
          <cell r="FS149">
            <v>0</v>
          </cell>
          <cell r="FT149">
            <v>0</v>
          </cell>
          <cell r="FU149">
            <v>0</v>
          </cell>
          <cell r="FV149">
            <v>0</v>
          </cell>
          <cell r="FW149">
            <v>0</v>
          </cell>
          <cell r="FX149">
            <v>0</v>
          </cell>
          <cell r="FY149">
            <v>0</v>
          </cell>
          <cell r="GA149">
            <v>0</v>
          </cell>
          <cell r="GB149">
            <v>0</v>
          </cell>
          <cell r="GC149">
            <v>0</v>
          </cell>
          <cell r="GD149">
            <v>0</v>
          </cell>
        </row>
        <row r="150">
          <cell r="EV150">
            <v>0</v>
          </cell>
          <cell r="EW150">
            <v>0</v>
          </cell>
          <cell r="EX150">
            <v>0</v>
          </cell>
          <cell r="EY150">
            <v>0</v>
          </cell>
          <cell r="EZ150">
            <v>0</v>
          </cell>
          <cell r="FA150">
            <v>0</v>
          </cell>
          <cell r="FB150">
            <v>0</v>
          </cell>
          <cell r="FC150">
            <v>0</v>
          </cell>
          <cell r="FD150">
            <v>0</v>
          </cell>
          <cell r="FE150">
            <v>0</v>
          </cell>
          <cell r="FF150">
            <v>0</v>
          </cell>
          <cell r="FG150">
            <v>0</v>
          </cell>
          <cell r="FH150">
            <v>0</v>
          </cell>
          <cell r="FJ150">
            <v>0</v>
          </cell>
          <cell r="FK150">
            <v>0</v>
          </cell>
          <cell r="FL150">
            <v>0</v>
          </cell>
          <cell r="FM150">
            <v>0</v>
          </cell>
          <cell r="FN150">
            <v>0</v>
          </cell>
          <cell r="FP150">
            <v>0</v>
          </cell>
          <cell r="FQ150">
            <v>0</v>
          </cell>
          <cell r="FR150">
            <v>0</v>
          </cell>
          <cell r="FS150">
            <v>0</v>
          </cell>
          <cell r="FT150">
            <v>0</v>
          </cell>
          <cell r="FU150">
            <v>0</v>
          </cell>
          <cell r="FV150">
            <v>0</v>
          </cell>
          <cell r="FW150">
            <v>0</v>
          </cell>
          <cell r="FX150">
            <v>0</v>
          </cell>
          <cell r="FY150">
            <v>0</v>
          </cell>
          <cell r="GA150">
            <v>0</v>
          </cell>
          <cell r="GB150">
            <v>0</v>
          </cell>
          <cell r="GC150">
            <v>0</v>
          </cell>
          <cell r="GD150">
            <v>0</v>
          </cell>
        </row>
        <row r="151">
          <cell r="EV151">
            <v>0</v>
          </cell>
          <cell r="EW151">
            <v>0</v>
          </cell>
          <cell r="EX151">
            <v>0</v>
          </cell>
          <cell r="EY151">
            <v>0</v>
          </cell>
          <cell r="EZ151">
            <v>0</v>
          </cell>
          <cell r="FA151">
            <v>0</v>
          </cell>
          <cell r="FB151">
            <v>0</v>
          </cell>
          <cell r="FC151">
            <v>0</v>
          </cell>
          <cell r="FD151">
            <v>0</v>
          </cell>
          <cell r="FE151">
            <v>0</v>
          </cell>
          <cell r="FF151">
            <v>0</v>
          </cell>
          <cell r="FG151">
            <v>0</v>
          </cell>
          <cell r="FH151">
            <v>0</v>
          </cell>
          <cell r="FJ151">
            <v>0</v>
          </cell>
          <cell r="FK151">
            <v>0</v>
          </cell>
          <cell r="FL151">
            <v>0</v>
          </cell>
          <cell r="FM151">
            <v>0</v>
          </cell>
          <cell r="FN151">
            <v>0</v>
          </cell>
          <cell r="FP151">
            <v>0</v>
          </cell>
          <cell r="FQ151">
            <v>0</v>
          </cell>
          <cell r="FR151">
            <v>0</v>
          </cell>
          <cell r="FS151">
            <v>0</v>
          </cell>
          <cell r="FT151">
            <v>0</v>
          </cell>
          <cell r="FU151">
            <v>0</v>
          </cell>
          <cell r="FV151">
            <v>0</v>
          </cell>
          <cell r="FW151">
            <v>0</v>
          </cell>
          <cell r="FX151">
            <v>0</v>
          </cell>
          <cell r="FY151">
            <v>0</v>
          </cell>
          <cell r="GA151">
            <v>0</v>
          </cell>
          <cell r="GB151">
            <v>0</v>
          </cell>
          <cell r="GC151">
            <v>0</v>
          </cell>
          <cell r="GD151">
            <v>0</v>
          </cell>
        </row>
        <row r="153">
          <cell r="EV153">
            <v>0</v>
          </cell>
          <cell r="EW153">
            <v>0</v>
          </cell>
          <cell r="EX153">
            <v>0</v>
          </cell>
          <cell r="EY153">
            <v>0</v>
          </cell>
          <cell r="EZ153">
            <v>0</v>
          </cell>
          <cell r="FA153">
            <v>0</v>
          </cell>
          <cell r="FB153">
            <v>0</v>
          </cell>
          <cell r="FC153">
            <v>0</v>
          </cell>
          <cell r="FD153">
            <v>0</v>
          </cell>
          <cell r="FE153">
            <v>0</v>
          </cell>
          <cell r="FF153">
            <v>0</v>
          </cell>
          <cell r="FG153">
            <v>0</v>
          </cell>
          <cell r="FH153">
            <v>0</v>
          </cell>
          <cell r="FJ153">
            <v>0</v>
          </cell>
          <cell r="FK153">
            <v>0</v>
          </cell>
          <cell r="FL153">
            <v>0</v>
          </cell>
          <cell r="FM153">
            <v>0</v>
          </cell>
          <cell r="FN153">
            <v>0</v>
          </cell>
          <cell r="FP153">
            <v>0</v>
          </cell>
          <cell r="FQ153">
            <v>0</v>
          </cell>
          <cell r="FR153">
            <v>0</v>
          </cell>
          <cell r="FS153">
            <v>0</v>
          </cell>
          <cell r="FT153">
            <v>0</v>
          </cell>
          <cell r="FU153">
            <v>0</v>
          </cell>
          <cell r="FV153">
            <v>0</v>
          </cell>
          <cell r="FW153">
            <v>0</v>
          </cell>
          <cell r="FX153">
            <v>0</v>
          </cell>
          <cell r="FY153">
            <v>0</v>
          </cell>
          <cell r="GA153">
            <v>0</v>
          </cell>
          <cell r="GB153">
            <v>0</v>
          </cell>
          <cell r="GC153">
            <v>0</v>
          </cell>
          <cell r="GD153">
            <v>0</v>
          </cell>
        </row>
        <row r="154">
          <cell r="EV154">
            <v>0</v>
          </cell>
          <cell r="EW154">
            <v>0</v>
          </cell>
          <cell r="EX154">
            <v>0</v>
          </cell>
          <cell r="EY154">
            <v>0</v>
          </cell>
          <cell r="EZ154">
            <v>0</v>
          </cell>
          <cell r="FA154">
            <v>0</v>
          </cell>
          <cell r="FB154">
            <v>0</v>
          </cell>
          <cell r="FC154">
            <v>0</v>
          </cell>
          <cell r="FD154">
            <v>0</v>
          </cell>
          <cell r="FE154">
            <v>0</v>
          </cell>
          <cell r="FF154">
            <v>0</v>
          </cell>
          <cell r="FG154">
            <v>0</v>
          </cell>
          <cell r="FH154">
            <v>0</v>
          </cell>
          <cell r="FJ154">
            <v>0</v>
          </cell>
          <cell r="FK154">
            <v>0</v>
          </cell>
          <cell r="FL154">
            <v>0</v>
          </cell>
          <cell r="FM154">
            <v>0</v>
          </cell>
          <cell r="FN154">
            <v>0</v>
          </cell>
          <cell r="FP154">
            <v>0</v>
          </cell>
          <cell r="FQ154">
            <v>0</v>
          </cell>
          <cell r="FR154">
            <v>0</v>
          </cell>
          <cell r="FS154">
            <v>0</v>
          </cell>
          <cell r="FT154">
            <v>0</v>
          </cell>
          <cell r="FU154">
            <v>0</v>
          </cell>
          <cell r="FV154">
            <v>0</v>
          </cell>
          <cell r="FW154">
            <v>0</v>
          </cell>
          <cell r="FX154">
            <v>0</v>
          </cell>
          <cell r="FY154">
            <v>0</v>
          </cell>
          <cell r="GA154">
            <v>0</v>
          </cell>
          <cell r="GB154">
            <v>0</v>
          </cell>
          <cell r="GC154">
            <v>0</v>
          </cell>
          <cell r="GD154">
            <v>0</v>
          </cell>
        </row>
        <row r="155">
          <cell r="EV155">
            <v>0</v>
          </cell>
          <cell r="EW155">
            <v>0</v>
          </cell>
          <cell r="EX155">
            <v>0</v>
          </cell>
          <cell r="EY155">
            <v>0</v>
          </cell>
          <cell r="EZ155">
            <v>0</v>
          </cell>
          <cell r="FA155">
            <v>0</v>
          </cell>
          <cell r="FB155">
            <v>0</v>
          </cell>
          <cell r="FC155">
            <v>0</v>
          </cell>
          <cell r="FD155">
            <v>0</v>
          </cell>
          <cell r="FE155">
            <v>0</v>
          </cell>
          <cell r="FF155">
            <v>0</v>
          </cell>
          <cell r="FG155">
            <v>0</v>
          </cell>
          <cell r="FH155">
            <v>0</v>
          </cell>
          <cell r="FJ155">
            <v>0</v>
          </cell>
          <cell r="FK155">
            <v>0</v>
          </cell>
          <cell r="FL155">
            <v>0</v>
          </cell>
          <cell r="FM155">
            <v>0</v>
          </cell>
          <cell r="FN155">
            <v>0</v>
          </cell>
          <cell r="FP155">
            <v>0</v>
          </cell>
          <cell r="FQ155">
            <v>0</v>
          </cell>
          <cell r="FR155">
            <v>0</v>
          </cell>
          <cell r="FS155">
            <v>0</v>
          </cell>
          <cell r="FT155">
            <v>0</v>
          </cell>
          <cell r="FU155">
            <v>0</v>
          </cell>
          <cell r="FV155">
            <v>0</v>
          </cell>
          <cell r="FW155">
            <v>0</v>
          </cell>
          <cell r="FX155">
            <v>0</v>
          </cell>
          <cell r="FY155">
            <v>0</v>
          </cell>
          <cell r="GA155">
            <v>0</v>
          </cell>
          <cell r="GB155">
            <v>0</v>
          </cell>
          <cell r="GC155">
            <v>0</v>
          </cell>
          <cell r="GD155">
            <v>0</v>
          </cell>
        </row>
        <row r="156">
          <cell r="EV156">
            <v>0</v>
          </cell>
          <cell r="EW156">
            <v>0</v>
          </cell>
          <cell r="EX156">
            <v>0</v>
          </cell>
          <cell r="EY156">
            <v>0</v>
          </cell>
          <cell r="EZ156">
            <v>0</v>
          </cell>
          <cell r="FA156">
            <v>0</v>
          </cell>
          <cell r="FB156">
            <v>0</v>
          </cell>
          <cell r="FC156">
            <v>0</v>
          </cell>
          <cell r="FD156">
            <v>0</v>
          </cell>
          <cell r="FE156">
            <v>0</v>
          </cell>
          <cell r="FF156">
            <v>0</v>
          </cell>
          <cell r="FG156">
            <v>0</v>
          </cell>
          <cell r="FH156">
            <v>0</v>
          </cell>
          <cell r="FJ156">
            <v>0</v>
          </cell>
          <cell r="FK156">
            <v>0</v>
          </cell>
          <cell r="FL156">
            <v>0</v>
          </cell>
          <cell r="FM156">
            <v>0</v>
          </cell>
          <cell r="FN156">
            <v>0</v>
          </cell>
          <cell r="FP156">
            <v>0</v>
          </cell>
          <cell r="FQ156">
            <v>0</v>
          </cell>
          <cell r="FR156">
            <v>0</v>
          </cell>
          <cell r="FS156">
            <v>0</v>
          </cell>
          <cell r="FT156">
            <v>0</v>
          </cell>
          <cell r="FU156">
            <v>0</v>
          </cell>
          <cell r="FV156">
            <v>0</v>
          </cell>
          <cell r="FW156">
            <v>0</v>
          </cell>
          <cell r="FX156">
            <v>0</v>
          </cell>
          <cell r="FY156">
            <v>0</v>
          </cell>
          <cell r="GA156">
            <v>0</v>
          </cell>
          <cell r="GB156">
            <v>0</v>
          </cell>
          <cell r="GC156">
            <v>0</v>
          </cell>
          <cell r="GD156">
            <v>0</v>
          </cell>
        </row>
        <row r="157">
          <cell r="EV157">
            <v>0</v>
          </cell>
          <cell r="EW157">
            <v>0</v>
          </cell>
          <cell r="EX157">
            <v>0</v>
          </cell>
          <cell r="EY157">
            <v>0</v>
          </cell>
          <cell r="EZ157">
            <v>0</v>
          </cell>
          <cell r="FA157">
            <v>0</v>
          </cell>
          <cell r="FB157">
            <v>0</v>
          </cell>
          <cell r="FC157">
            <v>0</v>
          </cell>
          <cell r="FD157">
            <v>0</v>
          </cell>
          <cell r="FE157">
            <v>0</v>
          </cell>
          <cell r="FF157">
            <v>0</v>
          </cell>
          <cell r="FG157">
            <v>0</v>
          </cell>
          <cell r="FH157">
            <v>0</v>
          </cell>
          <cell r="FJ157">
            <v>0</v>
          </cell>
          <cell r="FK157">
            <v>0</v>
          </cell>
          <cell r="FL157">
            <v>0</v>
          </cell>
          <cell r="FM157">
            <v>0</v>
          </cell>
          <cell r="FN157">
            <v>0</v>
          </cell>
          <cell r="FP157">
            <v>0</v>
          </cell>
          <cell r="FQ157">
            <v>0</v>
          </cell>
          <cell r="FR157">
            <v>0</v>
          </cell>
          <cell r="FS157">
            <v>0</v>
          </cell>
          <cell r="FT157">
            <v>0</v>
          </cell>
          <cell r="FU157">
            <v>0</v>
          </cell>
          <cell r="FV157">
            <v>0</v>
          </cell>
          <cell r="FW157">
            <v>0</v>
          </cell>
          <cell r="FX157">
            <v>0</v>
          </cell>
          <cell r="FY157">
            <v>0</v>
          </cell>
          <cell r="GA157">
            <v>0</v>
          </cell>
          <cell r="GB157">
            <v>0</v>
          </cell>
          <cell r="GC157">
            <v>0</v>
          </cell>
          <cell r="GD157">
            <v>0</v>
          </cell>
        </row>
        <row r="158">
          <cell r="EV158">
            <v>0</v>
          </cell>
          <cell r="EW158">
            <v>0</v>
          </cell>
          <cell r="EX158">
            <v>0</v>
          </cell>
          <cell r="EY158">
            <v>0</v>
          </cell>
          <cell r="EZ158">
            <v>0</v>
          </cell>
          <cell r="FA158">
            <v>0</v>
          </cell>
          <cell r="FB158">
            <v>0</v>
          </cell>
          <cell r="FC158">
            <v>0</v>
          </cell>
          <cell r="FD158">
            <v>0</v>
          </cell>
          <cell r="FE158">
            <v>0</v>
          </cell>
          <cell r="FF158">
            <v>0</v>
          </cell>
          <cell r="FG158">
            <v>0</v>
          </cell>
          <cell r="FH158">
            <v>0</v>
          </cell>
          <cell r="FJ158">
            <v>0</v>
          </cell>
          <cell r="FK158">
            <v>0</v>
          </cell>
          <cell r="FL158">
            <v>0</v>
          </cell>
          <cell r="FM158">
            <v>0</v>
          </cell>
          <cell r="FN158">
            <v>0</v>
          </cell>
          <cell r="FP158">
            <v>0</v>
          </cell>
          <cell r="FQ158">
            <v>0</v>
          </cell>
          <cell r="FR158">
            <v>0</v>
          </cell>
          <cell r="FS158">
            <v>0</v>
          </cell>
          <cell r="FT158">
            <v>0</v>
          </cell>
          <cell r="FU158">
            <v>0</v>
          </cell>
          <cell r="FV158">
            <v>0</v>
          </cell>
          <cell r="FW158">
            <v>0</v>
          </cell>
          <cell r="FX158">
            <v>0</v>
          </cell>
          <cell r="FY158">
            <v>0</v>
          </cell>
          <cell r="GA158">
            <v>0</v>
          </cell>
          <cell r="GB158">
            <v>0</v>
          </cell>
          <cell r="GC158">
            <v>0</v>
          </cell>
          <cell r="GD158">
            <v>0</v>
          </cell>
        </row>
        <row r="159">
          <cell r="EV159">
            <v>0</v>
          </cell>
          <cell r="EW159">
            <v>0</v>
          </cell>
          <cell r="EX159">
            <v>0</v>
          </cell>
          <cell r="EY159">
            <v>0</v>
          </cell>
          <cell r="EZ159">
            <v>0</v>
          </cell>
          <cell r="FA159">
            <v>0</v>
          </cell>
          <cell r="FB159">
            <v>0</v>
          </cell>
          <cell r="FC159">
            <v>0</v>
          </cell>
          <cell r="FD159">
            <v>0</v>
          </cell>
          <cell r="FE159">
            <v>0</v>
          </cell>
          <cell r="FF159">
            <v>0</v>
          </cell>
          <cell r="FG159">
            <v>0</v>
          </cell>
          <cell r="FH159">
            <v>0</v>
          </cell>
          <cell r="FJ159">
            <v>0</v>
          </cell>
          <cell r="FK159">
            <v>0</v>
          </cell>
          <cell r="FL159">
            <v>0</v>
          </cell>
          <cell r="FM159">
            <v>0</v>
          </cell>
          <cell r="FN159">
            <v>0</v>
          </cell>
          <cell r="FP159">
            <v>0</v>
          </cell>
          <cell r="FQ159">
            <v>0</v>
          </cell>
          <cell r="FR159">
            <v>0</v>
          </cell>
          <cell r="FS159">
            <v>0</v>
          </cell>
          <cell r="FT159">
            <v>0</v>
          </cell>
          <cell r="FU159">
            <v>0</v>
          </cell>
          <cell r="FV159">
            <v>0</v>
          </cell>
          <cell r="FW159">
            <v>0</v>
          </cell>
          <cell r="FX159">
            <v>0</v>
          </cell>
          <cell r="FY159">
            <v>0</v>
          </cell>
          <cell r="GA159">
            <v>0</v>
          </cell>
          <cell r="GB159">
            <v>0</v>
          </cell>
          <cell r="GC159">
            <v>0</v>
          </cell>
          <cell r="GD159">
            <v>0</v>
          </cell>
        </row>
        <row r="160">
          <cell r="EV160">
            <v>0</v>
          </cell>
          <cell r="EW160">
            <v>0</v>
          </cell>
          <cell r="EX160">
            <v>0</v>
          </cell>
          <cell r="EY160">
            <v>0</v>
          </cell>
          <cell r="EZ160">
            <v>0</v>
          </cell>
          <cell r="FA160">
            <v>0</v>
          </cell>
          <cell r="FB160">
            <v>0</v>
          </cell>
          <cell r="FC160">
            <v>0</v>
          </cell>
          <cell r="FD160">
            <v>0</v>
          </cell>
          <cell r="FE160">
            <v>0</v>
          </cell>
          <cell r="FF160">
            <v>0</v>
          </cell>
          <cell r="FG160">
            <v>0</v>
          </cell>
          <cell r="FH160">
            <v>0</v>
          </cell>
          <cell r="FJ160">
            <v>0</v>
          </cell>
          <cell r="FK160">
            <v>0</v>
          </cell>
          <cell r="FL160">
            <v>0</v>
          </cell>
          <cell r="FM160">
            <v>0</v>
          </cell>
          <cell r="FN160">
            <v>0</v>
          </cell>
          <cell r="FP160">
            <v>0</v>
          </cell>
          <cell r="FQ160">
            <v>0</v>
          </cell>
          <cell r="FR160">
            <v>0</v>
          </cell>
          <cell r="FS160">
            <v>0</v>
          </cell>
          <cell r="FT160">
            <v>0</v>
          </cell>
          <cell r="FU160">
            <v>0</v>
          </cell>
          <cell r="FV160">
            <v>0</v>
          </cell>
          <cell r="FW160">
            <v>0</v>
          </cell>
          <cell r="FX160">
            <v>0</v>
          </cell>
          <cell r="FY160">
            <v>0</v>
          </cell>
          <cell r="GA160">
            <v>0</v>
          </cell>
          <cell r="GB160">
            <v>0</v>
          </cell>
          <cell r="GC160">
            <v>0</v>
          </cell>
          <cell r="GD160">
            <v>0</v>
          </cell>
        </row>
        <row r="161">
          <cell r="EV161">
            <v>0</v>
          </cell>
          <cell r="EW161">
            <v>0</v>
          </cell>
          <cell r="EX161">
            <v>0</v>
          </cell>
          <cell r="EY161">
            <v>0</v>
          </cell>
          <cell r="EZ161">
            <v>0</v>
          </cell>
          <cell r="FA161">
            <v>0</v>
          </cell>
          <cell r="FB161">
            <v>0</v>
          </cell>
          <cell r="FC161">
            <v>0</v>
          </cell>
          <cell r="FD161">
            <v>0</v>
          </cell>
          <cell r="FE161">
            <v>0</v>
          </cell>
          <cell r="FF161">
            <v>0</v>
          </cell>
          <cell r="FG161">
            <v>0</v>
          </cell>
          <cell r="FH161">
            <v>0</v>
          </cell>
          <cell r="FJ161">
            <v>0</v>
          </cell>
          <cell r="FK161">
            <v>0</v>
          </cell>
          <cell r="FL161">
            <v>0</v>
          </cell>
          <cell r="FM161">
            <v>0</v>
          </cell>
          <cell r="FN161">
            <v>0</v>
          </cell>
          <cell r="FP161">
            <v>0</v>
          </cell>
          <cell r="FQ161">
            <v>0</v>
          </cell>
          <cell r="FR161">
            <v>0</v>
          </cell>
          <cell r="FS161">
            <v>0</v>
          </cell>
          <cell r="FT161">
            <v>0</v>
          </cell>
          <cell r="FU161">
            <v>0</v>
          </cell>
          <cell r="FV161">
            <v>0</v>
          </cell>
          <cell r="FW161">
            <v>0</v>
          </cell>
          <cell r="FX161">
            <v>0</v>
          </cell>
          <cell r="FY161">
            <v>0</v>
          </cell>
          <cell r="GA161">
            <v>0</v>
          </cell>
          <cell r="GB161">
            <v>0</v>
          </cell>
          <cell r="GC161">
            <v>0</v>
          </cell>
          <cell r="GD161">
            <v>0</v>
          </cell>
        </row>
        <row r="162">
          <cell r="EV162">
            <v>0</v>
          </cell>
          <cell r="EW162">
            <v>0</v>
          </cell>
          <cell r="EX162">
            <v>0</v>
          </cell>
          <cell r="EY162">
            <v>0</v>
          </cell>
          <cell r="EZ162">
            <v>0</v>
          </cell>
          <cell r="FA162">
            <v>0</v>
          </cell>
          <cell r="FB162">
            <v>0</v>
          </cell>
          <cell r="FC162">
            <v>0</v>
          </cell>
          <cell r="FD162">
            <v>0</v>
          </cell>
          <cell r="FE162">
            <v>0</v>
          </cell>
          <cell r="FF162">
            <v>0</v>
          </cell>
          <cell r="FG162">
            <v>0</v>
          </cell>
          <cell r="FH162">
            <v>0</v>
          </cell>
          <cell r="FJ162">
            <v>0</v>
          </cell>
          <cell r="FK162">
            <v>0</v>
          </cell>
          <cell r="FL162">
            <v>0</v>
          </cell>
          <cell r="FM162">
            <v>0</v>
          </cell>
          <cell r="FN162">
            <v>0</v>
          </cell>
          <cell r="FP162">
            <v>0</v>
          </cell>
          <cell r="FQ162">
            <v>0</v>
          </cell>
          <cell r="FR162">
            <v>0</v>
          </cell>
          <cell r="FS162">
            <v>0</v>
          </cell>
          <cell r="FT162">
            <v>0</v>
          </cell>
          <cell r="FU162">
            <v>0</v>
          </cell>
          <cell r="FV162">
            <v>0</v>
          </cell>
          <cell r="FW162">
            <v>0</v>
          </cell>
          <cell r="FX162">
            <v>0</v>
          </cell>
          <cell r="FY162">
            <v>0</v>
          </cell>
          <cell r="GA162">
            <v>0</v>
          </cell>
          <cell r="GB162">
            <v>0</v>
          </cell>
          <cell r="GC162">
            <v>0</v>
          </cell>
          <cell r="GD162">
            <v>0</v>
          </cell>
        </row>
        <row r="163">
          <cell r="EV163">
            <v>0</v>
          </cell>
          <cell r="EW163">
            <v>0</v>
          </cell>
          <cell r="EX163">
            <v>0</v>
          </cell>
          <cell r="EY163">
            <v>0</v>
          </cell>
          <cell r="EZ163">
            <v>0</v>
          </cell>
          <cell r="FA163">
            <v>0</v>
          </cell>
          <cell r="FB163">
            <v>0</v>
          </cell>
          <cell r="FC163">
            <v>0</v>
          </cell>
          <cell r="FD163">
            <v>0</v>
          </cell>
          <cell r="FE163">
            <v>0</v>
          </cell>
          <cell r="FF163">
            <v>0</v>
          </cell>
          <cell r="FG163">
            <v>0</v>
          </cell>
          <cell r="FH163">
            <v>0</v>
          </cell>
          <cell r="FJ163">
            <v>0</v>
          </cell>
          <cell r="FK163">
            <v>0</v>
          </cell>
          <cell r="FL163">
            <v>0</v>
          </cell>
          <cell r="FM163">
            <v>0</v>
          </cell>
          <cell r="FN163">
            <v>0</v>
          </cell>
          <cell r="FP163">
            <v>0</v>
          </cell>
          <cell r="FQ163">
            <v>0</v>
          </cell>
          <cell r="FR163">
            <v>0</v>
          </cell>
          <cell r="FS163">
            <v>0</v>
          </cell>
          <cell r="FT163">
            <v>0</v>
          </cell>
          <cell r="FU163">
            <v>0</v>
          </cell>
          <cell r="GA163">
            <v>0</v>
          </cell>
          <cell r="GB163">
            <v>0</v>
          </cell>
          <cell r="GC163">
            <v>0</v>
          </cell>
          <cell r="GD163">
            <v>0</v>
          </cell>
        </row>
        <row r="164">
          <cell r="EV164">
            <v>0</v>
          </cell>
          <cell r="EW164">
            <v>0</v>
          </cell>
          <cell r="EX164">
            <v>0</v>
          </cell>
          <cell r="EY164">
            <v>0</v>
          </cell>
          <cell r="EZ164">
            <v>0</v>
          </cell>
          <cell r="FA164">
            <v>0</v>
          </cell>
          <cell r="FB164">
            <v>0</v>
          </cell>
          <cell r="FC164">
            <v>0</v>
          </cell>
          <cell r="FD164">
            <v>0</v>
          </cell>
          <cell r="FE164">
            <v>0</v>
          </cell>
          <cell r="FF164">
            <v>0</v>
          </cell>
          <cell r="FG164">
            <v>0</v>
          </cell>
          <cell r="FH164">
            <v>0</v>
          </cell>
          <cell r="FJ164">
            <v>0</v>
          </cell>
          <cell r="FK164">
            <v>0</v>
          </cell>
          <cell r="FL164">
            <v>0</v>
          </cell>
          <cell r="FM164">
            <v>0</v>
          </cell>
          <cell r="FN164">
            <v>0</v>
          </cell>
          <cell r="FP164">
            <v>0</v>
          </cell>
          <cell r="FQ164">
            <v>0</v>
          </cell>
          <cell r="FR164">
            <v>0</v>
          </cell>
          <cell r="FS164">
            <v>0</v>
          </cell>
          <cell r="FT164">
            <v>0</v>
          </cell>
          <cell r="FU164">
            <v>0</v>
          </cell>
          <cell r="FV164">
            <v>0</v>
          </cell>
          <cell r="FW164">
            <v>0</v>
          </cell>
          <cell r="FX164">
            <v>0</v>
          </cell>
          <cell r="FY164">
            <v>0</v>
          </cell>
          <cell r="GA164">
            <v>0</v>
          </cell>
          <cell r="GB164">
            <v>0</v>
          </cell>
          <cell r="GC164">
            <v>0</v>
          </cell>
          <cell r="GD164">
            <v>0</v>
          </cell>
        </row>
        <row r="165">
          <cell r="EV165">
            <v>0</v>
          </cell>
          <cell r="EW165">
            <v>0</v>
          </cell>
          <cell r="EX165">
            <v>0</v>
          </cell>
          <cell r="EY165">
            <v>0</v>
          </cell>
          <cell r="EZ165">
            <v>0</v>
          </cell>
          <cell r="FA165">
            <v>0</v>
          </cell>
          <cell r="FB165">
            <v>0</v>
          </cell>
          <cell r="FC165">
            <v>0</v>
          </cell>
          <cell r="FD165">
            <v>0</v>
          </cell>
          <cell r="FE165">
            <v>0</v>
          </cell>
          <cell r="FF165">
            <v>0</v>
          </cell>
          <cell r="FG165">
            <v>0</v>
          </cell>
          <cell r="FH165">
            <v>0</v>
          </cell>
          <cell r="FJ165">
            <v>0</v>
          </cell>
          <cell r="FK165">
            <v>0</v>
          </cell>
          <cell r="FL165">
            <v>0</v>
          </cell>
          <cell r="FM165">
            <v>0</v>
          </cell>
          <cell r="FN165">
            <v>0</v>
          </cell>
          <cell r="FP165">
            <v>0</v>
          </cell>
          <cell r="FQ165">
            <v>0</v>
          </cell>
          <cell r="FR165">
            <v>0</v>
          </cell>
          <cell r="FS165">
            <v>0</v>
          </cell>
          <cell r="FT165">
            <v>0</v>
          </cell>
          <cell r="FU165">
            <v>0</v>
          </cell>
          <cell r="FV165">
            <v>0</v>
          </cell>
          <cell r="FW165">
            <v>0</v>
          </cell>
          <cell r="FX165">
            <v>0</v>
          </cell>
          <cell r="FY165">
            <v>0</v>
          </cell>
          <cell r="GA165">
            <v>0</v>
          </cell>
          <cell r="GB165">
            <v>0</v>
          </cell>
          <cell r="GC165">
            <v>0</v>
          </cell>
          <cell r="GD165">
            <v>0</v>
          </cell>
        </row>
        <row r="166">
          <cell r="EV166">
            <v>0</v>
          </cell>
          <cell r="EW166">
            <v>0</v>
          </cell>
          <cell r="EX166">
            <v>0</v>
          </cell>
          <cell r="EY166">
            <v>0</v>
          </cell>
          <cell r="EZ166">
            <v>0</v>
          </cell>
          <cell r="FA166">
            <v>0</v>
          </cell>
          <cell r="FB166">
            <v>0</v>
          </cell>
          <cell r="FC166">
            <v>0</v>
          </cell>
          <cell r="FD166">
            <v>0</v>
          </cell>
          <cell r="FE166">
            <v>0</v>
          </cell>
          <cell r="FF166">
            <v>0</v>
          </cell>
          <cell r="FG166">
            <v>0</v>
          </cell>
          <cell r="FH166">
            <v>0</v>
          </cell>
          <cell r="FJ166">
            <v>0</v>
          </cell>
          <cell r="FK166">
            <v>0</v>
          </cell>
          <cell r="FL166">
            <v>0</v>
          </cell>
          <cell r="FM166">
            <v>0</v>
          </cell>
          <cell r="FN166">
            <v>0</v>
          </cell>
          <cell r="FP166">
            <v>0</v>
          </cell>
          <cell r="FQ166">
            <v>0</v>
          </cell>
          <cell r="FR166">
            <v>0</v>
          </cell>
          <cell r="FS166">
            <v>0</v>
          </cell>
          <cell r="FT166">
            <v>0</v>
          </cell>
          <cell r="FU166">
            <v>0</v>
          </cell>
          <cell r="GA166">
            <v>0</v>
          </cell>
          <cell r="GB166">
            <v>0</v>
          </cell>
          <cell r="GC166">
            <v>0</v>
          </cell>
          <cell r="GD166">
            <v>0</v>
          </cell>
        </row>
        <row r="167">
          <cell r="EV167">
            <v>0</v>
          </cell>
          <cell r="EW167">
            <v>0</v>
          </cell>
          <cell r="EX167">
            <v>0</v>
          </cell>
          <cell r="EY167">
            <v>0</v>
          </cell>
          <cell r="EZ167">
            <v>0</v>
          </cell>
          <cell r="FA167">
            <v>0</v>
          </cell>
          <cell r="FB167">
            <v>0</v>
          </cell>
          <cell r="FC167">
            <v>0</v>
          </cell>
          <cell r="FD167">
            <v>0</v>
          </cell>
          <cell r="FE167">
            <v>0</v>
          </cell>
          <cell r="FF167">
            <v>0</v>
          </cell>
          <cell r="FG167">
            <v>0</v>
          </cell>
          <cell r="FH167">
            <v>0</v>
          </cell>
          <cell r="FJ167">
            <v>0</v>
          </cell>
          <cell r="FK167">
            <v>0</v>
          </cell>
          <cell r="FL167">
            <v>0</v>
          </cell>
          <cell r="FM167">
            <v>0</v>
          </cell>
          <cell r="FN167">
            <v>0</v>
          </cell>
          <cell r="FP167">
            <v>0</v>
          </cell>
          <cell r="FQ167">
            <v>0</v>
          </cell>
          <cell r="FR167">
            <v>0</v>
          </cell>
          <cell r="FS167">
            <v>0</v>
          </cell>
          <cell r="FT167">
            <v>0</v>
          </cell>
          <cell r="FU167">
            <v>0</v>
          </cell>
          <cell r="FV167">
            <v>0</v>
          </cell>
          <cell r="FW167">
            <v>0</v>
          </cell>
          <cell r="FX167">
            <v>0</v>
          </cell>
          <cell r="FY167">
            <v>0</v>
          </cell>
          <cell r="GA167">
            <v>0</v>
          </cell>
          <cell r="GB167">
            <v>0</v>
          </cell>
          <cell r="GC167">
            <v>0</v>
          </cell>
          <cell r="GD167">
            <v>0</v>
          </cell>
        </row>
        <row r="168">
          <cell r="EV168">
            <v>0</v>
          </cell>
          <cell r="EW168">
            <v>0</v>
          </cell>
          <cell r="EX168">
            <v>0</v>
          </cell>
          <cell r="EY168">
            <v>0</v>
          </cell>
          <cell r="EZ168">
            <v>0</v>
          </cell>
          <cell r="FA168">
            <v>0</v>
          </cell>
          <cell r="FB168">
            <v>0</v>
          </cell>
          <cell r="FC168">
            <v>0</v>
          </cell>
          <cell r="FD168">
            <v>0</v>
          </cell>
          <cell r="FE168">
            <v>0</v>
          </cell>
          <cell r="FF168">
            <v>0</v>
          </cell>
          <cell r="FG168">
            <v>0</v>
          </cell>
          <cell r="FH168">
            <v>0</v>
          </cell>
          <cell r="FJ168">
            <v>0</v>
          </cell>
          <cell r="FK168">
            <v>0</v>
          </cell>
          <cell r="FL168">
            <v>0</v>
          </cell>
          <cell r="FM168">
            <v>0</v>
          </cell>
          <cell r="FN168">
            <v>0</v>
          </cell>
          <cell r="FP168">
            <v>0</v>
          </cell>
          <cell r="FQ168">
            <v>0</v>
          </cell>
          <cell r="FR168">
            <v>0</v>
          </cell>
          <cell r="FS168">
            <v>0</v>
          </cell>
          <cell r="FT168">
            <v>0</v>
          </cell>
          <cell r="FU168">
            <v>0</v>
          </cell>
          <cell r="FV168">
            <v>0</v>
          </cell>
          <cell r="FW168">
            <v>0</v>
          </cell>
          <cell r="FX168">
            <v>0</v>
          </cell>
          <cell r="FY168">
            <v>0</v>
          </cell>
          <cell r="GA168">
            <v>0</v>
          </cell>
          <cell r="GB168">
            <v>0</v>
          </cell>
          <cell r="GC168">
            <v>0</v>
          </cell>
          <cell r="GD168">
            <v>0</v>
          </cell>
        </row>
        <row r="169">
          <cell r="EV169">
            <v>0</v>
          </cell>
          <cell r="EW169">
            <v>0</v>
          </cell>
          <cell r="EX169">
            <v>0</v>
          </cell>
          <cell r="EY169">
            <v>0</v>
          </cell>
          <cell r="EZ169">
            <v>0</v>
          </cell>
          <cell r="FA169">
            <v>0</v>
          </cell>
          <cell r="FB169">
            <v>0</v>
          </cell>
          <cell r="FC169">
            <v>0</v>
          </cell>
          <cell r="FD169">
            <v>0</v>
          </cell>
          <cell r="FE169">
            <v>0</v>
          </cell>
          <cell r="FF169">
            <v>0</v>
          </cell>
          <cell r="FG169">
            <v>0</v>
          </cell>
          <cell r="FH169">
            <v>0</v>
          </cell>
          <cell r="FJ169">
            <v>0</v>
          </cell>
          <cell r="FK169">
            <v>0</v>
          </cell>
          <cell r="FL169">
            <v>0</v>
          </cell>
          <cell r="FM169">
            <v>0</v>
          </cell>
          <cell r="FN169">
            <v>0</v>
          </cell>
          <cell r="FP169">
            <v>0</v>
          </cell>
          <cell r="FQ169">
            <v>0</v>
          </cell>
          <cell r="FR169">
            <v>0</v>
          </cell>
          <cell r="FS169">
            <v>0</v>
          </cell>
          <cell r="FT169">
            <v>0</v>
          </cell>
          <cell r="FU169">
            <v>0</v>
          </cell>
          <cell r="FV169">
            <v>0</v>
          </cell>
          <cell r="FW169">
            <v>0</v>
          </cell>
          <cell r="FX169">
            <v>0</v>
          </cell>
          <cell r="FY169">
            <v>0</v>
          </cell>
          <cell r="GA169">
            <v>0</v>
          </cell>
          <cell r="GB169">
            <v>0</v>
          </cell>
          <cell r="GC169">
            <v>0</v>
          </cell>
          <cell r="GD169">
            <v>0</v>
          </cell>
        </row>
        <row r="171">
          <cell r="EV171">
            <v>0</v>
          </cell>
          <cell r="EW171">
            <v>0</v>
          </cell>
          <cell r="EX171">
            <v>0</v>
          </cell>
          <cell r="EY171">
            <v>0</v>
          </cell>
          <cell r="EZ171">
            <v>0</v>
          </cell>
          <cell r="FA171">
            <v>0</v>
          </cell>
          <cell r="FB171">
            <v>0</v>
          </cell>
          <cell r="FC171">
            <v>0</v>
          </cell>
          <cell r="FD171">
            <v>0</v>
          </cell>
          <cell r="FE171">
            <v>0</v>
          </cell>
          <cell r="FF171">
            <v>0</v>
          </cell>
          <cell r="FG171">
            <v>0</v>
          </cell>
          <cell r="FP171">
            <v>0</v>
          </cell>
          <cell r="FQ171">
            <v>0</v>
          </cell>
          <cell r="FR171">
            <v>0</v>
          </cell>
          <cell r="FS171">
            <v>0</v>
          </cell>
          <cell r="FT171">
            <v>0</v>
          </cell>
          <cell r="FU171">
            <v>0</v>
          </cell>
        </row>
        <row r="172">
          <cell r="EV172">
            <v>0</v>
          </cell>
          <cell r="EW172">
            <v>0</v>
          </cell>
          <cell r="EX172">
            <v>0</v>
          </cell>
          <cell r="EY172">
            <v>0</v>
          </cell>
          <cell r="EZ172">
            <v>0</v>
          </cell>
          <cell r="FA172">
            <v>0</v>
          </cell>
          <cell r="FB172">
            <v>0</v>
          </cell>
          <cell r="FC172">
            <v>0</v>
          </cell>
          <cell r="FD172">
            <v>0</v>
          </cell>
          <cell r="FE172">
            <v>0</v>
          </cell>
          <cell r="FF172">
            <v>0</v>
          </cell>
          <cell r="FG172">
            <v>0</v>
          </cell>
          <cell r="FH172">
            <v>0</v>
          </cell>
          <cell r="FJ172">
            <v>0</v>
          </cell>
          <cell r="FK172">
            <v>0</v>
          </cell>
          <cell r="FL172">
            <v>0</v>
          </cell>
          <cell r="FM172">
            <v>0</v>
          </cell>
          <cell r="FN172">
            <v>0</v>
          </cell>
          <cell r="FP172">
            <v>0</v>
          </cell>
          <cell r="FQ172">
            <v>0</v>
          </cell>
          <cell r="FR172">
            <v>0</v>
          </cell>
          <cell r="FS172">
            <v>0</v>
          </cell>
          <cell r="FT172">
            <v>0</v>
          </cell>
          <cell r="FU172">
            <v>0</v>
          </cell>
        </row>
        <row r="173">
          <cell r="EV173">
            <v>0</v>
          </cell>
          <cell r="EW173">
            <v>0</v>
          </cell>
          <cell r="EX173">
            <v>0</v>
          </cell>
          <cell r="EY173">
            <v>0</v>
          </cell>
          <cell r="EZ173">
            <v>0</v>
          </cell>
          <cell r="FA173">
            <v>0</v>
          </cell>
          <cell r="FB173">
            <v>0</v>
          </cell>
          <cell r="FC173">
            <v>0</v>
          </cell>
          <cell r="FD173">
            <v>0</v>
          </cell>
          <cell r="FE173">
            <v>0</v>
          </cell>
          <cell r="FF173">
            <v>0</v>
          </cell>
          <cell r="FG173">
            <v>0</v>
          </cell>
          <cell r="FH173">
            <v>0</v>
          </cell>
          <cell r="FJ173">
            <v>0</v>
          </cell>
          <cell r="FK173">
            <v>0</v>
          </cell>
          <cell r="FL173">
            <v>0</v>
          </cell>
          <cell r="FM173">
            <v>0</v>
          </cell>
          <cell r="FN173">
            <v>0</v>
          </cell>
          <cell r="FP173">
            <v>0</v>
          </cell>
          <cell r="FQ173">
            <v>0</v>
          </cell>
          <cell r="FR173">
            <v>0</v>
          </cell>
          <cell r="FS173">
            <v>0</v>
          </cell>
          <cell r="FT173">
            <v>0</v>
          </cell>
          <cell r="FU173">
            <v>0</v>
          </cell>
        </row>
        <row r="174">
          <cell r="EV174">
            <v>0</v>
          </cell>
          <cell r="EW174">
            <v>0</v>
          </cell>
          <cell r="EX174">
            <v>0</v>
          </cell>
          <cell r="EY174">
            <v>0</v>
          </cell>
          <cell r="EZ174">
            <v>0</v>
          </cell>
          <cell r="FA174">
            <v>0</v>
          </cell>
          <cell r="FB174">
            <v>0</v>
          </cell>
          <cell r="FC174">
            <v>0</v>
          </cell>
          <cell r="FD174">
            <v>0</v>
          </cell>
          <cell r="FE174">
            <v>0</v>
          </cell>
          <cell r="FF174">
            <v>0</v>
          </cell>
          <cell r="FG174">
            <v>0</v>
          </cell>
          <cell r="FH174">
            <v>0</v>
          </cell>
          <cell r="FJ174">
            <v>0</v>
          </cell>
          <cell r="FK174">
            <v>0</v>
          </cell>
          <cell r="FL174">
            <v>0</v>
          </cell>
          <cell r="FM174">
            <v>0</v>
          </cell>
          <cell r="FN174">
            <v>0</v>
          </cell>
          <cell r="FP174">
            <v>0</v>
          </cell>
          <cell r="FQ174">
            <v>0</v>
          </cell>
          <cell r="FR174">
            <v>0</v>
          </cell>
          <cell r="FS174">
            <v>0</v>
          </cell>
          <cell r="FT174">
            <v>0</v>
          </cell>
          <cell r="FU174">
            <v>0</v>
          </cell>
          <cell r="FV174">
            <v>0</v>
          </cell>
          <cell r="FW174">
            <v>0</v>
          </cell>
          <cell r="FX174">
            <v>0</v>
          </cell>
          <cell r="FY174">
            <v>0</v>
          </cell>
          <cell r="GA174">
            <v>0</v>
          </cell>
          <cell r="GB174">
            <v>0</v>
          </cell>
          <cell r="GC174">
            <v>0</v>
          </cell>
          <cell r="GD174">
            <v>0</v>
          </cell>
        </row>
        <row r="175">
          <cell r="EV175">
            <v>0</v>
          </cell>
          <cell r="EW175">
            <v>0</v>
          </cell>
          <cell r="EX175">
            <v>0</v>
          </cell>
          <cell r="EY175">
            <v>0</v>
          </cell>
          <cell r="EZ175">
            <v>0</v>
          </cell>
          <cell r="FA175">
            <v>0</v>
          </cell>
          <cell r="FB175">
            <v>0</v>
          </cell>
          <cell r="FC175">
            <v>0</v>
          </cell>
          <cell r="FD175">
            <v>0</v>
          </cell>
          <cell r="FE175">
            <v>0</v>
          </cell>
          <cell r="FF175">
            <v>0</v>
          </cell>
          <cell r="FG175">
            <v>0</v>
          </cell>
          <cell r="FH175">
            <v>0</v>
          </cell>
          <cell r="FJ175">
            <v>0</v>
          </cell>
          <cell r="FK175">
            <v>0</v>
          </cell>
          <cell r="FL175">
            <v>0</v>
          </cell>
          <cell r="FM175">
            <v>0</v>
          </cell>
          <cell r="FN175">
            <v>0</v>
          </cell>
          <cell r="FP175">
            <v>0</v>
          </cell>
          <cell r="FQ175">
            <v>0</v>
          </cell>
          <cell r="FR175">
            <v>0</v>
          </cell>
          <cell r="FS175">
            <v>0</v>
          </cell>
          <cell r="FT175">
            <v>0</v>
          </cell>
          <cell r="FU175">
            <v>0</v>
          </cell>
          <cell r="FV175">
            <v>0</v>
          </cell>
          <cell r="FW175">
            <v>0</v>
          </cell>
          <cell r="FX175">
            <v>0</v>
          </cell>
          <cell r="FY175">
            <v>0</v>
          </cell>
          <cell r="GA175">
            <v>0</v>
          </cell>
          <cell r="GB175">
            <v>0</v>
          </cell>
          <cell r="GC175">
            <v>0</v>
          </cell>
          <cell r="GD175">
            <v>0</v>
          </cell>
        </row>
        <row r="176">
          <cell r="EV176">
            <v>0</v>
          </cell>
          <cell r="EW176">
            <v>0</v>
          </cell>
          <cell r="EX176">
            <v>0</v>
          </cell>
          <cell r="EY176">
            <v>0</v>
          </cell>
          <cell r="EZ176">
            <v>0</v>
          </cell>
          <cell r="FA176">
            <v>0</v>
          </cell>
          <cell r="FB176">
            <v>0</v>
          </cell>
          <cell r="FC176">
            <v>0</v>
          </cell>
          <cell r="FD176">
            <v>0</v>
          </cell>
          <cell r="FE176">
            <v>0</v>
          </cell>
          <cell r="FF176">
            <v>0</v>
          </cell>
          <cell r="FG176">
            <v>0</v>
          </cell>
          <cell r="FH176">
            <v>0</v>
          </cell>
          <cell r="FJ176">
            <v>0</v>
          </cell>
          <cell r="FK176">
            <v>0</v>
          </cell>
          <cell r="FL176">
            <v>0</v>
          </cell>
          <cell r="FM176">
            <v>0</v>
          </cell>
          <cell r="FN176">
            <v>0</v>
          </cell>
          <cell r="FP176">
            <v>0</v>
          </cell>
          <cell r="FQ176">
            <v>0</v>
          </cell>
          <cell r="FR176">
            <v>0</v>
          </cell>
          <cell r="FS176">
            <v>0</v>
          </cell>
          <cell r="FT176">
            <v>0</v>
          </cell>
          <cell r="FU176">
            <v>0</v>
          </cell>
          <cell r="FV176">
            <v>0</v>
          </cell>
          <cell r="FW176">
            <v>0</v>
          </cell>
          <cell r="FX176">
            <v>0</v>
          </cell>
          <cell r="FY176">
            <v>0</v>
          </cell>
          <cell r="GA176">
            <v>0</v>
          </cell>
          <cell r="GB176">
            <v>0</v>
          </cell>
          <cell r="GC176">
            <v>0</v>
          </cell>
          <cell r="GD176">
            <v>0</v>
          </cell>
        </row>
        <row r="178">
          <cell r="EV178" t="str">
            <v>Combo Bundles</v>
          </cell>
          <cell r="EW178" t="str">
            <v>Combo Bundles</v>
          </cell>
          <cell r="EX178" t="str">
            <v>Combo Bundles</v>
          </cell>
          <cell r="EY178" t="str">
            <v>Combo Bundles</v>
          </cell>
          <cell r="EZ178" t="str">
            <v>Combo Bundles</v>
          </cell>
          <cell r="FA178" t="str">
            <v>Combo Bundles</v>
          </cell>
          <cell r="FB178" t="str">
            <v>Combo Bundles</v>
          </cell>
          <cell r="FC178" t="str">
            <v>Combo Bundles</v>
          </cell>
          <cell r="FD178" t="str">
            <v>Combo Bundles</v>
          </cell>
          <cell r="FE178" t="str">
            <v>Combo Bundles</v>
          </cell>
          <cell r="FF178" t="str">
            <v>Combo Bundles</v>
          </cell>
          <cell r="FG178" t="str">
            <v>Combo Bundles</v>
          </cell>
          <cell r="FH178" t="str">
            <v>Combo Bundles</v>
          </cell>
          <cell r="FJ178" t="str">
            <v>Combo Bundles</v>
          </cell>
          <cell r="FK178" t="str">
            <v>Combo Bundles</v>
          </cell>
          <cell r="FL178" t="str">
            <v>Combo Bundles</v>
          </cell>
          <cell r="FM178" t="str">
            <v>Combo Bundles</v>
          </cell>
          <cell r="FN178" t="str">
            <v>Combo Bundles</v>
          </cell>
          <cell r="FP178" t="str">
            <v>Combo Bundles</v>
          </cell>
          <cell r="FQ178" t="str">
            <v>Combo Bundles</v>
          </cell>
          <cell r="FR178" t="str">
            <v>Combo Bundles</v>
          </cell>
          <cell r="FS178" t="str">
            <v>Combo Bundles</v>
          </cell>
          <cell r="FT178" t="str">
            <v>Combo Bundles</v>
          </cell>
          <cell r="FU178" t="str">
            <v>Combo Bundles</v>
          </cell>
          <cell r="FV178" t="str">
            <v>Combo Bundles</v>
          </cell>
          <cell r="FW178" t="str">
            <v>Combo Bundles</v>
          </cell>
          <cell r="FX178" t="str">
            <v>Combo Bundles</v>
          </cell>
          <cell r="FY178" t="str">
            <v>Combo Bundles</v>
          </cell>
          <cell r="GA178" t="str">
            <v>Combo Bundles</v>
          </cell>
          <cell r="GB178" t="str">
            <v>Combo Bundles</v>
          </cell>
          <cell r="GC178" t="str">
            <v>Combo Bundles</v>
          </cell>
          <cell r="GD178" t="str">
            <v>Total</v>
          </cell>
        </row>
        <row r="179">
          <cell r="EV179">
            <v>0</v>
          </cell>
          <cell r="EW179">
            <v>0</v>
          </cell>
          <cell r="EX179">
            <v>0</v>
          </cell>
          <cell r="EY179">
            <v>0</v>
          </cell>
          <cell r="EZ179">
            <v>0</v>
          </cell>
          <cell r="FA179">
            <v>0</v>
          </cell>
          <cell r="FB179">
            <v>0</v>
          </cell>
          <cell r="FC179">
            <v>0</v>
          </cell>
          <cell r="FD179">
            <v>0</v>
          </cell>
          <cell r="FE179">
            <v>0</v>
          </cell>
          <cell r="FF179">
            <v>0</v>
          </cell>
          <cell r="FG179">
            <v>0</v>
          </cell>
          <cell r="FH179">
            <v>0</v>
          </cell>
          <cell r="FJ179">
            <v>0</v>
          </cell>
          <cell r="FK179">
            <v>0</v>
          </cell>
          <cell r="FL179">
            <v>0</v>
          </cell>
          <cell r="FM179">
            <v>0</v>
          </cell>
          <cell r="FN179">
            <v>0</v>
          </cell>
          <cell r="FP179">
            <v>0</v>
          </cell>
          <cell r="FQ179">
            <v>0</v>
          </cell>
          <cell r="FR179">
            <v>0</v>
          </cell>
          <cell r="FS179">
            <v>0</v>
          </cell>
          <cell r="FT179">
            <v>0</v>
          </cell>
          <cell r="FU179">
            <v>0</v>
          </cell>
          <cell r="FV179">
            <v>0</v>
          </cell>
          <cell r="FW179">
            <v>0</v>
          </cell>
          <cell r="FX179">
            <v>0</v>
          </cell>
          <cell r="FY179">
            <v>0</v>
          </cell>
          <cell r="GA179">
            <v>0</v>
          </cell>
          <cell r="GB179">
            <v>0</v>
          </cell>
          <cell r="GC179">
            <v>0</v>
          </cell>
          <cell r="GD179">
            <v>0</v>
          </cell>
        </row>
        <row r="180">
          <cell r="EV180">
            <v>0</v>
          </cell>
          <cell r="EW180">
            <v>0</v>
          </cell>
          <cell r="EX180">
            <v>0</v>
          </cell>
          <cell r="EY180">
            <v>0</v>
          </cell>
          <cell r="EZ180">
            <v>0</v>
          </cell>
          <cell r="FA180">
            <v>0</v>
          </cell>
          <cell r="FB180">
            <v>0</v>
          </cell>
          <cell r="FC180">
            <v>0</v>
          </cell>
          <cell r="FD180">
            <v>0</v>
          </cell>
          <cell r="FE180">
            <v>0</v>
          </cell>
          <cell r="FF180">
            <v>0</v>
          </cell>
          <cell r="FG180">
            <v>0</v>
          </cell>
          <cell r="FH180">
            <v>0</v>
          </cell>
          <cell r="FJ180">
            <v>0</v>
          </cell>
          <cell r="FK180">
            <v>0</v>
          </cell>
          <cell r="FL180">
            <v>0</v>
          </cell>
          <cell r="FM180">
            <v>0</v>
          </cell>
          <cell r="FN180">
            <v>0</v>
          </cell>
          <cell r="FP180">
            <v>0</v>
          </cell>
          <cell r="FQ180">
            <v>0</v>
          </cell>
          <cell r="FR180">
            <v>0</v>
          </cell>
          <cell r="FS180">
            <v>0</v>
          </cell>
          <cell r="FT180">
            <v>0</v>
          </cell>
          <cell r="FU180">
            <v>0</v>
          </cell>
          <cell r="FV180">
            <v>0</v>
          </cell>
          <cell r="FW180">
            <v>0</v>
          </cell>
          <cell r="FX180">
            <v>0</v>
          </cell>
          <cell r="FY180">
            <v>0</v>
          </cell>
          <cell r="GA180">
            <v>0</v>
          </cell>
          <cell r="GB180">
            <v>0</v>
          </cell>
          <cell r="GC180">
            <v>0</v>
          </cell>
          <cell r="GD180">
            <v>0</v>
          </cell>
        </row>
        <row r="181">
          <cell r="EV181">
            <v>0</v>
          </cell>
          <cell r="EW181">
            <v>0</v>
          </cell>
          <cell r="EX181">
            <v>0</v>
          </cell>
          <cell r="EY181">
            <v>0</v>
          </cell>
          <cell r="EZ181">
            <v>0</v>
          </cell>
          <cell r="FA181">
            <v>0</v>
          </cell>
          <cell r="FB181">
            <v>0</v>
          </cell>
          <cell r="FC181">
            <v>0</v>
          </cell>
          <cell r="FD181">
            <v>0</v>
          </cell>
          <cell r="FE181">
            <v>0</v>
          </cell>
          <cell r="FF181">
            <v>0</v>
          </cell>
          <cell r="FG181">
            <v>0</v>
          </cell>
          <cell r="FH181">
            <v>0</v>
          </cell>
          <cell r="FJ181">
            <v>0</v>
          </cell>
          <cell r="FK181">
            <v>0</v>
          </cell>
          <cell r="FL181">
            <v>0</v>
          </cell>
          <cell r="FM181">
            <v>0</v>
          </cell>
          <cell r="FN181">
            <v>0</v>
          </cell>
          <cell r="FP181">
            <v>0</v>
          </cell>
          <cell r="FQ181">
            <v>0</v>
          </cell>
          <cell r="FR181">
            <v>0</v>
          </cell>
          <cell r="FS181">
            <v>0</v>
          </cell>
          <cell r="FT181">
            <v>0</v>
          </cell>
          <cell r="FU181">
            <v>0</v>
          </cell>
          <cell r="FV181">
            <v>0</v>
          </cell>
          <cell r="FW181">
            <v>0</v>
          </cell>
          <cell r="FX181">
            <v>0</v>
          </cell>
          <cell r="FY181">
            <v>0</v>
          </cell>
          <cell r="GA181">
            <v>0</v>
          </cell>
          <cell r="GB181">
            <v>0</v>
          </cell>
          <cell r="GC181">
            <v>0</v>
          </cell>
          <cell r="GD181">
            <v>0</v>
          </cell>
        </row>
        <row r="182">
          <cell r="EV182">
            <v>0</v>
          </cell>
          <cell r="EW182">
            <v>0</v>
          </cell>
          <cell r="EX182">
            <v>0</v>
          </cell>
          <cell r="EY182">
            <v>0</v>
          </cell>
          <cell r="EZ182">
            <v>0</v>
          </cell>
          <cell r="FA182">
            <v>0</v>
          </cell>
          <cell r="FB182">
            <v>0</v>
          </cell>
          <cell r="FC182">
            <v>0</v>
          </cell>
          <cell r="FD182">
            <v>0</v>
          </cell>
          <cell r="FE182">
            <v>0</v>
          </cell>
          <cell r="FF182">
            <v>0</v>
          </cell>
          <cell r="FG182">
            <v>0</v>
          </cell>
          <cell r="FH182">
            <v>0</v>
          </cell>
          <cell r="FJ182">
            <v>0</v>
          </cell>
          <cell r="FK182">
            <v>0</v>
          </cell>
          <cell r="FL182">
            <v>0</v>
          </cell>
          <cell r="FM182">
            <v>0</v>
          </cell>
          <cell r="FN182">
            <v>0</v>
          </cell>
          <cell r="FP182">
            <v>0</v>
          </cell>
          <cell r="FQ182">
            <v>0</v>
          </cell>
          <cell r="FR182">
            <v>0</v>
          </cell>
          <cell r="FS182">
            <v>0</v>
          </cell>
          <cell r="FT182">
            <v>0</v>
          </cell>
          <cell r="FU182">
            <v>0</v>
          </cell>
          <cell r="FV182">
            <v>0</v>
          </cell>
          <cell r="FW182">
            <v>0</v>
          </cell>
          <cell r="FX182">
            <v>0</v>
          </cell>
          <cell r="FY182">
            <v>0</v>
          </cell>
          <cell r="GA182">
            <v>0</v>
          </cell>
          <cell r="GB182">
            <v>0</v>
          </cell>
          <cell r="GC182">
            <v>0</v>
          </cell>
          <cell r="GD182">
            <v>0</v>
          </cell>
        </row>
        <row r="183">
          <cell r="EV183">
            <v>0</v>
          </cell>
          <cell r="EW183">
            <v>0</v>
          </cell>
          <cell r="EX183">
            <v>0</v>
          </cell>
          <cell r="EY183">
            <v>0</v>
          </cell>
          <cell r="EZ183">
            <v>0</v>
          </cell>
          <cell r="FA183">
            <v>0</v>
          </cell>
          <cell r="FB183">
            <v>0</v>
          </cell>
          <cell r="FC183">
            <v>0</v>
          </cell>
          <cell r="FD183">
            <v>0</v>
          </cell>
          <cell r="FE183">
            <v>0</v>
          </cell>
          <cell r="FF183">
            <v>0</v>
          </cell>
          <cell r="FG183">
            <v>0</v>
          </cell>
          <cell r="FH183">
            <v>0</v>
          </cell>
          <cell r="FJ183">
            <v>0</v>
          </cell>
          <cell r="FK183">
            <v>0</v>
          </cell>
          <cell r="FL183">
            <v>0</v>
          </cell>
          <cell r="FM183">
            <v>0</v>
          </cell>
          <cell r="FN183">
            <v>0</v>
          </cell>
          <cell r="FP183">
            <v>0</v>
          </cell>
          <cell r="FQ183">
            <v>0</v>
          </cell>
          <cell r="FR183">
            <v>0</v>
          </cell>
          <cell r="FS183">
            <v>0</v>
          </cell>
          <cell r="FT183">
            <v>0</v>
          </cell>
          <cell r="FU183">
            <v>0</v>
          </cell>
          <cell r="FV183">
            <v>0</v>
          </cell>
          <cell r="FW183">
            <v>0</v>
          </cell>
          <cell r="FX183">
            <v>0</v>
          </cell>
          <cell r="FY183">
            <v>0</v>
          </cell>
          <cell r="GA183">
            <v>0</v>
          </cell>
          <cell r="GB183">
            <v>0</v>
          </cell>
          <cell r="GC183">
            <v>0</v>
          </cell>
          <cell r="GD183">
            <v>0</v>
          </cell>
        </row>
        <row r="184">
          <cell r="EV184">
            <v>0</v>
          </cell>
          <cell r="EW184">
            <v>0</v>
          </cell>
          <cell r="EX184">
            <v>0</v>
          </cell>
          <cell r="EY184">
            <v>0</v>
          </cell>
          <cell r="EZ184">
            <v>0</v>
          </cell>
          <cell r="FA184">
            <v>0</v>
          </cell>
          <cell r="FB184">
            <v>0</v>
          </cell>
          <cell r="FC184">
            <v>0</v>
          </cell>
          <cell r="FD184">
            <v>0</v>
          </cell>
          <cell r="FE184">
            <v>0</v>
          </cell>
          <cell r="FF184">
            <v>0</v>
          </cell>
          <cell r="FG184">
            <v>0</v>
          </cell>
          <cell r="FH184">
            <v>0</v>
          </cell>
          <cell r="FJ184">
            <v>0</v>
          </cell>
          <cell r="FK184">
            <v>0</v>
          </cell>
          <cell r="FL184">
            <v>0</v>
          </cell>
          <cell r="FM184">
            <v>0</v>
          </cell>
          <cell r="FN184">
            <v>0</v>
          </cell>
          <cell r="FP184">
            <v>0</v>
          </cell>
          <cell r="FQ184">
            <v>0</v>
          </cell>
          <cell r="FR184">
            <v>0</v>
          </cell>
          <cell r="FS184">
            <v>0</v>
          </cell>
          <cell r="FT184">
            <v>0</v>
          </cell>
          <cell r="FU184">
            <v>0</v>
          </cell>
          <cell r="FV184">
            <v>0</v>
          </cell>
          <cell r="FW184">
            <v>0</v>
          </cell>
          <cell r="FX184">
            <v>0</v>
          </cell>
          <cell r="FY184">
            <v>0</v>
          </cell>
          <cell r="GA184">
            <v>0</v>
          </cell>
          <cell r="GB184">
            <v>0</v>
          </cell>
          <cell r="GC184">
            <v>0</v>
          </cell>
          <cell r="GD184">
            <v>0</v>
          </cell>
        </row>
        <row r="185">
          <cell r="EV185">
            <v>0</v>
          </cell>
          <cell r="EW185">
            <v>0</v>
          </cell>
          <cell r="EX185">
            <v>0</v>
          </cell>
          <cell r="EY185">
            <v>0</v>
          </cell>
          <cell r="EZ185">
            <v>0</v>
          </cell>
          <cell r="FA185">
            <v>0</v>
          </cell>
          <cell r="FB185">
            <v>0</v>
          </cell>
          <cell r="FC185">
            <v>0</v>
          </cell>
          <cell r="FD185">
            <v>0</v>
          </cell>
          <cell r="FE185">
            <v>0</v>
          </cell>
          <cell r="FF185">
            <v>0</v>
          </cell>
          <cell r="FG185">
            <v>0</v>
          </cell>
          <cell r="FH185">
            <v>0</v>
          </cell>
          <cell r="FJ185">
            <v>0</v>
          </cell>
          <cell r="FK185">
            <v>0</v>
          </cell>
          <cell r="FL185">
            <v>0</v>
          </cell>
          <cell r="FM185">
            <v>0</v>
          </cell>
          <cell r="FN185">
            <v>0</v>
          </cell>
          <cell r="FP185">
            <v>0</v>
          </cell>
          <cell r="FQ185">
            <v>0</v>
          </cell>
          <cell r="FR185">
            <v>0</v>
          </cell>
          <cell r="FS185">
            <v>0</v>
          </cell>
          <cell r="FT185">
            <v>0</v>
          </cell>
          <cell r="FU185">
            <v>0</v>
          </cell>
          <cell r="FV185">
            <v>0</v>
          </cell>
          <cell r="FW185">
            <v>0</v>
          </cell>
          <cell r="FX185">
            <v>0</v>
          </cell>
          <cell r="FY185">
            <v>0</v>
          </cell>
          <cell r="GA185">
            <v>0</v>
          </cell>
          <cell r="GB185">
            <v>0</v>
          </cell>
          <cell r="GC185">
            <v>0</v>
          </cell>
          <cell r="GD185">
            <v>0</v>
          </cell>
        </row>
        <row r="186">
          <cell r="EV186">
            <v>0</v>
          </cell>
          <cell r="EW186">
            <v>0</v>
          </cell>
          <cell r="EX186">
            <v>0</v>
          </cell>
          <cell r="EY186">
            <v>0</v>
          </cell>
          <cell r="EZ186">
            <v>0</v>
          </cell>
          <cell r="FA186">
            <v>0</v>
          </cell>
          <cell r="FB186">
            <v>0</v>
          </cell>
          <cell r="FC186">
            <v>0</v>
          </cell>
          <cell r="FD186">
            <v>0</v>
          </cell>
          <cell r="FE186">
            <v>0</v>
          </cell>
          <cell r="FF186">
            <v>0</v>
          </cell>
          <cell r="FG186">
            <v>0</v>
          </cell>
          <cell r="FH186">
            <v>0</v>
          </cell>
          <cell r="FJ186">
            <v>0</v>
          </cell>
          <cell r="FK186">
            <v>0</v>
          </cell>
          <cell r="FL186">
            <v>0</v>
          </cell>
          <cell r="FM186">
            <v>0</v>
          </cell>
          <cell r="FN186">
            <v>0</v>
          </cell>
          <cell r="FP186">
            <v>0</v>
          </cell>
          <cell r="FQ186">
            <v>0</v>
          </cell>
          <cell r="FR186">
            <v>0</v>
          </cell>
          <cell r="FS186">
            <v>0</v>
          </cell>
          <cell r="FT186">
            <v>0</v>
          </cell>
          <cell r="FU186">
            <v>0</v>
          </cell>
          <cell r="FV186">
            <v>0</v>
          </cell>
          <cell r="FW186">
            <v>0</v>
          </cell>
          <cell r="FX186">
            <v>0</v>
          </cell>
          <cell r="FY186">
            <v>0</v>
          </cell>
          <cell r="GA186">
            <v>0</v>
          </cell>
          <cell r="GB186">
            <v>0</v>
          </cell>
          <cell r="GC186">
            <v>0</v>
          </cell>
          <cell r="GD186">
            <v>0</v>
          </cell>
        </row>
        <row r="187">
          <cell r="EV187">
            <v>0</v>
          </cell>
          <cell r="EW187">
            <v>0</v>
          </cell>
          <cell r="EX187">
            <v>0</v>
          </cell>
          <cell r="EY187">
            <v>0</v>
          </cell>
          <cell r="EZ187">
            <v>0</v>
          </cell>
          <cell r="FA187">
            <v>0</v>
          </cell>
          <cell r="FB187">
            <v>0</v>
          </cell>
          <cell r="FC187">
            <v>0</v>
          </cell>
          <cell r="FD187">
            <v>0</v>
          </cell>
          <cell r="FE187">
            <v>0</v>
          </cell>
          <cell r="FF187">
            <v>0</v>
          </cell>
          <cell r="FG187">
            <v>0</v>
          </cell>
          <cell r="FH187">
            <v>0</v>
          </cell>
          <cell r="FJ187">
            <v>0</v>
          </cell>
          <cell r="FK187">
            <v>0</v>
          </cell>
          <cell r="FL187">
            <v>0</v>
          </cell>
          <cell r="FM187">
            <v>0</v>
          </cell>
          <cell r="FN187">
            <v>0</v>
          </cell>
          <cell r="FP187">
            <v>0</v>
          </cell>
          <cell r="FQ187">
            <v>0</v>
          </cell>
          <cell r="FR187">
            <v>0</v>
          </cell>
          <cell r="FS187">
            <v>0</v>
          </cell>
          <cell r="FT187">
            <v>0</v>
          </cell>
          <cell r="FU187">
            <v>0</v>
          </cell>
          <cell r="FV187">
            <v>0</v>
          </cell>
          <cell r="FW187">
            <v>0</v>
          </cell>
          <cell r="FX187">
            <v>0</v>
          </cell>
          <cell r="FY187">
            <v>0</v>
          </cell>
          <cell r="GA187">
            <v>0</v>
          </cell>
          <cell r="GB187">
            <v>0</v>
          </cell>
          <cell r="GC187">
            <v>0</v>
          </cell>
          <cell r="GD187">
            <v>0</v>
          </cell>
        </row>
        <row r="188">
          <cell r="EV188">
            <v>0</v>
          </cell>
          <cell r="EW188">
            <v>0</v>
          </cell>
          <cell r="EX188">
            <v>0</v>
          </cell>
          <cell r="EY188">
            <v>0</v>
          </cell>
          <cell r="EZ188">
            <v>0</v>
          </cell>
          <cell r="FA188">
            <v>0</v>
          </cell>
          <cell r="FB188">
            <v>0</v>
          </cell>
          <cell r="FC188">
            <v>0</v>
          </cell>
          <cell r="FD188">
            <v>0</v>
          </cell>
          <cell r="FE188">
            <v>0</v>
          </cell>
          <cell r="FF188">
            <v>0</v>
          </cell>
          <cell r="FG188">
            <v>0</v>
          </cell>
          <cell r="FH188">
            <v>0</v>
          </cell>
          <cell r="FJ188">
            <v>0</v>
          </cell>
          <cell r="FK188">
            <v>0</v>
          </cell>
          <cell r="FL188">
            <v>0</v>
          </cell>
          <cell r="FM188">
            <v>0</v>
          </cell>
          <cell r="FN188">
            <v>0</v>
          </cell>
          <cell r="FP188">
            <v>0</v>
          </cell>
          <cell r="FQ188">
            <v>0</v>
          </cell>
          <cell r="FR188">
            <v>0</v>
          </cell>
          <cell r="FS188">
            <v>0</v>
          </cell>
          <cell r="FT188">
            <v>0</v>
          </cell>
          <cell r="FU188">
            <v>0</v>
          </cell>
          <cell r="FV188">
            <v>0</v>
          </cell>
          <cell r="FW188">
            <v>0</v>
          </cell>
          <cell r="FX188">
            <v>0</v>
          </cell>
          <cell r="FY188">
            <v>0</v>
          </cell>
          <cell r="GA188">
            <v>0</v>
          </cell>
          <cell r="GB188">
            <v>0</v>
          </cell>
          <cell r="GC188">
            <v>0</v>
          </cell>
          <cell r="GD188">
            <v>0</v>
          </cell>
        </row>
        <row r="189">
          <cell r="EV189">
            <v>0</v>
          </cell>
          <cell r="EW189">
            <v>0</v>
          </cell>
          <cell r="EX189">
            <v>0</v>
          </cell>
          <cell r="EY189">
            <v>0</v>
          </cell>
          <cell r="EZ189">
            <v>0</v>
          </cell>
          <cell r="FA189">
            <v>0</v>
          </cell>
          <cell r="FB189">
            <v>0</v>
          </cell>
          <cell r="FC189">
            <v>0</v>
          </cell>
          <cell r="FD189">
            <v>0</v>
          </cell>
          <cell r="FE189">
            <v>0</v>
          </cell>
          <cell r="FF189">
            <v>0</v>
          </cell>
          <cell r="FG189">
            <v>0</v>
          </cell>
          <cell r="FH189">
            <v>0</v>
          </cell>
          <cell r="FJ189">
            <v>0</v>
          </cell>
          <cell r="FK189">
            <v>0</v>
          </cell>
          <cell r="FL189">
            <v>0</v>
          </cell>
          <cell r="FM189">
            <v>0</v>
          </cell>
          <cell r="FN189">
            <v>0</v>
          </cell>
          <cell r="FP189">
            <v>0</v>
          </cell>
          <cell r="FQ189">
            <v>0</v>
          </cell>
          <cell r="FR189">
            <v>0</v>
          </cell>
          <cell r="FS189">
            <v>0</v>
          </cell>
          <cell r="FT189">
            <v>0</v>
          </cell>
          <cell r="FU189">
            <v>0</v>
          </cell>
          <cell r="FV189">
            <v>0</v>
          </cell>
          <cell r="FW189">
            <v>0</v>
          </cell>
          <cell r="FX189">
            <v>0</v>
          </cell>
          <cell r="FY189">
            <v>0</v>
          </cell>
          <cell r="GA189">
            <v>0</v>
          </cell>
          <cell r="GB189">
            <v>0</v>
          </cell>
          <cell r="GC189">
            <v>0</v>
          </cell>
          <cell r="GD189">
            <v>0</v>
          </cell>
        </row>
        <row r="190">
          <cell r="EV190" t="e">
            <v>#DIV/0!</v>
          </cell>
          <cell r="EW190" t="e">
            <v>#DIV/0!</v>
          </cell>
          <cell r="EX190" t="e">
            <v>#DIV/0!</v>
          </cell>
          <cell r="EY190" t="e">
            <v>#DIV/0!</v>
          </cell>
          <cell r="EZ190" t="e">
            <v>#DIV/0!</v>
          </cell>
          <cell r="FA190" t="e">
            <v>#DIV/0!</v>
          </cell>
          <cell r="FB190" t="e">
            <v>#DIV/0!</v>
          </cell>
          <cell r="FC190" t="e">
            <v>#DIV/0!</v>
          </cell>
          <cell r="FD190" t="e">
            <v>#DIV/0!</v>
          </cell>
          <cell r="FE190" t="e">
            <v>#DIV/0!</v>
          </cell>
          <cell r="FF190" t="e">
            <v>#DIV/0!</v>
          </cell>
          <cell r="FG190" t="e">
            <v>#DIV/0!</v>
          </cell>
          <cell r="FH190" t="e">
            <v>#DIV/0!</v>
          </cell>
          <cell r="FJ190" t="e">
            <v>#DIV/0!</v>
          </cell>
          <cell r="FK190" t="e">
            <v>#DIV/0!</v>
          </cell>
          <cell r="FL190" t="e">
            <v>#DIV/0!</v>
          </cell>
          <cell r="FM190" t="e">
            <v>#DIV/0!</v>
          </cell>
          <cell r="FN190" t="e">
            <v>#DIV/0!</v>
          </cell>
          <cell r="FP190" t="e">
            <v>#DIV/0!</v>
          </cell>
          <cell r="FQ190" t="e">
            <v>#DIV/0!</v>
          </cell>
          <cell r="FR190" t="e">
            <v>#DIV/0!</v>
          </cell>
          <cell r="FS190" t="e">
            <v>#DIV/0!</v>
          </cell>
          <cell r="FT190" t="e">
            <v>#DIV/0!</v>
          </cell>
          <cell r="FU190" t="e">
            <v>#DIV/0!</v>
          </cell>
          <cell r="FV190" t="e">
            <v>#DIV/0!</v>
          </cell>
          <cell r="FW190" t="e">
            <v>#DIV/0!</v>
          </cell>
          <cell r="FX190" t="e">
            <v>#DIV/0!</v>
          </cell>
          <cell r="FY190" t="e">
            <v>#DIV/0!</v>
          </cell>
          <cell r="GA190" t="e">
            <v>#DIV/0!</v>
          </cell>
          <cell r="GB190" t="e">
            <v>#DIV/0!</v>
          </cell>
          <cell r="GC190" t="e">
            <v>#DIV/0!</v>
          </cell>
          <cell r="GD190" t="e">
            <v>#DIV/0!</v>
          </cell>
        </row>
        <row r="191">
          <cell r="EV191" t="e">
            <v>#DIV/0!</v>
          </cell>
          <cell r="EW191" t="e">
            <v>#DIV/0!</v>
          </cell>
          <cell r="EX191" t="e">
            <v>#DIV/0!</v>
          </cell>
          <cell r="EY191" t="e">
            <v>#DIV/0!</v>
          </cell>
          <cell r="EZ191" t="e">
            <v>#DIV/0!</v>
          </cell>
          <cell r="FA191" t="e">
            <v>#DIV/0!</v>
          </cell>
          <cell r="FB191" t="e">
            <v>#DIV/0!</v>
          </cell>
          <cell r="FC191" t="e">
            <v>#DIV/0!</v>
          </cell>
          <cell r="FD191" t="e">
            <v>#DIV/0!</v>
          </cell>
          <cell r="FE191" t="e">
            <v>#DIV/0!</v>
          </cell>
          <cell r="FF191" t="e">
            <v>#DIV/0!</v>
          </cell>
          <cell r="FG191" t="e">
            <v>#DIV/0!</v>
          </cell>
          <cell r="FH191" t="e">
            <v>#DIV/0!</v>
          </cell>
          <cell r="FJ191" t="e">
            <v>#DIV/0!</v>
          </cell>
          <cell r="FK191" t="e">
            <v>#DIV/0!</v>
          </cell>
          <cell r="FL191" t="e">
            <v>#DIV/0!</v>
          </cell>
          <cell r="FM191" t="e">
            <v>#DIV/0!</v>
          </cell>
          <cell r="FN191" t="e">
            <v>#DIV/0!</v>
          </cell>
          <cell r="FP191" t="e">
            <v>#DIV/0!</v>
          </cell>
          <cell r="FQ191" t="e">
            <v>#DIV/0!</v>
          </cell>
          <cell r="FR191" t="e">
            <v>#DIV/0!</v>
          </cell>
          <cell r="FS191" t="e">
            <v>#DIV/0!</v>
          </cell>
          <cell r="FT191" t="e">
            <v>#DIV/0!</v>
          </cell>
          <cell r="FU191" t="e">
            <v>#DIV/0!</v>
          </cell>
          <cell r="FV191" t="e">
            <v>#DIV/0!</v>
          </cell>
          <cell r="FW191" t="e">
            <v>#DIV/0!</v>
          </cell>
          <cell r="FX191" t="e">
            <v>#DIV/0!</v>
          </cell>
          <cell r="FY191" t="e">
            <v>#DIV/0!</v>
          </cell>
          <cell r="GA191" t="e">
            <v>#DIV/0!</v>
          </cell>
          <cell r="GB191" t="e">
            <v>#DIV/0!</v>
          </cell>
          <cell r="GC191" t="e">
            <v>#DIV/0!</v>
          </cell>
          <cell r="GD191" t="e">
            <v>#DIV/0!</v>
          </cell>
        </row>
        <row r="192">
          <cell r="EV192">
            <v>0</v>
          </cell>
          <cell r="EW192">
            <v>0</v>
          </cell>
          <cell r="EX192">
            <v>0</v>
          </cell>
          <cell r="EY192">
            <v>0</v>
          </cell>
          <cell r="EZ192">
            <v>0</v>
          </cell>
          <cell r="FA192">
            <v>0</v>
          </cell>
          <cell r="FB192">
            <v>0</v>
          </cell>
          <cell r="FC192">
            <v>0</v>
          </cell>
          <cell r="FD192">
            <v>0</v>
          </cell>
          <cell r="FE192">
            <v>0</v>
          </cell>
          <cell r="FF192">
            <v>0</v>
          </cell>
          <cell r="FG192">
            <v>0</v>
          </cell>
          <cell r="FH192">
            <v>0</v>
          </cell>
          <cell r="FJ192">
            <v>0</v>
          </cell>
          <cell r="FK192">
            <v>0</v>
          </cell>
          <cell r="FL192">
            <v>0</v>
          </cell>
          <cell r="FM192">
            <v>0</v>
          </cell>
          <cell r="FN192">
            <v>0</v>
          </cell>
          <cell r="FP192">
            <v>0</v>
          </cell>
          <cell r="FQ192">
            <v>0</v>
          </cell>
          <cell r="FR192">
            <v>0</v>
          </cell>
          <cell r="FS192">
            <v>0</v>
          </cell>
          <cell r="FT192">
            <v>0</v>
          </cell>
          <cell r="FU192">
            <v>0</v>
          </cell>
          <cell r="FV192">
            <v>0</v>
          </cell>
          <cell r="FW192">
            <v>0</v>
          </cell>
          <cell r="FX192">
            <v>0</v>
          </cell>
          <cell r="FY192">
            <v>0</v>
          </cell>
          <cell r="GA192">
            <v>0</v>
          </cell>
          <cell r="GB192">
            <v>0</v>
          </cell>
          <cell r="GC192">
            <v>0</v>
          </cell>
          <cell r="GD192">
            <v>0</v>
          </cell>
        </row>
        <row r="194">
          <cell r="EV194">
            <v>0</v>
          </cell>
          <cell r="EW194">
            <v>0</v>
          </cell>
          <cell r="EX194">
            <v>0</v>
          </cell>
          <cell r="EY194">
            <v>0</v>
          </cell>
          <cell r="EZ194">
            <v>0</v>
          </cell>
          <cell r="FA194">
            <v>0</v>
          </cell>
          <cell r="FB194">
            <v>0</v>
          </cell>
          <cell r="FC194">
            <v>0</v>
          </cell>
          <cell r="FD194">
            <v>0</v>
          </cell>
          <cell r="FE194">
            <v>0</v>
          </cell>
          <cell r="FF194">
            <v>0</v>
          </cell>
          <cell r="FG194">
            <v>0</v>
          </cell>
          <cell r="FH194">
            <v>0</v>
          </cell>
          <cell r="FJ194">
            <v>0</v>
          </cell>
          <cell r="FK194">
            <v>0</v>
          </cell>
          <cell r="FL194">
            <v>0</v>
          </cell>
          <cell r="FM194">
            <v>0</v>
          </cell>
          <cell r="FN194">
            <v>0</v>
          </cell>
          <cell r="FP194">
            <v>0</v>
          </cell>
          <cell r="FQ194">
            <v>0</v>
          </cell>
          <cell r="FR194">
            <v>0</v>
          </cell>
          <cell r="FS194">
            <v>0</v>
          </cell>
          <cell r="FT194">
            <v>0</v>
          </cell>
          <cell r="FU194">
            <v>0</v>
          </cell>
          <cell r="FV194">
            <v>0</v>
          </cell>
          <cell r="FW194">
            <v>0</v>
          </cell>
          <cell r="FX194">
            <v>0</v>
          </cell>
          <cell r="FY194">
            <v>0</v>
          </cell>
          <cell r="GA194">
            <v>0</v>
          </cell>
          <cell r="GB194">
            <v>0</v>
          </cell>
          <cell r="GC194">
            <v>0</v>
          </cell>
          <cell r="GD194">
            <v>0</v>
          </cell>
        </row>
        <row r="195">
          <cell r="EV195">
            <v>0</v>
          </cell>
          <cell r="EW195">
            <v>0</v>
          </cell>
          <cell r="EX195">
            <v>0</v>
          </cell>
          <cell r="EY195">
            <v>0</v>
          </cell>
          <cell r="EZ195">
            <v>0</v>
          </cell>
          <cell r="FA195">
            <v>0</v>
          </cell>
          <cell r="FB195">
            <v>0</v>
          </cell>
          <cell r="FC195">
            <v>0</v>
          </cell>
          <cell r="FD195">
            <v>0</v>
          </cell>
          <cell r="FE195">
            <v>0</v>
          </cell>
          <cell r="FF195">
            <v>0</v>
          </cell>
          <cell r="FG195">
            <v>0</v>
          </cell>
          <cell r="FH195">
            <v>0</v>
          </cell>
          <cell r="FJ195">
            <v>0</v>
          </cell>
          <cell r="FK195">
            <v>0</v>
          </cell>
          <cell r="FL195">
            <v>0</v>
          </cell>
          <cell r="FM195">
            <v>0</v>
          </cell>
          <cell r="FN195">
            <v>0</v>
          </cell>
          <cell r="FP195">
            <v>0</v>
          </cell>
          <cell r="FQ195">
            <v>0</v>
          </cell>
          <cell r="FR195">
            <v>0</v>
          </cell>
          <cell r="FS195">
            <v>0</v>
          </cell>
          <cell r="FT195">
            <v>0</v>
          </cell>
          <cell r="FU195">
            <v>0</v>
          </cell>
          <cell r="FV195">
            <v>0</v>
          </cell>
          <cell r="FW195">
            <v>0</v>
          </cell>
          <cell r="FX195">
            <v>0</v>
          </cell>
          <cell r="FY195">
            <v>0</v>
          </cell>
          <cell r="GA195">
            <v>0</v>
          </cell>
          <cell r="GB195">
            <v>0</v>
          </cell>
          <cell r="GC195">
            <v>0</v>
          </cell>
          <cell r="GD195">
            <v>0</v>
          </cell>
        </row>
        <row r="196">
          <cell r="EV196">
            <v>0</v>
          </cell>
          <cell r="EW196">
            <v>0</v>
          </cell>
          <cell r="EX196">
            <v>0</v>
          </cell>
          <cell r="EY196">
            <v>0</v>
          </cell>
          <cell r="EZ196">
            <v>0</v>
          </cell>
          <cell r="FA196">
            <v>0</v>
          </cell>
          <cell r="FB196">
            <v>0</v>
          </cell>
          <cell r="FC196">
            <v>0</v>
          </cell>
          <cell r="FD196">
            <v>0</v>
          </cell>
          <cell r="FE196">
            <v>0</v>
          </cell>
          <cell r="FF196">
            <v>0</v>
          </cell>
          <cell r="FG196">
            <v>0</v>
          </cell>
          <cell r="FH196">
            <v>0</v>
          </cell>
          <cell r="FJ196">
            <v>0</v>
          </cell>
          <cell r="FK196">
            <v>0</v>
          </cell>
          <cell r="FL196">
            <v>0</v>
          </cell>
          <cell r="FM196">
            <v>0</v>
          </cell>
          <cell r="FN196">
            <v>0</v>
          </cell>
          <cell r="FP196">
            <v>0</v>
          </cell>
          <cell r="FQ196">
            <v>0</v>
          </cell>
          <cell r="FR196">
            <v>0</v>
          </cell>
          <cell r="FS196">
            <v>0</v>
          </cell>
          <cell r="FT196">
            <v>0</v>
          </cell>
          <cell r="FU196">
            <v>0</v>
          </cell>
          <cell r="FV196">
            <v>0</v>
          </cell>
          <cell r="FW196">
            <v>0</v>
          </cell>
          <cell r="FX196">
            <v>0</v>
          </cell>
          <cell r="FY196">
            <v>0</v>
          </cell>
          <cell r="GA196">
            <v>0</v>
          </cell>
          <cell r="GB196">
            <v>0</v>
          </cell>
          <cell r="GC196">
            <v>0</v>
          </cell>
          <cell r="GD196">
            <v>0</v>
          </cell>
        </row>
        <row r="197">
          <cell r="EV197">
            <v>0</v>
          </cell>
          <cell r="EW197">
            <v>0</v>
          </cell>
          <cell r="EX197">
            <v>0</v>
          </cell>
          <cell r="EY197">
            <v>0</v>
          </cell>
          <cell r="EZ197">
            <v>0</v>
          </cell>
          <cell r="FA197">
            <v>0</v>
          </cell>
          <cell r="FB197">
            <v>0</v>
          </cell>
          <cell r="FC197">
            <v>0</v>
          </cell>
          <cell r="FD197">
            <v>0</v>
          </cell>
          <cell r="FE197">
            <v>0</v>
          </cell>
          <cell r="FF197">
            <v>0</v>
          </cell>
          <cell r="FG197">
            <v>0</v>
          </cell>
          <cell r="FH197">
            <v>0</v>
          </cell>
          <cell r="FJ197">
            <v>0</v>
          </cell>
          <cell r="FK197">
            <v>0</v>
          </cell>
          <cell r="FL197">
            <v>0</v>
          </cell>
          <cell r="FM197">
            <v>0</v>
          </cell>
          <cell r="FN197">
            <v>0</v>
          </cell>
          <cell r="FP197">
            <v>0</v>
          </cell>
          <cell r="FQ197">
            <v>0</v>
          </cell>
          <cell r="FR197">
            <v>0</v>
          </cell>
          <cell r="FS197">
            <v>0</v>
          </cell>
          <cell r="FT197">
            <v>0</v>
          </cell>
          <cell r="FU197">
            <v>0</v>
          </cell>
          <cell r="FV197">
            <v>0</v>
          </cell>
          <cell r="FW197">
            <v>0</v>
          </cell>
          <cell r="FX197">
            <v>0</v>
          </cell>
          <cell r="FY197">
            <v>0</v>
          </cell>
          <cell r="GA197">
            <v>0</v>
          </cell>
          <cell r="GB197">
            <v>0</v>
          </cell>
          <cell r="GC197">
            <v>0</v>
          </cell>
          <cell r="GD197">
            <v>0</v>
          </cell>
        </row>
        <row r="198">
          <cell r="EV198">
            <v>0</v>
          </cell>
          <cell r="EW198">
            <v>0</v>
          </cell>
          <cell r="EX198">
            <v>0</v>
          </cell>
          <cell r="EY198">
            <v>0</v>
          </cell>
          <cell r="EZ198">
            <v>0</v>
          </cell>
          <cell r="FA198">
            <v>0</v>
          </cell>
          <cell r="FB198">
            <v>0</v>
          </cell>
          <cell r="FC198">
            <v>0</v>
          </cell>
          <cell r="FD198">
            <v>0</v>
          </cell>
          <cell r="FE198">
            <v>0</v>
          </cell>
          <cell r="FF198">
            <v>0</v>
          </cell>
          <cell r="FG198">
            <v>0</v>
          </cell>
          <cell r="FH198">
            <v>0</v>
          </cell>
          <cell r="FJ198">
            <v>0</v>
          </cell>
          <cell r="FK198">
            <v>0</v>
          </cell>
          <cell r="FL198">
            <v>0</v>
          </cell>
          <cell r="FM198">
            <v>0</v>
          </cell>
          <cell r="FN198">
            <v>0</v>
          </cell>
          <cell r="FP198">
            <v>0</v>
          </cell>
          <cell r="FQ198">
            <v>0</v>
          </cell>
          <cell r="FR198">
            <v>0</v>
          </cell>
          <cell r="FS198">
            <v>0</v>
          </cell>
          <cell r="FT198">
            <v>0</v>
          </cell>
          <cell r="FU198">
            <v>0</v>
          </cell>
          <cell r="FV198">
            <v>0</v>
          </cell>
          <cell r="FW198">
            <v>0</v>
          </cell>
          <cell r="FX198">
            <v>0</v>
          </cell>
          <cell r="FY198">
            <v>0</v>
          </cell>
          <cell r="GA198">
            <v>0</v>
          </cell>
          <cell r="GB198">
            <v>0</v>
          </cell>
          <cell r="GC198">
            <v>0</v>
          </cell>
          <cell r="GD198">
            <v>0</v>
          </cell>
        </row>
        <row r="200">
          <cell r="EV200">
            <v>0</v>
          </cell>
          <cell r="EW200">
            <v>0</v>
          </cell>
          <cell r="EX200">
            <v>0</v>
          </cell>
          <cell r="EY200">
            <v>0</v>
          </cell>
          <cell r="EZ200">
            <v>0</v>
          </cell>
          <cell r="FA200">
            <v>0</v>
          </cell>
          <cell r="FB200">
            <v>0</v>
          </cell>
          <cell r="FC200">
            <v>0</v>
          </cell>
          <cell r="FD200">
            <v>0</v>
          </cell>
          <cell r="FE200">
            <v>0</v>
          </cell>
          <cell r="FF200">
            <v>0</v>
          </cell>
          <cell r="FG200">
            <v>0</v>
          </cell>
          <cell r="FH200">
            <v>0</v>
          </cell>
          <cell r="FJ200">
            <v>0</v>
          </cell>
          <cell r="FK200">
            <v>0</v>
          </cell>
          <cell r="FL200">
            <v>0</v>
          </cell>
          <cell r="FM200">
            <v>0</v>
          </cell>
          <cell r="FN200">
            <v>0</v>
          </cell>
          <cell r="FP200">
            <v>0</v>
          </cell>
          <cell r="FQ200">
            <v>0</v>
          </cell>
          <cell r="FR200">
            <v>0</v>
          </cell>
          <cell r="FS200">
            <v>0</v>
          </cell>
          <cell r="FT200">
            <v>0</v>
          </cell>
          <cell r="FU200">
            <v>0</v>
          </cell>
          <cell r="FV200">
            <v>0</v>
          </cell>
          <cell r="FW200">
            <v>0</v>
          </cell>
          <cell r="FX200">
            <v>0</v>
          </cell>
          <cell r="FY200">
            <v>0</v>
          </cell>
          <cell r="GA200">
            <v>0</v>
          </cell>
          <cell r="GB200">
            <v>0</v>
          </cell>
          <cell r="GC200">
            <v>0</v>
          </cell>
          <cell r="GD200">
            <v>0</v>
          </cell>
        </row>
        <row r="201">
          <cell r="EV201">
            <v>0</v>
          </cell>
          <cell r="EW201">
            <v>0</v>
          </cell>
          <cell r="EX201">
            <v>0</v>
          </cell>
          <cell r="EY201">
            <v>0</v>
          </cell>
          <cell r="EZ201">
            <v>0</v>
          </cell>
          <cell r="FA201">
            <v>0</v>
          </cell>
          <cell r="FB201">
            <v>0</v>
          </cell>
          <cell r="FC201">
            <v>0</v>
          </cell>
          <cell r="FD201">
            <v>0</v>
          </cell>
          <cell r="FE201">
            <v>0</v>
          </cell>
          <cell r="FF201">
            <v>0</v>
          </cell>
          <cell r="FG201">
            <v>0</v>
          </cell>
          <cell r="FH201">
            <v>0</v>
          </cell>
          <cell r="FJ201">
            <v>0</v>
          </cell>
          <cell r="FK201">
            <v>0</v>
          </cell>
          <cell r="FL201">
            <v>0</v>
          </cell>
          <cell r="FM201">
            <v>0</v>
          </cell>
          <cell r="FN201">
            <v>0</v>
          </cell>
          <cell r="FP201">
            <v>0</v>
          </cell>
          <cell r="FQ201">
            <v>0</v>
          </cell>
          <cell r="FR201">
            <v>0</v>
          </cell>
          <cell r="FS201">
            <v>0</v>
          </cell>
          <cell r="FT201">
            <v>0</v>
          </cell>
          <cell r="FU201">
            <v>0</v>
          </cell>
          <cell r="FV201">
            <v>0</v>
          </cell>
          <cell r="FW201">
            <v>0</v>
          </cell>
          <cell r="FX201">
            <v>0</v>
          </cell>
          <cell r="FY201">
            <v>0</v>
          </cell>
          <cell r="GA201">
            <v>0</v>
          </cell>
          <cell r="GB201">
            <v>0</v>
          </cell>
          <cell r="GC201">
            <v>0</v>
          </cell>
          <cell r="GD201">
            <v>0</v>
          </cell>
        </row>
        <row r="202">
          <cell r="EV202">
            <v>0</v>
          </cell>
          <cell r="EW202">
            <v>0</v>
          </cell>
          <cell r="EX202">
            <v>0</v>
          </cell>
          <cell r="EY202">
            <v>0</v>
          </cell>
          <cell r="EZ202">
            <v>0</v>
          </cell>
          <cell r="FA202">
            <v>0</v>
          </cell>
          <cell r="FB202">
            <v>0</v>
          </cell>
          <cell r="FC202">
            <v>0</v>
          </cell>
          <cell r="FD202">
            <v>0</v>
          </cell>
          <cell r="FE202">
            <v>0</v>
          </cell>
          <cell r="FF202">
            <v>0</v>
          </cell>
          <cell r="FG202">
            <v>0</v>
          </cell>
          <cell r="FH202">
            <v>0</v>
          </cell>
          <cell r="FJ202">
            <v>0</v>
          </cell>
          <cell r="FK202">
            <v>0</v>
          </cell>
          <cell r="FL202">
            <v>0</v>
          </cell>
          <cell r="FM202">
            <v>0</v>
          </cell>
          <cell r="FN202">
            <v>0</v>
          </cell>
          <cell r="FP202">
            <v>0</v>
          </cell>
          <cell r="FQ202">
            <v>0</v>
          </cell>
          <cell r="FR202">
            <v>0</v>
          </cell>
          <cell r="FS202">
            <v>0</v>
          </cell>
          <cell r="FT202">
            <v>0</v>
          </cell>
          <cell r="FU202">
            <v>0</v>
          </cell>
          <cell r="FV202">
            <v>0</v>
          </cell>
          <cell r="FW202">
            <v>0</v>
          </cell>
          <cell r="FX202">
            <v>0</v>
          </cell>
          <cell r="FY202">
            <v>0</v>
          </cell>
          <cell r="GA202">
            <v>0</v>
          </cell>
          <cell r="GB202">
            <v>0</v>
          </cell>
          <cell r="GC202">
            <v>0</v>
          </cell>
          <cell r="GD202">
            <v>0</v>
          </cell>
        </row>
        <row r="203">
          <cell r="EV203">
            <v>0</v>
          </cell>
          <cell r="EW203">
            <v>0</v>
          </cell>
          <cell r="EX203">
            <v>0</v>
          </cell>
          <cell r="EY203">
            <v>0</v>
          </cell>
          <cell r="EZ203">
            <v>0</v>
          </cell>
          <cell r="FA203">
            <v>0</v>
          </cell>
          <cell r="FB203">
            <v>0</v>
          </cell>
          <cell r="FC203">
            <v>0</v>
          </cell>
          <cell r="FD203">
            <v>0</v>
          </cell>
          <cell r="FE203">
            <v>0</v>
          </cell>
          <cell r="FF203">
            <v>0</v>
          </cell>
          <cell r="FG203">
            <v>0</v>
          </cell>
          <cell r="FH203">
            <v>0</v>
          </cell>
          <cell r="FJ203">
            <v>0</v>
          </cell>
          <cell r="FK203">
            <v>0</v>
          </cell>
          <cell r="FL203">
            <v>0</v>
          </cell>
          <cell r="FM203">
            <v>0</v>
          </cell>
          <cell r="FN203">
            <v>0</v>
          </cell>
          <cell r="FP203">
            <v>0</v>
          </cell>
          <cell r="FQ203">
            <v>0</v>
          </cell>
          <cell r="FR203">
            <v>0</v>
          </cell>
          <cell r="FS203">
            <v>0</v>
          </cell>
          <cell r="FT203">
            <v>0</v>
          </cell>
          <cell r="FU203">
            <v>0</v>
          </cell>
          <cell r="FV203">
            <v>0</v>
          </cell>
          <cell r="FW203">
            <v>0</v>
          </cell>
          <cell r="FX203">
            <v>0</v>
          </cell>
          <cell r="FY203">
            <v>0</v>
          </cell>
          <cell r="GA203">
            <v>0</v>
          </cell>
          <cell r="GB203">
            <v>0</v>
          </cell>
          <cell r="GC203">
            <v>0</v>
          </cell>
          <cell r="GD203">
            <v>0</v>
          </cell>
        </row>
        <row r="204">
          <cell r="EV204">
            <v>0</v>
          </cell>
          <cell r="EW204">
            <v>0</v>
          </cell>
          <cell r="EX204">
            <v>0</v>
          </cell>
          <cell r="EY204">
            <v>0</v>
          </cell>
          <cell r="EZ204">
            <v>0</v>
          </cell>
          <cell r="FA204">
            <v>0</v>
          </cell>
          <cell r="FB204">
            <v>0</v>
          </cell>
          <cell r="FC204">
            <v>0</v>
          </cell>
          <cell r="FD204">
            <v>0</v>
          </cell>
          <cell r="FE204">
            <v>0</v>
          </cell>
          <cell r="FF204">
            <v>0</v>
          </cell>
          <cell r="FG204">
            <v>0</v>
          </cell>
          <cell r="FH204">
            <v>0</v>
          </cell>
          <cell r="FJ204">
            <v>0</v>
          </cell>
          <cell r="FK204">
            <v>0</v>
          </cell>
          <cell r="FL204">
            <v>0</v>
          </cell>
          <cell r="FM204">
            <v>0</v>
          </cell>
          <cell r="FN204">
            <v>0</v>
          </cell>
          <cell r="FP204">
            <v>0</v>
          </cell>
          <cell r="FQ204">
            <v>0</v>
          </cell>
          <cell r="FR204">
            <v>0</v>
          </cell>
          <cell r="FS204">
            <v>0</v>
          </cell>
          <cell r="FT204">
            <v>0</v>
          </cell>
          <cell r="FU204">
            <v>0</v>
          </cell>
          <cell r="FV204">
            <v>0</v>
          </cell>
          <cell r="FW204">
            <v>0</v>
          </cell>
          <cell r="FX204">
            <v>0</v>
          </cell>
          <cell r="FY204">
            <v>0</v>
          </cell>
          <cell r="GA204">
            <v>0</v>
          </cell>
          <cell r="GB204">
            <v>0</v>
          </cell>
          <cell r="GC204">
            <v>0</v>
          </cell>
          <cell r="GD204">
            <v>0</v>
          </cell>
        </row>
        <row r="205">
          <cell r="EV205">
            <v>0</v>
          </cell>
          <cell r="EW205">
            <v>0</v>
          </cell>
          <cell r="EX205">
            <v>0</v>
          </cell>
          <cell r="EY205">
            <v>0</v>
          </cell>
          <cell r="EZ205">
            <v>0</v>
          </cell>
          <cell r="FA205">
            <v>0</v>
          </cell>
          <cell r="FB205">
            <v>0</v>
          </cell>
          <cell r="FC205">
            <v>0</v>
          </cell>
          <cell r="FD205">
            <v>0</v>
          </cell>
          <cell r="FE205">
            <v>0</v>
          </cell>
          <cell r="FF205">
            <v>0</v>
          </cell>
          <cell r="FG205">
            <v>0</v>
          </cell>
          <cell r="FH205">
            <v>0</v>
          </cell>
          <cell r="FJ205">
            <v>0</v>
          </cell>
          <cell r="FK205">
            <v>0</v>
          </cell>
          <cell r="FL205">
            <v>0</v>
          </cell>
          <cell r="FM205">
            <v>0</v>
          </cell>
          <cell r="FN205">
            <v>0</v>
          </cell>
          <cell r="FP205">
            <v>0</v>
          </cell>
          <cell r="FQ205">
            <v>0</v>
          </cell>
          <cell r="FR205">
            <v>0</v>
          </cell>
          <cell r="FS205">
            <v>0</v>
          </cell>
          <cell r="FT205">
            <v>0</v>
          </cell>
          <cell r="FU205">
            <v>0</v>
          </cell>
          <cell r="FV205">
            <v>0</v>
          </cell>
          <cell r="FW205">
            <v>0</v>
          </cell>
          <cell r="FX205">
            <v>0</v>
          </cell>
          <cell r="FY205">
            <v>0</v>
          </cell>
          <cell r="GA205">
            <v>0</v>
          </cell>
          <cell r="GB205">
            <v>0</v>
          </cell>
          <cell r="GC205">
            <v>0</v>
          </cell>
          <cell r="GD205">
            <v>0</v>
          </cell>
        </row>
        <row r="206">
          <cell r="EV206">
            <v>0</v>
          </cell>
          <cell r="EW206">
            <v>0</v>
          </cell>
          <cell r="EX206">
            <v>0</v>
          </cell>
          <cell r="EY206">
            <v>0</v>
          </cell>
          <cell r="EZ206">
            <v>0</v>
          </cell>
          <cell r="FA206">
            <v>0</v>
          </cell>
          <cell r="FB206">
            <v>0</v>
          </cell>
          <cell r="FC206">
            <v>0</v>
          </cell>
          <cell r="FD206">
            <v>0</v>
          </cell>
          <cell r="FE206">
            <v>0</v>
          </cell>
          <cell r="FF206">
            <v>0</v>
          </cell>
          <cell r="FG206">
            <v>0</v>
          </cell>
          <cell r="FH206">
            <v>0</v>
          </cell>
          <cell r="FJ206">
            <v>0</v>
          </cell>
          <cell r="FK206">
            <v>0</v>
          </cell>
          <cell r="FL206">
            <v>0</v>
          </cell>
          <cell r="FM206">
            <v>0</v>
          </cell>
          <cell r="FN206">
            <v>0</v>
          </cell>
          <cell r="FP206">
            <v>0</v>
          </cell>
          <cell r="FQ206">
            <v>0</v>
          </cell>
          <cell r="FR206">
            <v>0</v>
          </cell>
          <cell r="FS206">
            <v>0</v>
          </cell>
          <cell r="FT206">
            <v>0</v>
          </cell>
          <cell r="FU206">
            <v>0</v>
          </cell>
          <cell r="FV206">
            <v>0</v>
          </cell>
          <cell r="FW206">
            <v>0</v>
          </cell>
          <cell r="FX206">
            <v>0</v>
          </cell>
          <cell r="FY206">
            <v>0</v>
          </cell>
          <cell r="GA206">
            <v>0</v>
          </cell>
          <cell r="GB206">
            <v>0</v>
          </cell>
          <cell r="GC206">
            <v>0</v>
          </cell>
          <cell r="GD206">
            <v>0</v>
          </cell>
        </row>
        <row r="207">
          <cell r="EV207">
            <v>0</v>
          </cell>
          <cell r="EW207">
            <v>0</v>
          </cell>
          <cell r="EX207">
            <v>0</v>
          </cell>
          <cell r="EY207">
            <v>0</v>
          </cell>
          <cell r="EZ207">
            <v>0</v>
          </cell>
          <cell r="FA207">
            <v>0</v>
          </cell>
          <cell r="FB207">
            <v>0</v>
          </cell>
          <cell r="FC207">
            <v>0</v>
          </cell>
          <cell r="FD207">
            <v>0</v>
          </cell>
          <cell r="FE207">
            <v>0</v>
          </cell>
          <cell r="FF207">
            <v>0</v>
          </cell>
          <cell r="FG207">
            <v>0</v>
          </cell>
          <cell r="FH207">
            <v>0</v>
          </cell>
          <cell r="FJ207">
            <v>0</v>
          </cell>
          <cell r="FK207">
            <v>0</v>
          </cell>
          <cell r="FL207">
            <v>0</v>
          </cell>
          <cell r="FM207">
            <v>0</v>
          </cell>
          <cell r="FN207">
            <v>0</v>
          </cell>
          <cell r="FP207">
            <v>0</v>
          </cell>
          <cell r="FQ207">
            <v>0</v>
          </cell>
          <cell r="FR207">
            <v>0</v>
          </cell>
          <cell r="FS207">
            <v>0</v>
          </cell>
          <cell r="FT207">
            <v>0</v>
          </cell>
          <cell r="FU207">
            <v>0</v>
          </cell>
          <cell r="FV207">
            <v>0</v>
          </cell>
          <cell r="FW207">
            <v>0</v>
          </cell>
          <cell r="FX207">
            <v>0</v>
          </cell>
          <cell r="FY207">
            <v>0</v>
          </cell>
          <cell r="GA207">
            <v>0</v>
          </cell>
          <cell r="GB207">
            <v>0</v>
          </cell>
          <cell r="GC207">
            <v>0</v>
          </cell>
          <cell r="GD207">
            <v>0</v>
          </cell>
        </row>
        <row r="208">
          <cell r="EV208">
            <v>0</v>
          </cell>
          <cell r="EW208">
            <v>0</v>
          </cell>
          <cell r="EX208">
            <v>0</v>
          </cell>
          <cell r="EY208">
            <v>0</v>
          </cell>
          <cell r="EZ208">
            <v>0</v>
          </cell>
          <cell r="FA208">
            <v>0</v>
          </cell>
          <cell r="FB208">
            <v>0</v>
          </cell>
          <cell r="FC208">
            <v>0</v>
          </cell>
          <cell r="FD208">
            <v>0</v>
          </cell>
          <cell r="FE208">
            <v>0</v>
          </cell>
          <cell r="FF208">
            <v>0</v>
          </cell>
          <cell r="FG208">
            <v>0</v>
          </cell>
          <cell r="FH208">
            <v>0</v>
          </cell>
          <cell r="FJ208">
            <v>0</v>
          </cell>
          <cell r="FK208">
            <v>0</v>
          </cell>
          <cell r="FL208">
            <v>0</v>
          </cell>
          <cell r="FM208">
            <v>0</v>
          </cell>
          <cell r="FN208">
            <v>0</v>
          </cell>
          <cell r="FP208">
            <v>0</v>
          </cell>
          <cell r="FQ208">
            <v>0</v>
          </cell>
          <cell r="FR208">
            <v>0</v>
          </cell>
          <cell r="FS208">
            <v>0</v>
          </cell>
          <cell r="FT208">
            <v>0</v>
          </cell>
          <cell r="FU208">
            <v>0</v>
          </cell>
          <cell r="FV208">
            <v>0</v>
          </cell>
          <cell r="FW208">
            <v>0</v>
          </cell>
          <cell r="FX208">
            <v>0</v>
          </cell>
          <cell r="FY208">
            <v>0</v>
          </cell>
          <cell r="GA208">
            <v>0</v>
          </cell>
          <cell r="GB208">
            <v>0</v>
          </cell>
          <cell r="GC208">
            <v>0</v>
          </cell>
          <cell r="GD208">
            <v>0</v>
          </cell>
        </row>
        <row r="210">
          <cell r="EV210">
            <v>0</v>
          </cell>
          <cell r="EW210">
            <v>0</v>
          </cell>
          <cell r="EX210">
            <v>0</v>
          </cell>
          <cell r="EY210">
            <v>0</v>
          </cell>
          <cell r="EZ210">
            <v>0</v>
          </cell>
          <cell r="FA210">
            <v>0</v>
          </cell>
          <cell r="FB210">
            <v>0</v>
          </cell>
          <cell r="FC210">
            <v>0</v>
          </cell>
          <cell r="FD210">
            <v>0</v>
          </cell>
          <cell r="FE210">
            <v>0</v>
          </cell>
          <cell r="FF210">
            <v>0</v>
          </cell>
          <cell r="FG210">
            <v>0</v>
          </cell>
          <cell r="FH210">
            <v>0</v>
          </cell>
          <cell r="FJ210">
            <v>0</v>
          </cell>
          <cell r="FK210">
            <v>0</v>
          </cell>
          <cell r="FL210">
            <v>0</v>
          </cell>
          <cell r="FM210">
            <v>0</v>
          </cell>
          <cell r="FN210">
            <v>0</v>
          </cell>
          <cell r="FP210">
            <v>0</v>
          </cell>
          <cell r="FQ210">
            <v>0</v>
          </cell>
          <cell r="FR210">
            <v>0</v>
          </cell>
          <cell r="FS210">
            <v>0</v>
          </cell>
          <cell r="FT210">
            <v>0</v>
          </cell>
          <cell r="FU210">
            <v>0</v>
          </cell>
          <cell r="FV210">
            <v>0</v>
          </cell>
          <cell r="FW210">
            <v>0</v>
          </cell>
          <cell r="FX210">
            <v>0</v>
          </cell>
          <cell r="FY210">
            <v>0</v>
          </cell>
          <cell r="GA210">
            <v>0</v>
          </cell>
          <cell r="GB210">
            <v>0</v>
          </cell>
          <cell r="GC210">
            <v>0</v>
          </cell>
          <cell r="GD210">
            <v>0</v>
          </cell>
        </row>
        <row r="211">
          <cell r="EV211">
            <v>0</v>
          </cell>
          <cell r="EW211">
            <v>0</v>
          </cell>
          <cell r="EX211">
            <v>0</v>
          </cell>
          <cell r="EY211">
            <v>0</v>
          </cell>
          <cell r="EZ211">
            <v>0</v>
          </cell>
          <cell r="FA211">
            <v>0</v>
          </cell>
          <cell r="FB211">
            <v>0</v>
          </cell>
          <cell r="FC211">
            <v>0</v>
          </cell>
          <cell r="FD211">
            <v>0</v>
          </cell>
          <cell r="FE211">
            <v>0</v>
          </cell>
          <cell r="FF211">
            <v>0</v>
          </cell>
          <cell r="FG211">
            <v>0</v>
          </cell>
          <cell r="FH211">
            <v>0</v>
          </cell>
          <cell r="FJ211">
            <v>0</v>
          </cell>
          <cell r="FK211">
            <v>0</v>
          </cell>
          <cell r="FL211">
            <v>0</v>
          </cell>
          <cell r="FM211">
            <v>0</v>
          </cell>
          <cell r="FN211">
            <v>0</v>
          </cell>
          <cell r="FP211">
            <v>0</v>
          </cell>
          <cell r="FQ211">
            <v>0</v>
          </cell>
          <cell r="FR211">
            <v>0</v>
          </cell>
          <cell r="FS211">
            <v>0</v>
          </cell>
          <cell r="FT211">
            <v>0</v>
          </cell>
          <cell r="FU211">
            <v>0</v>
          </cell>
          <cell r="FV211">
            <v>0</v>
          </cell>
          <cell r="FW211">
            <v>0</v>
          </cell>
          <cell r="FX211">
            <v>0</v>
          </cell>
          <cell r="FY211">
            <v>0</v>
          </cell>
          <cell r="GA211">
            <v>0</v>
          </cell>
          <cell r="GB211">
            <v>0</v>
          </cell>
          <cell r="GC211">
            <v>0</v>
          </cell>
          <cell r="GD211">
            <v>0</v>
          </cell>
        </row>
        <row r="212">
          <cell r="EV212">
            <v>0</v>
          </cell>
          <cell r="EW212">
            <v>0</v>
          </cell>
          <cell r="EX212">
            <v>0</v>
          </cell>
          <cell r="EY212">
            <v>0</v>
          </cell>
          <cell r="EZ212">
            <v>0</v>
          </cell>
          <cell r="FA212">
            <v>0</v>
          </cell>
          <cell r="FB212">
            <v>0</v>
          </cell>
          <cell r="FC212">
            <v>0</v>
          </cell>
          <cell r="FD212">
            <v>0</v>
          </cell>
          <cell r="FE212">
            <v>0</v>
          </cell>
          <cell r="FF212">
            <v>0</v>
          </cell>
          <cell r="FG212">
            <v>0</v>
          </cell>
          <cell r="FH212">
            <v>0</v>
          </cell>
          <cell r="FJ212">
            <v>0</v>
          </cell>
          <cell r="FK212">
            <v>0</v>
          </cell>
          <cell r="FL212">
            <v>0</v>
          </cell>
          <cell r="FM212">
            <v>0</v>
          </cell>
          <cell r="FN212">
            <v>0</v>
          </cell>
          <cell r="FP212">
            <v>0</v>
          </cell>
          <cell r="FQ212">
            <v>0</v>
          </cell>
          <cell r="FR212">
            <v>0</v>
          </cell>
          <cell r="FS212">
            <v>0</v>
          </cell>
          <cell r="FT212">
            <v>0</v>
          </cell>
          <cell r="FU212">
            <v>0</v>
          </cell>
          <cell r="FV212">
            <v>0</v>
          </cell>
          <cell r="FW212">
            <v>0</v>
          </cell>
          <cell r="FX212">
            <v>0</v>
          </cell>
          <cell r="FY212">
            <v>0</v>
          </cell>
          <cell r="GA212">
            <v>0</v>
          </cell>
          <cell r="GB212">
            <v>0</v>
          </cell>
          <cell r="GC212">
            <v>0</v>
          </cell>
          <cell r="GD212">
            <v>0</v>
          </cell>
        </row>
        <row r="213">
          <cell r="EV213">
            <v>0</v>
          </cell>
          <cell r="EW213">
            <v>0</v>
          </cell>
          <cell r="EX213">
            <v>0</v>
          </cell>
          <cell r="EY213">
            <v>0</v>
          </cell>
          <cell r="EZ213">
            <v>0</v>
          </cell>
          <cell r="FA213">
            <v>0</v>
          </cell>
          <cell r="FB213">
            <v>0</v>
          </cell>
          <cell r="FC213">
            <v>0</v>
          </cell>
          <cell r="FD213">
            <v>0</v>
          </cell>
          <cell r="FE213">
            <v>0</v>
          </cell>
          <cell r="FF213">
            <v>0</v>
          </cell>
          <cell r="FG213">
            <v>0</v>
          </cell>
          <cell r="FH213">
            <v>0</v>
          </cell>
          <cell r="FJ213">
            <v>0</v>
          </cell>
          <cell r="FK213">
            <v>0</v>
          </cell>
          <cell r="FL213">
            <v>0</v>
          </cell>
          <cell r="FM213">
            <v>0</v>
          </cell>
          <cell r="FN213">
            <v>0</v>
          </cell>
          <cell r="FP213">
            <v>0</v>
          </cell>
          <cell r="FQ213">
            <v>0</v>
          </cell>
          <cell r="FR213">
            <v>0</v>
          </cell>
          <cell r="FS213">
            <v>0</v>
          </cell>
          <cell r="FT213">
            <v>0</v>
          </cell>
          <cell r="FU213">
            <v>0</v>
          </cell>
          <cell r="FV213">
            <v>0</v>
          </cell>
          <cell r="FW213">
            <v>0</v>
          </cell>
          <cell r="FX213">
            <v>0</v>
          </cell>
          <cell r="FY213">
            <v>0</v>
          </cell>
          <cell r="GA213">
            <v>0</v>
          </cell>
          <cell r="GB213">
            <v>0</v>
          </cell>
          <cell r="GC213">
            <v>0</v>
          </cell>
          <cell r="GD213">
            <v>0</v>
          </cell>
        </row>
        <row r="214">
          <cell r="EV214">
            <v>0</v>
          </cell>
          <cell r="EW214">
            <v>0</v>
          </cell>
          <cell r="EX214">
            <v>0</v>
          </cell>
          <cell r="EY214">
            <v>0</v>
          </cell>
          <cell r="EZ214">
            <v>0</v>
          </cell>
          <cell r="FA214">
            <v>0</v>
          </cell>
          <cell r="FB214">
            <v>0</v>
          </cell>
          <cell r="FC214">
            <v>0</v>
          </cell>
          <cell r="FD214">
            <v>0</v>
          </cell>
          <cell r="FE214">
            <v>0</v>
          </cell>
          <cell r="FF214">
            <v>0</v>
          </cell>
          <cell r="FG214">
            <v>0</v>
          </cell>
          <cell r="FH214">
            <v>0</v>
          </cell>
          <cell r="FJ214">
            <v>0</v>
          </cell>
          <cell r="FK214">
            <v>0</v>
          </cell>
          <cell r="FL214">
            <v>0</v>
          </cell>
          <cell r="FM214">
            <v>0</v>
          </cell>
          <cell r="FN214">
            <v>0</v>
          </cell>
          <cell r="FP214">
            <v>0</v>
          </cell>
          <cell r="FQ214">
            <v>0</v>
          </cell>
          <cell r="FR214">
            <v>0</v>
          </cell>
          <cell r="FS214">
            <v>0</v>
          </cell>
          <cell r="FT214">
            <v>0</v>
          </cell>
          <cell r="FU214">
            <v>0</v>
          </cell>
          <cell r="FV214">
            <v>0</v>
          </cell>
          <cell r="FW214">
            <v>0</v>
          </cell>
          <cell r="FX214">
            <v>0</v>
          </cell>
          <cell r="FY214">
            <v>0</v>
          </cell>
          <cell r="GA214">
            <v>0</v>
          </cell>
          <cell r="GB214">
            <v>0</v>
          </cell>
          <cell r="GC214">
            <v>0</v>
          </cell>
          <cell r="GD214">
            <v>0</v>
          </cell>
        </row>
        <row r="215">
          <cell r="EV215">
            <v>0</v>
          </cell>
          <cell r="EW215">
            <v>0</v>
          </cell>
          <cell r="EX215">
            <v>0</v>
          </cell>
          <cell r="EY215">
            <v>0</v>
          </cell>
          <cell r="EZ215">
            <v>0</v>
          </cell>
          <cell r="FA215">
            <v>0</v>
          </cell>
          <cell r="FB215">
            <v>0</v>
          </cell>
          <cell r="FC215">
            <v>0</v>
          </cell>
          <cell r="FD215">
            <v>0</v>
          </cell>
          <cell r="FE215">
            <v>0</v>
          </cell>
          <cell r="FF215">
            <v>0</v>
          </cell>
          <cell r="FG215">
            <v>0</v>
          </cell>
          <cell r="FH215">
            <v>0</v>
          </cell>
          <cell r="FJ215">
            <v>0</v>
          </cell>
          <cell r="FK215">
            <v>0</v>
          </cell>
          <cell r="FL215">
            <v>0</v>
          </cell>
          <cell r="FM215">
            <v>0</v>
          </cell>
          <cell r="FN215">
            <v>0</v>
          </cell>
          <cell r="FP215">
            <v>0</v>
          </cell>
          <cell r="FQ215">
            <v>0</v>
          </cell>
          <cell r="FR215">
            <v>0</v>
          </cell>
          <cell r="FS215">
            <v>0</v>
          </cell>
          <cell r="FT215">
            <v>0</v>
          </cell>
          <cell r="FU215">
            <v>0</v>
          </cell>
          <cell r="FV215">
            <v>0</v>
          </cell>
          <cell r="FW215">
            <v>0</v>
          </cell>
          <cell r="FX215">
            <v>0</v>
          </cell>
          <cell r="FY215">
            <v>0</v>
          </cell>
          <cell r="GA215">
            <v>0</v>
          </cell>
          <cell r="GB215">
            <v>0</v>
          </cell>
          <cell r="GC215">
            <v>0</v>
          </cell>
          <cell r="GD215">
            <v>0</v>
          </cell>
        </row>
        <row r="216">
          <cell r="EV216">
            <v>0</v>
          </cell>
          <cell r="EW216">
            <v>0</v>
          </cell>
          <cell r="EX216">
            <v>0</v>
          </cell>
          <cell r="EY216">
            <v>0</v>
          </cell>
          <cell r="EZ216">
            <v>0</v>
          </cell>
          <cell r="FA216">
            <v>0</v>
          </cell>
          <cell r="FB216">
            <v>0</v>
          </cell>
          <cell r="FC216">
            <v>0</v>
          </cell>
          <cell r="FD216">
            <v>0</v>
          </cell>
          <cell r="FE216">
            <v>0</v>
          </cell>
          <cell r="FF216">
            <v>0</v>
          </cell>
          <cell r="FG216">
            <v>0</v>
          </cell>
          <cell r="FH216">
            <v>0</v>
          </cell>
          <cell r="FJ216">
            <v>0</v>
          </cell>
          <cell r="FK216">
            <v>0</v>
          </cell>
          <cell r="FL216">
            <v>0</v>
          </cell>
          <cell r="FM216">
            <v>0</v>
          </cell>
          <cell r="FN216">
            <v>0</v>
          </cell>
          <cell r="FP216">
            <v>0</v>
          </cell>
          <cell r="FQ216">
            <v>0</v>
          </cell>
          <cell r="FR216">
            <v>0</v>
          </cell>
          <cell r="FS216">
            <v>0</v>
          </cell>
          <cell r="FT216">
            <v>0</v>
          </cell>
          <cell r="FU216">
            <v>0</v>
          </cell>
          <cell r="FV216">
            <v>0</v>
          </cell>
          <cell r="FW216">
            <v>0</v>
          </cell>
          <cell r="FX216">
            <v>0</v>
          </cell>
          <cell r="FY216">
            <v>0</v>
          </cell>
          <cell r="GA216">
            <v>0</v>
          </cell>
          <cell r="GB216">
            <v>0</v>
          </cell>
          <cell r="GC216">
            <v>0</v>
          </cell>
          <cell r="GD216">
            <v>0</v>
          </cell>
        </row>
        <row r="217">
          <cell r="EV217">
            <v>0</v>
          </cell>
          <cell r="EW217">
            <v>0</v>
          </cell>
          <cell r="EX217">
            <v>0</v>
          </cell>
          <cell r="EY217">
            <v>0</v>
          </cell>
          <cell r="EZ217">
            <v>0</v>
          </cell>
          <cell r="FA217">
            <v>0</v>
          </cell>
          <cell r="FB217">
            <v>0</v>
          </cell>
          <cell r="FC217">
            <v>0</v>
          </cell>
          <cell r="FD217">
            <v>0</v>
          </cell>
          <cell r="FE217">
            <v>0</v>
          </cell>
          <cell r="FF217">
            <v>0</v>
          </cell>
          <cell r="FG217">
            <v>0</v>
          </cell>
          <cell r="FH217">
            <v>0</v>
          </cell>
          <cell r="FJ217">
            <v>0</v>
          </cell>
          <cell r="FK217">
            <v>0</v>
          </cell>
          <cell r="FL217">
            <v>0</v>
          </cell>
          <cell r="FM217">
            <v>0</v>
          </cell>
          <cell r="FN217">
            <v>0</v>
          </cell>
          <cell r="FP217">
            <v>0</v>
          </cell>
          <cell r="FQ217">
            <v>0</v>
          </cell>
          <cell r="FR217">
            <v>0</v>
          </cell>
          <cell r="FS217">
            <v>0</v>
          </cell>
          <cell r="FT217">
            <v>0</v>
          </cell>
          <cell r="FU217">
            <v>0</v>
          </cell>
          <cell r="FV217">
            <v>0</v>
          </cell>
          <cell r="FW217">
            <v>0</v>
          </cell>
          <cell r="FX217">
            <v>0</v>
          </cell>
          <cell r="FY217">
            <v>0</v>
          </cell>
          <cell r="GA217">
            <v>0</v>
          </cell>
          <cell r="GB217">
            <v>0</v>
          </cell>
          <cell r="GC217">
            <v>0</v>
          </cell>
          <cell r="GD217">
            <v>0</v>
          </cell>
        </row>
        <row r="218">
          <cell r="EV218">
            <v>0</v>
          </cell>
          <cell r="EW218">
            <v>0</v>
          </cell>
          <cell r="EX218">
            <v>0</v>
          </cell>
          <cell r="EY218">
            <v>0</v>
          </cell>
          <cell r="EZ218">
            <v>0</v>
          </cell>
          <cell r="FA218">
            <v>0</v>
          </cell>
          <cell r="FB218">
            <v>0</v>
          </cell>
          <cell r="FC218">
            <v>0</v>
          </cell>
          <cell r="FD218">
            <v>0</v>
          </cell>
          <cell r="FE218">
            <v>0</v>
          </cell>
          <cell r="FF218">
            <v>0</v>
          </cell>
          <cell r="FG218">
            <v>0</v>
          </cell>
          <cell r="FH218">
            <v>0</v>
          </cell>
          <cell r="FJ218">
            <v>0</v>
          </cell>
          <cell r="FK218">
            <v>0</v>
          </cell>
          <cell r="FL218">
            <v>0</v>
          </cell>
          <cell r="FM218">
            <v>0</v>
          </cell>
          <cell r="FN218">
            <v>0</v>
          </cell>
          <cell r="FP218">
            <v>0</v>
          </cell>
          <cell r="FQ218">
            <v>0</v>
          </cell>
          <cell r="FR218">
            <v>0</v>
          </cell>
          <cell r="FS218">
            <v>0</v>
          </cell>
          <cell r="FT218">
            <v>0</v>
          </cell>
          <cell r="FU218">
            <v>0</v>
          </cell>
          <cell r="FV218">
            <v>0</v>
          </cell>
          <cell r="FW218">
            <v>0</v>
          </cell>
          <cell r="FX218">
            <v>0</v>
          </cell>
          <cell r="FY218">
            <v>0</v>
          </cell>
          <cell r="GA218">
            <v>0</v>
          </cell>
          <cell r="GB218">
            <v>0</v>
          </cell>
          <cell r="GC218">
            <v>0</v>
          </cell>
          <cell r="GD218">
            <v>0</v>
          </cell>
        </row>
        <row r="219">
          <cell r="EV219">
            <v>0</v>
          </cell>
          <cell r="EW219">
            <v>0</v>
          </cell>
          <cell r="EX219">
            <v>0</v>
          </cell>
          <cell r="EY219">
            <v>0</v>
          </cell>
          <cell r="EZ219">
            <v>0</v>
          </cell>
          <cell r="FA219">
            <v>0</v>
          </cell>
          <cell r="FB219">
            <v>0</v>
          </cell>
          <cell r="FC219">
            <v>0</v>
          </cell>
          <cell r="FD219">
            <v>0</v>
          </cell>
          <cell r="FE219">
            <v>0</v>
          </cell>
          <cell r="FF219">
            <v>0</v>
          </cell>
          <cell r="FG219">
            <v>0</v>
          </cell>
          <cell r="FH219">
            <v>0</v>
          </cell>
          <cell r="FJ219">
            <v>0</v>
          </cell>
          <cell r="FK219">
            <v>0</v>
          </cell>
          <cell r="FL219">
            <v>0</v>
          </cell>
          <cell r="FM219">
            <v>0</v>
          </cell>
          <cell r="FN219">
            <v>0</v>
          </cell>
          <cell r="FP219">
            <v>0</v>
          </cell>
          <cell r="FQ219">
            <v>0</v>
          </cell>
          <cell r="FR219">
            <v>0</v>
          </cell>
          <cell r="FS219">
            <v>0</v>
          </cell>
          <cell r="FT219">
            <v>0</v>
          </cell>
          <cell r="FU219">
            <v>0</v>
          </cell>
          <cell r="FV219">
            <v>0</v>
          </cell>
          <cell r="FW219">
            <v>0</v>
          </cell>
          <cell r="FX219">
            <v>0</v>
          </cell>
          <cell r="FY219">
            <v>0</v>
          </cell>
          <cell r="GA219">
            <v>0</v>
          </cell>
          <cell r="GB219">
            <v>0</v>
          </cell>
          <cell r="GC219">
            <v>0</v>
          </cell>
          <cell r="GD219">
            <v>0</v>
          </cell>
        </row>
        <row r="220">
          <cell r="EV220">
            <v>0</v>
          </cell>
          <cell r="EW220">
            <v>0</v>
          </cell>
          <cell r="EX220">
            <v>0</v>
          </cell>
          <cell r="EY220">
            <v>0</v>
          </cell>
          <cell r="EZ220">
            <v>0</v>
          </cell>
          <cell r="FA220">
            <v>0</v>
          </cell>
          <cell r="FB220">
            <v>0</v>
          </cell>
          <cell r="FC220">
            <v>0</v>
          </cell>
          <cell r="FD220">
            <v>0</v>
          </cell>
          <cell r="FE220">
            <v>0</v>
          </cell>
          <cell r="FF220">
            <v>0</v>
          </cell>
          <cell r="FG220">
            <v>0</v>
          </cell>
          <cell r="FH220">
            <v>0</v>
          </cell>
          <cell r="FJ220">
            <v>0</v>
          </cell>
          <cell r="FK220">
            <v>0</v>
          </cell>
          <cell r="FL220">
            <v>0</v>
          </cell>
          <cell r="FM220">
            <v>0</v>
          </cell>
          <cell r="FN220">
            <v>0</v>
          </cell>
          <cell r="FP220">
            <v>0</v>
          </cell>
          <cell r="FQ220">
            <v>0</v>
          </cell>
          <cell r="FR220">
            <v>0</v>
          </cell>
          <cell r="FS220">
            <v>0</v>
          </cell>
          <cell r="FT220">
            <v>0</v>
          </cell>
          <cell r="FU220">
            <v>0</v>
          </cell>
          <cell r="GA220">
            <v>0</v>
          </cell>
          <cell r="GB220">
            <v>0</v>
          </cell>
          <cell r="GC220">
            <v>0</v>
          </cell>
          <cell r="GD220">
            <v>0</v>
          </cell>
        </row>
        <row r="221">
          <cell r="EV221">
            <v>0</v>
          </cell>
          <cell r="EW221">
            <v>0</v>
          </cell>
          <cell r="EX221">
            <v>0</v>
          </cell>
          <cell r="EY221">
            <v>0</v>
          </cell>
          <cell r="EZ221">
            <v>0</v>
          </cell>
          <cell r="FA221">
            <v>0</v>
          </cell>
          <cell r="FB221">
            <v>0</v>
          </cell>
          <cell r="FC221">
            <v>0</v>
          </cell>
          <cell r="FD221">
            <v>0</v>
          </cell>
          <cell r="FE221">
            <v>0</v>
          </cell>
          <cell r="FF221">
            <v>0</v>
          </cell>
          <cell r="FG221">
            <v>0</v>
          </cell>
          <cell r="FH221">
            <v>0</v>
          </cell>
          <cell r="FJ221">
            <v>0</v>
          </cell>
          <cell r="FK221">
            <v>0</v>
          </cell>
          <cell r="FL221">
            <v>0</v>
          </cell>
          <cell r="FM221">
            <v>0</v>
          </cell>
          <cell r="FN221">
            <v>0</v>
          </cell>
          <cell r="FP221">
            <v>0</v>
          </cell>
          <cell r="FQ221">
            <v>0</v>
          </cell>
          <cell r="FR221">
            <v>0</v>
          </cell>
          <cell r="FS221">
            <v>0</v>
          </cell>
          <cell r="FT221">
            <v>0</v>
          </cell>
          <cell r="FU221">
            <v>0</v>
          </cell>
          <cell r="FV221">
            <v>0</v>
          </cell>
          <cell r="FW221">
            <v>0</v>
          </cell>
          <cell r="FX221">
            <v>0</v>
          </cell>
          <cell r="FY221">
            <v>0</v>
          </cell>
          <cell r="GA221">
            <v>0</v>
          </cell>
          <cell r="GB221">
            <v>0</v>
          </cell>
          <cell r="GC221">
            <v>0</v>
          </cell>
          <cell r="GD221">
            <v>0</v>
          </cell>
        </row>
        <row r="222">
          <cell r="EV222">
            <v>0</v>
          </cell>
          <cell r="EW222">
            <v>0</v>
          </cell>
          <cell r="EX222">
            <v>0</v>
          </cell>
          <cell r="EY222">
            <v>0</v>
          </cell>
          <cell r="EZ222">
            <v>0</v>
          </cell>
          <cell r="FA222">
            <v>0</v>
          </cell>
          <cell r="FB222">
            <v>0</v>
          </cell>
          <cell r="FC222">
            <v>0</v>
          </cell>
          <cell r="FD222">
            <v>0</v>
          </cell>
          <cell r="FE222">
            <v>0</v>
          </cell>
          <cell r="FF222">
            <v>0</v>
          </cell>
          <cell r="FG222">
            <v>0</v>
          </cell>
          <cell r="FH222">
            <v>0</v>
          </cell>
          <cell r="FJ222">
            <v>0</v>
          </cell>
          <cell r="FK222">
            <v>0</v>
          </cell>
          <cell r="FL222">
            <v>0</v>
          </cell>
          <cell r="FM222">
            <v>0</v>
          </cell>
          <cell r="FN222">
            <v>0</v>
          </cell>
          <cell r="FP222">
            <v>0</v>
          </cell>
          <cell r="FQ222">
            <v>0</v>
          </cell>
          <cell r="FR222">
            <v>0</v>
          </cell>
          <cell r="FS222">
            <v>0</v>
          </cell>
          <cell r="FT222">
            <v>0</v>
          </cell>
          <cell r="FU222">
            <v>0</v>
          </cell>
          <cell r="FV222">
            <v>0</v>
          </cell>
          <cell r="FW222">
            <v>0</v>
          </cell>
          <cell r="FX222">
            <v>0</v>
          </cell>
          <cell r="FY222">
            <v>0</v>
          </cell>
          <cell r="GA222">
            <v>0</v>
          </cell>
          <cell r="GB222">
            <v>0</v>
          </cell>
          <cell r="GC222">
            <v>0</v>
          </cell>
          <cell r="GD222">
            <v>0</v>
          </cell>
        </row>
        <row r="223">
          <cell r="EV223">
            <v>0</v>
          </cell>
          <cell r="EW223">
            <v>0</v>
          </cell>
          <cell r="EX223">
            <v>0</v>
          </cell>
          <cell r="EY223">
            <v>0</v>
          </cell>
          <cell r="EZ223">
            <v>0</v>
          </cell>
          <cell r="FA223">
            <v>0</v>
          </cell>
          <cell r="FB223">
            <v>0</v>
          </cell>
          <cell r="FC223">
            <v>0</v>
          </cell>
          <cell r="FD223">
            <v>0</v>
          </cell>
          <cell r="FE223">
            <v>0</v>
          </cell>
          <cell r="FF223">
            <v>0</v>
          </cell>
          <cell r="FG223">
            <v>0</v>
          </cell>
          <cell r="FH223">
            <v>0</v>
          </cell>
          <cell r="FJ223">
            <v>0</v>
          </cell>
          <cell r="FK223">
            <v>0</v>
          </cell>
          <cell r="FL223">
            <v>0</v>
          </cell>
          <cell r="FM223">
            <v>0</v>
          </cell>
          <cell r="FN223">
            <v>0</v>
          </cell>
          <cell r="FP223">
            <v>0</v>
          </cell>
          <cell r="FQ223">
            <v>0</v>
          </cell>
          <cell r="FR223">
            <v>0</v>
          </cell>
          <cell r="FS223">
            <v>0</v>
          </cell>
          <cell r="FT223">
            <v>0</v>
          </cell>
          <cell r="FU223">
            <v>0</v>
          </cell>
          <cell r="GA223">
            <v>0</v>
          </cell>
          <cell r="GB223">
            <v>0</v>
          </cell>
          <cell r="GC223">
            <v>0</v>
          </cell>
          <cell r="GD223">
            <v>0</v>
          </cell>
        </row>
        <row r="224">
          <cell r="EV224">
            <v>0</v>
          </cell>
          <cell r="EW224">
            <v>0</v>
          </cell>
          <cell r="EX224">
            <v>0</v>
          </cell>
          <cell r="EY224">
            <v>0</v>
          </cell>
          <cell r="EZ224">
            <v>0</v>
          </cell>
          <cell r="FA224">
            <v>0</v>
          </cell>
          <cell r="FB224">
            <v>0</v>
          </cell>
          <cell r="FC224">
            <v>0</v>
          </cell>
          <cell r="FD224">
            <v>0</v>
          </cell>
          <cell r="FE224">
            <v>0</v>
          </cell>
          <cell r="FF224">
            <v>0</v>
          </cell>
          <cell r="FG224">
            <v>0</v>
          </cell>
          <cell r="FH224">
            <v>0</v>
          </cell>
          <cell r="FJ224">
            <v>0</v>
          </cell>
          <cell r="FK224">
            <v>0</v>
          </cell>
          <cell r="FL224">
            <v>0</v>
          </cell>
          <cell r="FM224">
            <v>0</v>
          </cell>
          <cell r="FN224">
            <v>0</v>
          </cell>
          <cell r="FP224">
            <v>0</v>
          </cell>
          <cell r="FQ224">
            <v>0</v>
          </cell>
          <cell r="FR224">
            <v>0</v>
          </cell>
          <cell r="FS224">
            <v>0</v>
          </cell>
          <cell r="FT224">
            <v>0</v>
          </cell>
          <cell r="FU224">
            <v>0</v>
          </cell>
          <cell r="FV224">
            <v>0</v>
          </cell>
          <cell r="FW224">
            <v>0</v>
          </cell>
          <cell r="FX224">
            <v>0</v>
          </cell>
          <cell r="FY224">
            <v>0</v>
          </cell>
          <cell r="GA224">
            <v>0</v>
          </cell>
          <cell r="GB224">
            <v>0</v>
          </cell>
          <cell r="GC224">
            <v>0</v>
          </cell>
          <cell r="GD224">
            <v>0</v>
          </cell>
        </row>
        <row r="225">
          <cell r="EV225">
            <v>0</v>
          </cell>
          <cell r="EW225">
            <v>0</v>
          </cell>
          <cell r="EX225">
            <v>0</v>
          </cell>
          <cell r="EY225">
            <v>0</v>
          </cell>
          <cell r="EZ225">
            <v>0</v>
          </cell>
          <cell r="FA225">
            <v>0</v>
          </cell>
          <cell r="FB225">
            <v>0</v>
          </cell>
          <cell r="FC225">
            <v>0</v>
          </cell>
          <cell r="FD225">
            <v>0</v>
          </cell>
          <cell r="FE225">
            <v>0</v>
          </cell>
          <cell r="FF225">
            <v>0</v>
          </cell>
          <cell r="FG225">
            <v>0</v>
          </cell>
          <cell r="FH225">
            <v>0</v>
          </cell>
          <cell r="FJ225">
            <v>0</v>
          </cell>
          <cell r="FK225">
            <v>0</v>
          </cell>
          <cell r="FL225">
            <v>0</v>
          </cell>
          <cell r="FM225">
            <v>0</v>
          </cell>
          <cell r="FN225">
            <v>0</v>
          </cell>
          <cell r="FP225">
            <v>0</v>
          </cell>
          <cell r="FQ225">
            <v>0</v>
          </cell>
          <cell r="FR225">
            <v>0</v>
          </cell>
          <cell r="FS225">
            <v>0</v>
          </cell>
          <cell r="FT225">
            <v>0</v>
          </cell>
          <cell r="FU225">
            <v>0</v>
          </cell>
          <cell r="FV225">
            <v>0</v>
          </cell>
          <cell r="FW225">
            <v>0</v>
          </cell>
          <cell r="FX225">
            <v>0</v>
          </cell>
          <cell r="FY225">
            <v>0</v>
          </cell>
          <cell r="GA225">
            <v>0</v>
          </cell>
          <cell r="GB225">
            <v>0</v>
          </cell>
          <cell r="GC225">
            <v>0</v>
          </cell>
          <cell r="GD225">
            <v>0</v>
          </cell>
        </row>
        <row r="226">
          <cell r="EV226">
            <v>0</v>
          </cell>
          <cell r="EW226">
            <v>0</v>
          </cell>
          <cell r="EX226">
            <v>0</v>
          </cell>
          <cell r="EY226">
            <v>0</v>
          </cell>
          <cell r="EZ226">
            <v>0</v>
          </cell>
          <cell r="FA226">
            <v>0</v>
          </cell>
          <cell r="FB226">
            <v>0</v>
          </cell>
          <cell r="FC226">
            <v>0</v>
          </cell>
          <cell r="FD226">
            <v>0</v>
          </cell>
          <cell r="FE226">
            <v>0</v>
          </cell>
          <cell r="FF226">
            <v>0</v>
          </cell>
          <cell r="FG226">
            <v>0</v>
          </cell>
          <cell r="FH226">
            <v>0</v>
          </cell>
          <cell r="FJ226">
            <v>0</v>
          </cell>
          <cell r="FK226">
            <v>0</v>
          </cell>
          <cell r="FL226">
            <v>0</v>
          </cell>
          <cell r="FM226">
            <v>0</v>
          </cell>
          <cell r="FN226">
            <v>0</v>
          </cell>
          <cell r="FP226">
            <v>0</v>
          </cell>
          <cell r="FQ226">
            <v>0</v>
          </cell>
          <cell r="FR226">
            <v>0</v>
          </cell>
          <cell r="FS226">
            <v>0</v>
          </cell>
          <cell r="FT226">
            <v>0</v>
          </cell>
          <cell r="FU226">
            <v>0</v>
          </cell>
          <cell r="FV226">
            <v>0</v>
          </cell>
          <cell r="FW226">
            <v>0</v>
          </cell>
          <cell r="FX226">
            <v>0</v>
          </cell>
          <cell r="FY226">
            <v>0</v>
          </cell>
          <cell r="GA226">
            <v>0</v>
          </cell>
          <cell r="GB226">
            <v>0</v>
          </cell>
          <cell r="GC226">
            <v>0</v>
          </cell>
          <cell r="GD226">
            <v>0</v>
          </cell>
        </row>
        <row r="228">
          <cell r="EV228">
            <v>0</v>
          </cell>
          <cell r="EW228">
            <v>0</v>
          </cell>
          <cell r="EX228">
            <v>0</v>
          </cell>
          <cell r="EY228">
            <v>0</v>
          </cell>
          <cell r="EZ228">
            <v>0</v>
          </cell>
          <cell r="FA228">
            <v>0</v>
          </cell>
          <cell r="FB228">
            <v>0</v>
          </cell>
          <cell r="FC228">
            <v>0</v>
          </cell>
          <cell r="FD228">
            <v>0</v>
          </cell>
          <cell r="FE228">
            <v>0</v>
          </cell>
          <cell r="FF228">
            <v>0</v>
          </cell>
          <cell r="FG228">
            <v>0</v>
          </cell>
          <cell r="FP228">
            <v>0</v>
          </cell>
          <cell r="FQ228">
            <v>0</v>
          </cell>
          <cell r="FR228">
            <v>0</v>
          </cell>
          <cell r="FS228">
            <v>0</v>
          </cell>
          <cell r="FT228">
            <v>0</v>
          </cell>
          <cell r="FU228">
            <v>0</v>
          </cell>
        </row>
        <row r="229">
          <cell r="EV229">
            <v>0</v>
          </cell>
          <cell r="EW229">
            <v>0</v>
          </cell>
          <cell r="EX229">
            <v>0</v>
          </cell>
          <cell r="EY229">
            <v>0</v>
          </cell>
          <cell r="EZ229">
            <v>0</v>
          </cell>
          <cell r="FA229">
            <v>0</v>
          </cell>
          <cell r="FB229">
            <v>0</v>
          </cell>
          <cell r="FC229">
            <v>0</v>
          </cell>
          <cell r="FD229">
            <v>0</v>
          </cell>
          <cell r="FE229">
            <v>0</v>
          </cell>
          <cell r="FF229">
            <v>0</v>
          </cell>
          <cell r="FG229">
            <v>0</v>
          </cell>
          <cell r="FH229">
            <v>0</v>
          </cell>
          <cell r="FJ229">
            <v>0</v>
          </cell>
          <cell r="FK229">
            <v>0</v>
          </cell>
          <cell r="FL229">
            <v>0</v>
          </cell>
          <cell r="FM229">
            <v>0</v>
          </cell>
          <cell r="FN229">
            <v>0</v>
          </cell>
          <cell r="FP229">
            <v>0</v>
          </cell>
          <cell r="FQ229">
            <v>0</v>
          </cell>
          <cell r="FR229">
            <v>0</v>
          </cell>
          <cell r="FS229">
            <v>0</v>
          </cell>
          <cell r="FT229">
            <v>0</v>
          </cell>
          <cell r="FU229">
            <v>0</v>
          </cell>
        </row>
        <row r="230">
          <cell r="EV230">
            <v>0</v>
          </cell>
          <cell r="EW230">
            <v>0</v>
          </cell>
          <cell r="EX230">
            <v>0</v>
          </cell>
          <cell r="EY230">
            <v>0</v>
          </cell>
          <cell r="EZ230">
            <v>0</v>
          </cell>
          <cell r="FA230">
            <v>0</v>
          </cell>
          <cell r="FB230">
            <v>0</v>
          </cell>
          <cell r="FC230">
            <v>0</v>
          </cell>
          <cell r="FD230">
            <v>0</v>
          </cell>
          <cell r="FE230">
            <v>0</v>
          </cell>
          <cell r="FF230">
            <v>0</v>
          </cell>
          <cell r="FG230">
            <v>0</v>
          </cell>
          <cell r="FH230">
            <v>0</v>
          </cell>
          <cell r="FJ230">
            <v>0</v>
          </cell>
          <cell r="FK230">
            <v>0</v>
          </cell>
          <cell r="FL230">
            <v>0</v>
          </cell>
          <cell r="FM230">
            <v>0</v>
          </cell>
          <cell r="FN230">
            <v>0</v>
          </cell>
          <cell r="FP230">
            <v>0</v>
          </cell>
          <cell r="FQ230">
            <v>0</v>
          </cell>
          <cell r="FR230">
            <v>0</v>
          </cell>
          <cell r="FS230">
            <v>0</v>
          </cell>
          <cell r="FT230">
            <v>0</v>
          </cell>
          <cell r="FU230">
            <v>0</v>
          </cell>
        </row>
        <row r="231">
          <cell r="EV231">
            <v>0</v>
          </cell>
          <cell r="EW231">
            <v>0</v>
          </cell>
          <cell r="EX231">
            <v>0</v>
          </cell>
          <cell r="EY231">
            <v>0</v>
          </cell>
          <cell r="EZ231">
            <v>0</v>
          </cell>
          <cell r="FA231">
            <v>0</v>
          </cell>
          <cell r="FB231">
            <v>0</v>
          </cell>
          <cell r="FC231">
            <v>0</v>
          </cell>
          <cell r="FD231">
            <v>0</v>
          </cell>
          <cell r="FE231">
            <v>0</v>
          </cell>
          <cell r="FF231">
            <v>0</v>
          </cell>
          <cell r="FG231">
            <v>0</v>
          </cell>
          <cell r="FH231">
            <v>0</v>
          </cell>
          <cell r="FJ231">
            <v>0</v>
          </cell>
          <cell r="FK231">
            <v>0</v>
          </cell>
          <cell r="FL231">
            <v>0</v>
          </cell>
          <cell r="FM231">
            <v>0</v>
          </cell>
          <cell r="FN231">
            <v>0</v>
          </cell>
          <cell r="FP231">
            <v>0</v>
          </cell>
          <cell r="FQ231">
            <v>0</v>
          </cell>
          <cell r="FR231">
            <v>0</v>
          </cell>
          <cell r="FS231">
            <v>0</v>
          </cell>
          <cell r="FT231">
            <v>0</v>
          </cell>
          <cell r="FU231">
            <v>0</v>
          </cell>
          <cell r="FV231">
            <v>0</v>
          </cell>
          <cell r="FW231">
            <v>0</v>
          </cell>
          <cell r="FX231">
            <v>0</v>
          </cell>
          <cell r="FY231">
            <v>0</v>
          </cell>
          <cell r="GA231">
            <v>0</v>
          </cell>
          <cell r="GB231">
            <v>0</v>
          </cell>
          <cell r="GC231">
            <v>0</v>
          </cell>
          <cell r="GD231">
            <v>0</v>
          </cell>
        </row>
        <row r="232">
          <cell r="EV232">
            <v>0</v>
          </cell>
          <cell r="EW232">
            <v>0</v>
          </cell>
          <cell r="EX232">
            <v>0</v>
          </cell>
          <cell r="EY232">
            <v>0</v>
          </cell>
          <cell r="EZ232">
            <v>0</v>
          </cell>
          <cell r="FA232">
            <v>0</v>
          </cell>
          <cell r="FB232">
            <v>0</v>
          </cell>
          <cell r="FC232">
            <v>0</v>
          </cell>
          <cell r="FD232">
            <v>0</v>
          </cell>
          <cell r="FE232">
            <v>0</v>
          </cell>
          <cell r="FF232">
            <v>0</v>
          </cell>
          <cell r="FG232">
            <v>0</v>
          </cell>
          <cell r="FH232">
            <v>0</v>
          </cell>
          <cell r="FJ232">
            <v>0</v>
          </cell>
          <cell r="FK232">
            <v>0</v>
          </cell>
          <cell r="FL232">
            <v>0</v>
          </cell>
          <cell r="FM232">
            <v>0</v>
          </cell>
          <cell r="FN232">
            <v>0</v>
          </cell>
          <cell r="FP232">
            <v>0</v>
          </cell>
          <cell r="FQ232">
            <v>0</v>
          </cell>
          <cell r="FR232">
            <v>0</v>
          </cell>
          <cell r="FS232">
            <v>0</v>
          </cell>
          <cell r="FT232">
            <v>0</v>
          </cell>
          <cell r="FU232">
            <v>0</v>
          </cell>
          <cell r="FV232">
            <v>0</v>
          </cell>
          <cell r="FW232">
            <v>0</v>
          </cell>
          <cell r="FX232">
            <v>0</v>
          </cell>
          <cell r="FY232">
            <v>0</v>
          </cell>
          <cell r="GA232">
            <v>0</v>
          </cell>
          <cell r="GB232">
            <v>0</v>
          </cell>
          <cell r="GC232">
            <v>0</v>
          </cell>
          <cell r="GD232">
            <v>0</v>
          </cell>
        </row>
        <row r="233">
          <cell r="EV233">
            <v>0</v>
          </cell>
          <cell r="EW233">
            <v>0</v>
          </cell>
          <cell r="EX233">
            <v>0</v>
          </cell>
          <cell r="EY233">
            <v>0</v>
          </cell>
          <cell r="EZ233">
            <v>0</v>
          </cell>
          <cell r="FA233">
            <v>0</v>
          </cell>
          <cell r="FB233">
            <v>0</v>
          </cell>
          <cell r="FC233">
            <v>0</v>
          </cell>
          <cell r="FD233">
            <v>0</v>
          </cell>
          <cell r="FE233">
            <v>0</v>
          </cell>
          <cell r="FF233">
            <v>0</v>
          </cell>
          <cell r="FG233">
            <v>0</v>
          </cell>
          <cell r="FH233">
            <v>0</v>
          </cell>
          <cell r="FJ233">
            <v>0</v>
          </cell>
          <cell r="FK233">
            <v>0</v>
          </cell>
          <cell r="FL233">
            <v>0</v>
          </cell>
          <cell r="FM233">
            <v>0</v>
          </cell>
          <cell r="FN233">
            <v>0</v>
          </cell>
          <cell r="FP233">
            <v>0</v>
          </cell>
          <cell r="FQ233">
            <v>0</v>
          </cell>
          <cell r="FR233">
            <v>0</v>
          </cell>
          <cell r="FS233">
            <v>0</v>
          </cell>
          <cell r="FT233">
            <v>0</v>
          </cell>
          <cell r="FU233">
            <v>0</v>
          </cell>
          <cell r="FV233">
            <v>0</v>
          </cell>
          <cell r="FW233">
            <v>0</v>
          </cell>
          <cell r="FX233">
            <v>0</v>
          </cell>
          <cell r="FY233">
            <v>0</v>
          </cell>
          <cell r="GA233">
            <v>0</v>
          </cell>
          <cell r="GB233">
            <v>0</v>
          </cell>
          <cell r="GC233">
            <v>0</v>
          </cell>
          <cell r="GD233">
            <v>0</v>
          </cell>
        </row>
        <row r="235">
          <cell r="EV235" t="str">
            <v>AOL Planners</v>
          </cell>
          <cell r="EW235" t="str">
            <v>AOL Planners</v>
          </cell>
          <cell r="EX235" t="str">
            <v>AOL Planners</v>
          </cell>
          <cell r="EY235" t="str">
            <v>AOL Planners</v>
          </cell>
          <cell r="EZ235" t="str">
            <v>AOL Planners</v>
          </cell>
          <cell r="FA235" t="str">
            <v>AOL Planners</v>
          </cell>
          <cell r="FB235" t="str">
            <v>AOL Planners</v>
          </cell>
          <cell r="FC235" t="str">
            <v>AOL Planners</v>
          </cell>
          <cell r="FD235" t="str">
            <v>AOL Planners</v>
          </cell>
          <cell r="FE235" t="str">
            <v>AOL Planners</v>
          </cell>
          <cell r="FF235" t="str">
            <v>AOL Planners</v>
          </cell>
          <cell r="FG235" t="str">
            <v>AOL Planners</v>
          </cell>
          <cell r="FH235" t="str">
            <v>AOL Planners</v>
          </cell>
          <cell r="FJ235" t="str">
            <v>AOL Planners</v>
          </cell>
          <cell r="FK235" t="str">
            <v>AOL Planners</v>
          </cell>
          <cell r="FL235" t="str">
            <v>AOL Planners</v>
          </cell>
          <cell r="FM235" t="str">
            <v>AOL Planners</v>
          </cell>
          <cell r="FN235" t="str">
            <v>AOL Planners</v>
          </cell>
          <cell r="FP235" t="str">
            <v>AOL Planners</v>
          </cell>
          <cell r="FQ235" t="str">
            <v>AOL Planners</v>
          </cell>
          <cell r="FR235" t="str">
            <v>AOL Planners</v>
          </cell>
          <cell r="FS235" t="str">
            <v>AOL Planners</v>
          </cell>
          <cell r="FT235" t="str">
            <v>AOL Planners</v>
          </cell>
          <cell r="FU235" t="str">
            <v>AOL Planners</v>
          </cell>
          <cell r="FV235" t="str">
            <v>AOL Planners</v>
          </cell>
          <cell r="FW235" t="str">
            <v>AOL Planners</v>
          </cell>
          <cell r="FX235" t="str">
            <v>AOL Planners</v>
          </cell>
          <cell r="FY235" t="str">
            <v>AOL Planners</v>
          </cell>
          <cell r="GA235" t="str">
            <v>AOL Planners</v>
          </cell>
          <cell r="GB235" t="str">
            <v>AOL Planners</v>
          </cell>
          <cell r="GC235" t="str">
            <v>AOL Planners</v>
          </cell>
          <cell r="GD235" t="str">
            <v>Total</v>
          </cell>
        </row>
        <row r="236">
          <cell r="EV236">
            <v>0</v>
          </cell>
          <cell r="EW236">
            <v>0</v>
          </cell>
          <cell r="EX236">
            <v>0</v>
          </cell>
          <cell r="EY236">
            <v>0</v>
          </cell>
          <cell r="EZ236">
            <v>0</v>
          </cell>
          <cell r="FA236">
            <v>0</v>
          </cell>
          <cell r="FB236">
            <v>0</v>
          </cell>
          <cell r="FC236">
            <v>0</v>
          </cell>
          <cell r="FD236">
            <v>0</v>
          </cell>
          <cell r="FE236">
            <v>0</v>
          </cell>
          <cell r="FF236">
            <v>0</v>
          </cell>
          <cell r="FG236">
            <v>0</v>
          </cell>
          <cell r="FH236">
            <v>0</v>
          </cell>
          <cell r="FJ236">
            <v>0</v>
          </cell>
          <cell r="FK236">
            <v>0</v>
          </cell>
          <cell r="FL236">
            <v>0</v>
          </cell>
          <cell r="FM236">
            <v>0</v>
          </cell>
          <cell r="FN236">
            <v>0</v>
          </cell>
          <cell r="FP236">
            <v>0</v>
          </cell>
          <cell r="FQ236">
            <v>0</v>
          </cell>
          <cell r="FR236">
            <v>0</v>
          </cell>
          <cell r="FS236">
            <v>0</v>
          </cell>
          <cell r="FT236">
            <v>0</v>
          </cell>
          <cell r="FU236">
            <v>0</v>
          </cell>
          <cell r="FV236">
            <v>0</v>
          </cell>
          <cell r="FW236">
            <v>0</v>
          </cell>
          <cell r="FX236">
            <v>0</v>
          </cell>
          <cell r="FY236">
            <v>0</v>
          </cell>
          <cell r="GA236">
            <v>0</v>
          </cell>
          <cell r="GB236">
            <v>0</v>
          </cell>
          <cell r="GC236">
            <v>0</v>
          </cell>
          <cell r="GD236">
            <v>0</v>
          </cell>
        </row>
        <row r="237">
          <cell r="EV237">
            <v>0</v>
          </cell>
          <cell r="EW237">
            <v>0</v>
          </cell>
          <cell r="EX237">
            <v>0</v>
          </cell>
          <cell r="EY237">
            <v>0</v>
          </cell>
          <cell r="EZ237">
            <v>0</v>
          </cell>
          <cell r="FA237">
            <v>0</v>
          </cell>
          <cell r="FB237">
            <v>0</v>
          </cell>
          <cell r="FC237">
            <v>0</v>
          </cell>
          <cell r="FD237">
            <v>0</v>
          </cell>
          <cell r="FE237">
            <v>0</v>
          </cell>
          <cell r="FF237">
            <v>0</v>
          </cell>
          <cell r="FG237">
            <v>0</v>
          </cell>
          <cell r="FH237">
            <v>0</v>
          </cell>
          <cell r="FJ237">
            <v>0</v>
          </cell>
          <cell r="FK237">
            <v>0</v>
          </cell>
          <cell r="FL237">
            <v>0</v>
          </cell>
          <cell r="FM237">
            <v>0</v>
          </cell>
          <cell r="FN237">
            <v>0</v>
          </cell>
          <cell r="FP237">
            <v>0</v>
          </cell>
          <cell r="FQ237">
            <v>0</v>
          </cell>
          <cell r="FR237">
            <v>0</v>
          </cell>
          <cell r="FS237">
            <v>0</v>
          </cell>
          <cell r="FT237">
            <v>0</v>
          </cell>
          <cell r="FU237">
            <v>0</v>
          </cell>
          <cell r="FV237">
            <v>0</v>
          </cell>
          <cell r="FW237">
            <v>0</v>
          </cell>
          <cell r="FX237">
            <v>0</v>
          </cell>
          <cell r="FY237">
            <v>0</v>
          </cell>
          <cell r="GA237">
            <v>0</v>
          </cell>
          <cell r="GB237">
            <v>0</v>
          </cell>
          <cell r="GC237">
            <v>0</v>
          </cell>
          <cell r="GD237">
            <v>0</v>
          </cell>
        </row>
        <row r="238">
          <cell r="EV238">
            <v>0</v>
          </cell>
          <cell r="EW238">
            <v>0</v>
          </cell>
          <cell r="EX238">
            <v>0</v>
          </cell>
          <cell r="EY238">
            <v>0</v>
          </cell>
          <cell r="EZ238">
            <v>0</v>
          </cell>
          <cell r="FA238">
            <v>0</v>
          </cell>
          <cell r="FB238">
            <v>0</v>
          </cell>
          <cell r="FC238">
            <v>0</v>
          </cell>
          <cell r="FD238">
            <v>0</v>
          </cell>
          <cell r="FE238">
            <v>0</v>
          </cell>
          <cell r="FF238">
            <v>0</v>
          </cell>
          <cell r="FG238">
            <v>0</v>
          </cell>
          <cell r="FH238">
            <v>0</v>
          </cell>
          <cell r="FJ238">
            <v>0</v>
          </cell>
          <cell r="FK238">
            <v>0</v>
          </cell>
          <cell r="FL238">
            <v>0</v>
          </cell>
          <cell r="FM238">
            <v>0</v>
          </cell>
          <cell r="FN238">
            <v>0</v>
          </cell>
          <cell r="FP238">
            <v>0</v>
          </cell>
          <cell r="FQ238">
            <v>0</v>
          </cell>
          <cell r="FR238">
            <v>0</v>
          </cell>
          <cell r="FS238">
            <v>0</v>
          </cell>
          <cell r="FT238">
            <v>0</v>
          </cell>
          <cell r="FU238">
            <v>0</v>
          </cell>
          <cell r="FV238">
            <v>0</v>
          </cell>
          <cell r="FW238">
            <v>0</v>
          </cell>
          <cell r="FX238">
            <v>0</v>
          </cell>
          <cell r="FY238">
            <v>0</v>
          </cell>
          <cell r="GA238">
            <v>0</v>
          </cell>
          <cell r="GB238">
            <v>0</v>
          </cell>
          <cell r="GC238">
            <v>0</v>
          </cell>
          <cell r="GD238">
            <v>0</v>
          </cell>
        </row>
        <row r="239">
          <cell r="EV239">
            <v>0</v>
          </cell>
          <cell r="EW239">
            <v>0</v>
          </cell>
          <cell r="EX239">
            <v>0</v>
          </cell>
          <cell r="EY239">
            <v>0</v>
          </cell>
          <cell r="EZ239">
            <v>0</v>
          </cell>
          <cell r="FA239">
            <v>0</v>
          </cell>
          <cell r="FB239">
            <v>0</v>
          </cell>
          <cell r="FC239">
            <v>0</v>
          </cell>
          <cell r="FD239">
            <v>0</v>
          </cell>
          <cell r="FE239">
            <v>0</v>
          </cell>
          <cell r="FF239">
            <v>0</v>
          </cell>
          <cell r="FG239">
            <v>0</v>
          </cell>
          <cell r="FH239">
            <v>0</v>
          </cell>
          <cell r="FJ239">
            <v>0</v>
          </cell>
          <cell r="FK239">
            <v>0</v>
          </cell>
          <cell r="FL239">
            <v>0</v>
          </cell>
          <cell r="FM239">
            <v>0</v>
          </cell>
          <cell r="FN239">
            <v>0</v>
          </cell>
          <cell r="FP239">
            <v>0</v>
          </cell>
          <cell r="FQ239">
            <v>0</v>
          </cell>
          <cell r="FR239">
            <v>0</v>
          </cell>
          <cell r="FS239">
            <v>0</v>
          </cell>
          <cell r="FT239">
            <v>0</v>
          </cell>
          <cell r="FU239">
            <v>0</v>
          </cell>
          <cell r="FV239">
            <v>0</v>
          </cell>
          <cell r="FW239">
            <v>0</v>
          </cell>
          <cell r="FX239">
            <v>0</v>
          </cell>
          <cell r="FY239">
            <v>0</v>
          </cell>
          <cell r="GA239">
            <v>0</v>
          </cell>
          <cell r="GB239">
            <v>0</v>
          </cell>
          <cell r="GC239">
            <v>0</v>
          </cell>
          <cell r="GD239">
            <v>0</v>
          </cell>
        </row>
        <row r="240">
          <cell r="EV240">
            <v>0</v>
          </cell>
          <cell r="EW240">
            <v>0</v>
          </cell>
          <cell r="EX240">
            <v>0</v>
          </cell>
          <cell r="EY240">
            <v>0</v>
          </cell>
          <cell r="EZ240">
            <v>0</v>
          </cell>
          <cell r="FA240">
            <v>0</v>
          </cell>
          <cell r="FB240">
            <v>0</v>
          </cell>
          <cell r="FC240">
            <v>0</v>
          </cell>
          <cell r="FD240">
            <v>0</v>
          </cell>
          <cell r="FE240">
            <v>0</v>
          </cell>
          <cell r="FF240">
            <v>0</v>
          </cell>
          <cell r="FG240">
            <v>0</v>
          </cell>
          <cell r="FH240">
            <v>0</v>
          </cell>
          <cell r="FJ240">
            <v>0</v>
          </cell>
          <cell r="FK240">
            <v>0</v>
          </cell>
          <cell r="FL240">
            <v>0</v>
          </cell>
          <cell r="FM240">
            <v>0</v>
          </cell>
          <cell r="FN240">
            <v>0</v>
          </cell>
          <cell r="FP240">
            <v>0</v>
          </cell>
          <cell r="FQ240">
            <v>0</v>
          </cell>
          <cell r="FR240">
            <v>0</v>
          </cell>
          <cell r="FS240">
            <v>0</v>
          </cell>
          <cell r="FT240">
            <v>0</v>
          </cell>
          <cell r="FU240">
            <v>0</v>
          </cell>
          <cell r="FV240">
            <v>0</v>
          </cell>
          <cell r="FW240">
            <v>0</v>
          </cell>
          <cell r="FX240">
            <v>0</v>
          </cell>
          <cell r="FY240">
            <v>0</v>
          </cell>
          <cell r="GA240">
            <v>0</v>
          </cell>
          <cell r="GB240">
            <v>0</v>
          </cell>
          <cell r="GC240">
            <v>0</v>
          </cell>
          <cell r="GD240">
            <v>0</v>
          </cell>
        </row>
        <row r="241">
          <cell r="EV241">
            <v>0</v>
          </cell>
          <cell r="EW241">
            <v>0</v>
          </cell>
          <cell r="EX241">
            <v>0</v>
          </cell>
          <cell r="EY241">
            <v>0</v>
          </cell>
          <cell r="EZ241">
            <v>0</v>
          </cell>
          <cell r="FA241">
            <v>0</v>
          </cell>
          <cell r="FB241">
            <v>0</v>
          </cell>
          <cell r="FC241">
            <v>0</v>
          </cell>
          <cell r="FD241">
            <v>0</v>
          </cell>
          <cell r="FE241">
            <v>0</v>
          </cell>
          <cell r="FF241">
            <v>0</v>
          </cell>
          <cell r="FG241">
            <v>0</v>
          </cell>
          <cell r="FH241">
            <v>0</v>
          </cell>
          <cell r="FJ241">
            <v>0</v>
          </cell>
          <cell r="FK241">
            <v>0</v>
          </cell>
          <cell r="FL241">
            <v>0</v>
          </cell>
          <cell r="FM241">
            <v>0</v>
          </cell>
          <cell r="FN241">
            <v>0</v>
          </cell>
          <cell r="FP241">
            <v>0</v>
          </cell>
          <cell r="FQ241">
            <v>0</v>
          </cell>
          <cell r="FR241">
            <v>0</v>
          </cell>
          <cell r="FS241">
            <v>0</v>
          </cell>
          <cell r="FT241">
            <v>0</v>
          </cell>
          <cell r="FU241">
            <v>0</v>
          </cell>
          <cell r="FV241">
            <v>0</v>
          </cell>
          <cell r="FW241">
            <v>0</v>
          </cell>
          <cell r="FX241">
            <v>0</v>
          </cell>
          <cell r="FY241">
            <v>0</v>
          </cell>
          <cell r="GA241">
            <v>0</v>
          </cell>
          <cell r="GB241">
            <v>0</v>
          </cell>
          <cell r="GC241">
            <v>0</v>
          </cell>
          <cell r="GD241">
            <v>0</v>
          </cell>
        </row>
        <row r="242">
          <cell r="EV242">
            <v>0</v>
          </cell>
          <cell r="EW242">
            <v>0</v>
          </cell>
          <cell r="EX242">
            <v>0</v>
          </cell>
          <cell r="EY242">
            <v>0</v>
          </cell>
          <cell r="EZ242">
            <v>0</v>
          </cell>
          <cell r="FA242">
            <v>0</v>
          </cell>
          <cell r="FB242">
            <v>0</v>
          </cell>
          <cell r="FC242">
            <v>0</v>
          </cell>
          <cell r="FD242">
            <v>0</v>
          </cell>
          <cell r="FE242">
            <v>0</v>
          </cell>
          <cell r="FF242">
            <v>0</v>
          </cell>
          <cell r="FG242">
            <v>0</v>
          </cell>
          <cell r="FH242">
            <v>0</v>
          </cell>
          <cell r="FJ242">
            <v>0</v>
          </cell>
          <cell r="FK242">
            <v>0</v>
          </cell>
          <cell r="FL242">
            <v>0</v>
          </cell>
          <cell r="FM242">
            <v>0</v>
          </cell>
          <cell r="FN242">
            <v>0</v>
          </cell>
          <cell r="FP242">
            <v>0</v>
          </cell>
          <cell r="FQ242">
            <v>0</v>
          </cell>
          <cell r="FR242">
            <v>0</v>
          </cell>
          <cell r="FS242">
            <v>0</v>
          </cell>
          <cell r="FT242">
            <v>0</v>
          </cell>
          <cell r="FU242">
            <v>0</v>
          </cell>
          <cell r="FV242">
            <v>0</v>
          </cell>
          <cell r="FW242">
            <v>0</v>
          </cell>
          <cell r="FX242">
            <v>0</v>
          </cell>
          <cell r="FY242">
            <v>0</v>
          </cell>
          <cell r="GA242">
            <v>0</v>
          </cell>
          <cell r="GB242">
            <v>0</v>
          </cell>
          <cell r="GC242">
            <v>0</v>
          </cell>
          <cell r="GD242">
            <v>0</v>
          </cell>
        </row>
        <row r="243">
          <cell r="EV243">
            <v>0</v>
          </cell>
          <cell r="EW243">
            <v>0</v>
          </cell>
          <cell r="EX243">
            <v>0</v>
          </cell>
          <cell r="EY243">
            <v>0</v>
          </cell>
          <cell r="EZ243">
            <v>0</v>
          </cell>
          <cell r="FA243">
            <v>0</v>
          </cell>
          <cell r="FB243">
            <v>0</v>
          </cell>
          <cell r="FC243">
            <v>0</v>
          </cell>
          <cell r="FD243">
            <v>0</v>
          </cell>
          <cell r="FE243">
            <v>0</v>
          </cell>
          <cell r="FF243">
            <v>0</v>
          </cell>
          <cell r="FG243">
            <v>0</v>
          </cell>
          <cell r="FH243">
            <v>0</v>
          </cell>
          <cell r="FJ243">
            <v>0</v>
          </cell>
          <cell r="FK243">
            <v>0</v>
          </cell>
          <cell r="FL243">
            <v>0</v>
          </cell>
          <cell r="FM243">
            <v>0</v>
          </cell>
          <cell r="FN243">
            <v>0</v>
          </cell>
          <cell r="FP243">
            <v>0</v>
          </cell>
          <cell r="FQ243">
            <v>0</v>
          </cell>
          <cell r="FR243">
            <v>0</v>
          </cell>
          <cell r="FS243">
            <v>0</v>
          </cell>
          <cell r="FT243">
            <v>0</v>
          </cell>
          <cell r="FU243">
            <v>0</v>
          </cell>
          <cell r="FV243">
            <v>0</v>
          </cell>
          <cell r="FW243">
            <v>0</v>
          </cell>
          <cell r="FX243">
            <v>0</v>
          </cell>
          <cell r="FY243">
            <v>0</v>
          </cell>
          <cell r="GA243">
            <v>0</v>
          </cell>
          <cell r="GB243">
            <v>0</v>
          </cell>
          <cell r="GC243">
            <v>0</v>
          </cell>
          <cell r="GD243">
            <v>0</v>
          </cell>
        </row>
        <row r="244">
          <cell r="EV244">
            <v>0</v>
          </cell>
          <cell r="EW244">
            <v>0</v>
          </cell>
          <cell r="EX244">
            <v>0</v>
          </cell>
          <cell r="EY244">
            <v>0</v>
          </cell>
          <cell r="EZ244">
            <v>0</v>
          </cell>
          <cell r="FA244">
            <v>0</v>
          </cell>
          <cell r="FB244">
            <v>0</v>
          </cell>
          <cell r="FC244">
            <v>0</v>
          </cell>
          <cell r="FD244">
            <v>0</v>
          </cell>
          <cell r="FE244">
            <v>0</v>
          </cell>
          <cell r="FF244">
            <v>0</v>
          </cell>
          <cell r="FG244">
            <v>0</v>
          </cell>
          <cell r="FH244">
            <v>0</v>
          </cell>
          <cell r="FJ244">
            <v>0</v>
          </cell>
          <cell r="FK244">
            <v>0</v>
          </cell>
          <cell r="FL244">
            <v>0</v>
          </cell>
          <cell r="FM244">
            <v>0</v>
          </cell>
          <cell r="FN244">
            <v>0</v>
          </cell>
          <cell r="FP244">
            <v>0</v>
          </cell>
          <cell r="FQ244">
            <v>0</v>
          </cell>
          <cell r="FR244">
            <v>0</v>
          </cell>
          <cell r="FS244">
            <v>0</v>
          </cell>
          <cell r="FT244">
            <v>0</v>
          </cell>
          <cell r="FU244">
            <v>0</v>
          </cell>
          <cell r="FV244">
            <v>0</v>
          </cell>
          <cell r="FW244">
            <v>0</v>
          </cell>
          <cell r="FX244">
            <v>0</v>
          </cell>
          <cell r="FY244">
            <v>0</v>
          </cell>
          <cell r="GA244">
            <v>0</v>
          </cell>
          <cell r="GB244">
            <v>0</v>
          </cell>
          <cell r="GC244">
            <v>0</v>
          </cell>
          <cell r="GD244">
            <v>0</v>
          </cell>
        </row>
        <row r="245">
          <cell r="EV245">
            <v>0</v>
          </cell>
          <cell r="EW245">
            <v>0</v>
          </cell>
          <cell r="EX245">
            <v>0</v>
          </cell>
          <cell r="EY245">
            <v>0</v>
          </cell>
          <cell r="EZ245">
            <v>0</v>
          </cell>
          <cell r="FA245">
            <v>0</v>
          </cell>
          <cell r="FB245">
            <v>0</v>
          </cell>
          <cell r="FC245">
            <v>0</v>
          </cell>
          <cell r="FD245">
            <v>0</v>
          </cell>
          <cell r="FE245">
            <v>0</v>
          </cell>
          <cell r="FF245">
            <v>0</v>
          </cell>
          <cell r="FG245">
            <v>0</v>
          </cell>
          <cell r="FH245">
            <v>0</v>
          </cell>
          <cell r="FJ245">
            <v>0</v>
          </cell>
          <cell r="FK245">
            <v>0</v>
          </cell>
          <cell r="FL245">
            <v>0</v>
          </cell>
          <cell r="FM245">
            <v>0</v>
          </cell>
          <cell r="FN245">
            <v>0</v>
          </cell>
          <cell r="FP245">
            <v>0</v>
          </cell>
          <cell r="FQ245">
            <v>0</v>
          </cell>
          <cell r="FR245">
            <v>0</v>
          </cell>
          <cell r="FS245">
            <v>0</v>
          </cell>
          <cell r="FT245">
            <v>0</v>
          </cell>
          <cell r="FU245">
            <v>0</v>
          </cell>
          <cell r="FV245">
            <v>0</v>
          </cell>
          <cell r="FW245">
            <v>0</v>
          </cell>
          <cell r="FX245">
            <v>0</v>
          </cell>
          <cell r="FY245">
            <v>0</v>
          </cell>
          <cell r="GA245">
            <v>0</v>
          </cell>
          <cell r="GB245">
            <v>0</v>
          </cell>
          <cell r="GC245">
            <v>0</v>
          </cell>
          <cell r="GD245">
            <v>0</v>
          </cell>
        </row>
        <row r="246">
          <cell r="EV246">
            <v>0</v>
          </cell>
          <cell r="EW246">
            <v>0</v>
          </cell>
          <cell r="EX246">
            <v>0</v>
          </cell>
          <cell r="EY246">
            <v>0</v>
          </cell>
          <cell r="EZ246">
            <v>0</v>
          </cell>
          <cell r="FA246">
            <v>0</v>
          </cell>
          <cell r="FB246">
            <v>0</v>
          </cell>
          <cell r="FC246">
            <v>0</v>
          </cell>
          <cell r="FD246">
            <v>0</v>
          </cell>
          <cell r="FE246">
            <v>0</v>
          </cell>
          <cell r="FF246">
            <v>0</v>
          </cell>
          <cell r="FG246">
            <v>0</v>
          </cell>
          <cell r="FH246">
            <v>0</v>
          </cell>
          <cell r="FJ246">
            <v>0</v>
          </cell>
          <cell r="FK246">
            <v>0</v>
          </cell>
          <cell r="FL246">
            <v>0</v>
          </cell>
          <cell r="FM246">
            <v>0</v>
          </cell>
          <cell r="FN246">
            <v>0</v>
          </cell>
          <cell r="FP246">
            <v>0</v>
          </cell>
          <cell r="FQ246">
            <v>0</v>
          </cell>
          <cell r="FR246">
            <v>0</v>
          </cell>
          <cell r="FS246">
            <v>0</v>
          </cell>
          <cell r="FT246">
            <v>0</v>
          </cell>
          <cell r="FU246">
            <v>0</v>
          </cell>
          <cell r="FV246">
            <v>0</v>
          </cell>
          <cell r="FW246">
            <v>0</v>
          </cell>
          <cell r="FX246">
            <v>0</v>
          </cell>
          <cell r="FY246">
            <v>0</v>
          </cell>
          <cell r="GA246">
            <v>0</v>
          </cell>
          <cell r="GB246">
            <v>0</v>
          </cell>
          <cell r="GC246">
            <v>0</v>
          </cell>
          <cell r="GD246">
            <v>0</v>
          </cell>
        </row>
        <row r="247">
          <cell r="EV247" t="e">
            <v>#DIV/0!</v>
          </cell>
          <cell r="EW247" t="e">
            <v>#DIV/0!</v>
          </cell>
          <cell r="EX247" t="e">
            <v>#DIV/0!</v>
          </cell>
          <cell r="EY247" t="e">
            <v>#DIV/0!</v>
          </cell>
          <cell r="EZ247" t="e">
            <v>#DIV/0!</v>
          </cell>
          <cell r="FA247" t="e">
            <v>#DIV/0!</v>
          </cell>
          <cell r="FB247" t="e">
            <v>#DIV/0!</v>
          </cell>
          <cell r="FC247" t="e">
            <v>#DIV/0!</v>
          </cell>
          <cell r="FD247" t="e">
            <v>#DIV/0!</v>
          </cell>
          <cell r="FE247" t="e">
            <v>#DIV/0!</v>
          </cell>
          <cell r="FF247" t="e">
            <v>#DIV/0!</v>
          </cell>
          <cell r="FG247" t="e">
            <v>#DIV/0!</v>
          </cell>
          <cell r="FH247" t="e">
            <v>#DIV/0!</v>
          </cell>
          <cell r="FJ247" t="e">
            <v>#DIV/0!</v>
          </cell>
          <cell r="FK247" t="e">
            <v>#DIV/0!</v>
          </cell>
          <cell r="FL247" t="e">
            <v>#DIV/0!</v>
          </cell>
          <cell r="FM247" t="e">
            <v>#DIV/0!</v>
          </cell>
          <cell r="FN247" t="e">
            <v>#DIV/0!</v>
          </cell>
          <cell r="FP247" t="e">
            <v>#DIV/0!</v>
          </cell>
          <cell r="FQ247" t="e">
            <v>#DIV/0!</v>
          </cell>
          <cell r="FR247" t="e">
            <v>#DIV/0!</v>
          </cell>
          <cell r="FS247" t="e">
            <v>#DIV/0!</v>
          </cell>
          <cell r="FT247" t="e">
            <v>#DIV/0!</v>
          </cell>
          <cell r="FU247" t="e">
            <v>#DIV/0!</v>
          </cell>
          <cell r="FV247" t="e">
            <v>#DIV/0!</v>
          </cell>
          <cell r="FW247" t="e">
            <v>#DIV/0!</v>
          </cell>
          <cell r="FX247" t="e">
            <v>#DIV/0!</v>
          </cell>
          <cell r="FY247" t="e">
            <v>#DIV/0!</v>
          </cell>
          <cell r="GA247" t="e">
            <v>#DIV/0!</v>
          </cell>
          <cell r="GB247" t="e">
            <v>#DIV/0!</v>
          </cell>
          <cell r="GC247" t="e">
            <v>#DIV/0!</v>
          </cell>
          <cell r="GD247" t="e">
            <v>#DIV/0!</v>
          </cell>
        </row>
        <row r="248">
          <cell r="EV248" t="e">
            <v>#DIV/0!</v>
          </cell>
          <cell r="EW248" t="e">
            <v>#DIV/0!</v>
          </cell>
          <cell r="EX248" t="e">
            <v>#DIV/0!</v>
          </cell>
          <cell r="EY248" t="e">
            <v>#DIV/0!</v>
          </cell>
          <cell r="EZ248" t="e">
            <v>#DIV/0!</v>
          </cell>
          <cell r="FA248" t="e">
            <v>#DIV/0!</v>
          </cell>
          <cell r="FB248" t="e">
            <v>#DIV/0!</v>
          </cell>
          <cell r="FC248" t="e">
            <v>#DIV/0!</v>
          </cell>
          <cell r="FD248" t="e">
            <v>#DIV/0!</v>
          </cell>
          <cell r="FE248" t="e">
            <v>#DIV/0!</v>
          </cell>
          <cell r="FF248" t="e">
            <v>#DIV/0!</v>
          </cell>
          <cell r="FG248" t="e">
            <v>#DIV/0!</v>
          </cell>
          <cell r="FH248" t="e">
            <v>#DIV/0!</v>
          </cell>
          <cell r="FJ248" t="e">
            <v>#DIV/0!</v>
          </cell>
          <cell r="FK248" t="e">
            <v>#DIV/0!</v>
          </cell>
          <cell r="FL248" t="e">
            <v>#DIV/0!</v>
          </cell>
          <cell r="FM248" t="e">
            <v>#DIV/0!</v>
          </cell>
          <cell r="FN248" t="e">
            <v>#DIV/0!</v>
          </cell>
          <cell r="FP248" t="e">
            <v>#DIV/0!</v>
          </cell>
          <cell r="FQ248" t="e">
            <v>#DIV/0!</v>
          </cell>
          <cell r="FR248" t="e">
            <v>#DIV/0!</v>
          </cell>
          <cell r="FS248" t="e">
            <v>#DIV/0!</v>
          </cell>
          <cell r="FT248" t="e">
            <v>#DIV/0!</v>
          </cell>
          <cell r="FU248" t="e">
            <v>#DIV/0!</v>
          </cell>
          <cell r="FV248" t="e">
            <v>#DIV/0!</v>
          </cell>
          <cell r="FW248" t="e">
            <v>#DIV/0!</v>
          </cell>
          <cell r="FX248" t="e">
            <v>#DIV/0!</v>
          </cell>
          <cell r="FY248" t="e">
            <v>#DIV/0!</v>
          </cell>
          <cell r="GA248" t="e">
            <v>#DIV/0!</v>
          </cell>
          <cell r="GB248" t="e">
            <v>#DIV/0!</v>
          </cell>
          <cell r="GC248" t="e">
            <v>#DIV/0!</v>
          </cell>
          <cell r="GD248" t="e">
            <v>#DIV/0!</v>
          </cell>
        </row>
        <row r="249">
          <cell r="EV249">
            <v>0</v>
          </cell>
          <cell r="EW249">
            <v>0</v>
          </cell>
          <cell r="EX249">
            <v>0</v>
          </cell>
          <cell r="EY249">
            <v>0</v>
          </cell>
          <cell r="EZ249">
            <v>0</v>
          </cell>
          <cell r="FA249">
            <v>0</v>
          </cell>
          <cell r="FB249">
            <v>0</v>
          </cell>
          <cell r="FC249">
            <v>0</v>
          </cell>
          <cell r="FD249">
            <v>0</v>
          </cell>
          <cell r="FE249">
            <v>0</v>
          </cell>
          <cell r="FF249">
            <v>0</v>
          </cell>
          <cell r="FG249">
            <v>0</v>
          </cell>
          <cell r="FH249">
            <v>0</v>
          </cell>
          <cell r="FJ249">
            <v>0</v>
          </cell>
          <cell r="FK249">
            <v>0</v>
          </cell>
          <cell r="FL249">
            <v>0</v>
          </cell>
          <cell r="FM249">
            <v>0</v>
          </cell>
          <cell r="FN249">
            <v>0</v>
          </cell>
          <cell r="FP249">
            <v>0</v>
          </cell>
          <cell r="FQ249">
            <v>0</v>
          </cell>
          <cell r="FR249">
            <v>0</v>
          </cell>
          <cell r="FS249">
            <v>0</v>
          </cell>
          <cell r="FT249">
            <v>0</v>
          </cell>
          <cell r="FU249">
            <v>0</v>
          </cell>
          <cell r="FV249">
            <v>0</v>
          </cell>
          <cell r="FW249">
            <v>0</v>
          </cell>
          <cell r="FX249">
            <v>0</v>
          </cell>
          <cell r="FY249">
            <v>0</v>
          </cell>
          <cell r="GA249">
            <v>0</v>
          </cell>
          <cell r="GB249">
            <v>0</v>
          </cell>
          <cell r="GC249">
            <v>0</v>
          </cell>
          <cell r="GD249">
            <v>0</v>
          </cell>
        </row>
        <row r="251">
          <cell r="EV251">
            <v>0</v>
          </cell>
          <cell r="EW251">
            <v>0</v>
          </cell>
          <cell r="EX251">
            <v>0</v>
          </cell>
          <cell r="EY251">
            <v>0</v>
          </cell>
          <cell r="EZ251">
            <v>0</v>
          </cell>
          <cell r="FA251">
            <v>0</v>
          </cell>
          <cell r="FB251">
            <v>0</v>
          </cell>
          <cell r="FC251">
            <v>0</v>
          </cell>
          <cell r="FD251">
            <v>0</v>
          </cell>
          <cell r="FE251">
            <v>0</v>
          </cell>
          <cell r="FF251">
            <v>0</v>
          </cell>
          <cell r="FG251">
            <v>0</v>
          </cell>
          <cell r="FH251">
            <v>0</v>
          </cell>
          <cell r="FJ251">
            <v>0</v>
          </cell>
          <cell r="FK251">
            <v>0</v>
          </cell>
          <cell r="FL251">
            <v>0</v>
          </cell>
          <cell r="FM251">
            <v>0</v>
          </cell>
          <cell r="FN251">
            <v>0</v>
          </cell>
          <cell r="FP251">
            <v>0</v>
          </cell>
          <cell r="FQ251">
            <v>0</v>
          </cell>
          <cell r="FR251">
            <v>0</v>
          </cell>
          <cell r="FS251">
            <v>0</v>
          </cell>
          <cell r="FT251">
            <v>0</v>
          </cell>
          <cell r="FU251">
            <v>0</v>
          </cell>
          <cell r="FV251">
            <v>0</v>
          </cell>
          <cell r="FW251">
            <v>0</v>
          </cell>
          <cell r="FX251">
            <v>0</v>
          </cell>
          <cell r="FY251">
            <v>0</v>
          </cell>
          <cell r="GA251">
            <v>0</v>
          </cell>
          <cell r="GB251">
            <v>0</v>
          </cell>
          <cell r="GC251">
            <v>0</v>
          </cell>
          <cell r="GD251">
            <v>0</v>
          </cell>
        </row>
        <row r="252">
          <cell r="EV252">
            <v>0</v>
          </cell>
          <cell r="EW252">
            <v>0</v>
          </cell>
          <cell r="EX252">
            <v>0</v>
          </cell>
          <cell r="EY252">
            <v>0</v>
          </cell>
          <cell r="EZ252">
            <v>0</v>
          </cell>
          <cell r="FA252">
            <v>0</v>
          </cell>
          <cell r="FB252">
            <v>0</v>
          </cell>
          <cell r="FC252">
            <v>0</v>
          </cell>
          <cell r="FD252">
            <v>0</v>
          </cell>
          <cell r="FE252">
            <v>0</v>
          </cell>
          <cell r="FF252">
            <v>0</v>
          </cell>
          <cell r="FG252">
            <v>0</v>
          </cell>
          <cell r="FH252">
            <v>0</v>
          </cell>
          <cell r="FJ252">
            <v>0</v>
          </cell>
          <cell r="FK252">
            <v>0</v>
          </cell>
          <cell r="FL252">
            <v>0</v>
          </cell>
          <cell r="FM252">
            <v>0</v>
          </cell>
          <cell r="FN252">
            <v>0</v>
          </cell>
          <cell r="FP252">
            <v>0</v>
          </cell>
          <cell r="FQ252">
            <v>0</v>
          </cell>
          <cell r="FR252">
            <v>0</v>
          </cell>
          <cell r="FS252">
            <v>0</v>
          </cell>
          <cell r="FT252">
            <v>0</v>
          </cell>
          <cell r="FU252">
            <v>0</v>
          </cell>
          <cell r="FV252">
            <v>0</v>
          </cell>
          <cell r="FW252">
            <v>0</v>
          </cell>
          <cell r="FX252">
            <v>0</v>
          </cell>
          <cell r="FY252">
            <v>0</v>
          </cell>
          <cell r="GA252">
            <v>0</v>
          </cell>
          <cell r="GB252">
            <v>0</v>
          </cell>
          <cell r="GC252">
            <v>0</v>
          </cell>
          <cell r="GD252">
            <v>0</v>
          </cell>
        </row>
        <row r="253">
          <cell r="EV253">
            <v>0</v>
          </cell>
          <cell r="EW253">
            <v>0</v>
          </cell>
          <cell r="EX253">
            <v>0</v>
          </cell>
          <cell r="EY253">
            <v>0</v>
          </cell>
          <cell r="EZ253">
            <v>0</v>
          </cell>
          <cell r="FA253">
            <v>0</v>
          </cell>
          <cell r="FB253">
            <v>0</v>
          </cell>
          <cell r="FC253">
            <v>0</v>
          </cell>
          <cell r="FD253">
            <v>0</v>
          </cell>
          <cell r="FE253">
            <v>0</v>
          </cell>
          <cell r="FF253">
            <v>0</v>
          </cell>
          <cell r="FG253">
            <v>0</v>
          </cell>
          <cell r="FH253">
            <v>0</v>
          </cell>
          <cell r="FJ253">
            <v>0</v>
          </cell>
          <cell r="FK253">
            <v>0</v>
          </cell>
          <cell r="FL253">
            <v>0</v>
          </cell>
          <cell r="FM253">
            <v>0</v>
          </cell>
          <cell r="FN253">
            <v>0</v>
          </cell>
          <cell r="FP253">
            <v>0</v>
          </cell>
          <cell r="FQ253">
            <v>0</v>
          </cell>
          <cell r="FR253">
            <v>0</v>
          </cell>
          <cell r="FS253">
            <v>0</v>
          </cell>
          <cell r="FT253">
            <v>0</v>
          </cell>
          <cell r="FU253">
            <v>0</v>
          </cell>
          <cell r="FV253">
            <v>0</v>
          </cell>
          <cell r="FW253">
            <v>0</v>
          </cell>
          <cell r="FX253">
            <v>0</v>
          </cell>
          <cell r="FY253">
            <v>0</v>
          </cell>
          <cell r="GA253">
            <v>0</v>
          </cell>
          <cell r="GB253">
            <v>0</v>
          </cell>
          <cell r="GC253">
            <v>0</v>
          </cell>
          <cell r="GD253">
            <v>0</v>
          </cell>
        </row>
        <row r="254">
          <cell r="EV254">
            <v>0</v>
          </cell>
          <cell r="EW254">
            <v>0</v>
          </cell>
          <cell r="EX254">
            <v>0</v>
          </cell>
          <cell r="EY254">
            <v>0</v>
          </cell>
          <cell r="EZ254">
            <v>0</v>
          </cell>
          <cell r="FA254">
            <v>0</v>
          </cell>
          <cell r="FB254">
            <v>0</v>
          </cell>
          <cell r="FC254">
            <v>0</v>
          </cell>
          <cell r="FD254">
            <v>0</v>
          </cell>
          <cell r="FE254">
            <v>0</v>
          </cell>
          <cell r="FF254">
            <v>0</v>
          </cell>
          <cell r="FG254">
            <v>0</v>
          </cell>
          <cell r="FH254">
            <v>0</v>
          </cell>
          <cell r="FJ254">
            <v>0</v>
          </cell>
          <cell r="FK254">
            <v>0</v>
          </cell>
          <cell r="FL254">
            <v>0</v>
          </cell>
          <cell r="FM254">
            <v>0</v>
          </cell>
          <cell r="FN254">
            <v>0</v>
          </cell>
          <cell r="FP254">
            <v>0</v>
          </cell>
          <cell r="FQ254">
            <v>0</v>
          </cell>
          <cell r="FR254">
            <v>0</v>
          </cell>
          <cell r="FS254">
            <v>0</v>
          </cell>
          <cell r="FT254">
            <v>0</v>
          </cell>
          <cell r="FU254">
            <v>0</v>
          </cell>
          <cell r="FV254">
            <v>0</v>
          </cell>
          <cell r="FW254">
            <v>0</v>
          </cell>
          <cell r="FX254">
            <v>0</v>
          </cell>
          <cell r="FY254">
            <v>0</v>
          </cell>
          <cell r="GA254">
            <v>0</v>
          </cell>
          <cell r="GB254">
            <v>0</v>
          </cell>
          <cell r="GC254">
            <v>0</v>
          </cell>
          <cell r="GD254">
            <v>0</v>
          </cell>
        </row>
        <row r="255">
          <cell r="EV255">
            <v>0</v>
          </cell>
          <cell r="EW255">
            <v>0</v>
          </cell>
          <cell r="EX255">
            <v>0</v>
          </cell>
          <cell r="EY255">
            <v>0</v>
          </cell>
          <cell r="EZ255">
            <v>0</v>
          </cell>
          <cell r="FA255">
            <v>0</v>
          </cell>
          <cell r="FB255">
            <v>0</v>
          </cell>
          <cell r="FC255">
            <v>0</v>
          </cell>
          <cell r="FD255">
            <v>0</v>
          </cell>
          <cell r="FE255">
            <v>0</v>
          </cell>
          <cell r="FF255">
            <v>0</v>
          </cell>
          <cell r="FG255">
            <v>0</v>
          </cell>
          <cell r="FH255">
            <v>0</v>
          </cell>
          <cell r="FJ255">
            <v>0</v>
          </cell>
          <cell r="FK255">
            <v>0</v>
          </cell>
          <cell r="FL255">
            <v>0</v>
          </cell>
          <cell r="FM255">
            <v>0</v>
          </cell>
          <cell r="FN255">
            <v>0</v>
          </cell>
          <cell r="FP255">
            <v>0</v>
          </cell>
          <cell r="FQ255">
            <v>0</v>
          </cell>
          <cell r="FR255">
            <v>0</v>
          </cell>
          <cell r="FS255">
            <v>0</v>
          </cell>
          <cell r="FT255">
            <v>0</v>
          </cell>
          <cell r="FU255">
            <v>0</v>
          </cell>
          <cell r="FV255">
            <v>0</v>
          </cell>
          <cell r="FW255">
            <v>0</v>
          </cell>
          <cell r="FX255">
            <v>0</v>
          </cell>
          <cell r="FY255">
            <v>0</v>
          </cell>
          <cell r="GA255">
            <v>0</v>
          </cell>
          <cell r="GB255">
            <v>0</v>
          </cell>
          <cell r="GC255">
            <v>0</v>
          </cell>
          <cell r="GD255">
            <v>0</v>
          </cell>
        </row>
        <row r="257">
          <cell r="EV257">
            <v>0</v>
          </cell>
          <cell r="EW257">
            <v>0</v>
          </cell>
          <cell r="EX257">
            <v>0</v>
          </cell>
          <cell r="EY257">
            <v>0</v>
          </cell>
          <cell r="EZ257">
            <v>0</v>
          </cell>
          <cell r="FA257">
            <v>0</v>
          </cell>
          <cell r="FB257">
            <v>0</v>
          </cell>
          <cell r="FC257">
            <v>0</v>
          </cell>
          <cell r="FD257">
            <v>0</v>
          </cell>
          <cell r="FE257">
            <v>0</v>
          </cell>
          <cell r="FF257">
            <v>0</v>
          </cell>
          <cell r="FG257">
            <v>0</v>
          </cell>
          <cell r="FH257">
            <v>0</v>
          </cell>
          <cell r="FJ257">
            <v>0</v>
          </cell>
          <cell r="FK257">
            <v>0</v>
          </cell>
          <cell r="FL257">
            <v>0</v>
          </cell>
          <cell r="FM257">
            <v>0</v>
          </cell>
          <cell r="FN257">
            <v>0</v>
          </cell>
          <cell r="FP257">
            <v>0</v>
          </cell>
          <cell r="FQ257">
            <v>0</v>
          </cell>
          <cell r="FR257">
            <v>0</v>
          </cell>
          <cell r="FS257">
            <v>0</v>
          </cell>
          <cell r="FT257">
            <v>0</v>
          </cell>
          <cell r="FU257">
            <v>0</v>
          </cell>
          <cell r="FV257">
            <v>0</v>
          </cell>
          <cell r="FW257">
            <v>0</v>
          </cell>
          <cell r="FX257">
            <v>0</v>
          </cell>
          <cell r="FY257">
            <v>0</v>
          </cell>
          <cell r="GA257">
            <v>0</v>
          </cell>
          <cell r="GB257">
            <v>0</v>
          </cell>
          <cell r="GC257">
            <v>0</v>
          </cell>
          <cell r="GD257">
            <v>0</v>
          </cell>
        </row>
        <row r="258">
          <cell r="EV258">
            <v>0</v>
          </cell>
          <cell r="EW258">
            <v>0</v>
          </cell>
          <cell r="EX258">
            <v>0</v>
          </cell>
          <cell r="EY258">
            <v>0</v>
          </cell>
          <cell r="EZ258">
            <v>0</v>
          </cell>
          <cell r="FA258">
            <v>0</v>
          </cell>
          <cell r="FB258">
            <v>0</v>
          </cell>
          <cell r="FC258">
            <v>0</v>
          </cell>
          <cell r="FD258">
            <v>0</v>
          </cell>
          <cell r="FE258">
            <v>0</v>
          </cell>
          <cell r="FF258">
            <v>0</v>
          </cell>
          <cell r="FG258">
            <v>0</v>
          </cell>
          <cell r="FH258">
            <v>0</v>
          </cell>
          <cell r="FJ258">
            <v>0</v>
          </cell>
          <cell r="FK258">
            <v>0</v>
          </cell>
          <cell r="FL258">
            <v>0</v>
          </cell>
          <cell r="FM258">
            <v>0</v>
          </cell>
          <cell r="FN258">
            <v>0</v>
          </cell>
          <cell r="FP258">
            <v>0</v>
          </cell>
          <cell r="FQ258">
            <v>0</v>
          </cell>
          <cell r="FR258">
            <v>0</v>
          </cell>
          <cell r="FS258">
            <v>0</v>
          </cell>
          <cell r="FT258">
            <v>0</v>
          </cell>
          <cell r="FU258">
            <v>0</v>
          </cell>
          <cell r="FV258">
            <v>0</v>
          </cell>
          <cell r="FW258">
            <v>0</v>
          </cell>
          <cell r="FX258">
            <v>0</v>
          </cell>
          <cell r="FY258">
            <v>0</v>
          </cell>
          <cell r="GA258">
            <v>0</v>
          </cell>
          <cell r="GB258">
            <v>0</v>
          </cell>
          <cell r="GC258">
            <v>0</v>
          </cell>
          <cell r="GD258">
            <v>0</v>
          </cell>
        </row>
        <row r="259">
          <cell r="EV259">
            <v>0</v>
          </cell>
          <cell r="EW259">
            <v>0</v>
          </cell>
          <cell r="EX259">
            <v>0</v>
          </cell>
          <cell r="EY259">
            <v>0</v>
          </cell>
          <cell r="EZ259">
            <v>0</v>
          </cell>
          <cell r="FA259">
            <v>0</v>
          </cell>
          <cell r="FB259">
            <v>0</v>
          </cell>
          <cell r="FC259">
            <v>0</v>
          </cell>
          <cell r="FD259">
            <v>0</v>
          </cell>
          <cell r="FE259">
            <v>0</v>
          </cell>
          <cell r="FF259">
            <v>0</v>
          </cell>
          <cell r="FG259">
            <v>0</v>
          </cell>
          <cell r="FH259">
            <v>0</v>
          </cell>
          <cell r="FJ259">
            <v>0</v>
          </cell>
          <cell r="FK259">
            <v>0</v>
          </cell>
          <cell r="FL259">
            <v>0</v>
          </cell>
          <cell r="FM259">
            <v>0</v>
          </cell>
          <cell r="FN259">
            <v>0</v>
          </cell>
          <cell r="FP259">
            <v>0</v>
          </cell>
          <cell r="FQ259">
            <v>0</v>
          </cell>
          <cell r="FR259">
            <v>0</v>
          </cell>
          <cell r="FS259">
            <v>0</v>
          </cell>
          <cell r="FT259">
            <v>0</v>
          </cell>
          <cell r="FU259">
            <v>0</v>
          </cell>
          <cell r="FV259">
            <v>0</v>
          </cell>
          <cell r="FW259">
            <v>0</v>
          </cell>
          <cell r="FX259">
            <v>0</v>
          </cell>
          <cell r="FY259">
            <v>0</v>
          </cell>
          <cell r="GA259">
            <v>0</v>
          </cell>
          <cell r="GB259">
            <v>0</v>
          </cell>
          <cell r="GC259">
            <v>0</v>
          </cell>
          <cell r="GD259">
            <v>0</v>
          </cell>
        </row>
        <row r="260">
          <cell r="EV260">
            <v>0</v>
          </cell>
          <cell r="EW260">
            <v>0</v>
          </cell>
          <cell r="EX260">
            <v>0</v>
          </cell>
          <cell r="EY260">
            <v>0</v>
          </cell>
          <cell r="EZ260">
            <v>0</v>
          </cell>
          <cell r="FA260">
            <v>0</v>
          </cell>
          <cell r="FB260">
            <v>0</v>
          </cell>
          <cell r="FC260">
            <v>0</v>
          </cell>
          <cell r="FD260">
            <v>0</v>
          </cell>
          <cell r="FE260">
            <v>0</v>
          </cell>
          <cell r="FF260">
            <v>0</v>
          </cell>
          <cell r="FG260">
            <v>0</v>
          </cell>
          <cell r="FH260">
            <v>0</v>
          </cell>
          <cell r="FJ260">
            <v>0</v>
          </cell>
          <cell r="FK260">
            <v>0</v>
          </cell>
          <cell r="FL260">
            <v>0</v>
          </cell>
          <cell r="FM260">
            <v>0</v>
          </cell>
          <cell r="FN260">
            <v>0</v>
          </cell>
          <cell r="FP260">
            <v>0</v>
          </cell>
          <cell r="FQ260">
            <v>0</v>
          </cell>
          <cell r="FR260">
            <v>0</v>
          </cell>
          <cell r="FS260">
            <v>0</v>
          </cell>
          <cell r="FT260">
            <v>0</v>
          </cell>
          <cell r="FU260">
            <v>0</v>
          </cell>
          <cell r="FV260">
            <v>0</v>
          </cell>
          <cell r="FW260">
            <v>0</v>
          </cell>
          <cell r="FX260">
            <v>0</v>
          </cell>
          <cell r="FY260">
            <v>0</v>
          </cell>
          <cell r="GA260">
            <v>0</v>
          </cell>
          <cell r="GB260">
            <v>0</v>
          </cell>
          <cell r="GC260">
            <v>0</v>
          </cell>
          <cell r="GD260">
            <v>0</v>
          </cell>
        </row>
        <row r="261">
          <cell r="EV261">
            <v>0</v>
          </cell>
          <cell r="EW261">
            <v>0</v>
          </cell>
          <cell r="EX261">
            <v>0</v>
          </cell>
          <cell r="EY261">
            <v>0</v>
          </cell>
          <cell r="EZ261">
            <v>0</v>
          </cell>
          <cell r="FA261">
            <v>0</v>
          </cell>
          <cell r="FB261">
            <v>0</v>
          </cell>
          <cell r="FC261">
            <v>0</v>
          </cell>
          <cell r="FD261">
            <v>0</v>
          </cell>
          <cell r="FE261">
            <v>0</v>
          </cell>
          <cell r="FF261">
            <v>0</v>
          </cell>
          <cell r="FG261">
            <v>0</v>
          </cell>
          <cell r="FH261">
            <v>0</v>
          </cell>
          <cell r="FJ261">
            <v>0</v>
          </cell>
          <cell r="FK261">
            <v>0</v>
          </cell>
          <cell r="FL261">
            <v>0</v>
          </cell>
          <cell r="FM261">
            <v>0</v>
          </cell>
          <cell r="FN261">
            <v>0</v>
          </cell>
          <cell r="FP261">
            <v>0</v>
          </cell>
          <cell r="FQ261">
            <v>0</v>
          </cell>
          <cell r="FR261">
            <v>0</v>
          </cell>
          <cell r="FS261">
            <v>0</v>
          </cell>
          <cell r="FT261">
            <v>0</v>
          </cell>
          <cell r="FU261">
            <v>0</v>
          </cell>
          <cell r="FV261">
            <v>0</v>
          </cell>
          <cell r="FW261">
            <v>0</v>
          </cell>
          <cell r="FX261">
            <v>0</v>
          </cell>
          <cell r="FY261">
            <v>0</v>
          </cell>
          <cell r="GA261">
            <v>0</v>
          </cell>
          <cell r="GB261">
            <v>0</v>
          </cell>
          <cell r="GC261">
            <v>0</v>
          </cell>
          <cell r="GD261">
            <v>0</v>
          </cell>
        </row>
        <row r="262">
          <cell r="EV262">
            <v>0</v>
          </cell>
          <cell r="EW262">
            <v>0</v>
          </cell>
          <cell r="EX262">
            <v>0</v>
          </cell>
          <cell r="EY262">
            <v>0</v>
          </cell>
          <cell r="EZ262">
            <v>0</v>
          </cell>
          <cell r="FA262">
            <v>0</v>
          </cell>
          <cell r="FB262">
            <v>0</v>
          </cell>
          <cell r="FC262">
            <v>0</v>
          </cell>
          <cell r="FD262">
            <v>0</v>
          </cell>
          <cell r="FE262">
            <v>0</v>
          </cell>
          <cell r="FF262">
            <v>0</v>
          </cell>
          <cell r="FG262">
            <v>0</v>
          </cell>
          <cell r="FH262">
            <v>0</v>
          </cell>
          <cell r="FJ262">
            <v>0</v>
          </cell>
          <cell r="FK262">
            <v>0</v>
          </cell>
          <cell r="FL262">
            <v>0</v>
          </cell>
          <cell r="FM262">
            <v>0</v>
          </cell>
          <cell r="FN262">
            <v>0</v>
          </cell>
          <cell r="FP262">
            <v>0</v>
          </cell>
          <cell r="FQ262">
            <v>0</v>
          </cell>
          <cell r="FR262">
            <v>0</v>
          </cell>
          <cell r="FS262">
            <v>0</v>
          </cell>
          <cell r="FT262">
            <v>0</v>
          </cell>
          <cell r="FU262">
            <v>0</v>
          </cell>
          <cell r="FV262">
            <v>0</v>
          </cell>
          <cell r="FW262">
            <v>0</v>
          </cell>
          <cell r="FX262">
            <v>0</v>
          </cell>
          <cell r="FY262">
            <v>0</v>
          </cell>
          <cell r="GA262">
            <v>0</v>
          </cell>
          <cell r="GB262">
            <v>0</v>
          </cell>
          <cell r="GC262">
            <v>0</v>
          </cell>
          <cell r="GD262">
            <v>0</v>
          </cell>
        </row>
        <row r="263">
          <cell r="EV263">
            <v>0</v>
          </cell>
          <cell r="EW263">
            <v>0</v>
          </cell>
          <cell r="EX263">
            <v>0</v>
          </cell>
          <cell r="EY263">
            <v>0</v>
          </cell>
          <cell r="EZ263">
            <v>0</v>
          </cell>
          <cell r="FA263">
            <v>0</v>
          </cell>
          <cell r="FB263">
            <v>0</v>
          </cell>
          <cell r="FC263">
            <v>0</v>
          </cell>
          <cell r="FD263">
            <v>0</v>
          </cell>
          <cell r="FE263">
            <v>0</v>
          </cell>
          <cell r="FF263">
            <v>0</v>
          </cell>
          <cell r="FG263">
            <v>0</v>
          </cell>
          <cell r="FH263">
            <v>0</v>
          </cell>
          <cell r="FJ263">
            <v>0</v>
          </cell>
          <cell r="FK263">
            <v>0</v>
          </cell>
          <cell r="FL263">
            <v>0</v>
          </cell>
          <cell r="FM263">
            <v>0</v>
          </cell>
          <cell r="FN263">
            <v>0</v>
          </cell>
          <cell r="FP263">
            <v>0</v>
          </cell>
          <cell r="FQ263">
            <v>0</v>
          </cell>
          <cell r="FR263">
            <v>0</v>
          </cell>
          <cell r="FS263">
            <v>0</v>
          </cell>
          <cell r="FT263">
            <v>0</v>
          </cell>
          <cell r="FU263">
            <v>0</v>
          </cell>
          <cell r="FV263">
            <v>0</v>
          </cell>
          <cell r="FW263">
            <v>0</v>
          </cell>
          <cell r="FX263">
            <v>0</v>
          </cell>
          <cell r="FY263">
            <v>0</v>
          </cell>
          <cell r="GA263">
            <v>0</v>
          </cell>
          <cell r="GB263">
            <v>0</v>
          </cell>
          <cell r="GC263">
            <v>0</v>
          </cell>
          <cell r="GD263">
            <v>0</v>
          </cell>
        </row>
        <row r="264">
          <cell r="EV264">
            <v>0</v>
          </cell>
          <cell r="EW264">
            <v>0</v>
          </cell>
          <cell r="EX264">
            <v>0</v>
          </cell>
          <cell r="EY264">
            <v>0</v>
          </cell>
          <cell r="EZ264">
            <v>0</v>
          </cell>
          <cell r="FA264">
            <v>0</v>
          </cell>
          <cell r="FB264">
            <v>0</v>
          </cell>
          <cell r="FC264">
            <v>0</v>
          </cell>
          <cell r="FD264">
            <v>0</v>
          </cell>
          <cell r="FE264">
            <v>0</v>
          </cell>
          <cell r="FF264">
            <v>0</v>
          </cell>
          <cell r="FG264">
            <v>0</v>
          </cell>
          <cell r="FH264">
            <v>0</v>
          </cell>
          <cell r="FJ264">
            <v>0</v>
          </cell>
          <cell r="FK264">
            <v>0</v>
          </cell>
          <cell r="FL264">
            <v>0</v>
          </cell>
          <cell r="FM264">
            <v>0</v>
          </cell>
          <cell r="FN264">
            <v>0</v>
          </cell>
          <cell r="FP264">
            <v>0</v>
          </cell>
          <cell r="FQ264">
            <v>0</v>
          </cell>
          <cell r="FR264">
            <v>0</v>
          </cell>
          <cell r="FS264">
            <v>0</v>
          </cell>
          <cell r="FT264">
            <v>0</v>
          </cell>
          <cell r="FU264">
            <v>0</v>
          </cell>
          <cell r="FV264">
            <v>0</v>
          </cell>
          <cell r="FW264">
            <v>0</v>
          </cell>
          <cell r="FX264">
            <v>0</v>
          </cell>
          <cell r="FY264">
            <v>0</v>
          </cell>
          <cell r="GA264">
            <v>0</v>
          </cell>
          <cell r="GB264">
            <v>0</v>
          </cell>
          <cell r="GC264">
            <v>0</v>
          </cell>
          <cell r="GD264">
            <v>0</v>
          </cell>
        </row>
        <row r="265">
          <cell r="EV265">
            <v>0</v>
          </cell>
          <cell r="EW265">
            <v>0</v>
          </cell>
          <cell r="EX265">
            <v>0</v>
          </cell>
          <cell r="EY265">
            <v>0</v>
          </cell>
          <cell r="EZ265">
            <v>0</v>
          </cell>
          <cell r="FA265">
            <v>0</v>
          </cell>
          <cell r="FB265">
            <v>0</v>
          </cell>
          <cell r="FC265">
            <v>0</v>
          </cell>
          <cell r="FD265">
            <v>0</v>
          </cell>
          <cell r="FE265">
            <v>0</v>
          </cell>
          <cell r="FF265">
            <v>0</v>
          </cell>
          <cell r="FG265">
            <v>0</v>
          </cell>
          <cell r="FH265">
            <v>0</v>
          </cell>
          <cell r="FJ265">
            <v>0</v>
          </cell>
          <cell r="FK265">
            <v>0</v>
          </cell>
          <cell r="FL265">
            <v>0</v>
          </cell>
          <cell r="FM265">
            <v>0</v>
          </cell>
          <cell r="FN265">
            <v>0</v>
          </cell>
          <cell r="FP265">
            <v>0</v>
          </cell>
          <cell r="FQ265">
            <v>0</v>
          </cell>
          <cell r="FR265">
            <v>0</v>
          </cell>
          <cell r="FS265">
            <v>0</v>
          </cell>
          <cell r="FT265">
            <v>0</v>
          </cell>
          <cell r="FU265">
            <v>0</v>
          </cell>
          <cell r="FV265">
            <v>0</v>
          </cell>
          <cell r="FW265">
            <v>0</v>
          </cell>
          <cell r="FX265">
            <v>0</v>
          </cell>
          <cell r="FY265">
            <v>0</v>
          </cell>
          <cell r="GA265">
            <v>0</v>
          </cell>
          <cell r="GB265">
            <v>0</v>
          </cell>
          <cell r="GC265">
            <v>0</v>
          </cell>
          <cell r="GD265">
            <v>0</v>
          </cell>
        </row>
        <row r="267">
          <cell r="EV267">
            <v>0</v>
          </cell>
          <cell r="EW267">
            <v>0</v>
          </cell>
          <cell r="EX267">
            <v>0</v>
          </cell>
          <cell r="EY267">
            <v>0</v>
          </cell>
          <cell r="EZ267">
            <v>0</v>
          </cell>
          <cell r="FA267">
            <v>0</v>
          </cell>
          <cell r="FB267">
            <v>0</v>
          </cell>
          <cell r="FC267">
            <v>0</v>
          </cell>
          <cell r="FD267">
            <v>0</v>
          </cell>
          <cell r="FE267">
            <v>0</v>
          </cell>
          <cell r="FF267">
            <v>0</v>
          </cell>
          <cell r="FG267">
            <v>0</v>
          </cell>
          <cell r="FH267">
            <v>0</v>
          </cell>
          <cell r="FJ267">
            <v>0</v>
          </cell>
          <cell r="FK267">
            <v>0</v>
          </cell>
          <cell r="FL267">
            <v>0</v>
          </cell>
          <cell r="FM267">
            <v>0</v>
          </cell>
          <cell r="FN267">
            <v>0</v>
          </cell>
          <cell r="FP267">
            <v>0</v>
          </cell>
          <cell r="FQ267">
            <v>0</v>
          </cell>
          <cell r="FR267">
            <v>0</v>
          </cell>
          <cell r="FS267">
            <v>0</v>
          </cell>
          <cell r="FT267">
            <v>0</v>
          </cell>
          <cell r="FU267">
            <v>0</v>
          </cell>
          <cell r="FV267">
            <v>0</v>
          </cell>
          <cell r="FW267">
            <v>0</v>
          </cell>
          <cell r="FX267">
            <v>0</v>
          </cell>
          <cell r="FY267">
            <v>0</v>
          </cell>
          <cell r="GA267">
            <v>0</v>
          </cell>
          <cell r="GB267">
            <v>0</v>
          </cell>
          <cell r="GC267">
            <v>0</v>
          </cell>
          <cell r="GD267">
            <v>0</v>
          </cell>
        </row>
        <row r="268">
          <cell r="EV268">
            <v>0</v>
          </cell>
          <cell r="EW268">
            <v>0</v>
          </cell>
          <cell r="EX268">
            <v>0</v>
          </cell>
          <cell r="EY268">
            <v>0</v>
          </cell>
          <cell r="EZ268">
            <v>0</v>
          </cell>
          <cell r="FA268">
            <v>0</v>
          </cell>
          <cell r="FB268">
            <v>0</v>
          </cell>
          <cell r="FC268">
            <v>0</v>
          </cell>
          <cell r="FD268">
            <v>0</v>
          </cell>
          <cell r="FE268">
            <v>0</v>
          </cell>
          <cell r="FF268">
            <v>0</v>
          </cell>
          <cell r="FG268">
            <v>0</v>
          </cell>
          <cell r="FH268">
            <v>0</v>
          </cell>
          <cell r="FJ268">
            <v>0</v>
          </cell>
          <cell r="FK268">
            <v>0</v>
          </cell>
          <cell r="FL268">
            <v>0</v>
          </cell>
          <cell r="FM268">
            <v>0</v>
          </cell>
          <cell r="FN268">
            <v>0</v>
          </cell>
          <cell r="FP268">
            <v>0</v>
          </cell>
          <cell r="FQ268">
            <v>0</v>
          </cell>
          <cell r="FR268">
            <v>0</v>
          </cell>
          <cell r="FS268">
            <v>0</v>
          </cell>
          <cell r="FT268">
            <v>0</v>
          </cell>
          <cell r="FU268">
            <v>0</v>
          </cell>
          <cell r="FV268">
            <v>0</v>
          </cell>
          <cell r="FW268">
            <v>0</v>
          </cell>
          <cell r="FX268">
            <v>0</v>
          </cell>
          <cell r="FY268">
            <v>0</v>
          </cell>
          <cell r="GA268">
            <v>0</v>
          </cell>
          <cell r="GB268">
            <v>0</v>
          </cell>
          <cell r="GC268">
            <v>0</v>
          </cell>
          <cell r="GD268">
            <v>0</v>
          </cell>
        </row>
        <row r="269">
          <cell r="EV269">
            <v>0</v>
          </cell>
          <cell r="EW269">
            <v>0</v>
          </cell>
          <cell r="EX269">
            <v>0</v>
          </cell>
          <cell r="EY269">
            <v>0</v>
          </cell>
          <cell r="EZ269">
            <v>0</v>
          </cell>
          <cell r="FA269">
            <v>0</v>
          </cell>
          <cell r="FB269">
            <v>0</v>
          </cell>
          <cell r="FC269">
            <v>0</v>
          </cell>
          <cell r="FD269">
            <v>0</v>
          </cell>
          <cell r="FE269">
            <v>0</v>
          </cell>
          <cell r="FF269">
            <v>0</v>
          </cell>
          <cell r="FG269">
            <v>0</v>
          </cell>
          <cell r="FH269">
            <v>0</v>
          </cell>
          <cell r="FJ269">
            <v>0</v>
          </cell>
          <cell r="FK269">
            <v>0</v>
          </cell>
          <cell r="FL269">
            <v>0</v>
          </cell>
          <cell r="FM269">
            <v>0</v>
          </cell>
          <cell r="FN269">
            <v>0</v>
          </cell>
          <cell r="FP269">
            <v>0</v>
          </cell>
          <cell r="FQ269">
            <v>0</v>
          </cell>
          <cell r="FR269">
            <v>0</v>
          </cell>
          <cell r="FS269">
            <v>0</v>
          </cell>
          <cell r="FT269">
            <v>0</v>
          </cell>
          <cell r="FU269">
            <v>0</v>
          </cell>
          <cell r="FV269">
            <v>0</v>
          </cell>
          <cell r="FW269">
            <v>0</v>
          </cell>
          <cell r="FX269">
            <v>0</v>
          </cell>
          <cell r="FY269">
            <v>0</v>
          </cell>
          <cell r="GA269">
            <v>0</v>
          </cell>
          <cell r="GB269">
            <v>0</v>
          </cell>
          <cell r="GC269">
            <v>0</v>
          </cell>
          <cell r="GD269">
            <v>0</v>
          </cell>
        </row>
        <row r="270">
          <cell r="EV270">
            <v>0</v>
          </cell>
          <cell r="EW270">
            <v>0</v>
          </cell>
          <cell r="EX270">
            <v>0</v>
          </cell>
          <cell r="EY270">
            <v>0</v>
          </cell>
          <cell r="EZ270">
            <v>0</v>
          </cell>
          <cell r="FA270">
            <v>0</v>
          </cell>
          <cell r="FB270">
            <v>0</v>
          </cell>
          <cell r="FC270">
            <v>0</v>
          </cell>
          <cell r="FD270">
            <v>0</v>
          </cell>
          <cell r="FE270">
            <v>0</v>
          </cell>
          <cell r="FF270">
            <v>0</v>
          </cell>
          <cell r="FG270">
            <v>0</v>
          </cell>
          <cell r="FH270">
            <v>0</v>
          </cell>
          <cell r="FJ270">
            <v>0</v>
          </cell>
          <cell r="FK270">
            <v>0</v>
          </cell>
          <cell r="FL270">
            <v>0</v>
          </cell>
          <cell r="FM270">
            <v>0</v>
          </cell>
          <cell r="FN270">
            <v>0</v>
          </cell>
          <cell r="FP270">
            <v>0</v>
          </cell>
          <cell r="FQ270">
            <v>0</v>
          </cell>
          <cell r="FR270">
            <v>0</v>
          </cell>
          <cell r="FS270">
            <v>0</v>
          </cell>
          <cell r="FT270">
            <v>0</v>
          </cell>
          <cell r="FU270">
            <v>0</v>
          </cell>
          <cell r="FV270">
            <v>0</v>
          </cell>
          <cell r="FW270">
            <v>0</v>
          </cell>
          <cell r="FX270">
            <v>0</v>
          </cell>
          <cell r="FY270">
            <v>0</v>
          </cell>
          <cell r="GA270">
            <v>0</v>
          </cell>
          <cell r="GB270">
            <v>0</v>
          </cell>
          <cell r="GC270">
            <v>0</v>
          </cell>
          <cell r="GD270">
            <v>0</v>
          </cell>
        </row>
        <row r="271">
          <cell r="EV271">
            <v>0</v>
          </cell>
          <cell r="EW271">
            <v>0</v>
          </cell>
          <cell r="EX271">
            <v>0</v>
          </cell>
          <cell r="EY271">
            <v>0</v>
          </cell>
          <cell r="EZ271">
            <v>0</v>
          </cell>
          <cell r="FA271">
            <v>0</v>
          </cell>
          <cell r="FB271">
            <v>0</v>
          </cell>
          <cell r="FC271">
            <v>0</v>
          </cell>
          <cell r="FD271">
            <v>0</v>
          </cell>
          <cell r="FE271">
            <v>0</v>
          </cell>
          <cell r="FF271">
            <v>0</v>
          </cell>
          <cell r="FG271">
            <v>0</v>
          </cell>
          <cell r="FH271">
            <v>0</v>
          </cell>
          <cell r="FJ271">
            <v>0</v>
          </cell>
          <cell r="FK271">
            <v>0</v>
          </cell>
          <cell r="FL271">
            <v>0</v>
          </cell>
          <cell r="FM271">
            <v>0</v>
          </cell>
          <cell r="FN271">
            <v>0</v>
          </cell>
          <cell r="FP271">
            <v>0</v>
          </cell>
          <cell r="FQ271">
            <v>0</v>
          </cell>
          <cell r="FR271">
            <v>0</v>
          </cell>
          <cell r="FS271">
            <v>0</v>
          </cell>
          <cell r="FT271">
            <v>0</v>
          </cell>
          <cell r="FU271">
            <v>0</v>
          </cell>
          <cell r="FV271">
            <v>0</v>
          </cell>
          <cell r="FW271">
            <v>0</v>
          </cell>
          <cell r="FX271">
            <v>0</v>
          </cell>
          <cell r="FY271">
            <v>0</v>
          </cell>
          <cell r="GA271">
            <v>0</v>
          </cell>
          <cell r="GB271">
            <v>0</v>
          </cell>
          <cell r="GC271">
            <v>0</v>
          </cell>
          <cell r="GD271">
            <v>0</v>
          </cell>
        </row>
        <row r="272">
          <cell r="EV272">
            <v>0</v>
          </cell>
          <cell r="EW272">
            <v>0</v>
          </cell>
          <cell r="EX272">
            <v>0</v>
          </cell>
          <cell r="EY272">
            <v>0</v>
          </cell>
          <cell r="EZ272">
            <v>0</v>
          </cell>
          <cell r="FA272">
            <v>0</v>
          </cell>
          <cell r="FB272">
            <v>0</v>
          </cell>
          <cell r="FC272">
            <v>0</v>
          </cell>
          <cell r="FD272">
            <v>0</v>
          </cell>
          <cell r="FE272">
            <v>0</v>
          </cell>
          <cell r="FF272">
            <v>0</v>
          </cell>
          <cell r="FG272">
            <v>0</v>
          </cell>
          <cell r="FH272">
            <v>0</v>
          </cell>
          <cell r="FJ272">
            <v>0</v>
          </cell>
          <cell r="FK272">
            <v>0</v>
          </cell>
          <cell r="FL272">
            <v>0</v>
          </cell>
          <cell r="FM272">
            <v>0</v>
          </cell>
          <cell r="FN272">
            <v>0</v>
          </cell>
          <cell r="FP272">
            <v>0</v>
          </cell>
          <cell r="FQ272">
            <v>0</v>
          </cell>
          <cell r="FR272">
            <v>0</v>
          </cell>
          <cell r="FS272">
            <v>0</v>
          </cell>
          <cell r="FT272">
            <v>0</v>
          </cell>
          <cell r="FU272">
            <v>0</v>
          </cell>
          <cell r="FV272">
            <v>0</v>
          </cell>
          <cell r="FW272">
            <v>0</v>
          </cell>
          <cell r="FX272">
            <v>0</v>
          </cell>
          <cell r="FY272">
            <v>0</v>
          </cell>
          <cell r="GA272">
            <v>0</v>
          </cell>
          <cell r="GB272">
            <v>0</v>
          </cell>
          <cell r="GC272">
            <v>0</v>
          </cell>
          <cell r="GD272">
            <v>0</v>
          </cell>
        </row>
        <row r="273">
          <cell r="EV273">
            <v>0</v>
          </cell>
          <cell r="EW273">
            <v>0</v>
          </cell>
          <cell r="EX273">
            <v>0</v>
          </cell>
          <cell r="EY273">
            <v>0</v>
          </cell>
          <cell r="EZ273">
            <v>0</v>
          </cell>
          <cell r="FA273">
            <v>0</v>
          </cell>
          <cell r="FB273">
            <v>0</v>
          </cell>
          <cell r="FC273">
            <v>0</v>
          </cell>
          <cell r="FD273">
            <v>0</v>
          </cell>
          <cell r="FE273">
            <v>0</v>
          </cell>
          <cell r="FF273">
            <v>0</v>
          </cell>
          <cell r="FG273">
            <v>0</v>
          </cell>
          <cell r="FH273">
            <v>0</v>
          </cell>
          <cell r="FJ273">
            <v>0</v>
          </cell>
          <cell r="FK273">
            <v>0</v>
          </cell>
          <cell r="FL273">
            <v>0</v>
          </cell>
          <cell r="FM273">
            <v>0</v>
          </cell>
          <cell r="FN273">
            <v>0</v>
          </cell>
          <cell r="FP273">
            <v>0</v>
          </cell>
          <cell r="FQ273">
            <v>0</v>
          </cell>
          <cell r="FR273">
            <v>0</v>
          </cell>
          <cell r="FS273">
            <v>0</v>
          </cell>
          <cell r="FT273">
            <v>0</v>
          </cell>
          <cell r="FU273">
            <v>0</v>
          </cell>
          <cell r="FV273">
            <v>0</v>
          </cell>
          <cell r="FW273">
            <v>0</v>
          </cell>
          <cell r="FX273">
            <v>0</v>
          </cell>
          <cell r="FY273">
            <v>0</v>
          </cell>
          <cell r="GA273">
            <v>0</v>
          </cell>
          <cell r="GB273">
            <v>0</v>
          </cell>
          <cell r="GC273">
            <v>0</v>
          </cell>
          <cell r="GD273">
            <v>0</v>
          </cell>
        </row>
        <row r="274">
          <cell r="EV274">
            <v>0</v>
          </cell>
          <cell r="EW274">
            <v>0</v>
          </cell>
          <cell r="EX274">
            <v>0</v>
          </cell>
          <cell r="EY274">
            <v>0</v>
          </cell>
          <cell r="EZ274">
            <v>0</v>
          </cell>
          <cell r="FA274">
            <v>0</v>
          </cell>
          <cell r="FB274">
            <v>0</v>
          </cell>
          <cell r="FC274">
            <v>0</v>
          </cell>
          <cell r="FD274">
            <v>0</v>
          </cell>
          <cell r="FE274">
            <v>0</v>
          </cell>
          <cell r="FF274">
            <v>0</v>
          </cell>
          <cell r="FG274">
            <v>0</v>
          </cell>
          <cell r="FH274">
            <v>0</v>
          </cell>
          <cell r="FJ274">
            <v>0</v>
          </cell>
          <cell r="FK274">
            <v>0</v>
          </cell>
          <cell r="FL274">
            <v>0</v>
          </cell>
          <cell r="FM274">
            <v>0</v>
          </cell>
          <cell r="FN274">
            <v>0</v>
          </cell>
          <cell r="FP274">
            <v>0</v>
          </cell>
          <cell r="FQ274">
            <v>0</v>
          </cell>
          <cell r="FR274">
            <v>0</v>
          </cell>
          <cell r="FS274">
            <v>0</v>
          </cell>
          <cell r="FT274">
            <v>0</v>
          </cell>
          <cell r="FU274">
            <v>0</v>
          </cell>
          <cell r="FV274">
            <v>0</v>
          </cell>
          <cell r="FW274">
            <v>0</v>
          </cell>
          <cell r="FX274">
            <v>0</v>
          </cell>
          <cell r="FY274">
            <v>0</v>
          </cell>
          <cell r="GA274">
            <v>0</v>
          </cell>
          <cell r="GB274">
            <v>0</v>
          </cell>
          <cell r="GC274">
            <v>0</v>
          </cell>
          <cell r="GD274">
            <v>0</v>
          </cell>
        </row>
        <row r="275">
          <cell r="EV275">
            <v>0</v>
          </cell>
          <cell r="EW275">
            <v>0</v>
          </cell>
          <cell r="EX275">
            <v>0</v>
          </cell>
          <cell r="EY275">
            <v>0</v>
          </cell>
          <cell r="EZ275">
            <v>0</v>
          </cell>
          <cell r="FA275">
            <v>0</v>
          </cell>
          <cell r="FB275">
            <v>0</v>
          </cell>
          <cell r="FC275">
            <v>0</v>
          </cell>
          <cell r="FD275">
            <v>0</v>
          </cell>
          <cell r="FE275">
            <v>0</v>
          </cell>
          <cell r="FF275">
            <v>0</v>
          </cell>
          <cell r="FG275">
            <v>0</v>
          </cell>
          <cell r="FH275">
            <v>0</v>
          </cell>
          <cell r="FJ275">
            <v>0</v>
          </cell>
          <cell r="FK275">
            <v>0</v>
          </cell>
          <cell r="FL275">
            <v>0</v>
          </cell>
          <cell r="FM275">
            <v>0</v>
          </cell>
          <cell r="FN275">
            <v>0</v>
          </cell>
          <cell r="FP275">
            <v>0</v>
          </cell>
          <cell r="FQ275">
            <v>0</v>
          </cell>
          <cell r="FR275">
            <v>0</v>
          </cell>
          <cell r="FS275">
            <v>0</v>
          </cell>
          <cell r="FT275">
            <v>0</v>
          </cell>
          <cell r="FU275">
            <v>0</v>
          </cell>
          <cell r="FV275">
            <v>0</v>
          </cell>
          <cell r="FW275">
            <v>0</v>
          </cell>
          <cell r="FX275">
            <v>0</v>
          </cell>
          <cell r="FY275">
            <v>0</v>
          </cell>
          <cell r="GA275">
            <v>0</v>
          </cell>
          <cell r="GB275">
            <v>0</v>
          </cell>
          <cell r="GC275">
            <v>0</v>
          </cell>
          <cell r="GD275">
            <v>0</v>
          </cell>
        </row>
        <row r="276">
          <cell r="EV276">
            <v>0</v>
          </cell>
          <cell r="EW276">
            <v>0</v>
          </cell>
          <cell r="EX276">
            <v>0</v>
          </cell>
          <cell r="EY276">
            <v>0</v>
          </cell>
          <cell r="EZ276">
            <v>0</v>
          </cell>
          <cell r="FA276">
            <v>0</v>
          </cell>
          <cell r="FB276">
            <v>0</v>
          </cell>
          <cell r="FC276">
            <v>0</v>
          </cell>
          <cell r="FD276">
            <v>0</v>
          </cell>
          <cell r="FE276">
            <v>0</v>
          </cell>
          <cell r="FF276">
            <v>0</v>
          </cell>
          <cell r="FG276">
            <v>0</v>
          </cell>
          <cell r="FH276">
            <v>0</v>
          </cell>
          <cell r="FJ276">
            <v>0</v>
          </cell>
          <cell r="FK276">
            <v>0</v>
          </cell>
          <cell r="FL276">
            <v>0</v>
          </cell>
          <cell r="FM276">
            <v>0</v>
          </cell>
          <cell r="FN276">
            <v>0</v>
          </cell>
          <cell r="FP276">
            <v>0</v>
          </cell>
          <cell r="FQ276">
            <v>0</v>
          </cell>
          <cell r="FR276">
            <v>0</v>
          </cell>
          <cell r="FS276">
            <v>0</v>
          </cell>
          <cell r="FT276">
            <v>0</v>
          </cell>
          <cell r="FU276">
            <v>0</v>
          </cell>
          <cell r="FV276">
            <v>0</v>
          </cell>
          <cell r="FW276">
            <v>0</v>
          </cell>
          <cell r="FX276">
            <v>0</v>
          </cell>
          <cell r="FY276">
            <v>0</v>
          </cell>
          <cell r="GA276">
            <v>0</v>
          </cell>
          <cell r="GB276">
            <v>0</v>
          </cell>
          <cell r="GC276">
            <v>0</v>
          </cell>
          <cell r="GD276">
            <v>0</v>
          </cell>
        </row>
        <row r="277">
          <cell r="EV277">
            <v>0</v>
          </cell>
          <cell r="EW277">
            <v>0</v>
          </cell>
          <cell r="EX277">
            <v>0</v>
          </cell>
          <cell r="EY277">
            <v>0</v>
          </cell>
          <cell r="EZ277">
            <v>0</v>
          </cell>
          <cell r="FA277">
            <v>0</v>
          </cell>
          <cell r="FB277">
            <v>0</v>
          </cell>
          <cell r="FC277">
            <v>0</v>
          </cell>
          <cell r="FD277">
            <v>0</v>
          </cell>
          <cell r="FE277">
            <v>0</v>
          </cell>
          <cell r="FF277">
            <v>0</v>
          </cell>
          <cell r="FG277">
            <v>0</v>
          </cell>
          <cell r="FH277">
            <v>0</v>
          </cell>
          <cell r="FJ277">
            <v>0</v>
          </cell>
          <cell r="FK277">
            <v>0</v>
          </cell>
          <cell r="FL277">
            <v>0</v>
          </cell>
          <cell r="FM277">
            <v>0</v>
          </cell>
          <cell r="FN277">
            <v>0</v>
          </cell>
          <cell r="FP277">
            <v>0</v>
          </cell>
          <cell r="FQ277">
            <v>0</v>
          </cell>
          <cell r="FR277">
            <v>0</v>
          </cell>
          <cell r="FS277">
            <v>0</v>
          </cell>
          <cell r="FT277">
            <v>0</v>
          </cell>
          <cell r="FU277">
            <v>0</v>
          </cell>
          <cell r="GA277">
            <v>0</v>
          </cell>
          <cell r="GB277">
            <v>0</v>
          </cell>
          <cell r="GC277">
            <v>0</v>
          </cell>
          <cell r="GD277">
            <v>0</v>
          </cell>
        </row>
        <row r="278">
          <cell r="EV278">
            <v>0</v>
          </cell>
          <cell r="EW278">
            <v>0</v>
          </cell>
          <cell r="EX278">
            <v>0</v>
          </cell>
          <cell r="EY278">
            <v>0</v>
          </cell>
          <cell r="EZ278">
            <v>0</v>
          </cell>
          <cell r="FA278">
            <v>0</v>
          </cell>
          <cell r="FB278">
            <v>0</v>
          </cell>
          <cell r="FC278">
            <v>0</v>
          </cell>
          <cell r="FD278">
            <v>0</v>
          </cell>
          <cell r="FE278">
            <v>0</v>
          </cell>
          <cell r="FF278">
            <v>0</v>
          </cell>
          <cell r="FG278">
            <v>0</v>
          </cell>
          <cell r="FH278">
            <v>0</v>
          </cell>
          <cell r="FJ278">
            <v>0</v>
          </cell>
          <cell r="FK278">
            <v>0</v>
          </cell>
          <cell r="FL278">
            <v>0</v>
          </cell>
          <cell r="FM278">
            <v>0</v>
          </cell>
          <cell r="FN278">
            <v>0</v>
          </cell>
          <cell r="FP278">
            <v>0</v>
          </cell>
          <cell r="FQ278">
            <v>0</v>
          </cell>
          <cell r="FR278">
            <v>0</v>
          </cell>
          <cell r="FS278">
            <v>0</v>
          </cell>
          <cell r="FT278">
            <v>0</v>
          </cell>
          <cell r="FU278">
            <v>0</v>
          </cell>
          <cell r="FV278">
            <v>0</v>
          </cell>
          <cell r="FW278">
            <v>0</v>
          </cell>
          <cell r="FX278">
            <v>0</v>
          </cell>
          <cell r="FY278">
            <v>0</v>
          </cell>
          <cell r="GA278">
            <v>0</v>
          </cell>
          <cell r="GB278">
            <v>0</v>
          </cell>
          <cell r="GC278">
            <v>0</v>
          </cell>
          <cell r="GD278">
            <v>0</v>
          </cell>
        </row>
        <row r="279">
          <cell r="EV279">
            <v>0</v>
          </cell>
          <cell r="EW279">
            <v>0</v>
          </cell>
          <cell r="EX279">
            <v>0</v>
          </cell>
          <cell r="EY279">
            <v>0</v>
          </cell>
          <cell r="EZ279">
            <v>0</v>
          </cell>
          <cell r="FA279">
            <v>0</v>
          </cell>
          <cell r="FB279">
            <v>0</v>
          </cell>
          <cell r="FC279">
            <v>0</v>
          </cell>
          <cell r="FD279">
            <v>0</v>
          </cell>
          <cell r="FE279">
            <v>0</v>
          </cell>
          <cell r="FF279">
            <v>0</v>
          </cell>
          <cell r="FG279">
            <v>0</v>
          </cell>
          <cell r="FH279">
            <v>0</v>
          </cell>
          <cell r="FJ279">
            <v>0</v>
          </cell>
          <cell r="FK279">
            <v>0</v>
          </cell>
          <cell r="FL279">
            <v>0</v>
          </cell>
          <cell r="FM279">
            <v>0</v>
          </cell>
          <cell r="FN279">
            <v>0</v>
          </cell>
          <cell r="FP279">
            <v>0</v>
          </cell>
          <cell r="FQ279">
            <v>0</v>
          </cell>
          <cell r="FR279">
            <v>0</v>
          </cell>
          <cell r="FS279">
            <v>0</v>
          </cell>
          <cell r="FT279">
            <v>0</v>
          </cell>
          <cell r="FU279">
            <v>0</v>
          </cell>
          <cell r="FV279">
            <v>0</v>
          </cell>
          <cell r="FW279">
            <v>0</v>
          </cell>
          <cell r="FX279">
            <v>0</v>
          </cell>
          <cell r="FY279">
            <v>0</v>
          </cell>
          <cell r="GA279">
            <v>0</v>
          </cell>
          <cell r="GB279">
            <v>0</v>
          </cell>
          <cell r="GC279">
            <v>0</v>
          </cell>
          <cell r="GD279">
            <v>0</v>
          </cell>
        </row>
        <row r="280">
          <cell r="EV280">
            <v>0</v>
          </cell>
          <cell r="EW280">
            <v>0</v>
          </cell>
          <cell r="EX280">
            <v>0</v>
          </cell>
          <cell r="EY280">
            <v>0</v>
          </cell>
          <cell r="EZ280">
            <v>0</v>
          </cell>
          <cell r="FA280">
            <v>0</v>
          </cell>
          <cell r="FB280">
            <v>0</v>
          </cell>
          <cell r="FC280">
            <v>0</v>
          </cell>
          <cell r="FD280">
            <v>0</v>
          </cell>
          <cell r="FE280">
            <v>0</v>
          </cell>
          <cell r="FF280">
            <v>0</v>
          </cell>
          <cell r="FG280">
            <v>0</v>
          </cell>
          <cell r="FH280">
            <v>0</v>
          </cell>
          <cell r="FJ280">
            <v>0</v>
          </cell>
          <cell r="FK280">
            <v>0</v>
          </cell>
          <cell r="FL280">
            <v>0</v>
          </cell>
          <cell r="FM280">
            <v>0</v>
          </cell>
          <cell r="FN280">
            <v>0</v>
          </cell>
          <cell r="FP280">
            <v>0</v>
          </cell>
          <cell r="FQ280">
            <v>0</v>
          </cell>
          <cell r="FR280">
            <v>0</v>
          </cell>
          <cell r="FS280">
            <v>0</v>
          </cell>
          <cell r="FT280">
            <v>0</v>
          </cell>
          <cell r="FU280">
            <v>0</v>
          </cell>
          <cell r="GA280">
            <v>0</v>
          </cell>
          <cell r="GB280">
            <v>0</v>
          </cell>
          <cell r="GC280">
            <v>0</v>
          </cell>
          <cell r="GD280">
            <v>0</v>
          </cell>
        </row>
        <row r="281">
          <cell r="EV281">
            <v>0</v>
          </cell>
          <cell r="EW281">
            <v>0</v>
          </cell>
          <cell r="EX281">
            <v>0</v>
          </cell>
          <cell r="EY281">
            <v>0</v>
          </cell>
          <cell r="EZ281">
            <v>0</v>
          </cell>
          <cell r="FA281">
            <v>0</v>
          </cell>
          <cell r="FB281">
            <v>0</v>
          </cell>
          <cell r="FC281">
            <v>0</v>
          </cell>
          <cell r="FD281">
            <v>0</v>
          </cell>
          <cell r="FE281">
            <v>0</v>
          </cell>
          <cell r="FF281">
            <v>0</v>
          </cell>
          <cell r="FG281">
            <v>0</v>
          </cell>
          <cell r="FH281">
            <v>0</v>
          </cell>
          <cell r="FJ281">
            <v>0</v>
          </cell>
          <cell r="FK281">
            <v>0</v>
          </cell>
          <cell r="FL281">
            <v>0</v>
          </cell>
          <cell r="FM281">
            <v>0</v>
          </cell>
          <cell r="FN281">
            <v>0</v>
          </cell>
          <cell r="FP281">
            <v>0</v>
          </cell>
          <cell r="FQ281">
            <v>0</v>
          </cell>
          <cell r="FR281">
            <v>0</v>
          </cell>
          <cell r="FS281">
            <v>0</v>
          </cell>
          <cell r="FT281">
            <v>0</v>
          </cell>
          <cell r="FU281">
            <v>0</v>
          </cell>
          <cell r="FV281">
            <v>0</v>
          </cell>
          <cell r="FW281">
            <v>0</v>
          </cell>
          <cell r="FX281">
            <v>0</v>
          </cell>
          <cell r="FY281">
            <v>0</v>
          </cell>
          <cell r="GA281">
            <v>0</v>
          </cell>
          <cell r="GB281">
            <v>0</v>
          </cell>
          <cell r="GC281">
            <v>0</v>
          </cell>
          <cell r="GD281">
            <v>0</v>
          </cell>
        </row>
        <row r="282">
          <cell r="EV282">
            <v>0</v>
          </cell>
          <cell r="EW282">
            <v>0</v>
          </cell>
          <cell r="EX282">
            <v>0</v>
          </cell>
          <cell r="EY282">
            <v>0</v>
          </cell>
          <cell r="EZ282">
            <v>0</v>
          </cell>
          <cell r="FA282">
            <v>0</v>
          </cell>
          <cell r="FB282">
            <v>0</v>
          </cell>
          <cell r="FC282">
            <v>0</v>
          </cell>
          <cell r="FD282">
            <v>0</v>
          </cell>
          <cell r="FE282">
            <v>0</v>
          </cell>
          <cell r="FF282">
            <v>0</v>
          </cell>
          <cell r="FG282">
            <v>0</v>
          </cell>
          <cell r="FH282">
            <v>0</v>
          </cell>
          <cell r="FJ282">
            <v>0</v>
          </cell>
          <cell r="FK282">
            <v>0</v>
          </cell>
          <cell r="FL282">
            <v>0</v>
          </cell>
          <cell r="FM282">
            <v>0</v>
          </cell>
          <cell r="FN282">
            <v>0</v>
          </cell>
          <cell r="FP282">
            <v>0</v>
          </cell>
          <cell r="FQ282">
            <v>0</v>
          </cell>
          <cell r="FR282">
            <v>0</v>
          </cell>
          <cell r="FS282">
            <v>0</v>
          </cell>
          <cell r="FT282">
            <v>0</v>
          </cell>
          <cell r="FU282">
            <v>0</v>
          </cell>
          <cell r="FV282">
            <v>0</v>
          </cell>
          <cell r="FW282">
            <v>0</v>
          </cell>
          <cell r="FX282">
            <v>0</v>
          </cell>
          <cell r="FY282">
            <v>0</v>
          </cell>
          <cell r="GA282">
            <v>0</v>
          </cell>
          <cell r="GB282">
            <v>0</v>
          </cell>
          <cell r="GC282">
            <v>0</v>
          </cell>
          <cell r="GD282">
            <v>0</v>
          </cell>
        </row>
        <row r="283">
          <cell r="EV283">
            <v>0</v>
          </cell>
          <cell r="EW283">
            <v>0</v>
          </cell>
          <cell r="EX283">
            <v>0</v>
          </cell>
          <cell r="EY283">
            <v>0</v>
          </cell>
          <cell r="EZ283">
            <v>0</v>
          </cell>
          <cell r="FA283">
            <v>0</v>
          </cell>
          <cell r="FB283">
            <v>0</v>
          </cell>
          <cell r="FC283">
            <v>0</v>
          </cell>
          <cell r="FD283">
            <v>0</v>
          </cell>
          <cell r="FE283">
            <v>0</v>
          </cell>
          <cell r="FF283">
            <v>0</v>
          </cell>
          <cell r="FG283">
            <v>0</v>
          </cell>
          <cell r="FH283">
            <v>0</v>
          </cell>
          <cell r="FJ283">
            <v>0</v>
          </cell>
          <cell r="FK283">
            <v>0</v>
          </cell>
          <cell r="FL283">
            <v>0</v>
          </cell>
          <cell r="FM283">
            <v>0</v>
          </cell>
          <cell r="FN283">
            <v>0</v>
          </cell>
          <cell r="FP283">
            <v>0</v>
          </cell>
          <cell r="FQ283">
            <v>0</v>
          </cell>
          <cell r="FR283">
            <v>0</v>
          </cell>
          <cell r="FS283">
            <v>0</v>
          </cell>
          <cell r="FT283">
            <v>0</v>
          </cell>
          <cell r="FU283">
            <v>0</v>
          </cell>
          <cell r="FV283">
            <v>0</v>
          </cell>
          <cell r="FW283">
            <v>0</v>
          </cell>
          <cell r="FX283">
            <v>0</v>
          </cell>
          <cell r="FY283">
            <v>0</v>
          </cell>
          <cell r="GA283">
            <v>0</v>
          </cell>
          <cell r="GB283">
            <v>0</v>
          </cell>
          <cell r="GC283">
            <v>0</v>
          </cell>
          <cell r="GD283">
            <v>0</v>
          </cell>
        </row>
        <row r="285">
          <cell r="EV285">
            <v>0</v>
          </cell>
          <cell r="EW285">
            <v>0</v>
          </cell>
          <cell r="EX285">
            <v>0</v>
          </cell>
          <cell r="EY285">
            <v>0</v>
          </cell>
          <cell r="EZ285">
            <v>0</v>
          </cell>
          <cell r="FA285">
            <v>0</v>
          </cell>
          <cell r="FB285">
            <v>0</v>
          </cell>
          <cell r="FC285">
            <v>0</v>
          </cell>
          <cell r="FD285">
            <v>0</v>
          </cell>
          <cell r="FE285">
            <v>0</v>
          </cell>
          <cell r="FF285">
            <v>0</v>
          </cell>
          <cell r="FG285">
            <v>0</v>
          </cell>
          <cell r="FP285">
            <v>0</v>
          </cell>
          <cell r="FQ285">
            <v>0</v>
          </cell>
          <cell r="FR285">
            <v>0</v>
          </cell>
          <cell r="FS285">
            <v>0</v>
          </cell>
          <cell r="FT285">
            <v>0</v>
          </cell>
          <cell r="FU285">
            <v>0</v>
          </cell>
        </row>
        <row r="286">
          <cell r="EV286">
            <v>0</v>
          </cell>
          <cell r="EW286">
            <v>0</v>
          </cell>
          <cell r="EX286">
            <v>0</v>
          </cell>
          <cell r="EY286">
            <v>0</v>
          </cell>
          <cell r="EZ286">
            <v>0</v>
          </cell>
          <cell r="FA286">
            <v>0</v>
          </cell>
          <cell r="FB286">
            <v>0</v>
          </cell>
          <cell r="FC286">
            <v>0</v>
          </cell>
          <cell r="FD286">
            <v>0</v>
          </cell>
          <cell r="FE286">
            <v>0</v>
          </cell>
          <cell r="FF286">
            <v>0</v>
          </cell>
          <cell r="FG286">
            <v>0</v>
          </cell>
          <cell r="FH286">
            <v>0</v>
          </cell>
          <cell r="FJ286">
            <v>0</v>
          </cell>
          <cell r="FK286">
            <v>0</v>
          </cell>
          <cell r="FL286">
            <v>0</v>
          </cell>
          <cell r="FM286">
            <v>0</v>
          </cell>
          <cell r="FN286">
            <v>0</v>
          </cell>
          <cell r="FP286">
            <v>0</v>
          </cell>
          <cell r="FQ286">
            <v>0</v>
          </cell>
          <cell r="FR286">
            <v>0</v>
          </cell>
          <cell r="FS286">
            <v>0</v>
          </cell>
          <cell r="FT286">
            <v>0</v>
          </cell>
          <cell r="FU286">
            <v>0</v>
          </cell>
        </row>
        <row r="287">
          <cell r="EV287">
            <v>0</v>
          </cell>
          <cell r="EW287">
            <v>0</v>
          </cell>
          <cell r="EX287">
            <v>0</v>
          </cell>
          <cell r="EY287">
            <v>0</v>
          </cell>
          <cell r="EZ287">
            <v>0</v>
          </cell>
          <cell r="FA287">
            <v>0</v>
          </cell>
          <cell r="FB287">
            <v>0</v>
          </cell>
          <cell r="FC287">
            <v>0</v>
          </cell>
          <cell r="FD287">
            <v>0</v>
          </cell>
          <cell r="FE287">
            <v>0</v>
          </cell>
          <cell r="FF287">
            <v>0</v>
          </cell>
          <cell r="FG287">
            <v>0</v>
          </cell>
          <cell r="FH287">
            <v>0</v>
          </cell>
          <cell r="FJ287">
            <v>0</v>
          </cell>
          <cell r="FK287">
            <v>0</v>
          </cell>
          <cell r="FL287">
            <v>0</v>
          </cell>
          <cell r="FM287">
            <v>0</v>
          </cell>
          <cell r="FN287">
            <v>0</v>
          </cell>
          <cell r="FP287">
            <v>0</v>
          </cell>
          <cell r="FQ287">
            <v>0</v>
          </cell>
          <cell r="FR287">
            <v>0</v>
          </cell>
          <cell r="FS287">
            <v>0</v>
          </cell>
          <cell r="FT287">
            <v>0</v>
          </cell>
          <cell r="FU287">
            <v>0</v>
          </cell>
        </row>
        <row r="288">
          <cell r="EV288">
            <v>0</v>
          </cell>
          <cell r="EW288">
            <v>0</v>
          </cell>
          <cell r="EX288">
            <v>0</v>
          </cell>
          <cell r="EY288">
            <v>0</v>
          </cell>
          <cell r="EZ288">
            <v>0</v>
          </cell>
          <cell r="FA288">
            <v>0</v>
          </cell>
          <cell r="FB288">
            <v>0</v>
          </cell>
          <cell r="FC288">
            <v>0</v>
          </cell>
          <cell r="FD288">
            <v>0</v>
          </cell>
          <cell r="FE288">
            <v>0</v>
          </cell>
          <cell r="FF288">
            <v>0</v>
          </cell>
          <cell r="FG288">
            <v>0</v>
          </cell>
          <cell r="FH288">
            <v>0</v>
          </cell>
          <cell r="FJ288">
            <v>0</v>
          </cell>
          <cell r="FK288">
            <v>0</v>
          </cell>
          <cell r="FL288">
            <v>0</v>
          </cell>
          <cell r="FM288">
            <v>0</v>
          </cell>
          <cell r="FN288">
            <v>0</v>
          </cell>
          <cell r="FP288">
            <v>0</v>
          </cell>
          <cell r="FQ288">
            <v>0</v>
          </cell>
          <cell r="FR288">
            <v>0</v>
          </cell>
          <cell r="FS288">
            <v>0</v>
          </cell>
          <cell r="FT288">
            <v>0</v>
          </cell>
          <cell r="FU288">
            <v>0</v>
          </cell>
          <cell r="FV288">
            <v>0</v>
          </cell>
          <cell r="FW288">
            <v>0</v>
          </cell>
          <cell r="FX288">
            <v>0</v>
          </cell>
          <cell r="FY288">
            <v>0</v>
          </cell>
          <cell r="GA288">
            <v>0</v>
          </cell>
          <cell r="GB288">
            <v>0</v>
          </cell>
          <cell r="GC288">
            <v>0</v>
          </cell>
          <cell r="GD288">
            <v>0</v>
          </cell>
        </row>
        <row r="289">
          <cell r="EV289">
            <v>0</v>
          </cell>
          <cell r="EW289">
            <v>0</v>
          </cell>
          <cell r="EX289">
            <v>0</v>
          </cell>
          <cell r="EY289">
            <v>0</v>
          </cell>
          <cell r="EZ289">
            <v>0</v>
          </cell>
          <cell r="FA289">
            <v>0</v>
          </cell>
          <cell r="FB289">
            <v>0</v>
          </cell>
          <cell r="FC289">
            <v>0</v>
          </cell>
          <cell r="FD289">
            <v>0</v>
          </cell>
          <cell r="FE289">
            <v>0</v>
          </cell>
          <cell r="FF289">
            <v>0</v>
          </cell>
          <cell r="FG289">
            <v>0</v>
          </cell>
          <cell r="FH289">
            <v>0</v>
          </cell>
          <cell r="FJ289">
            <v>0</v>
          </cell>
          <cell r="FK289">
            <v>0</v>
          </cell>
          <cell r="FL289">
            <v>0</v>
          </cell>
          <cell r="FM289">
            <v>0</v>
          </cell>
          <cell r="FN289">
            <v>0</v>
          </cell>
          <cell r="FP289">
            <v>0</v>
          </cell>
          <cell r="FQ289">
            <v>0</v>
          </cell>
          <cell r="FR289">
            <v>0</v>
          </cell>
          <cell r="FS289">
            <v>0</v>
          </cell>
          <cell r="FT289">
            <v>0</v>
          </cell>
          <cell r="FU289">
            <v>0</v>
          </cell>
          <cell r="FV289">
            <v>0</v>
          </cell>
          <cell r="FW289">
            <v>0</v>
          </cell>
          <cell r="FX289">
            <v>0</v>
          </cell>
          <cell r="FY289">
            <v>0</v>
          </cell>
          <cell r="GA289">
            <v>0</v>
          </cell>
          <cell r="GB289">
            <v>0</v>
          </cell>
          <cell r="GC289">
            <v>0</v>
          </cell>
          <cell r="GD289">
            <v>0</v>
          </cell>
        </row>
        <row r="290">
          <cell r="EV290">
            <v>0</v>
          </cell>
          <cell r="EW290">
            <v>0</v>
          </cell>
          <cell r="EX290">
            <v>0</v>
          </cell>
          <cell r="EY290">
            <v>0</v>
          </cell>
          <cell r="EZ290">
            <v>0</v>
          </cell>
          <cell r="FA290">
            <v>0</v>
          </cell>
          <cell r="FB290">
            <v>0</v>
          </cell>
          <cell r="FC290">
            <v>0</v>
          </cell>
          <cell r="FD290">
            <v>0</v>
          </cell>
          <cell r="FE290">
            <v>0</v>
          </cell>
          <cell r="FF290">
            <v>0</v>
          </cell>
          <cell r="FG290">
            <v>0</v>
          </cell>
          <cell r="FH290">
            <v>0</v>
          </cell>
          <cell r="FJ290">
            <v>0</v>
          </cell>
          <cell r="FK290">
            <v>0</v>
          </cell>
          <cell r="FL290">
            <v>0</v>
          </cell>
          <cell r="FM290">
            <v>0</v>
          </cell>
          <cell r="FN290">
            <v>0</v>
          </cell>
          <cell r="FP290">
            <v>0</v>
          </cell>
          <cell r="FQ290">
            <v>0</v>
          </cell>
          <cell r="FR290">
            <v>0</v>
          </cell>
          <cell r="FS290">
            <v>0</v>
          </cell>
          <cell r="FT290">
            <v>0</v>
          </cell>
          <cell r="FU290">
            <v>0</v>
          </cell>
          <cell r="FV290">
            <v>0</v>
          </cell>
          <cell r="FW290">
            <v>0</v>
          </cell>
          <cell r="FX290">
            <v>0</v>
          </cell>
          <cell r="FY290">
            <v>0</v>
          </cell>
          <cell r="GA290">
            <v>0</v>
          </cell>
          <cell r="GB290">
            <v>0</v>
          </cell>
          <cell r="GC290">
            <v>0</v>
          </cell>
          <cell r="GD290">
            <v>0</v>
          </cell>
        </row>
        <row r="292">
          <cell r="EV292" t="str">
            <v>OPEN</v>
          </cell>
          <cell r="EW292" t="str">
            <v>OPEN</v>
          </cell>
          <cell r="EX292" t="str">
            <v>OPEN</v>
          </cell>
          <cell r="EY292" t="str">
            <v>OPEN</v>
          </cell>
          <cell r="EZ292" t="str">
            <v>OPEN</v>
          </cell>
          <cell r="FA292" t="str">
            <v>OPEN</v>
          </cell>
          <cell r="FB292" t="str">
            <v>OPEN</v>
          </cell>
          <cell r="FC292" t="str">
            <v>OPEN</v>
          </cell>
          <cell r="FD292" t="str">
            <v>OPEN</v>
          </cell>
          <cell r="FE292" t="str">
            <v>OPEN</v>
          </cell>
          <cell r="FF292" t="str">
            <v>OPEN</v>
          </cell>
          <cell r="FG292" t="str">
            <v>OPEN</v>
          </cell>
          <cell r="FH292" t="str">
            <v>OPEN</v>
          </cell>
          <cell r="FJ292" t="str">
            <v>OPEN</v>
          </cell>
          <cell r="FK292" t="str">
            <v>OPEN</v>
          </cell>
          <cell r="FL292" t="str">
            <v>OPEN</v>
          </cell>
          <cell r="FM292" t="str">
            <v>OPEN</v>
          </cell>
          <cell r="FN292" t="str">
            <v>OPEN</v>
          </cell>
          <cell r="FP292" t="str">
            <v>OPEN</v>
          </cell>
          <cell r="FQ292" t="str">
            <v>OPEN</v>
          </cell>
          <cell r="FR292" t="str">
            <v>OPEN</v>
          </cell>
          <cell r="FS292" t="str">
            <v>OPEN</v>
          </cell>
          <cell r="FT292" t="str">
            <v>OPEN</v>
          </cell>
          <cell r="FU292" t="str">
            <v>OPEN</v>
          </cell>
          <cell r="FV292" t="str">
            <v>OPEN</v>
          </cell>
          <cell r="FW292" t="str">
            <v>OPEN</v>
          </cell>
          <cell r="FX292" t="str">
            <v>OPEN</v>
          </cell>
          <cell r="FY292" t="str">
            <v>OPEN</v>
          </cell>
          <cell r="GA292" t="str">
            <v>OPEN</v>
          </cell>
          <cell r="GB292" t="str">
            <v>OPEN</v>
          </cell>
          <cell r="GC292" t="str">
            <v>OPEN</v>
          </cell>
          <cell r="GD292" t="str">
            <v>Total</v>
          </cell>
        </row>
        <row r="293">
          <cell r="EV293">
            <v>0</v>
          </cell>
          <cell r="EW293">
            <v>0</v>
          </cell>
          <cell r="EX293">
            <v>0</v>
          </cell>
          <cell r="EY293">
            <v>0</v>
          </cell>
          <cell r="EZ293">
            <v>0</v>
          </cell>
          <cell r="FA293">
            <v>0</v>
          </cell>
          <cell r="FB293">
            <v>0</v>
          </cell>
          <cell r="FC293">
            <v>0</v>
          </cell>
          <cell r="FD293">
            <v>0</v>
          </cell>
          <cell r="FE293">
            <v>0</v>
          </cell>
          <cell r="FF293">
            <v>0</v>
          </cell>
          <cell r="FG293">
            <v>0</v>
          </cell>
          <cell r="FH293">
            <v>0</v>
          </cell>
          <cell r="FJ293">
            <v>0</v>
          </cell>
          <cell r="FK293">
            <v>0</v>
          </cell>
          <cell r="FL293">
            <v>0</v>
          </cell>
          <cell r="FM293">
            <v>0</v>
          </cell>
          <cell r="FN293">
            <v>0</v>
          </cell>
          <cell r="FP293">
            <v>0</v>
          </cell>
          <cell r="FQ293">
            <v>0</v>
          </cell>
          <cell r="FR293">
            <v>0</v>
          </cell>
          <cell r="FS293">
            <v>0</v>
          </cell>
          <cell r="FT293">
            <v>0</v>
          </cell>
          <cell r="FU293">
            <v>0</v>
          </cell>
          <cell r="FV293">
            <v>0</v>
          </cell>
          <cell r="FW293">
            <v>0</v>
          </cell>
          <cell r="FX293">
            <v>0</v>
          </cell>
          <cell r="FY293">
            <v>0</v>
          </cell>
          <cell r="GA293">
            <v>0</v>
          </cell>
          <cell r="GB293">
            <v>0</v>
          </cell>
          <cell r="GC293">
            <v>0</v>
          </cell>
          <cell r="GD293">
            <v>0</v>
          </cell>
        </row>
        <row r="294">
          <cell r="EV294">
            <v>0</v>
          </cell>
          <cell r="EW294">
            <v>0</v>
          </cell>
          <cell r="EX294">
            <v>0</v>
          </cell>
          <cell r="EY294">
            <v>0</v>
          </cell>
          <cell r="EZ294">
            <v>0</v>
          </cell>
          <cell r="FA294">
            <v>0</v>
          </cell>
          <cell r="FB294">
            <v>0</v>
          </cell>
          <cell r="FC294">
            <v>0</v>
          </cell>
          <cell r="FD294">
            <v>0</v>
          </cell>
          <cell r="FE294">
            <v>0</v>
          </cell>
          <cell r="FF294">
            <v>0</v>
          </cell>
          <cell r="FG294">
            <v>0</v>
          </cell>
          <cell r="FH294">
            <v>0</v>
          </cell>
          <cell r="FJ294">
            <v>0</v>
          </cell>
          <cell r="FK294">
            <v>0</v>
          </cell>
          <cell r="FL294">
            <v>0</v>
          </cell>
          <cell r="FM294">
            <v>0</v>
          </cell>
          <cell r="FN294">
            <v>0</v>
          </cell>
          <cell r="FP294">
            <v>0</v>
          </cell>
          <cell r="FQ294">
            <v>0</v>
          </cell>
          <cell r="FR294">
            <v>0</v>
          </cell>
          <cell r="FS294">
            <v>0</v>
          </cell>
          <cell r="FT294">
            <v>0</v>
          </cell>
          <cell r="FU294">
            <v>0</v>
          </cell>
          <cell r="FV294">
            <v>0</v>
          </cell>
          <cell r="FW294">
            <v>0</v>
          </cell>
          <cell r="FX294">
            <v>0</v>
          </cell>
          <cell r="FY294">
            <v>0</v>
          </cell>
          <cell r="GA294">
            <v>0</v>
          </cell>
          <cell r="GB294">
            <v>0</v>
          </cell>
          <cell r="GC294">
            <v>0</v>
          </cell>
          <cell r="GD294">
            <v>0</v>
          </cell>
        </row>
        <row r="295">
          <cell r="EV295">
            <v>0</v>
          </cell>
          <cell r="EW295">
            <v>0</v>
          </cell>
          <cell r="EX295">
            <v>0</v>
          </cell>
          <cell r="EY295">
            <v>0</v>
          </cell>
          <cell r="EZ295">
            <v>0</v>
          </cell>
          <cell r="FA295">
            <v>0</v>
          </cell>
          <cell r="FB295">
            <v>0</v>
          </cell>
          <cell r="FC295">
            <v>0</v>
          </cell>
          <cell r="FD295">
            <v>0</v>
          </cell>
          <cell r="FE295">
            <v>0</v>
          </cell>
          <cell r="FF295">
            <v>0</v>
          </cell>
          <cell r="FG295">
            <v>0</v>
          </cell>
          <cell r="FH295">
            <v>0</v>
          </cell>
          <cell r="FJ295">
            <v>0</v>
          </cell>
          <cell r="FK295">
            <v>0</v>
          </cell>
          <cell r="FL295">
            <v>0</v>
          </cell>
          <cell r="FM295">
            <v>0</v>
          </cell>
          <cell r="FN295">
            <v>0</v>
          </cell>
          <cell r="FP295">
            <v>0</v>
          </cell>
          <cell r="FQ295">
            <v>0</v>
          </cell>
          <cell r="FR295">
            <v>0</v>
          </cell>
          <cell r="FS295">
            <v>0</v>
          </cell>
          <cell r="FT295">
            <v>0</v>
          </cell>
          <cell r="FU295">
            <v>0</v>
          </cell>
          <cell r="FV295">
            <v>0</v>
          </cell>
          <cell r="FW295">
            <v>0</v>
          </cell>
          <cell r="FX295">
            <v>0</v>
          </cell>
          <cell r="FY295">
            <v>0</v>
          </cell>
          <cell r="GA295">
            <v>0</v>
          </cell>
          <cell r="GB295">
            <v>0</v>
          </cell>
          <cell r="GC295">
            <v>0</v>
          </cell>
          <cell r="GD295">
            <v>0</v>
          </cell>
        </row>
        <row r="296">
          <cell r="EV296">
            <v>0</v>
          </cell>
          <cell r="EW296">
            <v>0</v>
          </cell>
          <cell r="EX296">
            <v>0</v>
          </cell>
          <cell r="EY296">
            <v>0</v>
          </cell>
          <cell r="EZ296">
            <v>0</v>
          </cell>
          <cell r="FA296">
            <v>0</v>
          </cell>
          <cell r="FB296">
            <v>0</v>
          </cell>
          <cell r="FC296">
            <v>0</v>
          </cell>
          <cell r="FD296">
            <v>0</v>
          </cell>
          <cell r="FE296">
            <v>0</v>
          </cell>
          <cell r="FF296">
            <v>0</v>
          </cell>
          <cell r="FG296">
            <v>0</v>
          </cell>
          <cell r="FH296">
            <v>0</v>
          </cell>
          <cell r="FJ296">
            <v>0</v>
          </cell>
          <cell r="FK296">
            <v>0</v>
          </cell>
          <cell r="FL296">
            <v>0</v>
          </cell>
          <cell r="FM296">
            <v>0</v>
          </cell>
          <cell r="FN296">
            <v>0</v>
          </cell>
          <cell r="FP296">
            <v>0</v>
          </cell>
          <cell r="FQ296">
            <v>0</v>
          </cell>
          <cell r="FR296">
            <v>0</v>
          </cell>
          <cell r="FS296">
            <v>0</v>
          </cell>
          <cell r="FT296">
            <v>0</v>
          </cell>
          <cell r="FU296">
            <v>0</v>
          </cell>
          <cell r="FV296">
            <v>0</v>
          </cell>
          <cell r="FW296">
            <v>0</v>
          </cell>
          <cell r="FX296">
            <v>0</v>
          </cell>
          <cell r="FY296">
            <v>0</v>
          </cell>
          <cell r="GA296">
            <v>0</v>
          </cell>
          <cell r="GB296">
            <v>0</v>
          </cell>
          <cell r="GC296">
            <v>0</v>
          </cell>
          <cell r="GD296">
            <v>0</v>
          </cell>
        </row>
        <row r="297">
          <cell r="EV297">
            <v>0</v>
          </cell>
          <cell r="EW297">
            <v>0</v>
          </cell>
          <cell r="EX297">
            <v>0</v>
          </cell>
          <cell r="EY297">
            <v>0</v>
          </cell>
          <cell r="EZ297">
            <v>0</v>
          </cell>
          <cell r="FA297">
            <v>0</v>
          </cell>
          <cell r="FB297">
            <v>0</v>
          </cell>
          <cell r="FC297">
            <v>0</v>
          </cell>
          <cell r="FD297">
            <v>0</v>
          </cell>
          <cell r="FE297">
            <v>0</v>
          </cell>
          <cell r="FF297">
            <v>0</v>
          </cell>
          <cell r="FG297">
            <v>0</v>
          </cell>
          <cell r="FH297">
            <v>0</v>
          </cell>
          <cell r="FJ297">
            <v>0</v>
          </cell>
          <cell r="FK297">
            <v>0</v>
          </cell>
          <cell r="FL297">
            <v>0</v>
          </cell>
          <cell r="FM297">
            <v>0</v>
          </cell>
          <cell r="FN297">
            <v>0</v>
          </cell>
          <cell r="FP297">
            <v>0</v>
          </cell>
          <cell r="FQ297">
            <v>0</v>
          </cell>
          <cell r="FR297">
            <v>0</v>
          </cell>
          <cell r="FS297">
            <v>0</v>
          </cell>
          <cell r="FT297">
            <v>0</v>
          </cell>
          <cell r="FU297">
            <v>0</v>
          </cell>
          <cell r="FV297">
            <v>0</v>
          </cell>
          <cell r="FW297">
            <v>0</v>
          </cell>
          <cell r="FX297">
            <v>0</v>
          </cell>
          <cell r="FY297">
            <v>0</v>
          </cell>
          <cell r="GA297">
            <v>0</v>
          </cell>
          <cell r="GB297">
            <v>0</v>
          </cell>
          <cell r="GC297">
            <v>0</v>
          </cell>
          <cell r="GD297">
            <v>0</v>
          </cell>
        </row>
        <row r="298">
          <cell r="EV298">
            <v>0</v>
          </cell>
          <cell r="EW298">
            <v>0</v>
          </cell>
          <cell r="EX298">
            <v>0</v>
          </cell>
          <cell r="EY298">
            <v>0</v>
          </cell>
          <cell r="EZ298">
            <v>0</v>
          </cell>
          <cell r="FA298">
            <v>0</v>
          </cell>
          <cell r="FB298">
            <v>0</v>
          </cell>
          <cell r="FC298">
            <v>0</v>
          </cell>
          <cell r="FD298">
            <v>0</v>
          </cell>
          <cell r="FE298">
            <v>0</v>
          </cell>
          <cell r="FF298">
            <v>0</v>
          </cell>
          <cell r="FG298">
            <v>0</v>
          </cell>
          <cell r="FH298">
            <v>0</v>
          </cell>
          <cell r="FJ298">
            <v>0</v>
          </cell>
          <cell r="FK298">
            <v>0</v>
          </cell>
          <cell r="FL298">
            <v>0</v>
          </cell>
          <cell r="FM298">
            <v>0</v>
          </cell>
          <cell r="FN298">
            <v>0</v>
          </cell>
          <cell r="FP298">
            <v>0</v>
          </cell>
          <cell r="FQ298">
            <v>0</v>
          </cell>
          <cell r="FR298">
            <v>0</v>
          </cell>
          <cell r="FS298">
            <v>0</v>
          </cell>
          <cell r="FT298">
            <v>0</v>
          </cell>
          <cell r="FU298">
            <v>0</v>
          </cell>
          <cell r="FV298">
            <v>0</v>
          </cell>
          <cell r="FW298">
            <v>0</v>
          </cell>
          <cell r="FX298">
            <v>0</v>
          </cell>
          <cell r="FY298">
            <v>0</v>
          </cell>
          <cell r="GA298">
            <v>0</v>
          </cell>
          <cell r="GB298">
            <v>0</v>
          </cell>
          <cell r="GC298">
            <v>0</v>
          </cell>
          <cell r="GD298">
            <v>0</v>
          </cell>
        </row>
        <row r="299">
          <cell r="EV299">
            <v>0</v>
          </cell>
          <cell r="EW299">
            <v>0</v>
          </cell>
          <cell r="EX299">
            <v>0</v>
          </cell>
          <cell r="EY299">
            <v>0</v>
          </cell>
          <cell r="EZ299">
            <v>0</v>
          </cell>
          <cell r="FA299">
            <v>0</v>
          </cell>
          <cell r="FB299">
            <v>0</v>
          </cell>
          <cell r="FC299">
            <v>0</v>
          </cell>
          <cell r="FD299">
            <v>0</v>
          </cell>
          <cell r="FE299">
            <v>0</v>
          </cell>
          <cell r="FF299">
            <v>0</v>
          </cell>
          <cell r="FG299">
            <v>0</v>
          </cell>
          <cell r="FH299">
            <v>0</v>
          </cell>
          <cell r="FJ299">
            <v>0</v>
          </cell>
          <cell r="FK299">
            <v>0</v>
          </cell>
          <cell r="FL299">
            <v>0</v>
          </cell>
          <cell r="FM299">
            <v>0</v>
          </cell>
          <cell r="FN299">
            <v>0</v>
          </cell>
          <cell r="FP299">
            <v>0</v>
          </cell>
          <cell r="FQ299">
            <v>0</v>
          </cell>
          <cell r="FR299">
            <v>0</v>
          </cell>
          <cell r="FS299">
            <v>0</v>
          </cell>
          <cell r="FT299">
            <v>0</v>
          </cell>
          <cell r="FU299">
            <v>0</v>
          </cell>
          <cell r="FV299">
            <v>0</v>
          </cell>
          <cell r="FW299">
            <v>0</v>
          </cell>
          <cell r="FX299">
            <v>0</v>
          </cell>
          <cell r="FY299">
            <v>0</v>
          </cell>
          <cell r="GA299">
            <v>0</v>
          </cell>
          <cell r="GB299">
            <v>0</v>
          </cell>
          <cell r="GC299">
            <v>0</v>
          </cell>
          <cell r="GD299">
            <v>0</v>
          </cell>
        </row>
        <row r="300">
          <cell r="EV300">
            <v>0</v>
          </cell>
          <cell r="EW300">
            <v>0</v>
          </cell>
          <cell r="EX300">
            <v>0</v>
          </cell>
          <cell r="EY300">
            <v>0</v>
          </cell>
          <cell r="EZ300">
            <v>0</v>
          </cell>
          <cell r="FA300">
            <v>0</v>
          </cell>
          <cell r="FB300">
            <v>0</v>
          </cell>
          <cell r="FC300">
            <v>0</v>
          </cell>
          <cell r="FD300">
            <v>0</v>
          </cell>
          <cell r="FE300">
            <v>0</v>
          </cell>
          <cell r="FF300">
            <v>0</v>
          </cell>
          <cell r="FG300">
            <v>0</v>
          </cell>
          <cell r="FH300">
            <v>0</v>
          </cell>
          <cell r="FJ300">
            <v>0</v>
          </cell>
          <cell r="FK300">
            <v>0</v>
          </cell>
          <cell r="FL300">
            <v>0</v>
          </cell>
          <cell r="FM300">
            <v>0</v>
          </cell>
          <cell r="FN300">
            <v>0</v>
          </cell>
          <cell r="FP300">
            <v>0</v>
          </cell>
          <cell r="FQ300">
            <v>0</v>
          </cell>
          <cell r="FR300">
            <v>0</v>
          </cell>
          <cell r="FS300">
            <v>0</v>
          </cell>
          <cell r="FT300">
            <v>0</v>
          </cell>
          <cell r="FU300">
            <v>0</v>
          </cell>
          <cell r="FV300">
            <v>0</v>
          </cell>
          <cell r="FW300">
            <v>0</v>
          </cell>
          <cell r="FX300">
            <v>0</v>
          </cell>
          <cell r="FY300">
            <v>0</v>
          </cell>
          <cell r="GA300">
            <v>0</v>
          </cell>
          <cell r="GB300">
            <v>0</v>
          </cell>
          <cell r="GC300">
            <v>0</v>
          </cell>
          <cell r="GD300">
            <v>0</v>
          </cell>
        </row>
        <row r="301">
          <cell r="EV301">
            <v>0</v>
          </cell>
          <cell r="EW301">
            <v>0</v>
          </cell>
          <cell r="EX301">
            <v>0</v>
          </cell>
          <cell r="EY301">
            <v>0</v>
          </cell>
          <cell r="EZ301">
            <v>0</v>
          </cell>
          <cell r="FA301">
            <v>0</v>
          </cell>
          <cell r="FB301">
            <v>0</v>
          </cell>
          <cell r="FC301">
            <v>0</v>
          </cell>
          <cell r="FD301">
            <v>0</v>
          </cell>
          <cell r="FE301">
            <v>0</v>
          </cell>
          <cell r="FF301">
            <v>0</v>
          </cell>
          <cell r="FG301">
            <v>0</v>
          </cell>
          <cell r="FH301">
            <v>0</v>
          </cell>
          <cell r="FJ301">
            <v>0</v>
          </cell>
          <cell r="FK301">
            <v>0</v>
          </cell>
          <cell r="FL301">
            <v>0</v>
          </cell>
          <cell r="FM301">
            <v>0</v>
          </cell>
          <cell r="FN301">
            <v>0</v>
          </cell>
          <cell r="FP301">
            <v>0</v>
          </cell>
          <cell r="FQ301">
            <v>0</v>
          </cell>
          <cell r="FR301">
            <v>0</v>
          </cell>
          <cell r="FS301">
            <v>0</v>
          </cell>
          <cell r="FT301">
            <v>0</v>
          </cell>
          <cell r="FU301">
            <v>0</v>
          </cell>
          <cell r="FV301">
            <v>0</v>
          </cell>
          <cell r="FW301">
            <v>0</v>
          </cell>
          <cell r="FX301">
            <v>0</v>
          </cell>
          <cell r="FY301">
            <v>0</v>
          </cell>
          <cell r="GA301">
            <v>0</v>
          </cell>
          <cell r="GB301">
            <v>0</v>
          </cell>
          <cell r="GC301">
            <v>0</v>
          </cell>
          <cell r="GD301">
            <v>0</v>
          </cell>
        </row>
        <row r="302">
          <cell r="EV302">
            <v>0</v>
          </cell>
          <cell r="EW302">
            <v>0</v>
          </cell>
          <cell r="EX302">
            <v>0</v>
          </cell>
          <cell r="EY302">
            <v>0</v>
          </cell>
          <cell r="EZ302">
            <v>0</v>
          </cell>
          <cell r="FA302">
            <v>0</v>
          </cell>
          <cell r="FB302">
            <v>0</v>
          </cell>
          <cell r="FC302">
            <v>0</v>
          </cell>
          <cell r="FD302">
            <v>0</v>
          </cell>
          <cell r="FE302">
            <v>0</v>
          </cell>
          <cell r="FF302">
            <v>0</v>
          </cell>
          <cell r="FG302">
            <v>0</v>
          </cell>
          <cell r="FH302">
            <v>0</v>
          </cell>
          <cell r="FJ302">
            <v>0</v>
          </cell>
          <cell r="FK302">
            <v>0</v>
          </cell>
          <cell r="FL302">
            <v>0</v>
          </cell>
          <cell r="FM302">
            <v>0</v>
          </cell>
          <cell r="FN302">
            <v>0</v>
          </cell>
          <cell r="FP302">
            <v>0</v>
          </cell>
          <cell r="FQ302">
            <v>0</v>
          </cell>
          <cell r="FR302">
            <v>0</v>
          </cell>
          <cell r="FS302">
            <v>0</v>
          </cell>
          <cell r="FT302">
            <v>0</v>
          </cell>
          <cell r="FU302">
            <v>0</v>
          </cell>
          <cell r="FV302">
            <v>0</v>
          </cell>
          <cell r="FW302">
            <v>0</v>
          </cell>
          <cell r="FX302">
            <v>0</v>
          </cell>
          <cell r="FY302">
            <v>0</v>
          </cell>
          <cell r="GA302">
            <v>0</v>
          </cell>
          <cell r="GB302">
            <v>0</v>
          </cell>
          <cell r="GC302">
            <v>0</v>
          </cell>
          <cell r="GD302">
            <v>0</v>
          </cell>
        </row>
        <row r="303">
          <cell r="EV303">
            <v>0</v>
          </cell>
          <cell r="EW303">
            <v>0</v>
          </cell>
          <cell r="EX303">
            <v>0</v>
          </cell>
          <cell r="EY303">
            <v>0</v>
          </cell>
          <cell r="EZ303">
            <v>0</v>
          </cell>
          <cell r="FA303">
            <v>0</v>
          </cell>
          <cell r="FB303">
            <v>0</v>
          </cell>
          <cell r="FC303">
            <v>0</v>
          </cell>
          <cell r="FD303">
            <v>0</v>
          </cell>
          <cell r="FE303">
            <v>0</v>
          </cell>
          <cell r="FF303">
            <v>0</v>
          </cell>
          <cell r="FG303">
            <v>0</v>
          </cell>
          <cell r="FH303">
            <v>0</v>
          </cell>
          <cell r="FJ303">
            <v>0</v>
          </cell>
          <cell r="FK303">
            <v>0</v>
          </cell>
          <cell r="FL303">
            <v>0</v>
          </cell>
          <cell r="FM303">
            <v>0</v>
          </cell>
          <cell r="FN303">
            <v>0</v>
          </cell>
          <cell r="FP303">
            <v>0</v>
          </cell>
          <cell r="FQ303">
            <v>0</v>
          </cell>
          <cell r="FR303">
            <v>0</v>
          </cell>
          <cell r="FS303">
            <v>0</v>
          </cell>
          <cell r="FT303">
            <v>0</v>
          </cell>
          <cell r="FU303">
            <v>0</v>
          </cell>
          <cell r="FV303">
            <v>0</v>
          </cell>
          <cell r="FW303">
            <v>0</v>
          </cell>
          <cell r="FX303">
            <v>0</v>
          </cell>
          <cell r="FY303">
            <v>0</v>
          </cell>
          <cell r="GA303">
            <v>0</v>
          </cell>
          <cell r="GB303">
            <v>0</v>
          </cell>
          <cell r="GC303">
            <v>0</v>
          </cell>
          <cell r="GD303">
            <v>0</v>
          </cell>
        </row>
        <row r="304">
          <cell r="EV304" t="e">
            <v>#DIV/0!</v>
          </cell>
          <cell r="EW304" t="e">
            <v>#DIV/0!</v>
          </cell>
          <cell r="EX304" t="e">
            <v>#DIV/0!</v>
          </cell>
          <cell r="EY304" t="e">
            <v>#DIV/0!</v>
          </cell>
          <cell r="EZ304" t="e">
            <v>#DIV/0!</v>
          </cell>
          <cell r="FA304" t="e">
            <v>#DIV/0!</v>
          </cell>
          <cell r="FB304" t="e">
            <v>#DIV/0!</v>
          </cell>
          <cell r="FC304" t="e">
            <v>#DIV/0!</v>
          </cell>
          <cell r="FD304" t="e">
            <v>#DIV/0!</v>
          </cell>
          <cell r="FE304" t="e">
            <v>#DIV/0!</v>
          </cell>
          <cell r="FF304" t="e">
            <v>#DIV/0!</v>
          </cell>
          <cell r="FG304" t="e">
            <v>#DIV/0!</v>
          </cell>
          <cell r="FH304" t="e">
            <v>#DIV/0!</v>
          </cell>
          <cell r="FJ304" t="e">
            <v>#DIV/0!</v>
          </cell>
          <cell r="FK304" t="e">
            <v>#DIV/0!</v>
          </cell>
          <cell r="FL304" t="e">
            <v>#DIV/0!</v>
          </cell>
          <cell r="FM304" t="e">
            <v>#DIV/0!</v>
          </cell>
          <cell r="FN304" t="e">
            <v>#DIV/0!</v>
          </cell>
          <cell r="FP304" t="e">
            <v>#DIV/0!</v>
          </cell>
          <cell r="FQ304" t="e">
            <v>#DIV/0!</v>
          </cell>
          <cell r="FR304" t="e">
            <v>#DIV/0!</v>
          </cell>
          <cell r="FS304" t="e">
            <v>#DIV/0!</v>
          </cell>
          <cell r="FT304" t="e">
            <v>#DIV/0!</v>
          </cell>
          <cell r="FU304" t="e">
            <v>#DIV/0!</v>
          </cell>
          <cell r="FV304" t="e">
            <v>#DIV/0!</v>
          </cell>
          <cell r="FW304" t="e">
            <v>#DIV/0!</v>
          </cell>
          <cell r="FX304" t="e">
            <v>#DIV/0!</v>
          </cell>
          <cell r="FY304" t="e">
            <v>#DIV/0!</v>
          </cell>
          <cell r="GA304" t="e">
            <v>#DIV/0!</v>
          </cell>
          <cell r="GB304" t="e">
            <v>#DIV/0!</v>
          </cell>
          <cell r="GC304" t="e">
            <v>#DIV/0!</v>
          </cell>
          <cell r="GD304" t="e">
            <v>#DIV/0!</v>
          </cell>
        </row>
        <row r="305">
          <cell r="EV305" t="e">
            <v>#DIV/0!</v>
          </cell>
          <cell r="EW305" t="e">
            <v>#DIV/0!</v>
          </cell>
          <cell r="EX305" t="e">
            <v>#DIV/0!</v>
          </cell>
          <cell r="EY305" t="e">
            <v>#DIV/0!</v>
          </cell>
          <cell r="EZ305" t="e">
            <v>#DIV/0!</v>
          </cell>
          <cell r="FA305" t="e">
            <v>#DIV/0!</v>
          </cell>
          <cell r="FB305" t="e">
            <v>#DIV/0!</v>
          </cell>
          <cell r="FC305" t="e">
            <v>#DIV/0!</v>
          </cell>
          <cell r="FD305" t="e">
            <v>#DIV/0!</v>
          </cell>
          <cell r="FE305" t="e">
            <v>#DIV/0!</v>
          </cell>
          <cell r="FF305" t="e">
            <v>#DIV/0!</v>
          </cell>
          <cell r="FG305" t="e">
            <v>#DIV/0!</v>
          </cell>
          <cell r="FH305" t="e">
            <v>#DIV/0!</v>
          </cell>
          <cell r="FJ305" t="e">
            <v>#DIV/0!</v>
          </cell>
          <cell r="FK305" t="e">
            <v>#DIV/0!</v>
          </cell>
          <cell r="FL305" t="e">
            <v>#DIV/0!</v>
          </cell>
          <cell r="FM305" t="e">
            <v>#DIV/0!</v>
          </cell>
          <cell r="FN305" t="e">
            <v>#DIV/0!</v>
          </cell>
          <cell r="FP305" t="e">
            <v>#DIV/0!</v>
          </cell>
          <cell r="FQ305" t="e">
            <v>#DIV/0!</v>
          </cell>
          <cell r="FR305" t="e">
            <v>#DIV/0!</v>
          </cell>
          <cell r="FS305" t="e">
            <v>#DIV/0!</v>
          </cell>
          <cell r="FT305" t="e">
            <v>#DIV/0!</v>
          </cell>
          <cell r="FU305" t="e">
            <v>#DIV/0!</v>
          </cell>
          <cell r="FV305" t="e">
            <v>#DIV/0!</v>
          </cell>
          <cell r="FW305" t="e">
            <v>#DIV/0!</v>
          </cell>
          <cell r="FX305" t="e">
            <v>#DIV/0!</v>
          </cell>
          <cell r="FY305" t="e">
            <v>#DIV/0!</v>
          </cell>
          <cell r="GA305" t="e">
            <v>#DIV/0!</v>
          </cell>
          <cell r="GB305" t="e">
            <v>#DIV/0!</v>
          </cell>
          <cell r="GC305" t="e">
            <v>#DIV/0!</v>
          </cell>
          <cell r="GD305" t="e">
            <v>#DIV/0!</v>
          </cell>
        </row>
        <row r="306">
          <cell r="EV306">
            <v>0</v>
          </cell>
          <cell r="EW306">
            <v>0</v>
          </cell>
          <cell r="EX306">
            <v>0</v>
          </cell>
          <cell r="EY306">
            <v>0</v>
          </cell>
          <cell r="EZ306">
            <v>0</v>
          </cell>
          <cell r="FA306">
            <v>0</v>
          </cell>
          <cell r="FB306">
            <v>0</v>
          </cell>
          <cell r="FC306">
            <v>0</v>
          </cell>
          <cell r="FD306">
            <v>0</v>
          </cell>
          <cell r="FE306">
            <v>0</v>
          </cell>
          <cell r="FF306">
            <v>0</v>
          </cell>
          <cell r="FG306">
            <v>0</v>
          </cell>
          <cell r="FH306">
            <v>0</v>
          </cell>
          <cell r="FJ306">
            <v>0</v>
          </cell>
          <cell r="FK306">
            <v>0</v>
          </cell>
          <cell r="FL306">
            <v>0</v>
          </cell>
          <cell r="FM306">
            <v>0</v>
          </cell>
          <cell r="FN306">
            <v>0</v>
          </cell>
          <cell r="FP306">
            <v>0</v>
          </cell>
          <cell r="FQ306">
            <v>0</v>
          </cell>
          <cell r="FR306">
            <v>0</v>
          </cell>
          <cell r="FS306">
            <v>0</v>
          </cell>
          <cell r="FT306">
            <v>0</v>
          </cell>
          <cell r="FU306">
            <v>0</v>
          </cell>
          <cell r="FV306">
            <v>0</v>
          </cell>
          <cell r="FW306">
            <v>0</v>
          </cell>
          <cell r="FX306">
            <v>0</v>
          </cell>
          <cell r="FY306">
            <v>0</v>
          </cell>
          <cell r="GA306">
            <v>0</v>
          </cell>
          <cell r="GB306">
            <v>0</v>
          </cell>
          <cell r="GC306">
            <v>0</v>
          </cell>
          <cell r="GD306">
            <v>0</v>
          </cell>
        </row>
        <row r="308">
          <cell r="EV308">
            <v>0</v>
          </cell>
          <cell r="EW308">
            <v>0</v>
          </cell>
          <cell r="EX308">
            <v>0</v>
          </cell>
          <cell r="EY308">
            <v>0</v>
          </cell>
          <cell r="EZ308">
            <v>0</v>
          </cell>
          <cell r="FA308">
            <v>0</v>
          </cell>
          <cell r="FB308">
            <v>0</v>
          </cell>
          <cell r="FC308">
            <v>0</v>
          </cell>
          <cell r="FD308">
            <v>0</v>
          </cell>
          <cell r="FE308">
            <v>0</v>
          </cell>
          <cell r="FF308">
            <v>0</v>
          </cell>
          <cell r="FG308">
            <v>0</v>
          </cell>
          <cell r="FH308">
            <v>0</v>
          </cell>
          <cell r="FJ308">
            <v>0</v>
          </cell>
          <cell r="FK308">
            <v>0</v>
          </cell>
          <cell r="FL308">
            <v>0</v>
          </cell>
          <cell r="FM308">
            <v>0</v>
          </cell>
          <cell r="FN308">
            <v>0</v>
          </cell>
          <cell r="FP308">
            <v>0</v>
          </cell>
          <cell r="FQ308">
            <v>0</v>
          </cell>
          <cell r="FR308">
            <v>0</v>
          </cell>
          <cell r="FS308">
            <v>0</v>
          </cell>
          <cell r="FT308">
            <v>0</v>
          </cell>
          <cell r="FU308">
            <v>0</v>
          </cell>
          <cell r="FV308">
            <v>0</v>
          </cell>
          <cell r="FW308">
            <v>0</v>
          </cell>
          <cell r="FX308">
            <v>0</v>
          </cell>
          <cell r="FY308">
            <v>0</v>
          </cell>
          <cell r="GA308">
            <v>0</v>
          </cell>
          <cell r="GB308">
            <v>0</v>
          </cell>
          <cell r="GC308">
            <v>0</v>
          </cell>
          <cell r="GD308">
            <v>0</v>
          </cell>
        </row>
        <row r="309">
          <cell r="EV309">
            <v>0</v>
          </cell>
          <cell r="EW309">
            <v>0</v>
          </cell>
          <cell r="EX309">
            <v>0</v>
          </cell>
          <cell r="EY309">
            <v>0</v>
          </cell>
          <cell r="EZ309">
            <v>0</v>
          </cell>
          <cell r="FA309">
            <v>0</v>
          </cell>
          <cell r="FB309">
            <v>0</v>
          </cell>
          <cell r="FC309">
            <v>0</v>
          </cell>
          <cell r="FD309">
            <v>0</v>
          </cell>
          <cell r="FE309">
            <v>0</v>
          </cell>
          <cell r="FF309">
            <v>0</v>
          </cell>
          <cell r="FG309">
            <v>0</v>
          </cell>
          <cell r="FH309">
            <v>0</v>
          </cell>
          <cell r="FJ309">
            <v>0</v>
          </cell>
          <cell r="FK309">
            <v>0</v>
          </cell>
          <cell r="FL309">
            <v>0</v>
          </cell>
          <cell r="FM309">
            <v>0</v>
          </cell>
          <cell r="FN309">
            <v>0</v>
          </cell>
          <cell r="FP309">
            <v>0</v>
          </cell>
          <cell r="FQ309">
            <v>0</v>
          </cell>
          <cell r="FR309">
            <v>0</v>
          </cell>
          <cell r="FS309">
            <v>0</v>
          </cell>
          <cell r="FT309">
            <v>0</v>
          </cell>
          <cell r="FU309">
            <v>0</v>
          </cell>
          <cell r="FV309">
            <v>0</v>
          </cell>
          <cell r="FW309">
            <v>0</v>
          </cell>
          <cell r="FX309">
            <v>0</v>
          </cell>
          <cell r="FY309">
            <v>0</v>
          </cell>
          <cell r="GA309">
            <v>0</v>
          </cell>
          <cell r="GB309">
            <v>0</v>
          </cell>
          <cell r="GC309">
            <v>0</v>
          </cell>
          <cell r="GD309">
            <v>0</v>
          </cell>
        </row>
        <row r="310">
          <cell r="EV310">
            <v>0</v>
          </cell>
          <cell r="EW310">
            <v>0</v>
          </cell>
          <cell r="EX310">
            <v>0</v>
          </cell>
          <cell r="EY310">
            <v>0</v>
          </cell>
          <cell r="EZ310">
            <v>0</v>
          </cell>
          <cell r="FA310">
            <v>0</v>
          </cell>
          <cell r="FB310">
            <v>0</v>
          </cell>
          <cell r="FC310">
            <v>0</v>
          </cell>
          <cell r="FD310">
            <v>0</v>
          </cell>
          <cell r="FE310">
            <v>0</v>
          </cell>
          <cell r="FF310">
            <v>0</v>
          </cell>
          <cell r="FG310">
            <v>0</v>
          </cell>
          <cell r="FH310">
            <v>0</v>
          </cell>
          <cell r="FJ310">
            <v>0</v>
          </cell>
          <cell r="FK310">
            <v>0</v>
          </cell>
          <cell r="FL310">
            <v>0</v>
          </cell>
          <cell r="FM310">
            <v>0</v>
          </cell>
          <cell r="FN310">
            <v>0</v>
          </cell>
          <cell r="FP310">
            <v>0</v>
          </cell>
          <cell r="FQ310">
            <v>0</v>
          </cell>
          <cell r="FR310">
            <v>0</v>
          </cell>
          <cell r="FS310">
            <v>0</v>
          </cell>
          <cell r="FT310">
            <v>0</v>
          </cell>
          <cell r="FU310">
            <v>0</v>
          </cell>
          <cell r="FV310">
            <v>0</v>
          </cell>
          <cell r="FW310">
            <v>0</v>
          </cell>
          <cell r="FX310">
            <v>0</v>
          </cell>
          <cell r="FY310">
            <v>0</v>
          </cell>
          <cell r="GA310">
            <v>0</v>
          </cell>
          <cell r="GB310">
            <v>0</v>
          </cell>
          <cell r="GC310">
            <v>0</v>
          </cell>
          <cell r="GD310">
            <v>0</v>
          </cell>
        </row>
        <row r="311">
          <cell r="EV311">
            <v>0</v>
          </cell>
          <cell r="EW311">
            <v>0</v>
          </cell>
          <cell r="EX311">
            <v>0</v>
          </cell>
          <cell r="EY311">
            <v>0</v>
          </cell>
          <cell r="EZ311">
            <v>0</v>
          </cell>
          <cell r="FA311">
            <v>0</v>
          </cell>
          <cell r="FB311">
            <v>0</v>
          </cell>
          <cell r="FC311">
            <v>0</v>
          </cell>
          <cell r="FD311">
            <v>0</v>
          </cell>
          <cell r="FE311">
            <v>0</v>
          </cell>
          <cell r="FF311">
            <v>0</v>
          </cell>
          <cell r="FG311">
            <v>0</v>
          </cell>
          <cell r="FH311">
            <v>0</v>
          </cell>
          <cell r="FJ311">
            <v>0</v>
          </cell>
          <cell r="FK311">
            <v>0</v>
          </cell>
          <cell r="FL311">
            <v>0</v>
          </cell>
          <cell r="FM311">
            <v>0</v>
          </cell>
          <cell r="FN311">
            <v>0</v>
          </cell>
          <cell r="FP311">
            <v>0</v>
          </cell>
          <cell r="FQ311">
            <v>0</v>
          </cell>
          <cell r="FR311">
            <v>0</v>
          </cell>
          <cell r="FS311">
            <v>0</v>
          </cell>
          <cell r="FT311">
            <v>0</v>
          </cell>
          <cell r="FU311">
            <v>0</v>
          </cell>
          <cell r="FV311">
            <v>0</v>
          </cell>
          <cell r="FW311">
            <v>0</v>
          </cell>
          <cell r="FX311">
            <v>0</v>
          </cell>
          <cell r="FY311">
            <v>0</v>
          </cell>
          <cell r="GA311">
            <v>0</v>
          </cell>
          <cell r="GB311">
            <v>0</v>
          </cell>
          <cell r="GC311">
            <v>0</v>
          </cell>
          <cell r="GD311">
            <v>0</v>
          </cell>
        </row>
        <row r="312">
          <cell r="EV312">
            <v>0</v>
          </cell>
          <cell r="EW312">
            <v>0</v>
          </cell>
          <cell r="EX312">
            <v>0</v>
          </cell>
          <cell r="EY312">
            <v>0</v>
          </cell>
          <cell r="EZ312">
            <v>0</v>
          </cell>
          <cell r="FA312">
            <v>0</v>
          </cell>
          <cell r="FB312">
            <v>0</v>
          </cell>
          <cell r="FC312">
            <v>0</v>
          </cell>
          <cell r="FD312">
            <v>0</v>
          </cell>
          <cell r="FE312">
            <v>0</v>
          </cell>
          <cell r="FF312">
            <v>0</v>
          </cell>
          <cell r="FG312">
            <v>0</v>
          </cell>
          <cell r="FH312">
            <v>0</v>
          </cell>
          <cell r="FJ312">
            <v>0</v>
          </cell>
          <cell r="FK312">
            <v>0</v>
          </cell>
          <cell r="FL312">
            <v>0</v>
          </cell>
          <cell r="FM312">
            <v>0</v>
          </cell>
          <cell r="FN312">
            <v>0</v>
          </cell>
          <cell r="FP312">
            <v>0</v>
          </cell>
          <cell r="FQ312">
            <v>0</v>
          </cell>
          <cell r="FR312">
            <v>0</v>
          </cell>
          <cell r="FS312">
            <v>0</v>
          </cell>
          <cell r="FT312">
            <v>0</v>
          </cell>
          <cell r="FU312">
            <v>0</v>
          </cell>
          <cell r="FV312">
            <v>0</v>
          </cell>
          <cell r="FW312">
            <v>0</v>
          </cell>
          <cell r="FX312">
            <v>0</v>
          </cell>
          <cell r="FY312">
            <v>0</v>
          </cell>
          <cell r="GA312">
            <v>0</v>
          </cell>
          <cell r="GB312">
            <v>0</v>
          </cell>
          <cell r="GC312">
            <v>0</v>
          </cell>
          <cell r="GD312">
            <v>0</v>
          </cell>
        </row>
        <row r="314">
          <cell r="EV314">
            <v>0</v>
          </cell>
          <cell r="EW314">
            <v>0</v>
          </cell>
          <cell r="EX314">
            <v>0</v>
          </cell>
          <cell r="EY314">
            <v>0</v>
          </cell>
          <cell r="EZ314">
            <v>0</v>
          </cell>
          <cell r="FA314">
            <v>0</v>
          </cell>
          <cell r="FB314">
            <v>0</v>
          </cell>
          <cell r="FC314">
            <v>0</v>
          </cell>
          <cell r="FD314">
            <v>0</v>
          </cell>
          <cell r="FE314">
            <v>0</v>
          </cell>
          <cell r="FF314">
            <v>0</v>
          </cell>
          <cell r="FG314">
            <v>0</v>
          </cell>
          <cell r="FH314">
            <v>0</v>
          </cell>
          <cell r="FJ314">
            <v>0</v>
          </cell>
          <cell r="FK314">
            <v>0</v>
          </cell>
          <cell r="FL314">
            <v>0</v>
          </cell>
          <cell r="FM314">
            <v>0</v>
          </cell>
          <cell r="FN314">
            <v>0</v>
          </cell>
          <cell r="FP314">
            <v>0</v>
          </cell>
          <cell r="FQ314">
            <v>0</v>
          </cell>
          <cell r="FR314">
            <v>0</v>
          </cell>
          <cell r="FS314">
            <v>0</v>
          </cell>
          <cell r="FT314">
            <v>0</v>
          </cell>
          <cell r="FU314">
            <v>0</v>
          </cell>
          <cell r="FV314">
            <v>0</v>
          </cell>
          <cell r="FW314">
            <v>0</v>
          </cell>
          <cell r="FX314">
            <v>0</v>
          </cell>
          <cell r="FY314">
            <v>0</v>
          </cell>
          <cell r="GA314">
            <v>0</v>
          </cell>
          <cell r="GB314">
            <v>0</v>
          </cell>
          <cell r="GC314">
            <v>0</v>
          </cell>
          <cell r="GD314">
            <v>0</v>
          </cell>
        </row>
        <row r="315">
          <cell r="EV315">
            <v>0</v>
          </cell>
          <cell r="EW315">
            <v>0</v>
          </cell>
          <cell r="EX315">
            <v>0</v>
          </cell>
          <cell r="EY315">
            <v>0</v>
          </cell>
          <cell r="EZ315">
            <v>0</v>
          </cell>
          <cell r="FA315">
            <v>0</v>
          </cell>
          <cell r="FB315">
            <v>0</v>
          </cell>
          <cell r="FC315">
            <v>0</v>
          </cell>
          <cell r="FD315">
            <v>0</v>
          </cell>
          <cell r="FE315">
            <v>0</v>
          </cell>
          <cell r="FF315">
            <v>0</v>
          </cell>
          <cell r="FG315">
            <v>0</v>
          </cell>
          <cell r="FH315">
            <v>0</v>
          </cell>
          <cell r="FJ315">
            <v>0</v>
          </cell>
          <cell r="FK315">
            <v>0</v>
          </cell>
          <cell r="FL315">
            <v>0</v>
          </cell>
          <cell r="FM315">
            <v>0</v>
          </cell>
          <cell r="FN315">
            <v>0</v>
          </cell>
          <cell r="FP315">
            <v>0</v>
          </cell>
          <cell r="FQ315">
            <v>0</v>
          </cell>
          <cell r="FR315">
            <v>0</v>
          </cell>
          <cell r="FS315">
            <v>0</v>
          </cell>
          <cell r="FT315">
            <v>0</v>
          </cell>
          <cell r="FU315">
            <v>0</v>
          </cell>
          <cell r="FV315">
            <v>0</v>
          </cell>
          <cell r="FW315">
            <v>0</v>
          </cell>
          <cell r="FX315">
            <v>0</v>
          </cell>
          <cell r="FY315">
            <v>0</v>
          </cell>
          <cell r="GA315">
            <v>0</v>
          </cell>
          <cell r="GB315">
            <v>0</v>
          </cell>
          <cell r="GC315">
            <v>0</v>
          </cell>
          <cell r="GD315">
            <v>0</v>
          </cell>
        </row>
        <row r="316">
          <cell r="EV316">
            <v>0</v>
          </cell>
          <cell r="EW316">
            <v>0</v>
          </cell>
          <cell r="EX316">
            <v>0</v>
          </cell>
          <cell r="EY316">
            <v>0</v>
          </cell>
          <cell r="EZ316">
            <v>0</v>
          </cell>
          <cell r="FA316">
            <v>0</v>
          </cell>
          <cell r="FB316">
            <v>0</v>
          </cell>
          <cell r="FC316">
            <v>0</v>
          </cell>
          <cell r="FD316">
            <v>0</v>
          </cell>
          <cell r="FE316">
            <v>0</v>
          </cell>
          <cell r="FF316">
            <v>0</v>
          </cell>
          <cell r="FG316">
            <v>0</v>
          </cell>
          <cell r="FH316">
            <v>0</v>
          </cell>
          <cell r="FJ316">
            <v>0</v>
          </cell>
          <cell r="FK316">
            <v>0</v>
          </cell>
          <cell r="FL316">
            <v>0</v>
          </cell>
          <cell r="FM316">
            <v>0</v>
          </cell>
          <cell r="FN316">
            <v>0</v>
          </cell>
          <cell r="FP316">
            <v>0</v>
          </cell>
          <cell r="FQ316">
            <v>0</v>
          </cell>
          <cell r="FR316">
            <v>0</v>
          </cell>
          <cell r="FS316">
            <v>0</v>
          </cell>
          <cell r="FT316">
            <v>0</v>
          </cell>
          <cell r="FU316">
            <v>0</v>
          </cell>
          <cell r="FV316">
            <v>0</v>
          </cell>
          <cell r="FW316">
            <v>0</v>
          </cell>
          <cell r="FX316">
            <v>0</v>
          </cell>
          <cell r="FY316">
            <v>0</v>
          </cell>
          <cell r="GA316">
            <v>0</v>
          </cell>
          <cell r="GB316">
            <v>0</v>
          </cell>
          <cell r="GC316">
            <v>0</v>
          </cell>
          <cell r="GD316">
            <v>0</v>
          </cell>
        </row>
        <row r="317">
          <cell r="EV317">
            <v>0</v>
          </cell>
          <cell r="EW317">
            <v>0</v>
          </cell>
          <cell r="EX317">
            <v>0</v>
          </cell>
          <cell r="EY317">
            <v>0</v>
          </cell>
          <cell r="EZ317">
            <v>0</v>
          </cell>
          <cell r="FA317">
            <v>0</v>
          </cell>
          <cell r="FB317">
            <v>0</v>
          </cell>
          <cell r="FC317">
            <v>0</v>
          </cell>
          <cell r="FD317">
            <v>0</v>
          </cell>
          <cell r="FE317">
            <v>0</v>
          </cell>
          <cell r="FF317">
            <v>0</v>
          </cell>
          <cell r="FG317">
            <v>0</v>
          </cell>
          <cell r="FH317">
            <v>0</v>
          </cell>
          <cell r="FJ317">
            <v>0</v>
          </cell>
          <cell r="FK317">
            <v>0</v>
          </cell>
          <cell r="FL317">
            <v>0</v>
          </cell>
          <cell r="FM317">
            <v>0</v>
          </cell>
          <cell r="FN317">
            <v>0</v>
          </cell>
          <cell r="FP317">
            <v>0</v>
          </cell>
          <cell r="FQ317">
            <v>0</v>
          </cell>
          <cell r="FR317">
            <v>0</v>
          </cell>
          <cell r="FS317">
            <v>0</v>
          </cell>
          <cell r="FT317">
            <v>0</v>
          </cell>
          <cell r="FU317">
            <v>0</v>
          </cell>
          <cell r="FV317">
            <v>0</v>
          </cell>
          <cell r="FW317">
            <v>0</v>
          </cell>
          <cell r="FX317">
            <v>0</v>
          </cell>
          <cell r="FY317">
            <v>0</v>
          </cell>
          <cell r="GA317">
            <v>0</v>
          </cell>
          <cell r="GB317">
            <v>0</v>
          </cell>
          <cell r="GC317">
            <v>0</v>
          </cell>
          <cell r="GD317">
            <v>0</v>
          </cell>
        </row>
        <row r="318">
          <cell r="EV318">
            <v>0</v>
          </cell>
          <cell r="EW318">
            <v>0</v>
          </cell>
          <cell r="EX318">
            <v>0</v>
          </cell>
          <cell r="EY318">
            <v>0</v>
          </cell>
          <cell r="EZ318">
            <v>0</v>
          </cell>
          <cell r="FA318">
            <v>0</v>
          </cell>
          <cell r="FB318">
            <v>0</v>
          </cell>
          <cell r="FC318">
            <v>0</v>
          </cell>
          <cell r="FD318">
            <v>0</v>
          </cell>
          <cell r="FE318">
            <v>0</v>
          </cell>
          <cell r="FF318">
            <v>0</v>
          </cell>
          <cell r="FG318">
            <v>0</v>
          </cell>
          <cell r="FH318">
            <v>0</v>
          </cell>
          <cell r="FJ318">
            <v>0</v>
          </cell>
          <cell r="FK318">
            <v>0</v>
          </cell>
          <cell r="FL318">
            <v>0</v>
          </cell>
          <cell r="FM318">
            <v>0</v>
          </cell>
          <cell r="FN318">
            <v>0</v>
          </cell>
          <cell r="FP318">
            <v>0</v>
          </cell>
          <cell r="FQ318">
            <v>0</v>
          </cell>
          <cell r="FR318">
            <v>0</v>
          </cell>
          <cell r="FS318">
            <v>0</v>
          </cell>
          <cell r="FT318">
            <v>0</v>
          </cell>
          <cell r="FU318">
            <v>0</v>
          </cell>
          <cell r="FV318">
            <v>0</v>
          </cell>
          <cell r="FW318">
            <v>0</v>
          </cell>
          <cell r="FX318">
            <v>0</v>
          </cell>
          <cell r="FY318">
            <v>0</v>
          </cell>
          <cell r="GA318">
            <v>0</v>
          </cell>
          <cell r="GB318">
            <v>0</v>
          </cell>
          <cell r="GC318">
            <v>0</v>
          </cell>
          <cell r="GD318">
            <v>0</v>
          </cell>
        </row>
        <row r="319">
          <cell r="EV319">
            <v>0</v>
          </cell>
          <cell r="EW319">
            <v>0</v>
          </cell>
          <cell r="EX319">
            <v>0</v>
          </cell>
          <cell r="EY319">
            <v>0</v>
          </cell>
          <cell r="EZ319">
            <v>0</v>
          </cell>
          <cell r="FA319">
            <v>0</v>
          </cell>
          <cell r="FB319">
            <v>0</v>
          </cell>
          <cell r="FC319">
            <v>0</v>
          </cell>
          <cell r="FD319">
            <v>0</v>
          </cell>
          <cell r="FE319">
            <v>0</v>
          </cell>
          <cell r="FF319">
            <v>0</v>
          </cell>
          <cell r="FG319">
            <v>0</v>
          </cell>
          <cell r="FH319">
            <v>0</v>
          </cell>
          <cell r="FJ319">
            <v>0</v>
          </cell>
          <cell r="FK319">
            <v>0</v>
          </cell>
          <cell r="FL319">
            <v>0</v>
          </cell>
          <cell r="FM319">
            <v>0</v>
          </cell>
          <cell r="FN319">
            <v>0</v>
          </cell>
          <cell r="FP319">
            <v>0</v>
          </cell>
          <cell r="FQ319">
            <v>0</v>
          </cell>
          <cell r="FR319">
            <v>0</v>
          </cell>
          <cell r="FS319">
            <v>0</v>
          </cell>
          <cell r="FT319">
            <v>0</v>
          </cell>
          <cell r="FU319">
            <v>0</v>
          </cell>
          <cell r="FV319">
            <v>0</v>
          </cell>
          <cell r="FW319">
            <v>0</v>
          </cell>
          <cell r="FX319">
            <v>0</v>
          </cell>
          <cell r="FY319">
            <v>0</v>
          </cell>
          <cell r="GA319">
            <v>0</v>
          </cell>
          <cell r="GB319">
            <v>0</v>
          </cell>
          <cell r="GC319">
            <v>0</v>
          </cell>
          <cell r="GD319">
            <v>0</v>
          </cell>
        </row>
        <row r="320">
          <cell r="EV320">
            <v>0</v>
          </cell>
          <cell r="EW320">
            <v>0</v>
          </cell>
          <cell r="EX320">
            <v>0</v>
          </cell>
          <cell r="EY320">
            <v>0</v>
          </cell>
          <cell r="EZ320">
            <v>0</v>
          </cell>
          <cell r="FA320">
            <v>0</v>
          </cell>
          <cell r="FB320">
            <v>0</v>
          </cell>
          <cell r="FC320">
            <v>0</v>
          </cell>
          <cell r="FD320">
            <v>0</v>
          </cell>
          <cell r="FE320">
            <v>0</v>
          </cell>
          <cell r="FF320">
            <v>0</v>
          </cell>
          <cell r="FG320">
            <v>0</v>
          </cell>
          <cell r="FH320">
            <v>0</v>
          </cell>
          <cell r="FJ320">
            <v>0</v>
          </cell>
          <cell r="FK320">
            <v>0</v>
          </cell>
          <cell r="FL320">
            <v>0</v>
          </cell>
          <cell r="FM320">
            <v>0</v>
          </cell>
          <cell r="FN320">
            <v>0</v>
          </cell>
          <cell r="FP320">
            <v>0</v>
          </cell>
          <cell r="FQ320">
            <v>0</v>
          </cell>
          <cell r="FR320">
            <v>0</v>
          </cell>
          <cell r="FS320">
            <v>0</v>
          </cell>
          <cell r="FT320">
            <v>0</v>
          </cell>
          <cell r="FU320">
            <v>0</v>
          </cell>
          <cell r="FV320">
            <v>0</v>
          </cell>
          <cell r="FW320">
            <v>0</v>
          </cell>
          <cell r="FX320">
            <v>0</v>
          </cell>
          <cell r="FY320">
            <v>0</v>
          </cell>
          <cell r="GA320">
            <v>0</v>
          </cell>
          <cell r="GB320">
            <v>0</v>
          </cell>
          <cell r="GC320">
            <v>0</v>
          </cell>
          <cell r="GD320">
            <v>0</v>
          </cell>
        </row>
        <row r="321">
          <cell r="EV321">
            <v>0</v>
          </cell>
          <cell r="EW321">
            <v>0</v>
          </cell>
          <cell r="EX321">
            <v>0</v>
          </cell>
          <cell r="EY321">
            <v>0</v>
          </cell>
          <cell r="EZ321">
            <v>0</v>
          </cell>
          <cell r="FA321">
            <v>0</v>
          </cell>
          <cell r="FB321">
            <v>0</v>
          </cell>
          <cell r="FC321">
            <v>0</v>
          </cell>
          <cell r="FD321">
            <v>0</v>
          </cell>
          <cell r="FE321">
            <v>0</v>
          </cell>
          <cell r="FF321">
            <v>0</v>
          </cell>
          <cell r="FG321">
            <v>0</v>
          </cell>
          <cell r="FH321">
            <v>0</v>
          </cell>
          <cell r="FJ321">
            <v>0</v>
          </cell>
          <cell r="FK321">
            <v>0</v>
          </cell>
          <cell r="FL321">
            <v>0</v>
          </cell>
          <cell r="FM321">
            <v>0</v>
          </cell>
          <cell r="FN321">
            <v>0</v>
          </cell>
          <cell r="FP321">
            <v>0</v>
          </cell>
          <cell r="FQ321">
            <v>0</v>
          </cell>
          <cell r="FR321">
            <v>0</v>
          </cell>
          <cell r="FS321">
            <v>0</v>
          </cell>
          <cell r="FT321">
            <v>0</v>
          </cell>
          <cell r="FU321">
            <v>0</v>
          </cell>
          <cell r="FV321">
            <v>0</v>
          </cell>
          <cell r="FW321">
            <v>0</v>
          </cell>
          <cell r="FX321">
            <v>0</v>
          </cell>
          <cell r="FY321">
            <v>0</v>
          </cell>
          <cell r="GA321">
            <v>0</v>
          </cell>
          <cell r="GB321">
            <v>0</v>
          </cell>
          <cell r="GC321">
            <v>0</v>
          </cell>
          <cell r="GD321">
            <v>0</v>
          </cell>
        </row>
        <row r="322">
          <cell r="EV322">
            <v>0</v>
          </cell>
          <cell r="EW322">
            <v>0</v>
          </cell>
          <cell r="EX322">
            <v>0</v>
          </cell>
          <cell r="EY322">
            <v>0</v>
          </cell>
          <cell r="EZ322">
            <v>0</v>
          </cell>
          <cell r="FA322">
            <v>0</v>
          </cell>
          <cell r="FB322">
            <v>0</v>
          </cell>
          <cell r="FC322">
            <v>0</v>
          </cell>
          <cell r="FD322">
            <v>0</v>
          </cell>
          <cell r="FE322">
            <v>0</v>
          </cell>
          <cell r="FF322">
            <v>0</v>
          </cell>
          <cell r="FG322">
            <v>0</v>
          </cell>
          <cell r="FH322">
            <v>0</v>
          </cell>
          <cell r="FJ322">
            <v>0</v>
          </cell>
          <cell r="FK322">
            <v>0</v>
          </cell>
          <cell r="FL322">
            <v>0</v>
          </cell>
          <cell r="FM322">
            <v>0</v>
          </cell>
          <cell r="FN322">
            <v>0</v>
          </cell>
          <cell r="FP322">
            <v>0</v>
          </cell>
          <cell r="FQ322">
            <v>0</v>
          </cell>
          <cell r="FR322">
            <v>0</v>
          </cell>
          <cell r="FS322">
            <v>0</v>
          </cell>
          <cell r="FT322">
            <v>0</v>
          </cell>
          <cell r="FU322">
            <v>0</v>
          </cell>
          <cell r="FV322">
            <v>0</v>
          </cell>
          <cell r="FW322">
            <v>0</v>
          </cell>
          <cell r="FX322">
            <v>0</v>
          </cell>
          <cell r="FY322">
            <v>0</v>
          </cell>
          <cell r="GA322">
            <v>0</v>
          </cell>
          <cell r="GB322">
            <v>0</v>
          </cell>
          <cell r="GC322">
            <v>0</v>
          </cell>
          <cell r="GD322">
            <v>0</v>
          </cell>
        </row>
        <row r="324">
          <cell r="EV324">
            <v>0</v>
          </cell>
          <cell r="EW324">
            <v>0</v>
          </cell>
          <cell r="EX324">
            <v>0</v>
          </cell>
          <cell r="EY324">
            <v>0</v>
          </cell>
          <cell r="EZ324">
            <v>0</v>
          </cell>
          <cell r="FA324">
            <v>0</v>
          </cell>
          <cell r="FB324">
            <v>0</v>
          </cell>
          <cell r="FC324">
            <v>0</v>
          </cell>
          <cell r="FD324">
            <v>0</v>
          </cell>
          <cell r="FE324">
            <v>0</v>
          </cell>
          <cell r="FF324">
            <v>0</v>
          </cell>
          <cell r="FG324">
            <v>0</v>
          </cell>
          <cell r="FH324">
            <v>0</v>
          </cell>
          <cell r="FJ324">
            <v>0</v>
          </cell>
          <cell r="FK324">
            <v>0</v>
          </cell>
          <cell r="FL324">
            <v>0</v>
          </cell>
          <cell r="FM324">
            <v>0</v>
          </cell>
          <cell r="FN324">
            <v>0</v>
          </cell>
          <cell r="FP324">
            <v>0</v>
          </cell>
          <cell r="FQ324">
            <v>0</v>
          </cell>
          <cell r="FR324">
            <v>0</v>
          </cell>
          <cell r="FS324">
            <v>0</v>
          </cell>
          <cell r="FT324">
            <v>0</v>
          </cell>
          <cell r="FU324">
            <v>0</v>
          </cell>
          <cell r="FV324">
            <v>0</v>
          </cell>
          <cell r="FW324">
            <v>0</v>
          </cell>
          <cell r="FX324">
            <v>0</v>
          </cell>
          <cell r="FY324">
            <v>0</v>
          </cell>
          <cell r="GA324">
            <v>0</v>
          </cell>
          <cell r="GB324">
            <v>0</v>
          </cell>
          <cell r="GC324">
            <v>0</v>
          </cell>
          <cell r="GD324">
            <v>0</v>
          </cell>
        </row>
        <row r="325">
          <cell r="EV325">
            <v>0</v>
          </cell>
          <cell r="EW325">
            <v>0</v>
          </cell>
          <cell r="EX325">
            <v>0</v>
          </cell>
          <cell r="EY325">
            <v>0</v>
          </cell>
          <cell r="EZ325">
            <v>0</v>
          </cell>
          <cell r="FA325">
            <v>0</v>
          </cell>
          <cell r="FB325">
            <v>0</v>
          </cell>
          <cell r="FC325">
            <v>0</v>
          </cell>
          <cell r="FD325">
            <v>0</v>
          </cell>
          <cell r="FE325">
            <v>0</v>
          </cell>
          <cell r="FF325">
            <v>0</v>
          </cell>
          <cell r="FG325">
            <v>0</v>
          </cell>
          <cell r="FH325">
            <v>0</v>
          </cell>
          <cell r="FJ325">
            <v>0</v>
          </cell>
          <cell r="FK325">
            <v>0</v>
          </cell>
          <cell r="FL325">
            <v>0</v>
          </cell>
          <cell r="FM325">
            <v>0</v>
          </cell>
          <cell r="FN325">
            <v>0</v>
          </cell>
          <cell r="FP325">
            <v>0</v>
          </cell>
          <cell r="FQ325">
            <v>0</v>
          </cell>
          <cell r="FR325">
            <v>0</v>
          </cell>
          <cell r="FS325">
            <v>0</v>
          </cell>
          <cell r="FT325">
            <v>0</v>
          </cell>
          <cell r="FU325">
            <v>0</v>
          </cell>
          <cell r="FV325">
            <v>0</v>
          </cell>
          <cell r="FW325">
            <v>0</v>
          </cell>
          <cell r="FX325">
            <v>0</v>
          </cell>
          <cell r="FY325">
            <v>0</v>
          </cell>
          <cell r="GA325">
            <v>0</v>
          </cell>
          <cell r="GB325">
            <v>0</v>
          </cell>
          <cell r="GC325">
            <v>0</v>
          </cell>
          <cell r="GD325">
            <v>0</v>
          </cell>
        </row>
        <row r="326">
          <cell r="EV326">
            <v>0</v>
          </cell>
          <cell r="EW326">
            <v>0</v>
          </cell>
          <cell r="EX326">
            <v>0</v>
          </cell>
          <cell r="EY326">
            <v>0</v>
          </cell>
          <cell r="EZ326">
            <v>0</v>
          </cell>
          <cell r="FA326">
            <v>0</v>
          </cell>
          <cell r="FB326">
            <v>0</v>
          </cell>
          <cell r="FC326">
            <v>0</v>
          </cell>
          <cell r="FD326">
            <v>0</v>
          </cell>
          <cell r="FE326">
            <v>0</v>
          </cell>
          <cell r="FF326">
            <v>0</v>
          </cell>
          <cell r="FG326">
            <v>0</v>
          </cell>
          <cell r="FH326">
            <v>0</v>
          </cell>
          <cell r="FJ326">
            <v>0</v>
          </cell>
          <cell r="FK326">
            <v>0</v>
          </cell>
          <cell r="FL326">
            <v>0</v>
          </cell>
          <cell r="FM326">
            <v>0</v>
          </cell>
          <cell r="FN326">
            <v>0</v>
          </cell>
          <cell r="FP326">
            <v>0</v>
          </cell>
          <cell r="FQ326">
            <v>0</v>
          </cell>
          <cell r="FR326">
            <v>0</v>
          </cell>
          <cell r="FS326">
            <v>0</v>
          </cell>
          <cell r="FT326">
            <v>0</v>
          </cell>
          <cell r="FU326">
            <v>0</v>
          </cell>
          <cell r="FV326">
            <v>0</v>
          </cell>
          <cell r="FW326">
            <v>0</v>
          </cell>
          <cell r="FX326">
            <v>0</v>
          </cell>
          <cell r="FY326">
            <v>0</v>
          </cell>
          <cell r="GA326">
            <v>0</v>
          </cell>
          <cell r="GB326">
            <v>0</v>
          </cell>
          <cell r="GC326">
            <v>0</v>
          </cell>
          <cell r="GD326">
            <v>0</v>
          </cell>
        </row>
        <row r="327">
          <cell r="EV327">
            <v>0</v>
          </cell>
          <cell r="EW327">
            <v>0</v>
          </cell>
          <cell r="EX327">
            <v>0</v>
          </cell>
          <cell r="EY327">
            <v>0</v>
          </cell>
          <cell r="EZ327">
            <v>0</v>
          </cell>
          <cell r="FA327">
            <v>0</v>
          </cell>
          <cell r="FB327">
            <v>0</v>
          </cell>
          <cell r="FC327">
            <v>0</v>
          </cell>
          <cell r="FD327">
            <v>0</v>
          </cell>
          <cell r="FE327">
            <v>0</v>
          </cell>
          <cell r="FF327">
            <v>0</v>
          </cell>
          <cell r="FG327">
            <v>0</v>
          </cell>
          <cell r="FH327">
            <v>0</v>
          </cell>
          <cell r="FJ327">
            <v>0</v>
          </cell>
          <cell r="FK327">
            <v>0</v>
          </cell>
          <cell r="FL327">
            <v>0</v>
          </cell>
          <cell r="FM327">
            <v>0</v>
          </cell>
          <cell r="FN327">
            <v>0</v>
          </cell>
          <cell r="FP327">
            <v>0</v>
          </cell>
          <cell r="FQ327">
            <v>0</v>
          </cell>
          <cell r="FR327">
            <v>0</v>
          </cell>
          <cell r="FS327">
            <v>0</v>
          </cell>
          <cell r="FT327">
            <v>0</v>
          </cell>
          <cell r="FU327">
            <v>0</v>
          </cell>
          <cell r="FV327">
            <v>0</v>
          </cell>
          <cell r="FW327">
            <v>0</v>
          </cell>
          <cell r="FX327">
            <v>0</v>
          </cell>
          <cell r="FY327">
            <v>0</v>
          </cell>
          <cell r="GA327">
            <v>0</v>
          </cell>
          <cell r="GB327">
            <v>0</v>
          </cell>
          <cell r="GC327">
            <v>0</v>
          </cell>
          <cell r="GD327">
            <v>0</v>
          </cell>
        </row>
        <row r="328">
          <cell r="EV328">
            <v>0</v>
          </cell>
          <cell r="EW328">
            <v>0</v>
          </cell>
          <cell r="EX328">
            <v>0</v>
          </cell>
          <cell r="EY328">
            <v>0</v>
          </cell>
          <cell r="EZ328">
            <v>0</v>
          </cell>
          <cell r="FA328">
            <v>0</v>
          </cell>
          <cell r="FB328">
            <v>0</v>
          </cell>
          <cell r="FC328">
            <v>0</v>
          </cell>
          <cell r="FD328">
            <v>0</v>
          </cell>
          <cell r="FE328">
            <v>0</v>
          </cell>
          <cell r="FF328">
            <v>0</v>
          </cell>
          <cell r="FG328">
            <v>0</v>
          </cell>
          <cell r="FH328">
            <v>0</v>
          </cell>
          <cell r="FJ328">
            <v>0</v>
          </cell>
          <cell r="FK328">
            <v>0</v>
          </cell>
          <cell r="FL328">
            <v>0</v>
          </cell>
          <cell r="FM328">
            <v>0</v>
          </cell>
          <cell r="FN328">
            <v>0</v>
          </cell>
          <cell r="FP328">
            <v>0</v>
          </cell>
          <cell r="FQ328">
            <v>0</v>
          </cell>
          <cell r="FR328">
            <v>0</v>
          </cell>
          <cell r="FS328">
            <v>0</v>
          </cell>
          <cell r="FT328">
            <v>0</v>
          </cell>
          <cell r="FU328">
            <v>0</v>
          </cell>
          <cell r="FV328">
            <v>0</v>
          </cell>
          <cell r="FW328">
            <v>0</v>
          </cell>
          <cell r="FX328">
            <v>0</v>
          </cell>
          <cell r="FY328">
            <v>0</v>
          </cell>
          <cell r="GA328">
            <v>0</v>
          </cell>
          <cell r="GB328">
            <v>0</v>
          </cell>
          <cell r="GC328">
            <v>0</v>
          </cell>
          <cell r="GD328">
            <v>0</v>
          </cell>
        </row>
        <row r="329">
          <cell r="EV329">
            <v>0</v>
          </cell>
          <cell r="EW329">
            <v>0</v>
          </cell>
          <cell r="EX329">
            <v>0</v>
          </cell>
          <cell r="EY329">
            <v>0</v>
          </cell>
          <cell r="EZ329">
            <v>0</v>
          </cell>
          <cell r="FA329">
            <v>0</v>
          </cell>
          <cell r="FB329">
            <v>0</v>
          </cell>
          <cell r="FC329">
            <v>0</v>
          </cell>
          <cell r="FD329">
            <v>0</v>
          </cell>
          <cell r="FE329">
            <v>0</v>
          </cell>
          <cell r="FF329">
            <v>0</v>
          </cell>
          <cell r="FG329">
            <v>0</v>
          </cell>
          <cell r="FH329">
            <v>0</v>
          </cell>
          <cell r="FJ329">
            <v>0</v>
          </cell>
          <cell r="FK329">
            <v>0</v>
          </cell>
          <cell r="FL329">
            <v>0</v>
          </cell>
          <cell r="FM329">
            <v>0</v>
          </cell>
          <cell r="FN329">
            <v>0</v>
          </cell>
          <cell r="FP329">
            <v>0</v>
          </cell>
          <cell r="FQ329">
            <v>0</v>
          </cell>
          <cell r="FR329">
            <v>0</v>
          </cell>
          <cell r="FS329">
            <v>0</v>
          </cell>
          <cell r="FT329">
            <v>0</v>
          </cell>
          <cell r="FU329">
            <v>0</v>
          </cell>
          <cell r="FV329">
            <v>0</v>
          </cell>
          <cell r="FW329">
            <v>0</v>
          </cell>
          <cell r="FX329">
            <v>0</v>
          </cell>
          <cell r="FY329">
            <v>0</v>
          </cell>
          <cell r="GA329">
            <v>0</v>
          </cell>
          <cell r="GB329">
            <v>0</v>
          </cell>
          <cell r="GC329">
            <v>0</v>
          </cell>
          <cell r="GD329">
            <v>0</v>
          </cell>
        </row>
        <row r="330">
          <cell r="EV330">
            <v>0</v>
          </cell>
          <cell r="EW330">
            <v>0</v>
          </cell>
          <cell r="EX330">
            <v>0</v>
          </cell>
          <cell r="EY330">
            <v>0</v>
          </cell>
          <cell r="EZ330">
            <v>0</v>
          </cell>
          <cell r="FA330">
            <v>0</v>
          </cell>
          <cell r="FB330">
            <v>0</v>
          </cell>
          <cell r="FC330">
            <v>0</v>
          </cell>
          <cell r="FD330">
            <v>0</v>
          </cell>
          <cell r="FE330">
            <v>0</v>
          </cell>
          <cell r="FF330">
            <v>0</v>
          </cell>
          <cell r="FG330">
            <v>0</v>
          </cell>
          <cell r="FH330">
            <v>0</v>
          </cell>
          <cell r="FJ330">
            <v>0</v>
          </cell>
          <cell r="FK330">
            <v>0</v>
          </cell>
          <cell r="FL330">
            <v>0</v>
          </cell>
          <cell r="FM330">
            <v>0</v>
          </cell>
          <cell r="FN330">
            <v>0</v>
          </cell>
          <cell r="FP330">
            <v>0</v>
          </cell>
          <cell r="FQ330">
            <v>0</v>
          </cell>
          <cell r="FR330">
            <v>0</v>
          </cell>
          <cell r="FS330">
            <v>0</v>
          </cell>
          <cell r="FT330">
            <v>0</v>
          </cell>
          <cell r="FU330">
            <v>0</v>
          </cell>
          <cell r="FV330">
            <v>0</v>
          </cell>
          <cell r="FW330">
            <v>0</v>
          </cell>
          <cell r="FX330">
            <v>0</v>
          </cell>
          <cell r="FY330">
            <v>0</v>
          </cell>
          <cell r="GA330">
            <v>0</v>
          </cell>
          <cell r="GB330">
            <v>0</v>
          </cell>
          <cell r="GC330">
            <v>0</v>
          </cell>
          <cell r="GD330">
            <v>0</v>
          </cell>
        </row>
        <row r="331">
          <cell r="EV331">
            <v>0</v>
          </cell>
          <cell r="EW331">
            <v>0</v>
          </cell>
          <cell r="EX331">
            <v>0</v>
          </cell>
          <cell r="EY331">
            <v>0</v>
          </cell>
          <cell r="EZ331">
            <v>0</v>
          </cell>
          <cell r="FA331">
            <v>0</v>
          </cell>
          <cell r="FB331">
            <v>0</v>
          </cell>
          <cell r="FC331">
            <v>0</v>
          </cell>
          <cell r="FD331">
            <v>0</v>
          </cell>
          <cell r="FE331">
            <v>0</v>
          </cell>
          <cell r="FF331">
            <v>0</v>
          </cell>
          <cell r="FG331">
            <v>0</v>
          </cell>
          <cell r="FH331">
            <v>0</v>
          </cell>
          <cell r="FJ331">
            <v>0</v>
          </cell>
          <cell r="FK331">
            <v>0</v>
          </cell>
          <cell r="FL331">
            <v>0</v>
          </cell>
          <cell r="FM331">
            <v>0</v>
          </cell>
          <cell r="FN331">
            <v>0</v>
          </cell>
          <cell r="FP331">
            <v>0</v>
          </cell>
          <cell r="FQ331">
            <v>0</v>
          </cell>
          <cell r="FR331">
            <v>0</v>
          </cell>
          <cell r="FS331">
            <v>0</v>
          </cell>
          <cell r="FT331">
            <v>0</v>
          </cell>
          <cell r="FU331">
            <v>0</v>
          </cell>
          <cell r="FV331">
            <v>0</v>
          </cell>
          <cell r="FW331">
            <v>0</v>
          </cell>
          <cell r="FX331">
            <v>0</v>
          </cell>
          <cell r="FY331">
            <v>0</v>
          </cell>
          <cell r="GA331">
            <v>0</v>
          </cell>
          <cell r="GB331">
            <v>0</v>
          </cell>
          <cell r="GC331">
            <v>0</v>
          </cell>
          <cell r="GD331">
            <v>0</v>
          </cell>
        </row>
        <row r="332">
          <cell r="EV332">
            <v>0</v>
          </cell>
          <cell r="EW332">
            <v>0</v>
          </cell>
          <cell r="EX332">
            <v>0</v>
          </cell>
          <cell r="EY332">
            <v>0</v>
          </cell>
          <cell r="EZ332">
            <v>0</v>
          </cell>
          <cell r="FA332">
            <v>0</v>
          </cell>
          <cell r="FB332">
            <v>0</v>
          </cell>
          <cell r="FC332">
            <v>0</v>
          </cell>
          <cell r="FD332">
            <v>0</v>
          </cell>
          <cell r="FE332">
            <v>0</v>
          </cell>
          <cell r="FF332">
            <v>0</v>
          </cell>
          <cell r="FG332">
            <v>0</v>
          </cell>
          <cell r="FH332">
            <v>0</v>
          </cell>
          <cell r="FJ332">
            <v>0</v>
          </cell>
          <cell r="FK332">
            <v>0</v>
          </cell>
          <cell r="FL332">
            <v>0</v>
          </cell>
          <cell r="FM332">
            <v>0</v>
          </cell>
          <cell r="FN332">
            <v>0</v>
          </cell>
          <cell r="FP332">
            <v>0</v>
          </cell>
          <cell r="FQ332">
            <v>0</v>
          </cell>
          <cell r="FR332">
            <v>0</v>
          </cell>
          <cell r="FS332">
            <v>0</v>
          </cell>
          <cell r="FT332">
            <v>0</v>
          </cell>
          <cell r="FU332">
            <v>0</v>
          </cell>
          <cell r="FV332">
            <v>0</v>
          </cell>
          <cell r="FW332">
            <v>0</v>
          </cell>
          <cell r="FX332">
            <v>0</v>
          </cell>
          <cell r="FY332">
            <v>0</v>
          </cell>
          <cell r="GA332">
            <v>0</v>
          </cell>
          <cell r="GB332">
            <v>0</v>
          </cell>
          <cell r="GC332">
            <v>0</v>
          </cell>
          <cell r="GD332">
            <v>0</v>
          </cell>
        </row>
        <row r="333">
          <cell r="EV333">
            <v>0</v>
          </cell>
          <cell r="EW333">
            <v>0</v>
          </cell>
          <cell r="EX333">
            <v>0</v>
          </cell>
          <cell r="EY333">
            <v>0</v>
          </cell>
          <cell r="EZ333">
            <v>0</v>
          </cell>
          <cell r="FA333">
            <v>0</v>
          </cell>
          <cell r="FB333">
            <v>0</v>
          </cell>
          <cell r="FC333">
            <v>0</v>
          </cell>
          <cell r="FD333">
            <v>0</v>
          </cell>
          <cell r="FE333">
            <v>0</v>
          </cell>
          <cell r="FF333">
            <v>0</v>
          </cell>
          <cell r="FG333">
            <v>0</v>
          </cell>
          <cell r="FH333">
            <v>0</v>
          </cell>
          <cell r="FJ333">
            <v>0</v>
          </cell>
          <cell r="FK333">
            <v>0</v>
          </cell>
          <cell r="FL333">
            <v>0</v>
          </cell>
          <cell r="FM333">
            <v>0</v>
          </cell>
          <cell r="FN333">
            <v>0</v>
          </cell>
          <cell r="FP333">
            <v>0</v>
          </cell>
          <cell r="FQ333">
            <v>0</v>
          </cell>
          <cell r="FR333">
            <v>0</v>
          </cell>
          <cell r="FS333">
            <v>0</v>
          </cell>
          <cell r="FT333">
            <v>0</v>
          </cell>
          <cell r="FU333">
            <v>0</v>
          </cell>
          <cell r="FV333">
            <v>0</v>
          </cell>
          <cell r="FW333">
            <v>0</v>
          </cell>
          <cell r="FX333">
            <v>0</v>
          </cell>
          <cell r="FY333">
            <v>0</v>
          </cell>
          <cell r="GA333">
            <v>0</v>
          </cell>
          <cell r="GB333">
            <v>0</v>
          </cell>
          <cell r="GC333">
            <v>0</v>
          </cell>
          <cell r="GD333">
            <v>0</v>
          </cell>
        </row>
        <row r="334">
          <cell r="EV334">
            <v>0</v>
          </cell>
          <cell r="EW334">
            <v>0</v>
          </cell>
          <cell r="EX334">
            <v>0</v>
          </cell>
          <cell r="EY334">
            <v>0</v>
          </cell>
          <cell r="EZ334">
            <v>0</v>
          </cell>
          <cell r="FA334">
            <v>0</v>
          </cell>
          <cell r="FB334">
            <v>0</v>
          </cell>
          <cell r="FC334">
            <v>0</v>
          </cell>
          <cell r="FD334">
            <v>0</v>
          </cell>
          <cell r="FE334">
            <v>0</v>
          </cell>
          <cell r="FF334">
            <v>0</v>
          </cell>
          <cell r="FG334">
            <v>0</v>
          </cell>
          <cell r="FH334">
            <v>0</v>
          </cell>
          <cell r="FJ334">
            <v>0</v>
          </cell>
          <cell r="FK334">
            <v>0</v>
          </cell>
          <cell r="FL334">
            <v>0</v>
          </cell>
          <cell r="FM334">
            <v>0</v>
          </cell>
          <cell r="FN334">
            <v>0</v>
          </cell>
          <cell r="FP334">
            <v>0</v>
          </cell>
          <cell r="FQ334">
            <v>0</v>
          </cell>
          <cell r="FR334">
            <v>0</v>
          </cell>
          <cell r="FS334">
            <v>0</v>
          </cell>
          <cell r="FT334">
            <v>0</v>
          </cell>
          <cell r="FU334">
            <v>0</v>
          </cell>
          <cell r="GA334">
            <v>0</v>
          </cell>
          <cell r="GB334">
            <v>0</v>
          </cell>
          <cell r="GC334">
            <v>0</v>
          </cell>
          <cell r="GD334">
            <v>0</v>
          </cell>
        </row>
        <row r="335">
          <cell r="EV335">
            <v>0</v>
          </cell>
          <cell r="EW335">
            <v>0</v>
          </cell>
          <cell r="EX335">
            <v>0</v>
          </cell>
          <cell r="EY335">
            <v>0</v>
          </cell>
          <cell r="EZ335">
            <v>0</v>
          </cell>
          <cell r="FA335">
            <v>0</v>
          </cell>
          <cell r="FB335">
            <v>0</v>
          </cell>
          <cell r="FC335">
            <v>0</v>
          </cell>
          <cell r="FD335">
            <v>0</v>
          </cell>
          <cell r="FE335">
            <v>0</v>
          </cell>
          <cell r="FF335">
            <v>0</v>
          </cell>
          <cell r="FG335">
            <v>0</v>
          </cell>
          <cell r="FH335">
            <v>0</v>
          </cell>
          <cell r="FJ335">
            <v>0</v>
          </cell>
          <cell r="FK335">
            <v>0</v>
          </cell>
          <cell r="FL335">
            <v>0</v>
          </cell>
          <cell r="FM335">
            <v>0</v>
          </cell>
          <cell r="FN335">
            <v>0</v>
          </cell>
          <cell r="FP335">
            <v>0</v>
          </cell>
          <cell r="FQ335">
            <v>0</v>
          </cell>
          <cell r="FR335">
            <v>0</v>
          </cell>
          <cell r="FS335">
            <v>0</v>
          </cell>
          <cell r="FT335">
            <v>0</v>
          </cell>
          <cell r="FU335">
            <v>0</v>
          </cell>
          <cell r="FV335">
            <v>0</v>
          </cell>
          <cell r="FW335">
            <v>0</v>
          </cell>
          <cell r="FX335">
            <v>0</v>
          </cell>
          <cell r="FY335">
            <v>0</v>
          </cell>
          <cell r="GA335">
            <v>0</v>
          </cell>
          <cell r="GB335">
            <v>0</v>
          </cell>
          <cell r="GC335">
            <v>0</v>
          </cell>
          <cell r="GD335">
            <v>0</v>
          </cell>
        </row>
        <row r="336">
          <cell r="EV336">
            <v>0</v>
          </cell>
          <cell r="EW336">
            <v>0</v>
          </cell>
          <cell r="EX336">
            <v>0</v>
          </cell>
          <cell r="EY336">
            <v>0</v>
          </cell>
          <cell r="EZ336">
            <v>0</v>
          </cell>
          <cell r="FA336">
            <v>0</v>
          </cell>
          <cell r="FB336">
            <v>0</v>
          </cell>
          <cell r="FC336">
            <v>0</v>
          </cell>
          <cell r="FD336">
            <v>0</v>
          </cell>
          <cell r="FE336">
            <v>0</v>
          </cell>
          <cell r="FF336">
            <v>0</v>
          </cell>
          <cell r="FG336">
            <v>0</v>
          </cell>
          <cell r="FH336">
            <v>0</v>
          </cell>
          <cell r="FJ336">
            <v>0</v>
          </cell>
          <cell r="FK336">
            <v>0</v>
          </cell>
          <cell r="FL336">
            <v>0</v>
          </cell>
          <cell r="FM336">
            <v>0</v>
          </cell>
          <cell r="FN336">
            <v>0</v>
          </cell>
          <cell r="FP336">
            <v>0</v>
          </cell>
          <cell r="FQ336">
            <v>0</v>
          </cell>
          <cell r="FR336">
            <v>0</v>
          </cell>
          <cell r="FS336">
            <v>0</v>
          </cell>
          <cell r="FT336">
            <v>0</v>
          </cell>
          <cell r="FU336">
            <v>0</v>
          </cell>
          <cell r="FV336">
            <v>0</v>
          </cell>
          <cell r="FW336">
            <v>0</v>
          </cell>
          <cell r="FX336">
            <v>0</v>
          </cell>
          <cell r="FY336">
            <v>0</v>
          </cell>
          <cell r="GA336">
            <v>0</v>
          </cell>
          <cell r="GB336">
            <v>0</v>
          </cell>
          <cell r="GC336">
            <v>0</v>
          </cell>
          <cell r="GD336">
            <v>0</v>
          </cell>
        </row>
        <row r="337">
          <cell r="EV337">
            <v>0</v>
          </cell>
          <cell r="EW337">
            <v>0</v>
          </cell>
          <cell r="EX337">
            <v>0</v>
          </cell>
          <cell r="EY337">
            <v>0</v>
          </cell>
          <cell r="EZ337">
            <v>0</v>
          </cell>
          <cell r="FA337">
            <v>0</v>
          </cell>
          <cell r="FB337">
            <v>0</v>
          </cell>
          <cell r="FC337">
            <v>0</v>
          </cell>
          <cell r="FD337">
            <v>0</v>
          </cell>
          <cell r="FE337">
            <v>0</v>
          </cell>
          <cell r="FF337">
            <v>0</v>
          </cell>
          <cell r="FG337">
            <v>0</v>
          </cell>
          <cell r="FH337">
            <v>0</v>
          </cell>
          <cell r="FJ337">
            <v>0</v>
          </cell>
          <cell r="FK337">
            <v>0</v>
          </cell>
          <cell r="FL337">
            <v>0</v>
          </cell>
          <cell r="FM337">
            <v>0</v>
          </cell>
          <cell r="FN337">
            <v>0</v>
          </cell>
          <cell r="FP337">
            <v>0</v>
          </cell>
          <cell r="FQ337">
            <v>0</v>
          </cell>
          <cell r="FR337">
            <v>0</v>
          </cell>
          <cell r="FS337">
            <v>0</v>
          </cell>
          <cell r="FT337">
            <v>0</v>
          </cell>
          <cell r="FU337">
            <v>0</v>
          </cell>
          <cell r="GA337">
            <v>0</v>
          </cell>
          <cell r="GB337">
            <v>0</v>
          </cell>
          <cell r="GC337">
            <v>0</v>
          </cell>
          <cell r="GD337">
            <v>0</v>
          </cell>
        </row>
        <row r="338">
          <cell r="EV338">
            <v>0</v>
          </cell>
          <cell r="EW338">
            <v>0</v>
          </cell>
          <cell r="EX338">
            <v>0</v>
          </cell>
          <cell r="EY338">
            <v>0</v>
          </cell>
          <cell r="EZ338">
            <v>0</v>
          </cell>
          <cell r="FA338">
            <v>0</v>
          </cell>
          <cell r="FB338">
            <v>0</v>
          </cell>
          <cell r="FC338">
            <v>0</v>
          </cell>
          <cell r="FD338">
            <v>0</v>
          </cell>
          <cell r="FE338">
            <v>0</v>
          </cell>
          <cell r="FF338">
            <v>0</v>
          </cell>
          <cell r="FG338">
            <v>0</v>
          </cell>
          <cell r="FH338">
            <v>0</v>
          </cell>
          <cell r="FJ338">
            <v>0</v>
          </cell>
          <cell r="FK338">
            <v>0</v>
          </cell>
          <cell r="FL338">
            <v>0</v>
          </cell>
          <cell r="FM338">
            <v>0</v>
          </cell>
          <cell r="FN338">
            <v>0</v>
          </cell>
          <cell r="FP338">
            <v>0</v>
          </cell>
          <cell r="FQ338">
            <v>0</v>
          </cell>
          <cell r="FR338">
            <v>0</v>
          </cell>
          <cell r="FS338">
            <v>0</v>
          </cell>
          <cell r="FT338">
            <v>0</v>
          </cell>
          <cell r="FU338">
            <v>0</v>
          </cell>
          <cell r="FV338">
            <v>0</v>
          </cell>
          <cell r="FW338">
            <v>0</v>
          </cell>
          <cell r="FX338">
            <v>0</v>
          </cell>
          <cell r="FY338">
            <v>0</v>
          </cell>
          <cell r="GA338">
            <v>0</v>
          </cell>
          <cell r="GB338">
            <v>0</v>
          </cell>
          <cell r="GC338">
            <v>0</v>
          </cell>
          <cell r="GD338">
            <v>0</v>
          </cell>
        </row>
        <row r="339">
          <cell r="EV339">
            <v>0</v>
          </cell>
          <cell r="EW339">
            <v>0</v>
          </cell>
          <cell r="EX339">
            <v>0</v>
          </cell>
          <cell r="EY339">
            <v>0</v>
          </cell>
          <cell r="EZ339">
            <v>0</v>
          </cell>
          <cell r="FA339">
            <v>0</v>
          </cell>
          <cell r="FB339">
            <v>0</v>
          </cell>
          <cell r="FC339">
            <v>0</v>
          </cell>
          <cell r="FD339">
            <v>0</v>
          </cell>
          <cell r="FE339">
            <v>0</v>
          </cell>
          <cell r="FF339">
            <v>0</v>
          </cell>
          <cell r="FG339">
            <v>0</v>
          </cell>
          <cell r="FH339">
            <v>0</v>
          </cell>
          <cell r="FJ339">
            <v>0</v>
          </cell>
          <cell r="FK339">
            <v>0</v>
          </cell>
          <cell r="FL339">
            <v>0</v>
          </cell>
          <cell r="FM339">
            <v>0</v>
          </cell>
          <cell r="FN339">
            <v>0</v>
          </cell>
          <cell r="FP339">
            <v>0</v>
          </cell>
          <cell r="FQ339">
            <v>0</v>
          </cell>
          <cell r="FR339">
            <v>0</v>
          </cell>
          <cell r="FS339">
            <v>0</v>
          </cell>
          <cell r="FT339">
            <v>0</v>
          </cell>
          <cell r="FU339">
            <v>0</v>
          </cell>
          <cell r="FV339">
            <v>0</v>
          </cell>
          <cell r="FW339">
            <v>0</v>
          </cell>
          <cell r="FX339">
            <v>0</v>
          </cell>
          <cell r="FY339">
            <v>0</v>
          </cell>
          <cell r="GA339">
            <v>0</v>
          </cell>
          <cell r="GB339">
            <v>0</v>
          </cell>
          <cell r="GC339">
            <v>0</v>
          </cell>
          <cell r="GD339">
            <v>0</v>
          </cell>
        </row>
        <row r="340">
          <cell r="EV340">
            <v>0</v>
          </cell>
          <cell r="EW340">
            <v>0</v>
          </cell>
          <cell r="EX340">
            <v>0</v>
          </cell>
          <cell r="EY340">
            <v>0</v>
          </cell>
          <cell r="EZ340">
            <v>0</v>
          </cell>
          <cell r="FA340">
            <v>0</v>
          </cell>
          <cell r="FB340">
            <v>0</v>
          </cell>
          <cell r="FC340">
            <v>0</v>
          </cell>
          <cell r="FD340">
            <v>0</v>
          </cell>
          <cell r="FE340">
            <v>0</v>
          </cell>
          <cell r="FF340">
            <v>0</v>
          </cell>
          <cell r="FG340">
            <v>0</v>
          </cell>
          <cell r="FH340">
            <v>0</v>
          </cell>
          <cell r="FJ340">
            <v>0</v>
          </cell>
          <cell r="FK340">
            <v>0</v>
          </cell>
          <cell r="FL340">
            <v>0</v>
          </cell>
          <cell r="FM340">
            <v>0</v>
          </cell>
          <cell r="FN340">
            <v>0</v>
          </cell>
          <cell r="FP340">
            <v>0</v>
          </cell>
          <cell r="FQ340">
            <v>0</v>
          </cell>
          <cell r="FR340">
            <v>0</v>
          </cell>
          <cell r="FS340">
            <v>0</v>
          </cell>
          <cell r="FT340">
            <v>0</v>
          </cell>
          <cell r="FU340">
            <v>0</v>
          </cell>
          <cell r="FV340">
            <v>0</v>
          </cell>
          <cell r="FW340">
            <v>0</v>
          </cell>
          <cell r="FX340">
            <v>0</v>
          </cell>
          <cell r="FY340">
            <v>0</v>
          </cell>
          <cell r="GA340">
            <v>0</v>
          </cell>
          <cell r="GB340">
            <v>0</v>
          </cell>
          <cell r="GC340">
            <v>0</v>
          </cell>
          <cell r="GD340">
            <v>0</v>
          </cell>
        </row>
        <row r="342">
          <cell r="EV342">
            <v>0</v>
          </cell>
          <cell r="EW342">
            <v>0</v>
          </cell>
          <cell r="EX342">
            <v>0</v>
          </cell>
          <cell r="EY342">
            <v>0</v>
          </cell>
          <cell r="EZ342">
            <v>0</v>
          </cell>
          <cell r="FA342">
            <v>0</v>
          </cell>
          <cell r="FB342">
            <v>0</v>
          </cell>
          <cell r="FC342">
            <v>0</v>
          </cell>
          <cell r="FD342">
            <v>0</v>
          </cell>
          <cell r="FE342">
            <v>0</v>
          </cell>
          <cell r="FF342">
            <v>0</v>
          </cell>
          <cell r="FG342">
            <v>0</v>
          </cell>
          <cell r="FP342">
            <v>0</v>
          </cell>
          <cell r="FQ342">
            <v>0</v>
          </cell>
          <cell r="FR342">
            <v>0</v>
          </cell>
          <cell r="FS342">
            <v>0</v>
          </cell>
          <cell r="FT342">
            <v>0</v>
          </cell>
          <cell r="FU342">
            <v>0</v>
          </cell>
        </row>
        <row r="343">
          <cell r="EV343">
            <v>0</v>
          </cell>
          <cell r="EW343">
            <v>0</v>
          </cell>
          <cell r="EX343">
            <v>0</v>
          </cell>
          <cell r="EY343">
            <v>0</v>
          </cell>
          <cell r="EZ343">
            <v>0</v>
          </cell>
          <cell r="FA343">
            <v>0</v>
          </cell>
          <cell r="FB343">
            <v>0</v>
          </cell>
          <cell r="FC343">
            <v>0</v>
          </cell>
          <cell r="FD343">
            <v>0</v>
          </cell>
          <cell r="FE343">
            <v>0</v>
          </cell>
          <cell r="FF343">
            <v>0</v>
          </cell>
          <cell r="FG343">
            <v>0</v>
          </cell>
          <cell r="FH343">
            <v>0</v>
          </cell>
          <cell r="FJ343">
            <v>0</v>
          </cell>
          <cell r="FK343">
            <v>0</v>
          </cell>
          <cell r="FL343">
            <v>0</v>
          </cell>
          <cell r="FM343">
            <v>0</v>
          </cell>
          <cell r="FN343">
            <v>0</v>
          </cell>
          <cell r="FP343">
            <v>0</v>
          </cell>
          <cell r="FQ343">
            <v>0</v>
          </cell>
          <cell r="FR343">
            <v>0</v>
          </cell>
          <cell r="FS343">
            <v>0</v>
          </cell>
          <cell r="FT343">
            <v>0</v>
          </cell>
          <cell r="FU343">
            <v>0</v>
          </cell>
        </row>
        <row r="344">
          <cell r="EV344">
            <v>0</v>
          </cell>
          <cell r="EW344">
            <v>0</v>
          </cell>
          <cell r="EX344">
            <v>0</v>
          </cell>
          <cell r="EY344">
            <v>0</v>
          </cell>
          <cell r="EZ344">
            <v>0</v>
          </cell>
          <cell r="FA344">
            <v>0</v>
          </cell>
          <cell r="FB344">
            <v>0</v>
          </cell>
          <cell r="FC344">
            <v>0</v>
          </cell>
          <cell r="FD344">
            <v>0</v>
          </cell>
          <cell r="FE344">
            <v>0</v>
          </cell>
          <cell r="FF344">
            <v>0</v>
          </cell>
          <cell r="FG344">
            <v>0</v>
          </cell>
          <cell r="FH344">
            <v>0</v>
          </cell>
          <cell r="FJ344">
            <v>0</v>
          </cell>
          <cell r="FK344">
            <v>0</v>
          </cell>
          <cell r="FL344">
            <v>0</v>
          </cell>
          <cell r="FM344">
            <v>0</v>
          </cell>
          <cell r="FN344">
            <v>0</v>
          </cell>
          <cell r="FP344">
            <v>0</v>
          </cell>
          <cell r="FQ344">
            <v>0</v>
          </cell>
          <cell r="FR344">
            <v>0</v>
          </cell>
          <cell r="FS344">
            <v>0</v>
          </cell>
          <cell r="FT344">
            <v>0</v>
          </cell>
          <cell r="FU344">
            <v>0</v>
          </cell>
        </row>
        <row r="345">
          <cell r="EV345">
            <v>0</v>
          </cell>
          <cell r="EW345">
            <v>0</v>
          </cell>
          <cell r="EX345">
            <v>0</v>
          </cell>
          <cell r="EY345">
            <v>0</v>
          </cell>
          <cell r="EZ345">
            <v>0</v>
          </cell>
          <cell r="FA345">
            <v>0</v>
          </cell>
          <cell r="FB345">
            <v>0</v>
          </cell>
          <cell r="FC345">
            <v>0</v>
          </cell>
          <cell r="FD345">
            <v>0</v>
          </cell>
          <cell r="FE345">
            <v>0</v>
          </cell>
          <cell r="FF345">
            <v>0</v>
          </cell>
          <cell r="FG345">
            <v>0</v>
          </cell>
          <cell r="FH345">
            <v>0</v>
          </cell>
          <cell r="FJ345">
            <v>0</v>
          </cell>
          <cell r="FK345">
            <v>0</v>
          </cell>
          <cell r="FL345">
            <v>0</v>
          </cell>
          <cell r="FM345">
            <v>0</v>
          </cell>
          <cell r="FN345">
            <v>0</v>
          </cell>
          <cell r="FP345">
            <v>0</v>
          </cell>
          <cell r="FQ345">
            <v>0</v>
          </cell>
          <cell r="FR345">
            <v>0</v>
          </cell>
          <cell r="FS345">
            <v>0</v>
          </cell>
          <cell r="FT345">
            <v>0</v>
          </cell>
          <cell r="FU345">
            <v>0</v>
          </cell>
          <cell r="FV345">
            <v>0</v>
          </cell>
          <cell r="FW345">
            <v>0</v>
          </cell>
          <cell r="FX345">
            <v>0</v>
          </cell>
          <cell r="FY345">
            <v>0</v>
          </cell>
          <cell r="GA345">
            <v>0</v>
          </cell>
          <cell r="GB345">
            <v>0</v>
          </cell>
          <cell r="GC345">
            <v>0</v>
          </cell>
          <cell r="GD345">
            <v>0</v>
          </cell>
        </row>
        <row r="346">
          <cell r="EV346">
            <v>0</v>
          </cell>
          <cell r="EW346">
            <v>0</v>
          </cell>
          <cell r="EX346">
            <v>0</v>
          </cell>
          <cell r="EY346">
            <v>0</v>
          </cell>
          <cell r="EZ346">
            <v>0</v>
          </cell>
          <cell r="FA346">
            <v>0</v>
          </cell>
          <cell r="FB346">
            <v>0</v>
          </cell>
          <cell r="FC346">
            <v>0</v>
          </cell>
          <cell r="FD346">
            <v>0</v>
          </cell>
          <cell r="FE346">
            <v>0</v>
          </cell>
          <cell r="FF346">
            <v>0</v>
          </cell>
          <cell r="FG346">
            <v>0</v>
          </cell>
          <cell r="FH346">
            <v>0</v>
          </cell>
          <cell r="FJ346">
            <v>0</v>
          </cell>
          <cell r="FK346">
            <v>0</v>
          </cell>
          <cell r="FL346">
            <v>0</v>
          </cell>
          <cell r="FM346">
            <v>0</v>
          </cell>
          <cell r="FN346">
            <v>0</v>
          </cell>
          <cell r="FP346">
            <v>0</v>
          </cell>
          <cell r="FQ346">
            <v>0</v>
          </cell>
          <cell r="FR346">
            <v>0</v>
          </cell>
          <cell r="FS346">
            <v>0</v>
          </cell>
          <cell r="FT346">
            <v>0</v>
          </cell>
          <cell r="FU346">
            <v>0</v>
          </cell>
          <cell r="FV346">
            <v>0</v>
          </cell>
          <cell r="FW346">
            <v>0</v>
          </cell>
          <cell r="FX346">
            <v>0</v>
          </cell>
          <cell r="FY346">
            <v>0</v>
          </cell>
          <cell r="GA346">
            <v>0</v>
          </cell>
          <cell r="GB346">
            <v>0</v>
          </cell>
          <cell r="GC346">
            <v>0</v>
          </cell>
          <cell r="GD346">
            <v>0</v>
          </cell>
        </row>
        <row r="347">
          <cell r="EV347">
            <v>0</v>
          </cell>
          <cell r="EW347">
            <v>0</v>
          </cell>
          <cell r="EX347">
            <v>0</v>
          </cell>
          <cell r="EY347">
            <v>0</v>
          </cell>
          <cell r="EZ347">
            <v>0</v>
          </cell>
          <cell r="FA347">
            <v>0</v>
          </cell>
          <cell r="FB347">
            <v>0</v>
          </cell>
          <cell r="FC347">
            <v>0</v>
          </cell>
          <cell r="FD347">
            <v>0</v>
          </cell>
          <cell r="FE347">
            <v>0</v>
          </cell>
          <cell r="FF347">
            <v>0</v>
          </cell>
          <cell r="FG347">
            <v>0</v>
          </cell>
          <cell r="FH347">
            <v>0</v>
          </cell>
          <cell r="FJ347">
            <v>0</v>
          </cell>
          <cell r="FK347">
            <v>0</v>
          </cell>
          <cell r="FL347">
            <v>0</v>
          </cell>
          <cell r="FM347">
            <v>0</v>
          </cell>
          <cell r="FN347">
            <v>0</v>
          </cell>
          <cell r="FP347">
            <v>0</v>
          </cell>
          <cell r="FQ347">
            <v>0</v>
          </cell>
          <cell r="FR347">
            <v>0</v>
          </cell>
          <cell r="FS347">
            <v>0</v>
          </cell>
          <cell r="FT347">
            <v>0</v>
          </cell>
          <cell r="FU347">
            <v>0</v>
          </cell>
          <cell r="FV347">
            <v>0</v>
          </cell>
          <cell r="FW347">
            <v>0</v>
          </cell>
          <cell r="FX347">
            <v>0</v>
          </cell>
          <cell r="FY347">
            <v>0</v>
          </cell>
          <cell r="GA347">
            <v>0</v>
          </cell>
          <cell r="GB347">
            <v>0</v>
          </cell>
          <cell r="GC347">
            <v>0</v>
          </cell>
          <cell r="GD347">
            <v>0</v>
          </cell>
        </row>
        <row r="349">
          <cell r="EV349" t="str">
            <v>Other</v>
          </cell>
          <cell r="EW349" t="str">
            <v>Other</v>
          </cell>
          <cell r="EX349" t="str">
            <v>Other</v>
          </cell>
          <cell r="EY349" t="str">
            <v>Other</v>
          </cell>
          <cell r="EZ349" t="str">
            <v>Other</v>
          </cell>
          <cell r="FA349" t="str">
            <v>Other</v>
          </cell>
          <cell r="FB349" t="str">
            <v>Other</v>
          </cell>
          <cell r="FC349" t="str">
            <v>Other</v>
          </cell>
          <cell r="FD349" t="str">
            <v>Other</v>
          </cell>
          <cell r="FE349" t="str">
            <v>Other</v>
          </cell>
          <cell r="FF349" t="str">
            <v>Other</v>
          </cell>
          <cell r="FG349" t="str">
            <v>Other</v>
          </cell>
          <cell r="FH349" t="str">
            <v>Other</v>
          </cell>
          <cell r="FJ349" t="str">
            <v>Other</v>
          </cell>
          <cell r="FK349" t="str">
            <v>Other</v>
          </cell>
          <cell r="FL349" t="str">
            <v>Other</v>
          </cell>
          <cell r="FM349" t="str">
            <v>Other</v>
          </cell>
          <cell r="FN349" t="str">
            <v>Other</v>
          </cell>
          <cell r="FP349" t="str">
            <v>Other</v>
          </cell>
          <cell r="FQ349" t="str">
            <v>Other</v>
          </cell>
          <cell r="FR349" t="str">
            <v>Other</v>
          </cell>
          <cell r="FS349" t="str">
            <v>Other</v>
          </cell>
          <cell r="FT349" t="str">
            <v>Other</v>
          </cell>
          <cell r="FU349" t="str">
            <v>Other</v>
          </cell>
          <cell r="FV349" t="str">
            <v>Other</v>
          </cell>
          <cell r="FW349" t="str">
            <v>Other</v>
          </cell>
          <cell r="FX349" t="str">
            <v>Other</v>
          </cell>
          <cell r="FY349" t="str">
            <v>Other</v>
          </cell>
          <cell r="GA349" t="str">
            <v>Other</v>
          </cell>
          <cell r="GB349" t="str">
            <v>Other</v>
          </cell>
          <cell r="GC349" t="str">
            <v>Other</v>
          </cell>
          <cell r="GD349" t="str">
            <v>Total</v>
          </cell>
        </row>
        <row r="350">
          <cell r="EV350">
            <v>0</v>
          </cell>
          <cell r="EW350">
            <v>0</v>
          </cell>
          <cell r="EX350">
            <v>0</v>
          </cell>
          <cell r="EY350">
            <v>0</v>
          </cell>
          <cell r="EZ350">
            <v>0</v>
          </cell>
          <cell r="FA350">
            <v>0</v>
          </cell>
          <cell r="FB350">
            <v>0</v>
          </cell>
          <cell r="FC350">
            <v>0</v>
          </cell>
          <cell r="FD350">
            <v>0</v>
          </cell>
          <cell r="FE350">
            <v>0</v>
          </cell>
          <cell r="FF350">
            <v>0</v>
          </cell>
          <cell r="FG350">
            <v>0</v>
          </cell>
          <cell r="FH350">
            <v>0</v>
          </cell>
          <cell r="FJ350">
            <v>0</v>
          </cell>
          <cell r="FK350">
            <v>0</v>
          </cell>
          <cell r="FL350">
            <v>0</v>
          </cell>
          <cell r="FM350">
            <v>0</v>
          </cell>
          <cell r="FN350">
            <v>0</v>
          </cell>
          <cell r="FP350">
            <v>0</v>
          </cell>
          <cell r="FQ350">
            <v>0</v>
          </cell>
          <cell r="FR350">
            <v>0</v>
          </cell>
          <cell r="FS350">
            <v>0</v>
          </cell>
          <cell r="FT350">
            <v>0</v>
          </cell>
          <cell r="FU350">
            <v>0</v>
          </cell>
          <cell r="FV350">
            <v>0</v>
          </cell>
          <cell r="FW350">
            <v>0</v>
          </cell>
          <cell r="FX350">
            <v>0</v>
          </cell>
          <cell r="FY350">
            <v>0</v>
          </cell>
          <cell r="GA350">
            <v>0</v>
          </cell>
          <cell r="GB350">
            <v>0</v>
          </cell>
          <cell r="GC350">
            <v>0</v>
          </cell>
          <cell r="GD350">
            <v>0</v>
          </cell>
        </row>
        <row r="351">
          <cell r="EV351">
            <v>0</v>
          </cell>
          <cell r="EW351">
            <v>0</v>
          </cell>
          <cell r="EX351">
            <v>0</v>
          </cell>
          <cell r="EY351">
            <v>0</v>
          </cell>
          <cell r="EZ351">
            <v>0</v>
          </cell>
          <cell r="FA351">
            <v>0</v>
          </cell>
          <cell r="FB351">
            <v>0</v>
          </cell>
          <cell r="FC351">
            <v>0</v>
          </cell>
          <cell r="FD351">
            <v>0</v>
          </cell>
          <cell r="FE351">
            <v>0</v>
          </cell>
          <cell r="FF351">
            <v>0</v>
          </cell>
          <cell r="FG351">
            <v>0</v>
          </cell>
          <cell r="FH351">
            <v>0</v>
          </cell>
          <cell r="FJ351">
            <v>0</v>
          </cell>
          <cell r="FK351">
            <v>0</v>
          </cell>
          <cell r="FL351">
            <v>0</v>
          </cell>
          <cell r="FM351">
            <v>0</v>
          </cell>
          <cell r="FN351">
            <v>0</v>
          </cell>
          <cell r="FP351">
            <v>0</v>
          </cell>
          <cell r="FQ351">
            <v>0</v>
          </cell>
          <cell r="FR351">
            <v>0</v>
          </cell>
          <cell r="FS351">
            <v>0</v>
          </cell>
          <cell r="FT351">
            <v>0</v>
          </cell>
          <cell r="FU351">
            <v>0</v>
          </cell>
          <cell r="FV351">
            <v>0</v>
          </cell>
          <cell r="FW351">
            <v>0</v>
          </cell>
          <cell r="FX351">
            <v>0</v>
          </cell>
          <cell r="FY351">
            <v>0</v>
          </cell>
          <cell r="GA351">
            <v>0</v>
          </cell>
          <cell r="GB351">
            <v>0</v>
          </cell>
          <cell r="GC351">
            <v>0</v>
          </cell>
          <cell r="GD351">
            <v>0</v>
          </cell>
        </row>
        <row r="352">
          <cell r="EV352">
            <v>0</v>
          </cell>
          <cell r="EW352">
            <v>0</v>
          </cell>
          <cell r="EX352">
            <v>0</v>
          </cell>
          <cell r="EY352">
            <v>0</v>
          </cell>
          <cell r="EZ352">
            <v>0</v>
          </cell>
          <cell r="FA352">
            <v>0</v>
          </cell>
          <cell r="FB352">
            <v>0</v>
          </cell>
          <cell r="FC352">
            <v>0</v>
          </cell>
          <cell r="FD352">
            <v>0</v>
          </cell>
          <cell r="FE352">
            <v>0</v>
          </cell>
          <cell r="FF352">
            <v>0</v>
          </cell>
          <cell r="FG352">
            <v>0</v>
          </cell>
          <cell r="FH352">
            <v>0</v>
          </cell>
          <cell r="FJ352">
            <v>0</v>
          </cell>
          <cell r="FK352">
            <v>0</v>
          </cell>
          <cell r="FL352">
            <v>0</v>
          </cell>
          <cell r="FM352">
            <v>0</v>
          </cell>
          <cell r="FN352">
            <v>0</v>
          </cell>
          <cell r="FP352">
            <v>0</v>
          </cell>
          <cell r="FQ352">
            <v>0</v>
          </cell>
          <cell r="FR352">
            <v>0</v>
          </cell>
          <cell r="FS352">
            <v>0</v>
          </cell>
          <cell r="FT352">
            <v>0</v>
          </cell>
          <cell r="FU352">
            <v>0</v>
          </cell>
          <cell r="FV352">
            <v>0</v>
          </cell>
          <cell r="FW352">
            <v>0</v>
          </cell>
          <cell r="FX352">
            <v>0</v>
          </cell>
          <cell r="FY352">
            <v>0</v>
          </cell>
          <cell r="GA352">
            <v>0</v>
          </cell>
          <cell r="GB352">
            <v>0</v>
          </cell>
          <cell r="GC352">
            <v>0</v>
          </cell>
          <cell r="GD352">
            <v>0</v>
          </cell>
        </row>
        <row r="353">
          <cell r="EV353">
            <v>0</v>
          </cell>
          <cell r="EW353">
            <v>0</v>
          </cell>
          <cell r="EX353">
            <v>0</v>
          </cell>
          <cell r="EY353">
            <v>0</v>
          </cell>
          <cell r="EZ353">
            <v>0</v>
          </cell>
          <cell r="FA353">
            <v>0</v>
          </cell>
          <cell r="FB353">
            <v>0</v>
          </cell>
          <cell r="FC353">
            <v>0</v>
          </cell>
          <cell r="FD353">
            <v>0</v>
          </cell>
          <cell r="FE353">
            <v>0</v>
          </cell>
          <cell r="FF353">
            <v>0</v>
          </cell>
          <cell r="FG353">
            <v>0</v>
          </cell>
          <cell r="FH353">
            <v>0</v>
          </cell>
          <cell r="FJ353">
            <v>0</v>
          </cell>
          <cell r="FK353">
            <v>0</v>
          </cell>
          <cell r="FL353">
            <v>0</v>
          </cell>
          <cell r="FM353">
            <v>0</v>
          </cell>
          <cell r="FN353">
            <v>0</v>
          </cell>
          <cell r="FP353">
            <v>0</v>
          </cell>
          <cell r="FQ353">
            <v>0</v>
          </cell>
          <cell r="FR353">
            <v>0</v>
          </cell>
          <cell r="FS353">
            <v>0</v>
          </cell>
          <cell r="FT353">
            <v>0</v>
          </cell>
          <cell r="FU353">
            <v>0</v>
          </cell>
          <cell r="FV353">
            <v>0</v>
          </cell>
          <cell r="FW353">
            <v>0</v>
          </cell>
          <cell r="FX353">
            <v>0</v>
          </cell>
          <cell r="FY353">
            <v>0</v>
          </cell>
          <cell r="GA353">
            <v>0</v>
          </cell>
          <cell r="GB353">
            <v>0</v>
          </cell>
          <cell r="GC353">
            <v>0</v>
          </cell>
          <cell r="GD353">
            <v>0</v>
          </cell>
        </row>
        <row r="354">
          <cell r="EV354">
            <v>0</v>
          </cell>
          <cell r="EW354">
            <v>0</v>
          </cell>
          <cell r="EX354">
            <v>0</v>
          </cell>
          <cell r="EY354">
            <v>0</v>
          </cell>
          <cell r="EZ354">
            <v>0</v>
          </cell>
          <cell r="FA354">
            <v>0</v>
          </cell>
          <cell r="FB354">
            <v>0</v>
          </cell>
          <cell r="FC354">
            <v>0</v>
          </cell>
          <cell r="FD354">
            <v>0</v>
          </cell>
          <cell r="FE354">
            <v>0</v>
          </cell>
          <cell r="FF354">
            <v>0</v>
          </cell>
          <cell r="FG354">
            <v>0</v>
          </cell>
          <cell r="FH354">
            <v>0</v>
          </cell>
          <cell r="FJ354">
            <v>0</v>
          </cell>
          <cell r="FK354">
            <v>0</v>
          </cell>
          <cell r="FL354">
            <v>0</v>
          </cell>
          <cell r="FM354">
            <v>0</v>
          </cell>
          <cell r="FN354">
            <v>0</v>
          </cell>
          <cell r="FP354">
            <v>0</v>
          </cell>
          <cell r="FQ354">
            <v>0</v>
          </cell>
          <cell r="FR354">
            <v>0</v>
          </cell>
          <cell r="FS354">
            <v>0</v>
          </cell>
          <cell r="FT354">
            <v>0</v>
          </cell>
          <cell r="FU354">
            <v>0</v>
          </cell>
          <cell r="FV354">
            <v>0</v>
          </cell>
          <cell r="FW354">
            <v>0</v>
          </cell>
          <cell r="FX354">
            <v>0</v>
          </cell>
          <cell r="FY354">
            <v>0</v>
          </cell>
          <cell r="GA354">
            <v>0</v>
          </cell>
          <cell r="GB354">
            <v>0</v>
          </cell>
          <cell r="GC354">
            <v>0</v>
          </cell>
          <cell r="GD354">
            <v>0</v>
          </cell>
        </row>
        <row r="355">
          <cell r="EV355">
            <v>0</v>
          </cell>
          <cell r="EW355">
            <v>0</v>
          </cell>
          <cell r="EX355">
            <v>0</v>
          </cell>
          <cell r="EY355">
            <v>0</v>
          </cell>
          <cell r="EZ355">
            <v>0</v>
          </cell>
          <cell r="FA355">
            <v>0</v>
          </cell>
          <cell r="FB355">
            <v>0</v>
          </cell>
          <cell r="FC355">
            <v>0</v>
          </cell>
          <cell r="FD355">
            <v>0</v>
          </cell>
          <cell r="FE355">
            <v>0</v>
          </cell>
          <cell r="FF355">
            <v>0</v>
          </cell>
          <cell r="FG355">
            <v>0</v>
          </cell>
          <cell r="FH355">
            <v>0</v>
          </cell>
          <cell r="FJ355">
            <v>0</v>
          </cell>
          <cell r="FK355">
            <v>0</v>
          </cell>
          <cell r="FL355">
            <v>0</v>
          </cell>
          <cell r="FM355">
            <v>0</v>
          </cell>
          <cell r="FN355">
            <v>0</v>
          </cell>
          <cell r="FP355">
            <v>0</v>
          </cell>
          <cell r="FQ355">
            <v>0</v>
          </cell>
          <cell r="FR355">
            <v>0</v>
          </cell>
          <cell r="FS355">
            <v>0</v>
          </cell>
          <cell r="FT355">
            <v>0</v>
          </cell>
          <cell r="FU355">
            <v>0</v>
          </cell>
          <cell r="FV355">
            <v>0</v>
          </cell>
          <cell r="FW355">
            <v>0</v>
          </cell>
          <cell r="FX355">
            <v>0</v>
          </cell>
          <cell r="FY355">
            <v>0</v>
          </cell>
          <cell r="GA355">
            <v>0</v>
          </cell>
          <cell r="GB355">
            <v>0</v>
          </cell>
          <cell r="GC355">
            <v>0</v>
          </cell>
          <cell r="GD355">
            <v>0</v>
          </cell>
        </row>
        <row r="356">
          <cell r="EV356">
            <v>0</v>
          </cell>
          <cell r="EW356">
            <v>0</v>
          </cell>
          <cell r="EX356">
            <v>0</v>
          </cell>
          <cell r="EY356">
            <v>0</v>
          </cell>
          <cell r="EZ356">
            <v>0</v>
          </cell>
          <cell r="FA356">
            <v>0</v>
          </cell>
          <cell r="FB356">
            <v>0</v>
          </cell>
          <cell r="FC356">
            <v>0</v>
          </cell>
          <cell r="FD356">
            <v>0</v>
          </cell>
          <cell r="FE356">
            <v>0</v>
          </cell>
          <cell r="FF356">
            <v>0</v>
          </cell>
          <cell r="FG356">
            <v>0</v>
          </cell>
          <cell r="FH356">
            <v>0</v>
          </cell>
          <cell r="FJ356">
            <v>0</v>
          </cell>
          <cell r="FK356">
            <v>0</v>
          </cell>
          <cell r="FL356">
            <v>0</v>
          </cell>
          <cell r="FM356">
            <v>0</v>
          </cell>
          <cell r="FN356">
            <v>0</v>
          </cell>
          <cell r="FP356">
            <v>0</v>
          </cell>
          <cell r="FQ356">
            <v>0</v>
          </cell>
          <cell r="FR356">
            <v>0</v>
          </cell>
          <cell r="FS356">
            <v>0</v>
          </cell>
          <cell r="FT356">
            <v>0</v>
          </cell>
          <cell r="FU356">
            <v>0</v>
          </cell>
          <cell r="FV356">
            <v>0</v>
          </cell>
          <cell r="FW356">
            <v>0</v>
          </cell>
          <cell r="FX356">
            <v>0</v>
          </cell>
          <cell r="FY356">
            <v>0</v>
          </cell>
          <cell r="GA356">
            <v>0</v>
          </cell>
          <cell r="GB356">
            <v>0</v>
          </cell>
          <cell r="GC356">
            <v>0</v>
          </cell>
          <cell r="GD356">
            <v>0</v>
          </cell>
        </row>
        <row r="357">
          <cell r="EV357">
            <v>0</v>
          </cell>
          <cell r="EW357">
            <v>0</v>
          </cell>
          <cell r="EX357">
            <v>0</v>
          </cell>
          <cell r="EY357">
            <v>0</v>
          </cell>
          <cell r="EZ357">
            <v>0</v>
          </cell>
          <cell r="FA357">
            <v>0</v>
          </cell>
          <cell r="FB357">
            <v>0</v>
          </cell>
          <cell r="FC357">
            <v>0</v>
          </cell>
          <cell r="FD357">
            <v>0</v>
          </cell>
          <cell r="FE357">
            <v>0</v>
          </cell>
          <cell r="FF357">
            <v>0</v>
          </cell>
          <cell r="FG357">
            <v>0</v>
          </cell>
          <cell r="FH357">
            <v>0</v>
          </cell>
          <cell r="FJ357">
            <v>0</v>
          </cell>
          <cell r="FK357">
            <v>0</v>
          </cell>
          <cell r="FL357">
            <v>0</v>
          </cell>
          <cell r="FM357">
            <v>0</v>
          </cell>
          <cell r="FN357">
            <v>0</v>
          </cell>
          <cell r="FP357">
            <v>0</v>
          </cell>
          <cell r="FQ357">
            <v>0</v>
          </cell>
          <cell r="FR357">
            <v>0</v>
          </cell>
          <cell r="FS357">
            <v>0</v>
          </cell>
          <cell r="FT357">
            <v>0</v>
          </cell>
          <cell r="FU357">
            <v>0</v>
          </cell>
          <cell r="FV357">
            <v>0</v>
          </cell>
          <cell r="FW357">
            <v>0</v>
          </cell>
          <cell r="FX357">
            <v>0</v>
          </cell>
          <cell r="FY357">
            <v>0</v>
          </cell>
          <cell r="GA357">
            <v>0</v>
          </cell>
          <cell r="GB357">
            <v>0</v>
          </cell>
          <cell r="GC357">
            <v>0</v>
          </cell>
          <cell r="GD357">
            <v>0</v>
          </cell>
        </row>
        <row r="358">
          <cell r="EV358">
            <v>0</v>
          </cell>
          <cell r="EW358">
            <v>0</v>
          </cell>
          <cell r="EX358">
            <v>0</v>
          </cell>
          <cell r="EY358">
            <v>0</v>
          </cell>
          <cell r="EZ358">
            <v>0</v>
          </cell>
          <cell r="FA358">
            <v>0</v>
          </cell>
          <cell r="FB358">
            <v>0</v>
          </cell>
          <cell r="FC358">
            <v>0</v>
          </cell>
          <cell r="FD358">
            <v>0</v>
          </cell>
          <cell r="FE358">
            <v>0</v>
          </cell>
          <cell r="FF358">
            <v>0</v>
          </cell>
          <cell r="FG358">
            <v>0</v>
          </cell>
          <cell r="FH358">
            <v>0</v>
          </cell>
          <cell r="FJ358">
            <v>0</v>
          </cell>
          <cell r="FK358">
            <v>0</v>
          </cell>
          <cell r="FL358">
            <v>0</v>
          </cell>
          <cell r="FM358">
            <v>0</v>
          </cell>
          <cell r="FN358">
            <v>0</v>
          </cell>
          <cell r="FP358">
            <v>0</v>
          </cell>
          <cell r="FQ358">
            <v>0</v>
          </cell>
          <cell r="FR358">
            <v>0</v>
          </cell>
          <cell r="FS358">
            <v>0</v>
          </cell>
          <cell r="FT358">
            <v>0</v>
          </cell>
          <cell r="FU358">
            <v>0</v>
          </cell>
          <cell r="FV358">
            <v>0</v>
          </cell>
          <cell r="FW358">
            <v>0</v>
          </cell>
          <cell r="FX358">
            <v>0</v>
          </cell>
          <cell r="FY358">
            <v>0</v>
          </cell>
          <cell r="GA358">
            <v>0</v>
          </cell>
          <cell r="GB358">
            <v>0</v>
          </cell>
          <cell r="GC358">
            <v>0</v>
          </cell>
          <cell r="GD358">
            <v>0</v>
          </cell>
        </row>
        <row r="359">
          <cell r="EV359">
            <v>0</v>
          </cell>
          <cell r="EW359">
            <v>0</v>
          </cell>
          <cell r="EX359">
            <v>0</v>
          </cell>
          <cell r="EY359">
            <v>0</v>
          </cell>
          <cell r="EZ359">
            <v>0</v>
          </cell>
          <cell r="FA359">
            <v>0</v>
          </cell>
          <cell r="FB359">
            <v>0</v>
          </cell>
          <cell r="FC359">
            <v>0</v>
          </cell>
          <cell r="FD359">
            <v>0</v>
          </cell>
          <cell r="FE359">
            <v>0</v>
          </cell>
          <cell r="FF359">
            <v>0</v>
          </cell>
          <cell r="FG359">
            <v>0</v>
          </cell>
          <cell r="FH359">
            <v>0</v>
          </cell>
          <cell r="FJ359">
            <v>0</v>
          </cell>
          <cell r="FK359">
            <v>0</v>
          </cell>
          <cell r="FL359">
            <v>0</v>
          </cell>
          <cell r="FM359">
            <v>0</v>
          </cell>
          <cell r="FN359">
            <v>0</v>
          </cell>
          <cell r="FP359">
            <v>0</v>
          </cell>
          <cell r="FQ359">
            <v>0</v>
          </cell>
          <cell r="FR359">
            <v>0</v>
          </cell>
          <cell r="FS359">
            <v>0</v>
          </cell>
          <cell r="FT359">
            <v>0</v>
          </cell>
          <cell r="FU359">
            <v>0</v>
          </cell>
          <cell r="FV359">
            <v>0</v>
          </cell>
          <cell r="FW359">
            <v>0</v>
          </cell>
          <cell r="FX359">
            <v>0</v>
          </cell>
          <cell r="FY359">
            <v>0</v>
          </cell>
          <cell r="GA359">
            <v>0</v>
          </cell>
          <cell r="GB359">
            <v>0</v>
          </cell>
          <cell r="GC359">
            <v>0</v>
          </cell>
          <cell r="GD359">
            <v>0</v>
          </cell>
        </row>
        <row r="360">
          <cell r="EV360">
            <v>0</v>
          </cell>
          <cell r="EW360">
            <v>0</v>
          </cell>
          <cell r="EX360">
            <v>0</v>
          </cell>
          <cell r="EY360">
            <v>0</v>
          </cell>
          <cell r="EZ360">
            <v>0</v>
          </cell>
          <cell r="FA360">
            <v>0</v>
          </cell>
          <cell r="FB360">
            <v>0</v>
          </cell>
          <cell r="FC360">
            <v>0</v>
          </cell>
          <cell r="FD360">
            <v>0</v>
          </cell>
          <cell r="FE360">
            <v>0</v>
          </cell>
          <cell r="FF360">
            <v>0</v>
          </cell>
          <cell r="FG360">
            <v>0</v>
          </cell>
          <cell r="FH360">
            <v>0</v>
          </cell>
          <cell r="FJ360">
            <v>0</v>
          </cell>
          <cell r="FK360">
            <v>0</v>
          </cell>
          <cell r="FL360">
            <v>0</v>
          </cell>
          <cell r="FM360">
            <v>0</v>
          </cell>
          <cell r="FN360">
            <v>0</v>
          </cell>
          <cell r="FP360">
            <v>0</v>
          </cell>
          <cell r="FQ360">
            <v>0</v>
          </cell>
          <cell r="FR360">
            <v>0</v>
          </cell>
          <cell r="FS360">
            <v>0</v>
          </cell>
          <cell r="FT360">
            <v>0</v>
          </cell>
          <cell r="FU360">
            <v>0</v>
          </cell>
          <cell r="FV360">
            <v>0</v>
          </cell>
          <cell r="FW360">
            <v>0</v>
          </cell>
          <cell r="FX360">
            <v>0</v>
          </cell>
          <cell r="FY360">
            <v>0</v>
          </cell>
          <cell r="GA360">
            <v>0</v>
          </cell>
          <cell r="GB360">
            <v>0</v>
          </cell>
          <cell r="GC360">
            <v>0</v>
          </cell>
          <cell r="GD360">
            <v>0</v>
          </cell>
        </row>
        <row r="361">
          <cell r="EV361" t="e">
            <v>#DIV/0!</v>
          </cell>
          <cell r="EW361" t="e">
            <v>#DIV/0!</v>
          </cell>
          <cell r="EX361" t="e">
            <v>#DIV/0!</v>
          </cell>
          <cell r="EY361" t="e">
            <v>#DIV/0!</v>
          </cell>
          <cell r="EZ361" t="e">
            <v>#DIV/0!</v>
          </cell>
          <cell r="FA361" t="e">
            <v>#DIV/0!</v>
          </cell>
          <cell r="FB361" t="e">
            <v>#DIV/0!</v>
          </cell>
          <cell r="FC361" t="e">
            <v>#DIV/0!</v>
          </cell>
          <cell r="FD361" t="e">
            <v>#DIV/0!</v>
          </cell>
          <cell r="FE361" t="e">
            <v>#DIV/0!</v>
          </cell>
          <cell r="FF361" t="e">
            <v>#DIV/0!</v>
          </cell>
          <cell r="FG361" t="e">
            <v>#DIV/0!</v>
          </cell>
          <cell r="FH361" t="e">
            <v>#DIV/0!</v>
          </cell>
          <cell r="FJ361" t="e">
            <v>#DIV/0!</v>
          </cell>
          <cell r="FK361" t="e">
            <v>#DIV/0!</v>
          </cell>
          <cell r="FL361" t="e">
            <v>#DIV/0!</v>
          </cell>
          <cell r="FM361" t="e">
            <v>#DIV/0!</v>
          </cell>
          <cell r="FN361" t="e">
            <v>#DIV/0!</v>
          </cell>
          <cell r="FP361" t="e">
            <v>#DIV/0!</v>
          </cell>
          <cell r="FQ361" t="e">
            <v>#DIV/0!</v>
          </cell>
          <cell r="FR361" t="e">
            <v>#DIV/0!</v>
          </cell>
          <cell r="FS361" t="e">
            <v>#DIV/0!</v>
          </cell>
          <cell r="FT361" t="e">
            <v>#DIV/0!</v>
          </cell>
          <cell r="FU361" t="e">
            <v>#DIV/0!</v>
          </cell>
          <cell r="FV361" t="e">
            <v>#DIV/0!</v>
          </cell>
          <cell r="FW361" t="e">
            <v>#DIV/0!</v>
          </cell>
          <cell r="FX361" t="e">
            <v>#DIV/0!</v>
          </cell>
          <cell r="FY361" t="e">
            <v>#DIV/0!</v>
          </cell>
          <cell r="GA361" t="e">
            <v>#DIV/0!</v>
          </cell>
          <cell r="GB361" t="e">
            <v>#DIV/0!</v>
          </cell>
          <cell r="GC361" t="e">
            <v>#DIV/0!</v>
          </cell>
          <cell r="GD361" t="e">
            <v>#DIV/0!</v>
          </cell>
        </row>
        <row r="362">
          <cell r="EV362" t="e">
            <v>#DIV/0!</v>
          </cell>
          <cell r="EW362" t="e">
            <v>#DIV/0!</v>
          </cell>
          <cell r="EX362" t="e">
            <v>#DIV/0!</v>
          </cell>
          <cell r="EY362" t="e">
            <v>#DIV/0!</v>
          </cell>
          <cell r="EZ362" t="e">
            <v>#DIV/0!</v>
          </cell>
          <cell r="FA362" t="e">
            <v>#DIV/0!</v>
          </cell>
          <cell r="FB362" t="e">
            <v>#DIV/0!</v>
          </cell>
          <cell r="FC362" t="e">
            <v>#DIV/0!</v>
          </cell>
          <cell r="FD362" t="e">
            <v>#DIV/0!</v>
          </cell>
          <cell r="FE362" t="e">
            <v>#DIV/0!</v>
          </cell>
          <cell r="FF362" t="e">
            <v>#DIV/0!</v>
          </cell>
          <cell r="FG362" t="e">
            <v>#DIV/0!</v>
          </cell>
          <cell r="FH362" t="e">
            <v>#DIV/0!</v>
          </cell>
          <cell r="FJ362" t="e">
            <v>#DIV/0!</v>
          </cell>
          <cell r="FK362" t="e">
            <v>#DIV/0!</v>
          </cell>
          <cell r="FL362" t="e">
            <v>#DIV/0!</v>
          </cell>
          <cell r="FM362" t="e">
            <v>#DIV/0!</v>
          </cell>
          <cell r="FN362" t="e">
            <v>#DIV/0!</v>
          </cell>
          <cell r="FP362" t="e">
            <v>#DIV/0!</v>
          </cell>
          <cell r="FQ362" t="e">
            <v>#DIV/0!</v>
          </cell>
          <cell r="FR362" t="e">
            <v>#DIV/0!</v>
          </cell>
          <cell r="FS362" t="e">
            <v>#DIV/0!</v>
          </cell>
          <cell r="FT362" t="e">
            <v>#DIV/0!</v>
          </cell>
          <cell r="FU362" t="e">
            <v>#DIV/0!</v>
          </cell>
          <cell r="FV362" t="e">
            <v>#DIV/0!</v>
          </cell>
          <cell r="FW362" t="e">
            <v>#DIV/0!</v>
          </cell>
          <cell r="FX362" t="e">
            <v>#DIV/0!</v>
          </cell>
          <cell r="FY362" t="e">
            <v>#DIV/0!</v>
          </cell>
          <cell r="GA362" t="e">
            <v>#DIV/0!</v>
          </cell>
          <cell r="GB362" t="e">
            <v>#DIV/0!</v>
          </cell>
          <cell r="GC362" t="e">
            <v>#DIV/0!</v>
          </cell>
          <cell r="GD362" t="e">
            <v>#DIV/0!</v>
          </cell>
        </row>
        <row r="363">
          <cell r="EV363">
            <v>0</v>
          </cell>
          <cell r="EW363">
            <v>0</v>
          </cell>
          <cell r="EX363">
            <v>0</v>
          </cell>
          <cell r="EY363">
            <v>0</v>
          </cell>
          <cell r="EZ363">
            <v>0</v>
          </cell>
          <cell r="FA363">
            <v>0</v>
          </cell>
          <cell r="FB363">
            <v>0</v>
          </cell>
          <cell r="FC363">
            <v>0</v>
          </cell>
          <cell r="FD363">
            <v>0</v>
          </cell>
          <cell r="FE363">
            <v>0</v>
          </cell>
          <cell r="FF363">
            <v>0</v>
          </cell>
          <cell r="FG363">
            <v>0</v>
          </cell>
          <cell r="FH363">
            <v>0</v>
          </cell>
          <cell r="FJ363">
            <v>0</v>
          </cell>
          <cell r="FK363">
            <v>0</v>
          </cell>
          <cell r="FL363">
            <v>0</v>
          </cell>
          <cell r="FM363">
            <v>0</v>
          </cell>
          <cell r="FN363">
            <v>0</v>
          </cell>
          <cell r="FP363">
            <v>0</v>
          </cell>
          <cell r="FQ363">
            <v>0</v>
          </cell>
          <cell r="FR363">
            <v>0</v>
          </cell>
          <cell r="FS363">
            <v>0</v>
          </cell>
          <cell r="FT363">
            <v>0</v>
          </cell>
          <cell r="FU363">
            <v>0</v>
          </cell>
          <cell r="FV363">
            <v>0</v>
          </cell>
          <cell r="FW363">
            <v>0</v>
          </cell>
          <cell r="FX363">
            <v>0</v>
          </cell>
          <cell r="FY363">
            <v>0</v>
          </cell>
          <cell r="GA363">
            <v>0</v>
          </cell>
          <cell r="GB363">
            <v>0</v>
          </cell>
          <cell r="GC363">
            <v>0</v>
          </cell>
          <cell r="GD363">
            <v>0</v>
          </cell>
        </row>
        <row r="365">
          <cell r="EV365">
            <v>0</v>
          </cell>
          <cell r="EW365">
            <v>0</v>
          </cell>
          <cell r="EX365">
            <v>0</v>
          </cell>
          <cell r="EY365">
            <v>0</v>
          </cell>
          <cell r="EZ365">
            <v>0</v>
          </cell>
          <cell r="FA365">
            <v>0</v>
          </cell>
          <cell r="FB365">
            <v>0</v>
          </cell>
          <cell r="FC365">
            <v>0</v>
          </cell>
          <cell r="FD365">
            <v>0</v>
          </cell>
          <cell r="FE365">
            <v>0</v>
          </cell>
          <cell r="FF365">
            <v>0</v>
          </cell>
          <cell r="FG365">
            <v>0</v>
          </cell>
          <cell r="FH365">
            <v>0</v>
          </cell>
          <cell r="FJ365">
            <v>0</v>
          </cell>
          <cell r="FK365">
            <v>0</v>
          </cell>
          <cell r="FL365">
            <v>0</v>
          </cell>
          <cell r="FM365">
            <v>0</v>
          </cell>
          <cell r="FN365">
            <v>0</v>
          </cell>
          <cell r="FP365">
            <v>0</v>
          </cell>
          <cell r="FQ365">
            <v>0</v>
          </cell>
          <cell r="FR365">
            <v>0</v>
          </cell>
          <cell r="FS365">
            <v>0</v>
          </cell>
          <cell r="FT365">
            <v>0</v>
          </cell>
          <cell r="FU365">
            <v>0</v>
          </cell>
          <cell r="FV365">
            <v>0</v>
          </cell>
          <cell r="FW365">
            <v>0</v>
          </cell>
          <cell r="FX365">
            <v>0</v>
          </cell>
          <cell r="FY365">
            <v>0</v>
          </cell>
          <cell r="GA365">
            <v>0</v>
          </cell>
          <cell r="GB365">
            <v>0</v>
          </cell>
          <cell r="GC365">
            <v>0</v>
          </cell>
          <cell r="GD365">
            <v>0</v>
          </cell>
        </row>
        <row r="366">
          <cell r="EV366">
            <v>0</v>
          </cell>
          <cell r="EW366">
            <v>0</v>
          </cell>
          <cell r="EX366">
            <v>0</v>
          </cell>
          <cell r="EY366">
            <v>0</v>
          </cell>
          <cell r="EZ366">
            <v>0</v>
          </cell>
          <cell r="FA366">
            <v>0</v>
          </cell>
          <cell r="FB366">
            <v>0</v>
          </cell>
          <cell r="FC366">
            <v>0</v>
          </cell>
          <cell r="FD366">
            <v>0</v>
          </cell>
          <cell r="FE366">
            <v>0</v>
          </cell>
          <cell r="FF366">
            <v>0</v>
          </cell>
          <cell r="FG366">
            <v>0</v>
          </cell>
          <cell r="FH366">
            <v>0</v>
          </cell>
          <cell r="FJ366">
            <v>0</v>
          </cell>
          <cell r="FK366">
            <v>0</v>
          </cell>
          <cell r="FL366">
            <v>0</v>
          </cell>
          <cell r="FM366">
            <v>0</v>
          </cell>
          <cell r="FN366">
            <v>0</v>
          </cell>
          <cell r="FP366">
            <v>0</v>
          </cell>
          <cell r="FQ366">
            <v>0</v>
          </cell>
          <cell r="FR366">
            <v>0</v>
          </cell>
          <cell r="FS366">
            <v>0</v>
          </cell>
          <cell r="FT366">
            <v>0</v>
          </cell>
          <cell r="FU366">
            <v>0</v>
          </cell>
          <cell r="FV366">
            <v>0</v>
          </cell>
          <cell r="FW366">
            <v>0</v>
          </cell>
          <cell r="FX366">
            <v>0</v>
          </cell>
          <cell r="FY366">
            <v>0</v>
          </cell>
          <cell r="GA366">
            <v>0</v>
          </cell>
          <cell r="GB366">
            <v>0</v>
          </cell>
          <cell r="GC366">
            <v>0</v>
          </cell>
          <cell r="GD366">
            <v>0</v>
          </cell>
        </row>
        <row r="367">
          <cell r="EV367">
            <v>0</v>
          </cell>
          <cell r="EW367">
            <v>0</v>
          </cell>
          <cell r="EX367">
            <v>0</v>
          </cell>
          <cell r="EY367">
            <v>0</v>
          </cell>
          <cell r="EZ367">
            <v>0</v>
          </cell>
          <cell r="FA367">
            <v>0</v>
          </cell>
          <cell r="FB367">
            <v>0</v>
          </cell>
          <cell r="FC367">
            <v>0</v>
          </cell>
          <cell r="FD367">
            <v>0</v>
          </cell>
          <cell r="FE367">
            <v>0</v>
          </cell>
          <cell r="FF367">
            <v>0</v>
          </cell>
          <cell r="FG367">
            <v>0</v>
          </cell>
          <cell r="FH367">
            <v>0</v>
          </cell>
          <cell r="FJ367">
            <v>0</v>
          </cell>
          <cell r="FK367">
            <v>0</v>
          </cell>
          <cell r="FL367">
            <v>0</v>
          </cell>
          <cell r="FM367">
            <v>0</v>
          </cell>
          <cell r="FN367">
            <v>0</v>
          </cell>
          <cell r="FP367">
            <v>0</v>
          </cell>
          <cell r="FQ367">
            <v>0</v>
          </cell>
          <cell r="FR367">
            <v>0</v>
          </cell>
          <cell r="FS367">
            <v>0</v>
          </cell>
          <cell r="FT367">
            <v>0</v>
          </cell>
          <cell r="FU367">
            <v>0</v>
          </cell>
          <cell r="FV367">
            <v>0</v>
          </cell>
          <cell r="FW367">
            <v>0</v>
          </cell>
          <cell r="FX367">
            <v>0</v>
          </cell>
          <cell r="FY367">
            <v>0</v>
          </cell>
          <cell r="GA367">
            <v>0</v>
          </cell>
          <cell r="GB367">
            <v>0</v>
          </cell>
          <cell r="GC367">
            <v>0</v>
          </cell>
          <cell r="GD367">
            <v>0</v>
          </cell>
        </row>
        <row r="368">
          <cell r="EV368">
            <v>0</v>
          </cell>
          <cell r="EW368">
            <v>0</v>
          </cell>
          <cell r="EX368">
            <v>0</v>
          </cell>
          <cell r="EY368">
            <v>0</v>
          </cell>
          <cell r="EZ368">
            <v>0</v>
          </cell>
          <cell r="FA368">
            <v>0</v>
          </cell>
          <cell r="FB368">
            <v>0</v>
          </cell>
          <cell r="FC368">
            <v>0</v>
          </cell>
          <cell r="FD368">
            <v>0</v>
          </cell>
          <cell r="FE368">
            <v>0</v>
          </cell>
          <cell r="FF368">
            <v>0</v>
          </cell>
          <cell r="FG368">
            <v>0</v>
          </cell>
          <cell r="FH368">
            <v>0</v>
          </cell>
          <cell r="FJ368">
            <v>0</v>
          </cell>
          <cell r="FK368">
            <v>0</v>
          </cell>
          <cell r="FL368">
            <v>0</v>
          </cell>
          <cell r="FM368">
            <v>0</v>
          </cell>
          <cell r="FN368">
            <v>0</v>
          </cell>
          <cell r="FP368">
            <v>0</v>
          </cell>
          <cell r="FQ368">
            <v>0</v>
          </cell>
          <cell r="FR368">
            <v>0</v>
          </cell>
          <cell r="FS368">
            <v>0</v>
          </cell>
          <cell r="FT368">
            <v>0</v>
          </cell>
          <cell r="FU368">
            <v>0</v>
          </cell>
          <cell r="FV368">
            <v>0</v>
          </cell>
          <cell r="FW368">
            <v>0</v>
          </cell>
          <cell r="FX368">
            <v>0</v>
          </cell>
          <cell r="FY368">
            <v>0</v>
          </cell>
          <cell r="GA368">
            <v>0</v>
          </cell>
          <cell r="GB368">
            <v>0</v>
          </cell>
          <cell r="GC368">
            <v>0</v>
          </cell>
          <cell r="GD368">
            <v>0</v>
          </cell>
        </row>
        <row r="369">
          <cell r="EV369">
            <v>0</v>
          </cell>
          <cell r="EW369">
            <v>0</v>
          </cell>
          <cell r="EX369">
            <v>0</v>
          </cell>
          <cell r="EY369">
            <v>0</v>
          </cell>
          <cell r="EZ369">
            <v>0</v>
          </cell>
          <cell r="FA369">
            <v>0</v>
          </cell>
          <cell r="FB369">
            <v>0</v>
          </cell>
          <cell r="FC369">
            <v>0</v>
          </cell>
          <cell r="FD369">
            <v>0</v>
          </cell>
          <cell r="FE369">
            <v>0</v>
          </cell>
          <cell r="FF369">
            <v>0</v>
          </cell>
          <cell r="FG369">
            <v>0</v>
          </cell>
          <cell r="FH369">
            <v>0</v>
          </cell>
          <cell r="FJ369">
            <v>0</v>
          </cell>
          <cell r="FK369">
            <v>0</v>
          </cell>
          <cell r="FL369">
            <v>0</v>
          </cell>
          <cell r="FM369">
            <v>0</v>
          </cell>
          <cell r="FN369">
            <v>0</v>
          </cell>
          <cell r="FP369">
            <v>0</v>
          </cell>
          <cell r="FQ369">
            <v>0</v>
          </cell>
          <cell r="FR369">
            <v>0</v>
          </cell>
          <cell r="FS369">
            <v>0</v>
          </cell>
          <cell r="FT369">
            <v>0</v>
          </cell>
          <cell r="FU369">
            <v>0</v>
          </cell>
          <cell r="FV369">
            <v>0</v>
          </cell>
          <cell r="FW369">
            <v>0</v>
          </cell>
          <cell r="FX369">
            <v>0</v>
          </cell>
          <cell r="FY369">
            <v>0</v>
          </cell>
          <cell r="GA369">
            <v>0</v>
          </cell>
          <cell r="GB369">
            <v>0</v>
          </cell>
          <cell r="GC369">
            <v>0</v>
          </cell>
          <cell r="GD369">
            <v>0</v>
          </cell>
        </row>
        <row r="371">
          <cell r="EV371">
            <v>0</v>
          </cell>
          <cell r="EW371">
            <v>0</v>
          </cell>
          <cell r="EX371">
            <v>0</v>
          </cell>
          <cell r="EY371">
            <v>0</v>
          </cell>
          <cell r="EZ371">
            <v>0</v>
          </cell>
          <cell r="FA371">
            <v>0</v>
          </cell>
          <cell r="FB371">
            <v>0</v>
          </cell>
          <cell r="FC371">
            <v>0</v>
          </cell>
          <cell r="FD371">
            <v>0</v>
          </cell>
          <cell r="FE371">
            <v>0</v>
          </cell>
          <cell r="FF371">
            <v>0</v>
          </cell>
          <cell r="FG371">
            <v>0</v>
          </cell>
          <cell r="FH371">
            <v>0</v>
          </cell>
          <cell r="FJ371">
            <v>0</v>
          </cell>
          <cell r="FK371">
            <v>0</v>
          </cell>
          <cell r="FL371">
            <v>0</v>
          </cell>
          <cell r="FM371">
            <v>0</v>
          </cell>
          <cell r="FN371">
            <v>0</v>
          </cell>
          <cell r="FP371">
            <v>0</v>
          </cell>
          <cell r="FQ371">
            <v>0</v>
          </cell>
          <cell r="FR371">
            <v>0</v>
          </cell>
          <cell r="FS371">
            <v>0</v>
          </cell>
          <cell r="FT371">
            <v>0</v>
          </cell>
          <cell r="FU371">
            <v>0</v>
          </cell>
          <cell r="FV371">
            <v>0</v>
          </cell>
          <cell r="FW371">
            <v>0</v>
          </cell>
          <cell r="FX371">
            <v>0</v>
          </cell>
          <cell r="FY371">
            <v>0</v>
          </cell>
          <cell r="GA371">
            <v>0</v>
          </cell>
          <cell r="GB371">
            <v>0</v>
          </cell>
          <cell r="GC371">
            <v>0</v>
          </cell>
          <cell r="GD371">
            <v>0</v>
          </cell>
        </row>
        <row r="372">
          <cell r="EV372">
            <v>0</v>
          </cell>
          <cell r="EW372">
            <v>0</v>
          </cell>
          <cell r="EX372">
            <v>0</v>
          </cell>
          <cell r="EY372">
            <v>0</v>
          </cell>
          <cell r="EZ372">
            <v>0</v>
          </cell>
          <cell r="FA372">
            <v>0</v>
          </cell>
          <cell r="FB372">
            <v>0</v>
          </cell>
          <cell r="FC372">
            <v>0</v>
          </cell>
          <cell r="FD372">
            <v>0</v>
          </cell>
          <cell r="FE372">
            <v>0</v>
          </cell>
          <cell r="FF372">
            <v>0</v>
          </cell>
          <cell r="FG372">
            <v>0</v>
          </cell>
          <cell r="FH372">
            <v>0</v>
          </cell>
          <cell r="FJ372">
            <v>0</v>
          </cell>
          <cell r="FK372">
            <v>0</v>
          </cell>
          <cell r="FL372">
            <v>0</v>
          </cell>
          <cell r="FM372">
            <v>0</v>
          </cell>
          <cell r="FN372">
            <v>0</v>
          </cell>
          <cell r="FP372">
            <v>0</v>
          </cell>
          <cell r="FQ372">
            <v>0</v>
          </cell>
          <cell r="FR372">
            <v>0</v>
          </cell>
          <cell r="FS372">
            <v>0</v>
          </cell>
          <cell r="FT372">
            <v>0</v>
          </cell>
          <cell r="FU372">
            <v>0</v>
          </cell>
          <cell r="FV372">
            <v>0</v>
          </cell>
          <cell r="FW372">
            <v>0</v>
          </cell>
          <cell r="FX372">
            <v>0</v>
          </cell>
          <cell r="FY372">
            <v>0</v>
          </cell>
          <cell r="GA372">
            <v>0</v>
          </cell>
          <cell r="GB372">
            <v>0</v>
          </cell>
          <cell r="GC372">
            <v>0</v>
          </cell>
          <cell r="GD372">
            <v>0</v>
          </cell>
        </row>
        <row r="373">
          <cell r="EV373">
            <v>0</v>
          </cell>
          <cell r="EW373">
            <v>0</v>
          </cell>
          <cell r="EX373">
            <v>0</v>
          </cell>
          <cell r="EY373">
            <v>0</v>
          </cell>
          <cell r="EZ373">
            <v>0</v>
          </cell>
          <cell r="FA373">
            <v>0</v>
          </cell>
          <cell r="FB373">
            <v>0</v>
          </cell>
          <cell r="FC373">
            <v>0</v>
          </cell>
          <cell r="FD373">
            <v>0</v>
          </cell>
          <cell r="FE373">
            <v>0</v>
          </cell>
          <cell r="FF373">
            <v>0</v>
          </cell>
          <cell r="FG373">
            <v>0</v>
          </cell>
          <cell r="FH373">
            <v>0</v>
          </cell>
          <cell r="FJ373">
            <v>0</v>
          </cell>
          <cell r="FK373">
            <v>0</v>
          </cell>
          <cell r="FL373">
            <v>0</v>
          </cell>
          <cell r="FM373">
            <v>0</v>
          </cell>
          <cell r="FN373">
            <v>0</v>
          </cell>
          <cell r="FP373">
            <v>0</v>
          </cell>
          <cell r="FQ373">
            <v>0</v>
          </cell>
          <cell r="FR373">
            <v>0</v>
          </cell>
          <cell r="FS373">
            <v>0</v>
          </cell>
          <cell r="FT373">
            <v>0</v>
          </cell>
          <cell r="FU373">
            <v>0</v>
          </cell>
          <cell r="FV373">
            <v>0</v>
          </cell>
          <cell r="FW373">
            <v>0</v>
          </cell>
          <cell r="FX373">
            <v>0</v>
          </cell>
          <cell r="FY373">
            <v>0</v>
          </cell>
          <cell r="GA373">
            <v>0</v>
          </cell>
          <cell r="GB373">
            <v>0</v>
          </cell>
          <cell r="GC373">
            <v>0</v>
          </cell>
          <cell r="GD373">
            <v>0</v>
          </cell>
        </row>
        <row r="374">
          <cell r="EV374">
            <v>0</v>
          </cell>
          <cell r="EW374">
            <v>0</v>
          </cell>
          <cell r="EX374">
            <v>0</v>
          </cell>
          <cell r="EY374">
            <v>0</v>
          </cell>
          <cell r="EZ374">
            <v>0</v>
          </cell>
          <cell r="FA374">
            <v>0</v>
          </cell>
          <cell r="FB374">
            <v>0</v>
          </cell>
          <cell r="FC374">
            <v>0</v>
          </cell>
          <cell r="FD374">
            <v>0</v>
          </cell>
          <cell r="FE374">
            <v>0</v>
          </cell>
          <cell r="FF374">
            <v>0</v>
          </cell>
          <cell r="FG374">
            <v>0</v>
          </cell>
          <cell r="FH374">
            <v>0</v>
          </cell>
          <cell r="FJ374">
            <v>0</v>
          </cell>
          <cell r="FK374">
            <v>0</v>
          </cell>
          <cell r="FL374">
            <v>0</v>
          </cell>
          <cell r="FM374">
            <v>0</v>
          </cell>
          <cell r="FN374">
            <v>0</v>
          </cell>
          <cell r="FP374">
            <v>0</v>
          </cell>
          <cell r="FQ374">
            <v>0</v>
          </cell>
          <cell r="FR374">
            <v>0</v>
          </cell>
          <cell r="FS374">
            <v>0</v>
          </cell>
          <cell r="FT374">
            <v>0</v>
          </cell>
          <cell r="FU374">
            <v>0</v>
          </cell>
          <cell r="FV374">
            <v>0</v>
          </cell>
          <cell r="FW374">
            <v>0</v>
          </cell>
          <cell r="FX374">
            <v>0</v>
          </cell>
          <cell r="FY374">
            <v>0</v>
          </cell>
          <cell r="GA374">
            <v>0</v>
          </cell>
          <cell r="GB374">
            <v>0</v>
          </cell>
          <cell r="GC374">
            <v>0</v>
          </cell>
          <cell r="GD374">
            <v>0</v>
          </cell>
        </row>
        <row r="375">
          <cell r="EV375">
            <v>0</v>
          </cell>
          <cell r="EW375">
            <v>0</v>
          </cell>
          <cell r="EX375">
            <v>0</v>
          </cell>
          <cell r="EY375">
            <v>0</v>
          </cell>
          <cell r="EZ375">
            <v>0</v>
          </cell>
          <cell r="FA375">
            <v>0</v>
          </cell>
          <cell r="FB375">
            <v>0</v>
          </cell>
          <cell r="FC375">
            <v>0</v>
          </cell>
          <cell r="FD375">
            <v>0</v>
          </cell>
          <cell r="FE375">
            <v>0</v>
          </cell>
          <cell r="FF375">
            <v>0</v>
          </cell>
          <cell r="FG375">
            <v>0</v>
          </cell>
          <cell r="FH375">
            <v>0</v>
          </cell>
          <cell r="FJ375">
            <v>0</v>
          </cell>
          <cell r="FK375">
            <v>0</v>
          </cell>
          <cell r="FL375">
            <v>0</v>
          </cell>
          <cell r="FM375">
            <v>0</v>
          </cell>
          <cell r="FN375">
            <v>0</v>
          </cell>
          <cell r="FP375">
            <v>0</v>
          </cell>
          <cell r="FQ375">
            <v>0</v>
          </cell>
          <cell r="FR375">
            <v>0</v>
          </cell>
          <cell r="FS375">
            <v>0</v>
          </cell>
          <cell r="FT375">
            <v>0</v>
          </cell>
          <cell r="FU375">
            <v>0</v>
          </cell>
          <cell r="FV375">
            <v>0</v>
          </cell>
          <cell r="FW375">
            <v>0</v>
          </cell>
          <cell r="FX375">
            <v>0</v>
          </cell>
          <cell r="FY375">
            <v>0</v>
          </cell>
          <cell r="GA375">
            <v>0</v>
          </cell>
          <cell r="GB375">
            <v>0</v>
          </cell>
          <cell r="GC375">
            <v>0</v>
          </cell>
          <cell r="GD375">
            <v>0</v>
          </cell>
        </row>
        <row r="376">
          <cell r="EV376">
            <v>0</v>
          </cell>
          <cell r="EW376">
            <v>0</v>
          </cell>
          <cell r="EX376">
            <v>0</v>
          </cell>
          <cell r="EY376">
            <v>0</v>
          </cell>
          <cell r="EZ376">
            <v>0</v>
          </cell>
          <cell r="FA376">
            <v>0</v>
          </cell>
          <cell r="FB376">
            <v>0</v>
          </cell>
          <cell r="FC376">
            <v>0</v>
          </cell>
          <cell r="FD376">
            <v>0</v>
          </cell>
          <cell r="FE376">
            <v>0</v>
          </cell>
          <cell r="FF376">
            <v>0</v>
          </cell>
          <cell r="FG376">
            <v>0</v>
          </cell>
          <cell r="FH376">
            <v>0</v>
          </cell>
          <cell r="FJ376">
            <v>0</v>
          </cell>
          <cell r="FK376">
            <v>0</v>
          </cell>
          <cell r="FL376">
            <v>0</v>
          </cell>
          <cell r="FM376">
            <v>0</v>
          </cell>
          <cell r="FN376">
            <v>0</v>
          </cell>
          <cell r="FP376">
            <v>0</v>
          </cell>
          <cell r="FQ376">
            <v>0</v>
          </cell>
          <cell r="FR376">
            <v>0</v>
          </cell>
          <cell r="FS376">
            <v>0</v>
          </cell>
          <cell r="FT376">
            <v>0</v>
          </cell>
          <cell r="FU376">
            <v>0</v>
          </cell>
          <cell r="FV376">
            <v>0</v>
          </cell>
          <cell r="FW376">
            <v>0</v>
          </cell>
          <cell r="FX376">
            <v>0</v>
          </cell>
          <cell r="FY376">
            <v>0</v>
          </cell>
          <cell r="GA376">
            <v>0</v>
          </cell>
          <cell r="GB376">
            <v>0</v>
          </cell>
          <cell r="GC376">
            <v>0</v>
          </cell>
          <cell r="GD376">
            <v>0</v>
          </cell>
        </row>
        <row r="377">
          <cell r="EV377">
            <v>0</v>
          </cell>
          <cell r="EW377">
            <v>0</v>
          </cell>
          <cell r="EX377">
            <v>0</v>
          </cell>
          <cell r="EY377">
            <v>0</v>
          </cell>
          <cell r="EZ377">
            <v>0</v>
          </cell>
          <cell r="FA377">
            <v>0</v>
          </cell>
          <cell r="FB377">
            <v>0</v>
          </cell>
          <cell r="FC377">
            <v>0</v>
          </cell>
          <cell r="FD377">
            <v>0</v>
          </cell>
          <cell r="FE377">
            <v>0</v>
          </cell>
          <cell r="FF377">
            <v>0</v>
          </cell>
          <cell r="FG377">
            <v>0</v>
          </cell>
          <cell r="FH377">
            <v>0</v>
          </cell>
          <cell r="FJ377">
            <v>0</v>
          </cell>
          <cell r="FK377">
            <v>0</v>
          </cell>
          <cell r="FL377">
            <v>0</v>
          </cell>
          <cell r="FM377">
            <v>0</v>
          </cell>
          <cell r="FN377">
            <v>0</v>
          </cell>
          <cell r="FP377">
            <v>0</v>
          </cell>
          <cell r="FQ377">
            <v>0</v>
          </cell>
          <cell r="FR377">
            <v>0</v>
          </cell>
          <cell r="FS377">
            <v>0</v>
          </cell>
          <cell r="FT377">
            <v>0</v>
          </cell>
          <cell r="FU377">
            <v>0</v>
          </cell>
          <cell r="FV377">
            <v>0</v>
          </cell>
          <cell r="FW377">
            <v>0</v>
          </cell>
          <cell r="FX377">
            <v>0</v>
          </cell>
          <cell r="FY377">
            <v>0</v>
          </cell>
          <cell r="GA377">
            <v>0</v>
          </cell>
          <cell r="GB377">
            <v>0</v>
          </cell>
          <cell r="GC377">
            <v>0</v>
          </cell>
          <cell r="GD377">
            <v>0</v>
          </cell>
        </row>
        <row r="378">
          <cell r="EV378">
            <v>0</v>
          </cell>
          <cell r="EW378">
            <v>0</v>
          </cell>
          <cell r="EX378">
            <v>0</v>
          </cell>
          <cell r="EY378">
            <v>0</v>
          </cell>
          <cell r="EZ378">
            <v>0</v>
          </cell>
          <cell r="FA378">
            <v>0</v>
          </cell>
          <cell r="FB378">
            <v>0</v>
          </cell>
          <cell r="FC378">
            <v>0</v>
          </cell>
          <cell r="FD378">
            <v>0</v>
          </cell>
          <cell r="FE378">
            <v>0</v>
          </cell>
          <cell r="FF378">
            <v>0</v>
          </cell>
          <cell r="FG378">
            <v>0</v>
          </cell>
          <cell r="FH378">
            <v>0</v>
          </cell>
          <cell r="FJ378">
            <v>0</v>
          </cell>
          <cell r="FK378">
            <v>0</v>
          </cell>
          <cell r="FL378">
            <v>0</v>
          </cell>
          <cell r="FM378">
            <v>0</v>
          </cell>
          <cell r="FN378">
            <v>0</v>
          </cell>
          <cell r="FP378">
            <v>0</v>
          </cell>
          <cell r="FQ378">
            <v>0</v>
          </cell>
          <cell r="FR378">
            <v>0</v>
          </cell>
          <cell r="FS378">
            <v>0</v>
          </cell>
          <cell r="FT378">
            <v>0</v>
          </cell>
          <cell r="FU378">
            <v>0</v>
          </cell>
          <cell r="FV378">
            <v>0</v>
          </cell>
          <cell r="FW378">
            <v>0</v>
          </cell>
          <cell r="FX378">
            <v>0</v>
          </cell>
          <cell r="FY378">
            <v>0</v>
          </cell>
          <cell r="GA378">
            <v>0</v>
          </cell>
          <cell r="GB378">
            <v>0</v>
          </cell>
          <cell r="GC378">
            <v>0</v>
          </cell>
          <cell r="GD378">
            <v>0</v>
          </cell>
        </row>
        <row r="379">
          <cell r="EV379">
            <v>0</v>
          </cell>
          <cell r="EW379">
            <v>0</v>
          </cell>
          <cell r="EX379">
            <v>0</v>
          </cell>
          <cell r="EY379">
            <v>0</v>
          </cell>
          <cell r="EZ379">
            <v>0</v>
          </cell>
          <cell r="FA379">
            <v>0</v>
          </cell>
          <cell r="FB379">
            <v>0</v>
          </cell>
          <cell r="FC379">
            <v>0</v>
          </cell>
          <cell r="FD379">
            <v>0</v>
          </cell>
          <cell r="FE379">
            <v>0</v>
          </cell>
          <cell r="FF379">
            <v>0</v>
          </cell>
          <cell r="FG379">
            <v>0</v>
          </cell>
          <cell r="FH379">
            <v>0</v>
          </cell>
          <cell r="FJ379">
            <v>0</v>
          </cell>
          <cell r="FK379">
            <v>0</v>
          </cell>
          <cell r="FL379">
            <v>0</v>
          </cell>
          <cell r="FM379">
            <v>0</v>
          </cell>
          <cell r="FN379">
            <v>0</v>
          </cell>
          <cell r="FP379">
            <v>0</v>
          </cell>
          <cell r="FQ379">
            <v>0</v>
          </cell>
          <cell r="FR379">
            <v>0</v>
          </cell>
          <cell r="FS379">
            <v>0</v>
          </cell>
          <cell r="FT379">
            <v>0</v>
          </cell>
          <cell r="FU379">
            <v>0</v>
          </cell>
          <cell r="FV379">
            <v>0</v>
          </cell>
          <cell r="FW379">
            <v>0</v>
          </cell>
          <cell r="FX379">
            <v>0</v>
          </cell>
          <cell r="FY379">
            <v>0</v>
          </cell>
          <cell r="GA379">
            <v>0</v>
          </cell>
          <cell r="GB379">
            <v>0</v>
          </cell>
          <cell r="GC379">
            <v>0</v>
          </cell>
          <cell r="GD379">
            <v>0</v>
          </cell>
        </row>
        <row r="381">
          <cell r="EV381">
            <v>0</v>
          </cell>
          <cell r="EW381">
            <v>0</v>
          </cell>
          <cell r="EX381">
            <v>0</v>
          </cell>
          <cell r="EY381">
            <v>0</v>
          </cell>
          <cell r="EZ381">
            <v>0</v>
          </cell>
          <cell r="FA381">
            <v>0</v>
          </cell>
          <cell r="FB381">
            <v>0</v>
          </cell>
          <cell r="FC381">
            <v>0</v>
          </cell>
          <cell r="FD381">
            <v>0</v>
          </cell>
          <cell r="FE381">
            <v>0</v>
          </cell>
          <cell r="FF381">
            <v>0</v>
          </cell>
          <cell r="FG381">
            <v>0</v>
          </cell>
          <cell r="FH381">
            <v>0</v>
          </cell>
          <cell r="FJ381">
            <v>0</v>
          </cell>
          <cell r="FK381">
            <v>0</v>
          </cell>
          <cell r="FL381">
            <v>0</v>
          </cell>
          <cell r="FM381">
            <v>0</v>
          </cell>
          <cell r="FN381">
            <v>0</v>
          </cell>
          <cell r="FP381">
            <v>0</v>
          </cell>
          <cell r="FQ381">
            <v>0</v>
          </cell>
          <cell r="FR381">
            <v>0</v>
          </cell>
          <cell r="FS381">
            <v>0</v>
          </cell>
          <cell r="FT381">
            <v>0</v>
          </cell>
          <cell r="FU381">
            <v>0</v>
          </cell>
          <cell r="FV381">
            <v>0</v>
          </cell>
          <cell r="FW381">
            <v>0</v>
          </cell>
          <cell r="FX381">
            <v>0</v>
          </cell>
          <cell r="FY381">
            <v>0</v>
          </cell>
          <cell r="GA381">
            <v>0</v>
          </cell>
          <cell r="GB381">
            <v>0</v>
          </cell>
          <cell r="GC381">
            <v>0</v>
          </cell>
          <cell r="GD381">
            <v>0</v>
          </cell>
        </row>
        <row r="382">
          <cell r="EV382">
            <v>0</v>
          </cell>
          <cell r="EW382">
            <v>0</v>
          </cell>
          <cell r="EX382">
            <v>0</v>
          </cell>
          <cell r="EY382">
            <v>0</v>
          </cell>
          <cell r="EZ382">
            <v>0</v>
          </cell>
          <cell r="FA382">
            <v>0</v>
          </cell>
          <cell r="FB382">
            <v>0</v>
          </cell>
          <cell r="FC382">
            <v>0</v>
          </cell>
          <cell r="FD382">
            <v>0</v>
          </cell>
          <cell r="FE382">
            <v>0</v>
          </cell>
          <cell r="FF382">
            <v>0</v>
          </cell>
          <cell r="FG382">
            <v>0</v>
          </cell>
          <cell r="FH382">
            <v>0</v>
          </cell>
          <cell r="FJ382">
            <v>0</v>
          </cell>
          <cell r="FK382">
            <v>0</v>
          </cell>
          <cell r="FL382">
            <v>0</v>
          </cell>
          <cell r="FM382">
            <v>0</v>
          </cell>
          <cell r="FN382">
            <v>0</v>
          </cell>
          <cell r="FP382">
            <v>0</v>
          </cell>
          <cell r="FQ382">
            <v>0</v>
          </cell>
          <cell r="FR382">
            <v>0</v>
          </cell>
          <cell r="FS382">
            <v>0</v>
          </cell>
          <cell r="FT382">
            <v>0</v>
          </cell>
          <cell r="FU382">
            <v>0</v>
          </cell>
          <cell r="FV382">
            <v>0</v>
          </cell>
          <cell r="FW382">
            <v>0</v>
          </cell>
          <cell r="FX382">
            <v>0</v>
          </cell>
          <cell r="FY382">
            <v>0</v>
          </cell>
          <cell r="GA382">
            <v>0</v>
          </cell>
          <cell r="GB382">
            <v>0</v>
          </cell>
          <cell r="GC382">
            <v>0</v>
          </cell>
          <cell r="GD382">
            <v>0</v>
          </cell>
        </row>
        <row r="383">
          <cell r="EV383">
            <v>0</v>
          </cell>
          <cell r="EW383">
            <v>0</v>
          </cell>
          <cell r="EX383">
            <v>0</v>
          </cell>
          <cell r="EY383">
            <v>0</v>
          </cell>
          <cell r="EZ383">
            <v>0</v>
          </cell>
          <cell r="FA383">
            <v>0</v>
          </cell>
          <cell r="FB383">
            <v>0</v>
          </cell>
          <cell r="FC383">
            <v>0</v>
          </cell>
          <cell r="FD383">
            <v>0</v>
          </cell>
          <cell r="FE383">
            <v>0</v>
          </cell>
          <cell r="FF383">
            <v>0</v>
          </cell>
          <cell r="FG383">
            <v>0</v>
          </cell>
          <cell r="FH383">
            <v>0</v>
          </cell>
          <cell r="FJ383">
            <v>0</v>
          </cell>
          <cell r="FK383">
            <v>0</v>
          </cell>
          <cell r="FL383">
            <v>0</v>
          </cell>
          <cell r="FM383">
            <v>0</v>
          </cell>
          <cell r="FN383">
            <v>0</v>
          </cell>
          <cell r="FP383">
            <v>0</v>
          </cell>
          <cell r="FQ383">
            <v>0</v>
          </cell>
          <cell r="FR383">
            <v>0</v>
          </cell>
          <cell r="FS383">
            <v>0</v>
          </cell>
          <cell r="FT383">
            <v>0</v>
          </cell>
          <cell r="FU383">
            <v>0</v>
          </cell>
          <cell r="FV383">
            <v>0</v>
          </cell>
          <cell r="FW383">
            <v>0</v>
          </cell>
          <cell r="FX383">
            <v>0</v>
          </cell>
          <cell r="FY383">
            <v>0</v>
          </cell>
          <cell r="GA383">
            <v>0</v>
          </cell>
          <cell r="GB383">
            <v>0</v>
          </cell>
          <cell r="GC383">
            <v>0</v>
          </cell>
          <cell r="GD383">
            <v>0</v>
          </cell>
        </row>
        <row r="384">
          <cell r="EV384">
            <v>0</v>
          </cell>
          <cell r="EW384">
            <v>0</v>
          </cell>
          <cell r="EX384">
            <v>0</v>
          </cell>
          <cell r="EY384">
            <v>0</v>
          </cell>
          <cell r="EZ384">
            <v>0</v>
          </cell>
          <cell r="FA384">
            <v>0</v>
          </cell>
          <cell r="FB384">
            <v>0</v>
          </cell>
          <cell r="FC384">
            <v>0</v>
          </cell>
          <cell r="FD384">
            <v>0</v>
          </cell>
          <cell r="FE384">
            <v>0</v>
          </cell>
          <cell r="FF384">
            <v>0</v>
          </cell>
          <cell r="FG384">
            <v>0</v>
          </cell>
          <cell r="FH384">
            <v>0</v>
          </cell>
          <cell r="FJ384">
            <v>0</v>
          </cell>
          <cell r="FK384">
            <v>0</v>
          </cell>
          <cell r="FL384">
            <v>0</v>
          </cell>
          <cell r="FM384">
            <v>0</v>
          </cell>
          <cell r="FN384">
            <v>0</v>
          </cell>
          <cell r="FP384">
            <v>0</v>
          </cell>
          <cell r="FQ384">
            <v>0</v>
          </cell>
          <cell r="FR384">
            <v>0</v>
          </cell>
          <cell r="FS384">
            <v>0</v>
          </cell>
          <cell r="FT384">
            <v>0</v>
          </cell>
          <cell r="FU384">
            <v>0</v>
          </cell>
          <cell r="FV384">
            <v>0</v>
          </cell>
          <cell r="FW384">
            <v>0</v>
          </cell>
          <cell r="FX384">
            <v>0</v>
          </cell>
          <cell r="FY384">
            <v>0</v>
          </cell>
          <cell r="GA384">
            <v>0</v>
          </cell>
          <cell r="GB384">
            <v>0</v>
          </cell>
          <cell r="GC384">
            <v>0</v>
          </cell>
          <cell r="GD384">
            <v>0</v>
          </cell>
        </row>
        <row r="385">
          <cell r="EV385">
            <v>0</v>
          </cell>
          <cell r="EW385">
            <v>0</v>
          </cell>
          <cell r="EX385">
            <v>0</v>
          </cell>
          <cell r="EY385">
            <v>0</v>
          </cell>
          <cell r="EZ385">
            <v>0</v>
          </cell>
          <cell r="FA385">
            <v>0</v>
          </cell>
          <cell r="FB385">
            <v>0</v>
          </cell>
          <cell r="FC385">
            <v>0</v>
          </cell>
          <cell r="FD385">
            <v>0</v>
          </cell>
          <cell r="FE385">
            <v>0</v>
          </cell>
          <cell r="FF385">
            <v>0</v>
          </cell>
          <cell r="FG385">
            <v>0</v>
          </cell>
          <cell r="FH385">
            <v>0</v>
          </cell>
          <cell r="FJ385">
            <v>0</v>
          </cell>
          <cell r="FK385">
            <v>0</v>
          </cell>
          <cell r="FL385">
            <v>0</v>
          </cell>
          <cell r="FM385">
            <v>0</v>
          </cell>
          <cell r="FN385">
            <v>0</v>
          </cell>
          <cell r="FP385">
            <v>0</v>
          </cell>
          <cell r="FQ385">
            <v>0</v>
          </cell>
          <cell r="FR385">
            <v>0</v>
          </cell>
          <cell r="FS385">
            <v>0</v>
          </cell>
          <cell r="FT385">
            <v>0</v>
          </cell>
          <cell r="FU385">
            <v>0</v>
          </cell>
          <cell r="FV385">
            <v>0</v>
          </cell>
          <cell r="FW385">
            <v>0</v>
          </cell>
          <cell r="FX385">
            <v>0</v>
          </cell>
          <cell r="FY385">
            <v>0</v>
          </cell>
          <cell r="GA385">
            <v>0</v>
          </cell>
          <cell r="GB385">
            <v>0</v>
          </cell>
          <cell r="GC385">
            <v>0</v>
          </cell>
          <cell r="GD385">
            <v>0</v>
          </cell>
        </row>
        <row r="386">
          <cell r="EV386">
            <v>0</v>
          </cell>
          <cell r="EW386">
            <v>0</v>
          </cell>
          <cell r="EX386">
            <v>0</v>
          </cell>
          <cell r="EY386">
            <v>0</v>
          </cell>
          <cell r="EZ386">
            <v>0</v>
          </cell>
          <cell r="FA386">
            <v>0</v>
          </cell>
          <cell r="FB386">
            <v>0</v>
          </cell>
          <cell r="FC386">
            <v>0</v>
          </cell>
          <cell r="FD386">
            <v>0</v>
          </cell>
          <cell r="FE386">
            <v>0</v>
          </cell>
          <cell r="FF386">
            <v>0</v>
          </cell>
          <cell r="FG386">
            <v>0</v>
          </cell>
          <cell r="FH386">
            <v>0</v>
          </cell>
          <cell r="FJ386">
            <v>0</v>
          </cell>
          <cell r="FK386">
            <v>0</v>
          </cell>
          <cell r="FL386">
            <v>0</v>
          </cell>
          <cell r="FM386">
            <v>0</v>
          </cell>
          <cell r="FN386">
            <v>0</v>
          </cell>
          <cell r="FP386">
            <v>0</v>
          </cell>
          <cell r="FQ386">
            <v>0</v>
          </cell>
          <cell r="FR386">
            <v>0</v>
          </cell>
          <cell r="FS386">
            <v>0</v>
          </cell>
          <cell r="FT386">
            <v>0</v>
          </cell>
          <cell r="FU386">
            <v>0</v>
          </cell>
          <cell r="FV386">
            <v>0</v>
          </cell>
          <cell r="FW386">
            <v>0</v>
          </cell>
          <cell r="FX386">
            <v>0</v>
          </cell>
          <cell r="FY386">
            <v>0</v>
          </cell>
          <cell r="GA386">
            <v>0</v>
          </cell>
          <cell r="GB386">
            <v>0</v>
          </cell>
          <cell r="GC386">
            <v>0</v>
          </cell>
          <cell r="GD386">
            <v>0</v>
          </cell>
        </row>
        <row r="387">
          <cell r="EV387">
            <v>0</v>
          </cell>
          <cell r="EW387">
            <v>0</v>
          </cell>
          <cell r="EX387">
            <v>0</v>
          </cell>
          <cell r="EY387">
            <v>0</v>
          </cell>
          <cell r="EZ387">
            <v>0</v>
          </cell>
          <cell r="FA387">
            <v>0</v>
          </cell>
          <cell r="FB387">
            <v>0</v>
          </cell>
          <cell r="FC387">
            <v>0</v>
          </cell>
          <cell r="FD387">
            <v>0</v>
          </cell>
          <cell r="FE387">
            <v>0</v>
          </cell>
          <cell r="FF387">
            <v>0</v>
          </cell>
          <cell r="FG387">
            <v>0</v>
          </cell>
          <cell r="FH387">
            <v>0</v>
          </cell>
          <cell r="FJ387">
            <v>0</v>
          </cell>
          <cell r="FK387">
            <v>0</v>
          </cell>
          <cell r="FL387">
            <v>0</v>
          </cell>
          <cell r="FM387">
            <v>0</v>
          </cell>
          <cell r="FN387">
            <v>0</v>
          </cell>
          <cell r="FP387">
            <v>0</v>
          </cell>
          <cell r="FQ387">
            <v>0</v>
          </cell>
          <cell r="FR387">
            <v>0</v>
          </cell>
          <cell r="FS387">
            <v>0</v>
          </cell>
          <cell r="FT387">
            <v>0</v>
          </cell>
          <cell r="FU387">
            <v>0</v>
          </cell>
          <cell r="FV387">
            <v>0</v>
          </cell>
          <cell r="FW387">
            <v>0</v>
          </cell>
          <cell r="FX387">
            <v>0</v>
          </cell>
          <cell r="FY387">
            <v>0</v>
          </cell>
          <cell r="GA387">
            <v>0</v>
          </cell>
          <cell r="GB387">
            <v>0</v>
          </cell>
          <cell r="GC387">
            <v>0</v>
          </cell>
          <cell r="GD387">
            <v>0</v>
          </cell>
        </row>
        <row r="388">
          <cell r="EV388">
            <v>0</v>
          </cell>
          <cell r="EW388">
            <v>0</v>
          </cell>
          <cell r="EX388">
            <v>0</v>
          </cell>
          <cell r="EY388">
            <v>0</v>
          </cell>
          <cell r="EZ388">
            <v>0</v>
          </cell>
          <cell r="FA388">
            <v>0</v>
          </cell>
          <cell r="FB388">
            <v>0</v>
          </cell>
          <cell r="FC388">
            <v>0</v>
          </cell>
          <cell r="FD388">
            <v>0</v>
          </cell>
          <cell r="FE388">
            <v>0</v>
          </cell>
          <cell r="FF388">
            <v>0</v>
          </cell>
          <cell r="FG388">
            <v>0</v>
          </cell>
          <cell r="FH388">
            <v>0</v>
          </cell>
          <cell r="FJ388">
            <v>0</v>
          </cell>
          <cell r="FK388">
            <v>0</v>
          </cell>
          <cell r="FL388">
            <v>0</v>
          </cell>
          <cell r="FM388">
            <v>0</v>
          </cell>
          <cell r="FN388">
            <v>0</v>
          </cell>
          <cell r="FP388">
            <v>0</v>
          </cell>
          <cell r="FQ388">
            <v>0</v>
          </cell>
          <cell r="FR388">
            <v>0</v>
          </cell>
          <cell r="FS388">
            <v>0</v>
          </cell>
          <cell r="FT388">
            <v>0</v>
          </cell>
          <cell r="FU388">
            <v>0</v>
          </cell>
          <cell r="FV388">
            <v>0</v>
          </cell>
          <cell r="FW388">
            <v>0</v>
          </cell>
          <cell r="FX388">
            <v>0</v>
          </cell>
          <cell r="FY388">
            <v>0</v>
          </cell>
          <cell r="GA388">
            <v>0</v>
          </cell>
          <cell r="GB388">
            <v>0</v>
          </cell>
          <cell r="GC388">
            <v>0</v>
          </cell>
          <cell r="GD388">
            <v>0</v>
          </cell>
        </row>
        <row r="389">
          <cell r="EV389">
            <v>0</v>
          </cell>
          <cell r="EW389">
            <v>0</v>
          </cell>
          <cell r="EX389">
            <v>0</v>
          </cell>
          <cell r="EY389">
            <v>0</v>
          </cell>
          <cell r="EZ389">
            <v>0</v>
          </cell>
          <cell r="FA389">
            <v>0</v>
          </cell>
          <cell r="FB389">
            <v>0</v>
          </cell>
          <cell r="FC389">
            <v>0</v>
          </cell>
          <cell r="FD389">
            <v>0</v>
          </cell>
          <cell r="FE389">
            <v>0</v>
          </cell>
          <cell r="FF389">
            <v>0</v>
          </cell>
          <cell r="FG389">
            <v>0</v>
          </cell>
          <cell r="FH389">
            <v>0</v>
          </cell>
          <cell r="FJ389">
            <v>0</v>
          </cell>
          <cell r="FK389">
            <v>0</v>
          </cell>
          <cell r="FL389">
            <v>0</v>
          </cell>
          <cell r="FM389">
            <v>0</v>
          </cell>
          <cell r="FN389">
            <v>0</v>
          </cell>
          <cell r="FP389">
            <v>0</v>
          </cell>
          <cell r="FQ389">
            <v>0</v>
          </cell>
          <cell r="FR389">
            <v>0</v>
          </cell>
          <cell r="FS389">
            <v>0</v>
          </cell>
          <cell r="FT389">
            <v>0</v>
          </cell>
          <cell r="FU389">
            <v>0</v>
          </cell>
          <cell r="FV389">
            <v>0</v>
          </cell>
          <cell r="FW389">
            <v>0</v>
          </cell>
          <cell r="FX389">
            <v>0</v>
          </cell>
          <cell r="FY389">
            <v>0</v>
          </cell>
          <cell r="GA389">
            <v>0</v>
          </cell>
          <cell r="GB389">
            <v>0</v>
          </cell>
          <cell r="GC389">
            <v>0</v>
          </cell>
          <cell r="GD389">
            <v>0</v>
          </cell>
        </row>
        <row r="390">
          <cell r="EV390">
            <v>0</v>
          </cell>
          <cell r="EW390">
            <v>0</v>
          </cell>
          <cell r="EX390">
            <v>0</v>
          </cell>
          <cell r="EY390">
            <v>0</v>
          </cell>
          <cell r="EZ390">
            <v>0</v>
          </cell>
          <cell r="FA390">
            <v>0</v>
          </cell>
          <cell r="FB390">
            <v>0</v>
          </cell>
          <cell r="FC390">
            <v>0</v>
          </cell>
          <cell r="FD390">
            <v>0</v>
          </cell>
          <cell r="FE390">
            <v>0</v>
          </cell>
          <cell r="FF390">
            <v>0</v>
          </cell>
          <cell r="FG390">
            <v>0</v>
          </cell>
          <cell r="FH390">
            <v>0</v>
          </cell>
          <cell r="FJ390">
            <v>0</v>
          </cell>
          <cell r="FK390">
            <v>0</v>
          </cell>
          <cell r="FL390">
            <v>0</v>
          </cell>
          <cell r="FM390">
            <v>0</v>
          </cell>
          <cell r="FN390">
            <v>0</v>
          </cell>
          <cell r="FP390">
            <v>0</v>
          </cell>
          <cell r="FQ390">
            <v>0</v>
          </cell>
          <cell r="FR390">
            <v>0</v>
          </cell>
          <cell r="FS390">
            <v>0</v>
          </cell>
          <cell r="FT390">
            <v>0</v>
          </cell>
          <cell r="FU390">
            <v>0</v>
          </cell>
          <cell r="FV390">
            <v>0</v>
          </cell>
          <cell r="FW390">
            <v>0</v>
          </cell>
          <cell r="FX390">
            <v>0</v>
          </cell>
          <cell r="FY390">
            <v>0</v>
          </cell>
          <cell r="GA390">
            <v>0</v>
          </cell>
          <cell r="GB390">
            <v>0</v>
          </cell>
          <cell r="GC390">
            <v>0</v>
          </cell>
          <cell r="GD390">
            <v>0</v>
          </cell>
        </row>
        <row r="391">
          <cell r="EV391">
            <v>0</v>
          </cell>
          <cell r="EW391">
            <v>0</v>
          </cell>
          <cell r="EX391">
            <v>0</v>
          </cell>
          <cell r="EY391">
            <v>0</v>
          </cell>
          <cell r="EZ391">
            <v>0</v>
          </cell>
          <cell r="FA391">
            <v>0</v>
          </cell>
          <cell r="FB391">
            <v>0</v>
          </cell>
          <cell r="FC391">
            <v>0</v>
          </cell>
          <cell r="FD391">
            <v>0</v>
          </cell>
          <cell r="FE391">
            <v>0</v>
          </cell>
          <cell r="FF391">
            <v>0</v>
          </cell>
          <cell r="FG391">
            <v>0</v>
          </cell>
          <cell r="FH391">
            <v>0</v>
          </cell>
          <cell r="FJ391">
            <v>0</v>
          </cell>
          <cell r="FK391">
            <v>0</v>
          </cell>
          <cell r="FL391">
            <v>0</v>
          </cell>
          <cell r="FM391">
            <v>0</v>
          </cell>
          <cell r="FN391">
            <v>0</v>
          </cell>
          <cell r="FP391">
            <v>0</v>
          </cell>
          <cell r="FQ391">
            <v>0</v>
          </cell>
          <cell r="FR391">
            <v>0</v>
          </cell>
          <cell r="FS391">
            <v>0</v>
          </cell>
          <cell r="FT391">
            <v>0</v>
          </cell>
          <cell r="FU391">
            <v>0</v>
          </cell>
          <cell r="GA391">
            <v>0</v>
          </cell>
          <cell r="GB391">
            <v>0</v>
          </cell>
          <cell r="GC391">
            <v>0</v>
          </cell>
          <cell r="GD391">
            <v>0</v>
          </cell>
        </row>
        <row r="392">
          <cell r="EV392">
            <v>0</v>
          </cell>
          <cell r="EW392">
            <v>0</v>
          </cell>
          <cell r="EX392">
            <v>0</v>
          </cell>
          <cell r="EY392">
            <v>0</v>
          </cell>
          <cell r="EZ392">
            <v>0</v>
          </cell>
          <cell r="FA392">
            <v>0</v>
          </cell>
          <cell r="FB392">
            <v>0</v>
          </cell>
          <cell r="FC392">
            <v>0</v>
          </cell>
          <cell r="FD392">
            <v>0</v>
          </cell>
          <cell r="FE392">
            <v>0</v>
          </cell>
          <cell r="FF392">
            <v>0</v>
          </cell>
          <cell r="FG392">
            <v>0</v>
          </cell>
          <cell r="FH392">
            <v>0</v>
          </cell>
          <cell r="FJ392">
            <v>0</v>
          </cell>
          <cell r="FK392">
            <v>0</v>
          </cell>
          <cell r="FL392">
            <v>0</v>
          </cell>
          <cell r="FM392">
            <v>0</v>
          </cell>
          <cell r="FN392">
            <v>0</v>
          </cell>
          <cell r="FP392">
            <v>0</v>
          </cell>
          <cell r="FQ392">
            <v>0</v>
          </cell>
          <cell r="FR392">
            <v>0</v>
          </cell>
          <cell r="FS392">
            <v>0</v>
          </cell>
          <cell r="FT392">
            <v>0</v>
          </cell>
          <cell r="FU392">
            <v>0</v>
          </cell>
          <cell r="FV392">
            <v>0</v>
          </cell>
          <cell r="FW392">
            <v>0</v>
          </cell>
          <cell r="FX392">
            <v>0</v>
          </cell>
          <cell r="FY392">
            <v>0</v>
          </cell>
          <cell r="GA392">
            <v>0</v>
          </cell>
          <cell r="GB392">
            <v>0</v>
          </cell>
          <cell r="GC392">
            <v>0</v>
          </cell>
          <cell r="GD392">
            <v>0</v>
          </cell>
        </row>
        <row r="393">
          <cell r="EV393">
            <v>0</v>
          </cell>
          <cell r="EW393">
            <v>0</v>
          </cell>
          <cell r="EX393">
            <v>0</v>
          </cell>
          <cell r="EY393">
            <v>0</v>
          </cell>
          <cell r="EZ393">
            <v>0</v>
          </cell>
          <cell r="FA393">
            <v>0</v>
          </cell>
          <cell r="FB393">
            <v>0</v>
          </cell>
          <cell r="FC393">
            <v>0</v>
          </cell>
          <cell r="FD393">
            <v>0</v>
          </cell>
          <cell r="FE393">
            <v>0</v>
          </cell>
          <cell r="FF393">
            <v>0</v>
          </cell>
          <cell r="FG393">
            <v>0</v>
          </cell>
          <cell r="FH393">
            <v>0</v>
          </cell>
          <cell r="FJ393">
            <v>0</v>
          </cell>
          <cell r="FK393">
            <v>0</v>
          </cell>
          <cell r="FL393">
            <v>0</v>
          </cell>
          <cell r="FM393">
            <v>0</v>
          </cell>
          <cell r="FN393">
            <v>0</v>
          </cell>
          <cell r="FP393">
            <v>0</v>
          </cell>
          <cell r="FQ393">
            <v>0</v>
          </cell>
          <cell r="FR393">
            <v>0</v>
          </cell>
          <cell r="FS393">
            <v>0</v>
          </cell>
          <cell r="FT393">
            <v>0</v>
          </cell>
          <cell r="FU393">
            <v>0</v>
          </cell>
          <cell r="FV393">
            <v>0</v>
          </cell>
          <cell r="FW393">
            <v>0</v>
          </cell>
          <cell r="FX393">
            <v>0</v>
          </cell>
          <cell r="FY393">
            <v>0</v>
          </cell>
          <cell r="GA393">
            <v>0</v>
          </cell>
          <cell r="GB393">
            <v>0</v>
          </cell>
          <cell r="GC393">
            <v>0</v>
          </cell>
          <cell r="GD393">
            <v>0</v>
          </cell>
        </row>
        <row r="394">
          <cell r="EV394">
            <v>0</v>
          </cell>
          <cell r="EW394">
            <v>0</v>
          </cell>
          <cell r="EX394">
            <v>0</v>
          </cell>
          <cell r="EY394">
            <v>0</v>
          </cell>
          <cell r="EZ394">
            <v>0</v>
          </cell>
          <cell r="FA394">
            <v>0</v>
          </cell>
          <cell r="FB394">
            <v>0</v>
          </cell>
          <cell r="FC394">
            <v>0</v>
          </cell>
          <cell r="FD394">
            <v>0</v>
          </cell>
          <cell r="FE394">
            <v>0</v>
          </cell>
          <cell r="FF394">
            <v>0</v>
          </cell>
          <cell r="FG394">
            <v>0</v>
          </cell>
          <cell r="FH394">
            <v>0</v>
          </cell>
          <cell r="FJ394">
            <v>0</v>
          </cell>
          <cell r="FK394">
            <v>0</v>
          </cell>
          <cell r="FL394">
            <v>0</v>
          </cell>
          <cell r="FM394">
            <v>0</v>
          </cell>
          <cell r="FN394">
            <v>0</v>
          </cell>
          <cell r="FP394">
            <v>0</v>
          </cell>
          <cell r="FQ394">
            <v>0</v>
          </cell>
          <cell r="FR394">
            <v>0</v>
          </cell>
          <cell r="FS394">
            <v>0</v>
          </cell>
          <cell r="FT394">
            <v>0</v>
          </cell>
          <cell r="FU394">
            <v>0</v>
          </cell>
          <cell r="GA394">
            <v>0</v>
          </cell>
          <cell r="GB394">
            <v>0</v>
          </cell>
          <cell r="GC394">
            <v>0</v>
          </cell>
          <cell r="GD394">
            <v>0</v>
          </cell>
        </row>
        <row r="395">
          <cell r="EV395">
            <v>0</v>
          </cell>
          <cell r="EW395">
            <v>0</v>
          </cell>
          <cell r="EX395">
            <v>0</v>
          </cell>
          <cell r="EY395">
            <v>0</v>
          </cell>
          <cell r="EZ395">
            <v>0</v>
          </cell>
          <cell r="FA395">
            <v>0</v>
          </cell>
          <cell r="FB395">
            <v>0</v>
          </cell>
          <cell r="FC395">
            <v>0</v>
          </cell>
          <cell r="FD395">
            <v>0</v>
          </cell>
          <cell r="FE395">
            <v>0</v>
          </cell>
          <cell r="FF395">
            <v>0</v>
          </cell>
          <cell r="FG395">
            <v>0</v>
          </cell>
          <cell r="FH395">
            <v>0</v>
          </cell>
          <cell r="FJ395">
            <v>0</v>
          </cell>
          <cell r="FK395">
            <v>0</v>
          </cell>
          <cell r="FL395">
            <v>0</v>
          </cell>
          <cell r="FM395">
            <v>0</v>
          </cell>
          <cell r="FN395">
            <v>0</v>
          </cell>
          <cell r="FP395">
            <v>0</v>
          </cell>
          <cell r="FQ395">
            <v>0</v>
          </cell>
          <cell r="FR395">
            <v>0</v>
          </cell>
          <cell r="FS395">
            <v>0</v>
          </cell>
          <cell r="FT395">
            <v>0</v>
          </cell>
          <cell r="FU395">
            <v>0</v>
          </cell>
          <cell r="FV395">
            <v>0</v>
          </cell>
          <cell r="FW395">
            <v>0</v>
          </cell>
          <cell r="FX395">
            <v>0</v>
          </cell>
          <cell r="FY395">
            <v>0</v>
          </cell>
          <cell r="GA395">
            <v>0</v>
          </cell>
          <cell r="GB395">
            <v>0</v>
          </cell>
          <cell r="GC395">
            <v>0</v>
          </cell>
          <cell r="GD395">
            <v>0</v>
          </cell>
        </row>
        <row r="396">
          <cell r="EV396">
            <v>0</v>
          </cell>
          <cell r="EW396">
            <v>0</v>
          </cell>
          <cell r="EX396">
            <v>0</v>
          </cell>
          <cell r="EY396">
            <v>0</v>
          </cell>
          <cell r="EZ396">
            <v>0</v>
          </cell>
          <cell r="FA396">
            <v>0</v>
          </cell>
          <cell r="FB396">
            <v>0</v>
          </cell>
          <cell r="FC396">
            <v>0</v>
          </cell>
          <cell r="FD396">
            <v>0</v>
          </cell>
          <cell r="FE396">
            <v>0</v>
          </cell>
          <cell r="FF396">
            <v>0</v>
          </cell>
          <cell r="FG396">
            <v>0</v>
          </cell>
          <cell r="FH396">
            <v>0</v>
          </cell>
          <cell r="FJ396">
            <v>0</v>
          </cell>
          <cell r="FK396">
            <v>0</v>
          </cell>
          <cell r="FL396">
            <v>0</v>
          </cell>
          <cell r="FM396">
            <v>0</v>
          </cell>
          <cell r="FN396">
            <v>0</v>
          </cell>
          <cell r="FP396">
            <v>0</v>
          </cell>
          <cell r="FQ396">
            <v>0</v>
          </cell>
          <cell r="FR396">
            <v>0</v>
          </cell>
          <cell r="FS396">
            <v>0</v>
          </cell>
          <cell r="FT396">
            <v>0</v>
          </cell>
          <cell r="FU396">
            <v>0</v>
          </cell>
          <cell r="FV396">
            <v>0</v>
          </cell>
          <cell r="FW396">
            <v>0</v>
          </cell>
          <cell r="FX396">
            <v>0</v>
          </cell>
          <cell r="FY396">
            <v>0</v>
          </cell>
          <cell r="GA396">
            <v>0</v>
          </cell>
          <cell r="GB396">
            <v>0</v>
          </cell>
          <cell r="GC396">
            <v>0</v>
          </cell>
          <cell r="GD396">
            <v>0</v>
          </cell>
        </row>
        <row r="397">
          <cell r="EV397">
            <v>0</v>
          </cell>
          <cell r="EW397">
            <v>0</v>
          </cell>
          <cell r="EX397">
            <v>0</v>
          </cell>
          <cell r="EY397">
            <v>0</v>
          </cell>
          <cell r="EZ397">
            <v>0</v>
          </cell>
          <cell r="FA397">
            <v>0</v>
          </cell>
          <cell r="FB397">
            <v>0</v>
          </cell>
          <cell r="FC397">
            <v>0</v>
          </cell>
          <cell r="FD397">
            <v>0</v>
          </cell>
          <cell r="FE397">
            <v>0</v>
          </cell>
          <cell r="FF397">
            <v>0</v>
          </cell>
          <cell r="FG397">
            <v>0</v>
          </cell>
          <cell r="FH397">
            <v>0</v>
          </cell>
          <cell r="FJ397">
            <v>0</v>
          </cell>
          <cell r="FK397">
            <v>0</v>
          </cell>
          <cell r="FL397">
            <v>0</v>
          </cell>
          <cell r="FM397">
            <v>0</v>
          </cell>
          <cell r="FN397">
            <v>0</v>
          </cell>
          <cell r="FP397">
            <v>0</v>
          </cell>
          <cell r="FQ397">
            <v>0</v>
          </cell>
          <cell r="FR397">
            <v>0</v>
          </cell>
          <cell r="FS397">
            <v>0</v>
          </cell>
          <cell r="FT397">
            <v>0</v>
          </cell>
          <cell r="FU397">
            <v>0</v>
          </cell>
          <cell r="FV397">
            <v>0</v>
          </cell>
          <cell r="FW397">
            <v>0</v>
          </cell>
          <cell r="FX397">
            <v>0</v>
          </cell>
          <cell r="FY397">
            <v>0</v>
          </cell>
          <cell r="GA397">
            <v>0</v>
          </cell>
          <cell r="GB397">
            <v>0</v>
          </cell>
          <cell r="GC397">
            <v>0</v>
          </cell>
          <cell r="GD397">
            <v>0</v>
          </cell>
        </row>
        <row r="399">
          <cell r="EV399">
            <v>0</v>
          </cell>
          <cell r="EW399">
            <v>0</v>
          </cell>
          <cell r="EX399">
            <v>0</v>
          </cell>
          <cell r="EY399">
            <v>0</v>
          </cell>
          <cell r="EZ399">
            <v>0</v>
          </cell>
          <cell r="FA399">
            <v>0</v>
          </cell>
          <cell r="FB399">
            <v>0</v>
          </cell>
          <cell r="FC399">
            <v>0</v>
          </cell>
          <cell r="FD399">
            <v>0</v>
          </cell>
          <cell r="FE399">
            <v>0</v>
          </cell>
          <cell r="FF399">
            <v>0</v>
          </cell>
          <cell r="FG399">
            <v>0</v>
          </cell>
          <cell r="FP399">
            <v>0</v>
          </cell>
          <cell r="FQ399">
            <v>0</v>
          </cell>
          <cell r="FR399">
            <v>0</v>
          </cell>
          <cell r="FS399">
            <v>0</v>
          </cell>
          <cell r="FT399">
            <v>0</v>
          </cell>
          <cell r="FU399">
            <v>0</v>
          </cell>
        </row>
        <row r="400">
          <cell r="EV400">
            <v>0</v>
          </cell>
          <cell r="EW400">
            <v>0</v>
          </cell>
          <cell r="EX400">
            <v>0</v>
          </cell>
          <cell r="EY400">
            <v>0</v>
          </cell>
          <cell r="EZ400">
            <v>0</v>
          </cell>
          <cell r="FA400">
            <v>0</v>
          </cell>
          <cell r="FB400">
            <v>0</v>
          </cell>
          <cell r="FC400">
            <v>0</v>
          </cell>
          <cell r="FD400">
            <v>0</v>
          </cell>
          <cell r="FE400">
            <v>0</v>
          </cell>
          <cell r="FF400">
            <v>0</v>
          </cell>
          <cell r="FG400">
            <v>0</v>
          </cell>
          <cell r="FH400">
            <v>0</v>
          </cell>
          <cell r="FJ400">
            <v>0</v>
          </cell>
          <cell r="FK400">
            <v>0</v>
          </cell>
          <cell r="FL400">
            <v>0</v>
          </cell>
          <cell r="FM400">
            <v>0</v>
          </cell>
          <cell r="FN400">
            <v>0</v>
          </cell>
          <cell r="FP400">
            <v>0</v>
          </cell>
          <cell r="FQ400">
            <v>0</v>
          </cell>
          <cell r="FR400">
            <v>0</v>
          </cell>
          <cell r="FS400">
            <v>0</v>
          </cell>
          <cell r="FT400">
            <v>0</v>
          </cell>
          <cell r="FU400">
            <v>0</v>
          </cell>
        </row>
        <row r="401">
          <cell r="EV401">
            <v>0</v>
          </cell>
          <cell r="EW401">
            <v>0</v>
          </cell>
          <cell r="EX401">
            <v>0</v>
          </cell>
          <cell r="EY401">
            <v>0</v>
          </cell>
          <cell r="EZ401">
            <v>0</v>
          </cell>
          <cell r="FA401">
            <v>0</v>
          </cell>
          <cell r="FB401">
            <v>0</v>
          </cell>
          <cell r="FC401">
            <v>0</v>
          </cell>
          <cell r="FD401">
            <v>0</v>
          </cell>
          <cell r="FE401">
            <v>0</v>
          </cell>
          <cell r="FF401">
            <v>0</v>
          </cell>
          <cell r="FG401">
            <v>0</v>
          </cell>
          <cell r="FH401">
            <v>0</v>
          </cell>
          <cell r="FJ401">
            <v>0</v>
          </cell>
          <cell r="FK401">
            <v>0</v>
          </cell>
          <cell r="FL401">
            <v>0</v>
          </cell>
          <cell r="FM401">
            <v>0</v>
          </cell>
          <cell r="FN401">
            <v>0</v>
          </cell>
          <cell r="FP401">
            <v>0</v>
          </cell>
          <cell r="FQ401">
            <v>0</v>
          </cell>
          <cell r="FR401">
            <v>0</v>
          </cell>
          <cell r="FS401">
            <v>0</v>
          </cell>
          <cell r="FT401">
            <v>0</v>
          </cell>
          <cell r="FU401">
            <v>0</v>
          </cell>
        </row>
        <row r="402">
          <cell r="EV402">
            <v>0</v>
          </cell>
          <cell r="EW402">
            <v>0</v>
          </cell>
          <cell r="EX402">
            <v>0</v>
          </cell>
          <cell r="EY402">
            <v>0</v>
          </cell>
          <cell r="EZ402">
            <v>0</v>
          </cell>
          <cell r="FA402">
            <v>0</v>
          </cell>
          <cell r="FB402">
            <v>0</v>
          </cell>
          <cell r="FC402">
            <v>0</v>
          </cell>
          <cell r="FD402">
            <v>0</v>
          </cell>
          <cell r="FE402">
            <v>0</v>
          </cell>
          <cell r="FF402">
            <v>0</v>
          </cell>
          <cell r="FG402">
            <v>0</v>
          </cell>
          <cell r="FH402">
            <v>0</v>
          </cell>
          <cell r="FJ402">
            <v>0</v>
          </cell>
          <cell r="FK402">
            <v>0</v>
          </cell>
          <cell r="FL402">
            <v>0</v>
          </cell>
          <cell r="FM402">
            <v>0</v>
          </cell>
          <cell r="FN402">
            <v>0</v>
          </cell>
          <cell r="FP402">
            <v>0</v>
          </cell>
          <cell r="FQ402">
            <v>0</v>
          </cell>
          <cell r="FR402">
            <v>0</v>
          </cell>
          <cell r="FS402">
            <v>0</v>
          </cell>
          <cell r="FT402">
            <v>0</v>
          </cell>
          <cell r="FU402">
            <v>0</v>
          </cell>
          <cell r="FV402">
            <v>0</v>
          </cell>
          <cell r="FW402">
            <v>0</v>
          </cell>
          <cell r="FX402">
            <v>0</v>
          </cell>
          <cell r="FY402">
            <v>0</v>
          </cell>
          <cell r="GA402">
            <v>0</v>
          </cell>
          <cell r="GB402">
            <v>0</v>
          </cell>
          <cell r="GC402">
            <v>0</v>
          </cell>
          <cell r="GD402">
            <v>0</v>
          </cell>
        </row>
        <row r="403">
          <cell r="EV403">
            <v>0</v>
          </cell>
          <cell r="EW403">
            <v>0</v>
          </cell>
          <cell r="EX403">
            <v>0</v>
          </cell>
          <cell r="EY403">
            <v>0</v>
          </cell>
          <cell r="EZ403">
            <v>0</v>
          </cell>
          <cell r="FA403">
            <v>0</v>
          </cell>
          <cell r="FB403">
            <v>0</v>
          </cell>
          <cell r="FC403">
            <v>0</v>
          </cell>
          <cell r="FD403">
            <v>0</v>
          </cell>
          <cell r="FE403">
            <v>0</v>
          </cell>
          <cell r="FF403">
            <v>0</v>
          </cell>
          <cell r="FG403">
            <v>0</v>
          </cell>
          <cell r="FH403">
            <v>0</v>
          </cell>
          <cell r="FJ403">
            <v>0</v>
          </cell>
          <cell r="FK403">
            <v>0</v>
          </cell>
          <cell r="FL403">
            <v>0</v>
          </cell>
          <cell r="FM403">
            <v>0</v>
          </cell>
          <cell r="FN403">
            <v>0</v>
          </cell>
          <cell r="FP403">
            <v>0</v>
          </cell>
          <cell r="FQ403">
            <v>0</v>
          </cell>
          <cell r="FR403">
            <v>0</v>
          </cell>
          <cell r="FS403">
            <v>0</v>
          </cell>
          <cell r="FT403">
            <v>0</v>
          </cell>
          <cell r="FU403">
            <v>0</v>
          </cell>
          <cell r="FV403">
            <v>0</v>
          </cell>
          <cell r="FW403">
            <v>0</v>
          </cell>
          <cell r="FX403">
            <v>0</v>
          </cell>
          <cell r="FY403">
            <v>0</v>
          </cell>
          <cell r="GA403">
            <v>0</v>
          </cell>
          <cell r="GB403">
            <v>0</v>
          </cell>
          <cell r="GC403">
            <v>0</v>
          </cell>
          <cell r="GD403">
            <v>0</v>
          </cell>
        </row>
        <row r="404">
          <cell r="EV404">
            <v>0</v>
          </cell>
          <cell r="EW404">
            <v>0</v>
          </cell>
          <cell r="EX404">
            <v>0</v>
          </cell>
          <cell r="EY404">
            <v>0</v>
          </cell>
          <cell r="EZ404">
            <v>0</v>
          </cell>
          <cell r="FA404">
            <v>0</v>
          </cell>
          <cell r="FB404">
            <v>0</v>
          </cell>
          <cell r="FC404">
            <v>0</v>
          </cell>
          <cell r="FD404">
            <v>0</v>
          </cell>
          <cell r="FE404">
            <v>0</v>
          </cell>
          <cell r="FF404">
            <v>0</v>
          </cell>
          <cell r="FG404">
            <v>0</v>
          </cell>
          <cell r="FH404">
            <v>0</v>
          </cell>
          <cell r="FJ404">
            <v>0</v>
          </cell>
          <cell r="FK404">
            <v>0</v>
          </cell>
          <cell r="FL404">
            <v>0</v>
          </cell>
          <cell r="FM404">
            <v>0</v>
          </cell>
          <cell r="FN404">
            <v>0</v>
          </cell>
          <cell r="FP404">
            <v>0</v>
          </cell>
          <cell r="FQ404">
            <v>0</v>
          </cell>
          <cell r="FR404">
            <v>0</v>
          </cell>
          <cell r="FS404">
            <v>0</v>
          </cell>
          <cell r="FT404">
            <v>0</v>
          </cell>
          <cell r="FU404">
            <v>0</v>
          </cell>
          <cell r="FV404">
            <v>0</v>
          </cell>
          <cell r="FW404">
            <v>0</v>
          </cell>
          <cell r="FX404">
            <v>0</v>
          </cell>
          <cell r="FY404">
            <v>0</v>
          </cell>
          <cell r="GA404">
            <v>0</v>
          </cell>
          <cell r="GB404">
            <v>0</v>
          </cell>
          <cell r="GC404">
            <v>0</v>
          </cell>
          <cell r="GD404">
            <v>0</v>
          </cell>
        </row>
        <row r="406">
          <cell r="EV406" t="str">
            <v>Total</v>
          </cell>
          <cell r="EW406" t="str">
            <v>Total</v>
          </cell>
          <cell r="EX406" t="str">
            <v>Total</v>
          </cell>
          <cell r="EY406" t="str">
            <v>Total</v>
          </cell>
          <cell r="EZ406" t="str">
            <v>Total</v>
          </cell>
          <cell r="FA406" t="str">
            <v>Total</v>
          </cell>
          <cell r="FB406" t="str">
            <v>Total</v>
          </cell>
          <cell r="FC406" t="str">
            <v>Total</v>
          </cell>
          <cell r="FD406" t="str">
            <v>Total</v>
          </cell>
          <cell r="FE406" t="str">
            <v>Total</v>
          </cell>
          <cell r="FF406" t="str">
            <v>Total</v>
          </cell>
          <cell r="FG406" t="str">
            <v>Total</v>
          </cell>
          <cell r="FH406" t="str">
            <v>Total</v>
          </cell>
          <cell r="FJ406" t="str">
            <v>Total</v>
          </cell>
          <cell r="FK406" t="str">
            <v>Total</v>
          </cell>
          <cell r="FL406" t="str">
            <v>Total</v>
          </cell>
          <cell r="FM406" t="str">
            <v>Total</v>
          </cell>
          <cell r="FN406" t="str">
            <v>Total</v>
          </cell>
          <cell r="FP406" t="str">
            <v>Total</v>
          </cell>
          <cell r="FQ406" t="str">
            <v>Total</v>
          </cell>
          <cell r="FR406" t="str">
            <v>Total</v>
          </cell>
          <cell r="FS406" t="str">
            <v>Total</v>
          </cell>
          <cell r="FT406" t="str">
            <v>Total</v>
          </cell>
          <cell r="FU406" t="str">
            <v>Total</v>
          </cell>
          <cell r="FV406" t="str">
            <v>Total</v>
          </cell>
          <cell r="FW406" t="str">
            <v>Total</v>
          </cell>
          <cell r="FX406" t="str">
            <v>Total</v>
          </cell>
          <cell r="FY406" t="str">
            <v>Total</v>
          </cell>
          <cell r="GA406" t="str">
            <v>Total</v>
          </cell>
          <cell r="GB406" t="str">
            <v>Total</v>
          </cell>
          <cell r="GC406" t="str">
            <v>Total</v>
          </cell>
          <cell r="GD406" t="str">
            <v>Total</v>
          </cell>
        </row>
        <row r="407">
          <cell r="EV407">
            <v>0</v>
          </cell>
          <cell r="EW407">
            <v>0</v>
          </cell>
          <cell r="EX407">
            <v>0</v>
          </cell>
          <cell r="EY407">
            <v>0</v>
          </cell>
          <cell r="EZ407">
            <v>0</v>
          </cell>
          <cell r="FA407">
            <v>0</v>
          </cell>
          <cell r="FB407">
            <v>0</v>
          </cell>
          <cell r="FC407">
            <v>0</v>
          </cell>
          <cell r="FD407">
            <v>0</v>
          </cell>
          <cell r="FE407">
            <v>0</v>
          </cell>
          <cell r="FF407">
            <v>0</v>
          </cell>
          <cell r="FG407">
            <v>0</v>
          </cell>
          <cell r="FH407">
            <v>0</v>
          </cell>
          <cell r="FJ407">
            <v>0</v>
          </cell>
          <cell r="FK407">
            <v>0</v>
          </cell>
          <cell r="FL407">
            <v>0</v>
          </cell>
          <cell r="FM407">
            <v>0</v>
          </cell>
          <cell r="FN407">
            <v>0</v>
          </cell>
          <cell r="FP407">
            <v>0</v>
          </cell>
          <cell r="FQ407">
            <v>0</v>
          </cell>
          <cell r="FR407">
            <v>0</v>
          </cell>
          <cell r="FS407">
            <v>0</v>
          </cell>
          <cell r="FT407">
            <v>0</v>
          </cell>
          <cell r="FU407">
            <v>0</v>
          </cell>
          <cell r="FV407">
            <v>0</v>
          </cell>
          <cell r="FW407">
            <v>0</v>
          </cell>
          <cell r="FX407">
            <v>0</v>
          </cell>
          <cell r="FY407">
            <v>0</v>
          </cell>
          <cell r="GA407">
            <v>0</v>
          </cell>
          <cell r="GB407">
            <v>0</v>
          </cell>
          <cell r="GC407">
            <v>0</v>
          </cell>
          <cell r="GD407">
            <v>0</v>
          </cell>
        </row>
        <row r="408">
          <cell r="EV408">
            <v>0</v>
          </cell>
          <cell r="EW408">
            <v>0</v>
          </cell>
          <cell r="EX408">
            <v>0</v>
          </cell>
          <cell r="EY408">
            <v>0</v>
          </cell>
          <cell r="EZ408">
            <v>0</v>
          </cell>
          <cell r="FA408">
            <v>0</v>
          </cell>
          <cell r="FB408">
            <v>0</v>
          </cell>
          <cell r="FC408">
            <v>0</v>
          </cell>
          <cell r="FD408">
            <v>0</v>
          </cell>
          <cell r="FE408">
            <v>0</v>
          </cell>
          <cell r="FF408">
            <v>0</v>
          </cell>
          <cell r="FG408">
            <v>0</v>
          </cell>
          <cell r="FH408">
            <v>0</v>
          </cell>
          <cell r="FJ408">
            <v>0</v>
          </cell>
          <cell r="FK408">
            <v>0</v>
          </cell>
          <cell r="FL408">
            <v>0</v>
          </cell>
          <cell r="FM408">
            <v>0</v>
          </cell>
          <cell r="FN408">
            <v>0</v>
          </cell>
          <cell r="FP408">
            <v>0</v>
          </cell>
          <cell r="FQ408">
            <v>0</v>
          </cell>
          <cell r="FR408">
            <v>0</v>
          </cell>
          <cell r="FS408">
            <v>0</v>
          </cell>
          <cell r="FT408">
            <v>0</v>
          </cell>
          <cell r="FU408">
            <v>0</v>
          </cell>
          <cell r="FV408">
            <v>0</v>
          </cell>
          <cell r="FW408">
            <v>0</v>
          </cell>
          <cell r="FX408">
            <v>0</v>
          </cell>
          <cell r="FY408">
            <v>0</v>
          </cell>
          <cell r="GA408">
            <v>0</v>
          </cell>
          <cell r="GB408">
            <v>0</v>
          </cell>
          <cell r="GC408">
            <v>0</v>
          </cell>
          <cell r="GD408">
            <v>0</v>
          </cell>
        </row>
        <row r="409">
          <cell r="EV409">
            <v>0</v>
          </cell>
          <cell r="EW409">
            <v>0</v>
          </cell>
          <cell r="EX409">
            <v>0</v>
          </cell>
          <cell r="EY409">
            <v>0</v>
          </cell>
          <cell r="EZ409">
            <v>0</v>
          </cell>
          <cell r="FA409">
            <v>0</v>
          </cell>
          <cell r="FB409">
            <v>0</v>
          </cell>
          <cell r="FC409">
            <v>0</v>
          </cell>
          <cell r="FD409">
            <v>0</v>
          </cell>
          <cell r="FE409">
            <v>0</v>
          </cell>
          <cell r="FF409">
            <v>0</v>
          </cell>
          <cell r="FG409">
            <v>0</v>
          </cell>
          <cell r="FH409">
            <v>0</v>
          </cell>
          <cell r="FJ409">
            <v>0</v>
          </cell>
          <cell r="FK409">
            <v>0</v>
          </cell>
          <cell r="FL409">
            <v>0</v>
          </cell>
          <cell r="FM409">
            <v>0</v>
          </cell>
          <cell r="FN409">
            <v>0</v>
          </cell>
          <cell r="FP409">
            <v>0</v>
          </cell>
          <cell r="FQ409">
            <v>0</v>
          </cell>
          <cell r="FR409">
            <v>0</v>
          </cell>
          <cell r="FS409">
            <v>0</v>
          </cell>
          <cell r="FT409">
            <v>0</v>
          </cell>
          <cell r="FU409">
            <v>0</v>
          </cell>
          <cell r="FV409">
            <v>0</v>
          </cell>
          <cell r="FW409">
            <v>0</v>
          </cell>
          <cell r="FX409">
            <v>0</v>
          </cell>
          <cell r="FY409">
            <v>0</v>
          </cell>
          <cell r="GA409">
            <v>0</v>
          </cell>
          <cell r="GB409">
            <v>0</v>
          </cell>
          <cell r="GC409">
            <v>0</v>
          </cell>
          <cell r="GD409">
            <v>0</v>
          </cell>
        </row>
        <row r="410">
          <cell r="EV410">
            <v>0</v>
          </cell>
          <cell r="EW410">
            <v>0</v>
          </cell>
          <cell r="EX410">
            <v>0</v>
          </cell>
          <cell r="EY410">
            <v>0</v>
          </cell>
          <cell r="EZ410">
            <v>0</v>
          </cell>
          <cell r="FA410">
            <v>0</v>
          </cell>
          <cell r="FB410">
            <v>0</v>
          </cell>
          <cell r="FC410">
            <v>0</v>
          </cell>
          <cell r="FD410">
            <v>0</v>
          </cell>
          <cell r="FE410">
            <v>0</v>
          </cell>
          <cell r="FF410">
            <v>0</v>
          </cell>
          <cell r="FG410">
            <v>0</v>
          </cell>
          <cell r="FH410">
            <v>0</v>
          </cell>
          <cell r="FJ410">
            <v>0</v>
          </cell>
          <cell r="FK410">
            <v>0</v>
          </cell>
          <cell r="FL410">
            <v>0</v>
          </cell>
          <cell r="FM410">
            <v>0</v>
          </cell>
          <cell r="FN410">
            <v>0</v>
          </cell>
          <cell r="FP410">
            <v>0</v>
          </cell>
          <cell r="FQ410">
            <v>0</v>
          </cell>
          <cell r="FR410">
            <v>0</v>
          </cell>
          <cell r="FS410">
            <v>0</v>
          </cell>
          <cell r="FT410">
            <v>0</v>
          </cell>
          <cell r="FU410">
            <v>0</v>
          </cell>
          <cell r="FV410">
            <v>0</v>
          </cell>
          <cell r="FW410">
            <v>0</v>
          </cell>
          <cell r="FX410">
            <v>0</v>
          </cell>
          <cell r="FY410">
            <v>0</v>
          </cell>
          <cell r="GA410">
            <v>0</v>
          </cell>
          <cell r="GB410">
            <v>0</v>
          </cell>
          <cell r="GC410">
            <v>0</v>
          </cell>
          <cell r="GD410">
            <v>0</v>
          </cell>
        </row>
        <row r="411">
          <cell r="EV411">
            <v>0</v>
          </cell>
          <cell r="EW411">
            <v>0</v>
          </cell>
          <cell r="EX411">
            <v>0</v>
          </cell>
          <cell r="EY411">
            <v>0</v>
          </cell>
          <cell r="EZ411">
            <v>0</v>
          </cell>
          <cell r="FA411">
            <v>0</v>
          </cell>
          <cell r="FB411">
            <v>0</v>
          </cell>
          <cell r="FC411">
            <v>0</v>
          </cell>
          <cell r="FD411">
            <v>0</v>
          </cell>
          <cell r="FE411">
            <v>0</v>
          </cell>
          <cell r="FF411">
            <v>0</v>
          </cell>
          <cell r="FG411">
            <v>0</v>
          </cell>
          <cell r="FH411">
            <v>0</v>
          </cell>
          <cell r="FJ411">
            <v>0</v>
          </cell>
          <cell r="FK411">
            <v>0</v>
          </cell>
          <cell r="FL411">
            <v>0</v>
          </cell>
          <cell r="FM411">
            <v>0</v>
          </cell>
          <cell r="FN411">
            <v>0</v>
          </cell>
          <cell r="FP411">
            <v>0</v>
          </cell>
          <cell r="FQ411">
            <v>0</v>
          </cell>
          <cell r="FR411">
            <v>0</v>
          </cell>
          <cell r="FS411">
            <v>0</v>
          </cell>
          <cell r="FT411">
            <v>0</v>
          </cell>
          <cell r="FU411">
            <v>0</v>
          </cell>
          <cell r="FV411">
            <v>0</v>
          </cell>
          <cell r="FW411">
            <v>0</v>
          </cell>
          <cell r="FX411">
            <v>0</v>
          </cell>
          <cell r="FY411">
            <v>0</v>
          </cell>
          <cell r="GA411">
            <v>0</v>
          </cell>
          <cell r="GB411">
            <v>0</v>
          </cell>
          <cell r="GC411">
            <v>0</v>
          </cell>
          <cell r="GD411">
            <v>0</v>
          </cell>
        </row>
        <row r="412">
          <cell r="EV412">
            <v>0</v>
          </cell>
          <cell r="EW412">
            <v>0</v>
          </cell>
          <cell r="EX412">
            <v>0</v>
          </cell>
          <cell r="EY412">
            <v>0</v>
          </cell>
          <cell r="EZ412">
            <v>0</v>
          </cell>
          <cell r="FA412">
            <v>0</v>
          </cell>
          <cell r="FB412">
            <v>0</v>
          </cell>
          <cell r="FC412">
            <v>0</v>
          </cell>
          <cell r="FD412">
            <v>0</v>
          </cell>
          <cell r="FE412">
            <v>0</v>
          </cell>
          <cell r="FF412">
            <v>0</v>
          </cell>
          <cell r="FG412">
            <v>0</v>
          </cell>
          <cell r="FH412">
            <v>0</v>
          </cell>
          <cell r="FJ412">
            <v>0</v>
          </cell>
          <cell r="FK412">
            <v>0</v>
          </cell>
          <cell r="FL412">
            <v>0</v>
          </cell>
          <cell r="FM412">
            <v>0</v>
          </cell>
          <cell r="FN412">
            <v>0</v>
          </cell>
          <cell r="FP412">
            <v>0</v>
          </cell>
          <cell r="FQ412">
            <v>0</v>
          </cell>
          <cell r="FR412">
            <v>0</v>
          </cell>
          <cell r="FS412">
            <v>0</v>
          </cell>
          <cell r="FT412">
            <v>0</v>
          </cell>
          <cell r="FU412">
            <v>0</v>
          </cell>
          <cell r="FV412">
            <v>0</v>
          </cell>
          <cell r="FW412">
            <v>0</v>
          </cell>
          <cell r="FX412">
            <v>0</v>
          </cell>
          <cell r="FY412">
            <v>0</v>
          </cell>
          <cell r="GA412">
            <v>0</v>
          </cell>
          <cell r="GB412">
            <v>0</v>
          </cell>
          <cell r="GC412">
            <v>0</v>
          </cell>
          <cell r="GD412">
            <v>0</v>
          </cell>
        </row>
        <row r="413">
          <cell r="EV413">
            <v>0</v>
          </cell>
          <cell r="EW413">
            <v>0</v>
          </cell>
          <cell r="EX413">
            <v>0</v>
          </cell>
          <cell r="EY413">
            <v>0</v>
          </cell>
          <cell r="EZ413">
            <v>0</v>
          </cell>
          <cell r="FA413">
            <v>0</v>
          </cell>
          <cell r="FB413">
            <v>0</v>
          </cell>
          <cell r="FC413">
            <v>0</v>
          </cell>
          <cell r="FD413">
            <v>0</v>
          </cell>
          <cell r="FE413">
            <v>0</v>
          </cell>
          <cell r="FF413">
            <v>0</v>
          </cell>
          <cell r="FG413">
            <v>0</v>
          </cell>
          <cell r="FH413">
            <v>0</v>
          </cell>
          <cell r="FJ413">
            <v>0</v>
          </cell>
          <cell r="FK413">
            <v>0</v>
          </cell>
          <cell r="FL413">
            <v>0</v>
          </cell>
          <cell r="FM413">
            <v>0</v>
          </cell>
          <cell r="FN413">
            <v>0</v>
          </cell>
          <cell r="FP413">
            <v>0</v>
          </cell>
          <cell r="FQ413">
            <v>0</v>
          </cell>
          <cell r="FR413">
            <v>0</v>
          </cell>
          <cell r="FS413">
            <v>0</v>
          </cell>
          <cell r="FT413">
            <v>0</v>
          </cell>
          <cell r="FU413">
            <v>0</v>
          </cell>
          <cell r="FV413">
            <v>0</v>
          </cell>
          <cell r="FW413">
            <v>0</v>
          </cell>
          <cell r="FX413">
            <v>0</v>
          </cell>
          <cell r="FY413">
            <v>0</v>
          </cell>
          <cell r="GA413">
            <v>0</v>
          </cell>
          <cell r="GB413">
            <v>0</v>
          </cell>
          <cell r="GC413">
            <v>0</v>
          </cell>
          <cell r="GD413">
            <v>0</v>
          </cell>
        </row>
        <row r="414">
          <cell r="EV414">
            <v>0</v>
          </cell>
          <cell r="EW414">
            <v>0</v>
          </cell>
          <cell r="EX414">
            <v>5850000</v>
          </cell>
          <cell r="EY414">
            <v>8300000</v>
          </cell>
          <cell r="EZ414">
            <v>10890000</v>
          </cell>
          <cell r="FA414">
            <v>10980000</v>
          </cell>
          <cell r="FB414">
            <v>10985000</v>
          </cell>
          <cell r="FC414">
            <v>10840000</v>
          </cell>
          <cell r="FD414">
            <v>10920000</v>
          </cell>
          <cell r="FE414">
            <v>10890000</v>
          </cell>
          <cell r="FF414">
            <v>10950000</v>
          </cell>
          <cell r="FG414">
            <v>10875000</v>
          </cell>
          <cell r="FH414">
            <v>101480000</v>
          </cell>
          <cell r="FJ414">
            <v>5850000</v>
          </cell>
          <cell r="FK414">
            <v>30170000</v>
          </cell>
          <cell r="FL414">
            <v>32745000</v>
          </cell>
          <cell r="FM414">
            <v>32715000</v>
          </cell>
          <cell r="FN414">
            <v>101480000</v>
          </cell>
          <cell r="FP414">
            <v>10850000</v>
          </cell>
          <cell r="FQ414">
            <v>10800000</v>
          </cell>
          <cell r="FR414">
            <v>10890000</v>
          </cell>
          <cell r="FS414">
            <v>10980000</v>
          </cell>
          <cell r="FT414">
            <v>10985000</v>
          </cell>
          <cell r="FU414">
            <v>10840000</v>
          </cell>
          <cell r="FV414">
            <v>32540000</v>
          </cell>
          <cell r="FW414">
            <v>32805000</v>
          </cell>
          <cell r="FX414">
            <v>65345000</v>
          </cell>
          <cell r="FY414">
            <v>166825000</v>
          </cell>
          <cell r="GA414">
            <v>36020000</v>
          </cell>
          <cell r="GB414">
            <v>65460000</v>
          </cell>
          <cell r="GC414">
            <v>0</v>
          </cell>
          <cell r="GD414">
            <v>101480000</v>
          </cell>
        </row>
        <row r="415">
          <cell r="EV415">
            <v>0</v>
          </cell>
          <cell r="EW415">
            <v>0</v>
          </cell>
          <cell r="EX415">
            <v>0</v>
          </cell>
          <cell r="EY415">
            <v>0</v>
          </cell>
          <cell r="EZ415">
            <v>0</v>
          </cell>
          <cell r="FA415">
            <v>0</v>
          </cell>
          <cell r="FB415">
            <v>0</v>
          </cell>
          <cell r="FC415">
            <v>0</v>
          </cell>
          <cell r="FD415">
            <v>0</v>
          </cell>
          <cell r="FE415">
            <v>0</v>
          </cell>
          <cell r="FF415">
            <v>0</v>
          </cell>
          <cell r="FG415">
            <v>0</v>
          </cell>
          <cell r="FH415">
            <v>0</v>
          </cell>
          <cell r="FJ415">
            <v>0</v>
          </cell>
          <cell r="FK415">
            <v>0</v>
          </cell>
          <cell r="FL415">
            <v>0</v>
          </cell>
          <cell r="FM415">
            <v>0</v>
          </cell>
          <cell r="FN415">
            <v>0</v>
          </cell>
          <cell r="FP415">
            <v>0</v>
          </cell>
          <cell r="FQ415">
            <v>0</v>
          </cell>
          <cell r="FR415">
            <v>0</v>
          </cell>
          <cell r="FS415">
            <v>0</v>
          </cell>
          <cell r="FT415">
            <v>0</v>
          </cell>
          <cell r="FU415">
            <v>0</v>
          </cell>
          <cell r="FV415">
            <v>0</v>
          </cell>
          <cell r="FW415">
            <v>0</v>
          </cell>
          <cell r="FX415">
            <v>0</v>
          </cell>
          <cell r="FY415">
            <v>0</v>
          </cell>
          <cell r="GA415">
            <v>0</v>
          </cell>
          <cell r="GB415">
            <v>0</v>
          </cell>
          <cell r="GC415">
            <v>0</v>
          </cell>
          <cell r="GD415">
            <v>0</v>
          </cell>
        </row>
        <row r="416">
          <cell r="EV416">
            <v>0</v>
          </cell>
          <cell r="EW416">
            <v>0</v>
          </cell>
          <cell r="EX416">
            <v>0</v>
          </cell>
          <cell r="EY416">
            <v>0</v>
          </cell>
          <cell r="EZ416">
            <v>0</v>
          </cell>
          <cell r="FA416">
            <v>0</v>
          </cell>
          <cell r="FB416">
            <v>0</v>
          </cell>
          <cell r="FC416">
            <v>0</v>
          </cell>
          <cell r="FD416">
            <v>0</v>
          </cell>
          <cell r="FE416">
            <v>0</v>
          </cell>
          <cell r="FF416">
            <v>0</v>
          </cell>
          <cell r="FG416">
            <v>0</v>
          </cell>
          <cell r="FH416">
            <v>0</v>
          </cell>
          <cell r="FJ416">
            <v>0</v>
          </cell>
          <cell r="FK416">
            <v>0</v>
          </cell>
          <cell r="FL416">
            <v>0</v>
          </cell>
          <cell r="FM416">
            <v>0</v>
          </cell>
          <cell r="FN416">
            <v>0</v>
          </cell>
          <cell r="FP416">
            <v>0</v>
          </cell>
          <cell r="FQ416">
            <v>0</v>
          </cell>
          <cell r="FR416">
            <v>0</v>
          </cell>
          <cell r="FS416">
            <v>0</v>
          </cell>
          <cell r="FT416">
            <v>0</v>
          </cell>
          <cell r="FU416">
            <v>0</v>
          </cell>
          <cell r="FV416">
            <v>0</v>
          </cell>
          <cell r="FW416">
            <v>0</v>
          </cell>
          <cell r="FX416">
            <v>0</v>
          </cell>
          <cell r="FY416">
            <v>0</v>
          </cell>
          <cell r="GA416">
            <v>0</v>
          </cell>
          <cell r="GB416">
            <v>0</v>
          </cell>
          <cell r="GC416">
            <v>0</v>
          </cell>
          <cell r="GD416">
            <v>0</v>
          </cell>
        </row>
        <row r="417">
          <cell r="EV417">
            <v>0</v>
          </cell>
          <cell r="EW417">
            <v>0</v>
          </cell>
          <cell r="EX417">
            <v>5850000</v>
          </cell>
          <cell r="EY417">
            <v>8300000</v>
          </cell>
          <cell r="EZ417">
            <v>10890000</v>
          </cell>
          <cell r="FA417">
            <v>10980000</v>
          </cell>
          <cell r="FB417">
            <v>10985000</v>
          </cell>
          <cell r="FC417">
            <v>10840000</v>
          </cell>
          <cell r="FD417">
            <v>10920000</v>
          </cell>
          <cell r="FE417">
            <v>10890000</v>
          </cell>
          <cell r="FF417">
            <v>10950000</v>
          </cell>
          <cell r="FG417">
            <v>10875000</v>
          </cell>
          <cell r="FH417">
            <v>101480000</v>
          </cell>
          <cell r="FJ417">
            <v>5850000</v>
          </cell>
          <cell r="FK417">
            <v>30170000</v>
          </cell>
          <cell r="FL417">
            <v>32745000</v>
          </cell>
          <cell r="FM417">
            <v>32715000</v>
          </cell>
          <cell r="FN417">
            <v>101480000</v>
          </cell>
          <cell r="FP417">
            <v>10850000</v>
          </cell>
          <cell r="FQ417">
            <v>10800000</v>
          </cell>
          <cell r="FR417">
            <v>10890000</v>
          </cell>
          <cell r="FS417">
            <v>10980000</v>
          </cell>
          <cell r="FT417">
            <v>10985000</v>
          </cell>
          <cell r="FU417">
            <v>10840000</v>
          </cell>
          <cell r="FV417">
            <v>32540000</v>
          </cell>
          <cell r="FW417">
            <v>32805000</v>
          </cell>
          <cell r="FX417">
            <v>65345000</v>
          </cell>
          <cell r="FY417">
            <v>166825000</v>
          </cell>
          <cell r="GA417">
            <v>36020000</v>
          </cell>
          <cell r="GB417">
            <v>65460000</v>
          </cell>
          <cell r="GC417">
            <v>0</v>
          </cell>
          <cell r="GD417">
            <v>101480000</v>
          </cell>
        </row>
        <row r="418">
          <cell r="EV418" t="e">
            <v>#DIV/0!</v>
          </cell>
          <cell r="EW418" t="e">
            <v>#DIV/0!</v>
          </cell>
          <cell r="EX418">
            <v>123.54176082051282</v>
          </cell>
          <cell r="EY418">
            <v>125.42072992771082</v>
          </cell>
          <cell r="EZ418">
            <v>125.98384855096421</v>
          </cell>
          <cell r="FA418">
            <v>125.69471248087432</v>
          </cell>
          <cell r="FB418">
            <v>125.67878828220302</v>
          </cell>
          <cell r="FC418">
            <v>126.14655427306272</v>
          </cell>
          <cell r="FD418">
            <v>125.8869403076923</v>
          </cell>
          <cell r="FE418">
            <v>125.98384855096418</v>
          </cell>
          <cell r="FF418">
            <v>125.79056306849317</v>
          </cell>
          <cell r="FG418">
            <v>126.0325031724138</v>
          </cell>
          <cell r="FH418">
            <v>149.67144812770991</v>
          </cell>
          <cell r="FJ418">
            <v>123.54176082051282</v>
          </cell>
          <cell r="FK418">
            <v>125.7237027563805</v>
          </cell>
          <cell r="FL418">
            <v>125.90305468804399</v>
          </cell>
          <cell r="FM418">
            <v>125.93532777991746</v>
          </cell>
          <cell r="FN418">
            <v>125.72401642727633</v>
          </cell>
          <cell r="FP418">
            <v>126.11389316129032</v>
          </cell>
          <cell r="FQ418">
            <v>126.27780355555555</v>
          </cell>
          <cell r="FR418">
            <v>125.98384855096421</v>
          </cell>
          <cell r="FS418">
            <v>125.69471248087432</v>
          </cell>
          <cell r="FT418">
            <v>125.67878828220302</v>
          </cell>
          <cell r="FU418">
            <v>126.14655427306272</v>
          </cell>
          <cell r="FV418">
            <v>126.12477350706823</v>
          </cell>
          <cell r="FW418">
            <v>125.83868558573387</v>
          </cell>
          <cell r="FX418">
            <v>125.98114944617032</v>
          </cell>
          <cell r="FY418">
            <v>125.82473488745693</v>
          </cell>
          <cell r="GA418">
            <v>125.36933406329818</v>
          </cell>
          <cell r="GB418">
            <v>125.91918383868011</v>
          </cell>
          <cell r="GC418" t="e">
            <v>#DIV/0!</v>
          </cell>
          <cell r="GD418">
            <v>125.72401642727633</v>
          </cell>
        </row>
        <row r="419">
          <cell r="EV419" t="e">
            <v>#DIV/0!</v>
          </cell>
          <cell r="EW419" t="e">
            <v>#DIV/0!</v>
          </cell>
          <cell r="EX419">
            <v>62.616456315662219</v>
          </cell>
          <cell r="EY419">
            <v>61.787944445731064</v>
          </cell>
          <cell r="EZ419">
            <v>61.536911885269596</v>
          </cell>
          <cell r="FA419">
            <v>61.199994255662816</v>
          </cell>
          <cell r="FB419">
            <v>61.097330428789228</v>
          </cell>
          <cell r="FC419">
            <v>61.052821334827435</v>
          </cell>
          <cell r="FD419">
            <v>61.089025850640276</v>
          </cell>
          <cell r="FE419">
            <v>61.078237894825492</v>
          </cell>
          <cell r="FF419">
            <v>61.091673325915188</v>
          </cell>
          <cell r="FG419">
            <v>61.06897408145538</v>
          </cell>
          <cell r="FH419">
            <v>61.288322455183049</v>
          </cell>
          <cell r="FJ419">
            <v>62.616456315662219</v>
          </cell>
          <cell r="FK419">
            <v>61.483355858711676</v>
          </cell>
          <cell r="FL419">
            <v>61.079826548137781</v>
          </cell>
          <cell r="FM419">
            <v>61.079655409727877</v>
          </cell>
          <cell r="FN419">
            <v>61.288322455183035</v>
          </cell>
          <cell r="FP419">
            <v>70.288707133430563</v>
          </cell>
          <cell r="FQ419">
            <v>70.327996460305172</v>
          </cell>
          <cell r="FR419">
            <v>70.278408358378854</v>
          </cell>
          <cell r="FS419">
            <v>70.210538748376834</v>
          </cell>
          <cell r="FT419">
            <v>70.190716781087815</v>
          </cell>
          <cell r="FU419">
            <v>70.277913585749943</v>
          </cell>
          <cell r="FV419">
            <v>70.298300589789903</v>
          </cell>
          <cell r="FW419">
            <v>70.22616438247087</v>
          </cell>
          <cell r="FX419">
            <v>70.262086215605166</v>
          </cell>
          <cell r="FY419">
            <v>64.803326758643479</v>
          </cell>
          <cell r="GA419">
            <v>61.667382445973232</v>
          </cell>
          <cell r="GB419">
            <v>61.079741018148781</v>
          </cell>
          <cell r="GC419" t="e">
            <v>#DIV/0!</v>
          </cell>
          <cell r="GD419">
            <v>61.288322455183035</v>
          </cell>
        </row>
        <row r="420">
          <cell r="EV420">
            <v>0</v>
          </cell>
          <cell r="EW420">
            <v>0</v>
          </cell>
          <cell r="EX420">
            <v>3.0290598290598292E-3</v>
          </cell>
          <cell r="EY420">
            <v>3.019277108433735E-3</v>
          </cell>
          <cell r="EZ420">
            <v>3.0163452708907254E-3</v>
          </cell>
          <cell r="FA420">
            <v>3.0178506375227688E-3</v>
          </cell>
          <cell r="FB420">
            <v>3.0179335457441968E-3</v>
          </cell>
          <cell r="FC420">
            <v>3.0154981549815499E-3</v>
          </cell>
          <cell r="FD420">
            <v>3.0168498168498168E-3</v>
          </cell>
          <cell r="FE420">
            <v>3.0163452708907254E-3</v>
          </cell>
          <cell r="FF420">
            <v>3.0173515981735161E-3</v>
          </cell>
          <cell r="FG420">
            <v>3.0160919540229885E-3</v>
          </cell>
          <cell r="FH420">
            <v>0</v>
          </cell>
          <cell r="FJ420">
            <v>0</v>
          </cell>
          <cell r="FK420">
            <v>0</v>
          </cell>
          <cell r="FL420">
            <v>0</v>
          </cell>
          <cell r="FM420">
            <v>0</v>
          </cell>
          <cell r="FN420">
            <v>0</v>
          </cell>
          <cell r="FP420">
            <v>3.0156682027649771E-3</v>
          </cell>
          <cell r="FQ420">
            <v>3.0148148148148148E-3</v>
          </cell>
          <cell r="FR420">
            <v>3.0163452708907254E-3</v>
          </cell>
          <cell r="FS420">
            <v>3.0178506375227688E-3</v>
          </cell>
          <cell r="FT420">
            <v>3.0179335457441968E-3</v>
          </cell>
          <cell r="FU420">
            <v>3.0154981549815499E-3</v>
          </cell>
          <cell r="FV420">
            <v>0</v>
          </cell>
          <cell r="FW420">
            <v>0</v>
          </cell>
          <cell r="FX420">
            <v>0</v>
          </cell>
          <cell r="FY420">
            <v>0</v>
          </cell>
          <cell r="GA420">
            <v>0</v>
          </cell>
          <cell r="GB420">
            <v>0</v>
          </cell>
          <cell r="GC420">
            <v>0</v>
          </cell>
          <cell r="GD420">
            <v>0</v>
          </cell>
        </row>
        <row r="422">
          <cell r="EV422">
            <v>0</v>
          </cell>
          <cell r="EW422">
            <v>0</v>
          </cell>
          <cell r="EX422">
            <v>17720</v>
          </cell>
          <cell r="EY422">
            <v>25060</v>
          </cell>
          <cell r="EZ422">
            <v>32848</v>
          </cell>
          <cell r="FA422">
            <v>33136</v>
          </cell>
          <cell r="FB422">
            <v>33152</v>
          </cell>
          <cell r="FC422">
            <v>32688</v>
          </cell>
          <cell r="FD422">
            <v>32944</v>
          </cell>
          <cell r="FE422">
            <v>32848</v>
          </cell>
          <cell r="FF422">
            <v>33040</v>
          </cell>
          <cell r="FG422">
            <v>32800</v>
          </cell>
          <cell r="FH422">
            <v>306236</v>
          </cell>
          <cell r="FJ422">
            <v>17720</v>
          </cell>
          <cell r="FK422">
            <v>91044</v>
          </cell>
          <cell r="FL422">
            <v>98784</v>
          </cell>
          <cell r="FM422">
            <v>98688</v>
          </cell>
          <cell r="FN422">
            <v>306236</v>
          </cell>
          <cell r="FP422">
            <v>32720</v>
          </cell>
          <cell r="FQ422">
            <v>32560</v>
          </cell>
          <cell r="FR422">
            <v>32848</v>
          </cell>
          <cell r="FS422">
            <v>33136</v>
          </cell>
          <cell r="FT422">
            <v>33152</v>
          </cell>
          <cell r="FU422">
            <v>32688</v>
          </cell>
          <cell r="FV422">
            <v>98128</v>
          </cell>
          <cell r="FW422">
            <v>98976</v>
          </cell>
          <cell r="FX422">
            <v>197104</v>
          </cell>
          <cell r="FY422">
            <v>503340</v>
          </cell>
          <cell r="GA422">
            <v>108764</v>
          </cell>
          <cell r="GB422">
            <v>197472</v>
          </cell>
          <cell r="GC422">
            <v>0</v>
          </cell>
          <cell r="GD422">
            <v>306236</v>
          </cell>
        </row>
        <row r="423">
          <cell r="EV423">
            <v>0</v>
          </cell>
          <cell r="EW423">
            <v>0</v>
          </cell>
          <cell r="EX423">
            <v>-1063.2</v>
          </cell>
          <cell r="EY423">
            <v>-1503.6</v>
          </cell>
          <cell r="EZ423">
            <v>-1970.88</v>
          </cell>
          <cell r="FA423">
            <v>-1988.16</v>
          </cell>
          <cell r="FB423">
            <v>-1989.12</v>
          </cell>
          <cell r="FC423">
            <v>-1961.28</v>
          </cell>
          <cell r="FD423">
            <v>-1976.6399999999999</v>
          </cell>
          <cell r="FE423">
            <v>-1970.88</v>
          </cell>
          <cell r="FF423">
            <v>-1982.4</v>
          </cell>
          <cell r="FG423">
            <v>-1968</v>
          </cell>
          <cell r="FH423">
            <v>-18374.16</v>
          </cell>
          <cell r="FJ423">
            <v>-1063.2</v>
          </cell>
          <cell r="FK423">
            <v>-5462.64</v>
          </cell>
          <cell r="FL423">
            <v>-5927.0399999999991</v>
          </cell>
          <cell r="FM423">
            <v>-5921.2800000000007</v>
          </cell>
          <cell r="FN423">
            <v>-18374.16</v>
          </cell>
          <cell r="FP423">
            <v>-1963.2</v>
          </cell>
          <cell r="FQ423">
            <v>-1953.6</v>
          </cell>
          <cell r="FR423">
            <v>-1970.88</v>
          </cell>
          <cell r="FS423">
            <v>-1988.16</v>
          </cell>
          <cell r="FT423">
            <v>-1989.12</v>
          </cell>
          <cell r="FU423">
            <v>-1961.28</v>
          </cell>
          <cell r="FV423">
            <v>-5887.68</v>
          </cell>
          <cell r="FW423">
            <v>-5938.5599999999995</v>
          </cell>
          <cell r="FX423">
            <v>-11826.24</v>
          </cell>
          <cell r="FY423">
            <v>-30200.400000000001</v>
          </cell>
          <cell r="GA423">
            <v>-6525.84</v>
          </cell>
          <cell r="GB423">
            <v>-11848.32</v>
          </cell>
          <cell r="GC423">
            <v>0</v>
          </cell>
          <cell r="GD423">
            <v>-18374.16</v>
          </cell>
        </row>
        <row r="424">
          <cell r="EV424">
            <v>0</v>
          </cell>
          <cell r="EW424">
            <v>0</v>
          </cell>
          <cell r="EX424">
            <v>16656.8</v>
          </cell>
          <cell r="EY424">
            <v>23556.400000000001</v>
          </cell>
          <cell r="EZ424">
            <v>30877.119999999999</v>
          </cell>
          <cell r="FA424">
            <v>31147.84</v>
          </cell>
          <cell r="FB424">
            <v>31162.880000000001</v>
          </cell>
          <cell r="FC424">
            <v>30726.720000000001</v>
          </cell>
          <cell r="FD424">
            <v>30967.360000000001</v>
          </cell>
          <cell r="FE424">
            <v>30877.119999999999</v>
          </cell>
          <cell r="FF424">
            <v>31057.599999999999</v>
          </cell>
          <cell r="FG424">
            <v>30832</v>
          </cell>
          <cell r="FH424">
            <v>287861.83999999997</v>
          </cell>
          <cell r="FJ424">
            <v>16656.8</v>
          </cell>
          <cell r="FK424">
            <v>85581.36</v>
          </cell>
          <cell r="FL424">
            <v>92856.960000000006</v>
          </cell>
          <cell r="FM424">
            <v>92766.720000000001</v>
          </cell>
          <cell r="FN424">
            <v>287861.83999999997</v>
          </cell>
          <cell r="FP424">
            <v>30756.799999999999</v>
          </cell>
          <cell r="FQ424">
            <v>30606.400000000001</v>
          </cell>
          <cell r="FR424">
            <v>30877.119999999999</v>
          </cell>
          <cell r="FS424">
            <v>31147.84</v>
          </cell>
          <cell r="FT424">
            <v>31162.880000000001</v>
          </cell>
          <cell r="FU424">
            <v>30726.720000000001</v>
          </cell>
          <cell r="FV424">
            <v>92240.319999999992</v>
          </cell>
          <cell r="FW424">
            <v>93037.440000000002</v>
          </cell>
          <cell r="FX424">
            <v>185277.76</v>
          </cell>
          <cell r="FY424">
            <v>473139.6</v>
          </cell>
          <cell r="GA424">
            <v>102238.15999999999</v>
          </cell>
          <cell r="GB424">
            <v>185623.67999999999</v>
          </cell>
          <cell r="GC424">
            <v>0</v>
          </cell>
          <cell r="GD424">
            <v>287861.83999999997</v>
          </cell>
        </row>
        <row r="425">
          <cell r="EV425">
            <v>0</v>
          </cell>
          <cell r="EW425">
            <v>0</v>
          </cell>
          <cell r="EX425">
            <v>-919.45535999999993</v>
          </cell>
          <cell r="EY425">
            <v>-2579.5555199999994</v>
          </cell>
          <cell r="EZ425">
            <v>-3926.6371839999997</v>
          </cell>
          <cell r="FA425">
            <v>-4728.224064</v>
          </cell>
          <cell r="FB425">
            <v>-4953.4781439999997</v>
          </cell>
          <cell r="FC425">
            <v>-4960.6973439999992</v>
          </cell>
          <cell r="FD425">
            <v>-4941.7228799999993</v>
          </cell>
          <cell r="FE425">
            <v>-4944.4541439999994</v>
          </cell>
          <cell r="FF425">
            <v>-4952.0583679999991</v>
          </cell>
          <cell r="FG425">
            <v>-4951.9982079999991</v>
          </cell>
          <cell r="FH425">
            <v>-41858.281215999996</v>
          </cell>
          <cell r="FJ425">
            <v>-919.45535999999993</v>
          </cell>
          <cell r="FK425">
            <v>-11234.416767999999</v>
          </cell>
          <cell r="FL425">
            <v>-14855.898367999998</v>
          </cell>
          <cell r="FM425">
            <v>-14848.510719999997</v>
          </cell>
          <cell r="FN425">
            <v>-41858.281215999996</v>
          </cell>
          <cell r="FP425">
            <v>-4934.7082239999991</v>
          </cell>
          <cell r="FQ425">
            <v>-4915.6134399999992</v>
          </cell>
          <cell r="FR425">
            <v>-4916.4195839999993</v>
          </cell>
          <cell r="FS425">
            <v>-4948.1840639999991</v>
          </cell>
          <cell r="FT425">
            <v>-4976.0381439999992</v>
          </cell>
          <cell r="FU425">
            <v>-4960.6973439999992</v>
          </cell>
          <cell r="FV425">
            <v>-14766.741247999998</v>
          </cell>
          <cell r="FW425">
            <v>-14884.919551999999</v>
          </cell>
          <cell r="FX425">
            <v>-29651.660799999998</v>
          </cell>
          <cell r="FY425">
            <v>-71509.942015999986</v>
          </cell>
          <cell r="GA425">
            <v>-12153.872127999999</v>
          </cell>
          <cell r="GB425">
            <v>-29704.409087999993</v>
          </cell>
          <cell r="GC425">
            <v>0</v>
          </cell>
          <cell r="GD425">
            <v>-41858.281215999988</v>
          </cell>
        </row>
        <row r="426">
          <cell r="EV426">
            <v>0</v>
          </cell>
          <cell r="EW426">
            <v>0</v>
          </cell>
          <cell r="EX426">
            <v>15737.344639999999</v>
          </cell>
          <cell r="EY426">
            <v>20976.844480000003</v>
          </cell>
          <cell r="EZ426">
            <v>26950.482816</v>
          </cell>
          <cell r="FA426">
            <v>26419.615936000002</v>
          </cell>
          <cell r="FB426">
            <v>26209.401856</v>
          </cell>
          <cell r="FC426">
            <v>25766.022656000001</v>
          </cell>
          <cell r="FD426">
            <v>26025.637119999999</v>
          </cell>
          <cell r="FE426">
            <v>25932.665856</v>
          </cell>
          <cell r="FF426">
            <v>26105.541632</v>
          </cell>
          <cell r="FG426">
            <v>25880.001792000003</v>
          </cell>
          <cell r="FH426">
            <v>246003.55878399996</v>
          </cell>
          <cell r="FJ426">
            <v>15737.344639999999</v>
          </cell>
          <cell r="FK426">
            <v>74346.943232000005</v>
          </cell>
          <cell r="FL426">
            <v>78001.061632000012</v>
          </cell>
          <cell r="FM426">
            <v>77918.20928000001</v>
          </cell>
          <cell r="FN426">
            <v>246003.55878399996</v>
          </cell>
          <cell r="FP426">
            <v>25822.091776000001</v>
          </cell>
          <cell r="FQ426">
            <v>25690.78656</v>
          </cell>
          <cell r="FR426">
            <v>25960.700416</v>
          </cell>
          <cell r="FS426">
            <v>26199.655936000003</v>
          </cell>
          <cell r="FT426">
            <v>26186.841856000003</v>
          </cell>
          <cell r="FU426">
            <v>25766.022656000001</v>
          </cell>
          <cell r="FV426">
            <v>77473.578752000001</v>
          </cell>
          <cell r="FW426">
            <v>78152.520447999996</v>
          </cell>
          <cell r="FX426">
            <v>155626.0992</v>
          </cell>
          <cell r="FY426">
            <v>401629.65798399999</v>
          </cell>
          <cell r="GA426">
            <v>90084.287871999986</v>
          </cell>
          <cell r="GB426">
            <v>155919.27091200001</v>
          </cell>
          <cell r="GC426">
            <v>0</v>
          </cell>
          <cell r="GD426">
            <v>246003.55878399999</v>
          </cell>
        </row>
        <row r="428">
          <cell r="EV428">
            <v>0</v>
          </cell>
          <cell r="EW428">
            <v>0</v>
          </cell>
          <cell r="EX428">
            <v>915298</v>
          </cell>
          <cell r="EY428">
            <v>1318379</v>
          </cell>
          <cell r="EZ428">
            <v>1737543.2</v>
          </cell>
          <cell r="FA428">
            <v>1747882.4</v>
          </cell>
          <cell r="FB428">
            <v>1748456.8</v>
          </cell>
          <cell r="FC428">
            <v>1731799.2</v>
          </cell>
          <cell r="FD428">
            <v>1740989.6</v>
          </cell>
          <cell r="FE428">
            <v>1737543.2</v>
          </cell>
          <cell r="FF428">
            <v>1744436</v>
          </cell>
          <cell r="FG428">
            <v>1735820</v>
          </cell>
          <cell r="FH428">
            <v>16158147.399999999</v>
          </cell>
          <cell r="FJ428">
            <v>915298</v>
          </cell>
          <cell r="FK428">
            <v>4803804.5999999996</v>
          </cell>
          <cell r="FL428">
            <v>5221245.5999999996</v>
          </cell>
          <cell r="FM428">
            <v>5217799.2</v>
          </cell>
          <cell r="FN428">
            <v>16158147.399999999</v>
          </cell>
          <cell r="FP428">
            <v>1732948</v>
          </cell>
          <cell r="FQ428">
            <v>1727204</v>
          </cell>
          <cell r="FR428">
            <v>1737543.2</v>
          </cell>
          <cell r="FS428">
            <v>1747882.4</v>
          </cell>
          <cell r="FT428">
            <v>1748456.8</v>
          </cell>
          <cell r="FU428">
            <v>1731799.2</v>
          </cell>
          <cell r="FV428">
            <v>5197695.2</v>
          </cell>
          <cell r="FW428">
            <v>5228138.4000000004</v>
          </cell>
          <cell r="FX428">
            <v>10425833.600000001</v>
          </cell>
          <cell r="FY428">
            <v>26583981</v>
          </cell>
          <cell r="GA428">
            <v>5719102.5999999996</v>
          </cell>
          <cell r="GB428">
            <v>10439044.800000001</v>
          </cell>
          <cell r="GC428">
            <v>0</v>
          </cell>
          <cell r="GD428">
            <v>16158147.4</v>
          </cell>
        </row>
        <row r="429">
          <cell r="EV429">
            <v>0</v>
          </cell>
          <cell r="EW429">
            <v>0</v>
          </cell>
          <cell r="EX429">
            <v>-54917.88</v>
          </cell>
          <cell r="EY429">
            <v>-79102.740000000005</v>
          </cell>
          <cell r="EZ429">
            <v>-104252.592</v>
          </cell>
          <cell r="FA429">
            <v>-104872.944</v>
          </cell>
          <cell r="FB429">
            <v>-104907.408</v>
          </cell>
          <cell r="FC429">
            <v>-103907.952</v>
          </cell>
          <cell r="FD429">
            <v>-104459.376</v>
          </cell>
          <cell r="FE429">
            <v>-104252.592</v>
          </cell>
          <cell r="FF429">
            <v>-104666.16</v>
          </cell>
          <cell r="FG429">
            <v>-104149.2</v>
          </cell>
          <cell r="FH429">
            <v>-969488.84400000016</v>
          </cell>
          <cell r="FJ429">
            <v>-54917.88</v>
          </cell>
          <cell r="FK429">
            <v>-288228.27600000001</v>
          </cell>
          <cell r="FL429">
            <v>-313274.73599999998</v>
          </cell>
          <cell r="FM429">
            <v>-313067.95199999999</v>
          </cell>
          <cell r="FN429">
            <v>-969488.84400000004</v>
          </cell>
          <cell r="FP429">
            <v>-103976.88</v>
          </cell>
          <cell r="FQ429">
            <v>-103632.24</v>
          </cell>
          <cell r="FR429">
            <v>-104252.592</v>
          </cell>
          <cell r="FS429">
            <v>-104872.944</v>
          </cell>
          <cell r="FT429">
            <v>-104907.408</v>
          </cell>
          <cell r="FU429">
            <v>-103907.952</v>
          </cell>
          <cell r="FV429">
            <v>-311861.712</v>
          </cell>
          <cell r="FW429">
            <v>-313688.304</v>
          </cell>
          <cell r="FX429">
            <v>-625550.01600000006</v>
          </cell>
          <cell r="FY429">
            <v>-1595038.86</v>
          </cell>
          <cell r="GA429">
            <v>-343146.15600000002</v>
          </cell>
          <cell r="GB429">
            <v>-626342.68799999997</v>
          </cell>
          <cell r="GC429">
            <v>0</v>
          </cell>
          <cell r="GD429">
            <v>-969488.84400000004</v>
          </cell>
        </row>
        <row r="430">
          <cell r="EV430">
            <v>0</v>
          </cell>
          <cell r="EW430">
            <v>0</v>
          </cell>
          <cell r="EX430">
            <v>0</v>
          </cell>
          <cell r="EY430">
            <v>0</v>
          </cell>
          <cell r="EZ430">
            <v>0</v>
          </cell>
          <cell r="FA430">
            <v>0</v>
          </cell>
          <cell r="FB430">
            <v>0</v>
          </cell>
          <cell r="FC430">
            <v>0</v>
          </cell>
          <cell r="FD430">
            <v>0</v>
          </cell>
          <cell r="FE430">
            <v>0</v>
          </cell>
          <cell r="FF430">
            <v>0</v>
          </cell>
          <cell r="FG430">
            <v>0</v>
          </cell>
          <cell r="FH430">
            <v>0</v>
          </cell>
          <cell r="FJ430">
            <v>0</v>
          </cell>
          <cell r="FK430">
            <v>0</v>
          </cell>
          <cell r="FL430">
            <v>0</v>
          </cell>
          <cell r="FM430">
            <v>0</v>
          </cell>
          <cell r="FN430">
            <v>0</v>
          </cell>
          <cell r="FP430">
            <v>0</v>
          </cell>
          <cell r="FQ430">
            <v>0</v>
          </cell>
          <cell r="FR430">
            <v>0</v>
          </cell>
          <cell r="FS430">
            <v>0</v>
          </cell>
          <cell r="FT430">
            <v>0</v>
          </cell>
          <cell r="FU430">
            <v>0</v>
          </cell>
          <cell r="FV430">
            <v>0</v>
          </cell>
          <cell r="FW430">
            <v>0</v>
          </cell>
          <cell r="FX430">
            <v>0</v>
          </cell>
          <cell r="FY430">
            <v>0</v>
          </cell>
          <cell r="GA430">
            <v>0</v>
          </cell>
          <cell r="GB430">
            <v>0</v>
          </cell>
          <cell r="GC430">
            <v>0</v>
          </cell>
          <cell r="GD430">
            <v>0</v>
          </cell>
        </row>
        <row r="431">
          <cell r="EV431">
            <v>0</v>
          </cell>
          <cell r="EW431">
            <v>0</v>
          </cell>
          <cell r="EX431">
            <v>860380.12</v>
          </cell>
          <cell r="EY431">
            <v>1239276.26</v>
          </cell>
          <cell r="EZ431">
            <v>1633290.608</v>
          </cell>
          <cell r="FA431">
            <v>1643009.456</v>
          </cell>
          <cell r="FB431">
            <v>1643549.392</v>
          </cell>
          <cell r="FC431">
            <v>1627891.2479999999</v>
          </cell>
          <cell r="FD431">
            <v>1636530.2239999999</v>
          </cell>
          <cell r="FE431">
            <v>1633290.608</v>
          </cell>
          <cell r="FF431">
            <v>1639769.84</v>
          </cell>
          <cell r="FG431">
            <v>1631670.8</v>
          </cell>
          <cell r="FH431">
            <v>15188658.556000002</v>
          </cell>
          <cell r="FJ431">
            <v>860380.12</v>
          </cell>
          <cell r="FK431">
            <v>4515576.324</v>
          </cell>
          <cell r="FL431">
            <v>4907970.8640000001</v>
          </cell>
          <cell r="FM431">
            <v>4904731.2479999997</v>
          </cell>
          <cell r="FN431">
            <v>15188658.556</v>
          </cell>
          <cell r="FP431">
            <v>1628971.1199999999</v>
          </cell>
          <cell r="FQ431">
            <v>1623571.76</v>
          </cell>
          <cell r="FR431">
            <v>1633290.608</v>
          </cell>
          <cell r="FS431">
            <v>1643009.456</v>
          </cell>
          <cell r="FT431">
            <v>1643549.392</v>
          </cell>
          <cell r="FU431">
            <v>1627891.2479999999</v>
          </cell>
          <cell r="FV431">
            <v>4885833.4879999999</v>
          </cell>
          <cell r="FW431">
            <v>4914450.0959999999</v>
          </cell>
          <cell r="FX431">
            <v>9800283.5839999989</v>
          </cell>
          <cell r="FY431">
            <v>24988942.140000001</v>
          </cell>
          <cell r="GA431">
            <v>5375956.4440000001</v>
          </cell>
          <cell r="GB431">
            <v>9812702.1119999997</v>
          </cell>
          <cell r="GC431">
            <v>0</v>
          </cell>
          <cell r="GD431">
            <v>15188658.556</v>
          </cell>
        </row>
        <row r="432">
          <cell r="EV432">
            <v>0</v>
          </cell>
          <cell r="EW432">
            <v>0</v>
          </cell>
          <cell r="EX432">
            <v>-47492.982623999997</v>
          </cell>
          <cell r="EY432">
            <v>-134485.242768</v>
          </cell>
          <cell r="EZ432">
            <v>-206671.48530559998</v>
          </cell>
          <cell r="FA432">
            <v>-249618.10829759997</v>
          </cell>
          <cell r="FB432">
            <v>-261378.34376959997</v>
          </cell>
          <cell r="FC432">
            <v>-262057.35464959996</v>
          </cell>
          <cell r="FD432">
            <v>-261376.17139199996</v>
          </cell>
          <cell r="FE432">
            <v>-261474.22376959998</v>
          </cell>
          <cell r="FF432">
            <v>-261747.21541119996</v>
          </cell>
          <cell r="FG432">
            <v>-261745.05566719995</v>
          </cell>
          <cell r="FH432">
            <v>-2208046.1836544001</v>
          </cell>
          <cell r="FJ432">
            <v>-47492.982623999997</v>
          </cell>
          <cell r="FK432">
            <v>-590774.83637119993</v>
          </cell>
          <cell r="FL432">
            <v>-784811.86981119984</v>
          </cell>
          <cell r="FM432">
            <v>-784966.49484799989</v>
          </cell>
          <cell r="FN432">
            <v>-2208046.1836543996</v>
          </cell>
          <cell r="FP432">
            <v>-261124.34524159998</v>
          </cell>
          <cell r="FQ432">
            <v>-260438.84249599997</v>
          </cell>
          <cell r="FR432">
            <v>-260467.78306559997</v>
          </cell>
          <cell r="FS432">
            <v>-261608.12789759997</v>
          </cell>
          <cell r="FT432">
            <v>-262608.08936959994</v>
          </cell>
          <cell r="FU432">
            <v>-262057.35464959996</v>
          </cell>
          <cell r="FV432">
            <v>-782030.97080319992</v>
          </cell>
          <cell r="FW432">
            <v>-786273.57191679988</v>
          </cell>
          <cell r="FX432">
            <v>-1568304.5427199998</v>
          </cell>
          <cell r="FY432">
            <v>-3776350.7263743994</v>
          </cell>
          <cell r="GA432">
            <v>-638267.81899519998</v>
          </cell>
          <cell r="GB432">
            <v>-1569778.3646591997</v>
          </cell>
          <cell r="GC432">
            <v>0</v>
          </cell>
          <cell r="GD432">
            <v>-2208046.1836543996</v>
          </cell>
        </row>
        <row r="433">
          <cell r="EV433">
            <v>0</v>
          </cell>
          <cell r="EW433">
            <v>0</v>
          </cell>
          <cell r="EX433">
            <v>0</v>
          </cell>
          <cell r="EY433">
            <v>0</v>
          </cell>
          <cell r="EZ433">
            <v>0</v>
          </cell>
          <cell r="FA433">
            <v>0</v>
          </cell>
          <cell r="FB433">
            <v>0</v>
          </cell>
          <cell r="FC433">
            <v>0</v>
          </cell>
          <cell r="FD433">
            <v>0</v>
          </cell>
          <cell r="FE433">
            <v>0</v>
          </cell>
          <cell r="FF433">
            <v>0</v>
          </cell>
          <cell r="FG433">
            <v>0</v>
          </cell>
          <cell r="FH433">
            <v>0</v>
          </cell>
          <cell r="FJ433">
            <v>0</v>
          </cell>
          <cell r="FK433">
            <v>0</v>
          </cell>
          <cell r="FL433">
            <v>0</v>
          </cell>
          <cell r="FM433">
            <v>0</v>
          </cell>
          <cell r="FN433">
            <v>0</v>
          </cell>
          <cell r="FP433">
            <v>0</v>
          </cell>
          <cell r="FQ433">
            <v>0</v>
          </cell>
          <cell r="FR433">
            <v>0</v>
          </cell>
          <cell r="FS433">
            <v>0</v>
          </cell>
          <cell r="FT433">
            <v>0</v>
          </cell>
          <cell r="FU433">
            <v>0</v>
          </cell>
          <cell r="FV433">
            <v>0</v>
          </cell>
          <cell r="FW433">
            <v>0</v>
          </cell>
          <cell r="FX433">
            <v>0</v>
          </cell>
          <cell r="FY433">
            <v>0</v>
          </cell>
          <cell r="GA433">
            <v>0</v>
          </cell>
          <cell r="GB433">
            <v>0</v>
          </cell>
          <cell r="GC433">
            <v>0</v>
          </cell>
          <cell r="GD433">
            <v>0</v>
          </cell>
        </row>
        <row r="434">
          <cell r="EV434">
            <v>0</v>
          </cell>
          <cell r="EW434">
            <v>0</v>
          </cell>
          <cell r="EX434">
            <v>0</v>
          </cell>
          <cell r="EY434">
            <v>0</v>
          </cell>
          <cell r="EZ434">
            <v>0</v>
          </cell>
          <cell r="FA434">
            <v>0</v>
          </cell>
          <cell r="FB434">
            <v>0</v>
          </cell>
          <cell r="FC434">
            <v>0</v>
          </cell>
          <cell r="FD434">
            <v>0</v>
          </cell>
          <cell r="FE434">
            <v>0</v>
          </cell>
          <cell r="FF434">
            <v>0</v>
          </cell>
          <cell r="FG434">
            <v>0</v>
          </cell>
          <cell r="FH434">
            <v>0</v>
          </cell>
          <cell r="FJ434">
            <v>0</v>
          </cell>
          <cell r="FK434">
            <v>0</v>
          </cell>
          <cell r="FL434">
            <v>0</v>
          </cell>
          <cell r="FM434">
            <v>0</v>
          </cell>
          <cell r="FN434">
            <v>0</v>
          </cell>
          <cell r="FP434">
            <v>0</v>
          </cell>
          <cell r="FQ434">
            <v>0</v>
          </cell>
          <cell r="FR434">
            <v>0</v>
          </cell>
          <cell r="FS434">
            <v>0</v>
          </cell>
          <cell r="FT434">
            <v>0</v>
          </cell>
          <cell r="FU434">
            <v>0</v>
          </cell>
          <cell r="FV434">
            <v>0</v>
          </cell>
          <cell r="FW434">
            <v>0</v>
          </cell>
          <cell r="FX434">
            <v>0</v>
          </cell>
          <cell r="FY434">
            <v>0</v>
          </cell>
          <cell r="GA434">
            <v>0</v>
          </cell>
          <cell r="GB434">
            <v>0</v>
          </cell>
          <cell r="GC434">
            <v>0</v>
          </cell>
          <cell r="GD434">
            <v>0</v>
          </cell>
        </row>
        <row r="435">
          <cell r="EV435">
            <v>0</v>
          </cell>
          <cell r="EW435">
            <v>0</v>
          </cell>
          <cell r="EX435">
            <v>-90167.836575999987</v>
          </cell>
          <cell r="EY435">
            <v>-63798.958832000004</v>
          </cell>
          <cell r="EZ435">
            <v>-54655.011974399989</v>
          </cell>
          <cell r="FA435">
            <v>-13263.404662399998</v>
          </cell>
          <cell r="FB435">
            <v>-1589.5589503999945</v>
          </cell>
          <cell r="FC435">
            <v>1594.7549695999987</v>
          </cell>
          <cell r="FD435">
            <v>-468.66444799999954</v>
          </cell>
          <cell r="FE435">
            <v>147.72648959999788</v>
          </cell>
          <cell r="FF435">
            <v>-615.95898879999913</v>
          </cell>
          <cell r="FG435">
            <v>677.7276671999989</v>
          </cell>
          <cell r="FH435">
            <v>-222139.18530559997</v>
          </cell>
          <cell r="FJ435">
            <v>-90167.836575999987</v>
          </cell>
          <cell r="FK435">
            <v>-131717.37546879999</v>
          </cell>
          <cell r="FL435">
            <v>-463.46842879999531</v>
          </cell>
          <cell r="FM435">
            <v>209.49516799999765</v>
          </cell>
          <cell r="FN435">
            <v>-222139.1853056</v>
          </cell>
          <cell r="FP435">
            <v>488.96604160000243</v>
          </cell>
          <cell r="FQ435">
            <v>667.36089600000014</v>
          </cell>
          <cell r="FR435">
            <v>-858.71421440000086</v>
          </cell>
          <cell r="FS435">
            <v>-1273.3850623999988</v>
          </cell>
          <cell r="FT435">
            <v>-359.81335039999976</v>
          </cell>
          <cell r="FU435">
            <v>1594.7549695999987</v>
          </cell>
          <cell r="FV435">
            <v>297.61272320000171</v>
          </cell>
          <cell r="FW435">
            <v>-38.44344319999982</v>
          </cell>
          <cell r="FX435">
            <v>259.16928000000189</v>
          </cell>
          <cell r="FY435">
            <v>-221880.01602559999</v>
          </cell>
          <cell r="GA435">
            <v>-221885.21204479999</v>
          </cell>
          <cell r="GB435">
            <v>-253.97326079999766</v>
          </cell>
          <cell r="GC435">
            <v>0</v>
          </cell>
          <cell r="GD435">
            <v>-222139.1853056</v>
          </cell>
        </row>
        <row r="436">
          <cell r="EV436">
            <v>0</v>
          </cell>
          <cell r="EW436">
            <v>0</v>
          </cell>
          <cell r="EX436">
            <v>722719.30079999997</v>
          </cell>
          <cell r="EY436">
            <v>1040992.0583999999</v>
          </cell>
          <cell r="EZ436">
            <v>1371964.1107200002</v>
          </cell>
          <cell r="FA436">
            <v>1380127.94304</v>
          </cell>
          <cell r="FB436">
            <v>1380581.4892800001</v>
          </cell>
          <cell r="FC436">
            <v>1367428.6483199999</v>
          </cell>
          <cell r="FD436">
            <v>1374685.3881599999</v>
          </cell>
          <cell r="FE436">
            <v>1371964.11072</v>
          </cell>
          <cell r="FF436">
            <v>1377406.6656000002</v>
          </cell>
          <cell r="FG436">
            <v>1370603.4720000001</v>
          </cell>
          <cell r="FH436">
            <v>12758473.187040003</v>
          </cell>
          <cell r="FJ436">
            <v>722719.30079999997</v>
          </cell>
          <cell r="FK436">
            <v>3793084.11216</v>
          </cell>
          <cell r="FL436">
            <v>4122695.5257600006</v>
          </cell>
          <cell r="FM436">
            <v>4119974.2483199998</v>
          </cell>
          <cell r="FN436">
            <v>12758473.187040001</v>
          </cell>
          <cell r="FP436">
            <v>1368335.7408</v>
          </cell>
          <cell r="FQ436">
            <v>1363800.2784</v>
          </cell>
          <cell r="FR436">
            <v>1371964.1107200002</v>
          </cell>
          <cell r="FS436">
            <v>1380127.94304</v>
          </cell>
          <cell r="FT436">
            <v>1380581.4892800001</v>
          </cell>
          <cell r="FU436">
            <v>1367428.6483199999</v>
          </cell>
          <cell r="FV436">
            <v>4104100.1299200002</v>
          </cell>
          <cell r="FW436">
            <v>4128138.0806399998</v>
          </cell>
          <cell r="FX436">
            <v>8232238.2105599996</v>
          </cell>
          <cell r="FY436">
            <v>20990711.397600003</v>
          </cell>
          <cell r="GA436">
            <v>4515803.4129600003</v>
          </cell>
          <cell r="GB436">
            <v>8242669.7740799999</v>
          </cell>
          <cell r="GC436">
            <v>0</v>
          </cell>
          <cell r="GD436">
            <v>12758473.187040001</v>
          </cell>
        </row>
        <row r="438">
          <cell r="EV438">
            <v>0</v>
          </cell>
          <cell r="EW438">
            <v>0</v>
          </cell>
          <cell r="EX438">
            <v>-202932.97159999999</v>
          </cell>
          <cell r="EY438">
            <v>-298372.42180000001</v>
          </cell>
          <cell r="EZ438">
            <v>-395588.26143999997</v>
          </cell>
          <cell r="FA438">
            <v>-396730.22607999999</v>
          </cell>
          <cell r="FB438">
            <v>-396793.66856000002</v>
          </cell>
          <cell r="FC438">
            <v>-394953.83663999999</v>
          </cell>
          <cell r="FD438">
            <v>-395968.91632000002</v>
          </cell>
          <cell r="FE438">
            <v>-395588.26143999997</v>
          </cell>
          <cell r="FF438">
            <v>-396349.57120000001</v>
          </cell>
          <cell r="FG438">
            <v>-395397.93400000001</v>
          </cell>
          <cell r="FH438">
            <v>-3668676.0690799998</v>
          </cell>
          <cell r="FJ438">
            <v>-202932.97159999999</v>
          </cell>
          <cell r="FK438">
            <v>-1090690.9093199999</v>
          </cell>
          <cell r="FL438">
            <v>-1187716.4215200001</v>
          </cell>
          <cell r="FM438">
            <v>-1187335.76664</v>
          </cell>
          <cell r="FN438">
            <v>-3668676.0690799998</v>
          </cell>
          <cell r="FP438">
            <v>-395080.72159999999</v>
          </cell>
          <cell r="FQ438">
            <v>-394446.29680000001</v>
          </cell>
          <cell r="FR438">
            <v>-395588.26143999997</v>
          </cell>
          <cell r="FS438">
            <v>-396730.22607999999</v>
          </cell>
          <cell r="FT438">
            <v>-396793.66856000002</v>
          </cell>
          <cell r="FU438">
            <v>-394953.83663999999</v>
          </cell>
          <cell r="FV438">
            <v>-1185115.27984</v>
          </cell>
          <cell r="FW438">
            <v>-1188477.7312799999</v>
          </cell>
          <cell r="FX438">
            <v>-2373593.0111199999</v>
          </cell>
          <cell r="FY438">
            <v>-6042269.0801999997</v>
          </cell>
          <cell r="GA438">
            <v>-1293623.8809199999</v>
          </cell>
          <cell r="GB438">
            <v>-2375052.1881599999</v>
          </cell>
          <cell r="GC438">
            <v>0</v>
          </cell>
          <cell r="GD438">
            <v>-3668676.0690799998</v>
          </cell>
        </row>
        <row r="439">
          <cell r="EV439">
            <v>0</v>
          </cell>
          <cell r="EW439">
            <v>0</v>
          </cell>
          <cell r="EX439">
            <v>11201.900032319998</v>
          </cell>
          <cell r="EY439">
            <v>32055.409902239993</v>
          </cell>
          <cell r="EZ439">
            <v>49784.211721407992</v>
          </cell>
          <cell r="FA439">
            <v>60329.708527967996</v>
          </cell>
          <cell r="FB439">
            <v>63137.272500927989</v>
          </cell>
          <cell r="FC439">
            <v>63379.997571327985</v>
          </cell>
          <cell r="FD439">
            <v>63299.958538559986</v>
          </cell>
          <cell r="FE439">
            <v>63311.479692927984</v>
          </cell>
          <cell r="FF439">
            <v>63343.556210815987</v>
          </cell>
          <cell r="FG439">
            <v>63343.302440895983</v>
          </cell>
          <cell r="FH439">
            <v>533186.79713939177</v>
          </cell>
          <cell r="FJ439">
            <v>11201.900032319998</v>
          </cell>
          <cell r="FK439">
            <v>142169.33015161598</v>
          </cell>
          <cell r="FL439">
            <v>189817.22861081598</v>
          </cell>
          <cell r="FM439">
            <v>189998.33834463995</v>
          </cell>
          <cell r="FN439">
            <v>533186.79713939189</v>
          </cell>
          <cell r="FP439">
            <v>63270.368965887981</v>
          </cell>
          <cell r="FQ439">
            <v>63189.822393279981</v>
          </cell>
          <cell r="FR439">
            <v>63193.222910207987</v>
          </cell>
          <cell r="FS439">
            <v>63327.213427967981</v>
          </cell>
          <cell r="FT439">
            <v>63444.708900927981</v>
          </cell>
          <cell r="FU439">
            <v>63379.997571327985</v>
          </cell>
          <cell r="FV439">
            <v>189653.41426937596</v>
          </cell>
          <cell r="FW439">
            <v>190151.91990022396</v>
          </cell>
          <cell r="FX439">
            <v>379805.33416959993</v>
          </cell>
          <cell r="FY439">
            <v>912992.13130899181</v>
          </cell>
          <cell r="GA439">
            <v>153371.23018393599</v>
          </cell>
          <cell r="GB439">
            <v>379815.56695545593</v>
          </cell>
          <cell r="GC439">
            <v>0</v>
          </cell>
          <cell r="GD439">
            <v>533186.79713939189</v>
          </cell>
        </row>
        <row r="440">
          <cell r="EV440">
            <v>0</v>
          </cell>
          <cell r="EW440">
            <v>0</v>
          </cell>
          <cell r="EX440">
            <v>-3360.5700096959999</v>
          </cell>
          <cell r="EY440">
            <v>-9616.6229706719987</v>
          </cell>
          <cell r="EZ440">
            <v>-14935.263516422399</v>
          </cell>
          <cell r="FA440">
            <v>-18098.912558390402</v>
          </cell>
          <cell r="FB440">
            <v>-18941.1817502784</v>
          </cell>
          <cell r="FC440">
            <v>-19013.999271398396</v>
          </cell>
          <cell r="FD440">
            <v>-18989.987561567996</v>
          </cell>
          <cell r="FE440">
            <v>-18993.443907878398</v>
          </cell>
          <cell r="FF440">
            <v>-19003.066863244796</v>
          </cell>
          <cell r="FG440">
            <v>-19002.990732268798</v>
          </cell>
          <cell r="FH440">
            <v>-159956.0391418176</v>
          </cell>
          <cell r="FJ440">
            <v>-3360.5700096959999</v>
          </cell>
          <cell r="FK440">
            <v>-42650.799045484804</v>
          </cell>
          <cell r="FL440">
            <v>-56945.168583244784</v>
          </cell>
          <cell r="FM440">
            <v>-56999.501503391992</v>
          </cell>
          <cell r="FN440">
            <v>-159956.0391418176</v>
          </cell>
          <cell r="FP440">
            <v>-18981.110689766396</v>
          </cell>
          <cell r="FQ440">
            <v>-18956.946717983996</v>
          </cell>
          <cell r="FR440">
            <v>-18957.966873062396</v>
          </cell>
          <cell r="FS440">
            <v>-18998.164028390398</v>
          </cell>
          <cell r="FT440">
            <v>-19033.412670278398</v>
          </cell>
          <cell r="FU440">
            <v>-19013.999271398396</v>
          </cell>
          <cell r="FV440">
            <v>-56896.024280812788</v>
          </cell>
          <cell r="FW440">
            <v>-57045.575970067192</v>
          </cell>
          <cell r="FX440">
            <v>-113941.60025087997</v>
          </cell>
          <cell r="FY440">
            <v>-273897.6393926976</v>
          </cell>
          <cell r="GA440">
            <v>-46011.369055180803</v>
          </cell>
          <cell r="GB440">
            <v>-113944.67008663676</v>
          </cell>
          <cell r="GC440">
            <v>0</v>
          </cell>
          <cell r="GD440">
            <v>-159956.03914181757</v>
          </cell>
        </row>
        <row r="441">
          <cell r="EV441">
            <v>0</v>
          </cell>
          <cell r="EW441">
            <v>0</v>
          </cell>
          <cell r="EX441">
            <v>-41642</v>
          </cell>
          <cell r="EY441">
            <v>-58891</v>
          </cell>
          <cell r="EZ441">
            <v>-77192.800000000003</v>
          </cell>
          <cell r="FA441">
            <v>-77869.600000000006</v>
          </cell>
          <cell r="FB441">
            <v>-77907.199999999997</v>
          </cell>
          <cell r="FC441">
            <v>-76816.800000000003</v>
          </cell>
          <cell r="FD441">
            <v>-77418.399999999994</v>
          </cell>
          <cell r="FE441">
            <v>-77192.800000000003</v>
          </cell>
          <cell r="FF441">
            <v>-77644</v>
          </cell>
          <cell r="FG441">
            <v>-77080</v>
          </cell>
          <cell r="FH441">
            <v>-719654.6</v>
          </cell>
          <cell r="FJ441">
            <v>-41642</v>
          </cell>
          <cell r="FK441">
            <v>-213953.4</v>
          </cell>
          <cell r="FL441">
            <v>-232142.4</v>
          </cell>
          <cell r="FM441">
            <v>-231916.79999999999</v>
          </cell>
          <cell r="FN441">
            <v>-719654.6</v>
          </cell>
          <cell r="FP441">
            <v>-76892</v>
          </cell>
          <cell r="FQ441">
            <v>-76516</v>
          </cell>
          <cell r="FR441">
            <v>-77192.800000000003</v>
          </cell>
          <cell r="FS441">
            <v>-77869.600000000006</v>
          </cell>
          <cell r="FT441">
            <v>-77907.199999999997</v>
          </cell>
          <cell r="FU441">
            <v>-76816.800000000003</v>
          </cell>
          <cell r="FV441">
            <v>-230600.8</v>
          </cell>
          <cell r="FW441">
            <v>-232593.59999999998</v>
          </cell>
          <cell r="FX441">
            <v>-463194.39999999997</v>
          </cell>
          <cell r="FY441">
            <v>-1182849</v>
          </cell>
          <cell r="GA441">
            <v>-255595.4</v>
          </cell>
          <cell r="GB441">
            <v>-464059.2</v>
          </cell>
          <cell r="GC441">
            <v>0</v>
          </cell>
          <cell r="GD441">
            <v>-719654.6</v>
          </cell>
        </row>
        <row r="442">
          <cell r="EV442">
            <v>0</v>
          </cell>
          <cell r="EW442">
            <v>0</v>
          </cell>
          <cell r="EX442">
            <v>-70481.2</v>
          </cell>
          <cell r="EY442">
            <v>-101792.6</v>
          </cell>
          <cell r="EZ442">
            <v>-134262.07999999999</v>
          </cell>
          <cell r="FA442">
            <v>-135006.56</v>
          </cell>
          <cell r="FB442">
            <v>-135047.92000000001</v>
          </cell>
          <cell r="FC442">
            <v>-133848.48000000001</v>
          </cell>
          <cell r="FD442">
            <v>-134510.24</v>
          </cell>
          <cell r="FE442">
            <v>-134262.07999999999</v>
          </cell>
          <cell r="FF442">
            <v>-134758.39999999999</v>
          </cell>
          <cell r="FG442">
            <v>-134138</v>
          </cell>
          <cell r="FH442">
            <v>-1248107.5599999998</v>
          </cell>
          <cell r="FJ442">
            <v>-70481.2</v>
          </cell>
          <cell r="FK442">
            <v>-371061.24</v>
          </cell>
          <cell r="FL442">
            <v>-403406.64</v>
          </cell>
          <cell r="FM442">
            <v>-403158.48</v>
          </cell>
          <cell r="FN442">
            <v>-1248107.56</v>
          </cell>
          <cell r="FP442">
            <v>-133931.20000000001</v>
          </cell>
          <cell r="FQ442">
            <v>-133517.6</v>
          </cell>
          <cell r="FR442">
            <v>-134262.07999999999</v>
          </cell>
          <cell r="FS442">
            <v>-135006.56</v>
          </cell>
          <cell r="FT442">
            <v>-135047.92000000001</v>
          </cell>
          <cell r="FU442">
            <v>-133848.48000000001</v>
          </cell>
          <cell r="FV442">
            <v>-401710.88</v>
          </cell>
          <cell r="FW442">
            <v>-403902.95999999996</v>
          </cell>
          <cell r="FX442">
            <v>-805613.84</v>
          </cell>
          <cell r="FY442">
            <v>-2053721.4</v>
          </cell>
          <cell r="GA442">
            <v>-441542.44</v>
          </cell>
          <cell r="GB442">
            <v>-806565.12</v>
          </cell>
          <cell r="GC442">
            <v>0</v>
          </cell>
          <cell r="GD442">
            <v>-1248107.56</v>
          </cell>
        </row>
        <row r="443">
          <cell r="EV443">
            <v>0</v>
          </cell>
          <cell r="EW443">
            <v>0</v>
          </cell>
          <cell r="EX443">
            <v>-689.59151999999995</v>
          </cell>
          <cell r="EY443">
            <v>-1934.6666399999997</v>
          </cell>
          <cell r="EZ443">
            <v>-2944.9778879999999</v>
          </cell>
          <cell r="FA443">
            <v>-3546.1680479999995</v>
          </cell>
          <cell r="FB443">
            <v>-3715.108608</v>
          </cell>
          <cell r="FC443">
            <v>-3720.5230079999992</v>
          </cell>
          <cell r="FD443">
            <v>-3706.2921599999991</v>
          </cell>
          <cell r="FE443">
            <v>-3708.3406079999991</v>
          </cell>
          <cell r="FF443">
            <v>-3714.0437759999991</v>
          </cell>
          <cell r="FG443">
            <v>-3713.9986559999988</v>
          </cell>
          <cell r="FH443">
            <v>-31393.710911999991</v>
          </cell>
          <cell r="FJ443">
            <v>-689.59151999999995</v>
          </cell>
          <cell r="FK443">
            <v>-8425.8125760000003</v>
          </cell>
          <cell r="FL443">
            <v>-11141.923775999998</v>
          </cell>
          <cell r="FM443">
            <v>-11136.383039999997</v>
          </cell>
          <cell r="FN443">
            <v>-31393.710911999995</v>
          </cell>
          <cell r="FP443">
            <v>-3701.0311679999991</v>
          </cell>
          <cell r="FQ443">
            <v>-3686.7100799999989</v>
          </cell>
          <cell r="FR443">
            <v>-3687.314687999999</v>
          </cell>
          <cell r="FS443">
            <v>-3711.1380479999989</v>
          </cell>
          <cell r="FT443">
            <v>-3732.0286079999992</v>
          </cell>
          <cell r="FU443">
            <v>-3720.5230079999992</v>
          </cell>
          <cell r="FV443">
            <v>-11075.055935999997</v>
          </cell>
          <cell r="FW443">
            <v>-11163.689663999998</v>
          </cell>
          <cell r="FX443">
            <v>-22238.745599999995</v>
          </cell>
          <cell r="FY443">
            <v>-53632.45651199999</v>
          </cell>
          <cell r="GA443">
            <v>-9115.4040959999984</v>
          </cell>
          <cell r="GB443">
            <v>-22278.306815999997</v>
          </cell>
          <cell r="GC443">
            <v>0</v>
          </cell>
          <cell r="GD443">
            <v>-31393.710911999995</v>
          </cell>
        </row>
        <row r="444">
          <cell r="EV444">
            <v>0</v>
          </cell>
          <cell r="EW444">
            <v>0</v>
          </cell>
          <cell r="EX444">
            <v>0</v>
          </cell>
          <cell r="EY444">
            <v>0</v>
          </cell>
          <cell r="EZ444">
            <v>0</v>
          </cell>
          <cell r="FA444">
            <v>0</v>
          </cell>
          <cell r="FB444">
            <v>0</v>
          </cell>
          <cell r="FC444">
            <v>0</v>
          </cell>
          <cell r="FD444">
            <v>0</v>
          </cell>
          <cell r="FE444">
            <v>0</v>
          </cell>
          <cell r="FF444">
            <v>0</v>
          </cell>
          <cell r="FG444">
            <v>0</v>
          </cell>
          <cell r="FH444">
            <v>0</v>
          </cell>
          <cell r="FJ444">
            <v>0</v>
          </cell>
          <cell r="FK444">
            <v>0</v>
          </cell>
          <cell r="FL444">
            <v>0</v>
          </cell>
          <cell r="FM444">
            <v>0</v>
          </cell>
          <cell r="FN444">
            <v>0</v>
          </cell>
          <cell r="FP444">
            <v>0</v>
          </cell>
          <cell r="FQ444">
            <v>0</v>
          </cell>
          <cell r="FR444">
            <v>0</v>
          </cell>
          <cell r="FS444">
            <v>0</v>
          </cell>
          <cell r="FT444">
            <v>0</v>
          </cell>
          <cell r="FU444">
            <v>0</v>
          </cell>
          <cell r="FV444">
            <v>0</v>
          </cell>
          <cell r="FW444">
            <v>0</v>
          </cell>
          <cell r="FX444">
            <v>0</v>
          </cell>
          <cell r="FY444">
            <v>0</v>
          </cell>
          <cell r="GA444">
            <v>0</v>
          </cell>
          <cell r="GB444">
            <v>0</v>
          </cell>
          <cell r="GC444">
            <v>0</v>
          </cell>
          <cell r="GD444">
            <v>0</v>
          </cell>
        </row>
        <row r="445">
          <cell r="EV445">
            <v>0</v>
          </cell>
          <cell r="EW445">
            <v>0</v>
          </cell>
          <cell r="EX445">
            <v>22541.959143999997</v>
          </cell>
          <cell r="EY445">
            <v>15949.739708000001</v>
          </cell>
          <cell r="EZ445">
            <v>13663.752993599997</v>
          </cell>
          <cell r="FA445">
            <v>3315.8511655999996</v>
          </cell>
          <cell r="FB445">
            <v>397.38973759999863</v>
          </cell>
          <cell r="FC445">
            <v>-398.68874239999968</v>
          </cell>
          <cell r="FD445">
            <v>117.16611199999988</v>
          </cell>
          <cell r="FE445">
            <v>-36.931622399999469</v>
          </cell>
          <cell r="FF445">
            <v>153.98974719999978</v>
          </cell>
          <cell r="FG445">
            <v>-169.43191679999973</v>
          </cell>
          <cell r="FH445">
            <v>55534.796326399992</v>
          </cell>
          <cell r="FJ445">
            <v>22541.959143999997</v>
          </cell>
          <cell r="FK445">
            <v>32929.343867199997</v>
          </cell>
          <cell r="FL445">
            <v>115.86710719999883</v>
          </cell>
          <cell r="FM445">
            <v>-52.373791999999412</v>
          </cell>
          <cell r="FN445">
            <v>55534.796326399999</v>
          </cell>
          <cell r="FP445">
            <v>-122.24151040000061</v>
          </cell>
          <cell r="FQ445">
            <v>-166.84022400000003</v>
          </cell>
          <cell r="FR445">
            <v>214.67855360000021</v>
          </cell>
          <cell r="FS445">
            <v>318.3462655999997</v>
          </cell>
          <cell r="FT445">
            <v>89.953337599999941</v>
          </cell>
          <cell r="FU445">
            <v>-398.68874239999968</v>
          </cell>
          <cell r="FV445">
            <v>-74.403180800000428</v>
          </cell>
          <cell r="FW445">
            <v>9.6108607999999549</v>
          </cell>
          <cell r="FX445">
            <v>-64.792320000000473</v>
          </cell>
          <cell r="FY445">
            <v>55470.004006399999</v>
          </cell>
          <cell r="GA445">
            <v>55471.303011199998</v>
          </cell>
          <cell r="GB445">
            <v>63.493315199999415</v>
          </cell>
          <cell r="GC445">
            <v>0</v>
          </cell>
          <cell r="GD445">
            <v>55534.796326399999</v>
          </cell>
        </row>
        <row r="446">
          <cell r="EV446">
            <v>0</v>
          </cell>
          <cell r="EW446">
            <v>0</v>
          </cell>
          <cell r="EX446">
            <v>-3842.9549999999999</v>
          </cell>
          <cell r="EY446">
            <v>-5764.4324999999999</v>
          </cell>
          <cell r="EZ446">
            <v>-7685.91</v>
          </cell>
          <cell r="FA446">
            <v>-7685.91</v>
          </cell>
          <cell r="FB446">
            <v>-7685.91</v>
          </cell>
          <cell r="FC446">
            <v>-7685.91</v>
          </cell>
          <cell r="FD446">
            <v>-7685.91</v>
          </cell>
          <cell r="FE446">
            <v>-7685.91</v>
          </cell>
          <cell r="FF446">
            <v>-7685.91</v>
          </cell>
          <cell r="FG446">
            <v>-7685.91</v>
          </cell>
          <cell r="FH446">
            <v>-71094.66750000001</v>
          </cell>
          <cell r="FJ446">
            <v>-3842.9549999999999</v>
          </cell>
          <cell r="FK446">
            <v>-21136.252499999999</v>
          </cell>
          <cell r="FL446">
            <v>-23057.73</v>
          </cell>
          <cell r="FM446">
            <v>-23057.73</v>
          </cell>
          <cell r="FN446">
            <v>-71094.667499999996</v>
          </cell>
          <cell r="FP446">
            <v>-7685.91</v>
          </cell>
          <cell r="FQ446">
            <v>-7685.91</v>
          </cell>
          <cell r="FR446">
            <v>-7685.91</v>
          </cell>
          <cell r="FS446">
            <v>-7685.91</v>
          </cell>
          <cell r="FT446">
            <v>-7685.91</v>
          </cell>
          <cell r="FU446">
            <v>-7685.91</v>
          </cell>
          <cell r="FV446">
            <v>-23057.73</v>
          </cell>
          <cell r="FW446">
            <v>-23057.73</v>
          </cell>
          <cell r="FX446">
            <v>-46115.46</v>
          </cell>
          <cell r="FY446">
            <v>-117210.1275</v>
          </cell>
          <cell r="GA446">
            <v>-24979.2075</v>
          </cell>
          <cell r="GB446">
            <v>-46115.460000000006</v>
          </cell>
          <cell r="GC446">
            <v>0</v>
          </cell>
          <cell r="GD446">
            <v>-71094.66750000001</v>
          </cell>
        </row>
        <row r="447">
          <cell r="EV447">
            <v>0</v>
          </cell>
          <cell r="EW447">
            <v>0</v>
          </cell>
          <cell r="EX447">
            <v>-17207.6024</v>
          </cell>
          <cell r="EY447">
            <v>-24785.5252</v>
          </cell>
          <cell r="EZ447">
            <v>-32665.812159999998</v>
          </cell>
          <cell r="FA447">
            <v>-32860.189119999995</v>
          </cell>
          <cell r="FB447">
            <v>-32870.987840000002</v>
          </cell>
          <cell r="FC447">
            <v>-32557.824959999998</v>
          </cell>
          <cell r="FD447">
            <v>-32730.604479999998</v>
          </cell>
          <cell r="FE447">
            <v>-32665.812159999998</v>
          </cell>
          <cell r="FF447">
            <v>-32795.396800000002</v>
          </cell>
          <cell r="FG447">
            <v>-32633.416000000001</v>
          </cell>
          <cell r="FH447">
            <v>-303773.17112000001</v>
          </cell>
          <cell r="FJ447">
            <v>-17207.6024</v>
          </cell>
          <cell r="FK447">
            <v>-90311.52648</v>
          </cell>
          <cell r="FL447">
            <v>-98159.417279999994</v>
          </cell>
          <cell r="FM447">
            <v>-98094.624960000001</v>
          </cell>
          <cell r="FN447">
            <v>-303773.17112000001</v>
          </cell>
          <cell r="FP447">
            <v>-32579.422399999999</v>
          </cell>
          <cell r="FQ447">
            <v>-32471.4352</v>
          </cell>
          <cell r="FR447">
            <v>-32665.812159999998</v>
          </cell>
          <cell r="FS447">
            <v>-32860.189119999995</v>
          </cell>
          <cell r="FT447">
            <v>-32870.987840000002</v>
          </cell>
          <cell r="FU447">
            <v>-32557.824959999998</v>
          </cell>
          <cell r="FV447">
            <v>-97716.669760000004</v>
          </cell>
          <cell r="FW447">
            <v>-98289.001919999995</v>
          </cell>
          <cell r="FX447">
            <v>-196005.67168</v>
          </cell>
          <cell r="FY447">
            <v>-499778.84279999998</v>
          </cell>
          <cell r="GA447">
            <v>-107519.12887999999</v>
          </cell>
          <cell r="GB447">
            <v>-196254.04224000001</v>
          </cell>
          <cell r="GC447">
            <v>0</v>
          </cell>
          <cell r="GD447">
            <v>-303773.17112000001</v>
          </cell>
        </row>
        <row r="448">
          <cell r="EV448">
            <v>0</v>
          </cell>
          <cell r="EW448">
            <v>0</v>
          </cell>
          <cell r="EX448">
            <v>0</v>
          </cell>
          <cell r="EY448">
            <v>0</v>
          </cell>
          <cell r="EZ448">
            <v>0</v>
          </cell>
          <cell r="FA448">
            <v>0</v>
          </cell>
          <cell r="FB448">
            <v>0</v>
          </cell>
          <cell r="FC448">
            <v>0</v>
          </cell>
          <cell r="FD448">
            <v>0</v>
          </cell>
          <cell r="FE448">
            <v>0</v>
          </cell>
          <cell r="FF448">
            <v>0</v>
          </cell>
          <cell r="FG448">
            <v>0</v>
          </cell>
          <cell r="FH448">
            <v>0</v>
          </cell>
          <cell r="FJ448">
            <v>0</v>
          </cell>
          <cell r="FK448">
            <v>0</v>
          </cell>
          <cell r="FL448">
            <v>0</v>
          </cell>
          <cell r="FM448">
            <v>0</v>
          </cell>
          <cell r="FN448">
            <v>0</v>
          </cell>
          <cell r="FP448">
            <v>0</v>
          </cell>
          <cell r="FQ448">
            <v>0</v>
          </cell>
          <cell r="FR448">
            <v>0</v>
          </cell>
          <cell r="FS448">
            <v>0</v>
          </cell>
          <cell r="FT448">
            <v>0</v>
          </cell>
          <cell r="FU448">
            <v>0</v>
          </cell>
          <cell r="FV448">
            <v>0</v>
          </cell>
          <cell r="FW448">
            <v>0</v>
          </cell>
          <cell r="FX448">
            <v>0</v>
          </cell>
          <cell r="FY448">
            <v>0</v>
          </cell>
          <cell r="GA448">
            <v>0</v>
          </cell>
          <cell r="GB448">
            <v>0</v>
          </cell>
          <cell r="GC448">
            <v>0</v>
          </cell>
          <cell r="GD448">
            <v>0</v>
          </cell>
        </row>
        <row r="449">
          <cell r="EV449">
            <v>0</v>
          </cell>
          <cell r="EW449">
            <v>0</v>
          </cell>
          <cell r="EX449">
            <v>0</v>
          </cell>
          <cell r="EY449">
            <v>0</v>
          </cell>
          <cell r="EZ449">
            <v>0</v>
          </cell>
          <cell r="FA449">
            <v>0</v>
          </cell>
          <cell r="FB449">
            <v>0</v>
          </cell>
          <cell r="FC449">
            <v>0</v>
          </cell>
          <cell r="FD449">
            <v>0</v>
          </cell>
          <cell r="FE449">
            <v>0</v>
          </cell>
          <cell r="FF449">
            <v>0</v>
          </cell>
          <cell r="FG449">
            <v>0</v>
          </cell>
          <cell r="FH449">
            <v>0</v>
          </cell>
          <cell r="FJ449">
            <v>0</v>
          </cell>
          <cell r="FK449">
            <v>0</v>
          </cell>
          <cell r="FL449">
            <v>0</v>
          </cell>
          <cell r="FM449">
            <v>0</v>
          </cell>
          <cell r="FN449">
            <v>0</v>
          </cell>
          <cell r="FP449">
            <v>0</v>
          </cell>
          <cell r="FQ449">
            <v>0</v>
          </cell>
          <cell r="FR449">
            <v>0</v>
          </cell>
          <cell r="FS449">
            <v>0</v>
          </cell>
          <cell r="FT449">
            <v>0</v>
          </cell>
          <cell r="FU449">
            <v>0</v>
          </cell>
          <cell r="FV449">
            <v>0</v>
          </cell>
          <cell r="FW449">
            <v>0</v>
          </cell>
          <cell r="FX449">
            <v>0</v>
          </cell>
          <cell r="FY449">
            <v>0</v>
          </cell>
          <cell r="GA449">
            <v>0</v>
          </cell>
          <cell r="GB449">
            <v>0</v>
          </cell>
          <cell r="GC449">
            <v>0</v>
          </cell>
          <cell r="GD449">
            <v>0</v>
          </cell>
        </row>
        <row r="450">
          <cell r="EV450">
            <v>0</v>
          </cell>
          <cell r="EW450">
            <v>0</v>
          </cell>
          <cell r="EX450">
            <v>0</v>
          </cell>
          <cell r="EY450">
            <v>0</v>
          </cell>
          <cell r="EZ450">
            <v>0</v>
          </cell>
          <cell r="FA450">
            <v>0</v>
          </cell>
          <cell r="FB450">
            <v>0</v>
          </cell>
          <cell r="FC450">
            <v>0</v>
          </cell>
          <cell r="FD450">
            <v>0</v>
          </cell>
          <cell r="FE450">
            <v>0</v>
          </cell>
          <cell r="FF450">
            <v>0</v>
          </cell>
          <cell r="FG450">
            <v>0</v>
          </cell>
          <cell r="FH450">
            <v>0</v>
          </cell>
          <cell r="FJ450">
            <v>0</v>
          </cell>
          <cell r="FK450">
            <v>0</v>
          </cell>
          <cell r="FL450">
            <v>0</v>
          </cell>
          <cell r="FM450">
            <v>0</v>
          </cell>
          <cell r="FN450">
            <v>0</v>
          </cell>
          <cell r="FP450">
            <v>0</v>
          </cell>
          <cell r="FQ450">
            <v>0</v>
          </cell>
          <cell r="FR450">
            <v>0</v>
          </cell>
          <cell r="FS450">
            <v>0</v>
          </cell>
          <cell r="FT450">
            <v>0</v>
          </cell>
          <cell r="FU450">
            <v>0</v>
          </cell>
          <cell r="FV450">
            <v>0</v>
          </cell>
          <cell r="FW450">
            <v>0</v>
          </cell>
          <cell r="FX450">
            <v>0</v>
          </cell>
          <cell r="FY450">
            <v>0</v>
          </cell>
          <cell r="GA450">
            <v>0</v>
          </cell>
          <cell r="GB450">
            <v>0</v>
          </cell>
          <cell r="GC450">
            <v>0</v>
          </cell>
          <cell r="GD450">
            <v>0</v>
          </cell>
        </row>
        <row r="451">
          <cell r="EV451">
            <v>0</v>
          </cell>
          <cell r="EW451">
            <v>0</v>
          </cell>
          <cell r="EX451">
            <v>-50000</v>
          </cell>
          <cell r="EY451">
            <v>-75000</v>
          </cell>
          <cell r="EZ451">
            <v>-100000</v>
          </cell>
          <cell r="FA451">
            <v>-100000</v>
          </cell>
          <cell r="FB451">
            <v>-100000</v>
          </cell>
          <cell r="FC451">
            <v>-100000</v>
          </cell>
          <cell r="FD451">
            <v>-100000</v>
          </cell>
          <cell r="FE451">
            <v>-100000</v>
          </cell>
          <cell r="FF451">
            <v>-100000</v>
          </cell>
          <cell r="FG451">
            <v>-100000</v>
          </cell>
          <cell r="FH451">
            <v>-925000</v>
          </cell>
          <cell r="FJ451">
            <v>-50000</v>
          </cell>
          <cell r="FK451">
            <v>-275000</v>
          </cell>
          <cell r="FL451">
            <v>-300000</v>
          </cell>
          <cell r="FM451">
            <v>-300000</v>
          </cell>
          <cell r="FN451">
            <v>-925000</v>
          </cell>
          <cell r="FP451">
            <v>0</v>
          </cell>
          <cell r="FQ451">
            <v>0</v>
          </cell>
          <cell r="FR451">
            <v>0</v>
          </cell>
          <cell r="FS451">
            <v>0</v>
          </cell>
          <cell r="FT451">
            <v>0</v>
          </cell>
          <cell r="FU451">
            <v>0</v>
          </cell>
          <cell r="FV451">
            <v>0</v>
          </cell>
          <cell r="FW451">
            <v>0</v>
          </cell>
          <cell r="FX451">
            <v>0</v>
          </cell>
          <cell r="FY451">
            <v>-925000</v>
          </cell>
          <cell r="GA451">
            <v>-325000</v>
          </cell>
          <cell r="GB451">
            <v>-600000</v>
          </cell>
          <cell r="GC451">
            <v>0</v>
          </cell>
          <cell r="GD451">
            <v>-925000</v>
          </cell>
        </row>
        <row r="452">
          <cell r="EV452">
            <v>0</v>
          </cell>
          <cell r="EW452">
            <v>0</v>
          </cell>
          <cell r="EX452">
            <v>-356413.03135337599</v>
          </cell>
          <cell r="EY452">
            <v>-528152.11950043205</v>
          </cell>
          <cell r="EZ452">
            <v>-701827.14028941432</v>
          </cell>
          <cell r="FA452">
            <v>-708152.00611282233</v>
          </cell>
          <cell r="FB452">
            <v>-709427.31451975042</v>
          </cell>
          <cell r="FC452">
            <v>-705616.06505047053</v>
          </cell>
          <cell r="FD452">
            <v>-707593.22587100801</v>
          </cell>
          <cell r="FE452">
            <v>-706822.10004535038</v>
          </cell>
          <cell r="FF452">
            <v>-708452.84268122888</v>
          </cell>
          <cell r="FG452">
            <v>-706478.37886417285</v>
          </cell>
          <cell r="FH452">
            <v>-6538934.2242880268</v>
          </cell>
          <cell r="FJ452">
            <v>-356413.03135337599</v>
          </cell>
          <cell r="FK452">
            <v>-1938131.2659026687</v>
          </cell>
          <cell r="FL452">
            <v>-2122636.605441229</v>
          </cell>
          <cell r="FM452">
            <v>-2121753.3215907523</v>
          </cell>
          <cell r="FN452">
            <v>-6538934.2242880268</v>
          </cell>
          <cell r="FP452">
            <v>-605703.26840227842</v>
          </cell>
          <cell r="FQ452">
            <v>-604257.91662870406</v>
          </cell>
          <cell r="FR452">
            <v>-606632.24369725445</v>
          </cell>
          <cell r="FS452">
            <v>-609216.22758282244</v>
          </cell>
          <cell r="FT452">
            <v>-609536.46543975046</v>
          </cell>
          <cell r="FU452">
            <v>-605616.06505047053</v>
          </cell>
          <cell r="FV452">
            <v>-1816593.4287282366</v>
          </cell>
          <cell r="FW452">
            <v>-1824368.7580730431</v>
          </cell>
          <cell r="FX452">
            <v>-3640962.1868012799</v>
          </cell>
          <cell r="FY452">
            <v>-10179896.411089305</v>
          </cell>
          <cell r="GA452">
            <v>-2294544.2972560446</v>
          </cell>
          <cell r="GB452">
            <v>-4244389.9270319808</v>
          </cell>
          <cell r="GC452">
            <v>0</v>
          </cell>
          <cell r="GD452">
            <v>-6538934.2242880268</v>
          </cell>
        </row>
        <row r="453">
          <cell r="EV453">
            <v>0</v>
          </cell>
          <cell r="EW453">
            <v>0</v>
          </cell>
          <cell r="EX453">
            <v>366306.26944662398</v>
          </cell>
          <cell r="EY453">
            <v>512839.93889956782</v>
          </cell>
          <cell r="EZ453">
            <v>670136.9704305859</v>
          </cell>
          <cell r="FA453">
            <v>671975.93692717771</v>
          </cell>
          <cell r="FB453">
            <v>671154.17476024968</v>
          </cell>
          <cell r="FC453">
            <v>661812.58326952939</v>
          </cell>
          <cell r="FD453">
            <v>667092.16228899185</v>
          </cell>
          <cell r="FE453">
            <v>665142.01067464962</v>
          </cell>
          <cell r="FF453">
            <v>668953.8229187713</v>
          </cell>
          <cell r="FG453">
            <v>664125.09313582722</v>
          </cell>
          <cell r="FH453">
            <v>6219538.9627519762</v>
          </cell>
          <cell r="FJ453">
            <v>366306.26944662398</v>
          </cell>
          <cell r="FK453">
            <v>1854952.8462573313</v>
          </cell>
          <cell r="FL453">
            <v>2000058.9203187716</v>
          </cell>
          <cell r="FM453">
            <v>1998220.9267292474</v>
          </cell>
          <cell r="FN453">
            <v>6219538.9627519744</v>
          </cell>
          <cell r="FP453">
            <v>762632.47239772161</v>
          </cell>
          <cell r="FQ453">
            <v>759542.36177129589</v>
          </cell>
          <cell r="FR453">
            <v>765331.86702274578</v>
          </cell>
          <cell r="FS453">
            <v>770911.7154571776</v>
          </cell>
          <cell r="FT453">
            <v>771045.02384024963</v>
          </cell>
          <cell r="FU453">
            <v>761812.58326952939</v>
          </cell>
          <cell r="FV453">
            <v>2287506.7011917634</v>
          </cell>
          <cell r="FW453">
            <v>2303769.3225669567</v>
          </cell>
          <cell r="FX453">
            <v>4591276.0237587197</v>
          </cell>
          <cell r="FY453">
            <v>10810814.986510698</v>
          </cell>
          <cell r="GA453">
            <v>2221259.1157039558</v>
          </cell>
          <cell r="GB453">
            <v>3998279.8470480191</v>
          </cell>
          <cell r="GC453">
            <v>0</v>
          </cell>
          <cell r="GD453">
            <v>6219538.9627519744</v>
          </cell>
        </row>
        <row r="454">
          <cell r="EV454">
            <v>0</v>
          </cell>
          <cell r="EW454">
            <v>0</v>
          </cell>
          <cell r="EX454">
            <v>0.50684445405172995</v>
          </cell>
          <cell r="EY454">
            <v>0.49264539029029725</v>
          </cell>
          <cell r="EZ454">
            <v>0.48845080217069325</v>
          </cell>
          <cell r="FA454">
            <v>0.48689394364918087</v>
          </cell>
          <cell r="FB454">
            <v>0.48613876107398019</v>
          </cell>
          <cell r="FC454">
            <v>0.48398326602460856</v>
          </cell>
          <cell r="FD454">
            <v>0.48526896992910268</v>
          </cell>
          <cell r="FE454">
            <v>0.48481006571344376</v>
          </cell>
          <cell r="FF454">
            <v>0.48566181624173727</v>
          </cell>
          <cell r="FG454">
            <v>0.48454940229118809</v>
          </cell>
          <cell r="FH454">
            <v>0.48748301396046001</v>
          </cell>
          <cell r="FJ454">
            <v>0.50684445405172995</v>
          </cell>
          <cell r="FK454">
            <v>0.48903551606215623</v>
          </cell>
          <cell r="FL454">
            <v>0.48513379361190384</v>
          </cell>
          <cell r="FM454">
            <v>0.48500811080167822</v>
          </cell>
          <cell r="FN454">
            <v>0.4874830139604599</v>
          </cell>
          <cell r="FP454">
            <v>0.5573430917998583</v>
          </cell>
          <cell r="FQ454">
            <v>0.55693078656823947</v>
          </cell>
          <cell r="FR454">
            <v>0.55783665260828375</v>
          </cell>
          <cell r="FS454">
            <v>0.55857989061441271</v>
          </cell>
          <cell r="FT454">
            <v>0.55849294650644965</v>
          </cell>
          <cell r="FU454">
            <v>0.55711322430276689</v>
          </cell>
          <cell r="FV454">
            <v>0.55737107496847382</v>
          </cell>
          <cell r="FW454">
            <v>0.55806498657859704</v>
          </cell>
          <cell r="FX454">
            <v>0.55771904387669524</v>
          </cell>
          <cell r="FY454">
            <v>0.51502851817336526</v>
          </cell>
          <cell r="GA454">
            <v>0.49188569841838486</v>
          </cell>
          <cell r="GB454">
            <v>0.48507097295357615</v>
          </cell>
          <cell r="GC454">
            <v>0</v>
          </cell>
          <cell r="GD454">
            <v>0.4874830139604599</v>
          </cell>
        </row>
        <row r="456">
          <cell r="EV456">
            <v>0</v>
          </cell>
          <cell r="EW456">
            <v>0</v>
          </cell>
          <cell r="EX456">
            <v>0</v>
          </cell>
          <cell r="EY456">
            <v>0</v>
          </cell>
          <cell r="EZ456">
            <v>0</v>
          </cell>
          <cell r="FA456">
            <v>0</v>
          </cell>
          <cell r="FB456">
            <v>0</v>
          </cell>
          <cell r="FC456">
            <v>0</v>
          </cell>
          <cell r="FD456">
            <v>0</v>
          </cell>
          <cell r="FE456">
            <v>0</v>
          </cell>
          <cell r="FF456">
            <v>0</v>
          </cell>
          <cell r="FG456">
            <v>0</v>
          </cell>
          <cell r="FP456">
            <v>0</v>
          </cell>
          <cell r="FQ456">
            <v>0</v>
          </cell>
          <cell r="FR456">
            <v>0</v>
          </cell>
          <cell r="FS456">
            <v>0</v>
          </cell>
          <cell r="FT456">
            <v>0</v>
          </cell>
          <cell r="FU456">
            <v>0</v>
          </cell>
          <cell r="FV456">
            <v>0</v>
          </cell>
          <cell r="FW456">
            <v>0</v>
          </cell>
          <cell r="FX456">
            <v>0</v>
          </cell>
          <cell r="FY456">
            <v>0</v>
          </cell>
          <cell r="GA456">
            <v>0</v>
          </cell>
          <cell r="GB456">
            <v>0</v>
          </cell>
          <cell r="GC456">
            <v>0</v>
          </cell>
          <cell r="GD456">
            <v>0</v>
          </cell>
        </row>
        <row r="457">
          <cell r="EV457">
            <v>0</v>
          </cell>
          <cell r="EW457">
            <v>0</v>
          </cell>
          <cell r="EX457">
            <v>0</v>
          </cell>
          <cell r="EY457">
            <v>0</v>
          </cell>
          <cell r="EZ457">
            <v>0</v>
          </cell>
          <cell r="FA457">
            <v>0</v>
          </cell>
          <cell r="FB457">
            <v>0</v>
          </cell>
          <cell r="FC457">
            <v>0</v>
          </cell>
          <cell r="FD457">
            <v>0</v>
          </cell>
          <cell r="FE457">
            <v>0</v>
          </cell>
          <cell r="FF457">
            <v>0</v>
          </cell>
          <cell r="FG457">
            <v>0</v>
          </cell>
          <cell r="FH457">
            <v>0</v>
          </cell>
          <cell r="FJ457">
            <v>0</v>
          </cell>
          <cell r="FK457">
            <v>0</v>
          </cell>
          <cell r="FL457">
            <v>0</v>
          </cell>
          <cell r="FM457">
            <v>0</v>
          </cell>
          <cell r="FN457">
            <v>0</v>
          </cell>
          <cell r="FP457">
            <v>0</v>
          </cell>
          <cell r="FQ457">
            <v>0</v>
          </cell>
          <cell r="FR457">
            <v>0</v>
          </cell>
          <cell r="FS457">
            <v>0</v>
          </cell>
          <cell r="FT457">
            <v>0</v>
          </cell>
          <cell r="FU457">
            <v>0</v>
          </cell>
          <cell r="FV457">
            <v>0</v>
          </cell>
          <cell r="FW457">
            <v>0</v>
          </cell>
          <cell r="FX457">
            <v>0</v>
          </cell>
          <cell r="FY457">
            <v>0</v>
          </cell>
          <cell r="GA457">
            <v>0</v>
          </cell>
          <cell r="GB457">
            <v>0</v>
          </cell>
          <cell r="GC457">
            <v>0</v>
          </cell>
          <cell r="GD457">
            <v>0</v>
          </cell>
        </row>
        <row r="458">
          <cell r="EV458">
            <v>0</v>
          </cell>
          <cell r="EW458">
            <v>0</v>
          </cell>
          <cell r="EX458">
            <v>0</v>
          </cell>
          <cell r="EY458">
            <v>0</v>
          </cell>
          <cell r="EZ458">
            <v>0</v>
          </cell>
          <cell r="FA458">
            <v>0</v>
          </cell>
          <cell r="FB458">
            <v>0</v>
          </cell>
          <cell r="FC458">
            <v>0</v>
          </cell>
          <cell r="FD458">
            <v>0</v>
          </cell>
          <cell r="FE458">
            <v>0</v>
          </cell>
          <cell r="FF458">
            <v>0</v>
          </cell>
          <cell r="FG458">
            <v>0</v>
          </cell>
          <cell r="FH458">
            <v>0</v>
          </cell>
          <cell r="FJ458">
            <v>0</v>
          </cell>
          <cell r="FK458">
            <v>0</v>
          </cell>
          <cell r="FL458">
            <v>0</v>
          </cell>
          <cell r="FM458">
            <v>0</v>
          </cell>
          <cell r="FN458">
            <v>0</v>
          </cell>
          <cell r="FP458">
            <v>0</v>
          </cell>
          <cell r="FQ458">
            <v>0</v>
          </cell>
          <cell r="FR458">
            <v>0</v>
          </cell>
          <cell r="FS458">
            <v>0</v>
          </cell>
          <cell r="FT458">
            <v>0</v>
          </cell>
          <cell r="FU458">
            <v>0</v>
          </cell>
          <cell r="FV458">
            <v>0</v>
          </cell>
          <cell r="FW458">
            <v>0</v>
          </cell>
          <cell r="FX458">
            <v>0</v>
          </cell>
          <cell r="FY458">
            <v>0</v>
          </cell>
          <cell r="GA458">
            <v>0</v>
          </cell>
          <cell r="GB458">
            <v>0</v>
          </cell>
          <cell r="GC458">
            <v>0</v>
          </cell>
          <cell r="GD458">
            <v>0</v>
          </cell>
        </row>
        <row r="459">
          <cell r="EV459">
            <v>0</v>
          </cell>
          <cell r="EW459">
            <v>0</v>
          </cell>
          <cell r="EX459">
            <v>-18125.493599999998</v>
          </cell>
          <cell r="EY459">
            <v>-25649.4228</v>
          </cell>
          <cell r="EZ459">
            <v>-33626.898240000002</v>
          </cell>
          <cell r="FA459">
            <v>-33918.463680000001</v>
          </cell>
          <cell r="FB459">
            <v>-33934.661759999995</v>
          </cell>
          <cell r="FC459">
            <v>-33464.917439999997</v>
          </cell>
          <cell r="FD459">
            <v>-33724.086719999999</v>
          </cell>
          <cell r="FE459">
            <v>-33626.898240000002</v>
          </cell>
          <cell r="FF459">
            <v>-33821.275199999996</v>
          </cell>
          <cell r="FG459">
            <v>-33578.303999999996</v>
          </cell>
          <cell r="FH459">
            <v>-313470.42167999997</v>
          </cell>
          <cell r="FJ459">
            <v>-18125.493599999998</v>
          </cell>
          <cell r="FK459">
            <v>-93194.784719999996</v>
          </cell>
          <cell r="FL459">
            <v>-101123.66592</v>
          </cell>
          <cell r="FM459">
            <v>-101026.47743999999</v>
          </cell>
          <cell r="FN459">
            <v>-313470.42167999997</v>
          </cell>
          <cell r="FP459">
            <v>-33497.313600000001</v>
          </cell>
          <cell r="FQ459">
            <v>-33335.332799999996</v>
          </cell>
          <cell r="FR459">
            <v>-33626.898240000002</v>
          </cell>
          <cell r="FS459">
            <v>-33918.463680000001</v>
          </cell>
          <cell r="FT459">
            <v>-33934.661759999995</v>
          </cell>
          <cell r="FU459">
            <v>-33464.917439999997</v>
          </cell>
          <cell r="FV459">
            <v>-100459.54464000001</v>
          </cell>
          <cell r="FW459">
            <v>-101318.04287999999</v>
          </cell>
          <cell r="FX459">
            <v>-201777.58752</v>
          </cell>
          <cell r="FY459">
            <v>-515248.00919999997</v>
          </cell>
          <cell r="GA459">
            <v>-111320.27832</v>
          </cell>
          <cell r="GB459">
            <v>-202150.14336000002</v>
          </cell>
          <cell r="GC459">
            <v>0</v>
          </cell>
          <cell r="GD459">
            <v>-313470.42168000003</v>
          </cell>
        </row>
        <row r="460">
          <cell r="EV460">
            <v>0</v>
          </cell>
          <cell r="EW460">
            <v>0</v>
          </cell>
          <cell r="EX460">
            <v>-18125.493599999998</v>
          </cell>
          <cell r="EY460">
            <v>-25649.4228</v>
          </cell>
          <cell r="EZ460">
            <v>-33626.898240000002</v>
          </cell>
          <cell r="FA460">
            <v>-33918.463680000001</v>
          </cell>
          <cell r="FB460">
            <v>-33934.661759999995</v>
          </cell>
          <cell r="FC460">
            <v>-33464.917439999997</v>
          </cell>
          <cell r="FD460">
            <v>-33724.086719999999</v>
          </cell>
          <cell r="FE460">
            <v>-33626.898240000002</v>
          </cell>
          <cell r="FF460">
            <v>-33821.275199999996</v>
          </cell>
          <cell r="FG460">
            <v>-33578.303999999996</v>
          </cell>
          <cell r="FH460">
            <v>-313470.42167999997</v>
          </cell>
          <cell r="FJ460">
            <v>-18125.493599999998</v>
          </cell>
          <cell r="FK460">
            <v>-93194.784719999996</v>
          </cell>
          <cell r="FL460">
            <v>-101123.66592</v>
          </cell>
          <cell r="FM460">
            <v>-101026.47743999999</v>
          </cell>
          <cell r="FN460">
            <v>-313470.42167999997</v>
          </cell>
          <cell r="FP460">
            <v>-33497.313600000001</v>
          </cell>
          <cell r="FQ460">
            <v>-33335.332799999996</v>
          </cell>
          <cell r="FR460">
            <v>-33626.898240000002</v>
          </cell>
          <cell r="FS460">
            <v>-33918.463680000001</v>
          </cell>
          <cell r="FT460">
            <v>-33934.661759999995</v>
          </cell>
          <cell r="FU460">
            <v>-33464.917439999997</v>
          </cell>
          <cell r="FV460">
            <v>-100459.54464000001</v>
          </cell>
          <cell r="FW460">
            <v>-101318.04287999999</v>
          </cell>
          <cell r="FX460">
            <v>-201777.58752</v>
          </cell>
          <cell r="FY460">
            <v>-515248.00919999997</v>
          </cell>
          <cell r="GA460">
            <v>-111320.27832</v>
          </cell>
          <cell r="GB460">
            <v>-202150.14336000002</v>
          </cell>
          <cell r="GC460">
            <v>0</v>
          </cell>
          <cell r="GD460">
            <v>-313470.42168000003</v>
          </cell>
        </row>
        <row r="461">
          <cell r="EV461">
            <v>0</v>
          </cell>
          <cell r="EW461">
            <v>0</v>
          </cell>
          <cell r="EX461">
            <v>348180.77584662399</v>
          </cell>
          <cell r="EY461">
            <v>487190.51609956782</v>
          </cell>
          <cell r="EZ461">
            <v>636510.0721905859</v>
          </cell>
          <cell r="FA461">
            <v>638057.47324717767</v>
          </cell>
          <cell r="FB461">
            <v>637219.51300024963</v>
          </cell>
          <cell r="FC461">
            <v>628347.6658295294</v>
          </cell>
          <cell r="FD461">
            <v>633368.07556899183</v>
          </cell>
          <cell r="FE461">
            <v>631515.11243464961</v>
          </cell>
          <cell r="FF461">
            <v>635132.54771877127</v>
          </cell>
          <cell r="FG461">
            <v>630546.78913582722</v>
          </cell>
          <cell r="FH461">
            <v>5906068.5410719765</v>
          </cell>
          <cell r="FJ461">
            <v>348180.77584662399</v>
          </cell>
          <cell r="FK461">
            <v>1761758.0615373314</v>
          </cell>
          <cell r="FL461">
            <v>1898935.2543987716</v>
          </cell>
          <cell r="FM461">
            <v>1897194.4492892474</v>
          </cell>
          <cell r="FN461">
            <v>5906068.5410719747</v>
          </cell>
          <cell r="FP461">
            <v>729135.15879772161</v>
          </cell>
          <cell r="FQ461">
            <v>726207.02897129592</v>
          </cell>
          <cell r="FR461">
            <v>731704.96878274577</v>
          </cell>
          <cell r="FS461">
            <v>736993.25177717756</v>
          </cell>
          <cell r="FT461">
            <v>737110.36208024959</v>
          </cell>
          <cell r="FU461">
            <v>728347.6658295294</v>
          </cell>
          <cell r="FV461">
            <v>2187047.1565517634</v>
          </cell>
          <cell r="FW461">
            <v>2202451.2796869567</v>
          </cell>
          <cell r="FX461">
            <v>4389498.4362387201</v>
          </cell>
          <cell r="FY461">
            <v>10295566.977310698</v>
          </cell>
          <cell r="GA461">
            <v>2109938.8373839557</v>
          </cell>
          <cell r="GB461">
            <v>3796129.703688019</v>
          </cell>
          <cell r="GC461">
            <v>0</v>
          </cell>
          <cell r="GD461">
            <v>5906068.5410719747</v>
          </cell>
        </row>
      </sheetData>
      <sheetData sheetId="13" refreshError="1">
        <row r="2">
          <cell r="D2" t="str">
            <v>Merchandise Promotion Summary -- AOL Planners</v>
          </cell>
          <cell r="BZ2" t="str">
            <v>Merchandise Promotion Summary -- AOL Planners</v>
          </cell>
          <cell r="DK2" t="str">
            <v>Merchandise Promotion Summary -- AOL Planners</v>
          </cell>
          <cell r="EV2" t="str">
            <v>Merchandise Promotion Summary -- AOL Planners</v>
          </cell>
        </row>
        <row r="3">
          <cell r="D3" t="str">
            <v>Fcast (1Q)</v>
          </cell>
          <cell r="AO3" t="str">
            <v>Fcast (1Q)</v>
          </cell>
          <cell r="BZ3" t="str">
            <v>Fcast (1Q)</v>
          </cell>
          <cell r="DK3" t="str">
            <v>Fcast (1Q)</v>
          </cell>
          <cell r="EV3" t="str">
            <v>Fcast (1Q)</v>
          </cell>
        </row>
        <row r="4">
          <cell r="D4" t="str">
            <v>Plan: Renewal</v>
          </cell>
          <cell r="AO4" t="str">
            <v>Plan: Acquisition</v>
          </cell>
          <cell r="BZ4" t="str">
            <v>Plan: OPEN 1</v>
          </cell>
          <cell r="DK4" t="str">
            <v>Plan: OPEN 2</v>
          </cell>
          <cell r="EV4" t="str">
            <v>Plan: TOTAL</v>
          </cell>
        </row>
        <row r="5">
          <cell r="D5" t="str">
            <v>Plan: Renewal</v>
          </cell>
          <cell r="E5" t="str">
            <v>Plan: Renewal</v>
          </cell>
          <cell r="F5" t="str">
            <v>Plan: Renewal</v>
          </cell>
          <cell r="G5" t="str">
            <v>Plan: Renewal</v>
          </cell>
          <cell r="H5" t="str">
            <v>Plan: Renewal</v>
          </cell>
          <cell r="I5" t="str">
            <v>Plan: Renewal</v>
          </cell>
          <cell r="J5" t="str">
            <v>Plan: Renewal</v>
          </cell>
          <cell r="K5" t="str">
            <v>Plan: Renewal</v>
          </cell>
          <cell r="L5" t="str">
            <v>Plan: Renewal</v>
          </cell>
          <cell r="M5" t="str">
            <v>Plan: Renewal</v>
          </cell>
          <cell r="N5" t="str">
            <v>Plan: Renewal</v>
          </cell>
          <cell r="O5" t="str">
            <v>Plan: Renewal</v>
          </cell>
          <cell r="P5" t="str">
            <v>Plan: Renewal</v>
          </cell>
          <cell r="R5" t="str">
            <v>Plan: Renewal</v>
          </cell>
          <cell r="S5" t="str">
            <v>Plan: Renewal</v>
          </cell>
          <cell r="T5" t="str">
            <v>Plan: Renewal</v>
          </cell>
          <cell r="U5" t="str">
            <v>Plan: Renewal</v>
          </cell>
          <cell r="V5" t="str">
            <v>Plan: Renewal</v>
          </cell>
          <cell r="X5" t="str">
            <v>Plan: Renewal</v>
          </cell>
          <cell r="Y5" t="str">
            <v>Plan: Renewal</v>
          </cell>
          <cell r="Z5" t="str">
            <v>Plan: Renewal</v>
          </cell>
          <cell r="AA5" t="str">
            <v>Plan: Renewal</v>
          </cell>
          <cell r="AB5" t="str">
            <v>Plan: Renewal</v>
          </cell>
          <cell r="AC5" t="str">
            <v>Plan: Renewal</v>
          </cell>
          <cell r="AD5" t="str">
            <v>Plan: Renewal</v>
          </cell>
          <cell r="AE5" t="str">
            <v>Plan: Renewal</v>
          </cell>
          <cell r="AF5" t="str">
            <v>Plan: Renewal</v>
          </cell>
          <cell r="AG5" t="str">
            <v>Plan: Renewal</v>
          </cell>
          <cell r="AI5" t="str">
            <v>Plan: Renewal</v>
          </cell>
          <cell r="AJ5" t="str">
            <v>Plan: Renewal</v>
          </cell>
          <cell r="AK5" t="str">
            <v>Plan: Renewal</v>
          </cell>
          <cell r="AL5" t="str">
            <v>Plan: Renewal</v>
          </cell>
          <cell r="AO5" t="str">
            <v>Plan: Acquisition</v>
          </cell>
          <cell r="AP5" t="str">
            <v>Plan: Acquisition</v>
          </cell>
          <cell r="AQ5" t="str">
            <v>Plan: Acquisition</v>
          </cell>
          <cell r="AR5" t="str">
            <v>Plan: Acquisition</v>
          </cell>
          <cell r="AS5" t="str">
            <v>Plan: Acquisition</v>
          </cell>
          <cell r="AT5" t="str">
            <v>Plan: Acquisition</v>
          </cell>
          <cell r="AU5" t="str">
            <v>Plan: Acquisition</v>
          </cell>
          <cell r="AV5" t="str">
            <v>Plan: Acquisition</v>
          </cell>
          <cell r="AW5" t="str">
            <v>Plan: Acquisition</v>
          </cell>
          <cell r="AX5" t="str">
            <v>Plan: Acquisition</v>
          </cell>
          <cell r="AY5" t="str">
            <v>Plan: Acquisition</v>
          </cell>
          <cell r="AZ5" t="str">
            <v>Plan: Acquisition</v>
          </cell>
          <cell r="BA5" t="str">
            <v>Plan: Acquisition</v>
          </cell>
          <cell r="BC5" t="str">
            <v>Plan: Acquisition</v>
          </cell>
          <cell r="BD5" t="str">
            <v>Plan: Acquisition</v>
          </cell>
          <cell r="BE5" t="str">
            <v>Plan: Acquisition</v>
          </cell>
          <cell r="BF5" t="str">
            <v>Plan: Acquisition</v>
          </cell>
          <cell r="BG5" t="str">
            <v>Plan: Acquisition</v>
          </cell>
          <cell r="BI5" t="str">
            <v>Plan: Acquisition</v>
          </cell>
          <cell r="BJ5" t="str">
            <v>Plan: Acquisition</v>
          </cell>
          <cell r="BK5" t="str">
            <v>Plan: Acquisition</v>
          </cell>
          <cell r="BL5" t="str">
            <v>Plan: Acquisition</v>
          </cell>
          <cell r="BM5" t="str">
            <v>Plan: Acquisition</v>
          </cell>
          <cell r="BN5" t="str">
            <v>Plan: Acquisition</v>
          </cell>
          <cell r="BO5" t="str">
            <v>Plan: Acquisition</v>
          </cell>
          <cell r="BP5" t="str">
            <v>Plan: Acquisition</v>
          </cell>
          <cell r="BQ5" t="str">
            <v>Plan: Acquisition</v>
          </cell>
          <cell r="BR5" t="str">
            <v>Plan: Acquisition</v>
          </cell>
          <cell r="BT5" t="str">
            <v>Plan: Acquisition</v>
          </cell>
          <cell r="BU5" t="str">
            <v>Plan: Acquisition</v>
          </cell>
          <cell r="BV5" t="str">
            <v>Plan: Acquisition</v>
          </cell>
          <cell r="BW5" t="str">
            <v>Plan: Acquisition</v>
          </cell>
          <cell r="BZ5" t="str">
            <v>Plan: OPEN 1</v>
          </cell>
          <cell r="CA5" t="str">
            <v>Plan: OPEN 1</v>
          </cell>
          <cell r="CB5" t="str">
            <v>Plan: OPEN 1</v>
          </cell>
          <cell r="CC5" t="str">
            <v>Plan: OPEN 1</v>
          </cell>
          <cell r="CD5" t="str">
            <v>Plan: OPEN 1</v>
          </cell>
          <cell r="CE5" t="str">
            <v>Plan: OPEN 1</v>
          </cell>
          <cell r="CF5" t="str">
            <v>Plan: OPEN 1</v>
          </cell>
          <cell r="CG5" t="str">
            <v>Plan: OPEN 1</v>
          </cell>
          <cell r="CH5" t="str">
            <v>Plan: OPEN 1</v>
          </cell>
          <cell r="CI5" t="str">
            <v>Plan: OPEN 1</v>
          </cell>
          <cell r="CJ5" t="str">
            <v>Plan: OPEN 1</v>
          </cell>
          <cell r="CK5" t="str">
            <v>Plan: OPEN 1</v>
          </cell>
          <cell r="CL5" t="str">
            <v>Plan: OPEN 1</v>
          </cell>
          <cell r="CN5" t="str">
            <v>Plan: OPEN 1</v>
          </cell>
          <cell r="CO5" t="str">
            <v>Plan: OPEN 1</v>
          </cell>
          <cell r="CP5" t="str">
            <v>Plan: OPEN 1</v>
          </cell>
          <cell r="CQ5" t="str">
            <v>Plan: OPEN 1</v>
          </cell>
          <cell r="CR5" t="str">
            <v>Plan: OPEN 1</v>
          </cell>
          <cell r="CT5" t="str">
            <v>Plan: OPEN 1</v>
          </cell>
          <cell r="CU5" t="str">
            <v>Plan: OPEN 1</v>
          </cell>
          <cell r="CV5" t="str">
            <v>Plan: OPEN 1</v>
          </cell>
          <cell r="CW5" t="str">
            <v>Plan: OPEN 1</v>
          </cell>
          <cell r="CX5" t="str">
            <v>Plan: OPEN 1</v>
          </cell>
          <cell r="CY5" t="str">
            <v>Plan: OPEN 1</v>
          </cell>
          <cell r="CZ5" t="str">
            <v>Plan: OPEN 1</v>
          </cell>
          <cell r="DA5" t="str">
            <v>Plan: OPEN 1</v>
          </cell>
          <cell r="DB5" t="str">
            <v>Plan: OPEN 1</v>
          </cell>
          <cell r="DC5" t="str">
            <v>Plan: OPEN 1</v>
          </cell>
          <cell r="DE5" t="str">
            <v>Plan: OPEN 1</v>
          </cell>
          <cell r="DF5" t="str">
            <v>Plan: OPEN 1</v>
          </cell>
          <cell r="DG5" t="str">
            <v>Plan: OPEN 1</v>
          </cell>
          <cell r="DH5" t="str">
            <v>Plan: OPEN 1</v>
          </cell>
          <cell r="DK5" t="str">
            <v>Plan: OPEN 2</v>
          </cell>
          <cell r="DL5" t="str">
            <v>Plan: OPEN 2</v>
          </cell>
          <cell r="DM5" t="str">
            <v>Plan: OPEN 2</v>
          </cell>
          <cell r="DN5" t="str">
            <v>Plan: OPEN 2</v>
          </cell>
          <cell r="DO5" t="str">
            <v>Plan: OPEN 2</v>
          </cell>
          <cell r="DP5" t="str">
            <v>Plan: OPEN 2</v>
          </cell>
          <cell r="DQ5" t="str">
            <v>Plan: OPEN 2</v>
          </cell>
          <cell r="DR5" t="str">
            <v>Plan: OPEN 2</v>
          </cell>
          <cell r="DS5" t="str">
            <v>Plan: OPEN 2</v>
          </cell>
          <cell r="DT5" t="str">
            <v>Plan: OPEN 2</v>
          </cell>
          <cell r="DU5" t="str">
            <v>Plan: OPEN 2</v>
          </cell>
          <cell r="DV5" t="str">
            <v>Plan: OPEN 2</v>
          </cell>
          <cell r="DW5" t="str">
            <v>Plan: OPEN 2</v>
          </cell>
          <cell r="DY5" t="str">
            <v>Plan: OPEN 2</v>
          </cell>
          <cell r="DZ5" t="str">
            <v>Plan: OPEN 2</v>
          </cell>
          <cell r="EA5" t="str">
            <v>Plan: OPEN 2</v>
          </cell>
          <cell r="EB5" t="str">
            <v>Plan: OPEN 2</v>
          </cell>
          <cell r="EC5" t="str">
            <v>Plan: OPEN 2</v>
          </cell>
          <cell r="EE5" t="str">
            <v>Plan: OPEN 2</v>
          </cell>
          <cell r="EF5" t="str">
            <v>Plan: OPEN 2</v>
          </cell>
          <cell r="EG5" t="str">
            <v>Plan: OPEN 2</v>
          </cell>
          <cell r="EH5" t="str">
            <v>Plan: OPEN 2</v>
          </cell>
          <cell r="EI5" t="str">
            <v>Plan: OPEN 2</v>
          </cell>
          <cell r="EJ5" t="str">
            <v>Plan: OPEN 2</v>
          </cell>
          <cell r="EK5" t="str">
            <v>Plan: OPEN 2</v>
          </cell>
          <cell r="EL5" t="str">
            <v>Plan: OPEN 2</v>
          </cell>
          <cell r="EM5" t="str">
            <v>Plan: OPEN 2</v>
          </cell>
          <cell r="EN5" t="str">
            <v>Plan: OPEN 2</v>
          </cell>
          <cell r="EP5" t="str">
            <v>Plan: OPEN 2</v>
          </cell>
          <cell r="EQ5" t="str">
            <v>Plan: OPEN 2</v>
          </cell>
          <cell r="ER5" t="str">
            <v>Plan: OPEN 2</v>
          </cell>
          <cell r="ES5" t="str">
            <v>Plan: OPEN 2</v>
          </cell>
          <cell r="EV5" t="str">
            <v>Plan: TOTAL</v>
          </cell>
          <cell r="EW5" t="str">
            <v>Plan: TOTAL</v>
          </cell>
          <cell r="EX5" t="str">
            <v>Plan: TOTAL</v>
          </cell>
          <cell r="EY5" t="str">
            <v>Plan: TOTAL</v>
          </cell>
          <cell r="EZ5" t="str">
            <v>Plan: TOTAL</v>
          </cell>
          <cell r="FA5" t="str">
            <v>Plan: TOTAL</v>
          </cell>
          <cell r="FB5" t="str">
            <v>Plan: TOTAL</v>
          </cell>
          <cell r="FC5" t="str">
            <v>Plan: TOTAL</v>
          </cell>
          <cell r="FD5" t="str">
            <v>Plan: TOTAL</v>
          </cell>
          <cell r="FE5" t="str">
            <v>Plan: TOTAL</v>
          </cell>
          <cell r="FF5" t="str">
            <v>Plan: TOTAL</v>
          </cell>
          <cell r="FG5" t="str">
            <v>Plan: TOTAL</v>
          </cell>
          <cell r="FH5" t="str">
            <v>Plan: TOTAL</v>
          </cell>
          <cell r="FJ5" t="str">
            <v>Plan: TOTAL</v>
          </cell>
          <cell r="FK5" t="str">
            <v>Plan: TOTAL</v>
          </cell>
          <cell r="FL5" t="str">
            <v>Plan: TOTAL</v>
          </cell>
          <cell r="FM5" t="str">
            <v>Plan: TOTAL</v>
          </cell>
          <cell r="FN5" t="str">
            <v>Plan: TOTAL</v>
          </cell>
          <cell r="FP5" t="str">
            <v>Plan: TOTAL</v>
          </cell>
          <cell r="FQ5" t="str">
            <v>Plan: TOTAL</v>
          </cell>
          <cell r="FR5" t="str">
            <v>Plan: TOTAL</v>
          </cell>
          <cell r="FS5" t="str">
            <v>Plan: TOTAL</v>
          </cell>
          <cell r="FT5" t="str">
            <v>Plan: TOTAL</v>
          </cell>
          <cell r="FU5" t="str">
            <v>Plan: TOTAL</v>
          </cell>
          <cell r="FV5" t="str">
            <v>Plan: TOTAL</v>
          </cell>
          <cell r="FW5" t="str">
            <v>Plan: TOTAL</v>
          </cell>
          <cell r="FX5" t="str">
            <v>Plan: TOTAL</v>
          </cell>
          <cell r="FY5" t="str">
            <v>Plan: TOTAL</v>
          </cell>
          <cell r="GA5" t="str">
            <v>Plan: TOTAL</v>
          </cell>
          <cell r="GB5" t="str">
            <v>Plan: TOTAL</v>
          </cell>
          <cell r="GC5" t="str">
            <v>Plan: TOTAL</v>
          </cell>
          <cell r="GD5" t="str">
            <v>Plan: TOTAL</v>
          </cell>
        </row>
        <row r="6">
          <cell r="D6">
            <v>36708</v>
          </cell>
          <cell r="E6">
            <v>36739</v>
          </cell>
          <cell r="F6">
            <v>36770</v>
          </cell>
          <cell r="G6">
            <v>36800</v>
          </cell>
          <cell r="H6">
            <v>36831</v>
          </cell>
          <cell r="I6">
            <v>36861</v>
          </cell>
          <cell r="J6">
            <v>36892</v>
          </cell>
          <cell r="K6">
            <v>36923</v>
          </cell>
          <cell r="L6">
            <v>36951</v>
          </cell>
          <cell r="M6">
            <v>36982</v>
          </cell>
          <cell r="N6">
            <v>37012</v>
          </cell>
          <cell r="O6">
            <v>37043</v>
          </cell>
          <cell r="P6" t="str">
            <v>Total</v>
          </cell>
          <cell r="R6" t="str">
            <v>Q1</v>
          </cell>
          <cell r="S6" t="str">
            <v>Q2</v>
          </cell>
          <cell r="T6" t="str">
            <v>Q3</v>
          </cell>
          <cell r="U6" t="str">
            <v>Q4</v>
          </cell>
          <cell r="V6" t="str">
            <v>Total</v>
          </cell>
          <cell r="X6">
            <v>37073</v>
          </cell>
          <cell r="Y6">
            <v>37104</v>
          </cell>
          <cell r="Z6">
            <v>37135</v>
          </cell>
          <cell r="AA6">
            <v>37165</v>
          </cell>
          <cell r="AB6">
            <v>37196</v>
          </cell>
          <cell r="AC6">
            <v>37226</v>
          </cell>
          <cell r="AD6" t="str">
            <v>Q5</v>
          </cell>
          <cell r="AE6" t="str">
            <v>Q6</v>
          </cell>
          <cell r="AF6" t="str">
            <v>Total</v>
          </cell>
          <cell r="AG6" t="str">
            <v>Grand Total</v>
          </cell>
          <cell r="AI6" t="str">
            <v xml:space="preserve"> FY01    YTD</v>
          </cell>
          <cell r="AJ6" t="str">
            <v xml:space="preserve"> FY01    YTD</v>
          </cell>
          <cell r="AK6" t="str">
            <v xml:space="preserve"> FY01    YTD</v>
          </cell>
          <cell r="AL6" t="str">
            <v xml:space="preserve"> FY01    YTD</v>
          </cell>
          <cell r="AO6">
            <v>36708</v>
          </cell>
          <cell r="AP6">
            <v>36739</v>
          </cell>
          <cell r="AQ6">
            <v>36770</v>
          </cell>
          <cell r="AR6">
            <v>36800</v>
          </cell>
          <cell r="AS6">
            <v>36831</v>
          </cell>
          <cell r="AT6">
            <v>36861</v>
          </cell>
          <cell r="AU6">
            <v>36892</v>
          </cell>
          <cell r="AV6">
            <v>36923</v>
          </cell>
          <cell r="AW6">
            <v>36951</v>
          </cell>
          <cell r="AX6">
            <v>36982</v>
          </cell>
          <cell r="AY6">
            <v>37012</v>
          </cell>
          <cell r="AZ6">
            <v>37043</v>
          </cell>
          <cell r="BA6" t="str">
            <v>Total</v>
          </cell>
          <cell r="BC6" t="str">
            <v>Q1</v>
          </cell>
          <cell r="BD6" t="str">
            <v>Q2</v>
          </cell>
          <cell r="BE6" t="str">
            <v>Q3</v>
          </cell>
          <cell r="BF6" t="str">
            <v>Q4</v>
          </cell>
          <cell r="BG6" t="str">
            <v>Total</v>
          </cell>
          <cell r="BI6">
            <v>37073</v>
          </cell>
          <cell r="BJ6">
            <v>37104</v>
          </cell>
          <cell r="BK6">
            <v>37135</v>
          </cell>
          <cell r="BL6">
            <v>37165</v>
          </cell>
          <cell r="BM6">
            <v>37196</v>
          </cell>
          <cell r="BN6">
            <v>37226</v>
          </cell>
          <cell r="BO6" t="str">
            <v>Q5</v>
          </cell>
          <cell r="BP6" t="str">
            <v>Q6</v>
          </cell>
          <cell r="BQ6" t="str">
            <v>Total</v>
          </cell>
          <cell r="BR6" t="str">
            <v>Grand Total</v>
          </cell>
          <cell r="BT6" t="str">
            <v xml:space="preserve"> FY01    YTD</v>
          </cell>
          <cell r="BU6" t="str">
            <v xml:space="preserve"> FY01    YTD</v>
          </cell>
          <cell r="BV6" t="str">
            <v xml:space="preserve"> FY01    YTD</v>
          </cell>
          <cell r="BW6" t="str">
            <v xml:space="preserve"> FY01    YTD</v>
          </cell>
          <cell r="BZ6">
            <v>36708</v>
          </cell>
          <cell r="CA6">
            <v>36739</v>
          </cell>
          <cell r="CB6">
            <v>36770</v>
          </cell>
          <cell r="CC6">
            <v>36800</v>
          </cell>
          <cell r="CD6">
            <v>36831</v>
          </cell>
          <cell r="CE6">
            <v>36861</v>
          </cell>
          <cell r="CF6">
            <v>36892</v>
          </cell>
          <cell r="CG6">
            <v>36923</v>
          </cell>
          <cell r="CH6">
            <v>36951</v>
          </cell>
          <cell r="CI6">
            <v>36982</v>
          </cell>
          <cell r="CJ6">
            <v>37012</v>
          </cell>
          <cell r="CK6">
            <v>37043</v>
          </cell>
          <cell r="CL6" t="str">
            <v>Total</v>
          </cell>
          <cell r="CN6" t="str">
            <v>Q1</v>
          </cell>
          <cell r="CO6" t="str">
            <v>Q2</v>
          </cell>
          <cell r="CP6" t="str">
            <v>Q3</v>
          </cell>
          <cell r="CQ6" t="str">
            <v>Q4</v>
          </cell>
          <cell r="CR6" t="str">
            <v>Total</v>
          </cell>
          <cell r="CT6">
            <v>37073</v>
          </cell>
          <cell r="CU6">
            <v>37104</v>
          </cell>
          <cell r="CV6">
            <v>37135</v>
          </cell>
          <cell r="CW6">
            <v>37165</v>
          </cell>
          <cell r="CX6">
            <v>37196</v>
          </cell>
          <cell r="CY6">
            <v>37226</v>
          </cell>
          <cell r="CZ6" t="str">
            <v>Q5</v>
          </cell>
          <cell r="DA6" t="str">
            <v>Q6</v>
          </cell>
          <cell r="DB6" t="str">
            <v>Total</v>
          </cell>
          <cell r="DC6" t="str">
            <v>Grand Total</v>
          </cell>
          <cell r="DE6" t="str">
            <v xml:space="preserve"> FY01    YTD</v>
          </cell>
          <cell r="DF6" t="str">
            <v xml:space="preserve"> FY01    YTD</v>
          </cell>
          <cell r="DG6" t="str">
            <v xml:space="preserve"> FY01    YTD</v>
          </cell>
          <cell r="DH6" t="str">
            <v xml:space="preserve"> FY01    YTD</v>
          </cell>
          <cell r="DK6">
            <v>36708</v>
          </cell>
          <cell r="DL6">
            <v>36739</v>
          </cell>
          <cell r="DM6">
            <v>36770</v>
          </cell>
          <cell r="DN6">
            <v>36800</v>
          </cell>
          <cell r="DO6">
            <v>36831</v>
          </cell>
          <cell r="DP6">
            <v>36861</v>
          </cell>
          <cell r="DQ6">
            <v>36892</v>
          </cell>
          <cell r="DR6">
            <v>36923</v>
          </cell>
          <cell r="DS6">
            <v>36951</v>
          </cell>
          <cell r="DT6">
            <v>36982</v>
          </cell>
          <cell r="DU6">
            <v>37012</v>
          </cell>
          <cell r="DV6">
            <v>37043</v>
          </cell>
          <cell r="DW6" t="str">
            <v>Total</v>
          </cell>
          <cell r="DY6" t="str">
            <v>Q1</v>
          </cell>
          <cell r="DZ6" t="str">
            <v>Q2</v>
          </cell>
          <cell r="EA6" t="str">
            <v>Q3</v>
          </cell>
          <cell r="EB6" t="str">
            <v>Q4</v>
          </cell>
          <cell r="EC6" t="str">
            <v>Total</v>
          </cell>
          <cell r="EE6">
            <v>37073</v>
          </cell>
          <cell r="EF6">
            <v>37104</v>
          </cell>
          <cell r="EG6">
            <v>37135</v>
          </cell>
          <cell r="EH6">
            <v>37165</v>
          </cell>
          <cell r="EI6">
            <v>37196</v>
          </cell>
          <cell r="EJ6">
            <v>37226</v>
          </cell>
          <cell r="EK6" t="str">
            <v>Q5</v>
          </cell>
          <cell r="EL6" t="str">
            <v>Q6</v>
          </cell>
          <cell r="EM6" t="str">
            <v>Total</v>
          </cell>
          <cell r="EN6" t="str">
            <v>Grand Total</v>
          </cell>
          <cell r="EP6" t="str">
            <v xml:space="preserve"> FY01    YTD</v>
          </cell>
          <cell r="EQ6" t="str">
            <v xml:space="preserve"> FY01    YTD</v>
          </cell>
          <cell r="ER6" t="str">
            <v xml:space="preserve"> FY01    YTD</v>
          </cell>
          <cell r="ES6" t="str">
            <v xml:space="preserve"> FY01    YTD</v>
          </cell>
          <cell r="EV6">
            <v>36708</v>
          </cell>
          <cell r="EW6">
            <v>36739</v>
          </cell>
          <cell r="EX6">
            <v>36770</v>
          </cell>
          <cell r="EY6">
            <v>36800</v>
          </cell>
          <cell r="EZ6">
            <v>36831</v>
          </cell>
          <cell r="FA6">
            <v>36861</v>
          </cell>
          <cell r="FB6">
            <v>36892</v>
          </cell>
          <cell r="FC6">
            <v>36923</v>
          </cell>
          <cell r="FD6">
            <v>36951</v>
          </cell>
          <cell r="FE6">
            <v>36982</v>
          </cell>
          <cell r="FF6">
            <v>37012</v>
          </cell>
          <cell r="FG6">
            <v>37043</v>
          </cell>
          <cell r="FH6" t="str">
            <v>Total</v>
          </cell>
          <cell r="FJ6" t="str">
            <v>Q1</v>
          </cell>
          <cell r="FK6" t="str">
            <v>Q2</v>
          </cell>
          <cell r="FL6" t="str">
            <v>Q3</v>
          </cell>
          <cell r="FM6" t="str">
            <v>Q4</v>
          </cell>
          <cell r="FN6" t="str">
            <v>Total</v>
          </cell>
          <cell r="FP6">
            <v>37073</v>
          </cell>
          <cell r="FQ6">
            <v>37104</v>
          </cell>
          <cell r="FR6">
            <v>37135</v>
          </cell>
          <cell r="FS6">
            <v>37165</v>
          </cell>
          <cell r="FT6">
            <v>37196</v>
          </cell>
          <cell r="FU6">
            <v>37226</v>
          </cell>
          <cell r="FV6" t="str">
            <v>Q5</v>
          </cell>
          <cell r="FW6" t="str">
            <v>Q6</v>
          </cell>
          <cell r="FX6" t="str">
            <v>Total</v>
          </cell>
          <cell r="FY6" t="str">
            <v>Grand Total</v>
          </cell>
          <cell r="GA6" t="str">
            <v xml:space="preserve"> FY01    YTD</v>
          </cell>
          <cell r="GB6" t="str">
            <v xml:space="preserve"> FY01    YTD</v>
          </cell>
          <cell r="GC6" t="str">
            <v xml:space="preserve"> FY01    YTD</v>
          </cell>
          <cell r="GD6" t="str">
            <v xml:space="preserve"> FY01    YTD</v>
          </cell>
        </row>
        <row r="7">
          <cell r="D7" t="str">
            <v>Hardware</v>
          </cell>
          <cell r="E7" t="str">
            <v>Hardware</v>
          </cell>
          <cell r="F7" t="str">
            <v>Hardware</v>
          </cell>
          <cell r="G7" t="str">
            <v>Hardware</v>
          </cell>
          <cell r="H7" t="str">
            <v>Hardware</v>
          </cell>
          <cell r="I7" t="str">
            <v>Hardware</v>
          </cell>
          <cell r="J7" t="str">
            <v>Hardware</v>
          </cell>
          <cell r="K7" t="str">
            <v>Hardware</v>
          </cell>
          <cell r="L7" t="str">
            <v>Hardware</v>
          </cell>
          <cell r="M7" t="str">
            <v>Hardware</v>
          </cell>
          <cell r="N7" t="str">
            <v>Hardware</v>
          </cell>
          <cell r="O7" t="str">
            <v>Hardware</v>
          </cell>
          <cell r="P7" t="str">
            <v>Hardware</v>
          </cell>
          <cell r="R7" t="str">
            <v>Hardware</v>
          </cell>
          <cell r="S7" t="str">
            <v>Hardware</v>
          </cell>
          <cell r="T7" t="str">
            <v>Hardware</v>
          </cell>
          <cell r="U7" t="str">
            <v>Hardware</v>
          </cell>
          <cell r="V7" t="str">
            <v>Hardware</v>
          </cell>
          <cell r="X7" t="str">
            <v>Hardware</v>
          </cell>
          <cell r="Y7" t="str">
            <v>Hardware</v>
          </cell>
          <cell r="Z7" t="str">
            <v>Hardware</v>
          </cell>
          <cell r="AA7" t="str">
            <v>Hardware</v>
          </cell>
          <cell r="AB7" t="str">
            <v>Hardware</v>
          </cell>
          <cell r="AC7" t="str">
            <v>Hardware</v>
          </cell>
          <cell r="AD7" t="str">
            <v>Hardware</v>
          </cell>
          <cell r="AE7" t="str">
            <v>Hardware</v>
          </cell>
          <cell r="AF7" t="str">
            <v>Hardware</v>
          </cell>
          <cell r="AG7" t="str">
            <v>Hardware</v>
          </cell>
          <cell r="AI7" t="str">
            <v>Hardware</v>
          </cell>
          <cell r="AJ7" t="str">
            <v>Hardware</v>
          </cell>
          <cell r="AK7" t="str">
            <v>Hardware</v>
          </cell>
          <cell r="AL7" t="str">
            <v>Total</v>
          </cell>
          <cell r="AO7" t="str">
            <v>Hardware</v>
          </cell>
          <cell r="AP7" t="str">
            <v>Hardware</v>
          </cell>
          <cell r="AQ7" t="str">
            <v>Hardware</v>
          </cell>
          <cell r="AR7" t="str">
            <v>Hardware</v>
          </cell>
          <cell r="AS7" t="str">
            <v>Hardware</v>
          </cell>
          <cell r="AT7" t="str">
            <v>Hardware</v>
          </cell>
          <cell r="AU7" t="str">
            <v>Hardware</v>
          </cell>
          <cell r="AV7" t="str">
            <v>Hardware</v>
          </cell>
          <cell r="AW7" t="str">
            <v>Hardware</v>
          </cell>
          <cell r="AX7" t="str">
            <v>Hardware</v>
          </cell>
          <cell r="AY7" t="str">
            <v>Hardware</v>
          </cell>
          <cell r="AZ7" t="str">
            <v>Hardware</v>
          </cell>
          <cell r="BA7" t="str">
            <v>Hardware</v>
          </cell>
          <cell r="BC7" t="str">
            <v>Hardware</v>
          </cell>
          <cell r="BD7" t="str">
            <v>Hardware</v>
          </cell>
          <cell r="BE7" t="str">
            <v>Hardware</v>
          </cell>
          <cell r="BF7" t="str">
            <v>Hardware</v>
          </cell>
          <cell r="BG7" t="str">
            <v>Hardware</v>
          </cell>
          <cell r="BI7" t="str">
            <v>Hardware</v>
          </cell>
          <cell r="BJ7" t="str">
            <v>Hardware</v>
          </cell>
          <cell r="BK7" t="str">
            <v>Hardware</v>
          </cell>
          <cell r="BL7" t="str">
            <v>Hardware</v>
          </cell>
          <cell r="BM7" t="str">
            <v>Hardware</v>
          </cell>
          <cell r="BN7" t="str">
            <v>Hardware</v>
          </cell>
          <cell r="BO7" t="str">
            <v>Hardware</v>
          </cell>
          <cell r="BP7" t="str">
            <v>Hardware</v>
          </cell>
          <cell r="BQ7" t="str">
            <v>Hardware</v>
          </cell>
          <cell r="BR7" t="str">
            <v>Hardware</v>
          </cell>
          <cell r="BT7" t="str">
            <v>Hardware</v>
          </cell>
          <cell r="BU7" t="str">
            <v>Hardware</v>
          </cell>
          <cell r="BV7" t="str">
            <v>Hardware</v>
          </cell>
          <cell r="BW7" t="str">
            <v>Total</v>
          </cell>
          <cell r="BZ7" t="str">
            <v>Hardware</v>
          </cell>
          <cell r="CA7" t="str">
            <v>Hardware</v>
          </cell>
          <cell r="CB7" t="str">
            <v>Hardware</v>
          </cell>
          <cell r="CC7" t="str">
            <v>Hardware</v>
          </cell>
          <cell r="CD7" t="str">
            <v>Hardware</v>
          </cell>
          <cell r="CE7" t="str">
            <v>Hardware</v>
          </cell>
          <cell r="CF7" t="str">
            <v>Hardware</v>
          </cell>
          <cell r="CG7" t="str">
            <v>Hardware</v>
          </cell>
          <cell r="CH7" t="str">
            <v>Hardware</v>
          </cell>
          <cell r="CI7" t="str">
            <v>Hardware</v>
          </cell>
          <cell r="CJ7" t="str">
            <v>Hardware</v>
          </cell>
          <cell r="CK7" t="str">
            <v>Hardware</v>
          </cell>
          <cell r="CL7" t="str">
            <v>Hardware</v>
          </cell>
          <cell r="CN7" t="str">
            <v>Hardware</v>
          </cell>
          <cell r="CO7" t="str">
            <v>Hardware</v>
          </cell>
          <cell r="CP7" t="str">
            <v>Hardware</v>
          </cell>
          <cell r="CQ7" t="str">
            <v>Hardware</v>
          </cell>
          <cell r="CR7" t="str">
            <v>Hardware</v>
          </cell>
          <cell r="CT7" t="str">
            <v>Hardware</v>
          </cell>
          <cell r="CU7" t="str">
            <v>Hardware</v>
          </cell>
          <cell r="CV7" t="str">
            <v>Hardware</v>
          </cell>
          <cell r="CW7" t="str">
            <v>Hardware</v>
          </cell>
          <cell r="CX7" t="str">
            <v>Hardware</v>
          </cell>
          <cell r="CY7" t="str">
            <v>Hardware</v>
          </cell>
          <cell r="CZ7" t="str">
            <v>Hardware</v>
          </cell>
          <cell r="DA7" t="str">
            <v>Hardware</v>
          </cell>
          <cell r="DB7" t="str">
            <v>Hardware</v>
          </cell>
          <cell r="DC7" t="str">
            <v>Hardware</v>
          </cell>
          <cell r="DE7" t="str">
            <v>Hardware</v>
          </cell>
          <cell r="DF7" t="str">
            <v>Hardware</v>
          </cell>
          <cell r="DG7" t="str">
            <v>Hardware</v>
          </cell>
          <cell r="DH7" t="str">
            <v>Total</v>
          </cell>
          <cell r="DK7" t="str">
            <v>Hardware</v>
          </cell>
          <cell r="DL7" t="str">
            <v>Hardware</v>
          </cell>
          <cell r="DM7" t="str">
            <v>Hardware</v>
          </cell>
          <cell r="DN7" t="str">
            <v>Hardware</v>
          </cell>
          <cell r="DO7" t="str">
            <v>Hardware</v>
          </cell>
          <cell r="DP7" t="str">
            <v>Hardware</v>
          </cell>
          <cell r="DQ7" t="str">
            <v>Hardware</v>
          </cell>
          <cell r="DR7" t="str">
            <v>Hardware</v>
          </cell>
          <cell r="DS7" t="str">
            <v>Hardware</v>
          </cell>
          <cell r="DT7" t="str">
            <v>Hardware</v>
          </cell>
          <cell r="DU7" t="str">
            <v>Hardware</v>
          </cell>
          <cell r="DV7" t="str">
            <v>Hardware</v>
          </cell>
          <cell r="DW7" t="str">
            <v>Hardware</v>
          </cell>
          <cell r="DY7" t="str">
            <v>Hardware</v>
          </cell>
          <cell r="DZ7" t="str">
            <v>Hardware</v>
          </cell>
          <cell r="EA7" t="str">
            <v>Hardware</v>
          </cell>
          <cell r="EB7" t="str">
            <v>Hardware</v>
          </cell>
          <cell r="EC7" t="str">
            <v>Hardware</v>
          </cell>
          <cell r="EE7" t="str">
            <v>Hardware</v>
          </cell>
          <cell r="EF7" t="str">
            <v>Hardware</v>
          </cell>
          <cell r="EG7" t="str">
            <v>Hardware</v>
          </cell>
          <cell r="EH7" t="str">
            <v>Hardware</v>
          </cell>
          <cell r="EI7" t="str">
            <v>Hardware</v>
          </cell>
          <cell r="EJ7" t="str">
            <v>Hardware</v>
          </cell>
          <cell r="EK7" t="str">
            <v>Hardware</v>
          </cell>
          <cell r="EL7" t="str">
            <v>Hardware</v>
          </cell>
          <cell r="EM7" t="str">
            <v>Hardware</v>
          </cell>
          <cell r="EN7" t="str">
            <v>Hardware</v>
          </cell>
          <cell r="EP7" t="str">
            <v>Hardware</v>
          </cell>
          <cell r="EQ7" t="str">
            <v>Hardware</v>
          </cell>
          <cell r="ER7" t="str">
            <v>Hardware</v>
          </cell>
          <cell r="ES7" t="str">
            <v>Total</v>
          </cell>
          <cell r="EV7" t="str">
            <v>Hardware</v>
          </cell>
          <cell r="EW7" t="str">
            <v>Hardware</v>
          </cell>
          <cell r="EX7" t="str">
            <v>Hardware</v>
          </cell>
          <cell r="EY7" t="str">
            <v>Hardware</v>
          </cell>
          <cell r="EZ7" t="str">
            <v>Hardware</v>
          </cell>
          <cell r="FA7" t="str">
            <v>Hardware</v>
          </cell>
          <cell r="FB7" t="str">
            <v>Hardware</v>
          </cell>
          <cell r="FC7" t="str">
            <v>Hardware</v>
          </cell>
          <cell r="FD7" t="str">
            <v>Hardware</v>
          </cell>
          <cell r="FE7" t="str">
            <v>Hardware</v>
          </cell>
          <cell r="FF7" t="str">
            <v>Hardware</v>
          </cell>
          <cell r="FG7" t="str">
            <v>Hardware</v>
          </cell>
          <cell r="FH7" t="str">
            <v>Hardware</v>
          </cell>
          <cell r="FJ7" t="str">
            <v>Hardware</v>
          </cell>
          <cell r="FK7" t="str">
            <v>Hardware</v>
          </cell>
          <cell r="FL7" t="str">
            <v>Hardware</v>
          </cell>
          <cell r="FM7" t="str">
            <v>Hardware</v>
          </cell>
          <cell r="FN7" t="str">
            <v>Hardware</v>
          </cell>
          <cell r="FP7" t="str">
            <v>Hardware</v>
          </cell>
          <cell r="FQ7" t="str">
            <v>Hardware</v>
          </cell>
          <cell r="FR7" t="str">
            <v>Hardware</v>
          </cell>
          <cell r="FS7" t="str">
            <v>Hardware</v>
          </cell>
          <cell r="FT7" t="str">
            <v>Hardware</v>
          </cell>
          <cell r="FU7" t="str">
            <v>Hardware</v>
          </cell>
          <cell r="FV7" t="str">
            <v>Hardware</v>
          </cell>
          <cell r="FW7" t="str">
            <v>Hardware</v>
          </cell>
          <cell r="FX7" t="str">
            <v>Hardware</v>
          </cell>
          <cell r="FY7" t="str">
            <v>Hardware</v>
          </cell>
          <cell r="GA7" t="str">
            <v>Hardware</v>
          </cell>
          <cell r="GB7" t="str">
            <v>Hardware</v>
          </cell>
          <cell r="GC7" t="str">
            <v>Hardware</v>
          </cell>
          <cell r="GD7" t="str">
            <v>Total</v>
          </cell>
        </row>
        <row r="8">
          <cell r="EV8">
            <v>0</v>
          </cell>
          <cell r="EW8">
            <v>0</v>
          </cell>
          <cell r="EX8">
            <v>0</v>
          </cell>
          <cell r="EY8">
            <v>0</v>
          </cell>
          <cell r="EZ8">
            <v>0</v>
          </cell>
          <cell r="FA8">
            <v>0</v>
          </cell>
          <cell r="FB8">
            <v>0</v>
          </cell>
          <cell r="FC8">
            <v>0</v>
          </cell>
          <cell r="FD8">
            <v>0</v>
          </cell>
          <cell r="FE8">
            <v>0</v>
          </cell>
          <cell r="FF8">
            <v>0</v>
          </cell>
          <cell r="FG8">
            <v>0</v>
          </cell>
          <cell r="FH8">
            <v>0</v>
          </cell>
          <cell r="FJ8">
            <v>0</v>
          </cell>
          <cell r="FK8">
            <v>0</v>
          </cell>
          <cell r="FL8">
            <v>0</v>
          </cell>
          <cell r="FM8">
            <v>0</v>
          </cell>
          <cell r="FN8">
            <v>0</v>
          </cell>
          <cell r="FP8">
            <v>0</v>
          </cell>
          <cell r="FQ8">
            <v>0</v>
          </cell>
          <cell r="FR8">
            <v>0</v>
          </cell>
          <cell r="FS8">
            <v>0</v>
          </cell>
          <cell r="FT8">
            <v>0</v>
          </cell>
          <cell r="FU8">
            <v>0</v>
          </cell>
          <cell r="FV8">
            <v>0</v>
          </cell>
          <cell r="FW8">
            <v>0</v>
          </cell>
          <cell r="FX8">
            <v>0</v>
          </cell>
          <cell r="FY8">
            <v>0</v>
          </cell>
          <cell r="GA8">
            <v>0</v>
          </cell>
          <cell r="GB8">
            <v>0</v>
          </cell>
          <cell r="GC8">
            <v>0</v>
          </cell>
          <cell r="GD8">
            <v>0</v>
          </cell>
        </row>
        <row r="9">
          <cell r="EV9">
            <v>0</v>
          </cell>
          <cell r="EW9">
            <v>0</v>
          </cell>
          <cell r="EX9">
            <v>0</v>
          </cell>
          <cell r="EY9">
            <v>0</v>
          </cell>
          <cell r="EZ9">
            <v>0</v>
          </cell>
          <cell r="FA9">
            <v>0</v>
          </cell>
          <cell r="FB9">
            <v>0</v>
          </cell>
          <cell r="FC9">
            <v>0</v>
          </cell>
          <cell r="FD9">
            <v>0</v>
          </cell>
          <cell r="FE9">
            <v>0</v>
          </cell>
          <cell r="FF9">
            <v>0</v>
          </cell>
          <cell r="FG9">
            <v>0</v>
          </cell>
          <cell r="FH9">
            <v>0</v>
          </cell>
          <cell r="FJ9">
            <v>0</v>
          </cell>
          <cell r="FK9">
            <v>0</v>
          </cell>
          <cell r="FL9">
            <v>0</v>
          </cell>
          <cell r="FM9">
            <v>0</v>
          </cell>
          <cell r="FN9">
            <v>0</v>
          </cell>
          <cell r="FP9">
            <v>0</v>
          </cell>
          <cell r="FQ9">
            <v>0</v>
          </cell>
          <cell r="FR9">
            <v>0</v>
          </cell>
          <cell r="FS9">
            <v>0</v>
          </cell>
          <cell r="FT9">
            <v>0</v>
          </cell>
          <cell r="FU9">
            <v>0</v>
          </cell>
          <cell r="FV9">
            <v>0</v>
          </cell>
          <cell r="FW9">
            <v>0</v>
          </cell>
          <cell r="FX9">
            <v>0</v>
          </cell>
          <cell r="FY9">
            <v>0</v>
          </cell>
          <cell r="GA9">
            <v>0</v>
          </cell>
          <cell r="GB9">
            <v>0</v>
          </cell>
          <cell r="GC9">
            <v>0</v>
          </cell>
          <cell r="GD9">
            <v>0</v>
          </cell>
        </row>
        <row r="10">
          <cell r="EV10">
            <v>0</v>
          </cell>
          <cell r="EW10">
            <v>0</v>
          </cell>
          <cell r="EX10">
            <v>0</v>
          </cell>
          <cell r="EY10">
            <v>0</v>
          </cell>
          <cell r="EZ10">
            <v>0</v>
          </cell>
          <cell r="FA10">
            <v>0</v>
          </cell>
          <cell r="FB10">
            <v>0</v>
          </cell>
          <cell r="FC10">
            <v>0</v>
          </cell>
          <cell r="FD10">
            <v>0</v>
          </cell>
          <cell r="FE10">
            <v>0</v>
          </cell>
          <cell r="FF10">
            <v>0</v>
          </cell>
          <cell r="FG10">
            <v>0</v>
          </cell>
          <cell r="FH10">
            <v>0</v>
          </cell>
          <cell r="FJ10">
            <v>0</v>
          </cell>
          <cell r="FK10">
            <v>0</v>
          </cell>
          <cell r="FL10">
            <v>0</v>
          </cell>
          <cell r="FM10">
            <v>0</v>
          </cell>
          <cell r="FN10">
            <v>0</v>
          </cell>
          <cell r="FP10">
            <v>0</v>
          </cell>
          <cell r="FQ10">
            <v>0</v>
          </cell>
          <cell r="FR10">
            <v>0</v>
          </cell>
          <cell r="FS10">
            <v>0</v>
          </cell>
          <cell r="FT10">
            <v>0</v>
          </cell>
          <cell r="FU10">
            <v>0</v>
          </cell>
          <cell r="FV10">
            <v>0</v>
          </cell>
          <cell r="FW10">
            <v>0</v>
          </cell>
          <cell r="FX10">
            <v>0</v>
          </cell>
          <cell r="FY10">
            <v>0</v>
          </cell>
          <cell r="GA10">
            <v>0</v>
          </cell>
          <cell r="GB10">
            <v>0</v>
          </cell>
          <cell r="GC10">
            <v>0</v>
          </cell>
          <cell r="GD10">
            <v>0</v>
          </cell>
        </row>
        <row r="11">
          <cell r="EV11">
            <v>0</v>
          </cell>
          <cell r="EW11">
            <v>0</v>
          </cell>
          <cell r="EX11">
            <v>0</v>
          </cell>
          <cell r="EY11">
            <v>0</v>
          </cell>
          <cell r="EZ11">
            <v>0</v>
          </cell>
          <cell r="FA11">
            <v>0</v>
          </cell>
          <cell r="FB11">
            <v>0</v>
          </cell>
          <cell r="FC11">
            <v>0</v>
          </cell>
          <cell r="FD11">
            <v>0</v>
          </cell>
          <cell r="FE11">
            <v>0</v>
          </cell>
          <cell r="FF11">
            <v>0</v>
          </cell>
          <cell r="FG11">
            <v>0</v>
          </cell>
          <cell r="FH11">
            <v>0</v>
          </cell>
          <cell r="FJ11">
            <v>0</v>
          </cell>
          <cell r="FK11">
            <v>0</v>
          </cell>
          <cell r="FL11">
            <v>0</v>
          </cell>
          <cell r="FM11">
            <v>0</v>
          </cell>
          <cell r="FN11">
            <v>0</v>
          </cell>
          <cell r="FP11">
            <v>0</v>
          </cell>
          <cell r="FQ11">
            <v>0</v>
          </cell>
          <cell r="FR11">
            <v>0</v>
          </cell>
          <cell r="FS11">
            <v>0</v>
          </cell>
          <cell r="FT11">
            <v>0</v>
          </cell>
          <cell r="FU11">
            <v>0</v>
          </cell>
          <cell r="FV11">
            <v>0</v>
          </cell>
          <cell r="FW11">
            <v>0</v>
          </cell>
          <cell r="FX11">
            <v>0</v>
          </cell>
          <cell r="FY11">
            <v>0</v>
          </cell>
          <cell r="GA11">
            <v>0</v>
          </cell>
          <cell r="GB11">
            <v>0</v>
          </cell>
          <cell r="GC11">
            <v>0</v>
          </cell>
          <cell r="GD11">
            <v>0</v>
          </cell>
        </row>
        <row r="12">
          <cell r="EV12">
            <v>0</v>
          </cell>
          <cell r="EW12">
            <v>0</v>
          </cell>
          <cell r="EX12">
            <v>0</v>
          </cell>
          <cell r="EY12">
            <v>0</v>
          </cell>
          <cell r="EZ12">
            <v>0</v>
          </cell>
          <cell r="FA12">
            <v>0</v>
          </cell>
          <cell r="FB12">
            <v>0</v>
          </cell>
          <cell r="FC12">
            <v>0</v>
          </cell>
          <cell r="FD12">
            <v>0</v>
          </cell>
          <cell r="FE12">
            <v>0</v>
          </cell>
          <cell r="FF12">
            <v>0</v>
          </cell>
          <cell r="FG12">
            <v>0</v>
          </cell>
          <cell r="FH12">
            <v>0</v>
          </cell>
          <cell r="FJ12">
            <v>0</v>
          </cell>
          <cell r="FK12">
            <v>0</v>
          </cell>
          <cell r="FL12">
            <v>0</v>
          </cell>
          <cell r="FM12">
            <v>0</v>
          </cell>
          <cell r="FN12">
            <v>0</v>
          </cell>
          <cell r="FP12">
            <v>0</v>
          </cell>
          <cell r="FQ12">
            <v>0</v>
          </cell>
          <cell r="FR12">
            <v>0</v>
          </cell>
          <cell r="FS12">
            <v>0</v>
          </cell>
          <cell r="FT12">
            <v>0</v>
          </cell>
          <cell r="FU12">
            <v>0</v>
          </cell>
          <cell r="FV12">
            <v>0</v>
          </cell>
          <cell r="FW12">
            <v>0</v>
          </cell>
          <cell r="FX12">
            <v>0</v>
          </cell>
          <cell r="FY12">
            <v>0</v>
          </cell>
          <cell r="GA12">
            <v>0</v>
          </cell>
          <cell r="GB12">
            <v>0</v>
          </cell>
          <cell r="GC12">
            <v>0</v>
          </cell>
          <cell r="GD12">
            <v>0</v>
          </cell>
        </row>
        <row r="13">
          <cell r="EV13">
            <v>0</v>
          </cell>
          <cell r="EW13">
            <v>0</v>
          </cell>
          <cell r="EX13">
            <v>0</v>
          </cell>
          <cell r="EY13">
            <v>0</v>
          </cell>
          <cell r="EZ13">
            <v>0</v>
          </cell>
          <cell r="FA13">
            <v>0</v>
          </cell>
          <cell r="FB13">
            <v>0</v>
          </cell>
          <cell r="FC13">
            <v>0</v>
          </cell>
          <cell r="FD13">
            <v>0</v>
          </cell>
          <cell r="FE13">
            <v>0</v>
          </cell>
          <cell r="FF13">
            <v>0</v>
          </cell>
          <cell r="FG13">
            <v>0</v>
          </cell>
          <cell r="FH13">
            <v>0</v>
          </cell>
          <cell r="FJ13">
            <v>0</v>
          </cell>
          <cell r="FK13">
            <v>0</v>
          </cell>
          <cell r="FL13">
            <v>0</v>
          </cell>
          <cell r="FM13">
            <v>0</v>
          </cell>
          <cell r="FN13">
            <v>0</v>
          </cell>
          <cell r="FP13">
            <v>0</v>
          </cell>
          <cell r="FQ13">
            <v>0</v>
          </cell>
          <cell r="FR13">
            <v>0</v>
          </cell>
          <cell r="FS13">
            <v>0</v>
          </cell>
          <cell r="FT13">
            <v>0</v>
          </cell>
          <cell r="FU13">
            <v>0</v>
          </cell>
          <cell r="FV13">
            <v>0</v>
          </cell>
          <cell r="FW13">
            <v>0</v>
          </cell>
          <cell r="FX13">
            <v>0</v>
          </cell>
          <cell r="FY13">
            <v>0</v>
          </cell>
          <cell r="GA13">
            <v>0</v>
          </cell>
          <cell r="GB13">
            <v>0</v>
          </cell>
          <cell r="GC13">
            <v>0</v>
          </cell>
          <cell r="GD13">
            <v>0</v>
          </cell>
        </row>
        <row r="14">
          <cell r="EV14">
            <v>0</v>
          </cell>
          <cell r="EW14">
            <v>0</v>
          </cell>
          <cell r="EX14">
            <v>0</v>
          </cell>
          <cell r="EY14">
            <v>0</v>
          </cell>
          <cell r="EZ14">
            <v>0</v>
          </cell>
          <cell r="FA14">
            <v>0</v>
          </cell>
          <cell r="FB14">
            <v>0</v>
          </cell>
          <cell r="FC14">
            <v>0</v>
          </cell>
          <cell r="FD14">
            <v>0</v>
          </cell>
          <cell r="FE14">
            <v>0</v>
          </cell>
          <cell r="FF14">
            <v>0</v>
          </cell>
          <cell r="FG14">
            <v>0</v>
          </cell>
          <cell r="FH14">
            <v>0</v>
          </cell>
          <cell r="FJ14">
            <v>0</v>
          </cell>
          <cell r="FK14">
            <v>0</v>
          </cell>
          <cell r="FL14">
            <v>0</v>
          </cell>
          <cell r="FM14">
            <v>0</v>
          </cell>
          <cell r="FN14">
            <v>0</v>
          </cell>
          <cell r="FP14">
            <v>0</v>
          </cell>
          <cell r="FQ14">
            <v>0</v>
          </cell>
          <cell r="FR14">
            <v>0</v>
          </cell>
          <cell r="FS14">
            <v>0</v>
          </cell>
          <cell r="FT14">
            <v>0</v>
          </cell>
          <cell r="FU14">
            <v>0</v>
          </cell>
          <cell r="FV14">
            <v>0</v>
          </cell>
          <cell r="FW14">
            <v>0</v>
          </cell>
          <cell r="FX14">
            <v>0</v>
          </cell>
          <cell r="FY14">
            <v>0</v>
          </cell>
          <cell r="GA14">
            <v>0</v>
          </cell>
          <cell r="GB14">
            <v>0</v>
          </cell>
          <cell r="GC14">
            <v>0</v>
          </cell>
          <cell r="GD14">
            <v>0</v>
          </cell>
        </row>
        <row r="15">
          <cell r="EV15">
            <v>0</v>
          </cell>
          <cell r="EW15">
            <v>0</v>
          </cell>
          <cell r="EX15">
            <v>0</v>
          </cell>
          <cell r="EY15">
            <v>0</v>
          </cell>
          <cell r="EZ15">
            <v>0</v>
          </cell>
          <cell r="FA15">
            <v>0</v>
          </cell>
          <cell r="FB15">
            <v>0</v>
          </cell>
          <cell r="FC15">
            <v>0</v>
          </cell>
          <cell r="FD15">
            <v>0</v>
          </cell>
          <cell r="FE15">
            <v>0</v>
          </cell>
          <cell r="FF15">
            <v>0</v>
          </cell>
          <cell r="FG15">
            <v>0</v>
          </cell>
          <cell r="FH15">
            <v>0</v>
          </cell>
          <cell r="FJ15">
            <v>0</v>
          </cell>
          <cell r="FK15">
            <v>0</v>
          </cell>
          <cell r="FL15">
            <v>0</v>
          </cell>
          <cell r="FM15">
            <v>0</v>
          </cell>
          <cell r="FN15">
            <v>0</v>
          </cell>
          <cell r="FP15">
            <v>0</v>
          </cell>
          <cell r="FQ15">
            <v>0</v>
          </cell>
          <cell r="FR15">
            <v>0</v>
          </cell>
          <cell r="FS15">
            <v>0</v>
          </cell>
          <cell r="FT15">
            <v>0</v>
          </cell>
          <cell r="FU15">
            <v>0</v>
          </cell>
          <cell r="FV15">
            <v>0</v>
          </cell>
          <cell r="FW15">
            <v>0</v>
          </cell>
          <cell r="FX15">
            <v>0</v>
          </cell>
          <cell r="FY15">
            <v>0</v>
          </cell>
          <cell r="GA15">
            <v>0</v>
          </cell>
          <cell r="GB15">
            <v>0</v>
          </cell>
          <cell r="GC15">
            <v>0</v>
          </cell>
          <cell r="GD15">
            <v>0</v>
          </cell>
        </row>
        <row r="16">
          <cell r="EV16">
            <v>0</v>
          </cell>
          <cell r="EW16">
            <v>0</v>
          </cell>
          <cell r="EX16">
            <v>0</v>
          </cell>
          <cell r="EY16">
            <v>0</v>
          </cell>
          <cell r="EZ16">
            <v>0</v>
          </cell>
          <cell r="FA16">
            <v>0</v>
          </cell>
          <cell r="FB16">
            <v>0</v>
          </cell>
          <cell r="FC16">
            <v>0</v>
          </cell>
          <cell r="FD16">
            <v>0</v>
          </cell>
          <cell r="FE16">
            <v>0</v>
          </cell>
          <cell r="FF16">
            <v>0</v>
          </cell>
          <cell r="FG16">
            <v>0</v>
          </cell>
          <cell r="FH16">
            <v>0</v>
          </cell>
          <cell r="FJ16">
            <v>0</v>
          </cell>
          <cell r="FK16">
            <v>0</v>
          </cell>
          <cell r="FL16">
            <v>0</v>
          </cell>
          <cell r="FM16">
            <v>0</v>
          </cell>
          <cell r="FN16">
            <v>0</v>
          </cell>
          <cell r="FP16">
            <v>0</v>
          </cell>
          <cell r="FQ16">
            <v>0</v>
          </cell>
          <cell r="FR16">
            <v>0</v>
          </cell>
          <cell r="FS16">
            <v>0</v>
          </cell>
          <cell r="FT16">
            <v>0</v>
          </cell>
          <cell r="FU16">
            <v>0</v>
          </cell>
          <cell r="FV16">
            <v>0</v>
          </cell>
          <cell r="FW16">
            <v>0</v>
          </cell>
          <cell r="FX16">
            <v>0</v>
          </cell>
          <cell r="FY16">
            <v>0</v>
          </cell>
          <cell r="GA16">
            <v>0</v>
          </cell>
          <cell r="GB16">
            <v>0</v>
          </cell>
          <cell r="GC16">
            <v>0</v>
          </cell>
          <cell r="GD16">
            <v>0</v>
          </cell>
        </row>
        <row r="17">
          <cell r="EV17">
            <v>0</v>
          </cell>
          <cell r="EW17">
            <v>0</v>
          </cell>
          <cell r="EX17">
            <v>0</v>
          </cell>
          <cell r="EY17">
            <v>0</v>
          </cell>
          <cell r="EZ17">
            <v>0</v>
          </cell>
          <cell r="FA17">
            <v>0</v>
          </cell>
          <cell r="FB17">
            <v>0</v>
          </cell>
          <cell r="FC17">
            <v>0</v>
          </cell>
          <cell r="FD17">
            <v>0</v>
          </cell>
          <cell r="FE17">
            <v>0</v>
          </cell>
          <cell r="FF17">
            <v>0</v>
          </cell>
          <cell r="FG17">
            <v>0</v>
          </cell>
          <cell r="FH17">
            <v>0</v>
          </cell>
          <cell r="FJ17">
            <v>0</v>
          </cell>
          <cell r="FK17">
            <v>0</v>
          </cell>
          <cell r="FL17">
            <v>0</v>
          </cell>
          <cell r="FM17">
            <v>0</v>
          </cell>
          <cell r="FN17">
            <v>0</v>
          </cell>
          <cell r="FP17">
            <v>0</v>
          </cell>
          <cell r="FQ17">
            <v>0</v>
          </cell>
          <cell r="FR17">
            <v>0</v>
          </cell>
          <cell r="FS17">
            <v>0</v>
          </cell>
          <cell r="FT17">
            <v>0</v>
          </cell>
          <cell r="FU17">
            <v>0</v>
          </cell>
          <cell r="FV17">
            <v>0</v>
          </cell>
          <cell r="FW17">
            <v>0</v>
          </cell>
          <cell r="FX17">
            <v>0</v>
          </cell>
          <cell r="FY17">
            <v>0</v>
          </cell>
          <cell r="GA17">
            <v>0</v>
          </cell>
          <cell r="GB17">
            <v>0</v>
          </cell>
          <cell r="GC17">
            <v>0</v>
          </cell>
          <cell r="GD17">
            <v>0</v>
          </cell>
        </row>
        <row r="18">
          <cell r="EV18">
            <v>0</v>
          </cell>
          <cell r="EW18">
            <v>0</v>
          </cell>
          <cell r="EX18">
            <v>0</v>
          </cell>
          <cell r="EY18">
            <v>0</v>
          </cell>
          <cell r="EZ18">
            <v>0</v>
          </cell>
          <cell r="FA18">
            <v>0</v>
          </cell>
          <cell r="FB18">
            <v>0</v>
          </cell>
          <cell r="FC18">
            <v>0</v>
          </cell>
          <cell r="FD18">
            <v>0</v>
          </cell>
          <cell r="FE18">
            <v>0</v>
          </cell>
          <cell r="FF18">
            <v>0</v>
          </cell>
          <cell r="FG18">
            <v>0</v>
          </cell>
          <cell r="FH18">
            <v>0</v>
          </cell>
          <cell r="FJ18">
            <v>0</v>
          </cell>
          <cell r="FK18">
            <v>0</v>
          </cell>
          <cell r="FL18">
            <v>0</v>
          </cell>
          <cell r="FM18">
            <v>0</v>
          </cell>
          <cell r="FN18">
            <v>0</v>
          </cell>
          <cell r="FP18">
            <v>0</v>
          </cell>
          <cell r="FQ18">
            <v>0</v>
          </cell>
          <cell r="FR18">
            <v>0</v>
          </cell>
          <cell r="FS18">
            <v>0</v>
          </cell>
          <cell r="FT18">
            <v>0</v>
          </cell>
          <cell r="FU18">
            <v>0</v>
          </cell>
          <cell r="FV18">
            <v>0</v>
          </cell>
          <cell r="FW18">
            <v>0</v>
          </cell>
          <cell r="FX18">
            <v>0</v>
          </cell>
          <cell r="FY18">
            <v>0</v>
          </cell>
          <cell r="GA18">
            <v>0</v>
          </cell>
          <cell r="GB18">
            <v>0</v>
          </cell>
          <cell r="GC18">
            <v>0</v>
          </cell>
          <cell r="GD18">
            <v>0</v>
          </cell>
        </row>
        <row r="19">
          <cell r="EV19" t="e">
            <v>#DIV/0!</v>
          </cell>
          <cell r="EW19" t="e">
            <v>#DIV/0!</v>
          </cell>
          <cell r="EX19" t="e">
            <v>#DIV/0!</v>
          </cell>
          <cell r="EY19" t="e">
            <v>#DIV/0!</v>
          </cell>
          <cell r="EZ19" t="e">
            <v>#DIV/0!</v>
          </cell>
          <cell r="FA19" t="e">
            <v>#DIV/0!</v>
          </cell>
          <cell r="FB19" t="e">
            <v>#DIV/0!</v>
          </cell>
          <cell r="FC19" t="e">
            <v>#DIV/0!</v>
          </cell>
          <cell r="FD19" t="e">
            <v>#DIV/0!</v>
          </cell>
          <cell r="FE19" t="e">
            <v>#DIV/0!</v>
          </cell>
          <cell r="FF19" t="e">
            <v>#DIV/0!</v>
          </cell>
          <cell r="FG19" t="e">
            <v>#DIV/0!</v>
          </cell>
          <cell r="FH19" t="e">
            <v>#DIV/0!</v>
          </cell>
          <cell r="FJ19" t="e">
            <v>#DIV/0!</v>
          </cell>
          <cell r="FK19" t="e">
            <v>#DIV/0!</v>
          </cell>
          <cell r="FL19" t="e">
            <v>#DIV/0!</v>
          </cell>
          <cell r="FM19" t="e">
            <v>#DIV/0!</v>
          </cell>
          <cell r="FN19" t="e">
            <v>#DIV/0!</v>
          </cell>
          <cell r="FP19" t="e">
            <v>#DIV/0!</v>
          </cell>
          <cell r="FQ19" t="e">
            <v>#DIV/0!</v>
          </cell>
          <cell r="FR19" t="e">
            <v>#DIV/0!</v>
          </cell>
          <cell r="FS19" t="e">
            <v>#DIV/0!</v>
          </cell>
          <cell r="FT19" t="e">
            <v>#DIV/0!</v>
          </cell>
          <cell r="FU19" t="e">
            <v>#DIV/0!</v>
          </cell>
          <cell r="FV19" t="e">
            <v>#DIV/0!</v>
          </cell>
          <cell r="FW19" t="e">
            <v>#DIV/0!</v>
          </cell>
          <cell r="FX19" t="e">
            <v>#DIV/0!</v>
          </cell>
          <cell r="FY19" t="e">
            <v>#DIV/0!</v>
          </cell>
          <cell r="GA19" t="e">
            <v>#DIV/0!</v>
          </cell>
          <cell r="GB19" t="e">
            <v>#DIV/0!</v>
          </cell>
          <cell r="GC19" t="e">
            <v>#DIV/0!</v>
          </cell>
          <cell r="GD19" t="e">
            <v>#DIV/0!</v>
          </cell>
        </row>
        <row r="20">
          <cell r="EV20" t="e">
            <v>#DIV/0!</v>
          </cell>
          <cell r="EW20" t="e">
            <v>#DIV/0!</v>
          </cell>
          <cell r="EX20" t="e">
            <v>#DIV/0!</v>
          </cell>
          <cell r="EY20" t="e">
            <v>#DIV/0!</v>
          </cell>
          <cell r="EZ20" t="e">
            <v>#DIV/0!</v>
          </cell>
          <cell r="FA20" t="e">
            <v>#DIV/0!</v>
          </cell>
          <cell r="FB20" t="e">
            <v>#DIV/0!</v>
          </cell>
          <cell r="FC20" t="e">
            <v>#DIV/0!</v>
          </cell>
          <cell r="FD20" t="e">
            <v>#DIV/0!</v>
          </cell>
          <cell r="FE20" t="e">
            <v>#DIV/0!</v>
          </cell>
          <cell r="FF20" t="e">
            <v>#DIV/0!</v>
          </cell>
          <cell r="FG20" t="e">
            <v>#DIV/0!</v>
          </cell>
          <cell r="FH20" t="e">
            <v>#DIV/0!</v>
          </cell>
          <cell r="FJ20" t="e">
            <v>#DIV/0!</v>
          </cell>
          <cell r="FK20" t="e">
            <v>#DIV/0!</v>
          </cell>
          <cell r="FL20" t="e">
            <v>#DIV/0!</v>
          </cell>
          <cell r="FM20" t="e">
            <v>#DIV/0!</v>
          </cell>
          <cell r="FN20" t="e">
            <v>#DIV/0!</v>
          </cell>
          <cell r="FP20" t="e">
            <v>#DIV/0!</v>
          </cell>
          <cell r="FQ20" t="e">
            <v>#DIV/0!</v>
          </cell>
          <cell r="FR20" t="e">
            <v>#DIV/0!</v>
          </cell>
          <cell r="FS20" t="e">
            <v>#DIV/0!</v>
          </cell>
          <cell r="FT20" t="e">
            <v>#DIV/0!</v>
          </cell>
          <cell r="FU20" t="e">
            <v>#DIV/0!</v>
          </cell>
          <cell r="FV20" t="e">
            <v>#DIV/0!</v>
          </cell>
          <cell r="FW20" t="e">
            <v>#DIV/0!</v>
          </cell>
          <cell r="FX20" t="e">
            <v>#DIV/0!</v>
          </cell>
          <cell r="FY20" t="e">
            <v>#DIV/0!</v>
          </cell>
          <cell r="GA20" t="e">
            <v>#DIV/0!</v>
          </cell>
          <cell r="GB20" t="e">
            <v>#DIV/0!</v>
          </cell>
          <cell r="GC20" t="e">
            <v>#DIV/0!</v>
          </cell>
          <cell r="GD20" t="e">
            <v>#DIV/0!</v>
          </cell>
        </row>
        <row r="21">
          <cell r="EV21">
            <v>0</v>
          </cell>
          <cell r="EW21">
            <v>0</v>
          </cell>
          <cell r="EX21">
            <v>0</v>
          </cell>
          <cell r="EY21">
            <v>0</v>
          </cell>
          <cell r="EZ21">
            <v>0</v>
          </cell>
          <cell r="FA21">
            <v>0</v>
          </cell>
          <cell r="FB21">
            <v>0</v>
          </cell>
          <cell r="FC21">
            <v>0</v>
          </cell>
          <cell r="FD21">
            <v>0</v>
          </cell>
          <cell r="FE21">
            <v>0</v>
          </cell>
          <cell r="FF21">
            <v>0</v>
          </cell>
          <cell r="FG21">
            <v>0</v>
          </cell>
          <cell r="FH21">
            <v>0</v>
          </cell>
          <cell r="FJ21">
            <v>0</v>
          </cell>
          <cell r="FK21">
            <v>0</v>
          </cell>
          <cell r="FL21">
            <v>0</v>
          </cell>
          <cell r="FM21">
            <v>0</v>
          </cell>
          <cell r="FN21">
            <v>0</v>
          </cell>
          <cell r="FP21">
            <v>0</v>
          </cell>
          <cell r="FQ21">
            <v>0</v>
          </cell>
          <cell r="FR21">
            <v>0</v>
          </cell>
          <cell r="FS21">
            <v>0</v>
          </cell>
          <cell r="FT21">
            <v>0</v>
          </cell>
          <cell r="FU21">
            <v>0</v>
          </cell>
          <cell r="FV21">
            <v>0</v>
          </cell>
          <cell r="FW21">
            <v>0</v>
          </cell>
          <cell r="FX21">
            <v>0</v>
          </cell>
          <cell r="FY21">
            <v>0</v>
          </cell>
          <cell r="GA21">
            <v>0</v>
          </cell>
          <cell r="GB21">
            <v>0</v>
          </cell>
          <cell r="GC21">
            <v>0</v>
          </cell>
          <cell r="GD21">
            <v>0</v>
          </cell>
        </row>
        <row r="23">
          <cell r="EV23">
            <v>0</v>
          </cell>
          <cell r="EW23">
            <v>0</v>
          </cell>
          <cell r="EX23">
            <v>0</v>
          </cell>
          <cell r="EY23">
            <v>0</v>
          </cell>
          <cell r="EZ23">
            <v>0</v>
          </cell>
          <cell r="FA23">
            <v>0</v>
          </cell>
          <cell r="FB23">
            <v>0</v>
          </cell>
          <cell r="FC23">
            <v>0</v>
          </cell>
          <cell r="FD23">
            <v>0</v>
          </cell>
          <cell r="FE23">
            <v>0</v>
          </cell>
          <cell r="FF23">
            <v>0</v>
          </cell>
          <cell r="FG23">
            <v>0</v>
          </cell>
          <cell r="FH23">
            <v>0</v>
          </cell>
          <cell r="FJ23">
            <v>0</v>
          </cell>
          <cell r="FK23">
            <v>0</v>
          </cell>
          <cell r="FL23">
            <v>0</v>
          </cell>
          <cell r="FM23">
            <v>0</v>
          </cell>
          <cell r="FN23">
            <v>0</v>
          </cell>
          <cell r="FP23">
            <v>0</v>
          </cell>
          <cell r="FQ23">
            <v>0</v>
          </cell>
          <cell r="FR23">
            <v>0</v>
          </cell>
          <cell r="FS23">
            <v>0</v>
          </cell>
          <cell r="FT23">
            <v>0</v>
          </cell>
          <cell r="FU23">
            <v>0</v>
          </cell>
          <cell r="FV23">
            <v>0</v>
          </cell>
          <cell r="FW23">
            <v>0</v>
          </cell>
          <cell r="FX23">
            <v>0</v>
          </cell>
          <cell r="FY23">
            <v>0</v>
          </cell>
          <cell r="GA23">
            <v>0</v>
          </cell>
          <cell r="GB23">
            <v>0</v>
          </cell>
          <cell r="GC23">
            <v>0</v>
          </cell>
          <cell r="GD23">
            <v>0</v>
          </cell>
        </row>
        <row r="24">
          <cell r="EV24">
            <v>0</v>
          </cell>
          <cell r="EW24">
            <v>0</v>
          </cell>
          <cell r="EX24">
            <v>0</v>
          </cell>
          <cell r="EY24">
            <v>0</v>
          </cell>
          <cell r="EZ24">
            <v>0</v>
          </cell>
          <cell r="FA24">
            <v>0</v>
          </cell>
          <cell r="FB24">
            <v>0</v>
          </cell>
          <cell r="FC24">
            <v>0</v>
          </cell>
          <cell r="FD24">
            <v>0</v>
          </cell>
          <cell r="FE24">
            <v>0</v>
          </cell>
          <cell r="FF24">
            <v>0</v>
          </cell>
          <cell r="FG24">
            <v>0</v>
          </cell>
          <cell r="FH24">
            <v>0</v>
          </cell>
          <cell r="FJ24">
            <v>0</v>
          </cell>
          <cell r="FK24">
            <v>0</v>
          </cell>
          <cell r="FL24">
            <v>0</v>
          </cell>
          <cell r="FM24">
            <v>0</v>
          </cell>
          <cell r="FN24">
            <v>0</v>
          </cell>
          <cell r="FP24">
            <v>0</v>
          </cell>
          <cell r="FQ24">
            <v>0</v>
          </cell>
          <cell r="FR24">
            <v>0</v>
          </cell>
          <cell r="FS24">
            <v>0</v>
          </cell>
          <cell r="FT24">
            <v>0</v>
          </cell>
          <cell r="FU24">
            <v>0</v>
          </cell>
          <cell r="FV24">
            <v>0</v>
          </cell>
          <cell r="FW24">
            <v>0</v>
          </cell>
          <cell r="FX24">
            <v>0</v>
          </cell>
          <cell r="FY24">
            <v>0</v>
          </cell>
          <cell r="GA24">
            <v>0</v>
          </cell>
          <cell r="GB24">
            <v>0</v>
          </cell>
          <cell r="GC24">
            <v>0</v>
          </cell>
          <cell r="GD24">
            <v>0</v>
          </cell>
        </row>
        <row r="25">
          <cell r="EV25">
            <v>0</v>
          </cell>
          <cell r="EW25">
            <v>0</v>
          </cell>
          <cell r="EX25">
            <v>0</v>
          </cell>
          <cell r="EY25">
            <v>0</v>
          </cell>
          <cell r="EZ25">
            <v>0</v>
          </cell>
          <cell r="FA25">
            <v>0</v>
          </cell>
          <cell r="FB25">
            <v>0</v>
          </cell>
          <cell r="FC25">
            <v>0</v>
          </cell>
          <cell r="FD25">
            <v>0</v>
          </cell>
          <cell r="FE25">
            <v>0</v>
          </cell>
          <cell r="FF25">
            <v>0</v>
          </cell>
          <cell r="FG25">
            <v>0</v>
          </cell>
          <cell r="FH25">
            <v>0</v>
          </cell>
          <cell r="FJ25">
            <v>0</v>
          </cell>
          <cell r="FK25">
            <v>0</v>
          </cell>
          <cell r="FL25">
            <v>0</v>
          </cell>
          <cell r="FM25">
            <v>0</v>
          </cell>
          <cell r="FN25">
            <v>0</v>
          </cell>
          <cell r="FP25">
            <v>0</v>
          </cell>
          <cell r="FQ25">
            <v>0</v>
          </cell>
          <cell r="FR25">
            <v>0</v>
          </cell>
          <cell r="FS25">
            <v>0</v>
          </cell>
          <cell r="FT25">
            <v>0</v>
          </cell>
          <cell r="FU25">
            <v>0</v>
          </cell>
          <cell r="FV25">
            <v>0</v>
          </cell>
          <cell r="FW25">
            <v>0</v>
          </cell>
          <cell r="FX25">
            <v>0</v>
          </cell>
          <cell r="FY25">
            <v>0</v>
          </cell>
          <cell r="GA25">
            <v>0</v>
          </cell>
          <cell r="GB25">
            <v>0</v>
          </cell>
          <cell r="GC25">
            <v>0</v>
          </cell>
          <cell r="GD25">
            <v>0</v>
          </cell>
        </row>
        <row r="26">
          <cell r="EV26">
            <v>0</v>
          </cell>
          <cell r="EW26">
            <v>0</v>
          </cell>
          <cell r="EX26">
            <v>0</v>
          </cell>
          <cell r="EY26">
            <v>0</v>
          </cell>
          <cell r="EZ26">
            <v>0</v>
          </cell>
          <cell r="FA26">
            <v>0</v>
          </cell>
          <cell r="FB26">
            <v>0</v>
          </cell>
          <cell r="FC26">
            <v>0</v>
          </cell>
          <cell r="FD26">
            <v>0</v>
          </cell>
          <cell r="FE26">
            <v>0</v>
          </cell>
          <cell r="FF26">
            <v>0</v>
          </cell>
          <cell r="FG26">
            <v>0</v>
          </cell>
          <cell r="FH26">
            <v>0</v>
          </cell>
          <cell r="FJ26">
            <v>0</v>
          </cell>
          <cell r="FK26">
            <v>0</v>
          </cell>
          <cell r="FL26">
            <v>0</v>
          </cell>
          <cell r="FM26">
            <v>0</v>
          </cell>
          <cell r="FN26">
            <v>0</v>
          </cell>
          <cell r="FP26">
            <v>0</v>
          </cell>
          <cell r="FQ26">
            <v>0</v>
          </cell>
          <cell r="FR26">
            <v>0</v>
          </cell>
          <cell r="FS26">
            <v>0</v>
          </cell>
          <cell r="FT26">
            <v>0</v>
          </cell>
          <cell r="FU26">
            <v>0</v>
          </cell>
          <cell r="FV26">
            <v>0</v>
          </cell>
          <cell r="FW26">
            <v>0</v>
          </cell>
          <cell r="FX26">
            <v>0</v>
          </cell>
          <cell r="FY26">
            <v>0</v>
          </cell>
          <cell r="GA26">
            <v>0</v>
          </cell>
          <cell r="GB26">
            <v>0</v>
          </cell>
          <cell r="GC26">
            <v>0</v>
          </cell>
          <cell r="GD26">
            <v>0</v>
          </cell>
        </row>
        <row r="27">
          <cell r="EV27">
            <v>0</v>
          </cell>
          <cell r="EW27">
            <v>0</v>
          </cell>
          <cell r="EX27">
            <v>0</v>
          </cell>
          <cell r="EY27">
            <v>0</v>
          </cell>
          <cell r="EZ27">
            <v>0</v>
          </cell>
          <cell r="FA27">
            <v>0</v>
          </cell>
          <cell r="FB27">
            <v>0</v>
          </cell>
          <cell r="FC27">
            <v>0</v>
          </cell>
          <cell r="FD27">
            <v>0</v>
          </cell>
          <cell r="FE27">
            <v>0</v>
          </cell>
          <cell r="FF27">
            <v>0</v>
          </cell>
          <cell r="FG27">
            <v>0</v>
          </cell>
          <cell r="FH27">
            <v>0</v>
          </cell>
          <cell r="FJ27">
            <v>0</v>
          </cell>
          <cell r="FK27">
            <v>0</v>
          </cell>
          <cell r="FL27">
            <v>0</v>
          </cell>
          <cell r="FM27">
            <v>0</v>
          </cell>
          <cell r="FN27">
            <v>0</v>
          </cell>
          <cell r="FP27">
            <v>0</v>
          </cell>
          <cell r="FQ27">
            <v>0</v>
          </cell>
          <cell r="FR27">
            <v>0</v>
          </cell>
          <cell r="FS27">
            <v>0</v>
          </cell>
          <cell r="FT27">
            <v>0</v>
          </cell>
          <cell r="FU27">
            <v>0</v>
          </cell>
          <cell r="FV27">
            <v>0</v>
          </cell>
          <cell r="FW27">
            <v>0</v>
          </cell>
          <cell r="FX27">
            <v>0</v>
          </cell>
          <cell r="FY27">
            <v>0</v>
          </cell>
          <cell r="GA27">
            <v>0</v>
          </cell>
          <cell r="GB27">
            <v>0</v>
          </cell>
          <cell r="GC27">
            <v>0</v>
          </cell>
          <cell r="GD27">
            <v>0</v>
          </cell>
        </row>
        <row r="29">
          <cell r="EV29">
            <v>0</v>
          </cell>
          <cell r="EW29">
            <v>0</v>
          </cell>
          <cell r="EX29">
            <v>0</v>
          </cell>
          <cell r="EY29">
            <v>0</v>
          </cell>
          <cell r="EZ29">
            <v>0</v>
          </cell>
          <cell r="FA29">
            <v>0</v>
          </cell>
          <cell r="FB29">
            <v>0</v>
          </cell>
          <cell r="FC29">
            <v>0</v>
          </cell>
          <cell r="FD29">
            <v>0</v>
          </cell>
          <cell r="FE29">
            <v>0</v>
          </cell>
          <cell r="FF29">
            <v>0</v>
          </cell>
          <cell r="FG29">
            <v>0</v>
          </cell>
          <cell r="FH29">
            <v>0</v>
          </cell>
          <cell r="FJ29">
            <v>0</v>
          </cell>
          <cell r="FK29">
            <v>0</v>
          </cell>
          <cell r="FL29">
            <v>0</v>
          </cell>
          <cell r="FM29">
            <v>0</v>
          </cell>
          <cell r="FN29">
            <v>0</v>
          </cell>
          <cell r="FP29">
            <v>0</v>
          </cell>
          <cell r="FQ29">
            <v>0</v>
          </cell>
          <cell r="FR29">
            <v>0</v>
          </cell>
          <cell r="FS29">
            <v>0</v>
          </cell>
          <cell r="FT29">
            <v>0</v>
          </cell>
          <cell r="FU29">
            <v>0</v>
          </cell>
          <cell r="FV29">
            <v>0</v>
          </cell>
          <cell r="FW29">
            <v>0</v>
          </cell>
          <cell r="FX29">
            <v>0</v>
          </cell>
          <cell r="FY29">
            <v>0</v>
          </cell>
          <cell r="GA29">
            <v>0</v>
          </cell>
          <cell r="GB29">
            <v>0</v>
          </cell>
          <cell r="GC29">
            <v>0</v>
          </cell>
          <cell r="GD29">
            <v>0</v>
          </cell>
        </row>
        <row r="30">
          <cell r="EV30">
            <v>0</v>
          </cell>
          <cell r="EW30">
            <v>0</v>
          </cell>
          <cell r="EX30">
            <v>0</v>
          </cell>
          <cell r="EY30">
            <v>0</v>
          </cell>
          <cell r="EZ30">
            <v>0</v>
          </cell>
          <cell r="FA30">
            <v>0</v>
          </cell>
          <cell r="FB30">
            <v>0</v>
          </cell>
          <cell r="FC30">
            <v>0</v>
          </cell>
          <cell r="FD30">
            <v>0</v>
          </cell>
          <cell r="FE30">
            <v>0</v>
          </cell>
          <cell r="FF30">
            <v>0</v>
          </cell>
          <cell r="FG30">
            <v>0</v>
          </cell>
          <cell r="FH30">
            <v>0</v>
          </cell>
          <cell r="FJ30">
            <v>0</v>
          </cell>
          <cell r="FK30">
            <v>0</v>
          </cell>
          <cell r="FL30">
            <v>0</v>
          </cell>
          <cell r="FM30">
            <v>0</v>
          </cell>
          <cell r="FN30">
            <v>0</v>
          </cell>
          <cell r="FP30">
            <v>0</v>
          </cell>
          <cell r="FQ30">
            <v>0</v>
          </cell>
          <cell r="FR30">
            <v>0</v>
          </cell>
          <cell r="FS30">
            <v>0</v>
          </cell>
          <cell r="FT30">
            <v>0</v>
          </cell>
          <cell r="FU30">
            <v>0</v>
          </cell>
          <cell r="FV30">
            <v>0</v>
          </cell>
          <cell r="FW30">
            <v>0</v>
          </cell>
          <cell r="FX30">
            <v>0</v>
          </cell>
          <cell r="FY30">
            <v>0</v>
          </cell>
          <cell r="GA30">
            <v>0</v>
          </cell>
          <cell r="GB30">
            <v>0</v>
          </cell>
          <cell r="GC30">
            <v>0</v>
          </cell>
          <cell r="GD30">
            <v>0</v>
          </cell>
        </row>
        <row r="31">
          <cell r="EV31">
            <v>0</v>
          </cell>
          <cell r="EW31">
            <v>0</v>
          </cell>
          <cell r="EX31">
            <v>0</v>
          </cell>
          <cell r="EY31">
            <v>0</v>
          </cell>
          <cell r="EZ31">
            <v>0</v>
          </cell>
          <cell r="FA31">
            <v>0</v>
          </cell>
          <cell r="FB31">
            <v>0</v>
          </cell>
          <cell r="FC31">
            <v>0</v>
          </cell>
          <cell r="FD31">
            <v>0</v>
          </cell>
          <cell r="FE31">
            <v>0</v>
          </cell>
          <cell r="FF31">
            <v>0</v>
          </cell>
          <cell r="FG31">
            <v>0</v>
          </cell>
          <cell r="FH31">
            <v>0</v>
          </cell>
          <cell r="FJ31">
            <v>0</v>
          </cell>
          <cell r="FK31">
            <v>0</v>
          </cell>
          <cell r="FL31">
            <v>0</v>
          </cell>
          <cell r="FM31">
            <v>0</v>
          </cell>
          <cell r="FN31">
            <v>0</v>
          </cell>
          <cell r="FP31">
            <v>0</v>
          </cell>
          <cell r="FQ31">
            <v>0</v>
          </cell>
          <cell r="FR31">
            <v>0</v>
          </cell>
          <cell r="FS31">
            <v>0</v>
          </cell>
          <cell r="FT31">
            <v>0</v>
          </cell>
          <cell r="FU31">
            <v>0</v>
          </cell>
          <cell r="FV31">
            <v>0</v>
          </cell>
          <cell r="FW31">
            <v>0</v>
          </cell>
          <cell r="FX31">
            <v>0</v>
          </cell>
          <cell r="FY31">
            <v>0</v>
          </cell>
          <cell r="GA31">
            <v>0</v>
          </cell>
          <cell r="GB31">
            <v>0</v>
          </cell>
          <cell r="GC31">
            <v>0</v>
          </cell>
          <cell r="GD31">
            <v>0</v>
          </cell>
        </row>
        <row r="32">
          <cell r="EV32">
            <v>0</v>
          </cell>
          <cell r="EW32">
            <v>0</v>
          </cell>
          <cell r="EX32">
            <v>0</v>
          </cell>
          <cell r="EY32">
            <v>0</v>
          </cell>
          <cell r="EZ32">
            <v>0</v>
          </cell>
          <cell r="FA32">
            <v>0</v>
          </cell>
          <cell r="FB32">
            <v>0</v>
          </cell>
          <cell r="FC32">
            <v>0</v>
          </cell>
          <cell r="FD32">
            <v>0</v>
          </cell>
          <cell r="FE32">
            <v>0</v>
          </cell>
          <cell r="FF32">
            <v>0</v>
          </cell>
          <cell r="FG32">
            <v>0</v>
          </cell>
          <cell r="FH32">
            <v>0</v>
          </cell>
          <cell r="FJ32">
            <v>0</v>
          </cell>
          <cell r="FK32">
            <v>0</v>
          </cell>
          <cell r="FL32">
            <v>0</v>
          </cell>
          <cell r="FM32">
            <v>0</v>
          </cell>
          <cell r="FN32">
            <v>0</v>
          </cell>
          <cell r="FP32">
            <v>0</v>
          </cell>
          <cell r="FQ32">
            <v>0</v>
          </cell>
          <cell r="FR32">
            <v>0</v>
          </cell>
          <cell r="FS32">
            <v>0</v>
          </cell>
          <cell r="FT32">
            <v>0</v>
          </cell>
          <cell r="FU32">
            <v>0</v>
          </cell>
          <cell r="FV32">
            <v>0</v>
          </cell>
          <cell r="FW32">
            <v>0</v>
          </cell>
          <cell r="FX32">
            <v>0</v>
          </cell>
          <cell r="FY32">
            <v>0</v>
          </cell>
          <cell r="GA32">
            <v>0</v>
          </cell>
          <cell r="GB32">
            <v>0</v>
          </cell>
          <cell r="GC32">
            <v>0</v>
          </cell>
          <cell r="GD32">
            <v>0</v>
          </cell>
        </row>
        <row r="33">
          <cell r="EV33">
            <v>0</v>
          </cell>
          <cell r="EW33">
            <v>0</v>
          </cell>
          <cell r="EX33">
            <v>0</v>
          </cell>
          <cell r="EY33">
            <v>0</v>
          </cell>
          <cell r="EZ33">
            <v>0</v>
          </cell>
          <cell r="FA33">
            <v>0</v>
          </cell>
          <cell r="FB33">
            <v>0</v>
          </cell>
          <cell r="FC33">
            <v>0</v>
          </cell>
          <cell r="FD33">
            <v>0</v>
          </cell>
          <cell r="FE33">
            <v>0</v>
          </cell>
          <cell r="FF33">
            <v>0</v>
          </cell>
          <cell r="FG33">
            <v>0</v>
          </cell>
          <cell r="FH33">
            <v>0</v>
          </cell>
          <cell r="FJ33">
            <v>0</v>
          </cell>
          <cell r="FK33">
            <v>0</v>
          </cell>
          <cell r="FL33">
            <v>0</v>
          </cell>
          <cell r="FM33">
            <v>0</v>
          </cell>
          <cell r="FN33">
            <v>0</v>
          </cell>
          <cell r="FP33">
            <v>0</v>
          </cell>
          <cell r="FQ33">
            <v>0</v>
          </cell>
          <cell r="FR33">
            <v>0</v>
          </cell>
          <cell r="FS33">
            <v>0</v>
          </cell>
          <cell r="FT33">
            <v>0</v>
          </cell>
          <cell r="FU33">
            <v>0</v>
          </cell>
          <cell r="FV33">
            <v>0</v>
          </cell>
          <cell r="FW33">
            <v>0</v>
          </cell>
          <cell r="FX33">
            <v>0</v>
          </cell>
          <cell r="FY33">
            <v>0</v>
          </cell>
          <cell r="GA33">
            <v>0</v>
          </cell>
          <cell r="GB33">
            <v>0</v>
          </cell>
          <cell r="GC33">
            <v>0</v>
          </cell>
          <cell r="GD33">
            <v>0</v>
          </cell>
        </row>
        <row r="34">
          <cell r="EV34">
            <v>0</v>
          </cell>
          <cell r="EW34">
            <v>0</v>
          </cell>
          <cell r="EX34">
            <v>0</v>
          </cell>
          <cell r="EY34">
            <v>0</v>
          </cell>
          <cell r="EZ34">
            <v>0</v>
          </cell>
          <cell r="FA34">
            <v>0</v>
          </cell>
          <cell r="FB34">
            <v>0</v>
          </cell>
          <cell r="FC34">
            <v>0</v>
          </cell>
          <cell r="FD34">
            <v>0</v>
          </cell>
          <cell r="FE34">
            <v>0</v>
          </cell>
          <cell r="FF34">
            <v>0</v>
          </cell>
          <cell r="FG34">
            <v>0</v>
          </cell>
          <cell r="FH34">
            <v>0</v>
          </cell>
          <cell r="FJ34">
            <v>0</v>
          </cell>
          <cell r="FK34">
            <v>0</v>
          </cell>
          <cell r="FL34">
            <v>0</v>
          </cell>
          <cell r="FM34">
            <v>0</v>
          </cell>
          <cell r="FN34">
            <v>0</v>
          </cell>
          <cell r="FP34">
            <v>0</v>
          </cell>
          <cell r="FQ34">
            <v>0</v>
          </cell>
          <cell r="FR34">
            <v>0</v>
          </cell>
          <cell r="FS34">
            <v>0</v>
          </cell>
          <cell r="FT34">
            <v>0</v>
          </cell>
          <cell r="FU34">
            <v>0</v>
          </cell>
          <cell r="FV34">
            <v>0</v>
          </cell>
          <cell r="FW34">
            <v>0</v>
          </cell>
          <cell r="FX34">
            <v>0</v>
          </cell>
          <cell r="FY34">
            <v>0</v>
          </cell>
          <cell r="GA34">
            <v>0</v>
          </cell>
          <cell r="GB34">
            <v>0</v>
          </cell>
          <cell r="GC34">
            <v>0</v>
          </cell>
          <cell r="GD34">
            <v>0</v>
          </cell>
        </row>
        <row r="35">
          <cell r="EV35">
            <v>0</v>
          </cell>
          <cell r="EW35">
            <v>0</v>
          </cell>
          <cell r="EX35">
            <v>0</v>
          </cell>
          <cell r="EY35">
            <v>0</v>
          </cell>
          <cell r="EZ35">
            <v>0</v>
          </cell>
          <cell r="FA35">
            <v>0</v>
          </cell>
          <cell r="FB35">
            <v>0</v>
          </cell>
          <cell r="FC35">
            <v>0</v>
          </cell>
          <cell r="FD35">
            <v>0</v>
          </cell>
          <cell r="FE35">
            <v>0</v>
          </cell>
          <cell r="FF35">
            <v>0</v>
          </cell>
          <cell r="FG35">
            <v>0</v>
          </cell>
          <cell r="FH35">
            <v>0</v>
          </cell>
          <cell r="FJ35">
            <v>0</v>
          </cell>
          <cell r="FK35">
            <v>0</v>
          </cell>
          <cell r="FL35">
            <v>0</v>
          </cell>
          <cell r="FM35">
            <v>0</v>
          </cell>
          <cell r="FN35">
            <v>0</v>
          </cell>
          <cell r="FP35">
            <v>0</v>
          </cell>
          <cell r="FQ35">
            <v>0</v>
          </cell>
          <cell r="FR35">
            <v>0</v>
          </cell>
          <cell r="FS35">
            <v>0</v>
          </cell>
          <cell r="FT35">
            <v>0</v>
          </cell>
          <cell r="FU35">
            <v>0</v>
          </cell>
          <cell r="FV35">
            <v>0</v>
          </cell>
          <cell r="FW35">
            <v>0</v>
          </cell>
          <cell r="FX35">
            <v>0</v>
          </cell>
          <cell r="FY35">
            <v>0</v>
          </cell>
          <cell r="GA35">
            <v>0</v>
          </cell>
          <cell r="GB35">
            <v>0</v>
          </cell>
          <cell r="GC35">
            <v>0</v>
          </cell>
          <cell r="GD35">
            <v>0</v>
          </cell>
        </row>
        <row r="36">
          <cell r="EV36">
            <v>0</v>
          </cell>
          <cell r="EW36">
            <v>0</v>
          </cell>
          <cell r="EX36">
            <v>0</v>
          </cell>
          <cell r="EY36">
            <v>0</v>
          </cell>
          <cell r="EZ36">
            <v>0</v>
          </cell>
          <cell r="FA36">
            <v>0</v>
          </cell>
          <cell r="FB36">
            <v>0</v>
          </cell>
          <cell r="FC36">
            <v>0</v>
          </cell>
          <cell r="FD36">
            <v>0</v>
          </cell>
          <cell r="FE36">
            <v>0</v>
          </cell>
          <cell r="FF36">
            <v>0</v>
          </cell>
          <cell r="FG36">
            <v>0</v>
          </cell>
          <cell r="FH36">
            <v>0</v>
          </cell>
          <cell r="FJ36">
            <v>0</v>
          </cell>
          <cell r="FK36">
            <v>0</v>
          </cell>
          <cell r="FL36">
            <v>0</v>
          </cell>
          <cell r="FM36">
            <v>0</v>
          </cell>
          <cell r="FN36">
            <v>0</v>
          </cell>
          <cell r="FP36">
            <v>0</v>
          </cell>
          <cell r="FQ36">
            <v>0</v>
          </cell>
          <cell r="FR36">
            <v>0</v>
          </cell>
          <cell r="FS36">
            <v>0</v>
          </cell>
          <cell r="FT36">
            <v>0</v>
          </cell>
          <cell r="FU36">
            <v>0</v>
          </cell>
          <cell r="FV36">
            <v>0</v>
          </cell>
          <cell r="FW36">
            <v>0</v>
          </cell>
          <cell r="FX36">
            <v>0</v>
          </cell>
          <cell r="FY36">
            <v>0</v>
          </cell>
          <cell r="GA36">
            <v>0</v>
          </cell>
          <cell r="GB36">
            <v>0</v>
          </cell>
          <cell r="GC36">
            <v>0</v>
          </cell>
          <cell r="GD36">
            <v>0</v>
          </cell>
        </row>
        <row r="37">
          <cell r="EV37">
            <v>0</v>
          </cell>
          <cell r="EW37">
            <v>0</v>
          </cell>
          <cell r="EX37">
            <v>0</v>
          </cell>
          <cell r="EY37">
            <v>0</v>
          </cell>
          <cell r="EZ37">
            <v>0</v>
          </cell>
          <cell r="FA37">
            <v>0</v>
          </cell>
          <cell r="FB37">
            <v>0</v>
          </cell>
          <cell r="FC37">
            <v>0</v>
          </cell>
          <cell r="FD37">
            <v>0</v>
          </cell>
          <cell r="FE37">
            <v>0</v>
          </cell>
          <cell r="FF37">
            <v>0</v>
          </cell>
          <cell r="FG37">
            <v>0</v>
          </cell>
          <cell r="FH37">
            <v>0</v>
          </cell>
          <cell r="FJ37">
            <v>0</v>
          </cell>
          <cell r="FK37">
            <v>0</v>
          </cell>
          <cell r="FL37">
            <v>0</v>
          </cell>
          <cell r="FM37">
            <v>0</v>
          </cell>
          <cell r="FN37">
            <v>0</v>
          </cell>
          <cell r="FP37">
            <v>0</v>
          </cell>
          <cell r="FQ37">
            <v>0</v>
          </cell>
          <cell r="FR37">
            <v>0</v>
          </cell>
          <cell r="FS37">
            <v>0</v>
          </cell>
          <cell r="FT37">
            <v>0</v>
          </cell>
          <cell r="FU37">
            <v>0</v>
          </cell>
          <cell r="FV37">
            <v>0</v>
          </cell>
          <cell r="FW37">
            <v>0</v>
          </cell>
          <cell r="FX37">
            <v>0</v>
          </cell>
          <cell r="FY37">
            <v>0</v>
          </cell>
          <cell r="GA37">
            <v>0</v>
          </cell>
          <cell r="GB37">
            <v>0</v>
          </cell>
          <cell r="GC37">
            <v>0</v>
          </cell>
          <cell r="GD37">
            <v>0</v>
          </cell>
        </row>
        <row r="39">
          <cell r="EV39">
            <v>0</v>
          </cell>
          <cell r="EW39">
            <v>0</v>
          </cell>
          <cell r="EX39">
            <v>0</v>
          </cell>
          <cell r="EY39">
            <v>0</v>
          </cell>
          <cell r="EZ39">
            <v>0</v>
          </cell>
          <cell r="FA39">
            <v>0</v>
          </cell>
          <cell r="FB39">
            <v>0</v>
          </cell>
          <cell r="FC39">
            <v>0</v>
          </cell>
          <cell r="FD39">
            <v>0</v>
          </cell>
          <cell r="FE39">
            <v>0</v>
          </cell>
          <cell r="FF39">
            <v>0</v>
          </cell>
          <cell r="FG39">
            <v>0</v>
          </cell>
          <cell r="FH39">
            <v>0</v>
          </cell>
          <cell r="FJ39">
            <v>0</v>
          </cell>
          <cell r="FK39">
            <v>0</v>
          </cell>
          <cell r="FL39">
            <v>0</v>
          </cell>
          <cell r="FM39">
            <v>0</v>
          </cell>
          <cell r="FN39">
            <v>0</v>
          </cell>
          <cell r="FP39">
            <v>0</v>
          </cell>
          <cell r="FQ39">
            <v>0</v>
          </cell>
          <cell r="FR39">
            <v>0</v>
          </cell>
          <cell r="FS39">
            <v>0</v>
          </cell>
          <cell r="FT39">
            <v>0</v>
          </cell>
          <cell r="FU39">
            <v>0</v>
          </cell>
          <cell r="FV39">
            <v>0</v>
          </cell>
          <cell r="FW39">
            <v>0</v>
          </cell>
          <cell r="FX39">
            <v>0</v>
          </cell>
          <cell r="FY39">
            <v>0</v>
          </cell>
          <cell r="GA39">
            <v>0</v>
          </cell>
          <cell r="GB39">
            <v>0</v>
          </cell>
          <cell r="GC39">
            <v>0</v>
          </cell>
          <cell r="GD39">
            <v>0</v>
          </cell>
        </row>
        <row r="40">
          <cell r="EV40">
            <v>0</v>
          </cell>
          <cell r="EW40">
            <v>0</v>
          </cell>
          <cell r="EX40">
            <v>0</v>
          </cell>
          <cell r="EY40">
            <v>0</v>
          </cell>
          <cell r="EZ40">
            <v>0</v>
          </cell>
          <cell r="FA40">
            <v>0</v>
          </cell>
          <cell r="FB40">
            <v>0</v>
          </cell>
          <cell r="FC40">
            <v>0</v>
          </cell>
          <cell r="FD40">
            <v>0</v>
          </cell>
          <cell r="FE40">
            <v>0</v>
          </cell>
          <cell r="FF40">
            <v>0</v>
          </cell>
          <cell r="FG40">
            <v>0</v>
          </cell>
          <cell r="FH40">
            <v>0</v>
          </cell>
          <cell r="FJ40">
            <v>0</v>
          </cell>
          <cell r="FK40">
            <v>0</v>
          </cell>
          <cell r="FL40">
            <v>0</v>
          </cell>
          <cell r="FM40">
            <v>0</v>
          </cell>
          <cell r="FN40">
            <v>0</v>
          </cell>
          <cell r="FP40">
            <v>0</v>
          </cell>
          <cell r="FQ40">
            <v>0</v>
          </cell>
          <cell r="FR40">
            <v>0</v>
          </cell>
          <cell r="FS40">
            <v>0</v>
          </cell>
          <cell r="FT40">
            <v>0</v>
          </cell>
          <cell r="FU40">
            <v>0</v>
          </cell>
          <cell r="FV40">
            <v>0</v>
          </cell>
          <cell r="FW40">
            <v>0</v>
          </cell>
          <cell r="FX40">
            <v>0</v>
          </cell>
          <cell r="FY40">
            <v>0</v>
          </cell>
          <cell r="GA40">
            <v>0</v>
          </cell>
          <cell r="GB40">
            <v>0</v>
          </cell>
          <cell r="GC40">
            <v>0</v>
          </cell>
          <cell r="GD40">
            <v>0</v>
          </cell>
        </row>
        <row r="41">
          <cell r="EV41">
            <v>0</v>
          </cell>
          <cell r="EW41">
            <v>0</v>
          </cell>
          <cell r="EX41">
            <v>0</v>
          </cell>
          <cell r="EY41">
            <v>0</v>
          </cell>
          <cell r="EZ41">
            <v>0</v>
          </cell>
          <cell r="FA41">
            <v>0</v>
          </cell>
          <cell r="FB41">
            <v>0</v>
          </cell>
          <cell r="FC41">
            <v>0</v>
          </cell>
          <cell r="FD41">
            <v>0</v>
          </cell>
          <cell r="FE41">
            <v>0</v>
          </cell>
          <cell r="FF41">
            <v>0</v>
          </cell>
          <cell r="FG41">
            <v>0</v>
          </cell>
          <cell r="FH41">
            <v>0</v>
          </cell>
          <cell r="FJ41">
            <v>0</v>
          </cell>
          <cell r="FK41">
            <v>0</v>
          </cell>
          <cell r="FL41">
            <v>0</v>
          </cell>
          <cell r="FM41">
            <v>0</v>
          </cell>
          <cell r="FN41">
            <v>0</v>
          </cell>
          <cell r="FP41">
            <v>0</v>
          </cell>
          <cell r="FQ41">
            <v>0</v>
          </cell>
          <cell r="FR41">
            <v>0</v>
          </cell>
          <cell r="FS41">
            <v>0</v>
          </cell>
          <cell r="FT41">
            <v>0</v>
          </cell>
          <cell r="FU41">
            <v>0</v>
          </cell>
          <cell r="FV41">
            <v>0</v>
          </cell>
          <cell r="FW41">
            <v>0</v>
          </cell>
          <cell r="FX41">
            <v>0</v>
          </cell>
          <cell r="FY41">
            <v>0</v>
          </cell>
          <cell r="GA41">
            <v>0</v>
          </cell>
          <cell r="GB41">
            <v>0</v>
          </cell>
          <cell r="GC41">
            <v>0</v>
          </cell>
          <cell r="GD41">
            <v>0</v>
          </cell>
        </row>
        <row r="42">
          <cell r="EV42">
            <v>0</v>
          </cell>
          <cell r="EW42">
            <v>0</v>
          </cell>
          <cell r="EX42">
            <v>0</v>
          </cell>
          <cell r="EY42">
            <v>0</v>
          </cell>
          <cell r="EZ42">
            <v>0</v>
          </cell>
          <cell r="FA42">
            <v>0</v>
          </cell>
          <cell r="FB42">
            <v>0</v>
          </cell>
          <cell r="FC42">
            <v>0</v>
          </cell>
          <cell r="FD42">
            <v>0</v>
          </cell>
          <cell r="FE42">
            <v>0</v>
          </cell>
          <cell r="FF42">
            <v>0</v>
          </cell>
          <cell r="FG42">
            <v>0</v>
          </cell>
          <cell r="FH42">
            <v>0</v>
          </cell>
          <cell r="FJ42">
            <v>0</v>
          </cell>
          <cell r="FK42">
            <v>0</v>
          </cell>
          <cell r="FL42">
            <v>0</v>
          </cell>
          <cell r="FM42">
            <v>0</v>
          </cell>
          <cell r="FN42">
            <v>0</v>
          </cell>
          <cell r="FP42">
            <v>0</v>
          </cell>
          <cell r="FQ42">
            <v>0</v>
          </cell>
          <cell r="FR42">
            <v>0</v>
          </cell>
          <cell r="FS42">
            <v>0</v>
          </cell>
          <cell r="FT42">
            <v>0</v>
          </cell>
          <cell r="FU42">
            <v>0</v>
          </cell>
          <cell r="FV42">
            <v>0</v>
          </cell>
          <cell r="FW42">
            <v>0</v>
          </cell>
          <cell r="FX42">
            <v>0</v>
          </cell>
          <cell r="FY42">
            <v>0</v>
          </cell>
          <cell r="GA42">
            <v>0</v>
          </cell>
          <cell r="GB42">
            <v>0</v>
          </cell>
          <cell r="GC42">
            <v>0</v>
          </cell>
          <cell r="GD42">
            <v>0</v>
          </cell>
        </row>
        <row r="43">
          <cell r="EV43">
            <v>0</v>
          </cell>
          <cell r="EW43">
            <v>0</v>
          </cell>
          <cell r="EX43">
            <v>0</v>
          </cell>
          <cell r="EY43">
            <v>0</v>
          </cell>
          <cell r="EZ43">
            <v>0</v>
          </cell>
          <cell r="FA43">
            <v>0</v>
          </cell>
          <cell r="FB43">
            <v>0</v>
          </cell>
          <cell r="FC43">
            <v>0</v>
          </cell>
          <cell r="FD43">
            <v>0</v>
          </cell>
          <cell r="FE43">
            <v>0</v>
          </cell>
          <cell r="FF43">
            <v>0</v>
          </cell>
          <cell r="FG43">
            <v>0</v>
          </cell>
          <cell r="FH43">
            <v>0</v>
          </cell>
          <cell r="FJ43">
            <v>0</v>
          </cell>
          <cell r="FK43">
            <v>0</v>
          </cell>
          <cell r="FL43">
            <v>0</v>
          </cell>
          <cell r="FM43">
            <v>0</v>
          </cell>
          <cell r="FN43">
            <v>0</v>
          </cell>
          <cell r="FP43">
            <v>0</v>
          </cell>
          <cell r="FQ43">
            <v>0</v>
          </cell>
          <cell r="FR43">
            <v>0</v>
          </cell>
          <cell r="FS43">
            <v>0</v>
          </cell>
          <cell r="FT43">
            <v>0</v>
          </cell>
          <cell r="FU43">
            <v>0</v>
          </cell>
          <cell r="FV43">
            <v>0</v>
          </cell>
          <cell r="FW43">
            <v>0</v>
          </cell>
          <cell r="FX43">
            <v>0</v>
          </cell>
          <cell r="FY43">
            <v>0</v>
          </cell>
          <cell r="GA43">
            <v>0</v>
          </cell>
          <cell r="GB43">
            <v>0</v>
          </cell>
          <cell r="GC43">
            <v>0</v>
          </cell>
          <cell r="GD43">
            <v>0</v>
          </cell>
        </row>
        <row r="44">
          <cell r="EV44">
            <v>0</v>
          </cell>
          <cell r="EW44">
            <v>0</v>
          </cell>
          <cell r="EX44">
            <v>0</v>
          </cell>
          <cell r="EY44">
            <v>0</v>
          </cell>
          <cell r="EZ44">
            <v>0</v>
          </cell>
          <cell r="FA44">
            <v>0</v>
          </cell>
          <cell r="FB44">
            <v>0</v>
          </cell>
          <cell r="FC44">
            <v>0</v>
          </cell>
          <cell r="FD44">
            <v>0</v>
          </cell>
          <cell r="FE44">
            <v>0</v>
          </cell>
          <cell r="FF44">
            <v>0</v>
          </cell>
          <cell r="FG44">
            <v>0</v>
          </cell>
          <cell r="FH44">
            <v>0</v>
          </cell>
          <cell r="FJ44">
            <v>0</v>
          </cell>
          <cell r="FK44">
            <v>0</v>
          </cell>
          <cell r="FL44">
            <v>0</v>
          </cell>
          <cell r="FM44">
            <v>0</v>
          </cell>
          <cell r="FN44">
            <v>0</v>
          </cell>
          <cell r="FP44">
            <v>0</v>
          </cell>
          <cell r="FQ44">
            <v>0</v>
          </cell>
          <cell r="FR44">
            <v>0</v>
          </cell>
          <cell r="FS44">
            <v>0</v>
          </cell>
          <cell r="FT44">
            <v>0</v>
          </cell>
          <cell r="FU44">
            <v>0</v>
          </cell>
          <cell r="FV44">
            <v>0</v>
          </cell>
          <cell r="FW44">
            <v>0</v>
          </cell>
          <cell r="FX44">
            <v>0</v>
          </cell>
          <cell r="FY44">
            <v>0</v>
          </cell>
          <cell r="GA44">
            <v>0</v>
          </cell>
          <cell r="GB44">
            <v>0</v>
          </cell>
          <cell r="GC44">
            <v>0</v>
          </cell>
          <cell r="GD44">
            <v>0</v>
          </cell>
        </row>
        <row r="45">
          <cell r="EV45">
            <v>0</v>
          </cell>
          <cell r="EW45">
            <v>0</v>
          </cell>
          <cell r="EX45">
            <v>0</v>
          </cell>
          <cell r="EY45">
            <v>0</v>
          </cell>
          <cell r="EZ45">
            <v>0</v>
          </cell>
          <cell r="FA45">
            <v>0</v>
          </cell>
          <cell r="FB45">
            <v>0</v>
          </cell>
          <cell r="FC45">
            <v>0</v>
          </cell>
          <cell r="FD45">
            <v>0</v>
          </cell>
          <cell r="FE45">
            <v>0</v>
          </cell>
          <cell r="FF45">
            <v>0</v>
          </cell>
          <cell r="FG45">
            <v>0</v>
          </cell>
          <cell r="FH45">
            <v>0</v>
          </cell>
          <cell r="FJ45">
            <v>0</v>
          </cell>
          <cell r="FK45">
            <v>0</v>
          </cell>
          <cell r="FL45">
            <v>0</v>
          </cell>
          <cell r="FM45">
            <v>0</v>
          </cell>
          <cell r="FN45">
            <v>0</v>
          </cell>
          <cell r="FP45">
            <v>0</v>
          </cell>
          <cell r="FQ45">
            <v>0</v>
          </cell>
          <cell r="FR45">
            <v>0</v>
          </cell>
          <cell r="FS45">
            <v>0</v>
          </cell>
          <cell r="FT45">
            <v>0</v>
          </cell>
          <cell r="FU45">
            <v>0</v>
          </cell>
          <cell r="FV45">
            <v>0</v>
          </cell>
          <cell r="FW45">
            <v>0</v>
          </cell>
          <cell r="FX45">
            <v>0</v>
          </cell>
          <cell r="FY45">
            <v>0</v>
          </cell>
          <cell r="GA45">
            <v>0</v>
          </cell>
          <cell r="GB45">
            <v>0</v>
          </cell>
          <cell r="GC45">
            <v>0</v>
          </cell>
          <cell r="GD45">
            <v>0</v>
          </cell>
        </row>
        <row r="46">
          <cell r="EV46">
            <v>0</v>
          </cell>
          <cell r="EW46">
            <v>0</v>
          </cell>
          <cell r="EX46">
            <v>0</v>
          </cell>
          <cell r="EY46">
            <v>0</v>
          </cell>
          <cell r="EZ46">
            <v>0</v>
          </cell>
          <cell r="FA46">
            <v>0</v>
          </cell>
          <cell r="FB46">
            <v>0</v>
          </cell>
          <cell r="FC46">
            <v>0</v>
          </cell>
          <cell r="FD46">
            <v>0</v>
          </cell>
          <cell r="FE46">
            <v>0</v>
          </cell>
          <cell r="FF46">
            <v>0</v>
          </cell>
          <cell r="FG46">
            <v>0</v>
          </cell>
          <cell r="FH46">
            <v>0</v>
          </cell>
          <cell r="FJ46">
            <v>0</v>
          </cell>
          <cell r="FK46">
            <v>0</v>
          </cell>
          <cell r="FL46">
            <v>0</v>
          </cell>
          <cell r="FM46">
            <v>0</v>
          </cell>
          <cell r="FN46">
            <v>0</v>
          </cell>
          <cell r="FP46">
            <v>0</v>
          </cell>
          <cell r="FQ46">
            <v>0</v>
          </cell>
          <cell r="FR46">
            <v>0</v>
          </cell>
          <cell r="FS46">
            <v>0</v>
          </cell>
          <cell r="FT46">
            <v>0</v>
          </cell>
          <cell r="FU46">
            <v>0</v>
          </cell>
          <cell r="FV46">
            <v>0</v>
          </cell>
          <cell r="FW46">
            <v>0</v>
          </cell>
          <cell r="FX46">
            <v>0</v>
          </cell>
          <cell r="FY46">
            <v>0</v>
          </cell>
          <cell r="GA46">
            <v>0</v>
          </cell>
          <cell r="GB46">
            <v>0</v>
          </cell>
          <cell r="GC46">
            <v>0</v>
          </cell>
          <cell r="GD46">
            <v>0</v>
          </cell>
        </row>
        <row r="47">
          <cell r="EV47">
            <v>0</v>
          </cell>
          <cell r="EW47">
            <v>0</v>
          </cell>
          <cell r="EX47">
            <v>0</v>
          </cell>
          <cell r="EY47">
            <v>0</v>
          </cell>
          <cell r="EZ47">
            <v>0</v>
          </cell>
          <cell r="FA47">
            <v>0</v>
          </cell>
          <cell r="FB47">
            <v>0</v>
          </cell>
          <cell r="FC47">
            <v>0</v>
          </cell>
          <cell r="FD47">
            <v>0</v>
          </cell>
          <cell r="FE47">
            <v>0</v>
          </cell>
          <cell r="FF47">
            <v>0</v>
          </cell>
          <cell r="FG47">
            <v>0</v>
          </cell>
          <cell r="FH47">
            <v>0</v>
          </cell>
          <cell r="FJ47">
            <v>0</v>
          </cell>
          <cell r="FK47">
            <v>0</v>
          </cell>
          <cell r="FL47">
            <v>0</v>
          </cell>
          <cell r="FM47">
            <v>0</v>
          </cell>
          <cell r="FN47">
            <v>0</v>
          </cell>
          <cell r="FP47">
            <v>0</v>
          </cell>
          <cell r="FQ47">
            <v>0</v>
          </cell>
          <cell r="FR47">
            <v>0</v>
          </cell>
          <cell r="FS47">
            <v>0</v>
          </cell>
          <cell r="FT47">
            <v>0</v>
          </cell>
          <cell r="FU47">
            <v>0</v>
          </cell>
          <cell r="FV47">
            <v>0</v>
          </cell>
          <cell r="FW47">
            <v>0</v>
          </cell>
          <cell r="FX47">
            <v>0</v>
          </cell>
          <cell r="FY47">
            <v>0</v>
          </cell>
          <cell r="GA47">
            <v>0</v>
          </cell>
          <cell r="GB47">
            <v>0</v>
          </cell>
          <cell r="GC47">
            <v>0</v>
          </cell>
          <cell r="GD47">
            <v>0</v>
          </cell>
        </row>
        <row r="48">
          <cell r="EV48">
            <v>0</v>
          </cell>
          <cell r="EW48">
            <v>0</v>
          </cell>
          <cell r="EX48">
            <v>0</v>
          </cell>
          <cell r="EY48">
            <v>0</v>
          </cell>
          <cell r="EZ48">
            <v>0</v>
          </cell>
          <cell r="FA48">
            <v>0</v>
          </cell>
          <cell r="FB48">
            <v>0</v>
          </cell>
          <cell r="FC48">
            <v>0</v>
          </cell>
          <cell r="FD48">
            <v>0</v>
          </cell>
          <cell r="FE48">
            <v>0</v>
          </cell>
          <cell r="FF48">
            <v>0</v>
          </cell>
          <cell r="FG48">
            <v>0</v>
          </cell>
          <cell r="FH48">
            <v>0</v>
          </cell>
          <cell r="FJ48">
            <v>0</v>
          </cell>
          <cell r="FK48">
            <v>0</v>
          </cell>
          <cell r="FL48">
            <v>0</v>
          </cell>
          <cell r="FM48">
            <v>0</v>
          </cell>
          <cell r="FN48">
            <v>0</v>
          </cell>
          <cell r="FP48">
            <v>0</v>
          </cell>
          <cell r="FQ48">
            <v>0</v>
          </cell>
          <cell r="FR48">
            <v>0</v>
          </cell>
          <cell r="FS48">
            <v>0</v>
          </cell>
          <cell r="FT48">
            <v>0</v>
          </cell>
          <cell r="FU48">
            <v>0</v>
          </cell>
          <cell r="FV48">
            <v>0</v>
          </cell>
          <cell r="FW48">
            <v>0</v>
          </cell>
          <cell r="FX48">
            <v>0</v>
          </cell>
          <cell r="FY48">
            <v>0</v>
          </cell>
          <cell r="GA48">
            <v>0</v>
          </cell>
          <cell r="GB48">
            <v>0</v>
          </cell>
          <cell r="GC48">
            <v>0</v>
          </cell>
          <cell r="GD48">
            <v>0</v>
          </cell>
        </row>
        <row r="49">
          <cell r="EV49">
            <v>0</v>
          </cell>
          <cell r="EW49">
            <v>0</v>
          </cell>
          <cell r="EX49">
            <v>0</v>
          </cell>
          <cell r="EY49">
            <v>0</v>
          </cell>
          <cell r="EZ49">
            <v>0</v>
          </cell>
          <cell r="FA49">
            <v>0</v>
          </cell>
          <cell r="FB49">
            <v>0</v>
          </cell>
          <cell r="FC49">
            <v>0</v>
          </cell>
          <cell r="FD49">
            <v>0</v>
          </cell>
          <cell r="FE49">
            <v>0</v>
          </cell>
          <cell r="FF49">
            <v>0</v>
          </cell>
          <cell r="FG49">
            <v>0</v>
          </cell>
          <cell r="FH49">
            <v>0</v>
          </cell>
          <cell r="FJ49">
            <v>0</v>
          </cell>
          <cell r="FK49">
            <v>0</v>
          </cell>
          <cell r="FL49">
            <v>0</v>
          </cell>
          <cell r="FM49">
            <v>0</v>
          </cell>
          <cell r="FN49">
            <v>0</v>
          </cell>
          <cell r="FP49">
            <v>0</v>
          </cell>
          <cell r="FQ49">
            <v>0</v>
          </cell>
          <cell r="FR49">
            <v>0</v>
          </cell>
          <cell r="FS49">
            <v>0</v>
          </cell>
          <cell r="FT49">
            <v>0</v>
          </cell>
          <cell r="FU49">
            <v>0</v>
          </cell>
          <cell r="GA49">
            <v>0</v>
          </cell>
          <cell r="GB49">
            <v>0</v>
          </cell>
          <cell r="GC49">
            <v>0</v>
          </cell>
          <cell r="GD49">
            <v>0</v>
          </cell>
        </row>
        <row r="50">
          <cell r="EV50">
            <v>0</v>
          </cell>
          <cell r="EW50">
            <v>0</v>
          </cell>
          <cell r="EX50">
            <v>0</v>
          </cell>
          <cell r="EY50">
            <v>0</v>
          </cell>
          <cell r="EZ50">
            <v>0</v>
          </cell>
          <cell r="FA50">
            <v>0</v>
          </cell>
          <cell r="FB50">
            <v>0</v>
          </cell>
          <cell r="FC50">
            <v>0</v>
          </cell>
          <cell r="FD50">
            <v>0</v>
          </cell>
          <cell r="FE50">
            <v>0</v>
          </cell>
          <cell r="FF50">
            <v>0</v>
          </cell>
          <cell r="FG50">
            <v>0</v>
          </cell>
          <cell r="FH50">
            <v>0</v>
          </cell>
          <cell r="FJ50">
            <v>0</v>
          </cell>
          <cell r="FK50">
            <v>0</v>
          </cell>
          <cell r="FL50">
            <v>0</v>
          </cell>
          <cell r="FM50">
            <v>0</v>
          </cell>
          <cell r="FN50">
            <v>0</v>
          </cell>
          <cell r="FP50">
            <v>0</v>
          </cell>
          <cell r="FQ50">
            <v>0</v>
          </cell>
          <cell r="FR50">
            <v>0</v>
          </cell>
          <cell r="FS50">
            <v>0</v>
          </cell>
          <cell r="FT50">
            <v>0</v>
          </cell>
          <cell r="FU50">
            <v>0</v>
          </cell>
          <cell r="FV50">
            <v>0</v>
          </cell>
          <cell r="FW50">
            <v>0</v>
          </cell>
          <cell r="FX50">
            <v>0</v>
          </cell>
          <cell r="FY50">
            <v>0</v>
          </cell>
          <cell r="GA50">
            <v>0</v>
          </cell>
          <cell r="GB50">
            <v>0</v>
          </cell>
          <cell r="GC50">
            <v>0</v>
          </cell>
          <cell r="GD50">
            <v>0</v>
          </cell>
        </row>
        <row r="51">
          <cell r="EV51">
            <v>0</v>
          </cell>
          <cell r="EW51">
            <v>0</v>
          </cell>
          <cell r="EX51">
            <v>0</v>
          </cell>
          <cell r="EY51">
            <v>0</v>
          </cell>
          <cell r="EZ51">
            <v>0</v>
          </cell>
          <cell r="FA51">
            <v>0</v>
          </cell>
          <cell r="FB51">
            <v>0</v>
          </cell>
          <cell r="FC51">
            <v>0</v>
          </cell>
          <cell r="FD51">
            <v>0</v>
          </cell>
          <cell r="FE51">
            <v>0</v>
          </cell>
          <cell r="FF51">
            <v>0</v>
          </cell>
          <cell r="FG51">
            <v>0</v>
          </cell>
          <cell r="FH51">
            <v>0</v>
          </cell>
          <cell r="FJ51">
            <v>0</v>
          </cell>
          <cell r="FK51">
            <v>0</v>
          </cell>
          <cell r="FL51">
            <v>0</v>
          </cell>
          <cell r="FM51">
            <v>0</v>
          </cell>
          <cell r="FN51">
            <v>0</v>
          </cell>
          <cell r="FP51">
            <v>0</v>
          </cell>
          <cell r="FQ51">
            <v>0</v>
          </cell>
          <cell r="FR51">
            <v>0</v>
          </cell>
          <cell r="FS51">
            <v>0</v>
          </cell>
          <cell r="FT51">
            <v>0</v>
          </cell>
          <cell r="FU51">
            <v>0</v>
          </cell>
          <cell r="FV51">
            <v>0</v>
          </cell>
          <cell r="FW51">
            <v>0</v>
          </cell>
          <cell r="FX51">
            <v>0</v>
          </cell>
          <cell r="FY51">
            <v>0</v>
          </cell>
          <cell r="GA51">
            <v>0</v>
          </cell>
          <cell r="GB51">
            <v>0</v>
          </cell>
          <cell r="GC51">
            <v>0</v>
          </cell>
          <cell r="GD51">
            <v>0</v>
          </cell>
        </row>
        <row r="52">
          <cell r="EV52">
            <v>0</v>
          </cell>
          <cell r="EW52">
            <v>0</v>
          </cell>
          <cell r="EX52">
            <v>0</v>
          </cell>
          <cell r="EY52">
            <v>0</v>
          </cell>
          <cell r="EZ52">
            <v>0</v>
          </cell>
          <cell r="FA52">
            <v>0</v>
          </cell>
          <cell r="FB52">
            <v>0</v>
          </cell>
          <cell r="FC52">
            <v>0</v>
          </cell>
          <cell r="FD52">
            <v>0</v>
          </cell>
          <cell r="FE52">
            <v>0</v>
          </cell>
          <cell r="FF52">
            <v>0</v>
          </cell>
          <cell r="FG52">
            <v>0</v>
          </cell>
          <cell r="FH52">
            <v>0</v>
          </cell>
          <cell r="FJ52">
            <v>0</v>
          </cell>
          <cell r="FK52">
            <v>0</v>
          </cell>
          <cell r="FL52">
            <v>0</v>
          </cell>
          <cell r="FM52">
            <v>0</v>
          </cell>
          <cell r="FN52">
            <v>0</v>
          </cell>
          <cell r="FP52">
            <v>0</v>
          </cell>
          <cell r="FQ52">
            <v>0</v>
          </cell>
          <cell r="FR52">
            <v>0</v>
          </cell>
          <cell r="FS52">
            <v>0</v>
          </cell>
          <cell r="FT52">
            <v>0</v>
          </cell>
          <cell r="FU52">
            <v>0</v>
          </cell>
          <cell r="GA52">
            <v>0</v>
          </cell>
          <cell r="GB52">
            <v>0</v>
          </cell>
          <cell r="GC52">
            <v>0</v>
          </cell>
          <cell r="GD52">
            <v>0</v>
          </cell>
        </row>
        <row r="53">
          <cell r="EV53">
            <v>0</v>
          </cell>
          <cell r="EW53">
            <v>0</v>
          </cell>
          <cell r="EX53">
            <v>0</v>
          </cell>
          <cell r="EY53">
            <v>0</v>
          </cell>
          <cell r="EZ53">
            <v>0</v>
          </cell>
          <cell r="FA53">
            <v>0</v>
          </cell>
          <cell r="FB53">
            <v>0</v>
          </cell>
          <cell r="FC53">
            <v>0</v>
          </cell>
          <cell r="FD53">
            <v>0</v>
          </cell>
          <cell r="FE53">
            <v>0</v>
          </cell>
          <cell r="FF53">
            <v>0</v>
          </cell>
          <cell r="FG53">
            <v>0</v>
          </cell>
          <cell r="FH53">
            <v>0</v>
          </cell>
          <cell r="FJ53">
            <v>0</v>
          </cell>
          <cell r="FK53">
            <v>0</v>
          </cell>
          <cell r="FL53">
            <v>0</v>
          </cell>
          <cell r="FM53">
            <v>0</v>
          </cell>
          <cell r="FN53">
            <v>0</v>
          </cell>
          <cell r="FP53">
            <v>0</v>
          </cell>
          <cell r="FQ53">
            <v>0</v>
          </cell>
          <cell r="FR53">
            <v>0</v>
          </cell>
          <cell r="FS53">
            <v>0</v>
          </cell>
          <cell r="FT53">
            <v>0</v>
          </cell>
          <cell r="FU53">
            <v>0</v>
          </cell>
          <cell r="FV53">
            <v>0</v>
          </cell>
          <cell r="FW53">
            <v>0</v>
          </cell>
          <cell r="FX53">
            <v>0</v>
          </cell>
          <cell r="FY53">
            <v>0</v>
          </cell>
          <cell r="GA53">
            <v>0</v>
          </cell>
          <cell r="GB53">
            <v>0</v>
          </cell>
          <cell r="GC53">
            <v>0</v>
          </cell>
          <cell r="GD53">
            <v>0</v>
          </cell>
        </row>
        <row r="54">
          <cell r="EV54">
            <v>0</v>
          </cell>
          <cell r="EW54">
            <v>0</v>
          </cell>
          <cell r="EX54">
            <v>0</v>
          </cell>
          <cell r="EY54">
            <v>0</v>
          </cell>
          <cell r="EZ54">
            <v>0</v>
          </cell>
          <cell r="FA54">
            <v>0</v>
          </cell>
          <cell r="FB54">
            <v>0</v>
          </cell>
          <cell r="FC54">
            <v>0</v>
          </cell>
          <cell r="FD54">
            <v>0</v>
          </cell>
          <cell r="FE54">
            <v>0</v>
          </cell>
          <cell r="FF54">
            <v>0</v>
          </cell>
          <cell r="FG54">
            <v>0</v>
          </cell>
          <cell r="FH54">
            <v>0</v>
          </cell>
          <cell r="FJ54">
            <v>0</v>
          </cell>
          <cell r="FK54">
            <v>0</v>
          </cell>
          <cell r="FL54">
            <v>0</v>
          </cell>
          <cell r="FM54">
            <v>0</v>
          </cell>
          <cell r="FN54">
            <v>0</v>
          </cell>
          <cell r="FP54">
            <v>0</v>
          </cell>
          <cell r="FQ54">
            <v>0</v>
          </cell>
          <cell r="FR54">
            <v>0</v>
          </cell>
          <cell r="FS54">
            <v>0</v>
          </cell>
          <cell r="FT54">
            <v>0</v>
          </cell>
          <cell r="FU54">
            <v>0</v>
          </cell>
          <cell r="FV54">
            <v>0</v>
          </cell>
          <cell r="FW54">
            <v>0</v>
          </cell>
          <cell r="FX54">
            <v>0</v>
          </cell>
          <cell r="FY54">
            <v>0</v>
          </cell>
          <cell r="GA54">
            <v>0</v>
          </cell>
          <cell r="GB54">
            <v>0</v>
          </cell>
          <cell r="GC54">
            <v>0</v>
          </cell>
          <cell r="GD54">
            <v>0</v>
          </cell>
        </row>
        <row r="55">
          <cell r="EV55">
            <v>0</v>
          </cell>
          <cell r="EW55">
            <v>0</v>
          </cell>
          <cell r="EX55">
            <v>0</v>
          </cell>
          <cell r="EY55">
            <v>0</v>
          </cell>
          <cell r="EZ55">
            <v>0</v>
          </cell>
          <cell r="FA55">
            <v>0</v>
          </cell>
          <cell r="FB55">
            <v>0</v>
          </cell>
          <cell r="FC55">
            <v>0</v>
          </cell>
          <cell r="FD55">
            <v>0</v>
          </cell>
          <cell r="FE55">
            <v>0</v>
          </cell>
          <cell r="FF55">
            <v>0</v>
          </cell>
          <cell r="FG55">
            <v>0</v>
          </cell>
          <cell r="FH55">
            <v>0</v>
          </cell>
          <cell r="FJ55">
            <v>0</v>
          </cell>
          <cell r="FK55">
            <v>0</v>
          </cell>
          <cell r="FL55">
            <v>0</v>
          </cell>
          <cell r="FM55">
            <v>0</v>
          </cell>
          <cell r="FN55">
            <v>0</v>
          </cell>
          <cell r="FP55">
            <v>0</v>
          </cell>
          <cell r="FQ55">
            <v>0</v>
          </cell>
          <cell r="FR55">
            <v>0</v>
          </cell>
          <cell r="FS55">
            <v>0</v>
          </cell>
          <cell r="FT55">
            <v>0</v>
          </cell>
          <cell r="FU55">
            <v>0</v>
          </cell>
          <cell r="FV55">
            <v>0</v>
          </cell>
          <cell r="FW55">
            <v>0</v>
          </cell>
          <cell r="FX55">
            <v>0</v>
          </cell>
          <cell r="FY55">
            <v>0</v>
          </cell>
          <cell r="GA55">
            <v>0</v>
          </cell>
          <cell r="GB55">
            <v>0</v>
          </cell>
          <cell r="GC55">
            <v>0</v>
          </cell>
          <cell r="GD55">
            <v>0</v>
          </cell>
        </row>
        <row r="57">
          <cell r="EV57">
            <v>0</v>
          </cell>
          <cell r="EW57">
            <v>0</v>
          </cell>
          <cell r="EX57">
            <v>0</v>
          </cell>
          <cell r="EY57">
            <v>0</v>
          </cell>
          <cell r="EZ57">
            <v>0</v>
          </cell>
          <cell r="FA57">
            <v>0</v>
          </cell>
          <cell r="FB57">
            <v>0</v>
          </cell>
          <cell r="FC57">
            <v>0</v>
          </cell>
          <cell r="FD57">
            <v>0</v>
          </cell>
          <cell r="FE57">
            <v>0</v>
          </cell>
          <cell r="FF57">
            <v>0</v>
          </cell>
          <cell r="FG57">
            <v>0</v>
          </cell>
          <cell r="FP57">
            <v>0</v>
          </cell>
          <cell r="FQ57">
            <v>0</v>
          </cell>
          <cell r="FR57">
            <v>0</v>
          </cell>
          <cell r="FS57">
            <v>0</v>
          </cell>
          <cell r="FT57">
            <v>0</v>
          </cell>
          <cell r="FU57">
            <v>0</v>
          </cell>
        </row>
        <row r="58">
          <cell r="EV58">
            <v>0</v>
          </cell>
          <cell r="EW58">
            <v>0</v>
          </cell>
          <cell r="EX58">
            <v>0</v>
          </cell>
          <cell r="EY58">
            <v>0</v>
          </cell>
          <cell r="EZ58">
            <v>0</v>
          </cell>
          <cell r="FA58">
            <v>0</v>
          </cell>
          <cell r="FB58">
            <v>0</v>
          </cell>
          <cell r="FC58">
            <v>0</v>
          </cell>
          <cell r="FD58">
            <v>0</v>
          </cell>
          <cell r="FE58">
            <v>0</v>
          </cell>
          <cell r="FF58">
            <v>0</v>
          </cell>
          <cell r="FG58">
            <v>0</v>
          </cell>
          <cell r="FH58">
            <v>0</v>
          </cell>
          <cell r="FJ58">
            <v>0</v>
          </cell>
          <cell r="FK58">
            <v>0</v>
          </cell>
          <cell r="FL58">
            <v>0</v>
          </cell>
          <cell r="FM58">
            <v>0</v>
          </cell>
          <cell r="FN58">
            <v>0</v>
          </cell>
          <cell r="FP58">
            <v>0</v>
          </cell>
          <cell r="FQ58">
            <v>0</v>
          </cell>
          <cell r="FR58">
            <v>0</v>
          </cell>
          <cell r="FS58">
            <v>0</v>
          </cell>
          <cell r="FT58">
            <v>0</v>
          </cell>
          <cell r="FU58">
            <v>0</v>
          </cell>
        </row>
        <row r="59">
          <cell r="EV59">
            <v>0</v>
          </cell>
          <cell r="EW59">
            <v>0</v>
          </cell>
          <cell r="EX59">
            <v>0</v>
          </cell>
          <cell r="EY59">
            <v>0</v>
          </cell>
          <cell r="EZ59">
            <v>0</v>
          </cell>
          <cell r="FA59">
            <v>0</v>
          </cell>
          <cell r="FB59">
            <v>0</v>
          </cell>
          <cell r="FC59">
            <v>0</v>
          </cell>
          <cell r="FD59">
            <v>0</v>
          </cell>
          <cell r="FE59">
            <v>0</v>
          </cell>
          <cell r="FF59">
            <v>0</v>
          </cell>
          <cell r="FG59">
            <v>0</v>
          </cell>
          <cell r="FH59">
            <v>0</v>
          </cell>
          <cell r="FJ59">
            <v>0</v>
          </cell>
          <cell r="FK59">
            <v>0</v>
          </cell>
          <cell r="FL59">
            <v>0</v>
          </cell>
          <cell r="FM59">
            <v>0</v>
          </cell>
          <cell r="FN59">
            <v>0</v>
          </cell>
          <cell r="FP59">
            <v>0</v>
          </cell>
          <cell r="FQ59">
            <v>0</v>
          </cell>
          <cell r="FR59">
            <v>0</v>
          </cell>
          <cell r="FS59">
            <v>0</v>
          </cell>
          <cell r="FT59">
            <v>0</v>
          </cell>
          <cell r="FU59">
            <v>0</v>
          </cell>
        </row>
        <row r="60">
          <cell r="EV60">
            <v>0</v>
          </cell>
          <cell r="EW60">
            <v>0</v>
          </cell>
          <cell r="EX60">
            <v>0</v>
          </cell>
          <cell r="EY60">
            <v>0</v>
          </cell>
          <cell r="EZ60">
            <v>0</v>
          </cell>
          <cell r="FA60">
            <v>0</v>
          </cell>
          <cell r="FB60">
            <v>0</v>
          </cell>
          <cell r="FC60">
            <v>0</v>
          </cell>
          <cell r="FD60">
            <v>0</v>
          </cell>
          <cell r="FE60">
            <v>0</v>
          </cell>
          <cell r="FF60">
            <v>0</v>
          </cell>
          <cell r="FG60">
            <v>0</v>
          </cell>
          <cell r="FH60">
            <v>0</v>
          </cell>
          <cell r="FJ60">
            <v>0</v>
          </cell>
          <cell r="FK60">
            <v>0</v>
          </cell>
          <cell r="FL60">
            <v>0</v>
          </cell>
          <cell r="FM60">
            <v>0</v>
          </cell>
          <cell r="FN60">
            <v>0</v>
          </cell>
          <cell r="FP60">
            <v>0</v>
          </cell>
          <cell r="FQ60">
            <v>0</v>
          </cell>
          <cell r="FR60">
            <v>0</v>
          </cell>
          <cell r="FS60">
            <v>0</v>
          </cell>
          <cell r="FT60">
            <v>0</v>
          </cell>
          <cell r="FU60">
            <v>0</v>
          </cell>
          <cell r="FV60">
            <v>0</v>
          </cell>
          <cell r="FW60">
            <v>0</v>
          </cell>
          <cell r="FX60">
            <v>0</v>
          </cell>
          <cell r="FY60">
            <v>0</v>
          </cell>
          <cell r="GA60">
            <v>0</v>
          </cell>
          <cell r="GB60">
            <v>0</v>
          </cell>
          <cell r="GC60">
            <v>0</v>
          </cell>
          <cell r="GD60">
            <v>0</v>
          </cell>
        </row>
        <row r="61">
          <cell r="EV61">
            <v>0</v>
          </cell>
          <cell r="EW61">
            <v>0</v>
          </cell>
          <cell r="EX61">
            <v>0</v>
          </cell>
          <cell r="EY61">
            <v>0</v>
          </cell>
          <cell r="EZ61">
            <v>0</v>
          </cell>
          <cell r="FA61">
            <v>0</v>
          </cell>
          <cell r="FB61">
            <v>0</v>
          </cell>
          <cell r="FC61">
            <v>0</v>
          </cell>
          <cell r="FD61">
            <v>0</v>
          </cell>
          <cell r="FE61">
            <v>0</v>
          </cell>
          <cell r="FF61">
            <v>0</v>
          </cell>
          <cell r="FG61">
            <v>0</v>
          </cell>
          <cell r="FH61">
            <v>0</v>
          </cell>
          <cell r="FJ61">
            <v>0</v>
          </cell>
          <cell r="FK61">
            <v>0</v>
          </cell>
          <cell r="FL61">
            <v>0</v>
          </cell>
          <cell r="FM61">
            <v>0</v>
          </cell>
          <cell r="FN61">
            <v>0</v>
          </cell>
          <cell r="FP61">
            <v>0</v>
          </cell>
          <cell r="FQ61">
            <v>0</v>
          </cell>
          <cell r="FR61">
            <v>0</v>
          </cell>
          <cell r="FS61">
            <v>0</v>
          </cell>
          <cell r="FT61">
            <v>0</v>
          </cell>
          <cell r="FU61">
            <v>0</v>
          </cell>
          <cell r="FV61">
            <v>0</v>
          </cell>
          <cell r="FW61">
            <v>0</v>
          </cell>
          <cell r="FX61">
            <v>0</v>
          </cell>
          <cell r="FY61">
            <v>0</v>
          </cell>
          <cell r="GA61">
            <v>0</v>
          </cell>
          <cell r="GB61">
            <v>0</v>
          </cell>
          <cell r="GC61">
            <v>0</v>
          </cell>
          <cell r="GD61">
            <v>0</v>
          </cell>
        </row>
        <row r="62">
          <cell r="EV62">
            <v>0</v>
          </cell>
          <cell r="EW62">
            <v>0</v>
          </cell>
          <cell r="EX62">
            <v>0</v>
          </cell>
          <cell r="EY62">
            <v>0</v>
          </cell>
          <cell r="EZ62">
            <v>0</v>
          </cell>
          <cell r="FA62">
            <v>0</v>
          </cell>
          <cell r="FB62">
            <v>0</v>
          </cell>
          <cell r="FC62">
            <v>0</v>
          </cell>
          <cell r="FD62">
            <v>0</v>
          </cell>
          <cell r="FE62">
            <v>0</v>
          </cell>
          <cell r="FF62">
            <v>0</v>
          </cell>
          <cell r="FG62">
            <v>0</v>
          </cell>
          <cell r="FH62">
            <v>0</v>
          </cell>
          <cell r="FJ62">
            <v>0</v>
          </cell>
          <cell r="FK62">
            <v>0</v>
          </cell>
          <cell r="FL62">
            <v>0</v>
          </cell>
          <cell r="FM62">
            <v>0</v>
          </cell>
          <cell r="FN62">
            <v>0</v>
          </cell>
          <cell r="FP62">
            <v>0</v>
          </cell>
          <cell r="FQ62">
            <v>0</v>
          </cell>
          <cell r="FR62">
            <v>0</v>
          </cell>
          <cell r="FS62">
            <v>0</v>
          </cell>
          <cell r="FT62">
            <v>0</v>
          </cell>
          <cell r="FU62">
            <v>0</v>
          </cell>
          <cell r="FV62">
            <v>0</v>
          </cell>
          <cell r="FW62">
            <v>0</v>
          </cell>
          <cell r="FX62">
            <v>0</v>
          </cell>
          <cell r="FY62">
            <v>0</v>
          </cell>
          <cell r="GA62">
            <v>0</v>
          </cell>
          <cell r="GB62">
            <v>0</v>
          </cell>
          <cell r="GC62">
            <v>0</v>
          </cell>
          <cell r="GD62">
            <v>0</v>
          </cell>
        </row>
        <row r="64">
          <cell r="EV64" t="str">
            <v>Software</v>
          </cell>
          <cell r="EW64" t="str">
            <v>Software</v>
          </cell>
          <cell r="EX64" t="str">
            <v>Software</v>
          </cell>
          <cell r="EY64" t="str">
            <v>Software</v>
          </cell>
          <cell r="EZ64" t="str">
            <v>Software</v>
          </cell>
          <cell r="FA64" t="str">
            <v>Software</v>
          </cell>
          <cell r="FB64" t="str">
            <v>Software</v>
          </cell>
          <cell r="FC64" t="str">
            <v>Software</v>
          </cell>
          <cell r="FD64" t="str">
            <v>Software</v>
          </cell>
          <cell r="FE64" t="str">
            <v>Software</v>
          </cell>
          <cell r="FF64" t="str">
            <v>Software</v>
          </cell>
          <cell r="FG64" t="str">
            <v>Software</v>
          </cell>
          <cell r="FH64" t="str">
            <v>Software</v>
          </cell>
          <cell r="FJ64" t="str">
            <v>Software</v>
          </cell>
          <cell r="FK64" t="str">
            <v>Software</v>
          </cell>
          <cell r="FL64" t="str">
            <v>Software</v>
          </cell>
          <cell r="FM64" t="str">
            <v>Software</v>
          </cell>
          <cell r="FN64" t="str">
            <v>Software</v>
          </cell>
          <cell r="FP64" t="str">
            <v>Software</v>
          </cell>
          <cell r="FQ64" t="str">
            <v>Software</v>
          </cell>
          <cell r="FR64" t="str">
            <v>Software</v>
          </cell>
          <cell r="FS64" t="str">
            <v>Software</v>
          </cell>
          <cell r="FT64" t="str">
            <v>Software</v>
          </cell>
          <cell r="FU64" t="str">
            <v>Software</v>
          </cell>
          <cell r="FV64" t="str">
            <v>Software</v>
          </cell>
          <cell r="FW64" t="str">
            <v>Software</v>
          </cell>
          <cell r="FX64" t="str">
            <v>Software</v>
          </cell>
          <cell r="FY64" t="str">
            <v>Software</v>
          </cell>
          <cell r="GA64" t="str">
            <v>Software</v>
          </cell>
          <cell r="GB64" t="str">
            <v>Software</v>
          </cell>
          <cell r="GC64" t="str">
            <v>Software</v>
          </cell>
          <cell r="GD64" t="str">
            <v>Total</v>
          </cell>
        </row>
        <row r="65">
          <cell r="EV65">
            <v>0</v>
          </cell>
          <cell r="EW65">
            <v>0</v>
          </cell>
          <cell r="EX65">
            <v>0</v>
          </cell>
          <cell r="EY65">
            <v>0</v>
          </cell>
          <cell r="EZ65">
            <v>0</v>
          </cell>
          <cell r="FA65">
            <v>0</v>
          </cell>
          <cell r="FB65">
            <v>0</v>
          </cell>
          <cell r="FC65">
            <v>0</v>
          </cell>
          <cell r="FD65">
            <v>0</v>
          </cell>
          <cell r="FE65">
            <v>0</v>
          </cell>
          <cell r="FF65">
            <v>0</v>
          </cell>
          <cell r="FG65">
            <v>0</v>
          </cell>
          <cell r="FH65">
            <v>0</v>
          </cell>
          <cell r="FJ65">
            <v>0</v>
          </cell>
          <cell r="FK65">
            <v>0</v>
          </cell>
          <cell r="FL65">
            <v>0</v>
          </cell>
          <cell r="FM65">
            <v>0</v>
          </cell>
          <cell r="FN65">
            <v>0</v>
          </cell>
          <cell r="FP65">
            <v>0</v>
          </cell>
          <cell r="FQ65">
            <v>0</v>
          </cell>
          <cell r="FR65">
            <v>0</v>
          </cell>
          <cell r="FS65">
            <v>0</v>
          </cell>
          <cell r="FT65">
            <v>0</v>
          </cell>
          <cell r="FU65">
            <v>0</v>
          </cell>
          <cell r="FV65">
            <v>0</v>
          </cell>
          <cell r="FW65">
            <v>0</v>
          </cell>
          <cell r="FX65">
            <v>0</v>
          </cell>
          <cell r="FY65">
            <v>0</v>
          </cell>
          <cell r="GA65">
            <v>0</v>
          </cell>
          <cell r="GB65">
            <v>0</v>
          </cell>
          <cell r="GC65">
            <v>0</v>
          </cell>
          <cell r="GD65">
            <v>0</v>
          </cell>
        </row>
        <row r="66">
          <cell r="EV66">
            <v>0</v>
          </cell>
          <cell r="EW66">
            <v>0</v>
          </cell>
          <cell r="EX66">
            <v>0</v>
          </cell>
          <cell r="EY66">
            <v>0</v>
          </cell>
          <cell r="EZ66">
            <v>0</v>
          </cell>
          <cell r="FA66">
            <v>0</v>
          </cell>
          <cell r="FB66">
            <v>0</v>
          </cell>
          <cell r="FC66">
            <v>0</v>
          </cell>
          <cell r="FD66">
            <v>0</v>
          </cell>
          <cell r="FE66">
            <v>0</v>
          </cell>
          <cell r="FF66">
            <v>0</v>
          </cell>
          <cell r="FG66">
            <v>0</v>
          </cell>
          <cell r="FH66">
            <v>0</v>
          </cell>
          <cell r="FJ66">
            <v>0</v>
          </cell>
          <cell r="FK66">
            <v>0</v>
          </cell>
          <cell r="FL66">
            <v>0</v>
          </cell>
          <cell r="FM66">
            <v>0</v>
          </cell>
          <cell r="FN66">
            <v>0</v>
          </cell>
          <cell r="FP66">
            <v>0</v>
          </cell>
          <cell r="FQ66">
            <v>0</v>
          </cell>
          <cell r="FR66">
            <v>0</v>
          </cell>
          <cell r="FS66">
            <v>0</v>
          </cell>
          <cell r="FT66">
            <v>0</v>
          </cell>
          <cell r="FU66">
            <v>0</v>
          </cell>
          <cell r="FV66">
            <v>0</v>
          </cell>
          <cell r="FW66">
            <v>0</v>
          </cell>
          <cell r="FX66">
            <v>0</v>
          </cell>
          <cell r="FY66">
            <v>0</v>
          </cell>
          <cell r="GA66">
            <v>0</v>
          </cell>
          <cell r="GB66">
            <v>0</v>
          </cell>
          <cell r="GC66">
            <v>0</v>
          </cell>
          <cell r="GD66">
            <v>0</v>
          </cell>
        </row>
        <row r="67">
          <cell r="EV67">
            <v>0</v>
          </cell>
          <cell r="EW67">
            <v>0</v>
          </cell>
          <cell r="EX67">
            <v>0</v>
          </cell>
          <cell r="EY67">
            <v>0</v>
          </cell>
          <cell r="EZ67">
            <v>0</v>
          </cell>
          <cell r="FA67">
            <v>0</v>
          </cell>
          <cell r="FB67">
            <v>0</v>
          </cell>
          <cell r="FC67">
            <v>0</v>
          </cell>
          <cell r="FD67">
            <v>0</v>
          </cell>
          <cell r="FE67">
            <v>0</v>
          </cell>
          <cell r="FF67">
            <v>0</v>
          </cell>
          <cell r="FG67">
            <v>0</v>
          </cell>
          <cell r="FH67">
            <v>0</v>
          </cell>
          <cell r="FJ67">
            <v>0</v>
          </cell>
          <cell r="FK67">
            <v>0</v>
          </cell>
          <cell r="FL67">
            <v>0</v>
          </cell>
          <cell r="FM67">
            <v>0</v>
          </cell>
          <cell r="FN67">
            <v>0</v>
          </cell>
          <cell r="FP67">
            <v>0</v>
          </cell>
          <cell r="FQ67">
            <v>0</v>
          </cell>
          <cell r="FR67">
            <v>0</v>
          </cell>
          <cell r="FS67">
            <v>0</v>
          </cell>
          <cell r="FT67">
            <v>0</v>
          </cell>
          <cell r="FU67">
            <v>0</v>
          </cell>
          <cell r="FV67">
            <v>0</v>
          </cell>
          <cell r="FW67">
            <v>0</v>
          </cell>
          <cell r="FX67">
            <v>0</v>
          </cell>
          <cell r="FY67">
            <v>0</v>
          </cell>
          <cell r="GA67">
            <v>0</v>
          </cell>
          <cell r="GB67">
            <v>0</v>
          </cell>
          <cell r="GC67">
            <v>0</v>
          </cell>
          <cell r="GD67">
            <v>0</v>
          </cell>
        </row>
        <row r="68">
          <cell r="EV68">
            <v>0</v>
          </cell>
          <cell r="EW68">
            <v>0</v>
          </cell>
          <cell r="EX68">
            <v>0</v>
          </cell>
          <cell r="EY68">
            <v>0</v>
          </cell>
          <cell r="EZ68">
            <v>0</v>
          </cell>
          <cell r="FA68">
            <v>0</v>
          </cell>
          <cell r="FB68">
            <v>0</v>
          </cell>
          <cell r="FC68">
            <v>0</v>
          </cell>
          <cell r="FD68">
            <v>0</v>
          </cell>
          <cell r="FE68">
            <v>0</v>
          </cell>
          <cell r="FF68">
            <v>0</v>
          </cell>
          <cell r="FG68">
            <v>0</v>
          </cell>
          <cell r="FH68">
            <v>0</v>
          </cell>
          <cell r="FJ68">
            <v>0</v>
          </cell>
          <cell r="FK68">
            <v>0</v>
          </cell>
          <cell r="FL68">
            <v>0</v>
          </cell>
          <cell r="FM68">
            <v>0</v>
          </cell>
          <cell r="FN68">
            <v>0</v>
          </cell>
          <cell r="FP68">
            <v>0</v>
          </cell>
          <cell r="FQ68">
            <v>0</v>
          </cell>
          <cell r="FR68">
            <v>0</v>
          </cell>
          <cell r="FS68">
            <v>0</v>
          </cell>
          <cell r="FT68">
            <v>0</v>
          </cell>
          <cell r="FU68">
            <v>0</v>
          </cell>
          <cell r="FV68">
            <v>0</v>
          </cell>
          <cell r="FW68">
            <v>0</v>
          </cell>
          <cell r="FX68">
            <v>0</v>
          </cell>
          <cell r="FY68">
            <v>0</v>
          </cell>
          <cell r="GA68">
            <v>0</v>
          </cell>
          <cell r="GB68">
            <v>0</v>
          </cell>
          <cell r="GC68">
            <v>0</v>
          </cell>
          <cell r="GD68">
            <v>0</v>
          </cell>
        </row>
        <row r="69">
          <cell r="EV69">
            <v>0</v>
          </cell>
          <cell r="EW69">
            <v>0</v>
          </cell>
          <cell r="EX69">
            <v>0</v>
          </cell>
          <cell r="EY69">
            <v>0</v>
          </cell>
          <cell r="EZ69">
            <v>0</v>
          </cell>
          <cell r="FA69">
            <v>0</v>
          </cell>
          <cell r="FB69">
            <v>0</v>
          </cell>
          <cell r="FC69">
            <v>0</v>
          </cell>
          <cell r="FD69">
            <v>0</v>
          </cell>
          <cell r="FE69">
            <v>0</v>
          </cell>
          <cell r="FF69">
            <v>0</v>
          </cell>
          <cell r="FG69">
            <v>0</v>
          </cell>
          <cell r="FH69">
            <v>0</v>
          </cell>
          <cell r="FJ69">
            <v>0</v>
          </cell>
          <cell r="FK69">
            <v>0</v>
          </cell>
          <cell r="FL69">
            <v>0</v>
          </cell>
          <cell r="FM69">
            <v>0</v>
          </cell>
          <cell r="FN69">
            <v>0</v>
          </cell>
          <cell r="FP69">
            <v>0</v>
          </cell>
          <cell r="FQ69">
            <v>0</v>
          </cell>
          <cell r="FR69">
            <v>0</v>
          </cell>
          <cell r="FS69">
            <v>0</v>
          </cell>
          <cell r="FT69">
            <v>0</v>
          </cell>
          <cell r="FU69">
            <v>0</v>
          </cell>
          <cell r="FV69">
            <v>0</v>
          </cell>
          <cell r="FW69">
            <v>0</v>
          </cell>
          <cell r="FX69">
            <v>0</v>
          </cell>
          <cell r="FY69">
            <v>0</v>
          </cell>
          <cell r="GA69">
            <v>0</v>
          </cell>
          <cell r="GB69">
            <v>0</v>
          </cell>
          <cell r="GC69">
            <v>0</v>
          </cell>
          <cell r="GD69">
            <v>0</v>
          </cell>
        </row>
        <row r="70">
          <cell r="EV70">
            <v>0</v>
          </cell>
          <cell r="EW70">
            <v>0</v>
          </cell>
          <cell r="EX70">
            <v>0</v>
          </cell>
          <cell r="EY70">
            <v>0</v>
          </cell>
          <cell r="EZ70">
            <v>0</v>
          </cell>
          <cell r="FA70">
            <v>0</v>
          </cell>
          <cell r="FB70">
            <v>0</v>
          </cell>
          <cell r="FC70">
            <v>0</v>
          </cell>
          <cell r="FD70">
            <v>0</v>
          </cell>
          <cell r="FE70">
            <v>0</v>
          </cell>
          <cell r="FF70">
            <v>0</v>
          </cell>
          <cell r="FG70">
            <v>0</v>
          </cell>
          <cell r="FH70">
            <v>0</v>
          </cell>
          <cell r="FJ70">
            <v>0</v>
          </cell>
          <cell r="FK70">
            <v>0</v>
          </cell>
          <cell r="FL70">
            <v>0</v>
          </cell>
          <cell r="FM70">
            <v>0</v>
          </cell>
          <cell r="FN70">
            <v>0</v>
          </cell>
          <cell r="FP70">
            <v>0</v>
          </cell>
          <cell r="FQ70">
            <v>0</v>
          </cell>
          <cell r="FR70">
            <v>0</v>
          </cell>
          <cell r="FS70">
            <v>0</v>
          </cell>
          <cell r="FT70">
            <v>0</v>
          </cell>
          <cell r="FU70">
            <v>0</v>
          </cell>
          <cell r="FV70">
            <v>0</v>
          </cell>
          <cell r="FW70">
            <v>0</v>
          </cell>
          <cell r="FX70">
            <v>0</v>
          </cell>
          <cell r="FY70">
            <v>0</v>
          </cell>
          <cell r="GA70">
            <v>0</v>
          </cell>
          <cell r="GB70">
            <v>0</v>
          </cell>
          <cell r="GC70">
            <v>0</v>
          </cell>
          <cell r="GD70">
            <v>0</v>
          </cell>
        </row>
        <row r="71">
          <cell r="EV71">
            <v>0</v>
          </cell>
          <cell r="EW71">
            <v>0</v>
          </cell>
          <cell r="EX71">
            <v>0</v>
          </cell>
          <cell r="EY71">
            <v>0</v>
          </cell>
          <cell r="EZ71">
            <v>0</v>
          </cell>
          <cell r="FA71">
            <v>0</v>
          </cell>
          <cell r="FB71">
            <v>0</v>
          </cell>
          <cell r="FC71">
            <v>0</v>
          </cell>
          <cell r="FD71">
            <v>0</v>
          </cell>
          <cell r="FE71">
            <v>0</v>
          </cell>
          <cell r="FF71">
            <v>0</v>
          </cell>
          <cell r="FG71">
            <v>0</v>
          </cell>
          <cell r="FH71">
            <v>0</v>
          </cell>
          <cell r="FJ71">
            <v>0</v>
          </cell>
          <cell r="FK71">
            <v>0</v>
          </cell>
          <cell r="FL71">
            <v>0</v>
          </cell>
          <cell r="FM71">
            <v>0</v>
          </cell>
          <cell r="FN71">
            <v>0</v>
          </cell>
          <cell r="FP71">
            <v>0</v>
          </cell>
          <cell r="FQ71">
            <v>0</v>
          </cell>
          <cell r="FR71">
            <v>0</v>
          </cell>
          <cell r="FS71">
            <v>0</v>
          </cell>
          <cell r="FT71">
            <v>0</v>
          </cell>
          <cell r="FU71">
            <v>0</v>
          </cell>
          <cell r="FV71">
            <v>0</v>
          </cell>
          <cell r="FW71">
            <v>0</v>
          </cell>
          <cell r="FX71">
            <v>0</v>
          </cell>
          <cell r="FY71">
            <v>0</v>
          </cell>
          <cell r="GA71">
            <v>0</v>
          </cell>
          <cell r="GB71">
            <v>0</v>
          </cell>
          <cell r="GC71">
            <v>0</v>
          </cell>
          <cell r="GD71">
            <v>0</v>
          </cell>
        </row>
        <row r="72">
          <cell r="EV72">
            <v>0</v>
          </cell>
          <cell r="EW72">
            <v>0</v>
          </cell>
          <cell r="EX72">
            <v>0</v>
          </cell>
          <cell r="EY72">
            <v>0</v>
          </cell>
          <cell r="EZ72">
            <v>0</v>
          </cell>
          <cell r="FA72">
            <v>0</v>
          </cell>
          <cell r="FB72">
            <v>0</v>
          </cell>
          <cell r="FC72">
            <v>0</v>
          </cell>
          <cell r="FD72">
            <v>0</v>
          </cell>
          <cell r="FE72">
            <v>0</v>
          </cell>
          <cell r="FF72">
            <v>0</v>
          </cell>
          <cell r="FG72">
            <v>0</v>
          </cell>
          <cell r="FH72">
            <v>0</v>
          </cell>
          <cell r="FJ72">
            <v>0</v>
          </cell>
          <cell r="FK72">
            <v>0</v>
          </cell>
          <cell r="FL72">
            <v>0</v>
          </cell>
          <cell r="FM72">
            <v>0</v>
          </cell>
          <cell r="FN72">
            <v>0</v>
          </cell>
          <cell r="FP72">
            <v>0</v>
          </cell>
          <cell r="FQ72">
            <v>0</v>
          </cell>
          <cell r="FR72">
            <v>0</v>
          </cell>
          <cell r="FS72">
            <v>0</v>
          </cell>
          <cell r="FT72">
            <v>0</v>
          </cell>
          <cell r="FU72">
            <v>0</v>
          </cell>
          <cell r="FV72">
            <v>0</v>
          </cell>
          <cell r="FW72">
            <v>0</v>
          </cell>
          <cell r="FX72">
            <v>0</v>
          </cell>
          <cell r="FY72">
            <v>0</v>
          </cell>
          <cell r="GA72">
            <v>0</v>
          </cell>
          <cell r="GB72">
            <v>0</v>
          </cell>
          <cell r="GC72">
            <v>0</v>
          </cell>
          <cell r="GD72">
            <v>0</v>
          </cell>
        </row>
        <row r="73">
          <cell r="EV73">
            <v>0</v>
          </cell>
          <cell r="EW73">
            <v>0</v>
          </cell>
          <cell r="EX73">
            <v>0</v>
          </cell>
          <cell r="EY73">
            <v>0</v>
          </cell>
          <cell r="EZ73">
            <v>0</v>
          </cell>
          <cell r="FA73">
            <v>0</v>
          </cell>
          <cell r="FB73">
            <v>0</v>
          </cell>
          <cell r="FC73">
            <v>0</v>
          </cell>
          <cell r="FD73">
            <v>0</v>
          </cell>
          <cell r="FE73">
            <v>0</v>
          </cell>
          <cell r="FF73">
            <v>0</v>
          </cell>
          <cell r="FG73">
            <v>0</v>
          </cell>
          <cell r="FH73">
            <v>0</v>
          </cell>
          <cell r="FJ73">
            <v>0</v>
          </cell>
          <cell r="FK73">
            <v>0</v>
          </cell>
          <cell r="FL73">
            <v>0</v>
          </cell>
          <cell r="FM73">
            <v>0</v>
          </cell>
          <cell r="FN73">
            <v>0</v>
          </cell>
          <cell r="FP73">
            <v>0</v>
          </cell>
          <cell r="FQ73">
            <v>0</v>
          </cell>
          <cell r="FR73">
            <v>0</v>
          </cell>
          <cell r="FS73">
            <v>0</v>
          </cell>
          <cell r="FT73">
            <v>0</v>
          </cell>
          <cell r="FU73">
            <v>0</v>
          </cell>
          <cell r="FV73">
            <v>0</v>
          </cell>
          <cell r="FW73">
            <v>0</v>
          </cell>
          <cell r="FX73">
            <v>0</v>
          </cell>
          <cell r="FY73">
            <v>0</v>
          </cell>
          <cell r="GA73">
            <v>0</v>
          </cell>
          <cell r="GB73">
            <v>0</v>
          </cell>
          <cell r="GC73">
            <v>0</v>
          </cell>
          <cell r="GD73">
            <v>0</v>
          </cell>
        </row>
        <row r="74">
          <cell r="EV74">
            <v>0</v>
          </cell>
          <cell r="EW74">
            <v>0</v>
          </cell>
          <cell r="EX74">
            <v>0</v>
          </cell>
          <cell r="EY74">
            <v>0</v>
          </cell>
          <cell r="EZ74">
            <v>0</v>
          </cell>
          <cell r="FA74">
            <v>0</v>
          </cell>
          <cell r="FB74">
            <v>0</v>
          </cell>
          <cell r="FC74">
            <v>0</v>
          </cell>
          <cell r="FD74">
            <v>0</v>
          </cell>
          <cell r="FE74">
            <v>0</v>
          </cell>
          <cell r="FF74">
            <v>0</v>
          </cell>
          <cell r="FG74">
            <v>0</v>
          </cell>
          <cell r="FH74">
            <v>0</v>
          </cell>
          <cell r="FJ74">
            <v>0</v>
          </cell>
          <cell r="FK74">
            <v>0</v>
          </cell>
          <cell r="FL74">
            <v>0</v>
          </cell>
          <cell r="FM74">
            <v>0</v>
          </cell>
          <cell r="FN74">
            <v>0</v>
          </cell>
          <cell r="FP74">
            <v>0</v>
          </cell>
          <cell r="FQ74">
            <v>0</v>
          </cell>
          <cell r="FR74">
            <v>0</v>
          </cell>
          <cell r="FS74">
            <v>0</v>
          </cell>
          <cell r="FT74">
            <v>0</v>
          </cell>
          <cell r="FU74">
            <v>0</v>
          </cell>
          <cell r="FV74">
            <v>0</v>
          </cell>
          <cell r="FW74">
            <v>0</v>
          </cell>
          <cell r="FX74">
            <v>0</v>
          </cell>
          <cell r="FY74">
            <v>0</v>
          </cell>
          <cell r="GA74">
            <v>0</v>
          </cell>
          <cell r="GB74">
            <v>0</v>
          </cell>
          <cell r="GC74">
            <v>0</v>
          </cell>
          <cell r="GD74">
            <v>0</v>
          </cell>
        </row>
        <row r="75">
          <cell r="EV75">
            <v>0</v>
          </cell>
          <cell r="EW75">
            <v>0</v>
          </cell>
          <cell r="EX75">
            <v>0</v>
          </cell>
          <cell r="EY75">
            <v>0</v>
          </cell>
          <cell r="EZ75">
            <v>0</v>
          </cell>
          <cell r="FA75">
            <v>0</v>
          </cell>
          <cell r="FB75">
            <v>0</v>
          </cell>
          <cell r="FC75">
            <v>0</v>
          </cell>
          <cell r="FD75">
            <v>0</v>
          </cell>
          <cell r="FE75">
            <v>0</v>
          </cell>
          <cell r="FF75">
            <v>0</v>
          </cell>
          <cell r="FG75">
            <v>0</v>
          </cell>
          <cell r="FH75">
            <v>0</v>
          </cell>
          <cell r="FJ75">
            <v>0</v>
          </cell>
          <cell r="FK75">
            <v>0</v>
          </cell>
          <cell r="FL75">
            <v>0</v>
          </cell>
          <cell r="FM75">
            <v>0</v>
          </cell>
          <cell r="FN75">
            <v>0</v>
          </cell>
          <cell r="FP75">
            <v>0</v>
          </cell>
          <cell r="FQ75">
            <v>0</v>
          </cell>
          <cell r="FR75">
            <v>0</v>
          </cell>
          <cell r="FS75">
            <v>0</v>
          </cell>
          <cell r="FT75">
            <v>0</v>
          </cell>
          <cell r="FU75">
            <v>0</v>
          </cell>
          <cell r="FV75">
            <v>0</v>
          </cell>
          <cell r="FW75">
            <v>0</v>
          </cell>
          <cell r="FX75">
            <v>0</v>
          </cell>
          <cell r="FY75">
            <v>0</v>
          </cell>
          <cell r="GA75">
            <v>0</v>
          </cell>
          <cell r="GB75">
            <v>0</v>
          </cell>
          <cell r="GC75">
            <v>0</v>
          </cell>
          <cell r="GD75">
            <v>0</v>
          </cell>
        </row>
        <row r="76">
          <cell r="EV76" t="e">
            <v>#DIV/0!</v>
          </cell>
          <cell r="EW76" t="e">
            <v>#DIV/0!</v>
          </cell>
          <cell r="EX76" t="e">
            <v>#DIV/0!</v>
          </cell>
          <cell r="EY76" t="e">
            <v>#DIV/0!</v>
          </cell>
          <cell r="EZ76" t="e">
            <v>#DIV/0!</v>
          </cell>
          <cell r="FA76" t="e">
            <v>#DIV/0!</v>
          </cell>
          <cell r="FB76" t="e">
            <v>#DIV/0!</v>
          </cell>
          <cell r="FC76" t="e">
            <v>#DIV/0!</v>
          </cell>
          <cell r="FD76" t="e">
            <v>#DIV/0!</v>
          </cell>
          <cell r="FE76" t="e">
            <v>#DIV/0!</v>
          </cell>
          <cell r="FF76" t="e">
            <v>#DIV/0!</v>
          </cell>
          <cell r="FG76" t="e">
            <v>#DIV/0!</v>
          </cell>
          <cell r="FH76" t="e">
            <v>#DIV/0!</v>
          </cell>
          <cell r="FJ76" t="e">
            <v>#DIV/0!</v>
          </cell>
          <cell r="FK76" t="e">
            <v>#DIV/0!</v>
          </cell>
          <cell r="FL76" t="e">
            <v>#DIV/0!</v>
          </cell>
          <cell r="FM76" t="e">
            <v>#DIV/0!</v>
          </cell>
          <cell r="FN76" t="e">
            <v>#DIV/0!</v>
          </cell>
          <cell r="FP76" t="e">
            <v>#DIV/0!</v>
          </cell>
          <cell r="FQ76" t="e">
            <v>#DIV/0!</v>
          </cell>
          <cell r="FR76" t="e">
            <v>#DIV/0!</v>
          </cell>
          <cell r="FS76" t="e">
            <v>#DIV/0!</v>
          </cell>
          <cell r="FT76" t="e">
            <v>#DIV/0!</v>
          </cell>
          <cell r="FU76" t="e">
            <v>#DIV/0!</v>
          </cell>
          <cell r="FV76" t="e">
            <v>#DIV/0!</v>
          </cell>
          <cell r="FW76" t="e">
            <v>#DIV/0!</v>
          </cell>
          <cell r="FX76" t="e">
            <v>#DIV/0!</v>
          </cell>
          <cell r="FY76" t="e">
            <v>#DIV/0!</v>
          </cell>
          <cell r="GA76" t="e">
            <v>#DIV/0!</v>
          </cell>
          <cell r="GB76" t="e">
            <v>#DIV/0!</v>
          </cell>
          <cell r="GC76" t="e">
            <v>#DIV/0!</v>
          </cell>
          <cell r="GD76" t="e">
            <v>#DIV/0!</v>
          </cell>
        </row>
        <row r="77">
          <cell r="EV77" t="e">
            <v>#DIV/0!</v>
          </cell>
          <cell r="EW77" t="e">
            <v>#DIV/0!</v>
          </cell>
          <cell r="EX77" t="e">
            <v>#DIV/0!</v>
          </cell>
          <cell r="EY77" t="e">
            <v>#DIV/0!</v>
          </cell>
          <cell r="EZ77" t="e">
            <v>#DIV/0!</v>
          </cell>
          <cell r="FA77" t="e">
            <v>#DIV/0!</v>
          </cell>
          <cell r="FB77" t="e">
            <v>#DIV/0!</v>
          </cell>
          <cell r="FC77" t="e">
            <v>#DIV/0!</v>
          </cell>
          <cell r="FD77" t="e">
            <v>#DIV/0!</v>
          </cell>
          <cell r="FE77" t="e">
            <v>#DIV/0!</v>
          </cell>
          <cell r="FF77" t="e">
            <v>#DIV/0!</v>
          </cell>
          <cell r="FG77" t="e">
            <v>#DIV/0!</v>
          </cell>
          <cell r="FH77" t="e">
            <v>#DIV/0!</v>
          </cell>
          <cell r="FJ77" t="e">
            <v>#DIV/0!</v>
          </cell>
          <cell r="FK77" t="e">
            <v>#DIV/0!</v>
          </cell>
          <cell r="FL77" t="e">
            <v>#DIV/0!</v>
          </cell>
          <cell r="FM77" t="e">
            <v>#DIV/0!</v>
          </cell>
          <cell r="FN77" t="e">
            <v>#DIV/0!</v>
          </cell>
          <cell r="FP77" t="e">
            <v>#DIV/0!</v>
          </cell>
          <cell r="FQ77" t="e">
            <v>#DIV/0!</v>
          </cell>
          <cell r="FR77" t="e">
            <v>#DIV/0!</v>
          </cell>
          <cell r="FS77" t="e">
            <v>#DIV/0!</v>
          </cell>
          <cell r="FT77" t="e">
            <v>#DIV/0!</v>
          </cell>
          <cell r="FU77" t="e">
            <v>#DIV/0!</v>
          </cell>
          <cell r="FV77" t="e">
            <v>#DIV/0!</v>
          </cell>
          <cell r="FW77" t="e">
            <v>#DIV/0!</v>
          </cell>
          <cell r="FX77" t="e">
            <v>#DIV/0!</v>
          </cell>
          <cell r="FY77" t="e">
            <v>#DIV/0!</v>
          </cell>
          <cell r="GA77" t="e">
            <v>#DIV/0!</v>
          </cell>
          <cell r="GB77" t="e">
            <v>#DIV/0!</v>
          </cell>
          <cell r="GC77" t="e">
            <v>#DIV/0!</v>
          </cell>
          <cell r="GD77" t="e">
            <v>#DIV/0!</v>
          </cell>
        </row>
        <row r="78">
          <cell r="EV78">
            <v>0</v>
          </cell>
          <cell r="EW78">
            <v>0</v>
          </cell>
          <cell r="EX78">
            <v>0</v>
          </cell>
          <cell r="EY78">
            <v>0</v>
          </cell>
          <cell r="EZ78">
            <v>0</v>
          </cell>
          <cell r="FA78">
            <v>0</v>
          </cell>
          <cell r="FB78">
            <v>0</v>
          </cell>
          <cell r="FC78">
            <v>0</v>
          </cell>
          <cell r="FD78">
            <v>0</v>
          </cell>
          <cell r="FE78">
            <v>0</v>
          </cell>
          <cell r="FF78">
            <v>0</v>
          </cell>
          <cell r="FG78">
            <v>0</v>
          </cell>
          <cell r="FH78">
            <v>0</v>
          </cell>
          <cell r="FJ78">
            <v>0</v>
          </cell>
          <cell r="FK78">
            <v>0</v>
          </cell>
          <cell r="FL78">
            <v>0</v>
          </cell>
          <cell r="FM78">
            <v>0</v>
          </cell>
          <cell r="FN78">
            <v>0</v>
          </cell>
          <cell r="FP78">
            <v>0</v>
          </cell>
          <cell r="FQ78">
            <v>0</v>
          </cell>
          <cell r="FR78">
            <v>0</v>
          </cell>
          <cell r="FS78">
            <v>0</v>
          </cell>
          <cell r="FT78">
            <v>0</v>
          </cell>
          <cell r="FU78">
            <v>0</v>
          </cell>
          <cell r="FV78">
            <v>0</v>
          </cell>
          <cell r="FW78">
            <v>0</v>
          </cell>
          <cell r="FX78">
            <v>0</v>
          </cell>
          <cell r="FY78">
            <v>0</v>
          </cell>
          <cell r="GA78">
            <v>0</v>
          </cell>
          <cell r="GB78">
            <v>0</v>
          </cell>
          <cell r="GC78">
            <v>0</v>
          </cell>
          <cell r="GD78">
            <v>0</v>
          </cell>
        </row>
        <row r="80">
          <cell r="EV80">
            <v>0</v>
          </cell>
          <cell r="EW80">
            <v>0</v>
          </cell>
          <cell r="EX80">
            <v>0</v>
          </cell>
          <cell r="EY80">
            <v>0</v>
          </cell>
          <cell r="EZ80">
            <v>0</v>
          </cell>
          <cell r="FA80">
            <v>0</v>
          </cell>
          <cell r="FB80">
            <v>0</v>
          </cell>
          <cell r="FC80">
            <v>0</v>
          </cell>
          <cell r="FD80">
            <v>0</v>
          </cell>
          <cell r="FE80">
            <v>0</v>
          </cell>
          <cell r="FF80">
            <v>0</v>
          </cell>
          <cell r="FG80">
            <v>0</v>
          </cell>
          <cell r="FH80">
            <v>0</v>
          </cell>
          <cell r="FJ80">
            <v>0</v>
          </cell>
          <cell r="FK80">
            <v>0</v>
          </cell>
          <cell r="FL80">
            <v>0</v>
          </cell>
          <cell r="FM80">
            <v>0</v>
          </cell>
          <cell r="FN80">
            <v>0</v>
          </cell>
          <cell r="FP80">
            <v>0</v>
          </cell>
          <cell r="FQ80">
            <v>0</v>
          </cell>
          <cell r="FR80">
            <v>0</v>
          </cell>
          <cell r="FS80">
            <v>0</v>
          </cell>
          <cell r="FT80">
            <v>0</v>
          </cell>
          <cell r="FU80">
            <v>0</v>
          </cell>
          <cell r="FV80">
            <v>0</v>
          </cell>
          <cell r="FW80">
            <v>0</v>
          </cell>
          <cell r="FX80">
            <v>0</v>
          </cell>
          <cell r="FY80">
            <v>0</v>
          </cell>
          <cell r="GA80">
            <v>0</v>
          </cell>
          <cell r="GB80">
            <v>0</v>
          </cell>
          <cell r="GC80">
            <v>0</v>
          </cell>
          <cell r="GD80">
            <v>0</v>
          </cell>
        </row>
        <row r="81">
          <cell r="EV81">
            <v>0</v>
          </cell>
          <cell r="EW81">
            <v>0</v>
          </cell>
          <cell r="EX81">
            <v>0</v>
          </cell>
          <cell r="EY81">
            <v>0</v>
          </cell>
          <cell r="EZ81">
            <v>0</v>
          </cell>
          <cell r="FA81">
            <v>0</v>
          </cell>
          <cell r="FB81">
            <v>0</v>
          </cell>
          <cell r="FC81">
            <v>0</v>
          </cell>
          <cell r="FD81">
            <v>0</v>
          </cell>
          <cell r="FE81">
            <v>0</v>
          </cell>
          <cell r="FF81">
            <v>0</v>
          </cell>
          <cell r="FG81">
            <v>0</v>
          </cell>
          <cell r="FH81">
            <v>0</v>
          </cell>
          <cell r="FJ81">
            <v>0</v>
          </cell>
          <cell r="FK81">
            <v>0</v>
          </cell>
          <cell r="FL81">
            <v>0</v>
          </cell>
          <cell r="FM81">
            <v>0</v>
          </cell>
          <cell r="FN81">
            <v>0</v>
          </cell>
          <cell r="FP81">
            <v>0</v>
          </cell>
          <cell r="FQ81">
            <v>0</v>
          </cell>
          <cell r="FR81">
            <v>0</v>
          </cell>
          <cell r="FS81">
            <v>0</v>
          </cell>
          <cell r="FT81">
            <v>0</v>
          </cell>
          <cell r="FU81">
            <v>0</v>
          </cell>
          <cell r="FV81">
            <v>0</v>
          </cell>
          <cell r="FW81">
            <v>0</v>
          </cell>
          <cell r="FX81">
            <v>0</v>
          </cell>
          <cell r="FY81">
            <v>0</v>
          </cell>
          <cell r="GA81">
            <v>0</v>
          </cell>
          <cell r="GB81">
            <v>0</v>
          </cell>
          <cell r="GC81">
            <v>0</v>
          </cell>
          <cell r="GD81">
            <v>0</v>
          </cell>
        </row>
        <row r="82">
          <cell r="EV82">
            <v>0</v>
          </cell>
          <cell r="EW82">
            <v>0</v>
          </cell>
          <cell r="EX82">
            <v>0</v>
          </cell>
          <cell r="EY82">
            <v>0</v>
          </cell>
          <cell r="EZ82">
            <v>0</v>
          </cell>
          <cell r="FA82">
            <v>0</v>
          </cell>
          <cell r="FB82">
            <v>0</v>
          </cell>
          <cell r="FC82">
            <v>0</v>
          </cell>
          <cell r="FD82">
            <v>0</v>
          </cell>
          <cell r="FE82">
            <v>0</v>
          </cell>
          <cell r="FF82">
            <v>0</v>
          </cell>
          <cell r="FG82">
            <v>0</v>
          </cell>
          <cell r="FH82">
            <v>0</v>
          </cell>
          <cell r="FJ82">
            <v>0</v>
          </cell>
          <cell r="FK82">
            <v>0</v>
          </cell>
          <cell r="FL82">
            <v>0</v>
          </cell>
          <cell r="FM82">
            <v>0</v>
          </cell>
          <cell r="FN82">
            <v>0</v>
          </cell>
          <cell r="FP82">
            <v>0</v>
          </cell>
          <cell r="FQ82">
            <v>0</v>
          </cell>
          <cell r="FR82">
            <v>0</v>
          </cell>
          <cell r="FS82">
            <v>0</v>
          </cell>
          <cell r="FT82">
            <v>0</v>
          </cell>
          <cell r="FU82">
            <v>0</v>
          </cell>
          <cell r="FV82">
            <v>0</v>
          </cell>
          <cell r="FW82">
            <v>0</v>
          </cell>
          <cell r="FX82">
            <v>0</v>
          </cell>
          <cell r="FY82">
            <v>0</v>
          </cell>
          <cell r="GA82">
            <v>0</v>
          </cell>
          <cell r="GB82">
            <v>0</v>
          </cell>
          <cell r="GC82">
            <v>0</v>
          </cell>
          <cell r="GD82">
            <v>0</v>
          </cell>
        </row>
        <row r="83">
          <cell r="EV83">
            <v>0</v>
          </cell>
          <cell r="EW83">
            <v>0</v>
          </cell>
          <cell r="EX83">
            <v>0</v>
          </cell>
          <cell r="EY83">
            <v>0</v>
          </cell>
          <cell r="EZ83">
            <v>0</v>
          </cell>
          <cell r="FA83">
            <v>0</v>
          </cell>
          <cell r="FB83">
            <v>0</v>
          </cell>
          <cell r="FC83">
            <v>0</v>
          </cell>
          <cell r="FD83">
            <v>0</v>
          </cell>
          <cell r="FE83">
            <v>0</v>
          </cell>
          <cell r="FF83">
            <v>0</v>
          </cell>
          <cell r="FG83">
            <v>0</v>
          </cell>
          <cell r="FH83">
            <v>0</v>
          </cell>
          <cell r="FJ83">
            <v>0</v>
          </cell>
          <cell r="FK83">
            <v>0</v>
          </cell>
          <cell r="FL83">
            <v>0</v>
          </cell>
          <cell r="FM83">
            <v>0</v>
          </cell>
          <cell r="FN83">
            <v>0</v>
          </cell>
          <cell r="FP83">
            <v>0</v>
          </cell>
          <cell r="FQ83">
            <v>0</v>
          </cell>
          <cell r="FR83">
            <v>0</v>
          </cell>
          <cell r="FS83">
            <v>0</v>
          </cell>
          <cell r="FT83">
            <v>0</v>
          </cell>
          <cell r="FU83">
            <v>0</v>
          </cell>
          <cell r="FV83">
            <v>0</v>
          </cell>
          <cell r="FW83">
            <v>0</v>
          </cell>
          <cell r="FX83">
            <v>0</v>
          </cell>
          <cell r="FY83">
            <v>0</v>
          </cell>
          <cell r="GA83">
            <v>0</v>
          </cell>
          <cell r="GB83">
            <v>0</v>
          </cell>
          <cell r="GC83">
            <v>0</v>
          </cell>
          <cell r="GD83">
            <v>0</v>
          </cell>
        </row>
        <row r="84">
          <cell r="EV84">
            <v>0</v>
          </cell>
          <cell r="EW84">
            <v>0</v>
          </cell>
          <cell r="EX84">
            <v>0</v>
          </cell>
          <cell r="EY84">
            <v>0</v>
          </cell>
          <cell r="EZ84">
            <v>0</v>
          </cell>
          <cell r="FA84">
            <v>0</v>
          </cell>
          <cell r="FB84">
            <v>0</v>
          </cell>
          <cell r="FC84">
            <v>0</v>
          </cell>
          <cell r="FD84">
            <v>0</v>
          </cell>
          <cell r="FE84">
            <v>0</v>
          </cell>
          <cell r="FF84">
            <v>0</v>
          </cell>
          <cell r="FG84">
            <v>0</v>
          </cell>
          <cell r="FH84">
            <v>0</v>
          </cell>
          <cell r="FJ84">
            <v>0</v>
          </cell>
          <cell r="FK84">
            <v>0</v>
          </cell>
          <cell r="FL84">
            <v>0</v>
          </cell>
          <cell r="FM84">
            <v>0</v>
          </cell>
          <cell r="FN84">
            <v>0</v>
          </cell>
          <cell r="FP84">
            <v>0</v>
          </cell>
          <cell r="FQ84">
            <v>0</v>
          </cell>
          <cell r="FR84">
            <v>0</v>
          </cell>
          <cell r="FS84">
            <v>0</v>
          </cell>
          <cell r="FT84">
            <v>0</v>
          </cell>
          <cell r="FU84">
            <v>0</v>
          </cell>
          <cell r="FV84">
            <v>0</v>
          </cell>
          <cell r="FW84">
            <v>0</v>
          </cell>
          <cell r="FX84">
            <v>0</v>
          </cell>
          <cell r="FY84">
            <v>0</v>
          </cell>
          <cell r="GA84">
            <v>0</v>
          </cell>
          <cell r="GB84">
            <v>0</v>
          </cell>
          <cell r="GC84">
            <v>0</v>
          </cell>
          <cell r="GD84">
            <v>0</v>
          </cell>
        </row>
        <row r="86">
          <cell r="EV86">
            <v>0</v>
          </cell>
          <cell r="EW86">
            <v>0</v>
          </cell>
          <cell r="EX86">
            <v>0</v>
          </cell>
          <cell r="EY86">
            <v>0</v>
          </cell>
          <cell r="EZ86">
            <v>0</v>
          </cell>
          <cell r="FA86">
            <v>0</v>
          </cell>
          <cell r="FB86">
            <v>0</v>
          </cell>
          <cell r="FC86">
            <v>0</v>
          </cell>
          <cell r="FD86">
            <v>0</v>
          </cell>
          <cell r="FE86">
            <v>0</v>
          </cell>
          <cell r="FF86">
            <v>0</v>
          </cell>
          <cell r="FG86">
            <v>0</v>
          </cell>
          <cell r="FH86">
            <v>0</v>
          </cell>
          <cell r="FJ86">
            <v>0</v>
          </cell>
          <cell r="FK86">
            <v>0</v>
          </cell>
          <cell r="FL86">
            <v>0</v>
          </cell>
          <cell r="FM86">
            <v>0</v>
          </cell>
          <cell r="FN86">
            <v>0</v>
          </cell>
          <cell r="FP86">
            <v>0</v>
          </cell>
          <cell r="FQ86">
            <v>0</v>
          </cell>
          <cell r="FR86">
            <v>0</v>
          </cell>
          <cell r="FS86">
            <v>0</v>
          </cell>
          <cell r="FT86">
            <v>0</v>
          </cell>
          <cell r="FU86">
            <v>0</v>
          </cell>
          <cell r="FV86">
            <v>0</v>
          </cell>
          <cell r="FW86">
            <v>0</v>
          </cell>
          <cell r="FX86">
            <v>0</v>
          </cell>
          <cell r="FY86">
            <v>0</v>
          </cell>
          <cell r="GA86">
            <v>0</v>
          </cell>
          <cell r="GB86">
            <v>0</v>
          </cell>
          <cell r="GC86">
            <v>0</v>
          </cell>
          <cell r="GD86">
            <v>0</v>
          </cell>
        </row>
        <row r="87">
          <cell r="EV87">
            <v>0</v>
          </cell>
          <cell r="EW87">
            <v>0</v>
          </cell>
          <cell r="EX87">
            <v>0</v>
          </cell>
          <cell r="EY87">
            <v>0</v>
          </cell>
          <cell r="EZ87">
            <v>0</v>
          </cell>
          <cell r="FA87">
            <v>0</v>
          </cell>
          <cell r="FB87">
            <v>0</v>
          </cell>
          <cell r="FC87">
            <v>0</v>
          </cell>
          <cell r="FD87">
            <v>0</v>
          </cell>
          <cell r="FE87">
            <v>0</v>
          </cell>
          <cell r="FF87">
            <v>0</v>
          </cell>
          <cell r="FG87">
            <v>0</v>
          </cell>
          <cell r="FH87">
            <v>0</v>
          </cell>
          <cell r="FJ87">
            <v>0</v>
          </cell>
          <cell r="FK87">
            <v>0</v>
          </cell>
          <cell r="FL87">
            <v>0</v>
          </cell>
          <cell r="FM87">
            <v>0</v>
          </cell>
          <cell r="FN87">
            <v>0</v>
          </cell>
          <cell r="FP87">
            <v>0</v>
          </cell>
          <cell r="FQ87">
            <v>0</v>
          </cell>
          <cell r="FR87">
            <v>0</v>
          </cell>
          <cell r="FS87">
            <v>0</v>
          </cell>
          <cell r="FT87">
            <v>0</v>
          </cell>
          <cell r="FU87">
            <v>0</v>
          </cell>
          <cell r="FV87">
            <v>0</v>
          </cell>
          <cell r="FW87">
            <v>0</v>
          </cell>
          <cell r="FX87">
            <v>0</v>
          </cell>
          <cell r="FY87">
            <v>0</v>
          </cell>
          <cell r="GA87">
            <v>0</v>
          </cell>
          <cell r="GB87">
            <v>0</v>
          </cell>
          <cell r="GC87">
            <v>0</v>
          </cell>
          <cell r="GD87">
            <v>0</v>
          </cell>
        </row>
        <row r="88">
          <cell r="EV88">
            <v>0</v>
          </cell>
          <cell r="EW88">
            <v>0</v>
          </cell>
          <cell r="EX88">
            <v>0</v>
          </cell>
          <cell r="EY88">
            <v>0</v>
          </cell>
          <cell r="EZ88">
            <v>0</v>
          </cell>
          <cell r="FA88">
            <v>0</v>
          </cell>
          <cell r="FB88">
            <v>0</v>
          </cell>
          <cell r="FC88">
            <v>0</v>
          </cell>
          <cell r="FD88">
            <v>0</v>
          </cell>
          <cell r="FE88">
            <v>0</v>
          </cell>
          <cell r="FF88">
            <v>0</v>
          </cell>
          <cell r="FG88">
            <v>0</v>
          </cell>
          <cell r="FH88">
            <v>0</v>
          </cell>
          <cell r="FJ88">
            <v>0</v>
          </cell>
          <cell r="FK88">
            <v>0</v>
          </cell>
          <cell r="FL88">
            <v>0</v>
          </cell>
          <cell r="FM88">
            <v>0</v>
          </cell>
          <cell r="FN88">
            <v>0</v>
          </cell>
          <cell r="FP88">
            <v>0</v>
          </cell>
          <cell r="FQ88">
            <v>0</v>
          </cell>
          <cell r="FR88">
            <v>0</v>
          </cell>
          <cell r="FS88">
            <v>0</v>
          </cell>
          <cell r="FT88">
            <v>0</v>
          </cell>
          <cell r="FU88">
            <v>0</v>
          </cell>
          <cell r="FV88">
            <v>0</v>
          </cell>
          <cell r="FW88">
            <v>0</v>
          </cell>
          <cell r="FX88">
            <v>0</v>
          </cell>
          <cell r="FY88">
            <v>0</v>
          </cell>
          <cell r="GA88">
            <v>0</v>
          </cell>
          <cell r="GB88">
            <v>0</v>
          </cell>
          <cell r="GC88">
            <v>0</v>
          </cell>
          <cell r="GD88">
            <v>0</v>
          </cell>
        </row>
        <row r="89">
          <cell r="EV89">
            <v>0</v>
          </cell>
          <cell r="EW89">
            <v>0</v>
          </cell>
          <cell r="EX89">
            <v>0</v>
          </cell>
          <cell r="EY89">
            <v>0</v>
          </cell>
          <cell r="EZ89">
            <v>0</v>
          </cell>
          <cell r="FA89">
            <v>0</v>
          </cell>
          <cell r="FB89">
            <v>0</v>
          </cell>
          <cell r="FC89">
            <v>0</v>
          </cell>
          <cell r="FD89">
            <v>0</v>
          </cell>
          <cell r="FE89">
            <v>0</v>
          </cell>
          <cell r="FF89">
            <v>0</v>
          </cell>
          <cell r="FG89">
            <v>0</v>
          </cell>
          <cell r="FH89">
            <v>0</v>
          </cell>
          <cell r="FJ89">
            <v>0</v>
          </cell>
          <cell r="FK89">
            <v>0</v>
          </cell>
          <cell r="FL89">
            <v>0</v>
          </cell>
          <cell r="FM89">
            <v>0</v>
          </cell>
          <cell r="FN89">
            <v>0</v>
          </cell>
          <cell r="FP89">
            <v>0</v>
          </cell>
          <cell r="FQ89">
            <v>0</v>
          </cell>
          <cell r="FR89">
            <v>0</v>
          </cell>
          <cell r="FS89">
            <v>0</v>
          </cell>
          <cell r="FT89">
            <v>0</v>
          </cell>
          <cell r="FU89">
            <v>0</v>
          </cell>
          <cell r="FV89">
            <v>0</v>
          </cell>
          <cell r="FW89">
            <v>0</v>
          </cell>
          <cell r="FX89">
            <v>0</v>
          </cell>
          <cell r="FY89">
            <v>0</v>
          </cell>
          <cell r="GA89">
            <v>0</v>
          </cell>
          <cell r="GB89">
            <v>0</v>
          </cell>
          <cell r="GC89">
            <v>0</v>
          </cell>
          <cell r="GD89">
            <v>0</v>
          </cell>
        </row>
        <row r="90">
          <cell r="EV90">
            <v>0</v>
          </cell>
          <cell r="EW90">
            <v>0</v>
          </cell>
          <cell r="EX90">
            <v>0</v>
          </cell>
          <cell r="EY90">
            <v>0</v>
          </cell>
          <cell r="EZ90">
            <v>0</v>
          </cell>
          <cell r="FA90">
            <v>0</v>
          </cell>
          <cell r="FB90">
            <v>0</v>
          </cell>
          <cell r="FC90">
            <v>0</v>
          </cell>
          <cell r="FD90">
            <v>0</v>
          </cell>
          <cell r="FE90">
            <v>0</v>
          </cell>
          <cell r="FF90">
            <v>0</v>
          </cell>
          <cell r="FG90">
            <v>0</v>
          </cell>
          <cell r="FH90">
            <v>0</v>
          </cell>
          <cell r="FJ90">
            <v>0</v>
          </cell>
          <cell r="FK90">
            <v>0</v>
          </cell>
          <cell r="FL90">
            <v>0</v>
          </cell>
          <cell r="FM90">
            <v>0</v>
          </cell>
          <cell r="FN90">
            <v>0</v>
          </cell>
          <cell r="FP90">
            <v>0</v>
          </cell>
          <cell r="FQ90">
            <v>0</v>
          </cell>
          <cell r="FR90">
            <v>0</v>
          </cell>
          <cell r="FS90">
            <v>0</v>
          </cell>
          <cell r="FT90">
            <v>0</v>
          </cell>
          <cell r="FU90">
            <v>0</v>
          </cell>
          <cell r="FV90">
            <v>0</v>
          </cell>
          <cell r="FW90">
            <v>0</v>
          </cell>
          <cell r="FX90">
            <v>0</v>
          </cell>
          <cell r="FY90">
            <v>0</v>
          </cell>
          <cell r="GA90">
            <v>0</v>
          </cell>
          <cell r="GB90">
            <v>0</v>
          </cell>
          <cell r="GC90">
            <v>0</v>
          </cell>
          <cell r="GD90">
            <v>0</v>
          </cell>
        </row>
        <row r="91">
          <cell r="EV91">
            <v>0</v>
          </cell>
          <cell r="EW91">
            <v>0</v>
          </cell>
          <cell r="EX91">
            <v>0</v>
          </cell>
          <cell r="EY91">
            <v>0</v>
          </cell>
          <cell r="EZ91">
            <v>0</v>
          </cell>
          <cell r="FA91">
            <v>0</v>
          </cell>
          <cell r="FB91">
            <v>0</v>
          </cell>
          <cell r="FC91">
            <v>0</v>
          </cell>
          <cell r="FD91">
            <v>0</v>
          </cell>
          <cell r="FE91">
            <v>0</v>
          </cell>
          <cell r="FF91">
            <v>0</v>
          </cell>
          <cell r="FG91">
            <v>0</v>
          </cell>
          <cell r="FH91">
            <v>0</v>
          </cell>
          <cell r="FJ91">
            <v>0</v>
          </cell>
          <cell r="FK91">
            <v>0</v>
          </cell>
          <cell r="FL91">
            <v>0</v>
          </cell>
          <cell r="FM91">
            <v>0</v>
          </cell>
          <cell r="FN91">
            <v>0</v>
          </cell>
          <cell r="FP91">
            <v>0</v>
          </cell>
          <cell r="FQ91">
            <v>0</v>
          </cell>
          <cell r="FR91">
            <v>0</v>
          </cell>
          <cell r="FS91">
            <v>0</v>
          </cell>
          <cell r="FT91">
            <v>0</v>
          </cell>
          <cell r="FU91">
            <v>0</v>
          </cell>
          <cell r="FV91">
            <v>0</v>
          </cell>
          <cell r="FW91">
            <v>0</v>
          </cell>
          <cell r="FX91">
            <v>0</v>
          </cell>
          <cell r="FY91">
            <v>0</v>
          </cell>
          <cell r="GA91">
            <v>0</v>
          </cell>
          <cell r="GB91">
            <v>0</v>
          </cell>
          <cell r="GC91">
            <v>0</v>
          </cell>
          <cell r="GD91">
            <v>0</v>
          </cell>
        </row>
        <row r="92">
          <cell r="EV92">
            <v>0</v>
          </cell>
          <cell r="EW92">
            <v>0</v>
          </cell>
          <cell r="EX92">
            <v>0</v>
          </cell>
          <cell r="EY92">
            <v>0</v>
          </cell>
          <cell r="EZ92">
            <v>0</v>
          </cell>
          <cell r="FA92">
            <v>0</v>
          </cell>
          <cell r="FB92">
            <v>0</v>
          </cell>
          <cell r="FC92">
            <v>0</v>
          </cell>
          <cell r="FD92">
            <v>0</v>
          </cell>
          <cell r="FE92">
            <v>0</v>
          </cell>
          <cell r="FF92">
            <v>0</v>
          </cell>
          <cell r="FG92">
            <v>0</v>
          </cell>
          <cell r="FH92">
            <v>0</v>
          </cell>
          <cell r="FJ92">
            <v>0</v>
          </cell>
          <cell r="FK92">
            <v>0</v>
          </cell>
          <cell r="FL92">
            <v>0</v>
          </cell>
          <cell r="FM92">
            <v>0</v>
          </cell>
          <cell r="FN92">
            <v>0</v>
          </cell>
          <cell r="FP92">
            <v>0</v>
          </cell>
          <cell r="FQ92">
            <v>0</v>
          </cell>
          <cell r="FR92">
            <v>0</v>
          </cell>
          <cell r="FS92">
            <v>0</v>
          </cell>
          <cell r="FT92">
            <v>0</v>
          </cell>
          <cell r="FU92">
            <v>0</v>
          </cell>
          <cell r="FV92">
            <v>0</v>
          </cell>
          <cell r="FW92">
            <v>0</v>
          </cell>
          <cell r="FX92">
            <v>0</v>
          </cell>
          <cell r="FY92">
            <v>0</v>
          </cell>
          <cell r="GA92">
            <v>0</v>
          </cell>
          <cell r="GB92">
            <v>0</v>
          </cell>
          <cell r="GC92">
            <v>0</v>
          </cell>
          <cell r="GD92">
            <v>0</v>
          </cell>
        </row>
        <row r="93">
          <cell r="EV93">
            <v>0</v>
          </cell>
          <cell r="EW93">
            <v>0</v>
          </cell>
          <cell r="EX93">
            <v>0</v>
          </cell>
          <cell r="EY93">
            <v>0</v>
          </cell>
          <cell r="EZ93">
            <v>0</v>
          </cell>
          <cell r="FA93">
            <v>0</v>
          </cell>
          <cell r="FB93">
            <v>0</v>
          </cell>
          <cell r="FC93">
            <v>0</v>
          </cell>
          <cell r="FD93">
            <v>0</v>
          </cell>
          <cell r="FE93">
            <v>0</v>
          </cell>
          <cell r="FF93">
            <v>0</v>
          </cell>
          <cell r="FG93">
            <v>0</v>
          </cell>
          <cell r="FH93">
            <v>0</v>
          </cell>
          <cell r="FJ93">
            <v>0</v>
          </cell>
          <cell r="FK93">
            <v>0</v>
          </cell>
          <cell r="FL93">
            <v>0</v>
          </cell>
          <cell r="FM93">
            <v>0</v>
          </cell>
          <cell r="FN93">
            <v>0</v>
          </cell>
          <cell r="FP93">
            <v>0</v>
          </cell>
          <cell r="FQ93">
            <v>0</v>
          </cell>
          <cell r="FR93">
            <v>0</v>
          </cell>
          <cell r="FS93">
            <v>0</v>
          </cell>
          <cell r="FT93">
            <v>0</v>
          </cell>
          <cell r="FU93">
            <v>0</v>
          </cell>
          <cell r="FV93">
            <v>0</v>
          </cell>
          <cell r="FW93">
            <v>0</v>
          </cell>
          <cell r="FX93">
            <v>0</v>
          </cell>
          <cell r="FY93">
            <v>0</v>
          </cell>
          <cell r="GA93">
            <v>0</v>
          </cell>
          <cell r="GB93">
            <v>0</v>
          </cell>
          <cell r="GC93">
            <v>0</v>
          </cell>
          <cell r="GD93">
            <v>0</v>
          </cell>
        </row>
        <row r="94">
          <cell r="EV94">
            <v>0</v>
          </cell>
          <cell r="EW94">
            <v>0</v>
          </cell>
          <cell r="EX94">
            <v>0</v>
          </cell>
          <cell r="EY94">
            <v>0</v>
          </cell>
          <cell r="EZ94">
            <v>0</v>
          </cell>
          <cell r="FA94">
            <v>0</v>
          </cell>
          <cell r="FB94">
            <v>0</v>
          </cell>
          <cell r="FC94">
            <v>0</v>
          </cell>
          <cell r="FD94">
            <v>0</v>
          </cell>
          <cell r="FE94">
            <v>0</v>
          </cell>
          <cell r="FF94">
            <v>0</v>
          </cell>
          <cell r="FG94">
            <v>0</v>
          </cell>
          <cell r="FH94">
            <v>0</v>
          </cell>
          <cell r="FJ94">
            <v>0</v>
          </cell>
          <cell r="FK94">
            <v>0</v>
          </cell>
          <cell r="FL94">
            <v>0</v>
          </cell>
          <cell r="FM94">
            <v>0</v>
          </cell>
          <cell r="FN94">
            <v>0</v>
          </cell>
          <cell r="FP94">
            <v>0</v>
          </cell>
          <cell r="FQ94">
            <v>0</v>
          </cell>
          <cell r="FR94">
            <v>0</v>
          </cell>
          <cell r="FS94">
            <v>0</v>
          </cell>
          <cell r="FT94">
            <v>0</v>
          </cell>
          <cell r="FU94">
            <v>0</v>
          </cell>
          <cell r="FV94">
            <v>0</v>
          </cell>
          <cell r="FW94">
            <v>0</v>
          </cell>
          <cell r="FX94">
            <v>0</v>
          </cell>
          <cell r="FY94">
            <v>0</v>
          </cell>
          <cell r="GA94">
            <v>0</v>
          </cell>
          <cell r="GB94">
            <v>0</v>
          </cell>
          <cell r="GC94">
            <v>0</v>
          </cell>
          <cell r="GD94">
            <v>0</v>
          </cell>
        </row>
        <row r="96">
          <cell r="EV96">
            <v>0</v>
          </cell>
          <cell r="EW96">
            <v>0</v>
          </cell>
          <cell r="EX96">
            <v>0</v>
          </cell>
          <cell r="EY96">
            <v>0</v>
          </cell>
          <cell r="EZ96">
            <v>0</v>
          </cell>
          <cell r="FA96">
            <v>0</v>
          </cell>
          <cell r="FB96">
            <v>0</v>
          </cell>
          <cell r="FC96">
            <v>0</v>
          </cell>
          <cell r="FD96">
            <v>0</v>
          </cell>
          <cell r="FE96">
            <v>0</v>
          </cell>
          <cell r="FF96">
            <v>0</v>
          </cell>
          <cell r="FG96">
            <v>0</v>
          </cell>
          <cell r="FH96">
            <v>0</v>
          </cell>
          <cell r="FJ96">
            <v>0</v>
          </cell>
          <cell r="FK96">
            <v>0</v>
          </cell>
          <cell r="FL96">
            <v>0</v>
          </cell>
          <cell r="FM96">
            <v>0</v>
          </cell>
          <cell r="FN96">
            <v>0</v>
          </cell>
          <cell r="FP96">
            <v>0</v>
          </cell>
          <cell r="FQ96">
            <v>0</v>
          </cell>
          <cell r="FR96">
            <v>0</v>
          </cell>
          <cell r="FS96">
            <v>0</v>
          </cell>
          <cell r="FT96">
            <v>0</v>
          </cell>
          <cell r="FU96">
            <v>0</v>
          </cell>
          <cell r="FV96">
            <v>0</v>
          </cell>
          <cell r="FW96">
            <v>0</v>
          </cell>
          <cell r="FX96">
            <v>0</v>
          </cell>
          <cell r="FY96">
            <v>0</v>
          </cell>
          <cell r="GA96">
            <v>0</v>
          </cell>
          <cell r="GB96">
            <v>0</v>
          </cell>
          <cell r="GC96">
            <v>0</v>
          </cell>
          <cell r="GD96">
            <v>0</v>
          </cell>
        </row>
        <row r="97">
          <cell r="EV97">
            <v>0</v>
          </cell>
          <cell r="EW97">
            <v>0</v>
          </cell>
          <cell r="EX97">
            <v>0</v>
          </cell>
          <cell r="EY97">
            <v>0</v>
          </cell>
          <cell r="EZ97">
            <v>0</v>
          </cell>
          <cell r="FA97">
            <v>0</v>
          </cell>
          <cell r="FB97">
            <v>0</v>
          </cell>
          <cell r="FC97">
            <v>0</v>
          </cell>
          <cell r="FD97">
            <v>0</v>
          </cell>
          <cell r="FE97">
            <v>0</v>
          </cell>
          <cell r="FF97">
            <v>0</v>
          </cell>
          <cell r="FG97">
            <v>0</v>
          </cell>
          <cell r="FH97">
            <v>0</v>
          </cell>
          <cell r="FJ97">
            <v>0</v>
          </cell>
          <cell r="FK97">
            <v>0</v>
          </cell>
          <cell r="FL97">
            <v>0</v>
          </cell>
          <cell r="FM97">
            <v>0</v>
          </cell>
          <cell r="FN97">
            <v>0</v>
          </cell>
          <cell r="FP97">
            <v>0</v>
          </cell>
          <cell r="FQ97">
            <v>0</v>
          </cell>
          <cell r="FR97">
            <v>0</v>
          </cell>
          <cell r="FS97">
            <v>0</v>
          </cell>
          <cell r="FT97">
            <v>0</v>
          </cell>
          <cell r="FU97">
            <v>0</v>
          </cell>
          <cell r="FV97">
            <v>0</v>
          </cell>
          <cell r="FW97">
            <v>0</v>
          </cell>
          <cell r="FX97">
            <v>0</v>
          </cell>
          <cell r="FY97">
            <v>0</v>
          </cell>
          <cell r="GA97">
            <v>0</v>
          </cell>
          <cell r="GB97">
            <v>0</v>
          </cell>
          <cell r="GC97">
            <v>0</v>
          </cell>
          <cell r="GD97">
            <v>0</v>
          </cell>
        </row>
        <row r="98">
          <cell r="EV98">
            <v>0</v>
          </cell>
          <cell r="EW98">
            <v>0</v>
          </cell>
          <cell r="EX98">
            <v>0</v>
          </cell>
          <cell r="EY98">
            <v>0</v>
          </cell>
          <cell r="EZ98">
            <v>0</v>
          </cell>
          <cell r="FA98">
            <v>0</v>
          </cell>
          <cell r="FB98">
            <v>0</v>
          </cell>
          <cell r="FC98">
            <v>0</v>
          </cell>
          <cell r="FD98">
            <v>0</v>
          </cell>
          <cell r="FE98">
            <v>0</v>
          </cell>
          <cell r="FF98">
            <v>0</v>
          </cell>
          <cell r="FG98">
            <v>0</v>
          </cell>
          <cell r="FH98">
            <v>0</v>
          </cell>
          <cell r="FJ98">
            <v>0</v>
          </cell>
          <cell r="FK98">
            <v>0</v>
          </cell>
          <cell r="FL98">
            <v>0</v>
          </cell>
          <cell r="FM98">
            <v>0</v>
          </cell>
          <cell r="FN98">
            <v>0</v>
          </cell>
          <cell r="FP98">
            <v>0</v>
          </cell>
          <cell r="FQ98">
            <v>0</v>
          </cell>
          <cell r="FR98">
            <v>0</v>
          </cell>
          <cell r="FS98">
            <v>0</v>
          </cell>
          <cell r="FT98">
            <v>0</v>
          </cell>
          <cell r="FU98">
            <v>0</v>
          </cell>
          <cell r="FV98">
            <v>0</v>
          </cell>
          <cell r="FW98">
            <v>0</v>
          </cell>
          <cell r="FX98">
            <v>0</v>
          </cell>
          <cell r="FY98">
            <v>0</v>
          </cell>
          <cell r="GA98">
            <v>0</v>
          </cell>
          <cell r="GB98">
            <v>0</v>
          </cell>
          <cell r="GC98">
            <v>0</v>
          </cell>
          <cell r="GD98">
            <v>0</v>
          </cell>
        </row>
        <row r="99">
          <cell r="EV99">
            <v>0</v>
          </cell>
          <cell r="EW99">
            <v>0</v>
          </cell>
          <cell r="EX99">
            <v>0</v>
          </cell>
          <cell r="EY99">
            <v>0</v>
          </cell>
          <cell r="EZ99">
            <v>0</v>
          </cell>
          <cell r="FA99">
            <v>0</v>
          </cell>
          <cell r="FB99">
            <v>0</v>
          </cell>
          <cell r="FC99">
            <v>0</v>
          </cell>
          <cell r="FD99">
            <v>0</v>
          </cell>
          <cell r="FE99">
            <v>0</v>
          </cell>
          <cell r="FF99">
            <v>0</v>
          </cell>
          <cell r="FG99">
            <v>0</v>
          </cell>
          <cell r="FH99">
            <v>0</v>
          </cell>
          <cell r="FJ99">
            <v>0</v>
          </cell>
          <cell r="FK99">
            <v>0</v>
          </cell>
          <cell r="FL99">
            <v>0</v>
          </cell>
          <cell r="FM99">
            <v>0</v>
          </cell>
          <cell r="FN99">
            <v>0</v>
          </cell>
          <cell r="FP99">
            <v>0</v>
          </cell>
          <cell r="FQ99">
            <v>0</v>
          </cell>
          <cell r="FR99">
            <v>0</v>
          </cell>
          <cell r="FS99">
            <v>0</v>
          </cell>
          <cell r="FT99">
            <v>0</v>
          </cell>
          <cell r="FU99">
            <v>0</v>
          </cell>
          <cell r="FV99">
            <v>0</v>
          </cell>
          <cell r="FW99">
            <v>0</v>
          </cell>
          <cell r="FX99">
            <v>0</v>
          </cell>
          <cell r="FY99">
            <v>0</v>
          </cell>
          <cell r="GA99">
            <v>0</v>
          </cell>
          <cell r="GB99">
            <v>0</v>
          </cell>
          <cell r="GC99">
            <v>0</v>
          </cell>
          <cell r="GD99">
            <v>0</v>
          </cell>
        </row>
        <row r="100">
          <cell r="EV100">
            <v>0</v>
          </cell>
          <cell r="EW100">
            <v>0</v>
          </cell>
          <cell r="EX100">
            <v>0</v>
          </cell>
          <cell r="EY100">
            <v>0</v>
          </cell>
          <cell r="EZ100">
            <v>0</v>
          </cell>
          <cell r="FA100">
            <v>0</v>
          </cell>
          <cell r="FB100">
            <v>0</v>
          </cell>
          <cell r="FC100">
            <v>0</v>
          </cell>
          <cell r="FD100">
            <v>0</v>
          </cell>
          <cell r="FE100">
            <v>0</v>
          </cell>
          <cell r="FF100">
            <v>0</v>
          </cell>
          <cell r="FG100">
            <v>0</v>
          </cell>
          <cell r="FH100">
            <v>0</v>
          </cell>
          <cell r="FJ100">
            <v>0</v>
          </cell>
          <cell r="FK100">
            <v>0</v>
          </cell>
          <cell r="FL100">
            <v>0</v>
          </cell>
          <cell r="FM100">
            <v>0</v>
          </cell>
          <cell r="FN100">
            <v>0</v>
          </cell>
          <cell r="FP100">
            <v>0</v>
          </cell>
          <cell r="FQ100">
            <v>0</v>
          </cell>
          <cell r="FR100">
            <v>0</v>
          </cell>
          <cell r="FS100">
            <v>0</v>
          </cell>
          <cell r="FT100">
            <v>0</v>
          </cell>
          <cell r="FU100">
            <v>0</v>
          </cell>
          <cell r="FV100">
            <v>0</v>
          </cell>
          <cell r="FW100">
            <v>0</v>
          </cell>
          <cell r="FX100">
            <v>0</v>
          </cell>
          <cell r="FY100">
            <v>0</v>
          </cell>
          <cell r="GA100">
            <v>0</v>
          </cell>
          <cell r="GB100">
            <v>0</v>
          </cell>
          <cell r="GC100">
            <v>0</v>
          </cell>
          <cell r="GD100">
            <v>0</v>
          </cell>
        </row>
        <row r="101">
          <cell r="EV101">
            <v>0</v>
          </cell>
          <cell r="EW101">
            <v>0</v>
          </cell>
          <cell r="EX101">
            <v>0</v>
          </cell>
          <cell r="EY101">
            <v>0</v>
          </cell>
          <cell r="EZ101">
            <v>0</v>
          </cell>
          <cell r="FA101">
            <v>0</v>
          </cell>
          <cell r="FB101">
            <v>0</v>
          </cell>
          <cell r="FC101">
            <v>0</v>
          </cell>
          <cell r="FD101">
            <v>0</v>
          </cell>
          <cell r="FE101">
            <v>0</v>
          </cell>
          <cell r="FF101">
            <v>0</v>
          </cell>
          <cell r="FG101">
            <v>0</v>
          </cell>
          <cell r="FH101">
            <v>0</v>
          </cell>
          <cell r="FJ101">
            <v>0</v>
          </cell>
          <cell r="FK101">
            <v>0</v>
          </cell>
          <cell r="FL101">
            <v>0</v>
          </cell>
          <cell r="FM101">
            <v>0</v>
          </cell>
          <cell r="FN101">
            <v>0</v>
          </cell>
          <cell r="FP101">
            <v>0</v>
          </cell>
          <cell r="FQ101">
            <v>0</v>
          </cell>
          <cell r="FR101">
            <v>0</v>
          </cell>
          <cell r="FS101">
            <v>0</v>
          </cell>
          <cell r="FT101">
            <v>0</v>
          </cell>
          <cell r="FU101">
            <v>0</v>
          </cell>
          <cell r="FV101">
            <v>0</v>
          </cell>
          <cell r="FW101">
            <v>0</v>
          </cell>
          <cell r="FX101">
            <v>0</v>
          </cell>
          <cell r="FY101">
            <v>0</v>
          </cell>
          <cell r="GA101">
            <v>0</v>
          </cell>
          <cell r="GB101">
            <v>0</v>
          </cell>
          <cell r="GC101">
            <v>0</v>
          </cell>
          <cell r="GD101">
            <v>0</v>
          </cell>
        </row>
        <row r="102">
          <cell r="EV102">
            <v>0</v>
          </cell>
          <cell r="EW102">
            <v>0</v>
          </cell>
          <cell r="EX102">
            <v>0</v>
          </cell>
          <cell r="EY102">
            <v>0</v>
          </cell>
          <cell r="EZ102">
            <v>0</v>
          </cell>
          <cell r="FA102">
            <v>0</v>
          </cell>
          <cell r="FB102">
            <v>0</v>
          </cell>
          <cell r="FC102">
            <v>0</v>
          </cell>
          <cell r="FD102">
            <v>0</v>
          </cell>
          <cell r="FE102">
            <v>0</v>
          </cell>
          <cell r="FF102">
            <v>0</v>
          </cell>
          <cell r="FG102">
            <v>0</v>
          </cell>
          <cell r="FH102">
            <v>0</v>
          </cell>
          <cell r="FJ102">
            <v>0</v>
          </cell>
          <cell r="FK102">
            <v>0</v>
          </cell>
          <cell r="FL102">
            <v>0</v>
          </cell>
          <cell r="FM102">
            <v>0</v>
          </cell>
          <cell r="FN102">
            <v>0</v>
          </cell>
          <cell r="FP102">
            <v>0</v>
          </cell>
          <cell r="FQ102">
            <v>0</v>
          </cell>
          <cell r="FR102">
            <v>0</v>
          </cell>
          <cell r="FS102">
            <v>0</v>
          </cell>
          <cell r="FT102">
            <v>0</v>
          </cell>
          <cell r="FU102">
            <v>0</v>
          </cell>
          <cell r="FV102">
            <v>0</v>
          </cell>
          <cell r="FW102">
            <v>0</v>
          </cell>
          <cell r="FX102">
            <v>0</v>
          </cell>
          <cell r="FY102">
            <v>0</v>
          </cell>
          <cell r="GA102">
            <v>0</v>
          </cell>
          <cell r="GB102">
            <v>0</v>
          </cell>
          <cell r="GC102">
            <v>0</v>
          </cell>
          <cell r="GD102">
            <v>0</v>
          </cell>
        </row>
        <row r="103">
          <cell r="EV103">
            <v>0</v>
          </cell>
          <cell r="EW103">
            <v>0</v>
          </cell>
          <cell r="EX103">
            <v>0</v>
          </cell>
          <cell r="EY103">
            <v>0</v>
          </cell>
          <cell r="EZ103">
            <v>0</v>
          </cell>
          <cell r="FA103">
            <v>0</v>
          </cell>
          <cell r="FB103">
            <v>0</v>
          </cell>
          <cell r="FC103">
            <v>0</v>
          </cell>
          <cell r="FD103">
            <v>0</v>
          </cell>
          <cell r="FE103">
            <v>0</v>
          </cell>
          <cell r="FF103">
            <v>0</v>
          </cell>
          <cell r="FG103">
            <v>0</v>
          </cell>
          <cell r="FH103">
            <v>0</v>
          </cell>
          <cell r="FJ103">
            <v>0</v>
          </cell>
          <cell r="FK103">
            <v>0</v>
          </cell>
          <cell r="FL103">
            <v>0</v>
          </cell>
          <cell r="FM103">
            <v>0</v>
          </cell>
          <cell r="FN103">
            <v>0</v>
          </cell>
          <cell r="FP103">
            <v>0</v>
          </cell>
          <cell r="FQ103">
            <v>0</v>
          </cell>
          <cell r="FR103">
            <v>0</v>
          </cell>
          <cell r="FS103">
            <v>0</v>
          </cell>
          <cell r="FT103">
            <v>0</v>
          </cell>
          <cell r="FU103">
            <v>0</v>
          </cell>
          <cell r="FV103">
            <v>0</v>
          </cell>
          <cell r="FW103">
            <v>0</v>
          </cell>
          <cell r="FX103">
            <v>0</v>
          </cell>
          <cell r="FY103">
            <v>0</v>
          </cell>
          <cell r="GA103">
            <v>0</v>
          </cell>
          <cell r="GB103">
            <v>0</v>
          </cell>
          <cell r="GC103">
            <v>0</v>
          </cell>
          <cell r="GD103">
            <v>0</v>
          </cell>
        </row>
        <row r="104">
          <cell r="EV104">
            <v>0</v>
          </cell>
          <cell r="EW104">
            <v>0</v>
          </cell>
          <cell r="EX104">
            <v>0</v>
          </cell>
          <cell r="EY104">
            <v>0</v>
          </cell>
          <cell r="EZ104">
            <v>0</v>
          </cell>
          <cell r="FA104">
            <v>0</v>
          </cell>
          <cell r="FB104">
            <v>0</v>
          </cell>
          <cell r="FC104">
            <v>0</v>
          </cell>
          <cell r="FD104">
            <v>0</v>
          </cell>
          <cell r="FE104">
            <v>0</v>
          </cell>
          <cell r="FF104">
            <v>0</v>
          </cell>
          <cell r="FG104">
            <v>0</v>
          </cell>
          <cell r="FH104">
            <v>0</v>
          </cell>
          <cell r="FJ104">
            <v>0</v>
          </cell>
          <cell r="FK104">
            <v>0</v>
          </cell>
          <cell r="FL104">
            <v>0</v>
          </cell>
          <cell r="FM104">
            <v>0</v>
          </cell>
          <cell r="FN104">
            <v>0</v>
          </cell>
          <cell r="FP104">
            <v>0</v>
          </cell>
          <cell r="FQ104">
            <v>0</v>
          </cell>
          <cell r="FR104">
            <v>0</v>
          </cell>
          <cell r="FS104">
            <v>0</v>
          </cell>
          <cell r="FT104">
            <v>0</v>
          </cell>
          <cell r="FU104">
            <v>0</v>
          </cell>
          <cell r="FV104">
            <v>0</v>
          </cell>
          <cell r="FW104">
            <v>0</v>
          </cell>
          <cell r="FX104">
            <v>0</v>
          </cell>
          <cell r="FY104">
            <v>0</v>
          </cell>
          <cell r="GA104">
            <v>0</v>
          </cell>
          <cell r="GB104">
            <v>0</v>
          </cell>
          <cell r="GC104">
            <v>0</v>
          </cell>
          <cell r="GD104">
            <v>0</v>
          </cell>
        </row>
        <row r="105">
          <cell r="EV105">
            <v>0</v>
          </cell>
          <cell r="EW105">
            <v>0</v>
          </cell>
          <cell r="EX105">
            <v>0</v>
          </cell>
          <cell r="EY105">
            <v>0</v>
          </cell>
          <cell r="EZ105">
            <v>0</v>
          </cell>
          <cell r="FA105">
            <v>0</v>
          </cell>
          <cell r="FB105">
            <v>0</v>
          </cell>
          <cell r="FC105">
            <v>0</v>
          </cell>
          <cell r="FD105">
            <v>0</v>
          </cell>
          <cell r="FE105">
            <v>0</v>
          </cell>
          <cell r="FF105">
            <v>0</v>
          </cell>
          <cell r="FG105">
            <v>0</v>
          </cell>
          <cell r="FH105">
            <v>0</v>
          </cell>
          <cell r="FJ105">
            <v>0</v>
          </cell>
          <cell r="FK105">
            <v>0</v>
          </cell>
          <cell r="FL105">
            <v>0</v>
          </cell>
          <cell r="FM105">
            <v>0</v>
          </cell>
          <cell r="FN105">
            <v>0</v>
          </cell>
          <cell r="FP105">
            <v>0</v>
          </cell>
          <cell r="FQ105">
            <v>0</v>
          </cell>
          <cell r="FR105">
            <v>0</v>
          </cell>
          <cell r="FS105">
            <v>0</v>
          </cell>
          <cell r="FT105">
            <v>0</v>
          </cell>
          <cell r="FU105">
            <v>0</v>
          </cell>
          <cell r="FV105">
            <v>0</v>
          </cell>
          <cell r="FW105">
            <v>0</v>
          </cell>
          <cell r="FX105">
            <v>0</v>
          </cell>
          <cell r="FY105">
            <v>0</v>
          </cell>
          <cell r="GA105">
            <v>0</v>
          </cell>
          <cell r="GB105">
            <v>0</v>
          </cell>
          <cell r="GC105">
            <v>0</v>
          </cell>
          <cell r="GD105">
            <v>0</v>
          </cell>
        </row>
        <row r="106">
          <cell r="EV106">
            <v>0</v>
          </cell>
          <cell r="EW106">
            <v>0</v>
          </cell>
          <cell r="EX106">
            <v>0</v>
          </cell>
          <cell r="EY106">
            <v>0</v>
          </cell>
          <cell r="EZ106">
            <v>0</v>
          </cell>
          <cell r="FA106">
            <v>0</v>
          </cell>
          <cell r="FB106">
            <v>0</v>
          </cell>
          <cell r="FC106">
            <v>0</v>
          </cell>
          <cell r="FD106">
            <v>0</v>
          </cell>
          <cell r="FE106">
            <v>0</v>
          </cell>
          <cell r="FF106">
            <v>0</v>
          </cell>
          <cell r="FG106">
            <v>0</v>
          </cell>
          <cell r="FH106">
            <v>0</v>
          </cell>
          <cell r="FJ106">
            <v>0</v>
          </cell>
          <cell r="FK106">
            <v>0</v>
          </cell>
          <cell r="FL106">
            <v>0</v>
          </cell>
          <cell r="FM106">
            <v>0</v>
          </cell>
          <cell r="FN106">
            <v>0</v>
          </cell>
          <cell r="FP106">
            <v>0</v>
          </cell>
          <cell r="FQ106">
            <v>0</v>
          </cell>
          <cell r="FR106">
            <v>0</v>
          </cell>
          <cell r="FS106">
            <v>0</v>
          </cell>
          <cell r="FT106">
            <v>0</v>
          </cell>
          <cell r="FU106">
            <v>0</v>
          </cell>
          <cell r="GA106">
            <v>0</v>
          </cell>
          <cell r="GB106">
            <v>0</v>
          </cell>
          <cell r="GC106">
            <v>0</v>
          </cell>
          <cell r="GD106">
            <v>0</v>
          </cell>
        </row>
        <row r="107">
          <cell r="EV107">
            <v>0</v>
          </cell>
          <cell r="EW107">
            <v>0</v>
          </cell>
          <cell r="EX107">
            <v>0</v>
          </cell>
          <cell r="EY107">
            <v>0</v>
          </cell>
          <cell r="EZ107">
            <v>0</v>
          </cell>
          <cell r="FA107">
            <v>0</v>
          </cell>
          <cell r="FB107">
            <v>0</v>
          </cell>
          <cell r="FC107">
            <v>0</v>
          </cell>
          <cell r="FD107">
            <v>0</v>
          </cell>
          <cell r="FE107">
            <v>0</v>
          </cell>
          <cell r="FF107">
            <v>0</v>
          </cell>
          <cell r="FG107">
            <v>0</v>
          </cell>
          <cell r="FH107">
            <v>0</v>
          </cell>
          <cell r="FJ107">
            <v>0</v>
          </cell>
          <cell r="FK107">
            <v>0</v>
          </cell>
          <cell r="FL107">
            <v>0</v>
          </cell>
          <cell r="FM107">
            <v>0</v>
          </cell>
          <cell r="FN107">
            <v>0</v>
          </cell>
          <cell r="FP107">
            <v>0</v>
          </cell>
          <cell r="FQ107">
            <v>0</v>
          </cell>
          <cell r="FR107">
            <v>0</v>
          </cell>
          <cell r="FS107">
            <v>0</v>
          </cell>
          <cell r="FT107">
            <v>0</v>
          </cell>
          <cell r="FU107">
            <v>0</v>
          </cell>
          <cell r="FV107">
            <v>0</v>
          </cell>
          <cell r="FW107">
            <v>0</v>
          </cell>
          <cell r="FX107">
            <v>0</v>
          </cell>
          <cell r="FY107">
            <v>0</v>
          </cell>
          <cell r="GA107">
            <v>0</v>
          </cell>
          <cell r="GB107">
            <v>0</v>
          </cell>
          <cell r="GC107">
            <v>0</v>
          </cell>
          <cell r="GD107">
            <v>0</v>
          </cell>
        </row>
        <row r="108">
          <cell r="EV108">
            <v>0</v>
          </cell>
          <cell r="EW108">
            <v>0</v>
          </cell>
          <cell r="EX108">
            <v>0</v>
          </cell>
          <cell r="EY108">
            <v>0</v>
          </cell>
          <cell r="EZ108">
            <v>0</v>
          </cell>
          <cell r="FA108">
            <v>0</v>
          </cell>
          <cell r="FB108">
            <v>0</v>
          </cell>
          <cell r="FC108">
            <v>0</v>
          </cell>
          <cell r="FD108">
            <v>0</v>
          </cell>
          <cell r="FE108">
            <v>0</v>
          </cell>
          <cell r="FF108">
            <v>0</v>
          </cell>
          <cell r="FG108">
            <v>0</v>
          </cell>
          <cell r="FH108">
            <v>0</v>
          </cell>
          <cell r="FJ108">
            <v>0</v>
          </cell>
          <cell r="FK108">
            <v>0</v>
          </cell>
          <cell r="FL108">
            <v>0</v>
          </cell>
          <cell r="FM108">
            <v>0</v>
          </cell>
          <cell r="FN108">
            <v>0</v>
          </cell>
          <cell r="FP108">
            <v>0</v>
          </cell>
          <cell r="FQ108">
            <v>0</v>
          </cell>
          <cell r="FR108">
            <v>0</v>
          </cell>
          <cell r="FS108">
            <v>0</v>
          </cell>
          <cell r="FT108">
            <v>0</v>
          </cell>
          <cell r="FU108">
            <v>0</v>
          </cell>
          <cell r="FV108">
            <v>0</v>
          </cell>
          <cell r="FW108">
            <v>0</v>
          </cell>
          <cell r="FX108">
            <v>0</v>
          </cell>
          <cell r="FY108">
            <v>0</v>
          </cell>
          <cell r="GA108">
            <v>0</v>
          </cell>
          <cell r="GB108">
            <v>0</v>
          </cell>
          <cell r="GC108">
            <v>0</v>
          </cell>
          <cell r="GD108">
            <v>0</v>
          </cell>
        </row>
        <row r="109">
          <cell r="EV109">
            <v>0</v>
          </cell>
          <cell r="EW109">
            <v>0</v>
          </cell>
          <cell r="EX109">
            <v>0</v>
          </cell>
          <cell r="EY109">
            <v>0</v>
          </cell>
          <cell r="EZ109">
            <v>0</v>
          </cell>
          <cell r="FA109">
            <v>0</v>
          </cell>
          <cell r="FB109">
            <v>0</v>
          </cell>
          <cell r="FC109">
            <v>0</v>
          </cell>
          <cell r="FD109">
            <v>0</v>
          </cell>
          <cell r="FE109">
            <v>0</v>
          </cell>
          <cell r="FF109">
            <v>0</v>
          </cell>
          <cell r="FG109">
            <v>0</v>
          </cell>
          <cell r="FH109">
            <v>0</v>
          </cell>
          <cell r="FJ109">
            <v>0</v>
          </cell>
          <cell r="FK109">
            <v>0</v>
          </cell>
          <cell r="FL109">
            <v>0</v>
          </cell>
          <cell r="FM109">
            <v>0</v>
          </cell>
          <cell r="FN109">
            <v>0</v>
          </cell>
          <cell r="FP109">
            <v>0</v>
          </cell>
          <cell r="FQ109">
            <v>0</v>
          </cell>
          <cell r="FR109">
            <v>0</v>
          </cell>
          <cell r="FS109">
            <v>0</v>
          </cell>
          <cell r="FT109">
            <v>0</v>
          </cell>
          <cell r="FU109">
            <v>0</v>
          </cell>
          <cell r="GA109">
            <v>0</v>
          </cell>
          <cell r="GB109">
            <v>0</v>
          </cell>
          <cell r="GC109">
            <v>0</v>
          </cell>
          <cell r="GD109">
            <v>0</v>
          </cell>
        </row>
        <row r="110">
          <cell r="EV110">
            <v>0</v>
          </cell>
          <cell r="EW110">
            <v>0</v>
          </cell>
          <cell r="EX110">
            <v>0</v>
          </cell>
          <cell r="EY110">
            <v>0</v>
          </cell>
          <cell r="EZ110">
            <v>0</v>
          </cell>
          <cell r="FA110">
            <v>0</v>
          </cell>
          <cell r="FB110">
            <v>0</v>
          </cell>
          <cell r="FC110">
            <v>0</v>
          </cell>
          <cell r="FD110">
            <v>0</v>
          </cell>
          <cell r="FE110">
            <v>0</v>
          </cell>
          <cell r="FF110">
            <v>0</v>
          </cell>
          <cell r="FG110">
            <v>0</v>
          </cell>
          <cell r="FH110">
            <v>0</v>
          </cell>
          <cell r="FJ110">
            <v>0</v>
          </cell>
          <cell r="FK110">
            <v>0</v>
          </cell>
          <cell r="FL110">
            <v>0</v>
          </cell>
          <cell r="FM110">
            <v>0</v>
          </cell>
          <cell r="FN110">
            <v>0</v>
          </cell>
          <cell r="FP110">
            <v>0</v>
          </cell>
          <cell r="FQ110">
            <v>0</v>
          </cell>
          <cell r="FR110">
            <v>0</v>
          </cell>
          <cell r="FS110">
            <v>0</v>
          </cell>
          <cell r="FT110">
            <v>0</v>
          </cell>
          <cell r="FU110">
            <v>0</v>
          </cell>
          <cell r="FV110">
            <v>0</v>
          </cell>
          <cell r="FW110">
            <v>0</v>
          </cell>
          <cell r="FX110">
            <v>0</v>
          </cell>
          <cell r="FY110">
            <v>0</v>
          </cell>
          <cell r="GA110">
            <v>0</v>
          </cell>
          <cell r="GB110">
            <v>0</v>
          </cell>
          <cell r="GC110">
            <v>0</v>
          </cell>
          <cell r="GD110">
            <v>0</v>
          </cell>
        </row>
        <row r="111">
          <cell r="EV111">
            <v>0</v>
          </cell>
          <cell r="EW111">
            <v>0</v>
          </cell>
          <cell r="EX111">
            <v>0</v>
          </cell>
          <cell r="EY111">
            <v>0</v>
          </cell>
          <cell r="EZ111">
            <v>0</v>
          </cell>
          <cell r="FA111">
            <v>0</v>
          </cell>
          <cell r="FB111">
            <v>0</v>
          </cell>
          <cell r="FC111">
            <v>0</v>
          </cell>
          <cell r="FD111">
            <v>0</v>
          </cell>
          <cell r="FE111">
            <v>0</v>
          </cell>
          <cell r="FF111">
            <v>0</v>
          </cell>
          <cell r="FG111">
            <v>0</v>
          </cell>
          <cell r="FH111">
            <v>0</v>
          </cell>
          <cell r="FJ111">
            <v>0</v>
          </cell>
          <cell r="FK111">
            <v>0</v>
          </cell>
          <cell r="FL111">
            <v>0</v>
          </cell>
          <cell r="FM111">
            <v>0</v>
          </cell>
          <cell r="FN111">
            <v>0</v>
          </cell>
          <cell r="FP111">
            <v>0</v>
          </cell>
          <cell r="FQ111">
            <v>0</v>
          </cell>
          <cell r="FR111">
            <v>0</v>
          </cell>
          <cell r="FS111">
            <v>0</v>
          </cell>
          <cell r="FT111">
            <v>0</v>
          </cell>
          <cell r="FU111">
            <v>0</v>
          </cell>
          <cell r="FV111">
            <v>0</v>
          </cell>
          <cell r="FW111">
            <v>0</v>
          </cell>
          <cell r="FX111">
            <v>0</v>
          </cell>
          <cell r="FY111">
            <v>0</v>
          </cell>
          <cell r="GA111">
            <v>0</v>
          </cell>
          <cell r="GB111">
            <v>0</v>
          </cell>
          <cell r="GC111">
            <v>0</v>
          </cell>
          <cell r="GD111">
            <v>0</v>
          </cell>
        </row>
        <row r="112">
          <cell r="EV112">
            <v>0</v>
          </cell>
          <cell r="EW112">
            <v>0</v>
          </cell>
          <cell r="EX112">
            <v>0</v>
          </cell>
          <cell r="EY112">
            <v>0</v>
          </cell>
          <cell r="EZ112">
            <v>0</v>
          </cell>
          <cell r="FA112">
            <v>0</v>
          </cell>
          <cell r="FB112">
            <v>0</v>
          </cell>
          <cell r="FC112">
            <v>0</v>
          </cell>
          <cell r="FD112">
            <v>0</v>
          </cell>
          <cell r="FE112">
            <v>0</v>
          </cell>
          <cell r="FF112">
            <v>0</v>
          </cell>
          <cell r="FG112">
            <v>0</v>
          </cell>
          <cell r="FH112">
            <v>0</v>
          </cell>
          <cell r="FJ112">
            <v>0</v>
          </cell>
          <cell r="FK112">
            <v>0</v>
          </cell>
          <cell r="FL112">
            <v>0</v>
          </cell>
          <cell r="FM112">
            <v>0</v>
          </cell>
          <cell r="FN112">
            <v>0</v>
          </cell>
          <cell r="FP112">
            <v>0</v>
          </cell>
          <cell r="FQ112">
            <v>0</v>
          </cell>
          <cell r="FR112">
            <v>0</v>
          </cell>
          <cell r="FS112">
            <v>0</v>
          </cell>
          <cell r="FT112">
            <v>0</v>
          </cell>
          <cell r="FU112">
            <v>0</v>
          </cell>
          <cell r="FV112">
            <v>0</v>
          </cell>
          <cell r="FW112">
            <v>0</v>
          </cell>
          <cell r="FX112">
            <v>0</v>
          </cell>
          <cell r="FY112">
            <v>0</v>
          </cell>
          <cell r="GA112">
            <v>0</v>
          </cell>
          <cell r="GB112">
            <v>0</v>
          </cell>
          <cell r="GC112">
            <v>0</v>
          </cell>
          <cell r="GD112">
            <v>0</v>
          </cell>
        </row>
        <row r="114">
          <cell r="EV114">
            <v>0</v>
          </cell>
          <cell r="EW114">
            <v>0</v>
          </cell>
          <cell r="EX114">
            <v>0</v>
          </cell>
          <cell r="EY114">
            <v>0</v>
          </cell>
          <cell r="EZ114">
            <v>0</v>
          </cell>
          <cell r="FA114">
            <v>0</v>
          </cell>
          <cell r="FB114">
            <v>0</v>
          </cell>
          <cell r="FC114">
            <v>0</v>
          </cell>
          <cell r="FD114">
            <v>0</v>
          </cell>
          <cell r="FE114">
            <v>0</v>
          </cell>
          <cell r="FF114">
            <v>0</v>
          </cell>
          <cell r="FG114">
            <v>0</v>
          </cell>
          <cell r="FP114">
            <v>0</v>
          </cell>
          <cell r="FQ114">
            <v>0</v>
          </cell>
          <cell r="FR114">
            <v>0</v>
          </cell>
          <cell r="FS114">
            <v>0</v>
          </cell>
          <cell r="FT114">
            <v>0</v>
          </cell>
          <cell r="FU114">
            <v>0</v>
          </cell>
        </row>
        <row r="115">
          <cell r="EV115">
            <v>0</v>
          </cell>
          <cell r="EW115">
            <v>0</v>
          </cell>
          <cell r="EX115">
            <v>0</v>
          </cell>
          <cell r="EY115">
            <v>0</v>
          </cell>
          <cell r="EZ115">
            <v>0</v>
          </cell>
          <cell r="FA115">
            <v>0</v>
          </cell>
          <cell r="FB115">
            <v>0</v>
          </cell>
          <cell r="FC115">
            <v>0</v>
          </cell>
          <cell r="FD115">
            <v>0</v>
          </cell>
          <cell r="FE115">
            <v>0</v>
          </cell>
          <cell r="FF115">
            <v>0</v>
          </cell>
          <cell r="FG115">
            <v>0</v>
          </cell>
          <cell r="FH115">
            <v>0</v>
          </cell>
          <cell r="FJ115">
            <v>0</v>
          </cell>
          <cell r="FK115">
            <v>0</v>
          </cell>
          <cell r="FL115">
            <v>0</v>
          </cell>
          <cell r="FM115">
            <v>0</v>
          </cell>
          <cell r="FN115">
            <v>0</v>
          </cell>
          <cell r="FP115">
            <v>0</v>
          </cell>
          <cell r="FQ115">
            <v>0</v>
          </cell>
          <cell r="FR115">
            <v>0</v>
          </cell>
          <cell r="FS115">
            <v>0</v>
          </cell>
          <cell r="FT115">
            <v>0</v>
          </cell>
          <cell r="FU115">
            <v>0</v>
          </cell>
        </row>
        <row r="116">
          <cell r="EV116">
            <v>0</v>
          </cell>
          <cell r="EW116">
            <v>0</v>
          </cell>
          <cell r="EX116">
            <v>0</v>
          </cell>
          <cell r="EY116">
            <v>0</v>
          </cell>
          <cell r="EZ116">
            <v>0</v>
          </cell>
          <cell r="FA116">
            <v>0</v>
          </cell>
          <cell r="FB116">
            <v>0</v>
          </cell>
          <cell r="FC116">
            <v>0</v>
          </cell>
          <cell r="FD116">
            <v>0</v>
          </cell>
          <cell r="FE116">
            <v>0</v>
          </cell>
          <cell r="FF116">
            <v>0</v>
          </cell>
          <cell r="FG116">
            <v>0</v>
          </cell>
          <cell r="FH116">
            <v>0</v>
          </cell>
          <cell r="FJ116">
            <v>0</v>
          </cell>
          <cell r="FK116">
            <v>0</v>
          </cell>
          <cell r="FL116">
            <v>0</v>
          </cell>
          <cell r="FM116">
            <v>0</v>
          </cell>
          <cell r="FN116">
            <v>0</v>
          </cell>
          <cell r="FP116">
            <v>0</v>
          </cell>
          <cell r="FQ116">
            <v>0</v>
          </cell>
          <cell r="FR116">
            <v>0</v>
          </cell>
          <cell r="FS116">
            <v>0</v>
          </cell>
          <cell r="FT116">
            <v>0</v>
          </cell>
          <cell r="FU116">
            <v>0</v>
          </cell>
        </row>
        <row r="117">
          <cell r="EV117">
            <v>0</v>
          </cell>
          <cell r="EW117">
            <v>0</v>
          </cell>
          <cell r="EX117">
            <v>0</v>
          </cell>
          <cell r="EY117">
            <v>0</v>
          </cell>
          <cell r="EZ117">
            <v>0</v>
          </cell>
          <cell r="FA117">
            <v>0</v>
          </cell>
          <cell r="FB117">
            <v>0</v>
          </cell>
          <cell r="FC117">
            <v>0</v>
          </cell>
          <cell r="FD117">
            <v>0</v>
          </cell>
          <cell r="FE117">
            <v>0</v>
          </cell>
          <cell r="FF117">
            <v>0</v>
          </cell>
          <cell r="FG117">
            <v>0</v>
          </cell>
          <cell r="FH117">
            <v>0</v>
          </cell>
          <cell r="FJ117">
            <v>0</v>
          </cell>
          <cell r="FK117">
            <v>0</v>
          </cell>
          <cell r="FL117">
            <v>0</v>
          </cell>
          <cell r="FM117">
            <v>0</v>
          </cell>
          <cell r="FN117">
            <v>0</v>
          </cell>
          <cell r="FP117">
            <v>0</v>
          </cell>
          <cell r="FQ117">
            <v>0</v>
          </cell>
          <cell r="FR117">
            <v>0</v>
          </cell>
          <cell r="FS117">
            <v>0</v>
          </cell>
          <cell r="FT117">
            <v>0</v>
          </cell>
          <cell r="FU117">
            <v>0</v>
          </cell>
          <cell r="FV117">
            <v>0</v>
          </cell>
          <cell r="FW117">
            <v>0</v>
          </cell>
          <cell r="FX117">
            <v>0</v>
          </cell>
          <cell r="FY117">
            <v>0</v>
          </cell>
          <cell r="GA117">
            <v>0</v>
          </cell>
          <cell r="GB117">
            <v>0</v>
          </cell>
          <cell r="GC117">
            <v>0</v>
          </cell>
          <cell r="GD117">
            <v>0</v>
          </cell>
        </row>
        <row r="118">
          <cell r="EV118">
            <v>0</v>
          </cell>
          <cell r="EW118">
            <v>0</v>
          </cell>
          <cell r="EX118">
            <v>0</v>
          </cell>
          <cell r="EY118">
            <v>0</v>
          </cell>
          <cell r="EZ118">
            <v>0</v>
          </cell>
          <cell r="FA118">
            <v>0</v>
          </cell>
          <cell r="FB118">
            <v>0</v>
          </cell>
          <cell r="FC118">
            <v>0</v>
          </cell>
          <cell r="FD118">
            <v>0</v>
          </cell>
          <cell r="FE118">
            <v>0</v>
          </cell>
          <cell r="FF118">
            <v>0</v>
          </cell>
          <cell r="FG118">
            <v>0</v>
          </cell>
          <cell r="FH118">
            <v>0</v>
          </cell>
          <cell r="FJ118">
            <v>0</v>
          </cell>
          <cell r="FK118">
            <v>0</v>
          </cell>
          <cell r="FL118">
            <v>0</v>
          </cell>
          <cell r="FM118">
            <v>0</v>
          </cell>
          <cell r="FN118">
            <v>0</v>
          </cell>
          <cell r="FP118">
            <v>0</v>
          </cell>
          <cell r="FQ118">
            <v>0</v>
          </cell>
          <cell r="FR118">
            <v>0</v>
          </cell>
          <cell r="FS118">
            <v>0</v>
          </cell>
          <cell r="FT118">
            <v>0</v>
          </cell>
          <cell r="FU118">
            <v>0</v>
          </cell>
          <cell r="FV118">
            <v>0</v>
          </cell>
          <cell r="FW118">
            <v>0</v>
          </cell>
          <cell r="FX118">
            <v>0</v>
          </cell>
          <cell r="FY118">
            <v>0</v>
          </cell>
          <cell r="GA118">
            <v>0</v>
          </cell>
          <cell r="GB118">
            <v>0</v>
          </cell>
          <cell r="GC118">
            <v>0</v>
          </cell>
          <cell r="GD118">
            <v>0</v>
          </cell>
        </row>
        <row r="119">
          <cell r="EV119">
            <v>0</v>
          </cell>
          <cell r="EW119">
            <v>0</v>
          </cell>
          <cell r="EX119">
            <v>0</v>
          </cell>
          <cell r="EY119">
            <v>0</v>
          </cell>
          <cell r="EZ119">
            <v>0</v>
          </cell>
          <cell r="FA119">
            <v>0</v>
          </cell>
          <cell r="FB119">
            <v>0</v>
          </cell>
          <cell r="FC119">
            <v>0</v>
          </cell>
          <cell r="FD119">
            <v>0</v>
          </cell>
          <cell r="FE119">
            <v>0</v>
          </cell>
          <cell r="FF119">
            <v>0</v>
          </cell>
          <cell r="FG119">
            <v>0</v>
          </cell>
          <cell r="FH119">
            <v>0</v>
          </cell>
          <cell r="FJ119">
            <v>0</v>
          </cell>
          <cell r="FK119">
            <v>0</v>
          </cell>
          <cell r="FL119">
            <v>0</v>
          </cell>
          <cell r="FM119">
            <v>0</v>
          </cell>
          <cell r="FN119">
            <v>0</v>
          </cell>
          <cell r="FP119">
            <v>0</v>
          </cell>
          <cell r="FQ119">
            <v>0</v>
          </cell>
          <cell r="FR119">
            <v>0</v>
          </cell>
          <cell r="FS119">
            <v>0</v>
          </cell>
          <cell r="FT119">
            <v>0</v>
          </cell>
          <cell r="FU119">
            <v>0</v>
          </cell>
          <cell r="FV119">
            <v>0</v>
          </cell>
          <cell r="FW119">
            <v>0</v>
          </cell>
          <cell r="FX119">
            <v>0</v>
          </cell>
          <cell r="FY119">
            <v>0</v>
          </cell>
          <cell r="GA119">
            <v>0</v>
          </cell>
          <cell r="GB119">
            <v>0</v>
          </cell>
          <cell r="GC119">
            <v>0</v>
          </cell>
          <cell r="GD119">
            <v>0</v>
          </cell>
        </row>
        <row r="121">
          <cell r="EV121" t="str">
            <v>Books</v>
          </cell>
          <cell r="EW121" t="str">
            <v>Books</v>
          </cell>
          <cell r="EX121" t="str">
            <v>Books</v>
          </cell>
          <cell r="EY121" t="str">
            <v>Books</v>
          </cell>
          <cell r="EZ121" t="str">
            <v>Books</v>
          </cell>
          <cell r="FA121" t="str">
            <v>Books</v>
          </cell>
          <cell r="FB121" t="str">
            <v>Books</v>
          </cell>
          <cell r="FC121" t="str">
            <v>Books</v>
          </cell>
          <cell r="FD121" t="str">
            <v>Books</v>
          </cell>
          <cell r="FE121" t="str">
            <v>Books</v>
          </cell>
          <cell r="FF121" t="str">
            <v>Books</v>
          </cell>
          <cell r="FG121" t="str">
            <v>Books</v>
          </cell>
          <cell r="FH121" t="str">
            <v>Books</v>
          </cell>
          <cell r="FJ121" t="str">
            <v>Books</v>
          </cell>
          <cell r="FK121" t="str">
            <v>Books</v>
          </cell>
          <cell r="FL121" t="str">
            <v>Books</v>
          </cell>
          <cell r="FM121" t="str">
            <v>Books</v>
          </cell>
          <cell r="FN121" t="str">
            <v>Books</v>
          </cell>
          <cell r="FP121" t="str">
            <v>Books</v>
          </cell>
          <cell r="FQ121" t="str">
            <v>Books</v>
          </cell>
          <cell r="FR121" t="str">
            <v>Books</v>
          </cell>
          <cell r="FS121" t="str">
            <v>Books</v>
          </cell>
          <cell r="FT121" t="str">
            <v>Books</v>
          </cell>
          <cell r="FU121" t="str">
            <v>Books</v>
          </cell>
          <cell r="FV121" t="str">
            <v>Books</v>
          </cell>
          <cell r="FW121" t="str">
            <v>Books</v>
          </cell>
          <cell r="FX121" t="str">
            <v>Books</v>
          </cell>
          <cell r="FY121" t="str">
            <v>Books</v>
          </cell>
          <cell r="GA121" t="str">
            <v>Books</v>
          </cell>
          <cell r="GB121" t="str">
            <v>Books</v>
          </cell>
          <cell r="GC121" t="str">
            <v>Books</v>
          </cell>
          <cell r="GD121" t="str">
            <v>Total</v>
          </cell>
        </row>
        <row r="122">
          <cell r="EV122">
            <v>0</v>
          </cell>
          <cell r="EW122">
            <v>0</v>
          </cell>
          <cell r="EX122">
            <v>0</v>
          </cell>
          <cell r="EY122">
            <v>0</v>
          </cell>
          <cell r="EZ122">
            <v>0</v>
          </cell>
          <cell r="FA122">
            <v>0</v>
          </cell>
          <cell r="FB122">
            <v>0</v>
          </cell>
          <cell r="FC122">
            <v>0</v>
          </cell>
          <cell r="FD122">
            <v>0</v>
          </cell>
          <cell r="FE122">
            <v>0</v>
          </cell>
          <cell r="FF122">
            <v>0</v>
          </cell>
          <cell r="FG122">
            <v>0</v>
          </cell>
          <cell r="FH122">
            <v>0</v>
          </cell>
          <cell r="FJ122">
            <v>0</v>
          </cell>
          <cell r="FK122">
            <v>0</v>
          </cell>
          <cell r="FL122">
            <v>0</v>
          </cell>
          <cell r="FM122">
            <v>0</v>
          </cell>
          <cell r="FN122">
            <v>0</v>
          </cell>
          <cell r="FP122">
            <v>0</v>
          </cell>
          <cell r="FQ122">
            <v>0</v>
          </cell>
          <cell r="FR122">
            <v>0</v>
          </cell>
          <cell r="FS122">
            <v>0</v>
          </cell>
          <cell r="FT122">
            <v>0</v>
          </cell>
          <cell r="FU122">
            <v>0</v>
          </cell>
          <cell r="FV122">
            <v>0</v>
          </cell>
          <cell r="FW122">
            <v>0</v>
          </cell>
          <cell r="FX122">
            <v>0</v>
          </cell>
          <cell r="FY122">
            <v>0</v>
          </cell>
          <cell r="GA122">
            <v>0</v>
          </cell>
          <cell r="GB122">
            <v>0</v>
          </cell>
          <cell r="GC122">
            <v>0</v>
          </cell>
          <cell r="GD122">
            <v>0</v>
          </cell>
        </row>
        <row r="123">
          <cell r="EV123">
            <v>0</v>
          </cell>
          <cell r="EW123">
            <v>0</v>
          </cell>
          <cell r="EX123">
            <v>0</v>
          </cell>
          <cell r="EY123">
            <v>0</v>
          </cell>
          <cell r="EZ123">
            <v>0</v>
          </cell>
          <cell r="FA123">
            <v>0</v>
          </cell>
          <cell r="FB123">
            <v>0</v>
          </cell>
          <cell r="FC123">
            <v>0</v>
          </cell>
          <cell r="FD123">
            <v>0</v>
          </cell>
          <cell r="FE123">
            <v>0</v>
          </cell>
          <cell r="FF123">
            <v>0</v>
          </cell>
          <cell r="FG123">
            <v>0</v>
          </cell>
          <cell r="FH123">
            <v>0</v>
          </cell>
          <cell r="FJ123">
            <v>0</v>
          </cell>
          <cell r="FK123">
            <v>0</v>
          </cell>
          <cell r="FL123">
            <v>0</v>
          </cell>
          <cell r="FM123">
            <v>0</v>
          </cell>
          <cell r="FN123">
            <v>0</v>
          </cell>
          <cell r="FP123">
            <v>0</v>
          </cell>
          <cell r="FQ123">
            <v>0</v>
          </cell>
          <cell r="FR123">
            <v>0</v>
          </cell>
          <cell r="FS123">
            <v>0</v>
          </cell>
          <cell r="FT123">
            <v>0</v>
          </cell>
          <cell r="FU123">
            <v>0</v>
          </cell>
          <cell r="FV123">
            <v>0</v>
          </cell>
          <cell r="FW123">
            <v>0</v>
          </cell>
          <cell r="FX123">
            <v>0</v>
          </cell>
          <cell r="FY123">
            <v>0</v>
          </cell>
          <cell r="GA123">
            <v>0</v>
          </cell>
          <cell r="GB123">
            <v>0</v>
          </cell>
          <cell r="GC123">
            <v>0</v>
          </cell>
          <cell r="GD123">
            <v>0</v>
          </cell>
        </row>
        <row r="124">
          <cell r="EV124">
            <v>0</v>
          </cell>
          <cell r="EW124">
            <v>0</v>
          </cell>
          <cell r="EX124">
            <v>0</v>
          </cell>
          <cell r="EY124">
            <v>0</v>
          </cell>
          <cell r="EZ124">
            <v>0</v>
          </cell>
          <cell r="FA124">
            <v>0</v>
          </cell>
          <cell r="FB124">
            <v>0</v>
          </cell>
          <cell r="FC124">
            <v>0</v>
          </cell>
          <cell r="FD124">
            <v>0</v>
          </cell>
          <cell r="FE124">
            <v>0</v>
          </cell>
          <cell r="FF124">
            <v>0</v>
          </cell>
          <cell r="FG124">
            <v>0</v>
          </cell>
          <cell r="FH124">
            <v>0</v>
          </cell>
          <cell r="FJ124">
            <v>0</v>
          </cell>
          <cell r="FK124">
            <v>0</v>
          </cell>
          <cell r="FL124">
            <v>0</v>
          </cell>
          <cell r="FM124">
            <v>0</v>
          </cell>
          <cell r="FN124">
            <v>0</v>
          </cell>
          <cell r="FP124">
            <v>0</v>
          </cell>
          <cell r="FQ124">
            <v>0</v>
          </cell>
          <cell r="FR124">
            <v>0</v>
          </cell>
          <cell r="FS124">
            <v>0</v>
          </cell>
          <cell r="FT124">
            <v>0</v>
          </cell>
          <cell r="FU124">
            <v>0</v>
          </cell>
          <cell r="FV124">
            <v>0</v>
          </cell>
          <cell r="FW124">
            <v>0</v>
          </cell>
          <cell r="FX124">
            <v>0</v>
          </cell>
          <cell r="FY124">
            <v>0</v>
          </cell>
          <cell r="GA124">
            <v>0</v>
          </cell>
          <cell r="GB124">
            <v>0</v>
          </cell>
          <cell r="GC124">
            <v>0</v>
          </cell>
          <cell r="GD124">
            <v>0</v>
          </cell>
        </row>
        <row r="125">
          <cell r="EV125">
            <v>0</v>
          </cell>
          <cell r="EW125">
            <v>0</v>
          </cell>
          <cell r="EX125">
            <v>0</v>
          </cell>
          <cell r="EY125">
            <v>0</v>
          </cell>
          <cell r="EZ125">
            <v>0</v>
          </cell>
          <cell r="FA125">
            <v>0</v>
          </cell>
          <cell r="FB125">
            <v>0</v>
          </cell>
          <cell r="FC125">
            <v>0</v>
          </cell>
          <cell r="FD125">
            <v>0</v>
          </cell>
          <cell r="FE125">
            <v>0</v>
          </cell>
          <cell r="FF125">
            <v>0</v>
          </cell>
          <cell r="FG125">
            <v>0</v>
          </cell>
          <cell r="FH125">
            <v>0</v>
          </cell>
          <cell r="FJ125">
            <v>0</v>
          </cell>
          <cell r="FK125">
            <v>0</v>
          </cell>
          <cell r="FL125">
            <v>0</v>
          </cell>
          <cell r="FM125">
            <v>0</v>
          </cell>
          <cell r="FN125">
            <v>0</v>
          </cell>
          <cell r="FP125">
            <v>0</v>
          </cell>
          <cell r="FQ125">
            <v>0</v>
          </cell>
          <cell r="FR125">
            <v>0</v>
          </cell>
          <cell r="FS125">
            <v>0</v>
          </cell>
          <cell r="FT125">
            <v>0</v>
          </cell>
          <cell r="FU125">
            <v>0</v>
          </cell>
          <cell r="FV125">
            <v>0</v>
          </cell>
          <cell r="FW125">
            <v>0</v>
          </cell>
          <cell r="FX125">
            <v>0</v>
          </cell>
          <cell r="FY125">
            <v>0</v>
          </cell>
          <cell r="GA125">
            <v>0</v>
          </cell>
          <cell r="GB125">
            <v>0</v>
          </cell>
          <cell r="GC125">
            <v>0</v>
          </cell>
          <cell r="GD125">
            <v>0</v>
          </cell>
        </row>
        <row r="126">
          <cell r="EV126">
            <v>0</v>
          </cell>
          <cell r="EW126">
            <v>0</v>
          </cell>
          <cell r="EX126">
            <v>0</v>
          </cell>
          <cell r="EY126">
            <v>0</v>
          </cell>
          <cell r="EZ126">
            <v>0</v>
          </cell>
          <cell r="FA126">
            <v>0</v>
          </cell>
          <cell r="FB126">
            <v>0</v>
          </cell>
          <cell r="FC126">
            <v>0</v>
          </cell>
          <cell r="FD126">
            <v>0</v>
          </cell>
          <cell r="FE126">
            <v>0</v>
          </cell>
          <cell r="FF126">
            <v>0</v>
          </cell>
          <cell r="FG126">
            <v>0</v>
          </cell>
          <cell r="FH126">
            <v>0</v>
          </cell>
          <cell r="FJ126">
            <v>0</v>
          </cell>
          <cell r="FK126">
            <v>0</v>
          </cell>
          <cell r="FL126">
            <v>0</v>
          </cell>
          <cell r="FM126">
            <v>0</v>
          </cell>
          <cell r="FN126">
            <v>0</v>
          </cell>
          <cell r="FP126">
            <v>0</v>
          </cell>
          <cell r="FQ126">
            <v>0</v>
          </cell>
          <cell r="FR126">
            <v>0</v>
          </cell>
          <cell r="FS126">
            <v>0</v>
          </cell>
          <cell r="FT126">
            <v>0</v>
          </cell>
          <cell r="FU126">
            <v>0</v>
          </cell>
          <cell r="FV126">
            <v>0</v>
          </cell>
          <cell r="FW126">
            <v>0</v>
          </cell>
          <cell r="FX126">
            <v>0</v>
          </cell>
          <cell r="FY126">
            <v>0</v>
          </cell>
          <cell r="GA126">
            <v>0</v>
          </cell>
          <cell r="GB126">
            <v>0</v>
          </cell>
          <cell r="GC126">
            <v>0</v>
          </cell>
          <cell r="GD126">
            <v>0</v>
          </cell>
        </row>
        <row r="127">
          <cell r="EV127">
            <v>0</v>
          </cell>
          <cell r="EW127">
            <v>0</v>
          </cell>
          <cell r="EX127">
            <v>0</v>
          </cell>
          <cell r="EY127">
            <v>0</v>
          </cell>
          <cell r="EZ127">
            <v>0</v>
          </cell>
          <cell r="FA127">
            <v>0</v>
          </cell>
          <cell r="FB127">
            <v>0</v>
          </cell>
          <cell r="FC127">
            <v>0</v>
          </cell>
          <cell r="FD127">
            <v>0</v>
          </cell>
          <cell r="FE127">
            <v>0</v>
          </cell>
          <cell r="FF127">
            <v>0</v>
          </cell>
          <cell r="FG127">
            <v>0</v>
          </cell>
          <cell r="FH127">
            <v>0</v>
          </cell>
          <cell r="FJ127">
            <v>0</v>
          </cell>
          <cell r="FK127">
            <v>0</v>
          </cell>
          <cell r="FL127">
            <v>0</v>
          </cell>
          <cell r="FM127">
            <v>0</v>
          </cell>
          <cell r="FN127">
            <v>0</v>
          </cell>
          <cell r="FP127">
            <v>0</v>
          </cell>
          <cell r="FQ127">
            <v>0</v>
          </cell>
          <cell r="FR127">
            <v>0</v>
          </cell>
          <cell r="FS127">
            <v>0</v>
          </cell>
          <cell r="FT127">
            <v>0</v>
          </cell>
          <cell r="FU127">
            <v>0</v>
          </cell>
          <cell r="FV127">
            <v>0</v>
          </cell>
          <cell r="FW127">
            <v>0</v>
          </cell>
          <cell r="FX127">
            <v>0</v>
          </cell>
          <cell r="FY127">
            <v>0</v>
          </cell>
          <cell r="GA127">
            <v>0</v>
          </cell>
          <cell r="GB127">
            <v>0</v>
          </cell>
          <cell r="GC127">
            <v>0</v>
          </cell>
          <cell r="GD127">
            <v>0</v>
          </cell>
        </row>
        <row r="128">
          <cell r="EV128">
            <v>0</v>
          </cell>
          <cell r="EW128">
            <v>0</v>
          </cell>
          <cell r="EX128">
            <v>0</v>
          </cell>
          <cell r="EY128">
            <v>0</v>
          </cell>
          <cell r="EZ128">
            <v>0</v>
          </cell>
          <cell r="FA128">
            <v>0</v>
          </cell>
          <cell r="FB128">
            <v>0</v>
          </cell>
          <cell r="FC128">
            <v>0</v>
          </cell>
          <cell r="FD128">
            <v>0</v>
          </cell>
          <cell r="FE128">
            <v>0</v>
          </cell>
          <cell r="FF128">
            <v>0</v>
          </cell>
          <cell r="FG128">
            <v>0</v>
          </cell>
          <cell r="FH128">
            <v>0</v>
          </cell>
          <cell r="FJ128">
            <v>0</v>
          </cell>
          <cell r="FK128">
            <v>0</v>
          </cell>
          <cell r="FL128">
            <v>0</v>
          </cell>
          <cell r="FM128">
            <v>0</v>
          </cell>
          <cell r="FN128">
            <v>0</v>
          </cell>
          <cell r="FP128">
            <v>0</v>
          </cell>
          <cell r="FQ128">
            <v>0</v>
          </cell>
          <cell r="FR128">
            <v>0</v>
          </cell>
          <cell r="FS128">
            <v>0</v>
          </cell>
          <cell r="FT128">
            <v>0</v>
          </cell>
          <cell r="FU128">
            <v>0</v>
          </cell>
          <cell r="FV128">
            <v>0</v>
          </cell>
          <cell r="FW128">
            <v>0</v>
          </cell>
          <cell r="FX128">
            <v>0</v>
          </cell>
          <cell r="FY128">
            <v>0</v>
          </cell>
          <cell r="GA128">
            <v>0</v>
          </cell>
          <cell r="GB128">
            <v>0</v>
          </cell>
          <cell r="GC128">
            <v>0</v>
          </cell>
          <cell r="GD128">
            <v>0</v>
          </cell>
        </row>
        <row r="129">
          <cell r="EV129">
            <v>0</v>
          </cell>
          <cell r="EW129">
            <v>0</v>
          </cell>
          <cell r="EX129">
            <v>0</v>
          </cell>
          <cell r="EY129">
            <v>0</v>
          </cell>
          <cell r="EZ129">
            <v>0</v>
          </cell>
          <cell r="FA129">
            <v>0</v>
          </cell>
          <cell r="FB129">
            <v>0</v>
          </cell>
          <cell r="FC129">
            <v>0</v>
          </cell>
          <cell r="FD129">
            <v>0</v>
          </cell>
          <cell r="FE129">
            <v>0</v>
          </cell>
          <cell r="FF129">
            <v>0</v>
          </cell>
          <cell r="FG129">
            <v>0</v>
          </cell>
          <cell r="FH129">
            <v>0</v>
          </cell>
          <cell r="FJ129">
            <v>0</v>
          </cell>
          <cell r="FK129">
            <v>0</v>
          </cell>
          <cell r="FL129">
            <v>0</v>
          </cell>
          <cell r="FM129">
            <v>0</v>
          </cell>
          <cell r="FN129">
            <v>0</v>
          </cell>
          <cell r="FP129">
            <v>0</v>
          </cell>
          <cell r="FQ129">
            <v>0</v>
          </cell>
          <cell r="FR129">
            <v>0</v>
          </cell>
          <cell r="FS129">
            <v>0</v>
          </cell>
          <cell r="FT129">
            <v>0</v>
          </cell>
          <cell r="FU129">
            <v>0</v>
          </cell>
          <cell r="FV129">
            <v>0</v>
          </cell>
          <cell r="FW129">
            <v>0</v>
          </cell>
          <cell r="FX129">
            <v>0</v>
          </cell>
          <cell r="FY129">
            <v>0</v>
          </cell>
          <cell r="GA129">
            <v>0</v>
          </cell>
          <cell r="GB129">
            <v>0</v>
          </cell>
          <cell r="GC129">
            <v>0</v>
          </cell>
          <cell r="GD129">
            <v>0</v>
          </cell>
        </row>
        <row r="130">
          <cell r="EV130">
            <v>0</v>
          </cell>
          <cell r="EW130">
            <v>0</v>
          </cell>
          <cell r="EX130">
            <v>0</v>
          </cell>
          <cell r="EY130">
            <v>0</v>
          </cell>
          <cell r="EZ130">
            <v>0</v>
          </cell>
          <cell r="FA130">
            <v>0</v>
          </cell>
          <cell r="FB130">
            <v>0</v>
          </cell>
          <cell r="FC130">
            <v>0</v>
          </cell>
          <cell r="FD130">
            <v>0</v>
          </cell>
          <cell r="FE130">
            <v>0</v>
          </cell>
          <cell r="FF130">
            <v>0</v>
          </cell>
          <cell r="FG130">
            <v>0</v>
          </cell>
          <cell r="FH130">
            <v>0</v>
          </cell>
          <cell r="FJ130">
            <v>0</v>
          </cell>
          <cell r="FK130">
            <v>0</v>
          </cell>
          <cell r="FL130">
            <v>0</v>
          </cell>
          <cell r="FM130">
            <v>0</v>
          </cell>
          <cell r="FN130">
            <v>0</v>
          </cell>
          <cell r="FP130">
            <v>0</v>
          </cell>
          <cell r="FQ130">
            <v>0</v>
          </cell>
          <cell r="FR130">
            <v>0</v>
          </cell>
          <cell r="FS130">
            <v>0</v>
          </cell>
          <cell r="FT130">
            <v>0</v>
          </cell>
          <cell r="FU130">
            <v>0</v>
          </cell>
          <cell r="FV130">
            <v>0</v>
          </cell>
          <cell r="FW130">
            <v>0</v>
          </cell>
          <cell r="FX130">
            <v>0</v>
          </cell>
          <cell r="FY130">
            <v>0</v>
          </cell>
          <cell r="GA130">
            <v>0</v>
          </cell>
          <cell r="GB130">
            <v>0</v>
          </cell>
          <cell r="GC130">
            <v>0</v>
          </cell>
          <cell r="GD130">
            <v>0</v>
          </cell>
        </row>
        <row r="131">
          <cell r="EV131">
            <v>0</v>
          </cell>
          <cell r="EW131">
            <v>0</v>
          </cell>
          <cell r="EX131">
            <v>0</v>
          </cell>
          <cell r="EY131">
            <v>0</v>
          </cell>
          <cell r="EZ131">
            <v>0</v>
          </cell>
          <cell r="FA131">
            <v>0</v>
          </cell>
          <cell r="FB131">
            <v>0</v>
          </cell>
          <cell r="FC131">
            <v>0</v>
          </cell>
          <cell r="FD131">
            <v>0</v>
          </cell>
          <cell r="FE131">
            <v>0</v>
          </cell>
          <cell r="FF131">
            <v>0</v>
          </cell>
          <cell r="FG131">
            <v>0</v>
          </cell>
          <cell r="FH131">
            <v>0</v>
          </cell>
          <cell r="FJ131">
            <v>0</v>
          </cell>
          <cell r="FK131">
            <v>0</v>
          </cell>
          <cell r="FL131">
            <v>0</v>
          </cell>
          <cell r="FM131">
            <v>0</v>
          </cell>
          <cell r="FN131">
            <v>0</v>
          </cell>
          <cell r="FP131">
            <v>0</v>
          </cell>
          <cell r="FQ131">
            <v>0</v>
          </cell>
          <cell r="FR131">
            <v>0</v>
          </cell>
          <cell r="FS131">
            <v>0</v>
          </cell>
          <cell r="FT131">
            <v>0</v>
          </cell>
          <cell r="FU131">
            <v>0</v>
          </cell>
          <cell r="FV131">
            <v>0</v>
          </cell>
          <cell r="FW131">
            <v>0</v>
          </cell>
          <cell r="FX131">
            <v>0</v>
          </cell>
          <cell r="FY131">
            <v>0</v>
          </cell>
          <cell r="GA131">
            <v>0</v>
          </cell>
          <cell r="GB131">
            <v>0</v>
          </cell>
          <cell r="GC131">
            <v>0</v>
          </cell>
          <cell r="GD131">
            <v>0</v>
          </cell>
        </row>
        <row r="132">
          <cell r="EV132">
            <v>0</v>
          </cell>
          <cell r="EW132">
            <v>0</v>
          </cell>
          <cell r="EX132">
            <v>0</v>
          </cell>
          <cell r="EY132">
            <v>0</v>
          </cell>
          <cell r="EZ132">
            <v>0</v>
          </cell>
          <cell r="FA132">
            <v>0</v>
          </cell>
          <cell r="FB132">
            <v>0</v>
          </cell>
          <cell r="FC132">
            <v>0</v>
          </cell>
          <cell r="FD132">
            <v>0</v>
          </cell>
          <cell r="FE132">
            <v>0</v>
          </cell>
          <cell r="FF132">
            <v>0</v>
          </cell>
          <cell r="FG132">
            <v>0</v>
          </cell>
          <cell r="FH132">
            <v>0</v>
          </cell>
          <cell r="FJ132">
            <v>0</v>
          </cell>
          <cell r="FK132">
            <v>0</v>
          </cell>
          <cell r="FL132">
            <v>0</v>
          </cell>
          <cell r="FM132">
            <v>0</v>
          </cell>
          <cell r="FN132">
            <v>0</v>
          </cell>
          <cell r="FP132">
            <v>0</v>
          </cell>
          <cell r="FQ132">
            <v>0</v>
          </cell>
          <cell r="FR132">
            <v>0</v>
          </cell>
          <cell r="FS132">
            <v>0</v>
          </cell>
          <cell r="FT132">
            <v>0</v>
          </cell>
          <cell r="FU132">
            <v>0</v>
          </cell>
          <cell r="FV132">
            <v>0</v>
          </cell>
          <cell r="FW132">
            <v>0</v>
          </cell>
          <cell r="FX132">
            <v>0</v>
          </cell>
          <cell r="FY132">
            <v>0</v>
          </cell>
          <cell r="GA132">
            <v>0</v>
          </cell>
          <cell r="GB132">
            <v>0</v>
          </cell>
          <cell r="GC132">
            <v>0</v>
          </cell>
          <cell r="GD132">
            <v>0</v>
          </cell>
        </row>
        <row r="133">
          <cell r="EV133" t="e">
            <v>#DIV/0!</v>
          </cell>
          <cell r="EW133" t="e">
            <v>#DIV/0!</v>
          </cell>
          <cell r="EX133" t="e">
            <v>#DIV/0!</v>
          </cell>
          <cell r="EY133" t="e">
            <v>#DIV/0!</v>
          </cell>
          <cell r="EZ133" t="e">
            <v>#DIV/0!</v>
          </cell>
          <cell r="FA133" t="e">
            <v>#DIV/0!</v>
          </cell>
          <cell r="FB133" t="e">
            <v>#DIV/0!</v>
          </cell>
          <cell r="FC133" t="e">
            <v>#DIV/0!</v>
          </cell>
          <cell r="FD133" t="e">
            <v>#DIV/0!</v>
          </cell>
          <cell r="FE133" t="e">
            <v>#DIV/0!</v>
          </cell>
          <cell r="FF133" t="e">
            <v>#DIV/0!</v>
          </cell>
          <cell r="FG133" t="e">
            <v>#DIV/0!</v>
          </cell>
          <cell r="FH133" t="e">
            <v>#DIV/0!</v>
          </cell>
          <cell r="FJ133" t="e">
            <v>#DIV/0!</v>
          </cell>
          <cell r="FK133" t="e">
            <v>#DIV/0!</v>
          </cell>
          <cell r="FL133" t="e">
            <v>#DIV/0!</v>
          </cell>
          <cell r="FM133" t="e">
            <v>#DIV/0!</v>
          </cell>
          <cell r="FN133" t="e">
            <v>#DIV/0!</v>
          </cell>
          <cell r="FP133" t="e">
            <v>#DIV/0!</v>
          </cell>
          <cell r="FQ133" t="e">
            <v>#DIV/0!</v>
          </cell>
          <cell r="FR133" t="e">
            <v>#DIV/0!</v>
          </cell>
          <cell r="FS133" t="e">
            <v>#DIV/0!</v>
          </cell>
          <cell r="FT133" t="e">
            <v>#DIV/0!</v>
          </cell>
          <cell r="FU133" t="e">
            <v>#DIV/0!</v>
          </cell>
          <cell r="FV133" t="e">
            <v>#DIV/0!</v>
          </cell>
          <cell r="FW133" t="e">
            <v>#DIV/0!</v>
          </cell>
          <cell r="FX133" t="e">
            <v>#DIV/0!</v>
          </cell>
          <cell r="FY133" t="e">
            <v>#DIV/0!</v>
          </cell>
          <cell r="GA133" t="e">
            <v>#DIV/0!</v>
          </cell>
          <cell r="GB133" t="e">
            <v>#DIV/0!</v>
          </cell>
          <cell r="GC133" t="e">
            <v>#DIV/0!</v>
          </cell>
          <cell r="GD133" t="e">
            <v>#DIV/0!</v>
          </cell>
        </row>
        <row r="134">
          <cell r="EV134" t="e">
            <v>#DIV/0!</v>
          </cell>
          <cell r="EW134" t="e">
            <v>#DIV/0!</v>
          </cell>
          <cell r="EX134" t="e">
            <v>#DIV/0!</v>
          </cell>
          <cell r="EY134" t="e">
            <v>#DIV/0!</v>
          </cell>
          <cell r="EZ134" t="e">
            <v>#DIV/0!</v>
          </cell>
          <cell r="FA134" t="e">
            <v>#DIV/0!</v>
          </cell>
          <cell r="FB134" t="e">
            <v>#DIV/0!</v>
          </cell>
          <cell r="FC134" t="e">
            <v>#DIV/0!</v>
          </cell>
          <cell r="FD134" t="e">
            <v>#DIV/0!</v>
          </cell>
          <cell r="FE134" t="e">
            <v>#DIV/0!</v>
          </cell>
          <cell r="FF134" t="e">
            <v>#DIV/0!</v>
          </cell>
          <cell r="FG134" t="e">
            <v>#DIV/0!</v>
          </cell>
          <cell r="FH134" t="e">
            <v>#DIV/0!</v>
          </cell>
          <cell r="FJ134" t="e">
            <v>#DIV/0!</v>
          </cell>
          <cell r="FK134" t="e">
            <v>#DIV/0!</v>
          </cell>
          <cell r="FL134" t="e">
            <v>#DIV/0!</v>
          </cell>
          <cell r="FM134" t="e">
            <v>#DIV/0!</v>
          </cell>
          <cell r="FN134" t="e">
            <v>#DIV/0!</v>
          </cell>
          <cell r="FP134" t="e">
            <v>#DIV/0!</v>
          </cell>
          <cell r="FQ134" t="e">
            <v>#DIV/0!</v>
          </cell>
          <cell r="FR134" t="e">
            <v>#DIV/0!</v>
          </cell>
          <cell r="FS134" t="e">
            <v>#DIV/0!</v>
          </cell>
          <cell r="FT134" t="e">
            <v>#DIV/0!</v>
          </cell>
          <cell r="FU134" t="e">
            <v>#DIV/0!</v>
          </cell>
          <cell r="FV134" t="e">
            <v>#DIV/0!</v>
          </cell>
          <cell r="FW134" t="e">
            <v>#DIV/0!</v>
          </cell>
          <cell r="FX134" t="e">
            <v>#DIV/0!</v>
          </cell>
          <cell r="FY134" t="e">
            <v>#DIV/0!</v>
          </cell>
          <cell r="GA134" t="e">
            <v>#DIV/0!</v>
          </cell>
          <cell r="GB134" t="e">
            <v>#DIV/0!</v>
          </cell>
          <cell r="GC134" t="e">
            <v>#DIV/0!</v>
          </cell>
          <cell r="GD134" t="e">
            <v>#DIV/0!</v>
          </cell>
        </row>
        <row r="135">
          <cell r="EV135">
            <v>0</v>
          </cell>
          <cell r="EW135">
            <v>0</v>
          </cell>
          <cell r="EX135">
            <v>0</v>
          </cell>
          <cell r="EY135">
            <v>0</v>
          </cell>
          <cell r="EZ135">
            <v>0</v>
          </cell>
          <cell r="FA135">
            <v>0</v>
          </cell>
          <cell r="FB135">
            <v>0</v>
          </cell>
          <cell r="FC135">
            <v>0</v>
          </cell>
          <cell r="FD135">
            <v>0</v>
          </cell>
          <cell r="FE135">
            <v>0</v>
          </cell>
          <cell r="FF135">
            <v>0</v>
          </cell>
          <cell r="FG135">
            <v>0</v>
          </cell>
          <cell r="FH135">
            <v>0</v>
          </cell>
          <cell r="FJ135">
            <v>0</v>
          </cell>
          <cell r="FK135">
            <v>0</v>
          </cell>
          <cell r="FL135">
            <v>0</v>
          </cell>
          <cell r="FM135">
            <v>0</v>
          </cell>
          <cell r="FN135">
            <v>0</v>
          </cell>
          <cell r="FP135">
            <v>0</v>
          </cell>
          <cell r="FQ135">
            <v>0</v>
          </cell>
          <cell r="FR135">
            <v>0</v>
          </cell>
          <cell r="FS135">
            <v>0</v>
          </cell>
          <cell r="FT135">
            <v>0</v>
          </cell>
          <cell r="FU135">
            <v>0</v>
          </cell>
          <cell r="FV135">
            <v>0</v>
          </cell>
          <cell r="FW135">
            <v>0</v>
          </cell>
          <cell r="FX135">
            <v>0</v>
          </cell>
          <cell r="FY135">
            <v>0</v>
          </cell>
          <cell r="GA135">
            <v>0</v>
          </cell>
          <cell r="GB135">
            <v>0</v>
          </cell>
          <cell r="GC135">
            <v>0</v>
          </cell>
          <cell r="GD135">
            <v>0</v>
          </cell>
        </row>
        <row r="137">
          <cell r="EV137">
            <v>0</v>
          </cell>
          <cell r="EW137">
            <v>0</v>
          </cell>
          <cell r="EX137">
            <v>0</v>
          </cell>
          <cell r="EY137">
            <v>0</v>
          </cell>
          <cell r="EZ137">
            <v>0</v>
          </cell>
          <cell r="FA137">
            <v>0</v>
          </cell>
          <cell r="FB137">
            <v>0</v>
          </cell>
          <cell r="FC137">
            <v>0</v>
          </cell>
          <cell r="FD137">
            <v>0</v>
          </cell>
          <cell r="FE137">
            <v>0</v>
          </cell>
          <cell r="FF137">
            <v>0</v>
          </cell>
          <cell r="FG137">
            <v>0</v>
          </cell>
          <cell r="FH137">
            <v>0</v>
          </cell>
          <cell r="FJ137">
            <v>0</v>
          </cell>
          <cell r="FK137">
            <v>0</v>
          </cell>
          <cell r="FL137">
            <v>0</v>
          </cell>
          <cell r="FM137">
            <v>0</v>
          </cell>
          <cell r="FN137">
            <v>0</v>
          </cell>
          <cell r="FP137">
            <v>0</v>
          </cell>
          <cell r="FQ137">
            <v>0</v>
          </cell>
          <cell r="FR137">
            <v>0</v>
          </cell>
          <cell r="FS137">
            <v>0</v>
          </cell>
          <cell r="FT137">
            <v>0</v>
          </cell>
          <cell r="FU137">
            <v>0</v>
          </cell>
          <cell r="FV137">
            <v>0</v>
          </cell>
          <cell r="FW137">
            <v>0</v>
          </cell>
          <cell r="FX137">
            <v>0</v>
          </cell>
          <cell r="FY137">
            <v>0</v>
          </cell>
          <cell r="GA137">
            <v>0</v>
          </cell>
          <cell r="GB137">
            <v>0</v>
          </cell>
          <cell r="GC137">
            <v>0</v>
          </cell>
          <cell r="GD137">
            <v>0</v>
          </cell>
        </row>
        <row r="138">
          <cell r="EV138">
            <v>0</v>
          </cell>
          <cell r="EW138">
            <v>0</v>
          </cell>
          <cell r="EX138">
            <v>0</v>
          </cell>
          <cell r="EY138">
            <v>0</v>
          </cell>
          <cell r="EZ138">
            <v>0</v>
          </cell>
          <cell r="FA138">
            <v>0</v>
          </cell>
          <cell r="FB138">
            <v>0</v>
          </cell>
          <cell r="FC138">
            <v>0</v>
          </cell>
          <cell r="FD138">
            <v>0</v>
          </cell>
          <cell r="FE138">
            <v>0</v>
          </cell>
          <cell r="FF138">
            <v>0</v>
          </cell>
          <cell r="FG138">
            <v>0</v>
          </cell>
          <cell r="FH138">
            <v>0</v>
          </cell>
          <cell r="FJ138">
            <v>0</v>
          </cell>
          <cell r="FK138">
            <v>0</v>
          </cell>
          <cell r="FL138">
            <v>0</v>
          </cell>
          <cell r="FM138">
            <v>0</v>
          </cell>
          <cell r="FN138">
            <v>0</v>
          </cell>
          <cell r="FP138">
            <v>0</v>
          </cell>
          <cell r="FQ138">
            <v>0</v>
          </cell>
          <cell r="FR138">
            <v>0</v>
          </cell>
          <cell r="FS138">
            <v>0</v>
          </cell>
          <cell r="FT138">
            <v>0</v>
          </cell>
          <cell r="FU138">
            <v>0</v>
          </cell>
          <cell r="FV138">
            <v>0</v>
          </cell>
          <cell r="FW138">
            <v>0</v>
          </cell>
          <cell r="FX138">
            <v>0</v>
          </cell>
          <cell r="FY138">
            <v>0</v>
          </cell>
          <cell r="GA138">
            <v>0</v>
          </cell>
          <cell r="GB138">
            <v>0</v>
          </cell>
          <cell r="GC138">
            <v>0</v>
          </cell>
          <cell r="GD138">
            <v>0</v>
          </cell>
        </row>
        <row r="139">
          <cell r="EV139">
            <v>0</v>
          </cell>
          <cell r="EW139">
            <v>0</v>
          </cell>
          <cell r="EX139">
            <v>0</v>
          </cell>
          <cell r="EY139">
            <v>0</v>
          </cell>
          <cell r="EZ139">
            <v>0</v>
          </cell>
          <cell r="FA139">
            <v>0</v>
          </cell>
          <cell r="FB139">
            <v>0</v>
          </cell>
          <cell r="FC139">
            <v>0</v>
          </cell>
          <cell r="FD139">
            <v>0</v>
          </cell>
          <cell r="FE139">
            <v>0</v>
          </cell>
          <cell r="FF139">
            <v>0</v>
          </cell>
          <cell r="FG139">
            <v>0</v>
          </cell>
          <cell r="FH139">
            <v>0</v>
          </cell>
          <cell r="FJ139">
            <v>0</v>
          </cell>
          <cell r="FK139">
            <v>0</v>
          </cell>
          <cell r="FL139">
            <v>0</v>
          </cell>
          <cell r="FM139">
            <v>0</v>
          </cell>
          <cell r="FN139">
            <v>0</v>
          </cell>
          <cell r="FP139">
            <v>0</v>
          </cell>
          <cell r="FQ139">
            <v>0</v>
          </cell>
          <cell r="FR139">
            <v>0</v>
          </cell>
          <cell r="FS139">
            <v>0</v>
          </cell>
          <cell r="FT139">
            <v>0</v>
          </cell>
          <cell r="FU139">
            <v>0</v>
          </cell>
          <cell r="FV139">
            <v>0</v>
          </cell>
          <cell r="FW139">
            <v>0</v>
          </cell>
          <cell r="FX139">
            <v>0</v>
          </cell>
          <cell r="FY139">
            <v>0</v>
          </cell>
          <cell r="GA139">
            <v>0</v>
          </cell>
          <cell r="GB139">
            <v>0</v>
          </cell>
          <cell r="GC139">
            <v>0</v>
          </cell>
          <cell r="GD139">
            <v>0</v>
          </cell>
        </row>
        <row r="140">
          <cell r="EV140">
            <v>0</v>
          </cell>
          <cell r="EW140">
            <v>0</v>
          </cell>
          <cell r="EX140">
            <v>0</v>
          </cell>
          <cell r="EY140">
            <v>0</v>
          </cell>
          <cell r="EZ140">
            <v>0</v>
          </cell>
          <cell r="FA140">
            <v>0</v>
          </cell>
          <cell r="FB140">
            <v>0</v>
          </cell>
          <cell r="FC140">
            <v>0</v>
          </cell>
          <cell r="FD140">
            <v>0</v>
          </cell>
          <cell r="FE140">
            <v>0</v>
          </cell>
          <cell r="FF140">
            <v>0</v>
          </cell>
          <cell r="FG140">
            <v>0</v>
          </cell>
          <cell r="FH140">
            <v>0</v>
          </cell>
          <cell r="FJ140">
            <v>0</v>
          </cell>
          <cell r="FK140">
            <v>0</v>
          </cell>
          <cell r="FL140">
            <v>0</v>
          </cell>
          <cell r="FM140">
            <v>0</v>
          </cell>
          <cell r="FN140">
            <v>0</v>
          </cell>
          <cell r="FP140">
            <v>0</v>
          </cell>
          <cell r="FQ140">
            <v>0</v>
          </cell>
          <cell r="FR140">
            <v>0</v>
          </cell>
          <cell r="FS140">
            <v>0</v>
          </cell>
          <cell r="FT140">
            <v>0</v>
          </cell>
          <cell r="FU140">
            <v>0</v>
          </cell>
          <cell r="FV140">
            <v>0</v>
          </cell>
          <cell r="FW140">
            <v>0</v>
          </cell>
          <cell r="FX140">
            <v>0</v>
          </cell>
          <cell r="FY140">
            <v>0</v>
          </cell>
          <cell r="GA140">
            <v>0</v>
          </cell>
          <cell r="GB140">
            <v>0</v>
          </cell>
          <cell r="GC140">
            <v>0</v>
          </cell>
          <cell r="GD140">
            <v>0</v>
          </cell>
        </row>
        <row r="141">
          <cell r="EV141">
            <v>0</v>
          </cell>
          <cell r="EW141">
            <v>0</v>
          </cell>
          <cell r="EX141">
            <v>0</v>
          </cell>
          <cell r="EY141">
            <v>0</v>
          </cell>
          <cell r="EZ141">
            <v>0</v>
          </cell>
          <cell r="FA141">
            <v>0</v>
          </cell>
          <cell r="FB141">
            <v>0</v>
          </cell>
          <cell r="FC141">
            <v>0</v>
          </cell>
          <cell r="FD141">
            <v>0</v>
          </cell>
          <cell r="FE141">
            <v>0</v>
          </cell>
          <cell r="FF141">
            <v>0</v>
          </cell>
          <cell r="FG141">
            <v>0</v>
          </cell>
          <cell r="FH141">
            <v>0</v>
          </cell>
          <cell r="FJ141">
            <v>0</v>
          </cell>
          <cell r="FK141">
            <v>0</v>
          </cell>
          <cell r="FL141">
            <v>0</v>
          </cell>
          <cell r="FM141">
            <v>0</v>
          </cell>
          <cell r="FN141">
            <v>0</v>
          </cell>
          <cell r="FP141">
            <v>0</v>
          </cell>
          <cell r="FQ141">
            <v>0</v>
          </cell>
          <cell r="FR141">
            <v>0</v>
          </cell>
          <cell r="FS141">
            <v>0</v>
          </cell>
          <cell r="FT141">
            <v>0</v>
          </cell>
          <cell r="FU141">
            <v>0</v>
          </cell>
          <cell r="FV141">
            <v>0</v>
          </cell>
          <cell r="FW141">
            <v>0</v>
          </cell>
          <cell r="FX141">
            <v>0</v>
          </cell>
          <cell r="FY141">
            <v>0</v>
          </cell>
          <cell r="GA141">
            <v>0</v>
          </cell>
          <cell r="GB141">
            <v>0</v>
          </cell>
          <cell r="GC141">
            <v>0</v>
          </cell>
          <cell r="GD141">
            <v>0</v>
          </cell>
        </row>
        <row r="143">
          <cell r="EV143">
            <v>0</v>
          </cell>
          <cell r="EW143">
            <v>0</v>
          </cell>
          <cell r="EX143">
            <v>0</v>
          </cell>
          <cell r="EY143">
            <v>0</v>
          </cell>
          <cell r="EZ143">
            <v>0</v>
          </cell>
          <cell r="FA143">
            <v>0</v>
          </cell>
          <cell r="FB143">
            <v>0</v>
          </cell>
          <cell r="FC143">
            <v>0</v>
          </cell>
          <cell r="FD143">
            <v>0</v>
          </cell>
          <cell r="FE143">
            <v>0</v>
          </cell>
          <cell r="FF143">
            <v>0</v>
          </cell>
          <cell r="FG143">
            <v>0</v>
          </cell>
          <cell r="FH143">
            <v>0</v>
          </cell>
          <cell r="FJ143">
            <v>0</v>
          </cell>
          <cell r="FK143">
            <v>0</v>
          </cell>
          <cell r="FL143">
            <v>0</v>
          </cell>
          <cell r="FM143">
            <v>0</v>
          </cell>
          <cell r="FN143">
            <v>0</v>
          </cell>
          <cell r="FP143">
            <v>0</v>
          </cell>
          <cell r="FQ143">
            <v>0</v>
          </cell>
          <cell r="FR143">
            <v>0</v>
          </cell>
          <cell r="FS143">
            <v>0</v>
          </cell>
          <cell r="FT143">
            <v>0</v>
          </cell>
          <cell r="FU143">
            <v>0</v>
          </cell>
          <cell r="FV143">
            <v>0</v>
          </cell>
          <cell r="FW143">
            <v>0</v>
          </cell>
          <cell r="FX143">
            <v>0</v>
          </cell>
          <cell r="FY143">
            <v>0</v>
          </cell>
          <cell r="GA143">
            <v>0</v>
          </cell>
          <cell r="GB143">
            <v>0</v>
          </cell>
          <cell r="GC143">
            <v>0</v>
          </cell>
          <cell r="GD143">
            <v>0</v>
          </cell>
        </row>
        <row r="144">
          <cell r="EV144">
            <v>0</v>
          </cell>
          <cell r="EW144">
            <v>0</v>
          </cell>
          <cell r="EX144">
            <v>0</v>
          </cell>
          <cell r="EY144">
            <v>0</v>
          </cell>
          <cell r="EZ144">
            <v>0</v>
          </cell>
          <cell r="FA144">
            <v>0</v>
          </cell>
          <cell r="FB144">
            <v>0</v>
          </cell>
          <cell r="FC144">
            <v>0</v>
          </cell>
          <cell r="FD144">
            <v>0</v>
          </cell>
          <cell r="FE144">
            <v>0</v>
          </cell>
          <cell r="FF144">
            <v>0</v>
          </cell>
          <cell r="FG144">
            <v>0</v>
          </cell>
          <cell r="FH144">
            <v>0</v>
          </cell>
          <cell r="FJ144">
            <v>0</v>
          </cell>
          <cell r="FK144">
            <v>0</v>
          </cell>
          <cell r="FL144">
            <v>0</v>
          </cell>
          <cell r="FM144">
            <v>0</v>
          </cell>
          <cell r="FN144">
            <v>0</v>
          </cell>
          <cell r="FP144">
            <v>0</v>
          </cell>
          <cell r="FQ144">
            <v>0</v>
          </cell>
          <cell r="FR144">
            <v>0</v>
          </cell>
          <cell r="FS144">
            <v>0</v>
          </cell>
          <cell r="FT144">
            <v>0</v>
          </cell>
          <cell r="FU144">
            <v>0</v>
          </cell>
          <cell r="FV144">
            <v>0</v>
          </cell>
          <cell r="FW144">
            <v>0</v>
          </cell>
          <cell r="FX144">
            <v>0</v>
          </cell>
          <cell r="FY144">
            <v>0</v>
          </cell>
          <cell r="GA144">
            <v>0</v>
          </cell>
          <cell r="GB144">
            <v>0</v>
          </cell>
          <cell r="GC144">
            <v>0</v>
          </cell>
          <cell r="GD144">
            <v>0</v>
          </cell>
        </row>
        <row r="145">
          <cell r="EV145">
            <v>0</v>
          </cell>
          <cell r="EW145">
            <v>0</v>
          </cell>
          <cell r="EX145">
            <v>0</v>
          </cell>
          <cell r="EY145">
            <v>0</v>
          </cell>
          <cell r="EZ145">
            <v>0</v>
          </cell>
          <cell r="FA145">
            <v>0</v>
          </cell>
          <cell r="FB145">
            <v>0</v>
          </cell>
          <cell r="FC145">
            <v>0</v>
          </cell>
          <cell r="FD145">
            <v>0</v>
          </cell>
          <cell r="FE145">
            <v>0</v>
          </cell>
          <cell r="FF145">
            <v>0</v>
          </cell>
          <cell r="FG145">
            <v>0</v>
          </cell>
          <cell r="FH145">
            <v>0</v>
          </cell>
          <cell r="FJ145">
            <v>0</v>
          </cell>
          <cell r="FK145">
            <v>0</v>
          </cell>
          <cell r="FL145">
            <v>0</v>
          </cell>
          <cell r="FM145">
            <v>0</v>
          </cell>
          <cell r="FN145">
            <v>0</v>
          </cell>
          <cell r="FP145">
            <v>0</v>
          </cell>
          <cell r="FQ145">
            <v>0</v>
          </cell>
          <cell r="FR145">
            <v>0</v>
          </cell>
          <cell r="FS145">
            <v>0</v>
          </cell>
          <cell r="FT145">
            <v>0</v>
          </cell>
          <cell r="FU145">
            <v>0</v>
          </cell>
          <cell r="FV145">
            <v>0</v>
          </cell>
          <cell r="FW145">
            <v>0</v>
          </cell>
          <cell r="FX145">
            <v>0</v>
          </cell>
          <cell r="FY145">
            <v>0</v>
          </cell>
          <cell r="GA145">
            <v>0</v>
          </cell>
          <cell r="GB145">
            <v>0</v>
          </cell>
          <cell r="GC145">
            <v>0</v>
          </cell>
          <cell r="GD145">
            <v>0</v>
          </cell>
        </row>
        <row r="146">
          <cell r="EV146">
            <v>0</v>
          </cell>
          <cell r="EW146">
            <v>0</v>
          </cell>
          <cell r="EX146">
            <v>0</v>
          </cell>
          <cell r="EY146">
            <v>0</v>
          </cell>
          <cell r="EZ146">
            <v>0</v>
          </cell>
          <cell r="FA146">
            <v>0</v>
          </cell>
          <cell r="FB146">
            <v>0</v>
          </cell>
          <cell r="FC146">
            <v>0</v>
          </cell>
          <cell r="FD146">
            <v>0</v>
          </cell>
          <cell r="FE146">
            <v>0</v>
          </cell>
          <cell r="FF146">
            <v>0</v>
          </cell>
          <cell r="FG146">
            <v>0</v>
          </cell>
          <cell r="FH146">
            <v>0</v>
          </cell>
          <cell r="FJ146">
            <v>0</v>
          </cell>
          <cell r="FK146">
            <v>0</v>
          </cell>
          <cell r="FL146">
            <v>0</v>
          </cell>
          <cell r="FM146">
            <v>0</v>
          </cell>
          <cell r="FN146">
            <v>0</v>
          </cell>
          <cell r="FP146">
            <v>0</v>
          </cell>
          <cell r="FQ146">
            <v>0</v>
          </cell>
          <cell r="FR146">
            <v>0</v>
          </cell>
          <cell r="FS146">
            <v>0</v>
          </cell>
          <cell r="FT146">
            <v>0</v>
          </cell>
          <cell r="FU146">
            <v>0</v>
          </cell>
          <cell r="FV146">
            <v>0</v>
          </cell>
          <cell r="FW146">
            <v>0</v>
          </cell>
          <cell r="FX146">
            <v>0</v>
          </cell>
          <cell r="FY146">
            <v>0</v>
          </cell>
          <cell r="GA146">
            <v>0</v>
          </cell>
          <cell r="GB146">
            <v>0</v>
          </cell>
          <cell r="GC146">
            <v>0</v>
          </cell>
          <cell r="GD146">
            <v>0</v>
          </cell>
        </row>
        <row r="147">
          <cell r="EV147">
            <v>0</v>
          </cell>
          <cell r="EW147">
            <v>0</v>
          </cell>
          <cell r="EX147">
            <v>0</v>
          </cell>
          <cell r="EY147">
            <v>0</v>
          </cell>
          <cell r="EZ147">
            <v>0</v>
          </cell>
          <cell r="FA147">
            <v>0</v>
          </cell>
          <cell r="FB147">
            <v>0</v>
          </cell>
          <cell r="FC147">
            <v>0</v>
          </cell>
          <cell r="FD147">
            <v>0</v>
          </cell>
          <cell r="FE147">
            <v>0</v>
          </cell>
          <cell r="FF147">
            <v>0</v>
          </cell>
          <cell r="FG147">
            <v>0</v>
          </cell>
          <cell r="FH147">
            <v>0</v>
          </cell>
          <cell r="FJ147">
            <v>0</v>
          </cell>
          <cell r="FK147">
            <v>0</v>
          </cell>
          <cell r="FL147">
            <v>0</v>
          </cell>
          <cell r="FM147">
            <v>0</v>
          </cell>
          <cell r="FN147">
            <v>0</v>
          </cell>
          <cell r="FP147">
            <v>0</v>
          </cell>
          <cell r="FQ147">
            <v>0</v>
          </cell>
          <cell r="FR147">
            <v>0</v>
          </cell>
          <cell r="FS147">
            <v>0</v>
          </cell>
          <cell r="FT147">
            <v>0</v>
          </cell>
          <cell r="FU147">
            <v>0</v>
          </cell>
          <cell r="FV147">
            <v>0</v>
          </cell>
          <cell r="FW147">
            <v>0</v>
          </cell>
          <cell r="FX147">
            <v>0</v>
          </cell>
          <cell r="FY147">
            <v>0</v>
          </cell>
          <cell r="GA147">
            <v>0</v>
          </cell>
          <cell r="GB147">
            <v>0</v>
          </cell>
          <cell r="GC147">
            <v>0</v>
          </cell>
          <cell r="GD147">
            <v>0</v>
          </cell>
        </row>
        <row r="148">
          <cell r="EV148">
            <v>0</v>
          </cell>
          <cell r="EW148">
            <v>0</v>
          </cell>
          <cell r="EX148">
            <v>0</v>
          </cell>
          <cell r="EY148">
            <v>0</v>
          </cell>
          <cell r="EZ148">
            <v>0</v>
          </cell>
          <cell r="FA148">
            <v>0</v>
          </cell>
          <cell r="FB148">
            <v>0</v>
          </cell>
          <cell r="FC148">
            <v>0</v>
          </cell>
          <cell r="FD148">
            <v>0</v>
          </cell>
          <cell r="FE148">
            <v>0</v>
          </cell>
          <cell r="FF148">
            <v>0</v>
          </cell>
          <cell r="FG148">
            <v>0</v>
          </cell>
          <cell r="FH148">
            <v>0</v>
          </cell>
          <cell r="FJ148">
            <v>0</v>
          </cell>
          <cell r="FK148">
            <v>0</v>
          </cell>
          <cell r="FL148">
            <v>0</v>
          </cell>
          <cell r="FM148">
            <v>0</v>
          </cell>
          <cell r="FN148">
            <v>0</v>
          </cell>
          <cell r="FP148">
            <v>0</v>
          </cell>
          <cell r="FQ148">
            <v>0</v>
          </cell>
          <cell r="FR148">
            <v>0</v>
          </cell>
          <cell r="FS148">
            <v>0</v>
          </cell>
          <cell r="FT148">
            <v>0</v>
          </cell>
          <cell r="FU148">
            <v>0</v>
          </cell>
          <cell r="FV148">
            <v>0</v>
          </cell>
          <cell r="FW148">
            <v>0</v>
          </cell>
          <cell r="FX148">
            <v>0</v>
          </cell>
          <cell r="FY148">
            <v>0</v>
          </cell>
          <cell r="GA148">
            <v>0</v>
          </cell>
          <cell r="GB148">
            <v>0</v>
          </cell>
          <cell r="GC148">
            <v>0</v>
          </cell>
          <cell r="GD148">
            <v>0</v>
          </cell>
        </row>
        <row r="149">
          <cell r="EV149">
            <v>0</v>
          </cell>
          <cell r="EW149">
            <v>0</v>
          </cell>
          <cell r="EX149">
            <v>0</v>
          </cell>
          <cell r="EY149">
            <v>0</v>
          </cell>
          <cell r="EZ149">
            <v>0</v>
          </cell>
          <cell r="FA149">
            <v>0</v>
          </cell>
          <cell r="FB149">
            <v>0</v>
          </cell>
          <cell r="FC149">
            <v>0</v>
          </cell>
          <cell r="FD149">
            <v>0</v>
          </cell>
          <cell r="FE149">
            <v>0</v>
          </cell>
          <cell r="FF149">
            <v>0</v>
          </cell>
          <cell r="FG149">
            <v>0</v>
          </cell>
          <cell r="FH149">
            <v>0</v>
          </cell>
          <cell r="FJ149">
            <v>0</v>
          </cell>
          <cell r="FK149">
            <v>0</v>
          </cell>
          <cell r="FL149">
            <v>0</v>
          </cell>
          <cell r="FM149">
            <v>0</v>
          </cell>
          <cell r="FN149">
            <v>0</v>
          </cell>
          <cell r="FP149">
            <v>0</v>
          </cell>
          <cell r="FQ149">
            <v>0</v>
          </cell>
          <cell r="FR149">
            <v>0</v>
          </cell>
          <cell r="FS149">
            <v>0</v>
          </cell>
          <cell r="FT149">
            <v>0</v>
          </cell>
          <cell r="FU149">
            <v>0</v>
          </cell>
          <cell r="FV149">
            <v>0</v>
          </cell>
          <cell r="FW149">
            <v>0</v>
          </cell>
          <cell r="FX149">
            <v>0</v>
          </cell>
          <cell r="FY149">
            <v>0</v>
          </cell>
          <cell r="GA149">
            <v>0</v>
          </cell>
          <cell r="GB149">
            <v>0</v>
          </cell>
          <cell r="GC149">
            <v>0</v>
          </cell>
          <cell r="GD149">
            <v>0</v>
          </cell>
        </row>
        <row r="150">
          <cell r="EV150">
            <v>0</v>
          </cell>
          <cell r="EW150">
            <v>0</v>
          </cell>
          <cell r="EX150">
            <v>0</v>
          </cell>
          <cell r="EY150">
            <v>0</v>
          </cell>
          <cell r="EZ150">
            <v>0</v>
          </cell>
          <cell r="FA150">
            <v>0</v>
          </cell>
          <cell r="FB150">
            <v>0</v>
          </cell>
          <cell r="FC150">
            <v>0</v>
          </cell>
          <cell r="FD150">
            <v>0</v>
          </cell>
          <cell r="FE150">
            <v>0</v>
          </cell>
          <cell r="FF150">
            <v>0</v>
          </cell>
          <cell r="FG150">
            <v>0</v>
          </cell>
          <cell r="FH150">
            <v>0</v>
          </cell>
          <cell r="FJ150">
            <v>0</v>
          </cell>
          <cell r="FK150">
            <v>0</v>
          </cell>
          <cell r="FL150">
            <v>0</v>
          </cell>
          <cell r="FM150">
            <v>0</v>
          </cell>
          <cell r="FN150">
            <v>0</v>
          </cell>
          <cell r="FP150">
            <v>0</v>
          </cell>
          <cell r="FQ150">
            <v>0</v>
          </cell>
          <cell r="FR150">
            <v>0</v>
          </cell>
          <cell r="FS150">
            <v>0</v>
          </cell>
          <cell r="FT150">
            <v>0</v>
          </cell>
          <cell r="FU150">
            <v>0</v>
          </cell>
          <cell r="FV150">
            <v>0</v>
          </cell>
          <cell r="FW150">
            <v>0</v>
          </cell>
          <cell r="FX150">
            <v>0</v>
          </cell>
          <cell r="FY150">
            <v>0</v>
          </cell>
          <cell r="GA150">
            <v>0</v>
          </cell>
          <cell r="GB150">
            <v>0</v>
          </cell>
          <cell r="GC150">
            <v>0</v>
          </cell>
          <cell r="GD150">
            <v>0</v>
          </cell>
        </row>
        <row r="151">
          <cell r="EV151">
            <v>0</v>
          </cell>
          <cell r="EW151">
            <v>0</v>
          </cell>
          <cell r="EX151">
            <v>0</v>
          </cell>
          <cell r="EY151">
            <v>0</v>
          </cell>
          <cell r="EZ151">
            <v>0</v>
          </cell>
          <cell r="FA151">
            <v>0</v>
          </cell>
          <cell r="FB151">
            <v>0</v>
          </cell>
          <cell r="FC151">
            <v>0</v>
          </cell>
          <cell r="FD151">
            <v>0</v>
          </cell>
          <cell r="FE151">
            <v>0</v>
          </cell>
          <cell r="FF151">
            <v>0</v>
          </cell>
          <cell r="FG151">
            <v>0</v>
          </cell>
          <cell r="FH151">
            <v>0</v>
          </cell>
          <cell r="FJ151">
            <v>0</v>
          </cell>
          <cell r="FK151">
            <v>0</v>
          </cell>
          <cell r="FL151">
            <v>0</v>
          </cell>
          <cell r="FM151">
            <v>0</v>
          </cell>
          <cell r="FN151">
            <v>0</v>
          </cell>
          <cell r="FP151">
            <v>0</v>
          </cell>
          <cell r="FQ151">
            <v>0</v>
          </cell>
          <cell r="FR151">
            <v>0</v>
          </cell>
          <cell r="FS151">
            <v>0</v>
          </cell>
          <cell r="FT151">
            <v>0</v>
          </cell>
          <cell r="FU151">
            <v>0</v>
          </cell>
          <cell r="FV151">
            <v>0</v>
          </cell>
          <cell r="FW151">
            <v>0</v>
          </cell>
          <cell r="FX151">
            <v>0</v>
          </cell>
          <cell r="FY151">
            <v>0</v>
          </cell>
          <cell r="GA151">
            <v>0</v>
          </cell>
          <cell r="GB151">
            <v>0</v>
          </cell>
          <cell r="GC151">
            <v>0</v>
          </cell>
          <cell r="GD151">
            <v>0</v>
          </cell>
        </row>
        <row r="153">
          <cell r="EV153">
            <v>0</v>
          </cell>
          <cell r="EW153">
            <v>0</v>
          </cell>
          <cell r="EX153">
            <v>0</v>
          </cell>
          <cell r="EY153">
            <v>0</v>
          </cell>
          <cell r="EZ153">
            <v>0</v>
          </cell>
          <cell r="FA153">
            <v>0</v>
          </cell>
          <cell r="FB153">
            <v>0</v>
          </cell>
          <cell r="FC153">
            <v>0</v>
          </cell>
          <cell r="FD153">
            <v>0</v>
          </cell>
          <cell r="FE153">
            <v>0</v>
          </cell>
          <cell r="FF153">
            <v>0</v>
          </cell>
          <cell r="FG153">
            <v>0</v>
          </cell>
          <cell r="FH153">
            <v>0</v>
          </cell>
          <cell r="FJ153">
            <v>0</v>
          </cell>
          <cell r="FK153">
            <v>0</v>
          </cell>
          <cell r="FL153">
            <v>0</v>
          </cell>
          <cell r="FM153">
            <v>0</v>
          </cell>
          <cell r="FN153">
            <v>0</v>
          </cell>
          <cell r="FP153">
            <v>0</v>
          </cell>
          <cell r="FQ153">
            <v>0</v>
          </cell>
          <cell r="FR153">
            <v>0</v>
          </cell>
          <cell r="FS153">
            <v>0</v>
          </cell>
          <cell r="FT153">
            <v>0</v>
          </cell>
          <cell r="FU153">
            <v>0</v>
          </cell>
          <cell r="FV153">
            <v>0</v>
          </cell>
          <cell r="FW153">
            <v>0</v>
          </cell>
          <cell r="FX153">
            <v>0</v>
          </cell>
          <cell r="FY153">
            <v>0</v>
          </cell>
          <cell r="GA153">
            <v>0</v>
          </cell>
          <cell r="GB153">
            <v>0</v>
          </cell>
          <cell r="GC153">
            <v>0</v>
          </cell>
          <cell r="GD153">
            <v>0</v>
          </cell>
        </row>
        <row r="154">
          <cell r="EV154">
            <v>0</v>
          </cell>
          <cell r="EW154">
            <v>0</v>
          </cell>
          <cell r="EX154">
            <v>0</v>
          </cell>
          <cell r="EY154">
            <v>0</v>
          </cell>
          <cell r="EZ154">
            <v>0</v>
          </cell>
          <cell r="FA154">
            <v>0</v>
          </cell>
          <cell r="FB154">
            <v>0</v>
          </cell>
          <cell r="FC154">
            <v>0</v>
          </cell>
          <cell r="FD154">
            <v>0</v>
          </cell>
          <cell r="FE154">
            <v>0</v>
          </cell>
          <cell r="FF154">
            <v>0</v>
          </cell>
          <cell r="FG154">
            <v>0</v>
          </cell>
          <cell r="FH154">
            <v>0</v>
          </cell>
          <cell r="FJ154">
            <v>0</v>
          </cell>
          <cell r="FK154">
            <v>0</v>
          </cell>
          <cell r="FL154">
            <v>0</v>
          </cell>
          <cell r="FM154">
            <v>0</v>
          </cell>
          <cell r="FN154">
            <v>0</v>
          </cell>
          <cell r="FP154">
            <v>0</v>
          </cell>
          <cell r="FQ154">
            <v>0</v>
          </cell>
          <cell r="FR154">
            <v>0</v>
          </cell>
          <cell r="FS154">
            <v>0</v>
          </cell>
          <cell r="FT154">
            <v>0</v>
          </cell>
          <cell r="FU154">
            <v>0</v>
          </cell>
          <cell r="FV154">
            <v>0</v>
          </cell>
          <cell r="FW154">
            <v>0</v>
          </cell>
          <cell r="FX154">
            <v>0</v>
          </cell>
          <cell r="FY154">
            <v>0</v>
          </cell>
          <cell r="GA154">
            <v>0</v>
          </cell>
          <cell r="GB154">
            <v>0</v>
          </cell>
          <cell r="GC154">
            <v>0</v>
          </cell>
          <cell r="GD154">
            <v>0</v>
          </cell>
        </row>
        <row r="155">
          <cell r="EV155">
            <v>0</v>
          </cell>
          <cell r="EW155">
            <v>0</v>
          </cell>
          <cell r="EX155">
            <v>0</v>
          </cell>
          <cell r="EY155">
            <v>0</v>
          </cell>
          <cell r="EZ155">
            <v>0</v>
          </cell>
          <cell r="FA155">
            <v>0</v>
          </cell>
          <cell r="FB155">
            <v>0</v>
          </cell>
          <cell r="FC155">
            <v>0</v>
          </cell>
          <cell r="FD155">
            <v>0</v>
          </cell>
          <cell r="FE155">
            <v>0</v>
          </cell>
          <cell r="FF155">
            <v>0</v>
          </cell>
          <cell r="FG155">
            <v>0</v>
          </cell>
          <cell r="FH155">
            <v>0</v>
          </cell>
          <cell r="FJ155">
            <v>0</v>
          </cell>
          <cell r="FK155">
            <v>0</v>
          </cell>
          <cell r="FL155">
            <v>0</v>
          </cell>
          <cell r="FM155">
            <v>0</v>
          </cell>
          <cell r="FN155">
            <v>0</v>
          </cell>
          <cell r="FP155">
            <v>0</v>
          </cell>
          <cell r="FQ155">
            <v>0</v>
          </cell>
          <cell r="FR155">
            <v>0</v>
          </cell>
          <cell r="FS155">
            <v>0</v>
          </cell>
          <cell r="FT155">
            <v>0</v>
          </cell>
          <cell r="FU155">
            <v>0</v>
          </cell>
          <cell r="FV155">
            <v>0</v>
          </cell>
          <cell r="FW155">
            <v>0</v>
          </cell>
          <cell r="FX155">
            <v>0</v>
          </cell>
          <cell r="FY155">
            <v>0</v>
          </cell>
          <cell r="GA155">
            <v>0</v>
          </cell>
          <cell r="GB155">
            <v>0</v>
          </cell>
          <cell r="GC155">
            <v>0</v>
          </cell>
          <cell r="GD155">
            <v>0</v>
          </cell>
        </row>
        <row r="156">
          <cell r="EV156">
            <v>0</v>
          </cell>
          <cell r="EW156">
            <v>0</v>
          </cell>
          <cell r="EX156">
            <v>0</v>
          </cell>
          <cell r="EY156">
            <v>0</v>
          </cell>
          <cell r="EZ156">
            <v>0</v>
          </cell>
          <cell r="FA156">
            <v>0</v>
          </cell>
          <cell r="FB156">
            <v>0</v>
          </cell>
          <cell r="FC156">
            <v>0</v>
          </cell>
          <cell r="FD156">
            <v>0</v>
          </cell>
          <cell r="FE156">
            <v>0</v>
          </cell>
          <cell r="FF156">
            <v>0</v>
          </cell>
          <cell r="FG156">
            <v>0</v>
          </cell>
          <cell r="FH156">
            <v>0</v>
          </cell>
          <cell r="FJ156">
            <v>0</v>
          </cell>
          <cell r="FK156">
            <v>0</v>
          </cell>
          <cell r="FL156">
            <v>0</v>
          </cell>
          <cell r="FM156">
            <v>0</v>
          </cell>
          <cell r="FN156">
            <v>0</v>
          </cell>
          <cell r="FP156">
            <v>0</v>
          </cell>
          <cell r="FQ156">
            <v>0</v>
          </cell>
          <cell r="FR156">
            <v>0</v>
          </cell>
          <cell r="FS156">
            <v>0</v>
          </cell>
          <cell r="FT156">
            <v>0</v>
          </cell>
          <cell r="FU156">
            <v>0</v>
          </cell>
          <cell r="FV156">
            <v>0</v>
          </cell>
          <cell r="FW156">
            <v>0</v>
          </cell>
          <cell r="FX156">
            <v>0</v>
          </cell>
          <cell r="FY156">
            <v>0</v>
          </cell>
          <cell r="GA156">
            <v>0</v>
          </cell>
          <cell r="GB156">
            <v>0</v>
          </cell>
          <cell r="GC156">
            <v>0</v>
          </cell>
          <cell r="GD156">
            <v>0</v>
          </cell>
        </row>
        <row r="157">
          <cell r="EV157">
            <v>0</v>
          </cell>
          <cell r="EW157">
            <v>0</v>
          </cell>
          <cell r="EX157">
            <v>0</v>
          </cell>
          <cell r="EY157">
            <v>0</v>
          </cell>
          <cell r="EZ157">
            <v>0</v>
          </cell>
          <cell r="FA157">
            <v>0</v>
          </cell>
          <cell r="FB157">
            <v>0</v>
          </cell>
          <cell r="FC157">
            <v>0</v>
          </cell>
          <cell r="FD157">
            <v>0</v>
          </cell>
          <cell r="FE157">
            <v>0</v>
          </cell>
          <cell r="FF157">
            <v>0</v>
          </cell>
          <cell r="FG157">
            <v>0</v>
          </cell>
          <cell r="FH157">
            <v>0</v>
          </cell>
          <cell r="FJ157">
            <v>0</v>
          </cell>
          <cell r="FK157">
            <v>0</v>
          </cell>
          <cell r="FL157">
            <v>0</v>
          </cell>
          <cell r="FM157">
            <v>0</v>
          </cell>
          <cell r="FN157">
            <v>0</v>
          </cell>
          <cell r="FP157">
            <v>0</v>
          </cell>
          <cell r="FQ157">
            <v>0</v>
          </cell>
          <cell r="FR157">
            <v>0</v>
          </cell>
          <cell r="FS157">
            <v>0</v>
          </cell>
          <cell r="FT157">
            <v>0</v>
          </cell>
          <cell r="FU157">
            <v>0</v>
          </cell>
          <cell r="FV157">
            <v>0</v>
          </cell>
          <cell r="FW157">
            <v>0</v>
          </cell>
          <cell r="FX157">
            <v>0</v>
          </cell>
          <cell r="FY157">
            <v>0</v>
          </cell>
          <cell r="GA157">
            <v>0</v>
          </cell>
          <cell r="GB157">
            <v>0</v>
          </cell>
          <cell r="GC157">
            <v>0</v>
          </cell>
          <cell r="GD157">
            <v>0</v>
          </cell>
        </row>
        <row r="158">
          <cell r="EV158">
            <v>0</v>
          </cell>
          <cell r="EW158">
            <v>0</v>
          </cell>
          <cell r="EX158">
            <v>0</v>
          </cell>
          <cell r="EY158">
            <v>0</v>
          </cell>
          <cell r="EZ158">
            <v>0</v>
          </cell>
          <cell r="FA158">
            <v>0</v>
          </cell>
          <cell r="FB158">
            <v>0</v>
          </cell>
          <cell r="FC158">
            <v>0</v>
          </cell>
          <cell r="FD158">
            <v>0</v>
          </cell>
          <cell r="FE158">
            <v>0</v>
          </cell>
          <cell r="FF158">
            <v>0</v>
          </cell>
          <cell r="FG158">
            <v>0</v>
          </cell>
          <cell r="FH158">
            <v>0</v>
          </cell>
          <cell r="FJ158">
            <v>0</v>
          </cell>
          <cell r="FK158">
            <v>0</v>
          </cell>
          <cell r="FL158">
            <v>0</v>
          </cell>
          <cell r="FM158">
            <v>0</v>
          </cell>
          <cell r="FN158">
            <v>0</v>
          </cell>
          <cell r="FP158">
            <v>0</v>
          </cell>
          <cell r="FQ158">
            <v>0</v>
          </cell>
          <cell r="FR158">
            <v>0</v>
          </cell>
          <cell r="FS158">
            <v>0</v>
          </cell>
          <cell r="FT158">
            <v>0</v>
          </cell>
          <cell r="FU158">
            <v>0</v>
          </cell>
          <cell r="FV158">
            <v>0</v>
          </cell>
          <cell r="FW158">
            <v>0</v>
          </cell>
          <cell r="FX158">
            <v>0</v>
          </cell>
          <cell r="FY158">
            <v>0</v>
          </cell>
          <cell r="GA158">
            <v>0</v>
          </cell>
          <cell r="GB158">
            <v>0</v>
          </cell>
          <cell r="GC158">
            <v>0</v>
          </cell>
          <cell r="GD158">
            <v>0</v>
          </cell>
        </row>
        <row r="159">
          <cell r="EV159">
            <v>0</v>
          </cell>
          <cell r="EW159">
            <v>0</v>
          </cell>
          <cell r="EX159">
            <v>0</v>
          </cell>
          <cell r="EY159">
            <v>0</v>
          </cell>
          <cell r="EZ159">
            <v>0</v>
          </cell>
          <cell r="FA159">
            <v>0</v>
          </cell>
          <cell r="FB159">
            <v>0</v>
          </cell>
          <cell r="FC159">
            <v>0</v>
          </cell>
          <cell r="FD159">
            <v>0</v>
          </cell>
          <cell r="FE159">
            <v>0</v>
          </cell>
          <cell r="FF159">
            <v>0</v>
          </cell>
          <cell r="FG159">
            <v>0</v>
          </cell>
          <cell r="FH159">
            <v>0</v>
          </cell>
          <cell r="FJ159">
            <v>0</v>
          </cell>
          <cell r="FK159">
            <v>0</v>
          </cell>
          <cell r="FL159">
            <v>0</v>
          </cell>
          <cell r="FM159">
            <v>0</v>
          </cell>
          <cell r="FN159">
            <v>0</v>
          </cell>
          <cell r="FP159">
            <v>0</v>
          </cell>
          <cell r="FQ159">
            <v>0</v>
          </cell>
          <cell r="FR159">
            <v>0</v>
          </cell>
          <cell r="FS159">
            <v>0</v>
          </cell>
          <cell r="FT159">
            <v>0</v>
          </cell>
          <cell r="FU159">
            <v>0</v>
          </cell>
          <cell r="FV159">
            <v>0</v>
          </cell>
          <cell r="FW159">
            <v>0</v>
          </cell>
          <cell r="FX159">
            <v>0</v>
          </cell>
          <cell r="FY159">
            <v>0</v>
          </cell>
          <cell r="GA159">
            <v>0</v>
          </cell>
          <cell r="GB159">
            <v>0</v>
          </cell>
          <cell r="GC159">
            <v>0</v>
          </cell>
          <cell r="GD159">
            <v>0</v>
          </cell>
        </row>
        <row r="160">
          <cell r="EV160">
            <v>0</v>
          </cell>
          <cell r="EW160">
            <v>0</v>
          </cell>
          <cell r="EX160">
            <v>0</v>
          </cell>
          <cell r="EY160">
            <v>0</v>
          </cell>
          <cell r="EZ160">
            <v>0</v>
          </cell>
          <cell r="FA160">
            <v>0</v>
          </cell>
          <cell r="FB160">
            <v>0</v>
          </cell>
          <cell r="FC160">
            <v>0</v>
          </cell>
          <cell r="FD160">
            <v>0</v>
          </cell>
          <cell r="FE160">
            <v>0</v>
          </cell>
          <cell r="FF160">
            <v>0</v>
          </cell>
          <cell r="FG160">
            <v>0</v>
          </cell>
          <cell r="FH160">
            <v>0</v>
          </cell>
          <cell r="FJ160">
            <v>0</v>
          </cell>
          <cell r="FK160">
            <v>0</v>
          </cell>
          <cell r="FL160">
            <v>0</v>
          </cell>
          <cell r="FM160">
            <v>0</v>
          </cell>
          <cell r="FN160">
            <v>0</v>
          </cell>
          <cell r="FP160">
            <v>0</v>
          </cell>
          <cell r="FQ160">
            <v>0</v>
          </cell>
          <cell r="FR160">
            <v>0</v>
          </cell>
          <cell r="FS160">
            <v>0</v>
          </cell>
          <cell r="FT160">
            <v>0</v>
          </cell>
          <cell r="FU160">
            <v>0</v>
          </cell>
          <cell r="FV160">
            <v>0</v>
          </cell>
          <cell r="FW160">
            <v>0</v>
          </cell>
          <cell r="FX160">
            <v>0</v>
          </cell>
          <cell r="FY160">
            <v>0</v>
          </cell>
          <cell r="GA160">
            <v>0</v>
          </cell>
          <cell r="GB160">
            <v>0</v>
          </cell>
          <cell r="GC160">
            <v>0</v>
          </cell>
          <cell r="GD160">
            <v>0</v>
          </cell>
        </row>
        <row r="161">
          <cell r="EV161">
            <v>0</v>
          </cell>
          <cell r="EW161">
            <v>0</v>
          </cell>
          <cell r="EX161">
            <v>0</v>
          </cell>
          <cell r="EY161">
            <v>0</v>
          </cell>
          <cell r="EZ161">
            <v>0</v>
          </cell>
          <cell r="FA161">
            <v>0</v>
          </cell>
          <cell r="FB161">
            <v>0</v>
          </cell>
          <cell r="FC161">
            <v>0</v>
          </cell>
          <cell r="FD161">
            <v>0</v>
          </cell>
          <cell r="FE161">
            <v>0</v>
          </cell>
          <cell r="FF161">
            <v>0</v>
          </cell>
          <cell r="FG161">
            <v>0</v>
          </cell>
          <cell r="FH161">
            <v>0</v>
          </cell>
          <cell r="FJ161">
            <v>0</v>
          </cell>
          <cell r="FK161">
            <v>0</v>
          </cell>
          <cell r="FL161">
            <v>0</v>
          </cell>
          <cell r="FM161">
            <v>0</v>
          </cell>
          <cell r="FN161">
            <v>0</v>
          </cell>
          <cell r="FP161">
            <v>0</v>
          </cell>
          <cell r="FQ161">
            <v>0</v>
          </cell>
          <cell r="FR161">
            <v>0</v>
          </cell>
          <cell r="FS161">
            <v>0</v>
          </cell>
          <cell r="FT161">
            <v>0</v>
          </cell>
          <cell r="FU161">
            <v>0</v>
          </cell>
          <cell r="FV161">
            <v>0</v>
          </cell>
          <cell r="FW161">
            <v>0</v>
          </cell>
          <cell r="FX161">
            <v>0</v>
          </cell>
          <cell r="FY161">
            <v>0</v>
          </cell>
          <cell r="GA161">
            <v>0</v>
          </cell>
          <cell r="GB161">
            <v>0</v>
          </cell>
          <cell r="GC161">
            <v>0</v>
          </cell>
          <cell r="GD161">
            <v>0</v>
          </cell>
        </row>
        <row r="162">
          <cell r="EV162">
            <v>0</v>
          </cell>
          <cell r="EW162">
            <v>0</v>
          </cell>
          <cell r="EX162">
            <v>0</v>
          </cell>
          <cell r="EY162">
            <v>0</v>
          </cell>
          <cell r="EZ162">
            <v>0</v>
          </cell>
          <cell r="FA162">
            <v>0</v>
          </cell>
          <cell r="FB162">
            <v>0</v>
          </cell>
          <cell r="FC162">
            <v>0</v>
          </cell>
          <cell r="FD162">
            <v>0</v>
          </cell>
          <cell r="FE162">
            <v>0</v>
          </cell>
          <cell r="FF162">
            <v>0</v>
          </cell>
          <cell r="FG162">
            <v>0</v>
          </cell>
          <cell r="FH162">
            <v>0</v>
          </cell>
          <cell r="FJ162">
            <v>0</v>
          </cell>
          <cell r="FK162">
            <v>0</v>
          </cell>
          <cell r="FL162">
            <v>0</v>
          </cell>
          <cell r="FM162">
            <v>0</v>
          </cell>
          <cell r="FN162">
            <v>0</v>
          </cell>
          <cell r="FP162">
            <v>0</v>
          </cell>
          <cell r="FQ162">
            <v>0</v>
          </cell>
          <cell r="FR162">
            <v>0</v>
          </cell>
          <cell r="FS162">
            <v>0</v>
          </cell>
          <cell r="FT162">
            <v>0</v>
          </cell>
          <cell r="FU162">
            <v>0</v>
          </cell>
          <cell r="FV162">
            <v>0</v>
          </cell>
          <cell r="FW162">
            <v>0</v>
          </cell>
          <cell r="FX162">
            <v>0</v>
          </cell>
          <cell r="FY162">
            <v>0</v>
          </cell>
          <cell r="GA162">
            <v>0</v>
          </cell>
          <cell r="GB162">
            <v>0</v>
          </cell>
          <cell r="GC162">
            <v>0</v>
          </cell>
          <cell r="GD162">
            <v>0</v>
          </cell>
        </row>
        <row r="163">
          <cell r="EV163">
            <v>0</v>
          </cell>
          <cell r="EW163">
            <v>0</v>
          </cell>
          <cell r="EX163">
            <v>0</v>
          </cell>
          <cell r="EY163">
            <v>0</v>
          </cell>
          <cell r="EZ163">
            <v>0</v>
          </cell>
          <cell r="FA163">
            <v>0</v>
          </cell>
          <cell r="FB163">
            <v>0</v>
          </cell>
          <cell r="FC163">
            <v>0</v>
          </cell>
          <cell r="FD163">
            <v>0</v>
          </cell>
          <cell r="FE163">
            <v>0</v>
          </cell>
          <cell r="FF163">
            <v>0</v>
          </cell>
          <cell r="FG163">
            <v>0</v>
          </cell>
          <cell r="FH163">
            <v>0</v>
          </cell>
          <cell r="FJ163">
            <v>0</v>
          </cell>
          <cell r="FK163">
            <v>0</v>
          </cell>
          <cell r="FL163">
            <v>0</v>
          </cell>
          <cell r="FM163">
            <v>0</v>
          </cell>
          <cell r="FN163">
            <v>0</v>
          </cell>
          <cell r="FP163">
            <v>0</v>
          </cell>
          <cell r="FQ163">
            <v>0</v>
          </cell>
          <cell r="FR163">
            <v>0</v>
          </cell>
          <cell r="FS163">
            <v>0</v>
          </cell>
          <cell r="FT163">
            <v>0</v>
          </cell>
          <cell r="FU163">
            <v>0</v>
          </cell>
          <cell r="GA163">
            <v>0</v>
          </cell>
          <cell r="GB163">
            <v>0</v>
          </cell>
          <cell r="GC163">
            <v>0</v>
          </cell>
          <cell r="GD163">
            <v>0</v>
          </cell>
        </row>
        <row r="164">
          <cell r="EV164">
            <v>0</v>
          </cell>
          <cell r="EW164">
            <v>0</v>
          </cell>
          <cell r="EX164">
            <v>0</v>
          </cell>
          <cell r="EY164">
            <v>0</v>
          </cell>
          <cell r="EZ164">
            <v>0</v>
          </cell>
          <cell r="FA164">
            <v>0</v>
          </cell>
          <cell r="FB164">
            <v>0</v>
          </cell>
          <cell r="FC164">
            <v>0</v>
          </cell>
          <cell r="FD164">
            <v>0</v>
          </cell>
          <cell r="FE164">
            <v>0</v>
          </cell>
          <cell r="FF164">
            <v>0</v>
          </cell>
          <cell r="FG164">
            <v>0</v>
          </cell>
          <cell r="FH164">
            <v>0</v>
          </cell>
          <cell r="FJ164">
            <v>0</v>
          </cell>
          <cell r="FK164">
            <v>0</v>
          </cell>
          <cell r="FL164">
            <v>0</v>
          </cell>
          <cell r="FM164">
            <v>0</v>
          </cell>
          <cell r="FN164">
            <v>0</v>
          </cell>
          <cell r="FP164">
            <v>0</v>
          </cell>
          <cell r="FQ164">
            <v>0</v>
          </cell>
          <cell r="FR164">
            <v>0</v>
          </cell>
          <cell r="FS164">
            <v>0</v>
          </cell>
          <cell r="FT164">
            <v>0</v>
          </cell>
          <cell r="FU164">
            <v>0</v>
          </cell>
          <cell r="FV164">
            <v>0</v>
          </cell>
          <cell r="FW164">
            <v>0</v>
          </cell>
          <cell r="FX164">
            <v>0</v>
          </cell>
          <cell r="FY164">
            <v>0</v>
          </cell>
          <cell r="GA164">
            <v>0</v>
          </cell>
          <cell r="GB164">
            <v>0</v>
          </cell>
          <cell r="GC164">
            <v>0</v>
          </cell>
          <cell r="GD164">
            <v>0</v>
          </cell>
        </row>
        <row r="165">
          <cell r="EV165">
            <v>0</v>
          </cell>
          <cell r="EW165">
            <v>0</v>
          </cell>
          <cell r="EX165">
            <v>0</v>
          </cell>
          <cell r="EY165">
            <v>0</v>
          </cell>
          <cell r="EZ165">
            <v>0</v>
          </cell>
          <cell r="FA165">
            <v>0</v>
          </cell>
          <cell r="FB165">
            <v>0</v>
          </cell>
          <cell r="FC165">
            <v>0</v>
          </cell>
          <cell r="FD165">
            <v>0</v>
          </cell>
          <cell r="FE165">
            <v>0</v>
          </cell>
          <cell r="FF165">
            <v>0</v>
          </cell>
          <cell r="FG165">
            <v>0</v>
          </cell>
          <cell r="FH165">
            <v>0</v>
          </cell>
          <cell r="FJ165">
            <v>0</v>
          </cell>
          <cell r="FK165">
            <v>0</v>
          </cell>
          <cell r="FL165">
            <v>0</v>
          </cell>
          <cell r="FM165">
            <v>0</v>
          </cell>
          <cell r="FN165">
            <v>0</v>
          </cell>
          <cell r="FP165">
            <v>0</v>
          </cell>
          <cell r="FQ165">
            <v>0</v>
          </cell>
          <cell r="FR165">
            <v>0</v>
          </cell>
          <cell r="FS165">
            <v>0</v>
          </cell>
          <cell r="FT165">
            <v>0</v>
          </cell>
          <cell r="FU165">
            <v>0</v>
          </cell>
          <cell r="FV165">
            <v>0</v>
          </cell>
          <cell r="FW165">
            <v>0</v>
          </cell>
          <cell r="FX165">
            <v>0</v>
          </cell>
          <cell r="FY165">
            <v>0</v>
          </cell>
          <cell r="GA165">
            <v>0</v>
          </cell>
          <cell r="GB165">
            <v>0</v>
          </cell>
          <cell r="GC165">
            <v>0</v>
          </cell>
          <cell r="GD165">
            <v>0</v>
          </cell>
        </row>
        <row r="166">
          <cell r="EV166">
            <v>0</v>
          </cell>
          <cell r="EW166">
            <v>0</v>
          </cell>
          <cell r="EX166">
            <v>0</v>
          </cell>
          <cell r="EY166">
            <v>0</v>
          </cell>
          <cell r="EZ166">
            <v>0</v>
          </cell>
          <cell r="FA166">
            <v>0</v>
          </cell>
          <cell r="FB166">
            <v>0</v>
          </cell>
          <cell r="FC166">
            <v>0</v>
          </cell>
          <cell r="FD166">
            <v>0</v>
          </cell>
          <cell r="FE166">
            <v>0</v>
          </cell>
          <cell r="FF166">
            <v>0</v>
          </cell>
          <cell r="FG166">
            <v>0</v>
          </cell>
          <cell r="FH166">
            <v>0</v>
          </cell>
          <cell r="FJ166">
            <v>0</v>
          </cell>
          <cell r="FK166">
            <v>0</v>
          </cell>
          <cell r="FL166">
            <v>0</v>
          </cell>
          <cell r="FM166">
            <v>0</v>
          </cell>
          <cell r="FN166">
            <v>0</v>
          </cell>
          <cell r="FP166">
            <v>0</v>
          </cell>
          <cell r="FQ166">
            <v>0</v>
          </cell>
          <cell r="FR166">
            <v>0</v>
          </cell>
          <cell r="FS166">
            <v>0</v>
          </cell>
          <cell r="FT166">
            <v>0</v>
          </cell>
          <cell r="FU166">
            <v>0</v>
          </cell>
          <cell r="GA166">
            <v>0</v>
          </cell>
          <cell r="GB166">
            <v>0</v>
          </cell>
          <cell r="GC166">
            <v>0</v>
          </cell>
          <cell r="GD166">
            <v>0</v>
          </cell>
        </row>
        <row r="167">
          <cell r="EV167">
            <v>0</v>
          </cell>
          <cell r="EW167">
            <v>0</v>
          </cell>
          <cell r="EX167">
            <v>0</v>
          </cell>
          <cell r="EY167">
            <v>0</v>
          </cell>
          <cell r="EZ167">
            <v>0</v>
          </cell>
          <cell r="FA167">
            <v>0</v>
          </cell>
          <cell r="FB167">
            <v>0</v>
          </cell>
          <cell r="FC167">
            <v>0</v>
          </cell>
          <cell r="FD167">
            <v>0</v>
          </cell>
          <cell r="FE167">
            <v>0</v>
          </cell>
          <cell r="FF167">
            <v>0</v>
          </cell>
          <cell r="FG167">
            <v>0</v>
          </cell>
          <cell r="FH167">
            <v>0</v>
          </cell>
          <cell r="FJ167">
            <v>0</v>
          </cell>
          <cell r="FK167">
            <v>0</v>
          </cell>
          <cell r="FL167">
            <v>0</v>
          </cell>
          <cell r="FM167">
            <v>0</v>
          </cell>
          <cell r="FN167">
            <v>0</v>
          </cell>
          <cell r="FP167">
            <v>0</v>
          </cell>
          <cell r="FQ167">
            <v>0</v>
          </cell>
          <cell r="FR167">
            <v>0</v>
          </cell>
          <cell r="FS167">
            <v>0</v>
          </cell>
          <cell r="FT167">
            <v>0</v>
          </cell>
          <cell r="FU167">
            <v>0</v>
          </cell>
          <cell r="FV167">
            <v>0</v>
          </cell>
          <cell r="FW167">
            <v>0</v>
          </cell>
          <cell r="FX167">
            <v>0</v>
          </cell>
          <cell r="FY167">
            <v>0</v>
          </cell>
          <cell r="GA167">
            <v>0</v>
          </cell>
          <cell r="GB167">
            <v>0</v>
          </cell>
          <cell r="GC167">
            <v>0</v>
          </cell>
          <cell r="GD167">
            <v>0</v>
          </cell>
        </row>
        <row r="168">
          <cell r="EV168">
            <v>0</v>
          </cell>
          <cell r="EW168">
            <v>0</v>
          </cell>
          <cell r="EX168">
            <v>0</v>
          </cell>
          <cell r="EY168">
            <v>0</v>
          </cell>
          <cell r="EZ168">
            <v>0</v>
          </cell>
          <cell r="FA168">
            <v>0</v>
          </cell>
          <cell r="FB168">
            <v>0</v>
          </cell>
          <cell r="FC168">
            <v>0</v>
          </cell>
          <cell r="FD168">
            <v>0</v>
          </cell>
          <cell r="FE168">
            <v>0</v>
          </cell>
          <cell r="FF168">
            <v>0</v>
          </cell>
          <cell r="FG168">
            <v>0</v>
          </cell>
          <cell r="FH168">
            <v>0</v>
          </cell>
          <cell r="FJ168">
            <v>0</v>
          </cell>
          <cell r="FK168">
            <v>0</v>
          </cell>
          <cell r="FL168">
            <v>0</v>
          </cell>
          <cell r="FM168">
            <v>0</v>
          </cell>
          <cell r="FN168">
            <v>0</v>
          </cell>
          <cell r="FP168">
            <v>0</v>
          </cell>
          <cell r="FQ168">
            <v>0</v>
          </cell>
          <cell r="FR168">
            <v>0</v>
          </cell>
          <cell r="FS168">
            <v>0</v>
          </cell>
          <cell r="FT168">
            <v>0</v>
          </cell>
          <cell r="FU168">
            <v>0</v>
          </cell>
          <cell r="FV168">
            <v>0</v>
          </cell>
          <cell r="FW168">
            <v>0</v>
          </cell>
          <cell r="FX168">
            <v>0</v>
          </cell>
          <cell r="FY168">
            <v>0</v>
          </cell>
          <cell r="GA168">
            <v>0</v>
          </cell>
          <cell r="GB168">
            <v>0</v>
          </cell>
          <cell r="GC168">
            <v>0</v>
          </cell>
          <cell r="GD168">
            <v>0</v>
          </cell>
        </row>
        <row r="169">
          <cell r="EV169">
            <v>0</v>
          </cell>
          <cell r="EW169">
            <v>0</v>
          </cell>
          <cell r="EX169">
            <v>0</v>
          </cell>
          <cell r="EY169">
            <v>0</v>
          </cell>
          <cell r="EZ169">
            <v>0</v>
          </cell>
          <cell r="FA169">
            <v>0</v>
          </cell>
          <cell r="FB169">
            <v>0</v>
          </cell>
          <cell r="FC169">
            <v>0</v>
          </cell>
          <cell r="FD169">
            <v>0</v>
          </cell>
          <cell r="FE169">
            <v>0</v>
          </cell>
          <cell r="FF169">
            <v>0</v>
          </cell>
          <cell r="FG169">
            <v>0</v>
          </cell>
          <cell r="FH169">
            <v>0</v>
          </cell>
          <cell r="FJ169">
            <v>0</v>
          </cell>
          <cell r="FK169">
            <v>0</v>
          </cell>
          <cell r="FL169">
            <v>0</v>
          </cell>
          <cell r="FM169">
            <v>0</v>
          </cell>
          <cell r="FN169">
            <v>0</v>
          </cell>
          <cell r="FP169">
            <v>0</v>
          </cell>
          <cell r="FQ169">
            <v>0</v>
          </cell>
          <cell r="FR169">
            <v>0</v>
          </cell>
          <cell r="FS169">
            <v>0</v>
          </cell>
          <cell r="FT169">
            <v>0</v>
          </cell>
          <cell r="FU169">
            <v>0</v>
          </cell>
          <cell r="FV169">
            <v>0</v>
          </cell>
          <cell r="FW169">
            <v>0</v>
          </cell>
          <cell r="FX169">
            <v>0</v>
          </cell>
          <cell r="FY169">
            <v>0</v>
          </cell>
          <cell r="GA169">
            <v>0</v>
          </cell>
          <cell r="GB169">
            <v>0</v>
          </cell>
          <cell r="GC169">
            <v>0</v>
          </cell>
          <cell r="GD169">
            <v>0</v>
          </cell>
        </row>
        <row r="171">
          <cell r="EV171">
            <v>0</v>
          </cell>
          <cell r="EW171">
            <v>0</v>
          </cell>
          <cell r="EX171">
            <v>0</v>
          </cell>
          <cell r="EY171">
            <v>0</v>
          </cell>
          <cell r="EZ171">
            <v>0</v>
          </cell>
          <cell r="FA171">
            <v>0</v>
          </cell>
          <cell r="FB171">
            <v>0</v>
          </cell>
          <cell r="FC171">
            <v>0</v>
          </cell>
          <cell r="FD171">
            <v>0</v>
          </cell>
          <cell r="FE171">
            <v>0</v>
          </cell>
          <cell r="FF171">
            <v>0</v>
          </cell>
          <cell r="FG171">
            <v>0</v>
          </cell>
          <cell r="FP171">
            <v>0</v>
          </cell>
          <cell r="FQ171">
            <v>0</v>
          </cell>
          <cell r="FR171">
            <v>0</v>
          </cell>
          <cell r="FS171">
            <v>0</v>
          </cell>
          <cell r="FT171">
            <v>0</v>
          </cell>
          <cell r="FU171">
            <v>0</v>
          </cell>
        </row>
        <row r="172">
          <cell r="EV172">
            <v>0</v>
          </cell>
          <cell r="EW172">
            <v>0</v>
          </cell>
          <cell r="EX172">
            <v>0</v>
          </cell>
          <cell r="EY172">
            <v>0</v>
          </cell>
          <cell r="EZ172">
            <v>0</v>
          </cell>
          <cell r="FA172">
            <v>0</v>
          </cell>
          <cell r="FB172">
            <v>0</v>
          </cell>
          <cell r="FC172">
            <v>0</v>
          </cell>
          <cell r="FD172">
            <v>0</v>
          </cell>
          <cell r="FE172">
            <v>0</v>
          </cell>
          <cell r="FF172">
            <v>0</v>
          </cell>
          <cell r="FG172">
            <v>0</v>
          </cell>
          <cell r="FH172">
            <v>0</v>
          </cell>
          <cell r="FJ172">
            <v>0</v>
          </cell>
          <cell r="FK172">
            <v>0</v>
          </cell>
          <cell r="FL172">
            <v>0</v>
          </cell>
          <cell r="FM172">
            <v>0</v>
          </cell>
          <cell r="FN172">
            <v>0</v>
          </cell>
          <cell r="FP172">
            <v>0</v>
          </cell>
          <cell r="FQ172">
            <v>0</v>
          </cell>
          <cell r="FR172">
            <v>0</v>
          </cell>
          <cell r="FS172">
            <v>0</v>
          </cell>
          <cell r="FT172">
            <v>0</v>
          </cell>
          <cell r="FU172">
            <v>0</v>
          </cell>
        </row>
        <row r="173">
          <cell r="EV173">
            <v>0</v>
          </cell>
          <cell r="EW173">
            <v>0</v>
          </cell>
          <cell r="EX173">
            <v>0</v>
          </cell>
          <cell r="EY173">
            <v>0</v>
          </cell>
          <cell r="EZ173">
            <v>0</v>
          </cell>
          <cell r="FA173">
            <v>0</v>
          </cell>
          <cell r="FB173">
            <v>0</v>
          </cell>
          <cell r="FC173">
            <v>0</v>
          </cell>
          <cell r="FD173">
            <v>0</v>
          </cell>
          <cell r="FE173">
            <v>0</v>
          </cell>
          <cell r="FF173">
            <v>0</v>
          </cell>
          <cell r="FG173">
            <v>0</v>
          </cell>
          <cell r="FH173">
            <v>0</v>
          </cell>
          <cell r="FJ173">
            <v>0</v>
          </cell>
          <cell r="FK173">
            <v>0</v>
          </cell>
          <cell r="FL173">
            <v>0</v>
          </cell>
          <cell r="FM173">
            <v>0</v>
          </cell>
          <cell r="FN173">
            <v>0</v>
          </cell>
          <cell r="FP173">
            <v>0</v>
          </cell>
          <cell r="FQ173">
            <v>0</v>
          </cell>
          <cell r="FR173">
            <v>0</v>
          </cell>
          <cell r="FS173">
            <v>0</v>
          </cell>
          <cell r="FT173">
            <v>0</v>
          </cell>
          <cell r="FU173">
            <v>0</v>
          </cell>
        </row>
        <row r="174">
          <cell r="EV174">
            <v>0</v>
          </cell>
          <cell r="EW174">
            <v>0</v>
          </cell>
          <cell r="EX174">
            <v>0</v>
          </cell>
          <cell r="EY174">
            <v>0</v>
          </cell>
          <cell r="EZ174">
            <v>0</v>
          </cell>
          <cell r="FA174">
            <v>0</v>
          </cell>
          <cell r="FB174">
            <v>0</v>
          </cell>
          <cell r="FC174">
            <v>0</v>
          </cell>
          <cell r="FD174">
            <v>0</v>
          </cell>
          <cell r="FE174">
            <v>0</v>
          </cell>
          <cell r="FF174">
            <v>0</v>
          </cell>
          <cell r="FG174">
            <v>0</v>
          </cell>
          <cell r="FH174">
            <v>0</v>
          </cell>
          <cell r="FJ174">
            <v>0</v>
          </cell>
          <cell r="FK174">
            <v>0</v>
          </cell>
          <cell r="FL174">
            <v>0</v>
          </cell>
          <cell r="FM174">
            <v>0</v>
          </cell>
          <cell r="FN174">
            <v>0</v>
          </cell>
          <cell r="FP174">
            <v>0</v>
          </cell>
          <cell r="FQ174">
            <v>0</v>
          </cell>
          <cell r="FR174">
            <v>0</v>
          </cell>
          <cell r="FS174">
            <v>0</v>
          </cell>
          <cell r="FT174">
            <v>0</v>
          </cell>
          <cell r="FU174">
            <v>0</v>
          </cell>
          <cell r="FV174">
            <v>0</v>
          </cell>
          <cell r="FW174">
            <v>0</v>
          </cell>
          <cell r="FX174">
            <v>0</v>
          </cell>
          <cell r="FY174">
            <v>0</v>
          </cell>
          <cell r="GA174">
            <v>0</v>
          </cell>
          <cell r="GB174">
            <v>0</v>
          </cell>
          <cell r="GC174">
            <v>0</v>
          </cell>
          <cell r="GD174">
            <v>0</v>
          </cell>
        </row>
        <row r="175">
          <cell r="EV175">
            <v>0</v>
          </cell>
          <cell r="EW175">
            <v>0</v>
          </cell>
          <cell r="EX175">
            <v>0</v>
          </cell>
          <cell r="EY175">
            <v>0</v>
          </cell>
          <cell r="EZ175">
            <v>0</v>
          </cell>
          <cell r="FA175">
            <v>0</v>
          </cell>
          <cell r="FB175">
            <v>0</v>
          </cell>
          <cell r="FC175">
            <v>0</v>
          </cell>
          <cell r="FD175">
            <v>0</v>
          </cell>
          <cell r="FE175">
            <v>0</v>
          </cell>
          <cell r="FF175">
            <v>0</v>
          </cell>
          <cell r="FG175">
            <v>0</v>
          </cell>
          <cell r="FH175">
            <v>0</v>
          </cell>
          <cell r="FJ175">
            <v>0</v>
          </cell>
          <cell r="FK175">
            <v>0</v>
          </cell>
          <cell r="FL175">
            <v>0</v>
          </cell>
          <cell r="FM175">
            <v>0</v>
          </cell>
          <cell r="FN175">
            <v>0</v>
          </cell>
          <cell r="FP175">
            <v>0</v>
          </cell>
          <cell r="FQ175">
            <v>0</v>
          </cell>
          <cell r="FR175">
            <v>0</v>
          </cell>
          <cell r="FS175">
            <v>0</v>
          </cell>
          <cell r="FT175">
            <v>0</v>
          </cell>
          <cell r="FU175">
            <v>0</v>
          </cell>
          <cell r="FV175">
            <v>0</v>
          </cell>
          <cell r="FW175">
            <v>0</v>
          </cell>
          <cell r="FX175">
            <v>0</v>
          </cell>
          <cell r="FY175">
            <v>0</v>
          </cell>
          <cell r="GA175">
            <v>0</v>
          </cell>
          <cell r="GB175">
            <v>0</v>
          </cell>
          <cell r="GC175">
            <v>0</v>
          </cell>
          <cell r="GD175">
            <v>0</v>
          </cell>
        </row>
        <row r="176">
          <cell r="EV176">
            <v>0</v>
          </cell>
          <cell r="EW176">
            <v>0</v>
          </cell>
          <cell r="EX176">
            <v>0</v>
          </cell>
          <cell r="EY176">
            <v>0</v>
          </cell>
          <cell r="EZ176">
            <v>0</v>
          </cell>
          <cell r="FA176">
            <v>0</v>
          </cell>
          <cell r="FB176">
            <v>0</v>
          </cell>
          <cell r="FC176">
            <v>0</v>
          </cell>
          <cell r="FD176">
            <v>0</v>
          </cell>
          <cell r="FE176">
            <v>0</v>
          </cell>
          <cell r="FF176">
            <v>0</v>
          </cell>
          <cell r="FG176">
            <v>0</v>
          </cell>
          <cell r="FH176">
            <v>0</v>
          </cell>
          <cell r="FJ176">
            <v>0</v>
          </cell>
          <cell r="FK176">
            <v>0</v>
          </cell>
          <cell r="FL176">
            <v>0</v>
          </cell>
          <cell r="FM176">
            <v>0</v>
          </cell>
          <cell r="FN176">
            <v>0</v>
          </cell>
          <cell r="FP176">
            <v>0</v>
          </cell>
          <cell r="FQ176">
            <v>0</v>
          </cell>
          <cell r="FR176">
            <v>0</v>
          </cell>
          <cell r="FS176">
            <v>0</v>
          </cell>
          <cell r="FT176">
            <v>0</v>
          </cell>
          <cell r="FU176">
            <v>0</v>
          </cell>
          <cell r="FV176">
            <v>0</v>
          </cell>
          <cell r="FW176">
            <v>0</v>
          </cell>
          <cell r="FX176">
            <v>0</v>
          </cell>
          <cell r="FY176">
            <v>0</v>
          </cell>
          <cell r="GA176">
            <v>0</v>
          </cell>
          <cell r="GB176">
            <v>0</v>
          </cell>
          <cell r="GC176">
            <v>0</v>
          </cell>
          <cell r="GD176">
            <v>0</v>
          </cell>
        </row>
        <row r="178">
          <cell r="EV178" t="str">
            <v>Combo Bundles</v>
          </cell>
          <cell r="EW178" t="str">
            <v>Combo Bundles</v>
          </cell>
          <cell r="EX178" t="str">
            <v>Combo Bundles</v>
          </cell>
          <cell r="EY178" t="str">
            <v>Combo Bundles</v>
          </cell>
          <cell r="EZ178" t="str">
            <v>Combo Bundles</v>
          </cell>
          <cell r="FA178" t="str">
            <v>Combo Bundles</v>
          </cell>
          <cell r="FB178" t="str">
            <v>Combo Bundles</v>
          </cell>
          <cell r="FC178" t="str">
            <v>Combo Bundles</v>
          </cell>
          <cell r="FD178" t="str">
            <v>Combo Bundles</v>
          </cell>
          <cell r="FE178" t="str">
            <v>Combo Bundles</v>
          </cell>
          <cell r="FF178" t="str">
            <v>Combo Bundles</v>
          </cell>
          <cell r="FG178" t="str">
            <v>Combo Bundles</v>
          </cell>
          <cell r="FH178" t="str">
            <v>Combo Bundles</v>
          </cell>
          <cell r="FJ178" t="str">
            <v>Combo Bundles</v>
          </cell>
          <cell r="FK178" t="str">
            <v>Combo Bundles</v>
          </cell>
          <cell r="FL178" t="str">
            <v>Combo Bundles</v>
          </cell>
          <cell r="FM178" t="str">
            <v>Combo Bundles</v>
          </cell>
          <cell r="FN178" t="str">
            <v>Combo Bundles</v>
          </cell>
          <cell r="FP178" t="str">
            <v>Combo Bundles</v>
          </cell>
          <cell r="FQ178" t="str">
            <v>Combo Bundles</v>
          </cell>
          <cell r="FR178" t="str">
            <v>Combo Bundles</v>
          </cell>
          <cell r="FS178" t="str">
            <v>Combo Bundles</v>
          </cell>
          <cell r="FT178" t="str">
            <v>Combo Bundles</v>
          </cell>
          <cell r="FU178" t="str">
            <v>Combo Bundles</v>
          </cell>
          <cell r="FV178" t="str">
            <v>Combo Bundles</v>
          </cell>
          <cell r="FW178" t="str">
            <v>Combo Bundles</v>
          </cell>
          <cell r="FX178" t="str">
            <v>Combo Bundles</v>
          </cell>
          <cell r="FY178" t="str">
            <v>Combo Bundles</v>
          </cell>
          <cell r="GA178" t="str">
            <v>Combo Bundles</v>
          </cell>
          <cell r="GB178" t="str">
            <v>Combo Bundles</v>
          </cell>
          <cell r="GC178" t="str">
            <v>Combo Bundles</v>
          </cell>
          <cell r="GD178" t="str">
            <v>Total</v>
          </cell>
        </row>
        <row r="179">
          <cell r="EV179">
            <v>0</v>
          </cell>
          <cell r="EW179">
            <v>0</v>
          </cell>
          <cell r="EX179">
            <v>0</v>
          </cell>
          <cell r="EY179">
            <v>0</v>
          </cell>
          <cell r="EZ179">
            <v>0</v>
          </cell>
          <cell r="FA179">
            <v>0</v>
          </cell>
          <cell r="FB179">
            <v>0</v>
          </cell>
          <cell r="FC179">
            <v>0</v>
          </cell>
          <cell r="FD179">
            <v>0</v>
          </cell>
          <cell r="FE179">
            <v>0</v>
          </cell>
          <cell r="FF179">
            <v>0</v>
          </cell>
          <cell r="FG179">
            <v>0</v>
          </cell>
          <cell r="FH179">
            <v>0</v>
          </cell>
          <cell r="FJ179">
            <v>0</v>
          </cell>
          <cell r="FK179">
            <v>0</v>
          </cell>
          <cell r="FL179">
            <v>0</v>
          </cell>
          <cell r="FM179">
            <v>0</v>
          </cell>
          <cell r="FN179">
            <v>0</v>
          </cell>
          <cell r="FP179">
            <v>0</v>
          </cell>
          <cell r="FQ179">
            <v>0</v>
          </cell>
          <cell r="FR179">
            <v>0</v>
          </cell>
          <cell r="FS179">
            <v>0</v>
          </cell>
          <cell r="FT179">
            <v>0</v>
          </cell>
          <cell r="FU179">
            <v>0</v>
          </cell>
          <cell r="FV179">
            <v>0</v>
          </cell>
          <cell r="FW179">
            <v>0</v>
          </cell>
          <cell r="FX179">
            <v>0</v>
          </cell>
          <cell r="FY179">
            <v>0</v>
          </cell>
          <cell r="GA179">
            <v>0</v>
          </cell>
          <cell r="GB179">
            <v>0</v>
          </cell>
          <cell r="GC179">
            <v>0</v>
          </cell>
          <cell r="GD179">
            <v>0</v>
          </cell>
        </row>
        <row r="180">
          <cell r="EV180">
            <v>0</v>
          </cell>
          <cell r="EW180">
            <v>0</v>
          </cell>
          <cell r="EX180">
            <v>0</v>
          </cell>
          <cell r="EY180">
            <v>0</v>
          </cell>
          <cell r="EZ180">
            <v>0</v>
          </cell>
          <cell r="FA180">
            <v>0</v>
          </cell>
          <cell r="FB180">
            <v>0</v>
          </cell>
          <cell r="FC180">
            <v>0</v>
          </cell>
          <cell r="FD180">
            <v>0</v>
          </cell>
          <cell r="FE180">
            <v>0</v>
          </cell>
          <cell r="FF180">
            <v>0</v>
          </cell>
          <cell r="FG180">
            <v>0</v>
          </cell>
          <cell r="FH180">
            <v>0</v>
          </cell>
          <cell r="FJ180">
            <v>0</v>
          </cell>
          <cell r="FK180">
            <v>0</v>
          </cell>
          <cell r="FL180">
            <v>0</v>
          </cell>
          <cell r="FM180">
            <v>0</v>
          </cell>
          <cell r="FN180">
            <v>0</v>
          </cell>
          <cell r="FP180">
            <v>0</v>
          </cell>
          <cell r="FQ180">
            <v>0</v>
          </cell>
          <cell r="FR180">
            <v>0</v>
          </cell>
          <cell r="FS180">
            <v>0</v>
          </cell>
          <cell r="FT180">
            <v>0</v>
          </cell>
          <cell r="FU180">
            <v>0</v>
          </cell>
          <cell r="FV180">
            <v>0</v>
          </cell>
          <cell r="FW180">
            <v>0</v>
          </cell>
          <cell r="FX180">
            <v>0</v>
          </cell>
          <cell r="FY180">
            <v>0</v>
          </cell>
          <cell r="GA180">
            <v>0</v>
          </cell>
          <cell r="GB180">
            <v>0</v>
          </cell>
          <cell r="GC180">
            <v>0</v>
          </cell>
          <cell r="GD180">
            <v>0</v>
          </cell>
        </row>
        <row r="181">
          <cell r="EV181">
            <v>0</v>
          </cell>
          <cell r="EW181">
            <v>0</v>
          </cell>
          <cell r="EX181">
            <v>0</v>
          </cell>
          <cell r="EY181">
            <v>0</v>
          </cell>
          <cell r="EZ181">
            <v>0</v>
          </cell>
          <cell r="FA181">
            <v>0</v>
          </cell>
          <cell r="FB181">
            <v>0</v>
          </cell>
          <cell r="FC181">
            <v>0</v>
          </cell>
          <cell r="FD181">
            <v>0</v>
          </cell>
          <cell r="FE181">
            <v>0</v>
          </cell>
          <cell r="FF181">
            <v>0</v>
          </cell>
          <cell r="FG181">
            <v>0</v>
          </cell>
          <cell r="FH181">
            <v>0</v>
          </cell>
          <cell r="FJ181">
            <v>0</v>
          </cell>
          <cell r="FK181">
            <v>0</v>
          </cell>
          <cell r="FL181">
            <v>0</v>
          </cell>
          <cell r="FM181">
            <v>0</v>
          </cell>
          <cell r="FN181">
            <v>0</v>
          </cell>
          <cell r="FP181">
            <v>0</v>
          </cell>
          <cell r="FQ181">
            <v>0</v>
          </cell>
          <cell r="FR181">
            <v>0</v>
          </cell>
          <cell r="FS181">
            <v>0</v>
          </cell>
          <cell r="FT181">
            <v>0</v>
          </cell>
          <cell r="FU181">
            <v>0</v>
          </cell>
          <cell r="FV181">
            <v>0</v>
          </cell>
          <cell r="FW181">
            <v>0</v>
          </cell>
          <cell r="FX181">
            <v>0</v>
          </cell>
          <cell r="FY181">
            <v>0</v>
          </cell>
          <cell r="GA181">
            <v>0</v>
          </cell>
          <cell r="GB181">
            <v>0</v>
          </cell>
          <cell r="GC181">
            <v>0</v>
          </cell>
          <cell r="GD181">
            <v>0</v>
          </cell>
        </row>
        <row r="182">
          <cell r="EV182">
            <v>0</v>
          </cell>
          <cell r="EW182">
            <v>0</v>
          </cell>
          <cell r="EX182">
            <v>0</v>
          </cell>
          <cell r="EY182">
            <v>0</v>
          </cell>
          <cell r="EZ182">
            <v>0</v>
          </cell>
          <cell r="FA182">
            <v>0</v>
          </cell>
          <cell r="FB182">
            <v>0</v>
          </cell>
          <cell r="FC182">
            <v>0</v>
          </cell>
          <cell r="FD182">
            <v>0</v>
          </cell>
          <cell r="FE182">
            <v>0</v>
          </cell>
          <cell r="FF182">
            <v>0</v>
          </cell>
          <cell r="FG182">
            <v>0</v>
          </cell>
          <cell r="FH182">
            <v>0</v>
          </cell>
          <cell r="FJ182">
            <v>0</v>
          </cell>
          <cell r="FK182">
            <v>0</v>
          </cell>
          <cell r="FL182">
            <v>0</v>
          </cell>
          <cell r="FM182">
            <v>0</v>
          </cell>
          <cell r="FN182">
            <v>0</v>
          </cell>
          <cell r="FP182">
            <v>0</v>
          </cell>
          <cell r="FQ182">
            <v>0</v>
          </cell>
          <cell r="FR182">
            <v>0</v>
          </cell>
          <cell r="FS182">
            <v>0</v>
          </cell>
          <cell r="FT182">
            <v>0</v>
          </cell>
          <cell r="FU182">
            <v>0</v>
          </cell>
          <cell r="FV182">
            <v>0</v>
          </cell>
          <cell r="FW182">
            <v>0</v>
          </cell>
          <cell r="FX182">
            <v>0</v>
          </cell>
          <cell r="FY182">
            <v>0</v>
          </cell>
          <cell r="GA182">
            <v>0</v>
          </cell>
          <cell r="GB182">
            <v>0</v>
          </cell>
          <cell r="GC182">
            <v>0</v>
          </cell>
          <cell r="GD182">
            <v>0</v>
          </cell>
        </row>
        <row r="183">
          <cell r="EV183">
            <v>0</v>
          </cell>
          <cell r="EW183">
            <v>0</v>
          </cell>
          <cell r="EX183">
            <v>0</v>
          </cell>
          <cell r="EY183">
            <v>0</v>
          </cell>
          <cell r="EZ183">
            <v>0</v>
          </cell>
          <cell r="FA183">
            <v>0</v>
          </cell>
          <cell r="FB183">
            <v>0</v>
          </cell>
          <cell r="FC183">
            <v>0</v>
          </cell>
          <cell r="FD183">
            <v>0</v>
          </cell>
          <cell r="FE183">
            <v>0</v>
          </cell>
          <cell r="FF183">
            <v>0</v>
          </cell>
          <cell r="FG183">
            <v>0</v>
          </cell>
          <cell r="FH183">
            <v>0</v>
          </cell>
          <cell r="FJ183">
            <v>0</v>
          </cell>
          <cell r="FK183">
            <v>0</v>
          </cell>
          <cell r="FL183">
            <v>0</v>
          </cell>
          <cell r="FM183">
            <v>0</v>
          </cell>
          <cell r="FN183">
            <v>0</v>
          </cell>
          <cell r="FP183">
            <v>0</v>
          </cell>
          <cell r="FQ183">
            <v>0</v>
          </cell>
          <cell r="FR183">
            <v>0</v>
          </cell>
          <cell r="FS183">
            <v>0</v>
          </cell>
          <cell r="FT183">
            <v>0</v>
          </cell>
          <cell r="FU183">
            <v>0</v>
          </cell>
          <cell r="FV183">
            <v>0</v>
          </cell>
          <cell r="FW183">
            <v>0</v>
          </cell>
          <cell r="FX183">
            <v>0</v>
          </cell>
          <cell r="FY183">
            <v>0</v>
          </cell>
          <cell r="GA183">
            <v>0</v>
          </cell>
          <cell r="GB183">
            <v>0</v>
          </cell>
          <cell r="GC183">
            <v>0</v>
          </cell>
          <cell r="GD183">
            <v>0</v>
          </cell>
        </row>
        <row r="184">
          <cell r="EV184">
            <v>0</v>
          </cell>
          <cell r="EW184">
            <v>0</v>
          </cell>
          <cell r="EX184">
            <v>0</v>
          </cell>
          <cell r="EY184">
            <v>0</v>
          </cell>
          <cell r="EZ184">
            <v>0</v>
          </cell>
          <cell r="FA184">
            <v>0</v>
          </cell>
          <cell r="FB184">
            <v>0</v>
          </cell>
          <cell r="FC184">
            <v>0</v>
          </cell>
          <cell r="FD184">
            <v>0</v>
          </cell>
          <cell r="FE184">
            <v>0</v>
          </cell>
          <cell r="FF184">
            <v>0</v>
          </cell>
          <cell r="FG184">
            <v>0</v>
          </cell>
          <cell r="FH184">
            <v>0</v>
          </cell>
          <cell r="FJ184">
            <v>0</v>
          </cell>
          <cell r="FK184">
            <v>0</v>
          </cell>
          <cell r="FL184">
            <v>0</v>
          </cell>
          <cell r="FM184">
            <v>0</v>
          </cell>
          <cell r="FN184">
            <v>0</v>
          </cell>
          <cell r="FP184">
            <v>0</v>
          </cell>
          <cell r="FQ184">
            <v>0</v>
          </cell>
          <cell r="FR184">
            <v>0</v>
          </cell>
          <cell r="FS184">
            <v>0</v>
          </cell>
          <cell r="FT184">
            <v>0</v>
          </cell>
          <cell r="FU184">
            <v>0</v>
          </cell>
          <cell r="FV184">
            <v>0</v>
          </cell>
          <cell r="FW184">
            <v>0</v>
          </cell>
          <cell r="FX184">
            <v>0</v>
          </cell>
          <cell r="FY184">
            <v>0</v>
          </cell>
          <cell r="GA184">
            <v>0</v>
          </cell>
          <cell r="GB184">
            <v>0</v>
          </cell>
          <cell r="GC184">
            <v>0</v>
          </cell>
          <cell r="GD184">
            <v>0</v>
          </cell>
        </row>
        <row r="185">
          <cell r="EV185">
            <v>0</v>
          </cell>
          <cell r="EW185">
            <v>0</v>
          </cell>
          <cell r="EX185">
            <v>0</v>
          </cell>
          <cell r="EY185">
            <v>0</v>
          </cell>
          <cell r="EZ185">
            <v>0</v>
          </cell>
          <cell r="FA185">
            <v>0</v>
          </cell>
          <cell r="FB185">
            <v>0</v>
          </cell>
          <cell r="FC185">
            <v>0</v>
          </cell>
          <cell r="FD185">
            <v>0</v>
          </cell>
          <cell r="FE185">
            <v>0</v>
          </cell>
          <cell r="FF185">
            <v>0</v>
          </cell>
          <cell r="FG185">
            <v>0</v>
          </cell>
          <cell r="FH185">
            <v>0</v>
          </cell>
          <cell r="FJ185">
            <v>0</v>
          </cell>
          <cell r="FK185">
            <v>0</v>
          </cell>
          <cell r="FL185">
            <v>0</v>
          </cell>
          <cell r="FM185">
            <v>0</v>
          </cell>
          <cell r="FN185">
            <v>0</v>
          </cell>
          <cell r="FP185">
            <v>0</v>
          </cell>
          <cell r="FQ185">
            <v>0</v>
          </cell>
          <cell r="FR185">
            <v>0</v>
          </cell>
          <cell r="FS185">
            <v>0</v>
          </cell>
          <cell r="FT185">
            <v>0</v>
          </cell>
          <cell r="FU185">
            <v>0</v>
          </cell>
          <cell r="FV185">
            <v>0</v>
          </cell>
          <cell r="FW185">
            <v>0</v>
          </cell>
          <cell r="FX185">
            <v>0</v>
          </cell>
          <cell r="FY185">
            <v>0</v>
          </cell>
          <cell r="GA185">
            <v>0</v>
          </cell>
          <cell r="GB185">
            <v>0</v>
          </cell>
          <cell r="GC185">
            <v>0</v>
          </cell>
          <cell r="GD185">
            <v>0</v>
          </cell>
        </row>
        <row r="186">
          <cell r="EV186">
            <v>0</v>
          </cell>
          <cell r="EW186">
            <v>0</v>
          </cell>
          <cell r="EX186">
            <v>0</v>
          </cell>
          <cell r="EY186">
            <v>0</v>
          </cell>
          <cell r="EZ186">
            <v>0</v>
          </cell>
          <cell r="FA186">
            <v>0</v>
          </cell>
          <cell r="FB186">
            <v>0</v>
          </cell>
          <cell r="FC186">
            <v>0</v>
          </cell>
          <cell r="FD186">
            <v>0</v>
          </cell>
          <cell r="FE186">
            <v>0</v>
          </cell>
          <cell r="FF186">
            <v>0</v>
          </cell>
          <cell r="FG186">
            <v>0</v>
          </cell>
          <cell r="FH186">
            <v>0</v>
          </cell>
          <cell r="FJ186">
            <v>0</v>
          </cell>
          <cell r="FK186">
            <v>0</v>
          </cell>
          <cell r="FL186">
            <v>0</v>
          </cell>
          <cell r="FM186">
            <v>0</v>
          </cell>
          <cell r="FN186">
            <v>0</v>
          </cell>
          <cell r="FP186">
            <v>0</v>
          </cell>
          <cell r="FQ186">
            <v>0</v>
          </cell>
          <cell r="FR186">
            <v>0</v>
          </cell>
          <cell r="FS186">
            <v>0</v>
          </cell>
          <cell r="FT186">
            <v>0</v>
          </cell>
          <cell r="FU186">
            <v>0</v>
          </cell>
          <cell r="FV186">
            <v>0</v>
          </cell>
          <cell r="FW186">
            <v>0</v>
          </cell>
          <cell r="FX186">
            <v>0</v>
          </cell>
          <cell r="FY186">
            <v>0</v>
          </cell>
          <cell r="GA186">
            <v>0</v>
          </cell>
          <cell r="GB186">
            <v>0</v>
          </cell>
          <cell r="GC186">
            <v>0</v>
          </cell>
          <cell r="GD186">
            <v>0</v>
          </cell>
        </row>
        <row r="187">
          <cell r="EV187">
            <v>0</v>
          </cell>
          <cell r="EW187">
            <v>0</v>
          </cell>
          <cell r="EX187">
            <v>0</v>
          </cell>
          <cell r="EY187">
            <v>0</v>
          </cell>
          <cell r="EZ187">
            <v>0</v>
          </cell>
          <cell r="FA187">
            <v>0</v>
          </cell>
          <cell r="FB187">
            <v>0</v>
          </cell>
          <cell r="FC187">
            <v>0</v>
          </cell>
          <cell r="FD187">
            <v>0</v>
          </cell>
          <cell r="FE187">
            <v>0</v>
          </cell>
          <cell r="FF187">
            <v>0</v>
          </cell>
          <cell r="FG187">
            <v>0</v>
          </cell>
          <cell r="FH187">
            <v>0</v>
          </cell>
          <cell r="FJ187">
            <v>0</v>
          </cell>
          <cell r="FK187">
            <v>0</v>
          </cell>
          <cell r="FL187">
            <v>0</v>
          </cell>
          <cell r="FM187">
            <v>0</v>
          </cell>
          <cell r="FN187">
            <v>0</v>
          </cell>
          <cell r="FP187">
            <v>0</v>
          </cell>
          <cell r="FQ187">
            <v>0</v>
          </cell>
          <cell r="FR187">
            <v>0</v>
          </cell>
          <cell r="FS187">
            <v>0</v>
          </cell>
          <cell r="FT187">
            <v>0</v>
          </cell>
          <cell r="FU187">
            <v>0</v>
          </cell>
          <cell r="FV187">
            <v>0</v>
          </cell>
          <cell r="FW187">
            <v>0</v>
          </cell>
          <cell r="FX187">
            <v>0</v>
          </cell>
          <cell r="FY187">
            <v>0</v>
          </cell>
          <cell r="GA187">
            <v>0</v>
          </cell>
          <cell r="GB187">
            <v>0</v>
          </cell>
          <cell r="GC187">
            <v>0</v>
          </cell>
          <cell r="GD187">
            <v>0</v>
          </cell>
        </row>
        <row r="188">
          <cell r="EV188">
            <v>0</v>
          </cell>
          <cell r="EW188">
            <v>0</v>
          </cell>
          <cell r="EX188">
            <v>0</v>
          </cell>
          <cell r="EY188">
            <v>0</v>
          </cell>
          <cell r="EZ188">
            <v>0</v>
          </cell>
          <cell r="FA188">
            <v>0</v>
          </cell>
          <cell r="FB188">
            <v>0</v>
          </cell>
          <cell r="FC188">
            <v>0</v>
          </cell>
          <cell r="FD188">
            <v>0</v>
          </cell>
          <cell r="FE188">
            <v>0</v>
          </cell>
          <cell r="FF188">
            <v>0</v>
          </cell>
          <cell r="FG188">
            <v>0</v>
          </cell>
          <cell r="FH188">
            <v>0</v>
          </cell>
          <cell r="FJ188">
            <v>0</v>
          </cell>
          <cell r="FK188">
            <v>0</v>
          </cell>
          <cell r="FL188">
            <v>0</v>
          </cell>
          <cell r="FM188">
            <v>0</v>
          </cell>
          <cell r="FN188">
            <v>0</v>
          </cell>
          <cell r="FP188">
            <v>0</v>
          </cell>
          <cell r="FQ188">
            <v>0</v>
          </cell>
          <cell r="FR188">
            <v>0</v>
          </cell>
          <cell r="FS188">
            <v>0</v>
          </cell>
          <cell r="FT188">
            <v>0</v>
          </cell>
          <cell r="FU188">
            <v>0</v>
          </cell>
          <cell r="FV188">
            <v>0</v>
          </cell>
          <cell r="FW188">
            <v>0</v>
          </cell>
          <cell r="FX188">
            <v>0</v>
          </cell>
          <cell r="FY188">
            <v>0</v>
          </cell>
          <cell r="GA188">
            <v>0</v>
          </cell>
          <cell r="GB188">
            <v>0</v>
          </cell>
          <cell r="GC188">
            <v>0</v>
          </cell>
          <cell r="GD188">
            <v>0</v>
          </cell>
        </row>
        <row r="189">
          <cell r="EV189">
            <v>0</v>
          </cell>
          <cell r="EW189">
            <v>0</v>
          </cell>
          <cell r="EX189">
            <v>0</v>
          </cell>
          <cell r="EY189">
            <v>0</v>
          </cell>
          <cell r="EZ189">
            <v>0</v>
          </cell>
          <cell r="FA189">
            <v>0</v>
          </cell>
          <cell r="FB189">
            <v>0</v>
          </cell>
          <cell r="FC189">
            <v>0</v>
          </cell>
          <cell r="FD189">
            <v>0</v>
          </cell>
          <cell r="FE189">
            <v>0</v>
          </cell>
          <cell r="FF189">
            <v>0</v>
          </cell>
          <cell r="FG189">
            <v>0</v>
          </cell>
          <cell r="FH189">
            <v>0</v>
          </cell>
          <cell r="FJ189">
            <v>0</v>
          </cell>
          <cell r="FK189">
            <v>0</v>
          </cell>
          <cell r="FL189">
            <v>0</v>
          </cell>
          <cell r="FM189">
            <v>0</v>
          </cell>
          <cell r="FN189">
            <v>0</v>
          </cell>
          <cell r="FP189">
            <v>0</v>
          </cell>
          <cell r="FQ189">
            <v>0</v>
          </cell>
          <cell r="FR189">
            <v>0</v>
          </cell>
          <cell r="FS189">
            <v>0</v>
          </cell>
          <cell r="FT189">
            <v>0</v>
          </cell>
          <cell r="FU189">
            <v>0</v>
          </cell>
          <cell r="FV189">
            <v>0</v>
          </cell>
          <cell r="FW189">
            <v>0</v>
          </cell>
          <cell r="FX189">
            <v>0</v>
          </cell>
          <cell r="FY189">
            <v>0</v>
          </cell>
          <cell r="GA189">
            <v>0</v>
          </cell>
          <cell r="GB189">
            <v>0</v>
          </cell>
          <cell r="GC189">
            <v>0</v>
          </cell>
          <cell r="GD189">
            <v>0</v>
          </cell>
        </row>
        <row r="190">
          <cell r="EV190" t="e">
            <v>#DIV/0!</v>
          </cell>
          <cell r="EW190" t="e">
            <v>#DIV/0!</v>
          </cell>
          <cell r="EX190" t="e">
            <v>#DIV/0!</v>
          </cell>
          <cell r="EY190" t="e">
            <v>#DIV/0!</v>
          </cell>
          <cell r="EZ190" t="e">
            <v>#DIV/0!</v>
          </cell>
          <cell r="FA190" t="e">
            <v>#DIV/0!</v>
          </cell>
          <cell r="FB190" t="e">
            <v>#DIV/0!</v>
          </cell>
          <cell r="FC190" t="e">
            <v>#DIV/0!</v>
          </cell>
          <cell r="FD190" t="e">
            <v>#DIV/0!</v>
          </cell>
          <cell r="FE190" t="e">
            <v>#DIV/0!</v>
          </cell>
          <cell r="FF190" t="e">
            <v>#DIV/0!</v>
          </cell>
          <cell r="FG190" t="e">
            <v>#DIV/0!</v>
          </cell>
          <cell r="FH190" t="e">
            <v>#DIV/0!</v>
          </cell>
          <cell r="FJ190" t="e">
            <v>#DIV/0!</v>
          </cell>
          <cell r="FK190" t="e">
            <v>#DIV/0!</v>
          </cell>
          <cell r="FL190" t="e">
            <v>#DIV/0!</v>
          </cell>
          <cell r="FM190" t="e">
            <v>#DIV/0!</v>
          </cell>
          <cell r="FN190" t="e">
            <v>#DIV/0!</v>
          </cell>
          <cell r="FP190" t="e">
            <v>#DIV/0!</v>
          </cell>
          <cell r="FQ190" t="e">
            <v>#DIV/0!</v>
          </cell>
          <cell r="FR190" t="e">
            <v>#DIV/0!</v>
          </cell>
          <cell r="FS190" t="e">
            <v>#DIV/0!</v>
          </cell>
          <cell r="FT190" t="e">
            <v>#DIV/0!</v>
          </cell>
          <cell r="FU190" t="e">
            <v>#DIV/0!</v>
          </cell>
          <cell r="FV190" t="e">
            <v>#DIV/0!</v>
          </cell>
          <cell r="FW190" t="e">
            <v>#DIV/0!</v>
          </cell>
          <cell r="FX190" t="e">
            <v>#DIV/0!</v>
          </cell>
          <cell r="FY190" t="e">
            <v>#DIV/0!</v>
          </cell>
          <cell r="GA190" t="e">
            <v>#DIV/0!</v>
          </cell>
          <cell r="GB190" t="e">
            <v>#DIV/0!</v>
          </cell>
          <cell r="GC190" t="e">
            <v>#DIV/0!</v>
          </cell>
          <cell r="GD190" t="e">
            <v>#DIV/0!</v>
          </cell>
        </row>
        <row r="191">
          <cell r="EV191" t="e">
            <v>#DIV/0!</v>
          </cell>
          <cell r="EW191" t="e">
            <v>#DIV/0!</v>
          </cell>
          <cell r="EX191" t="e">
            <v>#DIV/0!</v>
          </cell>
          <cell r="EY191" t="e">
            <v>#DIV/0!</v>
          </cell>
          <cell r="EZ191" t="e">
            <v>#DIV/0!</v>
          </cell>
          <cell r="FA191" t="e">
            <v>#DIV/0!</v>
          </cell>
          <cell r="FB191" t="e">
            <v>#DIV/0!</v>
          </cell>
          <cell r="FC191" t="e">
            <v>#DIV/0!</v>
          </cell>
          <cell r="FD191" t="e">
            <v>#DIV/0!</v>
          </cell>
          <cell r="FE191" t="e">
            <v>#DIV/0!</v>
          </cell>
          <cell r="FF191" t="e">
            <v>#DIV/0!</v>
          </cell>
          <cell r="FG191" t="e">
            <v>#DIV/0!</v>
          </cell>
          <cell r="FH191" t="e">
            <v>#DIV/0!</v>
          </cell>
          <cell r="FJ191" t="e">
            <v>#DIV/0!</v>
          </cell>
          <cell r="FK191" t="e">
            <v>#DIV/0!</v>
          </cell>
          <cell r="FL191" t="e">
            <v>#DIV/0!</v>
          </cell>
          <cell r="FM191" t="e">
            <v>#DIV/0!</v>
          </cell>
          <cell r="FN191" t="e">
            <v>#DIV/0!</v>
          </cell>
          <cell r="FP191" t="e">
            <v>#DIV/0!</v>
          </cell>
          <cell r="FQ191" t="e">
            <v>#DIV/0!</v>
          </cell>
          <cell r="FR191" t="e">
            <v>#DIV/0!</v>
          </cell>
          <cell r="FS191" t="e">
            <v>#DIV/0!</v>
          </cell>
          <cell r="FT191" t="e">
            <v>#DIV/0!</v>
          </cell>
          <cell r="FU191" t="e">
            <v>#DIV/0!</v>
          </cell>
          <cell r="FV191" t="e">
            <v>#DIV/0!</v>
          </cell>
          <cell r="FW191" t="e">
            <v>#DIV/0!</v>
          </cell>
          <cell r="FX191" t="e">
            <v>#DIV/0!</v>
          </cell>
          <cell r="FY191" t="e">
            <v>#DIV/0!</v>
          </cell>
          <cell r="GA191" t="e">
            <v>#DIV/0!</v>
          </cell>
          <cell r="GB191" t="e">
            <v>#DIV/0!</v>
          </cell>
          <cell r="GC191" t="e">
            <v>#DIV/0!</v>
          </cell>
          <cell r="GD191" t="e">
            <v>#DIV/0!</v>
          </cell>
        </row>
        <row r="192">
          <cell r="EV192">
            <v>0</v>
          </cell>
          <cell r="EW192">
            <v>0</v>
          </cell>
          <cell r="EX192">
            <v>0</v>
          </cell>
          <cell r="EY192">
            <v>0</v>
          </cell>
          <cell r="EZ192">
            <v>0</v>
          </cell>
          <cell r="FA192">
            <v>0</v>
          </cell>
          <cell r="FB192">
            <v>0</v>
          </cell>
          <cell r="FC192">
            <v>0</v>
          </cell>
          <cell r="FD192">
            <v>0</v>
          </cell>
          <cell r="FE192">
            <v>0</v>
          </cell>
          <cell r="FF192">
            <v>0</v>
          </cell>
          <cell r="FG192">
            <v>0</v>
          </cell>
          <cell r="FH192">
            <v>0</v>
          </cell>
          <cell r="FJ192">
            <v>0</v>
          </cell>
          <cell r="FK192">
            <v>0</v>
          </cell>
          <cell r="FL192">
            <v>0</v>
          </cell>
          <cell r="FM192">
            <v>0</v>
          </cell>
          <cell r="FN192">
            <v>0</v>
          </cell>
          <cell r="FP192">
            <v>0</v>
          </cell>
          <cell r="FQ192">
            <v>0</v>
          </cell>
          <cell r="FR192">
            <v>0</v>
          </cell>
          <cell r="FS192">
            <v>0</v>
          </cell>
          <cell r="FT192">
            <v>0</v>
          </cell>
          <cell r="FU192">
            <v>0</v>
          </cell>
          <cell r="FV192">
            <v>0</v>
          </cell>
          <cell r="FW192">
            <v>0</v>
          </cell>
          <cell r="FX192">
            <v>0</v>
          </cell>
          <cell r="FY192">
            <v>0</v>
          </cell>
          <cell r="GA192">
            <v>0</v>
          </cell>
          <cell r="GB192">
            <v>0</v>
          </cell>
          <cell r="GC192">
            <v>0</v>
          </cell>
          <cell r="GD192">
            <v>0</v>
          </cell>
        </row>
        <row r="194">
          <cell r="EV194">
            <v>0</v>
          </cell>
          <cell r="EW194">
            <v>0</v>
          </cell>
          <cell r="EX194">
            <v>0</v>
          </cell>
          <cell r="EY194">
            <v>0</v>
          </cell>
          <cell r="EZ194">
            <v>0</v>
          </cell>
          <cell r="FA194">
            <v>0</v>
          </cell>
          <cell r="FB194">
            <v>0</v>
          </cell>
          <cell r="FC194">
            <v>0</v>
          </cell>
          <cell r="FD194">
            <v>0</v>
          </cell>
          <cell r="FE194">
            <v>0</v>
          </cell>
          <cell r="FF194">
            <v>0</v>
          </cell>
          <cell r="FG194">
            <v>0</v>
          </cell>
          <cell r="FH194">
            <v>0</v>
          </cell>
          <cell r="FJ194">
            <v>0</v>
          </cell>
          <cell r="FK194">
            <v>0</v>
          </cell>
          <cell r="FL194">
            <v>0</v>
          </cell>
          <cell r="FM194">
            <v>0</v>
          </cell>
          <cell r="FN194">
            <v>0</v>
          </cell>
          <cell r="FP194">
            <v>0</v>
          </cell>
          <cell r="FQ194">
            <v>0</v>
          </cell>
          <cell r="FR194">
            <v>0</v>
          </cell>
          <cell r="FS194">
            <v>0</v>
          </cell>
          <cell r="FT194">
            <v>0</v>
          </cell>
          <cell r="FU194">
            <v>0</v>
          </cell>
          <cell r="FV194">
            <v>0</v>
          </cell>
          <cell r="FW194">
            <v>0</v>
          </cell>
          <cell r="FX194">
            <v>0</v>
          </cell>
          <cell r="FY194">
            <v>0</v>
          </cell>
          <cell r="GA194">
            <v>0</v>
          </cell>
          <cell r="GB194">
            <v>0</v>
          </cell>
          <cell r="GC194">
            <v>0</v>
          </cell>
          <cell r="GD194">
            <v>0</v>
          </cell>
        </row>
        <row r="195">
          <cell r="EV195">
            <v>0</v>
          </cell>
          <cell r="EW195">
            <v>0</v>
          </cell>
          <cell r="EX195">
            <v>0</v>
          </cell>
          <cell r="EY195">
            <v>0</v>
          </cell>
          <cell r="EZ195">
            <v>0</v>
          </cell>
          <cell r="FA195">
            <v>0</v>
          </cell>
          <cell r="FB195">
            <v>0</v>
          </cell>
          <cell r="FC195">
            <v>0</v>
          </cell>
          <cell r="FD195">
            <v>0</v>
          </cell>
          <cell r="FE195">
            <v>0</v>
          </cell>
          <cell r="FF195">
            <v>0</v>
          </cell>
          <cell r="FG195">
            <v>0</v>
          </cell>
          <cell r="FH195">
            <v>0</v>
          </cell>
          <cell r="FJ195">
            <v>0</v>
          </cell>
          <cell r="FK195">
            <v>0</v>
          </cell>
          <cell r="FL195">
            <v>0</v>
          </cell>
          <cell r="FM195">
            <v>0</v>
          </cell>
          <cell r="FN195">
            <v>0</v>
          </cell>
          <cell r="FP195">
            <v>0</v>
          </cell>
          <cell r="FQ195">
            <v>0</v>
          </cell>
          <cell r="FR195">
            <v>0</v>
          </cell>
          <cell r="FS195">
            <v>0</v>
          </cell>
          <cell r="FT195">
            <v>0</v>
          </cell>
          <cell r="FU195">
            <v>0</v>
          </cell>
          <cell r="FV195">
            <v>0</v>
          </cell>
          <cell r="FW195">
            <v>0</v>
          </cell>
          <cell r="FX195">
            <v>0</v>
          </cell>
          <cell r="FY195">
            <v>0</v>
          </cell>
          <cell r="GA195">
            <v>0</v>
          </cell>
          <cell r="GB195">
            <v>0</v>
          </cell>
          <cell r="GC195">
            <v>0</v>
          </cell>
          <cell r="GD195">
            <v>0</v>
          </cell>
        </row>
        <row r="196">
          <cell r="EV196">
            <v>0</v>
          </cell>
          <cell r="EW196">
            <v>0</v>
          </cell>
          <cell r="EX196">
            <v>0</v>
          </cell>
          <cell r="EY196">
            <v>0</v>
          </cell>
          <cell r="EZ196">
            <v>0</v>
          </cell>
          <cell r="FA196">
            <v>0</v>
          </cell>
          <cell r="FB196">
            <v>0</v>
          </cell>
          <cell r="FC196">
            <v>0</v>
          </cell>
          <cell r="FD196">
            <v>0</v>
          </cell>
          <cell r="FE196">
            <v>0</v>
          </cell>
          <cell r="FF196">
            <v>0</v>
          </cell>
          <cell r="FG196">
            <v>0</v>
          </cell>
          <cell r="FH196">
            <v>0</v>
          </cell>
          <cell r="FJ196">
            <v>0</v>
          </cell>
          <cell r="FK196">
            <v>0</v>
          </cell>
          <cell r="FL196">
            <v>0</v>
          </cell>
          <cell r="FM196">
            <v>0</v>
          </cell>
          <cell r="FN196">
            <v>0</v>
          </cell>
          <cell r="FP196">
            <v>0</v>
          </cell>
          <cell r="FQ196">
            <v>0</v>
          </cell>
          <cell r="FR196">
            <v>0</v>
          </cell>
          <cell r="FS196">
            <v>0</v>
          </cell>
          <cell r="FT196">
            <v>0</v>
          </cell>
          <cell r="FU196">
            <v>0</v>
          </cell>
          <cell r="FV196">
            <v>0</v>
          </cell>
          <cell r="FW196">
            <v>0</v>
          </cell>
          <cell r="FX196">
            <v>0</v>
          </cell>
          <cell r="FY196">
            <v>0</v>
          </cell>
          <cell r="GA196">
            <v>0</v>
          </cell>
          <cell r="GB196">
            <v>0</v>
          </cell>
          <cell r="GC196">
            <v>0</v>
          </cell>
          <cell r="GD196">
            <v>0</v>
          </cell>
        </row>
        <row r="197">
          <cell r="EV197">
            <v>0</v>
          </cell>
          <cell r="EW197">
            <v>0</v>
          </cell>
          <cell r="EX197">
            <v>0</v>
          </cell>
          <cell r="EY197">
            <v>0</v>
          </cell>
          <cell r="EZ197">
            <v>0</v>
          </cell>
          <cell r="FA197">
            <v>0</v>
          </cell>
          <cell r="FB197">
            <v>0</v>
          </cell>
          <cell r="FC197">
            <v>0</v>
          </cell>
          <cell r="FD197">
            <v>0</v>
          </cell>
          <cell r="FE197">
            <v>0</v>
          </cell>
          <cell r="FF197">
            <v>0</v>
          </cell>
          <cell r="FG197">
            <v>0</v>
          </cell>
          <cell r="FH197">
            <v>0</v>
          </cell>
          <cell r="FJ197">
            <v>0</v>
          </cell>
          <cell r="FK197">
            <v>0</v>
          </cell>
          <cell r="FL197">
            <v>0</v>
          </cell>
          <cell r="FM197">
            <v>0</v>
          </cell>
          <cell r="FN197">
            <v>0</v>
          </cell>
          <cell r="FP197">
            <v>0</v>
          </cell>
          <cell r="FQ197">
            <v>0</v>
          </cell>
          <cell r="FR197">
            <v>0</v>
          </cell>
          <cell r="FS197">
            <v>0</v>
          </cell>
          <cell r="FT197">
            <v>0</v>
          </cell>
          <cell r="FU197">
            <v>0</v>
          </cell>
          <cell r="FV197">
            <v>0</v>
          </cell>
          <cell r="FW197">
            <v>0</v>
          </cell>
          <cell r="FX197">
            <v>0</v>
          </cell>
          <cell r="FY197">
            <v>0</v>
          </cell>
          <cell r="GA197">
            <v>0</v>
          </cell>
          <cell r="GB197">
            <v>0</v>
          </cell>
          <cell r="GC197">
            <v>0</v>
          </cell>
          <cell r="GD197">
            <v>0</v>
          </cell>
        </row>
        <row r="198">
          <cell r="EV198">
            <v>0</v>
          </cell>
          <cell r="EW198">
            <v>0</v>
          </cell>
          <cell r="EX198">
            <v>0</v>
          </cell>
          <cell r="EY198">
            <v>0</v>
          </cell>
          <cell r="EZ198">
            <v>0</v>
          </cell>
          <cell r="FA198">
            <v>0</v>
          </cell>
          <cell r="FB198">
            <v>0</v>
          </cell>
          <cell r="FC198">
            <v>0</v>
          </cell>
          <cell r="FD198">
            <v>0</v>
          </cell>
          <cell r="FE198">
            <v>0</v>
          </cell>
          <cell r="FF198">
            <v>0</v>
          </cell>
          <cell r="FG198">
            <v>0</v>
          </cell>
          <cell r="FH198">
            <v>0</v>
          </cell>
          <cell r="FJ198">
            <v>0</v>
          </cell>
          <cell r="FK198">
            <v>0</v>
          </cell>
          <cell r="FL198">
            <v>0</v>
          </cell>
          <cell r="FM198">
            <v>0</v>
          </cell>
          <cell r="FN198">
            <v>0</v>
          </cell>
          <cell r="FP198">
            <v>0</v>
          </cell>
          <cell r="FQ198">
            <v>0</v>
          </cell>
          <cell r="FR198">
            <v>0</v>
          </cell>
          <cell r="FS198">
            <v>0</v>
          </cell>
          <cell r="FT198">
            <v>0</v>
          </cell>
          <cell r="FU198">
            <v>0</v>
          </cell>
          <cell r="FV198">
            <v>0</v>
          </cell>
          <cell r="FW198">
            <v>0</v>
          </cell>
          <cell r="FX198">
            <v>0</v>
          </cell>
          <cell r="FY198">
            <v>0</v>
          </cell>
          <cell r="GA198">
            <v>0</v>
          </cell>
          <cell r="GB198">
            <v>0</v>
          </cell>
          <cell r="GC198">
            <v>0</v>
          </cell>
          <cell r="GD198">
            <v>0</v>
          </cell>
        </row>
        <row r="200">
          <cell r="EV200">
            <v>0</v>
          </cell>
          <cell r="EW200">
            <v>0</v>
          </cell>
          <cell r="EX200">
            <v>0</v>
          </cell>
          <cell r="EY200">
            <v>0</v>
          </cell>
          <cell r="EZ200">
            <v>0</v>
          </cell>
          <cell r="FA200">
            <v>0</v>
          </cell>
          <cell r="FB200">
            <v>0</v>
          </cell>
          <cell r="FC200">
            <v>0</v>
          </cell>
          <cell r="FD200">
            <v>0</v>
          </cell>
          <cell r="FE200">
            <v>0</v>
          </cell>
          <cell r="FF200">
            <v>0</v>
          </cell>
          <cell r="FG200">
            <v>0</v>
          </cell>
          <cell r="FH200">
            <v>0</v>
          </cell>
          <cell r="FJ200">
            <v>0</v>
          </cell>
          <cell r="FK200">
            <v>0</v>
          </cell>
          <cell r="FL200">
            <v>0</v>
          </cell>
          <cell r="FM200">
            <v>0</v>
          </cell>
          <cell r="FN200">
            <v>0</v>
          </cell>
          <cell r="FP200">
            <v>0</v>
          </cell>
          <cell r="FQ200">
            <v>0</v>
          </cell>
          <cell r="FR200">
            <v>0</v>
          </cell>
          <cell r="FS200">
            <v>0</v>
          </cell>
          <cell r="FT200">
            <v>0</v>
          </cell>
          <cell r="FU200">
            <v>0</v>
          </cell>
          <cell r="FV200">
            <v>0</v>
          </cell>
          <cell r="FW200">
            <v>0</v>
          </cell>
          <cell r="FX200">
            <v>0</v>
          </cell>
          <cell r="FY200">
            <v>0</v>
          </cell>
          <cell r="GA200">
            <v>0</v>
          </cell>
          <cell r="GB200">
            <v>0</v>
          </cell>
          <cell r="GC200">
            <v>0</v>
          </cell>
          <cell r="GD200">
            <v>0</v>
          </cell>
        </row>
        <row r="201">
          <cell r="EV201">
            <v>0</v>
          </cell>
          <cell r="EW201">
            <v>0</v>
          </cell>
          <cell r="EX201">
            <v>0</v>
          </cell>
          <cell r="EY201">
            <v>0</v>
          </cell>
          <cell r="EZ201">
            <v>0</v>
          </cell>
          <cell r="FA201">
            <v>0</v>
          </cell>
          <cell r="FB201">
            <v>0</v>
          </cell>
          <cell r="FC201">
            <v>0</v>
          </cell>
          <cell r="FD201">
            <v>0</v>
          </cell>
          <cell r="FE201">
            <v>0</v>
          </cell>
          <cell r="FF201">
            <v>0</v>
          </cell>
          <cell r="FG201">
            <v>0</v>
          </cell>
          <cell r="FH201">
            <v>0</v>
          </cell>
          <cell r="FJ201">
            <v>0</v>
          </cell>
          <cell r="FK201">
            <v>0</v>
          </cell>
          <cell r="FL201">
            <v>0</v>
          </cell>
          <cell r="FM201">
            <v>0</v>
          </cell>
          <cell r="FN201">
            <v>0</v>
          </cell>
          <cell r="FP201">
            <v>0</v>
          </cell>
          <cell r="FQ201">
            <v>0</v>
          </cell>
          <cell r="FR201">
            <v>0</v>
          </cell>
          <cell r="FS201">
            <v>0</v>
          </cell>
          <cell r="FT201">
            <v>0</v>
          </cell>
          <cell r="FU201">
            <v>0</v>
          </cell>
          <cell r="FV201">
            <v>0</v>
          </cell>
          <cell r="FW201">
            <v>0</v>
          </cell>
          <cell r="FX201">
            <v>0</v>
          </cell>
          <cell r="FY201">
            <v>0</v>
          </cell>
          <cell r="GA201">
            <v>0</v>
          </cell>
          <cell r="GB201">
            <v>0</v>
          </cell>
          <cell r="GC201">
            <v>0</v>
          </cell>
          <cell r="GD201">
            <v>0</v>
          </cell>
        </row>
        <row r="202">
          <cell r="EV202">
            <v>0</v>
          </cell>
          <cell r="EW202">
            <v>0</v>
          </cell>
          <cell r="EX202">
            <v>0</v>
          </cell>
          <cell r="EY202">
            <v>0</v>
          </cell>
          <cell r="EZ202">
            <v>0</v>
          </cell>
          <cell r="FA202">
            <v>0</v>
          </cell>
          <cell r="FB202">
            <v>0</v>
          </cell>
          <cell r="FC202">
            <v>0</v>
          </cell>
          <cell r="FD202">
            <v>0</v>
          </cell>
          <cell r="FE202">
            <v>0</v>
          </cell>
          <cell r="FF202">
            <v>0</v>
          </cell>
          <cell r="FG202">
            <v>0</v>
          </cell>
          <cell r="FH202">
            <v>0</v>
          </cell>
          <cell r="FJ202">
            <v>0</v>
          </cell>
          <cell r="FK202">
            <v>0</v>
          </cell>
          <cell r="FL202">
            <v>0</v>
          </cell>
          <cell r="FM202">
            <v>0</v>
          </cell>
          <cell r="FN202">
            <v>0</v>
          </cell>
          <cell r="FP202">
            <v>0</v>
          </cell>
          <cell r="FQ202">
            <v>0</v>
          </cell>
          <cell r="FR202">
            <v>0</v>
          </cell>
          <cell r="FS202">
            <v>0</v>
          </cell>
          <cell r="FT202">
            <v>0</v>
          </cell>
          <cell r="FU202">
            <v>0</v>
          </cell>
          <cell r="FV202">
            <v>0</v>
          </cell>
          <cell r="FW202">
            <v>0</v>
          </cell>
          <cell r="FX202">
            <v>0</v>
          </cell>
          <cell r="FY202">
            <v>0</v>
          </cell>
          <cell r="GA202">
            <v>0</v>
          </cell>
          <cell r="GB202">
            <v>0</v>
          </cell>
          <cell r="GC202">
            <v>0</v>
          </cell>
          <cell r="GD202">
            <v>0</v>
          </cell>
        </row>
        <row r="203">
          <cell r="EV203">
            <v>0</v>
          </cell>
          <cell r="EW203">
            <v>0</v>
          </cell>
          <cell r="EX203">
            <v>0</v>
          </cell>
          <cell r="EY203">
            <v>0</v>
          </cell>
          <cell r="EZ203">
            <v>0</v>
          </cell>
          <cell r="FA203">
            <v>0</v>
          </cell>
          <cell r="FB203">
            <v>0</v>
          </cell>
          <cell r="FC203">
            <v>0</v>
          </cell>
          <cell r="FD203">
            <v>0</v>
          </cell>
          <cell r="FE203">
            <v>0</v>
          </cell>
          <cell r="FF203">
            <v>0</v>
          </cell>
          <cell r="FG203">
            <v>0</v>
          </cell>
          <cell r="FH203">
            <v>0</v>
          </cell>
          <cell r="FJ203">
            <v>0</v>
          </cell>
          <cell r="FK203">
            <v>0</v>
          </cell>
          <cell r="FL203">
            <v>0</v>
          </cell>
          <cell r="FM203">
            <v>0</v>
          </cell>
          <cell r="FN203">
            <v>0</v>
          </cell>
          <cell r="FP203">
            <v>0</v>
          </cell>
          <cell r="FQ203">
            <v>0</v>
          </cell>
          <cell r="FR203">
            <v>0</v>
          </cell>
          <cell r="FS203">
            <v>0</v>
          </cell>
          <cell r="FT203">
            <v>0</v>
          </cell>
          <cell r="FU203">
            <v>0</v>
          </cell>
          <cell r="FV203">
            <v>0</v>
          </cell>
          <cell r="FW203">
            <v>0</v>
          </cell>
          <cell r="FX203">
            <v>0</v>
          </cell>
          <cell r="FY203">
            <v>0</v>
          </cell>
          <cell r="GA203">
            <v>0</v>
          </cell>
          <cell r="GB203">
            <v>0</v>
          </cell>
          <cell r="GC203">
            <v>0</v>
          </cell>
          <cell r="GD203">
            <v>0</v>
          </cell>
        </row>
        <row r="204">
          <cell r="EV204">
            <v>0</v>
          </cell>
          <cell r="EW204">
            <v>0</v>
          </cell>
          <cell r="EX204">
            <v>0</v>
          </cell>
          <cell r="EY204">
            <v>0</v>
          </cell>
          <cell r="EZ204">
            <v>0</v>
          </cell>
          <cell r="FA204">
            <v>0</v>
          </cell>
          <cell r="FB204">
            <v>0</v>
          </cell>
          <cell r="FC204">
            <v>0</v>
          </cell>
          <cell r="FD204">
            <v>0</v>
          </cell>
          <cell r="FE204">
            <v>0</v>
          </cell>
          <cell r="FF204">
            <v>0</v>
          </cell>
          <cell r="FG204">
            <v>0</v>
          </cell>
          <cell r="FH204">
            <v>0</v>
          </cell>
          <cell r="FJ204">
            <v>0</v>
          </cell>
          <cell r="FK204">
            <v>0</v>
          </cell>
          <cell r="FL204">
            <v>0</v>
          </cell>
          <cell r="FM204">
            <v>0</v>
          </cell>
          <cell r="FN204">
            <v>0</v>
          </cell>
          <cell r="FP204">
            <v>0</v>
          </cell>
          <cell r="FQ204">
            <v>0</v>
          </cell>
          <cell r="FR204">
            <v>0</v>
          </cell>
          <cell r="FS204">
            <v>0</v>
          </cell>
          <cell r="FT204">
            <v>0</v>
          </cell>
          <cell r="FU204">
            <v>0</v>
          </cell>
          <cell r="FV204">
            <v>0</v>
          </cell>
          <cell r="FW204">
            <v>0</v>
          </cell>
          <cell r="FX204">
            <v>0</v>
          </cell>
          <cell r="FY204">
            <v>0</v>
          </cell>
          <cell r="GA204">
            <v>0</v>
          </cell>
          <cell r="GB204">
            <v>0</v>
          </cell>
          <cell r="GC204">
            <v>0</v>
          </cell>
          <cell r="GD204">
            <v>0</v>
          </cell>
        </row>
        <row r="205">
          <cell r="EV205">
            <v>0</v>
          </cell>
          <cell r="EW205">
            <v>0</v>
          </cell>
          <cell r="EX205">
            <v>0</v>
          </cell>
          <cell r="EY205">
            <v>0</v>
          </cell>
          <cell r="EZ205">
            <v>0</v>
          </cell>
          <cell r="FA205">
            <v>0</v>
          </cell>
          <cell r="FB205">
            <v>0</v>
          </cell>
          <cell r="FC205">
            <v>0</v>
          </cell>
          <cell r="FD205">
            <v>0</v>
          </cell>
          <cell r="FE205">
            <v>0</v>
          </cell>
          <cell r="FF205">
            <v>0</v>
          </cell>
          <cell r="FG205">
            <v>0</v>
          </cell>
          <cell r="FH205">
            <v>0</v>
          </cell>
          <cell r="FJ205">
            <v>0</v>
          </cell>
          <cell r="FK205">
            <v>0</v>
          </cell>
          <cell r="FL205">
            <v>0</v>
          </cell>
          <cell r="FM205">
            <v>0</v>
          </cell>
          <cell r="FN205">
            <v>0</v>
          </cell>
          <cell r="FP205">
            <v>0</v>
          </cell>
          <cell r="FQ205">
            <v>0</v>
          </cell>
          <cell r="FR205">
            <v>0</v>
          </cell>
          <cell r="FS205">
            <v>0</v>
          </cell>
          <cell r="FT205">
            <v>0</v>
          </cell>
          <cell r="FU205">
            <v>0</v>
          </cell>
          <cell r="FV205">
            <v>0</v>
          </cell>
          <cell r="FW205">
            <v>0</v>
          </cell>
          <cell r="FX205">
            <v>0</v>
          </cell>
          <cell r="FY205">
            <v>0</v>
          </cell>
          <cell r="GA205">
            <v>0</v>
          </cell>
          <cell r="GB205">
            <v>0</v>
          </cell>
          <cell r="GC205">
            <v>0</v>
          </cell>
          <cell r="GD205">
            <v>0</v>
          </cell>
        </row>
        <row r="206">
          <cell r="EV206">
            <v>0</v>
          </cell>
          <cell r="EW206">
            <v>0</v>
          </cell>
          <cell r="EX206">
            <v>0</v>
          </cell>
          <cell r="EY206">
            <v>0</v>
          </cell>
          <cell r="EZ206">
            <v>0</v>
          </cell>
          <cell r="FA206">
            <v>0</v>
          </cell>
          <cell r="FB206">
            <v>0</v>
          </cell>
          <cell r="FC206">
            <v>0</v>
          </cell>
          <cell r="FD206">
            <v>0</v>
          </cell>
          <cell r="FE206">
            <v>0</v>
          </cell>
          <cell r="FF206">
            <v>0</v>
          </cell>
          <cell r="FG206">
            <v>0</v>
          </cell>
          <cell r="FH206">
            <v>0</v>
          </cell>
          <cell r="FJ206">
            <v>0</v>
          </cell>
          <cell r="FK206">
            <v>0</v>
          </cell>
          <cell r="FL206">
            <v>0</v>
          </cell>
          <cell r="FM206">
            <v>0</v>
          </cell>
          <cell r="FN206">
            <v>0</v>
          </cell>
          <cell r="FP206">
            <v>0</v>
          </cell>
          <cell r="FQ206">
            <v>0</v>
          </cell>
          <cell r="FR206">
            <v>0</v>
          </cell>
          <cell r="FS206">
            <v>0</v>
          </cell>
          <cell r="FT206">
            <v>0</v>
          </cell>
          <cell r="FU206">
            <v>0</v>
          </cell>
          <cell r="FV206">
            <v>0</v>
          </cell>
          <cell r="FW206">
            <v>0</v>
          </cell>
          <cell r="FX206">
            <v>0</v>
          </cell>
          <cell r="FY206">
            <v>0</v>
          </cell>
          <cell r="GA206">
            <v>0</v>
          </cell>
          <cell r="GB206">
            <v>0</v>
          </cell>
          <cell r="GC206">
            <v>0</v>
          </cell>
          <cell r="GD206">
            <v>0</v>
          </cell>
        </row>
        <row r="207">
          <cell r="EV207">
            <v>0</v>
          </cell>
          <cell r="EW207">
            <v>0</v>
          </cell>
          <cell r="EX207">
            <v>0</v>
          </cell>
          <cell r="EY207">
            <v>0</v>
          </cell>
          <cell r="EZ207">
            <v>0</v>
          </cell>
          <cell r="FA207">
            <v>0</v>
          </cell>
          <cell r="FB207">
            <v>0</v>
          </cell>
          <cell r="FC207">
            <v>0</v>
          </cell>
          <cell r="FD207">
            <v>0</v>
          </cell>
          <cell r="FE207">
            <v>0</v>
          </cell>
          <cell r="FF207">
            <v>0</v>
          </cell>
          <cell r="FG207">
            <v>0</v>
          </cell>
          <cell r="FH207">
            <v>0</v>
          </cell>
          <cell r="FJ207">
            <v>0</v>
          </cell>
          <cell r="FK207">
            <v>0</v>
          </cell>
          <cell r="FL207">
            <v>0</v>
          </cell>
          <cell r="FM207">
            <v>0</v>
          </cell>
          <cell r="FN207">
            <v>0</v>
          </cell>
          <cell r="FP207">
            <v>0</v>
          </cell>
          <cell r="FQ207">
            <v>0</v>
          </cell>
          <cell r="FR207">
            <v>0</v>
          </cell>
          <cell r="FS207">
            <v>0</v>
          </cell>
          <cell r="FT207">
            <v>0</v>
          </cell>
          <cell r="FU207">
            <v>0</v>
          </cell>
          <cell r="FV207">
            <v>0</v>
          </cell>
          <cell r="FW207">
            <v>0</v>
          </cell>
          <cell r="FX207">
            <v>0</v>
          </cell>
          <cell r="FY207">
            <v>0</v>
          </cell>
          <cell r="GA207">
            <v>0</v>
          </cell>
          <cell r="GB207">
            <v>0</v>
          </cell>
          <cell r="GC207">
            <v>0</v>
          </cell>
          <cell r="GD207">
            <v>0</v>
          </cell>
        </row>
        <row r="208">
          <cell r="EV208">
            <v>0</v>
          </cell>
          <cell r="EW208">
            <v>0</v>
          </cell>
          <cell r="EX208">
            <v>0</v>
          </cell>
          <cell r="EY208">
            <v>0</v>
          </cell>
          <cell r="EZ208">
            <v>0</v>
          </cell>
          <cell r="FA208">
            <v>0</v>
          </cell>
          <cell r="FB208">
            <v>0</v>
          </cell>
          <cell r="FC208">
            <v>0</v>
          </cell>
          <cell r="FD208">
            <v>0</v>
          </cell>
          <cell r="FE208">
            <v>0</v>
          </cell>
          <cell r="FF208">
            <v>0</v>
          </cell>
          <cell r="FG208">
            <v>0</v>
          </cell>
          <cell r="FH208">
            <v>0</v>
          </cell>
          <cell r="FJ208">
            <v>0</v>
          </cell>
          <cell r="FK208">
            <v>0</v>
          </cell>
          <cell r="FL208">
            <v>0</v>
          </cell>
          <cell r="FM208">
            <v>0</v>
          </cell>
          <cell r="FN208">
            <v>0</v>
          </cell>
          <cell r="FP208">
            <v>0</v>
          </cell>
          <cell r="FQ208">
            <v>0</v>
          </cell>
          <cell r="FR208">
            <v>0</v>
          </cell>
          <cell r="FS208">
            <v>0</v>
          </cell>
          <cell r="FT208">
            <v>0</v>
          </cell>
          <cell r="FU208">
            <v>0</v>
          </cell>
          <cell r="FV208">
            <v>0</v>
          </cell>
          <cell r="FW208">
            <v>0</v>
          </cell>
          <cell r="FX208">
            <v>0</v>
          </cell>
          <cell r="FY208">
            <v>0</v>
          </cell>
          <cell r="GA208">
            <v>0</v>
          </cell>
          <cell r="GB208">
            <v>0</v>
          </cell>
          <cell r="GC208">
            <v>0</v>
          </cell>
          <cell r="GD208">
            <v>0</v>
          </cell>
        </row>
        <row r="210">
          <cell r="EV210">
            <v>0</v>
          </cell>
          <cell r="EW210">
            <v>0</v>
          </cell>
          <cell r="EX210">
            <v>0</v>
          </cell>
          <cell r="EY210">
            <v>0</v>
          </cell>
          <cell r="EZ210">
            <v>0</v>
          </cell>
          <cell r="FA210">
            <v>0</v>
          </cell>
          <cell r="FB210">
            <v>0</v>
          </cell>
          <cell r="FC210">
            <v>0</v>
          </cell>
          <cell r="FD210">
            <v>0</v>
          </cell>
          <cell r="FE210">
            <v>0</v>
          </cell>
          <cell r="FF210">
            <v>0</v>
          </cell>
          <cell r="FG210">
            <v>0</v>
          </cell>
          <cell r="FH210">
            <v>0</v>
          </cell>
          <cell r="FJ210">
            <v>0</v>
          </cell>
          <cell r="FK210">
            <v>0</v>
          </cell>
          <cell r="FL210">
            <v>0</v>
          </cell>
          <cell r="FM210">
            <v>0</v>
          </cell>
          <cell r="FN210">
            <v>0</v>
          </cell>
          <cell r="FP210">
            <v>0</v>
          </cell>
          <cell r="FQ210">
            <v>0</v>
          </cell>
          <cell r="FR210">
            <v>0</v>
          </cell>
          <cell r="FS210">
            <v>0</v>
          </cell>
          <cell r="FT210">
            <v>0</v>
          </cell>
          <cell r="FU210">
            <v>0</v>
          </cell>
          <cell r="FV210">
            <v>0</v>
          </cell>
          <cell r="FW210">
            <v>0</v>
          </cell>
          <cell r="FX210">
            <v>0</v>
          </cell>
          <cell r="FY210">
            <v>0</v>
          </cell>
          <cell r="GA210">
            <v>0</v>
          </cell>
          <cell r="GB210">
            <v>0</v>
          </cell>
          <cell r="GC210">
            <v>0</v>
          </cell>
          <cell r="GD210">
            <v>0</v>
          </cell>
        </row>
        <row r="211">
          <cell r="EV211">
            <v>0</v>
          </cell>
          <cell r="EW211">
            <v>0</v>
          </cell>
          <cell r="EX211">
            <v>0</v>
          </cell>
          <cell r="EY211">
            <v>0</v>
          </cell>
          <cell r="EZ211">
            <v>0</v>
          </cell>
          <cell r="FA211">
            <v>0</v>
          </cell>
          <cell r="FB211">
            <v>0</v>
          </cell>
          <cell r="FC211">
            <v>0</v>
          </cell>
          <cell r="FD211">
            <v>0</v>
          </cell>
          <cell r="FE211">
            <v>0</v>
          </cell>
          <cell r="FF211">
            <v>0</v>
          </cell>
          <cell r="FG211">
            <v>0</v>
          </cell>
          <cell r="FH211">
            <v>0</v>
          </cell>
          <cell r="FJ211">
            <v>0</v>
          </cell>
          <cell r="FK211">
            <v>0</v>
          </cell>
          <cell r="FL211">
            <v>0</v>
          </cell>
          <cell r="FM211">
            <v>0</v>
          </cell>
          <cell r="FN211">
            <v>0</v>
          </cell>
          <cell r="FP211">
            <v>0</v>
          </cell>
          <cell r="FQ211">
            <v>0</v>
          </cell>
          <cell r="FR211">
            <v>0</v>
          </cell>
          <cell r="FS211">
            <v>0</v>
          </cell>
          <cell r="FT211">
            <v>0</v>
          </cell>
          <cell r="FU211">
            <v>0</v>
          </cell>
          <cell r="FV211">
            <v>0</v>
          </cell>
          <cell r="FW211">
            <v>0</v>
          </cell>
          <cell r="FX211">
            <v>0</v>
          </cell>
          <cell r="FY211">
            <v>0</v>
          </cell>
          <cell r="GA211">
            <v>0</v>
          </cell>
          <cell r="GB211">
            <v>0</v>
          </cell>
          <cell r="GC211">
            <v>0</v>
          </cell>
          <cell r="GD211">
            <v>0</v>
          </cell>
        </row>
        <row r="212">
          <cell r="EV212">
            <v>0</v>
          </cell>
          <cell r="EW212">
            <v>0</v>
          </cell>
          <cell r="EX212">
            <v>0</v>
          </cell>
          <cell r="EY212">
            <v>0</v>
          </cell>
          <cell r="EZ212">
            <v>0</v>
          </cell>
          <cell r="FA212">
            <v>0</v>
          </cell>
          <cell r="FB212">
            <v>0</v>
          </cell>
          <cell r="FC212">
            <v>0</v>
          </cell>
          <cell r="FD212">
            <v>0</v>
          </cell>
          <cell r="FE212">
            <v>0</v>
          </cell>
          <cell r="FF212">
            <v>0</v>
          </cell>
          <cell r="FG212">
            <v>0</v>
          </cell>
          <cell r="FH212">
            <v>0</v>
          </cell>
          <cell r="FJ212">
            <v>0</v>
          </cell>
          <cell r="FK212">
            <v>0</v>
          </cell>
          <cell r="FL212">
            <v>0</v>
          </cell>
          <cell r="FM212">
            <v>0</v>
          </cell>
          <cell r="FN212">
            <v>0</v>
          </cell>
          <cell r="FP212">
            <v>0</v>
          </cell>
          <cell r="FQ212">
            <v>0</v>
          </cell>
          <cell r="FR212">
            <v>0</v>
          </cell>
          <cell r="FS212">
            <v>0</v>
          </cell>
          <cell r="FT212">
            <v>0</v>
          </cell>
          <cell r="FU212">
            <v>0</v>
          </cell>
          <cell r="FV212">
            <v>0</v>
          </cell>
          <cell r="FW212">
            <v>0</v>
          </cell>
          <cell r="FX212">
            <v>0</v>
          </cell>
          <cell r="FY212">
            <v>0</v>
          </cell>
          <cell r="GA212">
            <v>0</v>
          </cell>
          <cell r="GB212">
            <v>0</v>
          </cell>
          <cell r="GC212">
            <v>0</v>
          </cell>
          <cell r="GD212">
            <v>0</v>
          </cell>
        </row>
        <row r="213">
          <cell r="EV213">
            <v>0</v>
          </cell>
          <cell r="EW213">
            <v>0</v>
          </cell>
          <cell r="EX213">
            <v>0</v>
          </cell>
          <cell r="EY213">
            <v>0</v>
          </cell>
          <cell r="EZ213">
            <v>0</v>
          </cell>
          <cell r="FA213">
            <v>0</v>
          </cell>
          <cell r="FB213">
            <v>0</v>
          </cell>
          <cell r="FC213">
            <v>0</v>
          </cell>
          <cell r="FD213">
            <v>0</v>
          </cell>
          <cell r="FE213">
            <v>0</v>
          </cell>
          <cell r="FF213">
            <v>0</v>
          </cell>
          <cell r="FG213">
            <v>0</v>
          </cell>
          <cell r="FH213">
            <v>0</v>
          </cell>
          <cell r="FJ213">
            <v>0</v>
          </cell>
          <cell r="FK213">
            <v>0</v>
          </cell>
          <cell r="FL213">
            <v>0</v>
          </cell>
          <cell r="FM213">
            <v>0</v>
          </cell>
          <cell r="FN213">
            <v>0</v>
          </cell>
          <cell r="FP213">
            <v>0</v>
          </cell>
          <cell r="FQ213">
            <v>0</v>
          </cell>
          <cell r="FR213">
            <v>0</v>
          </cell>
          <cell r="FS213">
            <v>0</v>
          </cell>
          <cell r="FT213">
            <v>0</v>
          </cell>
          <cell r="FU213">
            <v>0</v>
          </cell>
          <cell r="FV213">
            <v>0</v>
          </cell>
          <cell r="FW213">
            <v>0</v>
          </cell>
          <cell r="FX213">
            <v>0</v>
          </cell>
          <cell r="FY213">
            <v>0</v>
          </cell>
          <cell r="GA213">
            <v>0</v>
          </cell>
          <cell r="GB213">
            <v>0</v>
          </cell>
          <cell r="GC213">
            <v>0</v>
          </cell>
          <cell r="GD213">
            <v>0</v>
          </cell>
        </row>
        <row r="214">
          <cell r="EV214">
            <v>0</v>
          </cell>
          <cell r="EW214">
            <v>0</v>
          </cell>
          <cell r="EX214">
            <v>0</v>
          </cell>
          <cell r="EY214">
            <v>0</v>
          </cell>
          <cell r="EZ214">
            <v>0</v>
          </cell>
          <cell r="FA214">
            <v>0</v>
          </cell>
          <cell r="FB214">
            <v>0</v>
          </cell>
          <cell r="FC214">
            <v>0</v>
          </cell>
          <cell r="FD214">
            <v>0</v>
          </cell>
          <cell r="FE214">
            <v>0</v>
          </cell>
          <cell r="FF214">
            <v>0</v>
          </cell>
          <cell r="FG214">
            <v>0</v>
          </cell>
          <cell r="FH214">
            <v>0</v>
          </cell>
          <cell r="FJ214">
            <v>0</v>
          </cell>
          <cell r="FK214">
            <v>0</v>
          </cell>
          <cell r="FL214">
            <v>0</v>
          </cell>
          <cell r="FM214">
            <v>0</v>
          </cell>
          <cell r="FN214">
            <v>0</v>
          </cell>
          <cell r="FP214">
            <v>0</v>
          </cell>
          <cell r="FQ214">
            <v>0</v>
          </cell>
          <cell r="FR214">
            <v>0</v>
          </cell>
          <cell r="FS214">
            <v>0</v>
          </cell>
          <cell r="FT214">
            <v>0</v>
          </cell>
          <cell r="FU214">
            <v>0</v>
          </cell>
          <cell r="FV214">
            <v>0</v>
          </cell>
          <cell r="FW214">
            <v>0</v>
          </cell>
          <cell r="FX214">
            <v>0</v>
          </cell>
          <cell r="FY214">
            <v>0</v>
          </cell>
          <cell r="GA214">
            <v>0</v>
          </cell>
          <cell r="GB214">
            <v>0</v>
          </cell>
          <cell r="GC214">
            <v>0</v>
          </cell>
          <cell r="GD214">
            <v>0</v>
          </cell>
        </row>
        <row r="215">
          <cell r="EV215">
            <v>0</v>
          </cell>
          <cell r="EW215">
            <v>0</v>
          </cell>
          <cell r="EX215">
            <v>0</v>
          </cell>
          <cell r="EY215">
            <v>0</v>
          </cell>
          <cell r="EZ215">
            <v>0</v>
          </cell>
          <cell r="FA215">
            <v>0</v>
          </cell>
          <cell r="FB215">
            <v>0</v>
          </cell>
          <cell r="FC215">
            <v>0</v>
          </cell>
          <cell r="FD215">
            <v>0</v>
          </cell>
          <cell r="FE215">
            <v>0</v>
          </cell>
          <cell r="FF215">
            <v>0</v>
          </cell>
          <cell r="FG215">
            <v>0</v>
          </cell>
          <cell r="FH215">
            <v>0</v>
          </cell>
          <cell r="FJ215">
            <v>0</v>
          </cell>
          <cell r="FK215">
            <v>0</v>
          </cell>
          <cell r="FL215">
            <v>0</v>
          </cell>
          <cell r="FM215">
            <v>0</v>
          </cell>
          <cell r="FN215">
            <v>0</v>
          </cell>
          <cell r="FP215">
            <v>0</v>
          </cell>
          <cell r="FQ215">
            <v>0</v>
          </cell>
          <cell r="FR215">
            <v>0</v>
          </cell>
          <cell r="FS215">
            <v>0</v>
          </cell>
          <cell r="FT215">
            <v>0</v>
          </cell>
          <cell r="FU215">
            <v>0</v>
          </cell>
          <cell r="FV215">
            <v>0</v>
          </cell>
          <cell r="FW215">
            <v>0</v>
          </cell>
          <cell r="FX215">
            <v>0</v>
          </cell>
          <cell r="FY215">
            <v>0</v>
          </cell>
          <cell r="GA215">
            <v>0</v>
          </cell>
          <cell r="GB215">
            <v>0</v>
          </cell>
          <cell r="GC215">
            <v>0</v>
          </cell>
          <cell r="GD215">
            <v>0</v>
          </cell>
        </row>
        <row r="216">
          <cell r="EV216">
            <v>0</v>
          </cell>
          <cell r="EW216">
            <v>0</v>
          </cell>
          <cell r="EX216">
            <v>0</v>
          </cell>
          <cell r="EY216">
            <v>0</v>
          </cell>
          <cell r="EZ216">
            <v>0</v>
          </cell>
          <cell r="FA216">
            <v>0</v>
          </cell>
          <cell r="FB216">
            <v>0</v>
          </cell>
          <cell r="FC216">
            <v>0</v>
          </cell>
          <cell r="FD216">
            <v>0</v>
          </cell>
          <cell r="FE216">
            <v>0</v>
          </cell>
          <cell r="FF216">
            <v>0</v>
          </cell>
          <cell r="FG216">
            <v>0</v>
          </cell>
          <cell r="FH216">
            <v>0</v>
          </cell>
          <cell r="FJ216">
            <v>0</v>
          </cell>
          <cell r="FK216">
            <v>0</v>
          </cell>
          <cell r="FL216">
            <v>0</v>
          </cell>
          <cell r="FM216">
            <v>0</v>
          </cell>
          <cell r="FN216">
            <v>0</v>
          </cell>
          <cell r="FP216">
            <v>0</v>
          </cell>
          <cell r="FQ216">
            <v>0</v>
          </cell>
          <cell r="FR216">
            <v>0</v>
          </cell>
          <cell r="FS216">
            <v>0</v>
          </cell>
          <cell r="FT216">
            <v>0</v>
          </cell>
          <cell r="FU216">
            <v>0</v>
          </cell>
          <cell r="FV216">
            <v>0</v>
          </cell>
          <cell r="FW216">
            <v>0</v>
          </cell>
          <cell r="FX216">
            <v>0</v>
          </cell>
          <cell r="FY216">
            <v>0</v>
          </cell>
          <cell r="GA216">
            <v>0</v>
          </cell>
          <cell r="GB216">
            <v>0</v>
          </cell>
          <cell r="GC216">
            <v>0</v>
          </cell>
          <cell r="GD216">
            <v>0</v>
          </cell>
        </row>
        <row r="217">
          <cell r="EV217">
            <v>0</v>
          </cell>
          <cell r="EW217">
            <v>0</v>
          </cell>
          <cell r="EX217">
            <v>0</v>
          </cell>
          <cell r="EY217">
            <v>0</v>
          </cell>
          <cell r="EZ217">
            <v>0</v>
          </cell>
          <cell r="FA217">
            <v>0</v>
          </cell>
          <cell r="FB217">
            <v>0</v>
          </cell>
          <cell r="FC217">
            <v>0</v>
          </cell>
          <cell r="FD217">
            <v>0</v>
          </cell>
          <cell r="FE217">
            <v>0</v>
          </cell>
          <cell r="FF217">
            <v>0</v>
          </cell>
          <cell r="FG217">
            <v>0</v>
          </cell>
          <cell r="FH217">
            <v>0</v>
          </cell>
          <cell r="FJ217">
            <v>0</v>
          </cell>
          <cell r="FK217">
            <v>0</v>
          </cell>
          <cell r="FL217">
            <v>0</v>
          </cell>
          <cell r="FM217">
            <v>0</v>
          </cell>
          <cell r="FN217">
            <v>0</v>
          </cell>
          <cell r="FP217">
            <v>0</v>
          </cell>
          <cell r="FQ217">
            <v>0</v>
          </cell>
          <cell r="FR217">
            <v>0</v>
          </cell>
          <cell r="FS217">
            <v>0</v>
          </cell>
          <cell r="FT217">
            <v>0</v>
          </cell>
          <cell r="FU217">
            <v>0</v>
          </cell>
          <cell r="FV217">
            <v>0</v>
          </cell>
          <cell r="FW217">
            <v>0</v>
          </cell>
          <cell r="FX217">
            <v>0</v>
          </cell>
          <cell r="FY217">
            <v>0</v>
          </cell>
          <cell r="GA217">
            <v>0</v>
          </cell>
          <cell r="GB217">
            <v>0</v>
          </cell>
          <cell r="GC217">
            <v>0</v>
          </cell>
          <cell r="GD217">
            <v>0</v>
          </cell>
        </row>
        <row r="218">
          <cell r="EV218">
            <v>0</v>
          </cell>
          <cell r="EW218">
            <v>0</v>
          </cell>
          <cell r="EX218">
            <v>0</v>
          </cell>
          <cell r="EY218">
            <v>0</v>
          </cell>
          <cell r="EZ218">
            <v>0</v>
          </cell>
          <cell r="FA218">
            <v>0</v>
          </cell>
          <cell r="FB218">
            <v>0</v>
          </cell>
          <cell r="FC218">
            <v>0</v>
          </cell>
          <cell r="FD218">
            <v>0</v>
          </cell>
          <cell r="FE218">
            <v>0</v>
          </cell>
          <cell r="FF218">
            <v>0</v>
          </cell>
          <cell r="FG218">
            <v>0</v>
          </cell>
          <cell r="FH218">
            <v>0</v>
          </cell>
          <cell r="FJ218">
            <v>0</v>
          </cell>
          <cell r="FK218">
            <v>0</v>
          </cell>
          <cell r="FL218">
            <v>0</v>
          </cell>
          <cell r="FM218">
            <v>0</v>
          </cell>
          <cell r="FN218">
            <v>0</v>
          </cell>
          <cell r="FP218">
            <v>0</v>
          </cell>
          <cell r="FQ218">
            <v>0</v>
          </cell>
          <cell r="FR218">
            <v>0</v>
          </cell>
          <cell r="FS218">
            <v>0</v>
          </cell>
          <cell r="FT218">
            <v>0</v>
          </cell>
          <cell r="FU218">
            <v>0</v>
          </cell>
          <cell r="FV218">
            <v>0</v>
          </cell>
          <cell r="FW218">
            <v>0</v>
          </cell>
          <cell r="FX218">
            <v>0</v>
          </cell>
          <cell r="FY218">
            <v>0</v>
          </cell>
          <cell r="GA218">
            <v>0</v>
          </cell>
          <cell r="GB218">
            <v>0</v>
          </cell>
          <cell r="GC218">
            <v>0</v>
          </cell>
          <cell r="GD218">
            <v>0</v>
          </cell>
        </row>
        <row r="219">
          <cell r="EV219">
            <v>0</v>
          </cell>
          <cell r="EW219">
            <v>0</v>
          </cell>
          <cell r="EX219">
            <v>0</v>
          </cell>
          <cell r="EY219">
            <v>0</v>
          </cell>
          <cell r="EZ219">
            <v>0</v>
          </cell>
          <cell r="FA219">
            <v>0</v>
          </cell>
          <cell r="FB219">
            <v>0</v>
          </cell>
          <cell r="FC219">
            <v>0</v>
          </cell>
          <cell r="FD219">
            <v>0</v>
          </cell>
          <cell r="FE219">
            <v>0</v>
          </cell>
          <cell r="FF219">
            <v>0</v>
          </cell>
          <cell r="FG219">
            <v>0</v>
          </cell>
          <cell r="FH219">
            <v>0</v>
          </cell>
          <cell r="FJ219">
            <v>0</v>
          </cell>
          <cell r="FK219">
            <v>0</v>
          </cell>
          <cell r="FL219">
            <v>0</v>
          </cell>
          <cell r="FM219">
            <v>0</v>
          </cell>
          <cell r="FN219">
            <v>0</v>
          </cell>
          <cell r="FP219">
            <v>0</v>
          </cell>
          <cell r="FQ219">
            <v>0</v>
          </cell>
          <cell r="FR219">
            <v>0</v>
          </cell>
          <cell r="FS219">
            <v>0</v>
          </cell>
          <cell r="FT219">
            <v>0</v>
          </cell>
          <cell r="FU219">
            <v>0</v>
          </cell>
          <cell r="FV219">
            <v>0</v>
          </cell>
          <cell r="FW219">
            <v>0</v>
          </cell>
          <cell r="FX219">
            <v>0</v>
          </cell>
          <cell r="FY219">
            <v>0</v>
          </cell>
          <cell r="GA219">
            <v>0</v>
          </cell>
          <cell r="GB219">
            <v>0</v>
          </cell>
          <cell r="GC219">
            <v>0</v>
          </cell>
          <cell r="GD219">
            <v>0</v>
          </cell>
        </row>
        <row r="220">
          <cell r="EV220">
            <v>0</v>
          </cell>
          <cell r="EW220">
            <v>0</v>
          </cell>
          <cell r="EX220">
            <v>0</v>
          </cell>
          <cell r="EY220">
            <v>0</v>
          </cell>
          <cell r="EZ220">
            <v>0</v>
          </cell>
          <cell r="FA220">
            <v>0</v>
          </cell>
          <cell r="FB220">
            <v>0</v>
          </cell>
          <cell r="FC220">
            <v>0</v>
          </cell>
          <cell r="FD220">
            <v>0</v>
          </cell>
          <cell r="FE220">
            <v>0</v>
          </cell>
          <cell r="FF220">
            <v>0</v>
          </cell>
          <cell r="FG220">
            <v>0</v>
          </cell>
          <cell r="FH220">
            <v>0</v>
          </cell>
          <cell r="FJ220">
            <v>0</v>
          </cell>
          <cell r="FK220">
            <v>0</v>
          </cell>
          <cell r="FL220">
            <v>0</v>
          </cell>
          <cell r="FM220">
            <v>0</v>
          </cell>
          <cell r="FN220">
            <v>0</v>
          </cell>
          <cell r="FP220">
            <v>0</v>
          </cell>
          <cell r="FQ220">
            <v>0</v>
          </cell>
          <cell r="FR220">
            <v>0</v>
          </cell>
          <cell r="FS220">
            <v>0</v>
          </cell>
          <cell r="FT220">
            <v>0</v>
          </cell>
          <cell r="FU220">
            <v>0</v>
          </cell>
          <cell r="GA220">
            <v>0</v>
          </cell>
          <cell r="GB220">
            <v>0</v>
          </cell>
          <cell r="GC220">
            <v>0</v>
          </cell>
          <cell r="GD220">
            <v>0</v>
          </cell>
        </row>
        <row r="221">
          <cell r="EV221">
            <v>0</v>
          </cell>
          <cell r="EW221">
            <v>0</v>
          </cell>
          <cell r="EX221">
            <v>0</v>
          </cell>
          <cell r="EY221">
            <v>0</v>
          </cell>
          <cell r="EZ221">
            <v>0</v>
          </cell>
          <cell r="FA221">
            <v>0</v>
          </cell>
          <cell r="FB221">
            <v>0</v>
          </cell>
          <cell r="FC221">
            <v>0</v>
          </cell>
          <cell r="FD221">
            <v>0</v>
          </cell>
          <cell r="FE221">
            <v>0</v>
          </cell>
          <cell r="FF221">
            <v>0</v>
          </cell>
          <cell r="FG221">
            <v>0</v>
          </cell>
          <cell r="FH221">
            <v>0</v>
          </cell>
          <cell r="FJ221">
            <v>0</v>
          </cell>
          <cell r="FK221">
            <v>0</v>
          </cell>
          <cell r="FL221">
            <v>0</v>
          </cell>
          <cell r="FM221">
            <v>0</v>
          </cell>
          <cell r="FN221">
            <v>0</v>
          </cell>
          <cell r="FP221">
            <v>0</v>
          </cell>
          <cell r="FQ221">
            <v>0</v>
          </cell>
          <cell r="FR221">
            <v>0</v>
          </cell>
          <cell r="FS221">
            <v>0</v>
          </cell>
          <cell r="FT221">
            <v>0</v>
          </cell>
          <cell r="FU221">
            <v>0</v>
          </cell>
          <cell r="FV221">
            <v>0</v>
          </cell>
          <cell r="FW221">
            <v>0</v>
          </cell>
          <cell r="FX221">
            <v>0</v>
          </cell>
          <cell r="FY221">
            <v>0</v>
          </cell>
          <cell r="GA221">
            <v>0</v>
          </cell>
          <cell r="GB221">
            <v>0</v>
          </cell>
          <cell r="GC221">
            <v>0</v>
          </cell>
          <cell r="GD221">
            <v>0</v>
          </cell>
        </row>
        <row r="222">
          <cell r="EV222">
            <v>0</v>
          </cell>
          <cell r="EW222">
            <v>0</v>
          </cell>
          <cell r="EX222">
            <v>0</v>
          </cell>
          <cell r="EY222">
            <v>0</v>
          </cell>
          <cell r="EZ222">
            <v>0</v>
          </cell>
          <cell r="FA222">
            <v>0</v>
          </cell>
          <cell r="FB222">
            <v>0</v>
          </cell>
          <cell r="FC222">
            <v>0</v>
          </cell>
          <cell r="FD222">
            <v>0</v>
          </cell>
          <cell r="FE222">
            <v>0</v>
          </cell>
          <cell r="FF222">
            <v>0</v>
          </cell>
          <cell r="FG222">
            <v>0</v>
          </cell>
          <cell r="FH222">
            <v>0</v>
          </cell>
          <cell r="FJ222">
            <v>0</v>
          </cell>
          <cell r="FK222">
            <v>0</v>
          </cell>
          <cell r="FL222">
            <v>0</v>
          </cell>
          <cell r="FM222">
            <v>0</v>
          </cell>
          <cell r="FN222">
            <v>0</v>
          </cell>
          <cell r="FP222">
            <v>0</v>
          </cell>
          <cell r="FQ222">
            <v>0</v>
          </cell>
          <cell r="FR222">
            <v>0</v>
          </cell>
          <cell r="FS222">
            <v>0</v>
          </cell>
          <cell r="FT222">
            <v>0</v>
          </cell>
          <cell r="FU222">
            <v>0</v>
          </cell>
          <cell r="FV222">
            <v>0</v>
          </cell>
          <cell r="FW222">
            <v>0</v>
          </cell>
          <cell r="FX222">
            <v>0</v>
          </cell>
          <cell r="FY222">
            <v>0</v>
          </cell>
          <cell r="GA222">
            <v>0</v>
          </cell>
          <cell r="GB222">
            <v>0</v>
          </cell>
          <cell r="GC222">
            <v>0</v>
          </cell>
          <cell r="GD222">
            <v>0</v>
          </cell>
        </row>
        <row r="223">
          <cell r="EV223">
            <v>0</v>
          </cell>
          <cell r="EW223">
            <v>0</v>
          </cell>
          <cell r="EX223">
            <v>0</v>
          </cell>
          <cell r="EY223">
            <v>0</v>
          </cell>
          <cell r="EZ223">
            <v>0</v>
          </cell>
          <cell r="FA223">
            <v>0</v>
          </cell>
          <cell r="FB223">
            <v>0</v>
          </cell>
          <cell r="FC223">
            <v>0</v>
          </cell>
          <cell r="FD223">
            <v>0</v>
          </cell>
          <cell r="FE223">
            <v>0</v>
          </cell>
          <cell r="FF223">
            <v>0</v>
          </cell>
          <cell r="FG223">
            <v>0</v>
          </cell>
          <cell r="FH223">
            <v>0</v>
          </cell>
          <cell r="FJ223">
            <v>0</v>
          </cell>
          <cell r="FK223">
            <v>0</v>
          </cell>
          <cell r="FL223">
            <v>0</v>
          </cell>
          <cell r="FM223">
            <v>0</v>
          </cell>
          <cell r="FN223">
            <v>0</v>
          </cell>
          <cell r="FP223">
            <v>0</v>
          </cell>
          <cell r="FQ223">
            <v>0</v>
          </cell>
          <cell r="FR223">
            <v>0</v>
          </cell>
          <cell r="FS223">
            <v>0</v>
          </cell>
          <cell r="FT223">
            <v>0</v>
          </cell>
          <cell r="FU223">
            <v>0</v>
          </cell>
          <cell r="GA223">
            <v>0</v>
          </cell>
          <cell r="GB223">
            <v>0</v>
          </cell>
          <cell r="GC223">
            <v>0</v>
          </cell>
          <cell r="GD223">
            <v>0</v>
          </cell>
        </row>
        <row r="224">
          <cell r="EV224">
            <v>0</v>
          </cell>
          <cell r="EW224">
            <v>0</v>
          </cell>
          <cell r="EX224">
            <v>0</v>
          </cell>
          <cell r="EY224">
            <v>0</v>
          </cell>
          <cell r="EZ224">
            <v>0</v>
          </cell>
          <cell r="FA224">
            <v>0</v>
          </cell>
          <cell r="FB224">
            <v>0</v>
          </cell>
          <cell r="FC224">
            <v>0</v>
          </cell>
          <cell r="FD224">
            <v>0</v>
          </cell>
          <cell r="FE224">
            <v>0</v>
          </cell>
          <cell r="FF224">
            <v>0</v>
          </cell>
          <cell r="FG224">
            <v>0</v>
          </cell>
          <cell r="FH224">
            <v>0</v>
          </cell>
          <cell r="FJ224">
            <v>0</v>
          </cell>
          <cell r="FK224">
            <v>0</v>
          </cell>
          <cell r="FL224">
            <v>0</v>
          </cell>
          <cell r="FM224">
            <v>0</v>
          </cell>
          <cell r="FN224">
            <v>0</v>
          </cell>
          <cell r="FP224">
            <v>0</v>
          </cell>
          <cell r="FQ224">
            <v>0</v>
          </cell>
          <cell r="FR224">
            <v>0</v>
          </cell>
          <cell r="FS224">
            <v>0</v>
          </cell>
          <cell r="FT224">
            <v>0</v>
          </cell>
          <cell r="FU224">
            <v>0</v>
          </cell>
          <cell r="FV224">
            <v>0</v>
          </cell>
          <cell r="FW224">
            <v>0</v>
          </cell>
          <cell r="FX224">
            <v>0</v>
          </cell>
          <cell r="FY224">
            <v>0</v>
          </cell>
          <cell r="GA224">
            <v>0</v>
          </cell>
          <cell r="GB224">
            <v>0</v>
          </cell>
          <cell r="GC224">
            <v>0</v>
          </cell>
          <cell r="GD224">
            <v>0</v>
          </cell>
        </row>
        <row r="225">
          <cell r="EV225">
            <v>0</v>
          </cell>
          <cell r="EW225">
            <v>0</v>
          </cell>
          <cell r="EX225">
            <v>0</v>
          </cell>
          <cell r="EY225">
            <v>0</v>
          </cell>
          <cell r="EZ225">
            <v>0</v>
          </cell>
          <cell r="FA225">
            <v>0</v>
          </cell>
          <cell r="FB225">
            <v>0</v>
          </cell>
          <cell r="FC225">
            <v>0</v>
          </cell>
          <cell r="FD225">
            <v>0</v>
          </cell>
          <cell r="FE225">
            <v>0</v>
          </cell>
          <cell r="FF225">
            <v>0</v>
          </cell>
          <cell r="FG225">
            <v>0</v>
          </cell>
          <cell r="FH225">
            <v>0</v>
          </cell>
          <cell r="FJ225">
            <v>0</v>
          </cell>
          <cell r="FK225">
            <v>0</v>
          </cell>
          <cell r="FL225">
            <v>0</v>
          </cell>
          <cell r="FM225">
            <v>0</v>
          </cell>
          <cell r="FN225">
            <v>0</v>
          </cell>
          <cell r="FP225">
            <v>0</v>
          </cell>
          <cell r="FQ225">
            <v>0</v>
          </cell>
          <cell r="FR225">
            <v>0</v>
          </cell>
          <cell r="FS225">
            <v>0</v>
          </cell>
          <cell r="FT225">
            <v>0</v>
          </cell>
          <cell r="FU225">
            <v>0</v>
          </cell>
          <cell r="FV225">
            <v>0</v>
          </cell>
          <cell r="FW225">
            <v>0</v>
          </cell>
          <cell r="FX225">
            <v>0</v>
          </cell>
          <cell r="FY225">
            <v>0</v>
          </cell>
          <cell r="GA225">
            <v>0</v>
          </cell>
          <cell r="GB225">
            <v>0</v>
          </cell>
          <cell r="GC225">
            <v>0</v>
          </cell>
          <cell r="GD225">
            <v>0</v>
          </cell>
        </row>
        <row r="226">
          <cell r="EV226">
            <v>0</v>
          </cell>
          <cell r="EW226">
            <v>0</v>
          </cell>
          <cell r="EX226">
            <v>0</v>
          </cell>
          <cell r="EY226">
            <v>0</v>
          </cell>
          <cell r="EZ226">
            <v>0</v>
          </cell>
          <cell r="FA226">
            <v>0</v>
          </cell>
          <cell r="FB226">
            <v>0</v>
          </cell>
          <cell r="FC226">
            <v>0</v>
          </cell>
          <cell r="FD226">
            <v>0</v>
          </cell>
          <cell r="FE226">
            <v>0</v>
          </cell>
          <cell r="FF226">
            <v>0</v>
          </cell>
          <cell r="FG226">
            <v>0</v>
          </cell>
          <cell r="FH226">
            <v>0</v>
          </cell>
          <cell r="FJ226">
            <v>0</v>
          </cell>
          <cell r="FK226">
            <v>0</v>
          </cell>
          <cell r="FL226">
            <v>0</v>
          </cell>
          <cell r="FM226">
            <v>0</v>
          </cell>
          <cell r="FN226">
            <v>0</v>
          </cell>
          <cell r="FP226">
            <v>0</v>
          </cell>
          <cell r="FQ226">
            <v>0</v>
          </cell>
          <cell r="FR226">
            <v>0</v>
          </cell>
          <cell r="FS226">
            <v>0</v>
          </cell>
          <cell r="FT226">
            <v>0</v>
          </cell>
          <cell r="FU226">
            <v>0</v>
          </cell>
          <cell r="FV226">
            <v>0</v>
          </cell>
          <cell r="FW226">
            <v>0</v>
          </cell>
          <cell r="FX226">
            <v>0</v>
          </cell>
          <cell r="FY226">
            <v>0</v>
          </cell>
          <cell r="GA226">
            <v>0</v>
          </cell>
          <cell r="GB226">
            <v>0</v>
          </cell>
          <cell r="GC226">
            <v>0</v>
          </cell>
          <cell r="GD226">
            <v>0</v>
          </cell>
        </row>
        <row r="228">
          <cell r="EV228">
            <v>0</v>
          </cell>
          <cell r="EW228">
            <v>0</v>
          </cell>
          <cell r="EX228">
            <v>0</v>
          </cell>
          <cell r="EY228">
            <v>0</v>
          </cell>
          <cell r="EZ228">
            <v>0</v>
          </cell>
          <cell r="FA228">
            <v>0</v>
          </cell>
          <cell r="FB228">
            <v>0</v>
          </cell>
          <cell r="FC228">
            <v>0</v>
          </cell>
          <cell r="FD228">
            <v>0</v>
          </cell>
          <cell r="FE228">
            <v>0</v>
          </cell>
          <cell r="FF228">
            <v>0</v>
          </cell>
          <cell r="FG228">
            <v>0</v>
          </cell>
          <cell r="FP228">
            <v>0</v>
          </cell>
          <cell r="FQ228">
            <v>0</v>
          </cell>
          <cell r="FR228">
            <v>0</v>
          </cell>
          <cell r="FS228">
            <v>0</v>
          </cell>
          <cell r="FT228">
            <v>0</v>
          </cell>
          <cell r="FU228">
            <v>0</v>
          </cell>
        </row>
        <row r="229">
          <cell r="EV229">
            <v>0</v>
          </cell>
          <cell r="EW229">
            <v>0</v>
          </cell>
          <cell r="EX229">
            <v>0</v>
          </cell>
          <cell r="EY229">
            <v>0</v>
          </cell>
          <cell r="EZ229">
            <v>0</v>
          </cell>
          <cell r="FA229">
            <v>0</v>
          </cell>
          <cell r="FB229">
            <v>0</v>
          </cell>
          <cell r="FC229">
            <v>0</v>
          </cell>
          <cell r="FD229">
            <v>0</v>
          </cell>
          <cell r="FE229">
            <v>0</v>
          </cell>
          <cell r="FF229">
            <v>0</v>
          </cell>
          <cell r="FG229">
            <v>0</v>
          </cell>
          <cell r="FH229">
            <v>0</v>
          </cell>
          <cell r="FJ229">
            <v>0</v>
          </cell>
          <cell r="FK229">
            <v>0</v>
          </cell>
          <cell r="FL229">
            <v>0</v>
          </cell>
          <cell r="FM229">
            <v>0</v>
          </cell>
          <cell r="FN229">
            <v>0</v>
          </cell>
          <cell r="FP229">
            <v>0</v>
          </cell>
          <cell r="FQ229">
            <v>0</v>
          </cell>
          <cell r="FR229">
            <v>0</v>
          </cell>
          <cell r="FS229">
            <v>0</v>
          </cell>
          <cell r="FT229">
            <v>0</v>
          </cell>
          <cell r="FU229">
            <v>0</v>
          </cell>
        </row>
        <row r="230">
          <cell r="EV230">
            <v>0</v>
          </cell>
          <cell r="EW230">
            <v>0</v>
          </cell>
          <cell r="EX230">
            <v>0</v>
          </cell>
          <cell r="EY230">
            <v>0</v>
          </cell>
          <cell r="EZ230">
            <v>0</v>
          </cell>
          <cell r="FA230">
            <v>0</v>
          </cell>
          <cell r="FB230">
            <v>0</v>
          </cell>
          <cell r="FC230">
            <v>0</v>
          </cell>
          <cell r="FD230">
            <v>0</v>
          </cell>
          <cell r="FE230">
            <v>0</v>
          </cell>
          <cell r="FF230">
            <v>0</v>
          </cell>
          <cell r="FG230">
            <v>0</v>
          </cell>
          <cell r="FH230">
            <v>0</v>
          </cell>
          <cell r="FJ230">
            <v>0</v>
          </cell>
          <cell r="FK230">
            <v>0</v>
          </cell>
          <cell r="FL230">
            <v>0</v>
          </cell>
          <cell r="FM230">
            <v>0</v>
          </cell>
          <cell r="FN230">
            <v>0</v>
          </cell>
          <cell r="FP230">
            <v>0</v>
          </cell>
          <cell r="FQ230">
            <v>0</v>
          </cell>
          <cell r="FR230">
            <v>0</v>
          </cell>
          <cell r="FS230">
            <v>0</v>
          </cell>
          <cell r="FT230">
            <v>0</v>
          </cell>
          <cell r="FU230">
            <v>0</v>
          </cell>
        </row>
        <row r="231">
          <cell r="EV231">
            <v>0</v>
          </cell>
          <cell r="EW231">
            <v>0</v>
          </cell>
          <cell r="EX231">
            <v>0</v>
          </cell>
          <cell r="EY231">
            <v>0</v>
          </cell>
          <cell r="EZ231">
            <v>0</v>
          </cell>
          <cell r="FA231">
            <v>0</v>
          </cell>
          <cell r="FB231">
            <v>0</v>
          </cell>
          <cell r="FC231">
            <v>0</v>
          </cell>
          <cell r="FD231">
            <v>0</v>
          </cell>
          <cell r="FE231">
            <v>0</v>
          </cell>
          <cell r="FF231">
            <v>0</v>
          </cell>
          <cell r="FG231">
            <v>0</v>
          </cell>
          <cell r="FH231">
            <v>0</v>
          </cell>
          <cell r="FJ231">
            <v>0</v>
          </cell>
          <cell r="FK231">
            <v>0</v>
          </cell>
          <cell r="FL231">
            <v>0</v>
          </cell>
          <cell r="FM231">
            <v>0</v>
          </cell>
          <cell r="FN231">
            <v>0</v>
          </cell>
          <cell r="FP231">
            <v>0</v>
          </cell>
          <cell r="FQ231">
            <v>0</v>
          </cell>
          <cell r="FR231">
            <v>0</v>
          </cell>
          <cell r="FS231">
            <v>0</v>
          </cell>
          <cell r="FT231">
            <v>0</v>
          </cell>
          <cell r="FU231">
            <v>0</v>
          </cell>
          <cell r="FV231">
            <v>0</v>
          </cell>
          <cell r="FW231">
            <v>0</v>
          </cell>
          <cell r="FX231">
            <v>0</v>
          </cell>
          <cell r="FY231">
            <v>0</v>
          </cell>
          <cell r="GA231">
            <v>0</v>
          </cell>
          <cell r="GB231">
            <v>0</v>
          </cell>
          <cell r="GC231">
            <v>0</v>
          </cell>
          <cell r="GD231">
            <v>0</v>
          </cell>
        </row>
        <row r="232">
          <cell r="EV232">
            <v>0</v>
          </cell>
          <cell r="EW232">
            <v>0</v>
          </cell>
          <cell r="EX232">
            <v>0</v>
          </cell>
          <cell r="EY232">
            <v>0</v>
          </cell>
          <cell r="EZ232">
            <v>0</v>
          </cell>
          <cell r="FA232">
            <v>0</v>
          </cell>
          <cell r="FB232">
            <v>0</v>
          </cell>
          <cell r="FC232">
            <v>0</v>
          </cell>
          <cell r="FD232">
            <v>0</v>
          </cell>
          <cell r="FE232">
            <v>0</v>
          </cell>
          <cell r="FF232">
            <v>0</v>
          </cell>
          <cell r="FG232">
            <v>0</v>
          </cell>
          <cell r="FH232">
            <v>0</v>
          </cell>
          <cell r="FJ232">
            <v>0</v>
          </cell>
          <cell r="FK232">
            <v>0</v>
          </cell>
          <cell r="FL232">
            <v>0</v>
          </cell>
          <cell r="FM232">
            <v>0</v>
          </cell>
          <cell r="FN232">
            <v>0</v>
          </cell>
          <cell r="FP232">
            <v>0</v>
          </cell>
          <cell r="FQ232">
            <v>0</v>
          </cell>
          <cell r="FR232">
            <v>0</v>
          </cell>
          <cell r="FS232">
            <v>0</v>
          </cell>
          <cell r="FT232">
            <v>0</v>
          </cell>
          <cell r="FU232">
            <v>0</v>
          </cell>
          <cell r="FV232">
            <v>0</v>
          </cell>
          <cell r="FW232">
            <v>0</v>
          </cell>
          <cell r="FX232">
            <v>0</v>
          </cell>
          <cell r="FY232">
            <v>0</v>
          </cell>
          <cell r="GA232">
            <v>0</v>
          </cell>
          <cell r="GB232">
            <v>0</v>
          </cell>
          <cell r="GC232">
            <v>0</v>
          </cell>
          <cell r="GD232">
            <v>0</v>
          </cell>
        </row>
        <row r="233">
          <cell r="EV233">
            <v>0</v>
          </cell>
          <cell r="EW233">
            <v>0</v>
          </cell>
          <cell r="EX233">
            <v>0</v>
          </cell>
          <cell r="EY233">
            <v>0</v>
          </cell>
          <cell r="EZ233">
            <v>0</v>
          </cell>
          <cell r="FA233">
            <v>0</v>
          </cell>
          <cell r="FB233">
            <v>0</v>
          </cell>
          <cell r="FC233">
            <v>0</v>
          </cell>
          <cell r="FD233">
            <v>0</v>
          </cell>
          <cell r="FE233">
            <v>0</v>
          </cell>
          <cell r="FF233">
            <v>0</v>
          </cell>
          <cell r="FG233">
            <v>0</v>
          </cell>
          <cell r="FH233">
            <v>0</v>
          </cell>
          <cell r="FJ233">
            <v>0</v>
          </cell>
          <cell r="FK233">
            <v>0</v>
          </cell>
          <cell r="FL233">
            <v>0</v>
          </cell>
          <cell r="FM233">
            <v>0</v>
          </cell>
          <cell r="FN233">
            <v>0</v>
          </cell>
          <cell r="FP233">
            <v>0</v>
          </cell>
          <cell r="FQ233">
            <v>0</v>
          </cell>
          <cell r="FR233">
            <v>0</v>
          </cell>
          <cell r="FS233">
            <v>0</v>
          </cell>
          <cell r="FT233">
            <v>0</v>
          </cell>
          <cell r="FU233">
            <v>0</v>
          </cell>
          <cell r="FV233">
            <v>0</v>
          </cell>
          <cell r="FW233">
            <v>0</v>
          </cell>
          <cell r="FX233">
            <v>0</v>
          </cell>
          <cell r="FY233">
            <v>0</v>
          </cell>
          <cell r="GA233">
            <v>0</v>
          </cell>
          <cell r="GB233">
            <v>0</v>
          </cell>
          <cell r="GC233">
            <v>0</v>
          </cell>
          <cell r="GD233">
            <v>0</v>
          </cell>
        </row>
        <row r="235">
          <cell r="EV235" t="str">
            <v>AOL Planners</v>
          </cell>
          <cell r="EW235" t="str">
            <v>AOL Planners</v>
          </cell>
          <cell r="EX235" t="str">
            <v>AOL Planners</v>
          </cell>
          <cell r="EY235" t="str">
            <v>AOL Planners</v>
          </cell>
          <cell r="EZ235" t="str">
            <v>AOL Planners</v>
          </cell>
          <cell r="FA235" t="str">
            <v>AOL Planners</v>
          </cell>
          <cell r="FB235" t="str">
            <v>AOL Planners</v>
          </cell>
          <cell r="FC235" t="str">
            <v>AOL Planners</v>
          </cell>
          <cell r="FD235" t="str">
            <v>AOL Planners</v>
          </cell>
          <cell r="FE235" t="str">
            <v>AOL Planners</v>
          </cell>
          <cell r="FF235" t="str">
            <v>AOL Planners</v>
          </cell>
          <cell r="FG235" t="str">
            <v>AOL Planners</v>
          </cell>
          <cell r="FH235" t="str">
            <v>AOL Planners</v>
          </cell>
          <cell r="FJ235" t="str">
            <v>AOL Planners</v>
          </cell>
          <cell r="FK235" t="str">
            <v>AOL Planners</v>
          </cell>
          <cell r="FL235" t="str">
            <v>AOL Planners</v>
          </cell>
          <cell r="FM235" t="str">
            <v>AOL Planners</v>
          </cell>
          <cell r="FN235" t="str">
            <v>AOL Planners</v>
          </cell>
          <cell r="FP235" t="str">
            <v>AOL Planners</v>
          </cell>
          <cell r="FQ235" t="str">
            <v>AOL Planners</v>
          </cell>
          <cell r="FR235" t="str">
            <v>AOL Planners</v>
          </cell>
          <cell r="FS235" t="str">
            <v>AOL Planners</v>
          </cell>
          <cell r="FT235" t="str">
            <v>AOL Planners</v>
          </cell>
          <cell r="FU235" t="str">
            <v>AOL Planners</v>
          </cell>
          <cell r="FV235" t="str">
            <v>AOL Planners</v>
          </cell>
          <cell r="FW235" t="str">
            <v>AOL Planners</v>
          </cell>
          <cell r="FX235" t="str">
            <v>AOL Planners</v>
          </cell>
          <cell r="FY235" t="str">
            <v>AOL Planners</v>
          </cell>
          <cell r="GA235" t="str">
            <v>AOL Planners</v>
          </cell>
          <cell r="GB235" t="str">
            <v>AOL Planners</v>
          </cell>
          <cell r="GC235" t="str">
            <v>AOL Planners</v>
          </cell>
          <cell r="GD235" t="str">
            <v>Total</v>
          </cell>
        </row>
        <row r="236">
          <cell r="EV236">
            <v>0</v>
          </cell>
          <cell r="EW236">
            <v>0</v>
          </cell>
          <cell r="EX236">
            <v>0</v>
          </cell>
          <cell r="EY236">
            <v>0</v>
          </cell>
          <cell r="EZ236">
            <v>0</v>
          </cell>
          <cell r="FA236">
            <v>0</v>
          </cell>
          <cell r="FB236">
            <v>0</v>
          </cell>
          <cell r="FC236">
            <v>0</v>
          </cell>
          <cell r="FD236">
            <v>0</v>
          </cell>
          <cell r="FE236">
            <v>0</v>
          </cell>
          <cell r="FF236">
            <v>0</v>
          </cell>
          <cell r="FG236">
            <v>0</v>
          </cell>
          <cell r="FH236">
            <v>0</v>
          </cell>
          <cell r="FJ236">
            <v>0</v>
          </cell>
          <cell r="FK236">
            <v>0</v>
          </cell>
          <cell r="FL236">
            <v>0</v>
          </cell>
          <cell r="FM236">
            <v>0</v>
          </cell>
          <cell r="FN236">
            <v>0</v>
          </cell>
          <cell r="FP236">
            <v>0</v>
          </cell>
          <cell r="FQ236">
            <v>0</v>
          </cell>
          <cell r="FR236">
            <v>0</v>
          </cell>
          <cell r="FS236">
            <v>0</v>
          </cell>
          <cell r="FT236">
            <v>0</v>
          </cell>
          <cell r="FU236">
            <v>0</v>
          </cell>
          <cell r="FV236">
            <v>0</v>
          </cell>
          <cell r="FW236">
            <v>0</v>
          </cell>
          <cell r="FX236">
            <v>0</v>
          </cell>
          <cell r="FY236">
            <v>0</v>
          </cell>
          <cell r="GA236">
            <v>0</v>
          </cell>
          <cell r="GB236">
            <v>0</v>
          </cell>
          <cell r="GC236">
            <v>0</v>
          </cell>
          <cell r="GD236">
            <v>0</v>
          </cell>
        </row>
        <row r="237">
          <cell r="EV237">
            <v>0</v>
          </cell>
          <cell r="EW237">
            <v>0</v>
          </cell>
          <cell r="EX237">
            <v>0</v>
          </cell>
          <cell r="EY237">
            <v>0</v>
          </cell>
          <cell r="EZ237">
            <v>0</v>
          </cell>
          <cell r="FA237">
            <v>0</v>
          </cell>
          <cell r="FB237">
            <v>0</v>
          </cell>
          <cell r="FC237">
            <v>0</v>
          </cell>
          <cell r="FD237">
            <v>0</v>
          </cell>
          <cell r="FE237">
            <v>0</v>
          </cell>
          <cell r="FF237">
            <v>0</v>
          </cell>
          <cell r="FG237">
            <v>0</v>
          </cell>
          <cell r="FH237">
            <v>0</v>
          </cell>
          <cell r="FJ237">
            <v>0</v>
          </cell>
          <cell r="FK237">
            <v>0</v>
          </cell>
          <cell r="FL237">
            <v>0</v>
          </cell>
          <cell r="FM237">
            <v>0</v>
          </cell>
          <cell r="FN237">
            <v>0</v>
          </cell>
          <cell r="FP237">
            <v>0</v>
          </cell>
          <cell r="FQ237">
            <v>0</v>
          </cell>
          <cell r="FR237">
            <v>0</v>
          </cell>
          <cell r="FS237">
            <v>0</v>
          </cell>
          <cell r="FT237">
            <v>0</v>
          </cell>
          <cell r="FU237">
            <v>0</v>
          </cell>
          <cell r="FV237">
            <v>0</v>
          </cell>
          <cell r="FW237">
            <v>0</v>
          </cell>
          <cell r="FX237">
            <v>0</v>
          </cell>
          <cell r="FY237">
            <v>0</v>
          </cell>
          <cell r="GA237">
            <v>0</v>
          </cell>
          <cell r="GB237">
            <v>0</v>
          </cell>
          <cell r="GC237">
            <v>0</v>
          </cell>
          <cell r="GD237">
            <v>0</v>
          </cell>
        </row>
        <row r="238">
          <cell r="EV238">
            <v>0</v>
          </cell>
          <cell r="EW238">
            <v>0</v>
          </cell>
          <cell r="EX238">
            <v>0</v>
          </cell>
          <cell r="EY238">
            <v>0</v>
          </cell>
          <cell r="EZ238">
            <v>0</v>
          </cell>
          <cell r="FA238">
            <v>0</v>
          </cell>
          <cell r="FB238">
            <v>0</v>
          </cell>
          <cell r="FC238">
            <v>0</v>
          </cell>
          <cell r="FD238">
            <v>0</v>
          </cell>
          <cell r="FE238">
            <v>0</v>
          </cell>
          <cell r="FF238">
            <v>0</v>
          </cell>
          <cell r="FG238">
            <v>0</v>
          </cell>
          <cell r="FH238">
            <v>0</v>
          </cell>
          <cell r="FJ238">
            <v>0</v>
          </cell>
          <cell r="FK238">
            <v>0</v>
          </cell>
          <cell r="FL238">
            <v>0</v>
          </cell>
          <cell r="FM238">
            <v>0</v>
          </cell>
          <cell r="FN238">
            <v>0</v>
          </cell>
          <cell r="FP238">
            <v>0</v>
          </cell>
          <cell r="FQ238">
            <v>0</v>
          </cell>
          <cell r="FR238">
            <v>0</v>
          </cell>
          <cell r="FS238">
            <v>0</v>
          </cell>
          <cell r="FT238">
            <v>0</v>
          </cell>
          <cell r="FU238">
            <v>0</v>
          </cell>
          <cell r="FV238">
            <v>0</v>
          </cell>
          <cell r="FW238">
            <v>0</v>
          </cell>
          <cell r="FX238">
            <v>0</v>
          </cell>
          <cell r="FY238">
            <v>0</v>
          </cell>
          <cell r="GA238">
            <v>0</v>
          </cell>
          <cell r="GB238">
            <v>0</v>
          </cell>
          <cell r="GC238">
            <v>0</v>
          </cell>
          <cell r="GD238">
            <v>0</v>
          </cell>
        </row>
        <row r="239">
          <cell r="EV239">
            <v>0</v>
          </cell>
          <cell r="EW239">
            <v>0</v>
          </cell>
          <cell r="EX239">
            <v>0</v>
          </cell>
          <cell r="EY239">
            <v>0</v>
          </cell>
          <cell r="EZ239">
            <v>0</v>
          </cell>
          <cell r="FA239">
            <v>0</v>
          </cell>
          <cell r="FB239">
            <v>0</v>
          </cell>
          <cell r="FC239">
            <v>0</v>
          </cell>
          <cell r="FD239">
            <v>0</v>
          </cell>
          <cell r="FE239">
            <v>0</v>
          </cell>
          <cell r="FF239">
            <v>0</v>
          </cell>
          <cell r="FG239">
            <v>0</v>
          </cell>
          <cell r="FH239">
            <v>0</v>
          </cell>
          <cell r="FJ239">
            <v>0</v>
          </cell>
          <cell r="FK239">
            <v>0</v>
          </cell>
          <cell r="FL239">
            <v>0</v>
          </cell>
          <cell r="FM239">
            <v>0</v>
          </cell>
          <cell r="FN239">
            <v>0</v>
          </cell>
          <cell r="FP239">
            <v>0</v>
          </cell>
          <cell r="FQ239">
            <v>0</v>
          </cell>
          <cell r="FR239">
            <v>0</v>
          </cell>
          <cell r="FS239">
            <v>0</v>
          </cell>
          <cell r="FT239">
            <v>0</v>
          </cell>
          <cell r="FU239">
            <v>0</v>
          </cell>
          <cell r="FV239">
            <v>0</v>
          </cell>
          <cell r="FW239">
            <v>0</v>
          </cell>
          <cell r="FX239">
            <v>0</v>
          </cell>
          <cell r="FY239">
            <v>0</v>
          </cell>
          <cell r="GA239">
            <v>0</v>
          </cell>
          <cell r="GB239">
            <v>0</v>
          </cell>
          <cell r="GC239">
            <v>0</v>
          </cell>
          <cell r="GD239">
            <v>0</v>
          </cell>
        </row>
        <row r="240">
          <cell r="EV240">
            <v>0</v>
          </cell>
          <cell r="EW240">
            <v>0</v>
          </cell>
          <cell r="EX240">
            <v>0</v>
          </cell>
          <cell r="EY240">
            <v>0</v>
          </cell>
          <cell r="EZ240">
            <v>0</v>
          </cell>
          <cell r="FA240">
            <v>0</v>
          </cell>
          <cell r="FB240">
            <v>0</v>
          </cell>
          <cell r="FC240">
            <v>0</v>
          </cell>
          <cell r="FD240">
            <v>0</v>
          </cell>
          <cell r="FE240">
            <v>0</v>
          </cell>
          <cell r="FF240">
            <v>0</v>
          </cell>
          <cell r="FG240">
            <v>0</v>
          </cell>
          <cell r="FH240">
            <v>0</v>
          </cell>
          <cell r="FJ240">
            <v>0</v>
          </cell>
          <cell r="FK240">
            <v>0</v>
          </cell>
          <cell r="FL240">
            <v>0</v>
          </cell>
          <cell r="FM240">
            <v>0</v>
          </cell>
          <cell r="FN240">
            <v>0</v>
          </cell>
          <cell r="FP240">
            <v>0</v>
          </cell>
          <cell r="FQ240">
            <v>0</v>
          </cell>
          <cell r="FR240">
            <v>0</v>
          </cell>
          <cell r="FS240">
            <v>0</v>
          </cell>
          <cell r="FT240">
            <v>0</v>
          </cell>
          <cell r="FU240">
            <v>0</v>
          </cell>
          <cell r="FV240">
            <v>0</v>
          </cell>
          <cell r="FW240">
            <v>0</v>
          </cell>
          <cell r="FX240">
            <v>0</v>
          </cell>
          <cell r="FY240">
            <v>0</v>
          </cell>
          <cell r="GA240">
            <v>0</v>
          </cell>
          <cell r="GB240">
            <v>0</v>
          </cell>
          <cell r="GC240">
            <v>0</v>
          </cell>
          <cell r="GD240">
            <v>0</v>
          </cell>
        </row>
        <row r="241">
          <cell r="EV241">
            <v>0</v>
          </cell>
          <cell r="EW241">
            <v>0</v>
          </cell>
          <cell r="EX241">
            <v>0</v>
          </cell>
          <cell r="EY241">
            <v>0</v>
          </cell>
          <cell r="EZ241">
            <v>0</v>
          </cell>
          <cell r="FA241">
            <v>0</v>
          </cell>
          <cell r="FB241">
            <v>0</v>
          </cell>
          <cell r="FC241">
            <v>0</v>
          </cell>
          <cell r="FD241">
            <v>0</v>
          </cell>
          <cell r="FE241">
            <v>0</v>
          </cell>
          <cell r="FF241">
            <v>0</v>
          </cell>
          <cell r="FG241">
            <v>0</v>
          </cell>
          <cell r="FH241">
            <v>0</v>
          </cell>
          <cell r="FJ241">
            <v>0</v>
          </cell>
          <cell r="FK241">
            <v>0</v>
          </cell>
          <cell r="FL241">
            <v>0</v>
          </cell>
          <cell r="FM241">
            <v>0</v>
          </cell>
          <cell r="FN241">
            <v>0</v>
          </cell>
          <cell r="FP241">
            <v>0</v>
          </cell>
          <cell r="FQ241">
            <v>0</v>
          </cell>
          <cell r="FR241">
            <v>0</v>
          </cell>
          <cell r="FS241">
            <v>0</v>
          </cell>
          <cell r="FT241">
            <v>0</v>
          </cell>
          <cell r="FU241">
            <v>0</v>
          </cell>
          <cell r="FV241">
            <v>0</v>
          </cell>
          <cell r="FW241">
            <v>0</v>
          </cell>
          <cell r="FX241">
            <v>0</v>
          </cell>
          <cell r="FY241">
            <v>0</v>
          </cell>
          <cell r="GA241">
            <v>0</v>
          </cell>
          <cell r="GB241">
            <v>0</v>
          </cell>
          <cell r="GC241">
            <v>0</v>
          </cell>
          <cell r="GD241">
            <v>0</v>
          </cell>
        </row>
        <row r="242">
          <cell r="EV242">
            <v>0</v>
          </cell>
          <cell r="EW242">
            <v>0</v>
          </cell>
          <cell r="EX242">
            <v>0</v>
          </cell>
          <cell r="EY242">
            <v>0</v>
          </cell>
          <cell r="EZ242">
            <v>0</v>
          </cell>
          <cell r="FA242">
            <v>0</v>
          </cell>
          <cell r="FB242">
            <v>0</v>
          </cell>
          <cell r="FC242">
            <v>0</v>
          </cell>
          <cell r="FD242">
            <v>0</v>
          </cell>
          <cell r="FE242">
            <v>0</v>
          </cell>
          <cell r="FF242">
            <v>0</v>
          </cell>
          <cell r="FG242">
            <v>0</v>
          </cell>
          <cell r="FH242">
            <v>0</v>
          </cell>
          <cell r="FJ242">
            <v>0</v>
          </cell>
          <cell r="FK242">
            <v>0</v>
          </cell>
          <cell r="FL242">
            <v>0</v>
          </cell>
          <cell r="FM242">
            <v>0</v>
          </cell>
          <cell r="FN242">
            <v>0</v>
          </cell>
          <cell r="FP242">
            <v>0</v>
          </cell>
          <cell r="FQ242">
            <v>0</v>
          </cell>
          <cell r="FR242">
            <v>0</v>
          </cell>
          <cell r="FS242">
            <v>0</v>
          </cell>
          <cell r="FT242">
            <v>0</v>
          </cell>
          <cell r="FU242">
            <v>0</v>
          </cell>
          <cell r="FV242">
            <v>0</v>
          </cell>
          <cell r="FW242">
            <v>0</v>
          </cell>
          <cell r="FX242">
            <v>0</v>
          </cell>
          <cell r="FY242">
            <v>0</v>
          </cell>
          <cell r="GA242">
            <v>0</v>
          </cell>
          <cell r="GB242">
            <v>0</v>
          </cell>
          <cell r="GC242">
            <v>0</v>
          </cell>
          <cell r="GD242">
            <v>0</v>
          </cell>
        </row>
        <row r="243">
          <cell r="EV243">
            <v>0</v>
          </cell>
          <cell r="EW243">
            <v>3228628.0828119107</v>
          </cell>
          <cell r="EX243">
            <v>3600157.159618428</v>
          </cell>
          <cell r="EY243">
            <v>12790525.7163014</v>
          </cell>
          <cell r="EZ243">
            <v>15258550.03921245</v>
          </cell>
          <cell r="FA243">
            <v>17871628.613463938</v>
          </cell>
          <cell r="FB243">
            <v>2695000</v>
          </cell>
          <cell r="FC243">
            <v>0</v>
          </cell>
          <cell r="FD243">
            <v>0</v>
          </cell>
          <cell r="FE243">
            <v>0</v>
          </cell>
          <cell r="FF243">
            <v>0</v>
          </cell>
          <cell r="FG243">
            <v>0</v>
          </cell>
          <cell r="FH243">
            <v>55444489.611408129</v>
          </cell>
          <cell r="FJ243">
            <v>6828785.2424303386</v>
          </cell>
          <cell r="FK243">
            <v>45920704.368977785</v>
          </cell>
          <cell r="FL243">
            <v>2695000</v>
          </cell>
          <cell r="FM243">
            <v>0</v>
          </cell>
          <cell r="FN243">
            <v>55444489.611408122</v>
          </cell>
          <cell r="FP243">
            <v>0</v>
          </cell>
          <cell r="FQ243">
            <v>0</v>
          </cell>
          <cell r="FR243">
            <v>0</v>
          </cell>
          <cell r="FS243">
            <v>0</v>
          </cell>
          <cell r="FT243">
            <v>0</v>
          </cell>
          <cell r="FU243">
            <v>0</v>
          </cell>
          <cell r="FV243">
            <v>0</v>
          </cell>
          <cell r="FW243">
            <v>0</v>
          </cell>
          <cell r="FX243">
            <v>0</v>
          </cell>
          <cell r="FY243">
            <v>55444489.611408122</v>
          </cell>
          <cell r="GA243">
            <v>52749489.611408129</v>
          </cell>
          <cell r="GB243">
            <v>2695000</v>
          </cell>
          <cell r="GC243">
            <v>0</v>
          </cell>
          <cell r="GD243">
            <v>55444489.611408129</v>
          </cell>
        </row>
        <row r="244">
          <cell r="EV244">
            <v>0</v>
          </cell>
          <cell r="EW244">
            <v>0</v>
          </cell>
          <cell r="EX244">
            <v>0</v>
          </cell>
          <cell r="EY244">
            <v>0</v>
          </cell>
          <cell r="EZ244">
            <v>0</v>
          </cell>
          <cell r="FA244">
            <v>0</v>
          </cell>
          <cell r="FB244">
            <v>0</v>
          </cell>
          <cell r="FC244">
            <v>0</v>
          </cell>
          <cell r="FD244">
            <v>0</v>
          </cell>
          <cell r="FE244">
            <v>0</v>
          </cell>
          <cell r="FF244">
            <v>0</v>
          </cell>
          <cell r="FG244">
            <v>0</v>
          </cell>
          <cell r="FH244">
            <v>0</v>
          </cell>
          <cell r="FJ244">
            <v>0</v>
          </cell>
          <cell r="FK244">
            <v>0</v>
          </cell>
          <cell r="FL244">
            <v>0</v>
          </cell>
          <cell r="FM244">
            <v>0</v>
          </cell>
          <cell r="FN244">
            <v>0</v>
          </cell>
          <cell r="FP244">
            <v>0</v>
          </cell>
          <cell r="FQ244">
            <v>0</v>
          </cell>
          <cell r="FR244">
            <v>0</v>
          </cell>
          <cell r="FS244">
            <v>0</v>
          </cell>
          <cell r="FT244">
            <v>0</v>
          </cell>
          <cell r="FU244">
            <v>0</v>
          </cell>
          <cell r="FV244">
            <v>0</v>
          </cell>
          <cell r="FW244">
            <v>0</v>
          </cell>
          <cell r="FX244">
            <v>0</v>
          </cell>
          <cell r="FY244">
            <v>0</v>
          </cell>
          <cell r="GA244">
            <v>0</v>
          </cell>
          <cell r="GB244">
            <v>0</v>
          </cell>
          <cell r="GC244">
            <v>0</v>
          </cell>
          <cell r="GD244">
            <v>0</v>
          </cell>
        </row>
        <row r="245">
          <cell r="EV245">
            <v>0</v>
          </cell>
          <cell r="EW245">
            <v>0</v>
          </cell>
          <cell r="EX245">
            <v>0</v>
          </cell>
          <cell r="EY245">
            <v>0</v>
          </cell>
          <cell r="EZ245">
            <v>0</v>
          </cell>
          <cell r="FA245">
            <v>0</v>
          </cell>
          <cell r="FB245">
            <v>0</v>
          </cell>
          <cell r="FC245">
            <v>0</v>
          </cell>
          <cell r="FD245">
            <v>0</v>
          </cell>
          <cell r="FE245">
            <v>0</v>
          </cell>
          <cell r="FF245">
            <v>0</v>
          </cell>
          <cell r="FG245">
            <v>0</v>
          </cell>
          <cell r="FH245">
            <v>0</v>
          </cell>
          <cell r="FJ245">
            <v>0</v>
          </cell>
          <cell r="FK245">
            <v>0</v>
          </cell>
          <cell r="FL245">
            <v>0</v>
          </cell>
          <cell r="FM245">
            <v>0</v>
          </cell>
          <cell r="FN245">
            <v>0</v>
          </cell>
          <cell r="FP245">
            <v>0</v>
          </cell>
          <cell r="FQ245">
            <v>0</v>
          </cell>
          <cell r="FR245">
            <v>0</v>
          </cell>
          <cell r="FS245">
            <v>0</v>
          </cell>
          <cell r="FT245">
            <v>0</v>
          </cell>
          <cell r="FU245">
            <v>0</v>
          </cell>
          <cell r="FV245">
            <v>0</v>
          </cell>
          <cell r="FW245">
            <v>0</v>
          </cell>
          <cell r="FX245">
            <v>0</v>
          </cell>
          <cell r="FY245">
            <v>0</v>
          </cell>
          <cell r="GA245">
            <v>0</v>
          </cell>
          <cell r="GB245">
            <v>0</v>
          </cell>
          <cell r="GC245">
            <v>0</v>
          </cell>
          <cell r="GD245">
            <v>0</v>
          </cell>
        </row>
        <row r="246">
          <cell r="EV246">
            <v>0</v>
          </cell>
          <cell r="EW246">
            <v>3228628.0828119107</v>
          </cell>
          <cell r="EX246">
            <v>3600157.159618428</v>
          </cell>
          <cell r="EY246">
            <v>12790525.7163014</v>
          </cell>
          <cell r="EZ246">
            <v>15258550.03921245</v>
          </cell>
          <cell r="FA246">
            <v>17871628.613463938</v>
          </cell>
          <cell r="FB246">
            <v>2695000</v>
          </cell>
          <cell r="FC246">
            <v>0</v>
          </cell>
          <cell r="FD246">
            <v>0</v>
          </cell>
          <cell r="FE246">
            <v>0</v>
          </cell>
          <cell r="FF246">
            <v>0</v>
          </cell>
          <cell r="FG246">
            <v>0</v>
          </cell>
          <cell r="FH246">
            <v>55444489.611408129</v>
          </cell>
          <cell r="FJ246">
            <v>6828785.2424303386</v>
          </cell>
          <cell r="FK246">
            <v>45920704.368977785</v>
          </cell>
          <cell r="FL246">
            <v>2695000</v>
          </cell>
          <cell r="FM246">
            <v>0</v>
          </cell>
          <cell r="FN246">
            <v>55444489.611408122</v>
          </cell>
          <cell r="FP246">
            <v>0</v>
          </cell>
          <cell r="FQ246">
            <v>0</v>
          </cell>
          <cell r="FR246">
            <v>0</v>
          </cell>
          <cell r="FS246">
            <v>0</v>
          </cell>
          <cell r="FT246">
            <v>0</v>
          </cell>
          <cell r="FU246">
            <v>0</v>
          </cell>
          <cell r="FV246">
            <v>0</v>
          </cell>
          <cell r="FW246">
            <v>0</v>
          </cell>
          <cell r="FX246">
            <v>0</v>
          </cell>
          <cell r="FY246">
            <v>55444489.611408122</v>
          </cell>
          <cell r="GA246">
            <v>52749489.611408129</v>
          </cell>
          <cell r="GB246">
            <v>2695000</v>
          </cell>
          <cell r="GC246">
            <v>0</v>
          </cell>
          <cell r="GD246">
            <v>55444489.611408129</v>
          </cell>
        </row>
        <row r="247">
          <cell r="EV247" t="e">
            <v>#DIV/0!</v>
          </cell>
          <cell r="EW247">
            <v>52.544011907451086</v>
          </cell>
          <cell r="EX247">
            <v>1119.0324094807427</v>
          </cell>
          <cell r="EY247">
            <v>83.027934911827316</v>
          </cell>
          <cell r="EZ247">
            <v>81.399435099015378</v>
          </cell>
          <cell r="FA247">
            <v>76.022519400000007</v>
          </cell>
          <cell r="FB247">
            <v>72.95974163999999</v>
          </cell>
          <cell r="FC247" t="e">
            <v>#DIV/0!</v>
          </cell>
          <cell r="FD247" t="e">
            <v>#DIV/0!</v>
          </cell>
          <cell r="FE247" t="e">
            <v>#DIV/0!</v>
          </cell>
          <cell r="FF247" t="e">
            <v>#DIV/0!</v>
          </cell>
          <cell r="FG247" t="e">
            <v>#DIV/0!</v>
          </cell>
          <cell r="FH247">
            <v>166.50164608450856</v>
          </cell>
          <cell r="FJ247">
            <v>614.80006534383028</v>
          </cell>
          <cell r="FK247">
            <v>79.760416866211656</v>
          </cell>
          <cell r="FL247">
            <v>72.95974163999999</v>
          </cell>
          <cell r="FM247" t="e">
            <v>#DIV/0!</v>
          </cell>
          <cell r="FN247">
            <v>145.32767271766494</v>
          </cell>
          <cell r="FP247" t="e">
            <v>#DIV/0!</v>
          </cell>
          <cell r="FQ247" t="e">
            <v>#DIV/0!</v>
          </cell>
          <cell r="FR247" t="e">
            <v>#DIV/0!</v>
          </cell>
          <cell r="FS247" t="e">
            <v>#DIV/0!</v>
          </cell>
          <cell r="FT247" t="e">
            <v>#DIV/0!</v>
          </cell>
          <cell r="FU247" t="e">
            <v>#DIV/0!</v>
          </cell>
          <cell r="FV247" t="e">
            <v>#DIV/0!</v>
          </cell>
          <cell r="FW247" t="e">
            <v>#DIV/0!</v>
          </cell>
          <cell r="FX247" t="e">
            <v>#DIV/0!</v>
          </cell>
          <cell r="FY247">
            <v>145.32767271766494</v>
          </cell>
          <cell r="GA247">
            <v>149.0249895199895</v>
          </cell>
          <cell r="GB247">
            <v>72.95974163999999</v>
          </cell>
          <cell r="GC247" t="e">
            <v>#DIV/0!</v>
          </cell>
          <cell r="GD247">
            <v>145.32767271766488</v>
          </cell>
        </row>
        <row r="248">
          <cell r="EV248" t="e">
            <v>#DIV/0!</v>
          </cell>
          <cell r="EW248">
            <v>8.05098664538367</v>
          </cell>
          <cell r="EX248">
            <v>643.93438497994634</v>
          </cell>
          <cell r="EY248">
            <v>10.449596208113572</v>
          </cell>
          <cell r="EZ248">
            <v>7.918607515384644</v>
          </cell>
          <cell r="FA248">
            <v>8.4114934703598507</v>
          </cell>
          <cell r="FB248">
            <v>1.7772718286139917</v>
          </cell>
          <cell r="FC248" t="e">
            <v>#DIV/0!</v>
          </cell>
          <cell r="FD248" t="e">
            <v>#DIV/0!</v>
          </cell>
          <cell r="FE248" t="e">
            <v>#DIV/0!</v>
          </cell>
          <cell r="FF248" t="e">
            <v>#DIV/0!</v>
          </cell>
          <cell r="FG248" t="e">
            <v>#DIV/0!</v>
          </cell>
          <cell r="FH248">
            <v>49.540844853972807</v>
          </cell>
          <cell r="FJ248">
            <v>343.2907237178481</v>
          </cell>
          <cell r="FK248">
            <v>8.8154001770831574</v>
          </cell>
          <cell r="FL248">
            <v>-0.83492725174591131</v>
          </cell>
          <cell r="FM248" t="e">
            <v>#DIV/0!</v>
          </cell>
          <cell r="FN248">
            <v>49.540844853972814</v>
          </cell>
          <cell r="FP248" t="e">
            <v>#DIV/0!</v>
          </cell>
          <cell r="FQ248" t="e">
            <v>#DIV/0!</v>
          </cell>
          <cell r="FR248" t="e">
            <v>#DIV/0!</v>
          </cell>
          <cell r="FS248" t="e">
            <v>#DIV/0!</v>
          </cell>
          <cell r="FT248" t="e">
            <v>#DIV/0!</v>
          </cell>
          <cell r="FU248" t="e">
            <v>#DIV/0!</v>
          </cell>
          <cell r="FV248" t="e">
            <v>#DIV/0!</v>
          </cell>
          <cell r="FW248" t="e">
            <v>#DIV/0!</v>
          </cell>
          <cell r="FX248" t="e">
            <v>#DIV/0!</v>
          </cell>
          <cell r="FY248">
            <v>49.540844853972814</v>
          </cell>
          <cell r="GA248">
            <v>52.115537679424321</v>
          </cell>
          <cell r="GB248">
            <v>-0.85386106392091354</v>
          </cell>
          <cell r="GC248" t="e">
            <v>#DIV/0!</v>
          </cell>
          <cell r="GD248">
            <v>49.540844853972793</v>
          </cell>
        </row>
        <row r="249">
          <cell r="EV249">
            <v>0</v>
          </cell>
          <cell r="EW249">
            <v>4.803588274092177E-3</v>
          </cell>
          <cell r="EX249">
            <v>5.7485748282330502E-2</v>
          </cell>
          <cell r="EY249">
            <v>7.1264831915046848E-3</v>
          </cell>
          <cell r="EZ249">
            <v>7.05264841580592E-3</v>
          </cell>
          <cell r="FA249">
            <v>6.9499999999999996E-3</v>
          </cell>
          <cell r="FB249">
            <v>6.6699999999999988E-3</v>
          </cell>
          <cell r="FC249">
            <v>0</v>
          </cell>
          <cell r="FD249">
            <v>0</v>
          </cell>
          <cell r="FE249">
            <v>0</v>
          </cell>
          <cell r="FF249">
            <v>0</v>
          </cell>
          <cell r="FG249">
            <v>0</v>
          </cell>
          <cell r="FH249">
            <v>0</v>
          </cell>
          <cell r="FJ249">
            <v>0</v>
          </cell>
          <cell r="FK249">
            <v>0</v>
          </cell>
          <cell r="FL249">
            <v>0</v>
          </cell>
          <cell r="FM249">
            <v>0</v>
          </cell>
          <cell r="FN249">
            <v>0</v>
          </cell>
          <cell r="FP249">
            <v>0</v>
          </cell>
          <cell r="FQ249">
            <v>0</v>
          </cell>
          <cell r="FR249">
            <v>0</v>
          </cell>
          <cell r="FS249">
            <v>0</v>
          </cell>
          <cell r="FT249">
            <v>0</v>
          </cell>
          <cell r="FU249">
            <v>0</v>
          </cell>
          <cell r="FV249">
            <v>0</v>
          </cell>
          <cell r="FW249">
            <v>0</v>
          </cell>
          <cell r="FX249">
            <v>0</v>
          </cell>
          <cell r="FY249">
            <v>0</v>
          </cell>
          <cell r="GA249">
            <v>0</v>
          </cell>
          <cell r="GB249">
            <v>0</v>
          </cell>
          <cell r="GC249">
            <v>0</v>
          </cell>
          <cell r="GD249">
            <v>0</v>
          </cell>
        </row>
        <row r="251">
          <cell r="EV251">
            <v>0</v>
          </cell>
          <cell r="EW251">
            <v>15509</v>
          </cell>
          <cell r="EX251">
            <v>206957.72825465491</v>
          </cell>
          <cell r="EY251">
            <v>91151.466527730343</v>
          </cell>
          <cell r="EZ251">
            <v>107613.18876154705</v>
          </cell>
          <cell r="FA251">
            <v>124207.81886357436</v>
          </cell>
          <cell r="FB251">
            <v>17975.649999999998</v>
          </cell>
          <cell r="FC251">
            <v>0</v>
          </cell>
          <cell r="FD251">
            <v>0</v>
          </cell>
          <cell r="FE251">
            <v>0</v>
          </cell>
          <cell r="FF251">
            <v>0</v>
          </cell>
          <cell r="FG251">
            <v>0</v>
          </cell>
          <cell r="FH251">
            <v>563414.85240750667</v>
          </cell>
          <cell r="FJ251">
            <v>222466.72825465491</v>
          </cell>
          <cell r="FK251">
            <v>322972.47415285173</v>
          </cell>
          <cell r="FL251">
            <v>17975.649999999998</v>
          </cell>
          <cell r="FM251">
            <v>0</v>
          </cell>
          <cell r="FN251">
            <v>563414.85240750667</v>
          </cell>
          <cell r="FP251">
            <v>0</v>
          </cell>
          <cell r="FQ251">
            <v>0</v>
          </cell>
          <cell r="FR251">
            <v>0</v>
          </cell>
          <cell r="FS251">
            <v>0</v>
          </cell>
          <cell r="FT251">
            <v>0</v>
          </cell>
          <cell r="FU251">
            <v>0</v>
          </cell>
          <cell r="FV251">
            <v>0</v>
          </cell>
          <cell r="FW251">
            <v>0</v>
          </cell>
          <cell r="FX251">
            <v>0</v>
          </cell>
          <cell r="FY251">
            <v>563414.85240750667</v>
          </cell>
          <cell r="GA251">
            <v>545439.20240750664</v>
          </cell>
          <cell r="GB251">
            <v>17975.649999999998</v>
          </cell>
          <cell r="GC251">
            <v>0</v>
          </cell>
          <cell r="GD251">
            <v>563414.85240750667</v>
          </cell>
        </row>
        <row r="252">
          <cell r="EV252">
            <v>0</v>
          </cell>
          <cell r="EW252">
            <v>-1039.1030000000001</v>
          </cell>
          <cell r="EX252">
            <v>-56492.278233061872</v>
          </cell>
          <cell r="EY252">
            <v>-7175.6230373579328</v>
          </cell>
          <cell r="EZ252">
            <v>-8278.5584270236523</v>
          </cell>
          <cell r="FA252">
            <v>-8321.9238638594816</v>
          </cell>
          <cell r="FB252">
            <v>-1204.3685499999999</v>
          </cell>
          <cell r="FC252">
            <v>0</v>
          </cell>
          <cell r="FD252">
            <v>0</v>
          </cell>
          <cell r="FE252">
            <v>0</v>
          </cell>
          <cell r="FF252">
            <v>0</v>
          </cell>
          <cell r="FG252">
            <v>0</v>
          </cell>
          <cell r="FH252">
            <v>-82511.855111302939</v>
          </cell>
          <cell r="FJ252">
            <v>-57531.381233061875</v>
          </cell>
          <cell r="FK252">
            <v>-23776.105328241065</v>
          </cell>
          <cell r="FL252">
            <v>-1204.3685499999999</v>
          </cell>
          <cell r="FM252">
            <v>0</v>
          </cell>
          <cell r="FN252">
            <v>-82511.855111302939</v>
          </cell>
          <cell r="FP252">
            <v>0</v>
          </cell>
          <cell r="FQ252">
            <v>0</v>
          </cell>
          <cell r="FR252">
            <v>0</v>
          </cell>
          <cell r="FS252">
            <v>0</v>
          </cell>
          <cell r="FT252">
            <v>0</v>
          </cell>
          <cell r="FU252">
            <v>0</v>
          </cell>
          <cell r="FV252">
            <v>0</v>
          </cell>
          <cell r="FW252">
            <v>0</v>
          </cell>
          <cell r="FX252">
            <v>0</v>
          </cell>
          <cell r="FY252">
            <v>-82511.855111302939</v>
          </cell>
          <cell r="GA252">
            <v>-81307.48656130294</v>
          </cell>
          <cell r="GB252">
            <v>-1204.3685499999999</v>
          </cell>
          <cell r="GC252">
            <v>0</v>
          </cell>
          <cell r="GD252">
            <v>-82511.855111302939</v>
          </cell>
        </row>
        <row r="253">
          <cell r="EV253">
            <v>0</v>
          </cell>
          <cell r="EW253">
            <v>14469.897000000001</v>
          </cell>
          <cell r="EX253">
            <v>150465.45002159302</v>
          </cell>
          <cell r="EY253">
            <v>83975.843490372412</v>
          </cell>
          <cell r="EZ253">
            <v>99334.63033452339</v>
          </cell>
          <cell r="FA253">
            <v>115885.89499971489</v>
          </cell>
          <cell r="FB253">
            <v>16771.281449999999</v>
          </cell>
          <cell r="FC253">
            <v>0</v>
          </cell>
          <cell r="FD253">
            <v>0</v>
          </cell>
          <cell r="FE253">
            <v>0</v>
          </cell>
          <cell r="FF253">
            <v>0</v>
          </cell>
          <cell r="FG253">
            <v>0</v>
          </cell>
          <cell r="FH253">
            <v>480902.99729620374</v>
          </cell>
          <cell r="FJ253">
            <v>164935.34702159301</v>
          </cell>
          <cell r="FK253">
            <v>299196.36882461072</v>
          </cell>
          <cell r="FL253">
            <v>16771.281449999999</v>
          </cell>
          <cell r="FM253">
            <v>0</v>
          </cell>
          <cell r="FN253">
            <v>480902.99729620374</v>
          </cell>
          <cell r="FP253">
            <v>0</v>
          </cell>
          <cell r="FQ253">
            <v>0</v>
          </cell>
          <cell r="FR253">
            <v>0</v>
          </cell>
          <cell r="FS253">
            <v>0</v>
          </cell>
          <cell r="FT253">
            <v>0</v>
          </cell>
          <cell r="FU253">
            <v>0</v>
          </cell>
          <cell r="FV253">
            <v>0</v>
          </cell>
          <cell r="FW253">
            <v>0</v>
          </cell>
          <cell r="FX253">
            <v>0</v>
          </cell>
          <cell r="FY253">
            <v>480902.99729620374</v>
          </cell>
          <cell r="GA253">
            <v>464131.71584620373</v>
          </cell>
          <cell r="GB253">
            <v>16771.281449999999</v>
          </cell>
          <cell r="GC253">
            <v>0</v>
          </cell>
          <cell r="GD253">
            <v>480902.99729620374</v>
          </cell>
        </row>
        <row r="254">
          <cell r="EV254">
            <v>0</v>
          </cell>
          <cell r="EW254">
            <v>-199.68457860000001</v>
          </cell>
          <cell r="EX254">
            <v>-586.99962389798384</v>
          </cell>
          <cell r="EY254">
            <v>-10198.415503781724</v>
          </cell>
          <cell r="EZ254">
            <v>-15192.22038816545</v>
          </cell>
          <cell r="FA254">
            <v>-8860.4586572764965</v>
          </cell>
          <cell r="FB254">
            <v>-4557.0375878708692</v>
          </cell>
          <cell r="FC254">
            <v>-1291.6254611058507</v>
          </cell>
          <cell r="FD254">
            <v>-227.34362598977191</v>
          </cell>
          <cell r="FE254">
            <v>-13.41702516</v>
          </cell>
          <cell r="FF254">
            <v>0</v>
          </cell>
          <cell r="FG254">
            <v>0</v>
          </cell>
          <cell r="FH254">
            <v>-41127.202451848148</v>
          </cell>
          <cell r="FJ254">
            <v>-786.68420249798385</v>
          </cell>
          <cell r="FK254">
            <v>-34251.094549223671</v>
          </cell>
          <cell r="FL254">
            <v>-6076.0066749664911</v>
          </cell>
          <cell r="FM254">
            <v>-13.41702516</v>
          </cell>
          <cell r="FN254">
            <v>-41127.202451848148</v>
          </cell>
          <cell r="FP254">
            <v>0</v>
          </cell>
          <cell r="FQ254">
            <v>0</v>
          </cell>
          <cell r="FR254">
            <v>0</v>
          </cell>
          <cell r="FS254">
            <v>0</v>
          </cell>
          <cell r="FT254">
            <v>0</v>
          </cell>
          <cell r="FU254">
            <v>0</v>
          </cell>
          <cell r="FV254">
            <v>0</v>
          </cell>
          <cell r="FW254">
            <v>0</v>
          </cell>
          <cell r="FX254">
            <v>0</v>
          </cell>
          <cell r="FY254">
            <v>-41127.202451848148</v>
          </cell>
          <cell r="GA254">
            <v>-35037.778751721649</v>
          </cell>
          <cell r="GB254">
            <v>-6089.423700126491</v>
          </cell>
          <cell r="GC254">
            <v>0</v>
          </cell>
          <cell r="GD254">
            <v>-41127.202451848141</v>
          </cell>
        </row>
        <row r="255">
          <cell r="EV255">
            <v>0</v>
          </cell>
          <cell r="EW255">
            <v>14270.212421400001</v>
          </cell>
          <cell r="EX255">
            <v>149878.45039769504</v>
          </cell>
          <cell r="EY255">
            <v>73777.427986590686</v>
          </cell>
          <cell r="EZ255">
            <v>84142.409946357948</v>
          </cell>
          <cell r="FA255">
            <v>107025.43634243839</v>
          </cell>
          <cell r="FB255">
            <v>12214.243862129129</v>
          </cell>
          <cell r="FC255">
            <v>-1291.6254611058507</v>
          </cell>
          <cell r="FD255">
            <v>-227.34362598977191</v>
          </cell>
          <cell r="FE255">
            <v>-13.41702516</v>
          </cell>
          <cell r="FF255">
            <v>0</v>
          </cell>
          <cell r="FG255">
            <v>0</v>
          </cell>
          <cell r="FH255">
            <v>439775.79484435561</v>
          </cell>
          <cell r="FJ255">
            <v>164148.66281909504</v>
          </cell>
          <cell r="FK255">
            <v>264945.27427538706</v>
          </cell>
          <cell r="FL255">
            <v>10695.274775033507</v>
          </cell>
          <cell r="FM255">
            <v>-13.41702516</v>
          </cell>
          <cell r="FN255">
            <v>439775.79484435561</v>
          </cell>
          <cell r="FP255">
            <v>0</v>
          </cell>
          <cell r="FQ255">
            <v>0</v>
          </cell>
          <cell r="FR255">
            <v>0</v>
          </cell>
          <cell r="FS255">
            <v>0</v>
          </cell>
          <cell r="FT255">
            <v>0</v>
          </cell>
          <cell r="FU255">
            <v>0</v>
          </cell>
          <cell r="FV255">
            <v>0</v>
          </cell>
          <cell r="FW255">
            <v>0</v>
          </cell>
          <cell r="FX255">
            <v>0</v>
          </cell>
          <cell r="FY255">
            <v>439775.79484435561</v>
          </cell>
          <cell r="GA255">
            <v>429093.93709448207</v>
          </cell>
          <cell r="GB255">
            <v>10681.857749873507</v>
          </cell>
          <cell r="GC255">
            <v>0</v>
          </cell>
          <cell r="GD255">
            <v>439775.79484435561</v>
          </cell>
        </row>
        <row r="257">
          <cell r="EV257">
            <v>0</v>
          </cell>
          <cell r="EW257">
            <v>189403.66250000001</v>
          </cell>
          <cell r="EX257">
            <v>7018305.7886099722</v>
          </cell>
          <cell r="EY257">
            <v>1256511.7913199067</v>
          </cell>
          <cell r="EZ257">
            <v>1457550.5741003933</v>
          </cell>
          <cell r="FA257">
            <v>1516887.9878714019</v>
          </cell>
          <cell r="FB257">
            <v>219527.62562499999</v>
          </cell>
          <cell r="FC257">
            <v>0</v>
          </cell>
          <cell r="FD257">
            <v>0</v>
          </cell>
          <cell r="FE257">
            <v>0</v>
          </cell>
          <cell r="FF257">
            <v>0</v>
          </cell>
          <cell r="FG257">
            <v>0</v>
          </cell>
          <cell r="FH257">
            <v>11658187.430026673</v>
          </cell>
          <cell r="FJ257">
            <v>7207709.4511099719</v>
          </cell>
          <cell r="FK257">
            <v>4230950.3532917015</v>
          </cell>
          <cell r="FL257">
            <v>219527.62562499999</v>
          </cell>
          <cell r="FM257">
            <v>0</v>
          </cell>
          <cell r="FN257">
            <v>11658187.430026673</v>
          </cell>
          <cell r="FP257">
            <v>0</v>
          </cell>
          <cell r="FQ257">
            <v>0</v>
          </cell>
          <cell r="FR257">
            <v>0</v>
          </cell>
          <cell r="FS257">
            <v>0</v>
          </cell>
          <cell r="FT257">
            <v>0</v>
          </cell>
          <cell r="FU257">
            <v>0</v>
          </cell>
          <cell r="FV257">
            <v>0</v>
          </cell>
          <cell r="FW257">
            <v>0</v>
          </cell>
          <cell r="FX257">
            <v>0</v>
          </cell>
          <cell r="FY257">
            <v>11658187.430026673</v>
          </cell>
          <cell r="GA257">
            <v>11438659.804401673</v>
          </cell>
          <cell r="GB257">
            <v>219527.62562499999</v>
          </cell>
          <cell r="GC257">
            <v>0</v>
          </cell>
          <cell r="GD257">
            <v>11658187.430026673</v>
          </cell>
        </row>
        <row r="258">
          <cell r="EV258">
            <v>0</v>
          </cell>
          <cell r="EW258">
            <v>-12690.0453875</v>
          </cell>
          <cell r="EX258">
            <v>-2037162.307611268</v>
          </cell>
          <cell r="EY258">
            <v>-123463.42293123376</v>
          </cell>
          <cell r="EZ258">
            <v>-136933.02137752634</v>
          </cell>
          <cell r="FA258">
            <v>-101631.49518738392</v>
          </cell>
          <cell r="FB258">
            <v>-14708.350916874999</v>
          </cell>
          <cell r="FC258">
            <v>0</v>
          </cell>
          <cell r="FD258">
            <v>0</v>
          </cell>
          <cell r="FE258">
            <v>0</v>
          </cell>
          <cell r="FF258">
            <v>0</v>
          </cell>
          <cell r="FG258">
            <v>0</v>
          </cell>
          <cell r="FH258">
            <v>-2426588.6434117872</v>
          </cell>
          <cell r="FJ258">
            <v>-2049852.352998768</v>
          </cell>
          <cell r="FK258">
            <v>-362027.93949614401</v>
          </cell>
          <cell r="FL258">
            <v>-14708.350916874999</v>
          </cell>
          <cell r="FM258">
            <v>0</v>
          </cell>
          <cell r="FN258">
            <v>-2426588.6434117872</v>
          </cell>
          <cell r="FP258">
            <v>0</v>
          </cell>
          <cell r="FQ258">
            <v>0</v>
          </cell>
          <cell r="FR258">
            <v>0</v>
          </cell>
          <cell r="FS258">
            <v>0</v>
          </cell>
          <cell r="FT258">
            <v>0</v>
          </cell>
          <cell r="FU258">
            <v>0</v>
          </cell>
          <cell r="FV258">
            <v>0</v>
          </cell>
          <cell r="FW258">
            <v>0</v>
          </cell>
          <cell r="FX258">
            <v>0</v>
          </cell>
          <cell r="FY258">
            <v>-2426588.6434117872</v>
          </cell>
          <cell r="GA258">
            <v>-2411880.2924949122</v>
          </cell>
          <cell r="GB258">
            <v>-14708.350916874999</v>
          </cell>
          <cell r="GC258">
            <v>0</v>
          </cell>
          <cell r="GD258">
            <v>-2426588.6434117872</v>
          </cell>
        </row>
        <row r="259">
          <cell r="EV259">
            <v>0</v>
          </cell>
          <cell r="EW259">
            <v>0</v>
          </cell>
          <cell r="EX259">
            <v>0</v>
          </cell>
          <cell r="EY259">
            <v>0</v>
          </cell>
          <cell r="EZ259">
            <v>0</v>
          </cell>
          <cell r="FA259">
            <v>0</v>
          </cell>
          <cell r="FB259">
            <v>0</v>
          </cell>
          <cell r="FC259">
            <v>0</v>
          </cell>
          <cell r="FD259">
            <v>0</v>
          </cell>
          <cell r="FE259">
            <v>0</v>
          </cell>
          <cell r="FF259">
            <v>0</v>
          </cell>
          <cell r="FG259">
            <v>0</v>
          </cell>
          <cell r="FH259">
            <v>0</v>
          </cell>
          <cell r="FJ259">
            <v>0</v>
          </cell>
          <cell r="FK259">
            <v>0</v>
          </cell>
          <cell r="FL259">
            <v>0</v>
          </cell>
          <cell r="FM259">
            <v>0</v>
          </cell>
          <cell r="FN259">
            <v>0</v>
          </cell>
          <cell r="FP259">
            <v>0</v>
          </cell>
          <cell r="FQ259">
            <v>0</v>
          </cell>
          <cell r="FR259">
            <v>0</v>
          </cell>
          <cell r="FS259">
            <v>0</v>
          </cell>
          <cell r="FT259">
            <v>0</v>
          </cell>
          <cell r="FU259">
            <v>0</v>
          </cell>
          <cell r="FV259">
            <v>0</v>
          </cell>
          <cell r="FW259">
            <v>0</v>
          </cell>
          <cell r="FX259">
            <v>0</v>
          </cell>
          <cell r="FY259">
            <v>0</v>
          </cell>
          <cell r="GA259">
            <v>0</v>
          </cell>
          <cell r="GB259">
            <v>0</v>
          </cell>
          <cell r="GC259">
            <v>0</v>
          </cell>
          <cell r="GD259">
            <v>0</v>
          </cell>
        </row>
        <row r="260">
          <cell r="EV260">
            <v>0</v>
          </cell>
          <cell r="EW260">
            <v>176713.61711250001</v>
          </cell>
          <cell r="EX260">
            <v>4981143.4809987042</v>
          </cell>
          <cell r="EY260">
            <v>1133048.3683886731</v>
          </cell>
          <cell r="EZ260">
            <v>1320617.5527228671</v>
          </cell>
          <cell r="FA260">
            <v>1415256.4926840181</v>
          </cell>
          <cell r="FB260">
            <v>204819.27470812498</v>
          </cell>
          <cell r="FC260">
            <v>0</v>
          </cell>
          <cell r="FD260">
            <v>0</v>
          </cell>
          <cell r="FE260">
            <v>0</v>
          </cell>
          <cell r="FF260">
            <v>0</v>
          </cell>
          <cell r="FG260">
            <v>0</v>
          </cell>
          <cell r="FH260">
            <v>9231598.7866148874</v>
          </cell>
          <cell r="FJ260">
            <v>5157857.0981112039</v>
          </cell>
          <cell r="FK260">
            <v>3868922.4137955578</v>
          </cell>
          <cell r="FL260">
            <v>204819.27470812498</v>
          </cell>
          <cell r="FM260">
            <v>0</v>
          </cell>
          <cell r="FN260">
            <v>9231598.7866148874</v>
          </cell>
          <cell r="FP260">
            <v>0</v>
          </cell>
          <cell r="FQ260">
            <v>0</v>
          </cell>
          <cell r="FR260">
            <v>0</v>
          </cell>
          <cell r="FS260">
            <v>0</v>
          </cell>
          <cell r="FT260">
            <v>0</v>
          </cell>
          <cell r="FU260">
            <v>0</v>
          </cell>
          <cell r="FV260">
            <v>0</v>
          </cell>
          <cell r="FW260">
            <v>0</v>
          </cell>
          <cell r="FX260">
            <v>0</v>
          </cell>
          <cell r="FY260">
            <v>9231598.7866148874</v>
          </cell>
          <cell r="GA260">
            <v>9026779.5119067617</v>
          </cell>
          <cell r="GB260">
            <v>204819.27470812498</v>
          </cell>
          <cell r="GC260">
            <v>0</v>
          </cell>
          <cell r="GD260">
            <v>9231598.7866148874</v>
          </cell>
        </row>
        <row r="261">
          <cell r="EV261">
            <v>0</v>
          </cell>
          <cell r="EW261">
            <v>-2438.6479161525003</v>
          </cell>
          <cell r="EX261">
            <v>-7168.7329068541294</v>
          </cell>
          <cell r="EY261">
            <v>-335168.28890480433</v>
          </cell>
          <cell r="EZ261">
            <v>-485090.37598728808</v>
          </cell>
          <cell r="FA261">
            <v>-229145.56981011922</v>
          </cell>
          <cell r="FB261">
            <v>-91202.076600217988</v>
          </cell>
          <cell r="FC261">
            <v>-20073.711134255209</v>
          </cell>
          <cell r="FD261">
            <v>-3528.8876907375898</v>
          </cell>
          <cell r="FE261">
            <v>-163.85541976650001</v>
          </cell>
          <cell r="FF261">
            <v>0</v>
          </cell>
          <cell r="FG261">
            <v>0</v>
          </cell>
          <cell r="FH261">
            <v>-1173980.1463701953</v>
          </cell>
          <cell r="FJ261">
            <v>-9607.3808230066297</v>
          </cell>
          <cell r="FK261">
            <v>-1049404.2347022116</v>
          </cell>
          <cell r="FL261">
            <v>-114804.67542521079</v>
          </cell>
          <cell r="FM261">
            <v>-163.85541976650001</v>
          </cell>
          <cell r="FN261">
            <v>-1173980.1463701953</v>
          </cell>
          <cell r="FP261">
            <v>0</v>
          </cell>
          <cell r="FQ261">
            <v>0</v>
          </cell>
          <cell r="FR261">
            <v>0</v>
          </cell>
          <cell r="FS261">
            <v>0</v>
          </cell>
          <cell r="FT261">
            <v>0</v>
          </cell>
          <cell r="FU261">
            <v>0</v>
          </cell>
          <cell r="FV261">
            <v>0</v>
          </cell>
          <cell r="FW261">
            <v>0</v>
          </cell>
          <cell r="FX261">
            <v>0</v>
          </cell>
          <cell r="FY261">
            <v>-1173980.1463701953</v>
          </cell>
          <cell r="GA261">
            <v>-1059011.6155252182</v>
          </cell>
          <cell r="GB261">
            <v>-114968.5308449773</v>
          </cell>
          <cell r="GC261">
            <v>0</v>
          </cell>
          <cell r="GD261">
            <v>-1173980.1463701956</v>
          </cell>
        </row>
        <row r="262">
          <cell r="EV262">
            <v>0</v>
          </cell>
          <cell r="EW262">
            <v>0</v>
          </cell>
          <cell r="EX262">
            <v>0</v>
          </cell>
          <cell r="EY262">
            <v>0</v>
          </cell>
          <cell r="EZ262">
            <v>0</v>
          </cell>
          <cell r="FA262">
            <v>0</v>
          </cell>
          <cell r="FB262">
            <v>0</v>
          </cell>
          <cell r="FC262">
            <v>0</v>
          </cell>
          <cell r="FD262">
            <v>0</v>
          </cell>
          <cell r="FE262">
            <v>0</v>
          </cell>
          <cell r="FF262">
            <v>0</v>
          </cell>
          <cell r="FG262">
            <v>0</v>
          </cell>
          <cell r="FH262">
            <v>0</v>
          </cell>
          <cell r="FJ262">
            <v>0</v>
          </cell>
          <cell r="FK262">
            <v>0</v>
          </cell>
          <cell r="FL262">
            <v>0</v>
          </cell>
          <cell r="FM262">
            <v>0</v>
          </cell>
          <cell r="FN262">
            <v>0</v>
          </cell>
          <cell r="FP262">
            <v>0</v>
          </cell>
          <cell r="FQ262">
            <v>0</v>
          </cell>
          <cell r="FR262">
            <v>0</v>
          </cell>
          <cell r="FS262">
            <v>0</v>
          </cell>
          <cell r="FT262">
            <v>0</v>
          </cell>
          <cell r="FU262">
            <v>0</v>
          </cell>
          <cell r="FV262">
            <v>0</v>
          </cell>
          <cell r="FW262">
            <v>0</v>
          </cell>
          <cell r="FX262">
            <v>0</v>
          </cell>
          <cell r="FY262">
            <v>0</v>
          </cell>
          <cell r="GA262">
            <v>0</v>
          </cell>
          <cell r="GB262">
            <v>0</v>
          </cell>
          <cell r="GC262">
            <v>0</v>
          </cell>
          <cell r="GD262">
            <v>0</v>
          </cell>
        </row>
        <row r="263">
          <cell r="EV263">
            <v>0</v>
          </cell>
          <cell r="EW263">
            <v>0</v>
          </cell>
          <cell r="EX263">
            <v>0</v>
          </cell>
          <cell r="EY263">
            <v>0</v>
          </cell>
          <cell r="EZ263">
            <v>0</v>
          </cell>
          <cell r="FA263">
            <v>0</v>
          </cell>
          <cell r="FB263">
            <v>0</v>
          </cell>
          <cell r="FC263">
            <v>0</v>
          </cell>
          <cell r="FD263">
            <v>0</v>
          </cell>
          <cell r="FE263">
            <v>0</v>
          </cell>
          <cell r="FF263">
            <v>0</v>
          </cell>
          <cell r="FG263">
            <v>0</v>
          </cell>
          <cell r="FH263">
            <v>0</v>
          </cell>
          <cell r="FJ263">
            <v>0</v>
          </cell>
          <cell r="FK263">
            <v>0</v>
          </cell>
          <cell r="FL263">
            <v>0</v>
          </cell>
          <cell r="FM263">
            <v>0</v>
          </cell>
          <cell r="FN263">
            <v>0</v>
          </cell>
          <cell r="FP263">
            <v>0</v>
          </cell>
          <cell r="FQ263">
            <v>0</v>
          </cell>
          <cell r="FR263">
            <v>0</v>
          </cell>
          <cell r="FS263">
            <v>0</v>
          </cell>
          <cell r="FT263">
            <v>0</v>
          </cell>
          <cell r="FU263">
            <v>0</v>
          </cell>
          <cell r="FV263">
            <v>0</v>
          </cell>
          <cell r="FW263">
            <v>0</v>
          </cell>
          <cell r="FX263">
            <v>0</v>
          </cell>
          <cell r="FY263">
            <v>0</v>
          </cell>
          <cell r="GA263">
            <v>0</v>
          </cell>
          <cell r="GB263">
            <v>0</v>
          </cell>
          <cell r="GC263">
            <v>0</v>
          </cell>
          <cell r="GD263">
            <v>0</v>
          </cell>
        </row>
        <row r="264">
          <cell r="EV264">
            <v>0</v>
          </cell>
          <cell r="EW264">
            <v>-4629.8967683475003</v>
          </cell>
          <cell r="EX264">
            <v>-945282.20725469396</v>
          </cell>
          <cell r="EY264">
            <v>264090.85717725731</v>
          </cell>
          <cell r="EZ264">
            <v>406510.17688637337</v>
          </cell>
          <cell r="FA264">
            <v>172535.31010275852</v>
          </cell>
          <cell r="FB264">
            <v>83009.305611892982</v>
          </cell>
          <cell r="FC264">
            <v>20073.711134255209</v>
          </cell>
          <cell r="FD264">
            <v>3528.8876907375902</v>
          </cell>
          <cell r="FE264">
            <v>163.85541976650001</v>
          </cell>
          <cell r="FF264">
            <v>0</v>
          </cell>
          <cell r="FG264">
            <v>0</v>
          </cell>
          <cell r="FH264">
            <v>4.5190517994342372E-11</v>
          </cell>
          <cell r="FJ264">
            <v>-949912.10402304144</v>
          </cell>
          <cell r="FK264">
            <v>843136.3441663892</v>
          </cell>
          <cell r="FL264">
            <v>106611.90443688579</v>
          </cell>
          <cell r="FM264">
            <v>163.85541976650001</v>
          </cell>
          <cell r="FN264">
            <v>5.1102233555866405E-11</v>
          </cell>
          <cell r="FP264">
            <v>0</v>
          </cell>
          <cell r="FQ264">
            <v>0</v>
          </cell>
          <cell r="FR264">
            <v>0</v>
          </cell>
          <cell r="FS264">
            <v>0</v>
          </cell>
          <cell r="FT264">
            <v>0</v>
          </cell>
          <cell r="FU264">
            <v>0</v>
          </cell>
          <cell r="FV264">
            <v>0</v>
          </cell>
          <cell r="FW264">
            <v>0</v>
          </cell>
          <cell r="FX264">
            <v>0</v>
          </cell>
          <cell r="FY264">
            <v>5.1102233555866405E-11</v>
          </cell>
          <cell r="GA264">
            <v>-106775.75985665224</v>
          </cell>
          <cell r="GB264">
            <v>106775.75985665229</v>
          </cell>
          <cell r="GC264">
            <v>0</v>
          </cell>
          <cell r="GD264">
            <v>0</v>
          </cell>
        </row>
        <row r="265">
          <cell r="EV265">
            <v>0</v>
          </cell>
          <cell r="EW265">
            <v>169645.07242800001</v>
          </cell>
          <cell r="EX265">
            <v>4028692.5408371566</v>
          </cell>
          <cell r="EY265">
            <v>1061970.9366611261</v>
          </cell>
          <cell r="EZ265">
            <v>1242037.3536219525</v>
          </cell>
          <cell r="FA265">
            <v>1358646.2329766573</v>
          </cell>
          <cell r="FB265">
            <v>196626.50371979998</v>
          </cell>
          <cell r="FC265">
            <v>0</v>
          </cell>
          <cell r="FD265">
            <v>0</v>
          </cell>
          <cell r="FE265">
            <v>0</v>
          </cell>
          <cell r="FF265">
            <v>0</v>
          </cell>
          <cell r="FG265">
            <v>0</v>
          </cell>
          <cell r="FH265">
            <v>8057618.6402446926</v>
          </cell>
          <cell r="FJ265">
            <v>4198337.6132651558</v>
          </cell>
          <cell r="FK265">
            <v>3662654.5232597352</v>
          </cell>
          <cell r="FL265">
            <v>196626.50371979998</v>
          </cell>
          <cell r="FM265">
            <v>0</v>
          </cell>
          <cell r="FN265">
            <v>8057618.6402446926</v>
          </cell>
          <cell r="FP265">
            <v>0</v>
          </cell>
          <cell r="FQ265">
            <v>0</v>
          </cell>
          <cell r="FR265">
            <v>0</v>
          </cell>
          <cell r="FS265">
            <v>0</v>
          </cell>
          <cell r="FT265">
            <v>0</v>
          </cell>
          <cell r="FU265">
            <v>0</v>
          </cell>
          <cell r="FV265">
            <v>0</v>
          </cell>
          <cell r="FW265">
            <v>0</v>
          </cell>
          <cell r="FX265">
            <v>0</v>
          </cell>
          <cell r="FY265">
            <v>8057618.6402446926</v>
          </cell>
          <cell r="GA265">
            <v>7860992.1365248915</v>
          </cell>
          <cell r="GB265">
            <v>196626.50371979998</v>
          </cell>
          <cell r="GC265">
            <v>0</v>
          </cell>
          <cell r="GD265">
            <v>8057618.6402446916</v>
          </cell>
        </row>
        <row r="267">
          <cell r="EV267">
            <v>0</v>
          </cell>
          <cell r="EW267">
            <v>-94965.8978362575</v>
          </cell>
          <cell r="EX267">
            <v>-1137974.1305557599</v>
          </cell>
          <cell r="EY267">
            <v>-556278.4933802929</v>
          </cell>
          <cell r="EZ267">
            <v>-657078.17304148874</v>
          </cell>
          <cell r="FA267">
            <v>-760558.83916839131</v>
          </cell>
          <cell r="FB267">
            <v>-110069.87822814636</v>
          </cell>
          <cell r="FC267">
            <v>0</v>
          </cell>
          <cell r="FD267">
            <v>0</v>
          </cell>
          <cell r="FE267">
            <v>0</v>
          </cell>
          <cell r="FF267">
            <v>0</v>
          </cell>
          <cell r="FG267">
            <v>0</v>
          </cell>
          <cell r="FH267">
            <v>-3316925.4122103369</v>
          </cell>
          <cell r="FJ267">
            <v>-1232940.0283920174</v>
          </cell>
          <cell r="FK267">
            <v>-1973915.505590173</v>
          </cell>
          <cell r="FL267">
            <v>-110069.87822814636</v>
          </cell>
          <cell r="FM267">
            <v>0</v>
          </cell>
          <cell r="FN267">
            <v>-3316925.4122103369</v>
          </cell>
          <cell r="FP267">
            <v>0</v>
          </cell>
          <cell r="FQ267">
            <v>0</v>
          </cell>
          <cell r="FR267">
            <v>0</v>
          </cell>
          <cell r="FS267">
            <v>0</v>
          </cell>
          <cell r="FT267">
            <v>0</v>
          </cell>
          <cell r="FU267">
            <v>0</v>
          </cell>
          <cell r="FV267">
            <v>0</v>
          </cell>
          <cell r="FW267">
            <v>0</v>
          </cell>
          <cell r="FX267">
            <v>0</v>
          </cell>
          <cell r="FY267">
            <v>-3316925.4122103369</v>
          </cell>
          <cell r="GA267">
            <v>-3206855.5339821903</v>
          </cell>
          <cell r="GB267">
            <v>-110069.87822814636</v>
          </cell>
          <cell r="GC267">
            <v>0</v>
          </cell>
          <cell r="GD267">
            <v>-3316925.4122103369</v>
          </cell>
        </row>
        <row r="268">
          <cell r="EV268">
            <v>0</v>
          </cell>
          <cell r="EW268">
            <v>1310.5293901403536</v>
          </cell>
          <cell r="EX268">
            <v>3852.4770641434079</v>
          </cell>
          <cell r="EY268">
            <v>77067.832622716553</v>
          </cell>
          <cell r="EZ268">
            <v>114121.98571092344</v>
          </cell>
          <cell r="FA268">
            <v>305159.19833240827</v>
          </cell>
          <cell r="FB268">
            <v>102515.34599243231</v>
          </cell>
          <cell r="FC268">
            <v>17258.922002673546</v>
          </cell>
          <cell r="FD268">
            <v>3028.9034318492209</v>
          </cell>
          <cell r="FE268">
            <v>88.055902582517092</v>
          </cell>
          <cell r="FF268">
            <v>0</v>
          </cell>
          <cell r="FG268">
            <v>0</v>
          </cell>
          <cell r="FH268">
            <v>624403.25044986955</v>
          </cell>
          <cell r="FJ268">
            <v>5163.0064542837617</v>
          </cell>
          <cell r="FK268">
            <v>496349.01666604826</v>
          </cell>
          <cell r="FL268">
            <v>122803.17142695507</v>
          </cell>
          <cell r="FM268">
            <v>88.055902582517092</v>
          </cell>
          <cell r="FN268">
            <v>624403.25044986955</v>
          </cell>
          <cell r="FP268">
            <v>0</v>
          </cell>
          <cell r="FQ268">
            <v>0</v>
          </cell>
          <cell r="FR268">
            <v>0</v>
          </cell>
          <cell r="FS268">
            <v>0</v>
          </cell>
          <cell r="FT268">
            <v>0</v>
          </cell>
          <cell r="FU268">
            <v>0</v>
          </cell>
          <cell r="FV268">
            <v>0</v>
          </cell>
          <cell r="FW268">
            <v>0</v>
          </cell>
          <cell r="FX268">
            <v>0</v>
          </cell>
          <cell r="FY268">
            <v>624403.25044986955</v>
          </cell>
          <cell r="GA268">
            <v>501512.02312033204</v>
          </cell>
          <cell r="GB268">
            <v>122891.22732953759</v>
          </cell>
          <cell r="GC268">
            <v>0</v>
          </cell>
          <cell r="GD268">
            <v>624403.25044986967</v>
          </cell>
        </row>
        <row r="269">
          <cell r="EV269">
            <v>0</v>
          </cell>
          <cell r="EW269">
            <v>-1310.5293901403536</v>
          </cell>
          <cell r="EX269">
            <v>-3852.4770641434079</v>
          </cell>
          <cell r="EY269">
            <v>-77067.832622716553</v>
          </cell>
          <cell r="EZ269">
            <v>-114121.98571092344</v>
          </cell>
          <cell r="FA269">
            <v>-305159.19833240827</v>
          </cell>
          <cell r="FB269">
            <v>-102515.34599243231</v>
          </cell>
          <cell r="FC269">
            <v>-17258.922002673546</v>
          </cell>
          <cell r="FD269">
            <v>-3028.9034318492209</v>
          </cell>
          <cell r="FE269">
            <v>-88.055902582517092</v>
          </cell>
          <cell r="FF269">
            <v>0</v>
          </cell>
          <cell r="FG269">
            <v>0</v>
          </cell>
          <cell r="FH269">
            <v>-624403.25044986955</v>
          </cell>
          <cell r="FJ269">
            <v>-5163.0064542837617</v>
          </cell>
          <cell r="FK269">
            <v>-496349.01666604826</v>
          </cell>
          <cell r="FL269">
            <v>-122803.17142695507</v>
          </cell>
          <cell r="FM269">
            <v>-88.055902582517092</v>
          </cell>
          <cell r="FN269">
            <v>-624403.25044986955</v>
          </cell>
          <cell r="FP269">
            <v>0</v>
          </cell>
          <cell r="FQ269">
            <v>0</v>
          </cell>
          <cell r="FR269">
            <v>0</v>
          </cell>
          <cell r="FS269">
            <v>0</v>
          </cell>
          <cell r="FT269">
            <v>0</v>
          </cell>
          <cell r="FU269">
            <v>0</v>
          </cell>
          <cell r="FV269">
            <v>0</v>
          </cell>
          <cell r="FW269">
            <v>0</v>
          </cell>
          <cell r="FX269">
            <v>0</v>
          </cell>
          <cell r="FY269">
            <v>-624403.25044986955</v>
          </cell>
          <cell r="GA269">
            <v>-501512.02312033204</v>
          </cell>
          <cell r="GB269">
            <v>-122891.22732953759</v>
          </cell>
          <cell r="GC269">
            <v>0</v>
          </cell>
          <cell r="GD269">
            <v>-624403.25044986967</v>
          </cell>
        </row>
        <row r="270">
          <cell r="EV270">
            <v>0</v>
          </cell>
          <cell r="EW270">
            <v>-18521.46816</v>
          </cell>
          <cell r="EX270">
            <v>-352672.37102763902</v>
          </cell>
          <cell r="EY270">
            <v>-112962.8234176767</v>
          </cell>
          <cell r="EZ270">
            <v>-132622.07057818995</v>
          </cell>
          <cell r="FA270">
            <v>-148333.94559963507</v>
          </cell>
          <cell r="FB270">
            <v>-21467.240255999997</v>
          </cell>
          <cell r="FC270">
            <v>0</v>
          </cell>
          <cell r="FD270">
            <v>0</v>
          </cell>
          <cell r="FE270">
            <v>0</v>
          </cell>
          <cell r="FF270">
            <v>0</v>
          </cell>
          <cell r="FG270">
            <v>0</v>
          </cell>
          <cell r="FH270">
            <v>-786579.91903914057</v>
          </cell>
          <cell r="FJ270">
            <v>-371193.83918763901</v>
          </cell>
          <cell r="FK270">
            <v>-393918.83959550172</v>
          </cell>
          <cell r="FL270">
            <v>-21467.240255999997</v>
          </cell>
          <cell r="FM270">
            <v>0</v>
          </cell>
          <cell r="FN270">
            <v>-786579.91903914069</v>
          </cell>
          <cell r="FP270">
            <v>0</v>
          </cell>
          <cell r="FQ270">
            <v>0</v>
          </cell>
          <cell r="FR270">
            <v>0</v>
          </cell>
          <cell r="FS270">
            <v>0</v>
          </cell>
          <cell r="FT270">
            <v>0</v>
          </cell>
          <cell r="FU270">
            <v>0</v>
          </cell>
          <cell r="FV270">
            <v>0</v>
          </cell>
          <cell r="FW270">
            <v>0</v>
          </cell>
          <cell r="FX270">
            <v>0</v>
          </cell>
          <cell r="FY270">
            <v>-786579.91903914069</v>
          </cell>
          <cell r="GA270">
            <v>-765112.67878314061</v>
          </cell>
          <cell r="GB270">
            <v>-21467.240255999997</v>
          </cell>
          <cell r="GC270">
            <v>0</v>
          </cell>
          <cell r="GD270">
            <v>-786579.91903914057</v>
          </cell>
        </row>
        <row r="271">
          <cell r="EV271">
            <v>0</v>
          </cell>
          <cell r="EW271">
            <v>-27637.503270000001</v>
          </cell>
          <cell r="EX271">
            <v>-287389.00954124262</v>
          </cell>
          <cell r="EY271">
            <v>-160393.86106661131</v>
          </cell>
          <cell r="EZ271">
            <v>-189729.14393893967</v>
          </cell>
          <cell r="FA271">
            <v>-221342.05944945544</v>
          </cell>
          <cell r="FB271">
            <v>-32033.147569499997</v>
          </cell>
          <cell r="FC271">
            <v>0</v>
          </cell>
          <cell r="FD271">
            <v>0</v>
          </cell>
          <cell r="FE271">
            <v>0</v>
          </cell>
          <cell r="FF271">
            <v>0</v>
          </cell>
          <cell r="FG271">
            <v>0</v>
          </cell>
          <cell r="FH271">
            <v>-918524.72483574913</v>
          </cell>
          <cell r="FJ271">
            <v>-315026.5128112426</v>
          </cell>
          <cell r="FK271">
            <v>-571465.06445500639</v>
          </cell>
          <cell r="FL271">
            <v>-32033.147569499997</v>
          </cell>
          <cell r="FM271">
            <v>0</v>
          </cell>
          <cell r="FN271">
            <v>-918524.72483574902</v>
          </cell>
          <cell r="FP271">
            <v>0</v>
          </cell>
          <cell r="FQ271">
            <v>0</v>
          </cell>
          <cell r="FR271">
            <v>0</v>
          </cell>
          <cell r="FS271">
            <v>0</v>
          </cell>
          <cell r="FT271">
            <v>0</v>
          </cell>
          <cell r="FU271">
            <v>0</v>
          </cell>
          <cell r="FV271">
            <v>0</v>
          </cell>
          <cell r="FW271">
            <v>0</v>
          </cell>
          <cell r="FX271">
            <v>0</v>
          </cell>
          <cell r="FY271">
            <v>-918524.72483574902</v>
          </cell>
          <cell r="GA271">
            <v>-886491.57726624911</v>
          </cell>
          <cell r="GB271">
            <v>-32033.147569499997</v>
          </cell>
          <cell r="GC271">
            <v>0</v>
          </cell>
          <cell r="GD271">
            <v>-918524.72483574913</v>
          </cell>
        </row>
        <row r="272">
          <cell r="EV272">
            <v>0</v>
          </cell>
          <cell r="EW272">
            <v>-149.76343395000001</v>
          </cell>
          <cell r="EX272">
            <v>-440.24971792348788</v>
          </cell>
          <cell r="EY272">
            <v>-7648.8116278362932</v>
          </cell>
          <cell r="EZ272">
            <v>-11394.165291124087</v>
          </cell>
          <cell r="FA272">
            <v>-6645.3439929573724</v>
          </cell>
          <cell r="FB272">
            <v>-3417.7781909031519</v>
          </cell>
          <cell r="FC272">
            <v>-968.71909582938815</v>
          </cell>
          <cell r="FD272">
            <v>-170.50771949232893</v>
          </cell>
          <cell r="FE272">
            <v>-10.062768869999999</v>
          </cell>
          <cell r="FF272">
            <v>0</v>
          </cell>
          <cell r="FG272">
            <v>0</v>
          </cell>
          <cell r="FH272">
            <v>-30845.401838886108</v>
          </cell>
          <cell r="FJ272">
            <v>-590.01315187348791</v>
          </cell>
          <cell r="FK272">
            <v>-25688.320911917752</v>
          </cell>
          <cell r="FL272">
            <v>-4557.0050062248683</v>
          </cell>
          <cell r="FM272">
            <v>-10.062768869999999</v>
          </cell>
          <cell r="FN272">
            <v>-30845.401838886111</v>
          </cell>
          <cell r="FP272">
            <v>0</v>
          </cell>
          <cell r="FQ272">
            <v>0</v>
          </cell>
          <cell r="FR272">
            <v>0</v>
          </cell>
          <cell r="FS272">
            <v>0</v>
          </cell>
          <cell r="FT272">
            <v>0</v>
          </cell>
          <cell r="FU272">
            <v>0</v>
          </cell>
          <cell r="FV272">
            <v>0</v>
          </cell>
          <cell r="FW272">
            <v>0</v>
          </cell>
          <cell r="FX272">
            <v>0</v>
          </cell>
          <cell r="FY272">
            <v>-30845.401838886111</v>
          </cell>
          <cell r="GA272">
            <v>-26278.334063791241</v>
          </cell>
          <cell r="GB272">
            <v>-4567.067775094868</v>
          </cell>
          <cell r="GC272">
            <v>0</v>
          </cell>
          <cell r="GD272">
            <v>-30845.401838886108</v>
          </cell>
        </row>
        <row r="273">
          <cell r="EV273">
            <v>0</v>
          </cell>
          <cell r="EW273">
            <v>0</v>
          </cell>
          <cell r="EX273">
            <v>0</v>
          </cell>
          <cell r="EY273">
            <v>0</v>
          </cell>
          <cell r="EZ273">
            <v>0</v>
          </cell>
          <cell r="FA273">
            <v>0</v>
          </cell>
          <cell r="FB273">
            <v>0</v>
          </cell>
          <cell r="FC273">
            <v>0</v>
          </cell>
          <cell r="FD273">
            <v>0</v>
          </cell>
          <cell r="FE273">
            <v>0</v>
          </cell>
          <cell r="FF273">
            <v>0</v>
          </cell>
          <cell r="FG273">
            <v>0</v>
          </cell>
          <cell r="FH273">
            <v>0</v>
          </cell>
          <cell r="FJ273">
            <v>0</v>
          </cell>
          <cell r="FK273">
            <v>0</v>
          </cell>
          <cell r="FL273">
            <v>0</v>
          </cell>
          <cell r="FM273">
            <v>0</v>
          </cell>
          <cell r="FN273">
            <v>0</v>
          </cell>
          <cell r="FP273">
            <v>0</v>
          </cell>
          <cell r="FQ273">
            <v>0</v>
          </cell>
          <cell r="FR273">
            <v>0</v>
          </cell>
          <cell r="FS273">
            <v>0</v>
          </cell>
          <cell r="FT273">
            <v>0</v>
          </cell>
          <cell r="FU273">
            <v>0</v>
          </cell>
          <cell r="FV273">
            <v>0</v>
          </cell>
          <cell r="FW273">
            <v>0</v>
          </cell>
          <cell r="FX273">
            <v>0</v>
          </cell>
          <cell r="FY273">
            <v>0</v>
          </cell>
          <cell r="GA273">
            <v>0</v>
          </cell>
          <cell r="GB273">
            <v>0</v>
          </cell>
          <cell r="GC273">
            <v>0</v>
          </cell>
          <cell r="GD273">
            <v>0</v>
          </cell>
        </row>
        <row r="274">
          <cell r="EV274">
            <v>0</v>
          </cell>
          <cell r="EW274">
            <v>1157.4741920868751</v>
          </cell>
          <cell r="EX274">
            <v>236320.55181367349</v>
          </cell>
          <cell r="EY274">
            <v>-66022.714294314326</v>
          </cell>
          <cell r="EZ274">
            <v>-101627.54422159334</v>
          </cell>
          <cell r="FA274">
            <v>-43133.82752568963</v>
          </cell>
          <cell r="FB274">
            <v>-20752.326402973245</v>
          </cell>
          <cell r="FC274">
            <v>-5018.4277835638022</v>
          </cell>
          <cell r="FD274">
            <v>-882.22192268439755</v>
          </cell>
          <cell r="FE274">
            <v>-40.963854941625002</v>
          </cell>
          <cell r="FF274">
            <v>0</v>
          </cell>
          <cell r="FG274">
            <v>0</v>
          </cell>
          <cell r="FH274">
            <v>-1.1297629498585593E-11</v>
          </cell>
          <cell r="FJ274">
            <v>237478.02600576036</v>
          </cell>
          <cell r="FK274">
            <v>-210784.0860415973</v>
          </cell>
          <cell r="FL274">
            <v>-26652.976109221447</v>
          </cell>
          <cell r="FM274">
            <v>-40.963854941625002</v>
          </cell>
          <cell r="FN274">
            <v>-1.2775558388966601E-11</v>
          </cell>
          <cell r="FP274">
            <v>0</v>
          </cell>
          <cell r="FQ274">
            <v>0</v>
          </cell>
          <cell r="FR274">
            <v>0</v>
          </cell>
          <cell r="FS274">
            <v>0</v>
          </cell>
          <cell r="FT274">
            <v>0</v>
          </cell>
          <cell r="FU274">
            <v>0</v>
          </cell>
          <cell r="FV274">
            <v>0</v>
          </cell>
          <cell r="FW274">
            <v>0</v>
          </cell>
          <cell r="FX274">
            <v>0</v>
          </cell>
          <cell r="FY274">
            <v>-1.2775558388966601E-11</v>
          </cell>
          <cell r="GA274">
            <v>26693.939964163059</v>
          </cell>
          <cell r="GB274">
            <v>-26693.939964163073</v>
          </cell>
          <cell r="GC274">
            <v>0</v>
          </cell>
          <cell r="GD274">
            <v>0</v>
          </cell>
        </row>
        <row r="275">
          <cell r="EV275">
            <v>0</v>
          </cell>
          <cell r="EW275">
            <v>0</v>
          </cell>
          <cell r="EX275">
            <v>-68649.475778247492</v>
          </cell>
          <cell r="EY275">
            <v>-2347.4364817789797</v>
          </cell>
          <cell r="EZ275">
            <v>-2347.4364817789797</v>
          </cell>
          <cell r="FA275">
            <v>0</v>
          </cell>
          <cell r="FB275">
            <v>0</v>
          </cell>
          <cell r="FC275">
            <v>0</v>
          </cell>
          <cell r="FD275">
            <v>0</v>
          </cell>
          <cell r="FE275">
            <v>0</v>
          </cell>
          <cell r="FF275">
            <v>0</v>
          </cell>
          <cell r="FG275">
            <v>0</v>
          </cell>
          <cell r="FH275">
            <v>-73344.348741805443</v>
          </cell>
          <cell r="FJ275">
            <v>-68649.475778247492</v>
          </cell>
          <cell r="FK275">
            <v>-4694.8729635579593</v>
          </cell>
          <cell r="FL275">
            <v>0</v>
          </cell>
          <cell r="FM275">
            <v>0</v>
          </cell>
          <cell r="FN275">
            <v>-73344.348741805457</v>
          </cell>
          <cell r="FP275">
            <v>0</v>
          </cell>
          <cell r="FQ275">
            <v>0</v>
          </cell>
          <cell r="FR275">
            <v>0</v>
          </cell>
          <cell r="FS275">
            <v>0</v>
          </cell>
          <cell r="FT275">
            <v>0</v>
          </cell>
          <cell r="FU275">
            <v>0</v>
          </cell>
          <cell r="FV275">
            <v>0</v>
          </cell>
          <cell r="FW275">
            <v>0</v>
          </cell>
          <cell r="FX275">
            <v>0</v>
          </cell>
          <cell r="FY275">
            <v>-73344.348741805457</v>
          </cell>
          <cell r="GA275">
            <v>-73344.348741805443</v>
          </cell>
          <cell r="GB275">
            <v>0</v>
          </cell>
          <cell r="GC275">
            <v>0</v>
          </cell>
          <cell r="GD275">
            <v>-73344.348741805443</v>
          </cell>
        </row>
        <row r="276">
          <cell r="EV276">
            <v>0</v>
          </cell>
          <cell r="EW276">
            <v>-3534.2723422500003</v>
          </cell>
          <cell r="EX276">
            <v>-99622.869619974081</v>
          </cell>
          <cell r="EY276">
            <v>-22660.967367773465</v>
          </cell>
          <cell r="EZ276">
            <v>-26412.351054457344</v>
          </cell>
          <cell r="FA276">
            <v>-28305.129853680362</v>
          </cell>
          <cell r="FB276">
            <v>-4096.3854941624995</v>
          </cell>
          <cell r="FC276">
            <v>0</v>
          </cell>
          <cell r="FD276">
            <v>0</v>
          </cell>
          <cell r="FE276">
            <v>0</v>
          </cell>
          <cell r="FF276">
            <v>0</v>
          </cell>
          <cell r="FG276">
            <v>0</v>
          </cell>
          <cell r="FH276">
            <v>-184631.97573229775</v>
          </cell>
          <cell r="FJ276">
            <v>-103157.14196222408</v>
          </cell>
          <cell r="FK276">
            <v>-77378.448275911171</v>
          </cell>
          <cell r="FL276">
            <v>-4096.3854941624995</v>
          </cell>
          <cell r="FM276">
            <v>0</v>
          </cell>
          <cell r="FN276">
            <v>-184631.97573229775</v>
          </cell>
          <cell r="FP276">
            <v>0</v>
          </cell>
          <cell r="FQ276">
            <v>0</v>
          </cell>
          <cell r="FR276">
            <v>0</v>
          </cell>
          <cell r="FS276">
            <v>0</v>
          </cell>
          <cell r="FT276">
            <v>0</v>
          </cell>
          <cell r="FU276">
            <v>0</v>
          </cell>
          <cell r="FV276">
            <v>0</v>
          </cell>
          <cell r="FW276">
            <v>0</v>
          </cell>
          <cell r="FX276">
            <v>0</v>
          </cell>
          <cell r="FY276">
            <v>-184631.97573229775</v>
          </cell>
          <cell r="GA276">
            <v>-180535.59023813525</v>
          </cell>
          <cell r="GB276">
            <v>-4096.3854941624995</v>
          </cell>
          <cell r="GC276">
            <v>0</v>
          </cell>
          <cell r="GD276">
            <v>-184631.97573229775</v>
          </cell>
        </row>
        <row r="277">
          <cell r="EV277">
            <v>0</v>
          </cell>
          <cell r="EW277">
            <v>0</v>
          </cell>
          <cell r="EX277">
            <v>0</v>
          </cell>
          <cell r="EY277">
            <v>0</v>
          </cell>
          <cell r="EZ277">
            <v>0</v>
          </cell>
          <cell r="FA277">
            <v>0</v>
          </cell>
          <cell r="FB277">
            <v>0</v>
          </cell>
          <cell r="FC277">
            <v>0</v>
          </cell>
          <cell r="FD277">
            <v>0</v>
          </cell>
          <cell r="FE277">
            <v>0</v>
          </cell>
          <cell r="FF277">
            <v>0</v>
          </cell>
          <cell r="FG277">
            <v>0</v>
          </cell>
          <cell r="FH277">
            <v>0</v>
          </cell>
          <cell r="FJ277">
            <v>0</v>
          </cell>
          <cell r="FK277">
            <v>0</v>
          </cell>
          <cell r="FL277">
            <v>0</v>
          </cell>
          <cell r="FM277">
            <v>0</v>
          </cell>
          <cell r="FN277">
            <v>0</v>
          </cell>
          <cell r="FP277">
            <v>0</v>
          </cell>
          <cell r="FQ277">
            <v>0</v>
          </cell>
          <cell r="FR277">
            <v>0</v>
          </cell>
          <cell r="FS277">
            <v>0</v>
          </cell>
          <cell r="FT277">
            <v>0</v>
          </cell>
          <cell r="FU277">
            <v>0</v>
          </cell>
          <cell r="GA277">
            <v>0</v>
          </cell>
          <cell r="GB277">
            <v>0</v>
          </cell>
          <cell r="GC277">
            <v>0</v>
          </cell>
          <cell r="GD277">
            <v>0</v>
          </cell>
        </row>
        <row r="278">
          <cell r="EV278">
            <v>0</v>
          </cell>
          <cell r="EW278">
            <v>0</v>
          </cell>
          <cell r="EX278">
            <v>0</v>
          </cell>
          <cell r="EY278">
            <v>0</v>
          </cell>
          <cell r="EZ278">
            <v>0</v>
          </cell>
          <cell r="FA278">
            <v>0</v>
          </cell>
          <cell r="FB278">
            <v>0</v>
          </cell>
          <cell r="FC278">
            <v>0</v>
          </cell>
          <cell r="FD278">
            <v>0</v>
          </cell>
          <cell r="FE278">
            <v>0</v>
          </cell>
          <cell r="FF278">
            <v>0</v>
          </cell>
          <cell r="FG278">
            <v>0</v>
          </cell>
          <cell r="FH278">
            <v>0</v>
          </cell>
          <cell r="FJ278">
            <v>0</v>
          </cell>
          <cell r="FK278">
            <v>0</v>
          </cell>
          <cell r="FL278">
            <v>0</v>
          </cell>
          <cell r="FM278">
            <v>0</v>
          </cell>
          <cell r="FN278">
            <v>0</v>
          </cell>
          <cell r="FP278">
            <v>0</v>
          </cell>
          <cell r="FQ278">
            <v>0</v>
          </cell>
          <cell r="FR278">
            <v>0</v>
          </cell>
          <cell r="FS278">
            <v>0</v>
          </cell>
          <cell r="FT278">
            <v>0</v>
          </cell>
          <cell r="FU278">
            <v>0</v>
          </cell>
          <cell r="FV278">
            <v>0</v>
          </cell>
          <cell r="FW278">
            <v>0</v>
          </cell>
          <cell r="FX278">
            <v>0</v>
          </cell>
          <cell r="FY278">
            <v>0</v>
          </cell>
          <cell r="GA278">
            <v>0</v>
          </cell>
          <cell r="GB278">
            <v>0</v>
          </cell>
          <cell r="GC278">
            <v>0</v>
          </cell>
          <cell r="GD278">
            <v>0</v>
          </cell>
        </row>
        <row r="279">
          <cell r="EV279">
            <v>0</v>
          </cell>
          <cell r="EW279">
            <v>0</v>
          </cell>
          <cell r="EX279">
            <v>0</v>
          </cell>
          <cell r="EY279">
            <v>0</v>
          </cell>
          <cell r="EZ279">
            <v>0</v>
          </cell>
          <cell r="FA279">
            <v>0</v>
          </cell>
          <cell r="FB279">
            <v>0</v>
          </cell>
          <cell r="FC279">
            <v>0</v>
          </cell>
          <cell r="FD279">
            <v>0</v>
          </cell>
          <cell r="FE279">
            <v>0</v>
          </cell>
          <cell r="FF279">
            <v>0</v>
          </cell>
          <cell r="FG279">
            <v>0</v>
          </cell>
          <cell r="FH279">
            <v>0</v>
          </cell>
          <cell r="FJ279">
            <v>0</v>
          </cell>
          <cell r="FK279">
            <v>0</v>
          </cell>
          <cell r="FL279">
            <v>0</v>
          </cell>
          <cell r="FM279">
            <v>0</v>
          </cell>
          <cell r="FN279">
            <v>0</v>
          </cell>
          <cell r="FP279">
            <v>0</v>
          </cell>
          <cell r="FQ279">
            <v>0</v>
          </cell>
          <cell r="FR279">
            <v>0</v>
          </cell>
          <cell r="FS279">
            <v>0</v>
          </cell>
          <cell r="FT279">
            <v>0</v>
          </cell>
          <cell r="FU279">
            <v>0</v>
          </cell>
          <cell r="FV279">
            <v>0</v>
          </cell>
          <cell r="FW279">
            <v>0</v>
          </cell>
          <cell r="FX279">
            <v>0</v>
          </cell>
          <cell r="FY279">
            <v>0</v>
          </cell>
          <cell r="GA279">
            <v>0</v>
          </cell>
          <cell r="GB279">
            <v>0</v>
          </cell>
          <cell r="GC279">
            <v>0</v>
          </cell>
          <cell r="GD279">
            <v>0</v>
          </cell>
        </row>
        <row r="280">
          <cell r="EV280">
            <v>0</v>
          </cell>
          <cell r="EW280">
            <v>0</v>
          </cell>
          <cell r="EX280">
            <v>0</v>
          </cell>
          <cell r="EY280">
            <v>0</v>
          </cell>
          <cell r="EZ280">
            <v>0</v>
          </cell>
          <cell r="FA280">
            <v>0</v>
          </cell>
          <cell r="FB280">
            <v>0</v>
          </cell>
          <cell r="FC280">
            <v>0</v>
          </cell>
          <cell r="FD280">
            <v>0</v>
          </cell>
          <cell r="FE280">
            <v>0</v>
          </cell>
          <cell r="FF280">
            <v>0</v>
          </cell>
          <cell r="FG280">
            <v>0</v>
          </cell>
          <cell r="FH280">
            <v>0</v>
          </cell>
          <cell r="FJ280">
            <v>0</v>
          </cell>
          <cell r="FK280">
            <v>0</v>
          </cell>
          <cell r="FL280">
            <v>0</v>
          </cell>
          <cell r="FM280">
            <v>0</v>
          </cell>
          <cell r="FN280">
            <v>0</v>
          </cell>
          <cell r="FP280">
            <v>0</v>
          </cell>
          <cell r="FQ280">
            <v>0</v>
          </cell>
          <cell r="FR280">
            <v>0</v>
          </cell>
          <cell r="FS280">
            <v>0</v>
          </cell>
          <cell r="FT280">
            <v>0</v>
          </cell>
          <cell r="FU280">
            <v>0</v>
          </cell>
          <cell r="GA280">
            <v>0</v>
          </cell>
          <cell r="GB280">
            <v>0</v>
          </cell>
          <cell r="GC280">
            <v>0</v>
          </cell>
          <cell r="GD280">
            <v>0</v>
          </cell>
        </row>
        <row r="281">
          <cell r="EV281">
            <v>0</v>
          </cell>
          <cell r="EW281">
            <v>-143651.43085037064</v>
          </cell>
          <cell r="EX281">
            <v>-1710427.5544271132</v>
          </cell>
          <cell r="EY281">
            <v>-928315.10763628385</v>
          </cell>
          <cell r="EZ281">
            <v>-1121210.8846075721</v>
          </cell>
          <cell r="FA281">
            <v>-1208319.1455898092</v>
          </cell>
          <cell r="FB281">
            <v>-191836.75614168527</v>
          </cell>
          <cell r="FC281">
            <v>-5987.1468793931908</v>
          </cell>
          <cell r="FD281">
            <v>-1052.7296421767264</v>
          </cell>
          <cell r="FE281">
            <v>-51.026623811625001</v>
          </cell>
          <cell r="FF281">
            <v>0</v>
          </cell>
          <cell r="FG281">
            <v>0</v>
          </cell>
          <cell r="FH281">
            <v>-5310851.7823982155</v>
          </cell>
          <cell r="FJ281">
            <v>-1854078.9852774839</v>
          </cell>
          <cell r="FK281">
            <v>-3257845.1378336651</v>
          </cell>
          <cell r="FL281">
            <v>-198876.63266325521</v>
          </cell>
          <cell r="FM281">
            <v>-51.026623811625001</v>
          </cell>
          <cell r="FN281">
            <v>-5310851.7823982155</v>
          </cell>
          <cell r="FP281">
            <v>0</v>
          </cell>
          <cell r="FQ281">
            <v>0</v>
          </cell>
          <cell r="FR281">
            <v>0</v>
          </cell>
          <cell r="FS281">
            <v>0</v>
          </cell>
          <cell r="FT281">
            <v>0</v>
          </cell>
          <cell r="FU281">
            <v>0</v>
          </cell>
          <cell r="FV281">
            <v>0</v>
          </cell>
          <cell r="FW281">
            <v>0</v>
          </cell>
          <cell r="FX281">
            <v>0</v>
          </cell>
          <cell r="FY281">
            <v>-5310851.7823982155</v>
          </cell>
          <cell r="GA281">
            <v>-5111924.1231111493</v>
          </cell>
          <cell r="GB281">
            <v>-198927.65928706684</v>
          </cell>
          <cell r="GC281">
            <v>0</v>
          </cell>
          <cell r="GD281">
            <v>-5310851.7823982155</v>
          </cell>
        </row>
        <row r="282">
          <cell r="EV282">
            <v>0</v>
          </cell>
          <cell r="EW282">
            <v>25993.641577629372</v>
          </cell>
          <cell r="EX282">
            <v>2318264.9864100432</v>
          </cell>
          <cell r="EY282">
            <v>133655.82902484224</v>
          </cell>
          <cell r="EZ282">
            <v>120826.46901438036</v>
          </cell>
          <cell r="FA282">
            <v>150327.08738684817</v>
          </cell>
          <cell r="FB282">
            <v>4789.7475781147077</v>
          </cell>
          <cell r="FC282">
            <v>-5987.1468793931908</v>
          </cell>
          <cell r="FD282">
            <v>-1052.7296421767264</v>
          </cell>
          <cell r="FE282">
            <v>-51.026623811625001</v>
          </cell>
          <cell r="FF282">
            <v>0</v>
          </cell>
          <cell r="FG282">
            <v>0</v>
          </cell>
          <cell r="FH282">
            <v>2746766.8578464771</v>
          </cell>
          <cell r="FJ282">
            <v>2344258.6279876716</v>
          </cell>
          <cell r="FK282">
            <v>404809.38542607008</v>
          </cell>
          <cell r="FL282">
            <v>-2250.1289434552309</v>
          </cell>
          <cell r="FM282">
            <v>-51.026623811625001</v>
          </cell>
          <cell r="FN282">
            <v>2746766.8578464771</v>
          </cell>
          <cell r="FP282">
            <v>0</v>
          </cell>
          <cell r="FQ282">
            <v>0</v>
          </cell>
          <cell r="FR282">
            <v>0</v>
          </cell>
          <cell r="FS282">
            <v>0</v>
          </cell>
          <cell r="FT282">
            <v>0</v>
          </cell>
          <cell r="FU282">
            <v>0</v>
          </cell>
          <cell r="FV282">
            <v>0</v>
          </cell>
          <cell r="FW282">
            <v>0</v>
          </cell>
          <cell r="FX282">
            <v>0</v>
          </cell>
          <cell r="FY282">
            <v>2746766.8578464771</v>
          </cell>
          <cell r="GA282">
            <v>2749068.0134137422</v>
          </cell>
          <cell r="GB282">
            <v>-2301.1555672668619</v>
          </cell>
          <cell r="GC282">
            <v>0</v>
          </cell>
          <cell r="GD282">
            <v>2746766.8578464761</v>
          </cell>
        </row>
        <row r="283">
          <cell r="EV283">
            <v>0</v>
          </cell>
          <cell r="EW283">
            <v>0.15322367579324461</v>
          </cell>
          <cell r="EX283">
            <v>0.57543854809240691</v>
          </cell>
          <cell r="EY283">
            <v>0.12585639061372136</v>
          </cell>
          <cell r="EZ283">
            <v>9.7280865717954204E-2</v>
          </cell>
          <cell r="FA283">
            <v>0.11064476074650914</v>
          </cell>
          <cell r="FB283">
            <v>2.4359623384954628E-2</v>
          </cell>
          <cell r="FC283">
            <v>0</v>
          </cell>
          <cell r="FD283">
            <v>0</v>
          </cell>
          <cell r="FE283">
            <v>0</v>
          </cell>
          <cell r="FF283">
            <v>0</v>
          </cell>
          <cell r="FG283">
            <v>0</v>
          </cell>
          <cell r="FH283">
            <v>0.34089065026327231</v>
          </cell>
          <cell r="FJ283">
            <v>0.55837782568526717</v>
          </cell>
          <cell r="FK283">
            <v>0.11052349678500192</v>
          </cell>
          <cell r="FL283">
            <v>-1.1443670618594469E-2</v>
          </cell>
          <cell r="FM283">
            <v>0</v>
          </cell>
          <cell r="FN283">
            <v>0.34089065026327231</v>
          </cell>
          <cell r="FP283">
            <v>0</v>
          </cell>
          <cell r="FQ283">
            <v>0</v>
          </cell>
          <cell r="FR283">
            <v>0</v>
          </cell>
          <cell r="FS283">
            <v>0</v>
          </cell>
          <cell r="FT283">
            <v>0</v>
          </cell>
          <cell r="FU283">
            <v>0</v>
          </cell>
          <cell r="FV283">
            <v>0</v>
          </cell>
          <cell r="FW283">
            <v>0</v>
          </cell>
          <cell r="FX283">
            <v>0</v>
          </cell>
          <cell r="FY283">
            <v>0.34089065026327231</v>
          </cell>
          <cell r="GA283">
            <v>0.34971005767078944</v>
          </cell>
          <cell r="GB283">
            <v>-1.1703181024599276E-2</v>
          </cell>
          <cell r="GC283">
            <v>0</v>
          </cell>
          <cell r="GD283">
            <v>0.3408906502632722</v>
          </cell>
        </row>
        <row r="285">
          <cell r="EV285">
            <v>0</v>
          </cell>
          <cell r="EW285">
            <v>0</v>
          </cell>
          <cell r="EX285">
            <v>0</v>
          </cell>
          <cell r="EY285">
            <v>0</v>
          </cell>
          <cell r="EZ285">
            <v>0</v>
          </cell>
          <cell r="FA285">
            <v>0</v>
          </cell>
          <cell r="FB285">
            <v>0</v>
          </cell>
          <cell r="FC285">
            <v>0</v>
          </cell>
          <cell r="FD285">
            <v>0</v>
          </cell>
          <cell r="FE285">
            <v>0</v>
          </cell>
          <cell r="FF285">
            <v>0</v>
          </cell>
          <cell r="FG285">
            <v>0</v>
          </cell>
          <cell r="FP285">
            <v>0</v>
          </cell>
          <cell r="FQ285">
            <v>0</v>
          </cell>
          <cell r="FR285">
            <v>0</v>
          </cell>
          <cell r="FS285">
            <v>0</v>
          </cell>
          <cell r="FT285">
            <v>0</v>
          </cell>
          <cell r="FU285">
            <v>0</v>
          </cell>
        </row>
        <row r="286">
          <cell r="EV286">
            <v>0</v>
          </cell>
          <cell r="EW286">
            <v>0</v>
          </cell>
          <cell r="EX286">
            <v>0</v>
          </cell>
          <cell r="EY286">
            <v>0</v>
          </cell>
          <cell r="EZ286">
            <v>0</v>
          </cell>
          <cell r="FA286">
            <v>0</v>
          </cell>
          <cell r="FB286">
            <v>0</v>
          </cell>
          <cell r="FC286">
            <v>0</v>
          </cell>
          <cell r="FD286">
            <v>0</v>
          </cell>
          <cell r="FE286">
            <v>0</v>
          </cell>
          <cell r="FF286">
            <v>0</v>
          </cell>
          <cell r="FG286">
            <v>0</v>
          </cell>
          <cell r="FH286">
            <v>0</v>
          </cell>
          <cell r="FJ286">
            <v>0</v>
          </cell>
          <cell r="FK286">
            <v>0</v>
          </cell>
          <cell r="FL286">
            <v>0</v>
          </cell>
          <cell r="FM286">
            <v>0</v>
          </cell>
          <cell r="FN286">
            <v>0</v>
          </cell>
          <cell r="FP286">
            <v>0</v>
          </cell>
          <cell r="FQ286">
            <v>0</v>
          </cell>
          <cell r="FR286">
            <v>0</v>
          </cell>
          <cell r="FS286">
            <v>0</v>
          </cell>
          <cell r="FT286">
            <v>0</v>
          </cell>
          <cell r="FU286">
            <v>0</v>
          </cell>
        </row>
        <row r="287">
          <cell r="EV287">
            <v>0</v>
          </cell>
          <cell r="EW287">
            <v>0</v>
          </cell>
          <cell r="EX287">
            <v>0</v>
          </cell>
          <cell r="EY287">
            <v>0</v>
          </cell>
          <cell r="EZ287">
            <v>0</v>
          </cell>
          <cell r="FA287">
            <v>0</v>
          </cell>
          <cell r="FB287">
            <v>0</v>
          </cell>
          <cell r="FC287">
            <v>0</v>
          </cell>
          <cell r="FD287">
            <v>0</v>
          </cell>
          <cell r="FE287">
            <v>0</v>
          </cell>
          <cell r="FF287">
            <v>0</v>
          </cell>
          <cell r="FG287">
            <v>0</v>
          </cell>
          <cell r="FH287">
            <v>0</v>
          </cell>
          <cell r="FJ287">
            <v>0</v>
          </cell>
          <cell r="FK287">
            <v>0</v>
          </cell>
          <cell r="FL287">
            <v>0</v>
          </cell>
          <cell r="FM287">
            <v>0</v>
          </cell>
          <cell r="FN287">
            <v>0</v>
          </cell>
          <cell r="FP287">
            <v>0</v>
          </cell>
          <cell r="FQ287">
            <v>0</v>
          </cell>
          <cell r="FR287">
            <v>0</v>
          </cell>
          <cell r="FS287">
            <v>0</v>
          </cell>
          <cell r="FT287">
            <v>0</v>
          </cell>
          <cell r="FU287">
            <v>0</v>
          </cell>
        </row>
        <row r="288">
          <cell r="EV288">
            <v>0</v>
          </cell>
          <cell r="EW288">
            <v>-1767.1361711250001</v>
          </cell>
          <cell r="EX288">
            <v>-49811.43480998704</v>
          </cell>
          <cell r="EY288">
            <v>-11330.483683886732</v>
          </cell>
          <cell r="EZ288">
            <v>-13206.175527228672</v>
          </cell>
          <cell r="FA288">
            <v>-14152.564926840181</v>
          </cell>
          <cell r="FB288">
            <v>-2048.1927470812498</v>
          </cell>
          <cell r="FC288">
            <v>0</v>
          </cell>
          <cell r="FD288">
            <v>0</v>
          </cell>
          <cell r="FE288">
            <v>0</v>
          </cell>
          <cell r="FF288">
            <v>0</v>
          </cell>
          <cell r="FG288">
            <v>0</v>
          </cell>
          <cell r="FH288">
            <v>-92315.987866148876</v>
          </cell>
          <cell r="FJ288">
            <v>-51578.57098111204</v>
          </cell>
          <cell r="FK288">
            <v>-38689.224137955585</v>
          </cell>
          <cell r="FL288">
            <v>-2048.1927470812498</v>
          </cell>
          <cell r="FM288">
            <v>0</v>
          </cell>
          <cell r="FN288">
            <v>-92315.987866148876</v>
          </cell>
          <cell r="FP288">
            <v>0</v>
          </cell>
          <cell r="FQ288">
            <v>0</v>
          </cell>
          <cell r="FR288">
            <v>0</v>
          </cell>
          <cell r="FS288">
            <v>0</v>
          </cell>
          <cell r="FT288">
            <v>0</v>
          </cell>
          <cell r="FU288">
            <v>0</v>
          </cell>
          <cell r="FV288">
            <v>0</v>
          </cell>
          <cell r="FW288">
            <v>0</v>
          </cell>
          <cell r="FX288">
            <v>0</v>
          </cell>
          <cell r="FY288">
            <v>-92315.987866148876</v>
          </cell>
          <cell r="GA288">
            <v>-90267.795119067625</v>
          </cell>
          <cell r="GB288">
            <v>-2048.1927470812498</v>
          </cell>
          <cell r="GC288">
            <v>0</v>
          </cell>
          <cell r="GD288">
            <v>-92315.987866148876</v>
          </cell>
        </row>
        <row r="289">
          <cell r="EV289">
            <v>0</v>
          </cell>
          <cell r="EW289">
            <v>-1767.1361711250001</v>
          </cell>
          <cell r="EX289">
            <v>-49811.43480998704</v>
          </cell>
          <cell r="EY289">
            <v>-11330.483683886732</v>
          </cell>
          <cell r="EZ289">
            <v>-13206.175527228672</v>
          </cell>
          <cell r="FA289">
            <v>-14152.564926840181</v>
          </cell>
          <cell r="FB289">
            <v>-2048.1927470812498</v>
          </cell>
          <cell r="FC289">
            <v>0</v>
          </cell>
          <cell r="FD289">
            <v>0</v>
          </cell>
          <cell r="FE289">
            <v>0</v>
          </cell>
          <cell r="FF289">
            <v>0</v>
          </cell>
          <cell r="FG289">
            <v>0</v>
          </cell>
          <cell r="FH289">
            <v>-92315.987866148876</v>
          </cell>
          <cell r="FJ289">
            <v>-51578.57098111204</v>
          </cell>
          <cell r="FK289">
            <v>-38689.224137955585</v>
          </cell>
          <cell r="FL289">
            <v>-2048.1927470812498</v>
          </cell>
          <cell r="FM289">
            <v>0</v>
          </cell>
          <cell r="FN289">
            <v>-92315.987866148876</v>
          </cell>
          <cell r="FP289">
            <v>0</v>
          </cell>
          <cell r="FQ289">
            <v>0</v>
          </cell>
          <cell r="FR289">
            <v>0</v>
          </cell>
          <cell r="FS289">
            <v>0</v>
          </cell>
          <cell r="FT289">
            <v>0</v>
          </cell>
          <cell r="FU289">
            <v>0</v>
          </cell>
          <cell r="FV289">
            <v>0</v>
          </cell>
          <cell r="FW289">
            <v>0</v>
          </cell>
          <cell r="FX289">
            <v>0</v>
          </cell>
          <cell r="FY289">
            <v>-92315.987866148876</v>
          </cell>
          <cell r="GA289">
            <v>-90267.795119067625</v>
          </cell>
          <cell r="GB289">
            <v>-2048.1927470812498</v>
          </cell>
          <cell r="GC289">
            <v>0</v>
          </cell>
          <cell r="GD289">
            <v>-92315.987866148876</v>
          </cell>
        </row>
        <row r="290">
          <cell r="EV290">
            <v>0</v>
          </cell>
          <cell r="EW290">
            <v>24226.505406504373</v>
          </cell>
          <cell r="EX290">
            <v>2268453.5516000562</v>
          </cell>
          <cell r="EY290">
            <v>122325.34534095551</v>
          </cell>
          <cell r="EZ290">
            <v>107620.29348715169</v>
          </cell>
          <cell r="FA290">
            <v>136174.52246000798</v>
          </cell>
          <cell r="FB290">
            <v>2741.554831033458</v>
          </cell>
          <cell r="FC290">
            <v>-5987.1468793931908</v>
          </cell>
          <cell r="FD290">
            <v>-1052.7296421767264</v>
          </cell>
          <cell r="FE290">
            <v>-51.026623811625001</v>
          </cell>
          <cell r="FF290">
            <v>0</v>
          </cell>
          <cell r="FG290">
            <v>0</v>
          </cell>
          <cell r="FH290">
            <v>2654450.8699803283</v>
          </cell>
          <cell r="FJ290">
            <v>2292680.0570065598</v>
          </cell>
          <cell r="FK290">
            <v>366120.1612881145</v>
          </cell>
          <cell r="FL290">
            <v>-4298.3216905364807</v>
          </cell>
          <cell r="FM290">
            <v>-51.026623811625001</v>
          </cell>
          <cell r="FN290">
            <v>2654450.8699803283</v>
          </cell>
          <cell r="FP290">
            <v>0</v>
          </cell>
          <cell r="FQ290">
            <v>0</v>
          </cell>
          <cell r="FR290">
            <v>0</v>
          </cell>
          <cell r="FS290">
            <v>0</v>
          </cell>
          <cell r="FT290">
            <v>0</v>
          </cell>
          <cell r="FU290">
            <v>0</v>
          </cell>
          <cell r="FV290">
            <v>0</v>
          </cell>
          <cell r="FW290">
            <v>0</v>
          </cell>
          <cell r="FX290">
            <v>0</v>
          </cell>
          <cell r="FY290">
            <v>2654450.8699803283</v>
          </cell>
          <cell r="GA290">
            <v>2658800.2182946745</v>
          </cell>
          <cell r="GB290">
            <v>-4349.3483143481117</v>
          </cell>
          <cell r="GC290">
            <v>0</v>
          </cell>
          <cell r="GD290">
            <v>2654450.8699803273</v>
          </cell>
        </row>
        <row r="292">
          <cell r="EV292" t="str">
            <v>OPEN</v>
          </cell>
          <cell r="EW292" t="str">
            <v>OPEN</v>
          </cell>
          <cell r="EX292" t="str">
            <v>OPEN</v>
          </cell>
          <cell r="EY292" t="str">
            <v>OPEN</v>
          </cell>
          <cell r="EZ292" t="str">
            <v>OPEN</v>
          </cell>
          <cell r="FA292" t="str">
            <v>OPEN</v>
          </cell>
          <cell r="FB292" t="str">
            <v>OPEN</v>
          </cell>
          <cell r="FC292" t="str">
            <v>OPEN</v>
          </cell>
          <cell r="FD292" t="str">
            <v>OPEN</v>
          </cell>
          <cell r="FE292" t="str">
            <v>OPEN</v>
          </cell>
          <cell r="FF292" t="str">
            <v>OPEN</v>
          </cell>
          <cell r="FG292" t="str">
            <v>OPEN</v>
          </cell>
          <cell r="FH292" t="str">
            <v>OPEN</v>
          </cell>
          <cell r="FJ292" t="str">
            <v>OPEN</v>
          </cell>
          <cell r="FK292" t="str">
            <v>OPEN</v>
          </cell>
          <cell r="FL292" t="str">
            <v>OPEN</v>
          </cell>
          <cell r="FM292" t="str">
            <v>OPEN</v>
          </cell>
          <cell r="FN292" t="str">
            <v>OPEN</v>
          </cell>
          <cell r="FP292" t="str">
            <v>OPEN</v>
          </cell>
          <cell r="FQ292" t="str">
            <v>OPEN</v>
          </cell>
          <cell r="FR292" t="str">
            <v>OPEN</v>
          </cell>
          <cell r="FS292" t="str">
            <v>OPEN</v>
          </cell>
          <cell r="FT292" t="str">
            <v>OPEN</v>
          </cell>
          <cell r="FU292" t="str">
            <v>OPEN</v>
          </cell>
          <cell r="FV292" t="str">
            <v>OPEN</v>
          </cell>
          <cell r="FW292" t="str">
            <v>OPEN</v>
          </cell>
          <cell r="FX292" t="str">
            <v>OPEN</v>
          </cell>
          <cell r="FY292" t="str">
            <v>OPEN</v>
          </cell>
          <cell r="GA292" t="str">
            <v>OPEN</v>
          </cell>
          <cell r="GB292" t="str">
            <v>OPEN</v>
          </cell>
          <cell r="GC292" t="str">
            <v>OPEN</v>
          </cell>
          <cell r="GD292" t="str">
            <v>Total</v>
          </cell>
        </row>
        <row r="293">
          <cell r="EV293">
            <v>0</v>
          </cell>
          <cell r="EW293">
            <v>0</v>
          </cell>
          <cell r="EX293">
            <v>0</v>
          </cell>
          <cell r="EY293">
            <v>0</v>
          </cell>
          <cell r="EZ293">
            <v>0</v>
          </cell>
          <cell r="FA293">
            <v>0</v>
          </cell>
          <cell r="FB293">
            <v>0</v>
          </cell>
          <cell r="FC293">
            <v>0</v>
          </cell>
          <cell r="FD293">
            <v>0</v>
          </cell>
          <cell r="FE293">
            <v>0</v>
          </cell>
          <cell r="FF293">
            <v>0</v>
          </cell>
          <cell r="FG293">
            <v>0</v>
          </cell>
          <cell r="FH293">
            <v>0</v>
          </cell>
          <cell r="FJ293">
            <v>0</v>
          </cell>
          <cell r="FK293">
            <v>0</v>
          </cell>
          <cell r="FL293">
            <v>0</v>
          </cell>
          <cell r="FM293">
            <v>0</v>
          </cell>
          <cell r="FN293">
            <v>0</v>
          </cell>
          <cell r="FP293">
            <v>0</v>
          </cell>
          <cell r="FQ293">
            <v>0</v>
          </cell>
          <cell r="FR293">
            <v>0</v>
          </cell>
          <cell r="FS293">
            <v>0</v>
          </cell>
          <cell r="FT293">
            <v>0</v>
          </cell>
          <cell r="FU293">
            <v>0</v>
          </cell>
          <cell r="FV293">
            <v>0</v>
          </cell>
          <cell r="FW293">
            <v>0</v>
          </cell>
          <cell r="FX293">
            <v>0</v>
          </cell>
          <cell r="FY293">
            <v>0</v>
          </cell>
          <cell r="GA293">
            <v>0</v>
          </cell>
          <cell r="GB293">
            <v>0</v>
          </cell>
          <cell r="GC293">
            <v>0</v>
          </cell>
          <cell r="GD293">
            <v>0</v>
          </cell>
        </row>
        <row r="294">
          <cell r="EV294">
            <v>0</v>
          </cell>
          <cell r="EW294">
            <v>0</v>
          </cell>
          <cell r="EX294">
            <v>0</v>
          </cell>
          <cell r="EY294">
            <v>0</v>
          </cell>
          <cell r="EZ294">
            <v>0</v>
          </cell>
          <cell r="FA294">
            <v>0</v>
          </cell>
          <cell r="FB294">
            <v>0</v>
          </cell>
          <cell r="FC294">
            <v>0</v>
          </cell>
          <cell r="FD294">
            <v>0</v>
          </cell>
          <cell r="FE294">
            <v>0</v>
          </cell>
          <cell r="FF294">
            <v>0</v>
          </cell>
          <cell r="FG294">
            <v>0</v>
          </cell>
          <cell r="FH294">
            <v>0</v>
          </cell>
          <cell r="FJ294">
            <v>0</v>
          </cell>
          <cell r="FK294">
            <v>0</v>
          </cell>
          <cell r="FL294">
            <v>0</v>
          </cell>
          <cell r="FM294">
            <v>0</v>
          </cell>
          <cell r="FN294">
            <v>0</v>
          </cell>
          <cell r="FP294">
            <v>0</v>
          </cell>
          <cell r="FQ294">
            <v>0</v>
          </cell>
          <cell r="FR294">
            <v>0</v>
          </cell>
          <cell r="FS294">
            <v>0</v>
          </cell>
          <cell r="FT294">
            <v>0</v>
          </cell>
          <cell r="FU294">
            <v>0</v>
          </cell>
          <cell r="FV294">
            <v>0</v>
          </cell>
          <cell r="FW294">
            <v>0</v>
          </cell>
          <cell r="FX294">
            <v>0</v>
          </cell>
          <cell r="FY294">
            <v>0</v>
          </cell>
          <cell r="GA294">
            <v>0</v>
          </cell>
          <cell r="GB294">
            <v>0</v>
          </cell>
          <cell r="GC294">
            <v>0</v>
          </cell>
          <cell r="GD294">
            <v>0</v>
          </cell>
        </row>
        <row r="295">
          <cell r="EV295">
            <v>0</v>
          </cell>
          <cell r="EW295">
            <v>0</v>
          </cell>
          <cell r="EX295">
            <v>0</v>
          </cell>
          <cell r="EY295">
            <v>0</v>
          </cell>
          <cell r="EZ295">
            <v>0</v>
          </cell>
          <cell r="FA295">
            <v>0</v>
          </cell>
          <cell r="FB295">
            <v>0</v>
          </cell>
          <cell r="FC295">
            <v>0</v>
          </cell>
          <cell r="FD295">
            <v>0</v>
          </cell>
          <cell r="FE295">
            <v>0</v>
          </cell>
          <cell r="FF295">
            <v>0</v>
          </cell>
          <cell r="FG295">
            <v>0</v>
          </cell>
          <cell r="FH295">
            <v>0</v>
          </cell>
          <cell r="FJ295">
            <v>0</v>
          </cell>
          <cell r="FK295">
            <v>0</v>
          </cell>
          <cell r="FL295">
            <v>0</v>
          </cell>
          <cell r="FM295">
            <v>0</v>
          </cell>
          <cell r="FN295">
            <v>0</v>
          </cell>
          <cell r="FP295">
            <v>0</v>
          </cell>
          <cell r="FQ295">
            <v>0</v>
          </cell>
          <cell r="FR295">
            <v>0</v>
          </cell>
          <cell r="FS295">
            <v>0</v>
          </cell>
          <cell r="FT295">
            <v>0</v>
          </cell>
          <cell r="FU295">
            <v>0</v>
          </cell>
          <cell r="FV295">
            <v>0</v>
          </cell>
          <cell r="FW295">
            <v>0</v>
          </cell>
          <cell r="FX295">
            <v>0</v>
          </cell>
          <cell r="FY295">
            <v>0</v>
          </cell>
          <cell r="GA295">
            <v>0</v>
          </cell>
          <cell r="GB295">
            <v>0</v>
          </cell>
          <cell r="GC295">
            <v>0</v>
          </cell>
          <cell r="GD295">
            <v>0</v>
          </cell>
        </row>
        <row r="296">
          <cell r="EV296">
            <v>0</v>
          </cell>
          <cell r="EW296">
            <v>0</v>
          </cell>
          <cell r="EX296">
            <v>0</v>
          </cell>
          <cell r="EY296">
            <v>0</v>
          </cell>
          <cell r="EZ296">
            <v>0</v>
          </cell>
          <cell r="FA296">
            <v>0</v>
          </cell>
          <cell r="FB296">
            <v>0</v>
          </cell>
          <cell r="FC296">
            <v>0</v>
          </cell>
          <cell r="FD296">
            <v>0</v>
          </cell>
          <cell r="FE296">
            <v>0</v>
          </cell>
          <cell r="FF296">
            <v>0</v>
          </cell>
          <cell r="FG296">
            <v>0</v>
          </cell>
          <cell r="FH296">
            <v>0</v>
          </cell>
          <cell r="FJ296">
            <v>0</v>
          </cell>
          <cell r="FK296">
            <v>0</v>
          </cell>
          <cell r="FL296">
            <v>0</v>
          </cell>
          <cell r="FM296">
            <v>0</v>
          </cell>
          <cell r="FN296">
            <v>0</v>
          </cell>
          <cell r="FP296">
            <v>0</v>
          </cell>
          <cell r="FQ296">
            <v>0</v>
          </cell>
          <cell r="FR296">
            <v>0</v>
          </cell>
          <cell r="FS296">
            <v>0</v>
          </cell>
          <cell r="FT296">
            <v>0</v>
          </cell>
          <cell r="FU296">
            <v>0</v>
          </cell>
          <cell r="FV296">
            <v>0</v>
          </cell>
          <cell r="FW296">
            <v>0</v>
          </cell>
          <cell r="FX296">
            <v>0</v>
          </cell>
          <cell r="FY296">
            <v>0</v>
          </cell>
          <cell r="GA296">
            <v>0</v>
          </cell>
          <cell r="GB296">
            <v>0</v>
          </cell>
          <cell r="GC296">
            <v>0</v>
          </cell>
          <cell r="GD296">
            <v>0</v>
          </cell>
        </row>
        <row r="297">
          <cell r="EV297">
            <v>0</v>
          </cell>
          <cell r="EW297">
            <v>0</v>
          </cell>
          <cell r="EX297">
            <v>0</v>
          </cell>
          <cell r="EY297">
            <v>0</v>
          </cell>
          <cell r="EZ297">
            <v>0</v>
          </cell>
          <cell r="FA297">
            <v>0</v>
          </cell>
          <cell r="FB297">
            <v>0</v>
          </cell>
          <cell r="FC297">
            <v>0</v>
          </cell>
          <cell r="FD297">
            <v>0</v>
          </cell>
          <cell r="FE297">
            <v>0</v>
          </cell>
          <cell r="FF297">
            <v>0</v>
          </cell>
          <cell r="FG297">
            <v>0</v>
          </cell>
          <cell r="FH297">
            <v>0</v>
          </cell>
          <cell r="FJ297">
            <v>0</v>
          </cell>
          <cell r="FK297">
            <v>0</v>
          </cell>
          <cell r="FL297">
            <v>0</v>
          </cell>
          <cell r="FM297">
            <v>0</v>
          </cell>
          <cell r="FN297">
            <v>0</v>
          </cell>
          <cell r="FP297">
            <v>0</v>
          </cell>
          <cell r="FQ297">
            <v>0</v>
          </cell>
          <cell r="FR297">
            <v>0</v>
          </cell>
          <cell r="FS297">
            <v>0</v>
          </cell>
          <cell r="FT297">
            <v>0</v>
          </cell>
          <cell r="FU297">
            <v>0</v>
          </cell>
          <cell r="FV297">
            <v>0</v>
          </cell>
          <cell r="FW297">
            <v>0</v>
          </cell>
          <cell r="FX297">
            <v>0</v>
          </cell>
          <cell r="FY297">
            <v>0</v>
          </cell>
          <cell r="GA297">
            <v>0</v>
          </cell>
          <cell r="GB297">
            <v>0</v>
          </cell>
          <cell r="GC297">
            <v>0</v>
          </cell>
          <cell r="GD297">
            <v>0</v>
          </cell>
        </row>
        <row r="298">
          <cell r="EV298">
            <v>0</v>
          </cell>
          <cell r="EW298">
            <v>0</v>
          </cell>
          <cell r="EX298">
            <v>0</v>
          </cell>
          <cell r="EY298">
            <v>0</v>
          </cell>
          <cell r="EZ298">
            <v>0</v>
          </cell>
          <cell r="FA298">
            <v>0</v>
          </cell>
          <cell r="FB298">
            <v>0</v>
          </cell>
          <cell r="FC298">
            <v>0</v>
          </cell>
          <cell r="FD298">
            <v>0</v>
          </cell>
          <cell r="FE298">
            <v>0</v>
          </cell>
          <cell r="FF298">
            <v>0</v>
          </cell>
          <cell r="FG298">
            <v>0</v>
          </cell>
          <cell r="FH298">
            <v>0</v>
          </cell>
          <cell r="FJ298">
            <v>0</v>
          </cell>
          <cell r="FK298">
            <v>0</v>
          </cell>
          <cell r="FL298">
            <v>0</v>
          </cell>
          <cell r="FM298">
            <v>0</v>
          </cell>
          <cell r="FN298">
            <v>0</v>
          </cell>
          <cell r="FP298">
            <v>0</v>
          </cell>
          <cell r="FQ298">
            <v>0</v>
          </cell>
          <cell r="FR298">
            <v>0</v>
          </cell>
          <cell r="FS298">
            <v>0</v>
          </cell>
          <cell r="FT298">
            <v>0</v>
          </cell>
          <cell r="FU298">
            <v>0</v>
          </cell>
          <cell r="FV298">
            <v>0</v>
          </cell>
          <cell r="FW298">
            <v>0</v>
          </cell>
          <cell r="FX298">
            <v>0</v>
          </cell>
          <cell r="FY298">
            <v>0</v>
          </cell>
          <cell r="GA298">
            <v>0</v>
          </cell>
          <cell r="GB298">
            <v>0</v>
          </cell>
          <cell r="GC298">
            <v>0</v>
          </cell>
          <cell r="GD298">
            <v>0</v>
          </cell>
        </row>
        <row r="299">
          <cell r="EV299">
            <v>0</v>
          </cell>
          <cell r="EW299">
            <v>0</v>
          </cell>
          <cell r="EX299">
            <v>0</v>
          </cell>
          <cell r="EY299">
            <v>0</v>
          </cell>
          <cell r="EZ299">
            <v>0</v>
          </cell>
          <cell r="FA299">
            <v>0</v>
          </cell>
          <cell r="FB299">
            <v>0</v>
          </cell>
          <cell r="FC299">
            <v>0</v>
          </cell>
          <cell r="FD299">
            <v>0</v>
          </cell>
          <cell r="FE299">
            <v>0</v>
          </cell>
          <cell r="FF299">
            <v>0</v>
          </cell>
          <cell r="FG299">
            <v>0</v>
          </cell>
          <cell r="FH299">
            <v>0</v>
          </cell>
          <cell r="FJ299">
            <v>0</v>
          </cell>
          <cell r="FK299">
            <v>0</v>
          </cell>
          <cell r="FL299">
            <v>0</v>
          </cell>
          <cell r="FM299">
            <v>0</v>
          </cell>
          <cell r="FN299">
            <v>0</v>
          </cell>
          <cell r="FP299">
            <v>0</v>
          </cell>
          <cell r="FQ299">
            <v>0</v>
          </cell>
          <cell r="FR299">
            <v>0</v>
          </cell>
          <cell r="FS299">
            <v>0</v>
          </cell>
          <cell r="FT299">
            <v>0</v>
          </cell>
          <cell r="FU299">
            <v>0</v>
          </cell>
          <cell r="FV299">
            <v>0</v>
          </cell>
          <cell r="FW299">
            <v>0</v>
          </cell>
          <cell r="FX299">
            <v>0</v>
          </cell>
          <cell r="FY299">
            <v>0</v>
          </cell>
          <cell r="GA299">
            <v>0</v>
          </cell>
          <cell r="GB299">
            <v>0</v>
          </cell>
          <cell r="GC299">
            <v>0</v>
          </cell>
          <cell r="GD299">
            <v>0</v>
          </cell>
        </row>
        <row r="300">
          <cell r="EV300">
            <v>0</v>
          </cell>
          <cell r="EW300">
            <v>0</v>
          </cell>
          <cell r="EX300">
            <v>0</v>
          </cell>
          <cell r="EY300">
            <v>0</v>
          </cell>
          <cell r="EZ300">
            <v>0</v>
          </cell>
          <cell r="FA300">
            <v>0</v>
          </cell>
          <cell r="FB300">
            <v>0</v>
          </cell>
          <cell r="FC300">
            <v>0</v>
          </cell>
          <cell r="FD300">
            <v>0</v>
          </cell>
          <cell r="FE300">
            <v>0</v>
          </cell>
          <cell r="FF300">
            <v>0</v>
          </cell>
          <cell r="FG300">
            <v>0</v>
          </cell>
          <cell r="FH300">
            <v>0</v>
          </cell>
          <cell r="FJ300">
            <v>0</v>
          </cell>
          <cell r="FK300">
            <v>0</v>
          </cell>
          <cell r="FL300">
            <v>0</v>
          </cell>
          <cell r="FM300">
            <v>0</v>
          </cell>
          <cell r="FN300">
            <v>0</v>
          </cell>
          <cell r="FP300">
            <v>0</v>
          </cell>
          <cell r="FQ300">
            <v>0</v>
          </cell>
          <cell r="FR300">
            <v>0</v>
          </cell>
          <cell r="FS300">
            <v>0</v>
          </cell>
          <cell r="FT300">
            <v>0</v>
          </cell>
          <cell r="FU300">
            <v>0</v>
          </cell>
          <cell r="FV300">
            <v>0</v>
          </cell>
          <cell r="FW300">
            <v>0</v>
          </cell>
          <cell r="FX300">
            <v>0</v>
          </cell>
          <cell r="FY300">
            <v>0</v>
          </cell>
          <cell r="GA300">
            <v>0</v>
          </cell>
          <cell r="GB300">
            <v>0</v>
          </cell>
          <cell r="GC300">
            <v>0</v>
          </cell>
          <cell r="GD300">
            <v>0</v>
          </cell>
        </row>
        <row r="301">
          <cell r="EV301">
            <v>0</v>
          </cell>
          <cell r="EW301">
            <v>0</v>
          </cell>
          <cell r="EX301">
            <v>0</v>
          </cell>
          <cell r="EY301">
            <v>0</v>
          </cell>
          <cell r="EZ301">
            <v>0</v>
          </cell>
          <cell r="FA301">
            <v>0</v>
          </cell>
          <cell r="FB301">
            <v>0</v>
          </cell>
          <cell r="FC301">
            <v>0</v>
          </cell>
          <cell r="FD301">
            <v>0</v>
          </cell>
          <cell r="FE301">
            <v>0</v>
          </cell>
          <cell r="FF301">
            <v>0</v>
          </cell>
          <cell r="FG301">
            <v>0</v>
          </cell>
          <cell r="FH301">
            <v>0</v>
          </cell>
          <cell r="FJ301">
            <v>0</v>
          </cell>
          <cell r="FK301">
            <v>0</v>
          </cell>
          <cell r="FL301">
            <v>0</v>
          </cell>
          <cell r="FM301">
            <v>0</v>
          </cell>
          <cell r="FN301">
            <v>0</v>
          </cell>
          <cell r="FP301">
            <v>0</v>
          </cell>
          <cell r="FQ301">
            <v>0</v>
          </cell>
          <cell r="FR301">
            <v>0</v>
          </cell>
          <cell r="FS301">
            <v>0</v>
          </cell>
          <cell r="FT301">
            <v>0</v>
          </cell>
          <cell r="FU301">
            <v>0</v>
          </cell>
          <cell r="FV301">
            <v>0</v>
          </cell>
          <cell r="FW301">
            <v>0</v>
          </cell>
          <cell r="FX301">
            <v>0</v>
          </cell>
          <cell r="FY301">
            <v>0</v>
          </cell>
          <cell r="GA301">
            <v>0</v>
          </cell>
          <cell r="GB301">
            <v>0</v>
          </cell>
          <cell r="GC301">
            <v>0</v>
          </cell>
          <cell r="GD301">
            <v>0</v>
          </cell>
        </row>
        <row r="302">
          <cell r="EV302">
            <v>0</v>
          </cell>
          <cell r="EW302">
            <v>0</v>
          </cell>
          <cell r="EX302">
            <v>0</v>
          </cell>
          <cell r="EY302">
            <v>0</v>
          </cell>
          <cell r="EZ302">
            <v>0</v>
          </cell>
          <cell r="FA302">
            <v>0</v>
          </cell>
          <cell r="FB302">
            <v>0</v>
          </cell>
          <cell r="FC302">
            <v>0</v>
          </cell>
          <cell r="FD302">
            <v>0</v>
          </cell>
          <cell r="FE302">
            <v>0</v>
          </cell>
          <cell r="FF302">
            <v>0</v>
          </cell>
          <cell r="FG302">
            <v>0</v>
          </cell>
          <cell r="FH302">
            <v>0</v>
          </cell>
          <cell r="FJ302">
            <v>0</v>
          </cell>
          <cell r="FK302">
            <v>0</v>
          </cell>
          <cell r="FL302">
            <v>0</v>
          </cell>
          <cell r="FM302">
            <v>0</v>
          </cell>
          <cell r="FN302">
            <v>0</v>
          </cell>
          <cell r="FP302">
            <v>0</v>
          </cell>
          <cell r="FQ302">
            <v>0</v>
          </cell>
          <cell r="FR302">
            <v>0</v>
          </cell>
          <cell r="FS302">
            <v>0</v>
          </cell>
          <cell r="FT302">
            <v>0</v>
          </cell>
          <cell r="FU302">
            <v>0</v>
          </cell>
          <cell r="FV302">
            <v>0</v>
          </cell>
          <cell r="FW302">
            <v>0</v>
          </cell>
          <cell r="FX302">
            <v>0</v>
          </cell>
          <cell r="FY302">
            <v>0</v>
          </cell>
          <cell r="GA302">
            <v>0</v>
          </cell>
          <cell r="GB302">
            <v>0</v>
          </cell>
          <cell r="GC302">
            <v>0</v>
          </cell>
          <cell r="GD302">
            <v>0</v>
          </cell>
        </row>
        <row r="303">
          <cell r="EV303">
            <v>0</v>
          </cell>
          <cell r="EW303">
            <v>0</v>
          </cell>
          <cell r="EX303">
            <v>0</v>
          </cell>
          <cell r="EY303">
            <v>0</v>
          </cell>
          <cell r="EZ303">
            <v>0</v>
          </cell>
          <cell r="FA303">
            <v>0</v>
          </cell>
          <cell r="FB303">
            <v>0</v>
          </cell>
          <cell r="FC303">
            <v>0</v>
          </cell>
          <cell r="FD303">
            <v>0</v>
          </cell>
          <cell r="FE303">
            <v>0</v>
          </cell>
          <cell r="FF303">
            <v>0</v>
          </cell>
          <cell r="FG303">
            <v>0</v>
          </cell>
          <cell r="FH303">
            <v>0</v>
          </cell>
          <cell r="FJ303">
            <v>0</v>
          </cell>
          <cell r="FK303">
            <v>0</v>
          </cell>
          <cell r="FL303">
            <v>0</v>
          </cell>
          <cell r="FM303">
            <v>0</v>
          </cell>
          <cell r="FN303">
            <v>0</v>
          </cell>
          <cell r="FP303">
            <v>0</v>
          </cell>
          <cell r="FQ303">
            <v>0</v>
          </cell>
          <cell r="FR303">
            <v>0</v>
          </cell>
          <cell r="FS303">
            <v>0</v>
          </cell>
          <cell r="FT303">
            <v>0</v>
          </cell>
          <cell r="FU303">
            <v>0</v>
          </cell>
          <cell r="FV303">
            <v>0</v>
          </cell>
          <cell r="FW303">
            <v>0</v>
          </cell>
          <cell r="FX303">
            <v>0</v>
          </cell>
          <cell r="FY303">
            <v>0</v>
          </cell>
          <cell r="GA303">
            <v>0</v>
          </cell>
          <cell r="GB303">
            <v>0</v>
          </cell>
          <cell r="GC303">
            <v>0</v>
          </cell>
          <cell r="GD303">
            <v>0</v>
          </cell>
        </row>
        <row r="304">
          <cell r="EV304" t="e">
            <v>#DIV/0!</v>
          </cell>
          <cell r="EW304" t="e">
            <v>#DIV/0!</v>
          </cell>
          <cell r="EX304" t="e">
            <v>#DIV/0!</v>
          </cell>
          <cell r="EY304" t="e">
            <v>#DIV/0!</v>
          </cell>
          <cell r="EZ304" t="e">
            <v>#DIV/0!</v>
          </cell>
          <cell r="FA304" t="e">
            <v>#DIV/0!</v>
          </cell>
          <cell r="FB304" t="e">
            <v>#DIV/0!</v>
          </cell>
          <cell r="FC304" t="e">
            <v>#DIV/0!</v>
          </cell>
          <cell r="FD304" t="e">
            <v>#DIV/0!</v>
          </cell>
          <cell r="FE304" t="e">
            <v>#DIV/0!</v>
          </cell>
          <cell r="FF304" t="e">
            <v>#DIV/0!</v>
          </cell>
          <cell r="FG304" t="e">
            <v>#DIV/0!</v>
          </cell>
          <cell r="FH304" t="e">
            <v>#DIV/0!</v>
          </cell>
          <cell r="FJ304" t="e">
            <v>#DIV/0!</v>
          </cell>
          <cell r="FK304" t="e">
            <v>#DIV/0!</v>
          </cell>
          <cell r="FL304" t="e">
            <v>#DIV/0!</v>
          </cell>
          <cell r="FM304" t="e">
            <v>#DIV/0!</v>
          </cell>
          <cell r="FN304" t="e">
            <v>#DIV/0!</v>
          </cell>
          <cell r="FP304" t="e">
            <v>#DIV/0!</v>
          </cell>
          <cell r="FQ304" t="e">
            <v>#DIV/0!</v>
          </cell>
          <cell r="FR304" t="e">
            <v>#DIV/0!</v>
          </cell>
          <cell r="FS304" t="e">
            <v>#DIV/0!</v>
          </cell>
          <cell r="FT304" t="e">
            <v>#DIV/0!</v>
          </cell>
          <cell r="FU304" t="e">
            <v>#DIV/0!</v>
          </cell>
          <cell r="FV304" t="e">
            <v>#DIV/0!</v>
          </cell>
          <cell r="FW304" t="e">
            <v>#DIV/0!</v>
          </cell>
          <cell r="FX304" t="e">
            <v>#DIV/0!</v>
          </cell>
          <cell r="FY304" t="e">
            <v>#DIV/0!</v>
          </cell>
          <cell r="GA304" t="e">
            <v>#DIV/0!</v>
          </cell>
          <cell r="GB304" t="e">
            <v>#DIV/0!</v>
          </cell>
          <cell r="GC304" t="e">
            <v>#DIV/0!</v>
          </cell>
          <cell r="GD304" t="e">
            <v>#DIV/0!</v>
          </cell>
        </row>
        <row r="305">
          <cell r="EV305" t="e">
            <v>#DIV/0!</v>
          </cell>
          <cell r="EW305" t="e">
            <v>#DIV/0!</v>
          </cell>
          <cell r="EX305" t="e">
            <v>#DIV/0!</v>
          </cell>
          <cell r="EY305" t="e">
            <v>#DIV/0!</v>
          </cell>
          <cell r="EZ305" t="e">
            <v>#DIV/0!</v>
          </cell>
          <cell r="FA305" t="e">
            <v>#DIV/0!</v>
          </cell>
          <cell r="FB305" t="e">
            <v>#DIV/0!</v>
          </cell>
          <cell r="FC305" t="e">
            <v>#DIV/0!</v>
          </cell>
          <cell r="FD305" t="e">
            <v>#DIV/0!</v>
          </cell>
          <cell r="FE305" t="e">
            <v>#DIV/0!</v>
          </cell>
          <cell r="FF305" t="e">
            <v>#DIV/0!</v>
          </cell>
          <cell r="FG305" t="e">
            <v>#DIV/0!</v>
          </cell>
          <cell r="FH305" t="e">
            <v>#DIV/0!</v>
          </cell>
          <cell r="FJ305" t="e">
            <v>#DIV/0!</v>
          </cell>
          <cell r="FK305" t="e">
            <v>#DIV/0!</v>
          </cell>
          <cell r="FL305" t="e">
            <v>#DIV/0!</v>
          </cell>
          <cell r="FM305" t="e">
            <v>#DIV/0!</v>
          </cell>
          <cell r="FN305" t="e">
            <v>#DIV/0!</v>
          </cell>
          <cell r="FP305" t="e">
            <v>#DIV/0!</v>
          </cell>
          <cell r="FQ305" t="e">
            <v>#DIV/0!</v>
          </cell>
          <cell r="FR305" t="e">
            <v>#DIV/0!</v>
          </cell>
          <cell r="FS305" t="e">
            <v>#DIV/0!</v>
          </cell>
          <cell r="FT305" t="e">
            <v>#DIV/0!</v>
          </cell>
          <cell r="FU305" t="e">
            <v>#DIV/0!</v>
          </cell>
          <cell r="FV305" t="e">
            <v>#DIV/0!</v>
          </cell>
          <cell r="FW305" t="e">
            <v>#DIV/0!</v>
          </cell>
          <cell r="FX305" t="e">
            <v>#DIV/0!</v>
          </cell>
          <cell r="FY305" t="e">
            <v>#DIV/0!</v>
          </cell>
          <cell r="GA305" t="e">
            <v>#DIV/0!</v>
          </cell>
          <cell r="GB305" t="e">
            <v>#DIV/0!</v>
          </cell>
          <cell r="GC305" t="e">
            <v>#DIV/0!</v>
          </cell>
          <cell r="GD305" t="e">
            <v>#DIV/0!</v>
          </cell>
        </row>
        <row r="306">
          <cell r="EV306">
            <v>0</v>
          </cell>
          <cell r="EW306">
            <v>0</v>
          </cell>
          <cell r="EX306">
            <v>0</v>
          </cell>
          <cell r="EY306">
            <v>0</v>
          </cell>
          <cell r="EZ306">
            <v>0</v>
          </cell>
          <cell r="FA306">
            <v>0</v>
          </cell>
          <cell r="FB306">
            <v>0</v>
          </cell>
          <cell r="FC306">
            <v>0</v>
          </cell>
          <cell r="FD306">
            <v>0</v>
          </cell>
          <cell r="FE306">
            <v>0</v>
          </cell>
          <cell r="FF306">
            <v>0</v>
          </cell>
          <cell r="FG306">
            <v>0</v>
          </cell>
          <cell r="FH306">
            <v>0</v>
          </cell>
          <cell r="FJ306">
            <v>0</v>
          </cell>
          <cell r="FK306">
            <v>0</v>
          </cell>
          <cell r="FL306">
            <v>0</v>
          </cell>
          <cell r="FM306">
            <v>0</v>
          </cell>
          <cell r="FN306">
            <v>0</v>
          </cell>
          <cell r="FP306">
            <v>0</v>
          </cell>
          <cell r="FQ306">
            <v>0</v>
          </cell>
          <cell r="FR306">
            <v>0</v>
          </cell>
          <cell r="FS306">
            <v>0</v>
          </cell>
          <cell r="FT306">
            <v>0</v>
          </cell>
          <cell r="FU306">
            <v>0</v>
          </cell>
          <cell r="FV306">
            <v>0</v>
          </cell>
          <cell r="FW306">
            <v>0</v>
          </cell>
          <cell r="FX306">
            <v>0</v>
          </cell>
          <cell r="FY306">
            <v>0</v>
          </cell>
          <cell r="GA306">
            <v>0</v>
          </cell>
          <cell r="GB306">
            <v>0</v>
          </cell>
          <cell r="GC306">
            <v>0</v>
          </cell>
          <cell r="GD306">
            <v>0</v>
          </cell>
        </row>
        <row r="308">
          <cell r="EV308">
            <v>0</v>
          </cell>
          <cell r="EW308">
            <v>0</v>
          </cell>
          <cell r="EX308">
            <v>0</v>
          </cell>
          <cell r="EY308">
            <v>0</v>
          </cell>
          <cell r="EZ308">
            <v>0</v>
          </cell>
          <cell r="FA308">
            <v>0</v>
          </cell>
          <cell r="FB308">
            <v>0</v>
          </cell>
          <cell r="FC308">
            <v>0</v>
          </cell>
          <cell r="FD308">
            <v>0</v>
          </cell>
          <cell r="FE308">
            <v>0</v>
          </cell>
          <cell r="FF308">
            <v>0</v>
          </cell>
          <cell r="FG308">
            <v>0</v>
          </cell>
          <cell r="FH308">
            <v>0</v>
          </cell>
          <cell r="FJ308">
            <v>0</v>
          </cell>
          <cell r="FK308">
            <v>0</v>
          </cell>
          <cell r="FL308">
            <v>0</v>
          </cell>
          <cell r="FM308">
            <v>0</v>
          </cell>
          <cell r="FN308">
            <v>0</v>
          </cell>
          <cell r="FP308">
            <v>0</v>
          </cell>
          <cell r="FQ308">
            <v>0</v>
          </cell>
          <cell r="FR308">
            <v>0</v>
          </cell>
          <cell r="FS308">
            <v>0</v>
          </cell>
          <cell r="FT308">
            <v>0</v>
          </cell>
          <cell r="FU308">
            <v>0</v>
          </cell>
          <cell r="FV308">
            <v>0</v>
          </cell>
          <cell r="FW308">
            <v>0</v>
          </cell>
          <cell r="FX308">
            <v>0</v>
          </cell>
          <cell r="FY308">
            <v>0</v>
          </cell>
          <cell r="GA308">
            <v>0</v>
          </cell>
          <cell r="GB308">
            <v>0</v>
          </cell>
          <cell r="GC308">
            <v>0</v>
          </cell>
          <cell r="GD308">
            <v>0</v>
          </cell>
        </row>
        <row r="309">
          <cell r="EV309">
            <v>0</v>
          </cell>
          <cell r="EW309">
            <v>0</v>
          </cell>
          <cell r="EX309">
            <v>0</v>
          </cell>
          <cell r="EY309">
            <v>0</v>
          </cell>
          <cell r="EZ309">
            <v>0</v>
          </cell>
          <cell r="FA309">
            <v>0</v>
          </cell>
          <cell r="FB309">
            <v>0</v>
          </cell>
          <cell r="FC309">
            <v>0</v>
          </cell>
          <cell r="FD309">
            <v>0</v>
          </cell>
          <cell r="FE309">
            <v>0</v>
          </cell>
          <cell r="FF309">
            <v>0</v>
          </cell>
          <cell r="FG309">
            <v>0</v>
          </cell>
          <cell r="FH309">
            <v>0</v>
          </cell>
          <cell r="FJ309">
            <v>0</v>
          </cell>
          <cell r="FK309">
            <v>0</v>
          </cell>
          <cell r="FL309">
            <v>0</v>
          </cell>
          <cell r="FM309">
            <v>0</v>
          </cell>
          <cell r="FN309">
            <v>0</v>
          </cell>
          <cell r="FP309">
            <v>0</v>
          </cell>
          <cell r="FQ309">
            <v>0</v>
          </cell>
          <cell r="FR309">
            <v>0</v>
          </cell>
          <cell r="FS309">
            <v>0</v>
          </cell>
          <cell r="FT309">
            <v>0</v>
          </cell>
          <cell r="FU309">
            <v>0</v>
          </cell>
          <cell r="FV309">
            <v>0</v>
          </cell>
          <cell r="FW309">
            <v>0</v>
          </cell>
          <cell r="FX309">
            <v>0</v>
          </cell>
          <cell r="FY309">
            <v>0</v>
          </cell>
          <cell r="GA309">
            <v>0</v>
          </cell>
          <cell r="GB309">
            <v>0</v>
          </cell>
          <cell r="GC309">
            <v>0</v>
          </cell>
          <cell r="GD309">
            <v>0</v>
          </cell>
        </row>
        <row r="310">
          <cell r="EV310">
            <v>0</v>
          </cell>
          <cell r="EW310">
            <v>0</v>
          </cell>
          <cell r="EX310">
            <v>0</v>
          </cell>
          <cell r="EY310">
            <v>0</v>
          </cell>
          <cell r="EZ310">
            <v>0</v>
          </cell>
          <cell r="FA310">
            <v>0</v>
          </cell>
          <cell r="FB310">
            <v>0</v>
          </cell>
          <cell r="FC310">
            <v>0</v>
          </cell>
          <cell r="FD310">
            <v>0</v>
          </cell>
          <cell r="FE310">
            <v>0</v>
          </cell>
          <cell r="FF310">
            <v>0</v>
          </cell>
          <cell r="FG310">
            <v>0</v>
          </cell>
          <cell r="FH310">
            <v>0</v>
          </cell>
          <cell r="FJ310">
            <v>0</v>
          </cell>
          <cell r="FK310">
            <v>0</v>
          </cell>
          <cell r="FL310">
            <v>0</v>
          </cell>
          <cell r="FM310">
            <v>0</v>
          </cell>
          <cell r="FN310">
            <v>0</v>
          </cell>
          <cell r="FP310">
            <v>0</v>
          </cell>
          <cell r="FQ310">
            <v>0</v>
          </cell>
          <cell r="FR310">
            <v>0</v>
          </cell>
          <cell r="FS310">
            <v>0</v>
          </cell>
          <cell r="FT310">
            <v>0</v>
          </cell>
          <cell r="FU310">
            <v>0</v>
          </cell>
          <cell r="FV310">
            <v>0</v>
          </cell>
          <cell r="FW310">
            <v>0</v>
          </cell>
          <cell r="FX310">
            <v>0</v>
          </cell>
          <cell r="FY310">
            <v>0</v>
          </cell>
          <cell r="GA310">
            <v>0</v>
          </cell>
          <cell r="GB310">
            <v>0</v>
          </cell>
          <cell r="GC310">
            <v>0</v>
          </cell>
          <cell r="GD310">
            <v>0</v>
          </cell>
        </row>
        <row r="311">
          <cell r="EV311">
            <v>0</v>
          </cell>
          <cell r="EW311">
            <v>0</v>
          </cell>
          <cell r="EX311">
            <v>0</v>
          </cell>
          <cell r="EY311">
            <v>0</v>
          </cell>
          <cell r="EZ311">
            <v>0</v>
          </cell>
          <cell r="FA311">
            <v>0</v>
          </cell>
          <cell r="FB311">
            <v>0</v>
          </cell>
          <cell r="FC311">
            <v>0</v>
          </cell>
          <cell r="FD311">
            <v>0</v>
          </cell>
          <cell r="FE311">
            <v>0</v>
          </cell>
          <cell r="FF311">
            <v>0</v>
          </cell>
          <cell r="FG311">
            <v>0</v>
          </cell>
          <cell r="FH311">
            <v>0</v>
          </cell>
          <cell r="FJ311">
            <v>0</v>
          </cell>
          <cell r="FK311">
            <v>0</v>
          </cell>
          <cell r="FL311">
            <v>0</v>
          </cell>
          <cell r="FM311">
            <v>0</v>
          </cell>
          <cell r="FN311">
            <v>0</v>
          </cell>
          <cell r="FP311">
            <v>0</v>
          </cell>
          <cell r="FQ311">
            <v>0</v>
          </cell>
          <cell r="FR311">
            <v>0</v>
          </cell>
          <cell r="FS311">
            <v>0</v>
          </cell>
          <cell r="FT311">
            <v>0</v>
          </cell>
          <cell r="FU311">
            <v>0</v>
          </cell>
          <cell r="FV311">
            <v>0</v>
          </cell>
          <cell r="FW311">
            <v>0</v>
          </cell>
          <cell r="FX311">
            <v>0</v>
          </cell>
          <cell r="FY311">
            <v>0</v>
          </cell>
          <cell r="GA311">
            <v>0</v>
          </cell>
          <cell r="GB311">
            <v>0</v>
          </cell>
          <cell r="GC311">
            <v>0</v>
          </cell>
          <cell r="GD311">
            <v>0</v>
          </cell>
        </row>
        <row r="312">
          <cell r="EV312">
            <v>0</v>
          </cell>
          <cell r="EW312">
            <v>0</v>
          </cell>
          <cell r="EX312">
            <v>0</v>
          </cell>
          <cell r="EY312">
            <v>0</v>
          </cell>
          <cell r="EZ312">
            <v>0</v>
          </cell>
          <cell r="FA312">
            <v>0</v>
          </cell>
          <cell r="FB312">
            <v>0</v>
          </cell>
          <cell r="FC312">
            <v>0</v>
          </cell>
          <cell r="FD312">
            <v>0</v>
          </cell>
          <cell r="FE312">
            <v>0</v>
          </cell>
          <cell r="FF312">
            <v>0</v>
          </cell>
          <cell r="FG312">
            <v>0</v>
          </cell>
          <cell r="FH312">
            <v>0</v>
          </cell>
          <cell r="FJ312">
            <v>0</v>
          </cell>
          <cell r="FK312">
            <v>0</v>
          </cell>
          <cell r="FL312">
            <v>0</v>
          </cell>
          <cell r="FM312">
            <v>0</v>
          </cell>
          <cell r="FN312">
            <v>0</v>
          </cell>
          <cell r="FP312">
            <v>0</v>
          </cell>
          <cell r="FQ312">
            <v>0</v>
          </cell>
          <cell r="FR312">
            <v>0</v>
          </cell>
          <cell r="FS312">
            <v>0</v>
          </cell>
          <cell r="FT312">
            <v>0</v>
          </cell>
          <cell r="FU312">
            <v>0</v>
          </cell>
          <cell r="FV312">
            <v>0</v>
          </cell>
          <cell r="FW312">
            <v>0</v>
          </cell>
          <cell r="FX312">
            <v>0</v>
          </cell>
          <cell r="FY312">
            <v>0</v>
          </cell>
          <cell r="GA312">
            <v>0</v>
          </cell>
          <cell r="GB312">
            <v>0</v>
          </cell>
          <cell r="GC312">
            <v>0</v>
          </cell>
          <cell r="GD312">
            <v>0</v>
          </cell>
        </row>
        <row r="314">
          <cell r="EV314">
            <v>0</v>
          </cell>
          <cell r="EW314">
            <v>0</v>
          </cell>
          <cell r="EX314">
            <v>0</v>
          </cell>
          <cell r="EY314">
            <v>0</v>
          </cell>
          <cell r="EZ314">
            <v>0</v>
          </cell>
          <cell r="FA314">
            <v>0</v>
          </cell>
          <cell r="FB314">
            <v>0</v>
          </cell>
          <cell r="FC314">
            <v>0</v>
          </cell>
          <cell r="FD314">
            <v>0</v>
          </cell>
          <cell r="FE314">
            <v>0</v>
          </cell>
          <cell r="FF314">
            <v>0</v>
          </cell>
          <cell r="FG314">
            <v>0</v>
          </cell>
          <cell r="FH314">
            <v>0</v>
          </cell>
          <cell r="FJ314">
            <v>0</v>
          </cell>
          <cell r="FK314">
            <v>0</v>
          </cell>
          <cell r="FL314">
            <v>0</v>
          </cell>
          <cell r="FM314">
            <v>0</v>
          </cell>
          <cell r="FN314">
            <v>0</v>
          </cell>
          <cell r="FP314">
            <v>0</v>
          </cell>
          <cell r="FQ314">
            <v>0</v>
          </cell>
          <cell r="FR314">
            <v>0</v>
          </cell>
          <cell r="FS314">
            <v>0</v>
          </cell>
          <cell r="FT314">
            <v>0</v>
          </cell>
          <cell r="FU314">
            <v>0</v>
          </cell>
          <cell r="FV314">
            <v>0</v>
          </cell>
          <cell r="FW314">
            <v>0</v>
          </cell>
          <cell r="FX314">
            <v>0</v>
          </cell>
          <cell r="FY314">
            <v>0</v>
          </cell>
          <cell r="GA314">
            <v>0</v>
          </cell>
          <cell r="GB314">
            <v>0</v>
          </cell>
          <cell r="GC314">
            <v>0</v>
          </cell>
          <cell r="GD314">
            <v>0</v>
          </cell>
        </row>
        <row r="315">
          <cell r="EV315">
            <v>0</v>
          </cell>
          <cell r="EW315">
            <v>0</v>
          </cell>
          <cell r="EX315">
            <v>0</v>
          </cell>
          <cell r="EY315">
            <v>0</v>
          </cell>
          <cell r="EZ315">
            <v>0</v>
          </cell>
          <cell r="FA315">
            <v>0</v>
          </cell>
          <cell r="FB315">
            <v>0</v>
          </cell>
          <cell r="FC315">
            <v>0</v>
          </cell>
          <cell r="FD315">
            <v>0</v>
          </cell>
          <cell r="FE315">
            <v>0</v>
          </cell>
          <cell r="FF315">
            <v>0</v>
          </cell>
          <cell r="FG315">
            <v>0</v>
          </cell>
          <cell r="FH315">
            <v>0</v>
          </cell>
          <cell r="FJ315">
            <v>0</v>
          </cell>
          <cell r="FK315">
            <v>0</v>
          </cell>
          <cell r="FL315">
            <v>0</v>
          </cell>
          <cell r="FM315">
            <v>0</v>
          </cell>
          <cell r="FN315">
            <v>0</v>
          </cell>
          <cell r="FP315">
            <v>0</v>
          </cell>
          <cell r="FQ315">
            <v>0</v>
          </cell>
          <cell r="FR315">
            <v>0</v>
          </cell>
          <cell r="FS315">
            <v>0</v>
          </cell>
          <cell r="FT315">
            <v>0</v>
          </cell>
          <cell r="FU315">
            <v>0</v>
          </cell>
          <cell r="FV315">
            <v>0</v>
          </cell>
          <cell r="FW315">
            <v>0</v>
          </cell>
          <cell r="FX315">
            <v>0</v>
          </cell>
          <cell r="FY315">
            <v>0</v>
          </cell>
          <cell r="GA315">
            <v>0</v>
          </cell>
          <cell r="GB315">
            <v>0</v>
          </cell>
          <cell r="GC315">
            <v>0</v>
          </cell>
          <cell r="GD315">
            <v>0</v>
          </cell>
        </row>
        <row r="316">
          <cell r="EV316">
            <v>0</v>
          </cell>
          <cell r="EW316">
            <v>0</v>
          </cell>
          <cell r="EX316">
            <v>0</v>
          </cell>
          <cell r="EY316">
            <v>0</v>
          </cell>
          <cell r="EZ316">
            <v>0</v>
          </cell>
          <cell r="FA316">
            <v>0</v>
          </cell>
          <cell r="FB316">
            <v>0</v>
          </cell>
          <cell r="FC316">
            <v>0</v>
          </cell>
          <cell r="FD316">
            <v>0</v>
          </cell>
          <cell r="FE316">
            <v>0</v>
          </cell>
          <cell r="FF316">
            <v>0</v>
          </cell>
          <cell r="FG316">
            <v>0</v>
          </cell>
          <cell r="FH316">
            <v>0</v>
          </cell>
          <cell r="FJ316">
            <v>0</v>
          </cell>
          <cell r="FK316">
            <v>0</v>
          </cell>
          <cell r="FL316">
            <v>0</v>
          </cell>
          <cell r="FM316">
            <v>0</v>
          </cell>
          <cell r="FN316">
            <v>0</v>
          </cell>
          <cell r="FP316">
            <v>0</v>
          </cell>
          <cell r="FQ316">
            <v>0</v>
          </cell>
          <cell r="FR316">
            <v>0</v>
          </cell>
          <cell r="FS316">
            <v>0</v>
          </cell>
          <cell r="FT316">
            <v>0</v>
          </cell>
          <cell r="FU316">
            <v>0</v>
          </cell>
          <cell r="FV316">
            <v>0</v>
          </cell>
          <cell r="FW316">
            <v>0</v>
          </cell>
          <cell r="FX316">
            <v>0</v>
          </cell>
          <cell r="FY316">
            <v>0</v>
          </cell>
          <cell r="GA316">
            <v>0</v>
          </cell>
          <cell r="GB316">
            <v>0</v>
          </cell>
          <cell r="GC316">
            <v>0</v>
          </cell>
          <cell r="GD316">
            <v>0</v>
          </cell>
        </row>
        <row r="317">
          <cell r="EV317">
            <v>0</v>
          </cell>
          <cell r="EW317">
            <v>0</v>
          </cell>
          <cell r="EX317">
            <v>0</v>
          </cell>
          <cell r="EY317">
            <v>0</v>
          </cell>
          <cell r="EZ317">
            <v>0</v>
          </cell>
          <cell r="FA317">
            <v>0</v>
          </cell>
          <cell r="FB317">
            <v>0</v>
          </cell>
          <cell r="FC317">
            <v>0</v>
          </cell>
          <cell r="FD317">
            <v>0</v>
          </cell>
          <cell r="FE317">
            <v>0</v>
          </cell>
          <cell r="FF317">
            <v>0</v>
          </cell>
          <cell r="FG317">
            <v>0</v>
          </cell>
          <cell r="FH317">
            <v>0</v>
          </cell>
          <cell r="FJ317">
            <v>0</v>
          </cell>
          <cell r="FK317">
            <v>0</v>
          </cell>
          <cell r="FL317">
            <v>0</v>
          </cell>
          <cell r="FM317">
            <v>0</v>
          </cell>
          <cell r="FN317">
            <v>0</v>
          </cell>
          <cell r="FP317">
            <v>0</v>
          </cell>
          <cell r="FQ317">
            <v>0</v>
          </cell>
          <cell r="FR317">
            <v>0</v>
          </cell>
          <cell r="FS317">
            <v>0</v>
          </cell>
          <cell r="FT317">
            <v>0</v>
          </cell>
          <cell r="FU317">
            <v>0</v>
          </cell>
          <cell r="FV317">
            <v>0</v>
          </cell>
          <cell r="FW317">
            <v>0</v>
          </cell>
          <cell r="FX317">
            <v>0</v>
          </cell>
          <cell r="FY317">
            <v>0</v>
          </cell>
          <cell r="GA317">
            <v>0</v>
          </cell>
          <cell r="GB317">
            <v>0</v>
          </cell>
          <cell r="GC317">
            <v>0</v>
          </cell>
          <cell r="GD317">
            <v>0</v>
          </cell>
        </row>
        <row r="318">
          <cell r="EV318">
            <v>0</v>
          </cell>
          <cell r="EW318">
            <v>0</v>
          </cell>
          <cell r="EX318">
            <v>0</v>
          </cell>
          <cell r="EY318">
            <v>0</v>
          </cell>
          <cell r="EZ318">
            <v>0</v>
          </cell>
          <cell r="FA318">
            <v>0</v>
          </cell>
          <cell r="FB318">
            <v>0</v>
          </cell>
          <cell r="FC318">
            <v>0</v>
          </cell>
          <cell r="FD318">
            <v>0</v>
          </cell>
          <cell r="FE318">
            <v>0</v>
          </cell>
          <cell r="FF318">
            <v>0</v>
          </cell>
          <cell r="FG318">
            <v>0</v>
          </cell>
          <cell r="FH318">
            <v>0</v>
          </cell>
          <cell r="FJ318">
            <v>0</v>
          </cell>
          <cell r="FK318">
            <v>0</v>
          </cell>
          <cell r="FL318">
            <v>0</v>
          </cell>
          <cell r="FM318">
            <v>0</v>
          </cell>
          <cell r="FN318">
            <v>0</v>
          </cell>
          <cell r="FP318">
            <v>0</v>
          </cell>
          <cell r="FQ318">
            <v>0</v>
          </cell>
          <cell r="FR318">
            <v>0</v>
          </cell>
          <cell r="FS318">
            <v>0</v>
          </cell>
          <cell r="FT318">
            <v>0</v>
          </cell>
          <cell r="FU318">
            <v>0</v>
          </cell>
          <cell r="FV318">
            <v>0</v>
          </cell>
          <cell r="FW318">
            <v>0</v>
          </cell>
          <cell r="FX318">
            <v>0</v>
          </cell>
          <cell r="FY318">
            <v>0</v>
          </cell>
          <cell r="GA318">
            <v>0</v>
          </cell>
          <cell r="GB318">
            <v>0</v>
          </cell>
          <cell r="GC318">
            <v>0</v>
          </cell>
          <cell r="GD318">
            <v>0</v>
          </cell>
        </row>
        <row r="319">
          <cell r="EV319">
            <v>0</v>
          </cell>
          <cell r="EW319">
            <v>0</v>
          </cell>
          <cell r="EX319">
            <v>0</v>
          </cell>
          <cell r="EY319">
            <v>0</v>
          </cell>
          <cell r="EZ319">
            <v>0</v>
          </cell>
          <cell r="FA319">
            <v>0</v>
          </cell>
          <cell r="FB319">
            <v>0</v>
          </cell>
          <cell r="FC319">
            <v>0</v>
          </cell>
          <cell r="FD319">
            <v>0</v>
          </cell>
          <cell r="FE319">
            <v>0</v>
          </cell>
          <cell r="FF319">
            <v>0</v>
          </cell>
          <cell r="FG319">
            <v>0</v>
          </cell>
          <cell r="FH319">
            <v>0</v>
          </cell>
          <cell r="FJ319">
            <v>0</v>
          </cell>
          <cell r="FK319">
            <v>0</v>
          </cell>
          <cell r="FL319">
            <v>0</v>
          </cell>
          <cell r="FM319">
            <v>0</v>
          </cell>
          <cell r="FN319">
            <v>0</v>
          </cell>
          <cell r="FP319">
            <v>0</v>
          </cell>
          <cell r="FQ319">
            <v>0</v>
          </cell>
          <cell r="FR319">
            <v>0</v>
          </cell>
          <cell r="FS319">
            <v>0</v>
          </cell>
          <cell r="FT319">
            <v>0</v>
          </cell>
          <cell r="FU319">
            <v>0</v>
          </cell>
          <cell r="FV319">
            <v>0</v>
          </cell>
          <cell r="FW319">
            <v>0</v>
          </cell>
          <cell r="FX319">
            <v>0</v>
          </cell>
          <cell r="FY319">
            <v>0</v>
          </cell>
          <cell r="GA319">
            <v>0</v>
          </cell>
          <cell r="GB319">
            <v>0</v>
          </cell>
          <cell r="GC319">
            <v>0</v>
          </cell>
          <cell r="GD319">
            <v>0</v>
          </cell>
        </row>
        <row r="320">
          <cell r="EV320">
            <v>0</v>
          </cell>
          <cell r="EW320">
            <v>0</v>
          </cell>
          <cell r="EX320">
            <v>0</v>
          </cell>
          <cell r="EY320">
            <v>0</v>
          </cell>
          <cell r="EZ320">
            <v>0</v>
          </cell>
          <cell r="FA320">
            <v>0</v>
          </cell>
          <cell r="FB320">
            <v>0</v>
          </cell>
          <cell r="FC320">
            <v>0</v>
          </cell>
          <cell r="FD320">
            <v>0</v>
          </cell>
          <cell r="FE320">
            <v>0</v>
          </cell>
          <cell r="FF320">
            <v>0</v>
          </cell>
          <cell r="FG320">
            <v>0</v>
          </cell>
          <cell r="FH320">
            <v>0</v>
          </cell>
          <cell r="FJ320">
            <v>0</v>
          </cell>
          <cell r="FK320">
            <v>0</v>
          </cell>
          <cell r="FL320">
            <v>0</v>
          </cell>
          <cell r="FM320">
            <v>0</v>
          </cell>
          <cell r="FN320">
            <v>0</v>
          </cell>
          <cell r="FP320">
            <v>0</v>
          </cell>
          <cell r="FQ320">
            <v>0</v>
          </cell>
          <cell r="FR320">
            <v>0</v>
          </cell>
          <cell r="FS320">
            <v>0</v>
          </cell>
          <cell r="FT320">
            <v>0</v>
          </cell>
          <cell r="FU320">
            <v>0</v>
          </cell>
          <cell r="FV320">
            <v>0</v>
          </cell>
          <cell r="FW320">
            <v>0</v>
          </cell>
          <cell r="FX320">
            <v>0</v>
          </cell>
          <cell r="FY320">
            <v>0</v>
          </cell>
          <cell r="GA320">
            <v>0</v>
          </cell>
          <cell r="GB320">
            <v>0</v>
          </cell>
          <cell r="GC320">
            <v>0</v>
          </cell>
          <cell r="GD320">
            <v>0</v>
          </cell>
        </row>
        <row r="321">
          <cell r="EV321">
            <v>0</v>
          </cell>
          <cell r="EW321">
            <v>0</v>
          </cell>
          <cell r="EX321">
            <v>0</v>
          </cell>
          <cell r="EY321">
            <v>0</v>
          </cell>
          <cell r="EZ321">
            <v>0</v>
          </cell>
          <cell r="FA321">
            <v>0</v>
          </cell>
          <cell r="FB321">
            <v>0</v>
          </cell>
          <cell r="FC321">
            <v>0</v>
          </cell>
          <cell r="FD321">
            <v>0</v>
          </cell>
          <cell r="FE321">
            <v>0</v>
          </cell>
          <cell r="FF321">
            <v>0</v>
          </cell>
          <cell r="FG321">
            <v>0</v>
          </cell>
          <cell r="FH321">
            <v>0</v>
          </cell>
          <cell r="FJ321">
            <v>0</v>
          </cell>
          <cell r="FK321">
            <v>0</v>
          </cell>
          <cell r="FL321">
            <v>0</v>
          </cell>
          <cell r="FM321">
            <v>0</v>
          </cell>
          <cell r="FN321">
            <v>0</v>
          </cell>
          <cell r="FP321">
            <v>0</v>
          </cell>
          <cell r="FQ321">
            <v>0</v>
          </cell>
          <cell r="FR321">
            <v>0</v>
          </cell>
          <cell r="FS321">
            <v>0</v>
          </cell>
          <cell r="FT321">
            <v>0</v>
          </cell>
          <cell r="FU321">
            <v>0</v>
          </cell>
          <cell r="FV321">
            <v>0</v>
          </cell>
          <cell r="FW321">
            <v>0</v>
          </cell>
          <cell r="FX321">
            <v>0</v>
          </cell>
          <cell r="FY321">
            <v>0</v>
          </cell>
          <cell r="GA321">
            <v>0</v>
          </cell>
          <cell r="GB321">
            <v>0</v>
          </cell>
          <cell r="GC321">
            <v>0</v>
          </cell>
          <cell r="GD321">
            <v>0</v>
          </cell>
        </row>
        <row r="322">
          <cell r="EV322">
            <v>0</v>
          </cell>
          <cell r="EW322">
            <v>0</v>
          </cell>
          <cell r="EX322">
            <v>0</v>
          </cell>
          <cell r="EY322">
            <v>0</v>
          </cell>
          <cell r="EZ322">
            <v>0</v>
          </cell>
          <cell r="FA322">
            <v>0</v>
          </cell>
          <cell r="FB322">
            <v>0</v>
          </cell>
          <cell r="FC322">
            <v>0</v>
          </cell>
          <cell r="FD322">
            <v>0</v>
          </cell>
          <cell r="FE322">
            <v>0</v>
          </cell>
          <cell r="FF322">
            <v>0</v>
          </cell>
          <cell r="FG322">
            <v>0</v>
          </cell>
          <cell r="FH322">
            <v>0</v>
          </cell>
          <cell r="FJ322">
            <v>0</v>
          </cell>
          <cell r="FK322">
            <v>0</v>
          </cell>
          <cell r="FL322">
            <v>0</v>
          </cell>
          <cell r="FM322">
            <v>0</v>
          </cell>
          <cell r="FN322">
            <v>0</v>
          </cell>
          <cell r="FP322">
            <v>0</v>
          </cell>
          <cell r="FQ322">
            <v>0</v>
          </cell>
          <cell r="FR322">
            <v>0</v>
          </cell>
          <cell r="FS322">
            <v>0</v>
          </cell>
          <cell r="FT322">
            <v>0</v>
          </cell>
          <cell r="FU322">
            <v>0</v>
          </cell>
          <cell r="FV322">
            <v>0</v>
          </cell>
          <cell r="FW322">
            <v>0</v>
          </cell>
          <cell r="FX322">
            <v>0</v>
          </cell>
          <cell r="FY322">
            <v>0</v>
          </cell>
          <cell r="GA322">
            <v>0</v>
          </cell>
          <cell r="GB322">
            <v>0</v>
          </cell>
          <cell r="GC322">
            <v>0</v>
          </cell>
          <cell r="GD322">
            <v>0</v>
          </cell>
        </row>
        <row r="324">
          <cell r="EV324">
            <v>0</v>
          </cell>
          <cell r="EW324">
            <v>0</v>
          </cell>
          <cell r="EX324">
            <v>0</v>
          </cell>
          <cell r="EY324">
            <v>0</v>
          </cell>
          <cell r="EZ324">
            <v>0</v>
          </cell>
          <cell r="FA324">
            <v>0</v>
          </cell>
          <cell r="FB324">
            <v>0</v>
          </cell>
          <cell r="FC324">
            <v>0</v>
          </cell>
          <cell r="FD324">
            <v>0</v>
          </cell>
          <cell r="FE324">
            <v>0</v>
          </cell>
          <cell r="FF324">
            <v>0</v>
          </cell>
          <cell r="FG324">
            <v>0</v>
          </cell>
          <cell r="FH324">
            <v>0</v>
          </cell>
          <cell r="FJ324">
            <v>0</v>
          </cell>
          <cell r="FK324">
            <v>0</v>
          </cell>
          <cell r="FL324">
            <v>0</v>
          </cell>
          <cell r="FM324">
            <v>0</v>
          </cell>
          <cell r="FN324">
            <v>0</v>
          </cell>
          <cell r="FP324">
            <v>0</v>
          </cell>
          <cell r="FQ324">
            <v>0</v>
          </cell>
          <cell r="FR324">
            <v>0</v>
          </cell>
          <cell r="FS324">
            <v>0</v>
          </cell>
          <cell r="FT324">
            <v>0</v>
          </cell>
          <cell r="FU324">
            <v>0</v>
          </cell>
          <cell r="FV324">
            <v>0</v>
          </cell>
          <cell r="FW324">
            <v>0</v>
          </cell>
          <cell r="FX324">
            <v>0</v>
          </cell>
          <cell r="FY324">
            <v>0</v>
          </cell>
          <cell r="GA324">
            <v>0</v>
          </cell>
          <cell r="GB324">
            <v>0</v>
          </cell>
          <cell r="GC324">
            <v>0</v>
          </cell>
          <cell r="GD324">
            <v>0</v>
          </cell>
        </row>
        <row r="325">
          <cell r="EV325">
            <v>0</v>
          </cell>
          <cell r="EW325">
            <v>0</v>
          </cell>
          <cell r="EX325">
            <v>0</v>
          </cell>
          <cell r="EY325">
            <v>0</v>
          </cell>
          <cell r="EZ325">
            <v>0</v>
          </cell>
          <cell r="FA325">
            <v>0</v>
          </cell>
          <cell r="FB325">
            <v>0</v>
          </cell>
          <cell r="FC325">
            <v>0</v>
          </cell>
          <cell r="FD325">
            <v>0</v>
          </cell>
          <cell r="FE325">
            <v>0</v>
          </cell>
          <cell r="FF325">
            <v>0</v>
          </cell>
          <cell r="FG325">
            <v>0</v>
          </cell>
          <cell r="FH325">
            <v>0</v>
          </cell>
          <cell r="FJ325">
            <v>0</v>
          </cell>
          <cell r="FK325">
            <v>0</v>
          </cell>
          <cell r="FL325">
            <v>0</v>
          </cell>
          <cell r="FM325">
            <v>0</v>
          </cell>
          <cell r="FN325">
            <v>0</v>
          </cell>
          <cell r="FP325">
            <v>0</v>
          </cell>
          <cell r="FQ325">
            <v>0</v>
          </cell>
          <cell r="FR325">
            <v>0</v>
          </cell>
          <cell r="FS325">
            <v>0</v>
          </cell>
          <cell r="FT325">
            <v>0</v>
          </cell>
          <cell r="FU325">
            <v>0</v>
          </cell>
          <cell r="FV325">
            <v>0</v>
          </cell>
          <cell r="FW325">
            <v>0</v>
          </cell>
          <cell r="FX325">
            <v>0</v>
          </cell>
          <cell r="FY325">
            <v>0</v>
          </cell>
          <cell r="GA325">
            <v>0</v>
          </cell>
          <cell r="GB325">
            <v>0</v>
          </cell>
          <cell r="GC325">
            <v>0</v>
          </cell>
          <cell r="GD325">
            <v>0</v>
          </cell>
        </row>
        <row r="326">
          <cell r="EV326">
            <v>0</v>
          </cell>
          <cell r="EW326">
            <v>0</v>
          </cell>
          <cell r="EX326">
            <v>0</v>
          </cell>
          <cell r="EY326">
            <v>0</v>
          </cell>
          <cell r="EZ326">
            <v>0</v>
          </cell>
          <cell r="FA326">
            <v>0</v>
          </cell>
          <cell r="FB326">
            <v>0</v>
          </cell>
          <cell r="FC326">
            <v>0</v>
          </cell>
          <cell r="FD326">
            <v>0</v>
          </cell>
          <cell r="FE326">
            <v>0</v>
          </cell>
          <cell r="FF326">
            <v>0</v>
          </cell>
          <cell r="FG326">
            <v>0</v>
          </cell>
          <cell r="FH326">
            <v>0</v>
          </cell>
          <cell r="FJ326">
            <v>0</v>
          </cell>
          <cell r="FK326">
            <v>0</v>
          </cell>
          <cell r="FL326">
            <v>0</v>
          </cell>
          <cell r="FM326">
            <v>0</v>
          </cell>
          <cell r="FN326">
            <v>0</v>
          </cell>
          <cell r="FP326">
            <v>0</v>
          </cell>
          <cell r="FQ326">
            <v>0</v>
          </cell>
          <cell r="FR326">
            <v>0</v>
          </cell>
          <cell r="FS326">
            <v>0</v>
          </cell>
          <cell r="FT326">
            <v>0</v>
          </cell>
          <cell r="FU326">
            <v>0</v>
          </cell>
          <cell r="FV326">
            <v>0</v>
          </cell>
          <cell r="FW326">
            <v>0</v>
          </cell>
          <cell r="FX326">
            <v>0</v>
          </cell>
          <cell r="FY326">
            <v>0</v>
          </cell>
          <cell r="GA326">
            <v>0</v>
          </cell>
          <cell r="GB326">
            <v>0</v>
          </cell>
          <cell r="GC326">
            <v>0</v>
          </cell>
          <cell r="GD326">
            <v>0</v>
          </cell>
        </row>
        <row r="327">
          <cell r="EV327">
            <v>0</v>
          </cell>
          <cell r="EW327">
            <v>0</v>
          </cell>
          <cell r="EX327">
            <v>0</v>
          </cell>
          <cell r="EY327">
            <v>0</v>
          </cell>
          <cell r="EZ327">
            <v>0</v>
          </cell>
          <cell r="FA327">
            <v>0</v>
          </cell>
          <cell r="FB327">
            <v>0</v>
          </cell>
          <cell r="FC327">
            <v>0</v>
          </cell>
          <cell r="FD327">
            <v>0</v>
          </cell>
          <cell r="FE327">
            <v>0</v>
          </cell>
          <cell r="FF327">
            <v>0</v>
          </cell>
          <cell r="FG327">
            <v>0</v>
          </cell>
          <cell r="FH327">
            <v>0</v>
          </cell>
          <cell r="FJ327">
            <v>0</v>
          </cell>
          <cell r="FK327">
            <v>0</v>
          </cell>
          <cell r="FL327">
            <v>0</v>
          </cell>
          <cell r="FM327">
            <v>0</v>
          </cell>
          <cell r="FN327">
            <v>0</v>
          </cell>
          <cell r="FP327">
            <v>0</v>
          </cell>
          <cell r="FQ327">
            <v>0</v>
          </cell>
          <cell r="FR327">
            <v>0</v>
          </cell>
          <cell r="FS327">
            <v>0</v>
          </cell>
          <cell r="FT327">
            <v>0</v>
          </cell>
          <cell r="FU327">
            <v>0</v>
          </cell>
          <cell r="FV327">
            <v>0</v>
          </cell>
          <cell r="FW327">
            <v>0</v>
          </cell>
          <cell r="FX327">
            <v>0</v>
          </cell>
          <cell r="FY327">
            <v>0</v>
          </cell>
          <cell r="GA327">
            <v>0</v>
          </cell>
          <cell r="GB327">
            <v>0</v>
          </cell>
          <cell r="GC327">
            <v>0</v>
          </cell>
          <cell r="GD327">
            <v>0</v>
          </cell>
        </row>
        <row r="328">
          <cell r="EV328">
            <v>0</v>
          </cell>
          <cell r="EW328">
            <v>0</v>
          </cell>
          <cell r="EX328">
            <v>0</v>
          </cell>
          <cell r="EY328">
            <v>0</v>
          </cell>
          <cell r="EZ328">
            <v>0</v>
          </cell>
          <cell r="FA328">
            <v>0</v>
          </cell>
          <cell r="FB328">
            <v>0</v>
          </cell>
          <cell r="FC328">
            <v>0</v>
          </cell>
          <cell r="FD328">
            <v>0</v>
          </cell>
          <cell r="FE328">
            <v>0</v>
          </cell>
          <cell r="FF328">
            <v>0</v>
          </cell>
          <cell r="FG328">
            <v>0</v>
          </cell>
          <cell r="FH328">
            <v>0</v>
          </cell>
          <cell r="FJ328">
            <v>0</v>
          </cell>
          <cell r="FK328">
            <v>0</v>
          </cell>
          <cell r="FL328">
            <v>0</v>
          </cell>
          <cell r="FM328">
            <v>0</v>
          </cell>
          <cell r="FN328">
            <v>0</v>
          </cell>
          <cell r="FP328">
            <v>0</v>
          </cell>
          <cell r="FQ328">
            <v>0</v>
          </cell>
          <cell r="FR328">
            <v>0</v>
          </cell>
          <cell r="FS328">
            <v>0</v>
          </cell>
          <cell r="FT328">
            <v>0</v>
          </cell>
          <cell r="FU328">
            <v>0</v>
          </cell>
          <cell r="FV328">
            <v>0</v>
          </cell>
          <cell r="FW328">
            <v>0</v>
          </cell>
          <cell r="FX328">
            <v>0</v>
          </cell>
          <cell r="FY328">
            <v>0</v>
          </cell>
          <cell r="GA328">
            <v>0</v>
          </cell>
          <cell r="GB328">
            <v>0</v>
          </cell>
          <cell r="GC328">
            <v>0</v>
          </cell>
          <cell r="GD328">
            <v>0</v>
          </cell>
        </row>
        <row r="329">
          <cell r="EV329">
            <v>0</v>
          </cell>
          <cell r="EW329">
            <v>0</v>
          </cell>
          <cell r="EX329">
            <v>0</v>
          </cell>
          <cell r="EY329">
            <v>0</v>
          </cell>
          <cell r="EZ329">
            <v>0</v>
          </cell>
          <cell r="FA329">
            <v>0</v>
          </cell>
          <cell r="FB329">
            <v>0</v>
          </cell>
          <cell r="FC329">
            <v>0</v>
          </cell>
          <cell r="FD329">
            <v>0</v>
          </cell>
          <cell r="FE329">
            <v>0</v>
          </cell>
          <cell r="FF329">
            <v>0</v>
          </cell>
          <cell r="FG329">
            <v>0</v>
          </cell>
          <cell r="FH329">
            <v>0</v>
          </cell>
          <cell r="FJ329">
            <v>0</v>
          </cell>
          <cell r="FK329">
            <v>0</v>
          </cell>
          <cell r="FL329">
            <v>0</v>
          </cell>
          <cell r="FM329">
            <v>0</v>
          </cell>
          <cell r="FN329">
            <v>0</v>
          </cell>
          <cell r="FP329">
            <v>0</v>
          </cell>
          <cell r="FQ329">
            <v>0</v>
          </cell>
          <cell r="FR329">
            <v>0</v>
          </cell>
          <cell r="FS329">
            <v>0</v>
          </cell>
          <cell r="FT329">
            <v>0</v>
          </cell>
          <cell r="FU329">
            <v>0</v>
          </cell>
          <cell r="FV329">
            <v>0</v>
          </cell>
          <cell r="FW329">
            <v>0</v>
          </cell>
          <cell r="FX329">
            <v>0</v>
          </cell>
          <cell r="FY329">
            <v>0</v>
          </cell>
          <cell r="GA329">
            <v>0</v>
          </cell>
          <cell r="GB329">
            <v>0</v>
          </cell>
          <cell r="GC329">
            <v>0</v>
          </cell>
          <cell r="GD329">
            <v>0</v>
          </cell>
        </row>
        <row r="330">
          <cell r="EV330">
            <v>0</v>
          </cell>
          <cell r="EW330">
            <v>0</v>
          </cell>
          <cell r="EX330">
            <v>0</v>
          </cell>
          <cell r="EY330">
            <v>0</v>
          </cell>
          <cell r="EZ330">
            <v>0</v>
          </cell>
          <cell r="FA330">
            <v>0</v>
          </cell>
          <cell r="FB330">
            <v>0</v>
          </cell>
          <cell r="FC330">
            <v>0</v>
          </cell>
          <cell r="FD330">
            <v>0</v>
          </cell>
          <cell r="FE330">
            <v>0</v>
          </cell>
          <cell r="FF330">
            <v>0</v>
          </cell>
          <cell r="FG330">
            <v>0</v>
          </cell>
          <cell r="FH330">
            <v>0</v>
          </cell>
          <cell r="FJ330">
            <v>0</v>
          </cell>
          <cell r="FK330">
            <v>0</v>
          </cell>
          <cell r="FL330">
            <v>0</v>
          </cell>
          <cell r="FM330">
            <v>0</v>
          </cell>
          <cell r="FN330">
            <v>0</v>
          </cell>
          <cell r="FP330">
            <v>0</v>
          </cell>
          <cell r="FQ330">
            <v>0</v>
          </cell>
          <cell r="FR330">
            <v>0</v>
          </cell>
          <cell r="FS330">
            <v>0</v>
          </cell>
          <cell r="FT330">
            <v>0</v>
          </cell>
          <cell r="FU330">
            <v>0</v>
          </cell>
          <cell r="FV330">
            <v>0</v>
          </cell>
          <cell r="FW330">
            <v>0</v>
          </cell>
          <cell r="FX330">
            <v>0</v>
          </cell>
          <cell r="FY330">
            <v>0</v>
          </cell>
          <cell r="GA330">
            <v>0</v>
          </cell>
          <cell r="GB330">
            <v>0</v>
          </cell>
          <cell r="GC330">
            <v>0</v>
          </cell>
          <cell r="GD330">
            <v>0</v>
          </cell>
        </row>
        <row r="331">
          <cell r="EV331">
            <v>0</v>
          </cell>
          <cell r="EW331">
            <v>0</v>
          </cell>
          <cell r="EX331">
            <v>0</v>
          </cell>
          <cell r="EY331">
            <v>0</v>
          </cell>
          <cell r="EZ331">
            <v>0</v>
          </cell>
          <cell r="FA331">
            <v>0</v>
          </cell>
          <cell r="FB331">
            <v>0</v>
          </cell>
          <cell r="FC331">
            <v>0</v>
          </cell>
          <cell r="FD331">
            <v>0</v>
          </cell>
          <cell r="FE331">
            <v>0</v>
          </cell>
          <cell r="FF331">
            <v>0</v>
          </cell>
          <cell r="FG331">
            <v>0</v>
          </cell>
          <cell r="FH331">
            <v>0</v>
          </cell>
          <cell r="FJ331">
            <v>0</v>
          </cell>
          <cell r="FK331">
            <v>0</v>
          </cell>
          <cell r="FL331">
            <v>0</v>
          </cell>
          <cell r="FM331">
            <v>0</v>
          </cell>
          <cell r="FN331">
            <v>0</v>
          </cell>
          <cell r="FP331">
            <v>0</v>
          </cell>
          <cell r="FQ331">
            <v>0</v>
          </cell>
          <cell r="FR331">
            <v>0</v>
          </cell>
          <cell r="FS331">
            <v>0</v>
          </cell>
          <cell r="FT331">
            <v>0</v>
          </cell>
          <cell r="FU331">
            <v>0</v>
          </cell>
          <cell r="FV331">
            <v>0</v>
          </cell>
          <cell r="FW331">
            <v>0</v>
          </cell>
          <cell r="FX331">
            <v>0</v>
          </cell>
          <cell r="FY331">
            <v>0</v>
          </cell>
          <cell r="GA331">
            <v>0</v>
          </cell>
          <cell r="GB331">
            <v>0</v>
          </cell>
          <cell r="GC331">
            <v>0</v>
          </cell>
          <cell r="GD331">
            <v>0</v>
          </cell>
        </row>
        <row r="332">
          <cell r="EV332">
            <v>0</v>
          </cell>
          <cell r="EW332">
            <v>0</v>
          </cell>
          <cell r="EX332">
            <v>0</v>
          </cell>
          <cell r="EY332">
            <v>0</v>
          </cell>
          <cell r="EZ332">
            <v>0</v>
          </cell>
          <cell r="FA332">
            <v>0</v>
          </cell>
          <cell r="FB332">
            <v>0</v>
          </cell>
          <cell r="FC332">
            <v>0</v>
          </cell>
          <cell r="FD332">
            <v>0</v>
          </cell>
          <cell r="FE332">
            <v>0</v>
          </cell>
          <cell r="FF332">
            <v>0</v>
          </cell>
          <cell r="FG332">
            <v>0</v>
          </cell>
          <cell r="FH332">
            <v>0</v>
          </cell>
          <cell r="FJ332">
            <v>0</v>
          </cell>
          <cell r="FK332">
            <v>0</v>
          </cell>
          <cell r="FL332">
            <v>0</v>
          </cell>
          <cell r="FM332">
            <v>0</v>
          </cell>
          <cell r="FN332">
            <v>0</v>
          </cell>
          <cell r="FP332">
            <v>0</v>
          </cell>
          <cell r="FQ332">
            <v>0</v>
          </cell>
          <cell r="FR332">
            <v>0</v>
          </cell>
          <cell r="FS332">
            <v>0</v>
          </cell>
          <cell r="FT332">
            <v>0</v>
          </cell>
          <cell r="FU332">
            <v>0</v>
          </cell>
          <cell r="FV332">
            <v>0</v>
          </cell>
          <cell r="FW332">
            <v>0</v>
          </cell>
          <cell r="FX332">
            <v>0</v>
          </cell>
          <cell r="FY332">
            <v>0</v>
          </cell>
          <cell r="GA332">
            <v>0</v>
          </cell>
          <cell r="GB332">
            <v>0</v>
          </cell>
          <cell r="GC332">
            <v>0</v>
          </cell>
          <cell r="GD332">
            <v>0</v>
          </cell>
        </row>
        <row r="333">
          <cell r="EV333">
            <v>0</v>
          </cell>
          <cell r="EW333">
            <v>0</v>
          </cell>
          <cell r="EX333">
            <v>0</v>
          </cell>
          <cell r="EY333">
            <v>0</v>
          </cell>
          <cell r="EZ333">
            <v>0</v>
          </cell>
          <cell r="FA333">
            <v>0</v>
          </cell>
          <cell r="FB333">
            <v>0</v>
          </cell>
          <cell r="FC333">
            <v>0</v>
          </cell>
          <cell r="FD333">
            <v>0</v>
          </cell>
          <cell r="FE333">
            <v>0</v>
          </cell>
          <cell r="FF333">
            <v>0</v>
          </cell>
          <cell r="FG333">
            <v>0</v>
          </cell>
          <cell r="FH333">
            <v>0</v>
          </cell>
          <cell r="FJ333">
            <v>0</v>
          </cell>
          <cell r="FK333">
            <v>0</v>
          </cell>
          <cell r="FL333">
            <v>0</v>
          </cell>
          <cell r="FM333">
            <v>0</v>
          </cell>
          <cell r="FN333">
            <v>0</v>
          </cell>
          <cell r="FP333">
            <v>0</v>
          </cell>
          <cell r="FQ333">
            <v>0</v>
          </cell>
          <cell r="FR333">
            <v>0</v>
          </cell>
          <cell r="FS333">
            <v>0</v>
          </cell>
          <cell r="FT333">
            <v>0</v>
          </cell>
          <cell r="FU333">
            <v>0</v>
          </cell>
          <cell r="FV333">
            <v>0</v>
          </cell>
          <cell r="FW333">
            <v>0</v>
          </cell>
          <cell r="FX333">
            <v>0</v>
          </cell>
          <cell r="FY333">
            <v>0</v>
          </cell>
          <cell r="GA333">
            <v>0</v>
          </cell>
          <cell r="GB333">
            <v>0</v>
          </cell>
          <cell r="GC333">
            <v>0</v>
          </cell>
          <cell r="GD333">
            <v>0</v>
          </cell>
        </row>
        <row r="334">
          <cell r="EV334">
            <v>0</v>
          </cell>
          <cell r="EW334">
            <v>0</v>
          </cell>
          <cell r="EX334">
            <v>0</v>
          </cell>
          <cell r="EY334">
            <v>0</v>
          </cell>
          <cell r="EZ334">
            <v>0</v>
          </cell>
          <cell r="FA334">
            <v>0</v>
          </cell>
          <cell r="FB334">
            <v>0</v>
          </cell>
          <cell r="FC334">
            <v>0</v>
          </cell>
          <cell r="FD334">
            <v>0</v>
          </cell>
          <cell r="FE334">
            <v>0</v>
          </cell>
          <cell r="FF334">
            <v>0</v>
          </cell>
          <cell r="FG334">
            <v>0</v>
          </cell>
          <cell r="FH334">
            <v>0</v>
          </cell>
          <cell r="FJ334">
            <v>0</v>
          </cell>
          <cell r="FK334">
            <v>0</v>
          </cell>
          <cell r="FL334">
            <v>0</v>
          </cell>
          <cell r="FM334">
            <v>0</v>
          </cell>
          <cell r="FN334">
            <v>0</v>
          </cell>
          <cell r="FP334">
            <v>0</v>
          </cell>
          <cell r="FQ334">
            <v>0</v>
          </cell>
          <cell r="FR334">
            <v>0</v>
          </cell>
          <cell r="FS334">
            <v>0</v>
          </cell>
          <cell r="FT334">
            <v>0</v>
          </cell>
          <cell r="FU334">
            <v>0</v>
          </cell>
          <cell r="GA334">
            <v>0</v>
          </cell>
          <cell r="GB334">
            <v>0</v>
          </cell>
          <cell r="GC334">
            <v>0</v>
          </cell>
          <cell r="GD334">
            <v>0</v>
          </cell>
        </row>
        <row r="335">
          <cell r="EV335">
            <v>0</v>
          </cell>
          <cell r="EW335">
            <v>0</v>
          </cell>
          <cell r="EX335">
            <v>0</v>
          </cell>
          <cell r="EY335">
            <v>0</v>
          </cell>
          <cell r="EZ335">
            <v>0</v>
          </cell>
          <cell r="FA335">
            <v>0</v>
          </cell>
          <cell r="FB335">
            <v>0</v>
          </cell>
          <cell r="FC335">
            <v>0</v>
          </cell>
          <cell r="FD335">
            <v>0</v>
          </cell>
          <cell r="FE335">
            <v>0</v>
          </cell>
          <cell r="FF335">
            <v>0</v>
          </cell>
          <cell r="FG335">
            <v>0</v>
          </cell>
          <cell r="FH335">
            <v>0</v>
          </cell>
          <cell r="FJ335">
            <v>0</v>
          </cell>
          <cell r="FK335">
            <v>0</v>
          </cell>
          <cell r="FL335">
            <v>0</v>
          </cell>
          <cell r="FM335">
            <v>0</v>
          </cell>
          <cell r="FN335">
            <v>0</v>
          </cell>
          <cell r="FP335">
            <v>0</v>
          </cell>
          <cell r="FQ335">
            <v>0</v>
          </cell>
          <cell r="FR335">
            <v>0</v>
          </cell>
          <cell r="FS335">
            <v>0</v>
          </cell>
          <cell r="FT335">
            <v>0</v>
          </cell>
          <cell r="FU335">
            <v>0</v>
          </cell>
          <cell r="FV335">
            <v>0</v>
          </cell>
          <cell r="FW335">
            <v>0</v>
          </cell>
          <cell r="FX335">
            <v>0</v>
          </cell>
          <cell r="FY335">
            <v>0</v>
          </cell>
          <cell r="GA335">
            <v>0</v>
          </cell>
          <cell r="GB335">
            <v>0</v>
          </cell>
          <cell r="GC335">
            <v>0</v>
          </cell>
          <cell r="GD335">
            <v>0</v>
          </cell>
        </row>
        <row r="336">
          <cell r="EV336">
            <v>0</v>
          </cell>
          <cell r="EW336">
            <v>0</v>
          </cell>
          <cell r="EX336">
            <v>0</v>
          </cell>
          <cell r="EY336">
            <v>0</v>
          </cell>
          <cell r="EZ336">
            <v>0</v>
          </cell>
          <cell r="FA336">
            <v>0</v>
          </cell>
          <cell r="FB336">
            <v>0</v>
          </cell>
          <cell r="FC336">
            <v>0</v>
          </cell>
          <cell r="FD336">
            <v>0</v>
          </cell>
          <cell r="FE336">
            <v>0</v>
          </cell>
          <cell r="FF336">
            <v>0</v>
          </cell>
          <cell r="FG336">
            <v>0</v>
          </cell>
          <cell r="FH336">
            <v>0</v>
          </cell>
          <cell r="FJ336">
            <v>0</v>
          </cell>
          <cell r="FK336">
            <v>0</v>
          </cell>
          <cell r="FL336">
            <v>0</v>
          </cell>
          <cell r="FM336">
            <v>0</v>
          </cell>
          <cell r="FN336">
            <v>0</v>
          </cell>
          <cell r="FP336">
            <v>0</v>
          </cell>
          <cell r="FQ336">
            <v>0</v>
          </cell>
          <cell r="FR336">
            <v>0</v>
          </cell>
          <cell r="FS336">
            <v>0</v>
          </cell>
          <cell r="FT336">
            <v>0</v>
          </cell>
          <cell r="FU336">
            <v>0</v>
          </cell>
          <cell r="FV336">
            <v>0</v>
          </cell>
          <cell r="FW336">
            <v>0</v>
          </cell>
          <cell r="FX336">
            <v>0</v>
          </cell>
          <cell r="FY336">
            <v>0</v>
          </cell>
          <cell r="GA336">
            <v>0</v>
          </cell>
          <cell r="GB336">
            <v>0</v>
          </cell>
          <cell r="GC336">
            <v>0</v>
          </cell>
          <cell r="GD336">
            <v>0</v>
          </cell>
        </row>
        <row r="337">
          <cell r="EV337">
            <v>0</v>
          </cell>
          <cell r="EW337">
            <v>0</v>
          </cell>
          <cell r="EX337">
            <v>0</v>
          </cell>
          <cell r="EY337">
            <v>0</v>
          </cell>
          <cell r="EZ337">
            <v>0</v>
          </cell>
          <cell r="FA337">
            <v>0</v>
          </cell>
          <cell r="FB337">
            <v>0</v>
          </cell>
          <cell r="FC337">
            <v>0</v>
          </cell>
          <cell r="FD337">
            <v>0</v>
          </cell>
          <cell r="FE337">
            <v>0</v>
          </cell>
          <cell r="FF337">
            <v>0</v>
          </cell>
          <cell r="FG337">
            <v>0</v>
          </cell>
          <cell r="FH337">
            <v>0</v>
          </cell>
          <cell r="FJ337">
            <v>0</v>
          </cell>
          <cell r="FK337">
            <v>0</v>
          </cell>
          <cell r="FL337">
            <v>0</v>
          </cell>
          <cell r="FM337">
            <v>0</v>
          </cell>
          <cell r="FN337">
            <v>0</v>
          </cell>
          <cell r="FP337">
            <v>0</v>
          </cell>
          <cell r="FQ337">
            <v>0</v>
          </cell>
          <cell r="FR337">
            <v>0</v>
          </cell>
          <cell r="FS337">
            <v>0</v>
          </cell>
          <cell r="FT337">
            <v>0</v>
          </cell>
          <cell r="FU337">
            <v>0</v>
          </cell>
          <cell r="GA337">
            <v>0</v>
          </cell>
          <cell r="GB337">
            <v>0</v>
          </cell>
          <cell r="GC337">
            <v>0</v>
          </cell>
          <cell r="GD337">
            <v>0</v>
          </cell>
        </row>
        <row r="338">
          <cell r="EV338">
            <v>0</v>
          </cell>
          <cell r="EW338">
            <v>0</v>
          </cell>
          <cell r="EX338">
            <v>0</v>
          </cell>
          <cell r="EY338">
            <v>0</v>
          </cell>
          <cell r="EZ338">
            <v>0</v>
          </cell>
          <cell r="FA338">
            <v>0</v>
          </cell>
          <cell r="FB338">
            <v>0</v>
          </cell>
          <cell r="FC338">
            <v>0</v>
          </cell>
          <cell r="FD338">
            <v>0</v>
          </cell>
          <cell r="FE338">
            <v>0</v>
          </cell>
          <cell r="FF338">
            <v>0</v>
          </cell>
          <cell r="FG338">
            <v>0</v>
          </cell>
          <cell r="FH338">
            <v>0</v>
          </cell>
          <cell r="FJ338">
            <v>0</v>
          </cell>
          <cell r="FK338">
            <v>0</v>
          </cell>
          <cell r="FL338">
            <v>0</v>
          </cell>
          <cell r="FM338">
            <v>0</v>
          </cell>
          <cell r="FN338">
            <v>0</v>
          </cell>
          <cell r="FP338">
            <v>0</v>
          </cell>
          <cell r="FQ338">
            <v>0</v>
          </cell>
          <cell r="FR338">
            <v>0</v>
          </cell>
          <cell r="FS338">
            <v>0</v>
          </cell>
          <cell r="FT338">
            <v>0</v>
          </cell>
          <cell r="FU338">
            <v>0</v>
          </cell>
          <cell r="FV338">
            <v>0</v>
          </cell>
          <cell r="FW338">
            <v>0</v>
          </cell>
          <cell r="FX338">
            <v>0</v>
          </cell>
          <cell r="FY338">
            <v>0</v>
          </cell>
          <cell r="GA338">
            <v>0</v>
          </cell>
          <cell r="GB338">
            <v>0</v>
          </cell>
          <cell r="GC338">
            <v>0</v>
          </cell>
          <cell r="GD338">
            <v>0</v>
          </cell>
        </row>
        <row r="339">
          <cell r="EV339">
            <v>0</v>
          </cell>
          <cell r="EW339">
            <v>0</v>
          </cell>
          <cell r="EX339">
            <v>0</v>
          </cell>
          <cell r="EY339">
            <v>0</v>
          </cell>
          <cell r="EZ339">
            <v>0</v>
          </cell>
          <cell r="FA339">
            <v>0</v>
          </cell>
          <cell r="FB339">
            <v>0</v>
          </cell>
          <cell r="FC339">
            <v>0</v>
          </cell>
          <cell r="FD339">
            <v>0</v>
          </cell>
          <cell r="FE339">
            <v>0</v>
          </cell>
          <cell r="FF339">
            <v>0</v>
          </cell>
          <cell r="FG339">
            <v>0</v>
          </cell>
          <cell r="FH339">
            <v>0</v>
          </cell>
          <cell r="FJ339">
            <v>0</v>
          </cell>
          <cell r="FK339">
            <v>0</v>
          </cell>
          <cell r="FL339">
            <v>0</v>
          </cell>
          <cell r="FM339">
            <v>0</v>
          </cell>
          <cell r="FN339">
            <v>0</v>
          </cell>
          <cell r="FP339">
            <v>0</v>
          </cell>
          <cell r="FQ339">
            <v>0</v>
          </cell>
          <cell r="FR339">
            <v>0</v>
          </cell>
          <cell r="FS339">
            <v>0</v>
          </cell>
          <cell r="FT339">
            <v>0</v>
          </cell>
          <cell r="FU339">
            <v>0</v>
          </cell>
          <cell r="FV339">
            <v>0</v>
          </cell>
          <cell r="FW339">
            <v>0</v>
          </cell>
          <cell r="FX339">
            <v>0</v>
          </cell>
          <cell r="FY339">
            <v>0</v>
          </cell>
          <cell r="GA339">
            <v>0</v>
          </cell>
          <cell r="GB339">
            <v>0</v>
          </cell>
          <cell r="GC339">
            <v>0</v>
          </cell>
          <cell r="GD339">
            <v>0</v>
          </cell>
        </row>
        <row r="340">
          <cell r="EV340">
            <v>0</v>
          </cell>
          <cell r="EW340">
            <v>0</v>
          </cell>
          <cell r="EX340">
            <v>0</v>
          </cell>
          <cell r="EY340">
            <v>0</v>
          </cell>
          <cell r="EZ340">
            <v>0</v>
          </cell>
          <cell r="FA340">
            <v>0</v>
          </cell>
          <cell r="FB340">
            <v>0</v>
          </cell>
          <cell r="FC340">
            <v>0</v>
          </cell>
          <cell r="FD340">
            <v>0</v>
          </cell>
          <cell r="FE340">
            <v>0</v>
          </cell>
          <cell r="FF340">
            <v>0</v>
          </cell>
          <cell r="FG340">
            <v>0</v>
          </cell>
          <cell r="FH340">
            <v>0</v>
          </cell>
          <cell r="FJ340">
            <v>0</v>
          </cell>
          <cell r="FK340">
            <v>0</v>
          </cell>
          <cell r="FL340">
            <v>0</v>
          </cell>
          <cell r="FM340">
            <v>0</v>
          </cell>
          <cell r="FN340">
            <v>0</v>
          </cell>
          <cell r="FP340">
            <v>0</v>
          </cell>
          <cell r="FQ340">
            <v>0</v>
          </cell>
          <cell r="FR340">
            <v>0</v>
          </cell>
          <cell r="FS340">
            <v>0</v>
          </cell>
          <cell r="FT340">
            <v>0</v>
          </cell>
          <cell r="FU340">
            <v>0</v>
          </cell>
          <cell r="FV340">
            <v>0</v>
          </cell>
          <cell r="FW340">
            <v>0</v>
          </cell>
          <cell r="FX340">
            <v>0</v>
          </cell>
          <cell r="FY340">
            <v>0</v>
          </cell>
          <cell r="GA340">
            <v>0</v>
          </cell>
          <cell r="GB340">
            <v>0</v>
          </cell>
          <cell r="GC340">
            <v>0</v>
          </cell>
          <cell r="GD340">
            <v>0</v>
          </cell>
        </row>
        <row r="342">
          <cell r="EV342">
            <v>0</v>
          </cell>
          <cell r="EW342">
            <v>0</v>
          </cell>
          <cell r="EX342">
            <v>0</v>
          </cell>
          <cell r="EY342">
            <v>0</v>
          </cell>
          <cell r="EZ342">
            <v>0</v>
          </cell>
          <cell r="FA342">
            <v>0</v>
          </cell>
          <cell r="FB342">
            <v>0</v>
          </cell>
          <cell r="FC342">
            <v>0</v>
          </cell>
          <cell r="FD342">
            <v>0</v>
          </cell>
          <cell r="FE342">
            <v>0</v>
          </cell>
          <cell r="FF342">
            <v>0</v>
          </cell>
          <cell r="FG342">
            <v>0</v>
          </cell>
          <cell r="FP342">
            <v>0</v>
          </cell>
          <cell r="FQ342">
            <v>0</v>
          </cell>
          <cell r="FR342">
            <v>0</v>
          </cell>
          <cell r="FS342">
            <v>0</v>
          </cell>
          <cell r="FT342">
            <v>0</v>
          </cell>
          <cell r="FU342">
            <v>0</v>
          </cell>
        </row>
        <row r="343">
          <cell r="EV343">
            <v>0</v>
          </cell>
          <cell r="EW343">
            <v>0</v>
          </cell>
          <cell r="EX343">
            <v>0</v>
          </cell>
          <cell r="EY343">
            <v>0</v>
          </cell>
          <cell r="EZ343">
            <v>0</v>
          </cell>
          <cell r="FA343">
            <v>0</v>
          </cell>
          <cell r="FB343">
            <v>0</v>
          </cell>
          <cell r="FC343">
            <v>0</v>
          </cell>
          <cell r="FD343">
            <v>0</v>
          </cell>
          <cell r="FE343">
            <v>0</v>
          </cell>
          <cell r="FF343">
            <v>0</v>
          </cell>
          <cell r="FG343">
            <v>0</v>
          </cell>
          <cell r="FH343">
            <v>0</v>
          </cell>
          <cell r="FJ343">
            <v>0</v>
          </cell>
          <cell r="FK343">
            <v>0</v>
          </cell>
          <cell r="FL343">
            <v>0</v>
          </cell>
          <cell r="FM343">
            <v>0</v>
          </cell>
          <cell r="FN343">
            <v>0</v>
          </cell>
          <cell r="FP343">
            <v>0</v>
          </cell>
          <cell r="FQ343">
            <v>0</v>
          </cell>
          <cell r="FR343">
            <v>0</v>
          </cell>
          <cell r="FS343">
            <v>0</v>
          </cell>
          <cell r="FT343">
            <v>0</v>
          </cell>
          <cell r="FU343">
            <v>0</v>
          </cell>
        </row>
        <row r="344">
          <cell r="EV344">
            <v>0</v>
          </cell>
          <cell r="EW344">
            <v>0</v>
          </cell>
          <cell r="EX344">
            <v>0</v>
          </cell>
          <cell r="EY344">
            <v>0</v>
          </cell>
          <cell r="EZ344">
            <v>0</v>
          </cell>
          <cell r="FA344">
            <v>0</v>
          </cell>
          <cell r="FB344">
            <v>0</v>
          </cell>
          <cell r="FC344">
            <v>0</v>
          </cell>
          <cell r="FD344">
            <v>0</v>
          </cell>
          <cell r="FE344">
            <v>0</v>
          </cell>
          <cell r="FF344">
            <v>0</v>
          </cell>
          <cell r="FG344">
            <v>0</v>
          </cell>
          <cell r="FH344">
            <v>0</v>
          </cell>
          <cell r="FJ344">
            <v>0</v>
          </cell>
          <cell r="FK344">
            <v>0</v>
          </cell>
          <cell r="FL344">
            <v>0</v>
          </cell>
          <cell r="FM344">
            <v>0</v>
          </cell>
          <cell r="FN344">
            <v>0</v>
          </cell>
          <cell r="FP344">
            <v>0</v>
          </cell>
          <cell r="FQ344">
            <v>0</v>
          </cell>
          <cell r="FR344">
            <v>0</v>
          </cell>
          <cell r="FS344">
            <v>0</v>
          </cell>
          <cell r="FT344">
            <v>0</v>
          </cell>
          <cell r="FU344">
            <v>0</v>
          </cell>
        </row>
        <row r="345">
          <cell r="EV345">
            <v>0</v>
          </cell>
          <cell r="EW345">
            <v>0</v>
          </cell>
          <cell r="EX345">
            <v>0</v>
          </cell>
          <cell r="EY345">
            <v>0</v>
          </cell>
          <cell r="EZ345">
            <v>0</v>
          </cell>
          <cell r="FA345">
            <v>0</v>
          </cell>
          <cell r="FB345">
            <v>0</v>
          </cell>
          <cell r="FC345">
            <v>0</v>
          </cell>
          <cell r="FD345">
            <v>0</v>
          </cell>
          <cell r="FE345">
            <v>0</v>
          </cell>
          <cell r="FF345">
            <v>0</v>
          </cell>
          <cell r="FG345">
            <v>0</v>
          </cell>
          <cell r="FH345">
            <v>0</v>
          </cell>
          <cell r="FJ345">
            <v>0</v>
          </cell>
          <cell r="FK345">
            <v>0</v>
          </cell>
          <cell r="FL345">
            <v>0</v>
          </cell>
          <cell r="FM345">
            <v>0</v>
          </cell>
          <cell r="FN345">
            <v>0</v>
          </cell>
          <cell r="FP345">
            <v>0</v>
          </cell>
          <cell r="FQ345">
            <v>0</v>
          </cell>
          <cell r="FR345">
            <v>0</v>
          </cell>
          <cell r="FS345">
            <v>0</v>
          </cell>
          <cell r="FT345">
            <v>0</v>
          </cell>
          <cell r="FU345">
            <v>0</v>
          </cell>
          <cell r="FV345">
            <v>0</v>
          </cell>
          <cell r="FW345">
            <v>0</v>
          </cell>
          <cell r="FX345">
            <v>0</v>
          </cell>
          <cell r="FY345">
            <v>0</v>
          </cell>
          <cell r="GA345">
            <v>0</v>
          </cell>
          <cell r="GB345">
            <v>0</v>
          </cell>
          <cell r="GC345">
            <v>0</v>
          </cell>
          <cell r="GD345">
            <v>0</v>
          </cell>
        </row>
        <row r="346">
          <cell r="EV346">
            <v>0</v>
          </cell>
          <cell r="EW346">
            <v>0</v>
          </cell>
          <cell r="EX346">
            <v>0</v>
          </cell>
          <cell r="EY346">
            <v>0</v>
          </cell>
          <cell r="EZ346">
            <v>0</v>
          </cell>
          <cell r="FA346">
            <v>0</v>
          </cell>
          <cell r="FB346">
            <v>0</v>
          </cell>
          <cell r="FC346">
            <v>0</v>
          </cell>
          <cell r="FD346">
            <v>0</v>
          </cell>
          <cell r="FE346">
            <v>0</v>
          </cell>
          <cell r="FF346">
            <v>0</v>
          </cell>
          <cell r="FG346">
            <v>0</v>
          </cell>
          <cell r="FH346">
            <v>0</v>
          </cell>
          <cell r="FJ346">
            <v>0</v>
          </cell>
          <cell r="FK346">
            <v>0</v>
          </cell>
          <cell r="FL346">
            <v>0</v>
          </cell>
          <cell r="FM346">
            <v>0</v>
          </cell>
          <cell r="FN346">
            <v>0</v>
          </cell>
          <cell r="FP346">
            <v>0</v>
          </cell>
          <cell r="FQ346">
            <v>0</v>
          </cell>
          <cell r="FR346">
            <v>0</v>
          </cell>
          <cell r="FS346">
            <v>0</v>
          </cell>
          <cell r="FT346">
            <v>0</v>
          </cell>
          <cell r="FU346">
            <v>0</v>
          </cell>
          <cell r="FV346">
            <v>0</v>
          </cell>
          <cell r="FW346">
            <v>0</v>
          </cell>
          <cell r="FX346">
            <v>0</v>
          </cell>
          <cell r="FY346">
            <v>0</v>
          </cell>
          <cell r="GA346">
            <v>0</v>
          </cell>
          <cell r="GB346">
            <v>0</v>
          </cell>
          <cell r="GC346">
            <v>0</v>
          </cell>
          <cell r="GD346">
            <v>0</v>
          </cell>
        </row>
        <row r="347">
          <cell r="EV347">
            <v>0</v>
          </cell>
          <cell r="EW347">
            <v>0</v>
          </cell>
          <cell r="EX347">
            <v>0</v>
          </cell>
          <cell r="EY347">
            <v>0</v>
          </cell>
          <cell r="EZ347">
            <v>0</v>
          </cell>
          <cell r="FA347">
            <v>0</v>
          </cell>
          <cell r="FB347">
            <v>0</v>
          </cell>
          <cell r="FC347">
            <v>0</v>
          </cell>
          <cell r="FD347">
            <v>0</v>
          </cell>
          <cell r="FE347">
            <v>0</v>
          </cell>
          <cell r="FF347">
            <v>0</v>
          </cell>
          <cell r="FG347">
            <v>0</v>
          </cell>
          <cell r="FH347">
            <v>0</v>
          </cell>
          <cell r="FJ347">
            <v>0</v>
          </cell>
          <cell r="FK347">
            <v>0</v>
          </cell>
          <cell r="FL347">
            <v>0</v>
          </cell>
          <cell r="FM347">
            <v>0</v>
          </cell>
          <cell r="FN347">
            <v>0</v>
          </cell>
          <cell r="FP347">
            <v>0</v>
          </cell>
          <cell r="FQ347">
            <v>0</v>
          </cell>
          <cell r="FR347">
            <v>0</v>
          </cell>
          <cell r="FS347">
            <v>0</v>
          </cell>
          <cell r="FT347">
            <v>0</v>
          </cell>
          <cell r="FU347">
            <v>0</v>
          </cell>
          <cell r="FV347">
            <v>0</v>
          </cell>
          <cell r="FW347">
            <v>0</v>
          </cell>
          <cell r="FX347">
            <v>0</v>
          </cell>
          <cell r="FY347">
            <v>0</v>
          </cell>
          <cell r="GA347">
            <v>0</v>
          </cell>
          <cell r="GB347">
            <v>0</v>
          </cell>
          <cell r="GC347">
            <v>0</v>
          </cell>
          <cell r="GD347">
            <v>0</v>
          </cell>
        </row>
        <row r="349">
          <cell r="EV349" t="str">
            <v>Other</v>
          </cell>
          <cell r="EW349" t="str">
            <v>Other</v>
          </cell>
          <cell r="EX349" t="str">
            <v>Other</v>
          </cell>
          <cell r="EY349" t="str">
            <v>Other</v>
          </cell>
          <cell r="EZ349" t="str">
            <v>Other</v>
          </cell>
          <cell r="FA349" t="str">
            <v>Other</v>
          </cell>
          <cell r="FB349" t="str">
            <v>Other</v>
          </cell>
          <cell r="FC349" t="str">
            <v>Other</v>
          </cell>
          <cell r="FD349" t="str">
            <v>Other</v>
          </cell>
          <cell r="FE349" t="str">
            <v>Other</v>
          </cell>
          <cell r="FF349" t="str">
            <v>Other</v>
          </cell>
          <cell r="FG349" t="str">
            <v>Other</v>
          </cell>
          <cell r="FH349" t="str">
            <v>Other</v>
          </cell>
          <cell r="FJ349" t="str">
            <v>Other</v>
          </cell>
          <cell r="FK349" t="str">
            <v>Other</v>
          </cell>
          <cell r="FL349" t="str">
            <v>Other</v>
          </cell>
          <cell r="FM349" t="str">
            <v>Other</v>
          </cell>
          <cell r="FN349" t="str">
            <v>Other</v>
          </cell>
          <cell r="FP349" t="str">
            <v>Other</v>
          </cell>
          <cell r="FQ349" t="str">
            <v>Other</v>
          </cell>
          <cell r="FR349" t="str">
            <v>Other</v>
          </cell>
          <cell r="FS349" t="str">
            <v>Other</v>
          </cell>
          <cell r="FT349" t="str">
            <v>Other</v>
          </cell>
          <cell r="FU349" t="str">
            <v>Other</v>
          </cell>
          <cell r="FV349" t="str">
            <v>Other</v>
          </cell>
          <cell r="FW349" t="str">
            <v>Other</v>
          </cell>
          <cell r="FX349" t="str">
            <v>Other</v>
          </cell>
          <cell r="FY349" t="str">
            <v>Other</v>
          </cell>
          <cell r="GA349" t="str">
            <v>Other</v>
          </cell>
          <cell r="GB349" t="str">
            <v>Other</v>
          </cell>
          <cell r="GC349" t="str">
            <v>Other</v>
          </cell>
          <cell r="GD349" t="str">
            <v>Total</v>
          </cell>
        </row>
        <row r="350">
          <cell r="EV350">
            <v>0</v>
          </cell>
          <cell r="EW350">
            <v>0</v>
          </cell>
          <cell r="EX350">
            <v>0</v>
          </cell>
          <cell r="EY350">
            <v>0</v>
          </cell>
          <cell r="EZ350">
            <v>0</v>
          </cell>
          <cell r="FA350">
            <v>0</v>
          </cell>
          <cell r="FB350">
            <v>0</v>
          </cell>
          <cell r="FC350">
            <v>0</v>
          </cell>
          <cell r="FD350">
            <v>0</v>
          </cell>
          <cell r="FE350">
            <v>0</v>
          </cell>
          <cell r="FF350">
            <v>0</v>
          </cell>
          <cell r="FG350">
            <v>0</v>
          </cell>
          <cell r="FH350">
            <v>0</v>
          </cell>
          <cell r="FJ350">
            <v>0</v>
          </cell>
          <cell r="FK350">
            <v>0</v>
          </cell>
          <cell r="FL350">
            <v>0</v>
          </cell>
          <cell r="FM350">
            <v>0</v>
          </cell>
          <cell r="FN350">
            <v>0</v>
          </cell>
          <cell r="FP350">
            <v>0</v>
          </cell>
          <cell r="FQ350">
            <v>0</v>
          </cell>
          <cell r="FR350">
            <v>0</v>
          </cell>
          <cell r="FS350">
            <v>0</v>
          </cell>
          <cell r="FT350">
            <v>0</v>
          </cell>
          <cell r="FU350">
            <v>0</v>
          </cell>
          <cell r="FV350">
            <v>0</v>
          </cell>
          <cell r="FW350">
            <v>0</v>
          </cell>
          <cell r="FX350">
            <v>0</v>
          </cell>
          <cell r="FY350">
            <v>0</v>
          </cell>
          <cell r="GA350">
            <v>0</v>
          </cell>
          <cell r="GB350">
            <v>0</v>
          </cell>
          <cell r="GC350">
            <v>0</v>
          </cell>
          <cell r="GD350">
            <v>0</v>
          </cell>
        </row>
        <row r="351">
          <cell r="EV351">
            <v>0</v>
          </cell>
          <cell r="EW351">
            <v>0</v>
          </cell>
          <cell r="EX351">
            <v>0</v>
          </cell>
          <cell r="EY351">
            <v>0</v>
          </cell>
          <cell r="EZ351">
            <v>0</v>
          </cell>
          <cell r="FA351">
            <v>0</v>
          </cell>
          <cell r="FB351">
            <v>0</v>
          </cell>
          <cell r="FC351">
            <v>0</v>
          </cell>
          <cell r="FD351">
            <v>0</v>
          </cell>
          <cell r="FE351">
            <v>0</v>
          </cell>
          <cell r="FF351">
            <v>0</v>
          </cell>
          <cell r="FG351">
            <v>0</v>
          </cell>
          <cell r="FH351">
            <v>0</v>
          </cell>
          <cell r="FJ351">
            <v>0</v>
          </cell>
          <cell r="FK351">
            <v>0</v>
          </cell>
          <cell r="FL351">
            <v>0</v>
          </cell>
          <cell r="FM351">
            <v>0</v>
          </cell>
          <cell r="FN351">
            <v>0</v>
          </cell>
          <cell r="FP351">
            <v>0</v>
          </cell>
          <cell r="FQ351">
            <v>0</v>
          </cell>
          <cell r="FR351">
            <v>0</v>
          </cell>
          <cell r="FS351">
            <v>0</v>
          </cell>
          <cell r="FT351">
            <v>0</v>
          </cell>
          <cell r="FU351">
            <v>0</v>
          </cell>
          <cell r="FV351">
            <v>0</v>
          </cell>
          <cell r="FW351">
            <v>0</v>
          </cell>
          <cell r="FX351">
            <v>0</v>
          </cell>
          <cell r="FY351">
            <v>0</v>
          </cell>
          <cell r="GA351">
            <v>0</v>
          </cell>
          <cell r="GB351">
            <v>0</v>
          </cell>
          <cell r="GC351">
            <v>0</v>
          </cell>
          <cell r="GD351">
            <v>0</v>
          </cell>
        </row>
        <row r="352">
          <cell r="EV352">
            <v>0</v>
          </cell>
          <cell r="EW352">
            <v>0</v>
          </cell>
          <cell r="EX352">
            <v>0</v>
          </cell>
          <cell r="EY352">
            <v>0</v>
          </cell>
          <cell r="EZ352">
            <v>0</v>
          </cell>
          <cell r="FA352">
            <v>0</v>
          </cell>
          <cell r="FB352">
            <v>0</v>
          </cell>
          <cell r="FC352">
            <v>0</v>
          </cell>
          <cell r="FD352">
            <v>0</v>
          </cell>
          <cell r="FE352">
            <v>0</v>
          </cell>
          <cell r="FF352">
            <v>0</v>
          </cell>
          <cell r="FG352">
            <v>0</v>
          </cell>
          <cell r="FH352">
            <v>0</v>
          </cell>
          <cell r="FJ352">
            <v>0</v>
          </cell>
          <cell r="FK352">
            <v>0</v>
          </cell>
          <cell r="FL352">
            <v>0</v>
          </cell>
          <cell r="FM352">
            <v>0</v>
          </cell>
          <cell r="FN352">
            <v>0</v>
          </cell>
          <cell r="FP352">
            <v>0</v>
          </cell>
          <cell r="FQ352">
            <v>0</v>
          </cell>
          <cell r="FR352">
            <v>0</v>
          </cell>
          <cell r="FS352">
            <v>0</v>
          </cell>
          <cell r="FT352">
            <v>0</v>
          </cell>
          <cell r="FU352">
            <v>0</v>
          </cell>
          <cell r="FV352">
            <v>0</v>
          </cell>
          <cell r="FW352">
            <v>0</v>
          </cell>
          <cell r="FX352">
            <v>0</v>
          </cell>
          <cell r="FY352">
            <v>0</v>
          </cell>
          <cell r="GA352">
            <v>0</v>
          </cell>
          <cell r="GB352">
            <v>0</v>
          </cell>
          <cell r="GC352">
            <v>0</v>
          </cell>
          <cell r="GD352">
            <v>0</v>
          </cell>
        </row>
        <row r="353">
          <cell r="EV353">
            <v>0</v>
          </cell>
          <cell r="EW353">
            <v>0</v>
          </cell>
          <cell r="EX353">
            <v>0</v>
          </cell>
          <cell r="EY353">
            <v>0</v>
          </cell>
          <cell r="EZ353">
            <v>0</v>
          </cell>
          <cell r="FA353">
            <v>0</v>
          </cell>
          <cell r="FB353">
            <v>0</v>
          </cell>
          <cell r="FC353">
            <v>0</v>
          </cell>
          <cell r="FD353">
            <v>0</v>
          </cell>
          <cell r="FE353">
            <v>0</v>
          </cell>
          <cell r="FF353">
            <v>0</v>
          </cell>
          <cell r="FG353">
            <v>0</v>
          </cell>
          <cell r="FH353">
            <v>0</v>
          </cell>
          <cell r="FJ353">
            <v>0</v>
          </cell>
          <cell r="FK353">
            <v>0</v>
          </cell>
          <cell r="FL353">
            <v>0</v>
          </cell>
          <cell r="FM353">
            <v>0</v>
          </cell>
          <cell r="FN353">
            <v>0</v>
          </cell>
          <cell r="FP353">
            <v>0</v>
          </cell>
          <cell r="FQ353">
            <v>0</v>
          </cell>
          <cell r="FR353">
            <v>0</v>
          </cell>
          <cell r="FS353">
            <v>0</v>
          </cell>
          <cell r="FT353">
            <v>0</v>
          </cell>
          <cell r="FU353">
            <v>0</v>
          </cell>
          <cell r="FV353">
            <v>0</v>
          </cell>
          <cell r="FW353">
            <v>0</v>
          </cell>
          <cell r="FX353">
            <v>0</v>
          </cell>
          <cell r="FY353">
            <v>0</v>
          </cell>
          <cell r="GA353">
            <v>0</v>
          </cell>
          <cell r="GB353">
            <v>0</v>
          </cell>
          <cell r="GC353">
            <v>0</v>
          </cell>
          <cell r="GD353">
            <v>0</v>
          </cell>
        </row>
        <row r="354">
          <cell r="EV354">
            <v>0</v>
          </cell>
          <cell r="EW354">
            <v>0</v>
          </cell>
          <cell r="EX354">
            <v>0</v>
          </cell>
          <cell r="EY354">
            <v>0</v>
          </cell>
          <cell r="EZ354">
            <v>0</v>
          </cell>
          <cell r="FA354">
            <v>0</v>
          </cell>
          <cell r="FB354">
            <v>0</v>
          </cell>
          <cell r="FC354">
            <v>0</v>
          </cell>
          <cell r="FD354">
            <v>0</v>
          </cell>
          <cell r="FE354">
            <v>0</v>
          </cell>
          <cell r="FF354">
            <v>0</v>
          </cell>
          <cell r="FG354">
            <v>0</v>
          </cell>
          <cell r="FH354">
            <v>0</v>
          </cell>
          <cell r="FJ354">
            <v>0</v>
          </cell>
          <cell r="FK354">
            <v>0</v>
          </cell>
          <cell r="FL354">
            <v>0</v>
          </cell>
          <cell r="FM354">
            <v>0</v>
          </cell>
          <cell r="FN354">
            <v>0</v>
          </cell>
          <cell r="FP354">
            <v>0</v>
          </cell>
          <cell r="FQ354">
            <v>0</v>
          </cell>
          <cell r="FR354">
            <v>0</v>
          </cell>
          <cell r="FS354">
            <v>0</v>
          </cell>
          <cell r="FT354">
            <v>0</v>
          </cell>
          <cell r="FU354">
            <v>0</v>
          </cell>
          <cell r="FV354">
            <v>0</v>
          </cell>
          <cell r="FW354">
            <v>0</v>
          </cell>
          <cell r="FX354">
            <v>0</v>
          </cell>
          <cell r="FY354">
            <v>0</v>
          </cell>
          <cell r="GA354">
            <v>0</v>
          </cell>
          <cell r="GB354">
            <v>0</v>
          </cell>
          <cell r="GC354">
            <v>0</v>
          </cell>
          <cell r="GD354">
            <v>0</v>
          </cell>
        </row>
        <row r="355">
          <cell r="EV355">
            <v>0</v>
          </cell>
          <cell r="EW355">
            <v>0</v>
          </cell>
          <cell r="EX355">
            <v>0</v>
          </cell>
          <cell r="EY355">
            <v>0</v>
          </cell>
          <cell r="EZ355">
            <v>0</v>
          </cell>
          <cell r="FA355">
            <v>0</v>
          </cell>
          <cell r="FB355">
            <v>0</v>
          </cell>
          <cell r="FC355">
            <v>0</v>
          </cell>
          <cell r="FD355">
            <v>0</v>
          </cell>
          <cell r="FE355">
            <v>0</v>
          </cell>
          <cell r="FF355">
            <v>0</v>
          </cell>
          <cell r="FG355">
            <v>0</v>
          </cell>
          <cell r="FH355">
            <v>0</v>
          </cell>
          <cell r="FJ355">
            <v>0</v>
          </cell>
          <cell r="FK355">
            <v>0</v>
          </cell>
          <cell r="FL355">
            <v>0</v>
          </cell>
          <cell r="FM355">
            <v>0</v>
          </cell>
          <cell r="FN355">
            <v>0</v>
          </cell>
          <cell r="FP355">
            <v>0</v>
          </cell>
          <cell r="FQ355">
            <v>0</v>
          </cell>
          <cell r="FR355">
            <v>0</v>
          </cell>
          <cell r="FS355">
            <v>0</v>
          </cell>
          <cell r="FT355">
            <v>0</v>
          </cell>
          <cell r="FU355">
            <v>0</v>
          </cell>
          <cell r="FV355">
            <v>0</v>
          </cell>
          <cell r="FW355">
            <v>0</v>
          </cell>
          <cell r="FX355">
            <v>0</v>
          </cell>
          <cell r="FY355">
            <v>0</v>
          </cell>
          <cell r="GA355">
            <v>0</v>
          </cell>
          <cell r="GB355">
            <v>0</v>
          </cell>
          <cell r="GC355">
            <v>0</v>
          </cell>
          <cell r="GD355">
            <v>0</v>
          </cell>
        </row>
        <row r="356">
          <cell r="EV356">
            <v>0</v>
          </cell>
          <cell r="EW356">
            <v>0</v>
          </cell>
          <cell r="EX356">
            <v>0</v>
          </cell>
          <cell r="EY356">
            <v>0</v>
          </cell>
          <cell r="EZ356">
            <v>0</v>
          </cell>
          <cell r="FA356">
            <v>0</v>
          </cell>
          <cell r="FB356">
            <v>0</v>
          </cell>
          <cell r="FC356">
            <v>0</v>
          </cell>
          <cell r="FD356">
            <v>0</v>
          </cell>
          <cell r="FE356">
            <v>0</v>
          </cell>
          <cell r="FF356">
            <v>0</v>
          </cell>
          <cell r="FG356">
            <v>0</v>
          </cell>
          <cell r="FH356">
            <v>0</v>
          </cell>
          <cell r="FJ356">
            <v>0</v>
          </cell>
          <cell r="FK356">
            <v>0</v>
          </cell>
          <cell r="FL356">
            <v>0</v>
          </cell>
          <cell r="FM356">
            <v>0</v>
          </cell>
          <cell r="FN356">
            <v>0</v>
          </cell>
          <cell r="FP356">
            <v>0</v>
          </cell>
          <cell r="FQ356">
            <v>0</v>
          </cell>
          <cell r="FR356">
            <v>0</v>
          </cell>
          <cell r="FS356">
            <v>0</v>
          </cell>
          <cell r="FT356">
            <v>0</v>
          </cell>
          <cell r="FU356">
            <v>0</v>
          </cell>
          <cell r="FV356">
            <v>0</v>
          </cell>
          <cell r="FW356">
            <v>0</v>
          </cell>
          <cell r="FX356">
            <v>0</v>
          </cell>
          <cell r="FY356">
            <v>0</v>
          </cell>
          <cell r="GA356">
            <v>0</v>
          </cell>
          <cell r="GB356">
            <v>0</v>
          </cell>
          <cell r="GC356">
            <v>0</v>
          </cell>
          <cell r="GD356">
            <v>0</v>
          </cell>
        </row>
        <row r="357">
          <cell r="EV357">
            <v>0</v>
          </cell>
          <cell r="EW357">
            <v>0</v>
          </cell>
          <cell r="EX357">
            <v>0</v>
          </cell>
          <cell r="EY357">
            <v>0</v>
          </cell>
          <cell r="EZ357">
            <v>0</v>
          </cell>
          <cell r="FA357">
            <v>0</v>
          </cell>
          <cell r="FB357">
            <v>0</v>
          </cell>
          <cell r="FC357">
            <v>0</v>
          </cell>
          <cell r="FD357">
            <v>0</v>
          </cell>
          <cell r="FE357">
            <v>0</v>
          </cell>
          <cell r="FF357">
            <v>0</v>
          </cell>
          <cell r="FG357">
            <v>0</v>
          </cell>
          <cell r="FH357">
            <v>0</v>
          </cell>
          <cell r="FJ357">
            <v>0</v>
          </cell>
          <cell r="FK357">
            <v>0</v>
          </cell>
          <cell r="FL357">
            <v>0</v>
          </cell>
          <cell r="FM357">
            <v>0</v>
          </cell>
          <cell r="FN357">
            <v>0</v>
          </cell>
          <cell r="FP357">
            <v>0</v>
          </cell>
          <cell r="FQ357">
            <v>0</v>
          </cell>
          <cell r="FR357">
            <v>0</v>
          </cell>
          <cell r="FS357">
            <v>0</v>
          </cell>
          <cell r="FT357">
            <v>0</v>
          </cell>
          <cell r="FU357">
            <v>0</v>
          </cell>
          <cell r="FV357">
            <v>0</v>
          </cell>
          <cell r="FW357">
            <v>0</v>
          </cell>
          <cell r="FX357">
            <v>0</v>
          </cell>
          <cell r="FY357">
            <v>0</v>
          </cell>
          <cell r="GA357">
            <v>0</v>
          </cell>
          <cell r="GB357">
            <v>0</v>
          </cell>
          <cell r="GC357">
            <v>0</v>
          </cell>
          <cell r="GD357">
            <v>0</v>
          </cell>
        </row>
        <row r="358">
          <cell r="EV358">
            <v>0</v>
          </cell>
          <cell r="EW358">
            <v>0</v>
          </cell>
          <cell r="EX358">
            <v>0</v>
          </cell>
          <cell r="EY358">
            <v>0</v>
          </cell>
          <cell r="EZ358">
            <v>0</v>
          </cell>
          <cell r="FA358">
            <v>0</v>
          </cell>
          <cell r="FB358">
            <v>0</v>
          </cell>
          <cell r="FC358">
            <v>0</v>
          </cell>
          <cell r="FD358">
            <v>0</v>
          </cell>
          <cell r="FE358">
            <v>0</v>
          </cell>
          <cell r="FF358">
            <v>0</v>
          </cell>
          <cell r="FG358">
            <v>0</v>
          </cell>
          <cell r="FH358">
            <v>0</v>
          </cell>
          <cell r="FJ358">
            <v>0</v>
          </cell>
          <cell r="FK358">
            <v>0</v>
          </cell>
          <cell r="FL358">
            <v>0</v>
          </cell>
          <cell r="FM358">
            <v>0</v>
          </cell>
          <cell r="FN358">
            <v>0</v>
          </cell>
          <cell r="FP358">
            <v>0</v>
          </cell>
          <cell r="FQ358">
            <v>0</v>
          </cell>
          <cell r="FR358">
            <v>0</v>
          </cell>
          <cell r="FS358">
            <v>0</v>
          </cell>
          <cell r="FT358">
            <v>0</v>
          </cell>
          <cell r="FU358">
            <v>0</v>
          </cell>
          <cell r="FV358">
            <v>0</v>
          </cell>
          <cell r="FW358">
            <v>0</v>
          </cell>
          <cell r="FX358">
            <v>0</v>
          </cell>
          <cell r="FY358">
            <v>0</v>
          </cell>
          <cell r="GA358">
            <v>0</v>
          </cell>
          <cell r="GB358">
            <v>0</v>
          </cell>
          <cell r="GC358">
            <v>0</v>
          </cell>
          <cell r="GD358">
            <v>0</v>
          </cell>
        </row>
        <row r="359">
          <cell r="EV359">
            <v>0</v>
          </cell>
          <cell r="EW359">
            <v>0</v>
          </cell>
          <cell r="EX359">
            <v>0</v>
          </cell>
          <cell r="EY359">
            <v>0</v>
          </cell>
          <cell r="EZ359">
            <v>0</v>
          </cell>
          <cell r="FA359">
            <v>0</v>
          </cell>
          <cell r="FB359">
            <v>0</v>
          </cell>
          <cell r="FC359">
            <v>0</v>
          </cell>
          <cell r="FD359">
            <v>0</v>
          </cell>
          <cell r="FE359">
            <v>0</v>
          </cell>
          <cell r="FF359">
            <v>0</v>
          </cell>
          <cell r="FG359">
            <v>0</v>
          </cell>
          <cell r="FH359">
            <v>0</v>
          </cell>
          <cell r="FJ359">
            <v>0</v>
          </cell>
          <cell r="FK359">
            <v>0</v>
          </cell>
          <cell r="FL359">
            <v>0</v>
          </cell>
          <cell r="FM359">
            <v>0</v>
          </cell>
          <cell r="FN359">
            <v>0</v>
          </cell>
          <cell r="FP359">
            <v>0</v>
          </cell>
          <cell r="FQ359">
            <v>0</v>
          </cell>
          <cell r="FR359">
            <v>0</v>
          </cell>
          <cell r="FS359">
            <v>0</v>
          </cell>
          <cell r="FT359">
            <v>0</v>
          </cell>
          <cell r="FU359">
            <v>0</v>
          </cell>
          <cell r="FV359">
            <v>0</v>
          </cell>
          <cell r="FW359">
            <v>0</v>
          </cell>
          <cell r="FX359">
            <v>0</v>
          </cell>
          <cell r="FY359">
            <v>0</v>
          </cell>
          <cell r="GA359">
            <v>0</v>
          </cell>
          <cell r="GB359">
            <v>0</v>
          </cell>
          <cell r="GC359">
            <v>0</v>
          </cell>
          <cell r="GD359">
            <v>0</v>
          </cell>
        </row>
        <row r="360">
          <cell r="EV360">
            <v>0</v>
          </cell>
          <cell r="EW360">
            <v>0</v>
          </cell>
          <cell r="EX360">
            <v>0</v>
          </cell>
          <cell r="EY360">
            <v>0</v>
          </cell>
          <cell r="EZ360">
            <v>0</v>
          </cell>
          <cell r="FA360">
            <v>0</v>
          </cell>
          <cell r="FB360">
            <v>0</v>
          </cell>
          <cell r="FC360">
            <v>0</v>
          </cell>
          <cell r="FD360">
            <v>0</v>
          </cell>
          <cell r="FE360">
            <v>0</v>
          </cell>
          <cell r="FF360">
            <v>0</v>
          </cell>
          <cell r="FG360">
            <v>0</v>
          </cell>
          <cell r="FH360">
            <v>0</v>
          </cell>
          <cell r="FJ360">
            <v>0</v>
          </cell>
          <cell r="FK360">
            <v>0</v>
          </cell>
          <cell r="FL360">
            <v>0</v>
          </cell>
          <cell r="FM360">
            <v>0</v>
          </cell>
          <cell r="FN360">
            <v>0</v>
          </cell>
          <cell r="FP360">
            <v>0</v>
          </cell>
          <cell r="FQ360">
            <v>0</v>
          </cell>
          <cell r="FR360">
            <v>0</v>
          </cell>
          <cell r="FS360">
            <v>0</v>
          </cell>
          <cell r="FT360">
            <v>0</v>
          </cell>
          <cell r="FU360">
            <v>0</v>
          </cell>
          <cell r="FV360">
            <v>0</v>
          </cell>
          <cell r="FW360">
            <v>0</v>
          </cell>
          <cell r="FX360">
            <v>0</v>
          </cell>
          <cell r="FY360">
            <v>0</v>
          </cell>
          <cell r="GA360">
            <v>0</v>
          </cell>
          <cell r="GB360">
            <v>0</v>
          </cell>
          <cell r="GC360">
            <v>0</v>
          </cell>
          <cell r="GD360">
            <v>0</v>
          </cell>
        </row>
        <row r="361">
          <cell r="EV361" t="e">
            <v>#DIV/0!</v>
          </cell>
          <cell r="EW361" t="e">
            <v>#DIV/0!</v>
          </cell>
          <cell r="EX361" t="e">
            <v>#DIV/0!</v>
          </cell>
          <cell r="EY361" t="e">
            <v>#DIV/0!</v>
          </cell>
          <cell r="EZ361" t="e">
            <v>#DIV/0!</v>
          </cell>
          <cell r="FA361" t="e">
            <v>#DIV/0!</v>
          </cell>
          <cell r="FB361" t="e">
            <v>#DIV/0!</v>
          </cell>
          <cell r="FC361" t="e">
            <v>#DIV/0!</v>
          </cell>
          <cell r="FD361" t="e">
            <v>#DIV/0!</v>
          </cell>
          <cell r="FE361" t="e">
            <v>#DIV/0!</v>
          </cell>
          <cell r="FF361" t="e">
            <v>#DIV/0!</v>
          </cell>
          <cell r="FG361" t="e">
            <v>#DIV/0!</v>
          </cell>
          <cell r="FH361" t="e">
            <v>#DIV/0!</v>
          </cell>
          <cell r="FJ361" t="e">
            <v>#DIV/0!</v>
          </cell>
          <cell r="FK361" t="e">
            <v>#DIV/0!</v>
          </cell>
          <cell r="FL361" t="e">
            <v>#DIV/0!</v>
          </cell>
          <cell r="FM361" t="e">
            <v>#DIV/0!</v>
          </cell>
          <cell r="FN361" t="e">
            <v>#DIV/0!</v>
          </cell>
          <cell r="FP361" t="e">
            <v>#DIV/0!</v>
          </cell>
          <cell r="FQ361" t="e">
            <v>#DIV/0!</v>
          </cell>
          <cell r="FR361" t="e">
            <v>#DIV/0!</v>
          </cell>
          <cell r="FS361" t="e">
            <v>#DIV/0!</v>
          </cell>
          <cell r="FT361" t="e">
            <v>#DIV/0!</v>
          </cell>
          <cell r="FU361" t="e">
            <v>#DIV/0!</v>
          </cell>
          <cell r="FV361" t="e">
            <v>#DIV/0!</v>
          </cell>
          <cell r="FW361" t="e">
            <v>#DIV/0!</v>
          </cell>
          <cell r="FX361" t="e">
            <v>#DIV/0!</v>
          </cell>
          <cell r="FY361" t="e">
            <v>#DIV/0!</v>
          </cell>
          <cell r="GA361" t="e">
            <v>#DIV/0!</v>
          </cell>
          <cell r="GB361" t="e">
            <v>#DIV/0!</v>
          </cell>
          <cell r="GC361" t="e">
            <v>#DIV/0!</v>
          </cell>
          <cell r="GD361" t="e">
            <v>#DIV/0!</v>
          </cell>
        </row>
        <row r="362">
          <cell r="EV362" t="e">
            <v>#DIV/0!</v>
          </cell>
          <cell r="EW362" t="e">
            <v>#DIV/0!</v>
          </cell>
          <cell r="EX362" t="e">
            <v>#DIV/0!</v>
          </cell>
          <cell r="EY362" t="e">
            <v>#DIV/0!</v>
          </cell>
          <cell r="EZ362" t="e">
            <v>#DIV/0!</v>
          </cell>
          <cell r="FA362" t="e">
            <v>#DIV/0!</v>
          </cell>
          <cell r="FB362" t="e">
            <v>#DIV/0!</v>
          </cell>
          <cell r="FC362" t="e">
            <v>#DIV/0!</v>
          </cell>
          <cell r="FD362" t="e">
            <v>#DIV/0!</v>
          </cell>
          <cell r="FE362" t="e">
            <v>#DIV/0!</v>
          </cell>
          <cell r="FF362" t="e">
            <v>#DIV/0!</v>
          </cell>
          <cell r="FG362" t="e">
            <v>#DIV/0!</v>
          </cell>
          <cell r="FH362" t="e">
            <v>#DIV/0!</v>
          </cell>
          <cell r="FJ362" t="e">
            <v>#DIV/0!</v>
          </cell>
          <cell r="FK362" t="e">
            <v>#DIV/0!</v>
          </cell>
          <cell r="FL362" t="e">
            <v>#DIV/0!</v>
          </cell>
          <cell r="FM362" t="e">
            <v>#DIV/0!</v>
          </cell>
          <cell r="FN362" t="e">
            <v>#DIV/0!</v>
          </cell>
          <cell r="FP362" t="e">
            <v>#DIV/0!</v>
          </cell>
          <cell r="FQ362" t="e">
            <v>#DIV/0!</v>
          </cell>
          <cell r="FR362" t="e">
            <v>#DIV/0!</v>
          </cell>
          <cell r="FS362" t="e">
            <v>#DIV/0!</v>
          </cell>
          <cell r="FT362" t="e">
            <v>#DIV/0!</v>
          </cell>
          <cell r="FU362" t="e">
            <v>#DIV/0!</v>
          </cell>
          <cell r="FV362" t="e">
            <v>#DIV/0!</v>
          </cell>
          <cell r="FW362" t="e">
            <v>#DIV/0!</v>
          </cell>
          <cell r="FX362" t="e">
            <v>#DIV/0!</v>
          </cell>
          <cell r="FY362" t="e">
            <v>#DIV/0!</v>
          </cell>
          <cell r="GA362" t="e">
            <v>#DIV/0!</v>
          </cell>
          <cell r="GB362" t="e">
            <v>#DIV/0!</v>
          </cell>
          <cell r="GC362" t="e">
            <v>#DIV/0!</v>
          </cell>
          <cell r="GD362" t="e">
            <v>#DIV/0!</v>
          </cell>
        </row>
        <row r="363">
          <cell r="EV363">
            <v>0</v>
          </cell>
          <cell r="EW363">
            <v>0</v>
          </cell>
          <cell r="EX363">
            <v>0</v>
          </cell>
          <cell r="EY363">
            <v>0</v>
          </cell>
          <cell r="EZ363">
            <v>0</v>
          </cell>
          <cell r="FA363">
            <v>0</v>
          </cell>
          <cell r="FB363">
            <v>0</v>
          </cell>
          <cell r="FC363">
            <v>0</v>
          </cell>
          <cell r="FD363">
            <v>0</v>
          </cell>
          <cell r="FE363">
            <v>0</v>
          </cell>
          <cell r="FF363">
            <v>0</v>
          </cell>
          <cell r="FG363">
            <v>0</v>
          </cell>
          <cell r="FH363">
            <v>0</v>
          </cell>
          <cell r="FJ363">
            <v>0</v>
          </cell>
          <cell r="FK363">
            <v>0</v>
          </cell>
          <cell r="FL363">
            <v>0</v>
          </cell>
          <cell r="FM363">
            <v>0</v>
          </cell>
          <cell r="FN363">
            <v>0</v>
          </cell>
          <cell r="FP363">
            <v>0</v>
          </cell>
          <cell r="FQ363">
            <v>0</v>
          </cell>
          <cell r="FR363">
            <v>0</v>
          </cell>
          <cell r="FS363">
            <v>0</v>
          </cell>
          <cell r="FT363">
            <v>0</v>
          </cell>
          <cell r="FU363">
            <v>0</v>
          </cell>
          <cell r="FV363">
            <v>0</v>
          </cell>
          <cell r="FW363">
            <v>0</v>
          </cell>
          <cell r="FX363">
            <v>0</v>
          </cell>
          <cell r="FY363">
            <v>0</v>
          </cell>
          <cell r="GA363">
            <v>0</v>
          </cell>
          <cell r="GB363">
            <v>0</v>
          </cell>
          <cell r="GC363">
            <v>0</v>
          </cell>
          <cell r="GD363">
            <v>0</v>
          </cell>
        </row>
        <row r="365">
          <cell r="EV365">
            <v>0</v>
          </cell>
          <cell r="EW365">
            <v>0</v>
          </cell>
          <cell r="EX365">
            <v>0</v>
          </cell>
          <cell r="EY365">
            <v>0</v>
          </cell>
          <cell r="EZ365">
            <v>0</v>
          </cell>
          <cell r="FA365">
            <v>0</v>
          </cell>
          <cell r="FB365">
            <v>0</v>
          </cell>
          <cell r="FC365">
            <v>0</v>
          </cell>
          <cell r="FD365">
            <v>0</v>
          </cell>
          <cell r="FE365">
            <v>0</v>
          </cell>
          <cell r="FF365">
            <v>0</v>
          </cell>
          <cell r="FG365">
            <v>0</v>
          </cell>
          <cell r="FH365">
            <v>0</v>
          </cell>
          <cell r="FJ365">
            <v>0</v>
          </cell>
          <cell r="FK365">
            <v>0</v>
          </cell>
          <cell r="FL365">
            <v>0</v>
          </cell>
          <cell r="FM365">
            <v>0</v>
          </cell>
          <cell r="FN365">
            <v>0</v>
          </cell>
          <cell r="FP365">
            <v>0</v>
          </cell>
          <cell r="FQ365">
            <v>0</v>
          </cell>
          <cell r="FR365">
            <v>0</v>
          </cell>
          <cell r="FS365">
            <v>0</v>
          </cell>
          <cell r="FT365">
            <v>0</v>
          </cell>
          <cell r="FU365">
            <v>0</v>
          </cell>
          <cell r="FV365">
            <v>0</v>
          </cell>
          <cell r="FW365">
            <v>0</v>
          </cell>
          <cell r="FX365">
            <v>0</v>
          </cell>
          <cell r="FY365">
            <v>0</v>
          </cell>
          <cell r="GA365">
            <v>0</v>
          </cell>
          <cell r="GB365">
            <v>0</v>
          </cell>
          <cell r="GC365">
            <v>0</v>
          </cell>
          <cell r="GD365">
            <v>0</v>
          </cell>
        </row>
        <row r="366">
          <cell r="EV366">
            <v>0</v>
          </cell>
          <cell r="EW366">
            <v>0</v>
          </cell>
          <cell r="EX366">
            <v>0</v>
          </cell>
          <cell r="EY366">
            <v>0</v>
          </cell>
          <cell r="EZ366">
            <v>0</v>
          </cell>
          <cell r="FA366">
            <v>0</v>
          </cell>
          <cell r="FB366">
            <v>0</v>
          </cell>
          <cell r="FC366">
            <v>0</v>
          </cell>
          <cell r="FD366">
            <v>0</v>
          </cell>
          <cell r="FE366">
            <v>0</v>
          </cell>
          <cell r="FF366">
            <v>0</v>
          </cell>
          <cell r="FG366">
            <v>0</v>
          </cell>
          <cell r="FH366">
            <v>0</v>
          </cell>
          <cell r="FJ366">
            <v>0</v>
          </cell>
          <cell r="FK366">
            <v>0</v>
          </cell>
          <cell r="FL366">
            <v>0</v>
          </cell>
          <cell r="FM366">
            <v>0</v>
          </cell>
          <cell r="FN366">
            <v>0</v>
          </cell>
          <cell r="FP366">
            <v>0</v>
          </cell>
          <cell r="FQ366">
            <v>0</v>
          </cell>
          <cell r="FR366">
            <v>0</v>
          </cell>
          <cell r="FS366">
            <v>0</v>
          </cell>
          <cell r="FT366">
            <v>0</v>
          </cell>
          <cell r="FU366">
            <v>0</v>
          </cell>
          <cell r="FV366">
            <v>0</v>
          </cell>
          <cell r="FW366">
            <v>0</v>
          </cell>
          <cell r="FX366">
            <v>0</v>
          </cell>
          <cell r="FY366">
            <v>0</v>
          </cell>
          <cell r="GA366">
            <v>0</v>
          </cell>
          <cell r="GB366">
            <v>0</v>
          </cell>
          <cell r="GC366">
            <v>0</v>
          </cell>
          <cell r="GD366">
            <v>0</v>
          </cell>
        </row>
        <row r="367">
          <cell r="EV367">
            <v>0</v>
          </cell>
          <cell r="EW367">
            <v>0</v>
          </cell>
          <cell r="EX367">
            <v>0</v>
          </cell>
          <cell r="EY367">
            <v>0</v>
          </cell>
          <cell r="EZ367">
            <v>0</v>
          </cell>
          <cell r="FA367">
            <v>0</v>
          </cell>
          <cell r="FB367">
            <v>0</v>
          </cell>
          <cell r="FC367">
            <v>0</v>
          </cell>
          <cell r="FD367">
            <v>0</v>
          </cell>
          <cell r="FE367">
            <v>0</v>
          </cell>
          <cell r="FF367">
            <v>0</v>
          </cell>
          <cell r="FG367">
            <v>0</v>
          </cell>
          <cell r="FH367">
            <v>0</v>
          </cell>
          <cell r="FJ367">
            <v>0</v>
          </cell>
          <cell r="FK367">
            <v>0</v>
          </cell>
          <cell r="FL367">
            <v>0</v>
          </cell>
          <cell r="FM367">
            <v>0</v>
          </cell>
          <cell r="FN367">
            <v>0</v>
          </cell>
          <cell r="FP367">
            <v>0</v>
          </cell>
          <cell r="FQ367">
            <v>0</v>
          </cell>
          <cell r="FR367">
            <v>0</v>
          </cell>
          <cell r="FS367">
            <v>0</v>
          </cell>
          <cell r="FT367">
            <v>0</v>
          </cell>
          <cell r="FU367">
            <v>0</v>
          </cell>
          <cell r="FV367">
            <v>0</v>
          </cell>
          <cell r="FW367">
            <v>0</v>
          </cell>
          <cell r="FX367">
            <v>0</v>
          </cell>
          <cell r="FY367">
            <v>0</v>
          </cell>
          <cell r="GA367">
            <v>0</v>
          </cell>
          <cell r="GB367">
            <v>0</v>
          </cell>
          <cell r="GC367">
            <v>0</v>
          </cell>
          <cell r="GD367">
            <v>0</v>
          </cell>
        </row>
        <row r="368">
          <cell r="EV368">
            <v>0</v>
          </cell>
          <cell r="EW368">
            <v>0</v>
          </cell>
          <cell r="EX368">
            <v>0</v>
          </cell>
          <cell r="EY368">
            <v>0</v>
          </cell>
          <cell r="EZ368">
            <v>0</v>
          </cell>
          <cell r="FA368">
            <v>0</v>
          </cell>
          <cell r="FB368">
            <v>0</v>
          </cell>
          <cell r="FC368">
            <v>0</v>
          </cell>
          <cell r="FD368">
            <v>0</v>
          </cell>
          <cell r="FE368">
            <v>0</v>
          </cell>
          <cell r="FF368">
            <v>0</v>
          </cell>
          <cell r="FG368">
            <v>0</v>
          </cell>
          <cell r="FH368">
            <v>0</v>
          </cell>
          <cell r="FJ368">
            <v>0</v>
          </cell>
          <cell r="FK368">
            <v>0</v>
          </cell>
          <cell r="FL368">
            <v>0</v>
          </cell>
          <cell r="FM368">
            <v>0</v>
          </cell>
          <cell r="FN368">
            <v>0</v>
          </cell>
          <cell r="FP368">
            <v>0</v>
          </cell>
          <cell r="FQ368">
            <v>0</v>
          </cell>
          <cell r="FR368">
            <v>0</v>
          </cell>
          <cell r="FS368">
            <v>0</v>
          </cell>
          <cell r="FT368">
            <v>0</v>
          </cell>
          <cell r="FU368">
            <v>0</v>
          </cell>
          <cell r="FV368">
            <v>0</v>
          </cell>
          <cell r="FW368">
            <v>0</v>
          </cell>
          <cell r="FX368">
            <v>0</v>
          </cell>
          <cell r="FY368">
            <v>0</v>
          </cell>
          <cell r="GA368">
            <v>0</v>
          </cell>
          <cell r="GB368">
            <v>0</v>
          </cell>
          <cell r="GC368">
            <v>0</v>
          </cell>
          <cell r="GD368">
            <v>0</v>
          </cell>
        </row>
        <row r="369">
          <cell r="EV369">
            <v>0</v>
          </cell>
          <cell r="EW369">
            <v>0</v>
          </cell>
          <cell r="EX369">
            <v>0</v>
          </cell>
          <cell r="EY369">
            <v>0</v>
          </cell>
          <cell r="EZ369">
            <v>0</v>
          </cell>
          <cell r="FA369">
            <v>0</v>
          </cell>
          <cell r="FB369">
            <v>0</v>
          </cell>
          <cell r="FC369">
            <v>0</v>
          </cell>
          <cell r="FD369">
            <v>0</v>
          </cell>
          <cell r="FE369">
            <v>0</v>
          </cell>
          <cell r="FF369">
            <v>0</v>
          </cell>
          <cell r="FG369">
            <v>0</v>
          </cell>
          <cell r="FH369">
            <v>0</v>
          </cell>
          <cell r="FJ369">
            <v>0</v>
          </cell>
          <cell r="FK369">
            <v>0</v>
          </cell>
          <cell r="FL369">
            <v>0</v>
          </cell>
          <cell r="FM369">
            <v>0</v>
          </cell>
          <cell r="FN369">
            <v>0</v>
          </cell>
          <cell r="FP369">
            <v>0</v>
          </cell>
          <cell r="FQ369">
            <v>0</v>
          </cell>
          <cell r="FR369">
            <v>0</v>
          </cell>
          <cell r="FS369">
            <v>0</v>
          </cell>
          <cell r="FT369">
            <v>0</v>
          </cell>
          <cell r="FU369">
            <v>0</v>
          </cell>
          <cell r="FV369">
            <v>0</v>
          </cell>
          <cell r="FW369">
            <v>0</v>
          </cell>
          <cell r="FX369">
            <v>0</v>
          </cell>
          <cell r="FY369">
            <v>0</v>
          </cell>
          <cell r="GA369">
            <v>0</v>
          </cell>
          <cell r="GB369">
            <v>0</v>
          </cell>
          <cell r="GC369">
            <v>0</v>
          </cell>
          <cell r="GD369">
            <v>0</v>
          </cell>
        </row>
        <row r="371">
          <cell r="EV371">
            <v>0</v>
          </cell>
          <cell r="EW371">
            <v>0</v>
          </cell>
          <cell r="EX371">
            <v>0</v>
          </cell>
          <cell r="EY371">
            <v>0</v>
          </cell>
          <cell r="EZ371">
            <v>0</v>
          </cell>
          <cell r="FA371">
            <v>0</v>
          </cell>
          <cell r="FB371">
            <v>0</v>
          </cell>
          <cell r="FC371">
            <v>0</v>
          </cell>
          <cell r="FD371">
            <v>0</v>
          </cell>
          <cell r="FE371">
            <v>0</v>
          </cell>
          <cell r="FF371">
            <v>0</v>
          </cell>
          <cell r="FG371">
            <v>0</v>
          </cell>
          <cell r="FH371">
            <v>0</v>
          </cell>
          <cell r="FJ371">
            <v>0</v>
          </cell>
          <cell r="FK371">
            <v>0</v>
          </cell>
          <cell r="FL371">
            <v>0</v>
          </cell>
          <cell r="FM371">
            <v>0</v>
          </cell>
          <cell r="FN371">
            <v>0</v>
          </cell>
          <cell r="FP371">
            <v>0</v>
          </cell>
          <cell r="FQ371">
            <v>0</v>
          </cell>
          <cell r="FR371">
            <v>0</v>
          </cell>
          <cell r="FS371">
            <v>0</v>
          </cell>
          <cell r="FT371">
            <v>0</v>
          </cell>
          <cell r="FU371">
            <v>0</v>
          </cell>
          <cell r="FV371">
            <v>0</v>
          </cell>
          <cell r="FW371">
            <v>0</v>
          </cell>
          <cell r="FX371">
            <v>0</v>
          </cell>
          <cell r="FY371">
            <v>0</v>
          </cell>
          <cell r="GA371">
            <v>0</v>
          </cell>
          <cell r="GB371">
            <v>0</v>
          </cell>
          <cell r="GC371">
            <v>0</v>
          </cell>
          <cell r="GD371">
            <v>0</v>
          </cell>
        </row>
        <row r="372">
          <cell r="EV372">
            <v>0</v>
          </cell>
          <cell r="EW372">
            <v>0</v>
          </cell>
          <cell r="EX372">
            <v>0</v>
          </cell>
          <cell r="EY372">
            <v>0</v>
          </cell>
          <cell r="EZ372">
            <v>0</v>
          </cell>
          <cell r="FA372">
            <v>0</v>
          </cell>
          <cell r="FB372">
            <v>0</v>
          </cell>
          <cell r="FC372">
            <v>0</v>
          </cell>
          <cell r="FD372">
            <v>0</v>
          </cell>
          <cell r="FE372">
            <v>0</v>
          </cell>
          <cell r="FF372">
            <v>0</v>
          </cell>
          <cell r="FG372">
            <v>0</v>
          </cell>
          <cell r="FH372">
            <v>0</v>
          </cell>
          <cell r="FJ372">
            <v>0</v>
          </cell>
          <cell r="FK372">
            <v>0</v>
          </cell>
          <cell r="FL372">
            <v>0</v>
          </cell>
          <cell r="FM372">
            <v>0</v>
          </cell>
          <cell r="FN372">
            <v>0</v>
          </cell>
          <cell r="FP372">
            <v>0</v>
          </cell>
          <cell r="FQ372">
            <v>0</v>
          </cell>
          <cell r="FR372">
            <v>0</v>
          </cell>
          <cell r="FS372">
            <v>0</v>
          </cell>
          <cell r="FT372">
            <v>0</v>
          </cell>
          <cell r="FU372">
            <v>0</v>
          </cell>
          <cell r="FV372">
            <v>0</v>
          </cell>
          <cell r="FW372">
            <v>0</v>
          </cell>
          <cell r="FX372">
            <v>0</v>
          </cell>
          <cell r="FY372">
            <v>0</v>
          </cell>
          <cell r="GA372">
            <v>0</v>
          </cell>
          <cell r="GB372">
            <v>0</v>
          </cell>
          <cell r="GC372">
            <v>0</v>
          </cell>
          <cell r="GD372">
            <v>0</v>
          </cell>
        </row>
        <row r="373">
          <cell r="EV373">
            <v>0</v>
          </cell>
          <cell r="EW373">
            <v>0</v>
          </cell>
          <cell r="EX373">
            <v>0</v>
          </cell>
          <cell r="EY373">
            <v>0</v>
          </cell>
          <cell r="EZ373">
            <v>0</v>
          </cell>
          <cell r="FA373">
            <v>0</v>
          </cell>
          <cell r="FB373">
            <v>0</v>
          </cell>
          <cell r="FC373">
            <v>0</v>
          </cell>
          <cell r="FD373">
            <v>0</v>
          </cell>
          <cell r="FE373">
            <v>0</v>
          </cell>
          <cell r="FF373">
            <v>0</v>
          </cell>
          <cell r="FG373">
            <v>0</v>
          </cell>
          <cell r="FH373">
            <v>0</v>
          </cell>
          <cell r="FJ373">
            <v>0</v>
          </cell>
          <cell r="FK373">
            <v>0</v>
          </cell>
          <cell r="FL373">
            <v>0</v>
          </cell>
          <cell r="FM373">
            <v>0</v>
          </cell>
          <cell r="FN373">
            <v>0</v>
          </cell>
          <cell r="FP373">
            <v>0</v>
          </cell>
          <cell r="FQ373">
            <v>0</v>
          </cell>
          <cell r="FR373">
            <v>0</v>
          </cell>
          <cell r="FS373">
            <v>0</v>
          </cell>
          <cell r="FT373">
            <v>0</v>
          </cell>
          <cell r="FU373">
            <v>0</v>
          </cell>
          <cell r="FV373">
            <v>0</v>
          </cell>
          <cell r="FW373">
            <v>0</v>
          </cell>
          <cell r="FX373">
            <v>0</v>
          </cell>
          <cell r="FY373">
            <v>0</v>
          </cell>
          <cell r="GA373">
            <v>0</v>
          </cell>
          <cell r="GB373">
            <v>0</v>
          </cell>
          <cell r="GC373">
            <v>0</v>
          </cell>
          <cell r="GD373">
            <v>0</v>
          </cell>
        </row>
        <row r="374">
          <cell r="EV374">
            <v>0</v>
          </cell>
          <cell r="EW374">
            <v>0</v>
          </cell>
          <cell r="EX374">
            <v>0</v>
          </cell>
          <cell r="EY374">
            <v>0</v>
          </cell>
          <cell r="EZ374">
            <v>0</v>
          </cell>
          <cell r="FA374">
            <v>0</v>
          </cell>
          <cell r="FB374">
            <v>0</v>
          </cell>
          <cell r="FC374">
            <v>0</v>
          </cell>
          <cell r="FD374">
            <v>0</v>
          </cell>
          <cell r="FE374">
            <v>0</v>
          </cell>
          <cell r="FF374">
            <v>0</v>
          </cell>
          <cell r="FG374">
            <v>0</v>
          </cell>
          <cell r="FH374">
            <v>0</v>
          </cell>
          <cell r="FJ374">
            <v>0</v>
          </cell>
          <cell r="FK374">
            <v>0</v>
          </cell>
          <cell r="FL374">
            <v>0</v>
          </cell>
          <cell r="FM374">
            <v>0</v>
          </cell>
          <cell r="FN374">
            <v>0</v>
          </cell>
          <cell r="FP374">
            <v>0</v>
          </cell>
          <cell r="FQ374">
            <v>0</v>
          </cell>
          <cell r="FR374">
            <v>0</v>
          </cell>
          <cell r="FS374">
            <v>0</v>
          </cell>
          <cell r="FT374">
            <v>0</v>
          </cell>
          <cell r="FU374">
            <v>0</v>
          </cell>
          <cell r="FV374">
            <v>0</v>
          </cell>
          <cell r="FW374">
            <v>0</v>
          </cell>
          <cell r="FX374">
            <v>0</v>
          </cell>
          <cell r="FY374">
            <v>0</v>
          </cell>
          <cell r="GA374">
            <v>0</v>
          </cell>
          <cell r="GB374">
            <v>0</v>
          </cell>
          <cell r="GC374">
            <v>0</v>
          </cell>
          <cell r="GD374">
            <v>0</v>
          </cell>
        </row>
        <row r="375">
          <cell r="EV375">
            <v>0</v>
          </cell>
          <cell r="EW375">
            <v>0</v>
          </cell>
          <cell r="EX375">
            <v>0</v>
          </cell>
          <cell r="EY375">
            <v>0</v>
          </cell>
          <cell r="EZ375">
            <v>0</v>
          </cell>
          <cell r="FA375">
            <v>0</v>
          </cell>
          <cell r="FB375">
            <v>0</v>
          </cell>
          <cell r="FC375">
            <v>0</v>
          </cell>
          <cell r="FD375">
            <v>0</v>
          </cell>
          <cell r="FE375">
            <v>0</v>
          </cell>
          <cell r="FF375">
            <v>0</v>
          </cell>
          <cell r="FG375">
            <v>0</v>
          </cell>
          <cell r="FH375">
            <v>0</v>
          </cell>
          <cell r="FJ375">
            <v>0</v>
          </cell>
          <cell r="FK375">
            <v>0</v>
          </cell>
          <cell r="FL375">
            <v>0</v>
          </cell>
          <cell r="FM375">
            <v>0</v>
          </cell>
          <cell r="FN375">
            <v>0</v>
          </cell>
          <cell r="FP375">
            <v>0</v>
          </cell>
          <cell r="FQ375">
            <v>0</v>
          </cell>
          <cell r="FR375">
            <v>0</v>
          </cell>
          <cell r="FS375">
            <v>0</v>
          </cell>
          <cell r="FT375">
            <v>0</v>
          </cell>
          <cell r="FU375">
            <v>0</v>
          </cell>
          <cell r="FV375">
            <v>0</v>
          </cell>
          <cell r="FW375">
            <v>0</v>
          </cell>
          <cell r="FX375">
            <v>0</v>
          </cell>
          <cell r="FY375">
            <v>0</v>
          </cell>
          <cell r="GA375">
            <v>0</v>
          </cell>
          <cell r="GB375">
            <v>0</v>
          </cell>
          <cell r="GC375">
            <v>0</v>
          </cell>
          <cell r="GD375">
            <v>0</v>
          </cell>
        </row>
        <row r="376">
          <cell r="EV376">
            <v>0</v>
          </cell>
          <cell r="EW376">
            <v>0</v>
          </cell>
          <cell r="EX376">
            <v>0</v>
          </cell>
          <cell r="EY376">
            <v>0</v>
          </cell>
          <cell r="EZ376">
            <v>0</v>
          </cell>
          <cell r="FA376">
            <v>0</v>
          </cell>
          <cell r="FB376">
            <v>0</v>
          </cell>
          <cell r="FC376">
            <v>0</v>
          </cell>
          <cell r="FD376">
            <v>0</v>
          </cell>
          <cell r="FE376">
            <v>0</v>
          </cell>
          <cell r="FF376">
            <v>0</v>
          </cell>
          <cell r="FG376">
            <v>0</v>
          </cell>
          <cell r="FH376">
            <v>0</v>
          </cell>
          <cell r="FJ376">
            <v>0</v>
          </cell>
          <cell r="FK376">
            <v>0</v>
          </cell>
          <cell r="FL376">
            <v>0</v>
          </cell>
          <cell r="FM376">
            <v>0</v>
          </cell>
          <cell r="FN376">
            <v>0</v>
          </cell>
          <cell r="FP376">
            <v>0</v>
          </cell>
          <cell r="FQ376">
            <v>0</v>
          </cell>
          <cell r="FR376">
            <v>0</v>
          </cell>
          <cell r="FS376">
            <v>0</v>
          </cell>
          <cell r="FT376">
            <v>0</v>
          </cell>
          <cell r="FU376">
            <v>0</v>
          </cell>
          <cell r="FV376">
            <v>0</v>
          </cell>
          <cell r="FW376">
            <v>0</v>
          </cell>
          <cell r="FX376">
            <v>0</v>
          </cell>
          <cell r="FY376">
            <v>0</v>
          </cell>
          <cell r="GA376">
            <v>0</v>
          </cell>
          <cell r="GB376">
            <v>0</v>
          </cell>
          <cell r="GC376">
            <v>0</v>
          </cell>
          <cell r="GD376">
            <v>0</v>
          </cell>
        </row>
        <row r="377">
          <cell r="EV377">
            <v>0</v>
          </cell>
          <cell r="EW377">
            <v>0</v>
          </cell>
          <cell r="EX377">
            <v>0</v>
          </cell>
          <cell r="EY377">
            <v>0</v>
          </cell>
          <cell r="EZ377">
            <v>0</v>
          </cell>
          <cell r="FA377">
            <v>0</v>
          </cell>
          <cell r="FB377">
            <v>0</v>
          </cell>
          <cell r="FC377">
            <v>0</v>
          </cell>
          <cell r="FD377">
            <v>0</v>
          </cell>
          <cell r="FE377">
            <v>0</v>
          </cell>
          <cell r="FF377">
            <v>0</v>
          </cell>
          <cell r="FG377">
            <v>0</v>
          </cell>
          <cell r="FH377">
            <v>0</v>
          </cell>
          <cell r="FJ377">
            <v>0</v>
          </cell>
          <cell r="FK377">
            <v>0</v>
          </cell>
          <cell r="FL377">
            <v>0</v>
          </cell>
          <cell r="FM377">
            <v>0</v>
          </cell>
          <cell r="FN377">
            <v>0</v>
          </cell>
          <cell r="FP377">
            <v>0</v>
          </cell>
          <cell r="FQ377">
            <v>0</v>
          </cell>
          <cell r="FR377">
            <v>0</v>
          </cell>
          <cell r="FS377">
            <v>0</v>
          </cell>
          <cell r="FT377">
            <v>0</v>
          </cell>
          <cell r="FU377">
            <v>0</v>
          </cell>
          <cell r="FV377">
            <v>0</v>
          </cell>
          <cell r="FW377">
            <v>0</v>
          </cell>
          <cell r="FX377">
            <v>0</v>
          </cell>
          <cell r="FY377">
            <v>0</v>
          </cell>
          <cell r="GA377">
            <v>0</v>
          </cell>
          <cell r="GB377">
            <v>0</v>
          </cell>
          <cell r="GC377">
            <v>0</v>
          </cell>
          <cell r="GD377">
            <v>0</v>
          </cell>
        </row>
        <row r="378">
          <cell r="EV378">
            <v>0</v>
          </cell>
          <cell r="EW378">
            <v>0</v>
          </cell>
          <cell r="EX378">
            <v>0</v>
          </cell>
          <cell r="EY378">
            <v>0</v>
          </cell>
          <cell r="EZ378">
            <v>0</v>
          </cell>
          <cell r="FA378">
            <v>0</v>
          </cell>
          <cell r="FB378">
            <v>0</v>
          </cell>
          <cell r="FC378">
            <v>0</v>
          </cell>
          <cell r="FD378">
            <v>0</v>
          </cell>
          <cell r="FE378">
            <v>0</v>
          </cell>
          <cell r="FF378">
            <v>0</v>
          </cell>
          <cell r="FG378">
            <v>0</v>
          </cell>
          <cell r="FH378">
            <v>0</v>
          </cell>
          <cell r="FJ378">
            <v>0</v>
          </cell>
          <cell r="FK378">
            <v>0</v>
          </cell>
          <cell r="FL378">
            <v>0</v>
          </cell>
          <cell r="FM378">
            <v>0</v>
          </cell>
          <cell r="FN378">
            <v>0</v>
          </cell>
          <cell r="FP378">
            <v>0</v>
          </cell>
          <cell r="FQ378">
            <v>0</v>
          </cell>
          <cell r="FR378">
            <v>0</v>
          </cell>
          <cell r="FS378">
            <v>0</v>
          </cell>
          <cell r="FT378">
            <v>0</v>
          </cell>
          <cell r="FU378">
            <v>0</v>
          </cell>
          <cell r="FV378">
            <v>0</v>
          </cell>
          <cell r="FW378">
            <v>0</v>
          </cell>
          <cell r="FX378">
            <v>0</v>
          </cell>
          <cell r="FY378">
            <v>0</v>
          </cell>
          <cell r="GA378">
            <v>0</v>
          </cell>
          <cell r="GB378">
            <v>0</v>
          </cell>
          <cell r="GC378">
            <v>0</v>
          </cell>
          <cell r="GD378">
            <v>0</v>
          </cell>
        </row>
        <row r="379">
          <cell r="EV379">
            <v>0</v>
          </cell>
          <cell r="EW379">
            <v>0</v>
          </cell>
          <cell r="EX379">
            <v>0</v>
          </cell>
          <cell r="EY379">
            <v>0</v>
          </cell>
          <cell r="EZ379">
            <v>0</v>
          </cell>
          <cell r="FA379">
            <v>0</v>
          </cell>
          <cell r="FB379">
            <v>0</v>
          </cell>
          <cell r="FC379">
            <v>0</v>
          </cell>
          <cell r="FD379">
            <v>0</v>
          </cell>
          <cell r="FE379">
            <v>0</v>
          </cell>
          <cell r="FF379">
            <v>0</v>
          </cell>
          <cell r="FG379">
            <v>0</v>
          </cell>
          <cell r="FH379">
            <v>0</v>
          </cell>
          <cell r="FJ379">
            <v>0</v>
          </cell>
          <cell r="FK379">
            <v>0</v>
          </cell>
          <cell r="FL379">
            <v>0</v>
          </cell>
          <cell r="FM379">
            <v>0</v>
          </cell>
          <cell r="FN379">
            <v>0</v>
          </cell>
          <cell r="FP379">
            <v>0</v>
          </cell>
          <cell r="FQ379">
            <v>0</v>
          </cell>
          <cell r="FR379">
            <v>0</v>
          </cell>
          <cell r="FS379">
            <v>0</v>
          </cell>
          <cell r="FT379">
            <v>0</v>
          </cell>
          <cell r="FU379">
            <v>0</v>
          </cell>
          <cell r="FV379">
            <v>0</v>
          </cell>
          <cell r="FW379">
            <v>0</v>
          </cell>
          <cell r="FX379">
            <v>0</v>
          </cell>
          <cell r="FY379">
            <v>0</v>
          </cell>
          <cell r="GA379">
            <v>0</v>
          </cell>
          <cell r="GB379">
            <v>0</v>
          </cell>
          <cell r="GC379">
            <v>0</v>
          </cell>
          <cell r="GD379">
            <v>0</v>
          </cell>
        </row>
        <row r="381">
          <cell r="EV381">
            <v>0</v>
          </cell>
          <cell r="EW381">
            <v>0</v>
          </cell>
          <cell r="EX381">
            <v>0</v>
          </cell>
          <cell r="EY381">
            <v>0</v>
          </cell>
          <cell r="EZ381">
            <v>0</v>
          </cell>
          <cell r="FA381">
            <v>0</v>
          </cell>
          <cell r="FB381">
            <v>0</v>
          </cell>
          <cell r="FC381">
            <v>0</v>
          </cell>
          <cell r="FD381">
            <v>0</v>
          </cell>
          <cell r="FE381">
            <v>0</v>
          </cell>
          <cell r="FF381">
            <v>0</v>
          </cell>
          <cell r="FG381">
            <v>0</v>
          </cell>
          <cell r="FH381">
            <v>0</v>
          </cell>
          <cell r="FJ381">
            <v>0</v>
          </cell>
          <cell r="FK381">
            <v>0</v>
          </cell>
          <cell r="FL381">
            <v>0</v>
          </cell>
          <cell r="FM381">
            <v>0</v>
          </cell>
          <cell r="FN381">
            <v>0</v>
          </cell>
          <cell r="FP381">
            <v>0</v>
          </cell>
          <cell r="FQ381">
            <v>0</v>
          </cell>
          <cell r="FR381">
            <v>0</v>
          </cell>
          <cell r="FS381">
            <v>0</v>
          </cell>
          <cell r="FT381">
            <v>0</v>
          </cell>
          <cell r="FU381">
            <v>0</v>
          </cell>
          <cell r="FV381">
            <v>0</v>
          </cell>
          <cell r="FW381">
            <v>0</v>
          </cell>
          <cell r="FX381">
            <v>0</v>
          </cell>
          <cell r="FY381">
            <v>0</v>
          </cell>
          <cell r="GA381">
            <v>0</v>
          </cell>
          <cell r="GB381">
            <v>0</v>
          </cell>
          <cell r="GC381">
            <v>0</v>
          </cell>
          <cell r="GD381">
            <v>0</v>
          </cell>
        </row>
        <row r="382">
          <cell r="EV382">
            <v>0</v>
          </cell>
          <cell r="EW382">
            <v>0</v>
          </cell>
          <cell r="EX382">
            <v>0</v>
          </cell>
          <cell r="EY382">
            <v>0</v>
          </cell>
          <cell r="EZ382">
            <v>0</v>
          </cell>
          <cell r="FA382">
            <v>0</v>
          </cell>
          <cell r="FB382">
            <v>0</v>
          </cell>
          <cell r="FC382">
            <v>0</v>
          </cell>
          <cell r="FD382">
            <v>0</v>
          </cell>
          <cell r="FE382">
            <v>0</v>
          </cell>
          <cell r="FF382">
            <v>0</v>
          </cell>
          <cell r="FG382">
            <v>0</v>
          </cell>
          <cell r="FH382">
            <v>0</v>
          </cell>
          <cell r="FJ382">
            <v>0</v>
          </cell>
          <cell r="FK382">
            <v>0</v>
          </cell>
          <cell r="FL382">
            <v>0</v>
          </cell>
          <cell r="FM382">
            <v>0</v>
          </cell>
          <cell r="FN382">
            <v>0</v>
          </cell>
          <cell r="FP382">
            <v>0</v>
          </cell>
          <cell r="FQ382">
            <v>0</v>
          </cell>
          <cell r="FR382">
            <v>0</v>
          </cell>
          <cell r="FS382">
            <v>0</v>
          </cell>
          <cell r="FT382">
            <v>0</v>
          </cell>
          <cell r="FU382">
            <v>0</v>
          </cell>
          <cell r="FV382">
            <v>0</v>
          </cell>
          <cell r="FW382">
            <v>0</v>
          </cell>
          <cell r="FX382">
            <v>0</v>
          </cell>
          <cell r="FY382">
            <v>0</v>
          </cell>
          <cell r="GA382">
            <v>0</v>
          </cell>
          <cell r="GB382">
            <v>0</v>
          </cell>
          <cell r="GC382">
            <v>0</v>
          </cell>
          <cell r="GD382">
            <v>0</v>
          </cell>
        </row>
        <row r="383">
          <cell r="EV383">
            <v>0</v>
          </cell>
          <cell r="EW383">
            <v>0</v>
          </cell>
          <cell r="EX383">
            <v>0</v>
          </cell>
          <cell r="EY383">
            <v>0</v>
          </cell>
          <cell r="EZ383">
            <v>0</v>
          </cell>
          <cell r="FA383">
            <v>0</v>
          </cell>
          <cell r="FB383">
            <v>0</v>
          </cell>
          <cell r="FC383">
            <v>0</v>
          </cell>
          <cell r="FD383">
            <v>0</v>
          </cell>
          <cell r="FE383">
            <v>0</v>
          </cell>
          <cell r="FF383">
            <v>0</v>
          </cell>
          <cell r="FG383">
            <v>0</v>
          </cell>
          <cell r="FH383">
            <v>0</v>
          </cell>
          <cell r="FJ383">
            <v>0</v>
          </cell>
          <cell r="FK383">
            <v>0</v>
          </cell>
          <cell r="FL383">
            <v>0</v>
          </cell>
          <cell r="FM383">
            <v>0</v>
          </cell>
          <cell r="FN383">
            <v>0</v>
          </cell>
          <cell r="FP383">
            <v>0</v>
          </cell>
          <cell r="FQ383">
            <v>0</v>
          </cell>
          <cell r="FR383">
            <v>0</v>
          </cell>
          <cell r="FS383">
            <v>0</v>
          </cell>
          <cell r="FT383">
            <v>0</v>
          </cell>
          <cell r="FU383">
            <v>0</v>
          </cell>
          <cell r="FV383">
            <v>0</v>
          </cell>
          <cell r="FW383">
            <v>0</v>
          </cell>
          <cell r="FX383">
            <v>0</v>
          </cell>
          <cell r="FY383">
            <v>0</v>
          </cell>
          <cell r="GA383">
            <v>0</v>
          </cell>
          <cell r="GB383">
            <v>0</v>
          </cell>
          <cell r="GC383">
            <v>0</v>
          </cell>
          <cell r="GD383">
            <v>0</v>
          </cell>
        </row>
        <row r="384">
          <cell r="EV384">
            <v>0</v>
          </cell>
          <cell r="EW384">
            <v>0</v>
          </cell>
          <cell r="EX384">
            <v>0</v>
          </cell>
          <cell r="EY384">
            <v>0</v>
          </cell>
          <cell r="EZ384">
            <v>0</v>
          </cell>
          <cell r="FA384">
            <v>0</v>
          </cell>
          <cell r="FB384">
            <v>0</v>
          </cell>
          <cell r="FC384">
            <v>0</v>
          </cell>
          <cell r="FD384">
            <v>0</v>
          </cell>
          <cell r="FE384">
            <v>0</v>
          </cell>
          <cell r="FF384">
            <v>0</v>
          </cell>
          <cell r="FG384">
            <v>0</v>
          </cell>
          <cell r="FH384">
            <v>0</v>
          </cell>
          <cell r="FJ384">
            <v>0</v>
          </cell>
          <cell r="FK384">
            <v>0</v>
          </cell>
          <cell r="FL384">
            <v>0</v>
          </cell>
          <cell r="FM384">
            <v>0</v>
          </cell>
          <cell r="FN384">
            <v>0</v>
          </cell>
          <cell r="FP384">
            <v>0</v>
          </cell>
          <cell r="FQ384">
            <v>0</v>
          </cell>
          <cell r="FR384">
            <v>0</v>
          </cell>
          <cell r="FS384">
            <v>0</v>
          </cell>
          <cell r="FT384">
            <v>0</v>
          </cell>
          <cell r="FU384">
            <v>0</v>
          </cell>
          <cell r="FV384">
            <v>0</v>
          </cell>
          <cell r="FW384">
            <v>0</v>
          </cell>
          <cell r="FX384">
            <v>0</v>
          </cell>
          <cell r="FY384">
            <v>0</v>
          </cell>
          <cell r="GA384">
            <v>0</v>
          </cell>
          <cell r="GB384">
            <v>0</v>
          </cell>
          <cell r="GC384">
            <v>0</v>
          </cell>
          <cell r="GD384">
            <v>0</v>
          </cell>
        </row>
        <row r="385">
          <cell r="EV385">
            <v>0</v>
          </cell>
          <cell r="EW385">
            <v>0</v>
          </cell>
          <cell r="EX385">
            <v>0</v>
          </cell>
          <cell r="EY385">
            <v>0</v>
          </cell>
          <cell r="EZ385">
            <v>0</v>
          </cell>
          <cell r="FA385">
            <v>0</v>
          </cell>
          <cell r="FB385">
            <v>0</v>
          </cell>
          <cell r="FC385">
            <v>0</v>
          </cell>
          <cell r="FD385">
            <v>0</v>
          </cell>
          <cell r="FE385">
            <v>0</v>
          </cell>
          <cell r="FF385">
            <v>0</v>
          </cell>
          <cell r="FG385">
            <v>0</v>
          </cell>
          <cell r="FH385">
            <v>0</v>
          </cell>
          <cell r="FJ385">
            <v>0</v>
          </cell>
          <cell r="FK385">
            <v>0</v>
          </cell>
          <cell r="FL385">
            <v>0</v>
          </cell>
          <cell r="FM385">
            <v>0</v>
          </cell>
          <cell r="FN385">
            <v>0</v>
          </cell>
          <cell r="FP385">
            <v>0</v>
          </cell>
          <cell r="FQ385">
            <v>0</v>
          </cell>
          <cell r="FR385">
            <v>0</v>
          </cell>
          <cell r="FS385">
            <v>0</v>
          </cell>
          <cell r="FT385">
            <v>0</v>
          </cell>
          <cell r="FU385">
            <v>0</v>
          </cell>
          <cell r="FV385">
            <v>0</v>
          </cell>
          <cell r="FW385">
            <v>0</v>
          </cell>
          <cell r="FX385">
            <v>0</v>
          </cell>
          <cell r="FY385">
            <v>0</v>
          </cell>
          <cell r="GA385">
            <v>0</v>
          </cell>
          <cell r="GB385">
            <v>0</v>
          </cell>
          <cell r="GC385">
            <v>0</v>
          </cell>
          <cell r="GD385">
            <v>0</v>
          </cell>
        </row>
        <row r="386">
          <cell r="EV386">
            <v>0</v>
          </cell>
          <cell r="EW386">
            <v>0</v>
          </cell>
          <cell r="EX386">
            <v>0</v>
          </cell>
          <cell r="EY386">
            <v>0</v>
          </cell>
          <cell r="EZ386">
            <v>0</v>
          </cell>
          <cell r="FA386">
            <v>0</v>
          </cell>
          <cell r="FB386">
            <v>0</v>
          </cell>
          <cell r="FC386">
            <v>0</v>
          </cell>
          <cell r="FD386">
            <v>0</v>
          </cell>
          <cell r="FE386">
            <v>0</v>
          </cell>
          <cell r="FF386">
            <v>0</v>
          </cell>
          <cell r="FG386">
            <v>0</v>
          </cell>
          <cell r="FH386">
            <v>0</v>
          </cell>
          <cell r="FJ386">
            <v>0</v>
          </cell>
          <cell r="FK386">
            <v>0</v>
          </cell>
          <cell r="FL386">
            <v>0</v>
          </cell>
          <cell r="FM386">
            <v>0</v>
          </cell>
          <cell r="FN386">
            <v>0</v>
          </cell>
          <cell r="FP386">
            <v>0</v>
          </cell>
          <cell r="FQ386">
            <v>0</v>
          </cell>
          <cell r="FR386">
            <v>0</v>
          </cell>
          <cell r="FS386">
            <v>0</v>
          </cell>
          <cell r="FT386">
            <v>0</v>
          </cell>
          <cell r="FU386">
            <v>0</v>
          </cell>
          <cell r="FV386">
            <v>0</v>
          </cell>
          <cell r="FW386">
            <v>0</v>
          </cell>
          <cell r="FX386">
            <v>0</v>
          </cell>
          <cell r="FY386">
            <v>0</v>
          </cell>
          <cell r="GA386">
            <v>0</v>
          </cell>
          <cell r="GB386">
            <v>0</v>
          </cell>
          <cell r="GC386">
            <v>0</v>
          </cell>
          <cell r="GD386">
            <v>0</v>
          </cell>
        </row>
        <row r="387">
          <cell r="EV387">
            <v>0</v>
          </cell>
          <cell r="EW387">
            <v>0</v>
          </cell>
          <cell r="EX387">
            <v>0</v>
          </cell>
          <cell r="EY387">
            <v>0</v>
          </cell>
          <cell r="EZ387">
            <v>0</v>
          </cell>
          <cell r="FA387">
            <v>0</v>
          </cell>
          <cell r="FB387">
            <v>0</v>
          </cell>
          <cell r="FC387">
            <v>0</v>
          </cell>
          <cell r="FD387">
            <v>0</v>
          </cell>
          <cell r="FE387">
            <v>0</v>
          </cell>
          <cell r="FF387">
            <v>0</v>
          </cell>
          <cell r="FG387">
            <v>0</v>
          </cell>
          <cell r="FH387">
            <v>0</v>
          </cell>
          <cell r="FJ387">
            <v>0</v>
          </cell>
          <cell r="FK387">
            <v>0</v>
          </cell>
          <cell r="FL387">
            <v>0</v>
          </cell>
          <cell r="FM387">
            <v>0</v>
          </cell>
          <cell r="FN387">
            <v>0</v>
          </cell>
          <cell r="FP387">
            <v>0</v>
          </cell>
          <cell r="FQ387">
            <v>0</v>
          </cell>
          <cell r="FR387">
            <v>0</v>
          </cell>
          <cell r="FS387">
            <v>0</v>
          </cell>
          <cell r="FT387">
            <v>0</v>
          </cell>
          <cell r="FU387">
            <v>0</v>
          </cell>
          <cell r="FV387">
            <v>0</v>
          </cell>
          <cell r="FW387">
            <v>0</v>
          </cell>
          <cell r="FX387">
            <v>0</v>
          </cell>
          <cell r="FY387">
            <v>0</v>
          </cell>
          <cell r="GA387">
            <v>0</v>
          </cell>
          <cell r="GB387">
            <v>0</v>
          </cell>
          <cell r="GC387">
            <v>0</v>
          </cell>
          <cell r="GD387">
            <v>0</v>
          </cell>
        </row>
        <row r="388">
          <cell r="EV388">
            <v>0</v>
          </cell>
          <cell r="EW388">
            <v>0</v>
          </cell>
          <cell r="EX388">
            <v>0</v>
          </cell>
          <cell r="EY388">
            <v>0</v>
          </cell>
          <cell r="EZ388">
            <v>0</v>
          </cell>
          <cell r="FA388">
            <v>0</v>
          </cell>
          <cell r="FB388">
            <v>0</v>
          </cell>
          <cell r="FC388">
            <v>0</v>
          </cell>
          <cell r="FD388">
            <v>0</v>
          </cell>
          <cell r="FE388">
            <v>0</v>
          </cell>
          <cell r="FF388">
            <v>0</v>
          </cell>
          <cell r="FG388">
            <v>0</v>
          </cell>
          <cell r="FH388">
            <v>0</v>
          </cell>
          <cell r="FJ388">
            <v>0</v>
          </cell>
          <cell r="FK388">
            <v>0</v>
          </cell>
          <cell r="FL388">
            <v>0</v>
          </cell>
          <cell r="FM388">
            <v>0</v>
          </cell>
          <cell r="FN388">
            <v>0</v>
          </cell>
          <cell r="FP388">
            <v>0</v>
          </cell>
          <cell r="FQ388">
            <v>0</v>
          </cell>
          <cell r="FR388">
            <v>0</v>
          </cell>
          <cell r="FS388">
            <v>0</v>
          </cell>
          <cell r="FT388">
            <v>0</v>
          </cell>
          <cell r="FU388">
            <v>0</v>
          </cell>
          <cell r="FV388">
            <v>0</v>
          </cell>
          <cell r="FW388">
            <v>0</v>
          </cell>
          <cell r="FX388">
            <v>0</v>
          </cell>
          <cell r="FY388">
            <v>0</v>
          </cell>
          <cell r="GA388">
            <v>0</v>
          </cell>
          <cell r="GB388">
            <v>0</v>
          </cell>
          <cell r="GC388">
            <v>0</v>
          </cell>
          <cell r="GD388">
            <v>0</v>
          </cell>
        </row>
        <row r="389">
          <cell r="EV389">
            <v>0</v>
          </cell>
          <cell r="EW389">
            <v>0</v>
          </cell>
          <cell r="EX389">
            <v>0</v>
          </cell>
          <cell r="EY389">
            <v>0</v>
          </cell>
          <cell r="EZ389">
            <v>0</v>
          </cell>
          <cell r="FA389">
            <v>0</v>
          </cell>
          <cell r="FB389">
            <v>0</v>
          </cell>
          <cell r="FC389">
            <v>0</v>
          </cell>
          <cell r="FD389">
            <v>0</v>
          </cell>
          <cell r="FE389">
            <v>0</v>
          </cell>
          <cell r="FF389">
            <v>0</v>
          </cell>
          <cell r="FG389">
            <v>0</v>
          </cell>
          <cell r="FH389">
            <v>0</v>
          </cell>
          <cell r="FJ389">
            <v>0</v>
          </cell>
          <cell r="FK389">
            <v>0</v>
          </cell>
          <cell r="FL389">
            <v>0</v>
          </cell>
          <cell r="FM389">
            <v>0</v>
          </cell>
          <cell r="FN389">
            <v>0</v>
          </cell>
          <cell r="FP389">
            <v>0</v>
          </cell>
          <cell r="FQ389">
            <v>0</v>
          </cell>
          <cell r="FR389">
            <v>0</v>
          </cell>
          <cell r="FS389">
            <v>0</v>
          </cell>
          <cell r="FT389">
            <v>0</v>
          </cell>
          <cell r="FU389">
            <v>0</v>
          </cell>
          <cell r="FV389">
            <v>0</v>
          </cell>
          <cell r="FW389">
            <v>0</v>
          </cell>
          <cell r="FX389">
            <v>0</v>
          </cell>
          <cell r="FY389">
            <v>0</v>
          </cell>
          <cell r="GA389">
            <v>0</v>
          </cell>
          <cell r="GB389">
            <v>0</v>
          </cell>
          <cell r="GC389">
            <v>0</v>
          </cell>
          <cell r="GD389">
            <v>0</v>
          </cell>
        </row>
        <row r="390">
          <cell r="EV390">
            <v>0</v>
          </cell>
          <cell r="EW390">
            <v>0</v>
          </cell>
          <cell r="EX390">
            <v>0</v>
          </cell>
          <cell r="EY390">
            <v>0</v>
          </cell>
          <cell r="EZ390">
            <v>0</v>
          </cell>
          <cell r="FA390">
            <v>0</v>
          </cell>
          <cell r="FB390">
            <v>0</v>
          </cell>
          <cell r="FC390">
            <v>0</v>
          </cell>
          <cell r="FD390">
            <v>0</v>
          </cell>
          <cell r="FE390">
            <v>0</v>
          </cell>
          <cell r="FF390">
            <v>0</v>
          </cell>
          <cell r="FG390">
            <v>0</v>
          </cell>
          <cell r="FH390">
            <v>0</v>
          </cell>
          <cell r="FJ390">
            <v>0</v>
          </cell>
          <cell r="FK390">
            <v>0</v>
          </cell>
          <cell r="FL390">
            <v>0</v>
          </cell>
          <cell r="FM390">
            <v>0</v>
          </cell>
          <cell r="FN390">
            <v>0</v>
          </cell>
          <cell r="FP390">
            <v>0</v>
          </cell>
          <cell r="FQ390">
            <v>0</v>
          </cell>
          <cell r="FR390">
            <v>0</v>
          </cell>
          <cell r="FS390">
            <v>0</v>
          </cell>
          <cell r="FT390">
            <v>0</v>
          </cell>
          <cell r="FU390">
            <v>0</v>
          </cell>
          <cell r="FV390">
            <v>0</v>
          </cell>
          <cell r="FW390">
            <v>0</v>
          </cell>
          <cell r="FX390">
            <v>0</v>
          </cell>
          <cell r="FY390">
            <v>0</v>
          </cell>
          <cell r="GA390">
            <v>0</v>
          </cell>
          <cell r="GB390">
            <v>0</v>
          </cell>
          <cell r="GC390">
            <v>0</v>
          </cell>
          <cell r="GD390">
            <v>0</v>
          </cell>
        </row>
        <row r="391">
          <cell r="EV391">
            <v>0</v>
          </cell>
          <cell r="EW391">
            <v>0</v>
          </cell>
          <cell r="EX391">
            <v>0</v>
          </cell>
          <cell r="EY391">
            <v>0</v>
          </cell>
          <cell r="EZ391">
            <v>0</v>
          </cell>
          <cell r="FA391">
            <v>0</v>
          </cell>
          <cell r="FB391">
            <v>0</v>
          </cell>
          <cell r="FC391">
            <v>0</v>
          </cell>
          <cell r="FD391">
            <v>0</v>
          </cell>
          <cell r="FE391">
            <v>0</v>
          </cell>
          <cell r="FF391">
            <v>0</v>
          </cell>
          <cell r="FG391">
            <v>0</v>
          </cell>
          <cell r="FH391">
            <v>0</v>
          </cell>
          <cell r="FJ391">
            <v>0</v>
          </cell>
          <cell r="FK391">
            <v>0</v>
          </cell>
          <cell r="FL391">
            <v>0</v>
          </cell>
          <cell r="FM391">
            <v>0</v>
          </cell>
          <cell r="FN391">
            <v>0</v>
          </cell>
          <cell r="FP391">
            <v>0</v>
          </cell>
          <cell r="FQ391">
            <v>0</v>
          </cell>
          <cell r="FR391">
            <v>0</v>
          </cell>
          <cell r="FS391">
            <v>0</v>
          </cell>
          <cell r="FT391">
            <v>0</v>
          </cell>
          <cell r="FU391">
            <v>0</v>
          </cell>
          <cell r="GA391">
            <v>0</v>
          </cell>
          <cell r="GB391">
            <v>0</v>
          </cell>
          <cell r="GC391">
            <v>0</v>
          </cell>
          <cell r="GD391">
            <v>0</v>
          </cell>
        </row>
        <row r="392">
          <cell r="EV392">
            <v>0</v>
          </cell>
          <cell r="EW392">
            <v>0</v>
          </cell>
          <cell r="EX392">
            <v>0</v>
          </cell>
          <cell r="EY392">
            <v>0</v>
          </cell>
          <cell r="EZ392">
            <v>0</v>
          </cell>
          <cell r="FA392">
            <v>0</v>
          </cell>
          <cell r="FB392">
            <v>0</v>
          </cell>
          <cell r="FC392">
            <v>0</v>
          </cell>
          <cell r="FD392">
            <v>0</v>
          </cell>
          <cell r="FE392">
            <v>0</v>
          </cell>
          <cell r="FF392">
            <v>0</v>
          </cell>
          <cell r="FG392">
            <v>0</v>
          </cell>
          <cell r="FH392">
            <v>0</v>
          </cell>
          <cell r="FJ392">
            <v>0</v>
          </cell>
          <cell r="FK392">
            <v>0</v>
          </cell>
          <cell r="FL392">
            <v>0</v>
          </cell>
          <cell r="FM392">
            <v>0</v>
          </cell>
          <cell r="FN392">
            <v>0</v>
          </cell>
          <cell r="FP392">
            <v>0</v>
          </cell>
          <cell r="FQ392">
            <v>0</v>
          </cell>
          <cell r="FR392">
            <v>0</v>
          </cell>
          <cell r="FS392">
            <v>0</v>
          </cell>
          <cell r="FT392">
            <v>0</v>
          </cell>
          <cell r="FU392">
            <v>0</v>
          </cell>
          <cell r="FV392">
            <v>0</v>
          </cell>
          <cell r="FW392">
            <v>0</v>
          </cell>
          <cell r="FX392">
            <v>0</v>
          </cell>
          <cell r="FY392">
            <v>0</v>
          </cell>
          <cell r="GA392">
            <v>0</v>
          </cell>
          <cell r="GB392">
            <v>0</v>
          </cell>
          <cell r="GC392">
            <v>0</v>
          </cell>
          <cell r="GD392">
            <v>0</v>
          </cell>
        </row>
        <row r="393">
          <cell r="EV393">
            <v>0</v>
          </cell>
          <cell r="EW393">
            <v>0</v>
          </cell>
          <cell r="EX393">
            <v>0</v>
          </cell>
          <cell r="EY393">
            <v>0</v>
          </cell>
          <cell r="EZ393">
            <v>0</v>
          </cell>
          <cell r="FA393">
            <v>0</v>
          </cell>
          <cell r="FB393">
            <v>0</v>
          </cell>
          <cell r="FC393">
            <v>0</v>
          </cell>
          <cell r="FD393">
            <v>0</v>
          </cell>
          <cell r="FE393">
            <v>0</v>
          </cell>
          <cell r="FF393">
            <v>0</v>
          </cell>
          <cell r="FG393">
            <v>0</v>
          </cell>
          <cell r="FH393">
            <v>0</v>
          </cell>
          <cell r="FJ393">
            <v>0</v>
          </cell>
          <cell r="FK393">
            <v>0</v>
          </cell>
          <cell r="FL393">
            <v>0</v>
          </cell>
          <cell r="FM393">
            <v>0</v>
          </cell>
          <cell r="FN393">
            <v>0</v>
          </cell>
          <cell r="FP393">
            <v>0</v>
          </cell>
          <cell r="FQ393">
            <v>0</v>
          </cell>
          <cell r="FR393">
            <v>0</v>
          </cell>
          <cell r="FS393">
            <v>0</v>
          </cell>
          <cell r="FT393">
            <v>0</v>
          </cell>
          <cell r="FU393">
            <v>0</v>
          </cell>
          <cell r="FV393">
            <v>0</v>
          </cell>
          <cell r="FW393">
            <v>0</v>
          </cell>
          <cell r="FX393">
            <v>0</v>
          </cell>
          <cell r="FY393">
            <v>0</v>
          </cell>
          <cell r="GA393">
            <v>0</v>
          </cell>
          <cell r="GB393">
            <v>0</v>
          </cell>
          <cell r="GC393">
            <v>0</v>
          </cell>
          <cell r="GD393">
            <v>0</v>
          </cell>
        </row>
        <row r="394">
          <cell r="EV394">
            <v>0</v>
          </cell>
          <cell r="EW394">
            <v>0</v>
          </cell>
          <cell r="EX394">
            <v>0</v>
          </cell>
          <cell r="EY394">
            <v>0</v>
          </cell>
          <cell r="EZ394">
            <v>0</v>
          </cell>
          <cell r="FA394">
            <v>0</v>
          </cell>
          <cell r="FB394">
            <v>0</v>
          </cell>
          <cell r="FC394">
            <v>0</v>
          </cell>
          <cell r="FD394">
            <v>0</v>
          </cell>
          <cell r="FE394">
            <v>0</v>
          </cell>
          <cell r="FF394">
            <v>0</v>
          </cell>
          <cell r="FG394">
            <v>0</v>
          </cell>
          <cell r="FH394">
            <v>0</v>
          </cell>
          <cell r="FJ394">
            <v>0</v>
          </cell>
          <cell r="FK394">
            <v>0</v>
          </cell>
          <cell r="FL394">
            <v>0</v>
          </cell>
          <cell r="FM394">
            <v>0</v>
          </cell>
          <cell r="FN394">
            <v>0</v>
          </cell>
          <cell r="FP394">
            <v>0</v>
          </cell>
          <cell r="FQ394">
            <v>0</v>
          </cell>
          <cell r="FR394">
            <v>0</v>
          </cell>
          <cell r="FS394">
            <v>0</v>
          </cell>
          <cell r="FT394">
            <v>0</v>
          </cell>
          <cell r="FU394">
            <v>0</v>
          </cell>
          <cell r="GA394">
            <v>0</v>
          </cell>
          <cell r="GB394">
            <v>0</v>
          </cell>
          <cell r="GC394">
            <v>0</v>
          </cell>
          <cell r="GD394">
            <v>0</v>
          </cell>
        </row>
        <row r="395">
          <cell r="EV395">
            <v>0</v>
          </cell>
          <cell r="EW395">
            <v>0</v>
          </cell>
          <cell r="EX395">
            <v>0</v>
          </cell>
          <cell r="EY395">
            <v>0</v>
          </cell>
          <cell r="EZ395">
            <v>0</v>
          </cell>
          <cell r="FA395">
            <v>0</v>
          </cell>
          <cell r="FB395">
            <v>0</v>
          </cell>
          <cell r="FC395">
            <v>0</v>
          </cell>
          <cell r="FD395">
            <v>0</v>
          </cell>
          <cell r="FE395">
            <v>0</v>
          </cell>
          <cell r="FF395">
            <v>0</v>
          </cell>
          <cell r="FG395">
            <v>0</v>
          </cell>
          <cell r="FH395">
            <v>0</v>
          </cell>
          <cell r="FJ395">
            <v>0</v>
          </cell>
          <cell r="FK395">
            <v>0</v>
          </cell>
          <cell r="FL395">
            <v>0</v>
          </cell>
          <cell r="FM395">
            <v>0</v>
          </cell>
          <cell r="FN395">
            <v>0</v>
          </cell>
          <cell r="FP395">
            <v>0</v>
          </cell>
          <cell r="FQ395">
            <v>0</v>
          </cell>
          <cell r="FR395">
            <v>0</v>
          </cell>
          <cell r="FS395">
            <v>0</v>
          </cell>
          <cell r="FT395">
            <v>0</v>
          </cell>
          <cell r="FU395">
            <v>0</v>
          </cell>
          <cell r="FV395">
            <v>0</v>
          </cell>
          <cell r="FW395">
            <v>0</v>
          </cell>
          <cell r="FX395">
            <v>0</v>
          </cell>
          <cell r="FY395">
            <v>0</v>
          </cell>
          <cell r="GA395">
            <v>0</v>
          </cell>
          <cell r="GB395">
            <v>0</v>
          </cell>
          <cell r="GC395">
            <v>0</v>
          </cell>
          <cell r="GD395">
            <v>0</v>
          </cell>
        </row>
        <row r="396">
          <cell r="EV396">
            <v>0</v>
          </cell>
          <cell r="EW396">
            <v>0</v>
          </cell>
          <cell r="EX396">
            <v>0</v>
          </cell>
          <cell r="EY396">
            <v>0</v>
          </cell>
          <cell r="EZ396">
            <v>0</v>
          </cell>
          <cell r="FA396">
            <v>0</v>
          </cell>
          <cell r="FB396">
            <v>0</v>
          </cell>
          <cell r="FC396">
            <v>0</v>
          </cell>
          <cell r="FD396">
            <v>0</v>
          </cell>
          <cell r="FE396">
            <v>0</v>
          </cell>
          <cell r="FF396">
            <v>0</v>
          </cell>
          <cell r="FG396">
            <v>0</v>
          </cell>
          <cell r="FH396">
            <v>0</v>
          </cell>
          <cell r="FJ396">
            <v>0</v>
          </cell>
          <cell r="FK396">
            <v>0</v>
          </cell>
          <cell r="FL396">
            <v>0</v>
          </cell>
          <cell r="FM396">
            <v>0</v>
          </cell>
          <cell r="FN396">
            <v>0</v>
          </cell>
          <cell r="FP396">
            <v>0</v>
          </cell>
          <cell r="FQ396">
            <v>0</v>
          </cell>
          <cell r="FR396">
            <v>0</v>
          </cell>
          <cell r="FS396">
            <v>0</v>
          </cell>
          <cell r="FT396">
            <v>0</v>
          </cell>
          <cell r="FU396">
            <v>0</v>
          </cell>
          <cell r="FV396">
            <v>0</v>
          </cell>
          <cell r="FW396">
            <v>0</v>
          </cell>
          <cell r="FX396">
            <v>0</v>
          </cell>
          <cell r="FY396">
            <v>0</v>
          </cell>
          <cell r="GA396">
            <v>0</v>
          </cell>
          <cell r="GB396">
            <v>0</v>
          </cell>
          <cell r="GC396">
            <v>0</v>
          </cell>
          <cell r="GD396">
            <v>0</v>
          </cell>
        </row>
        <row r="397">
          <cell r="EV397">
            <v>0</v>
          </cell>
          <cell r="EW397">
            <v>0</v>
          </cell>
          <cell r="EX397">
            <v>0</v>
          </cell>
          <cell r="EY397">
            <v>0</v>
          </cell>
          <cell r="EZ397">
            <v>0</v>
          </cell>
          <cell r="FA397">
            <v>0</v>
          </cell>
          <cell r="FB397">
            <v>0</v>
          </cell>
          <cell r="FC397">
            <v>0</v>
          </cell>
          <cell r="FD397">
            <v>0</v>
          </cell>
          <cell r="FE397">
            <v>0</v>
          </cell>
          <cell r="FF397">
            <v>0</v>
          </cell>
          <cell r="FG397">
            <v>0</v>
          </cell>
          <cell r="FH397">
            <v>0</v>
          </cell>
          <cell r="FJ397">
            <v>0</v>
          </cell>
          <cell r="FK397">
            <v>0</v>
          </cell>
          <cell r="FL397">
            <v>0</v>
          </cell>
          <cell r="FM397">
            <v>0</v>
          </cell>
          <cell r="FN397">
            <v>0</v>
          </cell>
          <cell r="FP397">
            <v>0</v>
          </cell>
          <cell r="FQ397">
            <v>0</v>
          </cell>
          <cell r="FR397">
            <v>0</v>
          </cell>
          <cell r="FS397">
            <v>0</v>
          </cell>
          <cell r="FT397">
            <v>0</v>
          </cell>
          <cell r="FU397">
            <v>0</v>
          </cell>
          <cell r="FV397">
            <v>0</v>
          </cell>
          <cell r="FW397">
            <v>0</v>
          </cell>
          <cell r="FX397">
            <v>0</v>
          </cell>
          <cell r="FY397">
            <v>0</v>
          </cell>
          <cell r="GA397">
            <v>0</v>
          </cell>
          <cell r="GB397">
            <v>0</v>
          </cell>
          <cell r="GC397">
            <v>0</v>
          </cell>
          <cell r="GD397">
            <v>0</v>
          </cell>
        </row>
        <row r="399">
          <cell r="EV399">
            <v>0</v>
          </cell>
          <cell r="EW399">
            <v>0</v>
          </cell>
          <cell r="EX399">
            <v>0</v>
          </cell>
          <cell r="EY399">
            <v>0</v>
          </cell>
          <cell r="EZ399">
            <v>0</v>
          </cell>
          <cell r="FA399">
            <v>0</v>
          </cell>
          <cell r="FB399">
            <v>0</v>
          </cell>
          <cell r="FC399">
            <v>0</v>
          </cell>
          <cell r="FD399">
            <v>0</v>
          </cell>
          <cell r="FE399">
            <v>0</v>
          </cell>
          <cell r="FF399">
            <v>0</v>
          </cell>
          <cell r="FG399">
            <v>0</v>
          </cell>
          <cell r="FP399">
            <v>0</v>
          </cell>
          <cell r="FQ399">
            <v>0</v>
          </cell>
          <cell r="FR399">
            <v>0</v>
          </cell>
          <cell r="FS399">
            <v>0</v>
          </cell>
          <cell r="FT399">
            <v>0</v>
          </cell>
          <cell r="FU399">
            <v>0</v>
          </cell>
        </row>
        <row r="400">
          <cell r="EV400">
            <v>0</v>
          </cell>
          <cell r="EW400">
            <v>0</v>
          </cell>
          <cell r="EX400">
            <v>0</v>
          </cell>
          <cell r="EY400">
            <v>0</v>
          </cell>
          <cell r="EZ400">
            <v>0</v>
          </cell>
          <cell r="FA400">
            <v>0</v>
          </cell>
          <cell r="FB400">
            <v>0</v>
          </cell>
          <cell r="FC400">
            <v>0</v>
          </cell>
          <cell r="FD400">
            <v>0</v>
          </cell>
          <cell r="FE400">
            <v>0</v>
          </cell>
          <cell r="FF400">
            <v>0</v>
          </cell>
          <cell r="FG400">
            <v>0</v>
          </cell>
          <cell r="FH400">
            <v>0</v>
          </cell>
          <cell r="FJ400">
            <v>0</v>
          </cell>
          <cell r="FK400">
            <v>0</v>
          </cell>
          <cell r="FL400">
            <v>0</v>
          </cell>
          <cell r="FM400">
            <v>0</v>
          </cell>
          <cell r="FN400">
            <v>0</v>
          </cell>
          <cell r="FP400">
            <v>0</v>
          </cell>
          <cell r="FQ400">
            <v>0</v>
          </cell>
          <cell r="FR400">
            <v>0</v>
          </cell>
          <cell r="FS400">
            <v>0</v>
          </cell>
          <cell r="FT400">
            <v>0</v>
          </cell>
          <cell r="FU400">
            <v>0</v>
          </cell>
        </row>
        <row r="401">
          <cell r="EV401">
            <v>0</v>
          </cell>
          <cell r="EW401">
            <v>0</v>
          </cell>
          <cell r="EX401">
            <v>0</v>
          </cell>
          <cell r="EY401">
            <v>0</v>
          </cell>
          <cell r="EZ401">
            <v>0</v>
          </cell>
          <cell r="FA401">
            <v>0</v>
          </cell>
          <cell r="FB401">
            <v>0</v>
          </cell>
          <cell r="FC401">
            <v>0</v>
          </cell>
          <cell r="FD401">
            <v>0</v>
          </cell>
          <cell r="FE401">
            <v>0</v>
          </cell>
          <cell r="FF401">
            <v>0</v>
          </cell>
          <cell r="FG401">
            <v>0</v>
          </cell>
          <cell r="FH401">
            <v>0</v>
          </cell>
          <cell r="FJ401">
            <v>0</v>
          </cell>
          <cell r="FK401">
            <v>0</v>
          </cell>
          <cell r="FL401">
            <v>0</v>
          </cell>
          <cell r="FM401">
            <v>0</v>
          </cell>
          <cell r="FN401">
            <v>0</v>
          </cell>
          <cell r="FP401">
            <v>0</v>
          </cell>
          <cell r="FQ401">
            <v>0</v>
          </cell>
          <cell r="FR401">
            <v>0</v>
          </cell>
          <cell r="FS401">
            <v>0</v>
          </cell>
          <cell r="FT401">
            <v>0</v>
          </cell>
          <cell r="FU401">
            <v>0</v>
          </cell>
        </row>
        <row r="402">
          <cell r="EV402">
            <v>0</v>
          </cell>
          <cell r="EW402">
            <v>0</v>
          </cell>
          <cell r="EX402">
            <v>0</v>
          </cell>
          <cell r="EY402">
            <v>0</v>
          </cell>
          <cell r="EZ402">
            <v>0</v>
          </cell>
          <cell r="FA402">
            <v>0</v>
          </cell>
          <cell r="FB402">
            <v>0</v>
          </cell>
          <cell r="FC402">
            <v>0</v>
          </cell>
          <cell r="FD402">
            <v>0</v>
          </cell>
          <cell r="FE402">
            <v>0</v>
          </cell>
          <cell r="FF402">
            <v>0</v>
          </cell>
          <cell r="FG402">
            <v>0</v>
          </cell>
          <cell r="FH402">
            <v>0</v>
          </cell>
          <cell r="FJ402">
            <v>0</v>
          </cell>
          <cell r="FK402">
            <v>0</v>
          </cell>
          <cell r="FL402">
            <v>0</v>
          </cell>
          <cell r="FM402">
            <v>0</v>
          </cell>
          <cell r="FN402">
            <v>0</v>
          </cell>
          <cell r="FP402">
            <v>0</v>
          </cell>
          <cell r="FQ402">
            <v>0</v>
          </cell>
          <cell r="FR402">
            <v>0</v>
          </cell>
          <cell r="FS402">
            <v>0</v>
          </cell>
          <cell r="FT402">
            <v>0</v>
          </cell>
          <cell r="FU402">
            <v>0</v>
          </cell>
          <cell r="FV402">
            <v>0</v>
          </cell>
          <cell r="FW402">
            <v>0</v>
          </cell>
          <cell r="FX402">
            <v>0</v>
          </cell>
          <cell r="FY402">
            <v>0</v>
          </cell>
          <cell r="GA402">
            <v>0</v>
          </cell>
          <cell r="GB402">
            <v>0</v>
          </cell>
          <cell r="GC402">
            <v>0</v>
          </cell>
          <cell r="GD402">
            <v>0</v>
          </cell>
        </row>
        <row r="403">
          <cell r="EV403">
            <v>0</v>
          </cell>
          <cell r="EW403">
            <v>0</v>
          </cell>
          <cell r="EX403">
            <v>0</v>
          </cell>
          <cell r="EY403">
            <v>0</v>
          </cell>
          <cell r="EZ403">
            <v>0</v>
          </cell>
          <cell r="FA403">
            <v>0</v>
          </cell>
          <cell r="FB403">
            <v>0</v>
          </cell>
          <cell r="FC403">
            <v>0</v>
          </cell>
          <cell r="FD403">
            <v>0</v>
          </cell>
          <cell r="FE403">
            <v>0</v>
          </cell>
          <cell r="FF403">
            <v>0</v>
          </cell>
          <cell r="FG403">
            <v>0</v>
          </cell>
          <cell r="FH403">
            <v>0</v>
          </cell>
          <cell r="FJ403">
            <v>0</v>
          </cell>
          <cell r="FK403">
            <v>0</v>
          </cell>
          <cell r="FL403">
            <v>0</v>
          </cell>
          <cell r="FM403">
            <v>0</v>
          </cell>
          <cell r="FN403">
            <v>0</v>
          </cell>
          <cell r="FP403">
            <v>0</v>
          </cell>
          <cell r="FQ403">
            <v>0</v>
          </cell>
          <cell r="FR403">
            <v>0</v>
          </cell>
          <cell r="FS403">
            <v>0</v>
          </cell>
          <cell r="FT403">
            <v>0</v>
          </cell>
          <cell r="FU403">
            <v>0</v>
          </cell>
          <cell r="FV403">
            <v>0</v>
          </cell>
          <cell r="FW403">
            <v>0</v>
          </cell>
          <cell r="FX403">
            <v>0</v>
          </cell>
          <cell r="FY403">
            <v>0</v>
          </cell>
          <cell r="GA403">
            <v>0</v>
          </cell>
          <cell r="GB403">
            <v>0</v>
          </cell>
          <cell r="GC403">
            <v>0</v>
          </cell>
          <cell r="GD403">
            <v>0</v>
          </cell>
        </row>
        <row r="404">
          <cell r="EV404">
            <v>0</v>
          </cell>
          <cell r="EW404">
            <v>0</v>
          </cell>
          <cell r="EX404">
            <v>0</v>
          </cell>
          <cell r="EY404">
            <v>0</v>
          </cell>
          <cell r="EZ404">
            <v>0</v>
          </cell>
          <cell r="FA404">
            <v>0</v>
          </cell>
          <cell r="FB404">
            <v>0</v>
          </cell>
          <cell r="FC404">
            <v>0</v>
          </cell>
          <cell r="FD404">
            <v>0</v>
          </cell>
          <cell r="FE404">
            <v>0</v>
          </cell>
          <cell r="FF404">
            <v>0</v>
          </cell>
          <cell r="FG404">
            <v>0</v>
          </cell>
          <cell r="FH404">
            <v>0</v>
          </cell>
          <cell r="FJ404">
            <v>0</v>
          </cell>
          <cell r="FK404">
            <v>0</v>
          </cell>
          <cell r="FL404">
            <v>0</v>
          </cell>
          <cell r="FM404">
            <v>0</v>
          </cell>
          <cell r="FN404">
            <v>0</v>
          </cell>
          <cell r="FP404">
            <v>0</v>
          </cell>
          <cell r="FQ404">
            <v>0</v>
          </cell>
          <cell r="FR404">
            <v>0</v>
          </cell>
          <cell r="FS404">
            <v>0</v>
          </cell>
          <cell r="FT404">
            <v>0</v>
          </cell>
          <cell r="FU404">
            <v>0</v>
          </cell>
          <cell r="FV404">
            <v>0</v>
          </cell>
          <cell r="FW404">
            <v>0</v>
          </cell>
          <cell r="FX404">
            <v>0</v>
          </cell>
          <cell r="FY404">
            <v>0</v>
          </cell>
          <cell r="GA404">
            <v>0</v>
          </cell>
          <cell r="GB404">
            <v>0</v>
          </cell>
          <cell r="GC404">
            <v>0</v>
          </cell>
          <cell r="GD404">
            <v>0</v>
          </cell>
        </row>
        <row r="406">
          <cell r="EV406" t="str">
            <v>Total</v>
          </cell>
          <cell r="EW406" t="str">
            <v>Total</v>
          </cell>
          <cell r="EX406" t="str">
            <v>Total</v>
          </cell>
          <cell r="EY406" t="str">
            <v>Total</v>
          </cell>
          <cell r="EZ406" t="str">
            <v>Total</v>
          </cell>
          <cell r="FA406" t="str">
            <v>Total</v>
          </cell>
          <cell r="FB406" t="str">
            <v>Total</v>
          </cell>
          <cell r="FC406" t="str">
            <v>Total</v>
          </cell>
          <cell r="FD406" t="str">
            <v>Total</v>
          </cell>
          <cell r="FE406" t="str">
            <v>Total</v>
          </cell>
          <cell r="FF406" t="str">
            <v>Total</v>
          </cell>
          <cell r="FG406" t="str">
            <v>Total</v>
          </cell>
          <cell r="FH406" t="str">
            <v>Total</v>
          </cell>
          <cell r="FJ406" t="str">
            <v>Total</v>
          </cell>
          <cell r="FK406" t="str">
            <v>Total</v>
          </cell>
          <cell r="FL406" t="str">
            <v>Total</v>
          </cell>
          <cell r="FM406" t="str">
            <v>Total</v>
          </cell>
          <cell r="FN406" t="str">
            <v>Total</v>
          </cell>
          <cell r="FP406" t="str">
            <v>Total</v>
          </cell>
          <cell r="FQ406" t="str">
            <v>Total</v>
          </cell>
          <cell r="FR406" t="str">
            <v>Total</v>
          </cell>
          <cell r="FS406" t="str">
            <v>Total</v>
          </cell>
          <cell r="FT406" t="str">
            <v>Total</v>
          </cell>
          <cell r="FU406" t="str">
            <v>Total</v>
          </cell>
          <cell r="FV406" t="str">
            <v>Total</v>
          </cell>
          <cell r="FW406" t="str">
            <v>Total</v>
          </cell>
          <cell r="FX406" t="str">
            <v>Total</v>
          </cell>
          <cell r="FY406" t="str">
            <v>Total</v>
          </cell>
          <cell r="GA406" t="str">
            <v>Total</v>
          </cell>
          <cell r="GB406" t="str">
            <v>Total</v>
          </cell>
          <cell r="GC406" t="str">
            <v>Total</v>
          </cell>
          <cell r="GD406" t="str">
            <v>Total</v>
          </cell>
        </row>
        <row r="407">
          <cell r="EV407">
            <v>0</v>
          </cell>
          <cell r="EW407">
            <v>0</v>
          </cell>
          <cell r="EX407">
            <v>0</v>
          </cell>
          <cell r="EY407">
            <v>0</v>
          </cell>
          <cell r="EZ407">
            <v>0</v>
          </cell>
          <cell r="FA407">
            <v>0</v>
          </cell>
          <cell r="FB407">
            <v>0</v>
          </cell>
          <cell r="FC407">
            <v>0</v>
          </cell>
          <cell r="FD407">
            <v>0</v>
          </cell>
          <cell r="FE407">
            <v>0</v>
          </cell>
          <cell r="FF407">
            <v>0</v>
          </cell>
          <cell r="FG407">
            <v>0</v>
          </cell>
          <cell r="FH407">
            <v>0</v>
          </cell>
          <cell r="FJ407">
            <v>0</v>
          </cell>
          <cell r="FK407">
            <v>0</v>
          </cell>
          <cell r="FL407">
            <v>0</v>
          </cell>
          <cell r="FM407">
            <v>0</v>
          </cell>
          <cell r="FN407">
            <v>0</v>
          </cell>
          <cell r="FP407">
            <v>0</v>
          </cell>
          <cell r="FQ407">
            <v>0</v>
          </cell>
          <cell r="FR407">
            <v>0</v>
          </cell>
          <cell r="FS407">
            <v>0</v>
          </cell>
          <cell r="FT407">
            <v>0</v>
          </cell>
          <cell r="FU407">
            <v>0</v>
          </cell>
          <cell r="FV407">
            <v>0</v>
          </cell>
          <cell r="FW407">
            <v>0</v>
          </cell>
          <cell r="FX407">
            <v>0</v>
          </cell>
          <cell r="FY407">
            <v>0</v>
          </cell>
          <cell r="GA407">
            <v>0</v>
          </cell>
          <cell r="GB407">
            <v>0</v>
          </cell>
          <cell r="GC407">
            <v>0</v>
          </cell>
          <cell r="GD407">
            <v>0</v>
          </cell>
        </row>
        <row r="408">
          <cell r="EV408">
            <v>0</v>
          </cell>
          <cell r="EW408">
            <v>0</v>
          </cell>
          <cell r="EX408">
            <v>0</v>
          </cell>
          <cell r="EY408">
            <v>0</v>
          </cell>
          <cell r="EZ408">
            <v>0</v>
          </cell>
          <cell r="FA408">
            <v>0</v>
          </cell>
          <cell r="FB408">
            <v>0</v>
          </cell>
          <cell r="FC408">
            <v>0</v>
          </cell>
          <cell r="FD408">
            <v>0</v>
          </cell>
          <cell r="FE408">
            <v>0</v>
          </cell>
          <cell r="FF408">
            <v>0</v>
          </cell>
          <cell r="FG408">
            <v>0</v>
          </cell>
          <cell r="FH408">
            <v>0</v>
          </cell>
          <cell r="FJ408">
            <v>0</v>
          </cell>
          <cell r="FK408">
            <v>0</v>
          </cell>
          <cell r="FL408">
            <v>0</v>
          </cell>
          <cell r="FM408">
            <v>0</v>
          </cell>
          <cell r="FN408">
            <v>0</v>
          </cell>
          <cell r="FP408">
            <v>0</v>
          </cell>
          <cell r="FQ408">
            <v>0</v>
          </cell>
          <cell r="FR408">
            <v>0</v>
          </cell>
          <cell r="FS408">
            <v>0</v>
          </cell>
          <cell r="FT408">
            <v>0</v>
          </cell>
          <cell r="FU408">
            <v>0</v>
          </cell>
          <cell r="FV408">
            <v>0</v>
          </cell>
          <cell r="FW408">
            <v>0</v>
          </cell>
          <cell r="FX408">
            <v>0</v>
          </cell>
          <cell r="FY408">
            <v>0</v>
          </cell>
          <cell r="GA408">
            <v>0</v>
          </cell>
          <cell r="GB408">
            <v>0</v>
          </cell>
          <cell r="GC408">
            <v>0</v>
          </cell>
          <cell r="GD408">
            <v>0</v>
          </cell>
        </row>
        <row r="409">
          <cell r="EV409">
            <v>0</v>
          </cell>
          <cell r="EW409">
            <v>0</v>
          </cell>
          <cell r="EX409">
            <v>0</v>
          </cell>
          <cell r="EY409">
            <v>0</v>
          </cell>
          <cell r="EZ409">
            <v>0</v>
          </cell>
          <cell r="FA409">
            <v>0</v>
          </cell>
          <cell r="FB409">
            <v>0</v>
          </cell>
          <cell r="FC409">
            <v>0</v>
          </cell>
          <cell r="FD409">
            <v>0</v>
          </cell>
          <cell r="FE409">
            <v>0</v>
          </cell>
          <cell r="FF409">
            <v>0</v>
          </cell>
          <cell r="FG409">
            <v>0</v>
          </cell>
          <cell r="FH409">
            <v>0</v>
          </cell>
          <cell r="FJ409">
            <v>0</v>
          </cell>
          <cell r="FK409">
            <v>0</v>
          </cell>
          <cell r="FL409">
            <v>0</v>
          </cell>
          <cell r="FM409">
            <v>0</v>
          </cell>
          <cell r="FN409">
            <v>0</v>
          </cell>
          <cell r="FP409">
            <v>0</v>
          </cell>
          <cell r="FQ409">
            <v>0</v>
          </cell>
          <cell r="FR409">
            <v>0</v>
          </cell>
          <cell r="FS409">
            <v>0</v>
          </cell>
          <cell r="FT409">
            <v>0</v>
          </cell>
          <cell r="FU409">
            <v>0</v>
          </cell>
          <cell r="FV409">
            <v>0</v>
          </cell>
          <cell r="FW409">
            <v>0</v>
          </cell>
          <cell r="FX409">
            <v>0</v>
          </cell>
          <cell r="FY409">
            <v>0</v>
          </cell>
          <cell r="GA409">
            <v>0</v>
          </cell>
          <cell r="GB409">
            <v>0</v>
          </cell>
          <cell r="GC409">
            <v>0</v>
          </cell>
          <cell r="GD409">
            <v>0</v>
          </cell>
        </row>
        <row r="410">
          <cell r="EV410">
            <v>0</v>
          </cell>
          <cell r="EW410">
            <v>0</v>
          </cell>
          <cell r="EX410">
            <v>0</v>
          </cell>
          <cell r="EY410">
            <v>0</v>
          </cell>
          <cell r="EZ410">
            <v>0</v>
          </cell>
          <cell r="FA410">
            <v>0</v>
          </cell>
          <cell r="FB410">
            <v>0</v>
          </cell>
          <cell r="FC410">
            <v>0</v>
          </cell>
          <cell r="FD410">
            <v>0</v>
          </cell>
          <cell r="FE410">
            <v>0</v>
          </cell>
          <cell r="FF410">
            <v>0</v>
          </cell>
          <cell r="FG410">
            <v>0</v>
          </cell>
          <cell r="FH410">
            <v>0</v>
          </cell>
          <cell r="FJ410">
            <v>0</v>
          </cell>
          <cell r="FK410">
            <v>0</v>
          </cell>
          <cell r="FL410">
            <v>0</v>
          </cell>
          <cell r="FM410">
            <v>0</v>
          </cell>
          <cell r="FN410">
            <v>0</v>
          </cell>
          <cell r="FP410">
            <v>0</v>
          </cell>
          <cell r="FQ410">
            <v>0</v>
          </cell>
          <cell r="FR410">
            <v>0</v>
          </cell>
          <cell r="FS410">
            <v>0</v>
          </cell>
          <cell r="FT410">
            <v>0</v>
          </cell>
          <cell r="FU410">
            <v>0</v>
          </cell>
          <cell r="FV410">
            <v>0</v>
          </cell>
          <cell r="FW410">
            <v>0</v>
          </cell>
          <cell r="FX410">
            <v>0</v>
          </cell>
          <cell r="FY410">
            <v>0</v>
          </cell>
          <cell r="GA410">
            <v>0</v>
          </cell>
          <cell r="GB410">
            <v>0</v>
          </cell>
          <cell r="GC410">
            <v>0</v>
          </cell>
          <cell r="GD410">
            <v>0</v>
          </cell>
        </row>
        <row r="411">
          <cell r="EV411">
            <v>0</v>
          </cell>
          <cell r="EW411">
            <v>0</v>
          </cell>
          <cell r="EX411">
            <v>0</v>
          </cell>
          <cell r="EY411">
            <v>0</v>
          </cell>
          <cell r="EZ411">
            <v>0</v>
          </cell>
          <cell r="FA411">
            <v>0</v>
          </cell>
          <cell r="FB411">
            <v>0</v>
          </cell>
          <cell r="FC411">
            <v>0</v>
          </cell>
          <cell r="FD411">
            <v>0</v>
          </cell>
          <cell r="FE411">
            <v>0</v>
          </cell>
          <cell r="FF411">
            <v>0</v>
          </cell>
          <cell r="FG411">
            <v>0</v>
          </cell>
          <cell r="FH411">
            <v>0</v>
          </cell>
          <cell r="FJ411">
            <v>0</v>
          </cell>
          <cell r="FK411">
            <v>0</v>
          </cell>
          <cell r="FL411">
            <v>0</v>
          </cell>
          <cell r="FM411">
            <v>0</v>
          </cell>
          <cell r="FN411">
            <v>0</v>
          </cell>
          <cell r="FP411">
            <v>0</v>
          </cell>
          <cell r="FQ411">
            <v>0</v>
          </cell>
          <cell r="FR411">
            <v>0</v>
          </cell>
          <cell r="FS411">
            <v>0</v>
          </cell>
          <cell r="FT411">
            <v>0</v>
          </cell>
          <cell r="FU411">
            <v>0</v>
          </cell>
          <cell r="FV411">
            <v>0</v>
          </cell>
          <cell r="FW411">
            <v>0</v>
          </cell>
          <cell r="FX411">
            <v>0</v>
          </cell>
          <cell r="FY411">
            <v>0</v>
          </cell>
          <cell r="GA411">
            <v>0</v>
          </cell>
          <cell r="GB411">
            <v>0</v>
          </cell>
          <cell r="GC411">
            <v>0</v>
          </cell>
          <cell r="GD411">
            <v>0</v>
          </cell>
        </row>
        <row r="412">
          <cell r="EV412">
            <v>0</v>
          </cell>
          <cell r="EW412">
            <v>0</v>
          </cell>
          <cell r="EX412">
            <v>0</v>
          </cell>
          <cell r="EY412">
            <v>0</v>
          </cell>
          <cell r="EZ412">
            <v>0</v>
          </cell>
          <cell r="FA412">
            <v>0</v>
          </cell>
          <cell r="FB412">
            <v>0</v>
          </cell>
          <cell r="FC412">
            <v>0</v>
          </cell>
          <cell r="FD412">
            <v>0</v>
          </cell>
          <cell r="FE412">
            <v>0</v>
          </cell>
          <cell r="FF412">
            <v>0</v>
          </cell>
          <cell r="FG412">
            <v>0</v>
          </cell>
          <cell r="FH412">
            <v>0</v>
          </cell>
          <cell r="FJ412">
            <v>0</v>
          </cell>
          <cell r="FK412">
            <v>0</v>
          </cell>
          <cell r="FL412">
            <v>0</v>
          </cell>
          <cell r="FM412">
            <v>0</v>
          </cell>
          <cell r="FN412">
            <v>0</v>
          </cell>
          <cell r="FP412">
            <v>0</v>
          </cell>
          <cell r="FQ412">
            <v>0</v>
          </cell>
          <cell r="FR412">
            <v>0</v>
          </cell>
          <cell r="FS412">
            <v>0</v>
          </cell>
          <cell r="FT412">
            <v>0</v>
          </cell>
          <cell r="FU412">
            <v>0</v>
          </cell>
          <cell r="FV412">
            <v>0</v>
          </cell>
          <cell r="FW412">
            <v>0</v>
          </cell>
          <cell r="FX412">
            <v>0</v>
          </cell>
          <cell r="FY412">
            <v>0</v>
          </cell>
          <cell r="GA412">
            <v>0</v>
          </cell>
          <cell r="GB412">
            <v>0</v>
          </cell>
          <cell r="GC412">
            <v>0</v>
          </cell>
          <cell r="GD412">
            <v>0</v>
          </cell>
        </row>
        <row r="413">
          <cell r="EV413">
            <v>0</v>
          </cell>
          <cell r="EW413">
            <v>0</v>
          </cell>
          <cell r="EX413">
            <v>0</v>
          </cell>
          <cell r="EY413">
            <v>0</v>
          </cell>
          <cell r="EZ413">
            <v>0</v>
          </cell>
          <cell r="FA413">
            <v>0</v>
          </cell>
          <cell r="FB413">
            <v>0</v>
          </cell>
          <cell r="FC413">
            <v>0</v>
          </cell>
          <cell r="FD413">
            <v>0</v>
          </cell>
          <cell r="FE413">
            <v>0</v>
          </cell>
          <cell r="FF413">
            <v>0</v>
          </cell>
          <cell r="FG413">
            <v>0</v>
          </cell>
          <cell r="FH413">
            <v>0</v>
          </cell>
          <cell r="FJ413">
            <v>0</v>
          </cell>
          <cell r="FK413">
            <v>0</v>
          </cell>
          <cell r="FL413">
            <v>0</v>
          </cell>
          <cell r="FM413">
            <v>0</v>
          </cell>
          <cell r="FN413">
            <v>0</v>
          </cell>
          <cell r="FP413">
            <v>0</v>
          </cell>
          <cell r="FQ413">
            <v>0</v>
          </cell>
          <cell r="FR413">
            <v>0</v>
          </cell>
          <cell r="FS413">
            <v>0</v>
          </cell>
          <cell r="FT413">
            <v>0</v>
          </cell>
          <cell r="FU413">
            <v>0</v>
          </cell>
          <cell r="FV413">
            <v>0</v>
          </cell>
          <cell r="FW413">
            <v>0</v>
          </cell>
          <cell r="FX413">
            <v>0</v>
          </cell>
          <cell r="FY413">
            <v>0</v>
          </cell>
          <cell r="GA413">
            <v>0</v>
          </cell>
          <cell r="GB413">
            <v>0</v>
          </cell>
          <cell r="GC413">
            <v>0</v>
          </cell>
          <cell r="GD413">
            <v>0</v>
          </cell>
        </row>
        <row r="414">
          <cell r="EV414">
            <v>0</v>
          </cell>
          <cell r="EW414">
            <v>3228628.0828119107</v>
          </cell>
          <cell r="EX414">
            <v>3600157.159618428</v>
          </cell>
          <cell r="EY414">
            <v>12790525.7163014</v>
          </cell>
          <cell r="EZ414">
            <v>15258550.03921245</v>
          </cell>
          <cell r="FA414">
            <v>17871628.613463938</v>
          </cell>
          <cell r="FB414">
            <v>2695000</v>
          </cell>
          <cell r="FC414">
            <v>0</v>
          </cell>
          <cell r="FD414">
            <v>0</v>
          </cell>
          <cell r="FE414">
            <v>0</v>
          </cell>
          <cell r="FF414">
            <v>0</v>
          </cell>
          <cell r="FG414">
            <v>0</v>
          </cell>
          <cell r="FH414">
            <v>55444489.611408129</v>
          </cell>
          <cell r="FJ414">
            <v>6828785.2424303386</v>
          </cell>
          <cell r="FK414">
            <v>45920704.368977785</v>
          </cell>
          <cell r="FL414">
            <v>2695000</v>
          </cell>
          <cell r="FM414">
            <v>0</v>
          </cell>
          <cell r="FN414">
            <v>55444489.611408122</v>
          </cell>
          <cell r="FP414">
            <v>0</v>
          </cell>
          <cell r="FQ414">
            <v>0</v>
          </cell>
          <cell r="FR414">
            <v>0</v>
          </cell>
          <cell r="FS414">
            <v>0</v>
          </cell>
          <cell r="FT414">
            <v>0</v>
          </cell>
          <cell r="FU414">
            <v>0</v>
          </cell>
          <cell r="FV414">
            <v>0</v>
          </cell>
          <cell r="FW414">
            <v>0</v>
          </cell>
          <cell r="FX414">
            <v>0</v>
          </cell>
          <cell r="FY414">
            <v>55444489.611408122</v>
          </cell>
          <cell r="GA414">
            <v>52749489.611408129</v>
          </cell>
          <cell r="GB414">
            <v>2695000</v>
          </cell>
          <cell r="GC414">
            <v>0</v>
          </cell>
          <cell r="GD414">
            <v>55444489.611408129</v>
          </cell>
        </row>
        <row r="415">
          <cell r="EV415">
            <v>0</v>
          </cell>
          <cell r="EW415">
            <v>0</v>
          </cell>
          <cell r="EX415">
            <v>0</v>
          </cell>
          <cell r="EY415">
            <v>0</v>
          </cell>
          <cell r="EZ415">
            <v>0</v>
          </cell>
          <cell r="FA415">
            <v>0</v>
          </cell>
          <cell r="FB415">
            <v>0</v>
          </cell>
          <cell r="FC415">
            <v>0</v>
          </cell>
          <cell r="FD415">
            <v>0</v>
          </cell>
          <cell r="FE415">
            <v>0</v>
          </cell>
          <cell r="FF415">
            <v>0</v>
          </cell>
          <cell r="FG415">
            <v>0</v>
          </cell>
          <cell r="FH415">
            <v>0</v>
          </cell>
          <cell r="FJ415">
            <v>0</v>
          </cell>
          <cell r="FK415">
            <v>0</v>
          </cell>
          <cell r="FL415">
            <v>0</v>
          </cell>
          <cell r="FM415">
            <v>0</v>
          </cell>
          <cell r="FN415">
            <v>0</v>
          </cell>
          <cell r="FP415">
            <v>0</v>
          </cell>
          <cell r="FQ415">
            <v>0</v>
          </cell>
          <cell r="FR415">
            <v>0</v>
          </cell>
          <cell r="FS415">
            <v>0</v>
          </cell>
          <cell r="FT415">
            <v>0</v>
          </cell>
          <cell r="FU415">
            <v>0</v>
          </cell>
          <cell r="FV415">
            <v>0</v>
          </cell>
          <cell r="FW415">
            <v>0</v>
          </cell>
          <cell r="FX415">
            <v>0</v>
          </cell>
          <cell r="FY415">
            <v>0</v>
          </cell>
          <cell r="GA415">
            <v>0</v>
          </cell>
          <cell r="GB415">
            <v>0</v>
          </cell>
          <cell r="GC415">
            <v>0</v>
          </cell>
          <cell r="GD415">
            <v>0</v>
          </cell>
        </row>
        <row r="416">
          <cell r="EV416">
            <v>0</v>
          </cell>
          <cell r="EW416">
            <v>0</v>
          </cell>
          <cell r="EX416">
            <v>0</v>
          </cell>
          <cell r="EY416">
            <v>0</v>
          </cell>
          <cell r="EZ416">
            <v>0</v>
          </cell>
          <cell r="FA416">
            <v>0</v>
          </cell>
          <cell r="FB416">
            <v>0</v>
          </cell>
          <cell r="FC416">
            <v>0</v>
          </cell>
          <cell r="FD416">
            <v>0</v>
          </cell>
          <cell r="FE416">
            <v>0</v>
          </cell>
          <cell r="FF416">
            <v>0</v>
          </cell>
          <cell r="FG416">
            <v>0</v>
          </cell>
          <cell r="FH416">
            <v>0</v>
          </cell>
          <cell r="FJ416">
            <v>0</v>
          </cell>
          <cell r="FK416">
            <v>0</v>
          </cell>
          <cell r="FL416">
            <v>0</v>
          </cell>
          <cell r="FM416">
            <v>0</v>
          </cell>
          <cell r="FN416">
            <v>0</v>
          </cell>
          <cell r="FP416">
            <v>0</v>
          </cell>
          <cell r="FQ416">
            <v>0</v>
          </cell>
          <cell r="FR416">
            <v>0</v>
          </cell>
          <cell r="FS416">
            <v>0</v>
          </cell>
          <cell r="FT416">
            <v>0</v>
          </cell>
          <cell r="FU416">
            <v>0</v>
          </cell>
          <cell r="FV416">
            <v>0</v>
          </cell>
          <cell r="FW416">
            <v>0</v>
          </cell>
          <cell r="FX416">
            <v>0</v>
          </cell>
          <cell r="FY416">
            <v>0</v>
          </cell>
          <cell r="GA416">
            <v>0</v>
          </cell>
          <cell r="GB416">
            <v>0</v>
          </cell>
          <cell r="GC416">
            <v>0</v>
          </cell>
          <cell r="GD416">
            <v>0</v>
          </cell>
        </row>
        <row r="417">
          <cell r="EV417">
            <v>0</v>
          </cell>
          <cell r="EW417">
            <v>3228628.0828119107</v>
          </cell>
          <cell r="EX417">
            <v>3600157.159618428</v>
          </cell>
          <cell r="EY417">
            <v>12790525.7163014</v>
          </cell>
          <cell r="EZ417">
            <v>15258550.03921245</v>
          </cell>
          <cell r="FA417">
            <v>17871628.613463938</v>
          </cell>
          <cell r="FB417">
            <v>2695000</v>
          </cell>
          <cell r="FC417">
            <v>0</v>
          </cell>
          <cell r="FD417">
            <v>0</v>
          </cell>
          <cell r="FE417">
            <v>0</v>
          </cell>
          <cell r="FF417">
            <v>0</v>
          </cell>
          <cell r="FG417">
            <v>0</v>
          </cell>
          <cell r="FH417">
            <v>55444489.611408129</v>
          </cell>
          <cell r="FJ417">
            <v>6828785.2424303386</v>
          </cell>
          <cell r="FK417">
            <v>45920704.368977785</v>
          </cell>
          <cell r="FL417">
            <v>2695000</v>
          </cell>
          <cell r="FM417">
            <v>0</v>
          </cell>
          <cell r="FN417">
            <v>55444489.611408122</v>
          </cell>
          <cell r="FP417">
            <v>0</v>
          </cell>
          <cell r="FQ417">
            <v>0</v>
          </cell>
          <cell r="FR417">
            <v>0</v>
          </cell>
          <cell r="FS417">
            <v>0</v>
          </cell>
          <cell r="FT417">
            <v>0</v>
          </cell>
          <cell r="FU417">
            <v>0</v>
          </cell>
          <cell r="FV417">
            <v>0</v>
          </cell>
          <cell r="FW417">
            <v>0</v>
          </cell>
          <cell r="FX417">
            <v>0</v>
          </cell>
          <cell r="FY417">
            <v>55444489.611408122</v>
          </cell>
          <cell r="GA417">
            <v>52749489.611408129</v>
          </cell>
          <cell r="GB417">
            <v>2695000</v>
          </cell>
          <cell r="GC417">
            <v>0</v>
          </cell>
          <cell r="GD417">
            <v>55444489.611408129</v>
          </cell>
        </row>
        <row r="418">
          <cell r="EV418" t="e">
            <v>#DIV/0!</v>
          </cell>
          <cell r="EW418">
            <v>52.544011907451086</v>
          </cell>
          <cell r="EX418">
            <v>1119.0324094807427</v>
          </cell>
          <cell r="EY418">
            <v>83.027934911827316</v>
          </cell>
          <cell r="EZ418">
            <v>81.399435099015378</v>
          </cell>
          <cell r="FA418">
            <v>76.022519400000007</v>
          </cell>
          <cell r="FB418">
            <v>72.95974163999999</v>
          </cell>
          <cell r="FC418" t="e">
            <v>#DIV/0!</v>
          </cell>
          <cell r="FD418" t="e">
            <v>#DIV/0!</v>
          </cell>
          <cell r="FE418" t="e">
            <v>#DIV/0!</v>
          </cell>
          <cell r="FF418" t="e">
            <v>#DIV/0!</v>
          </cell>
          <cell r="FG418" t="e">
            <v>#DIV/0!</v>
          </cell>
          <cell r="FH418">
            <v>166.50164608450856</v>
          </cell>
          <cell r="FJ418">
            <v>614.80006534383028</v>
          </cell>
          <cell r="FK418">
            <v>79.760416866211656</v>
          </cell>
          <cell r="FL418">
            <v>72.95974163999999</v>
          </cell>
          <cell r="FM418" t="e">
            <v>#DIV/0!</v>
          </cell>
          <cell r="FN418">
            <v>145.32767271766494</v>
          </cell>
          <cell r="FP418" t="e">
            <v>#DIV/0!</v>
          </cell>
          <cell r="FQ418" t="e">
            <v>#DIV/0!</v>
          </cell>
          <cell r="FR418" t="e">
            <v>#DIV/0!</v>
          </cell>
          <cell r="FS418" t="e">
            <v>#DIV/0!</v>
          </cell>
          <cell r="FT418" t="e">
            <v>#DIV/0!</v>
          </cell>
          <cell r="FU418" t="e">
            <v>#DIV/0!</v>
          </cell>
          <cell r="FV418" t="e">
            <v>#DIV/0!</v>
          </cell>
          <cell r="FW418" t="e">
            <v>#DIV/0!</v>
          </cell>
          <cell r="FX418" t="e">
            <v>#DIV/0!</v>
          </cell>
          <cell r="FY418">
            <v>145.32767271766494</v>
          </cell>
          <cell r="GA418">
            <v>149.0249895199895</v>
          </cell>
          <cell r="GB418">
            <v>72.95974163999999</v>
          </cell>
          <cell r="GC418" t="e">
            <v>#DIV/0!</v>
          </cell>
          <cell r="GD418">
            <v>145.32767271766488</v>
          </cell>
        </row>
        <row r="419">
          <cell r="EV419" t="e">
            <v>#DIV/0!</v>
          </cell>
          <cell r="EW419">
            <v>8.05098664538367</v>
          </cell>
          <cell r="EX419">
            <v>643.93438497994634</v>
          </cell>
          <cell r="EY419">
            <v>10.449596208113572</v>
          </cell>
          <cell r="EZ419">
            <v>7.918607515384644</v>
          </cell>
          <cell r="FA419">
            <v>8.4114934703598507</v>
          </cell>
          <cell r="FB419">
            <v>1.7772718286139917</v>
          </cell>
          <cell r="FC419" t="e">
            <v>#DIV/0!</v>
          </cell>
          <cell r="FD419" t="e">
            <v>#DIV/0!</v>
          </cell>
          <cell r="FE419" t="e">
            <v>#DIV/0!</v>
          </cell>
          <cell r="FF419" t="e">
            <v>#DIV/0!</v>
          </cell>
          <cell r="FG419" t="e">
            <v>#DIV/0!</v>
          </cell>
          <cell r="FH419">
            <v>49.540844853972807</v>
          </cell>
          <cell r="FJ419">
            <v>343.2907237178481</v>
          </cell>
          <cell r="FK419">
            <v>8.8154001770831574</v>
          </cell>
          <cell r="FL419">
            <v>-0.83492725174591131</v>
          </cell>
          <cell r="FM419" t="e">
            <v>#DIV/0!</v>
          </cell>
          <cell r="FN419">
            <v>49.540844853972814</v>
          </cell>
          <cell r="FP419" t="e">
            <v>#DIV/0!</v>
          </cell>
          <cell r="FQ419" t="e">
            <v>#DIV/0!</v>
          </cell>
          <cell r="FR419" t="e">
            <v>#DIV/0!</v>
          </cell>
          <cell r="FS419" t="e">
            <v>#DIV/0!</v>
          </cell>
          <cell r="FT419" t="e">
            <v>#DIV/0!</v>
          </cell>
          <cell r="FU419" t="e">
            <v>#DIV/0!</v>
          </cell>
          <cell r="FV419" t="e">
            <v>#DIV/0!</v>
          </cell>
          <cell r="FW419" t="e">
            <v>#DIV/0!</v>
          </cell>
          <cell r="FX419" t="e">
            <v>#DIV/0!</v>
          </cell>
          <cell r="FY419">
            <v>49.540844853972814</v>
          </cell>
          <cell r="GA419">
            <v>52.115537679424321</v>
          </cell>
          <cell r="GB419">
            <v>-0.85386106392091354</v>
          </cell>
          <cell r="GC419" t="e">
            <v>#DIV/0!</v>
          </cell>
          <cell r="GD419">
            <v>49.540844853972793</v>
          </cell>
        </row>
        <row r="420">
          <cell r="EV420">
            <v>0</v>
          </cell>
          <cell r="EW420">
            <v>4.803588274092177E-3</v>
          </cell>
          <cell r="EX420">
            <v>5.7485748282330502E-2</v>
          </cell>
          <cell r="EY420">
            <v>7.1264831915046848E-3</v>
          </cell>
          <cell r="EZ420">
            <v>7.05264841580592E-3</v>
          </cell>
          <cell r="FA420">
            <v>6.9499999999999996E-3</v>
          </cell>
          <cell r="FB420">
            <v>6.6699999999999988E-3</v>
          </cell>
          <cell r="FC420">
            <v>0</v>
          </cell>
          <cell r="FD420">
            <v>0</v>
          </cell>
          <cell r="FE420">
            <v>0</v>
          </cell>
          <cell r="FF420">
            <v>0</v>
          </cell>
          <cell r="FG420">
            <v>0</v>
          </cell>
          <cell r="FH420">
            <v>0</v>
          </cell>
          <cell r="FJ420">
            <v>0</v>
          </cell>
          <cell r="FK420">
            <v>0</v>
          </cell>
          <cell r="FL420">
            <v>0</v>
          </cell>
          <cell r="FM420">
            <v>0</v>
          </cell>
          <cell r="FN420">
            <v>0</v>
          </cell>
          <cell r="FP420">
            <v>0</v>
          </cell>
          <cell r="FQ420">
            <v>0</v>
          </cell>
          <cell r="FR420">
            <v>0</v>
          </cell>
          <cell r="FS420">
            <v>0</v>
          </cell>
          <cell r="FT420">
            <v>0</v>
          </cell>
          <cell r="FU420">
            <v>0</v>
          </cell>
          <cell r="FV420">
            <v>0</v>
          </cell>
          <cell r="FW420">
            <v>0</v>
          </cell>
          <cell r="FX420">
            <v>0</v>
          </cell>
          <cell r="FY420">
            <v>0</v>
          </cell>
          <cell r="GA420">
            <v>0</v>
          </cell>
          <cell r="GB420">
            <v>0</v>
          </cell>
          <cell r="GC420">
            <v>0</v>
          </cell>
          <cell r="GD420">
            <v>0</v>
          </cell>
        </row>
        <row r="422">
          <cell r="EV422">
            <v>0</v>
          </cell>
          <cell r="EW422">
            <v>15509</v>
          </cell>
          <cell r="EX422">
            <v>206957.72825465491</v>
          </cell>
          <cell r="EY422">
            <v>91151.466527730343</v>
          </cell>
          <cell r="EZ422">
            <v>107613.18876154705</v>
          </cell>
          <cell r="FA422">
            <v>124207.81886357436</v>
          </cell>
          <cell r="FB422">
            <v>17975.649999999998</v>
          </cell>
          <cell r="FC422">
            <v>0</v>
          </cell>
          <cell r="FD422">
            <v>0</v>
          </cell>
          <cell r="FE422">
            <v>0</v>
          </cell>
          <cell r="FF422">
            <v>0</v>
          </cell>
          <cell r="FG422">
            <v>0</v>
          </cell>
          <cell r="FH422">
            <v>563414.85240750667</v>
          </cell>
          <cell r="FJ422">
            <v>222466.72825465491</v>
          </cell>
          <cell r="FK422">
            <v>322972.47415285173</v>
          </cell>
          <cell r="FL422">
            <v>17975.649999999998</v>
          </cell>
          <cell r="FM422">
            <v>0</v>
          </cell>
          <cell r="FN422">
            <v>563414.85240750667</v>
          </cell>
          <cell r="FP422">
            <v>0</v>
          </cell>
          <cell r="FQ422">
            <v>0</v>
          </cell>
          <cell r="FR422">
            <v>0</v>
          </cell>
          <cell r="FS422">
            <v>0</v>
          </cell>
          <cell r="FT422">
            <v>0</v>
          </cell>
          <cell r="FU422">
            <v>0</v>
          </cell>
          <cell r="FV422">
            <v>0</v>
          </cell>
          <cell r="FW422">
            <v>0</v>
          </cell>
          <cell r="FX422">
            <v>0</v>
          </cell>
          <cell r="FY422">
            <v>563414.85240750667</v>
          </cell>
          <cell r="GA422">
            <v>545439.20240750664</v>
          </cell>
          <cell r="GB422">
            <v>17975.649999999998</v>
          </cell>
          <cell r="GC422">
            <v>0</v>
          </cell>
          <cell r="GD422">
            <v>563414.85240750667</v>
          </cell>
        </row>
        <row r="423">
          <cell r="EV423">
            <v>0</v>
          </cell>
          <cell r="EW423">
            <v>-1039.1030000000001</v>
          </cell>
          <cell r="EX423">
            <v>-56492.278233061872</v>
          </cell>
          <cell r="EY423">
            <v>-7175.6230373579328</v>
          </cell>
          <cell r="EZ423">
            <v>-8278.5584270236523</v>
          </cell>
          <cell r="FA423">
            <v>-8321.9238638594816</v>
          </cell>
          <cell r="FB423">
            <v>-1204.3685499999999</v>
          </cell>
          <cell r="FC423">
            <v>0</v>
          </cell>
          <cell r="FD423">
            <v>0</v>
          </cell>
          <cell r="FE423">
            <v>0</v>
          </cell>
          <cell r="FF423">
            <v>0</v>
          </cell>
          <cell r="FG423">
            <v>0</v>
          </cell>
          <cell r="FH423">
            <v>-82511.855111302939</v>
          </cell>
          <cell r="FJ423">
            <v>-57531.381233061875</v>
          </cell>
          <cell r="FK423">
            <v>-23776.105328241065</v>
          </cell>
          <cell r="FL423">
            <v>-1204.3685499999999</v>
          </cell>
          <cell r="FM423">
            <v>0</v>
          </cell>
          <cell r="FN423">
            <v>-82511.855111302939</v>
          </cell>
          <cell r="FP423">
            <v>0</v>
          </cell>
          <cell r="FQ423">
            <v>0</v>
          </cell>
          <cell r="FR423">
            <v>0</v>
          </cell>
          <cell r="FS423">
            <v>0</v>
          </cell>
          <cell r="FT423">
            <v>0</v>
          </cell>
          <cell r="FU423">
            <v>0</v>
          </cell>
          <cell r="FV423">
            <v>0</v>
          </cell>
          <cell r="FW423">
            <v>0</v>
          </cell>
          <cell r="FX423">
            <v>0</v>
          </cell>
          <cell r="FY423">
            <v>-82511.855111302939</v>
          </cell>
          <cell r="GA423">
            <v>-81307.48656130294</v>
          </cell>
          <cell r="GB423">
            <v>-1204.3685499999999</v>
          </cell>
          <cell r="GC423">
            <v>0</v>
          </cell>
          <cell r="GD423">
            <v>-82511.855111302939</v>
          </cell>
        </row>
        <row r="424">
          <cell r="EV424">
            <v>0</v>
          </cell>
          <cell r="EW424">
            <v>14469.897000000001</v>
          </cell>
          <cell r="EX424">
            <v>150465.45002159302</v>
          </cell>
          <cell r="EY424">
            <v>83975.843490372412</v>
          </cell>
          <cell r="EZ424">
            <v>99334.63033452339</v>
          </cell>
          <cell r="FA424">
            <v>115885.89499971489</v>
          </cell>
          <cell r="FB424">
            <v>16771.281449999999</v>
          </cell>
          <cell r="FC424">
            <v>0</v>
          </cell>
          <cell r="FD424">
            <v>0</v>
          </cell>
          <cell r="FE424">
            <v>0</v>
          </cell>
          <cell r="FF424">
            <v>0</v>
          </cell>
          <cell r="FG424">
            <v>0</v>
          </cell>
          <cell r="FH424">
            <v>480902.99729620374</v>
          </cell>
          <cell r="FJ424">
            <v>164935.34702159301</v>
          </cell>
          <cell r="FK424">
            <v>299196.36882461072</v>
          </cell>
          <cell r="FL424">
            <v>16771.281449999999</v>
          </cell>
          <cell r="FM424">
            <v>0</v>
          </cell>
          <cell r="FN424">
            <v>480902.99729620374</v>
          </cell>
          <cell r="FP424">
            <v>0</v>
          </cell>
          <cell r="FQ424">
            <v>0</v>
          </cell>
          <cell r="FR424">
            <v>0</v>
          </cell>
          <cell r="FS424">
            <v>0</v>
          </cell>
          <cell r="FT424">
            <v>0</v>
          </cell>
          <cell r="FU424">
            <v>0</v>
          </cell>
          <cell r="FV424">
            <v>0</v>
          </cell>
          <cell r="FW424">
            <v>0</v>
          </cell>
          <cell r="FX424">
            <v>0</v>
          </cell>
          <cell r="FY424">
            <v>480902.99729620374</v>
          </cell>
          <cell r="GA424">
            <v>464131.71584620373</v>
          </cell>
          <cell r="GB424">
            <v>16771.281449999999</v>
          </cell>
          <cell r="GC424">
            <v>0</v>
          </cell>
          <cell r="GD424">
            <v>480902.99729620374</v>
          </cell>
        </row>
        <row r="425">
          <cell r="EV425">
            <v>0</v>
          </cell>
          <cell r="EW425">
            <v>-199.68457860000001</v>
          </cell>
          <cell r="EX425">
            <v>-586.99962389798384</v>
          </cell>
          <cell r="EY425">
            <v>-10198.415503781724</v>
          </cell>
          <cell r="EZ425">
            <v>-15192.22038816545</v>
          </cell>
          <cell r="FA425">
            <v>-8860.4586572764965</v>
          </cell>
          <cell r="FB425">
            <v>-4557.0375878708692</v>
          </cell>
          <cell r="FC425">
            <v>-1291.6254611058507</v>
          </cell>
          <cell r="FD425">
            <v>-227.34362598977191</v>
          </cell>
          <cell r="FE425">
            <v>-13.41702516</v>
          </cell>
          <cell r="FF425">
            <v>0</v>
          </cell>
          <cell r="FG425">
            <v>0</v>
          </cell>
          <cell r="FH425">
            <v>-41127.202451848148</v>
          </cell>
          <cell r="FJ425">
            <v>-786.68420249798385</v>
          </cell>
          <cell r="FK425">
            <v>-34251.094549223671</v>
          </cell>
          <cell r="FL425">
            <v>-6076.0066749664911</v>
          </cell>
          <cell r="FM425">
            <v>-13.41702516</v>
          </cell>
          <cell r="FN425">
            <v>-41127.202451848148</v>
          </cell>
          <cell r="FP425">
            <v>0</v>
          </cell>
          <cell r="FQ425">
            <v>0</v>
          </cell>
          <cell r="FR425">
            <v>0</v>
          </cell>
          <cell r="FS425">
            <v>0</v>
          </cell>
          <cell r="FT425">
            <v>0</v>
          </cell>
          <cell r="FU425">
            <v>0</v>
          </cell>
          <cell r="FV425">
            <v>0</v>
          </cell>
          <cell r="FW425">
            <v>0</v>
          </cell>
          <cell r="FX425">
            <v>0</v>
          </cell>
          <cell r="FY425">
            <v>-41127.202451848148</v>
          </cell>
          <cell r="GA425">
            <v>-35037.778751721649</v>
          </cell>
          <cell r="GB425">
            <v>-6089.423700126491</v>
          </cell>
          <cell r="GC425">
            <v>0</v>
          </cell>
          <cell r="GD425">
            <v>-41127.202451848141</v>
          </cell>
        </row>
        <row r="426">
          <cell r="EV426">
            <v>0</v>
          </cell>
          <cell r="EW426">
            <v>14270.212421400001</v>
          </cell>
          <cell r="EX426">
            <v>149878.45039769504</v>
          </cell>
          <cell r="EY426">
            <v>73777.427986590686</v>
          </cell>
          <cell r="EZ426">
            <v>84142.409946357948</v>
          </cell>
          <cell r="FA426">
            <v>107025.43634243839</v>
          </cell>
          <cell r="FB426">
            <v>12214.243862129129</v>
          </cell>
          <cell r="FC426">
            <v>-1291.6254611058507</v>
          </cell>
          <cell r="FD426">
            <v>-227.34362598977191</v>
          </cell>
          <cell r="FE426">
            <v>-13.41702516</v>
          </cell>
          <cell r="FF426">
            <v>0</v>
          </cell>
          <cell r="FG426">
            <v>0</v>
          </cell>
          <cell r="FH426">
            <v>439775.79484435561</v>
          </cell>
          <cell r="FJ426">
            <v>164148.66281909504</v>
          </cell>
          <cell r="FK426">
            <v>264945.27427538706</v>
          </cell>
          <cell r="FL426">
            <v>10695.274775033507</v>
          </cell>
          <cell r="FM426">
            <v>-13.41702516</v>
          </cell>
          <cell r="FN426">
            <v>439775.79484435561</v>
          </cell>
          <cell r="FP426">
            <v>0</v>
          </cell>
          <cell r="FQ426">
            <v>0</v>
          </cell>
          <cell r="FR426">
            <v>0</v>
          </cell>
          <cell r="FS426">
            <v>0</v>
          </cell>
          <cell r="FT426">
            <v>0</v>
          </cell>
          <cell r="FU426">
            <v>0</v>
          </cell>
          <cell r="FV426">
            <v>0</v>
          </cell>
          <cell r="FW426">
            <v>0</v>
          </cell>
          <cell r="FX426">
            <v>0</v>
          </cell>
          <cell r="FY426">
            <v>439775.79484435561</v>
          </cell>
          <cell r="GA426">
            <v>429093.93709448207</v>
          </cell>
          <cell r="GB426">
            <v>10681.857749873507</v>
          </cell>
          <cell r="GC426">
            <v>0</v>
          </cell>
          <cell r="GD426">
            <v>439775.79484435561</v>
          </cell>
        </row>
        <row r="428">
          <cell r="EV428">
            <v>0</v>
          </cell>
          <cell r="EW428">
            <v>189403.66250000001</v>
          </cell>
          <cell r="EX428">
            <v>7018305.7886099722</v>
          </cell>
          <cell r="EY428">
            <v>1256511.7913199067</v>
          </cell>
          <cell r="EZ428">
            <v>1457550.5741003933</v>
          </cell>
          <cell r="FA428">
            <v>1516887.9878714019</v>
          </cell>
          <cell r="FB428">
            <v>219527.62562499999</v>
          </cell>
          <cell r="FC428">
            <v>0</v>
          </cell>
          <cell r="FD428">
            <v>0</v>
          </cell>
          <cell r="FE428">
            <v>0</v>
          </cell>
          <cell r="FF428">
            <v>0</v>
          </cell>
          <cell r="FG428">
            <v>0</v>
          </cell>
          <cell r="FH428">
            <v>11658187.430026673</v>
          </cell>
          <cell r="FJ428">
            <v>7207709.4511099719</v>
          </cell>
          <cell r="FK428">
            <v>4230950.3532917015</v>
          </cell>
          <cell r="FL428">
            <v>219527.62562499999</v>
          </cell>
          <cell r="FM428">
            <v>0</v>
          </cell>
          <cell r="FN428">
            <v>11658187.430026673</v>
          </cell>
          <cell r="FP428">
            <v>0</v>
          </cell>
          <cell r="FQ428">
            <v>0</v>
          </cell>
          <cell r="FR428">
            <v>0</v>
          </cell>
          <cell r="FS428">
            <v>0</v>
          </cell>
          <cell r="FT428">
            <v>0</v>
          </cell>
          <cell r="FU428">
            <v>0</v>
          </cell>
          <cell r="FV428">
            <v>0</v>
          </cell>
          <cell r="FW428">
            <v>0</v>
          </cell>
          <cell r="FX428">
            <v>0</v>
          </cell>
          <cell r="FY428">
            <v>11658187.430026673</v>
          </cell>
          <cell r="GA428">
            <v>11438659.804401673</v>
          </cell>
          <cell r="GB428">
            <v>219527.62562499999</v>
          </cell>
          <cell r="GC428">
            <v>0</v>
          </cell>
          <cell r="GD428">
            <v>11658187.430026673</v>
          </cell>
        </row>
        <row r="429">
          <cell r="EV429">
            <v>0</v>
          </cell>
          <cell r="EW429">
            <v>-12690.0453875</v>
          </cell>
          <cell r="EX429">
            <v>-2037162.307611268</v>
          </cell>
          <cell r="EY429">
            <v>-123463.42293123376</v>
          </cell>
          <cell r="EZ429">
            <v>-136933.02137752634</v>
          </cell>
          <cell r="FA429">
            <v>-101631.49518738392</v>
          </cell>
          <cell r="FB429">
            <v>-14708.350916874999</v>
          </cell>
          <cell r="FC429">
            <v>0</v>
          </cell>
          <cell r="FD429">
            <v>0</v>
          </cell>
          <cell r="FE429">
            <v>0</v>
          </cell>
          <cell r="FF429">
            <v>0</v>
          </cell>
          <cell r="FG429">
            <v>0</v>
          </cell>
          <cell r="FH429">
            <v>-2426588.6434117872</v>
          </cell>
          <cell r="FJ429">
            <v>-2049852.352998768</v>
          </cell>
          <cell r="FK429">
            <v>-362027.93949614401</v>
          </cell>
          <cell r="FL429">
            <v>-14708.350916874999</v>
          </cell>
          <cell r="FM429">
            <v>0</v>
          </cell>
          <cell r="FN429">
            <v>-2426588.6434117872</v>
          </cell>
          <cell r="FP429">
            <v>0</v>
          </cell>
          <cell r="FQ429">
            <v>0</v>
          </cell>
          <cell r="FR429">
            <v>0</v>
          </cell>
          <cell r="FS429">
            <v>0</v>
          </cell>
          <cell r="FT429">
            <v>0</v>
          </cell>
          <cell r="FU429">
            <v>0</v>
          </cell>
          <cell r="FV429">
            <v>0</v>
          </cell>
          <cell r="FW429">
            <v>0</v>
          </cell>
          <cell r="FX429">
            <v>0</v>
          </cell>
          <cell r="FY429">
            <v>-2426588.6434117872</v>
          </cell>
          <cell r="GA429">
            <v>-2411880.2924949122</v>
          </cell>
          <cell r="GB429">
            <v>-14708.350916874999</v>
          </cell>
          <cell r="GC429">
            <v>0</v>
          </cell>
          <cell r="GD429">
            <v>-2426588.6434117872</v>
          </cell>
        </row>
        <row r="430">
          <cell r="EV430">
            <v>0</v>
          </cell>
          <cell r="EW430">
            <v>0</v>
          </cell>
          <cell r="EX430">
            <v>0</v>
          </cell>
          <cell r="EY430">
            <v>0</v>
          </cell>
          <cell r="EZ430">
            <v>0</v>
          </cell>
          <cell r="FA430">
            <v>0</v>
          </cell>
          <cell r="FB430">
            <v>0</v>
          </cell>
          <cell r="FC430">
            <v>0</v>
          </cell>
          <cell r="FD430">
            <v>0</v>
          </cell>
          <cell r="FE430">
            <v>0</v>
          </cell>
          <cell r="FF430">
            <v>0</v>
          </cell>
          <cell r="FG430">
            <v>0</v>
          </cell>
          <cell r="FH430">
            <v>0</v>
          </cell>
          <cell r="FJ430">
            <v>0</v>
          </cell>
          <cell r="FK430">
            <v>0</v>
          </cell>
          <cell r="FL430">
            <v>0</v>
          </cell>
          <cell r="FM430">
            <v>0</v>
          </cell>
          <cell r="FN430">
            <v>0</v>
          </cell>
          <cell r="FP430">
            <v>0</v>
          </cell>
          <cell r="FQ430">
            <v>0</v>
          </cell>
          <cell r="FR430">
            <v>0</v>
          </cell>
          <cell r="FS430">
            <v>0</v>
          </cell>
          <cell r="FT430">
            <v>0</v>
          </cell>
          <cell r="FU430">
            <v>0</v>
          </cell>
          <cell r="FV430">
            <v>0</v>
          </cell>
          <cell r="FW430">
            <v>0</v>
          </cell>
          <cell r="FX430">
            <v>0</v>
          </cell>
          <cell r="FY430">
            <v>0</v>
          </cell>
          <cell r="GA430">
            <v>0</v>
          </cell>
          <cell r="GB430">
            <v>0</v>
          </cell>
          <cell r="GC430">
            <v>0</v>
          </cell>
          <cell r="GD430">
            <v>0</v>
          </cell>
        </row>
        <row r="431">
          <cell r="EV431">
            <v>0</v>
          </cell>
          <cell r="EW431">
            <v>176713.61711250001</v>
          </cell>
          <cell r="EX431">
            <v>4981143.4809987042</v>
          </cell>
          <cell r="EY431">
            <v>1133048.3683886731</v>
          </cell>
          <cell r="EZ431">
            <v>1320617.5527228671</v>
          </cell>
          <cell r="FA431">
            <v>1415256.4926840181</v>
          </cell>
          <cell r="FB431">
            <v>204819.27470812498</v>
          </cell>
          <cell r="FC431">
            <v>0</v>
          </cell>
          <cell r="FD431">
            <v>0</v>
          </cell>
          <cell r="FE431">
            <v>0</v>
          </cell>
          <cell r="FF431">
            <v>0</v>
          </cell>
          <cell r="FG431">
            <v>0</v>
          </cell>
          <cell r="FH431">
            <v>9231598.7866148874</v>
          </cell>
          <cell r="FJ431">
            <v>5157857.0981112039</v>
          </cell>
          <cell r="FK431">
            <v>3868922.4137955578</v>
          </cell>
          <cell r="FL431">
            <v>204819.27470812498</v>
          </cell>
          <cell r="FM431">
            <v>0</v>
          </cell>
          <cell r="FN431">
            <v>9231598.7866148874</v>
          </cell>
          <cell r="FP431">
            <v>0</v>
          </cell>
          <cell r="FQ431">
            <v>0</v>
          </cell>
          <cell r="FR431">
            <v>0</v>
          </cell>
          <cell r="FS431">
            <v>0</v>
          </cell>
          <cell r="FT431">
            <v>0</v>
          </cell>
          <cell r="FU431">
            <v>0</v>
          </cell>
          <cell r="FV431">
            <v>0</v>
          </cell>
          <cell r="FW431">
            <v>0</v>
          </cell>
          <cell r="FX431">
            <v>0</v>
          </cell>
          <cell r="FY431">
            <v>9231598.7866148874</v>
          </cell>
          <cell r="GA431">
            <v>9026779.5119067617</v>
          </cell>
          <cell r="GB431">
            <v>204819.27470812498</v>
          </cell>
          <cell r="GC431">
            <v>0</v>
          </cell>
          <cell r="GD431">
            <v>9231598.7866148874</v>
          </cell>
        </row>
        <row r="432">
          <cell r="EV432">
            <v>0</v>
          </cell>
          <cell r="EW432">
            <v>-2438.6479161525003</v>
          </cell>
          <cell r="EX432">
            <v>-7168.7329068541294</v>
          </cell>
          <cell r="EY432">
            <v>-335168.28890480433</v>
          </cell>
          <cell r="EZ432">
            <v>-485090.37598728808</v>
          </cell>
          <cell r="FA432">
            <v>-229145.56981011922</v>
          </cell>
          <cell r="FB432">
            <v>-91202.076600217988</v>
          </cell>
          <cell r="FC432">
            <v>-20073.711134255209</v>
          </cell>
          <cell r="FD432">
            <v>-3528.8876907375898</v>
          </cell>
          <cell r="FE432">
            <v>-163.85541976650001</v>
          </cell>
          <cell r="FF432">
            <v>0</v>
          </cell>
          <cell r="FG432">
            <v>0</v>
          </cell>
          <cell r="FH432">
            <v>-1173980.1463701953</v>
          </cell>
          <cell r="FJ432">
            <v>-9607.3808230066297</v>
          </cell>
          <cell r="FK432">
            <v>-1049404.2347022116</v>
          </cell>
          <cell r="FL432">
            <v>-114804.67542521079</v>
          </cell>
          <cell r="FM432">
            <v>-163.85541976650001</v>
          </cell>
          <cell r="FN432">
            <v>-1173980.1463701953</v>
          </cell>
          <cell r="FP432">
            <v>0</v>
          </cell>
          <cell r="FQ432">
            <v>0</v>
          </cell>
          <cell r="FR432">
            <v>0</v>
          </cell>
          <cell r="FS432">
            <v>0</v>
          </cell>
          <cell r="FT432">
            <v>0</v>
          </cell>
          <cell r="FU432">
            <v>0</v>
          </cell>
          <cell r="FV432">
            <v>0</v>
          </cell>
          <cell r="FW432">
            <v>0</v>
          </cell>
          <cell r="FX432">
            <v>0</v>
          </cell>
          <cell r="FY432">
            <v>-1173980.1463701953</v>
          </cell>
          <cell r="GA432">
            <v>-1059011.6155252182</v>
          </cell>
          <cell r="GB432">
            <v>-114968.5308449773</v>
          </cell>
          <cell r="GC432">
            <v>0</v>
          </cell>
          <cell r="GD432">
            <v>-1173980.1463701956</v>
          </cell>
        </row>
        <row r="433">
          <cell r="EV433">
            <v>0</v>
          </cell>
          <cell r="EW433">
            <v>0</v>
          </cell>
          <cell r="EX433">
            <v>0</v>
          </cell>
          <cell r="EY433">
            <v>0</v>
          </cell>
          <cell r="EZ433">
            <v>0</v>
          </cell>
          <cell r="FA433">
            <v>0</v>
          </cell>
          <cell r="FB433">
            <v>0</v>
          </cell>
          <cell r="FC433">
            <v>0</v>
          </cell>
          <cell r="FD433">
            <v>0</v>
          </cell>
          <cell r="FE433">
            <v>0</v>
          </cell>
          <cell r="FF433">
            <v>0</v>
          </cell>
          <cell r="FG433">
            <v>0</v>
          </cell>
          <cell r="FH433">
            <v>0</v>
          </cell>
          <cell r="FJ433">
            <v>0</v>
          </cell>
          <cell r="FK433">
            <v>0</v>
          </cell>
          <cell r="FL433">
            <v>0</v>
          </cell>
          <cell r="FM433">
            <v>0</v>
          </cell>
          <cell r="FN433">
            <v>0</v>
          </cell>
          <cell r="FP433">
            <v>0</v>
          </cell>
          <cell r="FQ433">
            <v>0</v>
          </cell>
          <cell r="FR433">
            <v>0</v>
          </cell>
          <cell r="FS433">
            <v>0</v>
          </cell>
          <cell r="FT433">
            <v>0</v>
          </cell>
          <cell r="FU433">
            <v>0</v>
          </cell>
          <cell r="FV433">
            <v>0</v>
          </cell>
          <cell r="FW433">
            <v>0</v>
          </cell>
          <cell r="FX433">
            <v>0</v>
          </cell>
          <cell r="FY433">
            <v>0</v>
          </cell>
          <cell r="GA433">
            <v>0</v>
          </cell>
          <cell r="GB433">
            <v>0</v>
          </cell>
          <cell r="GC433">
            <v>0</v>
          </cell>
          <cell r="GD433">
            <v>0</v>
          </cell>
        </row>
        <row r="434">
          <cell r="EV434">
            <v>0</v>
          </cell>
          <cell r="EW434">
            <v>0</v>
          </cell>
          <cell r="EX434">
            <v>0</v>
          </cell>
          <cell r="EY434">
            <v>0</v>
          </cell>
          <cell r="EZ434">
            <v>0</v>
          </cell>
          <cell r="FA434">
            <v>0</v>
          </cell>
          <cell r="FB434">
            <v>0</v>
          </cell>
          <cell r="FC434">
            <v>0</v>
          </cell>
          <cell r="FD434">
            <v>0</v>
          </cell>
          <cell r="FE434">
            <v>0</v>
          </cell>
          <cell r="FF434">
            <v>0</v>
          </cell>
          <cell r="FG434">
            <v>0</v>
          </cell>
          <cell r="FH434">
            <v>0</v>
          </cell>
          <cell r="FJ434">
            <v>0</v>
          </cell>
          <cell r="FK434">
            <v>0</v>
          </cell>
          <cell r="FL434">
            <v>0</v>
          </cell>
          <cell r="FM434">
            <v>0</v>
          </cell>
          <cell r="FN434">
            <v>0</v>
          </cell>
          <cell r="FP434">
            <v>0</v>
          </cell>
          <cell r="FQ434">
            <v>0</v>
          </cell>
          <cell r="FR434">
            <v>0</v>
          </cell>
          <cell r="FS434">
            <v>0</v>
          </cell>
          <cell r="FT434">
            <v>0</v>
          </cell>
          <cell r="FU434">
            <v>0</v>
          </cell>
          <cell r="FV434">
            <v>0</v>
          </cell>
          <cell r="FW434">
            <v>0</v>
          </cell>
          <cell r="FX434">
            <v>0</v>
          </cell>
          <cell r="FY434">
            <v>0</v>
          </cell>
          <cell r="GA434">
            <v>0</v>
          </cell>
          <cell r="GB434">
            <v>0</v>
          </cell>
          <cell r="GC434">
            <v>0</v>
          </cell>
          <cell r="GD434">
            <v>0</v>
          </cell>
        </row>
        <row r="435">
          <cell r="EV435">
            <v>0</v>
          </cell>
          <cell r="EW435">
            <v>-4629.8967683475003</v>
          </cell>
          <cell r="EX435">
            <v>-945282.20725469396</v>
          </cell>
          <cell r="EY435">
            <v>264090.85717725731</v>
          </cell>
          <cell r="EZ435">
            <v>406510.17688637337</v>
          </cell>
          <cell r="FA435">
            <v>172535.31010275852</v>
          </cell>
          <cell r="FB435">
            <v>83009.305611892982</v>
          </cell>
          <cell r="FC435">
            <v>20073.711134255209</v>
          </cell>
          <cell r="FD435">
            <v>3528.8876907375902</v>
          </cell>
          <cell r="FE435">
            <v>163.85541976650001</v>
          </cell>
          <cell r="FF435">
            <v>0</v>
          </cell>
          <cell r="FG435">
            <v>0</v>
          </cell>
          <cell r="FH435">
            <v>4.5190517994342372E-11</v>
          </cell>
          <cell r="FJ435">
            <v>-949912.10402304144</v>
          </cell>
          <cell r="FK435">
            <v>843136.3441663892</v>
          </cell>
          <cell r="FL435">
            <v>106611.90443688579</v>
          </cell>
          <cell r="FM435">
            <v>163.85541976650001</v>
          </cell>
          <cell r="FN435">
            <v>5.1102233555866405E-11</v>
          </cell>
          <cell r="FP435">
            <v>0</v>
          </cell>
          <cell r="FQ435">
            <v>0</v>
          </cell>
          <cell r="FR435">
            <v>0</v>
          </cell>
          <cell r="FS435">
            <v>0</v>
          </cell>
          <cell r="FT435">
            <v>0</v>
          </cell>
          <cell r="FU435">
            <v>0</v>
          </cell>
          <cell r="FV435">
            <v>0</v>
          </cell>
          <cell r="FW435">
            <v>0</v>
          </cell>
          <cell r="FX435">
            <v>0</v>
          </cell>
          <cell r="FY435">
            <v>5.1102233555866405E-11</v>
          </cell>
          <cell r="GA435">
            <v>-106775.75985665224</v>
          </cell>
          <cell r="GB435">
            <v>106775.75985665229</v>
          </cell>
          <cell r="GC435">
            <v>0</v>
          </cell>
          <cell r="GD435">
            <v>0</v>
          </cell>
        </row>
        <row r="436">
          <cell r="EV436">
            <v>0</v>
          </cell>
          <cell r="EW436">
            <v>169645.07242800001</v>
          </cell>
          <cell r="EX436">
            <v>4028692.5408371566</v>
          </cell>
          <cell r="EY436">
            <v>1061970.9366611261</v>
          </cell>
          <cell r="EZ436">
            <v>1242037.3536219525</v>
          </cell>
          <cell r="FA436">
            <v>1358646.2329766573</v>
          </cell>
          <cell r="FB436">
            <v>196626.50371979998</v>
          </cell>
          <cell r="FC436">
            <v>0</v>
          </cell>
          <cell r="FD436">
            <v>0</v>
          </cell>
          <cell r="FE436">
            <v>0</v>
          </cell>
          <cell r="FF436">
            <v>0</v>
          </cell>
          <cell r="FG436">
            <v>0</v>
          </cell>
          <cell r="FH436">
            <v>8057618.6402446926</v>
          </cell>
          <cell r="FJ436">
            <v>4198337.6132651558</v>
          </cell>
          <cell r="FK436">
            <v>3662654.5232597352</v>
          </cell>
          <cell r="FL436">
            <v>196626.50371979998</v>
          </cell>
          <cell r="FM436">
            <v>0</v>
          </cell>
          <cell r="FN436">
            <v>8057618.6402446926</v>
          </cell>
          <cell r="FP436">
            <v>0</v>
          </cell>
          <cell r="FQ436">
            <v>0</v>
          </cell>
          <cell r="FR436">
            <v>0</v>
          </cell>
          <cell r="FS436">
            <v>0</v>
          </cell>
          <cell r="FT436">
            <v>0</v>
          </cell>
          <cell r="FU436">
            <v>0</v>
          </cell>
          <cell r="FV436">
            <v>0</v>
          </cell>
          <cell r="FW436">
            <v>0</v>
          </cell>
          <cell r="FX436">
            <v>0</v>
          </cell>
          <cell r="FY436">
            <v>8057618.6402446926</v>
          </cell>
          <cell r="GA436">
            <v>7860992.1365248915</v>
          </cell>
          <cell r="GB436">
            <v>196626.50371979998</v>
          </cell>
          <cell r="GC436">
            <v>0</v>
          </cell>
          <cell r="GD436">
            <v>8057618.6402446916</v>
          </cell>
        </row>
        <row r="438">
          <cell r="EV438">
            <v>0</v>
          </cell>
          <cell r="EW438">
            <v>-94965.8978362575</v>
          </cell>
          <cell r="EX438">
            <v>-1137974.1305557599</v>
          </cell>
          <cell r="EY438">
            <v>-556278.4933802929</v>
          </cell>
          <cell r="EZ438">
            <v>-657078.17304148874</v>
          </cell>
          <cell r="FA438">
            <v>-760558.83916839131</v>
          </cell>
          <cell r="FB438">
            <v>-110069.87822814636</v>
          </cell>
          <cell r="FC438">
            <v>0</v>
          </cell>
          <cell r="FD438">
            <v>0</v>
          </cell>
          <cell r="FE438">
            <v>0</v>
          </cell>
          <cell r="FF438">
            <v>0</v>
          </cell>
          <cell r="FG438">
            <v>0</v>
          </cell>
          <cell r="FH438">
            <v>-3316925.4122103369</v>
          </cell>
          <cell r="FJ438">
            <v>-1232940.0283920174</v>
          </cell>
          <cell r="FK438">
            <v>-1973915.505590173</v>
          </cell>
          <cell r="FL438">
            <v>-110069.87822814636</v>
          </cell>
          <cell r="FM438">
            <v>0</v>
          </cell>
          <cell r="FN438">
            <v>-3316925.4122103369</v>
          </cell>
          <cell r="FP438">
            <v>0</v>
          </cell>
          <cell r="FQ438">
            <v>0</v>
          </cell>
          <cell r="FR438">
            <v>0</v>
          </cell>
          <cell r="FS438">
            <v>0</v>
          </cell>
          <cell r="FT438">
            <v>0</v>
          </cell>
          <cell r="FU438">
            <v>0</v>
          </cell>
          <cell r="FV438">
            <v>0</v>
          </cell>
          <cell r="FW438">
            <v>0</v>
          </cell>
          <cell r="FX438">
            <v>0</v>
          </cell>
          <cell r="FY438">
            <v>-3316925.4122103369</v>
          </cell>
          <cell r="GA438">
            <v>-3206855.5339821903</v>
          </cell>
          <cell r="GB438">
            <v>-110069.87822814636</v>
          </cell>
          <cell r="GC438">
            <v>0</v>
          </cell>
          <cell r="GD438">
            <v>-3316925.4122103369</v>
          </cell>
        </row>
        <row r="439">
          <cell r="EV439">
            <v>0</v>
          </cell>
          <cell r="EW439">
            <v>1310.5293901403536</v>
          </cell>
          <cell r="EX439">
            <v>3852.4770641434079</v>
          </cell>
          <cell r="EY439">
            <v>77067.832622716553</v>
          </cell>
          <cell r="EZ439">
            <v>114121.98571092344</v>
          </cell>
          <cell r="FA439">
            <v>305159.19833240827</v>
          </cell>
          <cell r="FB439">
            <v>102515.34599243231</v>
          </cell>
          <cell r="FC439">
            <v>17258.922002673546</v>
          </cell>
          <cell r="FD439">
            <v>3028.9034318492209</v>
          </cell>
          <cell r="FE439">
            <v>88.055902582517092</v>
          </cell>
          <cell r="FF439">
            <v>0</v>
          </cell>
          <cell r="FG439">
            <v>0</v>
          </cell>
          <cell r="FH439">
            <v>624403.25044986955</v>
          </cell>
          <cell r="FJ439">
            <v>5163.0064542837617</v>
          </cell>
          <cell r="FK439">
            <v>496349.01666604826</v>
          </cell>
          <cell r="FL439">
            <v>122803.17142695507</v>
          </cell>
          <cell r="FM439">
            <v>88.055902582517092</v>
          </cell>
          <cell r="FN439">
            <v>624403.25044986955</v>
          </cell>
          <cell r="FP439">
            <v>0</v>
          </cell>
          <cell r="FQ439">
            <v>0</v>
          </cell>
          <cell r="FR439">
            <v>0</v>
          </cell>
          <cell r="FS439">
            <v>0</v>
          </cell>
          <cell r="FT439">
            <v>0</v>
          </cell>
          <cell r="FU439">
            <v>0</v>
          </cell>
          <cell r="FV439">
            <v>0</v>
          </cell>
          <cell r="FW439">
            <v>0</v>
          </cell>
          <cell r="FX439">
            <v>0</v>
          </cell>
          <cell r="FY439">
            <v>624403.25044986955</v>
          </cell>
          <cell r="GA439">
            <v>501512.02312033204</v>
          </cell>
          <cell r="GB439">
            <v>122891.22732953759</v>
          </cell>
          <cell r="GC439">
            <v>0</v>
          </cell>
          <cell r="GD439">
            <v>624403.25044986967</v>
          </cell>
        </row>
        <row r="440">
          <cell r="EV440">
            <v>0</v>
          </cell>
          <cell r="EW440">
            <v>-1310.5293901403536</v>
          </cell>
          <cell r="EX440">
            <v>-3852.4770641434079</v>
          </cell>
          <cell r="EY440">
            <v>-77067.832622716553</v>
          </cell>
          <cell r="EZ440">
            <v>-114121.98571092344</v>
          </cell>
          <cell r="FA440">
            <v>-305159.19833240827</v>
          </cell>
          <cell r="FB440">
            <v>-102515.34599243231</v>
          </cell>
          <cell r="FC440">
            <v>-17258.922002673546</v>
          </cell>
          <cell r="FD440">
            <v>-3028.9034318492209</v>
          </cell>
          <cell r="FE440">
            <v>-88.055902582517092</v>
          </cell>
          <cell r="FF440">
            <v>0</v>
          </cell>
          <cell r="FG440">
            <v>0</v>
          </cell>
          <cell r="FH440">
            <v>-624403.25044986955</v>
          </cell>
          <cell r="FJ440">
            <v>-5163.0064542837617</v>
          </cell>
          <cell r="FK440">
            <v>-496349.01666604826</v>
          </cell>
          <cell r="FL440">
            <v>-122803.17142695507</v>
          </cell>
          <cell r="FM440">
            <v>-88.055902582517092</v>
          </cell>
          <cell r="FN440">
            <v>-624403.25044986955</v>
          </cell>
          <cell r="FP440">
            <v>0</v>
          </cell>
          <cell r="FQ440">
            <v>0</v>
          </cell>
          <cell r="FR440">
            <v>0</v>
          </cell>
          <cell r="FS440">
            <v>0</v>
          </cell>
          <cell r="FT440">
            <v>0</v>
          </cell>
          <cell r="FU440">
            <v>0</v>
          </cell>
          <cell r="FV440">
            <v>0</v>
          </cell>
          <cell r="FW440">
            <v>0</v>
          </cell>
          <cell r="FX440">
            <v>0</v>
          </cell>
          <cell r="FY440">
            <v>-624403.25044986955</v>
          </cell>
          <cell r="GA440">
            <v>-501512.02312033204</v>
          </cell>
          <cell r="GB440">
            <v>-122891.22732953759</v>
          </cell>
          <cell r="GC440">
            <v>0</v>
          </cell>
          <cell r="GD440">
            <v>-624403.25044986967</v>
          </cell>
        </row>
        <row r="441">
          <cell r="EV441">
            <v>0</v>
          </cell>
          <cell r="EW441">
            <v>-18521.46816</v>
          </cell>
          <cell r="EX441">
            <v>-352672.37102763902</v>
          </cell>
          <cell r="EY441">
            <v>-112962.8234176767</v>
          </cell>
          <cell r="EZ441">
            <v>-132622.07057818995</v>
          </cell>
          <cell r="FA441">
            <v>-148333.94559963507</v>
          </cell>
          <cell r="FB441">
            <v>-21467.240255999997</v>
          </cell>
          <cell r="FC441">
            <v>0</v>
          </cell>
          <cell r="FD441">
            <v>0</v>
          </cell>
          <cell r="FE441">
            <v>0</v>
          </cell>
          <cell r="FF441">
            <v>0</v>
          </cell>
          <cell r="FG441">
            <v>0</v>
          </cell>
          <cell r="FH441">
            <v>-786579.91903914057</v>
          </cell>
          <cell r="FJ441">
            <v>-371193.83918763901</v>
          </cell>
          <cell r="FK441">
            <v>-393918.83959550172</v>
          </cell>
          <cell r="FL441">
            <v>-21467.240255999997</v>
          </cell>
          <cell r="FM441">
            <v>0</v>
          </cell>
          <cell r="FN441">
            <v>-786579.91903914069</v>
          </cell>
          <cell r="FP441">
            <v>0</v>
          </cell>
          <cell r="FQ441">
            <v>0</v>
          </cell>
          <cell r="FR441">
            <v>0</v>
          </cell>
          <cell r="FS441">
            <v>0</v>
          </cell>
          <cell r="FT441">
            <v>0</v>
          </cell>
          <cell r="FU441">
            <v>0</v>
          </cell>
          <cell r="FV441">
            <v>0</v>
          </cell>
          <cell r="FW441">
            <v>0</v>
          </cell>
          <cell r="FX441">
            <v>0</v>
          </cell>
          <cell r="FY441">
            <v>-786579.91903914069</v>
          </cell>
          <cell r="GA441">
            <v>-765112.67878314061</v>
          </cell>
          <cell r="GB441">
            <v>-21467.240255999997</v>
          </cell>
          <cell r="GC441">
            <v>0</v>
          </cell>
          <cell r="GD441">
            <v>-786579.91903914057</v>
          </cell>
        </row>
        <row r="442">
          <cell r="EV442">
            <v>0</v>
          </cell>
          <cell r="EW442">
            <v>-27637.503270000001</v>
          </cell>
          <cell r="EX442">
            <v>-287389.00954124262</v>
          </cell>
          <cell r="EY442">
            <v>-160393.86106661131</v>
          </cell>
          <cell r="EZ442">
            <v>-189729.14393893967</v>
          </cell>
          <cell r="FA442">
            <v>-221342.05944945544</v>
          </cell>
          <cell r="FB442">
            <v>-32033.147569499997</v>
          </cell>
          <cell r="FC442">
            <v>0</v>
          </cell>
          <cell r="FD442">
            <v>0</v>
          </cell>
          <cell r="FE442">
            <v>0</v>
          </cell>
          <cell r="FF442">
            <v>0</v>
          </cell>
          <cell r="FG442">
            <v>0</v>
          </cell>
          <cell r="FH442">
            <v>-918524.72483574913</v>
          </cell>
          <cell r="FJ442">
            <v>-315026.5128112426</v>
          </cell>
          <cell r="FK442">
            <v>-571465.06445500639</v>
          </cell>
          <cell r="FL442">
            <v>-32033.147569499997</v>
          </cell>
          <cell r="FM442">
            <v>0</v>
          </cell>
          <cell r="FN442">
            <v>-918524.72483574902</v>
          </cell>
          <cell r="FP442">
            <v>0</v>
          </cell>
          <cell r="FQ442">
            <v>0</v>
          </cell>
          <cell r="FR442">
            <v>0</v>
          </cell>
          <cell r="FS442">
            <v>0</v>
          </cell>
          <cell r="FT442">
            <v>0</v>
          </cell>
          <cell r="FU442">
            <v>0</v>
          </cell>
          <cell r="FV442">
            <v>0</v>
          </cell>
          <cell r="FW442">
            <v>0</v>
          </cell>
          <cell r="FX442">
            <v>0</v>
          </cell>
          <cell r="FY442">
            <v>-918524.72483574902</v>
          </cell>
          <cell r="GA442">
            <v>-886491.57726624911</v>
          </cell>
          <cell r="GB442">
            <v>-32033.147569499997</v>
          </cell>
          <cell r="GC442">
            <v>0</v>
          </cell>
          <cell r="GD442">
            <v>-918524.72483574913</v>
          </cell>
        </row>
        <row r="443">
          <cell r="EV443">
            <v>0</v>
          </cell>
          <cell r="EW443">
            <v>-149.76343395000001</v>
          </cell>
          <cell r="EX443">
            <v>-440.24971792348788</v>
          </cell>
          <cell r="EY443">
            <v>-7648.8116278362932</v>
          </cell>
          <cell r="EZ443">
            <v>-11394.165291124087</v>
          </cell>
          <cell r="FA443">
            <v>-6645.3439929573724</v>
          </cell>
          <cell r="FB443">
            <v>-3417.7781909031519</v>
          </cell>
          <cell r="FC443">
            <v>-968.71909582938815</v>
          </cell>
          <cell r="FD443">
            <v>-170.50771949232893</v>
          </cell>
          <cell r="FE443">
            <v>-10.062768869999999</v>
          </cell>
          <cell r="FF443">
            <v>0</v>
          </cell>
          <cell r="FG443">
            <v>0</v>
          </cell>
          <cell r="FH443">
            <v>-30845.401838886108</v>
          </cell>
          <cell r="FJ443">
            <v>-590.01315187348791</v>
          </cell>
          <cell r="FK443">
            <v>-25688.320911917752</v>
          </cell>
          <cell r="FL443">
            <v>-4557.0050062248683</v>
          </cell>
          <cell r="FM443">
            <v>-10.062768869999999</v>
          </cell>
          <cell r="FN443">
            <v>-30845.401838886111</v>
          </cell>
          <cell r="FP443">
            <v>0</v>
          </cell>
          <cell r="FQ443">
            <v>0</v>
          </cell>
          <cell r="FR443">
            <v>0</v>
          </cell>
          <cell r="FS443">
            <v>0</v>
          </cell>
          <cell r="FT443">
            <v>0</v>
          </cell>
          <cell r="FU443">
            <v>0</v>
          </cell>
          <cell r="FV443">
            <v>0</v>
          </cell>
          <cell r="FW443">
            <v>0</v>
          </cell>
          <cell r="FX443">
            <v>0</v>
          </cell>
          <cell r="FY443">
            <v>-30845.401838886111</v>
          </cell>
          <cell r="GA443">
            <v>-26278.334063791241</v>
          </cell>
          <cell r="GB443">
            <v>-4567.067775094868</v>
          </cell>
          <cell r="GC443">
            <v>0</v>
          </cell>
          <cell r="GD443">
            <v>-30845.401838886108</v>
          </cell>
        </row>
        <row r="444">
          <cell r="EV444">
            <v>0</v>
          </cell>
          <cell r="EW444">
            <v>0</v>
          </cell>
          <cell r="EX444">
            <v>0</v>
          </cell>
          <cell r="EY444">
            <v>0</v>
          </cell>
          <cell r="EZ444">
            <v>0</v>
          </cell>
          <cell r="FA444">
            <v>0</v>
          </cell>
          <cell r="FB444">
            <v>0</v>
          </cell>
          <cell r="FC444">
            <v>0</v>
          </cell>
          <cell r="FD444">
            <v>0</v>
          </cell>
          <cell r="FE444">
            <v>0</v>
          </cell>
          <cell r="FF444">
            <v>0</v>
          </cell>
          <cell r="FG444">
            <v>0</v>
          </cell>
          <cell r="FH444">
            <v>0</v>
          </cell>
          <cell r="FJ444">
            <v>0</v>
          </cell>
          <cell r="FK444">
            <v>0</v>
          </cell>
          <cell r="FL444">
            <v>0</v>
          </cell>
          <cell r="FM444">
            <v>0</v>
          </cell>
          <cell r="FN444">
            <v>0</v>
          </cell>
          <cell r="FP444">
            <v>0</v>
          </cell>
          <cell r="FQ444">
            <v>0</v>
          </cell>
          <cell r="FR444">
            <v>0</v>
          </cell>
          <cell r="FS444">
            <v>0</v>
          </cell>
          <cell r="FT444">
            <v>0</v>
          </cell>
          <cell r="FU444">
            <v>0</v>
          </cell>
          <cell r="FV444">
            <v>0</v>
          </cell>
          <cell r="FW444">
            <v>0</v>
          </cell>
          <cell r="FX444">
            <v>0</v>
          </cell>
          <cell r="FY444">
            <v>0</v>
          </cell>
          <cell r="GA444">
            <v>0</v>
          </cell>
          <cell r="GB444">
            <v>0</v>
          </cell>
          <cell r="GC444">
            <v>0</v>
          </cell>
          <cell r="GD444">
            <v>0</v>
          </cell>
        </row>
        <row r="445">
          <cell r="EV445">
            <v>0</v>
          </cell>
          <cell r="EW445">
            <v>1157.4741920868751</v>
          </cell>
          <cell r="EX445">
            <v>236320.55181367349</v>
          </cell>
          <cell r="EY445">
            <v>-66022.714294314326</v>
          </cell>
          <cell r="EZ445">
            <v>-101627.54422159334</v>
          </cell>
          <cell r="FA445">
            <v>-43133.82752568963</v>
          </cell>
          <cell r="FB445">
            <v>-20752.326402973245</v>
          </cell>
          <cell r="FC445">
            <v>-5018.4277835638022</v>
          </cell>
          <cell r="FD445">
            <v>-882.22192268439755</v>
          </cell>
          <cell r="FE445">
            <v>-40.963854941625002</v>
          </cell>
          <cell r="FF445">
            <v>0</v>
          </cell>
          <cell r="FG445">
            <v>0</v>
          </cell>
          <cell r="FH445">
            <v>-1.1297629498585593E-11</v>
          </cell>
          <cell r="FJ445">
            <v>237478.02600576036</v>
          </cell>
          <cell r="FK445">
            <v>-210784.0860415973</v>
          </cell>
          <cell r="FL445">
            <v>-26652.976109221447</v>
          </cell>
          <cell r="FM445">
            <v>-40.963854941625002</v>
          </cell>
          <cell r="FN445">
            <v>-1.2775558388966601E-11</v>
          </cell>
          <cell r="FP445">
            <v>0</v>
          </cell>
          <cell r="FQ445">
            <v>0</v>
          </cell>
          <cell r="FR445">
            <v>0</v>
          </cell>
          <cell r="FS445">
            <v>0</v>
          </cell>
          <cell r="FT445">
            <v>0</v>
          </cell>
          <cell r="FU445">
            <v>0</v>
          </cell>
          <cell r="FV445">
            <v>0</v>
          </cell>
          <cell r="FW445">
            <v>0</v>
          </cell>
          <cell r="FX445">
            <v>0</v>
          </cell>
          <cell r="FY445">
            <v>-1.2775558388966601E-11</v>
          </cell>
          <cell r="GA445">
            <v>26693.939964163059</v>
          </cell>
          <cell r="GB445">
            <v>-26693.939964163073</v>
          </cell>
          <cell r="GC445">
            <v>0</v>
          </cell>
          <cell r="GD445">
            <v>0</v>
          </cell>
        </row>
        <row r="446">
          <cell r="EV446">
            <v>0</v>
          </cell>
          <cell r="EW446">
            <v>0</v>
          </cell>
          <cell r="EX446">
            <v>-68649.475778247492</v>
          </cell>
          <cell r="EY446">
            <v>-2347.4364817789797</v>
          </cell>
          <cell r="EZ446">
            <v>-2347.4364817789797</v>
          </cell>
          <cell r="FA446">
            <v>0</v>
          </cell>
          <cell r="FB446">
            <v>0</v>
          </cell>
          <cell r="FC446">
            <v>0</v>
          </cell>
          <cell r="FD446">
            <v>0</v>
          </cell>
          <cell r="FE446">
            <v>0</v>
          </cell>
          <cell r="FF446">
            <v>0</v>
          </cell>
          <cell r="FG446">
            <v>0</v>
          </cell>
          <cell r="FH446">
            <v>-73344.348741805443</v>
          </cell>
          <cell r="FJ446">
            <v>-68649.475778247492</v>
          </cell>
          <cell r="FK446">
            <v>-4694.8729635579593</v>
          </cell>
          <cell r="FL446">
            <v>0</v>
          </cell>
          <cell r="FM446">
            <v>0</v>
          </cell>
          <cell r="FN446">
            <v>-73344.348741805457</v>
          </cell>
          <cell r="FP446">
            <v>0</v>
          </cell>
          <cell r="FQ446">
            <v>0</v>
          </cell>
          <cell r="FR446">
            <v>0</v>
          </cell>
          <cell r="FS446">
            <v>0</v>
          </cell>
          <cell r="FT446">
            <v>0</v>
          </cell>
          <cell r="FU446">
            <v>0</v>
          </cell>
          <cell r="FV446">
            <v>0</v>
          </cell>
          <cell r="FW446">
            <v>0</v>
          </cell>
          <cell r="FX446">
            <v>0</v>
          </cell>
          <cell r="FY446">
            <v>-73344.348741805457</v>
          </cell>
          <cell r="GA446">
            <v>-73344.348741805443</v>
          </cell>
          <cell r="GB446">
            <v>0</v>
          </cell>
          <cell r="GC446">
            <v>0</v>
          </cell>
          <cell r="GD446">
            <v>-73344.348741805443</v>
          </cell>
        </row>
        <row r="447">
          <cell r="EV447">
            <v>0</v>
          </cell>
          <cell r="EW447">
            <v>-3534.2723422500003</v>
          </cell>
          <cell r="EX447">
            <v>-99622.869619974081</v>
          </cell>
          <cell r="EY447">
            <v>-22660.967367773465</v>
          </cell>
          <cell r="EZ447">
            <v>-26412.351054457344</v>
          </cell>
          <cell r="FA447">
            <v>-28305.129853680362</v>
          </cell>
          <cell r="FB447">
            <v>-4096.3854941624995</v>
          </cell>
          <cell r="FC447">
            <v>0</v>
          </cell>
          <cell r="FD447">
            <v>0</v>
          </cell>
          <cell r="FE447">
            <v>0</v>
          </cell>
          <cell r="FF447">
            <v>0</v>
          </cell>
          <cell r="FG447">
            <v>0</v>
          </cell>
          <cell r="FH447">
            <v>-184631.97573229775</v>
          </cell>
          <cell r="FJ447">
            <v>-103157.14196222408</v>
          </cell>
          <cell r="FK447">
            <v>-77378.448275911171</v>
          </cell>
          <cell r="FL447">
            <v>-4096.3854941624995</v>
          </cell>
          <cell r="FM447">
            <v>0</v>
          </cell>
          <cell r="FN447">
            <v>-184631.97573229775</v>
          </cell>
          <cell r="FP447">
            <v>0</v>
          </cell>
          <cell r="FQ447">
            <v>0</v>
          </cell>
          <cell r="FR447">
            <v>0</v>
          </cell>
          <cell r="FS447">
            <v>0</v>
          </cell>
          <cell r="FT447">
            <v>0</v>
          </cell>
          <cell r="FU447">
            <v>0</v>
          </cell>
          <cell r="FV447">
            <v>0</v>
          </cell>
          <cell r="FW447">
            <v>0</v>
          </cell>
          <cell r="FX447">
            <v>0</v>
          </cell>
          <cell r="FY447">
            <v>-184631.97573229775</v>
          </cell>
          <cell r="GA447">
            <v>-180535.59023813525</v>
          </cell>
          <cell r="GB447">
            <v>-4096.3854941624995</v>
          </cell>
          <cell r="GC447">
            <v>0</v>
          </cell>
          <cell r="GD447">
            <v>-184631.97573229775</v>
          </cell>
        </row>
        <row r="448">
          <cell r="EV448">
            <v>0</v>
          </cell>
          <cell r="EW448">
            <v>0</v>
          </cell>
          <cell r="EX448">
            <v>0</v>
          </cell>
          <cell r="EY448">
            <v>0</v>
          </cell>
          <cell r="EZ448">
            <v>0</v>
          </cell>
          <cell r="FA448">
            <v>0</v>
          </cell>
          <cell r="FB448">
            <v>0</v>
          </cell>
          <cell r="FC448">
            <v>0</v>
          </cell>
          <cell r="FD448">
            <v>0</v>
          </cell>
          <cell r="FE448">
            <v>0</v>
          </cell>
          <cell r="FF448">
            <v>0</v>
          </cell>
          <cell r="FG448">
            <v>0</v>
          </cell>
          <cell r="FH448">
            <v>0</v>
          </cell>
          <cell r="FJ448">
            <v>0</v>
          </cell>
          <cell r="FK448">
            <v>0</v>
          </cell>
          <cell r="FL448">
            <v>0</v>
          </cell>
          <cell r="FM448">
            <v>0</v>
          </cell>
          <cell r="FN448">
            <v>0</v>
          </cell>
          <cell r="FP448">
            <v>0</v>
          </cell>
          <cell r="FQ448">
            <v>0</v>
          </cell>
          <cell r="FR448">
            <v>0</v>
          </cell>
          <cell r="FS448">
            <v>0</v>
          </cell>
          <cell r="FT448">
            <v>0</v>
          </cell>
          <cell r="FU448">
            <v>0</v>
          </cell>
          <cell r="FV448">
            <v>0</v>
          </cell>
          <cell r="FW448">
            <v>0</v>
          </cell>
          <cell r="FX448">
            <v>0</v>
          </cell>
          <cell r="FY448">
            <v>0</v>
          </cell>
          <cell r="GA448">
            <v>0</v>
          </cell>
          <cell r="GB448">
            <v>0</v>
          </cell>
          <cell r="GC448">
            <v>0</v>
          </cell>
          <cell r="GD448">
            <v>0</v>
          </cell>
        </row>
        <row r="449">
          <cell r="EV449">
            <v>0</v>
          </cell>
          <cell r="EW449">
            <v>0</v>
          </cell>
          <cell r="EX449">
            <v>0</v>
          </cell>
          <cell r="EY449">
            <v>0</v>
          </cell>
          <cell r="EZ449">
            <v>0</v>
          </cell>
          <cell r="FA449">
            <v>0</v>
          </cell>
          <cell r="FB449">
            <v>0</v>
          </cell>
          <cell r="FC449">
            <v>0</v>
          </cell>
          <cell r="FD449">
            <v>0</v>
          </cell>
          <cell r="FE449">
            <v>0</v>
          </cell>
          <cell r="FF449">
            <v>0</v>
          </cell>
          <cell r="FG449">
            <v>0</v>
          </cell>
          <cell r="FH449">
            <v>0</v>
          </cell>
          <cell r="FJ449">
            <v>0</v>
          </cell>
          <cell r="FK449">
            <v>0</v>
          </cell>
          <cell r="FL449">
            <v>0</v>
          </cell>
          <cell r="FM449">
            <v>0</v>
          </cell>
          <cell r="FN449">
            <v>0</v>
          </cell>
          <cell r="FP449">
            <v>0</v>
          </cell>
          <cell r="FQ449">
            <v>0</v>
          </cell>
          <cell r="FR449">
            <v>0</v>
          </cell>
          <cell r="FS449">
            <v>0</v>
          </cell>
          <cell r="FT449">
            <v>0</v>
          </cell>
          <cell r="FU449">
            <v>0</v>
          </cell>
          <cell r="FV449">
            <v>0</v>
          </cell>
          <cell r="FW449">
            <v>0</v>
          </cell>
          <cell r="FX449">
            <v>0</v>
          </cell>
          <cell r="FY449">
            <v>0</v>
          </cell>
          <cell r="GA449">
            <v>0</v>
          </cell>
          <cell r="GB449">
            <v>0</v>
          </cell>
          <cell r="GC449">
            <v>0</v>
          </cell>
          <cell r="GD449">
            <v>0</v>
          </cell>
        </row>
        <row r="450">
          <cell r="EV450">
            <v>0</v>
          </cell>
          <cell r="EW450">
            <v>0</v>
          </cell>
          <cell r="EX450">
            <v>0</v>
          </cell>
          <cell r="EY450">
            <v>0</v>
          </cell>
          <cell r="EZ450">
            <v>0</v>
          </cell>
          <cell r="FA450">
            <v>0</v>
          </cell>
          <cell r="FB450">
            <v>0</v>
          </cell>
          <cell r="FC450">
            <v>0</v>
          </cell>
          <cell r="FD450">
            <v>0</v>
          </cell>
          <cell r="FE450">
            <v>0</v>
          </cell>
          <cell r="FF450">
            <v>0</v>
          </cell>
          <cell r="FG450">
            <v>0</v>
          </cell>
          <cell r="FH450">
            <v>0</v>
          </cell>
          <cell r="FJ450">
            <v>0</v>
          </cell>
          <cell r="FK450">
            <v>0</v>
          </cell>
          <cell r="FL450">
            <v>0</v>
          </cell>
          <cell r="FM450">
            <v>0</v>
          </cell>
          <cell r="FN450">
            <v>0</v>
          </cell>
          <cell r="FP450">
            <v>0</v>
          </cell>
          <cell r="FQ450">
            <v>0</v>
          </cell>
          <cell r="FR450">
            <v>0</v>
          </cell>
          <cell r="FS450">
            <v>0</v>
          </cell>
          <cell r="FT450">
            <v>0</v>
          </cell>
          <cell r="FU450">
            <v>0</v>
          </cell>
          <cell r="FV450">
            <v>0</v>
          </cell>
          <cell r="FW450">
            <v>0</v>
          </cell>
          <cell r="FX450">
            <v>0</v>
          </cell>
          <cell r="FY450">
            <v>0</v>
          </cell>
          <cell r="GA450">
            <v>0</v>
          </cell>
          <cell r="GB450">
            <v>0</v>
          </cell>
          <cell r="GC450">
            <v>0</v>
          </cell>
          <cell r="GD450">
            <v>0</v>
          </cell>
        </row>
        <row r="451">
          <cell r="EV451">
            <v>0</v>
          </cell>
          <cell r="EW451">
            <v>0</v>
          </cell>
          <cell r="EX451">
            <v>0</v>
          </cell>
          <cell r="EY451">
            <v>0</v>
          </cell>
          <cell r="EZ451">
            <v>0</v>
          </cell>
          <cell r="FA451">
            <v>0</v>
          </cell>
          <cell r="FB451">
            <v>0</v>
          </cell>
          <cell r="FC451">
            <v>0</v>
          </cell>
          <cell r="FD451">
            <v>0</v>
          </cell>
          <cell r="FE451">
            <v>0</v>
          </cell>
          <cell r="FF451">
            <v>0</v>
          </cell>
          <cell r="FG451">
            <v>0</v>
          </cell>
          <cell r="FH451">
            <v>0</v>
          </cell>
          <cell r="FJ451">
            <v>0</v>
          </cell>
          <cell r="FK451">
            <v>0</v>
          </cell>
          <cell r="FL451">
            <v>0</v>
          </cell>
          <cell r="FM451">
            <v>0</v>
          </cell>
          <cell r="FN451">
            <v>0</v>
          </cell>
          <cell r="FP451">
            <v>0</v>
          </cell>
          <cell r="FQ451">
            <v>0</v>
          </cell>
          <cell r="FR451">
            <v>0</v>
          </cell>
          <cell r="FS451">
            <v>0</v>
          </cell>
          <cell r="FT451">
            <v>0</v>
          </cell>
          <cell r="FU451">
            <v>0</v>
          </cell>
          <cell r="FV451">
            <v>0</v>
          </cell>
          <cell r="FW451">
            <v>0</v>
          </cell>
          <cell r="FX451">
            <v>0</v>
          </cell>
          <cell r="FY451">
            <v>0</v>
          </cell>
          <cell r="GA451">
            <v>0</v>
          </cell>
          <cell r="GB451">
            <v>0</v>
          </cell>
          <cell r="GC451">
            <v>0</v>
          </cell>
          <cell r="GD451">
            <v>0</v>
          </cell>
        </row>
        <row r="452">
          <cell r="EV452">
            <v>0</v>
          </cell>
          <cell r="EW452">
            <v>-143651.43085037064</v>
          </cell>
          <cell r="EX452">
            <v>-1710427.5544271132</v>
          </cell>
          <cell r="EY452">
            <v>-928315.10763628385</v>
          </cell>
          <cell r="EZ452">
            <v>-1121210.8846075721</v>
          </cell>
          <cell r="FA452">
            <v>-1208319.1455898092</v>
          </cell>
          <cell r="FB452">
            <v>-191836.75614168527</v>
          </cell>
          <cell r="FC452">
            <v>-5987.1468793931908</v>
          </cell>
          <cell r="FD452">
            <v>-1052.7296421767264</v>
          </cell>
          <cell r="FE452">
            <v>-51.026623811625001</v>
          </cell>
          <cell r="FF452">
            <v>0</v>
          </cell>
          <cell r="FG452">
            <v>0</v>
          </cell>
          <cell r="FH452">
            <v>-5310851.7823982155</v>
          </cell>
          <cell r="FJ452">
            <v>-1854078.9852774839</v>
          </cell>
          <cell r="FK452">
            <v>-3257845.1378336651</v>
          </cell>
          <cell r="FL452">
            <v>-198876.63266325521</v>
          </cell>
          <cell r="FM452">
            <v>-51.026623811625001</v>
          </cell>
          <cell r="FN452">
            <v>-5310851.7823982155</v>
          </cell>
          <cell r="FP452">
            <v>0</v>
          </cell>
          <cell r="FQ452">
            <v>0</v>
          </cell>
          <cell r="FR452">
            <v>0</v>
          </cell>
          <cell r="FS452">
            <v>0</v>
          </cell>
          <cell r="FT452">
            <v>0</v>
          </cell>
          <cell r="FU452">
            <v>0</v>
          </cell>
          <cell r="FV452">
            <v>0</v>
          </cell>
          <cell r="FW452">
            <v>0</v>
          </cell>
          <cell r="FX452">
            <v>0</v>
          </cell>
          <cell r="FY452">
            <v>-5310851.7823982155</v>
          </cell>
          <cell r="GA452">
            <v>-5111924.1231111493</v>
          </cell>
          <cell r="GB452">
            <v>-198927.65928706684</v>
          </cell>
          <cell r="GC452">
            <v>0</v>
          </cell>
          <cell r="GD452">
            <v>-5310851.7823982155</v>
          </cell>
        </row>
        <row r="453">
          <cell r="EV453">
            <v>0</v>
          </cell>
          <cell r="EW453">
            <v>25993.641577629372</v>
          </cell>
          <cell r="EX453">
            <v>2318264.9864100432</v>
          </cell>
          <cell r="EY453">
            <v>133655.82902484224</v>
          </cell>
          <cell r="EZ453">
            <v>120826.46901438036</v>
          </cell>
          <cell r="FA453">
            <v>150327.08738684817</v>
          </cell>
          <cell r="FB453">
            <v>4789.7475781147077</v>
          </cell>
          <cell r="FC453">
            <v>-5987.1468793931908</v>
          </cell>
          <cell r="FD453">
            <v>-1052.7296421767264</v>
          </cell>
          <cell r="FE453">
            <v>-51.026623811625001</v>
          </cell>
          <cell r="FF453">
            <v>0</v>
          </cell>
          <cell r="FG453">
            <v>0</v>
          </cell>
          <cell r="FH453">
            <v>2746766.8578464771</v>
          </cell>
          <cell r="FJ453">
            <v>2344258.6279876716</v>
          </cell>
          <cell r="FK453">
            <v>404809.38542607008</v>
          </cell>
          <cell r="FL453">
            <v>-2250.1289434552309</v>
          </cell>
          <cell r="FM453">
            <v>-51.026623811625001</v>
          </cell>
          <cell r="FN453">
            <v>2746766.8578464771</v>
          </cell>
          <cell r="FP453">
            <v>0</v>
          </cell>
          <cell r="FQ453">
            <v>0</v>
          </cell>
          <cell r="FR453">
            <v>0</v>
          </cell>
          <cell r="FS453">
            <v>0</v>
          </cell>
          <cell r="FT453">
            <v>0</v>
          </cell>
          <cell r="FU453">
            <v>0</v>
          </cell>
          <cell r="FV453">
            <v>0</v>
          </cell>
          <cell r="FW453">
            <v>0</v>
          </cell>
          <cell r="FX453">
            <v>0</v>
          </cell>
          <cell r="FY453">
            <v>2746766.8578464771</v>
          </cell>
          <cell r="GA453">
            <v>2749068.0134137422</v>
          </cell>
          <cell r="GB453">
            <v>-2301.1555672668619</v>
          </cell>
          <cell r="GC453">
            <v>0</v>
          </cell>
          <cell r="GD453">
            <v>2746766.8578464761</v>
          </cell>
        </row>
        <row r="454">
          <cell r="EV454">
            <v>0</v>
          </cell>
          <cell r="EW454">
            <v>0.15322367579324461</v>
          </cell>
          <cell r="EX454">
            <v>0.57543854809240691</v>
          </cell>
          <cell r="EY454">
            <v>0.12585639061372136</v>
          </cell>
          <cell r="EZ454">
            <v>9.7280865717954204E-2</v>
          </cell>
          <cell r="FA454">
            <v>0.11064476074650914</v>
          </cell>
          <cell r="FB454">
            <v>2.4359623384954628E-2</v>
          </cell>
          <cell r="FC454">
            <v>0</v>
          </cell>
          <cell r="FD454">
            <v>0</v>
          </cell>
          <cell r="FE454">
            <v>0</v>
          </cell>
          <cell r="FF454">
            <v>0</v>
          </cell>
          <cell r="FG454">
            <v>0</v>
          </cell>
          <cell r="FH454">
            <v>0.34089065026327231</v>
          </cell>
          <cell r="FJ454">
            <v>0.55837782568526717</v>
          </cell>
          <cell r="FK454">
            <v>0.11052349678500192</v>
          </cell>
          <cell r="FL454">
            <v>-1.1443670618594469E-2</v>
          </cell>
          <cell r="FM454">
            <v>0</v>
          </cell>
          <cell r="FN454">
            <v>0.34089065026327231</v>
          </cell>
          <cell r="FP454">
            <v>0</v>
          </cell>
          <cell r="FQ454">
            <v>0</v>
          </cell>
          <cell r="FR454">
            <v>0</v>
          </cell>
          <cell r="FS454">
            <v>0</v>
          </cell>
          <cell r="FT454">
            <v>0</v>
          </cell>
          <cell r="FU454">
            <v>0</v>
          </cell>
          <cell r="FV454">
            <v>0</v>
          </cell>
          <cell r="FW454">
            <v>0</v>
          </cell>
          <cell r="FX454">
            <v>0</v>
          </cell>
          <cell r="FY454">
            <v>0.34089065026327231</v>
          </cell>
          <cell r="GA454">
            <v>0.34971005767078944</v>
          </cell>
          <cell r="GB454">
            <v>-1.1703181024599276E-2</v>
          </cell>
          <cell r="GC454">
            <v>0</v>
          </cell>
          <cell r="GD454">
            <v>0.3408906502632722</v>
          </cell>
        </row>
        <row r="456">
          <cell r="EV456">
            <v>0</v>
          </cell>
          <cell r="EW456">
            <v>0</v>
          </cell>
          <cell r="EX456">
            <v>0</v>
          </cell>
          <cell r="EY456">
            <v>0</v>
          </cell>
          <cell r="EZ456">
            <v>0</v>
          </cell>
          <cell r="FA456">
            <v>0</v>
          </cell>
          <cell r="FB456">
            <v>0</v>
          </cell>
          <cell r="FC456">
            <v>0</v>
          </cell>
          <cell r="FD456">
            <v>0</v>
          </cell>
          <cell r="FE456">
            <v>0</v>
          </cell>
          <cell r="FF456">
            <v>0</v>
          </cell>
          <cell r="FG456">
            <v>0</v>
          </cell>
          <cell r="FP456">
            <v>0</v>
          </cell>
          <cell r="FQ456">
            <v>0</v>
          </cell>
          <cell r="FR456">
            <v>0</v>
          </cell>
          <cell r="FS456">
            <v>0</v>
          </cell>
          <cell r="FT456">
            <v>0</v>
          </cell>
          <cell r="FU456">
            <v>0</v>
          </cell>
          <cell r="FV456">
            <v>0</v>
          </cell>
          <cell r="FW456">
            <v>0</v>
          </cell>
          <cell r="FX456">
            <v>0</v>
          </cell>
          <cell r="FY456">
            <v>0</v>
          </cell>
          <cell r="GA456">
            <v>0</v>
          </cell>
          <cell r="GB456">
            <v>0</v>
          </cell>
          <cell r="GC456">
            <v>0</v>
          </cell>
          <cell r="GD456">
            <v>0</v>
          </cell>
        </row>
        <row r="457">
          <cell r="EV457">
            <v>0</v>
          </cell>
          <cell r="EW457">
            <v>0</v>
          </cell>
          <cell r="EX457">
            <v>0</v>
          </cell>
          <cell r="EY457">
            <v>0</v>
          </cell>
          <cell r="EZ457">
            <v>0</v>
          </cell>
          <cell r="FA457">
            <v>0</v>
          </cell>
          <cell r="FB457">
            <v>0</v>
          </cell>
          <cell r="FC457">
            <v>0</v>
          </cell>
          <cell r="FD457">
            <v>0</v>
          </cell>
          <cell r="FE457">
            <v>0</v>
          </cell>
          <cell r="FF457">
            <v>0</v>
          </cell>
          <cell r="FG457">
            <v>0</v>
          </cell>
          <cell r="FH457">
            <v>0</v>
          </cell>
          <cell r="FJ457">
            <v>0</v>
          </cell>
          <cell r="FK457">
            <v>0</v>
          </cell>
          <cell r="FL457">
            <v>0</v>
          </cell>
          <cell r="FM457">
            <v>0</v>
          </cell>
          <cell r="FN457">
            <v>0</v>
          </cell>
          <cell r="FP457">
            <v>0</v>
          </cell>
          <cell r="FQ457">
            <v>0</v>
          </cell>
          <cell r="FR457">
            <v>0</v>
          </cell>
          <cell r="FS457">
            <v>0</v>
          </cell>
          <cell r="FT457">
            <v>0</v>
          </cell>
          <cell r="FU457">
            <v>0</v>
          </cell>
          <cell r="FV457">
            <v>0</v>
          </cell>
          <cell r="FW457">
            <v>0</v>
          </cell>
          <cell r="FX457">
            <v>0</v>
          </cell>
          <cell r="FY457">
            <v>0</v>
          </cell>
          <cell r="GA457">
            <v>0</v>
          </cell>
          <cell r="GB457">
            <v>0</v>
          </cell>
          <cell r="GC457">
            <v>0</v>
          </cell>
          <cell r="GD457">
            <v>0</v>
          </cell>
        </row>
        <row r="458">
          <cell r="EV458">
            <v>0</v>
          </cell>
          <cell r="EW458">
            <v>0</v>
          </cell>
          <cell r="EX458">
            <v>0</v>
          </cell>
          <cell r="EY458">
            <v>0</v>
          </cell>
          <cell r="EZ458">
            <v>0</v>
          </cell>
          <cell r="FA458">
            <v>0</v>
          </cell>
          <cell r="FB458">
            <v>0</v>
          </cell>
          <cell r="FC458">
            <v>0</v>
          </cell>
          <cell r="FD458">
            <v>0</v>
          </cell>
          <cell r="FE458">
            <v>0</v>
          </cell>
          <cell r="FF458">
            <v>0</v>
          </cell>
          <cell r="FG458">
            <v>0</v>
          </cell>
          <cell r="FH458">
            <v>0</v>
          </cell>
          <cell r="FJ458">
            <v>0</v>
          </cell>
          <cell r="FK458">
            <v>0</v>
          </cell>
          <cell r="FL458">
            <v>0</v>
          </cell>
          <cell r="FM458">
            <v>0</v>
          </cell>
          <cell r="FN458">
            <v>0</v>
          </cell>
          <cell r="FP458">
            <v>0</v>
          </cell>
          <cell r="FQ458">
            <v>0</v>
          </cell>
          <cell r="FR458">
            <v>0</v>
          </cell>
          <cell r="FS458">
            <v>0</v>
          </cell>
          <cell r="FT458">
            <v>0</v>
          </cell>
          <cell r="FU458">
            <v>0</v>
          </cell>
          <cell r="FV458">
            <v>0</v>
          </cell>
          <cell r="FW458">
            <v>0</v>
          </cell>
          <cell r="FX458">
            <v>0</v>
          </cell>
          <cell r="FY458">
            <v>0</v>
          </cell>
          <cell r="GA458">
            <v>0</v>
          </cell>
          <cell r="GB458">
            <v>0</v>
          </cell>
          <cell r="GC458">
            <v>0</v>
          </cell>
          <cell r="GD458">
            <v>0</v>
          </cell>
        </row>
        <row r="459">
          <cell r="EV459">
            <v>0</v>
          </cell>
          <cell r="EW459">
            <v>-1767.1361711250001</v>
          </cell>
          <cell r="EX459">
            <v>-49811.43480998704</v>
          </cell>
          <cell r="EY459">
            <v>-11330.483683886732</v>
          </cell>
          <cell r="EZ459">
            <v>-13206.175527228672</v>
          </cell>
          <cell r="FA459">
            <v>-14152.564926840181</v>
          </cell>
          <cell r="FB459">
            <v>-2048.1927470812498</v>
          </cell>
          <cell r="FC459">
            <v>0</v>
          </cell>
          <cell r="FD459">
            <v>0</v>
          </cell>
          <cell r="FE459">
            <v>0</v>
          </cell>
          <cell r="FF459">
            <v>0</v>
          </cell>
          <cell r="FG459">
            <v>0</v>
          </cell>
          <cell r="FH459">
            <v>-92315.987866148876</v>
          </cell>
          <cell r="FJ459">
            <v>-51578.57098111204</v>
          </cell>
          <cell r="FK459">
            <v>-38689.224137955585</v>
          </cell>
          <cell r="FL459">
            <v>-2048.1927470812498</v>
          </cell>
          <cell r="FM459">
            <v>0</v>
          </cell>
          <cell r="FN459">
            <v>-92315.987866148876</v>
          </cell>
          <cell r="FP459">
            <v>0</v>
          </cell>
          <cell r="FQ459">
            <v>0</v>
          </cell>
          <cell r="FR459">
            <v>0</v>
          </cell>
          <cell r="FS459">
            <v>0</v>
          </cell>
          <cell r="FT459">
            <v>0</v>
          </cell>
          <cell r="FU459">
            <v>0</v>
          </cell>
          <cell r="FV459">
            <v>0</v>
          </cell>
          <cell r="FW459">
            <v>0</v>
          </cell>
          <cell r="FX459">
            <v>0</v>
          </cell>
          <cell r="FY459">
            <v>-92315.987866148876</v>
          </cell>
          <cell r="GA459">
            <v>-90267.795119067625</v>
          </cell>
          <cell r="GB459">
            <v>-2048.1927470812498</v>
          </cell>
          <cell r="GC459">
            <v>0</v>
          </cell>
          <cell r="GD459">
            <v>-92315.987866148876</v>
          </cell>
        </row>
        <row r="460">
          <cell r="EV460">
            <v>0</v>
          </cell>
          <cell r="EW460">
            <v>-1767.1361711250001</v>
          </cell>
          <cell r="EX460">
            <v>-49811.43480998704</v>
          </cell>
          <cell r="EY460">
            <v>-11330.483683886732</v>
          </cell>
          <cell r="EZ460">
            <v>-13206.175527228672</v>
          </cell>
          <cell r="FA460">
            <v>-14152.564926840181</v>
          </cell>
          <cell r="FB460">
            <v>-2048.1927470812498</v>
          </cell>
          <cell r="FC460">
            <v>0</v>
          </cell>
          <cell r="FD460">
            <v>0</v>
          </cell>
          <cell r="FE460">
            <v>0</v>
          </cell>
          <cell r="FF460">
            <v>0</v>
          </cell>
          <cell r="FG460">
            <v>0</v>
          </cell>
          <cell r="FH460">
            <v>-92315.987866148876</v>
          </cell>
          <cell r="FJ460">
            <v>-51578.57098111204</v>
          </cell>
          <cell r="FK460">
            <v>-38689.224137955585</v>
          </cell>
          <cell r="FL460">
            <v>-2048.1927470812498</v>
          </cell>
          <cell r="FM460">
            <v>0</v>
          </cell>
          <cell r="FN460">
            <v>-92315.987866148876</v>
          </cell>
          <cell r="FP460">
            <v>0</v>
          </cell>
          <cell r="FQ460">
            <v>0</v>
          </cell>
          <cell r="FR460">
            <v>0</v>
          </cell>
          <cell r="FS460">
            <v>0</v>
          </cell>
          <cell r="FT460">
            <v>0</v>
          </cell>
          <cell r="FU460">
            <v>0</v>
          </cell>
          <cell r="FV460">
            <v>0</v>
          </cell>
          <cell r="FW460">
            <v>0</v>
          </cell>
          <cell r="FX460">
            <v>0</v>
          </cell>
          <cell r="FY460">
            <v>-92315.987866148876</v>
          </cell>
          <cell r="GA460">
            <v>-90267.795119067625</v>
          </cell>
          <cell r="GB460">
            <v>-2048.1927470812498</v>
          </cell>
          <cell r="GC460">
            <v>0</v>
          </cell>
          <cell r="GD460">
            <v>-92315.987866148876</v>
          </cell>
        </row>
        <row r="461">
          <cell r="EV461">
            <v>0</v>
          </cell>
          <cell r="EW461">
            <v>24226.505406504373</v>
          </cell>
          <cell r="EX461">
            <v>2268453.5516000562</v>
          </cell>
          <cell r="EY461">
            <v>122325.34534095551</v>
          </cell>
          <cell r="EZ461">
            <v>107620.29348715169</v>
          </cell>
          <cell r="FA461">
            <v>136174.52246000798</v>
          </cell>
          <cell r="FB461">
            <v>2741.554831033458</v>
          </cell>
          <cell r="FC461">
            <v>-5987.1468793931908</v>
          </cell>
          <cell r="FD461">
            <v>-1052.7296421767264</v>
          </cell>
          <cell r="FE461">
            <v>-51.026623811625001</v>
          </cell>
          <cell r="FF461">
            <v>0</v>
          </cell>
          <cell r="FG461">
            <v>0</v>
          </cell>
          <cell r="FH461">
            <v>2654450.8699803283</v>
          </cell>
          <cell r="FJ461">
            <v>2292680.0570065598</v>
          </cell>
          <cell r="FK461">
            <v>366120.1612881145</v>
          </cell>
          <cell r="FL461">
            <v>-4298.3216905364807</v>
          </cell>
          <cell r="FM461">
            <v>-51.026623811625001</v>
          </cell>
          <cell r="FN461">
            <v>2654450.8699803283</v>
          </cell>
          <cell r="FP461">
            <v>0</v>
          </cell>
          <cell r="FQ461">
            <v>0</v>
          </cell>
          <cell r="FR461">
            <v>0</v>
          </cell>
          <cell r="FS461">
            <v>0</v>
          </cell>
          <cell r="FT461">
            <v>0</v>
          </cell>
          <cell r="FU461">
            <v>0</v>
          </cell>
          <cell r="FV461">
            <v>0</v>
          </cell>
          <cell r="FW461">
            <v>0</v>
          </cell>
          <cell r="FX461">
            <v>0</v>
          </cell>
          <cell r="FY461">
            <v>2654450.8699803283</v>
          </cell>
          <cell r="GA461">
            <v>2658800.2182946745</v>
          </cell>
          <cell r="GB461">
            <v>-4349.3483143481117</v>
          </cell>
          <cell r="GC461">
            <v>0</v>
          </cell>
          <cell r="GD461">
            <v>2654450.8699803273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dt"/>
      <sheetName val="Temp"/>
      <sheetName val="FY-01 Plan Sum"/>
      <sheetName val="Notes"/>
      <sheetName val="Period Summary"/>
      <sheetName val="Inputs_Buy_Pre-Welcome_PopUps"/>
      <sheetName val="Inputs_NoBuy_Pre-Welcome_PopUps"/>
      <sheetName val="Inputs_Reg_Pop-Ups"/>
      <sheetName val="Inputs_Store"/>
      <sheetName val="Reg Pops"/>
      <sheetName val="Merch Pops"/>
      <sheetName val="AOL Store"/>
      <sheetName val="Telemarketing"/>
      <sheetName val="Amounts Not Channelized"/>
      <sheetName val="Grand Total"/>
      <sheetName val="Units Summary"/>
      <sheetName val="$ Summary"/>
      <sheetName val="Merch Rtn"/>
      <sheetName val="Reg Tour Rtn"/>
      <sheetName val="Reg Internet Rtn"/>
      <sheetName val="Reg Post Rtn "/>
      <sheetName val="AOL Store Rt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7"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</row>
        <row r="11">
          <cell r="D11">
            <v>885708</v>
          </cell>
          <cell r="E11">
            <v>896964</v>
          </cell>
          <cell r="F11">
            <v>1008638</v>
          </cell>
          <cell r="G11">
            <v>970121</v>
          </cell>
          <cell r="H11">
            <v>1075320</v>
          </cell>
          <cell r="I11">
            <v>1130210</v>
          </cell>
          <cell r="J11">
            <v>1253599</v>
          </cell>
          <cell r="K11">
            <v>1123653</v>
          </cell>
          <cell r="L11">
            <v>1263982</v>
          </cell>
          <cell r="M11">
            <v>1019403</v>
          </cell>
          <cell r="N11">
            <v>996898</v>
          </cell>
          <cell r="O11">
            <v>847496</v>
          </cell>
          <cell r="P11">
            <v>12471992</v>
          </cell>
          <cell r="R11">
            <v>2791310</v>
          </cell>
          <cell r="S11">
            <v>3175651</v>
          </cell>
          <cell r="T11">
            <v>3641234</v>
          </cell>
          <cell r="U11">
            <v>2863797</v>
          </cell>
          <cell r="V11">
            <v>12471992</v>
          </cell>
          <cell r="X11">
            <v>1013601.2010817232</v>
          </cell>
          <cell r="Y11">
            <v>1097318.1208083131</v>
          </cell>
          <cell r="Z11">
            <v>1243669.1640767008</v>
          </cell>
          <cell r="AA11">
            <v>1135554.0536969618</v>
          </cell>
          <cell r="AB11">
            <v>1257031.2535376984</v>
          </cell>
          <cell r="AC11">
            <v>1320782.7560658869</v>
          </cell>
          <cell r="AD11">
            <v>3354588.4859667374</v>
          </cell>
          <cell r="AE11">
            <v>3713368.0633005472</v>
          </cell>
          <cell r="AF11">
            <v>7067956.5492672846</v>
          </cell>
          <cell r="AG11">
            <v>19539948.549267285</v>
          </cell>
        </row>
        <row r="12"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</row>
        <row r="13">
          <cell r="D13">
            <v>2.8000000000000001E-2</v>
          </cell>
          <cell r="E13">
            <v>2.8000000000000001E-2</v>
          </cell>
          <cell r="F13">
            <v>2.8000000000000001E-2</v>
          </cell>
          <cell r="G13">
            <v>2.9000000000000001E-2</v>
          </cell>
          <cell r="H13">
            <v>2.9000000000000001E-2</v>
          </cell>
          <cell r="I13">
            <v>0.03</v>
          </cell>
          <cell r="J13">
            <v>0.03</v>
          </cell>
          <cell r="K13">
            <v>2.9499999999999998E-2</v>
          </cell>
          <cell r="L13">
            <v>2.8000000000000001E-2</v>
          </cell>
          <cell r="M13">
            <v>2.75E-2</v>
          </cell>
          <cell r="N13">
            <v>2.75E-2</v>
          </cell>
          <cell r="O13">
            <v>2.75E-2</v>
          </cell>
          <cell r="P13">
            <v>2.8566600748300676E-2</v>
          </cell>
          <cell r="R13">
            <v>2.8000000000000004E-2</v>
          </cell>
          <cell r="S13">
            <v>2.9355898680302087E-2</v>
          </cell>
          <cell r="T13">
            <v>2.9151444125810097E-2</v>
          </cell>
          <cell r="U13">
            <v>2.75E-2</v>
          </cell>
          <cell r="V13">
            <v>2.8566600748300676E-2</v>
          </cell>
          <cell r="X13">
            <v>2.75E-2</v>
          </cell>
          <cell r="Y13">
            <v>2.75E-2</v>
          </cell>
          <cell r="Z13">
            <v>2.75E-2</v>
          </cell>
          <cell r="AA13">
            <v>2.75E-2</v>
          </cell>
          <cell r="AB13">
            <v>2.75E-2</v>
          </cell>
          <cell r="AC13">
            <v>2.75E-2</v>
          </cell>
          <cell r="AD13">
            <v>2.7499999999999997E-2</v>
          </cell>
          <cell r="AE13">
            <v>2.7499999999999997E-2</v>
          </cell>
          <cell r="AF13">
            <v>2.75E-2</v>
          </cell>
          <cell r="AG13">
            <v>2.8180791761885104E-2</v>
          </cell>
        </row>
        <row r="14">
          <cell r="D14">
            <v>24799.824000000001</v>
          </cell>
          <cell r="E14">
            <v>25114.992000000002</v>
          </cell>
          <cell r="F14">
            <v>28241.864000000001</v>
          </cell>
          <cell r="G14">
            <v>28133.509000000002</v>
          </cell>
          <cell r="H14">
            <v>31184.280000000002</v>
          </cell>
          <cell r="I14">
            <v>33906.299999999996</v>
          </cell>
          <cell r="J14">
            <v>37607.97</v>
          </cell>
          <cell r="K14">
            <v>33147.763500000001</v>
          </cell>
          <cell r="L14">
            <v>35391.495999999999</v>
          </cell>
          <cell r="M14">
            <v>28033.5825</v>
          </cell>
          <cell r="N14">
            <v>27414.695</v>
          </cell>
          <cell r="O14">
            <v>23306.14</v>
          </cell>
          <cell r="P14">
            <v>356282.41600000003</v>
          </cell>
          <cell r="R14">
            <v>78156.680000000008</v>
          </cell>
          <cell r="S14">
            <v>93224.089000000007</v>
          </cell>
          <cell r="T14">
            <v>106147.2295</v>
          </cell>
          <cell r="U14">
            <v>78754.417499999996</v>
          </cell>
          <cell r="V14">
            <v>356282.41600000003</v>
          </cell>
          <cell r="X14">
            <v>27874.033029747388</v>
          </cell>
          <cell r="Y14">
            <v>30176.24832222861</v>
          </cell>
          <cell r="Z14">
            <v>34200.902012109269</v>
          </cell>
          <cell r="AA14">
            <v>31227.73647666645</v>
          </cell>
          <cell r="AB14">
            <v>34568.359472286706</v>
          </cell>
          <cell r="AC14">
            <v>36321.525791811888</v>
          </cell>
          <cell r="AD14">
            <v>92251.183364085271</v>
          </cell>
          <cell r="AE14">
            <v>102117.62174076504</v>
          </cell>
          <cell r="AF14">
            <v>194368.80510485033</v>
          </cell>
          <cell r="AG14">
            <v>550651.22110485029</v>
          </cell>
        </row>
        <row r="15">
          <cell r="D15">
            <v>-1983.9859200000001</v>
          </cell>
          <cell r="E15">
            <v>-2009.1993600000003</v>
          </cell>
          <cell r="F15">
            <v>-2259.3491200000003</v>
          </cell>
          <cell r="G15">
            <v>-2250.6807200000003</v>
          </cell>
          <cell r="H15">
            <v>-2494.7424000000001</v>
          </cell>
          <cell r="I15">
            <v>-2712.5039999999999</v>
          </cell>
          <cell r="J15">
            <v>-3008.6376</v>
          </cell>
          <cell r="K15">
            <v>-2651.8210800000002</v>
          </cell>
          <cell r="L15">
            <v>-2831.3196800000001</v>
          </cell>
          <cell r="M15">
            <v>-2242.6866</v>
          </cell>
          <cell r="N15">
            <v>-2193.1756</v>
          </cell>
          <cell r="O15">
            <v>-1864.4911999999999</v>
          </cell>
          <cell r="P15">
            <v>-28502.593280000001</v>
          </cell>
          <cell r="R15">
            <v>-6252.5344000000005</v>
          </cell>
          <cell r="S15">
            <v>-7457.9271200000003</v>
          </cell>
          <cell r="T15">
            <v>-8491.7783600000002</v>
          </cell>
          <cell r="U15">
            <v>-6300.3534</v>
          </cell>
          <cell r="V15">
            <v>-28502.593280000001</v>
          </cell>
          <cell r="X15">
            <v>-2229.9226423797913</v>
          </cell>
          <cell r="Y15">
            <v>-2414.0998657782889</v>
          </cell>
          <cell r="Z15">
            <v>-2736.0721609687416</v>
          </cell>
          <cell r="AA15">
            <v>-2498.218918133316</v>
          </cell>
          <cell r="AB15">
            <v>-2765.4687577829363</v>
          </cell>
          <cell r="AC15">
            <v>-2905.722063344951</v>
          </cell>
          <cell r="AD15">
            <v>-7380.0946691268218</v>
          </cell>
          <cell r="AE15">
            <v>-8169.4097392612039</v>
          </cell>
          <cell r="AF15">
            <v>-15549.504408388026</v>
          </cell>
          <cell r="AG15">
            <v>-44052.097688388028</v>
          </cell>
        </row>
        <row r="16">
          <cell r="D16">
            <v>22815.838080000001</v>
          </cell>
          <cell r="E16">
            <v>23105.792640000003</v>
          </cell>
          <cell r="F16">
            <v>25982.514880000002</v>
          </cell>
          <cell r="G16">
            <v>25882.828280000002</v>
          </cell>
          <cell r="H16">
            <v>28689.537600000003</v>
          </cell>
          <cell r="I16">
            <v>31193.795999999995</v>
          </cell>
          <cell r="J16">
            <v>34599.332399999999</v>
          </cell>
          <cell r="K16">
            <v>30495.942419999999</v>
          </cell>
          <cell r="L16">
            <v>32560.176319999999</v>
          </cell>
          <cell r="M16">
            <v>25790.8959</v>
          </cell>
          <cell r="N16">
            <v>25221.519400000001</v>
          </cell>
          <cell r="O16">
            <v>21441.648799999999</v>
          </cell>
          <cell r="P16">
            <v>327779.82272000005</v>
          </cell>
          <cell r="R16">
            <v>71904.145600000003</v>
          </cell>
          <cell r="S16">
            <v>85766.16188</v>
          </cell>
          <cell r="T16">
            <v>97655.451140000005</v>
          </cell>
          <cell r="U16">
            <v>72454.064099999989</v>
          </cell>
          <cell r="V16">
            <v>327779.82272000005</v>
          </cell>
          <cell r="X16">
            <v>25644.110387367597</v>
          </cell>
          <cell r="Y16">
            <v>27762.148456450323</v>
          </cell>
          <cell r="Z16">
            <v>31464.829851140526</v>
          </cell>
          <cell r="AA16">
            <v>28729.517558533134</v>
          </cell>
          <cell r="AB16">
            <v>31802.89071450377</v>
          </cell>
          <cell r="AC16">
            <v>33415.803728466934</v>
          </cell>
          <cell r="AD16">
            <v>84871.088694958453</v>
          </cell>
          <cell r="AE16">
            <v>93948.212001503838</v>
          </cell>
          <cell r="AF16">
            <v>178819.30069646231</v>
          </cell>
          <cell r="AG16">
            <v>506599.12341646227</v>
          </cell>
        </row>
        <row r="17">
          <cell r="D17">
            <v>-5113.5719540845112</v>
          </cell>
          <cell r="E17">
            <v>-4716.9310943283544</v>
          </cell>
          <cell r="F17">
            <v>-4823.4112494787787</v>
          </cell>
          <cell r="G17">
            <v>-5087.7795039600005</v>
          </cell>
          <cell r="H17">
            <v>-5362.2107411200004</v>
          </cell>
          <cell r="I17">
            <v>-5812.8652698000005</v>
          </cell>
          <cell r="J17">
            <v>-6374.8653303199999</v>
          </cell>
          <cell r="K17">
            <v>-6507.5217637799997</v>
          </cell>
          <cell r="L17">
            <v>-6371.6171268000007</v>
          </cell>
          <cell r="M17">
            <v>-5989.12028844</v>
          </cell>
          <cell r="N17">
            <v>-5347.5600806000002</v>
          </cell>
          <cell r="O17">
            <v>-4830.4981077800003</v>
          </cell>
          <cell r="P17">
            <v>-66337.952510491654</v>
          </cell>
          <cell r="R17">
            <v>-14653.914297891644</v>
          </cell>
          <cell r="S17">
            <v>-16262.855514880001</v>
          </cell>
          <cell r="T17">
            <v>-19254.004220899998</v>
          </cell>
          <cell r="U17">
            <v>-16167.178476820001</v>
          </cell>
          <cell r="V17">
            <v>-66337.952510491639</v>
          </cell>
          <cell r="X17">
            <v>-4712.8725865283641</v>
          </cell>
          <cell r="Y17">
            <v>-5143.0000310823616</v>
          </cell>
          <cell r="Z17">
            <v>-5716.9735287563235</v>
          </cell>
          <cell r="AA17">
            <v>-5966.1634209477079</v>
          </cell>
          <cell r="AB17">
            <v>-6038.8914641310985</v>
          </cell>
          <cell r="AC17">
            <v>-6375.2423295756707</v>
          </cell>
          <cell r="AD17">
            <v>-15572.84614636705</v>
          </cell>
          <cell r="AE17">
            <v>-18380.297214654478</v>
          </cell>
          <cell r="AF17">
            <v>-33953.143361021532</v>
          </cell>
          <cell r="AG17">
            <v>-100291.09587151317</v>
          </cell>
        </row>
        <row r="18">
          <cell r="D18">
            <v>17702.266125915492</v>
          </cell>
          <cell r="E18">
            <v>18388.861545671651</v>
          </cell>
          <cell r="F18">
            <v>21159.103630521226</v>
          </cell>
          <cell r="G18">
            <v>20795.048776039999</v>
          </cell>
          <cell r="H18">
            <v>23327.326858880002</v>
          </cell>
          <cell r="I18">
            <v>25380.930730199994</v>
          </cell>
          <cell r="J18">
            <v>28224.467069679999</v>
          </cell>
          <cell r="K18">
            <v>23988.420656219998</v>
          </cell>
          <cell r="L18">
            <v>26188.559193199999</v>
          </cell>
          <cell r="M18">
            <v>19801.775611559999</v>
          </cell>
          <cell r="N18">
            <v>19873.959319400001</v>
          </cell>
          <cell r="O18">
            <v>16611.150692219999</v>
          </cell>
          <cell r="P18">
            <v>261441.8702095084</v>
          </cell>
          <cell r="R18">
            <v>57250.231302108361</v>
          </cell>
          <cell r="S18">
            <v>69503.306365119992</v>
          </cell>
          <cell r="T18">
            <v>78401.44691910001</v>
          </cell>
          <cell r="U18">
            <v>56286.885623179987</v>
          </cell>
          <cell r="V18">
            <v>261441.8702095084</v>
          </cell>
          <cell r="X18">
            <v>20931.237800839233</v>
          </cell>
          <cell r="Y18">
            <v>22619.148425367959</v>
          </cell>
          <cell r="Z18">
            <v>25747.856322384203</v>
          </cell>
          <cell r="AA18">
            <v>22763.354137585426</v>
          </cell>
          <cell r="AB18">
            <v>25763.999250372672</v>
          </cell>
          <cell r="AC18">
            <v>27040.561398891263</v>
          </cell>
          <cell r="AD18">
            <v>69298.242548591399</v>
          </cell>
          <cell r="AE18">
            <v>75567.91478684936</v>
          </cell>
          <cell r="AF18">
            <v>144866.15733544077</v>
          </cell>
          <cell r="AG18">
            <v>406308.02754494909</v>
          </cell>
        </row>
        <row r="20">
          <cell r="D20">
            <v>716714.91359999997</v>
          </cell>
          <cell r="E20">
            <v>725823.26880000008</v>
          </cell>
          <cell r="F20">
            <v>816189.86959999998</v>
          </cell>
          <cell r="G20">
            <v>813058.41009999998</v>
          </cell>
          <cell r="H20">
            <v>901225.69200000004</v>
          </cell>
          <cell r="I20">
            <v>979892.06999999983</v>
          </cell>
          <cell r="J20">
            <v>1086870.3329999999</v>
          </cell>
          <cell r="K20">
            <v>957970.36514999997</v>
          </cell>
          <cell r="L20">
            <v>1022814.2344</v>
          </cell>
          <cell r="M20">
            <v>810170.53425000003</v>
          </cell>
          <cell r="N20">
            <v>792284.68549999991</v>
          </cell>
          <cell r="O20">
            <v>673547.446</v>
          </cell>
          <cell r="P20">
            <v>10296561.8224</v>
          </cell>
          <cell r="R20">
            <v>2258728.0520000001</v>
          </cell>
          <cell r="S20">
            <v>2694176.1721000001</v>
          </cell>
          <cell r="T20">
            <v>3067654.93255</v>
          </cell>
          <cell r="U20">
            <v>2276002.6657499997</v>
          </cell>
          <cell r="V20">
            <v>10296561.8224</v>
          </cell>
          <cell r="X20">
            <v>805559.55455969949</v>
          </cell>
          <cell r="Y20">
            <v>872093.57651240681</v>
          </cell>
          <cell r="Z20">
            <v>988406.06814995781</v>
          </cell>
          <cell r="AA20">
            <v>902481.58417566039</v>
          </cell>
          <cell r="AB20">
            <v>999025.58874908579</v>
          </cell>
          <cell r="AC20">
            <v>1049692.0953833635</v>
          </cell>
          <cell r="AD20">
            <v>2666059.1992220641</v>
          </cell>
          <cell r="AE20">
            <v>2951199.2683081096</v>
          </cell>
          <cell r="AF20">
            <v>5617258.4675301742</v>
          </cell>
          <cell r="AG20">
            <v>15913820.289930174</v>
          </cell>
        </row>
        <row r="21">
          <cell r="D21">
            <v>-57337.193088</v>
          </cell>
          <cell r="E21">
            <v>-58065.861504000008</v>
          </cell>
          <cell r="F21">
            <v>-65295.189568000009</v>
          </cell>
          <cell r="G21">
            <v>-65044.672808000003</v>
          </cell>
          <cell r="H21">
            <v>-72098.055359999998</v>
          </cell>
          <cell r="I21">
            <v>-78391.36559999999</v>
          </cell>
          <cell r="J21">
            <v>-86949.626640000002</v>
          </cell>
          <cell r="K21">
            <v>-76637.629212</v>
          </cell>
          <cell r="L21">
            <v>-81825.138751999999</v>
          </cell>
          <cell r="M21">
            <v>-64813.642739999996</v>
          </cell>
          <cell r="N21">
            <v>-63382.774839999998</v>
          </cell>
          <cell r="O21">
            <v>-53883.795679999996</v>
          </cell>
          <cell r="P21">
            <v>-823724.94579199993</v>
          </cell>
          <cell r="R21">
            <v>-180698.24416</v>
          </cell>
          <cell r="S21">
            <v>-215534.09376799999</v>
          </cell>
          <cell r="T21">
            <v>-245412.394604</v>
          </cell>
          <cell r="U21">
            <v>-182080.21325999999</v>
          </cell>
          <cell r="V21">
            <v>-823724.94579200004</v>
          </cell>
          <cell r="X21">
            <v>-64444.764364775969</v>
          </cell>
          <cell r="Y21">
            <v>-69767.486120992544</v>
          </cell>
          <cell r="Z21">
            <v>-79072.485451996632</v>
          </cell>
          <cell r="AA21">
            <v>-72198.526734052837</v>
          </cell>
          <cell r="AB21">
            <v>-79922.047099926858</v>
          </cell>
          <cell r="AC21">
            <v>-83975.367630669076</v>
          </cell>
          <cell r="AD21">
            <v>-213284.73593776516</v>
          </cell>
          <cell r="AE21">
            <v>-236095.94146464876</v>
          </cell>
          <cell r="AF21">
            <v>-449380.67740241392</v>
          </cell>
          <cell r="AG21">
            <v>-1273105.623194414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</row>
        <row r="23">
          <cell r="D23">
            <v>659377.72051199991</v>
          </cell>
          <cell r="E23">
            <v>667757.40729600005</v>
          </cell>
          <cell r="F23">
            <v>750894.68003199995</v>
          </cell>
          <cell r="G23">
            <v>748013.73729199998</v>
          </cell>
          <cell r="H23">
            <v>829127.63664000004</v>
          </cell>
          <cell r="I23">
            <v>901500.70439999981</v>
          </cell>
          <cell r="J23">
            <v>999920.70635999984</v>
          </cell>
          <cell r="K23">
            <v>881332.73593800003</v>
          </cell>
          <cell r="L23">
            <v>940989.09564800002</v>
          </cell>
          <cell r="M23">
            <v>745356.89150999999</v>
          </cell>
          <cell r="N23">
            <v>728901.91065999994</v>
          </cell>
          <cell r="O23">
            <v>619663.65032000002</v>
          </cell>
          <cell r="P23">
            <v>9472836.8766079992</v>
          </cell>
          <cell r="R23">
            <v>2078029.8078400001</v>
          </cell>
          <cell r="S23">
            <v>2478642.0783319999</v>
          </cell>
          <cell r="T23">
            <v>2822242.5379460002</v>
          </cell>
          <cell r="U23">
            <v>2093922.4524899996</v>
          </cell>
          <cell r="V23">
            <v>9472836.8766079992</v>
          </cell>
          <cell r="X23">
            <v>741114.79019492352</v>
          </cell>
          <cell r="Y23">
            <v>802326.09039141424</v>
          </cell>
          <cell r="Z23">
            <v>909333.58269796113</v>
          </cell>
          <cell r="AA23">
            <v>830283.05744160758</v>
          </cell>
          <cell r="AB23">
            <v>919103.54164915893</v>
          </cell>
          <cell r="AC23">
            <v>965716.72775269451</v>
          </cell>
          <cell r="AD23">
            <v>2452774.4632842988</v>
          </cell>
          <cell r="AE23">
            <v>2715103.326843461</v>
          </cell>
          <cell r="AF23">
            <v>5167877.7901277598</v>
          </cell>
          <cell r="AG23">
            <v>14640714.666735761</v>
          </cell>
        </row>
        <row r="24">
          <cell r="D24">
            <v>-147782.22947304236</v>
          </cell>
          <cell r="E24">
            <v>-136319.30862608945</v>
          </cell>
          <cell r="F24">
            <v>-139396.58510993668</v>
          </cell>
          <cell r="G24">
            <v>-147036.82766444402</v>
          </cell>
          <cell r="H24">
            <v>-154967.89041836801</v>
          </cell>
          <cell r="I24">
            <v>-167991.80629722</v>
          </cell>
          <cell r="J24">
            <v>-184233.60804624797</v>
          </cell>
          <cell r="K24">
            <v>-188067.37897324198</v>
          </cell>
          <cell r="L24">
            <v>-184139.73496452</v>
          </cell>
          <cell r="M24">
            <v>-173085.576335916</v>
          </cell>
          <cell r="N24">
            <v>-154544.48632934</v>
          </cell>
          <cell r="O24">
            <v>-139601.395314842</v>
          </cell>
          <cell r="P24">
            <v>-1917166.8275532085</v>
          </cell>
          <cell r="R24">
            <v>-423498.12320906844</v>
          </cell>
          <cell r="S24">
            <v>-469996.52438003203</v>
          </cell>
          <cell r="T24">
            <v>-556440.72198400996</v>
          </cell>
          <cell r="U24">
            <v>-467231.45798009797</v>
          </cell>
          <cell r="V24">
            <v>-1917166.8275532085</v>
          </cell>
          <cell r="X24">
            <v>-136202.01775066971</v>
          </cell>
          <cell r="Y24">
            <v>-148632.70089828025</v>
          </cell>
          <cell r="Z24">
            <v>-165220.53498105775</v>
          </cell>
          <cell r="AA24">
            <v>-172422.12286538875</v>
          </cell>
          <cell r="AB24">
            <v>-174523.96331338873</v>
          </cell>
          <cell r="AC24">
            <v>-184244.50332473687</v>
          </cell>
          <cell r="AD24">
            <v>-450055.25363000773</v>
          </cell>
          <cell r="AE24">
            <v>-531190.58950351435</v>
          </cell>
          <cell r="AF24">
            <v>-981245.84313352208</v>
          </cell>
          <cell r="AG24">
            <v>-2898412.6706867306</v>
          </cell>
        </row>
        <row r="25">
          <cell r="P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</row>
        <row r="26">
          <cell r="P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</row>
        <row r="27">
          <cell r="D27">
            <v>19799.892409863372</v>
          </cell>
          <cell r="E27">
            <v>3793.3692080265901</v>
          </cell>
          <cell r="F27">
            <v>-10666.663182740638</v>
          </cell>
          <cell r="G27">
            <v>-2565.9197939559963</v>
          </cell>
          <cell r="H27">
            <v>-10857.636909631998</v>
          </cell>
          <cell r="I27">
            <v>-12308.334582779993</v>
          </cell>
          <cell r="J27">
            <v>-15750.533225751977</v>
          </cell>
          <cell r="K27">
            <v>11800.83178564196</v>
          </cell>
          <cell r="L27">
            <v>-4058.0841650800139</v>
          </cell>
          <cell r="M27">
            <v>24014.198033916036</v>
          </cell>
          <cell r="N27">
            <v>8764.1041973399842</v>
          </cell>
          <cell r="O27">
            <v>15668.665250842008</v>
          </cell>
          <cell r="P27">
            <v>27633.889025689336</v>
          </cell>
          <cell r="R27">
            <v>12926.598435149324</v>
          </cell>
          <cell r="S27">
            <v>-25731.891286367987</v>
          </cell>
          <cell r="T27">
            <v>-8007.7856051900308</v>
          </cell>
          <cell r="U27">
            <v>48446.967482098029</v>
          </cell>
          <cell r="V27">
            <v>27633.889025689336</v>
          </cell>
          <cell r="X27">
            <v>-12020.940288315003</v>
          </cell>
          <cell r="Y27">
            <v>-11832.517180002586</v>
          </cell>
          <cell r="Z27">
            <v>-16646.181558534532</v>
          </cell>
          <cell r="AA27">
            <v>6365.5113770672178</v>
          </cell>
          <cell r="AB27">
            <v>-9296.7450164430484</v>
          </cell>
          <cell r="AC27">
            <v>-8898.8422258020437</v>
          </cell>
          <cell r="AD27">
            <v>-40499.639026852121</v>
          </cell>
          <cell r="AE27">
            <v>-11830.075865177874</v>
          </cell>
          <cell r="AF27">
            <v>-52329.714892029995</v>
          </cell>
          <cell r="AG27">
            <v>-24695.82586634066</v>
          </cell>
        </row>
        <row r="28">
          <cell r="D28">
            <v>531395.38344882091</v>
          </cell>
          <cell r="E28">
            <v>535231.46787793713</v>
          </cell>
          <cell r="F28">
            <v>600831.43173932261</v>
          </cell>
          <cell r="G28">
            <v>598410.9898336</v>
          </cell>
          <cell r="H28">
            <v>663302.10931199999</v>
          </cell>
          <cell r="I28">
            <v>721200.56351999985</v>
          </cell>
          <cell r="J28">
            <v>799936.56508799992</v>
          </cell>
          <cell r="K28">
            <v>705066.18875039998</v>
          </cell>
          <cell r="L28">
            <v>752791.27651840006</v>
          </cell>
          <cell r="M28">
            <v>596285.51320799999</v>
          </cell>
          <cell r="N28">
            <v>583121.52852799988</v>
          </cell>
          <cell r="O28">
            <v>495730.92025600001</v>
          </cell>
          <cell r="P28">
            <v>7583303.9380804794</v>
          </cell>
          <cell r="R28">
            <v>1667458.2830660811</v>
          </cell>
          <cell r="S28">
            <v>1982913.6626656</v>
          </cell>
          <cell r="T28">
            <v>2257794.0303568006</v>
          </cell>
          <cell r="U28">
            <v>1675137.9619919998</v>
          </cell>
          <cell r="V28">
            <v>7583303.9380804794</v>
          </cell>
          <cell r="X28">
            <v>592891.83215593873</v>
          </cell>
          <cell r="Y28">
            <v>641860.87231313135</v>
          </cell>
          <cell r="Z28">
            <v>727466.86615836888</v>
          </cell>
          <cell r="AA28">
            <v>664226.44595328602</v>
          </cell>
          <cell r="AB28">
            <v>735282.8333193271</v>
          </cell>
          <cell r="AC28">
            <v>772573.38220215566</v>
          </cell>
          <cell r="AD28">
            <v>1962219.5706274391</v>
          </cell>
          <cell r="AE28">
            <v>2172082.6614747685</v>
          </cell>
          <cell r="AF28">
            <v>4134302.2321022078</v>
          </cell>
          <cell r="AG28">
            <v>11717606.17018269</v>
          </cell>
        </row>
        <row r="29">
          <cell r="D29">
            <v>-19781.331615359995</v>
          </cell>
          <cell r="E29">
            <v>-20032.722218880001</v>
          </cell>
          <cell r="F29">
            <v>-22526.840400959998</v>
          </cell>
          <cell r="G29">
            <v>-22440.412118759999</v>
          </cell>
          <cell r="H29">
            <v>-24873.8290992</v>
          </cell>
          <cell r="I29">
            <v>-27045.021131999994</v>
          </cell>
          <cell r="J29">
            <v>-29997.621190799993</v>
          </cell>
          <cell r="K29">
            <v>-26439.982078140001</v>
          </cell>
          <cell r="L29">
            <v>-28229.672869440001</v>
          </cell>
          <cell r="M29">
            <v>-22360.706745299998</v>
          </cell>
          <cell r="N29">
            <v>-21867.057319799998</v>
          </cell>
          <cell r="O29">
            <v>-18589.909509599998</v>
          </cell>
          <cell r="P29">
            <v>-284185.10629824002</v>
          </cell>
          <cell r="R29">
            <v>-62340.894235199994</v>
          </cell>
          <cell r="S29">
            <v>-74359.262349959987</v>
          </cell>
          <cell r="T29">
            <v>-84667.276138379995</v>
          </cell>
          <cell r="U29">
            <v>-62817.673574699991</v>
          </cell>
          <cell r="V29">
            <v>-284185.10629823996</v>
          </cell>
          <cell r="X29">
            <v>-22233.443705847705</v>
          </cell>
          <cell r="Y29">
            <v>-24069.782711742428</v>
          </cell>
          <cell r="Z29">
            <v>-27280.007480938832</v>
          </cell>
          <cell r="AA29">
            <v>-24908.491723248226</v>
          </cell>
          <cell r="AB29">
            <v>-27573.106249474768</v>
          </cell>
          <cell r="AC29">
            <v>-28971.501832580834</v>
          </cell>
          <cell r="AD29">
            <v>-73583.233898528968</v>
          </cell>
          <cell r="AE29">
            <v>-81453.09980530382</v>
          </cell>
          <cell r="AF29">
            <v>-155036.33370383279</v>
          </cell>
          <cell r="AG29">
            <v>-439221.44000207272</v>
          </cell>
        </row>
        <row r="30">
          <cell r="D30">
            <v>511614.05183346092</v>
          </cell>
          <cell r="E30">
            <v>515198.74565905711</v>
          </cell>
          <cell r="F30">
            <v>578304.59133836266</v>
          </cell>
          <cell r="G30">
            <v>575970.57771483995</v>
          </cell>
          <cell r="H30">
            <v>638428.28021280002</v>
          </cell>
          <cell r="I30">
            <v>694155.54238799983</v>
          </cell>
          <cell r="J30">
            <v>769938.94389719993</v>
          </cell>
          <cell r="K30">
            <v>678626.20667225996</v>
          </cell>
          <cell r="L30">
            <v>724561.60364896001</v>
          </cell>
          <cell r="M30">
            <v>573924.80646270001</v>
          </cell>
          <cell r="N30">
            <v>561254.47120819986</v>
          </cell>
          <cell r="O30">
            <v>477141.01074639999</v>
          </cell>
          <cell r="P30">
            <v>7299118.8317822395</v>
          </cell>
          <cell r="R30">
            <v>1605117.3888308811</v>
          </cell>
          <cell r="S30">
            <v>1908554.40031564</v>
          </cell>
          <cell r="T30">
            <v>2173126.7542184205</v>
          </cell>
          <cell r="U30">
            <v>1612320.2884172997</v>
          </cell>
          <cell r="V30">
            <v>7299118.8317822395</v>
          </cell>
          <cell r="X30">
            <v>570658.38845009101</v>
          </cell>
          <cell r="Y30">
            <v>617791.0896013889</v>
          </cell>
          <cell r="Z30">
            <v>700186.85867743008</v>
          </cell>
          <cell r="AA30">
            <v>639317.95423003775</v>
          </cell>
          <cell r="AB30">
            <v>707709.72706985229</v>
          </cell>
          <cell r="AC30">
            <v>743601.88036957476</v>
          </cell>
          <cell r="AD30">
            <v>1888636.33672891</v>
          </cell>
          <cell r="AE30">
            <v>2090629.5616694647</v>
          </cell>
          <cell r="AF30">
            <v>3979265.8983983751</v>
          </cell>
          <cell r="AG30">
            <v>11278384.730180617</v>
          </cell>
        </row>
        <row r="32">
          <cell r="D32">
            <v>-69234.660653759987</v>
          </cell>
          <cell r="E32">
            <v>-70114.527766080006</v>
          </cell>
          <cell r="F32">
            <v>-78843.94140335999</v>
          </cell>
          <cell r="G32">
            <v>-78541.442415659985</v>
          </cell>
          <cell r="H32">
            <v>-87058.401847200003</v>
          </cell>
          <cell r="I32">
            <v>-94657.573961999966</v>
          </cell>
          <cell r="J32">
            <v>-104991.67416779998</v>
          </cell>
          <cell r="K32">
            <v>-92539.937273489981</v>
          </cell>
          <cell r="L32">
            <v>-98803.855043039977</v>
          </cell>
          <cell r="M32">
            <v>-78262.47360854999</v>
          </cell>
          <cell r="N32">
            <v>-76534.700619299998</v>
          </cell>
          <cell r="O32">
            <v>-65064.683283599988</v>
          </cell>
          <cell r="P32">
            <v>-994647.87204384001</v>
          </cell>
          <cell r="R32">
            <v>-218193.1298232</v>
          </cell>
          <cell r="S32">
            <v>-260257.41822485995</v>
          </cell>
          <cell r="T32">
            <v>-296335.4664843299</v>
          </cell>
          <cell r="U32">
            <v>-219861.85751144998</v>
          </cell>
          <cell r="V32">
            <v>-994647.87204383977</v>
          </cell>
          <cell r="X32">
            <v>-77817.052970466961</v>
          </cell>
          <cell r="Y32">
            <v>-84244.239491098488</v>
          </cell>
          <cell r="Z32">
            <v>-95480.026183285911</v>
          </cell>
          <cell r="AA32">
            <v>-87179.721031368783</v>
          </cell>
          <cell r="AB32">
            <v>-96505.871873161683</v>
          </cell>
          <cell r="AC32">
            <v>-101400.25641403289</v>
          </cell>
          <cell r="AD32">
            <v>-257541.31864485139</v>
          </cell>
          <cell r="AE32">
            <v>-285085.84931856336</v>
          </cell>
          <cell r="AF32">
            <v>-542627.16796341469</v>
          </cell>
          <cell r="AG32">
            <v>-1537275.0400072546</v>
          </cell>
        </row>
        <row r="33">
          <cell r="D33">
            <v>11637.850571002085</v>
          </cell>
          <cell r="E33">
            <v>10735.145554304541</v>
          </cell>
          <cell r="F33">
            <v>10977.481077407514</v>
          </cell>
          <cell r="G33">
            <v>11579.150178574964</v>
          </cell>
          <cell r="H33">
            <v>12203.721370446479</v>
          </cell>
          <cell r="I33">
            <v>13229.354745906074</v>
          </cell>
          <cell r="J33">
            <v>14508.396633642027</v>
          </cell>
          <cell r="K33">
            <v>14810.306094142805</v>
          </cell>
          <cell r="L33">
            <v>14501.00412845595</v>
          </cell>
          <cell r="M33">
            <v>13630.489136453383</v>
          </cell>
          <cell r="N33">
            <v>12170.378298435524</v>
          </cell>
          <cell r="O33">
            <v>10993.609881043807</v>
          </cell>
          <cell r="P33">
            <v>150976.88766981519</v>
          </cell>
          <cell r="R33">
            <v>33350.477202714144</v>
          </cell>
          <cell r="S33">
            <v>37012.226294927517</v>
          </cell>
          <cell r="T33">
            <v>43819.70685624078</v>
          </cell>
          <cell r="U33">
            <v>36794.477315932716</v>
          </cell>
          <cell r="V33">
            <v>150976.88766981516</v>
          </cell>
          <cell r="X33">
            <v>10725.90889786524</v>
          </cell>
          <cell r="Y33">
            <v>11704.825195739568</v>
          </cell>
          <cell r="Z33">
            <v>13011.117129758295</v>
          </cell>
          <cell r="AA33">
            <v>13578.242175649362</v>
          </cell>
          <cell r="AB33">
            <v>13743.762110929361</v>
          </cell>
          <cell r="AC33">
            <v>14509.254636823027</v>
          </cell>
          <cell r="AD33">
            <v>35441.851223363105</v>
          </cell>
          <cell r="AE33">
            <v>41831.258923401751</v>
          </cell>
          <cell r="AF33">
            <v>77273.110146764855</v>
          </cell>
          <cell r="AG33">
            <v>228249.99781658</v>
          </cell>
        </row>
        <row r="34">
          <cell r="P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</row>
        <row r="35">
          <cell r="D35">
            <v>-7919.9569639453493</v>
          </cell>
          <cell r="E35">
            <v>-1517.3476832106362</v>
          </cell>
          <cell r="F35">
            <v>4266.6652730962551</v>
          </cell>
          <cell r="G35">
            <v>1026.3679175823986</v>
          </cell>
          <cell r="H35">
            <v>4343.0547638527996</v>
          </cell>
          <cell r="I35">
            <v>4923.3338331119976</v>
          </cell>
          <cell r="J35">
            <v>6300.2132903007914</v>
          </cell>
          <cell r="K35">
            <v>-4720.3327142567841</v>
          </cell>
          <cell r="L35">
            <v>1623.2336660320057</v>
          </cell>
          <cell r="M35">
            <v>-9605.6792135664145</v>
          </cell>
          <cell r="N35">
            <v>-3505.6416789359937</v>
          </cell>
          <cell r="O35">
            <v>-6267.4661003368037</v>
          </cell>
          <cell r="P35">
            <v>-11053.555610275733</v>
          </cell>
          <cell r="R35">
            <v>-5170.6393740597314</v>
          </cell>
          <cell r="S35">
            <v>10292.756514547196</v>
          </cell>
          <cell r="T35">
            <v>3203.1142420760129</v>
          </cell>
          <cell r="U35">
            <v>-19378.78699283921</v>
          </cell>
          <cell r="V35">
            <v>-11053.555610275733</v>
          </cell>
          <cell r="X35">
            <v>4808.3761153260011</v>
          </cell>
          <cell r="Y35">
            <v>4733.006872001034</v>
          </cell>
          <cell r="Z35">
            <v>6658.4726234138134</v>
          </cell>
          <cell r="AA35">
            <v>-2546.2045508268875</v>
          </cell>
          <cell r="AB35">
            <v>3718.6980065772195</v>
          </cell>
          <cell r="AC35">
            <v>3559.5368903208177</v>
          </cell>
          <cell r="AD35">
            <v>16199.855610740848</v>
          </cell>
          <cell r="AE35">
            <v>4732.0303460711493</v>
          </cell>
          <cell r="AF35">
            <v>20931.885956811995</v>
          </cell>
          <cell r="AG35">
            <v>9878.3303465362624</v>
          </cell>
        </row>
        <row r="36">
          <cell r="P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</row>
        <row r="37">
          <cell r="D37">
            <v>-1648.44430128</v>
          </cell>
          <cell r="E37">
            <v>-1669.39351824</v>
          </cell>
          <cell r="F37">
            <v>-1877.23670008</v>
          </cell>
          <cell r="G37">
            <v>-1870.0343432299999</v>
          </cell>
          <cell r="H37">
            <v>-2072.8190915999999</v>
          </cell>
          <cell r="I37">
            <v>-2253.7517609999995</v>
          </cell>
          <cell r="J37">
            <v>-2499.8017658999997</v>
          </cell>
          <cell r="K37">
            <v>-2203.3318398450001</v>
          </cell>
          <cell r="L37">
            <v>-2352.4727391199999</v>
          </cell>
          <cell r="M37">
            <v>-1863.3922287750001</v>
          </cell>
          <cell r="N37">
            <v>-1822.2547766499999</v>
          </cell>
          <cell r="O37">
            <v>-1549.1591257999999</v>
          </cell>
          <cell r="P37">
            <v>-23682.092191519998</v>
          </cell>
          <cell r="R37">
            <v>-5195.0745196000007</v>
          </cell>
          <cell r="S37">
            <v>-6196.6051958299995</v>
          </cell>
          <cell r="T37">
            <v>-7055.6063448650002</v>
          </cell>
          <cell r="U37">
            <v>-5234.8061312250002</v>
          </cell>
          <cell r="V37">
            <v>-23682.092191520002</v>
          </cell>
          <cell r="X37">
            <v>-1852.7869754873091</v>
          </cell>
          <cell r="Y37">
            <v>-2005.8152259785356</v>
          </cell>
          <cell r="Z37">
            <v>-2273.3339567449029</v>
          </cell>
          <cell r="AA37">
            <v>-2075.7076436040188</v>
          </cell>
          <cell r="AB37">
            <v>-2297.7588541228974</v>
          </cell>
          <cell r="AC37">
            <v>-2414.2918193817363</v>
          </cell>
          <cell r="AD37">
            <v>-6131.9361582107476</v>
          </cell>
          <cell r="AE37">
            <v>-6787.7583171086535</v>
          </cell>
          <cell r="AF37">
            <v>-12919.6944753194</v>
          </cell>
          <cell r="AG37">
            <v>-36601.786666839398</v>
          </cell>
        </row>
        <row r="38">
          <cell r="D38">
            <v>-57039.595200000003</v>
          </cell>
          <cell r="E38">
            <v>-57764.481600000006</v>
          </cell>
          <cell r="F38">
            <v>-64956.287200000006</v>
          </cell>
          <cell r="G38">
            <v>-64707.070700000004</v>
          </cell>
          <cell r="H38">
            <v>-71723.844000000012</v>
          </cell>
          <cell r="I38">
            <v>-77984.489999999991</v>
          </cell>
          <cell r="J38">
            <v>-86498.331000000006</v>
          </cell>
          <cell r="K38">
            <v>-76239.856050000002</v>
          </cell>
          <cell r="L38">
            <v>-81400.440799999997</v>
          </cell>
          <cell r="M38">
            <v>-64477.239750000001</v>
          </cell>
          <cell r="N38">
            <v>-63053.798500000004</v>
          </cell>
          <cell r="O38">
            <v>-53604.121999999996</v>
          </cell>
          <cell r="P38">
            <v>-819449.5567999999</v>
          </cell>
          <cell r="R38">
            <v>-179760.364</v>
          </cell>
          <cell r="S38">
            <v>-214415.40470000001</v>
          </cell>
          <cell r="T38">
            <v>-244138.62784999999</v>
          </cell>
          <cell r="U38">
            <v>-181135.16025000002</v>
          </cell>
          <cell r="V38">
            <v>-819449.5567999999</v>
          </cell>
          <cell r="X38">
            <v>-64110.275968418995</v>
          </cell>
          <cell r="Y38">
            <v>-69405.371141125812</v>
          </cell>
          <cell r="Z38">
            <v>-78662.074627851311</v>
          </cell>
          <cell r="AA38">
            <v>-71823.793896332834</v>
          </cell>
          <cell r="AB38">
            <v>-79507.226786259431</v>
          </cell>
          <cell r="AC38">
            <v>-83539.509321167337</v>
          </cell>
          <cell r="AD38">
            <v>-212177.72173739612</v>
          </cell>
          <cell r="AE38">
            <v>-234870.5300037596</v>
          </cell>
          <cell r="AF38">
            <v>-447048.25174115575</v>
          </cell>
          <cell r="AG38">
            <v>-1266497.8085411557</v>
          </cell>
        </row>
        <row r="39">
          <cell r="D39">
            <v>-79855.433279999997</v>
          </cell>
          <cell r="E39">
            <v>-80870.274240000013</v>
          </cell>
          <cell r="F39">
            <v>-90938.802080000009</v>
          </cell>
          <cell r="G39">
            <v>-90589.898979999998</v>
          </cell>
          <cell r="H39">
            <v>-100413.38160000001</v>
          </cell>
          <cell r="I39">
            <v>-109178.28599999998</v>
          </cell>
          <cell r="J39">
            <v>-121097.66339999999</v>
          </cell>
          <cell r="K39">
            <v>-106735.79846999999</v>
          </cell>
          <cell r="L39">
            <v>-113960.61712</v>
          </cell>
          <cell r="M39">
            <v>-90268.135649999997</v>
          </cell>
          <cell r="N39">
            <v>-88275.317900000009</v>
          </cell>
          <cell r="O39">
            <v>-75045.770799999998</v>
          </cell>
          <cell r="P39">
            <v>-1147229.37952</v>
          </cell>
          <cell r="R39">
            <v>-251664.50959999999</v>
          </cell>
          <cell r="S39">
            <v>-300181.56657999998</v>
          </cell>
          <cell r="T39">
            <v>-341794.07899000001</v>
          </cell>
          <cell r="U39">
            <v>-253589.22435</v>
          </cell>
          <cell r="V39">
            <v>-1147229.37952</v>
          </cell>
          <cell r="X39">
            <v>-89754.386355786584</v>
          </cell>
          <cell r="Y39">
            <v>-97167.519597576131</v>
          </cell>
          <cell r="Z39">
            <v>-110126.90447899184</v>
          </cell>
          <cell r="AA39">
            <v>-100553.31145486597</v>
          </cell>
          <cell r="AB39">
            <v>-111310.1175007632</v>
          </cell>
          <cell r="AC39">
            <v>-116955.31304963426</v>
          </cell>
          <cell r="AD39">
            <v>-297048.81043235457</v>
          </cell>
          <cell r="AE39">
            <v>-328818.74200526346</v>
          </cell>
          <cell r="AF39">
            <v>-625867.55243761803</v>
          </cell>
          <cell r="AG39">
            <v>-1773096.9319576179</v>
          </cell>
        </row>
        <row r="40">
          <cell r="D40">
            <v>-3835.1789655633834</v>
          </cell>
          <cell r="E40">
            <v>-3537.6983207462658</v>
          </cell>
          <cell r="F40">
            <v>-3617.558437109084</v>
          </cell>
          <cell r="G40">
            <v>-3815.8346279700004</v>
          </cell>
          <cell r="H40">
            <v>-4021.6580558400001</v>
          </cell>
          <cell r="I40">
            <v>-4359.6489523500004</v>
          </cell>
          <cell r="J40">
            <v>-4781.1489977399997</v>
          </cell>
          <cell r="K40">
            <v>-4880.6413228349993</v>
          </cell>
          <cell r="L40">
            <v>-4778.7128451000008</v>
          </cell>
          <cell r="M40">
            <v>-4491.8402163299997</v>
          </cell>
          <cell r="N40">
            <v>-4010.6700604500002</v>
          </cell>
          <cell r="O40">
            <v>-3622.8735808350002</v>
          </cell>
          <cell r="P40">
            <v>-49753.464382868733</v>
          </cell>
          <cell r="R40">
            <v>-10990.435723418734</v>
          </cell>
          <cell r="S40">
            <v>-12197.14163616</v>
          </cell>
          <cell r="T40">
            <v>-14440.503165675</v>
          </cell>
          <cell r="U40">
            <v>-12125.383857615001</v>
          </cell>
          <cell r="V40">
            <v>-49753.464382868733</v>
          </cell>
          <cell r="X40">
            <v>-3534.6544398962733</v>
          </cell>
          <cell r="Y40">
            <v>-3857.2500233117712</v>
          </cell>
          <cell r="Z40">
            <v>-4287.7301465672426</v>
          </cell>
          <cell r="AA40">
            <v>-4474.6225657107807</v>
          </cell>
          <cell r="AB40">
            <v>-4529.1685980983239</v>
          </cell>
          <cell r="AC40">
            <v>-4781.4317471817531</v>
          </cell>
          <cell r="AD40">
            <v>-11679.634609775287</v>
          </cell>
          <cell r="AE40">
            <v>-13785.222910990859</v>
          </cell>
          <cell r="AF40">
            <v>-25464.857520766145</v>
          </cell>
          <cell r="AG40">
            <v>-75218.321903634875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</row>
        <row r="42">
          <cell r="P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</row>
        <row r="43">
          <cell r="P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</row>
        <row r="44">
          <cell r="P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</row>
        <row r="45">
          <cell r="D45">
            <v>-14334.298272</v>
          </cell>
          <cell r="E45">
            <v>-14516.465376000002</v>
          </cell>
          <cell r="F45">
            <v>-16323.797392</v>
          </cell>
          <cell r="G45">
            <v>-16261.168202000001</v>
          </cell>
          <cell r="H45">
            <v>-18024.51384</v>
          </cell>
          <cell r="I45">
            <v>-19597.841399999998</v>
          </cell>
          <cell r="J45">
            <v>-21737.406659999997</v>
          </cell>
          <cell r="K45">
            <v>-19159.407303</v>
          </cell>
          <cell r="L45">
            <v>-20456.284688</v>
          </cell>
          <cell r="M45">
            <v>-16203.410685000001</v>
          </cell>
          <cell r="N45">
            <v>-15845.693709999998</v>
          </cell>
          <cell r="O45">
            <v>-13470.948920000001</v>
          </cell>
          <cell r="P45">
            <v>-205931.23644799998</v>
          </cell>
          <cell r="R45">
            <v>-45174.561040000001</v>
          </cell>
          <cell r="S45">
            <v>-53883.523441999998</v>
          </cell>
          <cell r="T45">
            <v>-61353.098650999993</v>
          </cell>
          <cell r="U45">
            <v>-45520.053314999997</v>
          </cell>
          <cell r="V45">
            <v>-205931.23644799998</v>
          </cell>
          <cell r="X45">
            <v>-16111.19109119399</v>
          </cell>
          <cell r="Y45">
            <v>-17441.871530248136</v>
          </cell>
          <cell r="Z45">
            <v>-19768.121362999158</v>
          </cell>
          <cell r="AA45">
            <v>-18049.631683513209</v>
          </cell>
          <cell r="AB45">
            <v>-19980.511774981715</v>
          </cell>
          <cell r="AC45">
            <v>-20993.841907667273</v>
          </cell>
          <cell r="AD45">
            <v>-53321.18398444129</v>
          </cell>
          <cell r="AE45">
            <v>-59023.985366162196</v>
          </cell>
          <cell r="AF45">
            <v>-112345.16935060348</v>
          </cell>
          <cell r="AG45">
            <v>-318276.40579860343</v>
          </cell>
        </row>
        <row r="46">
          <cell r="D46">
            <v>-222229.71706554666</v>
          </cell>
          <cell r="E46">
            <v>-219255.04294997238</v>
          </cell>
          <cell r="F46">
            <v>-241313.47686204533</v>
          </cell>
          <cell r="G46">
            <v>-243179.93117270264</v>
          </cell>
          <cell r="H46">
            <v>-266767.84230034077</v>
          </cell>
          <cell r="I46">
            <v>-289878.90349633183</v>
          </cell>
          <cell r="J46">
            <v>-320797.41606749711</v>
          </cell>
          <cell r="K46">
            <v>-291668.99887928396</v>
          </cell>
          <cell r="L46">
            <v>-305628.145440772</v>
          </cell>
          <cell r="M46">
            <v>-251541.682215768</v>
          </cell>
          <cell r="N46">
            <v>-240877.69894690049</v>
          </cell>
          <cell r="O46">
            <v>-207631.41392952797</v>
          </cell>
          <cell r="P46">
            <v>-3100770.2693266892</v>
          </cell>
          <cell r="R46">
            <v>-682798.23687756434</v>
          </cell>
          <cell r="S46">
            <v>-799826.67696937523</v>
          </cell>
          <cell r="T46">
            <v>-918094.56038755295</v>
          </cell>
          <cell r="U46">
            <v>-700050.79509219655</v>
          </cell>
          <cell r="V46">
            <v>-3100770.2693266892</v>
          </cell>
          <cell r="X46">
            <v>-237646.06278805889</v>
          </cell>
          <cell r="Y46">
            <v>-257684.23494159826</v>
          </cell>
          <cell r="Z46">
            <v>-290928.60100326821</v>
          </cell>
          <cell r="AA46">
            <v>-273124.75065057311</v>
          </cell>
          <cell r="AB46">
            <v>-296668.1952698807</v>
          </cell>
          <cell r="AC46">
            <v>-312015.85273192142</v>
          </cell>
          <cell r="AD46">
            <v>-786258.89873292553</v>
          </cell>
          <cell r="AE46">
            <v>-881808.79865237512</v>
          </cell>
          <cell r="AF46">
            <v>-1668067.6973853009</v>
          </cell>
          <cell r="AG46">
            <v>-4768837.9667119896</v>
          </cell>
        </row>
        <row r="47">
          <cell r="D47">
            <v>289384.33476791426</v>
          </cell>
          <cell r="E47">
            <v>295943.70270908473</v>
          </cell>
          <cell r="F47">
            <v>336991.11447631731</v>
          </cell>
          <cell r="G47">
            <v>332790.64654213731</v>
          </cell>
          <cell r="H47">
            <v>371660.43791245925</v>
          </cell>
          <cell r="I47">
            <v>404276.638891668</v>
          </cell>
          <cell r="J47">
            <v>449141.52782970283</v>
          </cell>
          <cell r="K47">
            <v>386957.207792976</v>
          </cell>
          <cell r="L47">
            <v>418933.45820818801</v>
          </cell>
          <cell r="M47">
            <v>322383.12424693198</v>
          </cell>
          <cell r="N47">
            <v>320376.77226129937</v>
          </cell>
          <cell r="O47">
            <v>269509.59681687201</v>
          </cell>
          <cell r="P47">
            <v>4198348.5624555498</v>
          </cell>
          <cell r="R47">
            <v>922319.15195331676</v>
          </cell>
          <cell r="S47">
            <v>1108727.7233462648</v>
          </cell>
          <cell r="T47">
            <v>1255032.1938308675</v>
          </cell>
          <cell r="U47">
            <v>912269.49332510319</v>
          </cell>
          <cell r="V47">
            <v>4198348.5624555498</v>
          </cell>
          <cell r="X47">
            <v>333012.32566203212</v>
          </cell>
          <cell r="Y47">
            <v>360106.85465979064</v>
          </cell>
          <cell r="Z47">
            <v>409258.25767416187</v>
          </cell>
          <cell r="AA47">
            <v>366193.20357946464</v>
          </cell>
          <cell r="AB47">
            <v>411041.53179997159</v>
          </cell>
          <cell r="AC47">
            <v>431586.02763765334</v>
          </cell>
          <cell r="AD47">
            <v>1102377.4379959845</v>
          </cell>
          <cell r="AE47">
            <v>1208820.7630170896</v>
          </cell>
          <cell r="AF47">
            <v>2311198.2010130743</v>
          </cell>
          <cell r="AG47">
            <v>6509546.7634686278</v>
          </cell>
        </row>
        <row r="48">
          <cell r="D48">
            <v>0.56563015368880798</v>
          </cell>
          <cell r="E48">
            <v>0.57442628733597745</v>
          </cell>
          <cell r="F48">
            <v>0.58272252982882811</v>
          </cell>
          <cell r="G48">
            <v>0.57779105290843558</v>
          </cell>
          <cell r="H48">
            <v>0.5821490830396453</v>
          </cell>
          <cell r="I48">
            <v>0.58240064971734629</v>
          </cell>
          <cell r="J48">
            <v>0.58334694119547081</v>
          </cell>
          <cell r="K48">
            <v>0.57020669698341842</v>
          </cell>
          <cell r="L48">
            <v>0.57818887462211621</v>
          </cell>
          <cell r="M48">
            <v>0.56171665803033033</v>
          </cell>
          <cell r="N48">
            <v>0.57082266368699297</v>
          </cell>
          <cell r="O48">
            <v>0.56484265813846823</v>
          </cell>
          <cell r="P48">
            <v>0.5751856709298746</v>
          </cell>
          <cell r="R48">
            <v>0.57461165044452367</v>
          </cell>
          <cell r="S48">
            <v>0.5809253973388977</v>
          </cell>
          <cell r="T48">
            <v>0.57752369547456439</v>
          </cell>
          <cell r="U48">
            <v>0.56581158215196392</v>
          </cell>
          <cell r="V48">
            <v>0.5751856709298746</v>
          </cell>
          <cell r="X48">
            <v>0.58355810131258046</v>
          </cell>
          <cell r="Y48">
            <v>0.58289421896994131</v>
          </cell>
          <cell r="Z48">
            <v>0.58449862719103607</v>
          </cell>
          <cell r="AA48">
            <v>0.57278729802057449</v>
          </cell>
          <cell r="AB48">
            <v>0.58080525966743002</v>
          </cell>
          <cell r="AC48">
            <v>0.58039932258260618</v>
          </cell>
          <cell r="AD48">
            <v>0.58368962650866163</v>
          </cell>
          <cell r="AE48">
            <v>0.57820896881023254</v>
          </cell>
          <cell r="AF48">
            <v>0.58081019465005201</v>
          </cell>
          <cell r="AG48">
            <v>0.57717012845370286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</row>
        <row r="55">
          <cell r="D55">
            <v>885708</v>
          </cell>
          <cell r="E55">
            <v>896964</v>
          </cell>
          <cell r="F55">
            <v>1008638</v>
          </cell>
          <cell r="G55">
            <v>970121</v>
          </cell>
          <cell r="H55">
            <v>1075320</v>
          </cell>
          <cell r="I55">
            <v>1130210</v>
          </cell>
          <cell r="J55">
            <v>1253599</v>
          </cell>
          <cell r="K55">
            <v>1123653</v>
          </cell>
          <cell r="L55">
            <v>1263982</v>
          </cell>
          <cell r="M55">
            <v>1019403</v>
          </cell>
          <cell r="N55">
            <v>996898</v>
          </cell>
          <cell r="O55">
            <v>847496</v>
          </cell>
          <cell r="P55">
            <v>12471992</v>
          </cell>
          <cell r="R55">
            <v>2791310</v>
          </cell>
          <cell r="S55">
            <v>3175651</v>
          </cell>
          <cell r="T55">
            <v>3641234</v>
          </cell>
          <cell r="U55">
            <v>2863797</v>
          </cell>
          <cell r="V55">
            <v>12471992</v>
          </cell>
          <cell r="X55">
            <v>1013601.2010817232</v>
          </cell>
          <cell r="Y55">
            <v>1097318.1208083131</v>
          </cell>
          <cell r="Z55">
            <v>1243669.1640767008</v>
          </cell>
          <cell r="AA55">
            <v>1135554.0536969618</v>
          </cell>
          <cell r="AB55">
            <v>1257031.2535376984</v>
          </cell>
          <cell r="AC55">
            <v>1320782.7560658869</v>
          </cell>
          <cell r="AD55">
            <v>3354588.4859667374</v>
          </cell>
          <cell r="AE55">
            <v>3713368.0633005472</v>
          </cell>
          <cell r="AF55">
            <v>7067956.5492672846</v>
          </cell>
          <cell r="AG55">
            <v>19539948.549267285</v>
          </cell>
        </row>
        <row r="56"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</row>
        <row r="57">
          <cell r="D57">
            <v>1.35E-2</v>
          </cell>
          <cell r="E57">
            <v>1.35E-2</v>
          </cell>
          <cell r="F57">
            <v>1.4E-2</v>
          </cell>
          <cell r="G57">
            <v>1.4999999999999999E-2</v>
          </cell>
          <cell r="H57">
            <v>1.6E-2</v>
          </cell>
          <cell r="I57">
            <v>1.6500000000000001E-2</v>
          </cell>
          <cell r="J57">
            <v>1.6500000000000001E-2</v>
          </cell>
          <cell r="K57">
            <v>1.6E-2</v>
          </cell>
          <cell r="L57">
            <v>1.4999999999999999E-2</v>
          </cell>
          <cell r="M57">
            <v>1.4500000000000001E-2</v>
          </cell>
          <cell r="N57">
            <v>1.4E-2</v>
          </cell>
          <cell r="O57">
            <v>1.35E-2</v>
          </cell>
          <cell r="P57">
            <v>1.4945012552926589E-2</v>
          </cell>
          <cell r="R57">
            <v>1.3680674665300522E-2</v>
          </cell>
          <cell r="S57">
            <v>1.5872462055811547E-2</v>
          </cell>
          <cell r="T57">
            <v>1.5825009186446134E-2</v>
          </cell>
          <cell r="U57">
            <v>1.4030013824303886E-2</v>
          </cell>
          <cell r="V57">
            <v>1.4945012552926589E-2</v>
          </cell>
          <cell r="X57">
            <v>1.35E-2</v>
          </cell>
          <cell r="Y57">
            <v>1.35E-2</v>
          </cell>
          <cell r="Z57">
            <v>1.35E-2</v>
          </cell>
          <cell r="AA57">
            <v>1.35E-2</v>
          </cell>
          <cell r="AB57">
            <v>1.35E-2</v>
          </cell>
          <cell r="AC57">
            <v>1.35E-2</v>
          </cell>
          <cell r="AD57">
            <v>1.35E-2</v>
          </cell>
          <cell r="AE57">
            <v>1.35E-2</v>
          </cell>
          <cell r="AF57">
            <v>1.35E-2</v>
          </cell>
          <cell r="AG57">
            <v>1.4422325100015464E-2</v>
          </cell>
        </row>
        <row r="58">
          <cell r="D58">
            <v>11957.057999999999</v>
          </cell>
          <cell r="E58">
            <v>12109.013999999999</v>
          </cell>
          <cell r="F58">
            <v>14120.932000000001</v>
          </cell>
          <cell r="G58">
            <v>14551.814999999999</v>
          </cell>
          <cell r="H58">
            <v>17205.12</v>
          </cell>
          <cell r="I58">
            <v>18648.465</v>
          </cell>
          <cell r="J58">
            <v>20684.3835</v>
          </cell>
          <cell r="K58">
            <v>17978.448</v>
          </cell>
          <cell r="L58">
            <v>18959.73</v>
          </cell>
          <cell r="M58">
            <v>14781.343500000001</v>
          </cell>
          <cell r="N58">
            <v>13956.572</v>
          </cell>
          <cell r="O58">
            <v>11441.196</v>
          </cell>
          <cell r="P58">
            <v>186394.07699999999</v>
          </cell>
          <cell r="R58">
            <v>38187.004000000001</v>
          </cell>
          <cell r="S58">
            <v>50405.399999999994</v>
          </cell>
          <cell r="T58">
            <v>57622.561499999996</v>
          </cell>
          <cell r="U58">
            <v>40179.111499999999</v>
          </cell>
          <cell r="V58">
            <v>186394.07699999999</v>
          </cell>
          <cell r="X58">
            <v>13683.616214603264</v>
          </cell>
          <cell r="Y58">
            <v>14813.794630912227</v>
          </cell>
          <cell r="Z58">
            <v>16789.533715035461</v>
          </cell>
          <cell r="AA58">
            <v>15329.979724908984</v>
          </cell>
          <cell r="AB58">
            <v>16969.921922758927</v>
          </cell>
          <cell r="AC58">
            <v>17830.567206889475</v>
          </cell>
          <cell r="AD58">
            <v>45286.944560550954</v>
          </cell>
          <cell r="AE58">
            <v>50130.468854557388</v>
          </cell>
          <cell r="AF58">
            <v>95417.413415108342</v>
          </cell>
          <cell r="AG58">
            <v>281811.49041510833</v>
          </cell>
        </row>
        <row r="59">
          <cell r="D59">
            <v>-956.56463999999994</v>
          </cell>
          <cell r="E59">
            <v>-968.72111999999993</v>
          </cell>
          <cell r="F59">
            <v>-1129.6745600000002</v>
          </cell>
          <cell r="G59">
            <v>-1164.1451999999999</v>
          </cell>
          <cell r="H59">
            <v>-1376.4096</v>
          </cell>
          <cell r="I59">
            <v>-1491.8772000000001</v>
          </cell>
          <cell r="J59">
            <v>-1654.7506800000001</v>
          </cell>
          <cell r="K59">
            <v>-1438.27584</v>
          </cell>
          <cell r="L59">
            <v>-1516.7783999999999</v>
          </cell>
          <cell r="M59">
            <v>-1182.50748</v>
          </cell>
          <cell r="N59">
            <v>-1116.52576</v>
          </cell>
          <cell r="O59">
            <v>-915.29568000000006</v>
          </cell>
          <cell r="P59">
            <v>-14911.526159999999</v>
          </cell>
          <cell r="R59">
            <v>-3054.9603200000001</v>
          </cell>
          <cell r="S59">
            <v>-4032.4319999999998</v>
          </cell>
          <cell r="T59">
            <v>-4609.8049200000005</v>
          </cell>
          <cell r="U59">
            <v>-3214.3289199999999</v>
          </cell>
          <cell r="V59">
            <v>-14911.526160000001</v>
          </cell>
          <cell r="X59">
            <v>-1094.6892971682612</v>
          </cell>
          <cell r="Y59">
            <v>-1185.1035704729782</v>
          </cell>
          <cell r="Z59">
            <v>-1343.1626972028369</v>
          </cell>
          <cell r="AA59">
            <v>-1226.3983779927187</v>
          </cell>
          <cell r="AB59">
            <v>-1357.5937538207143</v>
          </cell>
          <cell r="AC59">
            <v>-1426.445376551158</v>
          </cell>
          <cell r="AD59">
            <v>-3622.9555648440764</v>
          </cell>
          <cell r="AE59">
            <v>-4010.4375083645909</v>
          </cell>
          <cell r="AF59">
            <v>-7633.3930732086674</v>
          </cell>
          <cell r="AG59">
            <v>-22544.919233208668</v>
          </cell>
        </row>
        <row r="60">
          <cell r="D60">
            <v>11000.493359999999</v>
          </cell>
          <cell r="E60">
            <v>11140.292879999999</v>
          </cell>
          <cell r="F60">
            <v>12991.257440000001</v>
          </cell>
          <cell r="G60">
            <v>13387.6698</v>
          </cell>
          <cell r="H60">
            <v>15828.7104</v>
          </cell>
          <cell r="I60">
            <v>17156.587800000001</v>
          </cell>
          <cell r="J60">
            <v>19029.632819999999</v>
          </cell>
          <cell r="K60">
            <v>16540.172160000002</v>
          </cell>
          <cell r="L60">
            <v>17442.9516</v>
          </cell>
          <cell r="M60">
            <v>13598.836020000001</v>
          </cell>
          <cell r="N60">
            <v>12840.04624</v>
          </cell>
          <cell r="O60">
            <v>10525.900320000001</v>
          </cell>
          <cell r="P60">
            <v>171482.55083999998</v>
          </cell>
          <cell r="R60">
            <v>35132.043680000002</v>
          </cell>
          <cell r="S60">
            <v>46372.967999999993</v>
          </cell>
          <cell r="T60">
            <v>53012.756579999994</v>
          </cell>
          <cell r="U60">
            <v>36964.782579999999</v>
          </cell>
          <cell r="V60">
            <v>171482.55083999998</v>
          </cell>
          <cell r="X60">
            <v>12588.926917435003</v>
          </cell>
          <cell r="Y60">
            <v>13628.691060439249</v>
          </cell>
          <cell r="Z60">
            <v>15446.371017832624</v>
          </cell>
          <cell r="AA60">
            <v>14103.581346916266</v>
          </cell>
          <cell r="AB60">
            <v>15612.328168938213</v>
          </cell>
          <cell r="AC60">
            <v>16404.121830338318</v>
          </cell>
          <cell r="AD60">
            <v>41663.988995706881</v>
          </cell>
          <cell r="AE60">
            <v>46120.031346192794</v>
          </cell>
          <cell r="AF60">
            <v>87784.020341899668</v>
          </cell>
          <cell r="AG60">
            <v>259266.57118189966</v>
          </cell>
        </row>
        <row r="61">
          <cell r="D61">
            <v>-2664.7997253747371</v>
          </cell>
          <cell r="E61">
            <v>-2326.7411578506517</v>
          </cell>
          <cell r="F61">
            <v>-2363.5105233747267</v>
          </cell>
          <cell r="G61">
            <v>-2560.2609831599998</v>
          </cell>
          <cell r="H61">
            <v>-2824.6874705599998</v>
          </cell>
          <cell r="I61">
            <v>-3170.3435501599997</v>
          </cell>
          <cell r="J61">
            <v>-3504.3177949799997</v>
          </cell>
          <cell r="K61">
            <v>-3563.2856931599999</v>
          </cell>
          <cell r="L61">
            <v>-3449.9651563799998</v>
          </cell>
          <cell r="M61">
            <v>-3201.7069072200002</v>
          </cell>
          <cell r="N61">
            <v>-2798.3436367200002</v>
          </cell>
          <cell r="O61">
            <v>-2450.2672841399999</v>
          </cell>
          <cell r="P61">
            <v>-34878.229883080116</v>
          </cell>
          <cell r="R61">
            <v>-7355.051406600116</v>
          </cell>
          <cell r="S61">
            <v>-8555.2920038800003</v>
          </cell>
          <cell r="T61">
            <v>-10517.568644519999</v>
          </cell>
          <cell r="U61">
            <v>-8450.3178280800003</v>
          </cell>
          <cell r="V61">
            <v>-34878.229883080116</v>
          </cell>
          <cell r="X61">
            <v>-2331.5591655430153</v>
          </cell>
          <cell r="Y61">
            <v>-2526.5797621240686</v>
          </cell>
          <cell r="Z61">
            <v>-2806.5142777531041</v>
          </cell>
          <cell r="AA61">
            <v>-2928.8438611925112</v>
          </cell>
          <cell r="AB61">
            <v>-2964.5467187552667</v>
          </cell>
          <cell r="AC61">
            <v>-3129.6644163371466</v>
          </cell>
          <cell r="AD61">
            <v>-7664.6532054201871</v>
          </cell>
          <cell r="AE61">
            <v>-9023.0549962849254</v>
          </cell>
          <cell r="AF61">
            <v>-16687.708201705114</v>
          </cell>
          <cell r="AG61">
            <v>-51565.93808478523</v>
          </cell>
        </row>
        <row r="62">
          <cell r="D62">
            <v>8335.6936346252623</v>
          </cell>
          <cell r="E62">
            <v>8813.5517221493465</v>
          </cell>
          <cell r="F62">
            <v>10627.746916625274</v>
          </cell>
          <cell r="G62">
            <v>10827.408816839999</v>
          </cell>
          <cell r="H62">
            <v>13004.02292944</v>
          </cell>
          <cell r="I62">
            <v>13986.244249840001</v>
          </cell>
          <cell r="J62">
            <v>15525.31502502</v>
          </cell>
          <cell r="K62">
            <v>12976.886466840002</v>
          </cell>
          <cell r="L62">
            <v>13992.986443620001</v>
          </cell>
          <cell r="M62">
            <v>10397.12911278</v>
          </cell>
          <cell r="N62">
            <v>10041.702603279999</v>
          </cell>
          <cell r="O62">
            <v>8075.6330358600007</v>
          </cell>
          <cell r="P62">
            <v>136604.32095691987</v>
          </cell>
          <cell r="R62">
            <v>27776.992273399886</v>
          </cell>
          <cell r="S62">
            <v>37817.675996119993</v>
          </cell>
          <cell r="T62">
            <v>42495.187935479997</v>
          </cell>
          <cell r="U62">
            <v>28514.464751920001</v>
          </cell>
          <cell r="V62">
            <v>136604.32095691987</v>
          </cell>
          <cell r="X62">
            <v>10257.367751891987</v>
          </cell>
          <cell r="Y62">
            <v>11102.11129831518</v>
          </cell>
          <cell r="Z62">
            <v>12639.85674007952</v>
          </cell>
          <cell r="AA62">
            <v>11174.737485723756</v>
          </cell>
          <cell r="AB62">
            <v>12647.781450182945</v>
          </cell>
          <cell r="AC62">
            <v>13274.457414001172</v>
          </cell>
          <cell r="AD62">
            <v>33999.335790286692</v>
          </cell>
          <cell r="AE62">
            <v>37096.976349907869</v>
          </cell>
          <cell r="AF62">
            <v>71096.312140194554</v>
          </cell>
          <cell r="AG62">
            <v>207700.63309711445</v>
          </cell>
        </row>
        <row r="64">
          <cell r="D64">
            <v>345558.97619999998</v>
          </cell>
          <cell r="E64">
            <v>349950.50459999999</v>
          </cell>
          <cell r="F64">
            <v>408094.93479999999</v>
          </cell>
          <cell r="G64">
            <v>420547.45349999995</v>
          </cell>
          <cell r="H64">
            <v>497227.96799999994</v>
          </cell>
          <cell r="I64">
            <v>538940.6385</v>
          </cell>
          <cell r="J64">
            <v>597778.68314999994</v>
          </cell>
          <cell r="K64">
            <v>519577.14720000001</v>
          </cell>
          <cell r="L64">
            <v>547936.19699999993</v>
          </cell>
          <cell r="M64">
            <v>427180.82715000003</v>
          </cell>
          <cell r="N64">
            <v>403344.93079999997</v>
          </cell>
          <cell r="O64">
            <v>330650.56439999997</v>
          </cell>
          <cell r="P64">
            <v>5386788.8252999997</v>
          </cell>
          <cell r="R64">
            <v>1103604.4155999999</v>
          </cell>
          <cell r="S64">
            <v>1456716.06</v>
          </cell>
          <cell r="T64">
            <v>1665292.0273499999</v>
          </cell>
          <cell r="U64">
            <v>1161176.32235</v>
          </cell>
          <cell r="V64">
            <v>5386788.8252999997</v>
          </cell>
          <cell r="X64">
            <v>395456.5086020343</v>
          </cell>
          <cell r="Y64">
            <v>428118.66483336332</v>
          </cell>
          <cell r="Z64">
            <v>485217.52436452481</v>
          </cell>
          <cell r="AA64">
            <v>443036.41404986964</v>
          </cell>
          <cell r="AB64">
            <v>490430.74356773298</v>
          </cell>
          <cell r="AC64">
            <v>515303.39227910578</v>
          </cell>
          <cell r="AD64">
            <v>1308792.6977999224</v>
          </cell>
          <cell r="AE64">
            <v>1448770.5498967085</v>
          </cell>
          <cell r="AF64">
            <v>2757563.2476966307</v>
          </cell>
          <cell r="AG64">
            <v>8144352.0729966303</v>
          </cell>
        </row>
        <row r="65">
          <cell r="D65">
            <v>-27644.718095999997</v>
          </cell>
          <cell r="E65">
            <v>-27996.040367999998</v>
          </cell>
          <cell r="F65">
            <v>-32647.594784000004</v>
          </cell>
          <cell r="G65">
            <v>-33643.796279999995</v>
          </cell>
          <cell r="H65">
            <v>-39778.237439999997</v>
          </cell>
          <cell r="I65">
            <v>-43115.251080000002</v>
          </cell>
          <cell r="J65">
            <v>-47822.294652000004</v>
          </cell>
          <cell r="K65">
            <v>-41566.171775999996</v>
          </cell>
          <cell r="L65">
            <v>-43834.895759999992</v>
          </cell>
          <cell r="M65">
            <v>-34174.466172</v>
          </cell>
          <cell r="N65">
            <v>-32267.594463999998</v>
          </cell>
          <cell r="O65">
            <v>-26452.045151999999</v>
          </cell>
          <cell r="P65">
            <v>-430943.10602399998</v>
          </cell>
          <cell r="R65">
            <v>-88288.353247999999</v>
          </cell>
          <cell r="S65">
            <v>-116537.28479999999</v>
          </cell>
          <cell r="T65">
            <v>-133223.362188</v>
          </cell>
          <cell r="U65">
            <v>-92894.105787999986</v>
          </cell>
          <cell r="V65">
            <v>-430943.10602399998</v>
          </cell>
          <cell r="X65">
            <v>-31636.520688162746</v>
          </cell>
          <cell r="Y65">
            <v>-34249.493186669068</v>
          </cell>
          <cell r="Z65">
            <v>-38817.401949161984</v>
          </cell>
          <cell r="AA65">
            <v>-35442.913123989565</v>
          </cell>
          <cell r="AB65">
            <v>-39234.459485418643</v>
          </cell>
          <cell r="AC65">
            <v>-41224.271382328465</v>
          </cell>
          <cell r="AD65">
            <v>-104703.4158239938</v>
          </cell>
          <cell r="AE65">
            <v>-115901.64399173667</v>
          </cell>
          <cell r="AF65">
            <v>-220605.05981573046</v>
          </cell>
          <cell r="AG65">
            <v>-651548.16583973041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</row>
        <row r="67">
          <cell r="D67">
            <v>317914.25810400001</v>
          </cell>
          <cell r="E67">
            <v>321954.464232</v>
          </cell>
          <cell r="F67">
            <v>375447.34001599997</v>
          </cell>
          <cell r="G67">
            <v>386903.65721999994</v>
          </cell>
          <cell r="H67">
            <v>457449.73055999994</v>
          </cell>
          <cell r="I67">
            <v>495825.38741999998</v>
          </cell>
          <cell r="J67">
            <v>549956.38849799999</v>
          </cell>
          <cell r="K67">
            <v>478010.975424</v>
          </cell>
          <cell r="L67">
            <v>504101.30123999994</v>
          </cell>
          <cell r="M67">
            <v>393006.36097800004</v>
          </cell>
          <cell r="N67">
            <v>371077.33633599995</v>
          </cell>
          <cell r="O67">
            <v>304198.519248</v>
          </cell>
          <cell r="P67">
            <v>4955845.7192759998</v>
          </cell>
          <cell r="R67">
            <v>1015316.0623519999</v>
          </cell>
          <cell r="S67">
            <v>1340178.7752</v>
          </cell>
          <cell r="T67">
            <v>1532068.6651619999</v>
          </cell>
          <cell r="U67">
            <v>1068282.2165620001</v>
          </cell>
          <cell r="V67">
            <v>4955845.7192759998</v>
          </cell>
          <cell r="X67">
            <v>363819.98791387153</v>
          </cell>
          <cell r="Y67">
            <v>393869.17164669425</v>
          </cell>
          <cell r="Z67">
            <v>446400.12241536286</v>
          </cell>
          <cell r="AA67">
            <v>407593.50092588004</v>
          </cell>
          <cell r="AB67">
            <v>451196.28408231435</v>
          </cell>
          <cell r="AC67">
            <v>474079.12089677731</v>
          </cell>
          <cell r="AD67">
            <v>1204089.2819759287</v>
          </cell>
          <cell r="AE67">
            <v>1332868.9059049718</v>
          </cell>
          <cell r="AF67">
            <v>2536958.1878809002</v>
          </cell>
          <cell r="AG67">
            <v>7492803.9071568996</v>
          </cell>
        </row>
        <row r="68">
          <cell r="D68">
            <v>-77012.712063329906</v>
          </cell>
          <cell r="E68">
            <v>-67242.819461883832</v>
          </cell>
          <cell r="F68">
            <v>-68305.454125529606</v>
          </cell>
          <cell r="G68">
            <v>-73991.542413323987</v>
          </cell>
          <cell r="H68">
            <v>-81633.46789918399</v>
          </cell>
          <cell r="I68">
            <v>-91622.928599623992</v>
          </cell>
          <cell r="J68">
            <v>-101274.78427492199</v>
          </cell>
          <cell r="K68">
            <v>-102978.95653232399</v>
          </cell>
          <cell r="L68">
            <v>-99703.993019381989</v>
          </cell>
          <cell r="M68">
            <v>-92529.329618657997</v>
          </cell>
          <cell r="N68">
            <v>-80872.131101207997</v>
          </cell>
          <cell r="O68">
            <v>-70812.724511645996</v>
          </cell>
          <cell r="P68">
            <v>-1007980.8436210153</v>
          </cell>
          <cell r="R68">
            <v>-212560.98565074336</v>
          </cell>
          <cell r="S68">
            <v>-247247.93891213197</v>
          </cell>
          <cell r="T68">
            <v>-303957.73382662795</v>
          </cell>
          <cell r="U68">
            <v>-244214.18523151198</v>
          </cell>
          <cell r="V68">
            <v>-1007980.8436210152</v>
          </cell>
          <cell r="X68">
            <v>-67382.059884193135</v>
          </cell>
          <cell r="Y68">
            <v>-73018.155125385572</v>
          </cell>
          <cell r="Z68">
            <v>-81108.262627064702</v>
          </cell>
          <cell r="AA68">
            <v>-84643.587588463575</v>
          </cell>
          <cell r="AB68">
            <v>-85675.400172027206</v>
          </cell>
          <cell r="AC68">
            <v>-90447.301632143528</v>
          </cell>
          <cell r="AD68">
            <v>-221508.47763664339</v>
          </cell>
          <cell r="AE68">
            <v>-260766.28939263432</v>
          </cell>
          <cell r="AF68">
            <v>-482274.76702927775</v>
          </cell>
          <cell r="AG68">
            <v>-1490255.6106502931</v>
          </cell>
        </row>
        <row r="69">
          <cell r="P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</row>
        <row r="70">
          <cell r="P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</row>
        <row r="71">
          <cell r="D71">
            <v>15526.202694418134</v>
          </cell>
          <cell r="E71">
            <v>3404.1415607115632</v>
          </cell>
          <cell r="F71">
            <v>-6721.7204933581961</v>
          </cell>
          <cell r="G71">
            <v>-3389.1890306759888</v>
          </cell>
          <cell r="H71">
            <v>-9856.4782128160077</v>
          </cell>
          <cell r="I71">
            <v>-7542.1488843760017</v>
          </cell>
          <cell r="J71">
            <v>-8716.4934246780176</v>
          </cell>
          <cell r="K71">
            <v>7376.7614475240116</v>
          </cell>
          <cell r="L71">
            <v>-1116.2672286179877</v>
          </cell>
          <cell r="M71">
            <v>13928.057423057995</v>
          </cell>
          <cell r="N71">
            <v>6656.6638340080099</v>
          </cell>
          <cell r="O71">
            <v>9973.020662045994</v>
          </cell>
          <cell r="P71">
            <v>19522.550347243508</v>
          </cell>
          <cell r="R71">
            <v>12208.623761771501</v>
          </cell>
          <cell r="S71">
            <v>-20787.816127867998</v>
          </cell>
          <cell r="T71">
            <v>-2455.9992057719937</v>
          </cell>
          <cell r="U71">
            <v>30557.741919111999</v>
          </cell>
          <cell r="V71">
            <v>19522.550347243508</v>
          </cell>
          <cell r="X71">
            <v>-5381.9376985811759</v>
          </cell>
          <cell r="Y71">
            <v>-5755.6792039532811</v>
          </cell>
          <cell r="Z71">
            <v>-8171.7618560078699</v>
          </cell>
          <cell r="AA71">
            <v>3124.887403287561</v>
          </cell>
          <cell r="AB71">
            <v>-4563.8566444356838</v>
          </cell>
          <cell r="AC71">
            <v>-4368.5225472119055</v>
          </cell>
          <cell r="AD71">
            <v>-19309.378758542327</v>
          </cell>
          <cell r="AE71">
            <v>-5807.4917883600283</v>
          </cell>
          <cell r="AF71">
            <v>-25116.870546902355</v>
          </cell>
          <cell r="AG71">
            <v>-5594.3201996588468</v>
          </cell>
        </row>
        <row r="72">
          <cell r="D72">
            <v>256427.74873508824</v>
          </cell>
          <cell r="E72">
            <v>258115.78633082774</v>
          </cell>
          <cell r="F72">
            <v>300420.16539711214</v>
          </cell>
          <cell r="G72">
            <v>309522.92577599996</v>
          </cell>
          <cell r="H72">
            <v>365959.78444799996</v>
          </cell>
          <cell r="I72">
            <v>396660.30993599998</v>
          </cell>
          <cell r="J72">
            <v>439965.11079840001</v>
          </cell>
          <cell r="K72">
            <v>382408.78033919999</v>
          </cell>
          <cell r="L72">
            <v>403281.04099199997</v>
          </cell>
          <cell r="M72">
            <v>314405.08878240001</v>
          </cell>
          <cell r="N72">
            <v>296861.86906880001</v>
          </cell>
          <cell r="O72">
            <v>243358.81539840001</v>
          </cell>
          <cell r="P72">
            <v>3967387.4260022277</v>
          </cell>
          <cell r="R72">
            <v>814963.70046302804</v>
          </cell>
          <cell r="S72">
            <v>1072143.0201600001</v>
          </cell>
          <cell r="T72">
            <v>1225654.9321295999</v>
          </cell>
          <cell r="U72">
            <v>854625.7732496002</v>
          </cell>
          <cell r="V72">
            <v>3967387.4260022282</v>
          </cell>
          <cell r="X72">
            <v>291055.99033109721</v>
          </cell>
          <cell r="Y72">
            <v>315095.33731735538</v>
          </cell>
          <cell r="Z72">
            <v>357120.09793229029</v>
          </cell>
          <cell r="AA72">
            <v>326074.80074070406</v>
          </cell>
          <cell r="AB72">
            <v>360957.0272658515</v>
          </cell>
          <cell r="AC72">
            <v>379263.29671742191</v>
          </cell>
          <cell r="AD72">
            <v>963271.42558074289</v>
          </cell>
          <cell r="AE72">
            <v>1066295.1247239774</v>
          </cell>
          <cell r="AF72">
            <v>2029566.5503047202</v>
          </cell>
          <cell r="AG72">
            <v>5996953.9763069469</v>
          </cell>
        </row>
        <row r="73">
          <cell r="D73">
            <v>-9537.4277431200007</v>
          </cell>
          <cell r="E73">
            <v>-9658.6339269599994</v>
          </cell>
          <cell r="F73">
            <v>-11263.420200479999</v>
          </cell>
          <cell r="G73">
            <v>-11607.109716599998</v>
          </cell>
          <cell r="H73">
            <v>-13723.491916799998</v>
          </cell>
          <cell r="I73">
            <v>-14874.761622599999</v>
          </cell>
          <cell r="J73">
            <v>-16498.691654939998</v>
          </cell>
          <cell r="K73">
            <v>-14340.329262719999</v>
          </cell>
          <cell r="L73">
            <v>-15123.039037199998</v>
          </cell>
          <cell r="M73">
            <v>-11790.190829340001</v>
          </cell>
          <cell r="N73">
            <v>-11132.320090079998</v>
          </cell>
          <cell r="O73">
            <v>-9125.9555774399996</v>
          </cell>
          <cell r="P73">
            <v>-148675.37157828</v>
          </cell>
          <cell r="R73">
            <v>-30459.481870560001</v>
          </cell>
          <cell r="S73">
            <v>-40205.363255999997</v>
          </cell>
          <cell r="T73">
            <v>-45962.059954859993</v>
          </cell>
          <cell r="U73">
            <v>-32048.466496859997</v>
          </cell>
          <cell r="V73">
            <v>-148675.37157828</v>
          </cell>
          <cell r="X73">
            <v>-10914.599637416146</v>
          </cell>
          <cell r="Y73">
            <v>-11816.075149400827</v>
          </cell>
          <cell r="Z73">
            <v>-13392.003672460885</v>
          </cell>
          <cell r="AA73">
            <v>-12227.805027776401</v>
          </cell>
          <cell r="AB73">
            <v>-13535.88852246943</v>
          </cell>
          <cell r="AC73">
            <v>-14222.37362690332</v>
          </cell>
          <cell r="AD73">
            <v>-36122.678459277857</v>
          </cell>
          <cell r="AE73">
            <v>-39986.067177149147</v>
          </cell>
          <cell r="AF73">
            <v>-76108.745636427004</v>
          </cell>
          <cell r="AG73">
            <v>-224784.11721470702</v>
          </cell>
        </row>
        <row r="74">
          <cell r="D74">
            <v>246890.32099196824</v>
          </cell>
          <cell r="E74">
            <v>248457.15240386775</v>
          </cell>
          <cell r="F74">
            <v>289156.74519663217</v>
          </cell>
          <cell r="G74">
            <v>297915.81605939998</v>
          </cell>
          <cell r="H74">
            <v>352236.29253119999</v>
          </cell>
          <cell r="I74">
            <v>381785.54831339995</v>
          </cell>
          <cell r="J74">
            <v>423466.41914345999</v>
          </cell>
          <cell r="K74">
            <v>368068.45107647998</v>
          </cell>
          <cell r="L74">
            <v>388158.00195479998</v>
          </cell>
          <cell r="M74">
            <v>302614.89795305999</v>
          </cell>
          <cell r="N74">
            <v>285729.54897872003</v>
          </cell>
          <cell r="O74">
            <v>234232.85982096</v>
          </cell>
          <cell r="P74">
            <v>3818712.0544239478</v>
          </cell>
          <cell r="R74">
            <v>784504.21859246807</v>
          </cell>
          <cell r="S74">
            <v>1031937.6569040001</v>
          </cell>
          <cell r="T74">
            <v>1179692.8721747398</v>
          </cell>
          <cell r="U74">
            <v>822577.30675274017</v>
          </cell>
          <cell r="V74">
            <v>3818712.0544239483</v>
          </cell>
          <cell r="X74">
            <v>280141.39069368108</v>
          </cell>
          <cell r="Y74">
            <v>303279.26216795458</v>
          </cell>
          <cell r="Z74">
            <v>343728.09425982938</v>
          </cell>
          <cell r="AA74">
            <v>313846.99571292766</v>
          </cell>
          <cell r="AB74">
            <v>347421.13874338206</v>
          </cell>
          <cell r="AC74">
            <v>365040.92309051857</v>
          </cell>
          <cell r="AD74">
            <v>927148.74712146504</v>
          </cell>
          <cell r="AE74">
            <v>1026309.0575468283</v>
          </cell>
          <cell r="AF74">
            <v>1953457.8046682931</v>
          </cell>
          <cell r="AG74">
            <v>5772169.8590922402</v>
          </cell>
        </row>
        <row r="76">
          <cell r="D76">
            <v>-33380.997100919987</v>
          </cell>
          <cell r="E76">
            <v>-33805.218744359991</v>
          </cell>
          <cell r="F76">
            <v>-39421.970701679995</v>
          </cell>
          <cell r="G76">
            <v>-40624.884008099994</v>
          </cell>
          <cell r="H76">
            <v>-48032.221708799989</v>
          </cell>
          <cell r="I76">
            <v>-52061.665679099999</v>
          </cell>
          <cell r="J76">
            <v>-57745.420792289988</v>
          </cell>
          <cell r="K76">
            <v>-50191.152419519996</v>
          </cell>
          <cell r="L76">
            <v>-52930.636630199995</v>
          </cell>
          <cell r="M76">
            <v>-41265.667902689995</v>
          </cell>
          <cell r="N76">
            <v>-38963.120315279994</v>
          </cell>
          <cell r="O76">
            <v>-31940.844521039999</v>
          </cell>
          <cell r="P76">
            <v>-520363.80052397988</v>
          </cell>
          <cell r="R76">
            <v>-106608.18654695997</v>
          </cell>
          <cell r="S76">
            <v>-140718.771396</v>
          </cell>
          <cell r="T76">
            <v>-160867.20984200999</v>
          </cell>
          <cell r="U76">
            <v>-112169.63273900999</v>
          </cell>
          <cell r="V76">
            <v>-520363.80052397994</v>
          </cell>
          <cell r="X76">
            <v>-38201.09873095651</v>
          </cell>
          <cell r="Y76">
            <v>-41356.263022902895</v>
          </cell>
          <cell r="Z76">
            <v>-46872.012853613087</v>
          </cell>
          <cell r="AA76">
            <v>-42797.317597217399</v>
          </cell>
          <cell r="AB76">
            <v>-47375.609828642999</v>
          </cell>
          <cell r="AC76">
            <v>-49778.307694161616</v>
          </cell>
          <cell r="AD76">
            <v>-126429.37460747251</v>
          </cell>
          <cell r="AE76">
            <v>-139951.23512002203</v>
          </cell>
          <cell r="AF76">
            <v>-266380.60972749454</v>
          </cell>
          <cell r="AG76">
            <v>-786744.41025147447</v>
          </cell>
        </row>
        <row r="77">
          <cell r="D77">
            <v>6064.751074987229</v>
          </cell>
          <cell r="E77">
            <v>5295.3720326233515</v>
          </cell>
          <cell r="F77">
            <v>5379.0545123854554</v>
          </cell>
          <cell r="G77">
            <v>5826.8339650492635</v>
          </cell>
          <cell r="H77">
            <v>6428.6355970607383</v>
          </cell>
          <cell r="I77">
            <v>7215.3056272203885</v>
          </cell>
          <cell r="J77">
            <v>7975.3892616501053</v>
          </cell>
          <cell r="K77">
            <v>8109.5928269205133</v>
          </cell>
          <cell r="L77">
            <v>7851.6894502763307</v>
          </cell>
          <cell r="M77">
            <v>7286.6847074693169</v>
          </cell>
          <cell r="N77">
            <v>6368.6803242201295</v>
          </cell>
          <cell r="O77">
            <v>5576.5020552921214</v>
          </cell>
          <cell r="P77">
            <v>79378.491435154938</v>
          </cell>
          <cell r="R77">
            <v>16739.177619996037</v>
          </cell>
          <cell r="S77">
            <v>19470.77518933039</v>
          </cell>
          <cell r="T77">
            <v>23936.671538846949</v>
          </cell>
          <cell r="U77">
            <v>19231.867086981569</v>
          </cell>
          <cell r="V77">
            <v>79378.491435154938</v>
          </cell>
          <cell r="X77">
            <v>5306.3372158802094</v>
          </cell>
          <cell r="Y77">
            <v>5750.1797161241138</v>
          </cell>
          <cell r="Z77">
            <v>6387.275681881345</v>
          </cell>
          <cell r="AA77">
            <v>6665.6825225915054</v>
          </cell>
          <cell r="AB77">
            <v>6746.9377635471419</v>
          </cell>
          <cell r="AC77">
            <v>7122.7250035313027</v>
          </cell>
          <cell r="AD77">
            <v>17443.792613885671</v>
          </cell>
          <cell r="AE77">
            <v>20535.345289669953</v>
          </cell>
          <cell r="AF77">
            <v>37979.137903555624</v>
          </cell>
          <cell r="AG77">
            <v>117357.62933871057</v>
          </cell>
        </row>
        <row r="78">
          <cell r="P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</row>
        <row r="79">
          <cell r="D79">
            <v>-6210.4810777672537</v>
          </cell>
          <cell r="E79">
            <v>-1361.6566242846254</v>
          </cell>
          <cell r="F79">
            <v>2688.6881973432787</v>
          </cell>
          <cell r="G79">
            <v>1355.6756122703955</v>
          </cell>
          <cell r="H79">
            <v>3942.5912851264034</v>
          </cell>
          <cell r="I79">
            <v>3016.8595537504007</v>
          </cell>
          <cell r="J79">
            <v>3486.5973698712073</v>
          </cell>
          <cell r="K79">
            <v>-2950.7045790096049</v>
          </cell>
          <cell r="L79">
            <v>446.50689144719513</v>
          </cell>
          <cell r="M79">
            <v>-5571.2229692231986</v>
          </cell>
          <cell r="N79">
            <v>-2662.665533603204</v>
          </cell>
          <cell r="O79">
            <v>-3989.2082648183978</v>
          </cell>
          <cell r="P79">
            <v>-7809.0201388974037</v>
          </cell>
          <cell r="R79">
            <v>-4883.4495047086002</v>
          </cell>
          <cell r="S79">
            <v>8315.1264511472</v>
          </cell>
          <cell r="T79">
            <v>982.39968230879754</v>
          </cell>
          <cell r="U79">
            <v>-12223.096767644802</v>
          </cell>
          <cell r="V79">
            <v>-7809.0201388974046</v>
          </cell>
          <cell r="X79">
            <v>2152.7750794324706</v>
          </cell>
          <cell r="Y79">
            <v>2302.2716815813124</v>
          </cell>
          <cell r="Z79">
            <v>3268.704742403148</v>
          </cell>
          <cell r="AA79">
            <v>-1249.9549613150245</v>
          </cell>
          <cell r="AB79">
            <v>1825.5426577742737</v>
          </cell>
          <cell r="AC79">
            <v>1747.4090188847622</v>
          </cell>
          <cell r="AD79">
            <v>7723.751503416931</v>
          </cell>
          <cell r="AE79">
            <v>2322.9967153440111</v>
          </cell>
          <cell r="AF79">
            <v>10046.748218760942</v>
          </cell>
          <cell r="AG79">
            <v>2237.7280798635375</v>
          </cell>
        </row>
        <row r="80">
          <cell r="P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</row>
        <row r="81">
          <cell r="D81">
            <v>-794.78564526000002</v>
          </cell>
          <cell r="E81">
            <v>-804.88616057999991</v>
          </cell>
          <cell r="F81">
            <v>-938.61835004</v>
          </cell>
          <cell r="G81">
            <v>-967.25914304999992</v>
          </cell>
          <cell r="H81">
            <v>-1143.6243264</v>
          </cell>
          <cell r="I81">
            <v>-1239.5634685499999</v>
          </cell>
          <cell r="J81">
            <v>-1374.8909712450002</v>
          </cell>
          <cell r="K81">
            <v>-1195.0274385600001</v>
          </cell>
          <cell r="L81">
            <v>-1260.2532530999999</v>
          </cell>
          <cell r="M81">
            <v>-982.51590244499994</v>
          </cell>
          <cell r="N81">
            <v>-927.69334084000002</v>
          </cell>
          <cell r="O81">
            <v>-760.49629812000001</v>
          </cell>
          <cell r="P81">
            <v>-12389.614298190001</v>
          </cell>
          <cell r="R81">
            <v>-2538.2901558799999</v>
          </cell>
          <cell r="S81">
            <v>-3350.446938</v>
          </cell>
          <cell r="T81">
            <v>-3830.1716629049997</v>
          </cell>
          <cell r="U81">
            <v>-2670.7055414050001</v>
          </cell>
          <cell r="V81">
            <v>-12389.614298190001</v>
          </cell>
          <cell r="X81">
            <v>-909.54996978467886</v>
          </cell>
          <cell r="Y81">
            <v>-984.67292911673565</v>
          </cell>
          <cell r="Z81">
            <v>-1116.000306038407</v>
          </cell>
          <cell r="AA81">
            <v>-1018.9837523147002</v>
          </cell>
          <cell r="AB81">
            <v>-1127.9907102057859</v>
          </cell>
          <cell r="AC81">
            <v>-1185.1978022419435</v>
          </cell>
          <cell r="AD81">
            <v>-3010.2232049398217</v>
          </cell>
          <cell r="AE81">
            <v>-3332.1722647624297</v>
          </cell>
          <cell r="AF81">
            <v>-6342.3954697022509</v>
          </cell>
          <cell r="AG81">
            <v>-18732.009767892254</v>
          </cell>
        </row>
        <row r="82">
          <cell r="D82">
            <v>-27501.233399999997</v>
          </cell>
          <cell r="E82">
            <v>-27850.732199999999</v>
          </cell>
          <cell r="F82">
            <v>-32478.143600000003</v>
          </cell>
          <cell r="G82">
            <v>-33469.174500000001</v>
          </cell>
          <cell r="H82">
            <v>-39571.775999999998</v>
          </cell>
          <cell r="I82">
            <v>-42891.469500000007</v>
          </cell>
          <cell r="J82">
            <v>-47574.082049999997</v>
          </cell>
          <cell r="K82">
            <v>-41350.430400000005</v>
          </cell>
          <cell r="L82">
            <v>-43607.379000000001</v>
          </cell>
          <cell r="M82">
            <v>-33997.090049999999</v>
          </cell>
          <cell r="N82">
            <v>-32100.115599999997</v>
          </cell>
          <cell r="O82">
            <v>-26314.750800000002</v>
          </cell>
          <cell r="P82">
            <v>-428706.37709999998</v>
          </cell>
          <cell r="R82">
            <v>-87830.109200000006</v>
          </cell>
          <cell r="S82">
            <v>-115932.42000000001</v>
          </cell>
          <cell r="T82">
            <v>-132531.89145</v>
          </cell>
          <cell r="U82">
            <v>-92411.956449999998</v>
          </cell>
          <cell r="V82">
            <v>-428706.37709999998</v>
          </cell>
          <cell r="X82">
            <v>-31472.317293587508</v>
          </cell>
          <cell r="Y82">
            <v>-34071.727651098125</v>
          </cell>
          <cell r="Z82">
            <v>-38615.927544581558</v>
          </cell>
          <cell r="AA82">
            <v>-35258.953367290662</v>
          </cell>
          <cell r="AB82">
            <v>-39030.820422345532</v>
          </cell>
          <cell r="AC82">
            <v>-41010.304575845796</v>
          </cell>
          <cell r="AD82">
            <v>-104159.97248926719</v>
          </cell>
          <cell r="AE82">
            <v>-115300.07836548198</v>
          </cell>
          <cell r="AF82">
            <v>-219460.05085474916</v>
          </cell>
          <cell r="AG82">
            <v>-648166.4279547492</v>
          </cell>
        </row>
        <row r="83">
          <cell r="D83">
            <v>-38501.726759999998</v>
          </cell>
          <cell r="E83">
            <v>-38991.025079999999</v>
          </cell>
          <cell r="F83">
            <v>-45469.401040000004</v>
          </cell>
          <cell r="G83">
            <v>-46856.844299999997</v>
          </cell>
          <cell r="H83">
            <v>-55400.486400000002</v>
          </cell>
          <cell r="I83">
            <v>-60048.0573</v>
          </cell>
          <cell r="J83">
            <v>-66603.714869999996</v>
          </cell>
          <cell r="K83">
            <v>-57890.602560000007</v>
          </cell>
          <cell r="L83">
            <v>-61050.330600000001</v>
          </cell>
          <cell r="M83">
            <v>-47595.926070000001</v>
          </cell>
          <cell r="N83">
            <v>-44940.161840000001</v>
          </cell>
          <cell r="O83">
            <v>-36840.651120000002</v>
          </cell>
          <cell r="P83">
            <v>-600188.92794000008</v>
          </cell>
          <cell r="R83">
            <v>-122962.15288000001</v>
          </cell>
          <cell r="S83">
            <v>-162305.38799999998</v>
          </cell>
          <cell r="T83">
            <v>-185544.64802999998</v>
          </cell>
          <cell r="U83">
            <v>-129376.73903</v>
          </cell>
          <cell r="V83">
            <v>-600188.92793999997</v>
          </cell>
          <cell r="X83">
            <v>-44061.244211022509</v>
          </cell>
          <cell r="Y83">
            <v>-47700.418711537372</v>
          </cell>
          <cell r="Z83">
            <v>-54062.29856241418</v>
          </cell>
          <cell r="AA83">
            <v>-49362.534714206929</v>
          </cell>
          <cell r="AB83">
            <v>-54643.148591283745</v>
          </cell>
          <cell r="AC83">
            <v>-57414.42640618411</v>
          </cell>
          <cell r="AD83">
            <v>-145823.96148497408</v>
          </cell>
          <cell r="AE83">
            <v>-161420.1097116748</v>
          </cell>
          <cell r="AF83">
            <v>-307244.07119664887</v>
          </cell>
          <cell r="AG83">
            <v>-907432.99913664884</v>
          </cell>
        </row>
        <row r="84">
          <cell r="D84">
            <v>-1998.5997940310529</v>
          </cell>
          <cell r="E84">
            <v>-1745.0558683879888</v>
          </cell>
          <cell r="F84">
            <v>-1772.6328925310449</v>
          </cell>
          <cell r="G84">
            <v>-1920.1957373699997</v>
          </cell>
          <cell r="H84">
            <v>-2118.5156029199998</v>
          </cell>
          <cell r="I84">
            <v>-2377.7576626199998</v>
          </cell>
          <cell r="J84">
            <v>-2628.2383462349999</v>
          </cell>
          <cell r="K84">
            <v>-2672.46426987</v>
          </cell>
          <cell r="L84">
            <v>-2587.4738672849999</v>
          </cell>
          <cell r="M84">
            <v>-2401.2801804150004</v>
          </cell>
          <cell r="N84">
            <v>-2098.7577275399999</v>
          </cell>
          <cell r="O84">
            <v>-1837.7004631049999</v>
          </cell>
          <cell r="P84">
            <v>-26158.672412310087</v>
          </cell>
          <cell r="R84">
            <v>-5516.2885549500861</v>
          </cell>
          <cell r="S84">
            <v>-6416.4690029099993</v>
          </cell>
          <cell r="T84">
            <v>-7888.1764833899997</v>
          </cell>
          <cell r="U84">
            <v>-6337.7383710600006</v>
          </cell>
          <cell r="V84">
            <v>-26158.672412310083</v>
          </cell>
          <cell r="X84">
            <v>-1748.6693741572615</v>
          </cell>
          <cell r="Y84">
            <v>-1894.9348215930513</v>
          </cell>
          <cell r="Z84">
            <v>-2104.8857083148282</v>
          </cell>
          <cell r="AA84">
            <v>-2196.6328958943832</v>
          </cell>
          <cell r="AB84">
            <v>-2223.4100390664498</v>
          </cell>
          <cell r="AC84">
            <v>-2347.2483122528602</v>
          </cell>
          <cell r="AD84">
            <v>-5748.4899040651417</v>
          </cell>
          <cell r="AE84">
            <v>-6767.2912472136932</v>
          </cell>
          <cell r="AF84">
            <v>-12515.781151278836</v>
          </cell>
          <cell r="AG84">
            <v>-38674.453563588919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</row>
        <row r="86">
          <cell r="P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</row>
        <row r="87">
          <cell r="P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</row>
        <row r="88">
          <cell r="P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</row>
        <row r="89">
          <cell r="D89">
            <v>-6911.1795239999992</v>
          </cell>
          <cell r="E89">
            <v>-6999.0100919999995</v>
          </cell>
          <cell r="F89">
            <v>-8161.8986960000002</v>
          </cell>
          <cell r="G89">
            <v>-8410.9490699999988</v>
          </cell>
          <cell r="H89">
            <v>-9944.5593599999993</v>
          </cell>
          <cell r="I89">
            <v>-10778.81277</v>
          </cell>
          <cell r="J89">
            <v>-11955.573662999999</v>
          </cell>
          <cell r="K89">
            <v>-10391.542944000001</v>
          </cell>
          <cell r="L89">
            <v>-10958.723939999998</v>
          </cell>
          <cell r="M89">
            <v>-8543.6165430000001</v>
          </cell>
          <cell r="N89">
            <v>-8066.8986159999995</v>
          </cell>
          <cell r="O89">
            <v>-6613.0112879999997</v>
          </cell>
          <cell r="P89">
            <v>-107735.77650599999</v>
          </cell>
          <cell r="R89">
            <v>-22072.088312</v>
          </cell>
          <cell r="S89">
            <v>-29134.321199999998</v>
          </cell>
          <cell r="T89">
            <v>-33305.840547</v>
          </cell>
          <cell r="U89">
            <v>-23223.526446999997</v>
          </cell>
          <cell r="V89">
            <v>-107735.77650599999</v>
          </cell>
          <cell r="X89">
            <v>-7909.1301720406864</v>
          </cell>
          <cell r="Y89">
            <v>-8562.3732966672669</v>
          </cell>
          <cell r="Z89">
            <v>-9704.3504872904959</v>
          </cell>
          <cell r="AA89">
            <v>-8860.7282809973931</v>
          </cell>
          <cell r="AB89">
            <v>-9808.614871354659</v>
          </cell>
          <cell r="AC89">
            <v>-10306.067845582116</v>
          </cell>
          <cell r="AD89">
            <v>-26175.853955998449</v>
          </cell>
          <cell r="AE89">
            <v>-28975.410997934167</v>
          </cell>
          <cell r="AF89">
            <v>-55151.264953932616</v>
          </cell>
          <cell r="AG89">
            <v>-162887.0414599326</v>
          </cell>
        </row>
        <row r="90">
          <cell r="D90">
            <v>-109234.25222699106</v>
          </cell>
          <cell r="E90">
            <v>-106262.21273698926</v>
          </cell>
          <cell r="F90">
            <v>-120174.92257052234</v>
          </cell>
          <cell r="G90">
            <v>-125066.79718120034</v>
          </cell>
          <cell r="H90">
            <v>-145839.95651593286</v>
          </cell>
          <cell r="I90">
            <v>-159165.16119929918</v>
          </cell>
          <cell r="J90">
            <v>-176419.93406124867</v>
          </cell>
          <cell r="K90">
            <v>-158532.3317840391</v>
          </cell>
          <cell r="L90">
            <v>-164096.60094886148</v>
          </cell>
          <cell r="M90">
            <v>-133070.6349103039</v>
          </cell>
          <cell r="N90">
            <v>-123390.73264904307</v>
          </cell>
          <cell r="O90">
            <v>-102720.16069979126</v>
          </cell>
          <cell r="P90">
            <v>-1623973.6974842225</v>
          </cell>
          <cell r="R90">
            <v>-335671.3875345026</v>
          </cell>
          <cell r="S90">
            <v>-430071.91489643243</v>
          </cell>
          <cell r="T90">
            <v>-499048.86679414922</v>
          </cell>
          <cell r="U90">
            <v>-359181.52825913823</v>
          </cell>
          <cell r="V90">
            <v>-1623973.6974842222</v>
          </cell>
          <cell r="X90">
            <v>-116842.89745623649</v>
          </cell>
          <cell r="Y90">
            <v>-126517.93903521003</v>
          </cell>
          <cell r="Z90">
            <v>-142819.49503796807</v>
          </cell>
          <cell r="AA90">
            <v>-134079.42304664498</v>
          </cell>
          <cell r="AB90">
            <v>-145637.11404157776</v>
          </cell>
          <cell r="AC90">
            <v>-153171.41861385238</v>
          </cell>
          <cell r="AD90">
            <v>-386180.33152941457</v>
          </cell>
          <cell r="AE90">
            <v>-432887.95570207509</v>
          </cell>
          <cell r="AF90">
            <v>-819068.28723148978</v>
          </cell>
          <cell r="AG90">
            <v>-2443041.9847157123</v>
          </cell>
        </row>
        <row r="91">
          <cell r="D91">
            <v>137656.06876497719</v>
          </cell>
          <cell r="E91">
            <v>142194.93966687849</v>
          </cell>
          <cell r="F91">
            <v>168981.82262610982</v>
          </cell>
          <cell r="G91">
            <v>172849.01887819963</v>
          </cell>
          <cell r="H91">
            <v>206396.33601526712</v>
          </cell>
          <cell r="I91">
            <v>222620.38711410077</v>
          </cell>
          <cell r="J91">
            <v>247046.48508221132</v>
          </cell>
          <cell r="K91">
            <v>209536.11929244088</v>
          </cell>
          <cell r="L91">
            <v>224061.4010059385</v>
          </cell>
          <cell r="M91">
            <v>169544.26304275609</v>
          </cell>
          <cell r="N91">
            <v>162338.81632967695</v>
          </cell>
          <cell r="O91">
            <v>131512.69912116876</v>
          </cell>
          <cell r="P91">
            <v>2194738.3569397256</v>
          </cell>
          <cell r="R91">
            <v>448832.83105796546</v>
          </cell>
          <cell r="S91">
            <v>601865.74200756766</v>
          </cell>
          <cell r="T91">
            <v>680644.00538059068</v>
          </cell>
          <cell r="U91">
            <v>463395.77849360195</v>
          </cell>
          <cell r="V91">
            <v>2194738.356939726</v>
          </cell>
          <cell r="X91">
            <v>163298.49323744461</v>
          </cell>
          <cell r="Y91">
            <v>176761.32313274455</v>
          </cell>
          <cell r="Z91">
            <v>200908.59922186131</v>
          </cell>
          <cell r="AA91">
            <v>179767.57266628268</v>
          </cell>
          <cell r="AB91">
            <v>201784.0247018043</v>
          </cell>
          <cell r="AC91">
            <v>211869.50447666619</v>
          </cell>
          <cell r="AD91">
            <v>540968.41559205041</v>
          </cell>
          <cell r="AE91">
            <v>593421.10184475314</v>
          </cell>
          <cell r="AF91">
            <v>1134389.5174368033</v>
          </cell>
          <cell r="AG91">
            <v>3329127.874376528</v>
          </cell>
        </row>
        <row r="92">
          <cell r="D92">
            <v>0.55755960060279308</v>
          </cell>
          <cell r="E92">
            <v>0.5723117176990753</v>
          </cell>
          <cell r="F92">
            <v>0.58439523003760097</v>
          </cell>
          <cell r="G92">
            <v>0.58019416748164898</v>
          </cell>
          <cell r="H92">
            <v>0.58595988088588336</v>
          </cell>
          <cell r="I92">
            <v>0.58310323189959046</v>
          </cell>
          <cell r="J92">
            <v>0.58339097013149011</v>
          </cell>
          <cell r="K92">
            <v>0.56928573660583026</v>
          </cell>
          <cell r="L92">
            <v>0.5772427719576676</v>
          </cell>
          <cell r="M92">
            <v>0.56026409865999027</v>
          </cell>
          <cell r="N92">
            <v>0.56815550547684968</v>
          </cell>
          <cell r="O92">
            <v>0.56146135611242931</v>
          </cell>
          <cell r="P92">
            <v>0.57473261289683741</v>
          </cell>
          <cell r="R92">
            <v>0.57212290312886616</v>
          </cell>
          <cell r="S92">
            <v>0.58323847180194388</v>
          </cell>
          <cell r="T92">
            <v>0.57696712545684647</v>
          </cell>
          <cell r="U92">
            <v>0.56334617389693542</v>
          </cell>
          <cell r="V92">
            <v>0.57473261289683752</v>
          </cell>
          <cell r="X92">
            <v>0.58291455194495823</v>
          </cell>
          <cell r="Y92">
            <v>0.58283353061857224</v>
          </cell>
          <cell r="Z92">
            <v>0.58449862719103607</v>
          </cell>
          <cell r="AA92">
            <v>0.5727872980205746</v>
          </cell>
          <cell r="AB92">
            <v>0.58080525966743013</v>
          </cell>
          <cell r="AC92">
            <v>0.58039932258260607</v>
          </cell>
          <cell r="AD92">
            <v>0.58347532396673618</v>
          </cell>
          <cell r="AE92">
            <v>0.57820896881023254</v>
          </cell>
          <cell r="AF92">
            <v>0.58070848253076468</v>
          </cell>
          <cell r="AG92">
            <v>0.57675500819376146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</row>
        <row r="96"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</row>
        <row r="99">
          <cell r="D99">
            <v>708566.4</v>
          </cell>
          <cell r="E99">
            <v>717571.20000000007</v>
          </cell>
          <cell r="F99">
            <v>806910.4</v>
          </cell>
          <cell r="G99">
            <v>776096.8</v>
          </cell>
          <cell r="H99">
            <v>860256</v>
          </cell>
          <cell r="I99">
            <v>904168</v>
          </cell>
          <cell r="J99">
            <v>1002879.2000000001</v>
          </cell>
          <cell r="K99">
            <v>898922.4</v>
          </cell>
          <cell r="L99">
            <v>1011185.6000000001</v>
          </cell>
          <cell r="M99">
            <v>815522.4</v>
          </cell>
          <cell r="N99">
            <v>797518.4</v>
          </cell>
          <cell r="O99">
            <v>677996.8</v>
          </cell>
          <cell r="P99">
            <v>9977593.6000000015</v>
          </cell>
          <cell r="R99">
            <v>2233048</v>
          </cell>
          <cell r="S99">
            <v>2540520.7999999998</v>
          </cell>
          <cell r="T99">
            <v>2912987.2</v>
          </cell>
          <cell r="U99">
            <v>2291037.6</v>
          </cell>
          <cell r="V99">
            <v>9977593.5999999996</v>
          </cell>
          <cell r="X99">
            <v>810880.96086537861</v>
          </cell>
          <cell r="Y99">
            <v>877854.4966466506</v>
          </cell>
          <cell r="Z99">
            <v>994935.33126136067</v>
          </cell>
          <cell r="AA99">
            <v>908443.24295756954</v>
          </cell>
          <cell r="AB99">
            <v>1005625.0028301588</v>
          </cell>
          <cell r="AC99">
            <v>1056626.2048527095</v>
          </cell>
          <cell r="AD99">
            <v>2683670.78877339</v>
          </cell>
          <cell r="AE99">
            <v>2970694.4506404381</v>
          </cell>
          <cell r="AF99">
            <v>5654365.2394138277</v>
          </cell>
          <cell r="AG99">
            <v>15631958.839413827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</row>
        <row r="101">
          <cell r="D101">
            <v>6.0000000000000001E-3</v>
          </cell>
          <cell r="E101">
            <v>6.4999999999999997E-3</v>
          </cell>
          <cell r="F101">
            <v>6.4999999999999997E-3</v>
          </cell>
          <cell r="G101">
            <v>6.4999999999999997E-3</v>
          </cell>
          <cell r="H101">
            <v>7.0000000000000001E-3</v>
          </cell>
          <cell r="I101">
            <v>7.0000000000000001E-3</v>
          </cell>
          <cell r="J101">
            <v>7.0000000000000001E-3</v>
          </cell>
          <cell r="K101">
            <v>7.0000000000000001E-3</v>
          </cell>
          <cell r="L101">
            <v>6.4999999999999997E-3</v>
          </cell>
          <cell r="M101">
            <v>6.4999999999999997E-3</v>
          </cell>
          <cell r="N101">
            <v>6.0000000000000001E-3</v>
          </cell>
          <cell r="O101">
            <v>6.0000000000000001E-3</v>
          </cell>
          <cell r="P101">
            <v>6.5742736204449127E-3</v>
          </cell>
          <cell r="R101">
            <v>6.3413454614500006E-3</v>
          </cell>
          <cell r="S101">
            <v>6.8472563578302536E-3</v>
          </cell>
          <cell r="T101">
            <v>6.8264349393639618E-3</v>
          </cell>
          <cell r="U101">
            <v>6.1779810161125253E-3</v>
          </cell>
          <cell r="V101">
            <v>6.5742736204449136E-3</v>
          </cell>
          <cell r="X101">
            <v>6.0000000000000001E-3</v>
          </cell>
          <cell r="Y101">
            <v>6.0000000000000001E-3</v>
          </cell>
          <cell r="Z101">
            <v>6.0000000000000001E-3</v>
          </cell>
          <cell r="AA101">
            <v>6.0000000000000001E-3</v>
          </cell>
          <cell r="AB101">
            <v>6.0000000000000001E-3</v>
          </cell>
          <cell r="AC101">
            <v>6.0000000000000001E-3</v>
          </cell>
          <cell r="AD101">
            <v>6.0000000000000001E-3</v>
          </cell>
          <cell r="AE101">
            <v>5.9999999999999993E-3</v>
          </cell>
          <cell r="AF101">
            <v>6.000000000000001E-3</v>
          </cell>
          <cell r="AG101">
            <v>6.3665483551269934E-3</v>
          </cell>
        </row>
        <row r="102">
          <cell r="D102">
            <v>4251.3984</v>
          </cell>
          <cell r="E102">
            <v>4664.2128000000002</v>
          </cell>
          <cell r="F102">
            <v>5244.9175999999998</v>
          </cell>
          <cell r="G102">
            <v>5044.6292000000003</v>
          </cell>
          <cell r="H102">
            <v>6021.7920000000004</v>
          </cell>
          <cell r="I102">
            <v>6329.1760000000004</v>
          </cell>
          <cell r="J102">
            <v>7020.1544000000004</v>
          </cell>
          <cell r="K102">
            <v>6292.4567999999999</v>
          </cell>
          <cell r="L102">
            <v>6572.7064</v>
          </cell>
          <cell r="M102">
            <v>5300.8955999999998</v>
          </cell>
          <cell r="N102">
            <v>4785.1104000000005</v>
          </cell>
          <cell r="O102">
            <v>4067.9808000000003</v>
          </cell>
          <cell r="P102">
            <v>65595.430399999997</v>
          </cell>
          <cell r="R102">
            <v>14160.5288</v>
          </cell>
          <cell r="S102">
            <v>17395.5972</v>
          </cell>
          <cell r="T102">
            <v>19885.317599999998</v>
          </cell>
          <cell r="U102">
            <v>14153.986800000002</v>
          </cell>
          <cell r="V102">
            <v>65595.430399999997</v>
          </cell>
          <cell r="X102">
            <v>4865.2857651922714</v>
          </cell>
          <cell r="Y102">
            <v>5267.126979879904</v>
          </cell>
          <cell r="Z102">
            <v>5969.6119875681643</v>
          </cell>
          <cell r="AA102">
            <v>5450.6594577454171</v>
          </cell>
          <cell r="AB102">
            <v>6033.7500169809528</v>
          </cell>
          <cell r="AC102">
            <v>6339.7572291162578</v>
          </cell>
          <cell r="AD102">
            <v>16102.024732640341</v>
          </cell>
          <cell r="AE102">
            <v>17824.166703842628</v>
          </cell>
          <cell r="AF102">
            <v>33926.191436482972</v>
          </cell>
          <cell r="AG102">
            <v>99521.621836482969</v>
          </cell>
        </row>
        <row r="103">
          <cell r="D103">
            <v>-425.13984000000005</v>
          </cell>
          <cell r="E103">
            <v>-466.42128000000002</v>
          </cell>
          <cell r="F103">
            <v>-524.49176</v>
          </cell>
          <cell r="G103">
            <v>-504.46292000000005</v>
          </cell>
          <cell r="H103">
            <v>-602.17920000000004</v>
          </cell>
          <cell r="I103">
            <v>-632.91760000000011</v>
          </cell>
          <cell r="J103">
            <v>-702.01544000000013</v>
          </cell>
          <cell r="K103">
            <v>-629.24567999999999</v>
          </cell>
          <cell r="L103">
            <v>-657.27064000000007</v>
          </cell>
          <cell r="M103">
            <v>-530.08956000000001</v>
          </cell>
          <cell r="N103">
            <v>-478.51104000000009</v>
          </cell>
          <cell r="O103">
            <v>-406.79808000000003</v>
          </cell>
          <cell r="P103">
            <v>-6559.5430400000005</v>
          </cell>
          <cell r="R103">
            <v>-1416.0528800000002</v>
          </cell>
          <cell r="S103">
            <v>-1739.5597200000002</v>
          </cell>
          <cell r="T103">
            <v>-1988.5317600000003</v>
          </cell>
          <cell r="U103">
            <v>-1415.3986800000002</v>
          </cell>
          <cell r="V103">
            <v>-6559.5430400000005</v>
          </cell>
          <cell r="X103">
            <v>-486.52857651922716</v>
          </cell>
          <cell r="Y103">
            <v>-526.7126979879904</v>
          </cell>
          <cell r="Z103">
            <v>-596.96119875681643</v>
          </cell>
          <cell r="AA103">
            <v>-545.06594577454177</v>
          </cell>
          <cell r="AB103">
            <v>-603.37500169809528</v>
          </cell>
          <cell r="AC103">
            <v>-633.97572291162578</v>
          </cell>
          <cell r="AD103">
            <v>-1610.2024732640339</v>
          </cell>
          <cell r="AE103">
            <v>-1782.4166703842629</v>
          </cell>
          <cell r="AF103">
            <v>-3392.6191436482968</v>
          </cell>
          <cell r="AG103">
            <v>-9952.1621836482973</v>
          </cell>
        </row>
        <row r="104">
          <cell r="D104">
            <v>3826.2585600000002</v>
          </cell>
          <cell r="E104">
            <v>4197.7915200000007</v>
          </cell>
          <cell r="F104">
            <v>4720.4258399999999</v>
          </cell>
          <cell r="G104">
            <v>4540.1662800000004</v>
          </cell>
          <cell r="H104">
            <v>5419.6128000000008</v>
          </cell>
          <cell r="I104">
            <v>5696.2584000000006</v>
          </cell>
          <cell r="J104">
            <v>6318.1389600000002</v>
          </cell>
          <cell r="K104">
            <v>5663.2111199999999</v>
          </cell>
          <cell r="L104">
            <v>5915.4357600000003</v>
          </cell>
          <cell r="M104">
            <v>4770.8060399999995</v>
          </cell>
          <cell r="N104">
            <v>4306.5993600000002</v>
          </cell>
          <cell r="O104">
            <v>3661.1827200000002</v>
          </cell>
          <cell r="P104">
            <v>59035.887360000001</v>
          </cell>
          <cell r="R104">
            <v>12744.475920000001</v>
          </cell>
          <cell r="S104">
            <v>15656.037479999999</v>
          </cell>
          <cell r="T104">
            <v>17896.785839999997</v>
          </cell>
          <cell r="U104">
            <v>12738.588120000002</v>
          </cell>
          <cell r="V104">
            <v>59035.887359999993</v>
          </cell>
          <cell r="X104">
            <v>4378.7571886730439</v>
          </cell>
          <cell r="Y104">
            <v>4740.4142818919136</v>
          </cell>
          <cell r="Z104">
            <v>5372.6507888113483</v>
          </cell>
          <cell r="AA104">
            <v>4905.5935119708756</v>
          </cell>
          <cell r="AB104">
            <v>5430.3750152828579</v>
          </cell>
          <cell r="AC104">
            <v>5705.781506204632</v>
          </cell>
          <cell r="AD104">
            <v>14491.822259376306</v>
          </cell>
          <cell r="AE104">
            <v>16041.750033458364</v>
          </cell>
          <cell r="AF104">
            <v>30533.572292834673</v>
          </cell>
          <cell r="AG104">
            <v>89569.459652834674</v>
          </cell>
        </row>
        <row r="105">
          <cell r="D105">
            <v>-264.01184064</v>
          </cell>
          <cell r="E105">
            <v>-656.96843664000016</v>
          </cell>
          <cell r="F105">
            <v>-847.31138424000005</v>
          </cell>
          <cell r="G105">
            <v>-911.86892532000002</v>
          </cell>
          <cell r="H105">
            <v>-972.93361320000008</v>
          </cell>
          <cell r="I105">
            <v>-1072.95151644</v>
          </cell>
          <cell r="J105">
            <v>-1168.9610565600001</v>
          </cell>
          <cell r="K105">
            <v>-1195.5653690400002</v>
          </cell>
          <cell r="L105">
            <v>-1170.4806763199999</v>
          </cell>
          <cell r="M105">
            <v>-1097.8995502799999</v>
          </cell>
          <cell r="N105">
            <v>-961.18408871999998</v>
          </cell>
          <cell r="O105">
            <v>-837.61187652000001</v>
          </cell>
          <cell r="P105">
            <v>-11157.748333920003</v>
          </cell>
          <cell r="R105">
            <v>-1768.2916615200002</v>
          </cell>
          <cell r="S105">
            <v>-2957.7540549599998</v>
          </cell>
          <cell r="T105">
            <v>-3535.00710192</v>
          </cell>
          <cell r="U105">
            <v>-2896.6955155199998</v>
          </cell>
          <cell r="V105">
            <v>-11157.748333919999</v>
          </cell>
          <cell r="X105">
            <v>-806.19559145844005</v>
          </cell>
          <cell r="Y105">
            <v>-878.17233732315424</v>
          </cell>
          <cell r="Z105">
            <v>-976.17887921847114</v>
          </cell>
          <cell r="AA105">
            <v>-1018.7282995452214</v>
          </cell>
          <cell r="AB105">
            <v>-1031.1466847844408</v>
          </cell>
          <cell r="AC105">
            <v>-1088.5789274216165</v>
          </cell>
          <cell r="AD105">
            <v>-2660.5468080000655</v>
          </cell>
          <cell r="AE105">
            <v>-3138.4539117512786</v>
          </cell>
          <cell r="AF105">
            <v>-5799.0007197513441</v>
          </cell>
          <cell r="AG105">
            <v>-16956.749053671345</v>
          </cell>
        </row>
        <row r="106">
          <cell r="D106">
            <v>3562.24671936</v>
          </cell>
          <cell r="E106">
            <v>3540.8230833600005</v>
          </cell>
          <cell r="F106">
            <v>3873.1144557600001</v>
          </cell>
          <cell r="G106">
            <v>3628.2973546800004</v>
          </cell>
          <cell r="H106">
            <v>4446.6791868000009</v>
          </cell>
          <cell r="I106">
            <v>4623.3068835600006</v>
          </cell>
          <cell r="J106">
            <v>5149.1779034400006</v>
          </cell>
          <cell r="K106">
            <v>4467.6457509599995</v>
          </cell>
          <cell r="L106">
            <v>4744.9550836800008</v>
          </cell>
          <cell r="M106">
            <v>3672.9064897199996</v>
          </cell>
          <cell r="N106">
            <v>3345.4152712800001</v>
          </cell>
          <cell r="O106">
            <v>2823.5708434800003</v>
          </cell>
          <cell r="P106">
            <v>47878.139026079996</v>
          </cell>
          <cell r="R106">
            <v>10976.18425848</v>
          </cell>
          <cell r="S106">
            <v>12698.283425039999</v>
          </cell>
          <cell r="T106">
            <v>14361.778738079996</v>
          </cell>
          <cell r="U106">
            <v>9841.8926044800028</v>
          </cell>
          <cell r="V106">
            <v>47878.139026079996</v>
          </cell>
          <cell r="X106">
            <v>3572.5615972146038</v>
          </cell>
          <cell r="Y106">
            <v>3862.2419445687592</v>
          </cell>
          <cell r="Z106">
            <v>4396.4719095928776</v>
          </cell>
          <cell r="AA106">
            <v>3886.8652124256541</v>
          </cell>
          <cell r="AB106">
            <v>4399.2283304984176</v>
          </cell>
          <cell r="AC106">
            <v>4617.2025787830153</v>
          </cell>
          <cell r="AD106">
            <v>11831.275451376241</v>
          </cell>
          <cell r="AE106">
            <v>12903.296121707084</v>
          </cell>
          <cell r="AF106">
            <v>24734.571573083329</v>
          </cell>
          <cell r="AG106">
            <v>72612.710599163329</v>
          </cell>
        </row>
        <row r="108">
          <cell r="D108">
            <v>187061.52960000001</v>
          </cell>
          <cell r="E108">
            <v>205225.36320000002</v>
          </cell>
          <cell r="F108">
            <v>230776.3744</v>
          </cell>
          <cell r="G108">
            <v>221963.68480000002</v>
          </cell>
          <cell r="H108">
            <v>264958.848</v>
          </cell>
          <cell r="I108">
            <v>278483.74400000001</v>
          </cell>
          <cell r="J108">
            <v>308886.79360000003</v>
          </cell>
          <cell r="K108">
            <v>276868.0992</v>
          </cell>
          <cell r="L108">
            <v>289199.08159999998</v>
          </cell>
          <cell r="M108">
            <v>233239.40639999998</v>
          </cell>
          <cell r="N108">
            <v>210544.85760000002</v>
          </cell>
          <cell r="O108">
            <v>178991.15520000001</v>
          </cell>
          <cell r="P108">
            <v>2886198.9376000003</v>
          </cell>
          <cell r="R108">
            <v>623063.2672</v>
          </cell>
          <cell r="S108">
            <v>765406.27680000011</v>
          </cell>
          <cell r="T108">
            <v>874953.97439999995</v>
          </cell>
          <cell r="U108">
            <v>622775.4192</v>
          </cell>
          <cell r="V108">
            <v>2886198.9376000003</v>
          </cell>
          <cell r="X108">
            <v>214072.57366845995</v>
          </cell>
          <cell r="Y108">
            <v>231753.58711471577</v>
          </cell>
          <cell r="Z108">
            <v>262662.92745299923</v>
          </cell>
          <cell r="AA108">
            <v>239829.01614079834</v>
          </cell>
          <cell r="AB108">
            <v>265485.00074716192</v>
          </cell>
          <cell r="AC108">
            <v>278949.31808111537</v>
          </cell>
          <cell r="AD108">
            <v>708489.08823617501</v>
          </cell>
          <cell r="AE108">
            <v>784263.33496907563</v>
          </cell>
          <cell r="AF108">
            <v>1492752.4232052506</v>
          </cell>
          <cell r="AG108">
            <v>4378951.3608052507</v>
          </cell>
        </row>
        <row r="109">
          <cell r="D109">
            <v>-18706.152960000003</v>
          </cell>
          <cell r="E109">
            <v>-20522.536319999999</v>
          </cell>
          <cell r="F109">
            <v>-23077.637439999999</v>
          </cell>
          <cell r="G109">
            <v>-22196.368480000001</v>
          </cell>
          <cell r="H109">
            <v>-26495.8848</v>
          </cell>
          <cell r="I109">
            <v>-27848.374400000004</v>
          </cell>
          <cell r="J109">
            <v>-30888.679360000006</v>
          </cell>
          <cell r="K109">
            <v>-27686.80992</v>
          </cell>
          <cell r="L109">
            <v>-28919.908160000003</v>
          </cell>
          <cell r="M109">
            <v>-23323.940640000001</v>
          </cell>
          <cell r="N109">
            <v>-21054.485760000003</v>
          </cell>
          <cell r="O109">
            <v>-17899.115519999999</v>
          </cell>
          <cell r="P109">
            <v>-288619.89376000001</v>
          </cell>
          <cell r="R109">
            <v>-62306.326720000005</v>
          </cell>
          <cell r="S109">
            <v>-76540.627680000005</v>
          </cell>
          <cell r="T109">
            <v>-87495.397440000015</v>
          </cell>
          <cell r="U109">
            <v>-62277.541920000003</v>
          </cell>
          <cell r="V109">
            <v>-288619.89376000001</v>
          </cell>
          <cell r="X109">
            <v>-21407.257366845995</v>
          </cell>
          <cell r="Y109">
            <v>-23175.358711471577</v>
          </cell>
          <cell r="Z109">
            <v>-26266.292745299921</v>
          </cell>
          <cell r="AA109">
            <v>-23982.901614079838</v>
          </cell>
          <cell r="AB109">
            <v>-26548.50007471619</v>
          </cell>
          <cell r="AC109">
            <v>-27894.931808111534</v>
          </cell>
          <cell r="AD109">
            <v>-70848.908823617501</v>
          </cell>
          <cell r="AE109">
            <v>-78426.333496907566</v>
          </cell>
          <cell r="AF109">
            <v>-149275.24232052505</v>
          </cell>
          <cell r="AG109">
            <v>-437895.13608052506</v>
          </cell>
        </row>
        <row r="110"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</row>
        <row r="111">
          <cell r="D111">
            <v>168355.37664</v>
          </cell>
          <cell r="E111">
            <v>184702.82688000001</v>
          </cell>
          <cell r="F111">
            <v>207698.73696000001</v>
          </cell>
          <cell r="G111">
            <v>199767.31632000001</v>
          </cell>
          <cell r="H111">
            <v>238462.9632</v>
          </cell>
          <cell r="I111">
            <v>250635.36960000001</v>
          </cell>
          <cell r="J111">
            <v>277998.11424000002</v>
          </cell>
          <cell r="K111">
            <v>249181.28928</v>
          </cell>
          <cell r="L111">
            <v>260279.17343999998</v>
          </cell>
          <cell r="M111">
            <v>209915.46575999999</v>
          </cell>
          <cell r="N111">
            <v>189490.37184000001</v>
          </cell>
          <cell r="O111">
            <v>161092.03968000002</v>
          </cell>
          <cell r="P111">
            <v>2597579.0438400004</v>
          </cell>
          <cell r="R111">
            <v>560756.94047999999</v>
          </cell>
          <cell r="S111">
            <v>688865.64912000007</v>
          </cell>
          <cell r="T111">
            <v>787458.57695999998</v>
          </cell>
          <cell r="U111">
            <v>560497.87728000002</v>
          </cell>
          <cell r="V111">
            <v>2597579.0438400004</v>
          </cell>
          <cell r="X111">
            <v>192665.31630161396</v>
          </cell>
          <cell r="Y111">
            <v>208578.2284032442</v>
          </cell>
          <cell r="Z111">
            <v>236396.6347076993</v>
          </cell>
          <cell r="AA111">
            <v>215846.11452671851</v>
          </cell>
          <cell r="AB111">
            <v>238936.50067244572</v>
          </cell>
          <cell r="AC111">
            <v>251054.38627300382</v>
          </cell>
          <cell r="AD111">
            <v>637640.17941255751</v>
          </cell>
          <cell r="AE111">
            <v>705837.00147216802</v>
          </cell>
          <cell r="AF111">
            <v>1343477.1808847256</v>
          </cell>
          <cell r="AG111">
            <v>3941056.2247247258</v>
          </cell>
        </row>
        <row r="112">
          <cell r="D112">
            <v>-11616.52098816</v>
          </cell>
          <cell r="E112">
            <v>-28906.611212160009</v>
          </cell>
          <cell r="F112">
            <v>-37281.70090656</v>
          </cell>
          <cell r="G112">
            <v>-40122.232714080004</v>
          </cell>
          <cell r="H112">
            <v>-42809.078980800005</v>
          </cell>
          <cell r="I112">
            <v>-47209.866723359999</v>
          </cell>
          <cell r="J112">
            <v>-51434.286488640006</v>
          </cell>
          <cell r="K112">
            <v>-52604.876237760007</v>
          </cell>
          <cell r="L112">
            <v>-51501.149758079999</v>
          </cell>
          <cell r="M112">
            <v>-48307.580212319997</v>
          </cell>
          <cell r="N112">
            <v>-42292.099903679999</v>
          </cell>
          <cell r="O112">
            <v>-36854.922566879999</v>
          </cell>
          <cell r="P112">
            <v>-490940.92669248005</v>
          </cell>
          <cell r="R112">
            <v>-77804.833106880018</v>
          </cell>
          <cell r="S112">
            <v>-130141.17841824002</v>
          </cell>
          <cell r="T112">
            <v>-155540.31248448</v>
          </cell>
          <cell r="U112">
            <v>-127454.60268288001</v>
          </cell>
          <cell r="V112">
            <v>-490940.92669248005</v>
          </cell>
          <cell r="X112">
            <v>-35472.606024171364</v>
          </cell>
          <cell r="Y112">
            <v>-38639.582842218784</v>
          </cell>
          <cell r="Z112">
            <v>-42951.870685612732</v>
          </cell>
          <cell r="AA112">
            <v>-44824.045179989742</v>
          </cell>
          <cell r="AB112">
            <v>-45370.454130515398</v>
          </cell>
          <cell r="AC112">
            <v>-47897.47280655113</v>
          </cell>
          <cell r="AD112">
            <v>-117064.05955200287</v>
          </cell>
          <cell r="AE112">
            <v>-138091.97211705626</v>
          </cell>
          <cell r="AF112">
            <v>-255156.03166905913</v>
          </cell>
          <cell r="AG112">
            <v>-746096.95836153917</v>
          </cell>
        </row>
        <row r="113">
          <cell r="P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</row>
        <row r="114">
          <cell r="P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</row>
        <row r="115">
          <cell r="D115">
            <v>-22054.55433984</v>
          </cell>
          <cell r="E115">
            <v>-8033.9541638400042</v>
          </cell>
          <cell r="F115">
            <v>-4258.0464854399943</v>
          </cell>
          <cell r="G115">
            <v>168.76945007999893</v>
          </cell>
          <cell r="H115">
            <v>-4883.5136591999981</v>
          </cell>
          <cell r="I115">
            <v>-2917.2071966400035</v>
          </cell>
          <cell r="J115">
            <v>-4165.3363593600006</v>
          </cell>
          <cell r="K115">
            <v>2768.6183817599958</v>
          </cell>
          <cell r="L115">
            <v>-554.68492991999665</v>
          </cell>
          <cell r="M115">
            <v>6324.4870603200034</v>
          </cell>
          <cell r="N115">
            <v>4394.0255356799971</v>
          </cell>
          <cell r="O115">
            <v>4636.5146308799995</v>
          </cell>
          <cell r="P115">
            <v>-28574.882075520003</v>
          </cell>
          <cell r="R115">
            <v>-34346.554989119999</v>
          </cell>
          <cell r="S115">
            <v>-7631.9514057600027</v>
          </cell>
          <cell r="T115">
            <v>-1951.4029075200015</v>
          </cell>
          <cell r="U115">
            <v>15355.02722688</v>
          </cell>
          <cell r="V115">
            <v>-28574.882075520003</v>
          </cell>
          <cell r="X115">
            <v>-3060.4572361514256</v>
          </cell>
          <cell r="Y115">
            <v>-3076.0628384300508</v>
          </cell>
          <cell r="Z115">
            <v>-4327.456255927129</v>
          </cell>
          <cell r="AA115">
            <v>1654.8222746460233</v>
          </cell>
          <cell r="AB115">
            <v>-2416.8460039737547</v>
          </cell>
          <cell r="AC115">
            <v>-2313.404448049645</v>
          </cell>
          <cell r="AD115">
            <v>-10463.976330508605</v>
          </cell>
          <cell r="AE115">
            <v>-3075.4281773773764</v>
          </cell>
          <cell r="AF115">
            <v>-13539.404507885982</v>
          </cell>
          <cell r="AG115">
            <v>-42114.286583405985</v>
          </cell>
        </row>
        <row r="116">
          <cell r="D116">
            <v>134684.30131200003</v>
          </cell>
          <cell r="E116">
            <v>147762.26150399999</v>
          </cell>
          <cell r="F116">
            <v>166158.98956800002</v>
          </cell>
          <cell r="G116">
            <v>159813.85305600002</v>
          </cell>
          <cell r="H116">
            <v>190770.37056000001</v>
          </cell>
          <cell r="I116">
            <v>200508.29568000001</v>
          </cell>
          <cell r="J116">
            <v>222398.49139200003</v>
          </cell>
          <cell r="K116">
            <v>199345.03142399999</v>
          </cell>
          <cell r="L116">
            <v>208223.33875200001</v>
          </cell>
          <cell r="M116">
            <v>167932.37260800001</v>
          </cell>
          <cell r="N116">
            <v>151592.29747200001</v>
          </cell>
          <cell r="O116">
            <v>128873.63174400001</v>
          </cell>
          <cell r="P116">
            <v>2078063.2350720002</v>
          </cell>
          <cell r="R116">
            <v>448605.55238399998</v>
          </cell>
          <cell r="S116">
            <v>551092.51929600001</v>
          </cell>
          <cell r="T116">
            <v>629966.86156800005</v>
          </cell>
          <cell r="U116">
            <v>448398.30182400002</v>
          </cell>
          <cell r="V116">
            <v>2078063.2350720002</v>
          </cell>
          <cell r="X116">
            <v>154132.25304129117</v>
          </cell>
          <cell r="Y116">
            <v>166862.58272259537</v>
          </cell>
          <cell r="Z116">
            <v>189117.30776615944</v>
          </cell>
          <cell r="AA116">
            <v>172676.89162137479</v>
          </cell>
          <cell r="AB116">
            <v>191149.20053795655</v>
          </cell>
          <cell r="AC116">
            <v>200843.50901840304</v>
          </cell>
          <cell r="AD116">
            <v>510112.14353004604</v>
          </cell>
          <cell r="AE116">
            <v>564669.60117773444</v>
          </cell>
          <cell r="AF116">
            <v>1074781.7447077807</v>
          </cell>
          <cell r="AG116">
            <v>3152844.9797797808</v>
          </cell>
        </row>
        <row r="117">
          <cell r="D117">
            <v>-2525.3306496</v>
          </cell>
          <cell r="E117">
            <v>-2770.5424032000001</v>
          </cell>
          <cell r="F117">
            <v>-3115.4810544000002</v>
          </cell>
          <cell r="G117">
            <v>-2996.5097448000001</v>
          </cell>
          <cell r="H117">
            <v>-3576.9444479999997</v>
          </cell>
          <cell r="I117">
            <v>-3759.5305439999997</v>
          </cell>
          <cell r="J117">
            <v>-4169.9717135999999</v>
          </cell>
          <cell r="K117">
            <v>-3737.7193391999999</v>
          </cell>
          <cell r="L117">
            <v>-3904.1876015999997</v>
          </cell>
          <cell r="M117">
            <v>-3148.7319863999996</v>
          </cell>
          <cell r="N117">
            <v>-2842.3555775999998</v>
          </cell>
          <cell r="O117">
            <v>-2416.3805952000002</v>
          </cell>
          <cell r="P117">
            <v>-38963.685657599999</v>
          </cell>
          <cell r="R117">
            <v>-8411.3541072000007</v>
          </cell>
          <cell r="S117">
            <v>-10332.984736799999</v>
          </cell>
          <cell r="T117">
            <v>-11811.8786544</v>
          </cell>
          <cell r="U117">
            <v>-8407.4681591999997</v>
          </cell>
          <cell r="V117">
            <v>-38963.685657599999</v>
          </cell>
          <cell r="X117">
            <v>-2889.9797445242093</v>
          </cell>
          <cell r="Y117">
            <v>-3128.6734260486628</v>
          </cell>
          <cell r="Z117">
            <v>-3545.9495206154893</v>
          </cell>
          <cell r="AA117">
            <v>-3237.6917179007773</v>
          </cell>
          <cell r="AB117">
            <v>-3584.0475100866856</v>
          </cell>
          <cell r="AC117">
            <v>-3765.8157940950573</v>
          </cell>
          <cell r="AD117">
            <v>-9564.6026911883619</v>
          </cell>
          <cell r="AE117">
            <v>-10587.555022082521</v>
          </cell>
          <cell r="AF117">
            <v>-20152.157713270884</v>
          </cell>
          <cell r="AG117">
            <v>-59115.843370870884</v>
          </cell>
        </row>
        <row r="118">
          <cell r="D118">
            <v>132158.97066240004</v>
          </cell>
          <cell r="E118">
            <v>144991.71910079999</v>
          </cell>
          <cell r="F118">
            <v>163043.50851360001</v>
          </cell>
          <cell r="G118">
            <v>156817.34331120003</v>
          </cell>
          <cell r="H118">
            <v>187193.42611200002</v>
          </cell>
          <cell r="I118">
            <v>196748.765136</v>
          </cell>
          <cell r="J118">
            <v>218228.51967840001</v>
          </cell>
          <cell r="K118">
            <v>195607.31208479998</v>
          </cell>
          <cell r="L118">
            <v>204319.15115040002</v>
          </cell>
          <cell r="M118">
            <v>164783.6406216</v>
          </cell>
          <cell r="N118">
            <v>148749.94189439999</v>
          </cell>
          <cell r="O118">
            <v>126457.25114880002</v>
          </cell>
          <cell r="P118">
            <v>2039099.5494144002</v>
          </cell>
          <cell r="R118">
            <v>440194.19827679999</v>
          </cell>
          <cell r="S118">
            <v>540759.53455920005</v>
          </cell>
          <cell r="T118">
            <v>618154.98291360005</v>
          </cell>
          <cell r="U118">
            <v>439990.83366480004</v>
          </cell>
          <cell r="V118">
            <v>2039099.5494144002</v>
          </cell>
          <cell r="X118">
            <v>151242.27329676697</v>
          </cell>
          <cell r="Y118">
            <v>163733.90929654671</v>
          </cell>
          <cell r="Z118">
            <v>185571.35824554396</v>
          </cell>
          <cell r="AA118">
            <v>169439.19990347401</v>
          </cell>
          <cell r="AB118">
            <v>187565.15302786988</v>
          </cell>
          <cell r="AC118">
            <v>197077.69322430799</v>
          </cell>
          <cell r="AD118">
            <v>500547.54083885771</v>
          </cell>
          <cell r="AE118">
            <v>554082.04615565191</v>
          </cell>
          <cell r="AF118">
            <v>1054629.5869945097</v>
          </cell>
          <cell r="AG118">
            <v>3093729.1364089102</v>
          </cell>
        </row>
        <row r="120">
          <cell r="D120">
            <v>-33671.075328000006</v>
          </cell>
          <cell r="E120">
            <v>-36940.565376000006</v>
          </cell>
          <cell r="F120">
            <v>-41539.747392000005</v>
          </cell>
          <cell r="G120">
            <v>-39953.463264000005</v>
          </cell>
          <cell r="H120">
            <v>-47692.59264000001</v>
          </cell>
          <cell r="I120">
            <v>-50127.07392000001</v>
          </cell>
          <cell r="J120">
            <v>-55599.622848000006</v>
          </cell>
          <cell r="K120">
            <v>-49836.257856000004</v>
          </cell>
          <cell r="L120">
            <v>-52055.83468800001</v>
          </cell>
          <cell r="M120">
            <v>-41983.093152000001</v>
          </cell>
          <cell r="N120">
            <v>-37898.074368000001</v>
          </cell>
          <cell r="O120">
            <v>-32218.407936000003</v>
          </cell>
          <cell r="P120">
            <v>-519515.8087680001</v>
          </cell>
          <cell r="R120">
            <v>-112151.38809600002</v>
          </cell>
          <cell r="S120">
            <v>-137773.129824</v>
          </cell>
          <cell r="T120">
            <v>-157491.71539200001</v>
          </cell>
          <cell r="U120">
            <v>-112099.57545600001</v>
          </cell>
          <cell r="V120">
            <v>-519515.80876800005</v>
          </cell>
          <cell r="X120">
            <v>-38533.063260322786</v>
          </cell>
          <cell r="Y120">
            <v>-41715.645680648842</v>
          </cell>
          <cell r="Z120">
            <v>-47279.326941539868</v>
          </cell>
          <cell r="AA120">
            <v>-43169.222905343711</v>
          </cell>
          <cell r="AB120">
            <v>-47787.300134489153</v>
          </cell>
          <cell r="AC120">
            <v>-50210.877254600768</v>
          </cell>
          <cell r="AD120">
            <v>-127528.0358825115</v>
          </cell>
          <cell r="AE120">
            <v>-141167.40029443364</v>
          </cell>
          <cell r="AF120">
            <v>-268695.43617694511</v>
          </cell>
          <cell r="AG120">
            <v>-788211.24494494521</v>
          </cell>
        </row>
        <row r="121">
          <cell r="D121">
            <v>1742.4781482240001</v>
          </cell>
          <cell r="E121">
            <v>4335.9916818240017</v>
          </cell>
          <cell r="F121">
            <v>5592.2551359840008</v>
          </cell>
          <cell r="G121">
            <v>6018.334907112001</v>
          </cell>
          <cell r="H121">
            <v>6421.3618471200007</v>
          </cell>
          <cell r="I121">
            <v>7081.4800085040006</v>
          </cell>
          <cell r="J121">
            <v>7715.1429732960014</v>
          </cell>
          <cell r="K121">
            <v>7890.7314356640018</v>
          </cell>
          <cell r="L121">
            <v>7725.1724637120005</v>
          </cell>
          <cell r="M121">
            <v>7246.1370318479994</v>
          </cell>
          <cell r="N121">
            <v>6343.8149855520005</v>
          </cell>
          <cell r="O121">
            <v>5528.2383850320002</v>
          </cell>
          <cell r="P121">
            <v>73641.139003872013</v>
          </cell>
          <cell r="R121">
            <v>11670.724966032001</v>
          </cell>
          <cell r="S121">
            <v>19521.176762736002</v>
          </cell>
          <cell r="T121">
            <v>23331.046872672006</v>
          </cell>
          <cell r="U121">
            <v>19118.190402431999</v>
          </cell>
          <cell r="V121">
            <v>73641.139003872013</v>
          </cell>
          <cell r="X121">
            <v>5320.8909036257046</v>
          </cell>
          <cell r="Y121">
            <v>5795.9374263328182</v>
          </cell>
          <cell r="Z121">
            <v>6442.78060284191</v>
          </cell>
          <cell r="AA121">
            <v>6723.606776998462</v>
          </cell>
          <cell r="AB121">
            <v>6805.5681195773104</v>
          </cell>
          <cell r="AC121">
            <v>7184.6209209826693</v>
          </cell>
          <cell r="AD121">
            <v>17559.608932800435</v>
          </cell>
          <cell r="AE121">
            <v>20713.795817558443</v>
          </cell>
          <cell r="AF121">
            <v>38273.404750358881</v>
          </cell>
          <cell r="AG121">
            <v>111914.54375423089</v>
          </cell>
        </row>
        <row r="122">
          <cell r="P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</row>
        <row r="123">
          <cell r="D123">
            <v>8821.8217359360006</v>
          </cell>
          <cell r="E123">
            <v>3213.5816655360018</v>
          </cell>
          <cell r="F123">
            <v>1703.2185941759979</v>
          </cell>
          <cell r="G123">
            <v>-67.507780031999573</v>
          </cell>
          <cell r="H123">
            <v>1953.4054636799992</v>
          </cell>
          <cell r="I123">
            <v>1166.8828786560014</v>
          </cell>
          <cell r="J123">
            <v>1666.1345437440004</v>
          </cell>
          <cell r="K123">
            <v>-1107.4473527039984</v>
          </cell>
          <cell r="L123">
            <v>221.87397196799867</v>
          </cell>
          <cell r="M123">
            <v>-2529.7948241280014</v>
          </cell>
          <cell r="N123">
            <v>-1757.610214271999</v>
          </cell>
          <cell r="O123">
            <v>-1854.6058523519998</v>
          </cell>
          <cell r="P123">
            <v>11429.952830208</v>
          </cell>
          <cell r="R123">
            <v>13738.621995648</v>
          </cell>
          <cell r="S123">
            <v>3052.7805623040013</v>
          </cell>
          <cell r="T123">
            <v>780.56116300800068</v>
          </cell>
          <cell r="U123">
            <v>-6142.0108907519998</v>
          </cell>
          <cell r="V123">
            <v>11429.952830208003</v>
          </cell>
          <cell r="X123">
            <v>1224.1828944605702</v>
          </cell>
          <cell r="Y123">
            <v>1230.4251353720203</v>
          </cell>
          <cell r="Z123">
            <v>1730.9825023708518</v>
          </cell>
          <cell r="AA123">
            <v>-661.92890985840938</v>
          </cell>
          <cell r="AB123">
            <v>966.7384015895019</v>
          </cell>
          <cell r="AC123">
            <v>925.36177921985802</v>
          </cell>
          <cell r="AD123">
            <v>4185.5905322034423</v>
          </cell>
          <cell r="AE123">
            <v>1230.1712709509507</v>
          </cell>
          <cell r="AF123">
            <v>5415.7618031543934</v>
          </cell>
          <cell r="AG123">
            <v>16845.714633362397</v>
          </cell>
        </row>
        <row r="124">
          <cell r="P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</row>
        <row r="125">
          <cell r="D125">
            <v>-420.88844160000002</v>
          </cell>
          <cell r="E125">
            <v>-461.75706720000005</v>
          </cell>
          <cell r="F125">
            <v>-519.24684239999999</v>
          </cell>
          <cell r="G125">
            <v>-499.41829080000002</v>
          </cell>
          <cell r="H125">
            <v>-596.15740800000015</v>
          </cell>
          <cell r="I125">
            <v>-626.58842400000003</v>
          </cell>
          <cell r="J125">
            <v>-694.99528559999999</v>
          </cell>
          <cell r="K125">
            <v>-622.95322320000002</v>
          </cell>
          <cell r="L125">
            <v>-650.69793360000006</v>
          </cell>
          <cell r="M125">
            <v>-524.78866440000002</v>
          </cell>
          <cell r="N125">
            <v>-473.72592960000003</v>
          </cell>
          <cell r="O125">
            <v>-402.73009920000004</v>
          </cell>
          <cell r="P125">
            <v>-6493.9476096000008</v>
          </cell>
          <cell r="R125">
            <v>-1401.8923512000001</v>
          </cell>
          <cell r="S125">
            <v>-1722.1641228000003</v>
          </cell>
          <cell r="T125">
            <v>-1968.6464424000001</v>
          </cell>
          <cell r="U125">
            <v>-1401.2446932</v>
          </cell>
          <cell r="V125">
            <v>-6493.9476096000008</v>
          </cell>
          <cell r="X125">
            <v>-481.6632907540349</v>
          </cell>
          <cell r="Y125">
            <v>-521.44557100811051</v>
          </cell>
          <cell r="Z125">
            <v>-590.99158676924833</v>
          </cell>
          <cell r="AA125">
            <v>-539.6152863167963</v>
          </cell>
          <cell r="AB125">
            <v>-597.34125168111439</v>
          </cell>
          <cell r="AC125">
            <v>-627.63596568250955</v>
          </cell>
          <cell r="AD125">
            <v>-1594.1004485313938</v>
          </cell>
          <cell r="AE125">
            <v>-1764.5925036804204</v>
          </cell>
          <cell r="AF125">
            <v>-3358.6929522118144</v>
          </cell>
          <cell r="AG125">
            <v>-9852.6405618118151</v>
          </cell>
        </row>
        <row r="126">
          <cell r="D126">
            <v>-9565.6464000000014</v>
          </cell>
          <cell r="E126">
            <v>-10494.478800000001</v>
          </cell>
          <cell r="F126">
            <v>-11801.0646</v>
          </cell>
          <cell r="G126">
            <v>-11350.415700000001</v>
          </cell>
          <cell r="H126">
            <v>-13549.032000000003</v>
          </cell>
          <cell r="I126">
            <v>-14240.646000000001</v>
          </cell>
          <cell r="J126">
            <v>-15795.347400000001</v>
          </cell>
          <cell r="K126">
            <v>-14158.0278</v>
          </cell>
          <cell r="L126">
            <v>-14788.589400000001</v>
          </cell>
          <cell r="M126">
            <v>-11927.015099999999</v>
          </cell>
          <cell r="N126">
            <v>-10766.4984</v>
          </cell>
          <cell r="O126">
            <v>-9152.9567999999999</v>
          </cell>
          <cell r="P126">
            <v>-147589.71840000001</v>
          </cell>
          <cell r="R126">
            <v>-31861.1898</v>
          </cell>
          <cell r="S126">
            <v>-39140.093700000005</v>
          </cell>
          <cell r="T126">
            <v>-44741.964600000007</v>
          </cell>
          <cell r="U126">
            <v>-31846.470300000001</v>
          </cell>
          <cell r="V126">
            <v>-147589.71840000001</v>
          </cell>
          <cell r="X126">
            <v>-10946.89297168261</v>
          </cell>
          <cell r="Y126">
            <v>-11851.035704729784</v>
          </cell>
          <cell r="Z126">
            <v>-13431.626972028371</v>
          </cell>
          <cell r="AA126">
            <v>-12263.983779927188</v>
          </cell>
          <cell r="AB126">
            <v>-13575.937538207145</v>
          </cell>
          <cell r="AC126">
            <v>-14264.45376551158</v>
          </cell>
          <cell r="AD126">
            <v>-36229.555648440764</v>
          </cell>
          <cell r="AE126">
            <v>-40104.375083645915</v>
          </cell>
          <cell r="AF126">
            <v>-76333.930732086679</v>
          </cell>
          <cell r="AG126">
            <v>-223923.64913208669</v>
          </cell>
        </row>
        <row r="127">
          <cell r="D127">
            <v>-13391.90496</v>
          </cell>
          <cell r="E127">
            <v>-14692.270320000003</v>
          </cell>
          <cell r="F127">
            <v>-16521.490440000001</v>
          </cell>
          <cell r="G127">
            <v>-15890.581980000001</v>
          </cell>
          <cell r="H127">
            <v>-18968.644800000002</v>
          </cell>
          <cell r="I127">
            <v>-19936.904400000003</v>
          </cell>
          <cell r="J127">
            <v>-22113.486360000003</v>
          </cell>
          <cell r="K127">
            <v>-19821.23892</v>
          </cell>
          <cell r="L127">
            <v>-20704.025160000001</v>
          </cell>
          <cell r="M127">
            <v>-16697.82114</v>
          </cell>
          <cell r="N127">
            <v>-15073.097760000001</v>
          </cell>
          <cell r="O127">
            <v>-12814.139520000001</v>
          </cell>
          <cell r="P127">
            <v>-206625.60576000001</v>
          </cell>
          <cell r="R127">
            <v>-44605.665720000005</v>
          </cell>
          <cell r="S127">
            <v>-54796.131180000011</v>
          </cell>
          <cell r="T127">
            <v>-62638.750440000003</v>
          </cell>
          <cell r="U127">
            <v>-44585.058420000001</v>
          </cell>
          <cell r="V127">
            <v>-206625.60576000001</v>
          </cell>
          <cell r="X127">
            <v>-15325.650160355653</v>
          </cell>
          <cell r="Y127">
            <v>-16591.449986621697</v>
          </cell>
          <cell r="Z127">
            <v>-18804.277760839719</v>
          </cell>
          <cell r="AA127">
            <v>-17169.577291898066</v>
          </cell>
          <cell r="AB127">
            <v>-19006.312553490003</v>
          </cell>
          <cell r="AC127">
            <v>-19970.235271716214</v>
          </cell>
          <cell r="AD127">
            <v>-50721.37790781707</v>
          </cell>
          <cell r="AE127">
            <v>-56146.125117104282</v>
          </cell>
          <cell r="AF127">
            <v>-106867.50302492135</v>
          </cell>
          <cell r="AG127">
            <v>-313493.10878492135</v>
          </cell>
        </row>
        <row r="128">
          <cell r="D128">
            <v>-198.00888048000002</v>
          </cell>
          <cell r="E128">
            <v>-492.72632748000012</v>
          </cell>
          <cell r="F128">
            <v>-635.4835381800001</v>
          </cell>
          <cell r="G128">
            <v>-683.90169399000001</v>
          </cell>
          <cell r="H128">
            <v>-729.70020990000012</v>
          </cell>
          <cell r="I128">
            <v>-804.71363732999998</v>
          </cell>
          <cell r="J128">
            <v>-876.72079242000007</v>
          </cell>
          <cell r="K128">
            <v>-896.67402678000008</v>
          </cell>
          <cell r="L128">
            <v>-877.86050723999995</v>
          </cell>
          <cell r="M128">
            <v>-823.42466270999989</v>
          </cell>
          <cell r="N128">
            <v>-720.88806653999995</v>
          </cell>
          <cell r="O128">
            <v>-628.20890739000004</v>
          </cell>
          <cell r="P128">
            <v>-8368.3112504400015</v>
          </cell>
          <cell r="R128">
            <v>-1326.2187461400003</v>
          </cell>
          <cell r="S128">
            <v>-2218.3155412200003</v>
          </cell>
          <cell r="T128">
            <v>-2651.2553264400003</v>
          </cell>
          <cell r="U128">
            <v>-2172.52163664</v>
          </cell>
          <cell r="V128">
            <v>-8368.3112504400015</v>
          </cell>
          <cell r="X128">
            <v>-604.64669359383004</v>
          </cell>
          <cell r="Y128">
            <v>-658.62925299236565</v>
          </cell>
          <cell r="Z128">
            <v>-732.13415941385335</v>
          </cell>
          <cell r="AA128">
            <v>-764.046224658916</v>
          </cell>
          <cell r="AB128">
            <v>-773.36001358833062</v>
          </cell>
          <cell r="AC128">
            <v>-816.43419556621234</v>
          </cell>
          <cell r="AD128">
            <v>-1995.4101060000489</v>
          </cell>
          <cell r="AE128">
            <v>-2353.8404338134587</v>
          </cell>
          <cell r="AF128">
            <v>-4349.2505398135072</v>
          </cell>
          <cell r="AG128">
            <v>-12717.561790253509</v>
          </cell>
        </row>
        <row r="129"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</row>
        <row r="130">
          <cell r="P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</row>
        <row r="131">
          <cell r="P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</row>
        <row r="132">
          <cell r="P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</row>
        <row r="133">
          <cell r="D133">
            <v>-3741.2305920000003</v>
          </cell>
          <cell r="E133">
            <v>-4104.5072640000008</v>
          </cell>
          <cell r="F133">
            <v>-4615.5274879999997</v>
          </cell>
          <cell r="G133">
            <v>-4439.2736960000002</v>
          </cell>
          <cell r="H133">
            <v>-5299.1769599999998</v>
          </cell>
          <cell r="I133">
            <v>-5569.6748800000005</v>
          </cell>
          <cell r="J133">
            <v>-6177.7358720000011</v>
          </cell>
          <cell r="K133">
            <v>-5537.3619840000001</v>
          </cell>
          <cell r="L133">
            <v>-5783.981632</v>
          </cell>
          <cell r="M133">
            <v>-4664.7881279999992</v>
          </cell>
          <cell r="N133">
            <v>-4210.8971520000005</v>
          </cell>
          <cell r="O133">
            <v>-3579.8231040000001</v>
          </cell>
          <cell r="P133">
            <v>-57723.978752000017</v>
          </cell>
          <cell r="R133">
            <v>-12461.265344000001</v>
          </cell>
          <cell r="S133">
            <v>-15308.125536000001</v>
          </cell>
          <cell r="T133">
            <v>-17499.079487999999</v>
          </cell>
          <cell r="U133">
            <v>-12455.508384000001</v>
          </cell>
          <cell r="V133">
            <v>-57723.978752000003</v>
          </cell>
          <cell r="X133">
            <v>-4281.4514733691994</v>
          </cell>
          <cell r="Y133">
            <v>-4635.0717422943153</v>
          </cell>
          <cell r="Z133">
            <v>-5253.2585490599849</v>
          </cell>
          <cell r="AA133">
            <v>-4796.5803228159666</v>
          </cell>
          <cell r="AB133">
            <v>-5309.7000149432388</v>
          </cell>
          <cell r="AC133">
            <v>-5578.9863616223074</v>
          </cell>
          <cell r="AD133">
            <v>-14169.781764723499</v>
          </cell>
          <cell r="AE133">
            <v>-15685.266699381515</v>
          </cell>
          <cell r="AF133">
            <v>-29855.048464105013</v>
          </cell>
          <cell r="AG133">
            <v>-87579.027216105023</v>
          </cell>
        </row>
        <row r="134">
          <cell r="D134">
            <v>-50424.454717920009</v>
          </cell>
          <cell r="E134">
            <v>-59636.73180732</v>
          </cell>
          <cell r="F134">
            <v>-68337.086570420011</v>
          </cell>
          <cell r="G134">
            <v>-66866.227497710017</v>
          </cell>
          <cell r="H134">
            <v>-78460.536707099993</v>
          </cell>
          <cell r="I134">
            <v>-83057.238374170018</v>
          </cell>
          <cell r="J134">
            <v>-91876.631040980006</v>
          </cell>
          <cell r="K134">
            <v>-84089.229727020007</v>
          </cell>
          <cell r="L134">
            <v>-86913.94288516001</v>
          </cell>
          <cell r="M134">
            <v>-71904.58863939</v>
          </cell>
          <cell r="N134">
            <v>-64556.976904859999</v>
          </cell>
          <cell r="O134">
            <v>-55122.633833910011</v>
          </cell>
          <cell r="P134">
            <v>-861246.27870596002</v>
          </cell>
          <cell r="R134">
            <v>-178398.27309566</v>
          </cell>
          <cell r="S134">
            <v>-228384.00257898006</v>
          </cell>
          <cell r="T134">
            <v>-262879.80365315999</v>
          </cell>
          <cell r="U134">
            <v>-191584.19937816</v>
          </cell>
          <cell r="V134">
            <v>-861246.27870596002</v>
          </cell>
          <cell r="X134">
            <v>-63628.294051991834</v>
          </cell>
          <cell r="Y134">
            <v>-68946.915376590274</v>
          </cell>
          <cell r="Z134">
            <v>-77917.852864438275</v>
          </cell>
          <cell r="AA134">
            <v>-72641.347943820598</v>
          </cell>
          <cell r="AB134">
            <v>-79277.644985232182</v>
          </cell>
          <cell r="AC134">
            <v>-83358.640114497044</v>
          </cell>
          <cell r="AD134">
            <v>-210493.06229302043</v>
          </cell>
          <cell r="AE134">
            <v>-235277.63304354984</v>
          </cell>
          <cell r="AF134">
            <v>-445770.69533657015</v>
          </cell>
          <cell r="AG134">
            <v>-1307016.9740425304</v>
          </cell>
        </row>
        <row r="135">
          <cell r="D135">
            <v>81734.515944480023</v>
          </cell>
          <cell r="E135">
            <v>85354.987293479993</v>
          </cell>
          <cell r="F135">
            <v>94706.421943180001</v>
          </cell>
          <cell r="G135">
            <v>89951.115813490018</v>
          </cell>
          <cell r="H135">
            <v>108732.88940490002</v>
          </cell>
          <cell r="I135">
            <v>113691.52676182998</v>
          </cell>
          <cell r="J135">
            <v>126351.88863742001</v>
          </cell>
          <cell r="K135">
            <v>111518.08235777997</v>
          </cell>
          <cell r="L135">
            <v>117405.20826524001</v>
          </cell>
          <cell r="M135">
            <v>92879.051982210003</v>
          </cell>
          <cell r="N135">
            <v>84192.964989539993</v>
          </cell>
          <cell r="O135">
            <v>71334.617314889998</v>
          </cell>
          <cell r="P135">
            <v>1177853.2707084403</v>
          </cell>
          <cell r="R135">
            <v>261795.92518113999</v>
          </cell>
          <cell r="S135">
            <v>312375.53198022</v>
          </cell>
          <cell r="T135">
            <v>355275.17926044005</v>
          </cell>
          <cell r="U135">
            <v>248406.63428664004</v>
          </cell>
          <cell r="V135">
            <v>1177853.2707084403</v>
          </cell>
          <cell r="X135">
            <v>87613.979244775139</v>
          </cell>
          <cell r="Y135">
            <v>94786.99391995644</v>
          </cell>
          <cell r="Z135">
            <v>107653.50538110569</v>
          </cell>
          <cell r="AA135">
            <v>96797.851959653417</v>
          </cell>
          <cell r="AB135">
            <v>108287.5080426377</v>
          </cell>
          <cell r="AC135">
            <v>113719.05310981095</v>
          </cell>
          <cell r="AD135">
            <v>290054.47854583728</v>
          </cell>
          <cell r="AE135">
            <v>318804.41311210208</v>
          </cell>
          <cell r="AF135">
            <v>608858.89165793953</v>
          </cell>
          <cell r="AG135">
            <v>1786712.1623663798</v>
          </cell>
        </row>
        <row r="136">
          <cell r="D136">
            <v>0.61845605738917842</v>
          </cell>
          <cell r="E136">
            <v>0.5886887045882957</v>
          </cell>
          <cell r="F136">
            <v>0.58086594680511439</v>
          </cell>
          <cell r="G136">
            <v>0.57360438529419744</v>
          </cell>
          <cell r="H136">
            <v>0.5808584823905294</v>
          </cell>
          <cell r="I136">
            <v>0.57785128502962757</v>
          </cell>
          <cell r="J136">
            <v>0.57898889120277597</v>
          </cell>
          <cell r="K136">
            <v>0.57011203297673496</v>
          </cell>
          <cell r="L136">
            <v>0.57461675816584434</v>
          </cell>
          <cell r="M136">
            <v>0.56364243217257404</v>
          </cell>
          <cell r="N136">
            <v>0.56600334707565769</v>
          </cell>
          <cell r="O136">
            <v>0.56410064798065085</v>
          </cell>
          <cell r="P136">
            <v>0.5776340203923358</v>
          </cell>
          <cell r="R136">
            <v>0.59472824995416962</v>
          </cell>
          <cell r="S136">
            <v>0.57766070132235914</v>
          </cell>
          <cell r="T136">
            <v>0.57473479803704364</v>
          </cell>
          <cell r="U136">
            <v>0.56457229396711628</v>
          </cell>
          <cell r="V136">
            <v>0.5776340203923358</v>
          </cell>
          <cell r="X136">
            <v>0.57929557216360628</v>
          </cell>
          <cell r="Y136">
            <v>0.57890875706316247</v>
          </cell>
          <cell r="Z136">
            <v>0.580119186489226</v>
          </cell>
          <cell r="AA136">
            <v>0.57128369358918796</v>
          </cell>
          <cell r="AB136">
            <v>0.57733276301354075</v>
          </cell>
          <cell r="AC136">
            <v>0.57702650791827204</v>
          </cell>
          <cell r="AD136">
            <v>0.57947438530961659</v>
          </cell>
          <cell r="AE136">
            <v>0.57537401784454145</v>
          </cell>
          <cell r="AF136">
            <v>0.57732013132029569</v>
          </cell>
          <cell r="AG136">
            <v>0.57752701790833927</v>
          </cell>
        </row>
        <row r="139"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</row>
        <row r="140"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</row>
        <row r="141"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</row>
        <row r="142"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</row>
        <row r="143">
          <cell r="D143">
            <v>885708</v>
          </cell>
          <cell r="E143">
            <v>896964</v>
          </cell>
          <cell r="F143">
            <v>1008638</v>
          </cell>
          <cell r="G143">
            <v>970121</v>
          </cell>
          <cell r="H143">
            <v>1075320</v>
          </cell>
          <cell r="I143">
            <v>1130210</v>
          </cell>
          <cell r="J143">
            <v>1253599</v>
          </cell>
          <cell r="K143">
            <v>1123653</v>
          </cell>
          <cell r="L143">
            <v>1263982</v>
          </cell>
          <cell r="M143">
            <v>1019403</v>
          </cell>
          <cell r="N143">
            <v>996898</v>
          </cell>
          <cell r="O143">
            <v>847496</v>
          </cell>
          <cell r="P143">
            <v>12471992</v>
          </cell>
          <cell r="R143">
            <v>2791310</v>
          </cell>
          <cell r="S143">
            <v>3175651</v>
          </cell>
          <cell r="T143">
            <v>3641234</v>
          </cell>
          <cell r="U143">
            <v>2863797</v>
          </cell>
          <cell r="V143">
            <v>12471992</v>
          </cell>
          <cell r="X143">
            <v>1013601.2010817232</v>
          </cell>
          <cell r="Y143">
            <v>1097318.1208083131</v>
          </cell>
          <cell r="Z143">
            <v>1243669.1640767008</v>
          </cell>
          <cell r="AA143">
            <v>1135554.0536969618</v>
          </cell>
          <cell r="AB143">
            <v>1257031.2535376984</v>
          </cell>
          <cell r="AC143">
            <v>1320782.7560658869</v>
          </cell>
          <cell r="AD143">
            <v>3354588.4859667374</v>
          </cell>
          <cell r="AE143">
            <v>3713368.0633005472</v>
          </cell>
          <cell r="AF143">
            <v>7067956.5492672846</v>
          </cell>
          <cell r="AG143">
            <v>19539948.549267285</v>
          </cell>
        </row>
        <row r="144"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</row>
        <row r="145">
          <cell r="D145">
            <v>4.6299999999999994E-2</v>
          </cell>
          <cell r="E145">
            <v>4.6700000000000005E-2</v>
          </cell>
          <cell r="F145">
            <v>4.7200000000000006E-2</v>
          </cell>
          <cell r="G145">
            <v>4.9200000000000001E-2</v>
          </cell>
          <cell r="H145">
            <v>5.0599999999999999E-2</v>
          </cell>
          <cell r="I145">
            <v>5.21E-2</v>
          </cell>
          <cell r="J145">
            <v>5.21E-2</v>
          </cell>
          <cell r="K145">
            <v>5.1100000000000007E-2</v>
          </cell>
          <cell r="L145">
            <v>4.82E-2</v>
          </cell>
          <cell r="M145">
            <v>4.7199999999999999E-2</v>
          </cell>
          <cell r="N145">
            <v>4.6300000000000001E-2</v>
          </cell>
          <cell r="O145">
            <v>4.5799999999999993E-2</v>
          </cell>
          <cell r="P145">
            <v>4.8771032197583192E-2</v>
          </cell>
          <cell r="R145">
            <v>4.6753751034460521E-2</v>
          </cell>
          <cell r="S145">
            <v>5.0706165822377837E-2</v>
          </cell>
          <cell r="T145">
            <v>5.0437601263747404E-2</v>
          </cell>
          <cell r="U145">
            <v>4.6472398637193907E-2</v>
          </cell>
          <cell r="V145">
            <v>4.8771032197583192E-2</v>
          </cell>
          <cell r="X145">
            <v>4.58E-2</v>
          </cell>
          <cell r="Y145">
            <v>4.58E-2</v>
          </cell>
          <cell r="Z145">
            <v>4.5799999999999993E-2</v>
          </cell>
          <cell r="AA145">
            <v>4.58E-2</v>
          </cell>
          <cell r="AB145">
            <v>4.5799999999999993E-2</v>
          </cell>
          <cell r="AC145">
            <v>4.58E-2</v>
          </cell>
          <cell r="AD145">
            <v>4.5799999999999993E-2</v>
          </cell>
          <cell r="AE145">
            <v>4.58E-2</v>
          </cell>
          <cell r="AF145">
            <v>4.5799999999999993E-2</v>
          </cell>
          <cell r="AG145">
            <v>4.7696355546002163E-2</v>
          </cell>
        </row>
        <row r="146">
          <cell r="D146">
            <v>41008.280399999996</v>
          </cell>
          <cell r="E146">
            <v>41888.218800000002</v>
          </cell>
          <cell r="F146">
            <v>47607.713600000003</v>
          </cell>
          <cell r="G146">
            <v>47729.953200000004</v>
          </cell>
          <cell r="H146">
            <v>54411.192000000003</v>
          </cell>
          <cell r="I146">
            <v>58883.940999999999</v>
          </cell>
          <cell r="J146">
            <v>65312.507899999997</v>
          </cell>
          <cell r="K146">
            <v>57418.668300000005</v>
          </cell>
          <cell r="L146">
            <v>60923.932399999998</v>
          </cell>
          <cell r="M146">
            <v>48115.821599999996</v>
          </cell>
          <cell r="N146">
            <v>46156.377399999998</v>
          </cell>
          <cell r="O146">
            <v>38815.316799999993</v>
          </cell>
          <cell r="P146">
            <v>608271.92339999997</v>
          </cell>
          <cell r="R146">
            <v>130504.21279999999</v>
          </cell>
          <cell r="S146">
            <v>161025.08619999999</v>
          </cell>
          <cell r="T146">
            <v>183655.10860000001</v>
          </cell>
          <cell r="U146">
            <v>133087.51579999999</v>
          </cell>
          <cell r="V146">
            <v>608271.92339999997</v>
          </cell>
          <cell r="X146">
            <v>46422.935009542925</v>
          </cell>
          <cell r="Y146">
            <v>50257.169933020741</v>
          </cell>
          <cell r="Z146">
            <v>56960.047714712891</v>
          </cell>
          <cell r="AA146">
            <v>52008.375659320853</v>
          </cell>
          <cell r="AB146">
            <v>57572.031412026583</v>
          </cell>
          <cell r="AC146">
            <v>60491.850227817624</v>
          </cell>
          <cell r="AD146">
            <v>153640.15265727654</v>
          </cell>
          <cell r="AE146">
            <v>170072.25729916507</v>
          </cell>
          <cell r="AF146">
            <v>323712.40995644161</v>
          </cell>
          <cell r="AG146">
            <v>931984.33335644158</v>
          </cell>
        </row>
        <row r="147">
          <cell r="D147">
            <v>-3365.6904000000004</v>
          </cell>
          <cell r="E147">
            <v>-3444.3417600000002</v>
          </cell>
          <cell r="F147">
            <v>-3913.5154400000001</v>
          </cell>
          <cell r="G147">
            <v>-3919.2888400000002</v>
          </cell>
          <cell r="H147">
            <v>-4473.3312000000005</v>
          </cell>
          <cell r="I147">
            <v>-4837.2987999999996</v>
          </cell>
          <cell r="J147">
            <v>-5365.4037200000002</v>
          </cell>
          <cell r="K147">
            <v>-4719.3425999999999</v>
          </cell>
          <cell r="L147">
            <v>-5005.3687199999995</v>
          </cell>
          <cell r="M147">
            <v>-3955.2836400000001</v>
          </cell>
          <cell r="N147">
            <v>-3788.2124000000003</v>
          </cell>
          <cell r="O147">
            <v>-3186.5849600000001</v>
          </cell>
          <cell r="P147">
            <v>-49973.662480000006</v>
          </cell>
          <cell r="R147">
            <v>-10723.547600000002</v>
          </cell>
          <cell r="S147">
            <v>-13229.918840000002</v>
          </cell>
          <cell r="T147">
            <v>-15090.115040000001</v>
          </cell>
          <cell r="U147">
            <v>-10930.081</v>
          </cell>
          <cell r="V147">
            <v>-49973.662480000006</v>
          </cell>
          <cell r="X147">
            <v>-3811.1405160672798</v>
          </cell>
          <cell r="Y147">
            <v>-4125.9161342392572</v>
          </cell>
          <cell r="Z147">
            <v>-4676.1960569283947</v>
          </cell>
          <cell r="AA147">
            <v>-4269.6832419005759</v>
          </cell>
          <cell r="AB147">
            <v>-4726.4375133017456</v>
          </cell>
          <cell r="AC147">
            <v>-4966.1431628077353</v>
          </cell>
          <cell r="AD147">
            <v>-12613.252707234931</v>
          </cell>
          <cell r="AE147">
            <v>-13962.263918010058</v>
          </cell>
          <cell r="AF147">
            <v>-26575.516625244989</v>
          </cell>
          <cell r="AG147">
            <v>-76549.179105244999</v>
          </cell>
        </row>
        <row r="148">
          <cell r="D148">
            <v>37642.589999999997</v>
          </cell>
          <cell r="E148">
            <v>38443.877039999999</v>
          </cell>
          <cell r="F148">
            <v>43694.19816</v>
          </cell>
          <cell r="G148">
            <v>43810.664360000002</v>
          </cell>
          <cell r="H148">
            <v>49937.860800000002</v>
          </cell>
          <cell r="I148">
            <v>54046.642200000002</v>
          </cell>
          <cell r="J148">
            <v>59947.104179999995</v>
          </cell>
          <cell r="K148">
            <v>52699.325700000001</v>
          </cell>
          <cell r="L148">
            <v>55918.563679999999</v>
          </cell>
          <cell r="M148">
            <v>44160.537959999994</v>
          </cell>
          <cell r="N148">
            <v>42368.164999999994</v>
          </cell>
          <cell r="O148">
            <v>35628.731839999993</v>
          </cell>
          <cell r="P148">
            <v>558298.26092000003</v>
          </cell>
          <cell r="R148">
            <v>119780.66519999999</v>
          </cell>
          <cell r="S148">
            <v>147795.16735999999</v>
          </cell>
          <cell r="T148">
            <v>168564.99356</v>
          </cell>
          <cell r="U148">
            <v>122157.43479999999</v>
          </cell>
          <cell r="V148">
            <v>558298.26091999991</v>
          </cell>
          <cell r="X148">
            <v>42611.794493475645</v>
          </cell>
          <cell r="Y148">
            <v>46131.253798781487</v>
          </cell>
          <cell r="Z148">
            <v>52283.8516577845</v>
          </cell>
          <cell r="AA148">
            <v>47738.69241742028</v>
          </cell>
          <cell r="AB148">
            <v>52845.593898724837</v>
          </cell>
          <cell r="AC148">
            <v>55525.70706500989</v>
          </cell>
          <cell r="AD148">
            <v>141026.89995004161</v>
          </cell>
          <cell r="AE148">
            <v>156109.99338115501</v>
          </cell>
          <cell r="AF148">
            <v>297136.89333119662</v>
          </cell>
          <cell r="AG148">
            <v>855435.15425119654</v>
          </cell>
        </row>
        <row r="149">
          <cell r="D149">
            <v>-8042.383520099248</v>
          </cell>
          <cell r="E149">
            <v>-7700.6406888190068</v>
          </cell>
          <cell r="F149">
            <v>-8034.2331570935057</v>
          </cell>
          <cell r="G149">
            <v>-8559.9094124399999</v>
          </cell>
          <cell r="H149">
            <v>-9159.8318248800006</v>
          </cell>
          <cell r="I149">
            <v>-10056.1603364</v>
          </cell>
          <cell r="J149">
            <v>-11048.14418186</v>
          </cell>
          <cell r="K149">
            <v>-11266.372825979999</v>
          </cell>
          <cell r="L149">
            <v>-10992.062959499999</v>
          </cell>
          <cell r="M149">
            <v>-10288.726745939999</v>
          </cell>
          <cell r="N149">
            <v>-9107.0878060400009</v>
          </cell>
          <cell r="O149">
            <v>-8118.3772684400001</v>
          </cell>
          <cell r="P149">
            <v>-112373.93072749177</v>
          </cell>
          <cell r="R149">
            <v>-23777.25736601176</v>
          </cell>
          <cell r="S149">
            <v>-27775.901573719999</v>
          </cell>
          <cell r="T149">
            <v>-33306.579967339996</v>
          </cell>
          <cell r="U149">
            <v>-27514.191820420001</v>
          </cell>
          <cell r="V149">
            <v>-112373.93072749177</v>
          </cell>
          <cell r="X149">
            <v>-7850.627343529819</v>
          </cell>
          <cell r="Y149">
            <v>-8547.752130529585</v>
          </cell>
          <cell r="Z149">
            <v>-9499.6666857278979</v>
          </cell>
          <cell r="AA149">
            <v>-9913.7355816854397</v>
          </cell>
          <cell r="AB149">
            <v>-10034.584867670806</v>
          </cell>
          <cell r="AC149">
            <v>-10593.485673334433</v>
          </cell>
          <cell r="AD149">
            <v>-25898.0461597873</v>
          </cell>
          <cell r="AE149">
            <v>-30541.806122690679</v>
          </cell>
          <cell r="AF149">
            <v>-56439.852282477979</v>
          </cell>
          <cell r="AG149">
            <v>-168813.78300996975</v>
          </cell>
        </row>
        <row r="150">
          <cell r="D150">
            <v>29600.206479900749</v>
          </cell>
          <cell r="E150">
            <v>30743.236351180993</v>
          </cell>
          <cell r="F150">
            <v>35659.965002906494</v>
          </cell>
          <cell r="G150">
            <v>35250.754947560003</v>
          </cell>
          <cell r="H150">
            <v>40778.028975120003</v>
          </cell>
          <cell r="I150">
            <v>43990.481863599998</v>
          </cell>
          <cell r="J150">
            <v>48898.959998139995</v>
          </cell>
          <cell r="K150">
            <v>41432.952874020004</v>
          </cell>
          <cell r="L150">
            <v>44926.5007205</v>
          </cell>
          <cell r="M150">
            <v>33871.811214059999</v>
          </cell>
          <cell r="N150">
            <v>33261.077193959994</v>
          </cell>
          <cell r="O150">
            <v>27510.354571559994</v>
          </cell>
          <cell r="P150">
            <v>445924.33019250829</v>
          </cell>
          <cell r="R150">
            <v>96003.407833988225</v>
          </cell>
          <cell r="S150">
            <v>120019.26578628</v>
          </cell>
          <cell r="T150">
            <v>135258.41359266001</v>
          </cell>
          <cell r="U150">
            <v>94643.242979579984</v>
          </cell>
          <cell r="V150">
            <v>445924.33019250818</v>
          </cell>
          <cell r="X150">
            <v>34761.167149945824</v>
          </cell>
          <cell r="Y150">
            <v>37583.501668251905</v>
          </cell>
          <cell r="Z150">
            <v>42784.184972056602</v>
          </cell>
          <cell r="AA150">
            <v>37824.95683573484</v>
          </cell>
          <cell r="AB150">
            <v>42811.009031054033</v>
          </cell>
          <cell r="AC150">
            <v>44932.221391675455</v>
          </cell>
          <cell r="AD150">
            <v>115128.8537902543</v>
          </cell>
          <cell r="AE150">
            <v>125568.18725846434</v>
          </cell>
          <cell r="AF150">
            <v>240697.04104871865</v>
          </cell>
          <cell r="AG150">
            <v>686621.37124122679</v>
          </cell>
        </row>
        <row r="152">
          <cell r="D152">
            <v>1249335.4194</v>
          </cell>
          <cell r="E152">
            <v>1280999.1366000001</v>
          </cell>
          <cell r="F152">
            <v>1455061.1788000001</v>
          </cell>
          <cell r="G152">
            <v>1455569.5483999997</v>
          </cell>
          <cell r="H152">
            <v>1663412.5079999999</v>
          </cell>
          <cell r="I152">
            <v>1797316.4524999997</v>
          </cell>
          <cell r="J152">
            <v>1993535.8097499998</v>
          </cell>
          <cell r="K152">
            <v>1754415.61155</v>
          </cell>
          <cell r="L152">
            <v>1859949.5129999998</v>
          </cell>
          <cell r="M152">
            <v>1470590.7678</v>
          </cell>
          <cell r="N152">
            <v>1406174.4738999999</v>
          </cell>
          <cell r="O152">
            <v>1183189.1655999999</v>
          </cell>
          <cell r="P152">
            <v>18569549.585300002</v>
          </cell>
          <cell r="R152">
            <v>3985395.7347999997</v>
          </cell>
          <cell r="S152">
            <v>4916298.5088999998</v>
          </cell>
          <cell r="T152">
            <v>5607900.9342999998</v>
          </cell>
          <cell r="U152">
            <v>4059954.4073000001</v>
          </cell>
          <cell r="V152">
            <v>18569549.585299999</v>
          </cell>
          <cell r="X152">
            <v>1415088.6368301937</v>
          </cell>
          <cell r="Y152">
            <v>1531965.8284604859</v>
          </cell>
          <cell r="Z152">
            <v>1736286.5199674817</v>
          </cell>
          <cell r="AA152">
            <v>1585347.0143663285</v>
          </cell>
          <cell r="AB152">
            <v>1754941.3330639806</v>
          </cell>
          <cell r="AC152">
            <v>1843944.8057435846</v>
          </cell>
          <cell r="AD152">
            <v>4683340.9852581611</v>
          </cell>
          <cell r="AE152">
            <v>5184233.1531738937</v>
          </cell>
          <cell r="AF152">
            <v>9867574.1384320557</v>
          </cell>
          <cell r="AG152">
            <v>28437123.723732054</v>
          </cell>
        </row>
        <row r="153">
          <cell r="D153">
            <v>-103688.064144</v>
          </cell>
          <cell r="E153">
            <v>-106584.438192</v>
          </cell>
          <cell r="F153">
            <v>-121020.42179200001</v>
          </cell>
          <cell r="G153">
            <v>-120884.837568</v>
          </cell>
          <cell r="H153">
            <v>-138372.1776</v>
          </cell>
          <cell r="I153">
            <v>-149354.99108000001</v>
          </cell>
          <cell r="J153">
            <v>-165660.60065200002</v>
          </cell>
          <cell r="K153">
            <v>-145890.610908</v>
          </cell>
          <cell r="L153">
            <v>-154579.94267199998</v>
          </cell>
          <cell r="M153">
            <v>-122312.049552</v>
          </cell>
          <cell r="N153">
            <v>-116704.855064</v>
          </cell>
          <cell r="O153">
            <v>-98234.956351999979</v>
          </cell>
          <cell r="P153">
            <v>-1543287.945576</v>
          </cell>
          <cell r="R153">
            <v>-331292.92412800004</v>
          </cell>
          <cell r="S153">
            <v>-408612.00624800002</v>
          </cell>
          <cell r="T153">
            <v>-466131.154232</v>
          </cell>
          <cell r="U153">
            <v>-337251.86096800002</v>
          </cell>
          <cell r="V153">
            <v>-1543287.945576</v>
          </cell>
          <cell r="X153">
            <v>-117488.5424197847</v>
          </cell>
          <cell r="Y153">
            <v>-127192.3380191332</v>
          </cell>
          <cell r="Z153">
            <v>-144156.18014645853</v>
          </cell>
          <cell r="AA153">
            <v>-131624.34147212224</v>
          </cell>
          <cell r="AB153">
            <v>-145705.00666006168</v>
          </cell>
          <cell r="AC153">
            <v>-153094.57082110905</v>
          </cell>
          <cell r="AD153">
            <v>-388837.06058537646</v>
          </cell>
          <cell r="AE153">
            <v>-430423.91895329294</v>
          </cell>
          <cell r="AF153">
            <v>-819260.97953866934</v>
          </cell>
          <cell r="AG153">
            <v>-2362548.9251146694</v>
          </cell>
        </row>
        <row r="154"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</row>
        <row r="155">
          <cell r="D155">
            <v>1145647.3552560001</v>
          </cell>
          <cell r="E155">
            <v>1174414.6984080002</v>
          </cell>
          <cell r="F155">
            <v>1334040.757008</v>
          </cell>
          <cell r="G155">
            <v>1334684.7108319998</v>
          </cell>
          <cell r="H155">
            <v>1525040.3303999999</v>
          </cell>
          <cell r="I155">
            <v>1647961.4614199996</v>
          </cell>
          <cell r="J155">
            <v>1827875.2090979998</v>
          </cell>
          <cell r="K155">
            <v>1608525.000642</v>
          </cell>
          <cell r="L155">
            <v>1705369.5703279998</v>
          </cell>
          <cell r="M155">
            <v>1348278.7182480001</v>
          </cell>
          <cell r="N155">
            <v>1289469.6188359999</v>
          </cell>
          <cell r="O155">
            <v>1084954.2092480001</v>
          </cell>
          <cell r="P155">
            <v>17026261.639724001</v>
          </cell>
          <cell r="R155">
            <v>3654102.8106719996</v>
          </cell>
          <cell r="S155">
            <v>4507686.5026519997</v>
          </cell>
          <cell r="T155">
            <v>5141769.7800679998</v>
          </cell>
          <cell r="U155">
            <v>3722702.5463319998</v>
          </cell>
          <cell r="V155">
            <v>17026261.639723998</v>
          </cell>
          <cell r="X155">
            <v>1297600.094410409</v>
          </cell>
          <cell r="Y155">
            <v>1404773.4904413526</v>
          </cell>
          <cell r="Z155">
            <v>1592130.3398210232</v>
          </cell>
          <cell r="AA155">
            <v>1453722.6728942064</v>
          </cell>
          <cell r="AB155">
            <v>1609236.3264039189</v>
          </cell>
          <cell r="AC155">
            <v>1690850.2349224756</v>
          </cell>
          <cell r="AD155">
            <v>4294503.9246727843</v>
          </cell>
          <cell r="AE155">
            <v>4753809.2342206007</v>
          </cell>
          <cell r="AF155">
            <v>9048313.1588933859</v>
          </cell>
          <cell r="AG155">
            <v>26074574.798617385</v>
          </cell>
        </row>
        <row r="156">
          <cell r="D156">
            <v>-236411.46252453225</v>
          </cell>
          <cell r="E156">
            <v>-232468.73930013328</v>
          </cell>
          <cell r="F156">
            <v>-244983.74014202628</v>
          </cell>
          <cell r="G156">
            <v>-261150.60279184801</v>
          </cell>
          <cell r="H156">
            <v>-279410.43729835202</v>
          </cell>
          <cell r="I156">
            <v>-306824.60162020399</v>
          </cell>
          <cell r="J156">
            <v>-336942.67880980996</v>
          </cell>
          <cell r="K156">
            <v>-343651.21174332598</v>
          </cell>
          <cell r="L156">
            <v>-335344.877741982</v>
          </cell>
          <cell r="M156">
            <v>-313922.48616689397</v>
          </cell>
          <cell r="N156">
            <v>-277708.71733422799</v>
          </cell>
          <cell r="O156">
            <v>-247269.042393368</v>
          </cell>
          <cell r="P156">
            <v>-3416088.5978667038</v>
          </cell>
          <cell r="R156">
            <v>-713863.94196669175</v>
          </cell>
          <cell r="S156">
            <v>-847385.64171040407</v>
          </cell>
          <cell r="T156">
            <v>-1015938.7682951179</v>
          </cell>
          <cell r="U156">
            <v>-838900.24589448993</v>
          </cell>
          <cell r="V156">
            <v>-3416088.5978667038</v>
          </cell>
          <cell r="X156">
            <v>-239056.68365903423</v>
          </cell>
          <cell r="Y156">
            <v>-260290.43886588459</v>
          </cell>
          <cell r="Z156">
            <v>-289280.66829373519</v>
          </cell>
          <cell r="AA156">
            <v>-301889.75563384208</v>
          </cell>
          <cell r="AB156">
            <v>-305569.81761593133</v>
          </cell>
          <cell r="AC156">
            <v>-322589.27776343154</v>
          </cell>
          <cell r="AD156">
            <v>-788627.790818654</v>
          </cell>
          <cell r="AE156">
            <v>-930048.8510132049</v>
          </cell>
          <cell r="AF156">
            <v>-1718676.641831859</v>
          </cell>
          <cell r="AG156">
            <v>-5134765.2396985628</v>
          </cell>
        </row>
        <row r="157"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</row>
        <row r="158"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</row>
        <row r="159">
          <cell r="D159">
            <v>13271.540764441506</v>
          </cell>
          <cell r="E159">
            <v>-836.44339510185091</v>
          </cell>
          <cell r="F159">
            <v>-21646.430161538829</v>
          </cell>
          <cell r="G159">
            <v>-5786.3393745519861</v>
          </cell>
          <cell r="H159">
            <v>-25597.628781648003</v>
          </cell>
          <cell r="I159">
            <v>-22767.690663795998</v>
          </cell>
          <cell r="J159">
            <v>-28632.363009789995</v>
          </cell>
          <cell r="K159">
            <v>21946.211614925967</v>
          </cell>
          <cell r="L159">
            <v>-5729.0363236179983</v>
          </cell>
          <cell r="M159">
            <v>44266.742517294035</v>
          </cell>
          <cell r="N159">
            <v>19814.793567027991</v>
          </cell>
          <cell r="O159">
            <v>30278.200543768002</v>
          </cell>
          <cell r="P159">
            <v>18581.557297412841</v>
          </cell>
          <cell r="R159">
            <v>-9211.3327921991731</v>
          </cell>
          <cell r="S159">
            <v>-54151.658819995988</v>
          </cell>
          <cell r="T159">
            <v>-12415.187718482026</v>
          </cell>
          <cell r="U159">
            <v>94359.736628090031</v>
          </cell>
          <cell r="V159">
            <v>18581.557297412844</v>
          </cell>
          <cell r="X159">
            <v>-20463.335223047605</v>
          </cell>
          <cell r="Y159">
            <v>-20664.259222385917</v>
          </cell>
          <cell r="Z159">
            <v>-29145.399670469531</v>
          </cell>
          <cell r="AA159">
            <v>11145.221055000802</v>
          </cell>
          <cell r="AB159">
            <v>-16277.447664852487</v>
          </cell>
          <cell r="AC159">
            <v>-15580.769221063594</v>
          </cell>
          <cell r="AD159">
            <v>-70272.994115903057</v>
          </cell>
          <cell r="AE159">
            <v>-20712.995830915279</v>
          </cell>
          <cell r="AF159">
            <v>-90985.989946818328</v>
          </cell>
          <cell r="AG159">
            <v>-72404.432649405484</v>
          </cell>
        </row>
        <row r="160">
          <cell r="D160">
            <v>922507.43349590932</v>
          </cell>
          <cell r="E160">
            <v>941109.51571276505</v>
          </cell>
          <cell r="F160">
            <v>1067410.5867044351</v>
          </cell>
          <cell r="G160">
            <v>1067747.7686655996</v>
          </cell>
          <cell r="H160">
            <v>1220032.2643200001</v>
          </cell>
          <cell r="I160">
            <v>1318369.1691359996</v>
          </cell>
          <cell r="J160">
            <v>1462300.1672783999</v>
          </cell>
          <cell r="K160">
            <v>1286820.0005136</v>
          </cell>
          <cell r="L160">
            <v>1364295.6562623999</v>
          </cell>
          <cell r="M160">
            <v>1078622.9745984003</v>
          </cell>
          <cell r="N160">
            <v>1031575.6950687999</v>
          </cell>
          <cell r="O160">
            <v>867963.36739840009</v>
          </cell>
          <cell r="P160">
            <v>13628754.599154711</v>
          </cell>
          <cell r="R160">
            <v>2931027.5359131088</v>
          </cell>
          <cell r="S160">
            <v>3606149.2021215996</v>
          </cell>
          <cell r="T160">
            <v>4113415.8240544</v>
          </cell>
          <cell r="U160">
            <v>2978162.0370656</v>
          </cell>
          <cell r="V160">
            <v>13628754.599154707</v>
          </cell>
          <cell r="X160">
            <v>1038080.075528327</v>
          </cell>
          <cell r="Y160">
            <v>1123818.792353082</v>
          </cell>
          <cell r="Z160">
            <v>1273704.2718568183</v>
          </cell>
          <cell r="AA160">
            <v>1162978.138315365</v>
          </cell>
          <cell r="AB160">
            <v>1287389.061123135</v>
          </cell>
          <cell r="AC160">
            <v>1352680.1879379805</v>
          </cell>
          <cell r="AD160">
            <v>3435603.1397382272</v>
          </cell>
          <cell r="AE160">
            <v>3803047.3873764803</v>
          </cell>
          <cell r="AF160">
            <v>7238650.5271147089</v>
          </cell>
          <cell r="AG160">
            <v>20867405.126269419</v>
          </cell>
        </row>
        <row r="161">
          <cell r="D161">
            <v>-31844.090008079998</v>
          </cell>
          <cell r="E161">
            <v>-32461.898549040001</v>
          </cell>
          <cell r="F161">
            <v>-36905.741655839993</v>
          </cell>
          <cell r="G161">
            <v>-37044.031580160001</v>
          </cell>
          <cell r="H161">
            <v>-42174.265464000004</v>
          </cell>
          <cell r="I161">
            <v>-45679.313298599991</v>
          </cell>
          <cell r="J161">
            <v>-50666.284559339983</v>
          </cell>
          <cell r="K161">
            <v>-44518.030680060001</v>
          </cell>
          <cell r="L161">
            <v>-47256.89950824</v>
          </cell>
          <cell r="M161">
            <v>-37299.629561039997</v>
          </cell>
          <cell r="N161">
            <v>-35841.732987479998</v>
          </cell>
          <cell r="O161">
            <v>-30132.245682239998</v>
          </cell>
          <cell r="P161">
            <v>-471824.16353412002</v>
          </cell>
          <cell r="R161">
            <v>-101211.73021295998</v>
          </cell>
          <cell r="S161">
            <v>-124897.61034275999</v>
          </cell>
          <cell r="T161">
            <v>-142441.21474763998</v>
          </cell>
          <cell r="U161">
            <v>-103273.60823076</v>
          </cell>
          <cell r="V161">
            <v>-471824.16353411996</v>
          </cell>
          <cell r="X161">
            <v>-36038.02308778806</v>
          </cell>
          <cell r="Y161">
            <v>-39014.531287191916</v>
          </cell>
          <cell r="Z161">
            <v>-44217.960674015208</v>
          </cell>
          <cell r="AA161">
            <v>-40373.988468925403</v>
          </cell>
          <cell r="AB161">
            <v>-44693.042282030881</v>
          </cell>
          <cell r="AC161">
            <v>-46959.691253579207</v>
          </cell>
          <cell r="AD161">
            <v>-119270.51504899519</v>
          </cell>
          <cell r="AE161">
            <v>-132026.72200453549</v>
          </cell>
          <cell r="AF161">
            <v>-251297.2370535307</v>
          </cell>
          <cell r="AG161">
            <v>-723121.40058765071</v>
          </cell>
        </row>
        <row r="162">
          <cell r="D162">
            <v>890663.34348782932</v>
          </cell>
          <cell r="E162">
            <v>908647.61716372508</v>
          </cell>
          <cell r="F162">
            <v>1030504.8450485951</v>
          </cell>
          <cell r="G162">
            <v>1030703.7370854396</v>
          </cell>
          <cell r="H162">
            <v>1177857.9988560001</v>
          </cell>
          <cell r="I162">
            <v>1272689.8558373996</v>
          </cell>
          <cell r="J162">
            <v>1411633.8827190599</v>
          </cell>
          <cell r="K162">
            <v>1242301.96983354</v>
          </cell>
          <cell r="L162">
            <v>1317038.7567541599</v>
          </cell>
          <cell r="M162">
            <v>1041323.3450373603</v>
          </cell>
          <cell r="N162">
            <v>995733.96208131989</v>
          </cell>
          <cell r="O162">
            <v>837831.12171616009</v>
          </cell>
          <cell r="P162">
            <v>13156930.435620591</v>
          </cell>
          <cell r="R162">
            <v>2829815.8057001489</v>
          </cell>
          <cell r="S162">
            <v>3481251.5917788395</v>
          </cell>
          <cell r="T162">
            <v>3970974.6093067601</v>
          </cell>
          <cell r="U162">
            <v>2874888.4288348402</v>
          </cell>
          <cell r="V162">
            <v>13156930.435620587</v>
          </cell>
          <cell r="X162">
            <v>1002042.052440539</v>
          </cell>
          <cell r="Y162">
            <v>1084804.2610658901</v>
          </cell>
          <cell r="Z162">
            <v>1229486.3111828032</v>
          </cell>
          <cell r="AA162">
            <v>1122604.1498464395</v>
          </cell>
          <cell r="AB162">
            <v>1242696.0188411041</v>
          </cell>
          <cell r="AC162">
            <v>1305720.4966844013</v>
          </cell>
          <cell r="AD162">
            <v>3316332.6246892321</v>
          </cell>
          <cell r="AE162">
            <v>3671020.6653719447</v>
          </cell>
          <cell r="AF162">
            <v>6987353.2900611786</v>
          </cell>
          <cell r="AG162">
            <v>20144283.725681767</v>
          </cell>
        </row>
        <row r="164">
          <cell r="D164">
            <v>-136286.73308267997</v>
          </cell>
          <cell r="E164">
            <v>-140860.31188644</v>
          </cell>
          <cell r="F164">
            <v>-159805.65949703997</v>
          </cell>
          <cell r="G164">
            <v>-159119.78968776</v>
          </cell>
          <cell r="H164">
            <v>-182783.21619600002</v>
          </cell>
          <cell r="I164">
            <v>-196846.31356109999</v>
          </cell>
          <cell r="J164">
            <v>-218336.71780808998</v>
          </cell>
          <cell r="K164">
            <v>-192567.34754900998</v>
          </cell>
          <cell r="L164">
            <v>-203790.32636123998</v>
          </cell>
          <cell r="M164">
            <v>-161511.23466323997</v>
          </cell>
          <cell r="N164">
            <v>-153395.89530258</v>
          </cell>
          <cell r="O164">
            <v>-129223.93574063999</v>
          </cell>
          <cell r="P164">
            <v>-2034527.4813358202</v>
          </cell>
          <cell r="R164">
            <v>-436952.70446615992</v>
          </cell>
          <cell r="S164">
            <v>-538749.3194448601</v>
          </cell>
          <cell r="T164">
            <v>-614694.39171833999</v>
          </cell>
          <cell r="U164">
            <v>-444131.06570645998</v>
          </cell>
          <cell r="V164">
            <v>-2034527.4813358199</v>
          </cell>
          <cell r="X164">
            <v>-154551.21496174624</v>
          </cell>
          <cell r="Y164">
            <v>-167316.14819465025</v>
          </cell>
          <cell r="Z164">
            <v>-189631.36597843887</v>
          </cell>
          <cell r="AA164">
            <v>-173146.26153392991</v>
          </cell>
          <cell r="AB164">
            <v>-191668.78183629381</v>
          </cell>
          <cell r="AC164">
            <v>-201389.44136279525</v>
          </cell>
          <cell r="AD164">
            <v>-511498.72913483536</v>
          </cell>
          <cell r="AE164">
            <v>-566204.48473301902</v>
          </cell>
          <cell r="AF164">
            <v>-1077703.2138678543</v>
          </cell>
          <cell r="AG164">
            <v>-3112230.695203674</v>
          </cell>
        </row>
        <row r="165">
          <cell r="D165">
            <v>19445.079794213314</v>
          </cell>
          <cell r="E165">
            <v>20366.509268751895</v>
          </cell>
          <cell r="F165">
            <v>21948.790725776969</v>
          </cell>
          <cell r="G165">
            <v>23424.319050736231</v>
          </cell>
          <cell r="H165">
            <v>25053.718814627216</v>
          </cell>
          <cell r="I165">
            <v>27526.140381630463</v>
          </cell>
          <cell r="J165">
            <v>30198.928868588133</v>
          </cell>
          <cell r="K165">
            <v>30810.630356727321</v>
          </cell>
          <cell r="L165">
            <v>30077.866042444279</v>
          </cell>
          <cell r="M165">
            <v>28163.310875770701</v>
          </cell>
          <cell r="N165">
            <v>24882.873608207658</v>
          </cell>
          <cell r="O165">
            <v>22098.350321367929</v>
          </cell>
          <cell r="P165">
            <v>303996.51810884214</v>
          </cell>
          <cell r="R165">
            <v>61760.379788742182</v>
          </cell>
          <cell r="S165">
            <v>76004.178246993906</v>
          </cell>
          <cell r="T165">
            <v>91087.42526775974</v>
          </cell>
          <cell r="U165">
            <v>75144.53480534628</v>
          </cell>
          <cell r="V165">
            <v>303996.51810884208</v>
          </cell>
          <cell r="X165">
            <v>21353.137017371155</v>
          </cell>
          <cell r="Y165">
            <v>23250.942338196499</v>
          </cell>
          <cell r="Z165">
            <v>25841.173414481553</v>
          </cell>
          <cell r="AA165">
            <v>26967.531475239328</v>
          </cell>
          <cell r="AB165">
            <v>27296.267994053815</v>
          </cell>
          <cell r="AC165">
            <v>28816.600561337</v>
          </cell>
          <cell r="AD165">
            <v>70445.252770049206</v>
          </cell>
          <cell r="AE165">
            <v>83080.400030630146</v>
          </cell>
          <cell r="AF165">
            <v>153525.65280067935</v>
          </cell>
          <cell r="AG165">
            <v>457522.1709095214</v>
          </cell>
        </row>
        <row r="166"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</row>
        <row r="167">
          <cell r="D167">
            <v>-5308.6163057766025</v>
          </cell>
          <cell r="E167">
            <v>334.57735804073991</v>
          </cell>
          <cell r="F167">
            <v>8658.5720646155314</v>
          </cell>
          <cell r="G167">
            <v>2314.5357498207945</v>
          </cell>
          <cell r="H167">
            <v>10239.051512659202</v>
          </cell>
          <cell r="I167">
            <v>9107.0762655183989</v>
          </cell>
          <cell r="J167">
            <v>11452.945203915999</v>
          </cell>
          <cell r="K167">
            <v>-8778.4846459703876</v>
          </cell>
          <cell r="L167">
            <v>2291.6145294471999</v>
          </cell>
          <cell r="M167">
            <v>-17706.697006917617</v>
          </cell>
          <cell r="N167">
            <v>-7925.9174268111965</v>
          </cell>
          <cell r="O167">
            <v>-12111.280217507203</v>
          </cell>
          <cell r="P167">
            <v>-7432.6229189651349</v>
          </cell>
          <cell r="R167">
            <v>3684.5331168796693</v>
          </cell>
          <cell r="S167">
            <v>21660.663527998397</v>
          </cell>
          <cell r="T167">
            <v>4966.0750873928109</v>
          </cell>
          <cell r="U167">
            <v>-37743.894651236013</v>
          </cell>
          <cell r="V167">
            <v>-7432.6229189651349</v>
          </cell>
          <cell r="X167">
            <v>8185.3340892190417</v>
          </cell>
          <cell r="Y167">
            <v>8265.703688954367</v>
          </cell>
          <cell r="Z167">
            <v>11658.159868187813</v>
          </cell>
          <cell r="AA167">
            <v>-4458.0884220003218</v>
          </cell>
          <cell r="AB167">
            <v>6510.9790659409955</v>
          </cell>
          <cell r="AC167">
            <v>6232.3076884254388</v>
          </cell>
          <cell r="AD167">
            <v>28109.197646361223</v>
          </cell>
          <cell r="AE167">
            <v>8285.1983323661116</v>
          </cell>
          <cell r="AF167">
            <v>36394.395978727334</v>
          </cell>
          <cell r="AG167">
            <v>28961.773059762199</v>
          </cell>
        </row>
        <row r="168"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</row>
        <row r="169">
          <cell r="D169">
            <v>-2864.1183881400002</v>
          </cell>
          <cell r="E169">
            <v>-2936.03674602</v>
          </cell>
          <cell r="F169">
            <v>-3335.1018925199996</v>
          </cell>
          <cell r="G169">
            <v>-3336.7117770799996</v>
          </cell>
          <cell r="H169">
            <v>-3812.6008259999999</v>
          </cell>
          <cell r="I169">
            <v>-4119.9036535499999</v>
          </cell>
          <cell r="J169">
            <v>-4569.6880227450001</v>
          </cell>
          <cell r="K169">
            <v>-4021.3125016050003</v>
          </cell>
          <cell r="L169">
            <v>-4263.4239258200005</v>
          </cell>
          <cell r="M169">
            <v>-3370.6967956200001</v>
          </cell>
          <cell r="N169">
            <v>-3223.6740470900004</v>
          </cell>
          <cell r="O169">
            <v>-2712.38552312</v>
          </cell>
          <cell r="P169">
            <v>-42565.654099309999</v>
          </cell>
          <cell r="R169">
            <v>-9135.2570266799994</v>
          </cell>
          <cell r="S169">
            <v>-11269.216256629999</v>
          </cell>
          <cell r="T169">
            <v>-12854.424450170001</v>
          </cell>
          <cell r="U169">
            <v>-9306.7563658300005</v>
          </cell>
          <cell r="V169">
            <v>-42565.654099309999</v>
          </cell>
          <cell r="X169">
            <v>-3244.0002360260228</v>
          </cell>
          <cell r="Y169">
            <v>-3511.933726103382</v>
          </cell>
          <cell r="Z169">
            <v>-3980.3258495525583</v>
          </cell>
          <cell r="AA169">
            <v>-3634.3066822355154</v>
          </cell>
          <cell r="AB169">
            <v>-4023.0908160097979</v>
          </cell>
          <cell r="AC169">
            <v>-4227.1255873061891</v>
          </cell>
          <cell r="AD169">
            <v>-10736.259811681963</v>
          </cell>
          <cell r="AE169">
            <v>-11884.523085551502</v>
          </cell>
          <cell r="AF169">
            <v>-22620.782897233465</v>
          </cell>
          <cell r="AG169">
            <v>-65186.43699654346</v>
          </cell>
        </row>
        <row r="170">
          <cell r="D170">
            <v>-94106.475000000006</v>
          </cell>
          <cell r="E170">
            <v>-96109.692599999995</v>
          </cell>
          <cell r="F170">
            <v>-109235.4954</v>
          </cell>
          <cell r="G170">
            <v>-109526.6609</v>
          </cell>
          <cell r="H170">
            <v>-124844.65200000002</v>
          </cell>
          <cell r="I170">
            <v>-135116.60550000001</v>
          </cell>
          <cell r="J170">
            <v>-149867.76045</v>
          </cell>
          <cell r="K170">
            <v>-131748.31425000002</v>
          </cell>
          <cell r="L170">
            <v>-139796.40919999999</v>
          </cell>
          <cell r="M170">
            <v>-110401.34490000001</v>
          </cell>
          <cell r="N170">
            <v>-105920.41249999999</v>
          </cell>
          <cell r="O170">
            <v>-89071.829599999997</v>
          </cell>
          <cell r="P170">
            <v>-1395745.6522999997</v>
          </cell>
          <cell r="R170">
            <v>-299451.663</v>
          </cell>
          <cell r="S170">
            <v>-369487.91840000002</v>
          </cell>
          <cell r="T170">
            <v>-421412.48389999999</v>
          </cell>
          <cell r="U170">
            <v>-305393.587</v>
          </cell>
          <cell r="V170">
            <v>-1395745.6523</v>
          </cell>
          <cell r="X170">
            <v>-106529.48623368911</v>
          </cell>
          <cell r="Y170">
            <v>-115328.13449695372</v>
          </cell>
          <cell r="Z170">
            <v>-130709.62914446124</v>
          </cell>
          <cell r="AA170">
            <v>-119346.73104355068</v>
          </cell>
          <cell r="AB170">
            <v>-132113.98474681209</v>
          </cell>
          <cell r="AC170">
            <v>-138814.26766252471</v>
          </cell>
          <cell r="AD170">
            <v>-352567.24987510405</v>
          </cell>
          <cell r="AE170">
            <v>-390274.98345288751</v>
          </cell>
          <cell r="AF170">
            <v>-742842.23332799156</v>
          </cell>
          <cell r="AG170">
            <v>-2138587.8856279915</v>
          </cell>
        </row>
        <row r="171">
          <cell r="D171">
            <v>-131749.065</v>
          </cell>
          <cell r="E171">
            <v>-134553.56964000003</v>
          </cell>
          <cell r="F171">
            <v>-152929.69356000001</v>
          </cell>
          <cell r="G171">
            <v>-153337.32525999998</v>
          </cell>
          <cell r="H171">
            <v>-174782.51280000003</v>
          </cell>
          <cell r="I171">
            <v>-189163.24769999998</v>
          </cell>
          <cell r="J171">
            <v>-209814.86463</v>
          </cell>
          <cell r="K171">
            <v>-184447.63995000001</v>
          </cell>
          <cell r="L171">
            <v>-195714.97287999999</v>
          </cell>
          <cell r="M171">
            <v>-154561.88286000001</v>
          </cell>
          <cell r="N171">
            <v>-148288.57750000001</v>
          </cell>
          <cell r="O171">
            <v>-124700.56143999999</v>
          </cell>
          <cell r="P171">
            <v>-1954043.91322</v>
          </cell>
          <cell r="R171">
            <v>-419232.32820000011</v>
          </cell>
          <cell r="S171">
            <v>-517283.08575999993</v>
          </cell>
          <cell r="T171">
            <v>-589977.47745999997</v>
          </cell>
          <cell r="U171">
            <v>-427551.02179999999</v>
          </cell>
          <cell r="V171">
            <v>-1954043.91322</v>
          </cell>
          <cell r="X171">
            <v>-149141.28072716476</v>
          </cell>
          <cell r="Y171">
            <v>-161459.3882957352</v>
          </cell>
          <cell r="Z171">
            <v>-182993.48080224576</v>
          </cell>
          <cell r="AA171">
            <v>-167085.42346097098</v>
          </cell>
          <cell r="AB171">
            <v>-184959.57864553697</v>
          </cell>
          <cell r="AC171">
            <v>-194339.97472753457</v>
          </cell>
          <cell r="AD171">
            <v>-493594.14982514572</v>
          </cell>
          <cell r="AE171">
            <v>-546384.97683404246</v>
          </cell>
          <cell r="AF171">
            <v>-1039979.1266591882</v>
          </cell>
          <cell r="AG171">
            <v>-2994023.0398791879</v>
          </cell>
        </row>
        <row r="172">
          <cell r="D172">
            <v>-6031.7876400744362</v>
          </cell>
          <cell r="E172">
            <v>-5775.4805166142542</v>
          </cell>
          <cell r="F172">
            <v>-6025.6748678201293</v>
          </cell>
          <cell r="G172">
            <v>-6419.9320593300008</v>
          </cell>
          <cell r="H172">
            <v>-6869.87386866</v>
          </cell>
          <cell r="I172">
            <v>-7542.1202523000002</v>
          </cell>
          <cell r="J172">
            <v>-8286.1081363949997</v>
          </cell>
          <cell r="K172">
            <v>-8449.7796194849998</v>
          </cell>
          <cell r="L172">
            <v>-8244.0472196250012</v>
          </cell>
          <cell r="M172">
            <v>-7716.5450594550002</v>
          </cell>
          <cell r="N172">
            <v>-6830.3158545300003</v>
          </cell>
          <cell r="O172">
            <v>-6088.7829513299994</v>
          </cell>
          <cell r="P172">
            <v>-84280.448045618818</v>
          </cell>
          <cell r="R172">
            <v>-17832.943024508819</v>
          </cell>
          <cell r="S172">
            <v>-20831.92618029</v>
          </cell>
          <cell r="T172">
            <v>-24979.934975505003</v>
          </cell>
          <cell r="U172">
            <v>-20635.643865315</v>
          </cell>
          <cell r="V172">
            <v>-84280.448045618818</v>
          </cell>
          <cell r="X172">
            <v>-5887.9705076473647</v>
          </cell>
          <cell r="Y172">
            <v>-6410.8140978971887</v>
          </cell>
          <cell r="Z172">
            <v>-7124.7500142959243</v>
          </cell>
          <cell r="AA172">
            <v>-7435.3016862640798</v>
          </cell>
          <cell r="AB172">
            <v>-7525.9386507531044</v>
          </cell>
          <cell r="AC172">
            <v>-7945.1142550008253</v>
          </cell>
          <cell r="AD172">
            <v>-19423.534619840477</v>
          </cell>
          <cell r="AE172">
            <v>-22906.354592018011</v>
          </cell>
          <cell r="AF172">
            <v>-42329.889211858492</v>
          </cell>
          <cell r="AG172">
            <v>-126610.33725747731</v>
          </cell>
        </row>
        <row r="173"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</row>
        <row r="174"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</row>
        <row r="176"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</row>
        <row r="177">
          <cell r="D177">
            <v>-24986.708387999999</v>
          </cell>
          <cell r="E177">
            <v>-25619.982732</v>
          </cell>
          <cell r="F177">
            <v>-29101.223576</v>
          </cell>
          <cell r="G177">
            <v>-29111.390968</v>
          </cell>
          <cell r="H177">
            <v>-33268.250159999996</v>
          </cell>
          <cell r="I177">
            <v>-35946.32905</v>
          </cell>
          <cell r="J177">
            <v>-39870.716195000001</v>
          </cell>
          <cell r="K177">
            <v>-35088.312231000004</v>
          </cell>
          <cell r="L177">
            <v>-37198.990259999999</v>
          </cell>
          <cell r="M177">
            <v>-29411.815355999999</v>
          </cell>
          <cell r="N177">
            <v>-28123.489478</v>
          </cell>
          <cell r="O177">
            <v>-23663.783312</v>
          </cell>
          <cell r="P177">
            <v>-371390.991706</v>
          </cell>
          <cell r="R177">
            <v>-79707.914696000007</v>
          </cell>
          <cell r="S177">
            <v>-98325.970177999989</v>
          </cell>
          <cell r="T177">
            <v>-112158.018686</v>
          </cell>
          <cell r="U177">
            <v>-81199.088145999995</v>
          </cell>
          <cell r="V177">
            <v>-371390.991706</v>
          </cell>
          <cell r="X177">
            <v>-28301.772736603874</v>
          </cell>
          <cell r="Y177">
            <v>-30639.316569209721</v>
          </cell>
          <cell r="Z177">
            <v>-34725.730399349639</v>
          </cell>
          <cell r="AA177">
            <v>-31706.940287326568</v>
          </cell>
          <cell r="AB177">
            <v>-35098.826661279614</v>
          </cell>
          <cell r="AC177">
            <v>-36878.896114871699</v>
          </cell>
          <cell r="AD177">
            <v>-93666.819705163245</v>
          </cell>
          <cell r="AE177">
            <v>-103684.66306347787</v>
          </cell>
          <cell r="AF177">
            <v>-197351.48276864112</v>
          </cell>
          <cell r="AG177">
            <v>-568742.47447464115</v>
          </cell>
        </row>
        <row r="178">
          <cell r="D178">
            <v>-381888.4240104577</v>
          </cell>
          <cell r="E178">
            <v>-385153.98749428167</v>
          </cell>
          <cell r="F178">
            <v>-429825.48600298766</v>
          </cell>
          <cell r="G178">
            <v>-435112.95585161296</v>
          </cell>
          <cell r="H178">
            <v>-491068.33552337368</v>
          </cell>
          <cell r="I178">
            <v>-532101.30306980107</v>
          </cell>
          <cell r="J178">
            <v>-589093.98116972577</v>
          </cell>
          <cell r="K178">
            <v>-534290.56039034319</v>
          </cell>
          <cell r="L178">
            <v>-556638.68927479349</v>
          </cell>
          <cell r="M178">
            <v>-456516.90576546185</v>
          </cell>
          <cell r="N178">
            <v>-428825.40850080352</v>
          </cell>
          <cell r="O178">
            <v>-365474.2084632293</v>
          </cell>
          <cell r="P178">
            <v>-5585990.2455168711</v>
          </cell>
          <cell r="R178">
            <v>-1196867.8975077271</v>
          </cell>
          <cell r="S178">
            <v>-1458282.5944447878</v>
          </cell>
          <cell r="T178">
            <v>-1680023.2308348627</v>
          </cell>
          <cell r="U178">
            <v>-1250816.5227294946</v>
          </cell>
          <cell r="V178">
            <v>-5585990.2455168711</v>
          </cell>
          <cell r="X178">
            <v>-418117.2542962872</v>
          </cell>
          <cell r="Y178">
            <v>-453149.08935339865</v>
          </cell>
          <cell r="Z178">
            <v>-511665.94890567468</v>
          </cell>
          <cell r="AA178">
            <v>-479845.52164103871</v>
          </cell>
          <cell r="AB178">
            <v>-521582.95429669053</v>
          </cell>
          <cell r="AC178">
            <v>-548545.91146027087</v>
          </cell>
          <cell r="AD178">
            <v>-1382932.2925553606</v>
          </cell>
          <cell r="AE178">
            <v>-1549974.3873980003</v>
          </cell>
          <cell r="AF178">
            <v>-2932906.6799533605</v>
          </cell>
          <cell r="AG178">
            <v>-8518896.925470233</v>
          </cell>
        </row>
        <row r="179">
          <cell r="D179">
            <v>508774.91947737162</v>
          </cell>
          <cell r="E179">
            <v>523493.62966944341</v>
          </cell>
          <cell r="F179">
            <v>600679.3590456075</v>
          </cell>
          <cell r="G179">
            <v>595590.78123382665</v>
          </cell>
          <cell r="H179">
            <v>686789.66333262646</v>
          </cell>
          <cell r="I179">
            <v>740588.55276759854</v>
          </cell>
          <cell r="J179">
            <v>822539.90154933417</v>
          </cell>
          <cell r="K179">
            <v>708011.40944319684</v>
          </cell>
          <cell r="L179">
            <v>760400.06747936644</v>
          </cell>
          <cell r="M179">
            <v>584806.43927189847</v>
          </cell>
          <cell r="N179">
            <v>566908.55358051637</v>
          </cell>
          <cell r="O179">
            <v>472356.9132529308</v>
          </cell>
          <cell r="P179">
            <v>7570940.1901037199</v>
          </cell>
          <cell r="R179">
            <v>1632947.9081924218</v>
          </cell>
          <cell r="S179">
            <v>2022968.9973340516</v>
          </cell>
          <cell r="T179">
            <v>2290951.3784718974</v>
          </cell>
          <cell r="U179">
            <v>1624071.9061053456</v>
          </cell>
          <cell r="V179">
            <v>7570940.1901037162</v>
          </cell>
          <cell r="X179">
            <v>583924.79814425181</v>
          </cell>
          <cell r="Y179">
            <v>631655.17171249143</v>
          </cell>
          <cell r="Z179">
            <v>717820.3622771285</v>
          </cell>
          <cell r="AA179">
            <v>642758.62820540078</v>
          </cell>
          <cell r="AB179">
            <v>721113.06454441359</v>
          </cell>
          <cell r="AC179">
            <v>757174.58522413042</v>
          </cell>
          <cell r="AD179">
            <v>1933400.3321338715</v>
          </cell>
          <cell r="AE179">
            <v>2121046.2779739443</v>
          </cell>
          <cell r="AF179">
            <v>4054446.6101078182</v>
          </cell>
          <cell r="AG179">
            <v>11625386.800211534</v>
          </cell>
        </row>
        <row r="180">
          <cell r="D180">
            <v>0.5712314570901883</v>
          </cell>
          <cell r="E180">
            <v>0.57612392282884017</v>
          </cell>
          <cell r="F180">
            <v>0.58289814155825881</v>
          </cell>
          <cell r="G180">
            <v>0.57784866766661924</v>
          </cell>
          <cell r="H180">
            <v>0.58308358392919524</v>
          </cell>
          <cell r="I180">
            <v>0.5819081132538052</v>
          </cell>
          <cell r="J180">
            <v>0.58268642572178475</v>
          </cell>
          <cell r="K180">
            <v>0.56991893004731009</v>
          </cell>
          <cell r="L180">
            <v>0.57735587778249686</v>
          </cell>
          <cell r="M180">
            <v>0.56159927851316627</v>
          </cell>
          <cell r="N180">
            <v>0.56933736838255788</v>
          </cell>
          <cell r="O180">
            <v>0.5637853512595532</v>
          </cell>
          <cell r="P180">
            <v>0.57543362619037908</v>
          </cell>
          <cell r="R180">
            <v>0.57705095324690225</v>
          </cell>
          <cell r="S180">
            <v>0.58110393460541621</v>
          </cell>
          <cell r="T180">
            <v>0.57692420724690663</v>
          </cell>
          <cell r="U180">
            <v>0.5649164989556007</v>
          </cell>
          <cell r="V180">
            <v>0.57543362619037897</v>
          </cell>
          <cell r="X180">
            <v>0.58273482307660118</v>
          </cell>
          <cell r="Y180">
            <v>0.58227571035888959</v>
          </cell>
          <cell r="Z180">
            <v>0.58383762043398713</v>
          </cell>
          <cell r="AA180">
            <v>0.57256035290206564</v>
          </cell>
          <cell r="AB180">
            <v>0.58028114165594491</v>
          </cell>
          <cell r="AC180">
            <v>0.57989024997831751</v>
          </cell>
          <cell r="AD180">
            <v>0.58299349038157688</v>
          </cell>
          <cell r="AE180">
            <v>0.57778107815664981</v>
          </cell>
          <cell r="AF180">
            <v>0.58025498952155019</v>
          </cell>
          <cell r="AG180">
            <v>0.57710598989381945</v>
          </cell>
        </row>
      </sheetData>
      <sheetData sheetId="10" refreshError="1">
        <row r="7">
          <cell r="D7">
            <v>31</v>
          </cell>
          <cell r="E7">
            <v>31</v>
          </cell>
          <cell r="F7">
            <v>30</v>
          </cell>
          <cell r="G7">
            <v>31</v>
          </cell>
          <cell r="H7">
            <v>30</v>
          </cell>
          <cell r="I7">
            <v>31</v>
          </cell>
          <cell r="J7">
            <v>31</v>
          </cell>
          <cell r="K7">
            <v>28</v>
          </cell>
          <cell r="L7">
            <v>31</v>
          </cell>
          <cell r="M7">
            <v>30</v>
          </cell>
          <cell r="N7">
            <v>31</v>
          </cell>
          <cell r="O7">
            <v>30</v>
          </cell>
          <cell r="P7">
            <v>365</v>
          </cell>
          <cell r="R7">
            <v>92</v>
          </cell>
          <cell r="S7">
            <v>92</v>
          </cell>
          <cell r="T7">
            <v>90</v>
          </cell>
          <cell r="U7">
            <v>91</v>
          </cell>
          <cell r="V7">
            <v>365</v>
          </cell>
          <cell r="X7">
            <v>31</v>
          </cell>
          <cell r="Y7">
            <v>31</v>
          </cell>
          <cell r="Z7">
            <v>30</v>
          </cell>
          <cell r="AA7">
            <v>31</v>
          </cell>
          <cell r="AB7">
            <v>30</v>
          </cell>
          <cell r="AC7">
            <v>31</v>
          </cell>
          <cell r="AD7">
            <v>92</v>
          </cell>
          <cell r="AE7">
            <v>92</v>
          </cell>
          <cell r="AF7">
            <v>184</v>
          </cell>
          <cell r="AG7">
            <v>549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</row>
        <row r="9">
          <cell r="D9">
            <v>31</v>
          </cell>
          <cell r="E9">
            <v>31</v>
          </cell>
          <cell r="F9">
            <v>30</v>
          </cell>
          <cell r="G9">
            <v>31</v>
          </cell>
          <cell r="H9">
            <v>30</v>
          </cell>
          <cell r="I9">
            <v>31</v>
          </cell>
          <cell r="J9">
            <v>31</v>
          </cell>
          <cell r="K9">
            <v>28</v>
          </cell>
          <cell r="L9">
            <v>31</v>
          </cell>
          <cell r="M9">
            <v>30</v>
          </cell>
          <cell r="N9">
            <v>31</v>
          </cell>
          <cell r="O9">
            <v>30</v>
          </cell>
          <cell r="P9">
            <v>365</v>
          </cell>
          <cell r="R9">
            <v>92</v>
          </cell>
          <cell r="S9">
            <v>92</v>
          </cell>
          <cell r="T9">
            <v>90</v>
          </cell>
          <cell r="U9">
            <v>91</v>
          </cell>
          <cell r="V9">
            <v>365</v>
          </cell>
          <cell r="X9">
            <v>31</v>
          </cell>
          <cell r="Y9">
            <v>31</v>
          </cell>
          <cell r="Z9">
            <v>30</v>
          </cell>
          <cell r="AA9">
            <v>31</v>
          </cell>
          <cell r="AB9">
            <v>30</v>
          </cell>
          <cell r="AC9">
            <v>31</v>
          </cell>
          <cell r="AD9">
            <v>92</v>
          </cell>
          <cell r="AE9">
            <v>92</v>
          </cell>
          <cell r="AF9">
            <v>184</v>
          </cell>
          <cell r="AG9">
            <v>549</v>
          </cell>
        </row>
        <row r="10">
          <cell r="D10">
            <v>3619000</v>
          </cell>
          <cell r="E10">
            <v>3654648.5172427762</v>
          </cell>
          <cell r="F10">
            <v>3703824.6846806123</v>
          </cell>
          <cell r="G10">
            <v>3761989.1831414402</v>
          </cell>
          <cell r="H10">
            <v>3829417.6558650928</v>
          </cell>
          <cell r="I10">
            <v>3912182.1759781642</v>
          </cell>
          <cell r="J10">
            <v>3999613.1315882918</v>
          </cell>
          <cell r="K10">
            <v>4081964.6601596144</v>
          </cell>
          <cell r="L10">
            <v>4165164.4271269431</v>
          </cell>
          <cell r="M10">
            <v>4242326.806218762</v>
          </cell>
          <cell r="N10">
            <v>4301528.590177834</v>
          </cell>
          <cell r="O10">
            <v>4344488.6372291232</v>
          </cell>
          <cell r="P10">
            <v>47616148.469408654</v>
          </cell>
          <cell r="R10">
            <v>10977473.201923389</v>
          </cell>
          <cell r="S10">
            <v>11503589.014984697</v>
          </cell>
          <cell r="T10">
            <v>12246742.218874849</v>
          </cell>
          <cell r="U10">
            <v>12888344.033625718</v>
          </cell>
          <cell r="V10">
            <v>47616148.469408661</v>
          </cell>
          <cell r="X10">
            <v>4360709.877342158</v>
          </cell>
          <cell r="Y10">
            <v>4406256.351280041</v>
          </cell>
          <cell r="Z10">
            <v>4474269.4263117723</v>
          </cell>
          <cell r="AA10">
            <v>4543559.7865164913</v>
          </cell>
          <cell r="AB10">
            <v>4617723.9498990607</v>
          </cell>
          <cell r="AC10">
            <v>4712473.0715645803</v>
          </cell>
          <cell r="AD10">
            <v>13241235.65493397</v>
          </cell>
          <cell r="AE10">
            <v>13873756.807980131</v>
          </cell>
          <cell r="AF10">
            <v>27114992.462914102</v>
          </cell>
          <cell r="AG10">
            <v>74731140.93232277</v>
          </cell>
        </row>
        <row r="11">
          <cell r="D11">
            <v>90475000</v>
          </cell>
          <cell r="E11">
            <v>91366212.931069404</v>
          </cell>
          <cell r="F11">
            <v>92595617.117015302</v>
          </cell>
          <cell r="G11">
            <v>94049729.578536004</v>
          </cell>
          <cell r="H11">
            <v>95735441.396627322</v>
          </cell>
          <cell r="I11">
            <v>97804554.399454102</v>
          </cell>
          <cell r="J11">
            <v>99990328.289707303</v>
          </cell>
          <cell r="K11">
            <v>93885187.183671132</v>
          </cell>
          <cell r="L11">
            <v>104129110.67817357</v>
          </cell>
          <cell r="M11">
            <v>106058170.15546905</v>
          </cell>
          <cell r="N11">
            <v>107538214.75444585</v>
          </cell>
          <cell r="O11">
            <v>108612215.93072808</v>
          </cell>
          <cell r="P11">
            <v>1182239782.414897</v>
          </cell>
          <cell r="R11">
            <v>274436830.04808474</v>
          </cell>
          <cell r="S11">
            <v>287589725.37461746</v>
          </cell>
          <cell r="T11">
            <v>298004626.15155196</v>
          </cell>
          <cell r="U11">
            <v>322208600.84064299</v>
          </cell>
          <cell r="V11">
            <v>1182239782.4148972</v>
          </cell>
          <cell r="X11">
            <v>109017746.93355395</v>
          </cell>
          <cell r="Y11">
            <v>110156408.78200102</v>
          </cell>
          <cell r="Z11">
            <v>111856735.65779431</v>
          </cell>
          <cell r="AA11">
            <v>113588994.66291228</v>
          </cell>
          <cell r="AB11">
            <v>115443098.74747652</v>
          </cell>
          <cell r="AC11">
            <v>117811826.78911451</v>
          </cell>
          <cell r="AD11">
            <v>331030891.37334925</v>
          </cell>
          <cell r="AE11">
            <v>346843920.1995033</v>
          </cell>
          <cell r="AF11">
            <v>677874811.57285261</v>
          </cell>
          <cell r="AG11">
            <v>1860114593.9877498</v>
          </cell>
        </row>
        <row r="12"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</row>
        <row r="13">
          <cell r="D13">
            <v>1.9325866218585697E-3</v>
          </cell>
          <cell r="E13">
            <v>2E-3</v>
          </cell>
          <cell r="F13">
            <v>2.2000000000000001E-3</v>
          </cell>
          <cell r="G13">
            <v>2.3999999999999998E-3</v>
          </cell>
          <cell r="H13">
            <v>2.5999999999999999E-3</v>
          </cell>
          <cell r="I13">
            <v>3.0000000000000005E-3</v>
          </cell>
          <cell r="J13">
            <v>2.7000000000000001E-3</v>
          </cell>
          <cell r="K13">
            <v>2.3999999999999998E-3</v>
          </cell>
          <cell r="L13">
            <v>1.9181757522613169E-3</v>
          </cell>
          <cell r="M13">
            <v>1.9E-3</v>
          </cell>
          <cell r="N13">
            <v>1.9E-3</v>
          </cell>
          <cell r="O13">
            <v>1.9E-3</v>
          </cell>
          <cell r="P13">
            <v>2.2301493923613152E-3</v>
          </cell>
          <cell r="R13">
            <v>2.0452559448157193E-3</v>
          </cell>
          <cell r="S13">
            <v>2.6706279607785566E-3</v>
          </cell>
          <cell r="T13">
            <v>2.332300272670812E-3</v>
          </cell>
          <cell r="U13">
            <v>1.9E-3</v>
          </cell>
          <cell r="V13">
            <v>2.2301493923613147E-3</v>
          </cell>
          <cell r="X13">
            <v>1.9E-3</v>
          </cell>
          <cell r="Y13">
            <v>1.9E-3</v>
          </cell>
          <cell r="Z13">
            <v>1.9E-3</v>
          </cell>
          <cell r="AA13">
            <v>1.9E-3</v>
          </cell>
          <cell r="AB13">
            <v>1.9E-3</v>
          </cell>
          <cell r="AC13">
            <v>1.9E-3</v>
          </cell>
          <cell r="AD13">
            <v>1.9000000000000002E-3</v>
          </cell>
          <cell r="AE13">
            <v>1.9E-3</v>
          </cell>
          <cell r="AF13">
            <v>1.9E-3</v>
          </cell>
          <cell r="AG13">
            <v>2.1098342473368182E-3</v>
          </cell>
        </row>
        <row r="14">
          <cell r="D14">
            <v>174850.77461265409</v>
          </cell>
          <cell r="E14">
            <v>182732.4258621388</v>
          </cell>
          <cell r="F14">
            <v>203710.35765743369</v>
          </cell>
          <cell r="G14">
            <v>225719.3509884864</v>
          </cell>
          <cell r="H14">
            <v>248912.14763123103</v>
          </cell>
          <cell r="I14">
            <v>293413.66319836234</v>
          </cell>
          <cell r="J14">
            <v>269973.88638220972</v>
          </cell>
          <cell r="K14">
            <v>225324.4492408107</v>
          </cell>
          <cell r="L14">
            <v>199737.93520740751</v>
          </cell>
          <cell r="M14">
            <v>201510.52329539118</v>
          </cell>
          <cell r="N14">
            <v>204322.60803344712</v>
          </cell>
          <cell r="O14">
            <v>206363.21026838335</v>
          </cell>
          <cell r="P14">
            <v>2636571.3323779558</v>
          </cell>
          <cell r="R14">
            <v>561293.55813222658</v>
          </cell>
          <cell r="S14">
            <v>768045.16181807977</v>
          </cell>
          <cell r="T14">
            <v>695036.27083042799</v>
          </cell>
          <cell r="U14">
            <v>612196.34159722168</v>
          </cell>
          <cell r="V14">
            <v>2636571.3323779558</v>
          </cell>
          <cell r="X14">
            <v>207133.7191737525</v>
          </cell>
          <cell r="Y14">
            <v>209297.17668580194</v>
          </cell>
          <cell r="Z14">
            <v>212527.79774980919</v>
          </cell>
          <cell r="AA14">
            <v>215819.08985953333</v>
          </cell>
          <cell r="AB14">
            <v>219341.88762020538</v>
          </cell>
          <cell r="AC14">
            <v>223842.47089931756</v>
          </cell>
          <cell r="AD14">
            <v>628958.69360936363</v>
          </cell>
          <cell r="AE14">
            <v>659003.4483790563</v>
          </cell>
          <cell r="AF14">
            <v>1287962.1419884199</v>
          </cell>
          <cell r="AG14">
            <v>3924533.4743663757</v>
          </cell>
        </row>
        <row r="15">
          <cell r="D15">
            <v>-15736.569715138881</v>
          </cell>
          <cell r="E15">
            <v>-16445.918327592488</v>
          </cell>
          <cell r="F15">
            <v>-18333.932189169027</v>
          </cell>
          <cell r="G15">
            <v>-20314.74158896377</v>
          </cell>
          <cell r="H15">
            <v>-22402.093286810785</v>
          </cell>
          <cell r="I15">
            <v>-26407.229687852599</v>
          </cell>
          <cell r="J15">
            <v>-24297.649774398866</v>
          </cell>
          <cell r="K15">
            <v>-20279.200431672933</v>
          </cell>
          <cell r="L15">
            <v>-17976.41416866667</v>
          </cell>
          <cell r="M15">
            <v>-18135.947096585198</v>
          </cell>
          <cell r="N15">
            <v>-18389.034723010234</v>
          </cell>
          <cell r="O15">
            <v>-18572.688924154496</v>
          </cell>
          <cell r="P15">
            <v>-237291.41991401598</v>
          </cell>
          <cell r="R15">
            <v>-50516.420231900396</v>
          </cell>
          <cell r="S15">
            <v>-69124.064563627151</v>
          </cell>
          <cell r="T15">
            <v>-62553.264374738472</v>
          </cell>
          <cell r="U15">
            <v>-55097.670743749928</v>
          </cell>
          <cell r="V15">
            <v>-237291.41991401598</v>
          </cell>
          <cell r="X15">
            <v>-18642.034725637717</v>
          </cell>
          <cell r="Y15">
            <v>-18836.745901722166</v>
          </cell>
          <cell r="Z15">
            <v>-19127.501797482797</v>
          </cell>
          <cell r="AA15">
            <v>-19423.718087357993</v>
          </cell>
          <cell r="AB15">
            <v>-19740.769885818478</v>
          </cell>
          <cell r="AC15">
            <v>-20145.822380938574</v>
          </cell>
          <cell r="AD15">
            <v>-56606.282424842677</v>
          </cell>
          <cell r="AE15">
            <v>-59310.310354115041</v>
          </cell>
          <cell r="AF15">
            <v>-115916.59277895771</v>
          </cell>
          <cell r="AG15">
            <v>-353208.01269297372</v>
          </cell>
        </row>
        <row r="16">
          <cell r="D16">
            <v>159114.20489751521</v>
          </cell>
          <cell r="E16">
            <v>166286.50753454631</v>
          </cell>
          <cell r="F16">
            <v>185376.42546826467</v>
          </cell>
          <cell r="G16">
            <v>205404.60939952263</v>
          </cell>
          <cell r="H16">
            <v>226510.05434442023</v>
          </cell>
          <cell r="I16">
            <v>267006.43351050973</v>
          </cell>
          <cell r="J16">
            <v>245676.23660781086</v>
          </cell>
          <cell r="K16">
            <v>205045.24880913776</v>
          </cell>
          <cell r="L16">
            <v>181761.52103874084</v>
          </cell>
          <cell r="M16">
            <v>183374.57619880597</v>
          </cell>
          <cell r="N16">
            <v>185933.57331043688</v>
          </cell>
          <cell r="O16">
            <v>187790.52134422885</v>
          </cell>
          <cell r="P16">
            <v>2399279.9124639397</v>
          </cell>
          <cell r="R16">
            <v>510777.13790032617</v>
          </cell>
          <cell r="S16">
            <v>698921.09725445264</v>
          </cell>
          <cell r="T16">
            <v>632483.00645568955</v>
          </cell>
          <cell r="U16">
            <v>557098.67085347173</v>
          </cell>
          <cell r="V16">
            <v>2399279.9124639397</v>
          </cell>
          <cell r="X16">
            <v>188491.68444811477</v>
          </cell>
          <cell r="Y16">
            <v>190460.43078407977</v>
          </cell>
          <cell r="Z16">
            <v>193400.29595232639</v>
          </cell>
          <cell r="AA16">
            <v>196395.37177217533</v>
          </cell>
          <cell r="AB16">
            <v>199601.11773438691</v>
          </cell>
          <cell r="AC16">
            <v>203696.64851837899</v>
          </cell>
          <cell r="AD16">
            <v>572352.41118452093</v>
          </cell>
          <cell r="AE16">
            <v>599693.1380249412</v>
          </cell>
          <cell r="AF16">
            <v>1172045.5492094622</v>
          </cell>
          <cell r="AG16">
            <v>3571325.4616734022</v>
          </cell>
        </row>
        <row r="17">
          <cell r="D17">
            <v>-30163.74300274298</v>
          </cell>
          <cell r="E17">
            <v>-27078.983087174955</v>
          </cell>
          <cell r="F17">
            <v>-27595.317276058937</v>
          </cell>
          <cell r="G17">
            <v>-30208.314757345172</v>
          </cell>
          <cell r="H17">
            <v>-33407.881177418851</v>
          </cell>
          <cell r="I17">
            <v>-37821.966178038216</v>
          </cell>
          <cell r="J17">
            <v>-40342.166452178397</v>
          </cell>
          <cell r="K17">
            <v>-37533.024430707068</v>
          </cell>
          <cell r="L17">
            <v>-32727.902324987615</v>
          </cell>
          <cell r="M17">
            <v>-29952.847549560996</v>
          </cell>
          <cell r="N17">
            <v>-29510.531216754425</v>
          </cell>
          <cell r="O17">
            <v>-29775.061565497344</v>
          </cell>
          <cell r="P17">
            <v>-386117.73901846493</v>
          </cell>
          <cell r="R17">
            <v>-84838.043365976875</v>
          </cell>
          <cell r="S17">
            <v>-101438.16211280224</v>
          </cell>
          <cell r="T17">
            <v>-110603.09320787308</v>
          </cell>
          <cell r="U17">
            <v>-89238.440331812773</v>
          </cell>
          <cell r="V17">
            <v>-386117.73901846498</v>
          </cell>
          <cell r="X17">
            <v>-19620.263301171792</v>
          </cell>
          <cell r="Y17">
            <v>-5252.1923639302731</v>
          </cell>
          <cell r="Z17">
            <v>-600.92966830153239</v>
          </cell>
          <cell r="AA17">
            <v>0</v>
          </cell>
          <cell r="AB17">
            <v>0</v>
          </cell>
          <cell r="AC17">
            <v>0</v>
          </cell>
          <cell r="AD17">
            <v>-25473.385333403596</v>
          </cell>
          <cell r="AE17">
            <v>0</v>
          </cell>
          <cell r="AF17">
            <v>-25473.385333403596</v>
          </cell>
          <cell r="AG17">
            <v>-411591.12435186858</v>
          </cell>
        </row>
        <row r="18">
          <cell r="D18">
            <v>128950.46189477223</v>
          </cell>
          <cell r="E18">
            <v>139207.52444737137</v>
          </cell>
          <cell r="F18">
            <v>157781.10819220572</v>
          </cell>
          <cell r="G18">
            <v>175196.29464217747</v>
          </cell>
          <cell r="H18">
            <v>193102.1731670014</v>
          </cell>
          <cell r="I18">
            <v>229184.46733247151</v>
          </cell>
          <cell r="J18">
            <v>205334.07015563245</v>
          </cell>
          <cell r="K18">
            <v>167512.22437843069</v>
          </cell>
          <cell r="L18">
            <v>149033.61871375324</v>
          </cell>
          <cell r="M18">
            <v>153421.72864924496</v>
          </cell>
          <cell r="N18">
            <v>156423.04209368245</v>
          </cell>
          <cell r="O18">
            <v>158015.45977873151</v>
          </cell>
          <cell r="P18">
            <v>2013162.1734454748</v>
          </cell>
          <cell r="R18">
            <v>425939.09453434928</v>
          </cell>
          <cell r="S18">
            <v>597482.93514165038</v>
          </cell>
          <cell r="T18">
            <v>521879.9132478165</v>
          </cell>
          <cell r="U18">
            <v>467860.23052165896</v>
          </cell>
          <cell r="V18">
            <v>2013162.1734454748</v>
          </cell>
          <cell r="X18">
            <v>168871.42114694297</v>
          </cell>
          <cell r="Y18">
            <v>185208.23842014949</v>
          </cell>
          <cell r="Z18">
            <v>192799.36628402484</v>
          </cell>
          <cell r="AA18">
            <v>196395.37177217533</v>
          </cell>
          <cell r="AB18">
            <v>199601.11773438691</v>
          </cell>
          <cell r="AC18">
            <v>203696.64851837899</v>
          </cell>
          <cell r="AD18">
            <v>546879.02585111733</v>
          </cell>
          <cell r="AE18">
            <v>599693.1380249412</v>
          </cell>
          <cell r="AF18">
            <v>1146572.1638760585</v>
          </cell>
          <cell r="AG18">
            <v>3159734.3373215338</v>
          </cell>
        </row>
        <row r="20">
          <cell r="D20">
            <v>10840748.025984554</v>
          </cell>
          <cell r="E20">
            <v>11329410.403452605</v>
          </cell>
          <cell r="F20">
            <v>12630042.174760887</v>
          </cell>
          <cell r="G20">
            <v>13994599.761286156</v>
          </cell>
          <cell r="H20">
            <v>15432553.153136324</v>
          </cell>
          <cell r="I20">
            <v>18191647.118298464</v>
          </cell>
          <cell r="J20">
            <v>16738380.955697002</v>
          </cell>
          <cell r="K20">
            <v>13970115.852930265</v>
          </cell>
          <cell r="L20">
            <v>12383751.982859265</v>
          </cell>
          <cell r="M20">
            <v>12493652.444314253</v>
          </cell>
          <cell r="N20">
            <v>12668001.698073721</v>
          </cell>
          <cell r="O20">
            <v>12794519.036639769</v>
          </cell>
          <cell r="P20">
            <v>163467422.60743326</v>
          </cell>
          <cell r="R20">
            <v>34800200.604198046</v>
          </cell>
          <cell r="S20">
            <v>47618800.032720946</v>
          </cell>
          <cell r="T20">
            <v>43092248.791486531</v>
          </cell>
          <cell r="U20">
            <v>37956173.179027736</v>
          </cell>
          <cell r="V20">
            <v>163467422.60743326</v>
          </cell>
          <cell r="X20">
            <v>12842290.588772655</v>
          </cell>
          <cell r="Y20">
            <v>12976424.954519719</v>
          </cell>
          <cell r="Z20">
            <v>13176723.46048817</v>
          </cell>
          <cell r="AA20">
            <v>13380783.571291067</v>
          </cell>
          <cell r="AB20">
            <v>13599197.032452734</v>
          </cell>
          <cell r="AC20">
            <v>13878233.195757689</v>
          </cell>
          <cell r="AD20">
            <v>38995439.003780544</v>
          </cell>
          <cell r="AE20">
            <v>40858213.799501486</v>
          </cell>
          <cell r="AF20">
            <v>79853652.803282022</v>
          </cell>
          <cell r="AG20">
            <v>243321075.41071528</v>
          </cell>
        </row>
        <row r="21">
          <cell r="D21">
            <v>-975667.32233861065</v>
          </cell>
          <cell r="E21">
            <v>-1019646.9363107341</v>
          </cell>
          <cell r="F21">
            <v>-1136703.7957284795</v>
          </cell>
          <cell r="G21">
            <v>-1259513.9785157538</v>
          </cell>
          <cell r="H21">
            <v>-1388929.7837822686</v>
          </cell>
          <cell r="I21">
            <v>-1637248.2406468613</v>
          </cell>
          <cell r="J21">
            <v>-1506454.2860127296</v>
          </cell>
          <cell r="K21">
            <v>-1257310.426763722</v>
          </cell>
          <cell r="L21">
            <v>-1114537.6784573335</v>
          </cell>
          <cell r="M21">
            <v>-1124428.7199882823</v>
          </cell>
          <cell r="N21">
            <v>-1140120.1528266345</v>
          </cell>
          <cell r="O21">
            <v>-1151506.7132975787</v>
          </cell>
          <cell r="P21">
            <v>-14712068.034668991</v>
          </cell>
          <cell r="R21">
            <v>-3132018.0543778241</v>
          </cell>
          <cell r="S21">
            <v>-4285692.0029448839</v>
          </cell>
          <cell r="T21">
            <v>-3878302.3912337851</v>
          </cell>
          <cell r="U21">
            <v>-3416055.5861124955</v>
          </cell>
          <cell r="V21">
            <v>-14712068.034668989</v>
          </cell>
          <cell r="X21">
            <v>-1155806.1529895384</v>
          </cell>
          <cell r="Y21">
            <v>-1167878.2459067742</v>
          </cell>
          <cell r="Z21">
            <v>-1185905.1114439333</v>
          </cell>
          <cell r="AA21">
            <v>-1204270.5214161957</v>
          </cell>
          <cell r="AB21">
            <v>-1223927.7329207456</v>
          </cell>
          <cell r="AC21">
            <v>-1249040.9876181916</v>
          </cell>
          <cell r="AD21">
            <v>-3509589.5103402454</v>
          </cell>
          <cell r="AE21">
            <v>-3677239.2419551327</v>
          </cell>
          <cell r="AF21">
            <v>-7186828.7522953786</v>
          </cell>
          <cell r="AG21">
            <v>-21898896.786964368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</row>
        <row r="23">
          <cell r="D23">
            <v>9865080.7036459427</v>
          </cell>
          <cell r="E23">
            <v>10309763.46714187</v>
          </cell>
          <cell r="F23">
            <v>11493338.379032407</v>
          </cell>
          <cell r="G23">
            <v>12735085.782770403</v>
          </cell>
          <cell r="H23">
            <v>14043623.369354056</v>
          </cell>
          <cell r="I23">
            <v>16554398.877651602</v>
          </cell>
          <cell r="J23">
            <v>15231926.669684272</v>
          </cell>
          <cell r="K23">
            <v>12712805.426166542</v>
          </cell>
          <cell r="L23">
            <v>11269214.304401932</v>
          </cell>
          <cell r="M23">
            <v>11369223.72432597</v>
          </cell>
          <cell r="N23">
            <v>11527881.545247085</v>
          </cell>
          <cell r="O23">
            <v>11643012.323342189</v>
          </cell>
          <cell r="P23">
            <v>148755354.57276428</v>
          </cell>
          <cell r="R23">
            <v>31668182.549820222</v>
          </cell>
          <cell r="S23">
            <v>43333108.029776059</v>
          </cell>
          <cell r="T23">
            <v>39213946.400252745</v>
          </cell>
          <cell r="U23">
            <v>34540117.592915237</v>
          </cell>
          <cell r="V23">
            <v>148755354.57276428</v>
          </cell>
          <cell r="X23">
            <v>11686484.435783116</v>
          </cell>
          <cell r="Y23">
            <v>11808546.708612945</v>
          </cell>
          <cell r="Z23">
            <v>11990818.349044237</v>
          </cell>
          <cell r="AA23">
            <v>12176513.049874872</v>
          </cell>
          <cell r="AB23">
            <v>12375269.299531989</v>
          </cell>
          <cell r="AC23">
            <v>12629192.208139498</v>
          </cell>
          <cell r="AD23">
            <v>35485849.4934403</v>
          </cell>
          <cell r="AE23">
            <v>37180974.557546355</v>
          </cell>
          <cell r="AF23">
            <v>72666824.050986648</v>
          </cell>
          <cell r="AG23">
            <v>221422178.62375093</v>
          </cell>
        </row>
        <row r="24">
          <cell r="D24">
            <v>-1870152.0661700647</v>
          </cell>
          <cell r="E24">
            <v>-1678896.951404847</v>
          </cell>
          <cell r="F24">
            <v>-1710909.6711156538</v>
          </cell>
          <cell r="G24">
            <v>-1872915.5149554007</v>
          </cell>
          <cell r="H24">
            <v>-2071288.6329999687</v>
          </cell>
          <cell r="I24">
            <v>-2344961.9030383695</v>
          </cell>
          <cell r="J24">
            <v>-2501214.3200350604</v>
          </cell>
          <cell r="K24">
            <v>-2327047.5147038386</v>
          </cell>
          <cell r="L24">
            <v>-2029129.9441492322</v>
          </cell>
          <cell r="M24">
            <v>-1857076.5480727819</v>
          </cell>
          <cell r="N24">
            <v>-1829652.9354387743</v>
          </cell>
          <cell r="O24">
            <v>-1846053.8170608354</v>
          </cell>
          <cell r="P24">
            <v>-23939299.819144826</v>
          </cell>
          <cell r="R24">
            <v>-5259958.6886905655</v>
          </cell>
          <cell r="S24">
            <v>-6289166.0509937387</v>
          </cell>
          <cell r="T24">
            <v>-6857391.7788881315</v>
          </cell>
          <cell r="U24">
            <v>-5532783.3005723916</v>
          </cell>
          <cell r="V24">
            <v>-23939299.819144826</v>
          </cell>
          <cell r="X24">
            <v>-1216456.324672651</v>
          </cell>
          <cell r="Y24">
            <v>-325635.92656367691</v>
          </cell>
          <cell r="Z24">
            <v>-37257.639434695011</v>
          </cell>
          <cell r="AA24">
            <v>0</v>
          </cell>
          <cell r="AB24">
            <v>0</v>
          </cell>
          <cell r="AC24">
            <v>0</v>
          </cell>
          <cell r="AD24">
            <v>-1579349.8906710229</v>
          </cell>
          <cell r="AE24">
            <v>0</v>
          </cell>
          <cell r="AF24">
            <v>-1579349.8906710229</v>
          </cell>
          <cell r="AG24">
            <v>-25518649.709815849</v>
          </cell>
        </row>
        <row r="25">
          <cell r="P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</row>
        <row r="26">
          <cell r="P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</row>
        <row r="27">
          <cell r="D27">
            <v>-43359.378026905935</v>
          </cell>
          <cell r="E27">
            <v>-60656.468009559205</v>
          </cell>
          <cell r="F27">
            <v>-138310.79157424183</v>
          </cell>
          <cell r="G27">
            <v>-164698.21028786409</v>
          </cell>
          <cell r="H27">
            <v>-175691.10609668004</v>
          </cell>
          <cell r="I27">
            <v>-303741.91738588642</v>
          </cell>
          <cell r="J27">
            <v>64106.052885576617</v>
          </cell>
          <cell r="K27">
            <v>292998.64651719132</v>
          </cell>
          <cell r="L27">
            <v>226055.65544492309</v>
          </cell>
          <cell r="M27">
            <v>38000.752180626616</v>
          </cell>
          <cell r="N27">
            <v>-14808.111800759099</v>
          </cell>
          <cell r="O27">
            <v>-16828.154673915124</v>
          </cell>
          <cell r="P27">
            <v>-296933.03082749411</v>
          </cell>
          <cell r="R27">
            <v>-242326.63761070697</v>
          </cell>
          <cell r="S27">
            <v>-644131.23377043055</v>
          </cell>
          <cell r="T27">
            <v>583160.35484769102</v>
          </cell>
          <cell r="U27">
            <v>6364.4857059523929</v>
          </cell>
          <cell r="V27">
            <v>-296933.03082749411</v>
          </cell>
          <cell r="X27">
            <v>-8287.2441974196117</v>
          </cell>
          <cell r="Y27">
            <v>-14377.763830816373</v>
          </cell>
          <cell r="Z27">
            <v>-22658.922316245502</v>
          </cell>
          <cell r="AA27">
            <v>-24955.00985218212</v>
          </cell>
          <cell r="AB27">
            <v>-26612.375836703926</v>
          </cell>
          <cell r="AC27">
            <v>-32770.518855124246</v>
          </cell>
          <cell r="AD27">
            <v>-45323.930344481487</v>
          </cell>
          <cell r="AE27">
            <v>-84337.904544010293</v>
          </cell>
          <cell r="AF27">
            <v>-129661.83488849178</v>
          </cell>
          <cell r="AG27">
            <v>-426594.86571598588</v>
          </cell>
        </row>
        <row r="28">
          <cell r="D28">
            <v>7951569.2594489716</v>
          </cell>
          <cell r="E28">
            <v>8570210.0477274638</v>
          </cell>
          <cell r="F28">
            <v>9644117.9163425118</v>
          </cell>
          <cell r="G28">
            <v>10697472.057527138</v>
          </cell>
          <cell r="H28">
            <v>11796643.630257407</v>
          </cell>
          <cell r="I28">
            <v>13905695.057227347</v>
          </cell>
          <cell r="J28">
            <v>12794818.402534788</v>
          </cell>
          <cell r="K28">
            <v>10678756.557979895</v>
          </cell>
          <cell r="L28">
            <v>9466140.0156976245</v>
          </cell>
          <cell r="M28">
            <v>9550147.928433815</v>
          </cell>
          <cell r="N28">
            <v>9683420.4980075508</v>
          </cell>
          <cell r="O28">
            <v>9780130.3516074382</v>
          </cell>
          <cell r="P28">
            <v>124519121.72279195</v>
          </cell>
          <cell r="R28">
            <v>26165897.223518949</v>
          </cell>
          <cell r="S28">
            <v>36399810.745011888</v>
          </cell>
          <cell r="T28">
            <v>32939714.976212304</v>
          </cell>
          <cell r="U28">
            <v>29013698.778048798</v>
          </cell>
          <cell r="V28">
            <v>124519121.72279195</v>
          </cell>
          <cell r="X28">
            <v>10461740.866913047</v>
          </cell>
          <cell r="Y28">
            <v>11468533.018218452</v>
          </cell>
          <cell r="Z28">
            <v>11930901.787293296</v>
          </cell>
          <cell r="AA28">
            <v>12151558.04002269</v>
          </cell>
          <cell r="AB28">
            <v>12348656.923695285</v>
          </cell>
          <cell r="AC28">
            <v>12596421.689284373</v>
          </cell>
          <cell r="AD28">
            <v>33861175.672424793</v>
          </cell>
          <cell r="AE28">
            <v>37096636.653002344</v>
          </cell>
          <cell r="AF28">
            <v>70957812.32542713</v>
          </cell>
          <cell r="AG28">
            <v>195476934.04821908</v>
          </cell>
        </row>
        <row r="29">
          <cell r="D29">
            <v>-295952.42110937828</v>
          </cell>
          <cell r="E29">
            <v>-309292.90401425608</v>
          </cell>
          <cell r="F29">
            <v>-344800.15137097222</v>
          </cell>
          <cell r="G29">
            <v>-382052.57348311209</v>
          </cell>
          <cell r="H29">
            <v>-421308.70108062169</v>
          </cell>
          <cell r="I29">
            <v>-496631.96632954804</v>
          </cell>
          <cell r="J29">
            <v>-456957.80009052815</v>
          </cell>
          <cell r="K29">
            <v>-381384.16278499627</v>
          </cell>
          <cell r="L29">
            <v>-338076.42913205794</v>
          </cell>
          <cell r="M29">
            <v>-341076.71172977908</v>
          </cell>
          <cell r="N29">
            <v>-345836.44635741255</v>
          </cell>
          <cell r="O29">
            <v>-349290.36970026564</v>
          </cell>
          <cell r="P29">
            <v>-4462660.6371829286</v>
          </cell>
          <cell r="R29">
            <v>-950045.47649460658</v>
          </cell>
          <cell r="S29">
            <v>-1299993.2408932818</v>
          </cell>
          <cell r="T29">
            <v>-1176418.3920075824</v>
          </cell>
          <cell r="U29">
            <v>-1036203.5277874572</v>
          </cell>
          <cell r="V29">
            <v>-4462660.6371829286</v>
          </cell>
          <cell r="X29">
            <v>-350594.53307349345</v>
          </cell>
          <cell r="Y29">
            <v>-354256.40125838836</v>
          </cell>
          <cell r="Z29">
            <v>-359724.55047132709</v>
          </cell>
          <cell r="AA29">
            <v>-365295.39149624616</v>
          </cell>
          <cell r="AB29">
            <v>-371258.07898595964</v>
          </cell>
          <cell r="AC29">
            <v>-378875.76624418492</v>
          </cell>
          <cell r="AD29">
            <v>-1064575.4848032088</v>
          </cell>
          <cell r="AE29">
            <v>-1115429.2367263907</v>
          </cell>
          <cell r="AF29">
            <v>-2180004.7215295993</v>
          </cell>
          <cell r="AG29">
            <v>-6642665.3587125279</v>
          </cell>
        </row>
        <row r="30">
          <cell r="D30">
            <v>7655616.8383395933</v>
          </cell>
          <cell r="E30">
            <v>8260917.1437132079</v>
          </cell>
          <cell r="F30">
            <v>9299317.7649715394</v>
          </cell>
          <cell r="G30">
            <v>10315419.484044027</v>
          </cell>
          <cell r="H30">
            <v>11375334.929176785</v>
          </cell>
          <cell r="I30">
            <v>13409063.090897799</v>
          </cell>
          <cell r="J30">
            <v>12337860.602444259</v>
          </cell>
          <cell r="K30">
            <v>10297372.395194899</v>
          </cell>
          <cell r="L30">
            <v>9128063.5865655672</v>
          </cell>
          <cell r="M30">
            <v>9209071.2167040352</v>
          </cell>
          <cell r="N30">
            <v>9337584.0516501386</v>
          </cell>
          <cell r="O30">
            <v>9430839.9819071721</v>
          </cell>
          <cell r="P30">
            <v>120056461.08560902</v>
          </cell>
          <cell r="R30">
            <v>25215851.747024342</v>
          </cell>
          <cell r="S30">
            <v>35099817.504118606</v>
          </cell>
          <cell r="T30">
            <v>31763296.584204722</v>
          </cell>
          <cell r="U30">
            <v>27977495.25026134</v>
          </cell>
          <cell r="V30">
            <v>120056461.08560902</v>
          </cell>
          <cell r="X30">
            <v>10111146.333839552</v>
          </cell>
          <cell r="Y30">
            <v>11114276.616960064</v>
          </cell>
          <cell r="Z30">
            <v>11571177.23682197</v>
          </cell>
          <cell r="AA30">
            <v>11786262.648526443</v>
          </cell>
          <cell r="AB30">
            <v>11977398.844709326</v>
          </cell>
          <cell r="AC30">
            <v>12217545.923040189</v>
          </cell>
          <cell r="AD30">
            <v>32796600.187621586</v>
          </cell>
          <cell r="AE30">
            <v>35981207.416275956</v>
          </cell>
          <cell r="AF30">
            <v>68777807.603897527</v>
          </cell>
          <cell r="AG30">
            <v>188834268.68950656</v>
          </cell>
        </row>
        <row r="32">
          <cell r="D32">
            <v>-4784564.1412682822</v>
          </cell>
          <cell r="E32">
            <v>-5000235.2815638073</v>
          </cell>
          <cell r="F32">
            <v>-5574269.1138307191</v>
          </cell>
          <cell r="G32">
            <v>-6176516.6046436457</v>
          </cell>
          <cell r="H32">
            <v>-6811157.3341367161</v>
          </cell>
          <cell r="I32">
            <v>-8028883.4556610277</v>
          </cell>
          <cell r="J32">
            <v>-7387484.4347968725</v>
          </cell>
          <cell r="K32">
            <v>-6165710.6316907723</v>
          </cell>
          <cell r="L32">
            <v>-5465568.9376349375</v>
          </cell>
          <cell r="M32">
            <v>-5514073.5062980959</v>
          </cell>
          <cell r="N32">
            <v>-5591022.5494448375</v>
          </cell>
          <cell r="O32">
            <v>-5646860.9768209616</v>
          </cell>
          <cell r="P32">
            <v>-72146346.967790678</v>
          </cell>
          <cell r="R32">
            <v>-15359068.53666281</v>
          </cell>
          <cell r="S32">
            <v>-21016557.394441389</v>
          </cell>
          <cell r="T32">
            <v>-19018764.004122581</v>
          </cell>
          <cell r="U32">
            <v>-16751957.032563895</v>
          </cell>
          <cell r="V32">
            <v>-72146346.967790678</v>
          </cell>
          <cell r="X32">
            <v>-5667944.951354811</v>
          </cell>
          <cell r="Y32">
            <v>-5727145.1536772791</v>
          </cell>
          <cell r="Z32">
            <v>-5815546.8992864545</v>
          </cell>
          <cell r="AA32">
            <v>-5905608.8291893126</v>
          </cell>
          <cell r="AB32">
            <v>-6002005.6102730148</v>
          </cell>
          <cell r="AC32">
            <v>-6125158.2209476568</v>
          </cell>
          <cell r="AD32">
            <v>-17210637.004318543</v>
          </cell>
          <cell r="AE32">
            <v>-18032772.660409983</v>
          </cell>
          <cell r="AF32">
            <v>-35243409.664728522</v>
          </cell>
          <cell r="AG32">
            <v>-107389756.6325192</v>
          </cell>
        </row>
        <row r="33">
          <cell r="D33">
            <v>680267.81406936096</v>
          </cell>
          <cell r="E33">
            <v>610698.76607351308</v>
          </cell>
          <cell r="F33">
            <v>622343.39286831929</v>
          </cell>
          <cell r="G33">
            <v>681273.01856502704</v>
          </cell>
          <cell r="H33">
            <v>753431.24025373859</v>
          </cell>
          <cell r="I33">
            <v>852979.89223020698</v>
          </cell>
          <cell r="J33">
            <v>909816.70891275338</v>
          </cell>
          <cell r="K33">
            <v>846463.53347352124</v>
          </cell>
          <cell r="L33">
            <v>738096.01718428324</v>
          </cell>
          <cell r="M33">
            <v>675511.59436147439</v>
          </cell>
          <cell r="N33">
            <v>665536.25526585418</v>
          </cell>
          <cell r="O33">
            <v>671502.07595587894</v>
          </cell>
          <cell r="P33">
            <v>8707920.3092139326</v>
          </cell>
          <cell r="R33">
            <v>1913309.9730111933</v>
          </cell>
          <cell r="S33">
            <v>2287684.1510489727</v>
          </cell>
          <cell r="T33">
            <v>2494376.2595705576</v>
          </cell>
          <cell r="U33">
            <v>2012549.9255832075</v>
          </cell>
          <cell r="V33">
            <v>8707920.3092139307</v>
          </cell>
          <cell r="X33">
            <v>442485.98809967679</v>
          </cell>
          <cell r="Y33">
            <v>118450.06828753752</v>
          </cell>
          <cell r="Z33">
            <v>13552.46634437031</v>
          </cell>
          <cell r="AA33">
            <v>0</v>
          </cell>
          <cell r="AB33">
            <v>0</v>
          </cell>
          <cell r="AC33">
            <v>0</v>
          </cell>
          <cell r="AD33">
            <v>574488.52273158461</v>
          </cell>
          <cell r="AE33">
            <v>0</v>
          </cell>
          <cell r="AF33">
            <v>574488.52273158461</v>
          </cell>
          <cell r="AG33">
            <v>9282408.8319455162</v>
          </cell>
        </row>
        <row r="34">
          <cell r="P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</row>
        <row r="35">
          <cell r="D35">
            <v>17343.751210762373</v>
          </cell>
          <cell r="E35">
            <v>24262.587203823685</v>
          </cell>
          <cell r="F35">
            <v>55324.316629696732</v>
          </cell>
          <cell r="G35">
            <v>65879.284115145638</v>
          </cell>
          <cell r="H35">
            <v>70276.44243867202</v>
          </cell>
          <cell r="I35">
            <v>121496.76695435458</v>
          </cell>
          <cell r="J35">
            <v>-25642.421154230648</v>
          </cell>
          <cell r="K35">
            <v>-117199.45860687653</v>
          </cell>
          <cell r="L35">
            <v>-90422.262177969242</v>
          </cell>
          <cell r="M35">
            <v>-15200.300872250647</v>
          </cell>
          <cell r="N35">
            <v>5923.244720303639</v>
          </cell>
          <cell r="O35">
            <v>6731.2618695660494</v>
          </cell>
          <cell r="P35">
            <v>118773.2123309976</v>
          </cell>
          <cell r="R35">
            <v>96930.655044282787</v>
          </cell>
          <cell r="S35">
            <v>257652.49350817222</v>
          </cell>
          <cell r="T35">
            <v>-233264.14193907642</v>
          </cell>
          <cell r="U35">
            <v>-2545.794282380959</v>
          </cell>
          <cell r="V35">
            <v>118773.21233099763</v>
          </cell>
          <cell r="X35">
            <v>3314.897678967845</v>
          </cell>
          <cell r="Y35">
            <v>5751.1055323265491</v>
          </cell>
          <cell r="Z35">
            <v>9063.5689264981993</v>
          </cell>
          <cell r="AA35">
            <v>9982.003940872848</v>
          </cell>
          <cell r="AB35">
            <v>10644.950334681573</v>
          </cell>
          <cell r="AC35">
            <v>13108.207542049699</v>
          </cell>
          <cell r="AD35">
            <v>18129.572137792595</v>
          </cell>
          <cell r="AE35">
            <v>33735.161817604123</v>
          </cell>
          <cell r="AF35">
            <v>51864.733955396718</v>
          </cell>
          <cell r="AG35">
            <v>170637.94628639435</v>
          </cell>
        </row>
        <row r="36">
          <cell r="P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</row>
        <row r="37">
          <cell r="D37">
            <v>-49325.403518229716</v>
          </cell>
          <cell r="E37">
            <v>-51548.817335709355</v>
          </cell>
          <cell r="F37">
            <v>-57466.691895162046</v>
          </cell>
          <cell r="G37">
            <v>-63675.428913852011</v>
          </cell>
          <cell r="H37">
            <v>-70218.116846770266</v>
          </cell>
          <cell r="I37">
            <v>-82771.994388258012</v>
          </cell>
          <cell r="J37">
            <v>-76159.633348421368</v>
          </cell>
          <cell r="K37">
            <v>-63564.027130832714</v>
          </cell>
          <cell r="L37">
            <v>-56346.071522009661</v>
          </cell>
          <cell r="M37">
            <v>-56846.118621629852</v>
          </cell>
          <cell r="N37">
            <v>-57639.407726235433</v>
          </cell>
          <cell r="O37">
            <v>-58215.06161671094</v>
          </cell>
          <cell r="P37">
            <v>-743776.77286382148</v>
          </cell>
          <cell r="R37">
            <v>-158340.91274910112</v>
          </cell>
          <cell r="S37">
            <v>-216665.54014888027</v>
          </cell>
          <cell r="T37">
            <v>-196069.73200126376</v>
          </cell>
          <cell r="U37">
            <v>-172700.58796457623</v>
          </cell>
          <cell r="V37">
            <v>-743776.77286382136</v>
          </cell>
          <cell r="X37">
            <v>-58432.422178915578</v>
          </cell>
          <cell r="Y37">
            <v>-59042.733543064729</v>
          </cell>
          <cell r="Z37">
            <v>-59954.09174522118</v>
          </cell>
          <cell r="AA37">
            <v>-60882.565249374355</v>
          </cell>
          <cell r="AB37">
            <v>-61876.346497659943</v>
          </cell>
          <cell r="AC37">
            <v>-63145.96104069749</v>
          </cell>
          <cell r="AD37">
            <v>-177429.24746720149</v>
          </cell>
          <cell r="AE37">
            <v>-185904.87278773179</v>
          </cell>
          <cell r="AF37">
            <v>-363334.12025493325</v>
          </cell>
          <cell r="AG37">
            <v>-1107110.8931187545</v>
          </cell>
        </row>
        <row r="38">
          <cell r="D38">
            <v>-397785.51224378805</v>
          </cell>
          <cell r="E38">
            <v>-415716.26883636578</v>
          </cell>
          <cell r="F38">
            <v>-463441.06367066165</v>
          </cell>
          <cell r="G38">
            <v>-513511.52349880658</v>
          </cell>
          <cell r="H38">
            <v>-566275.13586105057</v>
          </cell>
          <cell r="I38">
            <v>-667516.08377627435</v>
          </cell>
          <cell r="J38">
            <v>-614190.59151952714</v>
          </cell>
          <cell r="K38">
            <v>-512613.12202284439</v>
          </cell>
          <cell r="L38">
            <v>-454403.80259685213</v>
          </cell>
          <cell r="M38">
            <v>-458436.4404970149</v>
          </cell>
          <cell r="N38">
            <v>-464833.93327609223</v>
          </cell>
          <cell r="O38">
            <v>-469476.30336057214</v>
          </cell>
          <cell r="P38">
            <v>-5998199.7811598498</v>
          </cell>
          <cell r="R38">
            <v>-1276942.8447508155</v>
          </cell>
          <cell r="S38">
            <v>-1747302.7431361317</v>
          </cell>
          <cell r="T38">
            <v>-1581207.5161392237</v>
          </cell>
          <cell r="U38">
            <v>-1392746.6771336792</v>
          </cell>
          <cell r="V38">
            <v>-5998199.7811598498</v>
          </cell>
          <cell r="X38">
            <v>-471229.21112028696</v>
          </cell>
          <cell r="Y38">
            <v>-476151.0769601994</v>
          </cell>
          <cell r="Z38">
            <v>-483500.73988081596</v>
          </cell>
          <cell r="AA38">
            <v>-490988.42943043832</v>
          </cell>
          <cell r="AB38">
            <v>-499002.79433596728</v>
          </cell>
          <cell r="AC38">
            <v>-509241.62129594747</v>
          </cell>
          <cell r="AD38">
            <v>-1430881.0279613023</v>
          </cell>
          <cell r="AE38">
            <v>-1499232.8450623532</v>
          </cell>
          <cell r="AF38">
            <v>-2930113.8730236553</v>
          </cell>
          <cell r="AG38">
            <v>-8928313.6541835051</v>
          </cell>
        </row>
        <row r="39">
          <cell r="D39">
            <v>-716013.92203881848</v>
          </cell>
          <cell r="E39">
            <v>-748289.2839054584</v>
          </cell>
          <cell r="F39">
            <v>-834193.91460719099</v>
          </cell>
          <cell r="G39">
            <v>-924320.74229785183</v>
          </cell>
          <cell r="H39">
            <v>-1019295.2445498911</v>
          </cell>
          <cell r="I39">
            <v>-1201528.9507972938</v>
          </cell>
          <cell r="J39">
            <v>-1105543.0647351488</v>
          </cell>
          <cell r="K39">
            <v>-922703.61964111996</v>
          </cell>
          <cell r="L39">
            <v>-817926.84467433381</v>
          </cell>
          <cell r="M39">
            <v>-825185.5928946269</v>
          </cell>
          <cell r="N39">
            <v>-836701.079896966</v>
          </cell>
          <cell r="O39">
            <v>-845057.34604902985</v>
          </cell>
          <cell r="P39">
            <v>-10796759.606087731</v>
          </cell>
          <cell r="R39">
            <v>-2298497.1205514679</v>
          </cell>
          <cell r="S39">
            <v>-3145144.9376450367</v>
          </cell>
          <cell r="T39">
            <v>-2846173.5290506026</v>
          </cell>
          <cell r="U39">
            <v>-2506944.0188406226</v>
          </cell>
          <cell r="V39">
            <v>-10796759.606087729</v>
          </cell>
          <cell r="X39">
            <v>-848212.5800165165</v>
          </cell>
          <cell r="Y39">
            <v>-857071.93852835894</v>
          </cell>
          <cell r="Z39">
            <v>-870301.33178546873</v>
          </cell>
          <cell r="AA39">
            <v>-883779.17297478905</v>
          </cell>
          <cell r="AB39">
            <v>-898205.02980474103</v>
          </cell>
          <cell r="AC39">
            <v>-916634.91833270551</v>
          </cell>
          <cell r="AD39">
            <v>-2575585.8503303444</v>
          </cell>
          <cell r="AE39">
            <v>-2698619.1211122358</v>
          </cell>
          <cell r="AF39">
            <v>-5274204.9714425802</v>
          </cell>
          <cell r="AG39">
            <v>-16070964.57753031</v>
          </cell>
        </row>
        <row r="40">
          <cell r="D40">
            <v>-22622.807252057235</v>
          </cell>
          <cell r="E40">
            <v>-20309.237315381215</v>
          </cell>
          <cell r="F40">
            <v>-20696.487957044206</v>
          </cell>
          <cell r="G40">
            <v>-22656.236068008879</v>
          </cell>
          <cell r="H40">
            <v>-25055.910883064138</v>
          </cell>
          <cell r="I40">
            <v>-28366.474633528662</v>
          </cell>
          <cell r="J40">
            <v>-30256.624839133798</v>
          </cell>
          <cell r="K40">
            <v>-28149.768323030301</v>
          </cell>
          <cell r="L40">
            <v>-24545.926743740711</v>
          </cell>
          <cell r="M40">
            <v>-22464.635662170745</v>
          </cell>
          <cell r="N40">
            <v>-22132.898412565817</v>
          </cell>
          <cell r="O40">
            <v>-22331.29617412301</v>
          </cell>
          <cell r="P40">
            <v>-289588.30426384869</v>
          </cell>
          <cell r="R40">
            <v>-63628.53252448266</v>
          </cell>
          <cell r="S40">
            <v>-76078.621584601671</v>
          </cell>
          <cell r="T40">
            <v>-82952.319905904806</v>
          </cell>
          <cell r="U40">
            <v>-66928.830248859565</v>
          </cell>
          <cell r="V40">
            <v>-289588.30426384869</v>
          </cell>
          <cell r="X40">
            <v>-14715.197475878842</v>
          </cell>
          <cell r="Y40">
            <v>-3939.1442729477053</v>
          </cell>
          <cell r="Z40">
            <v>-450.69725122614932</v>
          </cell>
          <cell r="AA40">
            <v>0</v>
          </cell>
          <cell r="AB40">
            <v>0</v>
          </cell>
          <cell r="AC40">
            <v>0</v>
          </cell>
          <cell r="AD40">
            <v>-19105.039000052697</v>
          </cell>
          <cell r="AE40">
            <v>0</v>
          </cell>
          <cell r="AF40">
            <v>-19105.039000052697</v>
          </cell>
          <cell r="AG40">
            <v>-308693.34326390142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</row>
        <row r="42">
          <cell r="P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</row>
        <row r="43"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</row>
        <row r="44">
          <cell r="P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</row>
        <row r="45">
          <cell r="D45">
            <v>-216814.96051969109</v>
          </cell>
          <cell r="E45">
            <v>-226588.20806905211</v>
          </cell>
          <cell r="F45">
            <v>-252600.84349521776</v>
          </cell>
          <cell r="G45">
            <v>-279891.99522572313</v>
          </cell>
          <cell r="H45">
            <v>-308651.06306272646</v>
          </cell>
          <cell r="I45">
            <v>-363832.9423659693</v>
          </cell>
          <cell r="J45">
            <v>-334767.61911394005</v>
          </cell>
          <cell r="K45">
            <v>-279402.31705860532</v>
          </cell>
          <cell r="L45">
            <v>-247675.03965718532</v>
          </cell>
          <cell r="M45">
            <v>-249873.04888628505</v>
          </cell>
          <cell r="N45">
            <v>-253360.03396147443</v>
          </cell>
          <cell r="O45">
            <v>-255890.38073279537</v>
          </cell>
          <cell r="P45">
            <v>-3269348.4521486652</v>
          </cell>
          <cell r="R45">
            <v>-696004.01208396093</v>
          </cell>
          <cell r="S45">
            <v>-952376.00065441895</v>
          </cell>
          <cell r="T45">
            <v>-861844.97582973074</v>
          </cell>
          <cell r="U45">
            <v>-759123.46358055482</v>
          </cell>
          <cell r="V45">
            <v>-3269348.4521486652</v>
          </cell>
          <cell r="X45">
            <v>-256845.8117754531</v>
          </cell>
          <cell r="Y45">
            <v>-259528.49909039438</v>
          </cell>
          <cell r="Z45">
            <v>-263534.4692097634</v>
          </cell>
          <cell r="AA45">
            <v>-267615.67142582132</v>
          </cell>
          <cell r="AB45">
            <v>-271983.94064905471</v>
          </cell>
          <cell r="AC45">
            <v>-277564.66391515377</v>
          </cell>
          <cell r="AD45">
            <v>-779908.78007561085</v>
          </cell>
          <cell r="AE45">
            <v>-817164.2759900298</v>
          </cell>
          <cell r="AF45">
            <v>-1597073.0560656406</v>
          </cell>
          <cell r="AG45">
            <v>-4866421.5082143061</v>
          </cell>
        </row>
        <row r="46">
          <cell r="D46">
            <v>-5489515.1815607436</v>
          </cell>
          <cell r="E46">
            <v>-5827725.7437484376</v>
          </cell>
          <cell r="F46">
            <v>-6525000.4059579792</v>
          </cell>
          <cell r="G46">
            <v>-7233420.227967714</v>
          </cell>
          <cell r="H46">
            <v>-7976945.1226478079</v>
          </cell>
          <cell r="I46">
            <v>-9398423.2424377892</v>
          </cell>
          <cell r="J46">
            <v>-8664227.6805945206</v>
          </cell>
          <cell r="K46">
            <v>-7242879.41100056</v>
          </cell>
          <cell r="L46">
            <v>-6418792.8678227458</v>
          </cell>
          <cell r="M46">
            <v>-6466568.049370599</v>
          </cell>
          <cell r="N46">
            <v>-6554230.4027320147</v>
          </cell>
          <cell r="O46">
            <v>-6619598.026928748</v>
          </cell>
          <cell r="P46">
            <v>-84417326.362769648</v>
          </cell>
          <cell r="R46">
            <v>-17842241.331267163</v>
          </cell>
          <cell r="S46">
            <v>-24608788.593053311</v>
          </cell>
          <cell r="T46">
            <v>-22325899.959417827</v>
          </cell>
          <cell r="U46">
            <v>-19640396.479031362</v>
          </cell>
          <cell r="V46">
            <v>-84417326.362769663</v>
          </cell>
          <cell r="X46">
            <v>-6871579.2881432176</v>
          </cell>
          <cell r="Y46">
            <v>-7258677.3722523795</v>
          </cell>
          <cell r="Z46">
            <v>-7470672.1938880803</v>
          </cell>
          <cell r="AA46">
            <v>-7598892.664328862</v>
          </cell>
          <cell r="AB46">
            <v>-7722428.771225756</v>
          </cell>
          <cell r="AC46">
            <v>-7878637.1779901106</v>
          </cell>
          <cell r="AD46">
            <v>-21600928.854283676</v>
          </cell>
          <cell r="AE46">
            <v>-23199958.613544732</v>
          </cell>
          <cell r="AF46">
            <v>-44800887.4678284</v>
          </cell>
          <cell r="AG46">
            <v>-129218213.83059806</v>
          </cell>
        </row>
        <row r="47">
          <cell r="D47">
            <v>2166101.6567788497</v>
          </cell>
          <cell r="E47">
            <v>2433191.3999647703</v>
          </cell>
          <cell r="F47">
            <v>2774317.3590135602</v>
          </cell>
          <cell r="G47">
            <v>3081999.2560763126</v>
          </cell>
          <cell r="H47">
            <v>3398389.8065289771</v>
          </cell>
          <cell r="I47">
            <v>4010639.8484600093</v>
          </cell>
          <cell r="J47">
            <v>3673632.9218497388</v>
          </cell>
          <cell r="K47">
            <v>3054492.9841943393</v>
          </cell>
          <cell r="L47">
            <v>2709270.7187428214</v>
          </cell>
          <cell r="M47">
            <v>2742503.1673334362</v>
          </cell>
          <cell r="N47">
            <v>2783353.6489181239</v>
          </cell>
          <cell r="O47">
            <v>2811241.9549784241</v>
          </cell>
          <cell r="P47">
            <v>35639134.72283937</v>
          </cell>
          <cell r="R47">
            <v>7373610.4157571793</v>
          </cell>
          <cell r="S47">
            <v>10491028.911065295</v>
          </cell>
          <cell r="T47">
            <v>9437396.6247868948</v>
          </cell>
          <cell r="U47">
            <v>8337098.7712299787</v>
          </cell>
          <cell r="V47">
            <v>35639134.722839355</v>
          </cell>
          <cell r="X47">
            <v>3239567.0456963349</v>
          </cell>
          <cell r="Y47">
            <v>3855599.244707684</v>
          </cell>
          <cell r="Z47">
            <v>4100505.0429338897</v>
          </cell>
          <cell r="AA47">
            <v>4187369.9841975812</v>
          </cell>
          <cell r="AB47">
            <v>4254970.0734835695</v>
          </cell>
          <cell r="AC47">
            <v>4338908.7450500783</v>
          </cell>
          <cell r="AD47">
            <v>11195671.33333791</v>
          </cell>
          <cell r="AE47">
            <v>12781248.802731223</v>
          </cell>
          <cell r="AF47">
            <v>23976920.136069126</v>
          </cell>
          <cell r="AG47">
            <v>59616054.858908504</v>
          </cell>
        </row>
        <row r="48">
          <cell r="D48">
            <v>0.28294279906106817</v>
          </cell>
          <cell r="E48">
            <v>0.2945425256826959</v>
          </cell>
          <cell r="F48">
            <v>0.29833557999962068</v>
          </cell>
          <cell r="G48">
            <v>0.29877595000800244</v>
          </cell>
          <cell r="H48">
            <v>0.29875074691756026</v>
          </cell>
          <cell r="I48">
            <v>0.29909918547422382</v>
          </cell>
          <cell r="J48">
            <v>0.29775283091802429</v>
          </cell>
          <cell r="K48">
            <v>0.29662838896840016</v>
          </cell>
          <cell r="L48">
            <v>0.29680673157560511</v>
          </cell>
          <cell r="M48">
            <v>0.29780453455055261</v>
          </cell>
          <cell r="N48">
            <v>0.29808070626429856</v>
          </cell>
          <cell r="O48">
            <v>0.29809030376633688</v>
          </cell>
          <cell r="P48">
            <v>0.2968531172797611</v>
          </cell>
          <cell r="R48">
            <v>0.29241964498095213</v>
          </cell>
          <cell r="S48">
            <v>0.29889126659516907</v>
          </cell>
          <cell r="T48">
            <v>0.29711640917901233</v>
          </cell>
          <cell r="U48">
            <v>0.29799303678380934</v>
          </cell>
          <cell r="V48">
            <v>0.29685311727976099</v>
          </cell>
          <cell r="X48">
            <v>0.32039562466367344</v>
          </cell>
          <cell r="Y48">
            <v>0.34690510031252519</v>
          </cell>
          <cell r="Z48">
            <v>0.3543723304043086</v>
          </cell>
          <cell r="AA48">
            <v>0.35527546848967428</v>
          </cell>
          <cell r="AB48">
            <v>0.35524992768885549</v>
          </cell>
          <cell r="AC48">
            <v>0.35513750243963832</v>
          </cell>
          <cell r="AD48">
            <v>0.34136682672259089</v>
          </cell>
          <cell r="AE48">
            <v>0.35522011962693828</v>
          </cell>
          <cell r="AF48">
            <v>0.34861419651751729</v>
          </cell>
          <cell r="AG48">
            <v>0.31570569935551823</v>
          </cell>
        </row>
        <row r="51">
          <cell r="D51">
            <v>12.999999999999998</v>
          </cell>
          <cell r="E51">
            <v>12.999999999999998</v>
          </cell>
          <cell r="F51">
            <v>12.999999999999998</v>
          </cell>
          <cell r="G51">
            <v>12.999999999999998</v>
          </cell>
          <cell r="H51">
            <v>12.999999999999998</v>
          </cell>
          <cell r="I51">
            <v>12.999999999999998</v>
          </cell>
          <cell r="J51">
            <v>14</v>
          </cell>
          <cell r="K51">
            <v>12</v>
          </cell>
          <cell r="L51">
            <v>12.999999999999998</v>
          </cell>
          <cell r="M51">
            <v>12.999999999999998</v>
          </cell>
          <cell r="N51">
            <v>12.999999999999998</v>
          </cell>
          <cell r="O51">
            <v>12.999999999999998</v>
          </cell>
          <cell r="P51">
            <v>155.99999999999997</v>
          </cell>
          <cell r="R51">
            <v>38.999999999999993</v>
          </cell>
          <cell r="S51">
            <v>38.999999999999993</v>
          </cell>
          <cell r="T51">
            <v>39</v>
          </cell>
          <cell r="U51">
            <v>38.999999999999993</v>
          </cell>
          <cell r="V51">
            <v>155.99999999999997</v>
          </cell>
          <cell r="X51">
            <v>13.285714285714286</v>
          </cell>
          <cell r="Y51">
            <v>13.285714285714286</v>
          </cell>
          <cell r="Z51">
            <v>12.857142857142858</v>
          </cell>
          <cell r="AA51">
            <v>13.285714285714286</v>
          </cell>
          <cell r="AB51">
            <v>12.857142857142858</v>
          </cell>
          <cell r="AC51">
            <v>13.285714285714286</v>
          </cell>
          <cell r="AD51">
            <v>39.428571428571431</v>
          </cell>
          <cell r="AE51">
            <v>39.428571428571431</v>
          </cell>
          <cell r="AF51">
            <v>78.857142857142861</v>
          </cell>
          <cell r="AG51">
            <v>234.85714285714283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</row>
        <row r="53">
          <cell r="D53">
            <v>12.999999999999998</v>
          </cell>
          <cell r="E53">
            <v>12.999999999999998</v>
          </cell>
          <cell r="F53">
            <v>12.999999999999998</v>
          </cell>
          <cell r="G53">
            <v>12.999999999999998</v>
          </cell>
          <cell r="H53">
            <v>12.999999999999998</v>
          </cell>
          <cell r="I53">
            <v>12.999999999999998</v>
          </cell>
          <cell r="J53">
            <v>14</v>
          </cell>
          <cell r="K53">
            <v>12</v>
          </cell>
          <cell r="L53">
            <v>12.999999999999998</v>
          </cell>
          <cell r="M53">
            <v>12.999999999999998</v>
          </cell>
          <cell r="N53">
            <v>12.999999999999998</v>
          </cell>
          <cell r="O53">
            <v>12.999999999999998</v>
          </cell>
          <cell r="P53">
            <v>155.99999999999997</v>
          </cell>
          <cell r="R53">
            <v>38.999999999999993</v>
          </cell>
          <cell r="S53">
            <v>38.999999999999993</v>
          </cell>
          <cell r="T53">
            <v>39</v>
          </cell>
          <cell r="U53">
            <v>38.999999999999993</v>
          </cell>
          <cell r="V53">
            <v>155.99999999999997</v>
          </cell>
          <cell r="X53">
            <v>13.285714285714286</v>
          </cell>
          <cell r="Y53">
            <v>13.285714285714286</v>
          </cell>
          <cell r="Z53">
            <v>12.857142857142858</v>
          </cell>
          <cell r="AA53">
            <v>13.285714285714286</v>
          </cell>
          <cell r="AB53">
            <v>12.857142857142858</v>
          </cell>
          <cell r="AC53">
            <v>13.285714285714286</v>
          </cell>
          <cell r="AD53">
            <v>39.428571428571431</v>
          </cell>
          <cell r="AE53">
            <v>39.428571428571431</v>
          </cell>
          <cell r="AF53">
            <v>78.857142857142861</v>
          </cell>
          <cell r="AG53">
            <v>234.85714285714283</v>
          </cell>
        </row>
        <row r="54">
          <cell r="D54">
            <v>11600000</v>
          </cell>
          <cell r="E54">
            <v>11714264.382430563</v>
          </cell>
          <cell r="F54">
            <v>11871889.014173834</v>
          </cell>
          <cell r="G54">
            <v>12058323.991279554</v>
          </cell>
          <cell r="H54">
            <v>12274452.834494356</v>
          </cell>
          <cell r="I54">
            <v>12539738.392193066</v>
          </cell>
          <cell r="J54">
            <v>12819981.300476426</v>
          </cell>
          <cell r="K54">
            <v>13083943.094183896</v>
          </cell>
          <cell r="L54">
            <v>13350623.750945715</v>
          </cell>
          <cell r="M54">
            <v>13597952.73615298</v>
          </cell>
          <cell r="N54">
            <v>13787712.529998031</v>
          </cell>
          <cell r="O54">
            <v>13925412.597915953</v>
          </cell>
          <cell r="P54">
            <v>152624294.62424436</v>
          </cell>
          <cell r="R54">
            <v>35186153.396604396</v>
          </cell>
          <cell r="S54">
            <v>36872515.217966974</v>
          </cell>
          <cell r="T54">
            <v>39254548.145606041</v>
          </cell>
          <cell r="U54">
            <v>41311077.864066966</v>
          </cell>
          <cell r="V54">
            <v>152624294.62424436</v>
          </cell>
          <cell r="X54">
            <v>13977406.625357568</v>
          </cell>
          <cell r="Y54">
            <v>14123396.981168412</v>
          </cell>
          <cell r="Z54">
            <v>14341399.653278962</v>
          </cell>
          <cell r="AA54">
            <v>14563496.414366206</v>
          </cell>
          <cell r="AB54">
            <v>14801215.202771237</v>
          </cell>
          <cell r="AC54">
            <v>15104915.067739468</v>
          </cell>
          <cell r="AD54">
            <v>42442203.259804942</v>
          </cell>
          <cell r="AE54">
            <v>44469626.684876911</v>
          </cell>
          <cell r="AF54">
            <v>86911829.944681853</v>
          </cell>
          <cell r="AG54">
            <v>239536124.56892622</v>
          </cell>
        </row>
        <row r="55">
          <cell r="D55">
            <v>104399999.99999999</v>
          </cell>
          <cell r="E55">
            <v>93714115.059444487</v>
          </cell>
          <cell r="F55">
            <v>106847001.12756447</v>
          </cell>
          <cell r="G55">
            <v>96466591.930236414</v>
          </cell>
          <cell r="H55">
            <v>110470075.51044919</v>
          </cell>
          <cell r="I55">
            <v>100317907.13754451</v>
          </cell>
          <cell r="J55">
            <v>115379831.70428784</v>
          </cell>
          <cell r="K55">
            <v>104671544.75347117</v>
          </cell>
          <cell r="L55">
            <v>106804990.00756569</v>
          </cell>
          <cell r="M55">
            <v>122381574.62537681</v>
          </cell>
          <cell r="N55">
            <v>110301700.23998421</v>
          </cell>
          <cell r="O55">
            <v>125328713.38124356</v>
          </cell>
          <cell r="P55">
            <v>1297084045.4771683</v>
          </cell>
          <cell r="R55">
            <v>304961116.18700898</v>
          </cell>
          <cell r="S55">
            <v>307254574.57823014</v>
          </cell>
          <cell r="T55">
            <v>326856366.4653247</v>
          </cell>
          <cell r="U55">
            <v>358011988.24660456</v>
          </cell>
          <cell r="V55">
            <v>1297084045.4771686</v>
          </cell>
          <cell r="X55">
            <v>125796659.62821808</v>
          </cell>
          <cell r="Y55">
            <v>127110572.83051568</v>
          </cell>
          <cell r="Z55">
            <v>129072596.87951063</v>
          </cell>
          <cell r="AA55">
            <v>131071467.72929583</v>
          </cell>
          <cell r="AB55">
            <v>133210936.82494111</v>
          </cell>
          <cell r="AC55">
            <v>135944235.60965517</v>
          </cell>
          <cell r="AD55">
            <v>381979829.33824438</v>
          </cell>
          <cell r="AE55">
            <v>400226640.16389215</v>
          </cell>
          <cell r="AF55">
            <v>782206469.50213647</v>
          </cell>
          <cell r="AG55">
            <v>2079290514.979305</v>
          </cell>
        </row>
        <row r="56"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</row>
        <row r="57">
          <cell r="D57">
            <v>1.2999999999999999E-3</v>
          </cell>
          <cell r="E57">
            <v>1.4481133974052227E-3</v>
          </cell>
          <cell r="F57">
            <v>1.5109902460067963E-3</v>
          </cell>
          <cell r="G57">
            <v>1.6000000000000003E-3</v>
          </cell>
          <cell r="H57">
            <v>1.7373629336267203E-3</v>
          </cell>
          <cell r="I57">
            <v>2E-3</v>
          </cell>
          <cell r="J57">
            <v>1.6999999999999999E-3</v>
          </cell>
          <cell r="K57">
            <v>1.3500000000000001E-3</v>
          </cell>
          <cell r="L57">
            <v>1.1999999999999999E-3</v>
          </cell>
          <cell r="M57">
            <v>1.0680497645192623E-3</v>
          </cell>
          <cell r="N57">
            <v>1.1000000000000001E-3</v>
          </cell>
          <cell r="O57">
            <v>1.1000000000000001E-3</v>
          </cell>
          <cell r="P57">
            <v>1.4149459154626466E-3</v>
          </cell>
          <cell r="R57">
            <v>1.4194381482947338E-3</v>
          </cell>
          <cell r="S57">
            <v>1.7799864382198743E-3</v>
          </cell>
          <cell r="T57">
            <v>1.424534857187646E-3</v>
          </cell>
          <cell r="U57">
            <v>1.0890782424718948E-3</v>
          </cell>
          <cell r="V57">
            <v>1.4149459154626461E-3</v>
          </cell>
          <cell r="X57">
            <v>1.1000000000000001E-3</v>
          </cell>
          <cell r="Y57">
            <v>1.1000000000000001E-3</v>
          </cell>
          <cell r="Z57">
            <v>1.1000000000000001E-3</v>
          </cell>
          <cell r="AA57">
            <v>1.1000000000000001E-3</v>
          </cell>
          <cell r="AB57">
            <v>1.1000000000000001E-3</v>
          </cell>
          <cell r="AC57">
            <v>1.1000000000000001E-3</v>
          </cell>
          <cell r="AD57">
            <v>1.1000000000000001E-3</v>
          </cell>
          <cell r="AE57">
            <v>1.1000000000000001E-3</v>
          </cell>
          <cell r="AF57">
            <v>1.1000000000000003E-3</v>
          </cell>
          <cell r="AG57">
            <v>1.296466688609343E-3</v>
          </cell>
        </row>
        <row r="58">
          <cell r="D58">
            <v>135719.99999999997</v>
          </cell>
          <cell r="E58">
            <v>135708.6655435561</v>
          </cell>
          <cell r="F58">
            <v>161444.7765188271</v>
          </cell>
          <cell r="G58">
            <v>154346.54708837828</v>
          </cell>
          <cell r="H58">
            <v>191926.61446679931</v>
          </cell>
          <cell r="I58">
            <v>200635.81427508904</v>
          </cell>
          <cell r="J58">
            <v>196145.71389728933</v>
          </cell>
          <cell r="K58">
            <v>141306.58541718608</v>
          </cell>
          <cell r="L58">
            <v>128165.98800907882</v>
          </cell>
          <cell r="M58">
            <v>130709.61196013022</v>
          </cell>
          <cell r="N58">
            <v>121331.87026398264</v>
          </cell>
          <cell r="O58">
            <v>137861.58471936791</v>
          </cell>
          <cell r="P58">
            <v>1835303.7721596849</v>
          </cell>
          <cell r="R58">
            <v>432873.44206238317</v>
          </cell>
          <cell r="S58">
            <v>546908.9758302666</v>
          </cell>
          <cell r="T58">
            <v>465618.28732355422</v>
          </cell>
          <cell r="U58">
            <v>389903.06694348075</v>
          </cell>
          <cell r="V58">
            <v>1835303.7721596849</v>
          </cell>
          <cell r="X58">
            <v>138376.3255910399</v>
          </cell>
          <cell r="Y58">
            <v>139821.63011356725</v>
          </cell>
          <cell r="Z58">
            <v>141979.85656746168</v>
          </cell>
          <cell r="AA58">
            <v>144178.61450222542</v>
          </cell>
          <cell r="AB58">
            <v>146532.03050743524</v>
          </cell>
          <cell r="AC58">
            <v>149538.6591706207</v>
          </cell>
          <cell r="AD58">
            <v>420177.81227206887</v>
          </cell>
          <cell r="AE58">
            <v>440249.30418028135</v>
          </cell>
          <cell r="AF58">
            <v>860427.11645235028</v>
          </cell>
          <cell r="AG58">
            <v>2695730.8886120352</v>
          </cell>
        </row>
        <row r="59">
          <cell r="D59">
            <v>-12214.799999999994</v>
          </cell>
          <cell r="E59">
            <v>-12213.779898920044</v>
          </cell>
          <cell r="F59">
            <v>-14530.029886694416</v>
          </cell>
          <cell r="G59">
            <v>-13891.18923795404</v>
          </cell>
          <cell r="H59">
            <v>-17273.395302011933</v>
          </cell>
          <cell r="I59">
            <v>-18057.223284758009</v>
          </cell>
          <cell r="J59">
            <v>-17653.114250756033</v>
          </cell>
          <cell r="K59">
            <v>-12717.592687546743</v>
          </cell>
          <cell r="L59">
            <v>-11534.938920817091</v>
          </cell>
          <cell r="M59">
            <v>-11763.865076411716</v>
          </cell>
          <cell r="N59">
            <v>-10919.868323758434</v>
          </cell>
          <cell r="O59">
            <v>-12407.542624743108</v>
          </cell>
          <cell r="P59">
            <v>-165177.33949437158</v>
          </cell>
          <cell r="R59">
            <v>-38958.609785614455</v>
          </cell>
          <cell r="S59">
            <v>-49221.807824723983</v>
          </cell>
          <cell r="T59">
            <v>-41905.645859119868</v>
          </cell>
          <cell r="U59">
            <v>-35091.276024913255</v>
          </cell>
          <cell r="V59">
            <v>-165177.33949437155</v>
          </cell>
          <cell r="X59">
            <v>-12453.869303193587</v>
          </cell>
          <cell r="Y59">
            <v>-12583.946710221049</v>
          </cell>
          <cell r="Z59">
            <v>-12778.187091071548</v>
          </cell>
          <cell r="AA59">
            <v>-12976.075305200267</v>
          </cell>
          <cell r="AB59">
            <v>-13187.882745669167</v>
          </cell>
          <cell r="AC59">
            <v>-13458.479325355842</v>
          </cell>
          <cell r="AD59">
            <v>-37816.003104486183</v>
          </cell>
          <cell r="AE59">
            <v>-39622.43737622528</v>
          </cell>
          <cell r="AF59">
            <v>-77438.440480711462</v>
          </cell>
          <cell r="AG59">
            <v>-242615.77997508302</v>
          </cell>
        </row>
        <row r="60">
          <cell r="D60">
            <v>123505.19999999998</v>
          </cell>
          <cell r="E60">
            <v>123494.88564463606</v>
          </cell>
          <cell r="F60">
            <v>146914.74663213268</v>
          </cell>
          <cell r="G60">
            <v>140455.35785042425</v>
          </cell>
          <cell r="H60">
            <v>174653.21916478738</v>
          </cell>
          <cell r="I60">
            <v>182578.59099033102</v>
          </cell>
          <cell r="J60">
            <v>178492.59964653329</v>
          </cell>
          <cell r="K60">
            <v>128588.99272963934</v>
          </cell>
          <cell r="L60">
            <v>116631.04908826173</v>
          </cell>
          <cell r="M60">
            <v>118945.7468837185</v>
          </cell>
          <cell r="N60">
            <v>110412.0019402242</v>
          </cell>
          <cell r="O60">
            <v>125454.04209462481</v>
          </cell>
          <cell r="P60">
            <v>1670126.4326653134</v>
          </cell>
          <cell r="R60">
            <v>393914.83227676869</v>
          </cell>
          <cell r="S60">
            <v>497687.1680055426</v>
          </cell>
          <cell r="T60">
            <v>423712.64146443433</v>
          </cell>
          <cell r="U60">
            <v>354811.79091856751</v>
          </cell>
          <cell r="V60">
            <v>1670126.4326653134</v>
          </cell>
          <cell r="X60">
            <v>125922.45628784632</v>
          </cell>
          <cell r="Y60">
            <v>127237.68340334621</v>
          </cell>
          <cell r="Z60">
            <v>129201.66947639013</v>
          </cell>
          <cell r="AA60">
            <v>131202.53919702515</v>
          </cell>
          <cell r="AB60">
            <v>133344.14776176607</v>
          </cell>
          <cell r="AC60">
            <v>136080.17984526485</v>
          </cell>
          <cell r="AD60">
            <v>382361.80916758266</v>
          </cell>
          <cell r="AE60">
            <v>400626.8668040561</v>
          </cell>
          <cell r="AF60">
            <v>782988.67597163888</v>
          </cell>
          <cell r="AG60">
            <v>2453115.108636952</v>
          </cell>
        </row>
        <row r="61">
          <cell r="D61">
            <v>-21034.729837717594</v>
          </cell>
          <cell r="E61">
            <v>-20093.933086944478</v>
          </cell>
          <cell r="F61">
            <v>-21089.370146537756</v>
          </cell>
          <cell r="G61">
            <v>-22494.078098678183</v>
          </cell>
          <cell r="H61">
            <v>-24466.49853134857</v>
          </cell>
          <cell r="I61">
            <v>-27445.125518435289</v>
          </cell>
          <cell r="J61">
            <v>-28655.684268954144</v>
          </cell>
          <cell r="K61">
            <v>-25893.183409417376</v>
          </cell>
          <cell r="L61">
            <v>-21324.536513711435</v>
          </cell>
          <cell r="M61">
            <v>-19283.253136523723</v>
          </cell>
          <cell r="N61">
            <v>-18533.710661893692</v>
          </cell>
          <cell r="O61">
            <v>-18727.778752431164</v>
          </cell>
          <cell r="P61">
            <v>-269041.88196259341</v>
          </cell>
          <cell r="R61">
            <v>-62218.033071199825</v>
          </cell>
          <cell r="S61">
            <v>-74405.702148462049</v>
          </cell>
          <cell r="T61">
            <v>-75873.404192082962</v>
          </cell>
          <cell r="U61">
            <v>-56544.742550848583</v>
          </cell>
          <cell r="V61">
            <v>-269041.88196259341</v>
          </cell>
          <cell r="X61">
            <v>-19704.634058101761</v>
          </cell>
          <cell r="Y61">
            <v>-20158.943416926719</v>
          </cell>
          <cell r="Z61">
            <v>-20428.116091115113</v>
          </cell>
          <cell r="AA61">
            <v>-20723.514787986645</v>
          </cell>
          <cell r="AB61">
            <v>-21048.313956686201</v>
          </cell>
          <cell r="AC61">
            <v>-21419.724789972926</v>
          </cell>
          <cell r="AD61">
            <v>-60291.693566143585</v>
          </cell>
          <cell r="AE61">
            <v>-63191.553534645776</v>
          </cell>
          <cell r="AF61">
            <v>-123483.24710078936</v>
          </cell>
          <cell r="AG61">
            <v>-392525.12906338274</v>
          </cell>
        </row>
        <row r="62">
          <cell r="D62">
            <v>102470.47016228239</v>
          </cell>
          <cell r="E62">
            <v>103400.95255769158</v>
          </cell>
          <cell r="F62">
            <v>125825.37648559493</v>
          </cell>
          <cell r="G62">
            <v>117961.27975174607</v>
          </cell>
          <cell r="H62">
            <v>150186.72063343882</v>
          </cell>
          <cell r="I62">
            <v>155133.46547189573</v>
          </cell>
          <cell r="J62">
            <v>149836.91537757913</v>
          </cell>
          <cell r="K62">
            <v>102695.80932022198</v>
          </cell>
          <cell r="L62">
            <v>95306.512574550288</v>
          </cell>
          <cell r="M62">
            <v>99662.493747194778</v>
          </cell>
          <cell r="N62">
            <v>91878.291278330507</v>
          </cell>
          <cell r="O62">
            <v>106726.26334219365</v>
          </cell>
          <cell r="P62">
            <v>1401084.5507027199</v>
          </cell>
          <cell r="R62">
            <v>331696.79920556885</v>
          </cell>
          <cell r="S62">
            <v>423281.46585708053</v>
          </cell>
          <cell r="T62">
            <v>347839.2372723514</v>
          </cell>
          <cell r="U62">
            <v>298267.04836771893</v>
          </cell>
          <cell r="V62">
            <v>1401084.5507027199</v>
          </cell>
          <cell r="X62">
            <v>106217.82222974456</v>
          </cell>
          <cell r="Y62">
            <v>107078.73998641949</v>
          </cell>
          <cell r="Z62">
            <v>108773.55338527502</v>
          </cell>
          <cell r="AA62">
            <v>110479.02440903851</v>
          </cell>
          <cell r="AB62">
            <v>112295.83380507986</v>
          </cell>
          <cell r="AC62">
            <v>114660.45505529192</v>
          </cell>
          <cell r="AD62">
            <v>322070.11560143909</v>
          </cell>
          <cell r="AE62">
            <v>337435.31326941034</v>
          </cell>
          <cell r="AF62">
            <v>659505.42887084954</v>
          </cell>
          <cell r="AG62">
            <v>2060589.9795735693</v>
          </cell>
        </row>
        <row r="64">
          <cell r="D64">
            <v>6107399.9999999991</v>
          </cell>
          <cell r="E64">
            <v>6106889.949460024</v>
          </cell>
          <cell r="F64">
            <v>7265014.9433472194</v>
          </cell>
          <cell r="G64">
            <v>6945594.6189770224</v>
          </cell>
          <cell r="H64">
            <v>8636697.6510059685</v>
          </cell>
          <cell r="I64">
            <v>9028611.6423790064</v>
          </cell>
          <cell r="J64">
            <v>8826557.1253780201</v>
          </cell>
          <cell r="K64">
            <v>6358796.3437733734</v>
          </cell>
          <cell r="L64">
            <v>5767469.460408547</v>
          </cell>
          <cell r="M64">
            <v>5881932.5382058602</v>
          </cell>
          <cell r="N64">
            <v>5459934.1618792191</v>
          </cell>
          <cell r="O64">
            <v>6203771.3123715557</v>
          </cell>
          <cell r="P64">
            <v>82588669.747185796</v>
          </cell>
          <cell r="R64">
            <v>19479304.892807242</v>
          </cell>
          <cell r="S64">
            <v>24610903.912361994</v>
          </cell>
          <cell r="T64">
            <v>20952822.929559939</v>
          </cell>
          <cell r="U64">
            <v>17545638.012456633</v>
          </cell>
          <cell r="V64">
            <v>82588669.747185811</v>
          </cell>
          <cell r="X64">
            <v>6226934.6515967958</v>
          </cell>
          <cell r="Y64">
            <v>6291973.3551105261</v>
          </cell>
          <cell r="Z64">
            <v>6389093.5455357758</v>
          </cell>
          <cell r="AA64">
            <v>6488037.652600144</v>
          </cell>
          <cell r="AB64">
            <v>6593941.3728345856</v>
          </cell>
          <cell r="AC64">
            <v>6729239.6626779316</v>
          </cell>
          <cell r="AD64">
            <v>18908001.552243099</v>
          </cell>
          <cell r="AE64">
            <v>19811218.688112661</v>
          </cell>
          <cell r="AF64">
            <v>38719220.24035576</v>
          </cell>
          <cell r="AG64">
            <v>121307889.98754157</v>
          </cell>
        </row>
        <row r="65">
          <cell r="D65">
            <v>-549665.99999999977</v>
          </cell>
          <cell r="E65">
            <v>-549620.09545140201</v>
          </cell>
          <cell r="F65">
            <v>-653851.3449012487</v>
          </cell>
          <cell r="G65">
            <v>-625103.51570793183</v>
          </cell>
          <cell r="H65">
            <v>-777302.78859053703</v>
          </cell>
          <cell r="I65">
            <v>-812575.04781411041</v>
          </cell>
          <cell r="J65">
            <v>-794390.14128402143</v>
          </cell>
          <cell r="K65">
            <v>-572291.67093960347</v>
          </cell>
          <cell r="L65">
            <v>-519072.25143676909</v>
          </cell>
          <cell r="M65">
            <v>-529373.92843852716</v>
          </cell>
          <cell r="N65">
            <v>-491394.0745691295</v>
          </cell>
          <cell r="O65">
            <v>-558339.41811343981</v>
          </cell>
          <cell r="P65">
            <v>-7432980.2772467211</v>
          </cell>
          <cell r="R65">
            <v>-1753137.4403526504</v>
          </cell>
          <cell r="S65">
            <v>-2214981.3521125792</v>
          </cell>
          <cell r="T65">
            <v>-1885754.0636603939</v>
          </cell>
          <cell r="U65">
            <v>-1579107.4211210965</v>
          </cell>
          <cell r="V65">
            <v>-7432980.2772467192</v>
          </cell>
          <cell r="X65">
            <v>-560424.11864371144</v>
          </cell>
          <cell r="Y65">
            <v>-566277.60195994726</v>
          </cell>
          <cell r="Z65">
            <v>-575018.4190982196</v>
          </cell>
          <cell r="AA65">
            <v>-583923.38873401203</v>
          </cell>
          <cell r="AB65">
            <v>-593454.72355511249</v>
          </cell>
          <cell r="AC65">
            <v>-605631.56964101293</v>
          </cell>
          <cell r="AD65">
            <v>-1701720.1397018784</v>
          </cell>
          <cell r="AE65">
            <v>-1783009.6819301376</v>
          </cell>
          <cell r="AF65">
            <v>-3484729.821632016</v>
          </cell>
          <cell r="AG65">
            <v>-10917710.098878736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</row>
        <row r="67">
          <cell r="D67">
            <v>5557733.9999999991</v>
          </cell>
          <cell r="E67">
            <v>5557269.8540086225</v>
          </cell>
          <cell r="F67">
            <v>6611163.5984459706</v>
          </cell>
          <cell r="G67">
            <v>6320491.1032690909</v>
          </cell>
          <cell r="H67">
            <v>7859394.8624154311</v>
          </cell>
          <cell r="I67">
            <v>8216036.5945648961</v>
          </cell>
          <cell r="J67">
            <v>8032166.9840939986</v>
          </cell>
          <cell r="K67">
            <v>5786504.6728337696</v>
          </cell>
          <cell r="L67">
            <v>5248397.2089717779</v>
          </cell>
          <cell r="M67">
            <v>5352558.6097673327</v>
          </cell>
          <cell r="N67">
            <v>4968540.0873100897</v>
          </cell>
          <cell r="O67">
            <v>5645431.8942581154</v>
          </cell>
          <cell r="P67">
            <v>75155689.469939083</v>
          </cell>
          <cell r="R67">
            <v>17726167.452454589</v>
          </cell>
          <cell r="S67">
            <v>22395922.560249414</v>
          </cell>
          <cell r="T67">
            <v>19067068.865899544</v>
          </cell>
          <cell r="U67">
            <v>15966530.591335537</v>
          </cell>
          <cell r="V67">
            <v>75155689.469939098</v>
          </cell>
          <cell r="X67">
            <v>5666510.5329530844</v>
          </cell>
          <cell r="Y67">
            <v>5725695.7531505786</v>
          </cell>
          <cell r="Z67">
            <v>5814075.126437556</v>
          </cell>
          <cell r="AA67">
            <v>5904114.2638661321</v>
          </cell>
          <cell r="AB67">
            <v>6000486.6492794733</v>
          </cell>
          <cell r="AC67">
            <v>6123608.0930369189</v>
          </cell>
          <cell r="AD67">
            <v>17206281.412541222</v>
          </cell>
          <cell r="AE67">
            <v>18028209.006182525</v>
          </cell>
          <cell r="AF67">
            <v>35234490.418723747</v>
          </cell>
          <cell r="AG67">
            <v>110390179.88866283</v>
          </cell>
        </row>
        <row r="68">
          <cell r="D68">
            <v>-946562.84269729175</v>
          </cell>
          <cell r="E68">
            <v>-904226.98891250149</v>
          </cell>
          <cell r="F68">
            <v>-949021.65659419901</v>
          </cell>
          <cell r="G68">
            <v>-1012233.5144405182</v>
          </cell>
          <cell r="H68">
            <v>-1100992.4339106856</v>
          </cell>
          <cell r="I68">
            <v>-1235030.6483295879</v>
          </cell>
          <cell r="J68">
            <v>-1289505.7921029364</v>
          </cell>
          <cell r="K68">
            <v>-1165193.2534237818</v>
          </cell>
          <cell r="L68">
            <v>-959604.14311701455</v>
          </cell>
          <cell r="M68">
            <v>-867746.39114356751</v>
          </cell>
          <cell r="N68">
            <v>-834016.97978521616</v>
          </cell>
          <cell r="O68">
            <v>-842750.04385940242</v>
          </cell>
          <cell r="P68">
            <v>-12106884.688316703</v>
          </cell>
          <cell r="R68">
            <v>-2799811.4882039921</v>
          </cell>
          <cell r="S68">
            <v>-3348256.596680792</v>
          </cell>
          <cell r="T68">
            <v>-3414303.188643733</v>
          </cell>
          <cell r="U68">
            <v>-2544513.4147881861</v>
          </cell>
          <cell r="V68">
            <v>-12106884.688316703</v>
          </cell>
          <cell r="X68">
            <v>-886708.53261457931</v>
          </cell>
          <cell r="Y68">
            <v>-907152.4537617024</v>
          </cell>
          <cell r="Z68">
            <v>-919265.22410018009</v>
          </cell>
          <cell r="AA68">
            <v>-932558.165459399</v>
          </cell>
          <cell r="AB68">
            <v>-947174.12805087899</v>
          </cell>
          <cell r="AC68">
            <v>-963887.6155487817</v>
          </cell>
          <cell r="AD68">
            <v>-2713126.2104764618</v>
          </cell>
          <cell r="AE68">
            <v>-2843619.9090590598</v>
          </cell>
          <cell r="AF68">
            <v>-5556746.1195355216</v>
          </cell>
          <cell r="AG68">
            <v>-17663630.807852224</v>
          </cell>
        </row>
        <row r="69">
          <cell r="P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</row>
        <row r="70">
          <cell r="P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</row>
        <row r="71">
          <cell r="D71">
            <v>408050.55651518924</v>
          </cell>
          <cell r="E71">
            <v>106600.63580679661</v>
          </cell>
          <cell r="F71">
            <v>-98472.582307836041</v>
          </cell>
          <cell r="G71">
            <v>954.93791746359784</v>
          </cell>
          <cell r="H71">
            <v>-156510.74407578341</v>
          </cell>
          <cell r="I71">
            <v>-79535.206800795509</v>
          </cell>
          <cell r="J71">
            <v>4359.0746478969231</v>
          </cell>
          <cell r="K71">
            <v>239352.50577037875</v>
          </cell>
          <cell r="L71">
            <v>119860.58968152991</v>
          </cell>
          <cell r="M71">
            <v>11337.013580794563</v>
          </cell>
          <cell r="N71">
            <v>39050.565815601847</v>
          </cell>
          <cell r="O71">
            <v>-60519.059221895994</v>
          </cell>
          <cell r="P71">
            <v>534528.28732934047</v>
          </cell>
          <cell r="R71">
            <v>416178.6100141498</v>
          </cell>
          <cell r="S71">
            <v>-235091.01295911532</v>
          </cell>
          <cell r="T71">
            <v>363572.17009980557</v>
          </cell>
          <cell r="U71">
            <v>-10131.479825499584</v>
          </cell>
          <cell r="V71">
            <v>534528.28732934047</v>
          </cell>
          <cell r="X71">
            <v>-19933.152657914325</v>
          </cell>
          <cell r="Y71">
            <v>-8958.8667423903244</v>
          </cell>
          <cell r="Z71">
            <v>-936751.91270403832</v>
          </cell>
          <cell r="AA71">
            <v>-952976.42336620355</v>
          </cell>
          <cell r="AB71">
            <v>-973085.48482202529</v>
          </cell>
          <cell r="AC71">
            <v>-844550.59931159124</v>
          </cell>
          <cell r="AD71">
            <v>-965643.93210434297</v>
          </cell>
          <cell r="AE71">
            <v>-2770612.5074998201</v>
          </cell>
          <cell r="AF71">
            <v>-3736256.4396041632</v>
          </cell>
          <cell r="AG71">
            <v>-3201728.1522748228</v>
          </cell>
        </row>
        <row r="72">
          <cell r="D72">
            <v>5019221.7138178963</v>
          </cell>
          <cell r="E72">
            <v>4759643.5009029172</v>
          </cell>
          <cell r="F72">
            <v>5563669.3595439354</v>
          </cell>
          <cell r="G72">
            <v>5309212.5267460365</v>
          </cell>
          <cell r="H72">
            <v>6601891.6844289619</v>
          </cell>
          <cell r="I72">
            <v>6901470.7394345133</v>
          </cell>
          <cell r="J72">
            <v>6747020.2666389588</v>
          </cell>
          <cell r="K72">
            <v>4860663.9251803663</v>
          </cell>
          <cell r="L72">
            <v>4408653.655536294</v>
          </cell>
          <cell r="M72">
            <v>4496149.2322045593</v>
          </cell>
          <cell r="N72">
            <v>4173573.6733404757</v>
          </cell>
          <cell r="O72">
            <v>4742162.7911768164</v>
          </cell>
          <cell r="P72">
            <v>63583333.068951719</v>
          </cell>
          <cell r="R72">
            <v>15342534.574264748</v>
          </cell>
          <cell r="S72">
            <v>18812574.950609505</v>
          </cell>
          <cell r="T72">
            <v>16016337.847355617</v>
          </cell>
          <cell r="U72">
            <v>13411885.69672185</v>
          </cell>
          <cell r="V72">
            <v>63583333.068951733</v>
          </cell>
          <cell r="X72">
            <v>4759868.847680591</v>
          </cell>
          <cell r="Y72">
            <v>4809584.432646486</v>
          </cell>
          <cell r="Z72">
            <v>3958057.9896333376</v>
          </cell>
          <cell r="AA72">
            <v>4018579.6750405296</v>
          </cell>
          <cell r="AB72">
            <v>4080227.0364065692</v>
          </cell>
          <cell r="AC72">
            <v>4315169.8781765457</v>
          </cell>
          <cell r="AD72">
            <v>13527511.269960416</v>
          </cell>
          <cell r="AE72">
            <v>12413976.589623647</v>
          </cell>
          <cell r="AF72">
            <v>25941487.859584063</v>
          </cell>
          <cell r="AG72">
            <v>89524820.928535789</v>
          </cell>
        </row>
        <row r="73">
          <cell r="D73">
            <v>-194520.68999999997</v>
          </cell>
          <cell r="E73">
            <v>-194504.44489030179</v>
          </cell>
          <cell r="F73">
            <v>-231390.72594560898</v>
          </cell>
          <cell r="G73">
            <v>-221217.18861441821</v>
          </cell>
          <cell r="H73">
            <v>-275078.82018454012</v>
          </cell>
          <cell r="I73">
            <v>-287561.28080977139</v>
          </cell>
          <cell r="J73">
            <v>-281125.84444328997</v>
          </cell>
          <cell r="K73">
            <v>-202527.66354918195</v>
          </cell>
          <cell r="L73">
            <v>-183693.90231401226</v>
          </cell>
          <cell r="M73">
            <v>-187339.55134185666</v>
          </cell>
          <cell r="N73">
            <v>-173898.90305585315</v>
          </cell>
          <cell r="O73">
            <v>-197590.11629903407</v>
          </cell>
          <cell r="P73">
            <v>-2630449.1314478684</v>
          </cell>
          <cell r="R73">
            <v>-620415.86083591077</v>
          </cell>
          <cell r="S73">
            <v>-783857.28960872977</v>
          </cell>
          <cell r="T73">
            <v>-667347.41030648421</v>
          </cell>
          <cell r="U73">
            <v>-558828.5706967439</v>
          </cell>
          <cell r="V73">
            <v>-2630449.1314478684</v>
          </cell>
          <cell r="X73">
            <v>-198327.86865335796</v>
          </cell>
          <cell r="Y73">
            <v>-200399.35136027026</v>
          </cell>
          <cell r="Z73">
            <v>-203492.62942531449</v>
          </cell>
          <cell r="AA73">
            <v>-206643.99923531464</v>
          </cell>
          <cell r="AB73">
            <v>-210017.03272478157</v>
          </cell>
          <cell r="AC73">
            <v>-214326.28325629217</v>
          </cell>
          <cell r="AD73">
            <v>-602219.84943894274</v>
          </cell>
          <cell r="AE73">
            <v>-630987.31521638832</v>
          </cell>
          <cell r="AF73">
            <v>-1233207.1646553311</v>
          </cell>
          <cell r="AG73">
            <v>-3863656.2961031995</v>
          </cell>
        </row>
        <row r="74">
          <cell r="D74">
            <v>4824701.0238178959</v>
          </cell>
          <cell r="E74">
            <v>4565139.0560126156</v>
          </cell>
          <cell r="F74">
            <v>5332278.6335983267</v>
          </cell>
          <cell r="G74">
            <v>5087995.3381316187</v>
          </cell>
          <cell r="H74">
            <v>6326812.8642444219</v>
          </cell>
          <cell r="I74">
            <v>6613909.458624742</v>
          </cell>
          <cell r="J74">
            <v>6465894.4221956693</v>
          </cell>
          <cell r="K74">
            <v>4658136.2616311843</v>
          </cell>
          <cell r="L74">
            <v>4224959.753222282</v>
          </cell>
          <cell r="M74">
            <v>4308809.6808627024</v>
          </cell>
          <cell r="N74">
            <v>3999674.7702846224</v>
          </cell>
          <cell r="O74">
            <v>4544572.6748777824</v>
          </cell>
          <cell r="P74">
            <v>60952883.937503852</v>
          </cell>
          <cell r="R74">
            <v>14722118.713428836</v>
          </cell>
          <cell r="S74">
            <v>18028717.661000777</v>
          </cell>
          <cell r="T74">
            <v>15348990.437049134</v>
          </cell>
          <cell r="U74">
            <v>12853057.126025107</v>
          </cell>
          <cell r="V74">
            <v>60952883.937503867</v>
          </cell>
          <cell r="X74">
            <v>4561540.9790272331</v>
          </cell>
          <cell r="Y74">
            <v>4609185.0812862162</v>
          </cell>
          <cell r="Z74">
            <v>3754565.3602080233</v>
          </cell>
          <cell r="AA74">
            <v>3811935.6758052148</v>
          </cell>
          <cell r="AB74">
            <v>3870210.0036817878</v>
          </cell>
          <cell r="AC74">
            <v>4100843.5949202534</v>
          </cell>
          <cell r="AD74">
            <v>12925291.420521474</v>
          </cell>
          <cell r="AE74">
            <v>11782989.274407258</v>
          </cell>
          <cell r="AF74">
            <v>24708280.694928732</v>
          </cell>
          <cell r="AG74">
            <v>85661164.632432595</v>
          </cell>
        </row>
        <row r="76">
          <cell r="D76">
            <v>-2723289.6599999997</v>
          </cell>
          <cell r="E76">
            <v>-2723062.2284642253</v>
          </cell>
          <cell r="F76">
            <v>-3239470.1632385259</v>
          </cell>
          <cell r="G76">
            <v>-3097040.6406018548</v>
          </cell>
          <cell r="H76">
            <v>-3851103.4825835619</v>
          </cell>
          <cell r="I76">
            <v>-4025857.9313367992</v>
          </cell>
          <cell r="J76">
            <v>-3935761.822206059</v>
          </cell>
          <cell r="K76">
            <v>-2835387.2896885476</v>
          </cell>
          <cell r="L76">
            <v>-2571714.6323961713</v>
          </cell>
          <cell r="M76">
            <v>-2622753.7187859928</v>
          </cell>
          <cell r="N76">
            <v>-2434584.6427819435</v>
          </cell>
          <cell r="O76">
            <v>-2766261.6281864769</v>
          </cell>
          <cell r="P76">
            <v>-36826287.840270162</v>
          </cell>
          <cell r="R76">
            <v>-8685822.0517027508</v>
          </cell>
          <cell r="S76">
            <v>-10974002.054522216</v>
          </cell>
          <cell r="T76">
            <v>-9342863.7442907784</v>
          </cell>
          <cell r="U76">
            <v>-7823599.9897544142</v>
          </cell>
          <cell r="V76">
            <v>-36826287.840270162</v>
          </cell>
          <cell r="X76">
            <v>-2776590.1611470114</v>
          </cell>
          <cell r="Y76">
            <v>-2805590.919043784</v>
          </cell>
          <cell r="Z76">
            <v>-2848896.8119544024</v>
          </cell>
          <cell r="AA76">
            <v>-2893015.9892944046</v>
          </cell>
          <cell r="AB76">
            <v>-2940238.4581469418</v>
          </cell>
          <cell r="AC76">
            <v>-3000567.96558809</v>
          </cell>
          <cell r="AD76">
            <v>-8431077.8921451978</v>
          </cell>
          <cell r="AE76">
            <v>-8833822.413029436</v>
          </cell>
          <cell r="AF76">
            <v>-17264900.305174634</v>
          </cell>
          <cell r="AG76">
            <v>-54091188.145444795</v>
          </cell>
        </row>
        <row r="77">
          <cell r="D77">
            <v>347861.84469125472</v>
          </cell>
          <cell r="E77">
            <v>332303.41842534434</v>
          </cell>
          <cell r="F77">
            <v>348765.45879836817</v>
          </cell>
          <cell r="G77">
            <v>371995.8165568905</v>
          </cell>
          <cell r="H77">
            <v>404614.71946217702</v>
          </cell>
          <cell r="I77">
            <v>453873.76326112362</v>
          </cell>
          <cell r="J77">
            <v>473893.3785978292</v>
          </cell>
          <cell r="K77">
            <v>428208.52063323988</v>
          </cell>
          <cell r="L77">
            <v>352654.5225955029</v>
          </cell>
          <cell r="M77">
            <v>318896.79874526104</v>
          </cell>
          <cell r="N77">
            <v>306501.24007106689</v>
          </cell>
          <cell r="O77">
            <v>309710.64111833036</v>
          </cell>
          <cell r="P77">
            <v>4449280.1229563877</v>
          </cell>
          <cell r="R77">
            <v>1028930.7219149673</v>
          </cell>
          <cell r="S77">
            <v>1230484.2992801911</v>
          </cell>
          <cell r="T77">
            <v>1254756.4218265719</v>
          </cell>
          <cell r="U77">
            <v>935108.67993465834</v>
          </cell>
          <cell r="V77">
            <v>4449280.1229563886</v>
          </cell>
          <cell r="X77">
            <v>325865.38573585788</v>
          </cell>
          <cell r="Y77">
            <v>333378.52675742563</v>
          </cell>
          <cell r="Z77">
            <v>337829.96985681623</v>
          </cell>
          <cell r="AA77">
            <v>342715.12580632919</v>
          </cell>
          <cell r="AB77">
            <v>348086.49205869809</v>
          </cell>
          <cell r="AC77">
            <v>354228.6987141773</v>
          </cell>
          <cell r="AD77">
            <v>997073.88235009974</v>
          </cell>
          <cell r="AE77">
            <v>1045030.3165792045</v>
          </cell>
          <cell r="AF77">
            <v>2042104.1989293043</v>
          </cell>
          <cell r="AG77">
            <v>6491384.3218856929</v>
          </cell>
        </row>
        <row r="78">
          <cell r="P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</row>
        <row r="79">
          <cell r="D79">
            <v>-163220.22260607569</v>
          </cell>
          <cell r="E79">
            <v>-42640.254322718647</v>
          </cell>
          <cell r="F79">
            <v>39389.032923134422</v>
          </cell>
          <cell r="G79">
            <v>-381.97516698543916</v>
          </cell>
          <cell r="H79">
            <v>62604.297630313376</v>
          </cell>
          <cell r="I79">
            <v>31814.082720318205</v>
          </cell>
          <cell r="J79">
            <v>-1743.6298591587692</v>
          </cell>
          <cell r="K79">
            <v>-95741.00230815151</v>
          </cell>
          <cell r="L79">
            <v>-47944.235872611964</v>
          </cell>
          <cell r="M79">
            <v>-4534.8054323178249</v>
          </cell>
          <cell r="N79">
            <v>-15620.226326240741</v>
          </cell>
          <cell r="O79">
            <v>24207.623688758398</v>
          </cell>
          <cell r="P79">
            <v>-213811.31493173621</v>
          </cell>
          <cell r="R79">
            <v>-166471.44400565993</v>
          </cell>
          <cell r="S79">
            <v>94036.405183646144</v>
          </cell>
          <cell r="T79">
            <v>-145428.86803992224</v>
          </cell>
          <cell r="U79">
            <v>4052.5919301998329</v>
          </cell>
          <cell r="V79">
            <v>-213811.31493173621</v>
          </cell>
          <cell r="X79">
            <v>7973.2610631657299</v>
          </cell>
          <cell r="Y79">
            <v>3583.5466969561298</v>
          </cell>
          <cell r="Z79">
            <v>374700.76508161536</v>
          </cell>
          <cell r="AA79">
            <v>381190.56934648147</v>
          </cell>
          <cell r="AB79">
            <v>389234.19392881013</v>
          </cell>
          <cell r="AC79">
            <v>337820.23972463654</v>
          </cell>
          <cell r="AD79">
            <v>386257.57284173724</v>
          </cell>
          <cell r="AE79">
            <v>1108245.0029999281</v>
          </cell>
          <cell r="AF79">
            <v>1494502.5758416653</v>
          </cell>
          <cell r="AG79">
            <v>1280691.2609099289</v>
          </cell>
        </row>
        <row r="80">
          <cell r="P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</row>
        <row r="81">
          <cell r="D81">
            <v>-27788.67</v>
          </cell>
          <cell r="E81">
            <v>-27786.349270043112</v>
          </cell>
          <cell r="F81">
            <v>-33055.817992229851</v>
          </cell>
          <cell r="G81">
            <v>-31602.455516345457</v>
          </cell>
          <cell r="H81">
            <v>-39296.97431207716</v>
          </cell>
          <cell r="I81">
            <v>-41080.182972824485</v>
          </cell>
          <cell r="J81">
            <v>-40160.834920469992</v>
          </cell>
          <cell r="K81">
            <v>-28932.523364168854</v>
          </cell>
          <cell r="L81">
            <v>-26241.986044858892</v>
          </cell>
          <cell r="M81">
            <v>-26762.793048836662</v>
          </cell>
          <cell r="N81">
            <v>-24842.700436550444</v>
          </cell>
          <cell r="O81">
            <v>-28227.159471290583</v>
          </cell>
          <cell r="P81">
            <v>-375778.44734969543</v>
          </cell>
          <cell r="R81">
            <v>-88630.837262272951</v>
          </cell>
          <cell r="S81">
            <v>-111979.6128012471</v>
          </cell>
          <cell r="T81">
            <v>-95335.344329497733</v>
          </cell>
          <cell r="U81">
            <v>-79832.652956677688</v>
          </cell>
          <cell r="V81">
            <v>-375778.44734969549</v>
          </cell>
          <cell r="X81">
            <v>-28332.552664765422</v>
          </cell>
          <cell r="Y81">
            <v>-28628.478765752898</v>
          </cell>
          <cell r="Z81">
            <v>-29070.375632187781</v>
          </cell>
          <cell r="AA81">
            <v>-29520.571319330658</v>
          </cell>
          <cell r="AB81">
            <v>-30002.433246397366</v>
          </cell>
          <cell r="AC81">
            <v>-30618.040465184593</v>
          </cell>
          <cell r="AD81">
            <v>-86031.407062706101</v>
          </cell>
          <cell r="AE81">
            <v>-90141.045030912617</v>
          </cell>
          <cell r="AF81">
            <v>-176172.45209361872</v>
          </cell>
          <cell r="AG81">
            <v>-551950.89944331418</v>
          </cell>
        </row>
        <row r="82">
          <cell r="D82">
            <v>-308762.99999999994</v>
          </cell>
          <cell r="E82">
            <v>-308737.21411159018</v>
          </cell>
          <cell r="F82">
            <v>-367286.8665803317</v>
          </cell>
          <cell r="G82">
            <v>-351138.39462606062</v>
          </cell>
          <cell r="H82">
            <v>-436633.04791196843</v>
          </cell>
          <cell r="I82">
            <v>-456446.47747582756</v>
          </cell>
          <cell r="J82">
            <v>-446231.4991163332</v>
          </cell>
          <cell r="K82">
            <v>-321472.48182409839</v>
          </cell>
          <cell r="L82">
            <v>-291577.62272065436</v>
          </cell>
          <cell r="M82">
            <v>-297364.36720929627</v>
          </cell>
          <cell r="N82">
            <v>-276030.00485056051</v>
          </cell>
          <cell r="O82">
            <v>-313635.10523656203</v>
          </cell>
          <cell r="P82">
            <v>-4175316.0816632826</v>
          </cell>
          <cell r="R82">
            <v>-984787.08069192176</v>
          </cell>
          <cell r="S82">
            <v>-1244217.9200138566</v>
          </cell>
          <cell r="T82">
            <v>-1059281.6036610859</v>
          </cell>
          <cell r="U82">
            <v>-887029.47729641874</v>
          </cell>
          <cell r="V82">
            <v>-4175316.0816632835</v>
          </cell>
          <cell r="X82">
            <v>-314806.1407196158</v>
          </cell>
          <cell r="Y82">
            <v>-318094.2085083655</v>
          </cell>
          <cell r="Z82">
            <v>-323004.17369097535</v>
          </cell>
          <cell r="AA82">
            <v>-328006.34799256286</v>
          </cell>
          <cell r="AB82">
            <v>-333360.36940441519</v>
          </cell>
          <cell r="AC82">
            <v>-340200.44961316214</v>
          </cell>
          <cell r="AD82">
            <v>-955904.52291895659</v>
          </cell>
          <cell r="AE82">
            <v>-1001567.1670101401</v>
          </cell>
          <cell r="AF82">
            <v>-1957471.6899290967</v>
          </cell>
          <cell r="AG82">
            <v>-6132787.7715923805</v>
          </cell>
        </row>
        <row r="83">
          <cell r="D83">
            <v>-555773.39999999991</v>
          </cell>
          <cell r="E83">
            <v>-555726.98540086229</v>
          </cell>
          <cell r="F83">
            <v>-661116.35984459706</v>
          </cell>
          <cell r="G83">
            <v>-632049.11032690911</v>
          </cell>
          <cell r="H83">
            <v>-785939.4862415432</v>
          </cell>
          <cell r="I83">
            <v>-821603.65945648961</v>
          </cell>
          <cell r="J83">
            <v>-803216.69840939983</v>
          </cell>
          <cell r="K83">
            <v>-578650.46728337707</v>
          </cell>
          <cell r="L83">
            <v>-524839.72089717782</v>
          </cell>
          <cell r="M83">
            <v>-535255.86097673327</v>
          </cell>
          <cell r="N83">
            <v>-496854.00873100891</v>
          </cell>
          <cell r="O83">
            <v>-564543.18942581164</v>
          </cell>
          <cell r="P83">
            <v>-7515568.9469939098</v>
          </cell>
          <cell r="R83">
            <v>-1772616.7452454593</v>
          </cell>
          <cell r="S83">
            <v>-2239592.2560249418</v>
          </cell>
          <cell r="T83">
            <v>-1906706.8865899546</v>
          </cell>
          <cell r="U83">
            <v>-1596653.0591335539</v>
          </cell>
          <cell r="V83">
            <v>-7515568.9469939098</v>
          </cell>
          <cell r="X83">
            <v>-566651.05329530849</v>
          </cell>
          <cell r="Y83">
            <v>-572569.57531505788</v>
          </cell>
          <cell r="Z83">
            <v>-581407.51264375565</v>
          </cell>
          <cell r="AA83">
            <v>-590411.42638661317</v>
          </cell>
          <cell r="AB83">
            <v>-600048.66492794733</v>
          </cell>
          <cell r="AC83">
            <v>-612360.80930369184</v>
          </cell>
          <cell r="AD83">
            <v>-1720628.1412541221</v>
          </cell>
          <cell r="AE83">
            <v>-1802820.9006182523</v>
          </cell>
          <cell r="AF83">
            <v>-3523449.0418723747</v>
          </cell>
          <cell r="AG83">
            <v>-11039017.988866284</v>
          </cell>
        </row>
        <row r="84">
          <cell r="D84">
            <v>-15776.047378288198</v>
          </cell>
          <cell r="E84">
            <v>-15070.449815208358</v>
          </cell>
          <cell r="F84">
            <v>-15817.027609903318</v>
          </cell>
          <cell r="G84">
            <v>-16870.558574008639</v>
          </cell>
          <cell r="H84">
            <v>-18349.873898511429</v>
          </cell>
          <cell r="I84">
            <v>-20583.844138826465</v>
          </cell>
          <cell r="J84">
            <v>-21491.763201715607</v>
          </cell>
          <cell r="K84">
            <v>-19419.887557063033</v>
          </cell>
          <cell r="L84">
            <v>-15993.402385283576</v>
          </cell>
          <cell r="M84">
            <v>-14462.43985239279</v>
          </cell>
          <cell r="N84">
            <v>-13900.282996420268</v>
          </cell>
          <cell r="O84">
            <v>-14045.834064323371</v>
          </cell>
          <cell r="P84">
            <v>-201781.41147194509</v>
          </cell>
          <cell r="R84">
            <v>-46663.52480339988</v>
          </cell>
          <cell r="S84">
            <v>-55804.276611346533</v>
          </cell>
          <cell r="T84">
            <v>-56905.053144062214</v>
          </cell>
          <cell r="U84">
            <v>-42408.556913136432</v>
          </cell>
          <cell r="V84">
            <v>-201781.41147194506</v>
          </cell>
          <cell r="X84">
            <v>-14778.475543576322</v>
          </cell>
          <cell r="Y84">
            <v>-15119.207562695039</v>
          </cell>
          <cell r="Z84">
            <v>-15321.087068336336</v>
          </cell>
          <cell r="AA84">
            <v>-15542.636090989985</v>
          </cell>
          <cell r="AB84">
            <v>-15786.235467514651</v>
          </cell>
          <cell r="AC84">
            <v>-16064.793592479695</v>
          </cell>
          <cell r="AD84">
            <v>-45218.770174607693</v>
          </cell>
          <cell r="AE84">
            <v>-47393.665150984336</v>
          </cell>
          <cell r="AF84">
            <v>-92612.435325592029</v>
          </cell>
          <cell r="AG84">
            <v>-294393.84679753706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</row>
        <row r="86">
          <cell r="P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</row>
        <row r="87">
          <cell r="P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</row>
        <row r="88">
          <cell r="P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</row>
        <row r="89">
          <cell r="D89">
            <v>-122147.99999999999</v>
          </cell>
          <cell r="E89">
            <v>-122137.79898920048</v>
          </cell>
          <cell r="F89">
            <v>-145300.29886694439</v>
          </cell>
          <cell r="G89">
            <v>-138911.89237954046</v>
          </cell>
          <cell r="H89">
            <v>-172733.95302011937</v>
          </cell>
          <cell r="I89">
            <v>-180572.23284758013</v>
          </cell>
          <cell r="J89">
            <v>-176531.14250756041</v>
          </cell>
          <cell r="K89">
            <v>-127175.92687546747</v>
          </cell>
          <cell r="L89">
            <v>-115349.38920817093</v>
          </cell>
          <cell r="M89">
            <v>-117638.65076411721</v>
          </cell>
          <cell r="N89">
            <v>-109198.68323758438</v>
          </cell>
          <cell r="O89">
            <v>-124075.42624743111</v>
          </cell>
          <cell r="P89">
            <v>-1651773.3949437165</v>
          </cell>
          <cell r="R89">
            <v>-389586.09785614489</v>
          </cell>
          <cell r="S89">
            <v>-492218.07824723993</v>
          </cell>
          <cell r="T89">
            <v>-419056.45859119878</v>
          </cell>
          <cell r="U89">
            <v>-350912.7602491327</v>
          </cell>
          <cell r="V89">
            <v>-1651773.3949437165</v>
          </cell>
          <cell r="X89">
            <v>-124538.69303193592</v>
          </cell>
          <cell r="Y89">
            <v>-125839.46710221052</v>
          </cell>
          <cell r="Z89">
            <v>-127781.87091071552</v>
          </cell>
          <cell r="AA89">
            <v>-129760.75305200288</v>
          </cell>
          <cell r="AB89">
            <v>-131878.82745669171</v>
          </cell>
          <cell r="AC89">
            <v>-134584.79325355863</v>
          </cell>
          <cell r="AD89">
            <v>-378160.031044862</v>
          </cell>
          <cell r="AE89">
            <v>-396224.37376225321</v>
          </cell>
          <cell r="AF89">
            <v>-774384.40480711521</v>
          </cell>
          <cell r="AG89">
            <v>-2426157.7997508319</v>
          </cell>
        </row>
        <row r="90">
          <cell r="D90">
            <v>-3568897.1552931089</v>
          </cell>
          <cell r="E90">
            <v>-3462857.8619485041</v>
          </cell>
          <cell r="F90">
            <v>-4073892.0424110298</v>
          </cell>
          <cell r="G90">
            <v>-3895999.2106348136</v>
          </cell>
          <cell r="H90">
            <v>-4836837.8008752922</v>
          </cell>
          <cell r="I90">
            <v>-5060456.4822469056</v>
          </cell>
          <cell r="J90">
            <v>-4951244.0116228675</v>
          </cell>
          <cell r="K90">
            <v>-3578571.0582676348</v>
          </cell>
          <cell r="L90">
            <v>-3241006.466929426</v>
          </cell>
          <cell r="M90">
            <v>-3299875.8373244256</v>
          </cell>
          <cell r="N90">
            <v>-3064529.3092892417</v>
          </cell>
          <cell r="O90">
            <v>-3476870.0778248068</v>
          </cell>
          <cell r="P90">
            <v>-46511037.314668059</v>
          </cell>
          <cell r="R90">
            <v>-11105647.059652641</v>
          </cell>
          <cell r="S90">
            <v>-13793293.49375701</v>
          </cell>
          <cell r="T90">
            <v>-11770821.536819927</v>
          </cell>
          <cell r="U90">
            <v>-9841275.2244384736</v>
          </cell>
          <cell r="V90">
            <v>-46511037.314668059</v>
          </cell>
          <cell r="X90">
            <v>-3491858.4296031902</v>
          </cell>
          <cell r="Y90">
            <v>-3528879.7828434841</v>
          </cell>
          <cell r="Z90">
            <v>-3212951.0969619411</v>
          </cell>
          <cell r="AA90">
            <v>-3262352.0289830929</v>
          </cell>
          <cell r="AB90">
            <v>-3313994.3026623996</v>
          </cell>
          <cell r="AC90">
            <v>-3442347.9133773535</v>
          </cell>
          <cell r="AD90">
            <v>-10233689.309408614</v>
          </cell>
          <cell r="AE90">
            <v>-10018694.245022848</v>
          </cell>
          <cell r="AF90">
            <v>-20252383.554431465</v>
          </cell>
          <cell r="AG90">
            <v>-66763420.869099528</v>
          </cell>
        </row>
        <row r="91">
          <cell r="D91">
            <v>1255803.868524787</v>
          </cell>
          <cell r="E91">
            <v>1102281.1940641114</v>
          </cell>
          <cell r="F91">
            <v>1258386.5911872969</v>
          </cell>
          <cell r="G91">
            <v>1191996.127496805</v>
          </cell>
          <cell r="H91">
            <v>1489975.0633691298</v>
          </cell>
          <cell r="I91">
            <v>1553452.9763778364</v>
          </cell>
          <cell r="J91">
            <v>1514650.4105728017</v>
          </cell>
          <cell r="K91">
            <v>1079565.2033635494</v>
          </cell>
          <cell r="L91">
            <v>983953.28629285609</v>
          </cell>
          <cell r="M91">
            <v>1008933.8435382769</v>
          </cell>
          <cell r="N91">
            <v>935145.46099538077</v>
          </cell>
          <cell r="O91">
            <v>1067702.5970529756</v>
          </cell>
          <cell r="P91">
            <v>14441846.622835793</v>
          </cell>
          <cell r="R91">
            <v>3616471.6537761949</v>
          </cell>
          <cell r="S91">
            <v>4235424.1672437675</v>
          </cell>
          <cell r="T91">
            <v>3578168.9002292063</v>
          </cell>
          <cell r="U91">
            <v>3011781.9015866332</v>
          </cell>
          <cell r="V91">
            <v>14441846.622835808</v>
          </cell>
          <cell r="X91">
            <v>1069682.5494240429</v>
          </cell>
          <cell r="Y91">
            <v>1080305.2984427321</v>
          </cell>
          <cell r="Z91">
            <v>541614.26324608224</v>
          </cell>
          <cell r="AA91">
            <v>549583.64682212193</v>
          </cell>
          <cell r="AB91">
            <v>556215.70101938816</v>
          </cell>
          <cell r="AC91">
            <v>658495.68154289993</v>
          </cell>
          <cell r="AD91">
            <v>2691602.1111128591</v>
          </cell>
          <cell r="AE91">
            <v>1764295.02938441</v>
          </cell>
          <cell r="AF91">
            <v>4455897.1404972672</v>
          </cell>
          <cell r="AG91">
            <v>18897743.763333067</v>
          </cell>
        </row>
        <row r="92">
          <cell r="D92">
            <v>0.26028636019627199</v>
          </cell>
          <cell r="E92">
            <v>0.24145621426631639</v>
          </cell>
          <cell r="F92">
            <v>0.23599415515503788</v>
          </cell>
          <cell r="G92">
            <v>0.23427618310957854</v>
          </cell>
          <cell r="H92">
            <v>0.2355016807577206</v>
          </cell>
          <cell r="I92">
            <v>0.23487666199483359</v>
          </cell>
          <cell r="J92">
            <v>0.23425226452405656</v>
          </cell>
          <cell r="K92">
            <v>0.23175904325853872</v>
          </cell>
          <cell r="L92">
            <v>0.23289057026931842</v>
          </cell>
          <cell r="M92">
            <v>0.23415604732309037</v>
          </cell>
          <cell r="N92">
            <v>0.23380537536276594</v>
          </cell>
          <cell r="O92">
            <v>0.23494015244935859</v>
          </cell>
          <cell r="P92">
            <v>0.23693459094803934</v>
          </cell>
          <cell r="R92">
            <v>0.24564885830443797</v>
          </cell>
          <cell r="S92">
            <v>0.23492653481427134</v>
          </cell>
          <cell r="T92">
            <v>0.23312079806840472</v>
          </cell>
          <cell r="U92">
            <v>0.23432416677650345</v>
          </cell>
          <cell r="V92">
            <v>0.23693459094803954</v>
          </cell>
          <cell r="X92">
            <v>0.23450026084215012</v>
          </cell>
          <cell r="Y92">
            <v>0.23438097611416972</v>
          </cell>
          <cell r="Z92">
            <v>0.14425485010495964</v>
          </cell>
          <cell r="AA92">
            <v>0.14417442831220664</v>
          </cell>
          <cell r="AB92">
            <v>0.14371718859965013</v>
          </cell>
          <cell r="AC92">
            <v>0.16057566359238465</v>
          </cell>
          <cell r="AD92">
            <v>0.20824305027578757</v>
          </cell>
          <cell r="AE92">
            <v>0.14973238015386062</v>
          </cell>
          <cell r="AF92">
            <v>0.18034023473805771</v>
          </cell>
          <cell r="AG92">
            <v>0.2206103996416843</v>
          </cell>
        </row>
        <row r="95">
          <cell r="D95">
            <v>44</v>
          </cell>
          <cell r="E95">
            <v>44</v>
          </cell>
          <cell r="F95">
            <v>43</v>
          </cell>
          <cell r="G95">
            <v>44</v>
          </cell>
          <cell r="H95">
            <v>43</v>
          </cell>
          <cell r="I95">
            <v>44</v>
          </cell>
          <cell r="J95">
            <v>45</v>
          </cell>
          <cell r="K95">
            <v>40</v>
          </cell>
          <cell r="L95">
            <v>44</v>
          </cell>
          <cell r="M95">
            <v>43</v>
          </cell>
          <cell r="N95">
            <v>44</v>
          </cell>
          <cell r="O95">
            <v>43</v>
          </cell>
          <cell r="P95">
            <v>521</v>
          </cell>
          <cell r="R95">
            <v>131</v>
          </cell>
          <cell r="S95">
            <v>131</v>
          </cell>
          <cell r="T95">
            <v>129</v>
          </cell>
          <cell r="U95">
            <v>130</v>
          </cell>
          <cell r="V95">
            <v>521</v>
          </cell>
          <cell r="X95">
            <v>44.285714285714285</v>
          </cell>
          <cell r="Y95">
            <v>44.285714285714285</v>
          </cell>
          <cell r="Z95">
            <v>42.857142857142861</v>
          </cell>
          <cell r="AA95">
            <v>44.285714285714285</v>
          </cell>
          <cell r="AB95">
            <v>42.857142857142861</v>
          </cell>
          <cell r="AC95">
            <v>44.285714285714285</v>
          </cell>
          <cell r="AD95">
            <v>131.42857142857144</v>
          </cell>
          <cell r="AE95">
            <v>131.42857142857142</v>
          </cell>
          <cell r="AF95">
            <v>262.85714285714289</v>
          </cell>
          <cell r="AG95">
            <v>783.85714285714289</v>
          </cell>
        </row>
        <row r="96"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</row>
        <row r="97">
          <cell r="D97">
            <v>44</v>
          </cell>
          <cell r="E97">
            <v>44</v>
          </cell>
          <cell r="F97">
            <v>43</v>
          </cell>
          <cell r="G97">
            <v>44</v>
          </cell>
          <cell r="H97">
            <v>43</v>
          </cell>
          <cell r="I97">
            <v>44</v>
          </cell>
          <cell r="J97">
            <v>45</v>
          </cell>
          <cell r="K97">
            <v>40</v>
          </cell>
          <cell r="L97">
            <v>44</v>
          </cell>
          <cell r="M97">
            <v>43</v>
          </cell>
          <cell r="N97">
            <v>44</v>
          </cell>
          <cell r="O97">
            <v>43</v>
          </cell>
          <cell r="P97">
            <v>521</v>
          </cell>
          <cell r="R97">
            <v>131</v>
          </cell>
          <cell r="S97">
            <v>131</v>
          </cell>
          <cell r="T97">
            <v>129</v>
          </cell>
          <cell r="U97">
            <v>130</v>
          </cell>
          <cell r="V97">
            <v>521</v>
          </cell>
          <cell r="X97">
            <v>44.285714285714285</v>
          </cell>
          <cell r="Y97">
            <v>44.285714285714285</v>
          </cell>
          <cell r="Z97">
            <v>42.857142857142861</v>
          </cell>
          <cell r="AA97">
            <v>44.285714285714285</v>
          </cell>
          <cell r="AB97">
            <v>42.857142857142861</v>
          </cell>
          <cell r="AC97">
            <v>44.285714285714285</v>
          </cell>
          <cell r="AD97">
            <v>131.42857142857144</v>
          </cell>
          <cell r="AE97">
            <v>131.42857142857142</v>
          </cell>
          <cell r="AF97">
            <v>262.85714285714289</v>
          </cell>
          <cell r="AG97">
            <v>783.85714285714289</v>
          </cell>
        </row>
        <row r="98">
          <cell r="D98">
            <v>15219000</v>
          </cell>
          <cell r="E98">
            <v>15368912.899673339</v>
          </cell>
          <cell r="F98">
            <v>15575713.698854446</v>
          </cell>
          <cell r="G98">
            <v>15820313.174420994</v>
          </cell>
          <cell r="H98">
            <v>16103870.490359448</v>
          </cell>
          <cell r="I98">
            <v>16451920.568171229</v>
          </cell>
          <cell r="J98">
            <v>16819594.432064719</v>
          </cell>
          <cell r="K98">
            <v>17165907.75434351</v>
          </cell>
          <cell r="L98">
            <v>17515788.178072657</v>
          </cell>
          <cell r="M98">
            <v>17840279.542371742</v>
          </cell>
          <cell r="N98">
            <v>18089241.120175865</v>
          </cell>
          <cell r="O98">
            <v>18269901.235145077</v>
          </cell>
          <cell r="P98">
            <v>200240443.09365302</v>
          </cell>
          <cell r="R98">
            <v>46163626.598527789</v>
          </cell>
          <cell r="S98">
            <v>48376104.232951671</v>
          </cell>
          <cell r="T98">
            <v>51501290.364480883</v>
          </cell>
          <cell r="U98">
            <v>54199421.89769268</v>
          </cell>
          <cell r="V98">
            <v>200240443.09365302</v>
          </cell>
          <cell r="X98">
            <v>18338116.502699725</v>
          </cell>
          <cell r="Y98">
            <v>18529653.332448453</v>
          </cell>
          <cell r="Z98">
            <v>18815669.079590734</v>
          </cell>
          <cell r="AA98">
            <v>19107056.200882696</v>
          </cell>
          <cell r="AB98">
            <v>19418939.152670298</v>
          </cell>
          <cell r="AC98">
            <v>19817388.139304049</v>
          </cell>
          <cell r="AD98">
            <v>55683438.914738908</v>
          </cell>
          <cell r="AE98">
            <v>58343383.492857046</v>
          </cell>
          <cell r="AF98">
            <v>114026822.40759596</v>
          </cell>
          <cell r="AG98">
            <v>314267265.50124896</v>
          </cell>
        </row>
        <row r="99">
          <cell r="D99">
            <v>194875000</v>
          </cell>
          <cell r="E99">
            <v>185080327.99051389</v>
          </cell>
          <cell r="F99">
            <v>199442618.24457979</v>
          </cell>
          <cell r="G99">
            <v>190516321.50877243</v>
          </cell>
          <cell r="H99">
            <v>206205516.90707651</v>
          </cell>
          <cell r="I99">
            <v>198122461.53699863</v>
          </cell>
          <cell r="J99">
            <v>215370159.99399513</v>
          </cell>
          <cell r="K99">
            <v>198556731.93714231</v>
          </cell>
          <cell r="L99">
            <v>210934100.68573928</v>
          </cell>
          <cell r="M99">
            <v>228439744.78084585</v>
          </cell>
          <cell r="N99">
            <v>217839914.99443007</v>
          </cell>
          <cell r="O99">
            <v>233940929.31197163</v>
          </cell>
          <cell r="P99">
            <v>2479323827.892066</v>
          </cell>
          <cell r="R99">
            <v>579397946.23509371</v>
          </cell>
          <cell r="S99">
            <v>594844299.9528476</v>
          </cell>
          <cell r="T99">
            <v>624860992.61687672</v>
          </cell>
          <cell r="U99">
            <v>680220589.08724761</v>
          </cell>
          <cell r="V99">
            <v>2479323827.892066</v>
          </cell>
          <cell r="X99">
            <v>234814406.56177205</v>
          </cell>
          <cell r="Y99">
            <v>237266981.6125167</v>
          </cell>
          <cell r="Z99">
            <v>240929332.53730494</v>
          </cell>
          <cell r="AA99">
            <v>244660462.3922081</v>
          </cell>
          <cell r="AB99">
            <v>248654035.57241762</v>
          </cell>
          <cell r="AC99">
            <v>253756062.39876968</v>
          </cell>
          <cell r="AD99">
            <v>713010720.71159363</v>
          </cell>
          <cell r="AE99">
            <v>747070560.36339545</v>
          </cell>
          <cell r="AF99">
            <v>1460081281.0749891</v>
          </cell>
          <cell r="AG99">
            <v>3939405108.9670553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</row>
        <row r="101">
          <cell r="D101">
            <v>1.5936922366268328E-3</v>
          </cell>
          <cell r="E101">
            <v>1.7205561221072412E-3</v>
          </cell>
          <cell r="F101">
            <v>1.8308781612988304E-3</v>
          </cell>
          <cell r="G101">
            <v>1.9949256581639611E-3</v>
          </cell>
          <cell r="H101">
            <v>2.1378611431462709E-3</v>
          </cell>
          <cell r="I101">
            <v>2.4936570727049517E-3</v>
          </cell>
          <cell r="J101">
            <v>2.1642719692110332E-3</v>
          </cell>
          <cell r="K101">
            <v>1.8464800013633497E-3</v>
          </cell>
          <cell r="L101">
            <v>1.5545325395489981E-3</v>
          </cell>
          <cell r="M101">
            <v>1.4543009386314867E-3</v>
          </cell>
          <cell r="N101">
            <v>1.4949256581639613E-3</v>
          </cell>
          <cell r="O101">
            <v>1.4714175753688262E-3</v>
          </cell>
          <cell r="P101">
            <v>1.8036672153228376E-3</v>
          </cell>
          <cell r="R101">
            <v>1.7158621404419361E-3</v>
          </cell>
          <cell r="S101">
            <v>2.2105854216852724E-3</v>
          </cell>
          <cell r="T101">
            <v>1.857460414184661E-3</v>
          </cell>
          <cell r="U101">
            <v>1.4731977017710786E-3</v>
          </cell>
          <cell r="V101">
            <v>1.8036672153228376E-3</v>
          </cell>
          <cell r="X101">
            <v>1.4714175753688262E-3</v>
          </cell>
          <cell r="Y101">
            <v>1.4714175753688262E-3</v>
          </cell>
          <cell r="Z101">
            <v>1.471417575368826E-3</v>
          </cell>
          <cell r="AA101">
            <v>1.4714175753688264E-3</v>
          </cell>
          <cell r="AB101">
            <v>1.4714175753688264E-3</v>
          </cell>
          <cell r="AC101">
            <v>1.4714175753688262E-3</v>
          </cell>
          <cell r="AD101">
            <v>1.4714175753688262E-3</v>
          </cell>
          <cell r="AE101">
            <v>1.4714175753688264E-3</v>
          </cell>
          <cell r="AF101">
            <v>1.4714175753688264E-3</v>
          </cell>
          <cell r="AG101">
            <v>1.6805238811081044E-3</v>
          </cell>
        </row>
        <row r="102">
          <cell r="D102">
            <v>310570.77461265406</v>
          </cell>
          <cell r="E102">
            <v>318441.0914056949</v>
          </cell>
          <cell r="F102">
            <v>365155.13417626079</v>
          </cell>
          <cell r="G102">
            <v>380065.89807686466</v>
          </cell>
          <cell r="H102">
            <v>440838.7620980303</v>
          </cell>
          <cell r="I102">
            <v>494049.47747345141</v>
          </cell>
          <cell r="J102">
            <v>466119.60027949908</v>
          </cell>
          <cell r="K102">
            <v>366631.03465799679</v>
          </cell>
          <cell r="L102">
            <v>327903.92321648635</v>
          </cell>
          <cell r="M102">
            <v>332220.1352555214</v>
          </cell>
          <cell r="N102">
            <v>325654.47829742974</v>
          </cell>
          <cell r="O102">
            <v>344224.79498775129</v>
          </cell>
          <cell r="P102">
            <v>4471875.1045376407</v>
          </cell>
          <cell r="R102">
            <v>994167.00019460975</v>
          </cell>
          <cell r="S102">
            <v>1314954.1376483464</v>
          </cell>
          <cell r="T102">
            <v>1160654.5581539823</v>
          </cell>
          <cell r="U102">
            <v>1002099.4085407024</v>
          </cell>
          <cell r="V102">
            <v>4471875.1045376407</v>
          </cell>
          <cell r="X102">
            <v>345510.04476479243</v>
          </cell>
          <cell r="Y102">
            <v>349118.80679936917</v>
          </cell>
          <cell r="Z102">
            <v>354507.65431727085</v>
          </cell>
          <cell r="AA102">
            <v>359997.70436175878</v>
          </cell>
          <cell r="AB102">
            <v>365873.91812764062</v>
          </cell>
          <cell r="AC102">
            <v>373381.13006993826</v>
          </cell>
          <cell r="AD102">
            <v>1049136.5058814324</v>
          </cell>
          <cell r="AE102">
            <v>1099252.7525593378</v>
          </cell>
          <cell r="AF102">
            <v>2148389.2584407702</v>
          </cell>
          <cell r="AG102">
            <v>6620264.3629784109</v>
          </cell>
        </row>
        <row r="103">
          <cell r="D103">
            <v>-27951.369715138877</v>
          </cell>
          <cell r="E103">
            <v>-28659.698226512533</v>
          </cell>
          <cell r="F103">
            <v>-32863.962075863441</v>
          </cell>
          <cell r="G103">
            <v>-34205.930826917815</v>
          </cell>
          <cell r="H103">
            <v>-39675.488588822715</v>
          </cell>
          <cell r="I103">
            <v>-44464.452972610612</v>
          </cell>
          <cell r="J103">
            <v>-41950.764025154902</v>
          </cell>
          <cell r="K103">
            <v>-32996.793119219677</v>
          </cell>
          <cell r="L103">
            <v>-29511.35308948376</v>
          </cell>
          <cell r="M103">
            <v>-29899.812172996913</v>
          </cell>
          <cell r="N103">
            <v>-29308.903046768668</v>
          </cell>
          <cell r="O103">
            <v>-30980.231548897602</v>
          </cell>
          <cell r="P103">
            <v>-402468.75940838759</v>
          </cell>
          <cell r="R103">
            <v>-89475.030017514859</v>
          </cell>
          <cell r="S103">
            <v>-118345.87238835114</v>
          </cell>
          <cell r="T103">
            <v>-104458.91023385835</v>
          </cell>
          <cell r="U103">
            <v>-90188.946768663183</v>
          </cell>
          <cell r="V103">
            <v>-402468.75940838753</v>
          </cell>
          <cell r="X103">
            <v>-31095.904028831304</v>
          </cell>
          <cell r="Y103">
            <v>-31420.692611943217</v>
          </cell>
          <cell r="Z103">
            <v>-31905.688888554345</v>
          </cell>
          <cell r="AA103">
            <v>-32399.793392558262</v>
          </cell>
          <cell r="AB103">
            <v>-32928.652631487646</v>
          </cell>
          <cell r="AC103">
            <v>-33604.301706294413</v>
          </cell>
          <cell r="AD103">
            <v>-94422.285529328859</v>
          </cell>
          <cell r="AE103">
            <v>-98932.747730340314</v>
          </cell>
          <cell r="AF103">
            <v>-193355.03325966917</v>
          </cell>
          <cell r="AG103">
            <v>-595823.79266805667</v>
          </cell>
        </row>
        <row r="104">
          <cell r="D104">
            <v>282619.4048975152</v>
          </cell>
          <cell r="E104">
            <v>289781.39317918237</v>
          </cell>
          <cell r="F104">
            <v>332291.17210039735</v>
          </cell>
          <cell r="G104">
            <v>345859.96724994684</v>
          </cell>
          <cell r="H104">
            <v>401163.27350920759</v>
          </cell>
          <cell r="I104">
            <v>449585.02450084081</v>
          </cell>
          <cell r="J104">
            <v>424168.83625434421</v>
          </cell>
          <cell r="K104">
            <v>333634.24153877713</v>
          </cell>
          <cell r="L104">
            <v>298392.5701270026</v>
          </cell>
          <cell r="M104">
            <v>302320.32308252447</v>
          </cell>
          <cell r="N104">
            <v>296345.57525066106</v>
          </cell>
          <cell r="O104">
            <v>313244.56343885371</v>
          </cell>
          <cell r="P104">
            <v>4069406.3451292533</v>
          </cell>
          <cell r="R104">
            <v>904691.97017709492</v>
          </cell>
          <cell r="S104">
            <v>1196608.2652599951</v>
          </cell>
          <cell r="T104">
            <v>1056195.647920124</v>
          </cell>
          <cell r="U104">
            <v>911910.4617720393</v>
          </cell>
          <cell r="V104">
            <v>4069406.3451292533</v>
          </cell>
          <cell r="X104">
            <v>314414.14073596115</v>
          </cell>
          <cell r="Y104">
            <v>317698.11418742593</v>
          </cell>
          <cell r="Z104">
            <v>322601.9654287165</v>
          </cell>
          <cell r="AA104">
            <v>327597.91096920054</v>
          </cell>
          <cell r="AB104">
            <v>332945.26549615298</v>
          </cell>
          <cell r="AC104">
            <v>339776.82836364384</v>
          </cell>
          <cell r="AD104">
            <v>954714.22035210358</v>
          </cell>
          <cell r="AE104">
            <v>1000320.0048289974</v>
          </cell>
          <cell r="AF104">
            <v>1955034.2251811011</v>
          </cell>
          <cell r="AG104">
            <v>6024440.5703103542</v>
          </cell>
        </row>
        <row r="105">
          <cell r="D105">
            <v>-51198.47284046057</v>
          </cell>
          <cell r="E105">
            <v>-47172.916174119433</v>
          </cell>
          <cell r="F105">
            <v>-48684.687422596689</v>
          </cell>
          <cell r="G105">
            <v>-52702.392856023354</v>
          </cell>
          <cell r="H105">
            <v>-57874.379708767417</v>
          </cell>
          <cell r="I105">
            <v>-65267.091696473508</v>
          </cell>
          <cell r="J105">
            <v>-68997.850721132534</v>
          </cell>
          <cell r="K105">
            <v>-63426.207840124443</v>
          </cell>
          <cell r="L105">
            <v>-54052.438838699047</v>
          </cell>
          <cell r="M105">
            <v>-49236.100686084719</v>
          </cell>
          <cell r="N105">
            <v>-48044.241878648114</v>
          </cell>
          <cell r="O105">
            <v>-48502.840317928509</v>
          </cell>
          <cell r="P105">
            <v>-655159.62098105834</v>
          </cell>
          <cell r="R105">
            <v>-147056.07643717667</v>
          </cell>
          <cell r="S105">
            <v>-175843.86426126427</v>
          </cell>
          <cell r="T105">
            <v>-186476.49739995602</v>
          </cell>
          <cell r="U105">
            <v>-145783.18288266135</v>
          </cell>
          <cell r="V105">
            <v>-655159.62098105834</v>
          </cell>
          <cell r="X105">
            <v>-39324.897359273557</v>
          </cell>
          <cell r="Y105">
            <v>-25411.135780856992</v>
          </cell>
          <cell r="Z105">
            <v>-21029.045759416644</v>
          </cell>
          <cell r="AA105">
            <v>-20723.514787986645</v>
          </cell>
          <cell r="AB105">
            <v>-21048.313956686201</v>
          </cell>
          <cell r="AC105">
            <v>-21419.724789972926</v>
          </cell>
          <cell r="AD105">
            <v>-85765.078899547196</v>
          </cell>
          <cell r="AE105">
            <v>-63191.553534645776</v>
          </cell>
          <cell r="AF105">
            <v>-148956.63243419299</v>
          </cell>
          <cell r="AG105">
            <v>-804116.25341525138</v>
          </cell>
        </row>
        <row r="106">
          <cell r="D106">
            <v>231420.93205705463</v>
          </cell>
          <cell r="E106">
            <v>242608.47700506294</v>
          </cell>
          <cell r="F106">
            <v>283606.48467780068</v>
          </cell>
          <cell r="G106">
            <v>293157.57439392351</v>
          </cell>
          <cell r="H106">
            <v>343288.89380044019</v>
          </cell>
          <cell r="I106">
            <v>384317.93280436727</v>
          </cell>
          <cell r="J106">
            <v>355170.98553321167</v>
          </cell>
          <cell r="K106">
            <v>270208.0336986527</v>
          </cell>
          <cell r="L106">
            <v>244340.13128830356</v>
          </cell>
          <cell r="M106">
            <v>253084.22239643976</v>
          </cell>
          <cell r="N106">
            <v>248301.33337201294</v>
          </cell>
          <cell r="O106">
            <v>264741.72312092519</v>
          </cell>
          <cell r="P106">
            <v>3414246.7241481952</v>
          </cell>
          <cell r="R106">
            <v>757635.89373991825</v>
          </cell>
          <cell r="S106">
            <v>1020764.4009987309</v>
          </cell>
          <cell r="T106">
            <v>869719.15052016801</v>
          </cell>
          <cell r="U106">
            <v>766127.27888937795</v>
          </cell>
          <cell r="V106">
            <v>3414246.7241481952</v>
          </cell>
          <cell r="X106">
            <v>275089.24337668758</v>
          </cell>
          <cell r="Y106">
            <v>292286.97840656893</v>
          </cell>
          <cell r="Z106">
            <v>301572.91966929985</v>
          </cell>
          <cell r="AA106">
            <v>306874.3961812139</v>
          </cell>
          <cell r="AB106">
            <v>311896.9515394668</v>
          </cell>
          <cell r="AC106">
            <v>318357.1035736709</v>
          </cell>
          <cell r="AD106">
            <v>868949.14145255636</v>
          </cell>
          <cell r="AE106">
            <v>937128.4512943516</v>
          </cell>
          <cell r="AF106">
            <v>1806077.5927469081</v>
          </cell>
          <cell r="AG106">
            <v>5220324.3168951031</v>
          </cell>
        </row>
        <row r="108">
          <cell r="D108">
            <v>16948148.025984552</v>
          </cell>
          <cell r="E108">
            <v>17436300.352912627</v>
          </cell>
          <cell r="F108">
            <v>19895057.118108109</v>
          </cell>
          <cell r="G108">
            <v>20940194.38026318</v>
          </cell>
          <cell r="H108">
            <v>24069250.804142293</v>
          </cell>
          <cell r="I108">
            <v>27220258.760677472</v>
          </cell>
          <cell r="J108">
            <v>25564938.08107502</v>
          </cell>
          <cell r="K108">
            <v>20328912.196703639</v>
          </cell>
          <cell r="L108">
            <v>18151221.443267811</v>
          </cell>
          <cell r="M108">
            <v>18375584.982520111</v>
          </cell>
          <cell r="N108">
            <v>18127935.859952942</v>
          </cell>
          <cell r="O108">
            <v>18998290.349011324</v>
          </cell>
          <cell r="P108">
            <v>246056092.35461912</v>
          </cell>
          <cell r="R108">
            <v>54279505.497005284</v>
          </cell>
          <cell r="S108">
            <v>72229703.945082948</v>
          </cell>
          <cell r="T108">
            <v>64045071.721046463</v>
          </cell>
          <cell r="U108">
            <v>55501811.191484377</v>
          </cell>
          <cell r="V108">
            <v>246056092.35461909</v>
          </cell>
          <cell r="X108">
            <v>19069225.24036945</v>
          </cell>
          <cell r="Y108">
            <v>19268398.309630245</v>
          </cell>
          <cell r="Z108">
            <v>19565817.006023947</v>
          </cell>
          <cell r="AA108">
            <v>19868821.22389121</v>
          </cell>
          <cell r="AB108">
            <v>20193138.405287318</v>
          </cell>
          <cell r="AC108">
            <v>20607472.85843562</v>
          </cell>
          <cell r="AD108">
            <v>57903440.556023642</v>
          </cell>
          <cell r="AE108">
            <v>60669432.48761414</v>
          </cell>
          <cell r="AF108">
            <v>118572873.04363778</v>
          </cell>
          <cell r="AG108">
            <v>364628965.3982569</v>
          </cell>
        </row>
        <row r="109">
          <cell r="D109">
            <v>-1525333.3223386104</v>
          </cell>
          <cell r="E109">
            <v>-1569267.0317621361</v>
          </cell>
          <cell r="F109">
            <v>-1790555.1406297283</v>
          </cell>
          <cell r="G109">
            <v>-1884617.4942236855</v>
          </cell>
          <cell r="H109">
            <v>-2166232.5723728058</v>
          </cell>
          <cell r="I109">
            <v>-2449823.2884609718</v>
          </cell>
          <cell r="J109">
            <v>-2300844.4272967512</v>
          </cell>
          <cell r="K109">
            <v>-1829602.0977033256</v>
          </cell>
          <cell r="L109">
            <v>-1633609.9298941025</v>
          </cell>
          <cell r="M109">
            <v>-1653802.6484268093</v>
          </cell>
          <cell r="N109">
            <v>-1631514.2273957641</v>
          </cell>
          <cell r="O109">
            <v>-1709846.1314110185</v>
          </cell>
          <cell r="P109">
            <v>-22145048.311915711</v>
          </cell>
          <cell r="R109">
            <v>-4885155.4947304744</v>
          </cell>
          <cell r="S109">
            <v>-6500673.355057463</v>
          </cell>
          <cell r="T109">
            <v>-5764056.4548941795</v>
          </cell>
          <cell r="U109">
            <v>-4995163.0072335918</v>
          </cell>
          <cell r="V109">
            <v>-22145048.311915711</v>
          </cell>
          <cell r="X109">
            <v>-1716230.2716332497</v>
          </cell>
          <cell r="Y109">
            <v>-1734155.8478667215</v>
          </cell>
          <cell r="Z109">
            <v>-1760923.5305421529</v>
          </cell>
          <cell r="AA109">
            <v>-1788193.9101502076</v>
          </cell>
          <cell r="AB109">
            <v>-1817382.4564758581</v>
          </cell>
          <cell r="AC109">
            <v>-1854672.5572592046</v>
          </cell>
          <cell r="AD109">
            <v>-5211309.6500421241</v>
          </cell>
          <cell r="AE109">
            <v>-5460248.92388527</v>
          </cell>
          <cell r="AF109">
            <v>-10671558.573927395</v>
          </cell>
          <cell r="AG109">
            <v>-32816606.885843106</v>
          </cell>
        </row>
        <row r="110"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</row>
        <row r="111">
          <cell r="D111">
            <v>15422814.703645941</v>
          </cell>
          <cell r="E111">
            <v>15867033.321150491</v>
          </cell>
          <cell r="F111">
            <v>18104501.977478381</v>
          </cell>
          <cell r="G111">
            <v>19055576.886039495</v>
          </cell>
          <cell r="H111">
            <v>21903018.231769487</v>
          </cell>
          <cell r="I111">
            <v>24770435.472216502</v>
          </cell>
          <cell r="J111">
            <v>23264093.65377827</v>
          </cell>
          <cell r="K111">
            <v>18499310.099000312</v>
          </cell>
          <cell r="L111">
            <v>16517611.513373708</v>
          </cell>
          <cell r="M111">
            <v>16721782.334093302</v>
          </cell>
          <cell r="N111">
            <v>16496421.632557178</v>
          </cell>
          <cell r="O111">
            <v>17288444.217600305</v>
          </cell>
          <cell r="P111">
            <v>223911044.04270339</v>
          </cell>
          <cell r="R111">
            <v>49394350.002274811</v>
          </cell>
          <cell r="S111">
            <v>65729030.590025485</v>
          </cell>
          <cell r="T111">
            <v>58281015.266152285</v>
          </cell>
          <cell r="U111">
            <v>50506648.184250787</v>
          </cell>
          <cell r="V111">
            <v>223911044.04270339</v>
          </cell>
          <cell r="X111">
            <v>17352994.968736202</v>
          </cell>
          <cell r="Y111">
            <v>17534242.461763524</v>
          </cell>
          <cell r="Z111">
            <v>17804893.475481793</v>
          </cell>
          <cell r="AA111">
            <v>18080627.313741002</v>
          </cell>
          <cell r="AB111">
            <v>18375755.94881146</v>
          </cell>
          <cell r="AC111">
            <v>18752800.301176414</v>
          </cell>
          <cell r="AD111">
            <v>52692130.905981518</v>
          </cell>
          <cell r="AE111">
            <v>55209183.563728869</v>
          </cell>
          <cell r="AF111">
            <v>107901314.46971038</v>
          </cell>
          <cell r="AG111">
            <v>331812358.5124138</v>
          </cell>
        </row>
        <row r="112">
          <cell r="D112">
            <v>-2816714.9088673564</v>
          </cell>
          <cell r="E112">
            <v>-2583123.9403173486</v>
          </cell>
          <cell r="F112">
            <v>-2659931.3277098527</v>
          </cell>
          <cell r="G112">
            <v>-2885149.0293959188</v>
          </cell>
          <cell r="H112">
            <v>-3172281.0669106543</v>
          </cell>
          <cell r="I112">
            <v>-3579992.5513679571</v>
          </cell>
          <cell r="J112">
            <v>-3790720.1121379966</v>
          </cell>
          <cell r="K112">
            <v>-3492240.7681276202</v>
          </cell>
          <cell r="L112">
            <v>-2988734.0872662468</v>
          </cell>
          <cell r="M112">
            <v>-2724822.9392163493</v>
          </cell>
          <cell r="N112">
            <v>-2663669.9152239906</v>
          </cell>
          <cell r="O112">
            <v>-2688803.8609202378</v>
          </cell>
          <cell r="P112">
            <v>-36046184.507461525</v>
          </cell>
          <cell r="R112">
            <v>-8059770.1768945577</v>
          </cell>
          <cell r="S112">
            <v>-9637422.6476745307</v>
          </cell>
          <cell r="T112">
            <v>-10271694.967531864</v>
          </cell>
          <cell r="U112">
            <v>-8077296.7153605781</v>
          </cell>
          <cell r="V112">
            <v>-36046184.507461533</v>
          </cell>
          <cell r="X112">
            <v>-2103164.8572872304</v>
          </cell>
          <cell r="Y112">
            <v>-1232788.3803253793</v>
          </cell>
          <cell r="Z112">
            <v>-956522.8635348751</v>
          </cell>
          <cell r="AA112">
            <v>-932558.165459399</v>
          </cell>
          <cell r="AB112">
            <v>-947174.12805087899</v>
          </cell>
          <cell r="AC112">
            <v>-963887.6155487817</v>
          </cell>
          <cell r="AD112">
            <v>-4292476.101147485</v>
          </cell>
          <cell r="AE112">
            <v>-2843619.9090590598</v>
          </cell>
          <cell r="AF112">
            <v>-7136096.0102065448</v>
          </cell>
          <cell r="AG112">
            <v>-43182280.517668076</v>
          </cell>
        </row>
        <row r="113"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</row>
        <row r="114"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</row>
        <row r="115">
          <cell r="D115">
            <v>364691.1784882833</v>
          </cell>
          <cell r="E115">
            <v>45944.167797237402</v>
          </cell>
          <cell r="F115">
            <v>-236783.37388207787</v>
          </cell>
          <cell r="G115">
            <v>-163743.27237040049</v>
          </cell>
          <cell r="H115">
            <v>-332201.85017246346</v>
          </cell>
          <cell r="I115">
            <v>-383277.12418668193</v>
          </cell>
          <cell r="J115">
            <v>68465.12753347354</v>
          </cell>
          <cell r="K115">
            <v>532351.15228757006</v>
          </cell>
          <cell r="L115">
            <v>345916.245126453</v>
          </cell>
          <cell r="M115">
            <v>49337.765761421178</v>
          </cell>
          <cell r="N115">
            <v>24242.454014842748</v>
          </cell>
          <cell r="O115">
            <v>-77347.213895811117</v>
          </cell>
          <cell r="P115">
            <v>237595.25650184636</v>
          </cell>
          <cell r="R115">
            <v>173851.97240344284</v>
          </cell>
          <cell r="S115">
            <v>-879222.24672954588</v>
          </cell>
          <cell r="T115">
            <v>946732.5249474966</v>
          </cell>
          <cell r="U115">
            <v>-3766.9941195471911</v>
          </cell>
          <cell r="V115">
            <v>237595.25650184636</v>
          </cell>
          <cell r="X115">
            <v>-28220.396855333936</v>
          </cell>
          <cell r="Y115">
            <v>-23336.630573206698</v>
          </cell>
          <cell r="Z115">
            <v>-959410.83502028382</v>
          </cell>
          <cell r="AA115">
            <v>-977931.43321838567</v>
          </cell>
          <cell r="AB115">
            <v>-999697.86065872922</v>
          </cell>
          <cell r="AC115">
            <v>-877321.11816671549</v>
          </cell>
          <cell r="AD115">
            <v>-1010967.8624488245</v>
          </cell>
          <cell r="AE115">
            <v>-2854950.4120438304</v>
          </cell>
          <cell r="AF115">
            <v>-3865918.2744926549</v>
          </cell>
          <cell r="AG115">
            <v>-3628323.0179908085</v>
          </cell>
        </row>
        <row r="116">
          <cell r="D116">
            <v>12970790.973266868</v>
          </cell>
          <cell r="E116">
            <v>13329853.548630379</v>
          </cell>
          <cell r="F116">
            <v>15207787.27588645</v>
          </cell>
          <cell r="G116">
            <v>16006684.584273176</v>
          </cell>
          <cell r="H116">
            <v>18398535.314686369</v>
          </cell>
          <cell r="I116">
            <v>20807165.796661861</v>
          </cell>
          <cell r="J116">
            <v>19541838.669173747</v>
          </cell>
          <cell r="K116">
            <v>15539420.483160263</v>
          </cell>
          <cell r="L116">
            <v>13874793.671233915</v>
          </cell>
          <cell r="M116">
            <v>14046297.160638375</v>
          </cell>
          <cell r="N116">
            <v>13856994.17134803</v>
          </cell>
          <cell r="O116">
            <v>14522293.142784256</v>
          </cell>
          <cell r="P116">
            <v>188102454.79174373</v>
          </cell>
          <cell r="R116">
            <v>41508431.797783695</v>
          </cell>
          <cell r="S116">
            <v>55212385.695621409</v>
          </cell>
          <cell r="T116">
            <v>48956052.823567912</v>
          </cell>
          <cell r="U116">
            <v>42425584.474770658</v>
          </cell>
          <cell r="V116">
            <v>188102454.7917437</v>
          </cell>
          <cell r="X116">
            <v>15221609.714593638</v>
          </cell>
          <cell r="Y116">
            <v>16278117.450864937</v>
          </cell>
          <cell r="Z116">
            <v>15888959.776926635</v>
          </cell>
          <cell r="AA116">
            <v>16170137.715063218</v>
          </cell>
          <cell r="AB116">
            <v>16428883.960101852</v>
          </cell>
          <cell r="AC116">
            <v>16911591.567460917</v>
          </cell>
          <cell r="AD116">
            <v>47388686.942385204</v>
          </cell>
          <cell r="AE116">
            <v>49510613.242625974</v>
          </cell>
          <cell r="AF116">
            <v>96899300.185011178</v>
          </cell>
          <cell r="AG116">
            <v>285001754.9767549</v>
          </cell>
        </row>
        <row r="117">
          <cell r="D117">
            <v>-490473.11110937828</v>
          </cell>
          <cell r="E117">
            <v>-503797.34890455788</v>
          </cell>
          <cell r="F117">
            <v>-576190.8773165812</v>
          </cell>
          <cell r="G117">
            <v>-603269.7620975303</v>
          </cell>
          <cell r="H117">
            <v>-696387.52126516181</v>
          </cell>
          <cell r="I117">
            <v>-784193.24713931943</v>
          </cell>
          <cell r="J117">
            <v>-738083.64453381812</v>
          </cell>
          <cell r="K117">
            <v>-583911.82633417821</v>
          </cell>
          <cell r="L117">
            <v>-521770.33144607022</v>
          </cell>
          <cell r="M117">
            <v>-528416.26307163574</v>
          </cell>
          <cell r="N117">
            <v>-519735.34941326571</v>
          </cell>
          <cell r="O117">
            <v>-546880.48599929968</v>
          </cell>
          <cell r="P117">
            <v>-7093109.768630797</v>
          </cell>
          <cell r="R117">
            <v>-1570461.3373305174</v>
          </cell>
          <cell r="S117">
            <v>-2083850.5305020115</v>
          </cell>
          <cell r="T117">
            <v>-1843765.8023140666</v>
          </cell>
          <cell r="U117">
            <v>-1595032.0984842011</v>
          </cell>
          <cell r="V117">
            <v>-7093109.768630797</v>
          </cell>
          <cell r="X117">
            <v>-548922.40172685147</v>
          </cell>
          <cell r="Y117">
            <v>-554655.75261865859</v>
          </cell>
          <cell r="Z117">
            <v>-563217.17989664152</v>
          </cell>
          <cell r="AA117">
            <v>-571939.39073156076</v>
          </cell>
          <cell r="AB117">
            <v>-581275.11171074118</v>
          </cell>
          <cell r="AC117">
            <v>-593202.04950047703</v>
          </cell>
          <cell r="AD117">
            <v>-1666795.3342421516</v>
          </cell>
          <cell r="AE117">
            <v>-1746416.551942779</v>
          </cell>
          <cell r="AF117">
            <v>-3413211.8861849308</v>
          </cell>
          <cell r="AG117">
            <v>-10506321.654815728</v>
          </cell>
        </row>
        <row r="118">
          <cell r="D118">
            <v>12480317.86215749</v>
          </cell>
          <cell r="E118">
            <v>12826056.199725822</v>
          </cell>
          <cell r="F118">
            <v>14631596.398569869</v>
          </cell>
          <cell r="G118">
            <v>15403414.822175646</v>
          </cell>
          <cell r="H118">
            <v>17702147.793421209</v>
          </cell>
          <cell r="I118">
            <v>20022972.549522541</v>
          </cell>
          <cell r="J118">
            <v>18803755.024639931</v>
          </cell>
          <cell r="K118">
            <v>14955508.656826084</v>
          </cell>
          <cell r="L118">
            <v>13353023.339787845</v>
          </cell>
          <cell r="M118">
            <v>13517880.897566739</v>
          </cell>
          <cell r="N118">
            <v>13337258.821934763</v>
          </cell>
          <cell r="O118">
            <v>13975412.656784957</v>
          </cell>
          <cell r="P118">
            <v>181009345.02311292</v>
          </cell>
          <cell r="R118">
            <v>39937970.460453175</v>
          </cell>
          <cell r="S118">
            <v>53128535.165119395</v>
          </cell>
          <cell r="T118">
            <v>47112287.021253847</v>
          </cell>
          <cell r="U118">
            <v>40830552.376286454</v>
          </cell>
          <cell r="V118">
            <v>181009345.02311289</v>
          </cell>
          <cell r="X118">
            <v>14672687.312866786</v>
          </cell>
          <cell r="Y118">
            <v>15723461.698246278</v>
          </cell>
          <cell r="Z118">
            <v>15325742.597029993</v>
          </cell>
          <cell r="AA118">
            <v>15598198.324331658</v>
          </cell>
          <cell r="AB118">
            <v>15847608.848391112</v>
          </cell>
          <cell r="AC118">
            <v>16318389.51796044</v>
          </cell>
          <cell r="AD118">
            <v>45721891.608143054</v>
          </cell>
          <cell r="AE118">
            <v>47764196.690683194</v>
          </cell>
          <cell r="AF118">
            <v>93486088.298826247</v>
          </cell>
          <cell r="AG118">
            <v>274495433.32193917</v>
          </cell>
        </row>
        <row r="120">
          <cell r="D120">
            <v>-7507853.8012682814</v>
          </cell>
          <cell r="E120">
            <v>-7723297.5100280326</v>
          </cell>
          <cell r="F120">
            <v>-8813739.2770692445</v>
          </cell>
          <cell r="G120">
            <v>-9273557.2452455014</v>
          </cell>
          <cell r="H120">
            <v>-10662260.816720277</v>
          </cell>
          <cell r="I120">
            <v>-12054741.386997826</v>
          </cell>
          <cell r="J120">
            <v>-11323246.257002931</v>
          </cell>
          <cell r="K120">
            <v>-9001097.9213793203</v>
          </cell>
          <cell r="L120">
            <v>-8037283.5700311083</v>
          </cell>
          <cell r="M120">
            <v>-8136827.2250840887</v>
          </cell>
          <cell r="N120">
            <v>-8025607.1922267806</v>
          </cell>
          <cell r="O120">
            <v>-8413122.605007438</v>
          </cell>
          <cell r="P120">
            <v>-108972634.80806084</v>
          </cell>
          <cell r="R120">
            <v>-24044890.588365559</v>
          </cell>
          <cell r="S120">
            <v>-31990559.448963605</v>
          </cell>
          <cell r="T120">
            <v>-28361627.748413362</v>
          </cell>
          <cell r="U120">
            <v>-24575557.022318307</v>
          </cell>
          <cell r="V120">
            <v>-108972634.80806082</v>
          </cell>
          <cell r="X120">
            <v>-8444535.1125018224</v>
          </cell>
          <cell r="Y120">
            <v>-8532736.0727210641</v>
          </cell>
          <cell r="Z120">
            <v>-8664443.7112408578</v>
          </cell>
          <cell r="AA120">
            <v>-8798624.8184837177</v>
          </cell>
          <cell r="AB120">
            <v>-8942244.0684199557</v>
          </cell>
          <cell r="AC120">
            <v>-9125726.1865357459</v>
          </cell>
          <cell r="AD120">
            <v>-25641714.896463744</v>
          </cell>
          <cell r="AE120">
            <v>-26866595.073439419</v>
          </cell>
          <cell r="AF120">
            <v>-52508309.969903164</v>
          </cell>
          <cell r="AG120">
            <v>-161480944.777964</v>
          </cell>
        </row>
        <row r="121">
          <cell r="D121">
            <v>1028129.6587606156</v>
          </cell>
          <cell r="E121">
            <v>943002.18449885747</v>
          </cell>
          <cell r="F121">
            <v>971108.85166668752</v>
          </cell>
          <cell r="G121">
            <v>1053268.8351219175</v>
          </cell>
          <cell r="H121">
            <v>1158045.9597159156</v>
          </cell>
          <cell r="I121">
            <v>1306853.6554913307</v>
          </cell>
          <cell r="J121">
            <v>1383710.0875105825</v>
          </cell>
          <cell r="K121">
            <v>1274672.0541067612</v>
          </cell>
          <cell r="L121">
            <v>1090750.539779786</v>
          </cell>
          <cell r="M121">
            <v>994408.39310673543</v>
          </cell>
          <cell r="N121">
            <v>972037.49533692107</v>
          </cell>
          <cell r="O121">
            <v>981212.71707420936</v>
          </cell>
          <cell r="P121">
            <v>13157200.432170322</v>
          </cell>
          <cell r="R121">
            <v>2942240.6949261604</v>
          </cell>
          <cell r="S121">
            <v>3518168.450329164</v>
          </cell>
          <cell r="T121">
            <v>3749132.6813971298</v>
          </cell>
          <cell r="U121">
            <v>2947658.6055178661</v>
          </cell>
          <cell r="V121">
            <v>13157200.43217032</v>
          </cell>
          <cell r="X121">
            <v>768351.37383553467</v>
          </cell>
          <cell r="Y121">
            <v>451828.59504496318</v>
          </cell>
          <cell r="Z121">
            <v>351382.43620118656</v>
          </cell>
          <cell r="AA121">
            <v>342715.12580632919</v>
          </cell>
          <cell r="AB121">
            <v>348086.49205869809</v>
          </cell>
          <cell r="AC121">
            <v>354228.6987141773</v>
          </cell>
          <cell r="AD121">
            <v>1571562.4050816845</v>
          </cell>
          <cell r="AE121">
            <v>1045030.3165792045</v>
          </cell>
          <cell r="AF121">
            <v>2616592.7216608888</v>
          </cell>
          <cell r="AG121">
            <v>15773793.15383121</v>
          </cell>
        </row>
        <row r="122"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</row>
        <row r="123">
          <cell r="D123">
            <v>-145876.47139531333</v>
          </cell>
          <cell r="E123">
            <v>-18377.667118894962</v>
          </cell>
          <cell r="F123">
            <v>94713.349552831147</v>
          </cell>
          <cell r="G123">
            <v>65497.3089481602</v>
          </cell>
          <cell r="H123">
            <v>132880.74006898538</v>
          </cell>
          <cell r="I123">
            <v>153310.84967467279</v>
          </cell>
          <cell r="J123">
            <v>-27386.051013389417</v>
          </cell>
          <cell r="K123">
            <v>-212940.46091502806</v>
          </cell>
          <cell r="L123">
            <v>-138366.4980505812</v>
          </cell>
          <cell r="M123">
            <v>-19735.106304568471</v>
          </cell>
          <cell r="N123">
            <v>-9696.9816059371024</v>
          </cell>
          <cell r="O123">
            <v>30938.885558324448</v>
          </cell>
          <cell r="P123">
            <v>-95038.102600738581</v>
          </cell>
          <cell r="R123">
            <v>-69540.78896137714</v>
          </cell>
          <cell r="S123">
            <v>351688.89869181835</v>
          </cell>
          <cell r="T123">
            <v>-378693.00997899869</v>
          </cell>
          <cell r="U123">
            <v>1506.7976478188757</v>
          </cell>
          <cell r="V123">
            <v>-95038.102600738566</v>
          </cell>
          <cell r="X123">
            <v>11288.158742133575</v>
          </cell>
          <cell r="Y123">
            <v>9334.6522292826794</v>
          </cell>
          <cell r="Z123">
            <v>383764.33400811354</v>
          </cell>
          <cell r="AA123">
            <v>391172.57328735432</v>
          </cell>
          <cell r="AB123">
            <v>399879.14426349167</v>
          </cell>
          <cell r="AC123">
            <v>350928.44726668624</v>
          </cell>
          <cell r="AD123">
            <v>404387.14497952978</v>
          </cell>
          <cell r="AE123">
            <v>1141980.1648175323</v>
          </cell>
          <cell r="AF123">
            <v>1546367.3097970621</v>
          </cell>
          <cell r="AG123">
            <v>1451329.2071963234</v>
          </cell>
        </row>
        <row r="124"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</row>
        <row r="125">
          <cell r="D125">
            <v>-77114.073518229707</v>
          </cell>
          <cell r="E125">
            <v>-79335.166605752471</v>
          </cell>
          <cell r="F125">
            <v>-90522.509887391905</v>
          </cell>
          <cell r="G125">
            <v>-95277.884430197475</v>
          </cell>
          <cell r="H125">
            <v>-109515.09115884743</v>
          </cell>
          <cell r="I125">
            <v>-123852.17736108249</v>
          </cell>
          <cell r="J125">
            <v>-116320.46826889136</v>
          </cell>
          <cell r="K125">
            <v>-92496.550495001575</v>
          </cell>
          <cell r="L125">
            <v>-82588.057566868549</v>
          </cell>
          <cell r="M125">
            <v>-83608.911670466507</v>
          </cell>
          <cell r="N125">
            <v>-82482.10816278588</v>
          </cell>
          <cell r="O125">
            <v>-86442.221088001519</v>
          </cell>
          <cell r="P125">
            <v>-1119555.2202135171</v>
          </cell>
          <cell r="R125">
            <v>-246971.7500113741</v>
          </cell>
          <cell r="S125">
            <v>-328645.15295012738</v>
          </cell>
          <cell r="T125">
            <v>-291405.07633076148</v>
          </cell>
          <cell r="U125">
            <v>-252533.24092125392</v>
          </cell>
          <cell r="V125">
            <v>-1119555.2202135171</v>
          </cell>
          <cell r="X125">
            <v>-86764.974843681004</v>
          </cell>
          <cell r="Y125">
            <v>-87671.21230881763</v>
          </cell>
          <cell r="Z125">
            <v>-89024.467377408961</v>
          </cell>
          <cell r="AA125">
            <v>-90403.136568705013</v>
          </cell>
          <cell r="AB125">
            <v>-91878.779744057305</v>
          </cell>
          <cell r="AC125">
            <v>-93764.001505882086</v>
          </cell>
          <cell r="AD125">
            <v>-263460.65452990762</v>
          </cell>
          <cell r="AE125">
            <v>-276045.91781864438</v>
          </cell>
          <cell r="AF125">
            <v>-539506.57234855206</v>
          </cell>
          <cell r="AG125">
            <v>-1659061.7925620691</v>
          </cell>
        </row>
        <row r="126">
          <cell r="D126">
            <v>-706548.51224378799</v>
          </cell>
          <cell r="E126">
            <v>-724453.48294795596</v>
          </cell>
          <cell r="F126">
            <v>-830727.93025099335</v>
          </cell>
          <cell r="G126">
            <v>-864649.91812486714</v>
          </cell>
          <cell r="H126">
            <v>-1002908.183773019</v>
          </cell>
          <cell r="I126">
            <v>-1123962.5612521018</v>
          </cell>
          <cell r="J126">
            <v>-1060422.0906358603</v>
          </cell>
          <cell r="K126">
            <v>-834085.60384694277</v>
          </cell>
          <cell r="L126">
            <v>-745981.42531750654</v>
          </cell>
          <cell r="M126">
            <v>-755800.80770631111</v>
          </cell>
          <cell r="N126">
            <v>-740863.93812665273</v>
          </cell>
          <cell r="O126">
            <v>-783111.40859713417</v>
          </cell>
          <cell r="P126">
            <v>-10173515.862823132</v>
          </cell>
          <cell r="R126">
            <v>-2261729.9254427375</v>
          </cell>
          <cell r="S126">
            <v>-2991520.6631499878</v>
          </cell>
          <cell r="T126">
            <v>-2640489.1198003097</v>
          </cell>
          <cell r="U126">
            <v>-2279776.1544300979</v>
          </cell>
          <cell r="V126">
            <v>-10173515.862823132</v>
          </cell>
          <cell r="X126">
            <v>-786035.35183990281</v>
          </cell>
          <cell r="Y126">
            <v>-794245.28546856483</v>
          </cell>
          <cell r="Z126">
            <v>-806504.91357179126</v>
          </cell>
          <cell r="AA126">
            <v>-818994.77742300113</v>
          </cell>
          <cell r="AB126">
            <v>-832363.16374038253</v>
          </cell>
          <cell r="AC126">
            <v>-849442.07090910967</v>
          </cell>
          <cell r="AD126">
            <v>-2386785.5508802589</v>
          </cell>
          <cell r="AE126">
            <v>-2500800.0120724933</v>
          </cell>
          <cell r="AF126">
            <v>-4887585.5629527522</v>
          </cell>
          <cell r="AG126">
            <v>-15061101.425775886</v>
          </cell>
        </row>
        <row r="127">
          <cell r="D127">
            <v>-1271787.3220388184</v>
          </cell>
          <cell r="E127">
            <v>-1304016.2693063207</v>
          </cell>
          <cell r="F127">
            <v>-1495310.274451788</v>
          </cell>
          <cell r="G127">
            <v>-1556369.8526247609</v>
          </cell>
          <cell r="H127">
            <v>-1805234.7307914342</v>
          </cell>
          <cell r="I127">
            <v>-2023132.6102537834</v>
          </cell>
          <cell r="J127">
            <v>-1908759.7631445485</v>
          </cell>
          <cell r="K127">
            <v>-1501354.086924497</v>
          </cell>
          <cell r="L127">
            <v>-1342766.5655715116</v>
          </cell>
          <cell r="M127">
            <v>-1360441.45387136</v>
          </cell>
          <cell r="N127">
            <v>-1333555.088627975</v>
          </cell>
          <cell r="O127">
            <v>-1409600.5354748415</v>
          </cell>
          <cell r="P127">
            <v>-18312328.553081639</v>
          </cell>
          <cell r="R127">
            <v>-4071113.8657969269</v>
          </cell>
          <cell r="S127">
            <v>-5384737.1936699785</v>
          </cell>
          <cell r="T127">
            <v>-4752880.4156405572</v>
          </cell>
          <cell r="U127">
            <v>-4103597.0779741765</v>
          </cell>
          <cell r="V127">
            <v>-18312328.553081639</v>
          </cell>
          <cell r="X127">
            <v>-1414863.6333118249</v>
          </cell>
          <cell r="Y127">
            <v>-1429641.5138434167</v>
          </cell>
          <cell r="Z127">
            <v>-1451708.8444292243</v>
          </cell>
          <cell r="AA127">
            <v>-1474190.5993614022</v>
          </cell>
          <cell r="AB127">
            <v>-1498253.6947326884</v>
          </cell>
          <cell r="AC127">
            <v>-1528995.7276363974</v>
          </cell>
          <cell r="AD127">
            <v>-4296213.9915844658</v>
          </cell>
          <cell r="AE127">
            <v>-4501440.0217304882</v>
          </cell>
          <cell r="AF127">
            <v>-8797654.0133149549</v>
          </cell>
          <cell r="AG127">
            <v>-27109982.566396594</v>
          </cell>
        </row>
        <row r="128">
          <cell r="D128">
            <v>-38398.854630345435</v>
          </cell>
          <cell r="E128">
            <v>-35379.687130589577</v>
          </cell>
          <cell r="F128">
            <v>-36513.515566947521</v>
          </cell>
          <cell r="G128">
            <v>-39526.794642017514</v>
          </cell>
          <cell r="H128">
            <v>-43405.784781575567</v>
          </cell>
          <cell r="I128">
            <v>-48950.318772355124</v>
          </cell>
          <cell r="J128">
            <v>-51748.388040849401</v>
          </cell>
          <cell r="K128">
            <v>-47569.655880093334</v>
          </cell>
          <cell r="L128">
            <v>-40539.329129024285</v>
          </cell>
          <cell r="M128">
            <v>-36927.075514563534</v>
          </cell>
          <cell r="N128">
            <v>-36033.181408986085</v>
          </cell>
          <cell r="O128">
            <v>-36377.130238446378</v>
          </cell>
          <cell r="P128">
            <v>-491369.71573579381</v>
          </cell>
          <cell r="R128">
            <v>-110292.05732788253</v>
          </cell>
          <cell r="S128">
            <v>-131882.89819594822</v>
          </cell>
          <cell r="T128">
            <v>-139857.37304996702</v>
          </cell>
          <cell r="U128">
            <v>-109337.387161996</v>
          </cell>
          <cell r="V128">
            <v>-491369.71573579375</v>
          </cell>
          <cell r="X128">
            <v>-29493.673019455164</v>
          </cell>
          <cell r="Y128">
            <v>-19058.351835642745</v>
          </cell>
          <cell r="Z128">
            <v>-15771.784319562485</v>
          </cell>
          <cell r="AA128">
            <v>-15542.636090989985</v>
          </cell>
          <cell r="AB128">
            <v>-15786.235467514651</v>
          </cell>
          <cell r="AC128">
            <v>-16064.793592479695</v>
          </cell>
          <cell r="AD128">
            <v>-64323.80917466039</v>
          </cell>
          <cell r="AE128">
            <v>-47393.665150984336</v>
          </cell>
          <cell r="AF128">
            <v>-111717.47432564473</v>
          </cell>
          <cell r="AG128">
            <v>-603087.19006143848</v>
          </cell>
        </row>
        <row r="129"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</row>
        <row r="130"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</row>
        <row r="131"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</row>
        <row r="132"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</row>
        <row r="133">
          <cell r="D133">
            <v>-338962.96051969106</v>
          </cell>
          <cell r="E133">
            <v>-348726.00705825258</v>
          </cell>
          <cell r="F133">
            <v>-397901.14236216212</v>
          </cell>
          <cell r="G133">
            <v>-418803.88760526362</v>
          </cell>
          <cell r="H133">
            <v>-481385.01608284586</v>
          </cell>
          <cell r="I133">
            <v>-544405.1752135494</v>
          </cell>
          <cell r="J133">
            <v>-511298.76162150048</v>
          </cell>
          <cell r="K133">
            <v>-406578.24393407279</v>
          </cell>
          <cell r="L133">
            <v>-363024.42886535625</v>
          </cell>
          <cell r="M133">
            <v>-367511.69965040224</v>
          </cell>
          <cell r="N133">
            <v>-362558.7171990588</v>
          </cell>
          <cell r="O133">
            <v>-379965.80698022648</v>
          </cell>
          <cell r="P133">
            <v>-4921121.8470923817</v>
          </cell>
          <cell r="R133">
            <v>-1085590.1099401056</v>
          </cell>
          <cell r="S133">
            <v>-1444594.0789016588</v>
          </cell>
          <cell r="T133">
            <v>-1280901.4344209295</v>
          </cell>
          <cell r="U133">
            <v>-1110036.2238296876</v>
          </cell>
          <cell r="V133">
            <v>-4921121.8470923817</v>
          </cell>
          <cell r="X133">
            <v>-381384.50480738899</v>
          </cell>
          <cell r="Y133">
            <v>-385367.96619260492</v>
          </cell>
          <cell r="Z133">
            <v>-391316.34012047888</v>
          </cell>
          <cell r="AA133">
            <v>-397376.42447782418</v>
          </cell>
          <cell r="AB133">
            <v>-403862.76810574642</v>
          </cell>
          <cell r="AC133">
            <v>-412149.4571687124</v>
          </cell>
          <cell r="AD133">
            <v>-1158068.8111204728</v>
          </cell>
          <cell r="AE133">
            <v>-1213388.649752283</v>
          </cell>
          <cell r="AF133">
            <v>-2371457.4608727559</v>
          </cell>
          <cell r="AG133">
            <v>-7292579.3079651371</v>
          </cell>
        </row>
        <row r="134">
          <cell r="D134">
            <v>-9058412.3368538525</v>
          </cell>
          <cell r="E134">
            <v>-9290583.6056969389</v>
          </cell>
          <cell r="F134">
            <v>-10598892.448369009</v>
          </cell>
          <cell r="G134">
            <v>-11129419.438602529</v>
          </cell>
          <cell r="H134">
            <v>-12813782.923523098</v>
          </cell>
          <cell r="I134">
            <v>-14458879.724684697</v>
          </cell>
          <cell r="J134">
            <v>-13615471.692217391</v>
          </cell>
          <cell r="K134">
            <v>-10821450.469268195</v>
          </cell>
          <cell r="L134">
            <v>-9659799.3347521704</v>
          </cell>
          <cell r="M134">
            <v>-9766443.8866950274</v>
          </cell>
          <cell r="N134">
            <v>-9618759.7120212559</v>
          </cell>
          <cell r="O134">
            <v>-10096468.104753552</v>
          </cell>
          <cell r="P134">
            <v>-130928363.67743771</v>
          </cell>
          <cell r="R134">
            <v>-28947888.390919797</v>
          </cell>
          <cell r="S134">
            <v>-38402082.086810321</v>
          </cell>
          <cell r="T134">
            <v>-34096721.496237755</v>
          </cell>
          <cell r="U134">
            <v>-29481671.703469835</v>
          </cell>
          <cell r="V134">
            <v>-130928363.67743771</v>
          </cell>
          <cell r="X134">
            <v>-10363437.717746407</v>
          </cell>
          <cell r="Y134">
            <v>-10787557.155095864</v>
          </cell>
          <cell r="Z134">
            <v>-10683623.290850025</v>
          </cell>
          <cell r="AA134">
            <v>-10861244.693311958</v>
          </cell>
          <cell r="AB134">
            <v>-11036423.073888155</v>
          </cell>
          <cell r="AC134">
            <v>-11320985.091367461</v>
          </cell>
          <cell r="AD134">
            <v>-31834618.163692292</v>
          </cell>
          <cell r="AE134">
            <v>-33218652.858567573</v>
          </cell>
          <cell r="AF134">
            <v>-65053271.022259861</v>
          </cell>
          <cell r="AG134">
            <v>-195981634.69969758</v>
          </cell>
        </row>
        <row r="135">
          <cell r="D135">
            <v>3421905.5253036376</v>
          </cell>
          <cell r="E135">
            <v>3535472.5940288827</v>
          </cell>
          <cell r="F135">
            <v>4032703.9502008595</v>
          </cell>
          <cell r="G135">
            <v>4273995.3835731167</v>
          </cell>
          <cell r="H135">
            <v>4888364.8698981106</v>
          </cell>
          <cell r="I135">
            <v>5564092.8248378448</v>
          </cell>
          <cell r="J135">
            <v>5188283.3324225396</v>
          </cell>
          <cell r="K135">
            <v>4134058.1875578891</v>
          </cell>
          <cell r="L135">
            <v>3693224.0050356742</v>
          </cell>
          <cell r="M135">
            <v>3751437.0108717121</v>
          </cell>
          <cell r="N135">
            <v>3718499.1099135075</v>
          </cell>
          <cell r="O135">
            <v>3878944.5520314053</v>
          </cell>
          <cell r="P135">
            <v>50080981.345675215</v>
          </cell>
          <cell r="R135">
            <v>10990082.069533378</v>
          </cell>
          <cell r="S135">
            <v>14726453.078309074</v>
          </cell>
          <cell r="T135">
            <v>13015565.525016092</v>
          </cell>
          <cell r="U135">
            <v>11348880.672816619</v>
          </cell>
          <cell r="V135">
            <v>50080981.345675185</v>
          </cell>
          <cell r="X135">
            <v>4309249.5951203797</v>
          </cell>
          <cell r="Y135">
            <v>4935904.5431504138</v>
          </cell>
          <cell r="Z135">
            <v>4642119.3061799686</v>
          </cell>
          <cell r="AA135">
            <v>4736953.6310197003</v>
          </cell>
          <cell r="AB135">
            <v>4811185.7745029572</v>
          </cell>
          <cell r="AC135">
            <v>4997404.4265929796</v>
          </cell>
          <cell r="AD135">
            <v>13887273.444450762</v>
          </cell>
          <cell r="AE135">
            <v>14545543.83211562</v>
          </cell>
          <cell r="AF135">
            <v>28432817.276566386</v>
          </cell>
          <cell r="AG135">
            <v>78513798.622241586</v>
          </cell>
        </row>
        <row r="136">
          <cell r="D136">
            <v>0.27418416446583099</v>
          </cell>
          <cell r="E136">
            <v>0.2756476768053191</v>
          </cell>
          <cell r="F136">
            <v>0.27561612829855164</v>
          </cell>
          <cell r="G136">
            <v>0.27747064095294155</v>
          </cell>
          <cell r="H136">
            <v>0.27614529756184797</v>
          </cell>
          <cell r="I136">
            <v>0.27788545437378248</v>
          </cell>
          <cell r="J136">
            <v>0.27591740722126795</v>
          </cell>
          <cell r="K136">
            <v>0.27642377684499531</v>
          </cell>
          <cell r="L136">
            <v>0.2765833557731468</v>
          </cell>
          <cell r="M136">
            <v>0.27751664919218089</v>
          </cell>
          <cell r="N136">
            <v>0.27880534970184262</v>
          </cell>
          <cell r="O136">
            <v>0.2775549207234469</v>
          </cell>
          <cell r="P136">
            <v>0.27667621988953345</v>
          </cell>
          <cell r="R136">
            <v>0.27517878206695118</v>
          </cell>
          <cell r="S136">
            <v>0.27718537754787315</v>
          </cell>
          <cell r="T136">
            <v>0.27626690080115102</v>
          </cell>
          <cell r="U136">
            <v>0.27795070143130896</v>
          </cell>
          <cell r="V136">
            <v>0.27667621988953334</v>
          </cell>
          <cell r="X136">
            <v>0.29369191227441399</v>
          </cell>
          <cell r="Y136">
            <v>0.31391971042235195</v>
          </cell>
          <cell r="Z136">
            <v>0.30289685976323094</v>
          </cell>
          <cell r="AA136">
            <v>0.30368594708983265</v>
          </cell>
          <cell r="AB136">
            <v>0.30359064389650181</v>
          </cell>
          <cell r="AC136">
            <v>0.30624372712103159</v>
          </cell>
          <cell r="AD136">
            <v>0.30373357173125887</v>
          </cell>
          <cell r="AE136">
            <v>0.30452817884306321</v>
          </cell>
          <cell r="AF136">
            <v>0.30413955481463195</v>
          </cell>
          <cell r="AG136">
            <v>0.28602952578142704</v>
          </cell>
        </row>
      </sheetData>
      <sheetData sheetId="11" refreshError="1">
        <row r="7"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</row>
        <row r="12">
          <cell r="D12">
            <v>19378376.496046092</v>
          </cell>
          <cell r="E12">
            <v>19569260.825600199</v>
          </cell>
          <cell r="F12">
            <v>19832580.606546037</v>
          </cell>
          <cell r="G12">
            <v>20144029.501234517</v>
          </cell>
          <cell r="H12">
            <v>20505083.474982049</v>
          </cell>
          <cell r="I12">
            <v>20948256.183262147</v>
          </cell>
          <cell r="J12">
            <v>21416415.889043342</v>
          </cell>
          <cell r="K12">
            <v>21857377.183787741</v>
          </cell>
          <cell r="L12">
            <v>26763456.569263566</v>
          </cell>
          <cell r="M12">
            <v>27259267.003097851</v>
          </cell>
          <cell r="N12">
            <v>27639670.802643523</v>
          </cell>
          <cell r="O12">
            <v>27915712.570882622</v>
          </cell>
          <cell r="P12">
            <v>273229487.1063897</v>
          </cell>
          <cell r="R12">
            <v>58780217.928192325</v>
          </cell>
          <cell r="S12">
            <v>61597369.159478717</v>
          </cell>
          <cell r="T12">
            <v>70037249.642094642</v>
          </cell>
          <cell r="U12">
            <v>82814650.376623988</v>
          </cell>
          <cell r="V12">
            <v>273229487.10638964</v>
          </cell>
          <cell r="X12">
            <v>27915712.570882622</v>
          </cell>
          <cell r="Y12">
            <v>28019942.899087034</v>
          </cell>
          <cell r="Z12">
            <v>28312603.872848511</v>
          </cell>
          <cell r="AA12">
            <v>28749625.030500475</v>
          </cell>
          <cell r="AB12">
            <v>29194853.443076447</v>
          </cell>
          <cell r="AC12">
            <v>29671398.703272644</v>
          </cell>
          <cell r="AD12">
            <v>84248259.342818171</v>
          </cell>
          <cell r="AE12">
            <v>87615877.176849559</v>
          </cell>
          <cell r="AF12">
            <v>171864136.51966774</v>
          </cell>
          <cell r="AG12">
            <v>445093623.62605739</v>
          </cell>
        </row>
        <row r="13">
          <cell r="D13">
            <v>7.4812499999999998E-4</v>
          </cell>
          <cell r="E13">
            <v>7.4812499999999998E-4</v>
          </cell>
          <cell r="F13">
            <v>7.4812499999999998E-4</v>
          </cell>
          <cell r="G13">
            <v>7.695E-4</v>
          </cell>
          <cell r="H13">
            <v>8.1225000000000004E-4</v>
          </cell>
          <cell r="I13">
            <v>8.5499999999999997E-4</v>
          </cell>
          <cell r="J13">
            <v>8.1224999999999993E-4</v>
          </cell>
          <cell r="K13">
            <v>7.4812499999999998E-4</v>
          </cell>
          <cell r="L13">
            <v>7.695E-4</v>
          </cell>
          <cell r="M13">
            <v>7.6949999999999989E-4</v>
          </cell>
          <cell r="N13">
            <v>7.695E-4</v>
          </cell>
          <cell r="O13">
            <v>7.695E-4</v>
          </cell>
          <cell r="P13">
            <v>7.7630596895180023E-4</v>
          </cell>
          <cell r="R13">
            <v>7.4812500000000009E-4</v>
          </cell>
          <cell r="S13">
            <v>8.1280815193287984E-4</v>
          </cell>
          <cell r="T13">
            <v>7.7590159835293801E-4</v>
          </cell>
          <cell r="U13">
            <v>7.695E-4</v>
          </cell>
          <cell r="V13">
            <v>7.7630596895180044E-4</v>
          </cell>
          <cell r="X13">
            <v>7.695E-4</v>
          </cell>
          <cell r="Y13">
            <v>7.695E-4</v>
          </cell>
          <cell r="Z13">
            <v>7.695E-4</v>
          </cell>
          <cell r="AA13">
            <v>7.695E-4</v>
          </cell>
          <cell r="AB13">
            <v>7.695E-4</v>
          </cell>
          <cell r="AC13">
            <v>7.695E-4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</row>
        <row r="14">
          <cell r="D14">
            <v>14497.447916104482</v>
          </cell>
          <cell r="E14">
            <v>14640.253255152149</v>
          </cell>
          <cell r="F14">
            <v>14837.249366272254</v>
          </cell>
          <cell r="G14">
            <v>15500.83070119996</v>
          </cell>
          <cell r="H14">
            <v>16655.25405255417</v>
          </cell>
          <cell r="I14">
            <v>17910.759036689135</v>
          </cell>
          <cell r="J14">
            <v>17395.483805875454</v>
          </cell>
          <cell r="K14">
            <v>16352.050305621204</v>
          </cell>
          <cell r="L14">
            <v>20594.479830048313</v>
          </cell>
          <cell r="M14">
            <v>20976.005958883794</v>
          </cell>
          <cell r="N14">
            <v>21268.726682634191</v>
          </cell>
          <cell r="O14">
            <v>21481.140823294179</v>
          </cell>
          <cell r="P14">
            <v>212109.68173432926</v>
          </cell>
          <cell r="R14">
            <v>43974.950537528886</v>
          </cell>
          <cell r="S14">
            <v>50066.843790443265</v>
          </cell>
          <cell r="T14">
            <v>54342.013941544967</v>
          </cell>
          <cell r="U14">
            <v>63725.873464812161</v>
          </cell>
          <cell r="V14">
            <v>212109.68173432926</v>
          </cell>
          <cell r="X14">
            <v>21481.140823294179</v>
          </cell>
          <cell r="Y14">
            <v>21561.346060847474</v>
          </cell>
          <cell r="Z14">
            <v>21786.548680156928</v>
          </cell>
          <cell r="AA14">
            <v>22122.836460970117</v>
          </cell>
          <cell r="AB14">
            <v>22465.439724447326</v>
          </cell>
          <cell r="AC14">
            <v>22832.1413021683</v>
          </cell>
          <cell r="AD14">
            <v>64829.035564298581</v>
          </cell>
          <cell r="AE14">
            <v>67420.417487585742</v>
          </cell>
          <cell r="AF14">
            <v>132249.45305188431</v>
          </cell>
          <cell r="AG14">
            <v>344359.13478621357</v>
          </cell>
        </row>
        <row r="15">
          <cell r="D15">
            <v>-1449.7447916104479</v>
          </cell>
          <cell r="E15">
            <v>-1464.0253255152145</v>
          </cell>
          <cell r="F15">
            <v>-1483.7249366272251</v>
          </cell>
          <cell r="G15">
            <v>-1550.0830701199957</v>
          </cell>
          <cell r="H15">
            <v>-1665.5254052554167</v>
          </cell>
          <cell r="I15">
            <v>-1791.075903668913</v>
          </cell>
          <cell r="J15">
            <v>-1739.5483805875451</v>
          </cell>
          <cell r="K15">
            <v>-1635.2050305621201</v>
          </cell>
          <cell r="L15">
            <v>-2059.4479830048285</v>
          </cell>
          <cell r="M15">
            <v>-2097.6005958883788</v>
          </cell>
          <cell r="N15">
            <v>-2126.8726682634187</v>
          </cell>
          <cell r="O15">
            <v>-2148.1140823294149</v>
          </cell>
          <cell r="P15">
            <v>-21210.968173432921</v>
          </cell>
          <cell r="R15">
            <v>-4397.4950537528875</v>
          </cell>
          <cell r="S15">
            <v>-5006.6843790443254</v>
          </cell>
          <cell r="T15">
            <v>-5434.2013941544938</v>
          </cell>
          <cell r="U15">
            <v>-6372.5873464812121</v>
          </cell>
          <cell r="V15">
            <v>-21210.968173432921</v>
          </cell>
          <cell r="X15">
            <v>-2148.1140823294149</v>
          </cell>
          <cell r="Y15">
            <v>-2156.1346060847468</v>
          </cell>
          <cell r="Z15">
            <v>-2178.6548680156925</v>
          </cell>
          <cell r="AA15">
            <v>-2212.2836460970111</v>
          </cell>
          <cell r="AB15">
            <v>-2246.5439724447319</v>
          </cell>
          <cell r="AC15">
            <v>-2283.214130216832</v>
          </cell>
          <cell r="AD15">
            <v>-6482.9035564298538</v>
          </cell>
          <cell r="AE15">
            <v>-6742.0417487585755</v>
          </cell>
          <cell r="AF15">
            <v>-13224.94530518843</v>
          </cell>
          <cell r="AG15">
            <v>-34435.913478621354</v>
          </cell>
        </row>
        <row r="16">
          <cell r="D16">
            <v>13047.703124494034</v>
          </cell>
          <cell r="E16">
            <v>13176.227929636934</v>
          </cell>
          <cell r="F16">
            <v>13353.524429645029</v>
          </cell>
          <cell r="G16">
            <v>13950.747631079965</v>
          </cell>
          <cell r="H16">
            <v>14989.728647298753</v>
          </cell>
          <cell r="I16">
            <v>16119.683133020222</v>
          </cell>
          <cell r="J16">
            <v>15655.935425287909</v>
          </cell>
          <cell r="K16">
            <v>14716.845275059084</v>
          </cell>
          <cell r="L16">
            <v>18535.031847043483</v>
          </cell>
          <cell r="M16">
            <v>18878.405362995414</v>
          </cell>
          <cell r="N16">
            <v>19141.854014370772</v>
          </cell>
          <cell r="O16">
            <v>19333.026740964764</v>
          </cell>
          <cell r="P16">
            <v>190898.71356089637</v>
          </cell>
          <cell r="R16">
            <v>39577.455483776001</v>
          </cell>
          <cell r="S16">
            <v>45060.159411398941</v>
          </cell>
          <cell r="T16">
            <v>48907.812547390473</v>
          </cell>
          <cell r="U16">
            <v>57353.286118330951</v>
          </cell>
          <cell r="V16">
            <v>190898.71356089634</v>
          </cell>
          <cell r="X16">
            <v>19333.026740964764</v>
          </cell>
          <cell r="Y16">
            <v>19405.211454762728</v>
          </cell>
          <cell r="Z16">
            <v>19607.893812141236</v>
          </cell>
          <cell r="AA16">
            <v>19910.552814873106</v>
          </cell>
          <cell r="AB16">
            <v>20218.895752002594</v>
          </cell>
          <cell r="AC16">
            <v>20548.927171951469</v>
          </cell>
          <cell r="AD16">
            <v>58346.132007868728</v>
          </cell>
          <cell r="AE16">
            <v>60678.37573882717</v>
          </cell>
          <cell r="AF16">
            <v>119024.50774669588</v>
          </cell>
          <cell r="AG16">
            <v>309923.22130759223</v>
          </cell>
        </row>
        <row r="17">
          <cell r="D17">
            <v>-2341.1103723186138</v>
          </cell>
          <cell r="E17">
            <v>-1875.3342282291514</v>
          </cell>
          <cell r="F17">
            <v>-1737.8276586300058</v>
          </cell>
          <cell r="G17">
            <v>-1758.3759765696545</v>
          </cell>
          <cell r="H17">
            <v>-1846.1476918851422</v>
          </cell>
          <cell r="I17">
            <v>-1974.1535843907375</v>
          </cell>
          <cell r="J17">
            <v>-2046.351907408502</v>
          </cell>
          <cell r="K17">
            <v>-2000.7657907376997</v>
          </cell>
          <cell r="L17">
            <v>-2107.0055984689911</v>
          </cell>
          <cell r="M17">
            <v>-2340.5323321840469</v>
          </cell>
          <cell r="N17">
            <v>-2448.269336628523</v>
          </cell>
          <cell r="O17">
            <v>-2490.1288906956765</v>
          </cell>
          <cell r="P17">
            <v>-24966.003368146743</v>
          </cell>
          <cell r="R17">
            <v>-5954.272259177771</v>
          </cell>
          <cell r="S17">
            <v>-5578.677252845534</v>
          </cell>
          <cell r="T17">
            <v>-6154.1232966151929</v>
          </cell>
          <cell r="U17">
            <v>-7278.930559508246</v>
          </cell>
          <cell r="V17">
            <v>-24966.003368146747</v>
          </cell>
          <cell r="X17">
            <v>-2508.2593303018302</v>
          </cell>
          <cell r="Y17">
            <v>-2516.0339116501136</v>
          </cell>
          <cell r="Z17">
            <v>-2530.1255906086772</v>
          </cell>
          <cell r="AA17">
            <v>-2557.8017479646496</v>
          </cell>
          <cell r="AB17">
            <v>-2594.7885802224273</v>
          </cell>
          <cell r="AC17">
            <v>-2635.4566417182459</v>
          </cell>
          <cell r="AD17">
            <v>-7554.418832560621</v>
          </cell>
          <cell r="AE17">
            <v>-7788.0469699053228</v>
          </cell>
          <cell r="AF17">
            <v>-15342.465802465944</v>
          </cell>
          <cell r="AG17">
            <v>-40308.469170612691</v>
          </cell>
        </row>
        <row r="18">
          <cell r="D18">
            <v>10706.59275217542</v>
          </cell>
          <cell r="E18">
            <v>11300.893701407782</v>
          </cell>
          <cell r="F18">
            <v>11615.696771015024</v>
          </cell>
          <cell r="G18">
            <v>12192.371654510311</v>
          </cell>
          <cell r="H18">
            <v>13143.58095541361</v>
          </cell>
          <cell r="I18">
            <v>14145.529548629485</v>
          </cell>
          <cell r="J18">
            <v>13609.583517879408</v>
          </cell>
          <cell r="K18">
            <v>12716.079484321384</v>
          </cell>
          <cell r="L18">
            <v>16428.026248574493</v>
          </cell>
          <cell r="M18">
            <v>16537.873030811366</v>
          </cell>
          <cell r="N18">
            <v>16693.584677742248</v>
          </cell>
          <cell r="O18">
            <v>16842.897850269088</v>
          </cell>
          <cell r="P18">
            <v>165932.71019274963</v>
          </cell>
          <cell r="R18">
            <v>33623.18322459823</v>
          </cell>
          <cell r="S18">
            <v>39481.482158553408</v>
          </cell>
          <cell r="T18">
            <v>42753.689250775278</v>
          </cell>
          <cell r="U18">
            <v>50074.355558822703</v>
          </cell>
          <cell r="V18">
            <v>165932.7101927496</v>
          </cell>
          <cell r="X18">
            <v>16824.767410662935</v>
          </cell>
          <cell r="Y18">
            <v>16889.177543112615</v>
          </cell>
          <cell r="Z18">
            <v>17077.768221532559</v>
          </cell>
          <cell r="AA18">
            <v>17352.751066908459</v>
          </cell>
          <cell r="AB18">
            <v>17624.107171780168</v>
          </cell>
          <cell r="AC18">
            <v>17913.470530233222</v>
          </cell>
          <cell r="AD18">
            <v>50791.713175308105</v>
          </cell>
          <cell r="AE18">
            <v>52890.328768921849</v>
          </cell>
          <cell r="AF18">
            <v>103682.04194422993</v>
          </cell>
          <cell r="AG18">
            <v>269614.75213697954</v>
          </cell>
        </row>
        <row r="20">
          <cell r="D20">
            <v>1304770.3124494033</v>
          </cell>
          <cell r="E20">
            <v>1317622.7929636934</v>
          </cell>
          <cell r="F20">
            <v>1335352.4429645028</v>
          </cell>
          <cell r="G20">
            <v>1395074.7631079964</v>
          </cell>
          <cell r="H20">
            <v>1498972.864729875</v>
          </cell>
          <cell r="I20">
            <v>1611968.3133020222</v>
          </cell>
          <cell r="J20">
            <v>1565593.5425287909</v>
          </cell>
          <cell r="K20">
            <v>1471684.5275059084</v>
          </cell>
          <cell r="L20">
            <v>1853503.1847043482</v>
          </cell>
          <cell r="M20">
            <v>1887840.5362995414</v>
          </cell>
          <cell r="N20">
            <v>1914185.4014370772</v>
          </cell>
          <cell r="O20">
            <v>1933302.6740964761</v>
          </cell>
          <cell r="P20">
            <v>19089871.356089637</v>
          </cell>
          <cell r="R20">
            <v>3957745.5483775996</v>
          </cell>
          <cell r="S20">
            <v>4506015.9411398936</v>
          </cell>
          <cell r="T20">
            <v>4890781.254739048</v>
          </cell>
          <cell r="U20">
            <v>5735328.6118330946</v>
          </cell>
          <cell r="V20">
            <v>19089871.356089637</v>
          </cell>
          <cell r="X20">
            <v>1933302.6740964761</v>
          </cell>
          <cell r="Y20">
            <v>1940521.1454762728</v>
          </cell>
          <cell r="Z20">
            <v>1960789.3812141235</v>
          </cell>
          <cell r="AA20">
            <v>1991055.2814873105</v>
          </cell>
          <cell r="AB20">
            <v>2021889.5752002592</v>
          </cell>
          <cell r="AC20">
            <v>2054892.7171951469</v>
          </cell>
          <cell r="AD20">
            <v>5834613.2007868718</v>
          </cell>
          <cell r="AE20">
            <v>6067837.5738827167</v>
          </cell>
          <cell r="AF20">
            <v>11902450.774669588</v>
          </cell>
          <cell r="AG20">
            <v>30992322.130759224</v>
          </cell>
        </row>
        <row r="21">
          <cell r="D21">
            <v>-130477.03124494031</v>
          </cell>
          <cell r="E21">
            <v>-131762.27929636929</v>
          </cell>
          <cell r="F21">
            <v>-133535.24429645026</v>
          </cell>
          <cell r="G21">
            <v>-139507.4763107996</v>
          </cell>
          <cell r="H21">
            <v>-149897.28647298747</v>
          </cell>
          <cell r="I21">
            <v>-161196.83133020217</v>
          </cell>
          <cell r="J21">
            <v>-156559.35425287907</v>
          </cell>
          <cell r="K21">
            <v>-147168.4527505908</v>
          </cell>
          <cell r="L21">
            <v>-185350.31847043458</v>
          </cell>
          <cell r="M21">
            <v>-188784.05362995408</v>
          </cell>
          <cell r="N21">
            <v>-191418.54014370768</v>
          </cell>
          <cell r="O21">
            <v>-193330.26740964735</v>
          </cell>
          <cell r="P21">
            <v>-1908987.1356089627</v>
          </cell>
          <cell r="R21">
            <v>-395774.55483775982</v>
          </cell>
          <cell r="S21">
            <v>-450601.59411398927</v>
          </cell>
          <cell r="T21">
            <v>-489078.12547390448</v>
          </cell>
          <cell r="U21">
            <v>-573532.86118330911</v>
          </cell>
          <cell r="V21">
            <v>-1908987.1356089627</v>
          </cell>
          <cell r="X21">
            <v>-193330.26740964735</v>
          </cell>
          <cell r="Y21">
            <v>-194052.11454762722</v>
          </cell>
          <cell r="Z21">
            <v>-196078.93812141233</v>
          </cell>
          <cell r="AA21">
            <v>-199105.52814873101</v>
          </cell>
          <cell r="AB21">
            <v>-202188.95752002587</v>
          </cell>
          <cell r="AC21">
            <v>-205489.27171951489</v>
          </cell>
          <cell r="AD21">
            <v>-583461.32007868693</v>
          </cell>
          <cell r="AE21">
            <v>-606783.75738827174</v>
          </cell>
          <cell r="AF21">
            <v>-1190245.0774669587</v>
          </cell>
          <cell r="AG21">
            <v>-3099232.2130759214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</row>
        <row r="23">
          <cell r="D23">
            <v>1174293.281204463</v>
          </cell>
          <cell r="E23">
            <v>1185860.5136673241</v>
          </cell>
          <cell r="F23">
            <v>1201817.1986680527</v>
          </cell>
          <cell r="G23">
            <v>1255567.2867971968</v>
          </cell>
          <cell r="H23">
            <v>1349075.5782568876</v>
          </cell>
          <cell r="I23">
            <v>1450771.4819718199</v>
          </cell>
          <cell r="J23">
            <v>1409034.1882759118</v>
          </cell>
          <cell r="K23">
            <v>1324516.0747553175</v>
          </cell>
          <cell r="L23">
            <v>1668152.8662339137</v>
          </cell>
          <cell r="M23">
            <v>1699056.4826695872</v>
          </cell>
          <cell r="N23">
            <v>1722766.8612933694</v>
          </cell>
          <cell r="O23">
            <v>1739972.4066868287</v>
          </cell>
          <cell r="P23">
            <v>17180884.220480673</v>
          </cell>
          <cell r="R23">
            <v>3561970.99353984</v>
          </cell>
          <cell r="S23">
            <v>4055414.3470259043</v>
          </cell>
          <cell r="T23">
            <v>4401703.1292651435</v>
          </cell>
          <cell r="U23">
            <v>5161795.7506497856</v>
          </cell>
          <cell r="V23">
            <v>17180884.220480673</v>
          </cell>
          <cell r="X23">
            <v>1739972.4066868287</v>
          </cell>
          <cell r="Y23">
            <v>1746469.0309286455</v>
          </cell>
          <cell r="Z23">
            <v>1764710.443092711</v>
          </cell>
          <cell r="AA23">
            <v>1791949.7533385796</v>
          </cell>
          <cell r="AB23">
            <v>1819700.6176802334</v>
          </cell>
          <cell r="AC23">
            <v>1849403.4454756321</v>
          </cell>
          <cell r="AD23">
            <v>5251151.880708185</v>
          </cell>
          <cell r="AE23">
            <v>5461053.8164944453</v>
          </cell>
          <cell r="AF23">
            <v>10712205.697202628</v>
          </cell>
          <cell r="AG23">
            <v>27893089.917683303</v>
          </cell>
        </row>
        <row r="24">
          <cell r="D24">
            <v>-210699.93350867525</v>
          </cell>
          <cell r="E24">
            <v>-168780.08054062363</v>
          </cell>
          <cell r="F24">
            <v>-156404.48927670051</v>
          </cell>
          <cell r="G24">
            <v>-158253.83789126892</v>
          </cell>
          <cell r="H24">
            <v>-166153.29226966278</v>
          </cell>
          <cell r="I24">
            <v>-177673.82259516636</v>
          </cell>
          <cell r="J24">
            <v>-184171.67166676518</v>
          </cell>
          <cell r="K24">
            <v>-180068.92116639297</v>
          </cell>
          <cell r="L24">
            <v>-189630.50386220921</v>
          </cell>
          <cell r="M24">
            <v>-210647.90989656423</v>
          </cell>
          <cell r="N24">
            <v>-220344.24029656706</v>
          </cell>
          <cell r="O24">
            <v>-224111.60016261088</v>
          </cell>
          <cell r="P24">
            <v>-2246940.3031332069</v>
          </cell>
          <cell r="R24">
            <v>-535884.50332599937</v>
          </cell>
          <cell r="S24">
            <v>-502080.95275609812</v>
          </cell>
          <cell r="T24">
            <v>-553871.09669536736</v>
          </cell>
          <cell r="U24">
            <v>-655103.75035574217</v>
          </cell>
          <cell r="V24">
            <v>-2246940.3031332074</v>
          </cell>
          <cell r="X24">
            <v>-225743.33972716471</v>
          </cell>
          <cell r="Y24">
            <v>-226443.05204851023</v>
          </cell>
          <cell r="Z24">
            <v>-227711.30315478094</v>
          </cell>
          <cell r="AA24">
            <v>-230202.15731681846</v>
          </cell>
          <cell r="AB24">
            <v>-233530.97222001845</v>
          </cell>
          <cell r="AC24">
            <v>-237191.09775464213</v>
          </cell>
          <cell r="AD24">
            <v>-679897.69493045588</v>
          </cell>
          <cell r="AE24">
            <v>-700924.22729147901</v>
          </cell>
          <cell r="AF24">
            <v>-1380821.9222219349</v>
          </cell>
          <cell r="AG24">
            <v>-3627762.2253551423</v>
          </cell>
        </row>
        <row r="25"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</row>
        <row r="26"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</row>
        <row r="27">
          <cell r="D27">
            <v>58041.806952095008</v>
          </cell>
          <cell r="E27">
            <v>14618.213763871492</v>
          </cell>
          <cell r="F27">
            <v>168.25344985365518</v>
          </cell>
          <cell r="G27">
            <v>-4969.9093923666223</v>
          </cell>
          <cell r="H27">
            <v>-9226.5329037326155</v>
          </cell>
          <cell r="I27">
            <v>-10926.470061170199</v>
          </cell>
          <cell r="J27">
            <v>997.22719089666498</v>
          </cell>
          <cell r="K27">
            <v>7881.8314482017013</v>
          </cell>
          <cell r="L27">
            <v>-27229.368748199631</v>
          </cell>
          <cell r="M27">
            <v>-10229.432850482088</v>
          </cell>
          <cell r="N27">
            <v>-3615.4516715710051</v>
          </cell>
          <cell r="O27">
            <v>-2084.8127066768648</v>
          </cell>
          <cell r="P27">
            <v>13425.354470719496</v>
          </cell>
          <cell r="R27">
            <v>72828.274165820156</v>
          </cell>
          <cell r="S27">
            <v>-25122.912357269437</v>
          </cell>
          <cell r="T27">
            <v>-18350.310109101265</v>
          </cell>
          <cell r="U27">
            <v>-15929.697228729958</v>
          </cell>
          <cell r="V27">
            <v>13425.354470719496</v>
          </cell>
          <cell r="X27">
            <v>-453.07314212300116</v>
          </cell>
          <cell r="Y27">
            <v>-597.92197221369133</v>
          </cell>
          <cell r="Z27">
            <v>-1701.0544472715119</v>
          </cell>
          <cell r="AA27">
            <v>-2751.3106171969266</v>
          </cell>
          <cell r="AB27">
            <v>-3030.1080784118676</v>
          </cell>
          <cell r="AC27">
            <v>-3231.3501571900852</v>
          </cell>
          <cell r="AD27">
            <v>-2752.0495616082044</v>
          </cell>
          <cell r="AE27">
            <v>-9012.7688527988794</v>
          </cell>
          <cell r="AF27">
            <v>-11764.818414407084</v>
          </cell>
          <cell r="AG27">
            <v>1660.5360563124123</v>
          </cell>
        </row>
        <row r="28">
          <cell r="D28">
            <v>1021635.1546478827</v>
          </cell>
          <cell r="E28">
            <v>1031698.6468905719</v>
          </cell>
          <cell r="F28">
            <v>1045580.9628412058</v>
          </cell>
          <cell r="G28">
            <v>1092343.5395135612</v>
          </cell>
          <cell r="H28">
            <v>1173695.7530834922</v>
          </cell>
          <cell r="I28">
            <v>1262171.1893154834</v>
          </cell>
          <cell r="J28">
            <v>1225859.7438000434</v>
          </cell>
          <cell r="K28">
            <v>1152328.9850371263</v>
          </cell>
          <cell r="L28">
            <v>1451292.9936235049</v>
          </cell>
          <cell r="M28">
            <v>1478179.1399225409</v>
          </cell>
          <cell r="N28">
            <v>1498807.1693252313</v>
          </cell>
          <cell r="O28">
            <v>1513775.993817541</v>
          </cell>
          <cell r="P28">
            <v>14947369.271818185</v>
          </cell>
          <cell r="R28">
            <v>3098914.7643796611</v>
          </cell>
          <cell r="S28">
            <v>3528210.481912537</v>
          </cell>
          <cell r="T28">
            <v>3829481.7224606751</v>
          </cell>
          <cell r="U28">
            <v>4490762.303065314</v>
          </cell>
          <cell r="V28">
            <v>14947369.271818183</v>
          </cell>
          <cell r="X28">
            <v>1513775.993817541</v>
          </cell>
          <cell r="Y28">
            <v>1519428.0569079216</v>
          </cell>
          <cell r="Z28">
            <v>1535298.0854906584</v>
          </cell>
          <cell r="AA28">
            <v>1558996.2854045643</v>
          </cell>
          <cell r="AB28">
            <v>1583139.5373818032</v>
          </cell>
          <cell r="AC28">
            <v>1608980.9975637998</v>
          </cell>
          <cell r="AD28">
            <v>4568502.1362161208</v>
          </cell>
          <cell r="AE28">
            <v>4751116.8203501673</v>
          </cell>
          <cell r="AF28">
            <v>9319618.9565662872</v>
          </cell>
          <cell r="AG28">
            <v>24266988.228384476</v>
          </cell>
        </row>
        <row r="29">
          <cell r="D29">
            <v>-17614.399218066945</v>
          </cell>
          <cell r="E29">
            <v>-17787.90770500986</v>
          </cell>
          <cell r="F29">
            <v>-18027.25798002079</v>
          </cell>
          <cell r="G29">
            <v>-18833.509301957951</v>
          </cell>
          <cell r="H29">
            <v>-20236.133673853314</v>
          </cell>
          <cell r="I29">
            <v>-21761.572229577298</v>
          </cell>
          <cell r="J29">
            <v>-21135.512824138677</v>
          </cell>
          <cell r="K29">
            <v>-19867.741121329764</v>
          </cell>
          <cell r="L29">
            <v>-25022.292993508705</v>
          </cell>
          <cell r="M29">
            <v>-25485.847240043808</v>
          </cell>
          <cell r="N29">
            <v>-25841.50291940054</v>
          </cell>
          <cell r="O29">
            <v>-26099.586100302429</v>
          </cell>
          <cell r="P29">
            <v>-257713.26330721012</v>
          </cell>
          <cell r="R29">
            <v>-53429.564903097591</v>
          </cell>
          <cell r="S29">
            <v>-60831.215205388566</v>
          </cell>
          <cell r="T29">
            <v>-66025.546938977146</v>
          </cell>
          <cell r="U29">
            <v>-77426.936259746784</v>
          </cell>
          <cell r="V29">
            <v>-257713.26330721009</v>
          </cell>
          <cell r="X29">
            <v>-26099.586100302429</v>
          </cell>
          <cell r="Y29">
            <v>-26197.035463929682</v>
          </cell>
          <cell r="Z29">
            <v>-26470.656646390664</v>
          </cell>
          <cell r="AA29">
            <v>-26879.246300078692</v>
          </cell>
          <cell r="AB29">
            <v>-27295.509265203502</v>
          </cell>
          <cell r="AC29">
            <v>-27741.051682134479</v>
          </cell>
          <cell r="AD29">
            <v>-78767.278210622782</v>
          </cell>
          <cell r="AE29">
            <v>-81915.807247416669</v>
          </cell>
          <cell r="AF29">
            <v>-160683.08545803945</v>
          </cell>
          <cell r="AG29">
            <v>-418396.34876524954</v>
          </cell>
        </row>
        <row r="30">
          <cell r="D30">
            <v>1004020.7554298157</v>
          </cell>
          <cell r="E30">
            <v>1013910.739185562</v>
          </cell>
          <cell r="F30">
            <v>1027553.7048611849</v>
          </cell>
          <cell r="G30">
            <v>1073510.0302116033</v>
          </cell>
          <cell r="H30">
            <v>1153459.6194096389</v>
          </cell>
          <cell r="I30">
            <v>1240409.6170859062</v>
          </cell>
          <cell r="J30">
            <v>1204724.2309759047</v>
          </cell>
          <cell r="K30">
            <v>1132461.2439157965</v>
          </cell>
          <cell r="L30">
            <v>1426270.7006299961</v>
          </cell>
          <cell r="M30">
            <v>1452693.2926824971</v>
          </cell>
          <cell r="N30">
            <v>1472965.6664058308</v>
          </cell>
          <cell r="O30">
            <v>1487676.4077172386</v>
          </cell>
          <cell r="P30">
            <v>14689656.008510975</v>
          </cell>
          <cell r="R30">
            <v>3045485.1994765634</v>
          </cell>
          <cell r="S30">
            <v>3467379.2667071484</v>
          </cell>
          <cell r="T30">
            <v>3763456.1755216978</v>
          </cell>
          <cell r="U30">
            <v>4413335.3668055674</v>
          </cell>
          <cell r="V30">
            <v>14689656.008510973</v>
          </cell>
          <cell r="X30">
            <v>1487676.4077172386</v>
          </cell>
          <cell r="Y30">
            <v>1493231.0214439919</v>
          </cell>
          <cell r="Z30">
            <v>1508827.4288442677</v>
          </cell>
          <cell r="AA30">
            <v>1532117.0391044857</v>
          </cell>
          <cell r="AB30">
            <v>1555844.0281165997</v>
          </cell>
          <cell r="AC30">
            <v>1581239.9458816655</v>
          </cell>
          <cell r="AD30">
            <v>4489734.8580054976</v>
          </cell>
          <cell r="AE30">
            <v>4669201.0131027503</v>
          </cell>
          <cell r="AF30">
            <v>9158935.871108247</v>
          </cell>
          <cell r="AG30">
            <v>23848591.879619226</v>
          </cell>
        </row>
        <row r="32">
          <cell r="D32">
            <v>-775033.56559494569</v>
          </cell>
          <cell r="E32">
            <v>-782667.93902043393</v>
          </cell>
          <cell r="F32">
            <v>-793199.3511209148</v>
          </cell>
          <cell r="G32">
            <v>-816118.73641817796</v>
          </cell>
          <cell r="H32">
            <v>-863408.37008440809</v>
          </cell>
          <cell r="I32">
            <v>-913986.03364224662</v>
          </cell>
          <cell r="J32">
            <v>-887691.53861382452</v>
          </cell>
          <cell r="K32">
            <v>-834445.12709585007</v>
          </cell>
          <cell r="L32">
            <v>-1050936.3057273657</v>
          </cell>
          <cell r="M32">
            <v>-1070405.58408184</v>
          </cell>
          <cell r="N32">
            <v>-1085343.1226148228</v>
          </cell>
          <cell r="O32">
            <v>-1096182.6162127021</v>
          </cell>
          <cell r="P32">
            <v>-10969418.290227532</v>
          </cell>
          <cell r="R32">
            <v>-2350900.8557362943</v>
          </cell>
          <cell r="S32">
            <v>-2593513.1401448324</v>
          </cell>
          <cell r="T32">
            <v>-2773072.9714370403</v>
          </cell>
          <cell r="U32">
            <v>-3251931.3229093654</v>
          </cell>
          <cell r="V32">
            <v>-10969418.290227532</v>
          </cell>
          <cell r="X32">
            <v>-1096182.6162127021</v>
          </cell>
          <cell r="Y32">
            <v>-1100275.4894850468</v>
          </cell>
          <cell r="Z32">
            <v>-1111767.579148408</v>
          </cell>
          <cell r="AA32">
            <v>-1128928.3446033052</v>
          </cell>
          <cell r="AB32">
            <v>-1146411.3891385472</v>
          </cell>
          <cell r="AC32">
            <v>-1165124.1706496484</v>
          </cell>
          <cell r="AD32">
            <v>-3308225.6848461572</v>
          </cell>
          <cell r="AE32">
            <v>-3440463.9043915011</v>
          </cell>
          <cell r="AF32">
            <v>-6748689.5892376583</v>
          </cell>
          <cell r="AG32">
            <v>-17718107.879465193</v>
          </cell>
        </row>
        <row r="33">
          <cell r="D33">
            <v>125155.76050415312</v>
          </cell>
          <cell r="E33">
            <v>100255.36784113046</v>
          </cell>
          <cell r="F33">
            <v>92904.266630360129</v>
          </cell>
          <cell r="G33">
            <v>92578.495166392313</v>
          </cell>
          <cell r="H33">
            <v>95704.29634732577</v>
          </cell>
          <cell r="I33">
            <v>100741.05741145933</v>
          </cell>
          <cell r="J33">
            <v>104425.33783505586</v>
          </cell>
          <cell r="K33">
            <v>102099.07830134482</v>
          </cell>
          <cell r="L33">
            <v>107520.49568987264</v>
          </cell>
          <cell r="M33">
            <v>119437.36491135194</v>
          </cell>
          <cell r="N33">
            <v>124935.18424815353</v>
          </cell>
          <cell r="O33">
            <v>127071.27729220039</v>
          </cell>
          <cell r="P33">
            <v>1292827.9821788003</v>
          </cell>
          <cell r="R33">
            <v>318315.39497564372</v>
          </cell>
          <cell r="S33">
            <v>289023.84892517742</v>
          </cell>
          <cell r="T33">
            <v>314044.91182627331</v>
          </cell>
          <cell r="U33">
            <v>371443.82645170589</v>
          </cell>
          <cell r="V33">
            <v>1292827.9821788003</v>
          </cell>
          <cell r="X33">
            <v>127996.47362530242</v>
          </cell>
          <cell r="Y33">
            <v>128393.2105115053</v>
          </cell>
          <cell r="Z33">
            <v>129112.3088887608</v>
          </cell>
          <cell r="AA33">
            <v>130524.62319863609</v>
          </cell>
          <cell r="AB33">
            <v>132412.06124875048</v>
          </cell>
          <cell r="AC33">
            <v>134487.35242688211</v>
          </cell>
          <cell r="AD33">
            <v>385501.99302556855</v>
          </cell>
          <cell r="AE33">
            <v>397424.03687426867</v>
          </cell>
          <cell r="AF33">
            <v>782926.02989983722</v>
          </cell>
          <cell r="AG33">
            <v>2075754.0120786375</v>
          </cell>
        </row>
        <row r="34">
          <cell r="P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</row>
        <row r="35">
          <cell r="D35">
            <v>-14510.451738023752</v>
          </cell>
          <cell r="E35">
            <v>-3654.553440967873</v>
          </cell>
          <cell r="F35">
            <v>-42.063362463413796</v>
          </cell>
          <cell r="G35">
            <v>1242.4773480916556</v>
          </cell>
          <cell r="H35">
            <v>2306.6332259331539</v>
          </cell>
          <cell r="I35">
            <v>2731.6175152925498</v>
          </cell>
          <cell r="J35">
            <v>-249.30679772416624</v>
          </cell>
          <cell r="K35">
            <v>-1970.4578620504253</v>
          </cell>
          <cell r="L35">
            <v>6807.3421870499078</v>
          </cell>
          <cell r="M35">
            <v>2557.358212620522</v>
          </cell>
          <cell r="N35">
            <v>903.86291789275128</v>
          </cell>
          <cell r="O35">
            <v>521.20317666921619</v>
          </cell>
          <cell r="P35">
            <v>-3356.338617679874</v>
          </cell>
          <cell r="R35">
            <v>-18207.068541455039</v>
          </cell>
          <cell r="S35">
            <v>6280.7280893173593</v>
          </cell>
          <cell r="T35">
            <v>4587.5775272753162</v>
          </cell>
          <cell r="U35">
            <v>3982.4243071824894</v>
          </cell>
          <cell r="V35">
            <v>-3356.338617679874</v>
          </cell>
          <cell r="X35">
            <v>113.26828553075029</v>
          </cell>
          <cell r="Y35">
            <v>149.48049305342283</v>
          </cell>
          <cell r="Z35">
            <v>425.26361181787797</v>
          </cell>
          <cell r="AA35">
            <v>687.82765429923165</v>
          </cell>
          <cell r="AB35">
            <v>757.5270196029669</v>
          </cell>
          <cell r="AC35">
            <v>807.83753929752129</v>
          </cell>
          <cell r="AD35">
            <v>688.0123904020511</v>
          </cell>
          <cell r="AE35">
            <v>2253.1922131997198</v>
          </cell>
          <cell r="AF35">
            <v>2941.2046036017709</v>
          </cell>
          <cell r="AG35">
            <v>-415.13401407810306</v>
          </cell>
        </row>
        <row r="36">
          <cell r="P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</row>
        <row r="37">
          <cell r="D37">
            <v>-17614.399218066945</v>
          </cell>
          <cell r="E37">
            <v>-17787.90770500986</v>
          </cell>
          <cell r="F37">
            <v>-18027.257980020786</v>
          </cell>
          <cell r="G37">
            <v>-18833.509301957954</v>
          </cell>
          <cell r="H37">
            <v>-20236.13367385331</v>
          </cell>
          <cell r="I37">
            <v>-21761.572229577298</v>
          </cell>
          <cell r="J37">
            <v>-21135.512824138674</v>
          </cell>
          <cell r="K37">
            <v>-19867.74112132976</v>
          </cell>
          <cell r="L37">
            <v>-25022.292993508701</v>
          </cell>
          <cell r="M37">
            <v>-25485.847240043811</v>
          </cell>
          <cell r="N37">
            <v>-25841.50291940054</v>
          </cell>
          <cell r="O37">
            <v>-26099.586100302426</v>
          </cell>
          <cell r="P37">
            <v>-257713.26330721006</v>
          </cell>
          <cell r="R37">
            <v>-53429.564903097591</v>
          </cell>
          <cell r="S37">
            <v>-60831.215205388566</v>
          </cell>
          <cell r="T37">
            <v>-66025.546938977132</v>
          </cell>
          <cell r="U37">
            <v>-77426.936259746784</v>
          </cell>
          <cell r="V37">
            <v>-257713.26330721006</v>
          </cell>
          <cell r="X37">
            <v>-26099.586100302426</v>
          </cell>
          <cell r="Y37">
            <v>-26197.035463929678</v>
          </cell>
          <cell r="Z37">
            <v>-26470.656646390664</v>
          </cell>
          <cell r="AA37">
            <v>-26879.246300078685</v>
          </cell>
          <cell r="AB37">
            <v>-27295.509265203505</v>
          </cell>
          <cell r="AC37">
            <v>-27741.051682134479</v>
          </cell>
          <cell r="AD37">
            <v>-78767.278210622768</v>
          </cell>
          <cell r="AE37">
            <v>-81915.807247416669</v>
          </cell>
          <cell r="AF37">
            <v>-160683.08545803942</v>
          </cell>
          <cell r="AG37">
            <v>-418396.34876524948</v>
          </cell>
        </row>
        <row r="38">
          <cell r="D38">
            <v>-32619.257811235082</v>
          </cell>
          <cell r="E38">
            <v>-32940.569824092338</v>
          </cell>
          <cell r="F38">
            <v>-33383.811074112571</v>
          </cell>
          <cell r="G38">
            <v>-34876.869077699914</v>
          </cell>
          <cell r="H38">
            <v>-37474.321618246882</v>
          </cell>
          <cell r="I38">
            <v>-40299.207832550557</v>
          </cell>
          <cell r="J38">
            <v>-39139.838563219775</v>
          </cell>
          <cell r="K38">
            <v>-36792.113187647708</v>
          </cell>
          <cell r="L38">
            <v>-46337.57961760871</v>
          </cell>
          <cell r="M38">
            <v>-47196.013407488535</v>
          </cell>
          <cell r="N38">
            <v>-47854.635035926927</v>
          </cell>
          <cell r="O38">
            <v>-48332.56685241191</v>
          </cell>
          <cell r="P38">
            <v>-477246.78390224086</v>
          </cell>
          <cell r="R38">
            <v>-98943.638709439983</v>
          </cell>
          <cell r="S38">
            <v>-112650.39852849736</v>
          </cell>
          <cell r="T38">
            <v>-122269.53136847619</v>
          </cell>
          <cell r="U38">
            <v>-143383.21529582737</v>
          </cell>
          <cell r="V38">
            <v>-477246.78390224092</v>
          </cell>
          <cell r="X38">
            <v>-48332.56685241191</v>
          </cell>
          <cell r="Y38">
            <v>-48513.02863690682</v>
          </cell>
          <cell r="Z38">
            <v>-49019.734530353089</v>
          </cell>
          <cell r="AA38">
            <v>-49776.382037182768</v>
          </cell>
          <cell r="AB38">
            <v>-50547.239380006489</v>
          </cell>
          <cell r="AC38">
            <v>-51372.317929878671</v>
          </cell>
          <cell r="AD38">
            <v>-145865.33001967182</v>
          </cell>
          <cell r="AE38">
            <v>-151695.93934706791</v>
          </cell>
          <cell r="AF38">
            <v>-297561.26936673973</v>
          </cell>
          <cell r="AG38">
            <v>-774808.0532689807</v>
          </cell>
        </row>
        <row r="39">
          <cell r="D39">
            <v>-97857.773433705253</v>
          </cell>
          <cell r="E39">
            <v>-98821.709472277013</v>
          </cell>
          <cell r="F39">
            <v>-100151.43322233771</v>
          </cell>
          <cell r="G39">
            <v>-104630.60723309974</v>
          </cell>
          <cell r="H39">
            <v>-112422.96485474064</v>
          </cell>
          <cell r="I39">
            <v>-120897.62349765167</v>
          </cell>
          <cell r="J39">
            <v>-117419.51568965933</v>
          </cell>
          <cell r="K39">
            <v>-110376.33956294313</v>
          </cell>
          <cell r="L39">
            <v>-139012.73885282612</v>
          </cell>
          <cell r="M39">
            <v>-141588.04022246561</v>
          </cell>
          <cell r="N39">
            <v>-143563.9051077808</v>
          </cell>
          <cell r="O39">
            <v>-144997.70055723574</v>
          </cell>
          <cell r="P39">
            <v>-1431740.3517067228</v>
          </cell>
          <cell r="R39">
            <v>-296830.91612831998</v>
          </cell>
          <cell r="S39">
            <v>-337951.19558549207</v>
          </cell>
          <cell r="T39">
            <v>-366808.59410542855</v>
          </cell>
          <cell r="U39">
            <v>-430149.64588748215</v>
          </cell>
          <cell r="V39">
            <v>-1431740.3517067228</v>
          </cell>
          <cell r="X39">
            <v>-144997.70055723574</v>
          </cell>
          <cell r="Y39">
            <v>-145539.08591072046</v>
          </cell>
          <cell r="Z39">
            <v>-147059.20359105925</v>
          </cell>
          <cell r="AA39">
            <v>-149329.1461115483</v>
          </cell>
          <cell r="AB39">
            <v>-151641.71814001945</v>
          </cell>
          <cell r="AC39">
            <v>-154116.95378963603</v>
          </cell>
          <cell r="AD39">
            <v>-437595.99005901546</v>
          </cell>
          <cell r="AE39">
            <v>-455087.81804120378</v>
          </cell>
          <cell r="AF39">
            <v>-892683.80810021923</v>
          </cell>
          <cell r="AG39">
            <v>-2324424.1598069421</v>
          </cell>
        </row>
        <row r="40">
          <cell r="D40">
            <v>-1755.8327792389607</v>
          </cell>
          <cell r="E40">
            <v>-1406.5006711718634</v>
          </cell>
          <cell r="F40">
            <v>-1303.3707439725044</v>
          </cell>
          <cell r="G40">
            <v>-1318.7819824272408</v>
          </cell>
          <cell r="H40">
            <v>-1384.6107689138566</v>
          </cell>
          <cell r="I40">
            <v>-1480.6151882930528</v>
          </cell>
          <cell r="J40">
            <v>-1534.7639305563764</v>
          </cell>
          <cell r="K40">
            <v>-1500.574343053275</v>
          </cell>
          <cell r="L40">
            <v>-1580.2541988517432</v>
          </cell>
          <cell r="M40">
            <v>-1755.3992491380352</v>
          </cell>
          <cell r="N40">
            <v>-1836.2020024713922</v>
          </cell>
          <cell r="O40">
            <v>-1867.5966680217575</v>
          </cell>
          <cell r="P40">
            <v>-18724.50252611006</v>
          </cell>
          <cell r="R40">
            <v>-4465.7041943833283</v>
          </cell>
          <cell r="S40">
            <v>-4184.0079396341498</v>
          </cell>
          <cell r="T40">
            <v>-4615.5924724613942</v>
          </cell>
          <cell r="U40">
            <v>-5459.197919631185</v>
          </cell>
          <cell r="V40">
            <v>-18724.502526110056</v>
          </cell>
          <cell r="X40">
            <v>-1881.1944977263727</v>
          </cell>
          <cell r="Y40">
            <v>-1887.0254337375852</v>
          </cell>
          <cell r="Z40">
            <v>-1897.5941929565079</v>
          </cell>
          <cell r="AA40">
            <v>-1918.3513109734872</v>
          </cell>
          <cell r="AB40">
            <v>-1946.0914351668205</v>
          </cell>
          <cell r="AC40">
            <v>-1976.5924812886844</v>
          </cell>
          <cell r="AD40">
            <v>-5665.8141244204653</v>
          </cell>
          <cell r="AE40">
            <v>-5841.0352274289917</v>
          </cell>
          <cell r="AF40">
            <v>-11506.849351849458</v>
          </cell>
          <cell r="AG40">
            <v>-30231.351877959514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</row>
        <row r="42">
          <cell r="P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</row>
        <row r="43">
          <cell r="P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</row>
        <row r="44">
          <cell r="P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</row>
        <row r="45">
          <cell r="D45">
            <v>-26095.406248988067</v>
          </cell>
          <cell r="E45">
            <v>-26352.455859273869</v>
          </cell>
          <cell r="F45">
            <v>-26707.048859290058</v>
          </cell>
          <cell r="G45">
            <v>-27901.49526215993</v>
          </cell>
          <cell r="H45">
            <v>-29979.457294597501</v>
          </cell>
          <cell r="I45">
            <v>-32239.366266040444</v>
          </cell>
          <cell r="J45">
            <v>-31311.870850575819</v>
          </cell>
          <cell r="K45">
            <v>-29433.690550118168</v>
          </cell>
          <cell r="L45">
            <v>-37070.063694086966</v>
          </cell>
          <cell r="M45">
            <v>-37756.810725990828</v>
          </cell>
          <cell r="N45">
            <v>-38283.708028741545</v>
          </cell>
          <cell r="O45">
            <v>-38666.053481929521</v>
          </cell>
          <cell r="P45">
            <v>-381797.42712179275</v>
          </cell>
          <cell r="R45">
            <v>-79154.910967551987</v>
          </cell>
          <cell r="S45">
            <v>-90120.318822797883</v>
          </cell>
          <cell r="T45">
            <v>-97815.62509478096</v>
          </cell>
          <cell r="U45">
            <v>-114706.57223666189</v>
          </cell>
          <cell r="V45">
            <v>-381797.42712179269</v>
          </cell>
          <cell r="X45">
            <v>-38666.053481929521</v>
          </cell>
          <cell r="Y45">
            <v>-38810.422909525456</v>
          </cell>
          <cell r="Z45">
            <v>-39215.787624282471</v>
          </cell>
          <cell r="AA45">
            <v>-39821.105629746213</v>
          </cell>
          <cell r="AB45">
            <v>-40437.791504005188</v>
          </cell>
          <cell r="AC45">
            <v>-41097.854343902938</v>
          </cell>
          <cell r="AD45">
            <v>-116692.26401573746</v>
          </cell>
          <cell r="AE45">
            <v>-121356.75147765432</v>
          </cell>
          <cell r="AF45">
            <v>-238049.01549339178</v>
          </cell>
          <cell r="AG45">
            <v>-619846.44261518447</v>
          </cell>
        </row>
        <row r="46">
          <cell r="D46">
            <v>-840330.92632005061</v>
          </cell>
          <cell r="E46">
            <v>-863376.26815209631</v>
          </cell>
          <cell r="F46">
            <v>-879910.0697327517</v>
          </cell>
          <cell r="G46">
            <v>-909859.02676103881</v>
          </cell>
          <cell r="H46">
            <v>-966894.92872150138</v>
          </cell>
          <cell r="I46">
            <v>-1027191.7437296078</v>
          </cell>
          <cell r="J46">
            <v>-994057.00943464274</v>
          </cell>
          <cell r="K46">
            <v>-932286.96542164753</v>
          </cell>
          <cell r="L46">
            <v>-1185631.3972073253</v>
          </cell>
          <cell r="M46">
            <v>-1202192.9718029946</v>
          </cell>
          <cell r="N46">
            <v>-1216884.0285430977</v>
          </cell>
          <cell r="O46">
            <v>-1228553.6394037339</v>
          </cell>
          <cell r="P46">
            <v>-12247168.975230489</v>
          </cell>
          <cell r="R46">
            <v>-2583617.2642048988</v>
          </cell>
          <cell r="S46">
            <v>-2903945.6992121479</v>
          </cell>
          <cell r="T46">
            <v>-3111975.3720636163</v>
          </cell>
          <cell r="U46">
            <v>-3647630.6397498264</v>
          </cell>
          <cell r="V46">
            <v>-12247168.975230489</v>
          </cell>
          <cell r="X46">
            <v>-1228049.9757914748</v>
          </cell>
          <cell r="Y46">
            <v>-1232679.3968353081</v>
          </cell>
          <cell r="Z46">
            <v>-1245892.9832328714</v>
          </cell>
          <cell r="AA46">
            <v>-1265440.1251398993</v>
          </cell>
          <cell r="AB46">
            <v>-1285110.1505945954</v>
          </cell>
          <cell r="AC46">
            <v>-1306133.7509103094</v>
          </cell>
          <cell r="AD46">
            <v>-3706622.3558596545</v>
          </cell>
          <cell r="AE46">
            <v>-3856684.0266448045</v>
          </cell>
          <cell r="AF46">
            <v>-7563306.3825044576</v>
          </cell>
          <cell r="AG46">
            <v>-19810475.357734952</v>
          </cell>
        </row>
        <row r="47">
          <cell r="D47">
            <v>163689.82910976512</v>
          </cell>
          <cell r="E47">
            <v>150534.4710334657</v>
          </cell>
          <cell r="F47">
            <v>147643.63512843323</v>
          </cell>
          <cell r="G47">
            <v>163651.00345056446</v>
          </cell>
          <cell r="H47">
            <v>186564.69068813755</v>
          </cell>
          <cell r="I47">
            <v>213217.87335629843</v>
          </cell>
          <cell r="J47">
            <v>210667.221541262</v>
          </cell>
          <cell r="K47">
            <v>200174.27849414898</v>
          </cell>
          <cell r="L47">
            <v>240639.30342267081</v>
          </cell>
          <cell r="M47">
            <v>250500.32087950245</v>
          </cell>
          <cell r="N47">
            <v>256081.6378627331</v>
          </cell>
          <cell r="O47">
            <v>259122.76831350476</v>
          </cell>
          <cell r="P47">
            <v>2442487.0332804862</v>
          </cell>
          <cell r="R47">
            <v>461867.93527166452</v>
          </cell>
          <cell r="S47">
            <v>563433.56749500055</v>
          </cell>
          <cell r="T47">
            <v>651480.80345808156</v>
          </cell>
          <cell r="U47">
            <v>765704.72705574101</v>
          </cell>
          <cell r="V47">
            <v>2442487.0332804844</v>
          </cell>
          <cell r="X47">
            <v>259626.43192576384</v>
          </cell>
          <cell r="Y47">
            <v>260551.62460868387</v>
          </cell>
          <cell r="Z47">
            <v>262934.44561139634</v>
          </cell>
          <cell r="AA47">
            <v>266676.91396458633</v>
          </cell>
          <cell r="AB47">
            <v>270733.8775220043</v>
          </cell>
          <cell r="AC47">
            <v>275106.19497135608</v>
          </cell>
          <cell r="AD47">
            <v>783112.50214584311</v>
          </cell>
          <cell r="AE47">
            <v>812516.98645794578</v>
          </cell>
          <cell r="AF47">
            <v>1595629.4886037894</v>
          </cell>
          <cell r="AG47">
            <v>4038116.5218842737</v>
          </cell>
        </row>
        <row r="48">
          <cell r="D48">
            <v>0.16303430803050523</v>
          </cell>
          <cell r="E48">
            <v>0.14846915533647925</v>
          </cell>
          <cell r="F48">
            <v>0.1436845922796598</v>
          </cell>
          <cell r="G48">
            <v>0.15244478285713514</v>
          </cell>
          <cell r="H48">
            <v>0.16174358213218132</v>
          </cell>
          <cell r="I48">
            <v>0.1718931153220265</v>
          </cell>
          <cell r="J48">
            <v>0.17486758888431081</v>
          </cell>
          <cell r="K48">
            <v>0.176760378838212</v>
          </cell>
          <cell r="L48">
            <v>0.1687192363387808</v>
          </cell>
          <cell r="M48">
            <v>0.17243854717394375</v>
          </cell>
          <cell r="N48">
            <v>0.17385445139912556</v>
          </cell>
          <cell r="O48">
            <v>0.17417952383281726</v>
          </cell>
          <cell r="P48">
            <v>0.16627258200364559</v>
          </cell>
          <cell r="R48">
            <v>0.15165660150016397</v>
          </cell>
          <cell r="S48">
            <v>0.16249551149622987</v>
          </cell>
          <cell r="T48">
            <v>0.17310705188901848</v>
          </cell>
          <cell r="U48">
            <v>0.17349796999677561</v>
          </cell>
          <cell r="V48">
            <v>0.16627258200364547</v>
          </cell>
          <cell r="X48">
            <v>0.17451808106854835</v>
          </cell>
          <cell r="Y48">
            <v>0.1744884889658426</v>
          </cell>
          <cell r="Z48">
            <v>0.17426409447818628</v>
          </cell>
          <cell r="AA48">
            <v>0.17405779529771276</v>
          </cell>
          <cell r="AB48">
            <v>0.17401093723368696</v>
          </cell>
          <cell r="AC48">
            <v>0.17398130858499325</v>
          </cell>
          <cell r="AD48">
            <v>0.17442288395928351</v>
          </cell>
          <cell r="AE48">
            <v>0.17401627905456499</v>
          </cell>
          <cell r="AF48">
            <v>0.17421559786625249</v>
          </cell>
          <cell r="AG48">
            <v>0.16932305866390412</v>
          </cell>
        </row>
      </sheetData>
      <sheetData sheetId="12" refreshError="1">
        <row r="7"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</row>
        <row r="11">
          <cell r="D11">
            <v>950000</v>
          </cell>
          <cell r="E11">
            <v>1177344</v>
          </cell>
          <cell r="F11">
            <v>1000440</v>
          </cell>
          <cell r="G11">
            <v>1000000</v>
          </cell>
          <cell r="H11">
            <v>1014631.2000000001</v>
          </cell>
          <cell r="I11">
            <v>1170000</v>
          </cell>
          <cell r="J11">
            <v>1230250</v>
          </cell>
          <cell r="K11">
            <v>1450000</v>
          </cell>
          <cell r="L11">
            <v>1038750</v>
          </cell>
          <cell r="M11">
            <v>1032000</v>
          </cell>
          <cell r="N11">
            <v>1131984</v>
          </cell>
          <cell r="O11">
            <v>1166256</v>
          </cell>
          <cell r="P11">
            <v>13361655.199999999</v>
          </cell>
          <cell r="R11">
            <v>3127784</v>
          </cell>
          <cell r="S11">
            <v>3184631.2</v>
          </cell>
          <cell r="T11">
            <v>3719000</v>
          </cell>
          <cell r="U11">
            <v>3330240</v>
          </cell>
          <cell r="V11">
            <v>13361655.199999999</v>
          </cell>
          <cell r="X11">
            <v>1166256</v>
          </cell>
          <cell r="Y11">
            <v>1166256</v>
          </cell>
          <cell r="Z11">
            <v>1166256</v>
          </cell>
          <cell r="AA11">
            <v>1166256</v>
          </cell>
          <cell r="AB11">
            <v>1166256</v>
          </cell>
          <cell r="AC11">
            <v>1166256</v>
          </cell>
          <cell r="AD11">
            <v>3498768</v>
          </cell>
          <cell r="AE11">
            <v>3498768</v>
          </cell>
          <cell r="AF11">
            <v>6997536</v>
          </cell>
          <cell r="AG11">
            <v>20359191.199999999</v>
          </cell>
        </row>
        <row r="12"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</row>
        <row r="13">
          <cell r="D13">
            <v>6.7934782608695649E-2</v>
          </cell>
          <cell r="E13">
            <v>6.7934782608695649E-2</v>
          </cell>
          <cell r="F13">
            <v>6.7934782608695649E-2</v>
          </cell>
          <cell r="G13">
            <v>6.7934782608695649E-2</v>
          </cell>
          <cell r="H13">
            <v>7.3369565217391311E-2</v>
          </cell>
          <cell r="I13">
            <v>6.9673913043478267E-2</v>
          </cell>
          <cell r="J13">
            <v>6.9565217391304349E-2</v>
          </cell>
          <cell r="K13">
            <v>7.0978260869565213E-2</v>
          </cell>
          <cell r="L13">
            <v>7.4565217391304353E-2</v>
          </cell>
          <cell r="M13">
            <v>7.2391304347826091E-2</v>
          </cell>
          <cell r="N13">
            <v>7.3043478260869571E-2</v>
          </cell>
          <cell r="O13">
            <v>7.3152173913043475E-2</v>
          </cell>
          <cell r="P13">
            <v>7.0728017289354989E-2</v>
          </cell>
          <cell r="R13">
            <v>6.7934782608695635E-2</v>
          </cell>
          <cell r="S13">
            <v>7.0305255713617704E-2</v>
          </cell>
          <cell r="T13">
            <v>7.1512693337386163E-2</v>
          </cell>
          <cell r="U13">
            <v>7.2879443079699707E-2</v>
          </cell>
          <cell r="V13">
            <v>7.0728017289354989E-2</v>
          </cell>
          <cell r="X13">
            <v>7.3152173913043475E-2</v>
          </cell>
          <cell r="Y13">
            <v>7.3152173913043475E-2</v>
          </cell>
          <cell r="Z13">
            <v>7.3152173913043475E-2</v>
          </cell>
          <cell r="AA13">
            <v>7.3152173913043475E-2</v>
          </cell>
          <cell r="AB13">
            <v>7.3152173913043475E-2</v>
          </cell>
          <cell r="AC13">
            <v>7.3152173913043475E-2</v>
          </cell>
          <cell r="AD13">
            <v>7.3152173913043475E-2</v>
          </cell>
          <cell r="AE13">
            <v>7.3152173913043475E-2</v>
          </cell>
          <cell r="AF13">
            <v>7.3152173913043475E-2</v>
          </cell>
          <cell r="AG13">
            <v>7.1561209682768856E-2</v>
          </cell>
        </row>
        <row r="14">
          <cell r="D14">
            <v>64538.043478260865</v>
          </cell>
          <cell r="E14">
            <v>79982.608695652176</v>
          </cell>
          <cell r="F14">
            <v>67964.673913043473</v>
          </cell>
          <cell r="G14">
            <v>67934.782608695648</v>
          </cell>
          <cell r="H14">
            <v>74443.050000000017</v>
          </cell>
          <cell r="I14">
            <v>81518.478260869568</v>
          </cell>
          <cell r="J14">
            <v>85582.608695652176</v>
          </cell>
          <cell r="K14">
            <v>102918.47826086955</v>
          </cell>
          <cell r="L14">
            <v>77454.619565217392</v>
          </cell>
          <cell r="M14">
            <v>74707.826086956527</v>
          </cell>
          <cell r="N14">
            <v>82684.048695652178</v>
          </cell>
          <cell r="O14">
            <v>85314.161739130432</v>
          </cell>
          <cell r="P14">
            <v>945043.37999999989</v>
          </cell>
          <cell r="R14">
            <v>212485.32608695648</v>
          </cell>
          <cell r="S14">
            <v>223896.31086956523</v>
          </cell>
          <cell r="T14">
            <v>265955.70652173914</v>
          </cell>
          <cell r="U14">
            <v>242706.03652173915</v>
          </cell>
          <cell r="V14">
            <v>945043.37999999989</v>
          </cell>
          <cell r="X14">
            <v>85314.161739130432</v>
          </cell>
          <cell r="Y14">
            <v>85314.161739130432</v>
          </cell>
          <cell r="Z14">
            <v>85314.161739130432</v>
          </cell>
          <cell r="AA14">
            <v>85314.161739130432</v>
          </cell>
          <cell r="AB14">
            <v>85314.161739130432</v>
          </cell>
          <cell r="AC14">
            <v>85314.161739130432</v>
          </cell>
          <cell r="AD14">
            <v>255942.48521739128</v>
          </cell>
          <cell r="AE14">
            <v>255942.48521739128</v>
          </cell>
          <cell r="AF14">
            <v>511884.97043478256</v>
          </cell>
          <cell r="AG14">
            <v>1456928.3504347824</v>
          </cell>
        </row>
        <row r="15">
          <cell r="D15">
            <v>-5163.0434782608691</v>
          </cell>
          <cell r="E15">
            <v>-6398.608695652174</v>
          </cell>
          <cell r="F15">
            <v>-5437.173913043478</v>
          </cell>
          <cell r="G15">
            <v>-5434.782608695652</v>
          </cell>
          <cell r="H15">
            <v>-5955.4440000000013</v>
          </cell>
          <cell r="I15">
            <v>-6521.4782608695659</v>
          </cell>
          <cell r="J15">
            <v>-6846.608695652174</v>
          </cell>
          <cell r="K15">
            <v>-8233.4782608695659</v>
          </cell>
          <cell r="L15">
            <v>-6196.3695652173919</v>
          </cell>
          <cell r="M15">
            <v>-5976.6260869565222</v>
          </cell>
          <cell r="N15">
            <v>-6614.7238956521742</v>
          </cell>
          <cell r="O15">
            <v>-6825.1329391304344</v>
          </cell>
          <cell r="P15">
            <v>-75603.470400000006</v>
          </cell>
          <cell r="R15">
            <v>-16998.82608695652</v>
          </cell>
          <cell r="S15">
            <v>-17911.704869565219</v>
          </cell>
          <cell r="T15">
            <v>-21276.456521739132</v>
          </cell>
          <cell r="U15">
            <v>-19416.482921739131</v>
          </cell>
          <cell r="V15">
            <v>-75603.470399999991</v>
          </cell>
          <cell r="X15">
            <v>-6825.1329391304344</v>
          </cell>
          <cell r="Y15">
            <v>-6825.1329391304344</v>
          </cell>
          <cell r="Z15">
            <v>-6825.1329391304344</v>
          </cell>
          <cell r="AA15">
            <v>-6825.1329391304344</v>
          </cell>
          <cell r="AB15">
            <v>-6825.1329391304344</v>
          </cell>
          <cell r="AC15">
            <v>-6825.1329391304344</v>
          </cell>
          <cell r="AD15">
            <v>-20475.398817391302</v>
          </cell>
          <cell r="AE15">
            <v>-20475.398817391302</v>
          </cell>
          <cell r="AF15">
            <v>-40950.797634782604</v>
          </cell>
          <cell r="AG15">
            <v>-116554.2680347826</v>
          </cell>
        </row>
        <row r="16">
          <cell r="D16">
            <v>59374.999999999993</v>
          </cell>
          <cell r="E16">
            <v>73584</v>
          </cell>
          <cell r="F16">
            <v>62527.499999999993</v>
          </cell>
          <cell r="G16">
            <v>62500</v>
          </cell>
          <cell r="H16">
            <v>68487.606000000014</v>
          </cell>
          <cell r="I16">
            <v>74997</v>
          </cell>
          <cell r="J16">
            <v>78736</v>
          </cell>
          <cell r="K16">
            <v>94684.999999999985</v>
          </cell>
          <cell r="L16">
            <v>71258.25</v>
          </cell>
          <cell r="M16">
            <v>68731.200000000012</v>
          </cell>
          <cell r="N16">
            <v>76069.324800000002</v>
          </cell>
          <cell r="O16">
            <v>78489.0288</v>
          </cell>
          <cell r="P16">
            <v>869439.90960000013</v>
          </cell>
          <cell r="R16">
            <v>195486.49999999997</v>
          </cell>
          <cell r="S16">
            <v>205984.60600000003</v>
          </cell>
          <cell r="T16">
            <v>244679.25</v>
          </cell>
          <cell r="U16">
            <v>223289.55360000001</v>
          </cell>
          <cell r="V16">
            <v>869439.9095999999</v>
          </cell>
          <cell r="X16">
            <v>78489.0288</v>
          </cell>
          <cell r="Y16">
            <v>78489.0288</v>
          </cell>
          <cell r="Z16">
            <v>78489.0288</v>
          </cell>
          <cell r="AA16">
            <v>78489.0288</v>
          </cell>
          <cell r="AB16">
            <v>78489.0288</v>
          </cell>
          <cell r="AC16">
            <v>78489.0288</v>
          </cell>
          <cell r="AD16">
            <v>235467.08639999997</v>
          </cell>
          <cell r="AE16">
            <v>235467.08639999997</v>
          </cell>
          <cell r="AF16">
            <v>470934.17279999994</v>
          </cell>
          <cell r="AG16">
            <v>1340374.0824</v>
          </cell>
        </row>
        <row r="17">
          <cell r="D17">
            <v>-21470.945730214225</v>
          </cell>
          <cell r="E17">
            <v>-19812.677951214162</v>
          </cell>
          <cell r="F17">
            <v>-21706.697637045665</v>
          </cell>
          <cell r="G17">
            <v>-19919.279818847444</v>
          </cell>
          <cell r="H17">
            <v>-19632.015709078449</v>
          </cell>
          <cell r="I17">
            <v>-21061.440200505986</v>
          </cell>
          <cell r="J17">
            <v>-22916.466301191114</v>
          </cell>
          <cell r="K17">
            <v>-24496.753084382945</v>
          </cell>
          <cell r="L17">
            <v>-26280.133457265718</v>
          </cell>
          <cell r="M17">
            <v>-23284.924155310458</v>
          </cell>
          <cell r="N17">
            <v>-22554.042219531832</v>
          </cell>
          <cell r="O17">
            <v>-24161.177238163214</v>
          </cell>
          <cell r="P17">
            <v>-267296.55350275122</v>
          </cell>
          <cell r="R17">
            <v>-62990.32131847406</v>
          </cell>
          <cell r="S17">
            <v>-60612.735728431871</v>
          </cell>
          <cell r="T17">
            <v>-73693.352842839784</v>
          </cell>
          <cell r="U17">
            <v>-70000.143613005508</v>
          </cell>
          <cell r="V17">
            <v>-267296.55350275122</v>
          </cell>
          <cell r="X17">
            <v>-24161.177238163214</v>
          </cell>
          <cell r="Y17">
            <v>-24161.177238163214</v>
          </cell>
          <cell r="Z17">
            <v>-24161.177238163214</v>
          </cell>
          <cell r="AA17">
            <v>-24161.177238163214</v>
          </cell>
          <cell r="AB17">
            <v>-24161.177238163214</v>
          </cell>
          <cell r="AC17">
            <v>-24161.177238163214</v>
          </cell>
          <cell r="AD17">
            <v>-72483.53171448964</v>
          </cell>
          <cell r="AE17">
            <v>-72483.53171448964</v>
          </cell>
          <cell r="AF17">
            <v>-144967.06342897928</v>
          </cell>
          <cell r="AG17">
            <v>-412263.61693173053</v>
          </cell>
        </row>
        <row r="18">
          <cell r="D18">
            <v>37904.054269785767</v>
          </cell>
          <cell r="E18">
            <v>53771.322048785834</v>
          </cell>
          <cell r="F18">
            <v>40820.802362954331</v>
          </cell>
          <cell r="G18">
            <v>42580.720181152559</v>
          </cell>
          <cell r="H18">
            <v>48855.590290921566</v>
          </cell>
          <cell r="I18">
            <v>53935.559799494018</v>
          </cell>
          <cell r="J18">
            <v>55819.533698808882</v>
          </cell>
          <cell r="K18">
            <v>70188.246915617041</v>
          </cell>
          <cell r="L18">
            <v>44978.116542734278</v>
          </cell>
          <cell r="M18">
            <v>45446.275844689553</v>
          </cell>
          <cell r="N18">
            <v>53515.282580468171</v>
          </cell>
          <cell r="O18">
            <v>54327.851561836782</v>
          </cell>
          <cell r="P18">
            <v>602143.35609724885</v>
          </cell>
          <cell r="R18">
            <v>132496.17868152593</v>
          </cell>
          <cell r="S18">
            <v>145371.87027156816</v>
          </cell>
          <cell r="T18">
            <v>170985.89715716022</v>
          </cell>
          <cell r="U18">
            <v>153289.40998699452</v>
          </cell>
          <cell r="V18">
            <v>602143.35609724862</v>
          </cell>
          <cell r="X18">
            <v>54327.851561836782</v>
          </cell>
          <cell r="Y18">
            <v>54327.851561836782</v>
          </cell>
          <cell r="Z18">
            <v>54327.851561836782</v>
          </cell>
          <cell r="AA18">
            <v>54327.851561836782</v>
          </cell>
          <cell r="AB18">
            <v>54327.851561836782</v>
          </cell>
          <cell r="AC18">
            <v>54327.851561836782</v>
          </cell>
          <cell r="AD18">
            <v>162983.55468551035</v>
          </cell>
          <cell r="AE18">
            <v>162983.55468551035</v>
          </cell>
          <cell r="AF18">
            <v>325967.10937102069</v>
          </cell>
          <cell r="AG18">
            <v>928110.46546826942</v>
          </cell>
        </row>
        <row r="20">
          <cell r="D20">
            <v>3026188.8586956519</v>
          </cell>
          <cell r="E20">
            <v>3750384.5217391304</v>
          </cell>
          <cell r="F20">
            <v>3186863.5597826084</v>
          </cell>
          <cell r="G20">
            <v>3185461.9565217388</v>
          </cell>
          <cell r="H20">
            <v>3490634.6145000011</v>
          </cell>
          <cell r="I20">
            <v>3822401.4456521743</v>
          </cell>
          <cell r="J20">
            <v>4012968.5217391304</v>
          </cell>
          <cell r="K20">
            <v>4825847.4456521738</v>
          </cell>
          <cell r="L20">
            <v>3631847.1114130435</v>
          </cell>
          <cell r="M20">
            <v>3503049.9652173915</v>
          </cell>
          <cell r="N20">
            <v>3877055.0433391305</v>
          </cell>
          <cell r="O20">
            <v>4000381.0439478261</v>
          </cell>
          <cell r="P20">
            <v>44313084.088200003</v>
          </cell>
          <cell r="R20">
            <v>9963436.9402173907</v>
          </cell>
          <cell r="S20">
            <v>10498498.016673913</v>
          </cell>
          <cell r="T20">
            <v>12470663.078804348</v>
          </cell>
          <cell r="U20">
            <v>11380486.052504349</v>
          </cell>
          <cell r="V20">
            <v>44313084.088200003</v>
          </cell>
          <cell r="X20">
            <v>4000381.0439478261</v>
          </cell>
          <cell r="Y20">
            <v>4000381.0439478261</v>
          </cell>
          <cell r="Z20">
            <v>4000381.0439478261</v>
          </cell>
          <cell r="AA20">
            <v>4000381.0439478261</v>
          </cell>
          <cell r="AB20">
            <v>4000381.0439478261</v>
          </cell>
          <cell r="AC20">
            <v>4000381.0439478261</v>
          </cell>
          <cell r="AD20">
            <v>12001143.131843477</v>
          </cell>
          <cell r="AE20">
            <v>12001143.131843477</v>
          </cell>
          <cell r="AF20">
            <v>24002286.263686955</v>
          </cell>
          <cell r="AG20">
            <v>68315370.351886958</v>
          </cell>
        </row>
        <row r="21">
          <cell r="D21">
            <v>-242095.10869565216</v>
          </cell>
          <cell r="E21">
            <v>-300030.76173913042</v>
          </cell>
          <cell r="F21">
            <v>-254949.0847826087</v>
          </cell>
          <cell r="G21">
            <v>-254836.95652173914</v>
          </cell>
          <cell r="H21">
            <v>-279250.76916000008</v>
          </cell>
          <cell r="I21">
            <v>-305792.11565217393</v>
          </cell>
          <cell r="J21">
            <v>-321037.48173913045</v>
          </cell>
          <cell r="K21">
            <v>-386067.79565217393</v>
          </cell>
          <cell r="L21">
            <v>-290547.76891304349</v>
          </cell>
          <cell r="M21">
            <v>-280243.99721739133</v>
          </cell>
          <cell r="N21">
            <v>-310164.40346713044</v>
          </cell>
          <cell r="O21">
            <v>-320030.48351582605</v>
          </cell>
          <cell r="P21">
            <v>-3545046.7270560004</v>
          </cell>
          <cell r="R21">
            <v>-797074.95521739125</v>
          </cell>
          <cell r="S21">
            <v>-839879.84133391315</v>
          </cell>
          <cell r="T21">
            <v>-997653.04630434792</v>
          </cell>
          <cell r="U21">
            <v>-910438.88420034782</v>
          </cell>
          <cell r="V21">
            <v>-3545046.7270560004</v>
          </cell>
          <cell r="X21">
            <v>-320030.48351582605</v>
          </cell>
          <cell r="Y21">
            <v>-320030.48351582605</v>
          </cell>
          <cell r="Z21">
            <v>-320030.48351582605</v>
          </cell>
          <cell r="AA21">
            <v>-320030.48351582605</v>
          </cell>
          <cell r="AB21">
            <v>-320030.48351582605</v>
          </cell>
          <cell r="AC21">
            <v>-320030.48351582605</v>
          </cell>
          <cell r="AD21">
            <v>-960091.45054747816</v>
          </cell>
          <cell r="AE21">
            <v>-960091.45054747816</v>
          </cell>
          <cell r="AF21">
            <v>-1920182.9010949563</v>
          </cell>
          <cell r="AG21">
            <v>-5465229.6281509567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</row>
        <row r="23">
          <cell r="D23">
            <v>2784093.7499999995</v>
          </cell>
          <cell r="E23">
            <v>3450353.76</v>
          </cell>
          <cell r="F23">
            <v>2931914.4749999996</v>
          </cell>
          <cell r="G23">
            <v>2930624.9999999995</v>
          </cell>
          <cell r="H23">
            <v>3211383.8453400009</v>
          </cell>
          <cell r="I23">
            <v>3516609.3300000005</v>
          </cell>
          <cell r="J23">
            <v>3691931.04</v>
          </cell>
          <cell r="K23">
            <v>4439779.6500000004</v>
          </cell>
          <cell r="L23">
            <v>3341299.3424999998</v>
          </cell>
          <cell r="M23">
            <v>3222805.9680000003</v>
          </cell>
          <cell r="N23">
            <v>3566890.6398720001</v>
          </cell>
          <cell r="O23">
            <v>3680350.5604320001</v>
          </cell>
          <cell r="P23">
            <v>40768037.361144006</v>
          </cell>
          <cell r="R23">
            <v>9166361.9849999994</v>
          </cell>
          <cell r="S23">
            <v>9658618.1753400005</v>
          </cell>
          <cell r="T23">
            <v>11473010.032499999</v>
          </cell>
          <cell r="U23">
            <v>10470047.168304002</v>
          </cell>
          <cell r="V23">
            <v>40768037.361144006</v>
          </cell>
          <cell r="X23">
            <v>3680350.5604320001</v>
          </cell>
          <cell r="Y23">
            <v>3680350.5604320001</v>
          </cell>
          <cell r="Z23">
            <v>3680350.5604320001</v>
          </cell>
          <cell r="AA23">
            <v>3680350.5604320001</v>
          </cell>
          <cell r="AB23">
            <v>3680350.5604320001</v>
          </cell>
          <cell r="AC23">
            <v>3680350.5604320001</v>
          </cell>
          <cell r="AD23">
            <v>11041051.681295998</v>
          </cell>
          <cell r="AE23">
            <v>11041051.681295998</v>
          </cell>
          <cell r="AF23">
            <v>22082103.362591997</v>
          </cell>
          <cell r="AG23">
            <v>62850140.723736003</v>
          </cell>
        </row>
        <row r="24">
          <cell r="D24">
            <v>-1011161.5946994311</v>
          </cell>
          <cell r="E24">
            <v>-929940.08899589325</v>
          </cell>
          <cell r="F24">
            <v>-1018066.1778741013</v>
          </cell>
          <cell r="G24">
            <v>-934124.22163320775</v>
          </cell>
          <cell r="H24">
            <v>-920578.49134720385</v>
          </cell>
          <cell r="I24">
            <v>-987570.93100172584</v>
          </cell>
          <cell r="J24">
            <v>-1074553.1048628513</v>
          </cell>
          <cell r="K24">
            <v>-1148652.7521267161</v>
          </cell>
          <cell r="L24">
            <v>-1232275.4578111896</v>
          </cell>
          <cell r="M24">
            <v>-1091830.0936425077</v>
          </cell>
          <cell r="N24">
            <v>-1057559.0396738476</v>
          </cell>
          <cell r="O24">
            <v>-1132917.6006974729</v>
          </cell>
          <cell r="P24">
            <v>-12539229.554366147</v>
          </cell>
          <cell r="R24">
            <v>-2959167.8615694256</v>
          </cell>
          <cell r="S24">
            <v>-2842273.6439821376</v>
          </cell>
          <cell r="T24">
            <v>-3455481.314800757</v>
          </cell>
          <cell r="U24">
            <v>-3282306.7340138284</v>
          </cell>
          <cell r="V24">
            <v>-12539229.554366149</v>
          </cell>
          <cell r="X24">
            <v>-1132917.6006974732</v>
          </cell>
          <cell r="Y24">
            <v>-1132917.6006974732</v>
          </cell>
          <cell r="Z24">
            <v>-1132917.6006974732</v>
          </cell>
          <cell r="AA24">
            <v>-1132917.6006974732</v>
          </cell>
          <cell r="AB24">
            <v>-1132917.6006974732</v>
          </cell>
          <cell r="AC24">
            <v>-1132917.6006974732</v>
          </cell>
          <cell r="AD24">
            <v>-3398752.8020924195</v>
          </cell>
          <cell r="AE24">
            <v>-3398752.8020924195</v>
          </cell>
          <cell r="AF24">
            <v>-6797505.6041848389</v>
          </cell>
          <cell r="AG24">
            <v>-19336735.158550989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</row>
        <row r="27">
          <cell r="D27">
            <v>86515.56855043699</v>
          </cell>
          <cell r="E27">
            <v>-162036.69950559712</v>
          </cell>
          <cell r="F27">
            <v>128379.66447252431</v>
          </cell>
          <cell r="G27">
            <v>291.24854016443714</v>
          </cell>
          <cell r="H27">
            <v>-54321.439079053467</v>
          </cell>
          <cell r="I27">
            <v>-112890.88592249411</v>
          </cell>
          <cell r="J27">
            <v>-83727.342286959523</v>
          </cell>
          <cell r="K27">
            <v>-175480.36478978605</v>
          </cell>
          <cell r="L27">
            <v>291334.0575306036</v>
          </cell>
          <cell r="M27">
            <v>91655.283173470991</v>
          </cell>
          <cell r="N27">
            <v>-86319.55745189148</v>
          </cell>
          <cell r="O27">
            <v>-52601.279231481487</v>
          </cell>
          <cell r="P27">
            <v>-129201.74600006291</v>
          </cell>
          <cell r="R27">
            <v>52858.53351736418</v>
          </cell>
          <cell r="S27">
            <v>-166921.07646138314</v>
          </cell>
          <cell r="T27">
            <v>32126.350453858031</v>
          </cell>
          <cell r="U27">
            <v>-47265.553509901976</v>
          </cell>
          <cell r="V27">
            <v>-129201.74600006291</v>
          </cell>
          <cell r="X27">
            <v>-107209.17611725326</v>
          </cell>
          <cell r="Y27">
            <v>-25724.029006268363</v>
          </cell>
          <cell r="Z27">
            <v>-7253.0363455838524</v>
          </cell>
          <cell r="AA27">
            <v>-2514.7973864735104</v>
          </cell>
          <cell r="AB27">
            <v>-678.35354951396585</v>
          </cell>
          <cell r="AC27">
            <v>0</v>
          </cell>
          <cell r="AD27">
            <v>-140186.24146910547</v>
          </cell>
          <cell r="AE27">
            <v>-3193.1509359874763</v>
          </cell>
          <cell r="AF27">
            <v>-143379.39240509295</v>
          </cell>
          <cell r="AG27">
            <v>-272581.13840515586</v>
          </cell>
        </row>
        <row r="28">
          <cell r="D28">
            <v>1859447.7238510053</v>
          </cell>
          <cell r="E28">
            <v>2358376.9714985089</v>
          </cell>
          <cell r="F28">
            <v>2042227.9615984226</v>
          </cell>
          <cell r="G28">
            <v>1996792.0269069562</v>
          </cell>
          <cell r="H28">
            <v>2236483.9149137437</v>
          </cell>
          <cell r="I28">
            <v>2416147.5130757801</v>
          </cell>
          <cell r="J28">
            <v>2533650.5928501897</v>
          </cell>
          <cell r="K28">
            <v>3115646.5330834985</v>
          </cell>
          <cell r="L28">
            <v>2400357.9422194138</v>
          </cell>
          <cell r="M28">
            <v>2222631.1575309634</v>
          </cell>
          <cell r="N28">
            <v>2423012.0427462608</v>
          </cell>
          <cell r="O28">
            <v>2494831.6805030461</v>
          </cell>
          <cell r="P28">
            <v>28099606.060777795</v>
          </cell>
          <cell r="R28">
            <v>6260052.6569479387</v>
          </cell>
          <cell r="S28">
            <v>6649423.4548964798</v>
          </cell>
          <cell r="T28">
            <v>8049655.0681531001</v>
          </cell>
          <cell r="U28">
            <v>7140474.8807802713</v>
          </cell>
          <cell r="V28">
            <v>28099606.060777795</v>
          </cell>
          <cell r="X28">
            <v>2440223.7836172739</v>
          </cell>
          <cell r="Y28">
            <v>2521708.9307282586</v>
          </cell>
          <cell r="Z28">
            <v>2540179.9233889431</v>
          </cell>
          <cell r="AA28">
            <v>2544918.1623480534</v>
          </cell>
          <cell r="AB28">
            <v>2546754.606185013</v>
          </cell>
          <cell r="AC28">
            <v>2547432.9597345269</v>
          </cell>
          <cell r="AD28">
            <v>7502112.6377344728</v>
          </cell>
          <cell r="AE28">
            <v>7639105.7282675914</v>
          </cell>
          <cell r="AF28">
            <v>15141218.366002064</v>
          </cell>
          <cell r="AG28">
            <v>43240824.426779851</v>
          </cell>
        </row>
        <row r="29">
          <cell r="D29">
            <v>-58380.659540195396</v>
          </cell>
          <cell r="E29">
            <v>-57378.666005693187</v>
          </cell>
          <cell r="F29">
            <v>-65064.509265283188</v>
          </cell>
          <cell r="G29">
            <v>-60093.506634682904</v>
          </cell>
          <cell r="H29">
            <v>-59625.484617765549</v>
          </cell>
          <cell r="I29">
            <v>-64038.98427164615</v>
          </cell>
          <cell r="J29">
            <v>-69366.728224155609</v>
          </cell>
          <cell r="K29">
            <v>-74610.872365758725</v>
          </cell>
          <cell r="L29">
            <v>-82794.815806393482</v>
          </cell>
          <cell r="M29">
            <v>-69908.553525528609</v>
          </cell>
          <cell r="N29">
            <v>-66577.892248022283</v>
          </cell>
          <cell r="O29">
            <v>-70770.355893262546</v>
          </cell>
          <cell r="P29">
            <v>-798611.0283983876</v>
          </cell>
          <cell r="R29">
            <v>-180823.83481117178</v>
          </cell>
          <cell r="S29">
            <v>-183757.9755240946</v>
          </cell>
          <cell r="T29">
            <v>-226772.41639630782</v>
          </cell>
          <cell r="U29">
            <v>-207256.80166681344</v>
          </cell>
          <cell r="V29">
            <v>-798611.0283983876</v>
          </cell>
          <cell r="X29">
            <v>-73607.011208640004</v>
          </cell>
          <cell r="Y29">
            <v>-73607.011208640004</v>
          </cell>
          <cell r="Z29">
            <v>-73607.011208640004</v>
          </cell>
          <cell r="AA29">
            <v>-73607.011208640004</v>
          </cell>
          <cell r="AB29">
            <v>-73607.011208640004</v>
          </cell>
          <cell r="AC29">
            <v>-73607.011208640004</v>
          </cell>
          <cell r="AD29">
            <v>-220821.03362592001</v>
          </cell>
          <cell r="AE29">
            <v>-220821.03362592001</v>
          </cell>
          <cell r="AF29">
            <v>-441642.06725184002</v>
          </cell>
          <cell r="AG29">
            <v>-1240253.0956502277</v>
          </cell>
        </row>
        <row r="30">
          <cell r="D30">
            <v>1801067.0643108098</v>
          </cell>
          <cell r="E30">
            <v>2300998.3054928156</v>
          </cell>
          <cell r="F30">
            <v>1977163.4523331395</v>
          </cell>
          <cell r="G30">
            <v>1936698.5202722733</v>
          </cell>
          <cell r="H30">
            <v>2176858.4302959782</v>
          </cell>
          <cell r="I30">
            <v>2352108.5288041341</v>
          </cell>
          <cell r="J30">
            <v>2464283.8646260342</v>
          </cell>
          <cell r="K30">
            <v>3041035.6607177397</v>
          </cell>
          <cell r="L30">
            <v>2317563.1264130203</v>
          </cell>
          <cell r="M30">
            <v>2152722.604005435</v>
          </cell>
          <cell r="N30">
            <v>2356434.1504982384</v>
          </cell>
          <cell r="O30">
            <v>2424061.3246097835</v>
          </cell>
          <cell r="P30">
            <v>27300995.032379407</v>
          </cell>
          <cell r="R30">
            <v>6079228.8221367672</v>
          </cell>
          <cell r="S30">
            <v>6465665.479372385</v>
          </cell>
          <cell r="T30">
            <v>7822882.6517567923</v>
          </cell>
          <cell r="U30">
            <v>6933218.0791134574</v>
          </cell>
          <cell r="V30">
            <v>27300995.032379407</v>
          </cell>
          <cell r="X30">
            <v>2366616.772408634</v>
          </cell>
          <cell r="Y30">
            <v>2448101.9195196186</v>
          </cell>
          <cell r="Z30">
            <v>2466572.9121803031</v>
          </cell>
          <cell r="AA30">
            <v>2471311.1511394135</v>
          </cell>
          <cell r="AB30">
            <v>2473147.594976373</v>
          </cell>
          <cell r="AC30">
            <v>2473825.948525887</v>
          </cell>
          <cell r="AD30">
            <v>7281291.6041085524</v>
          </cell>
          <cell r="AE30">
            <v>7418284.6946416711</v>
          </cell>
          <cell r="AF30">
            <v>14699576.298750224</v>
          </cell>
          <cell r="AG30">
            <v>42000571.331129625</v>
          </cell>
        </row>
        <row r="32">
          <cell r="D32">
            <v>-308750</v>
          </cell>
          <cell r="E32">
            <v>-382636.79999999999</v>
          </cell>
          <cell r="F32">
            <v>-325143</v>
          </cell>
          <cell r="G32">
            <v>-325000</v>
          </cell>
          <cell r="H32">
            <v>-356135.5512000001</v>
          </cell>
          <cell r="I32">
            <v>-389984.4</v>
          </cell>
          <cell r="J32">
            <v>-409427.20000000001</v>
          </cell>
          <cell r="K32">
            <v>-492361.99999999994</v>
          </cell>
          <cell r="L32">
            <v>-370542.89999999997</v>
          </cell>
          <cell r="M32">
            <v>-357402.24000000005</v>
          </cell>
          <cell r="N32">
            <v>-395560.48896000005</v>
          </cell>
          <cell r="O32">
            <v>-408142.94975999999</v>
          </cell>
          <cell r="P32">
            <v>-4521087.5299200006</v>
          </cell>
          <cell r="R32">
            <v>-1016529.8</v>
          </cell>
          <cell r="S32">
            <v>-1071119.9512</v>
          </cell>
          <cell r="T32">
            <v>-1272332.0999999999</v>
          </cell>
          <cell r="U32">
            <v>-1161105.6787200002</v>
          </cell>
          <cell r="V32">
            <v>-4521087.5299200006</v>
          </cell>
          <cell r="X32">
            <v>-408142.94975999999</v>
          </cell>
          <cell r="Y32">
            <v>-408142.94975999999</v>
          </cell>
          <cell r="Z32">
            <v>-408142.94975999999</v>
          </cell>
          <cell r="AA32">
            <v>-408142.94975999999</v>
          </cell>
          <cell r="AB32">
            <v>-408142.94975999999</v>
          </cell>
          <cell r="AC32">
            <v>-408142.94975999999</v>
          </cell>
          <cell r="AD32">
            <v>-1224428.84928</v>
          </cell>
          <cell r="AE32">
            <v>-1224428.84928</v>
          </cell>
          <cell r="AF32">
            <v>-2448857.6985599999</v>
          </cell>
          <cell r="AG32">
            <v>-6969945.22848</v>
          </cell>
        </row>
        <row r="33">
          <cell r="D33">
            <v>88077.084601618364</v>
          </cell>
          <cell r="E33">
            <v>74206.331781549321</v>
          </cell>
          <cell r="F33">
            <v>79553.011355261726</v>
          </cell>
          <cell r="G33">
            <v>72753.044985276589</v>
          </cell>
          <cell r="H33">
            <v>71535.76704725466</v>
          </cell>
          <cell r="I33">
            <v>76663.642329841794</v>
          </cell>
          <cell r="J33">
            <v>83415.937336335657</v>
          </cell>
          <cell r="K33">
            <v>89168.181227153909</v>
          </cell>
          <cell r="L33">
            <v>95659.685784447196</v>
          </cell>
          <cell r="M33">
            <v>84757.123925330074</v>
          </cell>
          <cell r="N33">
            <v>82096.713679095861</v>
          </cell>
          <cell r="O33">
            <v>87946.685146914097</v>
          </cell>
          <cell r="P33">
            <v>985833.2092000792</v>
          </cell>
          <cell r="R33">
            <v>241836.4277384294</v>
          </cell>
          <cell r="S33">
            <v>220952.45436237304</v>
          </cell>
          <cell r="T33">
            <v>268243.80434793676</v>
          </cell>
          <cell r="U33">
            <v>254800.52275134003</v>
          </cell>
          <cell r="V33">
            <v>985833.2092000792</v>
          </cell>
          <cell r="X33">
            <v>87946.685146914097</v>
          </cell>
          <cell r="Y33">
            <v>87946.685146914097</v>
          </cell>
          <cell r="Z33">
            <v>87946.685146914097</v>
          </cell>
          <cell r="AA33">
            <v>87946.685146914097</v>
          </cell>
          <cell r="AB33">
            <v>87946.685146914097</v>
          </cell>
          <cell r="AC33">
            <v>87946.685146914097</v>
          </cell>
          <cell r="AD33">
            <v>263840.05544074229</v>
          </cell>
          <cell r="AE33">
            <v>263840.05544074229</v>
          </cell>
          <cell r="AF33">
            <v>527680.11088148458</v>
          </cell>
          <cell r="AG33">
            <v>1513513.3200815637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</row>
        <row r="35">
          <cell r="D35">
            <v>-21628.892137609248</v>
          </cell>
          <cell r="E35">
            <v>40509.17487639928</v>
          </cell>
          <cell r="F35">
            <v>-32094.916118131077</v>
          </cell>
          <cell r="G35">
            <v>-72.812135041109286</v>
          </cell>
          <cell r="H35">
            <v>13580.359769763367</v>
          </cell>
          <cell r="I35">
            <v>28222.721480623528</v>
          </cell>
          <cell r="J35">
            <v>20931.835571739881</v>
          </cell>
          <cell r="K35">
            <v>43870.091197446513</v>
          </cell>
          <cell r="L35">
            <v>-72833.514382650901</v>
          </cell>
          <cell r="M35">
            <v>-22913.820793367748</v>
          </cell>
          <cell r="N35">
            <v>21579.88936297287</v>
          </cell>
          <cell r="O35">
            <v>13150.319807870372</v>
          </cell>
          <cell r="P35">
            <v>32300.436500015727</v>
          </cell>
          <cell r="R35">
            <v>-13214.633379341045</v>
          </cell>
          <cell r="S35">
            <v>41730.269115345785</v>
          </cell>
          <cell r="T35">
            <v>-8031.5876134645077</v>
          </cell>
          <cell r="U35">
            <v>11816.388377475494</v>
          </cell>
          <cell r="V35">
            <v>32300.436500015727</v>
          </cell>
          <cell r="X35">
            <v>26802.294029313314</v>
          </cell>
          <cell r="Y35">
            <v>6431.0072515670909</v>
          </cell>
          <cell r="Z35">
            <v>1813.2590863959631</v>
          </cell>
          <cell r="AA35">
            <v>628.6993466183776</v>
          </cell>
          <cell r="AB35">
            <v>169.58838737849146</v>
          </cell>
          <cell r="AC35">
            <v>0</v>
          </cell>
          <cell r="AD35">
            <v>35046.560367276368</v>
          </cell>
          <cell r="AE35">
            <v>798.28773399686906</v>
          </cell>
          <cell r="AF35">
            <v>35844.848101273237</v>
          </cell>
          <cell r="AG35">
            <v>68145.284601288964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</row>
        <row r="38">
          <cell r="D38">
            <v>-148437.49999999997</v>
          </cell>
          <cell r="E38">
            <v>-183960</v>
          </cell>
          <cell r="F38">
            <v>-156318.74999999997</v>
          </cell>
          <cell r="G38">
            <v>-156250</v>
          </cell>
          <cell r="H38">
            <v>-171219.01500000004</v>
          </cell>
          <cell r="I38">
            <v>-187492.5</v>
          </cell>
          <cell r="J38">
            <v>-196840</v>
          </cell>
          <cell r="K38">
            <v>-236712.49999999997</v>
          </cell>
          <cell r="L38">
            <v>-178145.625</v>
          </cell>
          <cell r="M38">
            <v>-171828.00000000003</v>
          </cell>
          <cell r="N38">
            <v>-190173.31200000001</v>
          </cell>
          <cell r="O38">
            <v>-196222.57199999999</v>
          </cell>
          <cell r="P38">
            <v>-2173599.7740000002</v>
          </cell>
          <cell r="R38">
            <v>-488716.25</v>
          </cell>
          <cell r="S38">
            <v>-514961.51500000001</v>
          </cell>
          <cell r="T38">
            <v>-611698.125</v>
          </cell>
          <cell r="U38">
            <v>-558223.88400000008</v>
          </cell>
          <cell r="V38">
            <v>-2173599.7740000002</v>
          </cell>
          <cell r="X38">
            <v>-196222.57199999999</v>
          </cell>
          <cell r="Y38">
            <v>-196222.57199999999</v>
          </cell>
          <cell r="Z38">
            <v>-196222.57199999999</v>
          </cell>
          <cell r="AA38">
            <v>-196222.57199999999</v>
          </cell>
          <cell r="AB38">
            <v>-196222.57199999999</v>
          </cell>
          <cell r="AC38">
            <v>-196222.57199999999</v>
          </cell>
          <cell r="AD38">
            <v>-588667.71600000001</v>
          </cell>
          <cell r="AE38">
            <v>-588667.71600000001</v>
          </cell>
          <cell r="AF38">
            <v>-1177335.432</v>
          </cell>
          <cell r="AG38">
            <v>-3350935.2060000002</v>
          </cell>
        </row>
        <row r="39">
          <cell r="D39">
            <v>-220281.24999999997</v>
          </cell>
          <cell r="E39">
            <v>-272996.64</v>
          </cell>
          <cell r="F39">
            <v>-231977.02499999997</v>
          </cell>
          <cell r="G39">
            <v>-231875</v>
          </cell>
          <cell r="H39">
            <v>-254089.01826000004</v>
          </cell>
          <cell r="I39">
            <v>-278238.87</v>
          </cell>
          <cell r="J39">
            <v>-292110.56</v>
          </cell>
          <cell r="K39">
            <v>-351281.34999999992</v>
          </cell>
          <cell r="L39">
            <v>-264368.10749999998</v>
          </cell>
          <cell r="M39">
            <v>-254992.75200000004</v>
          </cell>
          <cell r="N39">
            <v>-282217.19500800001</v>
          </cell>
          <cell r="O39">
            <v>-291194.29684799997</v>
          </cell>
          <cell r="P39">
            <v>-3225622.0646159998</v>
          </cell>
          <cell r="R39">
            <v>-725254.91500000004</v>
          </cell>
          <cell r="S39">
            <v>-764202.88826000004</v>
          </cell>
          <cell r="T39">
            <v>-907760.01749999984</v>
          </cell>
          <cell r="U39">
            <v>-828404.24385600002</v>
          </cell>
          <cell r="V39">
            <v>-3225622.0646159993</v>
          </cell>
          <cell r="X39">
            <v>-291194.29684799997</v>
          </cell>
          <cell r="Y39">
            <v>-291194.29684799997</v>
          </cell>
          <cell r="Z39">
            <v>-291194.29684799997</v>
          </cell>
          <cell r="AA39">
            <v>-291194.29684799997</v>
          </cell>
          <cell r="AB39">
            <v>-291194.29684799997</v>
          </cell>
          <cell r="AC39">
            <v>-291194.29684799997</v>
          </cell>
          <cell r="AD39">
            <v>-873582.89054399985</v>
          </cell>
          <cell r="AE39">
            <v>-873582.89054399985</v>
          </cell>
          <cell r="AF39">
            <v>-1747165.7810879997</v>
          </cell>
          <cell r="AG39">
            <v>-4972787.8457039986</v>
          </cell>
        </row>
        <row r="40">
          <cell r="D40">
            <v>-16103.209297660667</v>
          </cell>
          <cell r="E40">
            <v>-14859.508463410619</v>
          </cell>
          <cell r="F40">
            <v>-16280.023227784248</v>
          </cell>
          <cell r="G40">
            <v>-14939.459864135586</v>
          </cell>
          <cell r="H40">
            <v>-14724.011781808829</v>
          </cell>
          <cell r="I40">
            <v>-15796.08015037949</v>
          </cell>
          <cell r="J40">
            <v>-17187.349725893335</v>
          </cell>
          <cell r="K40">
            <v>-18372.564813287205</v>
          </cell>
          <cell r="L40">
            <v>-19710.100092949288</v>
          </cell>
          <cell r="M40">
            <v>-17463.693116482846</v>
          </cell>
          <cell r="N40">
            <v>-16915.531664648872</v>
          </cell>
          <cell r="O40">
            <v>-18120.882928622414</v>
          </cell>
          <cell r="P40">
            <v>-200472.4151270634</v>
          </cell>
          <cell r="R40">
            <v>-47242.740988855534</v>
          </cell>
          <cell r="S40">
            <v>-45459.551796323911</v>
          </cell>
          <cell r="T40">
            <v>-55270.014632129823</v>
          </cell>
          <cell r="U40">
            <v>-52500.107709754135</v>
          </cell>
          <cell r="V40">
            <v>-200472.4151270634</v>
          </cell>
          <cell r="X40">
            <v>-18120.88292862241</v>
          </cell>
          <cell r="Y40">
            <v>-18120.88292862241</v>
          </cell>
          <cell r="Z40">
            <v>-18120.88292862241</v>
          </cell>
          <cell r="AA40">
            <v>-18120.88292862241</v>
          </cell>
          <cell r="AB40">
            <v>-18120.88292862241</v>
          </cell>
          <cell r="AC40">
            <v>-18120.88292862241</v>
          </cell>
          <cell r="AD40">
            <v>-54362.648785867234</v>
          </cell>
          <cell r="AE40">
            <v>-54362.648785867234</v>
          </cell>
          <cell r="AF40">
            <v>-108725.29757173447</v>
          </cell>
          <cell r="AG40">
            <v>-309197.71269879787</v>
          </cell>
        </row>
        <row r="41">
          <cell r="D41">
            <v>-3982.8604329547388</v>
          </cell>
          <cell r="E41">
            <v>-3675.2517599502266</v>
          </cell>
          <cell r="F41">
            <v>-4026.5924116719716</v>
          </cell>
          <cell r="G41">
            <v>-3695.0264063962013</v>
          </cell>
          <cell r="H41">
            <v>-3641.7389140340506</v>
          </cell>
          <cell r="I41">
            <v>-3906.8971571938605</v>
          </cell>
          <cell r="J41">
            <v>-4251.0044988709515</v>
          </cell>
          <cell r="K41">
            <v>-4544.1476971530356</v>
          </cell>
          <cell r="L41">
            <v>-4874.9647563227909</v>
          </cell>
          <cell r="M41">
            <v>-4319.3534308100907</v>
          </cell>
          <cell r="N41">
            <v>-4183.7748317231544</v>
          </cell>
          <cell r="O41">
            <v>-4481.8983776792766</v>
          </cell>
          <cell r="P41">
            <v>-49583.51067476035</v>
          </cell>
          <cell r="R41">
            <v>-11684.704604576938</v>
          </cell>
          <cell r="S41">
            <v>-11243.662477624111</v>
          </cell>
          <cell r="T41">
            <v>-13670.11695234678</v>
          </cell>
          <cell r="U41">
            <v>-12985.026640212523</v>
          </cell>
          <cell r="V41">
            <v>-49583.510674760357</v>
          </cell>
          <cell r="X41">
            <v>-4481.8983776792766</v>
          </cell>
          <cell r="Y41">
            <v>-4481.8983776792766</v>
          </cell>
          <cell r="Z41">
            <v>-4481.8983776792766</v>
          </cell>
          <cell r="AA41">
            <v>-4481.8983776792766</v>
          </cell>
          <cell r="AB41">
            <v>-4481.8983776792766</v>
          </cell>
          <cell r="AC41">
            <v>-4481.8983776792766</v>
          </cell>
          <cell r="AD41">
            <v>-13445.695133037829</v>
          </cell>
          <cell r="AE41">
            <v>-13445.695133037829</v>
          </cell>
          <cell r="AF41">
            <v>-26891.390266075658</v>
          </cell>
          <cell r="AG41">
            <v>-76474.900940836014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</row>
        <row r="43">
          <cell r="D43">
            <v>-16150.000000000002</v>
          </cell>
          <cell r="E43">
            <v>-20014.848000000002</v>
          </cell>
          <cell r="F43">
            <v>-17007.48</v>
          </cell>
          <cell r="G43">
            <v>-17000</v>
          </cell>
          <cell r="H43">
            <v>-17248.730400000004</v>
          </cell>
          <cell r="I43">
            <v>-19890</v>
          </cell>
          <cell r="J43">
            <v>-20914.25</v>
          </cell>
          <cell r="K43">
            <v>-24650</v>
          </cell>
          <cell r="L43">
            <v>-17658.75</v>
          </cell>
          <cell r="M43">
            <v>-17544</v>
          </cell>
          <cell r="N43">
            <v>-19243.728000000003</v>
          </cell>
          <cell r="O43">
            <v>-19826.352000000003</v>
          </cell>
          <cell r="P43">
            <v>-227148.13840000003</v>
          </cell>
          <cell r="R43">
            <v>-53172.328000000009</v>
          </cell>
          <cell r="S43">
            <v>-54138.7304</v>
          </cell>
          <cell r="T43">
            <v>-63223</v>
          </cell>
          <cell r="U43">
            <v>-56614.080000000002</v>
          </cell>
          <cell r="V43">
            <v>-227148.1384</v>
          </cell>
          <cell r="X43">
            <v>-19826.352000000003</v>
          </cell>
          <cell r="Y43">
            <v>-19826.352000000003</v>
          </cell>
          <cell r="Z43">
            <v>-19826.352000000003</v>
          </cell>
          <cell r="AA43">
            <v>-19826.352000000003</v>
          </cell>
          <cell r="AB43">
            <v>-19826.352000000003</v>
          </cell>
          <cell r="AC43">
            <v>-19826.352000000003</v>
          </cell>
          <cell r="AD43">
            <v>-59479.056000000011</v>
          </cell>
          <cell r="AE43">
            <v>-59479.056000000011</v>
          </cell>
          <cell r="AF43">
            <v>-118958.11200000002</v>
          </cell>
          <cell r="AG43">
            <v>-346106.25040000002</v>
          </cell>
        </row>
        <row r="44">
          <cell r="D44">
            <v>-890625</v>
          </cell>
          <cell r="E44">
            <v>-1103760</v>
          </cell>
          <cell r="F44">
            <v>-937912.5</v>
          </cell>
          <cell r="G44">
            <v>-937317.07317073166</v>
          </cell>
          <cell r="H44">
            <v>-1026788.3743523316</v>
          </cell>
          <cell r="I44">
            <v>-1143450</v>
          </cell>
          <cell r="J44">
            <v>-1181040</v>
          </cell>
          <cell r="K44">
            <v>-1420271.6555612506</v>
          </cell>
          <cell r="L44">
            <v>-1069251.3533464565</v>
          </cell>
          <cell r="M44">
            <v>-1030670.1030927836</v>
          </cell>
          <cell r="N44">
            <v>-1140202.9263829787</v>
          </cell>
          <cell r="O44">
            <v>-1176587.0078740157</v>
          </cell>
          <cell r="P44">
            <v>-13057875.99378055</v>
          </cell>
          <cell r="R44">
            <v>-2932297.5</v>
          </cell>
          <cell r="S44">
            <v>-3107555.447523063</v>
          </cell>
          <cell r="T44">
            <v>-3670563.0089077074</v>
          </cell>
          <cell r="U44">
            <v>-3347460.0373497782</v>
          </cell>
          <cell r="V44">
            <v>-13057875.99378055</v>
          </cell>
          <cell r="X44">
            <v>-1176587.0078740157</v>
          </cell>
          <cell r="Y44">
            <v>-1176587.0078740157</v>
          </cell>
          <cell r="Z44">
            <v>-1176587.0078740157</v>
          </cell>
          <cell r="AA44">
            <v>-1176587.0078740157</v>
          </cell>
          <cell r="AB44">
            <v>-1176587.0078740157</v>
          </cell>
          <cell r="AC44">
            <v>-1176587.0078740157</v>
          </cell>
          <cell r="AD44">
            <v>-3529761.0236220472</v>
          </cell>
          <cell r="AE44">
            <v>-3529761.0236220472</v>
          </cell>
          <cell r="AF44">
            <v>-7059522.0472440943</v>
          </cell>
          <cell r="AG44">
            <v>-20117398.041024644</v>
          </cell>
        </row>
        <row r="45">
          <cell r="D45">
            <v>-55681.874999999993</v>
          </cell>
          <cell r="E45">
            <v>-69007.075199999992</v>
          </cell>
          <cell r="F45">
            <v>-58638.289499999992</v>
          </cell>
          <cell r="G45">
            <v>-58612.499999999993</v>
          </cell>
          <cell r="H45">
            <v>-64227.676906800021</v>
          </cell>
          <cell r="I45">
            <v>-70332.186600000015</v>
          </cell>
          <cell r="J45">
            <v>-73838.620800000004</v>
          </cell>
          <cell r="K45">
            <v>-88795.593000000008</v>
          </cell>
          <cell r="L45">
            <v>-66825.986850000001</v>
          </cell>
          <cell r="M45">
            <v>-64456.119360000012</v>
          </cell>
          <cell r="N45">
            <v>-71337.812797439998</v>
          </cell>
          <cell r="O45">
            <v>-73607.011208640004</v>
          </cell>
          <cell r="P45">
            <v>-815360.7472228799</v>
          </cell>
          <cell r="R45">
            <v>-183327.23969999998</v>
          </cell>
          <cell r="S45">
            <v>-193172.36350680003</v>
          </cell>
          <cell r="T45">
            <v>-229460.20065000001</v>
          </cell>
          <cell r="U45">
            <v>-209400.94336608</v>
          </cell>
          <cell r="V45">
            <v>-815360.74722288013</v>
          </cell>
          <cell r="X45">
            <v>-73607.011208640004</v>
          </cell>
          <cell r="Y45">
            <v>-73607.011208640004</v>
          </cell>
          <cell r="Z45">
            <v>-73607.011208640004</v>
          </cell>
          <cell r="AA45">
            <v>-73607.011208640004</v>
          </cell>
          <cell r="AB45">
            <v>-73607.011208640004</v>
          </cell>
          <cell r="AC45">
            <v>-73607.011208640004</v>
          </cell>
          <cell r="AD45">
            <v>-220821.03362592001</v>
          </cell>
          <cell r="AE45">
            <v>-220821.03362592001</v>
          </cell>
          <cell r="AF45">
            <v>-441642.06725184002</v>
          </cell>
          <cell r="AG45">
            <v>-1257002.81447472</v>
          </cell>
        </row>
        <row r="46">
          <cell r="D46">
            <v>-1593563.5022666063</v>
          </cell>
          <cell r="E46">
            <v>-1936194.6167654123</v>
          </cell>
          <cell r="F46">
            <v>-1699845.5649023256</v>
          </cell>
          <cell r="G46">
            <v>-1672008.8265910279</v>
          </cell>
          <cell r="H46">
            <v>-1822957.9899979567</v>
          </cell>
          <cell r="I46">
            <v>-2004204.5700971079</v>
          </cell>
          <cell r="J46">
            <v>-2091261.2121166887</v>
          </cell>
          <cell r="K46">
            <v>-2503951.5386470901</v>
          </cell>
          <cell r="L46">
            <v>-1968551.6161439323</v>
          </cell>
          <cell r="M46">
            <v>-1856832.9578681141</v>
          </cell>
          <cell r="N46">
            <v>-2016158.1666027221</v>
          </cell>
          <cell r="O46">
            <v>-2087085.9660421729</v>
          </cell>
          <cell r="P46">
            <v>-23252616.528041154</v>
          </cell>
          <cell r="R46">
            <v>-5229603.683934344</v>
          </cell>
          <cell r="S46">
            <v>-5499171.3866860922</v>
          </cell>
          <cell r="T46">
            <v>-6563764.3669077111</v>
          </cell>
          <cell r="U46">
            <v>-5960077.0905130096</v>
          </cell>
          <cell r="V46">
            <v>-23252616.528041158</v>
          </cell>
          <cell r="X46">
            <v>-2073433.9918207298</v>
          </cell>
          <cell r="Y46">
            <v>-2093805.2785984762</v>
          </cell>
          <cell r="Z46">
            <v>-2098423.0267636473</v>
          </cell>
          <cell r="AA46">
            <v>-2099607.5865034247</v>
          </cell>
          <cell r="AB46">
            <v>-2100066.6974626649</v>
          </cell>
          <cell r="AC46">
            <v>-2100236.2858500434</v>
          </cell>
          <cell r="AD46">
            <v>-6265662.2971828533</v>
          </cell>
          <cell r="AE46">
            <v>-6299910.5698161339</v>
          </cell>
          <cell r="AF46">
            <v>-12565572.866998987</v>
          </cell>
          <cell r="AG46">
            <v>-35818189.39504014</v>
          </cell>
        </row>
        <row r="47">
          <cell r="D47">
            <v>207503.56204420351</v>
          </cell>
          <cell r="E47">
            <v>364803.68872740329</v>
          </cell>
          <cell r="F47">
            <v>277317.88743081386</v>
          </cell>
          <cell r="G47">
            <v>264689.69368124544</v>
          </cell>
          <cell r="H47">
            <v>353900.44029802154</v>
          </cell>
          <cell r="I47">
            <v>347903.95870702621</v>
          </cell>
          <cell r="J47">
            <v>373022.65250934544</v>
          </cell>
          <cell r="K47">
            <v>537084.12207064964</v>
          </cell>
          <cell r="L47">
            <v>349011.51026908797</v>
          </cell>
          <cell r="M47">
            <v>295889.6461373209</v>
          </cell>
          <cell r="N47">
            <v>340275.98389551626</v>
          </cell>
          <cell r="O47">
            <v>336975.35856761062</v>
          </cell>
          <cell r="P47">
            <v>4048378.5043382533</v>
          </cell>
          <cell r="R47">
            <v>849625.13820242323</v>
          </cell>
          <cell r="S47">
            <v>966494.09268629272</v>
          </cell>
          <cell r="T47">
            <v>1259118.2848490812</v>
          </cell>
          <cell r="U47">
            <v>973140.98860044777</v>
          </cell>
          <cell r="V47">
            <v>4048378.5043382496</v>
          </cell>
          <cell r="X47">
            <v>293182.78058790416</v>
          </cell>
          <cell r="Y47">
            <v>354296.64092114242</v>
          </cell>
          <cell r="Z47">
            <v>368149.8854166558</v>
          </cell>
          <cell r="AA47">
            <v>371703.56463598879</v>
          </cell>
          <cell r="AB47">
            <v>373080.8975137081</v>
          </cell>
          <cell r="AC47">
            <v>373589.66267584357</v>
          </cell>
          <cell r="AD47">
            <v>1015629.3069256991</v>
          </cell>
          <cell r="AE47">
            <v>1118374.1248255372</v>
          </cell>
          <cell r="AF47">
            <v>2134003.4317512363</v>
          </cell>
          <cell r="AG47">
            <v>6182381.9360894859</v>
          </cell>
        </row>
        <row r="48">
          <cell r="D48">
            <v>0.11521145778300383</v>
          </cell>
          <cell r="E48">
            <v>0.15854148517039937</v>
          </cell>
          <cell r="F48">
            <v>0.14026047624113555</v>
          </cell>
          <cell r="G48">
            <v>0.1366705715477253</v>
          </cell>
          <cell r="H48">
            <v>0.16257393469997183</v>
          </cell>
          <cell r="I48">
            <v>0.14791152467947921</v>
          </cell>
          <cell r="J48">
            <v>0.15137162478071625</v>
          </cell>
          <cell r="K48">
            <v>0.17661224069430612</v>
          </cell>
          <cell r="L48">
            <v>0.15059417639650929</v>
          </cell>
          <cell r="M48">
            <v>0.13744903574049797</v>
          </cell>
          <cell r="N48">
            <v>0.14440292499731816</v>
          </cell>
          <cell r="O48">
            <v>0.13901272015956762</v>
          </cell>
          <cell r="P48">
            <v>0.14828684813637061</v>
          </cell>
          <cell r="R48">
            <v>0.13975870345735586</v>
          </cell>
          <cell r="S48">
            <v>0.1494809924469073</v>
          </cell>
          <cell r="T48">
            <v>0.16095323692044899</v>
          </cell>
          <cell r="U48">
            <v>0.14035920657566886</v>
          </cell>
          <cell r="V48">
            <v>0.14828684813637047</v>
          </cell>
          <cell r="X48">
            <v>0.12388265983998591</v>
          </cell>
          <cell r="Y48">
            <v>0.14472299461726032</v>
          </cell>
          <cell r="Z48">
            <v>0.14925562654105096</v>
          </cell>
          <cell r="AA48">
            <v>0.1504074322914023</v>
          </cell>
          <cell r="AB48">
            <v>0.1508526617139776</v>
          </cell>
          <cell r="AC48">
            <v>0.15101695529487821</v>
          </cell>
          <cell r="AD48">
            <v>0.1394847730521627</v>
          </cell>
          <cell r="AE48">
            <v>0.15075912705714223</v>
          </cell>
          <cell r="AF48">
            <v>0.14517448587498893</v>
          </cell>
          <cell r="AG48">
            <v>0.14719756756040317</v>
          </cell>
        </row>
      </sheetData>
      <sheetData sheetId="13" refreshError="1">
        <row r="7">
          <cell r="AD7">
            <v>0</v>
          </cell>
          <cell r="AE7">
            <v>0</v>
          </cell>
          <cell r="AF7">
            <v>0</v>
          </cell>
          <cell r="AG7">
            <v>0</v>
          </cell>
        </row>
        <row r="8">
          <cell r="AD8">
            <v>0</v>
          </cell>
          <cell r="AE8">
            <v>0</v>
          </cell>
          <cell r="AF8">
            <v>0</v>
          </cell>
          <cell r="AG8">
            <v>0</v>
          </cell>
        </row>
        <row r="9">
          <cell r="AD9">
            <v>0</v>
          </cell>
          <cell r="AE9">
            <v>0</v>
          </cell>
          <cell r="AF9">
            <v>0</v>
          </cell>
          <cell r="AG9">
            <v>0</v>
          </cell>
        </row>
        <row r="10">
          <cell r="AD10">
            <v>0</v>
          </cell>
          <cell r="AE10">
            <v>0</v>
          </cell>
          <cell r="AF10">
            <v>0</v>
          </cell>
          <cell r="AG10">
            <v>0</v>
          </cell>
        </row>
        <row r="11">
          <cell r="AD11">
            <v>0</v>
          </cell>
          <cell r="AE11">
            <v>0</v>
          </cell>
          <cell r="AF11">
            <v>0</v>
          </cell>
          <cell r="AG11">
            <v>0</v>
          </cell>
        </row>
        <row r="12">
          <cell r="AD12">
            <v>0</v>
          </cell>
          <cell r="AE12">
            <v>0</v>
          </cell>
          <cell r="AF12">
            <v>0</v>
          </cell>
          <cell r="AG12">
            <v>0</v>
          </cell>
        </row>
        <row r="13">
          <cell r="AD13">
            <v>0</v>
          </cell>
          <cell r="AE13">
            <v>0</v>
          </cell>
          <cell r="AF13">
            <v>0</v>
          </cell>
          <cell r="AG13">
            <v>0</v>
          </cell>
        </row>
        <row r="14">
          <cell r="P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</row>
        <row r="15">
          <cell r="P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</row>
        <row r="16">
          <cell r="P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</row>
        <row r="17">
          <cell r="P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</row>
        <row r="18">
          <cell r="P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</row>
        <row r="20"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</row>
        <row r="21"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</row>
        <row r="28"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</row>
        <row r="30"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</row>
        <row r="43"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</row>
        <row r="44"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</row>
        <row r="45"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</row>
        <row r="46"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</row>
        <row r="48"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OL NB Qtly Membership Slid (3)"/>
      <sheetName val="Bridge the Gap"/>
      <sheetName val="Overall Revenue"/>
      <sheetName val="Overall Spending"/>
      <sheetName val="Project Joan"/>
      <sheetName val="AOL Rev per Sub"/>
      <sheetName val="AOL Usage per Sub"/>
      <sheetName val="AOL NB Qtly Membership Slid (2)"/>
      <sheetName val="AOL NB Qtly Membership Slide"/>
      <sheetName val="Memberhsip Graph"/>
      <sheetName val="Info for Churn Graphs"/>
      <sheetName val="Usage Trends"/>
      <sheetName val="Churn Rate Trends"/>
      <sheetName val="Churn Volume Trends"/>
      <sheetName val="Historical Membership"/>
      <sheetName val="Promo FY00"/>
      <sheetName val="Promo Summary '01"/>
      <sheetName val="FY01 vs FY00"/>
      <sheetName val="FY99 vs FY98"/>
      <sheetName val="Promo Summary '97"/>
      <sheetName val="Broad Assump"/>
      <sheetName val="Broad Summary '01"/>
      <sheetName val="Broad Summary Plan"/>
      <sheetName val="Broad Summary Variance"/>
      <sheetName val="Broad Monthly '01"/>
      <sheetName val="Broad Promo Summary '01"/>
      <sheetName val="AOLTV Assump"/>
      <sheetName val="AOLTV Summary Latest"/>
      <sheetName val="AOLTV Promo Summary"/>
      <sheetName val="Gateway.net Summary FY01"/>
      <sheetName val="Gateway Assumptions"/>
      <sheetName val="Gateway FY01"/>
      <sheetName val="ICQ"/>
      <sheetName val="AIM"/>
      <sheetName val="CServe"/>
      <sheetName val="CServe Details"/>
      <sheetName val="CServe Prior Variance Details"/>
      <sheetName val="Merch FY-01 Plan Sum"/>
      <sheetName val="Merch FY-01 Fcast Sum"/>
      <sheetName val="Merch Fcast"/>
      <sheetName val="Merch Plan"/>
      <sheetName val="Merch Variance"/>
      <sheetName val="Total Summ Var to FY01 Plan"/>
      <sheetName val="Chart1"/>
      <sheetName val="Rev and Spend Summary"/>
      <sheetName val="Variance to P&amp;B"/>
      <sheetName val="AOL Narrowband Assumptions"/>
      <sheetName val="Risks &amp; Op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"/>
      <sheetName val="Changes"/>
      <sheetName val="Assumptions ==&gt;"/>
      <sheetName val="Setup Store and Agent Costs"/>
      <sheetName val="Output Sheets ==&gt;"/>
      <sheetName val="Output Sheet"/>
      <sheetName val="IS"/>
      <sheetName val="BS"/>
      <sheetName val="CF"/>
      <sheetName val="CF Detail"/>
      <sheetName val="Assumptions"/>
      <sheetName val="Apposit Fees"/>
      <sheetName val="Valuation Summary"/>
      <sheetName val="Key Summary"/>
      <sheetName val="Charts"/>
      <sheetName val="Sheet1"/>
      <sheetName val="Revenue Build"/>
      <sheetName val="Market"/>
      <sheetName val="Market Summary"/>
      <sheetName val="Key Models ==&gt;"/>
      <sheetName val="Use of Series A"/>
      <sheetName val="COGS"/>
      <sheetName val="Agent Analysis"/>
      <sheetName val="Analysis ==&gt;"/>
      <sheetName val="Branchless Banking"/>
      <sheetName val="Bank Analysis"/>
      <sheetName val="Telco Analysis"/>
      <sheetName val="Partner Radio Marketing Spend"/>
      <sheetName val="Startup Costs"/>
      <sheetName val="Soft Launch and go forward"/>
      <sheetName val="CF diff view"/>
      <sheetName val="Charts ==&gt;"/>
      <sheetName val="Chart1"/>
      <sheetName val="Chart2"/>
      <sheetName val="IT ==&gt;"/>
      <sheetName val="Opex"/>
      <sheetName val="Capex"/>
      <sheetName val="CBN Sheets ==&gt;"/>
      <sheetName val="CBN IS"/>
      <sheetName val="CBN BS"/>
      <sheetName val="CBN CF"/>
      <sheetName val="CBN TF Sharing"/>
      <sheetName val="Research ==&gt;"/>
      <sheetName val="CBN Regulation"/>
      <sheetName val="Mobile Payments Forecast"/>
      <sheetName val="Old Assumptions"/>
    </sheetNames>
    <sheetDataSet>
      <sheetData sheetId="0">
        <row r="5">
          <cell r="BH5" t="str">
            <v>Paga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P"/>
      <sheetName val="Rev Share Months"/>
      <sheetName val="Summary"/>
      <sheetName val="AOL Average"/>
      <sheetName val="Scenario 1"/>
      <sheetName val="Scenario 2"/>
      <sheetName val="Scenario 3"/>
      <sheetName val="Scenario 4"/>
      <sheetName val="Scenario 5"/>
      <sheetName val="AOL Existing Std."/>
      <sheetName val="Churn Curves"/>
    </sheetNames>
    <sheetDataSet>
      <sheetData sheetId="0" refreshError="1"/>
      <sheetData sheetId="1" refreshError="1">
        <row r="8">
          <cell r="A8">
            <v>1</v>
          </cell>
          <cell r="B8">
            <v>4.26</v>
          </cell>
        </row>
        <row r="9">
          <cell r="A9">
            <v>2</v>
          </cell>
          <cell r="B9">
            <v>7.22</v>
          </cell>
        </row>
        <row r="10">
          <cell r="A10">
            <v>3</v>
          </cell>
          <cell r="B10">
            <v>9.4</v>
          </cell>
        </row>
        <row r="11">
          <cell r="A11">
            <v>4</v>
          </cell>
          <cell r="B11">
            <v>11.33</v>
          </cell>
        </row>
        <row r="12">
          <cell r="A12">
            <v>5</v>
          </cell>
          <cell r="B12">
            <v>12.673999999999999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_log"/>
      <sheetName val="Outbound Call"/>
      <sheetName val="agent_db"/>
      <sheetName val="observation &amp; suggestions"/>
      <sheetName val="call_traffic"/>
      <sheetName val="Sheet3"/>
      <sheetName val="Chart1"/>
      <sheetName val="A-Z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PUTS &amp; ASSUMPTIONS"/>
      <sheetName val="OPEX_b"/>
      <sheetName val="P&amp;L"/>
      <sheetName val="BS"/>
      <sheetName val="CF"/>
      <sheetName val="RevProj"/>
      <sheetName val="Txn_Vol_Proj"/>
      <sheetName val="Txn_Val_Summ"/>
      <sheetName val="Uniques"/>
      <sheetName val="OPEX"/>
      <sheetName val="CAPEX"/>
      <sheetName val="PAYROLL"/>
      <sheetName val="DIRECT COSTS"/>
      <sheetName val="DisCos_Proj"/>
      <sheetName val="DisCO Assumptions"/>
      <sheetName val="BS_Metrics_Assumptions"/>
      <sheetName val="CS_Metrics_Assumptions"/>
      <sheetName val="ANS_Metrics_Assumptions"/>
      <sheetName val="BS_RevData"/>
      <sheetName val="CS_RevData"/>
      <sheetName val="ANS_RevData"/>
      <sheetName val="ANS_RevData (LA)"/>
      <sheetName val="ANS_RevData (IB)"/>
      <sheetName val="ANS_RevData (IL)"/>
      <sheetName val="ANS_RevData (AB)"/>
      <sheetName val="ANS_RevData (EN)"/>
      <sheetName val="ANS_RevData (PH)"/>
      <sheetName val="ANS_RevData (OT)"/>
      <sheetName val="Paga_2015_Plan_v1.3"/>
    </sheetNames>
    <sheetDataSet>
      <sheetData sheetId="0"/>
      <sheetData sheetId="1">
        <row r="17">
          <cell r="F17">
            <v>200</v>
          </cell>
        </row>
        <row r="18">
          <cell r="F18">
            <v>215</v>
          </cell>
        </row>
      </sheetData>
      <sheetData sheetId="2">
        <row r="17">
          <cell r="F17">
            <v>518.75</v>
          </cell>
        </row>
      </sheetData>
      <sheetData sheetId="3">
        <row r="17">
          <cell r="F17">
            <v>92595738.149999991</v>
          </cell>
        </row>
      </sheetData>
      <sheetData sheetId="4">
        <row r="17">
          <cell r="F17">
            <v>64595295.704048052</v>
          </cell>
        </row>
      </sheetData>
      <sheetData sheetId="5">
        <row r="17">
          <cell r="F17">
            <v>-781100</v>
          </cell>
        </row>
      </sheetData>
      <sheetData sheetId="6">
        <row r="23">
          <cell r="AA23">
            <v>6801519.9299999997</v>
          </cell>
        </row>
      </sheetData>
      <sheetData sheetId="7">
        <row r="17">
          <cell r="F17">
            <v>2047</v>
          </cell>
        </row>
      </sheetData>
      <sheetData sheetId="8">
        <row r="17">
          <cell r="F17">
            <v>15352381.939999999</v>
          </cell>
        </row>
      </sheetData>
      <sheetData sheetId="9">
        <row r="17">
          <cell r="F17">
            <v>123734</v>
          </cell>
        </row>
      </sheetData>
      <sheetData sheetId="10">
        <row r="17">
          <cell r="F17">
            <v>916993.62</v>
          </cell>
        </row>
      </sheetData>
      <sheetData sheetId="11">
        <row r="17">
          <cell r="F17">
            <v>1000000</v>
          </cell>
        </row>
      </sheetData>
      <sheetData sheetId="12">
        <row r="17">
          <cell r="F17">
            <v>0</v>
          </cell>
        </row>
      </sheetData>
      <sheetData sheetId="13">
        <row r="18">
          <cell r="F18">
            <v>37814497.142116703</v>
          </cell>
        </row>
      </sheetData>
      <sheetData sheetId="14">
        <row r="4">
          <cell r="D4">
            <v>147420</v>
          </cell>
          <cell r="E4">
            <v>891540</v>
          </cell>
          <cell r="F4">
            <v>2461114.5</v>
          </cell>
          <cell r="G4">
            <v>4708145</v>
          </cell>
          <cell r="H4">
            <v>7803367</v>
          </cell>
          <cell r="I4">
            <v>11060913.5</v>
          </cell>
          <cell r="J4">
            <v>13843960</v>
          </cell>
          <cell r="K4">
            <v>16222869</v>
          </cell>
          <cell r="L4">
            <v>17146064</v>
          </cell>
          <cell r="M4">
            <v>17650620</v>
          </cell>
          <cell r="N4">
            <v>17650620</v>
          </cell>
          <cell r="O4">
            <v>17650620</v>
          </cell>
          <cell r="P4">
            <v>18204919.200000003</v>
          </cell>
          <cell r="Q4">
            <v>18785613.600000001</v>
          </cell>
          <cell r="R4">
            <v>19038640.920000002</v>
          </cell>
          <cell r="S4">
            <v>20219703.920000002</v>
          </cell>
          <cell r="T4">
            <v>20494653.920000002</v>
          </cell>
          <cell r="U4">
            <v>20968936.560000002</v>
          </cell>
          <cell r="V4">
            <v>20968936.560000002</v>
          </cell>
          <cell r="W4">
            <v>20968936.560000002</v>
          </cell>
          <cell r="X4">
            <v>20968936.560000002</v>
          </cell>
          <cell r="Y4">
            <v>20968936.560000002</v>
          </cell>
          <cell r="Z4">
            <v>20968936.560000002</v>
          </cell>
          <cell r="AA4">
            <v>20968936.560000002</v>
          </cell>
          <cell r="AB4">
            <v>21627444.009600002</v>
          </cell>
          <cell r="AC4">
            <v>22317308.956800003</v>
          </cell>
          <cell r="AD4">
            <v>22617905.41296</v>
          </cell>
          <cell r="AE4">
            <v>24021008.256960001</v>
          </cell>
          <cell r="AF4">
            <v>24347648.856960002</v>
          </cell>
          <cell r="AG4">
            <v>24911096.633280002</v>
          </cell>
        </row>
        <row r="20">
          <cell r="D20">
            <v>35000</v>
          </cell>
          <cell r="E20">
            <v>225000</v>
          </cell>
          <cell r="F20">
            <v>652500</v>
          </cell>
          <cell r="G20">
            <v>1275000</v>
          </cell>
          <cell r="H20">
            <v>2105000</v>
          </cell>
          <cell r="I20">
            <v>2998500</v>
          </cell>
          <cell r="J20">
            <v>3770000</v>
          </cell>
          <cell r="K20">
            <v>4451000</v>
          </cell>
          <cell r="L20">
            <v>4756000</v>
          </cell>
          <cell r="M20">
            <v>4920000</v>
          </cell>
          <cell r="N20">
            <v>4920000</v>
          </cell>
          <cell r="O20">
            <v>4920000</v>
          </cell>
          <cell r="P20">
            <v>4990000</v>
          </cell>
          <cell r="Q20">
            <v>5090000</v>
          </cell>
          <cell r="R20">
            <v>5125000</v>
          </cell>
          <cell r="S20">
            <v>5280000</v>
          </cell>
          <cell r="T20">
            <v>5330000</v>
          </cell>
          <cell r="U20">
            <v>5412000</v>
          </cell>
          <cell r="V20">
            <v>5412000</v>
          </cell>
          <cell r="W20">
            <v>5412000</v>
          </cell>
          <cell r="X20">
            <v>5412000</v>
          </cell>
          <cell r="Y20">
            <v>5412000</v>
          </cell>
          <cell r="Z20">
            <v>5412000</v>
          </cell>
          <cell r="AA20">
            <v>5412000</v>
          </cell>
          <cell r="AB20">
            <v>5489000.0000000009</v>
          </cell>
          <cell r="AC20">
            <v>5599000.0000000009</v>
          </cell>
          <cell r="AD20">
            <v>5637500.0000000009</v>
          </cell>
          <cell r="AE20">
            <v>5808000</v>
          </cell>
          <cell r="AF20">
            <v>5863000</v>
          </cell>
          <cell r="AG20">
            <v>5953200.0000000009</v>
          </cell>
        </row>
        <row r="36">
          <cell r="D36">
            <v>12600000</v>
          </cell>
          <cell r="E36">
            <v>78200000</v>
          </cell>
          <cell r="F36">
            <v>220550000</v>
          </cell>
          <cell r="G36">
            <v>426850000</v>
          </cell>
          <cell r="H36">
            <v>709650000</v>
          </cell>
          <cell r="I36">
            <v>1005120000</v>
          </cell>
          <cell r="J36">
            <v>1244400000</v>
          </cell>
          <cell r="K36">
            <v>1459820000</v>
          </cell>
          <cell r="L36">
            <v>1566420000</v>
          </cell>
          <cell r="M36">
            <v>1629400000</v>
          </cell>
          <cell r="N36">
            <v>1663400000</v>
          </cell>
          <cell r="O36">
            <v>1663400000</v>
          </cell>
          <cell r="P36">
            <v>1688600000</v>
          </cell>
          <cell r="Q36">
            <v>1719000000</v>
          </cell>
          <cell r="R36">
            <v>1730900000</v>
          </cell>
          <cell r="S36">
            <v>1787500000</v>
          </cell>
          <cell r="T36">
            <v>1802500000</v>
          </cell>
          <cell r="U36">
            <v>1812740000</v>
          </cell>
          <cell r="V36">
            <v>1812740000</v>
          </cell>
          <cell r="W36">
            <v>1812740000</v>
          </cell>
          <cell r="X36">
            <v>1812740000</v>
          </cell>
          <cell r="Y36">
            <v>1812740000</v>
          </cell>
          <cell r="Z36">
            <v>1812740000</v>
          </cell>
          <cell r="AA36">
            <v>1812740000</v>
          </cell>
          <cell r="AB36">
            <v>1840460000</v>
          </cell>
          <cell r="AC36">
            <v>1873900000.0000002</v>
          </cell>
          <cell r="AD36">
            <v>1886990000.0000002</v>
          </cell>
          <cell r="AE36">
            <v>1949250000.0000002</v>
          </cell>
          <cell r="AF36">
            <v>1965750000.0000002</v>
          </cell>
          <cell r="AG36">
            <v>1977014000.0000002</v>
          </cell>
        </row>
      </sheetData>
      <sheetData sheetId="15">
        <row r="17">
          <cell r="F17">
            <v>1.2999999999999999E-2</v>
          </cell>
        </row>
      </sheetData>
      <sheetData sheetId="16">
        <row r="17">
          <cell r="F17">
            <v>450</v>
          </cell>
        </row>
      </sheetData>
      <sheetData sheetId="17">
        <row r="17">
          <cell r="F17">
            <v>4.5</v>
          </cell>
        </row>
      </sheetData>
      <sheetData sheetId="18">
        <row r="17">
          <cell r="F17">
            <v>30</v>
          </cell>
        </row>
      </sheetData>
      <sheetData sheetId="19">
        <row r="17">
          <cell r="F17">
            <v>0</v>
          </cell>
        </row>
      </sheetData>
      <sheetData sheetId="20">
        <row r="17">
          <cell r="F17">
            <v>0</v>
          </cell>
        </row>
      </sheetData>
      <sheetData sheetId="21">
        <row r="17">
          <cell r="F17">
            <v>0</v>
          </cell>
        </row>
      </sheetData>
      <sheetData sheetId="22">
        <row r="17">
          <cell r="F17">
            <v>0</v>
          </cell>
        </row>
      </sheetData>
      <sheetData sheetId="23">
        <row r="17">
          <cell r="F17">
            <v>0</v>
          </cell>
        </row>
      </sheetData>
      <sheetData sheetId="24">
        <row r="17">
          <cell r="F17">
            <v>0</v>
          </cell>
        </row>
      </sheetData>
      <sheetData sheetId="25">
        <row r="17">
          <cell r="F17">
            <v>0</v>
          </cell>
        </row>
      </sheetData>
      <sheetData sheetId="26">
        <row r="17">
          <cell r="F17">
            <v>0</v>
          </cell>
        </row>
      </sheetData>
      <sheetData sheetId="27">
        <row r="17">
          <cell r="F17">
            <v>0</v>
          </cell>
        </row>
      </sheetData>
      <sheetData sheetId="28">
        <row r="17">
          <cell r="F17">
            <v>0</v>
          </cell>
        </row>
      </sheetData>
      <sheetData sheetId="2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Proj"/>
      <sheetName val="Txn_Vol_Proj"/>
    </sheetNames>
    <sheetDataSet>
      <sheetData sheetId="0" refreshError="1">
        <row r="15">
          <cell r="R15">
            <v>562894.76</v>
          </cell>
          <cell r="S15">
            <v>920744.76</v>
          </cell>
          <cell r="T15">
            <v>1369386.19</v>
          </cell>
          <cell r="U15">
            <v>1776316.67</v>
          </cell>
          <cell r="V15">
            <v>1663262.38</v>
          </cell>
          <cell r="W15">
            <v>2203373.3199999998</v>
          </cell>
          <cell r="X15">
            <v>3061773.33</v>
          </cell>
          <cell r="Y15">
            <v>3553571.9</v>
          </cell>
          <cell r="Z15">
            <v>4575398.57</v>
          </cell>
          <cell r="AA15">
            <v>4759730.95</v>
          </cell>
          <cell r="AB15">
            <v>5010607.62</v>
          </cell>
          <cell r="AC15">
            <v>6274960</v>
          </cell>
          <cell r="AF15">
            <v>5385605.2380952407</v>
          </cell>
          <cell r="AG15">
            <v>6768562.3809523806</v>
          </cell>
        </row>
        <row r="16">
          <cell r="R16">
            <v>12019002.190000001</v>
          </cell>
          <cell r="S16">
            <v>12480216.594285719</v>
          </cell>
          <cell r="T16">
            <v>13687643.34</v>
          </cell>
          <cell r="U16">
            <v>12962715.280000001</v>
          </cell>
          <cell r="V16">
            <v>12460295.92</v>
          </cell>
          <cell r="W16">
            <v>12457596.74</v>
          </cell>
          <cell r="X16">
            <v>12320435.940000001</v>
          </cell>
          <cell r="Y16">
            <v>21335014.75</v>
          </cell>
          <cell r="Z16">
            <v>26692221.889999997</v>
          </cell>
          <cell r="AA16">
            <v>28001395.18</v>
          </cell>
          <cell r="AB16">
            <v>27127327.629999999</v>
          </cell>
          <cell r="AC16">
            <v>43245572.969999999</v>
          </cell>
          <cell r="AF16">
            <v>45720530.335237898</v>
          </cell>
          <cell r="AG16">
            <v>43342033.043333203</v>
          </cell>
        </row>
        <row r="17">
          <cell r="R17">
            <v>18300789.885714285</v>
          </cell>
          <cell r="S17">
            <v>19950495.333333332</v>
          </cell>
          <cell r="T17">
            <v>20965759.333333336</v>
          </cell>
          <cell r="U17">
            <v>22671553.866666667</v>
          </cell>
          <cell r="V17">
            <v>22870906.39047619</v>
          </cell>
          <cell r="W17">
            <v>23104144.199999999</v>
          </cell>
          <cell r="X17">
            <v>27452371.170000002</v>
          </cell>
          <cell r="Y17">
            <v>28986015.18</v>
          </cell>
          <cell r="Z17">
            <v>33359764.171428565</v>
          </cell>
          <cell r="AA17">
            <v>35359615.580952376</v>
          </cell>
          <cell r="AB17">
            <v>30815177.819047619</v>
          </cell>
          <cell r="AC17">
            <v>34284438.533333324</v>
          </cell>
          <cell r="AF17">
            <v>31809551.276190475</v>
          </cell>
          <cell r="AG17">
            <v>31523101.038095236</v>
          </cell>
        </row>
        <row r="57">
          <cell r="R57">
            <v>93000</v>
          </cell>
          <cell r="S57">
            <v>141109.47619047618</v>
          </cell>
          <cell r="T57">
            <v>313384</v>
          </cell>
          <cell r="U57">
            <v>147040.10999999999</v>
          </cell>
          <cell r="V57">
            <v>136584.17142857143</v>
          </cell>
          <cell r="W57">
            <v>135097.32</v>
          </cell>
          <cell r="X57">
            <v>187289.04</v>
          </cell>
          <cell r="Y57">
            <v>221019.64</v>
          </cell>
          <cell r="Z57">
            <v>221394.01</v>
          </cell>
          <cell r="AA57">
            <v>243674.94</v>
          </cell>
          <cell r="AB57">
            <v>227595.86</v>
          </cell>
          <cell r="AC57">
            <v>303265.57</v>
          </cell>
          <cell r="AF57">
            <v>407075.45714285714</v>
          </cell>
          <cell r="AG57">
            <v>453908.47619047621</v>
          </cell>
        </row>
        <row r="58">
          <cell r="R58">
            <v>164282.96190476188</v>
          </cell>
          <cell r="S58">
            <v>136988.657142857</v>
          </cell>
          <cell r="T58">
            <v>772378.36</v>
          </cell>
          <cell r="U58">
            <v>863194.09</v>
          </cell>
          <cell r="V58">
            <v>972220.6</v>
          </cell>
          <cell r="W58">
            <v>1051105.3899999999</v>
          </cell>
          <cell r="X58">
            <v>8478217.4800000004</v>
          </cell>
          <cell r="Y58">
            <v>1456873.55</v>
          </cell>
          <cell r="Z58">
            <v>706114.02</v>
          </cell>
          <cell r="AA58">
            <v>686199.4</v>
          </cell>
          <cell r="AB58">
            <v>1362854.63</v>
          </cell>
          <cell r="AC58">
            <v>1889648.88</v>
          </cell>
          <cell r="AF58">
            <v>1354248.2666666601</v>
          </cell>
          <cell r="AG58">
            <v>864142.32380952523</v>
          </cell>
        </row>
        <row r="59">
          <cell r="R59">
            <v>5468659.0476190476</v>
          </cell>
          <cell r="S59">
            <v>5428585.7142857136</v>
          </cell>
          <cell r="T59">
            <v>7251098.7428571424</v>
          </cell>
          <cell r="U59">
            <v>5989001.3399999999</v>
          </cell>
          <cell r="V59">
            <v>5148760.4761904757</v>
          </cell>
          <cell r="W59">
            <v>5765929.5199999996</v>
          </cell>
          <cell r="X59">
            <v>6121678.4100000001</v>
          </cell>
          <cell r="Y59">
            <v>6371736.6699999999</v>
          </cell>
          <cell r="Z59">
            <v>6187605.2380952379</v>
          </cell>
          <cell r="AA59">
            <v>6203401.9047619049</v>
          </cell>
          <cell r="AB59">
            <v>5046857.5047619045</v>
          </cell>
          <cell r="AC59">
            <v>5736225.1428571427</v>
          </cell>
          <cell r="AF59">
            <v>4508210.5238095233</v>
          </cell>
          <cell r="AG59">
            <v>4009014.8761904761</v>
          </cell>
        </row>
        <row r="74">
          <cell r="R74">
            <v>49714.28571428571</v>
          </cell>
          <cell r="S74">
            <v>82066.666666666657</v>
          </cell>
          <cell r="T74">
            <v>54495.24</v>
          </cell>
          <cell r="U74">
            <v>55828.57</v>
          </cell>
          <cell r="V74">
            <v>44885.714285714283</v>
          </cell>
          <cell r="W74">
            <v>93028.58</v>
          </cell>
          <cell r="X74">
            <v>62361.9</v>
          </cell>
          <cell r="Y74">
            <v>69714.289999999994</v>
          </cell>
          <cell r="Z74">
            <v>70476.19</v>
          </cell>
          <cell r="AA74">
            <v>66542.86</v>
          </cell>
          <cell r="AB74">
            <v>27009.52</v>
          </cell>
          <cell r="AC74">
            <v>99266.67</v>
          </cell>
          <cell r="AF74">
            <v>30828.571428571428</v>
          </cell>
          <cell r="AG74">
            <v>65085.714285714283</v>
          </cell>
        </row>
        <row r="75">
          <cell r="R75">
            <v>14875267.409523791</v>
          </cell>
          <cell r="S75">
            <v>13240777.761904754</v>
          </cell>
          <cell r="T75">
            <v>13227971.9</v>
          </cell>
          <cell r="U75">
            <v>12160025.73</v>
          </cell>
          <cell r="V75">
            <v>10824940.23</v>
          </cell>
          <cell r="W75">
            <v>9618258.1699999999</v>
          </cell>
          <cell r="X75">
            <v>1376073.89</v>
          </cell>
          <cell r="Y75">
            <v>3455148.83</v>
          </cell>
          <cell r="Z75">
            <v>820207.84</v>
          </cell>
          <cell r="AA75">
            <v>60795</v>
          </cell>
          <cell r="AB75">
            <v>156981.71</v>
          </cell>
          <cell r="AC75">
            <v>0</v>
          </cell>
          <cell r="AF75">
            <v>0</v>
          </cell>
          <cell r="AG75">
            <v>0</v>
          </cell>
        </row>
        <row r="76">
          <cell r="R76">
            <v>1140628.5714285714</v>
          </cell>
          <cell r="S76">
            <v>1150790.4761904762</v>
          </cell>
          <cell r="T76">
            <v>1875457.1428571427</v>
          </cell>
          <cell r="U76">
            <v>326095.23809523811</v>
          </cell>
          <cell r="V76">
            <v>1009761.9047619047</v>
          </cell>
          <cell r="W76">
            <v>1804800</v>
          </cell>
          <cell r="X76">
            <v>1460933.33</v>
          </cell>
          <cell r="Y76">
            <v>3485619.05</v>
          </cell>
          <cell r="Z76">
            <v>3708666.6666666665</v>
          </cell>
          <cell r="AA76">
            <v>2508547.6190476189</v>
          </cell>
          <cell r="AB76">
            <v>2519380.9500000002</v>
          </cell>
          <cell r="AC76">
            <v>1786238.0952380951</v>
          </cell>
          <cell r="AF76">
            <v>2363809.5238095238</v>
          </cell>
          <cell r="AG76">
            <v>2307895.2380952379</v>
          </cell>
        </row>
      </sheetData>
      <sheetData sheetId="1" refreshError="1">
        <row r="65">
          <cell r="R65">
            <v>4644</v>
          </cell>
          <cell r="S65">
            <v>7655</v>
          </cell>
          <cell r="T65">
            <v>12014</v>
          </cell>
          <cell r="U65">
            <v>15410</v>
          </cell>
          <cell r="V65">
            <v>13886</v>
          </cell>
          <cell r="W65">
            <v>19438</v>
          </cell>
          <cell r="X65">
            <v>25209</v>
          </cell>
          <cell r="Y65">
            <v>29738</v>
          </cell>
          <cell r="Z65">
            <v>38231</v>
          </cell>
          <cell r="AA65">
            <v>39849</v>
          </cell>
          <cell r="AB65">
            <v>41296</v>
          </cell>
          <cell r="AC65">
            <v>43092</v>
          </cell>
          <cell r="AF65">
            <v>36964</v>
          </cell>
          <cell r="AG65">
            <v>46349</v>
          </cell>
        </row>
        <row r="66">
          <cell r="R66">
            <v>177693</v>
          </cell>
          <cell r="S66">
            <v>186458</v>
          </cell>
          <cell r="T66">
            <v>211067</v>
          </cell>
          <cell r="U66">
            <v>189638</v>
          </cell>
          <cell r="V66">
            <v>178229</v>
          </cell>
          <cell r="W66">
            <v>173608</v>
          </cell>
          <cell r="X66">
            <v>174595</v>
          </cell>
          <cell r="Y66">
            <v>197817</v>
          </cell>
          <cell r="Z66">
            <v>205297</v>
          </cell>
          <cell r="AA66">
            <v>209127</v>
          </cell>
          <cell r="AB66">
            <v>194048</v>
          </cell>
          <cell r="AC66">
            <v>294919</v>
          </cell>
          <cell r="AF66">
            <v>305118</v>
          </cell>
          <cell r="AG66">
            <v>310603</v>
          </cell>
        </row>
        <row r="67">
          <cell r="R67">
            <v>48477</v>
          </cell>
          <cell r="S67">
            <v>57152</v>
          </cell>
          <cell r="T67">
            <v>58669</v>
          </cell>
          <cell r="U67">
            <v>63551</v>
          </cell>
          <cell r="V67">
            <v>61491</v>
          </cell>
          <cell r="W67">
            <v>62822</v>
          </cell>
          <cell r="X67">
            <v>71143</v>
          </cell>
          <cell r="Y67">
            <v>75312</v>
          </cell>
          <cell r="Z67">
            <v>85867</v>
          </cell>
          <cell r="AA67">
            <v>87018</v>
          </cell>
          <cell r="AB67">
            <v>78276</v>
          </cell>
          <cell r="AC67">
            <v>84710</v>
          </cell>
          <cell r="AF67">
            <v>73921</v>
          </cell>
          <cell r="AG67">
            <v>75445</v>
          </cell>
        </row>
        <row r="68">
          <cell r="R68">
            <v>8952</v>
          </cell>
          <cell r="S68">
            <v>11998</v>
          </cell>
          <cell r="T68">
            <v>16203</v>
          </cell>
          <cell r="U68">
            <v>14622</v>
          </cell>
          <cell r="V68">
            <v>14434</v>
          </cell>
          <cell r="W68">
            <v>11315</v>
          </cell>
          <cell r="X68">
            <v>10915</v>
          </cell>
          <cell r="Y68">
            <v>11280</v>
          </cell>
          <cell r="Z68">
            <v>14403</v>
          </cell>
          <cell r="AA68">
            <v>18062</v>
          </cell>
          <cell r="AB68">
            <v>20185</v>
          </cell>
          <cell r="AC68">
            <v>22749</v>
          </cell>
          <cell r="AF68">
            <v>26179</v>
          </cell>
          <cell r="AG68">
            <v>16812</v>
          </cell>
        </row>
        <row r="131">
          <cell r="R131">
            <v>2842</v>
          </cell>
          <cell r="S131">
            <v>3691</v>
          </cell>
          <cell r="T131">
            <v>7242</v>
          </cell>
          <cell r="U131">
            <v>4517</v>
          </cell>
          <cell r="V131">
            <v>4610</v>
          </cell>
          <cell r="W131">
            <v>5207</v>
          </cell>
          <cell r="X131">
            <v>6198</v>
          </cell>
          <cell r="Y131">
            <v>8257</v>
          </cell>
          <cell r="Z131">
            <v>9931</v>
          </cell>
          <cell r="AA131">
            <v>14171</v>
          </cell>
          <cell r="AB131">
            <v>17307</v>
          </cell>
          <cell r="AC131">
            <v>20577</v>
          </cell>
          <cell r="AF131">
            <v>24392</v>
          </cell>
          <cell r="AG131">
            <v>12840</v>
          </cell>
        </row>
        <row r="132">
          <cell r="R132">
            <v>2406</v>
          </cell>
          <cell r="S132">
            <v>2463</v>
          </cell>
          <cell r="T132">
            <v>3078</v>
          </cell>
          <cell r="U132">
            <v>2946</v>
          </cell>
          <cell r="V132">
            <v>3100</v>
          </cell>
          <cell r="W132">
            <v>3736</v>
          </cell>
          <cell r="X132">
            <v>4056</v>
          </cell>
          <cell r="Y132">
            <v>4322</v>
          </cell>
          <cell r="Z132">
            <v>3716</v>
          </cell>
          <cell r="AA132">
            <v>3758</v>
          </cell>
          <cell r="AB132">
            <v>4073</v>
          </cell>
          <cell r="AC132">
            <v>4964</v>
          </cell>
          <cell r="AF132">
            <v>5584</v>
          </cell>
          <cell r="AG132">
            <v>4566</v>
          </cell>
        </row>
        <row r="133">
          <cell r="R133">
            <v>9257</v>
          </cell>
          <cell r="S133">
            <v>8646</v>
          </cell>
          <cell r="T133">
            <v>12018</v>
          </cell>
          <cell r="U133">
            <v>10094</v>
          </cell>
          <cell r="V133">
            <v>8366</v>
          </cell>
          <cell r="W133">
            <v>9722</v>
          </cell>
          <cell r="X133">
            <v>11193</v>
          </cell>
          <cell r="Y133">
            <v>12220</v>
          </cell>
          <cell r="Z133">
            <v>11610</v>
          </cell>
          <cell r="AA133">
            <v>11409</v>
          </cell>
          <cell r="AB133">
            <v>9430</v>
          </cell>
          <cell r="AC133">
            <v>11400</v>
          </cell>
          <cell r="AF133">
            <v>10025</v>
          </cell>
          <cell r="AG133">
            <v>11022</v>
          </cell>
        </row>
        <row r="155">
          <cell r="R155">
            <v>461</v>
          </cell>
          <cell r="S155">
            <v>692</v>
          </cell>
          <cell r="T155">
            <v>586</v>
          </cell>
          <cell r="U155">
            <v>538</v>
          </cell>
          <cell r="V155">
            <v>473</v>
          </cell>
          <cell r="W155">
            <v>1131</v>
          </cell>
          <cell r="X155">
            <v>1275</v>
          </cell>
          <cell r="Y155">
            <v>1402</v>
          </cell>
          <cell r="Z155">
            <v>1161</v>
          </cell>
          <cell r="AA155">
            <v>1146</v>
          </cell>
          <cell r="AB155">
            <v>844</v>
          </cell>
          <cell r="AC155">
            <v>1235</v>
          </cell>
          <cell r="AF155">
            <v>730</v>
          </cell>
          <cell r="AG155">
            <v>914</v>
          </cell>
        </row>
        <row r="156">
          <cell r="R156">
            <v>287331</v>
          </cell>
          <cell r="S156">
            <v>269631</v>
          </cell>
          <cell r="T156">
            <v>296349</v>
          </cell>
          <cell r="U156">
            <v>281216</v>
          </cell>
          <cell r="V156">
            <v>263292</v>
          </cell>
          <cell r="W156">
            <v>225209</v>
          </cell>
          <cell r="X156">
            <v>208231</v>
          </cell>
          <cell r="Y156">
            <v>73280</v>
          </cell>
          <cell r="Z156">
            <v>16458</v>
          </cell>
          <cell r="AA156">
            <v>1241</v>
          </cell>
          <cell r="AB156">
            <v>0</v>
          </cell>
          <cell r="AC156">
            <v>0</v>
          </cell>
          <cell r="AF156">
            <v>0</v>
          </cell>
          <cell r="AG156">
            <v>0</v>
          </cell>
        </row>
        <row r="157">
          <cell r="R157">
            <v>2156</v>
          </cell>
          <cell r="S157">
            <v>3557</v>
          </cell>
          <cell r="T157">
            <v>5098</v>
          </cell>
          <cell r="U157">
            <v>2393</v>
          </cell>
          <cell r="V157">
            <v>460</v>
          </cell>
          <cell r="W157">
            <v>554</v>
          </cell>
          <cell r="X157">
            <v>836</v>
          </cell>
          <cell r="Y157">
            <v>1952</v>
          </cell>
          <cell r="Z157">
            <v>2148</v>
          </cell>
          <cell r="AA157">
            <v>2336</v>
          </cell>
          <cell r="AB157">
            <v>2027</v>
          </cell>
          <cell r="AC157">
            <v>1146</v>
          </cell>
          <cell r="AF157">
            <v>1541</v>
          </cell>
          <cell r="AG157">
            <v>1687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All of time Summary"/>
      <sheetName val="Overall KPI Tracking"/>
      <sheetName val="all txns"/>
      <sheetName val="User Growth Tracking"/>
      <sheetName val="Active User Transaction Tiering"/>
      <sheetName val="Happy Customer"/>
      <sheetName val="Business Sales KPIs"/>
      <sheetName val="Users Tracking ==&gt;"/>
      <sheetName val="Active Registered Users"/>
      <sheetName val="Active Unregistered Users"/>
      <sheetName val=" Txn Tracking ==&gt;"/>
      <sheetName val="2015 ==&gt;"/>
      <sheetName val="January 2015"/>
      <sheetName val="February 2015"/>
      <sheetName val="2014 ==&gt;"/>
      <sheetName val="December 2014"/>
      <sheetName val="November 2014"/>
      <sheetName val="October 2014"/>
      <sheetName val="September 2014"/>
      <sheetName val="August 2014"/>
      <sheetName val="July 2014"/>
      <sheetName val="June 2014"/>
      <sheetName val="May 2014"/>
      <sheetName val="April 2014"/>
      <sheetName val="Mar 2014"/>
      <sheetName val="Feb 2014"/>
      <sheetName val="Jan 2014"/>
      <sheetName val="2013 ==&gt;"/>
      <sheetName val="Dec 2013"/>
      <sheetName val="Nov 2013"/>
      <sheetName val="Oct 2013"/>
      <sheetName val="Sept 2013"/>
    </sheetNames>
    <sheetDataSet>
      <sheetData sheetId="0" refreshError="1"/>
      <sheetData sheetId="1" refreshError="1"/>
      <sheetData sheetId="2" refreshError="1"/>
      <sheetData sheetId="3">
        <row r="7">
          <cell r="P7">
            <v>45557</v>
          </cell>
          <cell r="Q7">
            <v>31764</v>
          </cell>
          <cell r="R7">
            <v>41993</v>
          </cell>
          <cell r="S7">
            <v>49916</v>
          </cell>
          <cell r="T7">
            <v>73187</v>
          </cell>
          <cell r="U7">
            <v>60597</v>
          </cell>
          <cell r="V7">
            <v>60054</v>
          </cell>
          <cell r="W7">
            <v>70034</v>
          </cell>
          <cell r="X7">
            <v>62159</v>
          </cell>
          <cell r="Y7">
            <v>79405</v>
          </cell>
          <cell r="Z7">
            <v>73527</v>
          </cell>
          <cell r="AA7">
            <v>81749</v>
          </cell>
          <cell r="AC7">
            <v>79273</v>
          </cell>
          <cell r="AD7">
            <v>76179</v>
          </cell>
          <cell r="AE7">
            <v>80620</v>
          </cell>
          <cell r="AF7">
            <v>73714</v>
          </cell>
          <cell r="AG7">
            <v>73979</v>
          </cell>
          <cell r="AH7">
            <v>82997</v>
          </cell>
          <cell r="AI7">
            <v>110533</v>
          </cell>
          <cell r="AJ7">
            <v>103541</v>
          </cell>
          <cell r="AK7">
            <v>96263</v>
          </cell>
          <cell r="AL7">
            <v>95189</v>
          </cell>
          <cell r="AM7">
            <v>85236</v>
          </cell>
          <cell r="AN7">
            <v>128249</v>
          </cell>
          <cell r="AP7">
            <v>145620</v>
          </cell>
          <cell r="AQ7">
            <v>149726</v>
          </cell>
          <cell r="AT7">
            <v>138737.28645000001</v>
          </cell>
          <cell r="AU7">
            <v>145674.15077250032</v>
          </cell>
          <cell r="AV7">
            <v>152957.85831112508</v>
          </cell>
          <cell r="AW7">
            <v>160605.75122668128</v>
          </cell>
          <cell r="AX7">
            <v>168636.03878801549</v>
          </cell>
          <cell r="AY7">
            <v>177067.84072741633</v>
          </cell>
          <cell r="AZ7">
            <v>185921.23276378727</v>
          </cell>
          <cell r="BA7">
            <v>195217.29440197628</v>
          </cell>
          <cell r="BC7">
            <v>204978.15912207542</v>
          </cell>
          <cell r="BD7">
            <v>215227.06707817875</v>
          </cell>
          <cell r="BE7">
            <v>225988.42043208797</v>
          </cell>
          <cell r="BF7">
            <v>237287.84145369288</v>
          </cell>
          <cell r="BG7">
            <v>249152.23352637701</v>
          </cell>
          <cell r="BH7">
            <v>261609.84520269558</v>
          </cell>
          <cell r="BI7">
            <v>274690.33746283036</v>
          </cell>
          <cell r="BJ7">
            <v>288424.85433597211</v>
          </cell>
          <cell r="BK7">
            <v>302846.09705277067</v>
          </cell>
          <cell r="BL7">
            <v>317988.40190540906</v>
          </cell>
          <cell r="BM7">
            <v>333887.82200067956</v>
          </cell>
          <cell r="BN7">
            <v>350582.21310071368</v>
          </cell>
          <cell r="BP7">
            <v>368111.3237557495</v>
          </cell>
          <cell r="BQ7">
            <v>386516.8899435373</v>
          </cell>
          <cell r="BR7">
            <v>405842.73444071319</v>
          </cell>
          <cell r="BS7">
            <v>426134.87116274983</v>
          </cell>
          <cell r="BT7">
            <v>447441.61472088657</v>
          </cell>
          <cell r="BU7">
            <v>469813.69545693137</v>
          </cell>
          <cell r="BV7">
            <v>493304.38022977859</v>
          </cell>
          <cell r="BW7">
            <v>517969.59924126789</v>
          </cell>
          <cell r="BX7">
            <v>543868.07920332998</v>
          </cell>
          <cell r="BY7">
            <v>571061.48316349648</v>
          </cell>
          <cell r="BZ7">
            <v>599614.5573216714</v>
          </cell>
          <cell r="CA7">
            <v>629595.28518775478</v>
          </cell>
        </row>
        <row r="8">
          <cell r="P8">
            <v>427529</v>
          </cell>
          <cell r="Q8">
            <v>459293</v>
          </cell>
          <cell r="R8">
            <v>501286</v>
          </cell>
          <cell r="S8">
            <v>551202</v>
          </cell>
          <cell r="T8">
            <v>624389</v>
          </cell>
          <cell r="U8">
            <v>684986</v>
          </cell>
          <cell r="V8">
            <v>745040</v>
          </cell>
          <cell r="W8">
            <v>815074</v>
          </cell>
          <cell r="X8">
            <v>877233</v>
          </cell>
          <cell r="Y8">
            <v>956638</v>
          </cell>
          <cell r="Z8">
            <v>1030165</v>
          </cell>
          <cell r="AA8">
            <v>1111914</v>
          </cell>
          <cell r="AC8">
            <v>1191187</v>
          </cell>
          <cell r="AD8">
            <v>1267366</v>
          </cell>
          <cell r="AE8">
            <v>1347986</v>
          </cell>
          <cell r="AF8">
            <v>1421700</v>
          </cell>
          <cell r="AG8">
            <v>1495679</v>
          </cell>
          <cell r="AH8">
            <v>1578676</v>
          </cell>
          <cell r="AI8">
            <v>1689209</v>
          </cell>
          <cell r="AJ8">
            <v>1792750</v>
          </cell>
          <cell r="AK8">
            <v>1889013</v>
          </cell>
          <cell r="AL8">
            <v>1984202</v>
          </cell>
          <cell r="AM8">
            <v>2069438</v>
          </cell>
          <cell r="AN8">
            <v>2197687</v>
          </cell>
          <cell r="AP8">
            <v>2343307</v>
          </cell>
          <cell r="AQ8">
            <v>2493033</v>
          </cell>
          <cell r="AT8">
            <v>2913483.0154500003</v>
          </cell>
          <cell r="AU8">
            <v>3059157.1662225006</v>
          </cell>
          <cell r="AV8">
            <v>3212115.0245336257</v>
          </cell>
          <cell r="AW8">
            <v>3372720.775760307</v>
          </cell>
          <cell r="AX8">
            <v>3541356.8145483225</v>
          </cell>
          <cell r="AY8">
            <v>3718424.6552757388</v>
          </cell>
          <cell r="AZ8">
            <v>3904345.8880395261</v>
          </cell>
          <cell r="BA8">
            <v>4099563.1824415023</v>
          </cell>
        </row>
        <row r="18">
          <cell r="P18">
            <v>73669</v>
          </cell>
          <cell r="Q18">
            <v>60469</v>
          </cell>
          <cell r="R18">
            <v>75605</v>
          </cell>
          <cell r="S18">
            <v>85783</v>
          </cell>
          <cell r="T18">
            <v>116935</v>
          </cell>
          <cell r="U18">
            <v>110593</v>
          </cell>
          <cell r="V18">
            <v>112867</v>
          </cell>
          <cell r="W18">
            <v>132247</v>
          </cell>
          <cell r="X18">
            <v>121372</v>
          </cell>
          <cell r="Y18">
            <v>148813</v>
          </cell>
          <cell r="Z18">
            <v>147659</v>
          </cell>
          <cell r="AA18">
            <v>173629</v>
          </cell>
          <cell r="AC18">
            <v>159535</v>
          </cell>
          <cell r="AD18">
            <v>169499</v>
          </cell>
          <cell r="AE18">
            <v>185992</v>
          </cell>
          <cell r="AF18">
            <v>178335</v>
          </cell>
          <cell r="AG18">
            <v>180839</v>
          </cell>
          <cell r="AH18">
            <v>196739</v>
          </cell>
          <cell r="AI18">
            <v>240690</v>
          </cell>
          <cell r="AJ18">
            <v>239316</v>
          </cell>
          <cell r="AK18">
            <v>226254</v>
          </cell>
          <cell r="AL18">
            <v>230949</v>
          </cell>
          <cell r="AM18">
            <v>216915</v>
          </cell>
          <cell r="AN18">
            <v>298908</v>
          </cell>
          <cell r="AP18">
            <v>301691</v>
          </cell>
          <cell r="AQ18">
            <v>315669</v>
          </cell>
          <cell r="AT18">
            <v>368906.57685000007</v>
          </cell>
          <cell r="AU18">
            <v>387351.90569250012</v>
          </cell>
          <cell r="AV18">
            <v>406719.50097712514</v>
          </cell>
          <cell r="AW18">
            <v>427055.47602598136</v>
          </cell>
          <cell r="AX18">
            <v>448408.24982728047</v>
          </cell>
          <cell r="AY18">
            <v>470828.66231864452</v>
          </cell>
          <cell r="AZ18">
            <v>494370.09543457674</v>
          </cell>
          <cell r="BA18">
            <v>519088.60020630562</v>
          </cell>
          <cell r="BC18">
            <v>545805.42263432522</v>
          </cell>
          <cell r="BD18">
            <v>573095.69376604154</v>
          </cell>
          <cell r="BE18">
            <v>601750.47845434363</v>
          </cell>
          <cell r="BF18">
            <v>631838.00237706082</v>
          </cell>
          <cell r="BG18">
            <v>663429.90249591391</v>
          </cell>
          <cell r="BH18">
            <v>696601.39762070961</v>
          </cell>
          <cell r="BI18">
            <v>731431.46750174509</v>
          </cell>
          <cell r="BJ18">
            <v>768003.04087683233</v>
          </cell>
          <cell r="BK18">
            <v>806403.19292067399</v>
          </cell>
          <cell r="BL18">
            <v>846723.35256670765</v>
          </cell>
          <cell r="BM18">
            <v>889059.52019504295</v>
          </cell>
          <cell r="BN18">
            <v>933512.4962047952</v>
          </cell>
          <cell r="BP18">
            <v>980188.12101503497</v>
          </cell>
          <cell r="BQ18">
            <v>1029197.5270657868</v>
          </cell>
          <cell r="BR18">
            <v>1080657.403419076</v>
          </cell>
          <cell r="BS18">
            <v>1134690.2735900299</v>
          </cell>
          <cell r="BT18">
            <v>1191424.7872695313</v>
          </cell>
          <cell r="BU18">
            <v>1250996.0266330079</v>
          </cell>
          <cell r="BV18">
            <v>1313545.8279646586</v>
          </cell>
          <cell r="BW18">
            <v>1379223.1193628917</v>
          </cell>
          <cell r="BX18">
            <v>1448184.2753310362</v>
          </cell>
          <cell r="BY18">
            <v>1520593.489097588</v>
          </cell>
          <cell r="BZ18">
            <v>1596623.1635524675</v>
          </cell>
          <cell r="CA18">
            <v>1676454.3217300908</v>
          </cell>
        </row>
        <row r="20">
          <cell r="P20">
            <v>209304</v>
          </cell>
          <cell r="Q20">
            <v>198115</v>
          </cell>
          <cell r="R20">
            <v>186424</v>
          </cell>
          <cell r="S20">
            <v>190489</v>
          </cell>
          <cell r="T20">
            <v>236359</v>
          </cell>
          <cell r="U20">
            <v>246096</v>
          </cell>
          <cell r="V20">
            <v>263431</v>
          </cell>
          <cell r="W20">
            <v>277446</v>
          </cell>
          <cell r="X20">
            <v>285705</v>
          </cell>
          <cell r="Y20">
            <v>314074</v>
          </cell>
          <cell r="Z20">
            <v>319887</v>
          </cell>
          <cell r="AA20">
            <v>355876</v>
          </cell>
          <cell r="AC20">
            <v>367368</v>
          </cell>
          <cell r="AD20">
            <v>380213</v>
          </cell>
          <cell r="AE20">
            <v>382144</v>
          </cell>
          <cell r="AF20">
            <v>395487</v>
          </cell>
          <cell r="AG20">
            <v>405058</v>
          </cell>
          <cell r="AH20">
            <v>416293</v>
          </cell>
          <cell r="AI20">
            <v>466911</v>
          </cell>
          <cell r="AJ20">
            <v>505510</v>
          </cell>
          <cell r="AK20">
            <v>520928</v>
          </cell>
          <cell r="AL20">
            <v>506574</v>
          </cell>
          <cell r="AM20">
            <v>487445</v>
          </cell>
          <cell r="AN20">
            <v>548521</v>
          </cell>
          <cell r="AP20">
            <v>616866</v>
          </cell>
          <cell r="AQ20">
            <v>693869</v>
          </cell>
          <cell r="AT20">
            <v>728370.75386250007</v>
          </cell>
          <cell r="AU20">
            <v>764789.29155562515</v>
          </cell>
          <cell r="AV20">
            <v>803028.75613340642</v>
          </cell>
          <cell r="AW20">
            <v>843180.19394007674</v>
          </cell>
          <cell r="AX20">
            <v>885339.20363708062</v>
          </cell>
          <cell r="AY20">
            <v>929606.1638189347</v>
          </cell>
          <cell r="AZ20">
            <v>976086.47200988152</v>
          </cell>
          <cell r="BA20">
            <v>1024890.7956103756</v>
          </cell>
          <cell r="BC20">
            <v>1119180.7488065301</v>
          </cell>
          <cell r="BD20">
            <v>1175139.7862468567</v>
          </cell>
          <cell r="BE20">
            <v>1233896.7755591995</v>
          </cell>
          <cell r="BF20">
            <v>1295591.6143371598</v>
          </cell>
          <cell r="BG20">
            <v>1360371.1950540177</v>
          </cell>
          <cell r="BH20">
            <v>1428389.7548067186</v>
          </cell>
          <cell r="BI20">
            <v>1499809.2425470545</v>
          </cell>
          <cell r="BJ20">
            <v>1574799.7046744074</v>
          </cell>
          <cell r="BK20">
            <v>1653539.6899081278</v>
          </cell>
          <cell r="BL20">
            <v>1736216.674403534</v>
          </cell>
          <cell r="BM20">
            <v>1823027.5081237108</v>
          </cell>
          <cell r="BN20">
            <v>1914178.8835298961</v>
          </cell>
          <cell r="BP20">
            <v>2009887.8277063912</v>
          </cell>
          <cell r="BQ20">
            <v>2110382.2190917106</v>
          </cell>
          <cell r="BR20">
            <v>2215901.3300462961</v>
          </cell>
          <cell r="BS20">
            <v>2326696.3965486111</v>
          </cell>
          <cell r="BT20">
            <v>2443031.2163760415</v>
          </cell>
          <cell r="BU20">
            <v>2565182.7771948441</v>
          </cell>
          <cell r="BV20">
            <v>2693441.9160545864</v>
          </cell>
          <cell r="BW20">
            <v>2828114.0118573159</v>
          </cell>
          <cell r="BX20">
            <v>2969519.7124501816</v>
          </cell>
          <cell r="BY20">
            <v>3117995.698072691</v>
          </cell>
          <cell r="BZ20">
            <v>3273895.4829763253</v>
          </cell>
          <cell r="CA20">
            <v>3437590.2571251416</v>
          </cell>
        </row>
        <row r="22">
          <cell r="P22">
            <v>34501</v>
          </cell>
          <cell r="Q22">
            <v>33278</v>
          </cell>
          <cell r="R22">
            <v>39487</v>
          </cell>
          <cell r="S22">
            <v>45809</v>
          </cell>
          <cell r="T22">
            <v>52249</v>
          </cell>
          <cell r="U22">
            <v>57884</v>
          </cell>
          <cell r="V22">
            <v>63773</v>
          </cell>
          <cell r="W22">
            <v>69798</v>
          </cell>
          <cell r="X22">
            <v>72568</v>
          </cell>
          <cell r="Y22">
            <v>85174</v>
          </cell>
          <cell r="Z22">
            <v>88661</v>
          </cell>
          <cell r="AA22">
            <v>110533</v>
          </cell>
          <cell r="AC22">
            <v>102161</v>
          </cell>
          <cell r="AD22">
            <v>109336</v>
          </cell>
          <cell r="AE22">
            <v>123475</v>
          </cell>
          <cell r="AF22">
            <v>121478</v>
          </cell>
          <cell r="AG22">
            <v>123236</v>
          </cell>
          <cell r="AH22">
            <v>133106</v>
          </cell>
          <cell r="AI22">
            <v>151504</v>
          </cell>
          <cell r="AJ22">
            <v>163530</v>
          </cell>
          <cell r="AK22">
            <v>159081</v>
          </cell>
          <cell r="AL22">
            <v>165330</v>
          </cell>
          <cell r="AM22">
            <v>157780</v>
          </cell>
          <cell r="AN22">
            <v>205101</v>
          </cell>
          <cell r="AP22">
            <v>186256</v>
          </cell>
          <cell r="AQ22">
            <v>200569</v>
          </cell>
          <cell r="AT22">
            <v>233078.64123600002</v>
          </cell>
          <cell r="AU22">
            <v>244732.57329780006</v>
          </cell>
          <cell r="AV22">
            <v>256969.20196269007</v>
          </cell>
          <cell r="AW22">
            <v>269817.66206082457</v>
          </cell>
          <cell r="AX22">
            <v>283308.54516386578</v>
          </cell>
          <cell r="AY22">
            <v>297473.9724220591</v>
          </cell>
          <cell r="AZ22">
            <v>312347.67104316212</v>
          </cell>
          <cell r="BA22">
            <v>327965.05459532019</v>
          </cell>
          <cell r="BC22">
            <v>344363.30732508621</v>
          </cell>
          <cell r="BD22">
            <v>361581.47269134055</v>
          </cell>
          <cell r="BE22">
            <v>379660.54632590758</v>
          </cell>
          <cell r="BF22">
            <v>398643.573642203</v>
          </cell>
          <cell r="BG22">
            <v>418575.75232431316</v>
          </cell>
          <cell r="BH22">
            <v>439504.5399405288</v>
          </cell>
          <cell r="BI22">
            <v>461479.76693755522</v>
          </cell>
          <cell r="BJ22">
            <v>484553.75528443302</v>
          </cell>
          <cell r="BK22">
            <v>508781.44304865465</v>
          </cell>
          <cell r="BL22">
            <v>534220.51520108734</v>
          </cell>
          <cell r="BM22">
            <v>560931.5409611417</v>
          </cell>
          <cell r="BN22">
            <v>588978.11800919881</v>
          </cell>
          <cell r="BP22">
            <v>618427.02390965878</v>
          </cell>
          <cell r="BQ22">
            <v>649348.37510514178</v>
          </cell>
          <cell r="BR22">
            <v>681815.79386039882</v>
          </cell>
          <cell r="BS22">
            <v>715906.58355341887</v>
          </cell>
          <cell r="BT22">
            <v>751701.91273108975</v>
          </cell>
          <cell r="BU22">
            <v>789287.00836764427</v>
          </cell>
          <cell r="BV22">
            <v>828751.3587860266</v>
          </cell>
          <cell r="BW22">
            <v>870188.92672532797</v>
          </cell>
          <cell r="BX22">
            <v>913698.37306159444</v>
          </cell>
          <cell r="BY22">
            <v>959383.29171467409</v>
          </cell>
          <cell r="BZ22">
            <v>1007352.4563004078</v>
          </cell>
          <cell r="CA22">
            <v>1057720.0791154283</v>
          </cell>
        </row>
        <row r="24">
          <cell r="P24">
            <v>110303</v>
          </cell>
          <cell r="Q24">
            <v>117331</v>
          </cell>
          <cell r="R24">
            <v>123734</v>
          </cell>
          <cell r="S24">
            <v>117838</v>
          </cell>
          <cell r="T24">
            <v>123476</v>
          </cell>
          <cell r="U24">
            <v>121629</v>
          </cell>
          <cell r="V24">
            <v>135074</v>
          </cell>
          <cell r="W24">
            <v>151030</v>
          </cell>
          <cell r="X24">
            <v>160922</v>
          </cell>
          <cell r="Y24">
            <v>160922</v>
          </cell>
          <cell r="Z24">
            <v>172096</v>
          </cell>
          <cell r="AA24">
            <v>198214</v>
          </cell>
          <cell r="AC24">
            <v>210506</v>
          </cell>
          <cell r="AD24">
            <v>224281</v>
          </cell>
          <cell r="AE24">
            <v>229908</v>
          </cell>
          <cell r="AF24">
            <v>243100</v>
          </cell>
          <cell r="AG24">
            <v>253192</v>
          </cell>
          <cell r="AH24">
            <v>262300</v>
          </cell>
          <cell r="AI24">
            <v>284200</v>
          </cell>
          <cell r="AJ24">
            <v>311558</v>
          </cell>
          <cell r="AK24">
            <v>325853</v>
          </cell>
          <cell r="AL24">
            <v>331883</v>
          </cell>
          <cell r="AM24">
            <v>327514</v>
          </cell>
          <cell r="AN24">
            <v>361945</v>
          </cell>
          <cell r="AP24">
            <v>381173</v>
          </cell>
          <cell r="AQ24">
            <v>417224</v>
          </cell>
          <cell r="AT24">
            <v>437969.9329549637</v>
          </cell>
          <cell r="AU24">
            <v>459868.42960271193</v>
          </cell>
          <cell r="AV24">
            <v>482861.85108284751</v>
          </cell>
          <cell r="AW24">
            <v>507004.94363698992</v>
          </cell>
          <cell r="AX24">
            <v>532355.19081883947</v>
          </cell>
          <cell r="AY24">
            <v>558972.95035978139</v>
          </cell>
          <cell r="AZ24">
            <v>586921.59787777055</v>
          </cell>
          <cell r="BA24">
            <v>616267.6777716591</v>
          </cell>
          <cell r="BC24">
            <v>672964.30412665172</v>
          </cell>
          <cell r="BD24">
            <v>706612.51933298435</v>
          </cell>
          <cell r="BE24">
            <v>741943.1452996335</v>
          </cell>
          <cell r="BF24">
            <v>779040.30256461538</v>
          </cell>
          <cell r="BG24">
            <v>817992.31769284606</v>
          </cell>
          <cell r="BH24">
            <v>858891.93357748841</v>
          </cell>
          <cell r="BI24">
            <v>901836.53025636286</v>
          </cell>
          <cell r="BJ24">
            <v>946928.35676918109</v>
          </cell>
          <cell r="BK24">
            <v>994274.77460764011</v>
          </cell>
          <cell r="BL24">
            <v>1043988.5133380221</v>
          </cell>
          <cell r="BM24">
            <v>1096187.9390049232</v>
          </cell>
          <cell r="BN24">
            <v>1150997.3359551693</v>
          </cell>
          <cell r="BP24">
            <v>1208547.2027529278</v>
          </cell>
          <cell r="BQ24">
            <v>1268974.5628905741</v>
          </cell>
          <cell r="BR24">
            <v>1332423.2910351029</v>
          </cell>
          <cell r="BS24">
            <v>1399044.4555868581</v>
          </cell>
          <cell r="BT24">
            <v>1468996.678366201</v>
          </cell>
          <cell r="BU24">
            <v>1542446.5122845112</v>
          </cell>
          <cell r="BV24">
            <v>1619568.8378987368</v>
          </cell>
          <cell r="BW24">
            <v>1700547.2797936739</v>
          </cell>
          <cell r="BX24">
            <v>1785574.6437833575</v>
          </cell>
          <cell r="BY24">
            <v>1874853.3759725254</v>
          </cell>
          <cell r="BZ24">
            <v>1968596.0447711516</v>
          </cell>
          <cell r="CA24">
            <v>2067025.8470097093</v>
          </cell>
        </row>
        <row r="28">
          <cell r="P28">
            <v>58</v>
          </cell>
          <cell r="Q28">
            <v>178</v>
          </cell>
          <cell r="R28">
            <v>224</v>
          </cell>
          <cell r="S28">
            <v>351</v>
          </cell>
          <cell r="T28">
            <v>340</v>
          </cell>
          <cell r="U28">
            <v>182</v>
          </cell>
          <cell r="V28">
            <v>155</v>
          </cell>
          <cell r="W28">
            <v>164</v>
          </cell>
          <cell r="X28">
            <v>141</v>
          </cell>
          <cell r="Y28">
            <v>153</v>
          </cell>
          <cell r="Z28">
            <v>136</v>
          </cell>
          <cell r="AA28">
            <v>127</v>
          </cell>
          <cell r="AC28">
            <v>176</v>
          </cell>
          <cell r="AD28">
            <v>219</v>
          </cell>
          <cell r="AE28">
            <v>318</v>
          </cell>
          <cell r="AF28">
            <v>280</v>
          </cell>
          <cell r="AG28">
            <v>311</v>
          </cell>
          <cell r="AH28">
            <v>331</v>
          </cell>
          <cell r="AI28">
            <v>289</v>
          </cell>
          <cell r="AJ28">
            <v>400</v>
          </cell>
          <cell r="AK28">
            <v>291</v>
          </cell>
          <cell r="AL28">
            <v>281</v>
          </cell>
          <cell r="AM28">
            <v>225</v>
          </cell>
          <cell r="AN28">
            <v>97</v>
          </cell>
          <cell r="AP28">
            <v>320</v>
          </cell>
          <cell r="AQ28">
            <v>225</v>
          </cell>
          <cell r="AT28">
            <v>325.34528000000046</v>
          </cell>
          <cell r="AU28">
            <v>338.35909119999997</v>
          </cell>
          <cell r="AV28">
            <v>351.89345484800106</v>
          </cell>
          <cell r="AW28">
            <v>365.96919304192124</v>
          </cell>
          <cell r="AX28">
            <v>380.60796076359657</v>
          </cell>
          <cell r="AY28">
            <v>395.83227919414094</v>
          </cell>
          <cell r="AZ28">
            <v>411.66557036190716</v>
          </cell>
          <cell r="BA28">
            <v>428.13219317638323</v>
          </cell>
          <cell r="BC28">
            <v>445.25748090343768</v>
          </cell>
          <cell r="BD28">
            <v>463.06778013957592</v>
          </cell>
          <cell r="BE28">
            <v>481.59049134515953</v>
          </cell>
          <cell r="BF28">
            <v>500.85411099896555</v>
          </cell>
          <cell r="BG28">
            <v>520.8882754389233</v>
          </cell>
          <cell r="BH28">
            <v>541.72380645648082</v>
          </cell>
          <cell r="BI28">
            <v>563.39275871474092</v>
          </cell>
          <cell r="BJ28">
            <v>585.92846906333034</v>
          </cell>
          <cell r="BK28">
            <v>609.36560782586275</v>
          </cell>
          <cell r="BL28">
            <v>633.74023213889814</v>
          </cell>
          <cell r="BM28">
            <v>659.08984142445479</v>
          </cell>
          <cell r="BN28">
            <v>685.45343508143196</v>
          </cell>
          <cell r="BP28">
            <v>712.87157248468793</v>
          </cell>
          <cell r="BQ28">
            <v>741.38643538407632</v>
          </cell>
          <cell r="BR28">
            <v>771.04189279943967</v>
          </cell>
          <cell r="BS28">
            <v>801.88356851141725</v>
          </cell>
          <cell r="BT28">
            <v>833.95891125187336</v>
          </cell>
          <cell r="BU28">
            <v>867.31726770195019</v>
          </cell>
          <cell r="BV28">
            <v>902.00995841002805</v>
          </cell>
          <cell r="BW28">
            <v>938.09035674642655</v>
          </cell>
          <cell r="BX28">
            <v>975.61397101628609</v>
          </cell>
          <cell r="BY28">
            <v>1014.6385298569367</v>
          </cell>
          <cell r="BZ28">
            <v>1055.224071051216</v>
          </cell>
          <cell r="CA28">
            <v>1097.4330338932632</v>
          </cell>
        </row>
        <row r="29">
          <cell r="P29">
            <v>1610</v>
          </cell>
          <cell r="Q29">
            <v>1784</v>
          </cell>
          <cell r="R29">
            <v>2008</v>
          </cell>
          <cell r="S29">
            <v>2359</v>
          </cell>
          <cell r="T29">
            <v>2699</v>
          </cell>
          <cell r="U29">
            <v>2881</v>
          </cell>
          <cell r="V29">
            <v>3036</v>
          </cell>
          <cell r="W29">
            <v>3200</v>
          </cell>
          <cell r="X29">
            <v>3341</v>
          </cell>
          <cell r="Y29">
            <v>3494</v>
          </cell>
          <cell r="Z29">
            <v>3630</v>
          </cell>
          <cell r="AA29">
            <v>3757</v>
          </cell>
          <cell r="AC29">
            <v>3933</v>
          </cell>
          <cell r="AD29">
            <v>4152</v>
          </cell>
          <cell r="AE29">
            <v>4470</v>
          </cell>
          <cell r="AF29">
            <v>4750</v>
          </cell>
          <cell r="AG29">
            <v>5061</v>
          </cell>
          <cell r="AH29">
            <v>5392</v>
          </cell>
          <cell r="AI29">
            <v>5681</v>
          </cell>
          <cell r="AJ29">
            <v>6081</v>
          </cell>
          <cell r="AK29">
            <v>6372</v>
          </cell>
          <cell r="AL29">
            <v>6653</v>
          </cell>
          <cell r="AM29">
            <v>6878</v>
          </cell>
          <cell r="AN29">
            <v>6975</v>
          </cell>
          <cell r="AP29">
            <v>7295</v>
          </cell>
          <cell r="AQ29">
            <v>7520</v>
          </cell>
          <cell r="AT29">
            <v>8458.977280000001</v>
          </cell>
          <cell r="AU29">
            <v>8797.3363712000009</v>
          </cell>
          <cell r="AV29">
            <v>9149.229826048002</v>
          </cell>
          <cell r="AW29">
            <v>9515.1990190899232</v>
          </cell>
          <cell r="AX29">
            <v>9895.8069798535198</v>
          </cell>
          <cell r="AY29">
            <v>10291.639259047661</v>
          </cell>
          <cell r="AZ29">
            <v>10703.304829409568</v>
          </cell>
          <cell r="BA29">
            <v>11131.437022585951</v>
          </cell>
          <cell r="BC29">
            <v>11576.694503489389</v>
          </cell>
          <cell r="BD29">
            <v>12039.762283628965</v>
          </cell>
          <cell r="BE29">
            <v>12521.352774974124</v>
          </cell>
          <cell r="BF29">
            <v>13022.20688597309</v>
          </cell>
          <cell r="BG29">
            <v>13543.095161412013</v>
          </cell>
          <cell r="BH29">
            <v>14084.818967868494</v>
          </cell>
          <cell r="BI29">
            <v>14648.211726583235</v>
          </cell>
          <cell r="BJ29">
            <v>15234.140195646565</v>
          </cell>
          <cell r="BK29">
            <v>15843.505803472428</v>
          </cell>
          <cell r="BL29">
            <v>16477.246035611326</v>
          </cell>
          <cell r="BM29">
            <v>17136.335877035781</v>
          </cell>
          <cell r="BN29">
            <v>17821.789312117213</v>
          </cell>
          <cell r="BP29">
            <v>18534.660884601901</v>
          </cell>
          <cell r="BQ29">
            <v>19276.047319985977</v>
          </cell>
          <cell r="BR29">
            <v>20047.089212785417</v>
          </cell>
          <cell r="BS29">
            <v>20848.972781296834</v>
          </cell>
          <cell r="BT29">
            <v>21682.931692548707</v>
          </cell>
          <cell r="BU29">
            <v>22550.248960250658</v>
          </cell>
          <cell r="BV29">
            <v>23452.258918660686</v>
          </cell>
          <cell r="BW29">
            <v>24390.349275407112</v>
          </cell>
          <cell r="BX29">
            <v>25365.963246423398</v>
          </cell>
          <cell r="BY29">
            <v>26380.601776280335</v>
          </cell>
          <cell r="BZ29">
            <v>27435.825847331551</v>
          </cell>
          <cell r="CA29">
            <v>28533.258881224814</v>
          </cell>
        </row>
        <row r="30">
          <cell r="P30">
            <v>831</v>
          </cell>
          <cell r="Q30">
            <v>936</v>
          </cell>
          <cell r="R30">
            <v>1114</v>
          </cell>
          <cell r="S30">
            <v>1420</v>
          </cell>
          <cell r="T30">
            <v>1722</v>
          </cell>
          <cell r="U30">
            <v>1854</v>
          </cell>
          <cell r="V30">
            <v>1932</v>
          </cell>
          <cell r="W30">
            <v>1986</v>
          </cell>
          <cell r="X30">
            <v>2015</v>
          </cell>
          <cell r="Y30">
            <v>2113</v>
          </cell>
          <cell r="Z30">
            <v>2206</v>
          </cell>
          <cell r="AA30">
            <v>2152</v>
          </cell>
          <cell r="AC30">
            <v>2279</v>
          </cell>
          <cell r="AD30">
            <v>2454</v>
          </cell>
          <cell r="AE30">
            <v>2614</v>
          </cell>
          <cell r="AF30">
            <v>2754</v>
          </cell>
          <cell r="AG30">
            <v>2986</v>
          </cell>
          <cell r="AH30">
            <v>3164</v>
          </cell>
          <cell r="AI30">
            <v>3286</v>
          </cell>
          <cell r="AJ30">
            <v>3478</v>
          </cell>
          <cell r="AK30">
            <v>3726</v>
          </cell>
          <cell r="AL30">
            <v>3954</v>
          </cell>
          <cell r="AM30">
            <v>4125</v>
          </cell>
          <cell r="AN30">
            <v>4125</v>
          </cell>
          <cell r="AP30">
            <v>4184</v>
          </cell>
          <cell r="AQ30">
            <v>4292</v>
          </cell>
          <cell r="AT30">
            <v>4821.6170496000004</v>
          </cell>
          <cell r="AU30">
            <v>5014.481731584</v>
          </cell>
          <cell r="AV30">
            <v>5215.0610008473604</v>
          </cell>
          <cell r="AW30">
            <v>5423.6634408812561</v>
          </cell>
          <cell r="AX30">
            <v>5640.6099785165061</v>
          </cell>
          <cell r="AY30">
            <v>5866.2343776571661</v>
          </cell>
          <cell r="AZ30">
            <v>6100.8837527634532</v>
          </cell>
          <cell r="BA30">
            <v>6344.9191028739915</v>
          </cell>
          <cell r="BC30">
            <v>6598.7158669889513</v>
          </cell>
          <cell r="BD30">
            <v>6862.6645016685097</v>
          </cell>
          <cell r="BE30">
            <v>7137.1710817352505</v>
          </cell>
          <cell r="BF30">
            <v>7422.6579250046607</v>
          </cell>
          <cell r="BG30">
            <v>7719.5642420048471</v>
          </cell>
          <cell r="BH30">
            <v>8028.3468116850408</v>
          </cell>
          <cell r="BI30">
            <v>8349.4806841524423</v>
          </cell>
          <cell r="BJ30">
            <v>8683.459911518541</v>
          </cell>
          <cell r="BK30">
            <v>9030.798307979283</v>
          </cell>
          <cell r="BL30">
            <v>9392.0302402984544</v>
          </cell>
          <cell r="BM30">
            <v>9767.7114499103936</v>
          </cell>
          <cell r="BN30">
            <v>10158.419907906811</v>
          </cell>
          <cell r="BP30">
            <v>10564.756704223082</v>
          </cell>
          <cell r="BQ30">
            <v>10987.346972392006</v>
          </cell>
          <cell r="BR30">
            <v>11426.840851287687</v>
          </cell>
          <cell r="BS30">
            <v>11883.914485339194</v>
          </cell>
          <cell r="BT30">
            <v>12359.271064752762</v>
          </cell>
          <cell r="BU30">
            <v>12853.641907342873</v>
          </cell>
          <cell r="BV30">
            <v>13367.787583636589</v>
          </cell>
          <cell r="BW30">
            <v>13902.499086982052</v>
          </cell>
          <cell r="BX30">
            <v>14458.599050461336</v>
          </cell>
          <cell r="BY30">
            <v>15036.943012479789</v>
          </cell>
          <cell r="BZ30">
            <v>15638.420732978982</v>
          </cell>
          <cell r="CA30">
            <v>16263.957562298143</v>
          </cell>
        </row>
        <row r="32">
          <cell r="P32">
            <v>829</v>
          </cell>
          <cell r="Q32">
            <v>918</v>
          </cell>
          <cell r="R32">
            <v>1096</v>
          </cell>
          <cell r="S32">
            <v>1395</v>
          </cell>
          <cell r="T32">
            <v>1692</v>
          </cell>
          <cell r="U32">
            <v>1834</v>
          </cell>
          <cell r="V32">
            <v>1919</v>
          </cell>
          <cell r="W32">
            <v>1979</v>
          </cell>
          <cell r="X32">
            <v>1941</v>
          </cell>
          <cell r="Y32">
            <v>2010</v>
          </cell>
          <cell r="Z32">
            <v>2080</v>
          </cell>
          <cell r="AA32">
            <v>2103</v>
          </cell>
          <cell r="AC32">
            <v>2182</v>
          </cell>
          <cell r="AD32">
            <v>2305</v>
          </cell>
          <cell r="AE32">
            <v>2439</v>
          </cell>
          <cell r="AF32">
            <v>2584</v>
          </cell>
          <cell r="AG32">
            <v>2744</v>
          </cell>
          <cell r="AH32">
            <v>2935</v>
          </cell>
          <cell r="AI32">
            <v>3107</v>
          </cell>
          <cell r="AJ32">
            <v>3239</v>
          </cell>
          <cell r="AK32">
            <v>3517</v>
          </cell>
          <cell r="AL32">
            <v>3769</v>
          </cell>
          <cell r="AM32">
            <v>3957</v>
          </cell>
          <cell r="AN32">
            <v>4028</v>
          </cell>
          <cell r="AP32">
            <v>4070</v>
          </cell>
          <cell r="AQ32">
            <v>4183</v>
          </cell>
          <cell r="AT32">
            <v>4699.1668495985095</v>
          </cell>
          <cell r="AU32">
            <v>4887.133523582449</v>
          </cell>
          <cell r="AV32">
            <v>5082.6188645257471</v>
          </cell>
          <cell r="AW32">
            <v>5285.9236191067785</v>
          </cell>
          <cell r="AX32">
            <v>5497.3605638710496</v>
          </cell>
          <cell r="AY32">
            <v>5717.2549864258908</v>
          </cell>
          <cell r="AZ32">
            <v>5945.945185882927</v>
          </cell>
          <cell r="BA32">
            <v>6183.7829933182447</v>
          </cell>
          <cell r="BC32">
            <v>6400.754390979283</v>
          </cell>
          <cell r="BD32">
            <v>6656.7845666184539</v>
          </cell>
          <cell r="BE32">
            <v>6923.0559492831926</v>
          </cell>
          <cell r="BF32">
            <v>7199.9781872545209</v>
          </cell>
          <cell r="BG32">
            <v>7487.9773147447013</v>
          </cell>
          <cell r="BH32">
            <v>7787.496407334489</v>
          </cell>
          <cell r="BI32">
            <v>8098.9962636278688</v>
          </cell>
          <cell r="BJ32">
            <v>8422.9561141729846</v>
          </cell>
          <cell r="BK32">
            <v>8759.874358739904</v>
          </cell>
          <cell r="BL32">
            <v>9110.2693330894999</v>
          </cell>
          <cell r="BM32">
            <v>9474.6801064130814</v>
          </cell>
          <cell r="BN32">
            <v>9853.6673106696071</v>
          </cell>
          <cell r="BP32">
            <v>10247.81400309639</v>
          </cell>
          <cell r="BQ32">
            <v>10657.726563220245</v>
          </cell>
          <cell r="BR32">
            <v>11084.035625749057</v>
          </cell>
          <cell r="BS32">
            <v>11527.397050779018</v>
          </cell>
          <cell r="BT32">
            <v>11988.492932810179</v>
          </cell>
          <cell r="BU32">
            <v>12468.032650122586</v>
          </cell>
          <cell r="BV32">
            <v>12966.753956127492</v>
          </cell>
          <cell r="BW32">
            <v>13485.42411437259</v>
          </cell>
          <cell r="BX32">
            <v>14024.841078947496</v>
          </cell>
          <cell r="BY32">
            <v>14585.834722105395</v>
          </cell>
          <cell r="BZ32">
            <v>15169.268110989613</v>
          </cell>
          <cell r="CA32">
            <v>15776.038835429199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_int"/>
      <sheetName val="Dashboard int"/>
      <sheetName val="POS Sourced Unique Users"/>
      <sheetName val="Dhl&amp;DstvPOSTxn"/>
      <sheetName val="Cover"/>
      <sheetName val="CEO Summary"/>
      <sheetName val="Dashboard"/>
      <sheetName val="Dashboard xxx"/>
      <sheetName val="P&amp;L"/>
      <sheetName val="P&amp;L-ANS"/>
      <sheetName val="P&amp;L-CNS"/>
      <sheetName val="P&amp;L-Biz S"/>
      <sheetName val="P&amp;L-CS"/>
      <sheetName val="BS"/>
      <sheetName val="CF"/>
      <sheetName val="Notes"/>
      <sheetName val="Variances"/>
      <sheetName val="Technical"/>
      <sheetName val="Notes Platform"/>
      <sheetName val="Trends"/>
      <sheetName val="OPEX-B"/>
      <sheetName val="TB-CM"/>
      <sheetName val="Raw-Balance Sheet.xls"/>
      <sheetName val="Raw-p&amp;l"/>
      <sheetName val="O_Bud"/>
      <sheetName val="R-Bud"/>
      <sheetName val="Compatibility Report"/>
    </sheetNames>
    <sheetDataSet>
      <sheetData sheetId="0"/>
      <sheetData sheetId="1"/>
      <sheetData sheetId="2"/>
      <sheetData sheetId="3"/>
      <sheetData sheetId="4"/>
      <sheetData sheetId="5"/>
      <sheetData sheetId="6">
        <row r="7">
          <cell r="D7">
            <v>2690065</v>
          </cell>
          <cell r="E7">
            <v>2818614</v>
          </cell>
        </row>
        <row r="8">
          <cell r="D8">
            <v>197176</v>
          </cell>
          <cell r="E8">
            <v>128680</v>
          </cell>
        </row>
        <row r="14">
          <cell r="D14">
            <v>437755</v>
          </cell>
          <cell r="E14">
            <v>318874</v>
          </cell>
        </row>
        <row r="16">
          <cell r="D16">
            <v>780918</v>
          </cell>
          <cell r="E16">
            <v>797434</v>
          </cell>
        </row>
        <row r="64">
          <cell r="D64">
            <v>290030</v>
          </cell>
          <cell r="E64">
            <v>226420</v>
          </cell>
        </row>
        <row r="67">
          <cell r="D67">
            <v>475675</v>
          </cell>
          <cell r="E67">
            <v>506656</v>
          </cell>
        </row>
        <row r="93">
          <cell r="D93">
            <v>7789</v>
          </cell>
          <cell r="E93">
            <v>8046</v>
          </cell>
        </row>
        <row r="97">
          <cell r="D97">
            <v>4504</v>
          </cell>
          <cell r="E97">
            <v>4588</v>
          </cell>
        </row>
        <row r="104">
          <cell r="D104">
            <v>4381</v>
          </cell>
          <cell r="E104">
            <v>4490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ANS CALCS"/>
      <sheetName val="Business Sales JAN2013_Feb2015"/>
      <sheetName val="Consumer Sales CALCS"/>
      <sheetName val="Sheet1"/>
    </sheetNames>
    <sheetDataSet>
      <sheetData sheetId="0" refreshError="1"/>
      <sheetData sheetId="1" refreshError="1"/>
      <sheetData sheetId="2">
        <row r="8">
          <cell r="A8" t="str">
            <v>Number of Registered Businesses (not agents who are businesses)</v>
          </cell>
          <cell r="B8">
            <v>104</v>
          </cell>
          <cell r="C8">
            <v>134</v>
          </cell>
          <cell r="D8">
            <v>172</v>
          </cell>
          <cell r="E8">
            <v>215</v>
          </cell>
          <cell r="F8">
            <v>268</v>
          </cell>
          <cell r="G8">
            <v>303</v>
          </cell>
          <cell r="H8">
            <v>361</v>
          </cell>
          <cell r="I8">
            <v>415</v>
          </cell>
          <cell r="J8">
            <v>476</v>
          </cell>
          <cell r="K8">
            <v>562</v>
          </cell>
          <cell r="L8">
            <v>665</v>
          </cell>
          <cell r="M8">
            <v>758</v>
          </cell>
          <cell r="N8">
            <v>833</v>
          </cell>
          <cell r="O8">
            <v>920</v>
          </cell>
          <cell r="P8">
            <v>1105</v>
          </cell>
          <cell r="Q8">
            <v>1198</v>
          </cell>
          <cell r="R8">
            <v>1307</v>
          </cell>
          <cell r="S8">
            <v>1393</v>
          </cell>
          <cell r="T8">
            <v>1479</v>
          </cell>
          <cell r="U8">
            <v>1576</v>
          </cell>
          <cell r="V8">
            <v>1705</v>
          </cell>
          <cell r="W8">
            <v>1890</v>
          </cell>
          <cell r="X8">
            <v>2001</v>
          </cell>
          <cell r="Y8">
            <v>2117</v>
          </cell>
          <cell r="Z8">
            <v>2232</v>
          </cell>
          <cell r="AA8">
            <v>2346</v>
          </cell>
        </row>
        <row r="9">
          <cell r="A9" t="str">
            <v>Active Businesses (performed 1 bulk disbursement or business API or Affiliate API transaction)</v>
          </cell>
          <cell r="B9">
            <v>1</v>
          </cell>
          <cell r="C9">
            <v>1</v>
          </cell>
          <cell r="D9">
            <v>2</v>
          </cell>
          <cell r="E9">
            <v>2</v>
          </cell>
          <cell r="F9">
            <v>4</v>
          </cell>
          <cell r="G9">
            <v>5</v>
          </cell>
          <cell r="H9">
            <v>6</v>
          </cell>
          <cell r="I9">
            <v>6</v>
          </cell>
          <cell r="J9">
            <v>4</v>
          </cell>
          <cell r="K9">
            <v>11</v>
          </cell>
          <cell r="L9">
            <v>7</v>
          </cell>
          <cell r="M9">
            <v>6</v>
          </cell>
          <cell r="N9">
            <v>10</v>
          </cell>
          <cell r="O9">
            <v>11</v>
          </cell>
          <cell r="P9">
            <v>17</v>
          </cell>
          <cell r="Q9">
            <v>11</v>
          </cell>
          <cell r="R9">
            <v>14</v>
          </cell>
          <cell r="S9">
            <v>21</v>
          </cell>
          <cell r="T9">
            <v>17</v>
          </cell>
          <cell r="U9">
            <v>19</v>
          </cell>
          <cell r="V9">
            <v>21</v>
          </cell>
          <cell r="W9">
            <v>19</v>
          </cell>
          <cell r="X9">
            <v>16</v>
          </cell>
          <cell r="Y9">
            <v>21</v>
          </cell>
          <cell r="Z9">
            <v>18</v>
          </cell>
          <cell r="AA9">
            <v>21</v>
          </cell>
        </row>
        <row r="10">
          <cell r="A10" t="str">
            <v>Fresh</v>
          </cell>
          <cell r="D10">
            <v>1</v>
          </cell>
          <cell r="F10">
            <v>2</v>
          </cell>
          <cell r="G10">
            <v>2</v>
          </cell>
          <cell r="H10">
            <v>2</v>
          </cell>
          <cell r="I10">
            <v>1</v>
          </cell>
          <cell r="J10">
            <v>2</v>
          </cell>
          <cell r="K10">
            <v>8</v>
          </cell>
          <cell r="M10">
            <v>1</v>
          </cell>
          <cell r="N10">
            <v>5</v>
          </cell>
          <cell r="O10">
            <v>1</v>
          </cell>
          <cell r="P10">
            <v>6</v>
          </cell>
          <cell r="Q10">
            <v>1</v>
          </cell>
          <cell r="R10">
            <v>6</v>
          </cell>
          <cell r="S10">
            <v>8</v>
          </cell>
          <cell r="U10">
            <v>5</v>
          </cell>
          <cell r="V10">
            <v>4</v>
          </cell>
          <cell r="W10">
            <v>2</v>
          </cell>
          <cell r="X10">
            <v>1</v>
          </cell>
          <cell r="Y10">
            <v>5</v>
          </cell>
          <cell r="Z10">
            <v>1</v>
          </cell>
          <cell r="AA10">
            <v>4</v>
          </cell>
        </row>
        <row r="11">
          <cell r="A11" t="str">
            <v>Churn</v>
          </cell>
          <cell r="G11">
            <v>1</v>
          </cell>
          <cell r="H11">
            <v>1</v>
          </cell>
          <cell r="I11">
            <v>1</v>
          </cell>
          <cell r="J11">
            <v>4</v>
          </cell>
          <cell r="K11">
            <v>1</v>
          </cell>
          <cell r="L11">
            <v>4</v>
          </cell>
          <cell r="M11">
            <v>2</v>
          </cell>
          <cell r="N11">
            <v>1</v>
          </cell>
          <cell r="Q11">
            <v>7</v>
          </cell>
          <cell r="R11">
            <v>3</v>
          </cell>
          <cell r="S11">
            <v>1</v>
          </cell>
          <cell r="T11">
            <v>4</v>
          </cell>
          <cell r="U11">
            <v>3</v>
          </cell>
          <cell r="V11">
            <v>2</v>
          </cell>
          <cell r="W11">
            <v>4</v>
          </cell>
          <cell r="X11">
            <v>4</v>
          </cell>
          <cell r="Z11">
            <v>4</v>
          </cell>
          <cell r="AA11">
            <v>1</v>
          </cell>
        </row>
        <row r="12">
          <cell r="A12" t="str">
            <v>Bulk Payments and Business API and Affiliate API</v>
          </cell>
        </row>
        <row r="14">
          <cell r="A14" t="str">
            <v>Transactions</v>
          </cell>
        </row>
        <row r="15">
          <cell r="A15" t="str">
            <v>Money Transfer</v>
          </cell>
        </row>
        <row r="16">
          <cell r="A16" t="str">
            <v># of Businesses sending money to customer or non customer</v>
          </cell>
          <cell r="H16">
            <v>1</v>
          </cell>
          <cell r="K16">
            <v>3</v>
          </cell>
          <cell r="L16">
            <v>3</v>
          </cell>
          <cell r="M16">
            <v>2</v>
          </cell>
          <cell r="N16">
            <v>3</v>
          </cell>
          <cell r="O16">
            <v>3</v>
          </cell>
          <cell r="P16">
            <v>7</v>
          </cell>
          <cell r="Q16">
            <v>5</v>
          </cell>
          <cell r="R16">
            <v>6</v>
          </cell>
          <cell r="S16">
            <v>12</v>
          </cell>
          <cell r="T16">
            <v>9</v>
          </cell>
          <cell r="U16">
            <v>7</v>
          </cell>
          <cell r="V16">
            <v>9</v>
          </cell>
          <cell r="W16">
            <v>8</v>
          </cell>
          <cell r="X16">
            <v>6</v>
          </cell>
          <cell r="Y16">
            <v>9</v>
          </cell>
          <cell r="Z16">
            <v>8</v>
          </cell>
          <cell r="AA16">
            <v>11</v>
          </cell>
        </row>
        <row r="17">
          <cell r="A17" t="str">
            <v># of Fresh Business Sending Money to Customer or non Customer for the period</v>
          </cell>
          <cell r="H17">
            <v>1</v>
          </cell>
          <cell r="K17">
            <v>3</v>
          </cell>
          <cell r="L17">
            <v>1</v>
          </cell>
          <cell r="M17">
            <v>1</v>
          </cell>
          <cell r="N17">
            <v>2</v>
          </cell>
          <cell r="O17">
            <v>1</v>
          </cell>
          <cell r="P17">
            <v>4</v>
          </cell>
          <cell r="Q17">
            <v>2</v>
          </cell>
          <cell r="R17">
            <v>4</v>
          </cell>
          <cell r="S17">
            <v>7</v>
          </cell>
          <cell r="V17">
            <v>2</v>
          </cell>
          <cell r="W17">
            <v>1</v>
          </cell>
          <cell r="X17">
            <v>1</v>
          </cell>
          <cell r="Y17">
            <v>3</v>
          </cell>
          <cell r="Z17">
            <v>1</v>
          </cell>
          <cell r="AA17">
            <v>4</v>
          </cell>
        </row>
        <row r="18">
          <cell r="A18" t="str">
            <v># of Churn Business Sending Money to Customer or non Customer for the period</v>
          </cell>
          <cell r="I18">
            <v>1</v>
          </cell>
          <cell r="L18">
            <v>1</v>
          </cell>
          <cell r="M18">
            <v>2</v>
          </cell>
          <cell r="N18">
            <v>1</v>
          </cell>
          <cell r="O18">
            <v>1</v>
          </cell>
          <cell r="Q18">
            <v>4</v>
          </cell>
          <cell r="R18">
            <v>3</v>
          </cell>
          <cell r="S18">
            <v>1</v>
          </cell>
          <cell r="T18">
            <v>3</v>
          </cell>
          <cell r="U18">
            <v>2</v>
          </cell>
          <cell r="W18">
            <v>2</v>
          </cell>
          <cell r="X18">
            <v>3</v>
          </cell>
          <cell r="Z18">
            <v>2</v>
          </cell>
          <cell r="AA18">
            <v>1</v>
          </cell>
        </row>
        <row r="19">
          <cell r="A19" t="str">
            <v>Monthly MT Volume</v>
          </cell>
          <cell r="H19">
            <v>2</v>
          </cell>
          <cell r="K19">
            <v>80</v>
          </cell>
          <cell r="L19">
            <v>105</v>
          </cell>
          <cell r="M19">
            <v>65</v>
          </cell>
          <cell r="N19">
            <v>65</v>
          </cell>
          <cell r="O19">
            <v>170</v>
          </cell>
          <cell r="P19">
            <v>169</v>
          </cell>
          <cell r="Q19">
            <v>202</v>
          </cell>
          <cell r="R19">
            <v>122</v>
          </cell>
          <cell r="S19">
            <v>873</v>
          </cell>
          <cell r="T19">
            <v>349</v>
          </cell>
          <cell r="U19">
            <v>372</v>
          </cell>
          <cell r="V19">
            <v>377</v>
          </cell>
          <cell r="W19">
            <v>366</v>
          </cell>
          <cell r="X19">
            <v>137</v>
          </cell>
          <cell r="Y19">
            <v>597</v>
          </cell>
          <cell r="Z19">
            <v>207</v>
          </cell>
          <cell r="AA19">
            <v>373</v>
          </cell>
        </row>
        <row r="20">
          <cell r="A20" t="str">
            <v>Total Cumulative Volume</v>
          </cell>
          <cell r="H20">
            <v>2</v>
          </cell>
          <cell r="K20">
            <v>82</v>
          </cell>
          <cell r="L20">
            <v>187</v>
          </cell>
          <cell r="M20">
            <v>252</v>
          </cell>
          <cell r="N20">
            <v>317</v>
          </cell>
          <cell r="O20">
            <v>487</v>
          </cell>
          <cell r="P20">
            <v>656</v>
          </cell>
          <cell r="Q20">
            <v>858</v>
          </cell>
          <cell r="R20">
            <v>980</v>
          </cell>
          <cell r="S20">
            <v>1853</v>
          </cell>
          <cell r="T20">
            <v>2202</v>
          </cell>
          <cell r="U20">
            <v>2574</v>
          </cell>
          <cell r="V20">
            <v>2951</v>
          </cell>
          <cell r="W20">
            <v>3317</v>
          </cell>
          <cell r="X20">
            <v>3454</v>
          </cell>
          <cell r="Y20">
            <v>4051</v>
          </cell>
          <cell r="Z20">
            <v>4258</v>
          </cell>
          <cell r="AA20">
            <v>4631</v>
          </cell>
        </row>
        <row r="21">
          <cell r="A21" t="str">
            <v>Monthly MT Value</v>
          </cell>
          <cell r="H21">
            <v>100</v>
          </cell>
          <cell r="K21">
            <v>1724700</v>
          </cell>
          <cell r="L21">
            <v>3930340</v>
          </cell>
          <cell r="M21">
            <v>2848000</v>
          </cell>
          <cell r="N21">
            <v>1211843.8500000001</v>
          </cell>
          <cell r="O21">
            <v>6158152.1100000003</v>
          </cell>
          <cell r="P21">
            <v>5930688.1900000004</v>
          </cell>
          <cell r="Q21">
            <v>6270029.2999999998</v>
          </cell>
          <cell r="R21">
            <v>6223596.8200000003</v>
          </cell>
          <cell r="S21">
            <v>9481270.5099999998</v>
          </cell>
          <cell r="T21">
            <v>8673150.2400000002</v>
          </cell>
          <cell r="U21">
            <v>9144333.4100000001</v>
          </cell>
          <cell r="V21">
            <v>9284565.3200000003</v>
          </cell>
          <cell r="W21">
            <v>8705477.1699999999</v>
          </cell>
          <cell r="X21">
            <v>6406751</v>
          </cell>
          <cell r="Y21">
            <v>11111774.24</v>
          </cell>
          <cell r="Z21">
            <v>6791795</v>
          </cell>
          <cell r="AA21">
            <v>8309966.1699999999</v>
          </cell>
        </row>
        <row r="22">
          <cell r="A22" t="str">
            <v>Total Cumulative Value</v>
          </cell>
          <cell r="H22">
            <v>100</v>
          </cell>
          <cell r="K22">
            <v>1724800</v>
          </cell>
          <cell r="L22">
            <v>5655140</v>
          </cell>
          <cell r="M22">
            <v>8503140</v>
          </cell>
          <cell r="N22">
            <v>9714983.8499999996</v>
          </cell>
          <cell r="O22">
            <v>15873135.960000001</v>
          </cell>
          <cell r="P22">
            <v>21803824.149999999</v>
          </cell>
          <cell r="Q22">
            <v>28073853.449999999</v>
          </cell>
          <cell r="R22">
            <v>34297450.270000003</v>
          </cell>
          <cell r="S22">
            <v>43778720.780000001</v>
          </cell>
          <cell r="T22">
            <v>52451871.020000003</v>
          </cell>
          <cell r="U22">
            <v>61596204.43</v>
          </cell>
          <cell r="V22">
            <v>70880769.75</v>
          </cell>
          <cell r="W22">
            <v>79586246.920000002</v>
          </cell>
          <cell r="X22">
            <v>85992997.920000002</v>
          </cell>
          <cell r="Y22">
            <v>97104772.159999996</v>
          </cell>
          <cell r="Z22">
            <v>103896567.16</v>
          </cell>
          <cell r="AA22">
            <v>112206533.33</v>
          </cell>
        </row>
        <row r="23">
          <cell r="A23" t="str">
            <v>Average Monthly Value</v>
          </cell>
          <cell r="H23">
            <v>50</v>
          </cell>
          <cell r="K23">
            <v>21558.75</v>
          </cell>
          <cell r="L23">
            <v>37431.81</v>
          </cell>
          <cell r="M23">
            <v>43815.38</v>
          </cell>
          <cell r="N23">
            <v>18643.75</v>
          </cell>
          <cell r="O23">
            <v>36224.42</v>
          </cell>
          <cell r="P23">
            <v>35092.83</v>
          </cell>
          <cell r="Q23">
            <v>31039.75</v>
          </cell>
          <cell r="R23">
            <v>51013.09</v>
          </cell>
          <cell r="S23">
            <v>10860.56</v>
          </cell>
          <cell r="T23">
            <v>24851.43</v>
          </cell>
          <cell r="U23">
            <v>24581.54</v>
          </cell>
          <cell r="V23">
            <v>24627.49</v>
          </cell>
          <cell r="W23">
            <v>23785.46</v>
          </cell>
          <cell r="X23">
            <v>46764.61</v>
          </cell>
          <cell r="Y23">
            <v>18612.689999999999</v>
          </cell>
          <cell r="Z23">
            <v>32810.6</v>
          </cell>
          <cell r="AA23">
            <v>22278.73</v>
          </cell>
        </row>
        <row r="24">
          <cell r="A24" t="str">
            <v>Average Cumulative Value</v>
          </cell>
          <cell r="H24">
            <v>50</v>
          </cell>
          <cell r="K24">
            <v>21034.15</v>
          </cell>
          <cell r="L24">
            <v>30241.39</v>
          </cell>
          <cell r="M24">
            <v>33742.620000000003</v>
          </cell>
          <cell r="N24">
            <v>30646.639999999999</v>
          </cell>
          <cell r="O24">
            <v>32593.71</v>
          </cell>
          <cell r="P24">
            <v>33237.54</v>
          </cell>
          <cell r="Q24">
            <v>32720.11</v>
          </cell>
          <cell r="R24">
            <v>34997.4</v>
          </cell>
          <cell r="S24">
            <v>23625.86</v>
          </cell>
          <cell r="T24">
            <v>23820.1</v>
          </cell>
          <cell r="U24">
            <v>23930.15</v>
          </cell>
          <cell r="V24">
            <v>24019.24</v>
          </cell>
          <cell r="W24">
            <v>23993.439999999999</v>
          </cell>
          <cell r="X24">
            <v>24896.639999999999</v>
          </cell>
          <cell r="Y24">
            <v>23970.57</v>
          </cell>
          <cell r="Z24">
            <v>24400.32</v>
          </cell>
          <cell r="AA24">
            <v>24229.439999999999</v>
          </cell>
        </row>
        <row r="25">
          <cell r="A25" t="str">
            <v>Paga Monthly Income</v>
          </cell>
          <cell r="H25">
            <v>240</v>
          </cell>
          <cell r="K25">
            <v>15890</v>
          </cell>
          <cell r="L25">
            <v>22760</v>
          </cell>
          <cell r="M25">
            <v>15330</v>
          </cell>
          <cell r="N25">
            <v>11400</v>
          </cell>
          <cell r="O25">
            <v>32520</v>
          </cell>
          <cell r="P25">
            <v>36270</v>
          </cell>
          <cell r="Q25">
            <v>41820</v>
          </cell>
          <cell r="R25">
            <v>29640</v>
          </cell>
          <cell r="S25">
            <v>84600</v>
          </cell>
          <cell r="T25">
            <v>67030</v>
          </cell>
          <cell r="U25">
            <v>73860</v>
          </cell>
          <cell r="V25">
            <v>75150</v>
          </cell>
          <cell r="W25">
            <v>70820</v>
          </cell>
          <cell r="X25">
            <v>29780</v>
          </cell>
          <cell r="Y25">
            <v>107800</v>
          </cell>
          <cell r="Z25">
            <v>35990</v>
          </cell>
          <cell r="AA25">
            <v>69540</v>
          </cell>
        </row>
        <row r="26">
          <cell r="A26" t="str">
            <v>Paga Cumulative Income</v>
          </cell>
          <cell r="H26">
            <v>240</v>
          </cell>
          <cell r="K26">
            <v>16130</v>
          </cell>
          <cell r="L26">
            <v>38890</v>
          </cell>
          <cell r="M26">
            <v>54220</v>
          </cell>
          <cell r="N26">
            <v>65620</v>
          </cell>
          <cell r="O26">
            <v>98140</v>
          </cell>
          <cell r="P26">
            <v>134410</v>
          </cell>
          <cell r="Q26">
            <v>176230</v>
          </cell>
          <cell r="R26">
            <v>205870</v>
          </cell>
          <cell r="S26">
            <v>290470</v>
          </cell>
          <cell r="T26">
            <v>357500</v>
          </cell>
          <cell r="U26">
            <v>431360</v>
          </cell>
          <cell r="V26">
            <v>506510</v>
          </cell>
          <cell r="W26">
            <v>577330</v>
          </cell>
          <cell r="X26">
            <v>607110</v>
          </cell>
          <cell r="Y26">
            <v>714910</v>
          </cell>
          <cell r="Z26">
            <v>750900</v>
          </cell>
          <cell r="AA26">
            <v>820440</v>
          </cell>
        </row>
        <row r="29">
          <cell r="A29" t="str">
            <v>Deposit to Bank</v>
          </cell>
        </row>
        <row r="30">
          <cell r="A30" t="str">
            <v># of Businesses performing deposit to bank</v>
          </cell>
          <cell r="U30">
            <v>3</v>
          </cell>
          <cell r="V30">
            <v>4</v>
          </cell>
          <cell r="W30">
            <v>3</v>
          </cell>
          <cell r="X30">
            <v>3</v>
          </cell>
          <cell r="Y30">
            <v>5</v>
          </cell>
          <cell r="Z30">
            <v>4</v>
          </cell>
          <cell r="AA30">
            <v>4</v>
          </cell>
        </row>
        <row r="31">
          <cell r="A31" t="str">
            <v># of Fresh Businesses performing deposit to bank</v>
          </cell>
          <cell r="U31">
            <v>3</v>
          </cell>
          <cell r="V31">
            <v>2</v>
          </cell>
          <cell r="W31">
            <v>1</v>
          </cell>
          <cell r="Y31">
            <v>3</v>
          </cell>
          <cell r="Z31">
            <v>1</v>
          </cell>
        </row>
        <row r="32">
          <cell r="A32" t="str">
            <v># of Churn Businesses performing deposit to bank for the period</v>
          </cell>
          <cell r="V32">
            <v>1</v>
          </cell>
          <cell r="W32">
            <v>2</v>
          </cell>
          <cell r="Y32">
            <v>1</v>
          </cell>
          <cell r="Z32">
            <v>2</v>
          </cell>
        </row>
        <row r="33">
          <cell r="A33" t="str">
            <v>Monthly DB Volume</v>
          </cell>
          <cell r="U33">
            <v>21</v>
          </cell>
          <cell r="V33">
            <v>13</v>
          </cell>
          <cell r="W33">
            <v>10</v>
          </cell>
          <cell r="X33">
            <v>30</v>
          </cell>
          <cell r="Y33">
            <v>68</v>
          </cell>
          <cell r="Z33">
            <v>1447</v>
          </cell>
          <cell r="AA33">
            <v>2153</v>
          </cell>
        </row>
        <row r="34">
          <cell r="A34" t="str">
            <v>Total Cumulative Volume</v>
          </cell>
          <cell r="U34">
            <v>21</v>
          </cell>
          <cell r="V34">
            <v>34</v>
          </cell>
          <cell r="W34">
            <v>44</v>
          </cell>
          <cell r="X34">
            <v>74</v>
          </cell>
          <cell r="Y34">
            <v>142</v>
          </cell>
          <cell r="Z34">
            <v>1589</v>
          </cell>
          <cell r="AA34">
            <v>3742</v>
          </cell>
        </row>
        <row r="35">
          <cell r="A35" t="str">
            <v>Monthly DB Value</v>
          </cell>
          <cell r="U35">
            <v>40294</v>
          </cell>
          <cell r="V35">
            <v>44027.519999999997</v>
          </cell>
          <cell r="W35">
            <v>23451.32</v>
          </cell>
          <cell r="X35">
            <v>79270</v>
          </cell>
          <cell r="Y35">
            <v>314838</v>
          </cell>
          <cell r="Z35">
            <v>98472434.140000001</v>
          </cell>
          <cell r="AA35">
            <v>138633327.22</v>
          </cell>
        </row>
        <row r="36">
          <cell r="A36" t="str">
            <v>Total Cumulative Value</v>
          </cell>
          <cell r="U36">
            <v>40294</v>
          </cell>
          <cell r="V36">
            <v>84321.52</v>
          </cell>
          <cell r="W36">
            <v>107772.84</v>
          </cell>
          <cell r="X36">
            <v>187042.84</v>
          </cell>
          <cell r="Y36">
            <v>501880.84</v>
          </cell>
          <cell r="Z36">
            <v>98974314.980000004</v>
          </cell>
          <cell r="AA36">
            <v>237607642.19999999</v>
          </cell>
        </row>
        <row r="37">
          <cell r="A37" t="str">
            <v>Average Monthly Value</v>
          </cell>
          <cell r="U37">
            <v>1918.76</v>
          </cell>
          <cell r="V37">
            <v>3386.73</v>
          </cell>
          <cell r="W37">
            <v>2345.13</v>
          </cell>
          <cell r="X37">
            <v>2642.33</v>
          </cell>
          <cell r="Y37">
            <v>4629.97</v>
          </cell>
          <cell r="Z37">
            <v>68052.820000000007</v>
          </cell>
          <cell r="AA37">
            <v>64390.77</v>
          </cell>
        </row>
        <row r="38">
          <cell r="A38" t="str">
            <v>Average Cumulative Value</v>
          </cell>
          <cell r="U38">
            <v>1918.76</v>
          </cell>
          <cell r="V38">
            <v>2480.04</v>
          </cell>
          <cell r="W38">
            <v>2449.38</v>
          </cell>
          <cell r="X38">
            <v>2527.61</v>
          </cell>
          <cell r="Y38">
            <v>3534.37</v>
          </cell>
          <cell r="Z38">
            <v>62287.17</v>
          </cell>
          <cell r="AA38">
            <v>63497.5</v>
          </cell>
        </row>
        <row r="39">
          <cell r="A39" t="str">
            <v>Paga Monthly Income</v>
          </cell>
          <cell r="U39">
            <v>1900</v>
          </cell>
          <cell r="V39">
            <v>1300</v>
          </cell>
          <cell r="W39">
            <v>1000</v>
          </cell>
          <cell r="X39">
            <v>3000</v>
          </cell>
          <cell r="Y39">
            <v>6800</v>
          </cell>
          <cell r="Z39">
            <v>169800</v>
          </cell>
          <cell r="AA39">
            <v>248500</v>
          </cell>
        </row>
        <row r="40">
          <cell r="A40" t="str">
            <v>Paga Cumulative Income</v>
          </cell>
          <cell r="U40">
            <v>1900</v>
          </cell>
          <cell r="V40">
            <v>3200</v>
          </cell>
          <cell r="W40">
            <v>4200</v>
          </cell>
          <cell r="X40">
            <v>7200</v>
          </cell>
          <cell r="Y40">
            <v>14000</v>
          </cell>
          <cell r="Z40">
            <v>183800</v>
          </cell>
          <cell r="AA40">
            <v>432300</v>
          </cell>
        </row>
        <row r="42">
          <cell r="A42" t="str">
            <v>Airtime</v>
          </cell>
        </row>
        <row r="43">
          <cell r="A43" t="str">
            <v># of Businesses sending airtime</v>
          </cell>
          <cell r="F43">
            <v>1</v>
          </cell>
          <cell r="G43">
            <v>3</v>
          </cell>
          <cell r="H43">
            <v>3</v>
          </cell>
          <cell r="I43">
            <v>4</v>
          </cell>
          <cell r="J43">
            <v>2</v>
          </cell>
          <cell r="K43">
            <v>7</v>
          </cell>
          <cell r="L43">
            <v>4</v>
          </cell>
          <cell r="M43">
            <v>4</v>
          </cell>
          <cell r="N43">
            <v>6</v>
          </cell>
          <cell r="O43">
            <v>7</v>
          </cell>
          <cell r="P43">
            <v>11</v>
          </cell>
          <cell r="Q43">
            <v>5</v>
          </cell>
          <cell r="R43">
            <v>7</v>
          </cell>
          <cell r="S43">
            <v>10</v>
          </cell>
          <cell r="T43">
            <v>10</v>
          </cell>
          <cell r="U43">
            <v>12</v>
          </cell>
          <cell r="V43">
            <v>15</v>
          </cell>
          <cell r="W43">
            <v>13</v>
          </cell>
          <cell r="X43">
            <v>12</v>
          </cell>
          <cell r="Y43">
            <v>15</v>
          </cell>
          <cell r="Z43">
            <v>11</v>
          </cell>
          <cell r="AA43">
            <v>12</v>
          </cell>
        </row>
        <row r="44">
          <cell r="A44" t="str">
            <v># of Fresh Business sending airtime for the period</v>
          </cell>
          <cell r="F44">
            <v>1</v>
          </cell>
          <cell r="G44">
            <v>2</v>
          </cell>
          <cell r="H44">
            <v>1</v>
          </cell>
          <cell r="I44">
            <v>2</v>
          </cell>
          <cell r="J44">
            <v>2</v>
          </cell>
          <cell r="K44">
            <v>5</v>
          </cell>
          <cell r="M44">
            <v>1</v>
          </cell>
          <cell r="N44">
            <v>3</v>
          </cell>
          <cell r="O44">
            <v>1</v>
          </cell>
          <cell r="P44">
            <v>4</v>
          </cell>
          <cell r="R44">
            <v>3</v>
          </cell>
          <cell r="S44">
            <v>4</v>
          </cell>
          <cell r="T44">
            <v>1</v>
          </cell>
          <cell r="U44">
            <v>4</v>
          </cell>
          <cell r="V44">
            <v>4</v>
          </cell>
          <cell r="W44">
            <v>1</v>
          </cell>
          <cell r="X44">
            <v>1</v>
          </cell>
          <cell r="Y44">
            <v>3</v>
          </cell>
          <cell r="AA44">
            <v>1</v>
          </cell>
        </row>
        <row r="45">
          <cell r="A45" t="str">
            <v># of Churn Business sending airtime for the period</v>
          </cell>
          <cell r="H45">
            <v>1</v>
          </cell>
          <cell r="I45">
            <v>1</v>
          </cell>
          <cell r="J45">
            <v>4</v>
          </cell>
          <cell r="L45">
            <v>3</v>
          </cell>
          <cell r="M45">
            <v>1</v>
          </cell>
          <cell r="N45">
            <v>1</v>
          </cell>
          <cell r="Q45">
            <v>6</v>
          </cell>
          <cell r="R45">
            <v>1</v>
          </cell>
          <cell r="S45">
            <v>1</v>
          </cell>
          <cell r="T45">
            <v>1</v>
          </cell>
          <cell r="U45">
            <v>2</v>
          </cell>
          <cell r="V45">
            <v>1</v>
          </cell>
          <cell r="W45">
            <v>3</v>
          </cell>
          <cell r="X45">
            <v>2</v>
          </cell>
          <cell r="Z45">
            <v>4</v>
          </cell>
        </row>
        <row r="46">
          <cell r="A46" t="str">
            <v>Monthly AT Volume</v>
          </cell>
          <cell r="F46">
            <v>44</v>
          </cell>
          <cell r="G46">
            <v>229</v>
          </cell>
          <cell r="H46">
            <v>263</v>
          </cell>
          <cell r="I46">
            <v>232</v>
          </cell>
          <cell r="J46">
            <v>3</v>
          </cell>
          <cell r="K46">
            <v>308</v>
          </cell>
          <cell r="L46">
            <v>260</v>
          </cell>
          <cell r="M46">
            <v>266</v>
          </cell>
          <cell r="N46">
            <v>2156</v>
          </cell>
          <cell r="O46">
            <v>3557</v>
          </cell>
          <cell r="P46">
            <v>4188</v>
          </cell>
          <cell r="Q46">
            <v>2501</v>
          </cell>
          <cell r="R46">
            <v>496</v>
          </cell>
          <cell r="S46">
            <v>573</v>
          </cell>
          <cell r="T46">
            <v>924</v>
          </cell>
          <cell r="U46">
            <v>2001</v>
          </cell>
          <cell r="V46">
            <v>2265</v>
          </cell>
          <cell r="W46">
            <v>2474</v>
          </cell>
          <cell r="X46">
            <v>2140</v>
          </cell>
          <cell r="Y46">
            <v>2014</v>
          </cell>
          <cell r="Z46">
            <v>3284</v>
          </cell>
          <cell r="AA46">
            <v>5887</v>
          </cell>
        </row>
        <row r="47">
          <cell r="A47" t="str">
            <v>Total Cumulative Volume</v>
          </cell>
          <cell r="F47">
            <v>44</v>
          </cell>
          <cell r="G47">
            <v>273</v>
          </cell>
          <cell r="H47">
            <v>536</v>
          </cell>
          <cell r="I47">
            <v>768</v>
          </cell>
          <cell r="J47">
            <v>771</v>
          </cell>
          <cell r="K47">
            <v>1079</v>
          </cell>
          <cell r="L47">
            <v>1339</v>
          </cell>
          <cell r="M47">
            <v>1605</v>
          </cell>
          <cell r="N47">
            <v>3761</v>
          </cell>
          <cell r="O47">
            <v>7318</v>
          </cell>
          <cell r="P47">
            <v>11506</v>
          </cell>
          <cell r="Q47">
            <v>14007</v>
          </cell>
          <cell r="R47">
            <v>14503</v>
          </cell>
          <cell r="S47">
            <v>15076</v>
          </cell>
          <cell r="T47">
            <v>16000</v>
          </cell>
          <cell r="U47">
            <v>18001</v>
          </cell>
          <cell r="V47">
            <v>20266</v>
          </cell>
          <cell r="W47">
            <v>22740</v>
          </cell>
          <cell r="X47">
            <v>24880</v>
          </cell>
          <cell r="Y47">
            <v>26894</v>
          </cell>
          <cell r="Z47">
            <v>30178</v>
          </cell>
          <cell r="AA47">
            <v>36065</v>
          </cell>
        </row>
        <row r="48">
          <cell r="A48" t="str">
            <v>Monthly AT Value</v>
          </cell>
          <cell r="F48">
            <v>181000</v>
          </cell>
          <cell r="G48">
            <v>1440800</v>
          </cell>
          <cell r="H48">
            <v>1741000</v>
          </cell>
          <cell r="I48">
            <v>940700</v>
          </cell>
          <cell r="J48">
            <v>1200</v>
          </cell>
          <cell r="K48">
            <v>1161750</v>
          </cell>
          <cell r="L48">
            <v>991200</v>
          </cell>
          <cell r="M48">
            <v>1035500</v>
          </cell>
          <cell r="N48">
            <v>1197660</v>
          </cell>
          <cell r="O48">
            <v>1196830</v>
          </cell>
          <cell r="P48">
            <v>2000430</v>
          </cell>
          <cell r="Q48">
            <v>379231</v>
          </cell>
          <cell r="R48">
            <v>1077150</v>
          </cell>
          <cell r="S48">
            <v>1900690</v>
          </cell>
          <cell r="T48">
            <v>1563845</v>
          </cell>
          <cell r="U48">
            <v>3689557</v>
          </cell>
          <cell r="V48">
            <v>3971194</v>
          </cell>
          <cell r="W48">
            <v>2679075</v>
          </cell>
          <cell r="X48">
            <v>2683350</v>
          </cell>
          <cell r="Y48">
            <v>2006700</v>
          </cell>
          <cell r="Z48">
            <v>2672782</v>
          </cell>
          <cell r="AA48">
            <v>2863890</v>
          </cell>
        </row>
        <row r="49">
          <cell r="A49" t="str">
            <v>Total Cumulative Value</v>
          </cell>
          <cell r="F49">
            <v>181000</v>
          </cell>
          <cell r="G49">
            <v>1621800</v>
          </cell>
          <cell r="H49">
            <v>3362800</v>
          </cell>
          <cell r="I49">
            <v>4303500</v>
          </cell>
          <cell r="J49">
            <v>4304700</v>
          </cell>
          <cell r="K49">
            <v>5466450</v>
          </cell>
          <cell r="L49">
            <v>6457650</v>
          </cell>
          <cell r="M49">
            <v>7493150</v>
          </cell>
          <cell r="N49">
            <v>8690810</v>
          </cell>
          <cell r="O49">
            <v>9887640</v>
          </cell>
          <cell r="P49">
            <v>11888070</v>
          </cell>
          <cell r="Q49">
            <v>12267301</v>
          </cell>
          <cell r="R49">
            <v>13344451</v>
          </cell>
          <cell r="S49">
            <v>15245141</v>
          </cell>
          <cell r="T49">
            <v>16808986</v>
          </cell>
          <cell r="U49">
            <v>20498543</v>
          </cell>
          <cell r="V49">
            <v>24469737</v>
          </cell>
          <cell r="W49">
            <v>27148812</v>
          </cell>
          <cell r="X49">
            <v>29832162</v>
          </cell>
          <cell r="Y49">
            <v>31838862</v>
          </cell>
          <cell r="Z49">
            <v>34511644</v>
          </cell>
          <cell r="AA49">
            <v>37375534</v>
          </cell>
        </row>
        <row r="50">
          <cell r="A50" t="str">
            <v>Average Monthly Value</v>
          </cell>
          <cell r="F50">
            <v>4113.6400000000003</v>
          </cell>
          <cell r="G50">
            <v>6291.7</v>
          </cell>
          <cell r="H50">
            <v>6619.77</v>
          </cell>
          <cell r="I50">
            <v>4054.74</v>
          </cell>
          <cell r="J50">
            <v>400</v>
          </cell>
          <cell r="K50">
            <v>3771.92</v>
          </cell>
          <cell r="L50">
            <v>3812.31</v>
          </cell>
          <cell r="M50">
            <v>3892.86</v>
          </cell>
          <cell r="N50">
            <v>555.5</v>
          </cell>
          <cell r="O50">
            <v>336.47</v>
          </cell>
          <cell r="P50">
            <v>477.66</v>
          </cell>
          <cell r="Q50">
            <v>151.63</v>
          </cell>
          <cell r="R50">
            <v>2171.67</v>
          </cell>
          <cell r="S50">
            <v>3317.09</v>
          </cell>
          <cell r="T50">
            <v>1692.47</v>
          </cell>
          <cell r="U50">
            <v>1843.86</v>
          </cell>
          <cell r="V50">
            <v>1753.29</v>
          </cell>
          <cell r="W50">
            <v>1082.8900000000001</v>
          </cell>
          <cell r="X50">
            <v>1253.9000000000001</v>
          </cell>
          <cell r="Y50">
            <v>996.38</v>
          </cell>
          <cell r="Z50">
            <v>813.88</v>
          </cell>
          <cell r="AA50">
            <v>486.48</v>
          </cell>
        </row>
        <row r="51">
          <cell r="A51" t="str">
            <v>Average Cumulative Value</v>
          </cell>
          <cell r="F51">
            <v>4113.6400000000003</v>
          </cell>
          <cell r="G51">
            <v>5940.66</v>
          </cell>
          <cell r="H51">
            <v>6273.88</v>
          </cell>
          <cell r="I51">
            <v>5603.52</v>
          </cell>
          <cell r="J51">
            <v>5583.27</v>
          </cell>
          <cell r="K51">
            <v>5066.22</v>
          </cell>
          <cell r="L51">
            <v>4822.74</v>
          </cell>
          <cell r="M51">
            <v>4668.63</v>
          </cell>
          <cell r="N51">
            <v>2310.77</v>
          </cell>
          <cell r="O51">
            <v>1351.14</v>
          </cell>
          <cell r="P51">
            <v>1033.21</v>
          </cell>
          <cell r="Q51">
            <v>875.8</v>
          </cell>
          <cell r="R51">
            <v>920.12</v>
          </cell>
          <cell r="S51">
            <v>1011.22</v>
          </cell>
          <cell r="T51">
            <v>1050.56</v>
          </cell>
          <cell r="U51">
            <v>1138.74</v>
          </cell>
          <cell r="V51">
            <v>1207.43</v>
          </cell>
          <cell r="W51">
            <v>1193.8800000000001</v>
          </cell>
          <cell r="X51">
            <v>1199.04</v>
          </cell>
          <cell r="Y51">
            <v>1183.8599999999999</v>
          </cell>
          <cell r="Z51">
            <v>1143.5999999999999</v>
          </cell>
          <cell r="AA51">
            <v>1036.3399999999999</v>
          </cell>
        </row>
        <row r="52">
          <cell r="A52" t="str">
            <v>Paga Monthly Income</v>
          </cell>
          <cell r="F52">
            <v>12795</v>
          </cell>
          <cell r="G52">
            <v>104967</v>
          </cell>
          <cell r="H52">
            <v>130057</v>
          </cell>
          <cell r="I52">
            <v>66545.5</v>
          </cell>
          <cell r="J52">
            <v>95</v>
          </cell>
          <cell r="K52">
            <v>82301.5</v>
          </cell>
          <cell r="L52">
            <v>69571.5</v>
          </cell>
          <cell r="M52">
            <v>73617</v>
          </cell>
          <cell r="N52">
            <v>85419.199999999997</v>
          </cell>
          <cell r="O52">
            <v>85325.4</v>
          </cell>
          <cell r="P52">
            <v>143442.9</v>
          </cell>
          <cell r="Q52">
            <v>30064.98</v>
          </cell>
          <cell r="R52">
            <v>80253</v>
          </cell>
          <cell r="S52">
            <v>137131.20000000001</v>
          </cell>
          <cell r="T52">
            <v>115546.6</v>
          </cell>
          <cell r="U52">
            <v>266149.57</v>
          </cell>
          <cell r="V52">
            <v>284829.52</v>
          </cell>
          <cell r="W52">
            <v>195128</v>
          </cell>
          <cell r="X52">
            <v>197279.5</v>
          </cell>
          <cell r="Y52">
            <v>148980</v>
          </cell>
          <cell r="Z52">
            <v>198191.56</v>
          </cell>
          <cell r="AA52">
            <v>213628.2</v>
          </cell>
        </row>
        <row r="53">
          <cell r="A53" t="str">
            <v>Paga Cumulative Income</v>
          </cell>
          <cell r="F53">
            <v>12795</v>
          </cell>
          <cell r="G53">
            <v>117762</v>
          </cell>
          <cell r="H53">
            <v>247819</v>
          </cell>
          <cell r="I53">
            <v>314364.5</v>
          </cell>
          <cell r="J53">
            <v>314459.5</v>
          </cell>
          <cell r="K53">
            <v>396761</v>
          </cell>
          <cell r="L53">
            <v>466332.5</v>
          </cell>
          <cell r="M53">
            <v>539949.5</v>
          </cell>
          <cell r="N53">
            <v>625368.69999999995</v>
          </cell>
          <cell r="O53">
            <v>710694.1</v>
          </cell>
          <cell r="P53">
            <v>854137</v>
          </cell>
          <cell r="Q53">
            <v>884201.98</v>
          </cell>
          <cell r="R53">
            <v>964454.98</v>
          </cell>
          <cell r="S53">
            <v>1101586.18</v>
          </cell>
          <cell r="T53">
            <v>1217132.78</v>
          </cell>
          <cell r="U53">
            <v>1483282.35</v>
          </cell>
          <cell r="V53">
            <v>1768111.87</v>
          </cell>
          <cell r="W53">
            <v>1963239.87</v>
          </cell>
          <cell r="X53">
            <v>2160519.37</v>
          </cell>
          <cell r="Y53">
            <v>2309499.37</v>
          </cell>
          <cell r="Z53">
            <v>2507690.9300000002</v>
          </cell>
          <cell r="AA53">
            <v>2721319.13</v>
          </cell>
        </row>
        <row r="55">
          <cell r="A55" t="str">
            <v>Merchant Payments</v>
          </cell>
        </row>
        <row r="56">
          <cell r="A56" t="str">
            <v># of Businesses using Paga for bill payments</v>
          </cell>
          <cell r="B56">
            <v>1</v>
          </cell>
          <cell r="C56">
            <v>1</v>
          </cell>
          <cell r="D56">
            <v>2</v>
          </cell>
          <cell r="E56">
            <v>2</v>
          </cell>
          <cell r="F56">
            <v>3</v>
          </cell>
          <cell r="G56">
            <v>2</v>
          </cell>
          <cell r="H56">
            <v>2</v>
          </cell>
          <cell r="I56">
            <v>2</v>
          </cell>
          <cell r="J56">
            <v>2</v>
          </cell>
          <cell r="K56">
            <v>2</v>
          </cell>
          <cell r="L56">
            <v>1</v>
          </cell>
          <cell r="M56">
            <v>1</v>
          </cell>
          <cell r="N56">
            <v>2</v>
          </cell>
          <cell r="O56">
            <v>2</v>
          </cell>
          <cell r="P56">
            <v>5</v>
          </cell>
          <cell r="Q56">
            <v>3</v>
          </cell>
          <cell r="R56">
            <v>3</v>
          </cell>
          <cell r="S56">
            <v>3</v>
          </cell>
          <cell r="T56">
            <v>3</v>
          </cell>
          <cell r="U56">
            <v>2</v>
          </cell>
          <cell r="V56">
            <v>1</v>
          </cell>
          <cell r="W56">
            <v>1</v>
          </cell>
        </row>
        <row r="57">
          <cell r="A57" t="str">
            <v># of Fresh Business using Paga for bill payments for the period</v>
          </cell>
          <cell r="D57">
            <v>1</v>
          </cell>
          <cell r="F57">
            <v>1</v>
          </cell>
          <cell r="K57">
            <v>1</v>
          </cell>
          <cell r="N57">
            <v>1</v>
          </cell>
          <cell r="P57">
            <v>3</v>
          </cell>
          <cell r="U57">
            <v>1</v>
          </cell>
        </row>
        <row r="58">
          <cell r="A58" t="str">
            <v># of Churn Business using Paga for bill payments for the period</v>
          </cell>
          <cell r="G58">
            <v>1</v>
          </cell>
          <cell r="K58">
            <v>1</v>
          </cell>
          <cell r="L58">
            <v>1</v>
          </cell>
          <cell r="Q58">
            <v>2</v>
          </cell>
          <cell r="U58">
            <v>2</v>
          </cell>
          <cell r="V58">
            <v>1</v>
          </cell>
          <cell r="X58">
            <v>1</v>
          </cell>
        </row>
        <row r="59">
          <cell r="A59" t="str">
            <v>Monthly BP Volume</v>
          </cell>
          <cell r="B59">
            <v>146418</v>
          </cell>
          <cell r="C59">
            <v>138854</v>
          </cell>
          <cell r="D59">
            <v>169417</v>
          </cell>
          <cell r="E59">
            <v>181796</v>
          </cell>
          <cell r="F59">
            <v>223541</v>
          </cell>
          <cell r="G59">
            <v>183784</v>
          </cell>
          <cell r="H59">
            <v>207713</v>
          </cell>
          <cell r="I59">
            <v>259947</v>
          </cell>
          <cell r="J59">
            <v>227931</v>
          </cell>
          <cell r="K59">
            <v>287622</v>
          </cell>
          <cell r="L59">
            <v>316480</v>
          </cell>
          <cell r="M59">
            <v>377825</v>
          </cell>
          <cell r="N59">
            <v>287749</v>
          </cell>
          <cell r="O59">
            <v>269922</v>
          </cell>
          <cell r="P59">
            <v>283365</v>
          </cell>
          <cell r="Q59">
            <v>270375</v>
          </cell>
          <cell r="R59">
            <v>263775</v>
          </cell>
          <cell r="S59">
            <v>216950</v>
          </cell>
          <cell r="T59">
            <v>208542</v>
          </cell>
          <cell r="U59">
            <v>73423</v>
          </cell>
          <cell r="V59">
            <v>16527</v>
          </cell>
          <cell r="W59">
            <v>1247</v>
          </cell>
        </row>
        <row r="60">
          <cell r="A60" t="str">
            <v>Total Cumulative Volume</v>
          </cell>
          <cell r="B60">
            <v>289825</v>
          </cell>
          <cell r="C60">
            <v>428679</v>
          </cell>
          <cell r="D60">
            <v>598096</v>
          </cell>
          <cell r="E60">
            <v>779892</v>
          </cell>
          <cell r="F60">
            <v>1003433</v>
          </cell>
          <cell r="G60">
            <v>1187217</v>
          </cell>
          <cell r="H60">
            <v>1394930</v>
          </cell>
          <cell r="I60">
            <v>1654877</v>
          </cell>
          <cell r="J60">
            <v>1882808</v>
          </cell>
          <cell r="K60">
            <v>2170430</v>
          </cell>
          <cell r="L60">
            <v>2486910</v>
          </cell>
          <cell r="M60">
            <v>2864735</v>
          </cell>
          <cell r="N60">
            <v>3152484</v>
          </cell>
          <cell r="O60">
            <v>3422406</v>
          </cell>
          <cell r="P60">
            <v>3705771</v>
          </cell>
          <cell r="Q60">
            <v>3976146</v>
          </cell>
          <cell r="R60">
            <v>4239921</v>
          </cell>
          <cell r="S60">
            <v>4456871</v>
          </cell>
          <cell r="T60">
            <v>4665413</v>
          </cell>
          <cell r="U60">
            <v>4738836</v>
          </cell>
          <cell r="V60">
            <v>4755363</v>
          </cell>
          <cell r="W60">
            <v>4756610</v>
          </cell>
        </row>
        <row r="61">
          <cell r="A61" t="str">
            <v>Monthly BP Value</v>
          </cell>
          <cell r="B61">
            <v>713979422</v>
          </cell>
          <cell r="C61">
            <v>648210348</v>
          </cell>
          <cell r="D61">
            <v>771643420</v>
          </cell>
          <cell r="E61">
            <v>869015640.5</v>
          </cell>
          <cell r="F61">
            <v>1046204164</v>
          </cell>
          <cell r="G61">
            <v>787985329</v>
          </cell>
          <cell r="H61">
            <v>901833521</v>
          </cell>
          <cell r="I61">
            <v>1258345972</v>
          </cell>
          <cell r="J61">
            <v>1078242414</v>
          </cell>
          <cell r="K61">
            <v>1415165635</v>
          </cell>
          <cell r="L61">
            <v>1626038777</v>
          </cell>
          <cell r="M61">
            <v>1799095811</v>
          </cell>
          <cell r="N61">
            <v>1488789838</v>
          </cell>
          <cell r="O61">
            <v>1329294081</v>
          </cell>
          <cell r="P61">
            <v>1385431599</v>
          </cell>
          <cell r="Q61">
            <v>1272284118</v>
          </cell>
          <cell r="R61">
            <v>1159514587</v>
          </cell>
          <cell r="S61">
            <v>969641001</v>
          </cell>
          <cell r="T61">
            <v>884435283</v>
          </cell>
          <cell r="U61">
            <v>369317397</v>
          </cell>
          <cell r="V61">
            <v>86220213</v>
          </cell>
          <cell r="W61">
            <v>6640055</v>
          </cell>
        </row>
        <row r="62">
          <cell r="A62" t="str">
            <v>Total Cumulative Value</v>
          </cell>
          <cell r="B62">
            <v>1393826452</v>
          </cell>
          <cell r="C62">
            <v>2042036800</v>
          </cell>
          <cell r="D62">
            <v>2813680220</v>
          </cell>
          <cell r="E62">
            <v>3682695860.5</v>
          </cell>
          <cell r="F62">
            <v>4728900024.5</v>
          </cell>
          <cell r="G62">
            <v>5516885353.5</v>
          </cell>
          <cell r="H62">
            <v>6418718874.5</v>
          </cell>
          <cell r="I62">
            <v>7677064846.5</v>
          </cell>
          <cell r="J62">
            <v>8755307260.5</v>
          </cell>
          <cell r="K62">
            <v>10170472895.5</v>
          </cell>
          <cell r="L62">
            <v>11796511672.5</v>
          </cell>
          <cell r="M62">
            <v>13595607483.5</v>
          </cell>
          <cell r="N62">
            <v>15084397321.5</v>
          </cell>
          <cell r="O62">
            <v>16413691402.5</v>
          </cell>
          <cell r="P62">
            <v>17799123001.5</v>
          </cell>
          <cell r="Q62">
            <v>19071407119.5</v>
          </cell>
          <cell r="R62">
            <v>20230921706.5</v>
          </cell>
          <cell r="S62">
            <v>21200562707.5</v>
          </cell>
          <cell r="T62">
            <v>22084997990.5</v>
          </cell>
          <cell r="U62">
            <v>22454315387.5</v>
          </cell>
          <cell r="V62">
            <v>22540535600.5</v>
          </cell>
          <cell r="W62">
            <v>22547175655.5</v>
          </cell>
        </row>
        <row r="63">
          <cell r="A63" t="str">
            <v>Average Monthly Value</v>
          </cell>
          <cell r="B63">
            <v>4809.2</v>
          </cell>
          <cell r="C63">
            <v>4763.5600000000004</v>
          </cell>
          <cell r="D63">
            <v>4704.3999999999996</v>
          </cell>
          <cell r="E63">
            <v>4722.0600000000004</v>
          </cell>
          <cell r="F63">
            <v>4712.72</v>
          </cell>
          <cell r="G63">
            <v>4646.91</v>
          </cell>
          <cell r="H63">
            <v>4601.46</v>
          </cell>
          <cell r="I63">
            <v>4639.05</v>
          </cell>
          <cell r="J63">
            <v>4650.13</v>
          </cell>
          <cell r="K63">
            <v>4685.93</v>
          </cell>
          <cell r="L63">
            <v>4743.4399999999996</v>
          </cell>
          <cell r="M63">
            <v>4745.8500000000004</v>
          </cell>
          <cell r="N63">
            <v>4784.92</v>
          </cell>
          <cell r="O63">
            <v>4795.95</v>
          </cell>
          <cell r="P63">
            <v>4803.08</v>
          </cell>
          <cell r="Q63">
            <v>4796.46</v>
          </cell>
          <cell r="R63">
            <v>4771.53</v>
          </cell>
          <cell r="S63">
            <v>4756.83</v>
          </cell>
          <cell r="T63">
            <v>4733.7700000000004</v>
          </cell>
          <cell r="U63">
            <v>4738.3599999999997</v>
          </cell>
          <cell r="V63">
            <v>4740.0200000000004</v>
          </cell>
          <cell r="W63">
            <v>4740.18</v>
          </cell>
        </row>
        <row r="64">
          <cell r="A64" t="str">
            <v>Average Cumulative Value</v>
          </cell>
          <cell r="B64">
            <v>4876.3100000000004</v>
          </cell>
          <cell r="C64">
            <v>4668.29</v>
          </cell>
          <cell r="D64">
            <v>4554.7</v>
          </cell>
          <cell r="E64">
            <v>4780.17</v>
          </cell>
          <cell r="F64">
            <v>4680.1400000000003</v>
          </cell>
          <cell r="G64">
            <v>4287.5600000000004</v>
          </cell>
          <cell r="H64">
            <v>4341.7299999999996</v>
          </cell>
          <cell r="I64">
            <v>4840.78</v>
          </cell>
          <cell r="J64">
            <v>4730.57</v>
          </cell>
          <cell r="K64">
            <v>4920.2299999999996</v>
          </cell>
          <cell r="L64">
            <v>5137.8900000000003</v>
          </cell>
          <cell r="M64">
            <v>4761.72</v>
          </cell>
          <cell r="N64">
            <v>5173.92</v>
          </cell>
          <cell r="O64">
            <v>4924.7299999999996</v>
          </cell>
          <cell r="P64">
            <v>4889.21</v>
          </cell>
          <cell r="Q64">
            <v>4705.63</v>
          </cell>
          <cell r="R64">
            <v>4395.8500000000004</v>
          </cell>
          <cell r="S64">
            <v>4469.42</v>
          </cell>
          <cell r="T64">
            <v>4241.04</v>
          </cell>
          <cell r="U64">
            <v>5030</v>
          </cell>
          <cell r="V64">
            <v>5216.93</v>
          </cell>
          <cell r="W64">
            <v>5324.82</v>
          </cell>
        </row>
        <row r="65">
          <cell r="A65" t="str">
            <v>Paga Monthly Income</v>
          </cell>
          <cell r="B65">
            <v>7144260.7199999997</v>
          </cell>
          <cell r="C65">
            <v>6493678.9800000004</v>
          </cell>
          <cell r="D65">
            <v>7749645.7000000002</v>
          </cell>
          <cell r="E65">
            <v>8733247.6999999993</v>
          </cell>
          <cell r="F65">
            <v>10506069.24</v>
          </cell>
          <cell r="G65">
            <v>8134508.8899999997</v>
          </cell>
          <cell r="H65">
            <v>9043229.1099999994</v>
          </cell>
          <cell r="I65">
            <v>65624676.619999997</v>
          </cell>
          <cell r="J65">
            <v>10791587.439999999</v>
          </cell>
          <cell r="K65">
            <v>14950431.550000001</v>
          </cell>
          <cell r="L65">
            <v>16291154.970000001</v>
          </cell>
          <cell r="M65">
            <v>18068189.899999999</v>
          </cell>
          <cell r="N65">
            <v>14940142.48</v>
          </cell>
          <cell r="O65">
            <v>13352949.609999999</v>
          </cell>
          <cell r="P65">
            <v>13917156.949999999</v>
          </cell>
          <cell r="Q65">
            <v>12779343.130000001</v>
          </cell>
          <cell r="R65">
            <v>11670268.76</v>
          </cell>
          <cell r="S65">
            <v>9759476.5500000007</v>
          </cell>
          <cell r="T65">
            <v>8896254.75</v>
          </cell>
          <cell r="U65">
            <v>3714817.87</v>
          </cell>
          <cell r="V65">
            <v>53491526.07</v>
          </cell>
          <cell r="W65">
            <v>5465557.5499999998</v>
          </cell>
        </row>
        <row r="66">
          <cell r="A66" t="str">
            <v>Paga Cumulative Income</v>
          </cell>
          <cell r="B66">
            <v>13896965.300000001</v>
          </cell>
          <cell r="C66">
            <v>20390644.280000001</v>
          </cell>
          <cell r="D66">
            <v>28140289.98</v>
          </cell>
          <cell r="E66">
            <v>36873537.68</v>
          </cell>
          <cell r="F66">
            <v>47379606.920000002</v>
          </cell>
          <cell r="G66">
            <v>55514115.810000002</v>
          </cell>
          <cell r="H66">
            <v>64557344.920000002</v>
          </cell>
          <cell r="I66">
            <v>130182021.54000001</v>
          </cell>
          <cell r="J66">
            <v>140973608.97999999</v>
          </cell>
          <cell r="K66">
            <v>155924040.53</v>
          </cell>
          <cell r="L66">
            <v>172215195.5</v>
          </cell>
          <cell r="M66">
            <v>190283385.40000001</v>
          </cell>
          <cell r="N66">
            <v>205223527.88</v>
          </cell>
          <cell r="O66">
            <v>218576477.49000001</v>
          </cell>
          <cell r="P66">
            <v>232493634.44</v>
          </cell>
          <cell r="Q66">
            <v>245272977.56999999</v>
          </cell>
          <cell r="R66">
            <v>256943246.33000001</v>
          </cell>
          <cell r="S66">
            <v>266702722.88</v>
          </cell>
          <cell r="T66">
            <v>275598977.63</v>
          </cell>
          <cell r="U66">
            <v>279313795.5</v>
          </cell>
          <cell r="V66">
            <v>332805321.56999999</v>
          </cell>
          <cell r="W66">
            <v>338270879.12</v>
          </cell>
        </row>
      </sheetData>
      <sheetData sheetId="3" refreshError="1"/>
      <sheetData sheetId="4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siness Sales Quarter-2015"/>
      <sheetName val="Consumer Sales Quarter-2015"/>
      <sheetName val="Paga All"/>
      <sheetName val="Lagos State"/>
      <sheetName val="Ibadan"/>
      <sheetName val="Ilorin"/>
      <sheetName val="Abuja"/>
      <sheetName val="Enugu"/>
      <sheetName val="Port Harcourt"/>
      <sheetName val="Abeokuta"/>
      <sheetName val="Kano"/>
      <sheetName val="Kaduna"/>
      <sheetName val="Benin city"/>
      <sheetName val="Onitsha"/>
      <sheetName val="Nnewi"/>
      <sheetName val="Other Cities"/>
    </sheetNames>
    <sheetDataSet>
      <sheetData sheetId="0" refreshError="1"/>
      <sheetData sheetId="1" refreshError="1"/>
      <sheetData sheetId="2" refreshError="1">
        <row r="1">
          <cell r="G1" t="str">
            <v>Lookup</v>
          </cell>
          <cell r="H1">
            <v>42005</v>
          </cell>
          <cell r="I1">
            <v>42036</v>
          </cell>
          <cell r="J1">
            <v>42064</v>
          </cell>
        </row>
        <row r="2">
          <cell r="G2" t="str">
            <v>Lagos StateAgent Network Sales# of Approved Agents in Total</v>
          </cell>
          <cell r="H2">
            <v>7238</v>
          </cell>
          <cell r="I2">
            <v>7453</v>
          </cell>
          <cell r="J2">
            <v>7743</v>
          </cell>
        </row>
        <row r="3">
          <cell r="G3" t="str">
            <v>Lagos StateAgent Network SalesActive Agents in total (at least 1 transactions in the month)</v>
          </cell>
          <cell r="H3">
            <v>4187</v>
          </cell>
          <cell r="I3">
            <v>4293</v>
          </cell>
          <cell r="J3">
            <v>4502</v>
          </cell>
        </row>
        <row r="4">
          <cell r="G4" t="str">
            <v>Lagos StateAgent Network SalesActive Agents in total (at least 5 transactions in the month)</v>
          </cell>
          <cell r="H4">
            <v>3624</v>
          </cell>
          <cell r="I4">
            <v>3694</v>
          </cell>
          <cell r="J4">
            <v>3949</v>
          </cell>
        </row>
        <row r="5">
          <cell r="G5" t="str">
            <v>Lagos StateAgent Network SalesFresh Active Agents in total (at least 1 transactions in the month)</v>
          </cell>
          <cell r="H5">
            <v>369</v>
          </cell>
          <cell r="I5">
            <v>440</v>
          </cell>
          <cell r="J5">
            <v>472</v>
          </cell>
        </row>
        <row r="6">
          <cell r="G6" t="str">
            <v>Lagos StateAgent Network SalesFresh Active Agents in total (at least 5 transactions in the month)</v>
          </cell>
          <cell r="H6">
            <v>364</v>
          </cell>
          <cell r="I6">
            <v>384</v>
          </cell>
          <cell r="J6">
            <v>466</v>
          </cell>
        </row>
        <row r="7">
          <cell r="G7" t="str">
            <v>Lagos StateAgent Network SalesChurn Active Agents (1 txn in Month)</v>
          </cell>
          <cell r="H7">
            <v>309</v>
          </cell>
          <cell r="I7">
            <v>334</v>
          </cell>
          <cell r="J7">
            <v>263</v>
          </cell>
        </row>
        <row r="8">
          <cell r="G8" t="str">
            <v>Lagos StateAgent Network SalesChurn Active Agents (5 txn in Month)</v>
          </cell>
          <cell r="H8">
            <v>330</v>
          </cell>
          <cell r="I8">
            <v>314</v>
          </cell>
          <cell r="J8">
            <v>211</v>
          </cell>
        </row>
        <row r="9">
          <cell r="G9" t="str">
            <v>Lagos StateLagos - All data in this section apply only to agents in Lagos (or the specific city)# Agents in City</v>
          </cell>
          <cell r="H9">
            <v>2492</v>
          </cell>
          <cell r="I9">
            <v>2554</v>
          </cell>
          <cell r="J9">
            <v>2650</v>
          </cell>
        </row>
        <row r="10">
          <cell r="G10" t="str">
            <v>Lagos StateLagos - All data in this section apply only to agents in Lagos (or the specific city)Active Agents in City in month (at least 1 transactions in the month)</v>
          </cell>
          <cell r="H10">
            <v>1512</v>
          </cell>
          <cell r="I10">
            <v>1554</v>
          </cell>
          <cell r="J10">
            <v>1615</v>
          </cell>
        </row>
        <row r="11">
          <cell r="G11" t="str">
            <v>Lagos StateLagos - All data in this section apply only to agents in Lagos (or the specific city)Active Agents in City in month (at least 5 transactions in the month)</v>
          </cell>
          <cell r="H11">
            <v>1365</v>
          </cell>
          <cell r="I11">
            <v>1357</v>
          </cell>
          <cell r="J11">
            <v>1459</v>
          </cell>
        </row>
        <row r="12">
          <cell r="G12" t="str">
            <v>Lagos StateLagos - All data in this section apply only to agents in Lagos (or the specific city)Churn City Agents in Month (1 txn in Month)</v>
          </cell>
          <cell r="H12">
            <v>72</v>
          </cell>
          <cell r="I12">
            <v>89</v>
          </cell>
          <cell r="J12">
            <v>84</v>
          </cell>
        </row>
        <row r="13">
          <cell r="G13" t="str">
            <v>Lagos StateLagos - All data in this section apply only to agents in Lagos (or the specific city)Churn City Agents in Month (5 txn in Month)</v>
          </cell>
          <cell r="H13">
            <v>87</v>
          </cell>
          <cell r="I13">
            <v>112</v>
          </cell>
          <cell r="J13">
            <v>50</v>
          </cell>
        </row>
        <row r="14">
          <cell r="G14" t="str">
            <v>Lagos StateDeposit into Paga Number of Agents performing at least 1 Deposit for Customer or another Agent (Accept Deposit)</v>
          </cell>
          <cell r="H14">
            <v>422</v>
          </cell>
          <cell r="I14">
            <v>407</v>
          </cell>
          <cell r="J14">
            <v>437</v>
          </cell>
        </row>
        <row r="15">
          <cell r="G15" t="str">
            <v>Lagos StateDeposit into Paga Churn Agents DP</v>
          </cell>
          <cell r="H15">
            <v>125</v>
          </cell>
          <cell r="I15">
            <v>107</v>
          </cell>
          <cell r="J15">
            <v>81</v>
          </cell>
        </row>
        <row r="16">
          <cell r="G16" t="str">
            <v xml:space="preserve">Lagos StateDeposit into Paga New / Fresh Agents DP in Month </v>
          </cell>
          <cell r="H16">
            <v>91</v>
          </cell>
          <cell r="I16">
            <v>92</v>
          </cell>
          <cell r="J16">
            <v>111</v>
          </cell>
        </row>
        <row r="17">
          <cell r="G17" t="str">
            <v>Lagos StateDeposit into Paga Total DP Volume</v>
          </cell>
          <cell r="H17">
            <v>3946</v>
          </cell>
          <cell r="I17">
            <v>4288</v>
          </cell>
          <cell r="J17">
            <v>5283</v>
          </cell>
        </row>
        <row r="18">
          <cell r="G18" t="str">
            <v>Lagos StateDeposit into Paga Total DP Value</v>
          </cell>
          <cell r="H18">
            <v>64278410.310000002</v>
          </cell>
          <cell r="I18">
            <v>73904752.099999994</v>
          </cell>
          <cell r="J18">
            <v>103519906.68000001</v>
          </cell>
        </row>
        <row r="19">
          <cell r="G19" t="str">
            <v>Lagos StateDeposit into Paga Average Value of DP</v>
          </cell>
          <cell r="H19">
            <v>16289.51</v>
          </cell>
          <cell r="I19">
            <v>17235.25</v>
          </cell>
          <cell r="J19">
            <v>19594.91</v>
          </cell>
        </row>
        <row r="20">
          <cell r="G20" t="str">
            <v>Lagos StateMoney Transfer on PagaNumber of Agents performing MT on Paga (to customer or non-customer)</v>
          </cell>
          <cell r="H20">
            <v>32</v>
          </cell>
          <cell r="I20">
            <v>34</v>
          </cell>
          <cell r="J20">
            <v>38</v>
          </cell>
        </row>
        <row r="21">
          <cell r="G21" t="str">
            <v>Lagos StateMoney Transfer on PagaChurn Agents MT</v>
          </cell>
          <cell r="H21">
            <v>41</v>
          </cell>
          <cell r="I21">
            <v>23</v>
          </cell>
          <cell r="J21">
            <v>23</v>
          </cell>
        </row>
        <row r="22">
          <cell r="G22" t="str">
            <v xml:space="preserve">Lagos StateMoney Transfer on PagaNew / Fresh Agents MT in Month </v>
          </cell>
          <cell r="H22">
            <v>22</v>
          </cell>
          <cell r="I22">
            <v>25</v>
          </cell>
          <cell r="J22">
            <v>27</v>
          </cell>
        </row>
        <row r="23">
          <cell r="G23" t="str">
            <v>Lagos StateMoney Transfer on PagaTotal MT Volume</v>
          </cell>
          <cell r="H23">
            <v>42</v>
          </cell>
          <cell r="I23">
            <v>42</v>
          </cell>
          <cell r="J23">
            <v>110</v>
          </cell>
        </row>
        <row r="24">
          <cell r="G24" t="str">
            <v>Lagos StateMoney Transfer on PagaTotal MT Value</v>
          </cell>
          <cell r="H24">
            <v>375250</v>
          </cell>
          <cell r="I24">
            <v>401200</v>
          </cell>
          <cell r="J24">
            <v>270650</v>
          </cell>
        </row>
        <row r="25">
          <cell r="G25" t="str">
            <v>Lagos StateMoney Transfer on PagaAverage Value of MT</v>
          </cell>
          <cell r="H25">
            <v>8934.52</v>
          </cell>
          <cell r="I25">
            <v>9552.3799999999992</v>
          </cell>
          <cell r="J25">
            <v>2460.4499999999998</v>
          </cell>
        </row>
        <row r="26">
          <cell r="G26" t="str">
            <v>Lagos StateMoney Transfer on PagaPaga MT Income</v>
          </cell>
          <cell r="H26">
            <v>4250</v>
          </cell>
          <cell r="I26">
            <v>4210</v>
          </cell>
          <cell r="J26">
            <v>9840</v>
          </cell>
        </row>
        <row r="27">
          <cell r="G27" t="str">
            <v>Lagos StateMoney Transfer on PagaAgent MT Commission</v>
          </cell>
          <cell r="H27">
            <v>2150</v>
          </cell>
          <cell r="I27">
            <v>2090</v>
          </cell>
          <cell r="J27">
            <v>3760</v>
          </cell>
        </row>
        <row r="28">
          <cell r="G28" t="str">
            <v>Lagos StateDeposit To BankNumber of Agents performing Deposit to Bank</v>
          </cell>
          <cell r="H28">
            <v>978</v>
          </cell>
          <cell r="I28">
            <v>1013</v>
          </cell>
          <cell r="J28">
            <v>1013</v>
          </cell>
        </row>
        <row r="29">
          <cell r="G29" t="str">
            <v>Lagos StateDeposit To BankChurn Agents DB</v>
          </cell>
          <cell r="H29">
            <v>172</v>
          </cell>
          <cell r="I29">
            <v>128</v>
          </cell>
          <cell r="J29">
            <v>150</v>
          </cell>
        </row>
        <row r="30">
          <cell r="G30" t="str">
            <v xml:space="preserve">Lagos StateDeposit To Bank New / Fresh Agents DB in Month </v>
          </cell>
          <cell r="H30">
            <v>132</v>
          </cell>
          <cell r="I30">
            <v>169</v>
          </cell>
          <cell r="J30">
            <v>148</v>
          </cell>
        </row>
        <row r="31">
          <cell r="G31" t="str">
            <v>Lagos StateDeposit To BankTotal DB Volume</v>
          </cell>
          <cell r="H31">
            <v>15976</v>
          </cell>
          <cell r="I31">
            <v>19089</v>
          </cell>
          <cell r="J31">
            <v>20366</v>
          </cell>
        </row>
        <row r="32">
          <cell r="G32" t="str">
            <v>Lagos StateDeposit To BankTotal DB Volume - Reversals</v>
          </cell>
          <cell r="H32">
            <v>33</v>
          </cell>
          <cell r="I32">
            <v>3</v>
          </cell>
          <cell r="J32">
            <v>7</v>
          </cell>
        </row>
        <row r="33">
          <cell r="G33" t="str">
            <v>Lagos StateDeposit To BankTotal DB Value</v>
          </cell>
          <cell r="H33">
            <v>240665370.38</v>
          </cell>
          <cell r="I33">
            <v>289810146.99000001</v>
          </cell>
          <cell r="J33">
            <v>303390960.74000001</v>
          </cell>
        </row>
        <row r="34">
          <cell r="G34" t="str">
            <v>Lagos StateDeposit To BankTotal DB Value - Reversals</v>
          </cell>
          <cell r="H34">
            <v>-401750</v>
          </cell>
          <cell r="I34">
            <v>-52000</v>
          </cell>
          <cell r="J34">
            <v>-184000</v>
          </cell>
        </row>
        <row r="35">
          <cell r="G35" t="str">
            <v>Lagos StateDeposit To BankAverage Value of DB</v>
          </cell>
          <cell r="H35">
            <v>15064.18</v>
          </cell>
          <cell r="I35">
            <v>15182.05</v>
          </cell>
          <cell r="J35">
            <v>14896.93</v>
          </cell>
        </row>
        <row r="36">
          <cell r="G36" t="str">
            <v>Lagos StateDeposit To BankAverage Value of DB - Reversals</v>
          </cell>
          <cell r="H36">
            <v>-12174.24</v>
          </cell>
          <cell r="I36">
            <v>-17333.330000000002</v>
          </cell>
          <cell r="J36">
            <v>-26285.71</v>
          </cell>
        </row>
        <row r="37">
          <cell r="G37" t="str">
            <v>Lagos StateDeposit To BankPaga DB Income</v>
          </cell>
          <cell r="H37">
            <v>1378310</v>
          </cell>
          <cell r="I37">
            <v>1652110</v>
          </cell>
          <cell r="J37">
            <v>1765880</v>
          </cell>
        </row>
        <row r="38">
          <cell r="G38" t="str">
            <v>Lagos StateDeposit To BankPaga DB Income - Reversal</v>
          </cell>
          <cell r="H38">
            <v>-2670</v>
          </cell>
          <cell r="I38">
            <v>-250</v>
          </cell>
          <cell r="J38">
            <v>-510</v>
          </cell>
        </row>
        <row r="39">
          <cell r="G39" t="str">
            <v>Lagos StateDeposit To BankAgent DB Commission</v>
          </cell>
          <cell r="H39">
            <v>1008140</v>
          </cell>
          <cell r="I39">
            <v>1210340</v>
          </cell>
          <cell r="J39">
            <v>1286920</v>
          </cell>
        </row>
        <row r="40">
          <cell r="G40" t="str">
            <v>Lagos StateDeposit To BankAgent DB Commission - Reversal</v>
          </cell>
          <cell r="H40">
            <v>-2280</v>
          </cell>
          <cell r="I40">
            <v>-200</v>
          </cell>
          <cell r="J40">
            <v>-540</v>
          </cell>
        </row>
        <row r="41">
          <cell r="G41" t="str">
            <v>Lagos StateMerchant Payments (Bill Pay)Number of agents performing DStv</v>
          </cell>
          <cell r="H41">
            <v>1071</v>
          </cell>
          <cell r="I41">
            <v>1067</v>
          </cell>
          <cell r="J41">
            <v>1180</v>
          </cell>
        </row>
        <row r="42">
          <cell r="G42" t="str">
            <v>Lagos StateMerchant Payments (Bill Pay)Churn Agents DStv BP</v>
          </cell>
          <cell r="H42">
            <v>65</v>
          </cell>
          <cell r="I42">
            <v>53</v>
          </cell>
          <cell r="J42">
            <v>30</v>
          </cell>
        </row>
        <row r="43">
          <cell r="G43" t="str">
            <v xml:space="preserve">Lagos StateMerchant Payments (Bill Pay)New / Fresh Agents BP in Month </v>
          </cell>
          <cell r="H43">
            <v>118</v>
          </cell>
          <cell r="I43">
            <v>135</v>
          </cell>
          <cell r="J43">
            <v>189</v>
          </cell>
        </row>
        <row r="44">
          <cell r="G44" t="str">
            <v>Lagos StateMerchant Payments (Bill Pay)Total DStv BP Volume</v>
          </cell>
          <cell r="H44">
            <v>35074</v>
          </cell>
          <cell r="I44">
            <v>31520</v>
          </cell>
          <cell r="J44">
            <v>42495</v>
          </cell>
        </row>
        <row r="45">
          <cell r="G45" t="str">
            <v>Lagos StateMerchant Payments (Bill Pay)Total DStv BP Volume - Reversal</v>
          </cell>
          <cell r="H45">
            <v>125</v>
          </cell>
          <cell r="I45">
            <v>78</v>
          </cell>
          <cell r="J45">
            <v>81</v>
          </cell>
        </row>
        <row r="46">
          <cell r="G46" t="str">
            <v>Lagos StateMerchant Payments (Bill Pay)Total DStv BP Value</v>
          </cell>
          <cell r="H46">
            <v>141279921</v>
          </cell>
          <cell r="I46">
            <v>123407805.67</v>
          </cell>
          <cell r="J46">
            <v>161189552.09999999</v>
          </cell>
        </row>
        <row r="47">
          <cell r="G47" t="str">
            <v>Lagos StateMerchant Payments (Bill Pay)Total DStv BP Value - Reversal</v>
          </cell>
          <cell r="H47">
            <v>-636280</v>
          </cell>
          <cell r="I47">
            <v>-454900</v>
          </cell>
          <cell r="J47">
            <v>-359550</v>
          </cell>
        </row>
        <row r="48">
          <cell r="G48" t="str">
            <v>Lagos StateMerchant Payments (Bill Pay)Average Value of DStv BP</v>
          </cell>
          <cell r="H48">
            <v>4028.05</v>
          </cell>
          <cell r="I48">
            <v>3915.22</v>
          </cell>
          <cell r="J48">
            <v>3793.14</v>
          </cell>
        </row>
        <row r="49">
          <cell r="G49" t="str">
            <v>Lagos StateMerchant Payments (Bill Pay)Average Value of DStv BP - Reversals</v>
          </cell>
          <cell r="H49">
            <v>-5090.24</v>
          </cell>
          <cell r="I49">
            <v>-5832.05</v>
          </cell>
          <cell r="J49">
            <v>-4438.8900000000003</v>
          </cell>
        </row>
        <row r="50">
          <cell r="G50" t="str">
            <v>Lagos StateMerchant Payments (Bill Pay)Paga DStv BP Income</v>
          </cell>
          <cell r="H50">
            <v>2117181.46</v>
          </cell>
          <cell r="I50">
            <v>1867462.06</v>
          </cell>
          <cell r="J50">
            <v>2463758.52</v>
          </cell>
        </row>
        <row r="51">
          <cell r="G51" t="str">
            <v>Lagos StateMerchant Payments (Bill Pay)Paga DStv BP Income - Reversals</v>
          </cell>
          <cell r="H51">
            <v>-991.3</v>
          </cell>
          <cell r="I51">
            <v>0</v>
          </cell>
          <cell r="J51">
            <v>0</v>
          </cell>
        </row>
        <row r="52">
          <cell r="G52" t="str">
            <v>Lagos StateMerchant Payments (Bill Pay)Agent DStv BP Commission</v>
          </cell>
          <cell r="H52">
            <v>1459190</v>
          </cell>
          <cell r="I52">
            <v>1285820</v>
          </cell>
          <cell r="J52">
            <v>1704980</v>
          </cell>
        </row>
        <row r="53">
          <cell r="G53" t="str">
            <v>Lagos StateMerchant Payments (Bill Pay)Agent DStv BP Commission - Reversals</v>
          </cell>
          <cell r="H53">
            <v>-750</v>
          </cell>
          <cell r="I53">
            <v>0</v>
          </cell>
          <cell r="J53">
            <v>0</v>
          </cell>
        </row>
        <row r="54">
          <cell r="G54" t="str">
            <v>Lagos StateMerchant Payments (Bill Pay)Number of agents performing Gotv</v>
          </cell>
          <cell r="H54">
            <v>1229</v>
          </cell>
          <cell r="I54">
            <v>1267</v>
          </cell>
          <cell r="J54">
            <v>1451</v>
          </cell>
        </row>
        <row r="55">
          <cell r="G55" t="str">
            <v>Lagos StateMerchant Payments (Bill Pay)Churn Agents Gotv BP</v>
          </cell>
          <cell r="H55">
            <v>72</v>
          </cell>
          <cell r="I55">
            <v>74</v>
          </cell>
          <cell r="J55">
            <v>48</v>
          </cell>
        </row>
        <row r="56">
          <cell r="G56" t="str">
            <v xml:space="preserve">Lagos StateMerchant Payments (Bill Pay)New / Fresh Agents BP in Month </v>
          </cell>
          <cell r="H56">
            <v>137</v>
          </cell>
          <cell r="I56">
            <v>149</v>
          </cell>
          <cell r="J56">
            <v>174</v>
          </cell>
        </row>
        <row r="57">
          <cell r="G57" t="str">
            <v>Lagos StateMerchant Payments (Bill Pay)Total Gotv BP Volume</v>
          </cell>
          <cell r="H57">
            <v>112463</v>
          </cell>
          <cell r="I57">
            <v>104088</v>
          </cell>
          <cell r="J57">
            <v>149741</v>
          </cell>
        </row>
        <row r="58">
          <cell r="G58" t="str">
            <v>Lagos StateMerchant Payments (Bill Pay)Total Gotv BP Volume - Reversals</v>
          </cell>
          <cell r="H58">
            <v>286</v>
          </cell>
          <cell r="I58">
            <v>205</v>
          </cell>
          <cell r="J58">
            <v>407</v>
          </cell>
        </row>
        <row r="59">
          <cell r="G59" t="str">
            <v>Lagos StateMerchant Payments (Bill Pay)Total Gotv BP Value</v>
          </cell>
          <cell r="H59">
            <v>166645206</v>
          </cell>
          <cell r="I59">
            <v>154161650</v>
          </cell>
          <cell r="J59">
            <v>224024747</v>
          </cell>
        </row>
        <row r="60">
          <cell r="G60" t="str">
            <v>Lagos StateMerchant Payments (Bill Pay)Total Gotv BP Value - Reversals</v>
          </cell>
          <cell r="H60">
            <v>-496450</v>
          </cell>
          <cell r="I60">
            <v>-305000</v>
          </cell>
          <cell r="J60">
            <v>-624000</v>
          </cell>
        </row>
        <row r="61">
          <cell r="G61" t="str">
            <v>Lagos StateMerchant Payments (Bill Pay)Average Value of Gotv BP</v>
          </cell>
          <cell r="H61">
            <v>1481.78</v>
          </cell>
          <cell r="I61">
            <v>1481.07</v>
          </cell>
          <cell r="J61">
            <v>1496.08</v>
          </cell>
        </row>
        <row r="62">
          <cell r="G62" t="str">
            <v>Lagos StateMerchant Payments (Bill Pay)Average Value of Gotv BP - Reversals</v>
          </cell>
          <cell r="H62">
            <v>-1735.84</v>
          </cell>
          <cell r="I62">
            <v>-1487.8</v>
          </cell>
          <cell r="J62">
            <v>-1533.17</v>
          </cell>
        </row>
        <row r="63">
          <cell r="G63" t="str">
            <v>Lagos StateMerchant Payments (Bill Pay)Paga Gotv BP Income</v>
          </cell>
          <cell r="H63">
            <v>3913006.56</v>
          </cell>
          <cell r="I63">
            <v>3622326.5</v>
          </cell>
          <cell r="J63">
            <v>5233154.97</v>
          </cell>
        </row>
        <row r="64">
          <cell r="G64" t="str">
            <v>Lagos StateMerchant Payments (Bill Pay)Paga Gotv BP Income - Reversals</v>
          </cell>
          <cell r="H64">
            <v>-1925</v>
          </cell>
          <cell r="I64">
            <v>0</v>
          </cell>
          <cell r="J64">
            <v>0</v>
          </cell>
        </row>
        <row r="65">
          <cell r="G65" t="str">
            <v>Lagos StateMerchant Payments (Bill Pay)Agent Gotv BP Commission</v>
          </cell>
          <cell r="H65">
            <v>2341770</v>
          </cell>
          <cell r="I65">
            <v>2144960</v>
          </cell>
          <cell r="J65">
            <v>3100210</v>
          </cell>
        </row>
        <row r="66">
          <cell r="G66" t="str">
            <v>Lagos StateMerchant Payments (Bill Pay)Agent Gotv BP Commission - Reversals</v>
          </cell>
          <cell r="H66">
            <v>-1130</v>
          </cell>
          <cell r="I66">
            <v>0</v>
          </cell>
          <cell r="J66">
            <v>0</v>
          </cell>
        </row>
        <row r="67">
          <cell r="G67" t="str">
            <v>Lagos StateMerchant Payments (Bill Pay)Number of agents performing Startimes</v>
          </cell>
          <cell r="H67">
            <v>546</v>
          </cell>
          <cell r="I67">
            <v>591</v>
          </cell>
          <cell r="J67">
            <v>691</v>
          </cell>
        </row>
        <row r="68">
          <cell r="G68" t="str">
            <v>Lagos StateMerchant Payments (Bill Pay)Churn Agents Startimes BP</v>
          </cell>
          <cell r="H68">
            <v>14</v>
          </cell>
          <cell r="I68">
            <v>13</v>
          </cell>
          <cell r="J68">
            <v>11</v>
          </cell>
        </row>
        <row r="69">
          <cell r="G69" t="str">
            <v xml:space="preserve">Lagos StateMerchant Payments (Bill Pay)New / Fresh Agents BP in Month </v>
          </cell>
          <cell r="H69">
            <v>114</v>
          </cell>
          <cell r="I69">
            <v>138</v>
          </cell>
          <cell r="J69">
            <v>190</v>
          </cell>
        </row>
        <row r="70">
          <cell r="G70" t="str">
            <v>Lagos StateMerchant Payments (Bill Pay)Total Startimes BP Volume</v>
          </cell>
          <cell r="H70">
            <v>4755</v>
          </cell>
          <cell r="I70">
            <v>4477</v>
          </cell>
          <cell r="J70">
            <v>6959</v>
          </cell>
        </row>
        <row r="71">
          <cell r="G71" t="str">
            <v>Lagos StateMerchant Payments (Bill Pay)Total Startimes BP Value</v>
          </cell>
          <cell r="H71">
            <v>6177650</v>
          </cell>
          <cell r="I71">
            <v>5893300</v>
          </cell>
          <cell r="J71">
            <v>9204700</v>
          </cell>
        </row>
        <row r="72">
          <cell r="G72" t="str">
            <v>Lagos StateMerchant Payments (Bill Pay)Average Value of Startimes BP</v>
          </cell>
          <cell r="H72">
            <v>1299.19</v>
          </cell>
          <cell r="I72">
            <v>1316.35</v>
          </cell>
          <cell r="J72">
            <v>1322.7</v>
          </cell>
        </row>
        <row r="73">
          <cell r="G73" t="str">
            <v>Lagos StateMerchant Payments (Bill Pay)Paga Startimes BP Income</v>
          </cell>
          <cell r="H73">
            <v>5992320.5</v>
          </cell>
          <cell r="I73">
            <v>5716501</v>
          </cell>
          <cell r="J73">
            <v>8928559</v>
          </cell>
        </row>
        <row r="74">
          <cell r="G74" t="str">
            <v>Lagos StateMerchant Payments (Bill Pay)Agent Startimes BP Commission</v>
          </cell>
          <cell r="H74">
            <v>185329.5</v>
          </cell>
          <cell r="I74">
            <v>176799</v>
          </cell>
          <cell r="J74">
            <v>276141</v>
          </cell>
        </row>
        <row r="75">
          <cell r="G75" t="str">
            <v>Lagos StateMerchant Payments (Bill Pay)Number of agents performing Other</v>
          </cell>
          <cell r="H75">
            <v>491</v>
          </cell>
          <cell r="I75">
            <v>481</v>
          </cell>
          <cell r="J75">
            <v>542</v>
          </cell>
        </row>
        <row r="76">
          <cell r="G76" t="str">
            <v>Lagos StateMerchant Payments (Bill Pay)Churn Agents Other BP</v>
          </cell>
          <cell r="H76">
            <v>29</v>
          </cell>
          <cell r="I76">
            <v>25</v>
          </cell>
          <cell r="J76">
            <v>12</v>
          </cell>
        </row>
        <row r="77">
          <cell r="G77" t="str">
            <v xml:space="preserve">Lagos StateMerchant Payments (Bill Pay)New / Fresh Agents BP in Month </v>
          </cell>
          <cell r="H77">
            <v>153</v>
          </cell>
          <cell r="I77">
            <v>138</v>
          </cell>
          <cell r="J77">
            <v>199</v>
          </cell>
        </row>
        <row r="78">
          <cell r="G78" t="str">
            <v>Lagos StateMerchant Payments (Bill Pay)Total Other BP Volume</v>
          </cell>
          <cell r="H78">
            <v>3192</v>
          </cell>
          <cell r="I78">
            <v>3129</v>
          </cell>
          <cell r="J78">
            <v>3374</v>
          </cell>
        </row>
        <row r="79">
          <cell r="G79" t="str">
            <v>Lagos StateMerchant Payments (Bill Pay)Total Other BP Volume - Reversals</v>
          </cell>
          <cell r="H79">
            <v>43</v>
          </cell>
          <cell r="I79">
            <v>15</v>
          </cell>
          <cell r="J79">
            <v>6</v>
          </cell>
        </row>
        <row r="80">
          <cell r="G80" t="str">
            <v>Lagos StateMerchant Payments (Bill Pay)Total Other BP Value</v>
          </cell>
          <cell r="H80">
            <v>10380434.470000001</v>
          </cell>
          <cell r="I80">
            <v>10337743</v>
          </cell>
          <cell r="J80">
            <v>11858851.279999999</v>
          </cell>
        </row>
        <row r="81">
          <cell r="G81" t="str">
            <v>Lagos StateMerchant Payments (Bill Pay)Total Other BP Value - Reversals</v>
          </cell>
          <cell r="H81">
            <v>-251800.53</v>
          </cell>
          <cell r="I81">
            <v>-37790</v>
          </cell>
          <cell r="J81">
            <v>-22000</v>
          </cell>
        </row>
        <row r="82">
          <cell r="G82" t="str">
            <v>Lagos StateMerchant Payments (Bill Pay)Average Value of Other BP</v>
          </cell>
          <cell r="H82">
            <v>3252.02</v>
          </cell>
          <cell r="I82">
            <v>3303.85</v>
          </cell>
          <cell r="J82">
            <v>3514.78</v>
          </cell>
        </row>
        <row r="83">
          <cell r="G83" t="str">
            <v>Lagos StateMerchant Payments (Bill Pay)Average Value of Other BP - Reversals</v>
          </cell>
          <cell r="H83">
            <v>-5855.83</v>
          </cell>
          <cell r="I83">
            <v>-2519.33</v>
          </cell>
          <cell r="J83">
            <v>-3666.67</v>
          </cell>
        </row>
        <row r="84">
          <cell r="G84" t="str">
            <v>Lagos StateMerchant Payments (Bill Pay)Paga Other BP Income</v>
          </cell>
          <cell r="H84">
            <v>122405.69</v>
          </cell>
          <cell r="I84">
            <v>112756.91</v>
          </cell>
          <cell r="J84">
            <v>134922.76999999999</v>
          </cell>
        </row>
        <row r="85">
          <cell r="G85" t="str">
            <v>Lagos StateMerchant Payments (Bill Pay)Paga Other BP Income - Reversals</v>
          </cell>
          <cell r="H85">
            <v>-11.04</v>
          </cell>
          <cell r="I85">
            <v>-29.48</v>
          </cell>
          <cell r="J85">
            <v>0</v>
          </cell>
        </row>
        <row r="86">
          <cell r="G86" t="str">
            <v>Lagos StateMerchant Payments (Bill Pay)Agent Other BP Commission</v>
          </cell>
          <cell r="H86">
            <v>122035</v>
          </cell>
          <cell r="I86">
            <v>121925</v>
          </cell>
          <cell r="J86">
            <v>134255</v>
          </cell>
        </row>
        <row r="87">
          <cell r="G87" t="str">
            <v>Lagos StateMerchant Payments (Bill Pay)Agent Other BP Commission - Reversals</v>
          </cell>
          <cell r="H87">
            <v>-60</v>
          </cell>
          <cell r="I87">
            <v>-100</v>
          </cell>
          <cell r="J87">
            <v>0</v>
          </cell>
        </row>
        <row r="88">
          <cell r="G88" t="str">
            <v>Lagos StateAirtimeNumber of Agents performing Airtime on Transaction</v>
          </cell>
          <cell r="H88">
            <v>1899</v>
          </cell>
          <cell r="I88">
            <v>1950</v>
          </cell>
          <cell r="J88">
            <v>2116</v>
          </cell>
        </row>
        <row r="89">
          <cell r="G89" t="str">
            <v>Lagos StateAirtimeChurn Agents Airtime</v>
          </cell>
          <cell r="H89">
            <v>148</v>
          </cell>
          <cell r="I89">
            <v>152</v>
          </cell>
          <cell r="J89">
            <v>131</v>
          </cell>
        </row>
        <row r="90">
          <cell r="G90" t="str">
            <v xml:space="preserve">Lagos StateAirtimeNew / Fresh Agents Airtime in Month </v>
          </cell>
          <cell r="H90">
            <v>136</v>
          </cell>
          <cell r="I90">
            <v>181</v>
          </cell>
          <cell r="J90">
            <v>200</v>
          </cell>
        </row>
        <row r="91">
          <cell r="G91" t="str">
            <v>Lagos StateAirtimeTotal Airtime Volume</v>
          </cell>
          <cell r="H91">
            <v>29972</v>
          </cell>
          <cell r="I91">
            <v>29359</v>
          </cell>
          <cell r="J91">
            <v>31821</v>
          </cell>
        </row>
        <row r="92">
          <cell r="G92" t="str">
            <v>Lagos StateAirtimeTotal Airtime Volume - Reversal</v>
          </cell>
          <cell r="H92">
            <v>12</v>
          </cell>
          <cell r="I92">
            <v>85</v>
          </cell>
          <cell r="J92">
            <v>336</v>
          </cell>
        </row>
        <row r="93">
          <cell r="G93" t="str">
            <v>Lagos StateAirtimeTotal Airtime Value</v>
          </cell>
          <cell r="H93">
            <v>13594658.050000001</v>
          </cell>
          <cell r="I93">
            <v>13073857.050000001</v>
          </cell>
          <cell r="J93">
            <v>14470572.279999999</v>
          </cell>
        </row>
        <row r="94">
          <cell r="G94" t="str">
            <v>Lagos StateAirtimeTotal Airtime Value - Reversals</v>
          </cell>
          <cell r="H94">
            <v>-7900</v>
          </cell>
          <cell r="I94">
            <v>-57100</v>
          </cell>
          <cell r="J94">
            <v>-183300</v>
          </cell>
        </row>
        <row r="95">
          <cell r="G95" t="str">
            <v>Lagos StateAirtimeAverage Value of Airtime</v>
          </cell>
          <cell r="H95">
            <v>453.58</v>
          </cell>
          <cell r="I95">
            <v>445.31</v>
          </cell>
          <cell r="J95">
            <v>454.75</v>
          </cell>
        </row>
        <row r="96">
          <cell r="G96" t="str">
            <v>Lagos StateAirtimeAverage Value of Airtime - Reversals</v>
          </cell>
          <cell r="H96">
            <v>-658.33</v>
          </cell>
          <cell r="I96">
            <v>-671.76</v>
          </cell>
          <cell r="J96">
            <v>-545.54</v>
          </cell>
        </row>
        <row r="97">
          <cell r="G97" t="str">
            <v>Lagos StateAirtimePaga Airtime Income</v>
          </cell>
          <cell r="H97">
            <v>305890.83</v>
          </cell>
          <cell r="I97">
            <v>291811.65999999997</v>
          </cell>
          <cell r="J97">
            <v>525877.77</v>
          </cell>
        </row>
        <row r="98">
          <cell r="G98" t="str">
            <v>Lagos StateAirtimePaga Airtime Income - Reversals</v>
          </cell>
          <cell r="H98">
            <v>-395</v>
          </cell>
          <cell r="I98">
            <v>-2649</v>
          </cell>
          <cell r="J98">
            <v>-9093</v>
          </cell>
        </row>
        <row r="99">
          <cell r="G99" t="str">
            <v>Lagos StateAirtimeAgent Airtime Commission</v>
          </cell>
          <cell r="H99">
            <v>679922.91</v>
          </cell>
          <cell r="I99">
            <v>656532.87</v>
          </cell>
          <cell r="J99">
            <v>522634.78</v>
          </cell>
        </row>
        <row r="100">
          <cell r="G100" t="str">
            <v>Lagos StateAirtimeAgent Airtime Commission - Reversals</v>
          </cell>
          <cell r="H100">
            <v>0</v>
          </cell>
          <cell r="I100">
            <v>0</v>
          </cell>
          <cell r="J100">
            <v>-10</v>
          </cell>
        </row>
        <row r="101">
          <cell r="G101" t="str">
            <v>IbadanAgent Network Sales# of Approved Agents in Total</v>
          </cell>
          <cell r="H101">
            <v>7238</v>
          </cell>
          <cell r="I101">
            <v>7453</v>
          </cell>
          <cell r="J101">
            <v>7743</v>
          </cell>
        </row>
        <row r="102">
          <cell r="G102" t="str">
            <v>IbadanAgent Network SalesActive Agents in total (at least 1 transactions in the month)</v>
          </cell>
          <cell r="H102">
            <v>4187</v>
          </cell>
          <cell r="I102">
            <v>4293</v>
          </cell>
          <cell r="J102">
            <v>4502</v>
          </cell>
        </row>
        <row r="103">
          <cell r="G103" t="str">
            <v>IbadanAgent Network SalesActive Agents in total (at least 5 transactions in the month)</v>
          </cell>
          <cell r="H103">
            <v>3624</v>
          </cell>
          <cell r="I103">
            <v>3694</v>
          </cell>
          <cell r="J103">
            <v>3949</v>
          </cell>
        </row>
        <row r="104">
          <cell r="G104" t="str">
            <v>IbadanAgent Network SalesFresh Active Agents in total (at least 1 transactions in the month)</v>
          </cell>
          <cell r="H104">
            <v>369</v>
          </cell>
          <cell r="I104">
            <v>440</v>
          </cell>
          <cell r="J104">
            <v>472</v>
          </cell>
        </row>
        <row r="105">
          <cell r="G105" t="str">
            <v>IbadanAgent Network SalesFresh Active Agents in total (at least 5 transactions in the month)</v>
          </cell>
          <cell r="H105">
            <v>364</v>
          </cell>
          <cell r="I105">
            <v>384</v>
          </cell>
          <cell r="J105">
            <v>466</v>
          </cell>
        </row>
        <row r="106">
          <cell r="G106" t="str">
            <v>IbadanAgent Network SalesChurn Active Agents (1 txn in Month)</v>
          </cell>
          <cell r="H106">
            <v>309</v>
          </cell>
          <cell r="I106">
            <v>334</v>
          </cell>
          <cell r="J106">
            <v>263</v>
          </cell>
        </row>
        <row r="107">
          <cell r="G107" t="str">
            <v>IbadanAgent Network SalesChurn Active Agents (5 txn in Month)</v>
          </cell>
          <cell r="H107">
            <v>330</v>
          </cell>
          <cell r="I107">
            <v>314</v>
          </cell>
          <cell r="J107">
            <v>211</v>
          </cell>
        </row>
        <row r="108">
          <cell r="G108" t="str">
            <v>IbadanIbadan - All data in this section apply only to agents in Ibadan (or the specific city)# Agents in City</v>
          </cell>
          <cell r="H108">
            <v>464</v>
          </cell>
          <cell r="I108">
            <v>471</v>
          </cell>
          <cell r="J108">
            <v>481</v>
          </cell>
        </row>
        <row r="109">
          <cell r="G109" t="str">
            <v>IbadanIbadan - All data in this section apply only to agents in Ibadan (or the specific city)Active Agents in City in month (at least 1 transactions in the month)</v>
          </cell>
          <cell r="H109">
            <v>301</v>
          </cell>
          <cell r="I109">
            <v>303</v>
          </cell>
          <cell r="J109">
            <v>308</v>
          </cell>
        </row>
        <row r="110">
          <cell r="G110" t="str">
            <v>IbadanIbadan - All data in this section apply only to agents in Ibadan (or the specific city)Active Agents in City in month (at least 5 transactions in the month)</v>
          </cell>
          <cell r="H110">
            <v>268</v>
          </cell>
          <cell r="I110">
            <v>257</v>
          </cell>
          <cell r="J110">
            <v>263</v>
          </cell>
        </row>
        <row r="111">
          <cell r="G111" t="str">
            <v>IbadanIbadan - All data in this section apply only to agents in Ibadan (or the specific city)Churn City Agents in Month (1 txn in Month)</v>
          </cell>
          <cell r="H111">
            <v>26</v>
          </cell>
          <cell r="I111">
            <v>22</v>
          </cell>
          <cell r="J111">
            <v>23</v>
          </cell>
        </row>
        <row r="112">
          <cell r="G112" t="str">
            <v>IbadanIbadan - All data in this section apply only to agents in Ibadan (or the specific city)Churn City Agents in Month (5 txn in Month)</v>
          </cell>
          <cell r="H112">
            <v>25</v>
          </cell>
          <cell r="I112">
            <v>25</v>
          </cell>
          <cell r="J112">
            <v>21</v>
          </cell>
        </row>
        <row r="113">
          <cell r="G113" t="str">
            <v>IbadanDeposit into Paga Number of Agents performing at least 1 Deposit for Customer or another Agent (Accept Deposit)</v>
          </cell>
          <cell r="H113">
            <v>77</v>
          </cell>
          <cell r="I113">
            <v>77</v>
          </cell>
          <cell r="J113">
            <v>87</v>
          </cell>
        </row>
        <row r="114">
          <cell r="G114" t="str">
            <v>IbadanDeposit into Paga Churn Agents DP</v>
          </cell>
          <cell r="H114">
            <v>22</v>
          </cell>
          <cell r="I114">
            <v>20</v>
          </cell>
          <cell r="J114">
            <v>15</v>
          </cell>
        </row>
        <row r="115">
          <cell r="G115" t="str">
            <v xml:space="preserve">IbadanDeposit into Paga New / Fresh Agents DP in Month </v>
          </cell>
          <cell r="H115">
            <v>16</v>
          </cell>
          <cell r="I115">
            <v>20</v>
          </cell>
          <cell r="J115">
            <v>25</v>
          </cell>
        </row>
        <row r="116">
          <cell r="G116" t="str">
            <v>IbadanDeposit into Paga Total DP Volume</v>
          </cell>
          <cell r="H116">
            <v>687</v>
          </cell>
          <cell r="I116">
            <v>786</v>
          </cell>
          <cell r="J116">
            <v>982</v>
          </cell>
        </row>
        <row r="117">
          <cell r="G117" t="str">
            <v>IbadanDeposit into Paga Total DP Value</v>
          </cell>
          <cell r="H117">
            <v>13051521.75</v>
          </cell>
          <cell r="I117">
            <v>11925511.25</v>
          </cell>
          <cell r="J117">
            <v>13954413.779999999</v>
          </cell>
        </row>
        <row r="118">
          <cell r="G118" t="str">
            <v>IbadanDeposit into Paga Average Value of DP</v>
          </cell>
          <cell r="H118">
            <v>18997.849999999999</v>
          </cell>
          <cell r="I118">
            <v>15172.41</v>
          </cell>
          <cell r="J118">
            <v>14210.2</v>
          </cell>
        </row>
        <row r="119">
          <cell r="G119" t="str">
            <v>IbadanMoney Transfer on PagaNumber of Agents performing MT on Paga (to customer or non-customer)</v>
          </cell>
          <cell r="H119">
            <v>4</v>
          </cell>
          <cell r="I119">
            <v>1</v>
          </cell>
          <cell r="J119">
            <v>4</v>
          </cell>
        </row>
        <row r="120">
          <cell r="G120" t="str">
            <v>IbadanMoney Transfer on PagaChurn Agents MT</v>
          </cell>
          <cell r="H120">
            <v>11</v>
          </cell>
          <cell r="I120">
            <v>4</v>
          </cell>
          <cell r="J120">
            <v>0</v>
          </cell>
        </row>
        <row r="121">
          <cell r="G121" t="str">
            <v xml:space="preserve">IbadanMoney Transfer on PagaNew / Fresh Agents MT in Month </v>
          </cell>
          <cell r="H121">
            <v>4</v>
          </cell>
          <cell r="I121">
            <v>1</v>
          </cell>
          <cell r="J121">
            <v>3</v>
          </cell>
        </row>
        <row r="122">
          <cell r="G122" t="str">
            <v>IbadanMoney Transfer on PagaTotal MT Volume</v>
          </cell>
          <cell r="H122">
            <v>4</v>
          </cell>
          <cell r="I122">
            <v>1</v>
          </cell>
          <cell r="J122">
            <v>5</v>
          </cell>
        </row>
        <row r="123">
          <cell r="G123" t="str">
            <v>IbadanMoney Transfer on PagaTotal MT Value</v>
          </cell>
          <cell r="H123">
            <v>3200</v>
          </cell>
          <cell r="I123">
            <v>3000</v>
          </cell>
          <cell r="J123">
            <v>20500</v>
          </cell>
        </row>
        <row r="124">
          <cell r="G124" t="str">
            <v>IbadanMoney Transfer on PagaAverage Value of MT</v>
          </cell>
          <cell r="H124">
            <v>800</v>
          </cell>
          <cell r="I124">
            <v>3000</v>
          </cell>
          <cell r="J124">
            <v>4100</v>
          </cell>
        </row>
        <row r="125">
          <cell r="G125" t="str">
            <v>IbadanMoney Transfer on PagaPaga MT Income</v>
          </cell>
          <cell r="H125">
            <v>340</v>
          </cell>
          <cell r="I125">
            <v>100</v>
          </cell>
          <cell r="J125">
            <v>480</v>
          </cell>
        </row>
        <row r="126">
          <cell r="G126" t="str">
            <v>IbadanMoney Transfer on PagaAgent MT Commission</v>
          </cell>
          <cell r="H126">
            <v>110</v>
          </cell>
          <cell r="I126">
            <v>50</v>
          </cell>
          <cell r="J126">
            <v>220</v>
          </cell>
        </row>
        <row r="127">
          <cell r="G127" t="str">
            <v>IbadanDeposit To BankNumber of Agents performing Deposit to Bank</v>
          </cell>
          <cell r="H127">
            <v>215</v>
          </cell>
          <cell r="I127">
            <v>190</v>
          </cell>
          <cell r="J127">
            <v>201</v>
          </cell>
        </row>
        <row r="128">
          <cell r="G128" t="str">
            <v>IbadanDeposit To BankChurn Agents DB</v>
          </cell>
          <cell r="H128">
            <v>42</v>
          </cell>
          <cell r="I128">
            <v>37</v>
          </cell>
          <cell r="J128">
            <v>23</v>
          </cell>
        </row>
        <row r="129">
          <cell r="G129" t="str">
            <v xml:space="preserve">IbadanDeposit To Bank New / Fresh Agents DB in Month </v>
          </cell>
          <cell r="H129">
            <v>40</v>
          </cell>
          <cell r="I129">
            <v>23</v>
          </cell>
          <cell r="J129">
            <v>35</v>
          </cell>
        </row>
        <row r="130">
          <cell r="G130" t="str">
            <v>IbadanDeposit To BankTotal DB Volume</v>
          </cell>
          <cell r="H130">
            <v>2133</v>
          </cell>
          <cell r="I130">
            <v>2447</v>
          </cell>
          <cell r="J130">
            <v>2641</v>
          </cell>
        </row>
        <row r="131">
          <cell r="G131" t="str">
            <v>IbadanDeposit To BankTotal DB Volume - Reversals</v>
          </cell>
          <cell r="H131">
            <v>5</v>
          </cell>
          <cell r="I131">
            <v>1</v>
          </cell>
          <cell r="J131">
            <v>0</v>
          </cell>
        </row>
        <row r="132">
          <cell r="G132" t="str">
            <v>IbadanDeposit To BankTotal DB Value</v>
          </cell>
          <cell r="H132">
            <v>27177310.25</v>
          </cell>
          <cell r="I132">
            <v>28922082</v>
          </cell>
          <cell r="J132">
            <v>31043544.010000002</v>
          </cell>
        </row>
        <row r="133">
          <cell r="G133" t="str">
            <v>IbadanDeposit To BankTotal DB Value - Reversals</v>
          </cell>
          <cell r="H133">
            <v>-29300</v>
          </cell>
          <cell r="I133">
            <v>-3000</v>
          </cell>
          <cell r="J133">
            <v>0</v>
          </cell>
        </row>
        <row r="134">
          <cell r="G134" t="str">
            <v>IbadanDeposit To BankAverage Value of DB</v>
          </cell>
          <cell r="H134">
            <v>12741.36</v>
          </cell>
          <cell r="I134">
            <v>11819.4</v>
          </cell>
          <cell r="J134">
            <v>11754.47</v>
          </cell>
        </row>
        <row r="135">
          <cell r="G135" t="str">
            <v>IbadanDeposit To BankAverage Value of DB - Reversals</v>
          </cell>
          <cell r="H135">
            <v>-5860</v>
          </cell>
          <cell r="I135">
            <v>-3000</v>
          </cell>
          <cell r="J135">
            <v>0</v>
          </cell>
        </row>
        <row r="136">
          <cell r="G136" t="str">
            <v>IbadanDeposit To BankPaga DB Income</v>
          </cell>
          <cell r="H136">
            <v>192800</v>
          </cell>
          <cell r="I136">
            <v>224350</v>
          </cell>
          <cell r="J136">
            <v>242250</v>
          </cell>
        </row>
        <row r="137">
          <cell r="G137" t="str">
            <v>IbadanDeposit To BankPaga DB Income - Reversal</v>
          </cell>
          <cell r="H137">
            <v>-470</v>
          </cell>
          <cell r="I137">
            <v>-100</v>
          </cell>
          <cell r="J137">
            <v>0</v>
          </cell>
        </row>
        <row r="138">
          <cell r="G138" t="str">
            <v>IbadanDeposit To BankAgent DB Commission</v>
          </cell>
          <cell r="H138">
            <v>125650</v>
          </cell>
          <cell r="I138">
            <v>142400</v>
          </cell>
          <cell r="J138">
            <v>153900</v>
          </cell>
        </row>
        <row r="139">
          <cell r="G139" t="str">
            <v>IbadanDeposit To BankAgent DB Commission - Reversal</v>
          </cell>
          <cell r="H139">
            <v>-280</v>
          </cell>
          <cell r="I139">
            <v>-50</v>
          </cell>
          <cell r="J139">
            <v>0</v>
          </cell>
        </row>
        <row r="140">
          <cell r="G140" t="str">
            <v>IbadanMerchant Payments (Bill Pay)Number of agents performing DStv</v>
          </cell>
          <cell r="H140">
            <v>169</v>
          </cell>
          <cell r="I140">
            <v>169</v>
          </cell>
          <cell r="J140">
            <v>199</v>
          </cell>
        </row>
        <row r="141">
          <cell r="G141" t="str">
            <v>IbadanMerchant Payments (Bill Pay)Churn Agents DStv BP</v>
          </cell>
          <cell r="H141">
            <v>13</v>
          </cell>
          <cell r="I141">
            <v>11</v>
          </cell>
          <cell r="J141">
            <v>4</v>
          </cell>
        </row>
        <row r="142">
          <cell r="G142" t="str">
            <v xml:space="preserve">IbadanMerchant Payments (Bill Pay)New / Fresh Agents BP in Month </v>
          </cell>
          <cell r="H142">
            <v>19</v>
          </cell>
          <cell r="I142">
            <v>23</v>
          </cell>
          <cell r="J142">
            <v>43</v>
          </cell>
        </row>
        <row r="143">
          <cell r="G143" t="str">
            <v>IbadanMerchant Payments (Bill Pay)Total DStv BP Volume</v>
          </cell>
          <cell r="H143">
            <v>4838</v>
          </cell>
          <cell r="I143">
            <v>4062</v>
          </cell>
          <cell r="J143">
            <v>6321</v>
          </cell>
        </row>
        <row r="144">
          <cell r="G144" t="str">
            <v>IbadanMerchant Payments (Bill Pay)Total DStv BP Volume - Reversal</v>
          </cell>
          <cell r="H144">
            <v>16</v>
          </cell>
          <cell r="I144">
            <v>13</v>
          </cell>
          <cell r="J144">
            <v>16</v>
          </cell>
        </row>
        <row r="145">
          <cell r="G145" t="str">
            <v>IbadanMerchant Payments (Bill Pay)Total DStv BP Value</v>
          </cell>
          <cell r="H145">
            <v>12041495</v>
          </cell>
          <cell r="I145">
            <v>9985089</v>
          </cell>
          <cell r="J145">
            <v>14895339</v>
          </cell>
        </row>
        <row r="146">
          <cell r="G146" t="str">
            <v>IbadanMerchant Payments (Bill Pay)Total DStv BP Value - Reversal</v>
          </cell>
          <cell r="H146">
            <v>-41650</v>
          </cell>
          <cell r="I146">
            <v>-27000</v>
          </cell>
          <cell r="J146">
            <v>-41370</v>
          </cell>
        </row>
        <row r="147">
          <cell r="G147" t="str">
            <v>IbadanMerchant Payments (Bill Pay)Average Value of DStv BP</v>
          </cell>
          <cell r="H147">
            <v>2488.94</v>
          </cell>
          <cell r="I147">
            <v>2458.17</v>
          </cell>
          <cell r="J147">
            <v>2356.48</v>
          </cell>
        </row>
        <row r="148">
          <cell r="G148" t="str">
            <v>IbadanMerchant Payments (Bill Pay)Average Value of DStv BP - Reversals</v>
          </cell>
          <cell r="H148">
            <v>-2603.13</v>
          </cell>
          <cell r="I148">
            <v>-2076.92</v>
          </cell>
          <cell r="J148">
            <v>-2585.63</v>
          </cell>
        </row>
        <row r="149">
          <cell r="G149" t="str">
            <v>IbadanMerchant Payments (Bill Pay)Paga DStv BP Income</v>
          </cell>
          <cell r="H149">
            <v>217026.45</v>
          </cell>
          <cell r="I149">
            <v>181100.89</v>
          </cell>
          <cell r="J149">
            <v>275467.09000000003</v>
          </cell>
        </row>
        <row r="150">
          <cell r="G150" t="str">
            <v>IbadanMerchant Payments (Bill Pay)Paga DStv BP Income - Reversals</v>
          </cell>
          <cell r="H150">
            <v>-245</v>
          </cell>
          <cell r="I150">
            <v>0</v>
          </cell>
          <cell r="J150">
            <v>0</v>
          </cell>
        </row>
        <row r="151">
          <cell r="G151" t="str">
            <v>IbadanMerchant Payments (Bill Pay)Agent DStv BP Commission</v>
          </cell>
          <cell r="H151">
            <v>158310</v>
          </cell>
          <cell r="I151">
            <v>130240</v>
          </cell>
          <cell r="J151">
            <v>193180</v>
          </cell>
        </row>
        <row r="152">
          <cell r="G152" t="str">
            <v>IbadanMerchant Payments (Bill Pay)Agent DStv BP Commission - Reversals</v>
          </cell>
          <cell r="H152">
            <v>-140</v>
          </cell>
          <cell r="I152">
            <v>0</v>
          </cell>
          <cell r="J152">
            <v>0</v>
          </cell>
        </row>
        <row r="153">
          <cell r="G153" t="str">
            <v>IbadanMerchant Payments (Bill Pay)Number of agents performing Gotv</v>
          </cell>
          <cell r="H153">
            <v>227</v>
          </cell>
          <cell r="I153">
            <v>221</v>
          </cell>
          <cell r="J153">
            <v>261</v>
          </cell>
        </row>
        <row r="154">
          <cell r="G154" t="str">
            <v>IbadanMerchant Payments (Bill Pay)Churn Agents Gotv BP</v>
          </cell>
          <cell r="H154">
            <v>29</v>
          </cell>
          <cell r="I154">
            <v>22</v>
          </cell>
          <cell r="J154">
            <v>15</v>
          </cell>
        </row>
        <row r="155">
          <cell r="G155" t="str">
            <v xml:space="preserve">IbadanMerchant Payments (Bill Pay)New / Fresh Agents BP in Month </v>
          </cell>
          <cell r="H155">
            <v>26</v>
          </cell>
          <cell r="I155">
            <v>32</v>
          </cell>
          <cell r="J155">
            <v>40</v>
          </cell>
        </row>
        <row r="156">
          <cell r="G156" t="str">
            <v>IbadanMerchant Payments (Bill Pay)Total Gotv BP Volume</v>
          </cell>
          <cell r="H156">
            <v>15887</v>
          </cell>
          <cell r="I156">
            <v>15234</v>
          </cell>
          <cell r="J156">
            <v>22702</v>
          </cell>
        </row>
        <row r="157">
          <cell r="G157" t="str">
            <v>IbadanMerchant Payments (Bill Pay)Total Gotv BP Volume - Reversals</v>
          </cell>
          <cell r="H157">
            <v>55</v>
          </cell>
          <cell r="I157">
            <v>23</v>
          </cell>
          <cell r="J157">
            <v>51</v>
          </cell>
        </row>
        <row r="158">
          <cell r="G158" t="str">
            <v>IbadanMerchant Payments (Bill Pay)Total Gotv BP Value</v>
          </cell>
          <cell r="H158">
            <v>19998375</v>
          </cell>
          <cell r="I158">
            <v>19278559</v>
          </cell>
          <cell r="J158">
            <v>29314631</v>
          </cell>
        </row>
        <row r="159">
          <cell r="G159" t="str">
            <v>IbadanMerchant Payments (Bill Pay)Total Gotv BP Value - Reversals</v>
          </cell>
          <cell r="H159">
            <v>-87000</v>
          </cell>
          <cell r="I159">
            <v>-30400</v>
          </cell>
          <cell r="J159">
            <v>-68000</v>
          </cell>
        </row>
        <row r="160">
          <cell r="G160" t="str">
            <v>IbadanMerchant Payments (Bill Pay)Average Value of Gotv BP</v>
          </cell>
          <cell r="H160">
            <v>1258.79</v>
          </cell>
          <cell r="I160">
            <v>1265.5</v>
          </cell>
          <cell r="J160">
            <v>1291.28</v>
          </cell>
        </row>
        <row r="161">
          <cell r="G161" t="str">
            <v>IbadanMerchant Payments (Bill Pay)Average Value of Gotv BP - Reversals</v>
          </cell>
          <cell r="H161">
            <v>-1581.82</v>
          </cell>
          <cell r="I161">
            <v>-1321.74</v>
          </cell>
          <cell r="J161">
            <v>-1333.33</v>
          </cell>
        </row>
        <row r="162">
          <cell r="G162" t="str">
            <v>IbadanMerchant Payments (Bill Pay)Paga Gotv BP Income</v>
          </cell>
          <cell r="H162">
            <v>517376.25</v>
          </cell>
          <cell r="I162">
            <v>497309.59</v>
          </cell>
          <cell r="J162">
            <v>746821.31</v>
          </cell>
        </row>
        <row r="163">
          <cell r="G163" t="str">
            <v>IbadanMerchant Payments (Bill Pay)Paga Gotv BP Income - Reversals</v>
          </cell>
          <cell r="H163">
            <v>-105</v>
          </cell>
          <cell r="I163">
            <v>0</v>
          </cell>
          <cell r="J163">
            <v>0</v>
          </cell>
        </row>
        <row r="164">
          <cell r="G164" t="str">
            <v>IbadanMerchant Payments (Bill Pay)Agent Gotv BP Commission</v>
          </cell>
          <cell r="H164">
            <v>324510</v>
          </cell>
          <cell r="I164">
            <v>311930</v>
          </cell>
          <cell r="J164">
            <v>463120</v>
          </cell>
        </row>
        <row r="165">
          <cell r="G165" t="str">
            <v>IbadanMerchant Payments (Bill Pay)Agent Gotv BP Commission - Reversals</v>
          </cell>
          <cell r="H165">
            <v>-60</v>
          </cell>
          <cell r="I165">
            <v>0</v>
          </cell>
          <cell r="J165">
            <v>0</v>
          </cell>
        </row>
        <row r="166">
          <cell r="G166" t="str">
            <v>IbadanMerchant Payments (Bill Pay)Number of agents performing Startimes</v>
          </cell>
          <cell r="H166">
            <v>108</v>
          </cell>
          <cell r="I166">
            <v>101</v>
          </cell>
          <cell r="J166">
            <v>129</v>
          </cell>
        </row>
        <row r="167">
          <cell r="G167" t="str">
            <v>IbadanMerchant Payments (Bill Pay)Churn Agents Startimes BP</v>
          </cell>
          <cell r="H167">
            <v>3</v>
          </cell>
          <cell r="I167">
            <v>3</v>
          </cell>
          <cell r="J167">
            <v>4</v>
          </cell>
        </row>
        <row r="168">
          <cell r="G168" t="str">
            <v xml:space="preserve">IbadanMerchant Payments (Bill Pay)New / Fresh Agents BP in Month </v>
          </cell>
          <cell r="H168">
            <v>16</v>
          </cell>
          <cell r="I168">
            <v>13</v>
          </cell>
          <cell r="J168">
            <v>42</v>
          </cell>
        </row>
        <row r="169">
          <cell r="G169" t="str">
            <v>IbadanMerchant Payments (Bill Pay)Total Startimes BP Volume</v>
          </cell>
          <cell r="H169">
            <v>1886</v>
          </cell>
          <cell r="I169">
            <v>1462</v>
          </cell>
          <cell r="J169">
            <v>2305</v>
          </cell>
        </row>
        <row r="170">
          <cell r="G170" t="str">
            <v>IbadanMerchant Payments (Bill Pay)Total Startimes BP Volume - Reversals</v>
          </cell>
          <cell r="H170" t="str">
            <v xml:space="preserve">   </v>
          </cell>
          <cell r="I170">
            <v>5</v>
          </cell>
          <cell r="J170">
            <v>1</v>
          </cell>
        </row>
        <row r="171">
          <cell r="G171" t="str">
            <v>IbadanMerchant Payments (Bill Pay)Total Startimes BP Value</v>
          </cell>
          <cell r="H171">
            <v>1900400</v>
          </cell>
          <cell r="I171">
            <v>1426420</v>
          </cell>
          <cell r="J171">
            <v>2313100</v>
          </cell>
        </row>
        <row r="172">
          <cell r="G172" t="str">
            <v>IbadanMerchant Payments (Bill Pay)Total Startimes BP Value - Reversals</v>
          </cell>
          <cell r="H172" t="str">
            <v xml:space="preserve">   </v>
          </cell>
          <cell r="I172">
            <v>-5000</v>
          </cell>
          <cell r="J172">
            <v>-1000</v>
          </cell>
        </row>
        <row r="173">
          <cell r="G173" t="str">
            <v>IbadanMerchant Payments (Bill Pay)Average Value of Startimes BP</v>
          </cell>
          <cell r="H173">
            <v>1007.64</v>
          </cell>
          <cell r="I173">
            <v>975.66</v>
          </cell>
          <cell r="J173">
            <v>1003.51</v>
          </cell>
        </row>
        <row r="174">
          <cell r="G174" t="str">
            <v>IbadanMerchant Payments (Bill Pay)Average Value of Startimes BP - Reversals</v>
          </cell>
          <cell r="H174" t="str">
            <v xml:space="preserve">   </v>
          </cell>
          <cell r="I174">
            <v>-1000</v>
          </cell>
          <cell r="J174">
            <v>-1000</v>
          </cell>
        </row>
        <row r="175">
          <cell r="G175" t="str">
            <v>IbadanMerchant Payments (Bill Pay)Paga Startimes BP Income</v>
          </cell>
          <cell r="H175">
            <v>1843388</v>
          </cell>
          <cell r="I175">
            <v>1385567.4</v>
          </cell>
          <cell r="J175">
            <v>2244677</v>
          </cell>
        </row>
        <row r="176">
          <cell r="G176" t="str">
            <v>IbadanMerchant Payments (Bill Pay)Paga Startimes BP Income - Reversals</v>
          </cell>
          <cell r="H176" t="str">
            <v xml:space="preserve">   </v>
          </cell>
          <cell r="I176">
            <v>-2910</v>
          </cell>
          <cell r="J176">
            <v>0</v>
          </cell>
        </row>
        <row r="177">
          <cell r="G177" t="str">
            <v>IbadanMerchant Payments (Bill Pay)Agent Startimes BP Commission</v>
          </cell>
          <cell r="H177">
            <v>57012</v>
          </cell>
          <cell r="I177">
            <v>42852.6</v>
          </cell>
          <cell r="J177">
            <v>69423</v>
          </cell>
        </row>
        <row r="178">
          <cell r="G178" t="str">
            <v>IbadanMerchant Payments (Bill Pay)Agent Startimes BP Commission - Reversals</v>
          </cell>
          <cell r="H178" t="str">
            <v xml:space="preserve">   </v>
          </cell>
          <cell r="I178">
            <v>-90</v>
          </cell>
          <cell r="J178">
            <v>0</v>
          </cell>
        </row>
        <row r="179">
          <cell r="G179" t="str">
            <v>IbadanMerchant Payments (Bill Pay)Number of agents performing Other</v>
          </cell>
          <cell r="H179">
            <v>19</v>
          </cell>
          <cell r="I179">
            <v>8</v>
          </cell>
          <cell r="J179">
            <v>15</v>
          </cell>
        </row>
        <row r="180">
          <cell r="G180" t="str">
            <v>IbadanMerchant Payments (Bill Pay)Churn Agents Other BP</v>
          </cell>
          <cell r="H180">
            <v>2</v>
          </cell>
          <cell r="I180">
            <v>4</v>
          </cell>
          <cell r="J180">
            <v>0</v>
          </cell>
        </row>
        <row r="181">
          <cell r="G181" t="str">
            <v xml:space="preserve">IbadanMerchant Payments (Bill Pay)New / Fresh Agents BP in Month </v>
          </cell>
          <cell r="H181">
            <v>17</v>
          </cell>
          <cell r="I181">
            <v>5</v>
          </cell>
          <cell r="J181">
            <v>11</v>
          </cell>
        </row>
        <row r="182">
          <cell r="G182" t="str">
            <v>IbadanMerchant Payments (Bill Pay)Total Other BP Volume</v>
          </cell>
          <cell r="H182">
            <v>28</v>
          </cell>
          <cell r="I182">
            <v>17</v>
          </cell>
          <cell r="J182">
            <v>23</v>
          </cell>
        </row>
        <row r="183">
          <cell r="G183" t="str">
            <v>IbadanMerchant Payments (Bill Pay)Total Other BP Value</v>
          </cell>
          <cell r="H183">
            <v>113500</v>
          </cell>
          <cell r="I183">
            <v>58500</v>
          </cell>
          <cell r="J183">
            <v>86500</v>
          </cell>
        </row>
        <row r="184">
          <cell r="G184" t="str">
            <v>IbadanMerchant Payments (Bill Pay)Average Value of Other BP</v>
          </cell>
          <cell r="H184">
            <v>4053.57</v>
          </cell>
          <cell r="I184">
            <v>3441.18</v>
          </cell>
          <cell r="J184">
            <v>3760.87</v>
          </cell>
        </row>
        <row r="185">
          <cell r="G185" t="str">
            <v>IbadanMerchant Payments (Bill Pay)Paga Other BP Income</v>
          </cell>
          <cell r="H185">
            <v>10145</v>
          </cell>
          <cell r="I185">
            <v>3000</v>
          </cell>
          <cell r="J185">
            <v>7050</v>
          </cell>
        </row>
        <row r="186">
          <cell r="G186" t="str">
            <v>IbadanMerchant Payments (Bill Pay)Agent Other BP Commission</v>
          </cell>
          <cell r="H186">
            <v>900</v>
          </cell>
          <cell r="I186">
            <v>700</v>
          </cell>
          <cell r="J186">
            <v>800</v>
          </cell>
        </row>
        <row r="187">
          <cell r="G187" t="str">
            <v>IbadanAirtimeNumber of Agents performing Airtime on Transaction</v>
          </cell>
          <cell r="H187">
            <v>365</v>
          </cell>
          <cell r="I187">
            <v>378</v>
          </cell>
          <cell r="J187">
            <v>385</v>
          </cell>
        </row>
        <row r="188">
          <cell r="G188" t="str">
            <v>IbadanAirtimeChurn Agents Airtime</v>
          </cell>
          <cell r="H188">
            <v>33</v>
          </cell>
          <cell r="I188">
            <v>34</v>
          </cell>
          <cell r="J188">
            <v>38</v>
          </cell>
        </row>
        <row r="189">
          <cell r="G189" t="str">
            <v xml:space="preserve">IbadanAirtimeNew / Fresh Agents Airtime in Month </v>
          </cell>
          <cell r="H189">
            <v>33</v>
          </cell>
          <cell r="I189">
            <v>40</v>
          </cell>
          <cell r="J189">
            <v>32</v>
          </cell>
        </row>
        <row r="190">
          <cell r="G190" t="str">
            <v>IbadanAirtimeTotal Airtime Volume</v>
          </cell>
          <cell r="H190">
            <v>4927</v>
          </cell>
          <cell r="I190">
            <v>4622</v>
          </cell>
          <cell r="J190">
            <v>4819</v>
          </cell>
        </row>
        <row r="191">
          <cell r="G191" t="str">
            <v>IbadanAirtimeTotal Airtime Volume - Reversal</v>
          </cell>
          <cell r="H191">
            <v>6</v>
          </cell>
          <cell r="I191">
            <v>16</v>
          </cell>
          <cell r="J191">
            <v>126</v>
          </cell>
        </row>
        <row r="192">
          <cell r="G192" t="str">
            <v>IbadanAirtimeTotal Airtime Value</v>
          </cell>
          <cell r="H192">
            <v>1406779.65</v>
          </cell>
          <cell r="I192">
            <v>1336269.9099999999</v>
          </cell>
          <cell r="J192">
            <v>1305111.76</v>
          </cell>
        </row>
        <row r="193">
          <cell r="G193" t="str">
            <v>IbadanAirtimeTotal Airtime Value - Reversals</v>
          </cell>
          <cell r="H193">
            <v>-5250</v>
          </cell>
          <cell r="I193">
            <v>-4800</v>
          </cell>
          <cell r="J193">
            <v>-64650</v>
          </cell>
        </row>
        <row r="194">
          <cell r="G194" t="str">
            <v>IbadanAirtimeAverage Value of Airtime</v>
          </cell>
          <cell r="H194">
            <v>285.52</v>
          </cell>
          <cell r="I194">
            <v>289.11</v>
          </cell>
          <cell r="J194">
            <v>270.83</v>
          </cell>
        </row>
        <row r="195">
          <cell r="G195" t="str">
            <v>IbadanAirtimeAverage Value of Airtime - Reversals</v>
          </cell>
          <cell r="H195">
            <v>-875</v>
          </cell>
          <cell r="I195">
            <v>-300</v>
          </cell>
          <cell r="J195">
            <v>-513.1</v>
          </cell>
        </row>
        <row r="196">
          <cell r="G196" t="str">
            <v>IbadanAirtimePaga Airtime Income</v>
          </cell>
          <cell r="H196">
            <v>37420.86</v>
          </cell>
          <cell r="I196">
            <v>36631.050000000003</v>
          </cell>
          <cell r="J196">
            <v>51014.93</v>
          </cell>
        </row>
        <row r="197">
          <cell r="G197" t="str">
            <v>IbadanAirtimePaga Airtime Income - Reversals</v>
          </cell>
          <cell r="H197">
            <v>-262.5</v>
          </cell>
          <cell r="I197">
            <v>-234</v>
          </cell>
          <cell r="J197">
            <v>-3335.5</v>
          </cell>
        </row>
        <row r="198">
          <cell r="G198" t="str">
            <v>IbadanAirtimeAgent Airtime Commission</v>
          </cell>
          <cell r="H198">
            <v>70601.490000000005</v>
          </cell>
          <cell r="I198">
            <v>67045.990000000005</v>
          </cell>
          <cell r="J198">
            <v>49814.13</v>
          </cell>
        </row>
        <row r="199">
          <cell r="G199" t="str">
            <v>IbadanAirtimeAgent Airtime Commission - Reversals</v>
          </cell>
          <cell r="H199">
            <v>0</v>
          </cell>
          <cell r="I199">
            <v>0</v>
          </cell>
          <cell r="J199">
            <v>0</v>
          </cell>
        </row>
        <row r="200">
          <cell r="G200" t="str">
            <v>IlorinAgent Network Sales# of Approved Agents in Total</v>
          </cell>
          <cell r="H200">
            <v>7238</v>
          </cell>
          <cell r="I200">
            <v>7453</v>
          </cell>
          <cell r="J200">
            <v>7743</v>
          </cell>
        </row>
        <row r="201">
          <cell r="G201" t="str">
            <v>IlorinAgent Network SalesActive Agents in total (at least 1 transactions in the month)</v>
          </cell>
          <cell r="H201">
            <v>4187</v>
          </cell>
          <cell r="I201">
            <v>4293</v>
          </cell>
          <cell r="J201">
            <v>4502</v>
          </cell>
        </row>
        <row r="202">
          <cell r="G202" t="str">
            <v>IlorinAgent Network SalesActive Agents in total (at least 5 transactions in the month)</v>
          </cell>
          <cell r="H202">
            <v>3624</v>
          </cell>
          <cell r="I202">
            <v>3694</v>
          </cell>
          <cell r="J202">
            <v>3949</v>
          </cell>
        </row>
        <row r="203">
          <cell r="G203" t="str">
            <v>IlorinAgent Network SalesFresh Active Agents in total (at least 1 transactions in the month)</v>
          </cell>
          <cell r="H203">
            <v>369</v>
          </cell>
          <cell r="I203">
            <v>440</v>
          </cell>
          <cell r="J203">
            <v>472</v>
          </cell>
        </row>
        <row r="204">
          <cell r="G204" t="str">
            <v>IlorinAgent Network SalesFresh Active Agents in total (at least 5 transactions in the month)</v>
          </cell>
          <cell r="H204">
            <v>364</v>
          </cell>
          <cell r="I204">
            <v>384</v>
          </cell>
          <cell r="J204">
            <v>466</v>
          </cell>
        </row>
        <row r="205">
          <cell r="G205" t="str">
            <v>IlorinAgent Network SalesChurn Active Agents (1 txn in Month)</v>
          </cell>
          <cell r="H205">
            <v>309</v>
          </cell>
          <cell r="I205">
            <v>334</v>
          </cell>
          <cell r="J205">
            <v>263</v>
          </cell>
        </row>
        <row r="206">
          <cell r="G206" t="str">
            <v>IlorinAgent Network SalesChurn Active Agents (5 txn in Month)</v>
          </cell>
          <cell r="H206">
            <v>330</v>
          </cell>
          <cell r="I206">
            <v>314</v>
          </cell>
          <cell r="J206">
            <v>211</v>
          </cell>
        </row>
        <row r="207">
          <cell r="G207" t="str">
            <v>IlorinIlorin - All data in this section apply only to agents in Ilorin (or the specific city)# Agents in City</v>
          </cell>
          <cell r="H207">
            <v>304</v>
          </cell>
          <cell r="I207">
            <v>312</v>
          </cell>
          <cell r="J207">
            <v>326</v>
          </cell>
        </row>
        <row r="208">
          <cell r="G208" t="str">
            <v>IlorinIlorin - All data in this section apply only to agents in Ilorin (or the specific city)Active Agents in City in month (at least 1 transactions in the month)</v>
          </cell>
          <cell r="H208">
            <v>217</v>
          </cell>
          <cell r="I208">
            <v>222</v>
          </cell>
          <cell r="J208">
            <v>222</v>
          </cell>
        </row>
        <row r="209">
          <cell r="G209" t="str">
            <v>IlorinIlorin - All data in this section apply only to agents in Ilorin (or the specific city)Active Agents in City in month (at least 5 transactions in the month)</v>
          </cell>
          <cell r="H209">
            <v>178</v>
          </cell>
          <cell r="I209">
            <v>163</v>
          </cell>
          <cell r="J209">
            <v>183</v>
          </cell>
        </row>
        <row r="210">
          <cell r="G210" t="str">
            <v>IlorinIlorin - All data in this section apply only to agents in Ilorin (or the specific city)Churn City Agents in Month (1 txn in Month)</v>
          </cell>
          <cell r="H210">
            <v>20</v>
          </cell>
          <cell r="I210">
            <v>18</v>
          </cell>
          <cell r="J210">
            <v>21</v>
          </cell>
        </row>
        <row r="211">
          <cell r="G211" t="str">
            <v>IlorinIlorin - All data in this section apply only to agents in Ilorin (or the specific city)Churn City Agents in Month (5 txn in Month)</v>
          </cell>
          <cell r="H211">
            <v>22</v>
          </cell>
          <cell r="I211">
            <v>31</v>
          </cell>
          <cell r="J211">
            <v>15</v>
          </cell>
        </row>
        <row r="212">
          <cell r="G212" t="str">
            <v>IlorinDeposit into Paga Number of Agents performing at least 1 Deposit for Customer or another Agent (Accept Deposit)</v>
          </cell>
          <cell r="H212">
            <v>59</v>
          </cell>
          <cell r="I212">
            <v>52</v>
          </cell>
          <cell r="J212">
            <v>71</v>
          </cell>
        </row>
        <row r="213">
          <cell r="G213" t="str">
            <v>IlorinDeposit into Paga Churn Agents DP</v>
          </cell>
          <cell r="H213">
            <v>17</v>
          </cell>
          <cell r="I213">
            <v>33</v>
          </cell>
          <cell r="J213">
            <v>15</v>
          </cell>
        </row>
        <row r="214">
          <cell r="G214" t="str">
            <v xml:space="preserve">IlorinDeposit into Paga New / Fresh Agents DP in Month </v>
          </cell>
          <cell r="H214">
            <v>30</v>
          </cell>
          <cell r="I214">
            <v>26</v>
          </cell>
          <cell r="J214">
            <v>34</v>
          </cell>
        </row>
        <row r="215">
          <cell r="G215" t="str">
            <v>IlorinDeposit into Paga Total DP Volume</v>
          </cell>
          <cell r="H215">
            <v>318</v>
          </cell>
          <cell r="I215">
            <v>371</v>
          </cell>
          <cell r="J215">
            <v>576</v>
          </cell>
        </row>
        <row r="216">
          <cell r="G216" t="str">
            <v>IlorinDeposit into Paga Total DP Value</v>
          </cell>
          <cell r="H216">
            <v>3850597.46</v>
          </cell>
          <cell r="I216">
            <v>5007960</v>
          </cell>
          <cell r="J216">
            <v>7284403</v>
          </cell>
        </row>
        <row r="217">
          <cell r="G217" t="str">
            <v>IlorinDeposit into Paga Average Value of DP</v>
          </cell>
          <cell r="H217">
            <v>12108.8</v>
          </cell>
          <cell r="I217">
            <v>13498.54</v>
          </cell>
          <cell r="J217">
            <v>12646.53</v>
          </cell>
        </row>
        <row r="218">
          <cell r="G218" t="str">
            <v>IlorinMoney Transfer on PagaNumber of Agents performing MT on Paga (to customer or non-customer)</v>
          </cell>
          <cell r="H218">
            <v>4</v>
          </cell>
          <cell r="I218">
            <v>3</v>
          </cell>
          <cell r="J218">
            <v>1</v>
          </cell>
        </row>
        <row r="219">
          <cell r="G219" t="str">
            <v>IlorinMoney Transfer on PagaChurn Agents MT</v>
          </cell>
          <cell r="H219">
            <v>8</v>
          </cell>
          <cell r="I219">
            <v>3</v>
          </cell>
          <cell r="J219">
            <v>3</v>
          </cell>
        </row>
        <row r="220">
          <cell r="G220" t="str">
            <v xml:space="preserve">IlorinMoney Transfer on PagaNew / Fresh Agents MT in Month </v>
          </cell>
          <cell r="H220">
            <v>3</v>
          </cell>
          <cell r="I220">
            <v>2</v>
          </cell>
          <cell r="J220">
            <v>1</v>
          </cell>
        </row>
        <row r="221">
          <cell r="G221" t="str">
            <v>IlorinMoney Transfer on PagaTotal MT Volume</v>
          </cell>
          <cell r="H221">
            <v>4</v>
          </cell>
          <cell r="I221">
            <v>8</v>
          </cell>
          <cell r="J221">
            <v>1</v>
          </cell>
        </row>
        <row r="222">
          <cell r="G222" t="str">
            <v>IlorinMoney Transfer on PagaTotal MT Value</v>
          </cell>
          <cell r="H222">
            <v>6700</v>
          </cell>
          <cell r="I222">
            <v>13500</v>
          </cell>
          <cell r="J222">
            <v>1000</v>
          </cell>
        </row>
        <row r="223">
          <cell r="G223" t="str">
            <v>IlorinMoney Transfer on PagaAverage Value of MT</v>
          </cell>
          <cell r="H223">
            <v>1675</v>
          </cell>
          <cell r="I223">
            <v>1687.5</v>
          </cell>
          <cell r="J223">
            <v>1000</v>
          </cell>
        </row>
        <row r="224">
          <cell r="G224" t="str">
            <v>IlorinMoney Transfer on PagaPaga MT Income</v>
          </cell>
          <cell r="H224">
            <v>340</v>
          </cell>
          <cell r="I224">
            <v>720</v>
          </cell>
          <cell r="J224">
            <v>80</v>
          </cell>
        </row>
        <row r="225">
          <cell r="G225" t="str">
            <v>IlorinMoney Transfer on PagaAgent MT Commission</v>
          </cell>
          <cell r="H225">
            <v>110</v>
          </cell>
          <cell r="I225">
            <v>280</v>
          </cell>
          <cell r="J225">
            <v>20</v>
          </cell>
        </row>
        <row r="226">
          <cell r="G226" t="str">
            <v>IlorinDeposit To BankNumber of Agents performing Deposit to Bank</v>
          </cell>
          <cell r="H226">
            <v>137</v>
          </cell>
          <cell r="I226">
            <v>128</v>
          </cell>
          <cell r="J226">
            <v>139</v>
          </cell>
        </row>
        <row r="227">
          <cell r="G227" t="str">
            <v>IlorinDeposit To BankChurn Agents DB</v>
          </cell>
          <cell r="H227">
            <v>24</v>
          </cell>
          <cell r="I227">
            <v>33</v>
          </cell>
          <cell r="J227">
            <v>16</v>
          </cell>
        </row>
        <row r="228">
          <cell r="G228" t="str">
            <v xml:space="preserve">IlorinDeposit To Bank New / Fresh Agents DB in Month </v>
          </cell>
          <cell r="H228">
            <v>32</v>
          </cell>
          <cell r="I228">
            <v>17</v>
          </cell>
          <cell r="J228">
            <v>31</v>
          </cell>
        </row>
        <row r="229">
          <cell r="G229" t="str">
            <v>IlorinDeposit To BankTotal DB Volume</v>
          </cell>
          <cell r="H229">
            <v>875</v>
          </cell>
          <cell r="I229">
            <v>951</v>
          </cell>
          <cell r="J229">
            <v>1005</v>
          </cell>
        </row>
        <row r="230">
          <cell r="G230" t="str">
            <v>IlorinDeposit To BankTotal DB Volume - Reversals</v>
          </cell>
          <cell r="H230">
            <v>1</v>
          </cell>
          <cell r="I230">
            <v>1</v>
          </cell>
          <cell r="J230">
            <v>3</v>
          </cell>
        </row>
        <row r="231">
          <cell r="G231" t="str">
            <v>IlorinDeposit To BankTotal DB Value</v>
          </cell>
          <cell r="H231">
            <v>15275100</v>
          </cell>
          <cell r="I231">
            <v>16973475</v>
          </cell>
          <cell r="J231">
            <v>20095885</v>
          </cell>
        </row>
        <row r="232">
          <cell r="G232" t="str">
            <v>IlorinDeposit To BankTotal DB Value - Reversals</v>
          </cell>
          <cell r="H232">
            <v>-6000</v>
          </cell>
          <cell r="I232">
            <v>-5000</v>
          </cell>
          <cell r="J232">
            <v>-42200</v>
          </cell>
        </row>
        <row r="233">
          <cell r="G233" t="str">
            <v>IlorinDeposit To BankAverage Value of DB</v>
          </cell>
          <cell r="H233">
            <v>17457.259999999998</v>
          </cell>
          <cell r="I233">
            <v>17848.03</v>
          </cell>
          <cell r="J233">
            <v>19995.91</v>
          </cell>
        </row>
        <row r="234">
          <cell r="G234" t="str">
            <v>IlorinDeposit To BankAverage Value of DB - Reversals</v>
          </cell>
          <cell r="H234">
            <v>-6000</v>
          </cell>
          <cell r="I234">
            <v>-5000</v>
          </cell>
          <cell r="J234">
            <v>-14066.67</v>
          </cell>
        </row>
        <row r="235">
          <cell r="G235" t="str">
            <v>IlorinDeposit To BankPaga DB Income</v>
          </cell>
          <cell r="H235">
            <v>74740</v>
          </cell>
          <cell r="I235">
            <v>81110</v>
          </cell>
          <cell r="J235">
            <v>84380</v>
          </cell>
        </row>
        <row r="236">
          <cell r="G236" t="str">
            <v>IlorinDeposit To BankPaga DB Income - Reversal</v>
          </cell>
          <cell r="H236">
            <v>-100</v>
          </cell>
          <cell r="I236">
            <v>-100</v>
          </cell>
          <cell r="J236">
            <v>-240</v>
          </cell>
        </row>
        <row r="237">
          <cell r="G237" t="str">
            <v>IlorinDeposit To BankAgent DB Commission</v>
          </cell>
          <cell r="H237">
            <v>56210</v>
          </cell>
          <cell r="I237">
            <v>61240</v>
          </cell>
          <cell r="J237">
            <v>65470</v>
          </cell>
        </row>
        <row r="238">
          <cell r="G238" t="str">
            <v>IlorinDeposit To BankAgent DB Commission - Reversal</v>
          </cell>
          <cell r="H238">
            <v>-50</v>
          </cell>
          <cell r="I238">
            <v>-50</v>
          </cell>
          <cell r="J238">
            <v>-210</v>
          </cell>
        </row>
        <row r="239">
          <cell r="G239" t="str">
            <v>IlorinMerchant Payments (Bill Pay)Number of agents performing DStv</v>
          </cell>
          <cell r="H239">
            <v>107</v>
          </cell>
          <cell r="I239">
            <v>111</v>
          </cell>
          <cell r="J239">
            <v>118</v>
          </cell>
        </row>
        <row r="240">
          <cell r="G240" t="str">
            <v>IlorinMerchant Payments (Bill Pay)Churn Agents DStv BP</v>
          </cell>
          <cell r="H240">
            <v>14</v>
          </cell>
          <cell r="I240">
            <v>11</v>
          </cell>
          <cell r="J240">
            <v>9</v>
          </cell>
        </row>
        <row r="241">
          <cell r="G241" t="str">
            <v xml:space="preserve">IlorinMerchant Payments (Bill Pay)New / Fresh Agents BP in Month </v>
          </cell>
          <cell r="H241">
            <v>31</v>
          </cell>
          <cell r="I241">
            <v>23</v>
          </cell>
          <cell r="J241">
            <v>24</v>
          </cell>
        </row>
        <row r="242">
          <cell r="G242" t="str">
            <v>IlorinMerchant Payments (Bill Pay)Total DStv BP Volume</v>
          </cell>
          <cell r="H242">
            <v>2930</v>
          </cell>
          <cell r="I242">
            <v>2961</v>
          </cell>
          <cell r="J242">
            <v>4148</v>
          </cell>
        </row>
        <row r="243">
          <cell r="G243" t="str">
            <v>IlorinMerchant Payments (Bill Pay)Total DStv BP Volume - Reversal</v>
          </cell>
          <cell r="H243">
            <v>1</v>
          </cell>
          <cell r="I243">
            <v>3</v>
          </cell>
          <cell r="J243">
            <v>1</v>
          </cell>
        </row>
        <row r="244">
          <cell r="G244" t="str">
            <v>IlorinMerchant Payments (Bill Pay)Total DStv BP Value</v>
          </cell>
          <cell r="H244">
            <v>5572589</v>
          </cell>
          <cell r="I244">
            <v>5266936</v>
          </cell>
          <cell r="J244">
            <v>8171012</v>
          </cell>
        </row>
        <row r="245">
          <cell r="G245" t="str">
            <v>IlorinMerchant Payments (Bill Pay)Total DStv BP Value - Reversal</v>
          </cell>
          <cell r="H245">
            <v>-1500</v>
          </cell>
          <cell r="I245">
            <v>-4500</v>
          </cell>
          <cell r="J245">
            <v>-1500</v>
          </cell>
        </row>
        <row r="246">
          <cell r="G246" t="str">
            <v>IlorinMerchant Payments (Bill Pay)Average Value of DStv BP</v>
          </cell>
          <cell r="H246">
            <v>1901.91</v>
          </cell>
          <cell r="I246">
            <v>1778.77</v>
          </cell>
          <cell r="J246">
            <v>1969.87</v>
          </cell>
        </row>
        <row r="247">
          <cell r="G247" t="str">
            <v>IlorinMerchant Payments (Bill Pay)Average Value of DStv BP - Reversals</v>
          </cell>
          <cell r="H247">
            <v>-1500</v>
          </cell>
          <cell r="I247">
            <v>-1500</v>
          </cell>
          <cell r="J247">
            <v>-1500</v>
          </cell>
        </row>
        <row r="248">
          <cell r="G248" t="str">
            <v>IlorinMerchant Payments (Bill Pay)Paga DStv BP Income</v>
          </cell>
          <cell r="H248">
            <v>114320.89</v>
          </cell>
          <cell r="I248">
            <v>111874.36</v>
          </cell>
          <cell r="J248">
            <v>164665.12</v>
          </cell>
        </row>
        <row r="249">
          <cell r="G249" t="str">
            <v>IlorinMerchant Payments (Bill Pay)Paga DStv BP Income - Reversals</v>
          </cell>
          <cell r="H249">
            <v>0</v>
          </cell>
          <cell r="I249">
            <v>0</v>
          </cell>
          <cell r="J249">
            <v>0</v>
          </cell>
        </row>
        <row r="250">
          <cell r="G250" t="str">
            <v>IlorinMerchant Payments (Bill Pay)Agent DStv BP Commission</v>
          </cell>
          <cell r="H250">
            <v>81770</v>
          </cell>
          <cell r="I250">
            <v>79380</v>
          </cell>
          <cell r="J250">
            <v>113040</v>
          </cell>
        </row>
        <row r="251">
          <cell r="G251" t="str">
            <v>IlorinMerchant Payments (Bill Pay)Agent DStv BP Commission - Reversals</v>
          </cell>
          <cell r="H251">
            <v>0</v>
          </cell>
          <cell r="I251">
            <v>0</v>
          </cell>
          <cell r="J251">
            <v>0</v>
          </cell>
        </row>
        <row r="252">
          <cell r="G252" t="str">
            <v>IlorinMerchant Payments (Bill Pay)Number of agents performing Gotv</v>
          </cell>
          <cell r="H252">
            <v>64</v>
          </cell>
          <cell r="I252">
            <v>85</v>
          </cell>
          <cell r="J252">
            <v>119</v>
          </cell>
        </row>
        <row r="253">
          <cell r="G253" t="str">
            <v>IlorinMerchant Payments (Bill Pay)Churn Agents Gotv BP</v>
          </cell>
          <cell r="H253" t="str">
            <v xml:space="preserve">  </v>
          </cell>
          <cell r="I253">
            <v>1</v>
          </cell>
          <cell r="J253">
            <v>2</v>
          </cell>
        </row>
        <row r="254">
          <cell r="G254" t="str">
            <v xml:space="preserve">IlorinMerchant Payments (Bill Pay)New / Fresh Agents BP in Month </v>
          </cell>
          <cell r="H254">
            <v>50</v>
          </cell>
          <cell r="I254">
            <v>23</v>
          </cell>
          <cell r="J254">
            <v>35</v>
          </cell>
        </row>
        <row r="255">
          <cell r="G255" t="str">
            <v>IlorinMerchant Payments (Bill Pay)Total Gotv BP Volume</v>
          </cell>
          <cell r="H255">
            <v>1230</v>
          </cell>
          <cell r="I255">
            <v>3226</v>
          </cell>
          <cell r="J255">
            <v>5936</v>
          </cell>
        </row>
        <row r="256">
          <cell r="G256" t="str">
            <v>IlorinMerchant Payments (Bill Pay)Total Gotv BP Volume - Reversals</v>
          </cell>
          <cell r="H256" t="str">
            <v xml:space="preserve">  </v>
          </cell>
          <cell r="I256">
            <v>5</v>
          </cell>
          <cell r="J256">
            <v>19</v>
          </cell>
        </row>
        <row r="257">
          <cell r="G257" t="str">
            <v>IlorinMerchant Payments (Bill Pay)Total Gotv BP Value</v>
          </cell>
          <cell r="H257">
            <v>1399634</v>
          </cell>
          <cell r="I257">
            <v>3553500</v>
          </cell>
          <cell r="J257">
            <v>6779350</v>
          </cell>
        </row>
        <row r="258">
          <cell r="G258" t="str">
            <v>IlorinMerchant Payments (Bill Pay)Total Gotv BP Value - Reversals</v>
          </cell>
          <cell r="H258" t="str">
            <v xml:space="preserve">  </v>
          </cell>
          <cell r="I258">
            <v>-7500</v>
          </cell>
          <cell r="J258">
            <v>-22000</v>
          </cell>
        </row>
        <row r="259">
          <cell r="G259" t="str">
            <v>IlorinMerchant Payments (Bill Pay)Average Value of Gotv BP</v>
          </cell>
          <cell r="H259">
            <v>1137.9100000000001</v>
          </cell>
          <cell r="I259">
            <v>1101.52</v>
          </cell>
          <cell r="J259">
            <v>1142.07</v>
          </cell>
        </row>
        <row r="260">
          <cell r="G260" t="str">
            <v>IlorinMerchant Payments (Bill Pay)Average Value of Gotv BP - Reversals</v>
          </cell>
          <cell r="H260" t="str">
            <v xml:space="preserve">  </v>
          </cell>
          <cell r="I260">
            <v>-1500</v>
          </cell>
          <cell r="J260">
            <v>-1157.8900000000001</v>
          </cell>
        </row>
        <row r="261">
          <cell r="G261" t="str">
            <v>IlorinMerchant Payments (Bill Pay)Paga Gotv BP Income</v>
          </cell>
          <cell r="H261">
            <v>38596.339999999997</v>
          </cell>
          <cell r="I261">
            <v>100030</v>
          </cell>
          <cell r="J261">
            <v>186353.5</v>
          </cell>
        </row>
        <row r="262">
          <cell r="G262" t="str">
            <v>IlorinMerchant Payments (Bill Pay)Paga Gotv BP Income - Reversals</v>
          </cell>
          <cell r="H262" t="str">
            <v xml:space="preserve">  </v>
          </cell>
          <cell r="I262">
            <v>0</v>
          </cell>
          <cell r="J262">
            <v>0</v>
          </cell>
        </row>
        <row r="263">
          <cell r="G263" t="str">
            <v>IlorinMerchant Payments (Bill Pay)Agent Gotv BP Commission</v>
          </cell>
          <cell r="H263">
            <v>24840</v>
          </cell>
          <cell r="I263">
            <v>64540</v>
          </cell>
          <cell r="J263">
            <v>118880</v>
          </cell>
        </row>
        <row r="264">
          <cell r="G264" t="str">
            <v>IlorinMerchant Payments (Bill Pay)Agent Gotv BP Commission - Reversals</v>
          </cell>
          <cell r="H264" t="str">
            <v xml:space="preserve">  </v>
          </cell>
          <cell r="I264">
            <v>0</v>
          </cell>
          <cell r="J264">
            <v>0</v>
          </cell>
        </row>
        <row r="265">
          <cell r="G265" t="str">
            <v>IlorinMerchant Payments (Bill Pay)Number of agents performing Startimes</v>
          </cell>
          <cell r="H265">
            <v>85</v>
          </cell>
          <cell r="I265">
            <v>85</v>
          </cell>
          <cell r="J265">
            <v>108</v>
          </cell>
        </row>
        <row r="266">
          <cell r="G266" t="str">
            <v>IlorinMerchant Payments (Bill Pay)Churn Agents Startimes BP</v>
          </cell>
          <cell r="H266">
            <v>6</v>
          </cell>
          <cell r="I266">
            <v>7</v>
          </cell>
          <cell r="J266">
            <v>2</v>
          </cell>
        </row>
        <row r="267">
          <cell r="G267" t="str">
            <v xml:space="preserve">IlorinMerchant Payments (Bill Pay)New / Fresh Agents BP in Month </v>
          </cell>
          <cell r="H267">
            <v>28</v>
          </cell>
          <cell r="I267">
            <v>15</v>
          </cell>
          <cell r="J267">
            <v>29</v>
          </cell>
        </row>
        <row r="268">
          <cell r="G268" t="str">
            <v>IlorinMerchant Payments (Bill Pay)Total Startimes BP Volume</v>
          </cell>
          <cell r="H268">
            <v>3618</v>
          </cell>
          <cell r="I268">
            <v>4745</v>
          </cell>
          <cell r="J268">
            <v>7331</v>
          </cell>
        </row>
        <row r="269">
          <cell r="G269" t="str">
            <v>IlorinMerchant Payments (Bill Pay)Total Startimes BP Volume - Reversals</v>
          </cell>
          <cell r="H269" t="str">
            <v xml:space="preserve">  </v>
          </cell>
          <cell r="I269">
            <v>2</v>
          </cell>
          <cell r="J269">
            <v>0</v>
          </cell>
        </row>
        <row r="270">
          <cell r="G270" t="str">
            <v>IlorinMerchant Payments (Bill Pay)Total Startimes BP Value</v>
          </cell>
          <cell r="H270">
            <v>4736600</v>
          </cell>
          <cell r="I270">
            <v>5374550</v>
          </cell>
          <cell r="J270">
            <v>7752720</v>
          </cell>
        </row>
        <row r="271">
          <cell r="G271" t="str">
            <v>IlorinMerchant Payments (Bill Pay)Total Startimes BP Value - Reversals</v>
          </cell>
          <cell r="H271" t="str">
            <v xml:space="preserve">  </v>
          </cell>
          <cell r="I271">
            <v>-3000</v>
          </cell>
          <cell r="J271">
            <v>0</v>
          </cell>
        </row>
        <row r="272">
          <cell r="G272" t="str">
            <v>IlorinMerchant Payments (Bill Pay)Average Value of Startimes BP</v>
          </cell>
          <cell r="H272">
            <v>1309.18</v>
          </cell>
          <cell r="I272">
            <v>1132.68</v>
          </cell>
          <cell r="J272">
            <v>1057.53</v>
          </cell>
        </row>
        <row r="273">
          <cell r="G273" t="str">
            <v>IlorinMerchant Payments (Bill Pay)Average Value of Startimes BP - Reversals</v>
          </cell>
          <cell r="H273" t="str">
            <v xml:space="preserve">  </v>
          </cell>
          <cell r="I273">
            <v>-1500</v>
          </cell>
          <cell r="J273">
            <v>0</v>
          </cell>
        </row>
        <row r="274">
          <cell r="G274" t="str">
            <v>IlorinMerchant Payments (Bill Pay)Paga Startimes BP Income</v>
          </cell>
          <cell r="H274">
            <v>4594502</v>
          </cell>
          <cell r="I274">
            <v>5216223.5</v>
          </cell>
          <cell r="J274">
            <v>7520138.4000000004</v>
          </cell>
        </row>
        <row r="275">
          <cell r="G275" t="str">
            <v>IlorinMerchant Payments (Bill Pay)Paga Startimes BP Income - Reversals</v>
          </cell>
          <cell r="H275" t="str">
            <v xml:space="preserve">  </v>
          </cell>
          <cell r="I275">
            <v>0</v>
          </cell>
          <cell r="J275">
            <v>0</v>
          </cell>
        </row>
        <row r="276">
          <cell r="G276" t="str">
            <v>IlorinMerchant Payments (Bill Pay)Agent Startimes BP Commission</v>
          </cell>
          <cell r="H276">
            <v>142098</v>
          </cell>
          <cell r="I276">
            <v>161326.5</v>
          </cell>
          <cell r="J276">
            <v>232581.6</v>
          </cell>
        </row>
        <row r="277">
          <cell r="G277" t="str">
            <v>IlorinMerchant Payments (Bill Pay)Agent Startimes BP Commission - Reversals</v>
          </cell>
          <cell r="H277" t="str">
            <v xml:space="preserve">  </v>
          </cell>
          <cell r="I277">
            <v>0</v>
          </cell>
          <cell r="J277">
            <v>0</v>
          </cell>
        </row>
        <row r="278">
          <cell r="G278" t="str">
            <v>IlorinMerchant Payments (Bill Pay)Number of agents performing Other</v>
          </cell>
          <cell r="H278">
            <v>23</v>
          </cell>
          <cell r="I278">
            <v>10</v>
          </cell>
          <cell r="J278">
            <v>15</v>
          </cell>
        </row>
        <row r="279">
          <cell r="G279" t="str">
            <v>IlorinMerchant Payments (Bill Pay)Churn Agents Other BP</v>
          </cell>
          <cell r="H279">
            <v>1</v>
          </cell>
          <cell r="I279">
            <v>2</v>
          </cell>
          <cell r="J279">
            <v>3</v>
          </cell>
        </row>
        <row r="280">
          <cell r="G280" t="str">
            <v xml:space="preserve">IlorinMerchant Payments (Bill Pay)New / Fresh Agents BP in Month </v>
          </cell>
          <cell r="H280">
            <v>18</v>
          </cell>
          <cell r="I280">
            <v>4</v>
          </cell>
          <cell r="J280">
            <v>14</v>
          </cell>
        </row>
        <row r="281">
          <cell r="G281" t="str">
            <v>IlorinMerchant Payments (Bill Pay)Total Other BP Volume</v>
          </cell>
          <cell r="H281">
            <v>34</v>
          </cell>
          <cell r="I281">
            <v>15</v>
          </cell>
          <cell r="J281">
            <v>17</v>
          </cell>
        </row>
        <row r="282">
          <cell r="G282" t="str">
            <v>IlorinMerchant Payments (Bill Pay)Total Other BP Value</v>
          </cell>
          <cell r="H282">
            <v>136500</v>
          </cell>
          <cell r="I282">
            <v>60000</v>
          </cell>
          <cell r="J282">
            <v>55500</v>
          </cell>
        </row>
        <row r="283">
          <cell r="G283" t="str">
            <v>IlorinMerchant Payments (Bill Pay)Average Value of Other BP</v>
          </cell>
          <cell r="H283">
            <v>4014.71</v>
          </cell>
          <cell r="I283">
            <v>4000</v>
          </cell>
          <cell r="J283">
            <v>3264.71</v>
          </cell>
        </row>
        <row r="284">
          <cell r="G284" t="str">
            <v>IlorinMerchant Payments (Bill Pay)Paga Other BP Income</v>
          </cell>
          <cell r="H284">
            <v>12098.68</v>
          </cell>
          <cell r="I284">
            <v>4081.05</v>
          </cell>
          <cell r="J284">
            <v>3144.73</v>
          </cell>
        </row>
        <row r="285">
          <cell r="G285" t="str">
            <v>IlorinMerchant Payments (Bill Pay)Agent Other BP Commission</v>
          </cell>
          <cell r="H285">
            <v>1100</v>
          </cell>
          <cell r="I285">
            <v>550</v>
          </cell>
          <cell r="J285">
            <v>580</v>
          </cell>
        </row>
        <row r="286">
          <cell r="G286" t="str">
            <v>IlorinAirtimeNumber of Agents performing Airtime on Transaction</v>
          </cell>
          <cell r="H286">
            <v>243</v>
          </cell>
          <cell r="I286">
            <v>264</v>
          </cell>
          <cell r="J286">
            <v>288</v>
          </cell>
        </row>
        <row r="287">
          <cell r="G287" t="str">
            <v>IlorinAirtimeChurn Agents Airtime</v>
          </cell>
          <cell r="H287">
            <v>42</v>
          </cell>
          <cell r="I287">
            <v>26</v>
          </cell>
          <cell r="J287">
            <v>27</v>
          </cell>
        </row>
        <row r="288">
          <cell r="G288" t="str">
            <v xml:space="preserve">IlorinAirtimeNew / Fresh Agents Airtime in Month </v>
          </cell>
          <cell r="H288">
            <v>34</v>
          </cell>
          <cell r="I288">
            <v>47</v>
          </cell>
          <cell r="J288">
            <v>31</v>
          </cell>
        </row>
        <row r="289">
          <cell r="G289" t="str">
            <v>IlorinAirtimeTotal Airtime Volume</v>
          </cell>
          <cell r="H289">
            <v>2572</v>
          </cell>
          <cell r="I289">
            <v>2983</v>
          </cell>
          <cell r="J289">
            <v>3261</v>
          </cell>
        </row>
        <row r="290">
          <cell r="G290" t="str">
            <v>IlorinAirtimeTotal Airtime Volume - Reversal</v>
          </cell>
          <cell r="H290">
            <v>4</v>
          </cell>
          <cell r="I290">
            <v>5</v>
          </cell>
          <cell r="J290">
            <v>12</v>
          </cell>
        </row>
        <row r="291">
          <cell r="G291" t="str">
            <v>IlorinAirtimeTotal Airtime Value</v>
          </cell>
          <cell r="H291">
            <v>1499814.65</v>
          </cell>
          <cell r="I291">
            <v>1424180.58</v>
          </cell>
          <cell r="J291">
            <v>1336010.32</v>
          </cell>
        </row>
        <row r="292">
          <cell r="G292" t="str">
            <v>IlorinAirtimeTotal Airtime Value - Reversals</v>
          </cell>
          <cell r="H292">
            <v>-5900</v>
          </cell>
          <cell r="I292">
            <v>-1800</v>
          </cell>
          <cell r="J292">
            <v>-3500</v>
          </cell>
        </row>
        <row r="293">
          <cell r="G293" t="str">
            <v>IlorinAirtimeAverage Value of Airtime</v>
          </cell>
          <cell r="H293">
            <v>583.13</v>
          </cell>
          <cell r="I293">
            <v>477.43</v>
          </cell>
          <cell r="J293">
            <v>409.69</v>
          </cell>
        </row>
        <row r="294">
          <cell r="G294" t="str">
            <v>IlorinAirtimeAverage Value of Airtime - Reversals</v>
          </cell>
          <cell r="H294">
            <v>-1475</v>
          </cell>
          <cell r="I294">
            <v>-360</v>
          </cell>
          <cell r="J294">
            <v>-291.67</v>
          </cell>
        </row>
        <row r="295">
          <cell r="G295" t="str">
            <v>IlorinAirtimePaga Airtime Income</v>
          </cell>
          <cell r="H295">
            <v>41775.949999999997</v>
          </cell>
          <cell r="I295">
            <v>39565.300000000003</v>
          </cell>
          <cell r="J295">
            <v>54573.41</v>
          </cell>
        </row>
        <row r="296">
          <cell r="G296" t="str">
            <v>IlorinAirtimePaga Airtime Income - Reversals</v>
          </cell>
          <cell r="H296">
            <v>-295</v>
          </cell>
          <cell r="I296">
            <v>-90</v>
          </cell>
          <cell r="J296">
            <v>-189</v>
          </cell>
        </row>
        <row r="297">
          <cell r="G297" t="str">
            <v>IlorinAirtimeAgent Airtime Commission</v>
          </cell>
          <cell r="H297">
            <v>75285.73</v>
          </cell>
          <cell r="I297">
            <v>71299.03</v>
          </cell>
          <cell r="J297">
            <v>48645.7</v>
          </cell>
        </row>
        <row r="298">
          <cell r="G298" t="str">
            <v>IlorinAirtimeAgent Airtime Commission - Reversals</v>
          </cell>
          <cell r="H298">
            <v>0</v>
          </cell>
          <cell r="I298">
            <v>0</v>
          </cell>
          <cell r="J298">
            <v>0</v>
          </cell>
        </row>
        <row r="299">
          <cell r="G299" t="str">
            <v>AbujaAgent Network Sales# of Approved Agents in Total</v>
          </cell>
          <cell r="H299">
            <v>7238</v>
          </cell>
          <cell r="I299">
            <v>7453</v>
          </cell>
          <cell r="J299">
            <v>7743</v>
          </cell>
        </row>
        <row r="300">
          <cell r="G300" t="str">
            <v>AbujaAgent Network SalesActive Agents in total (at least 1 transactions in the month)</v>
          </cell>
          <cell r="H300">
            <v>4187</v>
          </cell>
          <cell r="I300">
            <v>4293</v>
          </cell>
          <cell r="J300">
            <v>4502</v>
          </cell>
        </row>
        <row r="301">
          <cell r="G301" t="str">
            <v>AbujaAgent Network SalesActive Agents in total (at least 5 transactions in the month)</v>
          </cell>
          <cell r="H301">
            <v>3624</v>
          </cell>
          <cell r="I301">
            <v>3694</v>
          </cell>
          <cell r="J301">
            <v>3949</v>
          </cell>
        </row>
        <row r="302">
          <cell r="G302" t="str">
            <v>AbujaAgent Network SalesFresh Active Agents in total (at least 1 transactions in the month)</v>
          </cell>
          <cell r="H302">
            <v>369</v>
          </cell>
          <cell r="I302">
            <v>440</v>
          </cell>
          <cell r="J302">
            <v>472</v>
          </cell>
        </row>
        <row r="303">
          <cell r="G303" t="str">
            <v>AbujaAgent Network SalesFresh Active Agents in total (at least 5 transactions in the month)</v>
          </cell>
          <cell r="H303">
            <v>364</v>
          </cell>
          <cell r="I303">
            <v>384</v>
          </cell>
          <cell r="J303">
            <v>466</v>
          </cell>
        </row>
        <row r="304">
          <cell r="G304" t="str">
            <v>AbujaAgent Network SalesChurn Active Agents (1 txn in Month)</v>
          </cell>
          <cell r="H304">
            <v>309</v>
          </cell>
          <cell r="I304">
            <v>334</v>
          </cell>
          <cell r="J304">
            <v>263</v>
          </cell>
        </row>
        <row r="305">
          <cell r="G305" t="str">
            <v>AbujaAgent Network SalesChurn Active Agents (5 txn in Month)</v>
          </cell>
          <cell r="H305">
            <v>330</v>
          </cell>
          <cell r="I305">
            <v>314</v>
          </cell>
          <cell r="J305">
            <v>211</v>
          </cell>
        </row>
        <row r="306">
          <cell r="G306" t="str">
            <v>AbujaAbuja - All data in this section apply only to agents in Abuja (or the specific city)# Agents in City</v>
          </cell>
          <cell r="H306">
            <v>514</v>
          </cell>
          <cell r="I306">
            <v>529</v>
          </cell>
          <cell r="J306">
            <v>552</v>
          </cell>
        </row>
        <row r="307">
          <cell r="G307" t="str">
            <v>AbujaAbuja - All data in this section apply only to agents in Abuja (or the specific city)Active Agents in City in month (at least 1 transactions in the month)</v>
          </cell>
          <cell r="H307">
            <v>261</v>
          </cell>
          <cell r="I307">
            <v>264</v>
          </cell>
          <cell r="J307">
            <v>280</v>
          </cell>
        </row>
        <row r="308">
          <cell r="G308" t="str">
            <v>AbujaAbuja - All data in this section apply only to agents in Abuja (or the specific city)Active Agents in City in month (at least 5 transactions in the month)</v>
          </cell>
          <cell r="H308">
            <v>221</v>
          </cell>
          <cell r="I308">
            <v>233</v>
          </cell>
          <cell r="J308">
            <v>252</v>
          </cell>
        </row>
        <row r="309">
          <cell r="G309" t="str">
            <v>AbujaAbuja - All data in this section apply only to agents in Abuja (or the specific city)Churn City Agents in Month (1 txn in Month)</v>
          </cell>
          <cell r="H309">
            <v>15</v>
          </cell>
          <cell r="I309">
            <v>24</v>
          </cell>
          <cell r="J309">
            <v>18</v>
          </cell>
        </row>
        <row r="310">
          <cell r="G310" t="str">
            <v>AbujaAbuja - All data in this section apply only to agents in Abuja (or the specific city)Churn City Agents in Month (5 txn in Month)</v>
          </cell>
          <cell r="H310">
            <v>25</v>
          </cell>
          <cell r="I310">
            <v>19</v>
          </cell>
          <cell r="J310">
            <v>12</v>
          </cell>
        </row>
        <row r="311">
          <cell r="G311" t="str">
            <v>AbujaDeposit into Paga Number of Agents performing at least 1 Deposit for Customer or another Agent (Accept Deposit)</v>
          </cell>
          <cell r="H311">
            <v>69</v>
          </cell>
          <cell r="I311">
            <v>76</v>
          </cell>
          <cell r="J311">
            <v>75</v>
          </cell>
        </row>
        <row r="312">
          <cell r="G312" t="str">
            <v>AbujaDeposit into Paga Churn Agents DP</v>
          </cell>
          <cell r="H312">
            <v>26</v>
          </cell>
          <cell r="I312">
            <v>21</v>
          </cell>
          <cell r="J312">
            <v>24</v>
          </cell>
        </row>
        <row r="313">
          <cell r="G313" t="str">
            <v xml:space="preserve">AbujaDeposit into Paga New / Fresh Agents DP in Month </v>
          </cell>
          <cell r="H313">
            <v>32</v>
          </cell>
          <cell r="I313">
            <v>28</v>
          </cell>
          <cell r="J313">
            <v>23</v>
          </cell>
        </row>
        <row r="314">
          <cell r="G314" t="str">
            <v>AbujaDeposit into Paga Total DP Volume</v>
          </cell>
          <cell r="H314">
            <v>3335</v>
          </cell>
          <cell r="I314">
            <v>1150</v>
          </cell>
          <cell r="J314">
            <v>614</v>
          </cell>
        </row>
        <row r="315">
          <cell r="G315" t="str">
            <v>AbujaDeposit into Paga Total DP Value</v>
          </cell>
          <cell r="H315">
            <v>11838606.189999999</v>
          </cell>
          <cell r="I315">
            <v>11093946.01</v>
          </cell>
          <cell r="J315">
            <v>17517395.5</v>
          </cell>
        </row>
        <row r="316">
          <cell r="G316" t="str">
            <v>AbujaDeposit into Paga Average Value of DP</v>
          </cell>
          <cell r="H316">
            <v>3549.81</v>
          </cell>
          <cell r="I316">
            <v>9646.91</v>
          </cell>
          <cell r="J316">
            <v>28529.96</v>
          </cell>
        </row>
        <row r="317">
          <cell r="G317" t="str">
            <v>AbujaMoney Transfer on PagaNumber of Agents performing MT on Paga (to customer or non-customer)</v>
          </cell>
          <cell r="H317">
            <v>1</v>
          </cell>
          <cell r="I317">
            <v>9</v>
          </cell>
          <cell r="J317">
            <v>7</v>
          </cell>
        </row>
        <row r="318">
          <cell r="G318" t="str">
            <v>AbujaMoney Transfer on PagaChurn Agents MT</v>
          </cell>
          <cell r="H318">
            <v>5</v>
          </cell>
          <cell r="I318" t="str">
            <v xml:space="preserve">  </v>
          </cell>
          <cell r="J318">
            <v>5</v>
          </cell>
        </row>
        <row r="319">
          <cell r="G319" t="str">
            <v xml:space="preserve">AbujaMoney Transfer on PagaNew / Fresh Agents MT in Month </v>
          </cell>
          <cell r="H319" t="str">
            <v xml:space="preserve">  </v>
          </cell>
          <cell r="I319">
            <v>7</v>
          </cell>
          <cell r="J319">
            <v>4</v>
          </cell>
        </row>
        <row r="320">
          <cell r="G320" t="str">
            <v>AbujaMoney Transfer on PagaTotal MT Volume</v>
          </cell>
          <cell r="H320">
            <v>1</v>
          </cell>
          <cell r="I320">
            <v>16</v>
          </cell>
          <cell r="J320">
            <v>29</v>
          </cell>
        </row>
        <row r="321">
          <cell r="G321" t="str">
            <v>AbujaMoney Transfer on PagaTotal MT Value</v>
          </cell>
          <cell r="H321">
            <v>2000</v>
          </cell>
          <cell r="I321">
            <v>1062450</v>
          </cell>
          <cell r="J321">
            <v>2529000</v>
          </cell>
        </row>
        <row r="322">
          <cell r="G322" t="str">
            <v>AbujaMoney Transfer on PagaAverage Value of MT</v>
          </cell>
          <cell r="H322">
            <v>2000</v>
          </cell>
          <cell r="I322">
            <v>66403.13</v>
          </cell>
          <cell r="J322">
            <v>87206.9</v>
          </cell>
        </row>
        <row r="323">
          <cell r="G323" t="str">
            <v>AbujaMoney Transfer on PagaPaga MT Income</v>
          </cell>
          <cell r="H323">
            <v>100</v>
          </cell>
          <cell r="I323">
            <v>2210</v>
          </cell>
          <cell r="J323">
            <v>4190</v>
          </cell>
        </row>
        <row r="324">
          <cell r="G324" t="str">
            <v>AbujaMoney Transfer on PagaAgent MT Commission</v>
          </cell>
          <cell r="H324">
            <v>50</v>
          </cell>
          <cell r="I324">
            <v>1440</v>
          </cell>
          <cell r="J324">
            <v>2760</v>
          </cell>
        </row>
        <row r="325">
          <cell r="G325" t="str">
            <v>AbujaDeposit To BankNumber of Agents performing Deposit to Bank</v>
          </cell>
          <cell r="H325">
            <v>233</v>
          </cell>
          <cell r="I325">
            <v>267</v>
          </cell>
          <cell r="J325">
            <v>260</v>
          </cell>
        </row>
        <row r="326">
          <cell r="G326" t="str">
            <v>AbujaDeposit To BankChurn Agents DB</v>
          </cell>
          <cell r="H326">
            <v>33</v>
          </cell>
          <cell r="I326">
            <v>20</v>
          </cell>
          <cell r="J326">
            <v>24</v>
          </cell>
        </row>
        <row r="327">
          <cell r="G327" t="str">
            <v xml:space="preserve">AbujaDeposit To Bank New / Fresh Agents DB in Month </v>
          </cell>
          <cell r="H327">
            <v>31</v>
          </cell>
          <cell r="I327">
            <v>38</v>
          </cell>
          <cell r="J327">
            <v>32</v>
          </cell>
        </row>
        <row r="328">
          <cell r="G328" t="str">
            <v>AbujaDeposit To BankTotal DB Volume</v>
          </cell>
          <cell r="H328">
            <v>4211</v>
          </cell>
          <cell r="I328">
            <v>5701</v>
          </cell>
          <cell r="J328">
            <v>6102</v>
          </cell>
        </row>
        <row r="329">
          <cell r="G329" t="str">
            <v>AbujaDeposit To BankTotal DB Volume - Reversals</v>
          </cell>
          <cell r="H329">
            <v>8</v>
          </cell>
          <cell r="I329">
            <v>2</v>
          </cell>
          <cell r="J329">
            <v>2</v>
          </cell>
        </row>
        <row r="330">
          <cell r="G330" t="str">
            <v>AbujaDeposit To BankTotal DB Value</v>
          </cell>
          <cell r="H330">
            <v>60383073.670000002</v>
          </cell>
          <cell r="I330">
            <v>80550589.700000003</v>
          </cell>
          <cell r="J330">
            <v>86685912.700000003</v>
          </cell>
        </row>
        <row r="331">
          <cell r="G331" t="str">
            <v>AbujaDeposit To BankTotal DB Value - Reversals</v>
          </cell>
          <cell r="H331">
            <v>-208500</v>
          </cell>
          <cell r="I331">
            <v>-13000</v>
          </cell>
          <cell r="J331">
            <v>-10000</v>
          </cell>
        </row>
        <row r="332">
          <cell r="G332" t="str">
            <v>AbujaDeposit To BankAverage Value of DB</v>
          </cell>
          <cell r="H332">
            <v>14339.37</v>
          </cell>
          <cell r="I332">
            <v>14129.2</v>
          </cell>
          <cell r="J332">
            <v>14206.15</v>
          </cell>
        </row>
        <row r="333">
          <cell r="G333" t="str">
            <v>AbujaDeposit To BankAverage Value of DB - Reversals</v>
          </cell>
          <cell r="H333">
            <v>-26062.5</v>
          </cell>
          <cell r="I333">
            <v>-6500</v>
          </cell>
          <cell r="J333">
            <v>-5000</v>
          </cell>
        </row>
        <row r="334">
          <cell r="G334" t="str">
            <v>AbujaDeposit To BankPaga DB Income</v>
          </cell>
          <cell r="H334">
            <v>360820</v>
          </cell>
          <cell r="I334">
            <v>488030</v>
          </cell>
          <cell r="J334">
            <v>521610</v>
          </cell>
        </row>
        <row r="335">
          <cell r="G335" t="str">
            <v>AbujaDeposit To BankPaga DB Income - Reversal</v>
          </cell>
          <cell r="H335">
            <v>-630</v>
          </cell>
          <cell r="I335">
            <v>-200</v>
          </cell>
          <cell r="J335">
            <v>-200</v>
          </cell>
        </row>
        <row r="336">
          <cell r="G336" t="str">
            <v>AbujaDeposit To BankAgent DB Commission</v>
          </cell>
          <cell r="H336">
            <v>268430</v>
          </cell>
          <cell r="I336">
            <v>366520</v>
          </cell>
          <cell r="J336">
            <v>393090</v>
          </cell>
        </row>
        <row r="337">
          <cell r="G337" t="str">
            <v>AbujaDeposit To BankAgent DB Commission - Reversal</v>
          </cell>
          <cell r="H337">
            <v>-570</v>
          </cell>
          <cell r="I337">
            <v>-100</v>
          </cell>
          <cell r="J337">
            <v>-100</v>
          </cell>
        </row>
        <row r="338">
          <cell r="G338" t="str">
            <v>AbujaMerchant Payments (Bill Pay)Number of agents performing DStv</v>
          </cell>
          <cell r="H338">
            <v>152</v>
          </cell>
          <cell r="I338">
            <v>160</v>
          </cell>
          <cell r="J338">
            <v>189</v>
          </cell>
        </row>
        <row r="339">
          <cell r="G339" t="str">
            <v>AbujaMerchant Payments (Bill Pay)Churn Agents DStv BP</v>
          </cell>
          <cell r="H339">
            <v>19</v>
          </cell>
          <cell r="I339">
            <v>15</v>
          </cell>
          <cell r="J339">
            <v>10</v>
          </cell>
        </row>
        <row r="340">
          <cell r="G340" t="str">
            <v xml:space="preserve">AbujaMerchant Payments (Bill Pay)New / Fresh Agents BP in Month </v>
          </cell>
          <cell r="H340">
            <v>31</v>
          </cell>
          <cell r="I340">
            <v>37</v>
          </cell>
          <cell r="J340">
            <v>37</v>
          </cell>
        </row>
        <row r="341">
          <cell r="G341" t="str">
            <v>AbujaMerchant Payments (Bill Pay)Total DStv BP Volume</v>
          </cell>
          <cell r="H341">
            <v>4891</v>
          </cell>
          <cell r="I341">
            <v>4833</v>
          </cell>
          <cell r="J341">
            <v>8220</v>
          </cell>
        </row>
        <row r="342">
          <cell r="G342" t="str">
            <v>AbujaMerchant Payments (Bill Pay)Total DStv BP Volume - Reversal</v>
          </cell>
          <cell r="H342">
            <v>10</v>
          </cell>
          <cell r="I342" t="str">
            <v xml:space="preserve">  </v>
          </cell>
          <cell r="J342">
            <v>16</v>
          </cell>
        </row>
        <row r="343">
          <cell r="G343" t="str">
            <v>AbujaMerchant Payments (Bill Pay)Total DStv BP Value</v>
          </cell>
          <cell r="H343">
            <v>20280460</v>
          </cell>
          <cell r="I343">
            <v>20129735</v>
          </cell>
          <cell r="J343">
            <v>33882593</v>
          </cell>
        </row>
        <row r="344">
          <cell r="G344" t="str">
            <v>AbujaMerchant Payments (Bill Pay)Total DStv BP Value - Reversal</v>
          </cell>
          <cell r="H344">
            <v>-75200</v>
          </cell>
          <cell r="I344" t="str">
            <v xml:space="preserve">  </v>
          </cell>
          <cell r="J344">
            <v>-82700</v>
          </cell>
        </row>
        <row r="345">
          <cell r="G345" t="str">
            <v>AbujaMerchant Payments (Bill Pay)Average Value of DStv BP</v>
          </cell>
          <cell r="H345">
            <v>4146.49</v>
          </cell>
          <cell r="I345">
            <v>4165.0600000000004</v>
          </cell>
          <cell r="J345">
            <v>4121.97</v>
          </cell>
        </row>
        <row r="346">
          <cell r="G346" t="str">
            <v>AbujaMerchant Payments (Bill Pay)Average Value of DStv BP - Reversals</v>
          </cell>
          <cell r="H346">
            <v>-7520</v>
          </cell>
          <cell r="I346" t="str">
            <v xml:space="preserve">  </v>
          </cell>
          <cell r="J346">
            <v>-5168.75</v>
          </cell>
        </row>
        <row r="347">
          <cell r="G347" t="str">
            <v>AbujaMerchant Payments (Bill Pay)Paga DStv BP Income</v>
          </cell>
          <cell r="H347">
            <v>301176.59999999998</v>
          </cell>
          <cell r="I347">
            <v>297957.34999999998</v>
          </cell>
          <cell r="J347">
            <v>503732.93</v>
          </cell>
        </row>
        <row r="348">
          <cell r="G348" t="str">
            <v>AbujaMerchant Payments (Bill Pay)Paga DStv BP Income - Reversals</v>
          </cell>
          <cell r="H348">
            <v>0</v>
          </cell>
          <cell r="I348" t="str">
            <v xml:space="preserve">  </v>
          </cell>
          <cell r="J348">
            <v>0</v>
          </cell>
        </row>
        <row r="349">
          <cell r="G349" t="str">
            <v>AbujaMerchant Payments (Bill Pay)Agent DStv BP Commission</v>
          </cell>
          <cell r="H349">
            <v>210610</v>
          </cell>
          <cell r="I349">
            <v>210690</v>
          </cell>
          <cell r="J349">
            <v>354430</v>
          </cell>
        </row>
        <row r="350">
          <cell r="G350" t="str">
            <v>AbujaMerchant Payments (Bill Pay)Agent DStv BP Commission - Reversals</v>
          </cell>
          <cell r="H350">
            <v>0</v>
          </cell>
          <cell r="I350" t="str">
            <v xml:space="preserve">  </v>
          </cell>
          <cell r="J350">
            <v>0</v>
          </cell>
        </row>
        <row r="351">
          <cell r="G351" t="str">
            <v>AbujaMerchant Payments (Bill Pay)Number of agents performing Gotv</v>
          </cell>
          <cell r="H351">
            <v>135</v>
          </cell>
          <cell r="I351">
            <v>154</v>
          </cell>
          <cell r="J351">
            <v>191</v>
          </cell>
        </row>
        <row r="352">
          <cell r="G352" t="str">
            <v>AbujaMerchant Payments (Bill Pay)Churn Agents Gotv BP</v>
          </cell>
          <cell r="H352">
            <v>6</v>
          </cell>
          <cell r="I352">
            <v>6</v>
          </cell>
          <cell r="J352">
            <v>5</v>
          </cell>
        </row>
        <row r="353">
          <cell r="G353" t="str">
            <v xml:space="preserve">AbujaMerchant Payments (Bill Pay)New / Fresh Agents BP in Month </v>
          </cell>
          <cell r="H353">
            <v>43</v>
          </cell>
          <cell r="I353">
            <v>33</v>
          </cell>
          <cell r="J353">
            <v>40</v>
          </cell>
        </row>
        <row r="354">
          <cell r="G354" t="str">
            <v>AbujaMerchant Payments (Bill Pay)Total Gotv BP Volume</v>
          </cell>
          <cell r="H354">
            <v>6953</v>
          </cell>
          <cell r="I354">
            <v>9420</v>
          </cell>
          <cell r="J354">
            <v>14589</v>
          </cell>
        </row>
        <row r="355">
          <cell r="G355" t="str">
            <v>AbujaMerchant Payments (Bill Pay)Total Gotv BP Volume - Reversals</v>
          </cell>
          <cell r="H355">
            <v>11</v>
          </cell>
          <cell r="I355">
            <v>7</v>
          </cell>
          <cell r="J355">
            <v>29</v>
          </cell>
        </row>
        <row r="356">
          <cell r="G356" t="str">
            <v>AbujaMerchant Payments (Bill Pay)Total Gotv BP Value</v>
          </cell>
          <cell r="H356">
            <v>10298100</v>
          </cell>
          <cell r="I356">
            <v>13842050</v>
          </cell>
          <cell r="J356">
            <v>21584000</v>
          </cell>
        </row>
        <row r="357">
          <cell r="G357" t="str">
            <v>AbujaMerchant Payments (Bill Pay)Total Gotv BP Value - Reversals</v>
          </cell>
          <cell r="H357">
            <v>-16000</v>
          </cell>
          <cell r="I357">
            <v>-9500</v>
          </cell>
          <cell r="J357">
            <v>-41500</v>
          </cell>
        </row>
        <row r="358">
          <cell r="G358" t="str">
            <v>AbujaMerchant Payments (Bill Pay)Average Value of Gotv BP</v>
          </cell>
          <cell r="H358">
            <v>1481.1</v>
          </cell>
          <cell r="I358">
            <v>1469.43</v>
          </cell>
          <cell r="J358">
            <v>1479.47</v>
          </cell>
        </row>
        <row r="359">
          <cell r="G359" t="str">
            <v>AbujaMerchant Payments (Bill Pay)Average Value of Gotv BP - Reversals</v>
          </cell>
          <cell r="H359">
            <v>-1454.55</v>
          </cell>
          <cell r="I359">
            <v>-1357.14</v>
          </cell>
          <cell r="J359">
            <v>-1431.03</v>
          </cell>
        </row>
        <row r="360">
          <cell r="G360" t="str">
            <v>AbujaMerchant Payments (Bill Pay)Paga Gotv BP Income</v>
          </cell>
          <cell r="H360">
            <v>241876</v>
          </cell>
          <cell r="I360">
            <v>326740.5</v>
          </cell>
          <cell r="J360">
            <v>507455</v>
          </cell>
        </row>
        <row r="361">
          <cell r="G361" t="str">
            <v>AbujaMerchant Payments (Bill Pay)Paga Gotv BP Income - Reversals</v>
          </cell>
          <cell r="H361">
            <v>-105</v>
          </cell>
          <cell r="I361">
            <v>-35</v>
          </cell>
          <cell r="J361">
            <v>0</v>
          </cell>
        </row>
        <row r="362">
          <cell r="G362" t="str">
            <v>AbujaMerchant Payments (Bill Pay)Agent Gotv BP Commission</v>
          </cell>
          <cell r="H362">
            <v>142140</v>
          </cell>
          <cell r="I362">
            <v>191060</v>
          </cell>
          <cell r="J362">
            <v>296960</v>
          </cell>
        </row>
        <row r="363">
          <cell r="G363" t="str">
            <v>AbujaMerchant Payments (Bill Pay)Agent Gotv BP Commission - Reversals</v>
          </cell>
          <cell r="H363">
            <v>-60</v>
          </cell>
          <cell r="I363">
            <v>-20</v>
          </cell>
          <cell r="J363">
            <v>0</v>
          </cell>
        </row>
        <row r="364">
          <cell r="G364" t="str">
            <v>AbujaMerchant Payments (Bill Pay)Number of agents performing Startimes</v>
          </cell>
          <cell r="H364">
            <v>85</v>
          </cell>
          <cell r="I364">
            <v>84</v>
          </cell>
          <cell r="J364">
            <v>100</v>
          </cell>
        </row>
        <row r="365">
          <cell r="G365" t="str">
            <v>AbujaMerchant Payments (Bill Pay)Churn Agents Startimes BP</v>
          </cell>
          <cell r="H365">
            <v>8</v>
          </cell>
          <cell r="I365">
            <v>5</v>
          </cell>
          <cell r="J365">
            <v>4</v>
          </cell>
        </row>
        <row r="366">
          <cell r="G366" t="str">
            <v xml:space="preserve">AbujaMerchant Payments (Bill Pay)New / Fresh Agents BP in Month </v>
          </cell>
          <cell r="H366">
            <v>28</v>
          </cell>
          <cell r="I366">
            <v>20</v>
          </cell>
          <cell r="J366">
            <v>37</v>
          </cell>
        </row>
        <row r="367">
          <cell r="G367" t="str">
            <v>AbujaMerchant Payments (Bill Pay)Total Startimes BP Volume</v>
          </cell>
          <cell r="H367">
            <v>1331</v>
          </cell>
          <cell r="I367">
            <v>1156</v>
          </cell>
          <cell r="J367">
            <v>1845</v>
          </cell>
        </row>
        <row r="368">
          <cell r="G368" t="str">
            <v>AbujaMerchant Payments (Bill Pay)Total Startimes BP Value</v>
          </cell>
          <cell r="H368">
            <v>1863709</v>
          </cell>
          <cell r="I368">
            <v>1695809</v>
          </cell>
          <cell r="J368">
            <v>2653900</v>
          </cell>
        </row>
        <row r="369">
          <cell r="G369" t="str">
            <v>AbujaMerchant Payments (Bill Pay)Average Value of Startimes BP</v>
          </cell>
          <cell r="H369">
            <v>1400.23</v>
          </cell>
          <cell r="I369">
            <v>1466.96</v>
          </cell>
          <cell r="J369">
            <v>1438.43</v>
          </cell>
        </row>
        <row r="370">
          <cell r="G370" t="str">
            <v>AbujaMerchant Payments (Bill Pay)Paga Startimes BP Income</v>
          </cell>
          <cell r="H370">
            <v>1807797.73</v>
          </cell>
          <cell r="I370">
            <v>1644934.73</v>
          </cell>
          <cell r="J370">
            <v>2574283</v>
          </cell>
        </row>
        <row r="371">
          <cell r="G371" t="str">
            <v>AbujaMerchant Payments (Bill Pay)Agent Startimes BP Commission</v>
          </cell>
          <cell r="H371">
            <v>55911.27</v>
          </cell>
          <cell r="I371">
            <v>50874.27</v>
          </cell>
          <cell r="J371">
            <v>79617</v>
          </cell>
        </row>
        <row r="372">
          <cell r="G372" t="str">
            <v>AbujaMerchant Payments (Bill Pay)Number of agents performing Other</v>
          </cell>
          <cell r="H372">
            <v>5</v>
          </cell>
          <cell r="I372">
            <v>15</v>
          </cell>
          <cell r="J372">
            <v>12</v>
          </cell>
        </row>
        <row r="373">
          <cell r="G373" t="str">
            <v>AbujaMerchant Payments (Bill Pay)Churn Agents Other BP</v>
          </cell>
          <cell r="H373">
            <v>1</v>
          </cell>
          <cell r="I373" t="str">
            <v xml:space="preserve">  </v>
          </cell>
          <cell r="J373">
            <v>2</v>
          </cell>
        </row>
        <row r="374">
          <cell r="G374" t="str">
            <v xml:space="preserve">AbujaMerchant Payments (Bill Pay)New / Fresh Agents BP in Month </v>
          </cell>
          <cell r="H374">
            <v>1</v>
          </cell>
          <cell r="I374">
            <v>12</v>
          </cell>
          <cell r="J374">
            <v>5</v>
          </cell>
        </row>
        <row r="375">
          <cell r="G375" t="str">
            <v>AbujaMerchant Payments (Bill Pay)Total Other BP Volume</v>
          </cell>
          <cell r="H375">
            <v>30</v>
          </cell>
          <cell r="I375">
            <v>53</v>
          </cell>
          <cell r="J375">
            <v>46</v>
          </cell>
        </row>
        <row r="376">
          <cell r="G376" t="str">
            <v>AbujaMerchant Payments (Bill Pay)Total Other BP Value</v>
          </cell>
          <cell r="H376">
            <v>97500</v>
          </cell>
          <cell r="I376">
            <v>171650</v>
          </cell>
          <cell r="J376">
            <v>165968</v>
          </cell>
        </row>
        <row r="377">
          <cell r="G377" t="str">
            <v>AbujaMerchant Payments (Bill Pay)Average Value of Other BP</v>
          </cell>
          <cell r="H377">
            <v>3250</v>
          </cell>
          <cell r="I377">
            <v>3238.68</v>
          </cell>
          <cell r="J377">
            <v>3608</v>
          </cell>
        </row>
        <row r="378">
          <cell r="G378" t="str">
            <v>AbujaMerchant Payments (Bill Pay)Paga Other BP Income</v>
          </cell>
          <cell r="H378">
            <v>3000</v>
          </cell>
          <cell r="I378">
            <v>4240.84</v>
          </cell>
          <cell r="J378">
            <v>4734.0200000000004</v>
          </cell>
        </row>
        <row r="379">
          <cell r="G379" t="str">
            <v>AbujaMerchant Payments (Bill Pay)Agent Other BP Commission</v>
          </cell>
          <cell r="H379">
            <v>1350</v>
          </cell>
          <cell r="I379">
            <v>2420</v>
          </cell>
          <cell r="J379">
            <v>2010</v>
          </cell>
        </row>
        <row r="380">
          <cell r="G380" t="str">
            <v>AbujaAirtimeNumber of Agents performing Airtime on Transaction</v>
          </cell>
          <cell r="H380">
            <v>322</v>
          </cell>
          <cell r="I380">
            <v>359</v>
          </cell>
          <cell r="J380">
            <v>377</v>
          </cell>
        </row>
        <row r="381">
          <cell r="G381" t="str">
            <v>AbujaAirtimeChurn Agents Airtime</v>
          </cell>
          <cell r="H381">
            <v>27</v>
          </cell>
          <cell r="I381">
            <v>26</v>
          </cell>
          <cell r="J381">
            <v>29</v>
          </cell>
        </row>
        <row r="382">
          <cell r="G382" t="str">
            <v xml:space="preserve">AbujaAirtimeNew / Fresh Agents Airtime in Month </v>
          </cell>
          <cell r="H382">
            <v>41</v>
          </cell>
          <cell r="I382">
            <v>34</v>
          </cell>
          <cell r="J382">
            <v>41</v>
          </cell>
        </row>
        <row r="383">
          <cell r="G383" t="str">
            <v>AbujaAirtimeTotal Airtime Volume</v>
          </cell>
          <cell r="H383">
            <v>4520</v>
          </cell>
          <cell r="I383">
            <v>5142</v>
          </cell>
          <cell r="J383">
            <v>5360</v>
          </cell>
        </row>
        <row r="384">
          <cell r="G384" t="str">
            <v>AbujaAirtimeTotal Airtime Volume - Reversal</v>
          </cell>
          <cell r="H384">
            <v>3</v>
          </cell>
          <cell r="I384">
            <v>8</v>
          </cell>
          <cell r="J384">
            <v>72</v>
          </cell>
        </row>
        <row r="385">
          <cell r="G385" t="str">
            <v>AbujaAirtimeTotal Airtime Value</v>
          </cell>
          <cell r="H385">
            <v>3365446.11</v>
          </cell>
          <cell r="I385">
            <v>3484940</v>
          </cell>
          <cell r="J385">
            <v>3894577</v>
          </cell>
        </row>
        <row r="386">
          <cell r="G386" t="str">
            <v>AbujaAirtimeTotal Airtime Value - Reversals</v>
          </cell>
          <cell r="H386">
            <v>-35200</v>
          </cell>
          <cell r="I386">
            <v>-6500</v>
          </cell>
          <cell r="J386">
            <v>-68100</v>
          </cell>
        </row>
        <row r="387">
          <cell r="G387" t="str">
            <v>AbujaAirtimeAverage Value of Airtime</v>
          </cell>
          <cell r="H387">
            <v>744.57</v>
          </cell>
          <cell r="I387">
            <v>677.74</v>
          </cell>
          <cell r="J387">
            <v>726.6</v>
          </cell>
        </row>
        <row r="388">
          <cell r="G388" t="str">
            <v>AbujaAirtimeAverage Value of Airtime - Reversals</v>
          </cell>
          <cell r="H388">
            <v>-11733.33</v>
          </cell>
          <cell r="I388">
            <v>-812.5</v>
          </cell>
          <cell r="J388">
            <v>-945.83</v>
          </cell>
        </row>
        <row r="389">
          <cell r="G389" t="str">
            <v>AbujaAirtimePaga Airtime Income</v>
          </cell>
          <cell r="H389">
            <v>89391.57</v>
          </cell>
          <cell r="I389">
            <v>94202.98</v>
          </cell>
          <cell r="J389">
            <v>148369.95000000001</v>
          </cell>
        </row>
        <row r="390">
          <cell r="G390" t="str">
            <v>AbujaAirtimePaga Airtime Income - Reversals</v>
          </cell>
          <cell r="H390">
            <v>-1760</v>
          </cell>
          <cell r="I390">
            <v>-325</v>
          </cell>
          <cell r="J390">
            <v>-3249</v>
          </cell>
        </row>
        <row r="391">
          <cell r="G391" t="str">
            <v>AbujaAirtimeAgent Airtime Commission</v>
          </cell>
          <cell r="H391">
            <v>170032.31</v>
          </cell>
          <cell r="I391">
            <v>174572</v>
          </cell>
          <cell r="J391">
            <v>149426.53</v>
          </cell>
        </row>
        <row r="392">
          <cell r="G392" t="str">
            <v>AbujaAirtimeAgent Airtime Commission - Reversals</v>
          </cell>
          <cell r="H392">
            <v>0</v>
          </cell>
          <cell r="I392">
            <v>0</v>
          </cell>
          <cell r="J392">
            <v>0</v>
          </cell>
        </row>
        <row r="393">
          <cell r="G393" t="str">
            <v>EnuguAgent Network Sales# of Approved Agents in Total</v>
          </cell>
          <cell r="H393">
            <v>7238</v>
          </cell>
          <cell r="I393">
            <v>7453</v>
          </cell>
          <cell r="J393">
            <v>7743</v>
          </cell>
        </row>
        <row r="394">
          <cell r="G394" t="str">
            <v>EnuguAgent Network SalesActive Agents in total (at least 1 transactions in the month)</v>
          </cell>
          <cell r="H394">
            <v>4187</v>
          </cell>
          <cell r="I394">
            <v>4293</v>
          </cell>
          <cell r="J394">
            <v>4502</v>
          </cell>
        </row>
        <row r="395">
          <cell r="G395" t="str">
            <v>EnuguAgent Network SalesActive Agents in total (at least 5 transactions in the month)</v>
          </cell>
          <cell r="H395">
            <v>3624</v>
          </cell>
          <cell r="I395">
            <v>3694</v>
          </cell>
          <cell r="J395">
            <v>3949</v>
          </cell>
        </row>
        <row r="396">
          <cell r="G396" t="str">
            <v>EnuguAgent Network SalesFresh Active Agents in total (at least 1 transactions in the month)</v>
          </cell>
          <cell r="H396">
            <v>369</v>
          </cell>
          <cell r="I396">
            <v>440</v>
          </cell>
          <cell r="J396">
            <v>472</v>
          </cell>
        </row>
        <row r="397">
          <cell r="G397" t="str">
            <v>EnuguAgent Network SalesFresh Active Agents in total (at least 5 transactions in the month)</v>
          </cell>
          <cell r="H397">
            <v>364</v>
          </cell>
          <cell r="I397">
            <v>384</v>
          </cell>
          <cell r="J397">
            <v>466</v>
          </cell>
        </row>
        <row r="398">
          <cell r="G398" t="str">
            <v>EnuguAgent Network SalesChurn Active Agents (1 txn in Month)</v>
          </cell>
          <cell r="H398">
            <v>309</v>
          </cell>
          <cell r="I398">
            <v>334</v>
          </cell>
          <cell r="J398">
            <v>263</v>
          </cell>
        </row>
        <row r="399">
          <cell r="G399" t="str">
            <v>EnuguAgent Network SalesChurn Active Agents (5 txn in Month)</v>
          </cell>
          <cell r="H399">
            <v>330</v>
          </cell>
          <cell r="I399">
            <v>314</v>
          </cell>
          <cell r="J399">
            <v>211</v>
          </cell>
        </row>
        <row r="400">
          <cell r="G400" t="str">
            <v>EnuguEnugu - All data in this section apply only to agents in Enugu (or the specific city)# Agents in City</v>
          </cell>
          <cell r="H400">
            <v>275</v>
          </cell>
          <cell r="I400">
            <v>277</v>
          </cell>
          <cell r="J400">
            <v>279</v>
          </cell>
        </row>
        <row r="401">
          <cell r="G401" t="str">
            <v>EnuguEnugu - All data in this section apply only to agents in Enugu (or the specific city)Active Agents in City in month (at least 1 transactions in the month)</v>
          </cell>
          <cell r="H401">
            <v>117</v>
          </cell>
          <cell r="I401">
            <v>117</v>
          </cell>
          <cell r="J401">
            <v>118</v>
          </cell>
        </row>
        <row r="402">
          <cell r="G402" t="str">
            <v>EnuguEnugu - All data in this section apply only to agents in Enugu (or the specific city)Active Agents in City in month (at least 5 transactions in the month)</v>
          </cell>
          <cell r="H402">
            <v>104</v>
          </cell>
          <cell r="I402">
            <v>105</v>
          </cell>
          <cell r="J402">
            <v>105</v>
          </cell>
        </row>
        <row r="403">
          <cell r="G403" t="str">
            <v>EnuguEnugu - All data in this section apply only to agents in Enugu (or the specific city)Churn City Agents in Month (1 txn in Month)</v>
          </cell>
          <cell r="H403">
            <v>7</v>
          </cell>
          <cell r="I403">
            <v>5</v>
          </cell>
          <cell r="J403">
            <v>8</v>
          </cell>
        </row>
        <row r="404">
          <cell r="G404" t="str">
            <v>EnuguEnugu - All data in this section apply only to agents in Enugu (or the specific city)Churn City Agents in Month (5 txn in Month)</v>
          </cell>
          <cell r="H404">
            <v>7</v>
          </cell>
          <cell r="I404">
            <v>8</v>
          </cell>
          <cell r="J404">
            <v>10</v>
          </cell>
        </row>
        <row r="405">
          <cell r="G405" t="str">
            <v>EnuguDeposit into Paga Number of Agents performing at least 1 Deposit for Customer or another Agent (Accept Deposit)</v>
          </cell>
          <cell r="H405">
            <v>26</v>
          </cell>
          <cell r="I405">
            <v>29</v>
          </cell>
          <cell r="J405">
            <v>31</v>
          </cell>
        </row>
        <row r="406">
          <cell r="G406" t="str">
            <v>EnuguDeposit into Paga Churn Agents DP</v>
          </cell>
          <cell r="H406">
            <v>19</v>
          </cell>
          <cell r="I406">
            <v>9</v>
          </cell>
          <cell r="J406">
            <v>9</v>
          </cell>
        </row>
        <row r="407">
          <cell r="G407" t="str">
            <v xml:space="preserve">EnuguDeposit into Paga New / Fresh Agents DP in Month </v>
          </cell>
          <cell r="H407">
            <v>8</v>
          </cell>
          <cell r="I407">
            <v>12</v>
          </cell>
          <cell r="J407">
            <v>11</v>
          </cell>
        </row>
        <row r="408">
          <cell r="G408" t="str">
            <v>EnuguDeposit into Paga Total DP Volume</v>
          </cell>
          <cell r="H408">
            <v>144</v>
          </cell>
          <cell r="I408">
            <v>129</v>
          </cell>
          <cell r="J408">
            <v>190</v>
          </cell>
        </row>
        <row r="409">
          <cell r="G409" t="str">
            <v>EnuguDeposit into Paga Total DP Value</v>
          </cell>
          <cell r="H409">
            <v>1953011</v>
          </cell>
          <cell r="I409">
            <v>2227920</v>
          </cell>
          <cell r="J409">
            <v>3273800</v>
          </cell>
        </row>
        <row r="410">
          <cell r="G410" t="str">
            <v>EnuguDeposit into Paga Average Value of DP</v>
          </cell>
          <cell r="H410">
            <v>13562.58</v>
          </cell>
          <cell r="I410">
            <v>17270.7</v>
          </cell>
          <cell r="J410">
            <v>17230.53</v>
          </cell>
        </row>
        <row r="411">
          <cell r="G411" t="str">
            <v>EnuguMoney Transfer on PagaNumber of Agents performing MT on Paga (to customer or non-customer)</v>
          </cell>
          <cell r="H411">
            <v>4</v>
          </cell>
          <cell r="I411">
            <v>10</v>
          </cell>
          <cell r="J411">
            <v>31</v>
          </cell>
        </row>
        <row r="412">
          <cell r="G412" t="str">
            <v>EnuguMoney Transfer on PagaChurn Agents MT</v>
          </cell>
          <cell r="H412">
            <v>4</v>
          </cell>
          <cell r="I412">
            <v>2</v>
          </cell>
          <cell r="J412">
            <v>2</v>
          </cell>
        </row>
        <row r="413">
          <cell r="G413" t="str">
            <v xml:space="preserve">EnuguMoney Transfer on PagaNew / Fresh Agents MT in Month </v>
          </cell>
          <cell r="H413">
            <v>2</v>
          </cell>
          <cell r="I413">
            <v>4</v>
          </cell>
          <cell r="J413">
            <v>7</v>
          </cell>
        </row>
        <row r="414">
          <cell r="G414" t="str">
            <v>EnuguMoney Transfer on PagaTotal MT Volume</v>
          </cell>
          <cell r="H414">
            <v>8</v>
          </cell>
          <cell r="I414">
            <v>13</v>
          </cell>
          <cell r="J414">
            <v>49</v>
          </cell>
        </row>
        <row r="415">
          <cell r="G415" t="str">
            <v>EnuguMoney Transfer on PagaTotal MT Value</v>
          </cell>
          <cell r="H415">
            <v>117800</v>
          </cell>
          <cell r="I415">
            <v>336650</v>
          </cell>
          <cell r="J415">
            <v>2416200</v>
          </cell>
        </row>
        <row r="416">
          <cell r="G416" t="str">
            <v>EnuguMoney Transfer on PagaAverage Value of MT</v>
          </cell>
          <cell r="H416">
            <v>14725</v>
          </cell>
          <cell r="I416">
            <v>25896.15</v>
          </cell>
          <cell r="J416">
            <v>49310.2</v>
          </cell>
        </row>
        <row r="417">
          <cell r="G417" t="str">
            <v>EnuguMoney Transfer on PagaPaga MT Income</v>
          </cell>
          <cell r="H417">
            <v>920</v>
          </cell>
          <cell r="I417">
            <v>1590</v>
          </cell>
          <cell r="J417">
            <v>6780</v>
          </cell>
        </row>
        <row r="418">
          <cell r="G418" t="str">
            <v>EnuguMoney Transfer on PagaAgent MT Commission</v>
          </cell>
          <cell r="H418">
            <v>580</v>
          </cell>
          <cell r="I418">
            <v>1010</v>
          </cell>
          <cell r="J418">
            <v>4220</v>
          </cell>
        </row>
        <row r="419">
          <cell r="G419" t="str">
            <v>EnuguDeposit To BankNumber of Agents performing Deposit to Bank</v>
          </cell>
          <cell r="H419">
            <v>50</v>
          </cell>
          <cell r="I419">
            <v>58</v>
          </cell>
          <cell r="J419">
            <v>51</v>
          </cell>
        </row>
        <row r="420">
          <cell r="G420" t="str">
            <v>EnuguDeposit To BankChurn Agents DB</v>
          </cell>
          <cell r="H420">
            <v>15</v>
          </cell>
          <cell r="I420">
            <v>12</v>
          </cell>
          <cell r="J420">
            <v>12</v>
          </cell>
        </row>
        <row r="421">
          <cell r="G421" t="str">
            <v xml:space="preserve">EnuguDeposit To Bank New / Fresh Agents DB in Month </v>
          </cell>
          <cell r="H421">
            <v>6</v>
          </cell>
          <cell r="I421">
            <v>16</v>
          </cell>
          <cell r="J421">
            <v>11</v>
          </cell>
        </row>
        <row r="422">
          <cell r="G422" t="str">
            <v>EnuguDeposit To BankTotal DB Volume</v>
          </cell>
          <cell r="H422">
            <v>334</v>
          </cell>
          <cell r="I422">
            <v>359</v>
          </cell>
          <cell r="J422">
            <v>396</v>
          </cell>
        </row>
        <row r="423">
          <cell r="G423" t="str">
            <v>EnuguDeposit To BankTotal DB Volume - Reversals</v>
          </cell>
          <cell r="H423">
            <v>3</v>
          </cell>
          <cell r="I423">
            <v>1</v>
          </cell>
          <cell r="J423">
            <v>0</v>
          </cell>
        </row>
        <row r="424">
          <cell r="G424" t="str">
            <v>EnuguDeposit To BankTotal DB Value</v>
          </cell>
          <cell r="H424">
            <v>5955410</v>
          </cell>
          <cell r="I424">
            <v>5582250</v>
          </cell>
          <cell r="J424">
            <v>7041970</v>
          </cell>
        </row>
        <row r="425">
          <cell r="G425" t="str">
            <v>EnuguDeposit To BankTotal DB Value - Reversals</v>
          </cell>
          <cell r="H425">
            <v>-122000</v>
          </cell>
          <cell r="I425">
            <v>-5000</v>
          </cell>
          <cell r="J425">
            <v>0</v>
          </cell>
        </row>
        <row r="426">
          <cell r="G426" t="str">
            <v>EnuguDeposit To BankAverage Value of DB</v>
          </cell>
          <cell r="H426">
            <v>17830.57</v>
          </cell>
          <cell r="I426">
            <v>15549.44</v>
          </cell>
          <cell r="J426">
            <v>17782.75</v>
          </cell>
        </row>
        <row r="427">
          <cell r="G427" t="str">
            <v>EnuguDeposit To BankAverage Value of DB - Reversals</v>
          </cell>
          <cell r="H427">
            <v>-40666.67</v>
          </cell>
          <cell r="I427">
            <v>-5000</v>
          </cell>
          <cell r="J427">
            <v>0</v>
          </cell>
        </row>
        <row r="428">
          <cell r="G428" t="str">
            <v>EnuguDeposit To BankPaga DB Income</v>
          </cell>
          <cell r="H428">
            <v>26970</v>
          </cell>
          <cell r="I428">
            <v>29940</v>
          </cell>
          <cell r="J428">
            <v>33160</v>
          </cell>
        </row>
        <row r="429">
          <cell r="G429" t="str">
            <v>EnuguDeposit To BankPaga DB Income - Reversal</v>
          </cell>
          <cell r="H429">
            <v>-220</v>
          </cell>
          <cell r="I429">
            <v>-100</v>
          </cell>
          <cell r="J429">
            <v>0</v>
          </cell>
        </row>
        <row r="430">
          <cell r="G430" t="str">
            <v>EnuguDeposit To BankAgent DB Commission</v>
          </cell>
          <cell r="H430">
            <v>22230</v>
          </cell>
          <cell r="I430">
            <v>23610</v>
          </cell>
          <cell r="J430">
            <v>26240</v>
          </cell>
        </row>
        <row r="431">
          <cell r="G431" t="str">
            <v>EnuguDeposit To BankAgent DB Commission - Reversal</v>
          </cell>
          <cell r="H431">
            <v>-230</v>
          </cell>
          <cell r="I431">
            <v>-50</v>
          </cell>
          <cell r="J431">
            <v>0</v>
          </cell>
        </row>
        <row r="432">
          <cell r="G432" t="str">
            <v>EnuguMerchant Payments (Bill Pay)Number of agents performing DStv</v>
          </cell>
          <cell r="H432">
            <v>60</v>
          </cell>
          <cell r="I432">
            <v>57</v>
          </cell>
          <cell r="J432">
            <v>62</v>
          </cell>
        </row>
        <row r="433">
          <cell r="G433" t="str">
            <v>EnuguMerchant Payments (Bill Pay)Churn Agents DStv BP</v>
          </cell>
          <cell r="H433">
            <v>1</v>
          </cell>
          <cell r="I433">
            <v>5</v>
          </cell>
          <cell r="J433">
            <v>1</v>
          </cell>
        </row>
        <row r="434">
          <cell r="G434" t="str">
            <v xml:space="preserve">EnuguMerchant Payments (Bill Pay)New / Fresh Agents BP in Month </v>
          </cell>
          <cell r="H434">
            <v>15</v>
          </cell>
          <cell r="I434">
            <v>9</v>
          </cell>
          <cell r="J434">
            <v>9</v>
          </cell>
        </row>
        <row r="435">
          <cell r="G435" t="str">
            <v>EnuguMerchant Payments (Bill Pay)Total DStv BP Volume</v>
          </cell>
          <cell r="H435">
            <v>700</v>
          </cell>
          <cell r="I435">
            <v>771</v>
          </cell>
          <cell r="J435">
            <v>988</v>
          </cell>
        </row>
        <row r="436">
          <cell r="G436" t="str">
            <v>EnuguMerchant Payments (Bill Pay)Total DStv BP Volume - Reversal</v>
          </cell>
          <cell r="H436" t="str">
            <v xml:space="preserve">  </v>
          </cell>
          <cell r="I436" t="str">
            <v xml:space="preserve">  </v>
          </cell>
          <cell r="J436">
            <v>1</v>
          </cell>
        </row>
        <row r="437">
          <cell r="G437" t="str">
            <v>EnuguMerchant Payments (Bill Pay)Total DStv BP Value</v>
          </cell>
          <cell r="H437">
            <v>3221360</v>
          </cell>
          <cell r="I437">
            <v>3625010</v>
          </cell>
          <cell r="J437">
            <v>4630580</v>
          </cell>
        </row>
        <row r="438">
          <cell r="G438" t="str">
            <v>EnuguMerchant Payments (Bill Pay)Total DStv BP Value - Reversal</v>
          </cell>
          <cell r="H438" t="str">
            <v xml:space="preserve">  </v>
          </cell>
          <cell r="I438" t="str">
            <v xml:space="preserve">  </v>
          </cell>
          <cell r="J438">
            <v>-1500</v>
          </cell>
        </row>
        <row r="439">
          <cell r="G439" t="str">
            <v>EnuguMerchant Payments (Bill Pay)Average Value of DStv BP</v>
          </cell>
          <cell r="H439">
            <v>4601.9399999999996</v>
          </cell>
          <cell r="I439">
            <v>4701.7</v>
          </cell>
          <cell r="J439">
            <v>4686.82</v>
          </cell>
        </row>
        <row r="440">
          <cell r="G440" t="str">
            <v>EnuguMerchant Payments (Bill Pay)Average Value of DStv BP - Reversals</v>
          </cell>
          <cell r="H440" t="str">
            <v xml:space="preserve">  </v>
          </cell>
          <cell r="I440" t="str">
            <v xml:space="preserve">  </v>
          </cell>
          <cell r="J440">
            <v>-1500</v>
          </cell>
        </row>
        <row r="441">
          <cell r="G441" t="str">
            <v>EnuguMerchant Payments (Bill Pay)Paga DStv BP Income</v>
          </cell>
          <cell r="H441">
            <v>46213.599999999999</v>
          </cell>
          <cell r="I441">
            <v>51670.1</v>
          </cell>
          <cell r="J441">
            <v>66060.800000000003</v>
          </cell>
        </row>
        <row r="442">
          <cell r="G442" t="str">
            <v>EnuguMerchant Payments (Bill Pay)Paga DStv BP Income - Reversals</v>
          </cell>
          <cell r="H442" t="str">
            <v xml:space="preserve">  </v>
          </cell>
          <cell r="I442" t="str">
            <v xml:space="preserve">  </v>
          </cell>
          <cell r="J442">
            <v>0</v>
          </cell>
        </row>
        <row r="443">
          <cell r="G443" t="str">
            <v>EnuguMerchant Payments (Bill Pay)Agent DStv BP Commission</v>
          </cell>
          <cell r="H443">
            <v>33010</v>
          </cell>
          <cell r="I443">
            <v>37630</v>
          </cell>
          <cell r="J443">
            <v>47340</v>
          </cell>
        </row>
        <row r="444">
          <cell r="G444" t="str">
            <v>EnuguMerchant Payments (Bill Pay)Agent DStv BP Commission - Reversals</v>
          </cell>
          <cell r="H444" t="str">
            <v xml:space="preserve">  </v>
          </cell>
          <cell r="I444" t="str">
            <v xml:space="preserve">  </v>
          </cell>
          <cell r="J444">
            <v>0</v>
          </cell>
        </row>
        <row r="445">
          <cell r="G445" t="str">
            <v>EnuguMerchant Payments (Bill Pay)Number of agents performing Gotv</v>
          </cell>
          <cell r="H445">
            <v>88</v>
          </cell>
          <cell r="I445">
            <v>91</v>
          </cell>
          <cell r="J445">
            <v>101</v>
          </cell>
        </row>
        <row r="446">
          <cell r="G446" t="str">
            <v>EnuguMerchant Payments (Bill Pay)Churn Agents Gotv BP</v>
          </cell>
          <cell r="H446">
            <v>8</v>
          </cell>
          <cell r="I446">
            <v>7</v>
          </cell>
          <cell r="J446">
            <v>5</v>
          </cell>
        </row>
        <row r="447">
          <cell r="G447" t="str">
            <v xml:space="preserve">EnuguMerchant Payments (Bill Pay)New / Fresh Agents BP in Month </v>
          </cell>
          <cell r="H447">
            <v>13</v>
          </cell>
          <cell r="I447">
            <v>11</v>
          </cell>
          <cell r="J447">
            <v>12</v>
          </cell>
        </row>
        <row r="448">
          <cell r="G448" t="str">
            <v>EnuguMerchant Payments (Bill Pay)Total Gotv BP Volume</v>
          </cell>
          <cell r="H448">
            <v>7593</v>
          </cell>
          <cell r="I448">
            <v>7132</v>
          </cell>
          <cell r="J448">
            <v>10333</v>
          </cell>
        </row>
        <row r="449">
          <cell r="G449" t="str">
            <v>EnuguMerchant Payments (Bill Pay)Total Gotv BP Volume - Reversals</v>
          </cell>
          <cell r="H449">
            <v>2</v>
          </cell>
          <cell r="I449">
            <v>7</v>
          </cell>
          <cell r="J449">
            <v>11</v>
          </cell>
        </row>
        <row r="450">
          <cell r="G450" t="str">
            <v>EnuguMerchant Payments (Bill Pay)Total Gotv BP Value</v>
          </cell>
          <cell r="H450">
            <v>11414900</v>
          </cell>
          <cell r="I450">
            <v>10609600</v>
          </cell>
          <cell r="J450">
            <v>15479650</v>
          </cell>
        </row>
        <row r="451">
          <cell r="G451" t="str">
            <v>EnuguMerchant Payments (Bill Pay)Total Gotv BP Value - Reversals</v>
          </cell>
          <cell r="H451">
            <v>-2000</v>
          </cell>
          <cell r="I451">
            <v>-10500</v>
          </cell>
          <cell r="J451">
            <v>-22850</v>
          </cell>
        </row>
        <row r="452">
          <cell r="G452" t="str">
            <v>EnuguMerchant Payments (Bill Pay)Average Value of Gotv BP</v>
          </cell>
          <cell r="H452">
            <v>1503.35</v>
          </cell>
          <cell r="I452">
            <v>1487.61</v>
          </cell>
          <cell r="J452">
            <v>1498.08</v>
          </cell>
        </row>
        <row r="453">
          <cell r="G453" t="str">
            <v>EnuguMerchant Payments (Bill Pay)Average Value of Gotv BP - Reversals</v>
          </cell>
          <cell r="H453">
            <v>-1000</v>
          </cell>
          <cell r="I453">
            <v>-1500</v>
          </cell>
          <cell r="J453">
            <v>-2077.27</v>
          </cell>
        </row>
        <row r="454">
          <cell r="G454" t="str">
            <v>EnuguMerchant Payments (Bill Pay)Paga Gotv BP Income</v>
          </cell>
          <cell r="H454">
            <v>265989</v>
          </cell>
          <cell r="I454">
            <v>248701</v>
          </cell>
          <cell r="J454">
            <v>361465</v>
          </cell>
        </row>
        <row r="455">
          <cell r="G455" t="str">
            <v>EnuguMerchant Payments (Bill Pay)Paga Gotv BP Income - Reversals</v>
          </cell>
          <cell r="H455">
            <v>0</v>
          </cell>
          <cell r="I455">
            <v>0</v>
          </cell>
          <cell r="J455">
            <v>0</v>
          </cell>
        </row>
        <row r="456">
          <cell r="G456" t="str">
            <v>EnuguMerchant Payments (Bill Pay)Agent Gotv BP Commission</v>
          </cell>
          <cell r="H456">
            <v>155570</v>
          </cell>
          <cell r="I456">
            <v>145260</v>
          </cell>
          <cell r="J456">
            <v>211090</v>
          </cell>
        </row>
        <row r="457">
          <cell r="G457" t="str">
            <v>EnuguMerchant Payments (Bill Pay)Agent Gotv BP Commission - Reversals</v>
          </cell>
          <cell r="H457">
            <v>0</v>
          </cell>
          <cell r="I457">
            <v>0</v>
          </cell>
          <cell r="J457">
            <v>0</v>
          </cell>
        </row>
        <row r="458">
          <cell r="G458" t="str">
            <v>EnuguMerchant Payments (Bill Pay)Number of agents performing Startimes</v>
          </cell>
          <cell r="H458">
            <v>42</v>
          </cell>
          <cell r="I458">
            <v>46</v>
          </cell>
          <cell r="J458">
            <v>47</v>
          </cell>
        </row>
        <row r="459">
          <cell r="G459" t="str">
            <v>EnuguMerchant Payments (Bill Pay)Churn Agents Startimes BP</v>
          </cell>
          <cell r="H459">
            <v>2</v>
          </cell>
          <cell r="I459">
            <v>1</v>
          </cell>
          <cell r="J459">
            <v>1</v>
          </cell>
        </row>
        <row r="460">
          <cell r="G460" t="str">
            <v xml:space="preserve">EnuguMerchant Payments (Bill Pay)New / Fresh Agents BP in Month </v>
          </cell>
          <cell r="H460">
            <v>10</v>
          </cell>
          <cell r="I460">
            <v>7</v>
          </cell>
          <cell r="J460">
            <v>11</v>
          </cell>
        </row>
        <row r="461">
          <cell r="G461" t="str">
            <v>EnuguMerchant Payments (Bill Pay)Total Startimes BP Volume</v>
          </cell>
          <cell r="H461">
            <v>1306</v>
          </cell>
          <cell r="I461">
            <v>736</v>
          </cell>
          <cell r="J461">
            <v>1536</v>
          </cell>
        </row>
        <row r="462">
          <cell r="G462" t="str">
            <v>EnuguMerchant Payments (Bill Pay)Total Startimes BP Value</v>
          </cell>
          <cell r="H462">
            <v>1611100</v>
          </cell>
          <cell r="I462">
            <v>929900</v>
          </cell>
          <cell r="J462">
            <v>1883040</v>
          </cell>
        </row>
        <row r="463">
          <cell r="G463" t="str">
            <v>EnuguMerchant Payments (Bill Pay)Average Value of Startimes BP</v>
          </cell>
          <cell r="H463">
            <v>1233.6099999999999</v>
          </cell>
          <cell r="I463">
            <v>1263.45</v>
          </cell>
          <cell r="J463">
            <v>1225.94</v>
          </cell>
        </row>
        <row r="464">
          <cell r="G464" t="str">
            <v>EnuguMerchant Payments (Bill Pay)Paga Startimes BP Income</v>
          </cell>
          <cell r="H464">
            <v>1562767</v>
          </cell>
          <cell r="I464">
            <v>902003</v>
          </cell>
          <cell r="J464">
            <v>1826548.8</v>
          </cell>
        </row>
        <row r="465">
          <cell r="G465" t="str">
            <v>EnuguMerchant Payments (Bill Pay)Agent Startimes BP Commission</v>
          </cell>
          <cell r="H465">
            <v>48333</v>
          </cell>
          <cell r="I465">
            <v>27897</v>
          </cell>
          <cell r="J465">
            <v>56491.199999999997</v>
          </cell>
        </row>
        <row r="466">
          <cell r="G466" t="str">
            <v>EnuguMerchant Payments (Bill Pay)Number of agents performing Other</v>
          </cell>
          <cell r="H466">
            <v>3</v>
          </cell>
          <cell r="I466">
            <v>3</v>
          </cell>
          <cell r="J466">
            <v>3</v>
          </cell>
        </row>
        <row r="467">
          <cell r="G467" t="str">
            <v>EnuguMerchant Payments (Bill Pay)Churn Agents Other BP</v>
          </cell>
          <cell r="H467">
            <v>1</v>
          </cell>
          <cell r="I467" t="str">
            <v xml:space="preserve">  </v>
          </cell>
          <cell r="J467">
            <v>0</v>
          </cell>
        </row>
        <row r="468">
          <cell r="G468" t="str">
            <v xml:space="preserve">EnuguMerchant Payments (Bill Pay)New / Fresh Agents BP in Month </v>
          </cell>
          <cell r="H468">
            <v>2</v>
          </cell>
          <cell r="I468">
            <v>2</v>
          </cell>
          <cell r="J468">
            <v>2</v>
          </cell>
        </row>
        <row r="469">
          <cell r="G469" t="str">
            <v>EnuguMerchant Payments (Bill Pay)Total Other BP Volume</v>
          </cell>
          <cell r="H469">
            <v>3</v>
          </cell>
          <cell r="I469">
            <v>4</v>
          </cell>
          <cell r="J469">
            <v>4</v>
          </cell>
        </row>
        <row r="470">
          <cell r="G470" t="str">
            <v>EnuguMerchant Payments (Bill Pay)Total Other BP Value</v>
          </cell>
          <cell r="H470">
            <v>11500</v>
          </cell>
          <cell r="I470">
            <v>12000</v>
          </cell>
          <cell r="J470">
            <v>10500</v>
          </cell>
        </row>
        <row r="471">
          <cell r="G471" t="str">
            <v>EnuguMerchant Payments (Bill Pay)Average Value of Other BP</v>
          </cell>
          <cell r="H471">
            <v>3833.33</v>
          </cell>
          <cell r="I471">
            <v>3000</v>
          </cell>
          <cell r="J471">
            <v>2625</v>
          </cell>
        </row>
        <row r="472">
          <cell r="G472" t="str">
            <v>EnuguMerchant Payments (Bill Pay)Paga Other BP Income</v>
          </cell>
          <cell r="H472">
            <v>1000</v>
          </cell>
          <cell r="I472">
            <v>0</v>
          </cell>
          <cell r="J472">
            <v>0</v>
          </cell>
        </row>
        <row r="473">
          <cell r="G473" t="str">
            <v>EnuguMerchant Payments (Bill Pay)Agent Other BP Commission</v>
          </cell>
          <cell r="H473">
            <v>100</v>
          </cell>
          <cell r="I473">
            <v>200</v>
          </cell>
          <cell r="J473">
            <v>170</v>
          </cell>
        </row>
        <row r="474">
          <cell r="G474" t="str">
            <v>EnuguAirtimeNumber of Agents performing Airtime on Transaction</v>
          </cell>
          <cell r="H474">
            <v>159</v>
          </cell>
          <cell r="I474">
            <v>156</v>
          </cell>
          <cell r="J474">
            <v>167</v>
          </cell>
        </row>
        <row r="475">
          <cell r="G475" t="str">
            <v>EnuguAirtimeChurn Agents Airtime</v>
          </cell>
          <cell r="H475">
            <v>13</v>
          </cell>
          <cell r="I475">
            <v>14</v>
          </cell>
          <cell r="J475">
            <v>12</v>
          </cell>
        </row>
        <row r="476">
          <cell r="G476" t="str">
            <v xml:space="preserve">EnuguAirtimeNew / Fresh Agents Airtime in Month </v>
          </cell>
          <cell r="H476">
            <v>10</v>
          </cell>
          <cell r="I476">
            <v>12</v>
          </cell>
          <cell r="J476">
            <v>17</v>
          </cell>
        </row>
        <row r="477">
          <cell r="G477" t="str">
            <v>EnuguAirtimeTotal Airtime Volume</v>
          </cell>
          <cell r="H477">
            <v>2218</v>
          </cell>
          <cell r="I477">
            <v>2327</v>
          </cell>
          <cell r="J477">
            <v>2472</v>
          </cell>
        </row>
        <row r="478">
          <cell r="G478" t="str">
            <v>EnuguAirtimeTotal Airtime Volume - Reversal</v>
          </cell>
          <cell r="H478">
            <v>1</v>
          </cell>
          <cell r="I478">
            <v>5</v>
          </cell>
          <cell r="J478">
            <v>6</v>
          </cell>
        </row>
        <row r="479">
          <cell r="G479" t="str">
            <v>EnuguAirtimeTotal Airtime Value</v>
          </cell>
          <cell r="H479">
            <v>1136938.8799999999</v>
          </cell>
          <cell r="I479">
            <v>1054281</v>
          </cell>
          <cell r="J479">
            <v>1280546.46</v>
          </cell>
        </row>
        <row r="480">
          <cell r="G480" t="str">
            <v>EnuguAirtimeTotal Airtime Value - Reversals</v>
          </cell>
          <cell r="H480">
            <v>-500</v>
          </cell>
          <cell r="I480">
            <v>-6000</v>
          </cell>
          <cell r="J480">
            <v>-6750</v>
          </cell>
        </row>
        <row r="481">
          <cell r="G481" t="str">
            <v>EnuguAirtimeAverage Value of Airtime</v>
          </cell>
          <cell r="H481">
            <v>512.6</v>
          </cell>
          <cell r="I481">
            <v>453.06</v>
          </cell>
          <cell r="J481">
            <v>518.02</v>
          </cell>
        </row>
        <row r="482">
          <cell r="G482" t="str">
            <v>EnuguAirtimeAverage Value of Airtime - Reversals</v>
          </cell>
          <cell r="H482">
            <v>-500</v>
          </cell>
          <cell r="I482">
            <v>-1200</v>
          </cell>
          <cell r="J482">
            <v>-1125</v>
          </cell>
        </row>
        <row r="483">
          <cell r="G483" t="str">
            <v>EnuguAirtimePaga Airtime Income</v>
          </cell>
          <cell r="H483">
            <v>28298.17</v>
          </cell>
          <cell r="I483">
            <v>25090.1</v>
          </cell>
          <cell r="J483">
            <v>47016.23</v>
          </cell>
        </row>
        <row r="484">
          <cell r="G484" t="str">
            <v>EnuguAirtimePaga Airtime Income - Reversals</v>
          </cell>
          <cell r="H484">
            <v>-25</v>
          </cell>
          <cell r="I484">
            <v>-210</v>
          </cell>
          <cell r="J484">
            <v>-330</v>
          </cell>
        </row>
        <row r="485">
          <cell r="G485" t="str">
            <v>EnuguAirtimeAgent Airtime Commission</v>
          </cell>
          <cell r="H485">
            <v>56871.95</v>
          </cell>
          <cell r="I485">
            <v>53014.05</v>
          </cell>
          <cell r="J485">
            <v>46912.27</v>
          </cell>
        </row>
        <row r="486">
          <cell r="G486" t="str">
            <v>EnuguAirtimeAgent Airtime Commission - Reversals</v>
          </cell>
          <cell r="H486">
            <v>0</v>
          </cell>
          <cell r="I486">
            <v>0</v>
          </cell>
          <cell r="J486">
            <v>0</v>
          </cell>
        </row>
        <row r="487">
          <cell r="G487" t="str">
            <v>Port HarcourtAgent Network Sales# of Approved Agents in Total</v>
          </cell>
          <cell r="H487">
            <v>7238</v>
          </cell>
          <cell r="I487">
            <v>7453</v>
          </cell>
          <cell r="J487">
            <v>7743</v>
          </cell>
        </row>
        <row r="488">
          <cell r="G488" t="str">
            <v>Port HarcourtAgent Network SalesActive Agents in total (at least 1 transactions in the month)</v>
          </cell>
          <cell r="H488">
            <v>4187</v>
          </cell>
          <cell r="I488">
            <v>4293</v>
          </cell>
          <cell r="J488">
            <v>4502</v>
          </cell>
        </row>
        <row r="489">
          <cell r="G489" t="str">
            <v>Port HarcourtAgent Network SalesActive Agents in total (at least 5 transactions in the month)</v>
          </cell>
          <cell r="H489">
            <v>3624</v>
          </cell>
          <cell r="I489">
            <v>3694</v>
          </cell>
          <cell r="J489">
            <v>3949</v>
          </cell>
        </row>
        <row r="490">
          <cell r="G490" t="str">
            <v>Port HarcourtAgent Network SalesFresh Active Agents in total (at least 1 transactions in the month)</v>
          </cell>
          <cell r="H490">
            <v>369</v>
          </cell>
          <cell r="I490">
            <v>440</v>
          </cell>
          <cell r="J490">
            <v>472</v>
          </cell>
        </row>
        <row r="491">
          <cell r="G491" t="str">
            <v>Port HarcourtAgent Network SalesFresh Active Agents in total (at least 5 transactions in the month)</v>
          </cell>
          <cell r="H491">
            <v>364</v>
          </cell>
          <cell r="I491">
            <v>384</v>
          </cell>
          <cell r="J491">
            <v>466</v>
          </cell>
        </row>
        <row r="492">
          <cell r="G492" t="str">
            <v>Port HarcourtAgent Network SalesChurn Active Agents (1 txn in Month)</v>
          </cell>
          <cell r="H492">
            <v>309</v>
          </cell>
          <cell r="I492">
            <v>334</v>
          </cell>
          <cell r="J492">
            <v>263</v>
          </cell>
        </row>
        <row r="493">
          <cell r="G493" t="str">
            <v>Port HarcourtAgent Network SalesChurn Active Agents (5 txn in Month)</v>
          </cell>
          <cell r="H493">
            <v>330</v>
          </cell>
          <cell r="I493">
            <v>314</v>
          </cell>
          <cell r="J493">
            <v>211</v>
          </cell>
        </row>
        <row r="494">
          <cell r="G494" t="str">
            <v>Port HarcourtPort Harcourt - All data in this section apply only to agents in Port Harcourt (or the specific city)# Agents in City</v>
          </cell>
          <cell r="H494">
            <v>395</v>
          </cell>
          <cell r="I494">
            <v>400</v>
          </cell>
          <cell r="J494">
            <v>410</v>
          </cell>
        </row>
        <row r="495">
          <cell r="G495" t="str">
            <v>Port HarcourtPort Harcourt - All data in this section apply only to agents in Port Harcourt (or the specific city)Active Agents in City in month (at least 1 transactions in the month)</v>
          </cell>
          <cell r="H495">
            <v>231</v>
          </cell>
          <cell r="I495">
            <v>229</v>
          </cell>
          <cell r="J495">
            <v>233</v>
          </cell>
        </row>
        <row r="496">
          <cell r="G496" t="str">
            <v>Port HarcourtPort Harcourt - All data in this section apply only to agents in Port Harcourt (or the specific city)Active Agents in City in month (at least 5 transactions in the month)</v>
          </cell>
          <cell r="H496">
            <v>194</v>
          </cell>
          <cell r="I496">
            <v>195</v>
          </cell>
          <cell r="J496">
            <v>206</v>
          </cell>
        </row>
        <row r="497">
          <cell r="G497" t="str">
            <v>Port HarcourtPort Harcourt - All data in this section apply only to agents in Port Harcourt (or the specific city)Churn City Agents in Month (1 txn in Month)</v>
          </cell>
          <cell r="H497">
            <v>16</v>
          </cell>
          <cell r="I497">
            <v>23</v>
          </cell>
          <cell r="J497">
            <v>18</v>
          </cell>
        </row>
        <row r="498">
          <cell r="G498" t="str">
            <v>Port HarcourtPort Harcourt - All data in this section apply only to agents in Port Harcourt (or the specific city)Churn City Agents in Month (5 txn in Month)</v>
          </cell>
          <cell r="H498">
            <v>18</v>
          </cell>
          <cell r="I498">
            <v>16</v>
          </cell>
          <cell r="J498">
            <v>12</v>
          </cell>
        </row>
        <row r="499">
          <cell r="G499" t="str">
            <v>Port HarcourtDeposit into Paga Number of Agents performing at least 1 Deposit for Customer or another Agent (Accept Deposit)</v>
          </cell>
          <cell r="H499">
            <v>69</v>
          </cell>
          <cell r="I499">
            <v>71</v>
          </cell>
          <cell r="J499">
            <v>78</v>
          </cell>
        </row>
        <row r="500">
          <cell r="G500" t="str">
            <v>Port HarcourtDeposit into Paga Churn Agents DP</v>
          </cell>
          <cell r="H500">
            <v>26</v>
          </cell>
          <cell r="I500">
            <v>25</v>
          </cell>
          <cell r="J500">
            <v>22</v>
          </cell>
        </row>
        <row r="501">
          <cell r="G501" t="str">
            <v xml:space="preserve">Port HarcourtDeposit into Paga New / Fresh Agents DP in Month </v>
          </cell>
          <cell r="H501">
            <v>32</v>
          </cell>
          <cell r="I501">
            <v>27</v>
          </cell>
          <cell r="J501">
            <v>29</v>
          </cell>
        </row>
        <row r="502">
          <cell r="G502" t="str">
            <v>Port HarcourtDeposit into Paga Total DP Volume</v>
          </cell>
          <cell r="H502">
            <v>464</v>
          </cell>
          <cell r="I502">
            <v>574</v>
          </cell>
          <cell r="J502">
            <v>654</v>
          </cell>
        </row>
        <row r="503">
          <cell r="G503" t="str">
            <v>Port HarcourtDeposit into Paga Total DP Value</v>
          </cell>
          <cell r="H503">
            <v>5933281</v>
          </cell>
          <cell r="I503">
            <v>8477209</v>
          </cell>
          <cell r="J503">
            <v>10548380</v>
          </cell>
        </row>
        <row r="504">
          <cell r="G504" t="str">
            <v>Port HarcourtDeposit into Paga Average Value of DP</v>
          </cell>
          <cell r="H504">
            <v>12787.24</v>
          </cell>
          <cell r="I504">
            <v>14768.66</v>
          </cell>
          <cell r="J504">
            <v>16129.02</v>
          </cell>
        </row>
        <row r="505">
          <cell r="G505" t="str">
            <v>Port HarcourtMoney Transfer on PagaNumber of Agents performing MT on Paga (to customer or non-customer)</v>
          </cell>
          <cell r="H505">
            <v>8</v>
          </cell>
          <cell r="I505">
            <v>8</v>
          </cell>
          <cell r="J505">
            <v>10</v>
          </cell>
        </row>
        <row r="506">
          <cell r="G506" t="str">
            <v>Port HarcourtMoney Transfer on PagaChurn Agents MT</v>
          </cell>
          <cell r="H506">
            <v>9</v>
          </cell>
          <cell r="I506">
            <v>5</v>
          </cell>
          <cell r="J506">
            <v>5</v>
          </cell>
        </row>
        <row r="507">
          <cell r="G507" t="str">
            <v xml:space="preserve">Port HarcourtMoney Transfer on PagaNew / Fresh Agents MT in Month </v>
          </cell>
          <cell r="H507">
            <v>4</v>
          </cell>
          <cell r="I507">
            <v>5</v>
          </cell>
          <cell r="J507">
            <v>7</v>
          </cell>
        </row>
        <row r="508">
          <cell r="G508" t="str">
            <v>Port HarcourtMoney Transfer on PagaTotal MT Volume</v>
          </cell>
          <cell r="H508">
            <v>19</v>
          </cell>
          <cell r="I508">
            <v>10</v>
          </cell>
          <cell r="J508">
            <v>10</v>
          </cell>
        </row>
        <row r="509">
          <cell r="G509" t="str">
            <v>Port HarcourtMoney Transfer on PagaTotal MT Value</v>
          </cell>
          <cell r="H509">
            <v>131100</v>
          </cell>
          <cell r="I509">
            <v>95700</v>
          </cell>
          <cell r="J509">
            <v>104900</v>
          </cell>
        </row>
        <row r="510">
          <cell r="G510" t="str">
            <v>Port HarcourtMoney Transfer on PagaAverage Value of MT</v>
          </cell>
          <cell r="H510">
            <v>6900</v>
          </cell>
          <cell r="I510">
            <v>9570</v>
          </cell>
          <cell r="J510">
            <v>10490</v>
          </cell>
        </row>
        <row r="511">
          <cell r="G511" t="str">
            <v>Port HarcourtMoney Transfer on PagaPaga MT Income</v>
          </cell>
          <cell r="H511">
            <v>1920</v>
          </cell>
          <cell r="I511">
            <v>1080</v>
          </cell>
          <cell r="J511">
            <v>970</v>
          </cell>
        </row>
        <row r="512">
          <cell r="G512" t="str">
            <v>Port HarcourtMoney Transfer on PagaAgent MT Commission</v>
          </cell>
          <cell r="H512">
            <v>980</v>
          </cell>
          <cell r="I512">
            <v>620</v>
          </cell>
          <cell r="J512">
            <v>430</v>
          </cell>
        </row>
        <row r="513">
          <cell r="G513" t="str">
            <v>Port HarcourtDeposit To BankNumber of Agents performing Deposit to Bank</v>
          </cell>
          <cell r="H513">
            <v>144</v>
          </cell>
          <cell r="I513">
            <v>164</v>
          </cell>
          <cell r="J513">
            <v>169</v>
          </cell>
        </row>
        <row r="514">
          <cell r="G514" t="str">
            <v>Port HarcourtDeposit To BankChurn Agents DB</v>
          </cell>
          <cell r="H514">
            <v>27</v>
          </cell>
          <cell r="I514">
            <v>16</v>
          </cell>
          <cell r="J514">
            <v>23</v>
          </cell>
        </row>
        <row r="515">
          <cell r="G515" t="str">
            <v xml:space="preserve">Port HarcourtDeposit To Bank New / Fresh Agents DB in Month </v>
          </cell>
          <cell r="H515">
            <v>17</v>
          </cell>
          <cell r="I515">
            <v>34</v>
          </cell>
          <cell r="J515">
            <v>24</v>
          </cell>
        </row>
        <row r="516">
          <cell r="G516" t="str">
            <v>Port HarcourtDeposit To BankTotal DB Volume</v>
          </cell>
          <cell r="H516">
            <v>1036</v>
          </cell>
          <cell r="I516">
            <v>1390</v>
          </cell>
          <cell r="J516">
            <v>1463</v>
          </cell>
        </row>
        <row r="517">
          <cell r="G517" t="str">
            <v>Port HarcourtDeposit To BankTotal DB Volume - Reversals</v>
          </cell>
          <cell r="H517">
            <v>6</v>
          </cell>
          <cell r="I517">
            <v>1</v>
          </cell>
          <cell r="J517">
            <v>0</v>
          </cell>
        </row>
        <row r="518">
          <cell r="G518" t="str">
            <v>Port HarcourtDeposit To BankTotal DB Value</v>
          </cell>
          <cell r="H518">
            <v>15698355.529999999</v>
          </cell>
          <cell r="I518">
            <v>20271443</v>
          </cell>
          <cell r="J518">
            <v>21490362</v>
          </cell>
        </row>
        <row r="519">
          <cell r="G519" t="str">
            <v>Port HarcourtDeposit To BankTotal DB Value - Reversals</v>
          </cell>
          <cell r="H519">
            <v>-207000</v>
          </cell>
          <cell r="I519">
            <v>-10000</v>
          </cell>
          <cell r="J519">
            <v>0</v>
          </cell>
        </row>
        <row r="520">
          <cell r="G520" t="str">
            <v>Port HarcourtDeposit To BankAverage Value of DB</v>
          </cell>
          <cell r="H520">
            <v>15152.85</v>
          </cell>
          <cell r="I520">
            <v>14583.77</v>
          </cell>
          <cell r="J520">
            <v>14689.24</v>
          </cell>
        </row>
        <row r="521">
          <cell r="G521" t="str">
            <v>Port HarcourtDeposit To BankAverage Value of DB - Reversals</v>
          </cell>
          <cell r="H521">
            <v>-34500</v>
          </cell>
          <cell r="I521">
            <v>-10000</v>
          </cell>
          <cell r="J521">
            <v>0</v>
          </cell>
        </row>
        <row r="522">
          <cell r="G522" t="str">
            <v>Port HarcourtDeposit To BankPaga DB Income</v>
          </cell>
          <cell r="H522">
            <v>87960</v>
          </cell>
          <cell r="I522">
            <v>118120</v>
          </cell>
          <cell r="J522">
            <v>125370</v>
          </cell>
        </row>
        <row r="523">
          <cell r="G523" t="str">
            <v>Port HarcourtDeposit To BankPaga DB Income - Reversal</v>
          </cell>
          <cell r="H523">
            <v>-440</v>
          </cell>
          <cell r="I523">
            <v>-70</v>
          </cell>
          <cell r="J523">
            <v>0</v>
          </cell>
        </row>
        <row r="524">
          <cell r="G524" t="str">
            <v>Port HarcourtDeposit To BankAgent DB Commission</v>
          </cell>
          <cell r="H524">
            <v>65640</v>
          </cell>
          <cell r="I524">
            <v>90080</v>
          </cell>
          <cell r="J524">
            <v>94080</v>
          </cell>
        </row>
        <row r="525">
          <cell r="G525" t="str">
            <v>Port HarcourtDeposit To BankAgent DB Commission - Reversal</v>
          </cell>
          <cell r="H525">
            <v>-460</v>
          </cell>
          <cell r="I525">
            <v>-80</v>
          </cell>
          <cell r="J525">
            <v>0</v>
          </cell>
        </row>
        <row r="526">
          <cell r="G526" t="str">
            <v>Port HarcourtMerchant Payments (Bill Pay)Number of agents performing DStv</v>
          </cell>
          <cell r="H526">
            <v>125</v>
          </cell>
          <cell r="I526">
            <v>126</v>
          </cell>
          <cell r="J526">
            <v>134</v>
          </cell>
        </row>
        <row r="527">
          <cell r="G527" t="str">
            <v>Port HarcourtMerchant Payments (Bill Pay)Churn Agents DStv BP</v>
          </cell>
          <cell r="H527">
            <v>6</v>
          </cell>
          <cell r="I527">
            <v>6</v>
          </cell>
          <cell r="J527">
            <v>8</v>
          </cell>
        </row>
        <row r="528">
          <cell r="G528" t="str">
            <v xml:space="preserve">Port HarcourtMerchant Payments (Bill Pay)New / Fresh Agents BP in Month </v>
          </cell>
          <cell r="H528">
            <v>29</v>
          </cell>
          <cell r="I528">
            <v>23</v>
          </cell>
          <cell r="J528">
            <v>29</v>
          </cell>
        </row>
        <row r="529">
          <cell r="G529" t="str">
            <v>Port HarcourtMerchant Payments (Bill Pay)Total DStv BP Volume</v>
          </cell>
          <cell r="H529">
            <v>1935</v>
          </cell>
          <cell r="I529">
            <v>1839</v>
          </cell>
          <cell r="J529">
            <v>2369</v>
          </cell>
        </row>
        <row r="530">
          <cell r="G530" t="str">
            <v>Port HarcourtMerchant Payments (Bill Pay)Total DStv BP Volume - Reversal</v>
          </cell>
          <cell r="H530">
            <v>11</v>
          </cell>
          <cell r="I530">
            <v>8</v>
          </cell>
          <cell r="J530">
            <v>5</v>
          </cell>
        </row>
        <row r="531">
          <cell r="G531" t="str">
            <v>Port HarcourtMerchant Payments (Bill Pay)Total DStv BP Value</v>
          </cell>
          <cell r="H531">
            <v>10137450</v>
          </cell>
          <cell r="I531">
            <v>9285350</v>
          </cell>
          <cell r="J531">
            <v>11284160</v>
          </cell>
        </row>
        <row r="532">
          <cell r="G532" t="str">
            <v>Port HarcourtMerchant Payments (Bill Pay)Total DStv BP Value - Reversal</v>
          </cell>
          <cell r="H532">
            <v>-105700</v>
          </cell>
          <cell r="I532">
            <v>-25400</v>
          </cell>
          <cell r="J532">
            <v>-36500</v>
          </cell>
        </row>
        <row r="533">
          <cell r="G533" t="str">
            <v>Port HarcourtMerchant Payments (Bill Pay)Average Value of DStv BP</v>
          </cell>
          <cell r="H533">
            <v>5238.99</v>
          </cell>
          <cell r="I533">
            <v>5049.13</v>
          </cell>
          <cell r="J533">
            <v>4763.26</v>
          </cell>
        </row>
        <row r="534">
          <cell r="G534" t="str">
            <v>Port HarcourtMerchant Payments (Bill Pay)Average Value of DStv BP - Reversals</v>
          </cell>
          <cell r="H534">
            <v>-9609.09</v>
          </cell>
          <cell r="I534">
            <v>-3175</v>
          </cell>
          <cell r="J534">
            <v>-7300</v>
          </cell>
        </row>
        <row r="535">
          <cell r="G535" t="str">
            <v>Port HarcourtMerchant Payments (Bill Pay)Paga DStv BP Income</v>
          </cell>
          <cell r="H535">
            <v>140631.5</v>
          </cell>
          <cell r="I535">
            <v>129727.5</v>
          </cell>
          <cell r="J535">
            <v>160486.6</v>
          </cell>
        </row>
        <row r="536">
          <cell r="G536" t="str">
            <v>Port HarcourtMerchant Payments (Bill Pay)Paga DStv BP Income - Reversals</v>
          </cell>
          <cell r="H536">
            <v>-280</v>
          </cell>
          <cell r="I536">
            <v>0</v>
          </cell>
          <cell r="J536">
            <v>0</v>
          </cell>
        </row>
        <row r="537">
          <cell r="G537" t="str">
            <v>Port HarcourtMerchant Payments (Bill Pay)Agent DStv BP Commission</v>
          </cell>
          <cell r="H537">
            <v>98600</v>
          </cell>
          <cell r="I537">
            <v>91540</v>
          </cell>
          <cell r="J537">
            <v>117430</v>
          </cell>
        </row>
        <row r="538">
          <cell r="G538" t="str">
            <v>Port HarcourtMerchant Payments (Bill Pay)Agent DStv BP Commission - Reversals</v>
          </cell>
          <cell r="H538">
            <v>-200</v>
          </cell>
          <cell r="I538">
            <v>0</v>
          </cell>
          <cell r="J538">
            <v>0</v>
          </cell>
        </row>
        <row r="539">
          <cell r="G539" t="str">
            <v>Port HarcourtMerchant Payments (Bill Pay)Number of agents performing Gotv</v>
          </cell>
          <cell r="H539">
            <v>166</v>
          </cell>
          <cell r="I539">
            <v>180</v>
          </cell>
          <cell r="J539">
            <v>192</v>
          </cell>
        </row>
        <row r="540">
          <cell r="G540" t="str">
            <v>Port HarcourtMerchant Payments (Bill Pay)Churn Agents Gotv BP</v>
          </cell>
          <cell r="H540">
            <v>19</v>
          </cell>
          <cell r="I540">
            <v>13</v>
          </cell>
          <cell r="J540">
            <v>14</v>
          </cell>
        </row>
        <row r="541">
          <cell r="G541" t="str">
            <v xml:space="preserve">Port HarcourtMerchant Payments (Bill Pay)New / Fresh Agents BP in Month </v>
          </cell>
          <cell r="H541">
            <v>37</v>
          </cell>
          <cell r="I541">
            <v>25</v>
          </cell>
          <cell r="J541">
            <v>25</v>
          </cell>
        </row>
        <row r="542">
          <cell r="G542" t="str">
            <v>Port HarcourtMerchant Payments (Bill Pay)Total Gotv BP Volume</v>
          </cell>
          <cell r="H542">
            <v>11116</v>
          </cell>
          <cell r="I542">
            <v>12616</v>
          </cell>
          <cell r="J542">
            <v>17743</v>
          </cell>
        </row>
        <row r="543">
          <cell r="G543" t="str">
            <v>Port HarcourtMerchant Payments (Bill Pay)Total Gotv BP Volume - Reversals</v>
          </cell>
          <cell r="H543">
            <v>13</v>
          </cell>
          <cell r="I543">
            <v>29</v>
          </cell>
          <cell r="J543">
            <v>33</v>
          </cell>
        </row>
        <row r="544">
          <cell r="G544" t="str">
            <v>Port HarcourtMerchant Payments (Bill Pay)Total Gotv BP Value</v>
          </cell>
          <cell r="H544">
            <v>17112850</v>
          </cell>
          <cell r="I544">
            <v>19111067</v>
          </cell>
          <cell r="J544">
            <v>27110450</v>
          </cell>
        </row>
        <row r="545">
          <cell r="G545" t="str">
            <v>Port HarcourtMerchant Payments (Bill Pay)Total Gotv BP Value - Reversals</v>
          </cell>
          <cell r="H545">
            <v>-21000</v>
          </cell>
          <cell r="I545">
            <v>-72000</v>
          </cell>
          <cell r="J545">
            <v>-51000</v>
          </cell>
        </row>
        <row r="546">
          <cell r="G546" t="str">
            <v>Port HarcourtMerchant Payments (Bill Pay)Average Value of Gotv BP</v>
          </cell>
          <cell r="H546">
            <v>1539.48</v>
          </cell>
          <cell r="I546">
            <v>1514.83</v>
          </cell>
          <cell r="J546">
            <v>1527.95</v>
          </cell>
        </row>
        <row r="547">
          <cell r="G547" t="str">
            <v>Port HarcourtMerchant Payments (Bill Pay)Average Value of Gotv BP - Reversals</v>
          </cell>
          <cell r="H547">
            <v>-1615.38</v>
          </cell>
          <cell r="I547">
            <v>-2482.7600000000002</v>
          </cell>
          <cell r="J547">
            <v>-1545.45</v>
          </cell>
        </row>
        <row r="548">
          <cell r="G548" t="str">
            <v>Port HarcourtMerchant Payments (Bill Pay)Paga Gotv BP Income</v>
          </cell>
          <cell r="H548">
            <v>393398.5</v>
          </cell>
          <cell r="I548">
            <v>443570.67</v>
          </cell>
          <cell r="J548">
            <v>625814.5</v>
          </cell>
        </row>
        <row r="549">
          <cell r="G549" t="str">
            <v>Port HarcourtMerchant Payments (Bill Pay)Paga Gotv BP Income - Reversals</v>
          </cell>
          <cell r="H549">
            <v>0</v>
          </cell>
          <cell r="I549">
            <v>0</v>
          </cell>
          <cell r="J549">
            <v>0</v>
          </cell>
        </row>
        <row r="550">
          <cell r="G550" t="str">
            <v>Port HarcourtMerchant Payments (Bill Pay)Agent Gotv BP Commission</v>
          </cell>
          <cell r="H550">
            <v>231390</v>
          </cell>
          <cell r="I550">
            <v>259270</v>
          </cell>
          <cell r="J550">
            <v>366140</v>
          </cell>
        </row>
        <row r="551">
          <cell r="G551" t="str">
            <v>Port HarcourtMerchant Payments (Bill Pay)Agent Gotv BP Commission - Reversals</v>
          </cell>
          <cell r="H551">
            <v>0</v>
          </cell>
          <cell r="I551">
            <v>0</v>
          </cell>
          <cell r="J551">
            <v>0</v>
          </cell>
        </row>
        <row r="552">
          <cell r="G552" t="str">
            <v>Port HarcourtMerchant Payments (Bill Pay)Number of agents performing Startimes</v>
          </cell>
          <cell r="H552">
            <v>93</v>
          </cell>
          <cell r="I552">
            <v>91</v>
          </cell>
          <cell r="J552">
            <v>102</v>
          </cell>
        </row>
        <row r="553">
          <cell r="G553" t="str">
            <v>Port HarcourtMerchant Payments (Bill Pay)Churn Agents Startimes BP</v>
          </cell>
          <cell r="H553">
            <v>7</v>
          </cell>
          <cell r="I553" t="str">
            <v xml:space="preserve">   </v>
          </cell>
          <cell r="J553">
            <v>1</v>
          </cell>
        </row>
        <row r="554">
          <cell r="G554" t="str">
            <v xml:space="preserve">Port HarcourtMerchant Payments (Bill Pay)New / Fresh Agents BP in Month </v>
          </cell>
          <cell r="H554">
            <v>33</v>
          </cell>
          <cell r="I554">
            <v>15</v>
          </cell>
          <cell r="J554">
            <v>29</v>
          </cell>
        </row>
        <row r="555">
          <cell r="G555" t="str">
            <v>Port HarcourtMerchant Payments (Bill Pay)Total Startimes BP Volume</v>
          </cell>
          <cell r="H555">
            <v>1434</v>
          </cell>
          <cell r="I555">
            <v>1003</v>
          </cell>
          <cell r="J555">
            <v>1238</v>
          </cell>
        </row>
        <row r="556">
          <cell r="G556" t="str">
            <v>Port HarcourtMerchant Payments (Bill Pay)Total Startimes BP Value</v>
          </cell>
          <cell r="H556">
            <v>1787700</v>
          </cell>
          <cell r="I556">
            <v>1307900</v>
          </cell>
          <cell r="J556">
            <v>1744999</v>
          </cell>
        </row>
        <row r="557">
          <cell r="G557" t="str">
            <v>Port HarcourtMerchant Payments (Bill Pay)Average Value of Startimes BP</v>
          </cell>
          <cell r="H557">
            <v>1246.6500000000001</v>
          </cell>
          <cell r="I557">
            <v>1303.99</v>
          </cell>
          <cell r="J557">
            <v>1409.53</v>
          </cell>
        </row>
        <row r="558">
          <cell r="G558" t="str">
            <v>Port HarcourtMerchant Payments (Bill Pay)Paga Startimes BP Income</v>
          </cell>
          <cell r="H558">
            <v>1734069</v>
          </cell>
          <cell r="I558">
            <v>1268663</v>
          </cell>
          <cell r="J558">
            <v>1692649.03</v>
          </cell>
        </row>
        <row r="559">
          <cell r="G559" t="str">
            <v>Port HarcourtMerchant Payments (Bill Pay)Agent Startimes BP Commission</v>
          </cell>
          <cell r="H559">
            <v>53631</v>
          </cell>
          <cell r="I559">
            <v>39237</v>
          </cell>
          <cell r="J559">
            <v>52349.97</v>
          </cell>
        </row>
        <row r="560">
          <cell r="G560" t="str">
            <v>Port HarcourtMerchant Payments (Bill Pay)Number of agents performing Other</v>
          </cell>
          <cell r="H560">
            <v>12</v>
          </cell>
          <cell r="I560">
            <v>13</v>
          </cell>
          <cell r="J560">
            <v>19</v>
          </cell>
        </row>
        <row r="561">
          <cell r="G561" t="str">
            <v>Port HarcourtMerchant Payments (Bill Pay)Churn Agents Other BP</v>
          </cell>
          <cell r="H561">
            <v>2</v>
          </cell>
          <cell r="I561">
            <v>1</v>
          </cell>
          <cell r="J561">
            <v>1</v>
          </cell>
        </row>
        <row r="562">
          <cell r="G562" t="str">
            <v xml:space="preserve">Port HarcourtMerchant Payments (Bill Pay)New / Fresh Agents BP in Month </v>
          </cell>
          <cell r="H562">
            <v>11</v>
          </cell>
          <cell r="I562">
            <v>12</v>
          </cell>
          <cell r="J562">
            <v>15</v>
          </cell>
        </row>
        <row r="563">
          <cell r="G563" t="str">
            <v>Port HarcourtMerchant Payments (Bill Pay)Total Other BP Volume</v>
          </cell>
          <cell r="H563">
            <v>22</v>
          </cell>
          <cell r="I563">
            <v>25</v>
          </cell>
          <cell r="J563">
            <v>32</v>
          </cell>
        </row>
        <row r="564">
          <cell r="G564" t="str">
            <v>Port HarcourtMerchant Payments (Bill Pay)Total Other BP Value</v>
          </cell>
          <cell r="H564">
            <v>83500</v>
          </cell>
          <cell r="I564">
            <v>83700</v>
          </cell>
          <cell r="J564">
            <v>115200</v>
          </cell>
        </row>
        <row r="565">
          <cell r="G565" t="str">
            <v>Port HarcourtMerchant Payments (Bill Pay)Average Value of Other BP</v>
          </cell>
          <cell r="H565">
            <v>3795.45</v>
          </cell>
          <cell r="I565">
            <v>3348</v>
          </cell>
          <cell r="J565">
            <v>3600</v>
          </cell>
        </row>
        <row r="566">
          <cell r="G566" t="str">
            <v>Port HarcourtMerchant Payments (Bill Pay)Paga Other BP Income</v>
          </cell>
          <cell r="H566">
            <v>7000</v>
          </cell>
          <cell r="I566">
            <v>9000</v>
          </cell>
          <cell r="J566">
            <v>11000</v>
          </cell>
        </row>
        <row r="567">
          <cell r="G567" t="str">
            <v>Port HarcourtMerchant Payments (Bill Pay)Agent Other BP Commission</v>
          </cell>
          <cell r="H567">
            <v>750</v>
          </cell>
          <cell r="I567">
            <v>590</v>
          </cell>
          <cell r="J567">
            <v>990</v>
          </cell>
        </row>
        <row r="568">
          <cell r="G568" t="str">
            <v>Port HarcourtAirtimeNumber of Agents performing Airtime on Transaction</v>
          </cell>
          <cell r="H568">
            <v>288</v>
          </cell>
          <cell r="I568">
            <v>295</v>
          </cell>
          <cell r="J568">
            <v>327</v>
          </cell>
        </row>
        <row r="569">
          <cell r="G569" t="str">
            <v>Port HarcourtAirtimeChurn Agents Airtime</v>
          </cell>
          <cell r="H569">
            <v>32</v>
          </cell>
          <cell r="I569">
            <v>26</v>
          </cell>
          <cell r="J569">
            <v>22</v>
          </cell>
        </row>
        <row r="570">
          <cell r="G570" t="str">
            <v xml:space="preserve">Port HarcourtAirtimeNew / Fresh Agents Airtime in Month </v>
          </cell>
          <cell r="H570">
            <v>35</v>
          </cell>
          <cell r="I570">
            <v>29</v>
          </cell>
          <cell r="J570">
            <v>29</v>
          </cell>
        </row>
        <row r="571">
          <cell r="G571" t="str">
            <v>Port HarcourtAirtimeTotal Airtime Volume</v>
          </cell>
          <cell r="H571">
            <v>4046</v>
          </cell>
          <cell r="I571">
            <v>4366</v>
          </cell>
          <cell r="J571">
            <v>4724</v>
          </cell>
        </row>
        <row r="572">
          <cell r="G572" t="str">
            <v>Port HarcourtAirtimeTotal Airtime Volume - Reversal</v>
          </cell>
          <cell r="H572">
            <v>1</v>
          </cell>
          <cell r="I572">
            <v>8</v>
          </cell>
          <cell r="J572">
            <v>35</v>
          </cell>
        </row>
        <row r="573">
          <cell r="G573" t="str">
            <v>Port HarcourtAirtimeTotal Airtime Value</v>
          </cell>
          <cell r="H573">
            <v>1872076.42</v>
          </cell>
          <cell r="I573">
            <v>1824379</v>
          </cell>
          <cell r="J573">
            <v>2046857.62</v>
          </cell>
        </row>
        <row r="574">
          <cell r="G574" t="str">
            <v>Port HarcourtAirtimeTotal Airtime Value - Reversals</v>
          </cell>
          <cell r="H574">
            <v>-1000</v>
          </cell>
          <cell r="I574">
            <v>-13000</v>
          </cell>
          <cell r="J574">
            <v>-43640</v>
          </cell>
        </row>
        <row r="575">
          <cell r="G575" t="str">
            <v>Port HarcourtAirtimeAverage Value of Airtime</v>
          </cell>
          <cell r="H575">
            <v>462.7</v>
          </cell>
          <cell r="I575">
            <v>417.86</v>
          </cell>
          <cell r="J575">
            <v>433.29</v>
          </cell>
        </row>
        <row r="576">
          <cell r="G576" t="str">
            <v>Port HarcourtAirtimeAverage Value of Airtime - Reversals</v>
          </cell>
          <cell r="H576">
            <v>-1000</v>
          </cell>
          <cell r="I576">
            <v>-1625</v>
          </cell>
          <cell r="J576">
            <v>-1246.8599999999999</v>
          </cell>
        </row>
        <row r="577">
          <cell r="G577" t="str">
            <v>Port HarcourtAirtimePaga Airtime Income</v>
          </cell>
          <cell r="H577">
            <v>47194.879999999997</v>
          </cell>
          <cell r="I577">
            <v>46211.4</v>
          </cell>
          <cell r="J577">
            <v>79439.3</v>
          </cell>
        </row>
        <row r="578">
          <cell r="G578" t="str">
            <v>Port HarcourtAirtimePaga Airtime Income - Reversals</v>
          </cell>
          <cell r="H578">
            <v>-50</v>
          </cell>
          <cell r="I578">
            <v>-650</v>
          </cell>
          <cell r="J578">
            <v>-2212</v>
          </cell>
        </row>
        <row r="579">
          <cell r="G579" t="str">
            <v>Port HarcourtAirtimeAgent Airtime Commission</v>
          </cell>
          <cell r="H579">
            <v>93653.82</v>
          </cell>
          <cell r="I579">
            <v>91868.95</v>
          </cell>
          <cell r="J579">
            <v>75635.77</v>
          </cell>
        </row>
        <row r="580">
          <cell r="G580" t="str">
            <v>Port HarcourtAirtimeAgent Airtime Commission - Reversals</v>
          </cell>
          <cell r="H580">
            <v>0</v>
          </cell>
          <cell r="I580">
            <v>0</v>
          </cell>
          <cell r="J580">
            <v>0</v>
          </cell>
        </row>
        <row r="581">
          <cell r="G581" t="str">
            <v>Other Cities SummaryAgent Network Sales# of Approved Agents in Total</v>
          </cell>
          <cell r="H581">
            <v>7238</v>
          </cell>
          <cell r="I581">
            <v>7453</v>
          </cell>
          <cell r="J581">
            <v>7743</v>
          </cell>
        </row>
        <row r="582">
          <cell r="G582" t="str">
            <v>Other Cities SummaryAgent Network SalesActive Agents in total (at least 1 transactions in the month)</v>
          </cell>
          <cell r="H582">
            <v>4187</v>
          </cell>
          <cell r="I582">
            <v>4293</v>
          </cell>
          <cell r="J582">
            <v>4502</v>
          </cell>
        </row>
        <row r="583">
          <cell r="G583" t="str">
            <v>Other Cities SummaryAgent Network SalesActive Agents in total (at least 5 transactions in the month)</v>
          </cell>
          <cell r="H583">
            <v>3624</v>
          </cell>
          <cell r="I583">
            <v>3694</v>
          </cell>
          <cell r="J583">
            <v>3949</v>
          </cell>
        </row>
        <row r="584">
          <cell r="G584" t="str">
            <v>Other Cities SummaryAgent Network SalesFresh Active Agents in total (at least 1 transactions in the month)</v>
          </cell>
          <cell r="H584">
            <v>369</v>
          </cell>
          <cell r="I584">
            <v>440</v>
          </cell>
          <cell r="J584">
            <v>472</v>
          </cell>
        </row>
        <row r="585">
          <cell r="G585" t="str">
            <v>Other Cities SummaryAgent Network SalesFresh Active Agents in total (at least 5 transactions in the month)</v>
          </cell>
          <cell r="H585">
            <v>364</v>
          </cell>
          <cell r="I585">
            <v>384</v>
          </cell>
          <cell r="J585">
            <v>466</v>
          </cell>
        </row>
        <row r="586">
          <cell r="G586" t="str">
            <v>Other Cities SummaryAgent Network SalesChurn Active Agents (1 txn in Month)</v>
          </cell>
          <cell r="H586">
            <v>309</v>
          </cell>
          <cell r="I586">
            <v>334</v>
          </cell>
          <cell r="J586">
            <v>263</v>
          </cell>
        </row>
        <row r="587">
          <cell r="G587" t="str">
            <v>Other Cities SummaryAgent Network SalesChurn Active Agents (5 txn in Month)</v>
          </cell>
          <cell r="H587">
            <v>330</v>
          </cell>
          <cell r="I587">
            <v>314</v>
          </cell>
          <cell r="J587">
            <v>211</v>
          </cell>
        </row>
        <row r="588">
          <cell r="G588" t="str">
            <v>Other Cities SummaryAbeokuta - All data in this section apply only to agents in Abeokuta (or the specific city)# Agents in City</v>
          </cell>
          <cell r="H588">
            <v>226</v>
          </cell>
          <cell r="I588">
            <v>230</v>
          </cell>
          <cell r="J588">
            <v>236</v>
          </cell>
        </row>
        <row r="589">
          <cell r="G589" t="str">
            <v>Other Cities SummaryAbeokuta - All data in this section apply only to agents in Abeokuta (or the specific city)Active Agents in City in month (at least 1 transactions in the month)</v>
          </cell>
          <cell r="H589">
            <v>132</v>
          </cell>
          <cell r="I589">
            <v>128</v>
          </cell>
          <cell r="J589">
            <v>133</v>
          </cell>
        </row>
        <row r="590">
          <cell r="G590" t="str">
            <v>Other Cities SummaryAbeokuta - All data in this section apply only to agents in Abeokuta (or the specific city)Active Agents in City in month (at least 5 transactions in the month)</v>
          </cell>
          <cell r="H590">
            <v>112</v>
          </cell>
          <cell r="I590">
            <v>109</v>
          </cell>
          <cell r="J590">
            <v>104</v>
          </cell>
        </row>
        <row r="591">
          <cell r="G591" t="str">
            <v>Other Cities SummaryAbeokuta - All data in this section apply only to agents in Abeokuta (or the specific city)Churn City Agents in Month (1 txn in Month)</v>
          </cell>
          <cell r="H591">
            <v>12</v>
          </cell>
          <cell r="I591">
            <v>16</v>
          </cell>
          <cell r="J591">
            <v>11</v>
          </cell>
        </row>
        <row r="592">
          <cell r="G592" t="str">
            <v>Other Cities SummaryAbeokuta - All data in this section apply only to agents in Abeokuta (or the specific city)Churn City Agents in Month (5 txn in Month)</v>
          </cell>
          <cell r="H592">
            <v>10</v>
          </cell>
          <cell r="I592">
            <v>10</v>
          </cell>
          <cell r="J592">
            <v>13</v>
          </cell>
        </row>
        <row r="593">
          <cell r="G593" t="str">
            <v>Other Cities SummaryDeposit into Paga Number of Agents performing at least 1 Deposit for Customer or another Agent (Accept Deposit)</v>
          </cell>
          <cell r="H593">
            <v>46</v>
          </cell>
          <cell r="I593">
            <v>50</v>
          </cell>
          <cell r="J593">
            <v>51</v>
          </cell>
        </row>
        <row r="594">
          <cell r="G594" t="str">
            <v>Other Cities SummaryDeposit into Paga Churn Agents DP</v>
          </cell>
          <cell r="H594">
            <v>16</v>
          </cell>
          <cell r="I594">
            <v>16</v>
          </cell>
          <cell r="J594">
            <v>14</v>
          </cell>
        </row>
        <row r="595">
          <cell r="G595" t="str">
            <v xml:space="preserve">Other Cities SummaryDeposit into Paga New / Fresh Agents DP in Month </v>
          </cell>
          <cell r="H595">
            <v>10</v>
          </cell>
          <cell r="I595">
            <v>20</v>
          </cell>
          <cell r="J595">
            <v>15</v>
          </cell>
        </row>
        <row r="596">
          <cell r="G596" t="str">
            <v>Other Cities SummaryDeposit into Paga Total DP Volume</v>
          </cell>
          <cell r="H596">
            <v>249</v>
          </cell>
          <cell r="I596">
            <v>275</v>
          </cell>
          <cell r="J596">
            <v>320</v>
          </cell>
        </row>
        <row r="597">
          <cell r="G597" t="str">
            <v>Other Cities SummaryDeposit into Paga Total DP Value</v>
          </cell>
          <cell r="H597">
            <v>2610210</v>
          </cell>
          <cell r="I597">
            <v>2524717.5</v>
          </cell>
          <cell r="J597">
            <v>4998130</v>
          </cell>
        </row>
        <row r="598">
          <cell r="G598" t="str">
            <v>Other Cities SummaryDeposit into Paga Average Value of DP</v>
          </cell>
          <cell r="H598">
            <v>10482.77</v>
          </cell>
          <cell r="I598">
            <v>9180.7900000000009</v>
          </cell>
          <cell r="J598">
            <v>15619.16</v>
          </cell>
        </row>
        <row r="599">
          <cell r="G599" t="str">
            <v>Other Cities SummaryMoney Transfer on PagaNumber of Agents performing MT on Paga (to customer or non-customer)</v>
          </cell>
          <cell r="H599">
            <v>5</v>
          </cell>
          <cell r="I599">
            <v>4</v>
          </cell>
          <cell r="J599">
            <v>1</v>
          </cell>
        </row>
        <row r="600">
          <cell r="G600" t="str">
            <v>Other Cities SummaryMoney Transfer on PagaChurn Agents MT</v>
          </cell>
          <cell r="H600">
            <v>6</v>
          </cell>
          <cell r="I600">
            <v>3</v>
          </cell>
          <cell r="J600">
            <v>4</v>
          </cell>
        </row>
        <row r="601">
          <cell r="G601" t="str">
            <v xml:space="preserve">Other Cities SummaryMoney Transfer on PagaNew / Fresh Agents MT in Month </v>
          </cell>
          <cell r="H601">
            <v>3</v>
          </cell>
          <cell r="I601">
            <v>4</v>
          </cell>
          <cell r="J601">
            <v>1</v>
          </cell>
        </row>
        <row r="602">
          <cell r="G602" t="str">
            <v>Other Cities SummaryMoney Transfer on PagaTotal MT Volume</v>
          </cell>
          <cell r="H602">
            <v>7</v>
          </cell>
          <cell r="I602">
            <v>4</v>
          </cell>
          <cell r="J602">
            <v>1</v>
          </cell>
        </row>
        <row r="603">
          <cell r="G603" t="str">
            <v>Other Cities SummaryMoney Transfer on PagaTotal MT Value</v>
          </cell>
          <cell r="H603">
            <v>151500</v>
          </cell>
          <cell r="I603">
            <v>24000</v>
          </cell>
          <cell r="J603">
            <v>700</v>
          </cell>
        </row>
        <row r="604">
          <cell r="G604" t="str">
            <v>Other Cities SummaryMoney Transfer on PagaAverage Value of MT</v>
          </cell>
          <cell r="H604">
            <v>21642.86</v>
          </cell>
          <cell r="I604">
            <v>6000</v>
          </cell>
          <cell r="J604">
            <v>700</v>
          </cell>
        </row>
        <row r="605">
          <cell r="G605" t="str">
            <v>Other Cities SummaryMoney Transfer on PagaPaga MT Income</v>
          </cell>
          <cell r="H605">
            <v>790</v>
          </cell>
          <cell r="I605">
            <v>420</v>
          </cell>
          <cell r="J605">
            <v>80</v>
          </cell>
        </row>
        <row r="606">
          <cell r="G606" t="str">
            <v>Other Cities SummaryMoney Transfer on PagaAgent MT Commission</v>
          </cell>
          <cell r="H606">
            <v>460</v>
          </cell>
          <cell r="I606">
            <v>230</v>
          </cell>
          <cell r="J606">
            <v>20</v>
          </cell>
        </row>
        <row r="607">
          <cell r="G607" t="str">
            <v>Other Cities SummaryDeposit To BankNumber of Agents performing Deposit to Bank</v>
          </cell>
          <cell r="H607">
            <v>88</v>
          </cell>
          <cell r="I607">
            <v>89</v>
          </cell>
          <cell r="J607">
            <v>87</v>
          </cell>
        </row>
        <row r="608">
          <cell r="G608" t="str">
            <v>Other Cities SummaryDeposit To BankChurn Agents DB</v>
          </cell>
          <cell r="H608">
            <v>14</v>
          </cell>
          <cell r="I608">
            <v>14</v>
          </cell>
          <cell r="J608">
            <v>14</v>
          </cell>
        </row>
        <row r="609">
          <cell r="G609" t="str">
            <v xml:space="preserve">Other Cities SummaryDeposit To Bank New / Fresh Agents DB in Month </v>
          </cell>
          <cell r="H609">
            <v>19</v>
          </cell>
          <cell r="I609">
            <v>11</v>
          </cell>
          <cell r="J609">
            <v>11</v>
          </cell>
        </row>
        <row r="610">
          <cell r="G610" t="str">
            <v>Other Cities SummaryDeposit To BankTotal DB Volume</v>
          </cell>
          <cell r="H610">
            <v>935</v>
          </cell>
          <cell r="I610">
            <v>1193</v>
          </cell>
          <cell r="J610">
            <v>1303</v>
          </cell>
        </row>
        <row r="611">
          <cell r="G611" t="str">
            <v>Other Cities SummaryDeposit To BankTotal DB Volume - Reversals</v>
          </cell>
          <cell r="H611">
            <v>1</v>
          </cell>
          <cell r="I611" t="str">
            <v xml:space="preserve"> </v>
          </cell>
          <cell r="J611">
            <v>0</v>
          </cell>
        </row>
        <row r="612">
          <cell r="G612" t="str">
            <v>Other Cities SummaryDeposit To BankTotal DB Value</v>
          </cell>
          <cell r="H612">
            <v>16281346</v>
          </cell>
          <cell r="I612">
            <v>26114206.039999999</v>
          </cell>
          <cell r="J612">
            <v>24216025.550000001</v>
          </cell>
        </row>
        <row r="613">
          <cell r="G613" t="str">
            <v>Other Cities SummaryDeposit To BankTotal DB Value - Reversals</v>
          </cell>
          <cell r="H613">
            <v>-2500</v>
          </cell>
          <cell r="I613" t="str">
            <v xml:space="preserve"> </v>
          </cell>
          <cell r="J613">
            <v>0</v>
          </cell>
        </row>
        <row r="614">
          <cell r="G614" t="str">
            <v>Other Cities SummaryDeposit To BankAverage Value of DB</v>
          </cell>
          <cell r="H614">
            <v>17413.2</v>
          </cell>
          <cell r="I614">
            <v>21889.53</v>
          </cell>
          <cell r="J614">
            <v>18584.82</v>
          </cell>
        </row>
        <row r="615">
          <cell r="G615" t="str">
            <v>Other Cities SummaryDeposit To BankAverage Value of DB - Reversals</v>
          </cell>
          <cell r="H615">
            <v>-2500</v>
          </cell>
          <cell r="I615" t="str">
            <v xml:space="preserve"> </v>
          </cell>
          <cell r="J615">
            <v>0</v>
          </cell>
        </row>
        <row r="616">
          <cell r="G616" t="str">
            <v>Other Cities SummaryDeposit To BankPaga DB Income</v>
          </cell>
          <cell r="H616">
            <v>79830</v>
          </cell>
          <cell r="I616">
            <v>99140</v>
          </cell>
          <cell r="J616">
            <v>110500</v>
          </cell>
        </row>
        <row r="617">
          <cell r="G617" t="str">
            <v>Other Cities SummaryDeposit To BankPaga DB Income - Reversal</v>
          </cell>
          <cell r="H617">
            <v>-100</v>
          </cell>
          <cell r="I617" t="str">
            <v xml:space="preserve"> </v>
          </cell>
          <cell r="J617">
            <v>0</v>
          </cell>
        </row>
        <row r="618">
          <cell r="G618" t="str">
            <v>Other Cities SummaryDeposit To BankAgent DB Commission</v>
          </cell>
          <cell r="H618">
            <v>60070</v>
          </cell>
          <cell r="I618">
            <v>79810</v>
          </cell>
          <cell r="J618">
            <v>84950</v>
          </cell>
        </row>
        <row r="619">
          <cell r="G619" t="str">
            <v>Other Cities SummaryDeposit To BankAgent DB Commission - Reversal</v>
          </cell>
          <cell r="H619">
            <v>-50</v>
          </cell>
          <cell r="I619" t="str">
            <v xml:space="preserve"> </v>
          </cell>
          <cell r="J619">
            <v>0</v>
          </cell>
        </row>
        <row r="620">
          <cell r="G620" t="str">
            <v>Other Cities SummaryMerchant Payments (Bill Pay)Number of agents performing DStv</v>
          </cell>
          <cell r="H620">
            <v>72</v>
          </cell>
          <cell r="I620">
            <v>79</v>
          </cell>
          <cell r="J620">
            <v>84</v>
          </cell>
        </row>
        <row r="621">
          <cell r="G621" t="str">
            <v>Other Cities SummaryMerchant Payments (Bill Pay)Churn Agents DStv BP</v>
          </cell>
          <cell r="H621">
            <v>9</v>
          </cell>
          <cell r="I621">
            <v>8</v>
          </cell>
          <cell r="J621">
            <v>7</v>
          </cell>
        </row>
        <row r="622">
          <cell r="G622" t="str">
            <v xml:space="preserve">Other Cities SummaryMerchant Payments (Bill Pay)New / Fresh Agents BP in Month </v>
          </cell>
          <cell r="H622">
            <v>12</v>
          </cell>
          <cell r="I622">
            <v>13</v>
          </cell>
          <cell r="J622">
            <v>16</v>
          </cell>
        </row>
        <row r="623">
          <cell r="G623" t="str">
            <v>Other Cities SummaryMerchant Payments (Bill Pay)Total DStv BP Volume</v>
          </cell>
          <cell r="H623">
            <v>1784</v>
          </cell>
          <cell r="I623">
            <v>1771</v>
          </cell>
          <cell r="J623">
            <v>2116</v>
          </cell>
        </row>
        <row r="624">
          <cell r="G624" t="str">
            <v>Other Cities SummaryMerchant Payments (Bill Pay)Total DStv BP Volume - Reversal</v>
          </cell>
          <cell r="H624">
            <v>4</v>
          </cell>
          <cell r="I624">
            <v>5</v>
          </cell>
          <cell r="J624">
            <v>11</v>
          </cell>
        </row>
        <row r="625">
          <cell r="G625" t="str">
            <v>Other Cities SummaryMerchant Payments (Bill Pay)Total DStv BP Value</v>
          </cell>
          <cell r="H625">
            <v>4954680</v>
          </cell>
          <cell r="I625">
            <v>5108221</v>
          </cell>
          <cell r="J625">
            <v>6132510</v>
          </cell>
        </row>
        <row r="626">
          <cell r="G626" t="str">
            <v>Other Cities SummaryMerchant Payments (Bill Pay)Total DStv BP Value - Reversal</v>
          </cell>
          <cell r="H626">
            <v>-17950</v>
          </cell>
          <cell r="I626">
            <v>-20000</v>
          </cell>
          <cell r="J626">
            <v>-28150</v>
          </cell>
        </row>
        <row r="627">
          <cell r="G627" t="str">
            <v>Other Cities SummaryMerchant Payments (Bill Pay)Average Value of DStv BP</v>
          </cell>
          <cell r="H627">
            <v>2777.29</v>
          </cell>
          <cell r="I627">
            <v>2884.37</v>
          </cell>
          <cell r="J627">
            <v>2898.16</v>
          </cell>
        </row>
        <row r="628">
          <cell r="G628" t="str">
            <v>Other Cities SummaryMerchant Payments (Bill Pay)Average Value of DStv BP - Reversals</v>
          </cell>
          <cell r="H628">
            <v>-4487.5</v>
          </cell>
          <cell r="I628">
            <v>-4000</v>
          </cell>
          <cell r="J628">
            <v>-2559.09</v>
          </cell>
        </row>
        <row r="629">
          <cell r="G629" t="str">
            <v>Other Cities SummaryMerchant Payments (Bill Pay)Paga DStv BP Income</v>
          </cell>
          <cell r="H629">
            <v>85291.3</v>
          </cell>
          <cell r="I629">
            <v>86602.21</v>
          </cell>
          <cell r="J629">
            <v>103706.6</v>
          </cell>
        </row>
        <row r="630">
          <cell r="G630" t="str">
            <v>Other Cities SummaryMerchant Payments (Bill Pay)Paga DStv BP Income - Reversals</v>
          </cell>
          <cell r="H630">
            <v>-35</v>
          </cell>
          <cell r="I630">
            <v>0</v>
          </cell>
          <cell r="J630">
            <v>0</v>
          </cell>
        </row>
        <row r="631">
          <cell r="G631" t="str">
            <v>Other Cities SummaryMerchant Payments (Bill Pay)Agent DStv BP Commission</v>
          </cell>
          <cell r="H631">
            <v>57540</v>
          </cell>
          <cell r="I631">
            <v>58210</v>
          </cell>
          <cell r="J631">
            <v>68890</v>
          </cell>
        </row>
        <row r="632">
          <cell r="G632" t="str">
            <v>Other Cities SummaryMerchant Payments (Bill Pay)Agent DStv BP Commission - Reversals</v>
          </cell>
          <cell r="H632">
            <v>-20</v>
          </cell>
          <cell r="I632">
            <v>0</v>
          </cell>
          <cell r="J632">
            <v>0</v>
          </cell>
        </row>
        <row r="633">
          <cell r="G633" t="str">
            <v>Other Cities SummaryMerchant Payments (Bill Pay)Number of agents performing Gotv</v>
          </cell>
          <cell r="H633">
            <v>75</v>
          </cell>
          <cell r="I633">
            <v>76</v>
          </cell>
          <cell r="J633">
            <v>87</v>
          </cell>
        </row>
        <row r="634">
          <cell r="G634" t="str">
            <v>Other Cities SummaryMerchant Payments (Bill Pay)Churn Agents Gotv BP</v>
          </cell>
          <cell r="H634">
            <v>5</v>
          </cell>
          <cell r="I634">
            <v>6</v>
          </cell>
          <cell r="J634">
            <v>4</v>
          </cell>
        </row>
        <row r="635">
          <cell r="G635" t="str">
            <v xml:space="preserve">Other Cities SummaryMerchant Payments (Bill Pay)New / Fresh Agents BP in Month </v>
          </cell>
          <cell r="H635">
            <v>20</v>
          </cell>
          <cell r="I635">
            <v>12</v>
          </cell>
          <cell r="J635">
            <v>11</v>
          </cell>
        </row>
        <row r="636">
          <cell r="G636" t="str">
            <v>Other Cities SummaryMerchant Payments (Bill Pay)Total Gotv BP Volume</v>
          </cell>
          <cell r="H636">
            <v>3184</v>
          </cell>
          <cell r="I636">
            <v>3763</v>
          </cell>
          <cell r="J636">
            <v>5276</v>
          </cell>
        </row>
        <row r="637">
          <cell r="G637" t="str">
            <v>Other Cities SummaryMerchant Payments (Bill Pay)Total Gotv BP Volume - Reversals</v>
          </cell>
          <cell r="H637">
            <v>13</v>
          </cell>
          <cell r="I637">
            <v>8</v>
          </cell>
          <cell r="J637">
            <v>25</v>
          </cell>
        </row>
        <row r="638">
          <cell r="G638" t="str">
            <v>Other Cities SummaryMerchant Payments (Bill Pay)Total Gotv BP Value</v>
          </cell>
          <cell r="H638">
            <v>4532950</v>
          </cell>
          <cell r="I638">
            <v>5347200</v>
          </cell>
          <cell r="J638">
            <v>7576350</v>
          </cell>
        </row>
        <row r="639">
          <cell r="G639" t="str">
            <v>Other Cities SummaryMerchant Payments (Bill Pay)Total Gotv BP Value - Reversals</v>
          </cell>
          <cell r="H639">
            <v>-18500</v>
          </cell>
          <cell r="I639">
            <v>-12000</v>
          </cell>
          <cell r="J639">
            <v>-41500</v>
          </cell>
        </row>
        <row r="640">
          <cell r="G640" t="str">
            <v>Other Cities SummaryMerchant Payments (Bill Pay)Average Value of Gotv BP</v>
          </cell>
          <cell r="H640">
            <v>1423.67</v>
          </cell>
          <cell r="I640">
            <v>1420.99</v>
          </cell>
          <cell r="J640">
            <v>1436</v>
          </cell>
        </row>
        <row r="641">
          <cell r="G641" t="str">
            <v>Other Cities SummaryMerchant Payments (Bill Pay)Average Value of Gotv BP - Reversals</v>
          </cell>
          <cell r="H641">
            <v>-1423.08</v>
          </cell>
          <cell r="I641">
            <v>-1500</v>
          </cell>
          <cell r="J641">
            <v>-1660</v>
          </cell>
        </row>
        <row r="642">
          <cell r="G642" t="str">
            <v>Other Cities SummaryMerchant Payments (Bill Pay)Paga Gotv BP Income</v>
          </cell>
          <cell r="H642">
            <v>108934.5</v>
          </cell>
          <cell r="I642">
            <v>128692</v>
          </cell>
          <cell r="J642">
            <v>181198.5</v>
          </cell>
        </row>
        <row r="643">
          <cell r="G643" t="str">
            <v>Other Cities SummaryMerchant Payments (Bill Pay)Paga Gotv BP Income - Reversals</v>
          </cell>
          <cell r="H643">
            <v>0</v>
          </cell>
          <cell r="I643">
            <v>0</v>
          </cell>
          <cell r="J643">
            <v>0</v>
          </cell>
        </row>
        <row r="644">
          <cell r="G644" t="str">
            <v>Other Cities SummaryMerchant Payments (Bill Pay)Agent Gotv BP Commission</v>
          </cell>
          <cell r="H644">
            <v>65010</v>
          </cell>
          <cell r="I644">
            <v>76750</v>
          </cell>
          <cell r="J644">
            <v>107810</v>
          </cell>
        </row>
        <row r="645">
          <cell r="G645" t="str">
            <v>Other Cities SummaryMerchant Payments (Bill Pay)Agent Gotv BP Commission - Reversals</v>
          </cell>
          <cell r="H645">
            <v>0</v>
          </cell>
          <cell r="I645">
            <v>0</v>
          </cell>
          <cell r="J645">
            <v>0</v>
          </cell>
        </row>
        <row r="646">
          <cell r="G646" t="str">
            <v>Other Cities SummaryMerchant Payments (Bill Pay)Number of agents performing Startimes</v>
          </cell>
          <cell r="H646">
            <v>50</v>
          </cell>
          <cell r="I646">
            <v>56</v>
          </cell>
          <cell r="J646">
            <v>64</v>
          </cell>
        </row>
        <row r="647">
          <cell r="G647" t="str">
            <v>Other Cities SummaryMerchant Payments (Bill Pay)Churn Agents Startimes BP</v>
          </cell>
          <cell r="H647">
            <v>9</v>
          </cell>
          <cell r="I647">
            <v>2</v>
          </cell>
          <cell r="J647">
            <v>3</v>
          </cell>
        </row>
        <row r="648">
          <cell r="G648" t="str">
            <v xml:space="preserve">Other Cities SummaryMerchant Payments (Bill Pay)New / Fresh Agents BP in Month </v>
          </cell>
          <cell r="H648">
            <v>13</v>
          </cell>
          <cell r="I648">
            <v>10</v>
          </cell>
          <cell r="J648">
            <v>16</v>
          </cell>
        </row>
        <row r="649">
          <cell r="G649" t="str">
            <v>Other Cities SummaryMerchant Payments (Bill Pay)Total Startimes BP Volume</v>
          </cell>
          <cell r="H649">
            <v>734</v>
          </cell>
          <cell r="I649">
            <v>843</v>
          </cell>
          <cell r="J649">
            <v>1469</v>
          </cell>
        </row>
        <row r="650">
          <cell r="G650" t="str">
            <v>Other Cities SummaryMerchant Payments (Bill Pay)Total Startimes BP Value</v>
          </cell>
          <cell r="H650">
            <v>946500</v>
          </cell>
          <cell r="I650">
            <v>1037900</v>
          </cell>
          <cell r="J650">
            <v>1700900</v>
          </cell>
        </row>
        <row r="651">
          <cell r="G651" t="str">
            <v>Other Cities SummaryMerchant Payments (Bill Pay)Average Value of Startimes BP</v>
          </cell>
          <cell r="H651">
            <v>1289.51</v>
          </cell>
          <cell r="I651">
            <v>1231.2</v>
          </cell>
          <cell r="J651">
            <v>1157.8599999999999</v>
          </cell>
        </row>
        <row r="652">
          <cell r="G652" t="str">
            <v>Other Cities SummaryMerchant Payments (Bill Pay)Paga Startimes BP Income</v>
          </cell>
          <cell r="H652">
            <v>918105</v>
          </cell>
          <cell r="I652">
            <v>1006763</v>
          </cell>
          <cell r="J652">
            <v>1649873</v>
          </cell>
        </row>
        <row r="653">
          <cell r="G653" t="str">
            <v>Other Cities SummaryMerchant Payments (Bill Pay)Agent Startimes BP Commission</v>
          </cell>
          <cell r="H653">
            <v>28395</v>
          </cell>
          <cell r="I653">
            <v>31137</v>
          </cell>
          <cell r="J653">
            <v>51027</v>
          </cell>
        </row>
        <row r="654">
          <cell r="G654" t="str">
            <v>Other Cities SummaryMerchant Payments (Bill Pay)Number of agents performing Other</v>
          </cell>
          <cell r="H654">
            <v>9</v>
          </cell>
          <cell r="I654">
            <v>2</v>
          </cell>
          <cell r="J654">
            <v>7</v>
          </cell>
        </row>
        <row r="655">
          <cell r="G655" t="str">
            <v>Other Cities SummaryMerchant Payments (Bill Pay)Churn Agents Other BP</v>
          </cell>
          <cell r="H655" t="str">
            <v xml:space="preserve"> </v>
          </cell>
          <cell r="I655">
            <v>1</v>
          </cell>
          <cell r="J655">
            <v>0</v>
          </cell>
        </row>
        <row r="656">
          <cell r="G656" t="str">
            <v xml:space="preserve">Other Cities SummaryMerchant Payments (Bill Pay)New / Fresh Agents BP in Month </v>
          </cell>
          <cell r="H656">
            <v>7</v>
          </cell>
          <cell r="I656">
            <v>1</v>
          </cell>
          <cell r="J656">
            <v>6</v>
          </cell>
        </row>
        <row r="657">
          <cell r="G657" t="str">
            <v>Other Cities SummaryMerchant Payments (Bill Pay)Total Other BP Volume</v>
          </cell>
          <cell r="H657">
            <v>9</v>
          </cell>
          <cell r="I657">
            <v>2</v>
          </cell>
          <cell r="J657">
            <v>8</v>
          </cell>
        </row>
        <row r="658">
          <cell r="G658" t="str">
            <v>Other Cities SummaryMerchant Payments (Bill Pay)Total Other BP Value</v>
          </cell>
          <cell r="H658">
            <v>45250</v>
          </cell>
          <cell r="I658">
            <v>8500</v>
          </cell>
          <cell r="J658">
            <v>33000</v>
          </cell>
        </row>
        <row r="659">
          <cell r="G659" t="str">
            <v>Other Cities SummaryMerchant Payments (Bill Pay)Average Value of Other BP</v>
          </cell>
          <cell r="H659">
            <v>5027.78</v>
          </cell>
          <cell r="I659">
            <v>4250</v>
          </cell>
          <cell r="J659">
            <v>4125</v>
          </cell>
        </row>
        <row r="660">
          <cell r="G660" t="str">
            <v>Other Cities SummaryMerchant Payments (Bill Pay)Paga Other BP Income</v>
          </cell>
          <cell r="H660">
            <v>5107.5</v>
          </cell>
          <cell r="I660">
            <v>1000</v>
          </cell>
          <cell r="J660">
            <v>2220</v>
          </cell>
        </row>
        <row r="661">
          <cell r="G661" t="str">
            <v>Other Cities SummaryMerchant Payments (Bill Pay)Agent Other BP Commission</v>
          </cell>
          <cell r="H661">
            <v>200</v>
          </cell>
          <cell r="I661">
            <v>50</v>
          </cell>
          <cell r="J661">
            <v>270</v>
          </cell>
        </row>
        <row r="662">
          <cell r="G662" t="str">
            <v>Other Cities SummaryAirtimeNumber of Agents performing Airtime on Transaction</v>
          </cell>
          <cell r="H662">
            <v>162</v>
          </cell>
          <cell r="I662">
            <v>164</v>
          </cell>
          <cell r="J662">
            <v>175</v>
          </cell>
        </row>
        <row r="663">
          <cell r="G663" t="str">
            <v>Other Cities SummaryAirtimeChurn Agents Airtime</v>
          </cell>
          <cell r="H663">
            <v>20</v>
          </cell>
          <cell r="I663">
            <v>14</v>
          </cell>
          <cell r="J663">
            <v>15</v>
          </cell>
        </row>
        <row r="664">
          <cell r="G664" t="str">
            <v xml:space="preserve">Other Cities SummaryAirtimeNew / Fresh Agents Airtime in Month </v>
          </cell>
          <cell r="H664">
            <v>19</v>
          </cell>
          <cell r="I664">
            <v>16</v>
          </cell>
          <cell r="J664">
            <v>21</v>
          </cell>
        </row>
        <row r="665">
          <cell r="G665" t="str">
            <v>Other Cities SummaryAirtimeTotal Airtime Volume</v>
          </cell>
          <cell r="H665">
            <v>1853</v>
          </cell>
          <cell r="I665">
            <v>1981</v>
          </cell>
          <cell r="J665">
            <v>1897</v>
          </cell>
        </row>
        <row r="666">
          <cell r="G666" t="str">
            <v>Other Cities SummaryAirtimeTotal Airtime Volume - Reversal</v>
          </cell>
          <cell r="H666">
            <v>1</v>
          </cell>
          <cell r="I666">
            <v>4</v>
          </cell>
          <cell r="J666">
            <v>51</v>
          </cell>
        </row>
        <row r="667">
          <cell r="G667" t="str">
            <v>Other Cities SummaryAirtimeTotal Airtime Value</v>
          </cell>
          <cell r="H667">
            <v>939932.45</v>
          </cell>
          <cell r="I667">
            <v>818564.76</v>
          </cell>
          <cell r="J667">
            <v>805072.44</v>
          </cell>
        </row>
        <row r="668">
          <cell r="G668" t="str">
            <v>Other Cities SummaryAirtimeTotal Airtime Value - Reversals</v>
          </cell>
          <cell r="H668">
            <v>-500</v>
          </cell>
          <cell r="I668">
            <v>-600</v>
          </cell>
          <cell r="J668">
            <v>-8900</v>
          </cell>
        </row>
        <row r="669">
          <cell r="G669" t="str">
            <v>Other Cities SummaryAirtimeAverage Value of Airtime</v>
          </cell>
          <cell r="H669">
            <v>507.25</v>
          </cell>
          <cell r="I669">
            <v>413.21</v>
          </cell>
          <cell r="J669">
            <v>424.39</v>
          </cell>
        </row>
        <row r="670">
          <cell r="G670" t="str">
            <v>Other Cities SummaryAirtimeAverage Value of Airtime - Reversals</v>
          </cell>
          <cell r="H670">
            <v>-500</v>
          </cell>
          <cell r="I670">
            <v>-150</v>
          </cell>
          <cell r="J670">
            <v>-174.51</v>
          </cell>
        </row>
        <row r="671">
          <cell r="G671" t="str">
            <v>Other Cities SummaryAirtimePaga Airtime Income</v>
          </cell>
          <cell r="H671">
            <v>24238.68</v>
          </cell>
          <cell r="I671">
            <v>21157.25</v>
          </cell>
          <cell r="J671">
            <v>31561.02</v>
          </cell>
        </row>
        <row r="672">
          <cell r="G672" t="str">
            <v>Other Cities SummaryAirtimePaga Airtime Income - Reversals</v>
          </cell>
          <cell r="H672">
            <v>-25</v>
          </cell>
          <cell r="I672">
            <v>-30</v>
          </cell>
          <cell r="J672">
            <v>-469</v>
          </cell>
        </row>
        <row r="673">
          <cell r="G673" t="str">
            <v>Other Cities SummaryAirtimeAgent Airtime Commission</v>
          </cell>
          <cell r="H673">
            <v>47021.62</v>
          </cell>
          <cell r="I673">
            <v>40958.239999999998</v>
          </cell>
          <cell r="J673">
            <v>29409.919999999998</v>
          </cell>
        </row>
        <row r="674">
          <cell r="G674" t="str">
            <v>Other Cities SummaryAirtimeAgent Airtime Commission - Reversals</v>
          </cell>
          <cell r="H674">
            <v>0</v>
          </cell>
          <cell r="I674">
            <v>0</v>
          </cell>
          <cell r="J674">
            <v>0</v>
          </cell>
        </row>
        <row r="675">
          <cell r="G675" t="str">
            <v>Other Cities SummaryAgent Network Sales# of Approved Agents in Total</v>
          </cell>
          <cell r="H675">
            <v>7238</v>
          </cell>
          <cell r="I675">
            <v>7453</v>
          </cell>
          <cell r="J675">
            <v>7743</v>
          </cell>
        </row>
        <row r="676">
          <cell r="G676" t="str">
            <v>Other Cities SummaryAgent Network SalesActive Agents in total (at least 1 transactions in the month)</v>
          </cell>
          <cell r="H676">
            <v>4187</v>
          </cell>
          <cell r="I676">
            <v>4293</v>
          </cell>
          <cell r="J676">
            <v>4502</v>
          </cell>
        </row>
        <row r="677">
          <cell r="G677" t="str">
            <v>Other Cities SummaryAgent Network SalesActive Agents in total (at least 5 transactions in the month)</v>
          </cell>
          <cell r="H677">
            <v>3624</v>
          </cell>
          <cell r="I677">
            <v>3694</v>
          </cell>
          <cell r="J677">
            <v>3949</v>
          </cell>
        </row>
        <row r="678">
          <cell r="G678" t="str">
            <v>Other Cities SummaryAgent Network SalesFresh Active Agents in total (at least 1 transactions in the month)</v>
          </cell>
          <cell r="H678">
            <v>369</v>
          </cell>
          <cell r="I678">
            <v>440</v>
          </cell>
          <cell r="J678">
            <v>472</v>
          </cell>
        </row>
        <row r="679">
          <cell r="G679" t="str">
            <v>Other Cities SummaryAgent Network SalesFresh Active Agents in total (at least 5 transactions in the month)</v>
          </cell>
          <cell r="H679">
            <v>364</v>
          </cell>
          <cell r="I679">
            <v>384</v>
          </cell>
          <cell r="J679">
            <v>466</v>
          </cell>
        </row>
        <row r="680">
          <cell r="G680" t="str">
            <v>Other Cities SummaryAgent Network SalesChurn Active Agents (1 txn in Month)</v>
          </cell>
          <cell r="H680">
            <v>309</v>
          </cell>
          <cell r="I680">
            <v>334</v>
          </cell>
          <cell r="J680">
            <v>263</v>
          </cell>
        </row>
        <row r="681">
          <cell r="G681" t="str">
            <v>Other Cities SummaryAgent Network SalesChurn Active Agents (5 txn in Month)</v>
          </cell>
          <cell r="H681">
            <v>330</v>
          </cell>
          <cell r="I681">
            <v>314</v>
          </cell>
          <cell r="J681">
            <v>211</v>
          </cell>
        </row>
        <row r="682">
          <cell r="G682" t="str">
            <v>Other Cities SummaryKano - All data in this section apply only to agents in Kano (or the specific city)# Agents in City</v>
          </cell>
          <cell r="H682">
            <v>284</v>
          </cell>
          <cell r="I682">
            <v>284</v>
          </cell>
          <cell r="J682">
            <v>293</v>
          </cell>
        </row>
        <row r="683">
          <cell r="G683" t="str">
            <v>Other Cities SummaryKano - All data in this section apply only to agents in Kano (or the specific city)Active Agents in City in month (at least 1 transactions in the month)</v>
          </cell>
          <cell r="H683">
            <v>104</v>
          </cell>
          <cell r="I683">
            <v>105</v>
          </cell>
          <cell r="J683">
            <v>103</v>
          </cell>
        </row>
        <row r="684">
          <cell r="G684" t="str">
            <v>Other Cities SummaryKano - All data in this section apply only to agents in Kano (or the specific city)Active Agents in City in month (at least 5 transactions in the month)</v>
          </cell>
          <cell r="H684">
            <v>70</v>
          </cell>
          <cell r="I684">
            <v>76</v>
          </cell>
          <cell r="J684">
            <v>76</v>
          </cell>
        </row>
        <row r="685">
          <cell r="G685" t="str">
            <v>Other Cities SummaryKano - All data in this section apply only to agents in Kano (or the specific city)Churn City Agents in Month (1 txn in Month)</v>
          </cell>
          <cell r="H685">
            <v>22</v>
          </cell>
          <cell r="I685">
            <v>11</v>
          </cell>
          <cell r="J685">
            <v>12</v>
          </cell>
        </row>
        <row r="686">
          <cell r="G686" t="str">
            <v>Other Cities SummaryKano - All data in this section apply only to agents in Kano (or the specific city)Churn City Agents in Month (5 txn in Month)</v>
          </cell>
          <cell r="H686">
            <v>25</v>
          </cell>
          <cell r="I686">
            <v>11</v>
          </cell>
          <cell r="J686">
            <v>11</v>
          </cell>
        </row>
        <row r="687">
          <cell r="G687" t="str">
            <v>Other Cities SummaryDeposit into Paga Number of Agents performing at least 1 Deposit for Customer or another Agent (Accept Deposit)</v>
          </cell>
          <cell r="H687">
            <v>28</v>
          </cell>
          <cell r="I687">
            <v>42</v>
          </cell>
          <cell r="J687">
            <v>30</v>
          </cell>
        </row>
        <row r="688">
          <cell r="G688" t="str">
            <v>Other Cities SummaryDeposit into Paga Churn Agents DP</v>
          </cell>
          <cell r="H688">
            <v>18</v>
          </cell>
          <cell r="I688">
            <v>12</v>
          </cell>
          <cell r="J688">
            <v>22</v>
          </cell>
        </row>
        <row r="689">
          <cell r="G689" t="str">
            <v xml:space="preserve">Other Cities SummaryDeposit into Paga New / Fresh Agents DP in Month </v>
          </cell>
          <cell r="H689">
            <v>14</v>
          </cell>
          <cell r="I689">
            <v>26</v>
          </cell>
          <cell r="J689">
            <v>10</v>
          </cell>
        </row>
        <row r="690">
          <cell r="G690" t="str">
            <v>Other Cities SummaryDeposit into Paga Total DP Volume</v>
          </cell>
          <cell r="H690">
            <v>181</v>
          </cell>
          <cell r="I690">
            <v>276</v>
          </cell>
          <cell r="J690">
            <v>214</v>
          </cell>
        </row>
        <row r="691">
          <cell r="G691" t="str">
            <v>Other Cities SummaryDeposit into Paga Total DP Value</v>
          </cell>
          <cell r="H691">
            <v>2665813</v>
          </cell>
          <cell r="I691">
            <v>6507751</v>
          </cell>
          <cell r="J691">
            <v>5317409</v>
          </cell>
        </row>
        <row r="692">
          <cell r="G692" t="str">
            <v>Other Cities SummaryDeposit into Paga Average Value of DP</v>
          </cell>
          <cell r="H692">
            <v>14728.25</v>
          </cell>
          <cell r="I692">
            <v>23578.81</v>
          </cell>
          <cell r="J692">
            <v>24847.71</v>
          </cell>
        </row>
        <row r="693">
          <cell r="G693" t="str">
            <v>Other Cities SummaryMoney Transfer on PagaNumber of Agents performing MT on Paga (to customer or non-customer)</v>
          </cell>
          <cell r="H693">
            <v>1</v>
          </cell>
          <cell r="I693">
            <v>17</v>
          </cell>
          <cell r="J693">
            <v>7</v>
          </cell>
        </row>
        <row r="694">
          <cell r="G694" t="str">
            <v>Other Cities SummaryMoney Transfer on PagaChurn Agents MT</v>
          </cell>
          <cell r="H694">
            <v>2</v>
          </cell>
          <cell r="I694">
            <v>1</v>
          </cell>
          <cell r="J694">
            <v>11</v>
          </cell>
        </row>
        <row r="695">
          <cell r="G695" t="str">
            <v xml:space="preserve">Other Cities SummaryMoney Transfer on PagaNew / Fresh Agents MT in Month </v>
          </cell>
          <cell r="H695">
            <v>1</v>
          </cell>
          <cell r="I695">
            <v>17</v>
          </cell>
          <cell r="J695">
            <v>1</v>
          </cell>
        </row>
        <row r="696">
          <cell r="G696" t="str">
            <v>Other Cities SummaryMoney Transfer on PagaTotal MT Volume</v>
          </cell>
          <cell r="H696">
            <v>1</v>
          </cell>
          <cell r="I696">
            <v>30</v>
          </cell>
          <cell r="J696">
            <v>12</v>
          </cell>
        </row>
        <row r="697">
          <cell r="G697" t="str">
            <v>Other Cities SummaryMoney Transfer on PagaTotal MT Value</v>
          </cell>
          <cell r="H697">
            <v>800</v>
          </cell>
          <cell r="I697">
            <v>2458000</v>
          </cell>
          <cell r="J697">
            <v>1085700</v>
          </cell>
        </row>
        <row r="698">
          <cell r="G698" t="str">
            <v>Other Cities SummaryMoney Transfer on PagaAverage Value of MT</v>
          </cell>
          <cell r="H698">
            <v>800</v>
          </cell>
          <cell r="I698">
            <v>81933.33</v>
          </cell>
          <cell r="J698">
            <v>90475</v>
          </cell>
        </row>
        <row r="699">
          <cell r="G699" t="str">
            <v>Other Cities SummaryMoney Transfer on PagaPaga MT Income</v>
          </cell>
          <cell r="H699">
            <v>80</v>
          </cell>
          <cell r="I699">
            <v>4320</v>
          </cell>
          <cell r="J699">
            <v>1730</v>
          </cell>
        </row>
        <row r="700">
          <cell r="G700" t="str">
            <v>Other Cities SummaryMoney Transfer on PagaAgent MT Commission</v>
          </cell>
          <cell r="H700">
            <v>20</v>
          </cell>
          <cell r="I700">
            <v>2830</v>
          </cell>
          <cell r="J700">
            <v>1120</v>
          </cell>
        </row>
        <row r="701">
          <cell r="G701" t="str">
            <v>Other Cities SummaryDeposit To BankNumber of Agents performing Deposit to Bank</v>
          </cell>
          <cell r="H701">
            <v>68</v>
          </cell>
          <cell r="I701">
            <v>69</v>
          </cell>
          <cell r="J701">
            <v>68</v>
          </cell>
        </row>
        <row r="702">
          <cell r="G702" t="str">
            <v>Other Cities SummaryDeposit To BankChurn Agents DB</v>
          </cell>
          <cell r="H702">
            <v>14</v>
          </cell>
          <cell r="I702">
            <v>14</v>
          </cell>
          <cell r="J702">
            <v>20</v>
          </cell>
        </row>
        <row r="703">
          <cell r="G703" t="str">
            <v xml:space="preserve">Other Cities SummaryDeposit To Bank New / Fresh Agents DB in Month </v>
          </cell>
          <cell r="H703">
            <v>18</v>
          </cell>
          <cell r="I703">
            <v>20</v>
          </cell>
          <cell r="J703">
            <v>14</v>
          </cell>
        </row>
        <row r="704">
          <cell r="G704" t="str">
            <v>Other Cities SummaryDeposit To BankTotal DB Volume</v>
          </cell>
          <cell r="H704">
            <v>779</v>
          </cell>
          <cell r="I704">
            <v>813</v>
          </cell>
          <cell r="J704">
            <v>977</v>
          </cell>
        </row>
        <row r="705">
          <cell r="G705" t="str">
            <v>Other Cities SummaryDeposit To BankTotal DB Volume - Reversals</v>
          </cell>
          <cell r="H705" t="str">
            <v xml:space="preserve">  </v>
          </cell>
          <cell r="I705" t="str">
            <v xml:space="preserve">  </v>
          </cell>
          <cell r="J705">
            <v>1</v>
          </cell>
        </row>
        <row r="706">
          <cell r="G706" t="str">
            <v>Other Cities SummaryDeposit To BankTotal DB Value</v>
          </cell>
          <cell r="H706">
            <v>24959567</v>
          </cell>
          <cell r="I706">
            <v>22291721</v>
          </cell>
          <cell r="J706">
            <v>30284955</v>
          </cell>
        </row>
        <row r="707">
          <cell r="G707" t="str">
            <v>Other Cities SummaryDeposit To BankTotal DB Value - Reversals</v>
          </cell>
          <cell r="H707" t="str">
            <v xml:space="preserve">  </v>
          </cell>
          <cell r="I707" t="str">
            <v xml:space="preserve">  </v>
          </cell>
          <cell r="J707">
            <v>-10000</v>
          </cell>
        </row>
        <row r="708">
          <cell r="G708" t="str">
            <v>Other Cities SummaryDeposit To BankAverage Value of DB</v>
          </cell>
          <cell r="H708">
            <v>32040.52</v>
          </cell>
          <cell r="I708">
            <v>27419.09</v>
          </cell>
          <cell r="J708">
            <v>30997.91</v>
          </cell>
        </row>
        <row r="709">
          <cell r="G709" t="str">
            <v>Other Cities SummaryDeposit To BankAverage Value of DB - Reversals</v>
          </cell>
          <cell r="H709" t="str">
            <v xml:space="preserve">  </v>
          </cell>
          <cell r="I709" t="str">
            <v xml:space="preserve">  </v>
          </cell>
          <cell r="J709">
            <v>-10000</v>
          </cell>
        </row>
        <row r="710">
          <cell r="G710" t="str">
            <v>Other Cities SummaryDeposit To BankPaga DB Income</v>
          </cell>
          <cell r="H710">
            <v>58740</v>
          </cell>
          <cell r="I710">
            <v>64340</v>
          </cell>
          <cell r="J710">
            <v>75040</v>
          </cell>
        </row>
        <row r="711">
          <cell r="G711" t="str">
            <v>Other Cities SummaryDeposit To BankPaga DB Income - Reversal</v>
          </cell>
          <cell r="H711" t="str">
            <v xml:space="preserve">  </v>
          </cell>
          <cell r="I711" t="str">
            <v xml:space="preserve">  </v>
          </cell>
          <cell r="J711">
            <v>-70</v>
          </cell>
        </row>
        <row r="712">
          <cell r="G712" t="str">
            <v>Other Cities SummaryDeposit To BankAgent DB Commission</v>
          </cell>
          <cell r="H712">
            <v>58110</v>
          </cell>
          <cell r="I712">
            <v>57560</v>
          </cell>
          <cell r="J712">
            <v>71210</v>
          </cell>
        </row>
        <row r="713">
          <cell r="G713" t="str">
            <v>Other Cities SummaryDeposit To BankAgent DB Commission - Reversal</v>
          </cell>
          <cell r="H713" t="str">
            <v xml:space="preserve">  </v>
          </cell>
          <cell r="I713" t="str">
            <v xml:space="preserve">  </v>
          </cell>
          <cell r="J713">
            <v>-80</v>
          </cell>
        </row>
        <row r="714">
          <cell r="G714" t="str">
            <v>Other Cities SummaryMerchant Payments (Bill Pay)Number of agents performing DStv</v>
          </cell>
          <cell r="H714">
            <v>21</v>
          </cell>
          <cell r="I714">
            <v>18</v>
          </cell>
          <cell r="J714">
            <v>30</v>
          </cell>
        </row>
        <row r="715">
          <cell r="G715" t="str">
            <v>Other Cities SummaryMerchant Payments (Bill Pay)Churn Agents DStv BP</v>
          </cell>
          <cell r="H715">
            <v>2</v>
          </cell>
          <cell r="I715">
            <v>3</v>
          </cell>
          <cell r="J715">
            <v>0</v>
          </cell>
        </row>
        <row r="716">
          <cell r="G716" t="str">
            <v xml:space="preserve">Other Cities SummaryMerchant Payments (Bill Pay)New / Fresh Agents BP in Month </v>
          </cell>
          <cell r="H716">
            <v>5</v>
          </cell>
          <cell r="I716">
            <v>5</v>
          </cell>
          <cell r="J716">
            <v>13</v>
          </cell>
        </row>
        <row r="717">
          <cell r="G717" t="str">
            <v>Other Cities SummaryMerchant Payments (Bill Pay)Total DStv BP Volume</v>
          </cell>
          <cell r="H717">
            <v>98</v>
          </cell>
          <cell r="I717">
            <v>118</v>
          </cell>
          <cell r="J717">
            <v>208</v>
          </cell>
        </row>
        <row r="718">
          <cell r="G718" t="str">
            <v>Other Cities SummaryMerchant Payments (Bill Pay)Total DStv BP Value</v>
          </cell>
          <cell r="H718">
            <v>367900</v>
          </cell>
          <cell r="I718">
            <v>453250</v>
          </cell>
          <cell r="J718">
            <v>708700</v>
          </cell>
        </row>
        <row r="719">
          <cell r="G719" t="str">
            <v>Other Cities SummaryMerchant Payments (Bill Pay)Average Value of DStv BP</v>
          </cell>
          <cell r="H719">
            <v>3754.08</v>
          </cell>
          <cell r="I719">
            <v>3841.1</v>
          </cell>
          <cell r="J719">
            <v>3407.21</v>
          </cell>
        </row>
        <row r="720">
          <cell r="G720" t="str">
            <v>Other Cities SummaryMerchant Payments (Bill Pay)Paga DStv BP Income</v>
          </cell>
          <cell r="H720">
            <v>5639</v>
          </cell>
          <cell r="I720">
            <v>6892.5</v>
          </cell>
          <cell r="J720">
            <v>11247</v>
          </cell>
        </row>
        <row r="721">
          <cell r="G721" t="str">
            <v>Other Cities SummaryMerchant Payments (Bill Pay)Agent DStv BP Commission</v>
          </cell>
          <cell r="H721">
            <v>3970</v>
          </cell>
          <cell r="I721">
            <v>4640</v>
          </cell>
          <cell r="J721">
            <v>7730</v>
          </cell>
        </row>
        <row r="722">
          <cell r="G722" t="str">
            <v>Other Cities SummaryMerchant Payments (Bill Pay)Number of agents performing Gotv</v>
          </cell>
          <cell r="H722">
            <v>25</v>
          </cell>
          <cell r="I722">
            <v>30</v>
          </cell>
          <cell r="J722">
            <v>37</v>
          </cell>
        </row>
        <row r="723">
          <cell r="G723" t="str">
            <v>Other Cities SummaryMerchant Payments (Bill Pay)Churn Agents Gotv BP</v>
          </cell>
          <cell r="H723">
            <v>4</v>
          </cell>
          <cell r="I723" t="str">
            <v xml:space="preserve">  </v>
          </cell>
          <cell r="J723">
            <v>3</v>
          </cell>
        </row>
        <row r="724">
          <cell r="G724" t="str">
            <v xml:space="preserve">Other Cities SummaryMerchant Payments (Bill Pay)New / Fresh Agents BP in Month </v>
          </cell>
          <cell r="H724">
            <v>4</v>
          </cell>
          <cell r="I724">
            <v>6</v>
          </cell>
          <cell r="J724">
            <v>11</v>
          </cell>
        </row>
        <row r="725">
          <cell r="G725" t="str">
            <v>Other Cities SummaryMerchant Payments (Bill Pay)Total Gotv BP Volume</v>
          </cell>
          <cell r="H725">
            <v>561</v>
          </cell>
          <cell r="I725">
            <v>931</v>
          </cell>
          <cell r="J725">
            <v>1318</v>
          </cell>
        </row>
        <row r="726">
          <cell r="G726" t="str">
            <v>Other Cities SummaryMerchant Payments (Bill Pay)Total Gotv BP Volume - Reversals</v>
          </cell>
          <cell r="H726" t="str">
            <v xml:space="preserve">  </v>
          </cell>
          <cell r="I726">
            <v>1</v>
          </cell>
          <cell r="J726">
            <v>0</v>
          </cell>
        </row>
        <row r="727">
          <cell r="G727" t="str">
            <v>Other Cities SummaryMerchant Payments (Bill Pay)Total Gotv BP Value</v>
          </cell>
          <cell r="H727">
            <v>805500</v>
          </cell>
          <cell r="I727">
            <v>1343000</v>
          </cell>
          <cell r="J727">
            <v>1913900</v>
          </cell>
        </row>
        <row r="728">
          <cell r="G728" t="str">
            <v>Other Cities SummaryMerchant Payments (Bill Pay)Total Gotv BP Value - Reversals</v>
          </cell>
          <cell r="H728" t="str">
            <v xml:space="preserve">  </v>
          </cell>
          <cell r="I728">
            <v>-1500</v>
          </cell>
          <cell r="J728">
            <v>0</v>
          </cell>
        </row>
        <row r="729">
          <cell r="G729" t="str">
            <v>Other Cities SummaryMerchant Payments (Bill Pay)Average Value of Gotv BP</v>
          </cell>
          <cell r="H729">
            <v>1435.83</v>
          </cell>
          <cell r="I729">
            <v>1442.53</v>
          </cell>
          <cell r="J729">
            <v>1452.12</v>
          </cell>
        </row>
        <row r="730">
          <cell r="G730" t="str">
            <v>Other Cities SummaryMerchant Payments (Bill Pay)Average Value of Gotv BP - Reversals</v>
          </cell>
          <cell r="H730" t="str">
            <v xml:space="preserve">  </v>
          </cell>
          <cell r="I730">
            <v>-1500</v>
          </cell>
          <cell r="J730">
            <v>0</v>
          </cell>
        </row>
        <row r="731">
          <cell r="G731" t="str">
            <v>Other Cities SummaryMerchant Payments (Bill Pay)Paga Gotv BP Income</v>
          </cell>
          <cell r="H731">
            <v>19275</v>
          </cell>
          <cell r="I731">
            <v>32045</v>
          </cell>
          <cell r="J731">
            <v>45499</v>
          </cell>
        </row>
        <row r="732">
          <cell r="G732" t="str">
            <v>Other Cities SummaryMerchant Payments (Bill Pay)Paga Gotv BP Income - Reversals</v>
          </cell>
          <cell r="H732" t="str">
            <v xml:space="preserve">  </v>
          </cell>
          <cell r="I732">
            <v>0</v>
          </cell>
          <cell r="J732">
            <v>0</v>
          </cell>
        </row>
        <row r="733">
          <cell r="G733" t="str">
            <v>Other Cities SummaryMerchant Payments (Bill Pay)Agent Gotv BP Commission</v>
          </cell>
          <cell r="H733">
            <v>11400</v>
          </cell>
          <cell r="I733">
            <v>18960</v>
          </cell>
          <cell r="J733">
            <v>26930</v>
          </cell>
        </row>
        <row r="734">
          <cell r="G734" t="str">
            <v>Other Cities SummaryMerchant Payments (Bill Pay)Agent Gotv BP Commission - Reversals</v>
          </cell>
          <cell r="H734" t="str">
            <v xml:space="preserve">  </v>
          </cell>
          <cell r="I734">
            <v>0</v>
          </cell>
          <cell r="J734">
            <v>0</v>
          </cell>
        </row>
        <row r="735">
          <cell r="G735" t="str">
            <v>Other Cities SummaryMerchant Payments (Bill Pay)Number of agents performing Startimes</v>
          </cell>
          <cell r="H735">
            <v>22</v>
          </cell>
          <cell r="I735">
            <v>22</v>
          </cell>
          <cell r="J735">
            <v>32</v>
          </cell>
        </row>
        <row r="736">
          <cell r="G736" t="str">
            <v>Other Cities SummaryMerchant Payments (Bill Pay)Churn Agents Startimes BP</v>
          </cell>
          <cell r="H736">
            <v>2</v>
          </cell>
          <cell r="I736">
            <v>1</v>
          </cell>
          <cell r="J736">
            <v>3</v>
          </cell>
        </row>
        <row r="737">
          <cell r="G737" t="str">
            <v xml:space="preserve">Other Cities SummaryMerchant Payments (Bill Pay)New / Fresh Agents BP in Month </v>
          </cell>
          <cell r="H737">
            <v>6</v>
          </cell>
          <cell r="I737">
            <v>5</v>
          </cell>
          <cell r="J737">
            <v>15</v>
          </cell>
        </row>
        <row r="738">
          <cell r="G738" t="str">
            <v>Other Cities SummaryMerchant Payments (Bill Pay)Total Startimes BP Volume</v>
          </cell>
          <cell r="H738">
            <v>205</v>
          </cell>
          <cell r="I738">
            <v>202</v>
          </cell>
          <cell r="J738">
            <v>308</v>
          </cell>
        </row>
        <row r="739">
          <cell r="G739" t="str">
            <v>Other Cities SummaryMerchant Payments (Bill Pay)Total Startimes BP Value</v>
          </cell>
          <cell r="H739">
            <v>225500</v>
          </cell>
          <cell r="I739">
            <v>222500</v>
          </cell>
          <cell r="J739">
            <v>362200</v>
          </cell>
        </row>
        <row r="740">
          <cell r="G740" t="str">
            <v>Other Cities SummaryMerchant Payments (Bill Pay)Average Value of Startimes BP</v>
          </cell>
          <cell r="H740">
            <v>1100</v>
          </cell>
          <cell r="I740">
            <v>1101.49</v>
          </cell>
          <cell r="J740">
            <v>1175.97</v>
          </cell>
        </row>
        <row r="741">
          <cell r="G741" t="str">
            <v>Other Cities SummaryMerchant Payments (Bill Pay)Paga Startimes BP Income</v>
          </cell>
          <cell r="H741">
            <v>218735</v>
          </cell>
          <cell r="I741">
            <v>215825</v>
          </cell>
          <cell r="J741">
            <v>351334</v>
          </cell>
        </row>
        <row r="742">
          <cell r="G742" t="str">
            <v>Other Cities SummaryMerchant Payments (Bill Pay)Agent Startimes BP Commission</v>
          </cell>
          <cell r="H742">
            <v>6765</v>
          </cell>
          <cell r="I742">
            <v>6675</v>
          </cell>
          <cell r="J742">
            <v>10866</v>
          </cell>
        </row>
        <row r="743">
          <cell r="G743" t="str">
            <v>Other Cities SummaryMerchant Payments (Bill Pay)Number of agents performing Other</v>
          </cell>
          <cell r="H743">
            <v>7</v>
          </cell>
          <cell r="I743">
            <v>7</v>
          </cell>
          <cell r="J743">
            <v>4</v>
          </cell>
        </row>
        <row r="744">
          <cell r="G744" t="str">
            <v>Other Cities SummaryMerchant Payments (Bill Pay)Churn Agents Other BP</v>
          </cell>
          <cell r="H744">
            <v>4</v>
          </cell>
          <cell r="I744">
            <v>5</v>
          </cell>
          <cell r="J744">
            <v>3</v>
          </cell>
        </row>
        <row r="745">
          <cell r="G745" t="str">
            <v xml:space="preserve">Other Cities SummaryMerchant Payments (Bill Pay)New / Fresh Agents BP in Month </v>
          </cell>
          <cell r="H745">
            <v>7</v>
          </cell>
          <cell r="I745">
            <v>7</v>
          </cell>
          <cell r="J745">
            <v>3</v>
          </cell>
        </row>
        <row r="746">
          <cell r="G746" t="str">
            <v>Other Cities SummaryMerchant Payments (Bill Pay)Total Other BP Volume</v>
          </cell>
          <cell r="H746">
            <v>11</v>
          </cell>
          <cell r="I746">
            <v>7</v>
          </cell>
          <cell r="J746">
            <v>5</v>
          </cell>
        </row>
        <row r="747">
          <cell r="G747" t="str">
            <v>Other Cities SummaryMerchant Payments (Bill Pay)Total Other BP Value</v>
          </cell>
          <cell r="H747">
            <v>30500</v>
          </cell>
          <cell r="I747">
            <v>28500</v>
          </cell>
          <cell r="J747">
            <v>17500</v>
          </cell>
        </row>
        <row r="748">
          <cell r="G748" t="str">
            <v>Other Cities SummaryMerchant Payments (Bill Pay)Average Value of Other BP</v>
          </cell>
          <cell r="H748">
            <v>2772.73</v>
          </cell>
          <cell r="I748">
            <v>4071.43</v>
          </cell>
          <cell r="J748">
            <v>3500</v>
          </cell>
        </row>
        <row r="749">
          <cell r="G749" t="str">
            <v>Other Cities SummaryMerchant Payments (Bill Pay)Paga Other BP Income</v>
          </cell>
          <cell r="H749">
            <v>25</v>
          </cell>
          <cell r="I749">
            <v>3000</v>
          </cell>
          <cell r="J749">
            <v>1000</v>
          </cell>
        </row>
        <row r="750">
          <cell r="G750" t="str">
            <v>Other Cities SummaryMerchant Payments (Bill Pay)Agent Other BP Commission</v>
          </cell>
          <cell r="H750">
            <v>520</v>
          </cell>
          <cell r="I750">
            <v>200</v>
          </cell>
          <cell r="J750">
            <v>200</v>
          </cell>
        </row>
        <row r="751">
          <cell r="G751" t="str">
            <v>Other Cities SummaryAirtimeNumber of Agents performing Airtime on Transaction</v>
          </cell>
          <cell r="H751">
            <v>112</v>
          </cell>
          <cell r="I751">
            <v>127</v>
          </cell>
          <cell r="J751">
            <v>128</v>
          </cell>
        </row>
        <row r="752">
          <cell r="G752" t="str">
            <v>Other Cities SummaryAirtimeChurn Agents Airtime</v>
          </cell>
          <cell r="H752">
            <v>21</v>
          </cell>
          <cell r="I752">
            <v>16</v>
          </cell>
          <cell r="J752">
            <v>16</v>
          </cell>
        </row>
        <row r="753">
          <cell r="G753" t="str">
            <v xml:space="preserve">Other Cities SummaryAirtimeNew / Fresh Agents Airtime in Month </v>
          </cell>
          <cell r="H753">
            <v>16</v>
          </cell>
          <cell r="I753">
            <v>20</v>
          </cell>
          <cell r="J753">
            <v>16</v>
          </cell>
        </row>
        <row r="754">
          <cell r="G754" t="str">
            <v>Other Cities SummaryAirtimeTotal Airtime Volume</v>
          </cell>
          <cell r="H754">
            <v>1421</v>
          </cell>
          <cell r="I754">
            <v>1807</v>
          </cell>
          <cell r="J754">
            <v>1838</v>
          </cell>
        </row>
        <row r="755">
          <cell r="G755" t="str">
            <v>Other Cities SummaryAirtimeTotal Airtime Volume - Reversal</v>
          </cell>
          <cell r="H755">
            <v>2</v>
          </cell>
          <cell r="I755" t="str">
            <v xml:space="preserve">  </v>
          </cell>
          <cell r="J755">
            <v>33</v>
          </cell>
        </row>
        <row r="756">
          <cell r="G756" t="str">
            <v>Other Cities SummaryAirtimeTotal Airtime Value</v>
          </cell>
          <cell r="H756">
            <v>732008.03</v>
          </cell>
          <cell r="I756">
            <v>953091.95</v>
          </cell>
          <cell r="J756">
            <v>896190.7</v>
          </cell>
        </row>
        <row r="757">
          <cell r="G757" t="str">
            <v>Other Cities SummaryAirtimeTotal Airtime Value - Reversals</v>
          </cell>
          <cell r="H757">
            <v>-1400</v>
          </cell>
          <cell r="I757" t="str">
            <v xml:space="preserve">  </v>
          </cell>
          <cell r="J757">
            <v>-35700</v>
          </cell>
        </row>
        <row r="758">
          <cell r="G758" t="str">
            <v>Other Cities SummaryAirtimeAverage Value of Airtime</v>
          </cell>
          <cell r="H758">
            <v>515.14</v>
          </cell>
          <cell r="I758">
            <v>527.44000000000005</v>
          </cell>
          <cell r="J758">
            <v>487.59</v>
          </cell>
        </row>
        <row r="759">
          <cell r="G759" t="str">
            <v>Other Cities SummaryAirtimeAverage Value of Airtime - Reversals</v>
          </cell>
          <cell r="H759">
            <v>-700</v>
          </cell>
          <cell r="I759" t="str">
            <v xml:space="preserve">  </v>
          </cell>
          <cell r="J759">
            <v>-1081.82</v>
          </cell>
        </row>
        <row r="760">
          <cell r="G760" t="str">
            <v>Other Cities SummaryAirtimePaga Airtime Income</v>
          </cell>
          <cell r="H760">
            <v>20357.38</v>
          </cell>
          <cell r="I760">
            <v>26728.799999999999</v>
          </cell>
          <cell r="J760">
            <v>36121.410000000003</v>
          </cell>
        </row>
        <row r="761">
          <cell r="G761" t="str">
            <v>Other Cities SummaryAirtimePaga Airtime Income - Reversals</v>
          </cell>
          <cell r="H761">
            <v>-70</v>
          </cell>
          <cell r="I761" t="str">
            <v xml:space="preserve">  </v>
          </cell>
          <cell r="J761">
            <v>-1945</v>
          </cell>
        </row>
        <row r="762">
          <cell r="G762" t="str">
            <v>Other Cities SummaryAirtimeAgent Airtime Commission</v>
          </cell>
          <cell r="H762">
            <v>36670.400000000001</v>
          </cell>
          <cell r="I762">
            <v>47654.6</v>
          </cell>
          <cell r="J762">
            <v>32829.910000000003</v>
          </cell>
        </row>
        <row r="763">
          <cell r="G763" t="str">
            <v>Other Cities SummaryAirtimeAgent Airtime Commission - Reversals</v>
          </cell>
          <cell r="H763">
            <v>0</v>
          </cell>
          <cell r="I763" t="str">
            <v xml:space="preserve">  </v>
          </cell>
          <cell r="J763">
            <v>0</v>
          </cell>
        </row>
        <row r="764">
          <cell r="G764" t="str">
            <v>Other Cities SummaryAgent Network Sales# of Approved Agents in Total</v>
          </cell>
          <cell r="H764">
            <v>7238</v>
          </cell>
          <cell r="I764">
            <v>7453</v>
          </cell>
          <cell r="J764">
            <v>7743</v>
          </cell>
        </row>
        <row r="765">
          <cell r="G765" t="str">
            <v>Other Cities SummaryAgent Network SalesActive Agents in total (at least 1 transactions in the month)</v>
          </cell>
          <cell r="H765">
            <v>4187</v>
          </cell>
          <cell r="I765">
            <v>4293</v>
          </cell>
          <cell r="J765">
            <v>4502</v>
          </cell>
        </row>
        <row r="766">
          <cell r="G766" t="str">
            <v>Other Cities SummaryAgent Network SalesActive Agents in total (at least 5 transactions in the month)</v>
          </cell>
          <cell r="H766">
            <v>3624</v>
          </cell>
          <cell r="I766">
            <v>3694</v>
          </cell>
          <cell r="J766">
            <v>3949</v>
          </cell>
        </row>
        <row r="767">
          <cell r="G767" t="str">
            <v>Other Cities SummaryAgent Network SalesFresh Active Agents in total (at least 1 transactions in the month)</v>
          </cell>
          <cell r="H767">
            <v>369</v>
          </cell>
          <cell r="I767">
            <v>440</v>
          </cell>
          <cell r="J767">
            <v>472</v>
          </cell>
        </row>
        <row r="768">
          <cell r="G768" t="str">
            <v>Other Cities SummaryAgent Network SalesFresh Active Agents in total (at least 5 transactions in the month)</v>
          </cell>
          <cell r="H768">
            <v>364</v>
          </cell>
          <cell r="I768">
            <v>384</v>
          </cell>
          <cell r="J768">
            <v>466</v>
          </cell>
        </row>
        <row r="769">
          <cell r="G769" t="str">
            <v>Other Cities SummaryAgent Network SalesChurn Active Agents (1 txn in Month)</v>
          </cell>
          <cell r="H769">
            <v>309</v>
          </cell>
          <cell r="I769">
            <v>334</v>
          </cell>
          <cell r="J769">
            <v>263</v>
          </cell>
        </row>
        <row r="770">
          <cell r="G770" t="str">
            <v>Other Cities SummaryAgent Network SalesChurn Active Agents (5 txn in Month)</v>
          </cell>
          <cell r="H770">
            <v>330</v>
          </cell>
          <cell r="I770">
            <v>314</v>
          </cell>
          <cell r="J770">
            <v>211</v>
          </cell>
        </row>
        <row r="771">
          <cell r="G771" t="str">
            <v>Other Cities Summary   Kaduna - All data in this section apply only to agents in    Kaduna (or the specific city)# Agents in City</v>
          </cell>
          <cell r="H771">
            <v>204</v>
          </cell>
          <cell r="I771">
            <v>207</v>
          </cell>
          <cell r="J771">
            <v>214</v>
          </cell>
        </row>
        <row r="772">
          <cell r="G772" t="str">
            <v>Other Cities Summary   Kaduna - All data in this section apply only to agents in    Kaduna (or the specific city)Active Agents in City in month (at least 1 transactions in the month)</v>
          </cell>
          <cell r="H772">
            <v>114</v>
          </cell>
          <cell r="I772">
            <v>108</v>
          </cell>
          <cell r="J772">
            <v>111</v>
          </cell>
        </row>
        <row r="773">
          <cell r="G773" t="str">
            <v>Other Cities Summary   Kaduna - All data in this section apply only to agents in    Kaduna (or the specific city)Active Agents in City in month (at least 5 transactions in the month)</v>
          </cell>
          <cell r="H773">
            <v>87</v>
          </cell>
          <cell r="I773">
            <v>90</v>
          </cell>
          <cell r="J773">
            <v>96</v>
          </cell>
        </row>
        <row r="774">
          <cell r="G774" t="str">
            <v>Other Cities Summary   Kaduna - All data in this section apply only to agents in    Kaduna (or the specific city)Churn City Agents in Month (1 txn in Month)</v>
          </cell>
          <cell r="H774">
            <v>7</v>
          </cell>
          <cell r="I774">
            <v>14</v>
          </cell>
          <cell r="J774">
            <v>9</v>
          </cell>
        </row>
        <row r="775">
          <cell r="G775" t="str">
            <v>Other Cities Summary   Kaduna - All data in this section apply only to agents in    Kaduna (or the specific city)Churn City Agents in Month (5 txn in Month)</v>
          </cell>
          <cell r="H775">
            <v>17</v>
          </cell>
          <cell r="I775">
            <v>8</v>
          </cell>
          <cell r="J775">
            <v>5</v>
          </cell>
        </row>
        <row r="776">
          <cell r="G776" t="str">
            <v>Other Cities SummaryDeposit into Paga Number of Agents performing at least 1 Deposit for Customer or another Agent (Accept Deposit)</v>
          </cell>
          <cell r="H776">
            <v>32</v>
          </cell>
          <cell r="I776">
            <v>30</v>
          </cell>
          <cell r="J776">
            <v>28</v>
          </cell>
        </row>
        <row r="777">
          <cell r="G777" t="str">
            <v>Other Cities SummaryDeposit into Paga Churn Agents DP</v>
          </cell>
          <cell r="H777">
            <v>12</v>
          </cell>
          <cell r="I777">
            <v>12</v>
          </cell>
          <cell r="J777">
            <v>12</v>
          </cell>
        </row>
        <row r="778">
          <cell r="G778" t="str">
            <v xml:space="preserve">Other Cities SummaryDeposit into Paga New / Fresh Agents DP in Month </v>
          </cell>
          <cell r="H778">
            <v>15</v>
          </cell>
          <cell r="I778">
            <v>10</v>
          </cell>
          <cell r="J778">
            <v>10</v>
          </cell>
        </row>
        <row r="779">
          <cell r="G779" t="str">
            <v>Other Cities SummaryDeposit into Paga Total DP Volume</v>
          </cell>
          <cell r="H779">
            <v>153</v>
          </cell>
          <cell r="I779">
            <v>178</v>
          </cell>
          <cell r="J779">
            <v>201</v>
          </cell>
        </row>
        <row r="780">
          <cell r="G780" t="str">
            <v>Other Cities SummaryDeposit into Paga Total DP Value</v>
          </cell>
          <cell r="H780">
            <v>1479800</v>
          </cell>
          <cell r="I780">
            <v>1738986</v>
          </cell>
          <cell r="J780">
            <v>2003550</v>
          </cell>
        </row>
        <row r="781">
          <cell r="G781" t="str">
            <v>Other Cities SummaryDeposit into Paga Average Value of DP</v>
          </cell>
          <cell r="H781">
            <v>9671.9</v>
          </cell>
          <cell r="I781">
            <v>9769.58</v>
          </cell>
          <cell r="J781">
            <v>9967.91</v>
          </cell>
        </row>
        <row r="782">
          <cell r="G782" t="str">
            <v>Other Cities SummaryMoney Transfer on PagaNumber of Agents performing MT on Paga (to customer or non-customer)</v>
          </cell>
          <cell r="H782">
            <v>3</v>
          </cell>
          <cell r="I782">
            <v>2</v>
          </cell>
          <cell r="J782">
            <v>2</v>
          </cell>
        </row>
        <row r="783">
          <cell r="G783" t="str">
            <v>Other Cities SummaryMoney Transfer on PagaChurn Agents MT</v>
          </cell>
          <cell r="H783">
            <v>2</v>
          </cell>
          <cell r="I783">
            <v>3</v>
          </cell>
          <cell r="J783">
            <v>2</v>
          </cell>
        </row>
        <row r="784">
          <cell r="G784" t="str">
            <v xml:space="preserve">Other Cities SummaryMoney Transfer on PagaNew / Fresh Agents MT in Month </v>
          </cell>
          <cell r="H784">
            <v>1</v>
          </cell>
          <cell r="I784">
            <v>2</v>
          </cell>
          <cell r="J784">
            <v>2</v>
          </cell>
        </row>
        <row r="785">
          <cell r="G785" t="str">
            <v>Other Cities SummaryMoney Transfer on PagaTotal MT Volume</v>
          </cell>
          <cell r="H785">
            <v>4</v>
          </cell>
          <cell r="I785">
            <v>2</v>
          </cell>
          <cell r="J785">
            <v>2</v>
          </cell>
        </row>
        <row r="786">
          <cell r="G786" t="str">
            <v>Other Cities SummaryMoney Transfer on PagaTotal MT Value</v>
          </cell>
          <cell r="H786">
            <v>6000</v>
          </cell>
          <cell r="I786">
            <v>3500</v>
          </cell>
          <cell r="J786">
            <v>16000</v>
          </cell>
        </row>
        <row r="787">
          <cell r="G787" t="str">
            <v>Other Cities SummaryMoney Transfer on PagaAverage Value of MT</v>
          </cell>
          <cell r="H787">
            <v>1500</v>
          </cell>
          <cell r="I787">
            <v>1750</v>
          </cell>
          <cell r="J787">
            <v>8000</v>
          </cell>
        </row>
        <row r="788">
          <cell r="G788" t="str">
            <v>Other Cities SummaryMoney Transfer on PagaPaga MT Income</v>
          </cell>
          <cell r="H788">
            <v>360</v>
          </cell>
          <cell r="I788">
            <v>180</v>
          </cell>
          <cell r="J788">
            <v>200</v>
          </cell>
        </row>
        <row r="789">
          <cell r="G789" t="str">
            <v>Other Cities SummaryMoney Transfer on PagaAgent MT Commission</v>
          </cell>
          <cell r="H789">
            <v>140</v>
          </cell>
          <cell r="I789">
            <v>70</v>
          </cell>
          <cell r="J789">
            <v>100</v>
          </cell>
        </row>
        <row r="790">
          <cell r="G790" t="str">
            <v>Other Cities SummaryDeposit To BankNumber of Agents performing Deposit to Bank</v>
          </cell>
          <cell r="H790">
            <v>73</v>
          </cell>
          <cell r="I790">
            <v>70</v>
          </cell>
          <cell r="J790">
            <v>88</v>
          </cell>
        </row>
        <row r="791">
          <cell r="G791" t="str">
            <v>Other Cities SummaryDeposit To BankChurn Agents DB</v>
          </cell>
          <cell r="H791">
            <v>14</v>
          </cell>
          <cell r="I791">
            <v>9</v>
          </cell>
          <cell r="J791">
            <v>10</v>
          </cell>
        </row>
        <row r="792">
          <cell r="G792" t="str">
            <v xml:space="preserve">Other Cities SummaryDeposit To Bank New / Fresh Agents DB in Month </v>
          </cell>
          <cell r="H792">
            <v>18</v>
          </cell>
          <cell r="I792">
            <v>11</v>
          </cell>
          <cell r="J792">
            <v>16</v>
          </cell>
        </row>
        <row r="793">
          <cell r="G793" t="str">
            <v>Other Cities SummaryDeposit To BankTotal DB Volume</v>
          </cell>
          <cell r="H793">
            <v>442</v>
          </cell>
          <cell r="I793">
            <v>612</v>
          </cell>
          <cell r="J793">
            <v>686</v>
          </cell>
        </row>
        <row r="794">
          <cell r="G794" t="str">
            <v>Other Cities SummaryDeposit To BankTotal DB Volume - Reversals</v>
          </cell>
          <cell r="H794">
            <v>1</v>
          </cell>
          <cell r="I794" t="str">
            <v xml:space="preserve">   </v>
          </cell>
          <cell r="J794">
            <v>0</v>
          </cell>
        </row>
        <row r="795">
          <cell r="G795" t="str">
            <v>Other Cities SummaryDeposit To BankTotal DB Value</v>
          </cell>
          <cell r="H795">
            <v>6169482</v>
          </cell>
          <cell r="I795">
            <v>8399390</v>
          </cell>
          <cell r="J795">
            <v>10381610</v>
          </cell>
        </row>
        <row r="796">
          <cell r="G796" t="str">
            <v>Other Cities SummaryDeposit To BankTotal DB Value - Reversals</v>
          </cell>
          <cell r="H796">
            <v>-5000</v>
          </cell>
          <cell r="I796" t="str">
            <v xml:space="preserve">   </v>
          </cell>
          <cell r="J796">
            <v>0</v>
          </cell>
        </row>
        <row r="797">
          <cell r="G797" t="str">
            <v>Other Cities SummaryDeposit To BankAverage Value of DB</v>
          </cell>
          <cell r="H797">
            <v>13958.1</v>
          </cell>
          <cell r="I797">
            <v>13724.49</v>
          </cell>
          <cell r="J797">
            <v>15133.54</v>
          </cell>
        </row>
        <row r="798">
          <cell r="G798" t="str">
            <v>Other Cities SummaryDeposit To BankAverage Value of DB - Reversals</v>
          </cell>
          <cell r="H798">
            <v>-5000</v>
          </cell>
          <cell r="I798" t="str">
            <v xml:space="preserve">   </v>
          </cell>
          <cell r="J798">
            <v>0</v>
          </cell>
        </row>
        <row r="799">
          <cell r="G799" t="str">
            <v>Other Cities SummaryDeposit To BankPaga DB Income</v>
          </cell>
          <cell r="H799">
            <v>38570</v>
          </cell>
          <cell r="I799">
            <v>53460</v>
          </cell>
          <cell r="J799">
            <v>59510</v>
          </cell>
        </row>
        <row r="800">
          <cell r="G800" t="str">
            <v>Other Cities SummaryDeposit To BankPaga DB Income - Reversal</v>
          </cell>
          <cell r="H800">
            <v>-100</v>
          </cell>
          <cell r="I800" t="str">
            <v xml:space="preserve">   </v>
          </cell>
          <cell r="J800">
            <v>0</v>
          </cell>
        </row>
        <row r="801">
          <cell r="G801" t="str">
            <v>Other Cities SummaryDeposit To BankAgent DB Commission</v>
          </cell>
          <cell r="H801">
            <v>27430</v>
          </cell>
          <cell r="I801">
            <v>38340</v>
          </cell>
          <cell r="J801">
            <v>43390</v>
          </cell>
        </row>
        <row r="802">
          <cell r="G802" t="str">
            <v>Other Cities SummaryDeposit To BankAgent DB Commission - Reversal</v>
          </cell>
          <cell r="H802">
            <v>-50</v>
          </cell>
          <cell r="I802" t="str">
            <v xml:space="preserve">   </v>
          </cell>
          <cell r="J802">
            <v>0</v>
          </cell>
        </row>
        <row r="803">
          <cell r="G803" t="str">
            <v>Other Cities SummaryMerchant Payments (Bill Pay)Number of agents performing DStv</v>
          </cell>
          <cell r="H803">
            <v>49</v>
          </cell>
          <cell r="I803">
            <v>50</v>
          </cell>
          <cell r="J803">
            <v>58</v>
          </cell>
        </row>
        <row r="804">
          <cell r="G804" t="str">
            <v>Other Cities SummaryMerchant Payments (Bill Pay)Churn Agents DStv BP</v>
          </cell>
          <cell r="H804">
            <v>10</v>
          </cell>
          <cell r="I804">
            <v>3</v>
          </cell>
          <cell r="J804">
            <v>2</v>
          </cell>
        </row>
        <row r="805">
          <cell r="G805" t="str">
            <v xml:space="preserve">Other Cities SummaryMerchant Payments (Bill Pay)New / Fresh Agents BP in Month </v>
          </cell>
          <cell r="H805">
            <v>7</v>
          </cell>
          <cell r="I805">
            <v>8</v>
          </cell>
          <cell r="J805">
            <v>13</v>
          </cell>
        </row>
        <row r="806">
          <cell r="G806" t="str">
            <v>Other Cities SummaryMerchant Payments (Bill Pay)Total DStv BP Volume</v>
          </cell>
          <cell r="H806">
            <v>898</v>
          </cell>
          <cell r="I806">
            <v>905</v>
          </cell>
          <cell r="J806">
            <v>1458</v>
          </cell>
        </row>
        <row r="807">
          <cell r="G807" t="str">
            <v>Other Cities SummaryMerchant Payments (Bill Pay)Total DStv BP Volume - Reversal</v>
          </cell>
          <cell r="H807">
            <v>5</v>
          </cell>
          <cell r="I807" t="str">
            <v xml:space="preserve">   </v>
          </cell>
          <cell r="J807">
            <v>3</v>
          </cell>
        </row>
        <row r="808">
          <cell r="G808" t="str">
            <v>Other Cities SummaryMerchant Payments (Bill Pay)Total DStv BP Value</v>
          </cell>
          <cell r="H808">
            <v>3766903</v>
          </cell>
          <cell r="I808">
            <v>3862866</v>
          </cell>
          <cell r="J808">
            <v>5951192</v>
          </cell>
        </row>
        <row r="809">
          <cell r="G809" t="str">
            <v>Other Cities SummaryMerchant Payments (Bill Pay)Total DStv BP Value - Reversal</v>
          </cell>
          <cell r="H809">
            <v>-7500</v>
          </cell>
          <cell r="I809" t="str">
            <v xml:space="preserve">   </v>
          </cell>
          <cell r="J809">
            <v>-26300</v>
          </cell>
        </row>
        <row r="810">
          <cell r="G810" t="str">
            <v>Other Cities SummaryMerchant Payments (Bill Pay)Average Value of DStv BP</v>
          </cell>
          <cell r="H810">
            <v>4194.7700000000004</v>
          </cell>
          <cell r="I810">
            <v>4268.3599999999997</v>
          </cell>
          <cell r="J810">
            <v>4081.75</v>
          </cell>
        </row>
        <row r="811">
          <cell r="G811" t="str">
            <v>Other Cities SummaryMerchant Payments (Bill Pay)Average Value of DStv BP - Reversals</v>
          </cell>
          <cell r="H811">
            <v>-1500</v>
          </cell>
          <cell r="I811" t="str">
            <v xml:space="preserve">   </v>
          </cell>
          <cell r="J811">
            <v>-8766.67</v>
          </cell>
        </row>
        <row r="812">
          <cell r="G812" t="str">
            <v>Other Cities SummaryMerchant Payments (Bill Pay)Paga DStv BP Income</v>
          </cell>
          <cell r="H812">
            <v>55604.03</v>
          </cell>
          <cell r="I812">
            <v>56728.66</v>
          </cell>
          <cell r="J812">
            <v>88874.92</v>
          </cell>
        </row>
        <row r="813">
          <cell r="G813" t="str">
            <v>Other Cities SummaryMerchant Payments (Bill Pay)Paga DStv BP Income - Reversals</v>
          </cell>
          <cell r="H813">
            <v>0</v>
          </cell>
          <cell r="I813" t="str">
            <v xml:space="preserve">   </v>
          </cell>
          <cell r="J813">
            <v>0</v>
          </cell>
        </row>
        <row r="814">
          <cell r="G814" t="str">
            <v>Other Cities SummaryMerchant Payments (Bill Pay)Agent DStv BP Commission</v>
          </cell>
          <cell r="H814">
            <v>39130</v>
          </cell>
          <cell r="I814">
            <v>39220</v>
          </cell>
          <cell r="J814">
            <v>63000</v>
          </cell>
        </row>
        <row r="815">
          <cell r="G815" t="str">
            <v>Other Cities SummaryMerchant Payments (Bill Pay)Agent DStv BP Commission - Reversals</v>
          </cell>
          <cell r="H815">
            <v>0</v>
          </cell>
          <cell r="I815" t="str">
            <v xml:space="preserve">   </v>
          </cell>
          <cell r="J815">
            <v>0</v>
          </cell>
        </row>
        <row r="816">
          <cell r="G816" t="str">
            <v>Other Cities SummaryMerchant Payments (Bill Pay)Number of agents performing Gotv</v>
          </cell>
          <cell r="H816">
            <v>61</v>
          </cell>
          <cell r="I816">
            <v>56</v>
          </cell>
          <cell r="J816">
            <v>81</v>
          </cell>
        </row>
        <row r="817">
          <cell r="G817" t="str">
            <v>Other Cities SummaryMerchant Payments (Bill Pay)Churn Agents Gotv BP</v>
          </cell>
          <cell r="H817">
            <v>4</v>
          </cell>
          <cell r="I817">
            <v>10</v>
          </cell>
          <cell r="J817">
            <v>1</v>
          </cell>
        </row>
        <row r="818">
          <cell r="G818" t="str">
            <v xml:space="preserve">Other Cities SummaryMerchant Payments (Bill Pay)New / Fresh Agents BP in Month </v>
          </cell>
          <cell r="H818">
            <v>17</v>
          </cell>
          <cell r="I818">
            <v>9</v>
          </cell>
          <cell r="J818">
            <v>21</v>
          </cell>
        </row>
        <row r="819">
          <cell r="G819" t="str">
            <v>Other Cities SummaryMerchant Payments (Bill Pay)Total Gotv BP Volume</v>
          </cell>
          <cell r="H819">
            <v>2531</v>
          </cell>
          <cell r="I819">
            <v>3376</v>
          </cell>
          <cell r="J819">
            <v>5540</v>
          </cell>
        </row>
        <row r="820">
          <cell r="G820" t="str">
            <v>Other Cities SummaryMerchant Payments (Bill Pay)Total Gotv BP Volume - Reversals</v>
          </cell>
          <cell r="H820">
            <v>7</v>
          </cell>
          <cell r="I820">
            <v>2</v>
          </cell>
          <cell r="J820">
            <v>11</v>
          </cell>
        </row>
        <row r="821">
          <cell r="G821" t="str">
            <v>Other Cities SummaryMerchant Payments (Bill Pay)Total Gotv BP Value</v>
          </cell>
          <cell r="H821">
            <v>3742000</v>
          </cell>
          <cell r="I821">
            <v>4863000</v>
          </cell>
          <cell r="J821">
            <v>7946100</v>
          </cell>
        </row>
        <row r="822">
          <cell r="G822" t="str">
            <v>Other Cities SummaryMerchant Payments (Bill Pay)Total Gotv BP Value - Reversals</v>
          </cell>
          <cell r="H822">
            <v>-8000</v>
          </cell>
          <cell r="I822">
            <v>-3000</v>
          </cell>
          <cell r="J822">
            <v>-16000</v>
          </cell>
        </row>
        <row r="823">
          <cell r="G823" t="str">
            <v>Other Cities SummaryMerchant Payments (Bill Pay)Average Value of Gotv BP</v>
          </cell>
          <cell r="H823">
            <v>1478.47</v>
          </cell>
          <cell r="I823">
            <v>1440.46</v>
          </cell>
          <cell r="J823">
            <v>1434.31</v>
          </cell>
        </row>
        <row r="824">
          <cell r="G824" t="str">
            <v>Other Cities SummaryMerchant Payments (Bill Pay)Average Value of Gotv BP - Reversals</v>
          </cell>
          <cell r="H824">
            <v>-1142.8599999999999</v>
          </cell>
          <cell r="I824">
            <v>-1500</v>
          </cell>
          <cell r="J824">
            <v>-1454.55</v>
          </cell>
        </row>
        <row r="825">
          <cell r="G825" t="str">
            <v>Other Cities SummaryMerchant Payments (Bill Pay)Paga Gotv BP Income</v>
          </cell>
          <cell r="H825">
            <v>87830</v>
          </cell>
          <cell r="I825">
            <v>116140</v>
          </cell>
          <cell r="J825">
            <v>190201</v>
          </cell>
        </row>
        <row r="826">
          <cell r="G826" t="str">
            <v>Other Cities SummaryMerchant Payments (Bill Pay)Paga Gotv BP Income - Reversals</v>
          </cell>
          <cell r="H826">
            <v>-150</v>
          </cell>
          <cell r="I826">
            <v>0</v>
          </cell>
          <cell r="J826">
            <v>0</v>
          </cell>
        </row>
        <row r="827">
          <cell r="G827" t="str">
            <v>Other Cities SummaryMerchant Payments (Bill Pay)Agent Gotv BP Commission</v>
          </cell>
          <cell r="H827">
            <v>52420</v>
          </cell>
          <cell r="I827">
            <v>69670</v>
          </cell>
          <cell r="J827">
            <v>113160</v>
          </cell>
        </row>
        <row r="828">
          <cell r="G828" t="str">
            <v>Other Cities SummaryMerchant Payments (Bill Pay)Agent Gotv BP Commission - Reversals</v>
          </cell>
          <cell r="H828">
            <v>-100</v>
          </cell>
          <cell r="I828">
            <v>0</v>
          </cell>
          <cell r="J828">
            <v>0</v>
          </cell>
        </row>
        <row r="829">
          <cell r="G829" t="str">
            <v>Other Cities SummaryMerchant Payments (Bill Pay)Number of agents performing Startimes</v>
          </cell>
          <cell r="H829">
            <v>39</v>
          </cell>
          <cell r="I829">
            <v>42</v>
          </cell>
          <cell r="J829">
            <v>59</v>
          </cell>
        </row>
        <row r="830">
          <cell r="G830" t="str">
            <v>Other Cities SummaryMerchant Payments (Bill Pay)Churn Agents Startimes BP</v>
          </cell>
          <cell r="H830">
            <v>8</v>
          </cell>
          <cell r="I830">
            <v>4</v>
          </cell>
          <cell r="J830">
            <v>0</v>
          </cell>
        </row>
        <row r="831">
          <cell r="G831" t="str">
            <v xml:space="preserve">Other Cities SummaryMerchant Payments (Bill Pay)New / Fresh Agents BP in Month </v>
          </cell>
          <cell r="H831">
            <v>15</v>
          </cell>
          <cell r="I831">
            <v>13</v>
          </cell>
          <cell r="J831">
            <v>22</v>
          </cell>
        </row>
        <row r="832">
          <cell r="G832" t="str">
            <v>Other Cities SummaryMerchant Payments (Bill Pay)Total Startimes BP Volume</v>
          </cell>
          <cell r="H832">
            <v>593</v>
          </cell>
          <cell r="I832">
            <v>558</v>
          </cell>
          <cell r="J832">
            <v>2065</v>
          </cell>
        </row>
        <row r="833">
          <cell r="G833" t="str">
            <v>Other Cities SummaryMerchant Payments (Bill Pay)Total Startimes BP Value</v>
          </cell>
          <cell r="H833">
            <v>754400</v>
          </cell>
          <cell r="I833">
            <v>713400</v>
          </cell>
          <cell r="J833">
            <v>2595800</v>
          </cell>
        </row>
        <row r="834">
          <cell r="G834" t="str">
            <v>Other Cities SummaryMerchant Payments (Bill Pay)Average Value of Startimes BP</v>
          </cell>
          <cell r="H834">
            <v>1272.18</v>
          </cell>
          <cell r="I834">
            <v>1278.49</v>
          </cell>
          <cell r="J834">
            <v>1257.05</v>
          </cell>
        </row>
        <row r="835">
          <cell r="G835" t="str">
            <v>Other Cities SummaryMerchant Payments (Bill Pay)Paga Startimes BP Income</v>
          </cell>
          <cell r="H835">
            <v>731768</v>
          </cell>
          <cell r="I835">
            <v>691998</v>
          </cell>
          <cell r="J835">
            <v>2517926</v>
          </cell>
        </row>
        <row r="836">
          <cell r="G836" t="str">
            <v>Other Cities SummaryMerchant Payments (Bill Pay)Agent Startimes BP Commission</v>
          </cell>
          <cell r="H836">
            <v>22632</v>
          </cell>
          <cell r="I836">
            <v>21402</v>
          </cell>
          <cell r="J836">
            <v>77874</v>
          </cell>
        </row>
        <row r="837">
          <cell r="G837" t="str">
            <v>Other Cities SummaryMerchant Payments (Bill Pay)Number of agents performing Other</v>
          </cell>
          <cell r="H837">
            <v>5</v>
          </cell>
          <cell r="I837">
            <v>5</v>
          </cell>
          <cell r="J837">
            <v>4</v>
          </cell>
        </row>
        <row r="838">
          <cell r="G838" t="str">
            <v>Other Cities SummaryMerchant Payments (Bill Pay)Churn Agents Other BP</v>
          </cell>
          <cell r="H838">
            <v>2</v>
          </cell>
          <cell r="I838">
            <v>1</v>
          </cell>
          <cell r="J838">
            <v>1</v>
          </cell>
        </row>
        <row r="839">
          <cell r="G839" t="str">
            <v xml:space="preserve">Other Cities SummaryMerchant Payments (Bill Pay)New / Fresh Agents BP in Month </v>
          </cell>
          <cell r="H839">
            <v>5</v>
          </cell>
          <cell r="I839">
            <v>3</v>
          </cell>
          <cell r="J839">
            <v>1</v>
          </cell>
        </row>
        <row r="840">
          <cell r="G840" t="str">
            <v>Other Cities SummaryMerchant Payments (Bill Pay)Total Other BP Volume</v>
          </cell>
          <cell r="H840">
            <v>8</v>
          </cell>
          <cell r="I840">
            <v>5</v>
          </cell>
          <cell r="J840">
            <v>9</v>
          </cell>
        </row>
        <row r="841">
          <cell r="G841" t="str">
            <v>Other Cities SummaryMerchant Payments (Bill Pay)Total Other BP Volume - Reversals</v>
          </cell>
          <cell r="H841" t="str">
            <v xml:space="preserve">   </v>
          </cell>
          <cell r="I841" t="str">
            <v xml:space="preserve">   </v>
          </cell>
          <cell r="J841">
            <v>0</v>
          </cell>
        </row>
        <row r="842">
          <cell r="G842" t="str">
            <v>Other Cities SummaryMerchant Payments (Bill Pay)Total Other BP Value</v>
          </cell>
          <cell r="H842">
            <v>57000</v>
          </cell>
          <cell r="I842">
            <v>24500</v>
          </cell>
          <cell r="J842">
            <v>35000</v>
          </cell>
        </row>
        <row r="843">
          <cell r="G843" t="str">
            <v>Other Cities SummaryMerchant Payments (Bill Pay)Total Other BP Value - Reversals</v>
          </cell>
          <cell r="H843" t="str">
            <v xml:space="preserve">   </v>
          </cell>
          <cell r="I843" t="str">
            <v xml:space="preserve">   </v>
          </cell>
          <cell r="J843">
            <v>0</v>
          </cell>
        </row>
        <row r="844">
          <cell r="G844" t="str">
            <v>Other Cities SummaryMerchant Payments (Bill Pay)Average Value of Other BP</v>
          </cell>
          <cell r="H844">
            <v>7125</v>
          </cell>
          <cell r="I844">
            <v>4900</v>
          </cell>
          <cell r="J844">
            <v>3888.89</v>
          </cell>
        </row>
        <row r="845">
          <cell r="G845" t="str">
            <v>Other Cities SummaryMerchant Payments (Bill Pay)Average Value of Other BP - Reversals</v>
          </cell>
          <cell r="H845" t="str">
            <v xml:space="preserve">   </v>
          </cell>
          <cell r="I845" t="str">
            <v xml:space="preserve">   </v>
          </cell>
          <cell r="J845">
            <v>0</v>
          </cell>
        </row>
        <row r="846">
          <cell r="G846" t="str">
            <v>Other Cities SummaryMerchant Payments (Bill Pay)Paga Other BP Income</v>
          </cell>
          <cell r="H846">
            <v>364.72</v>
          </cell>
          <cell r="I846">
            <v>1073.68</v>
          </cell>
          <cell r="J846">
            <v>1073.68</v>
          </cell>
        </row>
        <row r="847">
          <cell r="G847" t="str">
            <v>Other Cities SummaryMerchant Payments (Bill Pay)Paga Other BP Income - Reversals</v>
          </cell>
          <cell r="H847" t="str">
            <v xml:space="preserve">   </v>
          </cell>
          <cell r="I847" t="str">
            <v xml:space="preserve">   </v>
          </cell>
          <cell r="J847">
            <v>0</v>
          </cell>
        </row>
        <row r="848">
          <cell r="G848" t="str">
            <v>Other Cities SummaryMerchant Payments (Bill Pay)Agent Other BP Commission</v>
          </cell>
          <cell r="H848">
            <v>490</v>
          </cell>
          <cell r="I848">
            <v>230</v>
          </cell>
          <cell r="J848">
            <v>400</v>
          </cell>
        </row>
        <row r="849">
          <cell r="G849" t="str">
            <v>Other Cities SummaryMerchant Payments (Bill Pay)Agent Other BP Commission - Reversals</v>
          </cell>
          <cell r="H849" t="str">
            <v xml:space="preserve">   </v>
          </cell>
          <cell r="I849" t="str">
            <v xml:space="preserve">   </v>
          </cell>
          <cell r="J849">
            <v>0</v>
          </cell>
        </row>
        <row r="850">
          <cell r="G850" t="str">
            <v>Other Cities SummaryAirtimeNumber of Agents performing Airtime on Transaction</v>
          </cell>
          <cell r="H850">
            <v>130</v>
          </cell>
          <cell r="I850">
            <v>141</v>
          </cell>
          <cell r="J850">
            <v>151</v>
          </cell>
        </row>
        <row r="851">
          <cell r="G851" t="str">
            <v>Other Cities SummaryAirtimeChurn Agents Airtime</v>
          </cell>
          <cell r="H851">
            <v>21</v>
          </cell>
          <cell r="I851">
            <v>12</v>
          </cell>
          <cell r="J851">
            <v>13</v>
          </cell>
        </row>
        <row r="852">
          <cell r="G852" t="str">
            <v xml:space="preserve">Other Cities SummaryAirtimeNew / Fresh Agents Airtime in Month </v>
          </cell>
          <cell r="H852">
            <v>14</v>
          </cell>
          <cell r="I852">
            <v>18</v>
          </cell>
          <cell r="J852">
            <v>13</v>
          </cell>
        </row>
        <row r="853">
          <cell r="G853" t="str">
            <v>Other Cities SummaryAirtimeTotal Airtime Volume</v>
          </cell>
          <cell r="H853">
            <v>2261</v>
          </cell>
          <cell r="I853">
            <v>2480</v>
          </cell>
          <cell r="J853">
            <v>2578</v>
          </cell>
        </row>
        <row r="854">
          <cell r="G854" t="str">
            <v>Other Cities SummaryAirtimeTotal Airtime Volume - Reversal</v>
          </cell>
          <cell r="H854">
            <v>1</v>
          </cell>
          <cell r="I854">
            <v>2</v>
          </cell>
          <cell r="J854">
            <v>56</v>
          </cell>
        </row>
        <row r="855">
          <cell r="G855" t="str">
            <v>Other Cities SummaryAirtimeTotal Airtime Value</v>
          </cell>
          <cell r="H855">
            <v>1343495.46</v>
          </cell>
          <cell r="I855">
            <v>1559510.75</v>
          </cell>
          <cell r="J855">
            <v>1674616.39</v>
          </cell>
        </row>
        <row r="856">
          <cell r="G856" t="str">
            <v>Other Cities SummaryAirtimeTotal Airtime Value - Reversals</v>
          </cell>
          <cell r="H856">
            <v>-500</v>
          </cell>
          <cell r="I856">
            <v>-2000</v>
          </cell>
          <cell r="J856">
            <v>-32200</v>
          </cell>
        </row>
        <row r="857">
          <cell r="G857" t="str">
            <v>Other Cities SummaryAirtimeAverage Value of Airtime</v>
          </cell>
          <cell r="H857">
            <v>594.20000000000005</v>
          </cell>
          <cell r="I857">
            <v>628.83000000000004</v>
          </cell>
          <cell r="J857">
            <v>649.58000000000004</v>
          </cell>
        </row>
        <row r="858">
          <cell r="G858" t="str">
            <v>Other Cities SummaryAirtimeAverage Value of Airtime - Reversals</v>
          </cell>
          <cell r="H858">
            <v>-500</v>
          </cell>
          <cell r="I858">
            <v>-1000</v>
          </cell>
          <cell r="J858">
            <v>-575</v>
          </cell>
        </row>
        <row r="859">
          <cell r="G859" t="str">
            <v>Other Cities SummaryAirtimePaga Airtime Income</v>
          </cell>
          <cell r="H859">
            <v>34125.31</v>
          </cell>
          <cell r="I859">
            <v>37737.78</v>
          </cell>
          <cell r="J859">
            <v>62992.43</v>
          </cell>
        </row>
        <row r="860">
          <cell r="G860" t="str">
            <v>Other Cities SummaryAirtimePaga Airtime Income - Reversals</v>
          </cell>
          <cell r="H860">
            <v>-25</v>
          </cell>
          <cell r="I860">
            <v>-55</v>
          </cell>
          <cell r="J860">
            <v>-1695</v>
          </cell>
        </row>
        <row r="861">
          <cell r="G861" t="str">
            <v>Other Cities SummaryAirtimeAgent Airtime Commission</v>
          </cell>
          <cell r="H861">
            <v>67199.77</v>
          </cell>
          <cell r="I861">
            <v>78075.539999999994</v>
          </cell>
          <cell r="J861">
            <v>62575.07</v>
          </cell>
        </row>
        <row r="862">
          <cell r="G862" t="str">
            <v>Other Cities SummaryAirtimeAgent Airtime Commission - Reversals</v>
          </cell>
          <cell r="H862">
            <v>0</v>
          </cell>
          <cell r="I862">
            <v>0</v>
          </cell>
          <cell r="J862">
            <v>0</v>
          </cell>
        </row>
        <row r="863">
          <cell r="G863" t="str">
            <v>Other Cities SummaryAgent Network Sales# of Approved Agents in Total</v>
          </cell>
          <cell r="H863">
            <v>7238</v>
          </cell>
          <cell r="I863">
            <v>7453</v>
          </cell>
          <cell r="J863">
            <v>7743</v>
          </cell>
        </row>
        <row r="864">
          <cell r="G864" t="str">
            <v>Other Cities SummaryAgent Network SalesActive Agents in total (at least 1 transactions in the month)</v>
          </cell>
          <cell r="H864">
            <v>4187</v>
          </cell>
          <cell r="I864">
            <v>4293</v>
          </cell>
          <cell r="J864">
            <v>4502</v>
          </cell>
        </row>
        <row r="865">
          <cell r="G865" t="str">
            <v>Other Cities SummaryAgent Network SalesActive Agents in total (at least 5 transactions in the month)</v>
          </cell>
          <cell r="H865">
            <v>3624</v>
          </cell>
          <cell r="I865">
            <v>3694</v>
          </cell>
          <cell r="J865">
            <v>3949</v>
          </cell>
        </row>
        <row r="866">
          <cell r="G866" t="str">
            <v>Other Cities SummaryAgent Network SalesFresh Active Agents in total (at least 1 transactions in the month)</v>
          </cell>
          <cell r="H866">
            <v>369</v>
          </cell>
          <cell r="I866">
            <v>440</v>
          </cell>
          <cell r="J866">
            <v>472</v>
          </cell>
        </row>
        <row r="867">
          <cell r="G867" t="str">
            <v>Other Cities SummaryAgent Network SalesFresh Active Agents in total (at least 5 transactions in the month)</v>
          </cell>
          <cell r="H867">
            <v>364</v>
          </cell>
          <cell r="I867">
            <v>384</v>
          </cell>
          <cell r="J867">
            <v>466</v>
          </cell>
        </row>
        <row r="868">
          <cell r="G868" t="str">
            <v>Other Cities SummaryAgent Network SalesChurn Active Agents (1 txn in Month)</v>
          </cell>
          <cell r="H868">
            <v>309</v>
          </cell>
          <cell r="I868">
            <v>334</v>
          </cell>
          <cell r="J868">
            <v>263</v>
          </cell>
        </row>
        <row r="869">
          <cell r="G869" t="str">
            <v>Other Cities SummaryAgent Network SalesChurn Active Agents (5 txn in Month)</v>
          </cell>
          <cell r="H869">
            <v>330</v>
          </cell>
          <cell r="I869">
            <v>314</v>
          </cell>
          <cell r="J869">
            <v>211</v>
          </cell>
        </row>
        <row r="870">
          <cell r="G870" t="str">
            <v>Other Cities SummaryBenin City - All data in this section apply only to agents in Bennin City (or the specific city)# Agents in City</v>
          </cell>
          <cell r="H870">
            <v>209</v>
          </cell>
          <cell r="I870">
            <v>215</v>
          </cell>
          <cell r="J870">
            <v>222</v>
          </cell>
        </row>
        <row r="871">
          <cell r="G871" t="str">
            <v>Other Cities SummaryBenin City - All data in this section apply only to agents in Benin City (or the specific city)Active Agents in City in month (at least 1 transactions in the month)</v>
          </cell>
          <cell r="H871">
            <v>114</v>
          </cell>
          <cell r="I871">
            <v>114</v>
          </cell>
          <cell r="J871">
            <v>122</v>
          </cell>
        </row>
        <row r="872">
          <cell r="G872" t="str">
            <v>Other Cities SummaryBenin City - All data in this section apply only to agents in Benin City (or the specific city)Active Agents in City in month (at least 5 transactions in the month)</v>
          </cell>
          <cell r="H872">
            <v>98</v>
          </cell>
          <cell r="I872">
            <v>103</v>
          </cell>
          <cell r="J872">
            <v>110</v>
          </cell>
        </row>
        <row r="873">
          <cell r="G873" t="str">
            <v>Other Cities SummaryBenin City - All data in this section apply only to agents in Benin City (or the specific city)Churn City Agents in Month (1 txn in Month)</v>
          </cell>
          <cell r="H873">
            <v>10</v>
          </cell>
          <cell r="I873">
            <v>12</v>
          </cell>
          <cell r="J873">
            <v>4</v>
          </cell>
        </row>
        <row r="874">
          <cell r="G874" t="str">
            <v>Other Cities SummaryBenin City - All data in this section apply only to agents in Benin City (or the specific city)Churn City Agents in Month (5 txn in Month)</v>
          </cell>
          <cell r="H874">
            <v>12</v>
          </cell>
          <cell r="I874">
            <v>6</v>
          </cell>
          <cell r="J874">
            <v>5</v>
          </cell>
        </row>
        <row r="875">
          <cell r="G875" t="str">
            <v>Other Cities SummaryDeposit into Paga Number of Agents performing at least 1 Deposit for Customer or another Agent (Accept Deposit)</v>
          </cell>
          <cell r="H875">
            <v>18</v>
          </cell>
          <cell r="I875">
            <v>22</v>
          </cell>
          <cell r="J875">
            <v>37</v>
          </cell>
        </row>
        <row r="876">
          <cell r="G876" t="str">
            <v>Other Cities SummaryDeposit into Paga Churn Agents DP</v>
          </cell>
          <cell r="H876">
            <v>10</v>
          </cell>
          <cell r="I876">
            <v>6</v>
          </cell>
          <cell r="J876">
            <v>5</v>
          </cell>
        </row>
        <row r="877">
          <cell r="G877" t="str">
            <v xml:space="preserve">Other Cities SummaryDeposit into Paga New / Fresh Agents DP in Month </v>
          </cell>
          <cell r="H877">
            <v>6</v>
          </cell>
          <cell r="I877">
            <v>10</v>
          </cell>
          <cell r="J877">
            <v>20</v>
          </cell>
        </row>
        <row r="878">
          <cell r="G878" t="str">
            <v>Other Cities SummaryDeposit into Paga Total DP Volume</v>
          </cell>
          <cell r="H878">
            <v>67</v>
          </cell>
          <cell r="I878">
            <v>93</v>
          </cell>
          <cell r="J878">
            <v>167</v>
          </cell>
        </row>
        <row r="879">
          <cell r="G879" t="str">
            <v>Other Cities SummaryDeposit into Paga Total DP Value</v>
          </cell>
          <cell r="H879">
            <v>382200</v>
          </cell>
          <cell r="I879">
            <v>900650</v>
          </cell>
          <cell r="J879">
            <v>2507850</v>
          </cell>
        </row>
        <row r="880">
          <cell r="G880" t="str">
            <v>Other Cities SummaryDeposit into Paga Average Value of DP</v>
          </cell>
          <cell r="H880">
            <v>5704.48</v>
          </cell>
          <cell r="I880">
            <v>9684.41</v>
          </cell>
          <cell r="J880">
            <v>15017.07</v>
          </cell>
        </row>
        <row r="881">
          <cell r="G881" t="str">
            <v>Other Cities SummaryMoney Transfer on PagaNumber of Agents performing MT on Paga (to customer or non-customer)</v>
          </cell>
          <cell r="H881">
            <v>1</v>
          </cell>
          <cell r="I881" t="str">
            <v xml:space="preserve">  </v>
          </cell>
          <cell r="J881">
            <v>1</v>
          </cell>
        </row>
        <row r="882">
          <cell r="G882" t="str">
            <v>Other Cities SummaryMoney Transfer on PagaChurn Agents MT</v>
          </cell>
          <cell r="H882" t="str">
            <v xml:space="preserve">  </v>
          </cell>
          <cell r="I882">
            <v>1</v>
          </cell>
          <cell r="J882">
            <v>0</v>
          </cell>
        </row>
        <row r="883">
          <cell r="G883" t="str">
            <v xml:space="preserve">Other Cities SummaryMoney Transfer on PagaNew / Fresh Agents MT in Month </v>
          </cell>
          <cell r="H883">
            <v>1</v>
          </cell>
          <cell r="I883" t="str">
            <v xml:space="preserve">  </v>
          </cell>
          <cell r="J883">
            <v>1</v>
          </cell>
        </row>
        <row r="884">
          <cell r="G884" t="str">
            <v>Other Cities SummaryMoney Transfer on PagaTotal MT Volume</v>
          </cell>
          <cell r="H884">
            <v>1</v>
          </cell>
          <cell r="I884" t="str">
            <v xml:space="preserve">  </v>
          </cell>
          <cell r="J884">
            <v>1</v>
          </cell>
        </row>
        <row r="885">
          <cell r="G885" t="str">
            <v>Other Cities SummaryMoney Transfer on PagaTotal MT Value</v>
          </cell>
          <cell r="H885">
            <v>100</v>
          </cell>
          <cell r="I885" t="str">
            <v xml:space="preserve">  </v>
          </cell>
          <cell r="J885">
            <v>5000</v>
          </cell>
        </row>
        <row r="886">
          <cell r="G886" t="str">
            <v>Other Cities SummaryMoney Transfer on PagaAverage Value of MT</v>
          </cell>
          <cell r="H886">
            <v>100</v>
          </cell>
          <cell r="I886" t="str">
            <v xml:space="preserve">  </v>
          </cell>
          <cell r="J886">
            <v>5000</v>
          </cell>
        </row>
        <row r="887">
          <cell r="G887" t="str">
            <v>Other Cities SummaryMoney Transfer on PagaPaga MT Income</v>
          </cell>
          <cell r="H887">
            <v>80</v>
          </cell>
          <cell r="I887" t="str">
            <v xml:space="preserve">  </v>
          </cell>
          <cell r="J887">
            <v>100</v>
          </cell>
        </row>
        <row r="888">
          <cell r="G888" t="str">
            <v>Other Cities SummaryMoney Transfer on PagaAgent MT Commission</v>
          </cell>
          <cell r="H888">
            <v>20</v>
          </cell>
          <cell r="I888" t="str">
            <v xml:space="preserve">  </v>
          </cell>
          <cell r="J888">
            <v>50</v>
          </cell>
        </row>
        <row r="889">
          <cell r="G889" t="str">
            <v>Other Cities SummaryDeposit To BankNumber of Agents performing Deposit to Bank</v>
          </cell>
          <cell r="H889">
            <v>46</v>
          </cell>
          <cell r="I889">
            <v>55</v>
          </cell>
          <cell r="J889">
            <v>53</v>
          </cell>
        </row>
        <row r="890">
          <cell r="G890" t="str">
            <v>Other Cities SummaryDeposit To BankChurn Agents DB</v>
          </cell>
          <cell r="H890">
            <v>12</v>
          </cell>
          <cell r="I890">
            <v>10</v>
          </cell>
          <cell r="J890">
            <v>11</v>
          </cell>
        </row>
        <row r="891">
          <cell r="G891" t="str">
            <v xml:space="preserve">Other Cities SummaryDeposit To Bank New / Fresh Agents DB in Month </v>
          </cell>
          <cell r="H891">
            <v>13</v>
          </cell>
          <cell r="I891">
            <v>13</v>
          </cell>
          <cell r="J891">
            <v>14</v>
          </cell>
        </row>
        <row r="892">
          <cell r="G892" t="str">
            <v>Other Cities SummaryDeposit To BankTotal DB Volume</v>
          </cell>
          <cell r="H892">
            <v>461</v>
          </cell>
          <cell r="I892">
            <v>707</v>
          </cell>
          <cell r="J892">
            <v>852</v>
          </cell>
        </row>
        <row r="893">
          <cell r="G893" t="str">
            <v>Other Cities SummaryDeposit To BankTotal DB Volume - Reversals</v>
          </cell>
          <cell r="H893" t="str">
            <v xml:space="preserve">  </v>
          </cell>
          <cell r="I893">
            <v>1</v>
          </cell>
          <cell r="J893">
            <v>0</v>
          </cell>
        </row>
        <row r="894">
          <cell r="G894" t="str">
            <v>Other Cities SummaryDeposit To BankTotal DB Value</v>
          </cell>
          <cell r="H894">
            <v>11697460</v>
          </cell>
          <cell r="I894">
            <v>18074105</v>
          </cell>
          <cell r="J894">
            <v>22210050</v>
          </cell>
        </row>
        <row r="895">
          <cell r="G895" t="str">
            <v>Other Cities SummaryDeposit To BankTotal DB Value - Reversals</v>
          </cell>
          <cell r="H895" t="str">
            <v xml:space="preserve">  </v>
          </cell>
          <cell r="I895">
            <v>-3000</v>
          </cell>
          <cell r="J895">
            <v>0</v>
          </cell>
        </row>
        <row r="896">
          <cell r="G896" t="str">
            <v>Other Cities SummaryDeposit To BankAverage Value of DB</v>
          </cell>
          <cell r="H896">
            <v>25374.1</v>
          </cell>
          <cell r="I896">
            <v>25564.5</v>
          </cell>
          <cell r="J896">
            <v>26068.13</v>
          </cell>
        </row>
        <row r="897">
          <cell r="G897" t="str">
            <v>Other Cities SummaryDeposit To BankAverage Value of DB - Reversals</v>
          </cell>
          <cell r="H897" t="str">
            <v xml:space="preserve">  </v>
          </cell>
          <cell r="I897">
            <v>-3000</v>
          </cell>
          <cell r="J897">
            <v>0</v>
          </cell>
        </row>
        <row r="898">
          <cell r="G898" t="str">
            <v>Other Cities SummaryDeposit To BankPaga DB Income</v>
          </cell>
          <cell r="H898">
            <v>36540</v>
          </cell>
          <cell r="I898">
            <v>55660</v>
          </cell>
          <cell r="J898">
            <v>66980</v>
          </cell>
        </row>
        <row r="899">
          <cell r="G899" t="str">
            <v>Other Cities SummaryDeposit To BankPaga DB Income - Reversal</v>
          </cell>
          <cell r="H899" t="str">
            <v xml:space="preserve">  </v>
          </cell>
          <cell r="I899">
            <v>-100</v>
          </cell>
          <cell r="J899">
            <v>0</v>
          </cell>
        </row>
        <row r="900">
          <cell r="G900" t="str">
            <v>Other Cities SummaryDeposit To BankAgent DB Commission</v>
          </cell>
          <cell r="H900">
            <v>32610</v>
          </cell>
          <cell r="I900">
            <v>50090</v>
          </cell>
          <cell r="J900">
            <v>60820</v>
          </cell>
        </row>
        <row r="901">
          <cell r="G901" t="str">
            <v>Other Cities SummaryDeposit To BankAgent DB Commission - Reversal</v>
          </cell>
          <cell r="H901" t="str">
            <v xml:space="preserve">  </v>
          </cell>
          <cell r="I901">
            <v>-50</v>
          </cell>
          <cell r="J901">
            <v>0</v>
          </cell>
        </row>
        <row r="902">
          <cell r="G902" t="str">
            <v>Other Cities SummaryMerchant Payments (Bill Pay)Number of agents performing DStv</v>
          </cell>
          <cell r="H902">
            <v>55</v>
          </cell>
          <cell r="I902">
            <v>59</v>
          </cell>
          <cell r="J902">
            <v>59</v>
          </cell>
        </row>
        <row r="903">
          <cell r="G903" t="str">
            <v>Other Cities SummaryMerchant Payments (Bill Pay)Churn Agents DStv BP</v>
          </cell>
          <cell r="H903">
            <v>2</v>
          </cell>
          <cell r="I903">
            <v>2</v>
          </cell>
          <cell r="J903">
            <v>3</v>
          </cell>
        </row>
        <row r="904">
          <cell r="G904" t="str">
            <v xml:space="preserve">Other Cities SummaryMerchant Payments (Bill Pay)New / Fresh Agents BP in Month </v>
          </cell>
          <cell r="H904">
            <v>12</v>
          </cell>
          <cell r="I904">
            <v>11</v>
          </cell>
          <cell r="J904">
            <v>8</v>
          </cell>
        </row>
        <row r="905">
          <cell r="G905" t="str">
            <v>Other Cities SummaryMerchant Payments (Bill Pay)Total DStv BP Volume</v>
          </cell>
          <cell r="H905">
            <v>512</v>
          </cell>
          <cell r="I905">
            <v>433</v>
          </cell>
          <cell r="J905">
            <v>619</v>
          </cell>
        </row>
        <row r="906">
          <cell r="G906" t="str">
            <v>Other Cities SummaryMerchant Payments (Bill Pay)Total DStv BP Volume - Reversal</v>
          </cell>
          <cell r="H906">
            <v>4</v>
          </cell>
          <cell r="I906">
            <v>1</v>
          </cell>
          <cell r="J906">
            <v>5</v>
          </cell>
        </row>
        <row r="907">
          <cell r="G907" t="str">
            <v>Other Cities SummaryMerchant Payments (Bill Pay)Total DStv BP Value</v>
          </cell>
          <cell r="H907">
            <v>2398320</v>
          </cell>
          <cell r="I907">
            <v>2185070</v>
          </cell>
          <cell r="J907">
            <v>2897720</v>
          </cell>
        </row>
        <row r="908">
          <cell r="G908" t="str">
            <v>Other Cities SummaryMerchant Payments (Bill Pay)Total DStv BP Value - Reversal</v>
          </cell>
          <cell r="H908">
            <v>-20650</v>
          </cell>
          <cell r="I908">
            <v>-3000</v>
          </cell>
          <cell r="J908">
            <v>-17000</v>
          </cell>
        </row>
        <row r="909">
          <cell r="G909" t="str">
            <v>Other Cities SummaryMerchant Payments (Bill Pay)Average Value of DStv BP</v>
          </cell>
          <cell r="H909">
            <v>4684.22</v>
          </cell>
          <cell r="I909">
            <v>5046.3500000000004</v>
          </cell>
          <cell r="J909">
            <v>4681.29</v>
          </cell>
        </row>
        <row r="910">
          <cell r="G910" t="str">
            <v>Other Cities SummaryMerchant Payments (Bill Pay)Average Value of DStv BP - Reversals</v>
          </cell>
          <cell r="H910">
            <v>-5162.5</v>
          </cell>
          <cell r="I910">
            <v>-3000</v>
          </cell>
          <cell r="J910">
            <v>-3400</v>
          </cell>
        </row>
        <row r="911">
          <cell r="G911" t="str">
            <v>Other Cities SummaryMerchant Payments (Bill Pay)Paga DStv BP Income</v>
          </cell>
          <cell r="H911">
            <v>34113.199999999997</v>
          </cell>
          <cell r="I911">
            <v>30520.7</v>
          </cell>
          <cell r="J911">
            <v>41427.199999999997</v>
          </cell>
        </row>
        <row r="912">
          <cell r="G912" t="str">
            <v>Other Cities SummaryMerchant Payments (Bill Pay)Paga DStv BP Income - Reversals</v>
          </cell>
          <cell r="H912">
            <v>-236.5</v>
          </cell>
          <cell r="I912">
            <v>0</v>
          </cell>
          <cell r="J912">
            <v>0</v>
          </cell>
        </row>
        <row r="913">
          <cell r="G913" t="str">
            <v>Other Cities SummaryMerchant Payments (Bill Pay)Agent DStv BP Commission</v>
          </cell>
          <cell r="H913">
            <v>25400</v>
          </cell>
          <cell r="I913">
            <v>22170</v>
          </cell>
          <cell r="J913">
            <v>30700</v>
          </cell>
        </row>
        <row r="914">
          <cell r="G914" t="str">
            <v>Other Cities SummaryMerchant Payments (Bill Pay)Agent DStv BP Commission - Reversals</v>
          </cell>
          <cell r="H914">
            <v>-180</v>
          </cell>
          <cell r="I914">
            <v>0</v>
          </cell>
          <cell r="J914">
            <v>0</v>
          </cell>
        </row>
        <row r="915">
          <cell r="G915" t="str">
            <v>Other Cities SummaryMerchant Payments (Bill Pay)Number of agents performing Gotv</v>
          </cell>
          <cell r="H915">
            <v>88</v>
          </cell>
          <cell r="I915">
            <v>100</v>
          </cell>
          <cell r="J915">
            <v>116</v>
          </cell>
        </row>
        <row r="916">
          <cell r="G916" t="str">
            <v>Other Cities SummaryMerchant Payments (Bill Pay)Churn Agents Gotv BP</v>
          </cell>
          <cell r="H916">
            <v>8</v>
          </cell>
          <cell r="I916">
            <v>5</v>
          </cell>
          <cell r="J916">
            <v>4</v>
          </cell>
        </row>
        <row r="917">
          <cell r="G917" t="str">
            <v xml:space="preserve">Other Cities SummaryMerchant Payments (Bill Pay)New / Fresh Agents BP in Month </v>
          </cell>
          <cell r="H917">
            <v>14</v>
          </cell>
          <cell r="I917">
            <v>17</v>
          </cell>
          <cell r="J917">
            <v>11</v>
          </cell>
        </row>
        <row r="918">
          <cell r="G918" t="str">
            <v>Other Cities SummaryMerchant Payments (Bill Pay)Total Gotv BP Volume</v>
          </cell>
          <cell r="H918">
            <v>4667</v>
          </cell>
          <cell r="I918">
            <v>5271</v>
          </cell>
          <cell r="J918">
            <v>7222</v>
          </cell>
        </row>
        <row r="919">
          <cell r="G919" t="str">
            <v>Other Cities SummaryMerchant Payments (Bill Pay)Total Gotv BP Volume - Reversals</v>
          </cell>
          <cell r="H919">
            <v>12</v>
          </cell>
          <cell r="I919">
            <v>10</v>
          </cell>
          <cell r="J919">
            <v>33</v>
          </cell>
        </row>
        <row r="920">
          <cell r="G920" t="str">
            <v>Other Cities SummaryMerchant Payments (Bill Pay)Total Gotv BP Value</v>
          </cell>
          <cell r="H920">
            <v>6966200</v>
          </cell>
          <cell r="I920">
            <v>7793200</v>
          </cell>
          <cell r="J920">
            <v>10733600</v>
          </cell>
        </row>
        <row r="921">
          <cell r="G921" t="str">
            <v>Other Cities SummaryMerchant Payments (Bill Pay)Total Gotv BP Value - Reversals</v>
          </cell>
          <cell r="H921">
            <v>-18000</v>
          </cell>
          <cell r="I921">
            <v>-14000</v>
          </cell>
          <cell r="J921">
            <v>-47000</v>
          </cell>
        </row>
        <row r="922">
          <cell r="G922" t="str">
            <v>Other Cities SummaryMerchant Payments (Bill Pay)Average Value of Gotv BP</v>
          </cell>
          <cell r="H922">
            <v>1492.65</v>
          </cell>
          <cell r="I922">
            <v>1478.51</v>
          </cell>
          <cell r="J922">
            <v>1486.24</v>
          </cell>
        </row>
        <row r="923">
          <cell r="G923" t="str">
            <v>Other Cities SummaryMerchant Payments (Bill Pay)Average Value of Gotv BP - Reversals</v>
          </cell>
          <cell r="H923">
            <v>-1500</v>
          </cell>
          <cell r="I923">
            <v>-1400</v>
          </cell>
          <cell r="J923">
            <v>-1424.24</v>
          </cell>
        </row>
        <row r="924">
          <cell r="G924" t="str">
            <v>Other Cities SummaryMerchant Payments (Bill Pay)Paga Gotv BP Income</v>
          </cell>
          <cell r="H924">
            <v>162872</v>
          </cell>
          <cell r="I924">
            <v>183292</v>
          </cell>
          <cell r="J924">
            <v>251586</v>
          </cell>
        </row>
        <row r="925">
          <cell r="G925" t="str">
            <v>Other Cities SummaryMerchant Payments (Bill Pay)Paga Gotv BP Income - Reversals</v>
          </cell>
          <cell r="H925">
            <v>-70</v>
          </cell>
          <cell r="I925">
            <v>0</v>
          </cell>
          <cell r="J925">
            <v>0</v>
          </cell>
        </row>
        <row r="926">
          <cell r="G926" t="str">
            <v>Other Cities SummaryMerchant Payments (Bill Pay)Agent Gotv BP Commission</v>
          </cell>
          <cell r="H926">
            <v>95730</v>
          </cell>
          <cell r="I926">
            <v>107650</v>
          </cell>
          <cell r="J926">
            <v>147320</v>
          </cell>
        </row>
        <row r="927">
          <cell r="G927" t="str">
            <v>Other Cities SummaryMerchant Payments (Bill Pay)Agent Gotv BP Commission - Reversals</v>
          </cell>
          <cell r="H927">
            <v>-40</v>
          </cell>
          <cell r="I927">
            <v>0</v>
          </cell>
          <cell r="J927">
            <v>0</v>
          </cell>
        </row>
        <row r="928">
          <cell r="G928" t="str">
            <v>Other Cities SummaryMerchant Payments (Bill Pay)Number of agents performing Startimes</v>
          </cell>
          <cell r="H928">
            <v>36</v>
          </cell>
          <cell r="I928">
            <v>37</v>
          </cell>
          <cell r="J928">
            <v>44</v>
          </cell>
        </row>
        <row r="929">
          <cell r="G929" t="str">
            <v>Other Cities SummaryMerchant Payments (Bill Pay)Churn Agents Startimes BP</v>
          </cell>
          <cell r="H929">
            <v>2</v>
          </cell>
          <cell r="I929">
            <v>2</v>
          </cell>
          <cell r="J929">
            <v>0</v>
          </cell>
        </row>
        <row r="930">
          <cell r="G930" t="str">
            <v xml:space="preserve">Other Cities SummaryMerchant Payments (Bill Pay)New / Fresh Agents BP in Month </v>
          </cell>
          <cell r="H930">
            <v>9</v>
          </cell>
          <cell r="I930">
            <v>10</v>
          </cell>
          <cell r="J930">
            <v>16</v>
          </cell>
        </row>
        <row r="931">
          <cell r="G931" t="str">
            <v>Other Cities SummaryMerchant Payments (Bill Pay)Total Startimes BP Volume</v>
          </cell>
          <cell r="H931">
            <v>279</v>
          </cell>
          <cell r="I931">
            <v>226</v>
          </cell>
          <cell r="J931">
            <v>302</v>
          </cell>
        </row>
        <row r="932">
          <cell r="G932" t="str">
            <v>Other Cities SummaryMerchant Payments (Bill Pay)Total Startimes BP Value</v>
          </cell>
          <cell r="H932">
            <v>456000</v>
          </cell>
          <cell r="I932">
            <v>289100</v>
          </cell>
          <cell r="J932">
            <v>340500</v>
          </cell>
        </row>
        <row r="933">
          <cell r="G933" t="str">
            <v>Other Cities SummaryMerchant Payments (Bill Pay)Average Value of Startimes BP</v>
          </cell>
          <cell r="H933">
            <v>1634.41</v>
          </cell>
          <cell r="I933">
            <v>1279.2</v>
          </cell>
          <cell r="J933">
            <v>1127.48</v>
          </cell>
        </row>
        <row r="934">
          <cell r="G934" t="str">
            <v>Other Cities SummaryMerchant Payments (Bill Pay)Paga Startimes BP Income</v>
          </cell>
          <cell r="H934">
            <v>442320</v>
          </cell>
          <cell r="I934">
            <v>280427</v>
          </cell>
          <cell r="J934">
            <v>330285</v>
          </cell>
        </row>
        <row r="935">
          <cell r="G935" t="str">
            <v>Other Cities SummaryMerchant Payments (Bill Pay)Agent Startimes BP Commission</v>
          </cell>
          <cell r="H935">
            <v>13680</v>
          </cell>
          <cell r="I935">
            <v>8673</v>
          </cell>
          <cell r="J935">
            <v>10215</v>
          </cell>
        </row>
        <row r="936">
          <cell r="G936" t="str">
            <v>Other Cities SummaryMerchant Payments (Bill Pay)Number of agents performing Other</v>
          </cell>
          <cell r="H936">
            <v>7</v>
          </cell>
          <cell r="I936">
            <v>7</v>
          </cell>
          <cell r="J936">
            <v>12</v>
          </cell>
        </row>
        <row r="937">
          <cell r="G937" t="str">
            <v>Other Cities SummaryMerchant Payments (Bill Pay)Churn Agents Other BP</v>
          </cell>
          <cell r="H937">
            <v>1</v>
          </cell>
          <cell r="I937">
            <v>1</v>
          </cell>
          <cell r="J937">
            <v>1</v>
          </cell>
        </row>
        <row r="938">
          <cell r="G938" t="str">
            <v xml:space="preserve">Other Cities SummaryMerchant Payments (Bill Pay)New / Fresh Agents BP in Month </v>
          </cell>
          <cell r="H938">
            <v>4</v>
          </cell>
          <cell r="I938">
            <v>5</v>
          </cell>
          <cell r="J938">
            <v>9</v>
          </cell>
        </row>
        <row r="939">
          <cell r="G939" t="str">
            <v>Other Cities SummaryMerchant Payments (Bill Pay)Total Other BP Volume</v>
          </cell>
          <cell r="H939">
            <v>8</v>
          </cell>
          <cell r="I939">
            <v>10</v>
          </cell>
          <cell r="J939">
            <v>16</v>
          </cell>
        </row>
        <row r="940">
          <cell r="G940" t="str">
            <v>Other Cities SummaryMerchant Payments (Bill Pay)Total Other BP Value</v>
          </cell>
          <cell r="H940">
            <v>28000</v>
          </cell>
          <cell r="I940">
            <v>30000</v>
          </cell>
          <cell r="J940">
            <v>64500</v>
          </cell>
        </row>
        <row r="941">
          <cell r="G941" t="str">
            <v>Other Cities SummaryMerchant Payments (Bill Pay)Average Value of Other BP</v>
          </cell>
          <cell r="H941">
            <v>3500</v>
          </cell>
          <cell r="I941">
            <v>3000</v>
          </cell>
          <cell r="J941">
            <v>4031.25</v>
          </cell>
        </row>
        <row r="942">
          <cell r="G942" t="str">
            <v>Other Cities SummaryMerchant Payments (Bill Pay)Paga Other BP Income</v>
          </cell>
          <cell r="H942">
            <v>1165</v>
          </cell>
          <cell r="I942">
            <v>1125</v>
          </cell>
          <cell r="J942">
            <v>7140</v>
          </cell>
        </row>
        <row r="943">
          <cell r="G943" t="str">
            <v>Other Cities SummaryMerchant Payments (Bill Pay)Agent Other BP Commission</v>
          </cell>
          <cell r="H943">
            <v>515</v>
          </cell>
          <cell r="I943">
            <v>445</v>
          </cell>
          <cell r="J943">
            <v>530</v>
          </cell>
        </row>
        <row r="944">
          <cell r="G944" t="str">
            <v>Other Cities SummaryAirtimeNumber of Agents performing Airtime on Transaction</v>
          </cell>
          <cell r="H944">
            <v>145</v>
          </cell>
          <cell r="I944">
            <v>151</v>
          </cell>
          <cell r="J944">
            <v>173</v>
          </cell>
        </row>
        <row r="945">
          <cell r="G945" t="str">
            <v>Other Cities SummaryAirtimeChurn Agents Airtime</v>
          </cell>
          <cell r="H945">
            <v>20</v>
          </cell>
          <cell r="I945">
            <v>6</v>
          </cell>
          <cell r="J945">
            <v>11</v>
          </cell>
        </row>
        <row r="946">
          <cell r="G946" t="str">
            <v xml:space="preserve">Other Cities SummaryAirtimeNew / Fresh Agents Airtime in Month </v>
          </cell>
          <cell r="H946">
            <v>16</v>
          </cell>
          <cell r="I946">
            <v>14</v>
          </cell>
          <cell r="J946">
            <v>21</v>
          </cell>
        </row>
        <row r="947">
          <cell r="G947" t="str">
            <v>Other Cities SummaryAirtimeTotal Airtime Volume</v>
          </cell>
          <cell r="H947">
            <v>1624</v>
          </cell>
          <cell r="I947">
            <v>1609</v>
          </cell>
          <cell r="J947">
            <v>2145</v>
          </cell>
        </row>
        <row r="948">
          <cell r="G948" t="str">
            <v>Other Cities SummaryAirtimeTotal Airtime Volume - Reversal</v>
          </cell>
          <cell r="H948">
            <v>3</v>
          </cell>
          <cell r="I948" t="str">
            <v xml:space="preserve">  </v>
          </cell>
          <cell r="J948">
            <v>8</v>
          </cell>
        </row>
        <row r="949">
          <cell r="G949" t="str">
            <v>Other Cities SummaryAirtimeTotal Airtime Value</v>
          </cell>
          <cell r="H949">
            <v>538030.13</v>
          </cell>
          <cell r="I949">
            <v>568092.98</v>
          </cell>
          <cell r="J949">
            <v>776251.56</v>
          </cell>
        </row>
        <row r="950">
          <cell r="G950" t="str">
            <v>Other Cities SummaryAirtimeTotal Airtime Value - Reversals</v>
          </cell>
          <cell r="H950">
            <v>-1200</v>
          </cell>
          <cell r="I950" t="str">
            <v xml:space="preserve">  </v>
          </cell>
          <cell r="J950">
            <v>-4000</v>
          </cell>
        </row>
        <row r="951">
          <cell r="G951" t="str">
            <v>Other Cities SummaryAirtimeAverage Value of Airtime</v>
          </cell>
          <cell r="H951">
            <v>331.3</v>
          </cell>
          <cell r="I951">
            <v>353.07</v>
          </cell>
          <cell r="J951">
            <v>361.89</v>
          </cell>
        </row>
        <row r="952">
          <cell r="G952" t="str">
            <v>Other Cities SummaryAirtimeAverage Value of Airtime - Reversals</v>
          </cell>
          <cell r="H952">
            <v>-400</v>
          </cell>
          <cell r="I952" t="str">
            <v xml:space="preserve">  </v>
          </cell>
          <cell r="J952">
            <v>-500</v>
          </cell>
        </row>
        <row r="953">
          <cell r="G953" t="str">
            <v>Other Cities SummaryAirtimePaga Airtime Income</v>
          </cell>
          <cell r="H953">
            <v>13957.28</v>
          </cell>
          <cell r="I953">
            <v>15055.17</v>
          </cell>
          <cell r="J953">
            <v>31245.71</v>
          </cell>
        </row>
        <row r="954">
          <cell r="G954" t="str">
            <v>Other Cities SummaryAirtimePaga Airtime Income - Reversals</v>
          </cell>
          <cell r="H954">
            <v>-60</v>
          </cell>
          <cell r="I954" t="str">
            <v xml:space="preserve">  </v>
          </cell>
          <cell r="J954">
            <v>-264</v>
          </cell>
        </row>
        <row r="955">
          <cell r="G955" t="str">
            <v>Other Cities SummaryAirtimeAgent Airtime Commission</v>
          </cell>
          <cell r="H955">
            <v>26946.5</v>
          </cell>
          <cell r="I955">
            <v>28404.65</v>
          </cell>
          <cell r="J955">
            <v>28236.06</v>
          </cell>
        </row>
        <row r="956">
          <cell r="G956" t="str">
            <v>Other Cities SummaryAirtimeAgent Airtime Commission - Reversals</v>
          </cell>
          <cell r="H956">
            <v>0</v>
          </cell>
          <cell r="I956" t="str">
            <v xml:space="preserve">  </v>
          </cell>
          <cell r="J956">
            <v>0</v>
          </cell>
        </row>
        <row r="957">
          <cell r="G957" t="str">
            <v>Other Cities SummaryAgent Network Sales# of Approved Agents in Total</v>
          </cell>
          <cell r="H957">
            <v>7238</v>
          </cell>
          <cell r="I957">
            <v>7453</v>
          </cell>
          <cell r="J957">
            <v>7743</v>
          </cell>
        </row>
        <row r="958">
          <cell r="G958" t="str">
            <v>Other Cities SummaryAgent Network SalesActive Agents in total (at least 1 transactions in the month)</v>
          </cell>
          <cell r="H958">
            <v>4187</v>
          </cell>
          <cell r="I958">
            <v>4293</v>
          </cell>
          <cell r="J958">
            <v>4502</v>
          </cell>
        </row>
        <row r="959">
          <cell r="G959" t="str">
            <v>Other Cities SummaryAgent Network SalesActive Agents in total (at least 5 transactions in the month)</v>
          </cell>
          <cell r="H959">
            <v>3624</v>
          </cell>
          <cell r="I959">
            <v>3694</v>
          </cell>
          <cell r="J959">
            <v>3949</v>
          </cell>
        </row>
        <row r="960">
          <cell r="G960" t="str">
            <v>Other Cities SummaryAgent Network SalesFresh Active Agents in total (at least 1 transactions in the month)</v>
          </cell>
          <cell r="H960">
            <v>369</v>
          </cell>
          <cell r="I960">
            <v>440</v>
          </cell>
          <cell r="J960">
            <v>472</v>
          </cell>
        </row>
        <row r="961">
          <cell r="G961" t="str">
            <v>Other Cities SummaryAgent Network SalesFresh Active Agents in total (at least 5 transactions in the month)</v>
          </cell>
          <cell r="H961">
            <v>364</v>
          </cell>
          <cell r="I961">
            <v>384</v>
          </cell>
          <cell r="J961">
            <v>466</v>
          </cell>
        </row>
        <row r="962">
          <cell r="G962" t="str">
            <v>Other Cities SummaryAgent Network SalesChurn Active Agents (1 txn in Month)</v>
          </cell>
          <cell r="H962">
            <v>309</v>
          </cell>
          <cell r="I962">
            <v>334</v>
          </cell>
          <cell r="J962">
            <v>263</v>
          </cell>
        </row>
        <row r="963">
          <cell r="G963" t="str">
            <v>Other Cities SummaryAgent Network SalesChurn Active Agents (5 txn in Month)</v>
          </cell>
          <cell r="H963">
            <v>330</v>
          </cell>
          <cell r="I963">
            <v>314</v>
          </cell>
          <cell r="J963">
            <v>211</v>
          </cell>
        </row>
        <row r="964">
          <cell r="G964" t="str">
            <v>Other Cities SummaryOnitsha - All data in this section apply only to agents in Onitsha (or the specific city)# Agents in City</v>
          </cell>
          <cell r="H964">
            <v>246</v>
          </cell>
          <cell r="I964">
            <v>247</v>
          </cell>
          <cell r="J964">
            <v>252</v>
          </cell>
        </row>
        <row r="965">
          <cell r="G965" t="str">
            <v>Other Cities SummaryOnitsha - All data in this section apply only to agents in Onitsha (or the specific city)Active Agents in City in month (at least 1 transactions in the month)</v>
          </cell>
          <cell r="H965">
            <v>86</v>
          </cell>
          <cell r="I965">
            <v>85</v>
          </cell>
          <cell r="J965">
            <v>92</v>
          </cell>
        </row>
        <row r="966">
          <cell r="G966" t="str">
            <v>Other Cities SummaryOnitsha - All data in this section apply only to agents in Onitsha (or the specific city)Active Agents in City in month (at least 5 transactions in the month)</v>
          </cell>
          <cell r="H966">
            <v>67</v>
          </cell>
          <cell r="I966">
            <v>67</v>
          </cell>
          <cell r="J966">
            <v>68</v>
          </cell>
        </row>
        <row r="967">
          <cell r="G967" t="str">
            <v>Other Cities SummaryOnitsha - All data in this section apply only to agents in Onitsha (or the specific city)Churn City Agents in Month (1 txn in Month)</v>
          </cell>
          <cell r="H967">
            <v>8</v>
          </cell>
          <cell r="I967">
            <v>10</v>
          </cell>
          <cell r="J967">
            <v>5</v>
          </cell>
        </row>
        <row r="968">
          <cell r="G968" t="str">
            <v>Other Cities SummaryOnitsha - All data in this section apply only to agents in Onitsha (or the specific city)Churn City Agents in Month (5 txn in Month)</v>
          </cell>
          <cell r="H968">
            <v>7</v>
          </cell>
          <cell r="I968">
            <v>6</v>
          </cell>
          <cell r="J968">
            <v>12</v>
          </cell>
        </row>
        <row r="969">
          <cell r="G969" t="str">
            <v>Other Cities SummaryDeposit into Paga Number of Agents performing at least 1 Deposit for Customer or another Agent (Accept Deposit)</v>
          </cell>
          <cell r="H969">
            <v>27</v>
          </cell>
          <cell r="I969">
            <v>21</v>
          </cell>
          <cell r="J969">
            <v>21</v>
          </cell>
        </row>
        <row r="970">
          <cell r="G970" t="str">
            <v>Other Cities SummaryDeposit into Paga Churn Agents DP</v>
          </cell>
          <cell r="H970">
            <v>13</v>
          </cell>
          <cell r="I970">
            <v>12</v>
          </cell>
          <cell r="J970">
            <v>10</v>
          </cell>
        </row>
        <row r="971">
          <cell r="G971" t="str">
            <v xml:space="preserve">Other Cities SummaryDeposit into Paga New / Fresh Agents DP in Month </v>
          </cell>
          <cell r="H971">
            <v>7</v>
          </cell>
          <cell r="I971">
            <v>6</v>
          </cell>
          <cell r="J971">
            <v>10</v>
          </cell>
        </row>
        <row r="972">
          <cell r="G972" t="str">
            <v>Other Cities SummaryDeposit into Paga Total DP Volume</v>
          </cell>
          <cell r="H972">
            <v>147</v>
          </cell>
          <cell r="I972">
            <v>204</v>
          </cell>
          <cell r="J972">
            <v>276</v>
          </cell>
        </row>
        <row r="973">
          <cell r="G973" t="str">
            <v>Other Cities SummaryDeposit into Paga Total DP Value</v>
          </cell>
          <cell r="H973">
            <v>2106800</v>
          </cell>
          <cell r="I973">
            <v>4495700</v>
          </cell>
          <cell r="J973">
            <v>8578110</v>
          </cell>
        </row>
        <row r="974">
          <cell r="G974" t="str">
            <v>Other Cities SummaryDeposit into Paga Average Value of DP</v>
          </cell>
          <cell r="H974">
            <v>14331.97</v>
          </cell>
          <cell r="I974">
            <v>22037.75</v>
          </cell>
          <cell r="J974">
            <v>31080.11</v>
          </cell>
        </row>
        <row r="975">
          <cell r="G975" t="str">
            <v>Other Cities SummaryMoney Transfer on PagaNumber of Agents performing MT on Paga (to customer or non-customer)</v>
          </cell>
          <cell r="H975" t="str">
            <v xml:space="preserve">   </v>
          </cell>
          <cell r="I975">
            <v>2</v>
          </cell>
          <cell r="J975">
            <v>3</v>
          </cell>
        </row>
        <row r="976">
          <cell r="G976" t="str">
            <v>Other Cities SummaryMoney Transfer on PagaChurn Agents MT</v>
          </cell>
          <cell r="H976">
            <v>1</v>
          </cell>
          <cell r="I976" t="str">
            <v xml:space="preserve">   </v>
          </cell>
          <cell r="J976">
            <v>2</v>
          </cell>
        </row>
        <row r="977">
          <cell r="G977" t="str">
            <v xml:space="preserve">Other Cities SummaryMoney Transfer on PagaNew / Fresh Agents MT in Month </v>
          </cell>
          <cell r="H977" t="str">
            <v xml:space="preserve">   </v>
          </cell>
          <cell r="I977">
            <v>2</v>
          </cell>
          <cell r="J977">
            <v>3</v>
          </cell>
        </row>
        <row r="978">
          <cell r="G978" t="str">
            <v>Other Cities SummaryMoney Transfer on PagaTotal MT Volume</v>
          </cell>
          <cell r="H978" t="str">
            <v xml:space="preserve">   </v>
          </cell>
          <cell r="I978">
            <v>2</v>
          </cell>
          <cell r="J978">
            <v>6</v>
          </cell>
        </row>
        <row r="979">
          <cell r="G979" t="str">
            <v>Other Cities SummaryMoney Transfer on PagaTotal MT Value</v>
          </cell>
          <cell r="H979" t="str">
            <v xml:space="preserve">   </v>
          </cell>
          <cell r="I979">
            <v>24500</v>
          </cell>
          <cell r="J979">
            <v>361000</v>
          </cell>
        </row>
        <row r="980">
          <cell r="G980" t="str">
            <v>Other Cities SummaryMoney Transfer on PagaAverage Value of MT</v>
          </cell>
          <cell r="H980" t="str">
            <v xml:space="preserve">   </v>
          </cell>
          <cell r="I980">
            <v>12250</v>
          </cell>
          <cell r="J980">
            <v>60166.67</v>
          </cell>
        </row>
        <row r="981">
          <cell r="G981" t="str">
            <v>Other Cities SummaryMoney Transfer on PagaPaga MT Income</v>
          </cell>
          <cell r="H981" t="str">
            <v xml:space="preserve">   </v>
          </cell>
          <cell r="I981">
            <v>220</v>
          </cell>
          <cell r="J981">
            <v>800</v>
          </cell>
        </row>
        <row r="982">
          <cell r="G982" t="str">
            <v>Other Cities SummaryMoney Transfer on PagaAgent MT Commission</v>
          </cell>
          <cell r="H982" t="str">
            <v xml:space="preserve">   </v>
          </cell>
          <cell r="I982">
            <v>130</v>
          </cell>
          <cell r="J982">
            <v>500</v>
          </cell>
        </row>
        <row r="983">
          <cell r="G983" t="str">
            <v>Other Cities SummaryDeposit To BankNumber of Agents performing Deposit to Bank</v>
          </cell>
          <cell r="H983">
            <v>52</v>
          </cell>
          <cell r="I983">
            <v>54</v>
          </cell>
          <cell r="J983">
            <v>49</v>
          </cell>
        </row>
        <row r="984">
          <cell r="G984" t="str">
            <v>Other Cities SummaryDeposit To BankChurn Agents DB</v>
          </cell>
          <cell r="H984">
            <v>8</v>
          </cell>
          <cell r="I984">
            <v>12</v>
          </cell>
          <cell r="J984">
            <v>15</v>
          </cell>
        </row>
        <row r="985">
          <cell r="G985" t="str">
            <v xml:space="preserve">Other Cities SummaryDeposit To Bank New / Fresh Agents DB in Month </v>
          </cell>
          <cell r="H985">
            <v>14</v>
          </cell>
          <cell r="I985">
            <v>10</v>
          </cell>
          <cell r="J985">
            <v>11</v>
          </cell>
        </row>
        <row r="986">
          <cell r="G986" t="str">
            <v>Other Cities SummaryDeposit To BankTotal DB Volume</v>
          </cell>
          <cell r="H986">
            <v>210</v>
          </cell>
          <cell r="I986">
            <v>248</v>
          </cell>
          <cell r="J986">
            <v>249</v>
          </cell>
        </row>
        <row r="987">
          <cell r="G987" t="str">
            <v>Other Cities SummaryDeposit To BankTotal DB Volume - Reversals</v>
          </cell>
          <cell r="H987" t="str">
            <v xml:space="preserve">   </v>
          </cell>
          <cell r="I987" t="str">
            <v xml:space="preserve">   </v>
          </cell>
          <cell r="J987">
            <v>0</v>
          </cell>
        </row>
        <row r="988">
          <cell r="G988" t="str">
            <v>Other Cities SummaryDeposit To BankTotal DB Value</v>
          </cell>
          <cell r="H988">
            <v>3104250</v>
          </cell>
          <cell r="I988">
            <v>6674300</v>
          </cell>
          <cell r="J988">
            <v>6316700.2000000002</v>
          </cell>
        </row>
        <row r="989">
          <cell r="G989" t="str">
            <v>Other Cities SummaryDeposit To BankTotal DB Value - Reversals</v>
          </cell>
          <cell r="H989" t="str">
            <v xml:space="preserve">   </v>
          </cell>
          <cell r="I989" t="str">
            <v xml:space="preserve">   </v>
          </cell>
          <cell r="J989">
            <v>0</v>
          </cell>
        </row>
        <row r="990">
          <cell r="G990" t="str">
            <v>Other Cities SummaryDeposit To BankAverage Value of DB</v>
          </cell>
          <cell r="H990">
            <v>14782.14</v>
          </cell>
          <cell r="I990">
            <v>26912.5</v>
          </cell>
          <cell r="J990">
            <v>25368.27</v>
          </cell>
        </row>
        <row r="991">
          <cell r="G991" t="str">
            <v>Other Cities SummaryDeposit To BankAverage Value of DB - Reversals</v>
          </cell>
          <cell r="H991" t="str">
            <v xml:space="preserve">   </v>
          </cell>
          <cell r="I991" t="str">
            <v xml:space="preserve">   </v>
          </cell>
          <cell r="J991">
            <v>0</v>
          </cell>
        </row>
        <row r="992">
          <cell r="G992" t="str">
            <v>Other Cities SummaryDeposit To BankPaga DB Income</v>
          </cell>
          <cell r="H992">
            <v>17780</v>
          </cell>
          <cell r="I992">
            <v>19910</v>
          </cell>
          <cell r="J992">
            <v>20470</v>
          </cell>
        </row>
        <row r="993">
          <cell r="G993" t="str">
            <v>Other Cities SummaryDeposit To BankPaga DB Income - Reversal</v>
          </cell>
          <cell r="H993" t="str">
            <v xml:space="preserve">   </v>
          </cell>
          <cell r="I993" t="str">
            <v xml:space="preserve">   </v>
          </cell>
          <cell r="J993">
            <v>0</v>
          </cell>
        </row>
        <row r="994">
          <cell r="G994" t="str">
            <v>Other Cities SummaryDeposit To BankAgent DB Commission</v>
          </cell>
          <cell r="H994">
            <v>13620</v>
          </cell>
          <cell r="I994">
            <v>17290</v>
          </cell>
          <cell r="J994">
            <v>16880</v>
          </cell>
        </row>
        <row r="995">
          <cell r="G995" t="str">
            <v>Other Cities SummaryDeposit To BankAgent DB Commission - Reversal</v>
          </cell>
          <cell r="H995" t="str">
            <v xml:space="preserve">   </v>
          </cell>
          <cell r="I995" t="str">
            <v xml:space="preserve">   </v>
          </cell>
          <cell r="J995">
            <v>0</v>
          </cell>
        </row>
        <row r="996">
          <cell r="G996" t="str">
            <v>Other Cities SummaryMerchant Payments (Bill Pay)Number of agents performing DStv</v>
          </cell>
          <cell r="H996">
            <v>21</v>
          </cell>
          <cell r="I996">
            <v>21</v>
          </cell>
          <cell r="J996">
            <v>26</v>
          </cell>
        </row>
        <row r="997">
          <cell r="G997" t="str">
            <v>Other Cities SummaryMerchant Payments (Bill Pay)Churn Agents DStv BP</v>
          </cell>
          <cell r="H997">
            <v>3</v>
          </cell>
          <cell r="I997">
            <v>1</v>
          </cell>
          <cell r="J997">
            <v>5</v>
          </cell>
        </row>
        <row r="998">
          <cell r="G998" t="str">
            <v xml:space="preserve">Other Cities SummaryMerchant Payments (Bill Pay)New / Fresh Agents BP in Month </v>
          </cell>
          <cell r="H998">
            <v>6</v>
          </cell>
          <cell r="I998">
            <v>6</v>
          </cell>
          <cell r="J998">
            <v>10</v>
          </cell>
        </row>
        <row r="999">
          <cell r="G999" t="str">
            <v>Other Cities SummaryMerchant Payments (Bill Pay)Total DStv BP Volume</v>
          </cell>
          <cell r="H999">
            <v>464</v>
          </cell>
          <cell r="I999">
            <v>431</v>
          </cell>
          <cell r="J999">
            <v>581</v>
          </cell>
        </row>
        <row r="1000">
          <cell r="G1000" t="str">
            <v>Other Cities SummaryMerchant Payments (Bill Pay)Total DStv BP Volume - Reversal</v>
          </cell>
          <cell r="H1000">
            <v>3</v>
          </cell>
          <cell r="I1000" t="str">
            <v xml:space="preserve">   </v>
          </cell>
          <cell r="J1000">
            <v>3</v>
          </cell>
        </row>
        <row r="1001">
          <cell r="G1001" t="str">
            <v>Other Cities SummaryMerchant Payments (Bill Pay)Total DStv BP Value</v>
          </cell>
          <cell r="H1001">
            <v>2626408</v>
          </cell>
          <cell r="I1001">
            <v>2643620</v>
          </cell>
          <cell r="J1001">
            <v>3350000</v>
          </cell>
        </row>
        <row r="1002">
          <cell r="G1002" t="str">
            <v>Other Cities SummaryMerchant Payments (Bill Pay)Total DStv BP Value - Reversal</v>
          </cell>
          <cell r="H1002">
            <v>-23550</v>
          </cell>
          <cell r="I1002" t="str">
            <v xml:space="preserve">   </v>
          </cell>
          <cell r="J1002">
            <v>-21450</v>
          </cell>
        </row>
        <row r="1003">
          <cell r="G1003" t="str">
            <v>Other Cities SummaryMerchant Payments (Bill Pay)Average Value of DStv BP</v>
          </cell>
          <cell r="H1003">
            <v>5660.36</v>
          </cell>
          <cell r="I1003">
            <v>6133.69</v>
          </cell>
          <cell r="J1003">
            <v>5765.92</v>
          </cell>
        </row>
        <row r="1004">
          <cell r="G1004" t="str">
            <v>Other Cities SummaryMerchant Payments (Bill Pay)Average Value of DStv BP - Reversals</v>
          </cell>
          <cell r="H1004">
            <v>-7850</v>
          </cell>
          <cell r="I1004" t="str">
            <v xml:space="preserve">   </v>
          </cell>
          <cell r="J1004">
            <v>-7150</v>
          </cell>
        </row>
        <row r="1005">
          <cell r="G1005" t="str">
            <v>Other Cities SummaryMerchant Payments (Bill Pay)Paga DStv BP Income</v>
          </cell>
          <cell r="H1005">
            <v>35719.58</v>
          </cell>
          <cell r="I1005">
            <v>35056.199999999997</v>
          </cell>
          <cell r="J1005">
            <v>45274.5</v>
          </cell>
        </row>
        <row r="1006">
          <cell r="G1006" t="str">
            <v>Other Cities SummaryMerchant Payments (Bill Pay)Paga DStv BP Income - Reversals</v>
          </cell>
          <cell r="H1006">
            <v>0</v>
          </cell>
          <cell r="I1006" t="str">
            <v xml:space="preserve">   </v>
          </cell>
          <cell r="J1006">
            <v>0</v>
          </cell>
        </row>
        <row r="1007">
          <cell r="G1007" t="str">
            <v>Other Cities SummaryMerchant Payments (Bill Pay)Agent DStv BP Commission</v>
          </cell>
          <cell r="H1007">
            <v>24340</v>
          </cell>
          <cell r="I1007">
            <v>23140</v>
          </cell>
          <cell r="J1007">
            <v>30600</v>
          </cell>
        </row>
        <row r="1008">
          <cell r="G1008" t="str">
            <v>Other Cities SummaryMerchant Payments (Bill Pay)Agent DStv BP Commission - Reversals</v>
          </cell>
          <cell r="H1008">
            <v>0</v>
          </cell>
          <cell r="I1008" t="str">
            <v xml:space="preserve">   </v>
          </cell>
          <cell r="J1008">
            <v>0</v>
          </cell>
        </row>
        <row r="1009">
          <cell r="G1009" t="str">
            <v>Other Cities SummaryMerchant Payments (Bill Pay)Number of agents performing Gotv</v>
          </cell>
          <cell r="H1009">
            <v>30</v>
          </cell>
          <cell r="I1009">
            <v>25</v>
          </cell>
          <cell r="J1009">
            <v>35</v>
          </cell>
        </row>
        <row r="1010">
          <cell r="G1010" t="str">
            <v>Other Cities SummaryMerchant Payments (Bill Pay)Churn Agents Gotv BP</v>
          </cell>
          <cell r="H1010">
            <v>2</v>
          </cell>
          <cell r="I1010">
            <v>6</v>
          </cell>
          <cell r="J1010">
            <v>5</v>
          </cell>
        </row>
        <row r="1011">
          <cell r="G1011" t="str">
            <v xml:space="preserve">Other Cities SummaryMerchant Payments (Bill Pay)New / Fresh Agents BP in Month </v>
          </cell>
          <cell r="H1011">
            <v>11</v>
          </cell>
          <cell r="I1011">
            <v>4</v>
          </cell>
          <cell r="J1011">
            <v>15</v>
          </cell>
        </row>
        <row r="1012">
          <cell r="G1012" t="str">
            <v>Other Cities SummaryMerchant Payments (Bill Pay)Total Gotv BP Volume</v>
          </cell>
          <cell r="H1012">
            <v>361</v>
          </cell>
          <cell r="I1012">
            <v>317</v>
          </cell>
          <cell r="J1012">
            <v>575</v>
          </cell>
        </row>
        <row r="1013">
          <cell r="G1013" t="str">
            <v>Other Cities SummaryMerchant Payments (Bill Pay)Total Gotv BP Volume - Reversals</v>
          </cell>
          <cell r="H1013">
            <v>1</v>
          </cell>
          <cell r="I1013">
            <v>4</v>
          </cell>
          <cell r="J1013">
            <v>4</v>
          </cell>
        </row>
        <row r="1014">
          <cell r="G1014" t="str">
            <v>Other Cities SummaryMerchant Payments (Bill Pay)Total Gotv BP Value</v>
          </cell>
          <cell r="H1014">
            <v>554500</v>
          </cell>
          <cell r="I1014">
            <v>480200</v>
          </cell>
          <cell r="J1014">
            <v>839700</v>
          </cell>
        </row>
        <row r="1015">
          <cell r="G1015" t="str">
            <v>Other Cities SummaryMerchant Payments (Bill Pay)Total Gotv BP Value - Reversals</v>
          </cell>
          <cell r="H1015">
            <v>-1500</v>
          </cell>
          <cell r="I1015">
            <v>-4000</v>
          </cell>
          <cell r="J1015">
            <v>-4000</v>
          </cell>
        </row>
        <row r="1016">
          <cell r="G1016" t="str">
            <v>Other Cities SummaryMerchant Payments (Bill Pay)Average Value of Gotv BP</v>
          </cell>
          <cell r="H1016">
            <v>1536.01</v>
          </cell>
          <cell r="I1016">
            <v>1514.83</v>
          </cell>
          <cell r="J1016">
            <v>1460.35</v>
          </cell>
        </row>
        <row r="1017">
          <cell r="G1017" t="str">
            <v>Other Cities SummaryMerchant Payments (Bill Pay)Average Value of Gotv BP - Reversals</v>
          </cell>
          <cell r="H1017">
            <v>-1500</v>
          </cell>
          <cell r="I1017">
            <v>-1000</v>
          </cell>
          <cell r="J1017">
            <v>-1000</v>
          </cell>
        </row>
        <row r="1018">
          <cell r="G1018" t="str">
            <v>Other Cities SummaryMerchant Payments (Bill Pay)Paga Gotv BP Income</v>
          </cell>
          <cell r="H1018">
            <v>12760</v>
          </cell>
          <cell r="I1018">
            <v>11102</v>
          </cell>
          <cell r="J1018">
            <v>19857</v>
          </cell>
        </row>
        <row r="1019">
          <cell r="G1019" t="str">
            <v>Other Cities SummaryMerchant Payments (Bill Pay)Paga Gotv BP Income - Reversals</v>
          </cell>
          <cell r="H1019">
            <v>0</v>
          </cell>
          <cell r="I1019">
            <v>0</v>
          </cell>
          <cell r="J1019">
            <v>0</v>
          </cell>
        </row>
        <row r="1020">
          <cell r="G1020" t="str">
            <v>Other Cities SummaryMerchant Payments (Bill Pay)Agent Gotv BP Commission</v>
          </cell>
          <cell r="H1020">
            <v>7620</v>
          </cell>
          <cell r="I1020">
            <v>6680</v>
          </cell>
          <cell r="J1020">
            <v>11660</v>
          </cell>
        </row>
        <row r="1021">
          <cell r="G1021" t="str">
            <v>Other Cities SummaryMerchant Payments (Bill Pay)Agent Gotv BP Commission - Reversals</v>
          </cell>
          <cell r="H1021">
            <v>0</v>
          </cell>
          <cell r="I1021">
            <v>0</v>
          </cell>
          <cell r="J1021">
            <v>0</v>
          </cell>
        </row>
        <row r="1022">
          <cell r="G1022" t="str">
            <v>Other Cities SummaryMerchant Payments (Bill Pay)Number of agents performing Startimes</v>
          </cell>
          <cell r="H1022">
            <v>13</v>
          </cell>
          <cell r="I1022">
            <v>12</v>
          </cell>
          <cell r="J1022">
            <v>16</v>
          </cell>
        </row>
        <row r="1023">
          <cell r="G1023" t="str">
            <v>Other Cities SummaryMerchant Payments (Bill Pay)Churn Agents Startimes BP</v>
          </cell>
          <cell r="H1023">
            <v>3</v>
          </cell>
          <cell r="I1023">
            <v>2</v>
          </cell>
          <cell r="J1023">
            <v>1</v>
          </cell>
        </row>
        <row r="1024">
          <cell r="G1024" t="str">
            <v xml:space="preserve">Other Cities SummaryMerchant Payments (Bill Pay)New / Fresh Agents BP in Month </v>
          </cell>
          <cell r="H1024">
            <v>5</v>
          </cell>
          <cell r="I1024">
            <v>3</v>
          </cell>
          <cell r="J1024">
            <v>9</v>
          </cell>
        </row>
        <row r="1025">
          <cell r="G1025" t="str">
            <v>Other Cities SummaryMerchant Payments (Bill Pay)Total Startimes BP Volume</v>
          </cell>
          <cell r="H1025">
            <v>50</v>
          </cell>
          <cell r="I1025">
            <v>37</v>
          </cell>
          <cell r="J1025">
            <v>88</v>
          </cell>
        </row>
        <row r="1026">
          <cell r="G1026" t="str">
            <v>Other Cities SummaryMerchant Payments (Bill Pay)Total Startimes BP Value</v>
          </cell>
          <cell r="H1026">
            <v>64000</v>
          </cell>
          <cell r="I1026">
            <v>44000</v>
          </cell>
          <cell r="J1026">
            <v>103500</v>
          </cell>
        </row>
        <row r="1027">
          <cell r="G1027" t="str">
            <v>Other Cities SummaryMerchant Payments (Bill Pay)Average Value of Startimes BP</v>
          </cell>
          <cell r="H1027">
            <v>1280</v>
          </cell>
          <cell r="I1027">
            <v>1189.19</v>
          </cell>
          <cell r="J1027">
            <v>1176.1400000000001</v>
          </cell>
        </row>
        <row r="1028">
          <cell r="G1028" t="str">
            <v>Other Cities SummaryMerchant Payments (Bill Pay)Paga Startimes BP Income</v>
          </cell>
          <cell r="H1028">
            <v>62080</v>
          </cell>
          <cell r="I1028">
            <v>42680</v>
          </cell>
          <cell r="J1028">
            <v>100395</v>
          </cell>
        </row>
        <row r="1029">
          <cell r="G1029" t="str">
            <v>Other Cities SummaryMerchant Payments (Bill Pay)Agent Startimes BP Commission</v>
          </cell>
          <cell r="H1029">
            <v>1920</v>
          </cell>
          <cell r="I1029">
            <v>1320</v>
          </cell>
          <cell r="J1029">
            <v>3105</v>
          </cell>
        </row>
        <row r="1030">
          <cell r="G1030" t="str">
            <v>Other Cities SummaryMerchant Payments (Bill Pay)Number of agents performing Other</v>
          </cell>
          <cell r="H1030">
            <v>4</v>
          </cell>
          <cell r="I1030">
            <v>3</v>
          </cell>
          <cell r="J1030">
            <v>2</v>
          </cell>
        </row>
        <row r="1031">
          <cell r="G1031" t="str">
            <v>Other Cities SummaryMerchant Payments (Bill Pay)Churn Agents Other BP</v>
          </cell>
          <cell r="H1031">
            <v>2</v>
          </cell>
          <cell r="I1031" t="str">
            <v xml:space="preserve">   </v>
          </cell>
          <cell r="J1031">
            <v>2</v>
          </cell>
        </row>
        <row r="1032">
          <cell r="G1032" t="str">
            <v xml:space="preserve">Other Cities SummaryMerchant Payments (Bill Pay)New / Fresh Agents BP in Month </v>
          </cell>
          <cell r="H1032">
            <v>3</v>
          </cell>
          <cell r="I1032">
            <v>2</v>
          </cell>
          <cell r="J1032">
            <v>2</v>
          </cell>
        </row>
        <row r="1033">
          <cell r="G1033" t="str">
            <v>Other Cities SummaryMerchant Payments (Bill Pay)Total Other BP Volume</v>
          </cell>
          <cell r="H1033">
            <v>6</v>
          </cell>
          <cell r="I1033">
            <v>7</v>
          </cell>
          <cell r="J1033">
            <v>2</v>
          </cell>
        </row>
        <row r="1034">
          <cell r="G1034" t="str">
            <v>Other Cities SummaryMerchant Payments (Bill Pay)Total Other BP Value</v>
          </cell>
          <cell r="H1034">
            <v>20500</v>
          </cell>
          <cell r="I1034">
            <v>21000</v>
          </cell>
          <cell r="J1034">
            <v>6000</v>
          </cell>
        </row>
        <row r="1035">
          <cell r="G1035" t="str">
            <v>Other Cities SummaryMerchant Payments (Bill Pay)Average Value of Other BP</v>
          </cell>
          <cell r="H1035">
            <v>3416.67</v>
          </cell>
          <cell r="I1035">
            <v>3000</v>
          </cell>
          <cell r="J1035">
            <v>3000</v>
          </cell>
        </row>
        <row r="1036">
          <cell r="G1036" t="str">
            <v>Other Cities SummaryMerchant Payments (Bill Pay)Paga Other BP Income</v>
          </cell>
          <cell r="H1036">
            <v>1000</v>
          </cell>
          <cell r="I1036">
            <v>0</v>
          </cell>
          <cell r="J1036">
            <v>0</v>
          </cell>
        </row>
        <row r="1037">
          <cell r="G1037" t="str">
            <v>Other Cities SummaryMerchant Payments (Bill Pay)Agent Other BP Commission</v>
          </cell>
          <cell r="H1037">
            <v>250</v>
          </cell>
          <cell r="I1037">
            <v>350</v>
          </cell>
          <cell r="J1037">
            <v>100</v>
          </cell>
        </row>
        <row r="1038">
          <cell r="G1038" t="str">
            <v>Other Cities SummaryAirtimeNumber of Agents performing Airtime on Transaction</v>
          </cell>
          <cell r="H1038">
            <v>110</v>
          </cell>
          <cell r="I1038">
            <v>109</v>
          </cell>
          <cell r="J1038">
            <v>94</v>
          </cell>
        </row>
        <row r="1039">
          <cell r="G1039" t="str">
            <v>Other Cities SummaryAirtimeChurn Agents Airtime</v>
          </cell>
          <cell r="H1039">
            <v>11</v>
          </cell>
          <cell r="I1039">
            <v>10</v>
          </cell>
          <cell r="J1039">
            <v>19</v>
          </cell>
        </row>
        <row r="1040">
          <cell r="G1040" t="str">
            <v xml:space="preserve">Other Cities SummaryAirtimeNew / Fresh Agents Airtime in Month </v>
          </cell>
          <cell r="H1040">
            <v>17</v>
          </cell>
          <cell r="I1040">
            <v>12</v>
          </cell>
          <cell r="J1040">
            <v>11</v>
          </cell>
        </row>
        <row r="1041">
          <cell r="G1041" t="str">
            <v>Other Cities SummaryAirtimeTotal Airtime Volume</v>
          </cell>
          <cell r="H1041">
            <v>1662</v>
          </cell>
          <cell r="I1041">
            <v>1539</v>
          </cell>
          <cell r="J1041">
            <v>1376</v>
          </cell>
        </row>
        <row r="1042">
          <cell r="G1042" t="str">
            <v>Other Cities SummaryAirtimeTotal Airtime Volume - Reversal</v>
          </cell>
          <cell r="H1042" t="str">
            <v xml:space="preserve">   </v>
          </cell>
          <cell r="I1042">
            <v>2</v>
          </cell>
          <cell r="J1042">
            <v>17</v>
          </cell>
        </row>
        <row r="1043">
          <cell r="G1043" t="str">
            <v>Other Cities SummaryAirtimeTotal Airtime Value</v>
          </cell>
          <cell r="H1043">
            <v>640394.65</v>
          </cell>
          <cell r="I1043">
            <v>594200</v>
          </cell>
          <cell r="J1043">
            <v>588236.43000000005</v>
          </cell>
        </row>
        <row r="1044">
          <cell r="G1044" t="str">
            <v>Other Cities SummaryAirtimeTotal Airtime Value - Reversals</v>
          </cell>
          <cell r="H1044" t="str">
            <v xml:space="preserve">   </v>
          </cell>
          <cell r="I1044">
            <v>-2000</v>
          </cell>
          <cell r="J1044">
            <v>-8400</v>
          </cell>
        </row>
        <row r="1045">
          <cell r="G1045" t="str">
            <v>Other Cities SummaryAirtimeAverage Value of Airtime</v>
          </cell>
          <cell r="H1045">
            <v>385.32</v>
          </cell>
          <cell r="I1045">
            <v>386.09</v>
          </cell>
          <cell r="J1045">
            <v>427.5</v>
          </cell>
        </row>
        <row r="1046">
          <cell r="G1046" t="str">
            <v>Other Cities SummaryAirtimeAverage Value of Airtime - Reversals</v>
          </cell>
          <cell r="H1046" t="str">
            <v xml:space="preserve">   </v>
          </cell>
          <cell r="I1046">
            <v>-1000</v>
          </cell>
          <cell r="J1046">
            <v>-494.12</v>
          </cell>
        </row>
        <row r="1047">
          <cell r="G1047" t="str">
            <v>Other Cities SummaryAirtimePaga Airtime Income</v>
          </cell>
          <cell r="H1047">
            <v>17185.57</v>
          </cell>
          <cell r="I1047">
            <v>15793.79</v>
          </cell>
          <cell r="J1047">
            <v>23042.34</v>
          </cell>
        </row>
        <row r="1048">
          <cell r="G1048" t="str">
            <v>Other Cities SummaryAirtimePaga Airtime Income - Reversals</v>
          </cell>
          <cell r="H1048" t="str">
            <v xml:space="preserve">   </v>
          </cell>
          <cell r="I1048">
            <v>-70</v>
          </cell>
          <cell r="J1048">
            <v>-420</v>
          </cell>
        </row>
        <row r="1049">
          <cell r="G1049" t="str">
            <v>Other Cities SummaryAirtimeAgent Airtime Commission</v>
          </cell>
          <cell r="H1049">
            <v>32019.73</v>
          </cell>
          <cell r="I1049">
            <v>29810</v>
          </cell>
          <cell r="J1049">
            <v>21980.63</v>
          </cell>
        </row>
        <row r="1050">
          <cell r="G1050" t="str">
            <v>Other Cities SummaryAirtimeAgent Airtime Commission - Reversals</v>
          </cell>
          <cell r="H1050" t="str">
            <v xml:space="preserve">   </v>
          </cell>
          <cell r="I1050">
            <v>0</v>
          </cell>
          <cell r="J1050">
            <v>0</v>
          </cell>
        </row>
        <row r="1051">
          <cell r="G1051" t="str">
            <v>Other Cities SummaryAgent Network Sales# of Approved Agents in Total</v>
          </cell>
          <cell r="H1051">
            <v>7238</v>
          </cell>
          <cell r="I1051">
            <v>7453</v>
          </cell>
          <cell r="J1051">
            <v>7743</v>
          </cell>
        </row>
        <row r="1052">
          <cell r="G1052" t="str">
            <v>Other Cities SummaryAgent Network SalesActive Agents in total (at least 1 transactions in the month)</v>
          </cell>
          <cell r="H1052">
            <v>4187</v>
          </cell>
          <cell r="I1052">
            <v>4293</v>
          </cell>
          <cell r="J1052">
            <v>4502</v>
          </cell>
        </row>
        <row r="1053">
          <cell r="G1053" t="str">
            <v>Other Cities SummaryAgent Network SalesActive Agents in total (at least 5 transactions in the month)</v>
          </cell>
          <cell r="H1053">
            <v>3624</v>
          </cell>
          <cell r="I1053">
            <v>3694</v>
          </cell>
          <cell r="J1053">
            <v>3949</v>
          </cell>
        </row>
        <row r="1054">
          <cell r="G1054" t="str">
            <v>Other Cities SummaryAgent Network SalesFresh Active Agents in total (at least 1 transactions in the month)</v>
          </cell>
          <cell r="H1054">
            <v>369</v>
          </cell>
          <cell r="I1054">
            <v>440</v>
          </cell>
          <cell r="J1054">
            <v>472</v>
          </cell>
        </row>
        <row r="1055">
          <cell r="G1055" t="str">
            <v>Other Cities SummaryAgent Network SalesFresh Active Agents in total (at least 5 transactions in the month)</v>
          </cell>
          <cell r="H1055">
            <v>364</v>
          </cell>
          <cell r="I1055">
            <v>384</v>
          </cell>
          <cell r="J1055">
            <v>466</v>
          </cell>
        </row>
        <row r="1056">
          <cell r="G1056" t="str">
            <v>Other Cities SummaryAgent Network SalesChurn Active Agents (1 txn in Month)</v>
          </cell>
          <cell r="H1056">
            <v>309</v>
          </cell>
          <cell r="I1056">
            <v>334</v>
          </cell>
          <cell r="J1056">
            <v>263</v>
          </cell>
        </row>
        <row r="1057">
          <cell r="G1057" t="str">
            <v>Other Cities SummaryAgent Network SalesChurn Active Agents (5 txn in Month)</v>
          </cell>
          <cell r="H1057">
            <v>330</v>
          </cell>
          <cell r="I1057">
            <v>314</v>
          </cell>
          <cell r="J1057">
            <v>211</v>
          </cell>
        </row>
        <row r="1058">
          <cell r="G1058" t="str">
            <v>Other Cities SummaryNnewi - All data in this section apply only to agents in Nnewi (or the specific city)# Agents in City</v>
          </cell>
          <cell r="H1058">
            <v>29</v>
          </cell>
          <cell r="I1058">
            <v>29</v>
          </cell>
          <cell r="J1058">
            <v>30</v>
          </cell>
        </row>
        <row r="1059">
          <cell r="G1059" t="str">
            <v>Other Cities SummaryNnewi - All data in this section apply only to agents in Nnewi (or the specific city)Active Agents in City in month (at least 1 transactions in the month)</v>
          </cell>
          <cell r="H1059">
            <v>20</v>
          </cell>
          <cell r="I1059">
            <v>18</v>
          </cell>
          <cell r="J1059">
            <v>16</v>
          </cell>
        </row>
        <row r="1060">
          <cell r="G1060" t="str">
            <v>Other Cities SummaryNnewi - All data in this section apply only to agents in Nnewi (or the specific city)Active Agents in City in month (at least 5 transactions in the month)</v>
          </cell>
          <cell r="H1060">
            <v>16</v>
          </cell>
          <cell r="I1060">
            <v>14</v>
          </cell>
          <cell r="J1060">
            <v>14</v>
          </cell>
        </row>
        <row r="1061">
          <cell r="G1061" t="str">
            <v>Other Cities SummaryNnewi - All data in this section apply only to agents in Nnewi (or the specific city)Churn City Agents in Month (1 txn in Month)</v>
          </cell>
          <cell r="H1061">
            <v>1</v>
          </cell>
          <cell r="I1061">
            <v>3</v>
          </cell>
          <cell r="J1061">
            <v>2</v>
          </cell>
        </row>
        <row r="1062">
          <cell r="G1062" t="str">
            <v>Other Cities SummaryNnewi - All data in this section apply only to agents in Nnewi (or the specific city)Churn City Agents in Month (5 txn in Month)</v>
          </cell>
          <cell r="H1062">
            <v>3</v>
          </cell>
          <cell r="I1062">
            <v>3</v>
          </cell>
          <cell r="J1062">
            <v>0</v>
          </cell>
        </row>
        <row r="1063">
          <cell r="G1063" t="str">
            <v>Other Cities SummaryDeposit into Paga Number of Agents performing at least 1 Deposit for Customer or another Agent (Accept Deposit)</v>
          </cell>
          <cell r="H1063">
            <v>2</v>
          </cell>
          <cell r="I1063">
            <v>6</v>
          </cell>
          <cell r="J1063">
            <v>4</v>
          </cell>
        </row>
        <row r="1064">
          <cell r="G1064" t="str">
            <v>Other Cities SummaryDeposit into Paga Churn Agents DP</v>
          </cell>
          <cell r="H1064">
            <v>7</v>
          </cell>
          <cell r="I1064">
            <v>2</v>
          </cell>
          <cell r="J1064">
            <v>4</v>
          </cell>
        </row>
        <row r="1065">
          <cell r="G1065" t="str">
            <v xml:space="preserve">Other Cities SummaryDeposit into Paga New / Fresh Agents DP in Month </v>
          </cell>
          <cell r="H1065" t="str">
            <v xml:space="preserve">   </v>
          </cell>
          <cell r="I1065">
            <v>6</v>
          </cell>
          <cell r="J1065">
            <v>2</v>
          </cell>
        </row>
        <row r="1066">
          <cell r="G1066" t="str">
            <v>Other Cities SummaryDeposit into Paga Total DP Volume</v>
          </cell>
          <cell r="H1066">
            <v>3</v>
          </cell>
          <cell r="I1066">
            <v>31</v>
          </cell>
          <cell r="J1066">
            <v>43</v>
          </cell>
        </row>
        <row r="1067">
          <cell r="G1067" t="str">
            <v>Other Cities SummaryDeposit into Paga Total DP Value</v>
          </cell>
          <cell r="H1067">
            <v>22000</v>
          </cell>
          <cell r="I1067">
            <v>288600</v>
          </cell>
          <cell r="J1067">
            <v>578890</v>
          </cell>
        </row>
        <row r="1068">
          <cell r="G1068" t="str">
            <v>Other Cities SummaryDeposit into Paga Average Value of DP</v>
          </cell>
          <cell r="H1068">
            <v>7333.33</v>
          </cell>
          <cell r="I1068">
            <v>9309.68</v>
          </cell>
          <cell r="J1068">
            <v>13462.56</v>
          </cell>
        </row>
        <row r="1069">
          <cell r="G1069" t="str">
            <v>Other Cities SummaryMoney Transfer on PagaNumber of Agents performing MT on Paga (to customer or non-customer)</v>
          </cell>
          <cell r="H1069" t="str">
            <v xml:space="preserve">   </v>
          </cell>
          <cell r="I1069" t="str">
            <v xml:space="preserve">   </v>
          </cell>
          <cell r="J1069">
            <v>0</v>
          </cell>
        </row>
        <row r="1070">
          <cell r="G1070" t="str">
            <v>Other Cities SummaryMoney Transfer on PagaChurn Agents MT</v>
          </cell>
          <cell r="H1070">
            <v>1</v>
          </cell>
          <cell r="I1070" t="str">
            <v xml:space="preserve">   </v>
          </cell>
          <cell r="J1070">
            <v>0</v>
          </cell>
        </row>
        <row r="1071">
          <cell r="G1071" t="str">
            <v xml:space="preserve">Other Cities SummaryMoney Transfer on PagaNew / Fresh Agents MT in Month </v>
          </cell>
          <cell r="H1071" t="str">
            <v xml:space="preserve">   </v>
          </cell>
          <cell r="I1071" t="str">
            <v xml:space="preserve">   </v>
          </cell>
          <cell r="J1071">
            <v>0</v>
          </cell>
        </row>
        <row r="1072">
          <cell r="G1072" t="str">
            <v>Other Cities SummaryMoney Transfer on PagaTotal MT Volume</v>
          </cell>
          <cell r="H1072" t="str">
            <v xml:space="preserve">   </v>
          </cell>
          <cell r="I1072" t="str">
            <v xml:space="preserve">   </v>
          </cell>
          <cell r="J1072">
            <v>0</v>
          </cell>
        </row>
        <row r="1073">
          <cell r="G1073" t="str">
            <v>Other Cities SummaryMoney Transfer on PagaTotal MT Value</v>
          </cell>
          <cell r="H1073" t="str">
            <v xml:space="preserve">   </v>
          </cell>
          <cell r="I1073" t="str">
            <v xml:space="preserve">   </v>
          </cell>
          <cell r="J1073">
            <v>0</v>
          </cell>
        </row>
        <row r="1074">
          <cell r="G1074" t="str">
            <v>Other Cities SummaryMoney Transfer on PagaAverage Value of MT</v>
          </cell>
          <cell r="H1074" t="str">
            <v xml:space="preserve">   </v>
          </cell>
          <cell r="I1074" t="str">
            <v xml:space="preserve">   </v>
          </cell>
          <cell r="J1074">
            <v>0</v>
          </cell>
        </row>
        <row r="1075">
          <cell r="G1075" t="str">
            <v>Other Cities SummaryMoney Transfer on PagaPaga MT Income</v>
          </cell>
          <cell r="H1075" t="str">
            <v xml:space="preserve">   </v>
          </cell>
          <cell r="I1075" t="str">
            <v xml:space="preserve">   </v>
          </cell>
          <cell r="J1075">
            <v>0</v>
          </cell>
        </row>
        <row r="1076">
          <cell r="G1076" t="str">
            <v>Other Cities SummaryMoney Transfer on PagaAgent MT Commission</v>
          </cell>
          <cell r="H1076" t="str">
            <v xml:space="preserve">   </v>
          </cell>
          <cell r="I1076" t="str">
            <v xml:space="preserve">   </v>
          </cell>
          <cell r="J1076">
            <v>0</v>
          </cell>
        </row>
        <row r="1077">
          <cell r="G1077" t="str">
            <v>Other Cities SummaryDeposit To BankNumber of Agents performing Deposit to Bank</v>
          </cell>
          <cell r="H1077">
            <v>13</v>
          </cell>
          <cell r="I1077">
            <v>9</v>
          </cell>
          <cell r="J1077">
            <v>9</v>
          </cell>
        </row>
        <row r="1078">
          <cell r="G1078" t="str">
            <v>Other Cities SummaryDeposit To BankChurn Agents DB</v>
          </cell>
          <cell r="H1078">
            <v>3</v>
          </cell>
          <cell r="I1078">
            <v>2</v>
          </cell>
          <cell r="J1078">
            <v>0</v>
          </cell>
        </row>
        <row r="1079">
          <cell r="G1079" t="str">
            <v xml:space="preserve">Other Cities SummaryDeposit To Bank New / Fresh Agents DB in Month </v>
          </cell>
          <cell r="H1079">
            <v>2</v>
          </cell>
          <cell r="I1079">
            <v>1</v>
          </cell>
          <cell r="J1079">
            <v>1</v>
          </cell>
        </row>
        <row r="1080">
          <cell r="G1080" t="str">
            <v>Other Cities SummaryDeposit To BankTotal DB Volume</v>
          </cell>
          <cell r="H1080">
            <v>87</v>
          </cell>
          <cell r="I1080">
            <v>62</v>
          </cell>
          <cell r="J1080">
            <v>44</v>
          </cell>
        </row>
        <row r="1081">
          <cell r="G1081" t="str">
            <v>Other Cities SummaryDeposit To BankTotal DB Value</v>
          </cell>
          <cell r="H1081">
            <v>2216470</v>
          </cell>
          <cell r="I1081">
            <v>1790900</v>
          </cell>
          <cell r="J1081">
            <v>1147850</v>
          </cell>
        </row>
        <row r="1082">
          <cell r="G1082" t="str">
            <v>Other Cities SummaryDeposit To BankAverage Value of DB</v>
          </cell>
          <cell r="H1082">
            <v>25476.67</v>
          </cell>
          <cell r="I1082">
            <v>28885.48</v>
          </cell>
          <cell r="J1082">
            <v>26087.5</v>
          </cell>
        </row>
        <row r="1083">
          <cell r="G1083" t="str">
            <v>Other Cities SummaryDeposit To BankPaga DB Income</v>
          </cell>
          <cell r="H1083">
            <v>6940</v>
          </cell>
          <cell r="I1083">
            <v>4980</v>
          </cell>
          <cell r="J1083">
            <v>3560</v>
          </cell>
        </row>
        <row r="1084">
          <cell r="G1084" t="str">
            <v>Other Cities SummaryDeposit To BankAgent DB Commission</v>
          </cell>
          <cell r="H1084">
            <v>6110</v>
          </cell>
          <cell r="I1084">
            <v>4320</v>
          </cell>
          <cell r="J1084">
            <v>3040</v>
          </cell>
        </row>
        <row r="1085">
          <cell r="G1085" t="str">
            <v>Other Cities SummaryMerchant Payments (Bill Pay)Number of agents performing DStv</v>
          </cell>
          <cell r="H1085">
            <v>10</v>
          </cell>
          <cell r="I1085">
            <v>12</v>
          </cell>
          <cell r="J1085">
            <v>12</v>
          </cell>
        </row>
        <row r="1086">
          <cell r="G1086" t="str">
            <v>Other Cities SummaryMerchant Payments (Bill Pay)Churn Agents DStv BP</v>
          </cell>
          <cell r="H1086" t="str">
            <v xml:space="preserve">   </v>
          </cell>
          <cell r="I1086" t="str">
            <v xml:space="preserve">   </v>
          </cell>
          <cell r="J1086">
            <v>0</v>
          </cell>
        </row>
        <row r="1087">
          <cell r="G1087" t="str">
            <v xml:space="preserve">Other Cities SummaryMerchant Payments (Bill Pay)New / Fresh Agents BP in Month </v>
          </cell>
          <cell r="H1087" t="str">
            <v xml:space="preserve">   </v>
          </cell>
          <cell r="I1087">
            <v>2</v>
          </cell>
          <cell r="J1087">
            <v>1</v>
          </cell>
        </row>
        <row r="1088">
          <cell r="G1088" t="str">
            <v>Other Cities SummaryMerchant Payments (Bill Pay)Total DStv BP Volume</v>
          </cell>
          <cell r="H1088">
            <v>335</v>
          </cell>
          <cell r="I1088">
            <v>381</v>
          </cell>
          <cell r="J1088">
            <v>580</v>
          </cell>
        </row>
        <row r="1089">
          <cell r="G1089" t="str">
            <v>Other Cities SummaryMerchant Payments (Bill Pay)Total DStv BP Volume - Reversal</v>
          </cell>
          <cell r="H1089">
            <v>7</v>
          </cell>
          <cell r="I1089">
            <v>2</v>
          </cell>
          <cell r="J1089">
            <v>0</v>
          </cell>
        </row>
        <row r="1090">
          <cell r="G1090" t="str">
            <v>Other Cities SummaryMerchant Payments (Bill Pay)Total DStv BP Value</v>
          </cell>
          <cell r="H1090">
            <v>1916400</v>
          </cell>
          <cell r="I1090">
            <v>2369710</v>
          </cell>
          <cell r="J1090">
            <v>3572720</v>
          </cell>
        </row>
        <row r="1091">
          <cell r="G1091" t="str">
            <v>Other Cities SummaryMerchant Payments (Bill Pay)Total DStv BP Value - Reversal</v>
          </cell>
          <cell r="H1091">
            <v>-41300</v>
          </cell>
          <cell r="I1091">
            <v>-6000</v>
          </cell>
          <cell r="J1091">
            <v>0</v>
          </cell>
        </row>
        <row r="1092">
          <cell r="G1092" t="str">
            <v>Other Cities SummaryMerchant Payments (Bill Pay)Average Value of DStv BP</v>
          </cell>
          <cell r="H1092">
            <v>5720.6</v>
          </cell>
          <cell r="I1092">
            <v>6219.71</v>
          </cell>
          <cell r="J1092">
            <v>6159.86</v>
          </cell>
        </row>
        <row r="1093">
          <cell r="G1093" t="str">
            <v>Other Cities SummaryMerchant Payments (Bill Pay)Average Value of DStv BP - Reversals</v>
          </cell>
          <cell r="H1093">
            <v>-5900</v>
          </cell>
          <cell r="I1093">
            <v>-3000</v>
          </cell>
          <cell r="J1093">
            <v>0</v>
          </cell>
        </row>
        <row r="1094">
          <cell r="G1094" t="str">
            <v>Other Cities SummaryMerchant Payments (Bill Pay)Paga DStv BP Income</v>
          </cell>
          <cell r="H1094">
            <v>26137</v>
          </cell>
          <cell r="I1094">
            <v>31337.1</v>
          </cell>
          <cell r="J1094">
            <v>47327.199999999997</v>
          </cell>
        </row>
        <row r="1095">
          <cell r="G1095" t="str">
            <v>Other Cities SummaryMerchant Payments (Bill Pay)Paga DStv BP Income - Reversals</v>
          </cell>
          <cell r="H1095">
            <v>0</v>
          </cell>
          <cell r="I1095">
            <v>0</v>
          </cell>
          <cell r="J1095">
            <v>0</v>
          </cell>
        </row>
        <row r="1096">
          <cell r="G1096" t="str">
            <v>Other Cities SummaryMerchant Payments (Bill Pay)Agent DStv BP Commission</v>
          </cell>
          <cell r="H1096">
            <v>17390</v>
          </cell>
          <cell r="I1096">
            <v>19990</v>
          </cell>
          <cell r="J1096">
            <v>30590</v>
          </cell>
        </row>
        <row r="1097">
          <cell r="G1097" t="str">
            <v>Other Cities SummaryMerchant Payments (Bill Pay)Agent DStv BP Commission - Reversals</v>
          </cell>
          <cell r="H1097">
            <v>0</v>
          </cell>
          <cell r="I1097">
            <v>0</v>
          </cell>
          <cell r="J1097">
            <v>0</v>
          </cell>
        </row>
        <row r="1098">
          <cell r="G1098" t="str">
            <v>Other Cities SummaryMerchant Payments (Bill Pay)Number of agents performing Gotv</v>
          </cell>
          <cell r="H1098">
            <v>8</v>
          </cell>
          <cell r="I1098">
            <v>8</v>
          </cell>
          <cell r="J1098">
            <v>9</v>
          </cell>
        </row>
        <row r="1099">
          <cell r="G1099" t="str">
            <v>Other Cities SummaryMerchant Payments (Bill Pay)Churn Agents Gotv BP</v>
          </cell>
          <cell r="H1099" t="str">
            <v xml:space="preserve">   </v>
          </cell>
          <cell r="I1099" t="str">
            <v xml:space="preserve">   </v>
          </cell>
          <cell r="J1099">
            <v>0</v>
          </cell>
        </row>
        <row r="1100">
          <cell r="G1100" t="str">
            <v xml:space="preserve">Other Cities SummaryMerchant Payments (Bill Pay)New / Fresh Agents BP in Month </v>
          </cell>
          <cell r="H1100">
            <v>1</v>
          </cell>
          <cell r="I1100">
            <v>1</v>
          </cell>
          <cell r="J1100">
            <v>1</v>
          </cell>
        </row>
        <row r="1101">
          <cell r="G1101" t="str">
            <v>Other Cities SummaryMerchant Payments (Bill Pay)Total Gotv BP Volume</v>
          </cell>
          <cell r="H1101">
            <v>112</v>
          </cell>
          <cell r="I1101">
            <v>120</v>
          </cell>
          <cell r="J1101">
            <v>224</v>
          </cell>
        </row>
        <row r="1102">
          <cell r="G1102" t="str">
            <v>Other Cities SummaryMerchant Payments (Bill Pay)Total Gotv BP Value</v>
          </cell>
          <cell r="H1102">
            <v>170500</v>
          </cell>
          <cell r="I1102">
            <v>176500</v>
          </cell>
          <cell r="J1102">
            <v>331500</v>
          </cell>
        </row>
        <row r="1103">
          <cell r="G1103" t="str">
            <v>Other Cities SummaryMerchant Payments (Bill Pay)Average Value of Gotv BP</v>
          </cell>
          <cell r="H1103">
            <v>1522.32</v>
          </cell>
          <cell r="I1103">
            <v>1470.83</v>
          </cell>
          <cell r="J1103">
            <v>1479.91</v>
          </cell>
        </row>
        <row r="1104">
          <cell r="G1104" t="str">
            <v>Other Cities SummaryMerchant Payments (Bill Pay)Paga Gotv BP Income</v>
          </cell>
          <cell r="H1104">
            <v>3945</v>
          </cell>
          <cell r="I1104">
            <v>4165</v>
          </cell>
          <cell r="J1104">
            <v>7795</v>
          </cell>
        </row>
        <row r="1105">
          <cell r="G1105" t="str">
            <v>Other Cities SummaryMerchant Payments (Bill Pay)Agent Gotv BP Commission</v>
          </cell>
          <cell r="H1105">
            <v>2360</v>
          </cell>
          <cell r="I1105">
            <v>2460</v>
          </cell>
          <cell r="J1105">
            <v>4570</v>
          </cell>
        </row>
        <row r="1106">
          <cell r="G1106" t="str">
            <v>Other Cities SummaryMerchant Payments (Bill Pay)Number of agents performing Startimes</v>
          </cell>
          <cell r="H1106">
            <v>4</v>
          </cell>
          <cell r="I1106">
            <v>4</v>
          </cell>
          <cell r="J1106">
            <v>5</v>
          </cell>
        </row>
        <row r="1107">
          <cell r="G1107" t="str">
            <v>Other Cities SummaryMerchant Payments (Bill Pay)Churn Agents Startimes BP</v>
          </cell>
          <cell r="H1107">
            <v>2</v>
          </cell>
          <cell r="I1107" t="str">
            <v xml:space="preserve">   </v>
          </cell>
          <cell r="J1107">
            <v>0</v>
          </cell>
        </row>
        <row r="1108">
          <cell r="G1108" t="str">
            <v xml:space="preserve">Other Cities SummaryMerchant Payments (Bill Pay)New / Fresh Agents BP in Month </v>
          </cell>
          <cell r="H1108" t="str">
            <v xml:space="preserve">   </v>
          </cell>
          <cell r="I1108">
            <v>1</v>
          </cell>
          <cell r="J1108">
            <v>1</v>
          </cell>
        </row>
        <row r="1109">
          <cell r="G1109" t="str">
            <v>Other Cities SummaryMerchant Payments (Bill Pay)Total Startimes BP Volume</v>
          </cell>
          <cell r="H1109">
            <v>26</v>
          </cell>
          <cell r="I1109">
            <v>17</v>
          </cell>
          <cell r="J1109">
            <v>19</v>
          </cell>
        </row>
        <row r="1110">
          <cell r="G1110" t="str">
            <v>Other Cities SummaryMerchant Payments (Bill Pay)Total Startimes BP Value</v>
          </cell>
          <cell r="H1110">
            <v>54500</v>
          </cell>
          <cell r="I1110">
            <v>19000</v>
          </cell>
          <cell r="J1110">
            <v>27000</v>
          </cell>
        </row>
        <row r="1111">
          <cell r="G1111" t="str">
            <v>Other Cities SummaryMerchant Payments (Bill Pay)Average Value of Startimes BP</v>
          </cell>
          <cell r="H1111">
            <v>2096.15</v>
          </cell>
          <cell r="I1111">
            <v>1117.6500000000001</v>
          </cell>
          <cell r="J1111">
            <v>1421.05</v>
          </cell>
        </row>
        <row r="1112">
          <cell r="G1112" t="str">
            <v>Other Cities SummaryMerchant Payments (Bill Pay)Paga Startimes BP Income</v>
          </cell>
          <cell r="H1112">
            <v>52865</v>
          </cell>
          <cell r="I1112">
            <v>18430</v>
          </cell>
          <cell r="J1112">
            <v>26190</v>
          </cell>
        </row>
        <row r="1113">
          <cell r="G1113" t="str">
            <v>Other Cities SummaryMerchant Payments (Bill Pay)Agent Startimes BP Commission</v>
          </cell>
          <cell r="H1113">
            <v>1635</v>
          </cell>
          <cell r="I1113">
            <v>570</v>
          </cell>
          <cell r="J1113">
            <v>810</v>
          </cell>
        </row>
        <row r="1114">
          <cell r="G1114" t="str">
            <v>Other Cities SummaryMerchant Payments (Bill Pay)Number of agents performing Other</v>
          </cell>
          <cell r="H1114">
            <v>1</v>
          </cell>
          <cell r="I1114" t="str">
            <v xml:space="preserve">   </v>
          </cell>
          <cell r="J1114">
            <v>0</v>
          </cell>
        </row>
        <row r="1115">
          <cell r="G1115" t="str">
            <v>Other Cities SummaryMerchant Payments (Bill Pay)Churn Agents Other BP</v>
          </cell>
          <cell r="H1115">
            <v>1</v>
          </cell>
          <cell r="I1115" t="str">
            <v xml:space="preserve">   </v>
          </cell>
          <cell r="J1115">
            <v>0</v>
          </cell>
        </row>
        <row r="1116">
          <cell r="G1116" t="str">
            <v xml:space="preserve">Other Cities SummaryMerchant Payments (Bill Pay)New / Fresh Agents BP in Month </v>
          </cell>
          <cell r="H1116" t="str">
            <v xml:space="preserve">   </v>
          </cell>
          <cell r="I1116" t="str">
            <v xml:space="preserve">   </v>
          </cell>
          <cell r="J1116">
            <v>0</v>
          </cell>
        </row>
        <row r="1117">
          <cell r="G1117" t="str">
            <v>Other Cities SummaryMerchant Payments (Bill Pay)Total Other BP Volume</v>
          </cell>
          <cell r="H1117">
            <v>1</v>
          </cell>
          <cell r="I1117" t="str">
            <v xml:space="preserve">   </v>
          </cell>
          <cell r="J1117">
            <v>0</v>
          </cell>
        </row>
        <row r="1118">
          <cell r="G1118" t="str">
            <v>Other Cities SummaryMerchant Payments (Bill Pay)Total Other BP Volume - Reversals</v>
          </cell>
          <cell r="H1118">
            <v>1</v>
          </cell>
          <cell r="I1118" t="str">
            <v xml:space="preserve">   </v>
          </cell>
          <cell r="J1118">
            <v>0</v>
          </cell>
        </row>
        <row r="1119">
          <cell r="G1119" t="str">
            <v>Other Cities SummaryMerchant Payments (Bill Pay)Total Other BP Value</v>
          </cell>
          <cell r="H1119">
            <v>-950</v>
          </cell>
          <cell r="I1119" t="str">
            <v xml:space="preserve">   </v>
          </cell>
          <cell r="J1119">
            <v>0</v>
          </cell>
        </row>
        <row r="1120">
          <cell r="G1120" t="str">
            <v>Other Cities SummaryMerchant Payments (Bill Pay)Total Other BP Value - Reversals</v>
          </cell>
          <cell r="H1120">
            <v>-950</v>
          </cell>
          <cell r="I1120" t="str">
            <v xml:space="preserve">   </v>
          </cell>
          <cell r="J1120">
            <v>0</v>
          </cell>
        </row>
        <row r="1121">
          <cell r="G1121" t="str">
            <v>Other Cities SummaryMerchant Payments (Bill Pay)Average Value of Other BP</v>
          </cell>
          <cell r="H1121">
            <v>-950</v>
          </cell>
          <cell r="I1121" t="str">
            <v xml:space="preserve">   </v>
          </cell>
          <cell r="J1121">
            <v>0</v>
          </cell>
        </row>
        <row r="1122">
          <cell r="G1122" t="str">
            <v>Other Cities SummaryMerchant Payments (Bill Pay)Average Value of Other BP - Reversals</v>
          </cell>
          <cell r="H1122">
            <v>-950</v>
          </cell>
          <cell r="I1122" t="str">
            <v xml:space="preserve">   </v>
          </cell>
          <cell r="J1122">
            <v>0</v>
          </cell>
        </row>
        <row r="1123">
          <cell r="G1123" t="str">
            <v>Other Cities SummaryMerchant Payments (Bill Pay)Paga Other BP Income</v>
          </cell>
          <cell r="H1123">
            <v>0</v>
          </cell>
          <cell r="I1123" t="str">
            <v xml:space="preserve">   </v>
          </cell>
          <cell r="J1123">
            <v>0</v>
          </cell>
        </row>
        <row r="1124">
          <cell r="G1124" t="str">
            <v>Other Cities SummaryMerchant Payments (Bill Pay)Paga Other BP Income - Reversals</v>
          </cell>
          <cell r="H1124">
            <v>0</v>
          </cell>
          <cell r="I1124" t="str">
            <v xml:space="preserve">   </v>
          </cell>
          <cell r="J1124">
            <v>0</v>
          </cell>
        </row>
        <row r="1125">
          <cell r="G1125" t="str">
            <v>Other Cities SummaryMerchant Payments (Bill Pay)Agent Other BP Commission</v>
          </cell>
          <cell r="H1125">
            <v>0</v>
          </cell>
          <cell r="I1125" t="str">
            <v xml:space="preserve">   </v>
          </cell>
          <cell r="J1125">
            <v>0</v>
          </cell>
        </row>
        <row r="1126">
          <cell r="G1126" t="str">
            <v>Other Cities SummaryMerchant Payments (Bill Pay)Agent Other BP Commission - Reversals</v>
          </cell>
          <cell r="H1126">
            <v>0</v>
          </cell>
          <cell r="I1126" t="str">
            <v xml:space="preserve">   </v>
          </cell>
          <cell r="J1126">
            <v>0</v>
          </cell>
        </row>
        <row r="1127">
          <cell r="G1127" t="str">
            <v>Other Cities SummaryAirtimeNumber of Agents performing Airtime on Transaction</v>
          </cell>
          <cell r="H1127">
            <v>24</v>
          </cell>
          <cell r="I1127">
            <v>24</v>
          </cell>
          <cell r="J1127">
            <v>23</v>
          </cell>
        </row>
        <row r="1128">
          <cell r="G1128" t="str">
            <v>Other Cities SummaryAirtimeChurn Agents Airtime</v>
          </cell>
          <cell r="H1128">
            <v>4</v>
          </cell>
          <cell r="I1128">
            <v>3</v>
          </cell>
          <cell r="J1128">
            <v>2</v>
          </cell>
        </row>
        <row r="1129">
          <cell r="G1129" t="str">
            <v xml:space="preserve">Other Cities SummaryAirtimeNew / Fresh Agents Airtime in Month </v>
          </cell>
          <cell r="H1129">
            <v>1</v>
          </cell>
          <cell r="I1129">
            <v>2</v>
          </cell>
          <cell r="J1129">
            <v>2</v>
          </cell>
        </row>
        <row r="1130">
          <cell r="G1130" t="str">
            <v>Other Cities SummaryAirtimeTotal Airtime Volume</v>
          </cell>
          <cell r="H1130">
            <v>223</v>
          </cell>
          <cell r="I1130">
            <v>192</v>
          </cell>
          <cell r="J1130">
            <v>213</v>
          </cell>
        </row>
        <row r="1131">
          <cell r="G1131" t="str">
            <v>Other Cities SummaryAirtimeTotal Airtime Value</v>
          </cell>
          <cell r="H1131">
            <v>72439.75</v>
          </cell>
          <cell r="I1131">
            <v>67884</v>
          </cell>
          <cell r="J1131">
            <v>91026.39</v>
          </cell>
        </row>
        <row r="1132">
          <cell r="G1132" t="str">
            <v>Other Cities SummaryAirtimeAverage Value of Airtime</v>
          </cell>
          <cell r="H1132">
            <v>324.83999999999997</v>
          </cell>
          <cell r="I1132">
            <v>353.56</v>
          </cell>
          <cell r="J1132">
            <v>427.35</v>
          </cell>
        </row>
        <row r="1133">
          <cell r="G1133" t="str">
            <v>Other Cities SummaryAirtimePaga Airtime Income</v>
          </cell>
          <cell r="H1133">
            <v>1835.12</v>
          </cell>
          <cell r="I1133">
            <v>1634.52</v>
          </cell>
          <cell r="J1133">
            <v>3809.24</v>
          </cell>
        </row>
        <row r="1134">
          <cell r="G1134" t="str">
            <v>Other Cities SummaryAirtimeAgent Airtime Commission</v>
          </cell>
          <cell r="H1134">
            <v>3621.99</v>
          </cell>
          <cell r="I1134">
            <v>3394.2</v>
          </cell>
          <cell r="J1134">
            <v>3069.57</v>
          </cell>
        </row>
        <row r="1135">
          <cell r="G1135" t="str">
            <v>Other Cities SummaryAgent Network Sales# of Approved Agents in Total</v>
          </cell>
          <cell r="H1135">
            <v>7238</v>
          </cell>
          <cell r="I1135">
            <v>7453</v>
          </cell>
          <cell r="J1135">
            <v>7743</v>
          </cell>
        </row>
        <row r="1136">
          <cell r="G1136" t="str">
            <v>Other Cities SummaryAgent Network SalesActive Agents in total (at least 1 transactions in the month)</v>
          </cell>
          <cell r="H1136">
            <v>4187</v>
          </cell>
          <cell r="I1136">
            <v>4293</v>
          </cell>
          <cell r="J1136">
            <v>4502</v>
          </cell>
        </row>
        <row r="1137">
          <cell r="G1137" t="str">
            <v>Other Cities SummaryAgent Network SalesActive Agents in total (at least 5 transactions in the month)</v>
          </cell>
          <cell r="H1137">
            <v>3624</v>
          </cell>
          <cell r="I1137">
            <v>3694</v>
          </cell>
          <cell r="J1137">
            <v>3949</v>
          </cell>
        </row>
        <row r="1138">
          <cell r="G1138" t="str">
            <v>Other Cities SummaryAgent Network SalesFresh Active Agents in total (at least 1 transactions in the month)</v>
          </cell>
          <cell r="H1138">
            <v>369</v>
          </cell>
          <cell r="I1138">
            <v>440</v>
          </cell>
          <cell r="J1138">
            <v>472</v>
          </cell>
        </row>
        <row r="1139">
          <cell r="G1139" t="str">
            <v>Other Cities SummaryAgent Network SalesFresh Active Agents in total (at least 5 transactions in the month)</v>
          </cell>
          <cell r="H1139">
            <v>364</v>
          </cell>
          <cell r="I1139">
            <v>384</v>
          </cell>
          <cell r="J1139">
            <v>466</v>
          </cell>
        </row>
        <row r="1140">
          <cell r="G1140" t="str">
            <v>Other Cities SummaryAgent Network SalesChurn Active Agents (1 txn in Month)</v>
          </cell>
          <cell r="H1140">
            <v>309</v>
          </cell>
          <cell r="I1140">
            <v>334</v>
          </cell>
          <cell r="J1140">
            <v>263</v>
          </cell>
        </row>
        <row r="1141">
          <cell r="G1141" t="str">
            <v>Other Cities SummaryAgent Network SalesChurn Active Agents (5 txn in Month)</v>
          </cell>
          <cell r="H1141">
            <v>330</v>
          </cell>
          <cell r="I1141">
            <v>314</v>
          </cell>
          <cell r="J1141">
            <v>211</v>
          </cell>
        </row>
        <row r="1142">
          <cell r="G1142" t="str">
            <v>Other Cities SummaryOther cities - All data in this section apply only to agents in Other cities (or the specific city)# Agents in City</v>
          </cell>
          <cell r="H1142">
            <v>1132</v>
          </cell>
          <cell r="I1142">
            <v>1212</v>
          </cell>
          <cell r="J1142">
            <v>1289</v>
          </cell>
        </row>
        <row r="1143">
          <cell r="G1143" t="str">
            <v>Other Cities SummaryOther cities - All data in this section apply only to agents in Other cities (or the specific city)Active Agents in City in month (at least 1 transactions in the month)</v>
          </cell>
          <cell r="H1143">
            <v>686</v>
          </cell>
          <cell r="I1143">
            <v>738</v>
          </cell>
          <cell r="J1143">
            <v>809</v>
          </cell>
        </row>
        <row r="1144">
          <cell r="G1144" t="str">
            <v>Other Cities SummaryOther cities - All data in this section apply only to agents in Other cities (or the specific city)Active Agents in City in month (at least 5 transactions in the month)</v>
          </cell>
          <cell r="H1144">
            <v>580</v>
          </cell>
          <cell r="I1144">
            <v>649</v>
          </cell>
          <cell r="J1144">
            <v>711</v>
          </cell>
        </row>
        <row r="1145">
          <cell r="G1145" t="str">
            <v>Other Cities SummaryOther cities - All data in this section apply only to agents in Other cities (or the specific city)Churn City Agents in Month (1 txn in Month)</v>
          </cell>
          <cell r="H1145">
            <v>77</v>
          </cell>
          <cell r="I1145">
            <v>66</v>
          </cell>
          <cell r="J1145">
            <v>37</v>
          </cell>
        </row>
        <row r="1146">
          <cell r="G1146" t="str">
            <v>Other Cities SummaryOther cities - All data in this section apply only to agents in Other cities (or the specific city)Churn City Agents in Month (5 txn in Month)</v>
          </cell>
          <cell r="H1146">
            <v>60</v>
          </cell>
          <cell r="I1146">
            <v>40</v>
          </cell>
          <cell r="J1146">
            <v>36</v>
          </cell>
        </row>
        <row r="1147">
          <cell r="G1147" t="str">
            <v>Other Cities SummaryDeposit into Paga Number of Agents performing at least 1 Deposit for Customer or another Agent (Accept Deposit)</v>
          </cell>
          <cell r="H1147">
            <v>195</v>
          </cell>
          <cell r="I1147">
            <v>215</v>
          </cell>
          <cell r="J1147">
            <v>240</v>
          </cell>
        </row>
        <row r="1148">
          <cell r="G1148" t="str">
            <v>Other Cities SummaryDeposit into Paga Churn Agents DP</v>
          </cell>
          <cell r="H1148">
            <v>81</v>
          </cell>
          <cell r="I1148">
            <v>60</v>
          </cell>
          <cell r="J1148">
            <v>65</v>
          </cell>
        </row>
        <row r="1149">
          <cell r="G1149" t="str">
            <v xml:space="preserve">Other Cities SummaryDeposit into Paga New / Fresh Agents DP in Month </v>
          </cell>
          <cell r="H1149">
            <v>60</v>
          </cell>
          <cell r="I1149">
            <v>80</v>
          </cell>
          <cell r="J1149">
            <v>90</v>
          </cell>
        </row>
        <row r="1150">
          <cell r="G1150" t="str">
            <v>Other Cities SummaryDeposit into Paga Total DP Volume</v>
          </cell>
          <cell r="H1150">
            <v>14457</v>
          </cell>
          <cell r="I1150">
            <v>6410</v>
          </cell>
          <cell r="J1150">
            <v>9619</v>
          </cell>
        </row>
        <row r="1151">
          <cell r="G1151" t="str">
            <v>Other Cities SummaryDeposit into Paga Total DP Value</v>
          </cell>
          <cell r="H1151">
            <v>74702393.430000007</v>
          </cell>
          <cell r="I1151">
            <v>51824733.990000002</v>
          </cell>
          <cell r="J1151">
            <v>62731487.850000001</v>
          </cell>
        </row>
        <row r="1152">
          <cell r="G1152" t="str">
            <v>Other Cities SummaryDeposit into Paga Average Value of DP</v>
          </cell>
          <cell r="H1152">
            <v>5167.21</v>
          </cell>
          <cell r="I1152">
            <v>8084.98</v>
          </cell>
          <cell r="J1152">
            <v>6521.62</v>
          </cell>
        </row>
        <row r="1153">
          <cell r="G1153" t="str">
            <v>Other Cities SummaryMoney Transfer on PagaNumber of Agents performing MT on Paga (to customer or non-customer)</v>
          </cell>
          <cell r="H1153">
            <v>19</v>
          </cell>
          <cell r="I1153">
            <v>48</v>
          </cell>
          <cell r="J1153">
            <v>48</v>
          </cell>
        </row>
        <row r="1154">
          <cell r="G1154" t="str">
            <v>Other Cities SummaryMoney Transfer on PagaChurn Agents MT</v>
          </cell>
          <cell r="H1154">
            <v>29</v>
          </cell>
          <cell r="I1154">
            <v>15</v>
          </cell>
          <cell r="J1154">
            <v>27</v>
          </cell>
        </row>
        <row r="1155">
          <cell r="G1155" t="str">
            <v xml:space="preserve">Other Cities SummaryMoney Transfer on PagaNew / Fresh Agents MT in Month </v>
          </cell>
          <cell r="H1155">
            <v>13</v>
          </cell>
          <cell r="I1155">
            <v>44</v>
          </cell>
          <cell r="J1155">
            <v>27</v>
          </cell>
        </row>
        <row r="1156">
          <cell r="G1156" t="str">
            <v>Other Cities SummaryMoney Transfer on PagaTotal MT Volume</v>
          </cell>
          <cell r="H1156">
            <v>28</v>
          </cell>
          <cell r="I1156">
            <v>82</v>
          </cell>
          <cell r="J1156">
            <v>85</v>
          </cell>
        </row>
        <row r="1157">
          <cell r="G1157" t="str">
            <v>Other Cities SummaryMoney Transfer on PagaTotal MT Value</v>
          </cell>
          <cell r="H1157">
            <v>227400</v>
          </cell>
          <cell r="I1157">
            <v>3729350</v>
          </cell>
          <cell r="J1157">
            <v>4837793</v>
          </cell>
        </row>
        <row r="1158">
          <cell r="G1158" t="str">
            <v>Other Cities SummaryMoney Transfer on PagaAverage Value of MT</v>
          </cell>
          <cell r="H1158">
            <v>8121.43</v>
          </cell>
          <cell r="I1158">
            <v>45479.88</v>
          </cell>
          <cell r="J1158">
            <v>56915.21</v>
          </cell>
        </row>
        <row r="1159">
          <cell r="G1159" t="str">
            <v>Other Cities SummaryMoney Transfer on PagaPaga MT Income</v>
          </cell>
          <cell r="H1159">
            <v>2690</v>
          </cell>
          <cell r="I1159">
            <v>10110</v>
          </cell>
          <cell r="J1159">
            <v>11030</v>
          </cell>
        </row>
        <row r="1160">
          <cell r="G1160" t="str">
            <v>Other Cities SummaryMoney Transfer on PagaAgent MT Commission</v>
          </cell>
          <cell r="H1160">
            <v>1210</v>
          </cell>
          <cell r="I1160">
            <v>6040</v>
          </cell>
          <cell r="J1160">
            <v>6820</v>
          </cell>
        </row>
        <row r="1161">
          <cell r="G1161" t="str">
            <v>Other Cities SummaryDeposit To BankNumber of Agents performing Deposit to Bank</v>
          </cell>
          <cell r="H1161">
            <v>483</v>
          </cell>
          <cell r="I1161">
            <v>540</v>
          </cell>
          <cell r="J1161">
            <v>555</v>
          </cell>
        </row>
        <row r="1162">
          <cell r="G1162" t="str">
            <v>Other Cities SummaryDeposit To BankChurn Agents DB</v>
          </cell>
          <cell r="H1162">
            <v>91</v>
          </cell>
          <cell r="I1162">
            <v>65</v>
          </cell>
          <cell r="J1162">
            <v>77</v>
          </cell>
        </row>
        <row r="1163">
          <cell r="G1163" t="str">
            <v xml:space="preserve">Other Cities SummaryDeposit To Bank New / Fresh Agents DB in Month </v>
          </cell>
          <cell r="H1163">
            <v>82</v>
          </cell>
          <cell r="I1163">
            <v>105</v>
          </cell>
          <cell r="J1163">
            <v>99</v>
          </cell>
        </row>
        <row r="1164">
          <cell r="G1164" t="str">
            <v>Other Cities SummaryDeposit To BankTotal DB Volume</v>
          </cell>
          <cell r="H1164">
            <v>5887</v>
          </cell>
          <cell r="I1164">
            <v>7678</v>
          </cell>
          <cell r="J1164">
            <v>7827</v>
          </cell>
        </row>
        <row r="1165">
          <cell r="G1165" t="str">
            <v>Other Cities SummaryDeposit To BankTotal DB Volume - Reversals</v>
          </cell>
          <cell r="H1165">
            <v>10</v>
          </cell>
          <cell r="I1165">
            <v>5</v>
          </cell>
          <cell r="J1165">
            <v>2</v>
          </cell>
        </row>
        <row r="1166">
          <cell r="G1166" t="str">
            <v>Other Cities SummaryDeposit To BankTotal DB Value</v>
          </cell>
          <cell r="H1166">
            <v>103561816.8</v>
          </cell>
          <cell r="I1166">
            <v>135597027.5</v>
          </cell>
          <cell r="J1166">
            <v>139999626.90000001</v>
          </cell>
        </row>
        <row r="1167">
          <cell r="G1167" t="str">
            <v>Other Cities SummaryDeposit To BankTotal DB Value - Reversals</v>
          </cell>
          <cell r="H1167">
            <v>-318000</v>
          </cell>
          <cell r="I1167">
            <v>-50500</v>
          </cell>
          <cell r="J1167">
            <v>-15000</v>
          </cell>
        </row>
        <row r="1168">
          <cell r="G1168" t="str">
            <v>Other Cities SummaryDeposit To BankAverage Value of DB</v>
          </cell>
          <cell r="H1168">
            <v>17591.61</v>
          </cell>
          <cell r="I1168">
            <v>17660.46</v>
          </cell>
          <cell r="J1168">
            <v>17886.75</v>
          </cell>
        </row>
        <row r="1169">
          <cell r="G1169" t="str">
            <v>Other Cities SummaryDeposit To BankAverage Value of DB - Reversals</v>
          </cell>
          <cell r="H1169">
            <v>-31800</v>
          </cell>
          <cell r="I1169">
            <v>-10100</v>
          </cell>
          <cell r="J1169">
            <v>-7500</v>
          </cell>
        </row>
        <row r="1170">
          <cell r="G1170" t="str">
            <v>Other Cities SummaryDeposit To BankPaga DB Income</v>
          </cell>
          <cell r="H1170">
            <v>496740</v>
          </cell>
          <cell r="I1170">
            <v>654280</v>
          </cell>
          <cell r="J1170">
            <v>665080</v>
          </cell>
        </row>
        <row r="1171">
          <cell r="G1171" t="str">
            <v>Other Cities SummaryDeposit To BankPaga DB Income - Reversal</v>
          </cell>
          <cell r="H1171">
            <v>-720</v>
          </cell>
          <cell r="I1171">
            <v>-470</v>
          </cell>
          <cell r="J1171">
            <v>-170</v>
          </cell>
        </row>
        <row r="1172">
          <cell r="G1172" t="str">
            <v>Other Cities SummaryDeposit To BankAgent DB Commission</v>
          </cell>
          <cell r="H1172">
            <v>383310</v>
          </cell>
          <cell r="I1172">
            <v>495920</v>
          </cell>
          <cell r="J1172">
            <v>508370</v>
          </cell>
        </row>
        <row r="1173">
          <cell r="G1173" t="str">
            <v>Other Cities SummaryDeposit To BankAgent DB Commission - Reversal</v>
          </cell>
          <cell r="H1173">
            <v>-780</v>
          </cell>
          <cell r="I1173">
            <v>-280</v>
          </cell>
          <cell r="J1173">
            <v>-130</v>
          </cell>
        </row>
        <row r="1174">
          <cell r="G1174" t="str">
            <v>Other Cities SummaryMerchant Payments (Bill Pay)Number of agents performing DStv</v>
          </cell>
          <cell r="H1174">
            <v>407</v>
          </cell>
          <cell r="I1174">
            <v>441</v>
          </cell>
          <cell r="J1174">
            <v>508</v>
          </cell>
        </row>
        <row r="1175">
          <cell r="G1175" t="str">
            <v>Other Cities SummaryMerchant Payments (Bill Pay)Churn Agents DStv BP</v>
          </cell>
          <cell r="H1175">
            <v>31</v>
          </cell>
          <cell r="I1175">
            <v>31</v>
          </cell>
          <cell r="J1175">
            <v>19</v>
          </cell>
        </row>
        <row r="1176">
          <cell r="G1176" t="str">
            <v xml:space="preserve">Other Cities SummaryMerchant Payments (Bill Pay)New / Fresh Agents BP in Month </v>
          </cell>
          <cell r="H1176">
            <v>67</v>
          </cell>
          <cell r="I1176">
            <v>89</v>
          </cell>
          <cell r="J1176">
            <v>96</v>
          </cell>
        </row>
        <row r="1177">
          <cell r="G1177" t="str">
            <v>Other Cities SummaryMerchant Payments (Bill Pay)Total DStv BP Volume</v>
          </cell>
          <cell r="H1177">
            <v>15919</v>
          </cell>
          <cell r="I1177">
            <v>23040</v>
          </cell>
          <cell r="J1177">
            <v>32807</v>
          </cell>
        </row>
        <row r="1178">
          <cell r="G1178" t="str">
            <v>Other Cities SummaryMerchant Payments (Bill Pay)Total DStv BP Volume - Reversal</v>
          </cell>
          <cell r="H1178">
            <v>37</v>
          </cell>
          <cell r="I1178">
            <v>31</v>
          </cell>
          <cell r="J1178">
            <v>33</v>
          </cell>
        </row>
        <row r="1179">
          <cell r="G1179" t="str">
            <v>Other Cities SummaryMerchant Payments (Bill Pay)Total DStv BP Value</v>
          </cell>
          <cell r="H1179">
            <v>47998656</v>
          </cell>
          <cell r="I1179">
            <v>70344365</v>
          </cell>
          <cell r="J1179">
            <v>96569076.5</v>
          </cell>
        </row>
        <row r="1180">
          <cell r="G1180" t="str">
            <v>Other Cities SummaryMerchant Payments (Bill Pay)Total DStv BP Value - Reversal</v>
          </cell>
          <cell r="H1180">
            <v>-170990</v>
          </cell>
          <cell r="I1180">
            <v>-180850</v>
          </cell>
          <cell r="J1180">
            <v>-141850</v>
          </cell>
        </row>
        <row r="1181">
          <cell r="G1181" t="str">
            <v>Other Cities SummaryMerchant Payments (Bill Pay)Average Value of DStv BP</v>
          </cell>
          <cell r="H1181">
            <v>3015.18</v>
          </cell>
          <cell r="I1181">
            <v>3053.14</v>
          </cell>
          <cell r="J1181">
            <v>2943.55</v>
          </cell>
        </row>
        <row r="1182">
          <cell r="G1182" t="str">
            <v>Other Cities SummaryMerchant Payments (Bill Pay)Average Value of DStv BP - Reversals</v>
          </cell>
          <cell r="H1182">
            <v>-4621.3500000000004</v>
          </cell>
          <cell r="I1182">
            <v>-5833.87</v>
          </cell>
          <cell r="J1182">
            <v>-4298.4799999999996</v>
          </cell>
        </row>
        <row r="1183">
          <cell r="G1183" t="str">
            <v>Other Cities SummaryMerchant Payments (Bill Pay)Paga DStv BP Income</v>
          </cell>
          <cell r="H1183">
            <v>799076.46</v>
          </cell>
          <cell r="I1183">
            <v>1165432.1499999999</v>
          </cell>
          <cell r="J1183">
            <v>1622594.27</v>
          </cell>
        </row>
        <row r="1184">
          <cell r="G1184" t="str">
            <v>Other Cities SummaryMerchant Payments (Bill Pay)Paga DStv BP Income - Reversals</v>
          </cell>
          <cell r="H1184">
            <v>-260</v>
          </cell>
          <cell r="I1184">
            <v>0</v>
          </cell>
          <cell r="J1184">
            <v>0</v>
          </cell>
        </row>
        <row r="1185">
          <cell r="G1185" t="str">
            <v>Other Cities SummaryMerchant Payments (Bill Pay)Agent DStv BP Commission</v>
          </cell>
          <cell r="H1185">
            <v>528910</v>
          </cell>
          <cell r="I1185">
            <v>779120</v>
          </cell>
          <cell r="J1185">
            <v>1090060</v>
          </cell>
        </row>
        <row r="1186">
          <cell r="G1186" t="str">
            <v>Other Cities SummaryMerchant Payments (Bill Pay)Agent DStv BP Commission - Reversals</v>
          </cell>
          <cell r="H1186">
            <v>-200</v>
          </cell>
          <cell r="I1186">
            <v>0</v>
          </cell>
          <cell r="J1186">
            <v>0</v>
          </cell>
        </row>
        <row r="1187">
          <cell r="G1187" t="str">
            <v>Other Cities SummaryMerchant Payments (Bill Pay)Number of agents performing Gotv</v>
          </cell>
          <cell r="H1187">
            <v>361</v>
          </cell>
          <cell r="I1187">
            <v>421</v>
          </cell>
          <cell r="J1187">
            <v>538</v>
          </cell>
        </row>
        <row r="1188">
          <cell r="G1188" t="str">
            <v>Other Cities SummaryMerchant Payments (Bill Pay)Churn Agents Gotv BP</v>
          </cell>
          <cell r="H1188">
            <v>13</v>
          </cell>
          <cell r="I1188">
            <v>21</v>
          </cell>
          <cell r="J1188">
            <v>22</v>
          </cell>
        </row>
        <row r="1189">
          <cell r="G1189" t="str">
            <v xml:space="preserve">Other Cities SummaryMerchant Payments (Bill Pay)New / Fresh Agents BP in Month </v>
          </cell>
          <cell r="H1189">
            <v>86</v>
          </cell>
          <cell r="I1189">
            <v>94</v>
          </cell>
          <cell r="J1189">
            <v>124</v>
          </cell>
        </row>
        <row r="1190">
          <cell r="G1190" t="str">
            <v>Other Cities SummaryMerchant Payments (Bill Pay)Total Gotv BP Volume</v>
          </cell>
          <cell r="H1190">
            <v>18982</v>
          </cell>
          <cell r="I1190">
            <v>24077</v>
          </cell>
          <cell r="J1190">
            <v>41789</v>
          </cell>
        </row>
        <row r="1191">
          <cell r="G1191" t="str">
            <v>Other Cities SummaryMerchant Payments (Bill Pay)Total Gotv BP Volume - Reversals</v>
          </cell>
          <cell r="H1191">
            <v>31</v>
          </cell>
          <cell r="I1191">
            <v>38</v>
          </cell>
          <cell r="J1191">
            <v>75</v>
          </cell>
        </row>
        <row r="1192">
          <cell r="G1192" t="str">
            <v>Other Cities SummaryMerchant Payments (Bill Pay)Total Gotv BP Value</v>
          </cell>
          <cell r="H1192">
            <v>25187977</v>
          </cell>
          <cell r="I1192">
            <v>31802855</v>
          </cell>
          <cell r="J1192">
            <v>56435040</v>
          </cell>
        </row>
        <row r="1193">
          <cell r="G1193" t="str">
            <v>Other Cities SummaryMerchant Payments (Bill Pay)Total Gotv BP Value - Reversals</v>
          </cell>
          <cell r="H1193">
            <v>-56200</v>
          </cell>
          <cell r="I1193">
            <v>-52500</v>
          </cell>
          <cell r="J1193">
            <v>-122100</v>
          </cell>
        </row>
        <row r="1194">
          <cell r="G1194" t="str">
            <v>Other Cities SummaryMerchant Payments (Bill Pay)Average Value of Gotv BP</v>
          </cell>
          <cell r="H1194">
            <v>1326.94</v>
          </cell>
          <cell r="I1194">
            <v>1320.88</v>
          </cell>
          <cell r="J1194">
            <v>1350.48</v>
          </cell>
        </row>
        <row r="1195">
          <cell r="G1195" t="str">
            <v>Other Cities SummaryMerchant Payments (Bill Pay)Average Value of Gotv BP - Reversals</v>
          </cell>
          <cell r="H1195">
            <v>-1812.9</v>
          </cell>
          <cell r="I1195">
            <v>-1381.58</v>
          </cell>
          <cell r="J1195">
            <v>-1628</v>
          </cell>
        </row>
        <row r="1196">
          <cell r="G1196" t="str">
            <v>Other Cities SummaryMerchant Payments (Bill Pay)Paga Gotv BP Income</v>
          </cell>
          <cell r="H1196">
            <v>631326.77</v>
          </cell>
          <cell r="I1196">
            <v>799333.55</v>
          </cell>
          <cell r="J1196">
            <v>1399851.4</v>
          </cell>
        </row>
        <row r="1197">
          <cell r="G1197" t="str">
            <v>Other Cities SummaryMerchant Payments (Bill Pay)Paga Gotv BP Income - Reversals</v>
          </cell>
          <cell r="H1197">
            <v>-135</v>
          </cell>
          <cell r="I1197">
            <v>0</v>
          </cell>
          <cell r="J1197">
            <v>0</v>
          </cell>
        </row>
        <row r="1198">
          <cell r="G1198" t="str">
            <v>Other Cities SummaryMerchant Payments (Bill Pay)Agent Gotv BP Commission</v>
          </cell>
          <cell r="H1198">
            <v>387190</v>
          </cell>
          <cell r="I1198">
            <v>490170</v>
          </cell>
          <cell r="J1198">
            <v>847870</v>
          </cell>
        </row>
        <row r="1199">
          <cell r="G1199" t="str">
            <v>Other Cities SummaryMerchant Payments (Bill Pay)Agent Gotv BP Commission - Reversals</v>
          </cell>
          <cell r="H1199">
            <v>-80</v>
          </cell>
          <cell r="I1199">
            <v>0</v>
          </cell>
          <cell r="J1199">
            <v>0</v>
          </cell>
        </row>
        <row r="1200">
          <cell r="G1200" t="str">
            <v>Other Cities SummaryMerchant Payments (Bill Pay)Number of agents performing Startimes</v>
          </cell>
          <cell r="H1200">
            <v>241</v>
          </cell>
          <cell r="I1200">
            <v>275</v>
          </cell>
          <cell r="J1200">
            <v>354</v>
          </cell>
        </row>
        <row r="1201">
          <cell r="G1201" t="str">
            <v>Other Cities SummaryMerchant Payments (Bill Pay)Churn Agents Startimes BP</v>
          </cell>
          <cell r="H1201">
            <v>15</v>
          </cell>
          <cell r="I1201">
            <v>11</v>
          </cell>
          <cell r="J1201">
            <v>9</v>
          </cell>
        </row>
        <row r="1202">
          <cell r="G1202" t="str">
            <v xml:space="preserve">Other Cities SummaryMerchant Payments (Bill Pay)New / Fresh Agents BP in Month </v>
          </cell>
          <cell r="H1202">
            <v>60</v>
          </cell>
          <cell r="I1202">
            <v>78</v>
          </cell>
          <cell r="J1202">
            <v>119</v>
          </cell>
        </row>
        <row r="1203">
          <cell r="G1203" t="str">
            <v>Other Cities SummaryMerchant Payments (Bill Pay)Total Startimes BP Volume</v>
          </cell>
          <cell r="H1203">
            <v>4522</v>
          </cell>
          <cell r="I1203">
            <v>4044</v>
          </cell>
          <cell r="J1203">
            <v>8713</v>
          </cell>
        </row>
        <row r="1204">
          <cell r="G1204" t="str">
            <v>Other Cities SummaryMerchant Payments (Bill Pay)Total Startimes BP Volume - Reversals</v>
          </cell>
          <cell r="H1204">
            <v>1</v>
          </cell>
          <cell r="I1204">
            <v>1</v>
          </cell>
          <cell r="J1204">
            <v>3</v>
          </cell>
        </row>
        <row r="1205">
          <cell r="G1205" t="str">
            <v>Other Cities SummaryMerchant Payments (Bill Pay)Total Startimes BP Value</v>
          </cell>
          <cell r="H1205">
            <v>5396050</v>
          </cell>
          <cell r="I1205">
            <v>4861828</v>
          </cell>
          <cell r="J1205">
            <v>10619965</v>
          </cell>
        </row>
        <row r="1206">
          <cell r="G1206" t="str">
            <v>Other Cities SummaryMerchant Payments (Bill Pay)Total Startimes BP Value - Reversals</v>
          </cell>
          <cell r="H1206">
            <v>-1000</v>
          </cell>
          <cell r="I1206">
            <v>-1000</v>
          </cell>
          <cell r="J1206">
            <v>-3000</v>
          </cell>
        </row>
        <row r="1207">
          <cell r="G1207" t="str">
            <v>Other Cities SummaryMerchant Payments (Bill Pay)Average Value of Startimes BP</v>
          </cell>
          <cell r="H1207">
            <v>1193.29</v>
          </cell>
          <cell r="I1207">
            <v>1202.23</v>
          </cell>
          <cell r="J1207">
            <v>1218.8599999999999</v>
          </cell>
        </row>
        <row r="1208">
          <cell r="G1208" t="str">
            <v>Other Cities SummaryMerchant Payments (Bill Pay)Average Value of Startimes BP - Reversals</v>
          </cell>
          <cell r="H1208">
            <v>-1000</v>
          </cell>
          <cell r="I1208">
            <v>-1000</v>
          </cell>
          <cell r="J1208">
            <v>-1000</v>
          </cell>
        </row>
        <row r="1209">
          <cell r="G1209" t="str">
            <v>Other Cities SummaryMerchant Payments (Bill Pay)Paga Startimes BP Income</v>
          </cell>
          <cell r="H1209">
            <v>5235138.5</v>
          </cell>
          <cell r="I1209">
            <v>4716943.16</v>
          </cell>
          <cell r="J1209">
            <v>10304276.050000001</v>
          </cell>
        </row>
        <row r="1210">
          <cell r="G1210" t="str">
            <v>Other Cities SummaryMerchant Payments (Bill Pay)Paga Startimes BP Income - Reversals</v>
          </cell>
          <cell r="H1210">
            <v>0</v>
          </cell>
          <cell r="I1210">
            <v>0</v>
          </cell>
          <cell r="J1210">
            <v>0</v>
          </cell>
        </row>
        <row r="1211">
          <cell r="G1211" t="str">
            <v>Other Cities SummaryMerchant Payments (Bill Pay)Agent Startimes BP Commission</v>
          </cell>
          <cell r="H1211">
            <v>161911.5</v>
          </cell>
          <cell r="I1211">
            <v>145884.84</v>
          </cell>
          <cell r="J1211">
            <v>318688.95</v>
          </cell>
        </row>
        <row r="1212">
          <cell r="G1212" t="str">
            <v>Other Cities SummaryMerchant Payments (Bill Pay)Agent Startimes BP Commission - Reversals</v>
          </cell>
          <cell r="H1212">
            <v>0</v>
          </cell>
          <cell r="I1212">
            <v>0</v>
          </cell>
          <cell r="J1212">
            <v>0</v>
          </cell>
        </row>
        <row r="1213">
          <cell r="G1213" t="str">
            <v>Other Cities SummaryMerchant Payments (Bill Pay)Number of agents performing Other</v>
          </cell>
          <cell r="H1213">
            <v>36</v>
          </cell>
          <cell r="I1213">
            <v>41</v>
          </cell>
          <cell r="J1213">
            <v>42</v>
          </cell>
        </row>
        <row r="1214">
          <cell r="G1214" t="str">
            <v>Other Cities SummaryMerchant Payments (Bill Pay)Churn Agents Other BP</v>
          </cell>
          <cell r="H1214">
            <v>6</v>
          </cell>
          <cell r="I1214">
            <v>1</v>
          </cell>
          <cell r="J1214">
            <v>8</v>
          </cell>
        </row>
        <row r="1215">
          <cell r="G1215" t="str">
            <v xml:space="preserve">Other Cities SummaryMerchant Payments (Bill Pay)New / Fresh Agents BP in Month </v>
          </cell>
          <cell r="H1215">
            <v>29</v>
          </cell>
          <cell r="I1215">
            <v>31</v>
          </cell>
          <cell r="J1215">
            <v>33</v>
          </cell>
        </row>
        <row r="1216">
          <cell r="G1216" t="str">
            <v>Other Cities SummaryMerchant Payments (Bill Pay)Total Other BP Volume</v>
          </cell>
          <cell r="H1216">
            <v>58</v>
          </cell>
          <cell r="I1216">
            <v>71</v>
          </cell>
          <cell r="J1216">
            <v>65</v>
          </cell>
        </row>
        <row r="1217">
          <cell r="G1217" t="str">
            <v>Other Cities SummaryMerchant Payments (Bill Pay)Total Other BP Volume - Reversals</v>
          </cell>
          <cell r="H1217" t="str">
            <v xml:space="preserve"> </v>
          </cell>
          <cell r="I1217">
            <v>1</v>
          </cell>
          <cell r="J1217">
            <v>0</v>
          </cell>
        </row>
        <row r="1218">
          <cell r="G1218" t="str">
            <v>Other Cities SummaryMerchant Payments (Bill Pay)Total Other BP Value</v>
          </cell>
          <cell r="H1218">
            <v>202499</v>
          </cell>
          <cell r="I1218">
            <v>282000</v>
          </cell>
          <cell r="J1218">
            <v>214300</v>
          </cell>
        </row>
        <row r="1219">
          <cell r="G1219" t="str">
            <v>Other Cities SummaryMerchant Payments (Bill Pay)Total Other BP Value - Reversals</v>
          </cell>
          <cell r="H1219" t="str">
            <v xml:space="preserve"> </v>
          </cell>
          <cell r="I1219">
            <v>-1000</v>
          </cell>
          <cell r="J1219">
            <v>0</v>
          </cell>
        </row>
        <row r="1220">
          <cell r="G1220" t="str">
            <v>Other Cities SummaryMerchant Payments (Bill Pay)Average Value of Other BP</v>
          </cell>
          <cell r="H1220">
            <v>3491.36</v>
          </cell>
          <cell r="I1220">
            <v>3971.83</v>
          </cell>
          <cell r="J1220">
            <v>3296.92</v>
          </cell>
        </row>
        <row r="1221">
          <cell r="G1221" t="str">
            <v>Other Cities SummaryMerchant Payments (Bill Pay)Average Value of Other BP - Reversals</v>
          </cell>
          <cell r="H1221" t="str">
            <v xml:space="preserve"> </v>
          </cell>
          <cell r="I1221">
            <v>-1000</v>
          </cell>
          <cell r="J1221">
            <v>0</v>
          </cell>
        </row>
        <row r="1222">
          <cell r="G1222" t="str">
            <v>Other Cities SummaryMerchant Payments (Bill Pay)Paga Other BP Income</v>
          </cell>
          <cell r="H1222">
            <v>15775.61</v>
          </cell>
          <cell r="I1222">
            <v>14386.56</v>
          </cell>
          <cell r="J1222">
            <v>14555.5</v>
          </cell>
        </row>
        <row r="1223">
          <cell r="G1223" t="str">
            <v>Other Cities SummaryMerchant Payments (Bill Pay)Paga Other BP Income - Reversals</v>
          </cell>
          <cell r="H1223" t="str">
            <v xml:space="preserve"> </v>
          </cell>
          <cell r="I1223">
            <v>0</v>
          </cell>
          <cell r="J1223">
            <v>0</v>
          </cell>
        </row>
        <row r="1224">
          <cell r="G1224" t="str">
            <v>Other Cities SummaryMerchant Payments (Bill Pay)Agent Other BP Commission</v>
          </cell>
          <cell r="H1224">
            <v>1790</v>
          </cell>
          <cell r="I1224">
            <v>2400</v>
          </cell>
          <cell r="J1224">
            <v>2070</v>
          </cell>
        </row>
        <row r="1225">
          <cell r="G1225" t="str">
            <v>Other Cities SummaryMerchant Payments (Bill Pay)Agent Other BP Commission - Reversals</v>
          </cell>
          <cell r="H1225" t="str">
            <v xml:space="preserve"> </v>
          </cell>
          <cell r="I1225">
            <v>0</v>
          </cell>
          <cell r="J1225">
            <v>0</v>
          </cell>
        </row>
        <row r="1226">
          <cell r="G1226" t="str">
            <v>Other Cities SummaryAirtimeNumber of Agents performing Airtime on Transaction</v>
          </cell>
          <cell r="H1226">
            <v>841</v>
          </cell>
          <cell r="I1226">
            <v>932</v>
          </cell>
          <cell r="J1226">
            <v>1035</v>
          </cell>
        </row>
        <row r="1227">
          <cell r="G1227" t="str">
            <v>Other Cities SummaryAirtimeChurn Agents Airtime</v>
          </cell>
          <cell r="H1227">
            <v>91</v>
          </cell>
          <cell r="I1227">
            <v>59</v>
          </cell>
          <cell r="J1227">
            <v>77</v>
          </cell>
        </row>
        <row r="1228">
          <cell r="G1228" t="str">
            <v xml:space="preserve">Other Cities SummaryAirtimeNew / Fresh Agents Airtime in Month </v>
          </cell>
          <cell r="H1228">
            <v>72</v>
          </cell>
          <cell r="I1228">
            <v>127</v>
          </cell>
          <cell r="J1228">
            <v>113</v>
          </cell>
        </row>
        <row r="1229">
          <cell r="G1229" t="str">
            <v>Other Cities SummaryAirtimeTotal Airtime Volume</v>
          </cell>
          <cell r="H1229">
            <v>11052</v>
          </cell>
          <cell r="I1229">
            <v>11678</v>
          </cell>
          <cell r="J1229">
            <v>12558</v>
          </cell>
        </row>
        <row r="1230">
          <cell r="G1230" t="str">
            <v>Other Cities SummaryAirtimeTotal Airtime Volume - Reversal</v>
          </cell>
          <cell r="H1230">
            <v>5</v>
          </cell>
          <cell r="I1230">
            <v>17</v>
          </cell>
          <cell r="J1230">
            <v>192</v>
          </cell>
        </row>
        <row r="1231">
          <cell r="G1231" t="str">
            <v>Other Cities SummaryAirtimeTotal Airtime Value</v>
          </cell>
          <cell r="H1231">
            <v>4014934.61</v>
          </cell>
          <cell r="I1231">
            <v>4433797.3099999996</v>
          </cell>
          <cell r="J1231">
            <v>4688149.75</v>
          </cell>
        </row>
        <row r="1232">
          <cell r="G1232" t="str">
            <v>Other Cities SummaryAirtimeTotal Airtime Value - Reversals</v>
          </cell>
          <cell r="H1232">
            <v>-2000</v>
          </cell>
          <cell r="I1232">
            <v>-23900</v>
          </cell>
          <cell r="J1232">
            <v>-120946</v>
          </cell>
        </row>
        <row r="1233">
          <cell r="G1233" t="str">
            <v>Other Cities SummaryAirtimeAverage Value of Airtime</v>
          </cell>
          <cell r="H1233">
            <v>363.28</v>
          </cell>
          <cell r="I1233">
            <v>379.67</v>
          </cell>
          <cell r="J1233">
            <v>373.32</v>
          </cell>
        </row>
        <row r="1234">
          <cell r="G1234" t="str">
            <v>Other Cities SummaryAirtimeAverage Value of Airtime - Reversals</v>
          </cell>
          <cell r="H1234">
            <v>-400</v>
          </cell>
          <cell r="I1234">
            <v>-1405.88</v>
          </cell>
          <cell r="J1234">
            <v>-629.92999999999995</v>
          </cell>
        </row>
        <row r="1235">
          <cell r="G1235" t="str">
            <v>Other Cities SummaryAirtimePaga Airtime Income</v>
          </cell>
          <cell r="H1235">
            <v>106980.51</v>
          </cell>
          <cell r="I1235">
            <v>121657.02</v>
          </cell>
          <cell r="J1235">
            <v>187397.2</v>
          </cell>
        </row>
        <row r="1236">
          <cell r="G1236" t="str">
            <v>Other Cities SummaryAirtimePaga Airtime Income - Reversals</v>
          </cell>
          <cell r="H1236">
            <v>-100</v>
          </cell>
          <cell r="I1236">
            <v>-1150</v>
          </cell>
          <cell r="J1236">
            <v>-6142.1</v>
          </cell>
        </row>
        <row r="1237">
          <cell r="G1237" t="str">
            <v>Other Cities SummaryAirtimeAgent Airtime Commission</v>
          </cell>
          <cell r="H1237">
            <v>200796.74</v>
          </cell>
          <cell r="I1237">
            <v>222884.88</v>
          </cell>
          <cell r="J1237">
            <v>172292.35</v>
          </cell>
        </row>
        <row r="1238">
          <cell r="G1238" t="str">
            <v>Other Cities SummaryAirtimeAgent Airtime Commission - Reversals</v>
          </cell>
          <cell r="H1238">
            <v>0</v>
          </cell>
          <cell r="I1238">
            <v>0</v>
          </cell>
          <cell r="J1238">
            <v>0</v>
          </cell>
        </row>
        <row r="1239">
          <cell r="G1239" t="str">
            <v>Registered UsersRegistered Customers# of registered customers</v>
          </cell>
          <cell r="H1239">
            <v>172185</v>
          </cell>
          <cell r="I1239">
            <v>174401</v>
          </cell>
          <cell r="J1239">
            <v>177361</v>
          </cell>
        </row>
        <row r="1240">
          <cell r="G1240" t="str">
            <v>Registered UsersActive Registered CustomersActive Registered Consumers  (1 transaction a month)</v>
          </cell>
          <cell r="H1240">
            <v>3786</v>
          </cell>
          <cell r="I1240">
            <v>3980</v>
          </cell>
          <cell r="J1240">
            <v>4787</v>
          </cell>
        </row>
        <row r="1241">
          <cell r="G1241" t="str">
            <v>Registered UsersChurn Registered Customers in monthChurn Registered Consumers</v>
          </cell>
          <cell r="H1241">
            <v>814</v>
          </cell>
          <cell r="I1241">
            <v>781</v>
          </cell>
          <cell r="J1241">
            <v>843</v>
          </cell>
        </row>
        <row r="1242">
          <cell r="G1242" t="str">
            <v>Registered UsersNewly Active Registered Customers in monthFresh Registered Consumers</v>
          </cell>
          <cell r="H1242">
            <v>649</v>
          </cell>
          <cell r="I1242">
            <v>883</v>
          </cell>
          <cell r="J1242">
            <v>1381</v>
          </cell>
        </row>
        <row r="1243">
          <cell r="G1243" t="str">
            <v>Registered UsersMoney Transfer# of registered consumers performing 1 money transfer</v>
          </cell>
          <cell r="H1243">
            <v>725</v>
          </cell>
          <cell r="I1243">
            <v>684</v>
          </cell>
          <cell r="J1243">
            <v>505</v>
          </cell>
        </row>
        <row r="1244">
          <cell r="G1244" t="str">
            <v>Registered UsersMoney TransferChurn MT registered Customers in month</v>
          </cell>
          <cell r="H1244">
            <v>232</v>
          </cell>
          <cell r="I1244">
            <v>186</v>
          </cell>
          <cell r="J1244">
            <v>283</v>
          </cell>
        </row>
        <row r="1245">
          <cell r="G1245" t="str">
            <v>Registered UsersMoney TransferNewly Active registered MT Customers in month</v>
          </cell>
          <cell r="H1245">
            <v>138</v>
          </cell>
          <cell r="I1245">
            <v>135</v>
          </cell>
          <cell r="J1245">
            <v>102</v>
          </cell>
        </row>
        <row r="1246">
          <cell r="G1246" t="str">
            <v>Registered UsersMoney TransferMonthly MT Volume</v>
          </cell>
          <cell r="H1246">
            <v>20347</v>
          </cell>
          <cell r="I1246">
            <v>8439</v>
          </cell>
          <cell r="J1246">
            <v>8236</v>
          </cell>
        </row>
        <row r="1247">
          <cell r="G1247" t="str">
            <v>Registered UsersMoney TransferMonthly MT Volume - Reversal</v>
          </cell>
          <cell r="H1247" t="str">
            <v xml:space="preserve">  </v>
          </cell>
          <cell r="I1247" t="str">
            <v xml:space="preserve">  </v>
          </cell>
          <cell r="J1247">
            <v>5</v>
          </cell>
        </row>
        <row r="1248">
          <cell r="G1248" t="str">
            <v>Registered UsersMoney TransferCumulative MT Volume</v>
          </cell>
          <cell r="H1248">
            <v>37738</v>
          </cell>
          <cell r="I1248">
            <v>46177</v>
          </cell>
          <cell r="J1248">
            <v>54412</v>
          </cell>
        </row>
        <row r="1249">
          <cell r="G1249" t="str">
            <v>Registered UsersMoney TransferCumulative MT Volume - Reversal</v>
          </cell>
          <cell r="H1249" t="str">
            <v xml:space="preserve">  </v>
          </cell>
          <cell r="I1249" t="str">
            <v xml:space="preserve">  </v>
          </cell>
          <cell r="J1249">
            <v>5</v>
          </cell>
        </row>
        <row r="1250">
          <cell r="G1250" t="str">
            <v>Registered UsersMoney TransferMonthly MT Value</v>
          </cell>
          <cell r="H1250">
            <v>137061202.41999999</v>
          </cell>
          <cell r="I1250">
            <v>36835665.909999996</v>
          </cell>
          <cell r="J1250">
            <v>25311409</v>
          </cell>
        </row>
        <row r="1251">
          <cell r="G1251" t="str">
            <v>Registered UsersMoney TransferMonthly MT Value - Reversal</v>
          </cell>
          <cell r="H1251" t="str">
            <v xml:space="preserve">  </v>
          </cell>
          <cell r="I1251" t="str">
            <v xml:space="preserve">  </v>
          </cell>
          <cell r="J1251">
            <v>-11400</v>
          </cell>
        </row>
        <row r="1252">
          <cell r="G1252" t="str">
            <v>Registered UsersMoney TransferCumulative MT Value</v>
          </cell>
          <cell r="H1252">
            <v>267882870.31</v>
          </cell>
          <cell r="I1252">
            <v>304718536.22000003</v>
          </cell>
          <cell r="J1252">
            <v>330028945.22000003</v>
          </cell>
        </row>
        <row r="1253">
          <cell r="G1253" t="str">
            <v>Registered UsersMoney TransferCumulative MT Value - Reversal</v>
          </cell>
          <cell r="H1253" t="str">
            <v xml:space="preserve">  </v>
          </cell>
          <cell r="I1253" t="str">
            <v xml:space="preserve">  </v>
          </cell>
          <cell r="J1253">
            <v>-11400</v>
          </cell>
        </row>
        <row r="1254">
          <cell r="G1254" t="str">
            <v>Registered UsersMoney TransferAverage Value of MT</v>
          </cell>
          <cell r="H1254">
            <v>16150.34</v>
          </cell>
          <cell r="I1254">
            <v>19684.259999999998</v>
          </cell>
          <cell r="J1254">
            <v>16978.04</v>
          </cell>
        </row>
        <row r="1255">
          <cell r="G1255" t="str">
            <v>Registered UsersMoney TransferAverage Value of MT - Reversal</v>
          </cell>
          <cell r="H1255" t="str">
            <v xml:space="preserve">  </v>
          </cell>
          <cell r="I1255" t="str">
            <v xml:space="preserve">  </v>
          </cell>
          <cell r="J1255">
            <v>-2280</v>
          </cell>
        </row>
        <row r="1256">
          <cell r="G1256" t="str">
            <v>Registered UsersMoney TransferMonthly Paga MT Income</v>
          </cell>
          <cell r="H1256">
            <v>2850</v>
          </cell>
          <cell r="I1256">
            <v>6350</v>
          </cell>
          <cell r="J1256">
            <v>10250</v>
          </cell>
        </row>
        <row r="1257">
          <cell r="G1257" t="str">
            <v>Registered UsersMoney TransferMonthly Paga MT Income - Reversal</v>
          </cell>
          <cell r="H1257" t="str">
            <v xml:space="preserve">  </v>
          </cell>
          <cell r="I1257" t="str">
            <v xml:space="preserve">  </v>
          </cell>
          <cell r="J1257">
            <v>0</v>
          </cell>
        </row>
        <row r="1258">
          <cell r="G1258" t="str">
            <v>Registered UsersMoney TransferCumulative Paga MT Income</v>
          </cell>
          <cell r="H1258">
            <v>7200</v>
          </cell>
          <cell r="I1258">
            <v>13550</v>
          </cell>
          <cell r="J1258">
            <v>23800</v>
          </cell>
        </row>
        <row r="1259">
          <cell r="G1259" t="str">
            <v>Registered UsersMoney TransferCumulative Paga MT Income - Reversal</v>
          </cell>
          <cell r="H1259" t="str">
            <v xml:space="preserve">  </v>
          </cell>
          <cell r="I1259" t="str">
            <v xml:space="preserve">  </v>
          </cell>
          <cell r="J1259">
            <v>0</v>
          </cell>
        </row>
        <row r="1260">
          <cell r="G1260" t="str">
            <v>Registered UsersDeposit To Bank# of registered consumers performing 1 deposit to bank</v>
          </cell>
          <cell r="H1260">
            <v>645</v>
          </cell>
          <cell r="I1260">
            <v>660</v>
          </cell>
          <cell r="J1260">
            <v>708</v>
          </cell>
        </row>
        <row r="1261">
          <cell r="G1261" t="str">
            <v>Registered UsersDeposit To BankChurn DTB registered Customers in month</v>
          </cell>
          <cell r="H1261">
            <v>429</v>
          </cell>
          <cell r="I1261">
            <v>314</v>
          </cell>
          <cell r="J1261">
            <v>276</v>
          </cell>
        </row>
        <row r="1262">
          <cell r="G1262" t="str">
            <v>Registered UsersDeposit To BankNewly Active registered DTB Customers in month</v>
          </cell>
          <cell r="H1262">
            <v>256</v>
          </cell>
          <cell r="I1262">
            <v>307</v>
          </cell>
          <cell r="J1262">
            <v>303</v>
          </cell>
        </row>
        <row r="1263">
          <cell r="G1263" t="str">
            <v>Registered UsersDeposit To BankMonthly DB Volume</v>
          </cell>
          <cell r="H1263">
            <v>2469</v>
          </cell>
          <cell r="I1263">
            <v>2189</v>
          </cell>
          <cell r="J1263">
            <v>2346</v>
          </cell>
        </row>
        <row r="1264">
          <cell r="G1264" t="str">
            <v>Registered UsersDeposit To BankMonthly DB Volume - Reversal</v>
          </cell>
          <cell r="H1264">
            <v>4</v>
          </cell>
          <cell r="I1264">
            <v>7</v>
          </cell>
          <cell r="J1264">
            <v>2</v>
          </cell>
        </row>
        <row r="1265">
          <cell r="G1265" t="str">
            <v>Registered UsersDeposit To BankCumulative DB Volume</v>
          </cell>
          <cell r="H1265">
            <v>5469</v>
          </cell>
          <cell r="I1265">
            <v>7658</v>
          </cell>
          <cell r="J1265">
            <v>10003</v>
          </cell>
        </row>
        <row r="1266">
          <cell r="G1266" t="str">
            <v>Registered UsersDeposit To BankCumulative DB Volume - Reversal</v>
          </cell>
          <cell r="H1266">
            <v>6</v>
          </cell>
          <cell r="I1266">
            <v>13</v>
          </cell>
          <cell r="J1266">
            <v>14</v>
          </cell>
        </row>
        <row r="1267">
          <cell r="G1267" t="str">
            <v>Registered UsersDeposit To BankMonthly DB Value</v>
          </cell>
          <cell r="H1267">
            <v>28968888.170000002</v>
          </cell>
          <cell r="I1267">
            <v>18678066.800000001</v>
          </cell>
          <cell r="J1267">
            <v>21224871.210000001</v>
          </cell>
        </row>
        <row r="1268">
          <cell r="G1268" t="str">
            <v>Registered UsersDeposit To BankMonthly DB Value - Reversal</v>
          </cell>
          <cell r="H1268">
            <v>-10000</v>
          </cell>
          <cell r="I1268">
            <v>-35173</v>
          </cell>
          <cell r="J1268">
            <v>-6169.43</v>
          </cell>
        </row>
        <row r="1269">
          <cell r="G1269" t="str">
            <v>Registered UsersDeposit To BankCumulative DB Value</v>
          </cell>
          <cell r="H1269">
            <v>56235776.670000002</v>
          </cell>
          <cell r="I1269">
            <v>74913843.469999999</v>
          </cell>
          <cell r="J1269">
            <v>96158714.680000007</v>
          </cell>
        </row>
        <row r="1270">
          <cell r="G1270" t="str">
            <v>Registered UsersDeposit To BankCumulative DB Value - Reversal</v>
          </cell>
          <cell r="H1270">
            <v>-13700</v>
          </cell>
          <cell r="I1270">
            <v>-48873</v>
          </cell>
          <cell r="J1270">
            <v>-35042.43</v>
          </cell>
        </row>
        <row r="1271">
          <cell r="G1271" t="str">
            <v>Registered UsersDeposit To BankAverage Value of DB</v>
          </cell>
          <cell r="H1271">
            <v>28538.799999999999</v>
          </cell>
          <cell r="I1271">
            <v>-6298.86</v>
          </cell>
          <cell r="J1271">
            <v>192389.96</v>
          </cell>
        </row>
        <row r="1272">
          <cell r="G1272" t="str">
            <v>Registered UsersDeposit To BankAverage Value of DB - Reversal</v>
          </cell>
          <cell r="H1272">
            <v>-2500</v>
          </cell>
          <cell r="I1272">
            <v>-22528.83</v>
          </cell>
          <cell r="J1272">
            <v>-3084.72</v>
          </cell>
        </row>
        <row r="1273">
          <cell r="G1273" t="str">
            <v>Registered UsersDeposit To BankMonthly Paga DB Income</v>
          </cell>
          <cell r="H1273">
            <v>246100</v>
          </cell>
          <cell r="I1273">
            <v>217200</v>
          </cell>
          <cell r="J1273">
            <v>234300</v>
          </cell>
        </row>
        <row r="1274">
          <cell r="G1274" t="str">
            <v>Registered UsersDeposit To BankMonthly Paga DB Income - Reversal</v>
          </cell>
          <cell r="H1274">
            <v>-400</v>
          </cell>
          <cell r="I1274">
            <v>-700</v>
          </cell>
          <cell r="J1274">
            <v>-200</v>
          </cell>
        </row>
        <row r="1275">
          <cell r="G1275" t="str">
            <v>Registered UsersDeposit To BankCumulative Paga DB Income</v>
          </cell>
          <cell r="H1275">
            <v>545700</v>
          </cell>
          <cell r="I1275">
            <v>762900</v>
          </cell>
          <cell r="J1275">
            <v>997300</v>
          </cell>
        </row>
        <row r="1276">
          <cell r="G1276" t="str">
            <v>Registered UsersDeposit To BankCumulative Paga DB Income - Reversal</v>
          </cell>
          <cell r="H1276">
            <v>-600</v>
          </cell>
          <cell r="I1276">
            <v>-1300</v>
          </cell>
          <cell r="J1276">
            <v>-1400</v>
          </cell>
        </row>
        <row r="1277">
          <cell r="G1277" t="str">
            <v>Registered UsersMerchant Payments - DStv# of registered customers performing DStv</v>
          </cell>
          <cell r="H1277">
            <v>401</v>
          </cell>
          <cell r="I1277">
            <v>375</v>
          </cell>
          <cell r="J1277">
            <v>533</v>
          </cell>
        </row>
        <row r="1278">
          <cell r="G1278" t="str">
            <v>Registered UsersMerchant Payments - DStvChurn DStv BP registered Customers in month</v>
          </cell>
          <cell r="H1278">
            <v>242</v>
          </cell>
          <cell r="I1278">
            <v>197</v>
          </cell>
          <cell r="J1278">
            <v>134</v>
          </cell>
        </row>
        <row r="1279">
          <cell r="G1279" t="str">
            <v>Registered UsersMerchant Payments - DStvNewly Active registered DStv BP Customers in month</v>
          </cell>
          <cell r="H1279">
            <v>191</v>
          </cell>
          <cell r="I1279">
            <v>161</v>
          </cell>
          <cell r="J1279">
            <v>287</v>
          </cell>
        </row>
        <row r="1280">
          <cell r="G1280" t="str">
            <v>Registered UsersMerchant Payments - DStvMonthly DStv BP Volume</v>
          </cell>
          <cell r="H1280">
            <v>1114</v>
          </cell>
          <cell r="I1280">
            <v>1060</v>
          </cell>
          <cell r="J1280">
            <v>1348</v>
          </cell>
        </row>
        <row r="1281">
          <cell r="G1281" t="str">
            <v>Registered UsersMerchant Payments - DStvMonthly DStv BP Volume - Reversal</v>
          </cell>
          <cell r="H1281">
            <v>1</v>
          </cell>
          <cell r="I1281" t="str">
            <v xml:space="preserve">  </v>
          </cell>
          <cell r="J1281">
            <v>1</v>
          </cell>
        </row>
        <row r="1282">
          <cell r="G1282" t="str">
            <v>Registered UsersMerchant Payments - DStvCumulative DStv BP Volume</v>
          </cell>
          <cell r="H1282">
            <v>2368</v>
          </cell>
          <cell r="I1282">
            <v>3426</v>
          </cell>
          <cell r="J1282">
            <v>4776</v>
          </cell>
        </row>
        <row r="1283">
          <cell r="G1283" t="str">
            <v>Registered UsersMerchant Payments - DStvCumulative DStv BP Volume - Reversal</v>
          </cell>
          <cell r="H1283">
            <v>2</v>
          </cell>
          <cell r="I1283" t="str">
            <v xml:space="preserve">  </v>
          </cell>
          <cell r="J1283">
            <v>3</v>
          </cell>
        </row>
        <row r="1284">
          <cell r="G1284" t="str">
            <v>Registered UsersMerchant Payments - DStvMonthly DStv BP Value</v>
          </cell>
          <cell r="H1284">
            <v>3642109</v>
          </cell>
          <cell r="I1284">
            <v>3333776</v>
          </cell>
          <cell r="J1284">
            <v>4838213</v>
          </cell>
        </row>
        <row r="1285">
          <cell r="G1285" t="str">
            <v>Registered UsersMerchant Payments - DStvMonthly DStv BP Value - Reversal</v>
          </cell>
          <cell r="H1285">
            <v>-3000</v>
          </cell>
          <cell r="I1285" t="str">
            <v xml:space="preserve">  </v>
          </cell>
          <cell r="J1285">
            <v>-5000</v>
          </cell>
        </row>
        <row r="1286">
          <cell r="G1286" t="str">
            <v>Registered UsersMerchant Payments - DStvCumulative DStv BP Value</v>
          </cell>
          <cell r="H1286">
            <v>7821306</v>
          </cell>
          <cell r="I1286">
            <v>11162882</v>
          </cell>
          <cell r="J1286">
            <v>15993295</v>
          </cell>
        </row>
        <row r="1287">
          <cell r="G1287" t="str">
            <v>Registered UsersMerchant Payments - DStvCumulative DStv BP Value - Reversal</v>
          </cell>
          <cell r="H1287">
            <v>-7800</v>
          </cell>
          <cell r="I1287" t="str">
            <v xml:space="preserve">  </v>
          </cell>
          <cell r="J1287">
            <v>-12800</v>
          </cell>
        </row>
        <row r="1288">
          <cell r="G1288" t="str">
            <v>Registered UsersMerchant Payments - DStvAverage Value of DStv BP</v>
          </cell>
          <cell r="H1288">
            <v>4273.7299999999996</v>
          </cell>
          <cell r="I1288">
            <v>6866.84</v>
          </cell>
          <cell r="J1288">
            <v>5884.82</v>
          </cell>
        </row>
        <row r="1289">
          <cell r="G1289" t="str">
            <v>Registered UsersMerchant Payments - DStvAverage Value of DStv BP - Reversal</v>
          </cell>
          <cell r="H1289">
            <v>-3000</v>
          </cell>
          <cell r="I1289" t="str">
            <v xml:space="preserve">  </v>
          </cell>
          <cell r="J1289">
            <v>-5000</v>
          </cell>
        </row>
        <row r="1290">
          <cell r="G1290" t="str">
            <v>Registered UsersMerchant Payments - DStvMonthly Paga DStv BP Income</v>
          </cell>
          <cell r="H1290">
            <v>61170.2</v>
          </cell>
          <cell r="I1290">
            <v>55931.49</v>
          </cell>
          <cell r="J1290">
            <v>77782.600000000006</v>
          </cell>
        </row>
        <row r="1291">
          <cell r="G1291" t="str">
            <v>Registered UsersMerchant Payments - DStvMonthly Paga DStv BP Income - Reversal</v>
          </cell>
          <cell r="H1291">
            <v>0</v>
          </cell>
          <cell r="I1291" t="str">
            <v xml:space="preserve">  </v>
          </cell>
          <cell r="J1291">
            <v>0</v>
          </cell>
        </row>
        <row r="1292">
          <cell r="G1292" t="str">
            <v>Registered UsersMerchant Payments - DStvCumulative Paga DStv BP Income</v>
          </cell>
          <cell r="H1292">
            <v>130782.74</v>
          </cell>
          <cell r="I1292">
            <v>186714.23</v>
          </cell>
          <cell r="J1292">
            <v>264496.83</v>
          </cell>
        </row>
        <row r="1293">
          <cell r="G1293" t="str">
            <v>Registered UsersMerchant Payments - DStvCumulative Paga DStv BP Income - Reversal</v>
          </cell>
          <cell r="H1293">
            <v>0</v>
          </cell>
          <cell r="I1293" t="str">
            <v xml:space="preserve">  </v>
          </cell>
          <cell r="J1293">
            <v>0</v>
          </cell>
        </row>
        <row r="1294">
          <cell r="G1294" t="str">
            <v>Registered UsersMerchant Payments - GOtv# of registered customers performing Gotv</v>
          </cell>
          <cell r="H1294">
            <v>445</v>
          </cell>
          <cell r="I1294">
            <v>474</v>
          </cell>
          <cell r="J1294">
            <v>672</v>
          </cell>
        </row>
        <row r="1295">
          <cell r="G1295" t="str">
            <v>Registered UsersMerchant Payments - GOtvChurn GOtv BP registered Customers in month</v>
          </cell>
          <cell r="H1295">
            <v>204</v>
          </cell>
          <cell r="I1295">
            <v>231</v>
          </cell>
          <cell r="J1295">
            <v>185</v>
          </cell>
        </row>
        <row r="1296">
          <cell r="G1296" t="str">
            <v>Registered UsersMerchant Payments - GOtvNewly Active registered GOtv BP Customers in month</v>
          </cell>
          <cell r="H1296">
            <v>237</v>
          </cell>
          <cell r="I1296">
            <v>244</v>
          </cell>
          <cell r="J1296">
            <v>377</v>
          </cell>
        </row>
        <row r="1297">
          <cell r="G1297" t="str">
            <v>Registered UsersMerchant Payments - GOtvMonthly GOtv BP Volume</v>
          </cell>
          <cell r="H1297">
            <v>1543</v>
          </cell>
          <cell r="I1297">
            <v>1633</v>
          </cell>
          <cell r="J1297">
            <v>2501</v>
          </cell>
        </row>
        <row r="1298">
          <cell r="G1298" t="str">
            <v>Registered UsersMerchant Payments - GOtvCumulative GOtv BP Volume</v>
          </cell>
          <cell r="H1298">
            <v>2736</v>
          </cell>
          <cell r="I1298">
            <v>4369</v>
          </cell>
          <cell r="J1298">
            <v>6870</v>
          </cell>
        </row>
        <row r="1299">
          <cell r="G1299" t="str">
            <v>Registered UsersMerchant Payments - GOtvMonthly GOtv BP Value</v>
          </cell>
          <cell r="H1299">
            <v>2166765</v>
          </cell>
          <cell r="I1299">
            <v>2264500</v>
          </cell>
          <cell r="J1299">
            <v>3610092</v>
          </cell>
        </row>
        <row r="1300">
          <cell r="G1300" t="str">
            <v>Registered UsersMerchant Payments - GOtvCumulative GOtv BP Value</v>
          </cell>
          <cell r="H1300">
            <v>3845486</v>
          </cell>
          <cell r="I1300">
            <v>6109986</v>
          </cell>
          <cell r="J1300">
            <v>9720078</v>
          </cell>
        </row>
        <row r="1301">
          <cell r="G1301" t="str">
            <v>Registered UsersMerchant Payments - GOtvAverage Value of GOtv BP</v>
          </cell>
          <cell r="H1301">
            <v>2904.13</v>
          </cell>
          <cell r="I1301">
            <v>2851.01</v>
          </cell>
          <cell r="J1301">
            <v>4221.78</v>
          </cell>
        </row>
        <row r="1302">
          <cell r="G1302" t="str">
            <v>Registered UsersMerchant Payments - GOtvMonthly Paga GOtv BP Income</v>
          </cell>
          <cell r="H1302">
            <v>50463.76</v>
          </cell>
          <cell r="I1302">
            <v>52852.800000000003</v>
          </cell>
          <cell r="J1302">
            <v>82627.77</v>
          </cell>
        </row>
        <row r="1303">
          <cell r="G1303" t="str">
            <v>Registered UsersMerchant Payments - GOtvCumulative Paga GOtv BP Income</v>
          </cell>
          <cell r="H1303">
            <v>89475.77</v>
          </cell>
          <cell r="I1303">
            <v>142328.57</v>
          </cell>
          <cell r="J1303">
            <v>224956.34</v>
          </cell>
        </row>
        <row r="1304">
          <cell r="G1304" t="str">
            <v>Registered UsersMerchant Payments - Startimes# of registered customers performing Startimes</v>
          </cell>
          <cell r="H1304">
            <v>79</v>
          </cell>
          <cell r="I1304">
            <v>100</v>
          </cell>
          <cell r="J1304">
            <v>148</v>
          </cell>
        </row>
        <row r="1305">
          <cell r="G1305" t="str">
            <v>Registered UsersMerchant Payments - StartimesChurn Startimes BP registered Customers in month</v>
          </cell>
          <cell r="H1305">
            <v>95</v>
          </cell>
          <cell r="I1305">
            <v>48</v>
          </cell>
          <cell r="J1305">
            <v>41</v>
          </cell>
        </row>
        <row r="1306">
          <cell r="G1306" t="str">
            <v>Registered UsersMerchant Payments - StartimesNewly Active registered Startimes BP Customers in month</v>
          </cell>
          <cell r="H1306">
            <v>46</v>
          </cell>
          <cell r="I1306">
            <v>65</v>
          </cell>
          <cell r="J1306">
            <v>89</v>
          </cell>
        </row>
        <row r="1307">
          <cell r="G1307" t="str">
            <v>Registered UsersMerchant Payments - StartimesMonthly Startimes BP Value</v>
          </cell>
          <cell r="H1307">
            <v>328677</v>
          </cell>
          <cell r="I1307">
            <v>321527</v>
          </cell>
          <cell r="J1307">
            <v>623173</v>
          </cell>
        </row>
        <row r="1308">
          <cell r="G1308" t="str">
            <v>Registered UsersMerchant Payments - StartimesMonthly Startimes BP Volume</v>
          </cell>
          <cell r="H1308">
            <v>748</v>
          </cell>
          <cell r="I1308">
            <v>315</v>
          </cell>
          <cell r="J1308">
            <v>907</v>
          </cell>
        </row>
        <row r="1309">
          <cell r="G1309" t="str">
            <v>Registered UsersMerchant Payments - StartimesCumulative Startimes BP Value</v>
          </cell>
          <cell r="H1309">
            <v>801479</v>
          </cell>
          <cell r="I1309">
            <v>1122006</v>
          </cell>
          <cell r="J1309">
            <v>1745179</v>
          </cell>
        </row>
        <row r="1310">
          <cell r="G1310" t="str">
            <v>Registered UsersMerchant Payments - StartimesCumulative Startimes BP Volume</v>
          </cell>
          <cell r="H1310">
            <v>1227</v>
          </cell>
          <cell r="I1310">
            <v>1541</v>
          </cell>
          <cell r="J1310">
            <v>2448</v>
          </cell>
        </row>
        <row r="1311">
          <cell r="G1311" t="str">
            <v>Registered UsersMerchant Payments - StartimesAverage Value of Startimes BP</v>
          </cell>
          <cell r="H1311">
            <v>1493.13</v>
          </cell>
          <cell r="I1311">
            <v>2299.87</v>
          </cell>
          <cell r="J1311">
            <v>2790.48</v>
          </cell>
        </row>
        <row r="1312">
          <cell r="G1312" t="str">
            <v>Registered UsersMerchant Payments - StartimesMonthly Paga Startimes BP Income</v>
          </cell>
          <cell r="H1312">
            <v>328677</v>
          </cell>
          <cell r="I1312">
            <v>321527</v>
          </cell>
          <cell r="J1312">
            <v>623173</v>
          </cell>
        </row>
        <row r="1313">
          <cell r="G1313" t="str">
            <v>Registered UsersMerchant Payments - StartimesCumulative Paga Startimes BP Income</v>
          </cell>
          <cell r="H1313">
            <v>801479</v>
          </cell>
          <cell r="I1313">
            <v>1122006</v>
          </cell>
          <cell r="J1313">
            <v>1745179</v>
          </cell>
        </row>
        <row r="1314">
          <cell r="G1314" t="str">
            <v>Registered UsersMerchant Payments - ePay# of registered customers performing ePay transaction</v>
          </cell>
          <cell r="H1314">
            <v>126</v>
          </cell>
          <cell r="I1314">
            <v>335</v>
          </cell>
          <cell r="J1314">
            <v>715</v>
          </cell>
        </row>
        <row r="1315">
          <cell r="G1315" t="str">
            <v>Registered UsersMerchant Payments - ePayChurn Other ePay BP registered Customers in month</v>
          </cell>
          <cell r="H1315">
            <v>114</v>
          </cell>
          <cell r="I1315">
            <v>76</v>
          </cell>
          <cell r="J1315">
            <v>226</v>
          </cell>
        </row>
        <row r="1316">
          <cell r="G1316" t="str">
            <v>Registered UsersMerchant Payments - ePayNewly Active registered Other ePay BP Customers in month</v>
          </cell>
          <cell r="H1316">
            <v>71</v>
          </cell>
          <cell r="I1316">
            <v>285</v>
          </cell>
          <cell r="J1316">
            <v>608</v>
          </cell>
        </row>
        <row r="1317">
          <cell r="G1317" t="str">
            <v>Registered UsersMerchant Payments - ePayMonthly Other ePay BP Volume</v>
          </cell>
          <cell r="H1317">
            <v>384</v>
          </cell>
          <cell r="I1317">
            <v>670</v>
          </cell>
          <cell r="J1317">
            <v>1349</v>
          </cell>
        </row>
        <row r="1318">
          <cell r="G1318" t="str">
            <v>Registered UsersMerchant Payments - ePayMonthly Other ePay BP Volume - Reversal</v>
          </cell>
          <cell r="H1318">
            <v>4</v>
          </cell>
          <cell r="I1318">
            <v>10</v>
          </cell>
          <cell r="J1318">
            <v>0</v>
          </cell>
        </row>
        <row r="1319">
          <cell r="G1319" t="str">
            <v>Registered UsersMerchant Payments - ePayCumulative Other ePay BP Volume</v>
          </cell>
          <cell r="H1319">
            <v>836</v>
          </cell>
          <cell r="I1319">
            <v>1439</v>
          </cell>
          <cell r="J1319">
            <v>2779</v>
          </cell>
        </row>
        <row r="1320">
          <cell r="G1320" t="str">
            <v>Registered UsersMerchant Payments - ePayCumulative Other ePay BP Volume - Reversal</v>
          </cell>
          <cell r="H1320">
            <v>4</v>
          </cell>
          <cell r="I1320">
            <v>13</v>
          </cell>
          <cell r="J1320">
            <v>0</v>
          </cell>
        </row>
        <row r="1321">
          <cell r="G1321" t="str">
            <v>Registered UsersMerchant Payments - ePayMonthly Other ePay BP  Value</v>
          </cell>
          <cell r="H1321">
            <v>2040225.35</v>
          </cell>
          <cell r="I1321">
            <v>14500833.390000001</v>
          </cell>
          <cell r="J1321">
            <v>35199541.350000001</v>
          </cell>
        </row>
        <row r="1322">
          <cell r="G1322" t="str">
            <v>Registered UsersMerchant Payments - ePayMonthly Other ePay BP  Value - Reversal</v>
          </cell>
          <cell r="H1322">
            <v>-7483</v>
          </cell>
          <cell r="I1322">
            <v>-388.6</v>
          </cell>
          <cell r="J1322">
            <v>0</v>
          </cell>
        </row>
        <row r="1323">
          <cell r="G1323" t="str">
            <v>Registered UsersMerchant Payments - ePayCumulative Other ePay BP  Value</v>
          </cell>
          <cell r="H1323">
            <v>7070081.8200000003</v>
          </cell>
          <cell r="I1323">
            <v>21528855.239999998</v>
          </cell>
          <cell r="J1323">
            <v>54047087.990000002</v>
          </cell>
        </row>
        <row r="1324">
          <cell r="G1324" t="str">
            <v>Registered UsersMerchant Payments - ePayCumulative Other ePay BP  Value - Reversal</v>
          </cell>
          <cell r="H1324">
            <v>-7483</v>
          </cell>
          <cell r="I1324">
            <v>-871.6</v>
          </cell>
          <cell r="J1324">
            <v>0</v>
          </cell>
        </row>
        <row r="1325">
          <cell r="G1325" t="str">
            <v xml:space="preserve">Registered UsersMerchant Payments - ePayAverage Value of Other ePay BP </v>
          </cell>
          <cell r="H1325">
            <v>67668.88</v>
          </cell>
          <cell r="I1325">
            <v>323133.46999999997</v>
          </cell>
          <cell r="J1325">
            <v>131552.01999999999</v>
          </cell>
        </row>
        <row r="1326">
          <cell r="G1326" t="str">
            <v>Registered UsersMerchant Payments - ePayAverage Value of Other ePay BP - Reversal</v>
          </cell>
          <cell r="H1326">
            <v>-7161</v>
          </cell>
          <cell r="I1326">
            <v>-87.05</v>
          </cell>
          <cell r="J1326">
            <v>0</v>
          </cell>
        </row>
        <row r="1327">
          <cell r="G1327" t="str">
            <v>Registered UsersMerchant Payments - ePayMonthly Paga Other ePay BP  Income</v>
          </cell>
          <cell r="H1327">
            <v>23022.34</v>
          </cell>
          <cell r="I1327">
            <v>169725.15</v>
          </cell>
          <cell r="J1327">
            <v>448059.64</v>
          </cell>
        </row>
        <row r="1328">
          <cell r="G1328" t="str">
            <v>Registered UsersMerchant Payments - ePayMonthly Paga Other ePay BP  Income - Reversals</v>
          </cell>
          <cell r="H1328">
            <v>0</v>
          </cell>
          <cell r="I1328">
            <v>0</v>
          </cell>
          <cell r="J1328">
            <v>0</v>
          </cell>
        </row>
        <row r="1329">
          <cell r="G1329" t="str">
            <v>Registered UsersMerchant Payments - ePayCumulative Paga Other ePay BP  Income</v>
          </cell>
          <cell r="H1329">
            <v>79419.27</v>
          </cell>
          <cell r="I1329">
            <v>248340.23</v>
          </cell>
          <cell r="J1329">
            <v>676695.03</v>
          </cell>
        </row>
        <row r="1330">
          <cell r="G1330" t="str">
            <v>Registered UsersMerchant Payments - ePayCumulative Paga Other ePay BP  Income - Reversals</v>
          </cell>
          <cell r="H1330">
            <v>0</v>
          </cell>
          <cell r="I1330">
            <v>0</v>
          </cell>
          <cell r="J1330">
            <v>0</v>
          </cell>
        </row>
        <row r="1331">
          <cell r="G1331" t="str">
            <v>Registered UsersMerchant Payments - Other (not ePay)# of registered customers performing Other BP</v>
          </cell>
          <cell r="H1331">
            <v>67</v>
          </cell>
          <cell r="I1331">
            <v>65</v>
          </cell>
          <cell r="J1331">
            <v>91</v>
          </cell>
        </row>
        <row r="1332">
          <cell r="G1332" t="str">
            <v>Registered UsersMerchant Payments - Other (not ePay)Churn Other Other BP registered Customers in month</v>
          </cell>
          <cell r="H1332">
            <v>37</v>
          </cell>
          <cell r="I1332">
            <v>36</v>
          </cell>
          <cell r="J1332">
            <v>33</v>
          </cell>
        </row>
        <row r="1333">
          <cell r="G1333" t="str">
            <v>Registered UsersMerchant Payments - Other (not ePay)Newly Active registered Other Other BP Customers in month</v>
          </cell>
          <cell r="H1333">
            <v>32</v>
          </cell>
          <cell r="I1333">
            <v>34</v>
          </cell>
          <cell r="J1333">
            <v>58</v>
          </cell>
        </row>
        <row r="1334">
          <cell r="G1334" t="str">
            <v>Registered UsersMerchant Payments - Other (not ePay)Monthly MT Volume</v>
          </cell>
          <cell r="H1334">
            <v>195</v>
          </cell>
          <cell r="I1334">
            <v>180</v>
          </cell>
          <cell r="J1334">
            <v>241</v>
          </cell>
        </row>
        <row r="1335">
          <cell r="G1335" t="str">
            <v>Registered UsersMerchant Payments - Other (not ePay)Monthly Other non-epay BP Volume - Reversals</v>
          </cell>
          <cell r="H1335">
            <v>7</v>
          </cell>
          <cell r="I1335">
            <v>4</v>
          </cell>
          <cell r="J1335">
            <v>8</v>
          </cell>
        </row>
        <row r="1336">
          <cell r="G1336" t="str">
            <v>Registered UsersMerchant Payments - Other (not ePay)Cumulative Other non-epay BP Volume</v>
          </cell>
          <cell r="H1336">
            <v>339</v>
          </cell>
          <cell r="I1336">
            <v>493</v>
          </cell>
          <cell r="J1336">
            <v>734</v>
          </cell>
        </row>
        <row r="1337">
          <cell r="G1337" t="str">
            <v>Registered UsersMerchant Payments - Other (not ePay)Cumulative Other non-epay BP Volume - Reversals</v>
          </cell>
          <cell r="H1337">
            <v>7</v>
          </cell>
          <cell r="I1337">
            <v>4</v>
          </cell>
          <cell r="J1337">
            <v>9</v>
          </cell>
        </row>
        <row r="1338">
          <cell r="G1338" t="str">
            <v>Registered UsersMerchant Payments - Other (not ePay)Monthly MT Value</v>
          </cell>
          <cell r="H1338">
            <v>476317</v>
          </cell>
          <cell r="I1338">
            <v>403947.5</v>
          </cell>
          <cell r="J1338">
            <v>526247.05000000005</v>
          </cell>
        </row>
        <row r="1339">
          <cell r="G1339" t="str">
            <v>Registered UsersMerchant Payments - Other (not ePay)Monthly Other non-epay BP Value - Reversals</v>
          </cell>
          <cell r="H1339">
            <v>-533</v>
          </cell>
          <cell r="I1339">
            <v>-982.5</v>
          </cell>
          <cell r="J1339">
            <v>-943.25</v>
          </cell>
        </row>
        <row r="1340">
          <cell r="G1340" t="str">
            <v>Registered UsersMerchant Payments - Other (not ePay)Cumulative Other non-epay BP Value</v>
          </cell>
          <cell r="H1340">
            <v>933292</v>
          </cell>
          <cell r="I1340">
            <v>1308166.5</v>
          </cell>
          <cell r="J1340">
            <v>1824081.05</v>
          </cell>
        </row>
        <row r="1341">
          <cell r="G1341" t="str">
            <v>Registered UsersMerchant Payments - Other (not ePay)Cumulative Other non-epay BP Value - Reversals</v>
          </cell>
          <cell r="H1341">
            <v>-533</v>
          </cell>
          <cell r="I1341">
            <v>-982.5</v>
          </cell>
          <cell r="J1341">
            <v>-1443.25</v>
          </cell>
        </row>
        <row r="1342">
          <cell r="G1342" t="str">
            <v>Registered UsersMerchant Payments - Other (not ePay)Average Value of Other non-epay BP</v>
          </cell>
          <cell r="H1342">
            <v>35733.379999999997</v>
          </cell>
          <cell r="I1342">
            <v>44027.37</v>
          </cell>
          <cell r="J1342">
            <v>44171.01</v>
          </cell>
        </row>
        <row r="1343">
          <cell r="G1343" t="str">
            <v>Registered UsersMerchant Payments - Other (not ePay)Average Value of Other non-epay BP - Reversals</v>
          </cell>
          <cell r="H1343">
            <v>-293.8</v>
          </cell>
          <cell r="I1343">
            <v>-660.83</v>
          </cell>
          <cell r="J1343">
            <v>-563.32000000000005</v>
          </cell>
        </row>
        <row r="1344">
          <cell r="G1344" t="str">
            <v>Registered UsersMerchant Payments - Other (not ePay)Monthly Paga MT Income</v>
          </cell>
          <cell r="H1344">
            <v>8017.43</v>
          </cell>
          <cell r="I1344">
            <v>6358.92</v>
          </cell>
          <cell r="J1344">
            <v>8380.84</v>
          </cell>
        </row>
        <row r="1345">
          <cell r="G1345" t="str">
            <v>Registered UsersMerchant Payments - Other (not ePay)Monthly Paga Other non-epay BP Income - Reversals</v>
          </cell>
          <cell r="H1345">
            <v>0</v>
          </cell>
          <cell r="I1345">
            <v>0</v>
          </cell>
          <cell r="J1345">
            <v>0</v>
          </cell>
        </row>
        <row r="1346">
          <cell r="G1346" t="str">
            <v>Registered UsersMerchant Payments - Other (not ePay)Cumulative Paga Other non-epay BP Income</v>
          </cell>
          <cell r="H1346">
            <v>15028.66</v>
          </cell>
          <cell r="I1346">
            <v>20939.05</v>
          </cell>
          <cell r="J1346">
            <v>29207.82</v>
          </cell>
        </row>
        <row r="1347">
          <cell r="G1347" t="str">
            <v>Registered UsersMerchant Payments - Other (not ePay)Cumulative Paga Other non-epay BP Income - Reversals</v>
          </cell>
          <cell r="H1347">
            <v>0</v>
          </cell>
          <cell r="I1347">
            <v>0</v>
          </cell>
          <cell r="J1347">
            <v>0</v>
          </cell>
        </row>
        <row r="1348">
          <cell r="G1348" t="str">
            <v>Registered UsersAirtime# of registered consumers performing airtime</v>
          </cell>
          <cell r="H1348">
            <v>1298</v>
          </cell>
          <cell r="I1348">
            <v>1287</v>
          </cell>
          <cell r="J1348">
            <v>1415</v>
          </cell>
        </row>
        <row r="1349">
          <cell r="G1349" t="str">
            <v>Registered UsersAirtimeChurn AT registered Customers in month</v>
          </cell>
          <cell r="H1349">
            <v>488</v>
          </cell>
          <cell r="I1349">
            <v>561</v>
          </cell>
          <cell r="J1349">
            <v>453</v>
          </cell>
        </row>
        <row r="1350">
          <cell r="G1350" t="str">
            <v>Registered UsersAirtimeNewly Active registered AT Customers in month</v>
          </cell>
          <cell r="H1350">
            <v>414</v>
          </cell>
          <cell r="I1350">
            <v>452</v>
          </cell>
          <cell r="J1350">
            <v>507</v>
          </cell>
        </row>
        <row r="1351">
          <cell r="G1351" t="str">
            <v>Registered UsersAirtimeMonthly AT Volume</v>
          </cell>
          <cell r="H1351">
            <v>8125</v>
          </cell>
          <cell r="I1351">
            <v>6734</v>
          </cell>
          <cell r="J1351">
            <v>7046</v>
          </cell>
        </row>
        <row r="1352">
          <cell r="G1352" t="str">
            <v>Registered UsersAirtimeMonthly AT Volume - Reversals</v>
          </cell>
          <cell r="H1352">
            <v>8</v>
          </cell>
          <cell r="I1352">
            <v>9</v>
          </cell>
          <cell r="J1352">
            <v>77</v>
          </cell>
        </row>
        <row r="1353">
          <cell r="G1353" t="str">
            <v>Registered UsersAirtimeCumulative AT Volume</v>
          </cell>
          <cell r="H1353">
            <v>18564</v>
          </cell>
          <cell r="I1353">
            <v>25298</v>
          </cell>
          <cell r="J1353">
            <v>32343</v>
          </cell>
        </row>
        <row r="1354">
          <cell r="G1354" t="str">
            <v>Registered UsersAirtimeCumulative AT Volume - Reversals</v>
          </cell>
          <cell r="H1354">
            <v>9</v>
          </cell>
          <cell r="I1354">
            <v>18</v>
          </cell>
          <cell r="J1354">
            <v>95</v>
          </cell>
        </row>
        <row r="1355">
          <cell r="G1355" t="str">
            <v>Registered UsersAirtimeMonthly AT Value</v>
          </cell>
          <cell r="H1355">
            <v>4415744.05</v>
          </cell>
          <cell r="I1355">
            <v>3688287.62</v>
          </cell>
          <cell r="J1355">
            <v>4169659.49</v>
          </cell>
        </row>
        <row r="1356">
          <cell r="G1356" t="str">
            <v>Registered UsersAirtimeMonthly AT Value - Reversals</v>
          </cell>
          <cell r="H1356">
            <v>-3555</v>
          </cell>
          <cell r="I1356">
            <v>-26700</v>
          </cell>
          <cell r="J1356">
            <v>-66910</v>
          </cell>
        </row>
        <row r="1357">
          <cell r="G1357" t="str">
            <v>Registered UsersAirtimeCumulative AT Value</v>
          </cell>
          <cell r="H1357">
            <v>10242020.449999999</v>
          </cell>
          <cell r="I1357">
            <v>13930308.07</v>
          </cell>
          <cell r="J1357">
            <v>18099867.559999999</v>
          </cell>
        </row>
        <row r="1358">
          <cell r="G1358" t="str">
            <v>Registered UsersAirtimeCumulative AT Value - Reversals</v>
          </cell>
          <cell r="H1358">
            <v>-6555</v>
          </cell>
          <cell r="I1358">
            <v>-33255</v>
          </cell>
          <cell r="J1358">
            <v>-100165</v>
          </cell>
        </row>
        <row r="1359">
          <cell r="G1359" t="str">
            <v>Registered UsersAirtimeAverage Value of AT</v>
          </cell>
          <cell r="H1359">
            <v>955.84</v>
          </cell>
          <cell r="I1359">
            <v>-3610</v>
          </cell>
          <cell r="J1359">
            <v>2520.17</v>
          </cell>
        </row>
        <row r="1360">
          <cell r="G1360" t="str">
            <v>Registered UsersAirtimeAverage Value of AT - Reversals</v>
          </cell>
          <cell r="H1360">
            <v>-444.38</v>
          </cell>
          <cell r="I1360">
            <v>-5087.5</v>
          </cell>
          <cell r="J1360">
            <v>-1832.77</v>
          </cell>
        </row>
        <row r="1361">
          <cell r="G1361" t="str">
            <v>Registered UsersAirtimeMonthly Paga AT Income</v>
          </cell>
          <cell r="H1361">
            <v>329940.39</v>
          </cell>
          <cell r="I1361">
            <v>277668.09999999998</v>
          </cell>
          <cell r="J1361">
            <v>309080.88</v>
          </cell>
        </row>
        <row r="1362">
          <cell r="G1362" t="str">
            <v>Registered UsersAirtimeMonthly Paga AT Income - Reversals</v>
          </cell>
          <cell r="H1362">
            <v>-355.5</v>
          </cell>
          <cell r="I1362">
            <v>-2085</v>
          </cell>
          <cell r="J1362">
            <v>-6292</v>
          </cell>
        </row>
        <row r="1363">
          <cell r="G1363" t="str">
            <v>Registered UsersAirtimeCumulative Paga AT Income</v>
          </cell>
          <cell r="H1363">
            <v>766685.2</v>
          </cell>
          <cell r="I1363">
            <v>1044359.3</v>
          </cell>
          <cell r="J1363">
            <v>1353433.18</v>
          </cell>
        </row>
        <row r="1364">
          <cell r="G1364" t="str">
            <v>Registered UsersAirtimeCumulative Paga AT Income - Reversals</v>
          </cell>
          <cell r="H1364">
            <v>-655.5</v>
          </cell>
          <cell r="I1364">
            <v>-2740.5</v>
          </cell>
          <cell r="J1364">
            <v>-9032.5</v>
          </cell>
        </row>
        <row r="1365">
          <cell r="G1365" t="str">
            <v>Non-registered active usersActive Unauthenticated Customers# of non-logged in customers using Paga by themselves</v>
          </cell>
          <cell r="H1365">
            <v>1219</v>
          </cell>
          <cell r="I1365">
            <v>591</v>
          </cell>
          <cell r="J1365">
            <v>503</v>
          </cell>
        </row>
        <row r="1366">
          <cell r="G1366" t="str">
            <v>Non-registered active usersChurn Unautenticated Customers in monthChurn Registered Consumers</v>
          </cell>
          <cell r="H1366">
            <v>1079</v>
          </cell>
          <cell r="I1366">
            <v>1041</v>
          </cell>
          <cell r="J1366">
            <v>468</v>
          </cell>
        </row>
        <row r="1367">
          <cell r="G1367" t="str">
            <v>Non-registered active usersNewly Active Unauthenticated Customers in monthFresh Registered Consumers</v>
          </cell>
          <cell r="H1367">
            <v>0</v>
          </cell>
          <cell r="I1367">
            <v>0</v>
          </cell>
          <cell r="J1367">
            <v>0</v>
          </cell>
        </row>
        <row r="1368">
          <cell r="G1368" t="str">
            <v>Non-registered active usersMoney Transfer# of non-logged in customers performing 1 money transfer</v>
          </cell>
          <cell r="H1368">
            <v>6</v>
          </cell>
          <cell r="I1368">
            <v>3</v>
          </cell>
          <cell r="J1368">
            <v>4</v>
          </cell>
        </row>
        <row r="1369">
          <cell r="G1369" t="str">
            <v>Non-registered active usersMoney TransferChurn MT non-logged in Customers in month</v>
          </cell>
          <cell r="H1369">
            <v>8</v>
          </cell>
          <cell r="I1369">
            <v>5</v>
          </cell>
          <cell r="J1369">
            <v>3</v>
          </cell>
        </row>
        <row r="1370">
          <cell r="G1370" t="str">
            <v>Non-registered active usersMoney TransferNewly Active non-logged in MT Customers in month</v>
          </cell>
          <cell r="H1370">
            <v>0</v>
          </cell>
          <cell r="I1370">
            <v>0</v>
          </cell>
          <cell r="J1370">
            <v>0</v>
          </cell>
        </row>
        <row r="1371">
          <cell r="G1371" t="str">
            <v>Non-registered active usersMoney TransferMonthly MT Volume</v>
          </cell>
          <cell r="H1371">
            <v>7</v>
          </cell>
          <cell r="I1371">
            <v>3</v>
          </cell>
          <cell r="J1371">
            <v>4</v>
          </cell>
        </row>
        <row r="1372">
          <cell r="G1372" t="str">
            <v>Non-registered active usersMoney TransferCumulative MT Volume</v>
          </cell>
          <cell r="H1372">
            <v>15</v>
          </cell>
          <cell r="I1372">
            <v>17</v>
          </cell>
          <cell r="J1372">
            <v>21</v>
          </cell>
        </row>
        <row r="1373">
          <cell r="G1373" t="str">
            <v>Non-registered active usersMoney TransferMonthly MT Value</v>
          </cell>
          <cell r="H1373">
            <v>22000</v>
          </cell>
          <cell r="I1373">
            <v>7800</v>
          </cell>
          <cell r="J1373">
            <v>22500</v>
          </cell>
        </row>
        <row r="1374">
          <cell r="G1374" t="str">
            <v>Non-registered active usersMoney TransferCumulative MT Value</v>
          </cell>
          <cell r="H1374">
            <v>57650</v>
          </cell>
          <cell r="I1374">
            <v>60450</v>
          </cell>
          <cell r="J1374">
            <v>82950</v>
          </cell>
        </row>
        <row r="1375">
          <cell r="G1375" t="str">
            <v>Non-registered active usersMoney TransferAverage Value of MT</v>
          </cell>
          <cell r="H1375">
            <v>7833.33</v>
          </cell>
          <cell r="I1375">
            <v>2600</v>
          </cell>
          <cell r="J1375">
            <v>5625</v>
          </cell>
        </row>
        <row r="1376">
          <cell r="G1376" t="str">
            <v>Non-registered active usersMoney TransferMonthly Paga MT Income</v>
          </cell>
          <cell r="H1376">
            <v>550</v>
          </cell>
          <cell r="I1376">
            <v>150</v>
          </cell>
          <cell r="J1376">
            <v>600</v>
          </cell>
        </row>
        <row r="1377">
          <cell r="G1377" t="str">
            <v>Non-registered active usersMoney TransferCumulative Paga MT Income</v>
          </cell>
          <cell r="H1377">
            <v>1450</v>
          </cell>
          <cell r="I1377">
            <v>1600</v>
          </cell>
          <cell r="J1377">
            <v>2200</v>
          </cell>
        </row>
        <row r="1378">
          <cell r="G1378" t="str">
            <v>Non-registered active usersDeposit To Bank# of non-logged in customers performing 1 deposit to bank</v>
          </cell>
          <cell r="H1378">
            <v>25</v>
          </cell>
          <cell r="I1378">
            <v>19</v>
          </cell>
          <cell r="J1378">
            <v>0</v>
          </cell>
        </row>
        <row r="1379">
          <cell r="G1379" t="str">
            <v>Non-registered active usersDeposit To BankChurn DTB non-logged in Customers in month</v>
          </cell>
          <cell r="H1379">
            <v>17</v>
          </cell>
          <cell r="I1379">
            <v>22</v>
          </cell>
          <cell r="J1379">
            <v>19</v>
          </cell>
        </row>
        <row r="1380">
          <cell r="G1380" t="str">
            <v>Non-registered active usersDeposit To BankNewly Active non-logged in DTB Customers in month</v>
          </cell>
          <cell r="H1380">
            <v>0</v>
          </cell>
          <cell r="I1380">
            <v>0</v>
          </cell>
          <cell r="J1380">
            <v>0</v>
          </cell>
        </row>
        <row r="1381">
          <cell r="G1381" t="str">
            <v>Non-registered active usersDeposit To BankMonthly DB Volume</v>
          </cell>
          <cell r="H1381">
            <v>37</v>
          </cell>
          <cell r="I1381">
            <v>24</v>
          </cell>
          <cell r="J1381">
            <v>0</v>
          </cell>
        </row>
        <row r="1382">
          <cell r="G1382" t="str">
            <v>Non-registered active usersDeposit To BankCumulative DB Volume</v>
          </cell>
          <cell r="H1382">
            <v>61</v>
          </cell>
          <cell r="I1382">
            <v>83</v>
          </cell>
          <cell r="J1382">
            <v>0</v>
          </cell>
        </row>
        <row r="1383">
          <cell r="G1383" t="str">
            <v>Non-registered active usersDeposit To BankMonthly DB Value</v>
          </cell>
          <cell r="H1383">
            <v>216700</v>
          </cell>
          <cell r="I1383">
            <v>114250</v>
          </cell>
          <cell r="J1383">
            <v>0</v>
          </cell>
        </row>
        <row r="1384">
          <cell r="G1384" t="str">
            <v>Non-registered active usersDeposit To BankCumulative DB Value</v>
          </cell>
          <cell r="H1384">
            <v>368024</v>
          </cell>
          <cell r="I1384">
            <v>478274</v>
          </cell>
          <cell r="J1384">
            <v>0</v>
          </cell>
        </row>
        <row r="1385">
          <cell r="G1385" t="str">
            <v>Non-registered active usersDeposit To BankCumulative DB Value - Reversals</v>
          </cell>
          <cell r="H1385">
            <v>368024</v>
          </cell>
          <cell r="I1385">
            <v>478274</v>
          </cell>
          <cell r="J1385">
            <v>0</v>
          </cell>
        </row>
        <row r="1386">
          <cell r="G1386" t="str">
            <v>Non-registered active usersDeposit To BankAverage Value of DB</v>
          </cell>
          <cell r="H1386">
            <v>8077.14</v>
          </cell>
          <cell r="I1386">
            <v>4760.42</v>
          </cell>
          <cell r="J1386">
            <v>0</v>
          </cell>
        </row>
        <row r="1387">
          <cell r="G1387" t="str">
            <v>Non-registered active usersDeposit To BankMonthly Paga DB Income</v>
          </cell>
          <cell r="H1387">
            <v>3700</v>
          </cell>
          <cell r="I1387">
            <v>2400</v>
          </cell>
          <cell r="J1387">
            <v>0</v>
          </cell>
        </row>
        <row r="1388">
          <cell r="G1388" t="str">
            <v>Non-registered active usersDeposit To BankCumulative Paga DB Income</v>
          </cell>
          <cell r="H1388">
            <v>6100</v>
          </cell>
          <cell r="I1388">
            <v>8300</v>
          </cell>
          <cell r="J1388">
            <v>0</v>
          </cell>
        </row>
        <row r="1389">
          <cell r="G1389" t="str">
            <v>Non-registered active usersMerchant Payments - DStv# of non-logged in customers performing DStv</v>
          </cell>
          <cell r="H1389">
            <v>138</v>
          </cell>
          <cell r="I1389">
            <v>109</v>
          </cell>
          <cell r="J1389">
            <v>177</v>
          </cell>
        </row>
        <row r="1390">
          <cell r="G1390" t="str">
            <v>Non-registered active usersMerchant Payments - DStvChurn DStv BP non-logged in Customers in month</v>
          </cell>
          <cell r="H1390">
            <v>111</v>
          </cell>
          <cell r="I1390">
            <v>109</v>
          </cell>
          <cell r="J1390">
            <v>78</v>
          </cell>
        </row>
        <row r="1391">
          <cell r="G1391" t="str">
            <v>Non-registered active usersMerchant Payments - DStvNewly Active non-logged in DStv BP Customers in month</v>
          </cell>
          <cell r="H1391">
            <v>0</v>
          </cell>
          <cell r="I1391">
            <v>0</v>
          </cell>
          <cell r="J1391">
            <v>0</v>
          </cell>
        </row>
        <row r="1392">
          <cell r="G1392" t="str">
            <v>Non-registered active usersMerchant Payments - DStvMonthly DStv BP Volume</v>
          </cell>
          <cell r="H1392">
            <v>161</v>
          </cell>
          <cell r="I1392">
            <v>122</v>
          </cell>
          <cell r="J1392">
            <v>225</v>
          </cell>
        </row>
        <row r="1393">
          <cell r="G1393" t="str">
            <v>Non-registered active usersMerchant Payments - DStvCumulative DStv BP Volume</v>
          </cell>
          <cell r="H1393">
            <v>313</v>
          </cell>
          <cell r="I1393">
            <v>435</v>
          </cell>
          <cell r="J1393">
            <v>660</v>
          </cell>
        </row>
        <row r="1394">
          <cell r="G1394" t="str">
            <v>Non-registered active usersMerchant Payments - DStvMonthly DStv BP Value</v>
          </cell>
          <cell r="H1394">
            <v>1029120</v>
          </cell>
          <cell r="I1394">
            <v>654650</v>
          </cell>
          <cell r="J1394">
            <v>1376318</v>
          </cell>
        </row>
        <row r="1395">
          <cell r="G1395" t="str">
            <v>Non-registered active usersMerchant Payments - DStvCumulative DStv BP Value</v>
          </cell>
          <cell r="H1395">
            <v>1988169</v>
          </cell>
          <cell r="I1395">
            <v>2642819</v>
          </cell>
          <cell r="J1395">
            <v>4019137</v>
          </cell>
        </row>
        <row r="1396">
          <cell r="G1396" t="str">
            <v>Non-registered active usersMerchant Payments - DStvAverage Value of DStv BP</v>
          </cell>
          <cell r="H1396">
            <v>6392.05</v>
          </cell>
          <cell r="I1396">
            <v>5365.98</v>
          </cell>
          <cell r="J1396">
            <v>25574.15</v>
          </cell>
        </row>
        <row r="1397">
          <cell r="G1397" t="str">
            <v>Non-registered active usersMerchant Payments - DStvMonthly Paga DStv BP Income</v>
          </cell>
          <cell r="H1397">
            <v>15436.8</v>
          </cell>
          <cell r="I1397">
            <v>9819.75</v>
          </cell>
          <cell r="J1397">
            <v>20644.77</v>
          </cell>
        </row>
        <row r="1398">
          <cell r="G1398" t="str">
            <v>Non-registered active usersMerchant Payments - DStvCumulative Paga DStv BP Income</v>
          </cell>
          <cell r="H1398">
            <v>29822.53</v>
          </cell>
          <cell r="I1398">
            <v>39642.28</v>
          </cell>
          <cell r="J1398">
            <v>60287.05</v>
          </cell>
        </row>
        <row r="1399">
          <cell r="G1399" t="str">
            <v>Non-registered active usersMerchant Payments - GOtv# of non-logged in customers performing Gotv</v>
          </cell>
          <cell r="H1399">
            <v>100</v>
          </cell>
          <cell r="I1399">
            <v>94</v>
          </cell>
          <cell r="J1399">
            <v>183</v>
          </cell>
        </row>
        <row r="1400">
          <cell r="G1400" t="str">
            <v>Non-registered active usersMerchant Payments - GOtvChurn GOtv BP non-logged in Customers in month</v>
          </cell>
          <cell r="H1400">
            <v>61</v>
          </cell>
          <cell r="I1400">
            <v>76</v>
          </cell>
          <cell r="J1400">
            <v>62</v>
          </cell>
        </row>
        <row r="1401">
          <cell r="G1401" t="str">
            <v>Non-registered active usersMerchant Payments - GOtvNewly Active non-logged in GOtv BP Customers in month</v>
          </cell>
          <cell r="H1401">
            <v>0</v>
          </cell>
          <cell r="I1401">
            <v>0</v>
          </cell>
          <cell r="J1401">
            <v>0</v>
          </cell>
        </row>
        <row r="1402">
          <cell r="G1402" t="str">
            <v>Non-registered active usersMerchant Payments - GOtvMonthly GOtv BP Volume</v>
          </cell>
          <cell r="H1402">
            <v>122</v>
          </cell>
          <cell r="I1402">
            <v>126</v>
          </cell>
          <cell r="J1402">
            <v>264</v>
          </cell>
        </row>
        <row r="1403">
          <cell r="G1403" t="str">
            <v>Non-registered active usersMerchant Payments - GOtvCumulative GOtv BP Volume</v>
          </cell>
          <cell r="H1403">
            <v>208</v>
          </cell>
          <cell r="I1403">
            <v>334</v>
          </cell>
          <cell r="J1403">
            <v>598</v>
          </cell>
        </row>
        <row r="1404">
          <cell r="G1404" t="str">
            <v>Non-registered active usersMerchant Payments - GOtvMonthly GOtv BP Value</v>
          </cell>
          <cell r="H1404">
            <v>187100</v>
          </cell>
          <cell r="I1404">
            <v>211650</v>
          </cell>
          <cell r="J1404">
            <v>387631</v>
          </cell>
        </row>
        <row r="1405">
          <cell r="G1405" t="str">
            <v>Non-registered active usersMerchant Payments - GOtvCumulative GOtv BP Value</v>
          </cell>
          <cell r="H1405">
            <v>324250</v>
          </cell>
          <cell r="I1405">
            <v>535900</v>
          </cell>
          <cell r="J1405">
            <v>923531</v>
          </cell>
        </row>
        <row r="1406">
          <cell r="G1406" t="str">
            <v>Non-registered active usersMerchant Payments - GOtvAverage Value of GOtv BP</v>
          </cell>
          <cell r="H1406">
            <v>1533.61</v>
          </cell>
          <cell r="I1406">
            <v>1679.76</v>
          </cell>
          <cell r="J1406">
            <v>4342.05</v>
          </cell>
        </row>
        <row r="1407">
          <cell r="G1407" t="str">
            <v>Non-registered active usersMerchant Payments - GOtvMonthly Paga GOtv BP Income</v>
          </cell>
          <cell r="H1407">
            <v>2806.5</v>
          </cell>
          <cell r="I1407">
            <v>3174.75</v>
          </cell>
          <cell r="J1407">
            <v>5814.46</v>
          </cell>
        </row>
        <row r="1408">
          <cell r="G1408" t="str">
            <v>Non-registered active usersMerchant Payments - GOtvCumulative Paga GOtv BP Income</v>
          </cell>
          <cell r="H1408">
            <v>4863.75</v>
          </cell>
          <cell r="I1408">
            <v>8038.5</v>
          </cell>
          <cell r="J1408">
            <v>13852.96</v>
          </cell>
        </row>
        <row r="1409">
          <cell r="G1409" t="str">
            <v>Non-registered active usersMerchant Payments - Startimes# of non-logged in customers performing Startimes</v>
          </cell>
          <cell r="H1409">
            <v>22</v>
          </cell>
          <cell r="I1409">
            <v>28</v>
          </cell>
          <cell r="J1409">
            <v>62</v>
          </cell>
        </row>
        <row r="1410">
          <cell r="G1410" t="str">
            <v>Non-registered active usersMerchant Payments - StartimesChurn Startimes BP non-logged in Customers in month</v>
          </cell>
          <cell r="H1410">
            <v>56</v>
          </cell>
          <cell r="I1410">
            <v>18</v>
          </cell>
          <cell r="J1410">
            <v>17</v>
          </cell>
        </row>
        <row r="1411">
          <cell r="G1411" t="str">
            <v>Non-registered active usersMerchant Payments - StartimesNewly Active non-logged in Startimes BP Customers in month</v>
          </cell>
          <cell r="H1411">
            <v>0</v>
          </cell>
          <cell r="I1411">
            <v>0</v>
          </cell>
          <cell r="J1411">
            <v>0</v>
          </cell>
        </row>
        <row r="1412">
          <cell r="G1412" t="str">
            <v>Non-registered active usersMerchant Payments - StartimesMonthly Startimes BP Volume</v>
          </cell>
          <cell r="H1412">
            <v>29</v>
          </cell>
          <cell r="I1412">
            <v>31</v>
          </cell>
          <cell r="J1412">
            <v>87</v>
          </cell>
        </row>
        <row r="1413">
          <cell r="G1413" t="str">
            <v>Non-registered active usersMerchant Payments - StartimesCumulative Startimes BP Volume</v>
          </cell>
          <cell r="H1413">
            <v>125</v>
          </cell>
          <cell r="I1413">
            <v>156</v>
          </cell>
          <cell r="J1413">
            <v>243</v>
          </cell>
        </row>
        <row r="1414">
          <cell r="G1414" t="str">
            <v>Non-registered active usersMerchant Payments - StartimesMonthly Startimes BP Value</v>
          </cell>
          <cell r="H1414">
            <v>56750</v>
          </cell>
          <cell r="I1414">
            <v>57700</v>
          </cell>
          <cell r="J1414">
            <v>127985</v>
          </cell>
        </row>
        <row r="1415">
          <cell r="G1415" t="str">
            <v>Non-registered active usersMerchant Payments - StartimesCumulative Startimes BP Value</v>
          </cell>
          <cell r="H1415">
            <v>224010</v>
          </cell>
          <cell r="I1415">
            <v>281710</v>
          </cell>
          <cell r="J1415">
            <v>409695</v>
          </cell>
        </row>
        <row r="1416">
          <cell r="G1416" t="str">
            <v>Non-registered active usersMerchant Payments - StartimesAverage Value of Startimes BP</v>
          </cell>
          <cell r="H1416">
            <v>1956.9</v>
          </cell>
          <cell r="I1416">
            <v>4823.33</v>
          </cell>
          <cell r="J1416">
            <v>4983.18</v>
          </cell>
        </row>
        <row r="1417">
          <cell r="G1417" t="str">
            <v>Non-registered active usersMerchant Payments - StartimesMonthly Paga Startimes BP Income</v>
          </cell>
          <cell r="H1417">
            <v>56750</v>
          </cell>
          <cell r="I1417">
            <v>57700</v>
          </cell>
          <cell r="J1417">
            <v>127985</v>
          </cell>
        </row>
        <row r="1418">
          <cell r="G1418" t="str">
            <v>Non-registered active usersMerchant Payments - StartimesCumulative Paga Startimes BP Income</v>
          </cell>
          <cell r="H1418">
            <v>224010</v>
          </cell>
          <cell r="I1418">
            <v>281710</v>
          </cell>
          <cell r="J1418">
            <v>409695</v>
          </cell>
        </row>
        <row r="1419">
          <cell r="G1419" t="str">
            <v>Non-registered active usersMerchant Payments - ePay# of non-logged in customers performing ePay transaction</v>
          </cell>
          <cell r="H1419">
            <v>823</v>
          </cell>
          <cell r="I1419">
            <v>268</v>
          </cell>
          <cell r="J1419">
            <v>0</v>
          </cell>
        </row>
        <row r="1420">
          <cell r="G1420" t="str">
            <v>Non-registered active usersMerchant Payments - ePayChurn Other ePay BP non-logged in Customers in month</v>
          </cell>
          <cell r="H1420">
            <v>815</v>
          </cell>
          <cell r="I1420">
            <v>770</v>
          </cell>
          <cell r="J1420">
            <v>268</v>
          </cell>
        </row>
        <row r="1421">
          <cell r="G1421" t="str">
            <v>Non-registered active usersMerchant Payments - ePayNewly Active non-logged in Other ePay BP Customers in month</v>
          </cell>
          <cell r="H1421">
            <v>0</v>
          </cell>
          <cell r="I1421">
            <v>0</v>
          </cell>
          <cell r="J1421">
            <v>0</v>
          </cell>
        </row>
        <row r="1422">
          <cell r="G1422" t="str">
            <v>Non-registered active usersMerchant Payments - ePayMonthly Other ePay BP Volume</v>
          </cell>
          <cell r="H1422">
            <v>1269</v>
          </cell>
          <cell r="I1422">
            <v>425</v>
          </cell>
          <cell r="J1422">
            <v>0</v>
          </cell>
        </row>
        <row r="1423">
          <cell r="G1423" t="str">
            <v>Non-registered active usersMerchant Payments - ePayMonthly Other ePay BP Volume - Reversals</v>
          </cell>
          <cell r="H1423">
            <v>2</v>
          </cell>
          <cell r="I1423" t="str">
            <v xml:space="preserve">  </v>
          </cell>
          <cell r="J1423">
            <v>0</v>
          </cell>
        </row>
        <row r="1424">
          <cell r="G1424" t="str">
            <v>Non-registered active usersMerchant Payments - ePayCumulative Other ePay BP Volume</v>
          </cell>
          <cell r="H1424">
            <v>2820</v>
          </cell>
          <cell r="I1424">
            <v>3211</v>
          </cell>
          <cell r="J1424">
            <v>0</v>
          </cell>
        </row>
        <row r="1425">
          <cell r="G1425" t="str">
            <v>Non-registered active usersMerchant Payments - ePayCumulative Other ePay BP Volume - Reversals</v>
          </cell>
          <cell r="H1425">
            <v>2</v>
          </cell>
          <cell r="I1425" t="str">
            <v xml:space="preserve">  </v>
          </cell>
          <cell r="J1425">
            <v>0</v>
          </cell>
        </row>
        <row r="1426">
          <cell r="G1426" t="str">
            <v>Non-registered active usersMerchant Payments - ePayMonthly Other ePay BP  Value</v>
          </cell>
          <cell r="H1426">
            <v>81699064.370000005</v>
          </cell>
          <cell r="I1426">
            <v>19535237.030000001</v>
          </cell>
          <cell r="J1426">
            <v>0</v>
          </cell>
        </row>
        <row r="1427">
          <cell r="G1427" t="str">
            <v>Non-registered active usersMerchant Payments - ePayMonthly Other ePay BP  Value - Reversals</v>
          </cell>
          <cell r="H1427">
            <v>-2850</v>
          </cell>
          <cell r="I1427" t="str">
            <v xml:space="preserve">  </v>
          </cell>
          <cell r="J1427">
            <v>0</v>
          </cell>
        </row>
        <row r="1428">
          <cell r="G1428" t="str">
            <v>Non-registered active usersMerchant Payments - ePayCumulative Other ePay BP  Value</v>
          </cell>
          <cell r="H1428">
            <v>188776551.78</v>
          </cell>
          <cell r="I1428">
            <v>208207886.05000001</v>
          </cell>
          <cell r="J1428">
            <v>0</v>
          </cell>
        </row>
        <row r="1429">
          <cell r="G1429" t="str">
            <v>Non-registered active usersMerchant Payments - ePayCumulative Other ePay BP  Value - Reversals</v>
          </cell>
          <cell r="H1429">
            <v>-2850</v>
          </cell>
          <cell r="I1429" t="str">
            <v xml:space="preserve">  </v>
          </cell>
          <cell r="J1429">
            <v>0</v>
          </cell>
        </row>
        <row r="1430">
          <cell r="G1430" t="str">
            <v xml:space="preserve">Non-registered active usersMerchant Payments - ePayAverage Value of Other ePay BP </v>
          </cell>
          <cell r="H1430">
            <v>350544.01</v>
          </cell>
          <cell r="I1430">
            <v>344580.49</v>
          </cell>
          <cell r="J1430">
            <v>0</v>
          </cell>
        </row>
        <row r="1431">
          <cell r="G1431" t="str">
            <v xml:space="preserve">Non-registered active usersMerchant Payments - ePayAverage Value of Other ePay BP - Reversals </v>
          </cell>
          <cell r="H1431">
            <v>-2850</v>
          </cell>
          <cell r="I1431" t="str">
            <v xml:space="preserve">  </v>
          </cell>
          <cell r="J1431">
            <v>0</v>
          </cell>
        </row>
        <row r="1432">
          <cell r="G1432" t="str">
            <v>Non-registered active usersMerchant Payments - ePayMonthly Paga Other ePay BP  Income</v>
          </cell>
          <cell r="H1432">
            <v>873318.79</v>
          </cell>
          <cell r="I1432">
            <v>229203.12</v>
          </cell>
          <cell r="J1432">
            <v>0</v>
          </cell>
        </row>
        <row r="1433">
          <cell r="G1433" t="str">
            <v>Non-registered active usersMerchant Payments - ePayMonthly Paga Other ePay BP  Income - Reversals</v>
          </cell>
          <cell r="H1433">
            <v>0</v>
          </cell>
          <cell r="I1433" t="str">
            <v xml:space="preserve">  </v>
          </cell>
          <cell r="J1433">
            <v>0</v>
          </cell>
        </row>
        <row r="1434">
          <cell r="G1434" t="str">
            <v>Non-registered active usersMerchant Payments - ePayCumulative Paga Other ePay BP  Income</v>
          </cell>
          <cell r="H1434">
            <v>2011488.87</v>
          </cell>
          <cell r="I1434">
            <v>2239090.7000000002</v>
          </cell>
          <cell r="J1434">
            <v>0</v>
          </cell>
        </row>
        <row r="1435">
          <cell r="G1435" t="str">
            <v>Non-registered active usersMerchant Payments - ePayCumulative Paga Other ePay BP  Income - Reversals</v>
          </cell>
          <cell r="H1435">
            <v>0</v>
          </cell>
          <cell r="I1435" t="str">
            <v xml:space="preserve">  </v>
          </cell>
          <cell r="J1435">
            <v>0</v>
          </cell>
        </row>
        <row r="1436">
          <cell r="G1436" t="str">
            <v>Non-registered active usersMerchant Payments - Other (not ePay)# of non-logged in customers performing Other BP</v>
          </cell>
          <cell r="H1436">
            <v>17</v>
          </cell>
          <cell r="I1436">
            <v>10</v>
          </cell>
          <cell r="J1436">
            <v>12</v>
          </cell>
        </row>
        <row r="1437">
          <cell r="G1437" t="str">
            <v>Non-registered active usersMerchant Payments - Other (not ePay)Churn Other Other BP non-logged in Customers in month</v>
          </cell>
          <cell r="H1437">
            <v>7</v>
          </cell>
          <cell r="I1437">
            <v>13</v>
          </cell>
          <cell r="J1437">
            <v>7</v>
          </cell>
        </row>
        <row r="1438">
          <cell r="G1438" t="str">
            <v>Non-registered active usersMerchant Payments - Other (not ePay)Newly Active non-logged in Other Other BP Customers in month</v>
          </cell>
          <cell r="H1438">
            <v>0</v>
          </cell>
          <cell r="I1438">
            <v>0</v>
          </cell>
          <cell r="J1438">
            <v>0</v>
          </cell>
        </row>
        <row r="1439">
          <cell r="G1439" t="str">
            <v>Non-registered active usersMerchant Payments - Other (not ePay)Monthly MT Volume</v>
          </cell>
          <cell r="H1439">
            <v>23</v>
          </cell>
          <cell r="I1439">
            <v>13</v>
          </cell>
          <cell r="J1439">
            <v>21</v>
          </cell>
        </row>
        <row r="1440">
          <cell r="G1440" t="str">
            <v>Non-registered active usersMerchant Payments - Other (not ePay)Monthly MT Volume - Reversals</v>
          </cell>
          <cell r="H1440">
            <v>1</v>
          </cell>
          <cell r="I1440" t="str">
            <v xml:space="preserve">  </v>
          </cell>
          <cell r="J1440">
            <v>0</v>
          </cell>
        </row>
        <row r="1441">
          <cell r="G1441" t="str">
            <v>Non-registered active usersMerchant Payments - Other (not ePay)Cumulative MT Volume</v>
          </cell>
          <cell r="H1441">
            <v>30</v>
          </cell>
          <cell r="I1441">
            <v>35</v>
          </cell>
          <cell r="J1441">
            <v>55</v>
          </cell>
        </row>
        <row r="1442">
          <cell r="G1442" t="str">
            <v>Non-registered active usersMerchant Payments - Other (not ePay)Cumulative MT Volume - Reversals</v>
          </cell>
          <cell r="H1442">
            <v>1</v>
          </cell>
          <cell r="I1442" t="str">
            <v xml:space="preserve">  </v>
          </cell>
          <cell r="J1442">
            <v>0</v>
          </cell>
        </row>
        <row r="1443">
          <cell r="G1443" t="str">
            <v>Non-registered active usersMerchant Payments - Other (not ePay)Monthly MT Value</v>
          </cell>
          <cell r="H1443">
            <v>102103</v>
          </cell>
          <cell r="I1443">
            <v>54600</v>
          </cell>
          <cell r="J1443">
            <v>94100</v>
          </cell>
        </row>
        <row r="1444">
          <cell r="G1444" t="str">
            <v>Non-registered active usersMerchant Payments - Other (not ePay)Monthly MT Value - Reversals</v>
          </cell>
          <cell r="H1444">
            <v>-97</v>
          </cell>
          <cell r="I1444" t="str">
            <v xml:space="preserve">  </v>
          </cell>
          <cell r="J1444">
            <v>0</v>
          </cell>
        </row>
        <row r="1445">
          <cell r="G1445" t="str">
            <v>Non-registered active usersMerchant Payments - Other (not ePay)Cumulative MT Value</v>
          </cell>
          <cell r="H1445">
            <v>154514.19</v>
          </cell>
          <cell r="I1445">
            <v>196511.19</v>
          </cell>
          <cell r="J1445">
            <v>285111.19</v>
          </cell>
        </row>
        <row r="1446">
          <cell r="G1446" t="str">
            <v>Non-registered active usersMerchant Payments - Other (not ePay)Cumulative MT Value - Reversals</v>
          </cell>
          <cell r="H1446">
            <v>-97</v>
          </cell>
          <cell r="I1446" t="str">
            <v xml:space="preserve">  </v>
          </cell>
          <cell r="J1446">
            <v>0</v>
          </cell>
        </row>
        <row r="1447">
          <cell r="G1447" t="str">
            <v>Non-registered active usersMerchant Payments - Other (not ePay)Average Value of MT</v>
          </cell>
          <cell r="H1447">
            <v>11469.67</v>
          </cell>
          <cell r="I1447">
            <v>7827.27</v>
          </cell>
          <cell r="J1447">
            <v>9727.7800000000007</v>
          </cell>
        </row>
        <row r="1448">
          <cell r="G1448" t="str">
            <v>Non-registered active usersMerchant Payments - Other (not ePay)Average Value of MT - Reversals</v>
          </cell>
          <cell r="H1448">
            <v>-97</v>
          </cell>
          <cell r="I1448" t="str">
            <v xml:space="preserve">  </v>
          </cell>
          <cell r="J1448">
            <v>0</v>
          </cell>
        </row>
        <row r="1449">
          <cell r="G1449" t="str">
            <v>Non-registered active usersMerchant Payments - Other (not ePay)Monthly Paga MT Income</v>
          </cell>
          <cell r="H1449">
            <v>1602.61</v>
          </cell>
          <cell r="I1449">
            <v>856.46</v>
          </cell>
          <cell r="J1449">
            <v>1358.17</v>
          </cell>
        </row>
        <row r="1450">
          <cell r="G1450" t="str">
            <v>Non-registered active usersMerchant Payments - Other (not ePay)Monthly Paga MT Income - Reversals</v>
          </cell>
          <cell r="H1450">
            <v>0</v>
          </cell>
          <cell r="I1450" t="str">
            <v xml:space="preserve">  </v>
          </cell>
          <cell r="J1450">
            <v>0</v>
          </cell>
        </row>
        <row r="1451">
          <cell r="G1451" t="str">
            <v>Non-registered active usersMerchant Payments - Other (not ePay)Cumulative Paga MT Income</v>
          </cell>
          <cell r="H1451">
            <v>2430.13</v>
          </cell>
          <cell r="I1451">
            <v>3097.09</v>
          </cell>
          <cell r="J1451">
            <v>4372.76</v>
          </cell>
        </row>
        <row r="1452">
          <cell r="G1452" t="str">
            <v>Non-registered active usersMerchant Payments - Other (not ePay)Cumulative Paga MT Income - Reversals</v>
          </cell>
          <cell r="H1452">
            <v>0</v>
          </cell>
          <cell r="I1452" t="str">
            <v xml:space="preserve">  </v>
          </cell>
          <cell r="J1452">
            <v>0</v>
          </cell>
        </row>
        <row r="1453">
          <cell r="G1453" t="str">
            <v>Non-registered active usersAirtime# of non-logged in consumers performing airtime</v>
          </cell>
          <cell r="H1453">
            <v>88</v>
          </cell>
          <cell r="I1453">
            <v>60</v>
          </cell>
          <cell r="J1453">
            <v>65</v>
          </cell>
        </row>
        <row r="1454">
          <cell r="G1454" t="str">
            <v>Non-registered active usersAirtimeChurn AT non-logged in Customers in month</v>
          </cell>
          <cell r="H1454">
            <v>38</v>
          </cell>
          <cell r="I1454">
            <v>69</v>
          </cell>
          <cell r="J1454">
            <v>49</v>
          </cell>
        </row>
        <row r="1455">
          <cell r="G1455" t="str">
            <v>Non-registered active usersAirtimeNewly Active non-logged in AT Customers in month</v>
          </cell>
          <cell r="H1455">
            <v>0</v>
          </cell>
          <cell r="I1455">
            <v>0</v>
          </cell>
          <cell r="J1455">
            <v>0</v>
          </cell>
        </row>
        <row r="1456">
          <cell r="G1456" t="str">
            <v>Non-registered active usersAirtimeMonthly AT Volume</v>
          </cell>
          <cell r="H1456">
            <v>152</v>
          </cell>
          <cell r="I1456">
            <v>92</v>
          </cell>
          <cell r="J1456">
            <v>87</v>
          </cell>
        </row>
        <row r="1457">
          <cell r="G1457" t="str">
            <v>Non-registered active usersAirtimeMonthly AT Volume - Reversals</v>
          </cell>
          <cell r="H1457" t="str">
            <v xml:space="preserve">  </v>
          </cell>
          <cell r="I1457" t="str">
            <v xml:space="preserve">  </v>
          </cell>
          <cell r="J1457">
            <v>1</v>
          </cell>
        </row>
        <row r="1458">
          <cell r="G1458" t="str">
            <v>Non-registered active usersAirtimeCumulative AT Volume</v>
          </cell>
          <cell r="H1458">
            <v>236</v>
          </cell>
          <cell r="I1458">
            <v>328</v>
          </cell>
          <cell r="J1458">
            <v>415</v>
          </cell>
        </row>
        <row r="1459">
          <cell r="G1459" t="str">
            <v>Non-registered active usersAirtimeCumulative AT Volume - Reversals</v>
          </cell>
          <cell r="H1459" t="str">
            <v xml:space="preserve">  </v>
          </cell>
          <cell r="I1459" t="str">
            <v xml:space="preserve">  </v>
          </cell>
          <cell r="J1459">
            <v>1</v>
          </cell>
        </row>
        <row r="1460">
          <cell r="G1460" t="str">
            <v>Non-registered active usersAirtimeMonthly AT Value</v>
          </cell>
          <cell r="H1460">
            <v>118240</v>
          </cell>
          <cell r="I1460">
            <v>79678</v>
          </cell>
          <cell r="J1460">
            <v>59330</v>
          </cell>
        </row>
        <row r="1461">
          <cell r="G1461" t="str">
            <v>Non-registered active usersAirtimeMonthly AT Value - Reversals</v>
          </cell>
          <cell r="H1461" t="str">
            <v xml:space="preserve">  </v>
          </cell>
          <cell r="I1461" t="str">
            <v xml:space="preserve">  </v>
          </cell>
          <cell r="J1461">
            <v>-1000</v>
          </cell>
        </row>
        <row r="1462">
          <cell r="G1462" t="str">
            <v>Non-registered active usersAirtimeCumulative AT Value</v>
          </cell>
          <cell r="H1462">
            <v>183600</v>
          </cell>
          <cell r="I1462">
            <v>263278</v>
          </cell>
          <cell r="J1462">
            <v>322608</v>
          </cell>
        </row>
        <row r="1463">
          <cell r="G1463" t="str">
            <v>Non-registered active usersAirtimeCumulative AT Value - Reversals</v>
          </cell>
          <cell r="H1463" t="str">
            <v xml:space="preserve">  </v>
          </cell>
          <cell r="I1463" t="str">
            <v xml:space="preserve">  </v>
          </cell>
          <cell r="J1463">
            <v>-1000</v>
          </cell>
        </row>
        <row r="1464">
          <cell r="G1464" t="str">
            <v>Non-registered active usersAirtimeAverage Value of AT</v>
          </cell>
          <cell r="H1464">
            <v>777.89</v>
          </cell>
          <cell r="I1464">
            <v>866.07</v>
          </cell>
          <cell r="J1464">
            <v>223.23</v>
          </cell>
        </row>
        <row r="1465">
          <cell r="G1465" t="str">
            <v>Non-registered active usersAirtimeAverage Value of AT - Reversals</v>
          </cell>
          <cell r="H1465" t="str">
            <v xml:space="preserve">  </v>
          </cell>
          <cell r="I1465" t="str">
            <v xml:space="preserve">  </v>
          </cell>
          <cell r="J1465">
            <v>-1000</v>
          </cell>
        </row>
        <row r="1466">
          <cell r="G1466" t="str">
            <v>Non-registered active usersAirtimeMonthly Paga AT Income</v>
          </cell>
          <cell r="H1466">
            <v>9150.2000000000007</v>
          </cell>
          <cell r="I1466">
            <v>5850.44</v>
          </cell>
          <cell r="J1466">
            <v>4607.3</v>
          </cell>
        </row>
        <row r="1467">
          <cell r="G1467" t="str">
            <v>Non-registered active usersAirtimeMonthly Paga AT Income - Reversals</v>
          </cell>
          <cell r="H1467" t="str">
            <v xml:space="preserve">  </v>
          </cell>
          <cell r="I1467" t="str">
            <v xml:space="preserve">  </v>
          </cell>
          <cell r="J1467">
            <v>-100</v>
          </cell>
        </row>
        <row r="1468">
          <cell r="G1468" t="str">
            <v>Non-registered active usersAirtimeCumulative Paga AT Income</v>
          </cell>
          <cell r="H1468">
            <v>14119.4</v>
          </cell>
          <cell r="I1468">
            <v>19969.84</v>
          </cell>
          <cell r="J1468">
            <v>24577.14</v>
          </cell>
        </row>
        <row r="1469">
          <cell r="G1469" t="str">
            <v>Non-registered active usersAirtimeCumulative Paga AT Income - Reversals</v>
          </cell>
          <cell r="H1469" t="str">
            <v xml:space="preserve">  </v>
          </cell>
          <cell r="I1469" t="str">
            <v xml:space="preserve">  </v>
          </cell>
          <cell r="J1469">
            <v>-100</v>
          </cell>
        </row>
        <row r="1470">
          <cell r="G1470" t="str">
            <v>REGISTERED BUSINESSES (NOT AGENTS WHO ARE BUSINESSES)Business Sales Number of Registered Businesses (not agents who are businesses)</v>
          </cell>
          <cell r="H1470">
            <v>231</v>
          </cell>
          <cell r="I1470">
            <v>345</v>
          </cell>
          <cell r="J1470">
            <v>456</v>
          </cell>
        </row>
        <row r="1471">
          <cell r="G1471" t="str">
            <v>REGISTERED BUSINESSES (NOT AGENTS WHO ARE BUSINESSES)Business Sales Active Businesses (performed 1 bulk disbursement or business API or Affiliate API transaction)</v>
          </cell>
          <cell r="H1471">
            <v>18</v>
          </cell>
          <cell r="I1471">
            <v>21</v>
          </cell>
          <cell r="J1471">
            <v>22</v>
          </cell>
        </row>
        <row r="1472">
          <cell r="G1472" t="str">
            <v>REGISTERED BUSINESSES (NOT AGENTS WHO ARE BUSINESSES)Business Sales Fresh</v>
          </cell>
          <cell r="H1472">
            <v>1</v>
          </cell>
          <cell r="I1472">
            <v>4</v>
          </cell>
          <cell r="J1472">
            <v>5</v>
          </cell>
        </row>
        <row r="1473">
          <cell r="G1473" t="str">
            <v>REGISTERED BUSINESSES (NOT AGENTS WHO ARE BUSINESSES)Business Sales Churn</v>
          </cell>
          <cell r="H1473">
            <v>4</v>
          </cell>
          <cell r="I1473">
            <v>1</v>
          </cell>
          <cell r="J1473">
            <v>4</v>
          </cell>
        </row>
        <row r="1474">
          <cell r="G1474" t="str">
            <v>REGISTERED BUSINESSES (NOT AGENTS WHO ARE BUSINESSES)Money Transfer# of Businesses sending money to customer or non customer</v>
          </cell>
          <cell r="H1474">
            <v>8</v>
          </cell>
          <cell r="I1474">
            <v>11</v>
          </cell>
          <cell r="J1474">
            <v>6</v>
          </cell>
        </row>
        <row r="1475">
          <cell r="G1475" t="str">
            <v>REGISTERED BUSINESSES (NOT AGENTS WHO ARE BUSINESSES)Money Transfer# of Fresh Business Sending Money to Customer or non Customer for the period</v>
          </cell>
          <cell r="H1475">
            <v>1</v>
          </cell>
          <cell r="I1475">
            <v>4</v>
          </cell>
          <cell r="J1475">
            <v>0</v>
          </cell>
        </row>
        <row r="1476">
          <cell r="G1476" t="str">
            <v>REGISTERED BUSINESSES (NOT AGENTS WHO ARE BUSINESSES)Money Transfer# of Churn Business Sending Money to Customer or non Customer for the period</v>
          </cell>
          <cell r="H1476">
            <v>2</v>
          </cell>
          <cell r="I1476">
            <v>1</v>
          </cell>
          <cell r="J1476">
            <v>5</v>
          </cell>
        </row>
        <row r="1477">
          <cell r="G1477" t="str">
            <v>REGISTERED BUSINESSES (NOT AGENTS WHO ARE BUSINESSES)Money TransferMonthly MT Volume</v>
          </cell>
          <cell r="H1477">
            <v>207</v>
          </cell>
          <cell r="I1477">
            <v>373</v>
          </cell>
          <cell r="J1477">
            <v>377</v>
          </cell>
        </row>
        <row r="1478">
          <cell r="G1478" t="str">
            <v>REGISTERED BUSINESSES (NOT AGENTS WHO ARE BUSINESSES)Money TransferMonthly MT Volume Reversal</v>
          </cell>
          <cell r="J1478">
            <v>0</v>
          </cell>
        </row>
        <row r="1479">
          <cell r="G1479" t="str">
            <v>REGISTERED BUSINESSES (NOT AGENTS WHO ARE BUSINESSES)Money TransferMonthly MT Value</v>
          </cell>
          <cell r="H1479">
            <v>6791795</v>
          </cell>
          <cell r="I1479">
            <v>8309966.1699999999</v>
          </cell>
          <cell r="J1479">
            <v>9148340.6999999993</v>
          </cell>
        </row>
        <row r="1480">
          <cell r="G1480" t="str">
            <v>REGISTERED BUSINESSES (NOT AGENTS WHO ARE BUSINESSES)Money TransferMonthly MT Value Reversal</v>
          </cell>
          <cell r="J1480">
            <v>0</v>
          </cell>
        </row>
        <row r="1481">
          <cell r="G1481" t="str">
            <v>REGISTERED BUSINESSES (NOT AGENTS WHO ARE BUSINESSES)Money TransferAverage Value of MT</v>
          </cell>
          <cell r="H1481">
            <v>32810.6</v>
          </cell>
          <cell r="I1481">
            <v>22278.73</v>
          </cell>
          <cell r="J1481">
            <v>24266.16</v>
          </cell>
        </row>
        <row r="1482">
          <cell r="G1482" t="str">
            <v>REGISTERED BUSINESSES (NOT AGENTS WHO ARE BUSINESSES)Money TransferAverage Value of MT Reversal</v>
          </cell>
          <cell r="J1482">
            <v>0</v>
          </cell>
        </row>
        <row r="1483">
          <cell r="G1483" t="str">
            <v>REGISTERED BUSINESSES (NOT AGENTS WHO ARE BUSINESSES)Money TransferMonthly Paga MT Income</v>
          </cell>
          <cell r="H1483">
            <v>35990</v>
          </cell>
          <cell r="I1483">
            <v>69540</v>
          </cell>
          <cell r="J1483">
            <v>73520</v>
          </cell>
        </row>
        <row r="1484">
          <cell r="G1484" t="str">
            <v>REGISTERED BUSINESSES (NOT AGENTS WHO ARE BUSINESSES)Money TransferMonthly Paga MT Income Reversal</v>
          </cell>
          <cell r="J1484">
            <v>0</v>
          </cell>
        </row>
        <row r="1485">
          <cell r="G1485" t="str">
            <v>REGISTERED BUSINESSES (NOT AGENTS WHO ARE BUSINESSES)Deposit to Bank# of Businesses performing deposit to bank</v>
          </cell>
          <cell r="H1485">
            <v>4</v>
          </cell>
          <cell r="I1485">
            <v>4</v>
          </cell>
          <cell r="J1485">
            <v>3</v>
          </cell>
        </row>
        <row r="1486">
          <cell r="G1486" t="str">
            <v>REGISTERED BUSINESSES (NOT AGENTS WHO ARE BUSINESSES)Deposit to Bank# of Fresh Businesses performing deposit to bank</v>
          </cell>
          <cell r="H1486">
            <v>1</v>
          </cell>
          <cell r="J1486">
            <v>0</v>
          </cell>
        </row>
        <row r="1487">
          <cell r="G1487" t="str">
            <v>REGISTERED BUSINESSES (NOT AGENTS WHO ARE BUSINESSES)Deposit to Bank# of Churn Businesses performing deposit to bank for the period</v>
          </cell>
          <cell r="H1487">
            <v>2</v>
          </cell>
          <cell r="J1487">
            <v>1</v>
          </cell>
        </row>
        <row r="1488">
          <cell r="G1488" t="str">
            <v>REGISTERED BUSINESSES (NOT AGENTS WHO ARE BUSINESSES)Deposit to BankMonthly DB Volume</v>
          </cell>
          <cell r="H1488">
            <v>1447</v>
          </cell>
          <cell r="I1488">
            <v>2153</v>
          </cell>
          <cell r="J1488">
            <v>2012</v>
          </cell>
        </row>
        <row r="1489">
          <cell r="G1489" t="str">
            <v>REGISTERED BUSINESSES (NOT AGENTS WHO ARE BUSINESSES)Deposit to BankMonthly DB Volume Reversal</v>
          </cell>
          <cell r="J1489">
            <v>0</v>
          </cell>
        </row>
        <row r="1490">
          <cell r="G1490" t="str">
            <v>REGISTERED BUSINESSES (NOT AGENTS WHO ARE BUSINESSES)Deposit to BankMonthly DB Value</v>
          </cell>
          <cell r="H1490">
            <v>98472434.140000001</v>
          </cell>
          <cell r="I1490">
            <v>138633327.22</v>
          </cell>
          <cell r="J1490">
            <v>123215675</v>
          </cell>
        </row>
        <row r="1491">
          <cell r="G1491" t="str">
            <v>REGISTERED BUSINESSES (NOT AGENTS WHO ARE BUSINESSES)Deposit to BankMonthly DB Value Reversal</v>
          </cell>
          <cell r="J1491">
            <v>0</v>
          </cell>
        </row>
        <row r="1492">
          <cell r="G1492" t="str">
            <v>REGISTERED BUSINESSES (NOT AGENTS WHO ARE BUSINESSES)Deposit to BankAverage Value of DB</v>
          </cell>
          <cell r="H1492">
            <v>68052.820000000007</v>
          </cell>
          <cell r="I1492">
            <v>64390.77</v>
          </cell>
          <cell r="J1492">
            <v>61240.4</v>
          </cell>
        </row>
        <row r="1493">
          <cell r="G1493" t="str">
            <v>REGISTERED BUSINESSES (NOT AGENTS WHO ARE BUSINESSES)Deposit to BankAverage Value of DB Reversal</v>
          </cell>
          <cell r="J1493">
            <v>0</v>
          </cell>
        </row>
        <row r="1494">
          <cell r="G1494" t="str">
            <v>REGISTERED BUSINESSES (NOT AGENTS WHO ARE BUSINESSES)Deposit to BankMonthly Paga DB Income</v>
          </cell>
          <cell r="H1494">
            <v>169800</v>
          </cell>
          <cell r="I1494">
            <v>248500</v>
          </cell>
          <cell r="J1494">
            <v>231600</v>
          </cell>
        </row>
        <row r="1495">
          <cell r="G1495" t="str">
            <v>REGISTERED BUSINESSES (NOT AGENTS WHO ARE BUSINESSES)Deposit to BankMonthly Paga DB Income Reversal</v>
          </cell>
          <cell r="J1495">
            <v>0</v>
          </cell>
        </row>
        <row r="1496">
          <cell r="G1496" t="str">
            <v>REGISTERED BUSINESSES (NOT AGENTS WHO ARE BUSINESSES)Airtime# of Businesses sending airtime</v>
          </cell>
          <cell r="H1496">
            <v>11</v>
          </cell>
          <cell r="I1496">
            <v>12</v>
          </cell>
          <cell r="J1496">
            <v>15</v>
          </cell>
        </row>
        <row r="1497">
          <cell r="G1497" t="str">
            <v>REGISTERED BUSINESSES (NOT AGENTS WHO ARE BUSINESSES)Airtime# of Fresh Business sending airtime for the period</v>
          </cell>
          <cell r="I1497">
            <v>1</v>
          </cell>
          <cell r="J1497">
            <v>4</v>
          </cell>
        </row>
        <row r="1498">
          <cell r="G1498" t="str">
            <v>REGISTERED BUSINESSES (NOT AGENTS WHO ARE BUSINESSES)Airtime# of Churn Business sending airtime for the period</v>
          </cell>
          <cell r="H1498">
            <v>4</v>
          </cell>
          <cell r="J1498">
            <v>1</v>
          </cell>
        </row>
        <row r="1499">
          <cell r="G1499" t="str">
            <v>REGISTERED BUSINESSES (NOT AGENTS WHO ARE BUSINESSES)AirtimeMonthly AT Volume</v>
          </cell>
          <cell r="H1499">
            <v>3284</v>
          </cell>
          <cell r="I1499">
            <v>5887</v>
          </cell>
          <cell r="J1499">
            <v>6894</v>
          </cell>
        </row>
        <row r="1500">
          <cell r="G1500" t="str">
            <v>REGISTERED BUSINESSES (NOT AGENTS WHO ARE BUSINESSES)AirtimeMonthly AT Volume Reversal</v>
          </cell>
          <cell r="J1500">
            <v>0</v>
          </cell>
        </row>
        <row r="1501">
          <cell r="G1501" t="str">
            <v>REGISTERED BUSINESSES (NOT AGENTS WHO ARE BUSINESSES)AirtimeMonthly AT Value</v>
          </cell>
          <cell r="H1501">
            <v>2672782</v>
          </cell>
          <cell r="I1501">
            <v>2863890</v>
          </cell>
          <cell r="J1501">
            <v>3063311</v>
          </cell>
        </row>
        <row r="1502">
          <cell r="G1502" t="str">
            <v>REGISTERED BUSINESSES (NOT AGENTS WHO ARE BUSINESSES)AirtimeMonthly AT Value Reversal</v>
          </cell>
          <cell r="J1502">
            <v>0</v>
          </cell>
        </row>
        <row r="1503">
          <cell r="G1503" t="str">
            <v>REGISTERED BUSINESSES (NOT AGENTS WHO ARE BUSINESSES)AirtimeAverage Value of AT</v>
          </cell>
          <cell r="H1503">
            <v>813.88</v>
          </cell>
          <cell r="I1503">
            <v>486.48</v>
          </cell>
          <cell r="J1503">
            <v>444.34</v>
          </cell>
        </row>
        <row r="1504">
          <cell r="G1504" t="str">
            <v>REGISTERED BUSINESSES (NOT AGENTS WHO ARE BUSINESSES)AirtimeAverage Value of AT Reversal</v>
          </cell>
          <cell r="J1504">
            <v>0</v>
          </cell>
        </row>
        <row r="1505">
          <cell r="G1505" t="str">
            <v>REGISTERED BUSINESSES (NOT AGENTS WHO ARE BUSINESSES)AirtimeMonthly Paga AT Income</v>
          </cell>
          <cell r="H1505">
            <v>198191.56</v>
          </cell>
          <cell r="I1505">
            <v>213628.2</v>
          </cell>
          <cell r="J1505">
            <v>232287.88</v>
          </cell>
        </row>
        <row r="1506">
          <cell r="G1506" t="str">
            <v>REGISTERED BUSINESSES (NOT AGENTS WHO ARE BUSINESSES)AirtimeMonthly Paga AT Income Reversal</v>
          </cell>
          <cell r="J1506">
            <v>0</v>
          </cell>
        </row>
        <row r="1507">
          <cell r="G1507" t="str">
            <v>REGISTERED BUSINESSES (NOT AGENTS WHO ARE BUSINESSES)Merchant Payments (Bill Pay)# of Businesses using Paga for bill payments</v>
          </cell>
          <cell r="J1507">
            <v>1</v>
          </cell>
        </row>
        <row r="1508">
          <cell r="G1508" t="str">
            <v>REGISTERED BUSINESSES (NOT AGENTS WHO ARE BUSINESSES)Merchant Payments (Bill Pay)# of Fresh Business using Paga for bill payments for the period</v>
          </cell>
          <cell r="J1508">
            <v>1</v>
          </cell>
        </row>
        <row r="1509">
          <cell r="G1509" t="str">
            <v>REGISTERED BUSINESSES (NOT AGENTS WHO ARE BUSINESSES)Merchant Payments (Bill Pay)# of Churn Business using Paga for bill payments for the period</v>
          </cell>
          <cell r="J1509">
            <v>0</v>
          </cell>
        </row>
        <row r="1510">
          <cell r="G1510" t="str">
            <v>REGISTERED BUSINESSES (NOT AGENTS WHO ARE BUSINESSES)Merchant Payments (Bill Pay)Monthly BP Volume</v>
          </cell>
          <cell r="J1510">
            <v>78</v>
          </cell>
        </row>
        <row r="1511">
          <cell r="G1511" t="str">
            <v>REGISTERED BUSINESSES (NOT AGENTS WHO ARE BUSINESSES)Merchant Payments (Bill Pay)Monthly BP Volume Reversal</v>
          </cell>
          <cell r="H1511">
            <v>10</v>
          </cell>
          <cell r="I1511">
            <v>11</v>
          </cell>
          <cell r="J1511">
            <v>3</v>
          </cell>
        </row>
        <row r="1512">
          <cell r="G1512" t="str">
            <v>REGISTERED BUSINESSES (NOT AGENTS WHO ARE BUSINESSES)Merchant Payments (Bill Pay)Monthly BP Value</v>
          </cell>
          <cell r="J1512">
            <v>151600</v>
          </cell>
        </row>
        <row r="1513">
          <cell r="G1513" t="str">
            <v>REGISTERED BUSINESSES (NOT AGENTS WHO ARE BUSINESSES)Merchant Payments (Bill Pay)Monthly BP Value Reversal</v>
          </cell>
          <cell r="H1513">
            <v>3644</v>
          </cell>
          <cell r="I1513">
            <v>888.6</v>
          </cell>
          <cell r="J1513">
            <v>598.5</v>
          </cell>
        </row>
        <row r="1514">
          <cell r="G1514" t="str">
            <v>REGISTERED BUSINESSES (NOT AGENTS WHO ARE BUSINESSES)Merchant Payments (Bill Pay)Average Value of BP</v>
          </cell>
          <cell r="J1514">
            <v>1943.59</v>
          </cell>
        </row>
        <row r="1515">
          <cell r="G1515" t="str">
            <v>REGISTERED BUSINESSES (NOT AGENTS WHO ARE BUSINESSES)Merchant Payments (Bill Pay)Average Value of BP Reversal</v>
          </cell>
          <cell r="H1515">
            <v>364.4</v>
          </cell>
          <cell r="I1515">
            <v>80.78</v>
          </cell>
          <cell r="J1515">
            <v>199.5</v>
          </cell>
        </row>
        <row r="1516">
          <cell r="G1516" t="str">
            <v>REGISTERED BUSINESSES (NOT AGENTS WHO ARE BUSINESSES)Merchant Payments (Bill Pay)Monthly Paga BP Income</v>
          </cell>
          <cell r="J1516">
            <v>3059.5</v>
          </cell>
        </row>
        <row r="1517">
          <cell r="G1517" t="str">
            <v>REGISTERED BUSINESSES (NOT AGENTS WHO ARE BUSINESSES)Merchant Payments (Bill Pay)Monthly Paga BP Income Reversal</v>
          </cell>
          <cell r="J1517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ga all"/>
      <sheetName val="Lagos State"/>
      <sheetName val="Ibadan"/>
      <sheetName val="Ilorin"/>
      <sheetName val="Abuja"/>
      <sheetName val="Enugu"/>
      <sheetName val="PortHarcourt"/>
      <sheetName val="Abeokuta"/>
      <sheetName val="Kano"/>
      <sheetName val="Kaduna"/>
      <sheetName val="Bennin"/>
      <sheetName val="Onitsha"/>
      <sheetName val="Nnewi"/>
      <sheetName val="Other Cities"/>
    </sheetNames>
    <sheetDataSet>
      <sheetData sheetId="0" refreshError="1">
        <row r="1">
          <cell r="F1" t="str">
            <v>ref</v>
          </cell>
          <cell r="G1">
            <v>42109</v>
          </cell>
        </row>
        <row r="2">
          <cell r="F2" t="str">
            <v>Lagos StateAgent Network SalesNumber of Approved Agents in Total</v>
          </cell>
          <cell r="G2">
            <v>8000</v>
          </cell>
        </row>
        <row r="3">
          <cell r="F3" t="str">
            <v>Lagos StateAgent Network SalesActive Agents in total (at least 1 transactions in the month)</v>
          </cell>
          <cell r="G3">
            <v>4589</v>
          </cell>
        </row>
        <row r="4">
          <cell r="F4" t="str">
            <v>Lagos StateAgent Network SalesActive Agents in total (at least 5 transactions in the month)</v>
          </cell>
          <cell r="G4">
            <v>4042</v>
          </cell>
        </row>
        <row r="5">
          <cell r="F5" t="str">
            <v>Lagos StateAgent Network SalesFresh Active Agents in total (at least 1 transactions in the month)</v>
          </cell>
          <cell r="G5">
            <v>362</v>
          </cell>
        </row>
        <row r="6">
          <cell r="F6" t="str">
            <v>Lagos StateAgent Network SalesFresh Active Agents in total (at least 5 transactions in the month)</v>
          </cell>
          <cell r="G6">
            <v>355</v>
          </cell>
        </row>
        <row r="7">
          <cell r="F7" t="str">
            <v>Lagos StateAgent Network SalesChurn Active Agents (1 txn in Month)</v>
          </cell>
          <cell r="G7">
            <v>275</v>
          </cell>
        </row>
        <row r="8">
          <cell r="F8" t="str">
            <v>Lagos StateAgent Network SalesChurn Active Agents (5 txn in Month)</v>
          </cell>
          <cell r="G8">
            <v>262</v>
          </cell>
        </row>
        <row r="9">
          <cell r="F9" t="str">
            <v>Lagos StateLagos - All data in this section apply only to agents in Lagos (or the specific city)# Agents in City</v>
          </cell>
          <cell r="G9">
            <v>2729</v>
          </cell>
        </row>
        <row r="10">
          <cell r="F10" t="str">
            <v>Lagos StateLagos - All data in this section apply only to agents in Lagos (or the specific city)Active Agents in City in month (at least 1 transactions in the month)</v>
          </cell>
          <cell r="G10">
            <v>1658</v>
          </cell>
        </row>
        <row r="11">
          <cell r="F11" t="str">
            <v>Lagos StateLagos - All data in this section apply only to agents in Lagos (or the specific city)Active Agents in City in month (at least 5 transactions in the month)</v>
          </cell>
          <cell r="G11">
            <v>1501</v>
          </cell>
        </row>
        <row r="12">
          <cell r="F12" t="str">
            <v>Lagos StateLagos - All data in this section apply only to agents in Lagos (or the specific city)Churn City Agents in Month (1 txn in Month)</v>
          </cell>
          <cell r="G12">
            <v>74</v>
          </cell>
        </row>
        <row r="13">
          <cell r="F13" t="str">
            <v>Lagos StateLagos - All data in this section apply only to agents in Lagos (or the specific city)Churn City Agents in Month (5 txn in Month)</v>
          </cell>
          <cell r="G13">
            <v>74</v>
          </cell>
        </row>
        <row r="14">
          <cell r="F14" t="str">
            <v>Lagos StateDeposit into Paga Number of Agents performing at least 1 Deposit for Customer or another Agent (Accept Deposit)</v>
          </cell>
          <cell r="G14">
            <v>443</v>
          </cell>
        </row>
        <row r="15">
          <cell r="F15" t="str">
            <v>Lagos StateDeposit into Paga Churn Agents DP</v>
          </cell>
          <cell r="G15">
            <v>110</v>
          </cell>
        </row>
        <row r="16">
          <cell r="F16" t="str">
            <v xml:space="preserve">Lagos StateDeposit into Paga New / Fresh Agents DP in Month </v>
          </cell>
          <cell r="G16">
            <v>118</v>
          </cell>
        </row>
        <row r="17">
          <cell r="F17" t="str">
            <v>Lagos StateDeposit into Paga Total DP Volume</v>
          </cell>
          <cell r="G17">
            <v>4276</v>
          </cell>
        </row>
        <row r="18">
          <cell r="F18" t="str">
            <v>Lagos StateDeposit into Paga Total DP Value</v>
          </cell>
          <cell r="G18">
            <v>79712940.650000006</v>
          </cell>
        </row>
        <row r="19">
          <cell r="F19" t="str">
            <v>Lagos StateDeposit into Paga Average Value of DP</v>
          </cell>
          <cell r="G19">
            <v>18641.939999999999</v>
          </cell>
        </row>
        <row r="20">
          <cell r="F20" t="str">
            <v>Lagos StateMoney Transfer on PagaNumber of Agents performing MT on Paga (to customer or non-customer)</v>
          </cell>
          <cell r="G20">
            <v>2</v>
          </cell>
        </row>
        <row r="21">
          <cell r="F21" t="str">
            <v>Lagos StateMoney Transfer on PagaChurn Agents MT</v>
          </cell>
          <cell r="G21">
            <v>35</v>
          </cell>
        </row>
        <row r="22">
          <cell r="F22" t="str">
            <v xml:space="preserve">Lagos StateMoney Transfer on PagaNew / Fresh Agents MT in Month </v>
          </cell>
          <cell r="G22">
            <v>1</v>
          </cell>
        </row>
        <row r="23">
          <cell r="F23" t="str">
            <v>Lagos StateMoney Transfer on PagaTotal MT Volume</v>
          </cell>
          <cell r="G23">
            <v>3</v>
          </cell>
        </row>
        <row r="24">
          <cell r="F24" t="str">
            <v>Lagos StateMoney Transfer on PagaTotal MT Value</v>
          </cell>
          <cell r="G24">
            <v>7000</v>
          </cell>
        </row>
        <row r="25">
          <cell r="F25" t="str">
            <v>Lagos StateMoney Transfer on PagaAverage Value of MT</v>
          </cell>
          <cell r="G25">
            <v>2333.33</v>
          </cell>
        </row>
        <row r="26">
          <cell r="F26" t="str">
            <v>Lagos StateMoney Transfer on PagaPaga MT Income</v>
          </cell>
          <cell r="G26">
            <v>280</v>
          </cell>
        </row>
        <row r="27">
          <cell r="F27" t="str">
            <v>Lagos StateMoney Transfer on PagaAgent MT Commission</v>
          </cell>
          <cell r="G27">
            <v>120</v>
          </cell>
        </row>
        <row r="28">
          <cell r="F28" t="str">
            <v>Lagos StateDeposit To BankNumber of Agents performing Deposit to Bank</v>
          </cell>
          <cell r="G28">
            <v>1007</v>
          </cell>
        </row>
        <row r="29">
          <cell r="F29" t="str">
            <v>Lagos StateDeposit To BankChurn Agents DB</v>
          </cell>
          <cell r="G29">
            <v>148</v>
          </cell>
        </row>
        <row r="30">
          <cell r="F30" t="str">
            <v xml:space="preserve">Lagos StateDeposit To Bank New / Fresh Agents DB in Month </v>
          </cell>
          <cell r="G30">
            <v>149</v>
          </cell>
        </row>
        <row r="31">
          <cell r="F31" t="str">
            <v>Lagos StateDeposit To BankTotal DB Volume</v>
          </cell>
          <cell r="G31">
            <v>16031</v>
          </cell>
        </row>
        <row r="32">
          <cell r="F32" t="str">
            <v>Lagos StateDeposit To BankTotal DB Volume - Reversals</v>
          </cell>
          <cell r="G32">
            <v>5</v>
          </cell>
        </row>
        <row r="33">
          <cell r="F33" t="str">
            <v>Lagos StateDeposit To BankTotal DB Value</v>
          </cell>
          <cell r="G33">
            <v>260984420.84999999</v>
          </cell>
        </row>
        <row r="34">
          <cell r="F34" t="str">
            <v>Lagos StateDeposit To BankTotal DB Value - Reversals</v>
          </cell>
          <cell r="G34">
            <v>-58000</v>
          </cell>
        </row>
        <row r="35">
          <cell r="F35" t="str">
            <v>Lagos StateDeposit To BankAverage Value of DB</v>
          </cell>
          <cell r="G35">
            <v>16279.98</v>
          </cell>
        </row>
        <row r="36">
          <cell r="F36" t="str">
            <v>Lagos StateDeposit To BankAverage Value of DB - Reversals</v>
          </cell>
          <cell r="G36">
            <v>-11600</v>
          </cell>
        </row>
        <row r="37">
          <cell r="F37" t="str">
            <v>Lagos StateDeposit To BankPaga DB Income</v>
          </cell>
          <cell r="G37">
            <v>1369090</v>
          </cell>
        </row>
        <row r="38">
          <cell r="F38" t="str">
            <v>Lagos StateDeposit To BankPaga DB Income - Reversal</v>
          </cell>
          <cell r="G38">
            <v>-410</v>
          </cell>
        </row>
        <row r="39">
          <cell r="F39" t="str">
            <v>Lagos StateDeposit To BankAgent DB Commission</v>
          </cell>
          <cell r="G39">
            <v>1034060</v>
          </cell>
        </row>
        <row r="40">
          <cell r="F40" t="str">
            <v>Lagos StateDeposit To BankAgent DB Commission - Reversal</v>
          </cell>
          <cell r="G40">
            <v>-340</v>
          </cell>
        </row>
        <row r="41">
          <cell r="F41" t="str">
            <v>Lagos StateBP DSTvNumber of agents performing DStv</v>
          </cell>
          <cell r="G41">
            <v>1106</v>
          </cell>
        </row>
        <row r="42">
          <cell r="F42" t="str">
            <v>Lagos StateBP DSTvChurn Agents DStv BP</v>
          </cell>
          <cell r="G42">
            <v>65</v>
          </cell>
        </row>
        <row r="43">
          <cell r="F43" t="str">
            <v xml:space="preserve">Lagos StateBP DSTvNew / Fresh Agents BP in Month </v>
          </cell>
          <cell r="G43">
            <v>107</v>
          </cell>
        </row>
        <row r="44">
          <cell r="F44" t="str">
            <v>Lagos StateBP DSTvTotal DStv BP Volume</v>
          </cell>
          <cell r="G44">
            <v>24807</v>
          </cell>
        </row>
        <row r="45">
          <cell r="F45" t="str">
            <v>Lagos StateBP DSTvTotal DStv BP Volume - Reversal</v>
          </cell>
          <cell r="G45">
            <v>154</v>
          </cell>
        </row>
        <row r="46">
          <cell r="F46" t="str">
            <v>Lagos StateBP DSTvTotal DStv BP Value</v>
          </cell>
          <cell r="G46">
            <v>115000665</v>
          </cell>
        </row>
        <row r="47">
          <cell r="F47" t="str">
            <v>Lagos StateBP DSTvTotal DStv BP Value - Reversal</v>
          </cell>
          <cell r="G47">
            <v>-627540</v>
          </cell>
        </row>
        <row r="48">
          <cell r="F48" t="str">
            <v>Lagos StateBP DSTvAverage Value of DStv BP</v>
          </cell>
          <cell r="G48">
            <v>4635.82</v>
          </cell>
        </row>
        <row r="49">
          <cell r="F49" t="str">
            <v>Lagos StateBP DSTvAverage Value of DStv BP - Reversals</v>
          </cell>
          <cell r="G49">
            <v>-4074.94</v>
          </cell>
        </row>
        <row r="50">
          <cell r="F50" t="str">
            <v>Lagos StateBP DSTvPaga DStv BP Income</v>
          </cell>
          <cell r="G50">
            <v>1646618.65</v>
          </cell>
        </row>
        <row r="51">
          <cell r="F51" t="str">
            <v>Lagos StateBP DSTvPaga DStv BP Income - Reversals</v>
          </cell>
          <cell r="G51">
            <v>-2723.4</v>
          </cell>
        </row>
        <row r="52">
          <cell r="F52" t="str">
            <v>Lagos StateBP DSTvAgent DStv BP Commission</v>
          </cell>
          <cell r="G52">
            <v>1022160</v>
          </cell>
        </row>
        <row r="53">
          <cell r="F53" t="str">
            <v>Lagos StateBP DSTvAgent DStv BP Commission - Reversals</v>
          </cell>
          <cell r="G53">
            <v>-1890</v>
          </cell>
        </row>
        <row r="54">
          <cell r="F54" t="str">
            <v>Lagos StateBP GoTvNumber of agents performing Gotv</v>
          </cell>
          <cell r="G54">
            <v>1434</v>
          </cell>
        </row>
        <row r="55">
          <cell r="F55" t="str">
            <v>Lagos StateBP GoTvChurn Agents Gotv BP</v>
          </cell>
          <cell r="G55">
            <v>108</v>
          </cell>
        </row>
        <row r="56">
          <cell r="F56" t="str">
            <v xml:space="preserve">Lagos StateBP GoTvNew / Fresh Agents BP in Month </v>
          </cell>
          <cell r="G56">
            <v>122</v>
          </cell>
        </row>
        <row r="57">
          <cell r="F57" t="str">
            <v>Lagos StateBP GoTvTotal Gotv BP Volume</v>
          </cell>
          <cell r="G57">
            <v>92676</v>
          </cell>
        </row>
        <row r="58">
          <cell r="F58" t="str">
            <v>Lagos StateBP GoTvTotal Gotv BP Volume - Reversals</v>
          </cell>
          <cell r="G58">
            <v>474</v>
          </cell>
        </row>
        <row r="59">
          <cell r="F59" t="str">
            <v>Lagos StateBP GoTvTotal Gotv BP Value</v>
          </cell>
          <cell r="G59">
            <v>160165085</v>
          </cell>
        </row>
        <row r="60">
          <cell r="F60" t="str">
            <v>Lagos StateBP GoTvTotal Gotv BP Value - Reversals</v>
          </cell>
          <cell r="G60">
            <v>-814223</v>
          </cell>
        </row>
        <row r="61">
          <cell r="F61" t="str">
            <v>Lagos StateBP GoTvAverage Value of Gotv BP</v>
          </cell>
          <cell r="G61">
            <v>1728.23</v>
          </cell>
        </row>
        <row r="62">
          <cell r="F62" t="str">
            <v>Lagos StateBP GoTvAverage Value of Gotv BP - Reversals</v>
          </cell>
          <cell r="G62">
            <v>-1717.77</v>
          </cell>
        </row>
        <row r="63">
          <cell r="F63" t="str">
            <v>Lagos StateBP GoTvPaga Gotv BP Income</v>
          </cell>
          <cell r="G63">
            <v>3448717.08</v>
          </cell>
        </row>
        <row r="64">
          <cell r="F64" t="str">
            <v>Lagos StateBP GoTvPaga Gotv BP Income - Reversals</v>
          </cell>
          <cell r="G64">
            <v>-5105</v>
          </cell>
        </row>
        <row r="65">
          <cell r="F65" t="str">
            <v>Lagos StateBP GoTvAgent Gotv BP Commission</v>
          </cell>
          <cell r="G65">
            <v>1889890</v>
          </cell>
        </row>
        <row r="66">
          <cell r="F66" t="str">
            <v>Lagos StateBP GoTvAgent Gotv BP Commission - Reversals</v>
          </cell>
          <cell r="G66">
            <v>-2790</v>
          </cell>
        </row>
        <row r="67">
          <cell r="F67" t="str">
            <v>Lagos StateBP StartimesNumber of agents performing Startimes</v>
          </cell>
          <cell r="G67">
            <v>676</v>
          </cell>
        </row>
        <row r="68">
          <cell r="F68" t="str">
            <v>Lagos StateBP StartimesChurn Agents Startimes BP</v>
          </cell>
          <cell r="G68">
            <v>17</v>
          </cell>
        </row>
        <row r="69">
          <cell r="F69" t="str">
            <v xml:space="preserve">Lagos StateBP StartimesNew / Fresh Agents BP in Month </v>
          </cell>
          <cell r="G69">
            <v>133</v>
          </cell>
        </row>
        <row r="70">
          <cell r="F70" t="str">
            <v>Lagos StateBP StartimesTotal Startimes BP Volume</v>
          </cell>
          <cell r="G70">
            <v>5824</v>
          </cell>
        </row>
        <row r="71">
          <cell r="F71" t="str">
            <v>Lagos StateBP StartimesTotal Startimes BP Value</v>
          </cell>
          <cell r="G71">
            <v>7897250</v>
          </cell>
        </row>
        <row r="72">
          <cell r="F72" t="str">
            <v>Lagos StateBP StartimesAverage Value of Startimes BP</v>
          </cell>
          <cell r="G72">
            <v>1355.98</v>
          </cell>
        </row>
        <row r="73">
          <cell r="F73" t="str">
            <v>Lagos StateBP StartimesPaga Startimes BP Income</v>
          </cell>
          <cell r="G73">
            <v>7660332.5</v>
          </cell>
        </row>
        <row r="74">
          <cell r="F74" t="str">
            <v>Lagos StateBP StartimesAgent Startimes BP Commission</v>
          </cell>
          <cell r="G74">
            <v>236917.5</v>
          </cell>
        </row>
        <row r="75">
          <cell r="F75" t="str">
            <v>Lagos StateBP OtherNumber of agents performing Other</v>
          </cell>
          <cell r="G75">
            <v>575</v>
          </cell>
        </row>
        <row r="76">
          <cell r="F76" t="str">
            <v>Lagos StateBP OtherChurn Agents Other BP</v>
          </cell>
          <cell r="G76">
            <v>23</v>
          </cell>
        </row>
        <row r="77">
          <cell r="F77" t="str">
            <v xml:space="preserve">Lagos StateBP OtherNew / Fresh Agents BP in Month </v>
          </cell>
          <cell r="G77">
            <v>191</v>
          </cell>
        </row>
        <row r="78">
          <cell r="F78" t="str">
            <v>Lagos StateBP OtherTotal Other BP Volume</v>
          </cell>
          <cell r="G78">
            <v>3227</v>
          </cell>
        </row>
        <row r="79">
          <cell r="F79" t="str">
            <v>Lagos StateBP OtherTotal Other BP Volume - Reversals</v>
          </cell>
          <cell r="G79">
            <v>16</v>
          </cell>
        </row>
        <row r="80">
          <cell r="F80" t="str">
            <v>Lagos StateBP OtherTotal Other BP Value</v>
          </cell>
          <cell r="G80">
            <v>11836686.880000001</v>
          </cell>
        </row>
        <row r="81">
          <cell r="F81" t="str">
            <v>Lagos StateBP OtherTotal Other BP Value - Reversals</v>
          </cell>
          <cell r="G81">
            <v>-78900</v>
          </cell>
        </row>
        <row r="82">
          <cell r="F82" t="str">
            <v>Lagos StateBP OtherAverage Value of Other BP</v>
          </cell>
          <cell r="G82">
            <v>3668.02</v>
          </cell>
        </row>
        <row r="83">
          <cell r="F83" t="str">
            <v>Lagos StateBP OtherAverage Value of Other BP - Reversals</v>
          </cell>
          <cell r="G83">
            <v>-4931.25</v>
          </cell>
        </row>
        <row r="84">
          <cell r="F84" t="str">
            <v>Lagos StateBP OtherPaga Other BP Income</v>
          </cell>
          <cell r="G84">
            <v>128839.25</v>
          </cell>
        </row>
        <row r="85">
          <cell r="F85" t="str">
            <v>Lagos StateBP OtherPaga Other BP Income - Reversals</v>
          </cell>
          <cell r="G85">
            <v>0</v>
          </cell>
        </row>
        <row r="86">
          <cell r="F86" t="str">
            <v>Lagos StateBP OtherAgent Other BP Commission</v>
          </cell>
          <cell r="G86">
            <v>130630</v>
          </cell>
        </row>
        <row r="87">
          <cell r="F87" t="str">
            <v>Lagos StateBP OtherAgent Other BP Commission - Reversals</v>
          </cell>
          <cell r="G87">
            <v>0</v>
          </cell>
        </row>
        <row r="88">
          <cell r="F88" t="str">
            <v>Lagos StateAirtimeNumber of Agents performing Airtime on Transaction</v>
          </cell>
          <cell r="G88">
            <v>2097</v>
          </cell>
        </row>
        <row r="89">
          <cell r="F89" t="str">
            <v>Lagos StateAirtimeChurn Agents Airtime</v>
          </cell>
          <cell r="G89">
            <v>149</v>
          </cell>
        </row>
        <row r="90">
          <cell r="F90" t="str">
            <v xml:space="preserve">Lagos StateAirtimeNew / Fresh Agents Airtime in Month </v>
          </cell>
          <cell r="G90">
            <v>162</v>
          </cell>
        </row>
        <row r="91">
          <cell r="F91" t="str">
            <v>Lagos StateAirtimeTotal Airtime Volume</v>
          </cell>
          <cell r="G91">
            <v>28676</v>
          </cell>
        </row>
        <row r="92">
          <cell r="F92" t="str">
            <v>Lagos StateAirtimeTotal Airtime Volume - Reversal</v>
          </cell>
          <cell r="G92">
            <v>72</v>
          </cell>
        </row>
        <row r="93">
          <cell r="F93" t="str">
            <v>Lagos StateAirtimeTotal Airtime Value</v>
          </cell>
          <cell r="G93">
            <v>12509756.720000001</v>
          </cell>
        </row>
        <row r="94">
          <cell r="F94" t="str">
            <v>Lagos StateAirtimeTotal Airtime Value - Reversals</v>
          </cell>
          <cell r="G94">
            <v>-85600</v>
          </cell>
        </row>
        <row r="95">
          <cell r="F95" t="str">
            <v>Lagos StateAirtimeAverage Value of Airtime</v>
          </cell>
          <cell r="G95">
            <v>436.24</v>
          </cell>
        </row>
        <row r="96">
          <cell r="F96" t="str">
            <v>Lagos StateAirtimeAverage Value of Airtime - Reversals</v>
          </cell>
          <cell r="G96">
            <v>-1188.8900000000001</v>
          </cell>
        </row>
        <row r="97">
          <cell r="F97" t="str">
            <v>Lagos StateAirtimePaga Airtime Income</v>
          </cell>
          <cell r="G97">
            <v>527475.04</v>
          </cell>
        </row>
        <row r="98">
          <cell r="F98" t="str">
            <v>Lagos StateAirtimePaga Airtime Income - Reversals</v>
          </cell>
          <cell r="G98">
            <v>-5834</v>
          </cell>
        </row>
        <row r="99">
          <cell r="F99" t="str">
            <v>Lagos StateAirtimeAgent Airtime Commission</v>
          </cell>
          <cell r="G99">
            <v>377749.72</v>
          </cell>
        </row>
        <row r="100">
          <cell r="F100" t="str">
            <v>Lagos StateAirtimeAgent Airtime Commission - Reversals</v>
          </cell>
          <cell r="G100">
            <v>0</v>
          </cell>
        </row>
        <row r="101">
          <cell r="F101" t="str">
            <v>IBADANAgent Network Sales# of Approved Agents in Total</v>
          </cell>
          <cell r="G101">
            <v>8000</v>
          </cell>
        </row>
        <row r="102">
          <cell r="F102" t="str">
            <v>IBADANAgent Network SalesActive Agents in total (at least 1 transactions in the month)</v>
          </cell>
          <cell r="G102">
            <v>4589</v>
          </cell>
        </row>
        <row r="103">
          <cell r="F103" t="str">
            <v>IBADANAgent Network SalesActive Agents in total (at least 5 transactions in the month)</v>
          </cell>
          <cell r="G103">
            <v>4042</v>
          </cell>
        </row>
        <row r="104">
          <cell r="F104" t="str">
            <v>IBADANAgent Network SalesFresh Active Agents in total (at least 1 transactions in the month)</v>
          </cell>
          <cell r="G104">
            <v>362</v>
          </cell>
        </row>
        <row r="105">
          <cell r="F105" t="str">
            <v>IBADANAgent Network SalesFresh Active Agents in total (at least 5 transactions in the month)</v>
          </cell>
          <cell r="G105">
            <v>355</v>
          </cell>
        </row>
        <row r="106">
          <cell r="F106" t="str">
            <v>IBADANAgent Network SalesChurn Active Agents (1 txn in Month)</v>
          </cell>
          <cell r="G106">
            <v>275</v>
          </cell>
        </row>
        <row r="107">
          <cell r="F107" t="str">
            <v>IBADANAgent Network SalesChurn Active Agents (5 txn in Month)</v>
          </cell>
          <cell r="G107">
            <v>262</v>
          </cell>
        </row>
        <row r="108">
          <cell r="F108" t="str">
            <v>IBADANIbadan - All data in this section apply only to agents in Ibadan (or the specific city)# Agents in City</v>
          </cell>
          <cell r="G108">
            <v>494</v>
          </cell>
        </row>
        <row r="109">
          <cell r="F109" t="str">
            <v>IBADANIbadan - All data in this section apply only to agents in Ibadan (or the specific city)Active Agents in City in month (at least 1 transactions in the month)</v>
          </cell>
          <cell r="G109">
            <v>307</v>
          </cell>
        </row>
        <row r="110">
          <cell r="F110" t="str">
            <v>IBADANIbadan - All data in this section apply only to agents in Ibadan (or the specific city)Active Agents in City in month (at least 5 transactions in the month)</v>
          </cell>
          <cell r="G110">
            <v>272</v>
          </cell>
        </row>
        <row r="111">
          <cell r="F111" t="str">
            <v>IBADANIbadan - All data in this section apply only to agents in Ibadan (or the specific city)Churn City Agents in Month (1 txn in Month)</v>
          </cell>
          <cell r="G111">
            <v>20</v>
          </cell>
        </row>
        <row r="112">
          <cell r="F112" t="str">
            <v>IBADANIbadan - All data in this section apply only to agents in Ibadan (or the specific city)Churn City Agents in Month (5 txn in Month)</v>
          </cell>
          <cell r="G112">
            <v>17</v>
          </cell>
        </row>
        <row r="113">
          <cell r="F113" t="str">
            <v>IBADANDeposit into Paga Number of Agents performing at least 1 Deposit for Customer or another Agent (Accept Deposit)</v>
          </cell>
          <cell r="G113">
            <v>79</v>
          </cell>
        </row>
        <row r="114">
          <cell r="F114" t="str">
            <v>IBADANDeposit into Paga Churn Agents DP</v>
          </cell>
          <cell r="G114">
            <v>30</v>
          </cell>
        </row>
        <row r="115">
          <cell r="F115" t="str">
            <v xml:space="preserve">IBADANDeposit into Paga New / Fresh Agents DP in Month </v>
          </cell>
          <cell r="G115">
            <v>22</v>
          </cell>
        </row>
        <row r="116">
          <cell r="F116" t="str">
            <v>IBADANDeposit into Paga Total DP Volume</v>
          </cell>
          <cell r="G116">
            <v>582</v>
          </cell>
        </row>
        <row r="117">
          <cell r="F117" t="str">
            <v>IBADANDeposit into Paga Total DP Value</v>
          </cell>
          <cell r="G117">
            <v>10365559.470000001</v>
          </cell>
        </row>
        <row r="118">
          <cell r="F118" t="str">
            <v>IBADANDeposit into Paga Average Value of DP</v>
          </cell>
          <cell r="G118">
            <v>17810.240000000002</v>
          </cell>
        </row>
        <row r="119">
          <cell r="F119" t="str">
            <v>IBADANMoney Transfer on PagaNumber of Agents performing MT on Paga (to customer or non-customer)</v>
          </cell>
          <cell r="G119">
            <v>2</v>
          </cell>
        </row>
        <row r="120">
          <cell r="F120" t="str">
            <v>IBADANMoney Transfer on PagaChurn Agents MT</v>
          </cell>
          <cell r="G120">
            <v>3</v>
          </cell>
        </row>
        <row r="121">
          <cell r="F121" t="str">
            <v xml:space="preserve">IBADANMoney Transfer on PagaNew / Fresh Agents MT in Month </v>
          </cell>
          <cell r="G121">
            <v>1</v>
          </cell>
        </row>
        <row r="122">
          <cell r="F122" t="str">
            <v>IBADANMoney Transfer on PagaTotal MT Volume</v>
          </cell>
          <cell r="G122">
            <v>3</v>
          </cell>
        </row>
        <row r="123">
          <cell r="F123" t="str">
            <v>IBADANMoney Transfer on PagaTotal MT Value</v>
          </cell>
          <cell r="G123">
            <v>30000</v>
          </cell>
        </row>
        <row r="124">
          <cell r="F124" t="str">
            <v>IBADANMoney Transfer on PagaAverage Value of MT</v>
          </cell>
          <cell r="G124">
            <v>10000</v>
          </cell>
        </row>
        <row r="125">
          <cell r="F125" t="str">
            <v>IBADANMoney Transfer on PagaPaga MT Income</v>
          </cell>
          <cell r="G125">
            <v>340</v>
          </cell>
        </row>
        <row r="126">
          <cell r="F126" t="str">
            <v>IBADANMoney Transfer on PagaAgent MT Commission</v>
          </cell>
          <cell r="G126">
            <v>210</v>
          </cell>
        </row>
        <row r="127">
          <cell r="F127" t="str">
            <v>IBADANDeposit To BankNumber of Agents performing Deposit to Bank</v>
          </cell>
          <cell r="G127">
            <v>208</v>
          </cell>
        </row>
        <row r="128">
          <cell r="F128" t="str">
            <v>IBADANDeposit To BankChurn Agents DB</v>
          </cell>
          <cell r="G128">
            <v>27</v>
          </cell>
        </row>
        <row r="129">
          <cell r="F129" t="str">
            <v xml:space="preserve">IBADANDeposit To Bank New / Fresh Agents DB in Month </v>
          </cell>
          <cell r="G129">
            <v>31</v>
          </cell>
        </row>
        <row r="130">
          <cell r="F130" t="str">
            <v>IBADANDeposit To BankTotal DB Volume</v>
          </cell>
          <cell r="G130">
            <v>1945</v>
          </cell>
        </row>
        <row r="131">
          <cell r="F131" t="str">
            <v>IBADANDeposit To BankTotal DB Volume - Reversals</v>
          </cell>
          <cell r="G131">
            <v>3</v>
          </cell>
        </row>
        <row r="132">
          <cell r="F132" t="str">
            <v>IBADANDeposit To BankTotal DB Value</v>
          </cell>
          <cell r="G132">
            <v>27400760.100000001</v>
          </cell>
        </row>
        <row r="133">
          <cell r="F133" t="str">
            <v>IBADANDeposit To BankTotal DB Value - Reversals</v>
          </cell>
          <cell r="G133">
            <v>-50000</v>
          </cell>
        </row>
        <row r="134">
          <cell r="F134" t="str">
            <v>IBADANDeposit To BankAverage Value of DB</v>
          </cell>
          <cell r="G134">
            <v>14087.79</v>
          </cell>
        </row>
        <row r="135">
          <cell r="F135" t="str">
            <v>IBADANDeposit To BankAverage Value of DB - Reversals</v>
          </cell>
          <cell r="G135">
            <v>-16666.669999999998</v>
          </cell>
        </row>
        <row r="136">
          <cell r="F136" t="str">
            <v>IBADANDeposit To BankPaga DB Income</v>
          </cell>
          <cell r="G136">
            <v>172170</v>
          </cell>
        </row>
        <row r="137">
          <cell r="F137" t="str">
            <v>IBADANDeposit To BankPaga DB Income - Reversal</v>
          </cell>
          <cell r="G137">
            <v>-240</v>
          </cell>
        </row>
        <row r="138">
          <cell r="F138" t="str">
            <v>IBADANDeposit To BankAgent DB Commission</v>
          </cell>
          <cell r="G138">
            <v>118680</v>
          </cell>
        </row>
        <row r="139">
          <cell r="F139" t="str">
            <v>IBADANDeposit To BankAgent DB Commission - Reversal</v>
          </cell>
          <cell r="G139">
            <v>-210</v>
          </cell>
        </row>
        <row r="140">
          <cell r="F140" t="str">
            <v>IBADANBP DSTvNumber of agents performing DStv</v>
          </cell>
          <cell r="G140">
            <v>183</v>
          </cell>
        </row>
        <row r="141">
          <cell r="F141" t="str">
            <v>IBADANBP DSTvChurn Agents DStv BP</v>
          </cell>
          <cell r="G141">
            <v>19</v>
          </cell>
        </row>
        <row r="142">
          <cell r="F142" t="str">
            <v xml:space="preserve">IBADANBP DSTvNew / Fresh Agents BP in Month </v>
          </cell>
          <cell r="G142">
            <v>23</v>
          </cell>
        </row>
        <row r="143">
          <cell r="F143" t="str">
            <v>IBADANBP DSTvTotal DStv BP Volume</v>
          </cell>
          <cell r="G143">
            <v>4406</v>
          </cell>
        </row>
        <row r="144">
          <cell r="F144" t="str">
            <v>IBADANBP DSTvTotal DStv BP Volume - Reversal</v>
          </cell>
          <cell r="G144">
            <v>11</v>
          </cell>
        </row>
        <row r="145">
          <cell r="F145" t="str">
            <v>IBADANBP DSTvTotal DStv BP Value</v>
          </cell>
          <cell r="G145">
            <v>12336225</v>
          </cell>
        </row>
        <row r="146">
          <cell r="F146" t="str">
            <v>IBADANBP DSTvTotal DStv BP Value - Reversal</v>
          </cell>
          <cell r="G146">
            <v>-58640</v>
          </cell>
        </row>
        <row r="147">
          <cell r="F147" t="str">
            <v>IBADANBP DSTvAverage Value of DStv BP</v>
          </cell>
          <cell r="G147">
            <v>2799.87</v>
          </cell>
        </row>
        <row r="148">
          <cell r="F148" t="str">
            <v>IBADANBP DSTvAverage Value of DStv BP - Reversals</v>
          </cell>
          <cell r="G148">
            <v>-5330.91</v>
          </cell>
        </row>
        <row r="149">
          <cell r="F149" t="str">
            <v>IBADANBP DSTvPaga DStv BP Income</v>
          </cell>
          <cell r="G149">
            <v>211848.65</v>
          </cell>
        </row>
        <row r="150">
          <cell r="F150" t="str">
            <v>IBADANBP DSTvPaga DStv BP Income - Reversals</v>
          </cell>
          <cell r="G150">
            <v>0</v>
          </cell>
        </row>
        <row r="151">
          <cell r="F151" t="str">
            <v>IBADANBP DSTvAgent DStv BP Commission</v>
          </cell>
          <cell r="G151">
            <v>135800</v>
          </cell>
        </row>
        <row r="152">
          <cell r="F152" t="str">
            <v>IBADANBP DSTvAgent DStv BP Commission - Reversals</v>
          </cell>
          <cell r="G152">
            <v>0</v>
          </cell>
        </row>
        <row r="153">
          <cell r="F153" t="str">
            <v>IBADANBP GoTvNumber of agents performing Gotv</v>
          </cell>
          <cell r="G153">
            <v>250</v>
          </cell>
        </row>
        <row r="154">
          <cell r="F154" t="str">
            <v>IBADANBP GoTvChurn Agents Gotv BP</v>
          </cell>
          <cell r="G154">
            <v>26</v>
          </cell>
        </row>
        <row r="155">
          <cell r="F155" t="str">
            <v xml:space="preserve">IBADANBP GoTvNew / Fresh Agents BP in Month </v>
          </cell>
          <cell r="G155">
            <v>19</v>
          </cell>
        </row>
        <row r="156">
          <cell r="F156" t="str">
            <v>IBADANBP GoTvTotal Gotv BP Volume</v>
          </cell>
          <cell r="G156">
            <v>14766</v>
          </cell>
        </row>
        <row r="157">
          <cell r="F157" t="str">
            <v>IBADANBP GoTvTotal Gotv BP Volume - Reversals</v>
          </cell>
          <cell r="G157">
            <v>74</v>
          </cell>
        </row>
        <row r="158">
          <cell r="F158" t="str">
            <v>IBADANBP GoTvTotal Gotv BP Value</v>
          </cell>
          <cell r="G158">
            <v>21641870</v>
          </cell>
        </row>
        <row r="159">
          <cell r="F159" t="str">
            <v>IBADANBP GoTvTotal Gotv BP Value - Reversals</v>
          </cell>
          <cell r="G159">
            <v>-126400</v>
          </cell>
        </row>
        <row r="160">
          <cell r="F160" t="str">
            <v>IBADANBP GoTvAverage Value of Gotv BP</v>
          </cell>
          <cell r="G160">
            <v>1465.66</v>
          </cell>
        </row>
        <row r="161">
          <cell r="F161" t="str">
            <v>IBADANBP GoTvAverage Value of Gotv BP - Reversals</v>
          </cell>
          <cell r="G161">
            <v>-1708.11</v>
          </cell>
        </row>
        <row r="162">
          <cell r="F162" t="str">
            <v>IBADANBP GoTvPaga Gotv BP Income</v>
          </cell>
          <cell r="G162">
            <v>510669.7</v>
          </cell>
        </row>
        <row r="163">
          <cell r="F163" t="str">
            <v>IBADANBP GoTvPaga Gotv BP Income - Reversals</v>
          </cell>
          <cell r="G163">
            <v>-842</v>
          </cell>
        </row>
        <row r="164">
          <cell r="F164" t="str">
            <v>IBADANBP GoTvAgent Gotv BP Commission</v>
          </cell>
          <cell r="G164">
            <v>299370</v>
          </cell>
        </row>
        <row r="165">
          <cell r="F165" t="str">
            <v>IBADANBP GoTvAgent Gotv BP Commission - Reversals</v>
          </cell>
          <cell r="G165">
            <v>-480</v>
          </cell>
        </row>
        <row r="166">
          <cell r="F166" t="str">
            <v>IBADANBP StartimesNumber of agents performing Startimes</v>
          </cell>
          <cell r="G166">
            <v>119</v>
          </cell>
        </row>
        <row r="167">
          <cell r="F167" t="str">
            <v>IBADANBP StartimesChurn Agents Startimes BP</v>
          </cell>
          <cell r="G167">
            <v>3</v>
          </cell>
        </row>
        <row r="168">
          <cell r="F168" t="str">
            <v xml:space="preserve">IBADANBP StartimesNew / Fresh Agents BP in Month </v>
          </cell>
          <cell r="G168">
            <v>18</v>
          </cell>
        </row>
        <row r="169">
          <cell r="F169" t="str">
            <v>IBADANBP StartimesTotal Startimes BP Volume</v>
          </cell>
          <cell r="G169">
            <v>1552</v>
          </cell>
        </row>
        <row r="170">
          <cell r="F170" t="str">
            <v>IBADANBP StartimesTotal Startimes BP Volume - Reversals</v>
          </cell>
          <cell r="G170" t="str">
            <v xml:space="preserve"> </v>
          </cell>
        </row>
        <row r="171">
          <cell r="F171" t="str">
            <v>IBADANBP StartimesTotal Startimes BP Value</v>
          </cell>
          <cell r="G171">
            <v>1531620</v>
          </cell>
        </row>
        <row r="172">
          <cell r="F172" t="str">
            <v>IBADANBP StartimesTotal Startimes BP Value - Reversals</v>
          </cell>
          <cell r="G172" t="str">
            <v xml:space="preserve"> </v>
          </cell>
        </row>
        <row r="173">
          <cell r="F173" t="str">
            <v>IBADANBP StartimesAverage Value of Startimes BP</v>
          </cell>
          <cell r="G173">
            <v>986.87</v>
          </cell>
        </row>
        <row r="174">
          <cell r="F174" t="str">
            <v>IBADANBP StartimesAverage Value of Startimes BP - Reversals</v>
          </cell>
          <cell r="G174" t="str">
            <v xml:space="preserve"> </v>
          </cell>
        </row>
        <row r="175">
          <cell r="F175" t="str">
            <v>IBADANBP StartimesPaga Startimes BP Income</v>
          </cell>
          <cell r="G175">
            <v>1485671.4</v>
          </cell>
        </row>
        <row r="176">
          <cell r="F176" t="str">
            <v>IBADANBP StartimesPaga Startimes BP Income - Reversals</v>
          </cell>
          <cell r="G176" t="str">
            <v xml:space="preserve"> </v>
          </cell>
        </row>
        <row r="177">
          <cell r="F177" t="str">
            <v>IBADANBP StartimesAgent Startimes BP Commission</v>
          </cell>
          <cell r="G177">
            <v>45948.6</v>
          </cell>
        </row>
        <row r="178">
          <cell r="F178" t="str">
            <v>IBADANBP StartimesAgent Startimes BP Commission - Reversals</v>
          </cell>
          <cell r="G178" t="str">
            <v xml:space="preserve"> </v>
          </cell>
        </row>
        <row r="179">
          <cell r="F179" t="str">
            <v>IBADANBP OtherNumber of agents performing Other</v>
          </cell>
          <cell r="G179">
            <v>7</v>
          </cell>
        </row>
        <row r="180">
          <cell r="F180" t="str">
            <v>IBADANBP OtherChurn Agents Other BP</v>
          </cell>
          <cell r="G180">
            <v>1</v>
          </cell>
        </row>
        <row r="181">
          <cell r="F181" t="str">
            <v xml:space="preserve">IBADANBP OtherNew / Fresh Agents BP in Month </v>
          </cell>
          <cell r="G181">
            <v>3</v>
          </cell>
        </row>
        <row r="182">
          <cell r="F182" t="str">
            <v>IBADANBP OtherTotal Other BP Volume</v>
          </cell>
          <cell r="G182">
            <v>15</v>
          </cell>
        </row>
        <row r="183">
          <cell r="F183" t="str">
            <v>IBADANBP OtherTotal Other BP Value</v>
          </cell>
          <cell r="G183">
            <v>57600</v>
          </cell>
        </row>
        <row r="184">
          <cell r="F184" t="str">
            <v>IBADANBP OtherAverage Value of Other BP</v>
          </cell>
          <cell r="G184">
            <v>3840</v>
          </cell>
        </row>
        <row r="185">
          <cell r="F185" t="str">
            <v>IBADANBP OtherPaga Other BP Income</v>
          </cell>
          <cell r="G185">
            <v>6076</v>
          </cell>
        </row>
        <row r="186">
          <cell r="F186" t="str">
            <v>IBADANBP OtherAgent Other BP Commission</v>
          </cell>
          <cell r="G186">
            <v>420</v>
          </cell>
        </row>
        <row r="187">
          <cell r="F187" t="str">
            <v>IBADANAirtimeNumber of Agents performing Airtime on Transaction</v>
          </cell>
          <cell r="G187">
            <v>365</v>
          </cell>
        </row>
        <row r="188">
          <cell r="F188" t="str">
            <v>IBADANAirtimeChurn Agents Airtime</v>
          </cell>
          <cell r="G188">
            <v>37</v>
          </cell>
        </row>
        <row r="189">
          <cell r="F189" t="str">
            <v xml:space="preserve">IBADANAirtimeNew / Fresh Agents Airtime in Month </v>
          </cell>
          <cell r="G189">
            <v>35</v>
          </cell>
        </row>
        <row r="190">
          <cell r="F190" t="str">
            <v>IBADANAirtimeTotal Airtime Volume</v>
          </cell>
          <cell r="G190">
            <v>3973</v>
          </cell>
        </row>
        <row r="191">
          <cell r="F191" t="str">
            <v>IBADANAirtimeTotal Airtime Volume - Reversal</v>
          </cell>
          <cell r="G191">
            <v>60</v>
          </cell>
        </row>
        <row r="192">
          <cell r="F192" t="str">
            <v>IBADANAirtimeTotal Airtime Value</v>
          </cell>
          <cell r="G192">
            <v>1163151.3400000001</v>
          </cell>
        </row>
        <row r="193">
          <cell r="F193" t="str">
            <v>IBADANAirtimeTotal Airtime Value - Reversals</v>
          </cell>
          <cell r="G193">
            <v>-22700</v>
          </cell>
        </row>
        <row r="194">
          <cell r="F194" t="str">
            <v>IBADANAirtimeAverage Value of Airtime</v>
          </cell>
          <cell r="G194">
            <v>292.76</v>
          </cell>
        </row>
        <row r="195">
          <cell r="F195" t="str">
            <v>IBADANAirtimeAverage Value of Airtime - Reversals</v>
          </cell>
          <cell r="G195">
            <v>-378.33</v>
          </cell>
        </row>
        <row r="196">
          <cell r="F196" t="str">
            <v>IBADANAirtimePaga Airtime Income</v>
          </cell>
          <cell r="G196">
            <v>54466.53</v>
          </cell>
        </row>
        <row r="197">
          <cell r="F197" t="str">
            <v>IBADANAirtimePaga Airtime Income - Reversals</v>
          </cell>
          <cell r="G197">
            <v>-1568</v>
          </cell>
        </row>
        <row r="198">
          <cell r="F198" t="str">
            <v>IBADANAirtimeAgent Airtime Commission</v>
          </cell>
          <cell r="G198">
            <v>35485.550000000003</v>
          </cell>
        </row>
        <row r="199">
          <cell r="F199" t="str">
            <v>IBADANAirtimeAgent Airtime Commission - Reversals</v>
          </cell>
          <cell r="G199">
            <v>-90</v>
          </cell>
        </row>
        <row r="200">
          <cell r="F200" t="str">
            <v>ILORINAgent Network Sales# of Approved Agents in Total</v>
          </cell>
          <cell r="G200">
            <v>8000</v>
          </cell>
        </row>
        <row r="201">
          <cell r="F201" t="str">
            <v>ILORINAgent Network SalesActive Agents in total (at least 1 transactions in the month)</v>
          </cell>
          <cell r="G201">
            <v>4589</v>
          </cell>
        </row>
        <row r="202">
          <cell r="F202" t="str">
            <v>ILORINAgent Network SalesActive Agents in total (at least 5 transactions in the month)</v>
          </cell>
          <cell r="G202">
            <v>4042</v>
          </cell>
        </row>
        <row r="203">
          <cell r="F203" t="str">
            <v>ILORINAgent Network SalesFresh Active Agents in total (at least 1 transactions in the month)</v>
          </cell>
          <cell r="G203">
            <v>362</v>
          </cell>
        </row>
        <row r="204">
          <cell r="F204" t="str">
            <v>ILORINAgent Network SalesFresh Active Agents in total (at least 5 transactions in the month)</v>
          </cell>
          <cell r="G204">
            <v>355</v>
          </cell>
        </row>
        <row r="205">
          <cell r="F205" t="str">
            <v>ILORINAgent Network SalesChurn Active Agents (1 txn in Month)</v>
          </cell>
          <cell r="G205">
            <v>275</v>
          </cell>
        </row>
        <row r="206">
          <cell r="F206" t="str">
            <v>ILORINAgent Network SalesChurn Active Agents (5 txn in Month)</v>
          </cell>
          <cell r="G206">
            <v>262</v>
          </cell>
        </row>
        <row r="207">
          <cell r="F207" t="str">
            <v>ILORINIlorin - All data in this section apply only to agents in Ilorin (or the specific city)# Agents in City</v>
          </cell>
          <cell r="G207">
            <v>339</v>
          </cell>
        </row>
        <row r="208">
          <cell r="F208" t="str">
            <v>ILORINIlorin - All data in this section apply only to agents in Ilorin (or the specific city)Active Agents in City in month (at least 1 transactions in the month)</v>
          </cell>
          <cell r="G208">
            <v>230</v>
          </cell>
        </row>
        <row r="209">
          <cell r="F209" t="str">
            <v>ILORINIlorin - All data in this section apply only to agents in Ilorin (or the specific city)Active Agents in City in month (at least 5 transactions in the month)</v>
          </cell>
          <cell r="G209">
            <v>180</v>
          </cell>
        </row>
        <row r="210">
          <cell r="F210" t="str">
            <v>ILORINIlorin - All data in this section apply only to agents in Ilorin (or the specific city)Churn City Agents in Month (1 txn in Month)</v>
          </cell>
          <cell r="G210">
            <v>12</v>
          </cell>
        </row>
        <row r="211">
          <cell r="F211" t="str">
            <v>ILORINIlorin - All data in this section apply only to agents in Ilorin (or the specific city)Churn City Agents in Month (5 txn in Month)</v>
          </cell>
          <cell r="G211">
            <v>23</v>
          </cell>
        </row>
        <row r="212">
          <cell r="F212" t="str">
            <v>ILORINDeposit into Paga Number of Agents performing at least 1 Deposit for Customer or another Agent (Accept Deposit)</v>
          </cell>
          <cell r="G212">
            <v>61</v>
          </cell>
        </row>
        <row r="213">
          <cell r="F213" t="str">
            <v>ILORINDeposit into Paga Churn Agents DP</v>
          </cell>
          <cell r="G213">
            <v>32</v>
          </cell>
        </row>
        <row r="214">
          <cell r="F214" t="str">
            <v xml:space="preserve">ILORINDeposit into Paga New / Fresh Agents DP in Month </v>
          </cell>
          <cell r="G214">
            <v>22</v>
          </cell>
        </row>
        <row r="215">
          <cell r="F215" t="str">
            <v>ILORINDeposit into Paga Total DP Volume</v>
          </cell>
          <cell r="G215">
            <v>485</v>
          </cell>
        </row>
        <row r="216">
          <cell r="F216" t="str">
            <v>ILORINDeposit into Paga Total DP Value</v>
          </cell>
          <cell r="G216">
            <v>10142288.77</v>
          </cell>
        </row>
        <row r="217">
          <cell r="F217" t="str">
            <v>ILORINDeposit into Paga Average Value of DP</v>
          </cell>
          <cell r="G217">
            <v>20911.939999999999</v>
          </cell>
        </row>
        <row r="218">
          <cell r="F218" t="str">
            <v>ILORINMoney Transfer on PagaNumber of Agents performing MT on Paga (to customer or non-customer)</v>
          </cell>
          <cell r="G218">
            <v>1</v>
          </cell>
        </row>
        <row r="219">
          <cell r="F219" t="str">
            <v>ILORINMoney Transfer on PagaChurn Agents MT</v>
          </cell>
          <cell r="G219">
            <v>1</v>
          </cell>
        </row>
        <row r="220">
          <cell r="F220" t="str">
            <v xml:space="preserve">ILORINMoney Transfer on PagaNew / Fresh Agents MT in Month </v>
          </cell>
          <cell r="G220">
            <v>1</v>
          </cell>
        </row>
        <row r="221">
          <cell r="F221" t="str">
            <v>ILORINMoney Transfer on PagaTotal MT Volume</v>
          </cell>
          <cell r="G221">
            <v>1</v>
          </cell>
        </row>
        <row r="222">
          <cell r="F222" t="str">
            <v>ILORINMoney Transfer on PagaTotal MT Value</v>
          </cell>
          <cell r="G222">
            <v>15000</v>
          </cell>
        </row>
        <row r="223">
          <cell r="F223" t="str">
            <v>ILORINMoney Transfer on PagaAverage Value of MT</v>
          </cell>
          <cell r="G223">
            <v>15000</v>
          </cell>
        </row>
        <row r="224">
          <cell r="F224" t="str">
            <v>ILORINMoney Transfer on PagaPaga MT Income</v>
          </cell>
          <cell r="G224">
            <v>120</v>
          </cell>
        </row>
        <row r="225">
          <cell r="F225" t="str">
            <v>ILORINMoney Transfer on PagaAgent MT Commission</v>
          </cell>
          <cell r="G225">
            <v>80</v>
          </cell>
        </row>
        <row r="226">
          <cell r="F226" t="str">
            <v>ILORINDeposit To BankNumber of Agents performing Deposit to Bank</v>
          </cell>
          <cell r="G226">
            <v>123</v>
          </cell>
        </row>
        <row r="227">
          <cell r="F227" t="str">
            <v>ILORINDeposit To BankChurn Agents DB</v>
          </cell>
          <cell r="G227">
            <v>36</v>
          </cell>
        </row>
        <row r="228">
          <cell r="F228" t="str">
            <v xml:space="preserve">ILORINDeposit To Bank New / Fresh Agents DB in Month </v>
          </cell>
          <cell r="G228">
            <v>22</v>
          </cell>
        </row>
        <row r="229">
          <cell r="F229" t="str">
            <v>ILORINDeposit To BankTotal DB Volume</v>
          </cell>
          <cell r="G229">
            <v>955</v>
          </cell>
        </row>
        <row r="230">
          <cell r="F230" t="str">
            <v>ILORINDeposit To BankTotal DB Volume - Reversals</v>
          </cell>
          <cell r="G230" t="str">
            <v xml:space="preserve"> </v>
          </cell>
        </row>
        <row r="231">
          <cell r="F231" t="str">
            <v>ILORINDeposit To BankTotal DB Value</v>
          </cell>
          <cell r="G231">
            <v>17682932.079999998</v>
          </cell>
        </row>
        <row r="232">
          <cell r="F232" t="str">
            <v>ILORINDeposit To BankTotal DB Value - Reversals</v>
          </cell>
          <cell r="G232" t="str">
            <v xml:space="preserve"> </v>
          </cell>
        </row>
        <row r="233">
          <cell r="F233" t="str">
            <v>ILORINDeposit To BankAverage Value of DB</v>
          </cell>
          <cell r="G233">
            <v>18516.16</v>
          </cell>
        </row>
        <row r="234">
          <cell r="F234" t="str">
            <v>ILORINDeposit To BankAverage Value of DB - Reversals</v>
          </cell>
          <cell r="G234" t="str">
            <v xml:space="preserve"> </v>
          </cell>
        </row>
        <row r="235">
          <cell r="F235" t="str">
            <v>ILORINDeposit To BankPaga DB Income</v>
          </cell>
          <cell r="G235">
            <v>80460</v>
          </cell>
        </row>
        <row r="236">
          <cell r="F236" t="str">
            <v>ILORINDeposit To BankPaga DB Income - Reversal</v>
          </cell>
          <cell r="G236" t="str">
            <v xml:space="preserve"> </v>
          </cell>
        </row>
        <row r="237">
          <cell r="F237" t="str">
            <v>ILORINDeposit To BankAgent DB Commission</v>
          </cell>
          <cell r="G237">
            <v>62790</v>
          </cell>
        </row>
        <row r="238">
          <cell r="F238" t="str">
            <v>ILORINDeposit To BankAgent DB Commission - Reversal</v>
          </cell>
          <cell r="G238" t="str">
            <v xml:space="preserve"> </v>
          </cell>
        </row>
        <row r="239">
          <cell r="F239" t="str">
            <v>ILORINBP DSTvNumber of agents performing DStv</v>
          </cell>
          <cell r="G239">
            <v>113</v>
          </cell>
        </row>
        <row r="240">
          <cell r="F240" t="str">
            <v>ILORINBP DSTvChurn Agents DStv BP</v>
          </cell>
          <cell r="G240">
            <v>9</v>
          </cell>
        </row>
        <row r="241">
          <cell r="F241" t="str">
            <v xml:space="preserve">ILORINBP DSTvNew / Fresh Agents BP in Month </v>
          </cell>
          <cell r="G241">
            <v>19</v>
          </cell>
        </row>
        <row r="242">
          <cell r="F242" t="str">
            <v>ILORINBP DSTvTotal DStv BP Volume</v>
          </cell>
          <cell r="G242">
            <v>2831</v>
          </cell>
        </row>
        <row r="243">
          <cell r="F243" t="str">
            <v>ILORINBP DSTvTotal DStv BP Volume - Reversal</v>
          </cell>
          <cell r="G243">
            <v>7</v>
          </cell>
        </row>
        <row r="244">
          <cell r="F244" t="str">
            <v>ILORINBP DSTvTotal DStv BP Value</v>
          </cell>
          <cell r="G244">
            <v>7222752</v>
          </cell>
        </row>
        <row r="245">
          <cell r="F245" t="str">
            <v>ILORINBP DSTvTotal DStv BP Value - Reversal</v>
          </cell>
          <cell r="G245">
            <v>-64180</v>
          </cell>
        </row>
        <row r="246">
          <cell r="F246" t="str">
            <v>ILORINBP DSTvAverage Value of DStv BP</v>
          </cell>
          <cell r="G246">
            <v>2551.31</v>
          </cell>
        </row>
        <row r="247">
          <cell r="F247" t="str">
            <v>ILORINBP DSTvAverage Value of DStv BP - Reversals</v>
          </cell>
          <cell r="G247">
            <v>-9168.57</v>
          </cell>
        </row>
        <row r="248">
          <cell r="F248" t="str">
            <v>ILORINBP DSTvPaga DStv BP Income</v>
          </cell>
          <cell r="G248">
            <v>128939.82</v>
          </cell>
        </row>
        <row r="249">
          <cell r="F249" t="str">
            <v>ILORINBP DSTvPaga DStv BP Income - Reversals</v>
          </cell>
          <cell r="G249">
            <v>-409.5</v>
          </cell>
        </row>
        <row r="250">
          <cell r="F250" t="str">
            <v>ILORINBP DSTvAgent DStv BP Commission</v>
          </cell>
          <cell r="G250">
            <v>76050</v>
          </cell>
        </row>
        <row r="251">
          <cell r="F251" t="str">
            <v>ILORINBP DSTvAgent DStv BP Commission - Reversals</v>
          </cell>
          <cell r="G251">
            <v>-240</v>
          </cell>
        </row>
        <row r="252">
          <cell r="F252" t="str">
            <v>ILORINBP GoTvNumber of agents performing Gotv</v>
          </cell>
          <cell r="G252">
            <v>116</v>
          </cell>
        </row>
        <row r="253">
          <cell r="F253" t="str">
            <v>ILORINBP GoTvChurn Agents Gotv BP</v>
          </cell>
          <cell r="G253">
            <v>9</v>
          </cell>
        </row>
        <row r="254">
          <cell r="F254" t="str">
            <v xml:space="preserve">ILORINBP GoTvNew / Fresh Agents BP in Month </v>
          </cell>
          <cell r="G254">
            <v>22</v>
          </cell>
        </row>
        <row r="255">
          <cell r="F255" t="str">
            <v>ILORINBP GoTvTotal Gotv BP Volume</v>
          </cell>
          <cell r="G255">
            <v>4469</v>
          </cell>
        </row>
        <row r="256">
          <cell r="F256" t="str">
            <v>ILORINBP GoTvTotal Gotv BP Volume - Reversals</v>
          </cell>
          <cell r="G256">
            <v>4</v>
          </cell>
        </row>
        <row r="257">
          <cell r="F257" t="str">
            <v>ILORINBP GoTvTotal Gotv BP Value</v>
          </cell>
          <cell r="G257">
            <v>5781600</v>
          </cell>
        </row>
        <row r="258">
          <cell r="F258" t="str">
            <v>ILORINBP GoTvTotal Gotv BP Value - Reversals</v>
          </cell>
          <cell r="G258">
            <v>-5000</v>
          </cell>
        </row>
        <row r="259">
          <cell r="F259" t="str">
            <v>ILORINBP GoTvAverage Value of Gotv BP</v>
          </cell>
          <cell r="G259">
            <v>1293.71</v>
          </cell>
        </row>
        <row r="260">
          <cell r="F260" t="str">
            <v>ILORINBP GoTvAverage Value of Gotv BP - Reversals</v>
          </cell>
          <cell r="G260">
            <v>-1250</v>
          </cell>
        </row>
        <row r="261">
          <cell r="F261" t="str">
            <v>ILORINBP GoTvPaga Gotv BP Income</v>
          </cell>
          <cell r="G261">
            <v>147166</v>
          </cell>
        </row>
        <row r="262">
          <cell r="F262" t="str">
            <v>ILORINBP GoTvPaga Gotv BP Income - Reversals</v>
          </cell>
          <cell r="G262">
            <v>0</v>
          </cell>
        </row>
        <row r="263">
          <cell r="F263" t="str">
            <v>ILORINBP GoTvAgent Gotv BP Commission</v>
          </cell>
          <cell r="G263">
            <v>89480</v>
          </cell>
        </row>
        <row r="264">
          <cell r="F264" t="str">
            <v>ILORINBP GoTvAgent Gotv BP Commission - Reversals</v>
          </cell>
          <cell r="G264">
            <v>0</v>
          </cell>
        </row>
        <row r="265">
          <cell r="F265" t="str">
            <v>ILORINBP StartimesNumber of agents performing Startimes</v>
          </cell>
          <cell r="G265">
            <v>119</v>
          </cell>
        </row>
        <row r="266">
          <cell r="F266" t="str">
            <v>ILORINBP StartimesChurn Agents Startimes BP</v>
          </cell>
          <cell r="G266">
            <v>8</v>
          </cell>
        </row>
        <row r="267">
          <cell r="F267" t="str">
            <v xml:space="preserve">ILORINBP StartimesNew / Fresh Agents BP in Month </v>
          </cell>
          <cell r="G267">
            <v>27</v>
          </cell>
        </row>
        <row r="268">
          <cell r="F268" t="str">
            <v>ILORINBP StartimesTotal Startimes BP Volume</v>
          </cell>
          <cell r="G268">
            <v>6212</v>
          </cell>
        </row>
        <row r="269">
          <cell r="F269" t="str">
            <v>ILORINBP StartimesTotal Startimes BP Value</v>
          </cell>
          <cell r="G269">
            <v>6812982</v>
          </cell>
        </row>
        <row r="270">
          <cell r="F270" t="str">
            <v>ILORINBP StartimesAverage Value of Startimes BP</v>
          </cell>
          <cell r="G270">
            <v>1096.75</v>
          </cell>
        </row>
        <row r="271">
          <cell r="F271" t="str">
            <v>ILORINBP StartimesPaga Startimes BP Income</v>
          </cell>
          <cell r="G271">
            <v>6608592.54</v>
          </cell>
        </row>
        <row r="272">
          <cell r="F272" t="str">
            <v>ILORINBP StartimesAgent Startimes BP Commission</v>
          </cell>
          <cell r="G272">
            <v>204389.46</v>
          </cell>
        </row>
        <row r="273">
          <cell r="F273" t="str">
            <v>ILORINBP OtherNumber of agents performing Other</v>
          </cell>
          <cell r="G273">
            <v>12</v>
          </cell>
        </row>
        <row r="274">
          <cell r="F274" t="str">
            <v>ILORINBP OtherChurn Agents Other BP</v>
          </cell>
          <cell r="G274">
            <v>5</v>
          </cell>
        </row>
        <row r="275">
          <cell r="F275" t="str">
            <v xml:space="preserve">ILORINBP OtherNew / Fresh Agents BP in Month </v>
          </cell>
          <cell r="G275">
            <v>9</v>
          </cell>
        </row>
        <row r="276">
          <cell r="F276" t="str">
            <v>ILORINBP OtherTotal Other BP Volume</v>
          </cell>
          <cell r="G276">
            <v>17</v>
          </cell>
        </row>
        <row r="277">
          <cell r="F277" t="str">
            <v>ILORINBP OtherTotal Other BP Value</v>
          </cell>
          <cell r="G277">
            <v>64500</v>
          </cell>
        </row>
        <row r="278">
          <cell r="F278" t="str">
            <v>ILORINBP OtherAverage Value of Other BP</v>
          </cell>
          <cell r="G278">
            <v>3794.12</v>
          </cell>
        </row>
        <row r="279">
          <cell r="F279" t="str">
            <v>ILORINBP OtherPaga Other BP Income</v>
          </cell>
          <cell r="G279">
            <v>5163.68</v>
          </cell>
        </row>
        <row r="280">
          <cell r="F280" t="str">
            <v>ILORINBP OtherAgent Other BP Commission</v>
          </cell>
          <cell r="G280">
            <v>540</v>
          </cell>
        </row>
        <row r="281">
          <cell r="F281" t="str">
            <v>ILORINAirtimeNumber of Agents performing Airtime on Transaction</v>
          </cell>
          <cell r="G281">
            <v>274</v>
          </cell>
        </row>
        <row r="282">
          <cell r="F282" t="str">
            <v>ILORINAirtimeChurn Agents Airtime</v>
          </cell>
          <cell r="G282">
            <v>36</v>
          </cell>
        </row>
        <row r="283">
          <cell r="F283" t="str">
            <v xml:space="preserve">ILORINAirtimeNew / Fresh Agents Airtime in Month </v>
          </cell>
          <cell r="G283">
            <v>31</v>
          </cell>
        </row>
        <row r="284">
          <cell r="F284" t="str">
            <v>ILORINAirtimeTotal Airtime Volume</v>
          </cell>
          <cell r="G284">
            <v>3038</v>
          </cell>
        </row>
        <row r="285">
          <cell r="F285" t="str">
            <v>ILORINAirtimeTotal Airtime Volume - Reversal</v>
          </cell>
          <cell r="G285">
            <v>16</v>
          </cell>
        </row>
        <row r="286">
          <cell r="F286" t="str">
            <v>ILORINAirtimeTotal Airtime Value</v>
          </cell>
          <cell r="G286">
            <v>1176855</v>
          </cell>
        </row>
        <row r="287">
          <cell r="F287" t="str">
            <v>ILORINAirtimeTotal Airtime Value - Reversals</v>
          </cell>
          <cell r="G287">
            <v>-5200</v>
          </cell>
        </row>
        <row r="288">
          <cell r="F288" t="str">
            <v>ILORINAirtimeAverage Value of Airtime</v>
          </cell>
          <cell r="G288">
            <v>387.38</v>
          </cell>
        </row>
        <row r="289">
          <cell r="F289" t="str">
            <v>ILORINAirtimeAverage Value of Airtime - Reversals</v>
          </cell>
          <cell r="G289">
            <v>-325</v>
          </cell>
        </row>
        <row r="290">
          <cell r="F290" t="str">
            <v>ILORINAirtimePaga Airtime Income</v>
          </cell>
          <cell r="G290">
            <v>54614.45</v>
          </cell>
        </row>
        <row r="291">
          <cell r="F291" t="str">
            <v>ILORINAirtimePaga Airtime Income - Reversals</v>
          </cell>
          <cell r="G291">
            <v>-358</v>
          </cell>
        </row>
        <row r="292">
          <cell r="F292" t="str">
            <v>ILORINAirtimeAgent Airtime Commission</v>
          </cell>
          <cell r="G292">
            <v>35461.660000000003</v>
          </cell>
        </row>
        <row r="293">
          <cell r="F293" t="str">
            <v>ILORINAirtimeAgent Airtime Commission - Reversals</v>
          </cell>
          <cell r="G293">
            <v>0</v>
          </cell>
        </row>
        <row r="294">
          <cell r="F294" t="str">
            <v>ABUJAAgent Network Sales# of Approved Agents in Total</v>
          </cell>
          <cell r="G294">
            <v>8000</v>
          </cell>
        </row>
        <row r="295">
          <cell r="F295" t="str">
            <v>ABUJAAgent Network SalesActive Agents in total (at least 1 transactions in the month)</v>
          </cell>
          <cell r="G295">
            <v>4589</v>
          </cell>
        </row>
        <row r="296">
          <cell r="F296" t="str">
            <v>ABUJAAgent Network SalesActive Agents in total (at least 5 transactions in the month)</v>
          </cell>
          <cell r="G296">
            <v>4042</v>
          </cell>
        </row>
        <row r="297">
          <cell r="F297" t="str">
            <v>ABUJAAgent Network SalesFresh Active Agents in total (at least 1 transactions in the month)</v>
          </cell>
          <cell r="G297">
            <v>362</v>
          </cell>
        </row>
        <row r="298">
          <cell r="F298" t="str">
            <v>ABUJAAgent Network SalesFresh Active Agents in total (at least 5 transactions in the month)</v>
          </cell>
          <cell r="G298">
            <v>355</v>
          </cell>
        </row>
        <row r="299">
          <cell r="F299" t="str">
            <v>ABUJAAgent Network SalesChurn Active Agents (1 txn in Month)</v>
          </cell>
          <cell r="G299">
            <v>275</v>
          </cell>
        </row>
        <row r="300">
          <cell r="F300" t="str">
            <v>ABUJAAgent Network SalesChurn Active Agents (5 txn in Month)</v>
          </cell>
          <cell r="G300">
            <v>262</v>
          </cell>
        </row>
        <row r="301">
          <cell r="F301" t="str">
            <v>ABUJAAbuja - All data in this section apply only to agents in Abuja (or the specific city)# Agents in City</v>
          </cell>
          <cell r="G301">
            <v>575</v>
          </cell>
        </row>
        <row r="302">
          <cell r="F302" t="str">
            <v>ABUJAAbuja - All data in this section apply only to agents in Abuja (or the specific city)Active Agents in City in month (at least 1 transactions in the month)</v>
          </cell>
          <cell r="G302">
            <v>289</v>
          </cell>
        </row>
        <row r="303">
          <cell r="F303" t="str">
            <v>ABUJAAbuja - All data in this section apply only to agents in Abuja (or the specific city)Active Agents in City in month (at least 5 transactions in the month)</v>
          </cell>
          <cell r="G303">
            <v>260</v>
          </cell>
        </row>
        <row r="304">
          <cell r="F304" t="str">
            <v>ABUJAAbuja - All data in this section apply only to agents in Abuja (or the specific city)Churn City Agents in Month (1 txn in Month)</v>
          </cell>
          <cell r="G304">
            <v>21</v>
          </cell>
        </row>
        <row r="305">
          <cell r="F305" t="str">
            <v>ABUJAAbuja - All data in this section apply only to agents in Abuja (or the specific city)Churn City Agents in Month (5 txn in Month)</v>
          </cell>
          <cell r="G305">
            <v>17</v>
          </cell>
        </row>
        <row r="306">
          <cell r="F306" t="str">
            <v>ABUJADeposit into Paga Number of Agents performing at least 1 Deposit for Customer or another Agent (Accept Deposit)</v>
          </cell>
          <cell r="G306">
            <v>74</v>
          </cell>
        </row>
        <row r="307">
          <cell r="F307" t="str">
            <v>ABUJADeposit into Paga Churn Agents DP</v>
          </cell>
          <cell r="G307">
            <v>30</v>
          </cell>
        </row>
        <row r="308">
          <cell r="F308" t="str">
            <v xml:space="preserve">ABUJADeposit into Paga New / Fresh Agents DP in Month </v>
          </cell>
          <cell r="G308">
            <v>29</v>
          </cell>
        </row>
        <row r="309">
          <cell r="F309" t="str">
            <v>ABUJADeposit into Paga Total DP Volume</v>
          </cell>
          <cell r="G309">
            <v>683</v>
          </cell>
        </row>
        <row r="310">
          <cell r="F310" t="str">
            <v>ABUJADeposit into Paga Total DP Value</v>
          </cell>
          <cell r="G310">
            <v>18901556.989999998</v>
          </cell>
        </row>
        <row r="311">
          <cell r="F311" t="str">
            <v>ABUJADeposit into Paga Average Value of DP</v>
          </cell>
          <cell r="G311">
            <v>27674.31</v>
          </cell>
        </row>
        <row r="312">
          <cell r="F312" t="str">
            <v>ABUJAMoney Transfer on PagaNumber of Agents performing MT on Paga (to customer or non-customer)</v>
          </cell>
          <cell r="G312" t="str">
            <v xml:space="preserve">  </v>
          </cell>
        </row>
        <row r="313">
          <cell r="F313" t="str">
            <v>ABUJAMoney Transfer on PagaChurn Agents MT</v>
          </cell>
          <cell r="G313">
            <v>7</v>
          </cell>
        </row>
        <row r="314">
          <cell r="F314" t="str">
            <v xml:space="preserve">ABUJAMoney Transfer on PagaNew / Fresh Agents MT in Month </v>
          </cell>
          <cell r="G314" t="str">
            <v xml:space="preserve">  </v>
          </cell>
        </row>
        <row r="315">
          <cell r="F315" t="str">
            <v>ABUJAMoney Transfer on PagaTotal MT Volume</v>
          </cell>
          <cell r="G315" t="str">
            <v xml:space="preserve">  </v>
          </cell>
        </row>
        <row r="316">
          <cell r="F316" t="str">
            <v>ABUJAMoney Transfer on PagaTotal MT Value</v>
          </cell>
          <cell r="G316" t="str">
            <v xml:space="preserve">  </v>
          </cell>
        </row>
        <row r="317">
          <cell r="F317" t="str">
            <v>ABUJAMoney Transfer on PagaAverage Value of MT</v>
          </cell>
          <cell r="G317" t="str">
            <v xml:space="preserve">  </v>
          </cell>
        </row>
        <row r="318">
          <cell r="F318" t="str">
            <v>ABUJAMoney Transfer on PagaPaga MT Income</v>
          </cell>
          <cell r="G318" t="str">
            <v xml:space="preserve">  </v>
          </cell>
        </row>
        <row r="319">
          <cell r="F319" t="str">
            <v>ABUJAMoney Transfer on PagaAgent MT Commission</v>
          </cell>
          <cell r="G319" t="str">
            <v xml:space="preserve">  </v>
          </cell>
        </row>
        <row r="320">
          <cell r="F320" t="str">
            <v>ABUJADeposit To BankNumber of Agents performing Deposit to Bank</v>
          </cell>
          <cell r="G320">
            <v>252</v>
          </cell>
        </row>
        <row r="321">
          <cell r="F321" t="str">
            <v>ABUJADeposit To BankChurn Agents DB</v>
          </cell>
          <cell r="G321">
            <v>37</v>
          </cell>
        </row>
        <row r="322">
          <cell r="F322" t="str">
            <v xml:space="preserve">ABUJADeposit To Bank New / Fresh Agents DB in Month </v>
          </cell>
          <cell r="G322">
            <v>30</v>
          </cell>
        </row>
        <row r="323">
          <cell r="F323" t="str">
            <v>ABUJADeposit To BankTotal DB Volume</v>
          </cell>
          <cell r="G323">
            <v>4541</v>
          </cell>
        </row>
        <row r="324">
          <cell r="F324" t="str">
            <v>ABUJADeposit To BankTotal DB Volume - Reversals</v>
          </cell>
          <cell r="G324">
            <v>1</v>
          </cell>
        </row>
        <row r="325">
          <cell r="F325" t="str">
            <v>ABUJADeposit To BankTotal DB Value</v>
          </cell>
          <cell r="G325">
            <v>64765596.75</v>
          </cell>
        </row>
        <row r="326">
          <cell r="F326" t="str">
            <v>ABUJADeposit To BankTotal DB Value - Reversals</v>
          </cell>
          <cell r="G326">
            <v>-25500</v>
          </cell>
        </row>
        <row r="327">
          <cell r="F327" t="str">
            <v>ABUJADeposit To BankAverage Value of DB</v>
          </cell>
          <cell r="G327">
            <v>14262.41</v>
          </cell>
        </row>
        <row r="328">
          <cell r="F328" t="str">
            <v>ABUJADeposit To BankAverage Value of DB - Reversals</v>
          </cell>
          <cell r="G328">
            <v>-25500</v>
          </cell>
        </row>
        <row r="329">
          <cell r="F329" t="str">
            <v>ABUJADeposit To BankPaga DB Income</v>
          </cell>
          <cell r="G329">
            <v>388640</v>
          </cell>
        </row>
        <row r="330">
          <cell r="F330" t="str">
            <v>ABUJADeposit To BankPaga DB Income - Reversal</v>
          </cell>
          <cell r="G330">
            <v>-70</v>
          </cell>
        </row>
        <row r="331">
          <cell r="F331" t="str">
            <v>ABUJADeposit To BankAgent DB Commission</v>
          </cell>
          <cell r="G331">
            <v>292210</v>
          </cell>
        </row>
        <row r="332">
          <cell r="F332" t="str">
            <v>ABUJADeposit To BankAgent DB Commission - Reversal</v>
          </cell>
          <cell r="G332">
            <v>-80</v>
          </cell>
        </row>
        <row r="333">
          <cell r="F333" t="str">
            <v>ABUJABP DSTvNumber of agents performing DStv</v>
          </cell>
          <cell r="G333">
            <v>175</v>
          </cell>
        </row>
        <row r="334">
          <cell r="F334" t="str">
            <v>ABUJABP DSTvChurn Agents DStv BP</v>
          </cell>
          <cell r="G334">
            <v>21</v>
          </cell>
        </row>
        <row r="335">
          <cell r="F335" t="str">
            <v xml:space="preserve">ABUJABP DSTvNew / Fresh Agents BP in Month </v>
          </cell>
          <cell r="G335">
            <v>25</v>
          </cell>
        </row>
        <row r="336">
          <cell r="F336" t="str">
            <v>ABUJABP DSTvTotal DStv BP Volume</v>
          </cell>
          <cell r="G336">
            <v>7422</v>
          </cell>
        </row>
        <row r="337">
          <cell r="F337" t="str">
            <v>ABUJABP DSTvTotal DStv BP Volume - Reversal</v>
          </cell>
          <cell r="G337">
            <v>18</v>
          </cell>
        </row>
        <row r="338">
          <cell r="F338" t="str">
            <v>ABUJABP DSTvTotal DStv BP Value</v>
          </cell>
          <cell r="G338">
            <v>40662711</v>
          </cell>
        </row>
        <row r="339">
          <cell r="F339" t="str">
            <v>ABUJABP DSTvTotal DStv BP Value - Reversal</v>
          </cell>
          <cell r="G339">
            <v>-92470</v>
          </cell>
        </row>
        <row r="340">
          <cell r="F340" t="str">
            <v>ABUJABP DSTvAverage Value of DStv BP</v>
          </cell>
          <cell r="G340">
            <v>5478.67</v>
          </cell>
        </row>
        <row r="341">
          <cell r="F341" t="str">
            <v>ABUJABP DSTvAverage Value of DStv BP - Reversals</v>
          </cell>
          <cell r="G341">
            <v>-5137.22</v>
          </cell>
        </row>
        <row r="342">
          <cell r="F342" t="str">
            <v>ABUJABP DSTvPaga DStv BP Income</v>
          </cell>
          <cell r="G342">
            <v>555537.81000000006</v>
          </cell>
        </row>
        <row r="343">
          <cell r="F343" t="str">
            <v>ABUJABP DSTvPaga DStv BP Income - Reversals</v>
          </cell>
          <cell r="G343">
            <v>-94</v>
          </cell>
        </row>
        <row r="344">
          <cell r="F344" t="str">
            <v>ABUJABP DSTvAgent DStv BP Commission</v>
          </cell>
          <cell r="G344">
            <v>324640</v>
          </cell>
        </row>
        <row r="345">
          <cell r="F345" t="str">
            <v>ABUJABP DSTvAgent DStv BP Commission - Reversals</v>
          </cell>
          <cell r="G345">
            <v>-70</v>
          </cell>
        </row>
        <row r="346">
          <cell r="F346" t="str">
            <v>ABUJABP GoTvNumber of agents performing Gotv</v>
          </cell>
          <cell r="G346">
            <v>182</v>
          </cell>
        </row>
        <row r="347">
          <cell r="F347" t="str">
            <v>ABUJABP GoTvChurn Agents Gotv BP</v>
          </cell>
          <cell r="G347">
            <v>22</v>
          </cell>
        </row>
        <row r="348">
          <cell r="F348" t="str">
            <v xml:space="preserve">ABUJABP GoTvNew / Fresh Agents BP in Month </v>
          </cell>
          <cell r="G348">
            <v>32</v>
          </cell>
        </row>
        <row r="349">
          <cell r="F349" t="str">
            <v>ABUJABP GoTvTotal Gotv BP Volume</v>
          </cell>
          <cell r="G349">
            <v>12625</v>
          </cell>
        </row>
        <row r="350">
          <cell r="F350" t="str">
            <v>ABUJABP GoTvTotal Gotv BP Volume - Reversals</v>
          </cell>
          <cell r="G350">
            <v>20</v>
          </cell>
        </row>
        <row r="351">
          <cell r="F351" t="str">
            <v>ABUJABP GoTvTotal Gotv BP Value</v>
          </cell>
          <cell r="G351">
            <v>21829650</v>
          </cell>
        </row>
        <row r="352">
          <cell r="F352" t="str">
            <v>ABUJABP GoTvTotal Gotv BP Value - Reversals</v>
          </cell>
          <cell r="G352">
            <v>-33900</v>
          </cell>
        </row>
        <row r="353">
          <cell r="F353" t="str">
            <v>ABUJABP GoTvAverage Value of Gotv BP</v>
          </cell>
          <cell r="G353">
            <v>1729.08</v>
          </cell>
        </row>
        <row r="354">
          <cell r="F354" t="str">
            <v>ABUJABP GoTvAverage Value of Gotv BP - Reversals</v>
          </cell>
          <cell r="G354">
            <v>-1695</v>
          </cell>
        </row>
        <row r="355">
          <cell r="F355" t="str">
            <v>ABUJABP GoTvPaga Gotv BP Income</v>
          </cell>
          <cell r="G355">
            <v>470437.5</v>
          </cell>
        </row>
        <row r="356">
          <cell r="F356" t="str">
            <v>ABUJABP GoTvPaga Gotv BP Income - Reversals</v>
          </cell>
          <cell r="G356">
            <v>-298</v>
          </cell>
        </row>
        <row r="357">
          <cell r="F357" t="str">
            <v>ABUJABP GoTvAgent Gotv BP Commission</v>
          </cell>
          <cell r="G357">
            <v>255420</v>
          </cell>
        </row>
        <row r="358">
          <cell r="F358" t="str">
            <v>ABUJABP GoTvAgent Gotv BP Commission - Reversals</v>
          </cell>
          <cell r="G358">
            <v>-160</v>
          </cell>
        </row>
        <row r="359">
          <cell r="F359" t="str">
            <v>ABUJABP StartimesNumber of agents performing Startimes</v>
          </cell>
          <cell r="G359">
            <v>107</v>
          </cell>
        </row>
        <row r="360">
          <cell r="F360" t="str">
            <v>ABUJABP StartimesChurn Agents Startimes BP</v>
          </cell>
          <cell r="G360">
            <v>4</v>
          </cell>
        </row>
        <row r="361">
          <cell r="F361" t="str">
            <v xml:space="preserve">ABUJABP StartimesNew / Fresh Agents BP in Month </v>
          </cell>
          <cell r="G361">
            <v>30</v>
          </cell>
        </row>
        <row r="362">
          <cell r="F362" t="str">
            <v>ABUJABP StartimesTotal Startimes BP Volume</v>
          </cell>
          <cell r="G362">
            <v>1815</v>
          </cell>
        </row>
        <row r="363">
          <cell r="F363" t="str">
            <v>ABUJABP StartimesTotal Startimes BP Value</v>
          </cell>
          <cell r="G363">
            <v>2579500</v>
          </cell>
        </row>
        <row r="364">
          <cell r="F364" t="str">
            <v>ABUJABP StartimesAverage Value of Startimes BP</v>
          </cell>
          <cell r="G364">
            <v>1421.21</v>
          </cell>
        </row>
        <row r="365">
          <cell r="F365" t="str">
            <v>ABUJABP StartimesPaga Startimes BP Income</v>
          </cell>
          <cell r="G365">
            <v>2502115</v>
          </cell>
        </row>
        <row r="366">
          <cell r="F366" t="str">
            <v>ABUJABP StartimesAgent Startimes BP Commission</v>
          </cell>
          <cell r="G366">
            <v>77385</v>
          </cell>
        </row>
        <row r="367">
          <cell r="F367" t="str">
            <v>ABUJABP OtherNumber of agents performing Other</v>
          </cell>
          <cell r="G367">
            <v>24</v>
          </cell>
        </row>
        <row r="368">
          <cell r="F368" t="str">
            <v>ABUJABP OtherChurn Agents Other BP</v>
          </cell>
          <cell r="G368">
            <v>3</v>
          </cell>
        </row>
        <row r="369">
          <cell r="F369" t="str">
            <v xml:space="preserve">ABUJABP OtherNew / Fresh Agents BP in Month </v>
          </cell>
          <cell r="G369">
            <v>16</v>
          </cell>
        </row>
        <row r="370">
          <cell r="F370" t="str">
            <v>ABUJABP OtherTotal Other BP Volume</v>
          </cell>
          <cell r="G370">
            <v>57</v>
          </cell>
        </row>
        <row r="371">
          <cell r="F371" t="str">
            <v>ABUJABP OtherTotal Other BP Value</v>
          </cell>
          <cell r="G371">
            <v>253450</v>
          </cell>
        </row>
        <row r="372">
          <cell r="F372" t="str">
            <v>ABUJABP OtherAverage Value of Other BP</v>
          </cell>
          <cell r="G372">
            <v>4446.49</v>
          </cell>
        </row>
        <row r="373">
          <cell r="F373" t="str">
            <v>ABUJABP OtherPaga Other BP Income</v>
          </cell>
          <cell r="G373">
            <v>4397.59</v>
          </cell>
        </row>
        <row r="374">
          <cell r="F374" t="str">
            <v>ABUJABP OtherAgent Other BP Commission</v>
          </cell>
          <cell r="G374">
            <v>2580</v>
          </cell>
        </row>
        <row r="375">
          <cell r="F375" t="str">
            <v>ABUJAAirtimeNumber of Agents performing Airtime on Transaction</v>
          </cell>
          <cell r="G375">
            <v>351</v>
          </cell>
        </row>
        <row r="376">
          <cell r="F376" t="str">
            <v>ABUJAAirtimeChurn Agents Airtime</v>
          </cell>
          <cell r="G376">
            <v>34</v>
          </cell>
        </row>
        <row r="377">
          <cell r="F377" t="str">
            <v xml:space="preserve">ABUJAAirtimeNew / Fresh Agents Airtime in Month </v>
          </cell>
          <cell r="G377">
            <v>35</v>
          </cell>
        </row>
        <row r="378">
          <cell r="F378" t="str">
            <v>ABUJAAirtimeTotal Airtime Volume</v>
          </cell>
          <cell r="G378">
            <v>5393</v>
          </cell>
        </row>
        <row r="379">
          <cell r="F379" t="str">
            <v>ABUJAAirtimeTotal Airtime Volume - Reversal</v>
          </cell>
          <cell r="G379">
            <v>7</v>
          </cell>
        </row>
        <row r="380">
          <cell r="F380" t="str">
            <v>ABUJAAirtimeTotal Airtime Value</v>
          </cell>
          <cell r="G380">
            <v>4074376</v>
          </cell>
        </row>
        <row r="381">
          <cell r="F381" t="str">
            <v>ABUJAAirtimeTotal Airtime Value - Reversals</v>
          </cell>
          <cell r="G381">
            <v>-31100</v>
          </cell>
        </row>
        <row r="382">
          <cell r="F382" t="str">
            <v>ABUJAAirtimeAverage Value of Airtime</v>
          </cell>
          <cell r="G382">
            <v>755.49</v>
          </cell>
        </row>
        <row r="383">
          <cell r="F383" t="str">
            <v>ABUJAAirtimeAverage Value of Airtime - Reversals</v>
          </cell>
          <cell r="G383">
            <v>-4442.8599999999997</v>
          </cell>
        </row>
        <row r="384">
          <cell r="F384" t="str">
            <v>ABUJAAirtimePaga Airtime Income</v>
          </cell>
          <cell r="G384">
            <v>186802.61</v>
          </cell>
        </row>
        <row r="385">
          <cell r="F385" t="str">
            <v>ABUJAAirtimePaga Airtime Income - Reversals</v>
          </cell>
          <cell r="G385">
            <v>-2168</v>
          </cell>
        </row>
        <row r="386">
          <cell r="F386" t="str">
            <v>ABUJAAirtimeAgent Airtime Commission</v>
          </cell>
          <cell r="G386">
            <v>123164.28</v>
          </cell>
        </row>
        <row r="387">
          <cell r="F387" t="str">
            <v>ABUJAAirtimeAgent Airtime Commission - Reversals</v>
          </cell>
          <cell r="G387">
            <v>0</v>
          </cell>
        </row>
        <row r="388">
          <cell r="F388" t="str">
            <v>ENUGUAgent Network Sales# of Approved Agents in Total</v>
          </cell>
          <cell r="G388">
            <v>8000</v>
          </cell>
        </row>
        <row r="389">
          <cell r="F389" t="str">
            <v>ENUGUAgent Network SalesActive Agents in total (at least 1 transactions in the month)</v>
          </cell>
          <cell r="G389">
            <v>4589</v>
          </cell>
        </row>
        <row r="390">
          <cell r="F390" t="str">
            <v>ENUGUAgent Network SalesActive Agents in total (at least 5 transactions in the month)</v>
          </cell>
          <cell r="G390">
            <v>4042</v>
          </cell>
        </row>
        <row r="391">
          <cell r="F391" t="str">
            <v>ENUGUAgent Network SalesFresh Active Agents in total (at least 1 transactions in the month)</v>
          </cell>
          <cell r="G391">
            <v>362</v>
          </cell>
        </row>
        <row r="392">
          <cell r="F392" t="str">
            <v>ENUGUAgent Network SalesFresh Active Agents in total (at least 5 transactions in the month)</v>
          </cell>
          <cell r="G392">
            <v>355</v>
          </cell>
        </row>
        <row r="393">
          <cell r="F393" t="str">
            <v>ENUGUAgent Network SalesChurn Active Agents (1 txn in Month)</v>
          </cell>
          <cell r="G393">
            <v>275</v>
          </cell>
        </row>
        <row r="394">
          <cell r="F394" t="str">
            <v>ENUGUAgent Network SalesChurn Active Agents (5 txn in Month)</v>
          </cell>
          <cell r="G394">
            <v>262</v>
          </cell>
        </row>
        <row r="395">
          <cell r="F395" t="str">
            <v>ENUGUEnugu - All data in this section apply only to agents in Enugu (or the specific city)# Agents in City</v>
          </cell>
          <cell r="G395">
            <v>285</v>
          </cell>
        </row>
        <row r="396">
          <cell r="F396" t="str">
            <v>ENUGUEnugu - All data in this section apply only to agents in Enugu (or the specific city)Active Agents in City in month (at least 1 transactions in the month)</v>
          </cell>
          <cell r="G396">
            <v>120</v>
          </cell>
        </row>
        <row r="397">
          <cell r="F397" t="str">
            <v>ENUGUEnugu - All data in this section apply only to agents in Enugu (or the specific city)Active Agents in City in month (at least 5 transactions in the month)</v>
          </cell>
          <cell r="G397">
            <v>107</v>
          </cell>
        </row>
        <row r="398">
          <cell r="F398" t="str">
            <v>ENUGUEnugu - All data in this section apply only to agents in Enugu (or the specific city)Churn City Agents in Month (1 txn in Month)</v>
          </cell>
          <cell r="G398">
            <v>4</v>
          </cell>
        </row>
        <row r="399">
          <cell r="F399" t="str">
            <v>ENUGUEnugu - All data in this section apply only to agents in Enugu (or the specific city)Churn City Agents in Month (5 txn in Month)</v>
          </cell>
          <cell r="G399">
            <v>6</v>
          </cell>
        </row>
        <row r="400">
          <cell r="F400" t="str">
            <v>ENUGUDeposit into Paga Number of Agents performing at least 1 Deposit for Customer or another Agent (Accept Deposit)</v>
          </cell>
          <cell r="G400">
            <v>26</v>
          </cell>
        </row>
        <row r="401">
          <cell r="F401" t="str">
            <v>ENUGUDeposit into Paga Churn Agents DP</v>
          </cell>
          <cell r="G401">
            <v>13</v>
          </cell>
        </row>
        <row r="402">
          <cell r="F402" t="str">
            <v xml:space="preserve">ENUGUDeposit into Paga New / Fresh Agents DP in Month </v>
          </cell>
          <cell r="G402">
            <v>8</v>
          </cell>
        </row>
        <row r="403">
          <cell r="F403" t="str">
            <v>ENUGUDeposit into Paga Total DP Volume</v>
          </cell>
          <cell r="G403">
            <v>141</v>
          </cell>
        </row>
        <row r="404">
          <cell r="F404" t="str">
            <v>ENUGUDeposit into Paga Total DP Value</v>
          </cell>
          <cell r="G404">
            <v>1934017.67</v>
          </cell>
        </row>
        <row r="405">
          <cell r="F405" t="str">
            <v>ENUGUDeposit into Paga Average Value of DP</v>
          </cell>
          <cell r="G405">
            <v>13716.44</v>
          </cell>
        </row>
        <row r="406">
          <cell r="F406" t="str">
            <v>ENUGUMoney Transfer on PagaNumber of Agents performing MT on Paga (to customer or non-customer)</v>
          </cell>
          <cell r="G406" t="str">
            <v xml:space="preserve"> </v>
          </cell>
        </row>
        <row r="407">
          <cell r="F407" t="str">
            <v>ENUGUMoney Transfer on PagaChurn Agents MT</v>
          </cell>
          <cell r="G407">
            <v>10</v>
          </cell>
        </row>
        <row r="408">
          <cell r="F408" t="str">
            <v xml:space="preserve">ENUGUMoney Transfer on PagaNew / Fresh Agents MT in Month </v>
          </cell>
          <cell r="G408" t="str">
            <v xml:space="preserve"> </v>
          </cell>
        </row>
        <row r="409">
          <cell r="F409" t="str">
            <v>ENUGUMoney Transfer on PagaTotal MT Volume</v>
          </cell>
          <cell r="G409" t="str">
            <v xml:space="preserve"> </v>
          </cell>
        </row>
        <row r="410">
          <cell r="F410" t="str">
            <v>ENUGUMoney Transfer on PagaTotal MT Value</v>
          </cell>
          <cell r="G410" t="str">
            <v xml:space="preserve"> </v>
          </cell>
        </row>
        <row r="411">
          <cell r="F411" t="str">
            <v>ENUGUMoney Transfer on PagaAverage Value of MT</v>
          </cell>
          <cell r="G411" t="str">
            <v xml:space="preserve"> </v>
          </cell>
        </row>
        <row r="412">
          <cell r="F412" t="str">
            <v>ENUGUMoney Transfer on PagaPaga MT Income</v>
          </cell>
          <cell r="G412" t="str">
            <v xml:space="preserve"> </v>
          </cell>
        </row>
        <row r="413">
          <cell r="F413" t="str">
            <v>ENUGUMoney Transfer on PagaAgent MT Commission</v>
          </cell>
          <cell r="G413" t="str">
            <v xml:space="preserve"> </v>
          </cell>
        </row>
        <row r="414">
          <cell r="F414" t="str">
            <v>ENUGUDeposit To BankNumber of Agents performing Deposit to Bank</v>
          </cell>
          <cell r="G414">
            <v>46</v>
          </cell>
        </row>
        <row r="415">
          <cell r="F415" t="str">
            <v>ENUGUDeposit To BankChurn Agents DB</v>
          </cell>
          <cell r="G415">
            <v>14</v>
          </cell>
        </row>
        <row r="416">
          <cell r="F416" t="str">
            <v xml:space="preserve">ENUGUDeposit To Bank New / Fresh Agents DB in Month </v>
          </cell>
          <cell r="G416">
            <v>7</v>
          </cell>
        </row>
        <row r="417">
          <cell r="F417" t="str">
            <v>ENUGUDeposit To BankTotal DB Volume</v>
          </cell>
          <cell r="G417">
            <v>298</v>
          </cell>
        </row>
        <row r="418">
          <cell r="F418" t="str">
            <v>ENUGUDeposit To BankTotal DB Volume - Reversals</v>
          </cell>
          <cell r="G418">
            <v>1</v>
          </cell>
        </row>
        <row r="419">
          <cell r="F419" t="str">
            <v>ENUGUDeposit To BankTotal DB Value</v>
          </cell>
          <cell r="G419">
            <v>5010794</v>
          </cell>
        </row>
        <row r="420">
          <cell r="F420" t="str">
            <v>ENUGUDeposit To BankTotal DB Value - Reversals</v>
          </cell>
          <cell r="G420">
            <v>-15000</v>
          </cell>
        </row>
        <row r="421">
          <cell r="F421" t="str">
            <v>ENUGUDeposit To BankAverage Value of DB</v>
          </cell>
          <cell r="G421">
            <v>16814.740000000002</v>
          </cell>
        </row>
        <row r="422">
          <cell r="F422" t="str">
            <v>ENUGUDeposit To BankAverage Value of DB - Reversals</v>
          </cell>
          <cell r="G422">
            <v>-15000</v>
          </cell>
        </row>
        <row r="423">
          <cell r="F423" t="str">
            <v>ENUGUDeposit To BankPaga DB Income</v>
          </cell>
          <cell r="G423">
            <v>24210</v>
          </cell>
        </row>
        <row r="424">
          <cell r="F424" t="str">
            <v>ENUGUDeposit To BankPaga DB Income - Reversal</v>
          </cell>
          <cell r="G424">
            <v>-70</v>
          </cell>
        </row>
        <row r="425">
          <cell r="F425" t="str">
            <v>ENUGUDeposit To BankAgent DB Commission</v>
          </cell>
          <cell r="G425">
            <v>20190</v>
          </cell>
        </row>
        <row r="426">
          <cell r="F426" t="str">
            <v>ENUGUDeposit To BankAgent DB Commission - Reversal</v>
          </cell>
          <cell r="G426">
            <v>-80</v>
          </cell>
        </row>
        <row r="427">
          <cell r="F427" t="str">
            <v>ENUGUBP DSTvNumber of agents performing DStv</v>
          </cell>
          <cell r="G427">
            <v>58</v>
          </cell>
        </row>
        <row r="428">
          <cell r="F428" t="str">
            <v>ENUGUBP DSTvChurn Agents DStv BP</v>
          </cell>
          <cell r="G428">
            <v>1</v>
          </cell>
        </row>
        <row r="429">
          <cell r="F429" t="str">
            <v xml:space="preserve">ENUGUBP DSTvNew / Fresh Agents BP in Month </v>
          </cell>
          <cell r="G429">
            <v>4</v>
          </cell>
        </row>
        <row r="430">
          <cell r="F430" t="str">
            <v>ENUGUBP DSTvTotal DStv BP Volume</v>
          </cell>
          <cell r="G430">
            <v>596</v>
          </cell>
        </row>
        <row r="431">
          <cell r="F431" t="str">
            <v>ENUGUBP DSTvTotal DStv BP Volume - Reversal</v>
          </cell>
          <cell r="G431">
            <v>2</v>
          </cell>
        </row>
        <row r="432">
          <cell r="F432" t="str">
            <v>ENUGUBP DSTvTotal DStv BP Value</v>
          </cell>
          <cell r="G432">
            <v>2717154</v>
          </cell>
        </row>
        <row r="433">
          <cell r="F433" t="str">
            <v>ENUGUBP DSTvTotal DStv BP Value - Reversal</v>
          </cell>
          <cell r="G433">
            <v>-5400</v>
          </cell>
        </row>
        <row r="434">
          <cell r="F434" t="str">
            <v>ENUGUBP DSTvAverage Value of DStv BP</v>
          </cell>
          <cell r="G434">
            <v>4558.9799999999996</v>
          </cell>
        </row>
        <row r="435">
          <cell r="F435" t="str">
            <v>ENUGUBP DSTvAverage Value of DStv BP - Reversals</v>
          </cell>
          <cell r="G435">
            <v>-2700</v>
          </cell>
        </row>
        <row r="436">
          <cell r="F436" t="str">
            <v>ENUGUBP DSTvPaga DStv BP Income</v>
          </cell>
          <cell r="G436">
            <v>39047.54</v>
          </cell>
        </row>
        <row r="437">
          <cell r="F437" t="str">
            <v>ENUGUBP DSTvPaga DStv BP Income - Reversals</v>
          </cell>
          <cell r="G437">
            <v>-56</v>
          </cell>
        </row>
        <row r="438">
          <cell r="F438" t="str">
            <v>ENUGUBP DSTvAgent DStv BP Commission</v>
          </cell>
          <cell r="G438">
            <v>26660</v>
          </cell>
        </row>
        <row r="439">
          <cell r="F439" t="str">
            <v>ENUGUBP DSTvAgent DStv BP Commission - Reversals</v>
          </cell>
          <cell r="G439">
            <v>-50</v>
          </cell>
        </row>
        <row r="440">
          <cell r="F440" t="str">
            <v>ENUGUBP GoTvNumber of agents performing Gotv</v>
          </cell>
          <cell r="G440">
            <v>97</v>
          </cell>
        </row>
        <row r="441">
          <cell r="F441" t="str">
            <v>ENUGUBP GoTvChurn Agents Gotv BP</v>
          </cell>
          <cell r="G441">
            <v>12</v>
          </cell>
        </row>
        <row r="442">
          <cell r="F442" t="str">
            <v xml:space="preserve">ENUGUBP GoTvNew / Fresh Agents BP in Month </v>
          </cell>
          <cell r="G442">
            <v>9</v>
          </cell>
        </row>
        <row r="443">
          <cell r="F443" t="str">
            <v>ENUGUBP GoTvTotal Gotv BP Volume</v>
          </cell>
          <cell r="G443">
            <v>7351</v>
          </cell>
        </row>
        <row r="444">
          <cell r="F444" t="str">
            <v>ENUGUBP GoTvTotal Gotv BP Volume - Reversals</v>
          </cell>
          <cell r="G444">
            <v>36</v>
          </cell>
        </row>
        <row r="445">
          <cell r="F445" t="str">
            <v>ENUGUBP GoTvTotal Gotv BP Value</v>
          </cell>
          <cell r="G445">
            <v>12841780</v>
          </cell>
        </row>
        <row r="446">
          <cell r="F446" t="str">
            <v>ENUGUBP GoTvTotal Gotv BP Value - Reversals</v>
          </cell>
          <cell r="G446">
            <v>-56100</v>
          </cell>
        </row>
        <row r="447">
          <cell r="F447" t="str">
            <v>ENUGUBP GoTvAverage Value of Gotv BP</v>
          </cell>
          <cell r="G447">
            <v>1746.94</v>
          </cell>
        </row>
        <row r="448">
          <cell r="F448" t="str">
            <v>ENUGUBP GoTvAverage Value of Gotv BP - Reversals</v>
          </cell>
          <cell r="G448">
            <v>-1558.33</v>
          </cell>
        </row>
        <row r="449">
          <cell r="F449" t="str">
            <v>ENUGUBP GoTvPaga Gotv BP Income</v>
          </cell>
          <cell r="G449">
            <v>275135.8</v>
          </cell>
        </row>
        <row r="450">
          <cell r="F450" t="str">
            <v>ENUGUBP GoTvPaga Gotv BP Income - Reversals</v>
          </cell>
          <cell r="G450">
            <v>-143</v>
          </cell>
        </row>
        <row r="451">
          <cell r="F451" t="str">
            <v>ENUGUBP GoTvAgent Gotv BP Commission</v>
          </cell>
          <cell r="G451">
            <v>148290</v>
          </cell>
        </row>
        <row r="452">
          <cell r="F452" t="str">
            <v>ENUGUBP GoTvAgent Gotv BP Commission - Reversals</v>
          </cell>
          <cell r="G452">
            <v>-80</v>
          </cell>
        </row>
        <row r="453">
          <cell r="F453" t="str">
            <v>ENUGUBP StartimesNumber of agents performing Startimes</v>
          </cell>
          <cell r="G453">
            <v>51</v>
          </cell>
        </row>
        <row r="454">
          <cell r="F454" t="str">
            <v>ENUGUBP StartimesChurn Agents Startimes BP</v>
          </cell>
          <cell r="G454">
            <v>1</v>
          </cell>
        </row>
        <row r="455">
          <cell r="F455" t="str">
            <v xml:space="preserve">ENUGUBP StartimesNew / Fresh Agents BP in Month </v>
          </cell>
          <cell r="G455">
            <v>9</v>
          </cell>
        </row>
        <row r="456">
          <cell r="F456" t="str">
            <v>ENUGUBP StartimesTotal Startimes BP Volume</v>
          </cell>
          <cell r="G456">
            <v>1298</v>
          </cell>
        </row>
        <row r="457">
          <cell r="F457" t="str">
            <v>ENUGUBP StartimesTotal Startimes BP Value</v>
          </cell>
          <cell r="G457">
            <v>1635800</v>
          </cell>
        </row>
        <row r="458">
          <cell r="F458" t="str">
            <v>ENUGUBP StartimesAverage Value of Startimes BP</v>
          </cell>
          <cell r="G458">
            <v>1260.25</v>
          </cell>
        </row>
        <row r="459">
          <cell r="F459" t="str">
            <v>ENUGUBP StartimesPaga Startimes BP Income</v>
          </cell>
          <cell r="G459">
            <v>1586726</v>
          </cell>
        </row>
        <row r="460">
          <cell r="F460" t="str">
            <v>ENUGUBP StartimesAgent Startimes BP Commission</v>
          </cell>
          <cell r="G460">
            <v>49074</v>
          </cell>
        </row>
        <row r="461">
          <cell r="F461" t="str">
            <v>ENUGUBP OtherNumber of agents performing Other</v>
          </cell>
          <cell r="G461">
            <v>8</v>
          </cell>
        </row>
        <row r="462">
          <cell r="F462" t="str">
            <v>ENUGUBP OtherChurn Agents Other BP</v>
          </cell>
          <cell r="G462" t="str">
            <v xml:space="preserve"> </v>
          </cell>
        </row>
        <row r="463">
          <cell r="F463" t="str">
            <v xml:space="preserve">ENUGUBP OtherNew / Fresh Agents BP in Month </v>
          </cell>
          <cell r="G463">
            <v>6</v>
          </cell>
        </row>
        <row r="464">
          <cell r="F464" t="str">
            <v>ENUGUBP OtherTotal Other BP Volume</v>
          </cell>
          <cell r="G464">
            <v>9</v>
          </cell>
        </row>
        <row r="465">
          <cell r="F465" t="str">
            <v>ENUGUBP OtherTotal Other BP Value</v>
          </cell>
          <cell r="G465">
            <v>25100</v>
          </cell>
        </row>
        <row r="466">
          <cell r="F466" t="str">
            <v>ENUGUBP OtherAverage Value of Other BP</v>
          </cell>
          <cell r="G466">
            <v>2788.89</v>
          </cell>
        </row>
        <row r="467">
          <cell r="F467" t="str">
            <v>ENUGUBP OtherPaga Other BP Income</v>
          </cell>
          <cell r="G467">
            <v>1106</v>
          </cell>
        </row>
        <row r="468">
          <cell r="F468" t="str">
            <v>ENUGUBP OtherAgent Other BP Commission</v>
          </cell>
          <cell r="G468">
            <v>310</v>
          </cell>
        </row>
        <row r="469">
          <cell r="F469" t="str">
            <v>ENUGUAirtimeNumber of Agents performing Airtime on Transaction</v>
          </cell>
          <cell r="G469">
            <v>155</v>
          </cell>
        </row>
        <row r="470">
          <cell r="F470" t="str">
            <v>ENUGUAirtimeChurn Agents Airtime</v>
          </cell>
          <cell r="G470">
            <v>16</v>
          </cell>
        </row>
        <row r="471">
          <cell r="F471" t="str">
            <v xml:space="preserve">ENUGUAirtimeNew / Fresh Agents Airtime in Month </v>
          </cell>
          <cell r="G471">
            <v>10</v>
          </cell>
        </row>
        <row r="472">
          <cell r="F472" t="str">
            <v>ENUGUAirtimeTotal Airtime Volume</v>
          </cell>
          <cell r="G472">
            <v>2119</v>
          </cell>
        </row>
        <row r="473">
          <cell r="F473" t="str">
            <v>ENUGUAirtimeTotal Airtime Volume - Reversal</v>
          </cell>
          <cell r="G473">
            <v>3</v>
          </cell>
        </row>
        <row r="474">
          <cell r="F474" t="str">
            <v>ENUGUAirtimeTotal Airtime Value</v>
          </cell>
          <cell r="G474">
            <v>1038407</v>
          </cell>
        </row>
        <row r="475">
          <cell r="F475" t="str">
            <v>ENUGUAirtimeTotal Airtime Value - Reversals</v>
          </cell>
          <cell r="G475">
            <v>-700</v>
          </cell>
        </row>
        <row r="476">
          <cell r="F476" t="str">
            <v>ENUGUAirtimeAverage Value of Airtime</v>
          </cell>
          <cell r="G476">
            <v>490.05</v>
          </cell>
        </row>
        <row r="477">
          <cell r="F477" t="str">
            <v>ENUGUAirtimeAverage Value of Airtime - Reversals</v>
          </cell>
          <cell r="G477">
            <v>-233.33</v>
          </cell>
        </row>
        <row r="478">
          <cell r="F478" t="str">
            <v>ENUGUAirtimePaga Airtime Income</v>
          </cell>
          <cell r="G478">
            <v>45521.42</v>
          </cell>
        </row>
        <row r="479">
          <cell r="F479" t="str">
            <v>ENUGUAirtimePaga Airtime Income - Reversals</v>
          </cell>
          <cell r="G479">
            <v>-49</v>
          </cell>
        </row>
        <row r="480">
          <cell r="F480" t="str">
            <v>ENUGUAirtimeAgent Airtime Commission</v>
          </cell>
          <cell r="G480">
            <v>31173.21</v>
          </cell>
        </row>
        <row r="481">
          <cell r="F481" t="str">
            <v>ENUGUAirtimeAgent Airtime Commission - Reversals</v>
          </cell>
          <cell r="G481">
            <v>0</v>
          </cell>
        </row>
        <row r="482">
          <cell r="F482" t="str">
            <v>PORT HARCOURTAgent Network Sales# of Approved Agents in Total</v>
          </cell>
          <cell r="G482">
            <v>8000</v>
          </cell>
        </row>
        <row r="483">
          <cell r="F483" t="str">
            <v>PORT HARCOURTAgent Network SalesActive Agents in total (at least 1 transactions in the month)</v>
          </cell>
          <cell r="G483">
            <v>4589</v>
          </cell>
        </row>
        <row r="484">
          <cell r="F484" t="str">
            <v>PORT HARCOURTAgent Network SalesActive Agents in total (at least 5 transactions in the month)</v>
          </cell>
          <cell r="G484">
            <v>4042</v>
          </cell>
        </row>
        <row r="485">
          <cell r="F485" t="str">
            <v>PORT HARCOURTAgent Network SalesFresh Active Agents in total (at least 1 transactions in the month)</v>
          </cell>
          <cell r="G485">
            <v>362</v>
          </cell>
        </row>
        <row r="486">
          <cell r="F486" t="str">
            <v>PORT HARCOURTAgent Network SalesFresh Active Agents in total (at least 5 transactions in the month)</v>
          </cell>
          <cell r="G486">
            <v>355</v>
          </cell>
        </row>
        <row r="487">
          <cell r="F487" t="str">
            <v>PORT HARCOURTAgent Network SalesChurn Active Agents (1 txn in Month)</v>
          </cell>
          <cell r="G487">
            <v>275</v>
          </cell>
        </row>
        <row r="488">
          <cell r="F488" t="str">
            <v>PORT HARCOURTAgent Network SalesChurn Active Agents (5 txn in Month)</v>
          </cell>
          <cell r="G488">
            <v>262</v>
          </cell>
        </row>
        <row r="489">
          <cell r="F489" t="str">
            <v>PORT HARCOURTPort-Harcourt - All data in this section apply only to agents in Port-Harcourt (or the specific city)# Agents in City</v>
          </cell>
          <cell r="G489">
            <v>418</v>
          </cell>
        </row>
        <row r="490">
          <cell r="F490" t="str">
            <v>PORT HARCOURTPort-Harcourt - All data in this section apply only to agents in Port-Harcourt (or the specific city)Active Agents in City in month (at least 1 transactions in the month)</v>
          </cell>
          <cell r="G490">
            <v>226</v>
          </cell>
        </row>
        <row r="491">
          <cell r="F491" t="str">
            <v>PORT HARCOURTPort-Harcourt - All data in this section apply only to agents in Port-Harcourt (or the specific city)Active Agents in City in month (at least 5 transactions in the month)</v>
          </cell>
          <cell r="G491">
            <v>203</v>
          </cell>
        </row>
        <row r="492">
          <cell r="F492" t="str">
            <v>PORT HARCOURTPort-Harcourt - All data in this section apply only to agents in Port-Harcourt (or the specific city)Churn City Agents in Month (1 txn in Month)</v>
          </cell>
          <cell r="G492">
            <v>18</v>
          </cell>
        </row>
        <row r="493">
          <cell r="F493" t="str">
            <v>PORT HARCOURTPort-Harcourt - All data in this section apply only to agents in Port-Harcourt (or the specific city)Churn City Agents in Month (5 txn in Month)</v>
          </cell>
          <cell r="G493">
            <v>12</v>
          </cell>
        </row>
        <row r="494">
          <cell r="F494" t="str">
            <v>PORT HARCOURTDeposit into Paga Number of Agents performing at least 1 Deposit for Customer or another Agent (Accept Deposit)</v>
          </cell>
          <cell r="G494">
            <v>72</v>
          </cell>
        </row>
        <row r="495">
          <cell r="F495" t="str">
            <v>PORT HARCOURTDeposit into Paga Churn Agents DP</v>
          </cell>
          <cell r="G495">
            <v>26</v>
          </cell>
        </row>
        <row r="496">
          <cell r="F496" t="str">
            <v xml:space="preserve">PORT HARCOURTDeposit into Paga New / Fresh Agents DP in Month </v>
          </cell>
          <cell r="G496">
            <v>20</v>
          </cell>
        </row>
        <row r="497">
          <cell r="F497" t="str">
            <v>PORT HARCOURTDeposit into Paga Total DP Volume</v>
          </cell>
          <cell r="G497">
            <v>589</v>
          </cell>
        </row>
        <row r="498">
          <cell r="F498" t="str">
            <v>PORT HARCOURTDeposit into Paga Total DP Value</v>
          </cell>
          <cell r="G498">
            <v>11871898</v>
          </cell>
        </row>
        <row r="499">
          <cell r="F499" t="str">
            <v>PORT HARCOURTDeposit into Paga Average Value of DP</v>
          </cell>
          <cell r="G499">
            <v>20156.02</v>
          </cell>
        </row>
        <row r="500">
          <cell r="F500" t="str">
            <v>PORT HARCOURTMoney Transfer on PagaNumber of Agents performing MT on Paga (to customer or non-customer)</v>
          </cell>
          <cell r="G500" t="str">
            <v xml:space="preserve">  </v>
          </cell>
        </row>
        <row r="501">
          <cell r="F501" t="str">
            <v>PORT HARCOURTMoney Transfer on PagaChurn Agents MT</v>
          </cell>
          <cell r="G501">
            <v>10</v>
          </cell>
        </row>
        <row r="502">
          <cell r="F502" t="str">
            <v xml:space="preserve">PORT HARCOURTMoney Transfer on PagaNew / Fresh Agents MT in Month </v>
          </cell>
          <cell r="G502" t="str">
            <v xml:space="preserve">  </v>
          </cell>
        </row>
        <row r="503">
          <cell r="F503" t="str">
            <v>PORT HARCOURTMoney Transfer on PagaTotal MT Volume</v>
          </cell>
          <cell r="G503" t="str">
            <v xml:space="preserve">  </v>
          </cell>
        </row>
        <row r="504">
          <cell r="F504" t="str">
            <v>PORT HARCOURTMoney Transfer on PagaTotal MT Value</v>
          </cell>
          <cell r="G504" t="str">
            <v xml:space="preserve">  </v>
          </cell>
        </row>
        <row r="505">
          <cell r="F505" t="str">
            <v>PORT HARCOURTMoney Transfer on PagaAverage Value of MT</v>
          </cell>
          <cell r="G505" t="str">
            <v xml:space="preserve">  </v>
          </cell>
        </row>
        <row r="506">
          <cell r="F506" t="str">
            <v>PORT HARCOURTMoney Transfer on PagaPaga MT Income</v>
          </cell>
          <cell r="G506" t="str">
            <v xml:space="preserve">  </v>
          </cell>
        </row>
        <row r="507">
          <cell r="F507" t="str">
            <v>PORT HARCOURTMoney Transfer on PagaAgent MT Commission</v>
          </cell>
          <cell r="G507" t="str">
            <v xml:space="preserve">  </v>
          </cell>
        </row>
        <row r="508">
          <cell r="F508" t="str">
            <v>PORT HARCOURTDeposit To BankNumber of Agents performing Deposit to Bank</v>
          </cell>
          <cell r="G508">
            <v>146</v>
          </cell>
        </row>
        <row r="509">
          <cell r="F509" t="str">
            <v>PORT HARCOURTDeposit To BankChurn Agents DB</v>
          </cell>
          <cell r="G509">
            <v>32</v>
          </cell>
        </row>
        <row r="510">
          <cell r="F510" t="str">
            <v xml:space="preserve">PORT HARCOURTDeposit To Bank New / Fresh Agents DB in Month </v>
          </cell>
          <cell r="G510">
            <v>19</v>
          </cell>
        </row>
        <row r="511">
          <cell r="F511" t="str">
            <v>PORT HARCOURTDeposit To BankTotal DB Volume</v>
          </cell>
          <cell r="G511">
            <v>1349</v>
          </cell>
        </row>
        <row r="512">
          <cell r="F512" t="str">
            <v>PORT HARCOURTDeposit To BankTotal DB Value</v>
          </cell>
          <cell r="G512">
            <v>18269220</v>
          </cell>
        </row>
        <row r="513">
          <cell r="F513" t="str">
            <v>PORT HARCOURTDeposit To BankAverage Value of DB</v>
          </cell>
          <cell r="G513">
            <v>13542.79</v>
          </cell>
        </row>
        <row r="514">
          <cell r="F514" t="str">
            <v>PORT HARCOURTDeposit To BankPaga DB Income</v>
          </cell>
          <cell r="G514">
            <v>118470</v>
          </cell>
        </row>
        <row r="515">
          <cell r="F515" t="str">
            <v>PORT HARCOURTDeposit To BankAgent DB Commission</v>
          </cell>
          <cell r="G515">
            <v>83880</v>
          </cell>
        </row>
        <row r="516">
          <cell r="F516" t="str">
            <v>PORT HARCOURTBP DSTvNumber of agents performing DStv</v>
          </cell>
          <cell r="G516">
            <v>125</v>
          </cell>
        </row>
        <row r="517">
          <cell r="F517" t="str">
            <v>PORT HARCOURTBP DSTvChurn Agents DStv BP</v>
          </cell>
          <cell r="G517">
            <v>13</v>
          </cell>
        </row>
        <row r="518">
          <cell r="F518" t="str">
            <v xml:space="preserve">PORT HARCOURTBP DSTvNew / Fresh Agents BP in Month </v>
          </cell>
          <cell r="G518">
            <v>19</v>
          </cell>
        </row>
        <row r="519">
          <cell r="F519" t="str">
            <v>PORT HARCOURTBP DSTvTotal DStv BP Volume</v>
          </cell>
          <cell r="G519">
            <v>1722</v>
          </cell>
        </row>
        <row r="520">
          <cell r="F520" t="str">
            <v>PORT HARCOURTBP DSTvTotal DStv BP Volume - Reversal</v>
          </cell>
          <cell r="G520">
            <v>4</v>
          </cell>
        </row>
        <row r="521">
          <cell r="F521" t="str">
            <v>PORT HARCOURTBP DSTvTotal DStv BP Value</v>
          </cell>
          <cell r="G521">
            <v>9624082</v>
          </cell>
        </row>
        <row r="522">
          <cell r="F522" t="str">
            <v>PORT HARCOURTBP DSTvTotal DStv BP Value - Reversal</v>
          </cell>
          <cell r="G522">
            <v>-24780</v>
          </cell>
        </row>
        <row r="523">
          <cell r="F523" t="str">
            <v>PORT HARCOURTBP DSTvAverage Value of DStv BP</v>
          </cell>
          <cell r="G523">
            <v>5588.9</v>
          </cell>
        </row>
        <row r="524">
          <cell r="F524" t="str">
            <v>PORT HARCOURTBP DSTvAverage Value of DStv BP - Reversals</v>
          </cell>
          <cell r="G524">
            <v>-6195</v>
          </cell>
        </row>
        <row r="525">
          <cell r="F525" t="str">
            <v>PORT HARCOURTBP DSTvPaga DStv BP Income</v>
          </cell>
          <cell r="G525">
            <v>130848.62</v>
          </cell>
        </row>
        <row r="526">
          <cell r="F526" t="str">
            <v>PORT HARCOURTBP DSTvPaga DStv BP Income - Reversals</v>
          </cell>
          <cell r="G526">
            <v>0</v>
          </cell>
        </row>
        <row r="527">
          <cell r="F527" t="str">
            <v>PORT HARCOURTBP DSTvAgent DStv BP Commission</v>
          </cell>
          <cell r="G527">
            <v>86080</v>
          </cell>
        </row>
        <row r="528">
          <cell r="F528" t="str">
            <v>PORT HARCOURTBP DSTvAgent DStv BP Commission - Reversals</v>
          </cell>
          <cell r="G528">
            <v>0</v>
          </cell>
        </row>
        <row r="529">
          <cell r="F529" t="str">
            <v>PORT HARCOURTBP GoTvNumber of agents performing Gotv</v>
          </cell>
          <cell r="G529">
            <v>175</v>
          </cell>
        </row>
        <row r="530">
          <cell r="F530" t="str">
            <v>PORT HARCOURTBP GoTvChurn Agents Gotv BP</v>
          </cell>
          <cell r="G530">
            <v>23</v>
          </cell>
        </row>
        <row r="531">
          <cell r="F531" t="str">
            <v xml:space="preserve">PORT HARCOURTBP GoTvNew / Fresh Agents BP in Month </v>
          </cell>
          <cell r="G531">
            <v>10</v>
          </cell>
        </row>
        <row r="532">
          <cell r="F532" t="str">
            <v>PORT HARCOURTBP GoTvTotal Gotv BP Volume</v>
          </cell>
          <cell r="G532">
            <v>13859</v>
          </cell>
        </row>
        <row r="533">
          <cell r="F533" t="str">
            <v>PORT HARCOURTBP GoTvTotal Gotv BP Volume - Reversals</v>
          </cell>
          <cell r="G533">
            <v>49</v>
          </cell>
        </row>
        <row r="534">
          <cell r="F534" t="str">
            <v>PORT HARCOURTBP GoTvTotal Gotv BP Value</v>
          </cell>
          <cell r="G534">
            <v>24680520</v>
          </cell>
        </row>
        <row r="535">
          <cell r="F535" t="str">
            <v>PORT HARCOURTBP GoTvTotal Gotv BP Value - Reversals</v>
          </cell>
          <cell r="G535">
            <v>-86100</v>
          </cell>
        </row>
        <row r="536">
          <cell r="F536" t="str">
            <v>PORT HARCOURTBP GoTvAverage Value of Gotv BP</v>
          </cell>
          <cell r="G536">
            <v>1780.83</v>
          </cell>
        </row>
        <row r="537">
          <cell r="F537" t="str">
            <v>PORT HARCOURTBP GoTvAverage Value of Gotv BP - Reversals</v>
          </cell>
          <cell r="G537">
            <v>-1757.14</v>
          </cell>
        </row>
        <row r="538">
          <cell r="F538" t="str">
            <v>PORT HARCOURTBP GoTvPaga Gotv BP Income</v>
          </cell>
          <cell r="G538">
            <v>523231.2</v>
          </cell>
        </row>
        <row r="539">
          <cell r="F539" t="str">
            <v>PORT HARCOURTBP GoTvPaga Gotv BP Income - Reversals</v>
          </cell>
          <cell r="G539">
            <v>-635</v>
          </cell>
        </row>
        <row r="540">
          <cell r="F540" t="str">
            <v>PORT HARCOURTBP GoTvAgent Gotv BP Commission</v>
          </cell>
          <cell r="G540">
            <v>281730</v>
          </cell>
        </row>
        <row r="541">
          <cell r="F541" t="str">
            <v>PORT HARCOURTBP GoTvAgent Gotv BP Commission - Reversals</v>
          </cell>
          <cell r="G541">
            <v>-470</v>
          </cell>
        </row>
        <row r="542">
          <cell r="F542" t="str">
            <v>PORT HARCOURTBP StartimesNumber of agents performing Startimes</v>
          </cell>
          <cell r="G542">
            <v>103</v>
          </cell>
        </row>
        <row r="543">
          <cell r="F543" t="str">
            <v>PORT HARCOURTBP StartimesChurn Agents Startimes BP</v>
          </cell>
          <cell r="G543">
            <v>10</v>
          </cell>
        </row>
        <row r="544">
          <cell r="F544" t="str">
            <v xml:space="preserve">PORT HARCOURTBP StartimesNew / Fresh Agents BP in Month </v>
          </cell>
          <cell r="G544">
            <v>23</v>
          </cell>
        </row>
        <row r="545">
          <cell r="F545" t="str">
            <v>PORT HARCOURTBP StartimesTotal Startimes BP Volume</v>
          </cell>
          <cell r="G545">
            <v>965</v>
          </cell>
        </row>
        <row r="546">
          <cell r="F546" t="str">
            <v>PORT HARCOURTBP StartimesTotal Startimes BP Value</v>
          </cell>
          <cell r="G546">
            <v>1263600</v>
          </cell>
        </row>
        <row r="547">
          <cell r="F547" t="str">
            <v>PORT HARCOURTBP StartimesAverage Value of Startimes BP</v>
          </cell>
          <cell r="G547">
            <v>1309.43</v>
          </cell>
        </row>
        <row r="548">
          <cell r="F548" t="str">
            <v>PORT HARCOURTBP StartimesPaga Startimes BP Income</v>
          </cell>
          <cell r="G548">
            <v>1225692</v>
          </cell>
        </row>
        <row r="549">
          <cell r="F549" t="str">
            <v>PORT HARCOURTBP StartimesAgent Startimes BP Commission</v>
          </cell>
          <cell r="G549">
            <v>37908</v>
          </cell>
        </row>
        <row r="550">
          <cell r="F550" t="str">
            <v>PORT HARCOURTBP OtherNumber of agents performing Other</v>
          </cell>
          <cell r="G550">
            <v>8</v>
          </cell>
        </row>
        <row r="551">
          <cell r="F551" t="str">
            <v>PORT HARCOURTBP OtherChurn Agents Other BP</v>
          </cell>
          <cell r="G551">
            <v>3</v>
          </cell>
        </row>
        <row r="552">
          <cell r="F552" t="str">
            <v xml:space="preserve">PORT HARCOURTBP OtherNew / Fresh Agents BP in Month </v>
          </cell>
          <cell r="G552">
            <v>4</v>
          </cell>
        </row>
        <row r="553">
          <cell r="F553" t="str">
            <v>PORT HARCOURTBP OtherTotal Other BP Volume</v>
          </cell>
          <cell r="G553">
            <v>23</v>
          </cell>
        </row>
        <row r="554">
          <cell r="F554" t="str">
            <v>PORT HARCOURTBP OtherTotal Other BP Value</v>
          </cell>
          <cell r="G554">
            <v>60500</v>
          </cell>
        </row>
        <row r="555">
          <cell r="F555" t="str">
            <v>PORT HARCOURTBP OtherAverage Value of Other BP</v>
          </cell>
          <cell r="G555">
            <v>2630.43</v>
          </cell>
        </row>
        <row r="556">
          <cell r="F556" t="str">
            <v>PORT HARCOURTBP OtherPaga Other BP Income</v>
          </cell>
          <cell r="G556">
            <v>3197.75</v>
          </cell>
        </row>
        <row r="557">
          <cell r="F557" t="str">
            <v>PORT HARCOURTBP OtherAgent Other BP Commission</v>
          </cell>
          <cell r="G557">
            <v>820</v>
          </cell>
        </row>
        <row r="558">
          <cell r="F558" t="str">
            <v>PORT HARCOURTAirtimeNumber of Agents performing Airtime on Transaction</v>
          </cell>
          <cell r="G558">
            <v>301</v>
          </cell>
        </row>
        <row r="559">
          <cell r="F559" t="str">
            <v>PORT HARCOURTAirtimeChurn Agents Airtime</v>
          </cell>
          <cell r="G559">
            <v>24</v>
          </cell>
        </row>
        <row r="560">
          <cell r="F560" t="str">
            <v xml:space="preserve">PORT HARCOURTAirtimeNew / Fresh Agents Airtime in Month </v>
          </cell>
          <cell r="G560">
            <v>21</v>
          </cell>
        </row>
        <row r="561">
          <cell r="F561" t="str">
            <v>PORT HARCOURTAirtimeTotal Airtime Volume</v>
          </cell>
          <cell r="G561">
            <v>4494</v>
          </cell>
        </row>
        <row r="562">
          <cell r="F562" t="str">
            <v>PORT HARCOURTAirtimeTotal Airtime Volume - Reversal</v>
          </cell>
          <cell r="G562">
            <v>18</v>
          </cell>
        </row>
        <row r="563">
          <cell r="F563" t="str">
            <v>PORT HARCOURTAirtimeTotal Airtime Value</v>
          </cell>
          <cell r="G563">
            <v>2060695.59</v>
          </cell>
        </row>
        <row r="564">
          <cell r="F564" t="str">
            <v>PORT HARCOURTAirtimeTotal Airtime Value - Reversals</v>
          </cell>
          <cell r="G564">
            <v>-16485</v>
          </cell>
        </row>
        <row r="565">
          <cell r="F565" t="str">
            <v>PORT HARCOURTAirtimeAverage Value of Airtime</v>
          </cell>
          <cell r="G565">
            <v>458.54</v>
          </cell>
        </row>
        <row r="566">
          <cell r="F566" t="str">
            <v>PORT HARCOURTAirtimeAverage Value of Airtime - Reversals</v>
          </cell>
          <cell r="G566">
            <v>-915.83</v>
          </cell>
        </row>
        <row r="567">
          <cell r="F567" t="str">
            <v>PORT HARCOURTAirtimePaga Airtime Income</v>
          </cell>
          <cell r="G567">
            <v>93775.14</v>
          </cell>
        </row>
        <row r="568">
          <cell r="F568" t="str">
            <v>PORT HARCOURTAirtimePaga Airtime Income - Reversals</v>
          </cell>
          <cell r="G568">
            <v>-1153.95</v>
          </cell>
        </row>
        <row r="569">
          <cell r="F569" t="str">
            <v>PORT HARCOURTAirtimeAgent Airtime Commission</v>
          </cell>
          <cell r="G569">
            <v>62315.42</v>
          </cell>
        </row>
        <row r="570">
          <cell r="F570" t="str">
            <v>PORT HARCOURTAirtimeAgent Airtime Commission - Reversals</v>
          </cell>
          <cell r="G570">
            <v>0</v>
          </cell>
        </row>
        <row r="571">
          <cell r="F571" t="str">
            <v>PORT HARCOURTAgent Network Sales# of Approved Agents in Total</v>
          </cell>
          <cell r="G571">
            <v>8000</v>
          </cell>
        </row>
        <row r="572">
          <cell r="F572" t="str">
            <v>PORT HARCOURTAgent Network SalesActive Agents in total (at least 1 transactions in the month)</v>
          </cell>
          <cell r="G572">
            <v>4589</v>
          </cell>
        </row>
        <row r="573">
          <cell r="F573" t="str">
            <v>PORT HARCOURTAgent Network SalesActive Agents in total (at least 5 transactions in the month)</v>
          </cell>
          <cell r="G573">
            <v>4042</v>
          </cell>
        </row>
        <row r="574">
          <cell r="F574" t="str">
            <v>PORT HARCOURTAgent Network SalesFresh Active Agents in total (at least 1 transactions in the month)</v>
          </cell>
          <cell r="G574">
            <v>362</v>
          </cell>
        </row>
        <row r="575">
          <cell r="F575" t="str">
            <v>PORT HARCOURTAgent Network SalesFresh Active Agents in total (at least 5 transactions in the month)</v>
          </cell>
          <cell r="G575">
            <v>355</v>
          </cell>
        </row>
        <row r="576">
          <cell r="F576" t="str">
            <v>PORT HARCOURTAgent Network SalesChurn Active Agents (1 txn in Month)</v>
          </cell>
          <cell r="G576">
            <v>275</v>
          </cell>
        </row>
        <row r="577">
          <cell r="F577" t="str">
            <v>PORT HARCOURTAgent Network SalesChurn Active Agents (5 txn in Month)</v>
          </cell>
          <cell r="G577">
            <v>262</v>
          </cell>
        </row>
        <row r="578">
          <cell r="F578" t="str">
            <v>PORT HARCOURTAbeokuta - All data in this section apply only to agents in Abeokuta (or the specific city)# Agents in City</v>
          </cell>
          <cell r="G578">
            <v>243</v>
          </cell>
        </row>
        <row r="579">
          <cell r="F579" t="str">
            <v>PORT HARCOURTAbeokuta - All data in this section apply only to agents in Abeokuta (or the specific city)Active Agents in City in month (at least 1 transactions in the month)</v>
          </cell>
          <cell r="G579">
            <v>129</v>
          </cell>
        </row>
        <row r="580">
          <cell r="F580" t="str">
            <v>PORT HARCOURTAbeokuta - All data in this section apply only to agents in Abeokuta (or the specific city)Active Agents in City in month (at least 5 transactions in the month)</v>
          </cell>
          <cell r="G580">
            <v>101</v>
          </cell>
        </row>
        <row r="581">
          <cell r="F581" t="str">
            <v>PORT HARCOURTAbeokuta - All data in this section apply only to agents in Abeokuta (or the specific city)Churn City Agents in Month (1 txn in Month)</v>
          </cell>
          <cell r="G581">
            <v>14</v>
          </cell>
        </row>
        <row r="582">
          <cell r="F582" t="str">
            <v>PORT HARCOURTAbeokuta - All data in this section apply only to agents in Abeokuta (or the specific city)Churn City Agents in Month (5 txn in Month)</v>
          </cell>
          <cell r="G582">
            <v>9</v>
          </cell>
        </row>
        <row r="583">
          <cell r="F583" t="str">
            <v>PORT HARCOURTDeposit into Paga Number of Agents performing at least 1 Deposit for Customer or another Agent (Accept Deposit)</v>
          </cell>
          <cell r="G583">
            <v>44</v>
          </cell>
        </row>
        <row r="584">
          <cell r="F584" t="str">
            <v xml:space="preserve">PORT HARCOURTDeposit into Paga Churn Agents DP </v>
          </cell>
          <cell r="G584">
            <v>20</v>
          </cell>
        </row>
        <row r="585">
          <cell r="F585" t="str">
            <v xml:space="preserve">PORT HARCOURTDeposit into Paga New / Fresh Agents DP in Month </v>
          </cell>
          <cell r="G585">
            <v>13</v>
          </cell>
        </row>
        <row r="586">
          <cell r="F586" t="str">
            <v>PORT HARCOURTDeposit into Paga Total DP Volume</v>
          </cell>
          <cell r="G586">
            <v>211</v>
          </cell>
        </row>
        <row r="587">
          <cell r="F587" t="str">
            <v>PORT HARCOURTDeposit into Paga Total DP Value</v>
          </cell>
          <cell r="G587">
            <v>3279322</v>
          </cell>
        </row>
        <row r="588">
          <cell r="F588" t="str">
            <v>PORT HARCOURTDeposit into Paga Average Value of DP</v>
          </cell>
          <cell r="G588">
            <v>15541.81</v>
          </cell>
        </row>
        <row r="589">
          <cell r="F589" t="str">
            <v>PORT HARCOURTMoney Transfer on PagaNumber of Agents performing MT on Paga (to customer or non-customer)</v>
          </cell>
          <cell r="G589" t="str">
            <v xml:space="preserve">  </v>
          </cell>
        </row>
        <row r="590">
          <cell r="F590" t="str">
            <v>PORT HARCOURTMoney Transfer on PagaChurn Agents MT</v>
          </cell>
          <cell r="G590">
            <v>1</v>
          </cell>
        </row>
        <row r="591">
          <cell r="F591" t="str">
            <v xml:space="preserve">PORT HARCOURTMoney Transfer on PagaNew / Fresh Agents MT in Month </v>
          </cell>
          <cell r="G591" t="str">
            <v xml:space="preserve">  </v>
          </cell>
        </row>
        <row r="592">
          <cell r="F592" t="str">
            <v>PORT HARCOURTMoney Transfer on PagaTotal MT Volume</v>
          </cell>
          <cell r="G592" t="str">
            <v xml:space="preserve">  </v>
          </cell>
        </row>
        <row r="593">
          <cell r="F593" t="str">
            <v>PORT HARCOURTMoney Transfer on PagaTotal MT Value</v>
          </cell>
          <cell r="G593" t="str">
            <v xml:space="preserve">  </v>
          </cell>
        </row>
        <row r="594">
          <cell r="F594" t="str">
            <v>PORT HARCOURTMoney Transfer on PagaAverage Value of MT</v>
          </cell>
          <cell r="G594" t="str">
            <v xml:space="preserve">  </v>
          </cell>
        </row>
        <row r="595">
          <cell r="F595" t="str">
            <v>PORT HARCOURTMoney Transfer on PagaPaga MT Income</v>
          </cell>
          <cell r="G595" t="str">
            <v xml:space="preserve">  </v>
          </cell>
        </row>
        <row r="596">
          <cell r="F596" t="str">
            <v>PORT HARCOURTMoney Transfer on PagaAgent MT Commission</v>
          </cell>
          <cell r="G596" t="str">
            <v xml:space="preserve">  </v>
          </cell>
        </row>
        <row r="597">
          <cell r="F597" t="str">
            <v>PORT HARCOURTDeposit To BankNumber of Agents performing Deposit to Bank</v>
          </cell>
          <cell r="G597">
            <v>88</v>
          </cell>
        </row>
        <row r="598">
          <cell r="F598" t="str">
            <v>PORT HARCOURTDeposit To BankChurn Agents DB</v>
          </cell>
          <cell r="G598">
            <v>13</v>
          </cell>
        </row>
        <row r="599">
          <cell r="F599" t="str">
            <v xml:space="preserve">PORT HARCOURTDeposit To Bank New / Fresh Agents DB in Month </v>
          </cell>
          <cell r="G599">
            <v>12</v>
          </cell>
        </row>
        <row r="600">
          <cell r="F600" t="str">
            <v>PORT HARCOURTDeposit To BankTotal DB Volume</v>
          </cell>
          <cell r="G600">
            <v>1092</v>
          </cell>
        </row>
        <row r="601">
          <cell r="F601" t="str">
            <v>PORT HARCOURTDeposit To BankTotal DB Volume - Reversals</v>
          </cell>
          <cell r="G601">
            <v>2</v>
          </cell>
        </row>
        <row r="602">
          <cell r="F602" t="str">
            <v>PORT HARCOURTDeposit To BankTotal DB Value</v>
          </cell>
          <cell r="G602">
            <v>20314674</v>
          </cell>
        </row>
        <row r="603">
          <cell r="F603" t="str">
            <v>PORT HARCOURTDeposit To BankTotal DB Value - Reversals</v>
          </cell>
          <cell r="G603">
            <v>-7000</v>
          </cell>
        </row>
        <row r="604">
          <cell r="F604" t="str">
            <v>PORT HARCOURTDeposit To BankAverage Value of DB</v>
          </cell>
          <cell r="G604">
            <v>18603.18</v>
          </cell>
        </row>
        <row r="605">
          <cell r="F605" t="str">
            <v>PORT HARCOURTDeposit To BankAverage Value of DB - Reversals</v>
          </cell>
          <cell r="G605">
            <v>-3500</v>
          </cell>
        </row>
        <row r="606">
          <cell r="F606" t="str">
            <v>PORT HARCOURTDeposit To BankPaga DB Income</v>
          </cell>
          <cell r="G606">
            <v>92300</v>
          </cell>
        </row>
        <row r="607">
          <cell r="F607" t="str">
            <v>PORT HARCOURTDeposit To BankPaga DB Income - Reversal</v>
          </cell>
          <cell r="G607">
            <v>-200</v>
          </cell>
        </row>
        <row r="608">
          <cell r="F608" t="str">
            <v>PORT HARCOURTDeposit To BankAgent DB Commission</v>
          </cell>
          <cell r="G608">
            <v>70900</v>
          </cell>
        </row>
        <row r="609">
          <cell r="F609" t="str">
            <v>PORT HARCOURTDeposit To BankAgent DB Commission - Reversal</v>
          </cell>
          <cell r="G609">
            <v>-100</v>
          </cell>
        </row>
        <row r="610">
          <cell r="F610" t="str">
            <v>PORT HARCOURTMerchant Payments (Bill Pay)Number of agents performing DStv</v>
          </cell>
          <cell r="G610">
            <v>74</v>
          </cell>
        </row>
        <row r="611">
          <cell r="F611" t="str">
            <v>PORT HARCOURTMerchant Payments (Bill Pay)Churn Agents DStv BP</v>
          </cell>
          <cell r="G611">
            <v>10</v>
          </cell>
        </row>
        <row r="612">
          <cell r="F612" t="str">
            <v xml:space="preserve">PORT HARCOURTMerchant Payments (Bill Pay)New / Fresh Agents BP in Month </v>
          </cell>
          <cell r="G612">
            <v>7</v>
          </cell>
        </row>
        <row r="613">
          <cell r="F613" t="str">
            <v>PORT HARCOURTMerchant Payments (Bill Pay)Total DStv BP Volume</v>
          </cell>
          <cell r="G613">
            <v>1086</v>
          </cell>
        </row>
        <row r="614">
          <cell r="F614" t="str">
            <v>PORT HARCOURTMerchant Payments (Bill Pay)Total DStv BP Volume - Reversal</v>
          </cell>
          <cell r="G614">
            <v>14</v>
          </cell>
        </row>
        <row r="615">
          <cell r="F615" t="str">
            <v>PORT HARCOURTMerchant Payments (Bill Pay)Total DStv BP Value</v>
          </cell>
          <cell r="G615">
            <v>4435147.45</v>
          </cell>
        </row>
        <row r="616">
          <cell r="F616" t="str">
            <v>PORT HARCOURTMerchant Payments (Bill Pay)Total DStv BP Value - Reversal</v>
          </cell>
          <cell r="G616">
            <v>-43680</v>
          </cell>
        </row>
        <row r="617">
          <cell r="F617" t="str">
            <v>PORT HARCOURTMerchant Payments (Bill Pay)Average Value of DStv BP</v>
          </cell>
          <cell r="G617">
            <v>4083.93</v>
          </cell>
        </row>
        <row r="618">
          <cell r="F618" t="str">
            <v>PORT HARCOURTMerchant Payments (Bill Pay)Average Value of DStv BP - Reversals</v>
          </cell>
          <cell r="G618">
            <v>-3120</v>
          </cell>
        </row>
        <row r="619">
          <cell r="F619" t="str">
            <v>PORT HARCOURTMerchant Payments (Bill Pay)Paga DStv BP Income</v>
          </cell>
          <cell r="G619">
            <v>66228.27</v>
          </cell>
        </row>
        <row r="620">
          <cell r="F620" t="str">
            <v>PORT HARCOURTMerchant Payments (Bill Pay)Paga DStv BP Income - Reversals</v>
          </cell>
          <cell r="G620">
            <v>0</v>
          </cell>
        </row>
        <row r="621">
          <cell r="F621" t="str">
            <v>PORT HARCOURTMerchant Payments (Bill Pay)Agent DStv BP Commission</v>
          </cell>
          <cell r="G621">
            <v>35310</v>
          </cell>
        </row>
        <row r="622">
          <cell r="F622" t="str">
            <v>PORT HARCOURTMerchant Payments (Bill Pay)Agent DStv BP Commission - Reversals</v>
          </cell>
          <cell r="G622">
            <v>0</v>
          </cell>
        </row>
        <row r="623">
          <cell r="F623" t="str">
            <v>PORT HARCOURTMerchant Payments (Bill Pay)Number of agents performing Gotv</v>
          </cell>
          <cell r="G623">
            <v>75</v>
          </cell>
        </row>
        <row r="624">
          <cell r="F624" t="str">
            <v>PORT HARCOURTMerchant Payments (Bill Pay)Churn Agents Gotv BP</v>
          </cell>
          <cell r="G624">
            <v>8</v>
          </cell>
        </row>
        <row r="625">
          <cell r="F625" t="str">
            <v xml:space="preserve">PORT HARCOURTMerchant Payments (Bill Pay)New / Fresh Agents BP in Month </v>
          </cell>
          <cell r="G625">
            <v>8</v>
          </cell>
        </row>
        <row r="626">
          <cell r="F626" t="str">
            <v>PORT HARCOURTMerchant Payments (Bill Pay)Total Gotv BP Volume</v>
          </cell>
          <cell r="G626">
            <v>2686</v>
          </cell>
        </row>
        <row r="627">
          <cell r="F627" t="str">
            <v>PORT HARCOURTMerchant Payments (Bill Pay)Total Gotv BP Volume - Reversals</v>
          </cell>
          <cell r="G627">
            <v>6</v>
          </cell>
        </row>
        <row r="628">
          <cell r="F628" t="str">
            <v>PORT HARCOURTMerchant Payments (Bill Pay)Total Gotv BP Value</v>
          </cell>
          <cell r="G628">
            <v>4431650</v>
          </cell>
        </row>
        <row r="629">
          <cell r="F629" t="str">
            <v>PORT HARCOURTMerchant Payments (Bill Pay)Total Gotv BP Value - Reversals</v>
          </cell>
          <cell r="G629">
            <v>-10800</v>
          </cell>
        </row>
        <row r="630">
          <cell r="F630" t="str">
            <v>PORT HARCOURTMerchant Payments (Bill Pay)Average Value of Gotv BP</v>
          </cell>
          <cell r="G630">
            <v>1649.91</v>
          </cell>
        </row>
        <row r="631">
          <cell r="F631" t="str">
            <v>PORT HARCOURTMerchant Payments (Bill Pay)Average Value of Gotv BP - Reversals</v>
          </cell>
          <cell r="G631">
            <v>-1800</v>
          </cell>
        </row>
        <row r="632">
          <cell r="F632" t="str">
            <v>PORT HARCOURTMerchant Payments (Bill Pay)Paga Gotv BP Income</v>
          </cell>
          <cell r="G632">
            <v>97948.5</v>
          </cell>
        </row>
        <row r="633">
          <cell r="F633" t="str">
            <v>PORT HARCOURTMerchant Payments (Bill Pay)Paga Gotv BP Income - Reversals</v>
          </cell>
          <cell r="G633">
            <v>-76</v>
          </cell>
        </row>
        <row r="634">
          <cell r="F634" t="str">
            <v>PORT HARCOURTMerchant Payments (Bill Pay)Agent Gotv BP Commission</v>
          </cell>
          <cell r="G634">
            <v>54400</v>
          </cell>
        </row>
        <row r="635">
          <cell r="F635" t="str">
            <v>PORT HARCOURTMerchant Payments (Bill Pay)Agent Gotv BP Commission - Reversals</v>
          </cell>
          <cell r="G635">
            <v>-40</v>
          </cell>
        </row>
        <row r="636">
          <cell r="F636" t="str">
            <v>PORT HARCOURTMerchant Payments (Bill Pay)Number of agents performing Startimes</v>
          </cell>
          <cell r="G636">
            <v>61</v>
          </cell>
        </row>
        <row r="637">
          <cell r="F637" t="str">
            <v>PORT HARCOURTMerchant Payments (Bill Pay)Churn Agents Startimes BP</v>
          </cell>
          <cell r="G637">
            <v>6</v>
          </cell>
        </row>
        <row r="638">
          <cell r="F638" t="str">
            <v xml:space="preserve">PORT HARCOURTMerchant Payments (Bill Pay)New / Fresh Agents BP in Month </v>
          </cell>
          <cell r="G638">
            <v>12</v>
          </cell>
        </row>
        <row r="639">
          <cell r="F639" t="str">
            <v>PORT HARCOURTMerchant Payments (Bill Pay)Total Startimes BP Volume</v>
          </cell>
          <cell r="G639">
            <v>1142</v>
          </cell>
        </row>
        <row r="640">
          <cell r="F640" t="str">
            <v>PORT HARCOURTMerchant Payments (Bill Pay)Total Startimes BP Value</v>
          </cell>
          <cell r="G640">
            <v>1320950</v>
          </cell>
        </row>
        <row r="641">
          <cell r="F641" t="str">
            <v>PORT HARCOURTMerchant Payments (Bill Pay)Average Value of Startimes BP</v>
          </cell>
          <cell r="G641">
            <v>1156.7</v>
          </cell>
        </row>
        <row r="642">
          <cell r="F642" t="str">
            <v>PORT HARCOURTMerchant Payments (Bill Pay)Paga Startimes BP Income</v>
          </cell>
          <cell r="G642">
            <v>1281321.5</v>
          </cell>
        </row>
        <row r="643">
          <cell r="F643" t="str">
            <v>PORT HARCOURTMerchant Payments (Bill Pay)Agent Startimes BP Commission</v>
          </cell>
          <cell r="G643">
            <v>39628.5</v>
          </cell>
        </row>
        <row r="644">
          <cell r="F644" t="str">
            <v>PORT HARCOURTMerchant Payments (Bill Pay)Number of agents performing Other</v>
          </cell>
          <cell r="G644">
            <v>11</v>
          </cell>
        </row>
        <row r="645">
          <cell r="F645" t="str">
            <v>PORT HARCOURTMerchant Payments (Bill Pay)Churn Agents Other BP</v>
          </cell>
          <cell r="G645" t="str">
            <v xml:space="preserve">  </v>
          </cell>
        </row>
        <row r="646">
          <cell r="F646" t="str">
            <v xml:space="preserve">PORT HARCOURTMerchant Payments (Bill Pay)New / Fresh Agents BP in Month </v>
          </cell>
          <cell r="G646">
            <v>9</v>
          </cell>
        </row>
        <row r="647">
          <cell r="F647" t="str">
            <v>PORT HARCOURTMerchant Payments (Bill Pay)Total Other BP Volume</v>
          </cell>
          <cell r="G647">
            <v>14</v>
          </cell>
        </row>
        <row r="648">
          <cell r="F648" t="str">
            <v>PORT HARCOURTMerchant Payments (Bill Pay)Total Other BP Value</v>
          </cell>
          <cell r="G648">
            <v>57060</v>
          </cell>
        </row>
        <row r="649">
          <cell r="F649" t="str">
            <v>PORT HARCOURTMerchant Payments (Bill Pay)Average Value of Other BP</v>
          </cell>
          <cell r="G649">
            <v>4075.71</v>
          </cell>
        </row>
        <row r="650">
          <cell r="F650" t="str">
            <v>PORT HARCOURTMerchant Payments (Bill Pay)Paga Other BP Income</v>
          </cell>
          <cell r="G650">
            <v>7025.6</v>
          </cell>
        </row>
        <row r="651">
          <cell r="F651" t="str">
            <v>PORT HARCOURTMerchant Payments (Bill Pay)Agent Other BP Commission</v>
          </cell>
          <cell r="G651">
            <v>320</v>
          </cell>
        </row>
        <row r="652">
          <cell r="F652" t="str">
            <v>PORT HARCOURTAirtimeNumber of Agents performing Airtime on Transaction</v>
          </cell>
          <cell r="G652">
            <v>150</v>
          </cell>
        </row>
        <row r="653">
          <cell r="F653" t="str">
            <v>PORT HARCOURTAirtimeChurn Agents Airtime</v>
          </cell>
          <cell r="G653">
            <v>24</v>
          </cell>
        </row>
        <row r="654">
          <cell r="F654" t="str">
            <v xml:space="preserve">PORT HARCOURTAirtimeNew / Fresh Agents Airtime in Month </v>
          </cell>
          <cell r="G654">
            <v>11</v>
          </cell>
        </row>
        <row r="655">
          <cell r="F655" t="str">
            <v>PORT HARCOURTAirtimeTotal Airtime Volume</v>
          </cell>
          <cell r="G655">
            <v>1755</v>
          </cell>
        </row>
        <row r="656">
          <cell r="F656" t="str">
            <v>PORT HARCOURTAirtimeTotal Airtime Volume - Reversal</v>
          </cell>
          <cell r="G656">
            <v>19</v>
          </cell>
        </row>
        <row r="657">
          <cell r="F657" t="str">
            <v>PORT HARCOURTAirtimeTotal Airtime Value</v>
          </cell>
          <cell r="G657">
            <v>661084.37</v>
          </cell>
        </row>
        <row r="658">
          <cell r="F658" t="str">
            <v>PORT HARCOURTAirtimeTotal Airtime Value - Reversals</v>
          </cell>
          <cell r="G658">
            <v>-5200</v>
          </cell>
        </row>
        <row r="659">
          <cell r="F659" t="str">
            <v>PORT HARCOURTAirtimeAverage Value of Airtime</v>
          </cell>
          <cell r="G659">
            <v>376.69</v>
          </cell>
        </row>
        <row r="660">
          <cell r="F660" t="str">
            <v>PORT HARCOURTAirtimeAverage Value of Airtime - Reversals</v>
          </cell>
          <cell r="G660">
            <v>-273.68</v>
          </cell>
        </row>
        <row r="661">
          <cell r="F661" t="str">
            <v>PORT HARCOURTAirtimePaga Airtime Income</v>
          </cell>
          <cell r="G661">
            <v>30122.05</v>
          </cell>
        </row>
        <row r="662">
          <cell r="F662" t="str">
            <v>PORT HARCOURTAirtimePaga Airtime Income - Reversals</v>
          </cell>
          <cell r="G662">
            <v>-364</v>
          </cell>
        </row>
        <row r="663">
          <cell r="F663" t="str">
            <v>PORT HARCOURTAirtimeAgent Airtime Commission</v>
          </cell>
          <cell r="G663">
            <v>19988.53</v>
          </cell>
        </row>
        <row r="664">
          <cell r="F664" t="str">
            <v>PORT HARCOURTAirtimeAgent Airtime Commission - Reversals</v>
          </cell>
          <cell r="G664">
            <v>0</v>
          </cell>
        </row>
        <row r="665">
          <cell r="F665" t="str">
            <v>OTHER CITIES SUMMARYAgent Network Sales# of Approved Agents in Total</v>
          </cell>
          <cell r="G665">
            <v>8000</v>
          </cell>
        </row>
        <row r="666">
          <cell r="F666" t="str">
            <v>OTHER CITIES SUMMARYAgent Network SalesActive Agents in total (at least 1 transactions in the month)</v>
          </cell>
          <cell r="G666">
            <v>4589</v>
          </cell>
        </row>
        <row r="667">
          <cell r="F667" t="str">
            <v>OTHER CITIES SUMMARYAgent Network SalesActive Agents in total (at least 5 transactions in the month)</v>
          </cell>
          <cell r="G667">
            <v>4042</v>
          </cell>
        </row>
        <row r="668">
          <cell r="F668" t="str">
            <v>OTHER CITIES SUMMARYAgent Network SalesFresh Active Agents in total (at least 1 transactions in the month)</v>
          </cell>
          <cell r="G668">
            <v>362</v>
          </cell>
        </row>
        <row r="669">
          <cell r="F669" t="str">
            <v>OTHER CITIES SUMMARYAgent Network SalesFresh Active Agents in total (at least 5 transactions in the month)</v>
          </cell>
          <cell r="G669">
            <v>355</v>
          </cell>
        </row>
        <row r="670">
          <cell r="F670" t="str">
            <v>OTHER CITIES SUMMARYAgent Network SalesChurn Active Agents (1 txn in Month)</v>
          </cell>
          <cell r="G670">
            <v>275</v>
          </cell>
        </row>
        <row r="671">
          <cell r="F671" t="str">
            <v>OTHER CITIES SUMMARYAgent Network SalesChurn Active Agents (5 txn in Month)</v>
          </cell>
          <cell r="G671">
            <v>262</v>
          </cell>
        </row>
        <row r="672">
          <cell r="F672" t="str">
            <v>OTHER CITIES SUMMARYAbeokuta - All data in this section apply only to agents in Abeokuta (or the specific city)# Agents in City</v>
          </cell>
          <cell r="G672">
            <v>243</v>
          </cell>
        </row>
        <row r="673">
          <cell r="F673" t="str">
            <v>OTHER CITIES SUMMARYAbeokuta - All data in this section apply only to agents in Abeokuta (or the specific city)Active Agents in City in month (at least 1 transactions in the month)</v>
          </cell>
          <cell r="G673">
            <v>129</v>
          </cell>
        </row>
        <row r="674">
          <cell r="F674" t="str">
            <v>OTHER CITIES SUMMARYAbeokuta - All data in this section apply only to agents in Abeokuta (or the specific city)Active Agents in City in month (at least 5 transactions in the month)</v>
          </cell>
          <cell r="G674">
            <v>101</v>
          </cell>
        </row>
        <row r="675">
          <cell r="F675" t="str">
            <v>OTHER CITIES SUMMARYAbeokuta - All data in this section apply only to agents in Abeokuta (or the specific city)Churn City Agents in Month (1 txn in Month)</v>
          </cell>
          <cell r="G675">
            <v>14</v>
          </cell>
        </row>
        <row r="676">
          <cell r="F676" t="str">
            <v>OTHER CITIES SUMMARYAbeokuta - All data in this section apply only to agents in Abeokuta (or the specific city)Churn City Agents in Month (5 txn in Month)</v>
          </cell>
          <cell r="G676">
            <v>9</v>
          </cell>
        </row>
        <row r="677">
          <cell r="F677" t="str">
            <v>OTHER CITIES SUMMARYDeposit into Paga Number of Agents performing at least 1 Deposit for Customer or another Agent (Accept Deposit)</v>
          </cell>
          <cell r="G677">
            <v>44</v>
          </cell>
        </row>
        <row r="678">
          <cell r="F678" t="str">
            <v xml:space="preserve">OTHER CITIES SUMMARYDeposit into Paga Churn Agents DP </v>
          </cell>
          <cell r="G678">
            <v>20</v>
          </cell>
        </row>
        <row r="679">
          <cell r="F679" t="str">
            <v xml:space="preserve">OTHER CITIES SUMMARYDeposit into Paga New / Fresh Agents DP in Month </v>
          </cell>
          <cell r="G679">
            <v>13</v>
          </cell>
        </row>
        <row r="680">
          <cell r="F680" t="str">
            <v>OTHER CITIES SUMMARYDeposit into Paga Total DP Volume</v>
          </cell>
          <cell r="G680">
            <v>211</v>
          </cell>
        </row>
        <row r="681">
          <cell r="F681" t="str">
            <v>OTHER CITIES SUMMARYDeposit into Paga Total DP Value</v>
          </cell>
          <cell r="G681">
            <v>3279322</v>
          </cell>
        </row>
        <row r="682">
          <cell r="F682" t="str">
            <v>OTHER CITIES SUMMARYDeposit into Paga Average Value of DP</v>
          </cell>
          <cell r="G682">
            <v>15541.81</v>
          </cell>
        </row>
        <row r="683">
          <cell r="F683" t="str">
            <v>OTHER CITIES SUMMARYMoney Transfer on PagaNumber of Agents performing MT on Paga (to customer or non-customer)</v>
          </cell>
          <cell r="G683" t="str">
            <v xml:space="preserve">  </v>
          </cell>
        </row>
        <row r="684">
          <cell r="F684" t="str">
            <v>OTHER CITIES SUMMARYMoney Transfer on PagaChurn Agents MT</v>
          </cell>
          <cell r="G684">
            <v>1</v>
          </cell>
        </row>
        <row r="685">
          <cell r="F685" t="str">
            <v xml:space="preserve">OTHER CITIES SUMMARYMoney Transfer on PagaNew / Fresh Agents MT in Month </v>
          </cell>
          <cell r="G685" t="str">
            <v xml:space="preserve">  </v>
          </cell>
        </row>
        <row r="686">
          <cell r="F686" t="str">
            <v>OTHER CITIES SUMMARYMoney Transfer on PagaTotal MT Volume</v>
          </cell>
          <cell r="G686" t="str">
            <v xml:space="preserve">  </v>
          </cell>
        </row>
        <row r="687">
          <cell r="F687" t="str">
            <v>OTHER CITIES SUMMARYMoney Transfer on PagaTotal MT Value</v>
          </cell>
          <cell r="G687" t="str">
            <v xml:space="preserve">  </v>
          </cell>
        </row>
        <row r="688">
          <cell r="F688" t="str">
            <v>OTHER CITIES SUMMARYMoney Transfer on PagaAverage Value of MT</v>
          </cell>
          <cell r="G688" t="str">
            <v xml:space="preserve">  </v>
          </cell>
        </row>
        <row r="689">
          <cell r="F689" t="str">
            <v>OTHER CITIES SUMMARYMoney Transfer on PagaPaga MT Income</v>
          </cell>
          <cell r="G689" t="str">
            <v xml:space="preserve">  </v>
          </cell>
        </row>
        <row r="690">
          <cell r="F690" t="str">
            <v>OTHER CITIES SUMMARYMoney Transfer on PagaAgent MT Commission</v>
          </cell>
          <cell r="G690" t="str">
            <v xml:space="preserve">  </v>
          </cell>
        </row>
        <row r="691">
          <cell r="F691" t="str">
            <v>OTHER CITIES SUMMARYDeposit To BankNumber of Agents performing Deposit to Bank</v>
          </cell>
          <cell r="G691">
            <v>88</v>
          </cell>
        </row>
        <row r="692">
          <cell r="F692" t="str">
            <v>OTHER CITIES SUMMARYDeposit To BankChurn Agents DB</v>
          </cell>
          <cell r="G692">
            <v>13</v>
          </cell>
        </row>
        <row r="693">
          <cell r="F693" t="str">
            <v xml:space="preserve">OTHER CITIES SUMMARYDeposit To Bank New / Fresh Agents DB in Month </v>
          </cell>
          <cell r="G693">
            <v>12</v>
          </cell>
        </row>
        <row r="694">
          <cell r="F694" t="str">
            <v>OTHER CITIES SUMMARYDeposit To BankTotal DB Volume</v>
          </cell>
          <cell r="G694">
            <v>1092</v>
          </cell>
        </row>
        <row r="695">
          <cell r="F695" t="str">
            <v>OTHER CITIES SUMMARYDeposit To BankTotal DB Volume - Reversals</v>
          </cell>
          <cell r="G695">
            <v>2</v>
          </cell>
        </row>
        <row r="696">
          <cell r="F696" t="str">
            <v>OTHER CITIES SUMMARYDeposit To BankTotal DB Value</v>
          </cell>
          <cell r="G696">
            <v>20314674</v>
          </cell>
        </row>
        <row r="697">
          <cell r="F697" t="str">
            <v>OTHER CITIES SUMMARYDeposit To BankTotal DB Value - Reversals</v>
          </cell>
          <cell r="G697">
            <v>-7000</v>
          </cell>
        </row>
        <row r="698">
          <cell r="F698" t="str">
            <v>OTHER CITIES SUMMARYDeposit To BankAverage Value of DB</v>
          </cell>
          <cell r="G698">
            <v>18603.18</v>
          </cell>
        </row>
        <row r="699">
          <cell r="F699" t="str">
            <v>OTHER CITIES SUMMARYDeposit To BankAverage Value of DB - Reversals</v>
          </cell>
          <cell r="G699">
            <v>-3500</v>
          </cell>
        </row>
        <row r="700">
          <cell r="F700" t="str">
            <v>OTHER CITIES SUMMARYDeposit To BankPaga DB Income</v>
          </cell>
          <cell r="G700">
            <v>92300</v>
          </cell>
        </row>
        <row r="701">
          <cell r="F701" t="str">
            <v>OTHER CITIES SUMMARYDeposit To BankPaga DB Income - Reversal</v>
          </cell>
          <cell r="G701">
            <v>-200</v>
          </cell>
        </row>
        <row r="702">
          <cell r="F702" t="str">
            <v>OTHER CITIES SUMMARYDeposit To BankAgent DB Commission</v>
          </cell>
          <cell r="G702">
            <v>70900</v>
          </cell>
        </row>
        <row r="703">
          <cell r="F703" t="str">
            <v>OTHER CITIES SUMMARYDeposit To BankAgent DB Commission - Reversal</v>
          </cell>
          <cell r="G703">
            <v>-100</v>
          </cell>
        </row>
        <row r="704">
          <cell r="F704" t="str">
            <v>OTHER CITIES SUMMARYBP DSTvNumber of agents performing DStv</v>
          </cell>
          <cell r="G704">
            <v>74</v>
          </cell>
        </row>
        <row r="705">
          <cell r="F705" t="str">
            <v>OTHER CITIES SUMMARYBP DSTvChurn Agents DStv BP</v>
          </cell>
          <cell r="G705">
            <v>10</v>
          </cell>
        </row>
        <row r="706">
          <cell r="F706" t="str">
            <v xml:space="preserve">OTHER CITIES SUMMARYBP DSTvNew / Fresh Agents BP in Month </v>
          </cell>
          <cell r="G706">
            <v>7</v>
          </cell>
        </row>
        <row r="707">
          <cell r="F707" t="str">
            <v>OTHER CITIES SUMMARYBP DSTvTotal DStv BP Volume</v>
          </cell>
          <cell r="G707">
            <v>1086</v>
          </cell>
        </row>
        <row r="708">
          <cell r="F708" t="str">
            <v>OTHER CITIES SUMMARYBP DSTvTotal DStv BP Volume - Reversal</v>
          </cell>
          <cell r="G708">
            <v>14</v>
          </cell>
        </row>
        <row r="709">
          <cell r="F709" t="str">
            <v>OTHER CITIES SUMMARYBP DSTvTotal DStv BP Value</v>
          </cell>
          <cell r="G709">
            <v>4435147.45</v>
          </cell>
        </row>
        <row r="710">
          <cell r="F710" t="str">
            <v>OTHER CITIES SUMMARYBP DSTvTotal DStv BP Value - Reversal</v>
          </cell>
          <cell r="G710">
            <v>-43680</v>
          </cell>
        </row>
        <row r="711">
          <cell r="F711" t="str">
            <v>OTHER CITIES SUMMARYBP DSTvAverage Value of DStv BP</v>
          </cell>
          <cell r="G711">
            <v>4083.93</v>
          </cell>
        </row>
        <row r="712">
          <cell r="F712" t="str">
            <v>OTHER CITIES SUMMARYBP DSTvAverage Value of DStv BP - Reversals</v>
          </cell>
          <cell r="G712">
            <v>-3120</v>
          </cell>
        </row>
        <row r="713">
          <cell r="F713" t="str">
            <v>OTHER CITIES SUMMARYBP DSTvPaga DStv BP Income</v>
          </cell>
          <cell r="G713">
            <v>66228.27</v>
          </cell>
        </row>
        <row r="714">
          <cell r="F714" t="str">
            <v>OTHER CITIES SUMMARYBP DSTvPaga DStv BP Income - Reversals</v>
          </cell>
          <cell r="G714">
            <v>0</v>
          </cell>
        </row>
        <row r="715">
          <cell r="F715" t="str">
            <v>OTHER CITIES SUMMARYBP DSTvAgent DStv BP Commission</v>
          </cell>
          <cell r="G715">
            <v>35310</v>
          </cell>
        </row>
        <row r="716">
          <cell r="F716" t="str">
            <v>OTHER CITIES SUMMARYBP DSTvAgent DStv BP Commission - Reversals</v>
          </cell>
          <cell r="G716">
            <v>0</v>
          </cell>
        </row>
        <row r="717">
          <cell r="F717" t="str">
            <v>OTHER CITIES SUMMARYBP GoTvNumber of agents performing Gotv</v>
          </cell>
          <cell r="G717">
            <v>75</v>
          </cell>
        </row>
        <row r="718">
          <cell r="F718" t="str">
            <v>OTHER CITIES SUMMARYBP GoTvChurn Agents Gotv BP</v>
          </cell>
          <cell r="G718">
            <v>8</v>
          </cell>
        </row>
        <row r="719">
          <cell r="F719" t="str">
            <v xml:space="preserve">OTHER CITIES SUMMARYBP GoTvNew / Fresh Agents BP in Month </v>
          </cell>
          <cell r="G719">
            <v>8</v>
          </cell>
        </row>
        <row r="720">
          <cell r="F720" t="str">
            <v>OTHER CITIES SUMMARYBP GoTvTotal Gotv BP Volume</v>
          </cell>
          <cell r="G720">
            <v>2686</v>
          </cell>
        </row>
        <row r="721">
          <cell r="F721" t="str">
            <v>OTHER CITIES SUMMARYBP GoTvTotal Gotv BP Volume - Reversals</v>
          </cell>
          <cell r="G721">
            <v>6</v>
          </cell>
        </row>
        <row r="722">
          <cell r="F722" t="str">
            <v>OTHER CITIES SUMMARYBP GoTvTotal Gotv BP Value</v>
          </cell>
          <cell r="G722">
            <v>4431650</v>
          </cell>
        </row>
        <row r="723">
          <cell r="F723" t="str">
            <v>OTHER CITIES SUMMARYBP GoTvTotal Gotv BP Value - Reversals</v>
          </cell>
          <cell r="G723">
            <v>-10800</v>
          </cell>
        </row>
        <row r="724">
          <cell r="F724" t="str">
            <v>OTHER CITIES SUMMARYBP GoTvAverage Value of Gotv BP</v>
          </cell>
          <cell r="G724">
            <v>1649.91</v>
          </cell>
        </row>
        <row r="725">
          <cell r="F725" t="str">
            <v>OTHER CITIES SUMMARYBP GoTvAverage Value of Gotv BP - Reversals</v>
          </cell>
          <cell r="G725">
            <v>-1800</v>
          </cell>
        </row>
        <row r="726">
          <cell r="F726" t="str">
            <v>OTHER CITIES SUMMARYBP GoTvPaga Gotv BP Income</v>
          </cell>
          <cell r="G726">
            <v>97948.5</v>
          </cell>
        </row>
        <row r="727">
          <cell r="F727" t="str">
            <v>OTHER CITIES SUMMARYBP GoTvPaga Gotv BP Income - Reversals</v>
          </cell>
          <cell r="G727">
            <v>-76</v>
          </cell>
        </row>
        <row r="728">
          <cell r="F728" t="str">
            <v>OTHER CITIES SUMMARYBP GoTvAgent Gotv BP Commission</v>
          </cell>
          <cell r="G728">
            <v>54400</v>
          </cell>
        </row>
        <row r="729">
          <cell r="F729" t="str">
            <v>OTHER CITIES SUMMARYBP GoTvAgent Gotv BP Commission - Reversals</v>
          </cell>
          <cell r="G729">
            <v>-40</v>
          </cell>
        </row>
        <row r="730">
          <cell r="F730" t="str">
            <v>OTHER CITIES SUMMARYBP StartimesNumber of agents performing Startimes</v>
          </cell>
          <cell r="G730">
            <v>61</v>
          </cell>
        </row>
        <row r="731">
          <cell r="F731" t="str">
            <v>OTHER CITIES SUMMARYBP StartimesChurn Agents Startimes BP</v>
          </cell>
          <cell r="G731">
            <v>6</v>
          </cell>
        </row>
        <row r="732">
          <cell r="F732" t="str">
            <v xml:space="preserve">OTHER CITIES SUMMARYBP StartimesNew / Fresh Agents BP in Month </v>
          </cell>
          <cell r="G732">
            <v>12</v>
          </cell>
        </row>
        <row r="733">
          <cell r="F733" t="str">
            <v>OTHER CITIES SUMMARYBP StartimesTotal Startimes BP Volume</v>
          </cell>
          <cell r="G733">
            <v>1142</v>
          </cell>
        </row>
        <row r="734">
          <cell r="F734" t="str">
            <v>OTHER CITIES SUMMARYBP StartimesTotal Startimes BP Value</v>
          </cell>
          <cell r="G734">
            <v>1320950</v>
          </cell>
        </row>
        <row r="735">
          <cell r="F735" t="str">
            <v>OTHER CITIES SUMMARYBP StartimesAverage Value of Startimes BP</v>
          </cell>
          <cell r="G735">
            <v>1156.7</v>
          </cell>
        </row>
        <row r="736">
          <cell r="F736" t="str">
            <v>OTHER CITIES SUMMARYBP StartimesPaga Startimes BP Income</v>
          </cell>
          <cell r="G736">
            <v>1281321.5</v>
          </cell>
        </row>
        <row r="737">
          <cell r="F737" t="str">
            <v>OTHER CITIES SUMMARYBP StartimesAgent Startimes BP Commission</v>
          </cell>
          <cell r="G737">
            <v>39628.5</v>
          </cell>
        </row>
        <row r="738">
          <cell r="F738" t="str">
            <v>OTHER CITIES SUMMARYBP OtherNumber of agents performing Other</v>
          </cell>
          <cell r="G738">
            <v>11</v>
          </cell>
        </row>
        <row r="739">
          <cell r="F739" t="str">
            <v>OTHER CITIES SUMMARYBP OtherChurn Agents Other BP</v>
          </cell>
          <cell r="G739" t="str">
            <v xml:space="preserve">  </v>
          </cell>
        </row>
        <row r="740">
          <cell r="F740" t="str">
            <v xml:space="preserve">OTHER CITIES SUMMARYBP OtherNew / Fresh Agents BP in Month </v>
          </cell>
          <cell r="G740">
            <v>9</v>
          </cell>
        </row>
        <row r="741">
          <cell r="F741" t="str">
            <v>OTHER CITIES SUMMARYBP OtherTotal Other BP Volume</v>
          </cell>
          <cell r="G741">
            <v>14</v>
          </cell>
        </row>
        <row r="742">
          <cell r="F742" t="str">
            <v>OTHER CITIES SUMMARYBP OtherTotal Other BP Value</v>
          </cell>
          <cell r="G742">
            <v>57060</v>
          </cell>
        </row>
        <row r="743">
          <cell r="F743" t="str">
            <v>OTHER CITIES SUMMARYBP OtherAverage Value of Other BP</v>
          </cell>
          <cell r="G743">
            <v>4075.71</v>
          </cell>
        </row>
        <row r="744">
          <cell r="F744" t="str">
            <v>OTHER CITIES SUMMARYBP OtherPaga Other BP Income</v>
          </cell>
          <cell r="G744">
            <v>7025.6</v>
          </cell>
        </row>
        <row r="745">
          <cell r="F745" t="str">
            <v>OTHER CITIES SUMMARYBP OtherAgent Other BP Commission</v>
          </cell>
          <cell r="G745">
            <v>320</v>
          </cell>
        </row>
        <row r="746">
          <cell r="F746" t="str">
            <v>OTHER CITIES SUMMARYAirtimeNumber of Agents performing Airtime on Transaction</v>
          </cell>
          <cell r="G746">
            <v>150</v>
          </cell>
        </row>
        <row r="747">
          <cell r="F747" t="str">
            <v>OTHER CITIES SUMMARYAirtimeChurn Agents Airtime</v>
          </cell>
          <cell r="G747">
            <v>24</v>
          </cell>
        </row>
        <row r="748">
          <cell r="F748" t="str">
            <v xml:space="preserve">OTHER CITIES SUMMARYAirtimeNew / Fresh Agents Airtime in Month </v>
          </cell>
          <cell r="G748">
            <v>11</v>
          </cell>
        </row>
        <row r="749">
          <cell r="F749" t="str">
            <v>OTHER CITIES SUMMARYAirtimeTotal Airtime Volume</v>
          </cell>
          <cell r="G749">
            <v>1755</v>
          </cell>
        </row>
        <row r="750">
          <cell r="F750" t="str">
            <v>OTHER CITIES SUMMARYAirtimeTotal Airtime Volume - Reversal</v>
          </cell>
          <cell r="G750">
            <v>19</v>
          </cell>
        </row>
        <row r="751">
          <cell r="F751" t="str">
            <v>OTHER CITIES SUMMARYAirtimeTotal Airtime Value</v>
          </cell>
          <cell r="G751">
            <v>661084.37</v>
          </cell>
        </row>
        <row r="752">
          <cell r="F752" t="str">
            <v>OTHER CITIES SUMMARYAirtimeTotal Airtime Value - Reversals</v>
          </cell>
          <cell r="G752">
            <v>-5200</v>
          </cell>
        </row>
        <row r="753">
          <cell r="F753" t="str">
            <v>OTHER CITIES SUMMARYAirtimeAverage Value of Airtime</v>
          </cell>
          <cell r="G753">
            <v>376.69</v>
          </cell>
        </row>
        <row r="754">
          <cell r="F754" t="str">
            <v>OTHER CITIES SUMMARYAirtimeAverage Value of Airtime - Reversals</v>
          </cell>
          <cell r="G754">
            <v>-273.68</v>
          </cell>
        </row>
        <row r="755">
          <cell r="F755" t="str">
            <v>OTHER CITIES SUMMARYAirtimePaga Airtime Income</v>
          </cell>
          <cell r="G755">
            <v>30122.05</v>
          </cell>
        </row>
        <row r="756">
          <cell r="F756" t="str">
            <v>OTHER CITIES SUMMARYAirtimePaga Airtime Income - Reversals</v>
          </cell>
          <cell r="G756">
            <v>-364</v>
          </cell>
        </row>
        <row r="757">
          <cell r="F757" t="str">
            <v>OTHER CITIES SUMMARYAirtimeAgent Airtime Commission</v>
          </cell>
          <cell r="G757">
            <v>19988.53</v>
          </cell>
        </row>
        <row r="758">
          <cell r="F758" t="str">
            <v>OTHER CITIES SUMMARYAirtimeAgent Airtime Commission - Reversals</v>
          </cell>
          <cell r="G758">
            <v>0</v>
          </cell>
        </row>
        <row r="759">
          <cell r="F759" t="str">
            <v>OTHER CITIES SUMMARYAgent Network Sales# of Approved Agents in Total</v>
          </cell>
          <cell r="G759">
            <v>8000</v>
          </cell>
        </row>
        <row r="760">
          <cell r="F760" t="str">
            <v>OTHER CITIES SUMMARYAgent Network SalesActive Agents in total (at least 1 transactions in the month)</v>
          </cell>
          <cell r="G760">
            <v>4589</v>
          </cell>
        </row>
        <row r="761">
          <cell r="F761" t="str">
            <v>OTHER CITIES SUMMARYAgent Network SalesActive Agents in total (at least 5 transactions in the month)</v>
          </cell>
          <cell r="G761">
            <v>4042</v>
          </cell>
        </row>
        <row r="762">
          <cell r="F762" t="str">
            <v>OTHER CITIES SUMMARYAgent Network SalesFresh Active Agents in total (at least 1 transactions in the month)</v>
          </cell>
          <cell r="G762">
            <v>362</v>
          </cell>
        </row>
        <row r="763">
          <cell r="F763" t="str">
            <v>OTHER CITIES SUMMARYAgent Network SalesFresh Active Agents in total (at least 5 transactions in the month)</v>
          </cell>
          <cell r="G763">
            <v>355</v>
          </cell>
        </row>
        <row r="764">
          <cell r="F764" t="str">
            <v>OTHER CITIES SUMMARYAgent Network SalesChurn Active Agents (1 txn in Month)</v>
          </cell>
          <cell r="G764">
            <v>275</v>
          </cell>
        </row>
        <row r="765">
          <cell r="F765" t="str">
            <v>OTHER CITIES SUMMARYAgent Network SalesChurn Active Agents (5 txn in Month)</v>
          </cell>
          <cell r="G765">
            <v>262</v>
          </cell>
        </row>
        <row r="766">
          <cell r="F766" t="str">
            <v>OTHER CITIES SUMMARYKano - All data in this section apply only to agents in Kano (or the specific city)# Agents in City</v>
          </cell>
          <cell r="G766">
            <v>295</v>
          </cell>
        </row>
        <row r="767">
          <cell r="F767" t="str">
            <v>OTHER CITIES SUMMARYKano - All data in this section apply only to agents in Kano (or the specific city)Active Agents in City in month (at least 1 transactions in the month)</v>
          </cell>
          <cell r="G767">
            <v>104</v>
          </cell>
        </row>
        <row r="768">
          <cell r="F768" t="str">
            <v>OTHER CITIES SUMMARYKano - All data in this section apply only to agents in Kano (or the specific city)Active Agents in City in month (at least 5 transactions in the month)</v>
          </cell>
          <cell r="G768">
            <v>78</v>
          </cell>
        </row>
        <row r="769">
          <cell r="F769" t="str">
            <v>OTHER CITIES SUMMARYKano - All data in this section apply only to agents in Kano (or the specific city)Churn City Agents in Month (1 txn in Month)</v>
          </cell>
          <cell r="G769">
            <v>10</v>
          </cell>
        </row>
        <row r="770">
          <cell r="F770" t="str">
            <v>OTHER CITIES SUMMARYKano - All data in this section apply only to agents in Kano (or the specific city)Churn City Agents in Month (5 txn in Month)</v>
          </cell>
          <cell r="G770">
            <v>9</v>
          </cell>
        </row>
        <row r="771">
          <cell r="F771" t="str">
            <v>OTHER CITIES SUMMARYDeposit into Paga Number of Agents performing at least 1 Deposit for Customer or another Agent (Accept Deposit)</v>
          </cell>
          <cell r="G771">
            <v>33</v>
          </cell>
        </row>
        <row r="772">
          <cell r="F772" t="str">
            <v>OTHER CITIES SUMMARYDeposit into Paga Churn Agents DP</v>
          </cell>
          <cell r="G772">
            <v>9</v>
          </cell>
        </row>
        <row r="773">
          <cell r="F773" t="str">
            <v xml:space="preserve">OTHER CITIES SUMMARYDeposit into Paga New / Fresh Agents DP in Month </v>
          </cell>
          <cell r="G773">
            <v>12</v>
          </cell>
        </row>
        <row r="774">
          <cell r="F774" t="str">
            <v>OTHER CITIES SUMMARYDeposit into Paga Total DP Volume</v>
          </cell>
          <cell r="G774">
            <v>214</v>
          </cell>
        </row>
        <row r="775">
          <cell r="F775" t="str">
            <v>OTHER CITIES SUMMARYDeposit into Paga Total DP Value</v>
          </cell>
          <cell r="G775">
            <v>5354638</v>
          </cell>
        </row>
        <row r="776">
          <cell r="F776" t="str">
            <v>OTHER CITIES SUMMARYDeposit into Paga Average Value of DP</v>
          </cell>
          <cell r="G776">
            <v>25021.67</v>
          </cell>
        </row>
        <row r="777">
          <cell r="F777" t="str">
            <v>OTHER CITIES SUMMARYMoney Transfer on PagaNumber of Agents performing MT on Paga (to customer or non-customer)</v>
          </cell>
          <cell r="G777" t="str">
            <v xml:space="preserve"> </v>
          </cell>
        </row>
        <row r="778">
          <cell r="F778" t="str">
            <v>OTHER CITIES SUMMARYMoney Transfer on PagaChurn Agents MT</v>
          </cell>
          <cell r="G778">
            <v>7</v>
          </cell>
        </row>
        <row r="779">
          <cell r="F779" t="str">
            <v xml:space="preserve">OTHER CITIES SUMMARYMoney Transfer on PagaNew / Fresh Agents MT in Month </v>
          </cell>
          <cell r="G779" t="str">
            <v xml:space="preserve"> </v>
          </cell>
        </row>
        <row r="780">
          <cell r="F780" t="str">
            <v>OTHER CITIES SUMMARYMoney Transfer on PagaTotal MT Volume</v>
          </cell>
          <cell r="G780" t="str">
            <v xml:space="preserve"> </v>
          </cell>
        </row>
        <row r="781">
          <cell r="F781" t="str">
            <v>OTHER CITIES SUMMARYMoney Transfer on PagaTotal MT Value</v>
          </cell>
          <cell r="G781" t="str">
            <v xml:space="preserve"> </v>
          </cell>
        </row>
        <row r="782">
          <cell r="F782" t="str">
            <v>OTHER CITIES SUMMARYMoney Transfer on PagaAverage Value of MT</v>
          </cell>
          <cell r="G782" t="str">
            <v xml:space="preserve"> </v>
          </cell>
        </row>
        <row r="783">
          <cell r="F783" t="str">
            <v>OTHER CITIES SUMMARYMoney Transfer on PagaPaga MT Income</v>
          </cell>
          <cell r="G783" t="str">
            <v xml:space="preserve"> </v>
          </cell>
        </row>
        <row r="784">
          <cell r="F784" t="str">
            <v>OTHER CITIES SUMMARYMoney Transfer on PagaAgent MT Commission</v>
          </cell>
          <cell r="G784" t="str">
            <v xml:space="preserve"> </v>
          </cell>
        </row>
        <row r="785">
          <cell r="F785" t="str">
            <v>OTHER CITIES SUMMARYDeposit To BankNumber of Agents performing Deposit to Bank</v>
          </cell>
          <cell r="G785">
            <v>85</v>
          </cell>
        </row>
        <row r="786">
          <cell r="F786" t="str">
            <v>OTHER CITIES SUMMARYDeposit To BankChurn Agents DB</v>
          </cell>
          <cell r="G786">
            <v>8</v>
          </cell>
        </row>
        <row r="787">
          <cell r="F787" t="str">
            <v xml:space="preserve">OTHER CITIES SUMMARYDeposit To Bank New / Fresh Agents DB in Month </v>
          </cell>
          <cell r="G787">
            <v>20</v>
          </cell>
        </row>
        <row r="788">
          <cell r="F788" t="str">
            <v>OTHER CITIES SUMMARYDeposit To BankTotal DB Volume</v>
          </cell>
          <cell r="G788">
            <v>894</v>
          </cell>
        </row>
        <row r="789">
          <cell r="F789" t="str">
            <v>OTHER CITIES SUMMARYDeposit To BankTotal DB Volume - Reversals</v>
          </cell>
          <cell r="G789" t="str">
            <v xml:space="preserve"> </v>
          </cell>
        </row>
        <row r="790">
          <cell r="F790" t="str">
            <v>OTHER CITIES SUMMARYDeposit To BankTotal DB Value</v>
          </cell>
          <cell r="G790">
            <v>33486616</v>
          </cell>
        </row>
        <row r="791">
          <cell r="F791" t="str">
            <v>OTHER CITIES SUMMARYDeposit To BankTotal DB Value - Reversals</v>
          </cell>
          <cell r="G791" t="str">
            <v xml:space="preserve"> </v>
          </cell>
        </row>
        <row r="792">
          <cell r="F792" t="str">
            <v>OTHER CITIES SUMMARYDeposit To BankAverage Value of DB</v>
          </cell>
          <cell r="G792">
            <v>37457.06</v>
          </cell>
        </row>
        <row r="793">
          <cell r="F793" t="str">
            <v>OTHER CITIES SUMMARYDeposit To BankAverage Value of DB - Reversals</v>
          </cell>
          <cell r="G793" t="str">
            <v xml:space="preserve"> </v>
          </cell>
        </row>
        <row r="794">
          <cell r="F794" t="str">
            <v>OTHER CITIES SUMMARYDeposit To BankPaga DB Income</v>
          </cell>
          <cell r="G794">
            <v>66290</v>
          </cell>
        </row>
        <row r="795">
          <cell r="F795" t="str">
            <v>OTHER CITIES SUMMARYDeposit To BankPaga DB Income - Reversal</v>
          </cell>
          <cell r="G795" t="str">
            <v xml:space="preserve"> </v>
          </cell>
        </row>
        <row r="796">
          <cell r="F796" t="str">
            <v>OTHER CITIES SUMMARYDeposit To BankAgent DB Commission</v>
          </cell>
          <cell r="G796">
            <v>67810</v>
          </cell>
        </row>
        <row r="797">
          <cell r="F797" t="str">
            <v>OTHER CITIES SUMMARYDeposit To BankAgent DB Commission - Reversal</v>
          </cell>
          <cell r="G797" t="str">
            <v xml:space="preserve"> </v>
          </cell>
        </row>
        <row r="798">
          <cell r="F798" t="str">
            <v>OTHER CITIES SUMMARYBP DSTvNumber of agents performing DStv</v>
          </cell>
          <cell r="G798">
            <v>26</v>
          </cell>
        </row>
        <row r="799">
          <cell r="F799" t="str">
            <v>OTHER CITIES SUMMARYBP DSTvChurn Agents DStv BP</v>
          </cell>
          <cell r="G799">
            <v>3</v>
          </cell>
        </row>
        <row r="800">
          <cell r="F800" t="str">
            <v xml:space="preserve">OTHER CITIES SUMMARYBP DSTvNew / Fresh Agents BP in Month </v>
          </cell>
          <cell r="G800">
            <v>5</v>
          </cell>
        </row>
        <row r="801">
          <cell r="F801" t="str">
            <v>OTHER CITIES SUMMARYBP DSTvTotal DStv BP Volume</v>
          </cell>
          <cell r="G801">
            <v>146</v>
          </cell>
        </row>
        <row r="802">
          <cell r="F802" t="str">
            <v>OTHER CITIES SUMMARYBP DSTvTotal DStv BP Value</v>
          </cell>
          <cell r="G802">
            <v>589130</v>
          </cell>
        </row>
        <row r="803">
          <cell r="F803" t="str">
            <v>OTHER CITIES SUMMARYBP DSTvAverage Value of DStv BP</v>
          </cell>
          <cell r="G803">
            <v>4035.14</v>
          </cell>
        </row>
        <row r="804">
          <cell r="F804" t="str">
            <v>OTHER CITIES SUMMARYBP DSTvPaga DStv BP Income</v>
          </cell>
          <cell r="G804">
            <v>8811.2999999999993</v>
          </cell>
        </row>
        <row r="805">
          <cell r="F805" t="str">
            <v>OTHER CITIES SUMMARYBP DSTvAgent DStv BP Commission</v>
          </cell>
          <cell r="G805">
            <v>5410</v>
          </cell>
        </row>
        <row r="806">
          <cell r="F806" t="str">
            <v>OTHER CITIES SUMMARYBP GoTvNumber of agents performing Gotv</v>
          </cell>
          <cell r="G806">
            <v>42</v>
          </cell>
        </row>
        <row r="807">
          <cell r="F807" t="str">
            <v>OTHER CITIES SUMMARYBP GoTvChurn Agents Gotv BP</v>
          </cell>
          <cell r="G807">
            <v>5</v>
          </cell>
        </row>
        <row r="808">
          <cell r="F808" t="str">
            <v xml:space="preserve">OTHER CITIES SUMMARYBP GoTvNew / Fresh Agents BP in Month </v>
          </cell>
          <cell r="G808">
            <v>10</v>
          </cell>
        </row>
        <row r="809">
          <cell r="F809" t="str">
            <v>OTHER CITIES SUMMARYBP GoTvTotal Gotv BP Volume</v>
          </cell>
          <cell r="G809">
            <v>1520</v>
          </cell>
        </row>
        <row r="810">
          <cell r="F810" t="str">
            <v>OTHER CITIES SUMMARYBP GoTvTotal Gotv BP Volume - Reversals</v>
          </cell>
          <cell r="G810">
            <v>8</v>
          </cell>
        </row>
        <row r="811">
          <cell r="F811" t="str">
            <v>OTHER CITIES SUMMARYBP GoTvTotal Gotv BP Value</v>
          </cell>
          <cell r="G811">
            <v>2594850</v>
          </cell>
        </row>
        <row r="812">
          <cell r="F812" t="str">
            <v>OTHER CITIES SUMMARYBP GoTvTotal Gotv BP Value - Reversals</v>
          </cell>
          <cell r="G812">
            <v>-13800</v>
          </cell>
        </row>
        <row r="813">
          <cell r="F813" t="str">
            <v>OTHER CITIES SUMMARYBP GoTvAverage Value of Gotv BP</v>
          </cell>
          <cell r="G813">
            <v>1707.14</v>
          </cell>
        </row>
        <row r="814">
          <cell r="F814" t="str">
            <v>OTHER CITIES SUMMARYBP GoTvAverage Value of Gotv BP - Reversals</v>
          </cell>
          <cell r="G814">
            <v>-1725</v>
          </cell>
        </row>
        <row r="815">
          <cell r="F815" t="str">
            <v>OTHER CITIES SUMMARYBP GoTvPaga Gotv BP Income</v>
          </cell>
          <cell r="G815">
            <v>56212.5</v>
          </cell>
        </row>
        <row r="816">
          <cell r="F816" t="str">
            <v>OTHER CITIES SUMMARYBP GoTvPaga Gotv BP Income - Reversals</v>
          </cell>
          <cell r="G816">
            <v>-114</v>
          </cell>
        </row>
        <row r="817">
          <cell r="F817" t="str">
            <v>OTHER CITIES SUMMARYBP GoTvAgent Gotv BP Commission</v>
          </cell>
          <cell r="G817">
            <v>30480</v>
          </cell>
        </row>
        <row r="818">
          <cell r="F818" t="str">
            <v>OTHER CITIES SUMMARYBP GoTvAgent Gotv BP Commission - Reversals</v>
          </cell>
          <cell r="G818">
            <v>-60</v>
          </cell>
        </row>
        <row r="819">
          <cell r="F819" t="str">
            <v>OTHER CITIES SUMMARYBP StartimesNumber of agents performing Startimes</v>
          </cell>
          <cell r="G819">
            <v>28</v>
          </cell>
        </row>
        <row r="820">
          <cell r="F820" t="str">
            <v>OTHER CITIES SUMMARYBP StartimesChurn Agents Startimes BP</v>
          </cell>
          <cell r="G820">
            <v>6</v>
          </cell>
        </row>
        <row r="821">
          <cell r="F821" t="str">
            <v xml:space="preserve">OTHER CITIES SUMMARYBP StartimesNew / Fresh Agents BP in Month </v>
          </cell>
          <cell r="G821">
            <v>5</v>
          </cell>
        </row>
        <row r="822">
          <cell r="F822" t="str">
            <v>OTHER CITIES SUMMARYBP StartimesTotal Startimes BP Volume</v>
          </cell>
          <cell r="G822">
            <v>242</v>
          </cell>
        </row>
        <row r="823">
          <cell r="F823" t="str">
            <v>OTHER CITIES SUMMARYBP StartimesTotal Startimes BP Value</v>
          </cell>
          <cell r="G823">
            <v>287500</v>
          </cell>
        </row>
        <row r="824">
          <cell r="F824" t="str">
            <v>OTHER CITIES SUMMARYBP StartimesAverage Value of Startimes BP</v>
          </cell>
          <cell r="G824">
            <v>1188.02</v>
          </cell>
        </row>
        <row r="825">
          <cell r="F825" t="str">
            <v>OTHER CITIES SUMMARYBP StartimesPaga Startimes BP Income</v>
          </cell>
          <cell r="G825">
            <v>278875</v>
          </cell>
        </row>
        <row r="826">
          <cell r="F826" t="str">
            <v>OTHER CITIES SUMMARYBP StartimesAgent Startimes BP Commission</v>
          </cell>
          <cell r="G826">
            <v>8625</v>
          </cell>
        </row>
        <row r="827">
          <cell r="F827" t="str">
            <v>OTHER CITIES SUMMARYBP OtherNumber of agents performing Other</v>
          </cell>
          <cell r="G827">
            <v>5</v>
          </cell>
        </row>
        <row r="828">
          <cell r="F828" t="str">
            <v>OTHER CITIES SUMMARYBP OtherChurn Agents Other BP</v>
          </cell>
          <cell r="G828" t="str">
            <v xml:space="preserve"> </v>
          </cell>
        </row>
        <row r="829">
          <cell r="F829" t="str">
            <v xml:space="preserve">OTHER CITIES SUMMARYBP OtherNew / Fresh Agents BP in Month </v>
          </cell>
          <cell r="G829">
            <v>4</v>
          </cell>
        </row>
        <row r="830">
          <cell r="F830" t="str">
            <v>OTHER CITIES SUMMARYBP OtherTotal Other BP Volume</v>
          </cell>
          <cell r="G830">
            <v>5</v>
          </cell>
        </row>
        <row r="831">
          <cell r="F831" t="str">
            <v>OTHER CITIES SUMMARYBP OtherTotal Other BP Value</v>
          </cell>
          <cell r="G831">
            <v>17500</v>
          </cell>
        </row>
        <row r="832">
          <cell r="F832" t="str">
            <v>OTHER CITIES SUMMARYBP OtherAverage Value of Other BP</v>
          </cell>
          <cell r="G832">
            <v>3500</v>
          </cell>
        </row>
        <row r="833">
          <cell r="F833" t="str">
            <v>OTHER CITIES SUMMARYBP OtherPaga Other BP Income</v>
          </cell>
          <cell r="G833">
            <v>1000</v>
          </cell>
        </row>
        <row r="834">
          <cell r="F834" t="str">
            <v>OTHER CITIES SUMMARYBP OtherAgent Other BP Commission</v>
          </cell>
          <cell r="G834">
            <v>200</v>
          </cell>
        </row>
        <row r="835">
          <cell r="F835" t="str">
            <v>OTHER CITIES SUMMARYAirtimeNumber of Agents performing Airtime on Transaction</v>
          </cell>
          <cell r="G835">
            <v>130</v>
          </cell>
        </row>
        <row r="836">
          <cell r="F836" t="str">
            <v>OTHER CITIES SUMMARYAirtimeChurn Agents Airtime</v>
          </cell>
          <cell r="G836">
            <v>16</v>
          </cell>
        </row>
        <row r="837">
          <cell r="F837" t="str">
            <v xml:space="preserve">OTHER CITIES SUMMARYAirtimeNew / Fresh Agents Airtime in Month </v>
          </cell>
          <cell r="G837">
            <v>18</v>
          </cell>
        </row>
        <row r="838">
          <cell r="F838" t="str">
            <v>OTHER CITIES SUMMARYAirtimeTotal Airtime Volume</v>
          </cell>
          <cell r="G838">
            <v>1539</v>
          </cell>
        </row>
        <row r="839">
          <cell r="F839" t="str">
            <v>OTHER CITIES SUMMARYAirtimeTotal Airtime Volume - Reversal</v>
          </cell>
          <cell r="G839">
            <v>8</v>
          </cell>
        </row>
        <row r="840">
          <cell r="F840" t="str">
            <v>OTHER CITIES SUMMARYAirtimeTotal Airtime Value</v>
          </cell>
          <cell r="G840">
            <v>816253.25</v>
          </cell>
        </row>
        <row r="841">
          <cell r="F841" t="str">
            <v>OTHER CITIES SUMMARYAirtimeTotal Airtime Value - Reversals</v>
          </cell>
          <cell r="G841">
            <v>-8800</v>
          </cell>
        </row>
        <row r="842">
          <cell r="F842" t="str">
            <v>OTHER CITIES SUMMARYAirtimeAverage Value of Airtime</v>
          </cell>
          <cell r="G842">
            <v>530.38</v>
          </cell>
        </row>
        <row r="843">
          <cell r="F843" t="str">
            <v>OTHER CITIES SUMMARYAirtimeAverage Value of Airtime - Reversals</v>
          </cell>
          <cell r="G843">
            <v>-1100</v>
          </cell>
        </row>
        <row r="844">
          <cell r="F844" t="str">
            <v>OTHER CITIES SUMMARYAirtimePaga Airtime Income</v>
          </cell>
          <cell r="G844">
            <v>37263.32</v>
          </cell>
        </row>
        <row r="845">
          <cell r="F845" t="str">
            <v>OTHER CITIES SUMMARYAirtimePaga Airtime Income - Reversals</v>
          </cell>
          <cell r="G845">
            <v>-616</v>
          </cell>
        </row>
        <row r="846">
          <cell r="F846" t="str">
            <v>OTHER CITIES SUMMARYAirtimeAgent Airtime Commission</v>
          </cell>
          <cell r="G846">
            <v>24736.6</v>
          </cell>
        </row>
        <row r="847">
          <cell r="F847" t="str">
            <v>OTHER CITIES SUMMARYAirtimeAgent Airtime Commission - Reversals</v>
          </cell>
          <cell r="G847">
            <v>-15</v>
          </cell>
        </row>
        <row r="848">
          <cell r="F848" t="str">
            <v>OTHER CITIES SUMMARYAgent Network Sales# of Approved Agents in Total</v>
          </cell>
          <cell r="G848">
            <v>8000</v>
          </cell>
        </row>
        <row r="849">
          <cell r="F849" t="str">
            <v>OTHER CITIES SUMMARYAgent Network SalesActive Agents in total (at least 1 transactions in the month)</v>
          </cell>
          <cell r="G849">
            <v>4589</v>
          </cell>
        </row>
        <row r="850">
          <cell r="F850" t="str">
            <v>OTHER CITIES SUMMARYAgent Network SalesActive Agents in total (at least 5 transactions in the month)</v>
          </cell>
          <cell r="G850">
            <v>4042</v>
          </cell>
        </row>
        <row r="851">
          <cell r="F851" t="str">
            <v>OTHER CITIES SUMMARYAgent Network SalesFresh Active Agents in total (at least 1 transactions in the month)</v>
          </cell>
          <cell r="G851">
            <v>362</v>
          </cell>
        </row>
        <row r="852">
          <cell r="F852" t="str">
            <v>OTHER CITIES SUMMARYAgent Network SalesFresh Active Agents in total (at least 5 transactions in the month)</v>
          </cell>
          <cell r="G852">
            <v>355</v>
          </cell>
        </row>
        <row r="853">
          <cell r="F853" t="str">
            <v>OTHER CITIES SUMMARYAgent Network SalesChurn Active Agents (1 txn in Month)</v>
          </cell>
          <cell r="G853">
            <v>275</v>
          </cell>
        </row>
        <row r="854">
          <cell r="F854" t="str">
            <v>OTHER CITIES SUMMARYAgent Network SalesChurn Active Agents (5 txn in Month)</v>
          </cell>
          <cell r="G854">
            <v>262</v>
          </cell>
        </row>
        <row r="855">
          <cell r="F855" t="str">
            <v>OTHER CITIES SUMMARYKaduna - All data in this section apply only to agents in Kaduna (or the specific city)# Agents in City</v>
          </cell>
          <cell r="G855">
            <v>220</v>
          </cell>
        </row>
        <row r="856">
          <cell r="F856" t="str">
            <v>OTHER CITIES SUMMARYKaduna - All data in this section apply only to agents in Kaduna (or the specific city)Active Agents in City in month (at least 1 transactions in the month)</v>
          </cell>
          <cell r="G856">
            <v>114</v>
          </cell>
        </row>
        <row r="857">
          <cell r="F857" t="str">
            <v>OTHER CITIES SUMMARYKaduna - All data in this section apply only to agents in Kaduna (or the specific city)Active Agents in City in month (at least 5 transactions in the month)</v>
          </cell>
          <cell r="G857">
            <v>97</v>
          </cell>
        </row>
        <row r="858">
          <cell r="F858" t="str">
            <v>OTHER CITIES SUMMARYKaduna - All data in this section apply only to agents in Kaduna (or the specific city)Churn City Agents in Month (1 txn in Month)</v>
          </cell>
          <cell r="G858">
            <v>4</v>
          </cell>
        </row>
        <row r="859">
          <cell r="F859" t="str">
            <v>OTHER CITIES SUMMARYKaduna - All data in this section apply only to agents in Kaduna (or the specific city)Churn City Agents in Month (5 txn in Month)</v>
          </cell>
          <cell r="G859">
            <v>8</v>
          </cell>
        </row>
        <row r="860">
          <cell r="F860" t="str">
            <v>OTHER CITIES SUMMARYDeposit into Paga Number of Agents performing at least 1 Deposit for Customer or another Agent (Accept Deposit)</v>
          </cell>
          <cell r="G860">
            <v>29</v>
          </cell>
        </row>
        <row r="861">
          <cell r="F861" t="str">
            <v>OTHER CITIES SUMMARYDeposit into Paga Churn Agents DP</v>
          </cell>
          <cell r="G861">
            <v>10</v>
          </cell>
        </row>
        <row r="862">
          <cell r="F862" t="str">
            <v xml:space="preserve">OTHER CITIES SUMMARYDeposit into Paga New / Fresh Agents DP in Month </v>
          </cell>
          <cell r="G862">
            <v>11</v>
          </cell>
        </row>
        <row r="863">
          <cell r="F863" t="str">
            <v>OTHER CITIES SUMMARYDeposit into Paga Total DP Volume</v>
          </cell>
          <cell r="G863">
            <v>170</v>
          </cell>
        </row>
        <row r="864">
          <cell r="F864" t="str">
            <v>OTHER CITIES SUMMARYDeposit into Paga Total DP Value</v>
          </cell>
          <cell r="G864">
            <v>1965553</v>
          </cell>
        </row>
        <row r="865">
          <cell r="F865" t="str">
            <v>OTHER CITIES SUMMARYDeposit into Paga Average Value of DP</v>
          </cell>
          <cell r="G865">
            <v>11562.08</v>
          </cell>
        </row>
        <row r="866">
          <cell r="F866" t="str">
            <v>OTHER CITIES SUMMARYMoney Transfer on PagaNumber of Agents performing MT on Paga (to customer or non-customer)</v>
          </cell>
        </row>
        <row r="867">
          <cell r="F867" t="str">
            <v>OTHER CITIES SUMMARYMoney Transfer on PagaChurn Agents MT</v>
          </cell>
          <cell r="G867">
            <v>2</v>
          </cell>
        </row>
        <row r="868">
          <cell r="F868" t="str">
            <v xml:space="preserve">OTHER CITIES SUMMARYMoney Transfer on PagaNew / Fresh Agents MT in Month </v>
          </cell>
        </row>
        <row r="869">
          <cell r="F869" t="str">
            <v>OTHER CITIES SUMMARYMoney Transfer on PagaTotal MT Volume</v>
          </cell>
        </row>
        <row r="870">
          <cell r="F870" t="str">
            <v>OTHER CITIES SUMMARYMoney Transfer on PagaTotal MT Value</v>
          </cell>
        </row>
        <row r="871">
          <cell r="F871" t="str">
            <v>OTHER CITIES SUMMARYMoney Transfer on PagaAverage Value of MT</v>
          </cell>
        </row>
        <row r="872">
          <cell r="F872" t="str">
            <v>OTHER CITIES SUMMARYMoney Transfer on PagaPaga MT Income</v>
          </cell>
        </row>
        <row r="873">
          <cell r="F873" t="str">
            <v>OTHER CITIES SUMMARYMoney Transfer on PagaAgent MT Commission</v>
          </cell>
        </row>
        <row r="874">
          <cell r="F874" t="str">
            <v>OTHER CITIES SUMMARYDeposit To BankNumber of Agents performing Deposit to Bank</v>
          </cell>
          <cell r="G874">
            <v>72</v>
          </cell>
        </row>
        <row r="875">
          <cell r="F875" t="str">
            <v>OTHER CITIES SUMMARYDeposit To BankChurn Agents DB</v>
          </cell>
          <cell r="G875">
            <v>19</v>
          </cell>
        </row>
        <row r="876">
          <cell r="F876" t="str">
            <v xml:space="preserve">OTHER CITIES SUMMARYDeposit To Bank New / Fresh Agents DB in Month </v>
          </cell>
          <cell r="G876">
            <v>6</v>
          </cell>
        </row>
        <row r="877">
          <cell r="F877" t="str">
            <v>OTHER CITIES SUMMARYDeposit To BankTotal DB Volume</v>
          </cell>
          <cell r="G877">
            <v>612</v>
          </cell>
        </row>
        <row r="878">
          <cell r="F878" t="str">
            <v>OTHER CITIES SUMMARYDeposit To BankTotal DB Volume - Reversals</v>
          </cell>
          <cell r="G878">
            <v>1</v>
          </cell>
        </row>
        <row r="879">
          <cell r="F879" t="str">
            <v>OTHER CITIES SUMMARYDeposit To BankTotal DB Value</v>
          </cell>
          <cell r="G879">
            <v>16444600</v>
          </cell>
        </row>
        <row r="880">
          <cell r="F880" t="str">
            <v>OTHER CITIES SUMMARYDeposit To BankTotal DB Value - Reversals</v>
          </cell>
          <cell r="G880">
            <v>-5000</v>
          </cell>
        </row>
        <row r="881">
          <cell r="F881" t="str">
            <v>OTHER CITIES SUMMARYDeposit To BankAverage Value of DB</v>
          </cell>
          <cell r="G881">
            <v>26870.26</v>
          </cell>
        </row>
        <row r="882">
          <cell r="F882" t="str">
            <v>OTHER CITIES SUMMARYDeposit To BankAverage Value of DB - Reversals</v>
          </cell>
          <cell r="G882">
            <v>-5000</v>
          </cell>
        </row>
        <row r="883">
          <cell r="F883" t="str">
            <v>OTHER CITIES SUMMARYDeposit To BankPaga DB Income</v>
          </cell>
          <cell r="G883">
            <v>48700</v>
          </cell>
        </row>
        <row r="884">
          <cell r="F884" t="str">
            <v>OTHER CITIES SUMMARYDeposit To BankPaga DB Income - Reversal</v>
          </cell>
          <cell r="G884">
            <v>-100</v>
          </cell>
        </row>
        <row r="885">
          <cell r="F885" t="str">
            <v>OTHER CITIES SUMMARYDeposit To BankAgent DB Commission</v>
          </cell>
          <cell r="G885">
            <v>42800</v>
          </cell>
        </row>
        <row r="886">
          <cell r="F886" t="str">
            <v>OTHER CITIES SUMMARYDeposit To BankAgent DB Commission - Reversal</v>
          </cell>
          <cell r="G886">
            <v>-50</v>
          </cell>
        </row>
        <row r="887">
          <cell r="F887" t="str">
            <v>OTHER CITIES SUMMARYBP DSTvNumber of agents performing DStv</v>
          </cell>
          <cell r="G887">
            <v>62</v>
          </cell>
        </row>
        <row r="888">
          <cell r="F888" t="str">
            <v>OTHER CITIES SUMMARYBP DSTvChurn Agents DStv BP</v>
          </cell>
          <cell r="G888">
            <v>4</v>
          </cell>
        </row>
        <row r="889">
          <cell r="F889" t="str">
            <v xml:space="preserve">OTHER CITIES SUMMARYBP DSTvNew / Fresh Agents BP in Month </v>
          </cell>
          <cell r="G889">
            <v>11</v>
          </cell>
        </row>
        <row r="890">
          <cell r="F890" t="str">
            <v>OTHER CITIES SUMMARYBP DSTvTotal DStv BP Volume</v>
          </cell>
          <cell r="G890">
            <v>1017</v>
          </cell>
        </row>
        <row r="891">
          <cell r="F891" t="str">
            <v>OTHER CITIES SUMMARYBP DSTvTotal DStv BP Volume - Reversal</v>
          </cell>
          <cell r="G891">
            <v>10</v>
          </cell>
        </row>
        <row r="892">
          <cell r="F892" t="str">
            <v>OTHER CITIES SUMMARYBP DSTvTotal DStv BP Value</v>
          </cell>
          <cell r="G892">
            <v>4682377</v>
          </cell>
        </row>
        <row r="893">
          <cell r="F893" t="str">
            <v>OTHER CITIES SUMMARYBP DSTvTotal DStv BP Value - Reversal</v>
          </cell>
          <cell r="G893">
            <v>-89350</v>
          </cell>
        </row>
        <row r="894">
          <cell r="F894" t="str">
            <v>OTHER CITIES SUMMARYBP DSTvAverage Value of DStv BP</v>
          </cell>
          <cell r="G894">
            <v>4604.1099999999997</v>
          </cell>
        </row>
        <row r="895">
          <cell r="F895" t="str">
            <v>OTHER CITIES SUMMARYBP DSTvAverage Value of DStv BP - Reversals</v>
          </cell>
          <cell r="G895">
            <v>-8935</v>
          </cell>
        </row>
        <row r="896">
          <cell r="F896" t="str">
            <v>OTHER CITIES SUMMARYBP DSTvPaga DStv BP Income</v>
          </cell>
          <cell r="G896">
            <v>67537.27</v>
          </cell>
        </row>
        <row r="897">
          <cell r="F897" t="str">
            <v>OTHER CITIES SUMMARYBP DSTvPaga DStv BP Income - Reversals</v>
          </cell>
          <cell r="G897">
            <v>-320</v>
          </cell>
        </row>
        <row r="898">
          <cell r="F898" t="str">
            <v>OTHER CITIES SUMMARYBP DSTvAgent DStv BP Commission</v>
          </cell>
          <cell r="G898">
            <v>42980</v>
          </cell>
        </row>
        <row r="899">
          <cell r="F899" t="str">
            <v>OTHER CITIES SUMMARYBP DSTvAgent DStv BP Commission - Reversals</v>
          </cell>
          <cell r="G899">
            <v>-200</v>
          </cell>
        </row>
        <row r="900">
          <cell r="F900" t="str">
            <v>OTHER CITIES SUMMARYBP GoTvNumber of agents performing Gotv</v>
          </cell>
          <cell r="G900">
            <v>82</v>
          </cell>
        </row>
        <row r="901">
          <cell r="F901" t="str">
            <v>OTHER CITIES SUMMARYBP GoTvChurn Agents Gotv BP</v>
          </cell>
          <cell r="G901">
            <v>5</v>
          </cell>
        </row>
        <row r="902">
          <cell r="F902" t="str">
            <v xml:space="preserve">OTHER CITIES SUMMARYBP GoTvNew / Fresh Agents BP in Month </v>
          </cell>
          <cell r="G902">
            <v>7</v>
          </cell>
        </row>
        <row r="903">
          <cell r="F903" t="str">
            <v>OTHER CITIES SUMMARYBP GoTvTotal Gotv BP Volume</v>
          </cell>
          <cell r="G903">
            <v>4850</v>
          </cell>
        </row>
        <row r="904">
          <cell r="F904" t="str">
            <v>OTHER CITIES SUMMARYBP GoTvTotal Gotv BP Volume - Reversals</v>
          </cell>
          <cell r="G904">
            <v>26</v>
          </cell>
        </row>
        <row r="905">
          <cell r="F905" t="str">
            <v>OTHER CITIES SUMMARYBP GoTvTotal Gotv BP Value</v>
          </cell>
          <cell r="G905">
            <v>8096900</v>
          </cell>
        </row>
        <row r="906">
          <cell r="F906" t="str">
            <v>OTHER CITIES SUMMARYBP GoTvTotal Gotv BP Value - Reversals</v>
          </cell>
          <cell r="G906">
            <v>-47900</v>
          </cell>
        </row>
        <row r="907">
          <cell r="F907" t="str">
            <v>OTHER CITIES SUMMARYBP GoTvAverage Value of Gotv BP</v>
          </cell>
          <cell r="G907">
            <v>1669.46</v>
          </cell>
        </row>
        <row r="908">
          <cell r="F908" t="str">
            <v>OTHER CITIES SUMMARYBP GoTvAverage Value of Gotv BP - Reversals</v>
          </cell>
          <cell r="G908">
            <v>-1842.31</v>
          </cell>
        </row>
        <row r="909">
          <cell r="F909" t="str">
            <v>OTHER CITIES SUMMARYBP GoTvPaga Gotv BP Income</v>
          </cell>
          <cell r="G909">
            <v>177533</v>
          </cell>
        </row>
        <row r="910">
          <cell r="F910" t="str">
            <v>OTHER CITIES SUMMARYBP GoTvPaga Gotv BP Income - Reversals</v>
          </cell>
          <cell r="G910">
            <v>-395</v>
          </cell>
        </row>
        <row r="911">
          <cell r="F911" t="str">
            <v>OTHER CITIES SUMMARYBP GoTvAgent Gotv BP Commission</v>
          </cell>
          <cell r="G911">
            <v>98370</v>
          </cell>
        </row>
        <row r="912">
          <cell r="F912" t="str">
            <v>OTHER CITIES SUMMARYBP GoTvAgent Gotv BP Commission - Reversals</v>
          </cell>
          <cell r="G912">
            <v>-240</v>
          </cell>
        </row>
        <row r="913">
          <cell r="F913" t="str">
            <v>OTHER CITIES SUMMARYBP StartimesNumber of agents performing Startimes</v>
          </cell>
          <cell r="G913">
            <v>59</v>
          </cell>
        </row>
        <row r="914">
          <cell r="F914" t="str">
            <v>OTHER CITIES SUMMARYBP StartimesChurn Agents Startimes BP</v>
          </cell>
          <cell r="G914">
            <v>3</v>
          </cell>
        </row>
        <row r="915">
          <cell r="F915" t="str">
            <v xml:space="preserve">OTHER CITIES SUMMARYBP StartimesNew / Fresh Agents BP in Month </v>
          </cell>
          <cell r="G915">
            <v>11</v>
          </cell>
        </row>
        <row r="916">
          <cell r="F916" t="str">
            <v>OTHER CITIES SUMMARYBP StartimesTotal Startimes BP Volume</v>
          </cell>
          <cell r="G916">
            <v>2073</v>
          </cell>
        </row>
        <row r="917">
          <cell r="F917" t="str">
            <v>OTHER CITIES SUMMARYBP StartimesTotal Startimes BP Value</v>
          </cell>
          <cell r="G917">
            <v>2614300</v>
          </cell>
        </row>
        <row r="918">
          <cell r="F918" t="str">
            <v>OTHER CITIES SUMMARYBP StartimesAverage Value of Startimes BP</v>
          </cell>
          <cell r="G918">
            <v>1261.1199999999999</v>
          </cell>
        </row>
        <row r="919">
          <cell r="F919" t="str">
            <v>OTHER CITIES SUMMARYBP StartimesPaga Startimes BP Income</v>
          </cell>
          <cell r="G919">
            <v>2535871</v>
          </cell>
        </row>
        <row r="920">
          <cell r="F920" t="str">
            <v>OTHER CITIES SUMMARYBP StartimesAgent Startimes BP Commission</v>
          </cell>
          <cell r="G920">
            <v>78429</v>
          </cell>
        </row>
        <row r="921">
          <cell r="F921" t="str">
            <v>OTHER CITIES SUMMARYBP OtherNumber of agents performing Other</v>
          </cell>
          <cell r="G921">
            <v>5</v>
          </cell>
        </row>
        <row r="922">
          <cell r="F922" t="str">
            <v>OTHER CITIES SUMMARYBP OtherChurn Agents Other BP</v>
          </cell>
        </row>
        <row r="923">
          <cell r="F923" t="str">
            <v xml:space="preserve">OTHER CITIES SUMMARYBP OtherNew / Fresh Agents BP in Month </v>
          </cell>
          <cell r="G923">
            <v>4</v>
          </cell>
        </row>
        <row r="924">
          <cell r="F924" t="str">
            <v>OTHER CITIES SUMMARYBP OtherTotal Other BP Volume</v>
          </cell>
          <cell r="G924">
            <v>5</v>
          </cell>
        </row>
        <row r="925">
          <cell r="F925" t="str">
            <v>OTHER CITIES SUMMARYBP OtherTotal Other BP Value</v>
          </cell>
          <cell r="G925">
            <v>24500</v>
          </cell>
        </row>
        <row r="926">
          <cell r="F926" t="str">
            <v>OTHER CITIES SUMMARYBP OtherAverage Value of Other BP</v>
          </cell>
          <cell r="G926">
            <v>4900</v>
          </cell>
        </row>
        <row r="927">
          <cell r="F927" t="str">
            <v>OTHER CITIES SUMMARYBP OtherPaga Other BP Income</v>
          </cell>
          <cell r="G927">
            <v>1073.68</v>
          </cell>
        </row>
        <row r="928">
          <cell r="F928" t="str">
            <v>OTHER CITIES SUMMARYBP OtherAgent Other BP Commission</v>
          </cell>
          <cell r="G928">
            <v>230</v>
          </cell>
        </row>
        <row r="929">
          <cell r="F929" t="str">
            <v>OTHER CITIES SUMMARYAirtimeNumber of Agents performing Airtime on Transaction</v>
          </cell>
          <cell r="G929">
            <v>145</v>
          </cell>
        </row>
        <row r="930">
          <cell r="F930" t="str">
            <v>OTHER CITIES SUMMARYAirtimeChurn Agents Airtime</v>
          </cell>
          <cell r="G930">
            <v>10</v>
          </cell>
        </row>
        <row r="931">
          <cell r="F931" t="str">
            <v xml:space="preserve">OTHER CITIES SUMMARYAirtimeNew / Fresh Agents Airtime in Month </v>
          </cell>
          <cell r="G931">
            <v>13</v>
          </cell>
        </row>
        <row r="932">
          <cell r="F932" t="str">
            <v>OTHER CITIES SUMMARYAirtimeTotal Airtime Volume</v>
          </cell>
          <cell r="G932">
            <v>2378</v>
          </cell>
        </row>
        <row r="933">
          <cell r="F933" t="str">
            <v>OTHER CITIES SUMMARYAirtimeTotal Airtime Volume - Reversal</v>
          </cell>
          <cell r="G933">
            <v>6</v>
          </cell>
        </row>
        <row r="934">
          <cell r="F934" t="str">
            <v>OTHER CITIES SUMMARYAirtimeTotal Airtime Value</v>
          </cell>
          <cell r="G934">
            <v>1443414.13</v>
          </cell>
        </row>
        <row r="935">
          <cell r="F935" t="str">
            <v>OTHER CITIES SUMMARYAirtimeTotal Airtime Value - Reversals</v>
          </cell>
          <cell r="G935">
            <v>-3900</v>
          </cell>
        </row>
        <row r="936">
          <cell r="F936" t="str">
            <v>OTHER CITIES SUMMARYAirtimeAverage Value of Airtime</v>
          </cell>
          <cell r="G936">
            <v>606.99</v>
          </cell>
        </row>
        <row r="937">
          <cell r="F937" t="str">
            <v>OTHER CITIES SUMMARYAirtimeAverage Value of Airtime - Reversals</v>
          </cell>
          <cell r="G937">
            <v>-650</v>
          </cell>
        </row>
        <row r="938">
          <cell r="F938" t="str">
            <v>OTHER CITIES SUMMARYAirtimePaga Airtime Income</v>
          </cell>
          <cell r="G938">
            <v>66049</v>
          </cell>
        </row>
        <row r="939">
          <cell r="F939" t="str">
            <v>OTHER CITIES SUMMARYAirtimePaga Airtime Income - Reversals</v>
          </cell>
          <cell r="G939">
            <v>-273</v>
          </cell>
        </row>
        <row r="940">
          <cell r="F940" t="str">
            <v>OTHER CITIES SUMMARYAirtimeAgent Airtime Commission</v>
          </cell>
          <cell r="G940">
            <v>43419.43</v>
          </cell>
        </row>
        <row r="941">
          <cell r="F941" t="str">
            <v>OTHER CITIES SUMMARYAirtimeAgent Airtime Commission - Reversals</v>
          </cell>
          <cell r="G941">
            <v>0</v>
          </cell>
        </row>
        <row r="942">
          <cell r="F942" t="str">
            <v>OTHER CITIES SUMMARYAgent Network Sales# of Approved Agents in Total</v>
          </cell>
          <cell r="G942">
            <v>8000</v>
          </cell>
        </row>
        <row r="943">
          <cell r="F943" t="str">
            <v>OTHER CITIES SUMMARYAgent Network SalesActive Agents in total (at least 1 transactions in the month)</v>
          </cell>
          <cell r="G943">
            <v>4589</v>
          </cell>
        </row>
        <row r="944">
          <cell r="F944" t="str">
            <v>OTHER CITIES SUMMARYAgent Network SalesActive Agents in total (at least 5 transactions in the month)</v>
          </cell>
          <cell r="G944">
            <v>4042</v>
          </cell>
        </row>
        <row r="945">
          <cell r="F945" t="str">
            <v>OTHER CITIES SUMMARYAgent Network SalesFresh Active Agents in total (at least 1 transactions in the month)</v>
          </cell>
          <cell r="G945">
            <v>362</v>
          </cell>
        </row>
        <row r="946">
          <cell r="F946" t="str">
            <v>OTHER CITIES SUMMARYAgent Network SalesFresh Active Agents in total (at least 5 transactions in the month)</v>
          </cell>
          <cell r="G946">
            <v>355</v>
          </cell>
        </row>
        <row r="947">
          <cell r="F947" t="str">
            <v>OTHER CITIES SUMMARYAgent Network SalesChurn Active Agents (1 txn in Month)</v>
          </cell>
          <cell r="G947">
            <v>275</v>
          </cell>
        </row>
        <row r="948">
          <cell r="F948" t="str">
            <v>OTHER CITIES SUMMARYAgent Network SalesChurn Active Agents (5 txn in Month)</v>
          </cell>
          <cell r="G948">
            <v>262</v>
          </cell>
        </row>
        <row r="949">
          <cell r="F949" t="str">
            <v>OTHER CITIES SUMMARYbenin - All data in this section apply only to agents in benin (or the specific city)# Agents in City</v>
          </cell>
          <cell r="G949">
            <v>224</v>
          </cell>
        </row>
        <row r="950">
          <cell r="F950" t="str">
            <v>OTHER CITIES SUMMARYbenin - All data in this section apply only to agents in benin (or the specific city)Active Agents in City in month (at least 1 transactions in the month)</v>
          </cell>
          <cell r="G950">
            <v>122</v>
          </cell>
        </row>
        <row r="951">
          <cell r="F951" t="str">
            <v>OTHER CITIES SUMMARYbenin - All data in this section apply only to agents in benin (or the specific city)Active Agents in City in month (at least 5 transactions in the month)</v>
          </cell>
          <cell r="G951">
            <v>114</v>
          </cell>
        </row>
        <row r="952">
          <cell r="F952" t="str">
            <v>OTHER CITIES SUMMARYbenin - All data in this section apply only to agents in benin (or the specific city)Churn City Agents in Month (1 txn in Month)</v>
          </cell>
          <cell r="G952">
            <v>8</v>
          </cell>
        </row>
        <row r="953">
          <cell r="F953" t="str">
            <v>OTHER CITIES SUMMARYbenin - All data in this section apply only to agents in benin (or the specific city)Churn City Agents in Month (5 txn in Month)</v>
          </cell>
          <cell r="G953">
            <v>4</v>
          </cell>
        </row>
        <row r="954">
          <cell r="F954" t="str">
            <v>OTHER CITIES SUMMARYDeposit into Paga Number of Agents performing at least 1 Deposit for Customer or another Agent (Accept Deposit)</v>
          </cell>
          <cell r="G954">
            <v>35</v>
          </cell>
        </row>
        <row r="955">
          <cell r="F955" t="str">
            <v>OTHER CITIES SUMMARYDeposit into Paga Churn Agents DP</v>
          </cell>
          <cell r="G955">
            <v>11</v>
          </cell>
        </row>
        <row r="956">
          <cell r="F956" t="str">
            <v xml:space="preserve">OTHER CITIES SUMMARYDeposit into Paga New / Fresh Agents DP in Month </v>
          </cell>
          <cell r="G956">
            <v>9</v>
          </cell>
        </row>
        <row r="957">
          <cell r="F957" t="str">
            <v>OTHER CITIES SUMMARYDeposit into Paga Total DP Volume</v>
          </cell>
          <cell r="G957">
            <v>184</v>
          </cell>
        </row>
        <row r="958">
          <cell r="F958" t="str">
            <v>OTHER CITIES SUMMARYDeposit into Paga Total DP Value</v>
          </cell>
          <cell r="G958">
            <v>2740493</v>
          </cell>
        </row>
        <row r="959">
          <cell r="F959" t="str">
            <v>OTHER CITIES SUMMARYDeposit into Paga Average Value of DP</v>
          </cell>
          <cell r="G959">
            <v>14893.98</v>
          </cell>
        </row>
        <row r="960">
          <cell r="F960" t="str">
            <v>OTHER CITIES SUMMARYMoney Transfer on PagaNumber of Agents performing MT on Paga (to customer or non-customer)</v>
          </cell>
          <cell r="G960" t="str">
            <v xml:space="preserve"> </v>
          </cell>
        </row>
        <row r="961">
          <cell r="F961" t="str">
            <v>OTHER CITIES SUMMARYMoney Transfer on PagaChurn Agents MT</v>
          </cell>
          <cell r="G961">
            <v>1</v>
          </cell>
        </row>
        <row r="962">
          <cell r="F962" t="str">
            <v xml:space="preserve">OTHER CITIES SUMMARYMoney Transfer on PagaNew / Fresh Agents MT in Month </v>
          </cell>
          <cell r="G962" t="str">
            <v xml:space="preserve"> </v>
          </cell>
        </row>
        <row r="963">
          <cell r="F963" t="str">
            <v>OTHER CITIES SUMMARYMoney Transfer on PagaTotal MT Volume</v>
          </cell>
          <cell r="G963" t="str">
            <v xml:space="preserve"> </v>
          </cell>
        </row>
        <row r="964">
          <cell r="F964" t="str">
            <v>OTHER CITIES SUMMARYMoney Transfer on PagaTotal MT Value</v>
          </cell>
          <cell r="G964" t="str">
            <v xml:space="preserve"> </v>
          </cell>
        </row>
        <row r="965">
          <cell r="F965" t="str">
            <v>OTHER CITIES SUMMARYMoney Transfer on PagaAverage Value of MT</v>
          </cell>
          <cell r="G965" t="str">
            <v xml:space="preserve"> </v>
          </cell>
        </row>
        <row r="966">
          <cell r="F966" t="str">
            <v>OTHER CITIES SUMMARYMoney Transfer on PagaPaga MT Income</v>
          </cell>
          <cell r="G966" t="str">
            <v xml:space="preserve"> </v>
          </cell>
        </row>
        <row r="967">
          <cell r="F967" t="str">
            <v>OTHER CITIES SUMMARYMoney Transfer on PagaAgent MT Commission</v>
          </cell>
          <cell r="G967" t="str">
            <v xml:space="preserve"> </v>
          </cell>
        </row>
        <row r="968">
          <cell r="F968" t="str">
            <v>OTHER CITIES SUMMARYDeposit To BankNumber of Agents performing Deposit to Bank</v>
          </cell>
          <cell r="G968">
            <v>57</v>
          </cell>
        </row>
        <row r="969">
          <cell r="F969" t="str">
            <v>OTHER CITIES SUMMARYDeposit To BankChurn Agents DB</v>
          </cell>
          <cell r="G969">
            <v>10</v>
          </cell>
        </row>
        <row r="970">
          <cell r="F970" t="str">
            <v xml:space="preserve">OTHER CITIES SUMMARYDeposit To Bank New / Fresh Agents DB in Month </v>
          </cell>
          <cell r="G970">
            <v>17</v>
          </cell>
        </row>
        <row r="971">
          <cell r="F971" t="str">
            <v>OTHER CITIES SUMMARYDeposit To BankTotal DB Volume</v>
          </cell>
          <cell r="G971">
            <v>626</v>
          </cell>
        </row>
        <row r="972">
          <cell r="F972" t="str">
            <v>OTHER CITIES SUMMARYDeposit To BankTotal DB Value</v>
          </cell>
          <cell r="G972">
            <v>13861700</v>
          </cell>
        </row>
        <row r="973">
          <cell r="F973" t="str">
            <v>OTHER CITIES SUMMARYDeposit To BankAverage Value of DB</v>
          </cell>
          <cell r="G973">
            <v>22143.29</v>
          </cell>
        </row>
        <row r="974">
          <cell r="F974" t="str">
            <v>OTHER CITIES SUMMARYDeposit To BankPaga DB Income</v>
          </cell>
          <cell r="G974">
            <v>50380</v>
          </cell>
        </row>
        <row r="975">
          <cell r="F975" t="str">
            <v>OTHER CITIES SUMMARYDeposit To BankAgent DB Commission</v>
          </cell>
          <cell r="G975">
            <v>43520</v>
          </cell>
        </row>
        <row r="976">
          <cell r="F976" t="str">
            <v>OTHER CITIES SUMMARYBP DSTvNumber of agents performing DStv</v>
          </cell>
          <cell r="G976">
            <v>60</v>
          </cell>
        </row>
        <row r="977">
          <cell r="F977" t="str">
            <v>OTHER CITIES SUMMARYBP DSTvChurn Agents DStv BP</v>
          </cell>
          <cell r="G977">
            <v>2</v>
          </cell>
        </row>
        <row r="978">
          <cell r="F978" t="str">
            <v xml:space="preserve">OTHER CITIES SUMMARYBP DSTvNew / Fresh Agents BP in Month </v>
          </cell>
          <cell r="G978">
            <v>12</v>
          </cell>
        </row>
        <row r="979">
          <cell r="F979" t="str">
            <v>OTHER CITIES SUMMARYBP DSTvTotal DStv BP Volume</v>
          </cell>
          <cell r="G979">
            <v>405</v>
          </cell>
        </row>
        <row r="980">
          <cell r="F980" t="str">
            <v>OTHER CITIES SUMMARYBP DSTvTotal DStv BP Volume - Reversal</v>
          </cell>
          <cell r="G980">
            <v>4</v>
          </cell>
        </row>
        <row r="981">
          <cell r="F981" t="str">
            <v>OTHER CITIES SUMMARYBP DSTvTotal DStv BP Value</v>
          </cell>
          <cell r="G981">
            <v>2082080</v>
          </cell>
        </row>
        <row r="982">
          <cell r="F982" t="str">
            <v>OTHER CITIES SUMMARYBP DSTvTotal DStv BP Value - Reversal</v>
          </cell>
          <cell r="G982">
            <v>-6000</v>
          </cell>
        </row>
        <row r="983">
          <cell r="F983" t="str">
            <v>OTHER CITIES SUMMARYBP DSTvAverage Value of DStv BP</v>
          </cell>
          <cell r="G983">
            <v>5140.9399999999996</v>
          </cell>
        </row>
        <row r="984">
          <cell r="F984" t="str">
            <v>OTHER CITIES SUMMARYBP DSTvAverage Value of DStv BP - Reversals</v>
          </cell>
          <cell r="G984">
            <v>-1500</v>
          </cell>
        </row>
        <row r="985">
          <cell r="F985" t="str">
            <v>OTHER CITIES SUMMARYBP DSTvPaga DStv BP Income</v>
          </cell>
          <cell r="G985">
            <v>28900.799999999999</v>
          </cell>
        </row>
        <row r="986">
          <cell r="F986" t="str">
            <v>OTHER CITIES SUMMARYBP DSTvPaga DStv BP Income - Reversals</v>
          </cell>
          <cell r="G986">
            <v>0</v>
          </cell>
        </row>
        <row r="987">
          <cell r="F987" t="str">
            <v>OTHER CITIES SUMMARYBP DSTvAgent DStv BP Commission</v>
          </cell>
          <cell r="G987">
            <v>19240</v>
          </cell>
        </row>
        <row r="988">
          <cell r="F988" t="str">
            <v>OTHER CITIES SUMMARYBP DSTvAgent DStv BP Commission - Reversals</v>
          </cell>
          <cell r="G988">
            <v>0</v>
          </cell>
        </row>
        <row r="989">
          <cell r="F989" t="str">
            <v>OTHER CITIES SUMMARYBP GoTvNumber of agents performing Gotv</v>
          </cell>
          <cell r="G989">
            <v>116</v>
          </cell>
        </row>
        <row r="990">
          <cell r="F990" t="str">
            <v>OTHER CITIES SUMMARYBP GoTvChurn Agents Gotv BP</v>
          </cell>
          <cell r="G990">
            <v>9</v>
          </cell>
        </row>
        <row r="991">
          <cell r="F991" t="str">
            <v xml:space="preserve">OTHER CITIES SUMMARYBP GoTvNew / Fresh Agents BP in Month </v>
          </cell>
          <cell r="G991">
            <v>12</v>
          </cell>
        </row>
        <row r="992">
          <cell r="F992" t="str">
            <v>OTHER CITIES SUMMARYBP GoTvTotal Gotv BP Volume</v>
          </cell>
          <cell r="G992">
            <v>5524</v>
          </cell>
        </row>
        <row r="993">
          <cell r="F993" t="str">
            <v>OTHER CITIES SUMMARYBP GoTvTotal Gotv BP Volume - Reversals</v>
          </cell>
          <cell r="G993">
            <v>43</v>
          </cell>
        </row>
        <row r="994">
          <cell r="F994" t="str">
            <v>OTHER CITIES SUMMARYBP GoTvTotal Gotv BP Value</v>
          </cell>
          <cell r="G994">
            <v>9557750</v>
          </cell>
        </row>
        <row r="995">
          <cell r="F995" t="str">
            <v>OTHER CITIES SUMMARYBP GoTvTotal Gotv BP Value - Reversals</v>
          </cell>
          <cell r="G995">
            <v>-74400</v>
          </cell>
        </row>
        <row r="996">
          <cell r="F996" t="str">
            <v>OTHER CITIES SUMMARYBP GoTvAverage Value of Gotv BP</v>
          </cell>
          <cell r="G996">
            <v>1730.22</v>
          </cell>
        </row>
        <row r="997">
          <cell r="F997" t="str">
            <v>OTHER CITIES SUMMARYBP GoTvAverage Value of Gotv BP - Reversals</v>
          </cell>
          <cell r="G997">
            <v>-1730.23</v>
          </cell>
        </row>
        <row r="998">
          <cell r="F998" t="str">
            <v>OTHER CITIES SUMMARYBP GoTvPaga Gotv BP Income</v>
          </cell>
          <cell r="G998">
            <v>205111.5</v>
          </cell>
        </row>
        <row r="999">
          <cell r="F999" t="str">
            <v>OTHER CITIES SUMMARYBP GoTvPaga Gotv BP Income - Reversals</v>
          </cell>
          <cell r="G999">
            <v>-830</v>
          </cell>
        </row>
        <row r="1000">
          <cell r="F1000" t="str">
            <v>OTHER CITIES SUMMARYBP GoTvAgent Gotv BP Commission</v>
          </cell>
          <cell r="G1000">
            <v>111040</v>
          </cell>
        </row>
        <row r="1001">
          <cell r="F1001" t="str">
            <v>OTHER CITIES SUMMARYBP GoTvAgent Gotv BP Commission - Reversals</v>
          </cell>
          <cell r="G1001">
            <v>-440</v>
          </cell>
        </row>
        <row r="1002">
          <cell r="F1002" t="str">
            <v>OTHER CITIES SUMMARYBP StartimesNumber of agents performing Startimes</v>
          </cell>
          <cell r="G1002">
            <v>55</v>
          </cell>
        </row>
        <row r="1003">
          <cell r="F1003" t="str">
            <v>OTHER CITIES SUMMARYBP StartimesChurn Agents Startimes BP</v>
          </cell>
          <cell r="G1003" t="str">
            <v xml:space="preserve"> </v>
          </cell>
        </row>
        <row r="1004">
          <cell r="F1004" t="str">
            <v xml:space="preserve">OTHER CITIES SUMMARYBP StartimesNew / Fresh Agents BP in Month </v>
          </cell>
          <cell r="G1004">
            <v>17</v>
          </cell>
        </row>
        <row r="1005">
          <cell r="F1005" t="str">
            <v>OTHER CITIES SUMMARYBP StartimesTotal Startimes BP Volume</v>
          </cell>
          <cell r="G1005">
            <v>312</v>
          </cell>
        </row>
        <row r="1006">
          <cell r="F1006" t="str">
            <v>OTHER CITIES SUMMARYBP StartimesTotal Startimes BP Value</v>
          </cell>
          <cell r="G1006">
            <v>397100</v>
          </cell>
        </row>
        <row r="1007">
          <cell r="F1007" t="str">
            <v>OTHER CITIES SUMMARYBP StartimesAverage Value of Startimes BP</v>
          </cell>
          <cell r="G1007">
            <v>1272.76</v>
          </cell>
        </row>
        <row r="1008">
          <cell r="F1008" t="str">
            <v>OTHER CITIES SUMMARYBP StartimesPaga Startimes BP Income</v>
          </cell>
          <cell r="G1008">
            <v>385187</v>
          </cell>
        </row>
        <row r="1009">
          <cell r="F1009" t="str">
            <v>OTHER CITIES SUMMARYBP StartimesAgent Startimes BP Commission</v>
          </cell>
          <cell r="G1009">
            <v>11913</v>
          </cell>
        </row>
        <row r="1010">
          <cell r="F1010" t="str">
            <v>OTHER CITIES SUMMARYBP OtherNumber of agents performing Other</v>
          </cell>
          <cell r="G1010">
            <v>5</v>
          </cell>
        </row>
        <row r="1011">
          <cell r="F1011" t="str">
            <v>OTHER CITIES SUMMARYBP OtherChurn Agents Other BP</v>
          </cell>
          <cell r="G1011" t="str">
            <v xml:space="preserve"> </v>
          </cell>
        </row>
        <row r="1012">
          <cell r="F1012" t="str">
            <v xml:space="preserve">OTHER CITIES SUMMARYBP OtherNew / Fresh Agents BP in Month </v>
          </cell>
          <cell r="G1012">
            <v>3</v>
          </cell>
        </row>
        <row r="1013">
          <cell r="F1013" t="str">
            <v>OTHER CITIES SUMMARYBP OtherTotal Other BP Volume</v>
          </cell>
          <cell r="G1013">
            <v>6</v>
          </cell>
        </row>
        <row r="1014">
          <cell r="F1014" t="str">
            <v>OTHER CITIES SUMMARYBP OtherTotal Other BP Value</v>
          </cell>
          <cell r="G1014">
            <v>18000</v>
          </cell>
        </row>
        <row r="1015">
          <cell r="F1015" t="str">
            <v>OTHER CITIES SUMMARYBP OtherAverage Value of Other BP</v>
          </cell>
          <cell r="G1015">
            <v>3000</v>
          </cell>
        </row>
        <row r="1016">
          <cell r="F1016" t="str">
            <v>OTHER CITIES SUMMARYBP OtherPaga Other BP Income</v>
          </cell>
          <cell r="G1016">
            <v>1025</v>
          </cell>
        </row>
        <row r="1017">
          <cell r="F1017" t="str">
            <v>OTHER CITIES SUMMARYBP OtherAgent Other BP Commission</v>
          </cell>
          <cell r="G1017">
            <v>220</v>
          </cell>
        </row>
        <row r="1018">
          <cell r="F1018" t="str">
            <v>OTHER CITIES SUMMARYAirtimeNumber of Agents performing Airtime on Transaction</v>
          </cell>
          <cell r="G1018">
            <v>152</v>
          </cell>
        </row>
        <row r="1019">
          <cell r="F1019" t="str">
            <v>OTHER CITIES SUMMARYAirtimeChurn Agents Airtime</v>
          </cell>
          <cell r="G1019">
            <v>17</v>
          </cell>
        </row>
        <row r="1020">
          <cell r="F1020" t="str">
            <v xml:space="preserve">OTHER CITIES SUMMARYAirtimeNew / Fresh Agents Airtime in Month </v>
          </cell>
          <cell r="G1020">
            <v>14</v>
          </cell>
        </row>
        <row r="1021">
          <cell r="F1021" t="str">
            <v>OTHER CITIES SUMMARYAirtimeTotal Airtime Volume</v>
          </cell>
          <cell r="G1021">
            <v>1782</v>
          </cell>
        </row>
        <row r="1022">
          <cell r="F1022" t="str">
            <v>OTHER CITIES SUMMARYAirtimeTotal Airtime Volume - Reversal</v>
          </cell>
          <cell r="G1022">
            <v>2</v>
          </cell>
        </row>
        <row r="1023">
          <cell r="F1023" t="str">
            <v>OTHER CITIES SUMMARYAirtimeTotal Airtime Value</v>
          </cell>
          <cell r="G1023">
            <v>610754.07999999996</v>
          </cell>
        </row>
        <row r="1024">
          <cell r="F1024" t="str">
            <v>OTHER CITIES SUMMARYAirtimeTotal Airtime Value - Reversals</v>
          </cell>
          <cell r="G1024">
            <v>-1500</v>
          </cell>
        </row>
        <row r="1025">
          <cell r="F1025" t="str">
            <v>OTHER CITIES SUMMARYAirtimeAverage Value of Airtime</v>
          </cell>
          <cell r="G1025">
            <v>342.74</v>
          </cell>
        </row>
        <row r="1026">
          <cell r="F1026" t="str">
            <v>OTHER CITIES SUMMARYAirtimeAverage Value of Airtime - Reversals</v>
          </cell>
          <cell r="G1026">
            <v>-750</v>
          </cell>
        </row>
        <row r="1027">
          <cell r="F1027" t="str">
            <v>OTHER CITIES SUMMARYAirtimePaga Airtime Income</v>
          </cell>
          <cell r="G1027">
            <v>27881.74</v>
          </cell>
        </row>
        <row r="1028">
          <cell r="F1028" t="str">
            <v>OTHER CITIES SUMMARYAirtimePaga Airtime Income - Reversals</v>
          </cell>
          <cell r="G1028">
            <v>-105</v>
          </cell>
        </row>
        <row r="1029">
          <cell r="F1029" t="str">
            <v>OTHER CITIES SUMMARYAirtimeAgent Airtime Commission</v>
          </cell>
          <cell r="G1029">
            <v>18352.62</v>
          </cell>
        </row>
        <row r="1030">
          <cell r="F1030" t="str">
            <v>OTHER CITIES SUMMARYAirtimeAgent Airtime Commission - Reversals</v>
          </cell>
          <cell r="G1030">
            <v>-15</v>
          </cell>
        </row>
        <row r="1031">
          <cell r="F1031" t="str">
            <v>OTHER CITIES SUMMARYAgent Network Sales# of Approved Agents in Total</v>
          </cell>
          <cell r="G1031">
            <v>8000</v>
          </cell>
        </row>
        <row r="1032">
          <cell r="F1032" t="str">
            <v>OTHER CITIES SUMMARYAgent Network SalesActive Agents in total (at least 1 transactions in the month)</v>
          </cell>
          <cell r="G1032">
            <v>4589</v>
          </cell>
        </row>
        <row r="1033">
          <cell r="F1033" t="str">
            <v>OTHER CITIES SUMMARYAgent Network SalesActive Agents in total (at least 5 transactions in the month)</v>
          </cell>
          <cell r="G1033">
            <v>4042</v>
          </cell>
        </row>
        <row r="1034">
          <cell r="F1034" t="str">
            <v>OTHER CITIES SUMMARYAgent Network SalesFresh Active Agents in total (at least 1 transactions in the month)</v>
          </cell>
          <cell r="G1034">
            <v>362</v>
          </cell>
        </row>
        <row r="1035">
          <cell r="F1035" t="str">
            <v>OTHER CITIES SUMMARYAgent Network SalesFresh Active Agents in total (at least 5 transactions in the month)</v>
          </cell>
          <cell r="G1035">
            <v>355</v>
          </cell>
        </row>
        <row r="1036">
          <cell r="F1036" t="str">
            <v>OTHER CITIES SUMMARYAgent Network SalesChurn Active Agents (1 txn in Month)</v>
          </cell>
          <cell r="G1036">
            <v>275</v>
          </cell>
        </row>
        <row r="1037">
          <cell r="F1037" t="str">
            <v>OTHER CITIES SUMMARYAgent Network SalesChurn Active Agents (5 txn in Month)</v>
          </cell>
          <cell r="G1037">
            <v>262</v>
          </cell>
        </row>
        <row r="1038">
          <cell r="F1038" t="str">
            <v>OTHER CITIES SUMMARYOnitsha - All data in this section apply only to agents in Onitsha (or the specific city)# Agents in City</v>
          </cell>
          <cell r="G1038">
            <v>252</v>
          </cell>
        </row>
        <row r="1039">
          <cell r="F1039" t="str">
            <v>OTHER CITIES SUMMARYOnitsha - All data in this section apply only to agents in Onitsha (or the specific city)Active Agents in City in month (at least 1 transactions in the month)</v>
          </cell>
          <cell r="G1039">
            <v>82</v>
          </cell>
        </row>
        <row r="1040">
          <cell r="F1040" t="str">
            <v>OTHER CITIES SUMMARYOnitsha - All data in this section apply only to agents in Onitsha (or the specific city)Active Agents in City in month (at least 5 transactions in the month)</v>
          </cell>
          <cell r="G1040">
            <v>60</v>
          </cell>
        </row>
        <row r="1041">
          <cell r="F1041" t="str">
            <v>OTHER CITIES SUMMARYOnitsha - All data in this section apply only to agents in Onitsha (or the specific city)Churn City Agents in Month (1 txn in Month)</v>
          </cell>
          <cell r="G1041">
            <v>17</v>
          </cell>
        </row>
        <row r="1042">
          <cell r="F1042" t="str">
            <v>OTHER CITIES SUMMARYOnitsha - All data in this section apply only to agents in Onitsha (or the specific city)Churn City Agents in Month (5 txn in Month)</v>
          </cell>
          <cell r="G1042">
            <v>15</v>
          </cell>
        </row>
        <row r="1043">
          <cell r="F1043" t="str">
            <v>OTHER CITIES SUMMARYDeposit into Paga Number of Agents performing at least 1 Deposit for Customer or another Agent (Accept Deposit)</v>
          </cell>
          <cell r="G1043">
            <v>18</v>
          </cell>
        </row>
        <row r="1044">
          <cell r="F1044" t="str">
            <v>OTHER CITIES SUMMARYDeposit into Paga Churn Agents DP</v>
          </cell>
          <cell r="G1044">
            <v>12</v>
          </cell>
        </row>
        <row r="1045">
          <cell r="F1045" t="str">
            <v xml:space="preserve">OTHER CITIES SUMMARYDeposit into Paga New / Fresh Agents DP in Month </v>
          </cell>
          <cell r="G1045">
            <v>9</v>
          </cell>
        </row>
        <row r="1046">
          <cell r="F1046" t="str">
            <v>OTHER CITIES SUMMARYDeposit into Paga Total DP Volume</v>
          </cell>
          <cell r="G1046">
            <v>210</v>
          </cell>
        </row>
        <row r="1047">
          <cell r="F1047" t="str">
            <v>OTHER CITIES SUMMARYDeposit into Paga Total DP Value</v>
          </cell>
          <cell r="G1047">
            <v>3313940</v>
          </cell>
        </row>
        <row r="1048">
          <cell r="F1048" t="str">
            <v>OTHER CITIES SUMMARYDeposit into Paga Average Value of DP</v>
          </cell>
          <cell r="G1048">
            <v>15780.67</v>
          </cell>
        </row>
        <row r="1049">
          <cell r="F1049" t="str">
            <v>OTHER CITIES SUMMARYMoney Transfer on PagaNumber of Agents performing MT on Paga (to customer or non-customer)</v>
          </cell>
          <cell r="G1049">
            <v>1</v>
          </cell>
        </row>
        <row r="1050">
          <cell r="F1050" t="str">
            <v>OTHER CITIES SUMMARYMoney Transfer on PagaChurn Agents MT</v>
          </cell>
          <cell r="G1050">
            <v>3</v>
          </cell>
        </row>
        <row r="1051">
          <cell r="F1051" t="str">
            <v xml:space="preserve">OTHER CITIES SUMMARYMoney Transfer on PagaNew / Fresh Agents MT in Month </v>
          </cell>
          <cell r="G1051">
            <v>1</v>
          </cell>
        </row>
        <row r="1052">
          <cell r="F1052" t="str">
            <v>OTHER CITIES SUMMARYMoney Transfer on PagaTotal MT Volume</v>
          </cell>
          <cell r="G1052">
            <v>1</v>
          </cell>
        </row>
        <row r="1053">
          <cell r="F1053" t="str">
            <v>OTHER CITIES SUMMARYMoney Transfer on PagaTotal MT Value</v>
          </cell>
          <cell r="G1053">
            <v>4000</v>
          </cell>
        </row>
        <row r="1054">
          <cell r="F1054" t="str">
            <v>OTHER CITIES SUMMARYMoney Transfer on PagaAverage Value of MT</v>
          </cell>
          <cell r="G1054">
            <v>4000</v>
          </cell>
        </row>
        <row r="1055">
          <cell r="F1055" t="str">
            <v>OTHER CITIES SUMMARYMoney Transfer on PagaPaga MT Income</v>
          </cell>
          <cell r="G1055">
            <v>100</v>
          </cell>
        </row>
        <row r="1056">
          <cell r="F1056" t="str">
            <v>OTHER CITIES SUMMARYMoney Transfer on PagaAgent MT Commission</v>
          </cell>
          <cell r="G1056">
            <v>50</v>
          </cell>
        </row>
        <row r="1057">
          <cell r="F1057" t="str">
            <v>OTHER CITIES SUMMARYDeposit To BankNumber of Agents performing Deposit to Bank</v>
          </cell>
          <cell r="G1057">
            <v>45</v>
          </cell>
        </row>
        <row r="1058">
          <cell r="F1058" t="str">
            <v>OTHER CITIES SUMMARYDeposit To BankChurn Agents DB</v>
          </cell>
          <cell r="G1058">
            <v>13</v>
          </cell>
        </row>
        <row r="1059">
          <cell r="F1059" t="str">
            <v xml:space="preserve">OTHER CITIES SUMMARYDeposit To Bank New / Fresh Agents DB in Month </v>
          </cell>
          <cell r="G1059">
            <v>14</v>
          </cell>
        </row>
        <row r="1060">
          <cell r="F1060" t="str">
            <v>OTHER CITIES SUMMARYDeposit To BankTotal DB Volume</v>
          </cell>
          <cell r="G1060">
            <v>146</v>
          </cell>
        </row>
        <row r="1061">
          <cell r="F1061" t="str">
            <v>OTHER CITIES SUMMARYDeposit To BankTotal DB Value</v>
          </cell>
          <cell r="G1061">
            <v>2768200</v>
          </cell>
        </row>
        <row r="1062">
          <cell r="F1062" t="str">
            <v>OTHER CITIES SUMMARYDeposit To BankAverage Value of DB</v>
          </cell>
          <cell r="G1062">
            <v>18960.27</v>
          </cell>
        </row>
        <row r="1063">
          <cell r="F1063" t="str">
            <v>OTHER CITIES SUMMARYDeposit To BankPaga DB Income</v>
          </cell>
          <cell r="G1063">
            <v>12230</v>
          </cell>
        </row>
        <row r="1064">
          <cell r="F1064" t="str">
            <v>OTHER CITIES SUMMARYDeposit To BankAgent DB Commission</v>
          </cell>
          <cell r="G1064">
            <v>9670</v>
          </cell>
        </row>
        <row r="1065">
          <cell r="F1065" t="str">
            <v>OTHER CITIES SUMMARYBP DSTvNumber of agents performing DStv</v>
          </cell>
          <cell r="G1065">
            <v>22</v>
          </cell>
        </row>
        <row r="1066">
          <cell r="F1066" t="str">
            <v>OTHER CITIES SUMMARYBP DSTvChurn Agents DStv BP</v>
          </cell>
          <cell r="G1066">
            <v>1</v>
          </cell>
        </row>
        <row r="1067">
          <cell r="F1067" t="str">
            <v xml:space="preserve">OTHER CITIES SUMMARYBP DSTvNew / Fresh Agents BP in Month </v>
          </cell>
          <cell r="G1067">
            <v>2</v>
          </cell>
        </row>
        <row r="1068">
          <cell r="F1068" t="str">
            <v>OTHER CITIES SUMMARYBP DSTvTotal DStv BP Volume</v>
          </cell>
          <cell r="G1068">
            <v>556</v>
          </cell>
        </row>
        <row r="1069">
          <cell r="F1069" t="str">
            <v>OTHER CITIES SUMMARYBP DSTvTotal DStv BP Volume - Reversal</v>
          </cell>
          <cell r="G1069">
            <v>1</v>
          </cell>
        </row>
        <row r="1070">
          <cell r="F1070" t="str">
            <v>OTHER CITIES SUMMARYBP DSTvTotal DStv BP Value</v>
          </cell>
          <cell r="G1070">
            <v>3843330</v>
          </cell>
        </row>
        <row r="1071">
          <cell r="F1071" t="str">
            <v>OTHER CITIES SUMMARYBP DSTvTotal DStv BP Value - Reversal</v>
          </cell>
          <cell r="G1071">
            <v>-16140</v>
          </cell>
        </row>
        <row r="1072">
          <cell r="F1072" t="str">
            <v>OTHER CITIES SUMMARYBP DSTvAverage Value of DStv BP</v>
          </cell>
          <cell r="G1072">
            <v>6912.46</v>
          </cell>
        </row>
        <row r="1073">
          <cell r="F1073" t="str">
            <v>OTHER CITIES SUMMARYBP DSTvAverage Value of DStv BP - Reversals</v>
          </cell>
          <cell r="G1073">
            <v>-16140</v>
          </cell>
        </row>
        <row r="1074">
          <cell r="F1074" t="str">
            <v>OTHER CITIES SUMMARYBP DSTvPaga DStv BP Income</v>
          </cell>
          <cell r="G1074">
            <v>49694.7</v>
          </cell>
        </row>
        <row r="1075">
          <cell r="F1075" t="str">
            <v>OTHER CITIES SUMMARYBP DSTvPaga DStv BP Income - Reversals</v>
          </cell>
          <cell r="G1075">
            <v>0</v>
          </cell>
        </row>
        <row r="1076">
          <cell r="F1076" t="str">
            <v>OTHER CITIES SUMMARYBP DSTvAgent DStv BP Commission</v>
          </cell>
          <cell r="G1076">
            <v>29900</v>
          </cell>
        </row>
        <row r="1077">
          <cell r="F1077" t="str">
            <v>OTHER CITIES SUMMARYBP DSTvAgent DStv BP Commission - Reversals</v>
          </cell>
          <cell r="G1077">
            <v>0</v>
          </cell>
        </row>
        <row r="1078">
          <cell r="F1078" t="str">
            <v>OTHER CITIES SUMMARYBP GoTvNumber of agents performing Gotv</v>
          </cell>
          <cell r="G1078">
            <v>26</v>
          </cell>
        </row>
        <row r="1079">
          <cell r="F1079" t="str">
            <v>OTHER CITIES SUMMARYBP GoTvChurn Agents Gotv BP</v>
          </cell>
          <cell r="G1079">
            <v>6</v>
          </cell>
        </row>
        <row r="1080">
          <cell r="F1080" t="str">
            <v xml:space="preserve">OTHER CITIES SUMMARYBP GoTvNew / Fresh Agents BP in Month </v>
          </cell>
          <cell r="G1080">
            <v>2</v>
          </cell>
        </row>
        <row r="1081">
          <cell r="F1081" t="str">
            <v>OTHER CITIES SUMMARYBP GoTvTotal Gotv BP Volume</v>
          </cell>
          <cell r="G1081">
            <v>337</v>
          </cell>
        </row>
        <row r="1082">
          <cell r="F1082" t="str">
            <v>OTHER CITIES SUMMARYBP GoTvTotal Gotv BP Volume - Reversals</v>
          </cell>
          <cell r="G1082" t="str">
            <v xml:space="preserve">   </v>
          </cell>
        </row>
        <row r="1083">
          <cell r="F1083" t="str">
            <v>OTHER CITIES SUMMARYBP GoTvTotal Gotv BP Value</v>
          </cell>
          <cell r="G1083">
            <v>591550</v>
          </cell>
        </row>
        <row r="1084">
          <cell r="F1084" t="str">
            <v>OTHER CITIES SUMMARYBP GoTvTotal Gotv BP Value - Reversals</v>
          </cell>
          <cell r="G1084" t="str">
            <v xml:space="preserve">   </v>
          </cell>
        </row>
        <row r="1085">
          <cell r="F1085" t="str">
            <v>OTHER CITIES SUMMARYBP GoTvAverage Value of Gotv BP</v>
          </cell>
          <cell r="G1085">
            <v>1755.34</v>
          </cell>
        </row>
        <row r="1086">
          <cell r="F1086" t="str">
            <v>OTHER CITIES SUMMARYBP GoTvAverage Value of Gotv BP - Reversals</v>
          </cell>
          <cell r="G1086" t="str">
            <v xml:space="preserve">   </v>
          </cell>
        </row>
        <row r="1087">
          <cell r="F1087" t="str">
            <v>OTHER CITIES SUMMARYBP GoTvPaga Gotv BP Income</v>
          </cell>
          <cell r="G1087">
            <v>12655.5</v>
          </cell>
        </row>
        <row r="1088">
          <cell r="F1088" t="str">
            <v>OTHER CITIES SUMMARYBP GoTvPaga Gotv BP Income - Reversals</v>
          </cell>
          <cell r="G1088" t="str">
            <v xml:space="preserve">   </v>
          </cell>
        </row>
        <row r="1089">
          <cell r="F1089" t="str">
            <v>OTHER CITIES SUMMARYBP GoTvAgent Gotv BP Commission</v>
          </cell>
          <cell r="G1089">
            <v>6980</v>
          </cell>
        </row>
        <row r="1090">
          <cell r="F1090" t="str">
            <v>OTHER CITIES SUMMARYBP GoTvAgent Gotv BP Commission - Reversals</v>
          </cell>
          <cell r="G1090" t="str">
            <v xml:space="preserve">   </v>
          </cell>
        </row>
        <row r="1091">
          <cell r="F1091" t="str">
            <v>OTHER CITIES SUMMARYBP StartimesNumber of agents performing Startimes</v>
          </cell>
          <cell r="G1091">
            <v>11</v>
          </cell>
        </row>
        <row r="1092">
          <cell r="F1092" t="str">
            <v>OTHER CITIES SUMMARYBP StartimesChurn Agents Startimes BP</v>
          </cell>
          <cell r="G1092">
            <v>2</v>
          </cell>
        </row>
        <row r="1093">
          <cell r="F1093" t="str">
            <v xml:space="preserve">OTHER CITIES SUMMARYBP StartimesNew / Fresh Agents BP in Month </v>
          </cell>
          <cell r="G1093">
            <v>1</v>
          </cell>
        </row>
        <row r="1094">
          <cell r="F1094" t="str">
            <v>OTHER CITIES SUMMARYBP StartimesTotal Startimes BP Volume</v>
          </cell>
          <cell r="G1094">
            <v>39</v>
          </cell>
        </row>
        <row r="1095">
          <cell r="F1095" t="str">
            <v>OTHER CITIES SUMMARYBP StartimesTotal Startimes BP Value</v>
          </cell>
          <cell r="G1095">
            <v>50300</v>
          </cell>
        </row>
        <row r="1096">
          <cell r="F1096" t="str">
            <v>OTHER CITIES SUMMARYBP StartimesAverage Value of Startimes BP</v>
          </cell>
          <cell r="G1096">
            <v>1289.74</v>
          </cell>
        </row>
        <row r="1097">
          <cell r="F1097" t="str">
            <v>OTHER CITIES SUMMARYBP StartimesPaga Startimes BP Income</v>
          </cell>
          <cell r="G1097">
            <v>48791</v>
          </cell>
        </row>
        <row r="1098">
          <cell r="F1098" t="str">
            <v>OTHER CITIES SUMMARYBP StartimesAgent Startimes BP Commission</v>
          </cell>
          <cell r="G1098">
            <v>1509</v>
          </cell>
        </row>
        <row r="1099">
          <cell r="F1099" t="str">
            <v>OTHER CITIES SUMMARYBP OtherNumber of agents performing Other</v>
          </cell>
          <cell r="G1099">
            <v>3</v>
          </cell>
        </row>
        <row r="1100">
          <cell r="F1100" t="str">
            <v>OTHER CITIES SUMMARYBP OtherChurn Agents Other BP</v>
          </cell>
          <cell r="G1100" t="str">
            <v xml:space="preserve">   </v>
          </cell>
        </row>
        <row r="1101">
          <cell r="F1101" t="str">
            <v xml:space="preserve">OTHER CITIES SUMMARYBP OtherNew / Fresh Agents BP in Month </v>
          </cell>
          <cell r="G1101">
            <v>1</v>
          </cell>
        </row>
        <row r="1102">
          <cell r="F1102" t="str">
            <v>OTHER CITIES SUMMARYBP OtherTotal Other BP Volume</v>
          </cell>
          <cell r="G1102">
            <v>7</v>
          </cell>
        </row>
        <row r="1103">
          <cell r="F1103" t="str">
            <v>OTHER CITIES SUMMARYBP OtherTotal Other BP Value</v>
          </cell>
          <cell r="G1103">
            <v>21000</v>
          </cell>
        </row>
        <row r="1104">
          <cell r="F1104" t="str">
            <v>OTHER CITIES SUMMARYBP OtherAverage Value of Other BP</v>
          </cell>
          <cell r="G1104">
            <v>3000</v>
          </cell>
        </row>
        <row r="1105">
          <cell r="F1105" t="str">
            <v>OTHER CITIES SUMMARYBP OtherPaga Other BP Income</v>
          </cell>
          <cell r="G1105">
            <v>0</v>
          </cell>
        </row>
        <row r="1106">
          <cell r="F1106" t="str">
            <v>OTHER CITIES SUMMARYBP OtherAgent Other BP Commission</v>
          </cell>
          <cell r="G1106">
            <v>350</v>
          </cell>
        </row>
        <row r="1107">
          <cell r="F1107" t="str">
            <v>OTHER CITIES SUMMARYAirtimeNumber of Agents performing Airtime on Transaction</v>
          </cell>
          <cell r="G1107">
            <v>92</v>
          </cell>
        </row>
        <row r="1108">
          <cell r="F1108" t="str">
            <v>OTHER CITIES SUMMARYAirtimeChurn Agents Airtime</v>
          </cell>
          <cell r="G1108">
            <v>13</v>
          </cell>
        </row>
        <row r="1109">
          <cell r="F1109" t="str">
            <v xml:space="preserve">OTHER CITIES SUMMARYAirtimeNew / Fresh Agents Airtime in Month </v>
          </cell>
          <cell r="G1109">
            <v>11</v>
          </cell>
        </row>
        <row r="1110">
          <cell r="F1110" t="str">
            <v>OTHER CITIES SUMMARYAirtimeTotal Airtime Volume</v>
          </cell>
          <cell r="G1110">
            <v>1524</v>
          </cell>
        </row>
        <row r="1111">
          <cell r="F1111" t="str">
            <v>OTHER CITIES SUMMARYAirtimeTotal Airtime Volume - Reversal</v>
          </cell>
          <cell r="G1111">
            <v>6</v>
          </cell>
        </row>
        <row r="1112">
          <cell r="F1112" t="str">
            <v>OTHER CITIES SUMMARYAirtimeTotal Airtime Value</v>
          </cell>
          <cell r="G1112">
            <v>586568.48</v>
          </cell>
        </row>
        <row r="1113">
          <cell r="F1113" t="str">
            <v>OTHER CITIES SUMMARYAirtimeTotal Airtime Value - Reversals</v>
          </cell>
          <cell r="G1113">
            <v>-3000</v>
          </cell>
        </row>
        <row r="1114">
          <cell r="F1114" t="str">
            <v>OTHER CITIES SUMMARYAirtimeAverage Value of Airtime</v>
          </cell>
          <cell r="G1114">
            <v>384.89</v>
          </cell>
        </row>
        <row r="1115">
          <cell r="F1115" t="str">
            <v>OTHER CITIES SUMMARYAirtimeAverage Value of Airtime - Reversals</v>
          </cell>
          <cell r="G1115">
            <v>-500</v>
          </cell>
        </row>
        <row r="1116">
          <cell r="F1116" t="str">
            <v>OTHER CITIES SUMMARYAirtimePaga Airtime Income</v>
          </cell>
          <cell r="G1116">
            <v>27692.58</v>
          </cell>
        </row>
        <row r="1117">
          <cell r="F1117" t="str">
            <v>OTHER CITIES SUMMARYAirtimePaga Airtime Income - Reversals</v>
          </cell>
          <cell r="G1117">
            <v>-210</v>
          </cell>
        </row>
        <row r="1118">
          <cell r="F1118" t="str">
            <v>OTHER CITIES SUMMARYAirtimeAgent Airtime Commission</v>
          </cell>
          <cell r="G1118">
            <v>17687.05</v>
          </cell>
        </row>
        <row r="1119">
          <cell r="F1119" t="str">
            <v>OTHER CITIES SUMMARYAirtimeAgent Airtime Commission - Reversals</v>
          </cell>
          <cell r="G1119">
            <v>0</v>
          </cell>
        </row>
        <row r="1120">
          <cell r="F1120" t="str">
            <v>OTHER CITIES SUMMARYAgent Network Sales# of Approved Agents in Total</v>
          </cell>
          <cell r="G1120">
            <v>8000</v>
          </cell>
        </row>
        <row r="1121">
          <cell r="F1121" t="str">
            <v>OTHER CITIES SUMMARYAgent Network SalesActive Agents in total (at least 1 transactions in the month)</v>
          </cell>
          <cell r="G1121">
            <v>4589</v>
          </cell>
        </row>
        <row r="1122">
          <cell r="F1122" t="str">
            <v>OTHER CITIES SUMMARYAgent Network SalesActive Agents in total (at least 5 transactions in the month)</v>
          </cell>
          <cell r="G1122">
            <v>4042</v>
          </cell>
        </row>
        <row r="1123">
          <cell r="F1123" t="str">
            <v>OTHER CITIES SUMMARYAgent Network SalesFresh Active Agents in total (at least 1 transactions in the month)</v>
          </cell>
          <cell r="G1123">
            <v>362</v>
          </cell>
        </row>
        <row r="1124">
          <cell r="F1124" t="str">
            <v>OTHER CITIES SUMMARYAgent Network SalesFresh Active Agents in total (at least 5 transactions in the month)</v>
          </cell>
          <cell r="G1124">
            <v>355</v>
          </cell>
        </row>
        <row r="1125">
          <cell r="F1125" t="str">
            <v>OTHER CITIES SUMMARYAgent Network SalesChurn Active Agents (1 txn in Month)</v>
          </cell>
          <cell r="G1125">
            <v>275</v>
          </cell>
        </row>
        <row r="1126">
          <cell r="F1126" t="str">
            <v>OTHER CITIES SUMMARYAgent Network SalesChurn Active Agents (5 txn in Month)</v>
          </cell>
          <cell r="G1126">
            <v>262</v>
          </cell>
        </row>
        <row r="1127">
          <cell r="F1127" t="str">
            <v>OTHER CITIES SUMMARYNnewi - All data in this section apply only to agents in Nnewi (or the specific city)# Agents in City</v>
          </cell>
          <cell r="G1127">
            <v>30</v>
          </cell>
        </row>
        <row r="1128">
          <cell r="F1128" t="str">
            <v>OTHER CITIES SUMMARYNnewi - All data in this section apply only to agents in Nnewi (or the specific city)Active Agents in City in month (at least 1 transactions in the month)</v>
          </cell>
          <cell r="G1128">
            <v>19</v>
          </cell>
        </row>
        <row r="1129">
          <cell r="F1129" t="str">
            <v>OTHER CITIES SUMMARYNnewi - All data in this section apply only to agents in Nnewi (or the specific city)Active Agents in City in month (at least 5 transactions in the month)</v>
          </cell>
          <cell r="G1129">
            <v>14</v>
          </cell>
        </row>
        <row r="1130">
          <cell r="F1130" t="str">
            <v>OTHER CITIES SUMMARYNnewi - All data in this section apply only to agents in Nnewi (or the specific city)Churn City Agents in Month (1 txn in Month)</v>
          </cell>
          <cell r="G1130" t="str">
            <v xml:space="preserve">  </v>
          </cell>
        </row>
        <row r="1131">
          <cell r="F1131" t="str">
            <v>OTHER CITIES SUMMARYNnewi - All data in this section apply only to agents in Nnewi (or the specific city)Churn City Agents in Month (5 txn in Month)</v>
          </cell>
          <cell r="G1131">
            <v>1</v>
          </cell>
        </row>
        <row r="1132">
          <cell r="F1132" t="str">
            <v>OTHER CITIES SUMMARYDeposit into Paga Number of Agents performing at least 1 Deposit for Customer or another Agent (Accept Deposit)</v>
          </cell>
          <cell r="G1132">
            <v>3</v>
          </cell>
        </row>
        <row r="1133">
          <cell r="F1133" t="str">
            <v xml:space="preserve">OTHER CITIES SUMMARYDeposit into Paga Churn Agents DP </v>
          </cell>
          <cell r="G1133">
            <v>2</v>
          </cell>
        </row>
        <row r="1134">
          <cell r="F1134" t="str">
            <v xml:space="preserve">OTHER CITIES SUMMARYDeposit into Paga New / Fresh Agents DP in Month </v>
          </cell>
          <cell r="G1134">
            <v>1</v>
          </cell>
        </row>
        <row r="1135">
          <cell r="F1135" t="str">
            <v>OTHER CITIES SUMMARYDeposit into Paga Total DP Volume</v>
          </cell>
          <cell r="G1135">
            <v>30</v>
          </cell>
        </row>
        <row r="1136">
          <cell r="F1136" t="str">
            <v>OTHER CITIES SUMMARYDeposit into Paga Total DP Value</v>
          </cell>
          <cell r="G1136">
            <v>538400</v>
          </cell>
        </row>
        <row r="1137">
          <cell r="F1137" t="str">
            <v>OTHER CITIES SUMMARYDeposit into Paga Average Value of DP</v>
          </cell>
          <cell r="G1137">
            <v>17946.669999999998</v>
          </cell>
        </row>
        <row r="1138">
          <cell r="F1138" t="str">
            <v>OTHER CITIES SUMMARYDeposit To BankNumber of Agents performing Deposit to Bank</v>
          </cell>
          <cell r="G1138">
            <v>16</v>
          </cell>
        </row>
        <row r="1139">
          <cell r="F1139" t="str">
            <v>OTHER CITIES SUMMARYDeposit To BankChurn Agents DB</v>
          </cell>
          <cell r="G1139">
            <v>1</v>
          </cell>
        </row>
        <row r="1140">
          <cell r="F1140" t="str">
            <v xml:space="preserve">OTHER CITIES SUMMARYDeposit To Bank New / Fresh Agents DB in Month </v>
          </cell>
          <cell r="G1140">
            <v>5</v>
          </cell>
        </row>
        <row r="1141">
          <cell r="F1141" t="str">
            <v>OTHER CITIES SUMMARYDeposit To BankTotal DB Volume</v>
          </cell>
          <cell r="G1141">
            <v>58</v>
          </cell>
        </row>
        <row r="1142">
          <cell r="F1142" t="str">
            <v>OTHER CITIES SUMMARYDeposit To BankTotal DB Value</v>
          </cell>
          <cell r="G1142">
            <v>1516180</v>
          </cell>
        </row>
        <row r="1143">
          <cell r="F1143" t="str">
            <v>OTHER CITIES SUMMARYDeposit To BankAverage Value of DB</v>
          </cell>
          <cell r="G1143">
            <v>26141.03</v>
          </cell>
        </row>
        <row r="1144">
          <cell r="F1144" t="str">
            <v>OTHER CITIES SUMMARYDeposit To BankPaga DB Income</v>
          </cell>
          <cell r="G1144">
            <v>4810</v>
          </cell>
        </row>
        <row r="1145">
          <cell r="F1145" t="str">
            <v>OTHER CITIES SUMMARYDeposit To BankAgent DB Commission</v>
          </cell>
          <cell r="G1145">
            <v>3890</v>
          </cell>
        </row>
        <row r="1146">
          <cell r="F1146" t="str">
            <v>OTHER CITIES SUMMARYBP DSTvNumber of agents performing DStv</v>
          </cell>
          <cell r="G1146">
            <v>10</v>
          </cell>
        </row>
        <row r="1147">
          <cell r="F1147" t="str">
            <v>OTHER CITIES SUMMARYBP DSTvChurn Agents DStv BP</v>
          </cell>
          <cell r="G1147">
            <v>3</v>
          </cell>
        </row>
        <row r="1148">
          <cell r="F1148" t="str">
            <v xml:space="preserve">OTHER CITIES SUMMARYBP DSTvNew / Fresh Agents BP in Month </v>
          </cell>
          <cell r="G1148">
            <v>1</v>
          </cell>
        </row>
        <row r="1149">
          <cell r="F1149" t="str">
            <v>OTHER CITIES SUMMARYBP DSTvTotal DStv BP Volume</v>
          </cell>
          <cell r="G1149">
            <v>342</v>
          </cell>
        </row>
        <row r="1150">
          <cell r="F1150" t="str">
            <v>OTHER CITIES SUMMARYBP DSTvTotal DStv BP Value</v>
          </cell>
          <cell r="G1150">
            <v>2084560</v>
          </cell>
        </row>
        <row r="1151">
          <cell r="F1151" t="str">
            <v>OTHER CITIES SUMMARYBP DSTvAverage Value of DStv BP</v>
          </cell>
          <cell r="G1151">
            <v>6095.2</v>
          </cell>
        </row>
        <row r="1152">
          <cell r="F1152" t="str">
            <v>OTHER CITIES SUMMARYBP DSTvPaga DStv BP Income</v>
          </cell>
          <cell r="G1152">
            <v>27685.599999999999</v>
          </cell>
        </row>
        <row r="1153">
          <cell r="F1153" t="str">
            <v>OTHER CITIES SUMMARYBP DSTvAgent DStv BP Commission</v>
          </cell>
          <cell r="G1153">
            <v>16970</v>
          </cell>
        </row>
        <row r="1154">
          <cell r="F1154" t="str">
            <v>OTHER CITIES SUMMARYBP GoTvNumber of agents performing Gotv</v>
          </cell>
          <cell r="G1154">
            <v>10</v>
          </cell>
        </row>
        <row r="1155">
          <cell r="F1155" t="str">
            <v>OTHER CITIES SUMMARYBP GoTvChurn Agents Gotv BP</v>
          </cell>
          <cell r="G1155">
            <v>1</v>
          </cell>
        </row>
        <row r="1156">
          <cell r="F1156" t="str">
            <v xml:space="preserve">OTHER CITIES SUMMARYBP GoTvNew / Fresh Agents BP in Month </v>
          </cell>
          <cell r="G1156">
            <v>2</v>
          </cell>
        </row>
        <row r="1157">
          <cell r="F1157" t="str">
            <v>OTHER CITIES SUMMARYBP GoTvTotal Gotv BP Volume</v>
          </cell>
          <cell r="G1157">
            <v>169</v>
          </cell>
        </row>
        <row r="1158">
          <cell r="F1158" t="str">
            <v>OTHER CITIES SUMMARYBP GoTvTotal Gotv BP Value</v>
          </cell>
          <cell r="G1158">
            <v>291200</v>
          </cell>
        </row>
        <row r="1159">
          <cell r="F1159" t="str">
            <v>OTHER CITIES SUMMARYBP GoTvAverage Value of Gotv BP</v>
          </cell>
          <cell r="G1159">
            <v>1723.08</v>
          </cell>
        </row>
        <row r="1160">
          <cell r="F1160" t="str">
            <v>OTHER CITIES SUMMARYBP GoTvPaga Gotv BP Income</v>
          </cell>
          <cell r="G1160">
            <v>6292</v>
          </cell>
        </row>
        <row r="1161">
          <cell r="F1161" t="str">
            <v>OTHER CITIES SUMMARYBP GoTvAgent Gotv BP Commission</v>
          </cell>
          <cell r="G1161">
            <v>3410</v>
          </cell>
        </row>
        <row r="1162">
          <cell r="F1162" t="str">
            <v>OTHER CITIES SUMMARYBP StartimesNumber of agents performing Startimes</v>
          </cell>
          <cell r="G1162">
            <v>5</v>
          </cell>
        </row>
        <row r="1163">
          <cell r="F1163" t="str">
            <v>OTHER CITIES SUMMARYBP StartimesChurn Agents Startimes BP</v>
          </cell>
          <cell r="G1163" t="str">
            <v xml:space="preserve">  </v>
          </cell>
        </row>
        <row r="1164">
          <cell r="F1164" t="str">
            <v xml:space="preserve">OTHER CITIES SUMMARYBP StartimesNew / Fresh Agents BP in Month </v>
          </cell>
          <cell r="G1164">
            <v>1</v>
          </cell>
        </row>
        <row r="1165">
          <cell r="F1165" t="str">
            <v>OTHER CITIES SUMMARYBP StartimesTotal Startimes BP Volume</v>
          </cell>
          <cell r="G1165">
            <v>18</v>
          </cell>
        </row>
        <row r="1166">
          <cell r="F1166" t="str">
            <v>OTHER CITIES SUMMARYBP StartimesTotal Startimes BP Value</v>
          </cell>
          <cell r="G1166">
            <v>36680</v>
          </cell>
        </row>
        <row r="1167">
          <cell r="F1167" t="str">
            <v>OTHER CITIES SUMMARYBP StartimesAverage Value of Startimes BP</v>
          </cell>
          <cell r="G1167">
            <v>2037.78</v>
          </cell>
        </row>
        <row r="1168">
          <cell r="F1168" t="str">
            <v>OTHER CITIES SUMMARYBP StartimesPaga Startimes BP Income</v>
          </cell>
          <cell r="G1168">
            <v>35579.599999999999</v>
          </cell>
        </row>
        <row r="1169">
          <cell r="F1169" t="str">
            <v>OTHER CITIES SUMMARYBP StartimesAgent Startimes BP Commission</v>
          </cell>
          <cell r="G1169">
            <v>1100.4000000000001</v>
          </cell>
        </row>
        <row r="1170">
          <cell r="F1170" t="str">
            <v>OTHER CITIES SUMMARYAirtimeNumber of Agents performing Airtime on Transaction</v>
          </cell>
          <cell r="G1170">
            <v>23</v>
          </cell>
        </row>
        <row r="1171">
          <cell r="F1171" t="str">
            <v>OTHER CITIES SUMMARYAirtimeChurn Agents Airtime</v>
          </cell>
          <cell r="G1171">
            <v>3</v>
          </cell>
        </row>
        <row r="1172">
          <cell r="F1172" t="str">
            <v xml:space="preserve">OTHER CITIES SUMMARYAirtimeNew / Fresh Agents Airtime in Month </v>
          </cell>
          <cell r="G1172">
            <v>3</v>
          </cell>
        </row>
        <row r="1173">
          <cell r="F1173" t="str">
            <v>OTHER CITIES SUMMARYAirtimeTotal Airtime Volume</v>
          </cell>
          <cell r="G1173">
            <v>270</v>
          </cell>
        </row>
        <row r="1174">
          <cell r="F1174" t="str">
            <v>OTHER CITIES SUMMARYAirtimeTotal Airtime Value</v>
          </cell>
          <cell r="G1174">
            <v>100077.36</v>
          </cell>
        </row>
        <row r="1175">
          <cell r="F1175" t="str">
            <v>OTHER CITIES SUMMARYAirtimeAverage Value of Airtime</v>
          </cell>
          <cell r="G1175">
            <v>370.66</v>
          </cell>
        </row>
        <row r="1176">
          <cell r="F1176" t="str">
            <v>OTHER CITIES SUMMARYAirtimePaga Airtime Income</v>
          </cell>
          <cell r="G1176">
            <v>4506.6400000000003</v>
          </cell>
        </row>
        <row r="1177">
          <cell r="F1177" t="str">
            <v>OTHER CITIES SUMMARYAirtimeAgent Airtime Commission</v>
          </cell>
          <cell r="G1177">
            <v>3002.32</v>
          </cell>
        </row>
        <row r="1178">
          <cell r="F1178" t="str">
            <v>OTHER CITIES SUMMARYAgent Network Sales# of Approved Agents in Total</v>
          </cell>
          <cell r="G1178">
            <v>8000</v>
          </cell>
        </row>
        <row r="1179">
          <cell r="F1179" t="str">
            <v>OTHER CITIES SUMMARYAgent Network SalesActive Agents in total (at least 1 transactions in the month)</v>
          </cell>
          <cell r="G1179">
            <v>4589</v>
          </cell>
        </row>
        <row r="1180">
          <cell r="F1180" t="str">
            <v>OTHER CITIES SUMMARYAgent Network SalesActive Agents in total (at least 5 transactions in the month)</v>
          </cell>
          <cell r="G1180">
            <v>4042</v>
          </cell>
        </row>
        <row r="1181">
          <cell r="F1181" t="str">
            <v>OTHER CITIES SUMMARYAgent Network SalesFresh Active Agents in total (at least 1 transactions in the month)</v>
          </cell>
          <cell r="G1181">
            <v>362</v>
          </cell>
        </row>
        <row r="1182">
          <cell r="F1182" t="str">
            <v>OTHER CITIES SUMMARYAgent Network SalesFresh Active Agents in total (at least 5 transactions in the month)</v>
          </cell>
          <cell r="G1182">
            <v>355</v>
          </cell>
        </row>
        <row r="1183">
          <cell r="F1183" t="str">
            <v>OTHER CITIES SUMMARYAgent Network SalesChurn Active Agents (1 txn in Month)</v>
          </cell>
          <cell r="G1183">
            <v>275</v>
          </cell>
        </row>
        <row r="1184">
          <cell r="F1184" t="str">
            <v>OTHER CITIES SUMMARYAgent Network SalesChurn Active Agents (5 txn in Month)</v>
          </cell>
          <cell r="G1184">
            <v>262</v>
          </cell>
        </row>
        <row r="1185">
          <cell r="F1185" t="str">
            <v>OTHER CITIES SUMMARYOther Cities - All data in this section apply only to agents in Other Cities (or the specific city)# Agents in City</v>
          </cell>
          <cell r="G1185">
            <v>1373</v>
          </cell>
        </row>
        <row r="1186">
          <cell r="F1186" t="str">
            <v>OTHER CITIES SUMMARYOther Cities - All data in this section apply only to agents in Other Cities (or the specific city)Active Agents in City in month (at least 1 transactions in the month)</v>
          </cell>
          <cell r="G1186">
            <v>848</v>
          </cell>
        </row>
        <row r="1187">
          <cell r="F1187" t="str">
            <v>OTHER CITIES SUMMARYOther Cities - All data in this section apply only to agents in Other Cities (or the specific city)Active Agents in City in month (at least 5 transactions in the month)</v>
          </cell>
          <cell r="G1187">
            <v>742</v>
          </cell>
        </row>
        <row r="1188">
          <cell r="F1188" t="str">
            <v>OTHER CITIES SUMMARYOther Cities - All data in this section apply only to agents in Other Cities (or the specific city)Churn City Agents in Month (1 txn in Month)</v>
          </cell>
          <cell r="G1188">
            <v>56</v>
          </cell>
        </row>
        <row r="1189">
          <cell r="F1189" t="str">
            <v>OTHER CITIES SUMMARYOther Cities - All data in this section apply only to agents in Other Cities (or the specific city)Churn City Agents in Month (5 txn in Month)</v>
          </cell>
          <cell r="G1189">
            <v>55</v>
          </cell>
        </row>
        <row r="1190">
          <cell r="F1190" t="str">
            <v>OTHER CITIES SUMMARYDeposit into Paga Number of Agents performing at least 1 Deposit for Customer or another Agent (Accept Deposit)</v>
          </cell>
          <cell r="G1190">
            <v>232</v>
          </cell>
        </row>
        <row r="1191">
          <cell r="F1191" t="str">
            <v>OTHER CITIES SUMMARYDeposit into Paga Churn Agents DP</v>
          </cell>
          <cell r="G1191">
            <v>98</v>
          </cell>
        </row>
        <row r="1192">
          <cell r="F1192" t="str">
            <v xml:space="preserve">OTHER CITIES SUMMARYDeposit into Paga New / Fresh Agents DP in Month </v>
          </cell>
          <cell r="G1192">
            <v>88</v>
          </cell>
        </row>
        <row r="1193">
          <cell r="F1193" t="str">
            <v>OTHER CITIES SUMMARYDeposit into Paga Total DP Volume</v>
          </cell>
          <cell r="G1193">
            <v>13211</v>
          </cell>
        </row>
        <row r="1194">
          <cell r="F1194" t="str">
            <v>OTHER CITIES SUMMARYDeposit into Paga Total DP Volume - Reversals</v>
          </cell>
          <cell r="G1194">
            <v>1</v>
          </cell>
        </row>
        <row r="1195">
          <cell r="F1195" t="str">
            <v>OTHER CITIES SUMMARYDeposit into Paga Total DP Value</v>
          </cell>
          <cell r="G1195">
            <v>52692410.109999999</v>
          </cell>
        </row>
        <row r="1196">
          <cell r="F1196" t="str">
            <v>OTHER CITIES SUMMARYDeposit into Paga Total DP Value - Reversals</v>
          </cell>
          <cell r="G1196">
            <v>-5000</v>
          </cell>
        </row>
        <row r="1197">
          <cell r="F1197" t="str">
            <v>OTHER CITIES SUMMARYDeposit into Paga Average Value of DP</v>
          </cell>
          <cell r="G1197">
            <v>3988.53</v>
          </cell>
        </row>
        <row r="1198">
          <cell r="F1198" t="str">
            <v>OTHER CITIES SUMMARYDeposit into Paga Average Value of DP - Reversals</v>
          </cell>
          <cell r="G1198">
            <v>-5000</v>
          </cell>
        </row>
        <row r="1199">
          <cell r="F1199" t="str">
            <v>OTHER CITIES SUMMARYMoney Transfer on PagaNumber of Agents performing MT on Paga (to customer or non-customer)</v>
          </cell>
          <cell r="G1199">
            <v>9</v>
          </cell>
        </row>
        <row r="1200">
          <cell r="F1200" t="str">
            <v>OTHER CITIES SUMMARYMoney Transfer on PagaChurn Agents MT</v>
          </cell>
          <cell r="G1200">
            <v>46</v>
          </cell>
        </row>
        <row r="1201">
          <cell r="F1201" t="str">
            <v xml:space="preserve">OTHER CITIES SUMMARYMoney Transfer on PagaNew / Fresh Agents MT in Month </v>
          </cell>
          <cell r="G1201">
            <v>6</v>
          </cell>
        </row>
        <row r="1202">
          <cell r="F1202" t="str">
            <v>OTHER CITIES SUMMARYMoney Transfer on PagaTotal MT Volume</v>
          </cell>
          <cell r="G1202">
            <v>27</v>
          </cell>
        </row>
        <row r="1203">
          <cell r="F1203" t="str">
            <v>OTHER CITIES SUMMARYMoney Transfer on PagaTotal MT Value</v>
          </cell>
          <cell r="G1203">
            <v>349100</v>
          </cell>
        </row>
        <row r="1204">
          <cell r="F1204" t="str">
            <v>OTHER CITIES SUMMARYMoney Transfer on PagaAverage Value of MT</v>
          </cell>
          <cell r="G1204">
            <v>12929.63</v>
          </cell>
        </row>
        <row r="1205">
          <cell r="F1205" t="str">
            <v>OTHER CITIES SUMMARYMoney Transfer on PagaPaga MT Income</v>
          </cell>
          <cell r="G1205">
            <v>3010</v>
          </cell>
        </row>
        <row r="1206">
          <cell r="F1206" t="str">
            <v>OTHER CITIES SUMMARYMoney Transfer on PagaAgent MT Commission</v>
          </cell>
          <cell r="G1206">
            <v>1790</v>
          </cell>
        </row>
        <row r="1207">
          <cell r="F1207" t="str">
            <v>OTHER CITIES SUMMARYDeposit To BankNumber of Agents performing Deposit to Bank</v>
          </cell>
          <cell r="G1207">
            <v>581</v>
          </cell>
        </row>
        <row r="1208">
          <cell r="F1208" t="str">
            <v>OTHER CITIES SUMMARYDeposit To BankChurn Agents DB</v>
          </cell>
          <cell r="G1208">
            <v>96</v>
          </cell>
        </row>
        <row r="1209">
          <cell r="F1209" t="str">
            <v xml:space="preserve">OTHER CITIES SUMMARYDeposit To Bank New / Fresh Agents DB in Month </v>
          </cell>
          <cell r="G1209">
            <v>95</v>
          </cell>
        </row>
        <row r="1210">
          <cell r="F1210" t="str">
            <v>OTHER CITIES SUMMARYDeposit To BankTotal DB Volume</v>
          </cell>
          <cell r="G1210">
            <v>6234</v>
          </cell>
        </row>
        <row r="1211">
          <cell r="F1211" t="str">
            <v>OTHER CITIES SUMMARYDeposit To BankTotal DB Volume - Reversals</v>
          </cell>
          <cell r="G1211">
            <v>3</v>
          </cell>
        </row>
        <row r="1212">
          <cell r="F1212" t="str">
            <v>OTHER CITIES SUMMARYDeposit To BankTotal DB Value</v>
          </cell>
          <cell r="G1212">
            <v>115717589.26000001</v>
          </cell>
        </row>
        <row r="1213">
          <cell r="F1213" t="str">
            <v>OTHER CITIES SUMMARYDeposit To BankTotal DB Value - Reversals</v>
          </cell>
          <cell r="G1213">
            <v>-79900</v>
          </cell>
        </row>
        <row r="1214">
          <cell r="F1214" t="str">
            <v>OTHER CITIES SUMMARYDeposit To BankAverage Value of DB</v>
          </cell>
          <cell r="G1214">
            <v>18562.330000000002</v>
          </cell>
        </row>
        <row r="1215">
          <cell r="F1215" t="str">
            <v>OTHER CITIES SUMMARYDeposit To BankAverage Value of DB - Reversals</v>
          </cell>
          <cell r="G1215">
            <v>-26633.33</v>
          </cell>
        </row>
        <row r="1216">
          <cell r="F1216" t="str">
            <v>OTHER CITIES SUMMARYDeposit To BankPaga DB Income</v>
          </cell>
          <cell r="G1216">
            <v>523610</v>
          </cell>
        </row>
        <row r="1217">
          <cell r="F1217" t="str">
            <v>OTHER CITIES SUMMARYDeposit To BankPaga DB Income - Reversal</v>
          </cell>
          <cell r="G1217">
            <v>-210</v>
          </cell>
        </row>
        <row r="1218">
          <cell r="F1218" t="str">
            <v>OTHER CITIES SUMMARYDeposit To BankAgent DB Commission</v>
          </cell>
          <cell r="G1218">
            <v>410590</v>
          </cell>
        </row>
        <row r="1219">
          <cell r="F1219" t="str">
            <v>OTHER CITIES SUMMARYDeposit To BankAgent DB Commission - Reversal</v>
          </cell>
          <cell r="G1219">
            <v>-240</v>
          </cell>
        </row>
        <row r="1220">
          <cell r="F1220" t="str">
            <v>OTHER CITIES SUMMARYBP DSTvNumber of agents performing DStv</v>
          </cell>
          <cell r="G1220">
            <v>499</v>
          </cell>
        </row>
        <row r="1221">
          <cell r="F1221" t="str">
            <v>OTHER CITIES SUMMARYBP DSTvChurn Agents DStv BP</v>
          </cell>
          <cell r="G1221">
            <v>34</v>
          </cell>
        </row>
        <row r="1222">
          <cell r="F1222" t="str">
            <v xml:space="preserve">OTHER CITIES SUMMARYBP DSTvNew / Fresh Agents BP in Month </v>
          </cell>
          <cell r="G1222">
            <v>73</v>
          </cell>
        </row>
        <row r="1223">
          <cell r="F1223" t="str">
            <v>OTHER CITIES SUMMARYBP DSTvTotal DStv BP Volume</v>
          </cell>
          <cell r="G1223">
            <v>21671</v>
          </cell>
        </row>
        <row r="1224">
          <cell r="F1224" t="str">
            <v>OTHER CITIES SUMMARYBP DSTvTotal DStv BP Volume - Reversal</v>
          </cell>
          <cell r="G1224">
            <v>44</v>
          </cell>
        </row>
        <row r="1225">
          <cell r="F1225" t="str">
            <v>OTHER CITIES SUMMARYBP DSTvTotal DStv BP Value</v>
          </cell>
          <cell r="G1225">
            <v>76389935</v>
          </cell>
        </row>
        <row r="1226">
          <cell r="F1226" t="str">
            <v>OTHER CITIES SUMMARYBP DSTvTotal DStv BP Value - Reversal</v>
          </cell>
          <cell r="G1226">
            <v>-203710</v>
          </cell>
        </row>
        <row r="1227">
          <cell r="F1227" t="str">
            <v>OTHER CITIES SUMMARYBP DSTvAverage Value of DStv BP</v>
          </cell>
          <cell r="G1227">
            <v>3524.98</v>
          </cell>
        </row>
        <row r="1228">
          <cell r="F1228" t="str">
            <v>OTHER CITIES SUMMARYBP DSTvAverage Value of DStv BP - Reversals</v>
          </cell>
          <cell r="G1228">
            <v>-4629.7700000000004</v>
          </cell>
        </row>
        <row r="1229">
          <cell r="F1229" t="str">
            <v>OTHER CITIES SUMMARYBP DSTvPaga DStv BP Income</v>
          </cell>
          <cell r="G1229">
            <v>1197285.1499999999</v>
          </cell>
        </row>
        <row r="1230">
          <cell r="F1230" t="str">
            <v>OTHER CITIES SUMMARYBP DSTvPaga DStv BP Income - Reversals</v>
          </cell>
          <cell r="G1230">
            <v>-1191.3</v>
          </cell>
        </row>
        <row r="1231">
          <cell r="F1231" t="str">
            <v>OTHER CITIES SUMMARYBP DSTvAgent DStv BP Commission</v>
          </cell>
          <cell r="G1231">
            <v>720210</v>
          </cell>
        </row>
        <row r="1232">
          <cell r="F1232" t="str">
            <v>OTHER CITIES SUMMARYBP DSTvAgent DStv BP Commission - Reversals</v>
          </cell>
          <cell r="G1232">
            <v>-600</v>
          </cell>
        </row>
        <row r="1233">
          <cell r="F1233" t="str">
            <v>OTHER CITIES SUMMARYBP GoTvNumber of agents performing Gotv</v>
          </cell>
          <cell r="G1233">
            <v>562</v>
          </cell>
        </row>
        <row r="1234">
          <cell r="F1234" t="str">
            <v>OTHER CITIES SUMMARYBP GoTvChurn Agents Gotv BP</v>
          </cell>
          <cell r="G1234">
            <v>33</v>
          </cell>
        </row>
        <row r="1235">
          <cell r="F1235" t="str">
            <v xml:space="preserve">OTHER CITIES SUMMARYBP GoTvNew / Fresh Agents BP in Month </v>
          </cell>
          <cell r="G1235">
            <v>81</v>
          </cell>
        </row>
        <row r="1236">
          <cell r="F1236" t="str">
            <v>OTHER CITIES SUMMARYBP GoTvTotal Gotv BP Volume</v>
          </cell>
          <cell r="G1236">
            <v>33457</v>
          </cell>
        </row>
        <row r="1237">
          <cell r="F1237" t="str">
            <v>OTHER CITIES SUMMARYBP GoTvTotal Gotv BP Volume - Reversals</v>
          </cell>
          <cell r="G1237">
            <v>129</v>
          </cell>
        </row>
        <row r="1238">
          <cell r="F1238" t="str">
            <v>OTHER CITIES SUMMARYBP GoTvTotal Gotv BP Value</v>
          </cell>
          <cell r="G1238">
            <v>51903093</v>
          </cell>
        </row>
        <row r="1239">
          <cell r="F1239" t="str">
            <v>OTHER CITIES SUMMARYBP GoTvTotal Gotv BP Value - Reversals</v>
          </cell>
          <cell r="G1239">
            <v>-230900</v>
          </cell>
        </row>
        <row r="1240">
          <cell r="F1240" t="str">
            <v>OTHER CITIES SUMMARYBP GoTvAverage Value of Gotv BP</v>
          </cell>
          <cell r="G1240">
            <v>1551.34</v>
          </cell>
        </row>
        <row r="1241">
          <cell r="F1241" t="str">
            <v>OTHER CITIES SUMMARYBP GoTvAverage Value of Gotv BP - Reversals</v>
          </cell>
          <cell r="G1241">
            <v>-1789.92</v>
          </cell>
        </row>
        <row r="1242">
          <cell r="F1242" t="str">
            <v>OTHER CITIES SUMMARYBP GoTvPaga Gotv BP Income</v>
          </cell>
          <cell r="G1242">
            <v>1186607.93</v>
          </cell>
        </row>
        <row r="1243">
          <cell r="F1243" t="str">
            <v>OTHER CITIES SUMMARYBP GoTvPaga Gotv BP Income - Reversals</v>
          </cell>
          <cell r="G1243">
            <v>-1281</v>
          </cell>
        </row>
        <row r="1244">
          <cell r="F1244" t="str">
            <v>OTHER CITIES SUMMARYBP GoTvAgent Gotv BP Commission</v>
          </cell>
          <cell r="G1244">
            <v>673700</v>
          </cell>
        </row>
        <row r="1245">
          <cell r="F1245" t="str">
            <v>OTHER CITIES SUMMARYBP GoTvAgent Gotv BP Commission - Reversals</v>
          </cell>
          <cell r="G1245">
            <v>-720</v>
          </cell>
        </row>
        <row r="1246">
          <cell r="F1246" t="str">
            <v>OTHER CITIES SUMMARYBP StartimesNumber of agents performing Startimes</v>
          </cell>
          <cell r="G1246">
            <v>342</v>
          </cell>
        </row>
        <row r="1247">
          <cell r="F1247" t="str">
            <v>OTHER CITIES SUMMARYBP StartimesChurn Agents Startimes BP</v>
          </cell>
          <cell r="G1247">
            <v>24</v>
          </cell>
        </row>
        <row r="1248">
          <cell r="F1248" t="str">
            <v xml:space="preserve">OTHER CITIES SUMMARYBP StartimesNew / Fresh Agents BP in Month </v>
          </cell>
          <cell r="G1248">
            <v>62</v>
          </cell>
        </row>
        <row r="1249">
          <cell r="F1249" t="str">
            <v>OTHER CITIES SUMMARYBP StartimesTotal Startimes BP Volume</v>
          </cell>
          <cell r="G1249">
            <v>7441</v>
          </cell>
        </row>
        <row r="1250">
          <cell r="F1250" t="str">
            <v>OTHER CITIES SUMMARYBP StartimesTotal Startimes BP Volume - Reversals</v>
          </cell>
          <cell r="G1250" t="str">
            <v xml:space="preserve">  </v>
          </cell>
        </row>
        <row r="1251">
          <cell r="F1251" t="str">
            <v>OTHER CITIES SUMMARYBP StartimesTotal Startimes BP Value</v>
          </cell>
          <cell r="G1251">
            <v>9039858</v>
          </cell>
        </row>
        <row r="1252">
          <cell r="F1252" t="str">
            <v>OTHER CITIES SUMMARYBP StartimesTotal Startimes BP Value - Reversals</v>
          </cell>
          <cell r="G1252" t="str">
            <v xml:space="preserve">  </v>
          </cell>
        </row>
        <row r="1253">
          <cell r="F1253" t="str">
            <v>OTHER CITIES SUMMARYBP StartimesAverage Value of Startimes BP</v>
          </cell>
          <cell r="G1253">
            <v>1214.8699999999999</v>
          </cell>
        </row>
        <row r="1254">
          <cell r="F1254" t="str">
            <v>OTHER CITIES SUMMARYBP StartimesAverage Value of Startimes BP - Reversals</v>
          </cell>
          <cell r="G1254" t="str">
            <v xml:space="preserve">  </v>
          </cell>
        </row>
        <row r="1255">
          <cell r="F1255" t="str">
            <v>OTHER CITIES SUMMARYBP StartimesPaga Startimes BP Income</v>
          </cell>
          <cell r="G1255">
            <v>8768662.2599999998</v>
          </cell>
        </row>
        <row r="1256">
          <cell r="F1256" t="str">
            <v>OTHER CITIES SUMMARYBP StartimesPaga Startimes BP Income - Reversals</v>
          </cell>
          <cell r="G1256" t="str">
            <v xml:space="preserve">  </v>
          </cell>
        </row>
        <row r="1257">
          <cell r="F1257" t="str">
            <v>OTHER CITIES SUMMARYBP StartimesAgent Startimes BP Commission</v>
          </cell>
          <cell r="G1257">
            <v>271195.74</v>
          </cell>
        </row>
        <row r="1258">
          <cell r="F1258" t="str">
            <v>OTHER CITIES SUMMARYBP StartimesAgent Startimes BP Commission - Reversals</v>
          </cell>
          <cell r="G1258" t="str">
            <v xml:space="preserve">  </v>
          </cell>
        </row>
        <row r="1259">
          <cell r="F1259" t="str">
            <v>OTHER CITIES SUMMARYBP OtherNumber of agents performing Other</v>
          </cell>
          <cell r="G1259">
            <v>41</v>
          </cell>
        </row>
        <row r="1260">
          <cell r="F1260" t="str">
            <v>OTHER CITIES SUMMARYBP OtherChurn Agents Other BP</v>
          </cell>
          <cell r="G1260">
            <v>7</v>
          </cell>
        </row>
        <row r="1261">
          <cell r="F1261" t="str">
            <v xml:space="preserve">OTHER CITIES SUMMARYBP OtherNew / Fresh Agents BP in Month </v>
          </cell>
          <cell r="G1261">
            <v>32</v>
          </cell>
        </row>
        <row r="1262">
          <cell r="F1262" t="str">
            <v>OTHER CITIES SUMMARYBP OtherTotal Other BP Volume</v>
          </cell>
          <cell r="G1262">
            <v>70</v>
          </cell>
        </row>
        <row r="1263">
          <cell r="F1263" t="str">
            <v>OTHER CITIES SUMMARYBP OtherTotal Other BP Value</v>
          </cell>
          <cell r="G1263">
            <v>247238</v>
          </cell>
        </row>
        <row r="1264">
          <cell r="F1264" t="str">
            <v>OTHER CITIES SUMMARYBP OtherAverage Value of Other BP</v>
          </cell>
          <cell r="G1264">
            <v>3531.97</v>
          </cell>
        </row>
        <row r="1265">
          <cell r="F1265" t="str">
            <v>OTHER CITIES SUMMARYBP OtherPaga Other BP Income</v>
          </cell>
          <cell r="G1265">
            <v>13768.1</v>
          </cell>
        </row>
        <row r="1266">
          <cell r="F1266" t="str">
            <v>OTHER CITIES SUMMARYBP OtherAgent Other BP Commission</v>
          </cell>
          <cell r="G1266">
            <v>2360</v>
          </cell>
        </row>
        <row r="1267">
          <cell r="F1267" t="str">
            <v>OTHER CITIES SUMMARYAirtimeNumber of Agents performing Airtime on Transaction</v>
          </cell>
          <cell r="G1267">
            <v>1019</v>
          </cell>
        </row>
        <row r="1268">
          <cell r="F1268" t="str">
            <v>OTHER CITIES SUMMARYAirtimeChurn Agents Airtime</v>
          </cell>
          <cell r="G1268">
            <v>100</v>
          </cell>
        </row>
        <row r="1269">
          <cell r="F1269" t="str">
            <v xml:space="preserve">OTHER CITIES SUMMARYAirtimeNew / Fresh Agents Airtime in Month </v>
          </cell>
          <cell r="G1269">
            <v>119</v>
          </cell>
        </row>
        <row r="1270">
          <cell r="F1270" t="str">
            <v>OTHER CITIES SUMMARYAirtimeTotal Airtime Volume</v>
          </cell>
          <cell r="G1270">
            <v>11858</v>
          </cell>
        </row>
        <row r="1271">
          <cell r="F1271" t="str">
            <v>OTHER CITIES SUMMARYAirtimeTotal Airtime Volume - Reversal</v>
          </cell>
          <cell r="G1271">
            <v>49</v>
          </cell>
        </row>
        <row r="1272">
          <cell r="F1272" t="str">
            <v>OTHER CITIES SUMMARYAirtimeTotal Airtime Value</v>
          </cell>
          <cell r="G1272">
            <v>4512984.92</v>
          </cell>
        </row>
        <row r="1273">
          <cell r="F1273" t="str">
            <v>OTHER CITIES SUMMARYAirtimeTotal Airtime Value - Reversals</v>
          </cell>
          <cell r="G1273">
            <v>-44380</v>
          </cell>
        </row>
        <row r="1274">
          <cell r="F1274" t="str">
            <v>OTHER CITIES SUMMARYAirtimeAverage Value of Airtime</v>
          </cell>
          <cell r="G1274">
            <v>380.59</v>
          </cell>
        </row>
        <row r="1275">
          <cell r="F1275" t="str">
            <v>OTHER CITIES SUMMARYAirtimeAverage Value of Airtime - Reversals</v>
          </cell>
          <cell r="G1275">
            <v>-905.71</v>
          </cell>
        </row>
        <row r="1276">
          <cell r="F1276" t="str">
            <v>OTHER CITIES SUMMARYAirtimePaga Airtime Income</v>
          </cell>
          <cell r="G1276">
            <v>211942.64</v>
          </cell>
        </row>
        <row r="1277">
          <cell r="F1277" t="str">
            <v>OTHER CITIES SUMMARYAirtimePaga Airtime Income - Reversals</v>
          </cell>
          <cell r="G1277">
            <v>-3076.6</v>
          </cell>
        </row>
        <row r="1278">
          <cell r="F1278" t="str">
            <v>OTHER CITIES SUMMARYAirtimeAgent Airtime Commission</v>
          </cell>
          <cell r="G1278">
            <v>136639.94</v>
          </cell>
        </row>
        <row r="1279">
          <cell r="F1279" t="str">
            <v>OTHER CITIES SUMMARYAirtimeAgent Airtime Commission - Reversals</v>
          </cell>
          <cell r="G1279">
            <v>-30</v>
          </cell>
        </row>
        <row r="1280">
          <cell r="F1280" t="str">
            <v>CONSUMER SALESRegistered Customers# of registered customers</v>
          </cell>
          <cell r="G1280">
            <v>180169</v>
          </cell>
        </row>
        <row r="1281">
          <cell r="F1281" t="str">
            <v>CONSUMER SALESActive Registered CustomersActive Registered Consumers  (1 transaction a month)</v>
          </cell>
          <cell r="G1281">
            <v>4519</v>
          </cell>
        </row>
        <row r="1282">
          <cell r="F1282" t="str">
            <v>CONSUMER SALESChurn Registered Customers in monthChurn Registered Consumers</v>
          </cell>
          <cell r="G1282">
            <v>1347</v>
          </cell>
        </row>
        <row r="1283">
          <cell r="F1283" t="str">
            <v>CONSUMER SALESNewly Active Registered Customers in monthFresh Registered Consumers</v>
          </cell>
          <cell r="G1283">
            <v>1213</v>
          </cell>
        </row>
        <row r="1284">
          <cell r="F1284" t="str">
            <v>CONSUMER SALESMoney Transfer# of registered consumers performing 1 money transfer</v>
          </cell>
          <cell r="G1284">
            <v>425</v>
          </cell>
        </row>
        <row r="1285">
          <cell r="F1285" t="str">
            <v>CONSUMER SALESMoney TransferChurn MT registered Customers in month</v>
          </cell>
          <cell r="G1285">
            <v>136</v>
          </cell>
        </row>
        <row r="1286">
          <cell r="F1286" t="str">
            <v>CONSUMER SALESMoney TransferNewly Active registered MT Customers in month</v>
          </cell>
          <cell r="G1286">
            <v>67</v>
          </cell>
        </row>
        <row r="1287">
          <cell r="F1287" t="str">
            <v>CONSUMER SALESMoney TransferMonthly MT Volume</v>
          </cell>
          <cell r="G1287">
            <v>12049</v>
          </cell>
        </row>
        <row r="1288">
          <cell r="F1288" t="str">
            <v>CONSUMER SALESMoney TransferMonthly MT Volume - Reversal</v>
          </cell>
        </row>
        <row r="1289">
          <cell r="F1289" t="str">
            <v>CONSUMER SALESMoney TransferCumulative MT Volume</v>
          </cell>
          <cell r="G1289">
            <v>20277</v>
          </cell>
        </row>
        <row r="1290">
          <cell r="F1290" t="str">
            <v>CONSUMER SALESMoney TransferCumulative MT Volume - Reversal</v>
          </cell>
        </row>
        <row r="1291">
          <cell r="F1291" t="str">
            <v>CONSUMER SALESMoney TransferMonthly MT Value</v>
          </cell>
          <cell r="G1291">
            <v>26023182</v>
          </cell>
        </row>
        <row r="1292">
          <cell r="F1292" t="str">
            <v>CONSUMER SALESMoney TransferMonthly MT Value - Reversal</v>
          </cell>
        </row>
        <row r="1293">
          <cell r="F1293" t="str">
            <v>CONSUMER SALESMoney TransferCumulative MT Value</v>
          </cell>
          <cell r="G1293">
            <v>51329491</v>
          </cell>
        </row>
        <row r="1294">
          <cell r="F1294" t="str">
            <v>CONSUMER SALESMoney TransferCumulative MT Value - Reversal</v>
          </cell>
        </row>
        <row r="1295">
          <cell r="F1295" t="str">
            <v>CONSUMER SALESMoney TransferAverage Value of MT</v>
          </cell>
          <cell r="G1295">
            <v>12487.12</v>
          </cell>
        </row>
        <row r="1296">
          <cell r="F1296" t="str">
            <v>CONSUMER SALESMoney TransferAverage Value of MT - Reversal</v>
          </cell>
        </row>
        <row r="1297">
          <cell r="F1297" t="str">
            <v>CONSUMER SALESMoney TransferMonthly Paga MT Income</v>
          </cell>
          <cell r="G1297">
            <v>5250</v>
          </cell>
        </row>
        <row r="1298">
          <cell r="F1298" t="str">
            <v>CONSUMER SALESMoney TransferMonthly Paga MT Income - Reversal</v>
          </cell>
        </row>
        <row r="1299">
          <cell r="F1299" t="str">
            <v>CONSUMER SALESMoney TransferCumulative Paga MT Income</v>
          </cell>
          <cell r="G1299">
            <v>15500</v>
          </cell>
        </row>
        <row r="1300">
          <cell r="F1300" t="str">
            <v>CONSUMER SALESMoney TransferCumulative Paga MT Income - Reversal</v>
          </cell>
        </row>
        <row r="1301">
          <cell r="F1301" t="str">
            <v>CONSUMER SALESDeposit To Bank# of registered consumers performing 1 deposit to bank</v>
          </cell>
          <cell r="G1301">
            <v>742</v>
          </cell>
        </row>
        <row r="1302">
          <cell r="F1302" t="str">
            <v>CONSUMER SALESDeposit To BankChurn DTB registered Customers in month</v>
          </cell>
          <cell r="G1302">
            <v>309</v>
          </cell>
        </row>
        <row r="1303">
          <cell r="F1303" t="str">
            <v>CONSUMER SALESDeposit To BankNewly Active registered DTB Customers in month</v>
          </cell>
          <cell r="G1303">
            <v>305</v>
          </cell>
        </row>
        <row r="1304">
          <cell r="F1304" t="str">
            <v>CONSUMER SALESDeposit To BankMonthly DB Volume</v>
          </cell>
          <cell r="G1304">
            <v>2125</v>
          </cell>
        </row>
        <row r="1305">
          <cell r="F1305" t="str">
            <v>CONSUMER SALESDeposit To BankMonthly DB Volume - Reversal</v>
          </cell>
          <cell r="G1305">
            <v>2</v>
          </cell>
        </row>
        <row r="1306">
          <cell r="F1306" t="str">
            <v>CONSUMER SALESDeposit To BankCumulative DB Volume</v>
          </cell>
          <cell r="G1306">
            <v>4469</v>
          </cell>
        </row>
        <row r="1307">
          <cell r="F1307" t="str">
            <v>CONSUMER SALESDeposit To BankCumulative DB Volume - Reversal</v>
          </cell>
          <cell r="G1307">
            <v>4</v>
          </cell>
        </row>
        <row r="1308">
          <cell r="F1308" t="str">
            <v>CONSUMER SALESDeposit To BankMonthly DB Value</v>
          </cell>
          <cell r="G1308">
            <v>24026884.25</v>
          </cell>
        </row>
        <row r="1309">
          <cell r="F1309" t="str">
            <v>CONSUMER SALESDeposit To BankMonthly DB Value - Reversal</v>
          </cell>
          <cell r="G1309">
            <v>-60000</v>
          </cell>
        </row>
        <row r="1310">
          <cell r="F1310" t="str">
            <v>CONSUMER SALESDeposit To BankCumulative DB Value</v>
          </cell>
          <cell r="G1310">
            <v>44897755.460000001</v>
          </cell>
        </row>
        <row r="1311">
          <cell r="F1311" t="str">
            <v>CONSUMER SALESDeposit To BankCumulative DB Value - Reversal</v>
          </cell>
          <cell r="G1311">
            <v>-66169.429999999993</v>
          </cell>
        </row>
        <row r="1312">
          <cell r="F1312" t="str">
            <v>CONSUMER SALESDeposit To BankAverage Value of DB</v>
          </cell>
          <cell r="G1312">
            <v>8616.83</v>
          </cell>
        </row>
        <row r="1313">
          <cell r="F1313" t="str">
            <v>CONSUMER SALESDeposit To BankAverage Value of DB - Reversal</v>
          </cell>
          <cell r="G1313">
            <v>-30000</v>
          </cell>
        </row>
        <row r="1314">
          <cell r="F1314" t="str">
            <v>CONSUMER SALESDeposit To BankMonthly Paga DB Income</v>
          </cell>
          <cell r="G1314">
            <v>212700</v>
          </cell>
        </row>
        <row r="1315">
          <cell r="F1315" t="str">
            <v>CONSUMER SALESDeposit To BankMonthly Paga DB Income - Reversal</v>
          </cell>
          <cell r="G1315">
            <v>-200</v>
          </cell>
        </row>
        <row r="1316">
          <cell r="F1316" t="str">
            <v>CONSUMER SALESDeposit To BankCumulative Paga DB Income</v>
          </cell>
          <cell r="G1316">
            <v>446700</v>
          </cell>
        </row>
        <row r="1317">
          <cell r="F1317" t="str">
            <v>CONSUMER SALESDeposit To BankCumulative Paga DB Income - Reversal</v>
          </cell>
          <cell r="G1317">
            <v>-400</v>
          </cell>
        </row>
        <row r="1318">
          <cell r="F1318" t="str">
            <v>CONSUMER SALESMerchant Payments - DStv# of registered customers performing DStv</v>
          </cell>
          <cell r="G1318">
            <v>380</v>
          </cell>
        </row>
        <row r="1319">
          <cell r="F1319" t="str">
            <v>CONSUMER SALESMerchant Payments - DStvChurn DStv BP registered Customers in month</v>
          </cell>
          <cell r="G1319">
            <v>312</v>
          </cell>
        </row>
        <row r="1320">
          <cell r="F1320" t="str">
            <v>CONSUMER SALESMerchant Payments - DStvNewly Active registered DStv BP Customers in month</v>
          </cell>
          <cell r="G1320">
            <v>156</v>
          </cell>
        </row>
        <row r="1321">
          <cell r="F1321" t="str">
            <v>CONSUMER SALESMerchant Payments - DStvMonthly DStv BP Volume</v>
          </cell>
          <cell r="G1321">
            <v>1009</v>
          </cell>
        </row>
        <row r="1322">
          <cell r="F1322" t="str">
            <v>CONSUMER SALESMerchant Payments - DStvMonthly DStv BP Volume - Reversal</v>
          </cell>
          <cell r="G1322">
            <v>6</v>
          </cell>
        </row>
        <row r="1323">
          <cell r="F1323" t="str">
            <v>CONSUMER SALESMerchant Payments - DStvCumulative DStv BP Volume</v>
          </cell>
          <cell r="G1323">
            <v>2358</v>
          </cell>
        </row>
        <row r="1324">
          <cell r="F1324" t="str">
            <v>CONSUMER SALESMerchant Payments - DStvCumulative DStv BP Volume - Reversal</v>
          </cell>
          <cell r="G1324">
            <v>7</v>
          </cell>
        </row>
        <row r="1325">
          <cell r="F1325" t="str">
            <v>CONSUMER SALESMerchant Payments - DStvMonthly DStv BP Value</v>
          </cell>
          <cell r="G1325">
            <v>4228321</v>
          </cell>
        </row>
        <row r="1326">
          <cell r="F1326" t="str">
            <v>CONSUMER SALESMerchant Payments - DStvMonthly DStv BP Value - Reversal</v>
          </cell>
          <cell r="G1326">
            <v>-29050</v>
          </cell>
        </row>
        <row r="1327">
          <cell r="F1327" t="str">
            <v>CONSUMER SALESMerchant Payments - DStvCumulative DStv BP Value</v>
          </cell>
          <cell r="G1327">
            <v>9068034</v>
          </cell>
        </row>
        <row r="1328">
          <cell r="F1328" t="str">
            <v>CONSUMER SALESMerchant Payments - DStvCumulative DStv BP Value - Reversal</v>
          </cell>
          <cell r="G1328">
            <v>-34050</v>
          </cell>
        </row>
        <row r="1329">
          <cell r="F1329" t="str">
            <v>CONSUMER SALESMerchant Payments - DStvAverage Value of DStv BP</v>
          </cell>
          <cell r="G1329">
            <v>1300.56</v>
          </cell>
        </row>
        <row r="1330">
          <cell r="F1330" t="str">
            <v>CONSUMER SALESMerchant Payments - DStvAverage Value of DStv BP - Reversal</v>
          </cell>
          <cell r="G1330">
            <v>-9683.33</v>
          </cell>
        </row>
        <row r="1331">
          <cell r="F1331" t="str">
            <v>CONSUMER SALESMerchant Payments - DStvMonthly Paga DStv BP Income</v>
          </cell>
          <cell r="G1331">
            <v>64767.49</v>
          </cell>
        </row>
        <row r="1332">
          <cell r="F1332" t="str">
            <v>CONSUMER SALESMerchant Payments - DStvMonthly Paga DStv BP Income - Reversal</v>
          </cell>
          <cell r="G1332">
            <v>-22.5</v>
          </cell>
        </row>
        <row r="1333">
          <cell r="F1333" t="str">
            <v>CONSUMER SALESMerchant Payments - DStvCumulative Paga DStv BP Income</v>
          </cell>
          <cell r="G1333">
            <v>142572.59</v>
          </cell>
        </row>
        <row r="1334">
          <cell r="F1334" t="str">
            <v>CONSUMER SALESMerchant Payments - DStvCumulative Paga DStv BP Income - Reversal</v>
          </cell>
          <cell r="G1334">
            <v>-22.5</v>
          </cell>
        </row>
        <row r="1335">
          <cell r="F1335" t="str">
            <v>CONSUMER SALESMerchant Payments - GOtv# of registered customers performing Gotv</v>
          </cell>
          <cell r="G1335">
            <v>558</v>
          </cell>
        </row>
        <row r="1336">
          <cell r="F1336" t="str">
            <v>CONSUMER SALESMerchant Payments - GOtvChurn GOtv BP registered Customers in month</v>
          </cell>
          <cell r="G1336">
            <v>383</v>
          </cell>
        </row>
        <row r="1337">
          <cell r="F1337" t="str">
            <v>CONSUMER SALESMerchant Payments - GOtvNewly Active registered GOtv BP Customers in month</v>
          </cell>
          <cell r="G1337">
            <v>255</v>
          </cell>
        </row>
        <row r="1338">
          <cell r="F1338" t="str">
            <v>CONSUMER SALESMerchant Payments - GOtvMonthly GOtv BP Volume</v>
          </cell>
          <cell r="G1338">
            <v>1818</v>
          </cell>
        </row>
        <row r="1339">
          <cell r="F1339" t="str">
            <v>CONSUMER SALESMerchant Payments - GOtvMonthly GOtv BP Volume - Reversal</v>
          </cell>
          <cell r="G1339">
            <v>4</v>
          </cell>
        </row>
        <row r="1340">
          <cell r="F1340" t="str">
            <v>CONSUMER SALESMerchant Payments - GOtvCumulative GOtv BP Volume</v>
          </cell>
          <cell r="G1340">
            <v>4319</v>
          </cell>
        </row>
        <row r="1341">
          <cell r="F1341" t="str">
            <v>CONSUMER SALESMerchant Payments - GOtvCumulative GOtv BP Volume - Reversal</v>
          </cell>
          <cell r="G1341">
            <v>4</v>
          </cell>
        </row>
        <row r="1342">
          <cell r="F1342" t="str">
            <v>CONSUMER SALESMerchant Payments - GOtvMonthly GOtv BP Value</v>
          </cell>
          <cell r="G1342">
            <v>2935475</v>
          </cell>
        </row>
        <row r="1343">
          <cell r="F1343" t="str">
            <v>CONSUMER SALESMerchant Payments - GOtvMonthly GOtv BP Value - Reversal</v>
          </cell>
          <cell r="G1343">
            <v>-4700</v>
          </cell>
        </row>
        <row r="1344">
          <cell r="F1344" t="str">
            <v>CONSUMER SALESMerchant Payments - GOtvCumulative GOtv BP Value</v>
          </cell>
          <cell r="G1344">
            <v>6545567</v>
          </cell>
        </row>
        <row r="1345">
          <cell r="F1345" t="str">
            <v>CONSUMER SALESMerchant Payments - GOtvCumulative GOtv BP Value - Reversal</v>
          </cell>
          <cell r="G1345">
            <v>-4700</v>
          </cell>
        </row>
        <row r="1346">
          <cell r="F1346" t="str">
            <v>CONSUMER SALESMerchant Payments - GOtvAverage Value of GOtv BP</v>
          </cell>
          <cell r="G1346">
            <v>2899.45</v>
          </cell>
        </row>
        <row r="1347">
          <cell r="F1347" t="str">
            <v>CONSUMER SALESMerchant Payments - GOtvAverage Value of GOtv BP - Reversal</v>
          </cell>
          <cell r="G1347">
            <v>-1700</v>
          </cell>
        </row>
        <row r="1348">
          <cell r="F1348" t="str">
            <v>CONSUMER SALESMerchant Payments - GOtvMonthly Paga GOtv BP Income</v>
          </cell>
          <cell r="G1348">
            <v>61607.33</v>
          </cell>
        </row>
        <row r="1349">
          <cell r="F1349" t="str">
            <v>CONSUMER SALESMerchant Payments - GOtvMonthly Paga GOtv BP Income - Reversal</v>
          </cell>
          <cell r="G1349">
            <v>0</v>
          </cell>
        </row>
        <row r="1350">
          <cell r="F1350" t="str">
            <v>CONSUMER SALESMerchant Payments - GOtvCumulative Paga GOtv BP Income</v>
          </cell>
          <cell r="G1350">
            <v>144235.1</v>
          </cell>
        </row>
        <row r="1351">
          <cell r="F1351" t="str">
            <v>CONSUMER SALESMerchant Payments - GOtvCumulative Paga GOtv BP Income - Reversal</v>
          </cell>
          <cell r="G1351">
            <v>0</v>
          </cell>
        </row>
        <row r="1352">
          <cell r="F1352" t="str">
            <v>CONSUMER SALESMerchant Payments - Startimes# of registered customers performing Startimes</v>
          </cell>
          <cell r="G1352">
            <v>140</v>
          </cell>
        </row>
        <row r="1353">
          <cell r="F1353" t="str">
            <v>CONSUMER SALESMerchant Payments - StartimesChurn Startimes BP registered Customers in month</v>
          </cell>
          <cell r="G1353">
            <v>71</v>
          </cell>
        </row>
        <row r="1354">
          <cell r="F1354" t="str">
            <v>CONSUMER SALESMerchant Payments - StartimesNewly Active registered Startimes BP Customers in month</v>
          </cell>
          <cell r="G1354">
            <v>59</v>
          </cell>
        </row>
        <row r="1355">
          <cell r="F1355" t="str">
            <v>CONSUMER SALESMerchant Payments - StartimesMonthly Startimes BP Value</v>
          </cell>
          <cell r="G1355">
            <v>509817</v>
          </cell>
        </row>
        <row r="1356">
          <cell r="F1356" t="str">
            <v>CONSUMER SALESMerchant Payments - StartimesMonthly Startimes BP Volume</v>
          </cell>
          <cell r="G1356">
            <v>1017</v>
          </cell>
        </row>
        <row r="1357">
          <cell r="F1357" t="str">
            <v>CONSUMER SALESMerchant Payments - StartimesCumulative Startimes BP Value</v>
          </cell>
          <cell r="G1357">
            <v>1132990</v>
          </cell>
        </row>
        <row r="1358">
          <cell r="F1358" t="str">
            <v>CONSUMER SALESMerchant Payments - StartimesCumulative Startimes BP Volume</v>
          </cell>
          <cell r="G1358">
            <v>1924</v>
          </cell>
        </row>
        <row r="1359">
          <cell r="F1359" t="str">
            <v>CONSUMER SALESMerchant Payments - StartimesAverage Value of Startimes BP</v>
          </cell>
          <cell r="G1359">
            <v>2496.02</v>
          </cell>
        </row>
        <row r="1360">
          <cell r="F1360" t="str">
            <v>CONSUMER SALESMerchant Payments - StartimesMonthly Paga Startimes BP Income</v>
          </cell>
          <cell r="G1360">
            <v>509817</v>
          </cell>
        </row>
        <row r="1361">
          <cell r="F1361" t="str">
            <v>CONSUMER SALESMerchant Payments - StartimesCumulative Paga Startimes BP Income</v>
          </cell>
          <cell r="G1361">
            <v>1132990</v>
          </cell>
        </row>
        <row r="1362">
          <cell r="F1362" t="str">
            <v>CONSUMER SALESMerchant Payments - ePay# of registered customers performing ePay transaction</v>
          </cell>
          <cell r="G1362">
            <v>749</v>
          </cell>
        </row>
        <row r="1363">
          <cell r="F1363" t="str">
            <v>CONSUMER SALESMerchant Payments - ePayChurn Other ePay BP registered Customers in month</v>
          </cell>
          <cell r="G1363">
            <v>528</v>
          </cell>
        </row>
        <row r="1364">
          <cell r="F1364" t="str">
            <v>CONSUMER SALESMerchant Payments - ePayNewly Active registered Other ePay BP Customers in month</v>
          </cell>
          <cell r="G1364">
            <v>561</v>
          </cell>
        </row>
        <row r="1365">
          <cell r="F1365" t="str">
            <v>CONSUMER SALESMerchant Payments - ePayMonthly Other ePay BP Volume</v>
          </cell>
          <cell r="G1365">
            <v>1628</v>
          </cell>
        </row>
        <row r="1366">
          <cell r="F1366" t="str">
            <v>CONSUMER SALESMerchant Payments - ePayMonthly Other ePay BP Volume - Reversal</v>
          </cell>
          <cell r="G1366">
            <v>3</v>
          </cell>
        </row>
        <row r="1367">
          <cell r="F1367" t="str">
            <v>CONSUMER SALESMerchant Payments - ePayCumulative Other ePay BP Volume</v>
          </cell>
          <cell r="G1367">
            <v>2942</v>
          </cell>
        </row>
        <row r="1368">
          <cell r="F1368" t="str">
            <v>CONSUMER SALESMerchant Payments - ePayCumulative Other ePay BP Volume - Reversal</v>
          </cell>
          <cell r="G1368">
            <v>3</v>
          </cell>
        </row>
        <row r="1369">
          <cell r="F1369" t="str">
            <v>CONSUMER SALESMerchant Payments - ePayMonthly Other ePay BP  Value</v>
          </cell>
          <cell r="G1369">
            <v>43967226.700000003</v>
          </cell>
        </row>
        <row r="1370">
          <cell r="F1370" t="str">
            <v>CONSUMER SALESMerchant Payments - ePayMonthly Other ePay BP  Value - Reversal</v>
          </cell>
          <cell r="G1370">
            <v>-35016</v>
          </cell>
        </row>
        <row r="1371">
          <cell r="F1371" t="str">
            <v>CONSUMER SALESMerchant Payments - ePayCumulative Other ePay BP  Value</v>
          </cell>
          <cell r="G1371">
            <v>79108657.049999997</v>
          </cell>
        </row>
        <row r="1372">
          <cell r="F1372" t="str">
            <v>CONSUMER SALESMerchant Payments - ePayCumulative Other ePay BP  Value - Reversal</v>
          </cell>
          <cell r="G1372">
            <v>-35016</v>
          </cell>
        </row>
        <row r="1373">
          <cell r="F1373" t="str">
            <v xml:space="preserve">CONSUMER SALESMerchant Payments - ePayAverage Value of Other ePay BP </v>
          </cell>
          <cell r="G1373">
            <v>119383.33</v>
          </cell>
        </row>
        <row r="1374">
          <cell r="F1374" t="str">
            <v>CONSUMER SALESMerchant Payments - ePayAverage Value of Other ePay BP - Reversal</v>
          </cell>
          <cell r="G1374">
            <v>-32343</v>
          </cell>
        </row>
        <row r="1375">
          <cell r="F1375" t="str">
            <v>CONSUMER SALESMerchant Payments - ePayMonthly Paga Other ePay BP  Income</v>
          </cell>
          <cell r="G1375">
            <v>555908.75</v>
          </cell>
        </row>
        <row r="1376">
          <cell r="F1376" t="str">
            <v>CONSUMER SALESMerchant Payments - ePayMonthly Paga Other ePay BP  Income - Reversals</v>
          </cell>
          <cell r="G1376">
            <v>0</v>
          </cell>
        </row>
        <row r="1377">
          <cell r="F1377" t="str">
            <v>CONSUMER SALESMerchant Payments - ePayCumulative Paga Other ePay BP  Income</v>
          </cell>
          <cell r="G1377">
            <v>1003035.57</v>
          </cell>
        </row>
        <row r="1378">
          <cell r="F1378" t="str">
            <v>CONSUMER SALESMerchant Payments - ePayCumulative Paga Other ePay BP  Income - Reversals</v>
          </cell>
          <cell r="G1378">
            <v>0</v>
          </cell>
        </row>
        <row r="1379">
          <cell r="F1379" t="str">
            <v>CONSUMER SALESMerchant Payments - Other (not ePay)# of registered customers performing Other BP</v>
          </cell>
          <cell r="G1379">
            <v>90</v>
          </cell>
        </row>
        <row r="1380">
          <cell r="F1380" t="str">
            <v>CONSUMER SALESMerchant Payments - Other (not ePay)Churn Other Other BP registered Customers in month</v>
          </cell>
          <cell r="G1380">
            <v>60</v>
          </cell>
        </row>
        <row r="1381">
          <cell r="F1381" t="str">
            <v>CONSUMER SALESMerchant Payments - Other (not ePay)Newly Active registered Other Other BP Customers in month</v>
          </cell>
          <cell r="G1381">
            <v>61</v>
          </cell>
        </row>
        <row r="1382">
          <cell r="F1382" t="str">
            <v>CONSUMER SALESMerchant Payments - Other (not ePay)Monthly Other non-epay BP Volume</v>
          </cell>
          <cell r="G1382">
            <v>179</v>
          </cell>
        </row>
        <row r="1383">
          <cell r="F1383" t="str">
            <v>CONSUMER SALESMerchant Payments - Other (not ePay)Monthly Other non-epay BP Volume - Reversals</v>
          </cell>
          <cell r="G1383">
            <v>8</v>
          </cell>
        </row>
        <row r="1384">
          <cell r="F1384" t="str">
            <v>CONSUMER SALESMerchant Payments - Other (not ePay)Cumulative Other non-epay BP Volume</v>
          </cell>
          <cell r="G1384">
            <v>399</v>
          </cell>
        </row>
        <row r="1385">
          <cell r="F1385" t="str">
            <v>CONSUMER SALESMerchant Payments - Other (not ePay)Cumulative Other non-epay BP Volume - Reversals</v>
          </cell>
          <cell r="G1385">
            <v>15</v>
          </cell>
        </row>
        <row r="1386">
          <cell r="F1386" t="str">
            <v>CONSUMER SALESMerchant Payments - Other (not ePay)Monthly Other non-epay BP Value</v>
          </cell>
          <cell r="G1386">
            <v>499813.5</v>
          </cell>
        </row>
        <row r="1387">
          <cell r="F1387" t="str">
            <v>CONSUMER SALESMerchant Payments - Other (not ePay)Monthly Other non-epay BP Value - Reversals</v>
          </cell>
          <cell r="G1387">
            <v>-1386.5</v>
          </cell>
        </row>
        <row r="1388">
          <cell r="F1388" t="str">
            <v>CONSUMER SALESMerchant Payments - Other (not ePay)Cumulative Other non-epay BP Value</v>
          </cell>
          <cell r="G1388">
            <v>1005230.55</v>
          </cell>
        </row>
        <row r="1389">
          <cell r="F1389" t="str">
            <v>CONSUMER SALESMerchant Payments - Other (not ePay)Cumulative Other non-epay BP Value - Reversals</v>
          </cell>
          <cell r="G1389">
            <v>-1829.75</v>
          </cell>
        </row>
        <row r="1390">
          <cell r="F1390" t="str">
            <v>CONSUMER SALESMerchant Payments - Other (not ePay)Average Value of Other non-epay BP</v>
          </cell>
          <cell r="G1390">
            <v>89514.22</v>
          </cell>
        </row>
        <row r="1391">
          <cell r="F1391" t="str">
            <v>CONSUMER SALESMerchant Payments - Other (not ePay)Average Value of Other non-epay BP - Reversals</v>
          </cell>
          <cell r="G1391">
            <v>-173.31</v>
          </cell>
        </row>
        <row r="1392">
          <cell r="F1392" t="str">
            <v>CONSUMER SALESMerchant Payments - Other (not ePay)Monthly Paga Other non-epay BP Income</v>
          </cell>
          <cell r="G1392">
            <v>7891.18</v>
          </cell>
        </row>
        <row r="1393">
          <cell r="F1393" t="str">
            <v>CONSUMER SALESMerchant Payments - Other (not ePay)Monthly Paga Other non-epay BP Income - Reversals</v>
          </cell>
          <cell r="G1393">
            <v>0</v>
          </cell>
        </row>
        <row r="1394">
          <cell r="F1394" t="str">
            <v>CONSUMER SALESMerchant Payments - Other (not ePay)Cumulative Paga Other non-epay BP Income</v>
          </cell>
          <cell r="G1394">
            <v>15848.58</v>
          </cell>
        </row>
        <row r="1395">
          <cell r="F1395" t="str">
            <v>CONSUMER SALESMerchant Payments - Other (not ePay)Cumulative Paga Other non-epay BP Income - Reversals</v>
          </cell>
          <cell r="G1395">
            <v>0</v>
          </cell>
        </row>
        <row r="1396">
          <cell r="F1396" t="str">
            <v>CONSUMER SALESAirtime# of registered consumers performing airtime</v>
          </cell>
          <cell r="G1396">
            <v>1435</v>
          </cell>
        </row>
        <row r="1397">
          <cell r="F1397" t="str">
            <v>CONSUMER SALESAirtimeChurn AT registered Customers in month</v>
          </cell>
          <cell r="G1397">
            <v>525</v>
          </cell>
        </row>
        <row r="1398">
          <cell r="F1398" t="str">
            <v>CONSUMER SALESAirtimeNewly Active registered AT Customers in month</v>
          </cell>
          <cell r="G1398">
            <v>478</v>
          </cell>
        </row>
        <row r="1399">
          <cell r="F1399" t="str">
            <v>CONSUMER SALESAirtimeMonthly AT Volume</v>
          </cell>
          <cell r="G1399">
            <v>6156</v>
          </cell>
        </row>
        <row r="1400">
          <cell r="F1400" t="str">
            <v>CONSUMER SALESAirtimeMonthly AT Volume - Reversals</v>
          </cell>
          <cell r="G1400">
            <v>27</v>
          </cell>
        </row>
        <row r="1401">
          <cell r="F1401" t="str">
            <v>CONSUMER SALESAirtimeCumulative AT Volume</v>
          </cell>
          <cell r="G1401">
            <v>13130</v>
          </cell>
        </row>
        <row r="1402">
          <cell r="F1402" t="str">
            <v>CONSUMER SALESAirtimeCumulative AT Volume - Reversals</v>
          </cell>
          <cell r="G1402">
            <v>34</v>
          </cell>
        </row>
        <row r="1403">
          <cell r="F1403" t="str">
            <v>CONSUMER SALESAirtimeMonthly AT Value</v>
          </cell>
          <cell r="G1403">
            <v>3643002.7</v>
          </cell>
        </row>
        <row r="1404">
          <cell r="F1404" t="str">
            <v>CONSUMER SALESAirtimeMonthly AT Value - Reversals</v>
          </cell>
          <cell r="G1404">
            <v>-26400</v>
          </cell>
        </row>
        <row r="1405">
          <cell r="F1405" t="str">
            <v>CONSUMER SALESAirtimeCumulative AT Value</v>
          </cell>
          <cell r="G1405">
            <v>7869262.1900000004</v>
          </cell>
        </row>
        <row r="1406">
          <cell r="F1406" t="str">
            <v>CONSUMER SALESAirtimeCumulative AT Value - Reversals</v>
          </cell>
          <cell r="G1406">
            <v>-32710</v>
          </cell>
        </row>
        <row r="1407">
          <cell r="F1407" t="str">
            <v>CONSUMER SALESAirtimeAverage Value of AT</v>
          </cell>
          <cell r="G1407">
            <v>83.99</v>
          </cell>
        </row>
        <row r="1408">
          <cell r="F1408" t="str">
            <v>CONSUMER SALESAirtimeAverage Value of AT - Reversals</v>
          </cell>
          <cell r="G1408">
            <v>-2589.71</v>
          </cell>
        </row>
        <row r="1409">
          <cell r="F1409" t="str">
            <v>CONSUMER SALESAirtimeMonthly Paga AT Income</v>
          </cell>
          <cell r="G1409">
            <v>268934.84999999998</v>
          </cell>
        </row>
        <row r="1410">
          <cell r="F1410" t="str">
            <v>CONSUMER SALESAirtimeMonthly Paga AT Income - Reversals</v>
          </cell>
          <cell r="G1410">
            <v>-2565</v>
          </cell>
        </row>
        <row r="1411">
          <cell r="F1411" t="str">
            <v>CONSUMER SALESAirtimeCumulative Paga AT Income</v>
          </cell>
          <cell r="G1411">
            <v>583371.73</v>
          </cell>
        </row>
        <row r="1412">
          <cell r="F1412" t="str">
            <v>CONSUMER SALESAirtimeCumulative Paga AT Income - Reversals</v>
          </cell>
          <cell r="G1412">
            <v>-3181</v>
          </cell>
        </row>
        <row r="1413">
          <cell r="F1413" t="str">
            <v>CONSUMER SALESActive Unauthenticated Customers# of non-logged in customers using Paga by themselves</v>
          </cell>
          <cell r="G1413">
            <v>564</v>
          </cell>
        </row>
        <row r="1414">
          <cell r="F1414" t="str">
            <v>CONSUMER SALESChurn Unautenticated Customers in monthChurn Registered Consumers</v>
          </cell>
          <cell r="G1414">
            <v>343</v>
          </cell>
        </row>
        <row r="1415">
          <cell r="F1415" t="str">
            <v>CONSUMER SALESNewly Active Unauthenticated Customers in monthFresh Registered Consumers</v>
          </cell>
          <cell r="G1415">
            <v>0</v>
          </cell>
        </row>
        <row r="1416">
          <cell r="F1416" t="str">
            <v>CONSUMER SALESMoney Transfer# of non-logged in customers performing 1 money transfer</v>
          </cell>
          <cell r="G1416">
            <v>8</v>
          </cell>
        </row>
        <row r="1417">
          <cell r="F1417" t="str">
            <v>CONSUMER SALESMoney TransferChurn MT non-logged in Customers in month</v>
          </cell>
          <cell r="G1417">
            <v>4</v>
          </cell>
        </row>
        <row r="1418">
          <cell r="F1418" t="str">
            <v>CONSUMER SALESMoney TransferNewly Active non-logged in MT Customers in month</v>
          </cell>
          <cell r="G1418">
            <v>0</v>
          </cell>
        </row>
        <row r="1419">
          <cell r="F1419" t="str">
            <v>CONSUMER SALESMoney TransferMonthly MT Volume</v>
          </cell>
          <cell r="G1419">
            <v>8</v>
          </cell>
        </row>
        <row r="1420">
          <cell r="F1420" t="str">
            <v>CONSUMER SALESMoney TransferCumulative MT Volume</v>
          </cell>
          <cell r="G1420">
            <v>12</v>
          </cell>
        </row>
        <row r="1421">
          <cell r="F1421" t="str">
            <v>CONSUMER SALESMoney TransferMonthly MT Value</v>
          </cell>
          <cell r="G1421">
            <v>32800</v>
          </cell>
        </row>
        <row r="1422">
          <cell r="F1422" t="str">
            <v>CONSUMER SALESMoney TransferCumulative MT Value</v>
          </cell>
          <cell r="G1422">
            <v>55300</v>
          </cell>
        </row>
        <row r="1423">
          <cell r="F1423" t="str">
            <v>CONSUMER SALESMoney TransferAverage Value of MT</v>
          </cell>
          <cell r="G1423">
            <v>5114.29</v>
          </cell>
        </row>
        <row r="1424">
          <cell r="F1424" t="str">
            <v>CONSUMER SALESMoney TransferMonthly Paga MT Income</v>
          </cell>
          <cell r="G1424">
            <v>1100</v>
          </cell>
        </row>
        <row r="1425">
          <cell r="F1425" t="str">
            <v>CONSUMER SALESMoney TransferCumulative Paga MT Income</v>
          </cell>
          <cell r="G1425">
            <v>1700</v>
          </cell>
        </row>
        <row r="1426">
          <cell r="F1426" t="str">
            <v>CONSUMER SALESDeposit To Bank# of non-logged in customers performing 1 deposit to bank</v>
          </cell>
        </row>
        <row r="1427">
          <cell r="F1427" t="str">
            <v>CONSUMER SALESDeposit To BankChurn DTB non-logged in Customers in month</v>
          </cell>
        </row>
        <row r="1428">
          <cell r="F1428" t="str">
            <v>CONSUMER SALESDeposit To BankNewly Active non-logged in DTB Customers in month</v>
          </cell>
        </row>
        <row r="1429">
          <cell r="F1429" t="str">
            <v>CONSUMER SALESDeposit To BankMonthly DB Volume</v>
          </cell>
        </row>
        <row r="1430">
          <cell r="F1430" t="str">
            <v>CONSUMER SALESDeposit To BankCumulative DB Volume</v>
          </cell>
        </row>
        <row r="1431">
          <cell r="F1431" t="str">
            <v>CONSUMER SALESDeposit To BankMonthly DB Value</v>
          </cell>
        </row>
        <row r="1432">
          <cell r="F1432" t="str">
            <v>CONSUMER SALESDeposit To BankCumulative DB Value</v>
          </cell>
        </row>
        <row r="1433">
          <cell r="F1433" t="str">
            <v>CONSUMER SALESDeposit To BankCumulative DB Value - Reversals</v>
          </cell>
        </row>
        <row r="1434">
          <cell r="F1434" t="str">
            <v>CONSUMER SALESDeposit To BankAverage Value of DB</v>
          </cell>
        </row>
        <row r="1435">
          <cell r="F1435" t="str">
            <v>CONSUMER SALESDeposit To BankMonthly Paga DB Income</v>
          </cell>
        </row>
        <row r="1436">
          <cell r="F1436" t="str">
            <v>CONSUMER SALESDeposit To BankCumulative Paga DB Income</v>
          </cell>
        </row>
        <row r="1437">
          <cell r="F1437" t="str">
            <v>CONSUMER SALESMerchant Payments - DStv# of non-logged in customers performing DStv</v>
          </cell>
          <cell r="G1437">
            <v>155</v>
          </cell>
        </row>
        <row r="1438">
          <cell r="F1438" t="str">
            <v>CONSUMER SALESMerchant Payments - DStvChurn DStv BP non-logged in Customers in month</v>
          </cell>
          <cell r="G1438">
            <v>129</v>
          </cell>
        </row>
        <row r="1439">
          <cell r="F1439" t="str">
            <v>CONSUMER SALESMerchant Payments - DStvNewly Active non-logged in DStv BP Customers in month</v>
          </cell>
          <cell r="G1439">
            <v>0</v>
          </cell>
        </row>
        <row r="1440">
          <cell r="F1440" t="str">
            <v>CONSUMER SALESMerchant Payments - DStvMonthly DStv BP Volume</v>
          </cell>
          <cell r="G1440">
            <v>174</v>
          </cell>
        </row>
        <row r="1441">
          <cell r="F1441" t="str">
            <v>CONSUMER SALESMerchant Payments - DStvCumulative DStv BP Volume</v>
          </cell>
          <cell r="G1441">
            <v>398</v>
          </cell>
        </row>
        <row r="1442">
          <cell r="F1442" t="str">
            <v>CONSUMER SALESMerchant Payments - DStvMonthly DStv BP Value</v>
          </cell>
          <cell r="G1442">
            <v>1116585</v>
          </cell>
        </row>
        <row r="1443">
          <cell r="F1443" t="str">
            <v>CONSUMER SALESMerchant Payments - DStvCumulative DStv BP Value</v>
          </cell>
          <cell r="G1443">
            <v>2491403</v>
          </cell>
        </row>
        <row r="1444">
          <cell r="F1444" t="str">
            <v>CONSUMER SALESMerchant Payments - DStvAverage Value of DStv BP</v>
          </cell>
          <cell r="G1444">
            <v>18239.28</v>
          </cell>
        </row>
        <row r="1445">
          <cell r="F1445" t="str">
            <v>CONSUMER SALESMerchant Payments - DStvMonthly Paga DStv BP Income</v>
          </cell>
          <cell r="G1445">
            <v>16748.759999999998</v>
          </cell>
        </row>
        <row r="1446">
          <cell r="F1446" t="str">
            <v>CONSUMER SALESMerchant Payments - DStvCumulative Paga DStv BP Income</v>
          </cell>
          <cell r="G1446">
            <v>37371.03</v>
          </cell>
        </row>
        <row r="1447">
          <cell r="F1447" t="str">
            <v>CONSUMER SALESMerchant Payments - GOtv# of non-logged in customers performing Gotv</v>
          </cell>
          <cell r="G1447">
            <v>206</v>
          </cell>
        </row>
        <row r="1448">
          <cell r="F1448" t="str">
            <v>CONSUMER SALESMerchant Payments - GOtvChurn GOtv BP non-logged in Customers in month</v>
          </cell>
          <cell r="G1448">
            <v>137</v>
          </cell>
        </row>
        <row r="1449">
          <cell r="F1449" t="str">
            <v>CONSUMER SALESMerchant Payments - GOtvNewly Active non-logged in GOtv BP Customers in month</v>
          </cell>
          <cell r="G1449">
            <v>0</v>
          </cell>
        </row>
        <row r="1450">
          <cell r="F1450" t="str">
            <v>CONSUMER SALESMerchant Payments - GOtvMonthly GOtv BP Volume</v>
          </cell>
          <cell r="G1450">
            <v>243</v>
          </cell>
        </row>
        <row r="1451">
          <cell r="F1451" t="str">
            <v>CONSUMER SALESMerchant Payments - GOtvCumulative GOtv BP Volume</v>
          </cell>
          <cell r="G1451">
            <v>507</v>
          </cell>
        </row>
        <row r="1452">
          <cell r="F1452" t="str">
            <v>CONSUMER SALESMerchant Payments - GOtvMonthly GOtv BP Value</v>
          </cell>
          <cell r="G1452">
            <v>367563</v>
          </cell>
        </row>
        <row r="1453">
          <cell r="F1453" t="str">
            <v>CONSUMER SALESMerchant Payments - GOtvCumulative GOtv BP Value</v>
          </cell>
          <cell r="G1453">
            <v>755194</v>
          </cell>
        </row>
        <row r="1454">
          <cell r="F1454" t="str">
            <v>CONSUMER SALESMerchant Payments - GOtvAverage Value of GOtv BP</v>
          </cell>
          <cell r="G1454">
            <v>4138.8999999999996</v>
          </cell>
        </row>
        <row r="1455">
          <cell r="F1455" t="str">
            <v>CONSUMER SALESMerchant Payments - GOtvMonthly Paga GOtv BP Income</v>
          </cell>
          <cell r="G1455">
            <v>5513.45</v>
          </cell>
        </row>
        <row r="1456">
          <cell r="F1456" t="str">
            <v>CONSUMER SALESMerchant Payments - GOtvCumulative Paga GOtv BP Income</v>
          </cell>
          <cell r="G1456">
            <v>11327.91</v>
          </cell>
        </row>
        <row r="1457">
          <cell r="F1457" t="str">
            <v>CONSUMER SALESMerchant Payments - Startimes# of non-logged in customers performing Startimes</v>
          </cell>
          <cell r="G1457">
            <v>76</v>
          </cell>
        </row>
        <row r="1458">
          <cell r="F1458" t="str">
            <v>CONSUMER SALESMerchant Payments - StartimesChurn Startimes BP non-logged in Customers in month</v>
          </cell>
          <cell r="G1458">
            <v>47</v>
          </cell>
        </row>
        <row r="1459">
          <cell r="F1459" t="str">
            <v>CONSUMER SALESMerchant Payments - StartimesNewly Active non-logged in Startimes BP Customers in month</v>
          </cell>
          <cell r="G1459">
            <v>0</v>
          </cell>
        </row>
        <row r="1460">
          <cell r="F1460" t="str">
            <v>CONSUMER SALESMerchant Payments - StartimesMonthly Startimes BP Volume</v>
          </cell>
          <cell r="G1460">
            <v>90</v>
          </cell>
        </row>
        <row r="1461">
          <cell r="F1461" t="str">
            <v>CONSUMER SALESMerchant Payments - StartimesCumulative Startimes BP Volume</v>
          </cell>
          <cell r="G1461">
            <v>177</v>
          </cell>
        </row>
        <row r="1462">
          <cell r="F1462" t="str">
            <v>CONSUMER SALESMerchant Payments - StartimesMonthly Startimes BP Value</v>
          </cell>
          <cell r="G1462">
            <v>130500</v>
          </cell>
        </row>
        <row r="1463">
          <cell r="F1463" t="str">
            <v>CONSUMER SALESMerchant Payments - StartimesCumulative Startimes BP Value</v>
          </cell>
          <cell r="G1463">
            <v>258485</v>
          </cell>
        </row>
        <row r="1464">
          <cell r="F1464" t="str">
            <v>CONSUMER SALESMerchant Payments - StartimesAverage Value of Startimes BP</v>
          </cell>
          <cell r="G1464">
            <v>5632.97</v>
          </cell>
        </row>
        <row r="1465">
          <cell r="F1465" t="str">
            <v>CONSUMER SALESMerchant Payments - StartimesMonthly Paga Startimes BP Income</v>
          </cell>
          <cell r="G1465">
            <v>130500</v>
          </cell>
        </row>
        <row r="1466">
          <cell r="F1466" t="str">
            <v>CONSUMER SALESMerchant Payments - StartimesCumulative Paga Startimes BP Income</v>
          </cell>
          <cell r="G1466">
            <v>258485</v>
          </cell>
        </row>
        <row r="1467">
          <cell r="F1467" t="str">
            <v>CONSUMER SALESMerchant Payments - ePay# of non-logged in customers performing ePay transaction</v>
          </cell>
        </row>
        <row r="1468">
          <cell r="F1468" t="str">
            <v>CONSUMER SALESMerchant Payments - ePayChurn Other ePay BP non-logged in Customers in month</v>
          </cell>
        </row>
        <row r="1469">
          <cell r="F1469" t="str">
            <v>CONSUMER SALESMerchant Payments - ePayNewly Active non-logged in Other ePay BP Customers in month</v>
          </cell>
        </row>
        <row r="1470">
          <cell r="F1470" t="str">
            <v>CONSUMER SALESMerchant Payments - ePayMonthly Other ePay BP Volume</v>
          </cell>
        </row>
        <row r="1471">
          <cell r="F1471" t="str">
            <v>CONSUMER SALESMerchant Payments - ePayMonthly Other ePay BP Volume - Reversals</v>
          </cell>
        </row>
        <row r="1472">
          <cell r="F1472" t="str">
            <v>CONSUMER SALESMerchant Payments - ePayCumulative Other ePay BP Volume</v>
          </cell>
        </row>
        <row r="1473">
          <cell r="F1473" t="str">
            <v>CONSUMER SALESMerchant Payments - ePayCumulative Other ePay BP Volume - Reversals</v>
          </cell>
        </row>
        <row r="1474">
          <cell r="F1474" t="str">
            <v>CONSUMER SALESMerchant Payments - ePayMonthly Other ePay BP  Value</v>
          </cell>
        </row>
        <row r="1475">
          <cell r="F1475" t="str">
            <v>CONSUMER SALESMerchant Payments - ePayMonthly Other ePay BP  Value - Reversals</v>
          </cell>
        </row>
        <row r="1476">
          <cell r="F1476" t="str">
            <v>CONSUMER SALESMerchant Payments - ePayCumulative Other ePay BP  Value</v>
          </cell>
        </row>
        <row r="1477">
          <cell r="F1477" t="str">
            <v>CONSUMER SALESMerchant Payments - ePayCumulative Other ePay BP  Value - Reversals</v>
          </cell>
        </row>
        <row r="1478">
          <cell r="F1478" t="str">
            <v xml:space="preserve">CONSUMER SALESMerchant Payments - ePayAverage Value of Other ePay BP </v>
          </cell>
        </row>
        <row r="1479">
          <cell r="F1479" t="str">
            <v xml:space="preserve">CONSUMER SALESMerchant Payments - ePayAverage Value of Other ePay BP - Reversals </v>
          </cell>
        </row>
        <row r="1480">
          <cell r="F1480" t="str">
            <v>CONSUMER SALESMerchant Payments - ePayMonthly Paga Other ePay BP  Income</v>
          </cell>
        </row>
        <row r="1481">
          <cell r="F1481" t="str">
            <v>CONSUMER SALESMerchant Payments - ePayMonthly Paga Other ePay BP  Income - Reversals</v>
          </cell>
        </row>
        <row r="1482">
          <cell r="F1482" t="str">
            <v>CONSUMER SALESMerchant Payments - ePayCumulative Paga Other ePay BP  Income</v>
          </cell>
        </row>
        <row r="1483">
          <cell r="F1483" t="str">
            <v>CONSUMER SALESMerchant Payments - ePayCumulative Paga Other ePay BP  Income - Reversals</v>
          </cell>
          <cell r="G1483">
            <v>0</v>
          </cell>
        </row>
        <row r="1484">
          <cell r="F1484" t="str">
            <v>CONSUMER SALESMerchant Payments - Other (not ePay)# of non-logged in customers performing Other BP</v>
          </cell>
          <cell r="G1484">
            <v>16</v>
          </cell>
        </row>
        <row r="1485">
          <cell r="F1485" t="str">
            <v>CONSUMER SALESMerchant Payments - Other (not ePay)Churn Other Other BP non-logged in Customers in month</v>
          </cell>
          <cell r="G1485">
            <v>8</v>
          </cell>
        </row>
        <row r="1486">
          <cell r="F1486" t="str">
            <v>CONSUMER SALESMerchant Payments - Other (not ePay)Newly Active non-logged in Other Other BP Customers in month</v>
          </cell>
          <cell r="G1486">
            <v>0</v>
          </cell>
        </row>
        <row r="1487">
          <cell r="F1487" t="str">
            <v>CONSUMER SALESMerchant Payments - Other (not ePay)Monthly MT Volume</v>
          </cell>
          <cell r="G1487">
            <v>33</v>
          </cell>
        </row>
        <row r="1488">
          <cell r="F1488" t="str">
            <v>CONSUMER SALESMerchant Payments - Other (not ePay)Monthly MT Volume - Reversals</v>
          </cell>
        </row>
        <row r="1489">
          <cell r="F1489" t="str">
            <v>CONSUMER SALESMerchant Payments - Other (not ePay)Cumulative MT Volume</v>
          </cell>
          <cell r="G1489">
            <v>51</v>
          </cell>
        </row>
        <row r="1490">
          <cell r="F1490" t="str">
            <v>CONSUMER SALESMerchant Payments - Other (not ePay)Cumulative MT Volume - Reversals</v>
          </cell>
        </row>
        <row r="1491">
          <cell r="F1491" t="str">
            <v>CONSUMER SALESMerchant Payments - Other (not ePay)Monthly MT Value</v>
          </cell>
          <cell r="G1491">
            <v>150350</v>
          </cell>
        </row>
        <row r="1492">
          <cell r="F1492" t="str">
            <v>CONSUMER SALESMerchant Payments - Other (not ePay)Monthly MT Value - Reversals</v>
          </cell>
        </row>
        <row r="1493">
          <cell r="F1493" t="str">
            <v>CONSUMER SALESMerchant Payments - Other (not ePay)Cumulative MT Value</v>
          </cell>
          <cell r="G1493">
            <v>235450</v>
          </cell>
        </row>
        <row r="1494">
          <cell r="F1494" t="str">
            <v>CONSUMER SALESMerchant Payments - Other (not ePay)Cumulative MT Value - Reversals</v>
          </cell>
        </row>
        <row r="1495">
          <cell r="F1495" t="str">
            <v>CONSUMER SALESMerchant Payments - Other (not ePay)Average Value of MT</v>
          </cell>
          <cell r="G1495">
            <v>38809.65</v>
          </cell>
        </row>
        <row r="1496">
          <cell r="F1496" t="str">
            <v>CONSUMER SALESMerchant Payments - Other (not ePay)Average Value of MT - Reversals</v>
          </cell>
        </row>
        <row r="1497">
          <cell r="F1497" t="str">
            <v>CONSUMER SALESMerchant Payments - Other (not ePay)Monthly Paga MT Income</v>
          </cell>
          <cell r="G1497">
            <v>2356.9</v>
          </cell>
        </row>
        <row r="1498">
          <cell r="F1498" t="str">
            <v>CONSUMER SALESMerchant Payments - Other (not ePay)Monthly Paga MT Income - Reversals</v>
          </cell>
        </row>
        <row r="1499">
          <cell r="F1499" t="str">
            <v>CONSUMER SALESMerchant Payments - Other (not ePay)Cumulative Paga MT Income</v>
          </cell>
          <cell r="G1499">
            <v>3700.07</v>
          </cell>
        </row>
        <row r="1500">
          <cell r="F1500" t="str">
            <v>CONSUMER SALESMerchant Payments - Other (not ePay)Cumulative Paga MT Income - Reversals</v>
          </cell>
        </row>
        <row r="1501">
          <cell r="F1501" t="str">
            <v>CONSUMER SALESAirtime# of non-logged in consumers performing airtime</v>
          </cell>
          <cell r="G1501">
            <v>103</v>
          </cell>
        </row>
        <row r="1502">
          <cell r="F1502" t="str">
            <v>CONSUMER SALESAirtimeChurn AT non-logged in Customers in month</v>
          </cell>
          <cell r="G1502">
            <v>50</v>
          </cell>
        </row>
        <row r="1503">
          <cell r="F1503" t="str">
            <v>CONSUMER SALESAirtimeNewly Active non-logged in AT Customers in month</v>
          </cell>
          <cell r="G1503">
            <v>0</v>
          </cell>
        </row>
        <row r="1504">
          <cell r="F1504" t="str">
            <v>CONSUMER SALESAirtimeMonthly AT Volume</v>
          </cell>
          <cell r="G1504">
            <v>150</v>
          </cell>
        </row>
        <row r="1505">
          <cell r="F1505" t="str">
            <v>CONSUMER SALESAirtimeMonthly AT Volume - Reversals</v>
          </cell>
          <cell r="G1505">
            <v>1</v>
          </cell>
        </row>
        <row r="1506">
          <cell r="F1506" t="str">
            <v>CONSUMER SALESAirtimeCumulative AT Volume</v>
          </cell>
          <cell r="G1506">
            <v>236</v>
          </cell>
        </row>
        <row r="1507">
          <cell r="F1507" t="str">
            <v>CONSUMER SALESAirtimeCumulative AT Volume - Reversals</v>
          </cell>
          <cell r="G1507">
            <v>1</v>
          </cell>
        </row>
        <row r="1508">
          <cell r="F1508" t="str">
            <v>CONSUMER SALESAirtimeMonthly AT Value</v>
          </cell>
          <cell r="G1508">
            <v>154081</v>
          </cell>
        </row>
        <row r="1509">
          <cell r="F1509" t="str">
            <v>CONSUMER SALESAirtimeMonthly AT Value - Reversals</v>
          </cell>
          <cell r="G1509">
            <v>-1000</v>
          </cell>
        </row>
        <row r="1510">
          <cell r="F1510" t="str">
            <v>CONSUMER SALESAirtimeCumulative AT Value</v>
          </cell>
          <cell r="G1510">
            <v>214411</v>
          </cell>
        </row>
        <row r="1511">
          <cell r="F1511" t="str">
            <v>CONSUMER SALESAirtimeCumulative AT Value - Reversals</v>
          </cell>
          <cell r="G1511">
            <v>-1000</v>
          </cell>
        </row>
        <row r="1512">
          <cell r="F1512" t="str">
            <v>CONSUMER SALESAirtimeAverage Value of AT</v>
          </cell>
          <cell r="G1512">
            <v>973.74</v>
          </cell>
        </row>
        <row r="1513">
          <cell r="F1513" t="str">
            <v>CONSUMER SALESAirtimeAverage Value of AT - Reversals</v>
          </cell>
          <cell r="G1513">
            <v>-1000</v>
          </cell>
        </row>
        <row r="1514">
          <cell r="F1514" t="str">
            <v>CONSUMER SALESAirtimeMonthly Paga AT Income</v>
          </cell>
          <cell r="G1514">
            <v>11833.58</v>
          </cell>
        </row>
        <row r="1515">
          <cell r="F1515" t="str">
            <v>CONSUMER SALESAirtimeMonthly Paga AT Income - Reversals</v>
          </cell>
          <cell r="G1515">
            <v>-100</v>
          </cell>
        </row>
        <row r="1516">
          <cell r="F1516" t="str">
            <v>CONSUMER SALESAirtimeCumulative Paga AT Income</v>
          </cell>
          <cell r="G1516">
            <v>16540.88</v>
          </cell>
        </row>
        <row r="1517">
          <cell r="F1517" t="str">
            <v>CONSUMER SALESAirtimeCumulative Paga AT Income - Reversals</v>
          </cell>
          <cell r="G1517">
            <v>-100</v>
          </cell>
        </row>
        <row r="1518">
          <cell r="F1518" t="str">
            <v>BUSINESS SALESBusiness Sales Number of Registered Businesses (not agents who are businesses)</v>
          </cell>
          <cell r="G1518">
            <v>209</v>
          </cell>
        </row>
        <row r="1519">
          <cell r="F1519" t="str">
            <v>BUSINESS SALESBusiness Sales Active Businesses (performed 1 bulk disbursement or business API or Affiliate API transaction)</v>
          </cell>
          <cell r="G1519">
            <v>21</v>
          </cell>
        </row>
        <row r="1520">
          <cell r="F1520" t="str">
            <v>BUSINESS SALESBusiness Sales Fresh</v>
          </cell>
          <cell r="G1520">
            <v>4</v>
          </cell>
        </row>
        <row r="1521">
          <cell r="F1521" t="str">
            <v>BUSINESS SALESBusiness Sales Churn</v>
          </cell>
          <cell r="G1521">
            <v>5</v>
          </cell>
        </row>
        <row r="1522">
          <cell r="F1522" t="str">
            <v>BUSINESS SALESMoney transfer# of Businesses sending money to customer or non customer</v>
          </cell>
          <cell r="G1522">
            <v>8</v>
          </cell>
        </row>
        <row r="1523">
          <cell r="F1523" t="str">
            <v>BUSINESS SALESMoney transfer# of Fresh Business Sending Money to Customer or non Customer for the period</v>
          </cell>
          <cell r="G1523">
            <v>3</v>
          </cell>
        </row>
        <row r="1524">
          <cell r="F1524" t="str">
            <v>BUSINESS SALESMoney transfer# of Churn Business Sending Money to Customer or non Customer for the period</v>
          </cell>
          <cell r="G1524">
            <v>1</v>
          </cell>
        </row>
        <row r="1525">
          <cell r="F1525" t="str">
            <v>BUSINESS SALESMoney transferMonthly MT Volume</v>
          </cell>
          <cell r="G1525">
            <v>863</v>
          </cell>
        </row>
        <row r="1526">
          <cell r="F1526" t="str">
            <v>BUSINESS SALESMoney transferMonthly MT Volume Reversal</v>
          </cell>
        </row>
        <row r="1527">
          <cell r="F1527" t="str">
            <v>BUSINESS SALESMoney transferMonthly MT Value</v>
          </cell>
          <cell r="G1527">
            <v>12497347.050000001</v>
          </cell>
        </row>
        <row r="1528">
          <cell r="F1528" t="str">
            <v>BUSINESS SALESMoney transferMonthly MT Value Reversal</v>
          </cell>
        </row>
        <row r="1529">
          <cell r="F1529" t="str">
            <v>BUSINESS SALESMoney transferAverage Value of MT</v>
          </cell>
          <cell r="G1529">
            <v>14481.28</v>
          </cell>
        </row>
        <row r="1530">
          <cell r="F1530" t="str">
            <v>BUSINESS SALESMoney transferAverage Value of MT Reversal</v>
          </cell>
        </row>
        <row r="1531">
          <cell r="F1531" t="str">
            <v>BUSINESS SALESMoney transferMonthly Paga MT Income</v>
          </cell>
          <cell r="G1531">
            <v>114740</v>
          </cell>
        </row>
        <row r="1532">
          <cell r="F1532" t="str">
            <v>BUSINESS SALESMoney transferMonthly Paga MT Income Reversal</v>
          </cell>
        </row>
        <row r="1533">
          <cell r="F1533" t="str">
            <v>BUSINESS SALESDeposit to bank# of Businesses performing deposit to bank</v>
          </cell>
          <cell r="G1533">
            <v>5</v>
          </cell>
        </row>
        <row r="1534">
          <cell r="F1534" t="str">
            <v>BUSINESS SALESDeposit to bank# of Fresh Businesses performing deposit to bank</v>
          </cell>
          <cell r="G1534">
            <v>2</v>
          </cell>
        </row>
        <row r="1535">
          <cell r="F1535" t="str">
            <v>BUSINESS SALESDeposit to bank# of Churn Businesses performing deposit to bank for the period</v>
          </cell>
        </row>
        <row r="1536">
          <cell r="F1536" t="str">
            <v>BUSINESS SALESDeposit to bankMonthly DB Volume</v>
          </cell>
          <cell r="G1536">
            <v>2584</v>
          </cell>
        </row>
        <row r="1537">
          <cell r="F1537" t="str">
            <v>BUSINESS SALESDeposit to bankMonthly DB Volume Reversal</v>
          </cell>
        </row>
        <row r="1538">
          <cell r="F1538" t="str">
            <v>BUSINESS SALESDeposit to bankMonthly DB Value</v>
          </cell>
          <cell r="G1538">
            <v>161262860.11000001</v>
          </cell>
        </row>
        <row r="1539">
          <cell r="F1539" t="str">
            <v>BUSINESS SALESDeposit to bankMonthly DB Value Reversal</v>
          </cell>
        </row>
        <row r="1540">
          <cell r="F1540" t="str">
            <v>BUSINESS SALESDeposit to bankAverage Value of DB</v>
          </cell>
          <cell r="G1540">
            <v>62408.23</v>
          </cell>
        </row>
        <row r="1541">
          <cell r="F1541" t="str">
            <v>BUSINESS SALESDeposit to bankAverage Value of DB Reversal</v>
          </cell>
        </row>
        <row r="1542">
          <cell r="F1542" t="str">
            <v>BUSINESS SALESDeposit to bankMonthly Paga DB Income</v>
          </cell>
          <cell r="G1542">
            <v>300100</v>
          </cell>
        </row>
        <row r="1543">
          <cell r="F1543" t="str">
            <v>BUSINESS SALESDeposit to bankMonthly Paga DB Income Reversal</v>
          </cell>
        </row>
        <row r="1544">
          <cell r="F1544" t="str">
            <v>BUSINESS SALESAirtime# of Businesses sending airtime</v>
          </cell>
          <cell r="G1544">
            <v>14</v>
          </cell>
        </row>
        <row r="1545">
          <cell r="F1545" t="str">
            <v>BUSINESS SALESAirtime# of Fresh Business sending airtime for the period</v>
          </cell>
          <cell r="G1545">
            <v>3</v>
          </cell>
        </row>
        <row r="1546">
          <cell r="F1546" t="str">
            <v>BUSINESS SALESAirtime# of Churn Business sending airtime for the period</v>
          </cell>
          <cell r="G1546">
            <v>4</v>
          </cell>
        </row>
        <row r="1547">
          <cell r="F1547" t="str">
            <v>BUSINESS SALESAirtimeMonthly AT Volume</v>
          </cell>
          <cell r="G1547">
            <v>3287</v>
          </cell>
        </row>
        <row r="1548">
          <cell r="F1548" t="str">
            <v>BUSINESS SALESAirtimeMonthly AT Volume Reversal</v>
          </cell>
        </row>
        <row r="1549">
          <cell r="F1549" t="str">
            <v>BUSINESS SALESAirtimeMonthly AT Value</v>
          </cell>
          <cell r="G1549">
            <v>2623829</v>
          </cell>
        </row>
        <row r="1550">
          <cell r="F1550" t="str">
            <v>BUSINESS SALESAirtimeMonthly AT Value Reversal</v>
          </cell>
        </row>
        <row r="1551">
          <cell r="F1551" t="str">
            <v>BUSINESS SALESAirtimeAverage Value of AT</v>
          </cell>
          <cell r="G1551">
            <v>798.24</v>
          </cell>
        </row>
        <row r="1552">
          <cell r="F1552" t="str">
            <v>BUSINESS SALESAirtimeAverage Value of AT Reversal</v>
          </cell>
        </row>
        <row r="1553">
          <cell r="F1553" t="str">
            <v>BUSINESS SALESAirtimeMonthly Paga AT Income</v>
          </cell>
          <cell r="G1553">
            <v>198651.32</v>
          </cell>
        </row>
        <row r="1554">
          <cell r="F1554" t="str">
            <v>BUSINESS SALESAirtimeMonthly Paga AT Income Reversal</v>
          </cell>
        </row>
        <row r="1555">
          <cell r="F1555" t="str">
            <v>BUSINESS SALESMerchant paymentsNumber of Businesses using Paga for bill payments</v>
          </cell>
          <cell r="G1555">
            <v>1</v>
          </cell>
        </row>
        <row r="1556">
          <cell r="F1556" t="str">
            <v>BUSINESS SALESMerchant payments# of Fresh Business using Paga for bill payments for the period</v>
          </cell>
        </row>
        <row r="1557">
          <cell r="F1557" t="str">
            <v>BUSINESS SALESMerchant payments# of Churn  Business using Paga for bill payments for the period</v>
          </cell>
        </row>
        <row r="1558">
          <cell r="F1558" t="str">
            <v>BUSINESS SALESMerchant paymentsMonthly BP Volume</v>
          </cell>
          <cell r="G1558">
            <v>1</v>
          </cell>
        </row>
        <row r="1559">
          <cell r="F1559" t="str">
            <v>BUSINESS SALESMerchant paymentsMonthly BP Volume Reversal</v>
          </cell>
          <cell r="G1559">
            <v>5</v>
          </cell>
        </row>
        <row r="1560">
          <cell r="F1560" t="str">
            <v>BUSINESS SALESMerchant paymentsMonthly BP Value</v>
          </cell>
          <cell r="G1560">
            <v>1470</v>
          </cell>
        </row>
        <row r="1561">
          <cell r="F1561" t="str">
            <v>BUSINESS SALESMerchant paymentsMonthly BP Value Reversal</v>
          </cell>
          <cell r="G1561">
            <v>30408.75</v>
          </cell>
        </row>
        <row r="1562">
          <cell r="F1562" t="str">
            <v>BUSINESS SALESMerchant paymentsAverage Value of BP</v>
          </cell>
          <cell r="G1562">
            <v>1470</v>
          </cell>
        </row>
        <row r="1563">
          <cell r="F1563" t="str">
            <v>BUSINESS SALESMerchant paymentsAverage Value of BP Reversal</v>
          </cell>
          <cell r="G1563">
            <v>6081.75</v>
          </cell>
        </row>
        <row r="1564">
          <cell r="F1564" t="str">
            <v>BUSINESS SALESMerchant paymentsMonthly Paga BP Income</v>
          </cell>
          <cell r="G1564">
            <v>34.700000000000003</v>
          </cell>
        </row>
        <row r="1565">
          <cell r="F1565" t="str">
            <v>BUSINESS SALESMerchant paymentsMonthly Paga BP Income Reversal</v>
          </cell>
          <cell r="G1565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umer"/>
      <sheetName val="Businesses"/>
      <sheetName val="Paga all"/>
      <sheetName val="Lagos State"/>
      <sheetName val="Ibadan"/>
      <sheetName val="Ilorin"/>
      <sheetName val="Abuja"/>
      <sheetName val="Enugu"/>
      <sheetName val="Port Harcourt"/>
      <sheetName val="Other Cities"/>
      <sheetName val="Abeokuta"/>
      <sheetName val="Bennin"/>
      <sheetName val="Kaduna"/>
      <sheetName val="Kano"/>
      <sheetName val="Nnewi"/>
      <sheetName val="Onitsha"/>
    </sheetNames>
    <sheetDataSet>
      <sheetData sheetId="0"/>
      <sheetData sheetId="1"/>
      <sheetData sheetId="2">
        <row r="2">
          <cell r="F2" t="str">
            <v>LAGOS STATEAgent Network Sales# of Approved Agents in Total</v>
          </cell>
          <cell r="G2">
            <v>8128</v>
          </cell>
        </row>
        <row r="3">
          <cell r="F3" t="str">
            <v>LAGOS STATEAgent Network SalesActive Agents in total (at least 1 transactions in the month)</v>
          </cell>
          <cell r="G3">
            <v>4430</v>
          </cell>
        </row>
        <row r="4">
          <cell r="F4" t="str">
            <v>LAGOS STATEAgent Network SalesActive Agents in total (at least 5 transactions in the month)</v>
          </cell>
          <cell r="G4">
            <v>3867</v>
          </cell>
        </row>
        <row r="5">
          <cell r="F5" t="str">
            <v>LAGOS STATEAgent Network SalesFresh Active Agents in total (at least 1 transactions in the month)</v>
          </cell>
          <cell r="G5">
            <v>234</v>
          </cell>
        </row>
        <row r="6">
          <cell r="F6" t="str">
            <v>LAGOS STATEAgent Network SalesFresh Active Agents in total (at least 5 transactions in the month)</v>
          </cell>
          <cell r="G6">
            <v>200</v>
          </cell>
        </row>
        <row r="7">
          <cell r="F7" t="str">
            <v>LAGOS STATEAgent Network SalesChurn Active Agents (1 txn in Month)</v>
          </cell>
          <cell r="G7">
            <v>393</v>
          </cell>
        </row>
        <row r="8">
          <cell r="F8" t="str">
            <v>LAGOS STATEAgent Network SalesChurn Active Agents (5 txn in Month)</v>
          </cell>
          <cell r="G8">
            <v>375</v>
          </cell>
        </row>
        <row r="9">
          <cell r="F9" t="str">
            <v>LAGOS STATELagos - All data in this section apply only to agents in Lagos (or the specific city)# Agents in City</v>
          </cell>
          <cell r="G9">
            <v>2766</v>
          </cell>
        </row>
        <row r="10">
          <cell r="F10" t="str">
            <v>LAGOS STATELagos - All data in this section apply only to agents in Lagos (or the specific city)Active Agents in City in month (at least 1 transactions in the month)</v>
          </cell>
          <cell r="G10">
            <v>1608</v>
          </cell>
        </row>
        <row r="11">
          <cell r="F11" t="str">
            <v>LAGOS STATELagos - All data in this section apply only to agents in Lagos (or the specific city)Active Agents in City in month (at least 5 transactions in the month)</v>
          </cell>
          <cell r="G11">
            <v>1437</v>
          </cell>
        </row>
        <row r="12">
          <cell r="F12" t="str">
            <v>LAGOS STATELagos - All data in this section apply only to agents in Lagos (or the specific city)Churn City Agents in Month (1 txn in Month)</v>
          </cell>
          <cell r="G12">
            <v>115</v>
          </cell>
        </row>
        <row r="13">
          <cell r="F13" t="str">
            <v>LAGOS STATELagos - All data in this section apply only to agents in Lagos (or the specific city)Churn City Agents in Month (5 txn in Month)</v>
          </cell>
          <cell r="G13">
            <v>114</v>
          </cell>
        </row>
        <row r="14">
          <cell r="F14" t="str">
            <v>LAGOS STATEDeposit into Paga Number of Agents performing at least 1 Deposit for Customer or another Agent (Accept Deposit)</v>
          </cell>
          <cell r="G14">
            <v>326</v>
          </cell>
        </row>
        <row r="15">
          <cell r="F15" t="str">
            <v>LAGOS STATEDeposit into Paga Churn Agents DP</v>
          </cell>
          <cell r="G15">
            <v>154</v>
          </cell>
        </row>
        <row r="16">
          <cell r="F16" t="str">
            <v xml:space="preserve">LAGOS STATEDeposit into Paga New / Fresh Agents DP in Month </v>
          </cell>
          <cell r="G16">
            <v>37</v>
          </cell>
        </row>
        <row r="17">
          <cell r="F17" t="str">
            <v>LAGOS STATEDeposit into Paga Total DP Volume</v>
          </cell>
          <cell r="G17">
            <v>2477</v>
          </cell>
        </row>
        <row r="18">
          <cell r="F18" t="str">
            <v>LAGOS STATEDeposit into Paga Total DP Value</v>
          </cell>
          <cell r="G18">
            <v>44253421.109999999</v>
          </cell>
        </row>
        <row r="19">
          <cell r="F19" t="str">
            <v>LAGOS STATEDeposit into Paga Average Value of DP</v>
          </cell>
          <cell r="G19">
            <v>17865.73</v>
          </cell>
        </row>
        <row r="20">
          <cell r="F20" t="str">
            <v>LAGOS STATEMoney Transfer on PagaNumber of Agents performing MT on Paga (to customer or non-customer)</v>
          </cell>
          <cell r="G20">
            <v>11</v>
          </cell>
        </row>
        <row r="21">
          <cell r="F21" t="str">
            <v>LAGOS STATEMoney Transfer on PagaChurn Agents MT</v>
          </cell>
          <cell r="G21">
            <v>2</v>
          </cell>
        </row>
        <row r="22">
          <cell r="F22" t="str">
            <v xml:space="preserve">LAGOS STATEMoney Transfer on PagaNew / Fresh Agents MT in Month </v>
          </cell>
          <cell r="G22">
            <v>11</v>
          </cell>
        </row>
        <row r="23">
          <cell r="F23" t="str">
            <v>LAGOS STATEMoney Transfer on PagaTotal MT Volume</v>
          </cell>
          <cell r="G23">
            <v>11</v>
          </cell>
        </row>
        <row r="24">
          <cell r="F24" t="str">
            <v>LAGOS STATEMoney Transfer on PagaTotal MT Value</v>
          </cell>
          <cell r="G24">
            <v>129000</v>
          </cell>
        </row>
        <row r="25">
          <cell r="F25" t="str">
            <v>LAGOS STATEMoney Transfer on PagaAverage Value of MT</v>
          </cell>
          <cell r="G25">
            <v>11727.27</v>
          </cell>
        </row>
        <row r="26">
          <cell r="F26" t="str">
            <v>LAGOS STATEMoney Transfer on PagaPaga MT Income</v>
          </cell>
          <cell r="G26">
            <v>1070</v>
          </cell>
        </row>
        <row r="27">
          <cell r="F27" t="str">
            <v>LAGOS STATEMoney Transfer on PagaAgent MT Commission</v>
          </cell>
          <cell r="G27">
            <v>480</v>
          </cell>
        </row>
        <row r="28">
          <cell r="F28" t="str">
            <v>LAGOS STATEDeposit To BankNumber of Agents performing Deposit to Bank</v>
          </cell>
          <cell r="G28">
            <v>893</v>
          </cell>
        </row>
        <row r="29">
          <cell r="F29" t="str">
            <v>LAGOS STATEDeposit To BankChurn Agents DB</v>
          </cell>
          <cell r="G29">
            <v>200</v>
          </cell>
        </row>
        <row r="30">
          <cell r="F30" t="str">
            <v xml:space="preserve">LAGOS STATEDeposit To Bank New / Fresh Agents DB in Month </v>
          </cell>
          <cell r="G30">
            <v>139</v>
          </cell>
        </row>
        <row r="31">
          <cell r="F31" t="str">
            <v>LAGOS STATEDeposit To BankTotal DB Volume</v>
          </cell>
          <cell r="G31">
            <v>12683</v>
          </cell>
        </row>
        <row r="32">
          <cell r="F32" t="str">
            <v>LAGOS STATEDeposit To BankTotal DB Volume - Reversals</v>
          </cell>
          <cell r="G32">
            <v>3</v>
          </cell>
        </row>
        <row r="33">
          <cell r="F33" t="str">
            <v>LAGOS STATEDeposit To BankTotal DB Value</v>
          </cell>
          <cell r="G33">
            <v>187733950.28</v>
          </cell>
        </row>
        <row r="34">
          <cell r="F34" t="str">
            <v>LAGOS STATEDeposit To BankTotal DB Value - Reversals</v>
          </cell>
          <cell r="G34">
            <v>-6000</v>
          </cell>
        </row>
        <row r="35">
          <cell r="F35" t="str">
            <v>LAGOS STATEDeposit To BankAverage Value of DB</v>
          </cell>
          <cell r="G35">
            <v>14802.01</v>
          </cell>
        </row>
        <row r="36">
          <cell r="F36" t="str">
            <v>LAGOS STATEDeposit To BankAverage Value of DB - Reversals</v>
          </cell>
          <cell r="G36">
            <v>-2000</v>
          </cell>
        </row>
        <row r="37">
          <cell r="F37" t="str">
            <v>LAGOS STATEDeposit To BankPaga DB Income</v>
          </cell>
          <cell r="G37">
            <v>1099040</v>
          </cell>
        </row>
        <row r="38">
          <cell r="F38" t="str">
            <v>LAGOS STATEDeposit To BankPaga DB Income - Reversal</v>
          </cell>
          <cell r="G38">
            <v>-300</v>
          </cell>
        </row>
        <row r="39">
          <cell r="F39" t="str">
            <v>LAGOS STATEDeposit To BankAgent DB Commission</v>
          </cell>
          <cell r="G39">
            <v>802410</v>
          </cell>
        </row>
        <row r="40">
          <cell r="F40" t="str">
            <v>LAGOS STATEDeposit To BankAgent DB Commission - Reversal</v>
          </cell>
          <cell r="G40">
            <v>-150</v>
          </cell>
        </row>
        <row r="41">
          <cell r="F41" t="str">
            <v>LAGOS STATEMerchant Payments (Bill Pay)Number of agents performing DStv</v>
          </cell>
          <cell r="G41">
            <v>934</v>
          </cell>
        </row>
        <row r="42">
          <cell r="F42" t="str">
            <v>LAGOS STATEMerchant Payments (Bill Pay)Churn Agents DStv BP</v>
          </cell>
          <cell r="G42">
            <v>80</v>
          </cell>
        </row>
        <row r="43">
          <cell r="F43" t="str">
            <v xml:space="preserve">LAGOS STATEMerchant Payments (Bill Pay)New / Fresh Agents BP in Month </v>
          </cell>
          <cell r="G43">
            <v>99</v>
          </cell>
        </row>
        <row r="44">
          <cell r="F44" t="str">
            <v>LAGOS STATEMerchant Payments (Bill Pay)Total DStv BP Volume</v>
          </cell>
          <cell r="G44">
            <v>15264</v>
          </cell>
        </row>
        <row r="45">
          <cell r="F45" t="str">
            <v>LAGOS STATEMerchant Payments (Bill Pay)Total DStv BP Volume - Reversal</v>
          </cell>
          <cell r="G45">
            <v>14</v>
          </cell>
        </row>
        <row r="46">
          <cell r="F46" t="str">
            <v>LAGOS STATEMerchant Payments (Bill Pay)Total DStv BP Value</v>
          </cell>
          <cell r="G46">
            <v>72748607.650000006</v>
          </cell>
        </row>
        <row r="47">
          <cell r="F47" t="str">
            <v>LAGOS STATEMerchant Payments (Bill Pay)Total DStv BP Value - Reversal</v>
          </cell>
          <cell r="G47">
            <v>-73800</v>
          </cell>
        </row>
        <row r="48">
          <cell r="F48" t="str">
            <v>LAGOS STATEMerchant Payments (Bill Pay)Average Value of DStv BP</v>
          </cell>
          <cell r="G48">
            <v>4766.03</v>
          </cell>
        </row>
        <row r="49">
          <cell r="F49" t="str">
            <v>LAGOS STATEMerchant Payments (Bill Pay)Average Value of DStv BP - Reversals</v>
          </cell>
          <cell r="G49">
            <v>-5271.43</v>
          </cell>
        </row>
        <row r="50">
          <cell r="F50" t="str">
            <v>LAGOS STATEMerchant Payments (Bill Pay)Paga DStv BP Income</v>
          </cell>
          <cell r="G50">
            <v>1033224.08</v>
          </cell>
        </row>
        <row r="51">
          <cell r="F51" t="str">
            <v>LAGOS STATEMerchant Payments (Bill Pay)Paga DStv BP Income - Reversals</v>
          </cell>
          <cell r="G51">
            <v>0</v>
          </cell>
        </row>
        <row r="52">
          <cell r="F52" t="str">
            <v>LAGOS STATEMerchant Payments (Bill Pay)Agent DStv BP Commission</v>
          </cell>
          <cell r="G52">
            <v>635790</v>
          </cell>
        </row>
        <row r="53">
          <cell r="F53" t="str">
            <v>LAGOS STATEMerchant Payments (Bill Pay)Agent DStv BP Commission - Reversals</v>
          </cell>
          <cell r="G53">
            <v>0</v>
          </cell>
        </row>
        <row r="54">
          <cell r="F54" t="str">
            <v>LAGOS STATEMerchant Payments (Bill Pay)Number of agents performing Gotv</v>
          </cell>
          <cell r="G54">
            <v>1182</v>
          </cell>
        </row>
        <row r="55">
          <cell r="F55" t="str">
            <v>LAGOS STATEMerchant Payments (Bill Pay)Churn Agents Gotv BP</v>
          </cell>
          <cell r="G55">
            <v>133</v>
          </cell>
        </row>
        <row r="56">
          <cell r="F56" t="str">
            <v xml:space="preserve">LAGOS STATEMerchant Payments (Bill Pay)New / Fresh Agents BP in Month </v>
          </cell>
          <cell r="G56">
            <v>79</v>
          </cell>
        </row>
        <row r="57">
          <cell r="F57" t="str">
            <v>LAGOS STATEMerchant Payments (Bill Pay)Total Gotv BP Volume</v>
          </cell>
          <cell r="G57">
            <v>54542</v>
          </cell>
        </row>
        <row r="58">
          <cell r="F58" t="str">
            <v>LAGOS STATEMerchant Payments (Bill Pay)Total Gotv BP Volume - Reversals</v>
          </cell>
          <cell r="G58">
            <v>68</v>
          </cell>
        </row>
        <row r="59">
          <cell r="F59" t="str">
            <v>LAGOS STATEMerchant Payments (Bill Pay)Total Gotv BP Value</v>
          </cell>
          <cell r="G59">
            <v>96656009</v>
          </cell>
        </row>
        <row r="60">
          <cell r="F60" t="str">
            <v>LAGOS STATEMerchant Payments (Bill Pay)Total Gotv BP Value - Reversals</v>
          </cell>
          <cell r="G60">
            <v>-179800</v>
          </cell>
        </row>
        <row r="61">
          <cell r="F61" t="str">
            <v>LAGOS STATEMerchant Payments (Bill Pay)Average Value of Gotv BP</v>
          </cell>
          <cell r="G61">
            <v>1772.14</v>
          </cell>
        </row>
        <row r="62">
          <cell r="F62" t="str">
            <v>LAGOS STATEMerchant Payments (Bill Pay)Average Value of Gotv BP - Reversals</v>
          </cell>
          <cell r="G62">
            <v>-2644.12</v>
          </cell>
        </row>
        <row r="63">
          <cell r="F63" t="str">
            <v>LAGOS STATEMerchant Payments (Bill Pay)Paga Gotv BP Income</v>
          </cell>
          <cell r="G63">
            <v>2057838.09</v>
          </cell>
        </row>
        <row r="64">
          <cell r="F64" t="str">
            <v>LAGOS STATEMerchant Payments (Bill Pay)Paga Gotv BP Income - Reversals</v>
          </cell>
          <cell r="G64">
            <v>0</v>
          </cell>
        </row>
        <row r="65">
          <cell r="F65" t="str">
            <v>LAGOS STATEMerchant Payments (Bill Pay)Agent Gotv BP Commission</v>
          </cell>
          <cell r="G65">
            <v>1114940</v>
          </cell>
        </row>
        <row r="66">
          <cell r="F66" t="str">
            <v>LAGOS STATEMerchant Payments (Bill Pay)Agent Gotv BP Commission - Reversals</v>
          </cell>
          <cell r="G66">
            <v>0</v>
          </cell>
        </row>
        <row r="67">
          <cell r="F67" t="str">
            <v>LAGOS STATEMerchant Payments (Bill Pay)Number of agents performing Startimes</v>
          </cell>
          <cell r="G67">
            <v>609</v>
          </cell>
        </row>
        <row r="68">
          <cell r="F68" t="str">
            <v>LAGOS STATEMerchant Payments (Bill Pay)Churn Agents Startimes BP</v>
          </cell>
          <cell r="G68">
            <v>33</v>
          </cell>
        </row>
        <row r="69">
          <cell r="F69" t="str">
            <v xml:space="preserve">LAGOS STATEMerchant Payments (Bill Pay)New / Fresh Agents BP in Month </v>
          </cell>
          <cell r="G69">
            <v>87</v>
          </cell>
        </row>
        <row r="70">
          <cell r="F70" t="str">
            <v>LAGOS STATEMerchant Payments (Bill Pay)Total Startimes BP Volume</v>
          </cell>
          <cell r="G70">
            <v>4024</v>
          </cell>
        </row>
        <row r="71">
          <cell r="F71" t="str">
            <v>LAGOS STATEMerchant Payments (Bill Pay)Total Startimes BP Value</v>
          </cell>
          <cell r="G71">
            <v>5698993</v>
          </cell>
        </row>
        <row r="72">
          <cell r="F72" t="str">
            <v>LAGOS STATEMerchant Payments (Bill Pay)Average Value of Startimes BP</v>
          </cell>
          <cell r="G72">
            <v>1416.25</v>
          </cell>
        </row>
        <row r="73">
          <cell r="F73" t="str">
            <v>LAGOS STATEMerchant Payments (Bill Pay)Paga Startimes BP Income</v>
          </cell>
          <cell r="G73">
            <v>5528023.21</v>
          </cell>
        </row>
        <row r="74">
          <cell r="F74" t="str">
            <v>LAGOS STATEMerchant Payments (Bill Pay)Agent Startimes BP Commission</v>
          </cell>
          <cell r="G74">
            <v>170969.79</v>
          </cell>
        </row>
        <row r="75">
          <cell r="F75" t="str">
            <v>LAGOS STATEMerchant Payments (Bill Pay)Number of agents performing Other</v>
          </cell>
          <cell r="G75">
            <v>454</v>
          </cell>
        </row>
        <row r="76">
          <cell r="F76" t="str">
            <v>LAGOS STATEMerchant Payments (Bill Pay)Churn Agents Other BP</v>
          </cell>
          <cell r="G76">
            <v>50</v>
          </cell>
        </row>
        <row r="77">
          <cell r="F77" t="str">
            <v xml:space="preserve">LAGOS STATEMerchant Payments (Bill Pay)New / Fresh Agents BP in Month </v>
          </cell>
          <cell r="G77">
            <v>118</v>
          </cell>
        </row>
        <row r="78">
          <cell r="F78" t="str">
            <v>LAGOS STATEMerchant Payments (Bill Pay)Total Other BP Volume</v>
          </cell>
          <cell r="G78">
            <v>2209</v>
          </cell>
        </row>
        <row r="79">
          <cell r="F79" t="str">
            <v>LAGOS STATEMerchant Payments (Bill Pay)Total Other BP Volume - Reversals</v>
          </cell>
          <cell r="G79">
            <v>1</v>
          </cell>
        </row>
        <row r="80">
          <cell r="F80" t="str">
            <v>LAGOS STATEMerchant Payments (Bill Pay)Total Other BP Value</v>
          </cell>
          <cell r="G80">
            <v>7677658.79</v>
          </cell>
        </row>
        <row r="81">
          <cell r="F81" t="str">
            <v>LAGOS STATEMerchant Payments (Bill Pay)Total Other BP Value - Reversals</v>
          </cell>
          <cell r="G81">
            <v>-8000</v>
          </cell>
        </row>
        <row r="82">
          <cell r="F82" t="str">
            <v>LAGOS STATEMerchant Payments (Bill Pay)Average Value of Other BP</v>
          </cell>
          <cell r="G82">
            <v>3475.63</v>
          </cell>
        </row>
        <row r="83">
          <cell r="F83" t="str">
            <v>LAGOS STATEMerchant Payments (Bill Pay)Average Value of Other BP - Reversals</v>
          </cell>
          <cell r="G83">
            <v>-8000</v>
          </cell>
        </row>
        <row r="84">
          <cell r="F84" t="str">
            <v>LAGOS STATEMerchant Payments (Bill Pay)Paga Other BP Income</v>
          </cell>
          <cell r="G84">
            <v>76013.600000000006</v>
          </cell>
        </row>
        <row r="85">
          <cell r="F85" t="str">
            <v>LAGOS STATEMerchant Payments (Bill Pay)Paga Other BP Income - Reversals</v>
          </cell>
          <cell r="G85">
            <v>0</v>
          </cell>
        </row>
        <row r="86">
          <cell r="F86" t="str">
            <v>LAGOS STATEMerchant Payments (Bill Pay)Agent Other BP Commission</v>
          </cell>
          <cell r="G86">
            <v>88355</v>
          </cell>
        </row>
        <row r="87">
          <cell r="F87" t="str">
            <v>LAGOS STATEMerchant Payments (Bill Pay)Agent Other BP Commission - Reversals</v>
          </cell>
          <cell r="G87">
            <v>0</v>
          </cell>
        </row>
        <row r="88">
          <cell r="F88" t="str">
            <v>LAGOS STATEAirtimeNumber of Agents performing Airtime on Transaction</v>
          </cell>
          <cell r="G88">
            <v>1811</v>
          </cell>
        </row>
        <row r="89">
          <cell r="F89" t="str">
            <v>LAGOS STATEAirtimeChurn Agents Airtime</v>
          </cell>
          <cell r="G89">
            <v>205</v>
          </cell>
        </row>
        <row r="90">
          <cell r="F90" t="str">
            <v xml:space="preserve">LAGOS STATEAirtimeNew / Fresh Agents Airtime in Month </v>
          </cell>
          <cell r="G90">
            <v>101</v>
          </cell>
        </row>
        <row r="91">
          <cell r="F91" t="str">
            <v>LAGOS STATEAirtimeTotal Airtime Volume</v>
          </cell>
          <cell r="G91">
            <v>18553</v>
          </cell>
        </row>
        <row r="92">
          <cell r="F92" t="str">
            <v>LAGOS STATEAirtimeTotal Airtime Volume - Reversal</v>
          </cell>
          <cell r="G92">
            <v>34</v>
          </cell>
        </row>
        <row r="93">
          <cell r="F93" t="str">
            <v>LAGOS STATEAirtimeTotal Airtime Value</v>
          </cell>
          <cell r="G93">
            <v>8265029.3600000003</v>
          </cell>
        </row>
        <row r="94">
          <cell r="F94" t="str">
            <v>LAGOS STATEAirtimeTotal Airtime Value - Reversals</v>
          </cell>
          <cell r="G94">
            <v>-19280</v>
          </cell>
        </row>
        <row r="95">
          <cell r="F95" t="str">
            <v>LAGOS STATEAirtimeAverage Value of Airtime</v>
          </cell>
          <cell r="G95">
            <v>445.48</v>
          </cell>
        </row>
        <row r="96">
          <cell r="F96" t="str">
            <v>LAGOS STATEAirtimeAverage Value of Airtime - Reversals</v>
          </cell>
          <cell r="G96">
            <v>-567.05999999999995</v>
          </cell>
        </row>
        <row r="97">
          <cell r="F97" t="str">
            <v>LAGOS STATEAirtimePaga Airtime Income</v>
          </cell>
          <cell r="G97">
            <v>353457.1</v>
          </cell>
        </row>
        <row r="98">
          <cell r="F98" t="str">
            <v>LAGOS STATEAirtimePaga Airtime Income - Reversals</v>
          </cell>
          <cell r="G98">
            <v>-1268.5999999999999</v>
          </cell>
        </row>
        <row r="99">
          <cell r="F99" t="str">
            <v>LAGOS STATEAirtimeAgent Airtime Commission</v>
          </cell>
          <cell r="G99">
            <v>248517.29</v>
          </cell>
        </row>
        <row r="100">
          <cell r="F100" t="str">
            <v>LAGOS STATEAirtimeAgent Airtime Commission - Reversals</v>
          </cell>
          <cell r="G100">
            <v>-6</v>
          </cell>
        </row>
        <row r="101">
          <cell r="F101" t="str">
            <v>IBADANAgent Network Sales# of Approved Agents in Total</v>
          </cell>
          <cell r="G101">
            <v>8132</v>
          </cell>
        </row>
        <row r="102">
          <cell r="F102" t="str">
            <v>IBADANAgent Network SalesActive Agents in total (at least 1 transactions in the month)</v>
          </cell>
          <cell r="G102">
            <v>4430</v>
          </cell>
        </row>
        <row r="103">
          <cell r="F103" t="str">
            <v>IBADANAgent Network SalesActive Agents in total (at least 5 transactions in the month)</v>
          </cell>
          <cell r="G103">
            <v>3867</v>
          </cell>
        </row>
        <row r="104">
          <cell r="F104" t="str">
            <v>IBADANAgent Network SalesFresh Active Agents in total (at least 1 transactions in the month)</v>
          </cell>
          <cell r="G104">
            <v>234</v>
          </cell>
        </row>
        <row r="105">
          <cell r="F105" t="str">
            <v>IBADANAgent Network SalesFresh Active Agents in total (at least 5 transactions in the month)</v>
          </cell>
          <cell r="G105">
            <v>200</v>
          </cell>
        </row>
        <row r="106">
          <cell r="F106" t="str">
            <v>IBADANAgent Network SalesChurn Active Agents (1 txn in Month)</v>
          </cell>
          <cell r="G106">
            <v>393</v>
          </cell>
        </row>
        <row r="107">
          <cell r="F107" t="str">
            <v>IBADANAgent Network SalesChurn Active Agents (5 txn in Month)</v>
          </cell>
          <cell r="G107">
            <v>375</v>
          </cell>
        </row>
        <row r="108">
          <cell r="F108" t="str">
            <v>IBADANIbadan - All data in this section apply only to agents in Ibadan (or the specific city)# Agents in City</v>
          </cell>
          <cell r="G108">
            <v>497</v>
          </cell>
        </row>
        <row r="109">
          <cell r="F109" t="str">
            <v>IBADANIbadan - All data in this section apply only to agents in Ibadan (or the specific city)Active Agents in City in month (at least 1 transactions in the month)</v>
          </cell>
          <cell r="G109">
            <v>282</v>
          </cell>
        </row>
        <row r="110">
          <cell r="F110" t="str">
            <v>IBADANIbadan - All data in this section apply only to agents in Ibadan (or the specific city)Active Agents in City in month (at least 5 transactions in the month)</v>
          </cell>
          <cell r="G110">
            <v>250</v>
          </cell>
        </row>
        <row r="111">
          <cell r="F111" t="str">
            <v>IBADANIbadan - All data in this section apply only to agents in Ibadan (or the specific city)Churn City Agents in Month (1 txn in Month)</v>
          </cell>
          <cell r="G111">
            <v>31</v>
          </cell>
        </row>
        <row r="112">
          <cell r="F112" t="str">
            <v>IBADANIbadan - All data in this section apply only to agents in Ibadan (or the specific city)Churn City Agents in Month (5 txn in Month)</v>
          </cell>
          <cell r="G112">
            <v>28</v>
          </cell>
        </row>
        <row r="113">
          <cell r="F113" t="str">
            <v>IBADANDeposit into Paga Number of Agents performing at least 1 Deposit for Customer or another Agent (Accept Deposit)</v>
          </cell>
          <cell r="G113">
            <v>56</v>
          </cell>
        </row>
        <row r="114">
          <cell r="F114" t="str">
            <v>IBADANDeposit into Paga Churn Agents DP</v>
          </cell>
          <cell r="G114">
            <v>34</v>
          </cell>
        </row>
        <row r="115">
          <cell r="F115" t="str">
            <v xml:space="preserve">IBADANDeposit into Paga New / Fresh Agents DP in Month </v>
          </cell>
          <cell r="G115">
            <v>11</v>
          </cell>
        </row>
        <row r="116">
          <cell r="F116" t="str">
            <v>IBADANDeposit into Paga Total DP Volume</v>
          </cell>
          <cell r="G116">
            <v>417</v>
          </cell>
        </row>
        <row r="117">
          <cell r="F117" t="str">
            <v>IBADANDeposit into Paga Total DP Value</v>
          </cell>
          <cell r="G117">
            <v>8256387.9000000004</v>
          </cell>
        </row>
        <row r="118">
          <cell r="F118" t="str">
            <v>IBADANDeposit into Paga Average Value of DP</v>
          </cell>
          <cell r="G118">
            <v>19799.490000000002</v>
          </cell>
        </row>
        <row r="119">
          <cell r="F119" t="str">
            <v>IBADANMoney Transfer on PagaNumber of Agents performing MT on Paga (to customer or non-customer)</v>
          </cell>
          <cell r="G119">
            <v>2</v>
          </cell>
        </row>
        <row r="120">
          <cell r="F120" t="str">
            <v>IBADANMoney Transfer on PagaChurn Agents MT</v>
          </cell>
          <cell r="G120">
            <v>2</v>
          </cell>
        </row>
        <row r="121">
          <cell r="F121" t="str">
            <v xml:space="preserve">IBADANMoney Transfer on PagaNew / Fresh Agents MT in Month </v>
          </cell>
          <cell r="G121">
            <v>2</v>
          </cell>
        </row>
        <row r="122">
          <cell r="F122" t="str">
            <v>IBADANMoney Transfer on PagaTotal MT Volume</v>
          </cell>
          <cell r="G122">
            <v>2</v>
          </cell>
        </row>
        <row r="123">
          <cell r="F123" t="str">
            <v>IBADANMoney Transfer on PagaTotal MT Value</v>
          </cell>
          <cell r="G123">
            <v>9000</v>
          </cell>
        </row>
        <row r="124">
          <cell r="F124" t="str">
            <v>IBADANMoney Transfer on PagaAverage Value of MT</v>
          </cell>
          <cell r="G124">
            <v>4500</v>
          </cell>
        </row>
        <row r="125">
          <cell r="F125" t="str">
            <v>IBADANMoney Transfer on PagaPaga MT Income</v>
          </cell>
          <cell r="G125">
            <v>180</v>
          </cell>
        </row>
        <row r="126">
          <cell r="F126" t="str">
            <v>IBADANMoney Transfer on PagaAgent MT Commission</v>
          </cell>
          <cell r="G126">
            <v>70</v>
          </cell>
        </row>
        <row r="127">
          <cell r="F127" t="str">
            <v>IBADANDeposit To BankNumber of Agents performing Deposit to Bank</v>
          </cell>
          <cell r="G127">
            <v>165</v>
          </cell>
        </row>
        <row r="128">
          <cell r="F128" t="str">
            <v>IBADANDeposit To BankChurn Agents DB</v>
          </cell>
          <cell r="G128">
            <v>39</v>
          </cell>
        </row>
        <row r="129">
          <cell r="F129" t="str">
            <v xml:space="preserve">IBADANDeposit To Bank New / Fresh Agents DB in Month </v>
          </cell>
          <cell r="G129">
            <v>17</v>
          </cell>
        </row>
        <row r="130">
          <cell r="F130" t="str">
            <v>IBADANDeposit To BankTotal DB Volume</v>
          </cell>
          <cell r="G130">
            <v>1750</v>
          </cell>
        </row>
        <row r="131">
          <cell r="F131" t="str">
            <v>IBADANDeposit To BankTotal DB Volume - Reversals</v>
          </cell>
          <cell r="G131">
            <v>1</v>
          </cell>
        </row>
        <row r="132">
          <cell r="F132" t="str">
            <v>IBADANDeposit To BankTotal DB Value</v>
          </cell>
          <cell r="G132">
            <v>21734365</v>
          </cell>
        </row>
        <row r="133">
          <cell r="F133" t="str">
            <v>IBADANDeposit To BankTotal DB Value - Reversals</v>
          </cell>
          <cell r="G133">
            <v>-5000</v>
          </cell>
        </row>
        <row r="134">
          <cell r="F134" t="str">
            <v>IBADANDeposit To BankAverage Value of DB</v>
          </cell>
          <cell r="G134">
            <v>12419.64</v>
          </cell>
        </row>
        <row r="135">
          <cell r="F135" t="str">
            <v>IBADANDeposit To BankAverage Value of DB - Reversals</v>
          </cell>
          <cell r="G135">
            <v>-5000</v>
          </cell>
        </row>
        <row r="136">
          <cell r="F136" t="str">
            <v>IBADANDeposit To BankPaga DB Income</v>
          </cell>
          <cell r="G136">
            <v>160490</v>
          </cell>
        </row>
        <row r="137">
          <cell r="F137" t="str">
            <v>IBADANDeposit To BankPaga DB Income - Reversal</v>
          </cell>
          <cell r="G137">
            <v>-100</v>
          </cell>
        </row>
        <row r="138">
          <cell r="F138" t="str">
            <v>IBADANDeposit To BankAgent DB Commission</v>
          </cell>
          <cell r="G138">
            <v>101660</v>
          </cell>
        </row>
        <row r="139">
          <cell r="F139" t="str">
            <v>IBADANDeposit To BankAgent DB Commission - Reversal</v>
          </cell>
          <cell r="G139">
            <v>-50</v>
          </cell>
        </row>
        <row r="140">
          <cell r="F140" t="str">
            <v>IBADANMerchant Payments (Bill Pay)Number of agents performing DStv</v>
          </cell>
          <cell r="G140">
            <v>158</v>
          </cell>
        </row>
        <row r="141">
          <cell r="F141" t="str">
            <v>IBADANMerchant Payments (Bill Pay)Churn Agents DStv BP</v>
          </cell>
          <cell r="G141">
            <v>15</v>
          </cell>
        </row>
        <row r="142">
          <cell r="F142" t="str">
            <v xml:space="preserve">IBADANMerchant Payments (Bill Pay)New / Fresh Agents BP in Month </v>
          </cell>
          <cell r="G142">
            <v>17</v>
          </cell>
        </row>
        <row r="143">
          <cell r="F143" t="str">
            <v>IBADANMerchant Payments (Bill Pay)Total DStv BP Volume</v>
          </cell>
          <cell r="G143">
            <v>3016</v>
          </cell>
        </row>
        <row r="144">
          <cell r="F144" t="str">
            <v>IBADANMerchant Payments (Bill Pay)Total DStv BP Volume - Reversal</v>
          </cell>
          <cell r="G144">
            <v>2</v>
          </cell>
        </row>
        <row r="145">
          <cell r="F145" t="str">
            <v>IBADANMerchant Payments (Bill Pay)Total DStv BP Value</v>
          </cell>
          <cell r="G145">
            <v>8176670</v>
          </cell>
        </row>
        <row r="146">
          <cell r="F146" t="str">
            <v>IBADANMerchant Payments (Bill Pay)Total DStv BP Value - Reversal</v>
          </cell>
          <cell r="G146">
            <v>-5400</v>
          </cell>
        </row>
        <row r="147">
          <cell r="F147" t="str">
            <v>IBADANMerchant Payments (Bill Pay)Average Value of DStv BP</v>
          </cell>
          <cell r="G147">
            <v>2711.1</v>
          </cell>
        </row>
        <row r="148">
          <cell r="F148" t="str">
            <v>IBADANMerchant Payments (Bill Pay)Average Value of DStv BP - Reversals</v>
          </cell>
          <cell r="G148">
            <v>-2700</v>
          </cell>
        </row>
        <row r="149">
          <cell r="F149" t="str">
            <v>IBADANMerchant Payments (Bill Pay)Paga DStv BP Income</v>
          </cell>
          <cell r="G149">
            <v>142100.70000000001</v>
          </cell>
        </row>
        <row r="150">
          <cell r="F150" t="str">
            <v>IBADANMerchant Payments (Bill Pay)Paga DStv BP Income - Reversals</v>
          </cell>
          <cell r="G150">
            <v>0</v>
          </cell>
        </row>
        <row r="151">
          <cell r="F151" t="str">
            <v>IBADANMerchant Payments (Bill Pay)Agent DStv BP Commission</v>
          </cell>
          <cell r="G151">
            <v>94080</v>
          </cell>
        </row>
        <row r="152">
          <cell r="F152" t="str">
            <v>IBADANMerchant Payments (Bill Pay)Agent DStv BP Commission - Reversals</v>
          </cell>
          <cell r="G152">
            <v>0</v>
          </cell>
        </row>
        <row r="153">
          <cell r="F153" t="str">
            <v>IBADANMerchant Payments (Bill Pay)Number of agents performing Gotv</v>
          </cell>
          <cell r="G153">
            <v>197</v>
          </cell>
        </row>
        <row r="154">
          <cell r="F154" t="str">
            <v>IBADANMerchant Payments (Bill Pay)Churn Agents Gotv BP</v>
          </cell>
          <cell r="G154">
            <v>30</v>
          </cell>
        </row>
        <row r="155">
          <cell r="F155" t="str">
            <v xml:space="preserve">IBADANMerchant Payments (Bill Pay)New / Fresh Agents BP in Month </v>
          </cell>
          <cell r="G155">
            <v>11</v>
          </cell>
        </row>
        <row r="156">
          <cell r="F156" t="str">
            <v>IBADANMerchant Payments (Bill Pay)Total Gotv BP Volume</v>
          </cell>
          <cell r="G156">
            <v>8553</v>
          </cell>
        </row>
        <row r="157">
          <cell r="F157" t="str">
            <v>IBADANMerchant Payments (Bill Pay)Total Gotv BP Volume - Reversals</v>
          </cell>
          <cell r="G157">
            <v>1</v>
          </cell>
        </row>
        <row r="158">
          <cell r="F158" t="str">
            <v>IBADANMerchant Payments (Bill Pay)Total Gotv BP Value</v>
          </cell>
          <cell r="G158">
            <v>12491285</v>
          </cell>
        </row>
        <row r="159">
          <cell r="F159" t="str">
            <v>IBADANMerchant Payments (Bill Pay)Total Gotv BP Value - Reversals</v>
          </cell>
          <cell r="G159">
            <v>-1200</v>
          </cell>
        </row>
        <row r="160">
          <cell r="F160" t="str">
            <v>IBADANMerchant Payments (Bill Pay)Average Value of Gotv BP</v>
          </cell>
          <cell r="G160">
            <v>1460.46</v>
          </cell>
        </row>
        <row r="161">
          <cell r="F161" t="str">
            <v>IBADANMerchant Payments (Bill Pay)Average Value of Gotv BP - Reversals</v>
          </cell>
          <cell r="G161">
            <v>-1200</v>
          </cell>
        </row>
        <row r="162">
          <cell r="F162" t="str">
            <v>IBADANMerchant Payments (Bill Pay)Paga Gotv BP Income</v>
          </cell>
          <cell r="G162">
            <v>295964.84999999998</v>
          </cell>
        </row>
        <row r="163">
          <cell r="F163" t="str">
            <v>IBADANMerchant Payments (Bill Pay)Paga Gotv BP Income - Reversals</v>
          </cell>
          <cell r="G163">
            <v>0</v>
          </cell>
        </row>
        <row r="164">
          <cell r="F164" t="str">
            <v>IBADANMerchant Payments (Bill Pay)Agent Gotv BP Commission</v>
          </cell>
          <cell r="G164">
            <v>173560</v>
          </cell>
        </row>
        <row r="165">
          <cell r="F165" t="str">
            <v>IBADANMerchant Payments (Bill Pay)Agent Gotv BP Commission - Reversals</v>
          </cell>
          <cell r="G165">
            <v>0</v>
          </cell>
        </row>
        <row r="166">
          <cell r="F166" t="str">
            <v>IBADANMerchant Payments (Bill Pay)Number of agents performing Startimes</v>
          </cell>
          <cell r="G166">
            <v>93</v>
          </cell>
        </row>
        <row r="167">
          <cell r="F167" t="str">
            <v>IBADANMerchant Payments (Bill Pay)Churn Agents Startimes BP</v>
          </cell>
          <cell r="G167">
            <v>9</v>
          </cell>
        </row>
        <row r="168">
          <cell r="F168" t="str">
            <v xml:space="preserve">IBADANMerchant Payments (Bill Pay)New / Fresh Agents BP in Month </v>
          </cell>
          <cell r="G168">
            <v>11</v>
          </cell>
        </row>
        <row r="169">
          <cell r="F169" t="str">
            <v>IBADANMerchant Payments (Bill Pay)Total Startimes BP Volume</v>
          </cell>
          <cell r="G169">
            <v>989</v>
          </cell>
        </row>
        <row r="170">
          <cell r="F170" t="str">
            <v>IBADANMerchant Payments (Bill Pay)Total Startimes BP Value</v>
          </cell>
          <cell r="G170">
            <v>1021507</v>
          </cell>
        </row>
        <row r="171">
          <cell r="F171" t="str">
            <v>IBADANMerchant Payments (Bill Pay)Average Value of Startimes BP</v>
          </cell>
          <cell r="G171">
            <v>1032.8699999999999</v>
          </cell>
        </row>
        <row r="172">
          <cell r="F172" t="str">
            <v>IBADANMerchant Payments (Bill Pay)Paga Startimes BP Income</v>
          </cell>
          <cell r="G172">
            <v>990861.79</v>
          </cell>
        </row>
        <row r="173">
          <cell r="F173" t="str">
            <v>IBADANMerchant Payments (Bill Pay)Agent Startimes BP Commission</v>
          </cell>
          <cell r="G173">
            <v>30645.21</v>
          </cell>
        </row>
        <row r="174">
          <cell r="F174" t="str">
            <v>IBADANMerchant Payments (Bill Pay)Number of agents performing Other</v>
          </cell>
          <cell r="G174">
            <v>7</v>
          </cell>
        </row>
        <row r="175">
          <cell r="F175" t="str">
            <v>IBADANMerchant Payments (Bill Pay)Churn Agents Other BP</v>
          </cell>
          <cell r="G175" t="str">
            <v xml:space="preserve">  </v>
          </cell>
        </row>
        <row r="176">
          <cell r="F176" t="str">
            <v xml:space="preserve">IBADANMerchant Payments (Bill Pay)New / Fresh Agents BP in Month </v>
          </cell>
          <cell r="G176">
            <v>3</v>
          </cell>
        </row>
        <row r="177">
          <cell r="F177" t="str">
            <v>IBADANMerchant Payments (Bill Pay)Total Other BP Volume</v>
          </cell>
          <cell r="G177">
            <v>12</v>
          </cell>
        </row>
        <row r="178">
          <cell r="F178" t="str">
            <v>IBADANMerchant Payments (Bill Pay)Total Other BP Value</v>
          </cell>
          <cell r="G178">
            <v>38500</v>
          </cell>
        </row>
        <row r="179">
          <cell r="F179" t="str">
            <v>IBADANMerchant Payments (Bill Pay)Average Value of Other BP</v>
          </cell>
          <cell r="G179">
            <v>3208.33</v>
          </cell>
        </row>
        <row r="180">
          <cell r="F180" t="str">
            <v>IBADANMerchant Payments (Bill Pay)Paga Other BP Income</v>
          </cell>
          <cell r="G180">
            <v>3010</v>
          </cell>
        </row>
        <row r="181">
          <cell r="F181" t="str">
            <v>IBADANMerchant Payments (Bill Pay)Agent Other BP Commission</v>
          </cell>
          <cell r="G181">
            <v>390</v>
          </cell>
        </row>
        <row r="182">
          <cell r="F182" t="str">
            <v>IBADANAirtimeNumber of Agents performing Airtime on Transaction</v>
          </cell>
          <cell r="G182">
            <v>305</v>
          </cell>
        </row>
        <row r="183">
          <cell r="F183" t="str">
            <v>IBADANAirtimeChurn Agents Airtime</v>
          </cell>
          <cell r="G183">
            <v>43</v>
          </cell>
        </row>
        <row r="184">
          <cell r="F184" t="str">
            <v xml:space="preserve">IBADANAirtimeNew / Fresh Agents Airtime in Month </v>
          </cell>
          <cell r="G184">
            <v>21</v>
          </cell>
        </row>
        <row r="185">
          <cell r="F185" t="str">
            <v>IBADANAirtimeTotal Airtime Volume</v>
          </cell>
          <cell r="G185">
            <v>2639</v>
          </cell>
        </row>
        <row r="186">
          <cell r="F186" t="str">
            <v>IBADANAirtimeTotal Airtime Volume - Reversal</v>
          </cell>
          <cell r="G186">
            <v>9</v>
          </cell>
        </row>
        <row r="187">
          <cell r="F187" t="str">
            <v>IBADANAirtimeTotal Airtime Value</v>
          </cell>
          <cell r="G187">
            <v>794994.8</v>
          </cell>
        </row>
        <row r="188">
          <cell r="F188" t="str">
            <v>IBADANAirtimeTotal Airtime Value - Reversals</v>
          </cell>
          <cell r="G188">
            <v>-2400</v>
          </cell>
        </row>
        <row r="189">
          <cell r="F189" t="str">
            <v>IBADANAirtimeAverage Value of Airtime</v>
          </cell>
          <cell r="G189">
            <v>301.25</v>
          </cell>
        </row>
        <row r="190">
          <cell r="F190" t="str">
            <v>IBADANAirtimeAverage Value of Airtime - Reversals</v>
          </cell>
          <cell r="G190">
            <v>-266.67</v>
          </cell>
        </row>
        <row r="191">
          <cell r="F191" t="str">
            <v>IBADANAirtimePaga Airtime Income</v>
          </cell>
          <cell r="G191">
            <v>37909.42</v>
          </cell>
        </row>
        <row r="192">
          <cell r="F192" t="str">
            <v>IBADANAirtimePaga Airtime Income - Reversals</v>
          </cell>
          <cell r="G192">
            <v>-168</v>
          </cell>
        </row>
        <row r="193">
          <cell r="F193" t="str">
            <v>IBADANAirtimeAgent Airtime Commission</v>
          </cell>
          <cell r="G193">
            <v>23921.84</v>
          </cell>
        </row>
        <row r="194">
          <cell r="F194" t="str">
            <v>IBADANAirtimeAgent Airtime Commission - Reversals</v>
          </cell>
          <cell r="G194">
            <v>0</v>
          </cell>
        </row>
        <row r="195">
          <cell r="F195" t="str">
            <v>ILORINAgent Network Sales# of Approved Agents in Total</v>
          </cell>
          <cell r="G195">
            <v>8132</v>
          </cell>
        </row>
        <row r="196">
          <cell r="F196" t="str">
            <v>ILORINAgent Network SalesActive Agents in total (at least 1 transactions in the month)</v>
          </cell>
          <cell r="G196">
            <v>4430</v>
          </cell>
        </row>
        <row r="197">
          <cell r="F197" t="str">
            <v>ILORINAgent Network SalesActive Agents in total (at least 5 transactions in the month)</v>
          </cell>
          <cell r="G197">
            <v>3867</v>
          </cell>
        </row>
        <row r="198">
          <cell r="F198" t="str">
            <v>ILORINAgent Network SalesFresh Active Agents in total (at least 1 transactions in the month)</v>
          </cell>
          <cell r="G198">
            <v>234</v>
          </cell>
        </row>
        <row r="199">
          <cell r="F199" t="str">
            <v>ILORINAgent Network SalesFresh Active Agents in total (at least 5 transactions in the month)</v>
          </cell>
          <cell r="G199">
            <v>200</v>
          </cell>
        </row>
        <row r="200">
          <cell r="F200" t="str">
            <v>ILORINAgent Network SalesChurn Active Agents (1 txn in Month)</v>
          </cell>
          <cell r="G200">
            <v>393</v>
          </cell>
        </row>
        <row r="201">
          <cell r="F201" t="str">
            <v>ILORINAgent Network SalesChurn Active Agents (5 txn in Month)</v>
          </cell>
          <cell r="G201">
            <v>375</v>
          </cell>
        </row>
        <row r="202">
          <cell r="F202" t="str">
            <v>ILORINIlorin - All data in this section apply only to agents in Ilorin (or the specific city)# Agents in City</v>
          </cell>
          <cell r="G202">
            <v>345</v>
          </cell>
        </row>
        <row r="203">
          <cell r="F203" t="str">
            <v>ILORINIlorin - All data in this section apply only to agents in Ilorin (or the specific city)Active Agents in City in month (at least 1 transactions in the month)</v>
          </cell>
          <cell r="G203">
            <v>213</v>
          </cell>
        </row>
        <row r="204">
          <cell r="F204" t="str">
            <v>ILORINIlorin - All data in this section apply only to agents in Ilorin (or the specific city)Active Agents in City in month (at least 5 transactions in the month)</v>
          </cell>
          <cell r="G204">
            <v>175</v>
          </cell>
        </row>
        <row r="205">
          <cell r="F205" t="str">
            <v>ILORINIlorin - All data in this section apply only to agents in Ilorin (or the specific city)Churn City Agents in Month (1 txn in Month)</v>
          </cell>
          <cell r="G205">
            <v>28</v>
          </cell>
        </row>
        <row r="206">
          <cell r="F206" t="str">
            <v>ILORINIlorin - All data in this section apply only to agents in Ilorin (or the specific city)Churn City Agents in Month (5 txn in Month)</v>
          </cell>
          <cell r="G206">
            <v>16</v>
          </cell>
        </row>
        <row r="207">
          <cell r="F207" t="str">
            <v>ILORINDeposit into Paga Number of Agents performing at least 1 Deposit for Customer or another Agent (Accept Deposit)</v>
          </cell>
          <cell r="G207">
            <v>47</v>
          </cell>
        </row>
        <row r="208">
          <cell r="F208" t="str">
            <v>ILORINDeposit into Paga Churn Agents DP</v>
          </cell>
          <cell r="G208">
            <v>31</v>
          </cell>
        </row>
        <row r="209">
          <cell r="F209" t="str">
            <v xml:space="preserve">ILORINDeposit into Paga New / Fresh Agents DP in Month </v>
          </cell>
          <cell r="G209">
            <v>17</v>
          </cell>
        </row>
        <row r="210">
          <cell r="F210" t="str">
            <v>ILORINDeposit into Paga Total DP Volume</v>
          </cell>
          <cell r="G210">
            <v>483</v>
          </cell>
        </row>
        <row r="211">
          <cell r="F211" t="str">
            <v>ILORINDeposit into Paga Total DP Value</v>
          </cell>
          <cell r="G211">
            <v>8333970.2000000002</v>
          </cell>
        </row>
        <row r="212">
          <cell r="F212" t="str">
            <v>ILORINDeposit into Paga Average Value of DP</v>
          </cell>
          <cell r="G212">
            <v>17254.599999999999</v>
          </cell>
        </row>
        <row r="213">
          <cell r="F213" t="str">
            <v>ILORINMoney Transfer on PagaNumber of Agents performing MT on Paga (to customer or non-customer)</v>
          </cell>
          <cell r="G213">
            <v>1</v>
          </cell>
        </row>
        <row r="214">
          <cell r="F214" t="str">
            <v>ILORINMoney Transfer on PagaChurn Agents MT</v>
          </cell>
          <cell r="G214">
            <v>1</v>
          </cell>
        </row>
        <row r="215">
          <cell r="F215" t="str">
            <v xml:space="preserve">ILORINMoney Transfer on PagaNew / Fresh Agents MT in Month </v>
          </cell>
          <cell r="G215">
            <v>1</v>
          </cell>
        </row>
        <row r="216">
          <cell r="F216" t="str">
            <v>ILORINMoney Transfer on PagaTotal MT Volume</v>
          </cell>
          <cell r="G216">
            <v>1</v>
          </cell>
        </row>
        <row r="217">
          <cell r="F217" t="str">
            <v>ILORINMoney Transfer on PagaTotal MT Value</v>
          </cell>
          <cell r="G217">
            <v>2000</v>
          </cell>
        </row>
        <row r="218">
          <cell r="F218" t="str">
            <v>ILORINMoney Transfer on PagaAverage Value of MT</v>
          </cell>
          <cell r="G218">
            <v>2000</v>
          </cell>
        </row>
        <row r="219">
          <cell r="F219" t="str">
            <v>ILORINMoney Transfer on PagaPaga MT Income</v>
          </cell>
          <cell r="G219">
            <v>100</v>
          </cell>
        </row>
        <row r="220">
          <cell r="F220" t="str">
            <v>ILORINMoney Transfer on PagaAgent MT Commission</v>
          </cell>
          <cell r="G220">
            <v>50</v>
          </cell>
        </row>
        <row r="221">
          <cell r="F221" t="str">
            <v>ILORINDeposit To BankNumber of Agents performing Deposit to Bank</v>
          </cell>
          <cell r="G221">
            <v>108</v>
          </cell>
        </row>
        <row r="222">
          <cell r="F222" t="str">
            <v>ILORINDeposit To BankChurn Agents DB</v>
          </cell>
          <cell r="G222">
            <v>25</v>
          </cell>
        </row>
        <row r="223">
          <cell r="F223" t="str">
            <v xml:space="preserve">ILORINDeposit To Bank New / Fresh Agents DB in Month </v>
          </cell>
          <cell r="G223">
            <v>16</v>
          </cell>
        </row>
        <row r="224">
          <cell r="F224" t="str">
            <v>ILORINDeposit To BankTotal DB Volume</v>
          </cell>
          <cell r="G224">
            <v>621</v>
          </cell>
        </row>
        <row r="225">
          <cell r="F225" t="str">
            <v>ILORINDeposit To BankTotal DB Volume - Reversals</v>
          </cell>
          <cell r="G225">
            <v>2</v>
          </cell>
        </row>
        <row r="226">
          <cell r="F226" t="str">
            <v>ILORINDeposit To BankTotal DB Value</v>
          </cell>
          <cell r="G226">
            <v>10088425</v>
          </cell>
        </row>
        <row r="227">
          <cell r="F227" t="str">
            <v>ILORINDeposit To BankTotal DB Value - Reversals</v>
          </cell>
          <cell r="G227">
            <v>-60000</v>
          </cell>
        </row>
        <row r="228">
          <cell r="F228" t="str">
            <v>ILORINDeposit To BankAverage Value of DB</v>
          </cell>
          <cell r="G228">
            <v>16245.45</v>
          </cell>
        </row>
        <row r="229">
          <cell r="F229" t="str">
            <v>ILORINDeposit To BankAverage Value of DB - Reversals</v>
          </cell>
          <cell r="G229">
            <v>-30000</v>
          </cell>
        </row>
        <row r="230">
          <cell r="F230" t="str">
            <v>ILORINDeposit To BankPaga DB Income</v>
          </cell>
          <cell r="G230">
            <v>52940</v>
          </cell>
        </row>
        <row r="231">
          <cell r="F231" t="str">
            <v>ILORINDeposit To BankPaga DB Income - Reversal</v>
          </cell>
          <cell r="G231">
            <v>-120</v>
          </cell>
        </row>
        <row r="232">
          <cell r="F232" t="str">
            <v>ILORINDeposit To BankAgent DB Commission</v>
          </cell>
          <cell r="G232">
            <v>39610</v>
          </cell>
        </row>
        <row r="233">
          <cell r="F233" t="str">
            <v>ILORINDeposit To BankAgent DB Commission - Reversal</v>
          </cell>
          <cell r="G233">
            <v>-180</v>
          </cell>
        </row>
        <row r="234">
          <cell r="F234" t="str">
            <v>ILORINMerchant Payments (Bill Pay)Number of agents performing DStv</v>
          </cell>
          <cell r="G234">
            <v>92</v>
          </cell>
        </row>
        <row r="235">
          <cell r="F235" t="str">
            <v>ILORINMerchant Payments (Bill Pay)Churn Agents DStv BP</v>
          </cell>
          <cell r="G235">
            <v>16</v>
          </cell>
        </row>
        <row r="236">
          <cell r="F236" t="str">
            <v xml:space="preserve">ILORINMerchant Payments (Bill Pay)New / Fresh Agents BP in Month </v>
          </cell>
          <cell r="G236">
            <v>9</v>
          </cell>
        </row>
        <row r="237">
          <cell r="F237" t="str">
            <v>ILORINMerchant Payments (Bill Pay)Total DStv BP Volume</v>
          </cell>
          <cell r="G237">
            <v>2055</v>
          </cell>
        </row>
        <row r="238">
          <cell r="F238" t="str">
            <v>ILORINMerchant Payments (Bill Pay)Total DStv BP Volume - Reversal</v>
          </cell>
          <cell r="G238" t="str">
            <v xml:space="preserve">  </v>
          </cell>
        </row>
        <row r="239">
          <cell r="F239" t="str">
            <v>ILORINMerchant Payments (Bill Pay)Total DStv BP Value</v>
          </cell>
          <cell r="G239">
            <v>5221448</v>
          </cell>
        </row>
        <row r="240">
          <cell r="F240" t="str">
            <v>ILORINMerchant Payments (Bill Pay)Total DStv BP Value - Reversal</v>
          </cell>
          <cell r="G240" t="str">
            <v xml:space="preserve">  </v>
          </cell>
        </row>
        <row r="241">
          <cell r="F241" t="str">
            <v>ILORINMerchant Payments (Bill Pay)Average Value of DStv BP</v>
          </cell>
          <cell r="G241">
            <v>2540.85</v>
          </cell>
        </row>
        <row r="242">
          <cell r="F242" t="str">
            <v>ILORINMerchant Payments (Bill Pay)Average Value of DStv BP - Reversals</v>
          </cell>
          <cell r="G242" t="str">
            <v xml:space="preserve">  </v>
          </cell>
        </row>
        <row r="243">
          <cell r="F243" t="str">
            <v>ILORINMerchant Payments (Bill Pay)Paga DStv BP Income</v>
          </cell>
          <cell r="G243">
            <v>93314.48</v>
          </cell>
        </row>
        <row r="244">
          <cell r="F244" t="str">
            <v>ILORINMerchant Payments (Bill Pay)Paga DStv BP Income - Reversals</v>
          </cell>
          <cell r="G244" t="str">
            <v xml:space="preserve">  </v>
          </cell>
        </row>
        <row r="245">
          <cell r="F245" t="str">
            <v>ILORINMerchant Payments (Bill Pay)Agent DStv BP Commission</v>
          </cell>
          <cell r="G245">
            <v>55940</v>
          </cell>
        </row>
        <row r="246">
          <cell r="F246" t="str">
            <v>ILORINMerchant Payments (Bill Pay)Agent DStv BP Commission - Reversals</v>
          </cell>
          <cell r="G246" t="str">
            <v xml:space="preserve">  </v>
          </cell>
        </row>
        <row r="247">
          <cell r="F247" t="str">
            <v>ILORINMerchant Payments (Bill Pay)Number of agents performing Gotv</v>
          </cell>
          <cell r="G247">
            <v>103</v>
          </cell>
        </row>
        <row r="248">
          <cell r="F248" t="str">
            <v>ILORINMerchant Payments (Bill Pay)Churn Agents Gotv BP</v>
          </cell>
          <cell r="G248">
            <v>15</v>
          </cell>
        </row>
        <row r="249">
          <cell r="F249" t="str">
            <v xml:space="preserve">ILORINMerchant Payments (Bill Pay)New / Fresh Agents BP in Month </v>
          </cell>
          <cell r="G249">
            <v>11</v>
          </cell>
        </row>
        <row r="250">
          <cell r="F250" t="str">
            <v>ILORINMerchant Payments (Bill Pay)Total Gotv BP Volume</v>
          </cell>
          <cell r="G250">
            <v>2878</v>
          </cell>
        </row>
        <row r="251">
          <cell r="F251" t="str">
            <v>ILORINMerchant Payments (Bill Pay)Total Gotv BP Volume - Reversals</v>
          </cell>
          <cell r="G251">
            <v>1</v>
          </cell>
        </row>
        <row r="252">
          <cell r="F252" t="str">
            <v>ILORINMerchant Payments (Bill Pay)Total Gotv BP Value</v>
          </cell>
          <cell r="G252">
            <v>3611250</v>
          </cell>
        </row>
        <row r="253">
          <cell r="F253" t="str">
            <v>ILORINMerchant Payments (Bill Pay)Total Gotv BP Value - Reversals</v>
          </cell>
          <cell r="G253">
            <v>-1200</v>
          </cell>
        </row>
        <row r="254">
          <cell r="F254" t="str">
            <v>ILORINMerchant Payments (Bill Pay)Average Value of Gotv BP</v>
          </cell>
          <cell r="G254">
            <v>1254.78</v>
          </cell>
        </row>
        <row r="255">
          <cell r="F255" t="str">
            <v>ILORINMerchant Payments (Bill Pay)Average Value of Gotv BP - Reversals</v>
          </cell>
          <cell r="G255">
            <v>-1200</v>
          </cell>
        </row>
        <row r="256">
          <cell r="F256" t="str">
            <v>ILORINMerchant Payments (Bill Pay)Paga Gotv BP Income</v>
          </cell>
          <cell r="G256">
            <v>93664.5</v>
          </cell>
        </row>
        <row r="257">
          <cell r="F257" t="str">
            <v>ILORINMerchant Payments (Bill Pay)Paga Gotv BP Income - Reversals</v>
          </cell>
          <cell r="G257">
            <v>0</v>
          </cell>
        </row>
        <row r="258">
          <cell r="F258" t="str">
            <v>ILORINMerchant Payments (Bill Pay)Agent Gotv BP Commission</v>
          </cell>
          <cell r="G258">
            <v>57690</v>
          </cell>
        </row>
        <row r="259">
          <cell r="F259" t="str">
            <v>ILORINMerchant Payments (Bill Pay)Agent Gotv BP Commission - Reversals</v>
          </cell>
          <cell r="G259">
            <v>0</v>
          </cell>
        </row>
        <row r="260">
          <cell r="F260" t="str">
            <v>ILORINMerchant Payments (Bill Pay)Number of agents performing Startimes</v>
          </cell>
          <cell r="G260">
            <v>99</v>
          </cell>
        </row>
        <row r="261">
          <cell r="F261" t="str">
            <v>ILORINMerchant Payments (Bill Pay)Churn Agents Startimes BP</v>
          </cell>
          <cell r="G261">
            <v>14</v>
          </cell>
        </row>
        <row r="262">
          <cell r="F262" t="str">
            <v xml:space="preserve">ILORINMerchant Payments (Bill Pay)New / Fresh Agents BP in Month </v>
          </cell>
          <cell r="G262">
            <v>7</v>
          </cell>
        </row>
        <row r="263">
          <cell r="F263" t="str">
            <v>ILORINMerchant Payments (Bill Pay)Total Startimes BP Volume</v>
          </cell>
          <cell r="G263">
            <v>3778</v>
          </cell>
        </row>
        <row r="264">
          <cell r="F264" t="str">
            <v>ILORINMerchant Payments (Bill Pay)Total Startimes BP Value</v>
          </cell>
          <cell r="G264">
            <v>3778360.61</v>
          </cell>
        </row>
        <row r="265">
          <cell r="F265" t="str">
            <v>ILORINMerchant Payments (Bill Pay)Average Value of Startimes BP</v>
          </cell>
          <cell r="G265">
            <v>1000.1</v>
          </cell>
        </row>
        <row r="266">
          <cell r="F266" t="str">
            <v>ILORINMerchant Payments (Bill Pay)Paga Startimes BP Income</v>
          </cell>
          <cell r="G266">
            <v>3665009.79</v>
          </cell>
        </row>
        <row r="267">
          <cell r="F267" t="str">
            <v>ILORINMerchant Payments (Bill Pay)Agent Startimes BP Commission</v>
          </cell>
          <cell r="G267">
            <v>113350.82</v>
          </cell>
        </row>
        <row r="268">
          <cell r="F268" t="str">
            <v>ILORINMerchant Payments (Bill Pay)Number of agents performing Other</v>
          </cell>
          <cell r="G268">
            <v>4</v>
          </cell>
        </row>
        <row r="269">
          <cell r="F269" t="str">
            <v>ILORINMerchant Payments (Bill Pay)Churn Agents Other BP</v>
          </cell>
          <cell r="G269">
            <v>1</v>
          </cell>
        </row>
        <row r="270">
          <cell r="F270" t="str">
            <v xml:space="preserve">ILORINMerchant Payments (Bill Pay)New / Fresh Agents BP in Month </v>
          </cell>
          <cell r="G270">
            <v>2</v>
          </cell>
        </row>
        <row r="271">
          <cell r="F271" t="str">
            <v>ILORINMerchant Payments (Bill Pay)Total Other BP Volume</v>
          </cell>
          <cell r="G271">
            <v>5</v>
          </cell>
        </row>
        <row r="272">
          <cell r="F272" t="str">
            <v>ILORINMerchant Payments (Bill Pay)Total Other BP Value</v>
          </cell>
          <cell r="G272">
            <v>24500</v>
          </cell>
        </row>
        <row r="273">
          <cell r="F273" t="str">
            <v>ILORINMerchant Payments (Bill Pay)Average Value of Other BP</v>
          </cell>
          <cell r="G273">
            <v>4900</v>
          </cell>
        </row>
        <row r="274">
          <cell r="F274" t="str">
            <v>ILORINMerchant Payments (Bill Pay)Paga Other BP Income</v>
          </cell>
          <cell r="G274">
            <v>1073.68</v>
          </cell>
        </row>
        <row r="275">
          <cell r="F275" t="str">
            <v>ILORINMerchant Payments (Bill Pay)Agent Other BP Commission</v>
          </cell>
          <cell r="G275">
            <v>230</v>
          </cell>
        </row>
        <row r="276">
          <cell r="F276" t="str">
            <v>ILORINAirtimeNumber of Agents performing Airtime on Transaction</v>
          </cell>
          <cell r="G276">
            <v>244</v>
          </cell>
        </row>
        <row r="277">
          <cell r="F277" t="str">
            <v>ILORINAirtimeChurn Agents Airtime</v>
          </cell>
          <cell r="G277">
            <v>33</v>
          </cell>
        </row>
        <row r="278">
          <cell r="F278" t="str">
            <v xml:space="preserve">ILORINAirtimeNew / Fresh Agents Airtime in Month </v>
          </cell>
          <cell r="G278">
            <v>18</v>
          </cell>
        </row>
        <row r="279">
          <cell r="F279" t="str">
            <v>ILORINAirtimeTotal Airtime Volume</v>
          </cell>
          <cell r="G279">
            <v>1807</v>
          </cell>
        </row>
        <row r="280">
          <cell r="F280" t="str">
            <v>ILORINAirtimeTotal Airtime Volume - Reversal</v>
          </cell>
          <cell r="G280">
            <v>2</v>
          </cell>
        </row>
        <row r="281">
          <cell r="F281" t="str">
            <v>ILORINAirtimeTotal Airtime Value</v>
          </cell>
          <cell r="G281">
            <v>843284.24</v>
          </cell>
        </row>
        <row r="282">
          <cell r="F282" t="str">
            <v>ILORINAirtimeTotal Airtime Value - Reversals</v>
          </cell>
          <cell r="G282">
            <v>-2200</v>
          </cell>
        </row>
        <row r="283">
          <cell r="F283" t="str">
            <v>ILORINAirtimeAverage Value of Airtime</v>
          </cell>
          <cell r="G283">
            <v>466.68</v>
          </cell>
        </row>
        <row r="284">
          <cell r="F284" t="str">
            <v>ILORINAirtimeAverage Value of Airtime - Reversals</v>
          </cell>
          <cell r="G284">
            <v>-1100</v>
          </cell>
        </row>
        <row r="285">
          <cell r="F285" t="str">
            <v>ILORINAirtimePaga Airtime Income</v>
          </cell>
          <cell r="G285">
            <v>38657.919999999998</v>
          </cell>
        </row>
        <row r="286">
          <cell r="F286" t="str">
            <v>ILORINAirtimePaga Airtime Income - Reversals</v>
          </cell>
          <cell r="G286">
            <v>-154</v>
          </cell>
        </row>
        <row r="287">
          <cell r="F287" t="str">
            <v>ILORINAirtimeAgent Airtime Commission</v>
          </cell>
          <cell r="G287">
            <v>25364.53</v>
          </cell>
        </row>
        <row r="288">
          <cell r="F288" t="str">
            <v>ILORINAirtimeAgent Airtime Commission - Reversals</v>
          </cell>
          <cell r="G288">
            <v>0</v>
          </cell>
        </row>
        <row r="289">
          <cell r="F289" t="str">
            <v>ABUJAAgent Network Sales# of Approved Agents in Total</v>
          </cell>
          <cell r="G289">
            <v>8133</v>
          </cell>
        </row>
        <row r="290">
          <cell r="F290" t="str">
            <v>ABUJAAgent Network SalesActive Agents in total (at least 1 transactions in the month)</v>
          </cell>
          <cell r="G290">
            <v>4430</v>
          </cell>
        </row>
        <row r="291">
          <cell r="F291" t="str">
            <v>ABUJAAgent Network SalesActive Agents in total (at least 5 transactions in the month)</v>
          </cell>
          <cell r="G291">
            <v>3867</v>
          </cell>
        </row>
        <row r="292">
          <cell r="F292" t="str">
            <v>ABUJAAgent Network SalesFresh Active Agents in total (at least 1 transactions in the month)</v>
          </cell>
          <cell r="G292">
            <v>234</v>
          </cell>
        </row>
        <row r="293">
          <cell r="F293" t="str">
            <v>ABUJAAgent Network SalesFresh Active Agents in total (at least 5 transactions in the month)</v>
          </cell>
          <cell r="G293">
            <v>200</v>
          </cell>
        </row>
        <row r="294">
          <cell r="F294" t="str">
            <v>ABUJAAgent Network SalesChurn Active Agents (1 txn in Month)</v>
          </cell>
          <cell r="G294">
            <v>393</v>
          </cell>
        </row>
        <row r="295">
          <cell r="F295" t="str">
            <v>ABUJAAgent Network SalesChurn Active Agents (5 txn in Month)</v>
          </cell>
          <cell r="G295">
            <v>375</v>
          </cell>
        </row>
        <row r="296">
          <cell r="F296" t="str">
            <v>ABUJAAbuja - All data in this section apply only to agents in Abuja (or the specific city)# Agents in City</v>
          </cell>
          <cell r="G296">
            <v>586</v>
          </cell>
        </row>
        <row r="297">
          <cell r="F297" t="str">
            <v>ABUJAAbuja - All data in this section apply only to agents in Abuja (or the specific city)Active Agents in City in month (at least 1 transactions in the month)</v>
          </cell>
          <cell r="G297">
            <v>277</v>
          </cell>
        </row>
        <row r="298">
          <cell r="F298" t="str">
            <v>ABUJAAbuja - All data in this section apply only to agents in Abuja (or the specific city)Active Agents in City in month (at least 5 transactions in the month)</v>
          </cell>
          <cell r="G298">
            <v>241</v>
          </cell>
        </row>
        <row r="299">
          <cell r="F299" t="str">
            <v>ABUJAAbuja - All data in this section apply only to agents in Abuja (or the specific city)Churn City Agents in Month (1 txn in Month)</v>
          </cell>
          <cell r="G299">
            <v>24</v>
          </cell>
        </row>
        <row r="300">
          <cell r="F300" t="str">
            <v>ABUJAAbuja - All data in this section apply only to agents in Abuja (or the specific city)Churn City Agents in Month (5 txn in Month)</v>
          </cell>
          <cell r="G300">
            <v>34</v>
          </cell>
        </row>
        <row r="301">
          <cell r="F301" t="str">
            <v>ABUJADeposit into Paga Number of Agents performing at least 1 Deposit for Customer or another Agent (Accept Deposit)</v>
          </cell>
          <cell r="G301">
            <v>64</v>
          </cell>
        </row>
        <row r="302">
          <cell r="F302" t="str">
            <v>ABUJADeposit into Paga Churn Agents DP</v>
          </cell>
          <cell r="G302">
            <v>32</v>
          </cell>
        </row>
        <row r="303">
          <cell r="F303" t="str">
            <v xml:space="preserve">ABUJADeposit into Paga New / Fresh Agents DP in Month </v>
          </cell>
          <cell r="G303">
            <v>22</v>
          </cell>
        </row>
        <row r="304">
          <cell r="F304" t="str">
            <v>ABUJADeposit into Paga Total DP Volume</v>
          </cell>
          <cell r="G304">
            <v>512</v>
          </cell>
        </row>
        <row r="305">
          <cell r="F305" t="str">
            <v>ABUJADeposit into Paga Total DP Value</v>
          </cell>
          <cell r="G305">
            <v>14524788.5</v>
          </cell>
        </row>
        <row r="306">
          <cell r="F306" t="str">
            <v>ABUJADeposit into Paga Average Value of DP</v>
          </cell>
          <cell r="G306">
            <v>28368.73</v>
          </cell>
        </row>
        <row r="307">
          <cell r="F307" t="str">
            <v>ABUJADeposit To BankNumber of Agents performing Deposit to Bank</v>
          </cell>
          <cell r="G307">
            <v>229</v>
          </cell>
        </row>
        <row r="308">
          <cell r="F308" t="str">
            <v>ABUJADeposit To BankChurn Agents DB</v>
          </cell>
          <cell r="G308">
            <v>37</v>
          </cell>
        </row>
        <row r="309">
          <cell r="F309" t="str">
            <v xml:space="preserve">ABUJADeposit To Bank New / Fresh Agents DB in Month </v>
          </cell>
          <cell r="G309">
            <v>28</v>
          </cell>
        </row>
        <row r="310">
          <cell r="F310" t="str">
            <v>ABUJADeposit To BankTotal DB Volume</v>
          </cell>
          <cell r="G310">
            <v>3805</v>
          </cell>
        </row>
        <row r="311">
          <cell r="F311" t="str">
            <v>ABUJADeposit To BankTotal DB Volume - Reversals</v>
          </cell>
          <cell r="G311">
            <v>2</v>
          </cell>
        </row>
        <row r="312">
          <cell r="F312" t="str">
            <v>ABUJADeposit To BankTotal DB Value</v>
          </cell>
          <cell r="G312">
            <v>51546233.700000003</v>
          </cell>
        </row>
        <row r="313">
          <cell r="F313" t="str">
            <v>ABUJADeposit To BankTotal DB Value - Reversals</v>
          </cell>
          <cell r="G313">
            <v>-11000</v>
          </cell>
        </row>
        <row r="314">
          <cell r="F314" t="str">
            <v>ABUJADeposit To BankAverage Value of DB</v>
          </cell>
          <cell r="G314">
            <v>13546.97</v>
          </cell>
        </row>
        <row r="315">
          <cell r="F315" t="str">
            <v>ABUJADeposit To BankAverage Value of DB - Reversals</v>
          </cell>
          <cell r="G315">
            <v>-5500</v>
          </cell>
        </row>
        <row r="316">
          <cell r="F316" t="str">
            <v>ABUJADeposit To BankPaga DB Income</v>
          </cell>
          <cell r="G316">
            <v>327070</v>
          </cell>
        </row>
        <row r="317">
          <cell r="F317" t="str">
            <v>ABUJADeposit To BankPaga DB Income - Reversal</v>
          </cell>
          <cell r="G317">
            <v>-200</v>
          </cell>
        </row>
        <row r="318">
          <cell r="F318" t="str">
            <v>ABUJADeposit To BankAgent DB Commission</v>
          </cell>
          <cell r="G318">
            <v>243080</v>
          </cell>
        </row>
        <row r="319">
          <cell r="F319" t="str">
            <v>ABUJADeposit To BankAgent DB Commission - Reversal</v>
          </cell>
          <cell r="G319">
            <v>-100</v>
          </cell>
        </row>
        <row r="320">
          <cell r="F320" t="str">
            <v>ABUJAMerchant Payments (Bill Pay)Number of agents performing DStv</v>
          </cell>
          <cell r="G320">
            <v>154</v>
          </cell>
        </row>
        <row r="321">
          <cell r="F321" t="str">
            <v>ABUJAMerchant Payments (Bill Pay)Churn Agents DStv BP</v>
          </cell>
          <cell r="G321">
            <v>13</v>
          </cell>
        </row>
        <row r="322">
          <cell r="F322" t="str">
            <v xml:space="preserve">ABUJAMerchant Payments (Bill Pay)New / Fresh Agents BP in Month </v>
          </cell>
          <cell r="G322">
            <v>19</v>
          </cell>
        </row>
        <row r="323">
          <cell r="F323" t="str">
            <v>ABUJAMerchant Payments (Bill Pay)Total DStv BP Volume</v>
          </cell>
          <cell r="G323">
            <v>5084</v>
          </cell>
        </row>
        <row r="324">
          <cell r="F324" t="str">
            <v>ABUJAMerchant Payments (Bill Pay)Total DStv BP Volume - Reversal</v>
          </cell>
          <cell r="G324">
            <v>1</v>
          </cell>
        </row>
        <row r="325">
          <cell r="F325" t="str">
            <v>ABUJAMerchant Payments (Bill Pay)Total DStv BP Value</v>
          </cell>
          <cell r="G325">
            <v>26392571</v>
          </cell>
        </row>
        <row r="326">
          <cell r="F326" t="str">
            <v>ABUJAMerchant Payments (Bill Pay)Total DStv BP Value - Reversal</v>
          </cell>
          <cell r="G326">
            <v>-3700</v>
          </cell>
        </row>
        <row r="327">
          <cell r="F327" t="str">
            <v>ABUJAMerchant Payments (Bill Pay)Average Value of DStv BP</v>
          </cell>
          <cell r="G327">
            <v>5191.3</v>
          </cell>
        </row>
        <row r="328">
          <cell r="F328" t="str">
            <v>ABUJAMerchant Payments (Bill Pay)Average Value of DStv BP - Reversals</v>
          </cell>
          <cell r="G328">
            <v>-3700</v>
          </cell>
        </row>
        <row r="329">
          <cell r="F329" t="str">
            <v>ABUJAMerchant Payments (Bill Pay)Paga DStv BP Income</v>
          </cell>
          <cell r="G329">
            <v>365622.71</v>
          </cell>
        </row>
        <row r="330">
          <cell r="F330" t="str">
            <v>ABUJAMerchant Payments (Bill Pay)Paga DStv BP Income - Reversals</v>
          </cell>
          <cell r="G330">
            <v>0</v>
          </cell>
        </row>
        <row r="331">
          <cell r="F331" t="str">
            <v>ABUJAMerchant Payments (Bill Pay)Agent DStv BP Commission</v>
          </cell>
          <cell r="G331">
            <v>222620</v>
          </cell>
        </row>
        <row r="332">
          <cell r="F332" t="str">
            <v>ABUJAMerchant Payments (Bill Pay)Agent DStv BP Commission - Reversals</v>
          </cell>
          <cell r="G332">
            <v>0</v>
          </cell>
        </row>
        <row r="333">
          <cell r="F333" t="str">
            <v>ABUJAMerchant Payments (Bill Pay)Number of agents performing Gotv</v>
          </cell>
          <cell r="G333">
            <v>165</v>
          </cell>
        </row>
        <row r="334">
          <cell r="F334" t="str">
            <v>ABUJAMerchant Payments (Bill Pay)Churn Agents Gotv BP</v>
          </cell>
          <cell r="G334">
            <v>25</v>
          </cell>
        </row>
        <row r="335">
          <cell r="F335" t="str">
            <v xml:space="preserve">ABUJAMerchant Payments (Bill Pay)New / Fresh Agents BP in Month </v>
          </cell>
          <cell r="G335">
            <v>23</v>
          </cell>
        </row>
        <row r="336">
          <cell r="F336" t="str">
            <v>ABUJAMerchant Payments (Bill Pay)Total Gotv BP Volume</v>
          </cell>
          <cell r="G336">
            <v>7355</v>
          </cell>
        </row>
        <row r="337">
          <cell r="F337" t="str">
            <v>ABUJAMerchant Payments (Bill Pay)Total Gotv BP Volume - Reversals</v>
          </cell>
          <cell r="G337">
            <v>1</v>
          </cell>
        </row>
        <row r="338">
          <cell r="F338" t="str">
            <v>ABUJAMerchant Payments (Bill Pay)Total Gotv BP Value</v>
          </cell>
          <cell r="G338">
            <v>12963950</v>
          </cell>
        </row>
        <row r="339">
          <cell r="F339" t="str">
            <v>ABUJAMerchant Payments (Bill Pay)Total Gotv BP Value - Reversals</v>
          </cell>
          <cell r="G339">
            <v>-1800</v>
          </cell>
        </row>
        <row r="340">
          <cell r="F340" t="str">
            <v>ABUJAMerchant Payments (Bill Pay)Average Value of Gotv BP</v>
          </cell>
          <cell r="G340">
            <v>1762.6</v>
          </cell>
        </row>
        <row r="341">
          <cell r="F341" t="str">
            <v>ABUJAMerchant Payments (Bill Pay)Average Value of Gotv BP - Reversals</v>
          </cell>
          <cell r="G341">
            <v>-1800</v>
          </cell>
        </row>
        <row r="342">
          <cell r="F342" t="str">
            <v>ABUJAMerchant Payments (Bill Pay)Paga Gotv BP Income</v>
          </cell>
          <cell r="G342">
            <v>276737.5</v>
          </cell>
        </row>
        <row r="343">
          <cell r="F343" t="str">
            <v>ABUJAMerchant Payments (Bill Pay)Paga Gotv BP Income - Reversals</v>
          </cell>
          <cell r="G343">
            <v>0</v>
          </cell>
        </row>
        <row r="344">
          <cell r="F344" t="str">
            <v>ABUJAMerchant Payments (Bill Pay)Agent Gotv BP Commission</v>
          </cell>
          <cell r="G344">
            <v>149750</v>
          </cell>
        </row>
        <row r="345">
          <cell r="F345" t="str">
            <v>ABUJAMerchant Payments (Bill Pay)Agent Gotv BP Commission - Reversals</v>
          </cell>
          <cell r="G345">
            <v>0</v>
          </cell>
        </row>
        <row r="346">
          <cell r="F346" t="str">
            <v>ABUJAMerchant Payments (Bill Pay)Number of agents performing Startimes</v>
          </cell>
          <cell r="G346">
            <v>99</v>
          </cell>
        </row>
        <row r="347">
          <cell r="F347" t="str">
            <v>ABUJAMerchant Payments (Bill Pay)Churn Agents Startimes BP</v>
          </cell>
          <cell r="G347">
            <v>13</v>
          </cell>
        </row>
        <row r="348">
          <cell r="F348" t="str">
            <v xml:space="preserve">ABUJAMerchant Payments (Bill Pay)New / Fresh Agents BP in Month </v>
          </cell>
          <cell r="G348">
            <v>22</v>
          </cell>
        </row>
        <row r="349">
          <cell r="F349" t="str">
            <v>ABUJAMerchant Payments (Bill Pay)Total Startimes BP Volume</v>
          </cell>
          <cell r="G349">
            <v>1185</v>
          </cell>
        </row>
        <row r="350">
          <cell r="F350" t="str">
            <v>ABUJAMerchant Payments (Bill Pay)Total Startimes BP Value</v>
          </cell>
          <cell r="G350">
            <v>1757300</v>
          </cell>
        </row>
        <row r="351">
          <cell r="F351" t="str">
            <v>ABUJAMerchant Payments (Bill Pay)Average Value of Startimes BP</v>
          </cell>
          <cell r="G351">
            <v>1482.95</v>
          </cell>
        </row>
        <row r="352">
          <cell r="F352" t="str">
            <v>ABUJAMerchant Payments (Bill Pay)Paga Startimes BP Income</v>
          </cell>
          <cell r="G352">
            <v>1704581</v>
          </cell>
        </row>
        <row r="353">
          <cell r="F353" t="str">
            <v>ABUJAMerchant Payments (Bill Pay)Agent Startimes BP Commission</v>
          </cell>
          <cell r="G353">
            <v>52719</v>
          </cell>
        </row>
        <row r="354">
          <cell r="F354" t="str">
            <v>ABUJAMerchant Payments (Bill Pay)Number of agents performing Other</v>
          </cell>
          <cell r="G354">
            <v>16</v>
          </cell>
        </row>
        <row r="355">
          <cell r="F355" t="str">
            <v>ABUJAMerchant Payments (Bill Pay)Churn Agents Other BP</v>
          </cell>
          <cell r="G355">
            <v>3</v>
          </cell>
        </row>
        <row r="356">
          <cell r="F356" t="str">
            <v xml:space="preserve">ABUJAMerchant Payments (Bill Pay)New / Fresh Agents BP in Month </v>
          </cell>
          <cell r="G356">
            <v>6</v>
          </cell>
        </row>
        <row r="357">
          <cell r="F357" t="str">
            <v>ABUJAMerchant Payments (Bill Pay)Total Other BP Volume</v>
          </cell>
          <cell r="G357">
            <v>36</v>
          </cell>
        </row>
        <row r="358">
          <cell r="F358" t="str">
            <v>ABUJAMerchant Payments (Bill Pay)Total Other BP Value</v>
          </cell>
          <cell r="G358">
            <v>166500</v>
          </cell>
        </row>
        <row r="359">
          <cell r="F359" t="str">
            <v>ABUJAMerchant Payments (Bill Pay)Average Value of Other BP</v>
          </cell>
          <cell r="G359">
            <v>4625</v>
          </cell>
        </row>
        <row r="360">
          <cell r="F360" t="str">
            <v>ABUJAMerchant Payments (Bill Pay)Paga Other BP Income</v>
          </cell>
          <cell r="G360">
            <v>2855</v>
          </cell>
        </row>
        <row r="361">
          <cell r="F361" t="str">
            <v>ABUJAMerchant Payments (Bill Pay)Agent Other BP Commission</v>
          </cell>
          <cell r="G361">
            <v>1670</v>
          </cell>
        </row>
        <row r="362">
          <cell r="F362" t="str">
            <v>ABUJAAirtimeNumber of Agents performing Airtime on Transaction</v>
          </cell>
          <cell r="G362">
            <v>314</v>
          </cell>
        </row>
        <row r="363">
          <cell r="F363" t="str">
            <v>ABUJAAirtimeChurn Agents Airtime</v>
          </cell>
          <cell r="G363">
            <v>44</v>
          </cell>
        </row>
        <row r="364">
          <cell r="F364" t="str">
            <v xml:space="preserve">ABUJAAirtimeNew / Fresh Agents Airtime in Month </v>
          </cell>
          <cell r="G364">
            <v>20</v>
          </cell>
        </row>
        <row r="365">
          <cell r="F365" t="str">
            <v>ABUJAAirtimeTotal Airtime Volume</v>
          </cell>
          <cell r="G365">
            <v>3623</v>
          </cell>
        </row>
        <row r="366">
          <cell r="F366" t="str">
            <v>ABUJAAirtimeTotal Airtime Volume - Reversal</v>
          </cell>
          <cell r="G366">
            <v>6</v>
          </cell>
        </row>
        <row r="367">
          <cell r="F367" t="str">
            <v>ABUJAAirtimeTotal Airtime Value</v>
          </cell>
          <cell r="G367">
            <v>2540386</v>
          </cell>
        </row>
        <row r="368">
          <cell r="F368" t="str">
            <v>ABUJAAirtimeTotal Airtime Value - Reversals</v>
          </cell>
          <cell r="G368">
            <v>-21250</v>
          </cell>
        </row>
        <row r="369">
          <cell r="F369" t="str">
            <v>ABUJAAirtimeAverage Value of Airtime</v>
          </cell>
          <cell r="G369">
            <v>701.18</v>
          </cell>
        </row>
        <row r="370">
          <cell r="F370" t="str">
            <v>ABUJAAirtimeAverage Value of Airtime - Reversals</v>
          </cell>
          <cell r="G370">
            <v>-3541.67</v>
          </cell>
        </row>
        <row r="371">
          <cell r="F371" t="str">
            <v>ABUJAAirtimePaga Airtime Income</v>
          </cell>
          <cell r="G371">
            <v>114406.6</v>
          </cell>
        </row>
        <row r="372">
          <cell r="F372" t="str">
            <v>ABUJAAirtimePaga Airtime Income - Reversals</v>
          </cell>
          <cell r="G372">
            <v>-1450</v>
          </cell>
        </row>
        <row r="373">
          <cell r="F373" t="str">
            <v>ABUJAAirtimeAgent Airtime Commission</v>
          </cell>
          <cell r="G373">
            <v>76849.08</v>
          </cell>
        </row>
        <row r="374">
          <cell r="F374" t="str">
            <v>ABUJAAirtimeAgent Airtime Commission - Reversals</v>
          </cell>
          <cell r="G374">
            <v>0</v>
          </cell>
        </row>
        <row r="375">
          <cell r="F375" t="str">
            <v>ENUGUAgent Network Sales# of Approved Agents in Total</v>
          </cell>
          <cell r="G375">
            <v>8132</v>
          </cell>
        </row>
        <row r="376">
          <cell r="F376" t="str">
            <v>ENUGUAgent Network SalesActive Agents in total (at least 1 transactions in the month)</v>
          </cell>
          <cell r="G376">
            <v>4430</v>
          </cell>
        </row>
        <row r="377">
          <cell r="F377" t="str">
            <v>ENUGUAgent Network SalesActive Agents in total (at least 5 transactions in the month)</v>
          </cell>
          <cell r="G377">
            <v>3867</v>
          </cell>
        </row>
        <row r="378">
          <cell r="F378" t="str">
            <v>ENUGUAgent Network SalesFresh Active Agents in total (at least 1 transactions in the month)</v>
          </cell>
          <cell r="G378">
            <v>234</v>
          </cell>
        </row>
        <row r="379">
          <cell r="F379" t="str">
            <v>ENUGUAgent Network SalesFresh Active Agents in total (at least 5 transactions in the month)</v>
          </cell>
          <cell r="G379">
            <v>200</v>
          </cell>
        </row>
        <row r="380">
          <cell r="F380" t="str">
            <v>ENUGUAgent Network SalesChurn Active Agents (1 txn in Month)</v>
          </cell>
          <cell r="G380">
            <v>393</v>
          </cell>
        </row>
        <row r="381">
          <cell r="F381" t="str">
            <v>ENUGUAgent Network SalesChurn Active Agents (5 txn in Month)</v>
          </cell>
          <cell r="G381">
            <v>375</v>
          </cell>
        </row>
        <row r="382">
          <cell r="F382" t="str">
            <v>ENUGUEnugu - All data in this section apply only to agents in Enugu (or the specific city)# Agents in City</v>
          </cell>
          <cell r="G382">
            <v>287</v>
          </cell>
        </row>
        <row r="383">
          <cell r="F383" t="str">
            <v>ENUGUEnugu - All data in this section apply only to agents in Enugu (or the specific city)Active Agents in City in month (at least 1 transactions in the month)</v>
          </cell>
          <cell r="G383">
            <v>110</v>
          </cell>
        </row>
        <row r="384">
          <cell r="F384" t="str">
            <v>ENUGUEnugu - All data in this section apply only to agents in Enugu (or the specific city)Active Agents in City in month (at least 5 transactions in the month)</v>
          </cell>
          <cell r="G384">
            <v>101</v>
          </cell>
        </row>
        <row r="385">
          <cell r="F385" t="str">
            <v>ENUGUEnugu - All data in this section apply only to agents in Enugu (or the specific city)Churn City Agents in Month (1 txn in Month)</v>
          </cell>
          <cell r="G385">
            <v>16</v>
          </cell>
        </row>
        <row r="386">
          <cell r="F386" t="str">
            <v>ENUGUEnugu - All data in this section apply only to agents in Enugu (or the specific city)Churn City Agents in Month (5 txn in Month)</v>
          </cell>
          <cell r="G386">
            <v>8</v>
          </cell>
        </row>
        <row r="387">
          <cell r="F387" t="str">
            <v>ENUGUDeposit into Paga Number of Agents performing at least 1 Deposit for Customer or another Agent (Accept Deposit)</v>
          </cell>
          <cell r="G387">
            <v>26</v>
          </cell>
        </row>
        <row r="388">
          <cell r="F388" t="str">
            <v>ENUGUDeposit into Paga Churn Agents DP</v>
          </cell>
          <cell r="G388">
            <v>10</v>
          </cell>
        </row>
        <row r="389">
          <cell r="F389" t="str">
            <v xml:space="preserve">ENUGUDeposit into Paga New / Fresh Agents DP in Month </v>
          </cell>
          <cell r="G389">
            <v>10</v>
          </cell>
        </row>
        <row r="390">
          <cell r="F390" t="str">
            <v>ENUGUDeposit into Paga Total DP Volume</v>
          </cell>
          <cell r="G390">
            <v>114</v>
          </cell>
        </row>
        <row r="391">
          <cell r="F391" t="str">
            <v>ENUGUDeposit into Paga Total DP Value</v>
          </cell>
          <cell r="G391">
            <v>1250200</v>
          </cell>
        </row>
        <row r="392">
          <cell r="F392" t="str">
            <v>ENUGUDeposit into Paga Average Value of DP</v>
          </cell>
          <cell r="G392">
            <v>10966.67</v>
          </cell>
        </row>
        <row r="393">
          <cell r="F393" t="str">
            <v>ENUGUMoney Transfer on PagaNumber of Agents performing MT on Paga (to customer or non-customer)</v>
          </cell>
          <cell r="G393">
            <v>2</v>
          </cell>
        </row>
        <row r="394">
          <cell r="F394" t="str">
            <v>ENUGUMoney Transfer on PagaChurn Agents MT</v>
          </cell>
          <cell r="G394" t="str">
            <v xml:space="preserve">  </v>
          </cell>
        </row>
        <row r="395">
          <cell r="F395" t="str">
            <v xml:space="preserve">ENUGUMoney Transfer on PagaNew / Fresh Agents MT in Month </v>
          </cell>
          <cell r="G395">
            <v>2</v>
          </cell>
        </row>
        <row r="396">
          <cell r="F396" t="str">
            <v>ENUGUMoney Transfer on PagaTotal MT Volume</v>
          </cell>
          <cell r="G396">
            <v>4</v>
          </cell>
        </row>
        <row r="397">
          <cell r="F397" t="str">
            <v>ENUGUMoney Transfer on PagaTotal MT Value</v>
          </cell>
          <cell r="G397">
            <v>256800</v>
          </cell>
        </row>
        <row r="398">
          <cell r="F398" t="str">
            <v>ENUGUMoney Transfer on PagaAverage Value of MT</v>
          </cell>
          <cell r="G398">
            <v>64200</v>
          </cell>
        </row>
        <row r="399">
          <cell r="F399" t="str">
            <v>ENUGUMoney Transfer on PagaPaga MT Income</v>
          </cell>
          <cell r="G399">
            <v>570</v>
          </cell>
        </row>
        <row r="400">
          <cell r="F400" t="str">
            <v>ENUGUMoney Transfer on PagaAgent MT Commission</v>
          </cell>
          <cell r="G400">
            <v>380</v>
          </cell>
        </row>
        <row r="401">
          <cell r="F401" t="str">
            <v>ENUGUDeposit To BankNumber of Agents performing Deposit to Bank</v>
          </cell>
          <cell r="G401">
            <v>39</v>
          </cell>
        </row>
        <row r="402">
          <cell r="F402" t="str">
            <v>ENUGUDeposit To BankChurn Agents DB</v>
          </cell>
          <cell r="G402">
            <v>11</v>
          </cell>
        </row>
        <row r="403">
          <cell r="F403" t="str">
            <v xml:space="preserve">ENUGUDeposit To Bank New / Fresh Agents DB in Month </v>
          </cell>
          <cell r="G403">
            <v>8</v>
          </cell>
        </row>
        <row r="404">
          <cell r="F404" t="str">
            <v>ENUGUDeposit To BankTotal DB Volume</v>
          </cell>
          <cell r="G404">
            <v>183</v>
          </cell>
        </row>
        <row r="405">
          <cell r="F405" t="str">
            <v>ENUGUDeposit To BankTotal DB Volume - Reversals</v>
          </cell>
          <cell r="G405" t="str">
            <v xml:space="preserve">  </v>
          </cell>
        </row>
        <row r="406">
          <cell r="F406" t="str">
            <v>ENUGUDeposit To BankTotal DB Value</v>
          </cell>
          <cell r="G406">
            <v>2885590</v>
          </cell>
        </row>
        <row r="407">
          <cell r="F407" t="str">
            <v>ENUGUDeposit To BankTotal DB Value - Reversals</v>
          </cell>
          <cell r="G407" t="str">
            <v xml:space="preserve">  </v>
          </cell>
        </row>
        <row r="408">
          <cell r="F408" t="str">
            <v>ENUGUDeposit To BankAverage Value of DB</v>
          </cell>
          <cell r="G408">
            <v>15768.25</v>
          </cell>
        </row>
        <row r="409">
          <cell r="F409" t="str">
            <v>ENUGUDeposit To BankAverage Value of DB - Reversals</v>
          </cell>
          <cell r="G409" t="str">
            <v xml:space="preserve">  </v>
          </cell>
        </row>
        <row r="410">
          <cell r="F410" t="str">
            <v>ENUGUDeposit To BankPaga DB Income</v>
          </cell>
          <cell r="G410">
            <v>15480</v>
          </cell>
        </row>
        <row r="411">
          <cell r="F411" t="str">
            <v>ENUGUDeposit To BankPaga DB Income - Reversal</v>
          </cell>
          <cell r="G411" t="str">
            <v xml:space="preserve">  </v>
          </cell>
        </row>
        <row r="412">
          <cell r="F412" t="str">
            <v>ENUGUDeposit To BankAgent DB Commission</v>
          </cell>
          <cell r="G412">
            <v>11970</v>
          </cell>
        </row>
        <row r="413">
          <cell r="F413" t="str">
            <v>ENUGUDeposit To BankAgent DB Commission - Reversal</v>
          </cell>
          <cell r="G413" t="str">
            <v xml:space="preserve">  </v>
          </cell>
        </row>
        <row r="414">
          <cell r="F414" t="str">
            <v>ENUGUMerchant Payments (Bill Pay)Number of agents performing DStv</v>
          </cell>
          <cell r="G414">
            <v>52</v>
          </cell>
        </row>
        <row r="415">
          <cell r="F415" t="str">
            <v>ENUGUMerchant Payments (Bill Pay)Churn Agents DStv BP</v>
          </cell>
          <cell r="G415">
            <v>3</v>
          </cell>
        </row>
        <row r="416">
          <cell r="F416" t="str">
            <v xml:space="preserve">ENUGUMerchant Payments (Bill Pay)New / Fresh Agents BP in Month </v>
          </cell>
          <cell r="G416">
            <v>9</v>
          </cell>
        </row>
        <row r="417">
          <cell r="F417" t="str">
            <v>ENUGUMerchant Payments (Bill Pay)Total DStv BP Volume</v>
          </cell>
          <cell r="G417">
            <v>315</v>
          </cell>
        </row>
        <row r="418">
          <cell r="F418" t="str">
            <v>ENUGUMerchant Payments (Bill Pay)Total DStv BP Volume - Reversal</v>
          </cell>
          <cell r="G418" t="str">
            <v xml:space="preserve">  </v>
          </cell>
        </row>
        <row r="419">
          <cell r="F419" t="str">
            <v>ENUGUMerchant Payments (Bill Pay)Total DStv BP Value</v>
          </cell>
          <cell r="G419">
            <v>1520210</v>
          </cell>
        </row>
        <row r="420">
          <cell r="F420" t="str">
            <v>ENUGUMerchant Payments (Bill Pay)Total DStv BP Value - Reversal</v>
          </cell>
          <cell r="G420" t="str">
            <v xml:space="preserve">  </v>
          </cell>
        </row>
        <row r="421">
          <cell r="F421" t="str">
            <v>ENUGUMerchant Payments (Bill Pay)Average Value of DStv BP</v>
          </cell>
          <cell r="G421">
            <v>4826.0600000000004</v>
          </cell>
        </row>
        <row r="422">
          <cell r="F422" t="str">
            <v>ENUGUMerchant Payments (Bill Pay)Average Value of DStv BP - Reversals</v>
          </cell>
          <cell r="G422" t="str">
            <v xml:space="preserve">  </v>
          </cell>
        </row>
        <row r="423">
          <cell r="F423" t="str">
            <v>ENUGUMerchant Payments (Bill Pay)Paga DStv BP Income</v>
          </cell>
          <cell r="G423">
            <v>21502.1</v>
          </cell>
        </row>
        <row r="424">
          <cell r="F424" t="str">
            <v>ENUGUMerchant Payments (Bill Pay)Paga DStv BP Income - Reversals</v>
          </cell>
          <cell r="G424" t="str">
            <v xml:space="preserve">  </v>
          </cell>
        </row>
        <row r="425">
          <cell r="F425" t="str">
            <v>ENUGUMerchant Payments (Bill Pay)Agent DStv BP Commission</v>
          </cell>
          <cell r="G425">
            <v>14550</v>
          </cell>
        </row>
        <row r="426">
          <cell r="F426" t="str">
            <v>ENUGUMerchant Payments (Bill Pay)Agent DStv BP Commission - Reversals</v>
          </cell>
          <cell r="G426" t="str">
            <v xml:space="preserve">  </v>
          </cell>
        </row>
        <row r="427">
          <cell r="F427" t="str">
            <v>ENUGUMerchant Payments (Bill Pay)Number of agents performing Gotv</v>
          </cell>
          <cell r="G427">
            <v>88</v>
          </cell>
        </row>
        <row r="428">
          <cell r="F428" t="str">
            <v>ENUGUMerchant Payments (Bill Pay)Churn Agents Gotv BP</v>
          </cell>
          <cell r="G428">
            <v>12</v>
          </cell>
        </row>
        <row r="429">
          <cell r="F429" t="str">
            <v xml:space="preserve">ENUGUMerchant Payments (Bill Pay)New / Fresh Agents BP in Month </v>
          </cell>
          <cell r="G429">
            <v>4</v>
          </cell>
        </row>
        <row r="430">
          <cell r="F430" t="str">
            <v>ENUGUMerchant Payments (Bill Pay)Total Gotv BP Volume</v>
          </cell>
          <cell r="G430">
            <v>4438</v>
          </cell>
        </row>
        <row r="431">
          <cell r="F431" t="str">
            <v>ENUGUMerchant Payments (Bill Pay)Total Gotv BP Volume - Reversals</v>
          </cell>
          <cell r="G431">
            <v>8</v>
          </cell>
        </row>
        <row r="432">
          <cell r="F432" t="str">
            <v>ENUGUMerchant Payments (Bill Pay)Total Gotv BP Value</v>
          </cell>
          <cell r="G432">
            <v>7805550</v>
          </cell>
        </row>
        <row r="433">
          <cell r="F433" t="str">
            <v>ENUGUMerchant Payments (Bill Pay)Total Gotv BP Value - Reversals</v>
          </cell>
          <cell r="G433">
            <v>-13100</v>
          </cell>
        </row>
        <row r="434">
          <cell r="F434" t="str">
            <v>ENUGUMerchant Payments (Bill Pay)Average Value of Gotv BP</v>
          </cell>
          <cell r="G434">
            <v>1758.8</v>
          </cell>
        </row>
        <row r="435">
          <cell r="F435" t="str">
            <v>ENUGUMerchant Payments (Bill Pay)Average Value of Gotv BP - Reversals</v>
          </cell>
          <cell r="G435">
            <v>-1637.5</v>
          </cell>
        </row>
        <row r="436">
          <cell r="F436" t="str">
            <v>ENUGUMerchant Payments (Bill Pay)Paga Gotv BP Income</v>
          </cell>
          <cell r="G436">
            <v>166786.5</v>
          </cell>
        </row>
        <row r="437">
          <cell r="F437" t="str">
            <v>ENUGUMerchant Payments (Bill Pay)Paga Gotv BP Income - Reversals</v>
          </cell>
          <cell r="G437">
            <v>0</v>
          </cell>
        </row>
        <row r="438">
          <cell r="F438" t="str">
            <v>ENUGUMerchant Payments (Bill Pay)Agent Gotv BP Commission</v>
          </cell>
          <cell r="G438">
            <v>89620</v>
          </cell>
        </row>
        <row r="439">
          <cell r="F439" t="str">
            <v>ENUGUMerchant Payments (Bill Pay)Agent Gotv BP Commission - Reversals</v>
          </cell>
          <cell r="G439">
            <v>0</v>
          </cell>
        </row>
        <row r="440">
          <cell r="F440" t="str">
            <v>ENUGUMerchant Payments (Bill Pay)Number of agents performing Startimes</v>
          </cell>
          <cell r="G440">
            <v>52</v>
          </cell>
        </row>
        <row r="441">
          <cell r="F441" t="str">
            <v>ENUGUMerchant Payments (Bill Pay)Churn Agents Startimes BP</v>
          </cell>
          <cell r="G441">
            <v>2</v>
          </cell>
        </row>
        <row r="442">
          <cell r="F442" t="str">
            <v xml:space="preserve">ENUGUMerchant Payments (Bill Pay)New / Fresh Agents BP in Month </v>
          </cell>
          <cell r="G442">
            <v>6</v>
          </cell>
        </row>
        <row r="443">
          <cell r="F443" t="str">
            <v>ENUGUMerchant Payments (Bill Pay)Total Startimes BP Volume</v>
          </cell>
          <cell r="G443">
            <v>1464</v>
          </cell>
        </row>
        <row r="444">
          <cell r="F444" t="str">
            <v>ENUGUMerchant Payments (Bill Pay)Total Startimes BP Value</v>
          </cell>
          <cell r="G444">
            <v>1886100</v>
          </cell>
        </row>
        <row r="445">
          <cell r="F445" t="str">
            <v>ENUGUMerchant Payments (Bill Pay)Average Value of Startimes BP</v>
          </cell>
          <cell r="G445">
            <v>1288.32</v>
          </cell>
        </row>
        <row r="446">
          <cell r="F446" t="str">
            <v>ENUGUMerchant Payments (Bill Pay)Paga Startimes BP Income</v>
          </cell>
          <cell r="G446">
            <v>1829517</v>
          </cell>
        </row>
        <row r="447">
          <cell r="F447" t="str">
            <v>ENUGUMerchant Payments (Bill Pay)Agent Startimes BP Commission</v>
          </cell>
          <cell r="G447">
            <v>56583</v>
          </cell>
        </row>
        <row r="448">
          <cell r="F448" t="str">
            <v>ENUGUMerchant Payments (Bill Pay)Number of agents performing Other</v>
          </cell>
          <cell r="G448">
            <v>5</v>
          </cell>
        </row>
        <row r="449">
          <cell r="F449" t="str">
            <v>ENUGUMerchant Payments (Bill Pay)Churn Agents Other BP</v>
          </cell>
          <cell r="G449" t="str">
            <v xml:space="preserve">  </v>
          </cell>
        </row>
        <row r="450">
          <cell r="F450" t="str">
            <v xml:space="preserve">ENUGUMerchant Payments (Bill Pay)New / Fresh Agents BP in Month </v>
          </cell>
          <cell r="G450">
            <v>3</v>
          </cell>
        </row>
        <row r="451">
          <cell r="F451" t="str">
            <v>ENUGUMerchant Payments (Bill Pay)Total Other BP Volume</v>
          </cell>
          <cell r="G451">
            <v>5</v>
          </cell>
        </row>
        <row r="452">
          <cell r="F452" t="str">
            <v>ENUGUMerchant Payments (Bill Pay)Total Other BP Volume - Reversals</v>
          </cell>
          <cell r="G452">
            <v>1</v>
          </cell>
        </row>
        <row r="453">
          <cell r="F453" t="str">
            <v>ENUGUMerchant Payments (Bill Pay)Total Other BP Value</v>
          </cell>
          <cell r="G453">
            <v>11500</v>
          </cell>
        </row>
        <row r="454">
          <cell r="F454" t="str">
            <v>ENUGUMerchant Payments (Bill Pay)Total Other BP Value - Reversals</v>
          </cell>
          <cell r="G454">
            <v>-1800</v>
          </cell>
        </row>
        <row r="455">
          <cell r="F455" t="str">
            <v>ENUGUMerchant Payments (Bill Pay)Average Value of Other BP</v>
          </cell>
          <cell r="G455">
            <v>2300</v>
          </cell>
        </row>
        <row r="456">
          <cell r="F456" t="str">
            <v>ENUGUMerchant Payments (Bill Pay)Average Value of Other BP - Reversals</v>
          </cell>
          <cell r="G456">
            <v>-1800</v>
          </cell>
        </row>
        <row r="457">
          <cell r="F457" t="str">
            <v>ENUGUMerchant Payments (Bill Pay)Paga Other BP Income</v>
          </cell>
          <cell r="G457">
            <v>1038</v>
          </cell>
        </row>
        <row r="458">
          <cell r="F458" t="str">
            <v>ENUGUMerchant Payments (Bill Pay)Paga Other BP Income - Reversals</v>
          </cell>
          <cell r="G458">
            <v>0</v>
          </cell>
        </row>
        <row r="459">
          <cell r="F459" t="str">
            <v>ENUGUMerchant Payments (Bill Pay)Agent Other BP Commission</v>
          </cell>
          <cell r="G459">
            <v>120</v>
          </cell>
        </row>
        <row r="460">
          <cell r="F460" t="str">
            <v>ENUGUMerchant Payments (Bill Pay)Agent Other BP Commission - Reversals</v>
          </cell>
          <cell r="G460">
            <v>0</v>
          </cell>
        </row>
        <row r="461">
          <cell r="F461" t="str">
            <v>ENUGUAirtimeNumber of Agents performing Airtime on Transaction</v>
          </cell>
          <cell r="G461">
            <v>138</v>
          </cell>
        </row>
        <row r="462">
          <cell r="F462" t="str">
            <v>ENUGUAirtimeChurn Agents Airtime</v>
          </cell>
          <cell r="G462">
            <v>11</v>
          </cell>
        </row>
        <row r="463">
          <cell r="F463" t="str">
            <v xml:space="preserve">ENUGUAirtimeNew / Fresh Agents Airtime in Month </v>
          </cell>
          <cell r="G463">
            <v>8</v>
          </cell>
        </row>
        <row r="464">
          <cell r="F464" t="str">
            <v>ENUGUAirtimeTotal Airtime Volume</v>
          </cell>
          <cell r="G464">
            <v>1546</v>
          </cell>
        </row>
        <row r="465">
          <cell r="F465" t="str">
            <v>ENUGUAirtimeTotal Airtime Volume - Reversal</v>
          </cell>
          <cell r="G465" t="str">
            <v xml:space="preserve">  </v>
          </cell>
        </row>
        <row r="466">
          <cell r="F466" t="str">
            <v>ENUGUAirtimeTotal Airtime Value</v>
          </cell>
          <cell r="G466">
            <v>844608.8</v>
          </cell>
        </row>
        <row r="467">
          <cell r="F467" t="str">
            <v>ENUGUAirtimeTotal Airtime Value - Reversals</v>
          </cell>
          <cell r="G467" t="str">
            <v xml:space="preserve">  </v>
          </cell>
        </row>
        <row r="468">
          <cell r="F468" t="str">
            <v>ENUGUAirtimeAverage Value of Airtime</v>
          </cell>
          <cell r="G468">
            <v>546.32000000000005</v>
          </cell>
        </row>
        <row r="469">
          <cell r="F469" t="str">
            <v>ENUGUAirtimeAverage Value of Airtime - Reversals</v>
          </cell>
          <cell r="G469" t="str">
            <v xml:space="preserve">  </v>
          </cell>
        </row>
        <row r="470">
          <cell r="F470" t="str">
            <v>ENUGUAirtimePaga Airtime Income</v>
          </cell>
          <cell r="G470">
            <v>36567.19</v>
          </cell>
        </row>
        <row r="471">
          <cell r="F471" t="str">
            <v>ENUGUAirtimePaga Airtime Income - Reversals</v>
          </cell>
          <cell r="G471" t="str">
            <v xml:space="preserve">  </v>
          </cell>
        </row>
        <row r="472">
          <cell r="F472" t="str">
            <v>ENUGUAirtimeAgent Airtime Commission</v>
          </cell>
          <cell r="G472">
            <v>25338.26</v>
          </cell>
        </row>
        <row r="473">
          <cell r="F473" t="str">
            <v>ENUGUAirtimeAgent Airtime Commission - Reversals</v>
          </cell>
          <cell r="G473" t="str">
            <v xml:space="preserve">  </v>
          </cell>
        </row>
        <row r="474">
          <cell r="F474" t="str">
            <v>PORT HARCOURTAgent Network Sales# of Approved Agents in Total</v>
          </cell>
          <cell r="G474">
            <v>8133</v>
          </cell>
        </row>
        <row r="475">
          <cell r="F475" t="str">
            <v>PORT HARCOURTAgent Network SalesActive Agents in total (at least 1 transactions in the month)</v>
          </cell>
          <cell r="G475">
            <v>4430</v>
          </cell>
        </row>
        <row r="476">
          <cell r="F476" t="str">
            <v>PORT HARCOURTAgent Network SalesActive Agents in total (at least 5 transactions in the month)</v>
          </cell>
          <cell r="G476">
            <v>3867</v>
          </cell>
        </row>
        <row r="477">
          <cell r="F477" t="str">
            <v>PORT HARCOURTAgent Network SalesFresh Active Agents in total (at least 1 transactions in the month)</v>
          </cell>
          <cell r="G477">
            <v>234</v>
          </cell>
        </row>
        <row r="478">
          <cell r="F478" t="str">
            <v>PORT HARCOURTAgent Network SalesFresh Active Agents in total (at least 5 transactions in the month)</v>
          </cell>
          <cell r="G478">
            <v>200</v>
          </cell>
        </row>
        <row r="479">
          <cell r="F479" t="str">
            <v>PORT HARCOURTAgent Network SalesChurn Active Agents (1 txn in Month)</v>
          </cell>
          <cell r="G479">
            <v>393</v>
          </cell>
        </row>
        <row r="480">
          <cell r="F480" t="str">
            <v>PORT HARCOURTAgent Network SalesChurn Active Agents (5 txn in Month)</v>
          </cell>
          <cell r="G480">
            <v>375</v>
          </cell>
        </row>
        <row r="481">
          <cell r="F481" t="str">
            <v>PORT HARCOURTPort Harcourt - All data in this section apply only to agents in Port Harcourt (or the specific city)# Agents in City</v>
          </cell>
          <cell r="G481">
            <v>427</v>
          </cell>
        </row>
        <row r="482">
          <cell r="F482" t="str">
            <v>PORT HARCOURTPort Harcourt - All data in this section apply only to agents in Port Harcourt (or the specific city)Active Agents in City in month (at least 1 transactions in the month)</v>
          </cell>
          <cell r="G482">
            <v>222</v>
          </cell>
        </row>
        <row r="483">
          <cell r="F483" t="str">
            <v>PORT HARCOURTPort Harcourt - All data in this section apply only to agents in Port Harcourt (or the specific city)Active Agents in City in month (at least 5 transactions in the month)</v>
          </cell>
          <cell r="G483">
            <v>190</v>
          </cell>
        </row>
        <row r="484">
          <cell r="F484" t="str">
            <v>PORT HARCOURTPort Harcourt - All data in this section apply only to agents in Port Harcourt (or the specific city)Churn City Agents in Month (1 txn in Month)</v>
          </cell>
          <cell r="G484">
            <v>15</v>
          </cell>
        </row>
        <row r="485">
          <cell r="F485" t="str">
            <v>PORT HARCOURTPort Harcourt - All data in this section apply only to agents in Port Harcourt (or the specific city)Churn City Agents in Month (5 txn in Month)</v>
          </cell>
          <cell r="G485">
            <v>22</v>
          </cell>
        </row>
        <row r="486">
          <cell r="F486" t="str">
            <v>PORT HARCOURTDeposit into Paga Number of Agents performing at least 1 Deposit for Customer or another Agent (Accept Deposit)</v>
          </cell>
          <cell r="G486">
            <v>62</v>
          </cell>
        </row>
        <row r="487">
          <cell r="F487" t="str">
            <v>PORT HARCOURTDeposit into Paga Churn Agents DP</v>
          </cell>
          <cell r="G487">
            <v>30</v>
          </cell>
        </row>
        <row r="488">
          <cell r="F488" t="str">
            <v xml:space="preserve">PORT HARCOURTDeposit into Paga New / Fresh Agents DP in Month </v>
          </cell>
          <cell r="G488">
            <v>20</v>
          </cell>
        </row>
        <row r="489">
          <cell r="F489" t="str">
            <v>PORT HARCOURTDeposit into Paga Total DP Volume</v>
          </cell>
          <cell r="G489">
            <v>461</v>
          </cell>
        </row>
        <row r="490">
          <cell r="F490" t="str">
            <v>PORT HARCOURTDeposit into Paga Total DP Value</v>
          </cell>
          <cell r="G490">
            <v>9738740.3000000007</v>
          </cell>
        </row>
        <row r="491">
          <cell r="F491" t="str">
            <v>PORT HARCOURTDeposit into Paga Average Value of DP</v>
          </cell>
          <cell r="G491">
            <v>21125.25</v>
          </cell>
        </row>
        <row r="492">
          <cell r="F492" t="str">
            <v>PORT HARCOURTDeposit To BankNumber of Agents performing Deposit to Bank</v>
          </cell>
          <cell r="G492">
            <v>129</v>
          </cell>
        </row>
        <row r="493">
          <cell r="F493" t="str">
            <v>PORT HARCOURTDeposit To BankChurn Agents DB</v>
          </cell>
          <cell r="G493">
            <v>24</v>
          </cell>
        </row>
        <row r="494">
          <cell r="F494" t="str">
            <v xml:space="preserve">PORT HARCOURTDeposit To Bank New / Fresh Agents DB in Month </v>
          </cell>
          <cell r="G494">
            <v>17</v>
          </cell>
        </row>
        <row r="495">
          <cell r="F495" t="str">
            <v>PORT HARCOURTDeposit To BankTotal DB Volume</v>
          </cell>
          <cell r="G495">
            <v>1204</v>
          </cell>
        </row>
        <row r="496">
          <cell r="F496" t="str">
            <v>PORT HARCOURTDeposit To BankTotal DB Value</v>
          </cell>
          <cell r="G496">
            <v>19080928</v>
          </cell>
        </row>
        <row r="497">
          <cell r="F497" t="str">
            <v>PORT HARCOURTDeposit To BankAverage Value of DB</v>
          </cell>
          <cell r="G497">
            <v>15847.95</v>
          </cell>
        </row>
        <row r="498">
          <cell r="F498" t="str">
            <v>PORT HARCOURTDeposit To BankPaga DB Income</v>
          </cell>
          <cell r="G498">
            <v>103300</v>
          </cell>
        </row>
        <row r="499">
          <cell r="F499" t="str">
            <v>PORT HARCOURTDeposit To BankAgent DB Commission</v>
          </cell>
          <cell r="G499">
            <v>77300</v>
          </cell>
        </row>
        <row r="500">
          <cell r="F500" t="str">
            <v>PORT HARCOURTMerchant Payments (Bill Pay)Number of agents performing DStv</v>
          </cell>
          <cell r="G500">
            <v>110</v>
          </cell>
        </row>
        <row r="501">
          <cell r="F501" t="str">
            <v>PORT HARCOURTMerchant Payments (Bill Pay)Churn Agents DStv BP</v>
          </cell>
          <cell r="G501">
            <v>10</v>
          </cell>
        </row>
        <row r="502">
          <cell r="F502" t="str">
            <v xml:space="preserve">PORT HARCOURTMerchant Payments (Bill Pay)New / Fresh Agents BP in Month </v>
          </cell>
          <cell r="G502">
            <v>12</v>
          </cell>
        </row>
        <row r="503">
          <cell r="F503" t="str">
            <v>PORT HARCOURTMerchant Payments (Bill Pay)Total DStv BP Volume</v>
          </cell>
          <cell r="G503">
            <v>1129</v>
          </cell>
        </row>
        <row r="504">
          <cell r="F504" t="str">
            <v>PORT HARCOURTMerchant Payments (Bill Pay)Total DStv BP Volume - Reversal</v>
          </cell>
          <cell r="G504">
            <v>1</v>
          </cell>
        </row>
        <row r="505">
          <cell r="F505" t="str">
            <v>PORT HARCOURTMerchant Payments (Bill Pay)Total DStv BP Value</v>
          </cell>
          <cell r="G505">
            <v>6254398</v>
          </cell>
        </row>
        <row r="506">
          <cell r="F506" t="str">
            <v>PORT HARCOURTMerchant Payments (Bill Pay)Total DStv BP Value - Reversal</v>
          </cell>
          <cell r="G506">
            <v>-3600</v>
          </cell>
        </row>
        <row r="507">
          <cell r="F507" t="str">
            <v>PORT HARCOURTMerchant Payments (Bill Pay)Average Value of DStv BP</v>
          </cell>
          <cell r="G507">
            <v>5539.77</v>
          </cell>
        </row>
        <row r="508">
          <cell r="F508" t="str">
            <v>PORT HARCOURTMerchant Payments (Bill Pay)Average Value of DStv BP - Reversals</v>
          </cell>
          <cell r="G508">
            <v>-3600</v>
          </cell>
        </row>
        <row r="509">
          <cell r="F509" t="str">
            <v>PORT HARCOURTMerchant Payments (Bill Pay)Paga DStv BP Income</v>
          </cell>
          <cell r="G509">
            <v>85139.98</v>
          </cell>
        </row>
        <row r="510">
          <cell r="F510" t="str">
            <v>PORT HARCOURTMerchant Payments (Bill Pay)Paga DStv BP Income - Reversals</v>
          </cell>
          <cell r="G510">
            <v>0</v>
          </cell>
        </row>
        <row r="511">
          <cell r="F511" t="str">
            <v>PORT HARCOURTMerchant Payments (Bill Pay)Agent DStv BP Commission</v>
          </cell>
          <cell r="G511">
            <v>55770</v>
          </cell>
        </row>
        <row r="512">
          <cell r="F512" t="str">
            <v>PORT HARCOURTMerchant Payments (Bill Pay)Agent DStv BP Commission - Reversals</v>
          </cell>
          <cell r="G512">
            <v>0</v>
          </cell>
        </row>
        <row r="513">
          <cell r="F513" t="str">
            <v>PORT HARCOURTMerchant Payments (Bill Pay)Number of agents performing Gotv</v>
          </cell>
          <cell r="G513">
            <v>159</v>
          </cell>
        </row>
        <row r="514">
          <cell r="F514" t="str">
            <v>PORT HARCOURTMerchant Payments (Bill Pay)Churn Agents Gotv BP</v>
          </cell>
          <cell r="G514">
            <v>18</v>
          </cell>
        </row>
        <row r="515">
          <cell r="F515" t="str">
            <v xml:space="preserve">PORT HARCOURTMerchant Payments (Bill Pay)New / Fresh Agents BP in Month </v>
          </cell>
          <cell r="G515">
            <v>16</v>
          </cell>
        </row>
        <row r="516">
          <cell r="F516" t="str">
            <v>PORT HARCOURTMerchant Payments (Bill Pay)Total Gotv BP Volume</v>
          </cell>
          <cell r="G516">
            <v>9372</v>
          </cell>
        </row>
        <row r="517">
          <cell r="F517" t="str">
            <v>PORT HARCOURTMerchant Payments (Bill Pay)Total Gotv BP Volume - Reversals</v>
          </cell>
          <cell r="G517">
            <v>10</v>
          </cell>
        </row>
        <row r="518">
          <cell r="F518" t="str">
            <v>PORT HARCOURTMerchant Payments (Bill Pay)Total Gotv BP Value</v>
          </cell>
          <cell r="G518">
            <v>16916530</v>
          </cell>
        </row>
        <row r="519">
          <cell r="F519" t="str">
            <v>PORT HARCOURTMerchant Payments (Bill Pay)Total Gotv BP Value - Reversals</v>
          </cell>
          <cell r="G519">
            <v>-18000</v>
          </cell>
        </row>
        <row r="520">
          <cell r="F520" t="str">
            <v>PORT HARCOURTMerchant Payments (Bill Pay)Average Value of Gotv BP</v>
          </cell>
          <cell r="G520">
            <v>1805.01</v>
          </cell>
        </row>
        <row r="521">
          <cell r="F521" t="str">
            <v>PORT HARCOURTMerchant Payments (Bill Pay)Average Value of Gotv BP - Reversals</v>
          </cell>
          <cell r="G521">
            <v>-1800</v>
          </cell>
        </row>
        <row r="522">
          <cell r="F522" t="str">
            <v>PORT HARCOURTMerchant Payments (Bill Pay)Paga Gotv BP Income</v>
          </cell>
          <cell r="G522">
            <v>356585.3</v>
          </cell>
        </row>
        <row r="523">
          <cell r="F523" t="str">
            <v>PORT HARCOURTMerchant Payments (Bill Pay)Paga Gotv BP Income - Reversals</v>
          </cell>
          <cell r="G523">
            <v>0</v>
          </cell>
        </row>
        <row r="524">
          <cell r="F524" t="str">
            <v>PORT HARCOURTMerchant Payments (Bill Pay)Agent Gotv BP Commission</v>
          </cell>
          <cell r="G524">
            <v>191020</v>
          </cell>
        </row>
        <row r="525">
          <cell r="F525" t="str">
            <v>PORT HARCOURTMerchant Payments (Bill Pay)Agent Gotv BP Commission - Reversals</v>
          </cell>
          <cell r="G525">
            <v>0</v>
          </cell>
        </row>
        <row r="526">
          <cell r="F526" t="str">
            <v>PORT HARCOURTMerchant Payments (Bill Pay)Number of agents performing Startimes</v>
          </cell>
          <cell r="G526">
            <v>93</v>
          </cell>
        </row>
        <row r="527">
          <cell r="F527" t="str">
            <v>PORT HARCOURTMerchant Payments (Bill Pay)Churn Agents Startimes BP</v>
          </cell>
          <cell r="G527">
            <v>10</v>
          </cell>
        </row>
        <row r="528">
          <cell r="F528" t="str">
            <v xml:space="preserve">PORT HARCOURTMerchant Payments (Bill Pay)New / Fresh Agents BP in Month </v>
          </cell>
          <cell r="G528">
            <v>21</v>
          </cell>
        </row>
        <row r="529">
          <cell r="F529" t="str">
            <v>PORT HARCOURTMerchant Payments (Bill Pay)Total Startimes BP Volume</v>
          </cell>
          <cell r="G529">
            <v>721</v>
          </cell>
        </row>
        <row r="530">
          <cell r="F530" t="str">
            <v>PORT HARCOURTMerchant Payments (Bill Pay)Total Startimes BP Value</v>
          </cell>
          <cell r="G530">
            <v>941330</v>
          </cell>
        </row>
        <row r="531">
          <cell r="F531" t="str">
            <v>PORT HARCOURTMerchant Payments (Bill Pay)Average Value of Startimes BP</v>
          </cell>
          <cell r="G531">
            <v>1305.5899999999999</v>
          </cell>
        </row>
        <row r="532">
          <cell r="F532" t="str">
            <v>PORT HARCOURTMerchant Payments (Bill Pay)Paga Startimes BP Income</v>
          </cell>
          <cell r="G532">
            <v>913090.1</v>
          </cell>
        </row>
        <row r="533">
          <cell r="F533" t="str">
            <v>PORT HARCOURTMerchant Payments (Bill Pay)Agent Startimes BP Commission</v>
          </cell>
          <cell r="G533">
            <v>28239.9</v>
          </cell>
        </row>
        <row r="534">
          <cell r="F534" t="str">
            <v>PORT HARCOURTMerchant Payments (Bill Pay)Number of agents performing Other</v>
          </cell>
          <cell r="G534">
            <v>8</v>
          </cell>
        </row>
        <row r="535">
          <cell r="F535" t="str">
            <v>PORT HARCOURTMerchant Payments (Bill Pay)Churn Agents Other BP</v>
          </cell>
          <cell r="G535" t="str">
            <v xml:space="preserve">  </v>
          </cell>
        </row>
        <row r="536">
          <cell r="F536" t="str">
            <v xml:space="preserve">PORT HARCOURTMerchant Payments (Bill Pay)New / Fresh Agents BP in Month </v>
          </cell>
          <cell r="G536">
            <v>4</v>
          </cell>
        </row>
        <row r="537">
          <cell r="F537" t="str">
            <v>PORT HARCOURTMerchant Payments (Bill Pay)Total Other BP Volume</v>
          </cell>
          <cell r="G537">
            <v>17</v>
          </cell>
        </row>
        <row r="538">
          <cell r="F538" t="str">
            <v>PORT HARCOURTMerchant Payments (Bill Pay)Total Other BP Value</v>
          </cell>
          <cell r="G538">
            <v>52110</v>
          </cell>
        </row>
        <row r="539">
          <cell r="F539" t="str">
            <v>PORT HARCOURTMerchant Payments (Bill Pay)Average Value of Other BP</v>
          </cell>
          <cell r="G539">
            <v>3065.29</v>
          </cell>
        </row>
        <row r="540">
          <cell r="F540" t="str">
            <v>PORT HARCOURTMerchant Payments (Bill Pay)Paga Other BP Income</v>
          </cell>
          <cell r="G540">
            <v>2104.85</v>
          </cell>
        </row>
        <row r="541">
          <cell r="F541" t="str">
            <v>PORT HARCOURTMerchant Payments (Bill Pay)Agent Other BP Commission</v>
          </cell>
          <cell r="G541">
            <v>720</v>
          </cell>
        </row>
        <row r="542">
          <cell r="F542" t="str">
            <v>PORT HARCOURTAirtimeNumber of Agents performing Airtime on Transaction</v>
          </cell>
          <cell r="G542">
            <v>265</v>
          </cell>
        </row>
        <row r="543">
          <cell r="F543" t="str">
            <v>PORT HARCOURTAirtimeChurn Agents Airtime</v>
          </cell>
          <cell r="G543">
            <v>39</v>
          </cell>
        </row>
        <row r="544">
          <cell r="F544" t="str">
            <v xml:space="preserve">PORT HARCOURTAirtimeNew / Fresh Agents Airtime in Month </v>
          </cell>
          <cell r="G544">
            <v>17</v>
          </cell>
        </row>
        <row r="545">
          <cell r="F545" t="str">
            <v>PORT HARCOURTAirtimeTotal Airtime Volume</v>
          </cell>
          <cell r="G545">
            <v>2864</v>
          </cell>
        </row>
        <row r="546">
          <cell r="F546" t="str">
            <v>PORT HARCOURTAirtimeTotal Airtime Volume - Reversal</v>
          </cell>
          <cell r="G546">
            <v>3</v>
          </cell>
        </row>
        <row r="547">
          <cell r="F547" t="str">
            <v>PORT HARCOURTAirtimeTotal Airtime Value</v>
          </cell>
          <cell r="G547">
            <v>1351297.57</v>
          </cell>
        </row>
        <row r="548">
          <cell r="F548" t="str">
            <v>PORT HARCOURTAirtimeTotal Airtime Value - Reversals</v>
          </cell>
          <cell r="G548">
            <v>-3500</v>
          </cell>
        </row>
        <row r="549">
          <cell r="F549" t="str">
            <v>PORT HARCOURTAirtimeAverage Value of Airtime</v>
          </cell>
          <cell r="G549">
            <v>471.82</v>
          </cell>
        </row>
        <row r="550">
          <cell r="F550" t="str">
            <v>PORT HARCOURTAirtimeAverage Value of Airtime - Reversals</v>
          </cell>
          <cell r="G550">
            <v>-1166.67</v>
          </cell>
        </row>
        <row r="551">
          <cell r="F551" t="str">
            <v>PORT HARCOURTAirtimePaga Airtime Income</v>
          </cell>
          <cell r="G551">
            <v>60796.54</v>
          </cell>
        </row>
        <row r="552">
          <cell r="F552" t="str">
            <v>PORT HARCOURTAirtimePaga Airtime Income - Reversals</v>
          </cell>
          <cell r="G552">
            <v>-245</v>
          </cell>
        </row>
        <row r="553">
          <cell r="F553" t="str">
            <v>PORT HARCOURTAirtimeAgent Airtime Commission</v>
          </cell>
          <cell r="G553">
            <v>40643.93</v>
          </cell>
        </row>
        <row r="554">
          <cell r="F554" t="str">
            <v>PORT HARCOURTAirtimeAgent Airtime Commission - Reversals</v>
          </cell>
          <cell r="G554">
            <v>0</v>
          </cell>
        </row>
        <row r="555">
          <cell r="F555" t="str">
            <v>OTHER CITIES SUMMARYAgent Network Sales# of Approved Agents in Total</v>
          </cell>
          <cell r="G555">
            <v>8132</v>
          </cell>
        </row>
        <row r="556">
          <cell r="F556" t="str">
            <v>OTHER CITIES SUMMARYAgent Network SalesActive Agents in total (at least 1 transactions in the month)</v>
          </cell>
          <cell r="G556">
            <v>4430</v>
          </cell>
        </row>
        <row r="557">
          <cell r="F557" t="str">
            <v>OTHER CITIES SUMMARYAgent Network SalesActive Agents in total (at least 5 transactions in the month)</v>
          </cell>
          <cell r="G557">
            <v>3867</v>
          </cell>
        </row>
        <row r="558">
          <cell r="F558" t="str">
            <v>OTHER CITIES SUMMARYAgent Network SalesFresh Active Agents in total (at least 1 transactions in the month)</v>
          </cell>
          <cell r="G558">
            <v>234</v>
          </cell>
        </row>
        <row r="559">
          <cell r="F559" t="str">
            <v>OTHER CITIES SUMMARYAgent Network SalesFresh Active Agents in total (at least 5 transactions in the month)</v>
          </cell>
          <cell r="G559">
            <v>200</v>
          </cell>
        </row>
        <row r="560">
          <cell r="F560" t="str">
            <v>OTHER CITIES SUMMARYAgent Network SalesChurn Active Agents (1 txn in Month)</v>
          </cell>
          <cell r="G560">
            <v>393</v>
          </cell>
        </row>
        <row r="561">
          <cell r="F561" t="str">
            <v>OTHER CITIES SUMMARYAgent Network SalesChurn Active Agents (5 txn in Month)</v>
          </cell>
          <cell r="G561">
            <v>375</v>
          </cell>
        </row>
        <row r="562">
          <cell r="F562" t="str">
            <v>OTHER CITIES SUMMARYAbeokuta - All data in this section apply only to agents in Abeokuta (or the specific city)# Agents in City</v>
          </cell>
          <cell r="G562">
            <v>246</v>
          </cell>
        </row>
        <row r="563">
          <cell r="F563" t="str">
            <v>OTHER CITIES SUMMARYAbeokuta - All data in this section apply only to agents in Abeokuta (or the specific city)Active Agents in City in month (at least 1 transactions in the month)</v>
          </cell>
          <cell r="G563">
            <v>118</v>
          </cell>
        </row>
        <row r="564">
          <cell r="F564" t="str">
            <v>OTHER CITIES SUMMARYAbeokuta - All data in this section apply only to agents in Abeokuta (or the specific city)Active Agents in City in month (at least 5 transactions in the month)</v>
          </cell>
          <cell r="G564">
            <v>97</v>
          </cell>
        </row>
        <row r="565">
          <cell r="F565" t="str">
            <v>OTHER CITIES SUMMARYAbeokuta - All data in this section apply only to agents in Abeokuta (or the specific city)Churn City Agents in Month (1 txn in Month)</v>
          </cell>
          <cell r="G565">
            <v>19</v>
          </cell>
        </row>
        <row r="566">
          <cell r="F566" t="str">
            <v>OTHER CITIES SUMMARYAbeokuta - All data in this section apply only to agents in Abeokuta (or the specific city)Churn City Agents in Month (5 txn in Month)</v>
          </cell>
          <cell r="G566">
            <v>10</v>
          </cell>
        </row>
        <row r="567">
          <cell r="F567" t="str">
            <v>OTHER CITIES SUMMARYDeposit into Paga Number of Agents performing at least 1 Deposit for Customer or another Agent (Accept Deposit)</v>
          </cell>
          <cell r="G567">
            <v>43</v>
          </cell>
        </row>
        <row r="568">
          <cell r="F568" t="str">
            <v xml:space="preserve">OTHER CITIES SUMMARYDeposit into Paga Churn Agents DP </v>
          </cell>
          <cell r="G568">
            <v>14</v>
          </cell>
        </row>
        <row r="569">
          <cell r="F569" t="str">
            <v xml:space="preserve">OTHER CITIES SUMMARYDeposit into Paga New / Fresh Agents DP in Month </v>
          </cell>
          <cell r="G569">
            <v>13</v>
          </cell>
        </row>
        <row r="570">
          <cell r="F570" t="str">
            <v>OTHER CITIES SUMMARYDeposit into Paga Total DP Volume</v>
          </cell>
          <cell r="G570">
            <v>180</v>
          </cell>
        </row>
        <row r="571">
          <cell r="F571" t="str">
            <v>OTHER CITIES SUMMARYDeposit into Paga Total DP Value</v>
          </cell>
          <cell r="G571">
            <v>3108200</v>
          </cell>
        </row>
        <row r="572">
          <cell r="F572" t="str">
            <v>OTHER CITIES SUMMARYDeposit into Paga Average Value of DP</v>
          </cell>
          <cell r="G572">
            <v>17267.78</v>
          </cell>
        </row>
        <row r="573">
          <cell r="F573" t="str">
            <v>OTHER CITIES SUMMARYDeposit To BankNumber of Agents performing Deposit to Bank</v>
          </cell>
          <cell r="G573">
            <v>73</v>
          </cell>
        </row>
        <row r="574">
          <cell r="F574" t="str">
            <v>OTHER CITIES SUMMARYDeposit To BankChurn Agents DB</v>
          </cell>
          <cell r="G574">
            <v>13</v>
          </cell>
        </row>
        <row r="575">
          <cell r="F575" t="str">
            <v xml:space="preserve">OTHER CITIES SUMMARYDeposit To Bank New / Fresh Agents DB in Month </v>
          </cell>
          <cell r="G575">
            <v>10</v>
          </cell>
        </row>
        <row r="576">
          <cell r="F576" t="str">
            <v>OTHER CITIES SUMMARYDeposit To BankTotal DB Volume</v>
          </cell>
          <cell r="G576">
            <v>747</v>
          </cell>
        </row>
        <row r="577">
          <cell r="F577" t="str">
            <v>OTHER CITIES SUMMARYDeposit To BankTotal DB Value</v>
          </cell>
          <cell r="G577">
            <v>11592600</v>
          </cell>
        </row>
        <row r="578">
          <cell r="F578" t="str">
            <v>OTHER CITIES SUMMARYDeposit To BankAverage Value of DB</v>
          </cell>
          <cell r="G578">
            <v>15518.88</v>
          </cell>
        </row>
        <row r="579">
          <cell r="F579" t="str">
            <v>OTHER CITIES SUMMARYDeposit To BankPaga DB Income</v>
          </cell>
          <cell r="G579">
            <v>64120</v>
          </cell>
        </row>
        <row r="580">
          <cell r="F580" t="str">
            <v>OTHER CITIES SUMMARYDeposit To BankAgent DB Commission</v>
          </cell>
          <cell r="G580">
            <v>47930</v>
          </cell>
        </row>
        <row r="581">
          <cell r="F581" t="str">
            <v>OTHER CITIES SUMMARYMerchant Payments (Bill Pay)Number of agents performing DStv</v>
          </cell>
          <cell r="G581">
            <v>63</v>
          </cell>
        </row>
        <row r="582">
          <cell r="F582" t="str">
            <v>OTHER CITIES SUMMARYMerchant Payments (Bill Pay)Churn Agents DStv BP</v>
          </cell>
          <cell r="G582">
            <v>5</v>
          </cell>
        </row>
        <row r="583">
          <cell r="F583" t="str">
            <v xml:space="preserve">OTHER CITIES SUMMARYMerchant Payments (Bill Pay)New / Fresh Agents BP in Month </v>
          </cell>
          <cell r="G583">
            <v>6</v>
          </cell>
        </row>
        <row r="584">
          <cell r="F584" t="str">
            <v>OTHER CITIES SUMMARYMerchant Payments (Bill Pay)Total DStv BP Volume</v>
          </cell>
          <cell r="G584">
            <v>736</v>
          </cell>
        </row>
        <row r="585">
          <cell r="F585" t="str">
            <v>OTHER CITIES SUMMARYMerchant Payments (Bill Pay)Total DStv BP Volume - Reversal</v>
          </cell>
          <cell r="G585">
            <v>5</v>
          </cell>
        </row>
        <row r="586">
          <cell r="F586" t="str">
            <v>OTHER CITIES SUMMARYMerchant Payments (Bill Pay)Total DStv BP Value</v>
          </cell>
          <cell r="G586">
            <v>4167230</v>
          </cell>
        </row>
        <row r="587">
          <cell r="F587" t="str">
            <v>OTHER CITIES SUMMARYMerchant Payments (Bill Pay)Total DStv BP Value - Reversal</v>
          </cell>
          <cell r="G587">
            <v>-16200</v>
          </cell>
        </row>
        <row r="588">
          <cell r="F588" t="str">
            <v>OTHER CITIES SUMMARYMerchant Payments (Bill Pay)Average Value of DStv BP</v>
          </cell>
          <cell r="G588">
            <v>5662</v>
          </cell>
        </row>
        <row r="589">
          <cell r="F589" t="str">
            <v>OTHER CITIES SUMMARYMerchant Payments (Bill Pay)Average Value of DStv BP - Reversals</v>
          </cell>
          <cell r="G589">
            <v>-3240</v>
          </cell>
        </row>
        <row r="590">
          <cell r="F590" t="str">
            <v>OTHER CITIES SUMMARYMerchant Payments (Bill Pay)Paga DStv BP Income</v>
          </cell>
          <cell r="G590">
            <v>56454.3</v>
          </cell>
        </row>
        <row r="591">
          <cell r="F591" t="str">
            <v>OTHER CITIES SUMMARYMerchant Payments (Bill Pay)Paga DStv BP Income - Reversals</v>
          </cell>
          <cell r="G591">
            <v>0</v>
          </cell>
        </row>
        <row r="592">
          <cell r="F592" t="str">
            <v>OTHER CITIES SUMMARYMerchant Payments (Bill Pay)Agent DStv BP Commission</v>
          </cell>
          <cell r="G592">
            <v>25830</v>
          </cell>
        </row>
        <row r="593">
          <cell r="F593" t="str">
            <v>OTHER CITIES SUMMARYMerchant Payments (Bill Pay)Agent DStv BP Commission - Reversals</v>
          </cell>
          <cell r="G593">
            <v>0</v>
          </cell>
        </row>
        <row r="594">
          <cell r="F594" t="str">
            <v>OTHER CITIES SUMMARYMerchant Payments (Bill Pay)Number of agents performing Gotv</v>
          </cell>
          <cell r="G594">
            <v>73</v>
          </cell>
        </row>
        <row r="595">
          <cell r="F595" t="str">
            <v>OTHER CITIES SUMMARYMerchant Payments (Bill Pay)Churn Agents Gotv BP</v>
          </cell>
          <cell r="G595">
            <v>6</v>
          </cell>
        </row>
        <row r="596">
          <cell r="F596" t="str">
            <v xml:space="preserve">OTHER CITIES SUMMARYMerchant Payments (Bill Pay)New / Fresh Agents BP in Month </v>
          </cell>
          <cell r="G596">
            <v>9</v>
          </cell>
        </row>
        <row r="597">
          <cell r="F597" t="str">
            <v>OTHER CITIES SUMMARYMerchant Payments (Bill Pay)Total Gotv BP Volume</v>
          </cell>
          <cell r="G597">
            <v>1741</v>
          </cell>
        </row>
        <row r="598">
          <cell r="F598" t="str">
            <v>OTHER CITIES SUMMARYMerchant Payments (Bill Pay)Total Gotv BP Volume - Reversals</v>
          </cell>
          <cell r="G598">
            <v>5</v>
          </cell>
        </row>
        <row r="599">
          <cell r="F599" t="str">
            <v>OTHER CITIES SUMMARYMerchant Payments (Bill Pay)Total Gotv BP Value</v>
          </cell>
          <cell r="G599">
            <v>2903690</v>
          </cell>
        </row>
        <row r="600">
          <cell r="F600" t="str">
            <v>OTHER CITIES SUMMARYMerchant Payments (Bill Pay)Total Gotv BP Value - Reversals</v>
          </cell>
          <cell r="G600">
            <v>-9000</v>
          </cell>
        </row>
        <row r="601">
          <cell r="F601" t="str">
            <v>OTHER CITIES SUMMARYMerchant Payments (Bill Pay)Average Value of Gotv BP</v>
          </cell>
          <cell r="G601">
            <v>1667.83</v>
          </cell>
        </row>
        <row r="602">
          <cell r="F602" t="str">
            <v>OTHER CITIES SUMMARYMerchant Payments (Bill Pay)Average Value of Gotv BP - Reversals</v>
          </cell>
          <cell r="G602">
            <v>-1800</v>
          </cell>
        </row>
        <row r="603">
          <cell r="F603" t="str">
            <v>OTHER CITIES SUMMARYMerchant Payments (Bill Pay)Paga Gotv BP Income</v>
          </cell>
          <cell r="G603">
            <v>63846.9</v>
          </cell>
        </row>
        <row r="604">
          <cell r="F604" t="str">
            <v>OTHER CITIES SUMMARYMerchant Payments (Bill Pay)Paga Gotv BP Income - Reversals</v>
          </cell>
          <cell r="G604">
            <v>0</v>
          </cell>
        </row>
        <row r="605">
          <cell r="F605" t="str">
            <v>OTHER CITIES SUMMARYMerchant Payments (Bill Pay)Agent Gotv BP Commission</v>
          </cell>
          <cell r="G605">
            <v>35110</v>
          </cell>
        </row>
        <row r="606">
          <cell r="F606" t="str">
            <v>OTHER CITIES SUMMARYMerchant Payments (Bill Pay)Agent Gotv BP Commission - Reversals</v>
          </cell>
          <cell r="G606">
            <v>0</v>
          </cell>
        </row>
        <row r="607">
          <cell r="F607" t="str">
            <v>OTHER CITIES SUMMARYMerchant Payments (Bill Pay)Number of agents performing Startimes</v>
          </cell>
          <cell r="G607">
            <v>55</v>
          </cell>
        </row>
        <row r="608">
          <cell r="F608" t="str">
            <v>OTHER CITIES SUMMARYMerchant Payments (Bill Pay)Churn Agents Startimes BP</v>
          </cell>
          <cell r="G608">
            <v>2</v>
          </cell>
        </row>
        <row r="609">
          <cell r="F609" t="str">
            <v xml:space="preserve">OTHER CITIES SUMMARYMerchant Payments (Bill Pay)New / Fresh Agents BP in Month </v>
          </cell>
          <cell r="G609">
            <v>6</v>
          </cell>
        </row>
        <row r="610">
          <cell r="F610" t="str">
            <v>OTHER CITIES SUMMARYMerchant Payments (Bill Pay)Total Startimes BP Volume</v>
          </cell>
          <cell r="G610">
            <v>832</v>
          </cell>
        </row>
        <row r="611">
          <cell r="F611" t="str">
            <v>OTHER CITIES SUMMARYMerchant Payments (Bill Pay)Total Startimes BP Value</v>
          </cell>
          <cell r="G611">
            <v>948570</v>
          </cell>
        </row>
        <row r="612">
          <cell r="F612" t="str">
            <v>OTHER CITIES SUMMARYMerchant Payments (Bill Pay)Average Value of Startimes BP</v>
          </cell>
          <cell r="G612">
            <v>1140.1099999999999</v>
          </cell>
        </row>
        <row r="613">
          <cell r="F613" t="str">
            <v>OTHER CITIES SUMMARYMerchant Payments (Bill Pay)Paga Startimes BP Income</v>
          </cell>
          <cell r="G613">
            <v>920112.9</v>
          </cell>
        </row>
        <row r="614">
          <cell r="F614" t="str">
            <v>OTHER CITIES SUMMARYMerchant Payments (Bill Pay)Agent Startimes BP Commission</v>
          </cell>
          <cell r="G614">
            <v>28457.1</v>
          </cell>
        </row>
        <row r="615">
          <cell r="F615" t="str">
            <v>OTHER CITIES SUMMARYMerchant Payments (Bill Pay)Number of agents performing Other</v>
          </cell>
          <cell r="G615">
            <v>1</v>
          </cell>
        </row>
        <row r="616">
          <cell r="F616" t="str">
            <v>OTHER CITIES SUMMARYMerchant Payments (Bill Pay)Churn Agents Other BP</v>
          </cell>
          <cell r="G616">
            <v>4</v>
          </cell>
        </row>
        <row r="617">
          <cell r="F617" t="str">
            <v xml:space="preserve">OTHER CITIES SUMMARYMerchant Payments (Bill Pay)New / Fresh Agents BP in Month </v>
          </cell>
          <cell r="G617">
            <v>1</v>
          </cell>
        </row>
        <row r="618">
          <cell r="F618" t="str">
            <v>OTHER CITIES SUMMARYMerchant Payments (Bill Pay)Total Other BP Volume</v>
          </cell>
          <cell r="G618">
            <v>1</v>
          </cell>
        </row>
        <row r="619">
          <cell r="F619" t="str">
            <v>OTHER CITIES SUMMARYMerchant Payments (Bill Pay)Total Other BP Value</v>
          </cell>
          <cell r="G619">
            <v>7000</v>
          </cell>
        </row>
        <row r="620">
          <cell r="F620" t="str">
            <v>OTHER CITIES SUMMARYMerchant Payments (Bill Pay)Average Value of Other BP</v>
          </cell>
          <cell r="G620">
            <v>7000</v>
          </cell>
        </row>
        <row r="621">
          <cell r="F621" t="str">
            <v>OTHER CITIES SUMMARYMerchant Payments (Bill Pay)Paga Other BP Income</v>
          </cell>
          <cell r="G621">
            <v>51.58</v>
          </cell>
        </row>
        <row r="622">
          <cell r="F622" t="str">
            <v>OTHER CITIES SUMMARYMerchant Payments (Bill Pay)Agent Other BP Commission</v>
          </cell>
          <cell r="G622">
            <v>50</v>
          </cell>
        </row>
        <row r="623">
          <cell r="F623" t="str">
            <v>OTHER CITIES SUMMARYAirtimeNumber of Agents performing Airtime on Transaction</v>
          </cell>
          <cell r="G623">
            <v>134</v>
          </cell>
        </row>
        <row r="624">
          <cell r="F624" t="str">
            <v>OTHER CITIES SUMMARYAirtimeChurn Agents Airtime</v>
          </cell>
          <cell r="G624">
            <v>13</v>
          </cell>
        </row>
        <row r="625">
          <cell r="F625" t="str">
            <v xml:space="preserve">OTHER CITIES SUMMARYAirtimeNew / Fresh Agents Airtime in Month </v>
          </cell>
          <cell r="G625">
            <v>14</v>
          </cell>
        </row>
        <row r="626">
          <cell r="F626" t="str">
            <v>OTHER CITIES SUMMARYAirtimeTotal Airtime Volume</v>
          </cell>
          <cell r="G626">
            <v>960</v>
          </cell>
        </row>
        <row r="627">
          <cell r="F627" t="str">
            <v>OTHER CITIES SUMMARYAirtimeTotal Airtime Volume - Reversal</v>
          </cell>
          <cell r="G627" t="str">
            <v xml:space="preserve">  </v>
          </cell>
        </row>
        <row r="628">
          <cell r="F628" t="str">
            <v>OTHER CITIES SUMMARYAirtimeTotal Airtime Value</v>
          </cell>
          <cell r="G628">
            <v>510072.37</v>
          </cell>
        </row>
        <row r="629">
          <cell r="F629" t="str">
            <v>OTHER CITIES SUMMARYAirtimeTotal Airtime Value - Reversals</v>
          </cell>
          <cell r="G629" t="str">
            <v xml:space="preserve">  </v>
          </cell>
        </row>
        <row r="630">
          <cell r="F630" t="str">
            <v>OTHER CITIES SUMMARYAirtimeAverage Value of Airtime</v>
          </cell>
          <cell r="G630">
            <v>531.33000000000004</v>
          </cell>
        </row>
        <row r="631">
          <cell r="F631" t="str">
            <v>OTHER CITIES SUMMARYAirtimeAverage Value of Airtime - Reversals</v>
          </cell>
          <cell r="G631" t="str">
            <v xml:space="preserve">  </v>
          </cell>
        </row>
        <row r="632">
          <cell r="F632" t="str">
            <v>OTHER CITIES SUMMARYAirtimePaga Airtime Income</v>
          </cell>
          <cell r="G632">
            <v>23868.29</v>
          </cell>
        </row>
        <row r="633">
          <cell r="F633" t="str">
            <v>OTHER CITIES SUMMARYAirtimePaga Airtime Income - Reversals</v>
          </cell>
          <cell r="G633" t="str">
            <v xml:space="preserve">  </v>
          </cell>
        </row>
        <row r="634">
          <cell r="F634" t="str">
            <v>OTHER CITIES SUMMARYAirtimeAgent Airtime Commission</v>
          </cell>
          <cell r="G634">
            <v>15302.17</v>
          </cell>
        </row>
        <row r="635">
          <cell r="F635" t="str">
            <v>OTHER CITIES SUMMARYAirtimeAgent Airtime Commission - Reversals</v>
          </cell>
          <cell r="G635" t="str">
            <v xml:space="preserve">  </v>
          </cell>
        </row>
        <row r="636">
          <cell r="F636" t="str">
            <v>OTHER CITIES SUMMARYAgent Network Sales# of Approved Agents in Total</v>
          </cell>
          <cell r="G636">
            <v>8132</v>
          </cell>
        </row>
        <row r="637">
          <cell r="F637" t="str">
            <v>OTHER CITIES SUMMARYAgent Network SalesActive Agents in total (at least 1 transactions in the month)</v>
          </cell>
          <cell r="G637">
            <v>4430</v>
          </cell>
        </row>
        <row r="638">
          <cell r="F638" t="str">
            <v>OTHER CITIES SUMMARYAgent Network SalesActive Agents in total (at least 5 transactions in the month)</v>
          </cell>
          <cell r="G638">
            <v>3867</v>
          </cell>
        </row>
        <row r="639">
          <cell r="F639" t="str">
            <v>OTHER CITIES SUMMARYAgent Network SalesFresh Active Agents in total (at least 1 transactions in the month)</v>
          </cell>
          <cell r="G639">
            <v>234</v>
          </cell>
        </row>
        <row r="640">
          <cell r="F640" t="str">
            <v>OTHER CITIES SUMMARYAgent Network SalesFresh Active Agents in total (at least 5 transactions in the month)</v>
          </cell>
          <cell r="G640">
            <v>200</v>
          </cell>
        </row>
        <row r="641">
          <cell r="F641" t="str">
            <v>OTHER CITIES SUMMARYAgent Network SalesChurn Active Agents (1 txn in Month)</v>
          </cell>
          <cell r="G641">
            <v>393</v>
          </cell>
        </row>
        <row r="642">
          <cell r="F642" t="str">
            <v>OTHER CITIES SUMMARYAgent Network SalesChurn Active Agents (5 txn in Month)</v>
          </cell>
          <cell r="G642">
            <v>375</v>
          </cell>
        </row>
        <row r="643">
          <cell r="F643" t="str">
            <v>OTHER CITIES SUMMARYBennin - All data in this section apply only to agents in Bennin (or the specific city)# Agents in City</v>
          </cell>
          <cell r="G643">
            <v>225</v>
          </cell>
        </row>
        <row r="644">
          <cell r="F644" t="str">
            <v>OTHER CITIES SUMMARYBennin - All data in this section apply only to agents in Bennin (or the specific city)Active Agents in City in month (at least 1 transactions in the month)</v>
          </cell>
          <cell r="G644">
            <v>119</v>
          </cell>
        </row>
        <row r="645">
          <cell r="F645" t="str">
            <v>OTHER CITIES SUMMARYBennin - All data in this section apply only to agents in Bennin (or the specific city)Active Agents in City in month (at least 5 transactions in the month)</v>
          </cell>
          <cell r="G645">
            <v>109</v>
          </cell>
        </row>
        <row r="646">
          <cell r="F646" t="str">
            <v>OTHER CITIES SUMMARYBennin - All data in this section apply only to agents in Bennin (or the specific city)Churn City Agents in Month (1 txn in Month)</v>
          </cell>
          <cell r="G646">
            <v>8</v>
          </cell>
        </row>
        <row r="647">
          <cell r="F647" t="str">
            <v>OTHER CITIES SUMMARYBennin - All data in this section apply only to agents in Bennin (or the specific city)Churn City Agents in Month (5 txn in Month)</v>
          </cell>
          <cell r="G647">
            <v>9</v>
          </cell>
        </row>
        <row r="648">
          <cell r="F648" t="str">
            <v>OTHER CITIES SUMMARYDeposit into Paga Number of Agents performing at least 1 Deposit for Customer or another Agent (Accept Deposit)</v>
          </cell>
          <cell r="G648">
            <v>22</v>
          </cell>
        </row>
        <row r="649">
          <cell r="F649" t="str">
            <v xml:space="preserve">OTHER CITIES SUMMARYDeposit into Paga Churn Agents DP </v>
          </cell>
          <cell r="G649">
            <v>18</v>
          </cell>
        </row>
        <row r="650">
          <cell r="F650" t="str">
            <v xml:space="preserve">OTHER CITIES SUMMARYDeposit into Paga New / Fresh Agents DP in Month </v>
          </cell>
          <cell r="G650">
            <v>5</v>
          </cell>
        </row>
        <row r="651">
          <cell r="F651" t="str">
            <v>OTHER CITIES SUMMARYDeposit into Paga Total DP Volume</v>
          </cell>
          <cell r="G651">
            <v>85</v>
          </cell>
        </row>
        <row r="652">
          <cell r="F652" t="str">
            <v>OTHER CITIES SUMMARYDeposit into Paga Total DP Value</v>
          </cell>
          <cell r="G652">
            <v>809090</v>
          </cell>
        </row>
        <row r="653">
          <cell r="F653" t="str">
            <v>OTHER CITIES SUMMARYDeposit into Paga Average Value of DP</v>
          </cell>
          <cell r="G653">
            <v>9518.7099999999991</v>
          </cell>
        </row>
        <row r="654">
          <cell r="F654" t="str">
            <v>OTHER CITIES SUMMARYDeposit To BankNumber of Agents performing Deposit to Bank</v>
          </cell>
          <cell r="G654">
            <v>52</v>
          </cell>
        </row>
        <row r="655">
          <cell r="F655" t="str">
            <v>OTHER CITIES SUMMARYDeposit To BankChurn Agents DB</v>
          </cell>
          <cell r="G655">
            <v>18</v>
          </cell>
        </row>
        <row r="656">
          <cell r="F656" t="str">
            <v xml:space="preserve">OTHER CITIES SUMMARYDeposit To Bank New / Fresh Agents DB in Month </v>
          </cell>
          <cell r="G656">
            <v>10</v>
          </cell>
        </row>
        <row r="657">
          <cell r="F657" t="str">
            <v>OTHER CITIES SUMMARYDeposit To BankTotal DB Volume</v>
          </cell>
          <cell r="G657">
            <v>426</v>
          </cell>
        </row>
        <row r="658">
          <cell r="F658" t="str">
            <v>OTHER CITIES SUMMARYDeposit To BankTotal DB Volume - Reversals</v>
          </cell>
          <cell r="G658">
            <v>1</v>
          </cell>
        </row>
        <row r="659">
          <cell r="F659" t="str">
            <v>OTHER CITIES SUMMARYDeposit To BankTotal DB Value</v>
          </cell>
          <cell r="G659">
            <v>8894035</v>
          </cell>
        </row>
        <row r="660">
          <cell r="F660" t="str">
            <v>OTHER CITIES SUMMARYDeposit To BankTotal DB Value - Reversals</v>
          </cell>
          <cell r="G660">
            <v>-100000</v>
          </cell>
        </row>
        <row r="661">
          <cell r="F661" t="str">
            <v>OTHER CITIES SUMMARYDeposit To BankAverage Value of DB</v>
          </cell>
          <cell r="G661">
            <v>20878.02</v>
          </cell>
        </row>
        <row r="662">
          <cell r="F662" t="str">
            <v>OTHER CITIES SUMMARYDeposit To BankAverage Value of DB - Reversals</v>
          </cell>
          <cell r="G662">
            <v>-100000</v>
          </cell>
        </row>
        <row r="663">
          <cell r="F663" t="str">
            <v>OTHER CITIES SUMMARYDeposit To BankPaga DB Income</v>
          </cell>
          <cell r="G663">
            <v>34720</v>
          </cell>
        </row>
        <row r="664">
          <cell r="F664" t="str">
            <v>OTHER CITIES SUMMARYDeposit To BankPaga DB Income - Reversal</v>
          </cell>
          <cell r="G664">
            <v>-50</v>
          </cell>
        </row>
        <row r="665">
          <cell r="F665" t="str">
            <v>OTHER CITIES SUMMARYDeposit To BankAgent DB Commission</v>
          </cell>
          <cell r="G665">
            <v>28880</v>
          </cell>
        </row>
        <row r="666">
          <cell r="F666" t="str">
            <v>OTHER CITIES SUMMARYDeposit To BankAgent DB Commission - Reversal</v>
          </cell>
          <cell r="G666">
            <v>-100</v>
          </cell>
        </row>
        <row r="667">
          <cell r="F667" t="str">
            <v>OTHER CITIES SUMMARYMerchant Payments (Bill Pay)Number of agents performing DStv</v>
          </cell>
          <cell r="G667">
            <v>47</v>
          </cell>
        </row>
        <row r="668">
          <cell r="F668" t="str">
            <v>OTHER CITIES SUMMARYMerchant Payments (Bill Pay)Churn Agents DStv BP</v>
          </cell>
          <cell r="G668">
            <v>2</v>
          </cell>
        </row>
        <row r="669">
          <cell r="F669" t="str">
            <v xml:space="preserve">OTHER CITIES SUMMARYMerchant Payments (Bill Pay)New / Fresh Agents BP in Month </v>
          </cell>
          <cell r="G669">
            <v>6</v>
          </cell>
        </row>
        <row r="670">
          <cell r="F670" t="str">
            <v>OTHER CITIES SUMMARYMerchant Payments (Bill Pay)Total DStv BP Volume</v>
          </cell>
          <cell r="G670">
            <v>245</v>
          </cell>
        </row>
        <row r="671">
          <cell r="F671" t="str">
            <v>OTHER CITIES SUMMARYMerchant Payments (Bill Pay)Total DStv BP Value</v>
          </cell>
          <cell r="G671">
            <v>1360710</v>
          </cell>
        </row>
        <row r="672">
          <cell r="F672" t="str">
            <v>OTHER CITIES SUMMARYMerchant Payments (Bill Pay)Average Value of DStv BP</v>
          </cell>
          <cell r="G672">
            <v>5553.92</v>
          </cell>
        </row>
        <row r="673">
          <cell r="F673" t="str">
            <v>OTHER CITIES SUMMARYMerchant Payments (Bill Pay)Paga DStv BP Income</v>
          </cell>
          <cell r="G673">
            <v>18507.099999999999</v>
          </cell>
        </row>
        <row r="674">
          <cell r="F674" t="str">
            <v>OTHER CITIES SUMMARYMerchant Payments (Bill Pay)Agent DStv BP Commission</v>
          </cell>
          <cell r="G674">
            <v>12100</v>
          </cell>
        </row>
        <row r="675">
          <cell r="F675" t="str">
            <v>OTHER CITIES SUMMARYMerchant Payments (Bill Pay)Number of agents performing Gotv</v>
          </cell>
          <cell r="G675">
            <v>94</v>
          </cell>
        </row>
        <row r="676">
          <cell r="F676" t="str">
            <v>OTHER CITIES SUMMARYMerchant Payments (Bill Pay)Churn Agents Gotv BP</v>
          </cell>
          <cell r="G676">
            <v>17</v>
          </cell>
        </row>
        <row r="677">
          <cell r="F677" t="str">
            <v xml:space="preserve">OTHER CITIES SUMMARYMerchant Payments (Bill Pay)New / Fresh Agents BP in Month </v>
          </cell>
          <cell r="G677">
            <v>4</v>
          </cell>
        </row>
        <row r="678">
          <cell r="F678" t="str">
            <v>OTHER CITIES SUMMARYMerchant Payments (Bill Pay)Total Gotv BP Volume</v>
          </cell>
          <cell r="G678">
            <v>3553</v>
          </cell>
        </row>
        <row r="679">
          <cell r="F679" t="str">
            <v>OTHER CITIES SUMMARYMerchant Payments (Bill Pay)Total Gotv BP Volume - Reversals</v>
          </cell>
          <cell r="G679">
            <v>11</v>
          </cell>
        </row>
        <row r="680">
          <cell r="F680" t="str">
            <v>OTHER CITIES SUMMARYMerchant Payments (Bill Pay)Total Gotv BP Value</v>
          </cell>
          <cell r="G680">
            <v>6301560</v>
          </cell>
        </row>
        <row r="681">
          <cell r="F681" t="str">
            <v>OTHER CITIES SUMMARYMerchant Payments (Bill Pay)Total Gotv BP Value - Reversals</v>
          </cell>
          <cell r="G681">
            <v>-36000</v>
          </cell>
        </row>
        <row r="682">
          <cell r="F682" t="str">
            <v>OTHER CITIES SUMMARYMerchant Payments (Bill Pay)Average Value of Gotv BP</v>
          </cell>
          <cell r="G682">
            <v>1773.59</v>
          </cell>
        </row>
        <row r="683">
          <cell r="F683" t="str">
            <v>OTHER CITIES SUMMARYMerchant Payments (Bill Pay)Average Value of Gotv BP - Reversals</v>
          </cell>
          <cell r="G683">
            <v>-3272.73</v>
          </cell>
        </row>
        <row r="684">
          <cell r="F684" t="str">
            <v>OTHER CITIES SUMMARYMerchant Payments (Bill Pay)Paga Gotv BP Income</v>
          </cell>
          <cell r="G684">
            <v>134215.6</v>
          </cell>
        </row>
        <row r="685">
          <cell r="F685" t="str">
            <v>OTHER CITIES SUMMARYMerchant Payments (Bill Pay)Paga Gotv BP Income - Reversals</v>
          </cell>
          <cell r="G685">
            <v>0</v>
          </cell>
        </row>
        <row r="686">
          <cell r="F686" t="str">
            <v>OTHER CITIES SUMMARYMerchant Payments (Bill Pay)Agent Gotv BP Commission</v>
          </cell>
          <cell r="G686">
            <v>72280</v>
          </cell>
        </row>
        <row r="687">
          <cell r="F687" t="str">
            <v>OTHER CITIES SUMMARYMerchant Payments (Bill Pay)Agent Gotv BP Commission - Reversals</v>
          </cell>
          <cell r="G687">
            <v>0</v>
          </cell>
        </row>
        <row r="688">
          <cell r="F688" t="str">
            <v>OTHER CITIES SUMMARYMerchant Payments (Bill Pay)Number of agents performing Startimes</v>
          </cell>
          <cell r="G688">
            <v>47</v>
          </cell>
        </row>
        <row r="689">
          <cell r="F689" t="str">
            <v>OTHER CITIES SUMMARYMerchant Payments (Bill Pay)Churn Agents Startimes BP</v>
          </cell>
          <cell r="G689">
            <v>6</v>
          </cell>
        </row>
        <row r="690">
          <cell r="F690" t="str">
            <v xml:space="preserve">OTHER CITIES SUMMARYMerchant Payments (Bill Pay)New / Fresh Agents BP in Month </v>
          </cell>
          <cell r="G690">
            <v>11</v>
          </cell>
        </row>
        <row r="691">
          <cell r="F691" t="str">
            <v>OTHER CITIES SUMMARYMerchant Payments (Bill Pay)Total Startimes BP Volume</v>
          </cell>
          <cell r="G691">
            <v>257</v>
          </cell>
        </row>
        <row r="692">
          <cell r="F692" t="str">
            <v>OTHER CITIES SUMMARYMerchant Payments (Bill Pay)Total Startimes BP Value</v>
          </cell>
          <cell r="G692">
            <v>332200</v>
          </cell>
        </row>
        <row r="693">
          <cell r="F693" t="str">
            <v>OTHER CITIES SUMMARYMerchant Payments (Bill Pay)Average Value of Startimes BP</v>
          </cell>
          <cell r="G693">
            <v>1292.6099999999999</v>
          </cell>
        </row>
        <row r="694">
          <cell r="F694" t="str">
            <v>OTHER CITIES SUMMARYMerchant Payments (Bill Pay)Paga Startimes BP Income</v>
          </cell>
          <cell r="G694">
            <v>322234</v>
          </cell>
        </row>
        <row r="695">
          <cell r="F695" t="str">
            <v>OTHER CITIES SUMMARYMerchant Payments (Bill Pay)Agent Startimes BP Commission</v>
          </cell>
          <cell r="G695">
            <v>9966</v>
          </cell>
        </row>
        <row r="696">
          <cell r="F696" t="str">
            <v>OTHER CITIES SUMMARYMerchant Payments (Bill Pay)Number of agents performing Other</v>
          </cell>
          <cell r="G696">
            <v>6</v>
          </cell>
        </row>
        <row r="697">
          <cell r="F697" t="str">
            <v>OTHER CITIES SUMMARYMerchant Payments (Bill Pay)Churn Agents Other BP</v>
          </cell>
          <cell r="G697">
            <v>1</v>
          </cell>
        </row>
        <row r="698">
          <cell r="F698" t="str">
            <v xml:space="preserve">OTHER CITIES SUMMARYMerchant Payments (Bill Pay)New / Fresh Agents BP in Month </v>
          </cell>
          <cell r="G698">
            <v>5</v>
          </cell>
        </row>
        <row r="699">
          <cell r="F699" t="str">
            <v>OTHER CITIES SUMMARYMerchant Payments (Bill Pay)Total Other BP Volume</v>
          </cell>
          <cell r="G699">
            <v>6</v>
          </cell>
        </row>
        <row r="700">
          <cell r="F700" t="str">
            <v>OTHER CITIES SUMMARYMerchant Payments (Bill Pay)Total Other BP Value</v>
          </cell>
          <cell r="G700">
            <v>24800</v>
          </cell>
        </row>
        <row r="701">
          <cell r="F701" t="str">
            <v>OTHER CITIES SUMMARYMerchant Payments (Bill Pay)Average Value of Other BP</v>
          </cell>
          <cell r="G701">
            <v>4133.33</v>
          </cell>
        </row>
        <row r="702">
          <cell r="F702" t="str">
            <v>OTHER CITIES SUMMARYMerchant Payments (Bill Pay)Paga Other BP Income</v>
          </cell>
          <cell r="G702">
            <v>3093</v>
          </cell>
        </row>
        <row r="703">
          <cell r="F703" t="str">
            <v>OTHER CITIES SUMMARYMerchant Payments (Bill Pay)Agent Other BP Commission</v>
          </cell>
          <cell r="G703">
            <v>175</v>
          </cell>
        </row>
        <row r="704">
          <cell r="F704" t="str">
            <v>OTHER CITIES SUMMARYAirtimeNumber of Agents performing Airtime on Transaction</v>
          </cell>
          <cell r="G704">
            <v>141</v>
          </cell>
        </row>
        <row r="705">
          <cell r="F705" t="str">
            <v>OTHER CITIES SUMMARYAirtimeChurn Agents Airtime</v>
          </cell>
          <cell r="G705">
            <v>13</v>
          </cell>
        </row>
        <row r="706">
          <cell r="F706" t="str">
            <v xml:space="preserve">OTHER CITIES SUMMARYAirtimeNew / Fresh Agents Airtime in Month </v>
          </cell>
          <cell r="G706">
            <v>7</v>
          </cell>
        </row>
        <row r="707">
          <cell r="F707" t="str">
            <v>OTHER CITIES SUMMARYAirtimeTotal Airtime Volume</v>
          </cell>
          <cell r="G707">
            <v>1253</v>
          </cell>
        </row>
        <row r="708">
          <cell r="F708" t="str">
            <v>OTHER CITIES SUMMARYAirtimeTotal Airtime Volume - Reversal</v>
          </cell>
          <cell r="G708" t="str">
            <v xml:space="preserve">  </v>
          </cell>
        </row>
        <row r="709">
          <cell r="F709" t="str">
            <v>OTHER CITIES SUMMARYAirtimeTotal Airtime Value</v>
          </cell>
          <cell r="G709">
            <v>433918.32</v>
          </cell>
        </row>
        <row r="710">
          <cell r="F710" t="str">
            <v>OTHER CITIES SUMMARYAirtimeTotal Airtime Value - Reversals</v>
          </cell>
          <cell r="G710" t="str">
            <v xml:space="preserve">  </v>
          </cell>
        </row>
        <row r="711">
          <cell r="F711" t="str">
            <v>OTHER CITIES SUMMARYAirtimeAverage Value of Airtime</v>
          </cell>
          <cell r="G711">
            <v>346.3</v>
          </cell>
        </row>
        <row r="712">
          <cell r="F712" t="str">
            <v>OTHER CITIES SUMMARYAirtimeAverage Value of Airtime - Reversals</v>
          </cell>
          <cell r="G712" t="str">
            <v xml:space="preserve">  </v>
          </cell>
        </row>
        <row r="713">
          <cell r="F713" t="str">
            <v>OTHER CITIES SUMMARYAirtimePaga Airtime Income</v>
          </cell>
          <cell r="G713">
            <v>20327.45</v>
          </cell>
        </row>
        <row r="714">
          <cell r="F714" t="str">
            <v>OTHER CITIES SUMMARYAirtimePaga Airtime Income - Reversals</v>
          </cell>
          <cell r="G714" t="str">
            <v xml:space="preserve">  </v>
          </cell>
        </row>
        <row r="715">
          <cell r="F715" t="str">
            <v>OTHER CITIES SUMMARYAirtimeAgent Airtime Commission</v>
          </cell>
          <cell r="G715">
            <v>13017.55</v>
          </cell>
        </row>
        <row r="716">
          <cell r="F716" t="str">
            <v>OTHER CITIES SUMMARYAirtimeAgent Airtime Commission - Reversals</v>
          </cell>
          <cell r="G716" t="str">
            <v xml:space="preserve">  </v>
          </cell>
        </row>
        <row r="717">
          <cell r="F717" t="str">
            <v>OTHER CITIES SUMMARYAgent Network Sales# of Approved Agents in Total</v>
          </cell>
          <cell r="G717">
            <v>8132</v>
          </cell>
        </row>
        <row r="718">
          <cell r="F718" t="str">
            <v>OTHER CITIES SUMMARYAgent Network SalesActive Agents in total (at least 1 transactions in the month)</v>
          </cell>
          <cell r="G718">
            <v>4430</v>
          </cell>
        </row>
        <row r="719">
          <cell r="F719" t="str">
            <v>OTHER CITIES SUMMARYAgent Network SalesActive Agents in total (at least 5 transactions in the month)</v>
          </cell>
          <cell r="G719">
            <v>3867</v>
          </cell>
        </row>
        <row r="720">
          <cell r="F720" t="str">
            <v>OTHER CITIES SUMMARYAgent Network SalesFresh Active Agents in total (at least 1 transactions in the month)</v>
          </cell>
          <cell r="G720">
            <v>234</v>
          </cell>
        </row>
        <row r="721">
          <cell r="F721" t="str">
            <v>OTHER CITIES SUMMARYAgent Network SalesFresh Active Agents in total (at least 5 transactions in the month)</v>
          </cell>
          <cell r="G721">
            <v>200</v>
          </cell>
        </row>
        <row r="722">
          <cell r="F722" t="str">
            <v>OTHER CITIES SUMMARYAgent Network SalesChurn Active Agents (1 txn in Month)</v>
          </cell>
          <cell r="G722">
            <v>393</v>
          </cell>
        </row>
        <row r="723">
          <cell r="F723" t="str">
            <v>OTHER CITIES SUMMARYAgent Network SalesChurn Active Agents (5 txn in Month)</v>
          </cell>
          <cell r="G723">
            <v>375</v>
          </cell>
        </row>
        <row r="724">
          <cell r="F724" t="str">
            <v>OTHER CITIES SUMMARYKaduna - All data in this section apply only to agents in Kaduna (or the specific city)# Agents in City</v>
          </cell>
          <cell r="G724">
            <v>225</v>
          </cell>
        </row>
        <row r="725">
          <cell r="F725" t="str">
            <v>OTHER CITIES SUMMARYKaduna - All data in this section apply only to agents in Kaduna (or the specific city)Active Agents in City in month (at least 1 transactions in the month)</v>
          </cell>
          <cell r="G725">
            <v>116</v>
          </cell>
        </row>
        <row r="726">
          <cell r="F726" t="str">
            <v>OTHER CITIES SUMMARYKaduna - All data in this section apply only to agents in Kaduna (or the specific city)Active Agents in City in month (at least 5 transactions in the month)</v>
          </cell>
          <cell r="G726">
            <v>94</v>
          </cell>
        </row>
        <row r="727">
          <cell r="F727" t="str">
            <v>OTHER CITIES SUMMARYKaduna - All data in this section apply only to agents in Kaduna (or the specific city)Churn City Agents in Month (1 txn in Month)</v>
          </cell>
          <cell r="G727">
            <v>7</v>
          </cell>
        </row>
        <row r="728">
          <cell r="F728" t="str">
            <v>OTHER CITIES SUMMARYKaduna - All data in this section apply only to agents in Kaduna (or the specific city)Churn City Agents in Month (5 txn in Month)</v>
          </cell>
          <cell r="G728">
            <v>9</v>
          </cell>
        </row>
        <row r="729">
          <cell r="F729" t="str">
            <v>OTHER CITIES SUMMARYDeposit into Paga Number of Agents performing at least 1 Deposit for Customer or another Agent (Accept Deposit)</v>
          </cell>
          <cell r="G729">
            <v>20</v>
          </cell>
        </row>
        <row r="730">
          <cell r="F730" t="str">
            <v xml:space="preserve">OTHER CITIES SUMMARYDeposit into Paga Churn Agents DP </v>
          </cell>
          <cell r="G730">
            <v>13</v>
          </cell>
        </row>
        <row r="731">
          <cell r="F731" t="str">
            <v xml:space="preserve">OTHER CITIES SUMMARYDeposit into Paga New / Fresh Agents DP in Month </v>
          </cell>
          <cell r="G731">
            <v>4</v>
          </cell>
        </row>
        <row r="732">
          <cell r="F732" t="str">
            <v>OTHER CITIES SUMMARYDeposit into Paga Total DP Volume</v>
          </cell>
          <cell r="G732">
            <v>72</v>
          </cell>
        </row>
        <row r="733">
          <cell r="F733" t="str">
            <v>OTHER CITIES SUMMARYDeposit into Paga Total DP Value</v>
          </cell>
          <cell r="G733">
            <v>786050</v>
          </cell>
        </row>
        <row r="734">
          <cell r="F734" t="str">
            <v>OTHER CITIES SUMMARYDeposit into Paga Average Value of DP</v>
          </cell>
          <cell r="G734">
            <v>10917.36</v>
          </cell>
        </row>
        <row r="735">
          <cell r="F735" t="str">
            <v>OTHER CITIES SUMMARYMoney Transfer on PagaNumber of Agents performing MT on Paga (to customer or non-customer)</v>
          </cell>
          <cell r="G735">
            <v>1</v>
          </cell>
        </row>
        <row r="736">
          <cell r="F736" t="str">
            <v>OTHER CITIES SUMMARYMoney Transfer on PagaChurn Agents MT</v>
          </cell>
          <cell r="G736" t="str">
            <v xml:space="preserve">  </v>
          </cell>
        </row>
        <row r="737">
          <cell r="F737" t="str">
            <v xml:space="preserve">OTHER CITIES SUMMARYMoney Transfer on PagaNew / Fresh Agents MT in Month </v>
          </cell>
          <cell r="G737">
            <v>1</v>
          </cell>
        </row>
        <row r="738">
          <cell r="F738" t="str">
            <v>OTHER CITIES SUMMARYMoney Transfer on PagaTotal MT Volume</v>
          </cell>
          <cell r="G738">
            <v>1</v>
          </cell>
        </row>
        <row r="739">
          <cell r="F739" t="str">
            <v>OTHER CITIES SUMMARYMoney Transfer on PagaTotal MT Value</v>
          </cell>
          <cell r="G739">
            <v>1000</v>
          </cell>
        </row>
        <row r="740">
          <cell r="F740" t="str">
            <v>OTHER CITIES SUMMARYMoney Transfer on PagaAverage Value of MT</v>
          </cell>
          <cell r="G740">
            <v>1000</v>
          </cell>
        </row>
        <row r="741">
          <cell r="F741" t="str">
            <v>OTHER CITIES SUMMARYMoney Transfer on PagaPaga MT Income</v>
          </cell>
          <cell r="G741">
            <v>80</v>
          </cell>
        </row>
        <row r="742">
          <cell r="F742" t="str">
            <v>OTHER CITIES SUMMARYMoney Transfer on PagaAgent MT Commission</v>
          </cell>
          <cell r="G742">
            <v>20</v>
          </cell>
        </row>
        <row r="743">
          <cell r="F743" t="str">
            <v>OTHER CITIES SUMMARYDeposit To BankNumber of Agents performing Deposit to Bank</v>
          </cell>
          <cell r="G743">
            <v>69</v>
          </cell>
        </row>
        <row r="744">
          <cell r="F744" t="str">
            <v>OTHER CITIES SUMMARYDeposit To BankChurn Agents DB</v>
          </cell>
          <cell r="G744">
            <v>6</v>
          </cell>
        </row>
        <row r="745">
          <cell r="F745" t="str">
            <v xml:space="preserve">OTHER CITIES SUMMARYDeposit To Bank New / Fresh Agents DB in Month </v>
          </cell>
          <cell r="G745">
            <v>12</v>
          </cell>
        </row>
        <row r="746">
          <cell r="F746" t="str">
            <v>OTHER CITIES SUMMARYDeposit To BankTotal DB Volume</v>
          </cell>
          <cell r="G746">
            <v>439</v>
          </cell>
        </row>
        <row r="747">
          <cell r="F747" t="str">
            <v>OTHER CITIES SUMMARYDeposit To BankTotal DB Volume - Reversals</v>
          </cell>
          <cell r="G747" t="str">
            <v xml:space="preserve">  </v>
          </cell>
        </row>
        <row r="748">
          <cell r="F748" t="str">
            <v>OTHER CITIES SUMMARYDeposit To BankTotal DB Value</v>
          </cell>
          <cell r="G748">
            <v>6761560</v>
          </cell>
        </row>
        <row r="749">
          <cell r="F749" t="str">
            <v>OTHER CITIES SUMMARYDeposit To BankTotal DB Value - Reversals</v>
          </cell>
          <cell r="G749" t="str">
            <v xml:space="preserve">  </v>
          </cell>
        </row>
        <row r="750">
          <cell r="F750" t="str">
            <v>OTHER CITIES SUMMARYDeposit To BankAverage Value of DB</v>
          </cell>
          <cell r="G750">
            <v>15402.19</v>
          </cell>
        </row>
        <row r="751">
          <cell r="F751" t="str">
            <v>OTHER CITIES SUMMARYDeposit To BankAverage Value of DB - Reversals</v>
          </cell>
          <cell r="G751" t="str">
            <v xml:space="preserve">  </v>
          </cell>
        </row>
        <row r="752">
          <cell r="F752" t="str">
            <v>OTHER CITIES SUMMARYDeposit To BankPaga DB Income</v>
          </cell>
          <cell r="G752">
            <v>37410</v>
          </cell>
        </row>
        <row r="753">
          <cell r="F753" t="str">
            <v>OTHER CITIES SUMMARYDeposit To BankPaga DB Income - Reversal</v>
          </cell>
          <cell r="G753" t="str">
            <v xml:space="preserve">  </v>
          </cell>
        </row>
        <row r="754">
          <cell r="F754" t="str">
            <v>OTHER CITIES SUMMARYDeposit To BankAgent DB Commission</v>
          </cell>
          <cell r="G754">
            <v>28440</v>
          </cell>
        </row>
        <row r="755">
          <cell r="F755" t="str">
            <v>OTHER CITIES SUMMARYDeposit To BankAgent DB Commission - Reversal</v>
          </cell>
          <cell r="G755" t="str">
            <v xml:space="preserve">  </v>
          </cell>
        </row>
        <row r="756">
          <cell r="F756" t="str">
            <v>OTHER CITIES SUMMARYMerchant Payments (Bill Pay)Number of agents performing DStv</v>
          </cell>
          <cell r="G756">
            <v>49</v>
          </cell>
        </row>
        <row r="757">
          <cell r="F757" t="str">
            <v>OTHER CITIES SUMMARYMerchant Payments (Bill Pay)Churn Agents DStv BP</v>
          </cell>
          <cell r="G757">
            <v>8</v>
          </cell>
        </row>
        <row r="758">
          <cell r="F758" t="str">
            <v xml:space="preserve">OTHER CITIES SUMMARYMerchant Payments (Bill Pay)New / Fresh Agents BP in Month </v>
          </cell>
          <cell r="G758">
            <v>7</v>
          </cell>
        </row>
        <row r="759">
          <cell r="F759" t="str">
            <v>OTHER CITIES SUMMARYMerchant Payments (Bill Pay)Total DStv BP Volume</v>
          </cell>
          <cell r="G759">
            <v>698</v>
          </cell>
        </row>
        <row r="760">
          <cell r="F760" t="str">
            <v>OTHER CITIES SUMMARYMerchant Payments (Bill Pay)Total DStv BP Volume - Reversal</v>
          </cell>
          <cell r="G760">
            <v>1</v>
          </cell>
        </row>
        <row r="761">
          <cell r="F761" t="str">
            <v>OTHER CITIES SUMMARYMerchant Payments (Bill Pay)Total DStv BP Value</v>
          </cell>
          <cell r="G761">
            <v>3309047</v>
          </cell>
        </row>
        <row r="762">
          <cell r="F762" t="str">
            <v>OTHER CITIES SUMMARYMerchant Payments (Bill Pay)Total DStv BP Value - Reversal</v>
          </cell>
          <cell r="G762">
            <v>-1800</v>
          </cell>
        </row>
        <row r="763">
          <cell r="F763" t="str">
            <v>OTHER CITIES SUMMARYMerchant Payments (Bill Pay)Average Value of DStv BP</v>
          </cell>
          <cell r="G763">
            <v>4740.76</v>
          </cell>
        </row>
        <row r="764">
          <cell r="F764" t="str">
            <v>OTHER CITIES SUMMARYMerchant Payments (Bill Pay)Average Value of DStv BP - Reversals</v>
          </cell>
          <cell r="G764">
            <v>-1800</v>
          </cell>
        </row>
        <row r="765">
          <cell r="F765" t="str">
            <v>OTHER CITIES SUMMARYMerchant Payments (Bill Pay)Paga DStv BP Income</v>
          </cell>
          <cell r="G765">
            <v>47048.47</v>
          </cell>
        </row>
        <row r="766">
          <cell r="F766" t="str">
            <v>OTHER CITIES SUMMARYMerchant Payments (Bill Pay)Paga DStv BP Income - Reversals</v>
          </cell>
          <cell r="G766">
            <v>0</v>
          </cell>
        </row>
        <row r="767">
          <cell r="F767" t="str">
            <v>OTHER CITIES SUMMARYMerchant Payments (Bill Pay)Agent DStv BP Commission</v>
          </cell>
          <cell r="G767">
            <v>29180</v>
          </cell>
        </row>
        <row r="768">
          <cell r="F768" t="str">
            <v>OTHER CITIES SUMMARYMerchant Payments (Bill Pay)Agent DStv BP Commission - Reversals</v>
          </cell>
          <cell r="G768">
            <v>0</v>
          </cell>
        </row>
        <row r="769">
          <cell r="F769" t="str">
            <v>OTHER CITIES SUMMARYMerchant Payments (Bill Pay)Number of agents performing Gotv</v>
          </cell>
          <cell r="G769">
            <v>67</v>
          </cell>
        </row>
        <row r="770">
          <cell r="F770" t="str">
            <v>OTHER CITIES SUMMARYMerchant Payments (Bill Pay)Churn Agents Gotv BP</v>
          </cell>
          <cell r="G770">
            <v>12</v>
          </cell>
        </row>
        <row r="771">
          <cell r="F771" t="str">
            <v xml:space="preserve">OTHER CITIES SUMMARYMerchant Payments (Bill Pay)New / Fresh Agents BP in Month </v>
          </cell>
          <cell r="G771">
            <v>10</v>
          </cell>
        </row>
        <row r="772">
          <cell r="F772" t="str">
            <v>OTHER CITIES SUMMARYMerchant Payments (Bill Pay)Total Gotv BP Volume</v>
          </cell>
          <cell r="G772">
            <v>3211</v>
          </cell>
        </row>
        <row r="773">
          <cell r="F773" t="str">
            <v>OTHER CITIES SUMMARYMerchant Payments (Bill Pay)Total Gotv BP Volume - Reversals</v>
          </cell>
          <cell r="G773">
            <v>1</v>
          </cell>
        </row>
        <row r="774">
          <cell r="F774" t="str">
            <v>OTHER CITIES SUMMARYMerchant Payments (Bill Pay)Total Gotv BP Value</v>
          </cell>
          <cell r="G774">
            <v>5533020</v>
          </cell>
        </row>
        <row r="775">
          <cell r="F775" t="str">
            <v>OTHER CITIES SUMMARYMerchant Payments (Bill Pay)Total Gotv BP Value - Reversals</v>
          </cell>
          <cell r="G775">
            <v>-1800</v>
          </cell>
        </row>
        <row r="776">
          <cell r="F776" t="str">
            <v>OTHER CITIES SUMMARYMerchant Payments (Bill Pay)Average Value of Gotv BP</v>
          </cell>
          <cell r="G776">
            <v>1723.15</v>
          </cell>
        </row>
        <row r="777">
          <cell r="F777" t="str">
            <v>OTHER CITIES SUMMARYMerchant Payments (Bill Pay)Average Value of Gotv BP - Reversals</v>
          </cell>
          <cell r="G777">
            <v>-1800</v>
          </cell>
        </row>
        <row r="778">
          <cell r="F778" t="str">
            <v>OTHER CITIES SUMMARYMerchant Payments (Bill Pay)Paga Gotv BP Income</v>
          </cell>
          <cell r="G778">
            <v>119548.2</v>
          </cell>
        </row>
        <row r="779">
          <cell r="F779" t="str">
            <v>OTHER CITIES SUMMARYMerchant Payments (Bill Pay)Paga Gotv BP Income - Reversals</v>
          </cell>
          <cell r="G779">
            <v>0</v>
          </cell>
        </row>
        <row r="780">
          <cell r="F780" t="str">
            <v>OTHER CITIES SUMMARYMerchant Payments (Bill Pay)Agent Gotv BP Commission</v>
          </cell>
          <cell r="G780">
            <v>65340</v>
          </cell>
        </row>
        <row r="781">
          <cell r="F781" t="str">
            <v>OTHER CITIES SUMMARYMerchant Payments (Bill Pay)Agent Gotv BP Commission - Reversals</v>
          </cell>
          <cell r="G781">
            <v>0</v>
          </cell>
        </row>
        <row r="782">
          <cell r="F782" t="str">
            <v>OTHER CITIES SUMMARYMerchant Payments (Bill Pay)Number of agents performing Startimes</v>
          </cell>
          <cell r="G782">
            <v>57</v>
          </cell>
        </row>
        <row r="783">
          <cell r="F783" t="str">
            <v>OTHER CITIES SUMMARYMerchant Payments (Bill Pay)Churn Agents Startimes BP</v>
          </cell>
          <cell r="G783">
            <v>7</v>
          </cell>
        </row>
        <row r="784">
          <cell r="F784" t="str">
            <v xml:space="preserve">OTHER CITIES SUMMARYMerchant Payments (Bill Pay)New / Fresh Agents BP in Month </v>
          </cell>
          <cell r="G784">
            <v>15</v>
          </cell>
        </row>
        <row r="785">
          <cell r="F785" t="str">
            <v>OTHER CITIES SUMMARYMerchant Payments (Bill Pay)Total Startimes BP Volume</v>
          </cell>
          <cell r="G785">
            <v>893</v>
          </cell>
        </row>
        <row r="786">
          <cell r="F786" t="str">
            <v>OTHER CITIES SUMMARYMerchant Payments (Bill Pay)Total Startimes BP Value</v>
          </cell>
          <cell r="G786">
            <v>1227402</v>
          </cell>
        </row>
        <row r="787">
          <cell r="F787" t="str">
            <v>OTHER CITIES SUMMARYMerchant Payments (Bill Pay)Average Value of Startimes BP</v>
          </cell>
          <cell r="G787">
            <v>1374.47</v>
          </cell>
        </row>
        <row r="788">
          <cell r="F788" t="str">
            <v>OTHER CITIES SUMMARYMerchant Payments (Bill Pay)Paga Startimes BP Income</v>
          </cell>
          <cell r="G788">
            <v>1190579.94</v>
          </cell>
        </row>
        <row r="789">
          <cell r="F789" t="str">
            <v>OTHER CITIES SUMMARYMerchant Payments (Bill Pay)Agent Startimes BP Commission</v>
          </cell>
          <cell r="G789">
            <v>36822.06</v>
          </cell>
        </row>
        <row r="790">
          <cell r="F790" t="str">
            <v>OTHER CITIES SUMMARYMerchant Payments (Bill Pay)Number of agents performing Other</v>
          </cell>
          <cell r="G790">
            <v>5</v>
          </cell>
        </row>
        <row r="791">
          <cell r="F791" t="str">
            <v>OTHER CITIES SUMMARYMerchant Payments (Bill Pay)Churn Agents Other BP</v>
          </cell>
          <cell r="G791">
            <v>1</v>
          </cell>
        </row>
        <row r="792">
          <cell r="F792" t="str">
            <v xml:space="preserve">OTHER CITIES SUMMARYMerchant Payments (Bill Pay)New / Fresh Agents BP in Month </v>
          </cell>
          <cell r="G792">
            <v>5</v>
          </cell>
        </row>
        <row r="793">
          <cell r="F793" t="str">
            <v>OTHER CITIES SUMMARYMerchant Payments (Bill Pay)Total Other BP Volume</v>
          </cell>
          <cell r="G793">
            <v>5</v>
          </cell>
        </row>
        <row r="794">
          <cell r="F794" t="str">
            <v>OTHER CITIES SUMMARYMerchant Payments (Bill Pay)Total Other BP Value</v>
          </cell>
          <cell r="G794">
            <v>20000</v>
          </cell>
        </row>
        <row r="795">
          <cell r="F795" t="str">
            <v>OTHER CITIES SUMMARYMerchant Payments (Bill Pay)Average Value of Other BP</v>
          </cell>
          <cell r="G795">
            <v>4000</v>
          </cell>
        </row>
        <row r="796">
          <cell r="F796" t="str">
            <v>OTHER CITIES SUMMARYMerchant Payments (Bill Pay)Paga Other BP Income</v>
          </cell>
          <cell r="G796">
            <v>2000</v>
          </cell>
        </row>
        <row r="797">
          <cell r="F797" t="str">
            <v>OTHER CITIES SUMMARYMerchant Payments (Bill Pay)Agent Other BP Commission</v>
          </cell>
          <cell r="G797">
            <v>150</v>
          </cell>
        </row>
        <row r="798">
          <cell r="F798" t="str">
            <v>OTHER CITIES SUMMARYAirtimeNumber of Agents performing Airtime on Transaction</v>
          </cell>
          <cell r="G798">
            <v>123</v>
          </cell>
        </row>
        <row r="799">
          <cell r="F799" t="str">
            <v>OTHER CITIES SUMMARYAirtimeChurn Agents Airtime</v>
          </cell>
          <cell r="G799">
            <v>17</v>
          </cell>
        </row>
        <row r="800">
          <cell r="F800" t="str">
            <v xml:space="preserve">OTHER CITIES SUMMARYAirtimeNew / Fresh Agents Airtime in Month </v>
          </cell>
          <cell r="G800">
            <v>10</v>
          </cell>
        </row>
        <row r="801">
          <cell r="F801" t="str">
            <v>OTHER CITIES SUMMARYAirtimeTotal Airtime Volume</v>
          </cell>
          <cell r="G801">
            <v>1498</v>
          </cell>
        </row>
        <row r="802">
          <cell r="F802" t="str">
            <v>OTHER CITIES SUMMARYAirtimeTotal Airtime Volume - Reversal</v>
          </cell>
          <cell r="G802" t="str">
            <v xml:space="preserve">  </v>
          </cell>
        </row>
        <row r="803">
          <cell r="F803" t="str">
            <v>OTHER CITIES SUMMARYAirtimeTotal Airtime Value</v>
          </cell>
          <cell r="G803">
            <v>946764</v>
          </cell>
        </row>
        <row r="804">
          <cell r="F804" t="str">
            <v>OTHER CITIES SUMMARYAirtimeTotal Airtime Value - Reversals</v>
          </cell>
          <cell r="G804" t="str">
            <v xml:space="preserve">  </v>
          </cell>
        </row>
        <row r="805">
          <cell r="F805" t="str">
            <v>OTHER CITIES SUMMARYAirtimeAverage Value of Airtime</v>
          </cell>
          <cell r="G805">
            <v>632.02</v>
          </cell>
        </row>
        <row r="806">
          <cell r="F806" t="str">
            <v>OTHER CITIES SUMMARYAirtimeAverage Value of Airtime - Reversals</v>
          </cell>
          <cell r="G806" t="str">
            <v xml:space="preserve">  </v>
          </cell>
        </row>
        <row r="807">
          <cell r="F807" t="str">
            <v>OTHER CITIES SUMMARYAirtimePaga Airtime Income</v>
          </cell>
          <cell r="G807">
            <v>43778.46</v>
          </cell>
        </row>
        <row r="808">
          <cell r="F808" t="str">
            <v>OTHER CITIES SUMMARYAirtimePaga Airtime Income - Reversals</v>
          </cell>
          <cell r="G808" t="str">
            <v xml:space="preserve">  </v>
          </cell>
        </row>
        <row r="809">
          <cell r="F809" t="str">
            <v>OTHER CITIES SUMMARYAirtimeAgent Airtime Commission</v>
          </cell>
          <cell r="G809">
            <v>28402.92</v>
          </cell>
        </row>
        <row r="810">
          <cell r="F810" t="str">
            <v>OTHER CITIES SUMMARYAirtimeAgent Airtime Commission - Reversals</v>
          </cell>
          <cell r="G810" t="str">
            <v xml:space="preserve">  </v>
          </cell>
        </row>
        <row r="811">
          <cell r="F811" t="str">
            <v>OTHER CITIES SUMMARYAgent Network Sales# of Approved Agents in Total</v>
          </cell>
          <cell r="G811">
            <v>8132</v>
          </cell>
        </row>
        <row r="812">
          <cell r="F812" t="str">
            <v>OTHER CITIES SUMMARYAgent Network SalesActive Agents in total (at least 1 transactions in the month)</v>
          </cell>
          <cell r="G812">
            <v>4430</v>
          </cell>
        </row>
        <row r="813">
          <cell r="F813" t="str">
            <v>OTHER CITIES SUMMARYAgent Network SalesActive Agents in total (at least 5 transactions in the month)</v>
          </cell>
          <cell r="G813">
            <v>3867</v>
          </cell>
        </row>
        <row r="814">
          <cell r="F814" t="str">
            <v>OTHER CITIES SUMMARYAgent Network SalesFresh Active Agents in total (at least 1 transactions in the month)</v>
          </cell>
          <cell r="G814">
            <v>234</v>
          </cell>
        </row>
        <row r="815">
          <cell r="F815" t="str">
            <v>OTHER CITIES SUMMARYAgent Network SalesFresh Active Agents in total (at least 5 transactions in the month)</v>
          </cell>
          <cell r="G815">
            <v>200</v>
          </cell>
        </row>
        <row r="816">
          <cell r="F816" t="str">
            <v>OTHER CITIES SUMMARYAgent Network SalesChurn Active Agents (1 txn in Month)</v>
          </cell>
          <cell r="G816">
            <v>393</v>
          </cell>
        </row>
        <row r="817">
          <cell r="F817" t="str">
            <v>OTHER CITIES SUMMARYAgent Network SalesChurn Active Agents (5 txn in Month)</v>
          </cell>
          <cell r="G817">
            <v>375</v>
          </cell>
        </row>
        <row r="818">
          <cell r="F818" t="str">
            <v>OTHER CITIES SUMMARYKano - All data in this section apply only to agents in Kano (or the specific city)# Agents in City</v>
          </cell>
          <cell r="G818">
            <v>297</v>
          </cell>
        </row>
        <row r="819">
          <cell r="F819" t="str">
            <v>OTHER CITIES SUMMARYKano - All data in this section apply only to agents in Kano (or the specific city)Active Agents in City in month (at least 1 transactions in the month)</v>
          </cell>
          <cell r="G819">
            <v>90</v>
          </cell>
        </row>
        <row r="820">
          <cell r="F820" t="str">
            <v>OTHER CITIES SUMMARYKano - All data in this section apply only to agents in Kano (or the specific city)Active Agents in City in month (at least 5 transactions in the month)</v>
          </cell>
          <cell r="G820">
            <v>70</v>
          </cell>
        </row>
        <row r="821">
          <cell r="F821" t="str">
            <v>OTHER CITIES SUMMARYKano - All data in this section apply only to agents in Kano (or the specific city)Churn City Agents in Month (1 txn in Month)</v>
          </cell>
          <cell r="G821">
            <v>17</v>
          </cell>
        </row>
        <row r="822">
          <cell r="F822" t="str">
            <v>OTHER CITIES SUMMARYKano - All data in this section apply only to agents in Kano (or the specific city)Churn City Agents in Month (5 txn in Month)</v>
          </cell>
          <cell r="G822">
            <v>15</v>
          </cell>
        </row>
        <row r="823">
          <cell r="F823" t="str">
            <v>OTHER CITIES SUMMARYDeposit into Paga Number of Agents performing at least 1 Deposit for Customer or another Agent (Accept Deposit)</v>
          </cell>
          <cell r="G823">
            <v>30</v>
          </cell>
        </row>
        <row r="824">
          <cell r="F824" t="str">
            <v xml:space="preserve">OTHER CITIES SUMMARYDeposit into Paga Churn Agents DP </v>
          </cell>
          <cell r="G824">
            <v>12</v>
          </cell>
        </row>
        <row r="825">
          <cell r="F825" t="str">
            <v xml:space="preserve">OTHER CITIES SUMMARYDeposit into Paga New / Fresh Agents DP in Month </v>
          </cell>
          <cell r="G825">
            <v>9</v>
          </cell>
        </row>
        <row r="826">
          <cell r="F826" t="str">
            <v>OTHER CITIES SUMMARYDeposit into Paga Total DP Volume</v>
          </cell>
          <cell r="G826">
            <v>156</v>
          </cell>
        </row>
        <row r="827">
          <cell r="F827" t="str">
            <v>OTHER CITIES SUMMARYDeposit into Paga Total DP Value</v>
          </cell>
          <cell r="G827">
            <v>7249841</v>
          </cell>
        </row>
        <row r="828">
          <cell r="F828" t="str">
            <v>OTHER CITIES SUMMARYDeposit into Paga Average Value of DP</v>
          </cell>
          <cell r="G828">
            <v>46473.34</v>
          </cell>
        </row>
        <row r="829">
          <cell r="F829" t="str">
            <v>OTHER CITIES SUMMARYMoney Transfer on PagaNumber of Agents performing MT on Paga (to customer or non-customer)</v>
          </cell>
          <cell r="G829">
            <v>4</v>
          </cell>
        </row>
        <row r="830">
          <cell r="F830" t="str">
            <v>OTHER CITIES SUMMARYMoney Transfer on PagaChurn Agents MT</v>
          </cell>
          <cell r="G830" t="str">
            <v xml:space="preserve">  </v>
          </cell>
        </row>
        <row r="831">
          <cell r="F831" t="str">
            <v xml:space="preserve">OTHER CITIES SUMMARYMoney Transfer on PagaNew / Fresh Agents MT in Month </v>
          </cell>
          <cell r="G831">
            <v>4</v>
          </cell>
        </row>
        <row r="832">
          <cell r="F832" t="str">
            <v>OTHER CITIES SUMMARYMoney Transfer on PagaTotal MT Volume</v>
          </cell>
          <cell r="G832">
            <v>6</v>
          </cell>
        </row>
        <row r="833">
          <cell r="F833" t="str">
            <v>OTHER CITIES SUMMARYMoney Transfer on PagaTotal MT Value</v>
          </cell>
          <cell r="G833">
            <v>404500</v>
          </cell>
        </row>
        <row r="834">
          <cell r="F834" t="str">
            <v>OTHER CITIES SUMMARYMoney Transfer on PagaAverage Value of MT</v>
          </cell>
          <cell r="G834">
            <v>67416.67</v>
          </cell>
        </row>
        <row r="835">
          <cell r="F835" t="str">
            <v>OTHER CITIES SUMMARYMoney Transfer on PagaPaga MT Income</v>
          </cell>
          <cell r="G835">
            <v>780</v>
          </cell>
        </row>
        <row r="836">
          <cell r="F836" t="str">
            <v>OTHER CITIES SUMMARYMoney Transfer on PagaAgent MT Commission</v>
          </cell>
          <cell r="G836">
            <v>470</v>
          </cell>
        </row>
        <row r="837">
          <cell r="F837" t="str">
            <v>OTHER CITIES SUMMARYDeposit To BankNumber of Agents performing Deposit to Bank</v>
          </cell>
          <cell r="G837">
            <v>51</v>
          </cell>
        </row>
        <row r="838">
          <cell r="F838" t="str">
            <v>OTHER CITIES SUMMARYDeposit To BankChurn Agents DB</v>
          </cell>
          <cell r="G838">
            <v>26</v>
          </cell>
        </row>
        <row r="839">
          <cell r="F839" t="str">
            <v xml:space="preserve">OTHER CITIES SUMMARYDeposit To Bank New / Fresh Agents DB in Month </v>
          </cell>
          <cell r="G839">
            <v>6</v>
          </cell>
        </row>
        <row r="840">
          <cell r="F840" t="str">
            <v>OTHER CITIES SUMMARYDeposit To BankTotal DB Volume</v>
          </cell>
          <cell r="G840">
            <v>693</v>
          </cell>
        </row>
        <row r="841">
          <cell r="F841" t="str">
            <v>OTHER CITIES SUMMARYDeposit To BankTotal DB Value</v>
          </cell>
          <cell r="G841">
            <v>21081947.829999998</v>
          </cell>
        </row>
        <row r="842">
          <cell r="F842" t="str">
            <v>OTHER CITIES SUMMARYDeposit To BankAverage Value of DB</v>
          </cell>
          <cell r="G842">
            <v>30421.279999999999</v>
          </cell>
        </row>
        <row r="843">
          <cell r="F843" t="str">
            <v>OTHER CITIES SUMMARYDeposit To BankPaga DB Income</v>
          </cell>
          <cell r="G843">
            <v>53460</v>
          </cell>
        </row>
        <row r="844">
          <cell r="F844" t="str">
            <v>OTHER CITIES SUMMARYDeposit To BankAgent DB Commission</v>
          </cell>
          <cell r="G844">
            <v>50490</v>
          </cell>
        </row>
        <row r="845">
          <cell r="F845" t="str">
            <v>OTHER CITIES SUMMARYMerchant Payments (Bill Pay)Number of agents performing DStv</v>
          </cell>
          <cell r="G845">
            <v>24</v>
          </cell>
        </row>
        <row r="846">
          <cell r="F846" t="str">
            <v>OTHER CITIES SUMMARYMerchant Payments (Bill Pay)Churn Agents DStv BP</v>
          </cell>
          <cell r="G846">
            <v>2</v>
          </cell>
        </row>
        <row r="847">
          <cell r="F847" t="str">
            <v xml:space="preserve">OTHER CITIES SUMMARYMerchant Payments (Bill Pay)New / Fresh Agents BP in Month </v>
          </cell>
          <cell r="G847">
            <v>7</v>
          </cell>
        </row>
        <row r="848">
          <cell r="F848" t="str">
            <v>OTHER CITIES SUMMARYMerchant Payments (Bill Pay)Total DStv BP Volume</v>
          </cell>
          <cell r="G848">
            <v>103</v>
          </cell>
        </row>
        <row r="849">
          <cell r="F849" t="str">
            <v>OTHER CITIES SUMMARYMerchant Payments (Bill Pay)Total DStv BP Value</v>
          </cell>
          <cell r="G849">
            <v>495237</v>
          </cell>
        </row>
        <row r="850">
          <cell r="F850" t="str">
            <v>OTHER CITIES SUMMARYMerchant Payments (Bill Pay)Average Value of DStv BP</v>
          </cell>
          <cell r="G850">
            <v>4808.13</v>
          </cell>
        </row>
        <row r="851">
          <cell r="F851" t="str">
            <v>OTHER CITIES SUMMARYMerchant Payments (Bill Pay)Paga DStv BP Income</v>
          </cell>
          <cell r="G851">
            <v>7012.37</v>
          </cell>
        </row>
        <row r="852">
          <cell r="F852" t="str">
            <v>OTHER CITIES SUMMARYMerchant Payments (Bill Pay)Agent DStv BP Commission</v>
          </cell>
          <cell r="G852">
            <v>4250</v>
          </cell>
        </row>
        <row r="853">
          <cell r="F853" t="str">
            <v>OTHER CITIES SUMMARYMerchant Payments (Bill Pay)Number of agents performing Gotv</v>
          </cell>
          <cell r="G853">
            <v>39</v>
          </cell>
        </row>
        <row r="854">
          <cell r="F854" t="str">
            <v>OTHER CITIES SUMMARYMerchant Payments (Bill Pay)Churn Agents Gotv BP</v>
          </cell>
          <cell r="G854">
            <v>4</v>
          </cell>
        </row>
        <row r="855">
          <cell r="F855" t="str">
            <v xml:space="preserve">OTHER CITIES SUMMARYMerchant Payments (Bill Pay)New / Fresh Agents BP in Month </v>
          </cell>
          <cell r="G855">
            <v>6</v>
          </cell>
        </row>
        <row r="856">
          <cell r="F856" t="str">
            <v>OTHER CITIES SUMMARYMerchant Payments (Bill Pay)Total Gotv BP Volume</v>
          </cell>
          <cell r="G856">
            <v>921</v>
          </cell>
        </row>
        <row r="857">
          <cell r="F857" t="str">
            <v>OTHER CITIES SUMMARYMerchant Payments (Bill Pay)Total Gotv BP Volume - Reversals</v>
          </cell>
          <cell r="G857">
            <v>1</v>
          </cell>
        </row>
        <row r="858">
          <cell r="F858" t="str">
            <v>OTHER CITIES SUMMARYMerchant Payments (Bill Pay)Total Gotv BP Value</v>
          </cell>
          <cell r="G858">
            <v>1604700</v>
          </cell>
        </row>
        <row r="859">
          <cell r="F859" t="str">
            <v>OTHER CITIES SUMMARYMerchant Payments (Bill Pay)Total Gotv BP Value - Reversals</v>
          </cell>
          <cell r="G859">
            <v>-1800</v>
          </cell>
        </row>
        <row r="860">
          <cell r="F860" t="str">
            <v>OTHER CITIES SUMMARYMerchant Payments (Bill Pay)Average Value of Gotv BP</v>
          </cell>
          <cell r="G860">
            <v>1742.35</v>
          </cell>
        </row>
        <row r="861">
          <cell r="F861" t="str">
            <v>OTHER CITIES SUMMARYMerchant Payments (Bill Pay)Average Value of Gotv BP - Reversals</v>
          </cell>
          <cell r="G861">
            <v>-1800</v>
          </cell>
        </row>
        <row r="862">
          <cell r="F862" t="str">
            <v>OTHER CITIES SUMMARYMerchant Payments (Bill Pay)Paga Gotv BP Income</v>
          </cell>
          <cell r="G862">
            <v>34465</v>
          </cell>
        </row>
        <row r="863">
          <cell r="F863" t="str">
            <v>OTHER CITIES SUMMARYMerchant Payments (Bill Pay)Paga Gotv BP Income - Reversals</v>
          </cell>
          <cell r="G863">
            <v>0</v>
          </cell>
        </row>
        <row r="864">
          <cell r="F864" t="str">
            <v>OTHER CITIES SUMMARYMerchant Payments (Bill Pay)Agent Gotv BP Commission</v>
          </cell>
          <cell r="G864">
            <v>18700</v>
          </cell>
        </row>
        <row r="865">
          <cell r="F865" t="str">
            <v>OTHER CITIES SUMMARYMerchant Payments (Bill Pay)Agent Gotv BP Commission - Reversals</v>
          </cell>
          <cell r="G865">
            <v>0</v>
          </cell>
        </row>
        <row r="866">
          <cell r="F866" t="str">
            <v>OTHER CITIES SUMMARYMerchant Payments (Bill Pay)Number of agents performing Startimes</v>
          </cell>
          <cell r="G866">
            <v>32</v>
          </cell>
        </row>
        <row r="867">
          <cell r="F867" t="str">
            <v>OTHER CITIES SUMMARYMerchant Payments (Bill Pay)Churn Agents Startimes BP</v>
          </cell>
          <cell r="G867">
            <v>2</v>
          </cell>
        </row>
        <row r="868">
          <cell r="F868" t="str">
            <v xml:space="preserve">OTHER CITIES SUMMARYMerchant Payments (Bill Pay)New / Fresh Agents BP in Month </v>
          </cell>
          <cell r="G868">
            <v>11</v>
          </cell>
        </row>
        <row r="869">
          <cell r="F869" t="str">
            <v>OTHER CITIES SUMMARYMerchant Payments (Bill Pay)Total Startimes BP Volume</v>
          </cell>
          <cell r="G869">
            <v>262</v>
          </cell>
        </row>
        <row r="870">
          <cell r="F870" t="str">
            <v>OTHER CITIES SUMMARYMerchant Payments (Bill Pay)Total Startimes BP Value</v>
          </cell>
          <cell r="G870">
            <v>341140</v>
          </cell>
        </row>
        <row r="871">
          <cell r="F871" t="str">
            <v>OTHER CITIES SUMMARYMerchant Payments (Bill Pay)Average Value of Startimes BP</v>
          </cell>
          <cell r="G871">
            <v>1302.06</v>
          </cell>
        </row>
        <row r="872">
          <cell r="F872" t="str">
            <v>OTHER CITIES SUMMARYMerchant Payments (Bill Pay)Paga Startimes BP Income</v>
          </cell>
          <cell r="G872">
            <v>330905.8</v>
          </cell>
        </row>
        <row r="873">
          <cell r="F873" t="str">
            <v>OTHER CITIES SUMMARYMerchant Payments (Bill Pay)Agent Startimes BP Commission</v>
          </cell>
          <cell r="G873">
            <v>10234.200000000001</v>
          </cell>
        </row>
        <row r="874">
          <cell r="F874" t="str">
            <v>OTHER CITIES SUMMARYMerchant Payments (Bill Pay)Number of agents performing Other</v>
          </cell>
          <cell r="G874">
            <v>1</v>
          </cell>
        </row>
        <row r="875">
          <cell r="F875" t="str">
            <v>OTHER CITIES SUMMARYMerchant Payments (Bill Pay)Churn Agents Other BP</v>
          </cell>
          <cell r="G875">
            <v>2</v>
          </cell>
        </row>
        <row r="876">
          <cell r="F876" t="str">
            <v xml:space="preserve">OTHER CITIES SUMMARYMerchant Payments (Bill Pay)New / Fresh Agents BP in Month </v>
          </cell>
          <cell r="G876">
            <v>1</v>
          </cell>
        </row>
        <row r="877">
          <cell r="F877" t="str">
            <v>OTHER CITIES SUMMARYMerchant Payments (Bill Pay)Total Other BP Volume</v>
          </cell>
          <cell r="G877">
            <v>2</v>
          </cell>
        </row>
        <row r="878">
          <cell r="F878" t="str">
            <v>OTHER CITIES SUMMARYMerchant Payments (Bill Pay)Total Other BP Value</v>
          </cell>
          <cell r="G878">
            <v>6000</v>
          </cell>
        </row>
        <row r="879">
          <cell r="F879" t="str">
            <v>OTHER CITIES SUMMARYMerchant Payments (Bill Pay)Average Value of Other BP</v>
          </cell>
          <cell r="G879">
            <v>3000</v>
          </cell>
        </row>
        <row r="880">
          <cell r="F880" t="str">
            <v>OTHER CITIES SUMMARYMerchant Payments (Bill Pay)Paga Other BP Income</v>
          </cell>
          <cell r="G880">
            <v>0</v>
          </cell>
        </row>
        <row r="881">
          <cell r="F881" t="str">
            <v>OTHER CITIES SUMMARYMerchant Payments (Bill Pay)Agent Other BP Commission</v>
          </cell>
          <cell r="G881">
            <v>100</v>
          </cell>
        </row>
        <row r="882">
          <cell r="F882" t="str">
            <v>OTHER CITIES SUMMARYAirtimeNumber of Agents performing Airtime on Transaction</v>
          </cell>
          <cell r="G882">
            <v>92</v>
          </cell>
        </row>
        <row r="883">
          <cell r="F883" t="str">
            <v>OTHER CITIES SUMMARYAirtimeChurn Agents Airtime</v>
          </cell>
          <cell r="G883">
            <v>22</v>
          </cell>
        </row>
        <row r="884">
          <cell r="F884" t="str">
            <v xml:space="preserve">OTHER CITIES SUMMARYAirtimeNew / Fresh Agents Airtime in Month </v>
          </cell>
          <cell r="G884">
            <v>5</v>
          </cell>
        </row>
        <row r="885">
          <cell r="F885" t="str">
            <v>OTHER CITIES SUMMARYAirtimeTotal Airtime Volume</v>
          </cell>
          <cell r="G885">
            <v>975</v>
          </cell>
        </row>
        <row r="886">
          <cell r="F886" t="str">
            <v>OTHER CITIES SUMMARYAirtimeTotal Airtime Volume - Reversal</v>
          </cell>
          <cell r="G886">
            <v>2</v>
          </cell>
        </row>
        <row r="887">
          <cell r="F887" t="str">
            <v>OTHER CITIES SUMMARYAirtimeTotal Airtime Value</v>
          </cell>
          <cell r="G887">
            <v>762257.44</v>
          </cell>
        </row>
        <row r="888">
          <cell r="F888" t="str">
            <v>OTHER CITIES SUMMARYAirtimeTotal Airtime Value - Reversals</v>
          </cell>
          <cell r="G888">
            <v>-1100</v>
          </cell>
        </row>
        <row r="889">
          <cell r="F889" t="str">
            <v>OTHER CITIES SUMMARYAirtimeAverage Value of Airtime</v>
          </cell>
          <cell r="G889">
            <v>781.8</v>
          </cell>
        </row>
        <row r="890">
          <cell r="F890" t="str">
            <v>OTHER CITIES SUMMARYAirtimeAverage Value of Airtime - Reversals</v>
          </cell>
          <cell r="G890">
            <v>-550</v>
          </cell>
        </row>
        <row r="891">
          <cell r="F891" t="str">
            <v>OTHER CITIES SUMMARYAirtimePaga Airtime Income</v>
          </cell>
          <cell r="G891">
            <v>35485.279999999999</v>
          </cell>
        </row>
        <row r="892">
          <cell r="F892" t="str">
            <v>OTHER CITIES SUMMARYAirtimePaga Airtime Income - Reversals</v>
          </cell>
          <cell r="G892">
            <v>-77</v>
          </cell>
        </row>
        <row r="893">
          <cell r="F893" t="str">
            <v>OTHER CITIES SUMMARYAirtimeAgent Airtime Commission</v>
          </cell>
          <cell r="G893">
            <v>22897.72</v>
          </cell>
        </row>
        <row r="894">
          <cell r="F894" t="str">
            <v>OTHER CITIES SUMMARYAirtimeAgent Airtime Commission - Reversals</v>
          </cell>
          <cell r="G894">
            <v>-3</v>
          </cell>
        </row>
        <row r="895">
          <cell r="F895" t="str">
            <v>OTHER CITIES SUMMARYAgent Network Sales# of Approved Agents in Total</v>
          </cell>
          <cell r="G895">
            <v>8132</v>
          </cell>
        </row>
        <row r="896">
          <cell r="F896" t="str">
            <v>OTHER CITIES SUMMARYAgent Network SalesActive Agents in total (at least 1 transactions in the month)</v>
          </cell>
          <cell r="G896">
            <v>4430</v>
          </cell>
        </row>
        <row r="897">
          <cell r="F897" t="str">
            <v>OTHER CITIES SUMMARYAgent Network SalesActive Agents in total (at least 5 transactions in the month)</v>
          </cell>
          <cell r="G897">
            <v>3867</v>
          </cell>
        </row>
        <row r="898">
          <cell r="F898" t="str">
            <v>OTHER CITIES SUMMARYAgent Network SalesFresh Active Agents in total (at least 1 transactions in the month)</v>
          </cell>
          <cell r="G898">
            <v>234</v>
          </cell>
        </row>
        <row r="899">
          <cell r="F899" t="str">
            <v>OTHER CITIES SUMMARYAgent Network SalesFresh Active Agents in total (at least 5 transactions in the month)</v>
          </cell>
          <cell r="G899">
            <v>200</v>
          </cell>
        </row>
        <row r="900">
          <cell r="F900" t="str">
            <v>OTHER CITIES SUMMARYAgent Network SalesChurn Active Agents (1 txn in Month)</v>
          </cell>
          <cell r="G900">
            <v>393</v>
          </cell>
        </row>
        <row r="901">
          <cell r="F901" t="str">
            <v>OTHER CITIES SUMMARYAgent Network SalesChurn Active Agents (5 txn in Month)</v>
          </cell>
          <cell r="G901">
            <v>375</v>
          </cell>
        </row>
        <row r="902">
          <cell r="F902" t="str">
            <v>OTHER CITIES SUMMARYNnewi - All data in this section apply only to agents in Nnewi (or the specific city)# Agents in City</v>
          </cell>
          <cell r="G902">
            <v>30</v>
          </cell>
        </row>
        <row r="903">
          <cell r="F903" t="str">
            <v>OTHER CITIES SUMMARYNnewi - All data in this section apply only to agents in Nnewi (or the specific city)Active Agents in City in month (at least 1 transactions in the month)</v>
          </cell>
          <cell r="G903">
            <v>20</v>
          </cell>
        </row>
        <row r="904">
          <cell r="F904" t="str">
            <v>OTHER CITIES SUMMARYNnewi - All data in this section apply only to agents in Nnewi (or the specific city)Active Agents in City in month (at least 5 transactions in the month)</v>
          </cell>
          <cell r="G904">
            <v>19</v>
          </cell>
        </row>
        <row r="905">
          <cell r="F905" t="str">
            <v>OTHER CITIES SUMMARYNnewi - All data in this section apply only to agents in Nnewi (or the specific city)Churn City Agents in Month (1 txn in Month)</v>
          </cell>
          <cell r="G905">
            <v>2</v>
          </cell>
        </row>
        <row r="906">
          <cell r="F906" t="str">
            <v>OTHER CITIES SUMMARYNnewi - All data in this section apply only to agents in Nnewi (or the specific city)Churn City Agents in Month (5 txn in Month)</v>
          </cell>
          <cell r="G906" t="str">
            <v xml:space="preserve">  </v>
          </cell>
        </row>
        <row r="907">
          <cell r="F907" t="str">
            <v>OTHER CITIES SUMMARYDeposit into Paga Number of Agents performing at least 1 Deposit for Customer or another Agent (Accept Deposit)</v>
          </cell>
          <cell r="G907">
            <v>3</v>
          </cell>
        </row>
        <row r="908">
          <cell r="F908" t="str">
            <v xml:space="preserve">OTHER CITIES SUMMARYDeposit into Paga Churn Agents DP </v>
          </cell>
          <cell r="G908">
            <v>1</v>
          </cell>
        </row>
        <row r="909">
          <cell r="F909" t="str">
            <v xml:space="preserve">OTHER CITIES SUMMARYDeposit into Paga New / Fresh Agents DP in Month </v>
          </cell>
          <cell r="G909">
            <v>1</v>
          </cell>
        </row>
        <row r="910">
          <cell r="F910" t="str">
            <v>OTHER CITIES SUMMARYDeposit into Paga Total DP Volume</v>
          </cell>
          <cell r="G910">
            <v>7</v>
          </cell>
        </row>
        <row r="911">
          <cell r="F911" t="str">
            <v>OTHER CITIES SUMMARYDeposit into Paga Total DP Value</v>
          </cell>
          <cell r="G911">
            <v>66640</v>
          </cell>
        </row>
        <row r="912">
          <cell r="F912" t="str">
            <v>OTHER CITIES SUMMARYDeposit into Paga Average Value of DP</v>
          </cell>
          <cell r="G912">
            <v>9520</v>
          </cell>
        </row>
        <row r="913">
          <cell r="F913" t="str">
            <v>OTHER CITIES SUMMARYDeposit To BankNumber of Agents performing Deposit to Bank</v>
          </cell>
          <cell r="G913">
            <v>9</v>
          </cell>
        </row>
        <row r="914">
          <cell r="F914" t="str">
            <v>OTHER CITIES SUMMARYDeposit To BankChurn Agents DB</v>
          </cell>
          <cell r="G914">
            <v>5</v>
          </cell>
        </row>
        <row r="915">
          <cell r="F915" t="str">
            <v xml:space="preserve">OTHER CITIES SUMMARYDeposit To Bank New / Fresh Agents DB in Month </v>
          </cell>
          <cell r="G915" t="str">
            <v xml:space="preserve">  </v>
          </cell>
        </row>
        <row r="916">
          <cell r="F916" t="str">
            <v>OTHER CITIES SUMMARYDeposit To BankTotal DB Volume</v>
          </cell>
          <cell r="G916">
            <v>34</v>
          </cell>
        </row>
        <row r="917">
          <cell r="F917" t="str">
            <v>OTHER CITIES SUMMARYDeposit To BankTotal DB Value</v>
          </cell>
          <cell r="G917">
            <v>543350</v>
          </cell>
        </row>
        <row r="918">
          <cell r="F918" t="str">
            <v>OTHER CITIES SUMMARYDeposit To BankAverage Value of DB</v>
          </cell>
          <cell r="G918">
            <v>15980.88</v>
          </cell>
        </row>
        <row r="919">
          <cell r="F919" t="str">
            <v>OTHER CITIES SUMMARYDeposit To BankPaga DB Income</v>
          </cell>
          <cell r="G919">
            <v>2860</v>
          </cell>
        </row>
        <row r="920">
          <cell r="F920" t="str">
            <v>OTHER CITIES SUMMARYDeposit To BankAgent DB Commission</v>
          </cell>
          <cell r="G920">
            <v>2240</v>
          </cell>
        </row>
        <row r="921">
          <cell r="F921" t="str">
            <v>OTHER CITIES SUMMARYMerchant Payments (Bill Pay)Number of agents performing DStv</v>
          </cell>
          <cell r="G921">
            <v>12</v>
          </cell>
        </row>
        <row r="922">
          <cell r="F922" t="str">
            <v>OTHER CITIES SUMMARYMerchant Payments (Bill Pay)Churn Agents DStv BP</v>
          </cell>
          <cell r="G922">
            <v>1</v>
          </cell>
        </row>
        <row r="923">
          <cell r="F923" t="str">
            <v xml:space="preserve">OTHER CITIES SUMMARYMerchant Payments (Bill Pay)New / Fresh Agents BP in Month </v>
          </cell>
          <cell r="G923">
            <v>3</v>
          </cell>
        </row>
        <row r="924">
          <cell r="F924" t="str">
            <v>OTHER CITIES SUMMARYMerchant Payments (Bill Pay)Total DStv BP Volume</v>
          </cell>
          <cell r="G924">
            <v>223</v>
          </cell>
        </row>
        <row r="925">
          <cell r="F925" t="str">
            <v>OTHER CITIES SUMMARYMerchant Payments (Bill Pay)Total DStv BP Value</v>
          </cell>
          <cell r="G925">
            <v>1470220</v>
          </cell>
        </row>
        <row r="926">
          <cell r="F926" t="str">
            <v>OTHER CITIES SUMMARYMerchant Payments (Bill Pay)Average Value of DStv BP</v>
          </cell>
          <cell r="G926">
            <v>6592.91</v>
          </cell>
        </row>
        <row r="927">
          <cell r="F927" t="str">
            <v>OTHER CITIES SUMMARYMerchant Payments (Bill Pay)Paga DStv BP Income</v>
          </cell>
          <cell r="G927">
            <v>19162.2</v>
          </cell>
        </row>
        <row r="928">
          <cell r="F928" t="str">
            <v>OTHER CITIES SUMMARYMerchant Payments (Bill Pay)Agent DStv BP Commission</v>
          </cell>
          <cell r="G928">
            <v>11540</v>
          </cell>
        </row>
        <row r="929">
          <cell r="F929" t="str">
            <v>OTHER CITIES SUMMARYMerchant Payments (Bill Pay)Number of agents performing Gotv</v>
          </cell>
          <cell r="G929">
            <v>11</v>
          </cell>
        </row>
        <row r="930">
          <cell r="F930" t="str">
            <v>OTHER CITIES SUMMARYMerchant Payments (Bill Pay)Churn Agents Gotv BP</v>
          </cell>
          <cell r="G930">
            <v>1</v>
          </cell>
        </row>
        <row r="931">
          <cell r="F931" t="str">
            <v xml:space="preserve">OTHER CITIES SUMMARYMerchant Payments (Bill Pay)New / Fresh Agents BP in Month </v>
          </cell>
          <cell r="G931">
            <v>3</v>
          </cell>
        </row>
        <row r="932">
          <cell r="F932" t="str">
            <v>OTHER CITIES SUMMARYMerchant Payments (Bill Pay)Total Gotv BP Volume</v>
          </cell>
          <cell r="G932">
            <v>140</v>
          </cell>
        </row>
        <row r="933">
          <cell r="F933" t="str">
            <v>OTHER CITIES SUMMARYMerchant Payments (Bill Pay)Total Gotv BP Value</v>
          </cell>
          <cell r="G933">
            <v>246460</v>
          </cell>
        </row>
        <row r="934">
          <cell r="F934" t="str">
            <v>OTHER CITIES SUMMARYMerchant Payments (Bill Pay)Average Value of Gotv BP</v>
          </cell>
          <cell r="G934">
            <v>1760.43</v>
          </cell>
        </row>
        <row r="935">
          <cell r="F935" t="str">
            <v>OTHER CITIES SUMMARYMerchant Payments (Bill Pay)Paga Gotv BP Income</v>
          </cell>
          <cell r="G935">
            <v>5264.6</v>
          </cell>
        </row>
        <row r="936">
          <cell r="F936" t="str">
            <v>OTHER CITIES SUMMARYMerchant Payments (Bill Pay)Agent Gotv BP Commission</v>
          </cell>
          <cell r="G936">
            <v>2890</v>
          </cell>
        </row>
        <row r="937">
          <cell r="F937" t="str">
            <v>OTHER CITIES SUMMARYMerchant Payments (Bill Pay)Number of agents performing Startimes</v>
          </cell>
          <cell r="G937">
            <v>6</v>
          </cell>
        </row>
        <row r="938">
          <cell r="F938" t="str">
            <v>OTHER CITIES SUMMARYMerchant Payments (Bill Pay)Churn Agents Startimes BP</v>
          </cell>
          <cell r="G938" t="str">
            <v xml:space="preserve">  </v>
          </cell>
        </row>
        <row r="939">
          <cell r="F939" t="str">
            <v xml:space="preserve">OTHER CITIES SUMMARYMerchant Payments (Bill Pay)New / Fresh Agents BP in Month </v>
          </cell>
          <cell r="G939">
            <v>2</v>
          </cell>
        </row>
        <row r="940">
          <cell r="F940" t="str">
            <v>OTHER CITIES SUMMARYMerchant Payments (Bill Pay)Total Startimes BP Volume</v>
          </cell>
          <cell r="G940">
            <v>22</v>
          </cell>
        </row>
        <row r="941">
          <cell r="F941" t="str">
            <v>OTHER CITIES SUMMARYMerchant Payments (Bill Pay)Total Startimes BP Value</v>
          </cell>
          <cell r="G941">
            <v>28400</v>
          </cell>
        </row>
        <row r="942">
          <cell r="F942" t="str">
            <v>OTHER CITIES SUMMARYMerchant Payments (Bill Pay)Average Value of Startimes BP</v>
          </cell>
          <cell r="G942">
            <v>1290.9100000000001</v>
          </cell>
        </row>
        <row r="943">
          <cell r="F943" t="str">
            <v>OTHER CITIES SUMMARYMerchant Payments (Bill Pay)Paga Startimes BP Income</v>
          </cell>
          <cell r="G943">
            <v>27548</v>
          </cell>
        </row>
        <row r="944">
          <cell r="F944" t="str">
            <v>OTHER CITIES SUMMARYMerchant Payments (Bill Pay)Agent Startimes BP Commission</v>
          </cell>
          <cell r="G944">
            <v>852</v>
          </cell>
        </row>
        <row r="945">
          <cell r="F945" t="str">
            <v>OTHER CITIES SUMMARYAirtimeNumber of Agents performing Airtime on Transaction</v>
          </cell>
          <cell r="G945">
            <v>30</v>
          </cell>
        </row>
        <row r="946">
          <cell r="F946" t="str">
            <v>OTHER CITIES SUMMARYAirtimeChurn Agents Airtime</v>
          </cell>
          <cell r="G946" t="str">
            <v xml:space="preserve">  </v>
          </cell>
        </row>
        <row r="947">
          <cell r="F947" t="str">
            <v xml:space="preserve">OTHER CITIES SUMMARYAirtimeNew / Fresh Agents Airtime in Month </v>
          </cell>
          <cell r="G947">
            <v>6</v>
          </cell>
        </row>
        <row r="948">
          <cell r="F948" t="str">
            <v>OTHER CITIES SUMMARYAirtimeTotal Airtime Volume</v>
          </cell>
          <cell r="G948">
            <v>213</v>
          </cell>
        </row>
        <row r="949">
          <cell r="F949" t="str">
            <v>OTHER CITIES SUMMARYAirtimeTotal Airtime Value</v>
          </cell>
          <cell r="G949">
            <v>71183.070000000007</v>
          </cell>
        </row>
        <row r="950">
          <cell r="F950" t="str">
            <v>OTHER CITIES SUMMARYAirtimeAverage Value of Airtime</v>
          </cell>
          <cell r="G950">
            <v>334.19</v>
          </cell>
        </row>
        <row r="951">
          <cell r="F951" t="str">
            <v>OTHER CITIES SUMMARYAirtimePaga Airtime Income</v>
          </cell>
          <cell r="G951">
            <v>3470.15</v>
          </cell>
        </row>
        <row r="952">
          <cell r="F952" t="str">
            <v>OTHER CITIES SUMMARYAirtimeAgent Airtime Commission</v>
          </cell>
          <cell r="G952">
            <v>2135.4899999999998</v>
          </cell>
        </row>
        <row r="953">
          <cell r="F953" t="str">
            <v>OTHER CITIES SUMMARYAgent Network Sales# of Approved Agents in Total</v>
          </cell>
          <cell r="G953">
            <v>8133</v>
          </cell>
        </row>
        <row r="954">
          <cell r="F954" t="str">
            <v>OTHER CITIES SUMMARYAgent Network SalesActive Agents in total (at least 1 transactions in the month)</v>
          </cell>
          <cell r="G954">
            <v>4430</v>
          </cell>
        </row>
        <row r="955">
          <cell r="F955" t="str">
            <v>OTHER CITIES SUMMARYAgent Network SalesActive Agents in total (at least 5 transactions in the month)</v>
          </cell>
          <cell r="G955">
            <v>3867</v>
          </cell>
        </row>
        <row r="956">
          <cell r="F956" t="str">
            <v>OTHER CITIES SUMMARYAgent Network SalesFresh Active Agents in total (at least 1 transactions in the month)</v>
          </cell>
          <cell r="G956">
            <v>234</v>
          </cell>
        </row>
        <row r="957">
          <cell r="F957" t="str">
            <v>OTHER CITIES SUMMARYAgent Network SalesFresh Active Agents in total (at least 5 transactions in the month)</v>
          </cell>
          <cell r="G957">
            <v>200</v>
          </cell>
        </row>
        <row r="958">
          <cell r="F958" t="str">
            <v>OTHER CITIES SUMMARYAgent Network SalesChurn Active Agents (1 txn in Month)</v>
          </cell>
          <cell r="G958">
            <v>393</v>
          </cell>
        </row>
        <row r="959">
          <cell r="F959" t="str">
            <v>OTHER CITIES SUMMARYAgent Network SalesChurn Active Agents (5 txn in Month)</v>
          </cell>
          <cell r="G959">
            <v>375</v>
          </cell>
        </row>
        <row r="960">
          <cell r="F960" t="str">
            <v>OTHER CITIES SUMMARYOnitsha - All data in this section apply only to agents in Onitsha (or the specific city)# Agents in City</v>
          </cell>
          <cell r="G960">
            <v>252</v>
          </cell>
        </row>
        <row r="961">
          <cell r="F961" t="str">
            <v>OTHER CITIES SUMMARYOnitsha - All data in this section apply only to agents in Onitsha (or the specific city)Active Agents in City in month (at least 1 transactions in the month)</v>
          </cell>
          <cell r="G961">
            <v>78</v>
          </cell>
        </row>
        <row r="962">
          <cell r="F962" t="str">
            <v>OTHER CITIES SUMMARYOnitsha - All data in this section apply only to agents in Onitsha (or the specific city)Active Agents in City in month (at least 5 transactions in the month)</v>
          </cell>
          <cell r="G962">
            <v>64</v>
          </cell>
        </row>
        <row r="963">
          <cell r="F963" t="str">
            <v>OTHER CITIES SUMMARYOnitsha - All data in this section apply only to agents in Onitsha (or the specific city)Churn City Agents in Month (1 txn in Month)</v>
          </cell>
          <cell r="G963">
            <v>14</v>
          </cell>
        </row>
        <row r="964">
          <cell r="F964" t="str">
            <v>OTHER CITIES SUMMARYOnitsha - All data in this section apply only to agents in Onitsha (or the specific city)Churn City Agents in Month (5 txn in Month)</v>
          </cell>
          <cell r="G964">
            <v>4</v>
          </cell>
        </row>
        <row r="965">
          <cell r="F965" t="str">
            <v>OTHER CITIES SUMMARYDeposit into Paga Number of Agents performing at least 1 Deposit for Customer or another Agent (Accept Deposit)</v>
          </cell>
          <cell r="G965">
            <v>18</v>
          </cell>
        </row>
        <row r="966">
          <cell r="F966" t="str">
            <v xml:space="preserve">OTHER CITIES SUMMARYDeposit into Paga Churn Agents DP </v>
          </cell>
          <cell r="G966">
            <v>7</v>
          </cell>
        </row>
        <row r="967">
          <cell r="F967" t="str">
            <v xml:space="preserve">OTHER CITIES SUMMARYDeposit into Paga New / Fresh Agents DP in Month </v>
          </cell>
          <cell r="G967">
            <v>7</v>
          </cell>
        </row>
        <row r="968">
          <cell r="F968" t="str">
            <v>OTHER CITIES SUMMARYDeposit into Paga Total DP Volume</v>
          </cell>
          <cell r="G968">
            <v>81</v>
          </cell>
        </row>
        <row r="969">
          <cell r="F969" t="str">
            <v>OTHER CITIES SUMMARYDeposit into Paga Total DP Value</v>
          </cell>
          <cell r="G969">
            <v>1002360</v>
          </cell>
        </row>
        <row r="970">
          <cell r="F970" t="str">
            <v>OTHER CITIES SUMMARYDeposit into Paga Average Value of DP</v>
          </cell>
          <cell r="G970">
            <v>12374.81</v>
          </cell>
        </row>
        <row r="971">
          <cell r="F971" t="str">
            <v>OTHER CITIES SUMMARYMoney Transfer on PagaNumber of Agents performing MT on Paga (to customer or non-customer)</v>
          </cell>
          <cell r="G971">
            <v>1</v>
          </cell>
        </row>
        <row r="972">
          <cell r="F972" t="str">
            <v>OTHER CITIES SUMMARYMoney Transfer on PagaChurn Agents MT</v>
          </cell>
          <cell r="G972">
            <v>1</v>
          </cell>
        </row>
        <row r="973">
          <cell r="F973" t="str">
            <v xml:space="preserve">OTHER CITIES SUMMARYMoney Transfer on PagaNew / Fresh Agents MT in Month </v>
          </cell>
          <cell r="G973">
            <v>1</v>
          </cell>
        </row>
        <row r="974">
          <cell r="F974" t="str">
            <v>OTHER CITIES SUMMARYMoney Transfer on PagaTotal MT Volume</v>
          </cell>
          <cell r="G974">
            <v>1</v>
          </cell>
        </row>
        <row r="975">
          <cell r="F975" t="str">
            <v>OTHER CITIES SUMMARYMoney Transfer on PagaTotal MT Value</v>
          </cell>
          <cell r="G975">
            <v>24000</v>
          </cell>
        </row>
        <row r="976">
          <cell r="F976" t="str">
            <v>OTHER CITIES SUMMARYMoney Transfer on PagaAverage Value of MT</v>
          </cell>
          <cell r="G976">
            <v>24000</v>
          </cell>
        </row>
        <row r="977">
          <cell r="F977" t="str">
            <v>OTHER CITIES SUMMARYMoney Transfer on PagaPaga MT Income</v>
          </cell>
          <cell r="G977">
            <v>120</v>
          </cell>
        </row>
        <row r="978">
          <cell r="F978" t="str">
            <v>OTHER CITIES SUMMARYMoney Transfer on PagaAgent MT Commission</v>
          </cell>
          <cell r="G978">
            <v>80</v>
          </cell>
        </row>
        <row r="979">
          <cell r="F979" t="str">
            <v>OTHER CITIES SUMMARYDeposit To BankNumber of Agents performing Deposit to Bank</v>
          </cell>
          <cell r="G979">
            <v>36</v>
          </cell>
        </row>
        <row r="980">
          <cell r="F980" t="str">
            <v>OTHER CITIES SUMMARYDeposit To BankChurn Agents DB</v>
          </cell>
          <cell r="G980">
            <v>14</v>
          </cell>
        </row>
        <row r="981">
          <cell r="F981" t="str">
            <v xml:space="preserve">OTHER CITIES SUMMARYDeposit To Bank New / Fresh Agents DB in Month </v>
          </cell>
          <cell r="G981">
            <v>9</v>
          </cell>
        </row>
        <row r="982">
          <cell r="F982" t="str">
            <v>OTHER CITIES SUMMARYDeposit To BankTotal DB Volume</v>
          </cell>
          <cell r="G982">
            <v>149</v>
          </cell>
        </row>
        <row r="983">
          <cell r="F983" t="str">
            <v>OTHER CITIES SUMMARYDeposit To BankTotal DB Value</v>
          </cell>
          <cell r="G983">
            <v>2651850</v>
          </cell>
        </row>
        <row r="984">
          <cell r="F984" t="str">
            <v>OTHER CITIES SUMMARYDeposit To BankAverage Value of DB</v>
          </cell>
          <cell r="G984">
            <v>17797.650000000001</v>
          </cell>
        </row>
        <row r="985">
          <cell r="F985" t="str">
            <v>OTHER CITIES SUMMARYDeposit To BankPaga DB Income</v>
          </cell>
          <cell r="G985">
            <v>12570</v>
          </cell>
        </row>
        <row r="986">
          <cell r="F986" t="str">
            <v>OTHER CITIES SUMMARYDeposit To BankAgent DB Commission</v>
          </cell>
          <cell r="G986">
            <v>9780</v>
          </cell>
        </row>
        <row r="987">
          <cell r="F987" t="str">
            <v>OTHER CITIES SUMMARYMerchant Payments (Bill Pay)Number of agents performing DStv</v>
          </cell>
          <cell r="G987">
            <v>19</v>
          </cell>
        </row>
        <row r="988">
          <cell r="F988" t="str">
            <v>OTHER CITIES SUMMARYMerchant Payments (Bill Pay)Churn Agents DStv BP</v>
          </cell>
          <cell r="G988">
            <v>4</v>
          </cell>
        </row>
        <row r="989">
          <cell r="F989" t="str">
            <v xml:space="preserve">OTHER CITIES SUMMARYMerchant Payments (Bill Pay)New / Fresh Agents BP in Month </v>
          </cell>
          <cell r="G989">
            <v>5</v>
          </cell>
        </row>
        <row r="990">
          <cell r="F990" t="str">
            <v>OTHER CITIES SUMMARYMerchant Payments (Bill Pay)Total DStv BP Volume</v>
          </cell>
          <cell r="G990">
            <v>279</v>
          </cell>
        </row>
        <row r="991">
          <cell r="F991" t="str">
            <v>OTHER CITIES SUMMARYMerchant Payments (Bill Pay)Total DStv BP Volume - Reversal</v>
          </cell>
          <cell r="G991" t="str">
            <v xml:space="preserve">  </v>
          </cell>
        </row>
        <row r="992">
          <cell r="F992" t="str">
            <v>OTHER CITIES SUMMARYMerchant Payments (Bill Pay)Total DStv BP Value</v>
          </cell>
          <cell r="G992">
            <v>1594760</v>
          </cell>
        </row>
        <row r="993">
          <cell r="F993" t="str">
            <v>OTHER CITIES SUMMARYMerchant Payments (Bill Pay)Total DStv BP Value - Reversal</v>
          </cell>
          <cell r="G993" t="str">
            <v xml:space="preserve">  </v>
          </cell>
        </row>
        <row r="994">
          <cell r="F994" t="str">
            <v>OTHER CITIES SUMMARYMerchant Payments (Bill Pay)Average Value of DStv BP</v>
          </cell>
          <cell r="G994">
            <v>5715.99</v>
          </cell>
        </row>
        <row r="995">
          <cell r="F995" t="str">
            <v>OTHER CITIES SUMMARYMerchant Payments (Bill Pay)Average Value of DStv BP - Reversals</v>
          </cell>
          <cell r="G995" t="str">
            <v xml:space="preserve">  </v>
          </cell>
        </row>
        <row r="996">
          <cell r="F996" t="str">
            <v>OTHER CITIES SUMMARYMerchant Payments (Bill Pay)Paga DStv BP Income</v>
          </cell>
          <cell r="G996">
            <v>21527.599999999999</v>
          </cell>
        </row>
        <row r="997">
          <cell r="F997" t="str">
            <v>OTHER CITIES SUMMARYMerchant Payments (Bill Pay)Paga DStv BP Income - Reversals</v>
          </cell>
          <cell r="G997" t="str">
            <v xml:space="preserve">  </v>
          </cell>
        </row>
        <row r="998">
          <cell r="F998" t="str">
            <v>OTHER CITIES SUMMARYMerchant Payments (Bill Pay)Agent DStv BP Commission</v>
          </cell>
          <cell r="G998">
            <v>13440</v>
          </cell>
        </row>
        <row r="999">
          <cell r="F999" t="str">
            <v>OTHER CITIES SUMMARYMerchant Payments (Bill Pay)Agent DStv BP Commission - Reversals</v>
          </cell>
          <cell r="G999" t="str">
            <v xml:space="preserve">  </v>
          </cell>
        </row>
        <row r="1000">
          <cell r="F1000" t="str">
            <v>OTHER CITIES SUMMARYMerchant Payments (Bill Pay)Number of agents performing Gotv</v>
          </cell>
          <cell r="G1000">
            <v>23</v>
          </cell>
        </row>
        <row r="1001">
          <cell r="F1001" t="str">
            <v>OTHER CITIES SUMMARYMerchant Payments (Bill Pay)Churn Agents Gotv BP</v>
          </cell>
          <cell r="G1001">
            <v>6</v>
          </cell>
        </row>
        <row r="1002">
          <cell r="F1002" t="str">
            <v xml:space="preserve">OTHER CITIES SUMMARYMerchant Payments (Bill Pay)New / Fresh Agents BP in Month </v>
          </cell>
          <cell r="G1002">
            <v>7</v>
          </cell>
        </row>
        <row r="1003">
          <cell r="F1003" t="str">
            <v>OTHER CITIES SUMMARYMerchant Payments (Bill Pay)Total Gotv BP Volume</v>
          </cell>
          <cell r="G1003">
            <v>154</v>
          </cell>
        </row>
        <row r="1004">
          <cell r="F1004" t="str">
            <v>OTHER CITIES SUMMARYMerchant Payments (Bill Pay)Total Gotv BP Value</v>
          </cell>
          <cell r="G1004">
            <v>273700</v>
          </cell>
        </row>
        <row r="1005">
          <cell r="F1005" t="str">
            <v>OTHER CITIES SUMMARYMerchant Payments (Bill Pay)Average Value of Gotv BP</v>
          </cell>
          <cell r="G1005">
            <v>1777.27</v>
          </cell>
        </row>
        <row r="1006">
          <cell r="F1006" t="str">
            <v>OTHER CITIES SUMMARYMerchant Payments (Bill Pay)Paga Gotv BP Income</v>
          </cell>
          <cell r="G1006">
            <v>5817</v>
          </cell>
        </row>
        <row r="1007">
          <cell r="F1007" t="str">
            <v>OTHER CITIES SUMMARYMerchant Payments (Bill Pay)Agent Gotv BP Commission</v>
          </cell>
          <cell r="G1007">
            <v>3110</v>
          </cell>
        </row>
        <row r="1008">
          <cell r="F1008" t="str">
            <v>OTHER CITIES SUMMARYMerchant Payments (Bill Pay)Number of agents performing Startimes</v>
          </cell>
          <cell r="G1008">
            <v>7</v>
          </cell>
        </row>
        <row r="1009">
          <cell r="F1009" t="str">
            <v>OTHER CITIES SUMMARYMerchant Payments (Bill Pay)Churn Agents Startimes BP</v>
          </cell>
          <cell r="G1009">
            <v>2</v>
          </cell>
        </row>
        <row r="1010">
          <cell r="F1010" t="str">
            <v xml:space="preserve">OTHER CITIES SUMMARYMerchant Payments (Bill Pay)New / Fresh Agents BP in Month </v>
          </cell>
          <cell r="G1010">
            <v>2</v>
          </cell>
        </row>
        <row r="1011">
          <cell r="F1011" t="str">
            <v>OTHER CITIES SUMMARYMerchant Payments (Bill Pay)Total Startimes BP Volume</v>
          </cell>
          <cell r="G1011">
            <v>14</v>
          </cell>
        </row>
        <row r="1012">
          <cell r="F1012" t="str">
            <v>OTHER CITIES SUMMARYMerchant Payments (Bill Pay)Total Startimes BP Value</v>
          </cell>
          <cell r="G1012">
            <v>14300</v>
          </cell>
        </row>
        <row r="1013">
          <cell r="F1013" t="str">
            <v>OTHER CITIES SUMMARYMerchant Payments (Bill Pay)Average Value of Startimes BP</v>
          </cell>
          <cell r="G1013">
            <v>1021.43</v>
          </cell>
        </row>
        <row r="1014">
          <cell r="F1014" t="str">
            <v>OTHER CITIES SUMMARYMerchant Payments (Bill Pay)Paga Startimes BP Income</v>
          </cell>
          <cell r="G1014">
            <v>13871</v>
          </cell>
        </row>
        <row r="1015">
          <cell r="F1015" t="str">
            <v>OTHER CITIES SUMMARYMerchant Payments (Bill Pay)Agent Startimes BP Commission</v>
          </cell>
          <cell r="G1015">
            <v>429</v>
          </cell>
        </row>
        <row r="1016">
          <cell r="F1016" t="str">
            <v>OTHER CITIES SUMMARYMerchant Payments (Bill Pay)Number of agents performing Other</v>
          </cell>
          <cell r="G1016">
            <v>1</v>
          </cell>
        </row>
        <row r="1017">
          <cell r="F1017" t="str">
            <v>OTHER CITIES SUMMARYMerchant Payments (Bill Pay)Churn Agents Other BP</v>
          </cell>
          <cell r="G1017" t="str">
            <v xml:space="preserve">  </v>
          </cell>
        </row>
        <row r="1018">
          <cell r="F1018" t="str">
            <v xml:space="preserve">OTHER CITIES SUMMARYMerchant Payments (Bill Pay)New / Fresh Agents BP in Month </v>
          </cell>
          <cell r="G1018" t="str">
            <v xml:space="preserve">  </v>
          </cell>
        </row>
        <row r="1019">
          <cell r="F1019" t="str">
            <v>OTHER CITIES SUMMARYMerchant Payments (Bill Pay)Total Other BP Volume</v>
          </cell>
          <cell r="G1019">
            <v>3</v>
          </cell>
        </row>
        <row r="1020">
          <cell r="F1020" t="str">
            <v>OTHER CITIES SUMMARYMerchant Payments (Bill Pay)Total Other BP Value</v>
          </cell>
          <cell r="G1020">
            <v>9000</v>
          </cell>
        </row>
        <row r="1021">
          <cell r="F1021" t="str">
            <v>OTHER CITIES SUMMARYMerchant Payments (Bill Pay)Average Value of Other BP</v>
          </cell>
          <cell r="G1021">
            <v>3000</v>
          </cell>
        </row>
        <row r="1022">
          <cell r="F1022" t="str">
            <v>OTHER CITIES SUMMARYMerchant Payments (Bill Pay)Paga Other BP Income</v>
          </cell>
          <cell r="G1022">
            <v>0</v>
          </cell>
        </row>
        <row r="1023">
          <cell r="F1023" t="str">
            <v>OTHER CITIES SUMMARYMerchant Payments (Bill Pay)Agent Other BP Commission</v>
          </cell>
          <cell r="G1023">
            <v>150</v>
          </cell>
        </row>
        <row r="1024">
          <cell r="F1024" t="str">
            <v>OTHER CITIES SUMMARYAirtimeNumber of Agents performing Airtime on Transaction</v>
          </cell>
          <cell r="G1024">
            <v>86</v>
          </cell>
        </row>
        <row r="1025">
          <cell r="F1025" t="str">
            <v>OTHER CITIES SUMMARYAirtimeChurn Agents Airtime</v>
          </cell>
          <cell r="G1025">
            <v>11</v>
          </cell>
        </row>
        <row r="1026">
          <cell r="F1026" t="str">
            <v xml:space="preserve">OTHER CITIES SUMMARYAirtimeNew / Fresh Agents Airtime in Month </v>
          </cell>
          <cell r="G1026">
            <v>10</v>
          </cell>
        </row>
        <row r="1027">
          <cell r="F1027" t="str">
            <v>OTHER CITIES SUMMARYAirtimeTotal Airtime Volume</v>
          </cell>
          <cell r="G1027">
            <v>1042</v>
          </cell>
        </row>
        <row r="1028">
          <cell r="F1028" t="str">
            <v>OTHER CITIES SUMMARYAirtimeTotal Airtime Volume - Reversal</v>
          </cell>
          <cell r="G1028" t="str">
            <v xml:space="preserve">  </v>
          </cell>
        </row>
        <row r="1029">
          <cell r="F1029" t="str">
            <v>OTHER CITIES SUMMARYAirtimeTotal Airtime Value</v>
          </cell>
          <cell r="G1029">
            <v>433265.08</v>
          </cell>
        </row>
        <row r="1030">
          <cell r="F1030" t="str">
            <v>OTHER CITIES SUMMARYAirtimeTotal Airtime Value - Reversals</v>
          </cell>
          <cell r="G1030" t="str">
            <v xml:space="preserve">  </v>
          </cell>
        </row>
        <row r="1031">
          <cell r="F1031" t="str">
            <v>OTHER CITIES SUMMARYAirtimeAverage Value of Airtime</v>
          </cell>
          <cell r="G1031">
            <v>415.8</v>
          </cell>
        </row>
        <row r="1032">
          <cell r="F1032" t="str">
            <v>OTHER CITIES SUMMARYAirtimeAverage Value of Airtime - Reversals</v>
          </cell>
          <cell r="G1032" t="str">
            <v xml:space="preserve">  </v>
          </cell>
        </row>
        <row r="1033">
          <cell r="F1033" t="str">
            <v>OTHER CITIES SUMMARYAirtimePaga Airtime Income</v>
          </cell>
          <cell r="G1033">
            <v>20536.43</v>
          </cell>
        </row>
        <row r="1034">
          <cell r="F1034" t="str">
            <v>OTHER CITIES SUMMARYAirtimePaga Airtime Income - Reversals</v>
          </cell>
          <cell r="G1034" t="str">
            <v xml:space="preserve">  </v>
          </cell>
        </row>
        <row r="1035">
          <cell r="F1035" t="str">
            <v>OTHER CITIES SUMMARYAirtimeAgent Airtime Commission</v>
          </cell>
          <cell r="G1035">
            <v>12997.95</v>
          </cell>
        </row>
        <row r="1036">
          <cell r="F1036" t="str">
            <v>OTHER CITIES SUMMARYAirtimeAgent Airtime Commission - Reversals</v>
          </cell>
          <cell r="G1036" t="str">
            <v xml:space="preserve">  </v>
          </cell>
        </row>
        <row r="1037">
          <cell r="F1037" t="str">
            <v>OTHER CITIES SUMMARYAgent Network Sales# of Approved Agents in Total</v>
          </cell>
          <cell r="G1037">
            <v>8129</v>
          </cell>
        </row>
        <row r="1038">
          <cell r="F1038" t="str">
            <v>OTHER CITIES SUMMARYAgent Network SalesActive Agents in total (at least 1 transactions in the month)</v>
          </cell>
          <cell r="G1038">
            <v>4430</v>
          </cell>
        </row>
        <row r="1039">
          <cell r="F1039" t="str">
            <v>OTHER CITIES SUMMARYAgent Network SalesActive Agents in total (at least 5 transactions in the month)</v>
          </cell>
          <cell r="G1039">
            <v>3867</v>
          </cell>
        </row>
        <row r="1040">
          <cell r="F1040" t="str">
            <v>OTHER CITIES SUMMARYAgent Network SalesFresh Active Agents in total (at least 1 transactions in the month)</v>
          </cell>
          <cell r="G1040">
            <v>234</v>
          </cell>
        </row>
        <row r="1041">
          <cell r="F1041" t="str">
            <v>OTHER CITIES SUMMARYAgent Network SalesFresh Active Agents in total (at least 5 transactions in the month)</v>
          </cell>
          <cell r="G1041">
            <v>200</v>
          </cell>
        </row>
        <row r="1042">
          <cell r="F1042" t="str">
            <v>OTHER CITIES SUMMARYAgent Network SalesChurn Active Agents (1 txn in Month)</v>
          </cell>
          <cell r="G1042">
            <v>393</v>
          </cell>
        </row>
        <row r="1043">
          <cell r="F1043" t="str">
            <v>OTHER CITIES SUMMARYAgent Network SalesChurn Active Agents (5 txn in Month)</v>
          </cell>
          <cell r="G1043">
            <v>375</v>
          </cell>
        </row>
        <row r="1044">
          <cell r="F1044" t="str">
            <v>OTHER CITIES SUMMARYOther Cities - All data in this section apply only to agents in Other Cities (or the specific city)# Agents in City</v>
          </cell>
          <cell r="G1044">
            <v>1411</v>
          </cell>
        </row>
        <row r="1045">
          <cell r="F1045" t="str">
            <v>OTHER CITIES SUMMARYOther Cities - All data in this section apply only to agents in Other Cities (or the specific city)Active Agents in City in month (at least 1 transactions in the month)</v>
          </cell>
          <cell r="G1045">
            <v>840</v>
          </cell>
        </row>
        <row r="1046">
          <cell r="F1046" t="str">
            <v>OTHER CITIES SUMMARYOther Cities - All data in this section apply only to agents in Other Cities (or the specific city)Active Agents in City in month (at least 5 transactions in the month)</v>
          </cell>
          <cell r="G1046">
            <v>721</v>
          </cell>
        </row>
        <row r="1047">
          <cell r="F1047" t="str">
            <v>OTHER CITIES SUMMARYOther Cities - All data in this section apply only to agents in Other Cities (or the specific city)Churn City Agents in Month (1 txn in Month)</v>
          </cell>
          <cell r="G1047">
            <v>75</v>
          </cell>
        </row>
        <row r="1048">
          <cell r="F1048" t="str">
            <v>OTHER CITIES SUMMARYOther Cities - All data in this section apply only to agents in Other Cities (or the specific city)Churn City Agents in Month (5 txn in Month)</v>
          </cell>
          <cell r="G1048">
            <v>81</v>
          </cell>
        </row>
        <row r="1049">
          <cell r="F1049" t="str">
            <v>OTHER CITIES SUMMARYDeposit into Paga Number of Agents performing at least 1 Deposit for Customer or another Agent (Accept Deposit)</v>
          </cell>
          <cell r="G1049">
            <v>180</v>
          </cell>
        </row>
        <row r="1050">
          <cell r="F1050" t="str">
            <v xml:space="preserve">OTHER CITIES SUMMARYDeposit into Paga Churn Agents DP </v>
          </cell>
          <cell r="G1050">
            <v>101</v>
          </cell>
        </row>
        <row r="1051">
          <cell r="F1051" t="str">
            <v xml:space="preserve">OTHER CITIES SUMMARYDeposit into Paga New / Fresh Agents DP in Month </v>
          </cell>
          <cell r="G1051">
            <v>50</v>
          </cell>
        </row>
        <row r="1052">
          <cell r="F1052" t="str">
            <v>OTHER CITIES SUMMARYDeposit into Paga Total DP Volume</v>
          </cell>
          <cell r="G1052">
            <v>11582</v>
          </cell>
        </row>
        <row r="1053">
          <cell r="F1053" t="str">
            <v>OTHER CITIES SUMMARYDeposit into Paga Total DP Volume - Reversals</v>
          </cell>
          <cell r="G1053" t="str">
            <v xml:space="preserve">  </v>
          </cell>
        </row>
        <row r="1054">
          <cell r="F1054" t="str">
            <v>OTHER CITIES SUMMARYDeposit into Paga Total DP Value</v>
          </cell>
          <cell r="G1054">
            <v>35376943.759999998</v>
          </cell>
        </row>
        <row r="1055">
          <cell r="F1055" t="str">
            <v>OTHER CITIES SUMMARYDeposit into Paga Total DP Value - Reversals</v>
          </cell>
          <cell r="G1055" t="str">
            <v xml:space="preserve">  </v>
          </cell>
        </row>
        <row r="1056">
          <cell r="F1056" t="str">
            <v>OTHER CITIES SUMMARYDeposit into Paga Average Value of DP</v>
          </cell>
          <cell r="G1056">
            <v>3054.48</v>
          </cell>
        </row>
        <row r="1057">
          <cell r="F1057" t="str">
            <v>OTHER CITIES SUMMARYDeposit into Paga Average Value of DP - Reversals</v>
          </cell>
          <cell r="G1057" t="str">
            <v xml:space="preserve">  </v>
          </cell>
        </row>
        <row r="1058">
          <cell r="F1058" t="str">
            <v>OTHER CITIES SUMMARYMoney Transfer on PagaNumber of Agents performing MT on Paga (to customer or non-customer)</v>
          </cell>
          <cell r="G1058">
            <v>7</v>
          </cell>
        </row>
        <row r="1059">
          <cell r="F1059" t="str">
            <v>OTHER CITIES SUMMARYMoney Transfer on PagaChurn Agents MT</v>
          </cell>
          <cell r="G1059">
            <v>6</v>
          </cell>
        </row>
        <row r="1060">
          <cell r="F1060" t="str">
            <v xml:space="preserve">OTHER CITIES SUMMARYMoney Transfer on PagaNew / Fresh Agents MT in Month </v>
          </cell>
          <cell r="G1060">
            <v>5</v>
          </cell>
        </row>
        <row r="1061">
          <cell r="F1061" t="str">
            <v>OTHER CITIES SUMMARYMoney Transfer on PagaTotal MT Volume</v>
          </cell>
          <cell r="G1061">
            <v>8</v>
          </cell>
        </row>
        <row r="1062">
          <cell r="F1062" t="str">
            <v>OTHER CITIES SUMMARYMoney Transfer on PagaTotal MT Value</v>
          </cell>
          <cell r="G1062">
            <v>68780</v>
          </cell>
        </row>
        <row r="1063">
          <cell r="F1063" t="str">
            <v>OTHER CITIES SUMMARYMoney Transfer on PagaAverage Value of MT</v>
          </cell>
          <cell r="G1063">
            <v>8597.5</v>
          </cell>
        </row>
        <row r="1064">
          <cell r="F1064" t="str">
            <v>OTHER CITIES SUMMARYMoney Transfer on PagaPaga MT Income</v>
          </cell>
          <cell r="G1064">
            <v>800</v>
          </cell>
        </row>
        <row r="1065">
          <cell r="F1065" t="str">
            <v>OTHER CITIES SUMMARYMoney Transfer on PagaAgent MT Commission</v>
          </cell>
          <cell r="G1065">
            <v>400</v>
          </cell>
        </row>
        <row r="1066">
          <cell r="F1066" t="str">
            <v>OTHER CITIES SUMMARYDeposit To BankNumber of Agents performing Deposit to Bank</v>
          </cell>
          <cell r="G1066">
            <v>489</v>
          </cell>
        </row>
        <row r="1067">
          <cell r="F1067" t="str">
            <v>OTHER CITIES SUMMARYDeposit To BankChurn Agents DB</v>
          </cell>
          <cell r="G1067">
            <v>127</v>
          </cell>
        </row>
        <row r="1068">
          <cell r="F1068" t="str">
            <v xml:space="preserve">OTHER CITIES SUMMARYDeposit To Bank New / Fresh Agents DB in Month </v>
          </cell>
          <cell r="G1068">
            <v>94</v>
          </cell>
        </row>
        <row r="1069">
          <cell r="F1069" t="str">
            <v>OTHER CITIES SUMMARYDeposit To BankTotal DB Volume</v>
          </cell>
          <cell r="G1069">
            <v>5051</v>
          </cell>
        </row>
        <row r="1070">
          <cell r="F1070" t="str">
            <v>OTHER CITIES SUMMARYDeposit To BankTotal DB Volume - Reversals</v>
          </cell>
          <cell r="G1070">
            <v>4</v>
          </cell>
        </row>
        <row r="1071">
          <cell r="F1071" t="str">
            <v>OTHER CITIES SUMMARYDeposit To BankTotal DB Value</v>
          </cell>
          <cell r="G1071">
            <v>84800366.430000007</v>
          </cell>
        </row>
        <row r="1072">
          <cell r="F1072" t="str">
            <v>OTHER CITIES SUMMARYDeposit To BankTotal DB Value - Reversals</v>
          </cell>
          <cell r="G1072">
            <v>-32000</v>
          </cell>
        </row>
        <row r="1073">
          <cell r="F1073" t="str">
            <v>OTHER CITIES SUMMARYDeposit To BankAverage Value of DB</v>
          </cell>
          <cell r="G1073">
            <v>16788.830000000002</v>
          </cell>
        </row>
        <row r="1074">
          <cell r="F1074" t="str">
            <v>OTHER CITIES SUMMARYDeposit To BankAverage Value of DB - Reversals</v>
          </cell>
          <cell r="G1074">
            <v>-8000</v>
          </cell>
        </row>
        <row r="1075">
          <cell r="F1075" t="str">
            <v>OTHER CITIES SUMMARYDeposit To BankPaga DB Income</v>
          </cell>
          <cell r="G1075">
            <v>429960</v>
          </cell>
        </row>
        <row r="1076">
          <cell r="F1076" t="str">
            <v>OTHER CITIES SUMMARYDeposit To BankPaga DB Income - Reversal</v>
          </cell>
          <cell r="G1076">
            <v>-370</v>
          </cell>
        </row>
        <row r="1077">
          <cell r="F1077" t="str">
            <v>OTHER CITIES SUMMARYDeposit To BankAgent DB Commission</v>
          </cell>
          <cell r="G1077">
            <v>326490</v>
          </cell>
        </row>
        <row r="1078">
          <cell r="F1078" t="str">
            <v>OTHER CITIES SUMMARYDeposit To BankAgent DB Commission - Reversal</v>
          </cell>
          <cell r="G1078">
            <v>-230</v>
          </cell>
        </row>
        <row r="1079">
          <cell r="F1079" t="str">
            <v>OTHER CITIES SUMMARYMerchant Payments (Bill Pay)Number of agents performing DStv</v>
          </cell>
          <cell r="G1079">
            <v>472</v>
          </cell>
        </row>
        <row r="1080">
          <cell r="F1080" t="str">
            <v>OTHER CITIES SUMMARYMerchant Payments (Bill Pay)Churn Agents DStv BP</v>
          </cell>
          <cell r="G1080">
            <v>38</v>
          </cell>
        </row>
        <row r="1081">
          <cell r="F1081" t="str">
            <v xml:space="preserve">OTHER CITIES SUMMARYMerchant Payments (Bill Pay)New / Fresh Agents BP in Month </v>
          </cell>
          <cell r="G1081">
            <v>69</v>
          </cell>
        </row>
        <row r="1082">
          <cell r="F1082" t="str">
            <v>OTHER CITIES SUMMARYMerchant Payments (Bill Pay)Total DStv BP Volume</v>
          </cell>
          <cell r="G1082">
            <v>10557</v>
          </cell>
        </row>
        <row r="1083">
          <cell r="F1083" t="str">
            <v>OTHER CITIES SUMMARYMerchant Payments (Bill Pay)Total DStv BP Volume - Reversal</v>
          </cell>
          <cell r="G1083">
            <v>7</v>
          </cell>
        </row>
        <row r="1084">
          <cell r="F1084" t="str">
            <v>OTHER CITIES SUMMARYMerchant Payments (Bill Pay)Total DStv BP Value</v>
          </cell>
          <cell r="G1084">
            <v>37540771</v>
          </cell>
        </row>
        <row r="1085">
          <cell r="F1085" t="str">
            <v>OTHER CITIES SUMMARYMerchant Payments (Bill Pay)Total DStv BP Value - Reversal</v>
          </cell>
          <cell r="G1085">
            <v>-122980</v>
          </cell>
        </row>
        <row r="1086">
          <cell r="F1086" t="str">
            <v>OTHER CITIES SUMMARYMerchant Payments (Bill Pay)Average Value of DStv BP</v>
          </cell>
          <cell r="G1086">
            <v>3556.01</v>
          </cell>
        </row>
        <row r="1087">
          <cell r="F1087" t="str">
            <v>OTHER CITIES SUMMARYMerchant Payments (Bill Pay)Average Value of DStv BP - Reversals</v>
          </cell>
          <cell r="G1087">
            <v>-17568.57</v>
          </cell>
        </row>
        <row r="1088">
          <cell r="F1088" t="str">
            <v>OTHER CITIES SUMMARYMerchant Payments (Bill Pay)Paga DStv BP Income</v>
          </cell>
          <cell r="G1088">
            <v>587637.51</v>
          </cell>
        </row>
        <row r="1089">
          <cell r="F1089" t="str">
            <v>OTHER CITIES SUMMARYMerchant Payments (Bill Pay)Paga DStv BP Income - Reversals</v>
          </cell>
          <cell r="G1089">
            <v>0</v>
          </cell>
        </row>
        <row r="1090">
          <cell r="F1090" t="str">
            <v>OTHER CITIES SUMMARYMerchant Payments (Bill Pay)Agent DStv BP Commission</v>
          </cell>
          <cell r="G1090">
            <v>349700</v>
          </cell>
        </row>
        <row r="1091">
          <cell r="F1091" t="str">
            <v>OTHER CITIES SUMMARYMerchant Payments (Bill Pay)Agent DStv BP Commission - Reversals</v>
          </cell>
          <cell r="G1091">
            <v>0</v>
          </cell>
        </row>
        <row r="1092">
          <cell r="F1092" t="str">
            <v>OTHER CITIES SUMMARYMerchant Payments (Bill Pay)Number of agents performing Gotv</v>
          </cell>
          <cell r="G1092">
            <v>513</v>
          </cell>
        </row>
        <row r="1093">
          <cell r="F1093" t="str">
            <v>OTHER CITIES SUMMARYMerchant Payments (Bill Pay)Churn Agents Gotv BP</v>
          </cell>
          <cell r="G1093">
            <v>55</v>
          </cell>
        </row>
        <row r="1094">
          <cell r="F1094" t="str">
            <v xml:space="preserve">OTHER CITIES SUMMARYMerchant Payments (Bill Pay)New / Fresh Agents BP in Month </v>
          </cell>
          <cell r="G1094">
            <v>66</v>
          </cell>
        </row>
        <row r="1095">
          <cell r="F1095" t="str">
            <v>OTHER CITIES SUMMARYMerchant Payments (Bill Pay)Total Gotv BP Volume</v>
          </cell>
          <cell r="G1095">
            <v>20850</v>
          </cell>
        </row>
        <row r="1096">
          <cell r="F1096" t="str">
            <v>OTHER CITIES SUMMARYMerchant Payments (Bill Pay)Total Gotv BP Volume - Reversals</v>
          </cell>
          <cell r="G1096">
            <v>18</v>
          </cell>
        </row>
        <row r="1097">
          <cell r="F1097" t="str">
            <v>OTHER CITIES SUMMARYMerchant Payments (Bill Pay)Total Gotv BP Value</v>
          </cell>
          <cell r="G1097">
            <v>32881932</v>
          </cell>
        </row>
        <row r="1098">
          <cell r="F1098" t="str">
            <v>OTHER CITIES SUMMARYMerchant Payments (Bill Pay)Total Gotv BP Value - Reversals</v>
          </cell>
          <cell r="G1098">
            <v>-31800</v>
          </cell>
        </row>
        <row r="1099">
          <cell r="F1099" t="str">
            <v>OTHER CITIES SUMMARYMerchant Payments (Bill Pay)Average Value of Gotv BP</v>
          </cell>
          <cell r="G1099">
            <v>1577.07</v>
          </cell>
        </row>
        <row r="1100">
          <cell r="F1100" t="str">
            <v>OTHER CITIES SUMMARYMerchant Payments (Bill Pay)Average Value of Gotv BP - Reversals</v>
          </cell>
          <cell r="G1100">
            <v>-1766.67</v>
          </cell>
        </row>
        <row r="1101">
          <cell r="F1101" t="str">
            <v>OTHER CITIES SUMMARYMerchant Payments (Bill Pay)Paga Gotv BP Income</v>
          </cell>
          <cell r="G1101">
            <v>745766.32</v>
          </cell>
        </row>
        <row r="1102">
          <cell r="F1102" t="str">
            <v>OTHER CITIES SUMMARYMerchant Payments (Bill Pay)Paga Gotv BP Income - Reversals</v>
          </cell>
          <cell r="G1102">
            <v>0</v>
          </cell>
        </row>
        <row r="1103">
          <cell r="F1103" t="str">
            <v>OTHER CITIES SUMMARYMerchant Payments (Bill Pay)Agent Gotv BP Commission</v>
          </cell>
          <cell r="G1103">
            <v>421040</v>
          </cell>
        </row>
        <row r="1104">
          <cell r="F1104" t="str">
            <v>OTHER CITIES SUMMARYMerchant Payments (Bill Pay)Agent Gotv BP Commission - Reversals</v>
          </cell>
          <cell r="G1104">
            <v>0</v>
          </cell>
        </row>
        <row r="1105">
          <cell r="F1105" t="str">
            <v>OTHER CITIES SUMMARYMerchant Payments (Bill Pay)Number of agents performing Startimes</v>
          </cell>
          <cell r="G1105">
            <v>323</v>
          </cell>
        </row>
        <row r="1106">
          <cell r="F1106" t="str">
            <v>OTHER CITIES SUMMARYMerchant Payments (Bill Pay)Churn Agents Startimes BP</v>
          </cell>
          <cell r="G1106">
            <v>20</v>
          </cell>
        </row>
        <row r="1107">
          <cell r="F1107" t="str">
            <v xml:space="preserve">OTHER CITIES SUMMARYMerchant Payments (Bill Pay)New / Fresh Agents BP in Month </v>
          </cell>
          <cell r="G1107">
            <v>63</v>
          </cell>
        </row>
        <row r="1108">
          <cell r="F1108" t="str">
            <v>OTHER CITIES SUMMARYMerchant Payments (Bill Pay)Total Startimes BP Volume</v>
          </cell>
          <cell r="G1108">
            <v>5142</v>
          </cell>
        </row>
        <row r="1109">
          <cell r="F1109" t="str">
            <v>OTHER CITIES SUMMARYMerchant Payments (Bill Pay)Total Startimes BP Value</v>
          </cell>
          <cell r="G1109">
            <v>6265000</v>
          </cell>
        </row>
        <row r="1110">
          <cell r="F1110" t="str">
            <v>OTHER CITIES SUMMARYMerchant Payments (Bill Pay)Average Value of Startimes BP</v>
          </cell>
          <cell r="G1110">
            <v>1218.4000000000001</v>
          </cell>
        </row>
        <row r="1111">
          <cell r="F1111" t="str">
            <v>OTHER CITIES SUMMARYMerchant Payments (Bill Pay)Paga Startimes BP Income</v>
          </cell>
          <cell r="G1111">
            <v>6077050</v>
          </cell>
        </row>
        <row r="1112">
          <cell r="F1112" t="str">
            <v>OTHER CITIES SUMMARYMerchant Payments (Bill Pay)Agent Startimes BP Commission</v>
          </cell>
          <cell r="G1112">
            <v>187950</v>
          </cell>
        </row>
        <row r="1113">
          <cell r="F1113" t="str">
            <v>OTHER CITIES SUMMARYMerchant Payments (Bill Pay)Number of agents performing Other</v>
          </cell>
          <cell r="G1113">
            <v>21</v>
          </cell>
        </row>
        <row r="1114">
          <cell r="F1114" t="str">
            <v>OTHER CITIES SUMMARYMerchant Payments (Bill Pay)Churn Agents Other BP</v>
          </cell>
          <cell r="G1114">
            <v>5</v>
          </cell>
        </row>
        <row r="1115">
          <cell r="F1115" t="str">
            <v xml:space="preserve">OTHER CITIES SUMMARYMerchant Payments (Bill Pay)New / Fresh Agents BP in Month </v>
          </cell>
          <cell r="G1115">
            <v>12</v>
          </cell>
        </row>
        <row r="1116">
          <cell r="F1116" t="str">
            <v>OTHER CITIES SUMMARYMerchant Payments (Bill Pay)Total Other BP Volume</v>
          </cell>
          <cell r="G1116">
            <v>36</v>
          </cell>
        </row>
        <row r="1117">
          <cell r="F1117" t="str">
            <v>OTHER CITIES SUMMARYMerchant Payments (Bill Pay)Total Other BP Value</v>
          </cell>
          <cell r="G1117">
            <v>152316.81</v>
          </cell>
        </row>
        <row r="1118">
          <cell r="F1118" t="str">
            <v>OTHER CITIES SUMMARYMerchant Payments (Bill Pay)Average Value of Other BP</v>
          </cell>
          <cell r="G1118">
            <v>4231.0200000000004</v>
          </cell>
        </row>
        <row r="1119">
          <cell r="F1119" t="str">
            <v>OTHER CITIES SUMMARYMerchant Payments (Bill Pay)Paga Other BP Income</v>
          </cell>
          <cell r="G1119">
            <v>10250.540000000001</v>
          </cell>
        </row>
        <row r="1120">
          <cell r="F1120" t="str">
            <v>OTHER CITIES SUMMARYMerchant Payments (Bill Pay)Agent Other BP Commission</v>
          </cell>
          <cell r="G1120">
            <v>1300</v>
          </cell>
        </row>
        <row r="1121">
          <cell r="F1121" t="str">
            <v>OTHER CITIES SUMMARYAirtimeNumber of Agents performing Airtime on Transaction</v>
          </cell>
          <cell r="G1121">
            <v>892</v>
          </cell>
        </row>
        <row r="1122">
          <cell r="F1122" t="str">
            <v>OTHER CITIES SUMMARYAirtimeChurn Agents Airtime</v>
          </cell>
          <cell r="G1122">
            <v>124</v>
          </cell>
        </row>
        <row r="1123">
          <cell r="F1123" t="str">
            <v xml:space="preserve">OTHER CITIES SUMMARYAirtimeNew / Fresh Agents Airtime in Month </v>
          </cell>
          <cell r="G1123">
            <v>86</v>
          </cell>
        </row>
        <row r="1124">
          <cell r="F1124" t="str">
            <v>OTHER CITIES SUMMARYAirtimeTotal Airtime Volume</v>
          </cell>
          <cell r="G1124">
            <v>7567</v>
          </cell>
        </row>
        <row r="1125">
          <cell r="F1125" t="str">
            <v>OTHER CITIES SUMMARYAirtimeTotal Airtime Volume - Reversal</v>
          </cell>
          <cell r="G1125">
            <v>13</v>
          </cell>
        </row>
        <row r="1126">
          <cell r="F1126" t="str">
            <v>OTHER CITIES SUMMARYAirtimeTotal Airtime Value</v>
          </cell>
          <cell r="G1126">
            <v>2728569.57</v>
          </cell>
        </row>
        <row r="1127">
          <cell r="F1127" t="str">
            <v>OTHER CITIES SUMMARYAirtimeTotal Airtime Value - Reversals</v>
          </cell>
          <cell r="G1127">
            <v>-17900</v>
          </cell>
        </row>
        <row r="1128">
          <cell r="F1128" t="str">
            <v>OTHER CITIES SUMMARYAirtimeAverage Value of Airtime</v>
          </cell>
          <cell r="G1128">
            <v>360.59</v>
          </cell>
        </row>
        <row r="1129">
          <cell r="F1129" t="str">
            <v>OTHER CITIES SUMMARYAirtimeAverage Value of Airtime - Reversals</v>
          </cell>
          <cell r="G1129">
            <v>-1376.92</v>
          </cell>
        </row>
        <row r="1130">
          <cell r="F1130" t="str">
            <v>OTHER CITIES SUMMARYAirtimePaga Airtime Income</v>
          </cell>
          <cell r="G1130">
            <v>128890.08</v>
          </cell>
        </row>
        <row r="1131">
          <cell r="F1131" t="str">
            <v>OTHER CITIES SUMMARYAirtimePaga Airtime Income - Reversals</v>
          </cell>
          <cell r="G1131">
            <v>-1058</v>
          </cell>
        </row>
        <row r="1132">
          <cell r="F1132" t="str">
            <v>OTHER CITIES SUMMARYAirtimeAgent Airtime Commission</v>
          </cell>
          <cell r="G1132">
            <v>82388.08</v>
          </cell>
        </row>
        <row r="1133">
          <cell r="F1133" t="str">
            <v>OTHER CITIES SUMMARYAirtimeAgent Airtime Commission - Reversals</v>
          </cell>
          <cell r="G1133">
            <v>0</v>
          </cell>
        </row>
        <row r="1134">
          <cell r="F1134" t="str">
            <v>OTHER CITIES SUMMARYRegistered Customers# of registered customers</v>
          </cell>
          <cell r="G1134">
            <v>181518</v>
          </cell>
        </row>
        <row r="1135">
          <cell r="F1135" t="str">
            <v>OTHER CITIES SUMMARYActive Registered CustomersActive Registered Consumers  (1 transaction a month)</v>
          </cell>
          <cell r="G1135">
            <v>3162</v>
          </cell>
        </row>
        <row r="1136">
          <cell r="F1136" t="str">
            <v>OTHER CITIES SUMMARYChurn Registered Customers in monthChurn Registered Consumers</v>
          </cell>
          <cell r="G1136">
            <v>1470</v>
          </cell>
        </row>
        <row r="1137">
          <cell r="F1137" t="str">
            <v>OTHER CITIES SUMMARYNewly Active Registered Customers in monthFresh Registered Consumers</v>
          </cell>
          <cell r="G1137">
            <v>771</v>
          </cell>
        </row>
        <row r="1138">
          <cell r="F1138" t="str">
            <v>OTHER CITIES SUMMARYMoney Transfer# of registered consumers performing 1 money transfer</v>
          </cell>
          <cell r="G1138">
            <v>396</v>
          </cell>
        </row>
        <row r="1139">
          <cell r="F1139" t="str">
            <v>OTHER CITIES SUMMARYMoney TransferChurn MT registered Customers in month</v>
          </cell>
          <cell r="G1139">
            <v>116</v>
          </cell>
        </row>
        <row r="1140">
          <cell r="F1140" t="str">
            <v>OTHER CITIES SUMMARYMoney TransferNewly Active registered MT Customers in month</v>
          </cell>
          <cell r="G1140">
            <v>94</v>
          </cell>
        </row>
        <row r="1141">
          <cell r="F1141" t="str">
            <v>OTHER CITIES SUMMARYMoney TransferMonthly MT Volume</v>
          </cell>
          <cell r="G1141">
            <v>11008</v>
          </cell>
        </row>
        <row r="1142">
          <cell r="F1142" t="str">
            <v>OTHER CITIES SUMMARYMoney TransferCumulative MT Volume</v>
          </cell>
          <cell r="G1142">
            <v>23057</v>
          </cell>
        </row>
        <row r="1143">
          <cell r="F1143" t="str">
            <v>OTHER CITIES SUMMARYMoney TransferMonthly MT Value</v>
          </cell>
          <cell r="G1143">
            <v>23802448</v>
          </cell>
        </row>
        <row r="1144">
          <cell r="F1144" t="str">
            <v>OTHER CITIES SUMMARYMoney TransferCumulative MT Value</v>
          </cell>
          <cell r="G1144">
            <v>49825630</v>
          </cell>
        </row>
        <row r="1145">
          <cell r="F1145" t="str">
            <v>OTHER CITIES SUMMARYMoney TransferAverage Value of MT</v>
          </cell>
          <cell r="G1145">
            <v>10266.08</v>
          </cell>
        </row>
        <row r="1146">
          <cell r="F1146" t="str">
            <v>OTHER CITIES SUMMARYMoney TransferMonthly Paga MT Income</v>
          </cell>
          <cell r="G1146">
            <v>2150</v>
          </cell>
        </row>
        <row r="1147">
          <cell r="F1147" t="str">
            <v>OTHER CITIES SUMMARYMoney TransferCumulative Paga MT Income</v>
          </cell>
          <cell r="G1147">
            <v>7400</v>
          </cell>
        </row>
        <row r="1148">
          <cell r="F1148" t="str">
            <v>OTHER CITIES SUMMARYDeposit To Bank# of registered consumers performing 1 deposit to bank</v>
          </cell>
          <cell r="G1148">
            <v>515</v>
          </cell>
        </row>
        <row r="1149">
          <cell r="F1149" t="str">
            <v>OTHER CITIES SUMMARYDeposit To BankChurn DTB registered Customers in month</v>
          </cell>
          <cell r="G1149">
            <v>389</v>
          </cell>
        </row>
        <row r="1150">
          <cell r="F1150" t="str">
            <v>OTHER CITIES SUMMARYDeposit To BankNewly Active registered DTB Customers in month</v>
          </cell>
          <cell r="G1150">
            <v>214</v>
          </cell>
        </row>
        <row r="1151">
          <cell r="F1151" t="str">
            <v>OTHER CITIES SUMMARYDeposit To BankMonthly DB Volume</v>
          </cell>
          <cell r="G1151">
            <v>1134</v>
          </cell>
        </row>
        <row r="1152">
          <cell r="F1152" t="str">
            <v>OTHER CITIES SUMMARYDeposit To BankCumulative DB Volume</v>
          </cell>
          <cell r="G1152">
            <v>3256</v>
          </cell>
        </row>
        <row r="1153">
          <cell r="F1153" t="str">
            <v>OTHER CITIES SUMMARYDeposit To BankMonthly DB Value</v>
          </cell>
          <cell r="G1153">
            <v>9195440.6600000001</v>
          </cell>
        </row>
        <row r="1154">
          <cell r="F1154" t="str">
            <v>OTHER CITIES SUMMARYDeposit To BankCumulative DB Value</v>
          </cell>
          <cell r="G1154">
            <v>33280324.91</v>
          </cell>
        </row>
        <row r="1155">
          <cell r="F1155" t="str">
            <v>OTHER CITIES SUMMARYDeposit To BankAverage Value of DB</v>
          </cell>
          <cell r="G1155">
            <v>34031.99</v>
          </cell>
        </row>
        <row r="1156">
          <cell r="F1156" t="str">
            <v>OTHER CITIES SUMMARYDeposit To BankMonthly Paga DB Income</v>
          </cell>
          <cell r="G1156">
            <v>113300</v>
          </cell>
        </row>
        <row r="1157">
          <cell r="F1157" t="str">
            <v>OTHER CITIES SUMMARYDeposit To BankCumulative Paga DB Income</v>
          </cell>
          <cell r="G1157">
            <v>326100</v>
          </cell>
        </row>
        <row r="1158">
          <cell r="F1158" t="str">
            <v>OTHER CITIES SUMMARYMerchant Payments - DStvNumber of registered customers performing DStv</v>
          </cell>
          <cell r="G1158">
            <v>242</v>
          </cell>
        </row>
        <row r="1159">
          <cell r="F1159" t="str">
            <v>OTHER CITIES SUMMARYMerchant Payments - DStvChurn DStv BP registered Customers in month</v>
          </cell>
          <cell r="G1159">
            <v>230</v>
          </cell>
        </row>
        <row r="1160">
          <cell r="F1160" t="str">
            <v>OTHER CITIES SUMMARYMerchant Payments - DStvNewly Active registered DStv BP Customers in month</v>
          </cell>
          <cell r="G1160">
            <v>103</v>
          </cell>
        </row>
        <row r="1161">
          <cell r="F1161" t="str">
            <v>OTHER CITIES SUMMARYMerchant Payments - DStvMonthly DStv BP Volume</v>
          </cell>
          <cell r="G1161">
            <v>585</v>
          </cell>
        </row>
        <row r="1162">
          <cell r="F1162" t="str">
            <v>OTHER CITIES SUMMARYMerchant Payments - DStvMonthly DStv BP Volume - Reversal</v>
          </cell>
          <cell r="G1162">
            <v>1</v>
          </cell>
        </row>
        <row r="1163">
          <cell r="F1163" t="str">
            <v>OTHER CITIES SUMMARYMerchant Payments - DStvCumulative DStv BP Volume</v>
          </cell>
          <cell r="G1163">
            <v>1590</v>
          </cell>
        </row>
        <row r="1164">
          <cell r="F1164" t="str">
            <v>OTHER CITIES SUMMARYMerchant Payments - DStvCumulative DStv BP Volume - Reversal</v>
          </cell>
          <cell r="G1164">
            <v>3</v>
          </cell>
        </row>
        <row r="1165">
          <cell r="F1165" t="str">
            <v>OTHER CITIES SUMMARYMerchant Payments - DStvMonthly DStv BP Value</v>
          </cell>
          <cell r="G1165">
            <v>2297171</v>
          </cell>
        </row>
        <row r="1166">
          <cell r="F1166" t="str">
            <v>OTHER CITIES SUMMARYMerchant Payments - DStvMonthly DStv BP Value - Reversal</v>
          </cell>
          <cell r="G1166">
            <v>-5760</v>
          </cell>
        </row>
        <row r="1167">
          <cell r="F1167" t="str">
            <v>OTHER CITIES SUMMARYMerchant Payments - DStvCumulative DStv BP Value</v>
          </cell>
          <cell r="G1167">
            <v>6543142</v>
          </cell>
        </row>
        <row r="1168">
          <cell r="F1168" t="str">
            <v>OTHER CITIES SUMMARYMerchant Payments - DStvCumulative DStv BP Value - Reversal</v>
          </cell>
          <cell r="G1168">
            <v>-17160</v>
          </cell>
        </row>
        <row r="1169">
          <cell r="F1169" t="str">
            <v>OTHER CITIES SUMMARYMerchant Payments - DStvAverage Value of DStv BP</v>
          </cell>
          <cell r="G1169">
            <v>5177.2</v>
          </cell>
        </row>
        <row r="1170">
          <cell r="F1170" t="str">
            <v>OTHER CITIES SUMMARYMerchant Payments - DStvAverage Value of DStv BP - Reversal</v>
          </cell>
          <cell r="G1170">
            <v>-5760</v>
          </cell>
        </row>
        <row r="1171">
          <cell r="F1171" t="str">
            <v>OTHER CITIES SUMMARYMerchant Payments - DStvMonthly Paga DStv BP Income</v>
          </cell>
          <cell r="G1171">
            <v>35867.57</v>
          </cell>
        </row>
        <row r="1172">
          <cell r="F1172" t="str">
            <v>OTHER CITIES SUMMARYMerchant Payments - DStvMonthly Paga DStv BP Income - Reversal</v>
          </cell>
          <cell r="G1172">
            <v>0</v>
          </cell>
        </row>
        <row r="1173">
          <cell r="F1173" t="str">
            <v>OTHER CITIES SUMMARYMerchant Payments - DStvCumulative Paga DStv BP Income</v>
          </cell>
          <cell r="G1173">
            <v>100657.56</v>
          </cell>
        </row>
        <row r="1174">
          <cell r="F1174" t="str">
            <v>OTHER CITIES SUMMARYMerchant Payments - DStvCumulative Paga DStv BP Income - Reversal</v>
          </cell>
          <cell r="G1174">
            <v>0</v>
          </cell>
        </row>
        <row r="1175">
          <cell r="F1175" t="str">
            <v>OTHER CITIES SUMMARYMerchant Payments - GOtvNumber of registered customers performing Gotv</v>
          </cell>
          <cell r="G1175">
            <v>384</v>
          </cell>
        </row>
        <row r="1176">
          <cell r="F1176" t="str">
            <v>OTHER CITIES SUMMARYMerchant Payments - GOtvChurn GOtv BP registered Customers in month</v>
          </cell>
          <cell r="G1176">
            <v>333</v>
          </cell>
        </row>
        <row r="1177">
          <cell r="F1177" t="str">
            <v>OTHER CITIES SUMMARYMerchant Payments - GOtvNewly Active registered GOtv BP Customers in month</v>
          </cell>
          <cell r="G1177">
            <v>175</v>
          </cell>
        </row>
        <row r="1178">
          <cell r="F1178" t="str">
            <v>OTHER CITIES SUMMARYMerchant Payments - GOtvMonthly GOtv BP Volume</v>
          </cell>
          <cell r="G1178">
            <v>925</v>
          </cell>
        </row>
        <row r="1179">
          <cell r="F1179" t="str">
            <v>OTHER CITIES SUMMARYMerchant Payments - GOtvMonthly GOtv BP Volume - Reversal</v>
          </cell>
          <cell r="G1179" t="str">
            <v xml:space="preserve"> </v>
          </cell>
        </row>
        <row r="1180">
          <cell r="F1180" t="str">
            <v>OTHER CITIES SUMMARYMerchant Payments - GOtvCumulative GOtv BP Volume</v>
          </cell>
          <cell r="G1180">
            <v>2739</v>
          </cell>
        </row>
        <row r="1181">
          <cell r="F1181" t="str">
            <v>OTHER CITIES SUMMARYMerchant Payments - GOtvCumulative GOtv BP Volume - Reversal</v>
          </cell>
          <cell r="G1181" t="str">
            <v xml:space="preserve"> </v>
          </cell>
        </row>
        <row r="1182">
          <cell r="F1182" t="str">
            <v>OTHER CITIES SUMMARYMerchant Payments - GOtvMonthly GOtv BP Value</v>
          </cell>
          <cell r="G1182">
            <v>1561700</v>
          </cell>
        </row>
        <row r="1183">
          <cell r="F1183" t="str">
            <v>OTHER CITIES SUMMARYMerchant Payments - GOtvMonthly GOtv BP Value - Reversal</v>
          </cell>
          <cell r="G1183" t="str">
            <v xml:space="preserve"> </v>
          </cell>
        </row>
        <row r="1184">
          <cell r="F1184" t="str">
            <v>OTHER CITIES SUMMARYMerchant Payments - GOtvCumulative GOtv BP Value</v>
          </cell>
          <cell r="G1184">
            <v>4501875</v>
          </cell>
        </row>
        <row r="1185">
          <cell r="F1185" t="str">
            <v>OTHER CITIES SUMMARYMerchant Payments - GOtvCumulative GOtv BP Value - Reversal</v>
          </cell>
          <cell r="G1185" t="str">
            <v xml:space="preserve"> </v>
          </cell>
        </row>
        <row r="1186">
          <cell r="F1186" t="str">
            <v>OTHER CITIES SUMMARYMerchant Payments - GOtvAverage Value of GOtv BP</v>
          </cell>
          <cell r="G1186">
            <v>5008.33</v>
          </cell>
        </row>
        <row r="1187">
          <cell r="F1187" t="str">
            <v>OTHER CITIES SUMMARYMerchant Payments - GOtvAverage Value of GOtv BP - Reversal</v>
          </cell>
          <cell r="G1187" t="str">
            <v xml:space="preserve"> </v>
          </cell>
        </row>
        <row r="1188">
          <cell r="F1188" t="str">
            <v>OTHER CITIES SUMMARYMerchant Payments - GOtvMonthly Paga GOtv BP Income</v>
          </cell>
          <cell r="G1188">
            <v>32502.5</v>
          </cell>
        </row>
        <row r="1189">
          <cell r="F1189" t="str">
            <v>OTHER CITIES SUMMARYMerchant Payments - GOtvMonthly Paga GOtv BP Income - Reversal</v>
          </cell>
          <cell r="G1189" t="str">
            <v xml:space="preserve"> </v>
          </cell>
        </row>
        <row r="1190">
          <cell r="F1190" t="str">
            <v>OTHER CITIES SUMMARYMerchant Payments - GOtvCumulative Paga GOtv BP Income</v>
          </cell>
          <cell r="G1190">
            <v>94109.83</v>
          </cell>
        </row>
        <row r="1191">
          <cell r="F1191" t="str">
            <v>OTHER CITIES SUMMARYMerchant Payments - GOtvCumulative Paga GOtv BP Income - Reversal</v>
          </cell>
          <cell r="G1191" t="str">
            <v xml:space="preserve"> </v>
          </cell>
        </row>
        <row r="1192">
          <cell r="F1192" t="str">
            <v>OTHER CITIES SUMMARYMerchant Payments - StartimesNumber of registered customers performing Startimes</v>
          </cell>
          <cell r="G1192">
            <v>100</v>
          </cell>
        </row>
        <row r="1193">
          <cell r="F1193" t="str">
            <v>OTHER CITIES SUMMARYMerchant Payments - StartimesChurn Startimes BP registered Customers in month</v>
          </cell>
          <cell r="G1193">
            <v>87</v>
          </cell>
        </row>
        <row r="1194">
          <cell r="F1194" t="str">
            <v>OTHER CITIES SUMMARYMerchant Payments - StartimesNewly Active registered Startimes BP Customers in month</v>
          </cell>
          <cell r="G1194">
            <v>45</v>
          </cell>
        </row>
        <row r="1195">
          <cell r="F1195" t="str">
            <v>OTHER CITIES SUMMARYMerchant Payments - StartimesMonthly Startimes BP Value</v>
          </cell>
          <cell r="G1195">
            <v>320281</v>
          </cell>
        </row>
        <row r="1196">
          <cell r="F1196" t="str">
            <v>OTHER CITIES SUMMARYMerchant Payments - StartimesMonthly Startimes BP Volume</v>
          </cell>
          <cell r="G1196">
            <v>539</v>
          </cell>
        </row>
        <row r="1197">
          <cell r="F1197" t="str">
            <v>OTHER CITIES SUMMARYMerchant Payments - StartimesCumulative Startimes BP Value</v>
          </cell>
          <cell r="G1197">
            <v>830098</v>
          </cell>
        </row>
        <row r="1198">
          <cell r="F1198" t="str">
            <v>OTHER CITIES SUMMARYMerchant Payments - StartimesCumulative Startimes BP Volume</v>
          </cell>
          <cell r="G1198">
            <v>1556</v>
          </cell>
        </row>
        <row r="1199">
          <cell r="F1199" t="str">
            <v>OTHER CITIES SUMMARYMerchant Payments - StartimesAverage Value of Startimes BP</v>
          </cell>
          <cell r="G1199">
            <v>3162.05</v>
          </cell>
        </row>
        <row r="1200">
          <cell r="F1200" t="str">
            <v>OTHER CITIES SUMMARYMerchant Payments - StartimesMonthly Paga Startimes BP Income</v>
          </cell>
          <cell r="G1200">
            <v>320281</v>
          </cell>
        </row>
        <row r="1201">
          <cell r="F1201" t="str">
            <v>OTHER CITIES SUMMARYMerchant Payments - StartimesCumulative Paga Startimes BP Income</v>
          </cell>
          <cell r="G1201">
            <v>830098</v>
          </cell>
        </row>
        <row r="1202">
          <cell r="F1202" t="str">
            <v>OTHER CITIES SUMMARYMerchant Payments - ePayNumber of registered customers performing ePay transaction</v>
          </cell>
          <cell r="G1202">
            <v>428</v>
          </cell>
        </row>
        <row r="1203">
          <cell r="F1203" t="str">
            <v>OTHER CITIES SUMMARYMerchant Payments - ePayChurn Other ePay BP registered Customers in month</v>
          </cell>
          <cell r="G1203">
            <v>594</v>
          </cell>
        </row>
        <row r="1204">
          <cell r="F1204" t="str">
            <v>OTHER CITIES SUMMARYMerchant Payments - ePayNewly Active registered Other ePay BP Customers in month</v>
          </cell>
          <cell r="G1204">
            <v>274</v>
          </cell>
        </row>
        <row r="1205">
          <cell r="F1205" t="str">
            <v>OTHER CITIES SUMMARYMerchant Payments - ePayMonthly Other ePay BP Volume</v>
          </cell>
          <cell r="G1205">
            <v>874</v>
          </cell>
        </row>
        <row r="1206">
          <cell r="F1206" t="str">
            <v>OTHER CITIES SUMMARYMerchant Payments - ePayMonthly Other ePay BP Volume - Reversal</v>
          </cell>
          <cell r="G1206">
            <v>2</v>
          </cell>
        </row>
        <row r="1207">
          <cell r="F1207" t="str">
            <v>OTHER CITIES SUMMARYMerchant Payments - ePayCumulative Other ePay BP Volume</v>
          </cell>
          <cell r="G1207">
            <v>2445</v>
          </cell>
        </row>
        <row r="1208">
          <cell r="F1208" t="str">
            <v>OTHER CITIES SUMMARYMerchant Payments - ePayCumulative Other ePay BP Volume - Reversal</v>
          </cell>
          <cell r="G1208">
            <v>2</v>
          </cell>
        </row>
        <row r="1209">
          <cell r="F1209" t="str">
            <v>OTHER CITIES SUMMARYMerchant Payments - ePayMonthly Other ePay BP  Value</v>
          </cell>
          <cell r="G1209">
            <v>18713892.300000001</v>
          </cell>
        </row>
        <row r="1210">
          <cell r="F1210" t="str">
            <v>OTHER CITIES SUMMARYMerchant Payments - ePayMonthly Other ePay BP  Value - Reversal</v>
          </cell>
          <cell r="G1210">
            <v>-38170</v>
          </cell>
        </row>
        <row r="1211">
          <cell r="F1211" t="str">
            <v>OTHER CITIES SUMMARYMerchant Payments - ePayCumulative Other ePay BP  Value</v>
          </cell>
          <cell r="G1211">
            <v>62674034</v>
          </cell>
        </row>
        <row r="1212">
          <cell r="F1212" t="str">
            <v>OTHER CITIES SUMMARYMerchant Payments - ePayCumulative Other ePay BP  Value - Reversal</v>
          </cell>
          <cell r="G1212">
            <v>-38170</v>
          </cell>
        </row>
        <row r="1213">
          <cell r="F1213" t="str">
            <v xml:space="preserve">OTHER CITIES SUMMARYMerchant Payments - ePayAverage Value of Other ePay BP </v>
          </cell>
          <cell r="G1213">
            <v>88474.67</v>
          </cell>
        </row>
        <row r="1214">
          <cell r="F1214" t="str">
            <v>OTHER CITIES SUMMARYMerchant Payments - ePayAverage Value of Other ePay BP - Reversal</v>
          </cell>
          <cell r="G1214">
            <v>-38170</v>
          </cell>
        </row>
        <row r="1215">
          <cell r="F1215" t="str">
            <v>OTHER CITIES SUMMARYMerchant Payments - ePayMonthly Paga Other ePay BP  Income</v>
          </cell>
          <cell r="G1215">
            <v>252674.37</v>
          </cell>
        </row>
        <row r="1216">
          <cell r="F1216" t="str">
            <v>OTHER CITIES SUMMARYMerchant Payments - ePayMonthly Paga Other ePay BP  Income - Reversals</v>
          </cell>
          <cell r="G1216">
            <v>0</v>
          </cell>
        </row>
        <row r="1217">
          <cell r="F1217" t="str">
            <v>OTHER CITIES SUMMARYMerchant Payments - ePayCumulative Paga Other ePay BP  Income</v>
          </cell>
          <cell r="G1217">
            <v>807864.53</v>
          </cell>
        </row>
        <row r="1218">
          <cell r="F1218" t="str">
            <v>OTHER CITIES SUMMARYMerchant Payments - ePayCumulative Paga Other ePay BP  Income - Reversals</v>
          </cell>
          <cell r="G1218">
            <v>0</v>
          </cell>
        </row>
        <row r="1219">
          <cell r="F1219" t="str">
            <v>OTHER CITIES SUMMARYMerchant Payments - Other (not ePay)Number of registered customers performing Other non-epay BP</v>
          </cell>
          <cell r="G1219">
            <v>62</v>
          </cell>
        </row>
        <row r="1220">
          <cell r="F1220" t="str">
            <v>OTHER CITIES SUMMARYMerchant Payments - Other (not ePay)Churn Other non-epay BP registered Customers in month</v>
          </cell>
          <cell r="G1220">
            <v>62</v>
          </cell>
        </row>
        <row r="1221">
          <cell r="F1221" t="str">
            <v>OTHER CITIES SUMMARYMerchant Payments - Other (not ePay)Newly Active registered Other Other BP Customers in month</v>
          </cell>
          <cell r="G1221">
            <v>36</v>
          </cell>
        </row>
        <row r="1222">
          <cell r="F1222" t="str">
            <v>OTHER CITIES SUMMARYMerchant Payments - Other (not ePay)Monthly Other non-epay BP Volume</v>
          </cell>
          <cell r="G1222">
            <v>101</v>
          </cell>
        </row>
        <row r="1223">
          <cell r="F1223" t="str">
            <v>OTHER CITIES SUMMARYMerchant Payments - Other (not ePay)Monthly Other non-epay BP Volume - Reversals</v>
          </cell>
          <cell r="G1223">
            <v>1</v>
          </cell>
        </row>
        <row r="1224">
          <cell r="F1224" t="str">
            <v>OTHER CITIES SUMMARYMerchant Payments - Other (not ePay)Cumulative Other non-epay BP Volume</v>
          </cell>
          <cell r="G1224">
            <v>252</v>
          </cell>
        </row>
        <row r="1225">
          <cell r="F1225" t="str">
            <v>OTHER CITIES SUMMARYMerchant Payments - Other (not ePay)Cumulative Other non-epay BP Volume - Reversals</v>
          </cell>
          <cell r="G1225">
            <v>1</v>
          </cell>
        </row>
        <row r="1226">
          <cell r="F1226" t="str">
            <v>OTHER CITIES SUMMARYMerchant Payments - Other (not ePay)Monthly Other non-epay BP Value</v>
          </cell>
          <cell r="G1226">
            <v>327766</v>
          </cell>
        </row>
        <row r="1227">
          <cell r="F1227" t="str">
            <v>OTHER CITIES SUMMARYMerchant Payments - Other (not ePay)Monthly Other non-epay BP Value - Reversals</v>
          </cell>
          <cell r="G1227">
            <v>-7000</v>
          </cell>
        </row>
        <row r="1228">
          <cell r="F1228" t="str">
            <v>OTHER CITIES SUMMARYMerchant Payments - Other (not ePay)Cumulative Other non-epay BP Value</v>
          </cell>
          <cell r="G1228">
            <v>755916</v>
          </cell>
        </row>
        <row r="1229">
          <cell r="F1229" t="str">
            <v>OTHER CITIES SUMMARYMerchant Payments - Other (not ePay)Cumulative Other non-epay BP Value - Reversals</v>
          </cell>
          <cell r="G1229">
            <v>-7000</v>
          </cell>
        </row>
        <row r="1230">
          <cell r="F1230" t="str">
            <v>OTHER CITIES SUMMARYMerchant Payments - Other (not ePay)Average Value of Other non-epay BP</v>
          </cell>
          <cell r="G1230">
            <v>82897.679999999993</v>
          </cell>
        </row>
        <row r="1231">
          <cell r="F1231" t="str">
            <v>OTHER CITIES SUMMARYMerchant Payments - Other (not ePay)Average Value of Other non-epay BP - Reversals</v>
          </cell>
          <cell r="G1231">
            <v>-7000</v>
          </cell>
        </row>
        <row r="1232">
          <cell r="F1232" t="str">
            <v>OTHER CITIES SUMMARYMerchant Payments - Other (not ePay)Monthly Paga Other non-epay BP Income</v>
          </cell>
          <cell r="G1232">
            <v>5135.95</v>
          </cell>
        </row>
        <row r="1233">
          <cell r="F1233" t="str">
            <v>OTHER CITIES SUMMARYMerchant Payments - Other (not ePay)Monthly Paga Other non-epay BP Income - Reversals</v>
          </cell>
          <cell r="G1233">
            <v>0</v>
          </cell>
        </row>
        <row r="1234">
          <cell r="F1234" t="str">
            <v>OTHER CITIES SUMMARYMerchant Payments - Other (not ePay)Cumulative Paga Other non-epay BP Income</v>
          </cell>
          <cell r="G1234">
            <v>11994.24</v>
          </cell>
        </row>
        <row r="1235">
          <cell r="F1235" t="str">
            <v>OTHER CITIES SUMMARYMerchant Payments - Other (not ePay)Cumulative Paga Other non-epay BP Income - Reversals</v>
          </cell>
          <cell r="G1235">
            <v>0</v>
          </cell>
        </row>
        <row r="1236">
          <cell r="F1236" t="str">
            <v>OTHER CITIES SUMMARYAirtime# of registered consumers performing airtime</v>
          </cell>
          <cell r="G1236">
            <v>1035</v>
          </cell>
        </row>
        <row r="1237">
          <cell r="F1237" t="str">
            <v>OTHER CITIES SUMMARYAirtimeChurn AT registered Customers in month</v>
          </cell>
          <cell r="G1237">
            <v>586</v>
          </cell>
        </row>
        <row r="1238">
          <cell r="F1238" t="str">
            <v>OTHER CITIES SUMMARYAirtimeNewly Active registered AT Customers in month</v>
          </cell>
          <cell r="G1238">
            <v>270</v>
          </cell>
        </row>
        <row r="1239">
          <cell r="F1239" t="str">
            <v>OTHER CITIES SUMMARYAirtimeMonthly AT Volume</v>
          </cell>
          <cell r="G1239">
            <v>3686</v>
          </cell>
        </row>
        <row r="1240">
          <cell r="F1240" t="str">
            <v>OTHER CITIES SUMMARYAirtimeMonthly AT Volume - Reversals</v>
          </cell>
          <cell r="G1240">
            <v>7</v>
          </cell>
        </row>
        <row r="1241">
          <cell r="F1241" t="str">
            <v>OTHER CITIES SUMMARYAirtimeCumulative AT Volume</v>
          </cell>
          <cell r="G1241">
            <v>9838</v>
          </cell>
        </row>
        <row r="1242">
          <cell r="F1242" t="str">
            <v>OTHER CITIES SUMMARYAirtimeCumulative AT Volume - Reversals</v>
          </cell>
          <cell r="G1242">
            <v>32</v>
          </cell>
        </row>
        <row r="1243">
          <cell r="F1243" t="str">
            <v>OTHER CITIES SUMMARYAirtimeMonthly AT Value</v>
          </cell>
          <cell r="G1243">
            <v>2126798.52</v>
          </cell>
        </row>
        <row r="1244">
          <cell r="F1244" t="str">
            <v>OTHER CITIES SUMMARYAirtimeMonthly AT Value - Reversals</v>
          </cell>
          <cell r="G1244">
            <v>-4920</v>
          </cell>
        </row>
        <row r="1245">
          <cell r="F1245" t="str">
            <v>OTHER CITIES SUMMARYAirtimeCumulative AT Value</v>
          </cell>
          <cell r="G1245">
            <v>5768601.2199999997</v>
          </cell>
        </row>
        <row r="1246">
          <cell r="F1246" t="str">
            <v>OTHER CITIES SUMMARYAirtimeCumulative AT Value - Reversals</v>
          </cell>
          <cell r="G1246">
            <v>-30320</v>
          </cell>
        </row>
        <row r="1247">
          <cell r="F1247" t="str">
            <v>OTHER CITIES SUMMARYAirtimeAverage Value of AT</v>
          </cell>
          <cell r="G1247">
            <v>-351.97</v>
          </cell>
        </row>
        <row r="1248">
          <cell r="F1248" t="str">
            <v>OTHER CITIES SUMMARYAirtimeAverage Value of AT - Reversals</v>
          </cell>
          <cell r="G1248">
            <v>-2045</v>
          </cell>
        </row>
        <row r="1249">
          <cell r="F1249" t="str">
            <v>OTHER CITIES SUMMARYAirtimeMonthly Paga AT Income</v>
          </cell>
          <cell r="G1249">
            <v>158374.85</v>
          </cell>
        </row>
        <row r="1250">
          <cell r="F1250" t="str">
            <v>OTHER CITIES SUMMARYAirtimeMonthly Paga AT Income - Reversals</v>
          </cell>
          <cell r="G1250">
            <v>-492</v>
          </cell>
        </row>
        <row r="1251">
          <cell r="F1251" t="str">
            <v>OTHER CITIES SUMMARYAirtimeCumulative Paga AT Income</v>
          </cell>
          <cell r="G1251">
            <v>427293.7</v>
          </cell>
        </row>
        <row r="1252">
          <cell r="F1252" t="str">
            <v>OTHER CITIES SUMMARYAirtimeCumulative Paga AT Income - Reversals</v>
          </cell>
          <cell r="G1252">
            <v>-2957</v>
          </cell>
        </row>
        <row r="1253">
          <cell r="F1253" t="str">
            <v>CONSUMER SALESRegistered Customers# of registered customers</v>
          </cell>
          <cell r="G1253">
            <v>181518</v>
          </cell>
        </row>
        <row r="1254">
          <cell r="F1254" t="str">
            <v>CONSUMER SALESActive Registered CustomersActive Registered Consumers  (1 transaction a month)</v>
          </cell>
          <cell r="G1254">
            <v>3162</v>
          </cell>
        </row>
        <row r="1255">
          <cell r="F1255" t="str">
            <v>CONSUMER SALESChurn Registered Customers in monthChurn Registered Consumers</v>
          </cell>
          <cell r="G1255">
            <v>1470</v>
          </cell>
        </row>
        <row r="1256">
          <cell r="F1256" t="str">
            <v>CONSUMER SALESNewly Active Registered Customers in monthFresh Registered Consumers</v>
          </cell>
          <cell r="G1256">
            <v>771</v>
          </cell>
        </row>
        <row r="1257">
          <cell r="F1257" t="str">
            <v>CONSUMER SALESMoney Transfer# of registered consumers performing 1 money transfer</v>
          </cell>
          <cell r="G1257">
            <v>396</v>
          </cell>
        </row>
        <row r="1258">
          <cell r="F1258" t="str">
            <v>CONSUMER SALESMoney TransferChurn MT registered Customers in month</v>
          </cell>
          <cell r="G1258">
            <v>116</v>
          </cell>
        </row>
        <row r="1259">
          <cell r="F1259" t="str">
            <v>CONSUMER SALESMoney TransferNewly Active registered MT Customers in month</v>
          </cell>
          <cell r="G1259">
            <v>94</v>
          </cell>
        </row>
        <row r="1260">
          <cell r="F1260" t="str">
            <v>CONSUMER SALESMoney TransferMonthly MT Volume</v>
          </cell>
          <cell r="G1260">
            <v>11008</v>
          </cell>
        </row>
        <row r="1261">
          <cell r="F1261" t="str">
            <v>CONSUMER SALESMoney TransferCumulative MT Volume</v>
          </cell>
          <cell r="G1261">
            <v>23057</v>
          </cell>
        </row>
        <row r="1262">
          <cell r="F1262" t="str">
            <v>CONSUMER SALESMoney TransferMonthly MT Value</v>
          </cell>
          <cell r="G1262">
            <v>23802448</v>
          </cell>
        </row>
        <row r="1263">
          <cell r="F1263" t="str">
            <v>CONSUMER SALESMoney TransferCumulative MT Value</v>
          </cell>
          <cell r="G1263">
            <v>49825630</v>
          </cell>
        </row>
        <row r="1264">
          <cell r="F1264" t="str">
            <v>CONSUMER SALESMoney TransferAverage Value of MT</v>
          </cell>
          <cell r="G1264">
            <v>10266.08</v>
          </cell>
        </row>
        <row r="1265">
          <cell r="F1265" t="str">
            <v>CONSUMER SALESMoney TransferMonthly Paga MT Income</v>
          </cell>
          <cell r="G1265">
            <v>2150</v>
          </cell>
        </row>
        <row r="1266">
          <cell r="F1266" t="str">
            <v>CONSUMER SALESMoney TransferCumulative Paga MT Income</v>
          </cell>
          <cell r="G1266">
            <v>7400</v>
          </cell>
        </row>
        <row r="1267">
          <cell r="F1267" t="str">
            <v>CONSUMER SALESDeposit To Bank# of registered consumers performing 1 deposit to bank</v>
          </cell>
          <cell r="G1267">
            <v>515</v>
          </cell>
        </row>
        <row r="1268">
          <cell r="F1268" t="str">
            <v>CONSUMER SALESDeposit To BankChurn DTB registered Customers in month</v>
          </cell>
          <cell r="G1268">
            <v>389</v>
          </cell>
        </row>
        <row r="1269">
          <cell r="F1269" t="str">
            <v>CONSUMER SALESDeposit To BankNewly Active registered DTB Customers in month</v>
          </cell>
          <cell r="G1269">
            <v>214</v>
          </cell>
        </row>
        <row r="1270">
          <cell r="F1270" t="str">
            <v>CONSUMER SALESDeposit To BankMonthly DB Volume</v>
          </cell>
          <cell r="G1270">
            <v>1134</v>
          </cell>
        </row>
        <row r="1271">
          <cell r="F1271" t="str">
            <v>CONSUMER SALESDeposit To BankCumulative DB Volume</v>
          </cell>
          <cell r="G1271">
            <v>3256</v>
          </cell>
        </row>
        <row r="1272">
          <cell r="F1272" t="str">
            <v>CONSUMER SALESDeposit To BankMonthly DB Value</v>
          </cell>
          <cell r="G1272">
            <v>9195440.6600000001</v>
          </cell>
        </row>
        <row r="1273">
          <cell r="F1273" t="str">
            <v>CONSUMER SALESDeposit To BankCumulative DB Value</v>
          </cell>
          <cell r="G1273">
            <v>33280324.91</v>
          </cell>
        </row>
        <row r="1274">
          <cell r="F1274" t="str">
            <v>CONSUMER SALESDeposit To BankAverage Value of DB</v>
          </cell>
          <cell r="G1274">
            <v>34031.99</v>
          </cell>
        </row>
        <row r="1275">
          <cell r="F1275" t="str">
            <v>CONSUMER SALESDeposit To BankMonthly Paga DB Income</v>
          </cell>
          <cell r="G1275">
            <v>113300</v>
          </cell>
        </row>
        <row r="1276">
          <cell r="F1276" t="str">
            <v>CONSUMER SALESDeposit To BankCumulative Paga DB Income</v>
          </cell>
          <cell r="G1276">
            <v>326100</v>
          </cell>
        </row>
        <row r="1277">
          <cell r="F1277" t="str">
            <v>CONSUMER SALESMerchant Payments - DStv# of registered customers performing DStv</v>
          </cell>
          <cell r="G1277">
            <v>242</v>
          </cell>
        </row>
        <row r="1278">
          <cell r="F1278" t="str">
            <v>CONSUMER SALESMerchant Payments - DStvChurn DStv BP registered Customers in month</v>
          </cell>
          <cell r="G1278">
            <v>230</v>
          </cell>
        </row>
        <row r="1279">
          <cell r="F1279" t="str">
            <v>CONSUMER SALESMerchant Payments - DStvNewly Active registered DStv BP Customers in month</v>
          </cell>
          <cell r="G1279">
            <v>103</v>
          </cell>
        </row>
        <row r="1280">
          <cell r="F1280" t="str">
            <v>CONSUMER SALESMerchant Payments - DStvMonthly DStv BP Volume</v>
          </cell>
          <cell r="G1280">
            <v>585</v>
          </cell>
        </row>
        <row r="1281">
          <cell r="F1281" t="str">
            <v>CONSUMER SALESMerchant Payments - DStvMonthly DStv BP Volume - Reversal</v>
          </cell>
          <cell r="G1281">
            <v>1</v>
          </cell>
        </row>
        <row r="1282">
          <cell r="F1282" t="str">
            <v>CONSUMER SALESMerchant Payments - DStvCumulative DStv BP Volume</v>
          </cell>
          <cell r="G1282">
            <v>1590</v>
          </cell>
        </row>
        <row r="1283">
          <cell r="F1283" t="str">
            <v>CONSUMER SALESMerchant Payments - DStvCumulative DStv BP Volume - Reversal</v>
          </cell>
          <cell r="G1283">
            <v>3</v>
          </cell>
        </row>
        <row r="1284">
          <cell r="F1284" t="str">
            <v>CONSUMER SALESMerchant Payments - DStvMonthly DStv BP Value</v>
          </cell>
          <cell r="G1284">
            <v>2297171</v>
          </cell>
        </row>
        <row r="1285">
          <cell r="F1285" t="str">
            <v>CONSUMER SALESMerchant Payments - DStvMonthly DStv BP Value - Reversal</v>
          </cell>
          <cell r="G1285">
            <v>-5760</v>
          </cell>
        </row>
        <row r="1286">
          <cell r="F1286" t="str">
            <v>CONSUMER SALESMerchant Payments - DStvCumulative DStv BP Value</v>
          </cell>
          <cell r="G1286">
            <v>6543142</v>
          </cell>
        </row>
        <row r="1287">
          <cell r="F1287" t="str">
            <v>CONSUMER SALESMerchant Payments - DStvCumulative DStv BP Value - Reversal</v>
          </cell>
          <cell r="G1287">
            <v>-17160</v>
          </cell>
        </row>
        <row r="1288">
          <cell r="F1288" t="str">
            <v>CONSUMER SALESMerchant Payments - DStvAverage Value of DStv BP</v>
          </cell>
          <cell r="G1288">
            <v>5177.2</v>
          </cell>
        </row>
        <row r="1289">
          <cell r="F1289" t="str">
            <v>CONSUMER SALESMerchant Payments - DStvAverage Value of DStv BP - Reversal</v>
          </cell>
          <cell r="G1289">
            <v>-5760</v>
          </cell>
        </row>
        <row r="1290">
          <cell r="F1290" t="str">
            <v>CONSUMER SALESMerchant Payments - DStvMonthly Paga DStv BP Income</v>
          </cell>
          <cell r="G1290">
            <v>35867.57</v>
          </cell>
        </row>
        <row r="1291">
          <cell r="F1291" t="str">
            <v>CONSUMER SALESMerchant Payments - DStvMonthly Paga DStv BP Income - Reversal</v>
          </cell>
          <cell r="G1291">
            <v>0</v>
          </cell>
        </row>
        <row r="1292">
          <cell r="F1292" t="str">
            <v>CONSUMER SALESMerchant Payments - DStvCumulative Paga DStv BP Income</v>
          </cell>
          <cell r="G1292">
            <v>100657.56</v>
          </cell>
        </row>
        <row r="1293">
          <cell r="F1293" t="str">
            <v>CONSUMER SALESMerchant Payments - DStvCumulative Paga DStv BP Income - Reversal</v>
          </cell>
          <cell r="G1293">
            <v>0</v>
          </cell>
        </row>
        <row r="1294">
          <cell r="F1294" t="str">
            <v>CONSUMER SALESMerchant Payments - GOtv# of registered customers performing Gotv</v>
          </cell>
          <cell r="G1294">
            <v>384</v>
          </cell>
        </row>
        <row r="1295">
          <cell r="F1295" t="str">
            <v>CONSUMER SALESMerchant Payments - GOtvChurn GOtv BP registered Customers in month</v>
          </cell>
          <cell r="G1295">
            <v>333</v>
          </cell>
        </row>
        <row r="1296">
          <cell r="F1296" t="str">
            <v>CONSUMER SALESMerchant Payments - GOtvNewly Active registered GOtv BP Customers in month</v>
          </cell>
          <cell r="G1296">
            <v>175</v>
          </cell>
        </row>
        <row r="1297">
          <cell r="F1297" t="str">
            <v>CONSUMER SALESMerchant Payments - GOtvMonthly GOtv BP Volume</v>
          </cell>
          <cell r="G1297">
            <v>925</v>
          </cell>
        </row>
        <row r="1298">
          <cell r="F1298" t="str">
            <v>CONSUMER SALESMerchant Payments - GOtvMonthly GOtv BP Volume - Reversal</v>
          </cell>
          <cell r="G1298" t="str">
            <v xml:space="preserve"> </v>
          </cell>
        </row>
        <row r="1299">
          <cell r="F1299" t="str">
            <v>CONSUMER SALESMerchant Payments - GOtvCumulative GOtv BP Volume</v>
          </cell>
          <cell r="G1299">
            <v>2739</v>
          </cell>
        </row>
        <row r="1300">
          <cell r="F1300" t="str">
            <v>CONSUMER SALESMerchant Payments - GOtvCumulative GOtv BP Volume - Reversal</v>
          </cell>
          <cell r="G1300" t="str">
            <v xml:space="preserve"> </v>
          </cell>
        </row>
        <row r="1301">
          <cell r="F1301" t="str">
            <v>CONSUMER SALESMerchant Payments - GOtvMonthly GOtv BP Value</v>
          </cell>
          <cell r="G1301">
            <v>1561700</v>
          </cell>
        </row>
        <row r="1302">
          <cell r="F1302" t="str">
            <v>CONSUMER SALESMerchant Payments - GOtvMonthly GOtv BP Value - Reversal</v>
          </cell>
          <cell r="G1302" t="str">
            <v xml:space="preserve"> </v>
          </cell>
        </row>
        <row r="1303">
          <cell r="F1303" t="str">
            <v>CONSUMER SALESMerchant Payments - GOtvCumulative GOtv BP Value</v>
          </cell>
          <cell r="G1303">
            <v>4501875</v>
          </cell>
        </row>
        <row r="1304">
          <cell r="F1304" t="str">
            <v>CONSUMER SALESMerchant Payments - GOtvCumulative GOtv BP Value - Reversal</v>
          </cell>
          <cell r="G1304" t="str">
            <v xml:space="preserve"> </v>
          </cell>
        </row>
        <row r="1305">
          <cell r="F1305" t="str">
            <v>CONSUMER SALESMerchant Payments - GOtvAverage Value of GOtv BP</v>
          </cell>
          <cell r="G1305">
            <v>5008.33</v>
          </cell>
        </row>
        <row r="1306">
          <cell r="F1306" t="str">
            <v>CONSUMER SALESMerchant Payments - GOtvAverage Value of GOtv BP - Reversal</v>
          </cell>
          <cell r="G1306" t="str">
            <v xml:space="preserve"> </v>
          </cell>
        </row>
        <row r="1307">
          <cell r="F1307" t="str">
            <v>CONSUMER SALESMerchant Payments - GOtvMonthly Paga GOtv BP Income</v>
          </cell>
          <cell r="G1307">
            <v>32502.5</v>
          </cell>
        </row>
        <row r="1308">
          <cell r="F1308" t="str">
            <v>CONSUMER SALESMerchant Payments - GOtvMonthly Paga GOtv BP Income - Reversal</v>
          </cell>
          <cell r="G1308" t="str">
            <v xml:space="preserve"> </v>
          </cell>
        </row>
        <row r="1309">
          <cell r="F1309" t="str">
            <v>CONSUMER SALESMerchant Payments - GOtvCumulative Paga GOtv BP Income</v>
          </cell>
          <cell r="G1309">
            <v>94109.83</v>
          </cell>
        </row>
        <row r="1310">
          <cell r="F1310" t="str">
            <v>CONSUMER SALESMerchant Payments - GOtvCumulative Paga GOtv BP Income - Reversal</v>
          </cell>
          <cell r="G1310" t="str">
            <v xml:space="preserve"> </v>
          </cell>
        </row>
        <row r="1311">
          <cell r="F1311" t="str">
            <v>CONSUMER SALESMerchant Payments - Startimes# of registered customers performing Startimes</v>
          </cell>
          <cell r="G1311">
            <v>100</v>
          </cell>
        </row>
        <row r="1312">
          <cell r="F1312" t="str">
            <v>CONSUMER SALESMerchant Payments - StartimesChurn Startimes BP registered Customers in month</v>
          </cell>
          <cell r="G1312">
            <v>87</v>
          </cell>
        </row>
        <row r="1313">
          <cell r="F1313" t="str">
            <v>CONSUMER SALESMerchant Payments - StartimesNewly Active registered Startimes BP Customers in month</v>
          </cell>
          <cell r="G1313">
            <v>45</v>
          </cell>
        </row>
        <row r="1314">
          <cell r="F1314" t="str">
            <v>CONSUMER SALESMerchant Payments - StartimesMonthly Startimes BP Value</v>
          </cell>
          <cell r="G1314">
            <v>320281</v>
          </cell>
        </row>
        <row r="1315">
          <cell r="F1315" t="str">
            <v>CONSUMER SALESMerchant Payments - StartimesMonthly Startimes BP Volume</v>
          </cell>
          <cell r="G1315">
            <v>539</v>
          </cell>
        </row>
        <row r="1316">
          <cell r="F1316" t="str">
            <v>CONSUMER SALESMerchant Payments - StartimesCumulative Startimes BP Value</v>
          </cell>
          <cell r="G1316">
            <v>830098</v>
          </cell>
        </row>
        <row r="1317">
          <cell r="F1317" t="str">
            <v>CONSUMER SALESMerchant Payments - StartimesCumulative Startimes BP Volume</v>
          </cell>
          <cell r="G1317">
            <v>1556</v>
          </cell>
        </row>
        <row r="1318">
          <cell r="F1318" t="str">
            <v>CONSUMER SALESMerchant Payments - StartimesAverage Value of Startimes BP</v>
          </cell>
          <cell r="G1318">
            <v>3162.05</v>
          </cell>
        </row>
        <row r="1319">
          <cell r="F1319" t="str">
            <v>CONSUMER SALESMerchant Payments - StartimesMonthly Paga Startimes BP Income</v>
          </cell>
          <cell r="G1319">
            <v>320281</v>
          </cell>
        </row>
        <row r="1320">
          <cell r="F1320" t="str">
            <v>CONSUMER SALESMerchant Payments - StartimesCumulative Paga Startimes BP Income</v>
          </cell>
          <cell r="G1320">
            <v>830098</v>
          </cell>
        </row>
        <row r="1321">
          <cell r="F1321" t="str">
            <v>CONSUMER SALESMerchant Payments - ePay# of registered customers performing ePay transaction</v>
          </cell>
          <cell r="G1321">
            <v>428</v>
          </cell>
        </row>
        <row r="1322">
          <cell r="F1322" t="str">
            <v>CONSUMER SALESMerchant Payments - ePayChurn Other ePay BP registered Customers in month</v>
          </cell>
          <cell r="G1322">
            <v>594</v>
          </cell>
        </row>
        <row r="1323">
          <cell r="F1323" t="str">
            <v>CONSUMER SALESMerchant Payments - ePayNewly Active registered Other ePay BP Customers in month</v>
          </cell>
          <cell r="G1323">
            <v>274</v>
          </cell>
        </row>
        <row r="1324">
          <cell r="F1324" t="str">
            <v>CONSUMER SALESMerchant Payments - ePayMonthly Other ePay BP Volume</v>
          </cell>
          <cell r="G1324">
            <v>874</v>
          </cell>
        </row>
        <row r="1325">
          <cell r="F1325" t="str">
            <v>CONSUMER SALESMerchant Payments - ePayMonthly Other ePay BP Volume - Reversal</v>
          </cell>
          <cell r="G1325">
            <v>2</v>
          </cell>
        </row>
        <row r="1326">
          <cell r="F1326" t="str">
            <v>CONSUMER SALESMerchant Payments - ePayCumulative Other ePay BP Volume</v>
          </cell>
          <cell r="G1326">
            <v>2445</v>
          </cell>
        </row>
        <row r="1327">
          <cell r="F1327" t="str">
            <v>CONSUMER SALESMerchant Payments - ePayCumulative Other ePay BP Volume - Reversal</v>
          </cell>
          <cell r="G1327">
            <v>2</v>
          </cell>
        </row>
        <row r="1328">
          <cell r="F1328" t="str">
            <v>CONSUMER SALESMerchant Payments - ePayMonthly Other ePay BP  Value</v>
          </cell>
          <cell r="G1328">
            <v>18713892.300000001</v>
          </cell>
        </row>
        <row r="1329">
          <cell r="F1329" t="str">
            <v>CONSUMER SALESMerchant Payments - ePayMonthly Other ePay BP  Value - Reversal</v>
          </cell>
          <cell r="G1329">
            <v>-38170</v>
          </cell>
        </row>
        <row r="1330">
          <cell r="F1330" t="str">
            <v>CONSUMER SALESMerchant Payments - ePayCumulative Other ePay BP  Value</v>
          </cell>
          <cell r="G1330">
            <v>62674034</v>
          </cell>
        </row>
        <row r="1331">
          <cell r="F1331" t="str">
            <v>CONSUMER SALESMerchant Payments - ePayCumulative Other ePay BP  Value - Reversal</v>
          </cell>
          <cell r="G1331">
            <v>-38170</v>
          </cell>
        </row>
        <row r="1332">
          <cell r="F1332" t="str">
            <v xml:space="preserve">CONSUMER SALESMerchant Payments - ePayAverage Value of Other ePay BP </v>
          </cell>
          <cell r="G1332">
            <v>88474.67</v>
          </cell>
        </row>
        <row r="1333">
          <cell r="F1333" t="str">
            <v>CONSUMER SALESMerchant Payments - ePayAverage Value of Other ePay BP - Reversal</v>
          </cell>
          <cell r="G1333">
            <v>-38170</v>
          </cell>
        </row>
        <row r="1334">
          <cell r="F1334" t="str">
            <v>CONSUMER SALESMerchant Payments - ePayMonthly Paga Other ePay BP  Income</v>
          </cell>
          <cell r="G1334">
            <v>252674.37</v>
          </cell>
        </row>
        <row r="1335">
          <cell r="F1335" t="str">
            <v>CONSUMER SALESMerchant Payments - ePayMonthly Paga Other ePay BP  Income - Reversals</v>
          </cell>
          <cell r="G1335">
            <v>0</v>
          </cell>
        </row>
        <row r="1336">
          <cell r="F1336" t="str">
            <v>CONSUMER SALESMerchant Payments - ePayCumulative Paga Other ePay BP  Income</v>
          </cell>
          <cell r="G1336">
            <v>807864.53</v>
          </cell>
        </row>
        <row r="1337">
          <cell r="F1337" t="str">
            <v>CONSUMER SALESMerchant Payments - ePayCumulative Paga Other ePay BP  Income - Reversals</v>
          </cell>
          <cell r="G1337">
            <v>0</v>
          </cell>
        </row>
        <row r="1338">
          <cell r="F1338" t="str">
            <v>CONSUMER SALESMerchant Payments - Other (not ePay)# of registered customers performing Other BP</v>
          </cell>
          <cell r="G1338">
            <v>62</v>
          </cell>
        </row>
        <row r="1339">
          <cell r="F1339" t="str">
            <v>CONSUMER SALESMerchant Payments - Other (not ePay)Churn Other Other BP registered Customers in month</v>
          </cell>
          <cell r="G1339">
            <v>62</v>
          </cell>
        </row>
        <row r="1340">
          <cell r="F1340" t="str">
            <v>CONSUMER SALESMerchant Payments - Other (not ePay)Newly Active registered Other Other BP Customers in month</v>
          </cell>
          <cell r="G1340">
            <v>36</v>
          </cell>
        </row>
        <row r="1341">
          <cell r="F1341" t="str">
            <v>CONSUMER SALESMerchant Payments - Other (not ePay)Monthly Other non-epay BP Volume</v>
          </cell>
          <cell r="G1341">
            <v>101</v>
          </cell>
        </row>
        <row r="1342">
          <cell r="F1342" t="str">
            <v>CONSUMER SALESMerchant Payments - Other (not ePay)Monthly Other non-epay BP Volume - Reversals</v>
          </cell>
          <cell r="G1342">
            <v>1</v>
          </cell>
        </row>
        <row r="1343">
          <cell r="F1343" t="str">
            <v>CONSUMER SALESMerchant Payments - Other (not ePay)Cumulative Other non-epay BP Volume</v>
          </cell>
          <cell r="G1343">
            <v>252</v>
          </cell>
        </row>
        <row r="1344">
          <cell r="F1344" t="str">
            <v>CONSUMER SALESMerchant Payments - Other (not ePay)Cumulative Other non-epay BP Volume - Reversals</v>
          </cell>
          <cell r="G1344">
            <v>1</v>
          </cell>
        </row>
        <row r="1345">
          <cell r="F1345" t="str">
            <v>CONSUMER SALESMerchant Payments - Other (not ePay)Monthly Other non-epay BP Value</v>
          </cell>
          <cell r="G1345">
            <v>327766</v>
          </cell>
        </row>
        <row r="1346">
          <cell r="F1346" t="str">
            <v>CONSUMER SALESMerchant Payments - Other (not ePay)Monthly Other non-epay BP Value - Reversals</v>
          </cell>
          <cell r="G1346">
            <v>-7000</v>
          </cell>
        </row>
        <row r="1347">
          <cell r="F1347" t="str">
            <v>CONSUMER SALESMerchant Payments - Other (not ePay)Cumulative Other non-epay BP Value</v>
          </cell>
          <cell r="G1347">
            <v>755916</v>
          </cell>
        </row>
        <row r="1348">
          <cell r="F1348" t="str">
            <v>CONSUMER SALESMerchant Payments - Other (not ePay)Cumulative Other non-epay BP Value - Reversals</v>
          </cell>
          <cell r="G1348">
            <v>-7000</v>
          </cell>
        </row>
        <row r="1349">
          <cell r="F1349" t="str">
            <v>CONSUMER SALESMerchant Payments - Other (not ePay)Average Value of Other non-epay BP</v>
          </cell>
          <cell r="G1349">
            <v>82897.679999999993</v>
          </cell>
        </row>
        <row r="1350">
          <cell r="F1350" t="str">
            <v>CONSUMER SALESMerchant Payments - Other (not ePay)Average Value of Other non-epay BP - Reversals</v>
          </cell>
          <cell r="G1350">
            <v>-7000</v>
          </cell>
        </row>
        <row r="1351">
          <cell r="F1351" t="str">
            <v>CONSUMER SALESMerchant Payments - Other (not ePay)Monthly Paga Other non-epay BP Income</v>
          </cell>
          <cell r="G1351">
            <v>5135.95</v>
          </cell>
        </row>
        <row r="1352">
          <cell r="F1352" t="str">
            <v>CONSUMER SALESMerchant Payments - Other (not ePay)Monthly Paga Other non-epay BP Income - Reversals</v>
          </cell>
          <cell r="G1352">
            <v>0</v>
          </cell>
        </row>
        <row r="1353">
          <cell r="F1353" t="str">
            <v>CONSUMER SALESMerchant Payments - Other (not ePay)Cumulative Paga Other non-epay BP Income</v>
          </cell>
          <cell r="G1353">
            <v>11994.24</v>
          </cell>
        </row>
        <row r="1354">
          <cell r="F1354" t="str">
            <v>CONSUMER SALESMerchant Payments - Other (not ePay)Cumulative Paga Other non-epay BP Income - Reversals</v>
          </cell>
          <cell r="G1354">
            <v>0</v>
          </cell>
        </row>
        <row r="1355">
          <cell r="F1355" t="str">
            <v>CONSUMER SALESAirtime# of registered consumers performing airtime</v>
          </cell>
          <cell r="G1355">
            <v>1035</v>
          </cell>
        </row>
        <row r="1356">
          <cell r="F1356" t="str">
            <v>CONSUMER SALESAirtimeChurn AT registered Customers in month</v>
          </cell>
          <cell r="G1356">
            <v>586</v>
          </cell>
        </row>
        <row r="1357">
          <cell r="F1357" t="str">
            <v>CONSUMER SALESAirtimeNewly Active registered AT Customers in month</v>
          </cell>
          <cell r="G1357">
            <v>270</v>
          </cell>
        </row>
        <row r="1358">
          <cell r="F1358" t="str">
            <v>CONSUMER SALESAirtimeMonthly AT Volume</v>
          </cell>
          <cell r="G1358">
            <v>3686</v>
          </cell>
        </row>
        <row r="1359">
          <cell r="F1359" t="str">
            <v>CONSUMER SALESAirtimeMonthly AT Volume - Reversals</v>
          </cell>
          <cell r="G1359">
            <v>7</v>
          </cell>
        </row>
        <row r="1360">
          <cell r="F1360" t="str">
            <v>CONSUMER SALESAirtimeCumulative AT Volume</v>
          </cell>
          <cell r="G1360">
            <v>9838</v>
          </cell>
        </row>
        <row r="1361">
          <cell r="F1361" t="str">
            <v>CONSUMER SALESAirtimeCumulative AT Volume - Reversals</v>
          </cell>
          <cell r="G1361">
            <v>32</v>
          </cell>
        </row>
        <row r="1362">
          <cell r="F1362" t="str">
            <v>CONSUMER SALESAirtimeMonthly AT Value</v>
          </cell>
          <cell r="G1362">
            <v>2126798.52</v>
          </cell>
        </row>
        <row r="1363">
          <cell r="F1363" t="str">
            <v>CONSUMER SALESAirtimeMonthly AT Value - Reversals</v>
          </cell>
          <cell r="G1363">
            <v>-4920</v>
          </cell>
        </row>
        <row r="1364">
          <cell r="F1364" t="str">
            <v>CONSUMER SALESAirtimeCumulative AT Value</v>
          </cell>
          <cell r="G1364">
            <v>5768601.2199999997</v>
          </cell>
        </row>
        <row r="1365">
          <cell r="F1365" t="str">
            <v>CONSUMER SALESAirtimeCumulative AT Value - Reversals</v>
          </cell>
          <cell r="G1365">
            <v>-30320</v>
          </cell>
        </row>
        <row r="1366">
          <cell r="F1366" t="str">
            <v>CONSUMER SALESAirtimeAverage Value of AT</v>
          </cell>
          <cell r="G1366">
            <v>-351.97</v>
          </cell>
        </row>
        <row r="1367">
          <cell r="F1367" t="str">
            <v>CONSUMER SALESAirtimeAverage Value of AT - Reversals</v>
          </cell>
          <cell r="G1367">
            <v>-2045</v>
          </cell>
        </row>
        <row r="1368">
          <cell r="F1368" t="str">
            <v>CONSUMER SALESAirtimeMonthly Paga AT Income</v>
          </cell>
          <cell r="G1368">
            <v>158374.85</v>
          </cell>
        </row>
        <row r="1369">
          <cell r="F1369" t="str">
            <v>CONSUMER SALESAirtimeMonthly Paga AT Income - Reversals</v>
          </cell>
          <cell r="G1369">
            <v>-492</v>
          </cell>
        </row>
        <row r="1370">
          <cell r="F1370" t="str">
            <v>CONSUMER SALESAirtimeCumulative Paga AT Income</v>
          </cell>
          <cell r="G1370">
            <v>427293.7</v>
          </cell>
        </row>
        <row r="1371">
          <cell r="F1371" t="str">
            <v>CONSUMER SALESAirtimeCumulative Paga AT Income - Reversals</v>
          </cell>
          <cell r="G1371">
            <v>-2957</v>
          </cell>
        </row>
        <row r="1372">
          <cell r="F1372" t="str">
            <v>CONSUMER SALESActive Unauthenticated Customers# of non-logged in customers using Paga by themselves</v>
          </cell>
          <cell r="G1372">
            <v>349</v>
          </cell>
        </row>
        <row r="1373">
          <cell r="F1373" t="str">
            <v>CONSUMER SALESChurn Unautenticated Customers in monthChurn Registered Consumers</v>
          </cell>
          <cell r="G1373">
            <v>427</v>
          </cell>
        </row>
        <row r="1374">
          <cell r="F1374" t="str">
            <v>CONSUMER SALESNewly Active Unauthenticated Customers in monthFresh Registered Consumers</v>
          </cell>
          <cell r="G1374">
            <v>0</v>
          </cell>
        </row>
        <row r="1375">
          <cell r="F1375" t="str">
            <v>CONSUMER SALESMoney Transfer# of non-logged in customers performing 1 money transfer</v>
          </cell>
          <cell r="G1375">
            <v>2</v>
          </cell>
        </row>
        <row r="1376">
          <cell r="F1376" t="str">
            <v>CONSUMER SALESMoney TransferChurn MT non-logged in Customers in month</v>
          </cell>
          <cell r="G1376">
            <v>8</v>
          </cell>
        </row>
        <row r="1377">
          <cell r="F1377" t="str">
            <v>CONSUMER SALESMoney TransferNewly Active non-logged in MT Customers in month</v>
          </cell>
          <cell r="G1377">
            <v>0</v>
          </cell>
        </row>
        <row r="1378">
          <cell r="F1378" t="str">
            <v>CONSUMER SALESMoney TransferMonthly MT Volume</v>
          </cell>
          <cell r="G1378">
            <v>2</v>
          </cell>
        </row>
        <row r="1379">
          <cell r="F1379" t="str">
            <v>CONSUMER SALESMoney TransferCumulative MT Volume</v>
          </cell>
          <cell r="G1379">
            <v>9</v>
          </cell>
        </row>
        <row r="1380">
          <cell r="F1380" t="str">
            <v>CONSUMER SALESMoney TransferMonthly MT Value</v>
          </cell>
          <cell r="G1380">
            <v>6000</v>
          </cell>
        </row>
        <row r="1381">
          <cell r="F1381" t="str">
            <v>CONSUMER SALESMoney TransferCumulative MT Value</v>
          </cell>
          <cell r="G1381">
            <v>38300</v>
          </cell>
        </row>
        <row r="1382">
          <cell r="F1382" t="str">
            <v>CONSUMER SALESMoney TransferAverage Value of MT</v>
          </cell>
          <cell r="G1382">
            <v>3000</v>
          </cell>
        </row>
        <row r="1383">
          <cell r="F1383" t="str">
            <v>CONSUMER SALESMoney TransferMonthly Paga MT Income</v>
          </cell>
          <cell r="G1383">
            <v>300</v>
          </cell>
        </row>
        <row r="1384">
          <cell r="F1384" t="str">
            <v>CONSUMER SALESMoney TransferCumulative Paga MT Income</v>
          </cell>
          <cell r="G1384">
            <v>1300</v>
          </cell>
        </row>
        <row r="1385">
          <cell r="F1385" t="str">
            <v>CONSUMER SALESMerchant Payments - DStv# of non-logged in customers performing DStv</v>
          </cell>
          <cell r="G1385">
            <v>88</v>
          </cell>
        </row>
        <row r="1386">
          <cell r="F1386" t="str">
            <v>CONSUMER SALESMerchant Payments - DStvChurn DStv BP non-logged in Customers in month</v>
          </cell>
          <cell r="G1386">
            <v>129</v>
          </cell>
        </row>
        <row r="1387">
          <cell r="F1387" t="str">
            <v>CONSUMER SALESMerchant Payments - DStvNewly Active non-logged in DStv BP Customers in month</v>
          </cell>
          <cell r="G1387">
            <v>0</v>
          </cell>
        </row>
        <row r="1388">
          <cell r="F1388" t="str">
            <v>CONSUMER SALESMerchant Payments - DStvMonthly DStv BP Volume</v>
          </cell>
          <cell r="G1388">
            <v>95</v>
          </cell>
        </row>
        <row r="1389">
          <cell r="F1389" t="str">
            <v>CONSUMER SALESMerchant Payments - DStvCumulative DStv BP Volume</v>
          </cell>
          <cell r="G1389">
            <v>269</v>
          </cell>
        </row>
        <row r="1390">
          <cell r="F1390" t="str">
            <v>CONSUMER SALESMerchant Payments - DStvMonthly DStv BP Value</v>
          </cell>
          <cell r="G1390">
            <v>600860</v>
          </cell>
        </row>
        <row r="1391">
          <cell r="F1391" t="str">
            <v>CONSUMER SALESMerchant Payments - DStvCumulative DStv BP Value</v>
          </cell>
          <cell r="G1391">
            <v>1717445</v>
          </cell>
        </row>
        <row r="1392">
          <cell r="F1392" t="str">
            <v>CONSUMER SALESMerchant Payments - DStvAverage Value of DStv BP</v>
          </cell>
          <cell r="G1392">
            <v>15002.79</v>
          </cell>
        </row>
        <row r="1393">
          <cell r="F1393" t="str">
            <v>CONSUMER SALESMerchant Payments - DStvMonthly Paga DStv BP Income</v>
          </cell>
          <cell r="G1393">
            <v>9012.9</v>
          </cell>
        </row>
        <row r="1394">
          <cell r="F1394" t="str">
            <v>CONSUMER SALESMerchant Payments - DStvCumulative Paga DStv BP Income</v>
          </cell>
          <cell r="G1394">
            <v>25761.66</v>
          </cell>
        </row>
        <row r="1395">
          <cell r="F1395" t="str">
            <v>CONSUMER SALESMerchant Payments - GOtv# of non-logged in customers performing Gotv</v>
          </cell>
          <cell r="G1395">
            <v>133</v>
          </cell>
        </row>
        <row r="1396">
          <cell r="F1396" t="str">
            <v>CONSUMER SALESMerchant Payments - GOtvChurn GOtv BP non-logged in Customers in month</v>
          </cell>
          <cell r="G1396">
            <v>174</v>
          </cell>
        </row>
        <row r="1397">
          <cell r="F1397" t="str">
            <v>CONSUMER SALESMerchant Payments - GOtvNewly Active non-logged in GOtv BP Customers in month</v>
          </cell>
          <cell r="G1397">
            <v>0</v>
          </cell>
        </row>
        <row r="1398">
          <cell r="F1398" t="str">
            <v>CONSUMER SALESMerchant Payments - GOtvMonthly GOtv BP Volume</v>
          </cell>
          <cell r="G1398">
            <v>155</v>
          </cell>
        </row>
        <row r="1399">
          <cell r="F1399" t="str">
            <v>CONSUMER SALESMerchant Payments - GOtvCumulative GOtv BP Volume</v>
          </cell>
          <cell r="G1399">
            <v>398</v>
          </cell>
        </row>
        <row r="1400">
          <cell r="F1400" t="str">
            <v>CONSUMER SALESMerchant Payments - GOtvMonthly GOtv BP Value</v>
          </cell>
          <cell r="G1400">
            <v>245390</v>
          </cell>
        </row>
        <row r="1401">
          <cell r="F1401" t="str">
            <v>CONSUMER SALESMerchant Payments - GOtvCumulative GOtv BP Value</v>
          </cell>
          <cell r="G1401">
            <v>612953</v>
          </cell>
        </row>
        <row r="1402">
          <cell r="F1402" t="str">
            <v>CONSUMER SALESMerchant Payments - GOtvAverage Value of GOtv BP</v>
          </cell>
          <cell r="G1402">
            <v>4621.84</v>
          </cell>
        </row>
        <row r="1403">
          <cell r="F1403" t="str">
            <v>CONSUMER SALESMerchant Payments - GOtvMonthly Paga GOtv BP Income</v>
          </cell>
          <cell r="G1403">
            <v>3680.85</v>
          </cell>
        </row>
        <row r="1404">
          <cell r="F1404" t="str">
            <v>CONSUMER SALESMerchant Payments - GOtvCumulative Paga GOtv BP Income</v>
          </cell>
          <cell r="G1404">
            <v>9194.2999999999993</v>
          </cell>
        </row>
        <row r="1405">
          <cell r="F1405" t="str">
            <v>CONSUMER SALESMerchant Payments - Startimes# of non-logged in customers performing Startimes</v>
          </cell>
          <cell r="G1405">
            <v>53</v>
          </cell>
        </row>
        <row r="1406">
          <cell r="F1406" t="str">
            <v>CONSUMER SALESMerchant Payments - StartimesChurn Startimes BP non-logged in Customers in month</v>
          </cell>
          <cell r="G1406">
            <v>64</v>
          </cell>
        </row>
        <row r="1407">
          <cell r="F1407" t="str">
            <v>CONSUMER SALESMerchant Payments - StartimesNewly Active non-logged in Startimes BP Customers in month</v>
          </cell>
          <cell r="G1407">
            <v>0</v>
          </cell>
        </row>
        <row r="1408">
          <cell r="F1408" t="str">
            <v>CONSUMER SALESMerchant Payments - StartimesMonthly Startimes BP Volume</v>
          </cell>
          <cell r="G1408">
            <v>68</v>
          </cell>
        </row>
        <row r="1409">
          <cell r="F1409" t="str">
            <v>CONSUMER SALESMerchant Payments - StartimesCumulative Startimes BP Volume</v>
          </cell>
          <cell r="G1409">
            <v>158</v>
          </cell>
        </row>
        <row r="1410">
          <cell r="F1410" t="str">
            <v>CONSUMER SALESMerchant Payments - StartimesMonthly Startimes BP Value</v>
          </cell>
          <cell r="G1410">
            <v>87204</v>
          </cell>
        </row>
        <row r="1411">
          <cell r="F1411" t="str">
            <v>CONSUMER SALESMerchant Payments - StartimesCumulative Startimes BP Value</v>
          </cell>
          <cell r="G1411">
            <v>217704</v>
          </cell>
        </row>
        <row r="1412">
          <cell r="F1412" t="str">
            <v>CONSUMER SALESMerchant Payments - StartimesAverage Value of Startimes BP</v>
          </cell>
          <cell r="G1412">
            <v>4686.58</v>
          </cell>
        </row>
        <row r="1413">
          <cell r="F1413" t="str">
            <v>CONSUMER SALESMerchant Payments - StartimesMonthly Paga Startimes BP Income</v>
          </cell>
          <cell r="G1413">
            <v>87204</v>
          </cell>
        </row>
        <row r="1414">
          <cell r="F1414" t="str">
            <v>CONSUMER SALESMerchant Payments - StartimesCumulative Paga Startimes BP Income</v>
          </cell>
          <cell r="G1414">
            <v>217704</v>
          </cell>
        </row>
        <row r="1415">
          <cell r="F1415" t="str">
            <v>CONSUMER SALESMerchant Payments - Other (not ePay)# of non-logged in customers performing Other BP</v>
          </cell>
          <cell r="G1415">
            <v>10</v>
          </cell>
        </row>
        <row r="1416">
          <cell r="F1416" t="str">
            <v>CONSUMER SALESMerchant Payments - Other (not ePay)Churn Other Other BP non-logged in Customers in month</v>
          </cell>
          <cell r="G1416">
            <v>11</v>
          </cell>
        </row>
        <row r="1417">
          <cell r="F1417" t="str">
            <v>CONSUMER SALESMerchant Payments - Other (not ePay)Newly Active non-logged in Other Other BP Customers in month</v>
          </cell>
          <cell r="G1417">
            <v>0</v>
          </cell>
        </row>
        <row r="1418">
          <cell r="F1418" t="str">
            <v>CONSUMER SALESMerchant Payments - Other (not ePay)Monthly MT Volume</v>
          </cell>
          <cell r="G1418">
            <v>14</v>
          </cell>
        </row>
        <row r="1419">
          <cell r="F1419" t="str">
            <v>CONSUMER SALESMerchant Payments - Other (not ePay)Cumulative MT Volume</v>
          </cell>
          <cell r="G1419">
            <v>43</v>
          </cell>
        </row>
        <row r="1420">
          <cell r="F1420" t="str">
            <v>CONSUMER SALESMerchant Payments - Other (not ePay)Monthly MT Value</v>
          </cell>
          <cell r="G1420">
            <v>56500</v>
          </cell>
        </row>
        <row r="1421">
          <cell r="F1421" t="str">
            <v>CONSUMER SALESMerchant Payments - Other (not ePay)Cumulative MT Value</v>
          </cell>
          <cell r="G1421">
            <v>181850</v>
          </cell>
        </row>
        <row r="1422">
          <cell r="F1422" t="str">
            <v>CONSUMER SALESMerchant Payments - Other (not ePay)Average Value of MT</v>
          </cell>
          <cell r="G1422">
            <v>21625</v>
          </cell>
        </row>
        <row r="1423">
          <cell r="F1423" t="str">
            <v>CONSUMER SALESMerchant Payments - Other (not ePay)Monthly Paga MT Income</v>
          </cell>
          <cell r="G1423">
            <v>880.64</v>
          </cell>
        </row>
        <row r="1424">
          <cell r="F1424" t="str">
            <v>CONSUMER SALESMerchant Payments - Other (not ePay)Cumulative Paga MT Income</v>
          </cell>
          <cell r="G1424">
            <v>2838.21</v>
          </cell>
        </row>
        <row r="1425">
          <cell r="F1425" t="str">
            <v>CONSUMER SALESAirtime# of non-logged in consumers performing airtime</v>
          </cell>
          <cell r="G1425">
            <v>63</v>
          </cell>
        </row>
        <row r="1426">
          <cell r="F1426" t="str">
            <v>CONSUMER SALESAirtimeChurn AT non-logged in Customers in month</v>
          </cell>
          <cell r="G1426">
            <v>81</v>
          </cell>
        </row>
        <row r="1427">
          <cell r="F1427" t="str">
            <v>CONSUMER SALESAirtimeNewly Active non-logged in AT Customers in month</v>
          </cell>
          <cell r="G1427">
            <v>0</v>
          </cell>
        </row>
        <row r="1428">
          <cell r="F1428" t="str">
            <v>CONSUMER SALESAirtimeMonthly AT Volume</v>
          </cell>
          <cell r="G1428">
            <v>99</v>
          </cell>
        </row>
        <row r="1429">
          <cell r="F1429" t="str">
            <v>CONSUMER SALESAirtimeMonthly AT Volume - Reversals</v>
          </cell>
          <cell r="G1429" t="str">
            <v xml:space="preserve"> </v>
          </cell>
        </row>
        <row r="1430">
          <cell r="F1430" t="str">
            <v>CONSUMER SALESAirtimeCumulative AT Volume</v>
          </cell>
          <cell r="G1430">
            <v>248</v>
          </cell>
        </row>
        <row r="1431">
          <cell r="F1431" t="str">
            <v>CONSUMER SALESAirtimeCumulative AT Volume - Reversals</v>
          </cell>
          <cell r="G1431" t="str">
            <v xml:space="preserve"> </v>
          </cell>
        </row>
        <row r="1432">
          <cell r="F1432" t="str">
            <v>CONSUMER SALESAirtimeMonthly AT Value</v>
          </cell>
          <cell r="G1432">
            <v>80470</v>
          </cell>
        </row>
        <row r="1433">
          <cell r="F1433" t="str">
            <v>CONSUMER SALESAirtimeMonthly AT Value - Reversals</v>
          </cell>
          <cell r="G1433" t="str">
            <v xml:space="preserve"> </v>
          </cell>
        </row>
        <row r="1434">
          <cell r="F1434" t="str">
            <v>CONSUMER SALESAirtimeCumulative AT Value</v>
          </cell>
          <cell r="G1434">
            <v>235551</v>
          </cell>
        </row>
        <row r="1435">
          <cell r="F1435" t="str">
            <v>CONSUMER SALESAirtimeCumulative AT Value - Reversals</v>
          </cell>
          <cell r="G1435" t="str">
            <v xml:space="preserve"> </v>
          </cell>
        </row>
        <row r="1436">
          <cell r="F1436" t="str">
            <v>CONSUMER SALESAirtimeAverage Value of AT</v>
          </cell>
          <cell r="G1436">
            <v>1695.2</v>
          </cell>
        </row>
        <row r="1437">
          <cell r="F1437" t="str">
            <v>CONSUMER SALESAirtimeAverage Value of AT - Reversals</v>
          </cell>
          <cell r="G1437" t="str">
            <v xml:space="preserve"> </v>
          </cell>
        </row>
        <row r="1438">
          <cell r="F1438" t="str">
            <v>CONSUMER SALESAirtimeMonthly Paga AT Income</v>
          </cell>
          <cell r="G1438">
            <v>6204.6</v>
          </cell>
        </row>
        <row r="1439">
          <cell r="F1439" t="str">
            <v>CONSUMER SALESAirtimeMonthly Paga AT Income - Reversals</v>
          </cell>
          <cell r="G1439" t="str">
            <v xml:space="preserve"> </v>
          </cell>
        </row>
        <row r="1440">
          <cell r="F1440" t="str">
            <v>CONSUMER SALESAirtimeCumulative Paga AT Income</v>
          </cell>
          <cell r="G1440">
            <v>18138.18</v>
          </cell>
        </row>
        <row r="1441">
          <cell r="F1441" t="str">
            <v>CONSUMER SALESAirtimeCumulative Paga AT Income - Reversals</v>
          </cell>
          <cell r="G1441" t="str">
            <v xml:space="preserve"> </v>
          </cell>
        </row>
        <row r="1442">
          <cell r="F1442" t="str">
            <v>BUSINESS SALESRegistered BusinessesRegistered</v>
          </cell>
          <cell r="G1442">
            <v>72</v>
          </cell>
        </row>
        <row r="1443">
          <cell r="F1443" t="str">
            <v>BUSINESS SALESActive BusinessesActive</v>
          </cell>
          <cell r="G1443">
            <v>19</v>
          </cell>
        </row>
        <row r="1444">
          <cell r="F1444" t="str">
            <v>BUSINESS SALESRegistered BusinessesFresh</v>
          </cell>
          <cell r="G1444">
            <v>19</v>
          </cell>
        </row>
        <row r="1445">
          <cell r="F1445" t="str">
            <v>BUSINESS SALESRegistered BusinessesChurn</v>
          </cell>
          <cell r="G1445" t="str">
            <v xml:space="preserve">  </v>
          </cell>
        </row>
        <row r="1446">
          <cell r="F1446" t="str">
            <v>BUSINESS SALESMoney Transfer# of Businesses sending money to customer or non customer</v>
          </cell>
          <cell r="G1446">
            <v>6</v>
          </cell>
        </row>
        <row r="1447">
          <cell r="F1447" t="str">
            <v>BUSINESS SALESMoney Transfer# of Fresh Business Sending Money to Customer or non Customer for the period</v>
          </cell>
          <cell r="G1447">
            <v>6</v>
          </cell>
        </row>
        <row r="1448">
          <cell r="F1448" t="str">
            <v>BUSINESS SALESMoney Transfer# of Churn Business Sending Money to Customer or non Customer for the period</v>
          </cell>
          <cell r="G1448" t="str">
            <v xml:space="preserve">  </v>
          </cell>
        </row>
        <row r="1449">
          <cell r="F1449" t="str">
            <v>BUSINESS SALESMoney TransferMonthly MT Volume</v>
          </cell>
          <cell r="G1449">
            <v>454</v>
          </cell>
        </row>
        <row r="1450">
          <cell r="F1450" t="str">
            <v>BUSINESS SALESMoney TransferMonthly MT Value</v>
          </cell>
          <cell r="G1450">
            <v>8549566.2300000004</v>
          </cell>
        </row>
        <row r="1451">
          <cell r="F1451" t="str">
            <v>BUSINESS SALESMoney TransferAverage Value of MT</v>
          </cell>
          <cell r="G1451">
            <v>18831.64</v>
          </cell>
        </row>
        <row r="1452">
          <cell r="F1452" t="str">
            <v>BUSINESS SALESMoney TransferMonthly Paga MT Income</v>
          </cell>
          <cell r="G1452">
            <v>45060</v>
          </cell>
        </row>
        <row r="1453">
          <cell r="F1453" t="str">
            <v>BUSINESS SALESDeposit To Bank# of Businesses performing deposit to bank</v>
          </cell>
          <cell r="G1453">
            <v>5</v>
          </cell>
        </row>
        <row r="1454">
          <cell r="F1454" t="str">
            <v>BUSINESS SALESDeposit To Bank# of Fresh Businesses performing deposit to bank</v>
          </cell>
          <cell r="G1454">
            <v>5</v>
          </cell>
        </row>
        <row r="1455">
          <cell r="F1455" t="str">
            <v>BUSINESS SALESDeposit To Bank# of Churn Businesses performing deposit to bank for the period</v>
          </cell>
          <cell r="G1455" t="str">
            <v xml:space="preserve">  </v>
          </cell>
        </row>
        <row r="1456">
          <cell r="F1456" t="str">
            <v>BUSINESS SALESDeposit To BankMonthly DB Volume</v>
          </cell>
          <cell r="G1456">
            <v>88</v>
          </cell>
        </row>
        <row r="1457">
          <cell r="F1457" t="str">
            <v>BUSINESS SALESDeposit To BankMonthly DB Value</v>
          </cell>
          <cell r="G1457">
            <v>2023335.69</v>
          </cell>
        </row>
        <row r="1458">
          <cell r="F1458" t="str">
            <v>BUSINESS SALESDeposit To BankAverage Value of DB</v>
          </cell>
          <cell r="G1458">
            <v>22992.45</v>
          </cell>
        </row>
        <row r="1459">
          <cell r="F1459" t="str">
            <v>BUSINESS SALESDeposit To BankMonthly Paga DB Income</v>
          </cell>
          <cell r="G1459">
            <v>9300</v>
          </cell>
        </row>
        <row r="1460">
          <cell r="F1460" t="str">
            <v>BUSINESS SALESAirtime# of Businesses sending airtime</v>
          </cell>
          <cell r="G1460">
            <v>12</v>
          </cell>
        </row>
        <row r="1461">
          <cell r="F1461" t="str">
            <v>BUSINESS SALESAirtime# of Fresh Business sending airtime for the period</v>
          </cell>
          <cell r="G1461">
            <v>12</v>
          </cell>
        </row>
        <row r="1462">
          <cell r="F1462" t="str">
            <v>BUSINESS SALESAirtime# of Churn Business sending airtime for the period</v>
          </cell>
          <cell r="G1462" t="str">
            <v xml:space="preserve">  </v>
          </cell>
        </row>
        <row r="1463">
          <cell r="F1463" t="str">
            <v>BUSINESS SALESAirtimeMonthly AT Volume</v>
          </cell>
          <cell r="G1463">
            <v>1040</v>
          </cell>
        </row>
        <row r="1464">
          <cell r="F1464" t="str">
            <v>BUSINESS SALESAirtimeMonthly AT Volume Reversal</v>
          </cell>
          <cell r="G1464">
            <v>1</v>
          </cell>
        </row>
        <row r="1465">
          <cell r="F1465" t="str">
            <v>BUSINESS SALESAirtimeMonthly AT Value</v>
          </cell>
          <cell r="G1465">
            <v>1651695</v>
          </cell>
        </row>
        <row r="1466">
          <cell r="F1466" t="str">
            <v>BUSINESS SALESAirtimeMonthly AT Value Reversal</v>
          </cell>
          <cell r="G1466">
            <v>1000</v>
          </cell>
        </row>
        <row r="1467">
          <cell r="F1467" t="str">
            <v>BUSINESS SALESAirtimeAverage Value of AT</v>
          </cell>
          <cell r="G1467">
            <v>1588.17</v>
          </cell>
        </row>
        <row r="1468">
          <cell r="F1468" t="str">
            <v>BUSINESS SALESAirtimeAverage Value of AT Reversal</v>
          </cell>
          <cell r="G1468">
            <v>1000</v>
          </cell>
        </row>
        <row r="1469">
          <cell r="F1469" t="str">
            <v>BUSINESS SALESAirtimeMonthly Paga AT Income</v>
          </cell>
          <cell r="G1469">
            <v>126541.6</v>
          </cell>
        </row>
        <row r="1470">
          <cell r="F1470" t="str">
            <v>BUSINESS SALESAirtimeMonthly Paga AT Income Reversal</v>
          </cell>
          <cell r="G1470">
            <v>-70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1">
          <cell r="C1" t="str">
            <v>Lookup</v>
          </cell>
          <cell r="D1">
            <v>41275</v>
          </cell>
          <cell r="E1">
            <v>41306</v>
          </cell>
          <cell r="F1">
            <v>41334</v>
          </cell>
          <cell r="G1">
            <v>41365</v>
          </cell>
          <cell r="H1">
            <v>41395</v>
          </cell>
          <cell r="I1">
            <v>41426</v>
          </cell>
          <cell r="J1">
            <v>41456</v>
          </cell>
          <cell r="K1">
            <v>41487</v>
          </cell>
          <cell r="L1">
            <v>41518</v>
          </cell>
          <cell r="M1">
            <v>41548</v>
          </cell>
          <cell r="N1">
            <v>41579</v>
          </cell>
          <cell r="O1">
            <v>41609</v>
          </cell>
          <cell r="P1">
            <v>41640</v>
          </cell>
          <cell r="Q1">
            <v>41671</v>
          </cell>
          <cell r="R1">
            <v>41699</v>
          </cell>
          <cell r="S1">
            <v>41730</v>
          </cell>
          <cell r="T1">
            <v>41760</v>
          </cell>
          <cell r="U1">
            <v>41791</v>
          </cell>
          <cell r="V1">
            <v>41821</v>
          </cell>
          <cell r="W1">
            <v>41852</v>
          </cell>
          <cell r="X1">
            <v>41883</v>
          </cell>
          <cell r="Y1">
            <v>41913</v>
          </cell>
          <cell r="Z1">
            <v>41944</v>
          </cell>
          <cell r="AA1">
            <v>41974</v>
          </cell>
          <cell r="AB1">
            <v>42005</v>
          </cell>
          <cell r="AC1">
            <v>42036</v>
          </cell>
        </row>
        <row r="2">
          <cell r="C2" t="str">
            <v>Registered Customers# of registered customers</v>
          </cell>
          <cell r="D2">
            <v>75068</v>
          </cell>
          <cell r="E2">
            <v>76275</v>
          </cell>
          <cell r="F2">
            <v>78081</v>
          </cell>
          <cell r="G2">
            <v>83444</v>
          </cell>
          <cell r="H2">
            <v>98362</v>
          </cell>
          <cell r="I2">
            <v>105962</v>
          </cell>
          <cell r="J2">
            <v>107929</v>
          </cell>
          <cell r="K2">
            <v>111142</v>
          </cell>
          <cell r="L2">
            <v>115127</v>
          </cell>
          <cell r="M2">
            <v>120407</v>
          </cell>
          <cell r="N2">
            <v>126709</v>
          </cell>
          <cell r="O2">
            <v>131350</v>
          </cell>
          <cell r="P2">
            <v>135154</v>
          </cell>
          <cell r="Q2">
            <v>138105</v>
          </cell>
          <cell r="R2">
            <v>142708</v>
          </cell>
          <cell r="S2">
            <v>145784</v>
          </cell>
          <cell r="T2">
            <v>149564</v>
          </cell>
          <cell r="U2">
            <v>153009</v>
          </cell>
          <cell r="V2">
            <v>155914</v>
          </cell>
          <cell r="W2">
            <v>159353</v>
          </cell>
          <cell r="X2">
            <v>162448</v>
          </cell>
          <cell r="Y2">
            <v>165410</v>
          </cell>
          <cell r="Z2">
            <v>167879</v>
          </cell>
          <cell r="AA2">
            <v>170023</v>
          </cell>
          <cell r="AB2">
            <v>172164</v>
          </cell>
          <cell r="AC2">
            <v>174375</v>
          </cell>
        </row>
        <row r="3">
          <cell r="C3" t="str">
            <v>Active Registered CustomersActive Registered Consumers  (1 transaction a month)</v>
          </cell>
          <cell r="D3">
            <v>838</v>
          </cell>
          <cell r="E3">
            <v>714</v>
          </cell>
          <cell r="F3">
            <v>778</v>
          </cell>
          <cell r="G3">
            <v>848</v>
          </cell>
          <cell r="H3">
            <v>1168</v>
          </cell>
          <cell r="I3">
            <v>1374</v>
          </cell>
          <cell r="J3">
            <v>1224</v>
          </cell>
          <cell r="K3">
            <v>1748</v>
          </cell>
          <cell r="L3">
            <v>2394</v>
          </cell>
          <cell r="M3">
            <v>2918</v>
          </cell>
          <cell r="N3">
            <v>5211</v>
          </cell>
          <cell r="O3">
            <v>4197</v>
          </cell>
          <cell r="P3">
            <v>2950</v>
          </cell>
          <cell r="Q3">
            <v>3098</v>
          </cell>
          <cell r="R3">
            <v>4202</v>
          </cell>
          <cell r="S3">
            <v>3513</v>
          </cell>
          <cell r="T3">
            <v>3403</v>
          </cell>
          <cell r="U3">
            <v>3581</v>
          </cell>
          <cell r="V3">
            <v>3967</v>
          </cell>
          <cell r="W3">
            <v>4465</v>
          </cell>
          <cell r="X3">
            <v>4510</v>
          </cell>
          <cell r="Y3">
            <v>4614</v>
          </cell>
          <cell r="Z3">
            <v>4166</v>
          </cell>
          <cell r="AA3">
            <v>4230</v>
          </cell>
          <cell r="AB3">
            <v>3787</v>
          </cell>
          <cell r="AC3">
            <v>3980</v>
          </cell>
        </row>
        <row r="4">
          <cell r="C4" t="str">
            <v>Churn Registered Customers in monthChurn Registered Consumers</v>
          </cell>
          <cell r="D4">
            <v>557</v>
          </cell>
          <cell r="E4">
            <v>306</v>
          </cell>
          <cell r="F4">
            <v>206</v>
          </cell>
          <cell r="G4">
            <v>212</v>
          </cell>
          <cell r="H4">
            <v>241</v>
          </cell>
          <cell r="I4">
            <v>332</v>
          </cell>
          <cell r="J4">
            <v>496</v>
          </cell>
          <cell r="K4">
            <v>307</v>
          </cell>
          <cell r="L4">
            <v>678</v>
          </cell>
          <cell r="M4">
            <v>1016</v>
          </cell>
          <cell r="N4">
            <v>1141</v>
          </cell>
          <cell r="O4">
            <v>2852</v>
          </cell>
          <cell r="P4">
            <v>1840</v>
          </cell>
          <cell r="Q4">
            <v>700</v>
          </cell>
          <cell r="R4">
            <v>602</v>
          </cell>
          <cell r="S4">
            <v>1124</v>
          </cell>
          <cell r="T4">
            <v>763</v>
          </cell>
          <cell r="U4">
            <v>601</v>
          </cell>
          <cell r="V4">
            <v>633</v>
          </cell>
          <cell r="W4">
            <v>679</v>
          </cell>
          <cell r="X4">
            <v>784</v>
          </cell>
          <cell r="Y4">
            <v>782</v>
          </cell>
          <cell r="Z4">
            <v>923</v>
          </cell>
          <cell r="AA4">
            <v>750</v>
          </cell>
          <cell r="AB4">
            <v>814</v>
          </cell>
          <cell r="AC4">
            <v>781</v>
          </cell>
        </row>
        <row r="5">
          <cell r="C5" t="str">
            <v>Newly Active Registered Customers in monthFresh Registered Consumers</v>
          </cell>
          <cell r="D5">
            <v>334</v>
          </cell>
          <cell r="E5">
            <v>212</v>
          </cell>
          <cell r="F5">
            <v>230</v>
          </cell>
          <cell r="G5">
            <v>298</v>
          </cell>
          <cell r="H5">
            <v>445</v>
          </cell>
          <cell r="I5">
            <v>522</v>
          </cell>
          <cell r="J5">
            <v>309</v>
          </cell>
          <cell r="K5">
            <v>758</v>
          </cell>
          <cell r="L5">
            <v>1159</v>
          </cell>
          <cell r="M5">
            <v>1327</v>
          </cell>
          <cell r="N5">
            <v>3050</v>
          </cell>
          <cell r="O5">
            <v>1810</v>
          </cell>
          <cell r="P5">
            <v>719</v>
          </cell>
          <cell r="Q5">
            <v>754</v>
          </cell>
          <cell r="R5">
            <v>1256</v>
          </cell>
          <cell r="S5">
            <v>665</v>
          </cell>
          <cell r="T5">
            <v>618</v>
          </cell>
          <cell r="U5">
            <v>739</v>
          </cell>
          <cell r="V5">
            <v>863</v>
          </cell>
          <cell r="W5">
            <v>905</v>
          </cell>
          <cell r="X5">
            <v>818</v>
          </cell>
          <cell r="Y5">
            <v>827</v>
          </cell>
          <cell r="Z5">
            <v>817</v>
          </cell>
          <cell r="AA5">
            <v>749</v>
          </cell>
          <cell r="AB5">
            <v>649</v>
          </cell>
          <cell r="AC5">
            <v>883</v>
          </cell>
        </row>
        <row r="6">
          <cell r="C6" t="str">
            <v>Money Transfer# of registered consumers performing 1 money transfer</v>
          </cell>
          <cell r="D6">
            <v>56</v>
          </cell>
          <cell r="E6">
            <v>34</v>
          </cell>
          <cell r="F6">
            <v>32</v>
          </cell>
          <cell r="G6">
            <v>48</v>
          </cell>
          <cell r="H6">
            <v>111</v>
          </cell>
          <cell r="I6">
            <v>297</v>
          </cell>
          <cell r="J6">
            <v>159</v>
          </cell>
          <cell r="K6">
            <v>175</v>
          </cell>
          <cell r="L6">
            <v>239</v>
          </cell>
          <cell r="M6">
            <v>250</v>
          </cell>
          <cell r="N6">
            <v>309</v>
          </cell>
          <cell r="O6">
            <v>311</v>
          </cell>
          <cell r="P6">
            <v>292</v>
          </cell>
          <cell r="Q6">
            <v>313</v>
          </cell>
          <cell r="R6">
            <v>563</v>
          </cell>
          <cell r="S6">
            <v>390</v>
          </cell>
          <cell r="T6">
            <v>444</v>
          </cell>
          <cell r="U6">
            <v>489</v>
          </cell>
          <cell r="V6">
            <v>484</v>
          </cell>
          <cell r="W6">
            <v>575</v>
          </cell>
          <cell r="X6">
            <v>609</v>
          </cell>
          <cell r="Y6">
            <v>642</v>
          </cell>
          <cell r="Z6">
            <v>827</v>
          </cell>
          <cell r="AA6">
            <v>817</v>
          </cell>
          <cell r="AB6">
            <v>725</v>
          </cell>
          <cell r="AC6">
            <v>684</v>
          </cell>
        </row>
        <row r="7">
          <cell r="C7" t="str">
            <v>Money TransferChurn MT registered Customers in month</v>
          </cell>
          <cell r="D7">
            <v>250</v>
          </cell>
          <cell r="E7">
            <v>47</v>
          </cell>
          <cell r="F7">
            <v>26</v>
          </cell>
          <cell r="G7">
            <v>25</v>
          </cell>
          <cell r="H7">
            <v>37</v>
          </cell>
          <cell r="I7">
            <v>53</v>
          </cell>
          <cell r="J7">
            <v>227</v>
          </cell>
          <cell r="K7">
            <v>93</v>
          </cell>
          <cell r="L7">
            <v>99</v>
          </cell>
          <cell r="M7">
            <v>133</v>
          </cell>
          <cell r="N7">
            <v>128</v>
          </cell>
          <cell r="O7">
            <v>150</v>
          </cell>
          <cell r="P7">
            <v>159</v>
          </cell>
          <cell r="Q7">
            <v>121</v>
          </cell>
          <cell r="R7">
            <v>121</v>
          </cell>
          <cell r="S7">
            <v>311</v>
          </cell>
          <cell r="T7">
            <v>136</v>
          </cell>
          <cell r="U7">
            <v>162</v>
          </cell>
          <cell r="V7">
            <v>214</v>
          </cell>
          <cell r="W7">
            <v>175</v>
          </cell>
          <cell r="X7">
            <v>221</v>
          </cell>
          <cell r="Y7">
            <v>208</v>
          </cell>
          <cell r="Z7">
            <v>236</v>
          </cell>
          <cell r="AA7">
            <v>215</v>
          </cell>
          <cell r="AB7">
            <v>232</v>
          </cell>
          <cell r="AC7">
            <v>186</v>
          </cell>
        </row>
        <row r="8">
          <cell r="C8" t="str">
            <v>Money TransferNewly Active registered MT Customers in month</v>
          </cell>
          <cell r="D8">
            <v>43</v>
          </cell>
          <cell r="E8">
            <v>24</v>
          </cell>
          <cell r="F8">
            <v>25</v>
          </cell>
          <cell r="G8">
            <v>42</v>
          </cell>
          <cell r="H8">
            <v>97</v>
          </cell>
          <cell r="I8">
            <v>237</v>
          </cell>
          <cell r="J8">
            <v>88</v>
          </cell>
          <cell r="K8">
            <v>113</v>
          </cell>
          <cell r="L8">
            <v>165</v>
          </cell>
          <cell r="M8">
            <v>144</v>
          </cell>
          <cell r="N8">
            <v>185</v>
          </cell>
          <cell r="O8">
            <v>153</v>
          </cell>
          <cell r="P8">
            <v>141</v>
          </cell>
          <cell r="Q8">
            <v>141</v>
          </cell>
          <cell r="R8">
            <v>367</v>
          </cell>
          <cell r="S8">
            <v>140</v>
          </cell>
          <cell r="T8">
            <v>193</v>
          </cell>
          <cell r="U8">
            <v>207</v>
          </cell>
          <cell r="V8">
            <v>209</v>
          </cell>
          <cell r="W8">
            <v>266</v>
          </cell>
          <cell r="X8">
            <v>254</v>
          </cell>
          <cell r="Y8">
            <v>242</v>
          </cell>
          <cell r="Z8">
            <v>415</v>
          </cell>
          <cell r="AA8">
            <v>205</v>
          </cell>
          <cell r="AB8">
            <v>138</v>
          </cell>
          <cell r="AC8">
            <v>135</v>
          </cell>
        </row>
        <row r="9">
          <cell r="C9" t="str">
            <v>Money TransferMonthly MT Volume</v>
          </cell>
          <cell r="D9">
            <v>81</v>
          </cell>
          <cell r="E9">
            <v>54</v>
          </cell>
          <cell r="F9">
            <v>55</v>
          </cell>
          <cell r="G9">
            <v>73</v>
          </cell>
          <cell r="H9">
            <v>261</v>
          </cell>
          <cell r="I9">
            <v>557</v>
          </cell>
          <cell r="J9">
            <v>366</v>
          </cell>
          <cell r="K9">
            <v>416</v>
          </cell>
          <cell r="L9">
            <v>684</v>
          </cell>
          <cell r="M9">
            <v>738</v>
          </cell>
          <cell r="N9">
            <v>871</v>
          </cell>
          <cell r="O9">
            <v>1094</v>
          </cell>
          <cell r="P9">
            <v>1015</v>
          </cell>
          <cell r="Q9">
            <v>1038</v>
          </cell>
          <cell r="R9">
            <v>1793</v>
          </cell>
          <cell r="S9">
            <v>1532</v>
          </cell>
          <cell r="T9">
            <v>1936</v>
          </cell>
          <cell r="U9">
            <v>2345</v>
          </cell>
          <cell r="V9">
            <v>2722</v>
          </cell>
          <cell r="W9">
            <v>3859</v>
          </cell>
          <cell r="X9">
            <v>5454</v>
          </cell>
          <cell r="Y9">
            <v>9293</v>
          </cell>
          <cell r="Z9">
            <v>13386</v>
          </cell>
          <cell r="AA9">
            <v>17391</v>
          </cell>
          <cell r="AB9">
            <v>20347</v>
          </cell>
          <cell r="AC9">
            <v>8439</v>
          </cell>
        </row>
        <row r="10">
          <cell r="C10" t="str">
            <v>Money TransferCumulative MT Volume</v>
          </cell>
          <cell r="D10">
            <v>422</v>
          </cell>
          <cell r="E10">
            <v>472</v>
          </cell>
          <cell r="F10">
            <v>527</v>
          </cell>
          <cell r="G10">
            <v>604</v>
          </cell>
          <cell r="H10">
            <v>858</v>
          </cell>
          <cell r="I10">
            <v>1407</v>
          </cell>
          <cell r="J10">
            <v>1781</v>
          </cell>
          <cell r="K10">
            <v>2197</v>
          </cell>
          <cell r="L10">
            <v>2728</v>
          </cell>
          <cell r="M10">
            <v>3478</v>
          </cell>
          <cell r="N10">
            <v>4477</v>
          </cell>
          <cell r="O10">
            <v>5584</v>
          </cell>
          <cell r="P10">
            <v>6599</v>
          </cell>
          <cell r="Q10">
            <v>7637</v>
          </cell>
          <cell r="R10">
            <v>9429</v>
          </cell>
          <cell r="S10">
            <v>10961</v>
          </cell>
          <cell r="T10">
            <v>12864</v>
          </cell>
          <cell r="U10">
            <v>15209</v>
          </cell>
          <cell r="V10">
            <v>17931</v>
          </cell>
          <cell r="W10">
            <v>21790</v>
          </cell>
          <cell r="X10">
            <v>27244</v>
          </cell>
          <cell r="Y10">
            <v>36537</v>
          </cell>
          <cell r="Z10">
            <v>49923</v>
          </cell>
          <cell r="AA10">
            <v>67314</v>
          </cell>
          <cell r="AB10">
            <v>87661</v>
          </cell>
          <cell r="AC10">
            <v>96133</v>
          </cell>
        </row>
        <row r="11">
          <cell r="C11" t="str">
            <v>Money TransferMonthly MT Value</v>
          </cell>
          <cell r="D11">
            <v>1336890.58</v>
          </cell>
          <cell r="E11">
            <v>1225588.58</v>
          </cell>
          <cell r="F11">
            <v>1288914.6299999999</v>
          </cell>
          <cell r="G11">
            <v>1064000</v>
          </cell>
          <cell r="H11">
            <v>1857130</v>
          </cell>
          <cell r="I11">
            <v>8931278.8200000003</v>
          </cell>
          <cell r="J11">
            <v>4141380</v>
          </cell>
          <cell r="K11">
            <v>2925606.42</v>
          </cell>
          <cell r="L11">
            <v>5381755.7400000002</v>
          </cell>
          <cell r="M11">
            <v>6847577.4699999997</v>
          </cell>
          <cell r="N11">
            <v>7869742.96</v>
          </cell>
          <cell r="O11">
            <v>11875023</v>
          </cell>
          <cell r="P11">
            <v>10343477.73</v>
          </cell>
          <cell r="Q11">
            <v>8933566.9700000007</v>
          </cell>
          <cell r="R11">
            <v>14843222.18</v>
          </cell>
          <cell r="S11">
            <v>15969877.67</v>
          </cell>
          <cell r="T11">
            <v>20015449.75</v>
          </cell>
          <cell r="U11">
            <v>26736754.91</v>
          </cell>
          <cell r="V11">
            <v>29794829.449999999</v>
          </cell>
          <cell r="W11">
            <v>38620922.18</v>
          </cell>
          <cell r="X11">
            <v>62202155.100000001</v>
          </cell>
          <cell r="Y11">
            <v>106266852.44</v>
          </cell>
          <cell r="Z11">
            <v>74902845.829999998</v>
          </cell>
          <cell r="AA11">
            <v>130821667.89</v>
          </cell>
          <cell r="AB11">
            <v>137061202.41999999</v>
          </cell>
          <cell r="AC11">
            <v>36835665.909999996</v>
          </cell>
        </row>
        <row r="12">
          <cell r="C12" t="str">
            <v>Money TransferCumulative MT Value</v>
          </cell>
          <cell r="D12">
            <v>4308394.53</v>
          </cell>
          <cell r="E12">
            <v>5531983.1100000003</v>
          </cell>
          <cell r="F12">
            <v>6820897.7400000002</v>
          </cell>
          <cell r="G12">
            <v>7886897.7400000002</v>
          </cell>
          <cell r="H12">
            <v>9740527.7400000002</v>
          </cell>
          <cell r="I12">
            <v>18667666.559999999</v>
          </cell>
          <cell r="J12">
            <v>22813186.559999999</v>
          </cell>
          <cell r="K12">
            <v>25738792.98</v>
          </cell>
          <cell r="L12">
            <v>30034188.719999999</v>
          </cell>
          <cell r="M12">
            <v>36887906.189999998</v>
          </cell>
          <cell r="N12">
            <v>45831229.149999999</v>
          </cell>
          <cell r="O12">
            <v>57712892.149999999</v>
          </cell>
          <cell r="P12">
            <v>68056369.879999995</v>
          </cell>
          <cell r="Q12">
            <v>76989936.849999994</v>
          </cell>
          <cell r="R12">
            <v>91837159.030000001</v>
          </cell>
          <cell r="S12">
            <v>107807036.7</v>
          </cell>
          <cell r="T12">
            <v>127801696.45</v>
          </cell>
          <cell r="U12">
            <v>154538451.36000001</v>
          </cell>
          <cell r="V12">
            <v>184333280.81</v>
          </cell>
          <cell r="W12">
            <v>222954202.99000001</v>
          </cell>
          <cell r="X12">
            <v>285156358.08999997</v>
          </cell>
          <cell r="Y12">
            <v>391423210.52999997</v>
          </cell>
          <cell r="Z12">
            <v>466326056.36000001</v>
          </cell>
          <cell r="AA12">
            <v>597147724.25</v>
          </cell>
          <cell r="AB12">
            <v>734208926.66999996</v>
          </cell>
          <cell r="AC12">
            <v>771065382.58000004</v>
          </cell>
        </row>
        <row r="13">
          <cell r="C13" t="str">
            <v>Money TransferAverage Value of MT</v>
          </cell>
          <cell r="D13">
            <v>22644.79</v>
          </cell>
          <cell r="E13">
            <v>29232.42</v>
          </cell>
          <cell r="F13">
            <v>29168.400000000001</v>
          </cell>
          <cell r="G13">
            <v>30120</v>
          </cell>
          <cell r="H13">
            <v>18345.91</v>
          </cell>
          <cell r="I13">
            <v>23889.31</v>
          </cell>
          <cell r="J13">
            <v>20722.64</v>
          </cell>
          <cell r="K13">
            <v>15703.67</v>
          </cell>
          <cell r="L13">
            <v>7868.06</v>
          </cell>
          <cell r="M13">
            <v>9790.4699999999993</v>
          </cell>
          <cell r="N13">
            <v>20620.490000000002</v>
          </cell>
          <cell r="O13">
            <v>16883.86</v>
          </cell>
          <cell r="P13">
            <v>28721.27</v>
          </cell>
          <cell r="Q13">
            <v>16006.4</v>
          </cell>
          <cell r="R13">
            <v>10083.94</v>
          </cell>
          <cell r="S13">
            <v>14659.89</v>
          </cell>
          <cell r="T13">
            <v>12858.86</v>
          </cell>
          <cell r="U13">
            <v>14698.96</v>
          </cell>
          <cell r="V13">
            <v>18269.34</v>
          </cell>
          <cell r="W13">
            <v>15516.21</v>
          </cell>
          <cell r="X13">
            <v>17998.830000000002</v>
          </cell>
          <cell r="Y13">
            <v>16505.93</v>
          </cell>
          <cell r="Z13">
            <v>19987.7</v>
          </cell>
          <cell r="AA13">
            <v>16924.18</v>
          </cell>
          <cell r="AB13">
            <v>16150.34</v>
          </cell>
          <cell r="AC13">
            <v>19684.259999999998</v>
          </cell>
        </row>
        <row r="14">
          <cell r="C14" t="str">
            <v>Money TransferMonthly Paga MT Income</v>
          </cell>
          <cell r="D14">
            <v>26050</v>
          </cell>
          <cell r="E14">
            <v>18700</v>
          </cell>
          <cell r="F14">
            <v>18400</v>
          </cell>
          <cell r="G14">
            <v>24150</v>
          </cell>
          <cell r="H14">
            <v>4600</v>
          </cell>
          <cell r="I14">
            <v>11800</v>
          </cell>
          <cell r="J14">
            <v>7150</v>
          </cell>
          <cell r="K14">
            <v>3950</v>
          </cell>
          <cell r="L14">
            <v>2200</v>
          </cell>
          <cell r="M14">
            <v>4600</v>
          </cell>
          <cell r="N14">
            <v>2500</v>
          </cell>
          <cell r="O14">
            <v>2650</v>
          </cell>
          <cell r="P14">
            <v>2200</v>
          </cell>
          <cell r="Q14">
            <v>2000</v>
          </cell>
          <cell r="R14">
            <v>8900</v>
          </cell>
          <cell r="S14">
            <v>5750</v>
          </cell>
          <cell r="T14">
            <v>5050</v>
          </cell>
          <cell r="U14">
            <v>3700</v>
          </cell>
          <cell r="V14">
            <v>4950</v>
          </cell>
          <cell r="W14">
            <v>5450</v>
          </cell>
          <cell r="X14">
            <v>2900</v>
          </cell>
          <cell r="Y14">
            <v>5500</v>
          </cell>
          <cell r="Z14">
            <v>4750</v>
          </cell>
          <cell r="AA14">
            <v>4350</v>
          </cell>
          <cell r="AB14">
            <v>2850</v>
          </cell>
          <cell r="AC14">
            <v>6350</v>
          </cell>
        </row>
        <row r="15">
          <cell r="C15" t="str">
            <v>Money TransferCumulative Paga MT Income</v>
          </cell>
          <cell r="D15">
            <v>104450</v>
          </cell>
          <cell r="E15">
            <v>122550</v>
          </cell>
          <cell r="F15">
            <v>140950</v>
          </cell>
          <cell r="G15">
            <v>165700</v>
          </cell>
          <cell r="H15">
            <v>169250</v>
          </cell>
          <cell r="I15">
            <v>180550</v>
          </cell>
          <cell r="J15">
            <v>188200</v>
          </cell>
          <cell r="K15">
            <v>192150</v>
          </cell>
          <cell r="L15">
            <v>177100</v>
          </cell>
          <cell r="M15">
            <v>182300</v>
          </cell>
          <cell r="N15">
            <v>200750</v>
          </cell>
          <cell r="O15">
            <v>204100</v>
          </cell>
          <cell r="P15">
            <v>206300</v>
          </cell>
          <cell r="Q15">
            <v>208300</v>
          </cell>
          <cell r="R15">
            <v>217350</v>
          </cell>
          <cell r="S15">
            <v>223100</v>
          </cell>
          <cell r="T15">
            <v>227450</v>
          </cell>
          <cell r="U15">
            <v>231150</v>
          </cell>
          <cell r="V15">
            <v>236100</v>
          </cell>
          <cell r="W15">
            <v>241550</v>
          </cell>
          <cell r="X15">
            <v>244450</v>
          </cell>
          <cell r="Y15">
            <v>249950</v>
          </cell>
          <cell r="Z15">
            <v>254700</v>
          </cell>
          <cell r="AA15">
            <v>259050</v>
          </cell>
          <cell r="AB15">
            <v>261900</v>
          </cell>
          <cell r="AC15">
            <v>268950</v>
          </cell>
        </row>
        <row r="16">
          <cell r="C16" t="str">
            <v>Deposit To Bank# of registered consumers performing 1 deposit to bank</v>
          </cell>
          <cell r="D16">
            <v>0</v>
          </cell>
          <cell r="E16">
            <v>0</v>
          </cell>
          <cell r="F16">
            <v>1</v>
          </cell>
          <cell r="G16">
            <v>7</v>
          </cell>
          <cell r="H16">
            <v>2</v>
          </cell>
          <cell r="I16">
            <v>2</v>
          </cell>
          <cell r="J16">
            <v>2</v>
          </cell>
          <cell r="K16">
            <v>50</v>
          </cell>
          <cell r="L16">
            <v>167</v>
          </cell>
          <cell r="M16">
            <v>291</v>
          </cell>
          <cell r="N16">
            <v>422</v>
          </cell>
          <cell r="O16">
            <v>513</v>
          </cell>
          <cell r="P16">
            <v>482</v>
          </cell>
          <cell r="Q16">
            <v>633</v>
          </cell>
          <cell r="R16">
            <v>1035</v>
          </cell>
          <cell r="S16">
            <v>747</v>
          </cell>
          <cell r="T16">
            <v>663</v>
          </cell>
          <cell r="U16">
            <v>688</v>
          </cell>
          <cell r="V16">
            <v>856</v>
          </cell>
          <cell r="W16">
            <v>1006</v>
          </cell>
          <cell r="X16">
            <v>1043</v>
          </cell>
          <cell r="Y16">
            <v>1062</v>
          </cell>
          <cell r="Z16">
            <v>881</v>
          </cell>
          <cell r="AA16">
            <v>811</v>
          </cell>
          <cell r="AB16">
            <v>645</v>
          </cell>
          <cell r="AC16">
            <v>660</v>
          </cell>
        </row>
        <row r="17">
          <cell r="C17" t="str">
            <v>Deposit To BankChurn DTB registered Customers in month</v>
          </cell>
          <cell r="D17">
            <v>0</v>
          </cell>
          <cell r="E17">
            <v>0</v>
          </cell>
          <cell r="F17">
            <v>0</v>
          </cell>
          <cell r="G17">
            <v>1</v>
          </cell>
          <cell r="H17">
            <v>6</v>
          </cell>
          <cell r="I17">
            <v>1</v>
          </cell>
          <cell r="J17">
            <v>1</v>
          </cell>
          <cell r="K17">
            <v>1</v>
          </cell>
          <cell r="L17">
            <v>13</v>
          </cell>
          <cell r="M17">
            <v>74</v>
          </cell>
          <cell r="N17">
            <v>119</v>
          </cell>
          <cell r="O17">
            <v>166</v>
          </cell>
          <cell r="P17">
            <v>244</v>
          </cell>
          <cell r="Q17">
            <v>176</v>
          </cell>
          <cell r="R17">
            <v>190</v>
          </cell>
          <cell r="S17">
            <v>542</v>
          </cell>
          <cell r="T17">
            <v>313</v>
          </cell>
          <cell r="U17">
            <v>237</v>
          </cell>
          <cell r="V17">
            <v>224</v>
          </cell>
          <cell r="W17">
            <v>273</v>
          </cell>
          <cell r="X17">
            <v>347</v>
          </cell>
          <cell r="Y17">
            <v>377</v>
          </cell>
          <cell r="Z17">
            <v>488</v>
          </cell>
          <cell r="AA17">
            <v>408</v>
          </cell>
          <cell r="AB17">
            <v>429</v>
          </cell>
          <cell r="AC17">
            <v>314</v>
          </cell>
        </row>
        <row r="18">
          <cell r="C18" t="str">
            <v>Deposit To BankNewly Active registered DTB Customers in month</v>
          </cell>
          <cell r="D18">
            <v>0</v>
          </cell>
          <cell r="E18">
            <v>0</v>
          </cell>
          <cell r="F18">
            <v>1</v>
          </cell>
          <cell r="G18">
            <v>7</v>
          </cell>
          <cell r="H18">
            <v>1</v>
          </cell>
          <cell r="I18">
            <v>1</v>
          </cell>
          <cell r="J18">
            <v>1</v>
          </cell>
          <cell r="K18">
            <v>49</v>
          </cell>
          <cell r="L18">
            <v>130</v>
          </cell>
          <cell r="M18">
            <v>198</v>
          </cell>
          <cell r="N18">
            <v>249</v>
          </cell>
          <cell r="O18">
            <v>257</v>
          </cell>
          <cell r="P18">
            <v>212</v>
          </cell>
          <cell r="Q18">
            <v>315</v>
          </cell>
          <cell r="R18">
            <v>604</v>
          </cell>
          <cell r="S18">
            <v>255</v>
          </cell>
          <cell r="T18">
            <v>227</v>
          </cell>
          <cell r="U18">
            <v>263</v>
          </cell>
          <cell r="V18">
            <v>390</v>
          </cell>
          <cell r="W18">
            <v>422</v>
          </cell>
          <cell r="X18">
            <v>383</v>
          </cell>
          <cell r="Y18">
            <v>396</v>
          </cell>
          <cell r="Z18">
            <v>309</v>
          </cell>
          <cell r="AA18">
            <v>338</v>
          </cell>
          <cell r="AB18">
            <v>256</v>
          </cell>
          <cell r="AC18">
            <v>307</v>
          </cell>
        </row>
        <row r="19">
          <cell r="C19" t="str">
            <v>Deposit To BankMonthly DB Volume</v>
          </cell>
          <cell r="D19">
            <v>0</v>
          </cell>
          <cell r="E19">
            <v>0</v>
          </cell>
          <cell r="F19">
            <v>1</v>
          </cell>
          <cell r="G19">
            <v>7</v>
          </cell>
          <cell r="H19">
            <v>2</v>
          </cell>
          <cell r="I19">
            <v>2</v>
          </cell>
          <cell r="J19">
            <v>4</v>
          </cell>
          <cell r="K19">
            <v>75</v>
          </cell>
          <cell r="L19">
            <v>527</v>
          </cell>
          <cell r="M19">
            <v>873</v>
          </cell>
          <cell r="N19">
            <v>1439</v>
          </cell>
          <cell r="O19">
            <v>2118</v>
          </cell>
          <cell r="P19">
            <v>1828</v>
          </cell>
          <cell r="Q19">
            <v>2675</v>
          </cell>
          <cell r="R19">
            <v>5047</v>
          </cell>
          <cell r="S19">
            <v>2851</v>
          </cell>
          <cell r="T19">
            <v>2670</v>
          </cell>
          <cell r="U19">
            <v>2655</v>
          </cell>
          <cell r="V19">
            <v>3450</v>
          </cell>
          <cell r="W19">
            <v>4365</v>
          </cell>
          <cell r="X19">
            <v>4446</v>
          </cell>
          <cell r="Y19">
            <v>4849</v>
          </cell>
          <cell r="Z19">
            <v>3760</v>
          </cell>
          <cell r="AA19">
            <v>3001</v>
          </cell>
          <cell r="AB19">
            <v>2469</v>
          </cell>
          <cell r="AC19">
            <v>2189</v>
          </cell>
        </row>
        <row r="20">
          <cell r="C20" t="str">
            <v>Deposit To BankCumulative DB Volume</v>
          </cell>
          <cell r="D20">
            <v>0</v>
          </cell>
          <cell r="E20">
            <v>0</v>
          </cell>
          <cell r="F20">
            <v>1</v>
          </cell>
          <cell r="G20">
            <v>8</v>
          </cell>
          <cell r="H20">
            <v>10</v>
          </cell>
          <cell r="I20">
            <v>12</v>
          </cell>
          <cell r="J20">
            <v>16</v>
          </cell>
          <cell r="K20">
            <v>91</v>
          </cell>
          <cell r="L20">
            <v>618</v>
          </cell>
          <cell r="M20">
            <v>1491</v>
          </cell>
          <cell r="N20">
            <v>2930</v>
          </cell>
          <cell r="O20">
            <v>5048</v>
          </cell>
          <cell r="P20">
            <v>6876</v>
          </cell>
          <cell r="Q20">
            <v>9551</v>
          </cell>
          <cell r="R20">
            <v>14576</v>
          </cell>
          <cell r="S20">
            <v>17427</v>
          </cell>
          <cell r="T20">
            <v>20097</v>
          </cell>
          <cell r="U20">
            <v>22752</v>
          </cell>
          <cell r="V20">
            <v>26224</v>
          </cell>
          <cell r="W20">
            <v>30589</v>
          </cell>
          <cell r="X20">
            <v>35035</v>
          </cell>
          <cell r="Y20">
            <v>39811</v>
          </cell>
          <cell r="Z20">
            <v>43571</v>
          </cell>
          <cell r="AA20">
            <v>46572</v>
          </cell>
          <cell r="AB20">
            <v>49041</v>
          </cell>
          <cell r="AC20">
            <v>51230</v>
          </cell>
        </row>
        <row r="21">
          <cell r="C21" t="str">
            <v>Deposit To BankMonthly DB Value</v>
          </cell>
          <cell r="D21">
            <v>0</v>
          </cell>
          <cell r="E21">
            <v>0</v>
          </cell>
          <cell r="F21">
            <v>500</v>
          </cell>
          <cell r="G21">
            <v>104900</v>
          </cell>
          <cell r="H21">
            <v>1000</v>
          </cell>
          <cell r="I21">
            <v>12900</v>
          </cell>
          <cell r="J21">
            <v>71500</v>
          </cell>
          <cell r="K21">
            <v>1526300</v>
          </cell>
          <cell r="L21">
            <v>7336309.0700000003</v>
          </cell>
          <cell r="M21">
            <v>13741668.34</v>
          </cell>
          <cell r="N21">
            <v>23731300.100000001</v>
          </cell>
          <cell r="O21">
            <v>36159348.380000003</v>
          </cell>
          <cell r="P21">
            <v>35412176.539999999</v>
          </cell>
          <cell r="Q21">
            <v>78286839.010000005</v>
          </cell>
          <cell r="R21">
            <v>286728271.67000002</v>
          </cell>
          <cell r="S21">
            <v>56328746.840000004</v>
          </cell>
          <cell r="T21">
            <v>47200116.060000002</v>
          </cell>
          <cell r="U21">
            <v>45140471.329999998</v>
          </cell>
          <cell r="V21">
            <v>49915900.840000004</v>
          </cell>
          <cell r="W21">
            <v>62132413.920000002</v>
          </cell>
          <cell r="X21">
            <v>64370860.840000004</v>
          </cell>
          <cell r="Y21">
            <v>70506192.739999995</v>
          </cell>
          <cell r="Z21">
            <v>25461971.219999999</v>
          </cell>
          <cell r="AA21">
            <v>27263888.5</v>
          </cell>
          <cell r="AB21">
            <v>28968888.170000002</v>
          </cell>
          <cell r="AC21">
            <v>18678066.800000001</v>
          </cell>
        </row>
        <row r="22">
          <cell r="C22" t="str">
            <v>Deposit To BankCumulative DB Value</v>
          </cell>
          <cell r="D22">
            <v>0</v>
          </cell>
          <cell r="E22">
            <v>0</v>
          </cell>
          <cell r="F22">
            <v>500</v>
          </cell>
          <cell r="G22">
            <v>105400</v>
          </cell>
          <cell r="H22">
            <v>106400</v>
          </cell>
          <cell r="I22">
            <v>119300</v>
          </cell>
          <cell r="J22">
            <v>190800</v>
          </cell>
          <cell r="K22">
            <v>1717100</v>
          </cell>
          <cell r="L22">
            <v>9053409.0700000003</v>
          </cell>
          <cell r="M22">
            <v>22795077.41</v>
          </cell>
          <cell r="N22">
            <v>46526377.509999998</v>
          </cell>
          <cell r="O22">
            <v>82685725.890000001</v>
          </cell>
          <cell r="P22">
            <v>118097902.43000001</v>
          </cell>
          <cell r="Q22">
            <v>196384741.44</v>
          </cell>
          <cell r="R22">
            <v>483410313.11000001</v>
          </cell>
          <cell r="S22">
            <v>539739059.95000005</v>
          </cell>
          <cell r="T22">
            <v>586939176.00999999</v>
          </cell>
          <cell r="U22">
            <v>632079647.34000003</v>
          </cell>
          <cell r="V22">
            <v>681698248.17999995</v>
          </cell>
          <cell r="W22">
            <v>743830662.10000002</v>
          </cell>
          <cell r="X22">
            <v>808201522.94000006</v>
          </cell>
          <cell r="Y22">
            <v>877277435.67999995</v>
          </cell>
          <cell r="Z22">
            <v>902739406.89999998</v>
          </cell>
          <cell r="AA22">
            <v>930003295.39999998</v>
          </cell>
          <cell r="AB22">
            <v>958972183.57000005</v>
          </cell>
          <cell r="AC22">
            <v>977650250.37</v>
          </cell>
        </row>
        <row r="23">
          <cell r="C23" t="str">
            <v>Deposit To BankAverage Value of DB</v>
          </cell>
          <cell r="D23">
            <v>0</v>
          </cell>
          <cell r="E23">
            <v>0</v>
          </cell>
          <cell r="F23">
            <v>500</v>
          </cell>
          <cell r="G23">
            <v>14985.71</v>
          </cell>
          <cell r="H23">
            <v>500</v>
          </cell>
          <cell r="I23">
            <v>6450</v>
          </cell>
          <cell r="J23">
            <v>17875</v>
          </cell>
          <cell r="K23">
            <v>20350.669999999998</v>
          </cell>
          <cell r="L23">
            <v>13920.89</v>
          </cell>
          <cell r="M23">
            <v>15740.74</v>
          </cell>
          <cell r="N23">
            <v>36489.08</v>
          </cell>
          <cell r="O23">
            <v>23511.03</v>
          </cell>
          <cell r="P23">
            <v>48371.33</v>
          </cell>
          <cell r="Q23">
            <v>20292.169999999998</v>
          </cell>
          <cell r="R23">
            <v>165915.98000000001</v>
          </cell>
          <cell r="S23">
            <v>24437.599999999999</v>
          </cell>
          <cell r="T23">
            <v>31775.85</v>
          </cell>
          <cell r="U23">
            <v>34314.699999999997</v>
          </cell>
          <cell r="V23">
            <v>20070.2</v>
          </cell>
          <cell r="W23">
            <v>17468.330000000002</v>
          </cell>
          <cell r="X23">
            <v>-4050.26</v>
          </cell>
          <cell r="Y23">
            <v>-9261.27</v>
          </cell>
          <cell r="Z23">
            <v>-27193.3</v>
          </cell>
          <cell r="AA23">
            <v>43324.61</v>
          </cell>
          <cell r="AB23">
            <v>28538.799999999999</v>
          </cell>
          <cell r="AC23">
            <v>-6298.86</v>
          </cell>
        </row>
        <row r="24">
          <cell r="C24" t="str">
            <v>Deposit To BankMonthly Paga DB Income</v>
          </cell>
          <cell r="D24">
            <v>0</v>
          </cell>
          <cell r="E24">
            <v>0</v>
          </cell>
          <cell r="F24">
            <v>50</v>
          </cell>
          <cell r="G24">
            <v>350</v>
          </cell>
          <cell r="H24">
            <v>100</v>
          </cell>
          <cell r="I24">
            <v>100</v>
          </cell>
          <cell r="J24">
            <v>200</v>
          </cell>
          <cell r="K24">
            <v>3850</v>
          </cell>
          <cell r="L24">
            <v>26950</v>
          </cell>
          <cell r="M24">
            <v>45050</v>
          </cell>
          <cell r="N24">
            <v>74050</v>
          </cell>
          <cell r="O24">
            <v>108400</v>
          </cell>
          <cell r="P24">
            <v>95400</v>
          </cell>
          <cell r="Q24">
            <v>144950</v>
          </cell>
          <cell r="R24">
            <v>320150</v>
          </cell>
          <cell r="S24">
            <v>148150</v>
          </cell>
          <cell r="T24">
            <v>138100</v>
          </cell>
          <cell r="U24">
            <v>136850</v>
          </cell>
          <cell r="V24">
            <v>177800</v>
          </cell>
          <cell r="W24">
            <v>223750</v>
          </cell>
          <cell r="X24">
            <v>226900</v>
          </cell>
          <cell r="Y24">
            <v>248050</v>
          </cell>
          <cell r="Z24">
            <v>227200</v>
          </cell>
          <cell r="AA24">
            <v>299500</v>
          </cell>
          <cell r="AB24">
            <v>246100</v>
          </cell>
          <cell r="AC24">
            <v>217200</v>
          </cell>
        </row>
        <row r="25">
          <cell r="C25" t="str">
            <v>Deposit To BankCumulative Paga DB Income</v>
          </cell>
          <cell r="D25">
            <v>0</v>
          </cell>
          <cell r="E25">
            <v>0</v>
          </cell>
          <cell r="F25">
            <v>50</v>
          </cell>
          <cell r="G25">
            <v>400</v>
          </cell>
          <cell r="H25">
            <v>500</v>
          </cell>
          <cell r="I25">
            <v>600</v>
          </cell>
          <cell r="J25">
            <v>800</v>
          </cell>
          <cell r="K25">
            <v>4650</v>
          </cell>
          <cell r="L25">
            <v>31600</v>
          </cell>
          <cell r="M25">
            <v>76650</v>
          </cell>
          <cell r="N25">
            <v>150700</v>
          </cell>
          <cell r="O25">
            <v>259100</v>
          </cell>
          <cell r="P25">
            <v>354500</v>
          </cell>
          <cell r="Q25">
            <v>499450</v>
          </cell>
          <cell r="R25">
            <v>820700</v>
          </cell>
          <cell r="S25">
            <v>968850</v>
          </cell>
          <cell r="T25">
            <v>1106950</v>
          </cell>
          <cell r="U25">
            <v>1243800</v>
          </cell>
          <cell r="V25">
            <v>1420500</v>
          </cell>
          <cell r="W25">
            <v>1644250</v>
          </cell>
          <cell r="X25">
            <v>1871150</v>
          </cell>
          <cell r="Y25">
            <v>2115350</v>
          </cell>
          <cell r="Z25">
            <v>2342550</v>
          </cell>
          <cell r="AA25">
            <v>2642050</v>
          </cell>
          <cell r="AB25">
            <v>2888150</v>
          </cell>
          <cell r="AC25">
            <v>3105350</v>
          </cell>
        </row>
        <row r="26">
          <cell r="C26" t="str">
            <v>Merchant Payments - DStv# of registered customers performing DStv</v>
          </cell>
          <cell r="D26">
            <v>199</v>
          </cell>
          <cell r="E26">
            <v>148</v>
          </cell>
          <cell r="F26">
            <v>169</v>
          </cell>
          <cell r="G26">
            <v>178</v>
          </cell>
          <cell r="H26">
            <v>191</v>
          </cell>
          <cell r="I26">
            <v>201</v>
          </cell>
          <cell r="J26">
            <v>216</v>
          </cell>
          <cell r="K26">
            <v>545</v>
          </cell>
          <cell r="L26">
            <v>800</v>
          </cell>
          <cell r="M26">
            <v>876</v>
          </cell>
          <cell r="N26">
            <v>1971</v>
          </cell>
          <cell r="O26">
            <v>1134</v>
          </cell>
          <cell r="P26">
            <v>510</v>
          </cell>
          <cell r="Q26">
            <v>463</v>
          </cell>
          <cell r="R26">
            <v>534</v>
          </cell>
          <cell r="S26">
            <v>508</v>
          </cell>
          <cell r="T26">
            <v>497</v>
          </cell>
          <cell r="U26">
            <v>514</v>
          </cell>
          <cell r="V26">
            <v>497</v>
          </cell>
          <cell r="W26">
            <v>511</v>
          </cell>
          <cell r="X26">
            <v>512</v>
          </cell>
          <cell r="Y26">
            <v>556</v>
          </cell>
          <cell r="Z26">
            <v>368</v>
          </cell>
          <cell r="AA26">
            <v>452</v>
          </cell>
          <cell r="AB26">
            <v>401</v>
          </cell>
          <cell r="AC26">
            <v>375</v>
          </cell>
        </row>
        <row r="27">
          <cell r="C27" t="str">
            <v>Merchant Payments - DStvChurn DStv BP registered Customers in month</v>
          </cell>
          <cell r="D27">
            <v>60</v>
          </cell>
          <cell r="E27">
            <v>104</v>
          </cell>
          <cell r="F27">
            <v>60</v>
          </cell>
          <cell r="G27">
            <v>72</v>
          </cell>
          <cell r="H27">
            <v>68</v>
          </cell>
          <cell r="I27">
            <v>77</v>
          </cell>
          <cell r="J27">
            <v>87</v>
          </cell>
          <cell r="K27">
            <v>105</v>
          </cell>
          <cell r="L27">
            <v>400</v>
          </cell>
          <cell r="M27">
            <v>637</v>
          </cell>
          <cell r="N27">
            <v>651</v>
          </cell>
          <cell r="O27">
            <v>1723</v>
          </cell>
          <cell r="P27">
            <v>904</v>
          </cell>
          <cell r="Q27">
            <v>273</v>
          </cell>
          <cell r="R27">
            <v>216</v>
          </cell>
          <cell r="S27">
            <v>266</v>
          </cell>
          <cell r="T27">
            <v>255</v>
          </cell>
          <cell r="U27">
            <v>227</v>
          </cell>
          <cell r="V27">
            <v>239</v>
          </cell>
          <cell r="W27">
            <v>215</v>
          </cell>
          <cell r="X27">
            <v>228</v>
          </cell>
          <cell r="Y27">
            <v>192</v>
          </cell>
          <cell r="Z27">
            <v>331</v>
          </cell>
          <cell r="AA27">
            <v>159</v>
          </cell>
          <cell r="AB27">
            <v>242</v>
          </cell>
          <cell r="AC27">
            <v>197</v>
          </cell>
        </row>
        <row r="28">
          <cell r="C28" t="str">
            <v>Merchant Payments - DStvNewly Active registered DStv BP Customers in month</v>
          </cell>
          <cell r="D28">
            <v>121</v>
          </cell>
          <cell r="E28">
            <v>55</v>
          </cell>
          <cell r="F28">
            <v>83</v>
          </cell>
          <cell r="G28">
            <v>81</v>
          </cell>
          <cell r="H28">
            <v>80</v>
          </cell>
          <cell r="I28">
            <v>89</v>
          </cell>
          <cell r="J28">
            <v>103</v>
          </cell>
          <cell r="K28">
            <v>433</v>
          </cell>
          <cell r="L28">
            <v>657</v>
          </cell>
          <cell r="M28">
            <v>712</v>
          </cell>
          <cell r="N28">
            <v>1747</v>
          </cell>
          <cell r="O28">
            <v>886</v>
          </cell>
          <cell r="P28">
            <v>279</v>
          </cell>
          <cell r="Q28">
            <v>227</v>
          </cell>
          <cell r="R28">
            <v>286</v>
          </cell>
          <cell r="S28">
            <v>241</v>
          </cell>
          <cell r="T28">
            <v>243</v>
          </cell>
          <cell r="U28">
            <v>243</v>
          </cell>
          <cell r="V28">
            <v>220</v>
          </cell>
          <cell r="W28">
            <v>230</v>
          </cell>
          <cell r="X28">
            <v>230</v>
          </cell>
          <cell r="Y28">
            <v>238</v>
          </cell>
          <cell r="Z28">
            <v>142</v>
          </cell>
          <cell r="AA28">
            <v>243</v>
          </cell>
          <cell r="AB28">
            <v>191</v>
          </cell>
          <cell r="AC28">
            <v>161</v>
          </cell>
        </row>
        <row r="29">
          <cell r="C29" t="str">
            <v>Merchant Payments - DStvMonthly DStv BP Volume</v>
          </cell>
          <cell r="D29">
            <v>462</v>
          </cell>
          <cell r="E29">
            <v>418</v>
          </cell>
          <cell r="F29">
            <v>433</v>
          </cell>
          <cell r="G29">
            <v>376</v>
          </cell>
          <cell r="H29">
            <v>424</v>
          </cell>
          <cell r="I29">
            <v>348</v>
          </cell>
          <cell r="J29">
            <v>387</v>
          </cell>
          <cell r="K29">
            <v>747</v>
          </cell>
          <cell r="L29">
            <v>1078</v>
          </cell>
          <cell r="M29">
            <v>1527</v>
          </cell>
          <cell r="N29">
            <v>2603</v>
          </cell>
          <cell r="O29">
            <v>1681</v>
          </cell>
          <cell r="P29">
            <v>906</v>
          </cell>
          <cell r="Q29">
            <v>867</v>
          </cell>
          <cell r="R29">
            <v>1083</v>
          </cell>
          <cell r="S29">
            <v>966</v>
          </cell>
          <cell r="T29">
            <v>890</v>
          </cell>
          <cell r="U29">
            <v>1309</v>
          </cell>
          <cell r="V29">
            <v>1383</v>
          </cell>
          <cell r="W29">
            <v>1465</v>
          </cell>
          <cell r="X29">
            <v>1515</v>
          </cell>
          <cell r="Y29">
            <v>1554</v>
          </cell>
          <cell r="Z29">
            <v>975</v>
          </cell>
          <cell r="AA29">
            <v>1254</v>
          </cell>
          <cell r="AB29">
            <v>1114</v>
          </cell>
          <cell r="AC29">
            <v>1060</v>
          </cell>
        </row>
        <row r="30">
          <cell r="C30" t="str">
            <v>Merchant Payments - DStvCumulative DStv BP Volume</v>
          </cell>
          <cell r="D30">
            <v>861</v>
          </cell>
          <cell r="E30">
            <v>1279</v>
          </cell>
          <cell r="F30">
            <v>1712</v>
          </cell>
          <cell r="G30">
            <v>2088</v>
          </cell>
          <cell r="H30">
            <v>2512</v>
          </cell>
          <cell r="I30">
            <v>2860</v>
          </cell>
          <cell r="J30">
            <v>3247</v>
          </cell>
          <cell r="K30">
            <v>3979</v>
          </cell>
          <cell r="L30">
            <v>5057</v>
          </cell>
          <cell r="M30">
            <v>6286</v>
          </cell>
          <cell r="N30">
            <v>8871</v>
          </cell>
          <cell r="O30">
            <v>10552</v>
          </cell>
          <cell r="P30">
            <v>11476</v>
          </cell>
          <cell r="Q30">
            <v>12324</v>
          </cell>
          <cell r="R30">
            <v>13426</v>
          </cell>
          <cell r="S30">
            <v>14372</v>
          </cell>
          <cell r="T30">
            <v>15592</v>
          </cell>
          <cell r="U30">
            <v>16880</v>
          </cell>
          <cell r="V30">
            <v>18263</v>
          </cell>
          <cell r="W30">
            <v>19721</v>
          </cell>
          <cell r="X30">
            <v>21246</v>
          </cell>
          <cell r="Y30">
            <v>22454</v>
          </cell>
          <cell r="Z30">
            <v>23451</v>
          </cell>
          <cell r="AA30">
            <v>24705</v>
          </cell>
          <cell r="AB30">
            <v>25819</v>
          </cell>
          <cell r="AC30">
            <v>26854</v>
          </cell>
        </row>
        <row r="31">
          <cell r="C31" t="str">
            <v>Merchant Payments - DStvMonthly DStv BP Value</v>
          </cell>
          <cell r="D31">
            <v>2181005</v>
          </cell>
          <cell r="E31">
            <v>1878131.5</v>
          </cell>
          <cell r="F31">
            <v>1822771.5</v>
          </cell>
          <cell r="G31">
            <v>1835839.5</v>
          </cell>
          <cell r="H31">
            <v>1978780</v>
          </cell>
          <cell r="I31">
            <v>1678298</v>
          </cell>
          <cell r="J31">
            <v>1960812</v>
          </cell>
          <cell r="K31">
            <v>4614429</v>
          </cell>
          <cell r="L31">
            <v>6502423</v>
          </cell>
          <cell r="M31">
            <v>8741386.5</v>
          </cell>
          <cell r="N31">
            <v>15135339.449999999</v>
          </cell>
          <cell r="O31">
            <v>8965447</v>
          </cell>
          <cell r="P31">
            <v>5231587.5</v>
          </cell>
          <cell r="Q31">
            <v>4823515.5</v>
          </cell>
          <cell r="R31">
            <v>6086296</v>
          </cell>
          <cell r="S31">
            <v>5111886</v>
          </cell>
          <cell r="T31">
            <v>4654665.1500000004</v>
          </cell>
          <cell r="U31">
            <v>5913098.5</v>
          </cell>
          <cell r="V31">
            <v>5964101</v>
          </cell>
          <cell r="W31">
            <v>6442249.5</v>
          </cell>
          <cell r="X31">
            <v>6836074</v>
          </cell>
          <cell r="Y31">
            <v>7042765</v>
          </cell>
          <cell r="Z31">
            <v>3165203</v>
          </cell>
          <cell r="AA31">
            <v>4179197</v>
          </cell>
          <cell r="AB31">
            <v>3642109</v>
          </cell>
          <cell r="AC31">
            <v>3333776</v>
          </cell>
        </row>
        <row r="32">
          <cell r="C32" t="str">
            <v>Merchant Payments - DStvCumulative DStv BP Value</v>
          </cell>
          <cell r="D32">
            <v>3976342.3</v>
          </cell>
          <cell r="E32">
            <v>5854473.7999999998</v>
          </cell>
          <cell r="F32">
            <v>7677245.2999999998</v>
          </cell>
          <cell r="G32">
            <v>9513084.8000000007</v>
          </cell>
          <cell r="H32">
            <v>11491864.800000001</v>
          </cell>
          <cell r="I32">
            <v>13170162.800000001</v>
          </cell>
          <cell r="J32">
            <v>15130974.800000001</v>
          </cell>
          <cell r="K32">
            <v>19912043.800000001</v>
          </cell>
          <cell r="L32">
            <v>26414466.800000001</v>
          </cell>
          <cell r="M32">
            <v>33893233.299999997</v>
          </cell>
          <cell r="N32">
            <v>49228212.75</v>
          </cell>
          <cell r="O32">
            <v>58193659.75</v>
          </cell>
          <cell r="P32">
            <v>63225607.25</v>
          </cell>
          <cell r="Q32">
            <v>68263762.75</v>
          </cell>
          <cell r="R32">
            <v>74135418.75</v>
          </cell>
          <cell r="S32">
            <v>79466944.75</v>
          </cell>
          <cell r="T32">
            <v>84997249.900000006</v>
          </cell>
          <cell r="U32">
            <v>91130488.400000006</v>
          </cell>
          <cell r="V32">
            <v>97094589.400000006</v>
          </cell>
          <cell r="W32">
            <v>103501638.90000001</v>
          </cell>
          <cell r="X32">
            <v>110116072.90000001</v>
          </cell>
          <cell r="Y32">
            <v>116244247.90000001</v>
          </cell>
          <cell r="Z32">
            <v>119181460.90000001</v>
          </cell>
          <cell r="AA32">
            <v>123360657.90000001</v>
          </cell>
          <cell r="AB32">
            <v>127002766.90000001</v>
          </cell>
          <cell r="AC32">
            <v>130573832.90000001</v>
          </cell>
        </row>
        <row r="33">
          <cell r="C33" t="str">
            <v>Merchant Payments - DStvAverage Value of DStv BP</v>
          </cell>
          <cell r="D33">
            <v>9055.31</v>
          </cell>
          <cell r="E33">
            <v>7569.49</v>
          </cell>
          <cell r="F33">
            <v>6908.45</v>
          </cell>
          <cell r="G33">
            <v>8599.74</v>
          </cell>
          <cell r="H33">
            <v>-3056.29</v>
          </cell>
          <cell r="I33">
            <v>-1144.5</v>
          </cell>
          <cell r="J33">
            <v>-3562.12</v>
          </cell>
          <cell r="K33">
            <v>12028.6</v>
          </cell>
          <cell r="L33">
            <v>7540.36</v>
          </cell>
          <cell r="M33">
            <v>-5242.53</v>
          </cell>
          <cell r="N33">
            <v>5814.58</v>
          </cell>
          <cell r="O33">
            <v>5333.4</v>
          </cell>
          <cell r="P33">
            <v>-9202.67</v>
          </cell>
          <cell r="Q33">
            <v>5563.46</v>
          </cell>
          <cell r="R33">
            <v>1134.4100000000001</v>
          </cell>
          <cell r="S33">
            <v>5402.58</v>
          </cell>
          <cell r="T33">
            <v>7738.92</v>
          </cell>
          <cell r="U33">
            <v>21829.56</v>
          </cell>
          <cell r="V33">
            <v>9449.27</v>
          </cell>
          <cell r="W33">
            <v>10975.48</v>
          </cell>
          <cell r="X33">
            <v>-160.22</v>
          </cell>
          <cell r="Y33">
            <v>4532.0200000000004</v>
          </cell>
          <cell r="Z33">
            <v>1751.24</v>
          </cell>
          <cell r="AA33">
            <v>2538.13</v>
          </cell>
          <cell r="AB33">
            <v>4273.7299999999996</v>
          </cell>
          <cell r="AC33">
            <v>6866.84</v>
          </cell>
        </row>
        <row r="34">
          <cell r="C34" t="str">
            <v>Merchant Payments - DStvMonthly Paga DStv BP Income</v>
          </cell>
          <cell r="D34">
            <v>31025.05</v>
          </cell>
          <cell r="E34">
            <v>27097.38</v>
          </cell>
          <cell r="F34">
            <v>26832.78</v>
          </cell>
          <cell r="G34">
            <v>25832.58</v>
          </cell>
          <cell r="H34">
            <v>65</v>
          </cell>
          <cell r="I34">
            <v>6578.55</v>
          </cell>
          <cell r="J34">
            <v>7678.4</v>
          </cell>
          <cell r="K34">
            <v>26524.77</v>
          </cell>
          <cell r="L34">
            <v>72342.350000000006</v>
          </cell>
          <cell r="M34">
            <v>118019.57</v>
          </cell>
          <cell r="N34">
            <v>203218.78</v>
          </cell>
          <cell r="O34">
            <v>123137.71</v>
          </cell>
          <cell r="P34">
            <v>70438.42</v>
          </cell>
          <cell r="Q34">
            <v>65431.96</v>
          </cell>
          <cell r="R34">
            <v>82161.679999999993</v>
          </cell>
          <cell r="S34">
            <v>70213.179999999993</v>
          </cell>
          <cell r="T34">
            <v>64067.29</v>
          </cell>
          <cell r="U34">
            <v>84620.89</v>
          </cell>
          <cell r="V34">
            <v>86895.93</v>
          </cell>
          <cell r="W34">
            <v>93285.96</v>
          </cell>
          <cell r="X34">
            <v>97752.97</v>
          </cell>
          <cell r="Y34">
            <v>100416.88</v>
          </cell>
          <cell r="Z34">
            <v>52859.89</v>
          </cell>
          <cell r="AA34">
            <v>69612.539999999994</v>
          </cell>
          <cell r="AB34">
            <v>61170.2</v>
          </cell>
          <cell r="AC34">
            <v>55931.49</v>
          </cell>
        </row>
        <row r="35">
          <cell r="C35" t="str">
            <v>Merchant Payments - DStvCumulative Paga DStv BP Income</v>
          </cell>
          <cell r="D35">
            <v>56908</v>
          </cell>
          <cell r="E35">
            <v>84005.38</v>
          </cell>
          <cell r="F35">
            <v>110838.16</v>
          </cell>
          <cell r="G35">
            <v>136670.74</v>
          </cell>
          <cell r="H35">
            <v>136735.74</v>
          </cell>
          <cell r="I35">
            <v>143314.29</v>
          </cell>
          <cell r="J35">
            <v>150992.69</v>
          </cell>
          <cell r="K35">
            <v>177517.46</v>
          </cell>
          <cell r="L35">
            <v>249859.81</v>
          </cell>
          <cell r="M35">
            <v>352333.19</v>
          </cell>
          <cell r="N35">
            <v>555551.97</v>
          </cell>
          <cell r="O35">
            <v>678689.68</v>
          </cell>
          <cell r="P35">
            <v>749128.1</v>
          </cell>
          <cell r="Q35">
            <v>814560.06</v>
          </cell>
          <cell r="R35">
            <v>896721.74</v>
          </cell>
          <cell r="S35">
            <v>966934.92</v>
          </cell>
          <cell r="T35">
            <v>1046503.4</v>
          </cell>
          <cell r="U35">
            <v>1131124.29</v>
          </cell>
          <cell r="V35">
            <v>1218020.22</v>
          </cell>
          <cell r="W35">
            <v>1310827.18</v>
          </cell>
          <cell r="X35">
            <v>1408545.15</v>
          </cell>
          <cell r="Y35">
            <v>1492729.84</v>
          </cell>
          <cell r="Z35">
            <v>1545589.73</v>
          </cell>
          <cell r="AA35">
            <v>1615202.27</v>
          </cell>
          <cell r="AB35">
            <v>1676372.47</v>
          </cell>
          <cell r="AC35">
            <v>1732303.96</v>
          </cell>
        </row>
        <row r="36">
          <cell r="C36" t="str">
            <v>Merchant Payments - GOtv# of registered customers performing Gotv</v>
          </cell>
          <cell r="D36">
            <v>62</v>
          </cell>
          <cell r="E36">
            <v>64</v>
          </cell>
          <cell r="F36">
            <v>69</v>
          </cell>
          <cell r="G36">
            <v>63</v>
          </cell>
          <cell r="H36">
            <v>68</v>
          </cell>
          <cell r="I36">
            <v>85</v>
          </cell>
          <cell r="J36">
            <v>86</v>
          </cell>
          <cell r="K36">
            <v>193</v>
          </cell>
          <cell r="L36">
            <v>299</v>
          </cell>
          <cell r="M36">
            <v>409</v>
          </cell>
          <cell r="N36">
            <v>1036</v>
          </cell>
          <cell r="O36">
            <v>760</v>
          </cell>
          <cell r="P36">
            <v>269</v>
          </cell>
          <cell r="Q36">
            <v>266</v>
          </cell>
          <cell r="R36">
            <v>302</v>
          </cell>
          <cell r="S36">
            <v>290</v>
          </cell>
          <cell r="T36">
            <v>281</v>
          </cell>
          <cell r="U36">
            <v>265</v>
          </cell>
          <cell r="V36">
            <v>315</v>
          </cell>
          <cell r="W36">
            <v>347</v>
          </cell>
          <cell r="X36">
            <v>340</v>
          </cell>
          <cell r="Y36">
            <v>381</v>
          </cell>
          <cell r="Z36">
            <v>375</v>
          </cell>
          <cell r="AA36">
            <v>412</v>
          </cell>
          <cell r="AB36">
            <v>445</v>
          </cell>
          <cell r="AC36">
            <v>474</v>
          </cell>
        </row>
        <row r="37">
          <cell r="C37" t="str">
            <v>Merchant Payments - GOtvChurn GOtv BP registered Customers in month</v>
          </cell>
          <cell r="D37">
            <v>12</v>
          </cell>
          <cell r="E37">
            <v>27</v>
          </cell>
          <cell r="F37">
            <v>22</v>
          </cell>
          <cell r="G37">
            <v>32</v>
          </cell>
          <cell r="H37">
            <v>37</v>
          </cell>
          <cell r="I37">
            <v>31</v>
          </cell>
          <cell r="J37">
            <v>43</v>
          </cell>
          <cell r="K37">
            <v>41</v>
          </cell>
          <cell r="L37">
            <v>141</v>
          </cell>
          <cell r="M37">
            <v>219</v>
          </cell>
          <cell r="N37">
            <v>305</v>
          </cell>
          <cell r="O37">
            <v>911</v>
          </cell>
          <cell r="P37">
            <v>640</v>
          </cell>
          <cell r="Q37">
            <v>160</v>
          </cell>
          <cell r="R37">
            <v>147</v>
          </cell>
          <cell r="S37">
            <v>166</v>
          </cell>
          <cell r="T37">
            <v>162</v>
          </cell>
          <cell r="U37">
            <v>156</v>
          </cell>
          <cell r="V37">
            <v>120</v>
          </cell>
          <cell r="W37">
            <v>134</v>
          </cell>
          <cell r="X37">
            <v>170</v>
          </cell>
          <cell r="Y37">
            <v>150</v>
          </cell>
          <cell r="Z37">
            <v>171</v>
          </cell>
          <cell r="AA37">
            <v>172</v>
          </cell>
          <cell r="AB37">
            <v>204</v>
          </cell>
          <cell r="AC37">
            <v>231</v>
          </cell>
        </row>
        <row r="38">
          <cell r="C38" t="str">
            <v>Merchant Payments - GOtvNewly Active registered GOtv BP Customers in month</v>
          </cell>
          <cell r="D38">
            <v>37</v>
          </cell>
          <cell r="E38">
            <v>31</v>
          </cell>
          <cell r="F38">
            <v>28</v>
          </cell>
          <cell r="G38">
            <v>26</v>
          </cell>
          <cell r="H38">
            <v>42</v>
          </cell>
          <cell r="I38">
            <v>48</v>
          </cell>
          <cell r="J38">
            <v>45</v>
          </cell>
          <cell r="K38">
            <v>148</v>
          </cell>
          <cell r="L38">
            <v>247</v>
          </cell>
          <cell r="M38">
            <v>329</v>
          </cell>
          <cell r="N38">
            <v>932</v>
          </cell>
          <cell r="O38">
            <v>635</v>
          </cell>
          <cell r="P38">
            <v>149</v>
          </cell>
          <cell r="Q38">
            <v>157</v>
          </cell>
          <cell r="R38">
            <v>183</v>
          </cell>
          <cell r="S38">
            <v>154</v>
          </cell>
          <cell r="T38">
            <v>151</v>
          </cell>
          <cell r="U38">
            <v>142</v>
          </cell>
          <cell r="V38">
            <v>169</v>
          </cell>
          <cell r="W38">
            <v>164</v>
          </cell>
          <cell r="X38">
            <v>166</v>
          </cell>
          <cell r="Y38">
            <v>191</v>
          </cell>
          <cell r="Z38">
            <v>164</v>
          </cell>
          <cell r="AA38">
            <v>209</v>
          </cell>
          <cell r="AB38">
            <v>237</v>
          </cell>
          <cell r="AC38">
            <v>244</v>
          </cell>
        </row>
        <row r="39">
          <cell r="C39" t="str">
            <v>Merchant Payments - GOtvMonthly GOtv BP Volume</v>
          </cell>
          <cell r="D39">
            <v>340</v>
          </cell>
          <cell r="E39">
            <v>371</v>
          </cell>
          <cell r="F39">
            <v>193</v>
          </cell>
          <cell r="G39">
            <v>203</v>
          </cell>
          <cell r="H39">
            <v>144</v>
          </cell>
          <cell r="I39">
            <v>160</v>
          </cell>
          <cell r="J39">
            <v>159</v>
          </cell>
          <cell r="K39">
            <v>243</v>
          </cell>
          <cell r="L39">
            <v>364</v>
          </cell>
          <cell r="M39">
            <v>532</v>
          </cell>
          <cell r="N39">
            <v>1201</v>
          </cell>
          <cell r="O39">
            <v>933</v>
          </cell>
          <cell r="P39">
            <v>374</v>
          </cell>
          <cell r="Q39">
            <v>415</v>
          </cell>
          <cell r="R39">
            <v>498</v>
          </cell>
          <cell r="S39">
            <v>484</v>
          </cell>
          <cell r="T39">
            <v>481</v>
          </cell>
          <cell r="U39">
            <v>515</v>
          </cell>
          <cell r="V39">
            <v>561</v>
          </cell>
          <cell r="W39">
            <v>651</v>
          </cell>
          <cell r="X39">
            <v>642</v>
          </cell>
          <cell r="Y39">
            <v>703</v>
          </cell>
          <cell r="Z39">
            <v>724</v>
          </cell>
          <cell r="AA39">
            <v>1194</v>
          </cell>
          <cell r="AB39">
            <v>1543</v>
          </cell>
          <cell r="AC39">
            <v>1633</v>
          </cell>
        </row>
        <row r="40">
          <cell r="C40" t="str">
            <v>Merchant Payments - GOtvCumulative GOtv BP Volume</v>
          </cell>
          <cell r="D40">
            <v>596</v>
          </cell>
          <cell r="E40">
            <v>967</v>
          </cell>
          <cell r="F40">
            <v>1160</v>
          </cell>
          <cell r="G40">
            <v>1363</v>
          </cell>
          <cell r="H40">
            <v>1507</v>
          </cell>
          <cell r="I40">
            <v>1667</v>
          </cell>
          <cell r="J40">
            <v>1692</v>
          </cell>
          <cell r="K40">
            <v>2068</v>
          </cell>
          <cell r="L40">
            <v>2432</v>
          </cell>
          <cell r="M40">
            <v>2828</v>
          </cell>
          <cell r="N40">
            <v>4029</v>
          </cell>
          <cell r="O40">
            <v>4962</v>
          </cell>
          <cell r="P40">
            <v>5336</v>
          </cell>
          <cell r="Q40">
            <v>5751</v>
          </cell>
          <cell r="R40">
            <v>6249</v>
          </cell>
          <cell r="S40">
            <v>6733</v>
          </cell>
          <cell r="T40">
            <v>7215</v>
          </cell>
          <cell r="U40">
            <v>7862</v>
          </cell>
          <cell r="V40">
            <v>8288</v>
          </cell>
          <cell r="W40">
            <v>9078</v>
          </cell>
          <cell r="X40">
            <v>9712</v>
          </cell>
          <cell r="Y40">
            <v>10276</v>
          </cell>
          <cell r="Z40">
            <v>11004</v>
          </cell>
          <cell r="AA40">
            <v>12196</v>
          </cell>
          <cell r="AB40">
            <v>13734</v>
          </cell>
          <cell r="AC40">
            <v>15367</v>
          </cell>
        </row>
        <row r="41">
          <cell r="C41" t="str">
            <v>Merchant Payments - GOtvMonthly GOtv BP Value</v>
          </cell>
          <cell r="D41">
            <v>527000</v>
          </cell>
          <cell r="E41">
            <v>571750</v>
          </cell>
          <cell r="F41">
            <v>295450</v>
          </cell>
          <cell r="G41">
            <v>309400</v>
          </cell>
          <cell r="H41">
            <v>222500</v>
          </cell>
          <cell r="I41">
            <v>241150</v>
          </cell>
          <cell r="J41">
            <v>238852</v>
          </cell>
          <cell r="K41">
            <v>380179.5</v>
          </cell>
          <cell r="L41">
            <v>628200</v>
          </cell>
          <cell r="M41">
            <v>849500</v>
          </cell>
          <cell r="N41">
            <v>2021450</v>
          </cell>
          <cell r="O41">
            <v>1461400</v>
          </cell>
          <cell r="P41">
            <v>589660</v>
          </cell>
          <cell r="Q41">
            <v>630750</v>
          </cell>
          <cell r="R41">
            <v>783044</v>
          </cell>
          <cell r="S41">
            <v>746400</v>
          </cell>
          <cell r="T41">
            <v>749864.5</v>
          </cell>
          <cell r="U41">
            <v>735160</v>
          </cell>
          <cell r="V41">
            <v>837025.5</v>
          </cell>
          <cell r="W41">
            <v>961324</v>
          </cell>
          <cell r="X41">
            <v>931011</v>
          </cell>
          <cell r="Y41">
            <v>1001963</v>
          </cell>
          <cell r="Z41">
            <v>1036505</v>
          </cell>
          <cell r="AA41">
            <v>1677221</v>
          </cell>
          <cell r="AB41">
            <v>2166765</v>
          </cell>
          <cell r="AC41">
            <v>2264500</v>
          </cell>
        </row>
        <row r="42">
          <cell r="C42" t="str">
            <v>Merchant Payments - GOtvCumulative GOtv BP Value</v>
          </cell>
          <cell r="D42">
            <v>911000</v>
          </cell>
          <cell r="E42">
            <v>1482750</v>
          </cell>
          <cell r="F42">
            <v>1778200</v>
          </cell>
          <cell r="G42">
            <v>2087600</v>
          </cell>
          <cell r="H42">
            <v>2310100</v>
          </cell>
          <cell r="I42">
            <v>2551250</v>
          </cell>
          <cell r="J42">
            <v>2587602</v>
          </cell>
          <cell r="K42">
            <v>3171781.5</v>
          </cell>
          <cell r="L42">
            <v>3799981.5</v>
          </cell>
          <cell r="M42">
            <v>4440981.5</v>
          </cell>
          <cell r="N42">
            <v>6462431.5</v>
          </cell>
          <cell r="O42">
            <v>7923831.5</v>
          </cell>
          <cell r="P42">
            <v>8513491.5</v>
          </cell>
          <cell r="Q42">
            <v>9144241.5</v>
          </cell>
          <cell r="R42">
            <v>9927285.5</v>
          </cell>
          <cell r="S42">
            <v>10673685.5</v>
          </cell>
          <cell r="T42">
            <v>11422050</v>
          </cell>
          <cell r="U42">
            <v>12368710</v>
          </cell>
          <cell r="V42">
            <v>12992735.5</v>
          </cell>
          <cell r="W42">
            <v>14164059.5</v>
          </cell>
          <cell r="X42">
            <v>15101070.5</v>
          </cell>
          <cell r="Y42">
            <v>15890033.5</v>
          </cell>
          <cell r="Z42">
            <v>16926538.5</v>
          </cell>
          <cell r="AA42">
            <v>18597759.5</v>
          </cell>
          <cell r="AB42">
            <v>20772024.5</v>
          </cell>
          <cell r="AC42">
            <v>23036524.5</v>
          </cell>
        </row>
        <row r="43">
          <cell r="C43" t="str">
            <v>Merchant Payments - GOtvAverage Value of GOtv BP</v>
          </cell>
          <cell r="D43">
            <v>3100</v>
          </cell>
          <cell r="E43">
            <v>3115.74</v>
          </cell>
          <cell r="F43">
            <v>2926.01</v>
          </cell>
          <cell r="G43">
            <v>3384.74</v>
          </cell>
          <cell r="H43">
            <v>3286.23</v>
          </cell>
          <cell r="I43">
            <v>1526.27</v>
          </cell>
          <cell r="J43">
            <v>1502.21</v>
          </cell>
          <cell r="K43">
            <v>3064.79</v>
          </cell>
          <cell r="L43">
            <v>3227.07</v>
          </cell>
          <cell r="M43">
            <v>1596.8</v>
          </cell>
          <cell r="N43">
            <v>1683.14</v>
          </cell>
          <cell r="O43">
            <v>1566.35</v>
          </cell>
          <cell r="P43">
            <v>1576.63</v>
          </cell>
          <cell r="Q43">
            <v>1519.88</v>
          </cell>
          <cell r="R43">
            <v>1572.38</v>
          </cell>
          <cell r="S43">
            <v>1542.15</v>
          </cell>
          <cell r="T43">
            <v>71.89</v>
          </cell>
          <cell r="U43">
            <v>2927.35</v>
          </cell>
          <cell r="V43">
            <v>-2.63</v>
          </cell>
          <cell r="W43">
            <v>1485.82</v>
          </cell>
          <cell r="X43">
            <v>2950.1</v>
          </cell>
          <cell r="Y43">
            <v>1425.27</v>
          </cell>
          <cell r="Z43">
            <v>1435.6</v>
          </cell>
          <cell r="AA43">
            <v>-92.86</v>
          </cell>
          <cell r="AB43">
            <v>2904.13</v>
          </cell>
          <cell r="AC43">
            <v>2851.01</v>
          </cell>
        </row>
        <row r="44">
          <cell r="C44" t="str">
            <v>Merchant Payments - GOtvMonthly Paga GOtv BP Income</v>
          </cell>
          <cell r="D44">
            <v>12070</v>
          </cell>
          <cell r="E44">
            <v>13117.5</v>
          </cell>
          <cell r="F44">
            <v>6801.5</v>
          </cell>
          <cell r="G44">
            <v>7155</v>
          </cell>
          <cell r="H44">
            <v>0</v>
          </cell>
          <cell r="I44">
            <v>2336.5</v>
          </cell>
          <cell r="J44">
            <v>2407.66</v>
          </cell>
          <cell r="K44">
            <v>4543.9799999999996</v>
          </cell>
          <cell r="L44">
            <v>8882</v>
          </cell>
          <cell r="M44">
            <v>19124</v>
          </cell>
          <cell r="N44">
            <v>44234.5</v>
          </cell>
          <cell r="O44">
            <v>33274</v>
          </cell>
          <cell r="P44">
            <v>13367.6</v>
          </cell>
          <cell r="Q44">
            <v>14583.58</v>
          </cell>
          <cell r="R44">
            <v>17731.2</v>
          </cell>
          <cell r="S44">
            <v>17098</v>
          </cell>
          <cell r="T44">
            <v>17012.830000000002</v>
          </cell>
          <cell r="U44">
            <v>17323.98</v>
          </cell>
          <cell r="V44">
            <v>19406.27</v>
          </cell>
          <cell r="W44">
            <v>22434.21</v>
          </cell>
          <cell r="X44">
            <v>21604.3</v>
          </cell>
          <cell r="Y44">
            <v>23574.74</v>
          </cell>
          <cell r="Z44">
            <v>23974.720000000001</v>
          </cell>
          <cell r="AA44">
            <v>39012.01</v>
          </cell>
          <cell r="AB44">
            <v>50463.76</v>
          </cell>
          <cell r="AC44">
            <v>52852.800000000003</v>
          </cell>
        </row>
        <row r="45">
          <cell r="C45" t="str">
            <v>Merchant Payments - GOtvCumulative Paga GOtv BP Income</v>
          </cell>
          <cell r="D45">
            <v>21031</v>
          </cell>
          <cell r="E45">
            <v>34148.5</v>
          </cell>
          <cell r="F45">
            <v>40950</v>
          </cell>
          <cell r="G45">
            <v>48105</v>
          </cell>
          <cell r="H45">
            <v>48105</v>
          </cell>
          <cell r="I45">
            <v>50441.5</v>
          </cell>
          <cell r="J45">
            <v>48409.16</v>
          </cell>
          <cell r="K45">
            <v>57408.14</v>
          </cell>
          <cell r="L45">
            <v>66290.14</v>
          </cell>
          <cell r="M45">
            <v>80894.14</v>
          </cell>
          <cell r="N45">
            <v>125128.64</v>
          </cell>
          <cell r="O45">
            <v>158402.64000000001</v>
          </cell>
          <cell r="P45">
            <v>171770.23999999999</v>
          </cell>
          <cell r="Q45">
            <v>186353.82</v>
          </cell>
          <cell r="R45">
            <v>204085.02</v>
          </cell>
          <cell r="S45">
            <v>221183.02</v>
          </cell>
          <cell r="T45">
            <v>238180.85</v>
          </cell>
          <cell r="U45">
            <v>260039.83</v>
          </cell>
          <cell r="V45">
            <v>274876.09999999998</v>
          </cell>
          <cell r="W45">
            <v>301865.31</v>
          </cell>
          <cell r="X45">
            <v>323484.61</v>
          </cell>
          <cell r="Y45">
            <v>342434.35</v>
          </cell>
          <cell r="Z45">
            <v>366409.07</v>
          </cell>
          <cell r="AA45">
            <v>405371.08</v>
          </cell>
          <cell r="AB45">
            <v>455849.84</v>
          </cell>
          <cell r="AC45">
            <v>508702.64</v>
          </cell>
        </row>
        <row r="46">
          <cell r="C46" t="str">
            <v>Merchant Payments - Startimes# of registered customers performing Startimes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5</v>
          </cell>
          <cell r="W46">
            <v>58</v>
          </cell>
          <cell r="X46">
            <v>65</v>
          </cell>
          <cell r="Y46">
            <v>75</v>
          </cell>
          <cell r="Z46">
            <v>70</v>
          </cell>
          <cell r="AA46">
            <v>127</v>
          </cell>
          <cell r="AB46">
            <v>79</v>
          </cell>
          <cell r="AC46">
            <v>100</v>
          </cell>
        </row>
        <row r="47">
          <cell r="C47" t="str">
            <v>Merchant Payments - StartimesChurn Startimes BP registered Customers in month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2</v>
          </cell>
          <cell r="X47">
            <v>39</v>
          </cell>
          <cell r="Y47">
            <v>28</v>
          </cell>
          <cell r="Z47">
            <v>43</v>
          </cell>
          <cell r="AA47">
            <v>31</v>
          </cell>
          <cell r="AB47">
            <v>95</v>
          </cell>
          <cell r="AC47">
            <v>48</v>
          </cell>
        </row>
        <row r="48">
          <cell r="C48" t="str">
            <v>Merchant Payments - StartimesNewly Active registered Startimes BP Customers in month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5</v>
          </cell>
          <cell r="W48">
            <v>55</v>
          </cell>
          <cell r="X48">
            <v>46</v>
          </cell>
          <cell r="Y48">
            <v>37</v>
          </cell>
          <cell r="Z48">
            <v>39</v>
          </cell>
          <cell r="AA48">
            <v>88</v>
          </cell>
          <cell r="AB48">
            <v>46</v>
          </cell>
          <cell r="AC48">
            <v>65</v>
          </cell>
        </row>
        <row r="49">
          <cell r="C49" t="str">
            <v>Merchant Payments - StartimesMonthly Startimes BP Value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6111</v>
          </cell>
          <cell r="W49">
            <v>97170</v>
          </cell>
          <cell r="X49">
            <v>140200.54999999999</v>
          </cell>
          <cell r="Y49">
            <v>175009</v>
          </cell>
          <cell r="Z49">
            <v>214149</v>
          </cell>
          <cell r="AA49">
            <v>472802</v>
          </cell>
          <cell r="AB49">
            <v>328677</v>
          </cell>
          <cell r="AC49">
            <v>321527</v>
          </cell>
        </row>
        <row r="50">
          <cell r="C50" t="str">
            <v>Merchant Payments - StartimesMonthly Startimes BP Volume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5</v>
          </cell>
          <cell r="W50">
            <v>108</v>
          </cell>
          <cell r="X50">
            <v>380</v>
          </cell>
          <cell r="Y50">
            <v>295</v>
          </cell>
          <cell r="Z50">
            <v>382</v>
          </cell>
          <cell r="AA50">
            <v>479</v>
          </cell>
          <cell r="AB50">
            <v>748</v>
          </cell>
          <cell r="AC50">
            <v>315</v>
          </cell>
        </row>
        <row r="51">
          <cell r="C51" t="str">
            <v>Merchant Payments - StartimesCumulative Startimes BP Value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6111</v>
          </cell>
          <cell r="W51">
            <v>103281</v>
          </cell>
          <cell r="X51">
            <v>243481.55</v>
          </cell>
          <cell r="Y51">
            <v>418490.55</v>
          </cell>
          <cell r="Z51">
            <v>633139.55000000005</v>
          </cell>
          <cell r="AA51">
            <v>1105941.55</v>
          </cell>
          <cell r="AB51">
            <v>1434618.55</v>
          </cell>
          <cell r="AC51">
            <v>1755145.55</v>
          </cell>
        </row>
        <row r="52">
          <cell r="C52" t="str">
            <v>Merchant Payments - StartimesCumulative Startimes BP Volume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5</v>
          </cell>
          <cell r="W52">
            <v>113</v>
          </cell>
          <cell r="X52">
            <v>493</v>
          </cell>
          <cell r="Y52">
            <v>788</v>
          </cell>
          <cell r="Z52">
            <v>1169</v>
          </cell>
          <cell r="AA52">
            <v>1648</v>
          </cell>
          <cell r="AB52">
            <v>2396</v>
          </cell>
          <cell r="AC52">
            <v>2710</v>
          </cell>
        </row>
        <row r="53">
          <cell r="C53" t="str">
            <v>Merchant Payments - StartimesAverage Value of Startimes BP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1222.2</v>
          </cell>
          <cell r="W53">
            <v>899.72</v>
          </cell>
          <cell r="X53">
            <v>368.95</v>
          </cell>
          <cell r="Y53">
            <v>96.97</v>
          </cell>
          <cell r="Z53">
            <v>560.6</v>
          </cell>
          <cell r="AA53">
            <v>987.06</v>
          </cell>
          <cell r="AB53">
            <v>1493.13</v>
          </cell>
          <cell r="AC53">
            <v>2299.87</v>
          </cell>
        </row>
        <row r="54">
          <cell r="C54" t="str">
            <v>Merchant Payments - StartimesMonthly Paga Startimes BP Income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6111</v>
          </cell>
          <cell r="W54">
            <v>97170</v>
          </cell>
          <cell r="X54">
            <v>140200.54999999999</v>
          </cell>
          <cell r="Y54">
            <v>175009</v>
          </cell>
          <cell r="Z54">
            <v>214149</v>
          </cell>
          <cell r="AA54">
            <v>472802</v>
          </cell>
          <cell r="AB54">
            <v>328677</v>
          </cell>
          <cell r="AC54">
            <v>321527</v>
          </cell>
        </row>
        <row r="55">
          <cell r="C55" t="str">
            <v>Merchant Payments - StartimesCumulative Paga Startimes BP Income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6111</v>
          </cell>
          <cell r="W55">
            <v>103281</v>
          </cell>
          <cell r="X55">
            <v>243481.55</v>
          </cell>
          <cell r="Y55">
            <v>418490.55</v>
          </cell>
          <cell r="Z55">
            <v>633139.55000000005</v>
          </cell>
          <cell r="AA55">
            <v>1105941.55</v>
          </cell>
          <cell r="AB55">
            <v>1434618.55</v>
          </cell>
          <cell r="AC55">
            <v>1755145.55</v>
          </cell>
        </row>
        <row r="56">
          <cell r="C56" t="str">
            <v>Merchant Payments - ePay# of registered customers performing ePay transaction</v>
          </cell>
          <cell r="D56">
            <v>10</v>
          </cell>
          <cell r="E56">
            <v>30</v>
          </cell>
          <cell r="F56">
            <v>19</v>
          </cell>
          <cell r="G56">
            <v>14</v>
          </cell>
          <cell r="H56">
            <v>22</v>
          </cell>
          <cell r="I56">
            <v>14</v>
          </cell>
          <cell r="J56">
            <v>22</v>
          </cell>
          <cell r="K56">
            <v>23</v>
          </cell>
          <cell r="L56">
            <v>42</v>
          </cell>
          <cell r="M56">
            <v>48</v>
          </cell>
          <cell r="N56">
            <v>96</v>
          </cell>
          <cell r="O56">
            <v>113</v>
          </cell>
          <cell r="P56">
            <v>158</v>
          </cell>
          <cell r="Q56">
            <v>177</v>
          </cell>
          <cell r="R56">
            <v>166</v>
          </cell>
          <cell r="S56">
            <v>136</v>
          </cell>
          <cell r="T56">
            <v>170</v>
          </cell>
          <cell r="U56">
            <v>178</v>
          </cell>
          <cell r="V56">
            <v>181</v>
          </cell>
          <cell r="W56">
            <v>221</v>
          </cell>
          <cell r="X56">
            <v>240</v>
          </cell>
          <cell r="Y56">
            <v>210</v>
          </cell>
          <cell r="Z56">
            <v>154</v>
          </cell>
          <cell r="AA56">
            <v>174</v>
          </cell>
          <cell r="AB56">
            <v>126</v>
          </cell>
          <cell r="AC56">
            <v>335</v>
          </cell>
        </row>
        <row r="57">
          <cell r="C57" t="str">
            <v>Merchant Payments - ePayChurn Other ePay BP registered Customers in month</v>
          </cell>
          <cell r="D57">
            <v>14</v>
          </cell>
          <cell r="E57">
            <v>5</v>
          </cell>
          <cell r="F57">
            <v>15</v>
          </cell>
          <cell r="G57">
            <v>12</v>
          </cell>
          <cell r="H57">
            <v>10</v>
          </cell>
          <cell r="I57">
            <v>16</v>
          </cell>
          <cell r="J57">
            <v>9</v>
          </cell>
          <cell r="K57">
            <v>16</v>
          </cell>
          <cell r="L57">
            <v>14</v>
          </cell>
          <cell r="M57">
            <v>26</v>
          </cell>
          <cell r="N57">
            <v>27</v>
          </cell>
          <cell r="O57">
            <v>66</v>
          </cell>
          <cell r="P57">
            <v>75</v>
          </cell>
          <cell r="Q57">
            <v>108</v>
          </cell>
          <cell r="R57">
            <v>130</v>
          </cell>
          <cell r="S57">
            <v>122</v>
          </cell>
          <cell r="T57">
            <v>87</v>
          </cell>
          <cell r="U57">
            <v>124</v>
          </cell>
          <cell r="V57">
            <v>127</v>
          </cell>
          <cell r="W57">
            <v>117</v>
          </cell>
          <cell r="X57">
            <v>152</v>
          </cell>
          <cell r="Y57">
            <v>160</v>
          </cell>
          <cell r="Z57">
            <v>161</v>
          </cell>
          <cell r="AA57">
            <v>104</v>
          </cell>
          <cell r="AB57">
            <v>116</v>
          </cell>
          <cell r="AC57">
            <v>76</v>
          </cell>
        </row>
        <row r="58">
          <cell r="C58" t="str">
            <v>Merchant Payments - ePayNewly Active registered Other ePay BP Customers in month</v>
          </cell>
          <cell r="D58">
            <v>7</v>
          </cell>
          <cell r="E58">
            <v>20</v>
          </cell>
          <cell r="F58">
            <v>8</v>
          </cell>
          <cell r="G58">
            <v>8</v>
          </cell>
          <cell r="H58">
            <v>15</v>
          </cell>
          <cell r="I58">
            <v>10</v>
          </cell>
          <cell r="J58">
            <v>16</v>
          </cell>
          <cell r="K58">
            <v>18</v>
          </cell>
          <cell r="L58">
            <v>31</v>
          </cell>
          <cell r="M58">
            <v>32</v>
          </cell>
          <cell r="N58">
            <v>70</v>
          </cell>
          <cell r="O58">
            <v>87</v>
          </cell>
          <cell r="P58">
            <v>114</v>
          </cell>
          <cell r="Q58">
            <v>133</v>
          </cell>
          <cell r="R58">
            <v>120</v>
          </cell>
          <cell r="S58">
            <v>92</v>
          </cell>
          <cell r="T58">
            <v>120</v>
          </cell>
          <cell r="U58">
            <v>130</v>
          </cell>
          <cell r="V58">
            <v>130</v>
          </cell>
          <cell r="W58">
            <v>157</v>
          </cell>
          <cell r="X58">
            <v>165</v>
          </cell>
          <cell r="Y58">
            <v>138</v>
          </cell>
          <cell r="Z58">
            <v>108</v>
          </cell>
          <cell r="AA58">
            <v>121</v>
          </cell>
          <cell r="AB58">
            <v>70</v>
          </cell>
          <cell r="AC58">
            <v>285</v>
          </cell>
        </row>
        <row r="59">
          <cell r="C59" t="str">
            <v>Merchant Payments - ePayMonthly Other ePay BP Volume</v>
          </cell>
          <cell r="D59">
            <v>21</v>
          </cell>
          <cell r="E59">
            <v>68</v>
          </cell>
          <cell r="F59">
            <v>34</v>
          </cell>
          <cell r="G59">
            <v>21</v>
          </cell>
          <cell r="H59">
            <v>34</v>
          </cell>
          <cell r="I59">
            <v>28</v>
          </cell>
          <cell r="J59">
            <v>45</v>
          </cell>
          <cell r="K59">
            <v>66</v>
          </cell>
          <cell r="L59">
            <v>82</v>
          </cell>
          <cell r="M59">
            <v>99</v>
          </cell>
          <cell r="N59">
            <v>331</v>
          </cell>
          <cell r="O59">
            <v>300</v>
          </cell>
          <cell r="P59">
            <v>315</v>
          </cell>
          <cell r="Q59">
            <v>306</v>
          </cell>
          <cell r="R59">
            <v>334</v>
          </cell>
          <cell r="S59">
            <v>307</v>
          </cell>
          <cell r="T59">
            <v>420</v>
          </cell>
          <cell r="U59">
            <v>361</v>
          </cell>
          <cell r="V59">
            <v>393</v>
          </cell>
          <cell r="W59">
            <v>464</v>
          </cell>
          <cell r="X59">
            <v>458</v>
          </cell>
          <cell r="Y59">
            <v>452</v>
          </cell>
          <cell r="Z59">
            <v>435</v>
          </cell>
          <cell r="AA59">
            <v>533</v>
          </cell>
          <cell r="AB59">
            <v>384</v>
          </cell>
          <cell r="AC59">
            <v>670</v>
          </cell>
        </row>
        <row r="60">
          <cell r="C60" t="str">
            <v>Merchant Payments - ePayCumulative Other ePay BP Volume</v>
          </cell>
          <cell r="D60">
            <v>56</v>
          </cell>
          <cell r="E60">
            <v>119</v>
          </cell>
          <cell r="F60">
            <v>145</v>
          </cell>
          <cell r="G60">
            <v>127</v>
          </cell>
          <cell r="H60">
            <v>134</v>
          </cell>
          <cell r="I60">
            <v>137</v>
          </cell>
          <cell r="J60">
            <v>175</v>
          </cell>
          <cell r="K60">
            <v>206</v>
          </cell>
          <cell r="L60">
            <v>289</v>
          </cell>
          <cell r="M60">
            <v>392</v>
          </cell>
          <cell r="N60">
            <v>711</v>
          </cell>
          <cell r="O60">
            <v>859</v>
          </cell>
          <cell r="P60">
            <v>994</v>
          </cell>
          <cell r="Q60">
            <v>1281</v>
          </cell>
          <cell r="R60">
            <v>1722</v>
          </cell>
          <cell r="S60">
            <v>2020</v>
          </cell>
          <cell r="T60">
            <v>2382</v>
          </cell>
          <cell r="U60">
            <v>2434</v>
          </cell>
          <cell r="V60">
            <v>2745</v>
          </cell>
          <cell r="W60">
            <v>3208</v>
          </cell>
          <cell r="X60">
            <v>3679</v>
          </cell>
          <cell r="Y60">
            <v>3524</v>
          </cell>
          <cell r="Z60">
            <v>3858</v>
          </cell>
          <cell r="AA60">
            <v>4404</v>
          </cell>
          <cell r="AB60">
            <v>4188</v>
          </cell>
          <cell r="AC60">
            <v>4778</v>
          </cell>
        </row>
        <row r="61">
          <cell r="C61" t="str">
            <v>Merchant Payments - ePayMonthly Other ePay BP  Value</v>
          </cell>
          <cell r="D61">
            <v>65270</v>
          </cell>
          <cell r="E61">
            <v>164458.67000000001</v>
          </cell>
          <cell r="F61">
            <v>51083</v>
          </cell>
          <cell r="G61">
            <v>61136</v>
          </cell>
          <cell r="H61">
            <v>60356</v>
          </cell>
          <cell r="I61">
            <v>95860</v>
          </cell>
          <cell r="J61">
            <v>129450</v>
          </cell>
          <cell r="K61">
            <v>144446.95000000001</v>
          </cell>
          <cell r="L61">
            <v>95869.34</v>
          </cell>
          <cell r="M61">
            <v>645774</v>
          </cell>
          <cell r="N61">
            <v>858642.13</v>
          </cell>
          <cell r="O61">
            <v>3375015.08</v>
          </cell>
          <cell r="P61">
            <v>7035222.0800000001</v>
          </cell>
          <cell r="Q61">
            <v>5584973.5199999996</v>
          </cell>
          <cell r="R61">
            <v>7019688.5</v>
          </cell>
          <cell r="S61">
            <v>6316513.8899999997</v>
          </cell>
          <cell r="T61">
            <v>7151125.5</v>
          </cell>
          <cell r="U61">
            <v>6688906.3200000003</v>
          </cell>
          <cell r="V61">
            <v>6951725.9500000002</v>
          </cell>
          <cell r="W61">
            <v>8712002.8699999992</v>
          </cell>
          <cell r="X61">
            <v>9927053.3900000006</v>
          </cell>
          <cell r="Y61">
            <v>10118937.99</v>
          </cell>
          <cell r="Z61">
            <v>3955561.18</v>
          </cell>
          <cell r="AA61">
            <v>5056435.78</v>
          </cell>
          <cell r="AB61">
            <v>2040225.35</v>
          </cell>
          <cell r="AC61">
            <v>14500833.390000001</v>
          </cell>
        </row>
        <row r="62">
          <cell r="C62" t="str">
            <v>Merchant Payments - ePayCumulative Other ePay BP  Value</v>
          </cell>
          <cell r="D62">
            <v>240270</v>
          </cell>
          <cell r="E62">
            <v>404008.67</v>
          </cell>
          <cell r="F62">
            <v>446468.67</v>
          </cell>
          <cell r="G62">
            <v>502691</v>
          </cell>
          <cell r="H62">
            <v>557252</v>
          </cell>
          <cell r="I62">
            <v>647230</v>
          </cell>
          <cell r="J62">
            <v>803119</v>
          </cell>
          <cell r="K62">
            <v>860893.95</v>
          </cell>
          <cell r="L62">
            <v>1017053.39</v>
          </cell>
          <cell r="M62">
            <v>1646355.29</v>
          </cell>
          <cell r="N62">
            <v>2418318.62</v>
          </cell>
          <cell r="O62">
            <v>5900703.1799999997</v>
          </cell>
          <cell r="P62">
            <v>12892445.27</v>
          </cell>
          <cell r="Q62">
            <v>18464737.289999999</v>
          </cell>
          <cell r="R62">
            <v>25424222.350000001</v>
          </cell>
          <cell r="S62">
            <v>33095701.140000001</v>
          </cell>
          <cell r="T62">
            <v>39436172.719999999</v>
          </cell>
          <cell r="U62">
            <v>37866892.630000003</v>
          </cell>
          <cell r="V62">
            <v>45682520.590000004</v>
          </cell>
          <cell r="W62">
            <v>53879833.030000001</v>
          </cell>
          <cell r="X62">
            <v>64463546.609999999</v>
          </cell>
          <cell r="Y62">
            <v>72555983.689999998</v>
          </cell>
          <cell r="Z62">
            <v>77920042.040000007</v>
          </cell>
          <cell r="AA62">
            <v>81809038.969999999</v>
          </cell>
          <cell r="AB62">
            <v>84636036.180000007</v>
          </cell>
          <cell r="AC62">
            <v>100266636.86</v>
          </cell>
        </row>
        <row r="63">
          <cell r="C63" t="str">
            <v xml:space="preserve">Merchant Payments - ePayAverage Value of Other ePay BP </v>
          </cell>
          <cell r="D63">
            <v>6751.97</v>
          </cell>
          <cell r="E63">
            <v>15804.18</v>
          </cell>
          <cell r="F63">
            <v>10959.95</v>
          </cell>
          <cell r="G63">
            <v>8720.3799999999992</v>
          </cell>
          <cell r="H63">
            <v>11825.44</v>
          </cell>
          <cell r="I63">
            <v>27888.02</v>
          </cell>
          <cell r="J63">
            <v>28297.48</v>
          </cell>
          <cell r="K63">
            <v>19717.03</v>
          </cell>
          <cell r="L63">
            <v>7867.55</v>
          </cell>
          <cell r="M63">
            <v>192276.23</v>
          </cell>
          <cell r="N63">
            <v>17490.45</v>
          </cell>
          <cell r="O63">
            <v>109935.88</v>
          </cell>
          <cell r="P63">
            <v>73268.95</v>
          </cell>
          <cell r="Q63">
            <v>20183</v>
          </cell>
          <cell r="R63">
            <v>101094.07</v>
          </cell>
          <cell r="S63">
            <v>144797.46</v>
          </cell>
          <cell r="T63">
            <v>92911.13</v>
          </cell>
          <cell r="U63">
            <v>42763.16</v>
          </cell>
          <cell r="V63">
            <v>-9554.39</v>
          </cell>
          <cell r="W63">
            <v>98840.44</v>
          </cell>
          <cell r="X63">
            <v>199215.01</v>
          </cell>
          <cell r="Y63">
            <v>190967.87</v>
          </cell>
          <cell r="Z63">
            <v>148202.57</v>
          </cell>
          <cell r="AA63">
            <v>101677.41</v>
          </cell>
          <cell r="AB63">
            <v>67668.88</v>
          </cell>
          <cell r="AC63">
            <v>323133.46999999997</v>
          </cell>
        </row>
        <row r="64">
          <cell r="C64" t="str">
            <v>Merchant Payments - ePayMonthly Paga Other ePay BP  Income</v>
          </cell>
          <cell r="D64">
            <v>627.6</v>
          </cell>
          <cell r="E64">
            <v>1723.88</v>
          </cell>
          <cell r="F64">
            <v>721.35</v>
          </cell>
          <cell r="G64">
            <v>579.38</v>
          </cell>
          <cell r="H64">
            <v>0</v>
          </cell>
          <cell r="I64">
            <v>1103.55</v>
          </cell>
          <cell r="J64">
            <v>1569.79</v>
          </cell>
          <cell r="K64">
            <v>1559.6</v>
          </cell>
          <cell r="L64">
            <v>2053.3200000000002</v>
          </cell>
          <cell r="M64">
            <v>7751.42</v>
          </cell>
          <cell r="N64">
            <v>14054.81</v>
          </cell>
          <cell r="O64">
            <v>47278.83</v>
          </cell>
          <cell r="P64">
            <v>108269.93</v>
          </cell>
          <cell r="Q64">
            <v>68611.08</v>
          </cell>
          <cell r="R64">
            <v>79811.509999999995</v>
          </cell>
          <cell r="S64">
            <v>70931.03</v>
          </cell>
          <cell r="T64">
            <v>83352.11</v>
          </cell>
          <cell r="U64">
            <v>73702.25</v>
          </cell>
          <cell r="V64">
            <v>77686.98</v>
          </cell>
          <cell r="W64">
            <v>98442.37</v>
          </cell>
          <cell r="X64">
            <v>108202.64</v>
          </cell>
          <cell r="Y64">
            <v>115247.51</v>
          </cell>
          <cell r="Z64">
            <v>51214.36</v>
          </cell>
          <cell r="AA64">
            <v>57567.61</v>
          </cell>
          <cell r="AB64">
            <v>23022.34</v>
          </cell>
          <cell r="AC64">
            <v>169725.15</v>
          </cell>
        </row>
        <row r="65">
          <cell r="C65" t="str">
            <v>Merchant Payments - ePayCumulative Paga Other ePay BP  Income</v>
          </cell>
          <cell r="D65">
            <v>2104.6</v>
          </cell>
          <cell r="E65">
            <v>3767.48</v>
          </cell>
          <cell r="F65">
            <v>4321.33</v>
          </cell>
          <cell r="G65">
            <v>4482.63</v>
          </cell>
          <cell r="H65">
            <v>4138.4799999999996</v>
          </cell>
          <cell r="I65">
            <v>5008.2299999999996</v>
          </cell>
          <cell r="J65">
            <v>6788.57</v>
          </cell>
          <cell r="K65">
            <v>7473.53</v>
          </cell>
          <cell r="L65">
            <v>9907.35</v>
          </cell>
          <cell r="M65">
            <v>17616.87</v>
          </cell>
          <cell r="N65">
            <v>30699.56</v>
          </cell>
          <cell r="O65">
            <v>76977.95</v>
          </cell>
          <cell r="P65">
            <v>184016.56</v>
          </cell>
          <cell r="Q65">
            <v>252539.14</v>
          </cell>
          <cell r="R65">
            <v>332044.08</v>
          </cell>
          <cell r="S65">
            <v>407727.61</v>
          </cell>
          <cell r="T65">
            <v>489851.86</v>
          </cell>
          <cell r="U65">
            <v>451753.53</v>
          </cell>
          <cell r="V65">
            <v>534782.57999999996</v>
          </cell>
          <cell r="W65">
            <v>630394.68999999994</v>
          </cell>
          <cell r="X65">
            <v>742607.93</v>
          </cell>
          <cell r="Y65">
            <v>831972.98</v>
          </cell>
          <cell r="Z65">
            <v>884231.94</v>
          </cell>
          <cell r="AA65">
            <v>930279.77</v>
          </cell>
          <cell r="AB65">
            <v>942957.08</v>
          </cell>
          <cell r="AC65">
            <v>1122919.6000000001</v>
          </cell>
        </row>
        <row r="66">
          <cell r="C66" t="str">
            <v>Merchant Payments - Other (not ePay)# of registered customers performing Other BP</v>
          </cell>
          <cell r="D66">
            <v>5</v>
          </cell>
          <cell r="E66">
            <v>5</v>
          </cell>
          <cell r="F66">
            <v>4</v>
          </cell>
          <cell r="G66">
            <v>7</v>
          </cell>
          <cell r="H66">
            <v>7</v>
          </cell>
          <cell r="I66">
            <v>21</v>
          </cell>
          <cell r="J66">
            <v>27</v>
          </cell>
          <cell r="K66">
            <v>20</v>
          </cell>
          <cell r="L66">
            <v>32</v>
          </cell>
          <cell r="M66">
            <v>47</v>
          </cell>
          <cell r="N66">
            <v>43</v>
          </cell>
          <cell r="O66">
            <v>52</v>
          </cell>
          <cell r="P66">
            <v>56</v>
          </cell>
          <cell r="Q66">
            <v>46</v>
          </cell>
          <cell r="R66">
            <v>68</v>
          </cell>
          <cell r="S66">
            <v>67</v>
          </cell>
          <cell r="T66">
            <v>79</v>
          </cell>
          <cell r="U66">
            <v>77</v>
          </cell>
          <cell r="V66">
            <v>76</v>
          </cell>
          <cell r="W66">
            <v>77</v>
          </cell>
          <cell r="X66">
            <v>66</v>
          </cell>
          <cell r="Y66">
            <v>79</v>
          </cell>
          <cell r="Z66">
            <v>59</v>
          </cell>
          <cell r="AA66">
            <v>71</v>
          </cell>
          <cell r="AB66">
            <v>67</v>
          </cell>
          <cell r="AC66">
            <v>65</v>
          </cell>
        </row>
        <row r="67">
          <cell r="C67" t="str">
            <v>Merchant Payments - Other (not ePay)Churn Other Other BP registered Customers in month</v>
          </cell>
          <cell r="D67">
            <v>13</v>
          </cell>
          <cell r="E67">
            <v>5</v>
          </cell>
          <cell r="F67">
            <v>5</v>
          </cell>
          <cell r="G67">
            <v>3</v>
          </cell>
          <cell r="H67">
            <v>6</v>
          </cell>
          <cell r="I67">
            <v>4</v>
          </cell>
          <cell r="J67">
            <v>10</v>
          </cell>
          <cell r="K67">
            <v>20</v>
          </cell>
          <cell r="L67">
            <v>14</v>
          </cell>
          <cell r="M67">
            <v>14</v>
          </cell>
          <cell r="N67">
            <v>22</v>
          </cell>
          <cell r="O67">
            <v>29</v>
          </cell>
          <cell r="P67">
            <v>31</v>
          </cell>
          <cell r="Q67">
            <v>37</v>
          </cell>
          <cell r="R67">
            <v>27</v>
          </cell>
          <cell r="S67">
            <v>40</v>
          </cell>
          <cell r="T67">
            <v>36</v>
          </cell>
          <cell r="U67">
            <v>42</v>
          </cell>
          <cell r="V67">
            <v>36</v>
          </cell>
          <cell r="W67">
            <v>41</v>
          </cell>
          <cell r="X67">
            <v>48</v>
          </cell>
          <cell r="Y67">
            <v>33</v>
          </cell>
          <cell r="Z67">
            <v>55</v>
          </cell>
          <cell r="AA67">
            <v>41</v>
          </cell>
          <cell r="AB67">
            <v>37</v>
          </cell>
          <cell r="AC67">
            <v>36</v>
          </cell>
        </row>
        <row r="68">
          <cell r="C68" t="str">
            <v>Merchant Payments - Other (not ePay)Newly Active registered Other Other BP Customers in month</v>
          </cell>
          <cell r="D68">
            <v>4</v>
          </cell>
          <cell r="E68">
            <v>5</v>
          </cell>
          <cell r="F68">
            <v>4</v>
          </cell>
          <cell r="G68">
            <v>6</v>
          </cell>
          <cell r="H68">
            <v>5</v>
          </cell>
          <cell r="I68">
            <v>15</v>
          </cell>
          <cell r="J68">
            <v>19</v>
          </cell>
          <cell r="K68">
            <v>13</v>
          </cell>
          <cell r="L68">
            <v>26</v>
          </cell>
          <cell r="M68">
            <v>26</v>
          </cell>
          <cell r="N68">
            <v>21</v>
          </cell>
          <cell r="O68">
            <v>38</v>
          </cell>
          <cell r="P68">
            <v>36</v>
          </cell>
          <cell r="Q68">
            <v>26</v>
          </cell>
          <cell r="R68">
            <v>49</v>
          </cell>
          <cell r="S68">
            <v>40</v>
          </cell>
          <cell r="T68">
            <v>47</v>
          </cell>
          <cell r="U68">
            <v>41</v>
          </cell>
          <cell r="V68">
            <v>34</v>
          </cell>
          <cell r="W68">
            <v>42</v>
          </cell>
          <cell r="X68">
            <v>36</v>
          </cell>
          <cell r="Y68">
            <v>46</v>
          </cell>
          <cell r="Z68">
            <v>36</v>
          </cell>
          <cell r="AA68">
            <v>53</v>
          </cell>
          <cell r="AB68">
            <v>32</v>
          </cell>
          <cell r="AC68">
            <v>34</v>
          </cell>
        </row>
        <row r="69">
          <cell r="C69" t="str">
            <v>Merchant Payments - Other (not ePay)Monthly MT Volume</v>
          </cell>
          <cell r="D69">
            <v>7</v>
          </cell>
          <cell r="E69">
            <v>6</v>
          </cell>
          <cell r="F69">
            <v>6</v>
          </cell>
          <cell r="G69">
            <v>10</v>
          </cell>
          <cell r="H69">
            <v>9</v>
          </cell>
          <cell r="I69">
            <v>30</v>
          </cell>
          <cell r="J69">
            <v>35</v>
          </cell>
          <cell r="K69">
            <v>29</v>
          </cell>
          <cell r="L69">
            <v>40</v>
          </cell>
          <cell r="M69">
            <v>67</v>
          </cell>
          <cell r="N69">
            <v>63</v>
          </cell>
          <cell r="O69">
            <v>109</v>
          </cell>
          <cell r="P69">
            <v>116</v>
          </cell>
          <cell r="Q69">
            <v>114</v>
          </cell>
          <cell r="R69">
            <v>110</v>
          </cell>
          <cell r="S69">
            <v>128</v>
          </cell>
          <cell r="T69">
            <v>182</v>
          </cell>
          <cell r="U69">
            <v>142</v>
          </cell>
          <cell r="V69">
            <v>160</v>
          </cell>
          <cell r="W69">
            <v>174</v>
          </cell>
          <cell r="X69">
            <v>139</v>
          </cell>
          <cell r="Y69">
            <v>167</v>
          </cell>
          <cell r="Z69">
            <v>118</v>
          </cell>
          <cell r="AA69">
            <v>154</v>
          </cell>
          <cell r="AB69">
            <v>195</v>
          </cell>
          <cell r="AC69">
            <v>180</v>
          </cell>
        </row>
        <row r="70">
          <cell r="C70" t="str">
            <v>Merchant Payments - Other (not ePay)Cumulative MT Volume</v>
          </cell>
          <cell r="D70">
            <v>11</v>
          </cell>
          <cell r="E70">
            <v>24</v>
          </cell>
          <cell r="F70">
            <v>9</v>
          </cell>
          <cell r="G70">
            <v>37</v>
          </cell>
          <cell r="H70">
            <v>32</v>
          </cell>
          <cell r="I70">
            <v>38</v>
          </cell>
          <cell r="J70">
            <v>73</v>
          </cell>
          <cell r="K70">
            <v>95</v>
          </cell>
          <cell r="L70">
            <v>125</v>
          </cell>
          <cell r="M70">
            <v>195</v>
          </cell>
          <cell r="N70">
            <v>266</v>
          </cell>
          <cell r="O70">
            <v>345</v>
          </cell>
          <cell r="P70">
            <v>434</v>
          </cell>
          <cell r="Q70">
            <v>511</v>
          </cell>
          <cell r="R70">
            <v>585</v>
          </cell>
          <cell r="S70">
            <v>642</v>
          </cell>
          <cell r="T70">
            <v>848</v>
          </cell>
          <cell r="U70">
            <v>982</v>
          </cell>
          <cell r="V70">
            <v>1214</v>
          </cell>
          <cell r="W70">
            <v>1396</v>
          </cell>
          <cell r="X70">
            <v>1416</v>
          </cell>
          <cell r="Y70">
            <v>1584</v>
          </cell>
          <cell r="Z70">
            <v>1616</v>
          </cell>
          <cell r="AA70">
            <v>1828</v>
          </cell>
          <cell r="AB70">
            <v>2004</v>
          </cell>
          <cell r="AC70">
            <v>2045</v>
          </cell>
        </row>
        <row r="71">
          <cell r="C71" t="str">
            <v>Merchant Payments - Other (not ePay)Monthly MT Value</v>
          </cell>
          <cell r="D71">
            <v>1890</v>
          </cell>
          <cell r="E71">
            <v>5296</v>
          </cell>
          <cell r="F71">
            <v>19050</v>
          </cell>
          <cell r="G71">
            <v>8460</v>
          </cell>
          <cell r="H71">
            <v>15320</v>
          </cell>
          <cell r="I71">
            <v>82315.5</v>
          </cell>
          <cell r="J71">
            <v>213330</v>
          </cell>
          <cell r="K71">
            <v>200465</v>
          </cell>
          <cell r="L71">
            <v>234515</v>
          </cell>
          <cell r="M71">
            <v>230764</v>
          </cell>
          <cell r="N71">
            <v>259560.5</v>
          </cell>
          <cell r="O71">
            <v>271860.28000000003</v>
          </cell>
          <cell r="P71">
            <v>354205</v>
          </cell>
          <cell r="Q71">
            <v>312215</v>
          </cell>
          <cell r="R71">
            <v>493334.5</v>
          </cell>
          <cell r="S71">
            <v>554455</v>
          </cell>
          <cell r="T71">
            <v>635223.5</v>
          </cell>
          <cell r="U71">
            <v>695742.42</v>
          </cell>
          <cell r="V71">
            <v>689901.24</v>
          </cell>
          <cell r="W71">
            <v>665778</v>
          </cell>
          <cell r="X71">
            <v>551705</v>
          </cell>
          <cell r="Y71">
            <v>737793</v>
          </cell>
          <cell r="Z71">
            <v>424810</v>
          </cell>
          <cell r="AA71">
            <v>492676</v>
          </cell>
          <cell r="AB71">
            <v>476317</v>
          </cell>
          <cell r="AC71">
            <v>403947.5</v>
          </cell>
        </row>
        <row r="72">
          <cell r="C72" t="str">
            <v>Merchant Payments - Other (not ePay)Cumulative MT Value</v>
          </cell>
          <cell r="D72">
            <v>3190</v>
          </cell>
          <cell r="E72">
            <v>10226</v>
          </cell>
          <cell r="F72">
            <v>19230</v>
          </cell>
          <cell r="G72">
            <v>84886</v>
          </cell>
          <cell r="H72">
            <v>73226</v>
          </cell>
          <cell r="I72">
            <v>108825.5</v>
          </cell>
          <cell r="J72">
            <v>325520</v>
          </cell>
          <cell r="K72">
            <v>523655</v>
          </cell>
          <cell r="L72">
            <v>753095</v>
          </cell>
          <cell r="M72">
            <v>811514</v>
          </cell>
          <cell r="N72">
            <v>1261659.5</v>
          </cell>
          <cell r="O72">
            <v>1250084.28</v>
          </cell>
          <cell r="P72">
            <v>1783994.78</v>
          </cell>
          <cell r="Q72">
            <v>1743500.78</v>
          </cell>
          <cell r="R72">
            <v>2315730.2799999998</v>
          </cell>
          <cell r="S72">
            <v>2806206.78</v>
          </cell>
          <cell r="T72">
            <v>3383984.28</v>
          </cell>
          <cell r="U72">
            <v>4089509.2</v>
          </cell>
          <cell r="V72">
            <v>4867728.4400000004</v>
          </cell>
          <cell r="W72">
            <v>5578691.4400000004</v>
          </cell>
          <cell r="X72">
            <v>5938659.4400000004</v>
          </cell>
          <cell r="Y72">
            <v>6967077.4400000004</v>
          </cell>
          <cell r="Z72">
            <v>6952329.4400000004</v>
          </cell>
          <cell r="AA72">
            <v>7521306.4400000004</v>
          </cell>
          <cell r="AB72">
            <v>7564963.4400000004</v>
          </cell>
          <cell r="AC72">
            <v>7898123.9400000004</v>
          </cell>
        </row>
        <row r="73">
          <cell r="C73" t="str">
            <v>Merchant Payments - Other (not ePay)Average Value of MT</v>
          </cell>
          <cell r="D73">
            <v>1751.67</v>
          </cell>
          <cell r="E73">
            <v>5132</v>
          </cell>
          <cell r="F73">
            <v>6775</v>
          </cell>
          <cell r="G73">
            <v>8177.5</v>
          </cell>
          <cell r="H73">
            <v>7710</v>
          </cell>
          <cell r="I73">
            <v>24622.75</v>
          </cell>
          <cell r="J73">
            <v>34833.64</v>
          </cell>
          <cell r="K73">
            <v>107973</v>
          </cell>
          <cell r="L73">
            <v>50768</v>
          </cell>
          <cell r="M73">
            <v>35878.43</v>
          </cell>
          <cell r="N73">
            <v>78414.5</v>
          </cell>
          <cell r="O73">
            <v>29386.85</v>
          </cell>
          <cell r="P73">
            <v>74595.33</v>
          </cell>
          <cell r="Q73">
            <v>21419.11</v>
          </cell>
          <cell r="R73">
            <v>32400.959999999999</v>
          </cell>
          <cell r="S73">
            <v>29198.799999999999</v>
          </cell>
          <cell r="T73">
            <v>22288.06</v>
          </cell>
          <cell r="U73">
            <v>24508.71</v>
          </cell>
          <cell r="V73">
            <v>39438.32</v>
          </cell>
          <cell r="W73">
            <v>36202.81</v>
          </cell>
          <cell r="X73">
            <v>26710.78</v>
          </cell>
          <cell r="Y73">
            <v>66135.61</v>
          </cell>
          <cell r="Z73">
            <v>36239.01</v>
          </cell>
          <cell r="AA73">
            <v>115561.61</v>
          </cell>
          <cell r="AB73">
            <v>35733.379999999997</v>
          </cell>
          <cell r="AC73">
            <v>44027.37</v>
          </cell>
        </row>
        <row r="74">
          <cell r="C74" t="str">
            <v>Merchant Payments - Other (not ePay)Monthly Paga MT Income</v>
          </cell>
          <cell r="D74">
            <v>161.5</v>
          </cell>
          <cell r="E74">
            <v>295.8</v>
          </cell>
          <cell r="F74">
            <v>797.5</v>
          </cell>
          <cell r="G74">
            <v>377.5</v>
          </cell>
          <cell r="H74">
            <v>60</v>
          </cell>
          <cell r="I74">
            <v>1241.22</v>
          </cell>
          <cell r="J74">
            <v>3059</v>
          </cell>
          <cell r="K74">
            <v>2480.7399999999998</v>
          </cell>
          <cell r="L74">
            <v>3069.4</v>
          </cell>
          <cell r="M74">
            <v>3527</v>
          </cell>
          <cell r="N74">
            <v>3751.85</v>
          </cell>
          <cell r="O74">
            <v>4253.37</v>
          </cell>
          <cell r="P74">
            <v>5434.65</v>
          </cell>
          <cell r="Q74">
            <v>4855.3500000000004</v>
          </cell>
          <cell r="R74">
            <v>6947.69</v>
          </cell>
          <cell r="S74">
            <v>8180.45</v>
          </cell>
          <cell r="T74">
            <v>9654.5</v>
          </cell>
          <cell r="U74">
            <v>9889.2199999999993</v>
          </cell>
          <cell r="V74">
            <v>9831.4599999999991</v>
          </cell>
          <cell r="W74">
            <v>10319.36</v>
          </cell>
          <cell r="X74">
            <v>8292.59</v>
          </cell>
          <cell r="Y74">
            <v>11618.3</v>
          </cell>
          <cell r="Z74">
            <v>6940.24</v>
          </cell>
          <cell r="AA74">
            <v>7519.36</v>
          </cell>
          <cell r="AB74">
            <v>8017.43</v>
          </cell>
          <cell r="AC74">
            <v>6358.92</v>
          </cell>
        </row>
        <row r="75">
          <cell r="C75" t="str">
            <v>Merchant Payments - Other (not ePay)Cumulative Paga MT Income</v>
          </cell>
          <cell r="D75">
            <v>299.5</v>
          </cell>
          <cell r="E75">
            <v>812.3</v>
          </cell>
          <cell r="F75">
            <v>821.5</v>
          </cell>
          <cell r="G75">
            <v>1482.3</v>
          </cell>
          <cell r="H75">
            <v>493.3</v>
          </cell>
          <cell r="I75">
            <v>1602.72</v>
          </cell>
          <cell r="J75">
            <v>4866.8</v>
          </cell>
          <cell r="K75">
            <v>7589.96</v>
          </cell>
          <cell r="L75">
            <v>10597.19</v>
          </cell>
          <cell r="M75">
            <v>12462.19</v>
          </cell>
          <cell r="N75">
            <v>17068.54</v>
          </cell>
          <cell r="O75">
            <v>18963.060000000001</v>
          </cell>
          <cell r="P75">
            <v>25910.86</v>
          </cell>
          <cell r="Q75">
            <v>26512.92</v>
          </cell>
          <cell r="R75">
            <v>34334.36</v>
          </cell>
          <cell r="S75">
            <v>40864.36</v>
          </cell>
          <cell r="T75">
            <v>50159.76</v>
          </cell>
          <cell r="U75">
            <v>60376.480000000003</v>
          </cell>
          <cell r="V75">
            <v>71855.839999999997</v>
          </cell>
          <cell r="W75">
            <v>81998.95</v>
          </cell>
          <cell r="X75">
            <v>87705.97</v>
          </cell>
          <cell r="Y75">
            <v>102306.72</v>
          </cell>
          <cell r="Z75">
            <v>103276.08</v>
          </cell>
          <cell r="AA75">
            <v>111882.62</v>
          </cell>
          <cell r="AB75">
            <v>112878.92</v>
          </cell>
          <cell r="AC75">
            <v>117110.68</v>
          </cell>
        </row>
        <row r="76">
          <cell r="C76" t="str">
            <v>Airtime# of registered consumers performing airtime</v>
          </cell>
          <cell r="D76">
            <v>506</v>
          </cell>
          <cell r="E76">
            <v>433</v>
          </cell>
          <cell r="F76">
            <v>484</v>
          </cell>
          <cell r="G76">
            <v>531</v>
          </cell>
          <cell r="H76">
            <v>767</v>
          </cell>
          <cell r="I76">
            <v>754</v>
          </cell>
          <cell r="J76">
            <v>712</v>
          </cell>
          <cell r="K76">
            <v>742</v>
          </cell>
          <cell r="L76">
            <v>815</v>
          </cell>
          <cell r="M76">
            <v>997</v>
          </cell>
          <cell r="N76">
            <v>1334</v>
          </cell>
          <cell r="O76">
            <v>1314</v>
          </cell>
          <cell r="P76">
            <v>1183</v>
          </cell>
          <cell r="Q76">
            <v>1200</v>
          </cell>
          <cell r="R76">
            <v>1534</v>
          </cell>
          <cell r="S76">
            <v>1375</v>
          </cell>
          <cell r="T76">
            <v>1269</v>
          </cell>
          <cell r="U76">
            <v>1370</v>
          </cell>
          <cell r="V76">
            <v>1553</v>
          </cell>
          <cell r="W76">
            <v>1670</v>
          </cell>
          <cell r="X76">
            <v>1635</v>
          </cell>
          <cell r="Y76">
            <v>1609</v>
          </cell>
          <cell r="Z76">
            <v>1432</v>
          </cell>
          <cell r="AA76">
            <v>1366</v>
          </cell>
          <cell r="AB76">
            <v>1299</v>
          </cell>
          <cell r="AC76">
            <v>1287</v>
          </cell>
        </row>
        <row r="77">
          <cell r="C77" t="str">
            <v>AirtimeChurn AT registered Customers in month</v>
          </cell>
          <cell r="D77">
            <v>341</v>
          </cell>
          <cell r="E77">
            <v>239</v>
          </cell>
          <cell r="F77">
            <v>163</v>
          </cell>
          <cell r="G77">
            <v>183</v>
          </cell>
          <cell r="H77">
            <v>200</v>
          </cell>
          <cell r="I77">
            <v>302</v>
          </cell>
          <cell r="J77">
            <v>296</v>
          </cell>
          <cell r="K77">
            <v>257</v>
          </cell>
          <cell r="L77">
            <v>297</v>
          </cell>
          <cell r="M77">
            <v>299</v>
          </cell>
          <cell r="N77">
            <v>404</v>
          </cell>
          <cell r="O77">
            <v>584</v>
          </cell>
          <cell r="P77">
            <v>530</v>
          </cell>
          <cell r="Q77">
            <v>413</v>
          </cell>
          <cell r="R77">
            <v>367</v>
          </cell>
          <cell r="S77">
            <v>585</v>
          </cell>
          <cell r="T77">
            <v>491</v>
          </cell>
          <cell r="U77">
            <v>393</v>
          </cell>
          <cell r="V77">
            <v>421</v>
          </cell>
          <cell r="W77">
            <v>498</v>
          </cell>
          <cell r="X77">
            <v>543</v>
          </cell>
          <cell r="Y77">
            <v>545</v>
          </cell>
          <cell r="Z77">
            <v>621</v>
          </cell>
          <cell r="AA77">
            <v>528</v>
          </cell>
          <cell r="AB77">
            <v>488</v>
          </cell>
          <cell r="AC77">
            <v>561</v>
          </cell>
        </row>
        <row r="78">
          <cell r="C78" t="str">
            <v>AirtimeNewly Active registered AT Customers in month</v>
          </cell>
          <cell r="D78">
            <v>246</v>
          </cell>
          <cell r="E78">
            <v>174</v>
          </cell>
          <cell r="F78">
            <v>207</v>
          </cell>
          <cell r="G78">
            <v>251</v>
          </cell>
          <cell r="H78">
            <v>387</v>
          </cell>
          <cell r="I78">
            <v>311</v>
          </cell>
          <cell r="J78">
            <v>262</v>
          </cell>
          <cell r="K78">
            <v>311</v>
          </cell>
          <cell r="L78">
            <v>387</v>
          </cell>
          <cell r="M78">
            <v>483</v>
          </cell>
          <cell r="N78">
            <v>732</v>
          </cell>
          <cell r="O78">
            <v>551</v>
          </cell>
          <cell r="P78">
            <v>404</v>
          </cell>
          <cell r="Q78">
            <v>431</v>
          </cell>
          <cell r="R78">
            <v>702</v>
          </cell>
          <cell r="S78">
            <v>421</v>
          </cell>
          <cell r="T78">
            <v>387</v>
          </cell>
          <cell r="U78">
            <v>490</v>
          </cell>
          <cell r="V78">
            <v>591</v>
          </cell>
          <cell r="W78">
            <v>620</v>
          </cell>
          <cell r="X78">
            <v>509</v>
          </cell>
          <cell r="Y78">
            <v>539</v>
          </cell>
          <cell r="Z78">
            <v>440</v>
          </cell>
          <cell r="AA78">
            <v>467</v>
          </cell>
          <cell r="AB78">
            <v>414</v>
          </cell>
          <cell r="AC78">
            <v>452</v>
          </cell>
        </row>
        <row r="79">
          <cell r="C79" t="str">
            <v>AirtimeMonthly AT Volume</v>
          </cell>
          <cell r="D79">
            <v>2723</v>
          </cell>
          <cell r="E79">
            <v>2330</v>
          </cell>
          <cell r="F79">
            <v>2759</v>
          </cell>
          <cell r="G79">
            <v>2695</v>
          </cell>
          <cell r="H79">
            <v>3961</v>
          </cell>
          <cell r="I79">
            <v>4331</v>
          </cell>
          <cell r="J79">
            <v>4991</v>
          </cell>
          <cell r="K79">
            <v>4666</v>
          </cell>
          <cell r="L79">
            <v>5439</v>
          </cell>
          <cell r="M79">
            <v>6539</v>
          </cell>
          <cell r="N79">
            <v>8127</v>
          </cell>
          <cell r="O79">
            <v>9265</v>
          </cell>
          <cell r="P79">
            <v>9257</v>
          </cell>
          <cell r="Q79">
            <v>8646</v>
          </cell>
          <cell r="R79">
            <v>11507</v>
          </cell>
          <cell r="S79">
            <v>9829</v>
          </cell>
          <cell r="T79">
            <v>8319</v>
          </cell>
          <cell r="U79">
            <v>9304</v>
          </cell>
          <cell r="V79">
            <v>11082</v>
          </cell>
          <cell r="W79">
            <v>12132</v>
          </cell>
          <cell r="X79">
            <v>11388</v>
          </cell>
          <cell r="Y79">
            <v>11229</v>
          </cell>
          <cell r="Z79">
            <v>9244</v>
          </cell>
          <cell r="AA79">
            <v>10443</v>
          </cell>
          <cell r="AB79">
            <v>8126</v>
          </cell>
          <cell r="AC79">
            <v>6734</v>
          </cell>
        </row>
        <row r="80">
          <cell r="C80" t="str">
            <v>AirtimeCumulative AT Volume</v>
          </cell>
          <cell r="D80">
            <v>5923</v>
          </cell>
          <cell r="E80">
            <v>8251</v>
          </cell>
          <cell r="F80">
            <v>11010</v>
          </cell>
          <cell r="G80">
            <v>13707</v>
          </cell>
          <cell r="H80">
            <v>17668</v>
          </cell>
          <cell r="I80">
            <v>21964</v>
          </cell>
          <cell r="J80">
            <v>26982</v>
          </cell>
          <cell r="K80">
            <v>31610</v>
          </cell>
          <cell r="L80">
            <v>37049</v>
          </cell>
          <cell r="M80">
            <v>43588</v>
          </cell>
          <cell r="N80">
            <v>51715</v>
          </cell>
          <cell r="O80">
            <v>60980</v>
          </cell>
          <cell r="P80">
            <v>70237</v>
          </cell>
          <cell r="Q80">
            <v>78883</v>
          </cell>
          <cell r="R80">
            <v>90390</v>
          </cell>
          <cell r="S80">
            <v>100251</v>
          </cell>
          <cell r="T80">
            <v>108537</v>
          </cell>
          <cell r="U80">
            <v>117841</v>
          </cell>
          <cell r="V80">
            <v>128955</v>
          </cell>
          <cell r="W80">
            <v>140905</v>
          </cell>
          <cell r="X80">
            <v>152299</v>
          </cell>
          <cell r="Y80">
            <v>163521</v>
          </cell>
          <cell r="Z80">
            <v>172947</v>
          </cell>
          <cell r="AA80">
            <v>183203</v>
          </cell>
          <cell r="AB80">
            <v>191328</v>
          </cell>
          <cell r="AC80">
            <v>198245</v>
          </cell>
        </row>
        <row r="81">
          <cell r="C81" t="str">
            <v>AirtimeMonthly AT Value</v>
          </cell>
          <cell r="D81">
            <v>4395920.45</v>
          </cell>
          <cell r="E81">
            <v>3510728.2</v>
          </cell>
          <cell r="F81">
            <v>3432689</v>
          </cell>
          <cell r="G81">
            <v>4057184</v>
          </cell>
          <cell r="H81">
            <v>3387429.5</v>
          </cell>
          <cell r="I81">
            <v>3256383</v>
          </cell>
          <cell r="J81">
            <v>3897382</v>
          </cell>
          <cell r="K81">
            <v>3169532.1</v>
          </cell>
          <cell r="L81">
            <v>4474232</v>
          </cell>
          <cell r="M81">
            <v>4777994</v>
          </cell>
          <cell r="N81">
            <v>4831443</v>
          </cell>
          <cell r="O81">
            <v>5925002.0199999996</v>
          </cell>
          <cell r="P81">
            <v>5742092</v>
          </cell>
          <cell r="Q81">
            <v>5700015</v>
          </cell>
          <cell r="R81">
            <v>7582453.6799999997</v>
          </cell>
          <cell r="S81">
            <v>6250420.4000000004</v>
          </cell>
          <cell r="T81">
            <v>5388097.5</v>
          </cell>
          <cell r="U81">
            <v>6026623</v>
          </cell>
          <cell r="V81">
            <v>6370918.3300000001</v>
          </cell>
          <cell r="W81">
            <v>6616970.1200000001</v>
          </cell>
          <cell r="X81">
            <v>6404141.5</v>
          </cell>
          <cell r="Y81">
            <v>6458217</v>
          </cell>
          <cell r="Z81">
            <v>5185460.38</v>
          </cell>
          <cell r="AA81">
            <v>5823476.4000000004</v>
          </cell>
          <cell r="AB81">
            <v>4414744.05</v>
          </cell>
          <cell r="AC81">
            <v>3688287.62</v>
          </cell>
        </row>
        <row r="82">
          <cell r="C82" t="str">
            <v>AirtimeCumulative AT Value</v>
          </cell>
          <cell r="D82">
            <v>7351003.4400000004</v>
          </cell>
          <cell r="E82">
            <v>10861331.640000001</v>
          </cell>
          <cell r="F82">
            <v>14294020.640000001</v>
          </cell>
          <cell r="G82">
            <v>18351604.640000001</v>
          </cell>
          <cell r="H82">
            <v>21739034.140000001</v>
          </cell>
          <cell r="I82">
            <v>25028817.140000001</v>
          </cell>
          <cell r="J82">
            <v>28891299.140000001</v>
          </cell>
          <cell r="K82">
            <v>32110981.239999998</v>
          </cell>
          <cell r="L82">
            <v>36585213.240000002</v>
          </cell>
          <cell r="M82">
            <v>41363207.240000002</v>
          </cell>
          <cell r="N82">
            <v>46194650.240000002</v>
          </cell>
          <cell r="O82">
            <v>52119652.259999998</v>
          </cell>
          <cell r="P82">
            <v>57861744.259999998</v>
          </cell>
          <cell r="Q82">
            <v>63561759.259999998</v>
          </cell>
          <cell r="R82">
            <v>71144212.939999998</v>
          </cell>
          <cell r="S82">
            <v>77348383.340000004</v>
          </cell>
          <cell r="T82">
            <v>82783930.840000004</v>
          </cell>
          <cell r="U82">
            <v>88810553.840000004</v>
          </cell>
          <cell r="V82">
            <v>95133522.170000002</v>
          </cell>
          <cell r="W82">
            <v>101685099.29000001</v>
          </cell>
          <cell r="X82">
            <v>108085340.79000001</v>
          </cell>
          <cell r="Y82">
            <v>114548457.79000001</v>
          </cell>
          <cell r="Z82">
            <v>119799311.17</v>
          </cell>
          <cell r="AA82">
            <v>125556794.56999999</v>
          </cell>
          <cell r="AB82">
            <v>129971338.62</v>
          </cell>
          <cell r="AC82">
            <v>133725119.23999999</v>
          </cell>
        </row>
        <row r="83">
          <cell r="C83" t="str">
            <v>AirtimeAverage Value of AT</v>
          </cell>
          <cell r="D83">
            <v>2681.7</v>
          </cell>
          <cell r="E83">
            <v>2378.88</v>
          </cell>
          <cell r="F83">
            <v>2015.41</v>
          </cell>
          <cell r="G83">
            <v>2281.7600000000002</v>
          </cell>
          <cell r="H83">
            <v>-684.82</v>
          </cell>
          <cell r="I83">
            <v>1224.6199999999999</v>
          </cell>
          <cell r="J83">
            <v>-343.44</v>
          </cell>
          <cell r="K83">
            <v>1463.83</v>
          </cell>
          <cell r="L83">
            <v>2123.77</v>
          </cell>
          <cell r="M83">
            <v>2075.87</v>
          </cell>
          <cell r="N83">
            <v>1476.3</v>
          </cell>
          <cell r="O83">
            <v>1998.36</v>
          </cell>
          <cell r="P83">
            <v>1364.04</v>
          </cell>
          <cell r="Q83">
            <v>1801.18</v>
          </cell>
          <cell r="R83">
            <v>1975.45</v>
          </cell>
          <cell r="S83">
            <v>537.04999999999995</v>
          </cell>
          <cell r="T83">
            <v>1623.88</v>
          </cell>
          <cell r="U83">
            <v>2462.7600000000002</v>
          </cell>
          <cell r="V83">
            <v>380.61</v>
          </cell>
          <cell r="W83">
            <v>-182.72</v>
          </cell>
          <cell r="X83">
            <v>-1599.53</v>
          </cell>
          <cell r="Y83">
            <v>564.29</v>
          </cell>
          <cell r="Z83">
            <v>715.15</v>
          </cell>
          <cell r="AA83">
            <v>1614.27</v>
          </cell>
          <cell r="AB83">
            <v>894.11</v>
          </cell>
          <cell r="AC83">
            <v>-3610</v>
          </cell>
        </row>
        <row r="84">
          <cell r="C84" t="str">
            <v>AirtimeMonthly Paga AT Income</v>
          </cell>
          <cell r="D84">
            <v>302600.46000000002</v>
          </cell>
          <cell r="E84">
            <v>238641.81</v>
          </cell>
          <cell r="F84">
            <v>222610.92</v>
          </cell>
          <cell r="G84">
            <v>299124.23</v>
          </cell>
          <cell r="H84">
            <v>258651.69</v>
          </cell>
          <cell r="I84">
            <v>242712.98</v>
          </cell>
          <cell r="J84">
            <v>299112.99</v>
          </cell>
          <cell r="K84">
            <v>237682.78</v>
          </cell>
          <cell r="L84">
            <v>332432.24</v>
          </cell>
          <cell r="M84">
            <v>362188.66</v>
          </cell>
          <cell r="N84">
            <v>363577.74</v>
          </cell>
          <cell r="O84">
            <v>445251.1</v>
          </cell>
          <cell r="P84">
            <v>436157.7</v>
          </cell>
          <cell r="Q84">
            <v>428686.95</v>
          </cell>
          <cell r="R84">
            <v>571964.22</v>
          </cell>
          <cell r="S84">
            <v>470066</v>
          </cell>
          <cell r="T84">
            <v>418509.69</v>
          </cell>
          <cell r="U84">
            <v>460965.66</v>
          </cell>
          <cell r="V84">
            <v>482951.09</v>
          </cell>
          <cell r="W84">
            <v>486603.44</v>
          </cell>
          <cell r="X84">
            <v>466401.35</v>
          </cell>
          <cell r="Y84">
            <v>474470.47</v>
          </cell>
          <cell r="Z84">
            <v>381334.33</v>
          </cell>
          <cell r="AA84">
            <v>436460.81</v>
          </cell>
          <cell r="AB84">
            <v>329840.39</v>
          </cell>
          <cell r="AC84">
            <v>277668.09999999998</v>
          </cell>
        </row>
        <row r="85">
          <cell r="C85" t="str">
            <v>AirtimeCumulative Paga AT Income</v>
          </cell>
          <cell r="D85">
            <v>496220.53</v>
          </cell>
          <cell r="E85">
            <v>734834.34</v>
          </cell>
          <cell r="F85">
            <v>957445.26</v>
          </cell>
          <cell r="G85">
            <v>1256597.49</v>
          </cell>
          <cell r="H85">
            <v>1515249.18</v>
          </cell>
          <cell r="I85">
            <v>1758435.66</v>
          </cell>
          <cell r="J85">
            <v>2056970.15</v>
          </cell>
          <cell r="K85">
            <v>2296626.4300000002</v>
          </cell>
          <cell r="L85">
            <v>2629058.67</v>
          </cell>
          <cell r="M85">
            <v>2991247.33</v>
          </cell>
          <cell r="N85">
            <v>3354825.07</v>
          </cell>
          <cell r="O85">
            <v>3800076.17</v>
          </cell>
          <cell r="P85">
            <v>4236233.87</v>
          </cell>
          <cell r="Q85">
            <v>4664920.82</v>
          </cell>
          <cell r="R85">
            <v>5236885.04</v>
          </cell>
          <cell r="S85">
            <v>5705070.04</v>
          </cell>
          <cell r="T85">
            <v>6125520.7300000004</v>
          </cell>
          <cell r="U85">
            <v>6586486.3899999997</v>
          </cell>
          <cell r="V85">
            <v>7067461.4800000004</v>
          </cell>
          <cell r="W85">
            <v>7549467.4100000001</v>
          </cell>
          <cell r="X85">
            <v>8015776.2599999998</v>
          </cell>
          <cell r="Y85">
            <v>8490439.2300000004</v>
          </cell>
          <cell r="Z85">
            <v>8876371.0700000003</v>
          </cell>
          <cell r="AA85">
            <v>9308177.3699999992</v>
          </cell>
          <cell r="AB85">
            <v>9638001.7599999998</v>
          </cell>
          <cell r="AC85">
            <v>9920280.3699999992</v>
          </cell>
        </row>
        <row r="87">
          <cell r="C87" t="str">
            <v>Active Unauthenticated Customers# of non-logged in customers using Paga by themselves</v>
          </cell>
          <cell r="D87">
            <v>0</v>
          </cell>
          <cell r="E87">
            <v>44</v>
          </cell>
          <cell r="F87">
            <v>11</v>
          </cell>
          <cell r="G87">
            <v>5</v>
          </cell>
          <cell r="H87">
            <v>3</v>
          </cell>
          <cell r="I87">
            <v>0</v>
          </cell>
          <cell r="J87">
            <v>0</v>
          </cell>
          <cell r="K87">
            <v>2</v>
          </cell>
          <cell r="L87">
            <v>3</v>
          </cell>
          <cell r="M87">
            <v>26</v>
          </cell>
          <cell r="N87">
            <v>43</v>
          </cell>
          <cell r="O87">
            <v>336</v>
          </cell>
          <cell r="P87">
            <v>468</v>
          </cell>
          <cell r="Q87">
            <v>477</v>
          </cell>
          <cell r="R87">
            <v>673</v>
          </cell>
          <cell r="S87">
            <v>634</v>
          </cell>
          <cell r="T87">
            <v>739</v>
          </cell>
          <cell r="U87">
            <v>816</v>
          </cell>
          <cell r="V87">
            <v>953</v>
          </cell>
          <cell r="W87">
            <v>924</v>
          </cell>
          <cell r="X87">
            <v>440</v>
          </cell>
          <cell r="Y87">
            <v>431</v>
          </cell>
          <cell r="Z87">
            <v>1068</v>
          </cell>
          <cell r="AA87">
            <v>1296</v>
          </cell>
          <cell r="AB87">
            <v>1219</v>
          </cell>
          <cell r="AC87">
            <v>591</v>
          </cell>
        </row>
        <row r="88">
          <cell r="C88" t="str">
            <v>Churn Unauthenticated Customers in monthChurn Registered Consumers</v>
          </cell>
          <cell r="D88">
            <v>0</v>
          </cell>
          <cell r="E88">
            <v>0</v>
          </cell>
          <cell r="F88">
            <v>39</v>
          </cell>
          <cell r="G88">
            <v>10</v>
          </cell>
          <cell r="H88">
            <v>5</v>
          </cell>
          <cell r="I88">
            <v>1</v>
          </cell>
          <cell r="J88">
            <v>0</v>
          </cell>
          <cell r="K88">
            <v>0</v>
          </cell>
          <cell r="L88">
            <v>1</v>
          </cell>
          <cell r="M88">
            <v>2</v>
          </cell>
          <cell r="N88">
            <v>22</v>
          </cell>
          <cell r="O88">
            <v>35</v>
          </cell>
          <cell r="P88">
            <v>295</v>
          </cell>
          <cell r="Q88">
            <v>411</v>
          </cell>
          <cell r="R88">
            <v>434</v>
          </cell>
          <cell r="S88">
            <v>623</v>
          </cell>
          <cell r="T88">
            <v>568</v>
          </cell>
          <cell r="U88">
            <v>656</v>
          </cell>
          <cell r="V88">
            <v>718</v>
          </cell>
          <cell r="W88">
            <v>851</v>
          </cell>
          <cell r="X88">
            <v>856</v>
          </cell>
          <cell r="Y88">
            <v>362</v>
          </cell>
          <cell r="Z88">
            <v>354</v>
          </cell>
          <cell r="AA88">
            <v>917</v>
          </cell>
          <cell r="AB88">
            <v>1079</v>
          </cell>
          <cell r="AC88">
            <v>1041</v>
          </cell>
        </row>
        <row r="89">
          <cell r="C89" t="str">
            <v>Newly Active Unauthenticated Customers in monthFresh Registered Consumers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</row>
        <row r="90">
          <cell r="C90" t="str">
            <v>Money Transfer# of non-logged in customers performing 1 money transfer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3</v>
          </cell>
          <cell r="AA90">
            <v>8</v>
          </cell>
          <cell r="AB90">
            <v>6</v>
          </cell>
          <cell r="AC90">
            <v>3</v>
          </cell>
        </row>
        <row r="91">
          <cell r="C91" t="str">
            <v>Money TransferChurn MT non-logged in Customers in month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3</v>
          </cell>
          <cell r="AB91">
            <v>8</v>
          </cell>
          <cell r="AC91">
            <v>5</v>
          </cell>
        </row>
        <row r="92">
          <cell r="C92" t="str">
            <v>Money TransferNewly Active non-logged in MT Customers in month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</row>
        <row r="93">
          <cell r="C93" t="str">
            <v>Money TransferMonthly MT Volume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3</v>
          </cell>
          <cell r="AA93">
            <v>8</v>
          </cell>
          <cell r="AB93">
            <v>7</v>
          </cell>
          <cell r="AC93">
            <v>3</v>
          </cell>
        </row>
        <row r="94">
          <cell r="C94" t="str">
            <v>Money TransferCumulative MT Volume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3</v>
          </cell>
          <cell r="AA94">
            <v>11</v>
          </cell>
          <cell r="AB94">
            <v>18</v>
          </cell>
          <cell r="AC94">
            <v>20</v>
          </cell>
        </row>
        <row r="95">
          <cell r="C95" t="str">
            <v>Money TransferMonthly MT Value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4700</v>
          </cell>
          <cell r="AA95">
            <v>35650</v>
          </cell>
          <cell r="AB95">
            <v>22000</v>
          </cell>
          <cell r="AC95">
            <v>7800</v>
          </cell>
        </row>
        <row r="96">
          <cell r="C96" t="str">
            <v>Money TransferCumulative MT Value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4700</v>
          </cell>
          <cell r="AA96">
            <v>40350</v>
          </cell>
          <cell r="AB96">
            <v>62350</v>
          </cell>
          <cell r="AC96">
            <v>65150</v>
          </cell>
        </row>
        <row r="97">
          <cell r="C97" t="str">
            <v>Money TransferAverage Value of MT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1566.67</v>
          </cell>
          <cell r="AA97">
            <v>4456.25</v>
          </cell>
          <cell r="AB97">
            <v>7833.33</v>
          </cell>
          <cell r="AC97">
            <v>2600</v>
          </cell>
        </row>
        <row r="98">
          <cell r="C98" t="str">
            <v>Money TransferMonthly Paga MT Income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150</v>
          </cell>
          <cell r="AA98">
            <v>900</v>
          </cell>
          <cell r="AB98">
            <v>550</v>
          </cell>
          <cell r="AC98">
            <v>150</v>
          </cell>
        </row>
        <row r="99">
          <cell r="C99" t="str">
            <v>Money TransferCumulative Paga MT Income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150</v>
          </cell>
          <cell r="AA99">
            <v>1050</v>
          </cell>
          <cell r="AB99">
            <v>1600</v>
          </cell>
          <cell r="AC99">
            <v>1750</v>
          </cell>
        </row>
        <row r="100">
          <cell r="C100" t="str">
            <v>Deposit To Bank# of non-logged in customers performing 1 deposit to bank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13</v>
          </cell>
          <cell r="AA100">
            <v>20</v>
          </cell>
          <cell r="AB100">
            <v>25</v>
          </cell>
          <cell r="AC100">
            <v>19</v>
          </cell>
        </row>
        <row r="101">
          <cell r="C101" t="str">
            <v>Deposit To BankChurn DTB non-logged in Customers in month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12</v>
          </cell>
          <cell r="AB101">
            <v>17</v>
          </cell>
          <cell r="AC101">
            <v>22</v>
          </cell>
        </row>
        <row r="102">
          <cell r="C102" t="str">
            <v>Deposit To BankNewly Active non-logged in DTB Customers in month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</row>
        <row r="103">
          <cell r="C103" t="str">
            <v>Deposit To BankMonthly DB Volume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16</v>
          </cell>
          <cell r="AA103">
            <v>24</v>
          </cell>
          <cell r="AB103">
            <v>37</v>
          </cell>
          <cell r="AC103">
            <v>24</v>
          </cell>
        </row>
        <row r="104">
          <cell r="C104" t="str">
            <v>Deposit To BankCumulative DB Volume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16</v>
          </cell>
          <cell r="AA104">
            <v>40</v>
          </cell>
          <cell r="AB104">
            <v>77</v>
          </cell>
          <cell r="AC104">
            <v>99</v>
          </cell>
        </row>
        <row r="105">
          <cell r="C105" t="str">
            <v>Deposit To BankMonthly DB Value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211000</v>
          </cell>
          <cell r="AA105">
            <v>151324</v>
          </cell>
          <cell r="AB105">
            <v>216700</v>
          </cell>
          <cell r="AC105">
            <v>114250</v>
          </cell>
        </row>
        <row r="106">
          <cell r="C106" t="str">
            <v>Deposit To BankCumulative DB Value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211000</v>
          </cell>
          <cell r="AA106">
            <v>362324</v>
          </cell>
          <cell r="AB106">
            <v>579024</v>
          </cell>
          <cell r="AC106">
            <v>689274</v>
          </cell>
        </row>
        <row r="107">
          <cell r="C107" t="str">
            <v>Deposit To BankAverage Value of DB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13187.5</v>
          </cell>
          <cell r="AA107">
            <v>6305.17</v>
          </cell>
          <cell r="AB107">
            <v>8077.14</v>
          </cell>
          <cell r="AC107">
            <v>4760.42</v>
          </cell>
        </row>
        <row r="108">
          <cell r="C108" t="str">
            <v>Deposit To BankMonthly Paga DB Income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1000</v>
          </cell>
          <cell r="AA108">
            <v>2400</v>
          </cell>
          <cell r="AB108">
            <v>3700</v>
          </cell>
          <cell r="AC108">
            <v>2400</v>
          </cell>
        </row>
        <row r="109">
          <cell r="C109" t="str">
            <v>Deposit To BankCumulative Paga DB Income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1000</v>
          </cell>
          <cell r="AA109">
            <v>3400</v>
          </cell>
          <cell r="AB109">
            <v>7100</v>
          </cell>
          <cell r="AC109">
            <v>9300</v>
          </cell>
        </row>
        <row r="110">
          <cell r="C110" t="str">
            <v>Merchant Payments - DStv# of non-logged in customers performing DStv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1</v>
          </cell>
          <cell r="Z110">
            <v>112</v>
          </cell>
          <cell r="AA110">
            <v>138</v>
          </cell>
          <cell r="AB110">
            <v>138</v>
          </cell>
          <cell r="AC110">
            <v>109</v>
          </cell>
        </row>
        <row r="111">
          <cell r="C111" t="str">
            <v>Merchant Payments - DStvChurn DStv BP non-logged in Customers in month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1</v>
          </cell>
          <cell r="AA111">
            <v>88</v>
          </cell>
          <cell r="AB111">
            <v>111</v>
          </cell>
          <cell r="AC111">
            <v>109</v>
          </cell>
        </row>
        <row r="112">
          <cell r="C112" t="str">
            <v>Merchant Payments - DStvNewly Active non-logged in DStv BP Customers in month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</row>
        <row r="113">
          <cell r="C113" t="str">
            <v>Merchant Payments - DStvMonthly DStv BP Volume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3</v>
          </cell>
          <cell r="Z113">
            <v>131</v>
          </cell>
          <cell r="AA113">
            <v>153</v>
          </cell>
          <cell r="AB113">
            <v>161</v>
          </cell>
          <cell r="AC113">
            <v>122</v>
          </cell>
        </row>
        <row r="114">
          <cell r="C114" t="str">
            <v>Merchant Payments - DStvCumulative DStv BP Volume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3</v>
          </cell>
          <cell r="Z114">
            <v>131</v>
          </cell>
          <cell r="AA114">
            <v>287</v>
          </cell>
          <cell r="AB114">
            <v>444</v>
          </cell>
          <cell r="AC114">
            <v>566</v>
          </cell>
        </row>
        <row r="115">
          <cell r="C115" t="str">
            <v>Merchant Payments - DStvMonthly DStv BP Value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28400</v>
          </cell>
          <cell r="Z115">
            <v>832830</v>
          </cell>
          <cell r="AA115">
            <v>966899</v>
          </cell>
          <cell r="AB115">
            <v>1029120</v>
          </cell>
          <cell r="AC115">
            <v>654650</v>
          </cell>
        </row>
        <row r="116">
          <cell r="C116" t="str">
            <v>Merchant Payments - DStvCumulative DStv BP Value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28400</v>
          </cell>
          <cell r="Z116">
            <v>832830</v>
          </cell>
          <cell r="AA116">
            <v>1828129</v>
          </cell>
          <cell r="AB116">
            <v>2820999</v>
          </cell>
          <cell r="AC116">
            <v>3475649</v>
          </cell>
        </row>
        <row r="117">
          <cell r="C117" t="str">
            <v>Merchant Payments - DStvAverage Value of DStv BP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9466.67</v>
          </cell>
          <cell r="Z117">
            <v>6357.48</v>
          </cell>
          <cell r="AA117">
            <v>14159.53</v>
          </cell>
          <cell r="AB117">
            <v>6392.05</v>
          </cell>
          <cell r="AC117">
            <v>5365.98</v>
          </cell>
        </row>
        <row r="118">
          <cell r="C118" t="str">
            <v>Merchant Payments - DStvMonthly Paga DStv BP Income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426</v>
          </cell>
          <cell r="Z118">
            <v>12492.45</v>
          </cell>
          <cell r="AA118">
            <v>14503.48</v>
          </cell>
          <cell r="AB118">
            <v>15436.8</v>
          </cell>
          <cell r="AC118">
            <v>9819.75</v>
          </cell>
        </row>
        <row r="119">
          <cell r="C119" t="str">
            <v>Merchant Payments - DStvCumulative Paga DStv BP Income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426</v>
          </cell>
          <cell r="Z119">
            <v>12492.45</v>
          </cell>
          <cell r="AA119">
            <v>27421.93</v>
          </cell>
          <cell r="AB119">
            <v>42314.98</v>
          </cell>
          <cell r="AC119">
            <v>52134.73</v>
          </cell>
        </row>
        <row r="120">
          <cell r="C120" t="str">
            <v>Merchant Payments - GOtv# of non-logged in customers performing Gotv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37</v>
          </cell>
          <cell r="AA120">
            <v>74</v>
          </cell>
          <cell r="AB120">
            <v>100</v>
          </cell>
          <cell r="AC120">
            <v>94</v>
          </cell>
        </row>
        <row r="121">
          <cell r="C121" t="str">
            <v>Merchant Payments - GOtvChurn GOtv BP non-logged in Customers in month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32</v>
          </cell>
          <cell r="AB121">
            <v>61</v>
          </cell>
          <cell r="AC121">
            <v>76</v>
          </cell>
        </row>
        <row r="122">
          <cell r="C122" t="str">
            <v>Merchant Payments - GOtvNewly Active non-logged in GOtv BP Customers in month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</row>
        <row r="123">
          <cell r="C123" t="str">
            <v>Merchant Payments - GOtvMonthly GOtv BP Volume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38</v>
          </cell>
          <cell r="AA123">
            <v>86</v>
          </cell>
          <cell r="AB123">
            <v>122</v>
          </cell>
          <cell r="AC123">
            <v>126</v>
          </cell>
        </row>
        <row r="124">
          <cell r="C124" t="str">
            <v>Merchant Payments - GOtvCumulative GOtv BP Volume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38</v>
          </cell>
          <cell r="AA124">
            <v>124</v>
          </cell>
          <cell r="AB124">
            <v>246</v>
          </cell>
          <cell r="AC124">
            <v>372</v>
          </cell>
        </row>
        <row r="125">
          <cell r="C125" t="str">
            <v>Merchant Payments - GOtvMonthly GOtv BP Value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57000</v>
          </cell>
          <cell r="AA125">
            <v>137150</v>
          </cell>
          <cell r="AB125">
            <v>187100</v>
          </cell>
          <cell r="AC125">
            <v>211650</v>
          </cell>
        </row>
        <row r="126">
          <cell r="C126" t="str">
            <v>Merchant Payments - GOtvCumulative GOtv BP Value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57000</v>
          </cell>
          <cell r="AA126">
            <v>194150</v>
          </cell>
          <cell r="AB126">
            <v>381250</v>
          </cell>
          <cell r="AC126">
            <v>592900</v>
          </cell>
        </row>
        <row r="127">
          <cell r="C127" t="str">
            <v>Merchant Payments - GOtvAverage Value of GOtv BP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1500</v>
          </cell>
          <cell r="AA127">
            <v>1594.77</v>
          </cell>
          <cell r="AB127">
            <v>1533.61</v>
          </cell>
          <cell r="AC127">
            <v>1679.76</v>
          </cell>
        </row>
        <row r="128">
          <cell r="C128" t="str">
            <v>Merchant Payments - GOtvMonthly Paga GOtv BP Income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855</v>
          </cell>
          <cell r="AA128">
            <v>2057.25</v>
          </cell>
          <cell r="AB128">
            <v>2806.5</v>
          </cell>
          <cell r="AC128">
            <v>3174.75</v>
          </cell>
        </row>
        <row r="129">
          <cell r="C129" t="str">
            <v>Merchant Payments - GOtvCumulative Paga GOtv BP Income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855</v>
          </cell>
          <cell r="AA129">
            <v>2912.25</v>
          </cell>
          <cell r="AB129">
            <v>5718.75</v>
          </cell>
          <cell r="AC129">
            <v>8893.5</v>
          </cell>
        </row>
        <row r="130">
          <cell r="C130" t="str">
            <v>Merchant Payments - Startimes# of non-logged in customers performing Startimes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7</v>
          </cell>
          <cell r="AA130">
            <v>63</v>
          </cell>
          <cell r="AB130">
            <v>22</v>
          </cell>
          <cell r="AC130">
            <v>28</v>
          </cell>
        </row>
        <row r="131">
          <cell r="C131" t="str">
            <v>Merchant Payments - StartimesChurn Startimes BP non-logged in Customers in month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6</v>
          </cell>
          <cell r="AB131">
            <v>56</v>
          </cell>
          <cell r="AC131">
            <v>18</v>
          </cell>
        </row>
        <row r="132">
          <cell r="C132" t="str">
            <v>Merchant Payments - StartimesNewly Active non-logged in Startimes BP Customers in month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</row>
        <row r="133">
          <cell r="C133" t="str">
            <v>Merchant Payments - StartimesMonthly Startimes BP Volume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16</v>
          </cell>
          <cell r="AA133">
            <v>96</v>
          </cell>
          <cell r="AB133">
            <v>29</v>
          </cell>
          <cell r="AC133">
            <v>31</v>
          </cell>
        </row>
        <row r="134">
          <cell r="C134" t="str">
            <v>Merchant Payments - StartimesCumulative Startimes BP Volume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16</v>
          </cell>
          <cell r="AA134">
            <v>112</v>
          </cell>
          <cell r="AB134">
            <v>141</v>
          </cell>
          <cell r="AC134">
            <v>172</v>
          </cell>
        </row>
        <row r="135">
          <cell r="C135" t="str">
            <v>Merchant Payments - StartimesMonthly Startimes BP Value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11870</v>
          </cell>
          <cell r="AA135">
            <v>167260</v>
          </cell>
          <cell r="AB135">
            <v>56750</v>
          </cell>
          <cell r="AC135">
            <v>57700</v>
          </cell>
        </row>
        <row r="136">
          <cell r="C136" t="str">
            <v>Merchant Payments - StartimesCumulative Startimes BP Value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11870</v>
          </cell>
          <cell r="AA136">
            <v>179130</v>
          </cell>
          <cell r="AB136">
            <v>235880</v>
          </cell>
          <cell r="AC136">
            <v>293580</v>
          </cell>
        </row>
        <row r="137">
          <cell r="C137" t="str">
            <v>Merchant Payments - StartimesAverage Value of Startimes BP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741.88</v>
          </cell>
          <cell r="AA137">
            <v>1742.29</v>
          </cell>
          <cell r="AB137">
            <v>1956.9</v>
          </cell>
          <cell r="AC137">
            <v>4823.33</v>
          </cell>
        </row>
        <row r="138">
          <cell r="C138" t="str">
            <v>Merchant Payments - StartimesMonthly Paga Startimes BP Income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11870</v>
          </cell>
          <cell r="AA138">
            <v>167260</v>
          </cell>
          <cell r="AB138">
            <v>56750</v>
          </cell>
          <cell r="AC138">
            <v>57700</v>
          </cell>
        </row>
        <row r="139">
          <cell r="C139" t="str">
            <v>Merchant Payments - StartimesCumulative Paga Startimes BP Income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11870</v>
          </cell>
          <cell r="AA139">
            <v>179130</v>
          </cell>
          <cell r="AB139">
            <v>235880</v>
          </cell>
          <cell r="AC139">
            <v>293580</v>
          </cell>
        </row>
        <row r="140">
          <cell r="C140" t="str">
            <v>Merchant Payments - ePay# of non-logged in customers performing ePay transaction</v>
          </cell>
          <cell r="D140">
            <v>0</v>
          </cell>
          <cell r="E140">
            <v>44</v>
          </cell>
          <cell r="F140">
            <v>11</v>
          </cell>
          <cell r="G140">
            <v>5</v>
          </cell>
          <cell r="H140">
            <v>3</v>
          </cell>
          <cell r="I140">
            <v>0</v>
          </cell>
          <cell r="J140">
            <v>0</v>
          </cell>
          <cell r="K140">
            <v>2</v>
          </cell>
          <cell r="L140">
            <v>3</v>
          </cell>
          <cell r="M140">
            <v>26</v>
          </cell>
          <cell r="N140">
            <v>43</v>
          </cell>
          <cell r="O140">
            <v>336</v>
          </cell>
          <cell r="P140">
            <v>468</v>
          </cell>
          <cell r="Q140">
            <v>477</v>
          </cell>
          <cell r="R140">
            <v>673</v>
          </cell>
          <cell r="S140">
            <v>634</v>
          </cell>
          <cell r="T140">
            <v>739</v>
          </cell>
          <cell r="U140">
            <v>816</v>
          </cell>
          <cell r="V140">
            <v>953</v>
          </cell>
          <cell r="W140">
            <v>924</v>
          </cell>
          <cell r="X140">
            <v>438</v>
          </cell>
          <cell r="Y140">
            <v>429</v>
          </cell>
          <cell r="Z140">
            <v>837</v>
          </cell>
          <cell r="AA140">
            <v>932</v>
          </cell>
          <cell r="AB140">
            <v>823</v>
          </cell>
          <cell r="AC140">
            <v>268</v>
          </cell>
        </row>
        <row r="141">
          <cell r="C141" t="str">
            <v>Merchant Payments - ePayChurn Other ePay BP non-logged in Customers in month</v>
          </cell>
          <cell r="D141">
            <v>0</v>
          </cell>
          <cell r="E141">
            <v>0</v>
          </cell>
          <cell r="F141">
            <v>39</v>
          </cell>
          <cell r="G141">
            <v>10</v>
          </cell>
          <cell r="H141">
            <v>5</v>
          </cell>
          <cell r="I141">
            <v>3</v>
          </cell>
          <cell r="J141">
            <v>0</v>
          </cell>
          <cell r="K141">
            <v>0</v>
          </cell>
          <cell r="L141">
            <v>2</v>
          </cell>
          <cell r="M141">
            <v>3</v>
          </cell>
          <cell r="N141">
            <v>26</v>
          </cell>
          <cell r="O141">
            <v>43</v>
          </cell>
          <cell r="P141">
            <v>336</v>
          </cell>
          <cell r="Q141">
            <v>468</v>
          </cell>
          <cell r="R141">
            <v>477</v>
          </cell>
          <cell r="S141">
            <v>672</v>
          </cell>
          <cell r="T141">
            <v>634</v>
          </cell>
          <cell r="U141">
            <v>738</v>
          </cell>
          <cell r="V141">
            <v>816</v>
          </cell>
          <cell r="W141">
            <v>952</v>
          </cell>
          <cell r="X141">
            <v>924</v>
          </cell>
          <cell r="Y141">
            <v>392</v>
          </cell>
          <cell r="Z141">
            <v>354</v>
          </cell>
          <cell r="AA141">
            <v>743</v>
          </cell>
          <cell r="AB141">
            <v>815</v>
          </cell>
          <cell r="AC141">
            <v>770</v>
          </cell>
        </row>
        <row r="142">
          <cell r="C142" t="str">
            <v>Merchant Payments - ePayNewly Active non-logged in Other ePay BP Customers in month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</row>
        <row r="143">
          <cell r="C143" t="str">
            <v>Merchant Payments - ePayMonthly Other ePay BP Volume</v>
          </cell>
          <cell r="D143">
            <v>0</v>
          </cell>
          <cell r="E143">
            <v>66</v>
          </cell>
          <cell r="F143">
            <v>11</v>
          </cell>
          <cell r="G143">
            <v>6</v>
          </cell>
          <cell r="H143">
            <v>5</v>
          </cell>
          <cell r="I143">
            <v>0</v>
          </cell>
          <cell r="J143">
            <v>0</v>
          </cell>
          <cell r="K143">
            <v>2</v>
          </cell>
          <cell r="L143">
            <v>3</v>
          </cell>
          <cell r="M143">
            <v>52</v>
          </cell>
          <cell r="N143">
            <v>97</v>
          </cell>
          <cell r="O143">
            <v>632</v>
          </cell>
          <cell r="P143">
            <v>713</v>
          </cell>
          <cell r="Q143">
            <v>806</v>
          </cell>
          <cell r="R143">
            <v>936</v>
          </cell>
          <cell r="S143">
            <v>927</v>
          </cell>
          <cell r="T143">
            <v>1107</v>
          </cell>
          <cell r="U143">
            <v>1284</v>
          </cell>
          <cell r="V143">
            <v>1589</v>
          </cell>
          <cell r="W143">
            <v>1490</v>
          </cell>
          <cell r="X143">
            <v>647</v>
          </cell>
          <cell r="Y143">
            <v>619</v>
          </cell>
          <cell r="Z143">
            <v>1253</v>
          </cell>
          <cell r="AA143">
            <v>1573</v>
          </cell>
          <cell r="AB143">
            <v>1269</v>
          </cell>
          <cell r="AC143">
            <v>425</v>
          </cell>
        </row>
        <row r="144">
          <cell r="C144" t="str">
            <v>Merchant Payments - ePayCumulative Other ePay BP Volume</v>
          </cell>
          <cell r="D144">
            <v>0</v>
          </cell>
          <cell r="E144">
            <v>66</v>
          </cell>
          <cell r="F144">
            <v>75</v>
          </cell>
          <cell r="G144">
            <v>78</v>
          </cell>
          <cell r="H144">
            <v>5</v>
          </cell>
          <cell r="I144">
            <v>0</v>
          </cell>
          <cell r="J144">
            <v>0</v>
          </cell>
          <cell r="K144">
            <v>2</v>
          </cell>
          <cell r="L144">
            <v>5</v>
          </cell>
          <cell r="M144">
            <v>57</v>
          </cell>
          <cell r="N144">
            <v>154</v>
          </cell>
          <cell r="O144">
            <v>786</v>
          </cell>
          <cell r="P144">
            <v>1499</v>
          </cell>
          <cell r="Q144">
            <v>2305</v>
          </cell>
          <cell r="R144">
            <v>3241</v>
          </cell>
          <cell r="S144">
            <v>4128</v>
          </cell>
          <cell r="T144">
            <v>5275</v>
          </cell>
          <cell r="U144">
            <v>6517</v>
          </cell>
          <cell r="V144">
            <v>8148</v>
          </cell>
          <cell r="W144">
            <v>9595</v>
          </cell>
          <cell r="X144">
            <v>10285</v>
          </cell>
          <cell r="Y144">
            <v>907</v>
          </cell>
          <cell r="Z144">
            <v>2140</v>
          </cell>
          <cell r="AA144">
            <v>3699</v>
          </cell>
          <cell r="AB144">
            <v>4948</v>
          </cell>
          <cell r="AC144">
            <v>5283</v>
          </cell>
        </row>
        <row r="145">
          <cell r="C145" t="str">
            <v>Merchant Payments - ePayMonthly Other ePay BP  Value</v>
          </cell>
          <cell r="D145">
            <v>0</v>
          </cell>
          <cell r="E145">
            <v>56986</v>
          </cell>
          <cell r="F145">
            <v>11950</v>
          </cell>
          <cell r="G145">
            <v>11100</v>
          </cell>
          <cell r="H145">
            <v>312.45</v>
          </cell>
          <cell r="I145">
            <v>0</v>
          </cell>
          <cell r="J145">
            <v>0</v>
          </cell>
          <cell r="K145">
            <v>25712.45</v>
          </cell>
          <cell r="L145">
            <v>662.45</v>
          </cell>
          <cell r="M145">
            <v>2801178.8</v>
          </cell>
          <cell r="N145">
            <v>2147611.2999999998</v>
          </cell>
          <cell r="O145">
            <v>28382404.949999999</v>
          </cell>
          <cell r="P145">
            <v>40459010.950000003</v>
          </cell>
          <cell r="Q145">
            <v>33802516.68</v>
          </cell>
          <cell r="R145">
            <v>45608483.659999996</v>
          </cell>
          <cell r="S145">
            <v>56023315.240000002</v>
          </cell>
          <cell r="T145">
            <v>63742332.189999998</v>
          </cell>
          <cell r="U145">
            <v>66934453.939999998</v>
          </cell>
          <cell r="V145">
            <v>96400274.930000007</v>
          </cell>
          <cell r="W145">
            <v>90639471.200000003</v>
          </cell>
          <cell r="X145">
            <v>26613140.48</v>
          </cell>
          <cell r="Y145">
            <v>18740271.41</v>
          </cell>
          <cell r="Z145">
            <v>77598719.560000002</v>
          </cell>
          <cell r="AA145">
            <v>107102704.91</v>
          </cell>
          <cell r="AB145">
            <v>81699064.370000005</v>
          </cell>
          <cell r="AC145">
            <v>19535237.030000001</v>
          </cell>
        </row>
        <row r="146">
          <cell r="C146" t="str">
            <v>Merchant Payments - ePayCumulative Other ePay BP  Value</v>
          </cell>
          <cell r="D146">
            <v>0</v>
          </cell>
          <cell r="E146">
            <v>56986</v>
          </cell>
          <cell r="F146">
            <v>68650</v>
          </cell>
          <cell r="G146">
            <v>73500</v>
          </cell>
          <cell r="H146">
            <v>312.45</v>
          </cell>
          <cell r="I146">
            <v>0</v>
          </cell>
          <cell r="J146">
            <v>0</v>
          </cell>
          <cell r="K146">
            <v>25712.45</v>
          </cell>
          <cell r="L146">
            <v>26374.9</v>
          </cell>
          <cell r="M146">
            <v>2827553.7</v>
          </cell>
          <cell r="N146">
            <v>4975165</v>
          </cell>
          <cell r="O146">
            <v>33357569.949999999</v>
          </cell>
          <cell r="P146">
            <v>73816580.900000006</v>
          </cell>
          <cell r="Q146">
            <v>107619097.58</v>
          </cell>
          <cell r="R146">
            <v>153227581.24000001</v>
          </cell>
          <cell r="S146">
            <v>211980590.38</v>
          </cell>
          <cell r="T146">
            <v>272993228.67000002</v>
          </cell>
          <cell r="U146">
            <v>342657576.50999999</v>
          </cell>
          <cell r="V146">
            <v>436327957.54000002</v>
          </cell>
          <cell r="W146">
            <v>529702247.63999999</v>
          </cell>
          <cell r="X146">
            <v>553580569.22000003</v>
          </cell>
          <cell r="Y146">
            <v>25043703.23</v>
          </cell>
          <cell r="Z146">
            <v>103356238.23999999</v>
          </cell>
          <cell r="AA146">
            <v>210444057.59999999</v>
          </cell>
          <cell r="AB146">
            <v>292125699.51999998</v>
          </cell>
          <cell r="AC146">
            <v>311497878.29000002</v>
          </cell>
        </row>
        <row r="147">
          <cell r="C147" t="str">
            <v xml:space="preserve">Merchant Payments - ePayAverage Value of Other ePay BP </v>
          </cell>
          <cell r="D147">
            <v>0</v>
          </cell>
          <cell r="E147">
            <v>3619.87</v>
          </cell>
          <cell r="F147">
            <v>2320</v>
          </cell>
          <cell r="G147">
            <v>3300</v>
          </cell>
          <cell r="H147">
            <v>212.45</v>
          </cell>
          <cell r="I147">
            <v>0</v>
          </cell>
          <cell r="J147">
            <v>0</v>
          </cell>
          <cell r="K147">
            <v>12856.23</v>
          </cell>
          <cell r="L147">
            <v>220.82</v>
          </cell>
          <cell r="M147">
            <v>53868.82</v>
          </cell>
          <cell r="N147">
            <v>22140.32</v>
          </cell>
          <cell r="O147">
            <v>44908.87</v>
          </cell>
          <cell r="P147">
            <v>56744.76</v>
          </cell>
          <cell r="Q147">
            <v>-20761.900000000001</v>
          </cell>
          <cell r="R147">
            <v>-22730.240000000002</v>
          </cell>
          <cell r="S147">
            <v>60435.08</v>
          </cell>
          <cell r="T147">
            <v>57585.55</v>
          </cell>
          <cell r="U147">
            <v>52129.64</v>
          </cell>
          <cell r="V147">
            <v>55783.56</v>
          </cell>
          <cell r="W147">
            <v>60831.86</v>
          </cell>
          <cell r="X147">
            <v>247440.95</v>
          </cell>
          <cell r="Y147">
            <v>94567.98</v>
          </cell>
          <cell r="Z147">
            <v>310909.38</v>
          </cell>
          <cell r="AA147">
            <v>374742.44</v>
          </cell>
          <cell r="AB147">
            <v>350544.01</v>
          </cell>
          <cell r="AC147">
            <v>344580.49</v>
          </cell>
        </row>
        <row r="148">
          <cell r="C148" t="str">
            <v>Merchant Payments - ePayMonthly Paga Other ePay BP  Income</v>
          </cell>
          <cell r="D148">
            <v>0</v>
          </cell>
          <cell r="E148">
            <v>1970.91</v>
          </cell>
          <cell r="F148">
            <v>377.59</v>
          </cell>
          <cell r="G148">
            <v>286.81</v>
          </cell>
          <cell r="H148">
            <v>1.57</v>
          </cell>
          <cell r="I148">
            <v>0</v>
          </cell>
          <cell r="J148">
            <v>0</v>
          </cell>
          <cell r="K148">
            <v>133.30000000000001</v>
          </cell>
          <cell r="L148">
            <v>13.28</v>
          </cell>
          <cell r="M148">
            <v>48451.79</v>
          </cell>
          <cell r="N148">
            <v>26934.55</v>
          </cell>
          <cell r="O148">
            <v>396341.48</v>
          </cell>
          <cell r="P148">
            <v>560406.01</v>
          </cell>
          <cell r="Q148">
            <v>473749.89</v>
          </cell>
          <cell r="R148">
            <v>617875.84</v>
          </cell>
          <cell r="S148">
            <v>736195.61</v>
          </cell>
          <cell r="T148">
            <v>844477.4</v>
          </cell>
          <cell r="U148">
            <v>916943.82</v>
          </cell>
          <cell r="V148">
            <v>1242913.76</v>
          </cell>
          <cell r="W148">
            <v>1208025.33</v>
          </cell>
          <cell r="X148">
            <v>363824.19</v>
          </cell>
          <cell r="Y148">
            <v>283987.8</v>
          </cell>
          <cell r="Z148">
            <v>1053986.22</v>
          </cell>
          <cell r="AA148">
            <v>1138548.33</v>
          </cell>
          <cell r="AB148">
            <v>873318.79</v>
          </cell>
          <cell r="AC148">
            <v>229203.12</v>
          </cell>
        </row>
        <row r="149">
          <cell r="C149" t="str">
            <v>Merchant Payments - ePayCumulative Paga Other ePay BP  Income</v>
          </cell>
          <cell r="D149">
            <v>0</v>
          </cell>
          <cell r="E149">
            <v>1970.91</v>
          </cell>
          <cell r="F149">
            <v>2322.7600000000002</v>
          </cell>
          <cell r="G149">
            <v>2455.65</v>
          </cell>
          <cell r="H149">
            <v>1.57</v>
          </cell>
          <cell r="I149">
            <v>0</v>
          </cell>
          <cell r="J149">
            <v>0</v>
          </cell>
          <cell r="K149">
            <v>133.30000000000001</v>
          </cell>
          <cell r="L149">
            <v>146.58000000000001</v>
          </cell>
          <cell r="M149">
            <v>48598.37</v>
          </cell>
          <cell r="N149">
            <v>75532.92</v>
          </cell>
          <cell r="O149">
            <v>471874.4</v>
          </cell>
          <cell r="P149">
            <v>1032280.41</v>
          </cell>
          <cell r="Q149">
            <v>1506030.3</v>
          </cell>
          <cell r="R149">
            <v>2123906.14</v>
          </cell>
          <cell r="S149">
            <v>2893481.11</v>
          </cell>
          <cell r="T149">
            <v>3704579.15</v>
          </cell>
          <cell r="U149">
            <v>4654902.33</v>
          </cell>
          <cell r="V149">
            <v>5864436.7300000004</v>
          </cell>
          <cell r="W149">
            <v>7105841.4199999999</v>
          </cell>
          <cell r="X149">
            <v>7436286.25</v>
          </cell>
          <cell r="Y149">
            <v>367452.95</v>
          </cell>
          <cell r="Z149">
            <v>1429271.46</v>
          </cell>
          <cell r="AA149">
            <v>2567220.89</v>
          </cell>
          <cell r="AB149">
            <v>3440277.14</v>
          </cell>
          <cell r="AC149">
            <v>3666991.63</v>
          </cell>
        </row>
        <row r="150">
          <cell r="C150" t="str">
            <v>Merchant Payments - Other (not ePay)# of non-logged in customers performing Other BP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4</v>
          </cell>
          <cell r="AA150">
            <v>9</v>
          </cell>
          <cell r="AB150">
            <v>17</v>
          </cell>
          <cell r="AC150">
            <v>10</v>
          </cell>
        </row>
        <row r="151">
          <cell r="C151" t="str">
            <v>Merchant Payments - Other (not ePay)Churn Other Other BP non-logged in Customers in month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4</v>
          </cell>
          <cell r="AB151">
            <v>7</v>
          </cell>
          <cell r="AC151">
            <v>13</v>
          </cell>
        </row>
        <row r="152">
          <cell r="C152" t="str">
            <v>Merchant Payments - Other (not ePay)Newly Active non-logged in Other Other BP Customers in month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</row>
        <row r="153">
          <cell r="C153" t="str">
            <v>Merchant Payments - Other (not ePay)Monthly MT Volume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4</v>
          </cell>
          <cell r="AA153">
            <v>9</v>
          </cell>
          <cell r="AB153">
            <v>23</v>
          </cell>
          <cell r="AC153">
            <v>13</v>
          </cell>
        </row>
        <row r="154">
          <cell r="C154" t="str">
            <v>Merchant Payments - Other (not ePay)Cumulative MT Volume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4</v>
          </cell>
          <cell r="AA154">
            <v>12</v>
          </cell>
          <cell r="AB154">
            <v>33</v>
          </cell>
          <cell r="AC154">
            <v>37</v>
          </cell>
        </row>
        <row r="155">
          <cell r="C155" t="str">
            <v>Merchant Payments - Other (not ePay)Monthly MT Value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37566</v>
          </cell>
          <cell r="AA155">
            <v>54011.19</v>
          </cell>
          <cell r="AB155">
            <v>102103</v>
          </cell>
          <cell r="AC155">
            <v>54600</v>
          </cell>
        </row>
        <row r="156">
          <cell r="C156" t="str">
            <v>Merchant Payments - Other (not ePay)Cumulative MT Value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37566</v>
          </cell>
          <cell r="AA156">
            <v>91077.19</v>
          </cell>
          <cell r="AB156">
            <v>167514.19</v>
          </cell>
          <cell r="AC156">
            <v>209011.19</v>
          </cell>
        </row>
        <row r="157">
          <cell r="C157" t="str">
            <v>Merchant Payments - Other (not ePay)Average Value of MT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31316</v>
          </cell>
          <cell r="AA157">
            <v>9087.31</v>
          </cell>
          <cell r="AB157">
            <v>11469.67</v>
          </cell>
          <cell r="AC157">
            <v>7827.27</v>
          </cell>
        </row>
        <row r="158">
          <cell r="C158" t="str">
            <v>Merchant Payments - Other (not ePay)Monthly Paga MT Income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573.35</v>
          </cell>
          <cell r="AA158">
            <v>851.52</v>
          </cell>
          <cell r="AB158">
            <v>1602.61</v>
          </cell>
          <cell r="AC158">
            <v>856.46</v>
          </cell>
        </row>
        <row r="159">
          <cell r="C159" t="str">
            <v>Merchant Payments - Other (not ePay)Cumulative Paga MT Income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573.35</v>
          </cell>
          <cell r="AA159">
            <v>1417.37</v>
          </cell>
          <cell r="AB159">
            <v>2634.99</v>
          </cell>
          <cell r="AC159">
            <v>3294.45</v>
          </cell>
        </row>
        <row r="160">
          <cell r="C160" t="str">
            <v>Airtime# of non-logged in consumers performing airtime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2</v>
          </cell>
          <cell r="Y160">
            <v>1</v>
          </cell>
          <cell r="Z160">
            <v>55</v>
          </cell>
          <cell r="AA160">
            <v>52</v>
          </cell>
          <cell r="AB160">
            <v>88</v>
          </cell>
          <cell r="AC160">
            <v>60</v>
          </cell>
        </row>
        <row r="161">
          <cell r="C161" t="str">
            <v>AirtimeChurn AT non-logged in Customers in month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2</v>
          </cell>
          <cell r="Z161">
            <v>1</v>
          </cell>
          <cell r="AA161">
            <v>43</v>
          </cell>
          <cell r="AB161">
            <v>38</v>
          </cell>
          <cell r="AC161">
            <v>69</v>
          </cell>
        </row>
        <row r="162">
          <cell r="C162" t="str">
            <v>AirtimeNewly Active non-logged in AT Customers in month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</row>
        <row r="163">
          <cell r="C163" t="str">
            <v>AirtimeMonthly AT Volume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2</v>
          </cell>
          <cell r="Y163">
            <v>2</v>
          </cell>
          <cell r="Z163">
            <v>71</v>
          </cell>
          <cell r="AA163">
            <v>84</v>
          </cell>
          <cell r="AB163">
            <v>152</v>
          </cell>
          <cell r="AC163">
            <v>92</v>
          </cell>
        </row>
        <row r="164">
          <cell r="C164" t="str">
            <v>AirtimeCumulative AT Volume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2</v>
          </cell>
          <cell r="Y164">
            <v>4</v>
          </cell>
          <cell r="Z164">
            <v>75</v>
          </cell>
          <cell r="AA164">
            <v>159</v>
          </cell>
          <cell r="AB164">
            <v>311</v>
          </cell>
          <cell r="AC164">
            <v>403</v>
          </cell>
        </row>
        <row r="165">
          <cell r="C165" t="str">
            <v>AirtimeMonthly AT Value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300</v>
          </cell>
          <cell r="Y165">
            <v>250</v>
          </cell>
          <cell r="Z165">
            <v>66200</v>
          </cell>
          <cell r="AA165">
            <v>65360</v>
          </cell>
          <cell r="AB165">
            <v>118240</v>
          </cell>
          <cell r="AC165">
            <v>79678</v>
          </cell>
        </row>
        <row r="166">
          <cell r="C166" t="str">
            <v>AirtimeCumulative AT Value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300</v>
          </cell>
          <cell r="Y166">
            <v>550</v>
          </cell>
          <cell r="Z166">
            <v>66750</v>
          </cell>
          <cell r="AA166">
            <v>132110</v>
          </cell>
          <cell r="AB166">
            <v>250350</v>
          </cell>
          <cell r="AC166">
            <v>330028</v>
          </cell>
        </row>
        <row r="167">
          <cell r="C167" t="str">
            <v>AirtimeAverage Value of AT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150</v>
          </cell>
          <cell r="Y167">
            <v>125</v>
          </cell>
          <cell r="Z167">
            <v>932.39</v>
          </cell>
          <cell r="AA167">
            <v>778.1</v>
          </cell>
          <cell r="AB167">
            <v>777.89</v>
          </cell>
          <cell r="AC167">
            <v>866.07</v>
          </cell>
        </row>
        <row r="168">
          <cell r="C168" t="str">
            <v>AirtimeMonthly Paga AT Income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21</v>
          </cell>
          <cell r="Y168">
            <v>12.5</v>
          </cell>
          <cell r="Z168">
            <v>5144</v>
          </cell>
          <cell r="AA168">
            <v>4969.2</v>
          </cell>
          <cell r="AB168">
            <v>9150.2000000000007</v>
          </cell>
          <cell r="AC168">
            <v>5850.44</v>
          </cell>
        </row>
        <row r="169">
          <cell r="C169" t="str">
            <v>AirtimeCumulative Paga AT Income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21</v>
          </cell>
          <cell r="Y169">
            <v>33.5</v>
          </cell>
          <cell r="Z169">
            <v>5177.5</v>
          </cell>
          <cell r="AA169">
            <v>10146.700000000001</v>
          </cell>
          <cell r="AB169">
            <v>19296.900000000001</v>
          </cell>
          <cell r="AC169">
            <v>25147.34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siness Sales Quarter-2015"/>
      <sheetName val="Consumer Sales Quarter-2015"/>
      <sheetName val="Paga All"/>
      <sheetName val="Lagos State"/>
      <sheetName val="Ibadan"/>
      <sheetName val="Ilorin"/>
      <sheetName val="Abuja"/>
      <sheetName val="Enugu"/>
      <sheetName val="Port Harcourt"/>
      <sheetName val="Abeokuta"/>
      <sheetName val="Kano"/>
      <sheetName val="Kaduna"/>
      <sheetName val="Benin city"/>
      <sheetName val="Onitsha"/>
      <sheetName val="Nnewi"/>
      <sheetName val="Other Cities"/>
    </sheetNames>
    <sheetDataSet>
      <sheetData sheetId="0"/>
      <sheetData sheetId="1"/>
      <sheetData sheetId="2">
        <row r="1">
          <cell r="F1" t="str">
            <v>Name</v>
          </cell>
          <cell r="G1" t="str">
            <v>Lookup</v>
          </cell>
          <cell r="H1">
            <v>42019</v>
          </cell>
          <cell r="I1" t="str">
            <v>Feb-15</v>
          </cell>
        </row>
        <row r="2">
          <cell r="F2" t="str">
            <v># of Approved Agents in Total</v>
          </cell>
          <cell r="G2" t="str">
            <v>Lagos StateAgent Network Sales# of Approved Agents in Total</v>
          </cell>
          <cell r="H2">
            <v>7238</v>
          </cell>
          <cell r="I2">
            <v>7453</v>
          </cell>
        </row>
        <row r="3">
          <cell r="F3" t="str">
            <v>Active Agents in total (at least 1 transactions in the month)</v>
          </cell>
          <cell r="G3" t="str">
            <v>Lagos StateAgent Network SalesActive Agents in total (at least 1 transactions in the month)</v>
          </cell>
          <cell r="H3">
            <v>4187</v>
          </cell>
          <cell r="I3">
            <v>4293</v>
          </cell>
        </row>
        <row r="4">
          <cell r="F4" t="str">
            <v>Active Agents in total (at least 5 transactions in the month)</v>
          </cell>
          <cell r="G4" t="str">
            <v>Lagos StateAgent Network SalesActive Agents in total (at least 5 transactions in the month)</v>
          </cell>
          <cell r="H4">
            <v>3624</v>
          </cell>
          <cell r="I4">
            <v>3694</v>
          </cell>
        </row>
        <row r="5">
          <cell r="F5" t="str">
            <v>Fresh Active Agents in total (at least 1 transactions in the month)</v>
          </cell>
          <cell r="G5" t="str">
            <v>Lagos StateAgent Network SalesFresh Active Agents in total (at least 1 transactions in the month)</v>
          </cell>
          <cell r="H5">
            <v>369</v>
          </cell>
          <cell r="I5">
            <v>440</v>
          </cell>
        </row>
        <row r="6">
          <cell r="F6" t="str">
            <v>Fresh Active Agents in total (at least 5 transactions in the month)</v>
          </cell>
          <cell r="G6" t="str">
            <v>Lagos StateAgent Network SalesFresh Active Agents in total (at least 5 transactions in the month)</v>
          </cell>
          <cell r="H6">
            <v>364</v>
          </cell>
          <cell r="I6">
            <v>384</v>
          </cell>
        </row>
        <row r="7">
          <cell r="F7" t="str">
            <v>Churn Active Agents (1 txn in Month)</v>
          </cell>
          <cell r="G7" t="str">
            <v>Lagos StateAgent Network SalesChurn Active Agents (1 txn in Month)</v>
          </cell>
          <cell r="H7">
            <v>309</v>
          </cell>
          <cell r="I7">
            <v>334</v>
          </cell>
        </row>
        <row r="8">
          <cell r="F8" t="str">
            <v>Churn Active Agents (5 txn in Month)</v>
          </cell>
          <cell r="G8" t="str">
            <v>Lagos StateAgent Network SalesChurn Active Agents (5 txn in Month)</v>
          </cell>
          <cell r="H8">
            <v>330</v>
          </cell>
          <cell r="I8">
            <v>314</v>
          </cell>
        </row>
        <row r="9">
          <cell r="F9" t="str">
            <v># Agents in City</v>
          </cell>
          <cell r="G9" t="str">
            <v>Lagos StateLagos - All data in this section apply only to agents in Lagos (or the specific city)# Agents in City</v>
          </cell>
          <cell r="H9">
            <v>2492</v>
          </cell>
          <cell r="I9">
            <v>2554</v>
          </cell>
        </row>
        <row r="10">
          <cell r="F10" t="str">
            <v>Active Agents in City in month (at least 1 transactions in the month)</v>
          </cell>
          <cell r="G10" t="str">
            <v>Lagos StateLagos - All data in this section apply only to agents in Lagos (or the specific city)Active Agents in City in month (at least 1 transactions in the month)</v>
          </cell>
          <cell r="H10">
            <v>1512</v>
          </cell>
          <cell r="I10">
            <v>1554</v>
          </cell>
        </row>
        <row r="11">
          <cell r="F11" t="str">
            <v>Active Agents in City in month (at least 5 transactions in the month)</v>
          </cell>
          <cell r="G11" t="str">
            <v>Lagos StateLagos - All data in this section apply only to agents in Lagos (or the specific city)Active Agents in City in month (at least 5 transactions in the month)</v>
          </cell>
          <cell r="H11">
            <v>1365</v>
          </cell>
          <cell r="I11">
            <v>1357</v>
          </cell>
        </row>
        <row r="12">
          <cell r="F12" t="str">
            <v>Churn City Agents in Month (1 txn in Month)</v>
          </cell>
          <cell r="G12" t="str">
            <v>Lagos StateLagos - All data in this section apply only to agents in Lagos (or the specific city)Churn City Agents in Month (1 txn in Month)</v>
          </cell>
          <cell r="H12">
            <v>72</v>
          </cell>
          <cell r="I12">
            <v>89</v>
          </cell>
        </row>
        <row r="13">
          <cell r="F13" t="str">
            <v>Churn City Agents in Month (5 txn in Month)</v>
          </cell>
          <cell r="G13" t="str">
            <v>Lagos StateLagos - All data in this section apply only to agents in Lagos (or the specific city)Churn City Agents in Month (5 txn in Month)</v>
          </cell>
          <cell r="H13">
            <v>87</v>
          </cell>
          <cell r="I13">
            <v>112</v>
          </cell>
        </row>
        <row r="14">
          <cell r="F14" t="str">
            <v>Number of Agents performing at least 1 Deposit for Customer or another Agent (Accept Deposit)</v>
          </cell>
          <cell r="G14" t="str">
            <v>Lagos StateDeposit into Paga Number of Agents performing at least 1 Deposit for Customer or another Agent (Accept Deposit)</v>
          </cell>
          <cell r="H14">
            <v>422</v>
          </cell>
          <cell r="I14">
            <v>407</v>
          </cell>
        </row>
        <row r="15">
          <cell r="F15" t="str">
            <v>Churn Agents DP</v>
          </cell>
          <cell r="G15" t="str">
            <v>Lagos StateDeposit into Paga Churn Agents DP</v>
          </cell>
          <cell r="H15">
            <v>125</v>
          </cell>
          <cell r="I15">
            <v>107</v>
          </cell>
        </row>
        <row r="16">
          <cell r="F16" t="str">
            <v xml:space="preserve">New / Fresh Agents DP in Month </v>
          </cell>
          <cell r="G16" t="str">
            <v xml:space="preserve">Lagos StateDeposit into Paga New / Fresh Agents DP in Month </v>
          </cell>
          <cell r="H16">
            <v>91</v>
          </cell>
          <cell r="I16">
            <v>92</v>
          </cell>
        </row>
        <row r="17">
          <cell r="F17" t="str">
            <v>Total DP Volume</v>
          </cell>
          <cell r="G17" t="str">
            <v>Lagos StateDeposit into Paga Total DP Volume</v>
          </cell>
          <cell r="H17">
            <v>3946</v>
          </cell>
          <cell r="I17">
            <v>4288</v>
          </cell>
        </row>
        <row r="18">
          <cell r="F18" t="str">
            <v>Total DP Value</v>
          </cell>
          <cell r="G18" t="str">
            <v>Lagos StateDeposit into Paga Total DP Value</v>
          </cell>
          <cell r="H18">
            <v>64278410.310000002</v>
          </cell>
          <cell r="I18">
            <v>73904752.099999994</v>
          </cell>
        </row>
        <row r="19">
          <cell r="F19" t="str">
            <v>Average Value of DP</v>
          </cell>
          <cell r="G19" t="str">
            <v>Lagos StateDeposit into Paga Average Value of DP</v>
          </cell>
          <cell r="H19">
            <v>16289.51</v>
          </cell>
          <cell r="I19">
            <v>17235.25</v>
          </cell>
        </row>
        <row r="20">
          <cell r="F20" t="str">
            <v>Number of Agents performing MT on Paga (to customer or non-customer)</v>
          </cell>
          <cell r="G20" t="str">
            <v>Lagos StateMoney Transfer on PagaNumber of Agents performing MT on Paga (to customer or non-customer)</v>
          </cell>
          <cell r="H20">
            <v>32</v>
          </cell>
          <cell r="I20">
            <v>34</v>
          </cell>
        </row>
        <row r="21">
          <cell r="F21" t="str">
            <v>Churn Agents MT</v>
          </cell>
          <cell r="G21" t="str">
            <v>Lagos StateMoney Transfer on PagaChurn Agents MT</v>
          </cell>
          <cell r="H21">
            <v>41</v>
          </cell>
          <cell r="I21">
            <v>23</v>
          </cell>
        </row>
        <row r="22">
          <cell r="F22" t="str">
            <v xml:space="preserve">New / Fresh Agents MT in Month </v>
          </cell>
          <cell r="G22" t="str">
            <v xml:space="preserve">Lagos StateMoney Transfer on PagaNew / Fresh Agents MT in Month </v>
          </cell>
          <cell r="H22">
            <v>22</v>
          </cell>
          <cell r="I22">
            <v>25</v>
          </cell>
        </row>
        <row r="23">
          <cell r="F23" t="str">
            <v>Total MT Volume</v>
          </cell>
          <cell r="G23" t="str">
            <v>Lagos StateMoney Transfer on PagaTotal MT Volume</v>
          </cell>
          <cell r="H23">
            <v>42</v>
          </cell>
          <cell r="I23">
            <v>42</v>
          </cell>
        </row>
        <row r="24">
          <cell r="F24" t="str">
            <v>Total MT Value</v>
          </cell>
          <cell r="G24" t="str">
            <v>Lagos StateMoney Transfer on PagaTotal MT Value</v>
          </cell>
          <cell r="H24">
            <v>375250</v>
          </cell>
          <cell r="I24">
            <v>401200</v>
          </cell>
        </row>
        <row r="25">
          <cell r="F25" t="str">
            <v>Average Value of MT</v>
          </cell>
          <cell r="G25" t="str">
            <v>Lagos StateMoney Transfer on PagaAverage Value of MT</v>
          </cell>
          <cell r="H25">
            <v>8934.52</v>
          </cell>
          <cell r="I25">
            <v>9552.3799999999992</v>
          </cell>
        </row>
        <row r="26">
          <cell r="F26" t="str">
            <v>Paga MT Income</v>
          </cell>
          <cell r="G26" t="str">
            <v>Lagos StateMoney Transfer on PagaPaga MT Income</v>
          </cell>
          <cell r="H26">
            <v>4250</v>
          </cell>
          <cell r="I26">
            <v>4210</v>
          </cell>
        </row>
        <row r="27">
          <cell r="F27" t="str">
            <v>Agent MT Commission</v>
          </cell>
          <cell r="G27" t="str">
            <v>Lagos StateMoney Transfer on PagaAgent MT Commission</v>
          </cell>
          <cell r="H27">
            <v>2150</v>
          </cell>
          <cell r="I27">
            <v>2090</v>
          </cell>
        </row>
        <row r="28">
          <cell r="F28" t="str">
            <v>Number of Agents performing Deposit to Bank</v>
          </cell>
          <cell r="G28" t="str">
            <v>Lagos StateDeposit To BankNumber of Agents performing Deposit to Bank</v>
          </cell>
          <cell r="H28">
            <v>978</v>
          </cell>
          <cell r="I28">
            <v>1013</v>
          </cell>
        </row>
        <row r="29">
          <cell r="F29" t="str">
            <v>Churn Agents DB</v>
          </cell>
          <cell r="G29" t="str">
            <v>Lagos StateDeposit To BankChurn Agents DB</v>
          </cell>
          <cell r="H29">
            <v>172</v>
          </cell>
          <cell r="I29">
            <v>128</v>
          </cell>
        </row>
        <row r="30">
          <cell r="F30" t="str">
            <v xml:space="preserve">New / Fresh Agents DB in Month </v>
          </cell>
          <cell r="G30" t="str">
            <v xml:space="preserve">Lagos StateDeposit To Bank New / Fresh Agents DB in Month </v>
          </cell>
          <cell r="H30">
            <v>132</v>
          </cell>
          <cell r="I30">
            <v>169</v>
          </cell>
        </row>
        <row r="31">
          <cell r="F31" t="str">
            <v>Total DB Volume</v>
          </cell>
          <cell r="G31" t="str">
            <v>Lagos StateDeposit To BankTotal DB Volume</v>
          </cell>
          <cell r="H31">
            <v>15976</v>
          </cell>
          <cell r="I31">
            <v>19089</v>
          </cell>
        </row>
        <row r="32">
          <cell r="F32" t="str">
            <v>Total DB Volume - Reversals</v>
          </cell>
          <cell r="G32" t="str">
            <v>Lagos StateDeposit To BankTotal DB Volume - Reversals</v>
          </cell>
          <cell r="H32">
            <v>33</v>
          </cell>
          <cell r="I32">
            <v>3</v>
          </cell>
        </row>
        <row r="33">
          <cell r="F33" t="str">
            <v>Total DB Value</v>
          </cell>
          <cell r="G33" t="str">
            <v>Lagos StateDeposit To BankTotal DB Value</v>
          </cell>
          <cell r="H33">
            <v>240665370.38</v>
          </cell>
          <cell r="I33">
            <v>289810146.99000001</v>
          </cell>
        </row>
        <row r="34">
          <cell r="F34" t="str">
            <v>Total DB Value - Reversals</v>
          </cell>
          <cell r="G34" t="str">
            <v>Lagos StateDeposit To BankTotal DB Value - Reversals</v>
          </cell>
          <cell r="H34">
            <v>-401750</v>
          </cell>
          <cell r="I34">
            <v>-52000</v>
          </cell>
        </row>
        <row r="35">
          <cell r="F35" t="str">
            <v>Average Value of DB</v>
          </cell>
          <cell r="G35" t="str">
            <v>Lagos StateDeposit To BankAverage Value of DB</v>
          </cell>
          <cell r="H35">
            <v>15064.18</v>
          </cell>
          <cell r="I35">
            <v>15182.05</v>
          </cell>
        </row>
        <row r="36">
          <cell r="F36" t="str">
            <v>Average Value of DB - Reversals</v>
          </cell>
          <cell r="G36" t="str">
            <v>Lagos StateDeposit To BankAverage Value of DB - Reversals</v>
          </cell>
          <cell r="H36">
            <v>-12174.24</v>
          </cell>
          <cell r="I36">
            <v>-17333.330000000002</v>
          </cell>
        </row>
        <row r="37">
          <cell r="F37" t="str">
            <v>Paga DB Income</v>
          </cell>
          <cell r="G37" t="str">
            <v>Lagos StateDeposit To BankPaga DB Income</v>
          </cell>
          <cell r="H37">
            <v>1378310</v>
          </cell>
          <cell r="I37">
            <v>1652110</v>
          </cell>
        </row>
        <row r="38">
          <cell r="F38" t="str">
            <v>Paga DB Income - Reversal</v>
          </cell>
          <cell r="G38" t="str">
            <v>Lagos StateDeposit To BankPaga DB Income - Reversal</v>
          </cell>
          <cell r="H38">
            <v>-2670</v>
          </cell>
          <cell r="I38">
            <v>-250</v>
          </cell>
        </row>
        <row r="39">
          <cell r="F39" t="str">
            <v>Agent DB Commission</v>
          </cell>
          <cell r="G39" t="str">
            <v>Lagos StateDeposit To BankAgent DB Commission</v>
          </cell>
          <cell r="H39">
            <v>1008140</v>
          </cell>
          <cell r="I39">
            <v>1210340</v>
          </cell>
        </row>
        <row r="40">
          <cell r="F40" t="str">
            <v>Agent DB Commission - Reversal</v>
          </cell>
          <cell r="G40" t="str">
            <v>Lagos StateDeposit To BankAgent DB Commission - Reversal</v>
          </cell>
          <cell r="H40">
            <v>-2280</v>
          </cell>
          <cell r="I40">
            <v>-200</v>
          </cell>
        </row>
        <row r="41">
          <cell r="F41" t="str">
            <v>Number of agents performing DStv</v>
          </cell>
          <cell r="G41" t="str">
            <v>Lagos StateMerchant Payments (Bill Pay)Number of agents performing DStv</v>
          </cell>
          <cell r="H41">
            <v>1071</v>
          </cell>
          <cell r="I41">
            <v>1067</v>
          </cell>
        </row>
        <row r="42">
          <cell r="F42" t="str">
            <v>Churn Agents DStv BP</v>
          </cell>
          <cell r="G42" t="str">
            <v>Lagos StateMerchant Payments (Bill Pay)Churn Agents DStv BP</v>
          </cell>
          <cell r="H42">
            <v>65</v>
          </cell>
          <cell r="I42">
            <v>53</v>
          </cell>
        </row>
        <row r="43">
          <cell r="F43" t="str">
            <v xml:space="preserve">New / Fresh Agents BP in Month </v>
          </cell>
          <cell r="G43" t="str">
            <v xml:space="preserve">Lagos StateMerchant Payments (Bill Pay)New / Fresh Agents BP in Month </v>
          </cell>
          <cell r="H43">
            <v>118</v>
          </cell>
          <cell r="I43">
            <v>135</v>
          </cell>
        </row>
        <row r="44">
          <cell r="F44" t="str">
            <v>Total DStv BP Volume</v>
          </cell>
          <cell r="G44" t="str">
            <v>Lagos StateMerchant Payments (Bill Pay)Total DStv BP Volume</v>
          </cell>
          <cell r="H44">
            <v>35074</v>
          </cell>
          <cell r="I44">
            <v>31520</v>
          </cell>
        </row>
        <row r="45">
          <cell r="F45" t="str">
            <v>Total DStv BP Volume - Reversal</v>
          </cell>
          <cell r="G45" t="str">
            <v>Lagos StateMerchant Payments (Bill Pay)Total DStv BP Volume - Reversal</v>
          </cell>
          <cell r="H45">
            <v>125</v>
          </cell>
          <cell r="I45">
            <v>78</v>
          </cell>
        </row>
        <row r="46">
          <cell r="F46" t="str">
            <v>Total DStv BP Value</v>
          </cell>
          <cell r="G46" t="str">
            <v>Lagos StateMerchant Payments (Bill Pay)Total DStv BP Value</v>
          </cell>
          <cell r="H46">
            <v>141279921</v>
          </cell>
          <cell r="I46">
            <v>123407805.67</v>
          </cell>
        </row>
        <row r="47">
          <cell r="F47" t="str">
            <v>Total DStv BP Value - Reversal</v>
          </cell>
          <cell r="G47" t="str">
            <v>Lagos StateMerchant Payments (Bill Pay)Total DStv BP Value - Reversal</v>
          </cell>
          <cell r="H47">
            <v>-636280</v>
          </cell>
          <cell r="I47">
            <v>-454900</v>
          </cell>
        </row>
        <row r="48">
          <cell r="F48" t="str">
            <v>Average Value of DStv BP</v>
          </cell>
          <cell r="G48" t="str">
            <v>Lagos StateMerchant Payments (Bill Pay)Average Value of DStv BP</v>
          </cell>
          <cell r="H48">
            <v>4028.05</v>
          </cell>
          <cell r="I48">
            <v>3915.22</v>
          </cell>
        </row>
        <row r="49">
          <cell r="F49" t="str">
            <v>Average Value of DStv BP - Reversals</v>
          </cell>
          <cell r="G49" t="str">
            <v>Lagos StateMerchant Payments (Bill Pay)Average Value of DStv BP - Reversals</v>
          </cell>
          <cell r="H49">
            <v>-5090.24</v>
          </cell>
          <cell r="I49">
            <v>-5832.05</v>
          </cell>
        </row>
        <row r="50">
          <cell r="F50" t="str">
            <v>Paga DStv BP Income</v>
          </cell>
          <cell r="G50" t="str">
            <v>Lagos StateMerchant Payments (Bill Pay)Paga DStv BP Income</v>
          </cell>
          <cell r="H50">
            <v>2117181.46</v>
          </cell>
          <cell r="I50">
            <v>1867462.06</v>
          </cell>
        </row>
        <row r="51">
          <cell r="F51" t="str">
            <v>Paga DStv BP Income - Reversals</v>
          </cell>
          <cell r="G51" t="str">
            <v>Lagos StateMerchant Payments (Bill Pay)Paga DStv BP Income - Reversals</v>
          </cell>
          <cell r="H51">
            <v>-991.3</v>
          </cell>
          <cell r="I51">
            <v>0</v>
          </cell>
        </row>
        <row r="52">
          <cell r="F52" t="str">
            <v>Agent DStv BP Commission</v>
          </cell>
          <cell r="G52" t="str">
            <v>Lagos StateMerchant Payments (Bill Pay)Agent DStv BP Commission</v>
          </cell>
          <cell r="H52">
            <v>1459190</v>
          </cell>
          <cell r="I52">
            <v>1285820</v>
          </cell>
        </row>
        <row r="53">
          <cell r="F53" t="str">
            <v>Agent DStv BP Commission - Reversals</v>
          </cell>
          <cell r="G53" t="str">
            <v>Lagos StateMerchant Payments (Bill Pay)Agent DStv BP Commission - Reversals</v>
          </cell>
          <cell r="H53">
            <v>-750</v>
          </cell>
          <cell r="I53">
            <v>0</v>
          </cell>
        </row>
        <row r="54">
          <cell r="F54" t="str">
            <v>Number of agents performing Gotv</v>
          </cell>
          <cell r="G54" t="str">
            <v>Lagos StateMerchant Payments (Bill Pay)Number of agents performing Gotv</v>
          </cell>
          <cell r="H54">
            <v>1229</v>
          </cell>
          <cell r="I54">
            <v>1267</v>
          </cell>
        </row>
        <row r="55">
          <cell r="F55" t="str">
            <v>Churn Agents Gotv BP</v>
          </cell>
          <cell r="G55" t="str">
            <v>Lagos StateMerchant Payments (Bill Pay)Churn Agents Gotv BP</v>
          </cell>
          <cell r="H55">
            <v>72</v>
          </cell>
          <cell r="I55">
            <v>74</v>
          </cell>
        </row>
        <row r="56">
          <cell r="F56" t="str">
            <v xml:space="preserve">New / Fresh Agents BP in Month </v>
          </cell>
          <cell r="G56" t="str">
            <v xml:space="preserve">Lagos StateMerchant Payments (Bill Pay)New / Fresh Agents BP in Month </v>
          </cell>
          <cell r="H56">
            <v>137</v>
          </cell>
          <cell r="I56">
            <v>149</v>
          </cell>
        </row>
        <row r="57">
          <cell r="F57" t="str">
            <v>Total Gotv BP Volume</v>
          </cell>
          <cell r="G57" t="str">
            <v>Lagos StateMerchant Payments (Bill Pay)Total Gotv BP Volume</v>
          </cell>
          <cell r="H57">
            <v>112463</v>
          </cell>
          <cell r="I57">
            <v>104088</v>
          </cell>
        </row>
        <row r="58">
          <cell r="F58" t="str">
            <v>Total Gotv BP Volume - Reversals</v>
          </cell>
          <cell r="G58" t="str">
            <v>Lagos StateMerchant Payments (Bill Pay)Total Gotv BP Volume - Reversals</v>
          </cell>
          <cell r="H58">
            <v>286</v>
          </cell>
          <cell r="I58">
            <v>205</v>
          </cell>
        </row>
        <row r="59">
          <cell r="F59" t="str">
            <v>Total Gotv BP Value</v>
          </cell>
          <cell r="G59" t="str">
            <v>Lagos StateMerchant Payments (Bill Pay)Total Gotv BP Value</v>
          </cell>
          <cell r="H59">
            <v>166645206</v>
          </cell>
          <cell r="I59">
            <v>154161650</v>
          </cell>
        </row>
        <row r="60">
          <cell r="F60" t="str">
            <v>Total Gotv BP Value - Reversals</v>
          </cell>
          <cell r="G60" t="str">
            <v>Lagos StateMerchant Payments (Bill Pay)Total Gotv BP Value - Reversals</v>
          </cell>
          <cell r="H60">
            <v>-496450</v>
          </cell>
          <cell r="I60">
            <v>-305000</v>
          </cell>
        </row>
        <row r="61">
          <cell r="F61" t="str">
            <v>Average Value of Gotv BP</v>
          </cell>
          <cell r="G61" t="str">
            <v>Lagos StateMerchant Payments (Bill Pay)Average Value of Gotv BP</v>
          </cell>
          <cell r="H61">
            <v>1481.78</v>
          </cell>
          <cell r="I61">
            <v>1481.07</v>
          </cell>
        </row>
        <row r="62">
          <cell r="F62" t="str">
            <v>Average Value of Gotv BP - Reversals</v>
          </cell>
          <cell r="G62" t="str">
            <v>Lagos StateMerchant Payments (Bill Pay)Average Value of Gotv BP - Reversals</v>
          </cell>
          <cell r="H62">
            <v>-1735.84</v>
          </cell>
          <cell r="I62">
            <v>-1487.8</v>
          </cell>
        </row>
        <row r="63">
          <cell r="F63" t="str">
            <v>Paga Gotv BP Income</v>
          </cell>
          <cell r="G63" t="str">
            <v>Lagos StateMerchant Payments (Bill Pay)Paga Gotv BP Income</v>
          </cell>
          <cell r="H63">
            <v>3913006.56</v>
          </cell>
          <cell r="I63">
            <v>3622326.5</v>
          </cell>
        </row>
        <row r="64">
          <cell r="F64" t="str">
            <v>Paga Gotv BP Income - Reversals</v>
          </cell>
          <cell r="G64" t="str">
            <v>Lagos StateMerchant Payments (Bill Pay)Paga Gotv BP Income - Reversals</v>
          </cell>
          <cell r="H64">
            <v>-1925</v>
          </cell>
          <cell r="I64">
            <v>0</v>
          </cell>
        </row>
        <row r="65">
          <cell r="F65" t="str">
            <v>Agent Gotv BP Commission</v>
          </cell>
          <cell r="G65" t="str">
            <v>Lagos StateMerchant Payments (Bill Pay)Agent Gotv BP Commission</v>
          </cell>
          <cell r="H65">
            <v>2341770</v>
          </cell>
          <cell r="I65">
            <v>2144960</v>
          </cell>
        </row>
        <row r="66">
          <cell r="F66" t="str">
            <v>Agent Gotv BP Commission - Reversals</v>
          </cell>
          <cell r="G66" t="str">
            <v>Lagos StateMerchant Payments (Bill Pay)Agent Gotv BP Commission - Reversals</v>
          </cell>
          <cell r="H66">
            <v>-1130</v>
          </cell>
          <cell r="I66">
            <v>0</v>
          </cell>
        </row>
        <row r="67">
          <cell r="F67" t="str">
            <v>Number of agents performing Startimes</v>
          </cell>
          <cell r="G67" t="str">
            <v>Lagos StateMerchant Payments (Bill Pay)Number of agents performing Startimes</v>
          </cell>
          <cell r="H67">
            <v>546</v>
          </cell>
          <cell r="I67">
            <v>591</v>
          </cell>
        </row>
        <row r="68">
          <cell r="F68" t="str">
            <v>Churn Agents Startimes BP</v>
          </cell>
          <cell r="G68" t="str">
            <v>Lagos StateMerchant Payments (Bill Pay)Churn Agents Startimes BP</v>
          </cell>
          <cell r="H68">
            <v>14</v>
          </cell>
          <cell r="I68">
            <v>13</v>
          </cell>
        </row>
        <row r="69">
          <cell r="F69" t="str">
            <v xml:space="preserve">New / Fresh Agents BP in Month </v>
          </cell>
          <cell r="G69" t="str">
            <v xml:space="preserve">Lagos StateMerchant Payments (Bill Pay)New / Fresh Agents BP in Month </v>
          </cell>
          <cell r="H69">
            <v>114</v>
          </cell>
          <cell r="I69">
            <v>138</v>
          </cell>
        </row>
        <row r="70">
          <cell r="F70" t="str">
            <v>Total Startimes BP Volume</v>
          </cell>
          <cell r="G70" t="str">
            <v>Lagos StateMerchant Payments (Bill Pay)Total Startimes BP Volume</v>
          </cell>
          <cell r="H70">
            <v>4755</v>
          </cell>
          <cell r="I70">
            <v>4477</v>
          </cell>
        </row>
        <row r="71">
          <cell r="F71" t="str">
            <v>Total Startimes BP Value</v>
          </cell>
          <cell r="G71" t="str">
            <v>Lagos StateMerchant Payments (Bill Pay)Total Startimes BP Value</v>
          </cell>
          <cell r="H71">
            <v>6177650</v>
          </cell>
          <cell r="I71">
            <v>5893300</v>
          </cell>
        </row>
        <row r="72">
          <cell r="F72" t="str">
            <v>Average Value of Startimes BP</v>
          </cell>
          <cell r="G72" t="str">
            <v>Lagos StateMerchant Payments (Bill Pay)Average Value of Startimes BP</v>
          </cell>
          <cell r="H72">
            <v>1299.19</v>
          </cell>
          <cell r="I72">
            <v>1316.35</v>
          </cell>
        </row>
        <row r="73">
          <cell r="F73" t="str">
            <v>Paga Startimes BP Income</v>
          </cell>
          <cell r="G73" t="str">
            <v>Lagos StateMerchant Payments (Bill Pay)Paga Startimes BP Income</v>
          </cell>
          <cell r="H73">
            <v>5992320.5</v>
          </cell>
          <cell r="I73">
            <v>5716501</v>
          </cell>
        </row>
        <row r="74">
          <cell r="F74" t="str">
            <v>Agent Startimes BP Commission</v>
          </cell>
          <cell r="G74" t="str">
            <v>Lagos StateMerchant Payments (Bill Pay)Agent Startimes BP Commission</v>
          </cell>
          <cell r="H74">
            <v>185329.5</v>
          </cell>
          <cell r="I74">
            <v>176799</v>
          </cell>
        </row>
        <row r="75">
          <cell r="F75" t="str">
            <v>Number of agents performing Other</v>
          </cell>
          <cell r="G75" t="str">
            <v>Lagos StateMerchant Payments (Bill Pay)Number of agents performing Other</v>
          </cell>
          <cell r="H75">
            <v>491</v>
          </cell>
          <cell r="I75">
            <v>481</v>
          </cell>
        </row>
        <row r="76">
          <cell r="F76" t="str">
            <v>Churn Agents Other BP</v>
          </cell>
          <cell r="G76" t="str">
            <v>Lagos StateMerchant Payments (Bill Pay)Churn Agents Other BP</v>
          </cell>
          <cell r="H76">
            <v>29</v>
          </cell>
          <cell r="I76">
            <v>25</v>
          </cell>
        </row>
        <row r="77">
          <cell r="F77" t="str">
            <v xml:space="preserve">New / Fresh Agents BP in Month </v>
          </cell>
          <cell r="G77" t="str">
            <v xml:space="preserve">Lagos StateMerchant Payments (Bill Pay)New / Fresh Agents BP in Month </v>
          </cell>
          <cell r="H77">
            <v>153</v>
          </cell>
          <cell r="I77">
            <v>138</v>
          </cell>
        </row>
        <row r="78">
          <cell r="F78" t="str">
            <v>Total Other BP Volume</v>
          </cell>
          <cell r="G78" t="str">
            <v>Lagos StateMerchant Payments (Bill Pay)Total Other BP Volume</v>
          </cell>
          <cell r="H78">
            <v>3192</v>
          </cell>
          <cell r="I78">
            <v>3129</v>
          </cell>
        </row>
        <row r="79">
          <cell r="F79" t="str">
            <v>Total Other BP Volume - Reversals</v>
          </cell>
          <cell r="G79" t="str">
            <v>Lagos StateMerchant Payments (Bill Pay)Total Other BP Volume - Reversals</v>
          </cell>
          <cell r="H79">
            <v>43</v>
          </cell>
          <cell r="I79">
            <v>15</v>
          </cell>
        </row>
        <row r="80">
          <cell r="F80" t="str">
            <v>Total Other BP Value</v>
          </cell>
          <cell r="G80" t="str">
            <v>Lagos StateMerchant Payments (Bill Pay)Total Other BP Value</v>
          </cell>
          <cell r="H80">
            <v>10380434.470000001</v>
          </cell>
          <cell r="I80">
            <v>10337743</v>
          </cell>
        </row>
        <row r="81">
          <cell r="F81" t="str">
            <v>Total Other BP Value - Reversals</v>
          </cell>
          <cell r="G81" t="str">
            <v>Lagos StateMerchant Payments (Bill Pay)Total Other BP Value - Reversals</v>
          </cell>
          <cell r="H81">
            <v>-251800.53</v>
          </cell>
          <cell r="I81">
            <v>-37790</v>
          </cell>
        </row>
        <row r="82">
          <cell r="F82" t="str">
            <v>Average Value of Other BP</v>
          </cell>
          <cell r="G82" t="str">
            <v>Lagos StateMerchant Payments (Bill Pay)Average Value of Other BP</v>
          </cell>
          <cell r="H82">
            <v>3252.02</v>
          </cell>
          <cell r="I82">
            <v>3303.85</v>
          </cell>
        </row>
        <row r="83">
          <cell r="F83" t="str">
            <v>Average Value of Other BP - Reversals</v>
          </cell>
          <cell r="G83" t="str">
            <v>Lagos StateMerchant Payments (Bill Pay)Average Value of Other BP - Reversals</v>
          </cell>
          <cell r="H83">
            <v>-5855.83</v>
          </cell>
          <cell r="I83">
            <v>-2519.33</v>
          </cell>
        </row>
        <row r="84">
          <cell r="F84" t="str">
            <v>Paga Other BP Income</v>
          </cell>
          <cell r="G84" t="str">
            <v>Lagos StateMerchant Payments (Bill Pay)Paga Other BP Income</v>
          </cell>
          <cell r="H84">
            <v>122405.69</v>
          </cell>
          <cell r="I84">
            <v>112756.91</v>
          </cell>
        </row>
        <row r="85">
          <cell r="F85" t="str">
            <v>Paga Other BP Income - Reversals</v>
          </cell>
          <cell r="G85" t="str">
            <v>Lagos StateMerchant Payments (Bill Pay)Paga Other BP Income - Reversals</v>
          </cell>
          <cell r="H85">
            <v>-11.04</v>
          </cell>
          <cell r="I85">
            <v>-29.48</v>
          </cell>
        </row>
        <row r="86">
          <cell r="F86" t="str">
            <v>Agent Other BP Commission</v>
          </cell>
          <cell r="G86" t="str">
            <v>Lagos StateMerchant Payments (Bill Pay)Agent Other BP Commission</v>
          </cell>
          <cell r="H86">
            <v>122035</v>
          </cell>
          <cell r="I86">
            <v>121925</v>
          </cell>
        </row>
        <row r="87">
          <cell r="F87" t="str">
            <v>Agent Other BP Commission - Reversals</v>
          </cell>
          <cell r="G87" t="str">
            <v>Lagos StateMerchant Payments (Bill Pay)Agent Other BP Commission - Reversals</v>
          </cell>
          <cell r="H87">
            <v>-60</v>
          </cell>
          <cell r="I87">
            <v>-100</v>
          </cell>
        </row>
        <row r="88">
          <cell r="F88" t="str">
            <v>Number of Agents performing Airtime on Transaction</v>
          </cell>
          <cell r="G88" t="str">
            <v>Lagos StateAirtimeNumber of Agents performing Airtime on Transaction</v>
          </cell>
          <cell r="H88">
            <v>1899</v>
          </cell>
          <cell r="I88">
            <v>1950</v>
          </cell>
        </row>
        <row r="89">
          <cell r="F89" t="str">
            <v>Churn Agents Airtime</v>
          </cell>
          <cell r="G89" t="str">
            <v>Lagos StateAirtimeChurn Agents Airtime</v>
          </cell>
          <cell r="H89">
            <v>148</v>
          </cell>
          <cell r="I89">
            <v>152</v>
          </cell>
        </row>
        <row r="90">
          <cell r="F90" t="str">
            <v xml:space="preserve">New / Fresh Agents Airtime in Month </v>
          </cell>
          <cell r="G90" t="str">
            <v xml:space="preserve">Lagos StateAirtimeNew / Fresh Agents Airtime in Month </v>
          </cell>
          <cell r="H90">
            <v>136</v>
          </cell>
          <cell r="I90">
            <v>181</v>
          </cell>
        </row>
        <row r="91">
          <cell r="F91" t="str">
            <v>Total Airtime Volume</v>
          </cell>
          <cell r="G91" t="str">
            <v>Lagos StateAirtimeTotal Airtime Volume</v>
          </cell>
          <cell r="H91">
            <v>29972</v>
          </cell>
          <cell r="I91">
            <v>29359</v>
          </cell>
        </row>
        <row r="92">
          <cell r="F92" t="str">
            <v>Total Airtime Volume - Reversal</v>
          </cell>
          <cell r="G92" t="str">
            <v>Lagos StateAirtimeTotal Airtime Volume - Reversal</v>
          </cell>
          <cell r="H92">
            <v>12</v>
          </cell>
          <cell r="I92">
            <v>85</v>
          </cell>
        </row>
        <row r="93">
          <cell r="F93" t="str">
            <v>Total Airtime Value</v>
          </cell>
          <cell r="G93" t="str">
            <v>Lagos StateAirtimeTotal Airtime Value</v>
          </cell>
          <cell r="H93">
            <v>13594658.050000001</v>
          </cell>
          <cell r="I93">
            <v>13073857.050000001</v>
          </cell>
        </row>
        <row r="94">
          <cell r="F94" t="str">
            <v>Total Airtime Value - Reversals</v>
          </cell>
          <cell r="G94" t="str">
            <v>Lagos StateAirtimeTotal Airtime Value - Reversals</v>
          </cell>
          <cell r="H94">
            <v>-7900</v>
          </cell>
          <cell r="I94">
            <v>-57100</v>
          </cell>
        </row>
        <row r="95">
          <cell r="F95" t="str">
            <v>Average Value of Airtime</v>
          </cell>
          <cell r="G95" t="str">
            <v>Lagos StateAirtimeAverage Value of Airtime</v>
          </cell>
          <cell r="H95">
            <v>453.58</v>
          </cell>
          <cell r="I95">
            <v>445.31</v>
          </cell>
        </row>
        <row r="96">
          <cell r="F96" t="str">
            <v>Average Value of Airtime - Reversals</v>
          </cell>
          <cell r="G96" t="str">
            <v>Lagos StateAirtimeAverage Value of Airtime - Reversals</v>
          </cell>
          <cell r="H96">
            <v>-658.33</v>
          </cell>
          <cell r="I96">
            <v>-671.76</v>
          </cell>
        </row>
        <row r="97">
          <cell r="F97" t="str">
            <v>Paga Airtime Income</v>
          </cell>
          <cell r="G97" t="str">
            <v>Lagos StateAirtimePaga Airtime Income</v>
          </cell>
          <cell r="H97">
            <v>305890.83</v>
          </cell>
          <cell r="I97">
            <v>291811.65999999997</v>
          </cell>
        </row>
        <row r="98">
          <cell r="F98" t="str">
            <v>Paga Airtime Income - Reversals</v>
          </cell>
          <cell r="G98" t="str">
            <v>Lagos StateAirtimePaga Airtime Income - Reversals</v>
          </cell>
          <cell r="H98">
            <v>-395</v>
          </cell>
          <cell r="I98">
            <v>-2649</v>
          </cell>
        </row>
        <row r="99">
          <cell r="F99" t="str">
            <v>Agent Airtime Commission</v>
          </cell>
          <cell r="G99" t="str">
            <v>Lagos StateAirtimeAgent Airtime Commission</v>
          </cell>
          <cell r="H99">
            <v>679922.91</v>
          </cell>
          <cell r="I99">
            <v>656532.87</v>
          </cell>
        </row>
        <row r="100">
          <cell r="F100" t="str">
            <v>Agent Airtime Commission - Reversals</v>
          </cell>
          <cell r="G100" t="str">
            <v>Lagos StateAirtimeAgent Airtime Commission - Reversals</v>
          </cell>
          <cell r="H100">
            <v>0</v>
          </cell>
          <cell r="I100">
            <v>0</v>
          </cell>
        </row>
        <row r="101">
          <cell r="F101" t="str">
            <v># of Approved Agents in Total</v>
          </cell>
          <cell r="G101" t="str">
            <v>IbadanAgent Network Sales# of Approved Agents in Total</v>
          </cell>
          <cell r="H101">
            <v>7238</v>
          </cell>
          <cell r="I101">
            <v>7453</v>
          </cell>
        </row>
        <row r="102">
          <cell r="F102" t="str">
            <v>Active Agents in total (at least 1 transactions in the month)</v>
          </cell>
          <cell r="G102" t="str">
            <v>IbadanAgent Network SalesActive Agents in total (at least 1 transactions in the month)</v>
          </cell>
          <cell r="H102">
            <v>4187</v>
          </cell>
          <cell r="I102">
            <v>4293</v>
          </cell>
        </row>
        <row r="103">
          <cell r="F103" t="str">
            <v>Active Agents in total (at least 5 transactions in the month)</v>
          </cell>
          <cell r="G103" t="str">
            <v>IbadanAgent Network SalesActive Agents in total (at least 5 transactions in the month)</v>
          </cell>
          <cell r="H103">
            <v>3624</v>
          </cell>
          <cell r="I103">
            <v>3694</v>
          </cell>
        </row>
        <row r="104">
          <cell r="F104" t="str">
            <v>Fresh Active Agents in total (at least 1 transactions in the month)</v>
          </cell>
          <cell r="G104" t="str">
            <v>IbadanAgent Network SalesFresh Active Agents in total (at least 1 transactions in the month)</v>
          </cell>
          <cell r="H104">
            <v>369</v>
          </cell>
          <cell r="I104">
            <v>440</v>
          </cell>
        </row>
        <row r="105">
          <cell r="F105" t="str">
            <v>Fresh Active Agents in total (at least 5 transactions in the month)</v>
          </cell>
          <cell r="G105" t="str">
            <v>IbadanAgent Network SalesFresh Active Agents in total (at least 5 transactions in the month)</v>
          </cell>
          <cell r="H105">
            <v>364</v>
          </cell>
          <cell r="I105">
            <v>384</v>
          </cell>
        </row>
        <row r="106">
          <cell r="F106" t="str">
            <v>Churn Active Agents (1 txn in Month)</v>
          </cell>
          <cell r="G106" t="str">
            <v>IbadanAgent Network SalesChurn Active Agents (1 txn in Month)</v>
          </cell>
          <cell r="H106">
            <v>309</v>
          </cell>
          <cell r="I106">
            <v>334</v>
          </cell>
        </row>
        <row r="107">
          <cell r="F107" t="str">
            <v>Churn Active Agents (5 txn in Month)</v>
          </cell>
          <cell r="G107" t="str">
            <v>IbadanAgent Network SalesChurn Active Agents (5 txn in Month)</v>
          </cell>
          <cell r="H107">
            <v>330</v>
          </cell>
          <cell r="I107">
            <v>314</v>
          </cell>
        </row>
        <row r="108">
          <cell r="F108" t="str">
            <v># Agents in City</v>
          </cell>
          <cell r="G108" t="str">
            <v>IbadanIbadan - All data in this section apply only to agents in Ibadan (or the specific city)# Agents in City</v>
          </cell>
          <cell r="H108">
            <v>464</v>
          </cell>
          <cell r="I108">
            <v>471</v>
          </cell>
        </row>
        <row r="109">
          <cell r="F109" t="str">
            <v>Active Agents in City in month (at least 1 transactions in the month)</v>
          </cell>
          <cell r="G109" t="str">
            <v>IbadanIbadan - All data in this section apply only to agents in Ibadan (or the specific city)Active Agents in City in month (at least 1 transactions in the month)</v>
          </cell>
          <cell r="H109">
            <v>301</v>
          </cell>
          <cell r="I109">
            <v>303</v>
          </cell>
        </row>
        <row r="110">
          <cell r="F110" t="str">
            <v>Active Agents in City in month (at least 5 transactions in the month)</v>
          </cell>
          <cell r="G110" t="str">
            <v>IbadanIbadan - All data in this section apply only to agents in Ibadan (or the specific city)Active Agents in City in month (at least 5 transactions in the month)</v>
          </cell>
          <cell r="H110">
            <v>268</v>
          </cell>
          <cell r="I110">
            <v>257</v>
          </cell>
        </row>
        <row r="111">
          <cell r="F111" t="str">
            <v>Churn City Agents in Month (1 txn in Month)</v>
          </cell>
          <cell r="G111" t="str">
            <v>IbadanIbadan - All data in this section apply only to agents in Ibadan (or the specific city)Churn City Agents in Month (1 txn in Month)</v>
          </cell>
          <cell r="H111">
            <v>26</v>
          </cell>
          <cell r="I111">
            <v>22</v>
          </cell>
        </row>
        <row r="112">
          <cell r="F112" t="str">
            <v>Churn City Agents in Month (5 txn in Month)</v>
          </cell>
          <cell r="G112" t="str">
            <v>IbadanIbadan - All data in this section apply only to agents in Ibadan (or the specific city)Churn City Agents in Month (5 txn in Month)</v>
          </cell>
          <cell r="H112">
            <v>25</v>
          </cell>
          <cell r="I112">
            <v>25</v>
          </cell>
        </row>
        <row r="113">
          <cell r="F113" t="str">
            <v>Number of Agents performing at least 1 Deposit for Customer or another Agent (Accept Deposit)</v>
          </cell>
          <cell r="G113" t="str">
            <v>IbadanDeposit into Paga Number of Agents performing at least 1 Deposit for Customer or another Agent (Accept Deposit)</v>
          </cell>
          <cell r="H113">
            <v>77</v>
          </cell>
          <cell r="I113">
            <v>77</v>
          </cell>
        </row>
        <row r="114">
          <cell r="F114" t="str">
            <v>Churn Agents DP</v>
          </cell>
          <cell r="G114" t="str">
            <v>IbadanDeposit into Paga Churn Agents DP</v>
          </cell>
          <cell r="H114">
            <v>22</v>
          </cell>
          <cell r="I114">
            <v>20</v>
          </cell>
        </row>
        <row r="115">
          <cell r="F115" t="str">
            <v xml:space="preserve">New / Fresh Agents DP in Month </v>
          </cell>
          <cell r="G115" t="str">
            <v xml:space="preserve">IbadanDeposit into Paga New / Fresh Agents DP in Month </v>
          </cell>
          <cell r="H115">
            <v>16</v>
          </cell>
          <cell r="I115">
            <v>20</v>
          </cell>
        </row>
        <row r="116">
          <cell r="F116" t="str">
            <v>Total DP Volume</v>
          </cell>
          <cell r="G116" t="str">
            <v>IbadanDeposit into Paga Total DP Volume</v>
          </cell>
          <cell r="H116">
            <v>687</v>
          </cell>
          <cell r="I116">
            <v>786</v>
          </cell>
        </row>
        <row r="117">
          <cell r="F117" t="str">
            <v>Total DP Value</v>
          </cell>
          <cell r="G117" t="str">
            <v>IbadanDeposit into Paga Total DP Value</v>
          </cell>
          <cell r="H117">
            <v>13051521.75</v>
          </cell>
          <cell r="I117">
            <v>11925511.25</v>
          </cell>
        </row>
        <row r="118">
          <cell r="F118" t="str">
            <v>Average Value of DP</v>
          </cell>
          <cell r="G118" t="str">
            <v>IbadanDeposit into Paga Average Value of DP</v>
          </cell>
          <cell r="H118">
            <v>18997.849999999999</v>
          </cell>
          <cell r="I118">
            <v>15172.41</v>
          </cell>
        </row>
        <row r="119">
          <cell r="F119" t="str">
            <v>Number of Agents performing MT on Paga (to customer or non-customer)</v>
          </cell>
          <cell r="G119" t="str">
            <v>IbadanMoney Transfer on PagaNumber of Agents performing MT on Paga (to customer or non-customer)</v>
          </cell>
          <cell r="H119">
            <v>4</v>
          </cell>
          <cell r="I119">
            <v>1</v>
          </cell>
        </row>
        <row r="120">
          <cell r="F120" t="str">
            <v>Churn Agents MT</v>
          </cell>
          <cell r="G120" t="str">
            <v>IbadanMoney Transfer on PagaChurn Agents MT</v>
          </cell>
          <cell r="H120">
            <v>11</v>
          </cell>
          <cell r="I120">
            <v>4</v>
          </cell>
        </row>
        <row r="121">
          <cell r="F121" t="str">
            <v xml:space="preserve">New / Fresh Agents MT in Month </v>
          </cell>
          <cell r="G121" t="str">
            <v xml:space="preserve">IbadanMoney Transfer on PagaNew / Fresh Agents MT in Month </v>
          </cell>
          <cell r="H121">
            <v>4</v>
          </cell>
          <cell r="I121">
            <v>1</v>
          </cell>
        </row>
        <row r="122">
          <cell r="F122" t="str">
            <v>Total MT Volume</v>
          </cell>
          <cell r="G122" t="str">
            <v>IbadanMoney Transfer on PagaTotal MT Volume</v>
          </cell>
          <cell r="H122">
            <v>4</v>
          </cell>
          <cell r="I122">
            <v>1</v>
          </cell>
        </row>
        <row r="123">
          <cell r="F123" t="str">
            <v>Total MT Value</v>
          </cell>
          <cell r="G123" t="str">
            <v>IbadanMoney Transfer on PagaTotal MT Value</v>
          </cell>
          <cell r="H123">
            <v>3200</v>
          </cell>
          <cell r="I123">
            <v>3000</v>
          </cell>
        </row>
        <row r="124">
          <cell r="F124" t="str">
            <v>Average Value of MT</v>
          </cell>
          <cell r="G124" t="str">
            <v>IbadanMoney Transfer on PagaAverage Value of MT</v>
          </cell>
          <cell r="H124">
            <v>800</v>
          </cell>
          <cell r="I124">
            <v>3000</v>
          </cell>
        </row>
        <row r="125">
          <cell r="F125" t="str">
            <v>Paga MT Income</v>
          </cell>
          <cell r="G125" t="str">
            <v>IbadanMoney Transfer on PagaPaga MT Income</v>
          </cell>
          <cell r="H125">
            <v>340</v>
          </cell>
          <cell r="I125">
            <v>100</v>
          </cell>
        </row>
        <row r="126">
          <cell r="F126" t="str">
            <v>Agent MT Commission</v>
          </cell>
          <cell r="G126" t="str">
            <v>IbadanMoney Transfer on PagaAgent MT Commission</v>
          </cell>
          <cell r="H126">
            <v>110</v>
          </cell>
          <cell r="I126">
            <v>50</v>
          </cell>
        </row>
        <row r="127">
          <cell r="F127" t="str">
            <v>Number of Agents performing Deposit to Bank</v>
          </cell>
          <cell r="G127" t="str">
            <v>IbadanDeposit To BankNumber of Agents performing Deposit to Bank</v>
          </cell>
          <cell r="H127">
            <v>215</v>
          </cell>
          <cell r="I127">
            <v>190</v>
          </cell>
        </row>
        <row r="128">
          <cell r="F128" t="str">
            <v>Churn Agents DB</v>
          </cell>
          <cell r="G128" t="str">
            <v>IbadanDeposit To BankChurn Agents DB</v>
          </cell>
          <cell r="H128">
            <v>42</v>
          </cell>
          <cell r="I128">
            <v>37</v>
          </cell>
        </row>
        <row r="129">
          <cell r="F129" t="str">
            <v xml:space="preserve">New / Fresh Agents DB in Month </v>
          </cell>
          <cell r="G129" t="str">
            <v xml:space="preserve">IbadanDeposit To Bank New / Fresh Agents DB in Month </v>
          </cell>
          <cell r="H129">
            <v>40</v>
          </cell>
          <cell r="I129">
            <v>23</v>
          </cell>
        </row>
        <row r="130">
          <cell r="F130" t="str">
            <v>Total DB Volume</v>
          </cell>
          <cell r="G130" t="str">
            <v>IbadanDeposit To BankTotal DB Volume</v>
          </cell>
          <cell r="H130">
            <v>2133</v>
          </cell>
          <cell r="I130">
            <v>2447</v>
          </cell>
        </row>
        <row r="131">
          <cell r="F131" t="str">
            <v>Total DB Volume - Reversals</v>
          </cell>
          <cell r="G131" t="str">
            <v>IbadanDeposit To BankTotal DB Volume - Reversals</v>
          </cell>
          <cell r="H131">
            <v>5</v>
          </cell>
          <cell r="I131">
            <v>1</v>
          </cell>
        </row>
        <row r="132">
          <cell r="F132" t="str">
            <v>Total DB Value</v>
          </cell>
          <cell r="G132" t="str">
            <v>IbadanDeposit To BankTotal DB Value</v>
          </cell>
          <cell r="H132">
            <v>27177310.25</v>
          </cell>
          <cell r="I132">
            <v>28922082</v>
          </cell>
        </row>
        <row r="133">
          <cell r="F133" t="str">
            <v>Total DB Value - Reversals</v>
          </cell>
          <cell r="G133" t="str">
            <v>IbadanDeposit To BankTotal DB Value - Reversals</v>
          </cell>
          <cell r="H133">
            <v>-29300</v>
          </cell>
          <cell r="I133">
            <v>-3000</v>
          </cell>
        </row>
        <row r="134">
          <cell r="F134" t="str">
            <v>Average Value of DB</v>
          </cell>
          <cell r="G134" t="str">
            <v>IbadanDeposit To BankAverage Value of DB</v>
          </cell>
          <cell r="H134">
            <v>12741.36</v>
          </cell>
          <cell r="I134">
            <v>11819.4</v>
          </cell>
        </row>
        <row r="135">
          <cell r="F135" t="str">
            <v>Average Value of DB - Reversals</v>
          </cell>
          <cell r="G135" t="str">
            <v>IbadanDeposit To BankAverage Value of DB - Reversals</v>
          </cell>
          <cell r="H135">
            <v>-5860</v>
          </cell>
          <cell r="I135">
            <v>-3000</v>
          </cell>
        </row>
        <row r="136">
          <cell r="F136" t="str">
            <v>Paga DB Income</v>
          </cell>
          <cell r="G136" t="str">
            <v>IbadanDeposit To BankPaga DB Income</v>
          </cell>
          <cell r="H136">
            <v>192800</v>
          </cell>
          <cell r="I136">
            <v>224350</v>
          </cell>
        </row>
        <row r="137">
          <cell r="F137" t="str">
            <v>Paga DB Income - Reversal</v>
          </cell>
          <cell r="G137" t="str">
            <v>IbadanDeposit To BankPaga DB Income - Reversal</v>
          </cell>
          <cell r="H137">
            <v>-470</v>
          </cell>
          <cell r="I137">
            <v>-100</v>
          </cell>
        </row>
        <row r="138">
          <cell r="F138" t="str">
            <v>Agent DB Commission</v>
          </cell>
          <cell r="G138" t="str">
            <v>IbadanDeposit To BankAgent DB Commission</v>
          </cell>
          <cell r="H138">
            <v>125650</v>
          </cell>
          <cell r="I138">
            <v>142400</v>
          </cell>
        </row>
        <row r="139">
          <cell r="F139" t="str">
            <v>Agent DB Commission - Reversal</v>
          </cell>
          <cell r="G139" t="str">
            <v>IbadanDeposit To BankAgent DB Commission - Reversal</v>
          </cell>
          <cell r="H139">
            <v>-280</v>
          </cell>
          <cell r="I139">
            <v>-50</v>
          </cell>
        </row>
        <row r="140">
          <cell r="F140" t="str">
            <v>Number of agents performing DStv</v>
          </cell>
          <cell r="G140" t="str">
            <v>IbadanMerchant Payments (Bill Pay)Number of agents performing DStv</v>
          </cell>
          <cell r="H140">
            <v>169</v>
          </cell>
          <cell r="I140">
            <v>169</v>
          </cell>
        </row>
        <row r="141">
          <cell r="F141" t="str">
            <v>Churn Agents DStv BP</v>
          </cell>
          <cell r="G141" t="str">
            <v>IbadanMerchant Payments (Bill Pay)Churn Agents DStv BP</v>
          </cell>
          <cell r="H141">
            <v>13</v>
          </cell>
          <cell r="I141">
            <v>11</v>
          </cell>
        </row>
        <row r="142">
          <cell r="F142" t="str">
            <v xml:space="preserve">New / Fresh Agents BP in Month </v>
          </cell>
          <cell r="G142" t="str">
            <v xml:space="preserve">IbadanMerchant Payments (Bill Pay)New / Fresh Agents BP in Month </v>
          </cell>
          <cell r="H142">
            <v>19</v>
          </cell>
          <cell r="I142">
            <v>23</v>
          </cell>
        </row>
        <row r="143">
          <cell r="F143" t="str">
            <v>Total DStv BP Volume</v>
          </cell>
          <cell r="G143" t="str">
            <v>IbadanMerchant Payments (Bill Pay)Total DStv BP Volume</v>
          </cell>
          <cell r="H143">
            <v>4838</v>
          </cell>
          <cell r="I143">
            <v>4062</v>
          </cell>
        </row>
        <row r="144">
          <cell r="F144" t="str">
            <v>Total DStv BP Volume - Reversal</v>
          </cell>
          <cell r="G144" t="str">
            <v>IbadanMerchant Payments (Bill Pay)Total DStv BP Volume - Reversal</v>
          </cell>
          <cell r="H144">
            <v>16</v>
          </cell>
          <cell r="I144">
            <v>13</v>
          </cell>
        </row>
        <row r="145">
          <cell r="F145" t="str">
            <v>Total DStv BP Value</v>
          </cell>
          <cell r="G145" t="str">
            <v>IbadanMerchant Payments (Bill Pay)Total DStv BP Value</v>
          </cell>
          <cell r="H145">
            <v>12041495</v>
          </cell>
          <cell r="I145">
            <v>9985089</v>
          </cell>
        </row>
        <row r="146">
          <cell r="F146" t="str">
            <v>Total DStv BP Value - Reversal</v>
          </cell>
          <cell r="G146" t="str">
            <v>IbadanMerchant Payments (Bill Pay)Total DStv BP Value - Reversal</v>
          </cell>
          <cell r="H146">
            <v>-41650</v>
          </cell>
          <cell r="I146">
            <v>-27000</v>
          </cell>
        </row>
        <row r="147">
          <cell r="F147" t="str">
            <v>Average Value of DStv BP</v>
          </cell>
          <cell r="G147" t="str">
            <v>IbadanMerchant Payments (Bill Pay)Average Value of DStv BP</v>
          </cell>
          <cell r="H147">
            <v>2488.94</v>
          </cell>
          <cell r="I147">
            <v>2458.17</v>
          </cell>
        </row>
        <row r="148">
          <cell r="F148" t="str">
            <v>Average Value of DStv BP - Reversals</v>
          </cell>
          <cell r="G148" t="str">
            <v>IbadanMerchant Payments (Bill Pay)Average Value of DStv BP - Reversals</v>
          </cell>
          <cell r="H148">
            <v>-2603.13</v>
          </cell>
          <cell r="I148">
            <v>-2076.92</v>
          </cell>
        </row>
        <row r="149">
          <cell r="F149" t="str">
            <v>Paga DStv BP Income</v>
          </cell>
          <cell r="G149" t="str">
            <v>IbadanMerchant Payments (Bill Pay)Paga DStv BP Income</v>
          </cell>
          <cell r="H149">
            <v>217026.45</v>
          </cell>
          <cell r="I149">
            <v>181100.89</v>
          </cell>
        </row>
        <row r="150">
          <cell r="F150" t="str">
            <v>Paga DStv BP Income - Reversals</v>
          </cell>
          <cell r="G150" t="str">
            <v>IbadanMerchant Payments (Bill Pay)Paga DStv BP Income - Reversals</v>
          </cell>
          <cell r="H150">
            <v>-245</v>
          </cell>
          <cell r="I150">
            <v>0</v>
          </cell>
        </row>
        <row r="151">
          <cell r="F151" t="str">
            <v>Agent DStv BP Commission</v>
          </cell>
          <cell r="G151" t="str">
            <v>IbadanMerchant Payments (Bill Pay)Agent DStv BP Commission</v>
          </cell>
          <cell r="H151">
            <v>158310</v>
          </cell>
          <cell r="I151">
            <v>130240</v>
          </cell>
        </row>
        <row r="152">
          <cell r="F152" t="str">
            <v>Agent DStv BP Commission - Reversals</v>
          </cell>
          <cell r="G152" t="str">
            <v>IbadanMerchant Payments (Bill Pay)Agent DStv BP Commission - Reversals</v>
          </cell>
          <cell r="H152">
            <v>-140</v>
          </cell>
          <cell r="I152">
            <v>0</v>
          </cell>
        </row>
        <row r="153">
          <cell r="F153" t="str">
            <v>Number of agents performing Gotv</v>
          </cell>
          <cell r="G153" t="str">
            <v>IbadanMerchant Payments (Bill Pay)Number of agents performing Gotv</v>
          </cell>
          <cell r="H153">
            <v>227</v>
          </cell>
          <cell r="I153">
            <v>221</v>
          </cell>
        </row>
        <row r="154">
          <cell r="F154" t="str">
            <v>Churn Agents Gotv BP</v>
          </cell>
          <cell r="G154" t="str">
            <v>IbadanMerchant Payments (Bill Pay)Churn Agents Gotv BP</v>
          </cell>
          <cell r="H154">
            <v>29</v>
          </cell>
          <cell r="I154">
            <v>22</v>
          </cell>
        </row>
        <row r="155">
          <cell r="F155" t="str">
            <v xml:space="preserve">New / Fresh Agents BP in Month </v>
          </cell>
          <cell r="G155" t="str">
            <v xml:space="preserve">IbadanMerchant Payments (Bill Pay)New / Fresh Agents BP in Month </v>
          </cell>
          <cell r="H155">
            <v>26</v>
          </cell>
          <cell r="I155">
            <v>32</v>
          </cell>
        </row>
        <row r="156">
          <cell r="F156" t="str">
            <v>Total Gotv BP Volume</v>
          </cell>
          <cell r="G156" t="str">
            <v>IbadanMerchant Payments (Bill Pay)Total Gotv BP Volume</v>
          </cell>
          <cell r="H156">
            <v>15887</v>
          </cell>
          <cell r="I156">
            <v>15234</v>
          </cell>
        </row>
        <row r="157">
          <cell r="F157" t="str">
            <v>Total Gotv BP Volume - Reversals</v>
          </cell>
          <cell r="G157" t="str">
            <v>IbadanMerchant Payments (Bill Pay)Total Gotv BP Volume - Reversals</v>
          </cell>
          <cell r="H157">
            <v>55</v>
          </cell>
          <cell r="I157">
            <v>23</v>
          </cell>
        </row>
        <row r="158">
          <cell r="F158" t="str">
            <v>Total Gotv BP Value</v>
          </cell>
          <cell r="G158" t="str">
            <v>IbadanMerchant Payments (Bill Pay)Total Gotv BP Value</v>
          </cell>
          <cell r="H158">
            <v>19998375</v>
          </cell>
          <cell r="I158">
            <v>19278559</v>
          </cell>
        </row>
        <row r="159">
          <cell r="F159" t="str">
            <v>Total Gotv BP Value - Reversals</v>
          </cell>
          <cell r="G159" t="str">
            <v>IbadanMerchant Payments (Bill Pay)Total Gotv BP Value - Reversals</v>
          </cell>
          <cell r="H159">
            <v>-87000</v>
          </cell>
          <cell r="I159">
            <v>-30400</v>
          </cell>
        </row>
        <row r="160">
          <cell r="F160" t="str">
            <v>Average Value of Gotv BP</v>
          </cell>
          <cell r="G160" t="str">
            <v>IbadanMerchant Payments (Bill Pay)Average Value of Gotv BP</v>
          </cell>
          <cell r="H160">
            <v>1258.79</v>
          </cell>
          <cell r="I160">
            <v>1265.5</v>
          </cell>
        </row>
        <row r="161">
          <cell r="F161" t="str">
            <v>Average Value of Gotv BP - Reversals</v>
          </cell>
          <cell r="G161" t="str">
            <v>IbadanMerchant Payments (Bill Pay)Average Value of Gotv BP - Reversals</v>
          </cell>
          <cell r="H161">
            <v>-1581.82</v>
          </cell>
          <cell r="I161">
            <v>-1321.74</v>
          </cell>
        </row>
        <row r="162">
          <cell r="F162" t="str">
            <v>Paga Gotv BP Income</v>
          </cell>
          <cell r="G162" t="str">
            <v>IbadanMerchant Payments (Bill Pay)Paga Gotv BP Income</v>
          </cell>
          <cell r="H162">
            <v>517376.25</v>
          </cell>
          <cell r="I162">
            <v>497309.59</v>
          </cell>
        </row>
        <row r="163">
          <cell r="F163" t="str">
            <v>Paga Gotv BP Income - Reversals</v>
          </cell>
          <cell r="G163" t="str">
            <v>IbadanMerchant Payments (Bill Pay)Paga Gotv BP Income - Reversals</v>
          </cell>
          <cell r="H163">
            <v>-105</v>
          </cell>
          <cell r="I163">
            <v>0</v>
          </cell>
        </row>
        <row r="164">
          <cell r="F164" t="str">
            <v>Agent Gotv BP Commission</v>
          </cell>
          <cell r="G164" t="str">
            <v>IbadanMerchant Payments (Bill Pay)Agent Gotv BP Commission</v>
          </cell>
          <cell r="H164">
            <v>324510</v>
          </cell>
          <cell r="I164">
            <v>311930</v>
          </cell>
        </row>
        <row r="165">
          <cell r="F165" t="str">
            <v>Agent Gotv BP Commission - Reversals</v>
          </cell>
          <cell r="G165" t="str">
            <v>IbadanMerchant Payments (Bill Pay)Agent Gotv BP Commission - Reversals</v>
          </cell>
          <cell r="H165">
            <v>-60</v>
          </cell>
          <cell r="I165">
            <v>0</v>
          </cell>
        </row>
        <row r="166">
          <cell r="F166" t="str">
            <v>Number of agents performing Startimes</v>
          </cell>
          <cell r="G166" t="str">
            <v>IbadanMerchant Payments (Bill Pay)Number of agents performing Startimes</v>
          </cell>
          <cell r="H166">
            <v>108</v>
          </cell>
          <cell r="I166">
            <v>101</v>
          </cell>
        </row>
        <row r="167">
          <cell r="F167" t="str">
            <v>Churn Agents Startimes BP</v>
          </cell>
          <cell r="G167" t="str">
            <v>IbadanMerchant Payments (Bill Pay)Churn Agents Startimes BP</v>
          </cell>
          <cell r="H167">
            <v>3</v>
          </cell>
          <cell r="I167">
            <v>3</v>
          </cell>
        </row>
        <row r="168">
          <cell r="F168" t="str">
            <v xml:space="preserve">New / Fresh Agents BP in Month </v>
          </cell>
          <cell r="G168" t="str">
            <v xml:space="preserve">IbadanMerchant Payments (Bill Pay)New / Fresh Agents BP in Month </v>
          </cell>
          <cell r="H168">
            <v>16</v>
          </cell>
          <cell r="I168">
            <v>13</v>
          </cell>
        </row>
        <row r="169">
          <cell r="F169" t="str">
            <v>Total Startimes BP Volume</v>
          </cell>
          <cell r="G169" t="str">
            <v>IbadanMerchant Payments (Bill Pay)Total Startimes BP Volume</v>
          </cell>
          <cell r="H169">
            <v>1886</v>
          </cell>
          <cell r="I169">
            <v>1462</v>
          </cell>
        </row>
        <row r="170">
          <cell r="F170" t="str">
            <v>Total Startimes BP Volume - Reversals</v>
          </cell>
          <cell r="G170" t="str">
            <v>IbadanMerchant Payments (Bill Pay)Total Startimes BP Volume - Reversals</v>
          </cell>
          <cell r="H170" t="str">
            <v xml:space="preserve">   </v>
          </cell>
          <cell r="I170">
            <v>5</v>
          </cell>
        </row>
        <row r="171">
          <cell r="F171" t="str">
            <v>Total Startimes BP Value</v>
          </cell>
          <cell r="G171" t="str">
            <v>IbadanMerchant Payments (Bill Pay)Total Startimes BP Value</v>
          </cell>
          <cell r="H171">
            <v>1900400</v>
          </cell>
          <cell r="I171">
            <v>1426420</v>
          </cell>
        </row>
        <row r="172">
          <cell r="F172" t="str">
            <v>Total Startimes BP Value - Reversals</v>
          </cell>
          <cell r="G172" t="str">
            <v>IbadanMerchant Payments (Bill Pay)Total Startimes BP Value - Reversals</v>
          </cell>
          <cell r="H172" t="str">
            <v xml:space="preserve">   </v>
          </cell>
          <cell r="I172">
            <v>-5000</v>
          </cell>
        </row>
        <row r="173">
          <cell r="F173" t="str">
            <v>Average Value of Startimes BP</v>
          </cell>
          <cell r="G173" t="str">
            <v>IbadanMerchant Payments (Bill Pay)Average Value of Startimes BP</v>
          </cell>
          <cell r="H173">
            <v>1007.64</v>
          </cell>
          <cell r="I173">
            <v>975.66</v>
          </cell>
        </row>
        <row r="174">
          <cell r="F174" t="str">
            <v>Average Value of Startimes BP - Reversals</v>
          </cell>
          <cell r="G174" t="str">
            <v>IbadanMerchant Payments (Bill Pay)Average Value of Startimes BP - Reversals</v>
          </cell>
          <cell r="H174" t="str">
            <v xml:space="preserve">   </v>
          </cell>
          <cell r="I174">
            <v>-1000</v>
          </cell>
        </row>
        <row r="175">
          <cell r="F175" t="str">
            <v>Paga Startimes BP Income</v>
          </cell>
          <cell r="G175" t="str">
            <v>IbadanMerchant Payments (Bill Pay)Paga Startimes BP Income</v>
          </cell>
          <cell r="H175">
            <v>1843388</v>
          </cell>
          <cell r="I175">
            <v>1385567.4</v>
          </cell>
        </row>
        <row r="176">
          <cell r="F176" t="str">
            <v>Paga Startimes BP Income - Reversals</v>
          </cell>
          <cell r="G176" t="str">
            <v>IbadanMerchant Payments (Bill Pay)Paga Startimes BP Income - Reversals</v>
          </cell>
          <cell r="H176" t="str">
            <v xml:space="preserve">   </v>
          </cell>
          <cell r="I176">
            <v>-2910</v>
          </cell>
        </row>
        <row r="177">
          <cell r="F177" t="str">
            <v>Agent Startimes BP Commission</v>
          </cell>
          <cell r="G177" t="str">
            <v>IbadanMerchant Payments (Bill Pay)Agent Startimes BP Commission</v>
          </cell>
          <cell r="H177">
            <v>57012</v>
          </cell>
          <cell r="I177">
            <v>42852.6</v>
          </cell>
        </row>
        <row r="178">
          <cell r="F178" t="str">
            <v>Agent Startimes BP Commission - Reversals</v>
          </cell>
          <cell r="G178" t="str">
            <v>IbadanMerchant Payments (Bill Pay)Agent Startimes BP Commission - Reversals</v>
          </cell>
          <cell r="H178" t="str">
            <v xml:space="preserve">   </v>
          </cell>
          <cell r="I178">
            <v>-90</v>
          </cell>
        </row>
        <row r="179">
          <cell r="F179" t="str">
            <v>Number of agents performing Other</v>
          </cell>
          <cell r="G179" t="str">
            <v>IbadanMerchant Payments (Bill Pay)Number of agents performing Other</v>
          </cell>
          <cell r="H179">
            <v>19</v>
          </cell>
          <cell r="I179">
            <v>8</v>
          </cell>
        </row>
        <row r="180">
          <cell r="F180" t="str">
            <v>Churn Agents Other BP</v>
          </cell>
          <cell r="G180" t="str">
            <v>IbadanMerchant Payments (Bill Pay)Churn Agents Other BP</v>
          </cell>
          <cell r="H180">
            <v>2</v>
          </cell>
          <cell r="I180">
            <v>4</v>
          </cell>
        </row>
        <row r="181">
          <cell r="F181" t="str">
            <v xml:space="preserve">New / Fresh Agents BP in Month </v>
          </cell>
          <cell r="G181" t="str">
            <v xml:space="preserve">IbadanMerchant Payments (Bill Pay)New / Fresh Agents BP in Month </v>
          </cell>
          <cell r="H181">
            <v>17</v>
          </cell>
          <cell r="I181">
            <v>5</v>
          </cell>
        </row>
        <row r="182">
          <cell r="F182" t="str">
            <v>Total Other BP Volume</v>
          </cell>
          <cell r="G182" t="str">
            <v>IbadanMerchant Payments (Bill Pay)Total Other BP Volume</v>
          </cell>
          <cell r="H182">
            <v>28</v>
          </cell>
          <cell r="I182">
            <v>17</v>
          </cell>
        </row>
        <row r="183">
          <cell r="F183" t="str">
            <v>Total Other BP Value</v>
          </cell>
          <cell r="G183" t="str">
            <v>IbadanMerchant Payments (Bill Pay)Total Other BP Value</v>
          </cell>
          <cell r="H183">
            <v>113500</v>
          </cell>
          <cell r="I183">
            <v>58500</v>
          </cell>
        </row>
        <row r="184">
          <cell r="F184" t="str">
            <v>Average Value of Other BP</v>
          </cell>
          <cell r="G184" t="str">
            <v>IbadanMerchant Payments (Bill Pay)Average Value of Other BP</v>
          </cell>
          <cell r="H184">
            <v>4053.57</v>
          </cell>
          <cell r="I184">
            <v>3441.18</v>
          </cell>
        </row>
        <row r="185">
          <cell r="F185" t="str">
            <v>Paga Other BP Income</v>
          </cell>
          <cell r="G185" t="str">
            <v>IbadanMerchant Payments (Bill Pay)Paga Other BP Income</v>
          </cell>
          <cell r="H185">
            <v>10145</v>
          </cell>
          <cell r="I185">
            <v>3000</v>
          </cell>
        </row>
        <row r="186">
          <cell r="F186" t="str">
            <v>Agent Other BP Commission</v>
          </cell>
          <cell r="G186" t="str">
            <v>IbadanMerchant Payments (Bill Pay)Agent Other BP Commission</v>
          </cell>
          <cell r="H186">
            <v>900</v>
          </cell>
          <cell r="I186">
            <v>700</v>
          </cell>
        </row>
        <row r="187">
          <cell r="F187" t="str">
            <v>Number of Agents performing Airtime on Transaction</v>
          </cell>
          <cell r="G187" t="str">
            <v>IbadanAirtimeNumber of Agents performing Airtime on Transaction</v>
          </cell>
          <cell r="H187">
            <v>365</v>
          </cell>
          <cell r="I187">
            <v>378</v>
          </cell>
        </row>
        <row r="188">
          <cell r="F188" t="str">
            <v>Churn Agents Airtime</v>
          </cell>
          <cell r="G188" t="str">
            <v>IbadanAirtimeChurn Agents Airtime</v>
          </cell>
          <cell r="H188">
            <v>33</v>
          </cell>
          <cell r="I188">
            <v>34</v>
          </cell>
        </row>
        <row r="189">
          <cell r="F189" t="str">
            <v xml:space="preserve">New / Fresh Agents Airtime in Month </v>
          </cell>
          <cell r="G189" t="str">
            <v xml:space="preserve">IbadanAirtimeNew / Fresh Agents Airtime in Month </v>
          </cell>
          <cell r="H189">
            <v>33</v>
          </cell>
          <cell r="I189">
            <v>40</v>
          </cell>
        </row>
        <row r="190">
          <cell r="F190" t="str">
            <v>Total Airtime Volume</v>
          </cell>
          <cell r="G190" t="str">
            <v>IbadanAirtimeTotal Airtime Volume</v>
          </cell>
          <cell r="H190">
            <v>4927</v>
          </cell>
          <cell r="I190">
            <v>4622</v>
          </cell>
        </row>
        <row r="191">
          <cell r="F191" t="str">
            <v>Total Airtime Volume - Reversal</v>
          </cell>
          <cell r="G191" t="str">
            <v>IbadanAirtimeTotal Airtime Volume - Reversal</v>
          </cell>
          <cell r="H191">
            <v>6</v>
          </cell>
          <cell r="I191">
            <v>16</v>
          </cell>
        </row>
        <row r="192">
          <cell r="F192" t="str">
            <v>Total Airtime Value</v>
          </cell>
          <cell r="G192" t="str">
            <v>IbadanAirtimeTotal Airtime Value</v>
          </cell>
          <cell r="H192">
            <v>1406779.65</v>
          </cell>
          <cell r="I192">
            <v>1336269.9099999999</v>
          </cell>
        </row>
        <row r="193">
          <cell r="F193" t="str">
            <v>Total Airtime Value - Reversals</v>
          </cell>
          <cell r="G193" t="str">
            <v>IbadanAirtimeTotal Airtime Value - Reversals</v>
          </cell>
          <cell r="H193">
            <v>-5250</v>
          </cell>
          <cell r="I193">
            <v>-4800</v>
          </cell>
        </row>
        <row r="194">
          <cell r="F194" t="str">
            <v>Average Value of Airtime</v>
          </cell>
          <cell r="G194" t="str">
            <v>IbadanAirtimeAverage Value of Airtime</v>
          </cell>
          <cell r="H194">
            <v>285.52</v>
          </cell>
          <cell r="I194">
            <v>289.11</v>
          </cell>
        </row>
        <row r="195">
          <cell r="F195" t="str">
            <v>Average Value of Airtime - Reversals</v>
          </cell>
          <cell r="G195" t="str">
            <v>IbadanAirtimeAverage Value of Airtime - Reversals</v>
          </cell>
          <cell r="H195">
            <v>-875</v>
          </cell>
          <cell r="I195">
            <v>-300</v>
          </cell>
        </row>
        <row r="196">
          <cell r="F196" t="str">
            <v>Paga Airtime Income</v>
          </cell>
          <cell r="G196" t="str">
            <v>IbadanAirtimePaga Airtime Income</v>
          </cell>
          <cell r="H196">
            <v>37420.86</v>
          </cell>
          <cell r="I196">
            <v>36631.050000000003</v>
          </cell>
        </row>
        <row r="197">
          <cell r="F197" t="str">
            <v>Paga Airtime Income - Reversals</v>
          </cell>
          <cell r="G197" t="str">
            <v>IbadanAirtimePaga Airtime Income - Reversals</v>
          </cell>
          <cell r="H197">
            <v>-262.5</v>
          </cell>
          <cell r="I197">
            <v>-234</v>
          </cell>
        </row>
        <row r="198">
          <cell r="F198" t="str">
            <v>Agent Airtime Commission</v>
          </cell>
          <cell r="G198" t="str">
            <v>IbadanAirtimeAgent Airtime Commission</v>
          </cell>
          <cell r="H198">
            <v>70601.490000000005</v>
          </cell>
          <cell r="I198">
            <v>67045.990000000005</v>
          </cell>
        </row>
        <row r="199">
          <cell r="F199" t="str">
            <v>Agent Airtime Commission - Reversals</v>
          </cell>
          <cell r="G199" t="str">
            <v>IbadanAirtimeAgent Airtime Commission - Reversals</v>
          </cell>
          <cell r="H199">
            <v>0</v>
          </cell>
          <cell r="I199">
            <v>0</v>
          </cell>
        </row>
        <row r="200">
          <cell r="F200" t="str">
            <v># of Approved Agents in Total</v>
          </cell>
          <cell r="G200" t="str">
            <v>IlorinAgent Network Sales# of Approved Agents in Total</v>
          </cell>
          <cell r="H200">
            <v>7238</v>
          </cell>
          <cell r="I200">
            <v>7453</v>
          </cell>
        </row>
        <row r="201">
          <cell r="F201" t="str">
            <v>Active Agents in total (at least 1 transactions in the month)</v>
          </cell>
          <cell r="G201" t="str">
            <v>IlorinAgent Network SalesActive Agents in total (at least 1 transactions in the month)</v>
          </cell>
          <cell r="H201">
            <v>4187</v>
          </cell>
          <cell r="I201">
            <v>4293</v>
          </cell>
        </row>
        <row r="202">
          <cell r="F202" t="str">
            <v>Active Agents in total (at least 5 transactions in the month)</v>
          </cell>
          <cell r="G202" t="str">
            <v>IlorinAgent Network SalesActive Agents in total (at least 5 transactions in the month)</v>
          </cell>
          <cell r="H202">
            <v>3624</v>
          </cell>
          <cell r="I202">
            <v>3694</v>
          </cell>
        </row>
        <row r="203">
          <cell r="F203" t="str">
            <v>Fresh Active Agents in total (at least 1 transactions in the month)</v>
          </cell>
          <cell r="G203" t="str">
            <v>IlorinAgent Network SalesFresh Active Agents in total (at least 1 transactions in the month)</v>
          </cell>
          <cell r="H203">
            <v>369</v>
          </cell>
          <cell r="I203">
            <v>440</v>
          </cell>
        </row>
        <row r="204">
          <cell r="F204" t="str">
            <v>Fresh Active Agents in total (at least 5 transactions in the month)</v>
          </cell>
          <cell r="G204" t="str">
            <v>IlorinAgent Network SalesFresh Active Agents in total (at least 5 transactions in the month)</v>
          </cell>
          <cell r="H204">
            <v>364</v>
          </cell>
          <cell r="I204">
            <v>384</v>
          </cell>
        </row>
        <row r="205">
          <cell r="F205" t="str">
            <v>Churn Active Agents (1 txn in Month)</v>
          </cell>
          <cell r="G205" t="str">
            <v>IlorinAgent Network SalesChurn Active Agents (1 txn in Month)</v>
          </cell>
          <cell r="H205">
            <v>309</v>
          </cell>
          <cell r="I205">
            <v>334</v>
          </cell>
        </row>
        <row r="206">
          <cell r="F206" t="str">
            <v>Churn Active Agents (5 txn in Month)</v>
          </cell>
          <cell r="G206" t="str">
            <v>IlorinAgent Network SalesChurn Active Agents (5 txn in Month)</v>
          </cell>
          <cell r="H206">
            <v>330</v>
          </cell>
          <cell r="I206">
            <v>314</v>
          </cell>
        </row>
        <row r="207">
          <cell r="F207" t="str">
            <v># Agents in City</v>
          </cell>
          <cell r="G207" t="str">
            <v>IlorinIlorin - All data in this section apply only to agents in Ilorin (or the specific city)# Agents in City</v>
          </cell>
          <cell r="H207">
            <v>304</v>
          </cell>
          <cell r="I207">
            <v>312</v>
          </cell>
        </row>
        <row r="208">
          <cell r="F208" t="str">
            <v>Active Agents in City in month (at least 1 transactions in the month)</v>
          </cell>
          <cell r="G208" t="str">
            <v>IlorinIlorin - All data in this section apply only to agents in Ilorin (or the specific city)Active Agents in City in month (at least 1 transactions in the month)</v>
          </cell>
          <cell r="H208">
            <v>217</v>
          </cell>
          <cell r="I208">
            <v>222</v>
          </cell>
        </row>
        <row r="209">
          <cell r="F209" t="str">
            <v>Active Agents in City in month (at least 5 transactions in the month)</v>
          </cell>
          <cell r="G209" t="str">
            <v>IlorinIlorin - All data in this section apply only to agents in Ilorin (or the specific city)Active Agents in City in month (at least 5 transactions in the month)</v>
          </cell>
          <cell r="H209">
            <v>178</v>
          </cell>
          <cell r="I209">
            <v>163</v>
          </cell>
        </row>
        <row r="210">
          <cell r="F210" t="str">
            <v>Churn City Agents in Month (1 txn in Month)</v>
          </cell>
          <cell r="G210" t="str">
            <v>IlorinIlorin - All data in this section apply only to agents in Ilorin (or the specific city)Churn City Agents in Month (1 txn in Month)</v>
          </cell>
          <cell r="H210">
            <v>20</v>
          </cell>
          <cell r="I210">
            <v>18</v>
          </cell>
        </row>
        <row r="211">
          <cell r="F211" t="str">
            <v>Churn City Agents in Month (5 txn in Month)</v>
          </cell>
          <cell r="G211" t="str">
            <v>IlorinIlorin - All data in this section apply only to agents in Ilorin (or the specific city)Churn City Agents in Month (5 txn in Month)</v>
          </cell>
          <cell r="H211">
            <v>22</v>
          </cell>
          <cell r="I211">
            <v>31</v>
          </cell>
        </row>
        <row r="212">
          <cell r="F212" t="str">
            <v>Number of Agents performing at least 1 Deposit for Customer or another Agent (Accept Deposit)</v>
          </cell>
          <cell r="G212" t="str">
            <v>IlorinDeposit into Paga Number of Agents performing at least 1 Deposit for Customer or another Agent (Accept Deposit)</v>
          </cell>
          <cell r="H212">
            <v>59</v>
          </cell>
          <cell r="I212">
            <v>52</v>
          </cell>
        </row>
        <row r="213">
          <cell r="F213" t="str">
            <v>Churn Agents DP</v>
          </cell>
          <cell r="G213" t="str">
            <v>IlorinDeposit into Paga Churn Agents DP</v>
          </cell>
          <cell r="H213">
            <v>17</v>
          </cell>
          <cell r="I213">
            <v>33</v>
          </cell>
        </row>
        <row r="214">
          <cell r="F214" t="str">
            <v xml:space="preserve">New / Fresh Agents DP in Month </v>
          </cell>
          <cell r="G214" t="str">
            <v xml:space="preserve">IlorinDeposit into Paga New / Fresh Agents DP in Month </v>
          </cell>
          <cell r="H214">
            <v>30</v>
          </cell>
          <cell r="I214">
            <v>26</v>
          </cell>
        </row>
        <row r="215">
          <cell r="F215" t="str">
            <v>Total DP Volume</v>
          </cell>
          <cell r="G215" t="str">
            <v>IlorinDeposit into Paga Total DP Volume</v>
          </cell>
          <cell r="H215">
            <v>318</v>
          </cell>
          <cell r="I215">
            <v>371</v>
          </cell>
        </row>
        <row r="216">
          <cell r="F216" t="str">
            <v>Total DP Value</v>
          </cell>
          <cell r="G216" t="str">
            <v>IlorinDeposit into Paga Total DP Value</v>
          </cell>
          <cell r="H216">
            <v>3850597.46</v>
          </cell>
          <cell r="I216">
            <v>5007960</v>
          </cell>
        </row>
        <row r="217">
          <cell r="F217" t="str">
            <v>Average Value of DP</v>
          </cell>
          <cell r="G217" t="str">
            <v>IlorinDeposit into Paga Average Value of DP</v>
          </cell>
          <cell r="H217">
            <v>12108.8</v>
          </cell>
          <cell r="I217">
            <v>13498.54</v>
          </cell>
        </row>
        <row r="218">
          <cell r="F218" t="str">
            <v>Number of Agents performing MT on Paga (to customer or non-customer)</v>
          </cell>
          <cell r="G218" t="str">
            <v>IlorinMoney Transfer on PagaNumber of Agents performing MT on Paga (to customer or non-customer)</v>
          </cell>
          <cell r="H218">
            <v>4</v>
          </cell>
          <cell r="I218">
            <v>3</v>
          </cell>
        </row>
        <row r="219">
          <cell r="F219" t="str">
            <v>Churn Agents MT</v>
          </cell>
          <cell r="G219" t="str">
            <v>IlorinMoney Transfer on PagaChurn Agents MT</v>
          </cell>
          <cell r="H219">
            <v>8</v>
          </cell>
          <cell r="I219">
            <v>3</v>
          </cell>
        </row>
        <row r="220">
          <cell r="F220" t="str">
            <v xml:space="preserve">New / Fresh Agents MT in Month </v>
          </cell>
          <cell r="G220" t="str">
            <v xml:space="preserve">IlorinMoney Transfer on PagaNew / Fresh Agents MT in Month </v>
          </cell>
          <cell r="H220">
            <v>3</v>
          </cell>
          <cell r="I220">
            <v>2</v>
          </cell>
        </row>
        <row r="221">
          <cell r="F221" t="str">
            <v>Total MT Volume</v>
          </cell>
          <cell r="G221" t="str">
            <v>IlorinMoney Transfer on PagaTotal MT Volume</v>
          </cell>
          <cell r="H221">
            <v>4</v>
          </cell>
          <cell r="I221">
            <v>8</v>
          </cell>
        </row>
        <row r="222">
          <cell r="F222" t="str">
            <v>Total MT Value</v>
          </cell>
          <cell r="G222" t="str">
            <v>IlorinMoney Transfer on PagaTotal MT Value</v>
          </cell>
          <cell r="H222">
            <v>6700</v>
          </cell>
          <cell r="I222">
            <v>13500</v>
          </cell>
        </row>
        <row r="223">
          <cell r="F223" t="str">
            <v>Average Value of MT</v>
          </cell>
          <cell r="G223" t="str">
            <v>IlorinMoney Transfer on PagaAverage Value of MT</v>
          </cell>
          <cell r="H223">
            <v>1675</v>
          </cell>
          <cell r="I223">
            <v>1687.5</v>
          </cell>
        </row>
        <row r="224">
          <cell r="F224" t="str">
            <v>Paga MT Income</v>
          </cell>
          <cell r="G224" t="str">
            <v>IlorinMoney Transfer on PagaPaga MT Income</v>
          </cell>
          <cell r="H224">
            <v>340</v>
          </cell>
          <cell r="I224">
            <v>720</v>
          </cell>
        </row>
        <row r="225">
          <cell r="F225" t="str">
            <v>Agent MT Commission</v>
          </cell>
          <cell r="G225" t="str">
            <v>IlorinMoney Transfer on PagaAgent MT Commission</v>
          </cell>
          <cell r="H225">
            <v>110</v>
          </cell>
          <cell r="I225">
            <v>280</v>
          </cell>
        </row>
        <row r="226">
          <cell r="F226" t="str">
            <v>Number of Agents performing Deposit to Bank</v>
          </cell>
          <cell r="G226" t="str">
            <v>IlorinDeposit To BankNumber of Agents performing Deposit to Bank</v>
          </cell>
          <cell r="H226">
            <v>137</v>
          </cell>
          <cell r="I226">
            <v>128</v>
          </cell>
        </row>
        <row r="227">
          <cell r="F227" t="str">
            <v>Churn Agents DB</v>
          </cell>
          <cell r="G227" t="str">
            <v>IlorinDeposit To BankChurn Agents DB</v>
          </cell>
          <cell r="H227">
            <v>24</v>
          </cell>
          <cell r="I227">
            <v>33</v>
          </cell>
        </row>
        <row r="228">
          <cell r="F228" t="str">
            <v xml:space="preserve">New / Fresh Agents DB in Month </v>
          </cell>
          <cell r="G228" t="str">
            <v xml:space="preserve">IlorinDeposit To Bank New / Fresh Agents DB in Month </v>
          </cell>
          <cell r="H228">
            <v>32</v>
          </cell>
          <cell r="I228">
            <v>17</v>
          </cell>
        </row>
        <row r="229">
          <cell r="F229" t="str">
            <v>Total DB Volume</v>
          </cell>
          <cell r="G229" t="str">
            <v>IlorinDeposit To BankTotal DB Volume</v>
          </cell>
          <cell r="H229">
            <v>875</v>
          </cell>
          <cell r="I229">
            <v>951</v>
          </cell>
        </row>
        <row r="230">
          <cell r="F230" t="str">
            <v>Total DB Volume - Reversals</v>
          </cell>
          <cell r="G230" t="str">
            <v>IlorinDeposit To BankTotal DB Volume - Reversals</v>
          </cell>
          <cell r="H230">
            <v>1</v>
          </cell>
          <cell r="I230">
            <v>1</v>
          </cell>
        </row>
        <row r="231">
          <cell r="F231" t="str">
            <v>Total DB Value</v>
          </cell>
          <cell r="G231" t="str">
            <v>IlorinDeposit To BankTotal DB Value</v>
          </cell>
          <cell r="H231">
            <v>15275100</v>
          </cell>
          <cell r="I231">
            <v>16973475</v>
          </cell>
        </row>
        <row r="232">
          <cell r="F232" t="str">
            <v>Total DB Value - Reversals</v>
          </cell>
          <cell r="G232" t="str">
            <v>IlorinDeposit To BankTotal DB Value - Reversals</v>
          </cell>
          <cell r="H232">
            <v>-6000</v>
          </cell>
          <cell r="I232">
            <v>-5000</v>
          </cell>
        </row>
        <row r="233">
          <cell r="F233" t="str">
            <v>Average Value of DB</v>
          </cell>
          <cell r="G233" t="str">
            <v>IlorinDeposit To BankAverage Value of DB</v>
          </cell>
          <cell r="H233">
            <v>17457.259999999998</v>
          </cell>
          <cell r="I233">
            <v>17848.03</v>
          </cell>
        </row>
        <row r="234">
          <cell r="F234" t="str">
            <v>Average Value of DB - Reversals</v>
          </cell>
          <cell r="G234" t="str">
            <v>IlorinDeposit To BankAverage Value of DB - Reversals</v>
          </cell>
          <cell r="H234">
            <v>-6000</v>
          </cell>
          <cell r="I234">
            <v>-5000</v>
          </cell>
        </row>
        <row r="235">
          <cell r="F235" t="str">
            <v>Paga DB Income</v>
          </cell>
          <cell r="G235" t="str">
            <v>IlorinDeposit To BankPaga DB Income</v>
          </cell>
          <cell r="H235">
            <v>74740</v>
          </cell>
          <cell r="I235">
            <v>81110</v>
          </cell>
        </row>
        <row r="236">
          <cell r="F236" t="str">
            <v>Paga DB Income - Reversal</v>
          </cell>
          <cell r="G236" t="str">
            <v>IlorinDeposit To BankPaga DB Income - Reversal</v>
          </cell>
          <cell r="H236">
            <v>-100</v>
          </cell>
          <cell r="I236">
            <v>-100</v>
          </cell>
        </row>
        <row r="237">
          <cell r="F237" t="str">
            <v>Agent DB Commission</v>
          </cell>
          <cell r="G237" t="str">
            <v>IlorinDeposit To BankAgent DB Commission</v>
          </cell>
          <cell r="H237">
            <v>56210</v>
          </cell>
          <cell r="I237">
            <v>61240</v>
          </cell>
        </row>
        <row r="238">
          <cell r="F238" t="str">
            <v>Agent DB Commission - Reversal</v>
          </cell>
          <cell r="G238" t="str">
            <v>IlorinDeposit To BankAgent DB Commission - Reversal</v>
          </cell>
          <cell r="H238">
            <v>-50</v>
          </cell>
          <cell r="I238">
            <v>-50</v>
          </cell>
        </row>
        <row r="239">
          <cell r="F239" t="str">
            <v>Number of agents performing DStv</v>
          </cell>
          <cell r="G239" t="str">
            <v>IlorinMerchant Payments (Bill Pay)Number of agents performing DStv</v>
          </cell>
          <cell r="H239">
            <v>107</v>
          </cell>
          <cell r="I239">
            <v>111</v>
          </cell>
        </row>
        <row r="240">
          <cell r="F240" t="str">
            <v>Churn Agents DStv BP</v>
          </cell>
          <cell r="G240" t="str">
            <v>IlorinMerchant Payments (Bill Pay)Churn Agents DStv BP</v>
          </cell>
          <cell r="H240">
            <v>14</v>
          </cell>
          <cell r="I240">
            <v>11</v>
          </cell>
        </row>
        <row r="241">
          <cell r="F241" t="str">
            <v xml:space="preserve">New / Fresh Agents BP in Month </v>
          </cell>
          <cell r="G241" t="str">
            <v xml:space="preserve">IlorinMerchant Payments (Bill Pay)New / Fresh Agents BP in Month </v>
          </cell>
          <cell r="H241">
            <v>31</v>
          </cell>
          <cell r="I241">
            <v>23</v>
          </cell>
        </row>
        <row r="242">
          <cell r="F242" t="str">
            <v>Total DStv BP Volume</v>
          </cell>
          <cell r="G242" t="str">
            <v>IlorinMerchant Payments (Bill Pay)Total DStv BP Volume</v>
          </cell>
          <cell r="H242">
            <v>2930</v>
          </cell>
          <cell r="I242">
            <v>2961</v>
          </cell>
        </row>
        <row r="243">
          <cell r="F243" t="str">
            <v>Total DStv BP Volume - Reversal</v>
          </cell>
          <cell r="G243" t="str">
            <v>IlorinMerchant Payments (Bill Pay)Total DStv BP Volume - Reversal</v>
          </cell>
          <cell r="H243">
            <v>1</v>
          </cell>
          <cell r="I243">
            <v>3</v>
          </cell>
        </row>
        <row r="244">
          <cell r="F244" t="str">
            <v>Total DStv BP Value</v>
          </cell>
          <cell r="G244" t="str">
            <v>IlorinMerchant Payments (Bill Pay)Total DStv BP Value</v>
          </cell>
          <cell r="H244">
            <v>5572589</v>
          </cell>
          <cell r="I244">
            <v>5266936</v>
          </cell>
        </row>
        <row r="245">
          <cell r="F245" t="str">
            <v>Total DStv BP Value - Reversal</v>
          </cell>
          <cell r="G245" t="str">
            <v>IlorinMerchant Payments (Bill Pay)Total DStv BP Value - Reversal</v>
          </cell>
          <cell r="H245">
            <v>-1500</v>
          </cell>
          <cell r="I245">
            <v>-4500</v>
          </cell>
        </row>
        <row r="246">
          <cell r="F246" t="str">
            <v>Average Value of DStv BP</v>
          </cell>
          <cell r="G246" t="str">
            <v>IlorinMerchant Payments (Bill Pay)Average Value of DStv BP</v>
          </cell>
          <cell r="H246">
            <v>1901.91</v>
          </cell>
          <cell r="I246">
            <v>1778.77</v>
          </cell>
        </row>
        <row r="247">
          <cell r="F247" t="str">
            <v>Average Value of DStv BP - Reversals</v>
          </cell>
          <cell r="G247" t="str">
            <v>IlorinMerchant Payments (Bill Pay)Average Value of DStv BP - Reversals</v>
          </cell>
          <cell r="H247">
            <v>-1500</v>
          </cell>
          <cell r="I247">
            <v>-1500</v>
          </cell>
        </row>
        <row r="248">
          <cell r="F248" t="str">
            <v>Paga DStv BP Income</v>
          </cell>
          <cell r="G248" t="str">
            <v>IlorinMerchant Payments (Bill Pay)Paga DStv BP Income</v>
          </cell>
          <cell r="H248">
            <v>114320.89</v>
          </cell>
          <cell r="I248">
            <v>111874.36</v>
          </cell>
        </row>
        <row r="249">
          <cell r="F249" t="str">
            <v>Paga DStv BP Income - Reversals</v>
          </cell>
          <cell r="G249" t="str">
            <v>IlorinMerchant Payments (Bill Pay)Paga DStv BP Income - Reversals</v>
          </cell>
          <cell r="H249">
            <v>0</v>
          </cell>
          <cell r="I249">
            <v>0</v>
          </cell>
        </row>
        <row r="250">
          <cell r="F250" t="str">
            <v>Agent DStv BP Commission</v>
          </cell>
          <cell r="G250" t="str">
            <v>IlorinMerchant Payments (Bill Pay)Agent DStv BP Commission</v>
          </cell>
          <cell r="H250">
            <v>81770</v>
          </cell>
          <cell r="I250">
            <v>79380</v>
          </cell>
        </row>
        <row r="251">
          <cell r="F251" t="str">
            <v>Agent DStv BP Commission - Reversals</v>
          </cell>
          <cell r="G251" t="str">
            <v>IlorinMerchant Payments (Bill Pay)Agent DStv BP Commission - Reversals</v>
          </cell>
          <cell r="H251">
            <v>0</v>
          </cell>
          <cell r="I251">
            <v>0</v>
          </cell>
        </row>
        <row r="252">
          <cell r="F252" t="str">
            <v>Number of agents performing Gotv</v>
          </cell>
          <cell r="G252" t="str">
            <v>IlorinMerchant Payments (Bill Pay)Number of agents performing Gotv</v>
          </cell>
          <cell r="H252">
            <v>64</v>
          </cell>
          <cell r="I252">
            <v>85</v>
          </cell>
        </row>
        <row r="253">
          <cell r="F253" t="str">
            <v>Churn Agents Gotv BP</v>
          </cell>
          <cell r="G253" t="str">
            <v>IlorinMerchant Payments (Bill Pay)Churn Agents Gotv BP</v>
          </cell>
          <cell r="H253" t="str">
            <v xml:space="preserve">  </v>
          </cell>
          <cell r="I253">
            <v>1</v>
          </cell>
        </row>
        <row r="254">
          <cell r="F254" t="str">
            <v xml:space="preserve">New / Fresh Agents BP in Month </v>
          </cell>
          <cell r="G254" t="str">
            <v xml:space="preserve">IlorinMerchant Payments (Bill Pay)New / Fresh Agents BP in Month </v>
          </cell>
          <cell r="H254">
            <v>50</v>
          </cell>
          <cell r="I254">
            <v>23</v>
          </cell>
        </row>
        <row r="255">
          <cell r="F255" t="str">
            <v>Total Gotv BP Volume</v>
          </cell>
          <cell r="G255" t="str">
            <v>IlorinMerchant Payments (Bill Pay)Total Gotv BP Volume</v>
          </cell>
          <cell r="H255">
            <v>1230</v>
          </cell>
          <cell r="I255">
            <v>3226</v>
          </cell>
        </row>
        <row r="256">
          <cell r="F256" t="str">
            <v>Total Gotv BP Volume - Reversals</v>
          </cell>
          <cell r="G256" t="str">
            <v>IlorinMerchant Payments (Bill Pay)Total Gotv BP Volume - Reversals</v>
          </cell>
          <cell r="H256" t="str">
            <v xml:space="preserve">  </v>
          </cell>
          <cell r="I256">
            <v>5</v>
          </cell>
        </row>
        <row r="257">
          <cell r="F257" t="str">
            <v>Total Gotv BP Value</v>
          </cell>
          <cell r="G257" t="str">
            <v>IlorinMerchant Payments (Bill Pay)Total Gotv BP Value</v>
          </cell>
          <cell r="H257">
            <v>1399634</v>
          </cell>
          <cell r="I257">
            <v>3553500</v>
          </cell>
        </row>
        <row r="258">
          <cell r="F258" t="str">
            <v>Total Gotv BP Value - Reversals</v>
          </cell>
          <cell r="G258" t="str">
            <v>IlorinMerchant Payments (Bill Pay)Total Gotv BP Value - Reversals</v>
          </cell>
          <cell r="H258" t="str">
            <v xml:space="preserve">  </v>
          </cell>
          <cell r="I258">
            <v>-7500</v>
          </cell>
        </row>
        <row r="259">
          <cell r="F259" t="str">
            <v>Average Value of Gotv BP</v>
          </cell>
          <cell r="G259" t="str">
            <v>IlorinMerchant Payments (Bill Pay)Average Value of Gotv BP</v>
          </cell>
          <cell r="H259">
            <v>1137.9100000000001</v>
          </cell>
          <cell r="I259">
            <v>1101.52</v>
          </cell>
        </row>
        <row r="260">
          <cell r="F260" t="str">
            <v>Average Value of Gotv BP - Reversals</v>
          </cell>
          <cell r="G260" t="str">
            <v>IlorinMerchant Payments (Bill Pay)Average Value of Gotv BP - Reversals</v>
          </cell>
          <cell r="H260" t="str">
            <v xml:space="preserve">  </v>
          </cell>
          <cell r="I260">
            <v>-1500</v>
          </cell>
        </row>
        <row r="261">
          <cell r="F261" t="str">
            <v>Paga Gotv BP Income</v>
          </cell>
          <cell r="G261" t="str">
            <v>IlorinMerchant Payments (Bill Pay)Paga Gotv BP Income</v>
          </cell>
          <cell r="H261">
            <v>38596.339999999997</v>
          </cell>
          <cell r="I261">
            <v>100030</v>
          </cell>
        </row>
        <row r="262">
          <cell r="F262" t="str">
            <v>Paga Gotv BP Income - Reversals</v>
          </cell>
          <cell r="G262" t="str">
            <v>IlorinMerchant Payments (Bill Pay)Paga Gotv BP Income - Reversals</v>
          </cell>
          <cell r="H262" t="str">
            <v xml:space="preserve">  </v>
          </cell>
          <cell r="I262">
            <v>0</v>
          </cell>
        </row>
        <row r="263">
          <cell r="F263" t="str">
            <v>Agent Gotv BP Commission</v>
          </cell>
          <cell r="G263" t="str">
            <v>IlorinMerchant Payments (Bill Pay)Agent Gotv BP Commission</v>
          </cell>
          <cell r="H263">
            <v>24840</v>
          </cell>
          <cell r="I263">
            <v>64540</v>
          </cell>
        </row>
        <row r="264">
          <cell r="F264" t="str">
            <v>Agent Gotv BP Commission - Reversals</v>
          </cell>
          <cell r="G264" t="str">
            <v>IlorinMerchant Payments (Bill Pay)Agent Gotv BP Commission - Reversals</v>
          </cell>
          <cell r="H264" t="str">
            <v xml:space="preserve">  </v>
          </cell>
          <cell r="I264">
            <v>0</v>
          </cell>
        </row>
        <row r="265">
          <cell r="F265" t="str">
            <v>Number of agents performing Startimes</v>
          </cell>
          <cell r="G265" t="str">
            <v>IlorinMerchant Payments (Bill Pay)Number of agents performing Startimes</v>
          </cell>
          <cell r="H265">
            <v>85</v>
          </cell>
          <cell r="I265">
            <v>85</v>
          </cell>
        </row>
        <row r="266">
          <cell r="F266" t="str">
            <v>Churn Agents Startimes BP</v>
          </cell>
          <cell r="G266" t="str">
            <v>IlorinMerchant Payments (Bill Pay)Churn Agents Startimes BP</v>
          </cell>
          <cell r="H266">
            <v>6</v>
          </cell>
          <cell r="I266">
            <v>7</v>
          </cell>
        </row>
        <row r="267">
          <cell r="F267" t="str">
            <v xml:space="preserve">New / Fresh Agents BP in Month </v>
          </cell>
          <cell r="G267" t="str">
            <v xml:space="preserve">IlorinMerchant Payments (Bill Pay)New / Fresh Agents BP in Month </v>
          </cell>
          <cell r="H267">
            <v>28</v>
          </cell>
          <cell r="I267">
            <v>15</v>
          </cell>
        </row>
        <row r="268">
          <cell r="F268" t="str">
            <v>Total Startimes BP Volume</v>
          </cell>
          <cell r="G268" t="str">
            <v>IlorinMerchant Payments (Bill Pay)Total Startimes BP Volume</v>
          </cell>
          <cell r="H268">
            <v>3618</v>
          </cell>
          <cell r="I268">
            <v>4745</v>
          </cell>
        </row>
        <row r="269">
          <cell r="F269" t="str">
            <v>Total Startimes BP Volume - Reversals</v>
          </cell>
          <cell r="G269" t="str">
            <v>IlorinMerchant Payments (Bill Pay)Total Startimes BP Volume - Reversals</v>
          </cell>
          <cell r="H269" t="str">
            <v xml:space="preserve">  </v>
          </cell>
          <cell r="I269">
            <v>2</v>
          </cell>
        </row>
        <row r="270">
          <cell r="F270" t="str">
            <v>Total Startimes BP Value</v>
          </cell>
          <cell r="G270" t="str">
            <v>IlorinMerchant Payments (Bill Pay)Total Startimes BP Value</v>
          </cell>
          <cell r="H270">
            <v>4736600</v>
          </cell>
          <cell r="I270">
            <v>5374550</v>
          </cell>
        </row>
        <row r="271">
          <cell r="F271" t="str">
            <v>Total Startimes BP Value - Reversals</v>
          </cell>
          <cell r="G271" t="str">
            <v>IlorinMerchant Payments (Bill Pay)Total Startimes BP Value - Reversals</v>
          </cell>
          <cell r="H271" t="str">
            <v xml:space="preserve">  </v>
          </cell>
          <cell r="I271">
            <v>-3000</v>
          </cell>
        </row>
        <row r="272">
          <cell r="F272" t="str">
            <v>Average Value of Startimes BP</v>
          </cell>
          <cell r="G272" t="str">
            <v>IlorinMerchant Payments (Bill Pay)Average Value of Startimes BP</v>
          </cell>
          <cell r="H272">
            <v>1309.18</v>
          </cell>
          <cell r="I272">
            <v>1132.68</v>
          </cell>
        </row>
        <row r="273">
          <cell r="F273" t="str">
            <v>Average Value of Startimes BP - Reversals</v>
          </cell>
          <cell r="G273" t="str">
            <v>IlorinMerchant Payments (Bill Pay)Average Value of Startimes BP - Reversals</v>
          </cell>
          <cell r="H273" t="str">
            <v xml:space="preserve">  </v>
          </cell>
          <cell r="I273">
            <v>-1500</v>
          </cell>
        </row>
        <row r="274">
          <cell r="F274" t="str">
            <v>Paga Startimes BP Income</v>
          </cell>
          <cell r="G274" t="str">
            <v>IlorinMerchant Payments (Bill Pay)Paga Startimes BP Income</v>
          </cell>
          <cell r="H274">
            <v>4594502</v>
          </cell>
          <cell r="I274">
            <v>5216223.5</v>
          </cell>
        </row>
        <row r="275">
          <cell r="F275" t="str">
            <v>Paga Startimes BP Income - Reversals</v>
          </cell>
          <cell r="G275" t="str">
            <v>IlorinMerchant Payments (Bill Pay)Paga Startimes BP Income - Reversals</v>
          </cell>
          <cell r="H275" t="str">
            <v xml:space="preserve">  </v>
          </cell>
          <cell r="I275">
            <v>0</v>
          </cell>
        </row>
        <row r="276">
          <cell r="F276" t="str">
            <v>Agent Startimes BP Commission</v>
          </cell>
          <cell r="G276" t="str">
            <v>IlorinMerchant Payments (Bill Pay)Agent Startimes BP Commission</v>
          </cell>
          <cell r="H276">
            <v>142098</v>
          </cell>
          <cell r="I276">
            <v>161326.5</v>
          </cell>
        </row>
        <row r="277">
          <cell r="F277" t="str">
            <v>Agent Startimes BP Commission - Reversals</v>
          </cell>
          <cell r="G277" t="str">
            <v>IlorinMerchant Payments (Bill Pay)Agent Startimes BP Commission - Reversals</v>
          </cell>
          <cell r="H277" t="str">
            <v xml:space="preserve">  </v>
          </cell>
          <cell r="I277">
            <v>0</v>
          </cell>
        </row>
        <row r="278">
          <cell r="F278" t="str">
            <v>Number of agents performing Other</v>
          </cell>
          <cell r="G278" t="str">
            <v>IlorinMerchant Payments (Bill Pay)Number of agents performing Other</v>
          </cell>
          <cell r="H278">
            <v>23</v>
          </cell>
          <cell r="I278">
            <v>10</v>
          </cell>
        </row>
        <row r="279">
          <cell r="F279" t="str">
            <v>Churn Agents Other BP</v>
          </cell>
          <cell r="G279" t="str">
            <v>IlorinMerchant Payments (Bill Pay)Churn Agents Other BP</v>
          </cell>
          <cell r="H279">
            <v>1</v>
          </cell>
          <cell r="I279">
            <v>2</v>
          </cell>
        </row>
        <row r="280">
          <cell r="F280" t="str">
            <v xml:space="preserve">New / Fresh Agents BP in Month </v>
          </cell>
          <cell r="G280" t="str">
            <v xml:space="preserve">IlorinMerchant Payments (Bill Pay)New / Fresh Agents BP in Month </v>
          </cell>
          <cell r="H280">
            <v>18</v>
          </cell>
          <cell r="I280">
            <v>4</v>
          </cell>
        </row>
        <row r="281">
          <cell r="F281" t="str">
            <v>Total Other BP Volume</v>
          </cell>
          <cell r="G281" t="str">
            <v>IlorinMerchant Payments (Bill Pay)Total Other BP Volume</v>
          </cell>
          <cell r="H281">
            <v>34</v>
          </cell>
          <cell r="I281">
            <v>15</v>
          </cell>
        </row>
        <row r="282">
          <cell r="F282" t="str">
            <v>Total Other BP Value</v>
          </cell>
          <cell r="G282" t="str">
            <v>IlorinMerchant Payments (Bill Pay)Total Other BP Value</v>
          </cell>
          <cell r="H282">
            <v>136500</v>
          </cell>
          <cell r="I282">
            <v>60000</v>
          </cell>
        </row>
        <row r="283">
          <cell r="F283" t="str">
            <v>Average Value of Other BP</v>
          </cell>
          <cell r="G283" t="str">
            <v>IlorinMerchant Payments (Bill Pay)Average Value of Other BP</v>
          </cell>
          <cell r="H283">
            <v>4014.71</v>
          </cell>
          <cell r="I283">
            <v>4000</v>
          </cell>
        </row>
        <row r="284">
          <cell r="F284" t="str">
            <v>Paga Other BP Income</v>
          </cell>
          <cell r="G284" t="str">
            <v>IlorinMerchant Payments (Bill Pay)Paga Other BP Income</v>
          </cell>
          <cell r="H284">
            <v>12098.68</v>
          </cell>
          <cell r="I284">
            <v>4081.05</v>
          </cell>
        </row>
        <row r="285">
          <cell r="F285" t="str">
            <v>Agent Other BP Commission</v>
          </cell>
          <cell r="G285" t="str">
            <v>IlorinMerchant Payments (Bill Pay)Agent Other BP Commission</v>
          </cell>
          <cell r="H285">
            <v>1100</v>
          </cell>
          <cell r="I285">
            <v>550</v>
          </cell>
        </row>
        <row r="286">
          <cell r="F286" t="str">
            <v>Number of Agents performing Airtime on Transaction</v>
          </cell>
          <cell r="G286" t="str">
            <v>IlorinAirtimeNumber of Agents performing Airtime on Transaction</v>
          </cell>
          <cell r="H286">
            <v>243</v>
          </cell>
          <cell r="I286">
            <v>264</v>
          </cell>
        </row>
        <row r="287">
          <cell r="F287" t="str">
            <v>Churn Agents Airtime</v>
          </cell>
          <cell r="G287" t="str">
            <v>IlorinAirtimeChurn Agents Airtime</v>
          </cell>
          <cell r="H287">
            <v>42</v>
          </cell>
          <cell r="I287">
            <v>26</v>
          </cell>
        </row>
        <row r="288">
          <cell r="F288" t="str">
            <v xml:space="preserve">New / Fresh Agents Airtime in Month </v>
          </cell>
          <cell r="G288" t="str">
            <v xml:space="preserve">IlorinAirtimeNew / Fresh Agents Airtime in Month </v>
          </cell>
          <cell r="H288">
            <v>34</v>
          </cell>
          <cell r="I288">
            <v>47</v>
          </cell>
        </row>
        <row r="289">
          <cell r="F289" t="str">
            <v>Total Airtime Volume</v>
          </cell>
          <cell r="G289" t="str">
            <v>IlorinAirtimeTotal Airtime Volume</v>
          </cell>
          <cell r="H289">
            <v>2572</v>
          </cell>
          <cell r="I289">
            <v>2983</v>
          </cell>
        </row>
        <row r="290">
          <cell r="F290" t="str">
            <v>Total Airtime Volume - Reversal</v>
          </cell>
          <cell r="G290" t="str">
            <v>IlorinAirtimeTotal Airtime Volume - Reversal</v>
          </cell>
          <cell r="H290">
            <v>4</v>
          </cell>
          <cell r="I290">
            <v>5</v>
          </cell>
        </row>
        <row r="291">
          <cell r="F291" t="str">
            <v>Total Airtime Value</v>
          </cell>
          <cell r="G291" t="str">
            <v>IlorinAirtimeTotal Airtime Value</v>
          </cell>
          <cell r="H291">
            <v>1499814.65</v>
          </cell>
          <cell r="I291">
            <v>1424180.58</v>
          </cell>
        </row>
        <row r="292">
          <cell r="F292" t="str">
            <v>Total Airtime Value - Reversals</v>
          </cell>
          <cell r="G292" t="str">
            <v>IlorinAirtimeTotal Airtime Value - Reversals</v>
          </cell>
          <cell r="H292">
            <v>-5900</v>
          </cell>
          <cell r="I292">
            <v>-1800</v>
          </cell>
        </row>
        <row r="293">
          <cell r="F293" t="str">
            <v>Average Value of Airtime</v>
          </cell>
          <cell r="G293" t="str">
            <v>IlorinAirtimeAverage Value of Airtime</v>
          </cell>
          <cell r="H293">
            <v>583.13</v>
          </cell>
          <cell r="I293">
            <v>477.43</v>
          </cell>
        </row>
        <row r="294">
          <cell r="F294" t="str">
            <v>Average Value of Airtime - Reversals</v>
          </cell>
          <cell r="G294" t="str">
            <v>IlorinAirtimeAverage Value of Airtime - Reversals</v>
          </cell>
          <cell r="H294">
            <v>-1475</v>
          </cell>
          <cell r="I294">
            <v>-360</v>
          </cell>
        </row>
        <row r="295">
          <cell r="F295" t="str">
            <v>Paga Airtime Income</v>
          </cell>
          <cell r="G295" t="str">
            <v>IlorinAirtimePaga Airtime Income</v>
          </cell>
          <cell r="H295">
            <v>41775.949999999997</v>
          </cell>
          <cell r="I295">
            <v>39565.300000000003</v>
          </cell>
        </row>
        <row r="296">
          <cell r="F296" t="str">
            <v>Paga Airtime Income - Reversals</v>
          </cell>
          <cell r="G296" t="str">
            <v>IlorinAirtimePaga Airtime Income - Reversals</v>
          </cell>
          <cell r="H296">
            <v>-295</v>
          </cell>
          <cell r="I296">
            <v>-90</v>
          </cell>
        </row>
        <row r="297">
          <cell r="F297" t="str">
            <v>Agent Airtime Commission</v>
          </cell>
          <cell r="G297" t="str">
            <v>IlorinAirtimeAgent Airtime Commission</v>
          </cell>
          <cell r="H297">
            <v>75285.73</v>
          </cell>
          <cell r="I297">
            <v>71299.03</v>
          </cell>
        </row>
        <row r="298">
          <cell r="F298" t="str">
            <v>Agent Airtime Commission - Reversals</v>
          </cell>
          <cell r="G298" t="str">
            <v>IlorinAirtimeAgent Airtime Commission - Reversals</v>
          </cell>
          <cell r="H298">
            <v>0</v>
          </cell>
          <cell r="I298">
            <v>0</v>
          </cell>
        </row>
        <row r="299">
          <cell r="F299" t="str">
            <v># of Approved Agents in Total</v>
          </cell>
          <cell r="G299" t="str">
            <v>AbujaAgent Network Sales# of Approved Agents in Total</v>
          </cell>
          <cell r="H299">
            <v>7238</v>
          </cell>
          <cell r="I299">
            <v>7453</v>
          </cell>
        </row>
        <row r="300">
          <cell r="F300" t="str">
            <v>Active Agents in total (at least 1 transactions in the month)</v>
          </cell>
          <cell r="G300" t="str">
            <v>AbujaAgent Network SalesActive Agents in total (at least 1 transactions in the month)</v>
          </cell>
          <cell r="H300">
            <v>4187</v>
          </cell>
          <cell r="I300">
            <v>4293</v>
          </cell>
        </row>
        <row r="301">
          <cell r="F301" t="str">
            <v>Active Agents in total (at least 5 transactions in the month)</v>
          </cell>
          <cell r="G301" t="str">
            <v>AbujaAgent Network SalesActive Agents in total (at least 5 transactions in the month)</v>
          </cell>
          <cell r="H301">
            <v>3624</v>
          </cell>
          <cell r="I301">
            <v>3694</v>
          </cell>
        </row>
        <row r="302">
          <cell r="F302" t="str">
            <v>Fresh Active Agents in total (at least 1 transactions in the month)</v>
          </cell>
          <cell r="G302" t="str">
            <v>AbujaAgent Network SalesFresh Active Agents in total (at least 1 transactions in the month)</v>
          </cell>
          <cell r="H302">
            <v>369</v>
          </cell>
          <cell r="I302">
            <v>440</v>
          </cell>
        </row>
        <row r="303">
          <cell r="F303" t="str">
            <v>Fresh Active Agents in total (at least 5 transactions in the month)</v>
          </cell>
          <cell r="G303" t="str">
            <v>AbujaAgent Network SalesFresh Active Agents in total (at least 5 transactions in the month)</v>
          </cell>
          <cell r="H303">
            <v>364</v>
          </cell>
          <cell r="I303">
            <v>384</v>
          </cell>
        </row>
        <row r="304">
          <cell r="F304" t="str">
            <v>Churn Active Agents (1 txn in Month)</v>
          </cell>
          <cell r="G304" t="str">
            <v>AbujaAgent Network SalesChurn Active Agents (1 txn in Month)</v>
          </cell>
          <cell r="H304">
            <v>309</v>
          </cell>
          <cell r="I304">
            <v>334</v>
          </cell>
        </row>
        <row r="305">
          <cell r="F305" t="str">
            <v>Churn Active Agents (5 txn in Month)</v>
          </cell>
          <cell r="G305" t="str">
            <v>AbujaAgent Network SalesChurn Active Agents (5 txn in Month)</v>
          </cell>
          <cell r="H305">
            <v>330</v>
          </cell>
          <cell r="I305">
            <v>314</v>
          </cell>
        </row>
        <row r="306">
          <cell r="F306" t="str">
            <v># Agents in City</v>
          </cell>
          <cell r="G306" t="str">
            <v>AbujaAbuja - All data in this section apply only to agents in Abuja (or the specific city)# Agents in City</v>
          </cell>
          <cell r="H306">
            <v>514</v>
          </cell>
          <cell r="I306">
            <v>529</v>
          </cell>
        </row>
        <row r="307">
          <cell r="F307" t="str">
            <v>Active Agents in City in month (at least 1 transactions in the month)</v>
          </cell>
          <cell r="G307" t="str">
            <v>AbujaAbuja - All data in this section apply only to agents in Abuja (or the specific city)Active Agents in City in month (at least 1 transactions in the month)</v>
          </cell>
          <cell r="H307">
            <v>261</v>
          </cell>
          <cell r="I307">
            <v>264</v>
          </cell>
        </row>
        <row r="308">
          <cell r="F308" t="str">
            <v>Active Agents in City in month (at least 5 transactions in the month)</v>
          </cell>
          <cell r="G308" t="str">
            <v>AbujaAbuja - All data in this section apply only to agents in Abuja (or the specific city)Active Agents in City in month (at least 5 transactions in the month)</v>
          </cell>
          <cell r="H308">
            <v>221</v>
          </cell>
          <cell r="I308">
            <v>233</v>
          </cell>
        </row>
        <row r="309">
          <cell r="F309" t="str">
            <v>Churn City Agents in Month (1 txn in Month)</v>
          </cell>
          <cell r="G309" t="str">
            <v>AbujaAbuja - All data in this section apply only to agents in Abuja (or the specific city)Churn City Agents in Month (1 txn in Month)</v>
          </cell>
          <cell r="H309">
            <v>15</v>
          </cell>
          <cell r="I309">
            <v>24</v>
          </cell>
        </row>
        <row r="310">
          <cell r="F310" t="str">
            <v>Churn City Agents in Month (5 txn in Month)</v>
          </cell>
          <cell r="G310" t="str">
            <v>AbujaAbuja - All data in this section apply only to agents in Abuja (or the specific city)Churn City Agents in Month (5 txn in Month)</v>
          </cell>
          <cell r="H310">
            <v>25</v>
          </cell>
          <cell r="I310">
            <v>19</v>
          </cell>
        </row>
        <row r="311">
          <cell r="F311" t="str">
            <v>Number of Agents performing at least 1 Deposit for Customer or another Agent (Accept Deposit)</v>
          </cell>
          <cell r="G311" t="str">
            <v>AbujaDeposit into Paga Number of Agents performing at least 1 Deposit for Customer or another Agent (Accept Deposit)</v>
          </cell>
          <cell r="H311">
            <v>69</v>
          </cell>
          <cell r="I311">
            <v>76</v>
          </cell>
        </row>
        <row r="312">
          <cell r="F312" t="str">
            <v>Churn Agents DP</v>
          </cell>
          <cell r="G312" t="str">
            <v>AbujaDeposit into Paga Churn Agents DP</v>
          </cell>
          <cell r="H312">
            <v>26</v>
          </cell>
          <cell r="I312">
            <v>21</v>
          </cell>
        </row>
        <row r="313">
          <cell r="F313" t="str">
            <v xml:space="preserve">New / Fresh Agents DP in Month </v>
          </cell>
          <cell r="G313" t="str">
            <v xml:space="preserve">AbujaDeposit into Paga New / Fresh Agents DP in Month </v>
          </cell>
          <cell r="H313">
            <v>32</v>
          </cell>
          <cell r="I313">
            <v>28</v>
          </cell>
        </row>
        <row r="314">
          <cell r="F314" t="str">
            <v>Total DP Volume</v>
          </cell>
          <cell r="G314" t="str">
            <v>AbujaDeposit into Paga Total DP Volume</v>
          </cell>
          <cell r="H314">
            <v>3335</v>
          </cell>
          <cell r="I314">
            <v>1150</v>
          </cell>
        </row>
        <row r="315">
          <cell r="F315" t="str">
            <v>Total DP Value</v>
          </cell>
          <cell r="G315" t="str">
            <v>AbujaDeposit into Paga Total DP Value</v>
          </cell>
          <cell r="H315">
            <v>11838606.189999999</v>
          </cell>
          <cell r="I315">
            <v>11093946.01</v>
          </cell>
        </row>
        <row r="316">
          <cell r="F316" t="str">
            <v>Average Value of DP</v>
          </cell>
          <cell r="G316" t="str">
            <v>AbujaDeposit into Paga Average Value of DP</v>
          </cell>
          <cell r="H316">
            <v>3549.81</v>
          </cell>
          <cell r="I316">
            <v>9646.91</v>
          </cell>
        </row>
        <row r="317">
          <cell r="F317" t="str">
            <v>Number of Agents performing MT on Paga (to customer or non-customer)</v>
          </cell>
          <cell r="G317" t="str">
            <v>AbujaMoney Transfer on PagaNumber of Agents performing MT on Paga (to customer or non-customer)</v>
          </cell>
          <cell r="H317">
            <v>1</v>
          </cell>
          <cell r="I317">
            <v>9</v>
          </cell>
        </row>
        <row r="318">
          <cell r="F318" t="str">
            <v>Churn Agents MT</v>
          </cell>
          <cell r="G318" t="str">
            <v>AbujaMoney Transfer on PagaChurn Agents MT</v>
          </cell>
          <cell r="H318">
            <v>5</v>
          </cell>
          <cell r="I318" t="str">
            <v xml:space="preserve">  </v>
          </cell>
        </row>
        <row r="319">
          <cell r="F319" t="str">
            <v xml:space="preserve">New / Fresh Agents MT in Month </v>
          </cell>
          <cell r="G319" t="str">
            <v xml:space="preserve">AbujaMoney Transfer on PagaNew / Fresh Agents MT in Month </v>
          </cell>
          <cell r="H319" t="str">
            <v xml:space="preserve">  </v>
          </cell>
          <cell r="I319">
            <v>7</v>
          </cell>
        </row>
        <row r="320">
          <cell r="F320" t="str">
            <v>Total MT Volume</v>
          </cell>
          <cell r="G320" t="str">
            <v>AbujaMoney Transfer on PagaTotal MT Volume</v>
          </cell>
          <cell r="H320">
            <v>1</v>
          </cell>
          <cell r="I320">
            <v>16</v>
          </cell>
        </row>
        <row r="321">
          <cell r="F321" t="str">
            <v>Total MT Value</v>
          </cell>
          <cell r="G321" t="str">
            <v>AbujaMoney Transfer on PagaTotal MT Value</v>
          </cell>
          <cell r="H321">
            <v>2000</v>
          </cell>
          <cell r="I321">
            <v>1062450</v>
          </cell>
        </row>
        <row r="322">
          <cell r="F322" t="str">
            <v>Average Value of MT</v>
          </cell>
          <cell r="G322" t="str">
            <v>AbujaMoney Transfer on PagaAverage Value of MT</v>
          </cell>
          <cell r="H322">
            <v>2000</v>
          </cell>
          <cell r="I322">
            <v>66403.13</v>
          </cell>
        </row>
        <row r="323">
          <cell r="F323" t="str">
            <v>Paga MT Income</v>
          </cell>
          <cell r="G323" t="str">
            <v>AbujaMoney Transfer on PagaPaga MT Income</v>
          </cell>
          <cell r="H323">
            <v>100</v>
          </cell>
          <cell r="I323">
            <v>2210</v>
          </cell>
        </row>
        <row r="324">
          <cell r="F324" t="str">
            <v>Agent MT Commission</v>
          </cell>
          <cell r="G324" t="str">
            <v>AbujaMoney Transfer on PagaAgent MT Commission</v>
          </cell>
          <cell r="H324">
            <v>50</v>
          </cell>
          <cell r="I324">
            <v>1440</v>
          </cell>
        </row>
        <row r="325">
          <cell r="F325" t="str">
            <v>Number of Agents performing Deposit to Bank</v>
          </cell>
          <cell r="G325" t="str">
            <v>AbujaDeposit To BankNumber of Agents performing Deposit to Bank</v>
          </cell>
          <cell r="H325">
            <v>233</v>
          </cell>
          <cell r="I325">
            <v>267</v>
          </cell>
        </row>
        <row r="326">
          <cell r="F326" t="str">
            <v>Churn Agents DB</v>
          </cell>
          <cell r="G326" t="str">
            <v>AbujaDeposit To BankChurn Agents DB</v>
          </cell>
          <cell r="H326">
            <v>33</v>
          </cell>
          <cell r="I326">
            <v>20</v>
          </cell>
        </row>
        <row r="327">
          <cell r="F327" t="str">
            <v xml:space="preserve">New / Fresh Agents DB in Month </v>
          </cell>
          <cell r="G327" t="str">
            <v xml:space="preserve">AbujaDeposit To Bank New / Fresh Agents DB in Month </v>
          </cell>
          <cell r="H327">
            <v>31</v>
          </cell>
          <cell r="I327">
            <v>38</v>
          </cell>
        </row>
        <row r="328">
          <cell r="F328" t="str">
            <v>Total DB Volume</v>
          </cell>
          <cell r="G328" t="str">
            <v>AbujaDeposit To BankTotal DB Volume</v>
          </cell>
          <cell r="H328">
            <v>4211</v>
          </cell>
          <cell r="I328">
            <v>5701</v>
          </cell>
        </row>
        <row r="329">
          <cell r="F329" t="str">
            <v>Total DB Volume - Reversals</v>
          </cell>
          <cell r="G329" t="str">
            <v>AbujaDeposit To BankTotal DB Volume - Reversals</v>
          </cell>
          <cell r="H329">
            <v>8</v>
          </cell>
          <cell r="I329">
            <v>2</v>
          </cell>
        </row>
        <row r="330">
          <cell r="F330" t="str">
            <v>Total DB Value</v>
          </cell>
          <cell r="G330" t="str">
            <v>AbujaDeposit To BankTotal DB Value</v>
          </cell>
          <cell r="H330">
            <v>60383073.670000002</v>
          </cell>
          <cell r="I330">
            <v>80550589.700000003</v>
          </cell>
        </row>
        <row r="331">
          <cell r="F331" t="str">
            <v>Total DB Value - Reversals</v>
          </cell>
          <cell r="G331" t="str">
            <v>AbujaDeposit To BankTotal DB Value - Reversals</v>
          </cell>
          <cell r="H331">
            <v>-208500</v>
          </cell>
          <cell r="I331">
            <v>-13000</v>
          </cell>
        </row>
        <row r="332">
          <cell r="F332" t="str">
            <v>Average Value of DB</v>
          </cell>
          <cell r="G332" t="str">
            <v>AbujaDeposit To BankAverage Value of DB</v>
          </cell>
          <cell r="H332">
            <v>14339.37</v>
          </cell>
          <cell r="I332">
            <v>14129.2</v>
          </cell>
        </row>
        <row r="333">
          <cell r="F333" t="str">
            <v>Average Value of DB - Reversals</v>
          </cell>
          <cell r="G333" t="str">
            <v>AbujaDeposit To BankAverage Value of DB - Reversals</v>
          </cell>
          <cell r="H333">
            <v>-26062.5</v>
          </cell>
          <cell r="I333">
            <v>-6500</v>
          </cell>
        </row>
        <row r="334">
          <cell r="F334" t="str">
            <v>Paga DB Income</v>
          </cell>
          <cell r="G334" t="str">
            <v>AbujaDeposit To BankPaga DB Income</v>
          </cell>
          <cell r="H334">
            <v>360820</v>
          </cell>
          <cell r="I334">
            <v>488030</v>
          </cell>
        </row>
        <row r="335">
          <cell r="F335" t="str">
            <v>Paga DB Income - Reversal</v>
          </cell>
          <cell r="G335" t="str">
            <v>AbujaDeposit To BankPaga DB Income - Reversal</v>
          </cell>
          <cell r="H335">
            <v>-630</v>
          </cell>
          <cell r="I335">
            <v>-200</v>
          </cell>
        </row>
        <row r="336">
          <cell r="F336" t="str">
            <v>Agent DB Commission</v>
          </cell>
          <cell r="G336" t="str">
            <v>AbujaDeposit To BankAgent DB Commission</v>
          </cell>
          <cell r="H336">
            <v>268430</v>
          </cell>
          <cell r="I336">
            <v>366520</v>
          </cell>
        </row>
        <row r="337">
          <cell r="F337" t="str">
            <v>Agent DB Commission - Reversal</v>
          </cell>
          <cell r="G337" t="str">
            <v>AbujaDeposit To BankAgent DB Commission - Reversal</v>
          </cell>
          <cell r="H337">
            <v>-570</v>
          </cell>
          <cell r="I337">
            <v>-100</v>
          </cell>
        </row>
        <row r="338">
          <cell r="F338" t="str">
            <v>Number of agents performing DStv</v>
          </cell>
          <cell r="G338" t="str">
            <v>AbujaMerchant Payments (Bill Pay)Number of agents performing DStv</v>
          </cell>
          <cell r="H338">
            <v>152</v>
          </cell>
          <cell r="I338">
            <v>160</v>
          </cell>
        </row>
        <row r="339">
          <cell r="F339" t="str">
            <v>Churn Agents DStv BP</v>
          </cell>
          <cell r="G339" t="str">
            <v>AbujaMerchant Payments (Bill Pay)Churn Agents DStv BP</v>
          </cell>
          <cell r="H339">
            <v>19</v>
          </cell>
          <cell r="I339">
            <v>15</v>
          </cell>
        </row>
        <row r="340">
          <cell r="F340" t="str">
            <v xml:space="preserve">New / Fresh Agents BP in Month </v>
          </cell>
          <cell r="G340" t="str">
            <v xml:space="preserve">AbujaMerchant Payments (Bill Pay)New / Fresh Agents BP in Month </v>
          </cell>
          <cell r="H340">
            <v>31</v>
          </cell>
          <cell r="I340">
            <v>37</v>
          </cell>
        </row>
        <row r="341">
          <cell r="F341" t="str">
            <v>Total DStv BP Volume</v>
          </cell>
          <cell r="G341" t="str">
            <v>AbujaMerchant Payments (Bill Pay)Total DStv BP Volume</v>
          </cell>
          <cell r="H341">
            <v>4891</v>
          </cell>
          <cell r="I341">
            <v>4833</v>
          </cell>
        </row>
        <row r="342">
          <cell r="F342" t="str">
            <v>Total DStv BP Volume - Reversal</v>
          </cell>
          <cell r="G342" t="str">
            <v>AbujaMerchant Payments (Bill Pay)Total DStv BP Volume - Reversal</v>
          </cell>
          <cell r="H342">
            <v>10</v>
          </cell>
          <cell r="I342" t="str">
            <v xml:space="preserve">  </v>
          </cell>
        </row>
        <row r="343">
          <cell r="F343" t="str">
            <v>Total DStv BP Value</v>
          </cell>
          <cell r="G343" t="str">
            <v>AbujaMerchant Payments (Bill Pay)Total DStv BP Value</v>
          </cell>
          <cell r="H343">
            <v>20280460</v>
          </cell>
          <cell r="I343">
            <v>20129735</v>
          </cell>
        </row>
        <row r="344">
          <cell r="F344" t="str">
            <v>Total DStv BP Value - Reversal</v>
          </cell>
          <cell r="G344" t="str">
            <v>AbujaMerchant Payments (Bill Pay)Total DStv BP Value - Reversal</v>
          </cell>
          <cell r="H344">
            <v>-75200</v>
          </cell>
          <cell r="I344" t="str">
            <v xml:space="preserve">  </v>
          </cell>
        </row>
        <row r="345">
          <cell r="F345" t="str">
            <v>Average Value of DStv BP</v>
          </cell>
          <cell r="G345" t="str">
            <v>AbujaMerchant Payments (Bill Pay)Average Value of DStv BP</v>
          </cell>
          <cell r="H345">
            <v>4146.49</v>
          </cell>
          <cell r="I345">
            <v>4165.0600000000004</v>
          </cell>
        </row>
        <row r="346">
          <cell r="F346" t="str">
            <v>Average Value of DStv BP - Reversals</v>
          </cell>
          <cell r="G346" t="str">
            <v>AbujaMerchant Payments (Bill Pay)Average Value of DStv BP - Reversals</v>
          </cell>
          <cell r="H346">
            <v>-7520</v>
          </cell>
          <cell r="I346" t="str">
            <v xml:space="preserve">  </v>
          </cell>
        </row>
        <row r="347">
          <cell r="F347" t="str">
            <v>Paga DStv BP Income</v>
          </cell>
          <cell r="G347" t="str">
            <v>AbujaMerchant Payments (Bill Pay)Paga DStv BP Income</v>
          </cell>
          <cell r="H347">
            <v>301176.59999999998</v>
          </cell>
          <cell r="I347">
            <v>297957.34999999998</v>
          </cell>
        </row>
        <row r="348">
          <cell r="F348" t="str">
            <v>Paga DStv BP Income - Reversals</v>
          </cell>
          <cell r="G348" t="str">
            <v>AbujaMerchant Payments (Bill Pay)Paga DStv BP Income - Reversals</v>
          </cell>
          <cell r="H348">
            <v>0</v>
          </cell>
          <cell r="I348" t="str">
            <v xml:space="preserve">  </v>
          </cell>
        </row>
        <row r="349">
          <cell r="F349" t="str">
            <v>Agent DStv BP Commission</v>
          </cell>
          <cell r="G349" t="str">
            <v>AbujaMerchant Payments (Bill Pay)Agent DStv BP Commission</v>
          </cell>
          <cell r="H349">
            <v>210610</v>
          </cell>
          <cell r="I349">
            <v>210690</v>
          </cell>
        </row>
        <row r="350">
          <cell r="F350" t="str">
            <v>Agent DStv BP Commission - Reversals</v>
          </cell>
          <cell r="G350" t="str">
            <v>AbujaMerchant Payments (Bill Pay)Agent DStv BP Commission - Reversals</v>
          </cell>
          <cell r="H350">
            <v>0</v>
          </cell>
          <cell r="I350" t="str">
            <v xml:space="preserve">  </v>
          </cell>
        </row>
        <row r="351">
          <cell r="F351" t="str">
            <v>Number of agents performing Gotv</v>
          </cell>
          <cell r="G351" t="str">
            <v>AbujaMerchant Payments (Bill Pay)Number of agents performing Gotv</v>
          </cell>
          <cell r="H351">
            <v>135</v>
          </cell>
          <cell r="I351">
            <v>154</v>
          </cell>
        </row>
        <row r="352">
          <cell r="F352" t="str">
            <v>Churn Agents Gotv BP</v>
          </cell>
          <cell r="G352" t="str">
            <v>AbujaMerchant Payments (Bill Pay)Churn Agents Gotv BP</v>
          </cell>
          <cell r="H352">
            <v>6</v>
          </cell>
          <cell r="I352">
            <v>6</v>
          </cell>
        </row>
        <row r="353">
          <cell r="F353" t="str">
            <v xml:space="preserve">New / Fresh Agents BP in Month </v>
          </cell>
          <cell r="G353" t="str">
            <v xml:space="preserve">AbujaMerchant Payments (Bill Pay)New / Fresh Agents BP in Month </v>
          </cell>
          <cell r="H353">
            <v>43</v>
          </cell>
          <cell r="I353">
            <v>33</v>
          </cell>
        </row>
        <row r="354">
          <cell r="F354" t="str">
            <v>Total Gotv BP Volume</v>
          </cell>
          <cell r="G354" t="str">
            <v>AbujaMerchant Payments (Bill Pay)Total Gotv BP Volume</v>
          </cell>
          <cell r="H354">
            <v>6953</v>
          </cell>
          <cell r="I354">
            <v>9420</v>
          </cell>
        </row>
        <row r="355">
          <cell r="F355" t="str">
            <v>Total Gotv BP Volume - Reversals</v>
          </cell>
          <cell r="G355" t="str">
            <v>AbujaMerchant Payments (Bill Pay)Total Gotv BP Volume - Reversals</v>
          </cell>
          <cell r="H355">
            <v>11</v>
          </cell>
          <cell r="I355">
            <v>7</v>
          </cell>
        </row>
        <row r="356">
          <cell r="F356" t="str">
            <v>Total Gotv BP Value</v>
          </cell>
          <cell r="G356" t="str">
            <v>AbujaMerchant Payments (Bill Pay)Total Gotv BP Value</v>
          </cell>
          <cell r="H356">
            <v>10298100</v>
          </cell>
          <cell r="I356">
            <v>13842050</v>
          </cell>
        </row>
        <row r="357">
          <cell r="F357" t="str">
            <v>Total Gotv BP Value - Reversals</v>
          </cell>
          <cell r="G357" t="str">
            <v>AbujaMerchant Payments (Bill Pay)Total Gotv BP Value - Reversals</v>
          </cell>
          <cell r="H357">
            <v>-16000</v>
          </cell>
          <cell r="I357">
            <v>-9500</v>
          </cell>
        </row>
        <row r="358">
          <cell r="F358" t="str">
            <v>Average Value of Gotv BP</v>
          </cell>
          <cell r="G358" t="str">
            <v>AbujaMerchant Payments (Bill Pay)Average Value of Gotv BP</v>
          </cell>
          <cell r="H358">
            <v>1481.1</v>
          </cell>
          <cell r="I358">
            <v>1469.43</v>
          </cell>
        </row>
        <row r="359">
          <cell r="F359" t="str">
            <v>Average Value of Gotv BP - Reversals</v>
          </cell>
          <cell r="G359" t="str">
            <v>AbujaMerchant Payments (Bill Pay)Average Value of Gotv BP - Reversals</v>
          </cell>
          <cell r="H359">
            <v>-1454.55</v>
          </cell>
          <cell r="I359">
            <v>-1357.14</v>
          </cell>
        </row>
        <row r="360">
          <cell r="F360" t="str">
            <v>Paga Gotv BP Income</v>
          </cell>
          <cell r="G360" t="str">
            <v>AbujaMerchant Payments (Bill Pay)Paga Gotv BP Income</v>
          </cell>
          <cell r="H360">
            <v>241876</v>
          </cell>
          <cell r="I360">
            <v>326740.5</v>
          </cell>
        </row>
        <row r="361">
          <cell r="F361" t="str">
            <v>Paga Gotv BP Income - Reversals</v>
          </cell>
          <cell r="G361" t="str">
            <v>AbujaMerchant Payments (Bill Pay)Paga Gotv BP Income - Reversals</v>
          </cell>
          <cell r="H361">
            <v>-105</v>
          </cell>
          <cell r="I361">
            <v>-35</v>
          </cell>
        </row>
        <row r="362">
          <cell r="F362" t="str">
            <v>Agent Gotv BP Commission</v>
          </cell>
          <cell r="G362" t="str">
            <v>AbujaMerchant Payments (Bill Pay)Agent Gotv BP Commission</v>
          </cell>
          <cell r="H362">
            <v>142140</v>
          </cell>
          <cell r="I362">
            <v>191060</v>
          </cell>
        </row>
        <row r="363">
          <cell r="F363" t="str">
            <v>Agent Gotv BP Commission - Reversals</v>
          </cell>
          <cell r="G363" t="str">
            <v>AbujaMerchant Payments (Bill Pay)Agent Gotv BP Commission - Reversals</v>
          </cell>
          <cell r="H363">
            <v>-60</v>
          </cell>
          <cell r="I363">
            <v>-20</v>
          </cell>
        </row>
        <row r="364">
          <cell r="F364" t="str">
            <v>Number of agents performing Startimes</v>
          </cell>
          <cell r="G364" t="str">
            <v>AbujaMerchant Payments (Bill Pay)Number of agents performing Startimes</v>
          </cell>
          <cell r="H364">
            <v>85</v>
          </cell>
          <cell r="I364">
            <v>84</v>
          </cell>
        </row>
        <row r="365">
          <cell r="F365" t="str">
            <v>Churn Agents Startimes BP</v>
          </cell>
          <cell r="G365" t="str">
            <v>AbujaMerchant Payments (Bill Pay)Churn Agents Startimes BP</v>
          </cell>
          <cell r="H365">
            <v>8</v>
          </cell>
          <cell r="I365">
            <v>5</v>
          </cell>
        </row>
        <row r="366">
          <cell r="F366" t="str">
            <v xml:space="preserve">New / Fresh Agents BP in Month </v>
          </cell>
          <cell r="G366" t="str">
            <v xml:space="preserve">AbujaMerchant Payments (Bill Pay)New / Fresh Agents BP in Month </v>
          </cell>
          <cell r="H366">
            <v>28</v>
          </cell>
          <cell r="I366">
            <v>20</v>
          </cell>
        </row>
        <row r="367">
          <cell r="F367" t="str">
            <v>Total Startimes BP Volume</v>
          </cell>
          <cell r="G367" t="str">
            <v>AbujaMerchant Payments (Bill Pay)Total Startimes BP Volume</v>
          </cell>
          <cell r="H367">
            <v>1331</v>
          </cell>
          <cell r="I367">
            <v>1156</v>
          </cell>
        </row>
        <row r="368">
          <cell r="F368" t="str">
            <v>Total Startimes BP Value</v>
          </cell>
          <cell r="G368" t="str">
            <v>AbujaMerchant Payments (Bill Pay)Total Startimes BP Value</v>
          </cell>
          <cell r="H368">
            <v>1863709</v>
          </cell>
          <cell r="I368">
            <v>1695809</v>
          </cell>
        </row>
        <row r="369">
          <cell r="F369" t="str">
            <v>Average Value of Startimes BP</v>
          </cell>
          <cell r="G369" t="str">
            <v>AbujaMerchant Payments (Bill Pay)Average Value of Startimes BP</v>
          </cell>
          <cell r="H369">
            <v>1400.23</v>
          </cell>
          <cell r="I369">
            <v>1466.96</v>
          </cell>
        </row>
        <row r="370">
          <cell r="F370" t="str">
            <v>Paga Startimes BP Income</v>
          </cell>
          <cell r="G370" t="str">
            <v>AbujaMerchant Payments (Bill Pay)Paga Startimes BP Income</v>
          </cell>
          <cell r="H370">
            <v>1807797.73</v>
          </cell>
          <cell r="I370">
            <v>1644934.73</v>
          </cell>
        </row>
        <row r="371">
          <cell r="F371" t="str">
            <v>Agent Startimes BP Commission</v>
          </cell>
          <cell r="G371" t="str">
            <v>AbujaMerchant Payments (Bill Pay)Agent Startimes BP Commission</v>
          </cell>
          <cell r="H371">
            <v>55911.27</v>
          </cell>
          <cell r="I371">
            <v>50874.27</v>
          </cell>
        </row>
        <row r="372">
          <cell r="F372" t="str">
            <v>Number of agents performing Other</v>
          </cell>
          <cell r="G372" t="str">
            <v>AbujaMerchant Payments (Bill Pay)Number of agents performing Other</v>
          </cell>
          <cell r="H372">
            <v>5</v>
          </cell>
          <cell r="I372">
            <v>15</v>
          </cell>
        </row>
        <row r="373">
          <cell r="F373" t="str">
            <v>Churn Agents Other BP</v>
          </cell>
          <cell r="G373" t="str">
            <v>AbujaMerchant Payments (Bill Pay)Churn Agents Other BP</v>
          </cell>
          <cell r="H373">
            <v>1</v>
          </cell>
          <cell r="I373" t="str">
            <v xml:space="preserve">  </v>
          </cell>
        </row>
        <row r="374">
          <cell r="F374" t="str">
            <v xml:space="preserve">New / Fresh Agents BP in Month </v>
          </cell>
          <cell r="G374" t="str">
            <v xml:space="preserve">AbujaMerchant Payments (Bill Pay)New / Fresh Agents BP in Month </v>
          </cell>
          <cell r="H374">
            <v>1</v>
          </cell>
          <cell r="I374">
            <v>12</v>
          </cell>
        </row>
        <row r="375">
          <cell r="F375" t="str">
            <v>Total Other BP Volume</v>
          </cell>
          <cell r="G375" t="str">
            <v>AbujaMerchant Payments (Bill Pay)Total Other BP Volume</v>
          </cell>
          <cell r="H375">
            <v>30</v>
          </cell>
          <cell r="I375">
            <v>53</v>
          </cell>
        </row>
        <row r="376">
          <cell r="F376" t="str">
            <v>Total Other BP Value</v>
          </cell>
          <cell r="G376" t="str">
            <v>AbujaMerchant Payments (Bill Pay)Total Other BP Value</v>
          </cell>
          <cell r="H376">
            <v>97500</v>
          </cell>
          <cell r="I376">
            <v>171650</v>
          </cell>
        </row>
        <row r="377">
          <cell r="F377" t="str">
            <v>Average Value of Other BP</v>
          </cell>
          <cell r="G377" t="str">
            <v>AbujaMerchant Payments (Bill Pay)Average Value of Other BP</v>
          </cell>
          <cell r="H377">
            <v>3250</v>
          </cell>
          <cell r="I377">
            <v>3238.68</v>
          </cell>
        </row>
        <row r="378">
          <cell r="F378" t="str">
            <v>Paga Other BP Income</v>
          </cell>
          <cell r="G378" t="str">
            <v>AbujaMerchant Payments (Bill Pay)Paga Other BP Income</v>
          </cell>
          <cell r="H378">
            <v>3000</v>
          </cell>
          <cell r="I378">
            <v>4240.84</v>
          </cell>
        </row>
        <row r="379">
          <cell r="F379" t="str">
            <v>Agent Other BP Commission</v>
          </cell>
          <cell r="G379" t="str">
            <v>AbujaMerchant Payments (Bill Pay)Agent Other BP Commission</v>
          </cell>
          <cell r="H379">
            <v>1350</v>
          </cell>
          <cell r="I379">
            <v>2420</v>
          </cell>
        </row>
        <row r="380">
          <cell r="F380" t="str">
            <v>Number of Agents performing Airtime on Transaction</v>
          </cell>
          <cell r="G380" t="str">
            <v>AbujaAirtimeNumber of Agents performing Airtime on Transaction</v>
          </cell>
          <cell r="H380">
            <v>322</v>
          </cell>
          <cell r="I380">
            <v>359</v>
          </cell>
        </row>
        <row r="381">
          <cell r="F381" t="str">
            <v>Churn Agents Airtime</v>
          </cell>
          <cell r="G381" t="str">
            <v>AbujaAirtimeChurn Agents Airtime</v>
          </cell>
          <cell r="H381">
            <v>27</v>
          </cell>
          <cell r="I381">
            <v>26</v>
          </cell>
        </row>
        <row r="382">
          <cell r="F382" t="str">
            <v xml:space="preserve">New / Fresh Agents Airtime in Month </v>
          </cell>
          <cell r="G382" t="str">
            <v xml:space="preserve">AbujaAirtimeNew / Fresh Agents Airtime in Month </v>
          </cell>
          <cell r="H382">
            <v>41</v>
          </cell>
          <cell r="I382">
            <v>34</v>
          </cell>
        </row>
        <row r="383">
          <cell r="F383" t="str">
            <v>Total Airtime Volume</v>
          </cell>
          <cell r="G383" t="str">
            <v>AbujaAirtimeTotal Airtime Volume</v>
          </cell>
          <cell r="H383">
            <v>4520</v>
          </cell>
          <cell r="I383">
            <v>5142</v>
          </cell>
        </row>
        <row r="384">
          <cell r="F384" t="str">
            <v>Total Airtime Volume - Reversal</v>
          </cell>
          <cell r="G384" t="str">
            <v>AbujaAirtimeTotal Airtime Volume - Reversal</v>
          </cell>
          <cell r="H384">
            <v>3</v>
          </cell>
          <cell r="I384">
            <v>8</v>
          </cell>
        </row>
        <row r="385">
          <cell r="F385" t="str">
            <v>Total Airtime Value</v>
          </cell>
          <cell r="G385" t="str">
            <v>AbujaAirtimeTotal Airtime Value</v>
          </cell>
          <cell r="H385">
            <v>3365446.11</v>
          </cell>
          <cell r="I385">
            <v>3484940</v>
          </cell>
        </row>
        <row r="386">
          <cell r="F386" t="str">
            <v>Total Airtime Value - Reversals</v>
          </cell>
          <cell r="G386" t="str">
            <v>AbujaAirtimeTotal Airtime Value - Reversals</v>
          </cell>
          <cell r="H386">
            <v>-35200</v>
          </cell>
          <cell r="I386">
            <v>-6500</v>
          </cell>
        </row>
        <row r="387">
          <cell r="F387" t="str">
            <v>Average Value of Airtime</v>
          </cell>
          <cell r="G387" t="str">
            <v>AbujaAirtimeAverage Value of Airtime</v>
          </cell>
          <cell r="H387">
            <v>744.57</v>
          </cell>
          <cell r="I387">
            <v>677.74</v>
          </cell>
        </row>
        <row r="388">
          <cell r="F388" t="str">
            <v>Average Value of Airtime - Reversals</v>
          </cell>
          <cell r="G388" t="str">
            <v>AbujaAirtimeAverage Value of Airtime - Reversals</v>
          </cell>
          <cell r="H388">
            <v>-11733.33</v>
          </cell>
          <cell r="I388">
            <v>-812.5</v>
          </cell>
        </row>
        <row r="389">
          <cell r="F389" t="str">
            <v>Paga Airtime Income</v>
          </cell>
          <cell r="G389" t="str">
            <v>AbujaAirtimePaga Airtime Income</v>
          </cell>
          <cell r="H389">
            <v>89391.57</v>
          </cell>
          <cell r="I389">
            <v>94202.98</v>
          </cell>
        </row>
        <row r="390">
          <cell r="F390" t="str">
            <v>Paga Airtime Income - Reversals</v>
          </cell>
          <cell r="G390" t="str">
            <v>AbujaAirtimePaga Airtime Income - Reversals</v>
          </cell>
          <cell r="H390">
            <v>-1760</v>
          </cell>
          <cell r="I390">
            <v>-325</v>
          </cell>
        </row>
        <row r="391">
          <cell r="F391" t="str">
            <v>Agent Airtime Commission</v>
          </cell>
          <cell r="G391" t="str">
            <v>AbujaAirtimeAgent Airtime Commission</v>
          </cell>
          <cell r="H391">
            <v>170032.31</v>
          </cell>
          <cell r="I391">
            <v>174572</v>
          </cell>
        </row>
        <row r="392">
          <cell r="F392" t="str">
            <v>Agent Airtime Commission - Reversals</v>
          </cell>
          <cell r="G392" t="str">
            <v>AbujaAirtimeAgent Airtime Commission - Reversals</v>
          </cell>
          <cell r="H392">
            <v>0</v>
          </cell>
          <cell r="I392">
            <v>0</v>
          </cell>
        </row>
        <row r="393">
          <cell r="F393" t="str">
            <v># of Approved Agents in Total</v>
          </cell>
          <cell r="G393" t="str">
            <v>EnuguAgent Network Sales# of Approved Agents in Total</v>
          </cell>
          <cell r="H393">
            <v>7238</v>
          </cell>
          <cell r="I393">
            <v>7453</v>
          </cell>
        </row>
        <row r="394">
          <cell r="F394" t="str">
            <v>Active Agents in total (at least 1 transactions in the month)</v>
          </cell>
          <cell r="G394" t="str">
            <v>EnuguAgent Network SalesActive Agents in total (at least 1 transactions in the month)</v>
          </cell>
          <cell r="H394">
            <v>4187</v>
          </cell>
          <cell r="I394">
            <v>4293</v>
          </cell>
        </row>
        <row r="395">
          <cell r="F395" t="str">
            <v>Active Agents in total (at least 5 transactions in the month)</v>
          </cell>
          <cell r="G395" t="str">
            <v>EnuguAgent Network SalesActive Agents in total (at least 5 transactions in the month)</v>
          </cell>
          <cell r="H395">
            <v>3624</v>
          </cell>
          <cell r="I395">
            <v>3694</v>
          </cell>
        </row>
        <row r="396">
          <cell r="F396" t="str">
            <v>Fresh Active Agents in total (at least 1 transactions in the month)</v>
          </cell>
          <cell r="G396" t="str">
            <v>EnuguAgent Network SalesFresh Active Agents in total (at least 1 transactions in the month)</v>
          </cell>
          <cell r="H396">
            <v>369</v>
          </cell>
          <cell r="I396">
            <v>440</v>
          </cell>
        </row>
        <row r="397">
          <cell r="F397" t="str">
            <v>Fresh Active Agents in total (at least 5 transactions in the month)</v>
          </cell>
          <cell r="G397" t="str">
            <v>EnuguAgent Network SalesFresh Active Agents in total (at least 5 transactions in the month)</v>
          </cell>
          <cell r="H397">
            <v>364</v>
          </cell>
          <cell r="I397">
            <v>384</v>
          </cell>
        </row>
        <row r="398">
          <cell r="F398" t="str">
            <v>Churn Active Agents (1 txn in Month)</v>
          </cell>
          <cell r="G398" t="str">
            <v>EnuguAgent Network SalesChurn Active Agents (1 txn in Month)</v>
          </cell>
          <cell r="H398">
            <v>309</v>
          </cell>
          <cell r="I398">
            <v>334</v>
          </cell>
        </row>
        <row r="399">
          <cell r="F399" t="str">
            <v>Churn Active Agents (5 txn in Month)</v>
          </cell>
          <cell r="G399" t="str">
            <v>EnuguAgent Network SalesChurn Active Agents (5 txn in Month)</v>
          </cell>
          <cell r="H399">
            <v>330</v>
          </cell>
          <cell r="I399">
            <v>314</v>
          </cell>
        </row>
        <row r="400">
          <cell r="F400" t="str">
            <v># Agents in City</v>
          </cell>
          <cell r="G400" t="str">
            <v>EnuguEnugu - All data in this section apply only to agents in Enugu (or the specific city)# Agents in City</v>
          </cell>
          <cell r="H400">
            <v>275</v>
          </cell>
          <cell r="I400">
            <v>277</v>
          </cell>
        </row>
        <row r="401">
          <cell r="F401" t="str">
            <v>Active Agents in City in month (at least 1 transactions in the month)</v>
          </cell>
          <cell r="G401" t="str">
            <v>EnuguEnugu - All data in this section apply only to agents in Enugu (or the specific city)Active Agents in City in month (at least 1 transactions in the month)</v>
          </cell>
          <cell r="H401">
            <v>117</v>
          </cell>
          <cell r="I401">
            <v>117</v>
          </cell>
        </row>
        <row r="402">
          <cell r="F402" t="str">
            <v>Active Agents in City in month (at least 5 transactions in the month)</v>
          </cell>
          <cell r="G402" t="str">
            <v>EnuguEnugu - All data in this section apply only to agents in Enugu (or the specific city)Active Agents in City in month (at least 5 transactions in the month)</v>
          </cell>
          <cell r="H402">
            <v>104</v>
          </cell>
          <cell r="I402">
            <v>105</v>
          </cell>
        </row>
        <row r="403">
          <cell r="F403" t="str">
            <v>Churn City Agents in Month (1 txn in Month)</v>
          </cell>
          <cell r="G403" t="str">
            <v>EnuguEnugu - All data in this section apply only to agents in Enugu (or the specific city)Churn City Agents in Month (1 txn in Month)</v>
          </cell>
          <cell r="H403">
            <v>7</v>
          </cell>
          <cell r="I403">
            <v>5</v>
          </cell>
        </row>
        <row r="404">
          <cell r="F404" t="str">
            <v>Churn City Agents in Month (5 txn in Month)</v>
          </cell>
          <cell r="G404" t="str">
            <v>EnuguEnugu - All data in this section apply only to agents in Enugu (or the specific city)Churn City Agents in Month (5 txn in Month)</v>
          </cell>
          <cell r="H404">
            <v>7</v>
          </cell>
          <cell r="I404">
            <v>8</v>
          </cell>
        </row>
        <row r="405">
          <cell r="F405" t="str">
            <v>Number of Agents performing at least 1 Deposit for Customer or another Agent (Accept Deposit)</v>
          </cell>
          <cell r="G405" t="str">
            <v>EnuguDeposit into Paga Number of Agents performing at least 1 Deposit for Customer or another Agent (Accept Deposit)</v>
          </cell>
          <cell r="H405">
            <v>26</v>
          </cell>
          <cell r="I405">
            <v>29</v>
          </cell>
        </row>
        <row r="406">
          <cell r="F406" t="str">
            <v>Churn Agents DP</v>
          </cell>
          <cell r="G406" t="str">
            <v>EnuguDeposit into Paga Churn Agents DP</v>
          </cell>
          <cell r="H406">
            <v>19</v>
          </cell>
          <cell r="I406">
            <v>9</v>
          </cell>
        </row>
        <row r="407">
          <cell r="F407" t="str">
            <v xml:space="preserve">New / Fresh Agents DP in Month </v>
          </cell>
          <cell r="G407" t="str">
            <v xml:space="preserve">EnuguDeposit into Paga New / Fresh Agents DP in Month </v>
          </cell>
          <cell r="H407">
            <v>8</v>
          </cell>
          <cell r="I407">
            <v>12</v>
          </cell>
        </row>
        <row r="408">
          <cell r="F408" t="str">
            <v>Total DP Volume</v>
          </cell>
          <cell r="G408" t="str">
            <v>EnuguDeposit into Paga Total DP Volume</v>
          </cell>
          <cell r="H408">
            <v>144</v>
          </cell>
          <cell r="I408">
            <v>129</v>
          </cell>
        </row>
        <row r="409">
          <cell r="F409" t="str">
            <v>Total DP Value</v>
          </cell>
          <cell r="G409" t="str">
            <v>EnuguDeposit into Paga Total DP Value</v>
          </cell>
          <cell r="H409">
            <v>1953011</v>
          </cell>
          <cell r="I409">
            <v>2227920</v>
          </cell>
        </row>
        <row r="410">
          <cell r="F410" t="str">
            <v>Average Value of DP</v>
          </cell>
          <cell r="G410" t="str">
            <v>EnuguDeposit into Paga Average Value of DP</v>
          </cell>
          <cell r="H410">
            <v>13562.58</v>
          </cell>
          <cell r="I410">
            <v>17270.7</v>
          </cell>
        </row>
        <row r="411">
          <cell r="F411" t="str">
            <v>Number of Agents performing MT on Paga (to customer or non-customer)</v>
          </cell>
          <cell r="G411" t="str">
            <v>EnuguMoney Transfer on PagaNumber of Agents performing MT on Paga (to customer or non-customer)</v>
          </cell>
          <cell r="H411">
            <v>4</v>
          </cell>
          <cell r="I411">
            <v>10</v>
          </cell>
        </row>
        <row r="412">
          <cell r="F412" t="str">
            <v>Churn Agents MT</v>
          </cell>
          <cell r="G412" t="str">
            <v>EnuguMoney Transfer on PagaChurn Agents MT</v>
          </cell>
          <cell r="H412">
            <v>4</v>
          </cell>
          <cell r="I412">
            <v>2</v>
          </cell>
        </row>
        <row r="413">
          <cell r="F413" t="str">
            <v xml:space="preserve">New / Fresh Agents MT in Month </v>
          </cell>
          <cell r="G413" t="str">
            <v xml:space="preserve">EnuguMoney Transfer on PagaNew / Fresh Agents MT in Month </v>
          </cell>
          <cell r="H413">
            <v>2</v>
          </cell>
          <cell r="I413">
            <v>4</v>
          </cell>
        </row>
        <row r="414">
          <cell r="F414" t="str">
            <v>Total MT Volume</v>
          </cell>
          <cell r="G414" t="str">
            <v>EnuguMoney Transfer on PagaTotal MT Volume</v>
          </cell>
          <cell r="H414">
            <v>8</v>
          </cell>
          <cell r="I414">
            <v>13</v>
          </cell>
        </row>
        <row r="415">
          <cell r="F415" t="str">
            <v>Total MT Value</v>
          </cell>
          <cell r="G415" t="str">
            <v>EnuguMoney Transfer on PagaTotal MT Value</v>
          </cell>
          <cell r="H415">
            <v>117800</v>
          </cell>
          <cell r="I415">
            <v>336650</v>
          </cell>
        </row>
        <row r="416">
          <cell r="F416" t="str">
            <v>Average Value of MT</v>
          </cell>
          <cell r="G416" t="str">
            <v>EnuguMoney Transfer on PagaAverage Value of MT</v>
          </cell>
          <cell r="H416">
            <v>14725</v>
          </cell>
          <cell r="I416">
            <v>25896.15</v>
          </cell>
        </row>
        <row r="417">
          <cell r="F417" t="str">
            <v>Paga MT Income</v>
          </cell>
          <cell r="G417" t="str">
            <v>EnuguMoney Transfer on PagaPaga MT Income</v>
          </cell>
          <cell r="H417">
            <v>920</v>
          </cell>
          <cell r="I417">
            <v>1590</v>
          </cell>
        </row>
        <row r="418">
          <cell r="F418" t="str">
            <v>Agent MT Commission</v>
          </cell>
          <cell r="G418" t="str">
            <v>EnuguMoney Transfer on PagaAgent MT Commission</v>
          </cell>
          <cell r="H418">
            <v>580</v>
          </cell>
          <cell r="I418">
            <v>1010</v>
          </cell>
        </row>
        <row r="419">
          <cell r="F419" t="str">
            <v>Number of Agents performing Deposit to Bank</v>
          </cell>
          <cell r="G419" t="str">
            <v>EnuguDeposit To BankNumber of Agents performing Deposit to Bank</v>
          </cell>
          <cell r="H419">
            <v>50</v>
          </cell>
          <cell r="I419">
            <v>58</v>
          </cell>
        </row>
        <row r="420">
          <cell r="F420" t="str">
            <v>Churn Agents DB</v>
          </cell>
          <cell r="G420" t="str">
            <v>EnuguDeposit To BankChurn Agents DB</v>
          </cell>
          <cell r="H420">
            <v>15</v>
          </cell>
          <cell r="I420">
            <v>12</v>
          </cell>
        </row>
        <row r="421">
          <cell r="F421" t="str">
            <v xml:space="preserve">New / Fresh Agents DB in Month </v>
          </cell>
          <cell r="G421" t="str">
            <v xml:space="preserve">EnuguDeposit To Bank New / Fresh Agents DB in Month </v>
          </cell>
          <cell r="H421">
            <v>6</v>
          </cell>
          <cell r="I421">
            <v>16</v>
          </cell>
        </row>
        <row r="422">
          <cell r="F422" t="str">
            <v>Total DB Volume</v>
          </cell>
          <cell r="G422" t="str">
            <v>EnuguDeposit To BankTotal DB Volume</v>
          </cell>
          <cell r="H422">
            <v>334</v>
          </cell>
          <cell r="I422">
            <v>359</v>
          </cell>
        </row>
        <row r="423">
          <cell r="F423" t="str">
            <v>Total DB Volume - Reversals</v>
          </cell>
          <cell r="G423" t="str">
            <v>EnuguDeposit To BankTotal DB Volume - Reversals</v>
          </cell>
          <cell r="H423">
            <v>3</v>
          </cell>
          <cell r="I423">
            <v>1</v>
          </cell>
        </row>
        <row r="424">
          <cell r="F424" t="str">
            <v>Total DB Value</v>
          </cell>
          <cell r="G424" t="str">
            <v>EnuguDeposit To BankTotal DB Value</v>
          </cell>
          <cell r="H424">
            <v>5955410</v>
          </cell>
          <cell r="I424">
            <v>5582250</v>
          </cell>
        </row>
        <row r="425">
          <cell r="F425" t="str">
            <v>Total DB Value - Reversals</v>
          </cell>
          <cell r="G425" t="str">
            <v>EnuguDeposit To BankTotal DB Value - Reversals</v>
          </cell>
          <cell r="H425">
            <v>-122000</v>
          </cell>
          <cell r="I425">
            <v>-5000</v>
          </cell>
        </row>
        <row r="426">
          <cell r="F426" t="str">
            <v>Average Value of DB</v>
          </cell>
          <cell r="G426" t="str">
            <v>EnuguDeposit To BankAverage Value of DB</v>
          </cell>
          <cell r="H426">
            <v>17830.57</v>
          </cell>
          <cell r="I426">
            <v>15549.44</v>
          </cell>
        </row>
        <row r="427">
          <cell r="F427" t="str">
            <v>Average Value of DB - Reversals</v>
          </cell>
          <cell r="G427" t="str">
            <v>EnuguDeposit To BankAverage Value of DB - Reversals</v>
          </cell>
          <cell r="H427">
            <v>-40666.67</v>
          </cell>
          <cell r="I427">
            <v>-5000</v>
          </cell>
        </row>
        <row r="428">
          <cell r="F428" t="str">
            <v>Paga DB Income</v>
          </cell>
          <cell r="G428" t="str">
            <v>EnuguDeposit To BankPaga DB Income</v>
          </cell>
          <cell r="H428">
            <v>26970</v>
          </cell>
          <cell r="I428">
            <v>29940</v>
          </cell>
        </row>
        <row r="429">
          <cell r="F429" t="str">
            <v>Paga DB Income - Reversal</v>
          </cell>
          <cell r="G429" t="str">
            <v>EnuguDeposit To BankPaga DB Income - Reversal</v>
          </cell>
          <cell r="H429">
            <v>-220</v>
          </cell>
          <cell r="I429">
            <v>-100</v>
          </cell>
        </row>
        <row r="430">
          <cell r="F430" t="str">
            <v>Agent DB Commission</v>
          </cell>
          <cell r="G430" t="str">
            <v>EnuguDeposit To BankAgent DB Commission</v>
          </cell>
          <cell r="H430">
            <v>22230</v>
          </cell>
          <cell r="I430">
            <v>23610</v>
          </cell>
        </row>
        <row r="431">
          <cell r="F431" t="str">
            <v>Agent DB Commission - Reversal</v>
          </cell>
          <cell r="G431" t="str">
            <v>EnuguDeposit To BankAgent DB Commission - Reversal</v>
          </cell>
          <cell r="H431">
            <v>-230</v>
          </cell>
          <cell r="I431">
            <v>-50</v>
          </cell>
        </row>
        <row r="432">
          <cell r="F432" t="str">
            <v>Number of agents performing DStv</v>
          </cell>
          <cell r="G432" t="str">
            <v>EnuguMerchant Payments (Bill Pay)Number of agents performing DStv</v>
          </cell>
          <cell r="H432">
            <v>60</v>
          </cell>
          <cell r="I432">
            <v>57</v>
          </cell>
        </row>
        <row r="433">
          <cell r="F433" t="str">
            <v>Churn Agents DStv BP</v>
          </cell>
          <cell r="G433" t="str">
            <v>EnuguMerchant Payments (Bill Pay)Churn Agents DStv BP</v>
          </cell>
          <cell r="H433">
            <v>1</v>
          </cell>
          <cell r="I433">
            <v>5</v>
          </cell>
        </row>
        <row r="434">
          <cell r="F434" t="str">
            <v xml:space="preserve">New / Fresh Agents BP in Month </v>
          </cell>
          <cell r="G434" t="str">
            <v xml:space="preserve">EnuguMerchant Payments (Bill Pay)New / Fresh Agents BP in Month </v>
          </cell>
          <cell r="H434">
            <v>15</v>
          </cell>
          <cell r="I434">
            <v>9</v>
          </cell>
        </row>
        <row r="435">
          <cell r="F435" t="str">
            <v>Total DStv BP Volume</v>
          </cell>
          <cell r="G435" t="str">
            <v>EnuguMerchant Payments (Bill Pay)Total DStv BP Volume</v>
          </cell>
          <cell r="H435">
            <v>700</v>
          </cell>
          <cell r="I435">
            <v>771</v>
          </cell>
        </row>
        <row r="436">
          <cell r="F436" t="str">
            <v>Total DStv BP Volume - Reversal</v>
          </cell>
          <cell r="G436" t="str">
            <v>EnuguMerchant Payments (Bill Pay)Total DStv BP Volume - Reversal</v>
          </cell>
          <cell r="H436" t="str">
            <v xml:space="preserve">  </v>
          </cell>
          <cell r="I436" t="str">
            <v xml:space="preserve">  </v>
          </cell>
        </row>
        <row r="437">
          <cell r="F437" t="str">
            <v>Total DStv BP Value</v>
          </cell>
          <cell r="G437" t="str">
            <v>EnuguMerchant Payments (Bill Pay)Total DStv BP Value</v>
          </cell>
          <cell r="H437">
            <v>3221360</v>
          </cell>
          <cell r="I437">
            <v>3625010</v>
          </cell>
        </row>
        <row r="438">
          <cell r="F438" t="str">
            <v>Total DStv BP Value - Reversal</v>
          </cell>
          <cell r="G438" t="str">
            <v>EnuguMerchant Payments (Bill Pay)Total DStv BP Value - Reversal</v>
          </cell>
          <cell r="H438" t="str">
            <v xml:space="preserve">  </v>
          </cell>
          <cell r="I438" t="str">
            <v xml:space="preserve">  </v>
          </cell>
        </row>
        <row r="439">
          <cell r="F439" t="str">
            <v>Average Value of DStv BP</v>
          </cell>
          <cell r="G439" t="str">
            <v>EnuguMerchant Payments (Bill Pay)Average Value of DStv BP</v>
          </cell>
          <cell r="H439">
            <v>4601.9399999999996</v>
          </cell>
          <cell r="I439">
            <v>4701.7</v>
          </cell>
        </row>
        <row r="440">
          <cell r="F440" t="str">
            <v>Average Value of DStv BP - Reversals</v>
          </cell>
          <cell r="G440" t="str">
            <v>EnuguMerchant Payments (Bill Pay)Average Value of DStv BP - Reversals</v>
          </cell>
          <cell r="H440" t="str">
            <v xml:space="preserve">  </v>
          </cell>
          <cell r="I440" t="str">
            <v xml:space="preserve">  </v>
          </cell>
        </row>
        <row r="441">
          <cell r="F441" t="str">
            <v>Paga DStv BP Income</v>
          </cell>
          <cell r="G441" t="str">
            <v>EnuguMerchant Payments (Bill Pay)Paga DStv BP Income</v>
          </cell>
          <cell r="H441">
            <v>46213.599999999999</v>
          </cell>
          <cell r="I441">
            <v>51670.1</v>
          </cell>
        </row>
        <row r="442">
          <cell r="F442" t="str">
            <v>Paga DStv BP Income - Reversals</v>
          </cell>
          <cell r="G442" t="str">
            <v>EnuguMerchant Payments (Bill Pay)Paga DStv BP Income - Reversals</v>
          </cell>
          <cell r="H442" t="str">
            <v xml:space="preserve">  </v>
          </cell>
          <cell r="I442" t="str">
            <v xml:space="preserve">  </v>
          </cell>
        </row>
        <row r="443">
          <cell r="F443" t="str">
            <v>Agent DStv BP Commission</v>
          </cell>
          <cell r="G443" t="str">
            <v>EnuguMerchant Payments (Bill Pay)Agent DStv BP Commission</v>
          </cell>
          <cell r="H443">
            <v>33010</v>
          </cell>
          <cell r="I443">
            <v>37630</v>
          </cell>
        </row>
        <row r="444">
          <cell r="F444" t="str">
            <v>Agent DStv BP Commission - Reversals</v>
          </cell>
          <cell r="G444" t="str">
            <v>EnuguMerchant Payments (Bill Pay)Agent DStv BP Commission - Reversals</v>
          </cell>
          <cell r="H444" t="str">
            <v xml:space="preserve">  </v>
          </cell>
          <cell r="I444" t="str">
            <v xml:space="preserve">  </v>
          </cell>
        </row>
        <row r="445">
          <cell r="F445" t="str">
            <v>Number of agents performing Gotv</v>
          </cell>
          <cell r="G445" t="str">
            <v>EnuguMerchant Payments (Bill Pay)Number of agents performing Gotv</v>
          </cell>
          <cell r="H445">
            <v>88</v>
          </cell>
          <cell r="I445">
            <v>91</v>
          </cell>
        </row>
        <row r="446">
          <cell r="F446" t="str">
            <v>Churn Agents Gotv BP</v>
          </cell>
          <cell r="G446" t="str">
            <v>EnuguMerchant Payments (Bill Pay)Churn Agents Gotv BP</v>
          </cell>
          <cell r="H446">
            <v>8</v>
          </cell>
          <cell r="I446">
            <v>7</v>
          </cell>
        </row>
        <row r="447">
          <cell r="F447" t="str">
            <v xml:space="preserve">New / Fresh Agents BP in Month </v>
          </cell>
          <cell r="G447" t="str">
            <v xml:space="preserve">EnuguMerchant Payments (Bill Pay)New / Fresh Agents BP in Month </v>
          </cell>
          <cell r="H447">
            <v>13</v>
          </cell>
          <cell r="I447">
            <v>11</v>
          </cell>
        </row>
        <row r="448">
          <cell r="F448" t="str">
            <v>Total Gotv BP Volume</v>
          </cell>
          <cell r="G448" t="str">
            <v>EnuguMerchant Payments (Bill Pay)Total Gotv BP Volume</v>
          </cell>
          <cell r="H448">
            <v>7593</v>
          </cell>
          <cell r="I448">
            <v>7132</v>
          </cell>
        </row>
        <row r="449">
          <cell r="F449" t="str">
            <v>Total Gotv BP Volume - Reversals</v>
          </cell>
          <cell r="G449" t="str">
            <v>EnuguMerchant Payments (Bill Pay)Total Gotv BP Volume - Reversals</v>
          </cell>
          <cell r="H449">
            <v>2</v>
          </cell>
          <cell r="I449">
            <v>7</v>
          </cell>
        </row>
        <row r="450">
          <cell r="F450" t="str">
            <v>Total Gotv BP Value</v>
          </cell>
          <cell r="G450" t="str">
            <v>EnuguMerchant Payments (Bill Pay)Total Gotv BP Value</v>
          </cell>
          <cell r="H450">
            <v>11414900</v>
          </cell>
          <cell r="I450">
            <v>10609600</v>
          </cell>
        </row>
        <row r="451">
          <cell r="F451" t="str">
            <v>Total Gotv BP Value - Reversals</v>
          </cell>
          <cell r="G451" t="str">
            <v>EnuguMerchant Payments (Bill Pay)Total Gotv BP Value - Reversals</v>
          </cell>
          <cell r="H451">
            <v>-2000</v>
          </cell>
          <cell r="I451">
            <v>-10500</v>
          </cell>
        </row>
        <row r="452">
          <cell r="F452" t="str">
            <v>Average Value of Gotv BP</v>
          </cell>
          <cell r="G452" t="str">
            <v>EnuguMerchant Payments (Bill Pay)Average Value of Gotv BP</v>
          </cell>
          <cell r="H452">
            <v>1503.35</v>
          </cell>
          <cell r="I452">
            <v>1487.61</v>
          </cell>
        </row>
        <row r="453">
          <cell r="F453" t="str">
            <v>Average Value of Gotv BP - Reversals</v>
          </cell>
          <cell r="G453" t="str">
            <v>EnuguMerchant Payments (Bill Pay)Average Value of Gotv BP - Reversals</v>
          </cell>
          <cell r="H453">
            <v>-1000</v>
          </cell>
          <cell r="I453">
            <v>-1500</v>
          </cell>
        </row>
        <row r="454">
          <cell r="F454" t="str">
            <v>Paga Gotv BP Income</v>
          </cell>
          <cell r="G454" t="str">
            <v>EnuguMerchant Payments (Bill Pay)Paga Gotv BP Income</v>
          </cell>
          <cell r="H454">
            <v>265989</v>
          </cell>
          <cell r="I454">
            <v>248701</v>
          </cell>
        </row>
        <row r="455">
          <cell r="F455" t="str">
            <v>Paga Gotv BP Income - Reversals</v>
          </cell>
          <cell r="G455" t="str">
            <v>EnuguMerchant Payments (Bill Pay)Paga Gotv BP Income - Reversals</v>
          </cell>
          <cell r="H455">
            <v>0</v>
          </cell>
          <cell r="I455">
            <v>0</v>
          </cell>
        </row>
        <row r="456">
          <cell r="F456" t="str">
            <v>Agent Gotv BP Commission</v>
          </cell>
          <cell r="G456" t="str">
            <v>EnuguMerchant Payments (Bill Pay)Agent Gotv BP Commission</v>
          </cell>
          <cell r="H456">
            <v>155570</v>
          </cell>
          <cell r="I456">
            <v>145260</v>
          </cell>
        </row>
        <row r="457">
          <cell r="F457" t="str">
            <v>Agent Gotv BP Commission - Reversals</v>
          </cell>
          <cell r="G457" t="str">
            <v>EnuguMerchant Payments (Bill Pay)Agent Gotv BP Commission - Reversals</v>
          </cell>
          <cell r="H457">
            <v>0</v>
          </cell>
          <cell r="I457">
            <v>0</v>
          </cell>
        </row>
        <row r="458">
          <cell r="F458" t="str">
            <v>Number of agents performing Startimes</v>
          </cell>
          <cell r="G458" t="str">
            <v>EnuguMerchant Payments (Bill Pay)Number of agents performing Startimes</v>
          </cell>
          <cell r="H458">
            <v>42</v>
          </cell>
          <cell r="I458">
            <v>46</v>
          </cell>
        </row>
        <row r="459">
          <cell r="F459" t="str">
            <v>Churn Agents Startimes BP</v>
          </cell>
          <cell r="G459" t="str">
            <v>EnuguMerchant Payments (Bill Pay)Churn Agents Startimes BP</v>
          </cell>
          <cell r="H459">
            <v>2</v>
          </cell>
          <cell r="I459">
            <v>1</v>
          </cell>
        </row>
        <row r="460">
          <cell r="F460" t="str">
            <v xml:space="preserve">New / Fresh Agents BP in Month </v>
          </cell>
          <cell r="G460" t="str">
            <v xml:space="preserve">EnuguMerchant Payments (Bill Pay)New / Fresh Agents BP in Month </v>
          </cell>
          <cell r="H460">
            <v>10</v>
          </cell>
          <cell r="I460">
            <v>7</v>
          </cell>
        </row>
        <row r="461">
          <cell r="F461" t="str">
            <v>Total Startimes BP Volume</v>
          </cell>
          <cell r="G461" t="str">
            <v>EnuguMerchant Payments (Bill Pay)Total Startimes BP Volume</v>
          </cell>
          <cell r="H461">
            <v>1306</v>
          </cell>
          <cell r="I461">
            <v>736</v>
          </cell>
        </row>
        <row r="462">
          <cell r="F462" t="str">
            <v>Total Startimes BP Value</v>
          </cell>
          <cell r="G462" t="str">
            <v>EnuguMerchant Payments (Bill Pay)Total Startimes BP Value</v>
          </cell>
          <cell r="H462">
            <v>1611100</v>
          </cell>
          <cell r="I462">
            <v>929900</v>
          </cell>
        </row>
        <row r="463">
          <cell r="F463" t="str">
            <v>Average Value of Startimes BP</v>
          </cell>
          <cell r="G463" t="str">
            <v>EnuguMerchant Payments (Bill Pay)Average Value of Startimes BP</v>
          </cell>
          <cell r="H463">
            <v>1233.6099999999999</v>
          </cell>
          <cell r="I463">
            <v>1263.45</v>
          </cell>
        </row>
        <row r="464">
          <cell r="F464" t="str">
            <v>Paga Startimes BP Income</v>
          </cell>
          <cell r="G464" t="str">
            <v>EnuguMerchant Payments (Bill Pay)Paga Startimes BP Income</v>
          </cell>
          <cell r="H464">
            <v>1562767</v>
          </cell>
          <cell r="I464">
            <v>902003</v>
          </cell>
        </row>
        <row r="465">
          <cell r="F465" t="str">
            <v>Agent Startimes BP Commission</v>
          </cell>
          <cell r="G465" t="str">
            <v>EnuguMerchant Payments (Bill Pay)Agent Startimes BP Commission</v>
          </cell>
          <cell r="H465">
            <v>48333</v>
          </cell>
          <cell r="I465">
            <v>27897</v>
          </cell>
        </row>
        <row r="466">
          <cell r="F466" t="str">
            <v>Number of agents performing Other</v>
          </cell>
          <cell r="G466" t="str">
            <v>EnuguMerchant Payments (Bill Pay)Number of agents performing Other</v>
          </cell>
          <cell r="H466">
            <v>3</v>
          </cell>
          <cell r="I466">
            <v>3</v>
          </cell>
        </row>
        <row r="467">
          <cell r="F467" t="str">
            <v>Churn Agents Other BP</v>
          </cell>
          <cell r="G467" t="str">
            <v>EnuguMerchant Payments (Bill Pay)Churn Agents Other BP</v>
          </cell>
          <cell r="H467">
            <v>1</v>
          </cell>
          <cell r="I467" t="str">
            <v xml:space="preserve">  </v>
          </cell>
        </row>
        <row r="468">
          <cell r="F468" t="str">
            <v xml:space="preserve">New / Fresh Agents BP in Month </v>
          </cell>
          <cell r="G468" t="str">
            <v xml:space="preserve">EnuguMerchant Payments (Bill Pay)New / Fresh Agents BP in Month </v>
          </cell>
          <cell r="H468">
            <v>2</v>
          </cell>
          <cell r="I468">
            <v>2</v>
          </cell>
        </row>
        <row r="469">
          <cell r="F469" t="str">
            <v>Total Other BP Volume</v>
          </cell>
          <cell r="G469" t="str">
            <v>EnuguMerchant Payments (Bill Pay)Total Other BP Volume</v>
          </cell>
          <cell r="H469">
            <v>3</v>
          </cell>
          <cell r="I469">
            <v>4</v>
          </cell>
        </row>
        <row r="470">
          <cell r="F470" t="str">
            <v>Total Other BP Value</v>
          </cell>
          <cell r="G470" t="str">
            <v>EnuguMerchant Payments (Bill Pay)Total Other BP Value</v>
          </cell>
          <cell r="H470">
            <v>11500</v>
          </cell>
          <cell r="I470">
            <v>12000</v>
          </cell>
        </row>
        <row r="471">
          <cell r="F471" t="str">
            <v>Average Value of Other BP</v>
          </cell>
          <cell r="G471" t="str">
            <v>EnuguMerchant Payments (Bill Pay)Average Value of Other BP</v>
          </cell>
          <cell r="H471">
            <v>3833.33</v>
          </cell>
          <cell r="I471">
            <v>3000</v>
          </cell>
        </row>
        <row r="472">
          <cell r="F472" t="str">
            <v>Paga Other BP Income</v>
          </cell>
          <cell r="G472" t="str">
            <v>EnuguMerchant Payments (Bill Pay)Paga Other BP Income</v>
          </cell>
          <cell r="H472">
            <v>1000</v>
          </cell>
          <cell r="I472">
            <v>0</v>
          </cell>
        </row>
        <row r="473">
          <cell r="F473" t="str">
            <v>Agent Other BP Commission</v>
          </cell>
          <cell r="G473" t="str">
            <v>EnuguMerchant Payments (Bill Pay)Agent Other BP Commission</v>
          </cell>
          <cell r="H473">
            <v>100</v>
          </cell>
          <cell r="I473">
            <v>200</v>
          </cell>
        </row>
        <row r="474">
          <cell r="F474" t="str">
            <v>Number of Agents performing Airtime on Transaction</v>
          </cell>
          <cell r="G474" t="str">
            <v>EnuguAirtimeNumber of Agents performing Airtime on Transaction</v>
          </cell>
          <cell r="H474">
            <v>159</v>
          </cell>
          <cell r="I474">
            <v>156</v>
          </cell>
        </row>
        <row r="475">
          <cell r="F475" t="str">
            <v>Churn Agents Airtime</v>
          </cell>
          <cell r="G475" t="str">
            <v>EnuguAirtimeChurn Agents Airtime</v>
          </cell>
          <cell r="H475">
            <v>13</v>
          </cell>
          <cell r="I475">
            <v>14</v>
          </cell>
        </row>
        <row r="476">
          <cell r="F476" t="str">
            <v xml:space="preserve">New / Fresh Agents Airtime in Month </v>
          </cell>
          <cell r="G476" t="str">
            <v xml:space="preserve">EnuguAirtimeNew / Fresh Agents Airtime in Month </v>
          </cell>
          <cell r="H476">
            <v>10</v>
          </cell>
          <cell r="I476">
            <v>12</v>
          </cell>
        </row>
        <row r="477">
          <cell r="F477" t="str">
            <v>Total Airtime Volume</v>
          </cell>
          <cell r="G477" t="str">
            <v>EnuguAirtimeTotal Airtime Volume</v>
          </cell>
          <cell r="H477">
            <v>2218</v>
          </cell>
          <cell r="I477">
            <v>2327</v>
          </cell>
        </row>
        <row r="478">
          <cell r="F478" t="str">
            <v>Total Airtime Volume - Reversal</v>
          </cell>
          <cell r="G478" t="str">
            <v>EnuguAirtimeTotal Airtime Volume - Reversal</v>
          </cell>
          <cell r="H478">
            <v>1</v>
          </cell>
          <cell r="I478">
            <v>5</v>
          </cell>
        </row>
        <row r="479">
          <cell r="F479" t="str">
            <v>Total Airtime Value</v>
          </cell>
          <cell r="G479" t="str">
            <v>EnuguAirtimeTotal Airtime Value</v>
          </cell>
          <cell r="H479">
            <v>1136938.8799999999</v>
          </cell>
          <cell r="I479">
            <v>1054281</v>
          </cell>
        </row>
        <row r="480">
          <cell r="F480" t="str">
            <v>Total Airtime Value - Reversals</v>
          </cell>
          <cell r="G480" t="str">
            <v>EnuguAirtimeTotal Airtime Value - Reversals</v>
          </cell>
          <cell r="H480">
            <v>-500</v>
          </cell>
          <cell r="I480">
            <v>-6000</v>
          </cell>
        </row>
        <row r="481">
          <cell r="F481" t="str">
            <v>Average Value of Airtime</v>
          </cell>
          <cell r="G481" t="str">
            <v>EnuguAirtimeAverage Value of Airtime</v>
          </cell>
          <cell r="H481">
            <v>512.6</v>
          </cell>
          <cell r="I481">
            <v>453.06</v>
          </cell>
        </row>
        <row r="482">
          <cell r="F482" t="str">
            <v>Average Value of Airtime - Reversals</v>
          </cell>
          <cell r="G482" t="str">
            <v>EnuguAirtimeAverage Value of Airtime - Reversals</v>
          </cell>
          <cell r="H482">
            <v>-500</v>
          </cell>
          <cell r="I482">
            <v>-1200</v>
          </cell>
        </row>
        <row r="483">
          <cell r="F483" t="str">
            <v>Paga Airtime Income</v>
          </cell>
          <cell r="G483" t="str">
            <v>EnuguAirtimePaga Airtime Income</v>
          </cell>
          <cell r="H483">
            <v>28298.17</v>
          </cell>
          <cell r="I483">
            <v>25090.1</v>
          </cell>
        </row>
        <row r="484">
          <cell r="F484" t="str">
            <v>Paga Airtime Income - Reversals</v>
          </cell>
          <cell r="G484" t="str">
            <v>EnuguAirtimePaga Airtime Income - Reversals</v>
          </cell>
          <cell r="H484">
            <v>-25</v>
          </cell>
          <cell r="I484">
            <v>-210</v>
          </cell>
        </row>
        <row r="485">
          <cell r="F485" t="str">
            <v>Agent Airtime Commission</v>
          </cell>
          <cell r="G485" t="str">
            <v>EnuguAirtimeAgent Airtime Commission</v>
          </cell>
          <cell r="H485">
            <v>56871.95</v>
          </cell>
          <cell r="I485">
            <v>53014.05</v>
          </cell>
        </row>
        <row r="486">
          <cell r="F486" t="str">
            <v>Agent Airtime Commission - Reversals</v>
          </cell>
          <cell r="G486" t="str">
            <v>EnuguAirtimeAgent Airtime Commission - Reversals</v>
          </cell>
          <cell r="H486">
            <v>0</v>
          </cell>
          <cell r="I486">
            <v>0</v>
          </cell>
        </row>
        <row r="487">
          <cell r="F487" t="str">
            <v># of Approved Agents in Total</v>
          </cell>
          <cell r="G487" t="str">
            <v>Port HarcourtAgent Network Sales# of Approved Agents in Total</v>
          </cell>
          <cell r="H487">
            <v>7238</v>
          </cell>
          <cell r="I487">
            <v>7453</v>
          </cell>
        </row>
        <row r="488">
          <cell r="F488" t="str">
            <v>Active Agents in total (at least 1 transactions in the month)</v>
          </cell>
          <cell r="G488" t="str">
            <v>Port HarcourtAgent Network SalesActive Agents in total (at least 1 transactions in the month)</v>
          </cell>
          <cell r="H488">
            <v>4187</v>
          </cell>
          <cell r="I488">
            <v>4293</v>
          </cell>
        </row>
        <row r="489">
          <cell r="F489" t="str">
            <v>Active Agents in total (at least 5 transactions in the month)</v>
          </cell>
          <cell r="G489" t="str">
            <v>Port HarcourtAgent Network SalesActive Agents in total (at least 5 transactions in the month)</v>
          </cell>
          <cell r="H489">
            <v>3624</v>
          </cell>
          <cell r="I489">
            <v>3694</v>
          </cell>
        </row>
        <row r="490">
          <cell r="F490" t="str">
            <v>Fresh Active Agents in total (at least 1 transactions in the month)</v>
          </cell>
          <cell r="G490" t="str">
            <v>Port HarcourtAgent Network SalesFresh Active Agents in total (at least 1 transactions in the month)</v>
          </cell>
          <cell r="H490">
            <v>369</v>
          </cell>
          <cell r="I490">
            <v>440</v>
          </cell>
        </row>
        <row r="491">
          <cell r="F491" t="str">
            <v>Fresh Active Agents in total (at least 5 transactions in the month)</v>
          </cell>
          <cell r="G491" t="str">
            <v>Port HarcourtAgent Network SalesFresh Active Agents in total (at least 5 transactions in the month)</v>
          </cell>
          <cell r="H491">
            <v>364</v>
          </cell>
          <cell r="I491">
            <v>384</v>
          </cell>
        </row>
        <row r="492">
          <cell r="F492" t="str">
            <v>Churn Active Agents (1 txn in Month)</v>
          </cell>
          <cell r="G492" t="str">
            <v>Port HarcourtAgent Network SalesChurn Active Agents (1 txn in Month)</v>
          </cell>
          <cell r="H492">
            <v>309</v>
          </cell>
          <cell r="I492">
            <v>334</v>
          </cell>
        </row>
        <row r="493">
          <cell r="F493" t="str">
            <v>Churn Active Agents (5 txn in Month)</v>
          </cell>
          <cell r="G493" t="str">
            <v>Port HarcourtAgent Network SalesChurn Active Agents (5 txn in Month)</v>
          </cell>
          <cell r="H493">
            <v>330</v>
          </cell>
          <cell r="I493">
            <v>314</v>
          </cell>
        </row>
        <row r="494">
          <cell r="F494" t="str">
            <v># Agents in City</v>
          </cell>
          <cell r="G494" t="str">
            <v>Port HarcourtPort Harcourt - All data in this section apply only to agents in Port Harcourt (or the specific city)# Agents in City</v>
          </cell>
          <cell r="H494">
            <v>395</v>
          </cell>
          <cell r="I494">
            <v>400</v>
          </cell>
        </row>
        <row r="495">
          <cell r="F495" t="str">
            <v>Active Agents in City in month (at least 1 transactions in the month)</v>
          </cell>
          <cell r="G495" t="str">
            <v>Port HarcourtPort Harcourt - All data in this section apply only to agents in Port Harcourt (or the specific city)Active Agents in City in month (at least 1 transactions in the month)</v>
          </cell>
          <cell r="H495">
            <v>231</v>
          </cell>
          <cell r="I495">
            <v>229</v>
          </cell>
        </row>
        <row r="496">
          <cell r="F496" t="str">
            <v>Active Agents in City in month (at least 5 transactions in the month)</v>
          </cell>
          <cell r="G496" t="str">
            <v>Port HarcourtPort Harcourt - All data in this section apply only to agents in Port Harcourt (or the specific city)Active Agents in City in month (at least 5 transactions in the month)</v>
          </cell>
          <cell r="H496">
            <v>194</v>
          </cell>
          <cell r="I496">
            <v>195</v>
          </cell>
        </row>
        <row r="497">
          <cell r="F497" t="str">
            <v>Churn City Agents in Month (1 txn in Month)</v>
          </cell>
          <cell r="G497" t="str">
            <v>Port HarcourtPort Harcourt - All data in this section apply only to agents in Port Harcourt (or the specific city)Churn City Agents in Month (1 txn in Month)</v>
          </cell>
          <cell r="H497">
            <v>16</v>
          </cell>
          <cell r="I497">
            <v>23</v>
          </cell>
        </row>
        <row r="498">
          <cell r="F498" t="str">
            <v>Churn City Agents in Month (5 txn in Month)</v>
          </cell>
          <cell r="G498" t="str">
            <v>Port HarcourtPort Harcourt - All data in this section apply only to agents in Port Harcourt (or the specific city)Churn City Agents in Month (5 txn in Month)</v>
          </cell>
          <cell r="H498">
            <v>18</v>
          </cell>
          <cell r="I498">
            <v>16</v>
          </cell>
        </row>
        <row r="499">
          <cell r="F499" t="str">
            <v>Number of Agents performing at least 1 Deposit for Customer or another Agent (Accept Deposit)</v>
          </cell>
          <cell r="G499" t="str">
            <v>Port HarcourtDeposit into Paga Number of Agents performing at least 1 Deposit for Customer or another Agent (Accept Deposit)</v>
          </cell>
          <cell r="H499">
            <v>69</v>
          </cell>
          <cell r="I499">
            <v>71</v>
          </cell>
        </row>
        <row r="500">
          <cell r="F500" t="str">
            <v>Churn Agents DP</v>
          </cell>
          <cell r="G500" t="str">
            <v>Port HarcourtDeposit into Paga Churn Agents DP</v>
          </cell>
          <cell r="H500">
            <v>26</v>
          </cell>
          <cell r="I500">
            <v>25</v>
          </cell>
        </row>
        <row r="501">
          <cell r="F501" t="str">
            <v xml:space="preserve">New / Fresh Agents DP in Month </v>
          </cell>
          <cell r="G501" t="str">
            <v xml:space="preserve">Port HarcourtDeposit into Paga New / Fresh Agents DP in Month </v>
          </cell>
          <cell r="H501">
            <v>32</v>
          </cell>
          <cell r="I501">
            <v>27</v>
          </cell>
        </row>
        <row r="502">
          <cell r="F502" t="str">
            <v>Total DP Volume</v>
          </cell>
          <cell r="G502" t="str">
            <v>Port HarcourtDeposit into Paga Total DP Volume</v>
          </cell>
          <cell r="H502">
            <v>464</v>
          </cell>
          <cell r="I502">
            <v>574</v>
          </cell>
        </row>
        <row r="503">
          <cell r="F503" t="str">
            <v>Total DP Value</v>
          </cell>
          <cell r="G503" t="str">
            <v>Port HarcourtDeposit into Paga Total DP Value</v>
          </cell>
          <cell r="H503">
            <v>5933281</v>
          </cell>
          <cell r="I503">
            <v>8477209</v>
          </cell>
        </row>
        <row r="504">
          <cell r="F504" t="str">
            <v>Average Value of DP</v>
          </cell>
          <cell r="G504" t="str">
            <v>Port HarcourtDeposit into Paga Average Value of DP</v>
          </cell>
          <cell r="H504">
            <v>12787.24</v>
          </cell>
          <cell r="I504">
            <v>14768.66</v>
          </cell>
        </row>
        <row r="505">
          <cell r="F505" t="str">
            <v>Number of Agents performing MT on Paga (to customer or non-customer)</v>
          </cell>
          <cell r="G505" t="str">
            <v>Port HarcourtMoney Transfer on PagaNumber of Agents performing MT on Paga (to customer or non-customer)</v>
          </cell>
          <cell r="H505">
            <v>8</v>
          </cell>
          <cell r="I505">
            <v>8</v>
          </cell>
        </row>
        <row r="506">
          <cell r="F506" t="str">
            <v>Churn Agents MT</v>
          </cell>
          <cell r="G506" t="str">
            <v>Port HarcourtMoney Transfer on PagaChurn Agents MT</v>
          </cell>
          <cell r="H506">
            <v>9</v>
          </cell>
          <cell r="I506">
            <v>5</v>
          </cell>
        </row>
        <row r="507">
          <cell r="F507" t="str">
            <v xml:space="preserve">New / Fresh Agents MT in Month </v>
          </cell>
          <cell r="G507" t="str">
            <v xml:space="preserve">Port HarcourtMoney Transfer on PagaNew / Fresh Agents MT in Month </v>
          </cell>
          <cell r="H507">
            <v>4</v>
          </cell>
          <cell r="I507">
            <v>5</v>
          </cell>
        </row>
        <row r="508">
          <cell r="F508" t="str">
            <v>Total MT Volume</v>
          </cell>
          <cell r="G508" t="str">
            <v>Port HarcourtMoney Transfer on PagaTotal MT Volume</v>
          </cell>
          <cell r="H508">
            <v>19</v>
          </cell>
          <cell r="I508">
            <v>10</v>
          </cell>
        </row>
        <row r="509">
          <cell r="F509" t="str">
            <v>Total MT Value</v>
          </cell>
          <cell r="G509" t="str">
            <v>Port HarcourtMoney Transfer on PagaTotal MT Value</v>
          </cell>
          <cell r="H509">
            <v>131100</v>
          </cell>
          <cell r="I509">
            <v>95700</v>
          </cell>
        </row>
        <row r="510">
          <cell r="F510" t="str">
            <v>Average Value of MT</v>
          </cell>
          <cell r="G510" t="str">
            <v>Port HarcourtMoney Transfer on PagaAverage Value of MT</v>
          </cell>
          <cell r="H510">
            <v>6900</v>
          </cell>
          <cell r="I510">
            <v>9570</v>
          </cell>
        </row>
        <row r="511">
          <cell r="F511" t="str">
            <v>Paga MT Income</v>
          </cell>
          <cell r="G511" t="str">
            <v>Port HarcourtMoney Transfer on PagaPaga MT Income</v>
          </cell>
          <cell r="H511">
            <v>1920</v>
          </cell>
          <cell r="I511">
            <v>1080</v>
          </cell>
        </row>
        <row r="512">
          <cell r="F512" t="str">
            <v>Agent MT Commission</v>
          </cell>
          <cell r="G512" t="str">
            <v>Port HarcourtMoney Transfer on PagaAgent MT Commission</v>
          </cell>
          <cell r="H512">
            <v>980</v>
          </cell>
          <cell r="I512">
            <v>620</v>
          </cell>
        </row>
        <row r="513">
          <cell r="F513" t="str">
            <v>Number of Agents performing Deposit to Bank</v>
          </cell>
          <cell r="G513" t="str">
            <v>Port HarcourtDeposit To BankNumber of Agents performing Deposit to Bank</v>
          </cell>
          <cell r="H513">
            <v>144</v>
          </cell>
          <cell r="I513">
            <v>164</v>
          </cell>
        </row>
        <row r="514">
          <cell r="F514" t="str">
            <v>Churn Agents DB</v>
          </cell>
          <cell r="G514" t="str">
            <v>Port HarcourtDeposit To BankChurn Agents DB</v>
          </cell>
          <cell r="H514">
            <v>27</v>
          </cell>
          <cell r="I514">
            <v>16</v>
          </cell>
        </row>
        <row r="515">
          <cell r="F515" t="str">
            <v xml:space="preserve">New / Fresh Agents DB in Month </v>
          </cell>
          <cell r="G515" t="str">
            <v xml:space="preserve">Port HarcourtDeposit To Bank New / Fresh Agents DB in Month </v>
          </cell>
          <cell r="H515">
            <v>17</v>
          </cell>
          <cell r="I515">
            <v>34</v>
          </cell>
        </row>
        <row r="516">
          <cell r="F516" t="str">
            <v>Total DB Volume</v>
          </cell>
          <cell r="G516" t="str">
            <v>Port HarcourtDeposit To BankTotal DB Volume</v>
          </cell>
          <cell r="H516">
            <v>1036</v>
          </cell>
          <cell r="I516">
            <v>1390</v>
          </cell>
        </row>
        <row r="517">
          <cell r="F517" t="str">
            <v>Total DB Volume - Reversals</v>
          </cell>
          <cell r="G517" t="str">
            <v>Port HarcourtDeposit To BankTotal DB Volume - Reversals</v>
          </cell>
          <cell r="H517">
            <v>6</v>
          </cell>
          <cell r="I517">
            <v>1</v>
          </cell>
        </row>
        <row r="518">
          <cell r="F518" t="str">
            <v>Total DB Value</v>
          </cell>
          <cell r="G518" t="str">
            <v>Port HarcourtDeposit To BankTotal DB Value</v>
          </cell>
          <cell r="H518">
            <v>15698355.529999999</v>
          </cell>
          <cell r="I518">
            <v>20271443</v>
          </cell>
        </row>
        <row r="519">
          <cell r="F519" t="str">
            <v>Total DB Value - Reversals</v>
          </cell>
          <cell r="G519" t="str">
            <v>Port HarcourtDeposit To BankTotal DB Value - Reversals</v>
          </cell>
          <cell r="H519">
            <v>-207000</v>
          </cell>
          <cell r="I519">
            <v>-10000</v>
          </cell>
        </row>
        <row r="520">
          <cell r="F520" t="str">
            <v>Average Value of DB</v>
          </cell>
          <cell r="G520" t="str">
            <v>Port HarcourtDeposit To BankAverage Value of DB</v>
          </cell>
          <cell r="H520">
            <v>15152.85</v>
          </cell>
          <cell r="I520">
            <v>14583.77</v>
          </cell>
        </row>
        <row r="521">
          <cell r="F521" t="str">
            <v>Average Value of DB - Reversals</v>
          </cell>
          <cell r="G521" t="str">
            <v>Port HarcourtDeposit To BankAverage Value of DB - Reversals</v>
          </cell>
          <cell r="H521">
            <v>-34500</v>
          </cell>
          <cell r="I521">
            <v>-10000</v>
          </cell>
        </row>
        <row r="522">
          <cell r="F522" t="str">
            <v>Paga DB Income</v>
          </cell>
          <cell r="G522" t="str">
            <v>Port HarcourtDeposit To BankPaga DB Income</v>
          </cell>
          <cell r="H522">
            <v>87960</v>
          </cell>
          <cell r="I522">
            <v>118120</v>
          </cell>
        </row>
        <row r="523">
          <cell r="F523" t="str">
            <v>Paga DB Income - Reversal</v>
          </cell>
          <cell r="G523" t="str">
            <v>Port HarcourtDeposit To BankPaga DB Income - Reversal</v>
          </cell>
          <cell r="H523">
            <v>-440</v>
          </cell>
          <cell r="I523">
            <v>-70</v>
          </cell>
        </row>
        <row r="524">
          <cell r="F524" t="str">
            <v>Agent DB Commission</v>
          </cell>
          <cell r="G524" t="str">
            <v>Port HarcourtDeposit To BankAgent DB Commission</v>
          </cell>
          <cell r="H524">
            <v>65640</v>
          </cell>
          <cell r="I524">
            <v>90080</v>
          </cell>
        </row>
        <row r="525">
          <cell r="F525" t="str">
            <v>Agent DB Commission - Reversal</v>
          </cell>
          <cell r="G525" t="str">
            <v>Port HarcourtDeposit To BankAgent DB Commission - Reversal</v>
          </cell>
          <cell r="H525">
            <v>-460</v>
          </cell>
          <cell r="I525">
            <v>-80</v>
          </cell>
        </row>
        <row r="526">
          <cell r="F526" t="str">
            <v>Number of agents performing DStv</v>
          </cell>
          <cell r="G526" t="str">
            <v>Port HarcourtMerchant Payments (Bill Pay)Number of agents performing DStv</v>
          </cell>
          <cell r="H526">
            <v>125</v>
          </cell>
          <cell r="I526">
            <v>126</v>
          </cell>
        </row>
        <row r="527">
          <cell r="F527" t="str">
            <v>Churn Agents DStv BP</v>
          </cell>
          <cell r="G527" t="str">
            <v>Port HarcourtMerchant Payments (Bill Pay)Churn Agents DStv BP</v>
          </cell>
          <cell r="H527">
            <v>6</v>
          </cell>
          <cell r="I527">
            <v>6</v>
          </cell>
        </row>
        <row r="528">
          <cell r="F528" t="str">
            <v xml:space="preserve">New / Fresh Agents BP in Month </v>
          </cell>
          <cell r="G528" t="str">
            <v xml:space="preserve">Port HarcourtMerchant Payments (Bill Pay)New / Fresh Agents BP in Month </v>
          </cell>
          <cell r="H528">
            <v>29</v>
          </cell>
          <cell r="I528">
            <v>23</v>
          </cell>
        </row>
        <row r="529">
          <cell r="F529" t="str">
            <v>Total DStv BP Volume</v>
          </cell>
          <cell r="G529" t="str">
            <v>Port HarcourtMerchant Payments (Bill Pay)Total DStv BP Volume</v>
          </cell>
          <cell r="H529">
            <v>1935</v>
          </cell>
          <cell r="I529">
            <v>1839</v>
          </cell>
        </row>
        <row r="530">
          <cell r="F530" t="str">
            <v>Total DStv BP Volume - Reversal</v>
          </cell>
          <cell r="G530" t="str">
            <v>Port HarcourtMerchant Payments (Bill Pay)Total DStv BP Volume - Reversal</v>
          </cell>
          <cell r="H530">
            <v>11</v>
          </cell>
          <cell r="I530">
            <v>8</v>
          </cell>
        </row>
        <row r="531">
          <cell r="F531" t="str">
            <v>Total DStv BP Value</v>
          </cell>
          <cell r="G531" t="str">
            <v>Port HarcourtMerchant Payments (Bill Pay)Total DStv BP Value</v>
          </cell>
          <cell r="H531">
            <v>10137450</v>
          </cell>
          <cell r="I531">
            <v>9285350</v>
          </cell>
        </row>
        <row r="532">
          <cell r="F532" t="str">
            <v>Total DStv BP Value - Reversal</v>
          </cell>
          <cell r="G532" t="str">
            <v>Port HarcourtMerchant Payments (Bill Pay)Total DStv BP Value - Reversal</v>
          </cell>
          <cell r="H532">
            <v>-105700</v>
          </cell>
          <cell r="I532">
            <v>-25400</v>
          </cell>
        </row>
        <row r="533">
          <cell r="F533" t="str">
            <v>Average Value of DStv BP</v>
          </cell>
          <cell r="G533" t="str">
            <v>Port HarcourtMerchant Payments (Bill Pay)Average Value of DStv BP</v>
          </cell>
          <cell r="H533">
            <v>5238.99</v>
          </cell>
          <cell r="I533">
            <v>5049.13</v>
          </cell>
        </row>
        <row r="534">
          <cell r="F534" t="str">
            <v>Average Value of DStv BP - Reversals</v>
          </cell>
          <cell r="G534" t="str">
            <v>Port HarcourtMerchant Payments (Bill Pay)Average Value of DStv BP - Reversals</v>
          </cell>
          <cell r="H534">
            <v>-9609.09</v>
          </cell>
          <cell r="I534">
            <v>-3175</v>
          </cell>
        </row>
        <row r="535">
          <cell r="F535" t="str">
            <v>Paga DStv BP Income</v>
          </cell>
          <cell r="G535" t="str">
            <v>Port HarcourtMerchant Payments (Bill Pay)Paga DStv BP Income</v>
          </cell>
          <cell r="H535">
            <v>140631.5</v>
          </cell>
          <cell r="I535">
            <v>129727.5</v>
          </cell>
        </row>
        <row r="536">
          <cell r="F536" t="str">
            <v>Paga DStv BP Income - Reversals</v>
          </cell>
          <cell r="G536" t="str">
            <v>Port HarcourtMerchant Payments (Bill Pay)Paga DStv BP Income - Reversals</v>
          </cell>
          <cell r="H536">
            <v>-280</v>
          </cell>
          <cell r="I536">
            <v>0</v>
          </cell>
        </row>
        <row r="537">
          <cell r="F537" t="str">
            <v>Agent DStv BP Commission</v>
          </cell>
          <cell r="G537" t="str">
            <v>Port HarcourtMerchant Payments (Bill Pay)Agent DStv BP Commission</v>
          </cell>
          <cell r="H537">
            <v>98600</v>
          </cell>
          <cell r="I537">
            <v>91540</v>
          </cell>
        </row>
        <row r="538">
          <cell r="F538" t="str">
            <v>Agent DStv BP Commission - Reversals</v>
          </cell>
          <cell r="G538" t="str">
            <v>Port HarcourtMerchant Payments (Bill Pay)Agent DStv BP Commission - Reversals</v>
          </cell>
          <cell r="H538">
            <v>-200</v>
          </cell>
          <cell r="I538">
            <v>0</v>
          </cell>
        </row>
        <row r="539">
          <cell r="F539" t="str">
            <v>Number of agents performing Gotv</v>
          </cell>
          <cell r="G539" t="str">
            <v>Port HarcourtMerchant Payments (Bill Pay)Number of agents performing Gotv</v>
          </cell>
          <cell r="H539">
            <v>166</v>
          </cell>
          <cell r="I539">
            <v>180</v>
          </cell>
        </row>
        <row r="540">
          <cell r="F540" t="str">
            <v>Churn Agents Gotv BP</v>
          </cell>
          <cell r="G540" t="str">
            <v>Port HarcourtMerchant Payments (Bill Pay)Churn Agents Gotv BP</v>
          </cell>
          <cell r="H540">
            <v>19</v>
          </cell>
          <cell r="I540">
            <v>13</v>
          </cell>
        </row>
        <row r="541">
          <cell r="F541" t="str">
            <v xml:space="preserve">New / Fresh Agents BP in Month </v>
          </cell>
          <cell r="G541" t="str">
            <v xml:space="preserve">Port HarcourtMerchant Payments (Bill Pay)New / Fresh Agents BP in Month </v>
          </cell>
          <cell r="H541">
            <v>37</v>
          </cell>
          <cell r="I541">
            <v>25</v>
          </cell>
        </row>
        <row r="542">
          <cell r="F542" t="str">
            <v>Total Gotv BP Volume</v>
          </cell>
          <cell r="G542" t="str">
            <v>Port HarcourtMerchant Payments (Bill Pay)Total Gotv BP Volume</v>
          </cell>
          <cell r="H542">
            <v>11116</v>
          </cell>
          <cell r="I542">
            <v>12616</v>
          </cell>
        </row>
        <row r="543">
          <cell r="F543" t="str">
            <v>Total Gotv BP Volume - Reversals</v>
          </cell>
          <cell r="G543" t="str">
            <v>Port HarcourtMerchant Payments (Bill Pay)Total Gotv BP Volume - Reversals</v>
          </cell>
          <cell r="H543">
            <v>13</v>
          </cell>
          <cell r="I543">
            <v>29</v>
          </cell>
        </row>
        <row r="544">
          <cell r="F544" t="str">
            <v>Total Gotv BP Value</v>
          </cell>
          <cell r="G544" t="str">
            <v>Port HarcourtMerchant Payments (Bill Pay)Total Gotv BP Value</v>
          </cell>
          <cell r="H544">
            <v>17112850</v>
          </cell>
          <cell r="I544">
            <v>19111067</v>
          </cell>
        </row>
        <row r="545">
          <cell r="F545" t="str">
            <v>Total Gotv BP Value - Reversals</v>
          </cell>
          <cell r="G545" t="str">
            <v>Port HarcourtMerchant Payments (Bill Pay)Total Gotv BP Value - Reversals</v>
          </cell>
          <cell r="H545">
            <v>-21000</v>
          </cell>
          <cell r="I545">
            <v>-72000</v>
          </cell>
        </row>
        <row r="546">
          <cell r="F546" t="str">
            <v>Average Value of Gotv BP</v>
          </cell>
          <cell r="G546" t="str">
            <v>Port HarcourtMerchant Payments (Bill Pay)Average Value of Gotv BP</v>
          </cell>
          <cell r="H546">
            <v>1539.48</v>
          </cell>
          <cell r="I546">
            <v>1514.83</v>
          </cell>
        </row>
        <row r="547">
          <cell r="F547" t="str">
            <v>Average Value of Gotv BP - Reversals</v>
          </cell>
          <cell r="G547" t="str">
            <v>Port HarcourtMerchant Payments (Bill Pay)Average Value of Gotv BP - Reversals</v>
          </cell>
          <cell r="H547">
            <v>-1615.38</v>
          </cell>
          <cell r="I547">
            <v>-2482.7600000000002</v>
          </cell>
        </row>
        <row r="548">
          <cell r="F548" t="str">
            <v>Paga Gotv BP Income</v>
          </cell>
          <cell r="G548" t="str">
            <v>Port HarcourtMerchant Payments (Bill Pay)Paga Gotv BP Income</v>
          </cell>
          <cell r="H548">
            <v>393398.5</v>
          </cell>
          <cell r="I548">
            <v>443570.67</v>
          </cell>
        </row>
        <row r="549">
          <cell r="F549" t="str">
            <v>Paga Gotv BP Income - Reversals</v>
          </cell>
          <cell r="G549" t="str">
            <v>Port HarcourtMerchant Payments (Bill Pay)Paga Gotv BP Income - Reversals</v>
          </cell>
          <cell r="H549">
            <v>0</v>
          </cell>
          <cell r="I549">
            <v>0</v>
          </cell>
        </row>
        <row r="550">
          <cell r="F550" t="str">
            <v>Agent Gotv BP Commission</v>
          </cell>
          <cell r="G550" t="str">
            <v>Port HarcourtMerchant Payments (Bill Pay)Agent Gotv BP Commission</v>
          </cell>
          <cell r="H550">
            <v>231390</v>
          </cell>
          <cell r="I550">
            <v>259270</v>
          </cell>
        </row>
        <row r="551">
          <cell r="F551" t="str">
            <v>Agent Gotv BP Commission - Reversals</v>
          </cell>
          <cell r="G551" t="str">
            <v>Port HarcourtMerchant Payments (Bill Pay)Agent Gotv BP Commission - Reversals</v>
          </cell>
          <cell r="H551">
            <v>0</v>
          </cell>
          <cell r="I551">
            <v>0</v>
          </cell>
        </row>
        <row r="552">
          <cell r="F552" t="str">
            <v>Number of agents performing Startimes</v>
          </cell>
          <cell r="G552" t="str">
            <v>Port HarcourtMerchant Payments (Bill Pay)Number of agents performing Startimes</v>
          </cell>
          <cell r="H552">
            <v>93</v>
          </cell>
          <cell r="I552">
            <v>91</v>
          </cell>
        </row>
        <row r="553">
          <cell r="F553" t="str">
            <v>Churn Agents Startimes BP</v>
          </cell>
          <cell r="G553" t="str">
            <v>Port HarcourtMerchant Payments (Bill Pay)Churn Agents Startimes BP</v>
          </cell>
          <cell r="H553">
            <v>7</v>
          </cell>
          <cell r="I553" t="str">
            <v xml:space="preserve">   </v>
          </cell>
        </row>
        <row r="554">
          <cell r="F554" t="str">
            <v xml:space="preserve">New / Fresh Agents BP in Month </v>
          </cell>
          <cell r="G554" t="str">
            <v xml:space="preserve">Port HarcourtMerchant Payments (Bill Pay)New / Fresh Agents BP in Month </v>
          </cell>
          <cell r="H554">
            <v>33</v>
          </cell>
          <cell r="I554">
            <v>15</v>
          </cell>
        </row>
        <row r="555">
          <cell r="F555" t="str">
            <v>Total Startimes BP Volume</v>
          </cell>
          <cell r="G555" t="str">
            <v>Port HarcourtMerchant Payments (Bill Pay)Total Startimes BP Volume</v>
          </cell>
          <cell r="H555">
            <v>1434</v>
          </cell>
          <cell r="I555">
            <v>1003</v>
          </cell>
        </row>
        <row r="556">
          <cell r="F556" t="str">
            <v>Total Startimes BP Value</v>
          </cell>
          <cell r="G556" t="str">
            <v>Port HarcourtMerchant Payments (Bill Pay)Total Startimes BP Value</v>
          </cell>
          <cell r="H556">
            <v>1787700</v>
          </cell>
          <cell r="I556">
            <v>1307900</v>
          </cell>
        </row>
        <row r="557">
          <cell r="F557" t="str">
            <v>Average Value of Startimes BP</v>
          </cell>
          <cell r="G557" t="str">
            <v>Port HarcourtMerchant Payments (Bill Pay)Average Value of Startimes BP</v>
          </cell>
          <cell r="H557">
            <v>1246.6500000000001</v>
          </cell>
          <cell r="I557">
            <v>1303.99</v>
          </cell>
        </row>
        <row r="558">
          <cell r="F558" t="str">
            <v>Paga Startimes BP Income</v>
          </cell>
          <cell r="G558" t="str">
            <v>Port HarcourtMerchant Payments (Bill Pay)Paga Startimes BP Income</v>
          </cell>
          <cell r="H558">
            <v>1734069</v>
          </cell>
          <cell r="I558">
            <v>1268663</v>
          </cell>
        </row>
        <row r="559">
          <cell r="F559" t="str">
            <v>Agent Startimes BP Commission</v>
          </cell>
          <cell r="G559" t="str">
            <v>Port HarcourtMerchant Payments (Bill Pay)Agent Startimes BP Commission</v>
          </cell>
          <cell r="H559">
            <v>53631</v>
          </cell>
          <cell r="I559">
            <v>39237</v>
          </cell>
        </row>
        <row r="560">
          <cell r="F560" t="str">
            <v>Number of agents performing Other</v>
          </cell>
          <cell r="G560" t="str">
            <v>Port HarcourtMerchant Payments (Bill Pay)Number of agents performing Other</v>
          </cell>
          <cell r="H560">
            <v>12</v>
          </cell>
          <cell r="I560">
            <v>13</v>
          </cell>
        </row>
        <row r="561">
          <cell r="F561" t="str">
            <v>Churn Agents Other BP</v>
          </cell>
          <cell r="G561" t="str">
            <v>Port HarcourtMerchant Payments (Bill Pay)Churn Agents Other BP</v>
          </cell>
          <cell r="H561">
            <v>2</v>
          </cell>
          <cell r="I561">
            <v>1</v>
          </cell>
        </row>
        <row r="562">
          <cell r="F562" t="str">
            <v xml:space="preserve">New / Fresh Agents BP in Month </v>
          </cell>
          <cell r="G562" t="str">
            <v xml:space="preserve">Port HarcourtMerchant Payments (Bill Pay)New / Fresh Agents BP in Month </v>
          </cell>
          <cell r="H562">
            <v>11</v>
          </cell>
          <cell r="I562">
            <v>12</v>
          </cell>
        </row>
        <row r="563">
          <cell r="F563" t="str">
            <v>Total Other BP Volume</v>
          </cell>
          <cell r="G563" t="str">
            <v>Port HarcourtMerchant Payments (Bill Pay)Total Other BP Volume</v>
          </cell>
          <cell r="H563">
            <v>22</v>
          </cell>
          <cell r="I563">
            <v>25</v>
          </cell>
        </row>
        <row r="564">
          <cell r="F564" t="str">
            <v>Total Other BP Value</v>
          </cell>
          <cell r="G564" t="str">
            <v>Port HarcourtMerchant Payments (Bill Pay)Total Other BP Value</v>
          </cell>
          <cell r="H564">
            <v>83500</v>
          </cell>
          <cell r="I564">
            <v>83700</v>
          </cell>
        </row>
        <row r="565">
          <cell r="F565" t="str">
            <v>Average Value of Other BP</v>
          </cell>
          <cell r="G565" t="str">
            <v>Port HarcourtMerchant Payments (Bill Pay)Average Value of Other BP</v>
          </cell>
          <cell r="H565">
            <v>3795.45</v>
          </cell>
          <cell r="I565">
            <v>3348</v>
          </cell>
        </row>
        <row r="566">
          <cell r="F566" t="str">
            <v>Paga Other BP Income</v>
          </cell>
          <cell r="G566" t="str">
            <v>Port HarcourtMerchant Payments (Bill Pay)Paga Other BP Income</v>
          </cell>
          <cell r="H566">
            <v>7000</v>
          </cell>
          <cell r="I566">
            <v>9000</v>
          </cell>
        </row>
        <row r="567">
          <cell r="F567" t="str">
            <v>Agent Other BP Commission</v>
          </cell>
          <cell r="G567" t="str">
            <v>Port HarcourtMerchant Payments (Bill Pay)Agent Other BP Commission</v>
          </cell>
          <cell r="H567">
            <v>750</v>
          </cell>
          <cell r="I567">
            <v>590</v>
          </cell>
        </row>
        <row r="568">
          <cell r="F568" t="str">
            <v>Number of Agents performing Airtime on Transaction</v>
          </cell>
          <cell r="G568" t="str">
            <v>Port HarcourtAirtimeNumber of Agents performing Airtime on Transaction</v>
          </cell>
          <cell r="H568">
            <v>288</v>
          </cell>
          <cell r="I568">
            <v>295</v>
          </cell>
        </row>
        <row r="569">
          <cell r="F569" t="str">
            <v>Churn Agents Airtime</v>
          </cell>
          <cell r="G569" t="str">
            <v>Port HarcourtAirtimeChurn Agents Airtime</v>
          </cell>
          <cell r="H569">
            <v>32</v>
          </cell>
          <cell r="I569">
            <v>26</v>
          </cell>
        </row>
        <row r="570">
          <cell r="F570" t="str">
            <v xml:space="preserve">New / Fresh Agents Airtime in Month </v>
          </cell>
          <cell r="G570" t="str">
            <v xml:space="preserve">Port HarcourtAirtimeNew / Fresh Agents Airtime in Month </v>
          </cell>
          <cell r="H570">
            <v>35</v>
          </cell>
          <cell r="I570">
            <v>29</v>
          </cell>
        </row>
        <row r="571">
          <cell r="F571" t="str">
            <v>Total Airtime Volume</v>
          </cell>
          <cell r="G571" t="str">
            <v>Port HarcourtAirtimeTotal Airtime Volume</v>
          </cell>
          <cell r="H571">
            <v>4046</v>
          </cell>
          <cell r="I571">
            <v>4366</v>
          </cell>
        </row>
        <row r="572">
          <cell r="F572" t="str">
            <v>Total Airtime Volume - Reversal</v>
          </cell>
          <cell r="G572" t="str">
            <v>Port HarcourtAirtimeTotal Airtime Volume - Reversal</v>
          </cell>
          <cell r="H572">
            <v>1</v>
          </cell>
          <cell r="I572">
            <v>8</v>
          </cell>
        </row>
        <row r="573">
          <cell r="F573" t="str">
            <v>Total Airtime Value</v>
          </cell>
          <cell r="G573" t="str">
            <v>Port HarcourtAirtimeTotal Airtime Value</v>
          </cell>
          <cell r="H573">
            <v>1872076.42</v>
          </cell>
          <cell r="I573">
            <v>1824379</v>
          </cell>
        </row>
        <row r="574">
          <cell r="F574" t="str">
            <v>Total Airtime Value - Reversals</v>
          </cell>
          <cell r="G574" t="str">
            <v>Port HarcourtAirtimeTotal Airtime Value - Reversals</v>
          </cell>
          <cell r="H574">
            <v>-1000</v>
          </cell>
          <cell r="I574">
            <v>-13000</v>
          </cell>
        </row>
        <row r="575">
          <cell r="F575" t="str">
            <v>Average Value of Airtime</v>
          </cell>
          <cell r="G575" t="str">
            <v>Port HarcourtAirtimeAverage Value of Airtime</v>
          </cell>
          <cell r="H575">
            <v>462.7</v>
          </cell>
          <cell r="I575">
            <v>417.86</v>
          </cell>
        </row>
        <row r="576">
          <cell r="F576" t="str">
            <v>Average Value of Airtime - Reversals</v>
          </cell>
          <cell r="G576" t="str">
            <v>Port HarcourtAirtimeAverage Value of Airtime - Reversals</v>
          </cell>
          <cell r="H576">
            <v>-1000</v>
          </cell>
          <cell r="I576">
            <v>-1625</v>
          </cell>
        </row>
        <row r="577">
          <cell r="F577" t="str">
            <v>Paga Airtime Income</v>
          </cell>
          <cell r="G577" t="str">
            <v>Port HarcourtAirtimePaga Airtime Income</v>
          </cell>
          <cell r="H577">
            <v>47194.879999999997</v>
          </cell>
          <cell r="I577">
            <v>46211.4</v>
          </cell>
        </row>
        <row r="578">
          <cell r="F578" t="str">
            <v>Paga Airtime Income - Reversals</v>
          </cell>
          <cell r="G578" t="str">
            <v>Port HarcourtAirtimePaga Airtime Income - Reversals</v>
          </cell>
          <cell r="H578">
            <v>-50</v>
          </cell>
          <cell r="I578">
            <v>-650</v>
          </cell>
        </row>
        <row r="579">
          <cell r="F579" t="str">
            <v>Agent Airtime Commission</v>
          </cell>
          <cell r="G579" t="str">
            <v>Port HarcourtAirtimeAgent Airtime Commission</v>
          </cell>
          <cell r="H579">
            <v>93653.82</v>
          </cell>
          <cell r="I579">
            <v>91868.95</v>
          </cell>
        </row>
        <row r="580">
          <cell r="F580" t="str">
            <v>Agent Airtime Commission - Reversals</v>
          </cell>
          <cell r="G580" t="str">
            <v>Port HarcourtAirtimeAgent Airtime Commission - Reversals</v>
          </cell>
          <cell r="H580">
            <v>0</v>
          </cell>
          <cell r="I580">
            <v>0</v>
          </cell>
        </row>
        <row r="581">
          <cell r="F581" t="str">
            <v># of Approved Agents in Total</v>
          </cell>
          <cell r="G581" t="str">
            <v>Other Cities SummaryAgent Network Sales# of Approved Agents in Total</v>
          </cell>
          <cell r="H581">
            <v>7238</v>
          </cell>
          <cell r="I581">
            <v>7453</v>
          </cell>
        </row>
        <row r="582">
          <cell r="F582" t="str">
            <v>Active Agents in total (at least 1 transactions in the month)</v>
          </cell>
          <cell r="G582" t="str">
            <v>Other Cities SummaryAgent Network SalesActive Agents in total (at least 1 transactions in the month)</v>
          </cell>
          <cell r="H582">
            <v>4187</v>
          </cell>
          <cell r="I582">
            <v>4293</v>
          </cell>
        </row>
        <row r="583">
          <cell r="F583" t="str">
            <v>Active Agents in total (at least 5 transactions in the month)</v>
          </cell>
          <cell r="G583" t="str">
            <v>Other Cities SummaryAgent Network SalesActive Agents in total (at least 5 transactions in the month)</v>
          </cell>
          <cell r="H583">
            <v>3624</v>
          </cell>
          <cell r="I583">
            <v>3694</v>
          </cell>
        </row>
        <row r="584">
          <cell r="F584" t="str">
            <v>Fresh Active Agents in total (at least 1 transactions in the month)</v>
          </cell>
          <cell r="G584" t="str">
            <v>Other Cities SummaryAgent Network SalesFresh Active Agents in total (at least 1 transactions in the month)</v>
          </cell>
          <cell r="H584">
            <v>369</v>
          </cell>
          <cell r="I584">
            <v>440</v>
          </cell>
        </row>
        <row r="585">
          <cell r="F585" t="str">
            <v>Fresh Active Agents in total (at least 5 transactions in the month)</v>
          </cell>
          <cell r="G585" t="str">
            <v>Other Cities SummaryAgent Network SalesFresh Active Agents in total (at least 5 transactions in the month)</v>
          </cell>
          <cell r="H585">
            <v>364</v>
          </cell>
          <cell r="I585">
            <v>384</v>
          </cell>
        </row>
        <row r="586">
          <cell r="F586" t="str">
            <v>Churn Active Agents (1 txn in Month)</v>
          </cell>
          <cell r="G586" t="str">
            <v>Other Cities SummaryAgent Network SalesChurn Active Agents (1 txn in Month)</v>
          </cell>
          <cell r="H586">
            <v>309</v>
          </cell>
          <cell r="I586">
            <v>334</v>
          </cell>
        </row>
        <row r="587">
          <cell r="F587" t="str">
            <v>Churn Active Agents (5 txn in Month)</v>
          </cell>
          <cell r="G587" t="str">
            <v>Other Cities SummaryAgent Network SalesChurn Active Agents (5 txn in Month)</v>
          </cell>
          <cell r="H587">
            <v>330</v>
          </cell>
          <cell r="I587">
            <v>314</v>
          </cell>
        </row>
        <row r="588">
          <cell r="F588" t="str">
            <v># Agents in City</v>
          </cell>
          <cell r="G588" t="str">
            <v>Other Cities SummaryAbeokuta - All data in this section apply only to agents in Abeokuta (or the specific city)# Agents in City</v>
          </cell>
          <cell r="H588">
            <v>226</v>
          </cell>
          <cell r="I588">
            <v>230</v>
          </cell>
        </row>
        <row r="589">
          <cell r="F589" t="str">
            <v>Active Agents in City in month (at least 1 transactions in the month)</v>
          </cell>
          <cell r="G589" t="str">
            <v>Other Cities SummaryAbeokuta - All data in this section apply only to agents in Abeokuta (or the specific city)Active Agents in City in month (at least 1 transactions in the month)</v>
          </cell>
          <cell r="H589">
            <v>132</v>
          </cell>
          <cell r="I589">
            <v>128</v>
          </cell>
        </row>
        <row r="590">
          <cell r="F590" t="str">
            <v>Active Agents in City in month (at least 5 transactions in the month)</v>
          </cell>
          <cell r="G590" t="str">
            <v>Other Cities SummaryAbeokuta - All data in this section apply only to agents in Abeokuta (or the specific city)Active Agents in City in month (at least 5 transactions in the month)</v>
          </cell>
          <cell r="H590">
            <v>112</v>
          </cell>
          <cell r="I590">
            <v>109</v>
          </cell>
        </row>
        <row r="591">
          <cell r="F591" t="str">
            <v>Churn City Agents in Month (1 txn in Month)</v>
          </cell>
          <cell r="G591" t="str">
            <v>Other Cities SummaryAbeokuta - All data in this section apply only to agents in Abeokuta (or the specific city)Churn City Agents in Month (1 txn in Month)</v>
          </cell>
          <cell r="H591">
            <v>12</v>
          </cell>
          <cell r="I591">
            <v>16</v>
          </cell>
        </row>
        <row r="592">
          <cell r="F592" t="str">
            <v>Churn City Agents in Month (5 txn in Month)</v>
          </cell>
          <cell r="G592" t="str">
            <v>Other Cities SummaryAbeokuta - All data in this section apply only to agents in Abeokuta (or the specific city)Churn City Agents in Month (5 txn in Month)</v>
          </cell>
          <cell r="H592">
            <v>10</v>
          </cell>
          <cell r="I592">
            <v>10</v>
          </cell>
        </row>
        <row r="593">
          <cell r="F593" t="str">
            <v>Number of Agents performing at least 1 Deposit for Customer or another Agent (Accept Deposit)</v>
          </cell>
          <cell r="G593" t="str">
            <v>Other Cities SummaryDeposit into Paga Number of Agents performing at least 1 Deposit for Customer or another Agent (Accept Deposit)</v>
          </cell>
          <cell r="H593">
            <v>46</v>
          </cell>
          <cell r="I593">
            <v>50</v>
          </cell>
        </row>
        <row r="594">
          <cell r="F594" t="str">
            <v>Churn Agents DP</v>
          </cell>
          <cell r="G594" t="str">
            <v>Other Cities SummaryDeposit into Paga Churn Agents DP</v>
          </cell>
          <cell r="H594">
            <v>16</v>
          </cell>
          <cell r="I594">
            <v>16</v>
          </cell>
        </row>
        <row r="595">
          <cell r="F595" t="str">
            <v xml:space="preserve">New / Fresh Agents DP in Month </v>
          </cell>
          <cell r="G595" t="str">
            <v xml:space="preserve">Other Cities SummaryDeposit into Paga New / Fresh Agents DP in Month </v>
          </cell>
          <cell r="H595">
            <v>10</v>
          </cell>
          <cell r="I595">
            <v>20</v>
          </cell>
        </row>
        <row r="596">
          <cell r="F596" t="str">
            <v>Total DP Volume</v>
          </cell>
          <cell r="G596" t="str">
            <v>Other Cities SummaryDeposit into Paga Total DP Volume</v>
          </cell>
          <cell r="H596">
            <v>249</v>
          </cell>
          <cell r="I596">
            <v>275</v>
          </cell>
        </row>
        <row r="597">
          <cell r="F597" t="str">
            <v>Total DP Value</v>
          </cell>
          <cell r="G597" t="str">
            <v>Other Cities SummaryDeposit into Paga Total DP Value</v>
          </cell>
          <cell r="H597">
            <v>2610210</v>
          </cell>
          <cell r="I597">
            <v>2524717.5</v>
          </cell>
        </row>
        <row r="598">
          <cell r="F598" t="str">
            <v>Average Value of DP</v>
          </cell>
          <cell r="G598" t="str">
            <v>Other Cities SummaryDeposit into Paga Average Value of DP</v>
          </cell>
          <cell r="H598">
            <v>10482.77</v>
          </cell>
          <cell r="I598">
            <v>9180.7900000000009</v>
          </cell>
        </row>
        <row r="599">
          <cell r="F599" t="str">
            <v>Number of Agents performing MT on Paga (to customer or non-customer)</v>
          </cell>
          <cell r="G599" t="str">
            <v>Other Cities SummaryMoney Transfer on PagaNumber of Agents performing MT on Paga (to customer or non-customer)</v>
          </cell>
          <cell r="H599">
            <v>5</v>
          </cell>
          <cell r="I599">
            <v>4</v>
          </cell>
        </row>
        <row r="600">
          <cell r="F600" t="str">
            <v>Churn Agents MT</v>
          </cell>
          <cell r="G600" t="str">
            <v>Other Cities SummaryMoney Transfer on PagaChurn Agents MT</v>
          </cell>
          <cell r="H600">
            <v>6</v>
          </cell>
          <cell r="I600">
            <v>3</v>
          </cell>
        </row>
        <row r="601">
          <cell r="F601" t="str">
            <v xml:space="preserve">New / Fresh Agents MT in Month </v>
          </cell>
          <cell r="G601" t="str">
            <v xml:space="preserve">Other Cities SummaryMoney Transfer on PagaNew / Fresh Agents MT in Month </v>
          </cell>
          <cell r="H601">
            <v>3</v>
          </cell>
          <cell r="I601">
            <v>4</v>
          </cell>
        </row>
        <row r="602">
          <cell r="F602" t="str">
            <v>Total MT Volume</v>
          </cell>
          <cell r="G602" t="str">
            <v>Other Cities SummaryMoney Transfer on PagaTotal MT Volume</v>
          </cell>
          <cell r="H602">
            <v>7</v>
          </cell>
          <cell r="I602">
            <v>4</v>
          </cell>
        </row>
        <row r="603">
          <cell r="F603" t="str">
            <v>Total MT Value</v>
          </cell>
          <cell r="G603" t="str">
            <v>Other Cities SummaryMoney Transfer on PagaTotal MT Value</v>
          </cell>
          <cell r="H603">
            <v>151500</v>
          </cell>
          <cell r="I603">
            <v>24000</v>
          </cell>
        </row>
        <row r="604">
          <cell r="F604" t="str">
            <v>Average Value of MT</v>
          </cell>
          <cell r="G604" t="str">
            <v>Other Cities SummaryMoney Transfer on PagaAverage Value of MT</v>
          </cell>
          <cell r="H604">
            <v>21642.86</v>
          </cell>
          <cell r="I604">
            <v>6000</v>
          </cell>
        </row>
        <row r="605">
          <cell r="F605" t="str">
            <v>Paga MT Income</v>
          </cell>
          <cell r="G605" t="str">
            <v>Other Cities SummaryMoney Transfer on PagaPaga MT Income</v>
          </cell>
          <cell r="H605">
            <v>790</v>
          </cell>
          <cell r="I605">
            <v>420</v>
          </cell>
        </row>
        <row r="606">
          <cell r="F606" t="str">
            <v>Agent MT Commission</v>
          </cell>
          <cell r="G606" t="str">
            <v>Other Cities SummaryMoney Transfer on PagaAgent MT Commission</v>
          </cell>
          <cell r="H606">
            <v>460</v>
          </cell>
          <cell r="I606">
            <v>230</v>
          </cell>
        </row>
        <row r="607">
          <cell r="F607" t="str">
            <v>Number of Agents performing Deposit to Bank</v>
          </cell>
          <cell r="G607" t="str">
            <v>Other Cities SummaryDeposit To BankNumber of Agents performing Deposit to Bank</v>
          </cell>
          <cell r="H607">
            <v>88</v>
          </cell>
          <cell r="I607">
            <v>89</v>
          </cell>
        </row>
        <row r="608">
          <cell r="F608" t="str">
            <v>Churn Agents DB</v>
          </cell>
          <cell r="G608" t="str">
            <v>Other Cities SummaryDeposit To BankChurn Agents DB</v>
          </cell>
          <cell r="H608">
            <v>14</v>
          </cell>
          <cell r="I608">
            <v>14</v>
          </cell>
        </row>
        <row r="609">
          <cell r="F609" t="str">
            <v xml:space="preserve">New / Fresh Agents DB in Month </v>
          </cell>
          <cell r="G609" t="str">
            <v xml:space="preserve">Other Cities SummaryDeposit To Bank New / Fresh Agents DB in Month </v>
          </cell>
          <cell r="H609">
            <v>19</v>
          </cell>
          <cell r="I609">
            <v>11</v>
          </cell>
        </row>
        <row r="610">
          <cell r="F610" t="str">
            <v>Total DB Volume</v>
          </cell>
          <cell r="G610" t="str">
            <v>Other Cities SummaryDeposit To BankTotal DB Volume</v>
          </cell>
          <cell r="H610">
            <v>935</v>
          </cell>
          <cell r="I610">
            <v>1193</v>
          </cell>
        </row>
        <row r="611">
          <cell r="F611" t="str">
            <v>Total DB Volume - Reversals</v>
          </cell>
          <cell r="G611" t="str">
            <v>Other Cities SummaryDeposit To BankTotal DB Volume - Reversals</v>
          </cell>
          <cell r="H611">
            <v>1</v>
          </cell>
          <cell r="I611" t="str">
            <v xml:space="preserve"> </v>
          </cell>
        </row>
        <row r="612">
          <cell r="F612" t="str">
            <v>Total DB Value</v>
          </cell>
          <cell r="G612" t="str">
            <v>Other Cities SummaryDeposit To BankTotal DB Value</v>
          </cell>
          <cell r="H612">
            <v>16281346</v>
          </cell>
          <cell r="I612">
            <v>26114206.039999999</v>
          </cell>
        </row>
        <row r="613">
          <cell r="F613" t="str">
            <v>Total DB Value - Reversals</v>
          </cell>
          <cell r="G613" t="str">
            <v>Other Cities SummaryDeposit To BankTotal DB Value - Reversals</v>
          </cell>
          <cell r="H613">
            <v>-2500</v>
          </cell>
          <cell r="I613" t="str">
            <v xml:space="preserve"> </v>
          </cell>
        </row>
        <row r="614">
          <cell r="F614" t="str">
            <v>Average Value of DB</v>
          </cell>
          <cell r="G614" t="str">
            <v>Other Cities SummaryDeposit To BankAverage Value of DB</v>
          </cell>
          <cell r="H614">
            <v>17413.2</v>
          </cell>
          <cell r="I614">
            <v>21889.53</v>
          </cell>
        </row>
        <row r="615">
          <cell r="F615" t="str">
            <v>Average Value of DB - Reversals</v>
          </cell>
          <cell r="G615" t="str">
            <v>Other Cities SummaryDeposit To BankAverage Value of DB - Reversals</v>
          </cell>
          <cell r="H615">
            <v>-2500</v>
          </cell>
          <cell r="I615" t="str">
            <v xml:space="preserve"> </v>
          </cell>
        </row>
        <row r="616">
          <cell r="F616" t="str">
            <v>Paga DB Income</v>
          </cell>
          <cell r="G616" t="str">
            <v>Other Cities SummaryDeposit To BankPaga DB Income</v>
          </cell>
          <cell r="H616">
            <v>79830</v>
          </cell>
          <cell r="I616">
            <v>99140</v>
          </cell>
        </row>
        <row r="617">
          <cell r="F617" t="str">
            <v>Paga DB Income - Reversal</v>
          </cell>
          <cell r="G617" t="str">
            <v>Other Cities SummaryDeposit To BankPaga DB Income - Reversal</v>
          </cell>
          <cell r="H617">
            <v>-100</v>
          </cell>
          <cell r="I617" t="str">
            <v xml:space="preserve"> </v>
          </cell>
        </row>
        <row r="618">
          <cell r="F618" t="str">
            <v>Agent DB Commission</v>
          </cell>
          <cell r="G618" t="str">
            <v>Other Cities SummaryDeposit To BankAgent DB Commission</v>
          </cell>
          <cell r="H618">
            <v>60070</v>
          </cell>
          <cell r="I618">
            <v>79810</v>
          </cell>
        </row>
        <row r="619">
          <cell r="F619" t="str">
            <v>Agent DB Commission - Reversal</v>
          </cell>
          <cell r="G619" t="str">
            <v>Other Cities SummaryDeposit To BankAgent DB Commission - Reversal</v>
          </cell>
          <cell r="H619">
            <v>-50</v>
          </cell>
          <cell r="I619" t="str">
            <v xml:space="preserve"> </v>
          </cell>
        </row>
        <row r="620">
          <cell r="F620" t="str">
            <v>Number of agents performing DStv</v>
          </cell>
          <cell r="G620" t="str">
            <v>Other Cities SummaryMerchant Payments (Bill Pay)Number of agents performing DStv</v>
          </cell>
          <cell r="H620">
            <v>72</v>
          </cell>
          <cell r="I620">
            <v>79</v>
          </cell>
        </row>
        <row r="621">
          <cell r="F621" t="str">
            <v>Churn Agents DStv BP</v>
          </cell>
          <cell r="G621" t="str">
            <v>Other Cities SummaryMerchant Payments (Bill Pay)Churn Agents DStv BP</v>
          </cell>
          <cell r="H621">
            <v>9</v>
          </cell>
          <cell r="I621">
            <v>8</v>
          </cell>
        </row>
        <row r="622">
          <cell r="F622" t="str">
            <v xml:space="preserve">New / Fresh Agents BP in Month </v>
          </cell>
          <cell r="G622" t="str">
            <v xml:space="preserve">Other Cities SummaryMerchant Payments (Bill Pay)New / Fresh Agents BP in Month </v>
          </cell>
          <cell r="H622">
            <v>12</v>
          </cell>
          <cell r="I622">
            <v>13</v>
          </cell>
        </row>
        <row r="623">
          <cell r="F623" t="str">
            <v>Total DStv BP Volume</v>
          </cell>
          <cell r="G623" t="str">
            <v>Other Cities SummaryMerchant Payments (Bill Pay)Total DStv BP Volume</v>
          </cell>
          <cell r="H623">
            <v>1784</v>
          </cell>
          <cell r="I623">
            <v>1771</v>
          </cell>
        </row>
        <row r="624">
          <cell r="F624" t="str">
            <v>Total DStv BP Volume - Reversal</v>
          </cell>
          <cell r="G624" t="str">
            <v>Other Cities SummaryMerchant Payments (Bill Pay)Total DStv BP Volume - Reversal</v>
          </cell>
          <cell r="H624">
            <v>4</v>
          </cell>
          <cell r="I624">
            <v>5</v>
          </cell>
        </row>
        <row r="625">
          <cell r="F625" t="str">
            <v>Total DStv BP Value</v>
          </cell>
          <cell r="G625" t="str">
            <v>Other Cities SummaryMerchant Payments (Bill Pay)Total DStv BP Value</v>
          </cell>
          <cell r="H625">
            <v>4954680</v>
          </cell>
          <cell r="I625">
            <v>5108221</v>
          </cell>
        </row>
        <row r="626">
          <cell r="F626" t="str">
            <v>Total DStv BP Value - Reversal</v>
          </cell>
          <cell r="G626" t="str">
            <v>Other Cities SummaryMerchant Payments (Bill Pay)Total DStv BP Value - Reversal</v>
          </cell>
          <cell r="H626">
            <v>-17950</v>
          </cell>
          <cell r="I626">
            <v>-20000</v>
          </cell>
        </row>
        <row r="627">
          <cell r="F627" t="str">
            <v>Average Value of DStv BP</v>
          </cell>
          <cell r="G627" t="str">
            <v>Other Cities SummaryMerchant Payments (Bill Pay)Average Value of DStv BP</v>
          </cell>
          <cell r="H627">
            <v>2777.29</v>
          </cell>
          <cell r="I627">
            <v>2884.37</v>
          </cell>
        </row>
        <row r="628">
          <cell r="F628" t="str">
            <v>Average Value of DStv BP - Reversals</v>
          </cell>
          <cell r="G628" t="str">
            <v>Other Cities SummaryMerchant Payments (Bill Pay)Average Value of DStv BP - Reversals</v>
          </cell>
          <cell r="H628">
            <v>-4487.5</v>
          </cell>
          <cell r="I628">
            <v>-4000</v>
          </cell>
        </row>
        <row r="629">
          <cell r="F629" t="str">
            <v>Paga DStv BP Income</v>
          </cell>
          <cell r="G629" t="str">
            <v>Other Cities SummaryMerchant Payments (Bill Pay)Paga DStv BP Income</v>
          </cell>
          <cell r="H629">
            <v>85291.3</v>
          </cell>
          <cell r="I629">
            <v>86602.21</v>
          </cell>
        </row>
        <row r="630">
          <cell r="F630" t="str">
            <v>Paga DStv BP Income - Reversals</v>
          </cell>
          <cell r="G630" t="str">
            <v>Other Cities SummaryMerchant Payments (Bill Pay)Paga DStv BP Income - Reversals</v>
          </cell>
          <cell r="H630">
            <v>-35</v>
          </cell>
          <cell r="I630">
            <v>0</v>
          </cell>
        </row>
        <row r="631">
          <cell r="F631" t="str">
            <v>Agent DStv BP Commission</v>
          </cell>
          <cell r="G631" t="str">
            <v>Other Cities SummaryMerchant Payments (Bill Pay)Agent DStv BP Commission</v>
          </cell>
          <cell r="H631">
            <v>57540</v>
          </cell>
          <cell r="I631">
            <v>58210</v>
          </cell>
        </row>
        <row r="632">
          <cell r="F632" t="str">
            <v>Agent DStv BP Commission - Reversals</v>
          </cell>
          <cell r="G632" t="str">
            <v>Other Cities SummaryMerchant Payments (Bill Pay)Agent DStv BP Commission - Reversals</v>
          </cell>
          <cell r="H632">
            <v>-20</v>
          </cell>
          <cell r="I632">
            <v>0</v>
          </cell>
        </row>
        <row r="633">
          <cell r="F633" t="str">
            <v>Number of agents performing Gotv</v>
          </cell>
          <cell r="G633" t="str">
            <v>Other Cities SummaryMerchant Payments (Bill Pay)Number of agents performing Gotv</v>
          </cell>
          <cell r="H633">
            <v>75</v>
          </cell>
          <cell r="I633">
            <v>76</v>
          </cell>
        </row>
        <row r="634">
          <cell r="F634" t="str">
            <v>Churn Agents Gotv BP</v>
          </cell>
          <cell r="G634" t="str">
            <v>Other Cities SummaryMerchant Payments (Bill Pay)Churn Agents Gotv BP</v>
          </cell>
          <cell r="H634">
            <v>5</v>
          </cell>
          <cell r="I634">
            <v>6</v>
          </cell>
        </row>
        <row r="635">
          <cell r="F635" t="str">
            <v xml:space="preserve">New / Fresh Agents BP in Month </v>
          </cell>
          <cell r="G635" t="str">
            <v xml:space="preserve">Other Cities SummaryMerchant Payments (Bill Pay)New / Fresh Agents BP in Month </v>
          </cell>
          <cell r="H635">
            <v>20</v>
          </cell>
          <cell r="I635">
            <v>12</v>
          </cell>
        </row>
        <row r="636">
          <cell r="F636" t="str">
            <v>Total Gotv BP Volume</v>
          </cell>
          <cell r="G636" t="str">
            <v>Other Cities SummaryMerchant Payments (Bill Pay)Total Gotv BP Volume</v>
          </cell>
          <cell r="H636">
            <v>3184</v>
          </cell>
          <cell r="I636">
            <v>3763</v>
          </cell>
        </row>
        <row r="637">
          <cell r="F637" t="str">
            <v>Total Gotv BP Volume - Reversals</v>
          </cell>
          <cell r="G637" t="str">
            <v>Other Cities SummaryMerchant Payments (Bill Pay)Total Gotv BP Volume - Reversals</v>
          </cell>
          <cell r="H637">
            <v>13</v>
          </cell>
          <cell r="I637">
            <v>8</v>
          </cell>
        </row>
        <row r="638">
          <cell r="F638" t="str">
            <v>Total Gotv BP Value</v>
          </cell>
          <cell r="G638" t="str">
            <v>Other Cities SummaryMerchant Payments (Bill Pay)Total Gotv BP Value</v>
          </cell>
          <cell r="H638">
            <v>4532950</v>
          </cell>
          <cell r="I638">
            <v>5347200</v>
          </cell>
        </row>
        <row r="639">
          <cell r="F639" t="str">
            <v>Total Gotv BP Value - Reversals</v>
          </cell>
          <cell r="G639" t="str">
            <v>Other Cities SummaryMerchant Payments (Bill Pay)Total Gotv BP Value - Reversals</v>
          </cell>
          <cell r="H639">
            <v>-18500</v>
          </cell>
          <cell r="I639">
            <v>-12000</v>
          </cell>
        </row>
        <row r="640">
          <cell r="F640" t="str">
            <v>Average Value of Gotv BP</v>
          </cell>
          <cell r="G640" t="str">
            <v>Other Cities SummaryMerchant Payments (Bill Pay)Average Value of Gotv BP</v>
          </cell>
          <cell r="H640">
            <v>1423.67</v>
          </cell>
          <cell r="I640">
            <v>1420.99</v>
          </cell>
        </row>
        <row r="641">
          <cell r="F641" t="str">
            <v>Average Value of Gotv BP - Reversals</v>
          </cell>
          <cell r="G641" t="str">
            <v>Other Cities SummaryMerchant Payments (Bill Pay)Average Value of Gotv BP - Reversals</v>
          </cell>
          <cell r="H641">
            <v>-1423.08</v>
          </cell>
          <cell r="I641">
            <v>-1500</v>
          </cell>
        </row>
        <row r="642">
          <cell r="F642" t="str">
            <v>Paga Gotv BP Income</v>
          </cell>
          <cell r="G642" t="str">
            <v>Other Cities SummaryMerchant Payments (Bill Pay)Paga Gotv BP Income</v>
          </cell>
          <cell r="H642">
            <v>108934.5</v>
          </cell>
          <cell r="I642">
            <v>128692</v>
          </cell>
        </row>
        <row r="643">
          <cell r="F643" t="str">
            <v>Paga Gotv BP Income - Reversals</v>
          </cell>
          <cell r="G643" t="str">
            <v>Other Cities SummaryMerchant Payments (Bill Pay)Paga Gotv BP Income - Reversals</v>
          </cell>
          <cell r="H643">
            <v>0</v>
          </cell>
          <cell r="I643">
            <v>0</v>
          </cell>
        </row>
        <row r="644">
          <cell r="F644" t="str">
            <v>Agent Gotv BP Commission</v>
          </cell>
          <cell r="G644" t="str">
            <v>Other Cities SummaryMerchant Payments (Bill Pay)Agent Gotv BP Commission</v>
          </cell>
          <cell r="H644">
            <v>65010</v>
          </cell>
          <cell r="I644">
            <v>76750</v>
          </cell>
        </row>
        <row r="645">
          <cell r="F645" t="str">
            <v>Agent Gotv BP Commission - Reversals</v>
          </cell>
          <cell r="G645" t="str">
            <v>Other Cities SummaryMerchant Payments (Bill Pay)Agent Gotv BP Commission - Reversals</v>
          </cell>
          <cell r="H645">
            <v>0</v>
          </cell>
          <cell r="I645">
            <v>0</v>
          </cell>
        </row>
        <row r="646">
          <cell r="F646" t="str">
            <v>Number of agents performing Startimes</v>
          </cell>
          <cell r="G646" t="str">
            <v>Other Cities SummaryMerchant Payments (Bill Pay)Number of agents performing Startimes</v>
          </cell>
          <cell r="H646">
            <v>50</v>
          </cell>
          <cell r="I646">
            <v>56</v>
          </cell>
        </row>
        <row r="647">
          <cell r="F647" t="str">
            <v>Churn Agents Startimes BP</v>
          </cell>
          <cell r="G647" t="str">
            <v>Other Cities SummaryMerchant Payments (Bill Pay)Churn Agents Startimes BP</v>
          </cell>
          <cell r="H647">
            <v>9</v>
          </cell>
          <cell r="I647">
            <v>2</v>
          </cell>
        </row>
        <row r="648">
          <cell r="F648" t="str">
            <v xml:space="preserve">New / Fresh Agents BP in Month </v>
          </cell>
          <cell r="G648" t="str">
            <v xml:space="preserve">Other Cities SummaryMerchant Payments (Bill Pay)New / Fresh Agents BP in Month </v>
          </cell>
          <cell r="H648">
            <v>13</v>
          </cell>
          <cell r="I648">
            <v>10</v>
          </cell>
        </row>
        <row r="649">
          <cell r="F649" t="str">
            <v>Total Startimes BP Volume</v>
          </cell>
          <cell r="G649" t="str">
            <v>Other Cities SummaryMerchant Payments (Bill Pay)Total Startimes BP Volume</v>
          </cell>
          <cell r="H649">
            <v>734</v>
          </cell>
          <cell r="I649">
            <v>843</v>
          </cell>
        </row>
        <row r="650">
          <cell r="F650" t="str">
            <v>Total Startimes BP Value</v>
          </cell>
          <cell r="G650" t="str">
            <v>Other Cities SummaryMerchant Payments (Bill Pay)Total Startimes BP Value</v>
          </cell>
          <cell r="H650">
            <v>946500</v>
          </cell>
          <cell r="I650">
            <v>1037900</v>
          </cell>
        </row>
        <row r="651">
          <cell r="F651" t="str">
            <v>Average Value of Startimes BP</v>
          </cell>
          <cell r="G651" t="str">
            <v>Other Cities SummaryMerchant Payments (Bill Pay)Average Value of Startimes BP</v>
          </cell>
          <cell r="H651">
            <v>1289.51</v>
          </cell>
          <cell r="I651">
            <v>1231.2</v>
          </cell>
        </row>
        <row r="652">
          <cell r="F652" t="str">
            <v>Paga Startimes BP Income</v>
          </cell>
          <cell r="G652" t="str">
            <v>Other Cities SummaryMerchant Payments (Bill Pay)Paga Startimes BP Income</v>
          </cell>
          <cell r="H652">
            <v>918105</v>
          </cell>
          <cell r="I652">
            <v>1006763</v>
          </cell>
        </row>
        <row r="653">
          <cell r="F653" t="str">
            <v>Agent Startimes BP Commission</v>
          </cell>
          <cell r="G653" t="str">
            <v>Other Cities SummaryMerchant Payments (Bill Pay)Agent Startimes BP Commission</v>
          </cell>
          <cell r="H653">
            <v>28395</v>
          </cell>
          <cell r="I653">
            <v>31137</v>
          </cell>
        </row>
        <row r="654">
          <cell r="F654" t="str">
            <v>Number of agents performing Other</v>
          </cell>
          <cell r="G654" t="str">
            <v>Other Cities SummaryMerchant Payments (Bill Pay)Number of agents performing Other</v>
          </cell>
          <cell r="H654">
            <v>9</v>
          </cell>
          <cell r="I654">
            <v>2</v>
          </cell>
        </row>
        <row r="655">
          <cell r="F655" t="str">
            <v>Churn Agents Other BP</v>
          </cell>
          <cell r="G655" t="str">
            <v>Other Cities SummaryMerchant Payments (Bill Pay)Churn Agents Other BP</v>
          </cell>
          <cell r="H655" t="str">
            <v xml:space="preserve"> </v>
          </cell>
          <cell r="I655">
            <v>1</v>
          </cell>
        </row>
        <row r="656">
          <cell r="F656" t="str">
            <v xml:space="preserve">New / Fresh Agents BP in Month </v>
          </cell>
          <cell r="G656" t="str">
            <v xml:space="preserve">Other Cities SummaryMerchant Payments (Bill Pay)New / Fresh Agents BP in Month </v>
          </cell>
          <cell r="H656">
            <v>7</v>
          </cell>
          <cell r="I656">
            <v>1</v>
          </cell>
        </row>
        <row r="657">
          <cell r="F657" t="str">
            <v>Total Other BP Volume</v>
          </cell>
          <cell r="G657" t="str">
            <v>Other Cities SummaryMerchant Payments (Bill Pay)Total Other BP Volume</v>
          </cell>
          <cell r="H657">
            <v>9</v>
          </cell>
          <cell r="I657">
            <v>2</v>
          </cell>
        </row>
        <row r="658">
          <cell r="F658" t="str">
            <v>Total Other BP Value</v>
          </cell>
          <cell r="G658" t="str">
            <v>Other Cities SummaryMerchant Payments (Bill Pay)Total Other BP Value</v>
          </cell>
          <cell r="H658">
            <v>45250</v>
          </cell>
          <cell r="I658">
            <v>8500</v>
          </cell>
        </row>
        <row r="659">
          <cell r="F659" t="str">
            <v>Average Value of Other BP</v>
          </cell>
          <cell r="G659" t="str">
            <v>Other Cities SummaryMerchant Payments (Bill Pay)Average Value of Other BP</v>
          </cell>
          <cell r="H659">
            <v>5027.78</v>
          </cell>
          <cell r="I659">
            <v>4250</v>
          </cell>
        </row>
        <row r="660">
          <cell r="F660" t="str">
            <v>Paga Other BP Income</v>
          </cell>
          <cell r="G660" t="str">
            <v>Other Cities SummaryMerchant Payments (Bill Pay)Paga Other BP Income</v>
          </cell>
          <cell r="H660">
            <v>5107.5</v>
          </cell>
          <cell r="I660">
            <v>1000</v>
          </cell>
        </row>
        <row r="661">
          <cell r="F661" t="str">
            <v>Agent Other BP Commission</v>
          </cell>
          <cell r="G661" t="str">
            <v>Other Cities SummaryMerchant Payments (Bill Pay)Agent Other BP Commission</v>
          </cell>
          <cell r="H661">
            <v>200</v>
          </cell>
          <cell r="I661">
            <v>50</v>
          </cell>
        </row>
        <row r="662">
          <cell r="F662" t="str">
            <v>Number of Agents performing Airtime on Transaction</v>
          </cell>
          <cell r="G662" t="str">
            <v>Other Cities SummaryAirtimeNumber of Agents performing Airtime on Transaction</v>
          </cell>
          <cell r="H662">
            <v>162</v>
          </cell>
          <cell r="I662">
            <v>164</v>
          </cell>
        </row>
        <row r="663">
          <cell r="F663" t="str">
            <v>Churn Agents Airtime</v>
          </cell>
          <cell r="G663" t="str">
            <v>Other Cities SummaryAirtimeChurn Agents Airtime</v>
          </cell>
          <cell r="H663">
            <v>20</v>
          </cell>
          <cell r="I663">
            <v>14</v>
          </cell>
        </row>
        <row r="664">
          <cell r="F664" t="str">
            <v xml:space="preserve">New / Fresh Agents Airtime in Month </v>
          </cell>
          <cell r="G664" t="str">
            <v xml:space="preserve">Other Cities SummaryAirtimeNew / Fresh Agents Airtime in Month </v>
          </cell>
          <cell r="H664">
            <v>19</v>
          </cell>
          <cell r="I664">
            <v>16</v>
          </cell>
        </row>
        <row r="665">
          <cell r="F665" t="str">
            <v>Total Airtime Volume</v>
          </cell>
          <cell r="G665" t="str">
            <v>Other Cities SummaryAirtimeTotal Airtime Volume</v>
          </cell>
          <cell r="H665">
            <v>1853</v>
          </cell>
          <cell r="I665">
            <v>1981</v>
          </cell>
        </row>
        <row r="666">
          <cell r="F666" t="str">
            <v>Total Airtime Volume - Reversal</v>
          </cell>
          <cell r="G666" t="str">
            <v>Other Cities SummaryAirtimeTotal Airtime Volume - Reversal</v>
          </cell>
          <cell r="H666">
            <v>1</v>
          </cell>
          <cell r="I666">
            <v>4</v>
          </cell>
        </row>
        <row r="667">
          <cell r="F667" t="str">
            <v>Total Airtime Value</v>
          </cell>
          <cell r="G667" t="str">
            <v>Other Cities SummaryAirtimeTotal Airtime Value</v>
          </cell>
          <cell r="H667">
            <v>939932.45</v>
          </cell>
          <cell r="I667">
            <v>818564.76</v>
          </cell>
        </row>
        <row r="668">
          <cell r="F668" t="str">
            <v>Total Airtime Value - Reversals</v>
          </cell>
          <cell r="G668" t="str">
            <v>Other Cities SummaryAirtimeTotal Airtime Value - Reversals</v>
          </cell>
          <cell r="H668">
            <v>-500</v>
          </cell>
          <cell r="I668">
            <v>-600</v>
          </cell>
        </row>
        <row r="669">
          <cell r="F669" t="str">
            <v>Average Value of Airtime</v>
          </cell>
          <cell r="G669" t="str">
            <v>Other Cities SummaryAirtimeAverage Value of Airtime</v>
          </cell>
          <cell r="H669">
            <v>507.25</v>
          </cell>
          <cell r="I669">
            <v>413.21</v>
          </cell>
        </row>
        <row r="670">
          <cell r="F670" t="str">
            <v>Average Value of Airtime - Reversals</v>
          </cell>
          <cell r="G670" t="str">
            <v>Other Cities SummaryAirtimeAverage Value of Airtime - Reversals</v>
          </cell>
          <cell r="H670">
            <v>-500</v>
          </cell>
          <cell r="I670">
            <v>-150</v>
          </cell>
        </row>
        <row r="671">
          <cell r="F671" t="str">
            <v>Paga Airtime Income</v>
          </cell>
          <cell r="G671" t="str">
            <v>Other Cities SummaryAirtimePaga Airtime Income</v>
          </cell>
          <cell r="H671">
            <v>24238.68</v>
          </cell>
          <cell r="I671">
            <v>21157.25</v>
          </cell>
        </row>
        <row r="672">
          <cell r="F672" t="str">
            <v>Paga Airtime Income - Reversals</v>
          </cell>
          <cell r="G672" t="str">
            <v>Other Cities SummaryAirtimePaga Airtime Income - Reversals</v>
          </cell>
          <cell r="H672">
            <v>-25</v>
          </cell>
          <cell r="I672">
            <v>-30</v>
          </cell>
        </row>
        <row r="673">
          <cell r="F673" t="str">
            <v>Agent Airtime Commission</v>
          </cell>
          <cell r="G673" t="str">
            <v>Other Cities SummaryAirtimeAgent Airtime Commission</v>
          </cell>
          <cell r="H673">
            <v>47021.62</v>
          </cell>
          <cell r="I673">
            <v>40958.239999999998</v>
          </cell>
        </row>
        <row r="674">
          <cell r="F674" t="str">
            <v>Agent Airtime Commission - Reversals</v>
          </cell>
          <cell r="G674" t="str">
            <v>Other Cities SummaryAirtimeAgent Airtime Commission - Reversals</v>
          </cell>
          <cell r="H674">
            <v>0</v>
          </cell>
          <cell r="I674">
            <v>0</v>
          </cell>
        </row>
        <row r="675">
          <cell r="F675" t="str">
            <v># of Approved Agents in Total</v>
          </cell>
          <cell r="G675" t="str">
            <v>Other Cities SummaryAgent Network Sales# of Approved Agents in Total</v>
          </cell>
          <cell r="H675">
            <v>7238</v>
          </cell>
          <cell r="I675">
            <v>7453</v>
          </cell>
        </row>
        <row r="676">
          <cell r="F676" t="str">
            <v>Active Agents in total (at least 1 transactions in the month)</v>
          </cell>
          <cell r="G676" t="str">
            <v>Other Cities SummaryAgent Network SalesActive Agents in total (at least 1 transactions in the month)</v>
          </cell>
          <cell r="H676">
            <v>4187</v>
          </cell>
          <cell r="I676">
            <v>4293</v>
          </cell>
        </row>
        <row r="677">
          <cell r="F677" t="str">
            <v>Active Agents in total (at least 5 transactions in the month)</v>
          </cell>
          <cell r="G677" t="str">
            <v>Other Cities SummaryAgent Network SalesActive Agents in total (at least 5 transactions in the month)</v>
          </cell>
          <cell r="H677">
            <v>3624</v>
          </cell>
          <cell r="I677">
            <v>3694</v>
          </cell>
        </row>
        <row r="678">
          <cell r="F678" t="str">
            <v>Fresh Active Agents in total (at least 1 transactions in the month)</v>
          </cell>
          <cell r="G678" t="str">
            <v>Other Cities SummaryAgent Network SalesFresh Active Agents in total (at least 1 transactions in the month)</v>
          </cell>
          <cell r="H678">
            <v>369</v>
          </cell>
          <cell r="I678">
            <v>440</v>
          </cell>
        </row>
        <row r="679">
          <cell r="F679" t="str">
            <v>Fresh Active Agents in total (at least 5 transactions in the month)</v>
          </cell>
          <cell r="G679" t="str">
            <v>Other Cities SummaryAgent Network SalesFresh Active Agents in total (at least 5 transactions in the month)</v>
          </cell>
          <cell r="H679">
            <v>364</v>
          </cell>
          <cell r="I679">
            <v>384</v>
          </cell>
        </row>
        <row r="680">
          <cell r="F680" t="str">
            <v>Churn Active Agents (1 txn in Month)</v>
          </cell>
          <cell r="G680" t="str">
            <v>Other Cities SummaryAgent Network SalesChurn Active Agents (1 txn in Month)</v>
          </cell>
          <cell r="H680">
            <v>309</v>
          </cell>
          <cell r="I680">
            <v>334</v>
          </cell>
        </row>
        <row r="681">
          <cell r="F681" t="str">
            <v>Churn Active Agents (5 txn in Month)</v>
          </cell>
          <cell r="G681" t="str">
            <v>Other Cities SummaryAgent Network SalesChurn Active Agents (5 txn in Month)</v>
          </cell>
          <cell r="H681">
            <v>330</v>
          </cell>
          <cell r="I681">
            <v>314</v>
          </cell>
        </row>
        <row r="682">
          <cell r="F682" t="str">
            <v># Agents in City</v>
          </cell>
          <cell r="G682" t="str">
            <v>Other Cities SummaryKano - All data in this section apply only to agents in Kano (or the specific city)# Agents in City</v>
          </cell>
          <cell r="H682">
            <v>284</v>
          </cell>
          <cell r="I682">
            <v>284</v>
          </cell>
        </row>
        <row r="683">
          <cell r="F683" t="str">
            <v>Active Agents in City in month (at least 1 transactions in the month)</v>
          </cell>
          <cell r="G683" t="str">
            <v>Other Cities SummaryKano - All data in this section apply only to agents in Kano (or the specific city)Active Agents in City in month (at least 1 transactions in the month)</v>
          </cell>
          <cell r="H683">
            <v>104</v>
          </cell>
          <cell r="I683">
            <v>105</v>
          </cell>
        </row>
        <row r="684">
          <cell r="F684" t="str">
            <v>Active Agents in City in month (at least 5 transactions in the month)</v>
          </cell>
          <cell r="G684" t="str">
            <v>Other Cities SummaryKano - All data in this section apply only to agents in Kano (or the specific city)Active Agents in City in month (at least 5 transactions in the month)</v>
          </cell>
          <cell r="H684">
            <v>70</v>
          </cell>
          <cell r="I684">
            <v>76</v>
          </cell>
        </row>
        <row r="685">
          <cell r="F685" t="str">
            <v>Churn City Agents in Month (1 txn in Month)</v>
          </cell>
          <cell r="G685" t="str">
            <v>Other Cities SummaryKano - All data in this section apply only to agents in Kano (or the specific city)Churn City Agents in Month (1 txn in Month)</v>
          </cell>
          <cell r="H685">
            <v>22</v>
          </cell>
          <cell r="I685">
            <v>11</v>
          </cell>
        </row>
        <row r="686">
          <cell r="F686" t="str">
            <v>Churn City Agents in Month (5 txn in Month)</v>
          </cell>
          <cell r="G686" t="str">
            <v>Other Cities SummaryKano - All data in this section apply only to agents in Kano (or the specific city)Churn City Agents in Month (5 txn in Month)</v>
          </cell>
          <cell r="H686">
            <v>25</v>
          </cell>
          <cell r="I686">
            <v>11</v>
          </cell>
        </row>
        <row r="687">
          <cell r="F687" t="str">
            <v>Number of Agents performing at least 1 Deposit for Customer or another Agent (Accept Deposit)</v>
          </cell>
          <cell r="G687" t="str">
            <v>Other Cities SummaryDeposit into Paga Number of Agents performing at least 1 Deposit for Customer or another Agent (Accept Deposit)</v>
          </cell>
          <cell r="H687">
            <v>28</v>
          </cell>
          <cell r="I687">
            <v>42</v>
          </cell>
        </row>
        <row r="688">
          <cell r="F688" t="str">
            <v>Churn Agents DP</v>
          </cell>
          <cell r="G688" t="str">
            <v>Other Cities SummaryDeposit into Paga Churn Agents DP</v>
          </cell>
          <cell r="H688">
            <v>18</v>
          </cell>
          <cell r="I688">
            <v>12</v>
          </cell>
        </row>
        <row r="689">
          <cell r="F689" t="str">
            <v xml:space="preserve">New / Fresh Agents DP in Month </v>
          </cell>
          <cell r="G689" t="str">
            <v xml:space="preserve">Other Cities SummaryDeposit into Paga New / Fresh Agents DP in Month </v>
          </cell>
          <cell r="H689">
            <v>14</v>
          </cell>
          <cell r="I689">
            <v>26</v>
          </cell>
        </row>
        <row r="690">
          <cell r="F690" t="str">
            <v>Total DP Volume</v>
          </cell>
          <cell r="G690" t="str">
            <v>Other Cities SummaryDeposit into Paga Total DP Volume</v>
          </cell>
          <cell r="H690">
            <v>181</v>
          </cell>
          <cell r="I690">
            <v>276</v>
          </cell>
        </row>
        <row r="691">
          <cell r="F691" t="str">
            <v>Total DP Value</v>
          </cell>
          <cell r="G691" t="str">
            <v>Other Cities SummaryDeposit into Paga Total DP Value</v>
          </cell>
          <cell r="H691">
            <v>2665813</v>
          </cell>
          <cell r="I691">
            <v>6507751</v>
          </cell>
        </row>
        <row r="692">
          <cell r="F692" t="str">
            <v>Average Value of DP</v>
          </cell>
          <cell r="G692" t="str">
            <v>Other Cities SummaryDeposit into Paga Average Value of DP</v>
          </cell>
          <cell r="H692">
            <v>14728.25</v>
          </cell>
          <cell r="I692">
            <v>23578.81</v>
          </cell>
        </row>
        <row r="693">
          <cell r="F693" t="str">
            <v>Number of Agents performing MT on Paga (to customer or non-customer)</v>
          </cell>
          <cell r="G693" t="str">
            <v>Other Cities SummaryMoney Transfer on PagaNumber of Agents performing MT on Paga (to customer or non-customer)</v>
          </cell>
          <cell r="H693">
            <v>1</v>
          </cell>
          <cell r="I693">
            <v>17</v>
          </cell>
        </row>
        <row r="694">
          <cell r="F694" t="str">
            <v>Churn Agents MT</v>
          </cell>
          <cell r="G694" t="str">
            <v>Other Cities SummaryMoney Transfer on PagaChurn Agents MT</v>
          </cell>
          <cell r="H694">
            <v>2</v>
          </cell>
          <cell r="I694">
            <v>1</v>
          </cell>
        </row>
        <row r="695">
          <cell r="F695" t="str">
            <v xml:space="preserve">New / Fresh Agents MT in Month </v>
          </cell>
          <cell r="G695" t="str">
            <v xml:space="preserve">Other Cities SummaryMoney Transfer on PagaNew / Fresh Agents MT in Month </v>
          </cell>
          <cell r="H695">
            <v>1</v>
          </cell>
          <cell r="I695">
            <v>17</v>
          </cell>
        </row>
        <row r="696">
          <cell r="F696" t="str">
            <v>Total MT Volume</v>
          </cell>
          <cell r="G696" t="str">
            <v>Other Cities SummaryMoney Transfer on PagaTotal MT Volume</v>
          </cell>
          <cell r="H696">
            <v>1</v>
          </cell>
          <cell r="I696">
            <v>30</v>
          </cell>
        </row>
        <row r="697">
          <cell r="F697" t="str">
            <v>Total MT Value</v>
          </cell>
          <cell r="G697" t="str">
            <v>Other Cities SummaryMoney Transfer on PagaTotal MT Value</v>
          </cell>
          <cell r="H697">
            <v>800</v>
          </cell>
          <cell r="I697">
            <v>2458000</v>
          </cell>
        </row>
        <row r="698">
          <cell r="F698" t="str">
            <v>Average Value of MT</v>
          </cell>
          <cell r="G698" t="str">
            <v>Other Cities SummaryMoney Transfer on PagaAverage Value of MT</v>
          </cell>
          <cell r="H698">
            <v>800</v>
          </cell>
          <cell r="I698">
            <v>81933.33</v>
          </cell>
        </row>
        <row r="699">
          <cell r="F699" t="str">
            <v>Paga MT Income</v>
          </cell>
          <cell r="G699" t="str">
            <v>Other Cities SummaryMoney Transfer on PagaPaga MT Income</v>
          </cell>
          <cell r="H699">
            <v>80</v>
          </cell>
          <cell r="I699">
            <v>4320</v>
          </cell>
        </row>
        <row r="700">
          <cell r="F700" t="str">
            <v>Agent MT Commission</v>
          </cell>
          <cell r="G700" t="str">
            <v>Other Cities SummaryMoney Transfer on PagaAgent MT Commission</v>
          </cell>
          <cell r="H700">
            <v>20</v>
          </cell>
          <cell r="I700">
            <v>2830</v>
          </cell>
        </row>
        <row r="701">
          <cell r="F701" t="str">
            <v>Number of Agents performing Deposit to Bank</v>
          </cell>
          <cell r="G701" t="str">
            <v>Other Cities SummaryDeposit To BankNumber of Agents performing Deposit to Bank</v>
          </cell>
          <cell r="H701">
            <v>68</v>
          </cell>
          <cell r="I701">
            <v>69</v>
          </cell>
        </row>
        <row r="702">
          <cell r="F702" t="str">
            <v>Churn Agents DB</v>
          </cell>
          <cell r="G702" t="str">
            <v>Other Cities SummaryDeposit To BankChurn Agents DB</v>
          </cell>
          <cell r="H702">
            <v>14</v>
          </cell>
          <cell r="I702">
            <v>14</v>
          </cell>
        </row>
        <row r="703">
          <cell r="F703" t="str">
            <v xml:space="preserve">New / Fresh Agents DB in Month </v>
          </cell>
          <cell r="G703" t="str">
            <v xml:space="preserve">Other Cities SummaryDeposit To Bank New / Fresh Agents DB in Month </v>
          </cell>
          <cell r="H703">
            <v>18</v>
          </cell>
          <cell r="I703">
            <v>20</v>
          </cell>
        </row>
        <row r="704">
          <cell r="F704" t="str">
            <v>Total DB Volume</v>
          </cell>
          <cell r="G704" t="str">
            <v>Other Cities SummaryDeposit To BankTotal DB Volume</v>
          </cell>
          <cell r="H704">
            <v>779</v>
          </cell>
          <cell r="I704">
            <v>813</v>
          </cell>
        </row>
        <row r="705">
          <cell r="F705" t="str">
            <v>Total DB Volume - Reversals</v>
          </cell>
          <cell r="G705" t="str">
            <v>Other Cities SummaryDeposit To BankTotal DB Volume - Reversals</v>
          </cell>
          <cell r="H705" t="str">
            <v xml:space="preserve">  </v>
          </cell>
          <cell r="I705" t="str">
            <v xml:space="preserve">  </v>
          </cell>
        </row>
        <row r="706">
          <cell r="F706" t="str">
            <v>Total DB Value</v>
          </cell>
          <cell r="G706" t="str">
            <v>Other Cities SummaryDeposit To BankTotal DB Value</v>
          </cell>
          <cell r="H706">
            <v>24959567</v>
          </cell>
          <cell r="I706">
            <v>22291721</v>
          </cell>
        </row>
        <row r="707">
          <cell r="F707" t="str">
            <v>Total DB Value - Reversals</v>
          </cell>
          <cell r="G707" t="str">
            <v>Other Cities SummaryDeposit To BankTotal DB Value - Reversals</v>
          </cell>
          <cell r="H707" t="str">
            <v xml:space="preserve">  </v>
          </cell>
          <cell r="I707" t="str">
            <v xml:space="preserve">  </v>
          </cell>
        </row>
        <row r="708">
          <cell r="F708" t="str">
            <v>Average Value of DB</v>
          </cell>
          <cell r="G708" t="str">
            <v>Other Cities SummaryDeposit To BankAverage Value of DB</v>
          </cell>
          <cell r="H708">
            <v>32040.52</v>
          </cell>
          <cell r="I708">
            <v>27419.09</v>
          </cell>
        </row>
        <row r="709">
          <cell r="F709" t="str">
            <v>Average Value of DB - Reversals</v>
          </cell>
          <cell r="G709" t="str">
            <v>Other Cities SummaryDeposit To BankAverage Value of DB - Reversals</v>
          </cell>
          <cell r="H709" t="str">
            <v xml:space="preserve">  </v>
          </cell>
          <cell r="I709" t="str">
            <v xml:space="preserve">  </v>
          </cell>
        </row>
        <row r="710">
          <cell r="F710" t="str">
            <v>Paga DB Income</v>
          </cell>
          <cell r="G710" t="str">
            <v>Other Cities SummaryDeposit To BankPaga DB Income</v>
          </cell>
          <cell r="H710">
            <v>58740</v>
          </cell>
          <cell r="I710">
            <v>64340</v>
          </cell>
        </row>
        <row r="711">
          <cell r="F711" t="str">
            <v>Paga DB Income - Reversal</v>
          </cell>
          <cell r="G711" t="str">
            <v>Other Cities SummaryDeposit To BankPaga DB Income - Reversal</v>
          </cell>
          <cell r="H711" t="str">
            <v xml:space="preserve">  </v>
          </cell>
          <cell r="I711" t="str">
            <v xml:space="preserve">  </v>
          </cell>
        </row>
        <row r="712">
          <cell r="F712" t="str">
            <v>Agent DB Commission</v>
          </cell>
          <cell r="G712" t="str">
            <v>Other Cities SummaryDeposit To BankAgent DB Commission</v>
          </cell>
          <cell r="H712">
            <v>58110</v>
          </cell>
          <cell r="I712">
            <v>57560</v>
          </cell>
        </row>
        <row r="713">
          <cell r="F713" t="str">
            <v>Agent DB Commission - Reversal</v>
          </cell>
          <cell r="G713" t="str">
            <v>Other Cities SummaryDeposit To BankAgent DB Commission - Reversal</v>
          </cell>
          <cell r="H713" t="str">
            <v xml:space="preserve">  </v>
          </cell>
          <cell r="I713" t="str">
            <v xml:space="preserve">  </v>
          </cell>
        </row>
        <row r="714">
          <cell r="F714" t="str">
            <v>Number of agents performing DStv</v>
          </cell>
          <cell r="G714" t="str">
            <v>Other Cities SummaryMerchant Payments (Bill Pay)Number of agents performing DStv</v>
          </cell>
          <cell r="H714">
            <v>21</v>
          </cell>
          <cell r="I714">
            <v>18</v>
          </cell>
        </row>
        <row r="715">
          <cell r="F715" t="str">
            <v>Churn Agents DStv BP</v>
          </cell>
          <cell r="G715" t="str">
            <v>Other Cities SummaryMerchant Payments (Bill Pay)Churn Agents DStv BP</v>
          </cell>
          <cell r="H715">
            <v>2</v>
          </cell>
          <cell r="I715">
            <v>3</v>
          </cell>
        </row>
        <row r="716">
          <cell r="F716" t="str">
            <v xml:space="preserve">New / Fresh Agents BP in Month </v>
          </cell>
          <cell r="G716" t="str">
            <v xml:space="preserve">Other Cities SummaryMerchant Payments (Bill Pay)New / Fresh Agents BP in Month </v>
          </cell>
          <cell r="H716">
            <v>5</v>
          </cell>
          <cell r="I716">
            <v>5</v>
          </cell>
        </row>
        <row r="717">
          <cell r="F717" t="str">
            <v>Total DStv BP Volume</v>
          </cell>
          <cell r="G717" t="str">
            <v>Other Cities SummaryMerchant Payments (Bill Pay)Total DStv BP Volume</v>
          </cell>
          <cell r="H717">
            <v>98</v>
          </cell>
          <cell r="I717">
            <v>118</v>
          </cell>
        </row>
        <row r="718">
          <cell r="F718" t="str">
            <v>Total DStv BP Value</v>
          </cell>
          <cell r="G718" t="str">
            <v>Other Cities SummaryMerchant Payments (Bill Pay)Total DStv BP Value</v>
          </cell>
          <cell r="H718">
            <v>367900</v>
          </cell>
          <cell r="I718">
            <v>453250</v>
          </cell>
        </row>
        <row r="719">
          <cell r="F719" t="str">
            <v>Average Value of DStv BP</v>
          </cell>
          <cell r="G719" t="str">
            <v>Other Cities SummaryMerchant Payments (Bill Pay)Average Value of DStv BP</v>
          </cell>
          <cell r="H719">
            <v>3754.08</v>
          </cell>
          <cell r="I719">
            <v>3841.1</v>
          </cell>
        </row>
        <row r="720">
          <cell r="F720" t="str">
            <v>Paga DStv BP Income</v>
          </cell>
          <cell r="G720" t="str">
            <v>Other Cities SummaryMerchant Payments (Bill Pay)Paga DStv BP Income</v>
          </cell>
          <cell r="H720">
            <v>5639</v>
          </cell>
          <cell r="I720">
            <v>6892.5</v>
          </cell>
        </row>
        <row r="721">
          <cell r="F721" t="str">
            <v>Agent DStv BP Commission</v>
          </cell>
          <cell r="G721" t="str">
            <v>Other Cities SummaryMerchant Payments (Bill Pay)Agent DStv BP Commission</v>
          </cell>
          <cell r="H721">
            <v>3970</v>
          </cell>
          <cell r="I721">
            <v>4640</v>
          </cell>
        </row>
        <row r="722">
          <cell r="F722" t="str">
            <v>Number of agents performing Gotv</v>
          </cell>
          <cell r="G722" t="str">
            <v>Other Cities SummaryMerchant Payments (Bill Pay)Number of agents performing Gotv</v>
          </cell>
          <cell r="H722">
            <v>25</v>
          </cell>
          <cell r="I722">
            <v>30</v>
          </cell>
        </row>
        <row r="723">
          <cell r="F723" t="str">
            <v>Churn Agents Gotv BP</v>
          </cell>
          <cell r="G723" t="str">
            <v>Other Cities SummaryMerchant Payments (Bill Pay)Churn Agents Gotv BP</v>
          </cell>
          <cell r="H723">
            <v>4</v>
          </cell>
          <cell r="I723" t="str">
            <v xml:space="preserve">  </v>
          </cell>
        </row>
        <row r="724">
          <cell r="F724" t="str">
            <v xml:space="preserve">New / Fresh Agents BP in Month </v>
          </cell>
          <cell r="G724" t="str">
            <v xml:space="preserve">Other Cities SummaryMerchant Payments (Bill Pay)New / Fresh Agents BP in Month </v>
          </cell>
          <cell r="H724">
            <v>4</v>
          </cell>
          <cell r="I724">
            <v>6</v>
          </cell>
        </row>
        <row r="725">
          <cell r="F725" t="str">
            <v>Total Gotv BP Volume</v>
          </cell>
          <cell r="G725" t="str">
            <v>Other Cities SummaryMerchant Payments (Bill Pay)Total Gotv BP Volume</v>
          </cell>
          <cell r="H725">
            <v>561</v>
          </cell>
          <cell r="I725">
            <v>931</v>
          </cell>
        </row>
        <row r="726">
          <cell r="F726" t="str">
            <v>Total Gotv BP Volume - Reversals</v>
          </cell>
          <cell r="G726" t="str">
            <v>Other Cities SummaryMerchant Payments (Bill Pay)Total Gotv BP Volume - Reversals</v>
          </cell>
          <cell r="H726" t="str">
            <v xml:space="preserve">  </v>
          </cell>
          <cell r="I726">
            <v>1</v>
          </cell>
        </row>
        <row r="727">
          <cell r="F727" t="str">
            <v>Total Gotv BP Value</v>
          </cell>
          <cell r="G727" t="str">
            <v>Other Cities SummaryMerchant Payments (Bill Pay)Total Gotv BP Value</v>
          </cell>
          <cell r="H727">
            <v>805500</v>
          </cell>
          <cell r="I727">
            <v>1343000</v>
          </cell>
        </row>
        <row r="728">
          <cell r="F728" t="str">
            <v>Total Gotv BP Value - Reversals</v>
          </cell>
          <cell r="G728" t="str">
            <v>Other Cities SummaryMerchant Payments (Bill Pay)Total Gotv BP Value - Reversals</v>
          </cell>
          <cell r="H728" t="str">
            <v xml:space="preserve">  </v>
          </cell>
          <cell r="I728">
            <v>-1500</v>
          </cell>
        </row>
        <row r="729">
          <cell r="F729" t="str">
            <v>Average Value of Gotv BP</v>
          </cell>
          <cell r="G729" t="str">
            <v>Other Cities SummaryMerchant Payments (Bill Pay)Average Value of Gotv BP</v>
          </cell>
          <cell r="H729">
            <v>1435.83</v>
          </cell>
          <cell r="I729">
            <v>1442.53</v>
          </cell>
        </row>
        <row r="730">
          <cell r="F730" t="str">
            <v>Average Value of Gotv BP - Reversals</v>
          </cell>
          <cell r="G730" t="str">
            <v>Other Cities SummaryMerchant Payments (Bill Pay)Average Value of Gotv BP - Reversals</v>
          </cell>
          <cell r="H730" t="str">
            <v xml:space="preserve">  </v>
          </cell>
          <cell r="I730">
            <v>-1500</v>
          </cell>
        </row>
        <row r="731">
          <cell r="F731" t="str">
            <v>Paga Gotv BP Income</v>
          </cell>
          <cell r="G731" t="str">
            <v>Other Cities SummaryMerchant Payments (Bill Pay)Paga Gotv BP Income</v>
          </cell>
          <cell r="H731">
            <v>19275</v>
          </cell>
          <cell r="I731">
            <v>32045</v>
          </cell>
        </row>
        <row r="732">
          <cell r="F732" t="str">
            <v>Paga Gotv BP Income - Reversals</v>
          </cell>
          <cell r="G732" t="str">
            <v>Other Cities SummaryMerchant Payments (Bill Pay)Paga Gotv BP Income - Reversals</v>
          </cell>
          <cell r="H732" t="str">
            <v xml:space="preserve">  </v>
          </cell>
          <cell r="I732">
            <v>0</v>
          </cell>
        </row>
        <row r="733">
          <cell r="F733" t="str">
            <v>Agent Gotv BP Commission</v>
          </cell>
          <cell r="G733" t="str">
            <v>Other Cities SummaryMerchant Payments (Bill Pay)Agent Gotv BP Commission</v>
          </cell>
          <cell r="H733">
            <v>11400</v>
          </cell>
          <cell r="I733">
            <v>18960</v>
          </cell>
        </row>
        <row r="734">
          <cell r="F734" t="str">
            <v>Agent Gotv BP Commission - Reversals</v>
          </cell>
          <cell r="G734" t="str">
            <v>Other Cities SummaryMerchant Payments (Bill Pay)Agent Gotv BP Commission - Reversals</v>
          </cell>
          <cell r="H734" t="str">
            <v xml:space="preserve">  </v>
          </cell>
          <cell r="I734">
            <v>0</v>
          </cell>
        </row>
        <row r="735">
          <cell r="F735" t="str">
            <v>Number of agents performing Startimes</v>
          </cell>
          <cell r="G735" t="str">
            <v>Other Cities SummaryMerchant Payments (Bill Pay)Number of agents performing Startimes</v>
          </cell>
          <cell r="H735">
            <v>22</v>
          </cell>
          <cell r="I735">
            <v>22</v>
          </cell>
        </row>
        <row r="736">
          <cell r="F736" t="str">
            <v>Churn Agents Startimes BP</v>
          </cell>
          <cell r="G736" t="str">
            <v>Other Cities SummaryMerchant Payments (Bill Pay)Churn Agents Startimes BP</v>
          </cell>
          <cell r="H736">
            <v>2</v>
          </cell>
          <cell r="I736">
            <v>1</v>
          </cell>
        </row>
        <row r="737">
          <cell r="F737" t="str">
            <v xml:space="preserve">New / Fresh Agents BP in Month </v>
          </cell>
          <cell r="G737" t="str">
            <v xml:space="preserve">Other Cities SummaryMerchant Payments (Bill Pay)New / Fresh Agents BP in Month </v>
          </cell>
          <cell r="H737">
            <v>6</v>
          </cell>
          <cell r="I737">
            <v>5</v>
          </cell>
        </row>
        <row r="738">
          <cell r="F738" t="str">
            <v>Total Startimes BP Volume</v>
          </cell>
          <cell r="G738" t="str">
            <v>Other Cities SummaryMerchant Payments (Bill Pay)Total Startimes BP Volume</v>
          </cell>
          <cell r="H738">
            <v>205</v>
          </cell>
          <cell r="I738">
            <v>202</v>
          </cell>
        </row>
        <row r="739">
          <cell r="F739" t="str">
            <v>Total Startimes BP Value</v>
          </cell>
          <cell r="G739" t="str">
            <v>Other Cities SummaryMerchant Payments (Bill Pay)Total Startimes BP Value</v>
          </cell>
          <cell r="H739">
            <v>225500</v>
          </cell>
          <cell r="I739">
            <v>222500</v>
          </cell>
        </row>
        <row r="740">
          <cell r="F740" t="str">
            <v>Average Value of Startimes BP</v>
          </cell>
          <cell r="G740" t="str">
            <v>Other Cities SummaryMerchant Payments (Bill Pay)Average Value of Startimes BP</v>
          </cell>
          <cell r="H740">
            <v>1100</v>
          </cell>
          <cell r="I740">
            <v>1101.49</v>
          </cell>
        </row>
        <row r="741">
          <cell r="F741" t="str">
            <v>Paga Startimes BP Income</v>
          </cell>
          <cell r="G741" t="str">
            <v>Other Cities SummaryMerchant Payments (Bill Pay)Paga Startimes BP Income</v>
          </cell>
          <cell r="H741">
            <v>218735</v>
          </cell>
          <cell r="I741">
            <v>215825</v>
          </cell>
        </row>
        <row r="742">
          <cell r="F742" t="str">
            <v>Agent Startimes BP Commission</v>
          </cell>
          <cell r="G742" t="str">
            <v>Other Cities SummaryMerchant Payments (Bill Pay)Agent Startimes BP Commission</v>
          </cell>
          <cell r="H742">
            <v>6765</v>
          </cell>
          <cell r="I742">
            <v>6675</v>
          </cell>
        </row>
        <row r="743">
          <cell r="F743" t="str">
            <v>Number of agents performing Other</v>
          </cell>
          <cell r="G743" t="str">
            <v>Other Cities SummaryMerchant Payments (Bill Pay)Number of agents performing Other</v>
          </cell>
          <cell r="H743">
            <v>7</v>
          </cell>
          <cell r="I743">
            <v>7</v>
          </cell>
        </row>
        <row r="744">
          <cell r="F744" t="str">
            <v>Churn Agents Other BP</v>
          </cell>
          <cell r="G744" t="str">
            <v>Other Cities SummaryMerchant Payments (Bill Pay)Churn Agents Other BP</v>
          </cell>
          <cell r="H744">
            <v>4</v>
          </cell>
          <cell r="I744">
            <v>5</v>
          </cell>
        </row>
        <row r="745">
          <cell r="F745" t="str">
            <v xml:space="preserve">New / Fresh Agents BP in Month </v>
          </cell>
          <cell r="G745" t="str">
            <v xml:space="preserve">Other Cities SummaryMerchant Payments (Bill Pay)New / Fresh Agents BP in Month </v>
          </cell>
          <cell r="H745">
            <v>7</v>
          </cell>
          <cell r="I745">
            <v>7</v>
          </cell>
        </row>
        <row r="746">
          <cell r="F746" t="str">
            <v>Total Other BP Volume</v>
          </cell>
          <cell r="G746" t="str">
            <v>Other Cities SummaryMerchant Payments (Bill Pay)Total Other BP Volume</v>
          </cell>
          <cell r="H746">
            <v>11</v>
          </cell>
          <cell r="I746">
            <v>7</v>
          </cell>
        </row>
        <row r="747">
          <cell r="F747" t="str">
            <v>Total Other BP Value</v>
          </cell>
          <cell r="G747" t="str">
            <v>Other Cities SummaryMerchant Payments (Bill Pay)Total Other BP Value</v>
          </cell>
          <cell r="H747">
            <v>30500</v>
          </cell>
          <cell r="I747">
            <v>28500</v>
          </cell>
        </row>
        <row r="748">
          <cell r="F748" t="str">
            <v>Average Value of Other BP</v>
          </cell>
          <cell r="G748" t="str">
            <v>Other Cities SummaryMerchant Payments (Bill Pay)Average Value of Other BP</v>
          </cell>
          <cell r="H748">
            <v>2772.73</v>
          </cell>
          <cell r="I748">
            <v>4071.43</v>
          </cell>
        </row>
        <row r="749">
          <cell r="F749" t="str">
            <v>Paga Other BP Income</v>
          </cell>
          <cell r="G749" t="str">
            <v>Other Cities SummaryMerchant Payments (Bill Pay)Paga Other BP Income</v>
          </cell>
          <cell r="H749">
            <v>25</v>
          </cell>
          <cell r="I749">
            <v>3000</v>
          </cell>
        </row>
        <row r="750">
          <cell r="F750" t="str">
            <v>Agent Other BP Commission</v>
          </cell>
          <cell r="G750" t="str">
            <v>Other Cities SummaryMerchant Payments (Bill Pay)Agent Other BP Commission</v>
          </cell>
          <cell r="H750">
            <v>520</v>
          </cell>
          <cell r="I750">
            <v>200</v>
          </cell>
        </row>
        <row r="751">
          <cell r="F751" t="str">
            <v>Number of Agents performing Airtime on Transaction</v>
          </cell>
          <cell r="G751" t="str">
            <v>Other Cities SummaryAirtimeNumber of Agents performing Airtime on Transaction</v>
          </cell>
          <cell r="H751">
            <v>112</v>
          </cell>
          <cell r="I751">
            <v>127</v>
          </cell>
        </row>
        <row r="752">
          <cell r="F752" t="str">
            <v>Churn Agents Airtime</v>
          </cell>
          <cell r="G752" t="str">
            <v>Other Cities SummaryAirtimeChurn Agents Airtime</v>
          </cell>
          <cell r="H752">
            <v>21</v>
          </cell>
          <cell r="I752">
            <v>16</v>
          </cell>
        </row>
        <row r="753">
          <cell r="F753" t="str">
            <v xml:space="preserve">New / Fresh Agents Airtime in Month </v>
          </cell>
          <cell r="G753" t="str">
            <v xml:space="preserve">Other Cities SummaryAirtimeNew / Fresh Agents Airtime in Month </v>
          </cell>
          <cell r="H753">
            <v>16</v>
          </cell>
          <cell r="I753">
            <v>20</v>
          </cell>
        </row>
        <row r="754">
          <cell r="F754" t="str">
            <v>Total Airtime Volume</v>
          </cell>
          <cell r="G754" t="str">
            <v>Other Cities SummaryAirtimeTotal Airtime Volume</v>
          </cell>
          <cell r="H754">
            <v>1421</v>
          </cell>
          <cell r="I754">
            <v>1807</v>
          </cell>
        </row>
        <row r="755">
          <cell r="F755" t="str">
            <v>Total Airtime Volume - Reversal</v>
          </cell>
          <cell r="G755" t="str">
            <v>Other Cities SummaryAirtimeTotal Airtime Volume - Reversal</v>
          </cell>
          <cell r="H755">
            <v>2</v>
          </cell>
          <cell r="I755" t="str">
            <v xml:space="preserve">  </v>
          </cell>
        </row>
        <row r="756">
          <cell r="F756" t="str">
            <v>Total Airtime Value</v>
          </cell>
          <cell r="G756" t="str">
            <v>Other Cities SummaryAirtimeTotal Airtime Value</v>
          </cell>
          <cell r="H756">
            <v>732008.03</v>
          </cell>
          <cell r="I756">
            <v>953091.95</v>
          </cell>
        </row>
        <row r="757">
          <cell r="F757" t="str">
            <v>Total Airtime Value - Reversals</v>
          </cell>
          <cell r="G757" t="str">
            <v>Other Cities SummaryAirtimeTotal Airtime Value - Reversals</v>
          </cell>
          <cell r="H757">
            <v>-1400</v>
          </cell>
          <cell r="I757" t="str">
            <v xml:space="preserve">  </v>
          </cell>
        </row>
        <row r="758">
          <cell r="F758" t="str">
            <v>Average Value of Airtime</v>
          </cell>
          <cell r="G758" t="str">
            <v>Other Cities SummaryAirtimeAverage Value of Airtime</v>
          </cell>
          <cell r="H758">
            <v>515.14</v>
          </cell>
          <cell r="I758">
            <v>527.44000000000005</v>
          </cell>
        </row>
        <row r="759">
          <cell r="F759" t="str">
            <v>Average Value of Airtime - Reversals</v>
          </cell>
          <cell r="G759" t="str">
            <v>Other Cities SummaryAirtimeAverage Value of Airtime - Reversals</v>
          </cell>
          <cell r="H759">
            <v>-700</v>
          </cell>
          <cell r="I759" t="str">
            <v xml:space="preserve">  </v>
          </cell>
        </row>
        <row r="760">
          <cell r="F760" t="str">
            <v>Paga Airtime Income</v>
          </cell>
          <cell r="G760" t="str">
            <v>Other Cities SummaryAirtimePaga Airtime Income</v>
          </cell>
          <cell r="H760">
            <v>20357.38</v>
          </cell>
          <cell r="I760">
            <v>26728.799999999999</v>
          </cell>
        </row>
        <row r="761">
          <cell r="F761" t="str">
            <v>Paga Airtime Income - Reversals</v>
          </cell>
          <cell r="G761" t="str">
            <v>Other Cities SummaryAirtimePaga Airtime Income - Reversals</v>
          </cell>
          <cell r="H761">
            <v>-70</v>
          </cell>
          <cell r="I761" t="str">
            <v xml:space="preserve">  </v>
          </cell>
        </row>
        <row r="762">
          <cell r="F762" t="str">
            <v>Agent Airtime Commission</v>
          </cell>
          <cell r="G762" t="str">
            <v>Other Cities SummaryAirtimeAgent Airtime Commission</v>
          </cell>
          <cell r="H762">
            <v>36670.400000000001</v>
          </cell>
          <cell r="I762">
            <v>47654.6</v>
          </cell>
        </row>
        <row r="763">
          <cell r="F763" t="str">
            <v>Agent Airtime Commission - Reversals</v>
          </cell>
          <cell r="G763" t="str">
            <v>Other Cities SummaryAirtimeAgent Airtime Commission - Reversals</v>
          </cell>
          <cell r="H763">
            <v>0</v>
          </cell>
          <cell r="I763" t="str">
            <v xml:space="preserve">  </v>
          </cell>
        </row>
        <row r="764">
          <cell r="F764" t="str">
            <v># of Approved Agents in Total</v>
          </cell>
          <cell r="G764" t="str">
            <v>Other Cities SummaryAgent Network Sales# of Approved Agents in Total</v>
          </cell>
          <cell r="H764">
            <v>7238</v>
          </cell>
          <cell r="I764">
            <v>7453</v>
          </cell>
        </row>
        <row r="765">
          <cell r="F765" t="str">
            <v>Active Agents in total (at least 1 transactions in the month)</v>
          </cell>
          <cell r="G765" t="str">
            <v>Other Cities SummaryAgent Network SalesActive Agents in total (at least 1 transactions in the month)</v>
          </cell>
          <cell r="H765">
            <v>4187</v>
          </cell>
          <cell r="I765">
            <v>4293</v>
          </cell>
        </row>
        <row r="766">
          <cell r="F766" t="str">
            <v>Active Agents in total (at least 5 transactions in the month)</v>
          </cell>
          <cell r="G766" t="str">
            <v>Other Cities SummaryAgent Network SalesActive Agents in total (at least 5 transactions in the month)</v>
          </cell>
          <cell r="H766">
            <v>3624</v>
          </cell>
          <cell r="I766">
            <v>3694</v>
          </cell>
        </row>
        <row r="767">
          <cell r="F767" t="str">
            <v>Fresh Active Agents in total (at least 1 transactions in the month)</v>
          </cell>
          <cell r="G767" t="str">
            <v>Other Cities SummaryAgent Network SalesFresh Active Agents in total (at least 1 transactions in the month)</v>
          </cell>
          <cell r="H767">
            <v>369</v>
          </cell>
          <cell r="I767">
            <v>440</v>
          </cell>
        </row>
        <row r="768">
          <cell r="F768" t="str">
            <v>Fresh Active Agents in total (at least 5 transactions in the month)</v>
          </cell>
          <cell r="G768" t="str">
            <v>Other Cities SummaryAgent Network SalesFresh Active Agents in total (at least 5 transactions in the month)</v>
          </cell>
          <cell r="H768">
            <v>364</v>
          </cell>
          <cell r="I768">
            <v>384</v>
          </cell>
        </row>
        <row r="769">
          <cell r="F769" t="str">
            <v>Churn Active Agents (1 txn in Month)</v>
          </cell>
          <cell r="G769" t="str">
            <v>Other Cities SummaryAgent Network SalesChurn Active Agents (1 txn in Month)</v>
          </cell>
          <cell r="H769">
            <v>309</v>
          </cell>
          <cell r="I769">
            <v>334</v>
          </cell>
        </row>
        <row r="770">
          <cell r="F770" t="str">
            <v>Churn Active Agents (5 txn in Month)</v>
          </cell>
          <cell r="G770" t="str">
            <v>Other Cities SummaryAgent Network SalesChurn Active Agents (5 txn in Month)</v>
          </cell>
          <cell r="H770">
            <v>330</v>
          </cell>
          <cell r="I770">
            <v>314</v>
          </cell>
        </row>
        <row r="771">
          <cell r="F771" t="str">
            <v># Agents in City</v>
          </cell>
          <cell r="G771" t="str">
            <v>Other Cities Summary   Kaduna - All data in this section apply only to agents in    Kaduna (or the specific city)# Agents in City</v>
          </cell>
          <cell r="H771">
            <v>204</v>
          </cell>
          <cell r="I771">
            <v>207</v>
          </cell>
        </row>
        <row r="772">
          <cell r="F772" t="str">
            <v>Active Agents in City in month (at least 1 transactions in the month)</v>
          </cell>
          <cell r="G772" t="str">
            <v>Other Cities Summary   Kaduna - All data in this section apply only to agents in    Kaduna (or the specific city)Active Agents in City in month (at least 1 transactions in the month)</v>
          </cell>
          <cell r="H772">
            <v>114</v>
          </cell>
          <cell r="I772">
            <v>108</v>
          </cell>
        </row>
        <row r="773">
          <cell r="F773" t="str">
            <v>Active Agents in City in month (at least 5 transactions in the month)</v>
          </cell>
          <cell r="G773" t="str">
            <v>Other Cities Summary   Kaduna - All data in this section apply only to agents in    Kaduna (or the specific city)Active Agents in City in month (at least 5 transactions in the month)</v>
          </cell>
          <cell r="H773">
            <v>87</v>
          </cell>
          <cell r="I773">
            <v>90</v>
          </cell>
        </row>
        <row r="774">
          <cell r="F774" t="str">
            <v>Churn City Agents in Month (1 txn in Month)</v>
          </cell>
          <cell r="G774" t="str">
            <v>Other Cities Summary   Kaduna - All data in this section apply only to agents in    Kaduna (or the specific city)Churn City Agents in Month (1 txn in Month)</v>
          </cell>
          <cell r="H774">
            <v>7</v>
          </cell>
          <cell r="I774">
            <v>14</v>
          </cell>
        </row>
        <row r="775">
          <cell r="F775" t="str">
            <v>Churn City Agents in Month (5 txn in Month)</v>
          </cell>
          <cell r="G775" t="str">
            <v>Other Cities Summary   Kaduna - All data in this section apply only to agents in    Kaduna (or the specific city)Churn City Agents in Month (5 txn in Month)</v>
          </cell>
          <cell r="H775">
            <v>17</v>
          </cell>
          <cell r="I775">
            <v>8</v>
          </cell>
        </row>
        <row r="776">
          <cell r="F776" t="str">
            <v>Number of Agents performing at least 1 Deposit for Customer or another Agent (Accept Deposit)</v>
          </cell>
          <cell r="G776" t="str">
            <v>Other Cities SummaryDeposit into Paga Number of Agents performing at least 1 Deposit for Customer or another Agent (Accept Deposit)</v>
          </cell>
          <cell r="H776">
            <v>32</v>
          </cell>
          <cell r="I776">
            <v>30</v>
          </cell>
        </row>
        <row r="777">
          <cell r="F777" t="str">
            <v>Churn Agents DP</v>
          </cell>
          <cell r="G777" t="str">
            <v>Other Cities SummaryDeposit into Paga Churn Agents DP</v>
          </cell>
          <cell r="H777">
            <v>12</v>
          </cell>
          <cell r="I777">
            <v>12</v>
          </cell>
        </row>
        <row r="778">
          <cell r="F778" t="str">
            <v xml:space="preserve">New / Fresh Agents DP in Month </v>
          </cell>
          <cell r="G778" t="str">
            <v xml:space="preserve">Other Cities SummaryDeposit into Paga New / Fresh Agents DP in Month </v>
          </cell>
          <cell r="H778">
            <v>15</v>
          </cell>
          <cell r="I778">
            <v>10</v>
          </cell>
        </row>
        <row r="779">
          <cell r="F779" t="str">
            <v>Total DP Volume</v>
          </cell>
          <cell r="G779" t="str">
            <v>Other Cities SummaryDeposit into Paga Total DP Volume</v>
          </cell>
          <cell r="H779">
            <v>153</v>
          </cell>
          <cell r="I779">
            <v>178</v>
          </cell>
        </row>
        <row r="780">
          <cell r="F780" t="str">
            <v>Total DP Value</v>
          </cell>
          <cell r="G780" t="str">
            <v>Other Cities SummaryDeposit into Paga Total DP Value</v>
          </cell>
          <cell r="H780">
            <v>1479800</v>
          </cell>
          <cell r="I780">
            <v>1738986</v>
          </cell>
        </row>
        <row r="781">
          <cell r="F781" t="str">
            <v>Average Value of DP</v>
          </cell>
          <cell r="G781" t="str">
            <v>Other Cities SummaryDeposit into Paga Average Value of DP</v>
          </cell>
          <cell r="H781">
            <v>9671.9</v>
          </cell>
          <cell r="I781">
            <v>9769.58</v>
          </cell>
        </row>
        <row r="782">
          <cell r="F782" t="str">
            <v>Number of Agents performing MT on Paga (to customer or non-customer)</v>
          </cell>
          <cell r="G782" t="str">
            <v>Other Cities SummaryMoney Transfer on PagaNumber of Agents performing MT on Paga (to customer or non-customer)</v>
          </cell>
          <cell r="H782">
            <v>3</v>
          </cell>
          <cell r="I782">
            <v>2</v>
          </cell>
        </row>
        <row r="783">
          <cell r="F783" t="str">
            <v>Churn Agents MT</v>
          </cell>
          <cell r="G783" t="str">
            <v>Other Cities SummaryMoney Transfer on PagaChurn Agents MT</v>
          </cell>
          <cell r="H783">
            <v>2</v>
          </cell>
          <cell r="I783">
            <v>3</v>
          </cell>
        </row>
        <row r="784">
          <cell r="F784" t="str">
            <v xml:space="preserve">New / Fresh Agents MT in Month </v>
          </cell>
          <cell r="G784" t="str">
            <v xml:space="preserve">Other Cities SummaryMoney Transfer on PagaNew / Fresh Agents MT in Month </v>
          </cell>
          <cell r="H784">
            <v>1</v>
          </cell>
          <cell r="I784">
            <v>2</v>
          </cell>
        </row>
        <row r="785">
          <cell r="F785" t="str">
            <v>Total MT Volume</v>
          </cell>
          <cell r="G785" t="str">
            <v>Other Cities SummaryMoney Transfer on PagaTotal MT Volume</v>
          </cell>
          <cell r="H785">
            <v>4</v>
          </cell>
          <cell r="I785">
            <v>2</v>
          </cell>
        </row>
        <row r="786">
          <cell r="F786" t="str">
            <v>Total MT Value</v>
          </cell>
          <cell r="G786" t="str">
            <v>Other Cities SummaryMoney Transfer on PagaTotal MT Value</v>
          </cell>
          <cell r="H786">
            <v>6000</v>
          </cell>
          <cell r="I786">
            <v>3500</v>
          </cell>
        </row>
        <row r="787">
          <cell r="F787" t="str">
            <v>Average Value of MT</v>
          </cell>
          <cell r="G787" t="str">
            <v>Other Cities SummaryMoney Transfer on PagaAverage Value of MT</v>
          </cell>
          <cell r="H787">
            <v>1500</v>
          </cell>
          <cell r="I787">
            <v>1750</v>
          </cell>
        </row>
        <row r="788">
          <cell r="F788" t="str">
            <v>Paga MT Income</v>
          </cell>
          <cell r="G788" t="str">
            <v>Other Cities SummaryMoney Transfer on PagaPaga MT Income</v>
          </cell>
          <cell r="H788">
            <v>360</v>
          </cell>
          <cell r="I788">
            <v>180</v>
          </cell>
        </row>
        <row r="789">
          <cell r="F789" t="str">
            <v>Agent MT Commission</v>
          </cell>
          <cell r="G789" t="str">
            <v>Other Cities SummaryMoney Transfer on PagaAgent MT Commission</v>
          </cell>
          <cell r="H789">
            <v>140</v>
          </cell>
          <cell r="I789">
            <v>70</v>
          </cell>
        </row>
        <row r="790">
          <cell r="F790" t="str">
            <v>Number of Agents performing Deposit to Bank</v>
          </cell>
          <cell r="G790" t="str">
            <v>Other Cities SummaryDeposit To BankNumber of Agents performing Deposit to Bank</v>
          </cell>
          <cell r="H790">
            <v>73</v>
          </cell>
          <cell r="I790">
            <v>70</v>
          </cell>
        </row>
        <row r="791">
          <cell r="F791" t="str">
            <v>Churn Agents DB</v>
          </cell>
          <cell r="G791" t="str">
            <v>Other Cities SummaryDeposit To BankChurn Agents DB</v>
          </cell>
          <cell r="H791">
            <v>14</v>
          </cell>
          <cell r="I791">
            <v>9</v>
          </cell>
        </row>
        <row r="792">
          <cell r="F792" t="str">
            <v xml:space="preserve">New / Fresh Agents DB in Month </v>
          </cell>
          <cell r="G792" t="str">
            <v xml:space="preserve">Other Cities SummaryDeposit To Bank New / Fresh Agents DB in Month </v>
          </cell>
          <cell r="H792">
            <v>18</v>
          </cell>
          <cell r="I792">
            <v>11</v>
          </cell>
        </row>
        <row r="793">
          <cell r="F793" t="str">
            <v>Total DB Volume</v>
          </cell>
          <cell r="G793" t="str">
            <v>Other Cities SummaryDeposit To BankTotal DB Volume</v>
          </cell>
          <cell r="H793">
            <v>442</v>
          </cell>
          <cell r="I793">
            <v>612</v>
          </cell>
        </row>
        <row r="794">
          <cell r="F794" t="str">
            <v>Total DB Volume - Reversals</v>
          </cell>
          <cell r="G794" t="str">
            <v>Other Cities SummaryDeposit To BankTotal DB Volume - Reversals</v>
          </cell>
          <cell r="H794">
            <v>1</v>
          </cell>
          <cell r="I794" t="str">
            <v xml:space="preserve">   </v>
          </cell>
        </row>
        <row r="795">
          <cell r="F795" t="str">
            <v>Total DB Value</v>
          </cell>
          <cell r="G795" t="str">
            <v>Other Cities SummaryDeposit To BankTotal DB Value</v>
          </cell>
          <cell r="H795">
            <v>6169482</v>
          </cell>
          <cell r="I795">
            <v>8399390</v>
          </cell>
        </row>
        <row r="796">
          <cell r="F796" t="str">
            <v>Total DB Value - Reversals</v>
          </cell>
          <cell r="G796" t="str">
            <v>Other Cities SummaryDeposit To BankTotal DB Value - Reversals</v>
          </cell>
          <cell r="H796">
            <v>-5000</v>
          </cell>
          <cell r="I796" t="str">
            <v xml:space="preserve">   </v>
          </cell>
        </row>
        <row r="797">
          <cell r="F797" t="str">
            <v>Average Value of DB</v>
          </cell>
          <cell r="G797" t="str">
            <v>Other Cities SummaryDeposit To BankAverage Value of DB</v>
          </cell>
          <cell r="H797">
            <v>13958.1</v>
          </cell>
          <cell r="I797">
            <v>13724.49</v>
          </cell>
        </row>
        <row r="798">
          <cell r="F798" t="str">
            <v>Average Value of DB - Reversals</v>
          </cell>
          <cell r="G798" t="str">
            <v>Other Cities SummaryDeposit To BankAverage Value of DB - Reversals</v>
          </cell>
          <cell r="H798">
            <v>-5000</v>
          </cell>
          <cell r="I798" t="str">
            <v xml:space="preserve">   </v>
          </cell>
        </row>
        <row r="799">
          <cell r="F799" t="str">
            <v>Paga DB Income</v>
          </cell>
          <cell r="G799" t="str">
            <v>Other Cities SummaryDeposit To BankPaga DB Income</v>
          </cell>
          <cell r="H799">
            <v>38570</v>
          </cell>
          <cell r="I799">
            <v>53460</v>
          </cell>
        </row>
        <row r="800">
          <cell r="F800" t="str">
            <v>Paga DB Income - Reversal</v>
          </cell>
          <cell r="G800" t="str">
            <v>Other Cities SummaryDeposit To BankPaga DB Income - Reversal</v>
          </cell>
          <cell r="H800">
            <v>-100</v>
          </cell>
          <cell r="I800" t="str">
            <v xml:space="preserve">   </v>
          </cell>
        </row>
        <row r="801">
          <cell r="F801" t="str">
            <v>Agent DB Commission</v>
          </cell>
          <cell r="G801" t="str">
            <v>Other Cities SummaryDeposit To BankAgent DB Commission</v>
          </cell>
          <cell r="H801">
            <v>27430</v>
          </cell>
          <cell r="I801">
            <v>38340</v>
          </cell>
        </row>
        <row r="802">
          <cell r="F802" t="str">
            <v>Agent DB Commission - Reversal</v>
          </cell>
          <cell r="G802" t="str">
            <v>Other Cities SummaryDeposit To BankAgent DB Commission - Reversal</v>
          </cell>
          <cell r="H802">
            <v>-50</v>
          </cell>
          <cell r="I802" t="str">
            <v xml:space="preserve">   </v>
          </cell>
        </row>
        <row r="803">
          <cell r="F803" t="str">
            <v>Number of agents performing DStv</v>
          </cell>
          <cell r="G803" t="str">
            <v>Other Cities SummaryMerchant Payments (Bill Pay)Number of agents performing DStv</v>
          </cell>
          <cell r="H803">
            <v>49</v>
          </cell>
          <cell r="I803">
            <v>50</v>
          </cell>
        </row>
        <row r="804">
          <cell r="F804" t="str">
            <v>Churn Agents DStv BP</v>
          </cell>
          <cell r="G804" t="str">
            <v>Other Cities SummaryMerchant Payments (Bill Pay)Churn Agents DStv BP</v>
          </cell>
          <cell r="H804">
            <v>10</v>
          </cell>
          <cell r="I804">
            <v>3</v>
          </cell>
        </row>
        <row r="805">
          <cell r="F805" t="str">
            <v xml:space="preserve">New / Fresh Agents BP in Month </v>
          </cell>
          <cell r="G805" t="str">
            <v xml:space="preserve">Other Cities SummaryMerchant Payments (Bill Pay)New / Fresh Agents BP in Month </v>
          </cell>
          <cell r="H805">
            <v>7</v>
          </cell>
          <cell r="I805">
            <v>8</v>
          </cell>
        </row>
        <row r="806">
          <cell r="F806" t="str">
            <v>Total DStv BP Volume</v>
          </cell>
          <cell r="G806" t="str">
            <v>Other Cities SummaryMerchant Payments (Bill Pay)Total DStv BP Volume</v>
          </cell>
          <cell r="H806">
            <v>898</v>
          </cell>
          <cell r="I806">
            <v>905</v>
          </cell>
        </row>
        <row r="807">
          <cell r="F807" t="str">
            <v>Total DStv BP Volume - Reversal</v>
          </cell>
          <cell r="G807" t="str">
            <v>Other Cities SummaryMerchant Payments (Bill Pay)Total DStv BP Volume - Reversal</v>
          </cell>
          <cell r="H807">
            <v>5</v>
          </cell>
          <cell r="I807" t="str">
            <v xml:space="preserve">   </v>
          </cell>
        </row>
        <row r="808">
          <cell r="F808" t="str">
            <v>Total DStv BP Value</v>
          </cell>
          <cell r="G808" t="str">
            <v>Other Cities SummaryMerchant Payments (Bill Pay)Total DStv BP Value</v>
          </cell>
          <cell r="H808">
            <v>3766903</v>
          </cell>
          <cell r="I808">
            <v>3862866</v>
          </cell>
        </row>
        <row r="809">
          <cell r="F809" t="str">
            <v>Total DStv BP Value - Reversal</v>
          </cell>
          <cell r="G809" t="str">
            <v>Other Cities SummaryMerchant Payments (Bill Pay)Total DStv BP Value - Reversal</v>
          </cell>
          <cell r="H809">
            <v>-7500</v>
          </cell>
          <cell r="I809" t="str">
            <v xml:space="preserve">   </v>
          </cell>
        </row>
        <row r="810">
          <cell r="F810" t="str">
            <v>Average Value of DStv BP</v>
          </cell>
          <cell r="G810" t="str">
            <v>Other Cities SummaryMerchant Payments (Bill Pay)Average Value of DStv BP</v>
          </cell>
          <cell r="H810">
            <v>4194.7700000000004</v>
          </cell>
          <cell r="I810">
            <v>4268.3599999999997</v>
          </cell>
        </row>
        <row r="811">
          <cell r="F811" t="str">
            <v>Average Value of DStv BP - Reversals</v>
          </cell>
          <cell r="G811" t="str">
            <v>Other Cities SummaryMerchant Payments (Bill Pay)Average Value of DStv BP - Reversals</v>
          </cell>
          <cell r="H811">
            <v>-1500</v>
          </cell>
          <cell r="I811" t="str">
            <v xml:space="preserve">   </v>
          </cell>
        </row>
        <row r="812">
          <cell r="F812" t="str">
            <v>Paga DStv BP Income</v>
          </cell>
          <cell r="G812" t="str">
            <v>Other Cities SummaryMerchant Payments (Bill Pay)Paga DStv BP Income</v>
          </cell>
          <cell r="H812">
            <v>55604.03</v>
          </cell>
          <cell r="I812">
            <v>56728.66</v>
          </cell>
        </row>
        <row r="813">
          <cell r="F813" t="str">
            <v>Paga DStv BP Income - Reversals</v>
          </cell>
          <cell r="G813" t="str">
            <v>Other Cities SummaryMerchant Payments (Bill Pay)Paga DStv BP Income - Reversals</v>
          </cell>
          <cell r="H813">
            <v>0</v>
          </cell>
          <cell r="I813" t="str">
            <v xml:space="preserve">   </v>
          </cell>
        </row>
        <row r="814">
          <cell r="F814" t="str">
            <v>Agent DStv BP Commission</v>
          </cell>
          <cell r="G814" t="str">
            <v>Other Cities SummaryMerchant Payments (Bill Pay)Agent DStv BP Commission</v>
          </cell>
          <cell r="H814">
            <v>39130</v>
          </cell>
          <cell r="I814">
            <v>39220</v>
          </cell>
        </row>
        <row r="815">
          <cell r="F815" t="str">
            <v>Agent DStv BP Commission - Reversals</v>
          </cell>
          <cell r="G815" t="str">
            <v>Other Cities SummaryMerchant Payments (Bill Pay)Agent DStv BP Commission - Reversals</v>
          </cell>
          <cell r="H815">
            <v>0</v>
          </cell>
          <cell r="I815" t="str">
            <v xml:space="preserve">   </v>
          </cell>
        </row>
        <row r="816">
          <cell r="F816" t="str">
            <v>Number of agents performing Gotv</v>
          </cell>
          <cell r="G816" t="str">
            <v>Other Cities SummaryMerchant Payments (Bill Pay)Number of agents performing Gotv</v>
          </cell>
          <cell r="H816">
            <v>61</v>
          </cell>
          <cell r="I816">
            <v>56</v>
          </cell>
        </row>
        <row r="817">
          <cell r="F817" t="str">
            <v>Churn Agents Gotv BP</v>
          </cell>
          <cell r="G817" t="str">
            <v>Other Cities SummaryMerchant Payments (Bill Pay)Churn Agents Gotv BP</v>
          </cell>
          <cell r="H817">
            <v>4</v>
          </cell>
          <cell r="I817">
            <v>10</v>
          </cell>
        </row>
        <row r="818">
          <cell r="F818" t="str">
            <v xml:space="preserve">New / Fresh Agents BP in Month </v>
          </cell>
          <cell r="G818" t="str">
            <v xml:space="preserve">Other Cities SummaryMerchant Payments (Bill Pay)New / Fresh Agents BP in Month </v>
          </cell>
          <cell r="H818">
            <v>17</v>
          </cell>
          <cell r="I818">
            <v>9</v>
          </cell>
        </row>
        <row r="819">
          <cell r="F819" t="str">
            <v>Total Gotv BP Volume</v>
          </cell>
          <cell r="G819" t="str">
            <v>Other Cities SummaryMerchant Payments (Bill Pay)Total Gotv BP Volume</v>
          </cell>
          <cell r="H819">
            <v>2531</v>
          </cell>
          <cell r="I819">
            <v>3376</v>
          </cell>
        </row>
        <row r="820">
          <cell r="F820" t="str">
            <v>Total Gotv BP Volume - Reversals</v>
          </cell>
          <cell r="G820" t="str">
            <v>Other Cities SummaryMerchant Payments (Bill Pay)Total Gotv BP Volume - Reversals</v>
          </cell>
          <cell r="H820">
            <v>7</v>
          </cell>
          <cell r="I820">
            <v>2</v>
          </cell>
        </row>
        <row r="821">
          <cell r="F821" t="str">
            <v>Total Gotv BP Value</v>
          </cell>
          <cell r="G821" t="str">
            <v>Other Cities SummaryMerchant Payments (Bill Pay)Total Gotv BP Value</v>
          </cell>
          <cell r="H821">
            <v>3742000</v>
          </cell>
          <cell r="I821">
            <v>4863000</v>
          </cell>
        </row>
        <row r="822">
          <cell r="F822" t="str">
            <v>Total Gotv BP Value - Reversals</v>
          </cell>
          <cell r="G822" t="str">
            <v>Other Cities SummaryMerchant Payments (Bill Pay)Total Gotv BP Value - Reversals</v>
          </cell>
          <cell r="H822">
            <v>-8000</v>
          </cell>
          <cell r="I822">
            <v>-3000</v>
          </cell>
        </row>
        <row r="823">
          <cell r="F823" t="str">
            <v>Average Value of Gotv BP</v>
          </cell>
          <cell r="G823" t="str">
            <v>Other Cities SummaryMerchant Payments (Bill Pay)Average Value of Gotv BP</v>
          </cell>
          <cell r="H823">
            <v>1478.47</v>
          </cell>
          <cell r="I823">
            <v>1440.46</v>
          </cell>
        </row>
        <row r="824">
          <cell r="F824" t="str">
            <v>Average Value of Gotv BP - Reversals</v>
          </cell>
          <cell r="G824" t="str">
            <v>Other Cities SummaryMerchant Payments (Bill Pay)Average Value of Gotv BP - Reversals</v>
          </cell>
          <cell r="H824">
            <v>-1142.8599999999999</v>
          </cell>
          <cell r="I824">
            <v>-1500</v>
          </cell>
        </row>
        <row r="825">
          <cell r="F825" t="str">
            <v>Paga Gotv BP Income</v>
          </cell>
          <cell r="G825" t="str">
            <v>Other Cities SummaryMerchant Payments (Bill Pay)Paga Gotv BP Income</v>
          </cell>
          <cell r="H825">
            <v>87830</v>
          </cell>
          <cell r="I825">
            <v>116140</v>
          </cell>
        </row>
        <row r="826">
          <cell r="F826" t="str">
            <v>Paga Gotv BP Income - Reversals</v>
          </cell>
          <cell r="G826" t="str">
            <v>Other Cities SummaryMerchant Payments (Bill Pay)Paga Gotv BP Income - Reversals</v>
          </cell>
          <cell r="H826">
            <v>-150</v>
          </cell>
          <cell r="I826">
            <v>0</v>
          </cell>
        </row>
        <row r="827">
          <cell r="F827" t="str">
            <v>Agent Gotv BP Commission</v>
          </cell>
          <cell r="G827" t="str">
            <v>Other Cities SummaryMerchant Payments (Bill Pay)Agent Gotv BP Commission</v>
          </cell>
          <cell r="H827">
            <v>52420</v>
          </cell>
          <cell r="I827">
            <v>69670</v>
          </cell>
        </row>
        <row r="828">
          <cell r="F828" t="str">
            <v>Agent Gotv BP Commission - Reversals</v>
          </cell>
          <cell r="G828" t="str">
            <v>Other Cities SummaryMerchant Payments (Bill Pay)Agent Gotv BP Commission - Reversals</v>
          </cell>
          <cell r="H828">
            <v>-100</v>
          </cell>
          <cell r="I828">
            <v>0</v>
          </cell>
        </row>
        <row r="829">
          <cell r="F829" t="str">
            <v>Number of agents performing Startimes</v>
          </cell>
          <cell r="G829" t="str">
            <v>Other Cities SummaryMerchant Payments (Bill Pay)Number of agents performing Startimes</v>
          </cell>
          <cell r="H829">
            <v>39</v>
          </cell>
          <cell r="I829">
            <v>42</v>
          </cell>
        </row>
        <row r="830">
          <cell r="F830" t="str">
            <v>Churn Agents Startimes BP</v>
          </cell>
          <cell r="G830" t="str">
            <v>Other Cities SummaryMerchant Payments (Bill Pay)Churn Agents Startimes BP</v>
          </cell>
          <cell r="H830">
            <v>8</v>
          </cell>
          <cell r="I830">
            <v>4</v>
          </cell>
        </row>
        <row r="831">
          <cell r="F831" t="str">
            <v xml:space="preserve">New / Fresh Agents BP in Month </v>
          </cell>
          <cell r="G831" t="str">
            <v xml:space="preserve">Other Cities SummaryMerchant Payments (Bill Pay)New / Fresh Agents BP in Month </v>
          </cell>
          <cell r="H831">
            <v>15</v>
          </cell>
          <cell r="I831">
            <v>13</v>
          </cell>
        </row>
        <row r="832">
          <cell r="F832" t="str">
            <v>Total Startimes BP Volume</v>
          </cell>
          <cell r="G832" t="str">
            <v>Other Cities SummaryMerchant Payments (Bill Pay)Total Startimes BP Volume</v>
          </cell>
          <cell r="H832">
            <v>593</v>
          </cell>
          <cell r="I832">
            <v>558</v>
          </cell>
        </row>
        <row r="833">
          <cell r="F833" t="str">
            <v>Total Startimes BP Value</v>
          </cell>
          <cell r="G833" t="str">
            <v>Other Cities SummaryMerchant Payments (Bill Pay)Total Startimes BP Value</v>
          </cell>
          <cell r="H833">
            <v>754400</v>
          </cell>
          <cell r="I833">
            <v>713400</v>
          </cell>
        </row>
        <row r="834">
          <cell r="F834" t="str">
            <v>Average Value of Startimes BP</v>
          </cell>
          <cell r="G834" t="str">
            <v>Other Cities SummaryMerchant Payments (Bill Pay)Average Value of Startimes BP</v>
          </cell>
          <cell r="H834">
            <v>1272.18</v>
          </cell>
          <cell r="I834">
            <v>1278.49</v>
          </cell>
        </row>
        <row r="835">
          <cell r="F835" t="str">
            <v>Paga Startimes BP Income</v>
          </cell>
          <cell r="G835" t="str">
            <v>Other Cities SummaryMerchant Payments (Bill Pay)Paga Startimes BP Income</v>
          </cell>
          <cell r="H835">
            <v>731768</v>
          </cell>
          <cell r="I835">
            <v>691998</v>
          </cell>
        </row>
        <row r="836">
          <cell r="F836" t="str">
            <v>Agent Startimes BP Commission</v>
          </cell>
          <cell r="G836" t="str">
            <v>Other Cities SummaryMerchant Payments (Bill Pay)Agent Startimes BP Commission</v>
          </cell>
          <cell r="H836">
            <v>22632</v>
          </cell>
          <cell r="I836">
            <v>21402</v>
          </cell>
        </row>
        <row r="837">
          <cell r="F837" t="str">
            <v>Number of agents performing Other</v>
          </cell>
          <cell r="G837" t="str">
            <v>Other Cities SummaryMerchant Payments (Bill Pay)Number of agents performing Other</v>
          </cell>
          <cell r="H837">
            <v>5</v>
          </cell>
          <cell r="I837">
            <v>5</v>
          </cell>
        </row>
        <row r="838">
          <cell r="F838" t="str">
            <v>Churn Agents Other BP</v>
          </cell>
          <cell r="G838" t="str">
            <v>Other Cities SummaryMerchant Payments (Bill Pay)Churn Agents Other BP</v>
          </cell>
          <cell r="H838">
            <v>2</v>
          </cell>
          <cell r="I838">
            <v>1</v>
          </cell>
        </row>
        <row r="839">
          <cell r="F839" t="str">
            <v xml:space="preserve">New / Fresh Agents BP in Month </v>
          </cell>
          <cell r="G839" t="str">
            <v xml:space="preserve">Other Cities SummaryMerchant Payments (Bill Pay)New / Fresh Agents BP in Month </v>
          </cell>
          <cell r="H839">
            <v>5</v>
          </cell>
          <cell r="I839">
            <v>3</v>
          </cell>
        </row>
        <row r="840">
          <cell r="F840" t="str">
            <v>Total Other BP Volume</v>
          </cell>
          <cell r="G840" t="str">
            <v>Other Cities SummaryMerchant Payments (Bill Pay)Total Other BP Volume</v>
          </cell>
          <cell r="H840">
            <v>8</v>
          </cell>
          <cell r="I840">
            <v>5</v>
          </cell>
        </row>
        <row r="841">
          <cell r="F841" t="str">
            <v>Total Other BP Volume - Reversals</v>
          </cell>
          <cell r="G841" t="str">
            <v>Other Cities SummaryMerchant Payments (Bill Pay)Total Other BP Volume - Reversals</v>
          </cell>
          <cell r="H841" t="str">
            <v xml:space="preserve">   </v>
          </cell>
          <cell r="I841" t="str">
            <v xml:space="preserve">   </v>
          </cell>
        </row>
        <row r="842">
          <cell r="F842" t="str">
            <v>Total Other BP Value</v>
          </cell>
          <cell r="G842" t="str">
            <v>Other Cities SummaryMerchant Payments (Bill Pay)Total Other BP Value</v>
          </cell>
          <cell r="H842">
            <v>57000</v>
          </cell>
          <cell r="I842">
            <v>24500</v>
          </cell>
        </row>
        <row r="843">
          <cell r="F843" t="str">
            <v>Total Other BP Value - Reversals</v>
          </cell>
          <cell r="G843" t="str">
            <v>Other Cities SummaryMerchant Payments (Bill Pay)Total Other BP Value - Reversals</v>
          </cell>
          <cell r="H843" t="str">
            <v xml:space="preserve">   </v>
          </cell>
          <cell r="I843" t="str">
            <v xml:space="preserve">   </v>
          </cell>
        </row>
        <row r="844">
          <cell r="F844" t="str">
            <v>Average Value of Other BP</v>
          </cell>
          <cell r="G844" t="str">
            <v>Other Cities SummaryMerchant Payments (Bill Pay)Average Value of Other BP</v>
          </cell>
          <cell r="H844">
            <v>7125</v>
          </cell>
          <cell r="I844">
            <v>4900</v>
          </cell>
        </row>
        <row r="845">
          <cell r="F845" t="str">
            <v>Average Value of Other BP - Reversals</v>
          </cell>
          <cell r="G845" t="str">
            <v>Other Cities SummaryMerchant Payments (Bill Pay)Average Value of Other BP - Reversals</v>
          </cell>
          <cell r="H845" t="str">
            <v xml:space="preserve">   </v>
          </cell>
          <cell r="I845" t="str">
            <v xml:space="preserve">   </v>
          </cell>
        </row>
        <row r="846">
          <cell r="F846" t="str">
            <v>Paga Other BP Income</v>
          </cell>
          <cell r="G846" t="str">
            <v>Other Cities SummaryMerchant Payments (Bill Pay)Paga Other BP Income</v>
          </cell>
          <cell r="H846">
            <v>364.72</v>
          </cell>
          <cell r="I846">
            <v>1073.68</v>
          </cell>
        </row>
        <row r="847">
          <cell r="F847" t="str">
            <v>Paga Other BP Income - Reversals</v>
          </cell>
          <cell r="G847" t="str">
            <v>Other Cities SummaryMerchant Payments (Bill Pay)Paga Other BP Income - Reversals</v>
          </cell>
          <cell r="H847" t="str">
            <v xml:space="preserve">   </v>
          </cell>
          <cell r="I847" t="str">
            <v xml:space="preserve">   </v>
          </cell>
        </row>
        <row r="848">
          <cell r="F848" t="str">
            <v>Agent Other BP Commission</v>
          </cell>
          <cell r="G848" t="str">
            <v>Other Cities SummaryMerchant Payments (Bill Pay)Agent Other BP Commission</v>
          </cell>
          <cell r="H848">
            <v>490</v>
          </cell>
          <cell r="I848">
            <v>230</v>
          </cell>
        </row>
        <row r="849">
          <cell r="F849" t="str">
            <v>Agent Other BP Commission - Reversals</v>
          </cell>
          <cell r="G849" t="str">
            <v>Other Cities SummaryMerchant Payments (Bill Pay)Agent Other BP Commission - Reversals</v>
          </cell>
          <cell r="H849" t="str">
            <v xml:space="preserve">   </v>
          </cell>
          <cell r="I849" t="str">
            <v xml:space="preserve">   </v>
          </cell>
        </row>
        <row r="850">
          <cell r="F850" t="str">
            <v>Number of Agents performing Airtime on Transaction</v>
          </cell>
          <cell r="G850" t="str">
            <v>Other Cities SummaryAirtimeNumber of Agents performing Airtime on Transaction</v>
          </cell>
          <cell r="H850">
            <v>130</v>
          </cell>
          <cell r="I850">
            <v>141</v>
          </cell>
        </row>
        <row r="851">
          <cell r="F851" t="str">
            <v>Churn Agents Airtime</v>
          </cell>
          <cell r="G851" t="str">
            <v>Other Cities SummaryAirtimeChurn Agents Airtime</v>
          </cell>
          <cell r="H851">
            <v>21</v>
          </cell>
          <cell r="I851">
            <v>12</v>
          </cell>
        </row>
        <row r="852">
          <cell r="F852" t="str">
            <v xml:space="preserve">New / Fresh Agents Airtime in Month </v>
          </cell>
          <cell r="G852" t="str">
            <v xml:space="preserve">Other Cities SummaryAirtimeNew / Fresh Agents Airtime in Month </v>
          </cell>
          <cell r="H852">
            <v>14</v>
          </cell>
          <cell r="I852">
            <v>18</v>
          </cell>
        </row>
        <row r="853">
          <cell r="F853" t="str">
            <v>Total Airtime Volume</v>
          </cell>
          <cell r="G853" t="str">
            <v>Other Cities SummaryAirtimeTotal Airtime Volume</v>
          </cell>
          <cell r="H853">
            <v>2261</v>
          </cell>
          <cell r="I853">
            <v>2480</v>
          </cell>
        </row>
        <row r="854">
          <cell r="F854" t="str">
            <v>Total Airtime Volume - Reversal</v>
          </cell>
          <cell r="G854" t="str">
            <v>Other Cities SummaryAirtimeTotal Airtime Volume - Reversal</v>
          </cell>
          <cell r="H854">
            <v>1</v>
          </cell>
          <cell r="I854">
            <v>2</v>
          </cell>
        </row>
        <row r="855">
          <cell r="F855" t="str">
            <v>Total Airtime Value</v>
          </cell>
          <cell r="G855" t="str">
            <v>Other Cities SummaryAirtimeTotal Airtime Value</v>
          </cell>
          <cell r="H855">
            <v>1343495.46</v>
          </cell>
          <cell r="I855">
            <v>1559510.75</v>
          </cell>
        </row>
        <row r="856">
          <cell r="F856" t="str">
            <v>Total Airtime Value - Reversals</v>
          </cell>
          <cell r="G856" t="str">
            <v>Other Cities SummaryAirtimeTotal Airtime Value - Reversals</v>
          </cell>
          <cell r="H856">
            <v>-500</v>
          </cell>
          <cell r="I856">
            <v>-2000</v>
          </cell>
        </row>
        <row r="857">
          <cell r="F857" t="str">
            <v>Average Value of Airtime</v>
          </cell>
          <cell r="G857" t="str">
            <v>Other Cities SummaryAirtimeAverage Value of Airtime</v>
          </cell>
          <cell r="H857">
            <v>594.20000000000005</v>
          </cell>
          <cell r="I857">
            <v>628.83000000000004</v>
          </cell>
        </row>
        <row r="858">
          <cell r="F858" t="str">
            <v>Average Value of Airtime - Reversals</v>
          </cell>
          <cell r="G858" t="str">
            <v>Other Cities SummaryAirtimeAverage Value of Airtime - Reversals</v>
          </cell>
          <cell r="H858">
            <v>-500</v>
          </cell>
          <cell r="I858">
            <v>-1000</v>
          </cell>
        </row>
        <row r="859">
          <cell r="F859" t="str">
            <v>Paga Airtime Income</v>
          </cell>
          <cell r="G859" t="str">
            <v>Other Cities SummaryAirtimePaga Airtime Income</v>
          </cell>
          <cell r="H859">
            <v>34125.31</v>
          </cell>
          <cell r="I859">
            <v>37737.78</v>
          </cell>
        </row>
        <row r="860">
          <cell r="F860" t="str">
            <v>Paga Airtime Income - Reversals</v>
          </cell>
          <cell r="G860" t="str">
            <v>Other Cities SummaryAirtimePaga Airtime Income - Reversals</v>
          </cell>
          <cell r="H860">
            <v>-25</v>
          </cell>
          <cell r="I860">
            <v>-55</v>
          </cell>
        </row>
        <row r="861">
          <cell r="F861" t="str">
            <v>Agent Airtime Commission</v>
          </cell>
          <cell r="G861" t="str">
            <v>Other Cities SummaryAirtimeAgent Airtime Commission</v>
          </cell>
          <cell r="H861">
            <v>67199.77</v>
          </cell>
          <cell r="I861">
            <v>78075.539999999994</v>
          </cell>
        </row>
        <row r="862">
          <cell r="F862" t="str">
            <v>Agent Airtime Commission - Reversals</v>
          </cell>
          <cell r="G862" t="str">
            <v>Other Cities SummaryAirtimeAgent Airtime Commission - Reversals</v>
          </cell>
          <cell r="H862">
            <v>0</v>
          </cell>
          <cell r="I862">
            <v>0</v>
          </cell>
        </row>
        <row r="863">
          <cell r="F863" t="str">
            <v># of Approved Agents in Total</v>
          </cell>
          <cell r="G863" t="str">
            <v>Other Cities SummaryAgent Network Sales# of Approved Agents in Total</v>
          </cell>
          <cell r="H863">
            <v>7238</v>
          </cell>
          <cell r="I863">
            <v>7453</v>
          </cell>
        </row>
        <row r="864">
          <cell r="F864" t="str">
            <v>Active Agents in total (at least 1 transactions in the month)</v>
          </cell>
          <cell r="G864" t="str">
            <v>Other Cities SummaryAgent Network SalesActive Agents in total (at least 1 transactions in the month)</v>
          </cell>
          <cell r="H864">
            <v>4187</v>
          </cell>
          <cell r="I864">
            <v>4293</v>
          </cell>
        </row>
        <row r="865">
          <cell r="F865" t="str">
            <v>Active Agents in total (at least 5 transactions in the month)</v>
          </cell>
          <cell r="G865" t="str">
            <v>Other Cities SummaryAgent Network SalesActive Agents in total (at least 5 transactions in the month)</v>
          </cell>
          <cell r="H865">
            <v>3624</v>
          </cell>
          <cell r="I865">
            <v>3694</v>
          </cell>
        </row>
        <row r="866">
          <cell r="F866" t="str">
            <v>Fresh Active Agents in total (at least 1 transactions in the month)</v>
          </cell>
          <cell r="G866" t="str">
            <v>Other Cities SummaryAgent Network SalesFresh Active Agents in total (at least 1 transactions in the month)</v>
          </cell>
          <cell r="H866">
            <v>369</v>
          </cell>
          <cell r="I866">
            <v>440</v>
          </cell>
        </row>
        <row r="867">
          <cell r="F867" t="str">
            <v>Fresh Active Agents in total (at least 5 transactions in the month)</v>
          </cell>
          <cell r="G867" t="str">
            <v>Other Cities SummaryAgent Network SalesFresh Active Agents in total (at least 5 transactions in the month)</v>
          </cell>
          <cell r="H867">
            <v>364</v>
          </cell>
          <cell r="I867">
            <v>384</v>
          </cell>
        </row>
        <row r="868">
          <cell r="F868" t="str">
            <v>Churn Active Agents (1 txn in Month)</v>
          </cell>
          <cell r="G868" t="str">
            <v>Other Cities SummaryAgent Network SalesChurn Active Agents (1 txn in Month)</v>
          </cell>
          <cell r="H868">
            <v>309</v>
          </cell>
          <cell r="I868">
            <v>334</v>
          </cell>
        </row>
        <row r="869">
          <cell r="F869" t="str">
            <v>Churn Active Agents (5 txn in Month)</v>
          </cell>
          <cell r="G869" t="str">
            <v>Other Cities SummaryAgent Network SalesChurn Active Agents (5 txn in Month)</v>
          </cell>
          <cell r="H869">
            <v>330</v>
          </cell>
          <cell r="I869">
            <v>314</v>
          </cell>
        </row>
        <row r="870">
          <cell r="F870" t="str">
            <v># Agents in City</v>
          </cell>
          <cell r="G870" t="str">
            <v>Other Cities SummaryBenin City - All data in this section apply only to agents in Bennin City (or the specific city)# Agents in City</v>
          </cell>
          <cell r="H870">
            <v>209</v>
          </cell>
          <cell r="I870">
            <v>215</v>
          </cell>
        </row>
        <row r="871">
          <cell r="F871" t="str">
            <v>Active Agents in City in month (at least 1 transactions in the month)</v>
          </cell>
          <cell r="G871" t="str">
            <v>Other Cities SummaryBenin City - All data in this section apply only to agents in Benin City (or the specific city)Active Agents in City in month (at least 1 transactions in the month)</v>
          </cell>
          <cell r="H871">
            <v>114</v>
          </cell>
          <cell r="I871">
            <v>114</v>
          </cell>
        </row>
        <row r="872">
          <cell r="F872" t="str">
            <v>Active Agents in City in month (at least 5 transactions in the month)</v>
          </cell>
          <cell r="G872" t="str">
            <v>Other Cities SummaryBenin City - All data in this section apply only to agents in Benin City (or the specific city)Active Agents in City in month (at least 5 transactions in the month)</v>
          </cell>
          <cell r="H872">
            <v>98</v>
          </cell>
          <cell r="I872">
            <v>103</v>
          </cell>
        </row>
        <row r="873">
          <cell r="F873" t="str">
            <v>Churn City Agents in Month (1 txn in Month)</v>
          </cell>
          <cell r="G873" t="str">
            <v>Other Cities SummaryBenin City - All data in this section apply only to agents in Benin City (or the specific city)Churn City Agents in Month (1 txn in Month)</v>
          </cell>
          <cell r="H873">
            <v>10</v>
          </cell>
          <cell r="I873">
            <v>12</v>
          </cell>
        </row>
        <row r="874">
          <cell r="F874" t="str">
            <v>Churn City Agents in Month (5 txn in Month)</v>
          </cell>
          <cell r="G874" t="str">
            <v>Other Cities SummaryBenin City - All data in this section apply only to agents in Benin City (or the specific city)Churn City Agents in Month (5 txn in Month)</v>
          </cell>
          <cell r="H874">
            <v>12</v>
          </cell>
          <cell r="I874">
            <v>6</v>
          </cell>
        </row>
        <row r="875">
          <cell r="F875" t="str">
            <v>Number of Agents performing at least 1 Deposit for Customer or another Agent (Accept Deposit)</v>
          </cell>
          <cell r="G875" t="str">
            <v>Other Cities SummaryDeposit into Paga Number of Agents performing at least 1 Deposit for Customer or another Agent (Accept Deposit)</v>
          </cell>
          <cell r="H875">
            <v>18</v>
          </cell>
          <cell r="I875">
            <v>22</v>
          </cell>
        </row>
        <row r="876">
          <cell r="F876" t="str">
            <v>Churn Agents DP</v>
          </cell>
          <cell r="G876" t="str">
            <v>Other Cities SummaryDeposit into Paga Churn Agents DP</v>
          </cell>
          <cell r="H876">
            <v>10</v>
          </cell>
          <cell r="I876">
            <v>6</v>
          </cell>
        </row>
        <row r="877">
          <cell r="F877" t="str">
            <v xml:space="preserve">New / Fresh Agents DP in Month </v>
          </cell>
          <cell r="G877" t="str">
            <v xml:space="preserve">Other Cities SummaryDeposit into Paga New / Fresh Agents DP in Month </v>
          </cell>
          <cell r="H877">
            <v>6</v>
          </cell>
          <cell r="I877">
            <v>10</v>
          </cell>
        </row>
        <row r="878">
          <cell r="F878" t="str">
            <v>Total DP Volume</v>
          </cell>
          <cell r="G878" t="str">
            <v>Other Cities SummaryDeposit into Paga Total DP Volume</v>
          </cell>
          <cell r="H878">
            <v>67</v>
          </cell>
          <cell r="I878">
            <v>93</v>
          </cell>
        </row>
        <row r="879">
          <cell r="F879" t="str">
            <v>Total DP Value</v>
          </cell>
          <cell r="G879" t="str">
            <v>Other Cities SummaryDeposit into Paga Total DP Value</v>
          </cell>
          <cell r="H879">
            <v>382200</v>
          </cell>
          <cell r="I879">
            <v>900650</v>
          </cell>
        </row>
        <row r="880">
          <cell r="F880" t="str">
            <v>Average Value of DP</v>
          </cell>
          <cell r="G880" t="str">
            <v>Other Cities SummaryDeposit into Paga Average Value of DP</v>
          </cell>
          <cell r="H880">
            <v>5704.48</v>
          </cell>
          <cell r="I880">
            <v>9684.41</v>
          </cell>
        </row>
        <row r="881">
          <cell r="F881" t="str">
            <v>Number of Agents performing MT on Paga (to customer or non-customer)</v>
          </cell>
          <cell r="G881" t="str">
            <v>Other Cities SummaryMoney Transfer on PagaNumber of Agents performing MT on Paga (to customer or non-customer)</v>
          </cell>
          <cell r="H881">
            <v>1</v>
          </cell>
          <cell r="I881" t="str">
            <v xml:space="preserve">  </v>
          </cell>
        </row>
        <row r="882">
          <cell r="F882" t="str">
            <v>Churn Agents MT</v>
          </cell>
          <cell r="G882" t="str">
            <v>Other Cities SummaryMoney Transfer on PagaChurn Agents MT</v>
          </cell>
          <cell r="H882" t="str">
            <v xml:space="preserve">  </v>
          </cell>
          <cell r="I882">
            <v>1</v>
          </cell>
        </row>
        <row r="883">
          <cell r="F883" t="str">
            <v xml:space="preserve">New / Fresh Agents MT in Month </v>
          </cell>
          <cell r="G883" t="str">
            <v xml:space="preserve">Other Cities SummaryMoney Transfer on PagaNew / Fresh Agents MT in Month </v>
          </cell>
          <cell r="H883">
            <v>1</v>
          </cell>
          <cell r="I883" t="str">
            <v xml:space="preserve">  </v>
          </cell>
        </row>
        <row r="884">
          <cell r="F884" t="str">
            <v>Total MT Volume</v>
          </cell>
          <cell r="G884" t="str">
            <v>Other Cities SummaryMoney Transfer on PagaTotal MT Volume</v>
          </cell>
          <cell r="H884">
            <v>1</v>
          </cell>
          <cell r="I884" t="str">
            <v xml:space="preserve">  </v>
          </cell>
        </row>
        <row r="885">
          <cell r="F885" t="str">
            <v>Total MT Value</v>
          </cell>
          <cell r="G885" t="str">
            <v>Other Cities SummaryMoney Transfer on PagaTotal MT Value</v>
          </cell>
          <cell r="H885">
            <v>100</v>
          </cell>
          <cell r="I885" t="str">
            <v xml:space="preserve">  </v>
          </cell>
        </row>
        <row r="886">
          <cell r="F886" t="str">
            <v>Average Value of MT</v>
          </cell>
          <cell r="G886" t="str">
            <v>Other Cities SummaryMoney Transfer on PagaAverage Value of MT</v>
          </cell>
          <cell r="H886">
            <v>100</v>
          </cell>
          <cell r="I886" t="str">
            <v xml:space="preserve">  </v>
          </cell>
        </row>
        <row r="887">
          <cell r="F887" t="str">
            <v>Paga MT Income</v>
          </cell>
          <cell r="G887" t="str">
            <v>Other Cities SummaryMoney Transfer on PagaPaga MT Income</v>
          </cell>
          <cell r="H887">
            <v>80</v>
          </cell>
          <cell r="I887" t="str">
            <v xml:space="preserve">  </v>
          </cell>
        </row>
        <row r="888">
          <cell r="F888" t="str">
            <v>Agent MT Commission</v>
          </cell>
          <cell r="G888" t="str">
            <v>Other Cities SummaryMoney Transfer on PagaAgent MT Commission</v>
          </cell>
          <cell r="H888">
            <v>20</v>
          </cell>
          <cell r="I888" t="str">
            <v xml:space="preserve">  </v>
          </cell>
        </row>
        <row r="889">
          <cell r="F889" t="str">
            <v>Number of Agents performing Deposit to Bank</v>
          </cell>
          <cell r="G889" t="str">
            <v>Other Cities SummaryDeposit To BankNumber of Agents performing Deposit to Bank</v>
          </cell>
          <cell r="H889">
            <v>46</v>
          </cell>
          <cell r="I889">
            <v>55</v>
          </cell>
        </row>
        <row r="890">
          <cell r="F890" t="str">
            <v>Churn Agents DB</v>
          </cell>
          <cell r="G890" t="str">
            <v>Other Cities SummaryDeposit To BankChurn Agents DB</v>
          </cell>
          <cell r="H890">
            <v>12</v>
          </cell>
          <cell r="I890">
            <v>10</v>
          </cell>
        </row>
        <row r="891">
          <cell r="F891" t="str">
            <v xml:space="preserve">New / Fresh Agents DB in Month </v>
          </cell>
          <cell r="G891" t="str">
            <v xml:space="preserve">Other Cities SummaryDeposit To Bank New / Fresh Agents DB in Month </v>
          </cell>
          <cell r="H891">
            <v>13</v>
          </cell>
          <cell r="I891">
            <v>13</v>
          </cell>
        </row>
        <row r="892">
          <cell r="F892" t="str">
            <v>Total DB Volume</v>
          </cell>
          <cell r="G892" t="str">
            <v>Other Cities SummaryDeposit To BankTotal DB Volume</v>
          </cell>
          <cell r="H892">
            <v>461</v>
          </cell>
          <cell r="I892">
            <v>707</v>
          </cell>
        </row>
        <row r="893">
          <cell r="F893" t="str">
            <v>Total DB Volume - Reversals</v>
          </cell>
          <cell r="G893" t="str">
            <v>Other Cities SummaryDeposit To BankTotal DB Volume - Reversals</v>
          </cell>
          <cell r="H893" t="str">
            <v xml:space="preserve">  </v>
          </cell>
          <cell r="I893">
            <v>1</v>
          </cell>
        </row>
        <row r="894">
          <cell r="F894" t="str">
            <v>Total DB Value</v>
          </cell>
          <cell r="G894" t="str">
            <v>Other Cities SummaryDeposit To BankTotal DB Value</v>
          </cell>
          <cell r="H894">
            <v>11697460</v>
          </cell>
          <cell r="I894">
            <v>18074105</v>
          </cell>
        </row>
        <row r="895">
          <cell r="F895" t="str">
            <v>Total DB Value - Reversals</v>
          </cell>
          <cell r="G895" t="str">
            <v>Other Cities SummaryDeposit To BankTotal DB Value - Reversals</v>
          </cell>
          <cell r="H895" t="str">
            <v xml:space="preserve">  </v>
          </cell>
          <cell r="I895">
            <v>-3000</v>
          </cell>
        </row>
        <row r="896">
          <cell r="F896" t="str">
            <v>Average Value of DB</v>
          </cell>
          <cell r="G896" t="str">
            <v>Other Cities SummaryDeposit To BankAverage Value of DB</v>
          </cell>
          <cell r="H896">
            <v>25374.1</v>
          </cell>
          <cell r="I896">
            <v>25564.5</v>
          </cell>
        </row>
        <row r="897">
          <cell r="F897" t="str">
            <v>Average Value of DB - Reversals</v>
          </cell>
          <cell r="G897" t="str">
            <v>Other Cities SummaryDeposit To BankAverage Value of DB - Reversals</v>
          </cell>
          <cell r="H897" t="str">
            <v xml:space="preserve">  </v>
          </cell>
          <cell r="I897">
            <v>-3000</v>
          </cell>
        </row>
        <row r="898">
          <cell r="F898" t="str">
            <v>Paga DB Income</v>
          </cell>
          <cell r="G898" t="str">
            <v>Other Cities SummaryDeposit To BankPaga DB Income</v>
          </cell>
          <cell r="H898">
            <v>36540</v>
          </cell>
          <cell r="I898">
            <v>55660</v>
          </cell>
        </row>
        <row r="899">
          <cell r="F899" t="str">
            <v>Paga DB Income - Reversal</v>
          </cell>
          <cell r="G899" t="str">
            <v>Other Cities SummaryDeposit To BankPaga DB Income - Reversal</v>
          </cell>
          <cell r="H899" t="str">
            <v xml:space="preserve">  </v>
          </cell>
          <cell r="I899">
            <v>-100</v>
          </cell>
        </row>
        <row r="900">
          <cell r="F900" t="str">
            <v>Agent DB Commission</v>
          </cell>
          <cell r="G900" t="str">
            <v>Other Cities SummaryDeposit To BankAgent DB Commission</v>
          </cell>
          <cell r="H900">
            <v>32610</v>
          </cell>
          <cell r="I900">
            <v>50090</v>
          </cell>
        </row>
        <row r="901">
          <cell r="F901" t="str">
            <v>Agent DB Commission - Reversal</v>
          </cell>
          <cell r="G901" t="str">
            <v>Other Cities SummaryDeposit To BankAgent DB Commission - Reversal</v>
          </cell>
          <cell r="H901" t="str">
            <v xml:space="preserve">  </v>
          </cell>
          <cell r="I901">
            <v>-50</v>
          </cell>
        </row>
        <row r="902">
          <cell r="F902" t="str">
            <v>Number of agents performing DStv</v>
          </cell>
          <cell r="G902" t="str">
            <v>Other Cities SummaryMerchant Payments (Bill Pay)Number of agents performing DStv</v>
          </cell>
          <cell r="H902">
            <v>55</v>
          </cell>
          <cell r="I902">
            <v>59</v>
          </cell>
        </row>
        <row r="903">
          <cell r="F903" t="str">
            <v>Churn Agents DStv BP</v>
          </cell>
          <cell r="G903" t="str">
            <v>Other Cities SummaryMerchant Payments (Bill Pay)Churn Agents DStv BP</v>
          </cell>
          <cell r="H903">
            <v>2</v>
          </cell>
          <cell r="I903">
            <v>2</v>
          </cell>
        </row>
        <row r="904">
          <cell r="F904" t="str">
            <v xml:space="preserve">New / Fresh Agents BP in Month </v>
          </cell>
          <cell r="G904" t="str">
            <v xml:space="preserve">Other Cities SummaryMerchant Payments (Bill Pay)New / Fresh Agents BP in Month </v>
          </cell>
          <cell r="H904">
            <v>12</v>
          </cell>
          <cell r="I904">
            <v>11</v>
          </cell>
        </row>
        <row r="905">
          <cell r="F905" t="str">
            <v>Total DStv BP Volume</v>
          </cell>
          <cell r="G905" t="str">
            <v>Other Cities SummaryMerchant Payments (Bill Pay)Total DStv BP Volume</v>
          </cell>
          <cell r="H905">
            <v>512</v>
          </cell>
          <cell r="I905">
            <v>433</v>
          </cell>
        </row>
        <row r="906">
          <cell r="F906" t="str">
            <v>Total DStv BP Volume - Reversal</v>
          </cell>
          <cell r="G906" t="str">
            <v>Other Cities SummaryMerchant Payments (Bill Pay)Total DStv BP Volume - Reversal</v>
          </cell>
          <cell r="H906">
            <v>4</v>
          </cell>
          <cell r="I906">
            <v>1</v>
          </cell>
        </row>
        <row r="907">
          <cell r="F907" t="str">
            <v>Total DStv BP Value</v>
          </cell>
          <cell r="G907" t="str">
            <v>Other Cities SummaryMerchant Payments (Bill Pay)Total DStv BP Value</v>
          </cell>
          <cell r="H907">
            <v>2398320</v>
          </cell>
          <cell r="I907">
            <v>2185070</v>
          </cell>
        </row>
        <row r="908">
          <cell r="F908" t="str">
            <v>Total DStv BP Value - Reversal</v>
          </cell>
          <cell r="G908" t="str">
            <v>Other Cities SummaryMerchant Payments (Bill Pay)Total DStv BP Value - Reversal</v>
          </cell>
          <cell r="H908">
            <v>-20650</v>
          </cell>
          <cell r="I908">
            <v>-3000</v>
          </cell>
        </row>
        <row r="909">
          <cell r="F909" t="str">
            <v>Average Value of DStv BP</v>
          </cell>
          <cell r="G909" t="str">
            <v>Other Cities SummaryMerchant Payments (Bill Pay)Average Value of DStv BP</v>
          </cell>
          <cell r="H909">
            <v>4684.22</v>
          </cell>
          <cell r="I909">
            <v>5046.3500000000004</v>
          </cell>
        </row>
        <row r="910">
          <cell r="F910" t="str">
            <v>Average Value of DStv BP - Reversals</v>
          </cell>
          <cell r="G910" t="str">
            <v>Other Cities SummaryMerchant Payments (Bill Pay)Average Value of DStv BP - Reversals</v>
          </cell>
          <cell r="H910">
            <v>-5162.5</v>
          </cell>
          <cell r="I910">
            <v>-3000</v>
          </cell>
        </row>
        <row r="911">
          <cell r="F911" t="str">
            <v>Paga DStv BP Income</v>
          </cell>
          <cell r="G911" t="str">
            <v>Other Cities SummaryMerchant Payments (Bill Pay)Paga DStv BP Income</v>
          </cell>
          <cell r="H911">
            <v>34113.199999999997</v>
          </cell>
          <cell r="I911">
            <v>30520.7</v>
          </cell>
        </row>
        <row r="912">
          <cell r="F912" t="str">
            <v>Paga DStv BP Income - Reversals</v>
          </cell>
          <cell r="G912" t="str">
            <v>Other Cities SummaryMerchant Payments (Bill Pay)Paga DStv BP Income - Reversals</v>
          </cell>
          <cell r="H912">
            <v>-236.5</v>
          </cell>
          <cell r="I912">
            <v>0</v>
          </cell>
        </row>
        <row r="913">
          <cell r="F913" t="str">
            <v>Agent DStv BP Commission</v>
          </cell>
          <cell r="G913" t="str">
            <v>Other Cities SummaryMerchant Payments (Bill Pay)Agent DStv BP Commission</v>
          </cell>
          <cell r="H913">
            <v>25400</v>
          </cell>
          <cell r="I913">
            <v>22170</v>
          </cell>
        </row>
        <row r="914">
          <cell r="F914" t="str">
            <v>Agent DStv BP Commission - Reversals</v>
          </cell>
          <cell r="G914" t="str">
            <v>Other Cities SummaryMerchant Payments (Bill Pay)Agent DStv BP Commission - Reversals</v>
          </cell>
          <cell r="H914">
            <v>-180</v>
          </cell>
          <cell r="I914">
            <v>0</v>
          </cell>
        </row>
        <row r="915">
          <cell r="F915" t="str">
            <v>Number of agents performing Gotv</v>
          </cell>
          <cell r="G915" t="str">
            <v>Other Cities SummaryMerchant Payments (Bill Pay)Number of agents performing Gotv</v>
          </cell>
          <cell r="H915">
            <v>88</v>
          </cell>
          <cell r="I915">
            <v>100</v>
          </cell>
        </row>
        <row r="916">
          <cell r="F916" t="str">
            <v>Churn Agents Gotv BP</v>
          </cell>
          <cell r="G916" t="str">
            <v>Other Cities SummaryMerchant Payments (Bill Pay)Churn Agents Gotv BP</v>
          </cell>
          <cell r="H916">
            <v>8</v>
          </cell>
          <cell r="I916">
            <v>5</v>
          </cell>
        </row>
        <row r="917">
          <cell r="F917" t="str">
            <v xml:space="preserve">New / Fresh Agents BP in Month </v>
          </cell>
          <cell r="G917" t="str">
            <v xml:space="preserve">Other Cities SummaryMerchant Payments (Bill Pay)New / Fresh Agents BP in Month </v>
          </cell>
          <cell r="H917">
            <v>14</v>
          </cell>
          <cell r="I917">
            <v>17</v>
          </cell>
        </row>
        <row r="918">
          <cell r="F918" t="str">
            <v>Total Gotv BP Volume</v>
          </cell>
          <cell r="G918" t="str">
            <v>Other Cities SummaryMerchant Payments (Bill Pay)Total Gotv BP Volume</v>
          </cell>
          <cell r="H918">
            <v>4667</v>
          </cell>
          <cell r="I918">
            <v>5271</v>
          </cell>
        </row>
        <row r="919">
          <cell r="F919" t="str">
            <v>Total Gotv BP Volume - Reversals</v>
          </cell>
          <cell r="G919" t="str">
            <v>Other Cities SummaryMerchant Payments (Bill Pay)Total Gotv BP Volume - Reversals</v>
          </cell>
          <cell r="H919">
            <v>12</v>
          </cell>
          <cell r="I919">
            <v>10</v>
          </cell>
        </row>
        <row r="920">
          <cell r="F920" t="str">
            <v>Total Gotv BP Value</v>
          </cell>
          <cell r="G920" t="str">
            <v>Other Cities SummaryMerchant Payments (Bill Pay)Total Gotv BP Value</v>
          </cell>
          <cell r="H920">
            <v>6966200</v>
          </cell>
          <cell r="I920">
            <v>7793200</v>
          </cell>
        </row>
        <row r="921">
          <cell r="F921" t="str">
            <v>Total Gotv BP Value - Reversals</v>
          </cell>
          <cell r="G921" t="str">
            <v>Other Cities SummaryMerchant Payments (Bill Pay)Total Gotv BP Value - Reversals</v>
          </cell>
          <cell r="H921">
            <v>-18000</v>
          </cell>
          <cell r="I921">
            <v>-14000</v>
          </cell>
        </row>
        <row r="922">
          <cell r="F922" t="str">
            <v>Average Value of Gotv BP</v>
          </cell>
          <cell r="G922" t="str">
            <v>Other Cities SummaryMerchant Payments (Bill Pay)Average Value of Gotv BP</v>
          </cell>
          <cell r="H922">
            <v>1492.65</v>
          </cell>
          <cell r="I922">
            <v>1478.51</v>
          </cell>
        </row>
        <row r="923">
          <cell r="F923" t="str">
            <v>Average Value of Gotv BP - Reversals</v>
          </cell>
          <cell r="G923" t="str">
            <v>Other Cities SummaryMerchant Payments (Bill Pay)Average Value of Gotv BP - Reversals</v>
          </cell>
          <cell r="H923">
            <v>-1500</v>
          </cell>
          <cell r="I923">
            <v>-1400</v>
          </cell>
        </row>
        <row r="924">
          <cell r="F924" t="str">
            <v>Paga Gotv BP Income</v>
          </cell>
          <cell r="G924" t="str">
            <v>Other Cities SummaryMerchant Payments (Bill Pay)Paga Gotv BP Income</v>
          </cell>
          <cell r="H924">
            <v>162872</v>
          </cell>
          <cell r="I924">
            <v>183292</v>
          </cell>
        </row>
        <row r="925">
          <cell r="F925" t="str">
            <v>Paga Gotv BP Income - Reversals</v>
          </cell>
          <cell r="G925" t="str">
            <v>Other Cities SummaryMerchant Payments (Bill Pay)Paga Gotv BP Income - Reversals</v>
          </cell>
          <cell r="H925">
            <v>-70</v>
          </cell>
          <cell r="I925">
            <v>0</v>
          </cell>
        </row>
        <row r="926">
          <cell r="F926" t="str">
            <v>Agent Gotv BP Commission</v>
          </cell>
          <cell r="G926" t="str">
            <v>Other Cities SummaryMerchant Payments (Bill Pay)Agent Gotv BP Commission</v>
          </cell>
          <cell r="H926">
            <v>95730</v>
          </cell>
          <cell r="I926">
            <v>107650</v>
          </cell>
        </row>
        <row r="927">
          <cell r="F927" t="str">
            <v>Agent Gotv BP Commission - Reversals</v>
          </cell>
          <cell r="G927" t="str">
            <v>Other Cities SummaryMerchant Payments (Bill Pay)Agent Gotv BP Commission - Reversals</v>
          </cell>
          <cell r="H927">
            <v>-40</v>
          </cell>
          <cell r="I927">
            <v>0</v>
          </cell>
        </row>
        <row r="928">
          <cell r="F928" t="str">
            <v>Number of agents performing Startimes</v>
          </cell>
          <cell r="G928" t="str">
            <v>Other Cities SummaryMerchant Payments (Bill Pay)Number of agents performing Startimes</v>
          </cell>
          <cell r="H928">
            <v>36</v>
          </cell>
          <cell r="I928">
            <v>37</v>
          </cell>
        </row>
        <row r="929">
          <cell r="F929" t="str">
            <v>Churn Agents Startimes BP</v>
          </cell>
          <cell r="G929" t="str">
            <v>Other Cities SummaryMerchant Payments (Bill Pay)Churn Agents Startimes BP</v>
          </cell>
          <cell r="H929">
            <v>2</v>
          </cell>
          <cell r="I929">
            <v>2</v>
          </cell>
        </row>
        <row r="930">
          <cell r="F930" t="str">
            <v xml:space="preserve">New / Fresh Agents BP in Month </v>
          </cell>
          <cell r="G930" t="str">
            <v xml:space="preserve">Other Cities SummaryMerchant Payments (Bill Pay)New / Fresh Agents BP in Month </v>
          </cell>
          <cell r="H930">
            <v>9</v>
          </cell>
          <cell r="I930">
            <v>10</v>
          </cell>
        </row>
        <row r="931">
          <cell r="F931" t="str">
            <v>Total Startimes BP Volume</v>
          </cell>
          <cell r="G931" t="str">
            <v>Other Cities SummaryMerchant Payments (Bill Pay)Total Startimes BP Volume</v>
          </cell>
          <cell r="H931">
            <v>279</v>
          </cell>
          <cell r="I931">
            <v>226</v>
          </cell>
        </row>
        <row r="932">
          <cell r="F932" t="str">
            <v>Total Startimes BP Value</v>
          </cell>
          <cell r="G932" t="str">
            <v>Other Cities SummaryMerchant Payments (Bill Pay)Total Startimes BP Value</v>
          </cell>
          <cell r="H932">
            <v>456000</v>
          </cell>
          <cell r="I932">
            <v>289100</v>
          </cell>
        </row>
        <row r="933">
          <cell r="F933" t="str">
            <v>Average Value of Startimes BP</v>
          </cell>
          <cell r="G933" t="str">
            <v>Other Cities SummaryMerchant Payments (Bill Pay)Average Value of Startimes BP</v>
          </cell>
          <cell r="H933">
            <v>1634.41</v>
          </cell>
          <cell r="I933">
            <v>1279.2</v>
          </cell>
        </row>
        <row r="934">
          <cell r="F934" t="str">
            <v>Paga Startimes BP Income</v>
          </cell>
          <cell r="G934" t="str">
            <v>Other Cities SummaryMerchant Payments (Bill Pay)Paga Startimes BP Income</v>
          </cell>
          <cell r="H934">
            <v>442320</v>
          </cell>
          <cell r="I934">
            <v>280427</v>
          </cell>
        </row>
        <row r="935">
          <cell r="F935" t="str">
            <v>Agent Startimes BP Commission</v>
          </cell>
          <cell r="G935" t="str">
            <v>Other Cities SummaryMerchant Payments (Bill Pay)Agent Startimes BP Commission</v>
          </cell>
          <cell r="H935">
            <v>13680</v>
          </cell>
          <cell r="I935">
            <v>8673</v>
          </cell>
        </row>
        <row r="936">
          <cell r="F936" t="str">
            <v>Number of agents performing Other</v>
          </cell>
          <cell r="G936" t="str">
            <v>Other Cities SummaryMerchant Payments (Bill Pay)Number of agents performing Other</v>
          </cell>
          <cell r="H936">
            <v>7</v>
          </cell>
          <cell r="I936">
            <v>7</v>
          </cell>
        </row>
        <row r="937">
          <cell r="F937" t="str">
            <v>Churn Agents Other BP</v>
          </cell>
          <cell r="G937" t="str">
            <v>Other Cities SummaryMerchant Payments (Bill Pay)Churn Agents Other BP</v>
          </cell>
          <cell r="H937">
            <v>1</v>
          </cell>
          <cell r="I937">
            <v>1</v>
          </cell>
        </row>
        <row r="938">
          <cell r="F938" t="str">
            <v xml:space="preserve">New / Fresh Agents BP in Month </v>
          </cell>
          <cell r="G938" t="str">
            <v xml:space="preserve">Other Cities SummaryMerchant Payments (Bill Pay)New / Fresh Agents BP in Month </v>
          </cell>
          <cell r="H938">
            <v>4</v>
          </cell>
          <cell r="I938">
            <v>5</v>
          </cell>
        </row>
        <row r="939">
          <cell r="F939" t="str">
            <v>Total Other BP Volume</v>
          </cell>
          <cell r="G939" t="str">
            <v>Other Cities SummaryMerchant Payments (Bill Pay)Total Other BP Volume</v>
          </cell>
          <cell r="H939">
            <v>8</v>
          </cell>
          <cell r="I939">
            <v>10</v>
          </cell>
        </row>
        <row r="940">
          <cell r="F940" t="str">
            <v>Total Other BP Value</v>
          </cell>
          <cell r="G940" t="str">
            <v>Other Cities SummaryMerchant Payments (Bill Pay)Total Other BP Value</v>
          </cell>
          <cell r="H940">
            <v>28000</v>
          </cell>
          <cell r="I940">
            <v>30000</v>
          </cell>
        </row>
        <row r="941">
          <cell r="F941" t="str">
            <v>Average Value of Other BP</v>
          </cell>
          <cell r="G941" t="str">
            <v>Other Cities SummaryMerchant Payments (Bill Pay)Average Value of Other BP</v>
          </cell>
          <cell r="H941">
            <v>3500</v>
          </cell>
          <cell r="I941">
            <v>3000</v>
          </cell>
        </row>
        <row r="942">
          <cell r="F942" t="str">
            <v>Paga Other BP Income</v>
          </cell>
          <cell r="G942" t="str">
            <v>Other Cities SummaryMerchant Payments (Bill Pay)Paga Other BP Income</v>
          </cell>
          <cell r="H942">
            <v>1165</v>
          </cell>
          <cell r="I942">
            <v>1125</v>
          </cell>
        </row>
        <row r="943">
          <cell r="F943" t="str">
            <v>Agent Other BP Commission</v>
          </cell>
          <cell r="G943" t="str">
            <v>Other Cities SummaryMerchant Payments (Bill Pay)Agent Other BP Commission</v>
          </cell>
          <cell r="H943">
            <v>515</v>
          </cell>
          <cell r="I943">
            <v>445</v>
          </cell>
        </row>
        <row r="944">
          <cell r="F944" t="str">
            <v>Number of Agents performing Airtime on Transaction</v>
          </cell>
          <cell r="G944" t="str">
            <v>Other Cities SummaryAirtimeNumber of Agents performing Airtime on Transaction</v>
          </cell>
          <cell r="H944">
            <v>145</v>
          </cell>
          <cell r="I944">
            <v>151</v>
          </cell>
        </row>
        <row r="945">
          <cell r="F945" t="str">
            <v>Churn Agents Airtime</v>
          </cell>
          <cell r="G945" t="str">
            <v>Other Cities SummaryAirtimeChurn Agents Airtime</v>
          </cell>
          <cell r="H945">
            <v>20</v>
          </cell>
          <cell r="I945">
            <v>6</v>
          </cell>
        </row>
        <row r="946">
          <cell r="F946" t="str">
            <v xml:space="preserve">New / Fresh Agents Airtime in Month </v>
          </cell>
          <cell r="G946" t="str">
            <v xml:space="preserve">Other Cities SummaryAirtimeNew / Fresh Agents Airtime in Month </v>
          </cell>
          <cell r="H946">
            <v>16</v>
          </cell>
          <cell r="I946">
            <v>14</v>
          </cell>
        </row>
        <row r="947">
          <cell r="F947" t="str">
            <v>Total Airtime Volume</v>
          </cell>
          <cell r="G947" t="str">
            <v>Other Cities SummaryAirtimeTotal Airtime Volume</v>
          </cell>
          <cell r="H947">
            <v>1624</v>
          </cell>
          <cell r="I947">
            <v>1609</v>
          </cell>
        </row>
        <row r="948">
          <cell r="F948" t="str">
            <v>Total Airtime Volume - Reversal</v>
          </cell>
          <cell r="G948" t="str">
            <v>Other Cities SummaryAirtimeTotal Airtime Volume - Reversal</v>
          </cell>
          <cell r="H948">
            <v>3</v>
          </cell>
          <cell r="I948" t="str">
            <v xml:space="preserve">  </v>
          </cell>
        </row>
        <row r="949">
          <cell r="F949" t="str">
            <v>Total Airtime Value</v>
          </cell>
          <cell r="G949" t="str">
            <v>Other Cities SummaryAirtimeTotal Airtime Value</v>
          </cell>
          <cell r="H949">
            <v>538030.13</v>
          </cell>
          <cell r="I949">
            <v>568092.98</v>
          </cell>
        </row>
        <row r="950">
          <cell r="F950" t="str">
            <v>Total Airtime Value - Reversals</v>
          </cell>
          <cell r="G950" t="str">
            <v>Other Cities SummaryAirtimeTotal Airtime Value - Reversals</v>
          </cell>
          <cell r="H950">
            <v>-1200</v>
          </cell>
          <cell r="I950" t="str">
            <v xml:space="preserve">  </v>
          </cell>
        </row>
        <row r="951">
          <cell r="F951" t="str">
            <v>Average Value of Airtime</v>
          </cell>
          <cell r="G951" t="str">
            <v>Other Cities SummaryAirtimeAverage Value of Airtime</v>
          </cell>
          <cell r="H951">
            <v>331.3</v>
          </cell>
          <cell r="I951">
            <v>353.07</v>
          </cell>
        </row>
        <row r="952">
          <cell r="F952" t="str">
            <v>Average Value of Airtime - Reversals</v>
          </cell>
          <cell r="G952" t="str">
            <v>Other Cities SummaryAirtimeAverage Value of Airtime - Reversals</v>
          </cell>
          <cell r="H952">
            <v>-400</v>
          </cell>
          <cell r="I952" t="str">
            <v xml:space="preserve">  </v>
          </cell>
        </row>
        <row r="953">
          <cell r="F953" t="str">
            <v>Paga Airtime Income</v>
          </cell>
          <cell r="G953" t="str">
            <v>Other Cities SummaryAirtimePaga Airtime Income</v>
          </cell>
          <cell r="H953">
            <v>13957.28</v>
          </cell>
          <cell r="I953">
            <v>15055.17</v>
          </cell>
        </row>
        <row r="954">
          <cell r="F954" t="str">
            <v>Paga Airtime Income - Reversals</v>
          </cell>
          <cell r="G954" t="str">
            <v>Other Cities SummaryAirtimePaga Airtime Income - Reversals</v>
          </cell>
          <cell r="H954">
            <v>-60</v>
          </cell>
          <cell r="I954" t="str">
            <v xml:space="preserve">  </v>
          </cell>
        </row>
        <row r="955">
          <cell r="F955" t="str">
            <v>Agent Airtime Commission</v>
          </cell>
          <cell r="G955" t="str">
            <v>Other Cities SummaryAirtimeAgent Airtime Commission</v>
          </cell>
          <cell r="H955">
            <v>26946.5</v>
          </cell>
          <cell r="I955">
            <v>28404.65</v>
          </cell>
        </row>
        <row r="956">
          <cell r="F956" t="str">
            <v>Agent Airtime Commission - Reversals</v>
          </cell>
          <cell r="G956" t="str">
            <v>Other Cities SummaryAirtimeAgent Airtime Commission - Reversals</v>
          </cell>
          <cell r="H956">
            <v>0</v>
          </cell>
          <cell r="I956" t="str">
            <v xml:space="preserve">  </v>
          </cell>
        </row>
        <row r="957">
          <cell r="F957" t="str">
            <v># of Approved Agents in Total</v>
          </cell>
          <cell r="G957" t="str">
            <v>Other Cities SummaryAgent Network Sales# of Approved Agents in Total</v>
          </cell>
          <cell r="H957">
            <v>7238</v>
          </cell>
          <cell r="I957">
            <v>7453</v>
          </cell>
        </row>
        <row r="958">
          <cell r="F958" t="str">
            <v>Active Agents in total (at least 1 transactions in the month)</v>
          </cell>
          <cell r="G958" t="str">
            <v>Other Cities SummaryAgent Network SalesActive Agents in total (at least 1 transactions in the month)</v>
          </cell>
          <cell r="H958">
            <v>4187</v>
          </cell>
          <cell r="I958">
            <v>4293</v>
          </cell>
        </row>
        <row r="959">
          <cell r="F959" t="str">
            <v>Active Agents in total (at least 5 transactions in the month)</v>
          </cell>
          <cell r="G959" t="str">
            <v>Other Cities SummaryAgent Network SalesActive Agents in total (at least 5 transactions in the month)</v>
          </cell>
          <cell r="H959">
            <v>3624</v>
          </cell>
          <cell r="I959">
            <v>3694</v>
          </cell>
        </row>
        <row r="960">
          <cell r="F960" t="str">
            <v>Fresh Active Agents in total (at least 1 transactions in the month)</v>
          </cell>
          <cell r="G960" t="str">
            <v>Other Cities SummaryAgent Network SalesFresh Active Agents in total (at least 1 transactions in the month)</v>
          </cell>
          <cell r="H960">
            <v>369</v>
          </cell>
          <cell r="I960">
            <v>440</v>
          </cell>
        </row>
        <row r="961">
          <cell r="F961" t="str">
            <v>Fresh Active Agents in total (at least 5 transactions in the month)</v>
          </cell>
          <cell r="G961" t="str">
            <v>Other Cities SummaryAgent Network SalesFresh Active Agents in total (at least 5 transactions in the month)</v>
          </cell>
          <cell r="H961">
            <v>364</v>
          </cell>
          <cell r="I961">
            <v>384</v>
          </cell>
        </row>
        <row r="962">
          <cell r="F962" t="str">
            <v>Churn Active Agents (1 txn in Month)</v>
          </cell>
          <cell r="G962" t="str">
            <v>Other Cities SummaryAgent Network SalesChurn Active Agents (1 txn in Month)</v>
          </cell>
          <cell r="H962">
            <v>309</v>
          </cell>
          <cell r="I962">
            <v>334</v>
          </cell>
        </row>
        <row r="963">
          <cell r="F963" t="str">
            <v>Churn Active Agents (5 txn in Month)</v>
          </cell>
          <cell r="G963" t="str">
            <v>Other Cities SummaryAgent Network SalesChurn Active Agents (5 txn in Month)</v>
          </cell>
          <cell r="H963">
            <v>330</v>
          </cell>
          <cell r="I963">
            <v>314</v>
          </cell>
        </row>
        <row r="964">
          <cell r="F964" t="str">
            <v># Agents in City</v>
          </cell>
          <cell r="G964" t="str">
            <v>Other Cities SummaryOnitsha - All data in this section apply only to agents in Onitsha (or the specific city)# Agents in City</v>
          </cell>
          <cell r="H964">
            <v>246</v>
          </cell>
          <cell r="I964">
            <v>247</v>
          </cell>
        </row>
        <row r="965">
          <cell r="F965" t="str">
            <v>Active Agents in City in month (at least 1 transactions in the month)</v>
          </cell>
          <cell r="G965" t="str">
            <v>Other Cities SummaryOnitsha - All data in this section apply only to agents in Onitsha (or the specific city)Active Agents in City in month (at least 1 transactions in the month)</v>
          </cell>
          <cell r="H965">
            <v>86</v>
          </cell>
          <cell r="I965">
            <v>85</v>
          </cell>
        </row>
        <row r="966">
          <cell r="F966" t="str">
            <v>Active Agents in City in month (at least 5 transactions in the month)</v>
          </cell>
          <cell r="G966" t="str">
            <v>Other Cities SummaryOnitsha - All data in this section apply only to agents in Onitsha (or the specific city)Active Agents in City in month (at least 5 transactions in the month)</v>
          </cell>
          <cell r="H966">
            <v>67</v>
          </cell>
          <cell r="I966">
            <v>67</v>
          </cell>
        </row>
        <row r="967">
          <cell r="F967" t="str">
            <v>Churn City Agents in Month (1 txn in Month)</v>
          </cell>
          <cell r="G967" t="str">
            <v>Other Cities SummaryOnitsha - All data in this section apply only to agents in Onitsha (or the specific city)Churn City Agents in Month (1 txn in Month)</v>
          </cell>
          <cell r="H967">
            <v>8</v>
          </cell>
          <cell r="I967">
            <v>10</v>
          </cell>
        </row>
        <row r="968">
          <cell r="F968" t="str">
            <v>Churn City Agents in Month (5 txn in Month)</v>
          </cell>
          <cell r="G968" t="str">
            <v>Other Cities SummaryOnitsha - All data in this section apply only to agents in Onitsha (or the specific city)Churn City Agents in Month (5 txn in Month)</v>
          </cell>
          <cell r="H968">
            <v>7</v>
          </cell>
          <cell r="I968">
            <v>6</v>
          </cell>
        </row>
        <row r="969">
          <cell r="F969" t="str">
            <v>Number of Agents performing at least 1 Deposit for Customer or another Agent (Accept Deposit)</v>
          </cell>
          <cell r="G969" t="str">
            <v>Other Cities SummaryDeposit into Paga Number of Agents performing at least 1 Deposit for Customer or another Agent (Accept Deposit)</v>
          </cell>
          <cell r="H969">
            <v>27</v>
          </cell>
          <cell r="I969">
            <v>21</v>
          </cell>
        </row>
        <row r="970">
          <cell r="F970" t="str">
            <v>Churn Agents DP</v>
          </cell>
          <cell r="G970" t="str">
            <v>Other Cities SummaryDeposit into Paga Churn Agents DP</v>
          </cell>
          <cell r="H970">
            <v>13</v>
          </cell>
          <cell r="I970">
            <v>12</v>
          </cell>
        </row>
        <row r="971">
          <cell r="F971" t="str">
            <v xml:space="preserve">New / Fresh Agents DP in Month </v>
          </cell>
          <cell r="G971" t="str">
            <v xml:space="preserve">Other Cities SummaryDeposit into Paga New / Fresh Agents DP in Month </v>
          </cell>
          <cell r="H971">
            <v>7</v>
          </cell>
          <cell r="I971">
            <v>6</v>
          </cell>
        </row>
        <row r="972">
          <cell r="F972" t="str">
            <v>Total DP Volume</v>
          </cell>
          <cell r="G972" t="str">
            <v>Other Cities SummaryDeposit into Paga Total DP Volume</v>
          </cell>
          <cell r="H972">
            <v>147</v>
          </cell>
          <cell r="I972">
            <v>204</v>
          </cell>
        </row>
        <row r="973">
          <cell r="F973" t="str">
            <v>Total DP Value</v>
          </cell>
          <cell r="G973" t="str">
            <v>Other Cities SummaryDeposit into Paga Total DP Value</v>
          </cell>
          <cell r="H973">
            <v>2106800</v>
          </cell>
          <cell r="I973">
            <v>4495700</v>
          </cell>
        </row>
        <row r="974">
          <cell r="F974" t="str">
            <v>Average Value of DP</v>
          </cell>
          <cell r="G974" t="str">
            <v>Other Cities SummaryDeposit into Paga Average Value of DP</v>
          </cell>
          <cell r="H974">
            <v>14331.97</v>
          </cell>
          <cell r="I974">
            <v>22037.75</v>
          </cell>
        </row>
        <row r="975">
          <cell r="F975" t="str">
            <v>Number of Agents performing MT on Paga (to customer or non-customer)</v>
          </cell>
          <cell r="G975" t="str">
            <v>Other Cities SummaryMoney Transfer on PagaNumber of Agents performing MT on Paga (to customer or non-customer)</v>
          </cell>
          <cell r="H975" t="str">
            <v xml:space="preserve">   </v>
          </cell>
          <cell r="I975">
            <v>2</v>
          </cell>
        </row>
        <row r="976">
          <cell r="F976" t="str">
            <v>Churn Agents MT</v>
          </cell>
          <cell r="G976" t="str">
            <v>Other Cities SummaryMoney Transfer on PagaChurn Agents MT</v>
          </cell>
          <cell r="H976">
            <v>1</v>
          </cell>
          <cell r="I976" t="str">
            <v xml:space="preserve">   </v>
          </cell>
        </row>
        <row r="977">
          <cell r="F977" t="str">
            <v xml:space="preserve">New / Fresh Agents MT in Month </v>
          </cell>
          <cell r="G977" t="str">
            <v xml:space="preserve">Other Cities SummaryMoney Transfer on PagaNew / Fresh Agents MT in Month </v>
          </cell>
          <cell r="H977" t="str">
            <v xml:space="preserve">   </v>
          </cell>
          <cell r="I977">
            <v>2</v>
          </cell>
        </row>
        <row r="978">
          <cell r="F978" t="str">
            <v>Total MT Volume</v>
          </cell>
          <cell r="G978" t="str">
            <v>Other Cities SummaryMoney Transfer on PagaTotal MT Volume</v>
          </cell>
          <cell r="H978" t="str">
            <v xml:space="preserve">   </v>
          </cell>
          <cell r="I978">
            <v>2</v>
          </cell>
        </row>
        <row r="979">
          <cell r="F979" t="str">
            <v>Total MT Value</v>
          </cell>
          <cell r="G979" t="str">
            <v>Other Cities SummaryMoney Transfer on PagaTotal MT Value</v>
          </cell>
          <cell r="H979" t="str">
            <v xml:space="preserve">   </v>
          </cell>
          <cell r="I979">
            <v>24500</v>
          </cell>
        </row>
        <row r="980">
          <cell r="F980" t="str">
            <v>Average Value of MT</v>
          </cell>
          <cell r="G980" t="str">
            <v>Other Cities SummaryMoney Transfer on PagaAverage Value of MT</v>
          </cell>
          <cell r="H980" t="str">
            <v xml:space="preserve">   </v>
          </cell>
          <cell r="I980">
            <v>12250</v>
          </cell>
        </row>
        <row r="981">
          <cell r="F981" t="str">
            <v>Paga MT Income</v>
          </cell>
          <cell r="G981" t="str">
            <v>Other Cities SummaryMoney Transfer on PagaPaga MT Income</v>
          </cell>
          <cell r="H981" t="str">
            <v xml:space="preserve">   </v>
          </cell>
          <cell r="I981">
            <v>220</v>
          </cell>
        </row>
        <row r="982">
          <cell r="F982" t="str">
            <v>Agent MT Commission</v>
          </cell>
          <cell r="G982" t="str">
            <v>Other Cities SummaryMoney Transfer on PagaAgent MT Commission</v>
          </cell>
          <cell r="H982" t="str">
            <v xml:space="preserve">   </v>
          </cell>
          <cell r="I982">
            <v>130</v>
          </cell>
        </row>
        <row r="983">
          <cell r="F983" t="str">
            <v>Number of Agents performing Deposit to Bank</v>
          </cell>
          <cell r="G983" t="str">
            <v>Other Cities SummaryDeposit To BankNumber of Agents performing Deposit to Bank</v>
          </cell>
          <cell r="H983">
            <v>52</v>
          </cell>
          <cell r="I983">
            <v>54</v>
          </cell>
        </row>
        <row r="984">
          <cell r="F984" t="str">
            <v>Churn Agents DB</v>
          </cell>
          <cell r="G984" t="str">
            <v>Other Cities SummaryDeposit To BankChurn Agents DB</v>
          </cell>
          <cell r="H984">
            <v>8</v>
          </cell>
          <cell r="I984">
            <v>12</v>
          </cell>
        </row>
        <row r="985">
          <cell r="F985" t="str">
            <v xml:space="preserve">New / Fresh Agents DB in Month </v>
          </cell>
          <cell r="G985" t="str">
            <v xml:space="preserve">Other Cities SummaryDeposit To Bank New / Fresh Agents DB in Month </v>
          </cell>
          <cell r="H985">
            <v>14</v>
          </cell>
          <cell r="I985">
            <v>10</v>
          </cell>
        </row>
        <row r="986">
          <cell r="F986" t="str">
            <v>Total DB Volume</v>
          </cell>
          <cell r="G986" t="str">
            <v>Other Cities SummaryDeposit To BankTotal DB Volume</v>
          </cell>
          <cell r="H986">
            <v>210</v>
          </cell>
          <cell r="I986">
            <v>248</v>
          </cell>
        </row>
        <row r="987">
          <cell r="F987" t="str">
            <v>Total DB Volume - Reversals</v>
          </cell>
          <cell r="G987" t="str">
            <v>Other Cities SummaryDeposit To BankTotal DB Volume - Reversals</v>
          </cell>
          <cell r="H987" t="str">
            <v xml:space="preserve">   </v>
          </cell>
          <cell r="I987" t="str">
            <v xml:space="preserve">   </v>
          </cell>
        </row>
        <row r="988">
          <cell r="F988" t="str">
            <v>Total DB Value</v>
          </cell>
          <cell r="G988" t="str">
            <v>Other Cities SummaryDeposit To BankTotal DB Value</v>
          </cell>
          <cell r="H988">
            <v>3104250</v>
          </cell>
          <cell r="I988">
            <v>6674300</v>
          </cell>
        </row>
        <row r="989">
          <cell r="F989" t="str">
            <v>Total DB Value - Reversals</v>
          </cell>
          <cell r="G989" t="str">
            <v>Other Cities SummaryDeposit To BankTotal DB Value - Reversals</v>
          </cell>
          <cell r="H989" t="str">
            <v xml:space="preserve">   </v>
          </cell>
          <cell r="I989" t="str">
            <v xml:space="preserve">   </v>
          </cell>
        </row>
        <row r="990">
          <cell r="F990" t="str">
            <v>Average Value of DB</v>
          </cell>
          <cell r="G990" t="str">
            <v>Other Cities SummaryDeposit To BankAverage Value of DB</v>
          </cell>
          <cell r="H990">
            <v>14782.14</v>
          </cell>
          <cell r="I990">
            <v>26912.5</v>
          </cell>
        </row>
        <row r="991">
          <cell r="F991" t="str">
            <v>Average Value of DB - Reversals</v>
          </cell>
          <cell r="G991" t="str">
            <v>Other Cities SummaryDeposit To BankAverage Value of DB - Reversals</v>
          </cell>
          <cell r="H991" t="str">
            <v xml:space="preserve">   </v>
          </cell>
          <cell r="I991" t="str">
            <v xml:space="preserve">   </v>
          </cell>
        </row>
        <row r="992">
          <cell r="F992" t="str">
            <v>Paga DB Income</v>
          </cell>
          <cell r="G992" t="str">
            <v>Other Cities SummaryDeposit To BankPaga DB Income</v>
          </cell>
          <cell r="H992">
            <v>17780</v>
          </cell>
          <cell r="I992">
            <v>19910</v>
          </cell>
        </row>
        <row r="993">
          <cell r="F993" t="str">
            <v>Paga DB Income - Reversal</v>
          </cell>
          <cell r="G993" t="str">
            <v>Other Cities SummaryDeposit To BankPaga DB Income - Reversal</v>
          </cell>
          <cell r="H993" t="str">
            <v xml:space="preserve">   </v>
          </cell>
          <cell r="I993" t="str">
            <v xml:space="preserve">   </v>
          </cell>
        </row>
        <row r="994">
          <cell r="F994" t="str">
            <v>Agent DB Commission</v>
          </cell>
          <cell r="G994" t="str">
            <v>Other Cities SummaryDeposit To BankAgent DB Commission</v>
          </cell>
          <cell r="H994">
            <v>13620</v>
          </cell>
          <cell r="I994">
            <v>17290</v>
          </cell>
        </row>
        <row r="995">
          <cell r="F995" t="str">
            <v>Agent DB Commission - Reversal</v>
          </cell>
          <cell r="G995" t="str">
            <v>Other Cities SummaryDeposit To BankAgent DB Commission - Reversal</v>
          </cell>
          <cell r="H995" t="str">
            <v xml:space="preserve">   </v>
          </cell>
          <cell r="I995" t="str">
            <v xml:space="preserve">   </v>
          </cell>
        </row>
        <row r="996">
          <cell r="F996" t="str">
            <v>Number of agents performing DStv</v>
          </cell>
          <cell r="G996" t="str">
            <v>Other Cities SummaryMerchant Payments (Bill Pay)Number of agents performing DStv</v>
          </cell>
          <cell r="H996">
            <v>21</v>
          </cell>
          <cell r="I996">
            <v>21</v>
          </cell>
        </row>
        <row r="997">
          <cell r="F997" t="str">
            <v>Churn Agents DStv BP</v>
          </cell>
          <cell r="G997" t="str">
            <v>Other Cities SummaryMerchant Payments (Bill Pay)Churn Agents DStv BP</v>
          </cell>
          <cell r="H997">
            <v>3</v>
          </cell>
          <cell r="I997">
            <v>1</v>
          </cell>
        </row>
        <row r="998">
          <cell r="F998" t="str">
            <v xml:space="preserve">New / Fresh Agents BP in Month </v>
          </cell>
          <cell r="G998" t="str">
            <v xml:space="preserve">Other Cities SummaryMerchant Payments (Bill Pay)New / Fresh Agents BP in Month </v>
          </cell>
          <cell r="H998">
            <v>6</v>
          </cell>
          <cell r="I998">
            <v>6</v>
          </cell>
        </row>
        <row r="999">
          <cell r="F999" t="str">
            <v>Total DStv BP Volume</v>
          </cell>
          <cell r="G999" t="str">
            <v>Other Cities SummaryMerchant Payments (Bill Pay)Total DStv BP Volume</v>
          </cell>
          <cell r="H999">
            <v>464</v>
          </cell>
          <cell r="I999">
            <v>431</v>
          </cell>
        </row>
        <row r="1000">
          <cell r="F1000" t="str">
            <v>Total DStv BP Volume - Reversal</v>
          </cell>
          <cell r="G1000" t="str">
            <v>Other Cities SummaryMerchant Payments (Bill Pay)Total DStv BP Volume - Reversal</v>
          </cell>
          <cell r="H1000">
            <v>3</v>
          </cell>
          <cell r="I1000" t="str">
            <v xml:space="preserve">   </v>
          </cell>
        </row>
        <row r="1001">
          <cell r="F1001" t="str">
            <v>Total DStv BP Value</v>
          </cell>
          <cell r="G1001" t="str">
            <v>Other Cities SummaryMerchant Payments (Bill Pay)Total DStv BP Value</v>
          </cell>
          <cell r="H1001">
            <v>2626408</v>
          </cell>
          <cell r="I1001">
            <v>2643620</v>
          </cell>
        </row>
        <row r="1002">
          <cell r="F1002" t="str">
            <v>Total DStv BP Value - Reversal</v>
          </cell>
          <cell r="G1002" t="str">
            <v>Other Cities SummaryMerchant Payments (Bill Pay)Total DStv BP Value - Reversal</v>
          </cell>
          <cell r="H1002">
            <v>-23550</v>
          </cell>
          <cell r="I1002" t="str">
            <v xml:space="preserve">   </v>
          </cell>
        </row>
        <row r="1003">
          <cell r="F1003" t="str">
            <v>Average Value of DStv BP</v>
          </cell>
          <cell r="G1003" t="str">
            <v>Other Cities SummaryMerchant Payments (Bill Pay)Average Value of DStv BP</v>
          </cell>
          <cell r="H1003">
            <v>5660.36</v>
          </cell>
          <cell r="I1003">
            <v>6133.69</v>
          </cell>
        </row>
        <row r="1004">
          <cell r="F1004" t="str">
            <v>Average Value of DStv BP - Reversals</v>
          </cell>
          <cell r="G1004" t="str">
            <v>Other Cities SummaryMerchant Payments (Bill Pay)Average Value of DStv BP - Reversals</v>
          </cell>
          <cell r="H1004">
            <v>-7850</v>
          </cell>
          <cell r="I1004" t="str">
            <v xml:space="preserve">   </v>
          </cell>
        </row>
        <row r="1005">
          <cell r="F1005" t="str">
            <v>Paga DStv BP Income</v>
          </cell>
          <cell r="G1005" t="str">
            <v>Other Cities SummaryMerchant Payments (Bill Pay)Paga DStv BP Income</v>
          </cell>
          <cell r="H1005">
            <v>35719.58</v>
          </cell>
          <cell r="I1005">
            <v>35056.199999999997</v>
          </cell>
        </row>
        <row r="1006">
          <cell r="F1006" t="str">
            <v>Paga DStv BP Income - Reversals</v>
          </cell>
          <cell r="G1006" t="str">
            <v>Other Cities SummaryMerchant Payments (Bill Pay)Paga DStv BP Income - Reversals</v>
          </cell>
          <cell r="H1006">
            <v>0</v>
          </cell>
          <cell r="I1006" t="str">
            <v xml:space="preserve">   </v>
          </cell>
        </row>
        <row r="1007">
          <cell r="F1007" t="str">
            <v>Agent DStv BP Commission</v>
          </cell>
          <cell r="G1007" t="str">
            <v>Other Cities SummaryMerchant Payments (Bill Pay)Agent DStv BP Commission</v>
          </cell>
          <cell r="H1007">
            <v>24340</v>
          </cell>
          <cell r="I1007">
            <v>23140</v>
          </cell>
        </row>
        <row r="1008">
          <cell r="F1008" t="str">
            <v>Agent DStv BP Commission - Reversals</v>
          </cell>
          <cell r="G1008" t="str">
            <v>Other Cities SummaryMerchant Payments (Bill Pay)Agent DStv BP Commission - Reversals</v>
          </cell>
          <cell r="H1008">
            <v>0</v>
          </cell>
          <cell r="I1008" t="str">
            <v xml:space="preserve">   </v>
          </cell>
        </row>
        <row r="1009">
          <cell r="F1009" t="str">
            <v>Number of agents performing Gotv</v>
          </cell>
          <cell r="G1009" t="str">
            <v>Other Cities SummaryMerchant Payments (Bill Pay)Number of agents performing Gotv</v>
          </cell>
          <cell r="H1009">
            <v>30</v>
          </cell>
          <cell r="I1009">
            <v>25</v>
          </cell>
        </row>
        <row r="1010">
          <cell r="F1010" t="str">
            <v>Churn Agents Gotv BP</v>
          </cell>
          <cell r="G1010" t="str">
            <v>Other Cities SummaryMerchant Payments (Bill Pay)Churn Agents Gotv BP</v>
          </cell>
          <cell r="H1010">
            <v>2</v>
          </cell>
          <cell r="I1010">
            <v>6</v>
          </cell>
        </row>
        <row r="1011">
          <cell r="F1011" t="str">
            <v xml:space="preserve">New / Fresh Agents BP in Month </v>
          </cell>
          <cell r="G1011" t="str">
            <v xml:space="preserve">Other Cities SummaryMerchant Payments (Bill Pay)New / Fresh Agents BP in Month </v>
          </cell>
          <cell r="H1011">
            <v>11</v>
          </cell>
          <cell r="I1011">
            <v>4</v>
          </cell>
        </row>
        <row r="1012">
          <cell r="F1012" t="str">
            <v>Total Gotv BP Volume</v>
          </cell>
          <cell r="G1012" t="str">
            <v>Other Cities SummaryMerchant Payments (Bill Pay)Total Gotv BP Volume</v>
          </cell>
          <cell r="H1012">
            <v>361</v>
          </cell>
          <cell r="I1012">
            <v>317</v>
          </cell>
        </row>
        <row r="1013">
          <cell r="F1013" t="str">
            <v>Total Gotv BP Volume - Reversals</v>
          </cell>
          <cell r="G1013" t="str">
            <v>Other Cities SummaryMerchant Payments (Bill Pay)Total Gotv BP Volume - Reversals</v>
          </cell>
          <cell r="H1013">
            <v>1</v>
          </cell>
          <cell r="I1013">
            <v>4</v>
          </cell>
        </row>
        <row r="1014">
          <cell r="F1014" t="str">
            <v>Total Gotv BP Value</v>
          </cell>
          <cell r="G1014" t="str">
            <v>Other Cities SummaryMerchant Payments (Bill Pay)Total Gotv BP Value</v>
          </cell>
          <cell r="H1014">
            <v>554500</v>
          </cell>
          <cell r="I1014">
            <v>480200</v>
          </cell>
        </row>
        <row r="1015">
          <cell r="F1015" t="str">
            <v>Total Gotv BP Value - Reversals</v>
          </cell>
          <cell r="G1015" t="str">
            <v>Other Cities SummaryMerchant Payments (Bill Pay)Total Gotv BP Value - Reversals</v>
          </cell>
          <cell r="H1015">
            <v>-1500</v>
          </cell>
          <cell r="I1015">
            <v>-4000</v>
          </cell>
        </row>
        <row r="1016">
          <cell r="F1016" t="str">
            <v>Average Value of Gotv BP</v>
          </cell>
          <cell r="G1016" t="str">
            <v>Other Cities SummaryMerchant Payments (Bill Pay)Average Value of Gotv BP</v>
          </cell>
          <cell r="H1016">
            <v>1536.01</v>
          </cell>
          <cell r="I1016">
            <v>1514.83</v>
          </cell>
        </row>
        <row r="1017">
          <cell r="F1017" t="str">
            <v>Average Value of Gotv BP - Reversals</v>
          </cell>
          <cell r="G1017" t="str">
            <v>Other Cities SummaryMerchant Payments (Bill Pay)Average Value of Gotv BP - Reversals</v>
          </cell>
          <cell r="H1017">
            <v>-1500</v>
          </cell>
          <cell r="I1017">
            <v>-1000</v>
          </cell>
        </row>
        <row r="1018">
          <cell r="F1018" t="str">
            <v>Paga Gotv BP Income</v>
          </cell>
          <cell r="G1018" t="str">
            <v>Other Cities SummaryMerchant Payments (Bill Pay)Paga Gotv BP Income</v>
          </cell>
          <cell r="H1018">
            <v>12760</v>
          </cell>
          <cell r="I1018">
            <v>11102</v>
          </cell>
        </row>
        <row r="1019">
          <cell r="F1019" t="str">
            <v>Paga Gotv BP Income - Reversals</v>
          </cell>
          <cell r="G1019" t="str">
            <v>Other Cities SummaryMerchant Payments (Bill Pay)Paga Gotv BP Income - Reversals</v>
          </cell>
          <cell r="H1019">
            <v>0</v>
          </cell>
          <cell r="I1019">
            <v>0</v>
          </cell>
        </row>
        <row r="1020">
          <cell r="F1020" t="str">
            <v>Agent Gotv BP Commission</v>
          </cell>
          <cell r="G1020" t="str">
            <v>Other Cities SummaryMerchant Payments (Bill Pay)Agent Gotv BP Commission</v>
          </cell>
          <cell r="H1020">
            <v>7620</v>
          </cell>
          <cell r="I1020">
            <v>6680</v>
          </cell>
        </row>
        <row r="1021">
          <cell r="F1021" t="str">
            <v>Agent Gotv BP Commission - Reversals</v>
          </cell>
          <cell r="G1021" t="str">
            <v>Other Cities SummaryMerchant Payments (Bill Pay)Agent Gotv BP Commission - Reversals</v>
          </cell>
          <cell r="H1021">
            <v>0</v>
          </cell>
          <cell r="I1021">
            <v>0</v>
          </cell>
        </row>
        <row r="1022">
          <cell r="F1022" t="str">
            <v>Number of agents performing Startimes</v>
          </cell>
          <cell r="G1022" t="str">
            <v>Other Cities SummaryMerchant Payments (Bill Pay)Number of agents performing Startimes</v>
          </cell>
          <cell r="H1022">
            <v>13</v>
          </cell>
          <cell r="I1022">
            <v>12</v>
          </cell>
        </row>
        <row r="1023">
          <cell r="F1023" t="str">
            <v>Churn Agents Startimes BP</v>
          </cell>
          <cell r="G1023" t="str">
            <v>Other Cities SummaryMerchant Payments (Bill Pay)Churn Agents Startimes BP</v>
          </cell>
          <cell r="H1023">
            <v>3</v>
          </cell>
          <cell r="I1023">
            <v>2</v>
          </cell>
        </row>
        <row r="1024">
          <cell r="F1024" t="str">
            <v xml:space="preserve">New / Fresh Agents BP in Month </v>
          </cell>
          <cell r="G1024" t="str">
            <v xml:space="preserve">Other Cities SummaryMerchant Payments (Bill Pay)New / Fresh Agents BP in Month </v>
          </cell>
          <cell r="H1024">
            <v>5</v>
          </cell>
          <cell r="I1024">
            <v>3</v>
          </cell>
        </row>
        <row r="1025">
          <cell r="F1025" t="str">
            <v>Total Startimes BP Volume</v>
          </cell>
          <cell r="G1025" t="str">
            <v>Other Cities SummaryMerchant Payments (Bill Pay)Total Startimes BP Volume</v>
          </cell>
          <cell r="H1025">
            <v>50</v>
          </cell>
          <cell r="I1025">
            <v>37</v>
          </cell>
        </row>
        <row r="1026">
          <cell r="F1026" t="str">
            <v>Total Startimes BP Value</v>
          </cell>
          <cell r="G1026" t="str">
            <v>Other Cities SummaryMerchant Payments (Bill Pay)Total Startimes BP Value</v>
          </cell>
          <cell r="H1026">
            <v>64000</v>
          </cell>
          <cell r="I1026">
            <v>44000</v>
          </cell>
        </row>
        <row r="1027">
          <cell r="F1027" t="str">
            <v>Average Value of Startimes BP</v>
          </cell>
          <cell r="G1027" t="str">
            <v>Other Cities SummaryMerchant Payments (Bill Pay)Average Value of Startimes BP</v>
          </cell>
          <cell r="H1027">
            <v>1280</v>
          </cell>
          <cell r="I1027">
            <v>1189.19</v>
          </cell>
        </row>
        <row r="1028">
          <cell r="F1028" t="str">
            <v>Paga Startimes BP Income</v>
          </cell>
          <cell r="G1028" t="str">
            <v>Other Cities SummaryMerchant Payments (Bill Pay)Paga Startimes BP Income</v>
          </cell>
          <cell r="H1028">
            <v>62080</v>
          </cell>
          <cell r="I1028">
            <v>42680</v>
          </cell>
        </row>
        <row r="1029">
          <cell r="F1029" t="str">
            <v>Agent Startimes BP Commission</v>
          </cell>
          <cell r="G1029" t="str">
            <v>Other Cities SummaryMerchant Payments (Bill Pay)Agent Startimes BP Commission</v>
          </cell>
          <cell r="H1029">
            <v>1920</v>
          </cell>
          <cell r="I1029">
            <v>1320</v>
          </cell>
        </row>
        <row r="1030">
          <cell r="F1030" t="str">
            <v>Number of agents performing Other</v>
          </cell>
          <cell r="G1030" t="str">
            <v>Other Cities SummaryMerchant Payments (Bill Pay)Number of agents performing Other</v>
          </cell>
          <cell r="H1030">
            <v>4</v>
          </cell>
          <cell r="I1030">
            <v>3</v>
          </cell>
        </row>
        <row r="1031">
          <cell r="F1031" t="str">
            <v>Churn Agents Other BP</v>
          </cell>
          <cell r="G1031" t="str">
            <v>Other Cities SummaryMerchant Payments (Bill Pay)Churn Agents Other BP</v>
          </cell>
          <cell r="H1031">
            <v>2</v>
          </cell>
          <cell r="I1031" t="str">
            <v xml:space="preserve">   </v>
          </cell>
        </row>
        <row r="1032">
          <cell r="F1032" t="str">
            <v xml:space="preserve">New / Fresh Agents BP in Month </v>
          </cell>
          <cell r="G1032" t="str">
            <v xml:space="preserve">Other Cities SummaryMerchant Payments (Bill Pay)New / Fresh Agents BP in Month </v>
          </cell>
          <cell r="H1032">
            <v>3</v>
          </cell>
          <cell r="I1032">
            <v>2</v>
          </cell>
        </row>
        <row r="1033">
          <cell r="F1033" t="str">
            <v>Total Other BP Volume</v>
          </cell>
          <cell r="G1033" t="str">
            <v>Other Cities SummaryMerchant Payments (Bill Pay)Total Other BP Volume</v>
          </cell>
          <cell r="H1033">
            <v>6</v>
          </cell>
          <cell r="I1033">
            <v>7</v>
          </cell>
        </row>
        <row r="1034">
          <cell r="F1034" t="str">
            <v>Total Other BP Value</v>
          </cell>
          <cell r="G1034" t="str">
            <v>Other Cities SummaryMerchant Payments (Bill Pay)Total Other BP Value</v>
          </cell>
          <cell r="H1034">
            <v>20500</v>
          </cell>
          <cell r="I1034">
            <v>21000</v>
          </cell>
        </row>
        <row r="1035">
          <cell r="F1035" t="str">
            <v>Average Value of Other BP</v>
          </cell>
          <cell r="G1035" t="str">
            <v>Other Cities SummaryMerchant Payments (Bill Pay)Average Value of Other BP</v>
          </cell>
          <cell r="H1035">
            <v>3416.67</v>
          </cell>
          <cell r="I1035">
            <v>3000</v>
          </cell>
        </row>
        <row r="1036">
          <cell r="F1036" t="str">
            <v>Paga Other BP Income</v>
          </cell>
          <cell r="G1036" t="str">
            <v>Other Cities SummaryMerchant Payments (Bill Pay)Paga Other BP Income</v>
          </cell>
          <cell r="H1036">
            <v>1000</v>
          </cell>
          <cell r="I1036">
            <v>0</v>
          </cell>
        </row>
        <row r="1037">
          <cell r="F1037" t="str">
            <v>Agent Other BP Commission</v>
          </cell>
          <cell r="G1037" t="str">
            <v>Other Cities SummaryMerchant Payments (Bill Pay)Agent Other BP Commission</v>
          </cell>
          <cell r="H1037">
            <v>250</v>
          </cell>
          <cell r="I1037">
            <v>350</v>
          </cell>
        </row>
        <row r="1038">
          <cell r="F1038" t="str">
            <v>Number of Agents performing Airtime on Transaction</v>
          </cell>
          <cell r="G1038" t="str">
            <v>Other Cities SummaryAirtimeNumber of Agents performing Airtime on Transaction</v>
          </cell>
          <cell r="H1038">
            <v>110</v>
          </cell>
          <cell r="I1038">
            <v>109</v>
          </cell>
        </row>
        <row r="1039">
          <cell r="F1039" t="str">
            <v>Churn Agents Airtime</v>
          </cell>
          <cell r="G1039" t="str">
            <v>Other Cities SummaryAirtimeChurn Agents Airtime</v>
          </cell>
          <cell r="H1039">
            <v>11</v>
          </cell>
          <cell r="I1039">
            <v>10</v>
          </cell>
        </row>
        <row r="1040">
          <cell r="F1040" t="str">
            <v xml:space="preserve">New / Fresh Agents Airtime in Month </v>
          </cell>
          <cell r="G1040" t="str">
            <v xml:space="preserve">Other Cities SummaryAirtimeNew / Fresh Agents Airtime in Month </v>
          </cell>
          <cell r="H1040">
            <v>17</v>
          </cell>
          <cell r="I1040">
            <v>12</v>
          </cell>
        </row>
        <row r="1041">
          <cell r="F1041" t="str">
            <v>Total Airtime Volume</v>
          </cell>
          <cell r="G1041" t="str">
            <v>Other Cities SummaryAirtimeTotal Airtime Volume</v>
          </cell>
          <cell r="H1041">
            <v>1662</v>
          </cell>
          <cell r="I1041">
            <v>1539</v>
          </cell>
        </row>
        <row r="1042">
          <cell r="F1042" t="str">
            <v>Total Airtime Volume - Reversal</v>
          </cell>
          <cell r="G1042" t="str">
            <v>Other Cities SummaryAirtimeTotal Airtime Volume - Reversal</v>
          </cell>
          <cell r="H1042" t="str">
            <v xml:space="preserve">   </v>
          </cell>
          <cell r="I1042">
            <v>2</v>
          </cell>
        </row>
        <row r="1043">
          <cell r="F1043" t="str">
            <v>Total Airtime Value</v>
          </cell>
          <cell r="G1043" t="str">
            <v>Other Cities SummaryAirtimeTotal Airtime Value</v>
          </cell>
          <cell r="H1043">
            <v>640394.65</v>
          </cell>
          <cell r="I1043">
            <v>594200</v>
          </cell>
        </row>
        <row r="1044">
          <cell r="F1044" t="str">
            <v>Total Airtime Value - Reversals</v>
          </cell>
          <cell r="G1044" t="str">
            <v>Other Cities SummaryAirtimeTotal Airtime Value - Reversals</v>
          </cell>
          <cell r="H1044" t="str">
            <v xml:space="preserve">   </v>
          </cell>
          <cell r="I1044">
            <v>-2000</v>
          </cell>
        </row>
        <row r="1045">
          <cell r="F1045" t="str">
            <v>Average Value of Airtime</v>
          </cell>
          <cell r="G1045" t="str">
            <v>Other Cities SummaryAirtimeAverage Value of Airtime</v>
          </cell>
          <cell r="H1045">
            <v>385.32</v>
          </cell>
          <cell r="I1045">
            <v>386.09</v>
          </cell>
        </row>
        <row r="1046">
          <cell r="F1046" t="str">
            <v>Average Value of Airtime - Reversals</v>
          </cell>
          <cell r="G1046" t="str">
            <v>Other Cities SummaryAirtimeAverage Value of Airtime - Reversals</v>
          </cell>
          <cell r="H1046" t="str">
            <v xml:space="preserve">   </v>
          </cell>
          <cell r="I1046">
            <v>-1000</v>
          </cell>
        </row>
        <row r="1047">
          <cell r="F1047" t="str">
            <v>Paga Airtime Income</v>
          </cell>
          <cell r="G1047" t="str">
            <v>Other Cities SummaryAirtimePaga Airtime Income</v>
          </cell>
          <cell r="H1047">
            <v>17185.57</v>
          </cell>
          <cell r="I1047">
            <v>15793.79</v>
          </cell>
        </row>
        <row r="1048">
          <cell r="F1048" t="str">
            <v>Paga Airtime Income - Reversals</v>
          </cell>
          <cell r="G1048" t="str">
            <v>Other Cities SummaryAirtimePaga Airtime Income - Reversals</v>
          </cell>
          <cell r="H1048" t="str">
            <v xml:space="preserve">   </v>
          </cell>
          <cell r="I1048">
            <v>-70</v>
          </cell>
        </row>
        <row r="1049">
          <cell r="F1049" t="str">
            <v>Agent Airtime Commission</v>
          </cell>
          <cell r="G1049" t="str">
            <v>Other Cities SummaryAirtimeAgent Airtime Commission</v>
          </cell>
          <cell r="H1049">
            <v>32019.73</v>
          </cell>
          <cell r="I1049">
            <v>29810</v>
          </cell>
        </row>
        <row r="1050">
          <cell r="F1050" t="str">
            <v>Agent Airtime Commission - Reversals</v>
          </cell>
          <cell r="G1050" t="str">
            <v>Other Cities SummaryAirtimeAgent Airtime Commission - Reversals</v>
          </cell>
          <cell r="H1050" t="str">
            <v xml:space="preserve">   </v>
          </cell>
          <cell r="I1050">
            <v>0</v>
          </cell>
        </row>
        <row r="1051">
          <cell r="F1051" t="str">
            <v># of Approved Agents in Total</v>
          </cell>
          <cell r="G1051" t="str">
            <v>Other Cities SummaryAgent Network Sales# of Approved Agents in Total</v>
          </cell>
          <cell r="H1051">
            <v>7238</v>
          </cell>
          <cell r="I1051">
            <v>7453</v>
          </cell>
        </row>
        <row r="1052">
          <cell r="F1052" t="str">
            <v>Active Agents in total (at least 1 transactions in the month)</v>
          </cell>
          <cell r="G1052" t="str">
            <v>Other Cities SummaryAgent Network SalesActive Agents in total (at least 1 transactions in the month)</v>
          </cell>
          <cell r="H1052">
            <v>4187</v>
          </cell>
          <cell r="I1052">
            <v>4293</v>
          </cell>
        </row>
        <row r="1053">
          <cell r="F1053" t="str">
            <v>Active Agents in total (at least 5 transactions in the month)</v>
          </cell>
          <cell r="G1053" t="str">
            <v>Other Cities SummaryAgent Network SalesActive Agents in total (at least 5 transactions in the month)</v>
          </cell>
          <cell r="H1053">
            <v>3624</v>
          </cell>
          <cell r="I1053">
            <v>3694</v>
          </cell>
        </row>
        <row r="1054">
          <cell r="F1054" t="str">
            <v>Fresh Active Agents in total (at least 1 transactions in the month)</v>
          </cell>
          <cell r="G1054" t="str">
            <v>Other Cities SummaryAgent Network SalesFresh Active Agents in total (at least 1 transactions in the month)</v>
          </cell>
          <cell r="H1054">
            <v>369</v>
          </cell>
          <cell r="I1054">
            <v>440</v>
          </cell>
        </row>
        <row r="1055">
          <cell r="F1055" t="str">
            <v>Fresh Active Agents in total (at least 5 transactions in the month)</v>
          </cell>
          <cell r="G1055" t="str">
            <v>Other Cities SummaryAgent Network SalesFresh Active Agents in total (at least 5 transactions in the month)</v>
          </cell>
          <cell r="H1055">
            <v>364</v>
          </cell>
          <cell r="I1055">
            <v>384</v>
          </cell>
        </row>
        <row r="1056">
          <cell r="F1056" t="str">
            <v>Churn Active Agents (1 txn in Month)</v>
          </cell>
          <cell r="G1056" t="str">
            <v>Other Cities SummaryAgent Network SalesChurn Active Agents (1 txn in Month)</v>
          </cell>
          <cell r="H1056">
            <v>309</v>
          </cell>
          <cell r="I1056">
            <v>334</v>
          </cell>
        </row>
        <row r="1057">
          <cell r="F1057" t="str">
            <v>Churn Active Agents (5 txn in Month)</v>
          </cell>
          <cell r="G1057" t="str">
            <v>Other Cities SummaryAgent Network SalesChurn Active Agents (5 txn in Month)</v>
          </cell>
          <cell r="H1057">
            <v>330</v>
          </cell>
          <cell r="I1057">
            <v>314</v>
          </cell>
        </row>
        <row r="1058">
          <cell r="F1058" t="str">
            <v># Agents in City</v>
          </cell>
          <cell r="G1058" t="str">
            <v>Other Cities SummaryNnewi - All data in this section apply only to agents in Nnewi (or the specific city)# Agents in City</v>
          </cell>
          <cell r="H1058">
            <v>29</v>
          </cell>
          <cell r="I1058">
            <v>29</v>
          </cell>
        </row>
        <row r="1059">
          <cell r="F1059" t="str">
            <v>Active Agents in City in month (at least 1 transactions in the month)</v>
          </cell>
          <cell r="G1059" t="str">
            <v>Other Cities SummaryNnewi - All data in this section apply only to agents in Nnewi (or the specific city)Active Agents in City in month (at least 1 transactions in the month)</v>
          </cell>
          <cell r="H1059">
            <v>20</v>
          </cell>
          <cell r="I1059">
            <v>18</v>
          </cell>
        </row>
        <row r="1060">
          <cell r="F1060" t="str">
            <v>Active Agents in City in month (at least 5 transactions in the month)</v>
          </cell>
          <cell r="G1060" t="str">
            <v>Other Cities SummaryNnewi - All data in this section apply only to agents in Nnewi (or the specific city)Active Agents in City in month (at least 5 transactions in the month)</v>
          </cell>
          <cell r="H1060">
            <v>16</v>
          </cell>
          <cell r="I1060">
            <v>14</v>
          </cell>
        </row>
        <row r="1061">
          <cell r="F1061" t="str">
            <v>Churn City Agents in Month (1 txn in Month)</v>
          </cell>
          <cell r="G1061" t="str">
            <v>Other Cities SummaryNnewi - All data in this section apply only to agents in Nnewi (or the specific city)Churn City Agents in Month (1 txn in Month)</v>
          </cell>
          <cell r="H1061">
            <v>1</v>
          </cell>
          <cell r="I1061">
            <v>3</v>
          </cell>
        </row>
        <row r="1062">
          <cell r="F1062" t="str">
            <v>Churn City Agents in Month (5 txn in Month)</v>
          </cell>
          <cell r="G1062" t="str">
            <v>Other Cities SummaryNnewi - All data in this section apply only to agents in Nnewi (or the specific city)Churn City Agents in Month (5 txn in Month)</v>
          </cell>
          <cell r="H1062">
            <v>3</v>
          </cell>
          <cell r="I1062">
            <v>3</v>
          </cell>
        </row>
        <row r="1063">
          <cell r="F1063" t="str">
            <v>Number of Agents performing at least 1 Deposit for Customer or another Agent (Accept Deposit)</v>
          </cell>
          <cell r="G1063" t="str">
            <v>Other Cities SummaryDeposit into Paga Number of Agents performing at least 1 Deposit for Customer or another Agent (Accept Deposit)</v>
          </cell>
          <cell r="H1063">
            <v>2</v>
          </cell>
          <cell r="I1063">
            <v>6</v>
          </cell>
        </row>
        <row r="1064">
          <cell r="F1064" t="str">
            <v>Churn Agents DP</v>
          </cell>
          <cell r="G1064" t="str">
            <v>Other Cities SummaryDeposit into Paga Churn Agents DP</v>
          </cell>
          <cell r="H1064">
            <v>7</v>
          </cell>
          <cell r="I1064">
            <v>2</v>
          </cell>
        </row>
        <row r="1065">
          <cell r="F1065" t="str">
            <v xml:space="preserve">New / Fresh Agents DP in Month </v>
          </cell>
          <cell r="G1065" t="str">
            <v xml:space="preserve">Other Cities SummaryDeposit into Paga New / Fresh Agents DP in Month </v>
          </cell>
          <cell r="H1065" t="str">
            <v xml:space="preserve">   </v>
          </cell>
          <cell r="I1065">
            <v>6</v>
          </cell>
        </row>
        <row r="1066">
          <cell r="F1066" t="str">
            <v>Total DP Volume</v>
          </cell>
          <cell r="G1066" t="str">
            <v>Other Cities SummaryDeposit into Paga Total DP Volume</v>
          </cell>
          <cell r="H1066">
            <v>3</v>
          </cell>
          <cell r="I1066">
            <v>31</v>
          </cell>
        </row>
        <row r="1067">
          <cell r="F1067" t="str">
            <v>Total DP Value</v>
          </cell>
          <cell r="G1067" t="str">
            <v>Other Cities SummaryDeposit into Paga Total DP Value</v>
          </cell>
          <cell r="H1067">
            <v>22000</v>
          </cell>
          <cell r="I1067">
            <v>288600</v>
          </cell>
        </row>
        <row r="1068">
          <cell r="F1068" t="str">
            <v>Average Value of DP</v>
          </cell>
          <cell r="G1068" t="str">
            <v>Other Cities SummaryDeposit into Paga Average Value of DP</v>
          </cell>
          <cell r="H1068">
            <v>7333.33</v>
          </cell>
          <cell r="I1068">
            <v>9309.68</v>
          </cell>
        </row>
        <row r="1069">
          <cell r="F1069" t="str">
            <v>Number of Agents performing MT on Paga (to customer or non-customer)</v>
          </cell>
          <cell r="G1069" t="str">
            <v>Other Cities SummaryMoney Transfer on PagaNumber of Agents performing MT on Paga (to customer or non-customer)</v>
          </cell>
          <cell r="H1069" t="str">
            <v xml:space="preserve">   </v>
          </cell>
          <cell r="I1069" t="str">
            <v xml:space="preserve">   </v>
          </cell>
        </row>
        <row r="1070">
          <cell r="F1070" t="str">
            <v>Churn Agents MT</v>
          </cell>
          <cell r="G1070" t="str">
            <v>Other Cities SummaryMoney Transfer on PagaChurn Agents MT</v>
          </cell>
          <cell r="H1070">
            <v>1</v>
          </cell>
          <cell r="I1070" t="str">
            <v xml:space="preserve">   </v>
          </cell>
        </row>
        <row r="1071">
          <cell r="F1071" t="str">
            <v xml:space="preserve">New / Fresh Agents MT in Month </v>
          </cell>
          <cell r="G1071" t="str">
            <v xml:space="preserve">Other Cities SummaryMoney Transfer on PagaNew / Fresh Agents MT in Month </v>
          </cell>
          <cell r="H1071" t="str">
            <v xml:space="preserve">   </v>
          </cell>
          <cell r="I1071" t="str">
            <v xml:space="preserve">   </v>
          </cell>
        </row>
        <row r="1072">
          <cell r="F1072" t="str">
            <v>Total MT Volume</v>
          </cell>
          <cell r="G1072" t="str">
            <v>Other Cities SummaryMoney Transfer on PagaTotal MT Volume</v>
          </cell>
          <cell r="H1072" t="str">
            <v xml:space="preserve">   </v>
          </cell>
          <cell r="I1072" t="str">
            <v xml:space="preserve">   </v>
          </cell>
        </row>
        <row r="1073">
          <cell r="F1073" t="str">
            <v>Total MT Value</v>
          </cell>
          <cell r="G1073" t="str">
            <v>Other Cities SummaryMoney Transfer on PagaTotal MT Value</v>
          </cell>
          <cell r="H1073" t="str">
            <v xml:space="preserve">   </v>
          </cell>
          <cell r="I1073" t="str">
            <v xml:space="preserve">   </v>
          </cell>
        </row>
        <row r="1074">
          <cell r="F1074" t="str">
            <v>Average Value of MT</v>
          </cell>
          <cell r="G1074" t="str">
            <v>Other Cities SummaryMoney Transfer on PagaAverage Value of MT</v>
          </cell>
          <cell r="H1074" t="str">
            <v xml:space="preserve">   </v>
          </cell>
          <cell r="I1074" t="str">
            <v xml:space="preserve">   </v>
          </cell>
        </row>
        <row r="1075">
          <cell r="F1075" t="str">
            <v>Paga MT Income</v>
          </cell>
          <cell r="G1075" t="str">
            <v>Other Cities SummaryMoney Transfer on PagaPaga MT Income</v>
          </cell>
          <cell r="H1075" t="str">
            <v xml:space="preserve">   </v>
          </cell>
          <cell r="I1075" t="str">
            <v xml:space="preserve">   </v>
          </cell>
        </row>
        <row r="1076">
          <cell r="F1076" t="str">
            <v>Agent MT Commission</v>
          </cell>
          <cell r="G1076" t="str">
            <v>Other Cities SummaryMoney Transfer on PagaAgent MT Commission</v>
          </cell>
          <cell r="H1076" t="str">
            <v xml:space="preserve">   </v>
          </cell>
          <cell r="I1076" t="str">
            <v xml:space="preserve">   </v>
          </cell>
        </row>
        <row r="1077">
          <cell r="F1077" t="str">
            <v>Number of Agents performing Deposit to Bank</v>
          </cell>
          <cell r="G1077" t="str">
            <v>Other Cities SummaryDeposit To BankNumber of Agents performing Deposit to Bank</v>
          </cell>
          <cell r="H1077">
            <v>13</v>
          </cell>
          <cell r="I1077">
            <v>9</v>
          </cell>
        </row>
        <row r="1078">
          <cell r="F1078" t="str">
            <v>Churn Agents DB</v>
          </cell>
          <cell r="G1078" t="str">
            <v>Other Cities SummaryDeposit To BankChurn Agents DB</v>
          </cell>
          <cell r="H1078">
            <v>3</v>
          </cell>
          <cell r="I1078">
            <v>2</v>
          </cell>
        </row>
        <row r="1079">
          <cell r="F1079" t="str">
            <v xml:space="preserve">New / Fresh Agents DB in Month </v>
          </cell>
          <cell r="G1079" t="str">
            <v xml:space="preserve">Other Cities SummaryDeposit To Bank New / Fresh Agents DB in Month </v>
          </cell>
          <cell r="H1079">
            <v>2</v>
          </cell>
          <cell r="I1079">
            <v>1</v>
          </cell>
        </row>
        <row r="1080">
          <cell r="F1080" t="str">
            <v>Total DB Volume</v>
          </cell>
          <cell r="G1080" t="str">
            <v>Other Cities SummaryDeposit To BankTotal DB Volume</v>
          </cell>
          <cell r="H1080">
            <v>87</v>
          </cell>
          <cell r="I1080">
            <v>62</v>
          </cell>
        </row>
        <row r="1081">
          <cell r="F1081" t="str">
            <v>Total DB Value</v>
          </cell>
          <cell r="G1081" t="str">
            <v>Other Cities SummaryDeposit To BankTotal DB Value</v>
          </cell>
          <cell r="H1081">
            <v>2216470</v>
          </cell>
          <cell r="I1081">
            <v>1790900</v>
          </cell>
        </row>
        <row r="1082">
          <cell r="F1082" t="str">
            <v>Average Value of DB</v>
          </cell>
          <cell r="G1082" t="str">
            <v>Other Cities SummaryDeposit To BankAverage Value of DB</v>
          </cell>
          <cell r="H1082">
            <v>25476.67</v>
          </cell>
          <cell r="I1082">
            <v>28885.48</v>
          </cell>
        </row>
        <row r="1083">
          <cell r="F1083" t="str">
            <v>Paga DB Income</v>
          </cell>
          <cell r="G1083" t="str">
            <v>Other Cities SummaryDeposit To BankPaga DB Income</v>
          </cell>
          <cell r="H1083">
            <v>6940</v>
          </cell>
          <cell r="I1083">
            <v>4980</v>
          </cell>
        </row>
        <row r="1084">
          <cell r="F1084" t="str">
            <v>Agent DB Commission</v>
          </cell>
          <cell r="G1084" t="str">
            <v>Other Cities SummaryDeposit To BankAgent DB Commission</v>
          </cell>
          <cell r="H1084">
            <v>6110</v>
          </cell>
          <cell r="I1084">
            <v>4320</v>
          </cell>
        </row>
        <row r="1085">
          <cell r="F1085" t="str">
            <v>Number of agents performing DStv</v>
          </cell>
          <cell r="G1085" t="str">
            <v>Other Cities SummaryMerchant Payments (Bill Pay)Number of agents performing DStv</v>
          </cell>
          <cell r="H1085">
            <v>10</v>
          </cell>
          <cell r="I1085">
            <v>12</v>
          </cell>
        </row>
        <row r="1086">
          <cell r="F1086" t="str">
            <v>Churn Agents DStv BP</v>
          </cell>
          <cell r="G1086" t="str">
            <v>Other Cities SummaryMerchant Payments (Bill Pay)Churn Agents DStv BP</v>
          </cell>
          <cell r="H1086" t="str">
            <v xml:space="preserve">   </v>
          </cell>
          <cell r="I1086" t="str">
            <v xml:space="preserve">   </v>
          </cell>
        </row>
        <row r="1087">
          <cell r="F1087" t="str">
            <v xml:space="preserve">New / Fresh Agents BP in Month </v>
          </cell>
          <cell r="G1087" t="str">
            <v xml:space="preserve">Other Cities SummaryMerchant Payments (Bill Pay)New / Fresh Agents BP in Month </v>
          </cell>
          <cell r="H1087" t="str">
            <v xml:space="preserve">   </v>
          </cell>
          <cell r="I1087">
            <v>2</v>
          </cell>
        </row>
        <row r="1088">
          <cell r="F1088" t="str">
            <v>Total DStv BP Volume</v>
          </cell>
          <cell r="G1088" t="str">
            <v>Other Cities SummaryMerchant Payments (Bill Pay)Total DStv BP Volume</v>
          </cell>
          <cell r="H1088">
            <v>335</v>
          </cell>
          <cell r="I1088">
            <v>381</v>
          </cell>
        </row>
        <row r="1089">
          <cell r="F1089" t="str">
            <v>Total DStv BP Volume - Reversal</v>
          </cell>
          <cell r="G1089" t="str">
            <v>Other Cities SummaryMerchant Payments (Bill Pay)Total DStv BP Volume - Reversal</v>
          </cell>
          <cell r="H1089">
            <v>7</v>
          </cell>
          <cell r="I1089">
            <v>2</v>
          </cell>
        </row>
        <row r="1090">
          <cell r="F1090" t="str">
            <v>Total DStv BP Value</v>
          </cell>
          <cell r="G1090" t="str">
            <v>Other Cities SummaryMerchant Payments (Bill Pay)Total DStv BP Value</v>
          </cell>
          <cell r="H1090">
            <v>1916400</v>
          </cell>
          <cell r="I1090">
            <v>2369710</v>
          </cell>
        </row>
        <row r="1091">
          <cell r="F1091" t="str">
            <v>Total DStv BP Value - Reversal</v>
          </cell>
          <cell r="G1091" t="str">
            <v>Other Cities SummaryMerchant Payments (Bill Pay)Total DStv BP Value - Reversal</v>
          </cell>
          <cell r="H1091">
            <v>-41300</v>
          </cell>
          <cell r="I1091">
            <v>-6000</v>
          </cell>
        </row>
        <row r="1092">
          <cell r="F1092" t="str">
            <v>Average Value of DStv BP</v>
          </cell>
          <cell r="G1092" t="str">
            <v>Other Cities SummaryMerchant Payments (Bill Pay)Average Value of DStv BP</v>
          </cell>
          <cell r="H1092">
            <v>5720.6</v>
          </cell>
          <cell r="I1092">
            <v>6219.71</v>
          </cell>
        </row>
        <row r="1093">
          <cell r="F1093" t="str">
            <v>Average Value of DStv BP - Reversals</v>
          </cell>
          <cell r="G1093" t="str">
            <v>Other Cities SummaryMerchant Payments (Bill Pay)Average Value of DStv BP - Reversals</v>
          </cell>
          <cell r="H1093">
            <v>-5900</v>
          </cell>
          <cell r="I1093">
            <v>-3000</v>
          </cell>
        </row>
        <row r="1094">
          <cell r="F1094" t="str">
            <v>Paga DStv BP Income</v>
          </cell>
          <cell r="G1094" t="str">
            <v>Other Cities SummaryMerchant Payments (Bill Pay)Paga DStv BP Income</v>
          </cell>
          <cell r="H1094">
            <v>26137</v>
          </cell>
          <cell r="I1094">
            <v>31337.1</v>
          </cell>
        </row>
        <row r="1095">
          <cell r="F1095" t="str">
            <v>Paga DStv BP Income - Reversals</v>
          </cell>
          <cell r="G1095" t="str">
            <v>Other Cities SummaryMerchant Payments (Bill Pay)Paga DStv BP Income - Reversals</v>
          </cell>
          <cell r="H1095">
            <v>0</v>
          </cell>
          <cell r="I1095">
            <v>0</v>
          </cell>
        </row>
        <row r="1096">
          <cell r="F1096" t="str">
            <v>Agent DStv BP Commission</v>
          </cell>
          <cell r="G1096" t="str">
            <v>Other Cities SummaryMerchant Payments (Bill Pay)Agent DStv BP Commission</v>
          </cell>
          <cell r="H1096">
            <v>17390</v>
          </cell>
          <cell r="I1096">
            <v>19990</v>
          </cell>
        </row>
        <row r="1097">
          <cell r="F1097" t="str">
            <v>Agent DStv BP Commission - Reversals</v>
          </cell>
          <cell r="G1097" t="str">
            <v>Other Cities SummaryMerchant Payments (Bill Pay)Agent DStv BP Commission - Reversals</v>
          </cell>
          <cell r="H1097">
            <v>0</v>
          </cell>
          <cell r="I1097">
            <v>0</v>
          </cell>
        </row>
        <row r="1098">
          <cell r="F1098" t="str">
            <v>Number of agents performing Gotv</v>
          </cell>
          <cell r="G1098" t="str">
            <v>Other Cities SummaryMerchant Payments (Bill Pay)Number of agents performing Gotv</v>
          </cell>
          <cell r="H1098">
            <v>8</v>
          </cell>
          <cell r="I1098">
            <v>8</v>
          </cell>
        </row>
        <row r="1099">
          <cell r="F1099" t="str">
            <v>Churn Agents Gotv BP</v>
          </cell>
          <cell r="G1099" t="str">
            <v>Other Cities SummaryMerchant Payments (Bill Pay)Churn Agents Gotv BP</v>
          </cell>
          <cell r="H1099" t="str">
            <v xml:space="preserve">   </v>
          </cell>
          <cell r="I1099" t="str">
            <v xml:space="preserve">   </v>
          </cell>
        </row>
        <row r="1100">
          <cell r="F1100" t="str">
            <v xml:space="preserve">New / Fresh Agents BP in Month </v>
          </cell>
          <cell r="G1100" t="str">
            <v xml:space="preserve">Other Cities SummaryMerchant Payments (Bill Pay)New / Fresh Agents BP in Month </v>
          </cell>
          <cell r="H1100">
            <v>1</v>
          </cell>
          <cell r="I1100">
            <v>1</v>
          </cell>
        </row>
        <row r="1101">
          <cell r="F1101" t="str">
            <v>Total Gotv BP Volume</v>
          </cell>
          <cell r="G1101" t="str">
            <v>Other Cities SummaryMerchant Payments (Bill Pay)Total Gotv BP Volume</v>
          </cell>
          <cell r="H1101">
            <v>112</v>
          </cell>
          <cell r="I1101">
            <v>120</v>
          </cell>
        </row>
        <row r="1102">
          <cell r="F1102" t="str">
            <v>Total Gotv BP Value</v>
          </cell>
          <cell r="G1102" t="str">
            <v>Other Cities SummaryMerchant Payments (Bill Pay)Total Gotv BP Value</v>
          </cell>
          <cell r="H1102">
            <v>170500</v>
          </cell>
          <cell r="I1102">
            <v>176500</v>
          </cell>
        </row>
        <row r="1103">
          <cell r="F1103" t="str">
            <v>Average Value of Gotv BP</v>
          </cell>
          <cell r="G1103" t="str">
            <v>Other Cities SummaryMerchant Payments (Bill Pay)Average Value of Gotv BP</v>
          </cell>
          <cell r="H1103">
            <v>1522.32</v>
          </cell>
          <cell r="I1103">
            <v>1470.83</v>
          </cell>
        </row>
        <row r="1104">
          <cell r="F1104" t="str">
            <v>Paga Gotv BP Income</v>
          </cell>
          <cell r="G1104" t="str">
            <v>Other Cities SummaryMerchant Payments (Bill Pay)Paga Gotv BP Income</v>
          </cell>
          <cell r="H1104">
            <v>3945</v>
          </cell>
          <cell r="I1104">
            <v>4165</v>
          </cell>
        </row>
        <row r="1105">
          <cell r="F1105" t="str">
            <v>Agent Gotv BP Commission</v>
          </cell>
          <cell r="G1105" t="str">
            <v>Other Cities SummaryMerchant Payments (Bill Pay)Agent Gotv BP Commission</v>
          </cell>
          <cell r="H1105">
            <v>2360</v>
          </cell>
          <cell r="I1105">
            <v>2460</v>
          </cell>
        </row>
        <row r="1106">
          <cell r="F1106" t="str">
            <v>Number of agents performing Startimes</v>
          </cell>
          <cell r="G1106" t="str">
            <v>Other Cities SummaryMerchant Payments (Bill Pay)Number of agents performing Startimes</v>
          </cell>
          <cell r="H1106">
            <v>4</v>
          </cell>
          <cell r="I1106">
            <v>4</v>
          </cell>
        </row>
        <row r="1107">
          <cell r="F1107" t="str">
            <v>Churn Agents Startimes BP</v>
          </cell>
          <cell r="G1107" t="str">
            <v>Other Cities SummaryMerchant Payments (Bill Pay)Churn Agents Startimes BP</v>
          </cell>
          <cell r="H1107">
            <v>2</v>
          </cell>
          <cell r="I1107" t="str">
            <v xml:space="preserve">   </v>
          </cell>
        </row>
        <row r="1108">
          <cell r="F1108" t="str">
            <v xml:space="preserve">New / Fresh Agents BP in Month </v>
          </cell>
          <cell r="G1108" t="str">
            <v xml:space="preserve">Other Cities SummaryMerchant Payments (Bill Pay)New / Fresh Agents BP in Month </v>
          </cell>
          <cell r="H1108" t="str">
            <v xml:space="preserve">   </v>
          </cell>
          <cell r="I1108">
            <v>1</v>
          </cell>
        </row>
        <row r="1109">
          <cell r="F1109" t="str">
            <v>Total Startimes BP Volume</v>
          </cell>
          <cell r="G1109" t="str">
            <v>Other Cities SummaryMerchant Payments (Bill Pay)Total Startimes BP Volume</v>
          </cell>
          <cell r="H1109">
            <v>26</v>
          </cell>
          <cell r="I1109">
            <v>17</v>
          </cell>
        </row>
        <row r="1110">
          <cell r="F1110" t="str">
            <v>Total Startimes BP Value</v>
          </cell>
          <cell r="G1110" t="str">
            <v>Other Cities SummaryMerchant Payments (Bill Pay)Total Startimes BP Value</v>
          </cell>
          <cell r="H1110">
            <v>54500</v>
          </cell>
          <cell r="I1110">
            <v>19000</v>
          </cell>
        </row>
        <row r="1111">
          <cell r="F1111" t="str">
            <v>Average Value of Startimes BP</v>
          </cell>
          <cell r="G1111" t="str">
            <v>Other Cities SummaryMerchant Payments (Bill Pay)Average Value of Startimes BP</v>
          </cell>
          <cell r="H1111">
            <v>2096.15</v>
          </cell>
          <cell r="I1111">
            <v>1117.6500000000001</v>
          </cell>
        </row>
        <row r="1112">
          <cell r="F1112" t="str">
            <v>Paga Startimes BP Income</v>
          </cell>
          <cell r="G1112" t="str">
            <v>Other Cities SummaryMerchant Payments (Bill Pay)Paga Startimes BP Income</v>
          </cell>
          <cell r="H1112">
            <v>52865</v>
          </cell>
          <cell r="I1112">
            <v>18430</v>
          </cell>
        </row>
        <row r="1113">
          <cell r="F1113" t="str">
            <v>Agent Startimes BP Commission</v>
          </cell>
          <cell r="G1113" t="str">
            <v>Other Cities SummaryMerchant Payments (Bill Pay)Agent Startimes BP Commission</v>
          </cell>
          <cell r="H1113">
            <v>1635</v>
          </cell>
          <cell r="I1113">
            <v>570</v>
          </cell>
        </row>
        <row r="1114">
          <cell r="F1114" t="str">
            <v>Number of agents performing Other</v>
          </cell>
          <cell r="G1114" t="str">
            <v>Other Cities SummaryMerchant Payments (Bill Pay)Number of agents performing Other</v>
          </cell>
          <cell r="H1114">
            <v>1</v>
          </cell>
          <cell r="I1114" t="str">
            <v xml:space="preserve">   </v>
          </cell>
        </row>
        <row r="1115">
          <cell r="F1115" t="str">
            <v>Churn Agents Other BP</v>
          </cell>
          <cell r="G1115" t="str">
            <v>Other Cities SummaryMerchant Payments (Bill Pay)Churn Agents Other BP</v>
          </cell>
          <cell r="H1115">
            <v>1</v>
          </cell>
          <cell r="I1115" t="str">
            <v xml:space="preserve">   </v>
          </cell>
        </row>
        <row r="1116">
          <cell r="F1116" t="str">
            <v xml:space="preserve">New / Fresh Agents BP in Month </v>
          </cell>
          <cell r="G1116" t="str">
            <v xml:space="preserve">Other Cities SummaryMerchant Payments (Bill Pay)New / Fresh Agents BP in Month </v>
          </cell>
          <cell r="H1116" t="str">
            <v xml:space="preserve">   </v>
          </cell>
          <cell r="I1116" t="str">
            <v xml:space="preserve">   </v>
          </cell>
        </row>
        <row r="1117">
          <cell r="F1117" t="str">
            <v>Total Other BP Volume</v>
          </cell>
          <cell r="G1117" t="str">
            <v>Other Cities SummaryMerchant Payments (Bill Pay)Total Other BP Volume</v>
          </cell>
          <cell r="H1117">
            <v>1</v>
          </cell>
          <cell r="I1117" t="str">
            <v xml:space="preserve">   </v>
          </cell>
        </row>
        <row r="1118">
          <cell r="F1118" t="str">
            <v>Total Other BP Volume - Reversals</v>
          </cell>
          <cell r="G1118" t="str">
            <v>Other Cities SummaryMerchant Payments (Bill Pay)Total Other BP Volume - Reversals</v>
          </cell>
          <cell r="H1118">
            <v>1</v>
          </cell>
          <cell r="I1118" t="str">
            <v xml:space="preserve">   </v>
          </cell>
        </row>
        <row r="1119">
          <cell r="F1119" t="str">
            <v>Total Other BP Value</v>
          </cell>
          <cell r="G1119" t="str">
            <v>Other Cities SummaryMerchant Payments (Bill Pay)Total Other BP Value</v>
          </cell>
          <cell r="H1119">
            <v>-950</v>
          </cell>
          <cell r="I1119" t="str">
            <v xml:space="preserve">   </v>
          </cell>
        </row>
        <row r="1120">
          <cell r="F1120" t="str">
            <v>Total Other BP Value - Reversals</v>
          </cell>
          <cell r="G1120" t="str">
            <v>Other Cities SummaryMerchant Payments (Bill Pay)Total Other BP Value - Reversals</v>
          </cell>
          <cell r="H1120">
            <v>-950</v>
          </cell>
          <cell r="I1120" t="str">
            <v xml:space="preserve">   </v>
          </cell>
        </row>
        <row r="1121">
          <cell r="F1121" t="str">
            <v>Average Value of Other BP</v>
          </cell>
          <cell r="G1121" t="str">
            <v>Other Cities SummaryMerchant Payments (Bill Pay)Average Value of Other BP</v>
          </cell>
          <cell r="H1121">
            <v>-950</v>
          </cell>
          <cell r="I1121" t="str">
            <v xml:space="preserve">   </v>
          </cell>
        </row>
        <row r="1122">
          <cell r="F1122" t="str">
            <v>Average Value of Other BP - Reversals</v>
          </cell>
          <cell r="G1122" t="str">
            <v>Other Cities SummaryMerchant Payments (Bill Pay)Average Value of Other BP - Reversals</v>
          </cell>
          <cell r="H1122">
            <v>-950</v>
          </cell>
          <cell r="I1122" t="str">
            <v xml:space="preserve">   </v>
          </cell>
        </row>
        <row r="1123">
          <cell r="F1123" t="str">
            <v>Paga Other BP Income</v>
          </cell>
          <cell r="G1123" t="str">
            <v>Other Cities SummaryMerchant Payments (Bill Pay)Paga Other BP Income</v>
          </cell>
          <cell r="H1123">
            <v>0</v>
          </cell>
          <cell r="I1123" t="str">
            <v xml:space="preserve">   </v>
          </cell>
        </row>
        <row r="1124">
          <cell r="F1124" t="str">
            <v>Paga Other BP Income - Reversals</v>
          </cell>
          <cell r="G1124" t="str">
            <v>Other Cities SummaryMerchant Payments (Bill Pay)Paga Other BP Income - Reversals</v>
          </cell>
          <cell r="H1124">
            <v>0</v>
          </cell>
          <cell r="I1124" t="str">
            <v xml:space="preserve">   </v>
          </cell>
        </row>
        <row r="1125">
          <cell r="F1125" t="str">
            <v>Agent Other BP Commission</v>
          </cell>
          <cell r="G1125" t="str">
            <v>Other Cities SummaryMerchant Payments (Bill Pay)Agent Other BP Commission</v>
          </cell>
          <cell r="H1125">
            <v>0</v>
          </cell>
          <cell r="I1125" t="str">
            <v xml:space="preserve">   </v>
          </cell>
        </row>
        <row r="1126">
          <cell r="F1126" t="str">
            <v>Agent Other BP Commission - Reversals</v>
          </cell>
          <cell r="G1126" t="str">
            <v>Other Cities SummaryMerchant Payments (Bill Pay)Agent Other BP Commission - Reversals</v>
          </cell>
          <cell r="H1126">
            <v>0</v>
          </cell>
          <cell r="I1126" t="str">
            <v xml:space="preserve">   </v>
          </cell>
        </row>
        <row r="1127">
          <cell r="F1127" t="str">
            <v>Number of Agents performing Airtime on Transaction</v>
          </cell>
          <cell r="G1127" t="str">
            <v>Other Cities SummaryAirtimeNumber of Agents performing Airtime on Transaction</v>
          </cell>
          <cell r="H1127">
            <v>24</v>
          </cell>
          <cell r="I1127">
            <v>24</v>
          </cell>
        </row>
        <row r="1128">
          <cell r="F1128" t="str">
            <v>Churn Agents Airtime</v>
          </cell>
          <cell r="G1128" t="str">
            <v>Other Cities SummaryAirtimeChurn Agents Airtime</v>
          </cell>
          <cell r="H1128">
            <v>4</v>
          </cell>
          <cell r="I1128">
            <v>3</v>
          </cell>
        </row>
        <row r="1129">
          <cell r="F1129" t="str">
            <v xml:space="preserve">New / Fresh Agents Airtime in Month </v>
          </cell>
          <cell r="G1129" t="str">
            <v xml:space="preserve">Other Cities SummaryAirtimeNew / Fresh Agents Airtime in Month </v>
          </cell>
          <cell r="H1129">
            <v>1</v>
          </cell>
          <cell r="I1129">
            <v>2</v>
          </cell>
        </row>
        <row r="1130">
          <cell r="F1130" t="str">
            <v>Total Airtime Volume</v>
          </cell>
          <cell r="G1130" t="str">
            <v>Other Cities SummaryAirtimeTotal Airtime Volume</v>
          </cell>
          <cell r="H1130">
            <v>223</v>
          </cell>
          <cell r="I1130">
            <v>192</v>
          </cell>
        </row>
        <row r="1131">
          <cell r="F1131" t="str">
            <v>Total Airtime Value</v>
          </cell>
          <cell r="G1131" t="str">
            <v>Other Cities SummaryAirtimeTotal Airtime Value</v>
          </cell>
          <cell r="H1131">
            <v>72439.75</v>
          </cell>
          <cell r="I1131">
            <v>67884</v>
          </cell>
        </row>
        <row r="1132">
          <cell r="F1132" t="str">
            <v>Average Value of Airtime</v>
          </cell>
          <cell r="G1132" t="str">
            <v>Other Cities SummaryAirtimeAverage Value of Airtime</v>
          </cell>
          <cell r="H1132">
            <v>324.83999999999997</v>
          </cell>
          <cell r="I1132">
            <v>353.56</v>
          </cell>
        </row>
        <row r="1133">
          <cell r="F1133" t="str">
            <v>Paga Airtime Income</v>
          </cell>
          <cell r="G1133" t="str">
            <v>Other Cities SummaryAirtimePaga Airtime Income</v>
          </cell>
          <cell r="H1133">
            <v>1835.12</v>
          </cell>
          <cell r="I1133">
            <v>1634.52</v>
          </cell>
        </row>
        <row r="1134">
          <cell r="F1134" t="str">
            <v>Agent Airtime Commission</v>
          </cell>
          <cell r="G1134" t="str">
            <v>Other Cities SummaryAirtimeAgent Airtime Commission</v>
          </cell>
          <cell r="H1134">
            <v>3621.99</v>
          </cell>
          <cell r="I1134">
            <v>3394.2</v>
          </cell>
        </row>
        <row r="1135">
          <cell r="F1135" t="str">
            <v># of Approved Agents in Total</v>
          </cell>
          <cell r="G1135" t="str">
            <v>Other Cities SummaryAgent Network Sales# of Approved Agents in Total</v>
          </cell>
          <cell r="H1135">
            <v>7238</v>
          </cell>
          <cell r="I1135">
            <v>7453</v>
          </cell>
        </row>
        <row r="1136">
          <cell r="F1136" t="str">
            <v>Active Agents in total (at least 1 transactions in the month)</v>
          </cell>
          <cell r="G1136" t="str">
            <v>Other Cities SummaryAgent Network SalesActive Agents in total (at least 1 transactions in the month)</v>
          </cell>
          <cell r="H1136">
            <v>4187</v>
          </cell>
          <cell r="I1136">
            <v>4293</v>
          </cell>
        </row>
        <row r="1137">
          <cell r="F1137" t="str">
            <v>Active Agents in total (at least 5 transactions in the month)</v>
          </cell>
          <cell r="G1137" t="str">
            <v>Other Cities SummaryAgent Network SalesActive Agents in total (at least 5 transactions in the month)</v>
          </cell>
          <cell r="H1137">
            <v>3624</v>
          </cell>
          <cell r="I1137">
            <v>3694</v>
          </cell>
        </row>
        <row r="1138">
          <cell r="F1138" t="str">
            <v>Fresh Active Agents in total (at least 1 transactions in the month)</v>
          </cell>
          <cell r="G1138" t="str">
            <v>Other Cities SummaryAgent Network SalesFresh Active Agents in total (at least 1 transactions in the month)</v>
          </cell>
          <cell r="H1138">
            <v>369</v>
          </cell>
          <cell r="I1138">
            <v>440</v>
          </cell>
        </row>
        <row r="1139">
          <cell r="F1139" t="str">
            <v>Fresh Active Agents in total (at least 5 transactions in the month)</v>
          </cell>
          <cell r="G1139" t="str">
            <v>Other Cities SummaryAgent Network SalesFresh Active Agents in total (at least 5 transactions in the month)</v>
          </cell>
          <cell r="H1139">
            <v>364</v>
          </cell>
          <cell r="I1139">
            <v>384</v>
          </cell>
        </row>
        <row r="1140">
          <cell r="F1140" t="str">
            <v>Churn Active Agents (1 txn in Month)</v>
          </cell>
          <cell r="G1140" t="str">
            <v>Other Cities SummaryAgent Network SalesChurn Active Agents (1 txn in Month)</v>
          </cell>
          <cell r="H1140">
            <v>309</v>
          </cell>
          <cell r="I1140">
            <v>334</v>
          </cell>
        </row>
        <row r="1141">
          <cell r="F1141" t="str">
            <v>Churn Active Agents (5 txn in Month)</v>
          </cell>
          <cell r="G1141" t="str">
            <v>Other Cities SummaryAgent Network SalesChurn Active Agents (5 txn in Month)</v>
          </cell>
          <cell r="H1141">
            <v>330</v>
          </cell>
          <cell r="I1141">
            <v>314</v>
          </cell>
        </row>
        <row r="1142">
          <cell r="F1142" t="str">
            <v># Agents in City</v>
          </cell>
          <cell r="G1142" t="str">
            <v>Other Cities SummaryOther cities - All data in this section apply only to agents in Other cities (or the specific city)# Agents in City</v>
          </cell>
          <cell r="H1142">
            <v>1132</v>
          </cell>
          <cell r="I1142">
            <v>1212</v>
          </cell>
        </row>
        <row r="1143">
          <cell r="F1143" t="str">
            <v>Active Agents in City in month (at least 1 transactions in the month)</v>
          </cell>
          <cell r="G1143" t="str">
            <v>Other Cities SummaryOther cities - All data in this section apply only to agents in Other cities (or the specific city)Active Agents in City in month (at least 1 transactions in the month)</v>
          </cell>
          <cell r="H1143">
            <v>686</v>
          </cell>
          <cell r="I1143">
            <v>738</v>
          </cell>
        </row>
        <row r="1144">
          <cell r="F1144" t="str">
            <v>Active Agents in City in month (at least 5 transactions in the month)</v>
          </cell>
          <cell r="G1144" t="str">
            <v>Other Cities SummaryOther cities - All data in this section apply only to agents in Other cities (or the specific city)Active Agents in City in month (at least 5 transactions in the month)</v>
          </cell>
          <cell r="H1144">
            <v>580</v>
          </cell>
          <cell r="I1144">
            <v>649</v>
          </cell>
        </row>
        <row r="1145">
          <cell r="F1145" t="str">
            <v>Churn City Agents in Month (1 txn in Month)</v>
          </cell>
          <cell r="G1145" t="str">
            <v>Other Cities SummaryOther cities - All data in this section apply only to agents in Other cities (or the specific city)Churn City Agents in Month (1 txn in Month)</v>
          </cell>
          <cell r="H1145">
            <v>77</v>
          </cell>
          <cell r="I1145">
            <v>66</v>
          </cell>
        </row>
        <row r="1146">
          <cell r="F1146" t="str">
            <v>Churn City Agents in Month (5 txn in Month)</v>
          </cell>
          <cell r="G1146" t="str">
            <v>Other Cities SummaryOther cities - All data in this section apply only to agents in Other cities (or the specific city)Churn City Agents in Month (5 txn in Month)</v>
          </cell>
          <cell r="H1146">
            <v>60</v>
          </cell>
          <cell r="I1146">
            <v>40</v>
          </cell>
        </row>
        <row r="1147">
          <cell r="F1147" t="str">
            <v>Number of Agents performing at least 1 Deposit for Customer or another Agent (Accept Deposit)</v>
          </cell>
          <cell r="G1147" t="str">
            <v>Other Cities SummaryDeposit into Paga Number of Agents performing at least 1 Deposit for Customer or another Agent (Accept Deposit)</v>
          </cell>
          <cell r="H1147">
            <v>195</v>
          </cell>
          <cell r="I1147">
            <v>215</v>
          </cell>
        </row>
        <row r="1148">
          <cell r="F1148" t="str">
            <v>Churn Agents DP</v>
          </cell>
          <cell r="G1148" t="str">
            <v>Other Cities SummaryDeposit into Paga Churn Agents DP</v>
          </cell>
          <cell r="H1148">
            <v>81</v>
          </cell>
          <cell r="I1148">
            <v>60</v>
          </cell>
        </row>
        <row r="1149">
          <cell r="F1149" t="str">
            <v xml:space="preserve">New / Fresh Agents DP in Month </v>
          </cell>
          <cell r="G1149" t="str">
            <v xml:space="preserve">Other Cities SummaryDeposit into Paga New / Fresh Agents DP in Month </v>
          </cell>
          <cell r="H1149">
            <v>60</v>
          </cell>
          <cell r="I1149">
            <v>80</v>
          </cell>
        </row>
        <row r="1150">
          <cell r="F1150" t="str">
            <v>Total DP Volume</v>
          </cell>
          <cell r="G1150" t="str">
            <v>Other Cities SummaryDeposit into Paga Total DP Volume</v>
          </cell>
          <cell r="H1150">
            <v>14457</v>
          </cell>
          <cell r="I1150">
            <v>6410</v>
          </cell>
        </row>
        <row r="1151">
          <cell r="F1151" t="str">
            <v>Total DP Value</v>
          </cell>
          <cell r="G1151" t="str">
            <v>Other Cities SummaryDeposit into Paga Total DP Value</v>
          </cell>
          <cell r="H1151">
            <v>74702393.430000007</v>
          </cell>
          <cell r="I1151">
            <v>51824733.990000002</v>
          </cell>
        </row>
        <row r="1152">
          <cell r="F1152" t="str">
            <v>Average Value of DP</v>
          </cell>
          <cell r="G1152" t="str">
            <v>Other Cities SummaryDeposit into Paga Average Value of DP</v>
          </cell>
          <cell r="H1152">
            <v>5167.21</v>
          </cell>
          <cell r="I1152">
            <v>8084.98</v>
          </cell>
        </row>
        <row r="1153">
          <cell r="F1153" t="str">
            <v>Number of Agents performing MT on Paga (to customer or non-customer)</v>
          </cell>
          <cell r="G1153" t="str">
            <v>Other Cities SummaryMoney Transfer on PagaNumber of Agents performing MT on Paga (to customer or non-customer)</v>
          </cell>
          <cell r="H1153">
            <v>19</v>
          </cell>
          <cell r="I1153">
            <v>48</v>
          </cell>
        </row>
        <row r="1154">
          <cell r="F1154" t="str">
            <v>Churn Agents MT</v>
          </cell>
          <cell r="G1154" t="str">
            <v>Other Cities SummaryMoney Transfer on PagaChurn Agents MT</v>
          </cell>
          <cell r="H1154">
            <v>29</v>
          </cell>
          <cell r="I1154">
            <v>15</v>
          </cell>
        </row>
        <row r="1155">
          <cell r="F1155" t="str">
            <v xml:space="preserve">New / Fresh Agents MT in Month </v>
          </cell>
          <cell r="G1155" t="str">
            <v xml:space="preserve">Other Cities SummaryMoney Transfer on PagaNew / Fresh Agents MT in Month </v>
          </cell>
          <cell r="H1155">
            <v>13</v>
          </cell>
          <cell r="I1155">
            <v>44</v>
          </cell>
        </row>
        <row r="1156">
          <cell r="F1156" t="str">
            <v>Total MT Volume</v>
          </cell>
          <cell r="G1156" t="str">
            <v>Other Cities SummaryMoney Transfer on PagaTotal MT Volume</v>
          </cell>
          <cell r="H1156">
            <v>28</v>
          </cell>
          <cell r="I1156">
            <v>82</v>
          </cell>
        </row>
        <row r="1157">
          <cell r="F1157" t="str">
            <v>Total MT Value</v>
          </cell>
          <cell r="G1157" t="str">
            <v>Other Cities SummaryMoney Transfer on PagaTotal MT Value</v>
          </cell>
          <cell r="H1157">
            <v>227400</v>
          </cell>
          <cell r="I1157">
            <v>3729350</v>
          </cell>
        </row>
        <row r="1158">
          <cell r="F1158" t="str">
            <v>Average Value of MT</v>
          </cell>
          <cell r="G1158" t="str">
            <v>Other Cities SummaryMoney Transfer on PagaAverage Value of MT</v>
          </cell>
          <cell r="H1158">
            <v>8121.43</v>
          </cell>
          <cell r="I1158">
            <v>45479.88</v>
          </cell>
        </row>
        <row r="1159">
          <cell r="F1159" t="str">
            <v>Paga MT Income</v>
          </cell>
          <cell r="G1159" t="str">
            <v>Other Cities SummaryMoney Transfer on PagaPaga MT Income</v>
          </cell>
          <cell r="H1159">
            <v>2690</v>
          </cell>
          <cell r="I1159">
            <v>10110</v>
          </cell>
        </row>
        <row r="1160">
          <cell r="F1160" t="str">
            <v>Agent MT Commission</v>
          </cell>
          <cell r="G1160" t="str">
            <v>Other Cities SummaryMoney Transfer on PagaAgent MT Commission</v>
          </cell>
          <cell r="H1160">
            <v>1210</v>
          </cell>
          <cell r="I1160">
            <v>6040</v>
          </cell>
        </row>
        <row r="1161">
          <cell r="F1161" t="str">
            <v>Number of Agents performing Deposit to Bank</v>
          </cell>
          <cell r="G1161" t="str">
            <v>Other Cities SummaryDeposit To BankNumber of Agents performing Deposit to Bank</v>
          </cell>
          <cell r="H1161">
            <v>483</v>
          </cell>
          <cell r="I1161">
            <v>540</v>
          </cell>
        </row>
        <row r="1162">
          <cell r="F1162" t="str">
            <v>Churn Agents DB</v>
          </cell>
          <cell r="G1162" t="str">
            <v>Other Cities SummaryDeposit To BankChurn Agents DB</v>
          </cell>
          <cell r="H1162">
            <v>91</v>
          </cell>
          <cell r="I1162">
            <v>65</v>
          </cell>
        </row>
        <row r="1163">
          <cell r="F1163" t="str">
            <v xml:space="preserve">New / Fresh Agents DB in Month </v>
          </cell>
          <cell r="G1163" t="str">
            <v xml:space="preserve">Other Cities SummaryDeposit To Bank New / Fresh Agents DB in Month </v>
          </cell>
          <cell r="H1163">
            <v>82</v>
          </cell>
          <cell r="I1163">
            <v>105</v>
          </cell>
        </row>
        <row r="1164">
          <cell r="F1164" t="str">
            <v>Total DB Volume</v>
          </cell>
          <cell r="G1164" t="str">
            <v>Other Cities SummaryDeposit To BankTotal DB Volume</v>
          </cell>
          <cell r="H1164">
            <v>5887</v>
          </cell>
          <cell r="I1164">
            <v>7678</v>
          </cell>
        </row>
        <row r="1165">
          <cell r="F1165" t="str">
            <v>Total DB Volume - Reversals</v>
          </cell>
          <cell r="G1165" t="str">
            <v>Other Cities SummaryDeposit To BankTotal DB Volume - Reversals</v>
          </cell>
          <cell r="H1165">
            <v>10</v>
          </cell>
          <cell r="I1165">
            <v>5</v>
          </cell>
        </row>
        <row r="1166">
          <cell r="F1166" t="str">
            <v>Total DB Value</v>
          </cell>
          <cell r="G1166" t="str">
            <v>Other Cities SummaryDeposit To BankTotal DB Value</v>
          </cell>
          <cell r="H1166">
            <v>103561816.8</v>
          </cell>
          <cell r="I1166">
            <v>135597027.5</v>
          </cell>
        </row>
        <row r="1167">
          <cell r="F1167" t="str">
            <v>Total DB Value - Reversals</v>
          </cell>
          <cell r="G1167" t="str">
            <v>Other Cities SummaryDeposit To BankTotal DB Value - Reversals</v>
          </cell>
          <cell r="H1167">
            <v>-318000</v>
          </cell>
          <cell r="I1167">
            <v>-50500</v>
          </cell>
        </row>
        <row r="1168">
          <cell r="F1168" t="str">
            <v>Average Value of DB</v>
          </cell>
          <cell r="G1168" t="str">
            <v>Other Cities SummaryDeposit To BankAverage Value of DB</v>
          </cell>
          <cell r="H1168">
            <v>17591.61</v>
          </cell>
          <cell r="I1168">
            <v>17660.46</v>
          </cell>
        </row>
        <row r="1169">
          <cell r="F1169" t="str">
            <v>Average Value of DB - Reversals</v>
          </cell>
          <cell r="G1169" t="str">
            <v>Other Cities SummaryDeposit To BankAverage Value of DB - Reversals</v>
          </cell>
          <cell r="H1169">
            <v>-31800</v>
          </cell>
          <cell r="I1169">
            <v>-10100</v>
          </cell>
        </row>
        <row r="1170">
          <cell r="F1170" t="str">
            <v>Paga DB Income</v>
          </cell>
          <cell r="G1170" t="str">
            <v>Other Cities SummaryDeposit To BankPaga DB Income</v>
          </cell>
          <cell r="H1170">
            <v>496740</v>
          </cell>
          <cell r="I1170">
            <v>654280</v>
          </cell>
        </row>
        <row r="1171">
          <cell r="F1171" t="str">
            <v>Paga DB Income - Reversal</v>
          </cell>
          <cell r="G1171" t="str">
            <v>Other Cities SummaryDeposit To BankPaga DB Income - Reversal</v>
          </cell>
          <cell r="H1171">
            <v>-720</v>
          </cell>
          <cell r="I1171">
            <v>-470</v>
          </cell>
        </row>
        <row r="1172">
          <cell r="F1172" t="str">
            <v>Agent DB Commission</v>
          </cell>
          <cell r="G1172" t="str">
            <v>Other Cities SummaryDeposit To BankAgent DB Commission</v>
          </cell>
          <cell r="H1172">
            <v>383310</v>
          </cell>
          <cell r="I1172">
            <v>495920</v>
          </cell>
        </row>
        <row r="1173">
          <cell r="F1173" t="str">
            <v>Agent DB Commission - Reversal</v>
          </cell>
          <cell r="G1173" t="str">
            <v>Other Cities SummaryDeposit To BankAgent DB Commission - Reversal</v>
          </cell>
          <cell r="H1173">
            <v>-780</v>
          </cell>
          <cell r="I1173">
            <v>-280</v>
          </cell>
        </row>
        <row r="1174">
          <cell r="F1174" t="str">
            <v>Number of agents performing DStv</v>
          </cell>
          <cell r="G1174" t="str">
            <v>Other Cities SummaryMerchant Payments (Bill Pay)Number of agents performing DStv</v>
          </cell>
          <cell r="H1174">
            <v>407</v>
          </cell>
          <cell r="I1174">
            <v>441</v>
          </cell>
        </row>
        <row r="1175">
          <cell r="F1175" t="str">
            <v>Churn Agents DStv BP</v>
          </cell>
          <cell r="G1175" t="str">
            <v>Other Cities SummaryMerchant Payments (Bill Pay)Churn Agents DStv BP</v>
          </cell>
          <cell r="H1175">
            <v>31</v>
          </cell>
          <cell r="I1175">
            <v>31</v>
          </cell>
        </row>
        <row r="1176">
          <cell r="F1176" t="str">
            <v xml:space="preserve">New / Fresh Agents BP in Month </v>
          </cell>
          <cell r="G1176" t="str">
            <v xml:space="preserve">Other Cities SummaryMerchant Payments (Bill Pay)New / Fresh Agents BP in Month </v>
          </cell>
          <cell r="H1176">
            <v>67</v>
          </cell>
          <cell r="I1176">
            <v>89</v>
          </cell>
        </row>
        <row r="1177">
          <cell r="F1177" t="str">
            <v>Total DStv BP Volume</v>
          </cell>
          <cell r="G1177" t="str">
            <v>Other Cities SummaryMerchant Payments (Bill Pay)Total DStv BP Volume</v>
          </cell>
          <cell r="H1177">
            <v>15919</v>
          </cell>
          <cell r="I1177">
            <v>23040</v>
          </cell>
        </row>
        <row r="1178">
          <cell r="F1178" t="str">
            <v>Total DStv BP Volume - Reversal</v>
          </cell>
          <cell r="G1178" t="str">
            <v>Other Cities SummaryMerchant Payments (Bill Pay)Total DStv BP Volume - Reversal</v>
          </cell>
          <cell r="H1178">
            <v>37</v>
          </cell>
          <cell r="I1178">
            <v>31</v>
          </cell>
        </row>
        <row r="1179">
          <cell r="F1179" t="str">
            <v>Total DStv BP Value</v>
          </cell>
          <cell r="G1179" t="str">
            <v>Other Cities SummaryMerchant Payments (Bill Pay)Total DStv BP Value</v>
          </cell>
          <cell r="H1179">
            <v>47998656</v>
          </cell>
          <cell r="I1179">
            <v>70344365</v>
          </cell>
        </row>
        <row r="1180">
          <cell r="F1180" t="str">
            <v>Total DStv BP Value - Reversal</v>
          </cell>
          <cell r="G1180" t="str">
            <v>Other Cities SummaryMerchant Payments (Bill Pay)Total DStv BP Value - Reversal</v>
          </cell>
          <cell r="H1180">
            <v>-170990</v>
          </cell>
          <cell r="I1180">
            <v>-180850</v>
          </cell>
        </row>
        <row r="1181">
          <cell r="F1181" t="str">
            <v>Average Value of DStv BP</v>
          </cell>
          <cell r="G1181" t="str">
            <v>Other Cities SummaryMerchant Payments (Bill Pay)Average Value of DStv BP</v>
          </cell>
          <cell r="H1181">
            <v>3015.18</v>
          </cell>
          <cell r="I1181">
            <v>3053.14</v>
          </cell>
        </row>
        <row r="1182">
          <cell r="F1182" t="str">
            <v>Average Value of DStv BP - Reversals</v>
          </cell>
          <cell r="G1182" t="str">
            <v>Other Cities SummaryMerchant Payments (Bill Pay)Average Value of DStv BP - Reversals</v>
          </cell>
          <cell r="H1182">
            <v>-4621.3500000000004</v>
          </cell>
          <cell r="I1182">
            <v>-5833.87</v>
          </cell>
        </row>
        <row r="1183">
          <cell r="F1183" t="str">
            <v>Paga DStv BP Income</v>
          </cell>
          <cell r="G1183" t="str">
            <v>Other Cities SummaryMerchant Payments (Bill Pay)Paga DStv BP Income</v>
          </cell>
          <cell r="H1183">
            <v>799076.46</v>
          </cell>
          <cell r="I1183">
            <v>1165432.1499999999</v>
          </cell>
        </row>
        <row r="1184">
          <cell r="F1184" t="str">
            <v>Paga DStv BP Income - Reversals</v>
          </cell>
          <cell r="G1184" t="str">
            <v>Other Cities SummaryMerchant Payments (Bill Pay)Paga DStv BP Income - Reversals</v>
          </cell>
          <cell r="H1184">
            <v>-260</v>
          </cell>
          <cell r="I1184">
            <v>0</v>
          </cell>
        </row>
        <row r="1185">
          <cell r="F1185" t="str">
            <v>Agent DStv BP Commission</v>
          </cell>
          <cell r="G1185" t="str">
            <v>Other Cities SummaryMerchant Payments (Bill Pay)Agent DStv BP Commission</v>
          </cell>
          <cell r="H1185">
            <v>528910</v>
          </cell>
          <cell r="I1185">
            <v>779120</v>
          </cell>
        </row>
        <row r="1186">
          <cell r="F1186" t="str">
            <v>Agent DStv BP Commission - Reversals</v>
          </cell>
          <cell r="G1186" t="str">
            <v>Other Cities SummaryMerchant Payments (Bill Pay)Agent DStv BP Commission - Reversals</v>
          </cell>
          <cell r="H1186">
            <v>-200</v>
          </cell>
          <cell r="I1186">
            <v>0</v>
          </cell>
        </row>
        <row r="1187">
          <cell r="F1187" t="str">
            <v>Number of agents performing Gotv</v>
          </cell>
          <cell r="G1187" t="str">
            <v>Other Cities SummaryMerchant Payments (Bill Pay)Number of agents performing Gotv</v>
          </cell>
          <cell r="H1187">
            <v>361</v>
          </cell>
          <cell r="I1187">
            <v>421</v>
          </cell>
        </row>
        <row r="1188">
          <cell r="F1188" t="str">
            <v>Churn Agents Gotv BP</v>
          </cell>
          <cell r="G1188" t="str">
            <v>Other Cities SummaryMerchant Payments (Bill Pay)Churn Agents Gotv BP</v>
          </cell>
          <cell r="H1188">
            <v>13</v>
          </cell>
          <cell r="I1188">
            <v>21</v>
          </cell>
        </row>
        <row r="1189">
          <cell r="F1189" t="str">
            <v xml:space="preserve">New / Fresh Agents BP in Month </v>
          </cell>
          <cell r="G1189" t="str">
            <v xml:space="preserve">Other Cities SummaryMerchant Payments (Bill Pay)New / Fresh Agents BP in Month </v>
          </cell>
          <cell r="H1189">
            <v>86</v>
          </cell>
          <cell r="I1189">
            <v>94</v>
          </cell>
        </row>
        <row r="1190">
          <cell r="F1190" t="str">
            <v>Total Gotv BP Volume</v>
          </cell>
          <cell r="G1190" t="str">
            <v>Other Cities SummaryMerchant Payments (Bill Pay)Total Gotv BP Volume</v>
          </cell>
          <cell r="H1190">
            <v>18982</v>
          </cell>
          <cell r="I1190">
            <v>24077</v>
          </cell>
        </row>
        <row r="1191">
          <cell r="F1191" t="str">
            <v>Total Gotv BP Volume - Reversals</v>
          </cell>
          <cell r="G1191" t="str">
            <v>Other Cities SummaryMerchant Payments (Bill Pay)Total Gotv BP Volume - Reversals</v>
          </cell>
          <cell r="H1191">
            <v>31</v>
          </cell>
          <cell r="I1191">
            <v>38</v>
          </cell>
        </row>
        <row r="1192">
          <cell r="F1192" t="str">
            <v>Total Gotv BP Value</v>
          </cell>
          <cell r="G1192" t="str">
            <v>Other Cities SummaryMerchant Payments (Bill Pay)Total Gotv BP Value</v>
          </cell>
          <cell r="H1192">
            <v>25187977</v>
          </cell>
          <cell r="I1192">
            <v>31802855</v>
          </cell>
        </row>
        <row r="1193">
          <cell r="F1193" t="str">
            <v>Total Gotv BP Value - Reversals</v>
          </cell>
          <cell r="G1193" t="str">
            <v>Other Cities SummaryMerchant Payments (Bill Pay)Total Gotv BP Value - Reversals</v>
          </cell>
          <cell r="H1193">
            <v>-56200</v>
          </cell>
          <cell r="I1193">
            <v>-52500</v>
          </cell>
        </row>
        <row r="1194">
          <cell r="F1194" t="str">
            <v>Average Value of Gotv BP</v>
          </cell>
          <cell r="G1194" t="str">
            <v>Other Cities SummaryMerchant Payments (Bill Pay)Average Value of Gotv BP</v>
          </cell>
          <cell r="H1194">
            <v>1326.94</v>
          </cell>
          <cell r="I1194">
            <v>1320.88</v>
          </cell>
        </row>
        <row r="1195">
          <cell r="F1195" t="str">
            <v>Average Value of Gotv BP - Reversals</v>
          </cell>
          <cell r="G1195" t="str">
            <v>Other Cities SummaryMerchant Payments (Bill Pay)Average Value of Gotv BP - Reversals</v>
          </cell>
          <cell r="H1195">
            <v>-1812.9</v>
          </cell>
          <cell r="I1195">
            <v>-1381.58</v>
          </cell>
        </row>
        <row r="1196">
          <cell r="F1196" t="str">
            <v>Paga Gotv BP Income</v>
          </cell>
          <cell r="G1196" t="str">
            <v>Other Cities SummaryMerchant Payments (Bill Pay)Paga Gotv BP Income</v>
          </cell>
          <cell r="H1196">
            <v>631326.77</v>
          </cell>
          <cell r="I1196">
            <v>799333.55</v>
          </cell>
        </row>
        <row r="1197">
          <cell r="F1197" t="str">
            <v>Paga Gotv BP Income - Reversals</v>
          </cell>
          <cell r="G1197" t="str">
            <v>Other Cities SummaryMerchant Payments (Bill Pay)Paga Gotv BP Income - Reversals</v>
          </cell>
          <cell r="H1197">
            <v>-135</v>
          </cell>
          <cell r="I1197">
            <v>0</v>
          </cell>
        </row>
        <row r="1198">
          <cell r="F1198" t="str">
            <v>Agent Gotv BP Commission</v>
          </cell>
          <cell r="G1198" t="str">
            <v>Other Cities SummaryMerchant Payments (Bill Pay)Agent Gotv BP Commission</v>
          </cell>
          <cell r="H1198">
            <v>387190</v>
          </cell>
          <cell r="I1198">
            <v>490170</v>
          </cell>
        </row>
        <row r="1199">
          <cell r="F1199" t="str">
            <v>Agent Gotv BP Commission - Reversals</v>
          </cell>
          <cell r="G1199" t="str">
            <v>Other Cities SummaryMerchant Payments (Bill Pay)Agent Gotv BP Commission - Reversals</v>
          </cell>
          <cell r="H1199">
            <v>-80</v>
          </cell>
          <cell r="I1199">
            <v>0</v>
          </cell>
        </row>
        <row r="1200">
          <cell r="F1200" t="str">
            <v>Number of agents performing Startimes</v>
          </cell>
          <cell r="G1200" t="str">
            <v>Other Cities SummaryMerchant Payments (Bill Pay)Number of agents performing Startimes</v>
          </cell>
          <cell r="H1200">
            <v>241</v>
          </cell>
          <cell r="I1200">
            <v>275</v>
          </cell>
        </row>
        <row r="1201">
          <cell r="F1201" t="str">
            <v>Churn Agents Startimes BP</v>
          </cell>
          <cell r="G1201" t="str">
            <v>Other Cities SummaryMerchant Payments (Bill Pay)Churn Agents Startimes BP</v>
          </cell>
          <cell r="H1201">
            <v>15</v>
          </cell>
          <cell r="I1201">
            <v>11</v>
          </cell>
        </row>
        <row r="1202">
          <cell r="F1202" t="str">
            <v xml:space="preserve">New / Fresh Agents BP in Month </v>
          </cell>
          <cell r="G1202" t="str">
            <v xml:space="preserve">Other Cities SummaryMerchant Payments (Bill Pay)New / Fresh Agents BP in Month </v>
          </cell>
          <cell r="H1202">
            <v>60</v>
          </cell>
          <cell r="I1202">
            <v>78</v>
          </cell>
        </row>
        <row r="1203">
          <cell r="F1203" t="str">
            <v>Total Startimes BP Volume</v>
          </cell>
          <cell r="G1203" t="str">
            <v>Other Cities SummaryMerchant Payments (Bill Pay)Total Startimes BP Volume</v>
          </cell>
          <cell r="H1203">
            <v>4522</v>
          </cell>
          <cell r="I1203">
            <v>4044</v>
          </cell>
        </row>
        <row r="1204">
          <cell r="F1204" t="str">
            <v>Total Startimes BP Volume - Reversals</v>
          </cell>
          <cell r="G1204" t="str">
            <v>Other Cities SummaryMerchant Payments (Bill Pay)Total Startimes BP Volume - Reversals</v>
          </cell>
          <cell r="H1204">
            <v>1</v>
          </cell>
          <cell r="I1204">
            <v>1</v>
          </cell>
        </row>
        <row r="1205">
          <cell r="F1205" t="str">
            <v>Total Startimes BP Value</v>
          </cell>
          <cell r="G1205" t="str">
            <v>Other Cities SummaryMerchant Payments (Bill Pay)Total Startimes BP Value</v>
          </cell>
          <cell r="H1205">
            <v>5396050</v>
          </cell>
          <cell r="I1205">
            <v>4861828</v>
          </cell>
        </row>
        <row r="1206">
          <cell r="F1206" t="str">
            <v>Total Startimes BP Value - Reversals</v>
          </cell>
          <cell r="G1206" t="str">
            <v>Other Cities SummaryMerchant Payments (Bill Pay)Total Startimes BP Value - Reversals</v>
          </cell>
          <cell r="H1206">
            <v>-1000</v>
          </cell>
          <cell r="I1206">
            <v>-1000</v>
          </cell>
        </row>
        <row r="1207">
          <cell r="F1207" t="str">
            <v>Average Value of Startimes BP</v>
          </cell>
          <cell r="G1207" t="str">
            <v>Other Cities SummaryMerchant Payments (Bill Pay)Average Value of Startimes BP</v>
          </cell>
          <cell r="H1207">
            <v>1193.29</v>
          </cell>
          <cell r="I1207">
            <v>1202.23</v>
          </cell>
        </row>
        <row r="1208">
          <cell r="F1208" t="str">
            <v>Average Value of Startimes BP - Reversals</v>
          </cell>
          <cell r="G1208" t="str">
            <v>Other Cities SummaryMerchant Payments (Bill Pay)Average Value of Startimes BP - Reversals</v>
          </cell>
          <cell r="H1208">
            <v>-1000</v>
          </cell>
          <cell r="I1208">
            <v>-1000</v>
          </cell>
        </row>
        <row r="1209">
          <cell r="F1209" t="str">
            <v>Paga Startimes BP Income</v>
          </cell>
          <cell r="G1209" t="str">
            <v>Other Cities SummaryMerchant Payments (Bill Pay)Paga Startimes BP Income</v>
          </cell>
          <cell r="H1209">
            <v>5235138.5</v>
          </cell>
          <cell r="I1209">
            <v>4716943.16</v>
          </cell>
        </row>
        <row r="1210">
          <cell r="F1210" t="str">
            <v>Paga Startimes BP Income - Reversals</v>
          </cell>
          <cell r="G1210" t="str">
            <v>Other Cities SummaryMerchant Payments (Bill Pay)Paga Startimes BP Income - Reversals</v>
          </cell>
          <cell r="H1210">
            <v>0</v>
          </cell>
          <cell r="I1210">
            <v>0</v>
          </cell>
        </row>
        <row r="1211">
          <cell r="F1211" t="str">
            <v>Agent Startimes BP Commission</v>
          </cell>
          <cell r="G1211" t="str">
            <v>Other Cities SummaryMerchant Payments (Bill Pay)Agent Startimes BP Commission</v>
          </cell>
          <cell r="H1211">
            <v>161911.5</v>
          </cell>
          <cell r="I1211">
            <v>145884.84</v>
          </cell>
        </row>
        <row r="1212">
          <cell r="F1212" t="str">
            <v>Agent Startimes BP Commission - Reversals</v>
          </cell>
          <cell r="G1212" t="str">
            <v>Other Cities SummaryMerchant Payments (Bill Pay)Agent Startimes BP Commission - Reversals</v>
          </cell>
          <cell r="H1212">
            <v>0</v>
          </cell>
          <cell r="I1212">
            <v>0</v>
          </cell>
        </row>
        <row r="1213">
          <cell r="F1213" t="str">
            <v>Number of agents performing Other</v>
          </cell>
          <cell r="G1213" t="str">
            <v>Other Cities SummaryMerchant Payments (Bill Pay)Number of agents performing Other</v>
          </cell>
          <cell r="H1213">
            <v>36</v>
          </cell>
          <cell r="I1213">
            <v>41</v>
          </cell>
        </row>
        <row r="1214">
          <cell r="F1214" t="str">
            <v>Churn Agents Other BP</v>
          </cell>
          <cell r="G1214" t="str">
            <v>Other Cities SummaryMerchant Payments (Bill Pay)Churn Agents Other BP</v>
          </cell>
          <cell r="H1214">
            <v>6</v>
          </cell>
          <cell r="I1214">
            <v>1</v>
          </cell>
        </row>
        <row r="1215">
          <cell r="F1215" t="str">
            <v xml:space="preserve">New / Fresh Agents BP in Month </v>
          </cell>
          <cell r="G1215" t="str">
            <v xml:space="preserve">Other Cities SummaryMerchant Payments (Bill Pay)New / Fresh Agents BP in Month </v>
          </cell>
          <cell r="H1215">
            <v>29</v>
          </cell>
          <cell r="I1215">
            <v>31</v>
          </cell>
        </row>
        <row r="1216">
          <cell r="F1216" t="str">
            <v>Total Other BP Volume</v>
          </cell>
          <cell r="G1216" t="str">
            <v>Other Cities SummaryMerchant Payments (Bill Pay)Total Other BP Volume</v>
          </cell>
          <cell r="H1216">
            <v>58</v>
          </cell>
          <cell r="I1216">
            <v>71</v>
          </cell>
        </row>
        <row r="1217">
          <cell r="F1217" t="str">
            <v>Total Other BP Volume - Reversals</v>
          </cell>
          <cell r="G1217" t="str">
            <v>Other Cities SummaryMerchant Payments (Bill Pay)Total Other BP Volume - Reversals</v>
          </cell>
          <cell r="H1217" t="str">
            <v xml:space="preserve"> </v>
          </cell>
          <cell r="I1217">
            <v>1</v>
          </cell>
        </row>
        <row r="1218">
          <cell r="F1218" t="str">
            <v>Total Other BP Value</v>
          </cell>
          <cell r="G1218" t="str">
            <v>Other Cities SummaryMerchant Payments (Bill Pay)Total Other BP Value</v>
          </cell>
          <cell r="H1218">
            <v>202499</v>
          </cell>
          <cell r="I1218">
            <v>282000</v>
          </cell>
        </row>
        <row r="1219">
          <cell r="F1219" t="str">
            <v>Total Other BP Value - Reversals</v>
          </cell>
          <cell r="G1219" t="str">
            <v>Other Cities SummaryMerchant Payments (Bill Pay)Total Other BP Value - Reversals</v>
          </cell>
          <cell r="H1219" t="str">
            <v xml:space="preserve"> </v>
          </cell>
          <cell r="I1219">
            <v>-1000</v>
          </cell>
        </row>
        <row r="1220">
          <cell r="F1220" t="str">
            <v>Average Value of Other BP</v>
          </cell>
          <cell r="G1220" t="str">
            <v>Other Cities SummaryMerchant Payments (Bill Pay)Average Value of Other BP</v>
          </cell>
          <cell r="H1220">
            <v>3491.36</v>
          </cell>
          <cell r="I1220">
            <v>3971.83</v>
          </cell>
        </row>
        <row r="1221">
          <cell r="F1221" t="str">
            <v>Average Value of Other BP - Reversals</v>
          </cell>
          <cell r="G1221" t="str">
            <v>Other Cities SummaryMerchant Payments (Bill Pay)Average Value of Other BP - Reversals</v>
          </cell>
          <cell r="H1221" t="str">
            <v xml:space="preserve"> </v>
          </cell>
          <cell r="I1221">
            <v>-1000</v>
          </cell>
        </row>
        <row r="1222">
          <cell r="F1222" t="str">
            <v>Paga Other BP Income</v>
          </cell>
          <cell r="G1222" t="str">
            <v>Other Cities SummaryMerchant Payments (Bill Pay)Paga Other BP Income</v>
          </cell>
          <cell r="H1222">
            <v>15775.61</v>
          </cell>
          <cell r="I1222">
            <v>14386.56</v>
          </cell>
        </row>
        <row r="1223">
          <cell r="F1223" t="str">
            <v>Paga Other BP Income - Reversals</v>
          </cell>
          <cell r="G1223" t="str">
            <v>Other Cities SummaryMerchant Payments (Bill Pay)Paga Other BP Income - Reversals</v>
          </cell>
          <cell r="H1223" t="str">
            <v xml:space="preserve"> </v>
          </cell>
          <cell r="I1223">
            <v>0</v>
          </cell>
        </row>
        <row r="1224">
          <cell r="F1224" t="str">
            <v>Agent Other BP Commission</v>
          </cell>
          <cell r="G1224" t="str">
            <v>Other Cities SummaryMerchant Payments (Bill Pay)Agent Other BP Commission</v>
          </cell>
          <cell r="H1224">
            <v>1790</v>
          </cell>
          <cell r="I1224">
            <v>2400</v>
          </cell>
        </row>
        <row r="1225">
          <cell r="F1225" t="str">
            <v>Agent Other BP Commission - Reversals</v>
          </cell>
          <cell r="G1225" t="str">
            <v>Other Cities SummaryMerchant Payments (Bill Pay)Agent Other BP Commission - Reversals</v>
          </cell>
          <cell r="H1225" t="str">
            <v xml:space="preserve"> </v>
          </cell>
          <cell r="I1225">
            <v>0</v>
          </cell>
        </row>
        <row r="1226">
          <cell r="F1226" t="str">
            <v>Number of Agents performing Airtime on Transaction</v>
          </cell>
          <cell r="G1226" t="str">
            <v>Other Cities SummaryAirtimeNumber of Agents performing Airtime on Transaction</v>
          </cell>
          <cell r="H1226">
            <v>841</v>
          </cell>
          <cell r="I1226">
            <v>932</v>
          </cell>
        </row>
        <row r="1227">
          <cell r="F1227" t="str">
            <v>Churn Agents Airtime</v>
          </cell>
          <cell r="G1227" t="str">
            <v>Other Cities SummaryAirtimeChurn Agents Airtime</v>
          </cell>
          <cell r="H1227">
            <v>91</v>
          </cell>
          <cell r="I1227">
            <v>59</v>
          </cell>
        </row>
        <row r="1228">
          <cell r="F1228" t="str">
            <v xml:space="preserve">New / Fresh Agents Airtime in Month </v>
          </cell>
          <cell r="G1228" t="str">
            <v xml:space="preserve">Other Cities SummaryAirtimeNew / Fresh Agents Airtime in Month </v>
          </cell>
          <cell r="H1228">
            <v>72</v>
          </cell>
          <cell r="I1228">
            <v>127</v>
          </cell>
        </row>
        <row r="1229">
          <cell r="F1229" t="str">
            <v>Total Airtime Volume</v>
          </cell>
          <cell r="G1229" t="str">
            <v>Other Cities SummaryAirtimeTotal Airtime Volume</v>
          </cell>
          <cell r="H1229">
            <v>11052</v>
          </cell>
          <cell r="I1229">
            <v>11678</v>
          </cell>
        </row>
        <row r="1230">
          <cell r="F1230" t="str">
            <v>Total Airtime Volume - Reversal</v>
          </cell>
          <cell r="G1230" t="str">
            <v>Other Cities SummaryAirtimeTotal Airtime Volume - Reversal</v>
          </cell>
          <cell r="H1230">
            <v>5</v>
          </cell>
          <cell r="I1230">
            <v>17</v>
          </cell>
        </row>
        <row r="1231">
          <cell r="F1231" t="str">
            <v>Total Airtime Value</v>
          </cell>
          <cell r="G1231" t="str">
            <v>Other Cities SummaryAirtimeTotal Airtime Value</v>
          </cell>
          <cell r="H1231">
            <v>4014934.61</v>
          </cell>
          <cell r="I1231">
            <v>4433797.3099999996</v>
          </cell>
        </row>
        <row r="1232">
          <cell r="F1232" t="str">
            <v>Total Airtime Value - Reversals</v>
          </cell>
          <cell r="G1232" t="str">
            <v>Other Cities SummaryAirtimeTotal Airtime Value - Reversals</v>
          </cell>
          <cell r="H1232">
            <v>-2000</v>
          </cell>
          <cell r="I1232">
            <v>-23900</v>
          </cell>
        </row>
        <row r="1233">
          <cell r="F1233" t="str">
            <v>Average Value of Airtime</v>
          </cell>
          <cell r="G1233" t="str">
            <v>Other Cities SummaryAirtimeAverage Value of Airtime</v>
          </cell>
          <cell r="H1233">
            <v>363.28</v>
          </cell>
          <cell r="I1233">
            <v>379.67</v>
          </cell>
        </row>
        <row r="1234">
          <cell r="F1234" t="str">
            <v>Average Value of Airtime - Reversals</v>
          </cell>
          <cell r="G1234" t="str">
            <v>Other Cities SummaryAirtimeAverage Value of Airtime - Reversals</v>
          </cell>
          <cell r="H1234">
            <v>-400</v>
          </cell>
          <cell r="I1234">
            <v>-1405.88</v>
          </cell>
        </row>
        <row r="1235">
          <cell r="F1235" t="str">
            <v>Paga Airtime Income</v>
          </cell>
          <cell r="G1235" t="str">
            <v>Other Cities SummaryAirtimePaga Airtime Income</v>
          </cell>
          <cell r="H1235">
            <v>106980.51</v>
          </cell>
          <cell r="I1235">
            <v>121657.02</v>
          </cell>
        </row>
        <row r="1236">
          <cell r="F1236" t="str">
            <v>Paga Airtime Income - Reversals</v>
          </cell>
          <cell r="G1236" t="str">
            <v>Other Cities SummaryAirtimePaga Airtime Income - Reversals</v>
          </cell>
          <cell r="H1236">
            <v>-100</v>
          </cell>
          <cell r="I1236">
            <v>-1150</v>
          </cell>
        </row>
        <row r="1237">
          <cell r="F1237" t="str">
            <v>Agent Airtime Commission</v>
          </cell>
          <cell r="G1237" t="str">
            <v>Other Cities SummaryAirtimeAgent Airtime Commission</v>
          </cell>
          <cell r="H1237">
            <v>200796.74</v>
          </cell>
          <cell r="I1237">
            <v>222884.88</v>
          </cell>
        </row>
        <row r="1238">
          <cell r="F1238" t="str">
            <v>Agent Airtime Commission - Reversals</v>
          </cell>
          <cell r="G1238" t="str">
            <v>Other Cities SummaryAirtimeAgent Airtime Commission - Reversals</v>
          </cell>
          <cell r="H1238">
            <v>0</v>
          </cell>
          <cell r="I1238">
            <v>0</v>
          </cell>
        </row>
        <row r="1239">
          <cell r="F1239" t="str">
            <v># of registered customers</v>
          </cell>
          <cell r="G1239" t="str">
            <v>Registered UsersRegistered Customers# of registered customers</v>
          </cell>
          <cell r="H1239">
            <v>172185</v>
          </cell>
          <cell r="I1239">
            <v>174401</v>
          </cell>
        </row>
        <row r="1240">
          <cell r="F1240" t="str">
            <v>Active Registered Consumers  (1 transaction a month)</v>
          </cell>
          <cell r="G1240" t="str">
            <v>Registered UsersActive Registered CustomersActive Registered Consumers  (1 transaction a month)</v>
          </cell>
          <cell r="H1240">
            <v>3786</v>
          </cell>
          <cell r="I1240">
            <v>3980</v>
          </cell>
        </row>
        <row r="1241">
          <cell r="F1241" t="str">
            <v>Churn Registered Consumers</v>
          </cell>
          <cell r="G1241" t="str">
            <v>Registered UsersChurn Registered Customers in monthChurn Registered Consumers</v>
          </cell>
          <cell r="H1241">
            <v>814</v>
          </cell>
          <cell r="I1241">
            <v>781</v>
          </cell>
        </row>
        <row r="1242">
          <cell r="F1242" t="str">
            <v>Fresh Registered Consumers</v>
          </cell>
          <cell r="G1242" t="str">
            <v>Registered UsersNewly Active Registered Customers in monthFresh Registered Consumers</v>
          </cell>
          <cell r="H1242">
            <v>649</v>
          </cell>
          <cell r="I1242">
            <v>883</v>
          </cell>
        </row>
        <row r="1243">
          <cell r="F1243" t="str">
            <v># of registered consumers performing 1 money transfer</v>
          </cell>
          <cell r="G1243" t="str">
            <v>Registered UsersMoney Transfer# of registered consumers performing 1 money transfer</v>
          </cell>
          <cell r="H1243">
            <v>725</v>
          </cell>
          <cell r="I1243">
            <v>684</v>
          </cell>
        </row>
        <row r="1244">
          <cell r="F1244" t="str">
            <v>Churn MT registered Customers in month</v>
          </cell>
          <cell r="G1244" t="str">
            <v>Registered UsersMoney TransferChurn MT registered Customers in month</v>
          </cell>
          <cell r="H1244">
            <v>232</v>
          </cell>
          <cell r="I1244">
            <v>186</v>
          </cell>
        </row>
        <row r="1245">
          <cell r="F1245" t="str">
            <v>Newly Active registered MT Customers in month</v>
          </cell>
          <cell r="G1245" t="str">
            <v>Registered UsersMoney TransferNewly Active registered MT Customers in month</v>
          </cell>
          <cell r="H1245">
            <v>138</v>
          </cell>
          <cell r="I1245">
            <v>135</v>
          </cell>
        </row>
        <row r="1246">
          <cell r="F1246" t="str">
            <v>Monthly MT Volume</v>
          </cell>
          <cell r="G1246" t="str">
            <v>Registered UsersMoney TransferMonthly MT Volume</v>
          </cell>
          <cell r="H1246">
            <v>20347</v>
          </cell>
          <cell r="I1246">
            <v>8439</v>
          </cell>
        </row>
        <row r="1247">
          <cell r="F1247" t="str">
            <v>Monthly MT Volume - Reversal</v>
          </cell>
          <cell r="G1247" t="str">
            <v>Registered UsersMoney TransferMonthly MT Volume - Reversal</v>
          </cell>
          <cell r="H1247" t="str">
            <v xml:space="preserve">  </v>
          </cell>
          <cell r="I1247" t="str">
            <v xml:space="preserve">  </v>
          </cell>
        </row>
        <row r="1248">
          <cell r="F1248" t="str">
            <v>Cumulative MT Volume</v>
          </cell>
          <cell r="G1248" t="str">
            <v>Registered UsersMoney TransferCumulative MT Volume</v>
          </cell>
          <cell r="H1248">
            <v>37738</v>
          </cell>
          <cell r="I1248">
            <v>46177</v>
          </cell>
        </row>
        <row r="1249">
          <cell r="F1249" t="str">
            <v>Cumulative MT Volume - Reversal</v>
          </cell>
          <cell r="G1249" t="str">
            <v>Registered UsersMoney TransferCumulative MT Volume - Reversal</v>
          </cell>
          <cell r="H1249" t="str">
            <v xml:space="preserve">  </v>
          </cell>
          <cell r="I1249" t="str">
            <v xml:space="preserve">  </v>
          </cell>
        </row>
        <row r="1250">
          <cell r="F1250" t="str">
            <v>Monthly MT Value</v>
          </cell>
          <cell r="G1250" t="str">
            <v>Registered UsersMoney TransferMonthly MT Value</v>
          </cell>
          <cell r="H1250">
            <v>137061202.41999999</v>
          </cell>
          <cell r="I1250">
            <v>36835665.909999996</v>
          </cell>
        </row>
        <row r="1251">
          <cell r="F1251" t="str">
            <v>Monthly MT Value - Reversal</v>
          </cell>
          <cell r="G1251" t="str">
            <v>Registered UsersMoney TransferMonthly MT Value - Reversal</v>
          </cell>
          <cell r="H1251" t="str">
            <v xml:space="preserve">  </v>
          </cell>
          <cell r="I1251" t="str">
            <v xml:space="preserve">  </v>
          </cell>
        </row>
        <row r="1252">
          <cell r="F1252" t="str">
            <v>Cumulative MT Value</v>
          </cell>
          <cell r="G1252" t="str">
            <v>Registered UsersMoney TransferCumulative MT Value</v>
          </cell>
          <cell r="H1252">
            <v>267882870.31</v>
          </cell>
          <cell r="I1252">
            <v>304718536.22000003</v>
          </cell>
        </row>
        <row r="1253">
          <cell r="F1253" t="str">
            <v>Cumulative MT Value - Reversal</v>
          </cell>
          <cell r="G1253" t="str">
            <v>Registered UsersMoney TransferCumulative MT Value - Reversal</v>
          </cell>
          <cell r="H1253" t="str">
            <v xml:space="preserve">  </v>
          </cell>
          <cell r="I1253" t="str">
            <v xml:space="preserve">  </v>
          </cell>
        </row>
        <row r="1254">
          <cell r="F1254" t="str">
            <v>Average Value of MT</v>
          </cell>
          <cell r="G1254" t="str">
            <v>Registered UsersMoney TransferAverage Value of MT</v>
          </cell>
          <cell r="H1254">
            <v>16150.34</v>
          </cell>
          <cell r="I1254">
            <v>19684.259999999998</v>
          </cell>
        </row>
        <row r="1255">
          <cell r="F1255" t="str">
            <v>Average Value of MT - Reversal</v>
          </cell>
          <cell r="G1255" t="str">
            <v>Registered UsersMoney TransferAverage Value of MT - Reversal</v>
          </cell>
          <cell r="H1255" t="str">
            <v xml:space="preserve">  </v>
          </cell>
          <cell r="I1255" t="str">
            <v xml:space="preserve">  </v>
          </cell>
        </row>
        <row r="1256">
          <cell r="F1256" t="str">
            <v>Monthly Paga MT Income</v>
          </cell>
          <cell r="G1256" t="str">
            <v>Registered UsersMoney TransferMonthly Paga MT Income</v>
          </cell>
          <cell r="H1256">
            <v>2850</v>
          </cell>
          <cell r="I1256">
            <v>6350</v>
          </cell>
        </row>
        <row r="1257">
          <cell r="F1257" t="str">
            <v>Monthly Paga MT Income - Reversal</v>
          </cell>
          <cell r="G1257" t="str">
            <v>Registered UsersMoney TransferMonthly Paga MT Income - Reversal</v>
          </cell>
          <cell r="H1257" t="str">
            <v xml:space="preserve">  </v>
          </cell>
          <cell r="I1257" t="str">
            <v xml:space="preserve">  </v>
          </cell>
        </row>
        <row r="1258">
          <cell r="F1258" t="str">
            <v>Cumulative Paga MT Income</v>
          </cell>
          <cell r="G1258" t="str">
            <v>Registered UsersMoney TransferCumulative Paga MT Income</v>
          </cell>
          <cell r="H1258">
            <v>7200</v>
          </cell>
          <cell r="I1258">
            <v>13550</v>
          </cell>
        </row>
        <row r="1259">
          <cell r="F1259" t="str">
            <v>Cumulative Paga MT Income - Reversal</v>
          </cell>
          <cell r="G1259" t="str">
            <v>Registered UsersMoney TransferCumulative Paga MT Income - Reversal</v>
          </cell>
          <cell r="H1259" t="str">
            <v xml:space="preserve">  </v>
          </cell>
          <cell r="I1259" t="str">
            <v xml:space="preserve">  </v>
          </cell>
        </row>
        <row r="1260">
          <cell r="F1260" t="str">
            <v># of registered consumers performing 1 deposit to bank</v>
          </cell>
          <cell r="G1260" t="str">
            <v>Registered UsersDeposit To Bank# of registered consumers performing 1 deposit to bank</v>
          </cell>
          <cell r="H1260">
            <v>645</v>
          </cell>
          <cell r="I1260">
            <v>660</v>
          </cell>
        </row>
        <row r="1261">
          <cell r="F1261" t="str">
            <v>Churn DTB registered Customers in month</v>
          </cell>
          <cell r="G1261" t="str">
            <v>Registered UsersDeposit To BankChurn DTB registered Customers in month</v>
          </cell>
          <cell r="H1261">
            <v>429</v>
          </cell>
          <cell r="I1261">
            <v>314</v>
          </cell>
        </row>
        <row r="1262">
          <cell r="F1262" t="str">
            <v>Newly Active registered DTB Customers in month</v>
          </cell>
          <cell r="G1262" t="str">
            <v>Registered UsersDeposit To BankNewly Active registered DTB Customers in month</v>
          </cell>
          <cell r="H1262">
            <v>256</v>
          </cell>
          <cell r="I1262">
            <v>307</v>
          </cell>
        </row>
        <row r="1263">
          <cell r="F1263" t="str">
            <v>Monthly DB Volume</v>
          </cell>
          <cell r="G1263" t="str">
            <v>Registered UsersDeposit To BankMonthly DB Volume</v>
          </cell>
          <cell r="H1263">
            <v>2469</v>
          </cell>
          <cell r="I1263">
            <v>2189</v>
          </cell>
        </row>
        <row r="1264">
          <cell r="F1264" t="str">
            <v>Monthly DB Volume - Reversal</v>
          </cell>
          <cell r="G1264" t="str">
            <v>Registered UsersDeposit To BankMonthly DB Volume - Reversal</v>
          </cell>
          <cell r="H1264">
            <v>4</v>
          </cell>
          <cell r="I1264">
            <v>7</v>
          </cell>
        </row>
        <row r="1265">
          <cell r="F1265" t="str">
            <v>Cumulative DB Volume</v>
          </cell>
          <cell r="G1265" t="str">
            <v>Registered UsersDeposit To BankCumulative DB Volume</v>
          </cell>
          <cell r="H1265">
            <v>5469</v>
          </cell>
          <cell r="I1265">
            <v>7658</v>
          </cell>
        </row>
        <row r="1266">
          <cell r="F1266" t="str">
            <v>Cumulative DB Volume - Reversal</v>
          </cell>
          <cell r="G1266" t="str">
            <v>Registered UsersDeposit To BankCumulative DB Volume - Reversal</v>
          </cell>
          <cell r="H1266">
            <v>6</v>
          </cell>
          <cell r="I1266">
            <v>13</v>
          </cell>
        </row>
        <row r="1267">
          <cell r="F1267" t="str">
            <v>Monthly DB Value</v>
          </cell>
          <cell r="G1267" t="str">
            <v>Registered UsersDeposit To BankMonthly DB Value</v>
          </cell>
          <cell r="H1267">
            <v>28968888.170000002</v>
          </cell>
          <cell r="I1267">
            <v>18678066.800000001</v>
          </cell>
        </row>
        <row r="1268">
          <cell r="F1268" t="str">
            <v>Monthly DB Value - Reversal</v>
          </cell>
          <cell r="G1268" t="str">
            <v>Registered UsersDeposit To BankMonthly DB Value - Reversal</v>
          </cell>
          <cell r="H1268">
            <v>-10000</v>
          </cell>
          <cell r="I1268">
            <v>-35173</v>
          </cell>
        </row>
        <row r="1269">
          <cell r="F1269" t="str">
            <v>Cumulative DB Value</v>
          </cell>
          <cell r="G1269" t="str">
            <v>Registered UsersDeposit To BankCumulative DB Value</v>
          </cell>
          <cell r="H1269">
            <v>56235776.670000002</v>
          </cell>
          <cell r="I1269">
            <v>74913843.469999999</v>
          </cell>
        </row>
        <row r="1270">
          <cell r="F1270" t="str">
            <v>Cumulative DB Value - Reversal</v>
          </cell>
          <cell r="G1270" t="str">
            <v>Registered UsersDeposit To BankCumulative DB Value - Reversal</v>
          </cell>
          <cell r="H1270">
            <v>-13700</v>
          </cell>
          <cell r="I1270">
            <v>-48873</v>
          </cell>
        </row>
        <row r="1271">
          <cell r="F1271" t="str">
            <v>Average Value of DB</v>
          </cell>
          <cell r="G1271" t="str">
            <v>Registered UsersDeposit To BankAverage Value of DB</v>
          </cell>
          <cell r="H1271">
            <v>28538.799999999999</v>
          </cell>
          <cell r="I1271">
            <v>-6298.86</v>
          </cell>
        </row>
        <row r="1272">
          <cell r="F1272" t="str">
            <v>Average Value of DB - Reversal</v>
          </cell>
          <cell r="G1272" t="str">
            <v>Registered UsersDeposit To BankAverage Value of DB - Reversal</v>
          </cell>
          <cell r="H1272">
            <v>-2500</v>
          </cell>
          <cell r="I1272">
            <v>-22528.83</v>
          </cell>
        </row>
        <row r="1273">
          <cell r="F1273" t="str">
            <v>Monthly Paga DB Income</v>
          </cell>
          <cell r="G1273" t="str">
            <v>Registered UsersDeposit To BankMonthly Paga DB Income</v>
          </cell>
          <cell r="H1273">
            <v>246100</v>
          </cell>
          <cell r="I1273">
            <v>217200</v>
          </cell>
        </row>
        <row r="1274">
          <cell r="F1274" t="str">
            <v>Monthly Paga DB Income - Reversal</v>
          </cell>
          <cell r="G1274" t="str">
            <v>Registered UsersDeposit To BankMonthly Paga DB Income - Reversal</v>
          </cell>
          <cell r="H1274">
            <v>-400</v>
          </cell>
          <cell r="I1274">
            <v>-700</v>
          </cell>
        </row>
        <row r="1275">
          <cell r="F1275" t="str">
            <v>Cumulative Paga DB Income</v>
          </cell>
          <cell r="G1275" t="str">
            <v>Registered UsersDeposit To BankCumulative Paga DB Income</v>
          </cell>
          <cell r="H1275">
            <v>545700</v>
          </cell>
          <cell r="I1275">
            <v>762900</v>
          </cell>
        </row>
        <row r="1276">
          <cell r="F1276" t="str">
            <v>Cumulative Paga DB Income - Reversal</v>
          </cell>
          <cell r="G1276" t="str">
            <v>Registered UsersDeposit To BankCumulative Paga DB Income - Reversal</v>
          </cell>
          <cell r="H1276">
            <v>-600</v>
          </cell>
          <cell r="I1276">
            <v>-1300</v>
          </cell>
        </row>
        <row r="1277">
          <cell r="F1277" t="str">
            <v># of registered customers performing DStv</v>
          </cell>
          <cell r="G1277" t="str">
            <v>Registered UsersMerchant Payments - DStv# of registered customers performing DStv</v>
          </cell>
          <cell r="H1277">
            <v>401</v>
          </cell>
          <cell r="I1277">
            <v>375</v>
          </cell>
        </row>
        <row r="1278">
          <cell r="F1278" t="str">
            <v>Churn DStv BP registered Customers in month</v>
          </cell>
          <cell r="G1278" t="str">
            <v>Registered UsersMerchant Payments - DStvChurn DStv BP registered Customers in month</v>
          </cell>
          <cell r="H1278">
            <v>242</v>
          </cell>
          <cell r="I1278">
            <v>197</v>
          </cell>
        </row>
        <row r="1279">
          <cell r="F1279" t="str">
            <v>Newly Active registered DStv BP Customers in month</v>
          </cell>
          <cell r="G1279" t="str">
            <v>Registered UsersMerchant Payments - DStvNewly Active registered DStv BP Customers in month</v>
          </cell>
          <cell r="H1279">
            <v>191</v>
          </cell>
          <cell r="I1279">
            <v>161</v>
          </cell>
        </row>
        <row r="1280">
          <cell r="F1280" t="str">
            <v>Monthly DStv BP Volume</v>
          </cell>
          <cell r="G1280" t="str">
            <v>Registered UsersMerchant Payments - DStvMonthly DStv BP Volume</v>
          </cell>
          <cell r="H1280">
            <v>1114</v>
          </cell>
          <cell r="I1280">
            <v>1060</v>
          </cell>
        </row>
        <row r="1281">
          <cell r="F1281" t="str">
            <v>Monthly DStv BP Volume - Reversal</v>
          </cell>
          <cell r="G1281" t="str">
            <v>Registered UsersMerchant Payments - DStvMonthly DStv BP Volume - Reversal</v>
          </cell>
          <cell r="H1281">
            <v>1</v>
          </cell>
          <cell r="I1281" t="str">
            <v xml:space="preserve">  </v>
          </cell>
        </row>
        <row r="1282">
          <cell r="F1282" t="str">
            <v>Cumulative DStv BP Volume</v>
          </cell>
          <cell r="G1282" t="str">
            <v>Registered UsersMerchant Payments - DStvCumulative DStv BP Volume</v>
          </cell>
          <cell r="H1282">
            <v>2368</v>
          </cell>
          <cell r="I1282">
            <v>3426</v>
          </cell>
        </row>
        <row r="1283">
          <cell r="F1283" t="str">
            <v>Cumulative DStv BP Volume - Reversal</v>
          </cell>
          <cell r="G1283" t="str">
            <v>Registered UsersMerchant Payments - DStvCumulative DStv BP Volume - Reversal</v>
          </cell>
          <cell r="H1283">
            <v>2</v>
          </cell>
          <cell r="I1283" t="str">
            <v xml:space="preserve">  </v>
          </cell>
        </row>
        <row r="1284">
          <cell r="F1284" t="str">
            <v>Monthly DStv BP Value</v>
          </cell>
          <cell r="G1284" t="str">
            <v>Registered UsersMerchant Payments - DStvMonthly DStv BP Value</v>
          </cell>
          <cell r="H1284">
            <v>3642109</v>
          </cell>
          <cell r="I1284">
            <v>3333776</v>
          </cell>
        </row>
        <row r="1285">
          <cell r="F1285" t="str">
            <v>Monthly DStv BP Value - Reversal</v>
          </cell>
          <cell r="G1285" t="str">
            <v>Registered UsersMerchant Payments - DStvMonthly DStv BP Value - Reversal</v>
          </cell>
          <cell r="H1285">
            <v>-3000</v>
          </cell>
          <cell r="I1285" t="str">
            <v xml:space="preserve">  </v>
          </cell>
        </row>
        <row r="1286">
          <cell r="F1286" t="str">
            <v>Cumulative DStv BP Value</v>
          </cell>
          <cell r="G1286" t="str">
            <v>Registered UsersMerchant Payments - DStvCumulative DStv BP Value</v>
          </cell>
          <cell r="H1286">
            <v>7821306</v>
          </cell>
          <cell r="I1286">
            <v>11162882</v>
          </cell>
        </row>
        <row r="1287">
          <cell r="F1287" t="str">
            <v>Cumulative DStv BP Value - Reversal</v>
          </cell>
          <cell r="G1287" t="str">
            <v>Registered UsersMerchant Payments - DStvCumulative DStv BP Value - Reversal</v>
          </cell>
          <cell r="H1287">
            <v>-7800</v>
          </cell>
          <cell r="I1287" t="str">
            <v xml:space="preserve">  </v>
          </cell>
        </row>
        <row r="1288">
          <cell r="F1288" t="str">
            <v>Average Value of DStv BP</v>
          </cell>
          <cell r="G1288" t="str">
            <v>Registered UsersMerchant Payments - DStvAverage Value of DStv BP</v>
          </cell>
          <cell r="H1288">
            <v>4273.7299999999996</v>
          </cell>
          <cell r="I1288">
            <v>6866.84</v>
          </cell>
        </row>
        <row r="1289">
          <cell r="F1289" t="str">
            <v>Average Value of DStv BP - Reversal</v>
          </cell>
          <cell r="G1289" t="str">
            <v>Registered UsersMerchant Payments - DStvAverage Value of DStv BP - Reversal</v>
          </cell>
          <cell r="H1289">
            <v>-3000</v>
          </cell>
          <cell r="I1289" t="str">
            <v xml:space="preserve">  </v>
          </cell>
        </row>
        <row r="1290">
          <cell r="F1290" t="str">
            <v>Monthly Paga DStv BP Income</v>
          </cell>
          <cell r="G1290" t="str">
            <v>Registered UsersMerchant Payments - DStvMonthly Paga DStv BP Income</v>
          </cell>
          <cell r="H1290">
            <v>61170.2</v>
          </cell>
          <cell r="I1290">
            <v>55931.49</v>
          </cell>
        </row>
        <row r="1291">
          <cell r="F1291" t="str">
            <v>Monthly Paga DStv BP Income - Reversal</v>
          </cell>
          <cell r="G1291" t="str">
            <v>Registered UsersMerchant Payments - DStvMonthly Paga DStv BP Income - Reversal</v>
          </cell>
          <cell r="H1291">
            <v>0</v>
          </cell>
          <cell r="I1291" t="str">
            <v xml:space="preserve">  </v>
          </cell>
        </row>
        <row r="1292">
          <cell r="F1292" t="str">
            <v>Cumulative Paga DStv BP Income</v>
          </cell>
          <cell r="G1292" t="str">
            <v>Registered UsersMerchant Payments - DStvCumulative Paga DStv BP Income</v>
          </cell>
          <cell r="H1292">
            <v>130782.74</v>
          </cell>
          <cell r="I1292">
            <v>186714.23</v>
          </cell>
        </row>
        <row r="1293">
          <cell r="F1293" t="str">
            <v>Cumulative Paga DStv BP Income - Reversal</v>
          </cell>
          <cell r="G1293" t="str">
            <v>Registered UsersMerchant Payments - DStvCumulative Paga DStv BP Income - Reversal</v>
          </cell>
          <cell r="H1293">
            <v>0</v>
          </cell>
          <cell r="I1293" t="str">
            <v xml:space="preserve">  </v>
          </cell>
        </row>
        <row r="1294">
          <cell r="F1294" t="str">
            <v># of registered customers performing Gotv</v>
          </cell>
          <cell r="G1294" t="str">
            <v>Registered UsersMerchant Payments - GOtv# of registered customers performing Gotv</v>
          </cell>
          <cell r="H1294">
            <v>445</v>
          </cell>
          <cell r="I1294">
            <v>474</v>
          </cell>
        </row>
        <row r="1295">
          <cell r="F1295" t="str">
            <v>Churn GOtv BP registered Customers in month</v>
          </cell>
          <cell r="G1295" t="str">
            <v>Registered UsersMerchant Payments - GOtvChurn GOtv BP registered Customers in month</v>
          </cell>
          <cell r="H1295">
            <v>204</v>
          </cell>
          <cell r="I1295">
            <v>231</v>
          </cell>
        </row>
        <row r="1296">
          <cell r="F1296" t="str">
            <v>Newly Active registered GOtv BP Customers in month</v>
          </cell>
          <cell r="G1296" t="str">
            <v>Registered UsersMerchant Payments - GOtvNewly Active registered GOtv BP Customers in month</v>
          </cell>
          <cell r="H1296">
            <v>237</v>
          </cell>
          <cell r="I1296">
            <v>244</v>
          </cell>
        </row>
        <row r="1297">
          <cell r="F1297" t="str">
            <v>Monthly GOtv BP Volume</v>
          </cell>
          <cell r="G1297" t="str">
            <v>Registered UsersMerchant Payments - GOtvMonthly GOtv BP Volume</v>
          </cell>
          <cell r="H1297">
            <v>1543</v>
          </cell>
          <cell r="I1297">
            <v>1633</v>
          </cell>
        </row>
        <row r="1298">
          <cell r="F1298" t="str">
            <v>Cumulative GOtv BP Volume</v>
          </cell>
          <cell r="G1298" t="str">
            <v>Registered UsersMerchant Payments - GOtvCumulative GOtv BP Volume</v>
          </cell>
          <cell r="H1298">
            <v>2736</v>
          </cell>
          <cell r="I1298">
            <v>4369</v>
          </cell>
        </row>
        <row r="1299">
          <cell r="F1299" t="str">
            <v>Monthly GOtv BP Value</v>
          </cell>
          <cell r="G1299" t="str">
            <v>Registered UsersMerchant Payments - GOtvMonthly GOtv BP Value</v>
          </cell>
          <cell r="H1299">
            <v>2166765</v>
          </cell>
          <cell r="I1299">
            <v>2264500</v>
          </cell>
        </row>
        <row r="1300">
          <cell r="F1300" t="str">
            <v>Cumulative GOtv BP Value</v>
          </cell>
          <cell r="G1300" t="str">
            <v>Registered UsersMerchant Payments - GOtvCumulative GOtv BP Value</v>
          </cell>
          <cell r="H1300">
            <v>3845486</v>
          </cell>
          <cell r="I1300">
            <v>6109986</v>
          </cell>
        </row>
        <row r="1301">
          <cell r="F1301" t="str">
            <v>Average Value of GOtv BP</v>
          </cell>
          <cell r="G1301" t="str">
            <v>Registered UsersMerchant Payments - GOtvAverage Value of GOtv BP</v>
          </cell>
          <cell r="H1301">
            <v>2904.13</v>
          </cell>
          <cell r="I1301">
            <v>2851.01</v>
          </cell>
        </row>
        <row r="1302">
          <cell r="F1302" t="str">
            <v>Monthly Paga GOtv BP Income</v>
          </cell>
          <cell r="G1302" t="str">
            <v>Registered UsersMerchant Payments - GOtvMonthly Paga GOtv BP Income</v>
          </cell>
          <cell r="H1302">
            <v>50463.76</v>
          </cell>
          <cell r="I1302">
            <v>52852.800000000003</v>
          </cell>
        </row>
        <row r="1303">
          <cell r="F1303" t="str">
            <v>Cumulative Paga GOtv BP Income</v>
          </cell>
          <cell r="G1303" t="str">
            <v>Registered UsersMerchant Payments - GOtvCumulative Paga GOtv BP Income</v>
          </cell>
          <cell r="H1303">
            <v>89475.77</v>
          </cell>
          <cell r="I1303">
            <v>142328.57</v>
          </cell>
        </row>
        <row r="1304">
          <cell r="F1304" t="str">
            <v># of registered customers performing Startimes</v>
          </cell>
          <cell r="G1304" t="str">
            <v>Registered UsersMerchant Payments - Startimes# of registered customers performing Startimes</v>
          </cell>
          <cell r="H1304">
            <v>79</v>
          </cell>
          <cell r="I1304">
            <v>100</v>
          </cell>
        </row>
        <row r="1305">
          <cell r="F1305" t="str">
            <v>Churn Startimes BP registered Customers in month</v>
          </cell>
          <cell r="G1305" t="str">
            <v>Registered UsersMerchant Payments - StartimesChurn Startimes BP registered Customers in month</v>
          </cell>
          <cell r="H1305">
            <v>95</v>
          </cell>
          <cell r="I1305">
            <v>48</v>
          </cell>
        </row>
        <row r="1306">
          <cell r="F1306" t="str">
            <v>Newly Active registered Startimes BP Customers in month</v>
          </cell>
          <cell r="G1306" t="str">
            <v>Registered UsersMerchant Payments - StartimesNewly Active registered Startimes BP Customers in month</v>
          </cell>
          <cell r="H1306">
            <v>46</v>
          </cell>
          <cell r="I1306">
            <v>65</v>
          </cell>
        </row>
        <row r="1307">
          <cell r="F1307" t="str">
            <v>Monthly Startimes BP Value</v>
          </cell>
          <cell r="G1307" t="str">
            <v>Registered UsersMerchant Payments - StartimesMonthly Startimes BP Value</v>
          </cell>
          <cell r="H1307">
            <v>328677</v>
          </cell>
          <cell r="I1307">
            <v>321527</v>
          </cell>
        </row>
        <row r="1308">
          <cell r="F1308" t="str">
            <v>Monthly Startimes BP Volume</v>
          </cell>
          <cell r="G1308" t="str">
            <v>Registered UsersMerchant Payments - StartimesMonthly Startimes BP Volume</v>
          </cell>
          <cell r="H1308">
            <v>748</v>
          </cell>
          <cell r="I1308">
            <v>315</v>
          </cell>
        </row>
        <row r="1309">
          <cell r="F1309" t="str">
            <v>Cumulative Startimes BP Value</v>
          </cell>
          <cell r="G1309" t="str">
            <v>Registered UsersMerchant Payments - StartimesCumulative Startimes BP Value</v>
          </cell>
          <cell r="H1309">
            <v>801479</v>
          </cell>
          <cell r="I1309">
            <v>1122006</v>
          </cell>
        </row>
        <row r="1310">
          <cell r="F1310" t="str">
            <v>Cumulative Startimes BP Volume</v>
          </cell>
          <cell r="G1310" t="str">
            <v>Registered UsersMerchant Payments - StartimesCumulative Startimes BP Volume</v>
          </cell>
          <cell r="H1310">
            <v>1227</v>
          </cell>
          <cell r="I1310">
            <v>1541</v>
          </cell>
        </row>
        <row r="1311">
          <cell r="F1311" t="str">
            <v>Average Value of Startimes BP</v>
          </cell>
          <cell r="G1311" t="str">
            <v>Registered UsersMerchant Payments - StartimesAverage Value of Startimes BP</v>
          </cell>
          <cell r="H1311">
            <v>1493.13</v>
          </cell>
          <cell r="I1311">
            <v>2299.87</v>
          </cell>
        </row>
        <row r="1312">
          <cell r="F1312" t="str">
            <v>Monthly Paga Startimes BP Income</v>
          </cell>
          <cell r="G1312" t="str">
            <v>Registered UsersMerchant Payments - StartimesMonthly Paga Startimes BP Income</v>
          </cell>
          <cell r="H1312">
            <v>328677</v>
          </cell>
          <cell r="I1312">
            <v>321527</v>
          </cell>
        </row>
        <row r="1313">
          <cell r="F1313" t="str">
            <v>Cumulative Paga Startimes BP Income</v>
          </cell>
          <cell r="G1313" t="str">
            <v>Registered UsersMerchant Payments - StartimesCumulative Paga Startimes BP Income</v>
          </cell>
          <cell r="H1313">
            <v>801479</v>
          </cell>
          <cell r="I1313">
            <v>1122006</v>
          </cell>
        </row>
        <row r="1314">
          <cell r="F1314" t="str">
            <v># of registered customers performing ePay transaction</v>
          </cell>
          <cell r="G1314" t="str">
            <v>Registered UsersMerchant Payments - ePay# of registered customers performing ePay transaction</v>
          </cell>
          <cell r="H1314">
            <v>126</v>
          </cell>
          <cell r="I1314">
            <v>335</v>
          </cell>
        </row>
        <row r="1315">
          <cell r="F1315" t="str">
            <v>Churn Other ePay BP registered Customers in month</v>
          </cell>
          <cell r="G1315" t="str">
            <v>Registered UsersMerchant Payments - ePayChurn Other ePay BP registered Customers in month</v>
          </cell>
          <cell r="H1315">
            <v>114</v>
          </cell>
          <cell r="I1315">
            <v>76</v>
          </cell>
        </row>
        <row r="1316">
          <cell r="F1316" t="str">
            <v>Newly Active registered Other ePay BP Customers in month</v>
          </cell>
          <cell r="G1316" t="str">
            <v>Registered UsersMerchant Payments - ePayNewly Active registered Other ePay BP Customers in month</v>
          </cell>
          <cell r="H1316">
            <v>71</v>
          </cell>
          <cell r="I1316">
            <v>285</v>
          </cell>
        </row>
        <row r="1317">
          <cell r="F1317" t="str">
            <v>Monthly Other ePay BP Volume</v>
          </cell>
          <cell r="G1317" t="str">
            <v>Registered UsersMerchant Payments - ePayMonthly Other ePay BP Volume</v>
          </cell>
          <cell r="H1317">
            <v>384</v>
          </cell>
          <cell r="I1317">
            <v>670</v>
          </cell>
        </row>
        <row r="1318">
          <cell r="F1318" t="str">
            <v>Monthly Other ePay BP Volume - Reversal</v>
          </cell>
          <cell r="G1318" t="str">
            <v>Registered UsersMerchant Payments - ePayMonthly Other ePay BP Volume - Reversal</v>
          </cell>
          <cell r="H1318">
            <v>4</v>
          </cell>
          <cell r="I1318">
            <v>10</v>
          </cell>
        </row>
        <row r="1319">
          <cell r="F1319" t="str">
            <v>Cumulative Other ePay BP Volume</v>
          </cell>
          <cell r="G1319" t="str">
            <v>Registered UsersMerchant Payments - ePayCumulative Other ePay BP Volume</v>
          </cell>
          <cell r="H1319">
            <v>836</v>
          </cell>
          <cell r="I1319">
            <v>1439</v>
          </cell>
        </row>
        <row r="1320">
          <cell r="F1320" t="str">
            <v>Cumulative Other ePay BP Volume - Reversal</v>
          </cell>
          <cell r="G1320" t="str">
            <v>Registered UsersMerchant Payments - ePayCumulative Other ePay BP Volume - Reversal</v>
          </cell>
          <cell r="H1320">
            <v>4</v>
          </cell>
          <cell r="I1320">
            <v>13</v>
          </cell>
        </row>
        <row r="1321">
          <cell r="F1321" t="str">
            <v>Monthly Other ePay BP  Value</v>
          </cell>
          <cell r="G1321" t="str">
            <v>Registered UsersMerchant Payments - ePayMonthly Other ePay BP  Value</v>
          </cell>
          <cell r="H1321">
            <v>2040225.35</v>
          </cell>
          <cell r="I1321">
            <v>14500833.390000001</v>
          </cell>
        </row>
        <row r="1322">
          <cell r="F1322" t="str">
            <v>Monthly Other ePay BP  Value - Reversal</v>
          </cell>
          <cell r="G1322" t="str">
            <v>Registered UsersMerchant Payments - ePayMonthly Other ePay BP  Value - Reversal</v>
          </cell>
          <cell r="H1322">
            <v>-7483</v>
          </cell>
          <cell r="I1322">
            <v>-388.6</v>
          </cell>
        </row>
        <row r="1323">
          <cell r="F1323" t="str">
            <v>Cumulative Other ePay BP  Value</v>
          </cell>
          <cell r="G1323" t="str">
            <v>Registered UsersMerchant Payments - ePayCumulative Other ePay BP  Value</v>
          </cell>
          <cell r="H1323">
            <v>7070081.8200000003</v>
          </cell>
          <cell r="I1323">
            <v>21528855.239999998</v>
          </cell>
        </row>
        <row r="1324">
          <cell r="F1324" t="str">
            <v>Cumulative Other ePay BP  Value - Reversal</v>
          </cell>
          <cell r="G1324" t="str">
            <v>Registered UsersMerchant Payments - ePayCumulative Other ePay BP  Value - Reversal</v>
          </cell>
          <cell r="H1324">
            <v>-7483</v>
          </cell>
          <cell r="I1324">
            <v>-871.6</v>
          </cell>
        </row>
        <row r="1325">
          <cell r="F1325" t="str">
            <v xml:space="preserve">Average Value of Other ePay BP </v>
          </cell>
          <cell r="G1325" t="str">
            <v xml:space="preserve">Registered UsersMerchant Payments - ePayAverage Value of Other ePay BP </v>
          </cell>
          <cell r="H1325">
            <v>67668.88</v>
          </cell>
          <cell r="I1325">
            <v>323133.46999999997</v>
          </cell>
        </row>
        <row r="1326">
          <cell r="F1326" t="str">
            <v>Average Value of Other ePay BP - Reversal</v>
          </cell>
          <cell r="G1326" t="str">
            <v>Registered UsersMerchant Payments - ePayAverage Value of Other ePay BP - Reversal</v>
          </cell>
          <cell r="H1326">
            <v>-7161</v>
          </cell>
          <cell r="I1326">
            <v>-87.05</v>
          </cell>
        </row>
        <row r="1327">
          <cell r="F1327" t="str">
            <v>Monthly Paga Other ePay BP  Income</v>
          </cell>
          <cell r="G1327" t="str">
            <v>Registered UsersMerchant Payments - ePayMonthly Paga Other ePay BP  Income</v>
          </cell>
          <cell r="H1327">
            <v>23022.34</v>
          </cell>
          <cell r="I1327">
            <v>169725.15</v>
          </cell>
        </row>
        <row r="1328">
          <cell r="F1328" t="str">
            <v>Monthly Paga Other ePay BP  Income - Reversals</v>
          </cell>
          <cell r="G1328" t="str">
            <v>Registered UsersMerchant Payments - ePayMonthly Paga Other ePay BP  Income - Reversals</v>
          </cell>
          <cell r="H1328">
            <v>0</v>
          </cell>
          <cell r="I1328">
            <v>0</v>
          </cell>
        </row>
        <row r="1329">
          <cell r="F1329" t="str">
            <v>Cumulative Paga Other ePay BP  Income</v>
          </cell>
          <cell r="G1329" t="str">
            <v>Registered UsersMerchant Payments - ePayCumulative Paga Other ePay BP  Income</v>
          </cell>
          <cell r="H1329">
            <v>79419.27</v>
          </cell>
          <cell r="I1329">
            <v>248340.23</v>
          </cell>
        </row>
        <row r="1330">
          <cell r="F1330" t="str">
            <v>Cumulative Paga Other ePay BP  Income - Reversals</v>
          </cell>
          <cell r="G1330" t="str">
            <v>Registered UsersMerchant Payments - ePayCumulative Paga Other ePay BP  Income - Reversals</v>
          </cell>
          <cell r="H1330">
            <v>0</v>
          </cell>
          <cell r="I1330">
            <v>0</v>
          </cell>
        </row>
        <row r="1331">
          <cell r="F1331" t="str">
            <v># of registered customers performing Other BP</v>
          </cell>
          <cell r="G1331" t="str">
            <v>Registered UsersMerchant Payments - Other (not ePay)# of registered customers performing Other BP</v>
          </cell>
          <cell r="H1331">
            <v>67</v>
          </cell>
          <cell r="I1331">
            <v>65</v>
          </cell>
        </row>
        <row r="1332">
          <cell r="F1332" t="str">
            <v>Churn Other Other BP registered Customers in month</v>
          </cell>
          <cell r="G1332" t="str">
            <v>Registered UsersMerchant Payments - Other (not ePay)Churn Other Other BP registered Customers in month</v>
          </cell>
          <cell r="H1332">
            <v>37</v>
          </cell>
          <cell r="I1332">
            <v>36</v>
          </cell>
        </row>
        <row r="1333">
          <cell r="F1333" t="str">
            <v>Newly Active registered Other Other BP Customers in month</v>
          </cell>
          <cell r="G1333" t="str">
            <v>Registered UsersMerchant Payments - Other (not ePay)Newly Active registered Other Other BP Customers in month</v>
          </cell>
          <cell r="H1333">
            <v>32</v>
          </cell>
          <cell r="I1333">
            <v>34</v>
          </cell>
        </row>
        <row r="1334">
          <cell r="F1334" t="str">
            <v>Monthly MT Volume</v>
          </cell>
          <cell r="G1334" t="str">
            <v>Registered UsersMerchant Payments - Other (not ePay)Monthly MT Volume</v>
          </cell>
          <cell r="H1334">
            <v>195</v>
          </cell>
          <cell r="I1334">
            <v>180</v>
          </cell>
        </row>
        <row r="1335">
          <cell r="F1335" t="str">
            <v>Monthly Other non-epay BP Volume - Reversals</v>
          </cell>
          <cell r="G1335" t="str">
            <v>Registered UsersMerchant Payments - Other (not ePay)Monthly Other non-epay BP Volume - Reversals</v>
          </cell>
          <cell r="H1335">
            <v>7</v>
          </cell>
          <cell r="I1335">
            <v>4</v>
          </cell>
        </row>
        <row r="1336">
          <cell r="F1336" t="str">
            <v>Cumulative Other non-epay BP Volume</v>
          </cell>
          <cell r="G1336" t="str">
            <v>Registered UsersMerchant Payments - Other (not ePay)Cumulative Other non-epay BP Volume</v>
          </cell>
          <cell r="H1336">
            <v>339</v>
          </cell>
          <cell r="I1336">
            <v>493</v>
          </cell>
        </row>
        <row r="1337">
          <cell r="F1337" t="str">
            <v>Cumulative Other non-epay BP Volume - Reversals</v>
          </cell>
          <cell r="G1337" t="str">
            <v>Registered UsersMerchant Payments - Other (not ePay)Cumulative Other non-epay BP Volume - Reversals</v>
          </cell>
          <cell r="H1337">
            <v>7</v>
          </cell>
          <cell r="I1337">
            <v>4</v>
          </cell>
        </row>
        <row r="1338">
          <cell r="F1338" t="str">
            <v>Monthly MT Value</v>
          </cell>
          <cell r="G1338" t="str">
            <v>Registered UsersMerchant Payments - Other (not ePay)Monthly MT Value</v>
          </cell>
          <cell r="H1338">
            <v>476317</v>
          </cell>
          <cell r="I1338">
            <v>403947.5</v>
          </cell>
        </row>
        <row r="1339">
          <cell r="F1339" t="str">
            <v>Monthly Other non-epay BP Value - Reversals</v>
          </cell>
          <cell r="G1339" t="str">
            <v>Registered UsersMerchant Payments - Other (not ePay)Monthly Other non-epay BP Value - Reversals</v>
          </cell>
          <cell r="H1339">
            <v>-533</v>
          </cell>
          <cell r="I1339">
            <v>-982.5</v>
          </cell>
        </row>
        <row r="1340">
          <cell r="F1340" t="str">
            <v>Cumulative Other non-epay BP Value</v>
          </cell>
          <cell r="G1340" t="str">
            <v>Registered UsersMerchant Payments - Other (not ePay)Cumulative Other non-epay BP Value</v>
          </cell>
          <cell r="H1340">
            <v>933292</v>
          </cell>
          <cell r="I1340">
            <v>1308166.5</v>
          </cell>
        </row>
        <row r="1341">
          <cell r="F1341" t="str">
            <v>Cumulative Other non-epay BP Value - Reversals</v>
          </cell>
          <cell r="G1341" t="str">
            <v>Registered UsersMerchant Payments - Other (not ePay)Cumulative Other non-epay BP Value - Reversals</v>
          </cell>
          <cell r="H1341">
            <v>-533</v>
          </cell>
          <cell r="I1341">
            <v>-982.5</v>
          </cell>
        </row>
        <row r="1342">
          <cell r="F1342" t="str">
            <v>Average Value of Other non-epay BP</v>
          </cell>
          <cell r="G1342" t="str">
            <v>Registered UsersMerchant Payments - Other (not ePay)Average Value of Other non-epay BP</v>
          </cell>
          <cell r="H1342">
            <v>35733.379999999997</v>
          </cell>
          <cell r="I1342">
            <v>44027.37</v>
          </cell>
        </row>
        <row r="1343">
          <cell r="F1343" t="str">
            <v>Average Value of Other non-epay BP - Reversals</v>
          </cell>
          <cell r="G1343" t="str">
            <v>Registered UsersMerchant Payments - Other (not ePay)Average Value of Other non-epay BP - Reversals</v>
          </cell>
          <cell r="H1343">
            <v>-293.8</v>
          </cell>
          <cell r="I1343">
            <v>-660.83</v>
          </cell>
        </row>
        <row r="1344">
          <cell r="F1344" t="str">
            <v>Monthly Paga MT Income</v>
          </cell>
          <cell r="G1344" t="str">
            <v>Registered UsersMerchant Payments - Other (not ePay)Monthly Paga MT Income</v>
          </cell>
          <cell r="H1344">
            <v>8017.43</v>
          </cell>
          <cell r="I1344">
            <v>6358.92</v>
          </cell>
        </row>
        <row r="1345">
          <cell r="F1345" t="str">
            <v>Monthly Paga Other non-epay BP Income - Reversals</v>
          </cell>
          <cell r="G1345" t="str">
            <v>Registered UsersMerchant Payments - Other (not ePay)Monthly Paga Other non-epay BP Income - Reversals</v>
          </cell>
          <cell r="H1345">
            <v>0</v>
          </cell>
          <cell r="I1345">
            <v>0</v>
          </cell>
        </row>
        <row r="1346">
          <cell r="F1346" t="str">
            <v>Cumulative Paga Other non-epay BP Income</v>
          </cell>
          <cell r="G1346" t="str">
            <v>Registered UsersMerchant Payments - Other (not ePay)Cumulative Paga Other non-epay BP Income</v>
          </cell>
          <cell r="H1346">
            <v>15028.66</v>
          </cell>
          <cell r="I1346">
            <v>20939.05</v>
          </cell>
        </row>
        <row r="1347">
          <cell r="F1347" t="str">
            <v>Cumulative Paga Other non-epay BP Income - Reversals</v>
          </cell>
          <cell r="G1347" t="str">
            <v>Registered UsersMerchant Payments - Other (not ePay)Cumulative Paga Other non-epay BP Income - Reversals</v>
          </cell>
          <cell r="H1347">
            <v>0</v>
          </cell>
          <cell r="I1347">
            <v>0</v>
          </cell>
        </row>
        <row r="1348">
          <cell r="F1348" t="str">
            <v># of registered consumers performing airtime</v>
          </cell>
          <cell r="G1348" t="str">
            <v>Registered UsersAirtime# of registered consumers performing airtime</v>
          </cell>
          <cell r="H1348">
            <v>1298</v>
          </cell>
          <cell r="I1348">
            <v>1287</v>
          </cell>
        </row>
        <row r="1349">
          <cell r="F1349" t="str">
            <v>Churn AT registered Customers in month</v>
          </cell>
          <cell r="G1349" t="str">
            <v>Registered UsersAirtimeChurn AT registered Customers in month</v>
          </cell>
          <cell r="H1349">
            <v>488</v>
          </cell>
          <cell r="I1349">
            <v>561</v>
          </cell>
        </row>
        <row r="1350">
          <cell r="F1350" t="str">
            <v>Newly Active registered AT Customers in month</v>
          </cell>
          <cell r="G1350" t="str">
            <v>Registered UsersAirtimeNewly Active registered AT Customers in month</v>
          </cell>
          <cell r="H1350">
            <v>414</v>
          </cell>
          <cell r="I1350">
            <v>452</v>
          </cell>
        </row>
        <row r="1351">
          <cell r="F1351" t="str">
            <v>Monthly AT Volume</v>
          </cell>
          <cell r="G1351" t="str">
            <v>Registered UsersAirtimeMonthly AT Volume</v>
          </cell>
          <cell r="H1351">
            <v>8125</v>
          </cell>
          <cell r="I1351">
            <v>6734</v>
          </cell>
        </row>
        <row r="1352">
          <cell r="F1352" t="str">
            <v>Monthly AT Volume - Reversals</v>
          </cell>
          <cell r="G1352" t="str">
            <v>Registered UsersAirtimeMonthly AT Volume - Reversals</v>
          </cell>
          <cell r="H1352">
            <v>8</v>
          </cell>
          <cell r="I1352">
            <v>9</v>
          </cell>
        </row>
        <row r="1353">
          <cell r="F1353" t="str">
            <v>Cumulative AT Volume</v>
          </cell>
          <cell r="G1353" t="str">
            <v>Registered UsersAirtimeCumulative AT Volume</v>
          </cell>
          <cell r="H1353">
            <v>18564</v>
          </cell>
          <cell r="I1353">
            <v>25298</v>
          </cell>
        </row>
        <row r="1354">
          <cell r="F1354" t="str">
            <v>Cumulative AT Volume - Reversals</v>
          </cell>
          <cell r="G1354" t="str">
            <v>Registered UsersAirtimeCumulative AT Volume - Reversals</v>
          </cell>
          <cell r="H1354">
            <v>9</v>
          </cell>
          <cell r="I1354">
            <v>18</v>
          </cell>
        </row>
        <row r="1355">
          <cell r="F1355" t="str">
            <v>Monthly AT Value</v>
          </cell>
          <cell r="G1355" t="str">
            <v>Registered UsersAirtimeMonthly AT Value</v>
          </cell>
          <cell r="H1355">
            <v>4415744.05</v>
          </cell>
          <cell r="I1355">
            <v>3688287.62</v>
          </cell>
        </row>
        <row r="1356">
          <cell r="F1356" t="str">
            <v>Monthly AT Value - Reversals</v>
          </cell>
          <cell r="G1356" t="str">
            <v>Registered UsersAirtimeMonthly AT Value - Reversals</v>
          </cell>
          <cell r="H1356">
            <v>-3555</v>
          </cell>
          <cell r="I1356">
            <v>-26700</v>
          </cell>
        </row>
        <row r="1357">
          <cell r="F1357" t="str">
            <v>Cumulative AT Value</v>
          </cell>
          <cell r="G1357" t="str">
            <v>Registered UsersAirtimeCumulative AT Value</v>
          </cell>
          <cell r="H1357">
            <v>10242020.449999999</v>
          </cell>
          <cell r="I1357">
            <v>13930308.07</v>
          </cell>
        </row>
        <row r="1358">
          <cell r="F1358" t="str">
            <v>Cumulative AT Value - Reversals</v>
          </cell>
          <cell r="G1358" t="str">
            <v>Registered UsersAirtimeCumulative AT Value - Reversals</v>
          </cell>
          <cell r="H1358">
            <v>-6555</v>
          </cell>
          <cell r="I1358">
            <v>-33255</v>
          </cell>
        </row>
        <row r="1359">
          <cell r="F1359" t="str">
            <v>Average Value of AT</v>
          </cell>
          <cell r="G1359" t="str">
            <v>Registered UsersAirtimeAverage Value of AT</v>
          </cell>
          <cell r="H1359">
            <v>955.84</v>
          </cell>
          <cell r="I1359">
            <v>-3610</v>
          </cell>
        </row>
        <row r="1360">
          <cell r="F1360" t="str">
            <v>Average Value of AT - Reversals</v>
          </cell>
          <cell r="G1360" t="str">
            <v>Registered UsersAirtimeAverage Value of AT - Reversals</v>
          </cell>
          <cell r="H1360">
            <v>-444.38</v>
          </cell>
          <cell r="I1360">
            <v>-5087.5</v>
          </cell>
        </row>
        <row r="1361">
          <cell r="F1361" t="str">
            <v>Monthly Paga AT Income</v>
          </cell>
          <cell r="G1361" t="str">
            <v>Registered UsersAirtimeMonthly Paga AT Income</v>
          </cell>
          <cell r="H1361">
            <v>329940.39</v>
          </cell>
          <cell r="I1361">
            <v>277668.09999999998</v>
          </cell>
        </row>
        <row r="1362">
          <cell r="F1362" t="str">
            <v>Monthly Paga AT Income - Reversals</v>
          </cell>
          <cell r="G1362" t="str">
            <v>Registered UsersAirtimeMonthly Paga AT Income - Reversals</v>
          </cell>
          <cell r="H1362">
            <v>-355.5</v>
          </cell>
          <cell r="I1362">
            <v>-2085</v>
          </cell>
        </row>
        <row r="1363">
          <cell r="F1363" t="str">
            <v>Cumulative Paga AT Income</v>
          </cell>
          <cell r="G1363" t="str">
            <v>Registered UsersAirtimeCumulative Paga AT Income</v>
          </cell>
          <cell r="H1363">
            <v>766685.2</v>
          </cell>
          <cell r="I1363">
            <v>1044359.3</v>
          </cell>
        </row>
        <row r="1364">
          <cell r="F1364" t="str">
            <v>Cumulative Paga AT Income - Reversals</v>
          </cell>
          <cell r="G1364" t="str">
            <v>Registered UsersAirtimeCumulative Paga AT Income - Reversals</v>
          </cell>
          <cell r="H1364">
            <v>-655.5</v>
          </cell>
          <cell r="I1364">
            <v>-2740.5</v>
          </cell>
        </row>
        <row r="1365">
          <cell r="F1365" t="str">
            <v># of non-logged in customers using Paga by themselves</v>
          </cell>
          <cell r="G1365" t="str">
            <v>Non-registered active usersActive Unauthenticated Customers# of non-logged in customers using Paga by themselves</v>
          </cell>
          <cell r="H1365">
            <v>1219</v>
          </cell>
          <cell r="I1365">
            <v>591</v>
          </cell>
        </row>
        <row r="1366">
          <cell r="F1366" t="str">
            <v>Churn Registered Consumers</v>
          </cell>
          <cell r="G1366" t="str">
            <v>Non-registered active usersChurn Unautenticated Customers in monthChurn Registered Consumers</v>
          </cell>
          <cell r="H1366">
            <v>1079</v>
          </cell>
          <cell r="I1366">
            <v>1041</v>
          </cell>
        </row>
        <row r="1367">
          <cell r="F1367" t="str">
            <v>Fresh Registered Consumers</v>
          </cell>
          <cell r="G1367" t="str">
            <v>Non-registered active usersNewly Active Unauthenticated Customers in monthFresh Registered Consumers</v>
          </cell>
          <cell r="H1367">
            <v>0</v>
          </cell>
          <cell r="I1367">
            <v>0</v>
          </cell>
        </row>
        <row r="1368">
          <cell r="F1368" t="str">
            <v># of non-logged in customers performing 1 money transfer</v>
          </cell>
          <cell r="G1368" t="str">
            <v>Non-registered active usersMoney Transfer# of non-logged in customers performing 1 money transfer</v>
          </cell>
          <cell r="H1368">
            <v>6</v>
          </cell>
          <cell r="I1368">
            <v>3</v>
          </cell>
        </row>
        <row r="1369">
          <cell r="F1369" t="str">
            <v>Churn MT non-logged in Customers in month</v>
          </cell>
          <cell r="G1369" t="str">
            <v>Non-registered active usersMoney TransferChurn MT non-logged in Customers in month</v>
          </cell>
          <cell r="H1369">
            <v>8</v>
          </cell>
          <cell r="I1369">
            <v>5</v>
          </cell>
        </row>
        <row r="1370">
          <cell r="F1370" t="str">
            <v>Newly Active non-logged in MT Customers in month</v>
          </cell>
          <cell r="G1370" t="str">
            <v>Non-registered active usersMoney TransferNewly Active non-logged in MT Customers in month</v>
          </cell>
          <cell r="H1370">
            <v>0</v>
          </cell>
          <cell r="I1370">
            <v>0</v>
          </cell>
        </row>
        <row r="1371">
          <cell r="F1371" t="str">
            <v>Monthly MT Volume</v>
          </cell>
          <cell r="G1371" t="str">
            <v>Non-registered active usersMoney TransferMonthly MT Volume</v>
          </cell>
          <cell r="H1371">
            <v>7</v>
          </cell>
          <cell r="I1371">
            <v>3</v>
          </cell>
        </row>
        <row r="1372">
          <cell r="F1372" t="str">
            <v>Cumulative MT Volume</v>
          </cell>
          <cell r="G1372" t="str">
            <v>Non-registered active usersMoney TransferCumulative MT Volume</v>
          </cell>
          <cell r="H1372">
            <v>15</v>
          </cell>
          <cell r="I1372">
            <v>17</v>
          </cell>
        </row>
        <row r="1373">
          <cell r="F1373" t="str">
            <v>Monthly MT Value</v>
          </cell>
          <cell r="G1373" t="str">
            <v>Non-registered active usersMoney TransferMonthly MT Value</v>
          </cell>
          <cell r="H1373">
            <v>22000</v>
          </cell>
          <cell r="I1373">
            <v>7800</v>
          </cell>
        </row>
        <row r="1374">
          <cell r="F1374" t="str">
            <v>Cumulative MT Value</v>
          </cell>
          <cell r="G1374" t="str">
            <v>Non-registered active usersMoney TransferCumulative MT Value</v>
          </cell>
          <cell r="H1374">
            <v>57650</v>
          </cell>
          <cell r="I1374">
            <v>60450</v>
          </cell>
        </row>
        <row r="1375">
          <cell r="F1375" t="str">
            <v>Average Value of MT</v>
          </cell>
          <cell r="G1375" t="str">
            <v>Non-registered active usersMoney TransferAverage Value of MT</v>
          </cell>
          <cell r="H1375">
            <v>7833.33</v>
          </cell>
          <cell r="I1375">
            <v>2600</v>
          </cell>
        </row>
        <row r="1376">
          <cell r="F1376" t="str">
            <v>Monthly Paga MT Income</v>
          </cell>
          <cell r="G1376" t="str">
            <v>Non-registered active usersMoney TransferMonthly Paga MT Income</v>
          </cell>
          <cell r="H1376">
            <v>550</v>
          </cell>
          <cell r="I1376">
            <v>150</v>
          </cell>
        </row>
        <row r="1377">
          <cell r="F1377" t="str">
            <v>Cumulative Paga MT Income</v>
          </cell>
          <cell r="G1377" t="str">
            <v>Non-registered active usersMoney TransferCumulative Paga MT Income</v>
          </cell>
          <cell r="H1377">
            <v>1450</v>
          </cell>
          <cell r="I1377">
            <v>1600</v>
          </cell>
        </row>
        <row r="1378">
          <cell r="F1378" t="str">
            <v># of non-logged in customers performing 1 deposit to bank</v>
          </cell>
          <cell r="G1378" t="str">
            <v>Non-registered active usersDeposit To Bank# of non-logged in customers performing 1 deposit to bank</v>
          </cell>
          <cell r="H1378">
            <v>25</v>
          </cell>
          <cell r="I1378">
            <v>19</v>
          </cell>
        </row>
        <row r="1379">
          <cell r="F1379" t="str">
            <v>Churn DTB non-logged in Customers in month</v>
          </cell>
          <cell r="G1379" t="str">
            <v>Non-registered active usersDeposit To BankChurn DTB non-logged in Customers in month</v>
          </cell>
          <cell r="H1379">
            <v>17</v>
          </cell>
          <cell r="I1379">
            <v>22</v>
          </cell>
        </row>
        <row r="1380">
          <cell r="F1380" t="str">
            <v>Newly Active non-logged in DTB Customers in month</v>
          </cell>
          <cell r="G1380" t="str">
            <v>Non-registered active usersDeposit To BankNewly Active non-logged in DTB Customers in month</v>
          </cell>
          <cell r="H1380">
            <v>0</v>
          </cell>
          <cell r="I1380">
            <v>0</v>
          </cell>
        </row>
        <row r="1381">
          <cell r="F1381" t="str">
            <v>Monthly DB Volume</v>
          </cell>
          <cell r="G1381" t="str">
            <v>Non-registered active usersDeposit To BankMonthly DB Volume</v>
          </cell>
          <cell r="H1381">
            <v>37</v>
          </cell>
          <cell r="I1381">
            <v>24</v>
          </cell>
        </row>
        <row r="1382">
          <cell r="F1382" t="str">
            <v>Cumulative DB Volume</v>
          </cell>
          <cell r="G1382" t="str">
            <v>Non-registered active usersDeposit To BankCumulative DB Volume</v>
          </cell>
          <cell r="H1382">
            <v>61</v>
          </cell>
          <cell r="I1382">
            <v>83</v>
          </cell>
        </row>
        <row r="1383">
          <cell r="F1383" t="str">
            <v>Monthly DB Value</v>
          </cell>
          <cell r="G1383" t="str">
            <v>Non-registered active usersDeposit To BankMonthly DB Value</v>
          </cell>
          <cell r="H1383">
            <v>216700</v>
          </cell>
          <cell r="I1383">
            <v>114250</v>
          </cell>
        </row>
        <row r="1384">
          <cell r="F1384" t="str">
            <v>Cumulative DB Value</v>
          </cell>
          <cell r="G1384" t="str">
            <v>Non-registered active usersDeposit To BankCumulative DB Value</v>
          </cell>
          <cell r="H1384">
            <v>368024</v>
          </cell>
          <cell r="I1384">
            <v>478274</v>
          </cell>
        </row>
        <row r="1385">
          <cell r="F1385" t="str">
            <v>Cumulative DB Value - Reversals</v>
          </cell>
          <cell r="G1385" t="str">
            <v>Non-registered active usersDeposit To BankCumulative DB Value - Reversals</v>
          </cell>
          <cell r="H1385">
            <v>368024</v>
          </cell>
          <cell r="I1385">
            <v>478274</v>
          </cell>
        </row>
        <row r="1386">
          <cell r="F1386" t="str">
            <v>Average Value of DB</v>
          </cell>
          <cell r="G1386" t="str">
            <v>Non-registered active usersDeposit To BankAverage Value of DB</v>
          </cell>
          <cell r="H1386">
            <v>8077.14</v>
          </cell>
          <cell r="I1386">
            <v>4760.42</v>
          </cell>
        </row>
        <row r="1387">
          <cell r="F1387" t="str">
            <v>Monthly Paga DB Income</v>
          </cell>
          <cell r="G1387" t="str">
            <v>Non-registered active usersDeposit To BankMonthly Paga DB Income</v>
          </cell>
          <cell r="H1387">
            <v>3700</v>
          </cell>
          <cell r="I1387">
            <v>2400</v>
          </cell>
        </row>
        <row r="1388">
          <cell r="F1388" t="str">
            <v>Cumulative Paga DB Income</v>
          </cell>
          <cell r="G1388" t="str">
            <v>Non-registered active usersDeposit To BankCumulative Paga DB Income</v>
          </cell>
          <cell r="H1388">
            <v>6100</v>
          </cell>
          <cell r="I1388">
            <v>8300</v>
          </cell>
        </row>
        <row r="1389">
          <cell r="F1389" t="str">
            <v># of non-logged in customers performing DStv</v>
          </cell>
          <cell r="G1389" t="str">
            <v>Non-registered active usersMerchant Payments - DStv# of non-logged in customers performing DStv</v>
          </cell>
          <cell r="H1389">
            <v>138</v>
          </cell>
          <cell r="I1389">
            <v>109</v>
          </cell>
        </row>
        <row r="1390">
          <cell r="F1390" t="str">
            <v>Churn DStv BP non-logged in Customers in month</v>
          </cell>
          <cell r="G1390" t="str">
            <v>Non-registered active usersMerchant Payments - DStvChurn DStv BP non-logged in Customers in month</v>
          </cell>
          <cell r="H1390">
            <v>111</v>
          </cell>
          <cell r="I1390">
            <v>109</v>
          </cell>
        </row>
        <row r="1391">
          <cell r="F1391" t="str">
            <v>Newly Active non-logged in DStv BP Customers in month</v>
          </cell>
          <cell r="G1391" t="str">
            <v>Non-registered active usersMerchant Payments - DStvNewly Active non-logged in DStv BP Customers in month</v>
          </cell>
          <cell r="H1391">
            <v>0</v>
          </cell>
          <cell r="I1391">
            <v>0</v>
          </cell>
        </row>
        <row r="1392">
          <cell r="F1392" t="str">
            <v>Monthly DStv BP Volume</v>
          </cell>
          <cell r="G1392" t="str">
            <v>Non-registered active usersMerchant Payments - DStvMonthly DStv BP Volume</v>
          </cell>
          <cell r="H1392">
            <v>161</v>
          </cell>
          <cell r="I1392">
            <v>122</v>
          </cell>
        </row>
        <row r="1393">
          <cell r="F1393" t="str">
            <v>Cumulative DStv BP Volume</v>
          </cell>
          <cell r="G1393" t="str">
            <v>Non-registered active usersMerchant Payments - DStvCumulative DStv BP Volume</v>
          </cell>
          <cell r="H1393">
            <v>313</v>
          </cell>
          <cell r="I1393">
            <v>435</v>
          </cell>
        </row>
        <row r="1394">
          <cell r="F1394" t="str">
            <v>Monthly DStv BP Value</v>
          </cell>
          <cell r="G1394" t="str">
            <v>Non-registered active usersMerchant Payments - DStvMonthly DStv BP Value</v>
          </cell>
          <cell r="H1394">
            <v>1029120</v>
          </cell>
          <cell r="I1394">
            <v>654650</v>
          </cell>
        </row>
        <row r="1395">
          <cell r="F1395" t="str">
            <v>Cumulative DStv BP Value</v>
          </cell>
          <cell r="G1395" t="str">
            <v>Non-registered active usersMerchant Payments - DStvCumulative DStv BP Value</v>
          </cell>
          <cell r="H1395">
            <v>1988169</v>
          </cell>
          <cell r="I1395">
            <v>2642819</v>
          </cell>
        </row>
        <row r="1396">
          <cell r="F1396" t="str">
            <v>Average Value of DStv BP</v>
          </cell>
          <cell r="G1396" t="str">
            <v>Non-registered active usersMerchant Payments - DStvAverage Value of DStv BP</v>
          </cell>
          <cell r="H1396">
            <v>6392.05</v>
          </cell>
          <cell r="I1396">
            <v>5365.98</v>
          </cell>
        </row>
        <row r="1397">
          <cell r="F1397" t="str">
            <v>Monthly Paga DStv BP Income</v>
          </cell>
          <cell r="G1397" t="str">
            <v>Non-registered active usersMerchant Payments - DStvMonthly Paga DStv BP Income</v>
          </cell>
          <cell r="H1397">
            <v>15436.8</v>
          </cell>
          <cell r="I1397">
            <v>9819.75</v>
          </cell>
        </row>
        <row r="1398">
          <cell r="F1398" t="str">
            <v>Cumulative Paga DStv BP Income</v>
          </cell>
          <cell r="G1398" t="str">
            <v>Non-registered active usersMerchant Payments - DStvCumulative Paga DStv BP Income</v>
          </cell>
          <cell r="H1398">
            <v>29822.53</v>
          </cell>
          <cell r="I1398">
            <v>39642.28</v>
          </cell>
        </row>
        <row r="1399">
          <cell r="F1399" t="str">
            <v># of non-logged in customers performing Gotv</v>
          </cell>
          <cell r="G1399" t="str">
            <v>Non-registered active usersMerchant Payments - GOtv# of non-logged in customers performing Gotv</v>
          </cell>
          <cell r="H1399">
            <v>100</v>
          </cell>
          <cell r="I1399">
            <v>94</v>
          </cell>
        </row>
        <row r="1400">
          <cell r="F1400" t="str">
            <v>Churn GOtv BP non-logged in Customers in month</v>
          </cell>
          <cell r="G1400" t="str">
            <v>Non-registered active usersMerchant Payments - GOtvChurn GOtv BP non-logged in Customers in month</v>
          </cell>
          <cell r="H1400">
            <v>61</v>
          </cell>
          <cell r="I1400">
            <v>76</v>
          </cell>
        </row>
        <row r="1401">
          <cell r="F1401" t="str">
            <v>Newly Active non-logged in GOtv BP Customers in month</v>
          </cell>
          <cell r="G1401" t="str">
            <v>Non-registered active usersMerchant Payments - GOtvNewly Active non-logged in GOtv BP Customers in month</v>
          </cell>
          <cell r="H1401">
            <v>0</v>
          </cell>
          <cell r="I1401">
            <v>0</v>
          </cell>
        </row>
        <row r="1402">
          <cell r="F1402" t="str">
            <v>Monthly GOtv BP Volume</v>
          </cell>
          <cell r="G1402" t="str">
            <v>Non-registered active usersMerchant Payments - GOtvMonthly GOtv BP Volume</v>
          </cell>
          <cell r="H1402">
            <v>122</v>
          </cell>
          <cell r="I1402">
            <v>126</v>
          </cell>
        </row>
        <row r="1403">
          <cell r="F1403" t="str">
            <v>Cumulative GOtv BP Volume</v>
          </cell>
          <cell r="G1403" t="str">
            <v>Non-registered active usersMerchant Payments - GOtvCumulative GOtv BP Volume</v>
          </cell>
          <cell r="H1403">
            <v>208</v>
          </cell>
          <cell r="I1403">
            <v>334</v>
          </cell>
        </row>
        <row r="1404">
          <cell r="F1404" t="str">
            <v>Monthly GOtv BP Value</v>
          </cell>
          <cell r="G1404" t="str">
            <v>Non-registered active usersMerchant Payments - GOtvMonthly GOtv BP Value</v>
          </cell>
          <cell r="H1404">
            <v>187100</v>
          </cell>
          <cell r="I1404">
            <v>211650</v>
          </cell>
        </row>
        <row r="1405">
          <cell r="F1405" t="str">
            <v>Cumulative GOtv BP Value</v>
          </cell>
          <cell r="G1405" t="str">
            <v>Non-registered active usersMerchant Payments - GOtvCumulative GOtv BP Value</v>
          </cell>
          <cell r="H1405">
            <v>324250</v>
          </cell>
          <cell r="I1405">
            <v>535900</v>
          </cell>
        </row>
        <row r="1406">
          <cell r="F1406" t="str">
            <v>Average Value of GOtv BP</v>
          </cell>
          <cell r="G1406" t="str">
            <v>Non-registered active usersMerchant Payments - GOtvAverage Value of GOtv BP</v>
          </cell>
          <cell r="H1406">
            <v>1533.61</v>
          </cell>
          <cell r="I1406">
            <v>1679.76</v>
          </cell>
        </row>
        <row r="1407">
          <cell r="F1407" t="str">
            <v>Monthly Paga GOtv BP Income</v>
          </cell>
          <cell r="G1407" t="str">
            <v>Non-registered active usersMerchant Payments - GOtvMonthly Paga GOtv BP Income</v>
          </cell>
          <cell r="H1407">
            <v>2806.5</v>
          </cell>
          <cell r="I1407">
            <v>3174.75</v>
          </cell>
        </row>
        <row r="1408">
          <cell r="F1408" t="str">
            <v>Cumulative Paga GOtv BP Income</v>
          </cell>
          <cell r="G1408" t="str">
            <v>Non-registered active usersMerchant Payments - GOtvCumulative Paga GOtv BP Income</v>
          </cell>
          <cell r="H1408">
            <v>4863.75</v>
          </cell>
          <cell r="I1408">
            <v>8038.5</v>
          </cell>
        </row>
        <row r="1409">
          <cell r="F1409" t="str">
            <v># of non-logged in customers performing Startimes</v>
          </cell>
          <cell r="G1409" t="str">
            <v>Non-registered active usersMerchant Payments - Startimes# of non-logged in customers performing Startimes</v>
          </cell>
          <cell r="H1409">
            <v>22</v>
          </cell>
          <cell r="I1409">
            <v>28</v>
          </cell>
        </row>
        <row r="1410">
          <cell r="F1410" t="str">
            <v>Churn Startimes BP non-logged in Customers in month</v>
          </cell>
          <cell r="G1410" t="str">
            <v>Non-registered active usersMerchant Payments - StartimesChurn Startimes BP non-logged in Customers in month</v>
          </cell>
          <cell r="H1410">
            <v>56</v>
          </cell>
          <cell r="I1410">
            <v>18</v>
          </cell>
        </row>
        <row r="1411">
          <cell r="F1411" t="str">
            <v>Newly Active non-logged in Startimes BP Customers in month</v>
          </cell>
          <cell r="G1411" t="str">
            <v>Non-registered active usersMerchant Payments - StartimesNewly Active non-logged in Startimes BP Customers in month</v>
          </cell>
          <cell r="H1411">
            <v>0</v>
          </cell>
          <cell r="I1411">
            <v>0</v>
          </cell>
        </row>
        <row r="1412">
          <cell r="F1412" t="str">
            <v>Monthly Startimes BP Volume</v>
          </cell>
          <cell r="G1412" t="str">
            <v>Non-registered active usersMerchant Payments - StartimesMonthly Startimes BP Volume</v>
          </cell>
          <cell r="H1412">
            <v>29</v>
          </cell>
          <cell r="I1412">
            <v>31</v>
          </cell>
        </row>
        <row r="1413">
          <cell r="F1413" t="str">
            <v>Cumulative Startimes BP Volume</v>
          </cell>
          <cell r="G1413" t="str">
            <v>Non-registered active usersMerchant Payments - StartimesCumulative Startimes BP Volume</v>
          </cell>
          <cell r="H1413">
            <v>125</v>
          </cell>
          <cell r="I1413">
            <v>156</v>
          </cell>
        </row>
        <row r="1414">
          <cell r="F1414" t="str">
            <v>Monthly Startimes BP Value</v>
          </cell>
          <cell r="G1414" t="str">
            <v>Non-registered active usersMerchant Payments - StartimesMonthly Startimes BP Value</v>
          </cell>
          <cell r="H1414">
            <v>56750</v>
          </cell>
          <cell r="I1414">
            <v>57700</v>
          </cell>
        </row>
        <row r="1415">
          <cell r="F1415" t="str">
            <v>Cumulative Startimes BP Value</v>
          </cell>
          <cell r="G1415" t="str">
            <v>Non-registered active usersMerchant Payments - StartimesCumulative Startimes BP Value</v>
          </cell>
          <cell r="H1415">
            <v>224010</v>
          </cell>
          <cell r="I1415">
            <v>281710</v>
          </cell>
        </row>
        <row r="1416">
          <cell r="F1416" t="str">
            <v>Average Value of Startimes BP</v>
          </cell>
          <cell r="G1416" t="str">
            <v>Non-registered active usersMerchant Payments - StartimesAverage Value of Startimes BP</v>
          </cell>
          <cell r="H1416">
            <v>1956.9</v>
          </cell>
          <cell r="I1416">
            <v>4823.33</v>
          </cell>
        </row>
        <row r="1417">
          <cell r="F1417" t="str">
            <v>Monthly Paga Startimes BP Income</v>
          </cell>
          <cell r="G1417" t="str">
            <v>Non-registered active usersMerchant Payments - StartimesMonthly Paga Startimes BP Income</v>
          </cell>
          <cell r="H1417">
            <v>56750</v>
          </cell>
          <cell r="I1417">
            <v>57700</v>
          </cell>
        </row>
        <row r="1418">
          <cell r="F1418" t="str">
            <v>Cumulative Paga Startimes BP Income</v>
          </cell>
          <cell r="G1418" t="str">
            <v>Non-registered active usersMerchant Payments - StartimesCumulative Paga Startimes BP Income</v>
          </cell>
          <cell r="H1418">
            <v>224010</v>
          </cell>
          <cell r="I1418">
            <v>281710</v>
          </cell>
        </row>
        <row r="1419">
          <cell r="F1419" t="str">
            <v># of non-logged in customers performing ePay transaction</v>
          </cell>
          <cell r="G1419" t="str">
            <v>Non-registered active usersMerchant Payments - ePay# of non-logged in customers performing ePay transaction</v>
          </cell>
          <cell r="H1419">
            <v>823</v>
          </cell>
          <cell r="I1419">
            <v>268</v>
          </cell>
        </row>
        <row r="1420">
          <cell r="F1420" t="str">
            <v>Churn Other ePay BP non-logged in Customers in month</v>
          </cell>
          <cell r="G1420" t="str">
            <v>Non-registered active usersMerchant Payments - ePayChurn Other ePay BP non-logged in Customers in month</v>
          </cell>
          <cell r="H1420">
            <v>815</v>
          </cell>
          <cell r="I1420">
            <v>770</v>
          </cell>
        </row>
        <row r="1421">
          <cell r="F1421" t="str">
            <v>Newly Active non-logged in Other ePay BP Customers in month</v>
          </cell>
          <cell r="G1421" t="str">
            <v>Non-registered active usersMerchant Payments - ePayNewly Active non-logged in Other ePay BP Customers in month</v>
          </cell>
          <cell r="H1421">
            <v>0</v>
          </cell>
          <cell r="I1421">
            <v>0</v>
          </cell>
        </row>
        <row r="1422">
          <cell r="F1422" t="str">
            <v>Monthly Other ePay BP Volume</v>
          </cell>
          <cell r="G1422" t="str">
            <v>Non-registered active usersMerchant Payments - ePayMonthly Other ePay BP Volume</v>
          </cell>
          <cell r="H1422">
            <v>1269</v>
          </cell>
          <cell r="I1422">
            <v>425</v>
          </cell>
        </row>
        <row r="1423">
          <cell r="F1423" t="str">
            <v>Monthly Other ePay BP Volume - Reversals</v>
          </cell>
          <cell r="G1423" t="str">
            <v>Non-registered active usersMerchant Payments - ePayMonthly Other ePay BP Volume - Reversals</v>
          </cell>
          <cell r="H1423">
            <v>2</v>
          </cell>
          <cell r="I1423" t="str">
            <v xml:space="preserve">  </v>
          </cell>
        </row>
        <row r="1424">
          <cell r="F1424" t="str">
            <v>Cumulative Other ePay BP Volume</v>
          </cell>
          <cell r="G1424" t="str">
            <v>Non-registered active usersMerchant Payments - ePayCumulative Other ePay BP Volume</v>
          </cell>
          <cell r="H1424">
            <v>2820</v>
          </cell>
          <cell r="I1424">
            <v>3211</v>
          </cell>
        </row>
        <row r="1425">
          <cell r="F1425" t="str">
            <v>Cumulative Other ePay BP Volume - Reversals</v>
          </cell>
          <cell r="G1425" t="str">
            <v>Non-registered active usersMerchant Payments - ePayCumulative Other ePay BP Volume - Reversals</v>
          </cell>
          <cell r="H1425">
            <v>2</v>
          </cell>
          <cell r="I1425" t="str">
            <v xml:space="preserve">  </v>
          </cell>
        </row>
        <row r="1426">
          <cell r="F1426" t="str">
            <v>Monthly Other ePay BP  Value</v>
          </cell>
          <cell r="G1426" t="str">
            <v>Non-registered active usersMerchant Payments - ePayMonthly Other ePay BP  Value</v>
          </cell>
          <cell r="H1426">
            <v>81699064.370000005</v>
          </cell>
          <cell r="I1426">
            <v>19535237.030000001</v>
          </cell>
        </row>
        <row r="1427">
          <cell r="F1427" t="str">
            <v>Monthly Other ePay BP  Value - Reversals</v>
          </cell>
          <cell r="G1427" t="str">
            <v>Non-registered active usersMerchant Payments - ePayMonthly Other ePay BP  Value - Reversals</v>
          </cell>
          <cell r="H1427">
            <v>-2850</v>
          </cell>
          <cell r="I1427" t="str">
            <v xml:space="preserve">  </v>
          </cell>
        </row>
        <row r="1428">
          <cell r="F1428" t="str">
            <v>Cumulative Other ePay BP  Value</v>
          </cell>
          <cell r="G1428" t="str">
            <v>Non-registered active usersMerchant Payments - ePayCumulative Other ePay BP  Value</v>
          </cell>
          <cell r="H1428">
            <v>188776551.78</v>
          </cell>
          <cell r="I1428">
            <v>208207886.05000001</v>
          </cell>
        </row>
        <row r="1429">
          <cell r="F1429" t="str">
            <v>Cumulative Other ePay BP  Value - Reversals</v>
          </cell>
          <cell r="G1429" t="str">
            <v>Non-registered active usersMerchant Payments - ePayCumulative Other ePay BP  Value - Reversals</v>
          </cell>
          <cell r="H1429">
            <v>-2850</v>
          </cell>
          <cell r="I1429" t="str">
            <v xml:space="preserve">  </v>
          </cell>
        </row>
        <row r="1430">
          <cell r="F1430" t="str">
            <v xml:space="preserve">Average Value of Other ePay BP </v>
          </cell>
          <cell r="G1430" t="str">
            <v xml:space="preserve">Non-registered active usersMerchant Payments - ePayAverage Value of Other ePay BP </v>
          </cell>
          <cell r="H1430">
            <v>350544.01</v>
          </cell>
          <cell r="I1430">
            <v>344580.49</v>
          </cell>
        </row>
        <row r="1431">
          <cell r="F1431" t="str">
            <v xml:space="preserve">Average Value of Other ePay BP - Reversals </v>
          </cell>
          <cell r="G1431" t="str">
            <v xml:space="preserve">Non-registered active usersMerchant Payments - ePayAverage Value of Other ePay BP - Reversals </v>
          </cell>
          <cell r="H1431">
            <v>-2850</v>
          </cell>
          <cell r="I1431" t="str">
            <v xml:space="preserve">  </v>
          </cell>
        </row>
        <row r="1432">
          <cell r="F1432" t="str">
            <v>Monthly Paga Other ePay BP  Income</v>
          </cell>
          <cell r="G1432" t="str">
            <v>Non-registered active usersMerchant Payments - ePayMonthly Paga Other ePay BP  Income</v>
          </cell>
          <cell r="H1432">
            <v>873318.79</v>
          </cell>
          <cell r="I1432">
            <v>229203.12</v>
          </cell>
        </row>
        <row r="1433">
          <cell r="F1433" t="str">
            <v>Monthly Paga Other ePay BP  Income - Reversals</v>
          </cell>
          <cell r="G1433" t="str">
            <v>Non-registered active usersMerchant Payments - ePayMonthly Paga Other ePay BP  Income - Reversals</v>
          </cell>
          <cell r="H1433">
            <v>0</v>
          </cell>
          <cell r="I1433" t="str">
            <v xml:space="preserve">  </v>
          </cell>
        </row>
        <row r="1434">
          <cell r="F1434" t="str">
            <v>Cumulative Paga Other ePay BP  Income</v>
          </cell>
          <cell r="G1434" t="str">
            <v>Non-registered active usersMerchant Payments - ePayCumulative Paga Other ePay BP  Income</v>
          </cell>
          <cell r="H1434">
            <v>2011488.87</v>
          </cell>
          <cell r="I1434">
            <v>2239090.7000000002</v>
          </cell>
        </row>
        <row r="1435">
          <cell r="F1435" t="str">
            <v>Cumulative Paga Other ePay BP  Income - Reversals</v>
          </cell>
          <cell r="G1435" t="str">
            <v>Non-registered active usersMerchant Payments - ePayCumulative Paga Other ePay BP  Income - Reversals</v>
          </cell>
          <cell r="H1435">
            <v>0</v>
          </cell>
          <cell r="I1435" t="str">
            <v xml:space="preserve">  </v>
          </cell>
        </row>
        <row r="1436">
          <cell r="F1436" t="str">
            <v># of non-logged in customers performing Other BP</v>
          </cell>
          <cell r="G1436" t="str">
            <v>Non-registered active usersMerchant Payments - Other (not ePay)# of non-logged in customers performing Other BP</v>
          </cell>
          <cell r="H1436">
            <v>17</v>
          </cell>
          <cell r="I1436">
            <v>10</v>
          </cell>
        </row>
        <row r="1437">
          <cell r="F1437" t="str">
            <v>Churn Other Other BP non-logged in Customers in month</v>
          </cell>
          <cell r="G1437" t="str">
            <v>Non-registered active usersMerchant Payments - Other (not ePay)Churn Other Other BP non-logged in Customers in month</v>
          </cell>
          <cell r="H1437">
            <v>7</v>
          </cell>
          <cell r="I1437">
            <v>13</v>
          </cell>
        </row>
        <row r="1438">
          <cell r="F1438" t="str">
            <v>Newly Active non-logged in Other Other BP Customers in month</v>
          </cell>
          <cell r="G1438" t="str">
            <v>Non-registered active usersMerchant Payments - Other (not ePay)Newly Active non-logged in Other Other BP Customers in month</v>
          </cell>
          <cell r="H1438">
            <v>0</v>
          </cell>
          <cell r="I1438">
            <v>0</v>
          </cell>
        </row>
        <row r="1439">
          <cell r="F1439" t="str">
            <v>Monthly MT Volume</v>
          </cell>
          <cell r="G1439" t="str">
            <v>Non-registered active usersMerchant Payments - Other (not ePay)Monthly MT Volume</v>
          </cell>
          <cell r="H1439">
            <v>23</v>
          </cell>
          <cell r="I1439">
            <v>13</v>
          </cell>
        </row>
        <row r="1440">
          <cell r="F1440" t="str">
            <v>Monthly MT Volume - Reversals</v>
          </cell>
          <cell r="G1440" t="str">
            <v>Non-registered active usersMerchant Payments - Other (not ePay)Monthly MT Volume - Reversals</v>
          </cell>
          <cell r="H1440">
            <v>1</v>
          </cell>
          <cell r="I1440" t="str">
            <v xml:space="preserve">  </v>
          </cell>
        </row>
        <row r="1441">
          <cell r="F1441" t="str">
            <v>Cumulative MT Volume</v>
          </cell>
          <cell r="G1441" t="str">
            <v>Non-registered active usersMerchant Payments - Other (not ePay)Cumulative MT Volume</v>
          </cell>
          <cell r="H1441">
            <v>30</v>
          </cell>
          <cell r="I1441">
            <v>35</v>
          </cell>
        </row>
        <row r="1442">
          <cell r="F1442" t="str">
            <v>Cumulative MT Volume - Reversals</v>
          </cell>
          <cell r="G1442" t="str">
            <v>Non-registered active usersMerchant Payments - Other (not ePay)Cumulative MT Volume - Reversals</v>
          </cell>
          <cell r="H1442">
            <v>1</v>
          </cell>
          <cell r="I1442" t="str">
            <v xml:space="preserve">  </v>
          </cell>
        </row>
        <row r="1443">
          <cell r="F1443" t="str">
            <v>Monthly MT Value</v>
          </cell>
          <cell r="G1443" t="str">
            <v>Non-registered active usersMerchant Payments - Other (not ePay)Monthly MT Value</v>
          </cell>
          <cell r="H1443">
            <v>102103</v>
          </cell>
          <cell r="I1443">
            <v>54600</v>
          </cell>
        </row>
        <row r="1444">
          <cell r="F1444" t="str">
            <v>Monthly MT Value - Reversals</v>
          </cell>
          <cell r="G1444" t="str">
            <v>Non-registered active usersMerchant Payments - Other (not ePay)Monthly MT Value - Reversals</v>
          </cell>
          <cell r="H1444">
            <v>-97</v>
          </cell>
          <cell r="I1444" t="str">
            <v xml:space="preserve">  </v>
          </cell>
        </row>
        <row r="1445">
          <cell r="F1445" t="str">
            <v>Cumulative MT Value</v>
          </cell>
          <cell r="G1445" t="str">
            <v>Non-registered active usersMerchant Payments - Other (not ePay)Cumulative MT Value</v>
          </cell>
          <cell r="H1445">
            <v>154514.19</v>
          </cell>
          <cell r="I1445">
            <v>196511.19</v>
          </cell>
        </row>
        <row r="1446">
          <cell r="F1446" t="str">
            <v>Cumulative MT Value - Reversals</v>
          </cell>
          <cell r="G1446" t="str">
            <v>Non-registered active usersMerchant Payments - Other (not ePay)Cumulative MT Value - Reversals</v>
          </cell>
          <cell r="H1446">
            <v>-97</v>
          </cell>
          <cell r="I1446" t="str">
            <v xml:space="preserve">  </v>
          </cell>
        </row>
        <row r="1447">
          <cell r="F1447" t="str">
            <v>Average Value of MT</v>
          </cell>
          <cell r="G1447" t="str">
            <v>Non-registered active usersMerchant Payments - Other (not ePay)Average Value of MT</v>
          </cell>
          <cell r="H1447">
            <v>11469.67</v>
          </cell>
          <cell r="I1447">
            <v>7827.27</v>
          </cell>
        </row>
        <row r="1448">
          <cell r="F1448" t="str">
            <v>Average Value of MT - Reversals</v>
          </cell>
          <cell r="G1448" t="str">
            <v>Non-registered active usersMerchant Payments - Other (not ePay)Average Value of MT - Reversals</v>
          </cell>
          <cell r="H1448">
            <v>-97</v>
          </cell>
          <cell r="I1448" t="str">
            <v xml:space="preserve">  </v>
          </cell>
        </row>
        <row r="1449">
          <cell r="F1449" t="str">
            <v>Monthly Paga MT Income</v>
          </cell>
          <cell r="G1449" t="str">
            <v>Non-registered active usersMerchant Payments - Other (not ePay)Monthly Paga MT Income</v>
          </cell>
          <cell r="H1449">
            <v>1602.61</v>
          </cell>
          <cell r="I1449">
            <v>856.46</v>
          </cell>
        </row>
        <row r="1450">
          <cell r="F1450" t="str">
            <v>Monthly Paga MT Income - Reversals</v>
          </cell>
          <cell r="G1450" t="str">
            <v>Non-registered active usersMerchant Payments - Other (not ePay)Monthly Paga MT Income - Reversals</v>
          </cell>
          <cell r="H1450">
            <v>0</v>
          </cell>
          <cell r="I1450" t="str">
            <v xml:space="preserve">  </v>
          </cell>
        </row>
        <row r="1451">
          <cell r="F1451" t="str">
            <v>Cumulative Paga MT Income</v>
          </cell>
          <cell r="G1451" t="str">
            <v>Non-registered active usersMerchant Payments - Other (not ePay)Cumulative Paga MT Income</v>
          </cell>
          <cell r="H1451">
            <v>2430.13</v>
          </cell>
          <cell r="I1451">
            <v>3097.09</v>
          </cell>
        </row>
        <row r="1452">
          <cell r="F1452" t="str">
            <v>Cumulative Paga MT Income - Reversals</v>
          </cell>
          <cell r="G1452" t="str">
            <v>Non-registered active usersMerchant Payments - Other (not ePay)Cumulative Paga MT Income - Reversals</v>
          </cell>
          <cell r="H1452">
            <v>0</v>
          </cell>
          <cell r="I1452" t="str">
            <v xml:space="preserve">  </v>
          </cell>
        </row>
        <row r="1453">
          <cell r="F1453" t="str">
            <v># of non-logged in consumers performing airtime</v>
          </cell>
          <cell r="G1453" t="str">
            <v>Non-registered active usersAirtime# of non-logged in consumers performing airtime</v>
          </cell>
          <cell r="H1453">
            <v>88</v>
          </cell>
          <cell r="I1453">
            <v>60</v>
          </cell>
        </row>
        <row r="1454">
          <cell r="F1454" t="str">
            <v>Churn AT non-logged in Customers in month</v>
          </cell>
          <cell r="G1454" t="str">
            <v>Non-registered active usersAirtimeChurn AT non-logged in Customers in month</v>
          </cell>
          <cell r="H1454">
            <v>38</v>
          </cell>
          <cell r="I1454">
            <v>69</v>
          </cell>
        </row>
        <row r="1455">
          <cell r="F1455" t="str">
            <v>Newly Active non-logged in AT Customers in month</v>
          </cell>
          <cell r="G1455" t="str">
            <v>Non-registered active usersAirtimeNewly Active non-logged in AT Customers in month</v>
          </cell>
          <cell r="H1455">
            <v>0</v>
          </cell>
          <cell r="I1455">
            <v>0</v>
          </cell>
        </row>
        <row r="1456">
          <cell r="F1456" t="str">
            <v>Monthly AT Volume</v>
          </cell>
          <cell r="G1456" t="str">
            <v>Non-registered active usersAirtimeMonthly AT Volume</v>
          </cell>
          <cell r="H1456">
            <v>152</v>
          </cell>
          <cell r="I1456">
            <v>92</v>
          </cell>
        </row>
        <row r="1457">
          <cell r="F1457" t="str">
            <v>Monthly AT Volume - Reversals</v>
          </cell>
          <cell r="G1457" t="str">
            <v>Non-registered active usersAirtimeMonthly AT Volume - Reversals</v>
          </cell>
          <cell r="H1457" t="str">
            <v xml:space="preserve">  </v>
          </cell>
          <cell r="I1457" t="str">
            <v xml:space="preserve">  </v>
          </cell>
        </row>
        <row r="1458">
          <cell r="F1458" t="str">
            <v>Cumulative AT Volume</v>
          </cell>
          <cell r="G1458" t="str">
            <v>Non-registered active usersAirtimeCumulative AT Volume</v>
          </cell>
          <cell r="H1458">
            <v>236</v>
          </cell>
          <cell r="I1458">
            <v>328</v>
          </cell>
        </row>
        <row r="1459">
          <cell r="F1459" t="str">
            <v>Cumulative AT Volume - Reversals</v>
          </cell>
          <cell r="G1459" t="str">
            <v>Non-registered active usersAirtimeCumulative AT Volume - Reversals</v>
          </cell>
          <cell r="H1459" t="str">
            <v xml:space="preserve">  </v>
          </cell>
          <cell r="I1459" t="str">
            <v xml:space="preserve">  </v>
          </cell>
        </row>
        <row r="1460">
          <cell r="F1460" t="str">
            <v>Monthly AT Value</v>
          </cell>
          <cell r="G1460" t="str">
            <v>Non-registered active usersAirtimeMonthly AT Value</v>
          </cell>
          <cell r="H1460">
            <v>118240</v>
          </cell>
          <cell r="I1460">
            <v>79678</v>
          </cell>
        </row>
        <row r="1461">
          <cell r="F1461" t="str">
            <v>Monthly AT Value - Reversals</v>
          </cell>
          <cell r="G1461" t="str">
            <v>Non-registered active usersAirtimeMonthly AT Value - Reversals</v>
          </cell>
          <cell r="H1461" t="str">
            <v xml:space="preserve">  </v>
          </cell>
          <cell r="I1461" t="str">
            <v xml:space="preserve">  </v>
          </cell>
        </row>
        <row r="1462">
          <cell r="F1462" t="str">
            <v>Cumulative AT Value</v>
          </cell>
          <cell r="G1462" t="str">
            <v>Non-registered active usersAirtimeCumulative AT Value</v>
          </cell>
          <cell r="H1462">
            <v>183600</v>
          </cell>
          <cell r="I1462">
            <v>263278</v>
          </cell>
        </row>
        <row r="1463">
          <cell r="F1463" t="str">
            <v>Cumulative AT Value - Reversals</v>
          </cell>
          <cell r="G1463" t="str">
            <v>Non-registered active usersAirtimeCumulative AT Value - Reversals</v>
          </cell>
          <cell r="H1463" t="str">
            <v xml:space="preserve">  </v>
          </cell>
          <cell r="I1463" t="str">
            <v xml:space="preserve">  </v>
          </cell>
        </row>
        <row r="1464">
          <cell r="F1464" t="str">
            <v>Average Value of AT</v>
          </cell>
          <cell r="G1464" t="str">
            <v>Non-registered active usersAirtimeAverage Value of AT</v>
          </cell>
          <cell r="H1464">
            <v>777.89</v>
          </cell>
          <cell r="I1464">
            <v>866.07</v>
          </cell>
        </row>
        <row r="1465">
          <cell r="F1465" t="str">
            <v>Average Value of AT - Reversals</v>
          </cell>
          <cell r="G1465" t="str">
            <v>Non-registered active usersAirtimeAverage Value of AT - Reversals</v>
          </cell>
          <cell r="H1465" t="str">
            <v xml:space="preserve">  </v>
          </cell>
          <cell r="I1465" t="str">
            <v xml:space="preserve">  </v>
          </cell>
        </row>
        <row r="1466">
          <cell r="F1466" t="str">
            <v>Monthly Paga AT Income</v>
          </cell>
          <cell r="G1466" t="str">
            <v>Non-registered active usersAirtimeMonthly Paga AT Income</v>
          </cell>
          <cell r="H1466">
            <v>9150.2000000000007</v>
          </cell>
          <cell r="I1466">
            <v>5850.44</v>
          </cell>
        </row>
        <row r="1467">
          <cell r="F1467" t="str">
            <v>Monthly Paga AT Income - Reversals</v>
          </cell>
          <cell r="G1467" t="str">
            <v>Non-registered active usersAirtimeMonthly Paga AT Income - Reversals</v>
          </cell>
          <cell r="H1467" t="str">
            <v xml:space="preserve">  </v>
          </cell>
          <cell r="I1467" t="str">
            <v xml:space="preserve">  </v>
          </cell>
        </row>
        <row r="1468">
          <cell r="F1468" t="str">
            <v>Cumulative Paga AT Income</v>
          </cell>
          <cell r="G1468" t="str">
            <v>Non-registered active usersAirtimeCumulative Paga AT Income</v>
          </cell>
          <cell r="H1468">
            <v>14119.4</v>
          </cell>
          <cell r="I1468">
            <v>19969.84</v>
          </cell>
        </row>
        <row r="1469">
          <cell r="F1469" t="str">
            <v>Cumulative Paga AT Income - Reversals</v>
          </cell>
          <cell r="G1469" t="str">
            <v>Non-registered active usersAirtimeCumulative Paga AT Income - Reversals</v>
          </cell>
          <cell r="H1469" t="str">
            <v xml:space="preserve">  </v>
          </cell>
          <cell r="I1469" t="str">
            <v xml:space="preserve">  </v>
          </cell>
        </row>
        <row r="1470">
          <cell r="F1470" t="str">
            <v>Number of Registered Businesses (not agents who are businesses)</v>
          </cell>
          <cell r="G1470" t="str">
            <v>REGISTERED BUSINESSES (NOT AGENTS WHO ARE BUSINESSES)Business Sales Number of Registered Businesses (not agents who are businesses)</v>
          </cell>
          <cell r="H1470">
            <v>231</v>
          </cell>
          <cell r="I1470">
            <v>345</v>
          </cell>
        </row>
        <row r="1471">
          <cell r="F1471" t="str">
            <v>Active Businesses (performed 1 bulk disbursement or business API or Affiliate API transaction)</v>
          </cell>
          <cell r="G1471" t="str">
            <v>REGISTERED BUSINESSES (NOT AGENTS WHO ARE BUSINESSES)Business Sales Active Businesses (performed 1 bulk disbursement or business API or Affiliate API transaction)</v>
          </cell>
          <cell r="H1471">
            <v>18</v>
          </cell>
          <cell r="I1471">
            <v>21</v>
          </cell>
        </row>
        <row r="1472">
          <cell r="F1472" t="str">
            <v>Fresh</v>
          </cell>
          <cell r="G1472" t="str">
            <v>REGISTERED BUSINESSES (NOT AGENTS WHO ARE BUSINESSES)Business Sales Fresh</v>
          </cell>
          <cell r="H1472">
            <v>1</v>
          </cell>
          <cell r="I1472">
            <v>4</v>
          </cell>
        </row>
        <row r="1473">
          <cell r="F1473" t="str">
            <v>Churn</v>
          </cell>
          <cell r="G1473" t="str">
            <v>REGISTERED BUSINESSES (NOT AGENTS WHO ARE BUSINESSES)Business Sales Churn</v>
          </cell>
          <cell r="H1473">
            <v>4</v>
          </cell>
          <cell r="I1473">
            <v>1</v>
          </cell>
        </row>
        <row r="1474">
          <cell r="F1474" t="str">
            <v># of Businesses sending money to customer or non customer</v>
          </cell>
          <cell r="G1474" t="str">
            <v>REGISTERED BUSINESSES (NOT AGENTS WHO ARE BUSINESSES)Money Transfer# of Businesses sending money to customer or non customer</v>
          </cell>
          <cell r="H1474">
            <v>8</v>
          </cell>
          <cell r="I1474">
            <v>11</v>
          </cell>
        </row>
        <row r="1475">
          <cell r="F1475" t="str">
            <v># of Fresh Business Sending Money to Customer or non Customer for the period</v>
          </cell>
          <cell r="G1475" t="str">
            <v>REGISTERED BUSINESSES (NOT AGENTS WHO ARE BUSINESSES)Money Transfer# of Fresh Business Sending Money to Customer or non Customer for the period</v>
          </cell>
          <cell r="H1475">
            <v>1</v>
          </cell>
          <cell r="I1475">
            <v>4</v>
          </cell>
        </row>
        <row r="1476">
          <cell r="F1476" t="str">
            <v># of Churn Business Sending Money to Customer or non Customer for the period</v>
          </cell>
          <cell r="G1476" t="str">
            <v>REGISTERED BUSINESSES (NOT AGENTS WHO ARE BUSINESSES)Money Transfer# of Churn Business Sending Money to Customer or non Customer for the period</v>
          </cell>
          <cell r="H1476">
            <v>2</v>
          </cell>
          <cell r="I1476">
            <v>1</v>
          </cell>
        </row>
        <row r="1477">
          <cell r="F1477" t="str">
            <v>Monthly MT Volume</v>
          </cell>
          <cell r="G1477" t="str">
            <v>REGISTERED BUSINESSES (NOT AGENTS WHO ARE BUSINESSES)Money TransferMonthly MT Volume</v>
          </cell>
          <cell r="H1477">
            <v>207</v>
          </cell>
          <cell r="I1477">
            <v>373</v>
          </cell>
        </row>
        <row r="1478">
          <cell r="F1478" t="str">
            <v>Monthly MT Volume Reversal</v>
          </cell>
          <cell r="G1478" t="str">
            <v>REGISTERED BUSINESSES (NOT AGENTS WHO ARE BUSINESSES)Money TransferMonthly MT Volume Reversal</v>
          </cell>
        </row>
        <row r="1479">
          <cell r="F1479" t="str">
            <v>Monthly MT Value</v>
          </cell>
          <cell r="G1479" t="str">
            <v>REGISTERED BUSINESSES (NOT AGENTS WHO ARE BUSINESSES)Money TransferMonthly MT Value</v>
          </cell>
          <cell r="H1479">
            <v>6791795</v>
          </cell>
          <cell r="I1479">
            <v>8309966.1699999999</v>
          </cell>
        </row>
        <row r="1480">
          <cell r="F1480" t="str">
            <v>Monthly MT Value Reversal</v>
          </cell>
          <cell r="G1480" t="str">
            <v>REGISTERED BUSINESSES (NOT AGENTS WHO ARE BUSINESSES)Money TransferMonthly MT Value Reversal</v>
          </cell>
        </row>
        <row r="1481">
          <cell r="F1481" t="str">
            <v>Average Value of MT</v>
          </cell>
          <cell r="G1481" t="str">
            <v>REGISTERED BUSINESSES (NOT AGENTS WHO ARE BUSINESSES)Money TransferAverage Value of MT</v>
          </cell>
          <cell r="H1481">
            <v>32810.6</v>
          </cell>
          <cell r="I1481">
            <v>22278.73</v>
          </cell>
        </row>
        <row r="1482">
          <cell r="F1482" t="str">
            <v>Average Value of MT Reversal</v>
          </cell>
          <cell r="G1482" t="str">
            <v>REGISTERED BUSINESSES (NOT AGENTS WHO ARE BUSINESSES)Money TransferAverage Value of MT Reversal</v>
          </cell>
        </row>
        <row r="1483">
          <cell r="F1483" t="str">
            <v>Monthly Paga MT Income</v>
          </cell>
          <cell r="G1483" t="str">
            <v>REGISTERED BUSINESSES (NOT AGENTS WHO ARE BUSINESSES)Money TransferMonthly Paga MT Income</v>
          </cell>
          <cell r="H1483">
            <v>35990</v>
          </cell>
          <cell r="I1483">
            <v>69540</v>
          </cell>
        </row>
        <row r="1484">
          <cell r="F1484" t="str">
            <v>Monthly Paga MT Income Reversal</v>
          </cell>
          <cell r="G1484" t="str">
            <v>REGISTERED BUSINESSES (NOT AGENTS WHO ARE BUSINESSES)Money TransferMonthly Paga MT Income Reversal</v>
          </cell>
        </row>
        <row r="1485">
          <cell r="F1485" t="str">
            <v># of Businesses performing deposit to bank</v>
          </cell>
          <cell r="G1485" t="str">
            <v>REGISTERED BUSINESSES (NOT AGENTS WHO ARE BUSINESSES)Deposit to Bank# of Businesses performing deposit to bank</v>
          </cell>
          <cell r="H1485">
            <v>4</v>
          </cell>
          <cell r="I1485">
            <v>4</v>
          </cell>
        </row>
        <row r="1486">
          <cell r="F1486" t="str">
            <v># of Fresh Businesses performing deposit to bank</v>
          </cell>
          <cell r="G1486" t="str">
            <v>REGISTERED BUSINESSES (NOT AGENTS WHO ARE BUSINESSES)Deposit to Bank# of Fresh Businesses performing deposit to bank</v>
          </cell>
          <cell r="H1486">
            <v>1</v>
          </cell>
        </row>
        <row r="1487">
          <cell r="F1487" t="str">
            <v># of Churn Businesses performing deposit to bank for the period</v>
          </cell>
          <cell r="G1487" t="str">
            <v>REGISTERED BUSINESSES (NOT AGENTS WHO ARE BUSINESSES)Deposit to Bank# of Churn Businesses performing deposit to bank for the period</v>
          </cell>
          <cell r="H1487">
            <v>2</v>
          </cell>
        </row>
        <row r="1488">
          <cell r="F1488" t="str">
            <v>Monthly DB Volume</v>
          </cell>
          <cell r="G1488" t="str">
            <v>REGISTERED BUSINESSES (NOT AGENTS WHO ARE BUSINESSES)Deposit to BankMonthly DB Volume</v>
          </cell>
          <cell r="H1488">
            <v>1447</v>
          </cell>
          <cell r="I1488">
            <v>2153</v>
          </cell>
        </row>
        <row r="1489">
          <cell r="F1489" t="str">
            <v>Monthly DB Volume Reversal</v>
          </cell>
          <cell r="G1489" t="str">
            <v>REGISTERED BUSINESSES (NOT AGENTS WHO ARE BUSINESSES)Deposit to BankMonthly DB Volume Reversal</v>
          </cell>
        </row>
        <row r="1490">
          <cell r="F1490" t="str">
            <v>Monthly DB Value</v>
          </cell>
          <cell r="G1490" t="str">
            <v>REGISTERED BUSINESSES (NOT AGENTS WHO ARE BUSINESSES)Deposit to BankMonthly DB Value</v>
          </cell>
          <cell r="H1490">
            <v>98472434.140000001</v>
          </cell>
          <cell r="I1490">
            <v>138633327.22</v>
          </cell>
        </row>
        <row r="1491">
          <cell r="F1491" t="str">
            <v>Monthly DB Value Reversal</v>
          </cell>
          <cell r="G1491" t="str">
            <v>REGISTERED BUSINESSES (NOT AGENTS WHO ARE BUSINESSES)Deposit to BankMonthly DB Value Reversal</v>
          </cell>
        </row>
        <row r="1492">
          <cell r="F1492" t="str">
            <v>Average Value of DB</v>
          </cell>
          <cell r="G1492" t="str">
            <v>REGISTERED BUSINESSES (NOT AGENTS WHO ARE BUSINESSES)Deposit to BankAverage Value of DB</v>
          </cell>
          <cell r="H1492">
            <v>68052.820000000007</v>
          </cell>
          <cell r="I1492">
            <v>64390.77</v>
          </cell>
        </row>
        <row r="1493">
          <cell r="F1493" t="str">
            <v>Average Value of DB Reversal</v>
          </cell>
          <cell r="G1493" t="str">
            <v>REGISTERED BUSINESSES (NOT AGENTS WHO ARE BUSINESSES)Deposit to BankAverage Value of DB Reversal</v>
          </cell>
        </row>
        <row r="1494">
          <cell r="F1494" t="str">
            <v>Monthly Paga DB Income</v>
          </cell>
          <cell r="G1494" t="str">
            <v>REGISTERED BUSINESSES (NOT AGENTS WHO ARE BUSINESSES)Deposit to BankMonthly Paga DB Income</v>
          </cell>
          <cell r="H1494">
            <v>169800</v>
          </cell>
          <cell r="I1494">
            <v>248500</v>
          </cell>
        </row>
        <row r="1495">
          <cell r="F1495" t="str">
            <v>Monthly Paga DB Income Reversal</v>
          </cell>
          <cell r="G1495" t="str">
            <v>REGISTERED BUSINESSES (NOT AGENTS WHO ARE BUSINESSES)Deposit to BankMonthly Paga DB Income Reversal</v>
          </cell>
        </row>
        <row r="1496">
          <cell r="F1496" t="str">
            <v># of Businesses sending airtime</v>
          </cell>
          <cell r="G1496" t="str">
            <v>REGISTERED BUSINESSES (NOT AGENTS WHO ARE BUSINESSES)Airtime# of Businesses sending airtime</v>
          </cell>
          <cell r="H1496">
            <v>11</v>
          </cell>
          <cell r="I1496">
            <v>12</v>
          </cell>
        </row>
        <row r="1497">
          <cell r="F1497" t="str">
            <v># of Fresh Business sending airtime for the period</v>
          </cell>
          <cell r="G1497" t="str">
            <v>REGISTERED BUSINESSES (NOT AGENTS WHO ARE BUSINESSES)Airtime# of Fresh Business sending airtime for the period</v>
          </cell>
          <cell r="I1497">
            <v>1</v>
          </cell>
        </row>
        <row r="1498">
          <cell r="F1498" t="str">
            <v># of Churn Business sending airtime for the period</v>
          </cell>
          <cell r="G1498" t="str">
            <v>REGISTERED BUSINESSES (NOT AGENTS WHO ARE BUSINESSES)Airtime# of Churn Business sending airtime for the period</v>
          </cell>
          <cell r="H1498">
            <v>4</v>
          </cell>
        </row>
        <row r="1499">
          <cell r="F1499" t="str">
            <v>Monthly AT Volume</v>
          </cell>
          <cell r="G1499" t="str">
            <v>REGISTERED BUSINESSES (NOT AGENTS WHO ARE BUSINESSES)AirtimeMonthly AT Volume</v>
          </cell>
          <cell r="H1499">
            <v>3284</v>
          </cell>
          <cell r="I1499">
            <v>5887</v>
          </cell>
        </row>
        <row r="1500">
          <cell r="F1500" t="str">
            <v>Monthly AT Volume Reversal</v>
          </cell>
          <cell r="G1500" t="str">
            <v>REGISTERED BUSINESSES (NOT AGENTS WHO ARE BUSINESSES)AirtimeMonthly AT Volume Reversal</v>
          </cell>
        </row>
        <row r="1501">
          <cell r="F1501" t="str">
            <v>Monthly AT Value</v>
          </cell>
          <cell r="G1501" t="str">
            <v>REGISTERED BUSINESSES (NOT AGENTS WHO ARE BUSINESSES)AirtimeMonthly AT Value</v>
          </cell>
          <cell r="H1501">
            <v>2672782</v>
          </cell>
          <cell r="I1501">
            <v>2863890</v>
          </cell>
        </row>
        <row r="1502">
          <cell r="F1502" t="str">
            <v>Monthly AT Value Reversal</v>
          </cell>
          <cell r="G1502" t="str">
            <v>REGISTERED BUSINESSES (NOT AGENTS WHO ARE BUSINESSES)AirtimeMonthly AT Value Reversal</v>
          </cell>
        </row>
        <row r="1503">
          <cell r="F1503" t="str">
            <v>Average Value of AT</v>
          </cell>
          <cell r="G1503" t="str">
            <v>REGISTERED BUSINESSES (NOT AGENTS WHO ARE BUSINESSES)AirtimeAverage Value of AT</v>
          </cell>
          <cell r="H1503">
            <v>813.88</v>
          </cell>
          <cell r="I1503">
            <v>486.48</v>
          </cell>
        </row>
        <row r="1504">
          <cell r="F1504" t="str">
            <v>Average Value of AT Reversal</v>
          </cell>
          <cell r="G1504" t="str">
            <v>REGISTERED BUSINESSES (NOT AGENTS WHO ARE BUSINESSES)AirtimeAverage Value of AT Reversal</v>
          </cell>
        </row>
        <row r="1505">
          <cell r="F1505" t="str">
            <v>Monthly Paga AT Income</v>
          </cell>
          <cell r="G1505" t="str">
            <v>REGISTERED BUSINESSES (NOT AGENTS WHO ARE BUSINESSES)AirtimeMonthly Paga AT Income</v>
          </cell>
          <cell r="H1505">
            <v>198191.56</v>
          </cell>
          <cell r="I1505">
            <v>213628.2</v>
          </cell>
        </row>
        <row r="1506">
          <cell r="F1506" t="str">
            <v>Monthly Paga AT Income Reversal</v>
          </cell>
          <cell r="G1506" t="str">
            <v>REGISTERED BUSINESSES (NOT AGENTS WHO ARE BUSINESSES)AirtimeMonthly Paga AT Income Reversal</v>
          </cell>
        </row>
        <row r="1507">
          <cell r="F1507" t="str">
            <v># of Businesses using Paga for bill payments</v>
          </cell>
          <cell r="G1507" t="str">
            <v>REGISTERED BUSINESSES (NOT AGENTS WHO ARE BUSINESSES)Merchant Payments (Bill Pay)# of Businesses using Paga for bill payments</v>
          </cell>
        </row>
        <row r="1508">
          <cell r="F1508" t="str">
            <v># of Fresh Business using Paga for bill payments for the period</v>
          </cell>
          <cell r="G1508" t="str">
            <v>REGISTERED BUSINESSES (NOT AGENTS WHO ARE BUSINESSES)Merchant Payments (Bill Pay)# of Fresh Business using Paga for bill payments for the period</v>
          </cell>
        </row>
        <row r="1509">
          <cell r="F1509" t="str">
            <v># of Churn Business using Paga for bill payments for the period</v>
          </cell>
          <cell r="G1509" t="str">
            <v>REGISTERED BUSINESSES (NOT AGENTS WHO ARE BUSINESSES)Merchant Payments (Bill Pay)# of Churn Business using Paga for bill payments for the period</v>
          </cell>
        </row>
        <row r="1510">
          <cell r="F1510" t="str">
            <v>Monthly BP Volume</v>
          </cell>
          <cell r="G1510" t="str">
            <v>REGISTERED BUSINESSES (NOT AGENTS WHO ARE BUSINESSES)Merchant Payments (Bill Pay)Monthly BP Volume</v>
          </cell>
        </row>
        <row r="1511">
          <cell r="F1511" t="str">
            <v>Monthly BP Volume Reversal</v>
          </cell>
          <cell r="G1511" t="str">
            <v>REGISTERED BUSINESSES (NOT AGENTS WHO ARE BUSINESSES)Merchant Payments (Bill Pay)Monthly BP Volume Reversal</v>
          </cell>
          <cell r="H1511">
            <v>10</v>
          </cell>
          <cell r="I1511">
            <v>11</v>
          </cell>
        </row>
        <row r="1512">
          <cell r="F1512" t="str">
            <v>Monthly BP Value</v>
          </cell>
          <cell r="G1512" t="str">
            <v>REGISTERED BUSINESSES (NOT AGENTS WHO ARE BUSINESSES)Merchant Payments (Bill Pay)Monthly BP Value</v>
          </cell>
        </row>
        <row r="1513">
          <cell r="F1513" t="str">
            <v>Monthly BP Value Reversal</v>
          </cell>
          <cell r="G1513" t="str">
            <v>REGISTERED BUSINESSES (NOT AGENTS WHO ARE BUSINESSES)Merchant Payments (Bill Pay)Monthly BP Value Reversal</v>
          </cell>
          <cell r="H1513">
            <v>3644</v>
          </cell>
          <cell r="I1513">
            <v>888.6</v>
          </cell>
        </row>
        <row r="1514">
          <cell r="F1514" t="str">
            <v>Average Value of BP</v>
          </cell>
          <cell r="G1514" t="str">
            <v>REGISTERED BUSINESSES (NOT AGENTS WHO ARE BUSINESSES)Merchant Payments (Bill Pay)Average Value of BP</v>
          </cell>
        </row>
        <row r="1515">
          <cell r="F1515" t="str">
            <v>Average Value of BP Reversal</v>
          </cell>
          <cell r="G1515" t="str">
            <v>REGISTERED BUSINESSES (NOT AGENTS WHO ARE BUSINESSES)Merchant Payments (Bill Pay)Average Value of BP Reversal</v>
          </cell>
          <cell r="H1515">
            <v>364.4</v>
          </cell>
          <cell r="I1515">
            <v>80.78</v>
          </cell>
        </row>
        <row r="1516">
          <cell r="F1516" t="str">
            <v>Monthly Paga BP Income</v>
          </cell>
          <cell r="G1516" t="str">
            <v>REGISTERED BUSINESSES (NOT AGENTS WHO ARE BUSINESSES)Merchant Payments (Bill Pay)Monthly Paga BP Income</v>
          </cell>
        </row>
        <row r="1517">
          <cell r="F1517" t="str">
            <v>Monthly Paga BP Income Reversal</v>
          </cell>
          <cell r="G1517" t="str">
            <v>REGISTERED BUSINESSES (NOT AGENTS WHO ARE BUSINESSES)Merchant Payments (Bill Pay)Monthly Paga BP Income Reversal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P&amp;L"/>
      <sheetName val="INPUTS &amp; ASSUMPTIONS"/>
      <sheetName val="ANS_Mertrics_Assumptions"/>
      <sheetName val="CS_Metrics_Assumptions"/>
      <sheetName val="RevProj"/>
      <sheetName val="Txn_Vol_Proj"/>
      <sheetName val="OPEX"/>
      <sheetName val="CAPEX"/>
      <sheetName val="PAYROLL"/>
      <sheetName val="DIRECT COSTS"/>
      <sheetName val="ANS_RevData (LA)"/>
      <sheetName val="ANS_RevData (IB)"/>
      <sheetName val="ANS_RevData (IL)"/>
      <sheetName val="ANS_RevData (AB)"/>
      <sheetName val="ANS_RevData (EN)"/>
      <sheetName val="ANS_RevData (PH)"/>
      <sheetName val="ANS_RevData (OT)"/>
      <sheetName val="CS_Rev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4">
          <cell r="AE24">
            <v>1.5613747954173487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os State"/>
      <sheetName val="Ibadan"/>
      <sheetName val="Ilorin"/>
      <sheetName val="Abuja"/>
      <sheetName val="Enugu"/>
      <sheetName val="Port Harcourt"/>
      <sheetName val="Other Summ"/>
      <sheetName val="Abeokuta"/>
      <sheetName val="Benin City"/>
      <sheetName val="Kaduna"/>
      <sheetName val="Kano"/>
      <sheetName val="Nnewi"/>
      <sheetName val="Onitsha"/>
      <sheetName val="Other Cities"/>
    </sheetNames>
    <sheetDataSet>
      <sheetData sheetId="0">
        <row r="1">
          <cell r="E1" t="str">
            <v>Column1</v>
          </cell>
          <cell r="F1" t="str">
            <v>1/1/2013</v>
          </cell>
          <cell r="G1" t="str">
            <v>2/1/2013</v>
          </cell>
          <cell r="H1" t="str">
            <v>3/1/2013</v>
          </cell>
          <cell r="I1" t="str">
            <v>4/1/2013</v>
          </cell>
          <cell r="J1" t="str">
            <v>5/1/2013</v>
          </cell>
          <cell r="K1" t="str">
            <v>6/1/2013</v>
          </cell>
          <cell r="L1" t="str">
            <v>7/1/2013</v>
          </cell>
          <cell r="M1" t="str">
            <v>8/1/2013</v>
          </cell>
          <cell r="N1" t="str">
            <v>9/1/2013</v>
          </cell>
          <cell r="O1" t="str">
            <v>10/1/2013</v>
          </cell>
          <cell r="P1" t="str">
            <v>11/1/2013</v>
          </cell>
          <cell r="Q1" t="str">
            <v>12/1/2013</v>
          </cell>
          <cell r="R1" t="str">
            <v>1/1/2014</v>
          </cell>
          <cell r="S1" t="str">
            <v>2/1/2014</v>
          </cell>
          <cell r="T1" t="str">
            <v>3/1/2014</v>
          </cell>
          <cell r="U1" t="str">
            <v>4/1/2014</v>
          </cell>
          <cell r="V1" t="str">
            <v>5/1/2014</v>
          </cell>
          <cell r="W1" t="str">
            <v>6/1/2014</v>
          </cell>
          <cell r="X1" t="str">
            <v>7/1/2014</v>
          </cell>
          <cell r="Y1" t="str">
            <v>8/1/2014</v>
          </cell>
          <cell r="Z1" t="str">
            <v>9/1/2014</v>
          </cell>
          <cell r="AA1" t="str">
            <v>10/1/2014</v>
          </cell>
          <cell r="AB1" t="str">
            <v>11/1/2014</v>
          </cell>
          <cell r="AC1" t="str">
            <v>12/1/2014</v>
          </cell>
          <cell r="AD1" t="str">
            <v>1/1/2015</v>
          </cell>
          <cell r="AE1" t="str">
            <v>2/1/2015</v>
          </cell>
        </row>
        <row r="2">
          <cell r="E2" t="str">
            <v>Agent Network Sales# of Approved Agents in Total</v>
          </cell>
          <cell r="F2">
            <v>1532</v>
          </cell>
          <cell r="G2">
            <v>1698</v>
          </cell>
          <cell r="H2">
            <v>1913</v>
          </cell>
          <cell r="I2">
            <v>2251</v>
          </cell>
          <cell r="J2">
            <v>2580</v>
          </cell>
          <cell r="K2">
            <v>2758</v>
          </cell>
          <cell r="L2">
            <v>2904</v>
          </cell>
          <cell r="M2">
            <v>3055</v>
          </cell>
          <cell r="N2">
            <v>3201</v>
          </cell>
          <cell r="O2">
            <v>3353</v>
          </cell>
          <cell r="P2">
            <v>3536</v>
          </cell>
          <cell r="Q2">
            <v>3613</v>
          </cell>
          <cell r="R2">
            <v>3794</v>
          </cell>
          <cell r="S2">
            <v>4082</v>
          </cell>
          <cell r="T2">
            <v>4379</v>
          </cell>
          <cell r="U2">
            <v>4682</v>
          </cell>
          <cell r="V2">
            <v>5055</v>
          </cell>
          <cell r="W2">
            <v>5384</v>
          </cell>
          <cell r="X2">
            <v>5620</v>
          </cell>
          <cell r="Y2">
            <v>6024</v>
          </cell>
          <cell r="Z2">
            <v>6321</v>
          </cell>
          <cell r="AA2">
            <v>6595</v>
          </cell>
          <cell r="AB2">
            <v>6821</v>
          </cell>
          <cell r="AC2">
            <v>6973</v>
          </cell>
          <cell r="AD2">
            <v>7238</v>
          </cell>
          <cell r="AE2">
            <v>7453</v>
          </cell>
        </row>
        <row r="3">
          <cell r="E3" t="str">
            <v>Agent Network SalesActive Agents in total (at least 1 transactions in the month)</v>
          </cell>
          <cell r="F3">
            <v>940</v>
          </cell>
          <cell r="G3">
            <v>1023</v>
          </cell>
          <cell r="H3">
            <v>1188</v>
          </cell>
          <cell r="I3">
            <v>1421</v>
          </cell>
          <cell r="J3">
            <v>1722</v>
          </cell>
          <cell r="K3">
            <v>1854</v>
          </cell>
          <cell r="L3">
            <v>1931</v>
          </cell>
          <cell r="M3">
            <v>1986</v>
          </cell>
          <cell r="N3">
            <v>2014</v>
          </cell>
          <cell r="O3">
            <v>2112</v>
          </cell>
          <cell r="P3">
            <v>2206</v>
          </cell>
          <cell r="Q3">
            <v>2151</v>
          </cell>
          <cell r="R3">
            <v>2278</v>
          </cell>
          <cell r="S3">
            <v>2454</v>
          </cell>
          <cell r="T3">
            <v>2611</v>
          </cell>
          <cell r="U3">
            <v>2752</v>
          </cell>
          <cell r="V3">
            <v>2980</v>
          </cell>
          <cell r="W3">
            <v>3164</v>
          </cell>
          <cell r="X3">
            <v>3287</v>
          </cell>
          <cell r="Y3">
            <v>3477</v>
          </cell>
          <cell r="Z3">
            <v>3728</v>
          </cell>
          <cell r="AA3">
            <v>3955</v>
          </cell>
          <cell r="AB3">
            <v>4125</v>
          </cell>
          <cell r="AC3">
            <v>4127</v>
          </cell>
          <cell r="AD3">
            <v>4187</v>
          </cell>
          <cell r="AE3">
            <v>4293</v>
          </cell>
        </row>
        <row r="4">
          <cell r="E4" t="str">
            <v>Agent Network SalesActive Agents in total (at least 5 transactions in the month)</v>
          </cell>
          <cell r="F4">
            <v>801</v>
          </cell>
          <cell r="G4">
            <v>837</v>
          </cell>
          <cell r="H4">
            <v>1010</v>
          </cell>
          <cell r="I4">
            <v>1197</v>
          </cell>
          <cell r="J4">
            <v>1447</v>
          </cell>
          <cell r="K4">
            <v>1579</v>
          </cell>
          <cell r="L4">
            <v>1642</v>
          </cell>
          <cell r="M4">
            <v>1734</v>
          </cell>
          <cell r="N4">
            <v>1780</v>
          </cell>
          <cell r="O4">
            <v>1824</v>
          </cell>
          <cell r="P4">
            <v>1930</v>
          </cell>
          <cell r="Q4">
            <v>1899</v>
          </cell>
          <cell r="R4">
            <v>1973</v>
          </cell>
          <cell r="S4">
            <v>2125</v>
          </cell>
          <cell r="T4">
            <v>2269</v>
          </cell>
          <cell r="U4">
            <v>2398</v>
          </cell>
          <cell r="V4">
            <v>2553</v>
          </cell>
          <cell r="W4">
            <v>2717</v>
          </cell>
          <cell r="X4">
            <v>2835</v>
          </cell>
          <cell r="Y4">
            <v>3001</v>
          </cell>
          <cell r="Z4">
            <v>3284</v>
          </cell>
          <cell r="AA4">
            <v>3459</v>
          </cell>
          <cell r="AB4">
            <v>3580</v>
          </cell>
          <cell r="AC4">
            <v>3590</v>
          </cell>
          <cell r="AD4">
            <v>3624</v>
          </cell>
          <cell r="AE4">
            <v>3694</v>
          </cell>
        </row>
        <row r="5">
          <cell r="E5" t="str">
            <v>Agent Network SalesFresh Active Agents in total (at least 1 transactions in the month)</v>
          </cell>
          <cell r="F5">
            <v>79</v>
          </cell>
          <cell r="G5">
            <v>165</v>
          </cell>
          <cell r="H5">
            <v>235</v>
          </cell>
          <cell r="I5">
            <v>314</v>
          </cell>
          <cell r="J5">
            <v>392</v>
          </cell>
          <cell r="K5">
            <v>254</v>
          </cell>
          <cell r="L5">
            <v>218</v>
          </cell>
          <cell r="M5">
            <v>196</v>
          </cell>
          <cell r="N5">
            <v>185</v>
          </cell>
          <cell r="O5">
            <v>212</v>
          </cell>
          <cell r="P5">
            <v>245</v>
          </cell>
          <cell r="Q5">
            <v>129</v>
          </cell>
          <cell r="R5">
            <v>270</v>
          </cell>
          <cell r="S5">
            <v>299</v>
          </cell>
          <cell r="T5">
            <v>314</v>
          </cell>
          <cell r="U5">
            <v>301</v>
          </cell>
          <cell r="V5">
            <v>419</v>
          </cell>
          <cell r="W5">
            <v>389</v>
          </cell>
          <cell r="X5">
            <v>352</v>
          </cell>
          <cell r="Y5">
            <v>436</v>
          </cell>
          <cell r="Z5">
            <v>491</v>
          </cell>
          <cell r="AA5">
            <v>451</v>
          </cell>
          <cell r="AB5">
            <v>385</v>
          </cell>
          <cell r="AC5">
            <v>267</v>
          </cell>
          <cell r="AD5">
            <v>369</v>
          </cell>
          <cell r="AE5">
            <v>440</v>
          </cell>
        </row>
        <row r="6">
          <cell r="E6" t="str">
            <v>Agent Network SalesFresh Active Agents in total (at least 5 transactions in the month)</v>
          </cell>
          <cell r="F6">
            <v>70</v>
          </cell>
          <cell r="G6">
            <v>126</v>
          </cell>
          <cell r="H6">
            <v>233</v>
          </cell>
          <cell r="I6">
            <v>263</v>
          </cell>
          <cell r="J6">
            <v>333</v>
          </cell>
          <cell r="K6">
            <v>233</v>
          </cell>
          <cell r="L6">
            <v>202</v>
          </cell>
          <cell r="M6">
            <v>216</v>
          </cell>
          <cell r="N6">
            <v>182</v>
          </cell>
          <cell r="O6">
            <v>180</v>
          </cell>
          <cell r="P6">
            <v>244</v>
          </cell>
          <cell r="Q6">
            <v>129</v>
          </cell>
          <cell r="R6">
            <v>205</v>
          </cell>
          <cell r="S6">
            <v>276</v>
          </cell>
          <cell r="T6">
            <v>273</v>
          </cell>
          <cell r="U6">
            <v>287</v>
          </cell>
          <cell r="V6">
            <v>338</v>
          </cell>
          <cell r="W6">
            <v>345</v>
          </cell>
          <cell r="X6">
            <v>323</v>
          </cell>
          <cell r="Y6">
            <v>369</v>
          </cell>
          <cell r="Z6">
            <v>487</v>
          </cell>
          <cell r="AA6">
            <v>390</v>
          </cell>
          <cell r="AB6">
            <v>363</v>
          </cell>
          <cell r="AC6">
            <v>293</v>
          </cell>
          <cell r="AD6">
            <v>364</v>
          </cell>
          <cell r="AE6">
            <v>384</v>
          </cell>
        </row>
        <row r="7">
          <cell r="E7" t="str">
            <v>Agent Network SalesChurn Active Agents (1 txn in Month)</v>
          </cell>
          <cell r="F7">
            <v>53</v>
          </cell>
          <cell r="G7">
            <v>82</v>
          </cell>
          <cell r="H7">
            <v>70</v>
          </cell>
          <cell r="I7">
            <v>81</v>
          </cell>
          <cell r="J7">
            <v>91</v>
          </cell>
          <cell r="K7">
            <v>122</v>
          </cell>
          <cell r="L7">
            <v>141</v>
          </cell>
          <cell r="M7">
            <v>141</v>
          </cell>
          <cell r="N7">
            <v>157</v>
          </cell>
          <cell r="O7">
            <v>114</v>
          </cell>
          <cell r="P7">
            <v>151</v>
          </cell>
          <cell r="Q7">
            <v>184</v>
          </cell>
          <cell r="R7">
            <v>143</v>
          </cell>
          <cell r="S7">
            <v>123</v>
          </cell>
          <cell r="T7">
            <v>157</v>
          </cell>
          <cell r="U7">
            <v>160</v>
          </cell>
          <cell r="V7">
            <v>191</v>
          </cell>
          <cell r="W7">
            <v>205</v>
          </cell>
          <cell r="X7">
            <v>229</v>
          </cell>
          <cell r="Y7">
            <v>246</v>
          </cell>
          <cell r="Z7">
            <v>240</v>
          </cell>
          <cell r="AA7">
            <v>224</v>
          </cell>
          <cell r="AB7">
            <v>215</v>
          </cell>
          <cell r="AC7">
            <v>265</v>
          </cell>
          <cell r="AD7">
            <v>309</v>
          </cell>
          <cell r="AE7">
            <v>334</v>
          </cell>
        </row>
        <row r="8">
          <cell r="E8" t="str">
            <v>Agent Network SalesChurn Active Agents (5 txn in Month)</v>
          </cell>
          <cell r="F8">
            <v>74</v>
          </cell>
          <cell r="G8">
            <v>90</v>
          </cell>
          <cell r="H8">
            <v>60</v>
          </cell>
          <cell r="I8">
            <v>76</v>
          </cell>
          <cell r="J8">
            <v>83</v>
          </cell>
          <cell r="K8">
            <v>101</v>
          </cell>
          <cell r="L8">
            <v>139</v>
          </cell>
          <cell r="M8">
            <v>124</v>
          </cell>
          <cell r="N8">
            <v>136</v>
          </cell>
          <cell r="O8">
            <v>136</v>
          </cell>
          <cell r="P8">
            <v>138</v>
          </cell>
          <cell r="Q8">
            <v>160</v>
          </cell>
          <cell r="R8">
            <v>131</v>
          </cell>
          <cell r="S8">
            <v>124</v>
          </cell>
          <cell r="T8">
            <v>129</v>
          </cell>
          <cell r="U8">
            <v>158</v>
          </cell>
          <cell r="V8">
            <v>183</v>
          </cell>
          <cell r="W8">
            <v>181</v>
          </cell>
          <cell r="X8">
            <v>205</v>
          </cell>
          <cell r="Y8">
            <v>203</v>
          </cell>
          <cell r="Z8">
            <v>204</v>
          </cell>
          <cell r="AA8">
            <v>215</v>
          </cell>
          <cell r="AB8">
            <v>242</v>
          </cell>
          <cell r="AC8">
            <v>283</v>
          </cell>
          <cell r="AD8">
            <v>330</v>
          </cell>
          <cell r="AE8">
            <v>314</v>
          </cell>
        </row>
        <row r="9">
          <cell r="E9" t="str">
            <v>Lagos - All data in this section apply only to agents in Lagos (or the specific city)# Agents in City</v>
          </cell>
          <cell r="F9">
            <v>702</v>
          </cell>
          <cell r="G9">
            <v>779</v>
          </cell>
          <cell r="H9">
            <v>839</v>
          </cell>
          <cell r="I9">
            <v>943</v>
          </cell>
          <cell r="J9">
            <v>1037</v>
          </cell>
          <cell r="K9">
            <v>1094</v>
          </cell>
          <cell r="L9">
            <v>1147</v>
          </cell>
          <cell r="M9">
            <v>1189</v>
          </cell>
          <cell r="N9">
            <v>1250</v>
          </cell>
          <cell r="O9">
            <v>1292</v>
          </cell>
          <cell r="P9">
            <v>1351</v>
          </cell>
          <cell r="Q9">
            <v>1380</v>
          </cell>
          <cell r="R9">
            <v>1458</v>
          </cell>
          <cell r="S9">
            <v>1594</v>
          </cell>
          <cell r="T9">
            <v>1695</v>
          </cell>
          <cell r="U9">
            <v>1807</v>
          </cell>
          <cell r="V9">
            <v>1919</v>
          </cell>
          <cell r="W9">
            <v>1997</v>
          </cell>
          <cell r="X9">
            <v>2059</v>
          </cell>
          <cell r="Y9">
            <v>2161</v>
          </cell>
          <cell r="Z9">
            <v>2247</v>
          </cell>
          <cell r="AA9">
            <v>2323</v>
          </cell>
          <cell r="AB9">
            <v>2382</v>
          </cell>
          <cell r="AC9">
            <v>2410</v>
          </cell>
          <cell r="AD9">
            <v>2493</v>
          </cell>
          <cell r="AE9">
            <v>2555</v>
          </cell>
        </row>
        <row r="10">
          <cell r="E10" t="str">
            <v>Lagos - All data in this section apply only to agents in Lagos (or the specific city)Active Agents in City in month (at least 1 transactions in the month)</v>
          </cell>
          <cell r="F10">
            <v>481</v>
          </cell>
          <cell r="G10">
            <v>528</v>
          </cell>
          <cell r="H10">
            <v>588</v>
          </cell>
          <cell r="I10">
            <v>659</v>
          </cell>
          <cell r="J10">
            <v>767</v>
          </cell>
          <cell r="K10">
            <v>807</v>
          </cell>
          <cell r="L10">
            <v>828</v>
          </cell>
          <cell r="M10">
            <v>843</v>
          </cell>
          <cell r="N10">
            <v>873</v>
          </cell>
          <cell r="O10">
            <v>903</v>
          </cell>
          <cell r="P10">
            <v>927</v>
          </cell>
          <cell r="Q10">
            <v>925</v>
          </cell>
          <cell r="R10">
            <v>980</v>
          </cell>
          <cell r="S10">
            <v>1040</v>
          </cell>
          <cell r="T10">
            <v>1080</v>
          </cell>
          <cell r="U10">
            <v>1133</v>
          </cell>
          <cell r="V10">
            <v>1207</v>
          </cell>
          <cell r="W10">
            <v>1262</v>
          </cell>
          <cell r="X10">
            <v>1285</v>
          </cell>
          <cell r="Y10">
            <v>1352</v>
          </cell>
          <cell r="Z10">
            <v>1411</v>
          </cell>
          <cell r="AA10">
            <v>1462</v>
          </cell>
          <cell r="AB10">
            <v>1503</v>
          </cell>
          <cell r="AC10">
            <v>1491</v>
          </cell>
          <cell r="AD10">
            <v>1513</v>
          </cell>
          <cell r="AE10">
            <v>1555</v>
          </cell>
        </row>
        <row r="11">
          <cell r="E11" t="str">
            <v>Lagos - All data in this section apply only to agents in Lagos (or the specific city)Active Agents in City in month (at least 5 transactions in the month)</v>
          </cell>
          <cell r="F11">
            <v>419</v>
          </cell>
          <cell r="G11">
            <v>442</v>
          </cell>
          <cell r="H11">
            <v>517</v>
          </cell>
          <cell r="I11">
            <v>581</v>
          </cell>
          <cell r="J11">
            <v>675</v>
          </cell>
          <cell r="K11">
            <v>725</v>
          </cell>
          <cell r="L11">
            <v>742</v>
          </cell>
          <cell r="M11">
            <v>763</v>
          </cell>
          <cell r="N11">
            <v>795</v>
          </cell>
          <cell r="O11">
            <v>805</v>
          </cell>
          <cell r="P11">
            <v>834</v>
          </cell>
          <cell r="Q11">
            <v>841</v>
          </cell>
          <cell r="R11">
            <v>884</v>
          </cell>
          <cell r="S11">
            <v>939</v>
          </cell>
          <cell r="T11">
            <v>973</v>
          </cell>
          <cell r="U11">
            <v>1030</v>
          </cell>
          <cell r="V11">
            <v>1076</v>
          </cell>
          <cell r="W11">
            <v>1113</v>
          </cell>
          <cell r="X11">
            <v>1152</v>
          </cell>
          <cell r="Y11">
            <v>1209</v>
          </cell>
          <cell r="Z11">
            <v>1298</v>
          </cell>
          <cell r="AA11">
            <v>1339</v>
          </cell>
          <cell r="AB11">
            <v>1352</v>
          </cell>
          <cell r="AC11">
            <v>1356</v>
          </cell>
          <cell r="AD11">
            <v>1366</v>
          </cell>
          <cell r="AE11">
            <v>1358</v>
          </cell>
        </row>
        <row r="12">
          <cell r="E12" t="str">
            <v>Lagos - All data in this section apply only to agents in Lagos (or the specific city)Churn City Agents in Month (1 txn in Month)</v>
          </cell>
          <cell r="F12">
            <v>25</v>
          </cell>
          <cell r="G12">
            <v>31</v>
          </cell>
          <cell r="H12">
            <v>24</v>
          </cell>
          <cell r="I12">
            <v>38</v>
          </cell>
          <cell r="J12">
            <v>21</v>
          </cell>
          <cell r="K12">
            <v>35</v>
          </cell>
          <cell r="L12">
            <v>45</v>
          </cell>
          <cell r="M12">
            <v>42</v>
          </cell>
          <cell r="N12">
            <v>36</v>
          </cell>
          <cell r="O12">
            <v>39</v>
          </cell>
          <cell r="P12">
            <v>52</v>
          </cell>
          <cell r="Q12">
            <v>54</v>
          </cell>
          <cell r="R12">
            <v>47</v>
          </cell>
          <cell r="S12">
            <v>46</v>
          </cell>
          <cell r="T12">
            <v>51</v>
          </cell>
          <cell r="U12">
            <v>41</v>
          </cell>
          <cell r="V12">
            <v>56</v>
          </cell>
          <cell r="W12">
            <v>50</v>
          </cell>
          <cell r="X12">
            <v>69</v>
          </cell>
          <cell r="Y12">
            <v>66</v>
          </cell>
          <cell r="Z12">
            <v>69</v>
          </cell>
          <cell r="AA12">
            <v>66</v>
          </cell>
          <cell r="AB12">
            <v>60</v>
          </cell>
          <cell r="AC12">
            <v>57</v>
          </cell>
          <cell r="AD12">
            <v>72</v>
          </cell>
          <cell r="AE12">
            <v>89</v>
          </cell>
        </row>
        <row r="13">
          <cell r="E13" t="str">
            <v>Lagos - All data in this section apply only to agents in Lagos (or the specific city)Churn City Agents in Month (5 txn in Month)</v>
          </cell>
          <cell r="F13">
            <v>34</v>
          </cell>
          <cell r="G13">
            <v>38</v>
          </cell>
          <cell r="H13">
            <v>28</v>
          </cell>
          <cell r="I13">
            <v>41</v>
          </cell>
          <cell r="J13">
            <v>28</v>
          </cell>
          <cell r="K13">
            <v>35</v>
          </cell>
          <cell r="L13">
            <v>58</v>
          </cell>
          <cell r="M13">
            <v>46</v>
          </cell>
          <cell r="N13">
            <v>35</v>
          </cell>
          <cell r="O13">
            <v>55</v>
          </cell>
          <cell r="P13">
            <v>47</v>
          </cell>
          <cell r="Q13">
            <v>53</v>
          </cell>
          <cell r="R13">
            <v>43</v>
          </cell>
          <cell r="S13">
            <v>47</v>
          </cell>
          <cell r="T13">
            <v>44</v>
          </cell>
          <cell r="U13">
            <v>41</v>
          </cell>
          <cell r="V13">
            <v>62</v>
          </cell>
          <cell r="W13">
            <v>65</v>
          </cell>
          <cell r="X13">
            <v>64</v>
          </cell>
          <cell r="Y13">
            <v>56</v>
          </cell>
          <cell r="Z13">
            <v>53</v>
          </cell>
          <cell r="AA13">
            <v>61</v>
          </cell>
          <cell r="AB13">
            <v>80</v>
          </cell>
          <cell r="AC13">
            <v>70</v>
          </cell>
          <cell r="AD13">
            <v>87</v>
          </cell>
          <cell r="AE13">
            <v>112</v>
          </cell>
        </row>
        <row r="14">
          <cell r="E14" t="str">
            <v>Deposit into Paga Number of Agents performing at least 1 Deposit for Customer or another Agent (Accept Deposit)</v>
          </cell>
          <cell r="F14">
            <v>117</v>
          </cell>
          <cell r="G14">
            <v>154</v>
          </cell>
          <cell r="H14">
            <v>187</v>
          </cell>
          <cell r="I14">
            <v>190</v>
          </cell>
          <cell r="J14">
            <v>211</v>
          </cell>
          <cell r="K14">
            <v>204</v>
          </cell>
          <cell r="L14">
            <v>199</v>
          </cell>
          <cell r="M14">
            <v>199</v>
          </cell>
          <cell r="N14">
            <v>228</v>
          </cell>
          <cell r="O14">
            <v>245</v>
          </cell>
          <cell r="P14">
            <v>263</v>
          </cell>
          <cell r="Q14">
            <v>248</v>
          </cell>
          <cell r="R14">
            <v>258</v>
          </cell>
          <cell r="S14">
            <v>277</v>
          </cell>
          <cell r="T14">
            <v>299</v>
          </cell>
          <cell r="U14">
            <v>326</v>
          </cell>
          <cell r="V14">
            <v>354</v>
          </cell>
          <cell r="W14">
            <v>363</v>
          </cell>
          <cell r="X14">
            <v>372</v>
          </cell>
          <cell r="Y14">
            <v>415</v>
          </cell>
          <cell r="Z14">
            <v>430</v>
          </cell>
          <cell r="AA14">
            <v>462</v>
          </cell>
          <cell r="AB14">
            <v>456</v>
          </cell>
          <cell r="AC14">
            <v>457</v>
          </cell>
          <cell r="AD14">
            <v>423</v>
          </cell>
          <cell r="AE14">
            <v>408</v>
          </cell>
        </row>
        <row r="15">
          <cell r="E15" t="str">
            <v>Deposit into Paga Churn Agents DP</v>
          </cell>
          <cell r="F15">
            <v>44</v>
          </cell>
          <cell r="G15">
            <v>32</v>
          </cell>
          <cell r="H15">
            <v>48</v>
          </cell>
          <cell r="I15">
            <v>71</v>
          </cell>
          <cell r="J15">
            <v>69</v>
          </cell>
          <cell r="K15">
            <v>79</v>
          </cell>
          <cell r="L15">
            <v>69</v>
          </cell>
          <cell r="M15">
            <v>49</v>
          </cell>
          <cell r="N15">
            <v>45</v>
          </cell>
          <cell r="O15">
            <v>64</v>
          </cell>
          <cell r="P15">
            <v>58</v>
          </cell>
          <cell r="Q15">
            <v>58</v>
          </cell>
          <cell r="R15">
            <v>65</v>
          </cell>
          <cell r="S15">
            <v>64</v>
          </cell>
          <cell r="T15">
            <v>60</v>
          </cell>
          <cell r="U15">
            <v>71</v>
          </cell>
          <cell r="V15">
            <v>86</v>
          </cell>
          <cell r="W15">
            <v>104</v>
          </cell>
          <cell r="X15">
            <v>101</v>
          </cell>
          <cell r="Y15">
            <v>89</v>
          </cell>
          <cell r="Z15">
            <v>101</v>
          </cell>
          <cell r="AA15">
            <v>92</v>
          </cell>
          <cell r="AB15">
            <v>121</v>
          </cell>
          <cell r="AC15">
            <v>103</v>
          </cell>
          <cell r="AD15">
            <v>125</v>
          </cell>
          <cell r="AE15">
            <v>107</v>
          </cell>
        </row>
        <row r="16">
          <cell r="E16" t="str">
            <v xml:space="preserve">Deposit into Paga New / Fresh Agents DP in Month </v>
          </cell>
          <cell r="F16">
            <v>33</v>
          </cell>
          <cell r="G16">
            <v>69</v>
          </cell>
          <cell r="H16">
            <v>81</v>
          </cell>
          <cell r="I16">
            <v>74</v>
          </cell>
          <cell r="J16">
            <v>90</v>
          </cell>
          <cell r="K16">
            <v>72</v>
          </cell>
          <cell r="L16">
            <v>64</v>
          </cell>
          <cell r="M16">
            <v>49</v>
          </cell>
          <cell r="N16">
            <v>74</v>
          </cell>
          <cell r="O16">
            <v>81</v>
          </cell>
          <cell r="P16">
            <v>76</v>
          </cell>
          <cell r="Q16">
            <v>43</v>
          </cell>
          <cell r="R16">
            <v>75</v>
          </cell>
          <cell r="S16">
            <v>83</v>
          </cell>
          <cell r="T16">
            <v>82</v>
          </cell>
          <cell r="U16">
            <v>98</v>
          </cell>
          <cell r="V16">
            <v>114</v>
          </cell>
          <cell r="W16">
            <v>113</v>
          </cell>
          <cell r="X16">
            <v>110</v>
          </cell>
          <cell r="Y16">
            <v>132</v>
          </cell>
          <cell r="Z16">
            <v>116</v>
          </cell>
          <cell r="AA16">
            <v>124</v>
          </cell>
          <cell r="AB16">
            <v>115</v>
          </cell>
          <cell r="AC16">
            <v>104</v>
          </cell>
          <cell r="AD16">
            <v>91</v>
          </cell>
          <cell r="AE16">
            <v>92</v>
          </cell>
        </row>
        <row r="17">
          <cell r="E17" t="str">
            <v>Deposit into Paga Total DP Volume</v>
          </cell>
          <cell r="F17">
            <v>867</v>
          </cell>
          <cell r="G17">
            <v>1294</v>
          </cell>
          <cell r="H17">
            <v>1298</v>
          </cell>
          <cell r="I17">
            <v>1237</v>
          </cell>
          <cell r="J17">
            <v>1244</v>
          </cell>
          <cell r="K17">
            <v>1464</v>
          </cell>
          <cell r="L17">
            <v>1283</v>
          </cell>
          <cell r="M17">
            <v>1862</v>
          </cell>
          <cell r="N17">
            <v>2446</v>
          </cell>
          <cell r="O17">
            <v>2806</v>
          </cell>
          <cell r="P17">
            <v>5184</v>
          </cell>
          <cell r="Q17">
            <v>3430</v>
          </cell>
          <cell r="R17">
            <v>2114</v>
          </cell>
          <cell r="S17">
            <v>2267</v>
          </cell>
          <cell r="T17">
            <v>3021</v>
          </cell>
          <cell r="U17">
            <v>3007</v>
          </cell>
          <cell r="V17">
            <v>2991</v>
          </cell>
          <cell r="W17">
            <v>2858</v>
          </cell>
          <cell r="X17">
            <v>3307</v>
          </cell>
          <cell r="Y17">
            <v>3783</v>
          </cell>
          <cell r="Z17">
            <v>3881</v>
          </cell>
          <cell r="AA17">
            <v>4285</v>
          </cell>
          <cell r="AB17">
            <v>3963</v>
          </cell>
          <cell r="AC17">
            <v>4198</v>
          </cell>
          <cell r="AD17">
            <v>3956</v>
          </cell>
          <cell r="AE17">
            <v>4299</v>
          </cell>
        </row>
        <row r="18">
          <cell r="E18" t="str">
            <v>Deposit into Paga Total DP Value</v>
          </cell>
          <cell r="F18">
            <v>5076228.75</v>
          </cell>
          <cell r="G18">
            <v>6912439.4100000001</v>
          </cell>
          <cell r="H18">
            <v>9435119.9399999995</v>
          </cell>
          <cell r="I18">
            <v>9443098.9000000004</v>
          </cell>
          <cell r="J18">
            <v>9878655.25</v>
          </cell>
          <cell r="K18">
            <v>11072120.210000001</v>
          </cell>
          <cell r="L18">
            <v>15674815.5</v>
          </cell>
          <cell r="M18">
            <v>22714300.100000001</v>
          </cell>
          <cell r="N18">
            <v>29080684.5</v>
          </cell>
          <cell r="O18">
            <v>34146203.130000003</v>
          </cell>
          <cell r="P18">
            <v>61732495.200000003</v>
          </cell>
          <cell r="Q18">
            <v>41532789.329999998</v>
          </cell>
          <cell r="R18">
            <v>29211328</v>
          </cell>
          <cell r="S18">
            <v>35806109.869999997</v>
          </cell>
          <cell r="T18">
            <v>65437417.850000001</v>
          </cell>
          <cell r="U18">
            <v>54268940.43</v>
          </cell>
          <cell r="V18">
            <v>44050874.979999997</v>
          </cell>
          <cell r="W18">
            <v>39186472.390000001</v>
          </cell>
          <cell r="X18">
            <v>52596079.280000001</v>
          </cell>
          <cell r="Y18">
            <v>64502311.539999999</v>
          </cell>
          <cell r="Z18">
            <v>62733292.82</v>
          </cell>
          <cell r="AA18">
            <v>64292172.840000004</v>
          </cell>
          <cell r="AB18">
            <v>55622716.960000001</v>
          </cell>
          <cell r="AC18">
            <v>73326753.25</v>
          </cell>
          <cell r="AD18">
            <v>64343410.310000002</v>
          </cell>
          <cell r="AE18">
            <v>73936852.099999994</v>
          </cell>
        </row>
        <row r="19">
          <cell r="E19" t="str">
            <v>Deposit into Paga Average Value of DP</v>
          </cell>
          <cell r="F19">
            <v>5854.94</v>
          </cell>
          <cell r="G19">
            <v>5341.92</v>
          </cell>
          <cell r="H19">
            <v>7268.97</v>
          </cell>
          <cell r="I19">
            <v>7633.87</v>
          </cell>
          <cell r="J19">
            <v>7941.04</v>
          </cell>
          <cell r="K19">
            <v>7562.92</v>
          </cell>
          <cell r="L19">
            <v>12217.32</v>
          </cell>
          <cell r="M19">
            <v>12198.87</v>
          </cell>
          <cell r="N19">
            <v>11889.08</v>
          </cell>
          <cell r="O19">
            <v>12169</v>
          </cell>
          <cell r="P19">
            <v>11908.27</v>
          </cell>
          <cell r="Q19">
            <v>12108.68</v>
          </cell>
          <cell r="R19">
            <v>13818.04</v>
          </cell>
          <cell r="S19">
            <v>15794.49</v>
          </cell>
          <cell r="T19">
            <v>21660.85</v>
          </cell>
          <cell r="U19">
            <v>18047.54</v>
          </cell>
          <cell r="V19">
            <v>14727.81</v>
          </cell>
          <cell r="W19">
            <v>13711.15</v>
          </cell>
          <cell r="X19">
            <v>15904.47</v>
          </cell>
          <cell r="Y19">
            <v>17050.57</v>
          </cell>
          <cell r="Z19">
            <v>16164.21</v>
          </cell>
          <cell r="AA19">
            <v>15004.01</v>
          </cell>
          <cell r="AB19">
            <v>14035.51</v>
          </cell>
          <cell r="AC19">
            <v>17467.07</v>
          </cell>
          <cell r="AD19">
            <v>16264.76</v>
          </cell>
          <cell r="AE19">
            <v>17198.62</v>
          </cell>
        </row>
        <row r="20">
          <cell r="E20" t="str">
            <v>Money Transfer on PagaNumber of Agents performing MT on Paga (to customer or non-customer)</v>
          </cell>
          <cell r="F20">
            <v>42</v>
          </cell>
          <cell r="G20">
            <v>44</v>
          </cell>
          <cell r="H20">
            <v>44</v>
          </cell>
          <cell r="I20">
            <v>27</v>
          </cell>
          <cell r="J20">
            <v>42</v>
          </cell>
          <cell r="K20">
            <v>31</v>
          </cell>
          <cell r="L20">
            <v>87</v>
          </cell>
          <cell r="M20">
            <v>58</v>
          </cell>
          <cell r="N20">
            <v>42</v>
          </cell>
          <cell r="O20">
            <v>35</v>
          </cell>
          <cell r="P20">
            <v>36</v>
          </cell>
          <cell r="Q20">
            <v>40</v>
          </cell>
          <cell r="R20">
            <v>42</v>
          </cell>
          <cell r="S20">
            <v>33</v>
          </cell>
          <cell r="T20">
            <v>47</v>
          </cell>
          <cell r="U20">
            <v>49</v>
          </cell>
          <cell r="V20">
            <v>71</v>
          </cell>
          <cell r="W20">
            <v>37</v>
          </cell>
          <cell r="X20">
            <v>38</v>
          </cell>
          <cell r="Y20">
            <v>47</v>
          </cell>
          <cell r="Z20">
            <v>52</v>
          </cell>
          <cell r="AA20">
            <v>48</v>
          </cell>
          <cell r="AB20">
            <v>53</v>
          </cell>
          <cell r="AC20">
            <v>53</v>
          </cell>
          <cell r="AD20">
            <v>32</v>
          </cell>
          <cell r="AE20">
            <v>34</v>
          </cell>
        </row>
        <row r="21">
          <cell r="E21" t="str">
            <v>Money Transfer on PagaChurn Agents MT</v>
          </cell>
          <cell r="F21">
            <v>14</v>
          </cell>
          <cell r="G21">
            <v>35</v>
          </cell>
          <cell r="H21">
            <v>38</v>
          </cell>
          <cell r="I21">
            <v>42</v>
          </cell>
          <cell r="J21">
            <v>25</v>
          </cell>
          <cell r="K21">
            <v>39</v>
          </cell>
          <cell r="L21">
            <v>20</v>
          </cell>
          <cell r="M21">
            <v>64</v>
          </cell>
          <cell r="N21">
            <v>48</v>
          </cell>
          <cell r="O21">
            <v>30</v>
          </cell>
          <cell r="P21">
            <v>26</v>
          </cell>
          <cell r="Q21">
            <v>26</v>
          </cell>
          <cell r="R21">
            <v>29</v>
          </cell>
          <cell r="S21">
            <v>35</v>
          </cell>
          <cell r="T21">
            <v>20</v>
          </cell>
          <cell r="U21">
            <v>33</v>
          </cell>
          <cell r="V21">
            <v>33</v>
          </cell>
          <cell r="W21">
            <v>57</v>
          </cell>
          <cell r="X21">
            <v>26</v>
          </cell>
          <cell r="Y21">
            <v>30</v>
          </cell>
          <cell r="Z21">
            <v>30</v>
          </cell>
          <cell r="AA21">
            <v>39</v>
          </cell>
          <cell r="AB21">
            <v>37</v>
          </cell>
          <cell r="AC21">
            <v>44</v>
          </cell>
          <cell r="AD21">
            <v>41</v>
          </cell>
          <cell r="AE21">
            <v>23</v>
          </cell>
        </row>
        <row r="22">
          <cell r="E22" t="str">
            <v xml:space="preserve">Money Transfer on PagaNew / Fresh Agents MT in Month </v>
          </cell>
          <cell r="F22">
            <v>36</v>
          </cell>
          <cell r="G22">
            <v>35</v>
          </cell>
          <cell r="H22">
            <v>41</v>
          </cell>
          <cell r="I22">
            <v>25</v>
          </cell>
          <cell r="J22">
            <v>40</v>
          </cell>
          <cell r="K22">
            <v>27</v>
          </cell>
          <cell r="L22">
            <v>73</v>
          </cell>
          <cell r="M22">
            <v>39</v>
          </cell>
          <cell r="N22">
            <v>28</v>
          </cell>
          <cell r="O22">
            <v>26</v>
          </cell>
          <cell r="P22">
            <v>26</v>
          </cell>
          <cell r="Q22">
            <v>30</v>
          </cell>
          <cell r="R22">
            <v>30</v>
          </cell>
          <cell r="S22">
            <v>27</v>
          </cell>
          <cell r="T22">
            <v>31</v>
          </cell>
          <cell r="U22">
            <v>36</v>
          </cell>
          <cell r="V22">
            <v>54</v>
          </cell>
          <cell r="W22">
            <v>27</v>
          </cell>
          <cell r="X22">
            <v>28</v>
          </cell>
          <cell r="Y22">
            <v>35</v>
          </cell>
          <cell r="Z22">
            <v>34</v>
          </cell>
          <cell r="AA22">
            <v>38</v>
          </cell>
          <cell r="AB22">
            <v>42</v>
          </cell>
          <cell r="AC22">
            <v>42</v>
          </cell>
          <cell r="AD22">
            <v>22</v>
          </cell>
          <cell r="AE22">
            <v>25</v>
          </cell>
        </row>
        <row r="23">
          <cell r="E23" t="str">
            <v>Money Transfer on PagaTotal MT Volume</v>
          </cell>
          <cell r="F23">
            <v>53</v>
          </cell>
          <cell r="G23">
            <v>52</v>
          </cell>
          <cell r="H23">
            <v>52</v>
          </cell>
          <cell r="I23">
            <v>28</v>
          </cell>
          <cell r="J23">
            <v>49</v>
          </cell>
          <cell r="K23">
            <v>40</v>
          </cell>
          <cell r="L23">
            <v>109</v>
          </cell>
          <cell r="M23">
            <v>67</v>
          </cell>
          <cell r="N23">
            <v>47</v>
          </cell>
          <cell r="O23">
            <v>41</v>
          </cell>
          <cell r="P23">
            <v>54</v>
          </cell>
          <cell r="Q23">
            <v>63</v>
          </cell>
          <cell r="R23">
            <v>56</v>
          </cell>
          <cell r="S23">
            <v>54</v>
          </cell>
          <cell r="T23">
            <v>70</v>
          </cell>
          <cell r="U23">
            <v>115</v>
          </cell>
          <cell r="V23">
            <v>126</v>
          </cell>
          <cell r="W23">
            <v>53</v>
          </cell>
          <cell r="X23">
            <v>57</v>
          </cell>
          <cell r="Y23">
            <v>80</v>
          </cell>
          <cell r="Z23">
            <v>74</v>
          </cell>
          <cell r="AA23">
            <v>73</v>
          </cell>
          <cell r="AB23">
            <v>70</v>
          </cell>
          <cell r="AC23">
            <v>75</v>
          </cell>
          <cell r="AD23">
            <v>42</v>
          </cell>
          <cell r="AE23">
            <v>42</v>
          </cell>
        </row>
        <row r="24">
          <cell r="E24" t="str">
            <v>Money Transfer on PagaTotal MT Volume - Reversal</v>
          </cell>
          <cell r="L24">
            <v>1</v>
          </cell>
          <cell r="Z24">
            <v>1</v>
          </cell>
        </row>
        <row r="25">
          <cell r="E25" t="str">
            <v>Money Transfer on PagaTotal MT Value</v>
          </cell>
          <cell r="F25">
            <v>161203</v>
          </cell>
          <cell r="G25">
            <v>244550</v>
          </cell>
          <cell r="H25">
            <v>149850</v>
          </cell>
          <cell r="I25">
            <v>154000</v>
          </cell>
          <cell r="J25">
            <v>161550</v>
          </cell>
          <cell r="K25">
            <v>119600</v>
          </cell>
          <cell r="L25">
            <v>358460</v>
          </cell>
          <cell r="M25">
            <v>242464</v>
          </cell>
          <cell r="N25">
            <v>167950</v>
          </cell>
          <cell r="O25">
            <v>168200</v>
          </cell>
          <cell r="P25">
            <v>324100</v>
          </cell>
          <cell r="Q25">
            <v>700800</v>
          </cell>
          <cell r="R25">
            <v>375501</v>
          </cell>
          <cell r="S25">
            <v>368750</v>
          </cell>
          <cell r="T25">
            <v>509475</v>
          </cell>
          <cell r="U25">
            <v>766900</v>
          </cell>
          <cell r="V25">
            <v>836310</v>
          </cell>
          <cell r="W25">
            <v>321416</v>
          </cell>
          <cell r="X25">
            <v>562230</v>
          </cell>
          <cell r="Y25">
            <v>826150</v>
          </cell>
          <cell r="Z25">
            <v>511848</v>
          </cell>
          <cell r="AA25">
            <v>768402</v>
          </cell>
          <cell r="AB25">
            <v>509152</v>
          </cell>
          <cell r="AC25">
            <v>497752</v>
          </cell>
          <cell r="AD25">
            <v>375250</v>
          </cell>
          <cell r="AE25">
            <v>401200</v>
          </cell>
        </row>
        <row r="26">
          <cell r="E26" t="str">
            <v>Money Transfer on PagaTotal MT Value - Reversal</v>
          </cell>
          <cell r="L26">
            <v>-17000</v>
          </cell>
          <cell r="Z26">
            <v>-25000</v>
          </cell>
        </row>
        <row r="27">
          <cell r="E27" t="str">
            <v>Money Transfer on PagaAverage Value of MT</v>
          </cell>
          <cell r="F27">
            <v>3041.57</v>
          </cell>
          <cell r="G27">
            <v>4702.88</v>
          </cell>
          <cell r="H27">
            <v>2881.73</v>
          </cell>
          <cell r="I27">
            <v>5500</v>
          </cell>
          <cell r="J27">
            <v>3296.94</v>
          </cell>
          <cell r="K27">
            <v>2990</v>
          </cell>
          <cell r="L27">
            <v>3288.62</v>
          </cell>
          <cell r="M27">
            <v>3618.87</v>
          </cell>
          <cell r="N27">
            <v>3573.4</v>
          </cell>
          <cell r="O27">
            <v>4102.4399999999996</v>
          </cell>
          <cell r="P27">
            <v>6001.85</v>
          </cell>
          <cell r="Q27">
            <v>11123.81</v>
          </cell>
          <cell r="R27">
            <v>6705.38</v>
          </cell>
          <cell r="S27">
            <v>6828.7</v>
          </cell>
          <cell r="T27">
            <v>7278.21</v>
          </cell>
          <cell r="U27">
            <v>6668.7</v>
          </cell>
          <cell r="V27">
            <v>6637.38</v>
          </cell>
          <cell r="W27">
            <v>6064.45</v>
          </cell>
          <cell r="X27">
            <v>9863.68</v>
          </cell>
          <cell r="Y27">
            <v>10326.879999999999</v>
          </cell>
          <cell r="Z27">
            <v>6916.86</v>
          </cell>
          <cell r="AA27">
            <v>10526.05</v>
          </cell>
          <cell r="AB27">
            <v>7273.6</v>
          </cell>
          <cell r="AC27">
            <v>6636.69</v>
          </cell>
          <cell r="AD27">
            <v>8934.52</v>
          </cell>
          <cell r="AE27">
            <v>9552.3799999999992</v>
          </cell>
        </row>
        <row r="28">
          <cell r="E28" t="str">
            <v>Money Transfer on PagaAverage Value of MT - Reversal</v>
          </cell>
          <cell r="L28">
            <v>-17000</v>
          </cell>
          <cell r="Z28">
            <v>-25000</v>
          </cell>
        </row>
        <row r="29">
          <cell r="E29" t="str">
            <v>Money Transfer on PagaPaga MT Income</v>
          </cell>
          <cell r="F29">
            <v>10000</v>
          </cell>
          <cell r="G29">
            <v>11050</v>
          </cell>
          <cell r="H29">
            <v>10100</v>
          </cell>
          <cell r="I29">
            <v>6250</v>
          </cell>
          <cell r="J29">
            <v>6000</v>
          </cell>
          <cell r="K29">
            <v>5150</v>
          </cell>
          <cell r="L29">
            <v>13150</v>
          </cell>
          <cell r="M29">
            <v>8850</v>
          </cell>
          <cell r="N29">
            <v>6450</v>
          </cell>
          <cell r="O29">
            <v>5450</v>
          </cell>
          <cell r="P29">
            <v>7850</v>
          </cell>
          <cell r="Q29">
            <v>9650</v>
          </cell>
          <cell r="R29">
            <v>7950</v>
          </cell>
          <cell r="S29">
            <v>8050</v>
          </cell>
          <cell r="T29">
            <v>10400</v>
          </cell>
          <cell r="U29">
            <v>17650</v>
          </cell>
          <cell r="V29">
            <v>18400</v>
          </cell>
          <cell r="W29">
            <v>7900</v>
          </cell>
          <cell r="X29">
            <v>8950</v>
          </cell>
          <cell r="Y29">
            <v>12750</v>
          </cell>
          <cell r="Z29">
            <v>10600</v>
          </cell>
          <cell r="AA29">
            <v>11900</v>
          </cell>
          <cell r="AB29">
            <v>9800</v>
          </cell>
          <cell r="AC29">
            <v>11450</v>
          </cell>
          <cell r="AD29">
            <v>6400</v>
          </cell>
          <cell r="AE29">
            <v>6300</v>
          </cell>
        </row>
        <row r="30">
          <cell r="E30" t="str">
            <v>Money Transfer on PagaPaga MT Income - Reversal</v>
          </cell>
          <cell r="L30">
            <v>-120</v>
          </cell>
          <cell r="Z30">
            <v>-120</v>
          </cell>
        </row>
        <row r="31">
          <cell r="E31" t="str">
            <v>Money Transfer on PagaAgent MT Commission</v>
          </cell>
          <cell r="F31">
            <v>1560</v>
          </cell>
          <cell r="G31">
            <v>1820</v>
          </cell>
          <cell r="H31">
            <v>1580</v>
          </cell>
          <cell r="I31">
            <v>1030</v>
          </cell>
          <cell r="J31">
            <v>1640</v>
          </cell>
          <cell r="K31">
            <v>1490</v>
          </cell>
          <cell r="L31">
            <v>3600</v>
          </cell>
          <cell r="M31">
            <v>2630</v>
          </cell>
          <cell r="N31">
            <v>1990</v>
          </cell>
          <cell r="O31">
            <v>1630</v>
          </cell>
          <cell r="P31">
            <v>2550</v>
          </cell>
          <cell r="Q31">
            <v>3210</v>
          </cell>
          <cell r="R31">
            <v>2520</v>
          </cell>
          <cell r="S31">
            <v>2670</v>
          </cell>
          <cell r="T31">
            <v>3420</v>
          </cell>
          <cell r="U31">
            <v>5990</v>
          </cell>
          <cell r="V31">
            <v>5980</v>
          </cell>
          <cell r="W31">
            <v>2620</v>
          </cell>
          <cell r="X31">
            <v>3090</v>
          </cell>
          <cell r="Y31">
            <v>4440</v>
          </cell>
          <cell r="Z31">
            <v>3480</v>
          </cell>
          <cell r="AA31">
            <v>4220</v>
          </cell>
          <cell r="AB31">
            <v>3160</v>
          </cell>
          <cell r="AC31">
            <v>3860</v>
          </cell>
          <cell r="AD31">
            <v>2150</v>
          </cell>
          <cell r="AE31">
            <v>2090</v>
          </cell>
        </row>
        <row r="32">
          <cell r="E32" t="str">
            <v>Money Transfer on PagaAgent MT Commission - Reversal</v>
          </cell>
          <cell r="L32">
            <v>-80</v>
          </cell>
          <cell r="Z32">
            <v>-80</v>
          </cell>
        </row>
        <row r="33">
          <cell r="E33" t="str">
            <v>Deposit To BankNumber of Agents performing Deposit to Bank</v>
          </cell>
          <cell r="M33">
            <v>57</v>
          </cell>
          <cell r="N33">
            <v>190</v>
          </cell>
          <cell r="O33">
            <v>220</v>
          </cell>
          <cell r="P33">
            <v>231</v>
          </cell>
          <cell r="Q33">
            <v>180</v>
          </cell>
          <cell r="R33">
            <v>206</v>
          </cell>
          <cell r="S33">
            <v>295</v>
          </cell>
          <cell r="T33">
            <v>369</v>
          </cell>
          <cell r="U33">
            <v>425</v>
          </cell>
          <cell r="V33">
            <v>432</v>
          </cell>
          <cell r="W33">
            <v>488</v>
          </cell>
          <cell r="X33">
            <v>655</v>
          </cell>
          <cell r="Y33">
            <v>912</v>
          </cell>
          <cell r="Z33">
            <v>1020</v>
          </cell>
          <cell r="AA33">
            <v>1085</v>
          </cell>
          <cell r="AB33">
            <v>1084</v>
          </cell>
          <cell r="AC33">
            <v>1056</v>
          </cell>
          <cell r="AD33">
            <v>977</v>
          </cell>
          <cell r="AE33">
            <v>1012</v>
          </cell>
        </row>
        <row r="34">
          <cell r="E34" t="str">
            <v>Deposit To BankChurn Agents DB</v>
          </cell>
          <cell r="N34">
            <v>15</v>
          </cell>
          <cell r="O34">
            <v>55</v>
          </cell>
          <cell r="P34">
            <v>56</v>
          </cell>
          <cell r="Q34">
            <v>101</v>
          </cell>
          <cell r="R34">
            <v>51</v>
          </cell>
          <cell r="S34">
            <v>41</v>
          </cell>
          <cell r="T34">
            <v>48</v>
          </cell>
          <cell r="U34">
            <v>67</v>
          </cell>
          <cell r="V34">
            <v>84</v>
          </cell>
          <cell r="W34">
            <v>77</v>
          </cell>
          <cell r="X34">
            <v>88</v>
          </cell>
          <cell r="Y34">
            <v>65</v>
          </cell>
          <cell r="Z34">
            <v>122</v>
          </cell>
          <cell r="AA34">
            <v>136</v>
          </cell>
          <cell r="AB34">
            <v>126</v>
          </cell>
          <cell r="AC34">
            <v>158</v>
          </cell>
          <cell r="AD34">
            <v>172</v>
          </cell>
          <cell r="AE34">
            <v>128</v>
          </cell>
        </row>
        <row r="35">
          <cell r="E35" t="str">
            <v xml:space="preserve">Deposit To Bank New / Fresh Agents DB in Month </v>
          </cell>
          <cell r="M35">
            <v>57</v>
          </cell>
          <cell r="N35">
            <v>148</v>
          </cell>
          <cell r="O35">
            <v>85</v>
          </cell>
          <cell r="P35">
            <v>66</v>
          </cell>
          <cell r="Q35">
            <v>50</v>
          </cell>
          <cell r="R35">
            <v>77</v>
          </cell>
          <cell r="S35">
            <v>123</v>
          </cell>
          <cell r="T35">
            <v>130</v>
          </cell>
          <cell r="U35">
            <v>123</v>
          </cell>
          <cell r="V35">
            <v>90</v>
          </cell>
          <cell r="W35">
            <v>132</v>
          </cell>
          <cell r="X35">
            <v>126</v>
          </cell>
          <cell r="Y35">
            <v>237</v>
          </cell>
          <cell r="Z35">
            <v>200</v>
          </cell>
          <cell r="AA35">
            <v>165</v>
          </cell>
          <cell r="AB35">
            <v>137</v>
          </cell>
          <cell r="AC35">
            <v>138</v>
          </cell>
          <cell r="AD35">
            <v>132</v>
          </cell>
          <cell r="AE35">
            <v>169</v>
          </cell>
        </row>
        <row r="36">
          <cell r="E36" t="str">
            <v>Deposit To BankTotal DB Volume</v>
          </cell>
          <cell r="M36">
            <v>149</v>
          </cell>
          <cell r="N36">
            <v>1047</v>
          </cell>
          <cell r="O36">
            <v>1475</v>
          </cell>
          <cell r="P36">
            <v>1565</v>
          </cell>
          <cell r="Q36">
            <v>1607</v>
          </cell>
          <cell r="R36">
            <v>1621</v>
          </cell>
          <cell r="S36">
            <v>2675</v>
          </cell>
          <cell r="T36">
            <v>4288</v>
          </cell>
          <cell r="U36">
            <v>5865</v>
          </cell>
          <cell r="V36">
            <v>5790</v>
          </cell>
          <cell r="W36">
            <v>8261</v>
          </cell>
          <cell r="X36">
            <v>11579</v>
          </cell>
          <cell r="Y36">
            <v>14140</v>
          </cell>
          <cell r="Z36">
            <v>17266</v>
          </cell>
          <cell r="AA36">
            <v>17432</v>
          </cell>
          <cell r="AB36">
            <v>17546</v>
          </cell>
          <cell r="AC36">
            <v>18399</v>
          </cell>
          <cell r="AD36">
            <v>15985</v>
          </cell>
          <cell r="AE36">
            <v>19094</v>
          </cell>
        </row>
        <row r="37">
          <cell r="E37" t="str">
            <v>Deposit To BankTotal DB Volume - Reversals</v>
          </cell>
          <cell r="P37">
            <v>1</v>
          </cell>
          <cell r="Q37">
            <v>2</v>
          </cell>
          <cell r="R37">
            <v>1</v>
          </cell>
          <cell r="S37">
            <v>9</v>
          </cell>
          <cell r="X37">
            <v>13</v>
          </cell>
          <cell r="Y37">
            <v>14</v>
          </cell>
          <cell r="Z37">
            <v>17</v>
          </cell>
          <cell r="AA37">
            <v>33</v>
          </cell>
          <cell r="AB37">
            <v>68</v>
          </cell>
          <cell r="AC37">
            <v>69</v>
          </cell>
          <cell r="AD37">
            <v>37</v>
          </cell>
          <cell r="AE37">
            <v>3</v>
          </cell>
        </row>
        <row r="38">
          <cell r="E38" t="str">
            <v>Deposit To BankTotal DB Value</v>
          </cell>
          <cell r="M38">
            <v>2143220</v>
          </cell>
          <cell r="N38">
            <v>13725083.66</v>
          </cell>
          <cell r="O38">
            <v>20256385.18</v>
          </cell>
          <cell r="P38">
            <v>21164911</v>
          </cell>
          <cell r="Q38">
            <v>23531190.82</v>
          </cell>
          <cell r="R38">
            <v>28322652.600000001</v>
          </cell>
          <cell r="S38">
            <v>40697740.119999997</v>
          </cell>
          <cell r="T38">
            <v>64098899.960000001</v>
          </cell>
          <cell r="U38">
            <v>91237152.230000004</v>
          </cell>
          <cell r="V38">
            <v>84312328.870000005</v>
          </cell>
          <cell r="W38">
            <v>131102033.62</v>
          </cell>
          <cell r="X38">
            <v>191629519.97999999</v>
          </cell>
          <cell r="Y38">
            <v>248347836.21000001</v>
          </cell>
          <cell r="Z38">
            <v>318148726.58999997</v>
          </cell>
          <cell r="AA38">
            <v>289444849.81</v>
          </cell>
          <cell r="AB38">
            <v>249971559.44999999</v>
          </cell>
          <cell r="AC38">
            <v>287643663.47000003</v>
          </cell>
          <cell r="AD38">
            <v>240659870.38</v>
          </cell>
          <cell r="AE38">
            <v>289850146.99000001</v>
          </cell>
        </row>
        <row r="39">
          <cell r="E39" t="str">
            <v>Deposit To BankTotal DB Value - Reversals</v>
          </cell>
          <cell r="P39">
            <v>-10000</v>
          </cell>
          <cell r="Q39">
            <v>-5000</v>
          </cell>
          <cell r="R39">
            <v>-7000</v>
          </cell>
          <cell r="S39">
            <v>-56400</v>
          </cell>
          <cell r="X39">
            <v>-235700</v>
          </cell>
          <cell r="Y39">
            <v>-426900</v>
          </cell>
          <cell r="Z39">
            <v>-394800</v>
          </cell>
          <cell r="AA39">
            <v>-694500</v>
          </cell>
          <cell r="AB39">
            <v>-1547750</v>
          </cell>
          <cell r="AC39">
            <v>-1606133.02</v>
          </cell>
          <cell r="AD39">
            <v>-438750</v>
          </cell>
          <cell r="AE39">
            <v>-52000</v>
          </cell>
        </row>
        <row r="40">
          <cell r="E40" t="str">
            <v>Deposit To BankAverage Value of DB</v>
          </cell>
          <cell r="M40">
            <v>14384.03</v>
          </cell>
          <cell r="N40">
            <v>13108.96</v>
          </cell>
          <cell r="O40">
            <v>13733.14</v>
          </cell>
          <cell r="P40">
            <v>13523.9</v>
          </cell>
          <cell r="Q40">
            <v>14642.93</v>
          </cell>
          <cell r="R40">
            <v>17472.330000000002</v>
          </cell>
          <cell r="S40">
            <v>15214.11</v>
          </cell>
          <cell r="T40">
            <v>14948.44</v>
          </cell>
          <cell r="U40">
            <v>15556.21</v>
          </cell>
          <cell r="V40">
            <v>14561.71</v>
          </cell>
          <cell r="W40">
            <v>15870</v>
          </cell>
          <cell r="X40">
            <v>16549.75</v>
          </cell>
          <cell r="Y40">
            <v>17563.5</v>
          </cell>
          <cell r="Z40">
            <v>18426.310000000001</v>
          </cell>
          <cell r="AA40">
            <v>16604.22</v>
          </cell>
          <cell r="AB40">
            <v>14246.64</v>
          </cell>
          <cell r="AC40">
            <v>15633.66</v>
          </cell>
          <cell r="AD40">
            <v>15055.36</v>
          </cell>
          <cell r="AE40">
            <v>15180.17</v>
          </cell>
        </row>
        <row r="41">
          <cell r="E41" t="str">
            <v>Deposit To BankAverage Value of DB - Reversals</v>
          </cell>
          <cell r="P41">
            <v>-10000</v>
          </cell>
          <cell r="Q41">
            <v>-2500</v>
          </cell>
          <cell r="R41">
            <v>-7000</v>
          </cell>
          <cell r="S41">
            <v>-6266.67</v>
          </cell>
          <cell r="X41">
            <v>-18130.77</v>
          </cell>
          <cell r="Y41">
            <v>-30492.86</v>
          </cell>
          <cell r="Z41">
            <v>-23223.53</v>
          </cell>
          <cell r="AA41">
            <v>-21045.45</v>
          </cell>
          <cell r="AB41">
            <v>-22761.03</v>
          </cell>
          <cell r="AC41">
            <v>-23277.29</v>
          </cell>
          <cell r="AD41">
            <v>-11858.11</v>
          </cell>
          <cell r="AE41">
            <v>-17333.330000000002</v>
          </cell>
        </row>
        <row r="42">
          <cell r="E42" t="str">
            <v>Deposit To BankPaga DB Income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18200</v>
          </cell>
          <cell r="N42">
            <v>123550</v>
          </cell>
          <cell r="O42">
            <v>177850</v>
          </cell>
          <cell r="P42">
            <v>187600</v>
          </cell>
          <cell r="Q42">
            <v>195700</v>
          </cell>
          <cell r="R42">
            <v>196850</v>
          </cell>
          <cell r="S42">
            <v>318900</v>
          </cell>
          <cell r="T42">
            <v>512600</v>
          </cell>
          <cell r="U42">
            <v>711250</v>
          </cell>
          <cell r="V42">
            <v>697150</v>
          </cell>
          <cell r="W42">
            <v>997500</v>
          </cell>
          <cell r="X42">
            <v>1402100</v>
          </cell>
          <cell r="Y42">
            <v>1722650</v>
          </cell>
          <cell r="Z42">
            <v>2113100</v>
          </cell>
          <cell r="AA42">
            <v>2114700</v>
          </cell>
          <cell r="AB42">
            <v>2145050</v>
          </cell>
          <cell r="AC42">
            <v>2739300</v>
          </cell>
          <cell r="AD42">
            <v>2386750</v>
          </cell>
          <cell r="AE42">
            <v>2863200</v>
          </cell>
        </row>
        <row r="43">
          <cell r="E43" t="str">
            <v>Deposit To BankPaga DB Income - Reversal</v>
          </cell>
          <cell r="P43">
            <v>-70</v>
          </cell>
          <cell r="Q43">
            <v>-130</v>
          </cell>
          <cell r="R43">
            <v>-50</v>
          </cell>
          <cell r="S43">
            <v>-520</v>
          </cell>
          <cell r="X43">
            <v>-710</v>
          </cell>
          <cell r="Y43">
            <v>-840</v>
          </cell>
          <cell r="Z43">
            <v>-1010</v>
          </cell>
          <cell r="AA43">
            <v>-1780</v>
          </cell>
          <cell r="AB43">
            <v>-4080</v>
          </cell>
          <cell r="AC43">
            <v>-5170</v>
          </cell>
          <cell r="AD43">
            <v>-2890</v>
          </cell>
          <cell r="AE43">
            <v>-250</v>
          </cell>
        </row>
        <row r="44">
          <cell r="E44" t="str">
            <v>Deposit To BankAgent DB Commission</v>
          </cell>
          <cell r="M44">
            <v>9040</v>
          </cell>
          <cell r="N44">
            <v>62320</v>
          </cell>
          <cell r="O44">
            <v>90470</v>
          </cell>
          <cell r="P44">
            <v>96070</v>
          </cell>
          <cell r="Q44">
            <v>101430</v>
          </cell>
          <cell r="R44">
            <v>103320</v>
          </cell>
          <cell r="S44">
            <v>165520</v>
          </cell>
          <cell r="T44">
            <v>265350</v>
          </cell>
          <cell r="U44">
            <v>368760</v>
          </cell>
          <cell r="V44">
            <v>361020</v>
          </cell>
          <cell r="W44">
            <v>518660</v>
          </cell>
          <cell r="X44">
            <v>733730</v>
          </cell>
          <cell r="Y44">
            <v>904330</v>
          </cell>
          <cell r="Z44">
            <v>1114450</v>
          </cell>
          <cell r="AA44">
            <v>1108780</v>
          </cell>
          <cell r="AB44">
            <v>1074660</v>
          </cell>
          <cell r="AC44">
            <v>1171590</v>
          </cell>
          <cell r="AD44">
            <v>1008160</v>
          </cell>
          <cell r="AE44">
            <v>1210650</v>
          </cell>
        </row>
        <row r="45">
          <cell r="E45" t="str">
            <v>Deposit To BankAgent DB Commission - Reversal</v>
          </cell>
          <cell r="P45">
            <v>-80</v>
          </cell>
          <cell r="Q45">
            <v>-70</v>
          </cell>
          <cell r="R45">
            <v>-50</v>
          </cell>
          <cell r="S45">
            <v>-480</v>
          </cell>
          <cell r="X45">
            <v>-840</v>
          </cell>
          <cell r="Y45">
            <v>-1110</v>
          </cell>
          <cell r="Z45">
            <v>-1290</v>
          </cell>
          <cell r="AA45">
            <v>-2070</v>
          </cell>
          <cell r="AB45">
            <v>-4970</v>
          </cell>
          <cell r="AC45">
            <v>-4980</v>
          </cell>
          <cell r="AD45">
            <v>-2510</v>
          </cell>
          <cell r="AE45">
            <v>-200</v>
          </cell>
        </row>
        <row r="46">
          <cell r="E46" t="str">
            <v>Merchant Payments (Bill Pay)Number of agents performing DStv</v>
          </cell>
          <cell r="F46">
            <v>354</v>
          </cell>
          <cell r="G46">
            <v>370</v>
          </cell>
          <cell r="H46">
            <v>431</v>
          </cell>
          <cell r="I46">
            <v>485</v>
          </cell>
          <cell r="J46">
            <v>531</v>
          </cell>
          <cell r="K46">
            <v>552</v>
          </cell>
          <cell r="L46">
            <v>592</v>
          </cell>
          <cell r="M46">
            <v>622</v>
          </cell>
          <cell r="N46">
            <v>615</v>
          </cell>
          <cell r="O46">
            <v>636</v>
          </cell>
          <cell r="P46">
            <v>646</v>
          </cell>
          <cell r="Q46">
            <v>674</v>
          </cell>
          <cell r="R46">
            <v>669</v>
          </cell>
          <cell r="S46">
            <v>712</v>
          </cell>
          <cell r="T46">
            <v>771</v>
          </cell>
          <cell r="U46">
            <v>777</v>
          </cell>
          <cell r="V46">
            <v>816</v>
          </cell>
          <cell r="W46">
            <v>836</v>
          </cell>
          <cell r="X46">
            <v>852</v>
          </cell>
          <cell r="Y46">
            <v>927</v>
          </cell>
          <cell r="Z46">
            <v>983</v>
          </cell>
          <cell r="AA46">
            <v>1038</v>
          </cell>
          <cell r="AB46">
            <v>1003</v>
          </cell>
          <cell r="AC46">
            <v>1052</v>
          </cell>
          <cell r="AD46">
            <v>1071</v>
          </cell>
          <cell r="AE46">
            <v>1067</v>
          </cell>
        </row>
        <row r="47">
          <cell r="E47" t="str">
            <v>Merchant Payments (Bill Pay)Churn Agents DStv BP</v>
          </cell>
          <cell r="F47">
            <v>31</v>
          </cell>
          <cell r="G47">
            <v>43</v>
          </cell>
          <cell r="H47">
            <v>30</v>
          </cell>
          <cell r="I47">
            <v>29</v>
          </cell>
          <cell r="J47">
            <v>46</v>
          </cell>
          <cell r="K47">
            <v>48</v>
          </cell>
          <cell r="L47">
            <v>34</v>
          </cell>
          <cell r="M47">
            <v>38</v>
          </cell>
          <cell r="N47">
            <v>58</v>
          </cell>
          <cell r="O47">
            <v>44</v>
          </cell>
          <cell r="P47">
            <v>49</v>
          </cell>
          <cell r="Q47">
            <v>38</v>
          </cell>
          <cell r="R47">
            <v>53</v>
          </cell>
          <cell r="S47">
            <v>34</v>
          </cell>
          <cell r="T47">
            <v>28</v>
          </cell>
          <cell r="U47">
            <v>49</v>
          </cell>
          <cell r="V47">
            <v>51</v>
          </cell>
          <cell r="W47">
            <v>54</v>
          </cell>
          <cell r="X47">
            <v>53</v>
          </cell>
          <cell r="Y47">
            <v>50</v>
          </cell>
          <cell r="Z47">
            <v>44</v>
          </cell>
          <cell r="AA47">
            <v>49</v>
          </cell>
          <cell r="AB47">
            <v>59</v>
          </cell>
          <cell r="AC47">
            <v>51</v>
          </cell>
          <cell r="AD47">
            <v>65</v>
          </cell>
          <cell r="AE47">
            <v>53</v>
          </cell>
        </row>
        <row r="48">
          <cell r="E48" t="str">
            <v xml:space="preserve">Merchant Payments (Bill Pay)New / Fresh Agents BP in Month </v>
          </cell>
          <cell r="F48">
            <v>44</v>
          </cell>
          <cell r="G48">
            <v>65</v>
          </cell>
          <cell r="H48">
            <v>92</v>
          </cell>
          <cell r="I48">
            <v>92</v>
          </cell>
          <cell r="J48">
            <v>111</v>
          </cell>
          <cell r="K48">
            <v>90</v>
          </cell>
          <cell r="L48">
            <v>96</v>
          </cell>
          <cell r="M48">
            <v>77</v>
          </cell>
          <cell r="N48">
            <v>85</v>
          </cell>
          <cell r="O48">
            <v>89</v>
          </cell>
          <cell r="P48">
            <v>85</v>
          </cell>
          <cell r="Q48">
            <v>86</v>
          </cell>
          <cell r="R48">
            <v>93</v>
          </cell>
          <cell r="S48">
            <v>108</v>
          </cell>
          <cell r="T48">
            <v>110</v>
          </cell>
          <cell r="U48">
            <v>104</v>
          </cell>
          <cell r="V48">
            <v>118</v>
          </cell>
          <cell r="W48">
            <v>116</v>
          </cell>
          <cell r="X48">
            <v>117</v>
          </cell>
          <cell r="Y48">
            <v>140</v>
          </cell>
          <cell r="Z48">
            <v>147</v>
          </cell>
          <cell r="AA48">
            <v>146</v>
          </cell>
          <cell r="AB48">
            <v>108</v>
          </cell>
          <cell r="AC48">
            <v>157</v>
          </cell>
          <cell r="AD48">
            <v>118</v>
          </cell>
          <cell r="AE48">
            <v>135</v>
          </cell>
        </row>
        <row r="49">
          <cell r="E49" t="str">
            <v>Merchant Payments (Bill Pay)Total DStv BP Volume</v>
          </cell>
          <cell r="F49">
            <v>18420</v>
          </cell>
          <cell r="G49">
            <v>20171</v>
          </cell>
          <cell r="H49">
            <v>25417</v>
          </cell>
          <cell r="I49">
            <v>25557</v>
          </cell>
          <cell r="J49">
            <v>26501</v>
          </cell>
          <cell r="K49">
            <v>24956</v>
          </cell>
          <cell r="L49">
            <v>26422</v>
          </cell>
          <cell r="M49">
            <v>27706</v>
          </cell>
          <cell r="N49">
            <v>24818</v>
          </cell>
          <cell r="O49">
            <v>27152</v>
          </cell>
          <cell r="P49">
            <v>26120</v>
          </cell>
          <cell r="Q49">
            <v>31968</v>
          </cell>
          <cell r="R49">
            <v>27287</v>
          </cell>
          <cell r="S49">
            <v>27748</v>
          </cell>
          <cell r="T49">
            <v>31031</v>
          </cell>
          <cell r="U49">
            <v>29130</v>
          </cell>
          <cell r="V49">
            <v>28569</v>
          </cell>
          <cell r="W49">
            <v>31924</v>
          </cell>
          <cell r="X49">
            <v>32722</v>
          </cell>
          <cell r="Y49">
            <v>36027</v>
          </cell>
          <cell r="Z49">
            <v>36354</v>
          </cell>
          <cell r="AA49">
            <v>36024</v>
          </cell>
          <cell r="AB49">
            <v>31199</v>
          </cell>
          <cell r="AC49">
            <v>41376</v>
          </cell>
          <cell r="AD49">
            <v>35074</v>
          </cell>
          <cell r="AE49">
            <v>31520</v>
          </cell>
        </row>
        <row r="50">
          <cell r="E50" t="str">
            <v>Merchant Payments (Bill Pay)Total DStv BP Volume - Reversal</v>
          </cell>
          <cell r="F50">
            <v>2</v>
          </cell>
          <cell r="G50">
            <v>2</v>
          </cell>
          <cell r="H50">
            <v>6</v>
          </cell>
          <cell r="I50">
            <v>6</v>
          </cell>
          <cell r="J50">
            <v>5</v>
          </cell>
          <cell r="K50">
            <v>12</v>
          </cell>
          <cell r="L50">
            <v>6</v>
          </cell>
          <cell r="M50">
            <v>33</v>
          </cell>
          <cell r="N50">
            <v>9</v>
          </cell>
          <cell r="O50">
            <v>9</v>
          </cell>
          <cell r="P50">
            <v>14</v>
          </cell>
          <cell r="Q50">
            <v>43</v>
          </cell>
          <cell r="R50">
            <v>13</v>
          </cell>
          <cell r="S50">
            <v>12</v>
          </cell>
          <cell r="T50">
            <v>20</v>
          </cell>
          <cell r="U50">
            <v>6</v>
          </cell>
          <cell r="V50">
            <v>16</v>
          </cell>
          <cell r="W50">
            <v>14</v>
          </cell>
          <cell r="X50">
            <v>14</v>
          </cell>
          <cell r="Y50">
            <v>29</v>
          </cell>
          <cell r="Z50">
            <v>30</v>
          </cell>
          <cell r="AA50">
            <v>25</v>
          </cell>
          <cell r="AB50">
            <v>22</v>
          </cell>
          <cell r="AC50">
            <v>30</v>
          </cell>
          <cell r="AD50">
            <v>125</v>
          </cell>
          <cell r="AE50">
            <v>78</v>
          </cell>
        </row>
        <row r="51">
          <cell r="E51" t="str">
            <v>Merchant Payments (Bill Pay)Total DStv BP Value</v>
          </cell>
          <cell r="F51">
            <v>80800001</v>
          </cell>
          <cell r="G51">
            <v>82747631</v>
          </cell>
          <cell r="H51">
            <v>99866134</v>
          </cell>
          <cell r="I51">
            <v>101518000</v>
          </cell>
          <cell r="J51">
            <v>100236301</v>
          </cell>
          <cell r="K51">
            <v>96283528</v>
          </cell>
          <cell r="L51">
            <v>101905406</v>
          </cell>
          <cell r="M51">
            <v>123281324.59999999</v>
          </cell>
          <cell r="N51">
            <v>113337041.59999999</v>
          </cell>
          <cell r="O51">
            <v>122256881.5</v>
          </cell>
          <cell r="P51">
            <v>123855384</v>
          </cell>
          <cell r="Q51">
            <v>143115879</v>
          </cell>
          <cell r="R51">
            <v>129118784</v>
          </cell>
          <cell r="S51">
            <v>134956831</v>
          </cell>
          <cell r="T51">
            <v>147521342.5</v>
          </cell>
          <cell r="U51">
            <v>141910589</v>
          </cell>
          <cell r="V51">
            <v>124636706.61</v>
          </cell>
          <cell r="W51">
            <v>140382638.09</v>
          </cell>
          <cell r="X51">
            <v>129029188.31</v>
          </cell>
          <cell r="Y51">
            <v>164684828.21000001</v>
          </cell>
          <cell r="Z51">
            <v>165437114.78999999</v>
          </cell>
          <cell r="AA51">
            <v>155321637</v>
          </cell>
          <cell r="AB51">
            <v>143683986</v>
          </cell>
          <cell r="AC51">
            <v>164394106</v>
          </cell>
          <cell r="AD51">
            <v>141279921</v>
          </cell>
          <cell r="AE51">
            <v>123407805.67</v>
          </cell>
        </row>
        <row r="52">
          <cell r="E52" t="str">
            <v>Merchant Payments (Bill Pay)Total DStv BP Value - Reversal</v>
          </cell>
          <cell r="F52">
            <v>-53600</v>
          </cell>
          <cell r="G52">
            <v>-23800</v>
          </cell>
          <cell r="H52">
            <v>-238500</v>
          </cell>
          <cell r="I52">
            <v>-65200</v>
          </cell>
          <cell r="J52">
            <v>-34300</v>
          </cell>
          <cell r="K52">
            <v>-56570</v>
          </cell>
          <cell r="L52">
            <v>-54700</v>
          </cell>
          <cell r="M52">
            <v>-221300</v>
          </cell>
          <cell r="N52">
            <v>-59400</v>
          </cell>
          <cell r="O52">
            <v>-78800</v>
          </cell>
          <cell r="P52">
            <v>-49350</v>
          </cell>
          <cell r="Q52">
            <v>-3258471</v>
          </cell>
          <cell r="R52">
            <v>-208700</v>
          </cell>
          <cell r="S52">
            <v>-94550</v>
          </cell>
          <cell r="T52">
            <v>-196073.5</v>
          </cell>
          <cell r="U52">
            <v>-67150</v>
          </cell>
          <cell r="V52">
            <v>-75600</v>
          </cell>
          <cell r="W52">
            <v>-89700</v>
          </cell>
          <cell r="X52">
            <v>-73270</v>
          </cell>
          <cell r="Y52">
            <v>-206340</v>
          </cell>
          <cell r="Z52">
            <v>-179300</v>
          </cell>
          <cell r="AA52">
            <v>-113250</v>
          </cell>
          <cell r="AB52">
            <v>-110250</v>
          </cell>
          <cell r="AC52">
            <v>-193700</v>
          </cell>
          <cell r="AD52">
            <v>-636280</v>
          </cell>
          <cell r="AE52">
            <v>-454900</v>
          </cell>
        </row>
        <row r="53">
          <cell r="E53" t="str">
            <v>Merchant Payments (Bill Pay)Average Value of DStv BP</v>
          </cell>
          <cell r="F53">
            <v>4386.54</v>
          </cell>
          <cell r="G53">
            <v>4102.3100000000004</v>
          </cell>
          <cell r="H53">
            <v>3929.11</v>
          </cell>
          <cell r="I53">
            <v>3972.22</v>
          </cell>
          <cell r="J53">
            <v>3782.36</v>
          </cell>
          <cell r="K53">
            <v>3858.13</v>
          </cell>
          <cell r="L53">
            <v>3856.84</v>
          </cell>
          <cell r="M53">
            <v>4449.63</v>
          </cell>
          <cell r="N53">
            <v>4566.7299999999996</v>
          </cell>
          <cell r="O53">
            <v>4502.68</v>
          </cell>
          <cell r="P53">
            <v>4741.78</v>
          </cell>
          <cell r="Q53">
            <v>4476.8500000000004</v>
          </cell>
          <cell r="R53">
            <v>4731.88</v>
          </cell>
          <cell r="S53">
            <v>4863.66</v>
          </cell>
          <cell r="T53">
            <v>4754</v>
          </cell>
          <cell r="U53">
            <v>4871.63</v>
          </cell>
          <cell r="V53">
            <v>4362.66</v>
          </cell>
          <cell r="W53">
            <v>4397.3999999999996</v>
          </cell>
          <cell r="X53">
            <v>3943.19</v>
          </cell>
          <cell r="Y53">
            <v>4571.1499999999996</v>
          </cell>
          <cell r="Z53">
            <v>4550.7299999999996</v>
          </cell>
          <cell r="AA53">
            <v>4311.62</v>
          </cell>
          <cell r="AB53">
            <v>4605.3999999999996</v>
          </cell>
          <cell r="AC53">
            <v>3973.18</v>
          </cell>
          <cell r="AD53">
            <v>4028.05</v>
          </cell>
          <cell r="AE53">
            <v>3915.22</v>
          </cell>
        </row>
        <row r="54">
          <cell r="E54" t="str">
            <v>Merchant Payments (Bill Pay)Average Value of DStv BP - Reversals</v>
          </cell>
          <cell r="F54">
            <v>-26800</v>
          </cell>
          <cell r="G54">
            <v>-11900</v>
          </cell>
          <cell r="H54">
            <v>-39750</v>
          </cell>
          <cell r="I54">
            <v>-10866.67</v>
          </cell>
          <cell r="J54">
            <v>-6860</v>
          </cell>
          <cell r="K54">
            <v>-4714.17</v>
          </cell>
          <cell r="L54">
            <v>-9116.67</v>
          </cell>
          <cell r="M54">
            <v>-6706.06</v>
          </cell>
          <cell r="N54">
            <v>-6600</v>
          </cell>
          <cell r="O54">
            <v>-8755.56</v>
          </cell>
          <cell r="P54">
            <v>-3525</v>
          </cell>
          <cell r="Q54">
            <v>-75778.399999999994</v>
          </cell>
          <cell r="R54">
            <v>-16053.85</v>
          </cell>
          <cell r="S54">
            <v>-7879.17</v>
          </cell>
          <cell r="T54">
            <v>-9803.68</v>
          </cell>
          <cell r="U54">
            <v>-11191.67</v>
          </cell>
          <cell r="V54">
            <v>-4725</v>
          </cell>
          <cell r="W54">
            <v>-6407.14</v>
          </cell>
          <cell r="X54">
            <v>-5233.57</v>
          </cell>
          <cell r="Y54">
            <v>-7115.17</v>
          </cell>
          <cell r="Z54">
            <v>-5976.67</v>
          </cell>
          <cell r="AA54">
            <v>-4530</v>
          </cell>
          <cell r="AB54">
            <v>-5011.3599999999997</v>
          </cell>
          <cell r="AC54">
            <v>-6456.67</v>
          </cell>
          <cell r="AD54">
            <v>-5090.24</v>
          </cell>
          <cell r="AE54">
            <v>-5832.05</v>
          </cell>
        </row>
        <row r="55">
          <cell r="E55" t="str">
            <v>Merchant Payments (Bill Pay)Paga DStv BP Income</v>
          </cell>
          <cell r="F55">
            <v>2012766.01</v>
          </cell>
          <cell r="G55">
            <v>2101464.31</v>
          </cell>
          <cell r="H55">
            <v>2580296.34</v>
          </cell>
          <cell r="I55">
            <v>2598372</v>
          </cell>
          <cell r="J55">
            <v>1093165</v>
          </cell>
          <cell r="K55">
            <v>1512530</v>
          </cell>
          <cell r="L55">
            <v>1637370</v>
          </cell>
          <cell r="M55">
            <v>1867591.9300000002</v>
          </cell>
          <cell r="N55">
            <v>2447164.42</v>
          </cell>
          <cell r="O55">
            <v>3008226.81</v>
          </cell>
          <cell r="P55">
            <v>2973597.34</v>
          </cell>
          <cell r="Q55">
            <v>3554129</v>
          </cell>
          <cell r="R55">
            <v>3092906.34</v>
          </cell>
          <cell r="S55">
            <v>3179073.81</v>
          </cell>
          <cell r="T55">
            <v>3519964.16</v>
          </cell>
          <cell r="U55">
            <v>3361477.3899999997</v>
          </cell>
          <cell r="V55">
            <v>3105313.06</v>
          </cell>
          <cell r="W55">
            <v>3473053.38</v>
          </cell>
          <cell r="X55">
            <v>3345734.59</v>
          </cell>
          <cell r="Y55">
            <v>3988571.98</v>
          </cell>
          <cell r="Z55">
            <v>4002029.15</v>
          </cell>
          <cell r="AA55">
            <v>3840738.87</v>
          </cell>
          <cell r="AB55">
            <v>3439512.3600000003</v>
          </cell>
          <cell r="AC55">
            <v>4200250.5600000005</v>
          </cell>
          <cell r="AD55">
            <v>3576371.46</v>
          </cell>
          <cell r="AE55">
            <v>3153282.06</v>
          </cell>
        </row>
        <row r="56">
          <cell r="E56" t="str">
            <v>Merchant Payments (Bill Pay)Paga DStv BP Income - Reversals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-60</v>
          </cell>
          <cell r="L56">
            <v>-80</v>
          </cell>
          <cell r="M56">
            <v>-20</v>
          </cell>
          <cell r="N56">
            <v>0</v>
          </cell>
          <cell r="O56">
            <v>0</v>
          </cell>
          <cell r="P56">
            <v>-70</v>
          </cell>
          <cell r="Q56">
            <v>-1434.5</v>
          </cell>
          <cell r="R56">
            <v>-98.5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-759.7</v>
          </cell>
          <cell r="Z56">
            <v>-35</v>
          </cell>
          <cell r="AA56">
            <v>0</v>
          </cell>
          <cell r="AB56">
            <v>0</v>
          </cell>
          <cell r="AC56">
            <v>0</v>
          </cell>
          <cell r="AD56">
            <v>-991.3</v>
          </cell>
          <cell r="AE56">
            <v>0</v>
          </cell>
        </row>
        <row r="57">
          <cell r="E57" t="str">
            <v>Merchant Payments (Bill Pay)Agent DStv BP Commission</v>
          </cell>
          <cell r="F57">
            <v>835870</v>
          </cell>
          <cell r="G57">
            <v>870370</v>
          </cell>
          <cell r="H57">
            <v>1071030</v>
          </cell>
          <cell r="I57">
            <v>1071520</v>
          </cell>
          <cell r="J57">
            <v>1093130</v>
          </cell>
          <cell r="K57">
            <v>1034170</v>
          </cell>
          <cell r="L57">
            <v>1109130</v>
          </cell>
          <cell r="M57">
            <v>1230350</v>
          </cell>
          <cell r="N57">
            <v>1137520</v>
          </cell>
          <cell r="O57">
            <v>1242010</v>
          </cell>
          <cell r="P57">
            <v>1212500</v>
          </cell>
          <cell r="Q57">
            <v>1453320</v>
          </cell>
          <cell r="R57">
            <v>1254250</v>
          </cell>
          <cell r="S57">
            <v>1273840</v>
          </cell>
          <cell r="T57">
            <v>1422570</v>
          </cell>
          <cell r="U57">
            <v>1359220</v>
          </cell>
          <cell r="V57">
            <v>1287130</v>
          </cell>
          <cell r="W57">
            <v>1430130</v>
          </cell>
          <cell r="X57">
            <v>1400550</v>
          </cell>
          <cell r="Y57">
            <v>1620460</v>
          </cell>
          <cell r="Z57">
            <v>1619420</v>
          </cell>
          <cell r="AA57">
            <v>1566410</v>
          </cell>
          <cell r="AB57">
            <v>1378030</v>
          </cell>
          <cell r="AC57">
            <v>1727470</v>
          </cell>
          <cell r="AD57">
            <v>1459190</v>
          </cell>
          <cell r="AE57">
            <v>1285820</v>
          </cell>
        </row>
        <row r="58">
          <cell r="E58" t="str">
            <v>Merchant Payments (Bill Pay)Agent DStv BP Commission - Reversals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-120</v>
          </cell>
          <cell r="L58">
            <v>-230</v>
          </cell>
          <cell r="M58">
            <v>-50</v>
          </cell>
          <cell r="N58">
            <v>0</v>
          </cell>
          <cell r="O58">
            <v>0</v>
          </cell>
          <cell r="P58">
            <v>-40</v>
          </cell>
          <cell r="Q58">
            <v>-150</v>
          </cell>
          <cell r="R58">
            <v>-50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-440</v>
          </cell>
          <cell r="Z58">
            <v>-20</v>
          </cell>
          <cell r="AA58">
            <v>0</v>
          </cell>
          <cell r="AB58">
            <v>0</v>
          </cell>
          <cell r="AC58">
            <v>0</v>
          </cell>
          <cell r="AD58">
            <v>-750</v>
          </cell>
          <cell r="AE58">
            <v>0</v>
          </cell>
        </row>
        <row r="59">
          <cell r="E59" t="str">
            <v>Merchant Payments (Bill Pay)Number of agents performing Gotv</v>
          </cell>
          <cell r="F59">
            <v>273</v>
          </cell>
          <cell r="G59">
            <v>289</v>
          </cell>
          <cell r="H59">
            <v>359</v>
          </cell>
          <cell r="I59">
            <v>408</v>
          </cell>
          <cell r="J59">
            <v>502</v>
          </cell>
          <cell r="K59">
            <v>562</v>
          </cell>
          <cell r="L59">
            <v>591</v>
          </cell>
          <cell r="M59">
            <v>608</v>
          </cell>
          <cell r="N59">
            <v>619</v>
          </cell>
          <cell r="O59">
            <v>648</v>
          </cell>
          <cell r="P59">
            <v>657</v>
          </cell>
          <cell r="Q59">
            <v>683</v>
          </cell>
          <cell r="R59">
            <v>701</v>
          </cell>
          <cell r="S59">
            <v>727</v>
          </cell>
          <cell r="T59">
            <v>805</v>
          </cell>
          <cell r="U59">
            <v>800</v>
          </cell>
          <cell r="V59">
            <v>851</v>
          </cell>
          <cell r="W59">
            <v>881</v>
          </cell>
          <cell r="X59">
            <v>892</v>
          </cell>
          <cell r="Y59">
            <v>961</v>
          </cell>
          <cell r="Z59">
            <v>1032</v>
          </cell>
          <cell r="AA59">
            <v>1051</v>
          </cell>
          <cell r="AB59">
            <v>1100</v>
          </cell>
          <cell r="AC59">
            <v>1118</v>
          </cell>
          <cell r="AD59">
            <v>1229</v>
          </cell>
          <cell r="AE59">
            <v>1267</v>
          </cell>
        </row>
        <row r="60">
          <cell r="E60" t="str">
            <v>Merchant Payments (Bill Pay)Churn Agents Gotv BP</v>
          </cell>
          <cell r="F60">
            <v>14</v>
          </cell>
          <cell r="G60">
            <v>18</v>
          </cell>
          <cell r="H60">
            <v>17</v>
          </cell>
          <cell r="I60">
            <v>18</v>
          </cell>
          <cell r="J60">
            <v>15</v>
          </cell>
          <cell r="K60">
            <v>32</v>
          </cell>
          <cell r="L60">
            <v>36</v>
          </cell>
          <cell r="M60">
            <v>40</v>
          </cell>
          <cell r="N60">
            <v>52</v>
          </cell>
          <cell r="O60">
            <v>40</v>
          </cell>
          <cell r="P60">
            <v>50</v>
          </cell>
          <cell r="Q60">
            <v>42</v>
          </cell>
          <cell r="R60">
            <v>54</v>
          </cell>
          <cell r="S60">
            <v>40</v>
          </cell>
          <cell r="T60">
            <v>35</v>
          </cell>
          <cell r="U60">
            <v>60</v>
          </cell>
          <cell r="V60">
            <v>47</v>
          </cell>
          <cell r="W60">
            <v>52</v>
          </cell>
          <cell r="X60">
            <v>62</v>
          </cell>
          <cell r="Y60">
            <v>48</v>
          </cell>
          <cell r="Z60">
            <v>50</v>
          </cell>
          <cell r="AA60">
            <v>58</v>
          </cell>
          <cell r="AB60">
            <v>52</v>
          </cell>
          <cell r="AC60">
            <v>78</v>
          </cell>
          <cell r="AD60">
            <v>72</v>
          </cell>
          <cell r="AE60">
            <v>74</v>
          </cell>
        </row>
        <row r="61">
          <cell r="E61" t="str">
            <v xml:space="preserve">Merchant Payments (Bill Pay)New / Fresh Agents BP in Month </v>
          </cell>
          <cell r="F61">
            <v>51</v>
          </cell>
          <cell r="G61">
            <v>52</v>
          </cell>
          <cell r="H61">
            <v>96</v>
          </cell>
          <cell r="I61">
            <v>88</v>
          </cell>
          <cell r="J61">
            <v>123</v>
          </cell>
          <cell r="K61">
            <v>92</v>
          </cell>
          <cell r="L61">
            <v>94</v>
          </cell>
          <cell r="M61">
            <v>76</v>
          </cell>
          <cell r="N61">
            <v>86</v>
          </cell>
          <cell r="O61">
            <v>86</v>
          </cell>
          <cell r="P61">
            <v>80</v>
          </cell>
          <cell r="Q61">
            <v>84</v>
          </cell>
          <cell r="R61">
            <v>90</v>
          </cell>
          <cell r="S61">
            <v>98</v>
          </cell>
          <cell r="T61">
            <v>127</v>
          </cell>
          <cell r="U61">
            <v>94</v>
          </cell>
          <cell r="V61">
            <v>114</v>
          </cell>
          <cell r="W61">
            <v>109</v>
          </cell>
          <cell r="X61">
            <v>112</v>
          </cell>
          <cell r="Y61">
            <v>129</v>
          </cell>
          <cell r="Z61">
            <v>134</v>
          </cell>
          <cell r="AA61">
            <v>133</v>
          </cell>
          <cell r="AB61">
            <v>137</v>
          </cell>
          <cell r="AC61">
            <v>130</v>
          </cell>
          <cell r="AD61">
            <v>137</v>
          </cell>
          <cell r="AE61">
            <v>149</v>
          </cell>
        </row>
        <row r="62">
          <cell r="E62" t="str">
            <v>Merchant Payments (Bill Pay)Total Gotv BP Volume</v>
          </cell>
          <cell r="F62">
            <v>10127</v>
          </cell>
          <cell r="G62">
            <v>9563</v>
          </cell>
          <cell r="H62">
            <v>14051</v>
          </cell>
          <cell r="I62">
            <v>16581</v>
          </cell>
          <cell r="J62">
            <v>23997</v>
          </cell>
          <cell r="K62">
            <v>27838</v>
          </cell>
          <cell r="L62">
            <v>28494</v>
          </cell>
          <cell r="M62">
            <v>24805</v>
          </cell>
          <cell r="N62">
            <v>27997</v>
          </cell>
          <cell r="O62">
            <v>37652</v>
          </cell>
          <cell r="P62">
            <v>37695</v>
          </cell>
          <cell r="Q62">
            <v>52722</v>
          </cell>
          <cell r="R62">
            <v>46303</v>
          </cell>
          <cell r="S62">
            <v>49059</v>
          </cell>
          <cell r="T62">
            <v>52789</v>
          </cell>
          <cell r="U62">
            <v>47074</v>
          </cell>
          <cell r="V62">
            <v>52249</v>
          </cell>
          <cell r="W62">
            <v>57425</v>
          </cell>
          <cell r="X62">
            <v>62154</v>
          </cell>
          <cell r="Y62">
            <v>70370</v>
          </cell>
          <cell r="Z62">
            <v>68308</v>
          </cell>
          <cell r="AA62">
            <v>70133</v>
          </cell>
          <cell r="AB62">
            <v>65477</v>
          </cell>
          <cell r="AC62">
            <v>109236</v>
          </cell>
          <cell r="AD62">
            <v>112463</v>
          </cell>
          <cell r="AE62">
            <v>104088</v>
          </cell>
        </row>
        <row r="63">
          <cell r="E63" t="str">
            <v>Merchant Payments (Bill Pay)Total Gotv BP Volume - Reversals</v>
          </cell>
          <cell r="G63">
            <v>2</v>
          </cell>
          <cell r="H63">
            <v>3</v>
          </cell>
          <cell r="I63">
            <v>2</v>
          </cell>
          <cell r="J63">
            <v>2</v>
          </cell>
          <cell r="K63">
            <v>10</v>
          </cell>
          <cell r="M63">
            <v>6</v>
          </cell>
          <cell r="N63">
            <v>10</v>
          </cell>
          <cell r="O63">
            <v>5</v>
          </cell>
          <cell r="P63">
            <v>18</v>
          </cell>
          <cell r="Q63">
            <v>29</v>
          </cell>
          <cell r="R63">
            <v>8</v>
          </cell>
          <cell r="S63">
            <v>4</v>
          </cell>
          <cell r="T63">
            <v>16</v>
          </cell>
          <cell r="U63">
            <v>9</v>
          </cell>
          <cell r="V63">
            <v>46</v>
          </cell>
          <cell r="W63">
            <v>11</v>
          </cell>
          <cell r="X63">
            <v>18</v>
          </cell>
          <cell r="Y63">
            <v>21</v>
          </cell>
          <cell r="Z63">
            <v>57</v>
          </cell>
          <cell r="AA63">
            <v>29</v>
          </cell>
          <cell r="AB63">
            <v>35</v>
          </cell>
          <cell r="AC63">
            <v>40</v>
          </cell>
          <cell r="AD63">
            <v>286</v>
          </cell>
          <cell r="AE63">
            <v>205</v>
          </cell>
        </row>
        <row r="64">
          <cell r="E64" t="str">
            <v>Merchant Payments (Bill Pay)Total Gotv BP Value</v>
          </cell>
          <cell r="F64">
            <v>15997200</v>
          </cell>
          <cell r="G64">
            <v>15177300</v>
          </cell>
          <cell r="H64">
            <v>22458020</v>
          </cell>
          <cell r="I64">
            <v>26469300</v>
          </cell>
          <cell r="J64">
            <v>38124030</v>
          </cell>
          <cell r="K64">
            <v>43958513</v>
          </cell>
          <cell r="L64">
            <v>44784166</v>
          </cell>
          <cell r="M64">
            <v>38848580</v>
          </cell>
          <cell r="N64">
            <v>43751518</v>
          </cell>
          <cell r="O64">
            <v>58745440</v>
          </cell>
          <cell r="P64">
            <v>59261019</v>
          </cell>
          <cell r="Q64">
            <v>82092520.030000001</v>
          </cell>
          <cell r="R64">
            <v>72129005</v>
          </cell>
          <cell r="S64">
            <v>76645130</v>
          </cell>
          <cell r="T64">
            <v>82649826</v>
          </cell>
          <cell r="U64">
            <v>72820643</v>
          </cell>
          <cell r="V64">
            <v>80473474</v>
          </cell>
          <cell r="W64">
            <v>87968302.5</v>
          </cell>
          <cell r="X64">
            <v>94111933.5</v>
          </cell>
          <cell r="Y64">
            <v>107138754</v>
          </cell>
          <cell r="Z64">
            <v>103571360.5</v>
          </cell>
          <cell r="AA64">
            <v>105467793</v>
          </cell>
          <cell r="AB64">
            <v>99287276</v>
          </cell>
          <cell r="AC64">
            <v>166947088</v>
          </cell>
          <cell r="AD64">
            <v>166645206</v>
          </cell>
          <cell r="AE64">
            <v>154161650</v>
          </cell>
        </row>
        <row r="65">
          <cell r="E65" t="str">
            <v>Merchant Payments (Bill Pay)Total Gotv BP Value - Reversals</v>
          </cell>
          <cell r="G65">
            <v>-16500</v>
          </cell>
          <cell r="H65">
            <v>-6900</v>
          </cell>
          <cell r="I65">
            <v>-3000</v>
          </cell>
          <cell r="J65">
            <v>-16500</v>
          </cell>
          <cell r="K65">
            <v>-15000</v>
          </cell>
          <cell r="M65">
            <v>-10500</v>
          </cell>
          <cell r="N65">
            <v>-58500</v>
          </cell>
          <cell r="O65">
            <v>-7500</v>
          </cell>
          <cell r="P65">
            <v>-40500</v>
          </cell>
          <cell r="Q65">
            <v>-75000</v>
          </cell>
          <cell r="R65">
            <v>-52500</v>
          </cell>
          <cell r="S65">
            <v>-39500</v>
          </cell>
          <cell r="T65">
            <v>-83002</v>
          </cell>
          <cell r="U65">
            <v>-94512</v>
          </cell>
          <cell r="V65">
            <v>-273654</v>
          </cell>
          <cell r="W65">
            <v>-70250</v>
          </cell>
          <cell r="X65">
            <v>-69000</v>
          </cell>
          <cell r="Y65">
            <v>-34000</v>
          </cell>
          <cell r="Z65">
            <v>-151350</v>
          </cell>
          <cell r="AA65">
            <v>-68020</v>
          </cell>
          <cell r="AB65">
            <v>-88020</v>
          </cell>
          <cell r="AC65">
            <v>-138602</v>
          </cell>
          <cell r="AD65">
            <v>-496450</v>
          </cell>
          <cell r="AE65">
            <v>-305000</v>
          </cell>
        </row>
        <row r="66">
          <cell r="E66" t="str">
            <v>Merchant Payments (Bill Pay)Average Value of Gotv BP</v>
          </cell>
          <cell r="F66">
            <v>1579.66</v>
          </cell>
          <cell r="G66">
            <v>1587.09</v>
          </cell>
          <cell r="H66">
            <v>1598.32</v>
          </cell>
          <cell r="I66">
            <v>1596.36</v>
          </cell>
          <cell r="J66">
            <v>1588.7</v>
          </cell>
          <cell r="K66">
            <v>1579.08</v>
          </cell>
          <cell r="L66">
            <v>1571.71</v>
          </cell>
          <cell r="M66">
            <v>1566.16</v>
          </cell>
          <cell r="N66">
            <v>1562.72</v>
          </cell>
          <cell r="O66">
            <v>1560.22</v>
          </cell>
          <cell r="P66">
            <v>1572.12</v>
          </cell>
          <cell r="Q66">
            <v>1557.08</v>
          </cell>
          <cell r="R66">
            <v>1557.76</v>
          </cell>
          <cell r="S66">
            <v>1562.31</v>
          </cell>
          <cell r="T66">
            <v>1565.66</v>
          </cell>
          <cell r="U66">
            <v>1546.94</v>
          </cell>
          <cell r="V66">
            <v>1540.19</v>
          </cell>
          <cell r="W66">
            <v>1531.88</v>
          </cell>
          <cell r="X66">
            <v>1514.17</v>
          </cell>
          <cell r="Y66">
            <v>1522.51</v>
          </cell>
          <cell r="Z66">
            <v>1516.24</v>
          </cell>
          <cell r="AA66">
            <v>1503.83</v>
          </cell>
          <cell r="AB66">
            <v>1516.37</v>
          </cell>
          <cell r="AC66">
            <v>1528.32</v>
          </cell>
          <cell r="AD66">
            <v>1481.78</v>
          </cell>
          <cell r="AE66">
            <v>1481.07</v>
          </cell>
        </row>
        <row r="67">
          <cell r="E67" t="str">
            <v>Merchant Payments (Bill Pay)Average Value of Gotv BP - Reversals</v>
          </cell>
          <cell r="G67">
            <v>-8250</v>
          </cell>
          <cell r="H67">
            <v>-2300</v>
          </cell>
          <cell r="I67">
            <v>-1500</v>
          </cell>
          <cell r="J67">
            <v>-8250</v>
          </cell>
          <cell r="K67">
            <v>-1500</v>
          </cell>
          <cell r="M67">
            <v>-1750</v>
          </cell>
          <cell r="N67">
            <v>-5850</v>
          </cell>
          <cell r="O67">
            <v>-1500</v>
          </cell>
          <cell r="P67">
            <v>-2250</v>
          </cell>
          <cell r="Q67">
            <v>-2586.21</v>
          </cell>
          <cell r="R67">
            <v>-6562.5</v>
          </cell>
          <cell r="S67">
            <v>-9875</v>
          </cell>
          <cell r="T67">
            <v>-5187.63</v>
          </cell>
          <cell r="U67">
            <v>-10501.33</v>
          </cell>
          <cell r="V67">
            <v>-5949</v>
          </cell>
          <cell r="W67">
            <v>-6386.36</v>
          </cell>
          <cell r="X67">
            <v>-3833.33</v>
          </cell>
          <cell r="Y67">
            <v>-1619.05</v>
          </cell>
          <cell r="Z67">
            <v>-2655.26</v>
          </cell>
          <cell r="AA67">
            <v>-2345.52</v>
          </cell>
          <cell r="AB67">
            <v>-2514.86</v>
          </cell>
          <cell r="AC67">
            <v>-3465.05</v>
          </cell>
          <cell r="AD67">
            <v>-1735.84</v>
          </cell>
          <cell r="AE67">
            <v>-1487.8</v>
          </cell>
        </row>
        <row r="68">
          <cell r="E68" t="str">
            <v>Merchant Payments (Bill Pay)Paga Gotv BP Income</v>
          </cell>
          <cell r="F68">
            <v>580052</v>
          </cell>
          <cell r="G68">
            <v>550818</v>
          </cell>
          <cell r="H68">
            <v>814709.2</v>
          </cell>
          <cell r="I68">
            <v>960373</v>
          </cell>
          <cell r="J68">
            <v>526250</v>
          </cell>
          <cell r="K68">
            <v>1026612.13</v>
          </cell>
          <cell r="L68">
            <v>1064521.6599999999</v>
          </cell>
          <cell r="M68">
            <v>963090.8</v>
          </cell>
          <cell r="N68">
            <v>1241980.1800000002</v>
          </cell>
          <cell r="O68">
            <v>2144949.4</v>
          </cell>
          <cell r="P68">
            <v>2162070.19</v>
          </cell>
          <cell r="Q68">
            <v>3001555.2</v>
          </cell>
          <cell r="R68">
            <v>2634365.0499999998</v>
          </cell>
          <cell r="S68">
            <v>2799696.3</v>
          </cell>
          <cell r="T68">
            <v>3014978.2800000003</v>
          </cell>
          <cell r="U68">
            <v>2669681.5499999998</v>
          </cell>
          <cell r="V68">
            <v>2955741.2800000003</v>
          </cell>
          <cell r="W68">
            <v>3227705.5300000003</v>
          </cell>
          <cell r="X68">
            <v>3487039.33</v>
          </cell>
          <cell r="Y68">
            <v>3956697.54</v>
          </cell>
          <cell r="Z68">
            <v>3838432.11</v>
          </cell>
          <cell r="AA68">
            <v>3920928.13</v>
          </cell>
          <cell r="AB68">
            <v>3686070.46</v>
          </cell>
          <cell r="AC68">
            <v>6158786.9000000004</v>
          </cell>
          <cell r="AD68">
            <v>6254776.5600000005</v>
          </cell>
          <cell r="AE68">
            <v>5767286.5</v>
          </cell>
        </row>
        <row r="69">
          <cell r="E69" t="str">
            <v>Merchant Payments (Bill Pay)Paga Gotv BP Income - Reversals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-30</v>
          </cell>
          <cell r="M69">
            <v>0</v>
          </cell>
          <cell r="N69">
            <v>0</v>
          </cell>
          <cell r="O69">
            <v>0</v>
          </cell>
          <cell r="P69">
            <v>-205</v>
          </cell>
          <cell r="Q69">
            <v>-70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-210</v>
          </cell>
          <cell r="Z69">
            <v>-35</v>
          </cell>
          <cell r="AA69">
            <v>0</v>
          </cell>
          <cell r="AB69">
            <v>0</v>
          </cell>
          <cell r="AC69">
            <v>0</v>
          </cell>
          <cell r="AD69">
            <v>-1925</v>
          </cell>
          <cell r="AE69">
            <v>0</v>
          </cell>
        </row>
        <row r="70">
          <cell r="E70" t="str">
            <v>Merchant Payments (Bill Pay)Agent Gotv BP Commission</v>
          </cell>
          <cell r="F70">
            <v>217540</v>
          </cell>
          <cell r="G70">
            <v>207660</v>
          </cell>
          <cell r="H70">
            <v>309100</v>
          </cell>
          <cell r="I70">
            <v>364070</v>
          </cell>
          <cell r="J70">
            <v>526250</v>
          </cell>
          <cell r="K70">
            <v>605120</v>
          </cell>
          <cell r="L70">
            <v>616680</v>
          </cell>
          <cell r="M70">
            <v>533240</v>
          </cell>
          <cell r="N70">
            <v>600260</v>
          </cell>
          <cell r="O70">
            <v>804480</v>
          </cell>
          <cell r="P70">
            <v>815720</v>
          </cell>
          <cell r="Q70">
            <v>1126090</v>
          </cell>
          <cell r="R70">
            <v>986650</v>
          </cell>
          <cell r="S70">
            <v>1051750</v>
          </cell>
          <cell r="T70">
            <v>1132190</v>
          </cell>
          <cell r="U70">
            <v>999230</v>
          </cell>
          <cell r="V70">
            <v>1104210</v>
          </cell>
          <cell r="W70">
            <v>1199040</v>
          </cell>
          <cell r="X70">
            <v>1302510</v>
          </cell>
          <cell r="Y70">
            <v>1478200</v>
          </cell>
          <cell r="Z70">
            <v>1436220</v>
          </cell>
          <cell r="AA70">
            <v>1463490</v>
          </cell>
          <cell r="AB70">
            <v>1383490</v>
          </cell>
          <cell r="AC70">
            <v>2304060</v>
          </cell>
          <cell r="AD70">
            <v>2341770</v>
          </cell>
          <cell r="AE70">
            <v>2144960</v>
          </cell>
        </row>
        <row r="71">
          <cell r="E71" t="str">
            <v>Merchant Payments (Bill Pay)Agent Gotv BP Commission - Reversals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-40</v>
          </cell>
          <cell r="M71">
            <v>0</v>
          </cell>
          <cell r="N71">
            <v>0</v>
          </cell>
          <cell r="O71">
            <v>0</v>
          </cell>
          <cell r="P71">
            <v>-160</v>
          </cell>
          <cell r="Q71">
            <v>-40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-120</v>
          </cell>
          <cell r="Z71">
            <v>-20</v>
          </cell>
          <cell r="AA71">
            <v>0</v>
          </cell>
          <cell r="AB71">
            <v>0</v>
          </cell>
          <cell r="AC71">
            <v>0</v>
          </cell>
          <cell r="AD71">
            <v>-1130</v>
          </cell>
          <cell r="AE71">
            <v>0</v>
          </cell>
        </row>
        <row r="72">
          <cell r="E72" t="str">
            <v>Merchant Payments (Bill Pay)Number of agents performing Startimes</v>
          </cell>
          <cell r="X72">
            <v>17</v>
          </cell>
          <cell r="Y72">
            <v>354</v>
          </cell>
          <cell r="Z72">
            <v>479</v>
          </cell>
          <cell r="AA72">
            <v>513</v>
          </cell>
          <cell r="AB72">
            <v>503</v>
          </cell>
          <cell r="AC72">
            <v>545</v>
          </cell>
          <cell r="AD72">
            <v>546</v>
          </cell>
          <cell r="AE72">
            <v>592</v>
          </cell>
        </row>
        <row r="73">
          <cell r="E73" t="str">
            <v>Merchant Payments (Bill Pay)Churn Agents Startimes BP</v>
          </cell>
          <cell r="Z73">
            <v>7</v>
          </cell>
          <cell r="AA73">
            <v>17</v>
          </cell>
          <cell r="AB73">
            <v>11</v>
          </cell>
          <cell r="AC73">
            <v>16</v>
          </cell>
          <cell r="AD73">
            <v>14</v>
          </cell>
          <cell r="AE73">
            <v>13</v>
          </cell>
        </row>
        <row r="74">
          <cell r="E74" t="str">
            <v xml:space="preserve">Merchant Payments (Bill Pay)New / Fresh Agents BP in Month </v>
          </cell>
          <cell r="X74">
            <v>17</v>
          </cell>
          <cell r="Y74">
            <v>341</v>
          </cell>
          <cell r="Z74">
            <v>185</v>
          </cell>
          <cell r="AA74">
            <v>147</v>
          </cell>
          <cell r="AB74">
            <v>122</v>
          </cell>
          <cell r="AC74">
            <v>135</v>
          </cell>
          <cell r="AD74">
            <v>114</v>
          </cell>
          <cell r="AE74">
            <v>139</v>
          </cell>
        </row>
        <row r="75">
          <cell r="E75" t="str">
            <v>Merchant Payments (Bill Pay)Total Startimes BP Volume</v>
          </cell>
          <cell r="X75">
            <v>32</v>
          </cell>
          <cell r="Y75">
            <v>1981</v>
          </cell>
          <cell r="Z75">
            <v>3269</v>
          </cell>
          <cell r="AA75">
            <v>3631</v>
          </cell>
          <cell r="AB75">
            <v>3267</v>
          </cell>
          <cell r="AC75">
            <v>5276</v>
          </cell>
          <cell r="AD75">
            <v>4755</v>
          </cell>
          <cell r="AE75">
            <v>4478</v>
          </cell>
        </row>
        <row r="76">
          <cell r="E76" t="str">
            <v>Merchant Payments (Bill Pay)Total Startimes BP Volume - Reversals</v>
          </cell>
          <cell r="Z76">
            <v>8</v>
          </cell>
          <cell r="AA76">
            <v>6</v>
          </cell>
          <cell r="AB76">
            <v>3</v>
          </cell>
        </row>
        <row r="77">
          <cell r="E77" t="str">
            <v>Merchant Payments (Bill Pay)Total Startimes BP Value</v>
          </cell>
          <cell r="X77">
            <v>51000</v>
          </cell>
          <cell r="Y77">
            <v>2646000</v>
          </cell>
          <cell r="Z77">
            <v>4346450</v>
          </cell>
          <cell r="AA77">
            <v>4806850</v>
          </cell>
          <cell r="AB77">
            <v>4462850</v>
          </cell>
          <cell r="AC77">
            <v>7104000</v>
          </cell>
          <cell r="AD77">
            <v>6177650</v>
          </cell>
          <cell r="AE77">
            <v>5894300</v>
          </cell>
        </row>
        <row r="78">
          <cell r="E78" t="str">
            <v>Merchant Payments (Bill Pay)Total Startimes BP Value - Reversals</v>
          </cell>
          <cell r="Z78">
            <v>-48000</v>
          </cell>
          <cell r="AA78">
            <v>-26000</v>
          </cell>
          <cell r="AB78">
            <v>-12500</v>
          </cell>
        </row>
        <row r="79">
          <cell r="E79" t="str">
            <v>Merchant Payments (Bill Pay)Average Value of Startimes BP</v>
          </cell>
          <cell r="X79">
            <v>1593.75</v>
          </cell>
          <cell r="Y79">
            <v>1335.69</v>
          </cell>
          <cell r="Z79">
            <v>1329.6</v>
          </cell>
          <cell r="AA79">
            <v>1323.84</v>
          </cell>
          <cell r="AB79">
            <v>1366.04</v>
          </cell>
          <cell r="AC79">
            <v>1346.47</v>
          </cell>
          <cell r="AD79">
            <v>1299.19</v>
          </cell>
          <cell r="AE79">
            <v>1316.28</v>
          </cell>
        </row>
        <row r="80">
          <cell r="E80" t="str">
            <v>Merchant Payments (Bill Pay)Average Value of Startimes BP - Reversals</v>
          </cell>
          <cell r="Z80">
            <v>-6000</v>
          </cell>
          <cell r="AA80">
            <v>-4333.33</v>
          </cell>
          <cell r="AB80">
            <v>-4166.67</v>
          </cell>
        </row>
        <row r="81">
          <cell r="E81" t="str">
            <v>Merchant Payments (Bill Pay)Paga Startimes BP Income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51000</v>
          </cell>
          <cell r="Y81">
            <v>2646000</v>
          </cell>
          <cell r="Z81">
            <v>4386450</v>
          </cell>
          <cell r="AA81">
            <v>4808850</v>
          </cell>
          <cell r="AB81">
            <v>4475350</v>
          </cell>
          <cell r="AC81">
            <v>7104000</v>
          </cell>
          <cell r="AD81">
            <v>6177650</v>
          </cell>
          <cell r="AE81">
            <v>5894300</v>
          </cell>
        </row>
        <row r="82">
          <cell r="E82" t="str">
            <v>Merchant Payments (Bill Pay)Paga Startimes BP Income - Reversals</v>
          </cell>
          <cell r="Z82">
            <v>-7760</v>
          </cell>
          <cell r="AA82">
            <v>-23280</v>
          </cell>
          <cell r="AB82">
            <v>0</v>
          </cell>
        </row>
        <row r="83">
          <cell r="E83" t="str">
            <v>Merchant Payments (Bill Pay)Agent Startimes BP Commission</v>
          </cell>
          <cell r="X83">
            <v>0</v>
          </cell>
          <cell r="Y83">
            <v>26220</v>
          </cell>
          <cell r="Z83">
            <v>131593.5</v>
          </cell>
          <cell r="AA83">
            <v>144265.5</v>
          </cell>
          <cell r="AB83">
            <v>134260.5</v>
          </cell>
          <cell r="AC83">
            <v>213060</v>
          </cell>
          <cell r="AD83">
            <v>185329.5</v>
          </cell>
          <cell r="AE83">
            <v>176829</v>
          </cell>
        </row>
        <row r="84">
          <cell r="E84" t="str">
            <v>Merchant Payments (Bill Pay)Agent Startimes BP Commission - Reversals</v>
          </cell>
          <cell r="Z84">
            <v>-240</v>
          </cell>
          <cell r="AA84">
            <v>-720</v>
          </cell>
          <cell r="AB84">
            <v>0</v>
          </cell>
        </row>
        <row r="85">
          <cell r="E85" t="str">
            <v>Merchant Payments (Bill Pay)Number of agents performing Other</v>
          </cell>
          <cell r="F85">
            <v>6</v>
          </cell>
          <cell r="G85">
            <v>2</v>
          </cell>
          <cell r="H85">
            <v>2</v>
          </cell>
          <cell r="I85">
            <v>2</v>
          </cell>
          <cell r="J85">
            <v>2</v>
          </cell>
          <cell r="K85">
            <v>4</v>
          </cell>
          <cell r="L85">
            <v>24</v>
          </cell>
          <cell r="M85">
            <v>62</v>
          </cell>
          <cell r="N85">
            <v>82</v>
          </cell>
          <cell r="O85">
            <v>107</v>
          </cell>
          <cell r="P85">
            <v>126</v>
          </cell>
          <cell r="Q85">
            <v>146</v>
          </cell>
          <cell r="R85">
            <v>193</v>
          </cell>
          <cell r="S85">
            <v>199</v>
          </cell>
          <cell r="T85">
            <v>256</v>
          </cell>
          <cell r="U85">
            <v>311</v>
          </cell>
          <cell r="V85">
            <v>343</v>
          </cell>
          <cell r="W85">
            <v>332</v>
          </cell>
          <cell r="X85">
            <v>363</v>
          </cell>
          <cell r="Y85">
            <v>441</v>
          </cell>
          <cell r="Z85">
            <v>488</v>
          </cell>
          <cell r="AA85">
            <v>574</v>
          </cell>
          <cell r="AB85">
            <v>576</v>
          </cell>
          <cell r="AC85">
            <v>490</v>
          </cell>
          <cell r="AD85">
            <v>492</v>
          </cell>
          <cell r="AE85">
            <v>481</v>
          </cell>
        </row>
        <row r="86">
          <cell r="E86" t="str">
            <v>Merchant Payments (Bill Pay)Churn Agents Other BP</v>
          </cell>
          <cell r="F86">
            <v>4</v>
          </cell>
          <cell r="G86">
            <v>1</v>
          </cell>
          <cell r="I86">
            <v>1</v>
          </cell>
          <cell r="L86">
            <v>3</v>
          </cell>
          <cell r="M86">
            <v>3</v>
          </cell>
          <cell r="N86">
            <v>4</v>
          </cell>
          <cell r="O86">
            <v>4</v>
          </cell>
          <cell r="P86">
            <v>5</v>
          </cell>
          <cell r="Q86">
            <v>12</v>
          </cell>
          <cell r="R86">
            <v>7</v>
          </cell>
          <cell r="S86">
            <v>8</v>
          </cell>
          <cell r="T86">
            <v>9</v>
          </cell>
          <cell r="U86">
            <v>7</v>
          </cell>
          <cell r="V86">
            <v>15</v>
          </cell>
          <cell r="W86">
            <v>30</v>
          </cell>
          <cell r="X86">
            <v>19</v>
          </cell>
          <cell r="Y86">
            <v>13</v>
          </cell>
          <cell r="Z86">
            <v>15</v>
          </cell>
          <cell r="AA86">
            <v>27</v>
          </cell>
          <cell r="AB86">
            <v>31</v>
          </cell>
          <cell r="AC86">
            <v>36</v>
          </cell>
          <cell r="AD86">
            <v>29</v>
          </cell>
          <cell r="AE86">
            <v>25</v>
          </cell>
        </row>
        <row r="87">
          <cell r="E87" t="str">
            <v xml:space="preserve">Merchant Payments (Bill Pay)New / Fresh Agents BP in Month </v>
          </cell>
          <cell r="F87">
            <v>5</v>
          </cell>
          <cell r="G87">
            <v>2</v>
          </cell>
          <cell r="H87">
            <v>2</v>
          </cell>
          <cell r="I87">
            <v>2</v>
          </cell>
          <cell r="J87">
            <v>1</v>
          </cell>
          <cell r="K87">
            <v>3</v>
          </cell>
          <cell r="L87">
            <v>24</v>
          </cell>
          <cell r="M87">
            <v>39</v>
          </cell>
          <cell r="N87">
            <v>46</v>
          </cell>
          <cell r="O87">
            <v>51</v>
          </cell>
          <cell r="P87">
            <v>57</v>
          </cell>
          <cell r="Q87">
            <v>63</v>
          </cell>
          <cell r="R87">
            <v>76</v>
          </cell>
          <cell r="S87">
            <v>60</v>
          </cell>
          <cell r="T87">
            <v>103</v>
          </cell>
          <cell r="U87">
            <v>115</v>
          </cell>
          <cell r="V87">
            <v>121</v>
          </cell>
          <cell r="W87">
            <v>116</v>
          </cell>
          <cell r="X87">
            <v>119</v>
          </cell>
          <cell r="Y87">
            <v>143</v>
          </cell>
          <cell r="Z87">
            <v>169</v>
          </cell>
          <cell r="AA87">
            <v>223</v>
          </cell>
          <cell r="AB87">
            <v>175</v>
          </cell>
          <cell r="AC87">
            <v>131</v>
          </cell>
          <cell r="AD87">
            <v>154</v>
          </cell>
          <cell r="AE87">
            <v>138</v>
          </cell>
        </row>
        <row r="88">
          <cell r="E88" t="str">
            <v>Merchant Payments (Bill Pay)Total Other BP Volume</v>
          </cell>
          <cell r="F88">
            <v>8</v>
          </cell>
          <cell r="G88">
            <v>2</v>
          </cell>
          <cell r="H88">
            <v>2</v>
          </cell>
          <cell r="I88">
            <v>2</v>
          </cell>
          <cell r="J88">
            <v>4</v>
          </cell>
          <cell r="K88">
            <v>6</v>
          </cell>
          <cell r="L88">
            <v>97</v>
          </cell>
          <cell r="M88">
            <v>954</v>
          </cell>
          <cell r="N88">
            <v>3525</v>
          </cell>
          <cell r="O88">
            <v>3546</v>
          </cell>
          <cell r="P88">
            <v>4169</v>
          </cell>
          <cell r="Q88">
            <v>3473</v>
          </cell>
          <cell r="R88">
            <v>4840</v>
          </cell>
          <cell r="S88">
            <v>6003</v>
          </cell>
          <cell r="T88">
            <v>7559</v>
          </cell>
          <cell r="U88">
            <v>7166</v>
          </cell>
          <cell r="V88">
            <v>5520</v>
          </cell>
          <cell r="W88">
            <v>2400</v>
          </cell>
          <cell r="X88">
            <v>2884</v>
          </cell>
          <cell r="Y88">
            <v>3504</v>
          </cell>
          <cell r="Z88">
            <v>5174</v>
          </cell>
          <cell r="AA88">
            <v>4682</v>
          </cell>
          <cell r="AB88">
            <v>4750</v>
          </cell>
          <cell r="AC88">
            <v>2971</v>
          </cell>
          <cell r="AD88">
            <v>3193</v>
          </cell>
          <cell r="AE88">
            <v>3129</v>
          </cell>
        </row>
        <row r="89">
          <cell r="E89" t="str">
            <v>Merchant Payments (Bill Pay)Total Other BP Volume - Reversals</v>
          </cell>
          <cell r="J89">
            <v>1</v>
          </cell>
          <cell r="M89">
            <v>8</v>
          </cell>
          <cell r="O89">
            <v>7</v>
          </cell>
          <cell r="P89">
            <v>1</v>
          </cell>
          <cell r="R89">
            <v>10</v>
          </cell>
          <cell r="S89">
            <v>7</v>
          </cell>
          <cell r="T89">
            <v>9</v>
          </cell>
          <cell r="U89">
            <v>29</v>
          </cell>
          <cell r="V89">
            <v>13</v>
          </cell>
          <cell r="W89">
            <v>2</v>
          </cell>
          <cell r="Y89">
            <v>20</v>
          </cell>
          <cell r="Z89">
            <v>15</v>
          </cell>
          <cell r="AA89">
            <v>17</v>
          </cell>
          <cell r="AB89">
            <v>6</v>
          </cell>
          <cell r="AC89">
            <v>2</v>
          </cell>
          <cell r="AD89">
            <v>43</v>
          </cell>
          <cell r="AE89">
            <v>15</v>
          </cell>
        </row>
        <row r="90">
          <cell r="E90" t="str">
            <v>Merchant Payments (Bill Pay)Total Other BP Value</v>
          </cell>
          <cell r="F90">
            <v>27310</v>
          </cell>
          <cell r="G90">
            <v>3200</v>
          </cell>
          <cell r="H90">
            <v>70650</v>
          </cell>
          <cell r="I90">
            <v>15500</v>
          </cell>
          <cell r="J90">
            <v>38400</v>
          </cell>
          <cell r="K90">
            <v>52030</v>
          </cell>
          <cell r="L90">
            <v>271320</v>
          </cell>
          <cell r="M90">
            <v>1445029</v>
          </cell>
          <cell r="N90">
            <v>5657635</v>
          </cell>
          <cell r="O90">
            <v>5814863.9500000002</v>
          </cell>
          <cell r="P90">
            <v>7176906</v>
          </cell>
          <cell r="Q90">
            <v>6765527</v>
          </cell>
          <cell r="R90">
            <v>10715035</v>
          </cell>
          <cell r="S90">
            <v>11772203</v>
          </cell>
          <cell r="T90">
            <v>14281480</v>
          </cell>
          <cell r="U90">
            <v>14150693.23</v>
          </cell>
          <cell r="V90">
            <v>11671800</v>
          </cell>
          <cell r="W90">
            <v>8706324.8200000003</v>
          </cell>
          <cell r="X90">
            <v>10134496</v>
          </cell>
          <cell r="Y90">
            <v>12933452.42</v>
          </cell>
          <cell r="Z90">
            <v>17689241.329999998</v>
          </cell>
          <cell r="AA90">
            <v>17089814.84</v>
          </cell>
          <cell r="AB90">
            <v>19623437.289999999</v>
          </cell>
          <cell r="AC90">
            <v>10274971</v>
          </cell>
          <cell r="AD90">
            <v>10383434.470000001</v>
          </cell>
          <cell r="AE90">
            <v>10337743</v>
          </cell>
        </row>
        <row r="91">
          <cell r="E91" t="str">
            <v>Merchant Payments (Bill Pay)Total Other BP Value - Reversals</v>
          </cell>
          <cell r="J91">
            <v>-1600</v>
          </cell>
          <cell r="M91">
            <v>-29500</v>
          </cell>
          <cell r="O91">
            <v>-16020</v>
          </cell>
          <cell r="P91">
            <v>-2500</v>
          </cell>
          <cell r="R91">
            <v>-143900</v>
          </cell>
          <cell r="S91">
            <v>-28400</v>
          </cell>
          <cell r="T91">
            <v>-43290</v>
          </cell>
          <cell r="U91">
            <v>-638555.5</v>
          </cell>
          <cell r="V91">
            <v>-1015650</v>
          </cell>
          <cell r="W91">
            <v>-8500</v>
          </cell>
          <cell r="Y91">
            <v>-85400</v>
          </cell>
          <cell r="Z91">
            <v>-76770</v>
          </cell>
          <cell r="AA91">
            <v>-502432.12</v>
          </cell>
          <cell r="AB91">
            <v>-28614.5</v>
          </cell>
          <cell r="AC91">
            <v>-4395</v>
          </cell>
          <cell r="AD91">
            <v>-251800.53</v>
          </cell>
          <cell r="AE91">
            <v>-37790</v>
          </cell>
        </row>
        <row r="92">
          <cell r="E92" t="str">
            <v>Merchant Payments (Bill Pay)Average Value of Other BP</v>
          </cell>
          <cell r="F92">
            <v>3413.75</v>
          </cell>
          <cell r="G92">
            <v>1600</v>
          </cell>
          <cell r="H92">
            <v>35325</v>
          </cell>
          <cell r="I92">
            <v>7750</v>
          </cell>
          <cell r="J92">
            <v>9600</v>
          </cell>
          <cell r="K92">
            <v>8671.67</v>
          </cell>
          <cell r="L92">
            <v>2797.11</v>
          </cell>
          <cell r="M92">
            <v>1514.71</v>
          </cell>
          <cell r="N92">
            <v>1605</v>
          </cell>
          <cell r="O92">
            <v>1639.84</v>
          </cell>
          <cell r="P92">
            <v>1721.49</v>
          </cell>
          <cell r="Q92">
            <v>1948.04</v>
          </cell>
          <cell r="R92">
            <v>2213.85</v>
          </cell>
          <cell r="S92">
            <v>1961.05</v>
          </cell>
          <cell r="T92">
            <v>1889.33</v>
          </cell>
          <cell r="U92">
            <v>1974.7</v>
          </cell>
          <cell r="V92">
            <v>2114.46</v>
          </cell>
          <cell r="W92">
            <v>3627.64</v>
          </cell>
          <cell r="X92">
            <v>3514.04</v>
          </cell>
          <cell r="Y92">
            <v>3691.05</v>
          </cell>
          <cell r="Z92">
            <v>3418.87</v>
          </cell>
          <cell r="AA92">
            <v>3650.11</v>
          </cell>
          <cell r="AB92">
            <v>4131.25</v>
          </cell>
          <cell r="AC92">
            <v>3458.42</v>
          </cell>
          <cell r="AD92">
            <v>3251.94</v>
          </cell>
          <cell r="AE92">
            <v>3303.85</v>
          </cell>
        </row>
        <row r="93">
          <cell r="E93" t="str">
            <v>Merchant Payments (Bill Pay)Average Value of Other BP - Reversals</v>
          </cell>
          <cell r="J93">
            <v>-1600</v>
          </cell>
          <cell r="M93">
            <v>-3687.5</v>
          </cell>
          <cell r="O93">
            <v>-2288.5700000000002</v>
          </cell>
          <cell r="P93">
            <v>-2500</v>
          </cell>
          <cell r="R93">
            <v>-14390</v>
          </cell>
          <cell r="S93">
            <v>-4057.14</v>
          </cell>
          <cell r="T93">
            <v>-4810</v>
          </cell>
          <cell r="U93">
            <v>-22019.16</v>
          </cell>
          <cell r="V93">
            <v>-78126.92</v>
          </cell>
          <cell r="W93">
            <v>-4250</v>
          </cell>
          <cell r="Y93">
            <v>-4270</v>
          </cell>
          <cell r="Z93">
            <v>-5118</v>
          </cell>
          <cell r="AA93">
            <v>-29554.83</v>
          </cell>
          <cell r="AB93">
            <v>-4769.08</v>
          </cell>
          <cell r="AC93">
            <v>-2197.5</v>
          </cell>
          <cell r="AD93">
            <v>-5855.83</v>
          </cell>
          <cell r="AE93">
            <v>-2519.33</v>
          </cell>
        </row>
        <row r="94">
          <cell r="E94" t="str">
            <v>Merchant Payments (Bill Pay)Paga Other BP Income</v>
          </cell>
          <cell r="F94">
            <v>393.1</v>
          </cell>
          <cell r="G94">
            <v>227</v>
          </cell>
          <cell r="H94">
            <v>946.5</v>
          </cell>
          <cell r="I94">
            <v>315</v>
          </cell>
          <cell r="J94">
            <v>460</v>
          </cell>
          <cell r="K94">
            <v>611.5</v>
          </cell>
          <cell r="L94">
            <v>5409.05</v>
          </cell>
          <cell r="M94">
            <v>45366.19</v>
          </cell>
          <cell r="N94">
            <v>198465.75</v>
          </cell>
          <cell r="O94">
            <v>198457.52000000002</v>
          </cell>
          <cell r="P94">
            <v>217042.78</v>
          </cell>
          <cell r="Q94">
            <v>229326.75</v>
          </cell>
          <cell r="R94">
            <v>342549.15</v>
          </cell>
          <cell r="S94">
            <v>407574.63</v>
          </cell>
          <cell r="T94">
            <v>495442.10000000003</v>
          </cell>
          <cell r="U94">
            <v>514769.03</v>
          </cell>
          <cell r="V94">
            <v>429595.7</v>
          </cell>
          <cell r="W94">
            <v>250833.25</v>
          </cell>
          <cell r="X94">
            <v>282206.06</v>
          </cell>
          <cell r="Y94">
            <v>364981.03</v>
          </cell>
          <cell r="Z94">
            <v>463805.39</v>
          </cell>
          <cell r="AA94">
            <v>400378.67000000004</v>
          </cell>
          <cell r="AB94">
            <v>431030.03</v>
          </cell>
          <cell r="AC94">
            <v>220653.69</v>
          </cell>
          <cell r="AD94">
            <v>244490.69</v>
          </cell>
          <cell r="AE94">
            <v>234681.91</v>
          </cell>
        </row>
        <row r="95">
          <cell r="E95" t="str">
            <v>Merchant Payments (Bill Pay)Paga Other BP Income - Reversals</v>
          </cell>
          <cell r="J95">
            <v>0</v>
          </cell>
          <cell r="M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  <cell r="T95">
            <v>-120</v>
          </cell>
          <cell r="U95">
            <v>0</v>
          </cell>
          <cell r="V95">
            <v>0</v>
          </cell>
          <cell r="W95">
            <v>0</v>
          </cell>
          <cell r="Y95">
            <v>-113.2</v>
          </cell>
          <cell r="Z95">
            <v>-90</v>
          </cell>
          <cell r="AA95">
            <v>-257.88</v>
          </cell>
          <cell r="AB95">
            <v>-36.840000000000003</v>
          </cell>
          <cell r="AC95">
            <v>0</v>
          </cell>
          <cell r="AD95">
            <v>-11.04</v>
          </cell>
          <cell r="AE95">
            <v>-29.48</v>
          </cell>
        </row>
        <row r="96">
          <cell r="E96" t="str">
            <v>Merchant Payments (Bill Pay)Agent Other BP Commission</v>
          </cell>
          <cell r="F96">
            <v>100</v>
          </cell>
          <cell r="G96">
            <v>50</v>
          </cell>
          <cell r="H96">
            <v>100</v>
          </cell>
          <cell r="I96">
            <v>20</v>
          </cell>
          <cell r="J96">
            <v>0</v>
          </cell>
          <cell r="K96">
            <v>15</v>
          </cell>
          <cell r="L96">
            <v>3410</v>
          </cell>
          <cell r="M96">
            <v>21170</v>
          </cell>
          <cell r="N96">
            <v>79210</v>
          </cell>
          <cell r="O96">
            <v>78015</v>
          </cell>
          <cell r="P96">
            <v>94280</v>
          </cell>
          <cell r="Q96">
            <v>91178.74</v>
          </cell>
          <cell r="R96">
            <v>137014.9</v>
          </cell>
          <cell r="S96">
            <v>168369.4</v>
          </cell>
          <cell r="T96">
            <v>208916.2</v>
          </cell>
          <cell r="U96">
            <v>211734.6</v>
          </cell>
          <cell r="V96">
            <v>170726.6</v>
          </cell>
          <cell r="W96">
            <v>99070</v>
          </cell>
          <cell r="X96">
            <v>119370</v>
          </cell>
          <cell r="Y96">
            <v>146510</v>
          </cell>
          <cell r="Z96">
            <v>221350</v>
          </cell>
          <cell r="AA96">
            <v>202095</v>
          </cell>
          <cell r="AB96">
            <v>215225</v>
          </cell>
          <cell r="AC96">
            <v>119025</v>
          </cell>
          <cell r="AD96">
            <v>122085</v>
          </cell>
          <cell r="AE96">
            <v>121925</v>
          </cell>
        </row>
        <row r="97">
          <cell r="E97" t="str">
            <v>Merchant Payments (Bill Pay)Agent Other BP Commission - Reversals</v>
          </cell>
          <cell r="J97">
            <v>0</v>
          </cell>
          <cell r="M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  <cell r="T97">
            <v>-150</v>
          </cell>
          <cell r="U97">
            <v>0</v>
          </cell>
          <cell r="V97">
            <v>0</v>
          </cell>
          <cell r="W97">
            <v>0</v>
          </cell>
          <cell r="Y97">
            <v>-80</v>
          </cell>
          <cell r="Z97">
            <v>-50</v>
          </cell>
          <cell r="AA97">
            <v>-80</v>
          </cell>
          <cell r="AB97">
            <v>-50</v>
          </cell>
          <cell r="AC97">
            <v>0</v>
          </cell>
          <cell r="AD97">
            <v>-60</v>
          </cell>
          <cell r="AE97">
            <v>-100</v>
          </cell>
        </row>
        <row r="98">
          <cell r="E98" t="str">
            <v>AirtimeNumber of Agents performing Airtime on Transaction</v>
          </cell>
          <cell r="F98">
            <v>524</v>
          </cell>
          <cell r="G98">
            <v>545</v>
          </cell>
          <cell r="H98">
            <v>633</v>
          </cell>
          <cell r="I98">
            <v>730</v>
          </cell>
          <cell r="J98">
            <v>920</v>
          </cell>
          <cell r="K98">
            <v>868</v>
          </cell>
          <cell r="L98">
            <v>947</v>
          </cell>
          <cell r="M98">
            <v>995</v>
          </cell>
          <cell r="N98">
            <v>1023</v>
          </cell>
          <cell r="O98">
            <v>1069</v>
          </cell>
          <cell r="P98">
            <v>1103</v>
          </cell>
          <cell r="Q98">
            <v>1115</v>
          </cell>
          <cell r="R98">
            <v>1302</v>
          </cell>
          <cell r="S98">
            <v>1355</v>
          </cell>
          <cell r="T98">
            <v>1426</v>
          </cell>
          <cell r="U98">
            <v>1466</v>
          </cell>
          <cell r="V98">
            <v>1515</v>
          </cell>
          <cell r="W98">
            <v>1518</v>
          </cell>
          <cell r="X98">
            <v>1681</v>
          </cell>
          <cell r="Y98">
            <v>1832</v>
          </cell>
          <cell r="Z98">
            <v>1898</v>
          </cell>
          <cell r="AA98">
            <v>1937</v>
          </cell>
          <cell r="AB98">
            <v>1972</v>
          </cell>
          <cell r="AC98">
            <v>1936</v>
          </cell>
          <cell r="AD98">
            <v>1896</v>
          </cell>
          <cell r="AE98">
            <v>1948</v>
          </cell>
        </row>
        <row r="99">
          <cell r="E99" t="str">
            <v>AirtimeChurn Agents Airtime</v>
          </cell>
          <cell r="F99">
            <v>46</v>
          </cell>
          <cell r="G99">
            <v>47</v>
          </cell>
          <cell r="H99">
            <v>55</v>
          </cell>
          <cell r="I99">
            <v>52</v>
          </cell>
          <cell r="J99">
            <v>64</v>
          </cell>
          <cell r="K99">
            <v>84</v>
          </cell>
          <cell r="L99">
            <v>80</v>
          </cell>
          <cell r="M99">
            <v>65</v>
          </cell>
          <cell r="N99">
            <v>81</v>
          </cell>
          <cell r="O99">
            <v>93</v>
          </cell>
          <cell r="P99">
            <v>83</v>
          </cell>
          <cell r="Q99">
            <v>83</v>
          </cell>
          <cell r="R99">
            <v>55</v>
          </cell>
          <cell r="S99">
            <v>96</v>
          </cell>
          <cell r="T99">
            <v>65</v>
          </cell>
          <cell r="U99">
            <v>99</v>
          </cell>
          <cell r="V99">
            <v>96</v>
          </cell>
          <cell r="W99">
            <v>116</v>
          </cell>
          <cell r="X99">
            <v>112</v>
          </cell>
          <cell r="Y99">
            <v>102</v>
          </cell>
          <cell r="Z99">
            <v>102</v>
          </cell>
          <cell r="AA99">
            <v>120</v>
          </cell>
          <cell r="AB99">
            <v>121</v>
          </cell>
          <cell r="AC99">
            <v>126</v>
          </cell>
          <cell r="AD99">
            <v>148</v>
          </cell>
          <cell r="AE99">
            <v>152</v>
          </cell>
        </row>
        <row r="100">
          <cell r="E100" t="str">
            <v xml:space="preserve">AirtimeNew / Fresh Agents Airtime in Month </v>
          </cell>
          <cell r="F100">
            <v>49</v>
          </cell>
          <cell r="G100">
            <v>70</v>
          </cell>
          <cell r="H100">
            <v>99</v>
          </cell>
          <cell r="I100">
            <v>109</v>
          </cell>
          <cell r="J100">
            <v>147</v>
          </cell>
          <cell r="K100">
            <v>101</v>
          </cell>
          <cell r="L100">
            <v>118</v>
          </cell>
          <cell r="M100">
            <v>108</v>
          </cell>
          <cell r="N100">
            <v>101</v>
          </cell>
          <cell r="O100">
            <v>98</v>
          </cell>
          <cell r="P100">
            <v>109</v>
          </cell>
          <cell r="Q100">
            <v>94</v>
          </cell>
          <cell r="R100">
            <v>144</v>
          </cell>
          <cell r="S100">
            <v>119</v>
          </cell>
          <cell r="T100">
            <v>117</v>
          </cell>
          <cell r="U100">
            <v>122</v>
          </cell>
          <cell r="V100">
            <v>145</v>
          </cell>
          <cell r="W100">
            <v>140</v>
          </cell>
          <cell r="X100">
            <v>176</v>
          </cell>
          <cell r="Y100">
            <v>175</v>
          </cell>
          <cell r="Z100">
            <v>166</v>
          </cell>
          <cell r="AA100">
            <v>142</v>
          </cell>
          <cell r="AB100">
            <v>143</v>
          </cell>
          <cell r="AC100">
            <v>107</v>
          </cell>
          <cell r="AD100">
            <v>136</v>
          </cell>
          <cell r="AE100">
            <v>181</v>
          </cell>
        </row>
        <row r="101">
          <cell r="E101" t="str">
            <v>AirtimeTotal Airtime Volume</v>
          </cell>
          <cell r="F101">
            <v>5461</v>
          </cell>
          <cell r="G101">
            <v>5647</v>
          </cell>
          <cell r="H101">
            <v>7138</v>
          </cell>
          <cell r="I101">
            <v>7331</v>
          </cell>
          <cell r="J101">
            <v>10180</v>
          </cell>
          <cell r="K101">
            <v>8905</v>
          </cell>
          <cell r="L101">
            <v>10634</v>
          </cell>
          <cell r="M101">
            <v>11424</v>
          </cell>
          <cell r="N101">
            <v>12204</v>
          </cell>
          <cell r="O101">
            <v>13687</v>
          </cell>
          <cell r="P101">
            <v>13581</v>
          </cell>
          <cell r="Q101">
            <v>14918</v>
          </cell>
          <cell r="R101">
            <v>21521</v>
          </cell>
          <cell r="S101">
            <v>25026</v>
          </cell>
          <cell r="T101">
            <v>24275</v>
          </cell>
          <cell r="U101">
            <v>26149</v>
          </cell>
          <cell r="V101">
            <v>24665</v>
          </cell>
          <cell r="W101">
            <v>24850</v>
          </cell>
          <cell r="X101">
            <v>29709</v>
          </cell>
          <cell r="Y101">
            <v>32244</v>
          </cell>
          <cell r="Z101">
            <v>34614</v>
          </cell>
          <cell r="AA101">
            <v>35242</v>
          </cell>
          <cell r="AB101">
            <v>31641</v>
          </cell>
          <cell r="AC101">
            <v>34549</v>
          </cell>
          <cell r="AD101">
            <v>29985</v>
          </cell>
          <cell r="AE101">
            <v>29375</v>
          </cell>
        </row>
        <row r="102">
          <cell r="E102" t="str">
            <v>AirtimeTotal Airtime Volume - Reversal</v>
          </cell>
          <cell r="J102">
            <v>13</v>
          </cell>
          <cell r="L102">
            <v>11</v>
          </cell>
          <cell r="R102">
            <v>1</v>
          </cell>
          <cell r="X102">
            <v>14</v>
          </cell>
          <cell r="Y102">
            <v>19</v>
          </cell>
          <cell r="Z102">
            <v>9</v>
          </cell>
          <cell r="AA102">
            <v>14</v>
          </cell>
          <cell r="AB102">
            <v>4</v>
          </cell>
          <cell r="AC102">
            <v>16</v>
          </cell>
          <cell r="AD102">
            <v>12</v>
          </cell>
          <cell r="AE102">
            <v>85</v>
          </cell>
        </row>
        <row r="103">
          <cell r="E103" t="str">
            <v>AirtimeTotal Airtime Value</v>
          </cell>
          <cell r="F103">
            <v>2441081.9700000002</v>
          </cell>
          <cell r="G103">
            <v>2594321.9300000002</v>
          </cell>
          <cell r="H103">
            <v>3175165.6</v>
          </cell>
          <cell r="I103">
            <v>3593590.09</v>
          </cell>
          <cell r="J103">
            <v>4858289.0999999996</v>
          </cell>
          <cell r="K103">
            <v>4034780.54</v>
          </cell>
          <cell r="L103">
            <v>4952281.8899999997</v>
          </cell>
          <cell r="M103">
            <v>5863424.9100000001</v>
          </cell>
          <cell r="N103">
            <v>6086586.3499999996</v>
          </cell>
          <cell r="O103">
            <v>7673875.0999999996</v>
          </cell>
          <cell r="P103">
            <v>6552621.46</v>
          </cell>
          <cell r="Q103">
            <v>7020219.7000000002</v>
          </cell>
          <cell r="R103">
            <v>8298292.8799999999</v>
          </cell>
          <cell r="S103">
            <v>8731441.3499999996</v>
          </cell>
          <cell r="T103">
            <v>9276539.6699999999</v>
          </cell>
          <cell r="U103">
            <v>10134616.77</v>
          </cell>
          <cell r="V103">
            <v>9283075.9000000004</v>
          </cell>
          <cell r="W103">
            <v>9535911.9600000009</v>
          </cell>
          <cell r="X103">
            <v>11662405.91</v>
          </cell>
          <cell r="Y103">
            <v>12556466.59</v>
          </cell>
          <cell r="Z103">
            <v>14348090.619999999</v>
          </cell>
          <cell r="AA103">
            <v>14923813.630000001</v>
          </cell>
          <cell r="AB103">
            <v>12809353.51</v>
          </cell>
          <cell r="AC103">
            <v>14908573.640000001</v>
          </cell>
          <cell r="AD103">
            <v>13598418.050000001</v>
          </cell>
          <cell r="AE103">
            <v>13078300.050000001</v>
          </cell>
        </row>
        <row r="104">
          <cell r="E104" t="str">
            <v>AirtimeTotal Airtime Value - Reversals</v>
          </cell>
          <cell r="J104">
            <v>-10875</v>
          </cell>
          <cell r="L104">
            <v>-12700</v>
          </cell>
          <cell r="R104">
            <v>-200</v>
          </cell>
          <cell r="X104">
            <v>-14150</v>
          </cell>
          <cell r="Y104">
            <v>-19550</v>
          </cell>
          <cell r="Z104">
            <v>-8800</v>
          </cell>
          <cell r="AA104">
            <v>-6000</v>
          </cell>
          <cell r="AB104">
            <v>-3000</v>
          </cell>
          <cell r="AC104">
            <v>-25300</v>
          </cell>
          <cell r="AD104">
            <v>-7900</v>
          </cell>
          <cell r="AE104">
            <v>-57100</v>
          </cell>
        </row>
        <row r="105">
          <cell r="E105" t="str">
            <v>AirtimeAverage Value of Airtime</v>
          </cell>
          <cell r="F105">
            <v>447</v>
          </cell>
          <cell r="G105">
            <v>459.42</v>
          </cell>
          <cell r="H105">
            <v>444.83</v>
          </cell>
          <cell r="I105">
            <v>490.19</v>
          </cell>
          <cell r="J105">
            <v>477.24</v>
          </cell>
          <cell r="K105">
            <v>453.09</v>
          </cell>
          <cell r="L105">
            <v>465.7</v>
          </cell>
          <cell r="M105">
            <v>513.25</v>
          </cell>
          <cell r="N105">
            <v>498.74</v>
          </cell>
          <cell r="O105">
            <v>560.66999999999996</v>
          </cell>
          <cell r="P105">
            <v>482.48</v>
          </cell>
          <cell r="Q105">
            <v>470.59</v>
          </cell>
          <cell r="R105">
            <v>385.59</v>
          </cell>
          <cell r="S105">
            <v>348.89</v>
          </cell>
          <cell r="T105">
            <v>382.14</v>
          </cell>
          <cell r="U105">
            <v>387.57</v>
          </cell>
          <cell r="V105">
            <v>376.37</v>
          </cell>
          <cell r="W105">
            <v>383.74</v>
          </cell>
          <cell r="X105">
            <v>392.55</v>
          </cell>
          <cell r="Y105">
            <v>389.42</v>
          </cell>
          <cell r="Z105">
            <v>414.52</v>
          </cell>
          <cell r="AA105">
            <v>423.47</v>
          </cell>
          <cell r="AB105">
            <v>404.83</v>
          </cell>
          <cell r="AC105">
            <v>431.52</v>
          </cell>
          <cell r="AD105">
            <v>453.51</v>
          </cell>
          <cell r="AE105">
            <v>445.22</v>
          </cell>
        </row>
        <row r="106">
          <cell r="E106" t="str">
            <v>AirtimeAverage Value of Airtime - Reversals</v>
          </cell>
          <cell r="J106">
            <v>-836.54</v>
          </cell>
          <cell r="L106">
            <v>-1154.55</v>
          </cell>
          <cell r="R106">
            <v>-200</v>
          </cell>
          <cell r="X106">
            <v>-1010.71</v>
          </cell>
          <cell r="Y106">
            <v>-1028.95</v>
          </cell>
          <cell r="Z106">
            <v>-977.78</v>
          </cell>
          <cell r="AA106">
            <v>-428.57</v>
          </cell>
          <cell r="AB106">
            <v>-750</v>
          </cell>
          <cell r="AC106">
            <v>-1581.25</v>
          </cell>
          <cell r="AD106">
            <v>-658.33</v>
          </cell>
          <cell r="AE106">
            <v>-671.76</v>
          </cell>
        </row>
        <row r="107">
          <cell r="E107" t="str">
            <v>AirtimePaga Airtime Income</v>
          </cell>
          <cell r="F107">
            <v>158029.57</v>
          </cell>
          <cell r="G107">
            <v>170382.93</v>
          </cell>
          <cell r="H107">
            <v>204740.47</v>
          </cell>
          <cell r="I107">
            <v>257837.62</v>
          </cell>
          <cell r="J107">
            <v>353213.2</v>
          </cell>
          <cell r="K107">
            <v>280064.91000000003</v>
          </cell>
          <cell r="L107">
            <v>352295.05</v>
          </cell>
          <cell r="M107">
            <v>431961.58999999997</v>
          </cell>
          <cell r="N107">
            <v>443488.86</v>
          </cell>
          <cell r="O107">
            <v>564849.44000000006</v>
          </cell>
          <cell r="P107">
            <v>472699.39</v>
          </cell>
          <cell r="Q107">
            <v>509906.73</v>
          </cell>
          <cell r="R107">
            <v>606632.57000000007</v>
          </cell>
          <cell r="S107">
            <v>631846.32000000007</v>
          </cell>
          <cell r="T107">
            <v>676618.49</v>
          </cell>
          <cell r="U107">
            <v>731852.75</v>
          </cell>
          <cell r="V107">
            <v>699229.59</v>
          </cell>
          <cell r="W107">
            <v>707840.02</v>
          </cell>
          <cell r="X107">
            <v>845051.14</v>
          </cell>
          <cell r="Y107">
            <v>900227.2</v>
          </cell>
          <cell r="Z107">
            <v>1027578.5900000001</v>
          </cell>
          <cell r="AA107">
            <v>1062760.4100000001</v>
          </cell>
          <cell r="AB107">
            <v>912123.44</v>
          </cell>
          <cell r="AC107">
            <v>1084501.95</v>
          </cell>
          <cell r="AD107">
            <v>986119.54</v>
          </cell>
          <cell r="AE107">
            <v>948673.97</v>
          </cell>
        </row>
        <row r="108">
          <cell r="E108" t="str">
            <v>AirtimePaga Airtime Income - Reversals</v>
          </cell>
          <cell r="J108">
            <v>0</v>
          </cell>
          <cell r="L108">
            <v>-142.5</v>
          </cell>
          <cell r="R108">
            <v>-10</v>
          </cell>
          <cell r="X108">
            <v>-830.5</v>
          </cell>
          <cell r="Y108">
            <v>-785.5</v>
          </cell>
          <cell r="Z108">
            <v>-260</v>
          </cell>
          <cell r="AA108">
            <v>-299</v>
          </cell>
          <cell r="AB108">
            <v>-150</v>
          </cell>
          <cell r="AC108">
            <v>-1265</v>
          </cell>
          <cell r="AD108">
            <v>-395</v>
          </cell>
          <cell r="AE108">
            <v>-2649</v>
          </cell>
        </row>
        <row r="109">
          <cell r="E109" t="str">
            <v>AirtimeAgent Airtime Commission</v>
          </cell>
          <cell r="F109">
            <v>36616.17</v>
          </cell>
          <cell r="G109">
            <v>38914.800000000003</v>
          </cell>
          <cell r="H109">
            <v>47627.47</v>
          </cell>
          <cell r="I109">
            <v>53903.85</v>
          </cell>
          <cell r="J109">
            <v>143962.67000000001</v>
          </cell>
          <cell r="K109">
            <v>118890.93</v>
          </cell>
          <cell r="L109">
            <v>146646.19</v>
          </cell>
          <cell r="M109">
            <v>173012.25</v>
          </cell>
          <cell r="N109">
            <v>178855.22</v>
          </cell>
          <cell r="O109">
            <v>224311.73</v>
          </cell>
          <cell r="P109">
            <v>192307.01</v>
          </cell>
          <cell r="Q109">
            <v>205806.01</v>
          </cell>
          <cell r="R109">
            <v>243575.04000000001</v>
          </cell>
          <cell r="S109">
            <v>256990.67</v>
          </cell>
          <cell r="T109">
            <v>269926.23</v>
          </cell>
          <cell r="U109">
            <v>296807.40999999997</v>
          </cell>
          <cell r="V109">
            <v>271163.73</v>
          </cell>
          <cell r="W109">
            <v>279148.90000000002</v>
          </cell>
          <cell r="X109">
            <v>583150.91</v>
          </cell>
          <cell r="Y109">
            <v>627971.34</v>
          </cell>
          <cell r="Z109">
            <v>717679.54</v>
          </cell>
          <cell r="AA109">
            <v>746455.43</v>
          </cell>
          <cell r="AB109">
            <v>640442.69999999995</v>
          </cell>
          <cell r="AC109">
            <v>746576.19</v>
          </cell>
          <cell r="AD109">
            <v>680110.91</v>
          </cell>
          <cell r="AE109">
            <v>656755.02</v>
          </cell>
        </row>
        <row r="110">
          <cell r="E110" t="str">
            <v>AirtimeAgent Airtime Commission - Reversals</v>
          </cell>
          <cell r="J110">
            <v>-163.13</v>
          </cell>
          <cell r="L110">
            <v>-205.5</v>
          </cell>
          <cell r="R110">
            <v>-6</v>
          </cell>
          <cell r="X110">
            <v>-584.5</v>
          </cell>
          <cell r="Y110">
            <v>-829.5</v>
          </cell>
          <cell r="Z110">
            <v>-105</v>
          </cell>
          <cell r="AA110">
            <v>-25</v>
          </cell>
          <cell r="AB110">
            <v>-150</v>
          </cell>
          <cell r="AC110">
            <v>0</v>
          </cell>
          <cell r="AD110">
            <v>0</v>
          </cell>
          <cell r="AE110">
            <v>0</v>
          </cell>
        </row>
      </sheetData>
      <sheetData sheetId="1">
        <row r="1">
          <cell r="E1" t="str">
            <v>Column1</v>
          </cell>
          <cell r="F1" t="str">
            <v>1/1/2013</v>
          </cell>
          <cell r="G1" t="str">
            <v>2/1/2013</v>
          </cell>
          <cell r="H1" t="str">
            <v>3/1/2013</v>
          </cell>
          <cell r="I1" t="str">
            <v>4/1/2013</v>
          </cell>
          <cell r="J1" t="str">
            <v>5/1/2013</v>
          </cell>
          <cell r="K1" t="str">
            <v>6/1/2013</v>
          </cell>
          <cell r="L1" t="str">
            <v>7/1/2013</v>
          </cell>
          <cell r="M1" t="str">
            <v>8/1/2013</v>
          </cell>
          <cell r="N1" t="str">
            <v>9/1/2013</v>
          </cell>
          <cell r="O1" t="str">
            <v>10/1/2013</v>
          </cell>
          <cell r="P1" t="str">
            <v>11/1/2013</v>
          </cell>
          <cell r="Q1" t="str">
            <v>12/1/2013</v>
          </cell>
          <cell r="R1" t="str">
            <v>1/1/2014</v>
          </cell>
          <cell r="S1" t="str">
            <v>2/1/2014</v>
          </cell>
          <cell r="T1" t="str">
            <v>3/1/2014</v>
          </cell>
          <cell r="U1" t="str">
            <v>4/1/2014</v>
          </cell>
          <cell r="V1" t="str">
            <v>5/1/2014</v>
          </cell>
          <cell r="W1" t="str">
            <v>6/1/2014</v>
          </cell>
          <cell r="X1" t="str">
            <v>7/1/2014</v>
          </cell>
          <cell r="Y1" t="str">
            <v>8/1/2014</v>
          </cell>
          <cell r="Z1" t="str">
            <v>9/1/2014</v>
          </cell>
          <cell r="AA1" t="str">
            <v>10/1/2014</v>
          </cell>
          <cell r="AB1" t="str">
            <v>11/1/2014</v>
          </cell>
          <cell r="AC1" t="str">
            <v>12/1/2014</v>
          </cell>
          <cell r="AD1" t="str">
            <v>1/1/2015</v>
          </cell>
          <cell r="AE1" t="str">
            <v>2/1/2015</v>
          </cell>
        </row>
        <row r="2">
          <cell r="E2" t="str">
            <v>Agent Network Sales# of Approved Agents in Total</v>
          </cell>
          <cell r="F2">
            <v>1532</v>
          </cell>
          <cell r="G2">
            <v>1698</v>
          </cell>
          <cell r="H2">
            <v>1913</v>
          </cell>
          <cell r="I2">
            <v>2251</v>
          </cell>
          <cell r="J2">
            <v>2580</v>
          </cell>
          <cell r="K2">
            <v>2758</v>
          </cell>
          <cell r="L2">
            <v>2904</v>
          </cell>
          <cell r="M2">
            <v>3055</v>
          </cell>
          <cell r="N2">
            <v>3201</v>
          </cell>
          <cell r="O2">
            <v>3353</v>
          </cell>
          <cell r="P2">
            <v>3536</v>
          </cell>
          <cell r="Q2">
            <v>3613</v>
          </cell>
          <cell r="R2">
            <v>3794</v>
          </cell>
          <cell r="S2">
            <v>4082</v>
          </cell>
          <cell r="T2">
            <v>4379</v>
          </cell>
          <cell r="U2">
            <v>4682</v>
          </cell>
          <cell r="V2">
            <v>5055</v>
          </cell>
          <cell r="W2">
            <v>5384</v>
          </cell>
          <cell r="X2">
            <v>5620</v>
          </cell>
          <cell r="Y2">
            <v>6024</v>
          </cell>
          <cell r="Z2">
            <v>6321</v>
          </cell>
          <cell r="AA2">
            <v>6595</v>
          </cell>
          <cell r="AB2">
            <v>6821</v>
          </cell>
          <cell r="AC2">
            <v>6973</v>
          </cell>
          <cell r="AD2">
            <v>7238</v>
          </cell>
          <cell r="AE2">
            <v>7453</v>
          </cell>
        </row>
        <row r="3">
          <cell r="E3" t="str">
            <v>Agent Network SalesActive Agents in total (at least 1 transactions in the month)</v>
          </cell>
          <cell r="F3">
            <v>940</v>
          </cell>
          <cell r="G3">
            <v>1023</v>
          </cell>
          <cell r="H3">
            <v>1188</v>
          </cell>
          <cell r="I3">
            <v>1421</v>
          </cell>
          <cell r="J3">
            <v>1722</v>
          </cell>
          <cell r="K3">
            <v>1854</v>
          </cell>
          <cell r="L3">
            <v>1931</v>
          </cell>
          <cell r="M3">
            <v>1986</v>
          </cell>
          <cell r="N3">
            <v>2014</v>
          </cell>
          <cell r="O3">
            <v>2112</v>
          </cell>
          <cell r="P3">
            <v>2206</v>
          </cell>
          <cell r="Q3">
            <v>2151</v>
          </cell>
          <cell r="R3">
            <v>2278</v>
          </cell>
          <cell r="S3">
            <v>2454</v>
          </cell>
          <cell r="T3">
            <v>2611</v>
          </cell>
          <cell r="U3">
            <v>2752</v>
          </cell>
          <cell r="V3">
            <v>2980</v>
          </cell>
          <cell r="W3">
            <v>3164</v>
          </cell>
          <cell r="X3">
            <v>3287</v>
          </cell>
          <cell r="Y3">
            <v>3477</v>
          </cell>
          <cell r="Z3">
            <v>3728</v>
          </cell>
          <cell r="AA3">
            <v>3955</v>
          </cell>
          <cell r="AB3">
            <v>4125</v>
          </cell>
          <cell r="AC3">
            <v>4127</v>
          </cell>
          <cell r="AD3">
            <v>4187</v>
          </cell>
          <cell r="AE3">
            <v>4293</v>
          </cell>
        </row>
        <row r="4">
          <cell r="E4" t="str">
            <v>Agent Network SalesActive Agents in total (at least 5 transactions in the month)</v>
          </cell>
          <cell r="F4">
            <v>801</v>
          </cell>
          <cell r="G4">
            <v>837</v>
          </cell>
          <cell r="H4">
            <v>1010</v>
          </cell>
          <cell r="I4">
            <v>1197</v>
          </cell>
          <cell r="J4">
            <v>1447</v>
          </cell>
          <cell r="K4">
            <v>1579</v>
          </cell>
          <cell r="L4">
            <v>1642</v>
          </cell>
          <cell r="M4">
            <v>1734</v>
          </cell>
          <cell r="N4">
            <v>1780</v>
          </cell>
          <cell r="O4">
            <v>1824</v>
          </cell>
          <cell r="P4">
            <v>1930</v>
          </cell>
          <cell r="Q4">
            <v>1899</v>
          </cell>
          <cell r="R4">
            <v>1973</v>
          </cell>
          <cell r="S4">
            <v>2125</v>
          </cell>
          <cell r="T4">
            <v>2269</v>
          </cell>
          <cell r="U4">
            <v>2398</v>
          </cell>
          <cell r="V4">
            <v>2553</v>
          </cell>
          <cell r="W4">
            <v>2717</v>
          </cell>
          <cell r="X4">
            <v>2835</v>
          </cell>
          <cell r="Y4">
            <v>3001</v>
          </cell>
          <cell r="Z4">
            <v>3284</v>
          </cell>
          <cell r="AA4">
            <v>3459</v>
          </cell>
          <cell r="AB4">
            <v>3580</v>
          </cell>
          <cell r="AC4">
            <v>3590</v>
          </cell>
          <cell r="AD4">
            <v>3624</v>
          </cell>
          <cell r="AE4">
            <v>3694</v>
          </cell>
        </row>
        <row r="5">
          <cell r="E5" t="str">
            <v>Agent Network SalesFresh Active Agents in total (at least 1 transactions in the month)</v>
          </cell>
          <cell r="F5">
            <v>79</v>
          </cell>
          <cell r="G5">
            <v>165</v>
          </cell>
          <cell r="H5">
            <v>235</v>
          </cell>
          <cell r="I5">
            <v>314</v>
          </cell>
          <cell r="J5">
            <v>392</v>
          </cell>
          <cell r="K5">
            <v>254</v>
          </cell>
          <cell r="L5">
            <v>218</v>
          </cell>
          <cell r="M5">
            <v>196</v>
          </cell>
          <cell r="N5">
            <v>185</v>
          </cell>
          <cell r="O5">
            <v>212</v>
          </cell>
          <cell r="P5">
            <v>245</v>
          </cell>
          <cell r="Q5">
            <v>129</v>
          </cell>
          <cell r="R5">
            <v>270</v>
          </cell>
          <cell r="S5">
            <v>299</v>
          </cell>
          <cell r="T5">
            <v>314</v>
          </cell>
          <cell r="U5">
            <v>301</v>
          </cell>
          <cell r="V5">
            <v>419</v>
          </cell>
          <cell r="W5">
            <v>389</v>
          </cell>
          <cell r="X5">
            <v>352</v>
          </cell>
          <cell r="Y5">
            <v>436</v>
          </cell>
          <cell r="Z5">
            <v>491</v>
          </cell>
          <cell r="AA5">
            <v>451</v>
          </cell>
          <cell r="AB5">
            <v>385</v>
          </cell>
          <cell r="AC5">
            <v>267</v>
          </cell>
          <cell r="AD5">
            <v>369</v>
          </cell>
          <cell r="AE5">
            <v>440</v>
          </cell>
        </row>
        <row r="6">
          <cell r="E6" t="str">
            <v>Agent Network SalesFresh Active Agents in total (at least 5 transactions in the month)</v>
          </cell>
          <cell r="F6">
            <v>70</v>
          </cell>
          <cell r="G6">
            <v>126</v>
          </cell>
          <cell r="H6">
            <v>233</v>
          </cell>
          <cell r="I6">
            <v>263</v>
          </cell>
          <cell r="J6">
            <v>333</v>
          </cell>
          <cell r="K6">
            <v>233</v>
          </cell>
          <cell r="L6">
            <v>202</v>
          </cell>
          <cell r="M6">
            <v>216</v>
          </cell>
          <cell r="N6">
            <v>182</v>
          </cell>
          <cell r="O6">
            <v>180</v>
          </cell>
          <cell r="P6">
            <v>244</v>
          </cell>
          <cell r="Q6">
            <v>129</v>
          </cell>
          <cell r="R6">
            <v>205</v>
          </cell>
          <cell r="S6">
            <v>276</v>
          </cell>
          <cell r="T6">
            <v>273</v>
          </cell>
          <cell r="U6">
            <v>287</v>
          </cell>
          <cell r="V6">
            <v>338</v>
          </cell>
          <cell r="W6">
            <v>345</v>
          </cell>
          <cell r="X6">
            <v>323</v>
          </cell>
          <cell r="Y6">
            <v>369</v>
          </cell>
          <cell r="Z6">
            <v>487</v>
          </cell>
          <cell r="AA6">
            <v>390</v>
          </cell>
          <cell r="AB6">
            <v>363</v>
          </cell>
          <cell r="AC6">
            <v>293</v>
          </cell>
          <cell r="AD6">
            <v>364</v>
          </cell>
          <cell r="AE6">
            <v>384</v>
          </cell>
        </row>
        <row r="7">
          <cell r="E7" t="str">
            <v>Agent Network SalesChurn Active Agents (1 txn in Month)</v>
          </cell>
          <cell r="F7">
            <v>53</v>
          </cell>
          <cell r="G7">
            <v>82</v>
          </cell>
          <cell r="H7">
            <v>70</v>
          </cell>
          <cell r="I7">
            <v>81</v>
          </cell>
          <cell r="J7">
            <v>91</v>
          </cell>
          <cell r="K7">
            <v>122</v>
          </cell>
          <cell r="L7">
            <v>141</v>
          </cell>
          <cell r="M7">
            <v>141</v>
          </cell>
          <cell r="N7">
            <v>157</v>
          </cell>
          <cell r="O7">
            <v>114</v>
          </cell>
          <cell r="P7">
            <v>151</v>
          </cell>
          <cell r="Q7">
            <v>184</v>
          </cell>
          <cell r="R7">
            <v>143</v>
          </cell>
          <cell r="S7">
            <v>123</v>
          </cell>
          <cell r="T7">
            <v>157</v>
          </cell>
          <cell r="U7">
            <v>160</v>
          </cell>
          <cell r="V7">
            <v>191</v>
          </cell>
          <cell r="W7">
            <v>205</v>
          </cell>
          <cell r="X7">
            <v>229</v>
          </cell>
          <cell r="Y7">
            <v>246</v>
          </cell>
          <cell r="Z7">
            <v>240</v>
          </cell>
          <cell r="AA7">
            <v>224</v>
          </cell>
          <cell r="AB7">
            <v>215</v>
          </cell>
          <cell r="AC7">
            <v>265</v>
          </cell>
          <cell r="AD7">
            <v>309</v>
          </cell>
          <cell r="AE7">
            <v>334</v>
          </cell>
        </row>
        <row r="8">
          <cell r="E8" t="str">
            <v>Agent Network SalesChurn Active Agents (5 txn in Month)</v>
          </cell>
          <cell r="F8">
            <v>74</v>
          </cell>
          <cell r="G8">
            <v>90</v>
          </cell>
          <cell r="H8">
            <v>60</v>
          </cell>
          <cell r="I8">
            <v>76</v>
          </cell>
          <cell r="J8">
            <v>83</v>
          </cell>
          <cell r="K8">
            <v>101</v>
          </cell>
          <cell r="L8">
            <v>139</v>
          </cell>
          <cell r="M8">
            <v>124</v>
          </cell>
          <cell r="N8">
            <v>136</v>
          </cell>
          <cell r="O8">
            <v>136</v>
          </cell>
          <cell r="P8">
            <v>138</v>
          </cell>
          <cell r="Q8">
            <v>160</v>
          </cell>
          <cell r="R8">
            <v>131</v>
          </cell>
          <cell r="S8">
            <v>124</v>
          </cell>
          <cell r="T8">
            <v>129</v>
          </cell>
          <cell r="U8">
            <v>158</v>
          </cell>
          <cell r="V8">
            <v>183</v>
          </cell>
          <cell r="W8">
            <v>181</v>
          </cell>
          <cell r="X8">
            <v>205</v>
          </cell>
          <cell r="Y8">
            <v>203</v>
          </cell>
          <cell r="Z8">
            <v>204</v>
          </cell>
          <cell r="AA8">
            <v>215</v>
          </cell>
          <cell r="AB8">
            <v>242</v>
          </cell>
          <cell r="AC8">
            <v>283</v>
          </cell>
          <cell r="AD8">
            <v>330</v>
          </cell>
          <cell r="AE8">
            <v>314</v>
          </cell>
        </row>
        <row r="9">
          <cell r="E9" t="str">
            <v>Ibadan - All data in this section apply only to agents in Ibadan (or the specific city)# Agents in City</v>
          </cell>
          <cell r="F9">
            <v>86</v>
          </cell>
          <cell r="G9">
            <v>98</v>
          </cell>
          <cell r="H9">
            <v>110</v>
          </cell>
          <cell r="I9">
            <v>138</v>
          </cell>
          <cell r="J9">
            <v>163</v>
          </cell>
          <cell r="K9">
            <v>179</v>
          </cell>
          <cell r="L9">
            <v>193</v>
          </cell>
          <cell r="M9">
            <v>208</v>
          </cell>
          <cell r="N9">
            <v>218</v>
          </cell>
          <cell r="O9">
            <v>227</v>
          </cell>
          <cell r="P9">
            <v>247</v>
          </cell>
          <cell r="Q9">
            <v>253</v>
          </cell>
          <cell r="R9">
            <v>262</v>
          </cell>
          <cell r="S9">
            <v>282</v>
          </cell>
          <cell r="T9">
            <v>301</v>
          </cell>
          <cell r="U9">
            <v>318</v>
          </cell>
          <cell r="V9">
            <v>337</v>
          </cell>
          <cell r="W9">
            <v>360</v>
          </cell>
          <cell r="X9">
            <v>378</v>
          </cell>
          <cell r="Y9">
            <v>395</v>
          </cell>
          <cell r="Z9">
            <v>410</v>
          </cell>
          <cell r="AA9">
            <v>422</v>
          </cell>
          <cell r="AB9">
            <v>438</v>
          </cell>
          <cell r="AC9">
            <v>447</v>
          </cell>
          <cell r="AD9">
            <v>464</v>
          </cell>
          <cell r="AE9">
            <v>471</v>
          </cell>
        </row>
        <row r="10">
          <cell r="E10" t="str">
            <v>Ibadan - All data in this section apply only to agents in Ibadan (or the specific city)Active Agents in City in month (at least 1 transactions in the month)</v>
          </cell>
          <cell r="F10">
            <v>59</v>
          </cell>
          <cell r="G10">
            <v>65</v>
          </cell>
          <cell r="H10">
            <v>78</v>
          </cell>
          <cell r="I10">
            <v>100</v>
          </cell>
          <cell r="J10">
            <v>127</v>
          </cell>
          <cell r="K10">
            <v>136</v>
          </cell>
          <cell r="L10">
            <v>145</v>
          </cell>
          <cell r="M10">
            <v>154</v>
          </cell>
          <cell r="N10">
            <v>156</v>
          </cell>
          <cell r="O10">
            <v>162</v>
          </cell>
          <cell r="P10">
            <v>177</v>
          </cell>
          <cell r="Q10">
            <v>172</v>
          </cell>
          <cell r="R10">
            <v>180</v>
          </cell>
          <cell r="S10">
            <v>201</v>
          </cell>
          <cell r="T10">
            <v>208</v>
          </cell>
          <cell r="U10">
            <v>205</v>
          </cell>
          <cell r="V10">
            <v>217</v>
          </cell>
          <cell r="W10">
            <v>229</v>
          </cell>
          <cell r="X10">
            <v>246</v>
          </cell>
          <cell r="Y10">
            <v>258</v>
          </cell>
          <cell r="Z10">
            <v>272</v>
          </cell>
          <cell r="AA10">
            <v>286</v>
          </cell>
          <cell r="AB10">
            <v>301</v>
          </cell>
          <cell r="AC10">
            <v>301</v>
          </cell>
          <cell r="AD10">
            <v>301</v>
          </cell>
          <cell r="AE10">
            <v>303</v>
          </cell>
        </row>
        <row r="11">
          <cell r="E11" t="str">
            <v>Ibadan - All data in this section apply only to agents in Ibadan (or the specific city)Active Agents in City in month (at least 5 transactions in the month)</v>
          </cell>
          <cell r="F11">
            <v>54</v>
          </cell>
          <cell r="G11">
            <v>55</v>
          </cell>
          <cell r="H11">
            <v>73</v>
          </cell>
          <cell r="I11">
            <v>84</v>
          </cell>
          <cell r="J11">
            <v>102</v>
          </cell>
          <cell r="K11">
            <v>118</v>
          </cell>
          <cell r="L11">
            <v>122</v>
          </cell>
          <cell r="M11">
            <v>132</v>
          </cell>
          <cell r="N11">
            <v>141</v>
          </cell>
          <cell r="O11">
            <v>143</v>
          </cell>
          <cell r="P11">
            <v>156</v>
          </cell>
          <cell r="Q11">
            <v>158</v>
          </cell>
          <cell r="R11">
            <v>159</v>
          </cell>
          <cell r="S11">
            <v>174</v>
          </cell>
          <cell r="T11">
            <v>177</v>
          </cell>
          <cell r="U11">
            <v>180</v>
          </cell>
          <cell r="V11">
            <v>188</v>
          </cell>
          <cell r="W11">
            <v>203</v>
          </cell>
          <cell r="X11">
            <v>215</v>
          </cell>
          <cell r="Y11">
            <v>229</v>
          </cell>
          <cell r="Z11">
            <v>244</v>
          </cell>
          <cell r="AA11">
            <v>263</v>
          </cell>
          <cell r="AB11">
            <v>267</v>
          </cell>
          <cell r="AC11">
            <v>270</v>
          </cell>
          <cell r="AD11">
            <v>268</v>
          </cell>
          <cell r="AE11">
            <v>257</v>
          </cell>
        </row>
        <row r="12">
          <cell r="E12" t="str">
            <v>Ibadan - All data in this section apply only to agents in Ibadan (or the specific city)Churn City Agents in Month (1 txn in Month)</v>
          </cell>
          <cell r="F12">
            <v>4</v>
          </cell>
          <cell r="G12">
            <v>4</v>
          </cell>
          <cell r="H12">
            <v>2</v>
          </cell>
          <cell r="I12">
            <v>2</v>
          </cell>
          <cell r="J12">
            <v>5</v>
          </cell>
          <cell r="K12">
            <v>9</v>
          </cell>
          <cell r="L12">
            <v>10</v>
          </cell>
          <cell r="M12">
            <v>11</v>
          </cell>
          <cell r="N12">
            <v>13</v>
          </cell>
          <cell r="O12">
            <v>5</v>
          </cell>
          <cell r="P12">
            <v>11</v>
          </cell>
          <cell r="Q12">
            <v>14</v>
          </cell>
          <cell r="R12">
            <v>8</v>
          </cell>
          <cell r="S12">
            <v>7</v>
          </cell>
          <cell r="T12">
            <v>14</v>
          </cell>
          <cell r="U12">
            <v>22</v>
          </cell>
          <cell r="V12">
            <v>11</v>
          </cell>
          <cell r="W12">
            <v>15</v>
          </cell>
          <cell r="X12">
            <v>11</v>
          </cell>
          <cell r="Y12">
            <v>12</v>
          </cell>
          <cell r="Z12">
            <v>18</v>
          </cell>
          <cell r="AA12">
            <v>12</v>
          </cell>
          <cell r="AB12">
            <v>13</v>
          </cell>
          <cell r="AC12">
            <v>16</v>
          </cell>
          <cell r="AD12">
            <v>26</v>
          </cell>
          <cell r="AE12">
            <v>22</v>
          </cell>
        </row>
        <row r="13">
          <cell r="E13" t="str">
            <v>Ibadan - All data in this section apply only to agents in Ibadan (or the specific city)Churn City Agents in Month (5 txn in Month)</v>
          </cell>
          <cell r="F13">
            <v>4</v>
          </cell>
          <cell r="G13">
            <v>3</v>
          </cell>
          <cell r="I13">
            <v>3</v>
          </cell>
          <cell r="J13">
            <v>9</v>
          </cell>
          <cell r="K13">
            <v>4</v>
          </cell>
          <cell r="L13">
            <v>12</v>
          </cell>
          <cell r="M13">
            <v>7</v>
          </cell>
          <cell r="N13">
            <v>8</v>
          </cell>
          <cell r="O13">
            <v>11</v>
          </cell>
          <cell r="P13">
            <v>9</v>
          </cell>
          <cell r="Q13">
            <v>11</v>
          </cell>
          <cell r="R13">
            <v>10</v>
          </cell>
          <cell r="S13">
            <v>8</v>
          </cell>
          <cell r="T13">
            <v>19</v>
          </cell>
          <cell r="U13">
            <v>19</v>
          </cell>
          <cell r="V13">
            <v>15</v>
          </cell>
          <cell r="W13">
            <v>13</v>
          </cell>
          <cell r="X13">
            <v>16</v>
          </cell>
          <cell r="Y13">
            <v>15</v>
          </cell>
          <cell r="Z13">
            <v>13</v>
          </cell>
          <cell r="AA13">
            <v>9</v>
          </cell>
          <cell r="AB13">
            <v>19</v>
          </cell>
          <cell r="AC13">
            <v>18</v>
          </cell>
          <cell r="AD13">
            <v>25</v>
          </cell>
          <cell r="AE13">
            <v>25</v>
          </cell>
        </row>
        <row r="14">
          <cell r="E14" t="str">
            <v>Deposit into Paga Number of Agents performing at least 1 Deposit for Customer or another Agent (Accept Deposit)</v>
          </cell>
          <cell r="F14">
            <v>18</v>
          </cell>
          <cell r="G14">
            <v>22</v>
          </cell>
          <cell r="H14">
            <v>21</v>
          </cell>
          <cell r="I14">
            <v>31</v>
          </cell>
          <cell r="J14">
            <v>30</v>
          </cell>
          <cell r="K14">
            <v>34</v>
          </cell>
          <cell r="L14">
            <v>36</v>
          </cell>
          <cell r="M14">
            <v>48</v>
          </cell>
          <cell r="N14">
            <v>46</v>
          </cell>
          <cell r="O14">
            <v>45</v>
          </cell>
          <cell r="P14">
            <v>48</v>
          </cell>
          <cell r="Q14">
            <v>45</v>
          </cell>
          <cell r="R14">
            <v>55</v>
          </cell>
          <cell r="S14">
            <v>57</v>
          </cell>
          <cell r="T14">
            <v>56</v>
          </cell>
          <cell r="U14">
            <v>52</v>
          </cell>
          <cell r="V14">
            <v>62</v>
          </cell>
          <cell r="W14">
            <v>65</v>
          </cell>
          <cell r="X14">
            <v>71</v>
          </cell>
          <cell r="Y14">
            <v>84</v>
          </cell>
          <cell r="Z14">
            <v>72</v>
          </cell>
          <cell r="AA14">
            <v>79</v>
          </cell>
          <cell r="AB14">
            <v>75</v>
          </cell>
          <cell r="AC14">
            <v>83</v>
          </cell>
          <cell r="AD14">
            <v>77</v>
          </cell>
          <cell r="AE14">
            <v>77</v>
          </cell>
        </row>
        <row r="15">
          <cell r="E15" t="str">
            <v>Deposit into Paga Churn Agents DP</v>
          </cell>
          <cell r="F15">
            <v>3</v>
          </cell>
          <cell r="G15">
            <v>3</v>
          </cell>
          <cell r="H15">
            <v>8</v>
          </cell>
          <cell r="I15">
            <v>5</v>
          </cell>
          <cell r="J15">
            <v>14</v>
          </cell>
          <cell r="K15">
            <v>13</v>
          </cell>
          <cell r="L15">
            <v>15</v>
          </cell>
          <cell r="M15">
            <v>7</v>
          </cell>
          <cell r="N15">
            <v>11</v>
          </cell>
          <cell r="O15">
            <v>15</v>
          </cell>
          <cell r="P15">
            <v>13</v>
          </cell>
          <cell r="Q15">
            <v>14</v>
          </cell>
          <cell r="R15">
            <v>6</v>
          </cell>
          <cell r="S15">
            <v>16</v>
          </cell>
          <cell r="T15">
            <v>18</v>
          </cell>
          <cell r="U15">
            <v>16</v>
          </cell>
          <cell r="V15">
            <v>16</v>
          </cell>
          <cell r="W15">
            <v>18</v>
          </cell>
          <cell r="X15">
            <v>17</v>
          </cell>
          <cell r="Y15">
            <v>12</v>
          </cell>
          <cell r="Z15">
            <v>27</v>
          </cell>
          <cell r="AA15">
            <v>16</v>
          </cell>
          <cell r="AB15">
            <v>25</v>
          </cell>
          <cell r="AC15">
            <v>20</v>
          </cell>
          <cell r="AD15">
            <v>22</v>
          </cell>
          <cell r="AE15">
            <v>20</v>
          </cell>
        </row>
        <row r="16">
          <cell r="E16" t="str">
            <v xml:space="preserve">Deposit into Paga New / Fresh Agents DP in Month </v>
          </cell>
          <cell r="F16">
            <v>2</v>
          </cell>
          <cell r="G16">
            <v>7</v>
          </cell>
          <cell r="H16">
            <v>7</v>
          </cell>
          <cell r="I16">
            <v>15</v>
          </cell>
          <cell r="J16">
            <v>13</v>
          </cell>
          <cell r="K16">
            <v>17</v>
          </cell>
          <cell r="L16">
            <v>17</v>
          </cell>
          <cell r="M16">
            <v>19</v>
          </cell>
          <cell r="N16">
            <v>9</v>
          </cell>
          <cell r="O16">
            <v>14</v>
          </cell>
          <cell r="P16">
            <v>16</v>
          </cell>
          <cell r="Q16">
            <v>11</v>
          </cell>
          <cell r="R16">
            <v>16</v>
          </cell>
          <cell r="S16">
            <v>18</v>
          </cell>
          <cell r="T16">
            <v>17</v>
          </cell>
          <cell r="U16">
            <v>12</v>
          </cell>
          <cell r="V16">
            <v>26</v>
          </cell>
          <cell r="W16">
            <v>21</v>
          </cell>
          <cell r="X16">
            <v>23</v>
          </cell>
          <cell r="Y16">
            <v>25</v>
          </cell>
          <cell r="Z16">
            <v>15</v>
          </cell>
          <cell r="AA16">
            <v>23</v>
          </cell>
          <cell r="AB16">
            <v>21</v>
          </cell>
          <cell r="AC16">
            <v>28</v>
          </cell>
          <cell r="AD16">
            <v>16</v>
          </cell>
          <cell r="AE16">
            <v>20</v>
          </cell>
        </row>
        <row r="17">
          <cell r="E17" t="str">
            <v>Deposit into Paga Total DP Volume</v>
          </cell>
          <cell r="F17">
            <v>83</v>
          </cell>
          <cell r="G17">
            <v>105</v>
          </cell>
          <cell r="H17">
            <v>102</v>
          </cell>
          <cell r="I17">
            <v>142</v>
          </cell>
          <cell r="J17">
            <v>140</v>
          </cell>
          <cell r="K17">
            <v>178</v>
          </cell>
          <cell r="L17">
            <v>299</v>
          </cell>
          <cell r="M17">
            <v>389</v>
          </cell>
          <cell r="N17">
            <v>334</v>
          </cell>
          <cell r="O17">
            <v>390</v>
          </cell>
          <cell r="P17">
            <v>357</v>
          </cell>
          <cell r="Q17">
            <v>368</v>
          </cell>
          <cell r="R17">
            <v>333</v>
          </cell>
          <cell r="S17">
            <v>310</v>
          </cell>
          <cell r="T17">
            <v>666</v>
          </cell>
          <cell r="U17">
            <v>361</v>
          </cell>
          <cell r="V17">
            <v>413</v>
          </cell>
          <cell r="W17">
            <v>497</v>
          </cell>
          <cell r="X17">
            <v>650</v>
          </cell>
          <cell r="Y17">
            <v>686</v>
          </cell>
          <cell r="Z17">
            <v>926</v>
          </cell>
          <cell r="AA17">
            <v>816</v>
          </cell>
          <cell r="AB17">
            <v>717</v>
          </cell>
          <cell r="AC17">
            <v>741</v>
          </cell>
          <cell r="AD17">
            <v>687</v>
          </cell>
          <cell r="AE17">
            <v>786</v>
          </cell>
        </row>
        <row r="18">
          <cell r="E18" t="str">
            <v>Deposit into Paga Total DP Value</v>
          </cell>
          <cell r="F18">
            <v>691280</v>
          </cell>
          <cell r="G18">
            <v>1046200</v>
          </cell>
          <cell r="H18">
            <v>736970</v>
          </cell>
          <cell r="I18">
            <v>783062</v>
          </cell>
          <cell r="J18">
            <v>1161650</v>
          </cell>
          <cell r="K18">
            <v>1761240</v>
          </cell>
          <cell r="L18">
            <v>2767368.22</v>
          </cell>
          <cell r="M18">
            <v>3039231</v>
          </cell>
          <cell r="N18">
            <v>2755045</v>
          </cell>
          <cell r="O18">
            <v>4914980</v>
          </cell>
          <cell r="P18">
            <v>3138340</v>
          </cell>
          <cell r="Q18">
            <v>4465599</v>
          </cell>
          <cell r="R18">
            <v>3386060</v>
          </cell>
          <cell r="S18">
            <v>3435952</v>
          </cell>
          <cell r="T18">
            <v>3614640.92</v>
          </cell>
          <cell r="U18">
            <v>3147863.34</v>
          </cell>
          <cell r="V18">
            <v>4774923.88</v>
          </cell>
          <cell r="W18">
            <v>6328386</v>
          </cell>
          <cell r="X18">
            <v>9644340.7599999998</v>
          </cell>
          <cell r="Y18">
            <v>11466497.5</v>
          </cell>
          <cell r="Z18">
            <v>15312609.1</v>
          </cell>
          <cell r="AA18">
            <v>14400281.76</v>
          </cell>
          <cell r="AB18">
            <v>10655690.6</v>
          </cell>
          <cell r="AC18">
            <v>11166490.25</v>
          </cell>
          <cell r="AD18">
            <v>13051521.75</v>
          </cell>
          <cell r="AE18">
            <v>11925511.25</v>
          </cell>
        </row>
        <row r="19">
          <cell r="E19" t="str">
            <v>Deposit into Paga Average Value of DP</v>
          </cell>
          <cell r="F19">
            <v>8328.67</v>
          </cell>
          <cell r="G19">
            <v>9963.81</v>
          </cell>
          <cell r="H19">
            <v>7225.2</v>
          </cell>
          <cell r="I19">
            <v>5514.52</v>
          </cell>
          <cell r="J19">
            <v>8297.5</v>
          </cell>
          <cell r="K19">
            <v>9894.61</v>
          </cell>
          <cell r="L19">
            <v>9255.41</v>
          </cell>
          <cell r="M19">
            <v>7812.93</v>
          </cell>
          <cell r="N19">
            <v>8248.64</v>
          </cell>
          <cell r="O19">
            <v>12602.51</v>
          </cell>
          <cell r="P19">
            <v>8790.8700000000008</v>
          </cell>
          <cell r="Q19">
            <v>12134.78</v>
          </cell>
          <cell r="R19">
            <v>10168.35</v>
          </cell>
          <cell r="S19">
            <v>11083.72</v>
          </cell>
          <cell r="T19">
            <v>5427.39</v>
          </cell>
          <cell r="U19">
            <v>8719.84</v>
          </cell>
          <cell r="V19">
            <v>11561.56</v>
          </cell>
          <cell r="W19">
            <v>12733.17</v>
          </cell>
          <cell r="X19">
            <v>14837.45</v>
          </cell>
          <cell r="Y19">
            <v>16715.009999999998</v>
          </cell>
          <cell r="Z19">
            <v>16536.29</v>
          </cell>
          <cell r="AA19">
            <v>17647.400000000001</v>
          </cell>
          <cell r="AB19">
            <v>14861.49</v>
          </cell>
          <cell r="AC19">
            <v>15069.49</v>
          </cell>
          <cell r="AD19">
            <v>18997.849999999999</v>
          </cell>
          <cell r="AE19">
            <v>15172.41</v>
          </cell>
        </row>
        <row r="20">
          <cell r="E20" t="str">
            <v>Money Transfer on PagaNumber of Agents performing MT on Paga (to customer or non-customer)</v>
          </cell>
          <cell r="F20">
            <v>1</v>
          </cell>
          <cell r="G20">
            <v>2</v>
          </cell>
          <cell r="H20">
            <v>1</v>
          </cell>
          <cell r="I20">
            <v>3</v>
          </cell>
          <cell r="J20">
            <v>7</v>
          </cell>
          <cell r="K20">
            <v>9</v>
          </cell>
          <cell r="L20">
            <v>26</v>
          </cell>
          <cell r="M20">
            <v>10</v>
          </cell>
          <cell r="N20">
            <v>2</v>
          </cell>
          <cell r="O20">
            <v>3</v>
          </cell>
          <cell r="P20">
            <v>4</v>
          </cell>
          <cell r="Q20">
            <v>4</v>
          </cell>
          <cell r="R20">
            <v>3</v>
          </cell>
          <cell r="S20">
            <v>7</v>
          </cell>
          <cell r="T20">
            <v>8</v>
          </cell>
          <cell r="U20">
            <v>4</v>
          </cell>
          <cell r="V20">
            <v>5</v>
          </cell>
          <cell r="W20">
            <v>5</v>
          </cell>
          <cell r="X20">
            <v>9</v>
          </cell>
          <cell r="Y20">
            <v>6</v>
          </cell>
          <cell r="Z20">
            <v>7</v>
          </cell>
          <cell r="AA20">
            <v>3</v>
          </cell>
          <cell r="AB20">
            <v>16</v>
          </cell>
          <cell r="AC20">
            <v>11</v>
          </cell>
          <cell r="AD20">
            <v>4</v>
          </cell>
          <cell r="AE20">
            <v>1</v>
          </cell>
        </row>
        <row r="21">
          <cell r="E21" t="str">
            <v>Money Transfer on PagaChurn Agents MT</v>
          </cell>
          <cell r="F21">
            <v>7</v>
          </cell>
          <cell r="G21">
            <v>1</v>
          </cell>
          <cell r="H21">
            <v>2</v>
          </cell>
          <cell r="I21">
            <v>1</v>
          </cell>
          <cell r="J21">
            <v>3</v>
          </cell>
          <cell r="K21">
            <v>3</v>
          </cell>
          <cell r="L21">
            <v>5</v>
          </cell>
          <cell r="M21">
            <v>25</v>
          </cell>
          <cell r="N21">
            <v>10</v>
          </cell>
          <cell r="O21">
            <v>2</v>
          </cell>
          <cell r="P21">
            <v>2</v>
          </cell>
          <cell r="Q21">
            <v>3</v>
          </cell>
          <cell r="R21">
            <v>2</v>
          </cell>
          <cell r="S21">
            <v>2</v>
          </cell>
          <cell r="T21">
            <v>3</v>
          </cell>
          <cell r="U21">
            <v>7</v>
          </cell>
          <cell r="V21">
            <v>3</v>
          </cell>
          <cell r="W21">
            <v>4</v>
          </cell>
          <cell r="X21">
            <v>2</v>
          </cell>
          <cell r="Y21">
            <v>9</v>
          </cell>
          <cell r="Z21">
            <v>6</v>
          </cell>
          <cell r="AA21">
            <v>6</v>
          </cell>
          <cell r="AB21">
            <v>2</v>
          </cell>
          <cell r="AC21">
            <v>15</v>
          </cell>
          <cell r="AD21">
            <v>11</v>
          </cell>
          <cell r="AE21">
            <v>4</v>
          </cell>
        </row>
        <row r="22">
          <cell r="E22" t="str">
            <v xml:space="preserve">Money Transfer on PagaNew / Fresh Agents MT in Month </v>
          </cell>
          <cell r="F22">
            <v>1</v>
          </cell>
          <cell r="G22">
            <v>2</v>
          </cell>
          <cell r="H22">
            <v>1</v>
          </cell>
          <cell r="I22">
            <v>3</v>
          </cell>
          <cell r="J22">
            <v>6</v>
          </cell>
          <cell r="K22">
            <v>4</v>
          </cell>
          <cell r="L22">
            <v>24</v>
          </cell>
          <cell r="M22">
            <v>9</v>
          </cell>
          <cell r="N22">
            <v>2</v>
          </cell>
          <cell r="O22">
            <v>3</v>
          </cell>
          <cell r="P22">
            <v>3</v>
          </cell>
          <cell r="Q22">
            <v>3</v>
          </cell>
          <cell r="R22">
            <v>1</v>
          </cell>
          <cell r="S22">
            <v>6</v>
          </cell>
          <cell r="T22">
            <v>4</v>
          </cell>
          <cell r="U22">
            <v>3</v>
          </cell>
          <cell r="V22">
            <v>4</v>
          </cell>
          <cell r="W22">
            <v>4</v>
          </cell>
          <cell r="X22">
            <v>6</v>
          </cell>
          <cell r="Y22">
            <v>6</v>
          </cell>
          <cell r="Z22">
            <v>7</v>
          </cell>
          <cell r="AA22">
            <v>2</v>
          </cell>
          <cell r="AB22">
            <v>15</v>
          </cell>
          <cell r="AC22">
            <v>10</v>
          </cell>
          <cell r="AD22">
            <v>4</v>
          </cell>
          <cell r="AE22">
            <v>1</v>
          </cell>
        </row>
        <row r="23">
          <cell r="E23" t="str">
            <v>Money Transfer on PagaTotal MT Volume</v>
          </cell>
          <cell r="F23">
            <v>2</v>
          </cell>
          <cell r="G23">
            <v>2</v>
          </cell>
          <cell r="H23">
            <v>1</v>
          </cell>
          <cell r="I23">
            <v>4</v>
          </cell>
          <cell r="J23">
            <v>15</v>
          </cell>
          <cell r="K23">
            <v>10</v>
          </cell>
          <cell r="L23">
            <v>29</v>
          </cell>
          <cell r="M23">
            <v>13</v>
          </cell>
          <cell r="N23">
            <v>2</v>
          </cell>
          <cell r="O23">
            <v>25</v>
          </cell>
          <cell r="P23">
            <v>28</v>
          </cell>
          <cell r="Q23">
            <v>19</v>
          </cell>
          <cell r="R23">
            <v>14</v>
          </cell>
          <cell r="S23">
            <v>29</v>
          </cell>
          <cell r="T23">
            <v>64</v>
          </cell>
          <cell r="U23">
            <v>10</v>
          </cell>
          <cell r="V23">
            <v>16</v>
          </cell>
          <cell r="W23">
            <v>9</v>
          </cell>
          <cell r="X23">
            <v>12</v>
          </cell>
          <cell r="Y23">
            <v>9</v>
          </cell>
          <cell r="Z23">
            <v>10</v>
          </cell>
          <cell r="AA23">
            <v>4</v>
          </cell>
          <cell r="AB23">
            <v>20</v>
          </cell>
          <cell r="AC23">
            <v>11</v>
          </cell>
          <cell r="AD23">
            <v>4</v>
          </cell>
          <cell r="AE23">
            <v>1</v>
          </cell>
        </row>
        <row r="24">
          <cell r="E24" t="str">
            <v>Money Transfer on PagaTotal MT Value</v>
          </cell>
          <cell r="F24">
            <v>3000</v>
          </cell>
          <cell r="G24">
            <v>3500</v>
          </cell>
          <cell r="H24">
            <v>1000</v>
          </cell>
          <cell r="I24">
            <v>35500</v>
          </cell>
          <cell r="J24">
            <v>86550</v>
          </cell>
          <cell r="K24">
            <v>62100</v>
          </cell>
          <cell r="L24">
            <v>60950</v>
          </cell>
          <cell r="M24">
            <v>82500</v>
          </cell>
          <cell r="N24">
            <v>12000</v>
          </cell>
          <cell r="O24">
            <v>77000</v>
          </cell>
          <cell r="P24">
            <v>88200</v>
          </cell>
          <cell r="Q24">
            <v>115200</v>
          </cell>
          <cell r="R24">
            <v>101700</v>
          </cell>
          <cell r="S24">
            <v>310600</v>
          </cell>
          <cell r="T24">
            <v>280900</v>
          </cell>
          <cell r="U24">
            <v>16709</v>
          </cell>
          <cell r="V24">
            <v>154500</v>
          </cell>
          <cell r="W24">
            <v>80500</v>
          </cell>
          <cell r="X24">
            <v>76029</v>
          </cell>
          <cell r="Y24">
            <v>85700</v>
          </cell>
          <cell r="Z24">
            <v>42900</v>
          </cell>
          <cell r="AA24">
            <v>30000</v>
          </cell>
          <cell r="AB24">
            <v>106400</v>
          </cell>
          <cell r="AC24">
            <v>27500</v>
          </cell>
          <cell r="AD24">
            <v>3200</v>
          </cell>
          <cell r="AE24">
            <v>3000</v>
          </cell>
        </row>
        <row r="25">
          <cell r="E25" t="str">
            <v>Money Transfer on PagaAverage Value of MT</v>
          </cell>
          <cell r="F25">
            <v>1500</v>
          </cell>
          <cell r="G25">
            <v>1750</v>
          </cell>
          <cell r="H25">
            <v>1000</v>
          </cell>
          <cell r="I25">
            <v>8875</v>
          </cell>
          <cell r="J25">
            <v>5770</v>
          </cell>
          <cell r="K25">
            <v>6210</v>
          </cell>
          <cell r="L25">
            <v>2101.7199999999998</v>
          </cell>
          <cell r="M25">
            <v>6346.15</v>
          </cell>
          <cell r="N25">
            <v>6000</v>
          </cell>
          <cell r="O25">
            <v>3080</v>
          </cell>
          <cell r="P25">
            <v>3150</v>
          </cell>
          <cell r="Q25">
            <v>6063.16</v>
          </cell>
          <cell r="R25">
            <v>7264.29</v>
          </cell>
          <cell r="S25">
            <v>10710.34</v>
          </cell>
          <cell r="T25">
            <v>4389.0600000000004</v>
          </cell>
          <cell r="U25">
            <v>1670.9</v>
          </cell>
          <cell r="V25">
            <v>9656.25</v>
          </cell>
          <cell r="W25">
            <v>8944.44</v>
          </cell>
          <cell r="X25">
            <v>6335.75</v>
          </cell>
          <cell r="Y25">
            <v>9522.2199999999993</v>
          </cell>
          <cell r="Z25">
            <v>4290</v>
          </cell>
          <cell r="AA25">
            <v>7500</v>
          </cell>
          <cell r="AB25">
            <v>5320</v>
          </cell>
          <cell r="AC25">
            <v>2500</v>
          </cell>
          <cell r="AD25">
            <v>800</v>
          </cell>
          <cell r="AE25">
            <v>3000</v>
          </cell>
        </row>
        <row r="26">
          <cell r="E26" t="str">
            <v>Money Transfer on PagaPaga MT Income</v>
          </cell>
          <cell r="F26">
            <v>400</v>
          </cell>
          <cell r="G26">
            <v>400</v>
          </cell>
          <cell r="H26">
            <v>150</v>
          </cell>
          <cell r="I26">
            <v>1200</v>
          </cell>
          <cell r="J26">
            <v>2200</v>
          </cell>
          <cell r="K26">
            <v>1500</v>
          </cell>
          <cell r="L26">
            <v>3400</v>
          </cell>
          <cell r="M26">
            <v>1750</v>
          </cell>
          <cell r="N26">
            <v>300</v>
          </cell>
          <cell r="O26">
            <v>3800</v>
          </cell>
          <cell r="P26">
            <v>4250</v>
          </cell>
          <cell r="Q26">
            <v>2950</v>
          </cell>
          <cell r="R26">
            <v>2250</v>
          </cell>
          <cell r="S26">
            <v>4950</v>
          </cell>
          <cell r="T26">
            <v>8850</v>
          </cell>
          <cell r="U26">
            <v>1250</v>
          </cell>
          <cell r="V26">
            <v>2400</v>
          </cell>
          <cell r="W26">
            <v>1450</v>
          </cell>
          <cell r="X26">
            <v>1850</v>
          </cell>
          <cell r="Y26">
            <v>1450</v>
          </cell>
          <cell r="Z26">
            <v>1500</v>
          </cell>
          <cell r="AA26">
            <v>700</v>
          </cell>
          <cell r="AB26">
            <v>2800</v>
          </cell>
          <cell r="AC26">
            <v>1400</v>
          </cell>
          <cell r="AD26">
            <v>450</v>
          </cell>
          <cell r="AE26">
            <v>150</v>
          </cell>
        </row>
        <row r="27">
          <cell r="E27" t="str">
            <v>Money Transfer on PagaAgent MT Commission</v>
          </cell>
          <cell r="F27">
            <v>70</v>
          </cell>
          <cell r="G27">
            <v>70</v>
          </cell>
          <cell r="H27">
            <v>20</v>
          </cell>
          <cell r="I27">
            <v>230</v>
          </cell>
          <cell r="J27">
            <v>720</v>
          </cell>
          <cell r="K27">
            <v>500</v>
          </cell>
          <cell r="L27">
            <v>880</v>
          </cell>
          <cell r="M27">
            <v>530</v>
          </cell>
          <cell r="N27">
            <v>100</v>
          </cell>
          <cell r="O27">
            <v>1280</v>
          </cell>
          <cell r="P27">
            <v>1430</v>
          </cell>
          <cell r="Q27">
            <v>1000</v>
          </cell>
          <cell r="R27">
            <v>790</v>
          </cell>
          <cell r="S27">
            <v>1810</v>
          </cell>
          <cell r="T27">
            <v>2730</v>
          </cell>
          <cell r="U27">
            <v>350</v>
          </cell>
          <cell r="V27">
            <v>790</v>
          </cell>
          <cell r="W27">
            <v>500</v>
          </cell>
          <cell r="X27">
            <v>630</v>
          </cell>
          <cell r="Y27">
            <v>510</v>
          </cell>
          <cell r="Z27">
            <v>500</v>
          </cell>
          <cell r="AA27">
            <v>260</v>
          </cell>
          <cell r="AB27">
            <v>920</v>
          </cell>
          <cell r="AC27">
            <v>400</v>
          </cell>
          <cell r="AD27">
            <v>110</v>
          </cell>
          <cell r="AE27">
            <v>50</v>
          </cell>
        </row>
        <row r="28">
          <cell r="E28" t="str">
            <v>Deposit To BankNumber of Agents performing Deposit to Bank</v>
          </cell>
          <cell r="M28">
            <v>20</v>
          </cell>
          <cell r="N28">
            <v>44</v>
          </cell>
          <cell r="O28">
            <v>42</v>
          </cell>
          <cell r="P28">
            <v>44</v>
          </cell>
          <cell r="Q28">
            <v>35</v>
          </cell>
          <cell r="R28">
            <v>41</v>
          </cell>
          <cell r="S28">
            <v>59</v>
          </cell>
          <cell r="T28">
            <v>63</v>
          </cell>
          <cell r="U28">
            <v>76</v>
          </cell>
          <cell r="V28">
            <v>70</v>
          </cell>
          <cell r="W28">
            <v>92</v>
          </cell>
          <cell r="X28">
            <v>125</v>
          </cell>
          <cell r="Y28">
            <v>166</v>
          </cell>
          <cell r="Z28">
            <v>218</v>
          </cell>
          <cell r="AA28">
            <v>222</v>
          </cell>
          <cell r="AB28">
            <v>220</v>
          </cell>
          <cell r="AC28">
            <v>213</v>
          </cell>
          <cell r="AD28">
            <v>214</v>
          </cell>
          <cell r="AE28">
            <v>189</v>
          </cell>
        </row>
        <row r="29">
          <cell r="E29" t="str">
            <v>Deposit To BankChurn Agents DB</v>
          </cell>
          <cell r="N29">
            <v>4</v>
          </cell>
          <cell r="O29">
            <v>16</v>
          </cell>
          <cell r="P29">
            <v>13</v>
          </cell>
          <cell r="Q29">
            <v>15</v>
          </cell>
          <cell r="R29">
            <v>7</v>
          </cell>
          <cell r="S29">
            <v>7</v>
          </cell>
          <cell r="T29">
            <v>16</v>
          </cell>
          <cell r="U29">
            <v>15</v>
          </cell>
          <cell r="V29">
            <v>25</v>
          </cell>
          <cell r="W29">
            <v>17</v>
          </cell>
          <cell r="X29">
            <v>19</v>
          </cell>
          <cell r="Y29">
            <v>20</v>
          </cell>
          <cell r="Z29">
            <v>23</v>
          </cell>
          <cell r="AA29">
            <v>22</v>
          </cell>
          <cell r="AB29">
            <v>37</v>
          </cell>
          <cell r="AC29">
            <v>37</v>
          </cell>
          <cell r="AD29">
            <v>42</v>
          </cell>
          <cell r="AE29">
            <v>37</v>
          </cell>
        </row>
        <row r="30">
          <cell r="E30" t="str">
            <v xml:space="preserve">Deposit To Bank New / Fresh Agents DB in Month </v>
          </cell>
          <cell r="M30">
            <v>20</v>
          </cell>
          <cell r="N30">
            <v>28</v>
          </cell>
          <cell r="O30">
            <v>14</v>
          </cell>
          <cell r="P30">
            <v>15</v>
          </cell>
          <cell r="Q30">
            <v>6</v>
          </cell>
          <cell r="R30">
            <v>13</v>
          </cell>
          <cell r="S30">
            <v>23</v>
          </cell>
          <cell r="T30">
            <v>22</v>
          </cell>
          <cell r="U30">
            <v>28</v>
          </cell>
          <cell r="V30">
            <v>19</v>
          </cell>
          <cell r="W30">
            <v>38</v>
          </cell>
          <cell r="X30">
            <v>27</v>
          </cell>
          <cell r="Y30">
            <v>44</v>
          </cell>
          <cell r="Z30">
            <v>57</v>
          </cell>
          <cell r="AA30">
            <v>31</v>
          </cell>
          <cell r="AB30">
            <v>32</v>
          </cell>
          <cell r="AC30">
            <v>35</v>
          </cell>
          <cell r="AD30">
            <v>40</v>
          </cell>
          <cell r="AE30">
            <v>23</v>
          </cell>
        </row>
        <row r="31">
          <cell r="E31" t="str">
            <v>Deposit To BankTotal DB Volume</v>
          </cell>
          <cell r="M31">
            <v>45</v>
          </cell>
          <cell r="N31">
            <v>201</v>
          </cell>
          <cell r="O31">
            <v>259</v>
          </cell>
          <cell r="P31">
            <v>329</v>
          </cell>
          <cell r="Q31">
            <v>296</v>
          </cell>
          <cell r="R31">
            <v>397</v>
          </cell>
          <cell r="S31">
            <v>545</v>
          </cell>
          <cell r="T31">
            <v>779</v>
          </cell>
          <cell r="U31">
            <v>863</v>
          </cell>
          <cell r="V31">
            <v>684</v>
          </cell>
          <cell r="W31">
            <v>901</v>
          </cell>
          <cell r="X31">
            <v>1388</v>
          </cell>
          <cell r="Y31">
            <v>1705</v>
          </cell>
          <cell r="Z31">
            <v>2368</v>
          </cell>
          <cell r="AA31">
            <v>2500</v>
          </cell>
          <cell r="AB31">
            <v>2742</v>
          </cell>
          <cell r="AC31">
            <v>2779</v>
          </cell>
          <cell r="AD31">
            <v>2133</v>
          </cell>
          <cell r="AE31">
            <v>2447</v>
          </cell>
        </row>
        <row r="32">
          <cell r="E32" t="str">
            <v>Deposit To BankTotal DB Volume - Reversals</v>
          </cell>
          <cell r="S32">
            <v>3</v>
          </cell>
          <cell r="X32">
            <v>1</v>
          </cell>
          <cell r="Y32">
            <v>1</v>
          </cell>
          <cell r="Z32">
            <v>3</v>
          </cell>
          <cell r="AA32">
            <v>1</v>
          </cell>
          <cell r="AB32">
            <v>8</v>
          </cell>
          <cell r="AC32">
            <v>13</v>
          </cell>
          <cell r="AD32">
            <v>5</v>
          </cell>
          <cell r="AE32">
            <v>1</v>
          </cell>
        </row>
        <row r="33">
          <cell r="E33" t="str">
            <v>Deposit To BankTotal DB Value</v>
          </cell>
          <cell r="M33">
            <v>223160</v>
          </cell>
          <cell r="N33">
            <v>1660689</v>
          </cell>
          <cell r="O33">
            <v>3236055</v>
          </cell>
          <cell r="P33">
            <v>4978803</v>
          </cell>
          <cell r="Q33">
            <v>3684585</v>
          </cell>
          <cell r="R33">
            <v>5992573</v>
          </cell>
          <cell r="S33">
            <v>6992559.6500000004</v>
          </cell>
          <cell r="T33">
            <v>10118293.77</v>
          </cell>
          <cell r="U33">
            <v>13272566.91</v>
          </cell>
          <cell r="V33">
            <v>8938360.6999999993</v>
          </cell>
          <cell r="W33">
            <v>10623479.800000001</v>
          </cell>
          <cell r="X33">
            <v>14707101</v>
          </cell>
          <cell r="Y33">
            <v>21649115.649999999</v>
          </cell>
          <cell r="Z33">
            <v>27588253</v>
          </cell>
          <cell r="AA33">
            <v>30983803.550000001</v>
          </cell>
          <cell r="AB33">
            <v>34165203.140000001</v>
          </cell>
          <cell r="AC33">
            <v>40309889.18</v>
          </cell>
          <cell r="AD33">
            <v>27177310.25</v>
          </cell>
          <cell r="AE33">
            <v>28922082</v>
          </cell>
        </row>
        <row r="34">
          <cell r="E34" t="str">
            <v>Deposit To BankTotal DB Value - Reversals</v>
          </cell>
          <cell r="S34">
            <v>-41000</v>
          </cell>
          <cell r="X34">
            <v>-30000</v>
          </cell>
          <cell r="Y34">
            <v>-7000</v>
          </cell>
          <cell r="Z34">
            <v>-70000</v>
          </cell>
          <cell r="AA34">
            <v>-5000</v>
          </cell>
          <cell r="AB34">
            <v>-102000</v>
          </cell>
          <cell r="AC34">
            <v>-290544</v>
          </cell>
          <cell r="AD34">
            <v>-29300</v>
          </cell>
          <cell r="AE34">
            <v>-3000</v>
          </cell>
        </row>
        <row r="35">
          <cell r="E35" t="str">
            <v>Deposit To BankAverage Value of DB</v>
          </cell>
          <cell r="M35">
            <v>4959.1099999999997</v>
          </cell>
          <cell r="N35">
            <v>8262.1299999999992</v>
          </cell>
          <cell r="O35">
            <v>12494.42</v>
          </cell>
          <cell r="P35">
            <v>15133.14</v>
          </cell>
          <cell r="Q35">
            <v>12447.92</v>
          </cell>
          <cell r="R35">
            <v>15094.64</v>
          </cell>
          <cell r="S35">
            <v>12830.38</v>
          </cell>
          <cell r="T35">
            <v>12988.82</v>
          </cell>
          <cell r="U35">
            <v>15379.57</v>
          </cell>
          <cell r="V35">
            <v>13067.78</v>
          </cell>
          <cell r="W35">
            <v>11790.77</v>
          </cell>
          <cell r="X35">
            <v>10595.89</v>
          </cell>
          <cell r="Y35">
            <v>12697.43</v>
          </cell>
          <cell r="Z35">
            <v>11650.44</v>
          </cell>
          <cell r="AA35">
            <v>12393.52</v>
          </cell>
          <cell r="AB35">
            <v>12459.96</v>
          </cell>
          <cell r="AC35">
            <v>14505.18</v>
          </cell>
          <cell r="AD35">
            <v>12741.36</v>
          </cell>
          <cell r="AE35">
            <v>11819.4</v>
          </cell>
        </row>
        <row r="36">
          <cell r="E36" t="str">
            <v>Deposit To BankAverage Value of DB - Reversals</v>
          </cell>
          <cell r="S36">
            <v>-13666.67</v>
          </cell>
          <cell r="X36">
            <v>-30000</v>
          </cell>
          <cell r="Y36">
            <v>-7000</v>
          </cell>
          <cell r="Z36">
            <v>-23333.33</v>
          </cell>
          <cell r="AA36">
            <v>-5000</v>
          </cell>
          <cell r="AB36">
            <v>-12750</v>
          </cell>
          <cell r="AC36">
            <v>-22349.54</v>
          </cell>
          <cell r="AD36">
            <v>-5860</v>
          </cell>
          <cell r="AE36">
            <v>-3000</v>
          </cell>
        </row>
        <row r="37">
          <cell r="E37" t="str">
            <v>Deposit To BankPaga DB Income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4850</v>
          </cell>
          <cell r="N37">
            <v>22700</v>
          </cell>
          <cell r="O37">
            <v>30500</v>
          </cell>
          <cell r="P37">
            <v>39700</v>
          </cell>
          <cell r="Q37">
            <v>35550</v>
          </cell>
          <cell r="R37">
            <v>48950</v>
          </cell>
          <cell r="S37">
            <v>65050</v>
          </cell>
          <cell r="T37">
            <v>93450</v>
          </cell>
          <cell r="U37">
            <v>103200</v>
          </cell>
          <cell r="V37">
            <v>80700</v>
          </cell>
          <cell r="W37">
            <v>104300</v>
          </cell>
          <cell r="X37">
            <v>160550</v>
          </cell>
          <cell r="Y37">
            <v>198350</v>
          </cell>
          <cell r="Z37">
            <v>270950</v>
          </cell>
          <cell r="AA37">
            <v>292200</v>
          </cell>
          <cell r="AB37">
            <v>328400</v>
          </cell>
          <cell r="AC37">
            <v>413100</v>
          </cell>
          <cell r="AD37">
            <v>318450</v>
          </cell>
          <cell r="AE37">
            <v>366750</v>
          </cell>
        </row>
        <row r="38">
          <cell r="E38" t="str">
            <v>Deposit To BankPaga DB Income - Reversal</v>
          </cell>
          <cell r="S38">
            <v>-190</v>
          </cell>
          <cell r="X38">
            <v>-70</v>
          </cell>
          <cell r="Y38">
            <v>-50</v>
          </cell>
          <cell r="Z38">
            <v>-210</v>
          </cell>
          <cell r="AA38">
            <v>-50</v>
          </cell>
          <cell r="AB38">
            <v>-480</v>
          </cell>
          <cell r="AC38">
            <v>-930</v>
          </cell>
          <cell r="AD38">
            <v>-470</v>
          </cell>
          <cell r="AE38">
            <v>-100</v>
          </cell>
        </row>
        <row r="39">
          <cell r="E39" t="str">
            <v>Deposit To BankAgent DB Commission</v>
          </cell>
          <cell r="M39">
            <v>1950</v>
          </cell>
          <cell r="N39">
            <v>10110</v>
          </cell>
          <cell r="O39">
            <v>15180</v>
          </cell>
          <cell r="P39">
            <v>20010</v>
          </cell>
          <cell r="Q39">
            <v>17980</v>
          </cell>
          <cell r="R39">
            <v>24950</v>
          </cell>
          <cell r="S39">
            <v>32650</v>
          </cell>
          <cell r="T39">
            <v>47360</v>
          </cell>
          <cell r="U39">
            <v>52860</v>
          </cell>
          <cell r="V39">
            <v>40690</v>
          </cell>
          <cell r="W39">
            <v>51940</v>
          </cell>
          <cell r="X39">
            <v>79850</v>
          </cell>
          <cell r="Y39">
            <v>99230</v>
          </cell>
          <cell r="Z39">
            <v>133450</v>
          </cell>
          <cell r="AA39">
            <v>144900</v>
          </cell>
          <cell r="AB39">
            <v>156400</v>
          </cell>
          <cell r="AC39">
            <v>168800</v>
          </cell>
          <cell r="AD39">
            <v>125650</v>
          </cell>
          <cell r="AE39">
            <v>142400</v>
          </cell>
        </row>
        <row r="40">
          <cell r="E40" t="str">
            <v>Deposit To BankAgent DB Commission - Reversal</v>
          </cell>
          <cell r="S40">
            <v>-210</v>
          </cell>
          <cell r="X40">
            <v>-80</v>
          </cell>
          <cell r="Y40">
            <v>-50</v>
          </cell>
          <cell r="Z40">
            <v>-240</v>
          </cell>
          <cell r="AA40">
            <v>-50</v>
          </cell>
          <cell r="AB40">
            <v>-520</v>
          </cell>
          <cell r="AC40">
            <v>-870</v>
          </cell>
          <cell r="AD40">
            <v>-280</v>
          </cell>
          <cell r="AE40">
            <v>-50</v>
          </cell>
        </row>
        <row r="41">
          <cell r="E41" t="str">
            <v>Merchant Payments (Bill Pay)Number of agents performing DStv</v>
          </cell>
          <cell r="F41">
            <v>40</v>
          </cell>
          <cell r="G41">
            <v>43</v>
          </cell>
          <cell r="H41">
            <v>57</v>
          </cell>
          <cell r="I41">
            <v>59</v>
          </cell>
          <cell r="J41">
            <v>73</v>
          </cell>
          <cell r="K41">
            <v>85</v>
          </cell>
          <cell r="L41">
            <v>87</v>
          </cell>
          <cell r="M41">
            <v>101</v>
          </cell>
          <cell r="N41">
            <v>97</v>
          </cell>
          <cell r="O41">
            <v>99</v>
          </cell>
          <cell r="P41">
            <v>103</v>
          </cell>
          <cell r="Q41">
            <v>117</v>
          </cell>
          <cell r="R41">
            <v>113</v>
          </cell>
          <cell r="S41">
            <v>113</v>
          </cell>
          <cell r="T41">
            <v>119</v>
          </cell>
          <cell r="U41">
            <v>117</v>
          </cell>
          <cell r="V41">
            <v>134</v>
          </cell>
          <cell r="W41">
            <v>146</v>
          </cell>
          <cell r="X41">
            <v>155</v>
          </cell>
          <cell r="Y41">
            <v>163</v>
          </cell>
          <cell r="Z41">
            <v>171</v>
          </cell>
          <cell r="AA41">
            <v>174</v>
          </cell>
          <cell r="AB41">
            <v>167</v>
          </cell>
          <cell r="AC41">
            <v>174</v>
          </cell>
          <cell r="AD41">
            <v>169</v>
          </cell>
          <cell r="AE41">
            <v>169</v>
          </cell>
        </row>
        <row r="42">
          <cell r="E42" t="str">
            <v>Merchant Payments (Bill Pay)Churn Agents DStv BP</v>
          </cell>
          <cell r="F42">
            <v>2</v>
          </cell>
          <cell r="G42">
            <v>3</v>
          </cell>
          <cell r="H42">
            <v>2</v>
          </cell>
          <cell r="I42">
            <v>8</v>
          </cell>
          <cell r="J42">
            <v>3</v>
          </cell>
          <cell r="K42">
            <v>3</v>
          </cell>
          <cell r="L42">
            <v>7</v>
          </cell>
          <cell r="M42">
            <v>3</v>
          </cell>
          <cell r="N42">
            <v>8</v>
          </cell>
          <cell r="O42">
            <v>5</v>
          </cell>
          <cell r="P42">
            <v>5</v>
          </cell>
          <cell r="Q42">
            <v>5</v>
          </cell>
          <cell r="R42">
            <v>4</v>
          </cell>
          <cell r="S42">
            <v>14</v>
          </cell>
          <cell r="T42">
            <v>3</v>
          </cell>
          <cell r="U42">
            <v>11</v>
          </cell>
          <cell r="V42">
            <v>3</v>
          </cell>
          <cell r="W42">
            <v>7</v>
          </cell>
          <cell r="X42">
            <v>6</v>
          </cell>
          <cell r="Y42">
            <v>7</v>
          </cell>
          <cell r="Z42">
            <v>7</v>
          </cell>
          <cell r="AA42">
            <v>7</v>
          </cell>
          <cell r="AB42">
            <v>11</v>
          </cell>
          <cell r="AC42">
            <v>14</v>
          </cell>
          <cell r="AD42">
            <v>13</v>
          </cell>
          <cell r="AE42">
            <v>11</v>
          </cell>
        </row>
        <row r="43">
          <cell r="E43" t="str">
            <v xml:space="preserve">Merchant Payments (Bill Pay)New / Fresh Agents BP in Month </v>
          </cell>
          <cell r="F43">
            <v>6</v>
          </cell>
          <cell r="G43">
            <v>8</v>
          </cell>
          <cell r="H43">
            <v>17</v>
          </cell>
          <cell r="I43">
            <v>16</v>
          </cell>
          <cell r="J43">
            <v>20</v>
          </cell>
          <cell r="K43">
            <v>20</v>
          </cell>
          <cell r="L43">
            <v>17</v>
          </cell>
          <cell r="M43">
            <v>24</v>
          </cell>
          <cell r="N43">
            <v>16</v>
          </cell>
          <cell r="O43">
            <v>16</v>
          </cell>
          <cell r="P43">
            <v>20</v>
          </cell>
          <cell r="Q43">
            <v>24</v>
          </cell>
          <cell r="R43">
            <v>10</v>
          </cell>
          <cell r="S43">
            <v>22</v>
          </cell>
          <cell r="T43">
            <v>19</v>
          </cell>
          <cell r="U43">
            <v>15</v>
          </cell>
          <cell r="V43">
            <v>23</v>
          </cell>
          <cell r="W43">
            <v>28</v>
          </cell>
          <cell r="X43">
            <v>25</v>
          </cell>
          <cell r="Y43">
            <v>25</v>
          </cell>
          <cell r="Z43">
            <v>22</v>
          </cell>
          <cell r="AA43">
            <v>25</v>
          </cell>
          <cell r="AB43">
            <v>22</v>
          </cell>
          <cell r="AC43">
            <v>30</v>
          </cell>
          <cell r="AD43">
            <v>19</v>
          </cell>
          <cell r="AE43">
            <v>23</v>
          </cell>
        </row>
        <row r="44">
          <cell r="E44" t="str">
            <v>Merchant Payments (Bill Pay)Total DStv BP Volume</v>
          </cell>
          <cell r="F44">
            <v>2769</v>
          </cell>
          <cell r="G44">
            <v>2516</v>
          </cell>
          <cell r="H44">
            <v>3227</v>
          </cell>
          <cell r="I44">
            <v>2939</v>
          </cell>
          <cell r="J44">
            <v>3215</v>
          </cell>
          <cell r="K44">
            <v>3405</v>
          </cell>
          <cell r="L44">
            <v>3910</v>
          </cell>
          <cell r="M44">
            <v>4358</v>
          </cell>
          <cell r="N44">
            <v>4705</v>
          </cell>
          <cell r="O44">
            <v>5357</v>
          </cell>
          <cell r="P44">
            <v>4612</v>
          </cell>
          <cell r="Q44">
            <v>7077</v>
          </cell>
          <cell r="R44">
            <v>5257</v>
          </cell>
          <cell r="S44">
            <v>5439</v>
          </cell>
          <cell r="T44">
            <v>4870</v>
          </cell>
          <cell r="U44">
            <v>4516</v>
          </cell>
          <cell r="V44">
            <v>4997</v>
          </cell>
          <cell r="W44">
            <v>7692</v>
          </cell>
          <cell r="X44">
            <v>5662</v>
          </cell>
          <cell r="Y44">
            <v>5675</v>
          </cell>
          <cell r="Z44">
            <v>4834</v>
          </cell>
          <cell r="AA44">
            <v>4805</v>
          </cell>
          <cell r="AB44">
            <v>4564</v>
          </cell>
          <cell r="AC44">
            <v>6595</v>
          </cell>
          <cell r="AD44">
            <v>4838</v>
          </cell>
          <cell r="AE44">
            <v>4062</v>
          </cell>
        </row>
        <row r="45">
          <cell r="E45" t="str">
            <v>Merchant Payments (Bill Pay)Total DStv BP Volume - Reversal</v>
          </cell>
          <cell r="J45">
            <v>1</v>
          </cell>
          <cell r="K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2</v>
          </cell>
          <cell r="V45">
            <v>2</v>
          </cell>
          <cell r="W45">
            <v>1</v>
          </cell>
          <cell r="X45">
            <v>3</v>
          </cell>
          <cell r="Y45">
            <v>3</v>
          </cell>
          <cell r="Z45">
            <v>4</v>
          </cell>
          <cell r="AA45">
            <v>2</v>
          </cell>
          <cell r="AB45">
            <v>4</v>
          </cell>
          <cell r="AC45">
            <v>4</v>
          </cell>
          <cell r="AD45">
            <v>16</v>
          </cell>
          <cell r="AE45">
            <v>13</v>
          </cell>
        </row>
        <row r="46">
          <cell r="E46" t="str">
            <v>Merchant Payments (Bill Pay)Total DStv BP Value</v>
          </cell>
          <cell r="F46">
            <v>7582122</v>
          </cell>
          <cell r="G46">
            <v>6663596</v>
          </cell>
          <cell r="H46">
            <v>8522803</v>
          </cell>
          <cell r="I46">
            <v>7465965</v>
          </cell>
          <cell r="J46">
            <v>7442663</v>
          </cell>
          <cell r="K46">
            <v>7800280</v>
          </cell>
          <cell r="L46">
            <v>8662572</v>
          </cell>
          <cell r="M46">
            <v>10507998</v>
          </cell>
          <cell r="N46">
            <v>10125618</v>
          </cell>
          <cell r="O46">
            <v>12850232</v>
          </cell>
          <cell r="P46">
            <v>11040547</v>
          </cell>
          <cell r="Q46">
            <v>17606168</v>
          </cell>
          <cell r="R46">
            <v>12265959</v>
          </cell>
          <cell r="S46">
            <v>13066379</v>
          </cell>
          <cell r="T46">
            <v>12725572</v>
          </cell>
          <cell r="U46">
            <v>11916881</v>
          </cell>
          <cell r="V46">
            <v>11437445</v>
          </cell>
          <cell r="W46">
            <v>16968910</v>
          </cell>
          <cell r="X46">
            <v>12381971</v>
          </cell>
          <cell r="Y46">
            <v>13969907</v>
          </cell>
          <cell r="Z46">
            <v>13265822</v>
          </cell>
          <cell r="AA46">
            <v>12753782</v>
          </cell>
          <cell r="AB46">
            <v>12220988</v>
          </cell>
          <cell r="AC46">
            <v>16612013</v>
          </cell>
          <cell r="AD46">
            <v>12041495</v>
          </cell>
          <cell r="AE46">
            <v>9985089</v>
          </cell>
        </row>
        <row r="47">
          <cell r="E47" t="str">
            <v>Merchant Payments (Bill Pay)Total DStv BP Value - Reversal</v>
          </cell>
          <cell r="J47">
            <v>-15000</v>
          </cell>
          <cell r="K47">
            <v>-1500</v>
          </cell>
          <cell r="O47">
            <v>-5000</v>
          </cell>
          <cell r="P47">
            <v>-1500</v>
          </cell>
          <cell r="Q47">
            <v>-6600</v>
          </cell>
          <cell r="R47">
            <v>-15000</v>
          </cell>
          <cell r="S47">
            <v>-18200</v>
          </cell>
          <cell r="V47">
            <v>-13150</v>
          </cell>
          <cell r="W47">
            <v>-3000</v>
          </cell>
          <cell r="X47">
            <v>-7000</v>
          </cell>
          <cell r="Y47">
            <v>-15000</v>
          </cell>
          <cell r="Z47">
            <v>-7500</v>
          </cell>
          <cell r="AA47">
            <v>-23300</v>
          </cell>
          <cell r="AB47">
            <v>-35100</v>
          </cell>
          <cell r="AC47">
            <v>-12000</v>
          </cell>
          <cell r="AD47">
            <v>-41650</v>
          </cell>
          <cell r="AE47">
            <v>-27000</v>
          </cell>
        </row>
        <row r="48">
          <cell r="E48" t="str">
            <v>Merchant Payments (Bill Pay)Average Value of DStv BP</v>
          </cell>
          <cell r="F48">
            <v>2738.22</v>
          </cell>
          <cell r="G48">
            <v>2648.49</v>
          </cell>
          <cell r="H48">
            <v>2641.09</v>
          </cell>
          <cell r="I48">
            <v>2540.31</v>
          </cell>
          <cell r="J48">
            <v>2314.98</v>
          </cell>
          <cell r="K48">
            <v>2290.83</v>
          </cell>
          <cell r="L48">
            <v>2215.4899999999998</v>
          </cell>
          <cell r="M48">
            <v>2411.1999999999998</v>
          </cell>
          <cell r="N48">
            <v>2152.1</v>
          </cell>
          <cell r="O48">
            <v>2398.77</v>
          </cell>
          <cell r="P48">
            <v>2393.87</v>
          </cell>
          <cell r="Q48">
            <v>2487.8000000000002</v>
          </cell>
          <cell r="R48">
            <v>2333.2600000000002</v>
          </cell>
          <cell r="S48">
            <v>2402.35</v>
          </cell>
          <cell r="T48">
            <v>2613.0500000000002</v>
          </cell>
          <cell r="U48">
            <v>2638.81</v>
          </cell>
          <cell r="V48">
            <v>2288.86</v>
          </cell>
          <cell r="W48">
            <v>2206.0500000000002</v>
          </cell>
          <cell r="X48">
            <v>2186.85</v>
          </cell>
          <cell r="Y48">
            <v>2461.66</v>
          </cell>
          <cell r="Z48">
            <v>2744.27</v>
          </cell>
          <cell r="AA48">
            <v>2654.27</v>
          </cell>
          <cell r="AB48">
            <v>2677.69</v>
          </cell>
          <cell r="AC48">
            <v>2518.88</v>
          </cell>
          <cell r="AD48">
            <v>2488.94</v>
          </cell>
          <cell r="AE48">
            <v>2458.17</v>
          </cell>
        </row>
        <row r="49">
          <cell r="E49" t="str">
            <v>Merchant Payments (Bill Pay)Average Value of DStv BP - Reversals</v>
          </cell>
          <cell r="J49">
            <v>-15000</v>
          </cell>
          <cell r="K49">
            <v>-1500</v>
          </cell>
          <cell r="O49">
            <v>-5000</v>
          </cell>
          <cell r="P49">
            <v>-1500</v>
          </cell>
          <cell r="Q49">
            <v>-6600</v>
          </cell>
          <cell r="R49">
            <v>-15000</v>
          </cell>
          <cell r="S49">
            <v>-9100</v>
          </cell>
          <cell r="V49">
            <v>-6575</v>
          </cell>
          <cell r="W49">
            <v>-3000</v>
          </cell>
          <cell r="X49">
            <v>-2333.33</v>
          </cell>
          <cell r="Y49">
            <v>-5000</v>
          </cell>
          <cell r="Z49">
            <v>-1875</v>
          </cell>
          <cell r="AA49">
            <v>-11650</v>
          </cell>
          <cell r="AB49">
            <v>-8775</v>
          </cell>
          <cell r="AC49">
            <v>-3000</v>
          </cell>
          <cell r="AD49">
            <v>-2603.13</v>
          </cell>
          <cell r="AE49">
            <v>-2076.92</v>
          </cell>
        </row>
        <row r="50">
          <cell r="E50" t="str">
            <v>Merchant Payments (Bill Pay)Paga DStv BP Income</v>
          </cell>
          <cell r="F50">
            <v>227771.22</v>
          </cell>
          <cell r="G50">
            <v>203665.96000000002</v>
          </cell>
          <cell r="H50">
            <v>260628.03</v>
          </cell>
          <cell r="I50">
            <v>234009.65</v>
          </cell>
          <cell r="J50">
            <v>107870</v>
          </cell>
          <cell r="K50">
            <v>179340</v>
          </cell>
          <cell r="L50">
            <v>205930</v>
          </cell>
          <cell r="M50">
            <v>239730.7</v>
          </cell>
          <cell r="N50">
            <v>287666.18</v>
          </cell>
          <cell r="O50">
            <v>420632.32000000001</v>
          </cell>
          <cell r="P50">
            <v>362390.47</v>
          </cell>
          <cell r="Q50">
            <v>548197.67999999993</v>
          </cell>
          <cell r="R50">
            <v>404359.58999999997</v>
          </cell>
          <cell r="S50">
            <v>420925.79000000004</v>
          </cell>
          <cell r="T50">
            <v>383125.72</v>
          </cell>
          <cell r="U50">
            <v>356808.81</v>
          </cell>
          <cell r="V50">
            <v>365575.95</v>
          </cell>
          <cell r="W50">
            <v>550209.1</v>
          </cell>
          <cell r="X50">
            <v>405509.70999999996</v>
          </cell>
          <cell r="Y50">
            <v>429709.07</v>
          </cell>
          <cell r="Z50">
            <v>391033.22</v>
          </cell>
          <cell r="AA50">
            <v>384420.82</v>
          </cell>
          <cell r="AB50">
            <v>364900.88</v>
          </cell>
          <cell r="AC50">
            <v>511890.13</v>
          </cell>
          <cell r="AD50">
            <v>375336.45</v>
          </cell>
          <cell r="AE50">
            <v>311340.89</v>
          </cell>
        </row>
        <row r="51">
          <cell r="E51" t="str">
            <v>Merchant Payments (Bill Pay)Paga DStv BP Income - Reversals</v>
          </cell>
          <cell r="J51">
            <v>0</v>
          </cell>
          <cell r="K51">
            <v>-20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-245</v>
          </cell>
          <cell r="AE51">
            <v>0</v>
          </cell>
        </row>
        <row r="52">
          <cell r="E52" t="str">
            <v>Merchant Payments (Bill Pay)Agent DStv BP Commission</v>
          </cell>
          <cell r="F52">
            <v>96570</v>
          </cell>
          <cell r="G52">
            <v>86710</v>
          </cell>
          <cell r="H52">
            <v>110860</v>
          </cell>
          <cell r="I52">
            <v>100570</v>
          </cell>
          <cell r="J52">
            <v>107870</v>
          </cell>
          <cell r="K52">
            <v>113420</v>
          </cell>
          <cell r="L52">
            <v>127730</v>
          </cell>
          <cell r="M52">
            <v>150460</v>
          </cell>
          <cell r="N52">
            <v>155090</v>
          </cell>
          <cell r="O52">
            <v>184960</v>
          </cell>
          <cell r="P52">
            <v>159750</v>
          </cell>
          <cell r="Q52">
            <v>230550</v>
          </cell>
          <cell r="R52">
            <v>176430</v>
          </cell>
          <cell r="S52">
            <v>181340</v>
          </cell>
          <cell r="T52">
            <v>158470</v>
          </cell>
          <cell r="U52">
            <v>147320</v>
          </cell>
          <cell r="V52">
            <v>151170</v>
          </cell>
          <cell r="W52">
            <v>226670</v>
          </cell>
          <cell r="X52">
            <v>168440</v>
          </cell>
          <cell r="Y52">
            <v>176420</v>
          </cell>
          <cell r="Z52">
            <v>161700</v>
          </cell>
          <cell r="AA52">
            <v>160590</v>
          </cell>
          <cell r="AB52">
            <v>151140</v>
          </cell>
          <cell r="AC52">
            <v>213830</v>
          </cell>
          <cell r="AD52">
            <v>158310</v>
          </cell>
          <cell r="AE52">
            <v>130240</v>
          </cell>
        </row>
        <row r="53">
          <cell r="E53" t="str">
            <v>Merchant Payments (Bill Pay)Agent DStv BP Commission - Reversals</v>
          </cell>
          <cell r="J53">
            <v>0</v>
          </cell>
          <cell r="K53">
            <v>-20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-140</v>
          </cell>
          <cell r="AE53">
            <v>0</v>
          </cell>
        </row>
        <row r="54">
          <cell r="E54" t="str">
            <v>Merchant Payments (Bill Pay)Number of agents performing Gotv</v>
          </cell>
          <cell r="F54">
            <v>42</v>
          </cell>
          <cell r="G54">
            <v>44</v>
          </cell>
          <cell r="H54">
            <v>62</v>
          </cell>
          <cell r="I54">
            <v>63</v>
          </cell>
          <cell r="J54">
            <v>80</v>
          </cell>
          <cell r="K54">
            <v>100</v>
          </cell>
          <cell r="L54">
            <v>99</v>
          </cell>
          <cell r="M54">
            <v>105</v>
          </cell>
          <cell r="N54">
            <v>121</v>
          </cell>
          <cell r="O54">
            <v>125</v>
          </cell>
          <cell r="P54">
            <v>133</v>
          </cell>
          <cell r="Q54">
            <v>136</v>
          </cell>
          <cell r="R54">
            <v>134</v>
          </cell>
          <cell r="S54">
            <v>144</v>
          </cell>
          <cell r="T54">
            <v>141</v>
          </cell>
          <cell r="U54">
            <v>136</v>
          </cell>
          <cell r="V54">
            <v>148</v>
          </cell>
          <cell r="W54">
            <v>164</v>
          </cell>
          <cell r="X54">
            <v>172</v>
          </cell>
          <cell r="Y54">
            <v>187</v>
          </cell>
          <cell r="Z54">
            <v>202</v>
          </cell>
          <cell r="AA54">
            <v>209</v>
          </cell>
          <cell r="AB54">
            <v>209</v>
          </cell>
          <cell r="AC54">
            <v>216</v>
          </cell>
          <cell r="AD54">
            <v>227</v>
          </cell>
          <cell r="AE54">
            <v>221</v>
          </cell>
        </row>
        <row r="55">
          <cell r="E55" t="str">
            <v>Merchant Payments (Bill Pay)Churn Agents Gotv BP</v>
          </cell>
          <cell r="F55">
            <v>2</v>
          </cell>
          <cell r="G55">
            <v>2</v>
          </cell>
          <cell r="H55">
            <v>1</v>
          </cell>
          <cell r="I55">
            <v>9</v>
          </cell>
          <cell r="J55">
            <v>4</v>
          </cell>
          <cell r="K55">
            <v>4</v>
          </cell>
          <cell r="L55">
            <v>5</v>
          </cell>
          <cell r="M55">
            <v>7</v>
          </cell>
          <cell r="N55">
            <v>4</v>
          </cell>
          <cell r="O55">
            <v>10</v>
          </cell>
          <cell r="P55">
            <v>8</v>
          </cell>
          <cell r="Q55">
            <v>8</v>
          </cell>
          <cell r="R55">
            <v>13</v>
          </cell>
          <cell r="S55">
            <v>16</v>
          </cell>
          <cell r="T55">
            <v>17</v>
          </cell>
          <cell r="U55">
            <v>19</v>
          </cell>
          <cell r="V55">
            <v>8</v>
          </cell>
          <cell r="W55">
            <v>11</v>
          </cell>
          <cell r="X55">
            <v>17</v>
          </cell>
          <cell r="Y55">
            <v>10</v>
          </cell>
          <cell r="Z55">
            <v>9</v>
          </cell>
          <cell r="AA55">
            <v>12</v>
          </cell>
          <cell r="AB55">
            <v>16</v>
          </cell>
          <cell r="AC55">
            <v>21</v>
          </cell>
          <cell r="AD55">
            <v>29</v>
          </cell>
          <cell r="AE55">
            <v>22</v>
          </cell>
        </row>
        <row r="56">
          <cell r="E56" t="str">
            <v xml:space="preserve">Merchant Payments (Bill Pay)New / Fresh Agents BP in Month </v>
          </cell>
          <cell r="F56">
            <v>7</v>
          </cell>
          <cell r="G56">
            <v>5</v>
          </cell>
          <cell r="H56">
            <v>19</v>
          </cell>
          <cell r="I56">
            <v>12</v>
          </cell>
          <cell r="J56">
            <v>23</v>
          </cell>
          <cell r="K56">
            <v>25</v>
          </cell>
          <cell r="L56">
            <v>7</v>
          </cell>
          <cell r="M56">
            <v>17</v>
          </cell>
          <cell r="N56">
            <v>22</v>
          </cell>
          <cell r="O56">
            <v>16</v>
          </cell>
          <cell r="P56">
            <v>20</v>
          </cell>
          <cell r="Q56">
            <v>13</v>
          </cell>
          <cell r="R56">
            <v>14</v>
          </cell>
          <cell r="S56">
            <v>29</v>
          </cell>
          <cell r="T56">
            <v>18</v>
          </cell>
          <cell r="U56">
            <v>18</v>
          </cell>
          <cell r="V56">
            <v>23</v>
          </cell>
          <cell r="W56">
            <v>32</v>
          </cell>
          <cell r="X56">
            <v>24</v>
          </cell>
          <cell r="Y56">
            <v>29</v>
          </cell>
          <cell r="Z56">
            <v>27</v>
          </cell>
          <cell r="AA56">
            <v>23</v>
          </cell>
          <cell r="AB56">
            <v>28</v>
          </cell>
          <cell r="AC56">
            <v>34</v>
          </cell>
          <cell r="AD56">
            <v>26</v>
          </cell>
          <cell r="AE56">
            <v>32</v>
          </cell>
        </row>
        <row r="57">
          <cell r="E57" t="str">
            <v>Merchant Payments (Bill Pay)Total Gotv BP Volume</v>
          </cell>
          <cell r="F57">
            <v>2377</v>
          </cell>
          <cell r="G57">
            <v>2433</v>
          </cell>
          <cell r="H57">
            <v>3120</v>
          </cell>
          <cell r="I57">
            <v>2935</v>
          </cell>
          <cell r="J57">
            <v>3801</v>
          </cell>
          <cell r="K57">
            <v>4430</v>
          </cell>
          <cell r="L57">
            <v>4649</v>
          </cell>
          <cell r="M57">
            <v>4570</v>
          </cell>
          <cell r="N57">
            <v>4173</v>
          </cell>
          <cell r="O57">
            <v>5660</v>
          </cell>
          <cell r="P57">
            <v>4895</v>
          </cell>
          <cell r="Q57">
            <v>8053</v>
          </cell>
          <cell r="R57">
            <v>6098</v>
          </cell>
          <cell r="S57">
            <v>6025</v>
          </cell>
          <cell r="T57">
            <v>6068</v>
          </cell>
          <cell r="U57">
            <v>5685</v>
          </cell>
          <cell r="V57">
            <v>6610</v>
          </cell>
          <cell r="W57">
            <v>9040</v>
          </cell>
          <cell r="X57">
            <v>8564</v>
          </cell>
          <cell r="Y57">
            <v>9412</v>
          </cell>
          <cell r="Z57">
            <v>10190</v>
          </cell>
          <cell r="AA57">
            <v>10719</v>
          </cell>
          <cell r="AB57">
            <v>9462</v>
          </cell>
          <cell r="AC57">
            <v>17288</v>
          </cell>
          <cell r="AD57">
            <v>15887</v>
          </cell>
          <cell r="AE57">
            <v>15234</v>
          </cell>
        </row>
        <row r="58">
          <cell r="E58" t="str">
            <v>Merchant Payments (Bill Pay)Total Gotv BP Volume - Reversals</v>
          </cell>
          <cell r="M58">
            <v>1</v>
          </cell>
          <cell r="N58">
            <v>2</v>
          </cell>
          <cell r="Q58">
            <v>1</v>
          </cell>
          <cell r="R58">
            <v>1</v>
          </cell>
          <cell r="S58">
            <v>1</v>
          </cell>
          <cell r="V58">
            <v>3</v>
          </cell>
          <cell r="X58">
            <v>6</v>
          </cell>
          <cell r="Y58">
            <v>3</v>
          </cell>
          <cell r="Z58">
            <v>7</v>
          </cell>
          <cell r="AA58">
            <v>19</v>
          </cell>
          <cell r="AB58">
            <v>5</v>
          </cell>
          <cell r="AC58">
            <v>2</v>
          </cell>
          <cell r="AD58">
            <v>55</v>
          </cell>
          <cell r="AE58">
            <v>23</v>
          </cell>
        </row>
        <row r="59">
          <cell r="E59" t="str">
            <v>Merchant Payments (Bill Pay)Total Gotv BP Value</v>
          </cell>
          <cell r="F59">
            <v>3302100</v>
          </cell>
          <cell r="G59">
            <v>3433450</v>
          </cell>
          <cell r="H59">
            <v>4415600</v>
          </cell>
          <cell r="I59">
            <v>4109250</v>
          </cell>
          <cell r="J59">
            <v>5322500</v>
          </cell>
          <cell r="K59">
            <v>6169750</v>
          </cell>
          <cell r="L59">
            <v>6496850</v>
          </cell>
          <cell r="M59">
            <v>6459900</v>
          </cell>
          <cell r="N59">
            <v>5839903</v>
          </cell>
          <cell r="O59">
            <v>7930750</v>
          </cell>
          <cell r="P59">
            <v>6955383</v>
          </cell>
          <cell r="Q59">
            <v>11391133</v>
          </cell>
          <cell r="R59">
            <v>8718970</v>
          </cell>
          <cell r="S59">
            <v>8573830</v>
          </cell>
          <cell r="T59">
            <v>8701994</v>
          </cell>
          <cell r="U59">
            <v>8119033</v>
          </cell>
          <cell r="V59">
            <v>9364520</v>
          </cell>
          <cell r="W59">
            <v>12787909</v>
          </cell>
          <cell r="X59">
            <v>11877763</v>
          </cell>
          <cell r="Y59">
            <v>12613330</v>
          </cell>
          <cell r="Z59">
            <v>13714341</v>
          </cell>
          <cell r="AA59">
            <v>13856887</v>
          </cell>
          <cell r="AB59">
            <v>12313987</v>
          </cell>
          <cell r="AC59">
            <v>22803971</v>
          </cell>
          <cell r="AD59">
            <v>19998375</v>
          </cell>
          <cell r="AE59">
            <v>19278559</v>
          </cell>
        </row>
        <row r="60">
          <cell r="E60" t="str">
            <v>Merchant Payments (Bill Pay)Total Gotv BP Value - Reversals</v>
          </cell>
          <cell r="M60">
            <v>-1500</v>
          </cell>
          <cell r="N60">
            <v>-30000</v>
          </cell>
          <cell r="Q60">
            <v>-1500</v>
          </cell>
          <cell r="R60">
            <v>-21000</v>
          </cell>
          <cell r="S60">
            <v>-1500</v>
          </cell>
          <cell r="V60">
            <v>-45000</v>
          </cell>
          <cell r="X60">
            <v>-38500</v>
          </cell>
          <cell r="Y60">
            <v>-4000</v>
          </cell>
          <cell r="Z60">
            <v>-10500</v>
          </cell>
          <cell r="AA60">
            <v>-84500</v>
          </cell>
          <cell r="AB60">
            <v>-6500</v>
          </cell>
          <cell r="AC60">
            <v>-3000</v>
          </cell>
          <cell r="AD60">
            <v>-87000</v>
          </cell>
          <cell r="AE60">
            <v>-30400</v>
          </cell>
        </row>
        <row r="61">
          <cell r="E61" t="str">
            <v>Merchant Payments (Bill Pay)Average Value of Gotv BP</v>
          </cell>
          <cell r="F61">
            <v>1389.19</v>
          </cell>
          <cell r="G61">
            <v>1411.2</v>
          </cell>
          <cell r="H61">
            <v>1415.26</v>
          </cell>
          <cell r="I61">
            <v>1400.09</v>
          </cell>
          <cell r="J61">
            <v>1400.29</v>
          </cell>
          <cell r="K61">
            <v>1392.72</v>
          </cell>
          <cell r="L61">
            <v>1397.47</v>
          </cell>
          <cell r="M61">
            <v>1413.54</v>
          </cell>
          <cell r="N61">
            <v>1399.45</v>
          </cell>
          <cell r="O61">
            <v>1401.19</v>
          </cell>
          <cell r="P61">
            <v>1420.92</v>
          </cell>
          <cell r="Q61">
            <v>1414.52</v>
          </cell>
          <cell r="R61">
            <v>1429.81</v>
          </cell>
          <cell r="S61">
            <v>1423.04</v>
          </cell>
          <cell r="T61">
            <v>1434.08</v>
          </cell>
          <cell r="U61">
            <v>1428.15</v>
          </cell>
          <cell r="V61">
            <v>1416.72</v>
          </cell>
          <cell r="W61">
            <v>1414.59</v>
          </cell>
          <cell r="X61">
            <v>1386.94</v>
          </cell>
          <cell r="Y61">
            <v>1340.13</v>
          </cell>
          <cell r="Z61">
            <v>1345.86</v>
          </cell>
          <cell r="AA61">
            <v>1292.74</v>
          </cell>
          <cell r="AB61">
            <v>1301.4100000000001</v>
          </cell>
          <cell r="AC61">
            <v>1319.06</v>
          </cell>
          <cell r="AD61">
            <v>1258.79</v>
          </cell>
          <cell r="AE61">
            <v>1265.5</v>
          </cell>
        </row>
        <row r="62">
          <cell r="E62" t="str">
            <v>Merchant Payments (Bill Pay)Average Value of Gotv BP - Reversals</v>
          </cell>
          <cell r="M62">
            <v>-1500</v>
          </cell>
          <cell r="N62">
            <v>-15000</v>
          </cell>
          <cell r="Q62">
            <v>-1500</v>
          </cell>
          <cell r="R62">
            <v>-21000</v>
          </cell>
          <cell r="S62">
            <v>-1500</v>
          </cell>
          <cell r="V62">
            <v>-15000</v>
          </cell>
          <cell r="X62">
            <v>-6416.67</v>
          </cell>
          <cell r="Y62">
            <v>-1333.33</v>
          </cell>
          <cell r="Z62">
            <v>-1500</v>
          </cell>
          <cell r="AA62">
            <v>-4447.37</v>
          </cell>
          <cell r="AB62">
            <v>-1300</v>
          </cell>
          <cell r="AC62">
            <v>-1500</v>
          </cell>
          <cell r="AD62">
            <v>-1581.82</v>
          </cell>
          <cell r="AE62">
            <v>-1321.74</v>
          </cell>
        </row>
        <row r="63">
          <cell r="E63" t="str">
            <v>Merchant Payments (Bill Pay)Paga Gotv BP Income</v>
          </cell>
          <cell r="F63">
            <v>132001</v>
          </cell>
          <cell r="G63">
            <v>134654.5</v>
          </cell>
          <cell r="H63">
            <v>172976</v>
          </cell>
          <cell r="I63">
            <v>162032.5</v>
          </cell>
          <cell r="J63">
            <v>81060</v>
          </cell>
          <cell r="K63">
            <v>151287.5</v>
          </cell>
          <cell r="L63">
            <v>162538.5</v>
          </cell>
          <cell r="M63">
            <v>166234</v>
          </cell>
          <cell r="N63">
            <v>175309.03</v>
          </cell>
          <cell r="O63">
            <v>310957.5</v>
          </cell>
          <cell r="P63">
            <v>270813.82999999996</v>
          </cell>
          <cell r="Q63">
            <v>442126.33</v>
          </cell>
          <cell r="R63">
            <v>336379.7</v>
          </cell>
          <cell r="S63">
            <v>332473.3</v>
          </cell>
          <cell r="T63">
            <v>335499.94</v>
          </cell>
          <cell r="U63">
            <v>312940.32999999996</v>
          </cell>
          <cell r="V63">
            <v>363205.2</v>
          </cell>
          <cell r="W63">
            <v>496859.09</v>
          </cell>
          <cell r="X63">
            <v>466852.63</v>
          </cell>
          <cell r="Y63">
            <v>507243.3</v>
          </cell>
          <cell r="Z63">
            <v>551018.40999999992</v>
          </cell>
          <cell r="AA63">
            <v>572503.87</v>
          </cell>
          <cell r="AB63">
            <v>507394.87</v>
          </cell>
          <cell r="AC63">
            <v>927549.71</v>
          </cell>
          <cell r="AD63">
            <v>841886.25</v>
          </cell>
          <cell r="AE63">
            <v>809239.59000000008</v>
          </cell>
        </row>
        <row r="64">
          <cell r="E64" t="str">
            <v>Merchant Payments (Bill Pay)Paga Gotv BP Income - Reversals</v>
          </cell>
          <cell r="M64">
            <v>0</v>
          </cell>
          <cell r="N64">
            <v>0</v>
          </cell>
          <cell r="Q64">
            <v>0</v>
          </cell>
          <cell r="R64">
            <v>0</v>
          </cell>
          <cell r="S64">
            <v>0</v>
          </cell>
          <cell r="V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-105</v>
          </cell>
          <cell r="AE64">
            <v>0</v>
          </cell>
        </row>
        <row r="65">
          <cell r="E65" t="str">
            <v>Merchant Payments (Bill Pay)Agent Gotv BP Commission</v>
          </cell>
          <cell r="F65">
            <v>51440</v>
          </cell>
          <cell r="G65">
            <v>51660</v>
          </cell>
          <cell r="H65">
            <v>66420</v>
          </cell>
          <cell r="I65">
            <v>62240</v>
          </cell>
          <cell r="J65">
            <v>81060</v>
          </cell>
          <cell r="K65">
            <v>93130</v>
          </cell>
          <cell r="L65">
            <v>97570</v>
          </cell>
          <cell r="M65">
            <v>96480</v>
          </cell>
          <cell r="N65">
            <v>87470</v>
          </cell>
          <cell r="O65">
            <v>118450</v>
          </cell>
          <cell r="P65">
            <v>103360</v>
          </cell>
          <cell r="Q65">
            <v>167160</v>
          </cell>
          <cell r="R65">
            <v>127040</v>
          </cell>
          <cell r="S65">
            <v>126240</v>
          </cell>
          <cell r="T65">
            <v>127120</v>
          </cell>
          <cell r="U65">
            <v>118050</v>
          </cell>
          <cell r="V65">
            <v>136970</v>
          </cell>
          <cell r="W65">
            <v>188180</v>
          </cell>
          <cell r="X65">
            <v>176530</v>
          </cell>
          <cell r="Y65">
            <v>192890</v>
          </cell>
          <cell r="Z65">
            <v>210110</v>
          </cell>
          <cell r="AA65">
            <v>219090</v>
          </cell>
          <cell r="AB65">
            <v>195050</v>
          </cell>
          <cell r="AC65">
            <v>353760</v>
          </cell>
          <cell r="AD65">
            <v>324510</v>
          </cell>
          <cell r="AE65">
            <v>311930</v>
          </cell>
        </row>
        <row r="66">
          <cell r="E66" t="str">
            <v>Merchant Payments (Bill Pay)Agent Gotv BP Commission - Reversals</v>
          </cell>
          <cell r="M66">
            <v>0</v>
          </cell>
          <cell r="N66">
            <v>0</v>
          </cell>
          <cell r="Q66">
            <v>0</v>
          </cell>
          <cell r="R66">
            <v>0</v>
          </cell>
          <cell r="S66">
            <v>0</v>
          </cell>
          <cell r="V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-60</v>
          </cell>
          <cell r="AE66">
            <v>0</v>
          </cell>
        </row>
        <row r="67">
          <cell r="E67" t="str">
            <v>Merchant Payments (Bill Pay)Number of agents performing Startimes</v>
          </cell>
          <cell r="X67">
            <v>4</v>
          </cell>
          <cell r="Y67">
            <v>78</v>
          </cell>
          <cell r="Z67">
            <v>93</v>
          </cell>
          <cell r="AA67">
            <v>103</v>
          </cell>
          <cell r="AB67">
            <v>99</v>
          </cell>
          <cell r="AC67">
            <v>108</v>
          </cell>
          <cell r="AD67">
            <v>108</v>
          </cell>
          <cell r="AE67">
            <v>101</v>
          </cell>
        </row>
        <row r="68">
          <cell r="E68" t="str">
            <v>Merchant Payments (Bill Pay)Churn Agents Startimes BP</v>
          </cell>
          <cell r="Y68">
            <v>1</v>
          </cell>
          <cell r="Z68">
            <v>2</v>
          </cell>
          <cell r="AA68">
            <v>4</v>
          </cell>
          <cell r="AB68">
            <v>5</v>
          </cell>
          <cell r="AC68">
            <v>4</v>
          </cell>
          <cell r="AD68">
            <v>3</v>
          </cell>
          <cell r="AE68">
            <v>3</v>
          </cell>
        </row>
        <row r="69">
          <cell r="E69" t="str">
            <v xml:space="preserve">Merchant Payments (Bill Pay)New / Fresh Agents BP in Month </v>
          </cell>
          <cell r="X69">
            <v>4</v>
          </cell>
          <cell r="Y69">
            <v>76</v>
          </cell>
          <cell r="Z69">
            <v>31</v>
          </cell>
          <cell r="AA69">
            <v>20</v>
          </cell>
          <cell r="AB69">
            <v>22</v>
          </cell>
          <cell r="AC69">
            <v>24</v>
          </cell>
          <cell r="AD69">
            <v>16</v>
          </cell>
          <cell r="AE69">
            <v>13</v>
          </cell>
        </row>
        <row r="70">
          <cell r="E70" t="str">
            <v>Merchant Payments (Bill Pay)Total Startimes BP Volume</v>
          </cell>
          <cell r="X70">
            <v>6</v>
          </cell>
          <cell r="Y70">
            <v>585</v>
          </cell>
          <cell r="Z70">
            <v>922</v>
          </cell>
          <cell r="AA70">
            <v>1311</v>
          </cell>
          <cell r="AB70">
            <v>1222</v>
          </cell>
          <cell r="AC70">
            <v>1948</v>
          </cell>
          <cell r="AD70">
            <v>1886</v>
          </cell>
          <cell r="AE70">
            <v>1462</v>
          </cell>
        </row>
        <row r="71">
          <cell r="E71" t="str">
            <v>Merchant Payments (Bill Pay)Total Startimes BP Volume - Reversals</v>
          </cell>
          <cell r="AA71">
            <v>3</v>
          </cell>
          <cell r="AE71">
            <v>5</v>
          </cell>
        </row>
        <row r="72">
          <cell r="E72" t="str">
            <v>Merchant Payments (Bill Pay)Total Startimes BP Value</v>
          </cell>
          <cell r="X72">
            <v>5000</v>
          </cell>
          <cell r="Y72">
            <v>482500</v>
          </cell>
          <cell r="Z72">
            <v>821400</v>
          </cell>
          <cell r="AA72">
            <v>1161900</v>
          </cell>
          <cell r="AB72">
            <v>1188250</v>
          </cell>
          <cell r="AC72">
            <v>2052875</v>
          </cell>
          <cell r="AD72">
            <v>1900400</v>
          </cell>
          <cell r="AE72">
            <v>1426420</v>
          </cell>
        </row>
        <row r="73">
          <cell r="E73" t="str">
            <v>Merchant Payments (Bill Pay)Total Startimes BP Value - Reversals</v>
          </cell>
          <cell r="AA73">
            <v>-2500</v>
          </cell>
          <cell r="AE73">
            <v>-5000</v>
          </cell>
        </row>
        <row r="74">
          <cell r="E74" t="str">
            <v>Merchant Payments (Bill Pay)Average Value of Startimes BP</v>
          </cell>
          <cell r="X74">
            <v>833.33</v>
          </cell>
          <cell r="Y74">
            <v>824.79</v>
          </cell>
          <cell r="Z74">
            <v>890.89</v>
          </cell>
          <cell r="AA74">
            <v>886.27</v>
          </cell>
          <cell r="AB74">
            <v>972.38</v>
          </cell>
          <cell r="AC74">
            <v>1053.8399999999999</v>
          </cell>
          <cell r="AD74">
            <v>1007.64</v>
          </cell>
          <cell r="AE74">
            <v>975.66</v>
          </cell>
        </row>
        <row r="75">
          <cell r="E75" t="str">
            <v>Merchant Payments (Bill Pay)Average Value of Startimes BP - Reversals</v>
          </cell>
          <cell r="AA75">
            <v>-833.33</v>
          </cell>
          <cell r="AE75">
            <v>-1000</v>
          </cell>
        </row>
        <row r="76">
          <cell r="E76" t="str">
            <v>Merchant Payments (Bill Pay)Paga Startimes BP Income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5000</v>
          </cell>
          <cell r="Y76">
            <v>482500</v>
          </cell>
          <cell r="Z76">
            <v>821400</v>
          </cell>
          <cell r="AA76">
            <v>1161900</v>
          </cell>
          <cell r="AB76">
            <v>1188250</v>
          </cell>
          <cell r="AC76">
            <v>2052875</v>
          </cell>
          <cell r="AD76">
            <v>1900400</v>
          </cell>
          <cell r="AE76">
            <v>1428420</v>
          </cell>
        </row>
        <row r="77">
          <cell r="E77" t="str">
            <v>Merchant Payments (Bill Pay)Paga Startimes BP Income - Reversals</v>
          </cell>
          <cell r="AA77">
            <v>-2425</v>
          </cell>
          <cell r="AE77">
            <v>-2910</v>
          </cell>
        </row>
        <row r="78">
          <cell r="E78" t="str">
            <v>Merchant Payments (Bill Pay)Agent Startimes BP Commission</v>
          </cell>
          <cell r="X78">
            <v>0</v>
          </cell>
          <cell r="Y78">
            <v>5490</v>
          </cell>
          <cell r="Z78">
            <v>24642</v>
          </cell>
          <cell r="AA78">
            <v>34857</v>
          </cell>
          <cell r="AB78">
            <v>35647.5</v>
          </cell>
          <cell r="AC78">
            <v>61586.25</v>
          </cell>
          <cell r="AD78">
            <v>57012</v>
          </cell>
          <cell r="AE78">
            <v>42852.6</v>
          </cell>
        </row>
        <row r="79">
          <cell r="E79" t="str">
            <v>Merchant Payments (Bill Pay)Agent Startimes BP Commission - Reversals</v>
          </cell>
          <cell r="AA79">
            <v>-75</v>
          </cell>
          <cell r="AE79">
            <v>-90</v>
          </cell>
        </row>
        <row r="80">
          <cell r="E80" t="str">
            <v>Merchant Payments (Bill Pay)Number of agents performing Other</v>
          </cell>
          <cell r="H80">
            <v>1</v>
          </cell>
          <cell r="J80">
            <v>2</v>
          </cell>
          <cell r="K80">
            <v>1</v>
          </cell>
          <cell r="M80">
            <v>1</v>
          </cell>
          <cell r="O80">
            <v>2</v>
          </cell>
          <cell r="P80">
            <v>1</v>
          </cell>
          <cell r="U80">
            <v>4</v>
          </cell>
          <cell r="V80">
            <v>4</v>
          </cell>
          <cell r="W80">
            <v>4</v>
          </cell>
          <cell r="X80">
            <v>4</v>
          </cell>
          <cell r="Y80">
            <v>5</v>
          </cell>
          <cell r="Z80">
            <v>7</v>
          </cell>
          <cell r="AA80">
            <v>7</v>
          </cell>
          <cell r="AB80">
            <v>10</v>
          </cell>
          <cell r="AC80">
            <v>9</v>
          </cell>
          <cell r="AD80">
            <v>19</v>
          </cell>
          <cell r="AE80">
            <v>8</v>
          </cell>
        </row>
        <row r="81">
          <cell r="E81" t="str">
            <v>Merchant Payments (Bill Pay)Churn Agents Other BP</v>
          </cell>
          <cell r="X81">
            <v>1</v>
          </cell>
          <cell r="Y81">
            <v>1</v>
          </cell>
          <cell r="Z81">
            <v>1</v>
          </cell>
          <cell r="AB81">
            <v>1</v>
          </cell>
          <cell r="AC81">
            <v>3</v>
          </cell>
          <cell r="AD81">
            <v>2</v>
          </cell>
          <cell r="AE81">
            <v>4</v>
          </cell>
        </row>
        <row r="82">
          <cell r="E82" t="str">
            <v xml:space="preserve">Merchant Payments (Bill Pay)New / Fresh Agents BP in Month </v>
          </cell>
          <cell r="H82">
            <v>1</v>
          </cell>
          <cell r="J82">
            <v>1</v>
          </cell>
          <cell r="K82">
            <v>1</v>
          </cell>
          <cell r="M82">
            <v>1</v>
          </cell>
          <cell r="O82">
            <v>1</v>
          </cell>
          <cell r="P82">
            <v>1</v>
          </cell>
          <cell r="U82">
            <v>3</v>
          </cell>
          <cell r="V82">
            <v>3</v>
          </cell>
          <cell r="W82">
            <v>4</v>
          </cell>
          <cell r="X82">
            <v>4</v>
          </cell>
          <cell r="Y82">
            <v>4</v>
          </cell>
          <cell r="Z82">
            <v>6</v>
          </cell>
          <cell r="AA82">
            <v>5</v>
          </cell>
          <cell r="AB82">
            <v>7</v>
          </cell>
          <cell r="AC82">
            <v>8</v>
          </cell>
          <cell r="AD82">
            <v>17</v>
          </cell>
          <cell r="AE82">
            <v>5</v>
          </cell>
        </row>
        <row r="83">
          <cell r="E83" t="str">
            <v>Merchant Payments (Bill Pay)Total Other BP Volume</v>
          </cell>
          <cell r="H83">
            <v>1</v>
          </cell>
          <cell r="J83">
            <v>2</v>
          </cell>
          <cell r="K83">
            <v>1</v>
          </cell>
          <cell r="M83">
            <v>1</v>
          </cell>
          <cell r="O83">
            <v>2</v>
          </cell>
          <cell r="P83">
            <v>1</v>
          </cell>
          <cell r="U83">
            <v>4</v>
          </cell>
          <cell r="V83">
            <v>4</v>
          </cell>
          <cell r="W83">
            <v>4</v>
          </cell>
          <cell r="X83">
            <v>4</v>
          </cell>
          <cell r="Y83">
            <v>5</v>
          </cell>
          <cell r="Z83">
            <v>9</v>
          </cell>
          <cell r="AA83">
            <v>12</v>
          </cell>
          <cell r="AB83">
            <v>20</v>
          </cell>
          <cell r="AC83">
            <v>13</v>
          </cell>
          <cell r="AD83">
            <v>28</v>
          </cell>
          <cell r="AE83">
            <v>17</v>
          </cell>
        </row>
        <row r="84">
          <cell r="E84" t="str">
            <v>Merchant Payments (Bill Pay)Total Other BP Volume - Reversals</v>
          </cell>
          <cell r="J84">
            <v>1</v>
          </cell>
          <cell r="O84">
            <v>1</v>
          </cell>
          <cell r="U84">
            <v>1</v>
          </cell>
          <cell r="Y84">
            <v>1</v>
          </cell>
        </row>
        <row r="85">
          <cell r="E85" t="str">
            <v>Merchant Payments (Bill Pay)Total Other BP Value</v>
          </cell>
          <cell r="H85">
            <v>19700</v>
          </cell>
          <cell r="J85">
            <v>0</v>
          </cell>
          <cell r="K85">
            <v>2000</v>
          </cell>
          <cell r="M85">
            <v>500</v>
          </cell>
          <cell r="O85">
            <v>0</v>
          </cell>
          <cell r="P85">
            <v>17036</v>
          </cell>
          <cell r="U85">
            <v>11125</v>
          </cell>
          <cell r="V85">
            <v>22000</v>
          </cell>
          <cell r="W85">
            <v>22000</v>
          </cell>
          <cell r="X85">
            <v>22000</v>
          </cell>
          <cell r="Y85">
            <v>11555</v>
          </cell>
          <cell r="Z85">
            <v>39067</v>
          </cell>
          <cell r="AA85">
            <v>47000</v>
          </cell>
          <cell r="AB85">
            <v>67500</v>
          </cell>
          <cell r="AC85">
            <v>46500</v>
          </cell>
          <cell r="AD85">
            <v>113500</v>
          </cell>
          <cell r="AE85">
            <v>58500</v>
          </cell>
        </row>
        <row r="86">
          <cell r="E86" t="str">
            <v>Merchant Payments (Bill Pay)Total Other BP Value - Reversals</v>
          </cell>
          <cell r="J86">
            <v>-11700</v>
          </cell>
          <cell r="O86">
            <v>-1500</v>
          </cell>
          <cell r="U86">
            <v>-5375</v>
          </cell>
          <cell r="Y86">
            <v>-1445</v>
          </cell>
        </row>
        <row r="87">
          <cell r="E87" t="str">
            <v>Merchant Payments (Bill Pay)Average Value of Other BP</v>
          </cell>
          <cell r="H87">
            <v>19700</v>
          </cell>
          <cell r="J87">
            <v>0</v>
          </cell>
          <cell r="K87">
            <v>2000</v>
          </cell>
          <cell r="M87">
            <v>500</v>
          </cell>
          <cell r="O87">
            <v>0</v>
          </cell>
          <cell r="P87">
            <v>17036</v>
          </cell>
          <cell r="U87">
            <v>2781.25</v>
          </cell>
          <cell r="V87">
            <v>5500</v>
          </cell>
          <cell r="W87">
            <v>5500</v>
          </cell>
          <cell r="X87">
            <v>5500</v>
          </cell>
          <cell r="Y87">
            <v>2311</v>
          </cell>
          <cell r="Z87">
            <v>4340.78</v>
          </cell>
          <cell r="AA87">
            <v>3916.67</v>
          </cell>
          <cell r="AB87">
            <v>3375</v>
          </cell>
          <cell r="AC87">
            <v>3576.92</v>
          </cell>
          <cell r="AD87">
            <v>4053.57</v>
          </cell>
          <cell r="AE87">
            <v>3441.18</v>
          </cell>
        </row>
        <row r="88">
          <cell r="E88" t="str">
            <v>Merchant Payments (Bill Pay)Average Value of Other BP - Reversals</v>
          </cell>
          <cell r="J88">
            <v>-11700</v>
          </cell>
          <cell r="O88">
            <v>-1500</v>
          </cell>
          <cell r="U88">
            <v>-5375</v>
          </cell>
          <cell r="Y88">
            <v>-1445</v>
          </cell>
        </row>
        <row r="89">
          <cell r="E89" t="str">
            <v>Merchant Payments (Bill Pay)Paga Other BP Income</v>
          </cell>
          <cell r="F89">
            <v>0</v>
          </cell>
          <cell r="G89">
            <v>0</v>
          </cell>
          <cell r="H89">
            <v>217</v>
          </cell>
          <cell r="I89">
            <v>0</v>
          </cell>
          <cell r="J89">
            <v>80</v>
          </cell>
          <cell r="K89">
            <v>40</v>
          </cell>
          <cell r="L89">
            <v>0</v>
          </cell>
          <cell r="M89">
            <v>25</v>
          </cell>
          <cell r="N89">
            <v>0</v>
          </cell>
          <cell r="O89">
            <v>55</v>
          </cell>
          <cell r="P89">
            <v>270.36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2125</v>
          </cell>
          <cell r="V89">
            <v>4000</v>
          </cell>
          <cell r="W89">
            <v>4000</v>
          </cell>
          <cell r="X89">
            <v>4000</v>
          </cell>
          <cell r="Y89">
            <v>2100</v>
          </cell>
          <cell r="Z89">
            <v>6125.34</v>
          </cell>
          <cell r="AA89">
            <v>5331.05</v>
          </cell>
          <cell r="AB89">
            <v>4867.1000000000004</v>
          </cell>
          <cell r="AC89">
            <v>4444</v>
          </cell>
          <cell r="AD89">
            <v>11045</v>
          </cell>
          <cell r="AE89">
            <v>3700</v>
          </cell>
        </row>
        <row r="90">
          <cell r="E90" t="str">
            <v>Merchant Payments (Bill Pay)Paga Other BP Income - Reversals</v>
          </cell>
          <cell r="J90">
            <v>0</v>
          </cell>
          <cell r="O90">
            <v>0</v>
          </cell>
          <cell r="U90">
            <v>0</v>
          </cell>
          <cell r="Y90">
            <v>0</v>
          </cell>
        </row>
        <row r="91">
          <cell r="E91" t="str">
            <v>Merchant Payments (Bill Pay)Agent Other BP Commission</v>
          </cell>
          <cell r="H91">
            <v>0</v>
          </cell>
          <cell r="J91">
            <v>80</v>
          </cell>
          <cell r="K91">
            <v>0</v>
          </cell>
          <cell r="M91">
            <v>20</v>
          </cell>
          <cell r="O91">
            <v>20</v>
          </cell>
          <cell r="P91">
            <v>80</v>
          </cell>
          <cell r="U91">
            <v>50</v>
          </cell>
          <cell r="V91">
            <v>0</v>
          </cell>
          <cell r="W91">
            <v>0</v>
          </cell>
          <cell r="X91">
            <v>0</v>
          </cell>
          <cell r="Y91">
            <v>40</v>
          </cell>
          <cell r="Z91">
            <v>120</v>
          </cell>
          <cell r="AA91">
            <v>320</v>
          </cell>
          <cell r="AB91">
            <v>770</v>
          </cell>
          <cell r="AC91">
            <v>420</v>
          </cell>
          <cell r="AD91">
            <v>900</v>
          </cell>
          <cell r="AE91">
            <v>700</v>
          </cell>
        </row>
        <row r="92">
          <cell r="E92" t="str">
            <v>Merchant Payments (Bill Pay)Agent Other BP Commission - Reversals</v>
          </cell>
          <cell r="J92">
            <v>0</v>
          </cell>
          <cell r="O92">
            <v>0</v>
          </cell>
          <cell r="U92">
            <v>0</v>
          </cell>
          <cell r="Y92">
            <v>0</v>
          </cell>
        </row>
        <row r="93">
          <cell r="E93" t="str">
            <v>AirtimeNumber of Agents performing Airtime on Transaction</v>
          </cell>
          <cell r="F93">
            <v>67</v>
          </cell>
          <cell r="G93">
            <v>72</v>
          </cell>
          <cell r="H93">
            <v>96</v>
          </cell>
          <cell r="I93">
            <v>115</v>
          </cell>
          <cell r="J93">
            <v>171</v>
          </cell>
          <cell r="K93">
            <v>168</v>
          </cell>
          <cell r="L93">
            <v>198</v>
          </cell>
          <cell r="M93">
            <v>188</v>
          </cell>
          <cell r="N93">
            <v>214</v>
          </cell>
          <cell r="O93">
            <v>203</v>
          </cell>
          <cell r="P93">
            <v>227</v>
          </cell>
          <cell r="Q93">
            <v>216</v>
          </cell>
          <cell r="R93">
            <v>266</v>
          </cell>
          <cell r="S93">
            <v>272</v>
          </cell>
          <cell r="T93">
            <v>257</v>
          </cell>
          <cell r="U93">
            <v>269</v>
          </cell>
          <cell r="V93">
            <v>275</v>
          </cell>
          <cell r="W93">
            <v>295</v>
          </cell>
          <cell r="X93">
            <v>327</v>
          </cell>
          <cell r="Y93">
            <v>352</v>
          </cell>
          <cell r="Z93">
            <v>379</v>
          </cell>
          <cell r="AA93">
            <v>370</v>
          </cell>
          <cell r="AB93">
            <v>366</v>
          </cell>
          <cell r="AC93">
            <v>377</v>
          </cell>
          <cell r="AD93">
            <v>365</v>
          </cell>
          <cell r="AE93">
            <v>378</v>
          </cell>
        </row>
        <row r="94">
          <cell r="E94" t="str">
            <v>AirtimeChurn Agents Airtime</v>
          </cell>
          <cell r="F94">
            <v>8</v>
          </cell>
          <cell r="G94">
            <v>6</v>
          </cell>
          <cell r="H94">
            <v>4</v>
          </cell>
          <cell r="I94">
            <v>6</v>
          </cell>
          <cell r="J94">
            <v>11</v>
          </cell>
          <cell r="K94">
            <v>11</v>
          </cell>
          <cell r="L94">
            <v>11</v>
          </cell>
          <cell r="M94">
            <v>19</v>
          </cell>
          <cell r="N94">
            <v>14</v>
          </cell>
          <cell r="O94">
            <v>17</v>
          </cell>
          <cell r="P94">
            <v>18</v>
          </cell>
          <cell r="Q94">
            <v>24</v>
          </cell>
          <cell r="R94">
            <v>8</v>
          </cell>
          <cell r="S94">
            <v>23</v>
          </cell>
          <cell r="T94">
            <v>20</v>
          </cell>
          <cell r="U94">
            <v>21</v>
          </cell>
          <cell r="V94">
            <v>25</v>
          </cell>
          <cell r="W94">
            <v>20</v>
          </cell>
          <cell r="X94">
            <v>19</v>
          </cell>
          <cell r="Y94">
            <v>19</v>
          </cell>
          <cell r="Z94">
            <v>28</v>
          </cell>
          <cell r="AA94">
            <v>19</v>
          </cell>
          <cell r="AB94">
            <v>35</v>
          </cell>
          <cell r="AC94">
            <v>35</v>
          </cell>
          <cell r="AD94">
            <v>33</v>
          </cell>
          <cell r="AE94">
            <v>34</v>
          </cell>
        </row>
        <row r="95">
          <cell r="E95" t="str">
            <v xml:space="preserve">AirtimeNew / Fresh Agents Airtime in Month </v>
          </cell>
          <cell r="F95">
            <v>5</v>
          </cell>
          <cell r="G95">
            <v>10</v>
          </cell>
          <cell r="H95">
            <v>14</v>
          </cell>
          <cell r="I95">
            <v>21</v>
          </cell>
          <cell r="J95">
            <v>34</v>
          </cell>
          <cell r="K95">
            <v>20</v>
          </cell>
          <cell r="L95">
            <v>25</v>
          </cell>
          <cell r="M95">
            <v>20</v>
          </cell>
          <cell r="N95">
            <v>23</v>
          </cell>
          <cell r="O95">
            <v>16</v>
          </cell>
          <cell r="P95">
            <v>27</v>
          </cell>
          <cell r="Q95">
            <v>15</v>
          </cell>
          <cell r="R95">
            <v>31</v>
          </cell>
          <cell r="S95">
            <v>26</v>
          </cell>
          <cell r="T95">
            <v>25</v>
          </cell>
          <cell r="U95">
            <v>28</v>
          </cell>
          <cell r="V95">
            <v>28</v>
          </cell>
          <cell r="W95">
            <v>33</v>
          </cell>
          <cell r="X95">
            <v>41</v>
          </cell>
          <cell r="Y95">
            <v>35</v>
          </cell>
          <cell r="Z95">
            <v>37</v>
          </cell>
          <cell r="AA95">
            <v>32</v>
          </cell>
          <cell r="AB95">
            <v>32</v>
          </cell>
          <cell r="AC95">
            <v>32</v>
          </cell>
          <cell r="AD95">
            <v>33</v>
          </cell>
          <cell r="AE95">
            <v>40</v>
          </cell>
        </row>
        <row r="96">
          <cell r="E96" t="str">
            <v>AirtimeTotal Airtime Volume</v>
          </cell>
          <cell r="F96">
            <v>596</v>
          </cell>
          <cell r="G96">
            <v>640</v>
          </cell>
          <cell r="H96">
            <v>966</v>
          </cell>
          <cell r="I96">
            <v>1077</v>
          </cell>
          <cell r="J96">
            <v>1994</v>
          </cell>
          <cell r="K96">
            <v>1593</v>
          </cell>
          <cell r="L96">
            <v>2406</v>
          </cell>
          <cell r="M96">
            <v>2306</v>
          </cell>
          <cell r="N96">
            <v>2089</v>
          </cell>
          <cell r="O96">
            <v>2191</v>
          </cell>
          <cell r="P96">
            <v>2363</v>
          </cell>
          <cell r="Q96">
            <v>2830</v>
          </cell>
          <cell r="R96">
            <v>4599</v>
          </cell>
          <cell r="S96">
            <v>5205</v>
          </cell>
          <cell r="T96">
            <v>4243</v>
          </cell>
          <cell r="U96">
            <v>4368</v>
          </cell>
          <cell r="V96">
            <v>4325</v>
          </cell>
          <cell r="W96">
            <v>4285</v>
          </cell>
          <cell r="X96">
            <v>5098</v>
          </cell>
          <cell r="Y96">
            <v>5164</v>
          </cell>
          <cell r="Z96">
            <v>5742</v>
          </cell>
          <cell r="AA96">
            <v>5027</v>
          </cell>
          <cell r="AB96">
            <v>4716</v>
          </cell>
          <cell r="AC96">
            <v>5375</v>
          </cell>
          <cell r="AD96">
            <v>4927</v>
          </cell>
          <cell r="AE96">
            <v>4622</v>
          </cell>
        </row>
        <row r="97">
          <cell r="E97" t="str">
            <v>AirtimeTotal Airtime Volume - Reversal</v>
          </cell>
          <cell r="J97">
            <v>14</v>
          </cell>
          <cell r="L97">
            <v>7</v>
          </cell>
          <cell r="X97">
            <v>2</v>
          </cell>
          <cell r="Y97">
            <v>5</v>
          </cell>
          <cell r="Z97">
            <v>3</v>
          </cell>
          <cell r="AB97">
            <v>4</v>
          </cell>
          <cell r="AC97">
            <v>4</v>
          </cell>
          <cell r="AD97">
            <v>6</v>
          </cell>
          <cell r="AE97">
            <v>16</v>
          </cell>
        </row>
        <row r="98">
          <cell r="E98" t="str">
            <v>AirtimeTotal Airtime Value</v>
          </cell>
          <cell r="F98">
            <v>239982.55</v>
          </cell>
          <cell r="G98">
            <v>234414</v>
          </cell>
          <cell r="H98">
            <v>372541.07</v>
          </cell>
          <cell r="I98">
            <v>435855.25</v>
          </cell>
          <cell r="J98">
            <v>617510.13</v>
          </cell>
          <cell r="K98">
            <v>595619</v>
          </cell>
          <cell r="L98">
            <v>914461.08</v>
          </cell>
          <cell r="M98">
            <v>929817.26</v>
          </cell>
          <cell r="N98">
            <v>913665.6</v>
          </cell>
          <cell r="O98">
            <v>974138.67</v>
          </cell>
          <cell r="P98">
            <v>1019292.27</v>
          </cell>
          <cell r="Q98">
            <v>1137783.3700000001</v>
          </cell>
          <cell r="R98">
            <v>1284623.9099999999</v>
          </cell>
          <cell r="S98">
            <v>1362554.94</v>
          </cell>
          <cell r="T98">
            <v>1192299</v>
          </cell>
          <cell r="U98">
            <v>1177591</v>
          </cell>
          <cell r="V98">
            <v>1270619.94</v>
          </cell>
          <cell r="W98">
            <v>1210399.83</v>
          </cell>
          <cell r="X98">
            <v>1591189</v>
          </cell>
          <cell r="Y98">
            <v>1534745.7</v>
          </cell>
          <cell r="Z98">
            <v>1742618.45</v>
          </cell>
          <cell r="AA98">
            <v>1612808.89</v>
          </cell>
          <cell r="AB98">
            <v>1522818.2</v>
          </cell>
          <cell r="AC98">
            <v>1543264.71</v>
          </cell>
          <cell r="AD98">
            <v>1406779.65</v>
          </cell>
          <cell r="AE98">
            <v>1336269.9099999999</v>
          </cell>
        </row>
        <row r="99">
          <cell r="E99" t="str">
            <v>AirtimeTotal Airtime Value - Reversals</v>
          </cell>
          <cell r="J99">
            <v>-6200</v>
          </cell>
          <cell r="L99">
            <v>-3100</v>
          </cell>
          <cell r="X99">
            <v>-600</v>
          </cell>
          <cell r="Y99">
            <v>-2588</v>
          </cell>
          <cell r="Z99">
            <v>-500</v>
          </cell>
          <cell r="AB99">
            <v>-1500</v>
          </cell>
          <cell r="AC99">
            <v>-5800</v>
          </cell>
          <cell r="AD99">
            <v>-5250</v>
          </cell>
          <cell r="AE99">
            <v>-4800</v>
          </cell>
        </row>
        <row r="100">
          <cell r="E100" t="str">
            <v>AirtimeAverage Value of Airtime</v>
          </cell>
          <cell r="F100">
            <v>402.66</v>
          </cell>
          <cell r="G100">
            <v>366.27</v>
          </cell>
          <cell r="H100">
            <v>385.65</v>
          </cell>
          <cell r="I100">
            <v>404.69</v>
          </cell>
          <cell r="J100">
            <v>309.68</v>
          </cell>
          <cell r="K100">
            <v>373.9</v>
          </cell>
          <cell r="L100">
            <v>380.08</v>
          </cell>
          <cell r="M100">
            <v>403.22</v>
          </cell>
          <cell r="N100">
            <v>437.37</v>
          </cell>
          <cell r="O100">
            <v>444.61</v>
          </cell>
          <cell r="P100">
            <v>431.36</v>
          </cell>
          <cell r="Q100">
            <v>402.04</v>
          </cell>
          <cell r="R100">
            <v>279.33</v>
          </cell>
          <cell r="S100">
            <v>261.77999999999997</v>
          </cell>
          <cell r="T100">
            <v>281</v>
          </cell>
          <cell r="U100">
            <v>269.60000000000002</v>
          </cell>
          <cell r="V100">
            <v>293.77999999999997</v>
          </cell>
          <cell r="W100">
            <v>282.47000000000003</v>
          </cell>
          <cell r="X100">
            <v>312.12</v>
          </cell>
          <cell r="Y100">
            <v>297.2</v>
          </cell>
          <cell r="Z100">
            <v>303.49</v>
          </cell>
          <cell r="AA100">
            <v>320.83</v>
          </cell>
          <cell r="AB100">
            <v>322.89999999999998</v>
          </cell>
          <cell r="AC100">
            <v>287.12</v>
          </cell>
          <cell r="AD100">
            <v>285.52</v>
          </cell>
          <cell r="AE100">
            <v>289.11</v>
          </cell>
        </row>
        <row r="101">
          <cell r="E101" t="str">
            <v>AirtimeAverage Value of Airtime - Reversals</v>
          </cell>
          <cell r="J101">
            <v>-442.86</v>
          </cell>
          <cell r="L101">
            <v>-442.86</v>
          </cell>
          <cell r="X101">
            <v>-300</v>
          </cell>
          <cell r="Y101">
            <v>-517.6</v>
          </cell>
          <cell r="Z101">
            <v>-166.67</v>
          </cell>
          <cell r="AB101">
            <v>-375</v>
          </cell>
          <cell r="AC101">
            <v>-1450</v>
          </cell>
          <cell r="AD101">
            <v>-875</v>
          </cell>
          <cell r="AE101">
            <v>-300</v>
          </cell>
        </row>
        <row r="102">
          <cell r="E102" t="str">
            <v>AirtimePaga Airtime Income</v>
          </cell>
          <cell r="F102">
            <v>14945.58</v>
          </cell>
          <cell r="G102">
            <v>14677.150000000001</v>
          </cell>
          <cell r="H102">
            <v>23569.53</v>
          </cell>
          <cell r="I102">
            <v>32840.910000000003</v>
          </cell>
          <cell r="J102">
            <v>47049.03</v>
          </cell>
          <cell r="K102">
            <v>44479.35</v>
          </cell>
          <cell r="L102">
            <v>71391.17</v>
          </cell>
          <cell r="M102">
            <v>71615.960000000006</v>
          </cell>
          <cell r="N102">
            <v>70720.37</v>
          </cell>
          <cell r="O102">
            <v>76036.91</v>
          </cell>
          <cell r="P102">
            <v>78618.559999999998</v>
          </cell>
          <cell r="Q102">
            <v>87564</v>
          </cell>
          <cell r="R102">
            <v>99318.15</v>
          </cell>
          <cell r="S102">
            <v>106053.25</v>
          </cell>
          <cell r="T102">
            <v>93750.9</v>
          </cell>
          <cell r="U102">
            <v>91299.079999999987</v>
          </cell>
          <cell r="V102">
            <v>101296.93</v>
          </cell>
          <cell r="W102">
            <v>95678.93</v>
          </cell>
          <cell r="X102">
            <v>124022.65</v>
          </cell>
          <cell r="Y102">
            <v>117399.32999999999</v>
          </cell>
          <cell r="Z102">
            <v>130331.54999999999</v>
          </cell>
          <cell r="AA102">
            <v>119577.14</v>
          </cell>
          <cell r="AB102">
            <v>114016.9</v>
          </cell>
          <cell r="AC102">
            <v>118438.63</v>
          </cell>
          <cell r="AD102">
            <v>108022.35</v>
          </cell>
          <cell r="AE102">
            <v>103677.04000000001</v>
          </cell>
        </row>
        <row r="103">
          <cell r="E103" t="str">
            <v>AirtimePaga Airtime Income - Reversals</v>
          </cell>
          <cell r="J103">
            <v>-17</v>
          </cell>
          <cell r="L103">
            <v>-209</v>
          </cell>
          <cell r="X103">
            <v>-42</v>
          </cell>
          <cell r="Y103">
            <v>-129.4</v>
          </cell>
          <cell r="Z103">
            <v>-25</v>
          </cell>
          <cell r="AB103">
            <v>-75</v>
          </cell>
          <cell r="AC103">
            <v>-290</v>
          </cell>
          <cell r="AD103">
            <v>-262.5</v>
          </cell>
          <cell r="AE103">
            <v>-234</v>
          </cell>
        </row>
        <row r="104">
          <cell r="E104" t="str">
            <v>AirtimeAgent Airtime Commission</v>
          </cell>
          <cell r="F104">
            <v>3599.73</v>
          </cell>
          <cell r="G104">
            <v>3516.2</v>
          </cell>
          <cell r="H104">
            <v>5588.12</v>
          </cell>
          <cell r="I104">
            <v>6537.82</v>
          </cell>
          <cell r="J104">
            <v>18481.060000000001</v>
          </cell>
          <cell r="K104">
            <v>17832.57</v>
          </cell>
          <cell r="L104">
            <v>27399.34</v>
          </cell>
          <cell r="M104">
            <v>27773.02</v>
          </cell>
          <cell r="N104">
            <v>27274.22</v>
          </cell>
          <cell r="O104">
            <v>29017.16</v>
          </cell>
          <cell r="P104">
            <v>30395.77</v>
          </cell>
          <cell r="Q104">
            <v>34007.51</v>
          </cell>
          <cell r="R104">
            <v>38366.22</v>
          </cell>
          <cell r="S104">
            <v>40608.6</v>
          </cell>
          <cell r="T104">
            <v>35529.42</v>
          </cell>
          <cell r="U104">
            <v>35198.31</v>
          </cell>
          <cell r="V104">
            <v>37875.379999999997</v>
          </cell>
          <cell r="W104">
            <v>36248.99</v>
          </cell>
          <cell r="X104">
            <v>79571.45</v>
          </cell>
          <cell r="Y104">
            <v>76737.289999999994</v>
          </cell>
          <cell r="Z104">
            <v>87140.92</v>
          </cell>
          <cell r="AA104">
            <v>80640.45</v>
          </cell>
          <cell r="AB104">
            <v>76123.91</v>
          </cell>
          <cell r="AC104">
            <v>77443.240000000005</v>
          </cell>
          <cell r="AD104">
            <v>70601.490000000005</v>
          </cell>
          <cell r="AE104">
            <v>67045.990000000005</v>
          </cell>
        </row>
        <row r="105">
          <cell r="E105" t="str">
            <v>AirtimeAgent Airtime Commission - Reversals</v>
          </cell>
          <cell r="J105">
            <v>-93</v>
          </cell>
          <cell r="L105">
            <v>-84</v>
          </cell>
          <cell r="X105">
            <v>-18</v>
          </cell>
          <cell r="Y105">
            <v>-129.4</v>
          </cell>
          <cell r="Z105">
            <v>-15</v>
          </cell>
          <cell r="AB105">
            <v>-75</v>
          </cell>
          <cell r="AC105">
            <v>0</v>
          </cell>
          <cell r="AD105">
            <v>0</v>
          </cell>
          <cell r="AE105">
            <v>0</v>
          </cell>
        </row>
      </sheetData>
      <sheetData sheetId="2">
        <row r="1">
          <cell r="E1" t="str">
            <v>Column1</v>
          </cell>
          <cell r="F1" t="str">
            <v>1/1/2013</v>
          </cell>
          <cell r="G1" t="str">
            <v>2/1/2013</v>
          </cell>
          <cell r="H1" t="str">
            <v>3/1/2013</v>
          </cell>
          <cell r="I1" t="str">
            <v>4/1/2013</v>
          </cell>
          <cell r="J1" t="str">
            <v>5/1/2013</v>
          </cell>
          <cell r="K1" t="str">
            <v>6/1/2013</v>
          </cell>
          <cell r="L1" t="str">
            <v>7/1/2013</v>
          </cell>
          <cell r="M1" t="str">
            <v>8/1/2013</v>
          </cell>
          <cell r="N1" t="str">
            <v>9/1/2013</v>
          </cell>
          <cell r="O1" t="str">
            <v>10/1/2013</v>
          </cell>
          <cell r="P1" t="str">
            <v>11/1/2013</v>
          </cell>
          <cell r="Q1" t="str">
            <v>12/1/2013</v>
          </cell>
          <cell r="R1" t="str">
            <v>1/1/2014</v>
          </cell>
          <cell r="S1" t="str">
            <v>2/1/2014</v>
          </cell>
          <cell r="T1" t="str">
            <v>3/1/2014</v>
          </cell>
          <cell r="U1" t="str">
            <v>4/1/2014</v>
          </cell>
          <cell r="V1" t="str">
            <v>5/1/2014</v>
          </cell>
          <cell r="W1" t="str">
            <v>6/1/2014</v>
          </cell>
          <cell r="X1" t="str">
            <v>7/1/2014</v>
          </cell>
          <cell r="Y1" t="str">
            <v>8/1/2014</v>
          </cell>
          <cell r="Z1" t="str">
            <v>9/1/2014</v>
          </cell>
          <cell r="AA1" t="str">
            <v>10/1/2014</v>
          </cell>
          <cell r="AB1" t="str">
            <v>11/1/2014</v>
          </cell>
          <cell r="AC1" t="str">
            <v>12/1/2014</v>
          </cell>
          <cell r="AD1" t="str">
            <v>1/1/2015</v>
          </cell>
          <cell r="AE1" t="str">
            <v>2/1/2015</v>
          </cell>
        </row>
        <row r="2">
          <cell r="E2" t="str">
            <v>Agent Network Sales# of Approved Agents in Total</v>
          </cell>
          <cell r="F2">
            <v>1532</v>
          </cell>
          <cell r="G2">
            <v>1698</v>
          </cell>
          <cell r="H2">
            <v>1913</v>
          </cell>
          <cell r="I2">
            <v>2251</v>
          </cell>
          <cell r="J2">
            <v>2580</v>
          </cell>
          <cell r="K2">
            <v>2758</v>
          </cell>
          <cell r="L2">
            <v>2904</v>
          </cell>
          <cell r="M2">
            <v>3055</v>
          </cell>
          <cell r="N2">
            <v>3201</v>
          </cell>
          <cell r="O2">
            <v>3353</v>
          </cell>
          <cell r="P2">
            <v>3536</v>
          </cell>
          <cell r="Q2">
            <v>3613</v>
          </cell>
          <cell r="R2">
            <v>3794</v>
          </cell>
          <cell r="S2">
            <v>4082</v>
          </cell>
          <cell r="T2">
            <v>4379</v>
          </cell>
          <cell r="U2">
            <v>4682</v>
          </cell>
          <cell r="V2">
            <v>5055</v>
          </cell>
          <cell r="W2">
            <v>5384</v>
          </cell>
          <cell r="X2">
            <v>5620</v>
          </cell>
          <cell r="Y2">
            <v>6024</v>
          </cell>
          <cell r="Z2">
            <v>6321</v>
          </cell>
          <cell r="AA2">
            <v>6595</v>
          </cell>
          <cell r="AB2">
            <v>6821</v>
          </cell>
          <cell r="AC2">
            <v>6973</v>
          </cell>
          <cell r="AD2">
            <v>7238</v>
          </cell>
          <cell r="AE2">
            <v>7453</v>
          </cell>
        </row>
        <row r="3">
          <cell r="E3" t="str">
            <v>Agent Network SalesActive Agents in total (at least 1 transactions in the month)</v>
          </cell>
          <cell r="F3">
            <v>940</v>
          </cell>
          <cell r="G3">
            <v>1023</v>
          </cell>
          <cell r="H3">
            <v>1188</v>
          </cell>
          <cell r="I3">
            <v>1421</v>
          </cell>
          <cell r="J3">
            <v>1722</v>
          </cell>
          <cell r="K3">
            <v>1854</v>
          </cell>
          <cell r="L3">
            <v>1931</v>
          </cell>
          <cell r="M3">
            <v>1986</v>
          </cell>
          <cell r="N3">
            <v>2014</v>
          </cell>
          <cell r="O3">
            <v>2112</v>
          </cell>
          <cell r="P3">
            <v>2206</v>
          </cell>
          <cell r="Q3">
            <v>2151</v>
          </cell>
          <cell r="R3">
            <v>2278</v>
          </cell>
          <cell r="S3">
            <v>2454</v>
          </cell>
          <cell r="T3">
            <v>2611</v>
          </cell>
          <cell r="U3">
            <v>2752</v>
          </cell>
          <cell r="V3">
            <v>2980</v>
          </cell>
          <cell r="W3">
            <v>3164</v>
          </cell>
          <cell r="X3">
            <v>3287</v>
          </cell>
          <cell r="Y3">
            <v>3477</v>
          </cell>
          <cell r="Z3">
            <v>3728</v>
          </cell>
          <cell r="AA3">
            <v>3955</v>
          </cell>
          <cell r="AB3">
            <v>4125</v>
          </cell>
          <cell r="AC3">
            <v>4127</v>
          </cell>
          <cell r="AD3">
            <v>4187</v>
          </cell>
          <cell r="AE3">
            <v>4293</v>
          </cell>
        </row>
        <row r="4">
          <cell r="E4" t="str">
            <v>Agent Network SalesActive Agents in total (at least 5 transactions in the month)</v>
          </cell>
          <cell r="F4">
            <v>801</v>
          </cell>
          <cell r="G4">
            <v>837</v>
          </cell>
          <cell r="H4">
            <v>1010</v>
          </cell>
          <cell r="I4">
            <v>1197</v>
          </cell>
          <cell r="J4">
            <v>1447</v>
          </cell>
          <cell r="K4">
            <v>1579</v>
          </cell>
          <cell r="L4">
            <v>1642</v>
          </cell>
          <cell r="M4">
            <v>1734</v>
          </cell>
          <cell r="N4">
            <v>1780</v>
          </cell>
          <cell r="O4">
            <v>1824</v>
          </cell>
          <cell r="P4">
            <v>1930</v>
          </cell>
          <cell r="Q4">
            <v>1899</v>
          </cell>
          <cell r="R4">
            <v>1973</v>
          </cell>
          <cell r="S4">
            <v>2125</v>
          </cell>
          <cell r="T4">
            <v>2269</v>
          </cell>
          <cell r="U4">
            <v>2398</v>
          </cell>
          <cell r="V4">
            <v>2553</v>
          </cell>
          <cell r="W4">
            <v>2717</v>
          </cell>
          <cell r="X4">
            <v>2835</v>
          </cell>
          <cell r="Y4">
            <v>3001</v>
          </cell>
          <cell r="Z4">
            <v>3284</v>
          </cell>
          <cell r="AA4">
            <v>3459</v>
          </cell>
          <cell r="AB4">
            <v>3580</v>
          </cell>
          <cell r="AC4">
            <v>3590</v>
          </cell>
          <cell r="AD4">
            <v>3624</v>
          </cell>
          <cell r="AE4">
            <v>3694</v>
          </cell>
        </row>
        <row r="5">
          <cell r="E5" t="str">
            <v>Agent Network SalesFresh Active Agents in total (at least 1 transactions in the month)</v>
          </cell>
          <cell r="F5">
            <v>79</v>
          </cell>
          <cell r="G5">
            <v>165</v>
          </cell>
          <cell r="H5">
            <v>235</v>
          </cell>
          <cell r="I5">
            <v>314</v>
          </cell>
          <cell r="J5">
            <v>392</v>
          </cell>
          <cell r="K5">
            <v>254</v>
          </cell>
          <cell r="L5">
            <v>218</v>
          </cell>
          <cell r="M5">
            <v>196</v>
          </cell>
          <cell r="N5">
            <v>185</v>
          </cell>
          <cell r="O5">
            <v>212</v>
          </cell>
          <cell r="P5">
            <v>245</v>
          </cell>
          <cell r="Q5">
            <v>129</v>
          </cell>
          <cell r="R5">
            <v>270</v>
          </cell>
          <cell r="S5">
            <v>299</v>
          </cell>
          <cell r="T5">
            <v>314</v>
          </cell>
          <cell r="U5">
            <v>301</v>
          </cell>
          <cell r="V5">
            <v>419</v>
          </cell>
          <cell r="W5">
            <v>389</v>
          </cell>
          <cell r="X5">
            <v>352</v>
          </cell>
          <cell r="Y5">
            <v>436</v>
          </cell>
          <cell r="Z5">
            <v>491</v>
          </cell>
          <cell r="AA5">
            <v>451</v>
          </cell>
          <cell r="AB5">
            <v>385</v>
          </cell>
          <cell r="AC5">
            <v>267</v>
          </cell>
          <cell r="AD5">
            <v>369</v>
          </cell>
          <cell r="AE5">
            <v>440</v>
          </cell>
        </row>
        <row r="6">
          <cell r="E6" t="str">
            <v>Agent Network SalesFresh Active Agents in total (at least 5 transactions in the month)</v>
          </cell>
          <cell r="F6">
            <v>70</v>
          </cell>
          <cell r="G6">
            <v>126</v>
          </cell>
          <cell r="H6">
            <v>233</v>
          </cell>
          <cell r="I6">
            <v>263</v>
          </cell>
          <cell r="J6">
            <v>333</v>
          </cell>
          <cell r="K6">
            <v>233</v>
          </cell>
          <cell r="L6">
            <v>202</v>
          </cell>
          <cell r="M6">
            <v>216</v>
          </cell>
          <cell r="N6">
            <v>182</v>
          </cell>
          <cell r="O6">
            <v>180</v>
          </cell>
          <cell r="P6">
            <v>244</v>
          </cell>
          <cell r="Q6">
            <v>129</v>
          </cell>
          <cell r="R6">
            <v>205</v>
          </cell>
          <cell r="S6">
            <v>276</v>
          </cell>
          <cell r="T6">
            <v>273</v>
          </cell>
          <cell r="U6">
            <v>287</v>
          </cell>
          <cell r="V6">
            <v>338</v>
          </cell>
          <cell r="W6">
            <v>345</v>
          </cell>
          <cell r="X6">
            <v>323</v>
          </cell>
          <cell r="Y6">
            <v>369</v>
          </cell>
          <cell r="Z6">
            <v>487</v>
          </cell>
          <cell r="AA6">
            <v>390</v>
          </cell>
          <cell r="AB6">
            <v>363</v>
          </cell>
          <cell r="AC6">
            <v>293</v>
          </cell>
          <cell r="AD6">
            <v>364</v>
          </cell>
          <cell r="AE6">
            <v>384</v>
          </cell>
        </row>
        <row r="7">
          <cell r="E7" t="str">
            <v>Agent Network SalesChurn Active Agents (1 txn in Month)</v>
          </cell>
          <cell r="F7">
            <v>53</v>
          </cell>
          <cell r="G7">
            <v>82</v>
          </cell>
          <cell r="H7">
            <v>70</v>
          </cell>
          <cell r="I7">
            <v>81</v>
          </cell>
          <cell r="J7">
            <v>91</v>
          </cell>
          <cell r="K7">
            <v>122</v>
          </cell>
          <cell r="L7">
            <v>141</v>
          </cell>
          <cell r="M7">
            <v>141</v>
          </cell>
          <cell r="N7">
            <v>157</v>
          </cell>
          <cell r="O7">
            <v>114</v>
          </cell>
          <cell r="P7">
            <v>151</v>
          </cell>
          <cell r="Q7">
            <v>184</v>
          </cell>
          <cell r="R7">
            <v>143</v>
          </cell>
          <cell r="S7">
            <v>123</v>
          </cell>
          <cell r="T7">
            <v>157</v>
          </cell>
          <cell r="U7">
            <v>160</v>
          </cell>
          <cell r="V7">
            <v>191</v>
          </cell>
          <cell r="W7">
            <v>205</v>
          </cell>
          <cell r="X7">
            <v>229</v>
          </cell>
          <cell r="Y7">
            <v>246</v>
          </cell>
          <cell r="Z7">
            <v>240</v>
          </cell>
          <cell r="AA7">
            <v>224</v>
          </cell>
          <cell r="AB7">
            <v>215</v>
          </cell>
          <cell r="AC7">
            <v>265</v>
          </cell>
          <cell r="AD7">
            <v>309</v>
          </cell>
          <cell r="AE7">
            <v>334</v>
          </cell>
        </row>
        <row r="8">
          <cell r="E8" t="str">
            <v>Agent Network SalesChurn Active Agents (5 txn in Month)</v>
          </cell>
          <cell r="F8">
            <v>74</v>
          </cell>
          <cell r="G8">
            <v>90</v>
          </cell>
          <cell r="H8">
            <v>60</v>
          </cell>
          <cell r="I8">
            <v>76</v>
          </cell>
          <cell r="J8">
            <v>83</v>
          </cell>
          <cell r="K8">
            <v>101</v>
          </cell>
          <cell r="L8">
            <v>139</v>
          </cell>
          <cell r="M8">
            <v>124</v>
          </cell>
          <cell r="N8">
            <v>136</v>
          </cell>
          <cell r="O8">
            <v>136</v>
          </cell>
          <cell r="P8">
            <v>138</v>
          </cell>
          <cell r="Q8">
            <v>160</v>
          </cell>
          <cell r="R8">
            <v>131</v>
          </cell>
          <cell r="S8">
            <v>124</v>
          </cell>
          <cell r="T8">
            <v>129</v>
          </cell>
          <cell r="U8">
            <v>158</v>
          </cell>
          <cell r="V8">
            <v>183</v>
          </cell>
          <cell r="W8">
            <v>181</v>
          </cell>
          <cell r="X8">
            <v>205</v>
          </cell>
          <cell r="Y8">
            <v>203</v>
          </cell>
          <cell r="Z8">
            <v>204</v>
          </cell>
          <cell r="AA8">
            <v>215</v>
          </cell>
          <cell r="AB8">
            <v>242</v>
          </cell>
          <cell r="AC8">
            <v>283</v>
          </cell>
          <cell r="AD8">
            <v>330</v>
          </cell>
          <cell r="AE8">
            <v>314</v>
          </cell>
        </row>
        <row r="9">
          <cell r="E9" t="str">
            <v>Ilorin - All data in this section apply only to agents in Ilorin (or the specific city)# Agents in City</v>
          </cell>
          <cell r="F9">
            <v>27</v>
          </cell>
          <cell r="G9">
            <v>32</v>
          </cell>
          <cell r="H9">
            <v>38</v>
          </cell>
          <cell r="I9">
            <v>57</v>
          </cell>
          <cell r="J9">
            <v>75</v>
          </cell>
          <cell r="K9">
            <v>81</v>
          </cell>
          <cell r="L9">
            <v>87</v>
          </cell>
          <cell r="M9">
            <v>95</v>
          </cell>
          <cell r="N9">
            <v>100</v>
          </cell>
          <cell r="O9">
            <v>110</v>
          </cell>
          <cell r="P9">
            <v>118</v>
          </cell>
          <cell r="Q9">
            <v>119</v>
          </cell>
          <cell r="R9">
            <v>124</v>
          </cell>
          <cell r="S9">
            <v>135</v>
          </cell>
          <cell r="T9">
            <v>153</v>
          </cell>
          <cell r="U9">
            <v>177</v>
          </cell>
          <cell r="V9">
            <v>204</v>
          </cell>
          <cell r="W9">
            <v>220</v>
          </cell>
          <cell r="X9">
            <v>232</v>
          </cell>
          <cell r="Y9">
            <v>245</v>
          </cell>
          <cell r="Z9">
            <v>257</v>
          </cell>
          <cell r="AA9">
            <v>267</v>
          </cell>
          <cell r="AB9">
            <v>280</v>
          </cell>
          <cell r="AC9">
            <v>283</v>
          </cell>
          <cell r="AD9">
            <v>305</v>
          </cell>
          <cell r="AE9">
            <v>313</v>
          </cell>
        </row>
        <row r="10">
          <cell r="E10" t="str">
            <v>Ilorin - All data in this section apply only to agents in Ilorin (or the specific city)Active Agents in City in month (at least 1 transactions in the month)</v>
          </cell>
          <cell r="F10">
            <v>25</v>
          </cell>
          <cell r="G10">
            <v>28</v>
          </cell>
          <cell r="H10">
            <v>34</v>
          </cell>
          <cell r="I10">
            <v>47</v>
          </cell>
          <cell r="J10">
            <v>69</v>
          </cell>
          <cell r="K10">
            <v>68</v>
          </cell>
          <cell r="L10">
            <v>70</v>
          </cell>
          <cell r="M10">
            <v>74</v>
          </cell>
          <cell r="N10">
            <v>79</v>
          </cell>
          <cell r="O10">
            <v>90</v>
          </cell>
          <cell r="P10">
            <v>92</v>
          </cell>
          <cell r="Q10">
            <v>84</v>
          </cell>
          <cell r="R10">
            <v>81</v>
          </cell>
          <cell r="S10">
            <v>90</v>
          </cell>
          <cell r="T10">
            <v>98</v>
          </cell>
          <cell r="U10">
            <v>114</v>
          </cell>
          <cell r="V10">
            <v>140</v>
          </cell>
          <cell r="W10">
            <v>142</v>
          </cell>
          <cell r="X10">
            <v>138</v>
          </cell>
          <cell r="Y10">
            <v>148</v>
          </cell>
          <cell r="Z10">
            <v>174</v>
          </cell>
          <cell r="AA10">
            <v>191</v>
          </cell>
          <cell r="AB10">
            <v>210</v>
          </cell>
          <cell r="AC10">
            <v>208</v>
          </cell>
          <cell r="AD10">
            <v>218</v>
          </cell>
          <cell r="AE10">
            <v>223</v>
          </cell>
        </row>
        <row r="11">
          <cell r="E11" t="str">
            <v>Ilorin - All data in this section apply only to agents in Ilorin (or the specific city)Active Agents in City in month (at least 5 transactions in the month)</v>
          </cell>
          <cell r="F11">
            <v>24</v>
          </cell>
          <cell r="G11">
            <v>24</v>
          </cell>
          <cell r="H11">
            <v>28</v>
          </cell>
          <cell r="I11">
            <v>38</v>
          </cell>
          <cell r="J11">
            <v>54</v>
          </cell>
          <cell r="K11">
            <v>58</v>
          </cell>
          <cell r="L11">
            <v>59</v>
          </cell>
          <cell r="M11">
            <v>61</v>
          </cell>
          <cell r="N11">
            <v>66</v>
          </cell>
          <cell r="O11">
            <v>70</v>
          </cell>
          <cell r="P11">
            <v>76</v>
          </cell>
          <cell r="Q11">
            <v>65</v>
          </cell>
          <cell r="R11">
            <v>67</v>
          </cell>
          <cell r="S11">
            <v>71</v>
          </cell>
          <cell r="T11">
            <v>77</v>
          </cell>
          <cell r="U11">
            <v>94</v>
          </cell>
          <cell r="V11">
            <v>102</v>
          </cell>
          <cell r="W11">
            <v>103</v>
          </cell>
          <cell r="X11">
            <v>101</v>
          </cell>
          <cell r="Y11">
            <v>119</v>
          </cell>
          <cell r="Z11">
            <v>144</v>
          </cell>
          <cell r="AA11">
            <v>149</v>
          </cell>
          <cell r="AB11">
            <v>164</v>
          </cell>
          <cell r="AC11">
            <v>167</v>
          </cell>
          <cell r="AD11">
            <v>179</v>
          </cell>
          <cell r="AE11">
            <v>164</v>
          </cell>
        </row>
        <row r="12">
          <cell r="E12" t="str">
            <v>Ilorin - All data in this section apply only to agents in Ilorin (or the specific city)Churn City Agents in Month (1 txn in Month)</v>
          </cell>
          <cell r="G12">
            <v>1</v>
          </cell>
          <cell r="H12">
            <v>1</v>
          </cell>
          <cell r="I12">
            <v>3</v>
          </cell>
          <cell r="J12">
            <v>3</v>
          </cell>
          <cell r="K12">
            <v>9</v>
          </cell>
          <cell r="L12">
            <v>6</v>
          </cell>
          <cell r="M12">
            <v>7</v>
          </cell>
          <cell r="N12">
            <v>5</v>
          </cell>
          <cell r="O12">
            <v>3</v>
          </cell>
          <cell r="P12">
            <v>8</v>
          </cell>
          <cell r="Q12">
            <v>10</v>
          </cell>
          <cell r="R12">
            <v>13</v>
          </cell>
          <cell r="S12">
            <v>7</v>
          </cell>
          <cell r="T12">
            <v>11</v>
          </cell>
          <cell r="U12">
            <v>10</v>
          </cell>
          <cell r="V12">
            <v>7</v>
          </cell>
          <cell r="W12">
            <v>20</v>
          </cell>
          <cell r="X12">
            <v>20</v>
          </cell>
          <cell r="Y12">
            <v>20</v>
          </cell>
          <cell r="Z12">
            <v>13</v>
          </cell>
          <cell r="AA12">
            <v>6</v>
          </cell>
          <cell r="AB12">
            <v>11</v>
          </cell>
          <cell r="AC12">
            <v>17</v>
          </cell>
          <cell r="AD12">
            <v>20</v>
          </cell>
          <cell r="AE12">
            <v>18</v>
          </cell>
        </row>
        <row r="13">
          <cell r="E13" t="str">
            <v>Ilorin - All data in this section apply only to agents in Ilorin (or the specific city)Churn City Agents in Month (5 txn in Month)</v>
          </cell>
          <cell r="G13">
            <v>4</v>
          </cell>
          <cell r="H13">
            <v>4</v>
          </cell>
          <cell r="I13">
            <v>1</v>
          </cell>
          <cell r="J13">
            <v>1</v>
          </cell>
          <cell r="K13">
            <v>4</v>
          </cell>
          <cell r="L13">
            <v>9</v>
          </cell>
          <cell r="M13">
            <v>8</v>
          </cell>
          <cell r="N13">
            <v>8</v>
          </cell>
          <cell r="O13">
            <v>8</v>
          </cell>
          <cell r="P13">
            <v>7</v>
          </cell>
          <cell r="Q13">
            <v>16</v>
          </cell>
          <cell r="R13">
            <v>8</v>
          </cell>
          <cell r="S13">
            <v>8</v>
          </cell>
          <cell r="T13">
            <v>8</v>
          </cell>
          <cell r="U13">
            <v>9</v>
          </cell>
          <cell r="V13">
            <v>12</v>
          </cell>
          <cell r="W13">
            <v>17</v>
          </cell>
          <cell r="X13">
            <v>15</v>
          </cell>
          <cell r="Y13">
            <v>15</v>
          </cell>
          <cell r="Z13">
            <v>15</v>
          </cell>
          <cell r="AA13">
            <v>19</v>
          </cell>
          <cell r="AB13">
            <v>23</v>
          </cell>
          <cell r="AC13">
            <v>16</v>
          </cell>
          <cell r="AD13">
            <v>22</v>
          </cell>
          <cell r="AE13">
            <v>31</v>
          </cell>
        </row>
        <row r="14">
          <cell r="E14" t="str">
            <v>Deposit into Paga Number of Agents performing at least 1 Deposit for Customer or another Agent (Accept Deposit)</v>
          </cell>
          <cell r="F14">
            <v>15</v>
          </cell>
          <cell r="G14">
            <v>14</v>
          </cell>
          <cell r="H14">
            <v>17</v>
          </cell>
          <cell r="I14">
            <v>25</v>
          </cell>
          <cell r="J14">
            <v>39</v>
          </cell>
          <cell r="K14">
            <v>23</v>
          </cell>
          <cell r="L14">
            <v>27</v>
          </cell>
          <cell r="M14">
            <v>28</v>
          </cell>
          <cell r="N14">
            <v>30</v>
          </cell>
          <cell r="O14">
            <v>32</v>
          </cell>
          <cell r="P14">
            <v>28</v>
          </cell>
          <cell r="Q14">
            <v>16</v>
          </cell>
          <cell r="R14">
            <v>22</v>
          </cell>
          <cell r="S14">
            <v>30</v>
          </cell>
          <cell r="T14">
            <v>43</v>
          </cell>
          <cell r="U14">
            <v>39</v>
          </cell>
          <cell r="V14">
            <v>47</v>
          </cell>
          <cell r="W14">
            <v>41</v>
          </cell>
          <cell r="X14">
            <v>40</v>
          </cell>
          <cell r="Y14">
            <v>45</v>
          </cell>
          <cell r="Z14">
            <v>44</v>
          </cell>
          <cell r="AA14">
            <v>43</v>
          </cell>
          <cell r="AB14">
            <v>55</v>
          </cell>
          <cell r="AC14">
            <v>46</v>
          </cell>
          <cell r="AD14">
            <v>59</v>
          </cell>
          <cell r="AE14">
            <v>52</v>
          </cell>
        </row>
        <row r="15">
          <cell r="E15" t="str">
            <v>Deposit into Paga Churn Agents DP</v>
          </cell>
          <cell r="F15">
            <v>3</v>
          </cell>
          <cell r="G15">
            <v>6</v>
          </cell>
          <cell r="H15">
            <v>5</v>
          </cell>
          <cell r="I15">
            <v>5</v>
          </cell>
          <cell r="J15">
            <v>10</v>
          </cell>
          <cell r="K15">
            <v>22</v>
          </cell>
          <cell r="L15">
            <v>9</v>
          </cell>
          <cell r="M15">
            <v>11</v>
          </cell>
          <cell r="N15">
            <v>6</v>
          </cell>
          <cell r="O15">
            <v>10</v>
          </cell>
          <cell r="P15">
            <v>11</v>
          </cell>
          <cell r="Q15">
            <v>15</v>
          </cell>
          <cell r="R15">
            <v>5</v>
          </cell>
          <cell r="S15">
            <v>8</v>
          </cell>
          <cell r="T15">
            <v>9</v>
          </cell>
          <cell r="U15">
            <v>21</v>
          </cell>
          <cell r="V15">
            <v>17</v>
          </cell>
          <cell r="W15">
            <v>28</v>
          </cell>
          <cell r="X15">
            <v>21</v>
          </cell>
          <cell r="Y15">
            <v>16</v>
          </cell>
          <cell r="Z15">
            <v>20</v>
          </cell>
          <cell r="AA15">
            <v>17</v>
          </cell>
          <cell r="AB15">
            <v>12</v>
          </cell>
          <cell r="AC15">
            <v>24</v>
          </cell>
          <cell r="AD15">
            <v>17</v>
          </cell>
          <cell r="AE15">
            <v>33</v>
          </cell>
        </row>
        <row r="16">
          <cell r="E16" t="str">
            <v xml:space="preserve">Deposit into Paga New / Fresh Agents DP in Month </v>
          </cell>
          <cell r="F16">
            <v>7</v>
          </cell>
          <cell r="G16">
            <v>5</v>
          </cell>
          <cell r="H16">
            <v>8</v>
          </cell>
          <cell r="I16">
            <v>13</v>
          </cell>
          <cell r="J16">
            <v>24</v>
          </cell>
          <cell r="K16">
            <v>6</v>
          </cell>
          <cell r="L16">
            <v>13</v>
          </cell>
          <cell r="M16">
            <v>12</v>
          </cell>
          <cell r="N16">
            <v>8</v>
          </cell>
          <cell r="O16">
            <v>12</v>
          </cell>
          <cell r="P16">
            <v>7</v>
          </cell>
          <cell r="Q16">
            <v>3</v>
          </cell>
          <cell r="R16">
            <v>11</v>
          </cell>
          <cell r="S16">
            <v>16</v>
          </cell>
          <cell r="T16">
            <v>22</v>
          </cell>
          <cell r="U16">
            <v>17</v>
          </cell>
          <cell r="V16">
            <v>25</v>
          </cell>
          <cell r="W16">
            <v>21</v>
          </cell>
          <cell r="X16">
            <v>21</v>
          </cell>
          <cell r="Y16">
            <v>21</v>
          </cell>
          <cell r="Z16">
            <v>19</v>
          </cell>
          <cell r="AA16">
            <v>16</v>
          </cell>
          <cell r="AB16">
            <v>24</v>
          </cell>
          <cell r="AC16">
            <v>15</v>
          </cell>
          <cell r="AD16">
            <v>30</v>
          </cell>
          <cell r="AE16">
            <v>26</v>
          </cell>
        </row>
        <row r="17">
          <cell r="E17" t="str">
            <v>Deposit into Paga Total DP Volume</v>
          </cell>
          <cell r="F17">
            <v>74</v>
          </cell>
          <cell r="G17">
            <v>83</v>
          </cell>
          <cell r="H17">
            <v>141</v>
          </cell>
          <cell r="I17">
            <v>283</v>
          </cell>
          <cell r="J17">
            <v>211</v>
          </cell>
          <cell r="K17">
            <v>174</v>
          </cell>
          <cell r="L17">
            <v>198</v>
          </cell>
          <cell r="M17">
            <v>271</v>
          </cell>
          <cell r="N17">
            <v>356</v>
          </cell>
          <cell r="O17">
            <v>380</v>
          </cell>
          <cell r="P17">
            <v>193</v>
          </cell>
          <cell r="Q17">
            <v>82</v>
          </cell>
          <cell r="R17">
            <v>76</v>
          </cell>
          <cell r="S17">
            <v>91</v>
          </cell>
          <cell r="T17">
            <v>141</v>
          </cell>
          <cell r="U17">
            <v>167</v>
          </cell>
          <cell r="V17">
            <v>121</v>
          </cell>
          <cell r="W17">
            <v>127</v>
          </cell>
          <cell r="X17">
            <v>149</v>
          </cell>
          <cell r="Y17">
            <v>145</v>
          </cell>
          <cell r="Z17">
            <v>257</v>
          </cell>
          <cell r="AA17">
            <v>287</v>
          </cell>
          <cell r="AB17">
            <v>333</v>
          </cell>
          <cell r="AC17">
            <v>276</v>
          </cell>
          <cell r="AD17">
            <v>318</v>
          </cell>
          <cell r="AE17">
            <v>371</v>
          </cell>
        </row>
        <row r="18">
          <cell r="E18" t="str">
            <v>Deposit into Paga Total DP Volume - Reversals</v>
          </cell>
          <cell r="W18">
            <v>1</v>
          </cell>
        </row>
        <row r="19">
          <cell r="E19" t="str">
            <v>Deposit into Paga Total DP Value</v>
          </cell>
          <cell r="F19">
            <v>370500</v>
          </cell>
          <cell r="G19">
            <v>402100</v>
          </cell>
          <cell r="H19">
            <v>622750</v>
          </cell>
          <cell r="I19">
            <v>823000</v>
          </cell>
          <cell r="J19">
            <v>957430</v>
          </cell>
          <cell r="K19">
            <v>700418</v>
          </cell>
          <cell r="L19">
            <v>1022500</v>
          </cell>
          <cell r="M19">
            <v>1473300</v>
          </cell>
          <cell r="N19">
            <v>1954700</v>
          </cell>
          <cell r="O19">
            <v>2285725</v>
          </cell>
          <cell r="P19">
            <v>928463.5</v>
          </cell>
          <cell r="Q19">
            <v>391330.5</v>
          </cell>
          <cell r="R19">
            <v>529250</v>
          </cell>
          <cell r="S19">
            <v>836908.2</v>
          </cell>
          <cell r="T19">
            <v>1107905</v>
          </cell>
          <cell r="U19">
            <v>1704150</v>
          </cell>
          <cell r="V19">
            <v>1424110.5</v>
          </cell>
          <cell r="W19">
            <v>771701</v>
          </cell>
          <cell r="X19">
            <v>2883670</v>
          </cell>
          <cell r="Y19">
            <v>2972455</v>
          </cell>
          <cell r="Z19">
            <v>2724387.5</v>
          </cell>
          <cell r="AA19">
            <v>3472390</v>
          </cell>
          <cell r="AB19">
            <v>3656090</v>
          </cell>
          <cell r="AC19">
            <v>3758080</v>
          </cell>
          <cell r="AD19">
            <v>3850597.46</v>
          </cell>
          <cell r="AE19">
            <v>5007960</v>
          </cell>
        </row>
        <row r="20">
          <cell r="E20" t="str">
            <v>Deposit into Paga Total DP Value - Reversals</v>
          </cell>
          <cell r="W20">
            <v>-7572.97</v>
          </cell>
        </row>
        <row r="21">
          <cell r="E21" t="str">
            <v>Deposit into Paga Average Value of DP</v>
          </cell>
          <cell r="F21">
            <v>5006.76</v>
          </cell>
          <cell r="G21">
            <v>4844.58</v>
          </cell>
          <cell r="H21">
            <v>4416.67</v>
          </cell>
          <cell r="I21">
            <v>2908.13</v>
          </cell>
          <cell r="J21">
            <v>4537.58</v>
          </cell>
          <cell r="K21">
            <v>4025.39</v>
          </cell>
          <cell r="L21">
            <v>5164.1400000000003</v>
          </cell>
          <cell r="M21">
            <v>5436.53</v>
          </cell>
          <cell r="N21">
            <v>5490.73</v>
          </cell>
          <cell r="O21">
            <v>6015.07</v>
          </cell>
          <cell r="P21">
            <v>4810.6899999999996</v>
          </cell>
          <cell r="Q21">
            <v>4772.32</v>
          </cell>
          <cell r="R21">
            <v>6963.82</v>
          </cell>
          <cell r="S21">
            <v>9196.7900000000009</v>
          </cell>
          <cell r="T21">
            <v>7857.48</v>
          </cell>
          <cell r="U21">
            <v>10204.49</v>
          </cell>
          <cell r="V21">
            <v>11769.51</v>
          </cell>
          <cell r="W21">
            <v>6076.39</v>
          </cell>
          <cell r="X21">
            <v>19353.490000000002</v>
          </cell>
          <cell r="Y21">
            <v>20499.689999999999</v>
          </cell>
          <cell r="Z21">
            <v>10600.73</v>
          </cell>
          <cell r="AA21">
            <v>12098.92</v>
          </cell>
          <cell r="AB21">
            <v>10979.25</v>
          </cell>
          <cell r="AC21">
            <v>13616.23</v>
          </cell>
          <cell r="AD21">
            <v>12108.8</v>
          </cell>
          <cell r="AE21">
            <v>13498.54</v>
          </cell>
        </row>
        <row r="22">
          <cell r="E22" t="str">
            <v>Deposit into Paga Average Value of DP - Reversals</v>
          </cell>
          <cell r="W22">
            <v>-7572.97</v>
          </cell>
        </row>
        <row r="23">
          <cell r="E23" t="str">
            <v>Money Transfer on PagaNumber of Agents performing MT on Paga (to customer or non-customer)</v>
          </cell>
          <cell r="F23">
            <v>1</v>
          </cell>
          <cell r="G23">
            <v>1</v>
          </cell>
          <cell r="H23">
            <v>6</v>
          </cell>
          <cell r="I23">
            <v>2</v>
          </cell>
          <cell r="J23">
            <v>3</v>
          </cell>
          <cell r="K23">
            <v>2</v>
          </cell>
          <cell r="L23">
            <v>7</v>
          </cell>
          <cell r="M23">
            <v>2</v>
          </cell>
          <cell r="N23">
            <v>3</v>
          </cell>
          <cell r="O23">
            <v>3</v>
          </cell>
          <cell r="P23">
            <v>3</v>
          </cell>
          <cell r="R23">
            <v>1</v>
          </cell>
          <cell r="S23">
            <v>4</v>
          </cell>
          <cell r="T23">
            <v>6</v>
          </cell>
          <cell r="U23">
            <v>7</v>
          </cell>
          <cell r="V23">
            <v>4</v>
          </cell>
          <cell r="W23">
            <v>2</v>
          </cell>
          <cell r="X23">
            <v>5</v>
          </cell>
          <cell r="Y23">
            <v>3</v>
          </cell>
          <cell r="Z23">
            <v>11</v>
          </cell>
          <cell r="AA23">
            <v>4</v>
          </cell>
          <cell r="AB23">
            <v>16</v>
          </cell>
          <cell r="AC23">
            <v>9</v>
          </cell>
          <cell r="AD23">
            <v>4</v>
          </cell>
          <cell r="AE23">
            <v>3</v>
          </cell>
        </row>
        <row r="24">
          <cell r="E24" t="str">
            <v>Money Transfer on PagaChurn Agents MT</v>
          </cell>
          <cell r="F24">
            <v>1</v>
          </cell>
          <cell r="G24">
            <v>1</v>
          </cell>
          <cell r="I24">
            <v>4</v>
          </cell>
          <cell r="K24">
            <v>2</v>
          </cell>
          <cell r="M24">
            <v>6</v>
          </cell>
          <cell r="N24">
            <v>1</v>
          </cell>
          <cell r="O24">
            <v>2</v>
          </cell>
          <cell r="P24">
            <v>2</v>
          </cell>
          <cell r="Q24">
            <v>3</v>
          </cell>
          <cell r="S24">
            <v>1</v>
          </cell>
          <cell r="T24">
            <v>3</v>
          </cell>
          <cell r="U24">
            <v>5</v>
          </cell>
          <cell r="V24">
            <v>7</v>
          </cell>
          <cell r="W24">
            <v>4</v>
          </cell>
          <cell r="X24">
            <v>1</v>
          </cell>
          <cell r="Y24">
            <v>4</v>
          </cell>
          <cell r="Z24">
            <v>1</v>
          </cell>
          <cell r="AA24">
            <v>9</v>
          </cell>
          <cell r="AB24">
            <v>3</v>
          </cell>
          <cell r="AC24">
            <v>14</v>
          </cell>
          <cell r="AD24">
            <v>8</v>
          </cell>
          <cell r="AE24">
            <v>3</v>
          </cell>
        </row>
        <row r="25">
          <cell r="E25" t="str">
            <v xml:space="preserve">Money Transfer on PagaNew / Fresh Agents MT in Month </v>
          </cell>
          <cell r="F25">
            <v>1</v>
          </cell>
          <cell r="G25">
            <v>1</v>
          </cell>
          <cell r="H25">
            <v>5</v>
          </cell>
          <cell r="J25">
            <v>1</v>
          </cell>
          <cell r="K25">
            <v>1</v>
          </cell>
          <cell r="L25">
            <v>5</v>
          </cell>
          <cell r="M25">
            <v>1</v>
          </cell>
          <cell r="N25">
            <v>1</v>
          </cell>
          <cell r="O25">
            <v>3</v>
          </cell>
          <cell r="P25">
            <v>2</v>
          </cell>
          <cell r="R25">
            <v>1</v>
          </cell>
          <cell r="S25">
            <v>4</v>
          </cell>
          <cell r="T25">
            <v>5</v>
          </cell>
          <cell r="U25">
            <v>6</v>
          </cell>
          <cell r="V25">
            <v>4</v>
          </cell>
          <cell r="W25">
            <v>2</v>
          </cell>
          <cell r="X25">
            <v>4</v>
          </cell>
          <cell r="Y25">
            <v>2</v>
          </cell>
          <cell r="Z25">
            <v>9</v>
          </cell>
          <cell r="AA25">
            <v>2</v>
          </cell>
          <cell r="AB25">
            <v>15</v>
          </cell>
          <cell r="AC25">
            <v>7</v>
          </cell>
          <cell r="AD25">
            <v>3</v>
          </cell>
          <cell r="AE25">
            <v>2</v>
          </cell>
        </row>
        <row r="26">
          <cell r="E26" t="str">
            <v>Money Transfer on PagaTotal MT Volume</v>
          </cell>
          <cell r="F26">
            <v>1</v>
          </cell>
          <cell r="G26">
            <v>5</v>
          </cell>
          <cell r="H26">
            <v>12</v>
          </cell>
          <cell r="I26">
            <v>5</v>
          </cell>
          <cell r="J26">
            <v>3</v>
          </cell>
          <cell r="K26">
            <v>6</v>
          </cell>
          <cell r="L26">
            <v>9</v>
          </cell>
          <cell r="M26">
            <v>4</v>
          </cell>
          <cell r="N26">
            <v>3</v>
          </cell>
          <cell r="O26">
            <v>5</v>
          </cell>
          <cell r="P26">
            <v>3</v>
          </cell>
          <cell r="R26">
            <v>1</v>
          </cell>
          <cell r="S26">
            <v>8</v>
          </cell>
          <cell r="T26">
            <v>10</v>
          </cell>
          <cell r="U26">
            <v>7</v>
          </cell>
          <cell r="V26">
            <v>6</v>
          </cell>
          <cell r="W26">
            <v>2</v>
          </cell>
          <cell r="X26">
            <v>5</v>
          </cell>
          <cell r="Y26">
            <v>3</v>
          </cell>
          <cell r="Z26">
            <v>13</v>
          </cell>
          <cell r="AA26">
            <v>7</v>
          </cell>
          <cell r="AB26">
            <v>22</v>
          </cell>
          <cell r="AC26">
            <v>17</v>
          </cell>
          <cell r="AD26">
            <v>4</v>
          </cell>
          <cell r="AE26">
            <v>8</v>
          </cell>
        </row>
        <row r="27">
          <cell r="E27" t="str">
            <v>Money Transfer on PagaTotal MT Value</v>
          </cell>
          <cell r="F27">
            <v>5000</v>
          </cell>
          <cell r="G27">
            <v>84000</v>
          </cell>
          <cell r="H27">
            <v>218500</v>
          </cell>
          <cell r="I27">
            <v>58200</v>
          </cell>
          <cell r="J27">
            <v>24800</v>
          </cell>
          <cell r="K27">
            <v>30000</v>
          </cell>
          <cell r="L27">
            <v>30600</v>
          </cell>
          <cell r="M27">
            <v>58500</v>
          </cell>
          <cell r="N27">
            <v>7000</v>
          </cell>
          <cell r="O27">
            <v>11000</v>
          </cell>
          <cell r="P27">
            <v>7000</v>
          </cell>
          <cell r="R27">
            <v>5000</v>
          </cell>
          <cell r="S27">
            <v>10600</v>
          </cell>
          <cell r="T27">
            <v>37500</v>
          </cell>
          <cell r="U27">
            <v>62000</v>
          </cell>
          <cell r="V27">
            <v>15500</v>
          </cell>
          <cell r="W27">
            <v>3000</v>
          </cell>
          <cell r="X27">
            <v>13000</v>
          </cell>
          <cell r="Y27">
            <v>5500</v>
          </cell>
          <cell r="Z27">
            <v>30000</v>
          </cell>
          <cell r="AA27">
            <v>12500</v>
          </cell>
          <cell r="AB27">
            <v>228500</v>
          </cell>
          <cell r="AC27">
            <v>178000</v>
          </cell>
          <cell r="AD27">
            <v>6700</v>
          </cell>
          <cell r="AE27">
            <v>13500</v>
          </cell>
        </row>
        <row r="28">
          <cell r="E28" t="str">
            <v>Money Transfer on PagaAverage Value of MT</v>
          </cell>
          <cell r="F28">
            <v>5000</v>
          </cell>
          <cell r="G28">
            <v>16800</v>
          </cell>
          <cell r="H28">
            <v>18208.330000000002</v>
          </cell>
          <cell r="I28">
            <v>11640</v>
          </cell>
          <cell r="J28">
            <v>8266.67</v>
          </cell>
          <cell r="K28">
            <v>5000</v>
          </cell>
          <cell r="L28">
            <v>3400</v>
          </cell>
          <cell r="M28">
            <v>14625</v>
          </cell>
          <cell r="N28">
            <v>2333.33</v>
          </cell>
          <cell r="O28">
            <v>2200</v>
          </cell>
          <cell r="P28">
            <v>2333.33</v>
          </cell>
          <cell r="R28">
            <v>5000</v>
          </cell>
          <cell r="S28">
            <v>1325</v>
          </cell>
          <cell r="T28">
            <v>3750</v>
          </cell>
          <cell r="U28">
            <v>8857.14</v>
          </cell>
          <cell r="V28">
            <v>2583.33</v>
          </cell>
          <cell r="W28">
            <v>1500</v>
          </cell>
          <cell r="X28">
            <v>2600</v>
          </cell>
          <cell r="Y28">
            <v>1833.33</v>
          </cell>
          <cell r="Z28">
            <v>2307.69</v>
          </cell>
          <cell r="AA28">
            <v>1785.71</v>
          </cell>
          <cell r="AB28">
            <v>10386.36</v>
          </cell>
          <cell r="AC28">
            <v>10470.59</v>
          </cell>
          <cell r="AD28">
            <v>1675</v>
          </cell>
          <cell r="AE28">
            <v>1687.5</v>
          </cell>
        </row>
        <row r="29">
          <cell r="E29" t="str">
            <v>Money Transfer on PagaPaga MT Income</v>
          </cell>
          <cell r="F29">
            <v>250</v>
          </cell>
          <cell r="G29">
            <v>2000</v>
          </cell>
          <cell r="H29">
            <v>4650</v>
          </cell>
          <cell r="I29">
            <v>1650</v>
          </cell>
          <cell r="J29">
            <v>500</v>
          </cell>
          <cell r="K29">
            <v>900</v>
          </cell>
          <cell r="L29">
            <v>1200</v>
          </cell>
          <cell r="M29">
            <v>650</v>
          </cell>
          <cell r="N29">
            <v>350</v>
          </cell>
          <cell r="O29">
            <v>600</v>
          </cell>
          <cell r="P29">
            <v>400</v>
          </cell>
          <cell r="Q29">
            <v>0</v>
          </cell>
          <cell r="R29">
            <v>150</v>
          </cell>
          <cell r="S29">
            <v>900</v>
          </cell>
          <cell r="T29">
            <v>1350</v>
          </cell>
          <cell r="U29">
            <v>950</v>
          </cell>
          <cell r="V29">
            <v>850</v>
          </cell>
          <cell r="W29">
            <v>250</v>
          </cell>
          <cell r="X29">
            <v>700</v>
          </cell>
          <cell r="Y29">
            <v>400</v>
          </cell>
          <cell r="Z29">
            <v>1650</v>
          </cell>
          <cell r="AA29">
            <v>850</v>
          </cell>
          <cell r="AB29">
            <v>3150</v>
          </cell>
          <cell r="AC29">
            <v>2600</v>
          </cell>
          <cell r="AD29">
            <v>450</v>
          </cell>
          <cell r="AE29">
            <v>1000</v>
          </cell>
        </row>
        <row r="30">
          <cell r="E30" t="str">
            <v>Money Transfer on PagaAgent MT Commission</v>
          </cell>
          <cell r="F30">
            <v>50</v>
          </cell>
          <cell r="G30">
            <v>360</v>
          </cell>
          <cell r="H30">
            <v>810</v>
          </cell>
          <cell r="I30">
            <v>310</v>
          </cell>
          <cell r="J30">
            <v>180</v>
          </cell>
          <cell r="K30">
            <v>300</v>
          </cell>
          <cell r="L30">
            <v>360</v>
          </cell>
          <cell r="M30">
            <v>230</v>
          </cell>
          <cell r="N30">
            <v>90</v>
          </cell>
          <cell r="O30">
            <v>160</v>
          </cell>
          <cell r="P30">
            <v>120</v>
          </cell>
          <cell r="R30">
            <v>50</v>
          </cell>
          <cell r="S30">
            <v>220</v>
          </cell>
          <cell r="T30">
            <v>410</v>
          </cell>
          <cell r="U30">
            <v>290</v>
          </cell>
          <cell r="V30">
            <v>270</v>
          </cell>
          <cell r="W30">
            <v>70</v>
          </cell>
          <cell r="X30">
            <v>220</v>
          </cell>
          <cell r="Y30">
            <v>120</v>
          </cell>
          <cell r="Z30">
            <v>470</v>
          </cell>
          <cell r="AA30">
            <v>230</v>
          </cell>
          <cell r="AB30">
            <v>990</v>
          </cell>
          <cell r="AC30">
            <v>870</v>
          </cell>
          <cell r="AD30">
            <v>110</v>
          </cell>
          <cell r="AE30">
            <v>280</v>
          </cell>
        </row>
        <row r="31">
          <cell r="E31" t="str">
            <v>Deposit To BankNumber of Agents performing Deposit to Bank</v>
          </cell>
          <cell r="M31">
            <v>9</v>
          </cell>
          <cell r="N31">
            <v>17</v>
          </cell>
          <cell r="O31">
            <v>27</v>
          </cell>
          <cell r="P31">
            <v>25</v>
          </cell>
          <cell r="Q31">
            <v>24</v>
          </cell>
          <cell r="R31">
            <v>30</v>
          </cell>
          <cell r="S31">
            <v>32</v>
          </cell>
          <cell r="T31">
            <v>39</v>
          </cell>
          <cell r="U31">
            <v>53</v>
          </cell>
          <cell r="V31">
            <v>49</v>
          </cell>
          <cell r="W31">
            <v>54</v>
          </cell>
          <cell r="X31">
            <v>84</v>
          </cell>
          <cell r="Y31">
            <v>95</v>
          </cell>
          <cell r="Z31">
            <v>138</v>
          </cell>
          <cell r="AA31">
            <v>135</v>
          </cell>
          <cell r="AB31">
            <v>139</v>
          </cell>
          <cell r="AC31">
            <v>136</v>
          </cell>
          <cell r="AD31">
            <v>137</v>
          </cell>
          <cell r="AE31">
            <v>128</v>
          </cell>
        </row>
        <row r="32">
          <cell r="E32" t="str">
            <v>Deposit To BankChurn Agents DB</v>
          </cell>
          <cell r="N32">
            <v>3</v>
          </cell>
          <cell r="O32">
            <v>5</v>
          </cell>
          <cell r="P32">
            <v>12</v>
          </cell>
          <cell r="Q32">
            <v>9</v>
          </cell>
          <cell r="R32">
            <v>5</v>
          </cell>
          <cell r="S32">
            <v>9</v>
          </cell>
          <cell r="T32">
            <v>5</v>
          </cell>
          <cell r="U32">
            <v>7</v>
          </cell>
          <cell r="V32">
            <v>18</v>
          </cell>
          <cell r="W32">
            <v>15</v>
          </cell>
          <cell r="X32">
            <v>11</v>
          </cell>
          <cell r="Y32">
            <v>21</v>
          </cell>
          <cell r="Z32">
            <v>8</v>
          </cell>
          <cell r="AA32">
            <v>34</v>
          </cell>
          <cell r="AB32">
            <v>26</v>
          </cell>
          <cell r="AC32">
            <v>29</v>
          </cell>
          <cell r="AD32">
            <v>24</v>
          </cell>
          <cell r="AE32">
            <v>33</v>
          </cell>
        </row>
        <row r="33">
          <cell r="E33" t="str">
            <v xml:space="preserve">Deposit To Bank New / Fresh Agents DB in Month </v>
          </cell>
          <cell r="M33">
            <v>9</v>
          </cell>
          <cell r="N33">
            <v>11</v>
          </cell>
          <cell r="O33">
            <v>15</v>
          </cell>
          <cell r="P33">
            <v>9</v>
          </cell>
          <cell r="Q33">
            <v>8</v>
          </cell>
          <cell r="R33">
            <v>12</v>
          </cell>
          <cell r="S33">
            <v>10</v>
          </cell>
          <cell r="T33">
            <v>13</v>
          </cell>
          <cell r="U33">
            <v>21</v>
          </cell>
          <cell r="V33">
            <v>13</v>
          </cell>
          <cell r="W33">
            <v>21</v>
          </cell>
          <cell r="X33">
            <v>21</v>
          </cell>
          <cell r="Y33">
            <v>19</v>
          </cell>
          <cell r="Z33">
            <v>48</v>
          </cell>
          <cell r="AA33">
            <v>29</v>
          </cell>
          <cell r="AB33">
            <v>30</v>
          </cell>
          <cell r="AC33">
            <v>24</v>
          </cell>
          <cell r="AD33">
            <v>32</v>
          </cell>
          <cell r="AE33">
            <v>17</v>
          </cell>
        </row>
        <row r="34">
          <cell r="E34" t="str">
            <v>Deposit To BankTotal DB Volume</v>
          </cell>
          <cell r="M34">
            <v>27</v>
          </cell>
          <cell r="N34">
            <v>204</v>
          </cell>
          <cell r="O34">
            <v>359</v>
          </cell>
          <cell r="P34">
            <v>213</v>
          </cell>
          <cell r="Q34">
            <v>238</v>
          </cell>
          <cell r="R34">
            <v>176</v>
          </cell>
          <cell r="S34">
            <v>313</v>
          </cell>
          <cell r="T34">
            <v>379</v>
          </cell>
          <cell r="U34">
            <v>540</v>
          </cell>
          <cell r="V34">
            <v>542</v>
          </cell>
          <cell r="W34">
            <v>720</v>
          </cell>
          <cell r="X34">
            <v>749</v>
          </cell>
          <cell r="Y34">
            <v>696</v>
          </cell>
          <cell r="Z34">
            <v>1105</v>
          </cell>
          <cell r="AA34">
            <v>1112</v>
          </cell>
          <cell r="AB34">
            <v>1157</v>
          </cell>
          <cell r="AC34">
            <v>1214</v>
          </cell>
          <cell r="AD34">
            <v>875</v>
          </cell>
          <cell r="AE34">
            <v>951</v>
          </cell>
        </row>
        <row r="35">
          <cell r="E35" t="str">
            <v>Deposit To BankTotal DB Volume - Reversals</v>
          </cell>
          <cell r="P35">
            <v>1</v>
          </cell>
          <cell r="Q35">
            <v>1</v>
          </cell>
          <cell r="S35">
            <v>1</v>
          </cell>
          <cell r="Y35">
            <v>2</v>
          </cell>
          <cell r="Z35">
            <v>2</v>
          </cell>
          <cell r="AA35">
            <v>1</v>
          </cell>
          <cell r="AB35">
            <v>5</v>
          </cell>
          <cell r="AC35">
            <v>7</v>
          </cell>
          <cell r="AD35">
            <v>1</v>
          </cell>
          <cell r="AE35">
            <v>1</v>
          </cell>
        </row>
        <row r="36">
          <cell r="E36" t="str">
            <v>Deposit To BankTotal DB Value</v>
          </cell>
          <cell r="M36">
            <v>472500</v>
          </cell>
          <cell r="N36">
            <v>5463750</v>
          </cell>
          <cell r="O36">
            <v>9773874</v>
          </cell>
          <cell r="P36">
            <v>4159670</v>
          </cell>
          <cell r="Q36">
            <v>5222550</v>
          </cell>
          <cell r="R36">
            <v>3288700</v>
          </cell>
          <cell r="S36">
            <v>5622820</v>
          </cell>
          <cell r="T36">
            <v>6561540</v>
          </cell>
          <cell r="U36">
            <v>10347549</v>
          </cell>
          <cell r="V36">
            <v>11363200</v>
          </cell>
          <cell r="W36">
            <v>16346670</v>
          </cell>
          <cell r="X36">
            <v>17367844</v>
          </cell>
          <cell r="Y36">
            <v>10385029</v>
          </cell>
          <cell r="Z36">
            <v>19287205</v>
          </cell>
          <cell r="AA36">
            <v>21537434</v>
          </cell>
          <cell r="AB36">
            <v>19222819</v>
          </cell>
          <cell r="AC36">
            <v>21679216</v>
          </cell>
          <cell r="AD36">
            <v>15275100</v>
          </cell>
          <cell r="AE36">
            <v>16973475</v>
          </cell>
        </row>
        <row r="37">
          <cell r="E37" t="str">
            <v>Deposit To BankTotal DB Value - Reversals</v>
          </cell>
          <cell r="P37">
            <v>-50000</v>
          </cell>
          <cell r="Q37">
            <v>-10000</v>
          </cell>
          <cell r="S37">
            <v>-500</v>
          </cell>
          <cell r="Y37">
            <v>-100000</v>
          </cell>
          <cell r="Z37">
            <v>-44400</v>
          </cell>
          <cell r="AA37">
            <v>-30000</v>
          </cell>
          <cell r="AB37">
            <v>-161500</v>
          </cell>
          <cell r="AC37">
            <v>-156700</v>
          </cell>
          <cell r="AD37">
            <v>-6000</v>
          </cell>
          <cell r="AE37">
            <v>-5000</v>
          </cell>
        </row>
        <row r="38">
          <cell r="E38" t="str">
            <v>Deposit To BankAverage Value of DB</v>
          </cell>
          <cell r="M38">
            <v>17500</v>
          </cell>
          <cell r="N38">
            <v>26783.09</v>
          </cell>
          <cell r="O38">
            <v>27225.279999999999</v>
          </cell>
          <cell r="P38">
            <v>19528.97</v>
          </cell>
          <cell r="Q38">
            <v>21943.49</v>
          </cell>
          <cell r="R38">
            <v>18685.8</v>
          </cell>
          <cell r="S38">
            <v>17964.28</v>
          </cell>
          <cell r="T38">
            <v>17312.77</v>
          </cell>
          <cell r="U38">
            <v>19162.13</v>
          </cell>
          <cell r="V38">
            <v>20965.310000000001</v>
          </cell>
          <cell r="W38">
            <v>22703.71</v>
          </cell>
          <cell r="X38">
            <v>23188.04</v>
          </cell>
          <cell r="Y38">
            <v>14921.02</v>
          </cell>
          <cell r="Z38">
            <v>17454.48</v>
          </cell>
          <cell r="AA38">
            <v>19368.2</v>
          </cell>
          <cell r="AB38">
            <v>16614.36</v>
          </cell>
          <cell r="AC38">
            <v>17857.669999999998</v>
          </cell>
          <cell r="AD38">
            <v>17457.259999999998</v>
          </cell>
          <cell r="AE38">
            <v>17848.03</v>
          </cell>
        </row>
        <row r="39">
          <cell r="E39" t="str">
            <v>Deposit To BankAverage Value of DB - Reversals</v>
          </cell>
          <cell r="P39">
            <v>-50000</v>
          </cell>
          <cell r="Q39">
            <v>-10000</v>
          </cell>
          <cell r="S39">
            <v>-500</v>
          </cell>
          <cell r="Y39">
            <v>-50000</v>
          </cell>
          <cell r="Z39">
            <v>-22200</v>
          </cell>
          <cell r="AA39">
            <v>-30000</v>
          </cell>
          <cell r="AB39">
            <v>-32300</v>
          </cell>
          <cell r="AC39">
            <v>-22385.71</v>
          </cell>
          <cell r="AD39">
            <v>-6000</v>
          </cell>
          <cell r="AE39">
            <v>-5000</v>
          </cell>
        </row>
        <row r="40">
          <cell r="E40" t="str">
            <v>Deposit To BankPaga DB Income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3300</v>
          </cell>
          <cell r="N40">
            <v>27050</v>
          </cell>
          <cell r="O40">
            <v>47750</v>
          </cell>
          <cell r="P40">
            <v>27450</v>
          </cell>
          <cell r="Q40">
            <v>30700</v>
          </cell>
          <cell r="R40">
            <v>21500</v>
          </cell>
          <cell r="S40">
            <v>38850</v>
          </cell>
          <cell r="T40">
            <v>46350</v>
          </cell>
          <cell r="U40">
            <v>66400</v>
          </cell>
          <cell r="V40">
            <v>68400</v>
          </cell>
          <cell r="W40">
            <v>90550</v>
          </cell>
          <cell r="X40">
            <v>93250</v>
          </cell>
          <cell r="Y40">
            <v>84400</v>
          </cell>
          <cell r="Z40">
            <v>135200</v>
          </cell>
          <cell r="AA40">
            <v>138900</v>
          </cell>
          <cell r="AB40">
            <v>143950</v>
          </cell>
          <cell r="AC40">
            <v>179950</v>
          </cell>
          <cell r="AD40">
            <v>130950</v>
          </cell>
          <cell r="AE40">
            <v>142350</v>
          </cell>
        </row>
        <row r="41">
          <cell r="E41" t="str">
            <v>Deposit To BankPaga DB Income - Reversal</v>
          </cell>
          <cell r="P41">
            <v>-50</v>
          </cell>
          <cell r="Q41">
            <v>-70</v>
          </cell>
          <cell r="S41">
            <v>-80</v>
          </cell>
          <cell r="Y41">
            <v>-120</v>
          </cell>
          <cell r="Z41">
            <v>-130</v>
          </cell>
          <cell r="AA41">
            <v>-70</v>
          </cell>
          <cell r="AB41">
            <v>-270</v>
          </cell>
          <cell r="AC41">
            <v>-620</v>
          </cell>
          <cell r="AD41">
            <v>-100</v>
          </cell>
          <cell r="AE41">
            <v>-100</v>
          </cell>
        </row>
        <row r="42">
          <cell r="E42" t="str">
            <v>Deposit To BankAgent DB Commission</v>
          </cell>
          <cell r="M42">
            <v>1640</v>
          </cell>
          <cell r="N42">
            <v>14820</v>
          </cell>
          <cell r="O42">
            <v>26620</v>
          </cell>
          <cell r="P42">
            <v>14550</v>
          </cell>
          <cell r="Q42">
            <v>16620</v>
          </cell>
          <cell r="R42">
            <v>11410</v>
          </cell>
          <cell r="S42">
            <v>20310</v>
          </cell>
          <cell r="T42">
            <v>24280</v>
          </cell>
          <cell r="U42">
            <v>34740</v>
          </cell>
          <cell r="V42">
            <v>36320</v>
          </cell>
          <cell r="W42">
            <v>48320</v>
          </cell>
          <cell r="X42">
            <v>49890</v>
          </cell>
          <cell r="Y42">
            <v>43080</v>
          </cell>
          <cell r="Z42">
            <v>70080</v>
          </cell>
          <cell r="AA42">
            <v>72570</v>
          </cell>
          <cell r="AB42">
            <v>71930</v>
          </cell>
          <cell r="AC42">
            <v>80310</v>
          </cell>
          <cell r="AD42">
            <v>56210</v>
          </cell>
          <cell r="AE42">
            <v>61240</v>
          </cell>
        </row>
        <row r="43">
          <cell r="E43" t="str">
            <v>Deposit To BankAgent DB Commission - Reversal</v>
          </cell>
          <cell r="P43">
            <v>-100</v>
          </cell>
          <cell r="Q43">
            <v>-80</v>
          </cell>
          <cell r="S43">
            <v>-20</v>
          </cell>
          <cell r="Y43">
            <v>-180</v>
          </cell>
          <cell r="Z43">
            <v>-120</v>
          </cell>
          <cell r="AA43">
            <v>-80</v>
          </cell>
          <cell r="AB43">
            <v>-330</v>
          </cell>
          <cell r="AC43">
            <v>-430</v>
          </cell>
          <cell r="AD43">
            <v>-50</v>
          </cell>
          <cell r="AE43">
            <v>-50</v>
          </cell>
        </row>
        <row r="44">
          <cell r="E44" t="str">
            <v>Merchant Payments (Bill Pay)Number of agents performing DStv</v>
          </cell>
          <cell r="F44">
            <v>18</v>
          </cell>
          <cell r="G44">
            <v>17</v>
          </cell>
          <cell r="H44">
            <v>20</v>
          </cell>
          <cell r="I44">
            <v>29</v>
          </cell>
          <cell r="J44">
            <v>35</v>
          </cell>
          <cell r="K44">
            <v>38</v>
          </cell>
          <cell r="L44">
            <v>42</v>
          </cell>
          <cell r="M44">
            <v>43</v>
          </cell>
          <cell r="N44">
            <v>42</v>
          </cell>
          <cell r="O44">
            <v>51</v>
          </cell>
          <cell r="P44">
            <v>44</v>
          </cell>
          <cell r="Q44">
            <v>45</v>
          </cell>
          <cell r="R44">
            <v>42</v>
          </cell>
          <cell r="S44">
            <v>49</v>
          </cell>
          <cell r="T44">
            <v>56</v>
          </cell>
          <cell r="U44">
            <v>61</v>
          </cell>
          <cell r="V44">
            <v>57</v>
          </cell>
          <cell r="W44">
            <v>60</v>
          </cell>
          <cell r="X44">
            <v>59</v>
          </cell>
          <cell r="Y44">
            <v>64</v>
          </cell>
          <cell r="Z44">
            <v>86</v>
          </cell>
          <cell r="AA44">
            <v>86</v>
          </cell>
          <cell r="AB44">
            <v>96</v>
          </cell>
          <cell r="AC44">
            <v>93</v>
          </cell>
          <cell r="AD44">
            <v>107</v>
          </cell>
          <cell r="AE44">
            <v>111</v>
          </cell>
        </row>
        <row r="45">
          <cell r="E45" t="str">
            <v>Merchant Payments (Bill Pay)Churn Agents DStv BP</v>
          </cell>
          <cell r="F45">
            <v>2</v>
          </cell>
          <cell r="G45">
            <v>5</v>
          </cell>
          <cell r="H45">
            <v>1</v>
          </cell>
          <cell r="I45">
            <v>2</v>
          </cell>
          <cell r="J45">
            <v>5</v>
          </cell>
          <cell r="K45">
            <v>7</v>
          </cell>
          <cell r="L45">
            <v>5</v>
          </cell>
          <cell r="M45">
            <v>9</v>
          </cell>
          <cell r="N45">
            <v>7</v>
          </cell>
          <cell r="O45">
            <v>6</v>
          </cell>
          <cell r="P45">
            <v>17</v>
          </cell>
          <cell r="Q45">
            <v>10</v>
          </cell>
          <cell r="R45">
            <v>11</v>
          </cell>
          <cell r="S45">
            <v>5</v>
          </cell>
          <cell r="T45">
            <v>4</v>
          </cell>
          <cell r="U45">
            <v>9</v>
          </cell>
          <cell r="V45">
            <v>16</v>
          </cell>
          <cell r="W45">
            <v>11</v>
          </cell>
          <cell r="X45">
            <v>13</v>
          </cell>
          <cell r="Y45">
            <v>9</v>
          </cell>
          <cell r="Z45">
            <v>5</v>
          </cell>
          <cell r="AA45">
            <v>14</v>
          </cell>
          <cell r="AB45">
            <v>11</v>
          </cell>
          <cell r="AC45">
            <v>14</v>
          </cell>
          <cell r="AD45">
            <v>14</v>
          </cell>
          <cell r="AE45">
            <v>11</v>
          </cell>
        </row>
        <row r="46">
          <cell r="E46" t="str">
            <v xml:space="preserve">Merchant Payments (Bill Pay)New / Fresh Agents BP in Month </v>
          </cell>
          <cell r="F46">
            <v>8</v>
          </cell>
          <cell r="G46">
            <v>4</v>
          </cell>
          <cell r="H46">
            <v>4</v>
          </cell>
          <cell r="I46">
            <v>11</v>
          </cell>
          <cell r="J46">
            <v>11</v>
          </cell>
          <cell r="K46">
            <v>10</v>
          </cell>
          <cell r="L46">
            <v>8</v>
          </cell>
          <cell r="M46">
            <v>10</v>
          </cell>
          <cell r="N46">
            <v>7</v>
          </cell>
          <cell r="O46">
            <v>14</v>
          </cell>
          <cell r="P46">
            <v>11</v>
          </cell>
          <cell r="Q46">
            <v>10</v>
          </cell>
          <cell r="R46">
            <v>9</v>
          </cell>
          <cell r="S46">
            <v>12</v>
          </cell>
          <cell r="T46">
            <v>10</v>
          </cell>
          <cell r="U46">
            <v>15</v>
          </cell>
          <cell r="V46">
            <v>12</v>
          </cell>
          <cell r="W46">
            <v>14</v>
          </cell>
          <cell r="X46">
            <v>12</v>
          </cell>
          <cell r="Y46">
            <v>15</v>
          </cell>
          <cell r="Z46">
            <v>29</v>
          </cell>
          <cell r="AA46">
            <v>19</v>
          </cell>
          <cell r="AB46">
            <v>29</v>
          </cell>
          <cell r="AC46">
            <v>16</v>
          </cell>
          <cell r="AD46">
            <v>31</v>
          </cell>
          <cell r="AE46">
            <v>23</v>
          </cell>
        </row>
        <row r="47">
          <cell r="E47" t="str">
            <v>Merchant Payments (Bill Pay)Total DStv BP Volume</v>
          </cell>
          <cell r="F47">
            <v>199</v>
          </cell>
          <cell r="G47">
            <v>247</v>
          </cell>
          <cell r="H47">
            <v>289</v>
          </cell>
          <cell r="I47">
            <v>352</v>
          </cell>
          <cell r="J47">
            <v>401</v>
          </cell>
          <cell r="K47">
            <v>501</v>
          </cell>
          <cell r="L47">
            <v>823</v>
          </cell>
          <cell r="M47">
            <v>1063</v>
          </cell>
          <cell r="N47">
            <v>1271</v>
          </cell>
          <cell r="O47">
            <v>1315</v>
          </cell>
          <cell r="P47">
            <v>1478</v>
          </cell>
          <cell r="Q47">
            <v>1481</v>
          </cell>
          <cell r="R47">
            <v>1319</v>
          </cell>
          <cell r="S47">
            <v>1185</v>
          </cell>
          <cell r="T47">
            <v>1593</v>
          </cell>
          <cell r="U47">
            <v>1876</v>
          </cell>
          <cell r="V47">
            <v>1787</v>
          </cell>
          <cell r="W47">
            <v>2204</v>
          </cell>
          <cell r="X47">
            <v>2582</v>
          </cell>
          <cell r="Y47">
            <v>2844</v>
          </cell>
          <cell r="Z47">
            <v>2467</v>
          </cell>
          <cell r="AA47">
            <v>2817</v>
          </cell>
          <cell r="AB47">
            <v>2350</v>
          </cell>
          <cell r="AC47">
            <v>3372</v>
          </cell>
          <cell r="AD47">
            <v>2930</v>
          </cell>
          <cell r="AE47">
            <v>2961</v>
          </cell>
        </row>
        <row r="48">
          <cell r="E48" t="str">
            <v>Merchant Payments (Bill Pay)Total DStv BP Volume - Reversal</v>
          </cell>
          <cell r="L48">
            <v>1</v>
          </cell>
          <cell r="M48">
            <v>5</v>
          </cell>
          <cell r="O48">
            <v>1</v>
          </cell>
          <cell r="Q48">
            <v>1</v>
          </cell>
          <cell r="T48">
            <v>1</v>
          </cell>
          <cell r="Z48">
            <v>6</v>
          </cell>
          <cell r="AD48">
            <v>1</v>
          </cell>
          <cell r="AE48">
            <v>3</v>
          </cell>
        </row>
        <row r="49">
          <cell r="E49" t="str">
            <v>Merchant Payments (Bill Pay)Total DStv BP Value</v>
          </cell>
          <cell r="F49">
            <v>806820</v>
          </cell>
          <cell r="G49">
            <v>804150</v>
          </cell>
          <cell r="H49">
            <v>1076300</v>
          </cell>
          <cell r="I49">
            <v>1164950</v>
          </cell>
          <cell r="J49">
            <v>1126560</v>
          </cell>
          <cell r="K49">
            <v>1417890</v>
          </cell>
          <cell r="L49">
            <v>2207280</v>
          </cell>
          <cell r="M49">
            <v>2923750</v>
          </cell>
          <cell r="N49">
            <v>2934450</v>
          </cell>
          <cell r="O49">
            <v>3377150</v>
          </cell>
          <cell r="P49">
            <v>2817530</v>
          </cell>
          <cell r="Q49">
            <v>3449590</v>
          </cell>
          <cell r="R49">
            <v>2808590</v>
          </cell>
          <cell r="S49">
            <v>3563830</v>
          </cell>
          <cell r="T49">
            <v>4194800</v>
          </cell>
          <cell r="U49">
            <v>4300870</v>
          </cell>
          <cell r="V49">
            <v>3983599</v>
          </cell>
          <cell r="W49">
            <v>4743418</v>
          </cell>
          <cell r="X49">
            <v>4593157</v>
          </cell>
          <cell r="Y49">
            <v>5670290</v>
          </cell>
          <cell r="Z49">
            <v>4638060</v>
          </cell>
          <cell r="AA49">
            <v>4551560</v>
          </cell>
          <cell r="AB49">
            <v>3493237</v>
          </cell>
          <cell r="AC49">
            <v>6187789</v>
          </cell>
          <cell r="AD49">
            <v>5572589</v>
          </cell>
          <cell r="AE49">
            <v>5266936</v>
          </cell>
        </row>
        <row r="50">
          <cell r="E50" t="str">
            <v>Merchant Payments (Bill Pay)Total DStv BP Value - Reversal</v>
          </cell>
          <cell r="L50">
            <v>-1350</v>
          </cell>
          <cell r="M50">
            <v>-11850</v>
          </cell>
          <cell r="O50">
            <v>-7500</v>
          </cell>
          <cell r="Q50">
            <v>-5000</v>
          </cell>
          <cell r="T50">
            <v>-60000</v>
          </cell>
          <cell r="Z50">
            <v>-9000</v>
          </cell>
          <cell r="AD50">
            <v>-1500</v>
          </cell>
          <cell r="AE50">
            <v>-4500</v>
          </cell>
        </row>
        <row r="51">
          <cell r="E51" t="str">
            <v>Merchant Payments (Bill Pay)Average Value of DStv BP</v>
          </cell>
          <cell r="F51">
            <v>4054.37</v>
          </cell>
          <cell r="G51">
            <v>3255.67</v>
          </cell>
          <cell r="H51">
            <v>3724.22</v>
          </cell>
          <cell r="I51">
            <v>3309.52</v>
          </cell>
          <cell r="J51">
            <v>2809.38</v>
          </cell>
          <cell r="K51">
            <v>2830.12</v>
          </cell>
          <cell r="L51">
            <v>2681.99</v>
          </cell>
          <cell r="M51">
            <v>2750.47</v>
          </cell>
          <cell r="N51">
            <v>2308.77</v>
          </cell>
          <cell r="O51">
            <v>2568.17</v>
          </cell>
          <cell r="P51">
            <v>1906.31</v>
          </cell>
          <cell r="Q51">
            <v>2329.23</v>
          </cell>
          <cell r="R51">
            <v>2129.33</v>
          </cell>
          <cell r="S51">
            <v>3007.45</v>
          </cell>
          <cell r="T51">
            <v>2633.27</v>
          </cell>
          <cell r="U51">
            <v>2292.5700000000002</v>
          </cell>
          <cell r="V51">
            <v>2229.21</v>
          </cell>
          <cell r="W51">
            <v>2152.19</v>
          </cell>
          <cell r="X51">
            <v>1778.91</v>
          </cell>
          <cell r="Y51">
            <v>1993.77</v>
          </cell>
          <cell r="Z51">
            <v>1880.04</v>
          </cell>
          <cell r="AA51">
            <v>1615.75</v>
          </cell>
          <cell r="AB51">
            <v>1486.48</v>
          </cell>
          <cell r="AC51">
            <v>1835.05</v>
          </cell>
          <cell r="AD51">
            <v>1901.91</v>
          </cell>
          <cell r="AE51">
            <v>1778.77</v>
          </cell>
        </row>
        <row r="52">
          <cell r="E52" t="str">
            <v>Merchant Payments (Bill Pay)Average Value of DStv BP - Reversals</v>
          </cell>
          <cell r="L52">
            <v>-1350</v>
          </cell>
          <cell r="M52">
            <v>-2370</v>
          </cell>
          <cell r="O52">
            <v>-7500</v>
          </cell>
          <cell r="Q52">
            <v>-5000</v>
          </cell>
          <cell r="T52">
            <v>-60000</v>
          </cell>
          <cell r="Z52">
            <v>-1500</v>
          </cell>
          <cell r="AD52">
            <v>-1500</v>
          </cell>
          <cell r="AE52">
            <v>-1500</v>
          </cell>
        </row>
        <row r="53">
          <cell r="E53" t="str">
            <v>Merchant Payments (Bill Pay)Paga DStv BP Income</v>
          </cell>
          <cell r="F53">
            <v>19538.2</v>
          </cell>
          <cell r="G53">
            <v>21251.5</v>
          </cell>
          <cell r="H53">
            <v>27393</v>
          </cell>
          <cell r="I53">
            <v>30829.5</v>
          </cell>
          <cell r="J53">
            <v>13120</v>
          </cell>
          <cell r="K53">
            <v>25870</v>
          </cell>
          <cell r="L53">
            <v>42290</v>
          </cell>
          <cell r="M53">
            <v>57712.5</v>
          </cell>
          <cell r="N53">
            <v>76254.5</v>
          </cell>
          <cell r="O53">
            <v>102096.5</v>
          </cell>
          <cell r="P53">
            <v>100225.3</v>
          </cell>
          <cell r="Q53">
            <v>109555.9</v>
          </cell>
          <cell r="R53">
            <v>93415.9</v>
          </cell>
          <cell r="S53">
            <v>100498.3</v>
          </cell>
          <cell r="T53">
            <v>122458</v>
          </cell>
          <cell r="U53">
            <v>135248.70000000001</v>
          </cell>
          <cell r="V53">
            <v>127035.99</v>
          </cell>
          <cell r="W53">
            <v>154224.18</v>
          </cell>
          <cell r="X53">
            <v>165951.57</v>
          </cell>
          <cell r="Y53">
            <v>193532.9</v>
          </cell>
          <cell r="Z53">
            <v>163990.6</v>
          </cell>
          <cell r="AA53">
            <v>174605.6</v>
          </cell>
          <cell r="AB53">
            <v>141232.37</v>
          </cell>
          <cell r="AC53">
            <v>220427.89</v>
          </cell>
          <cell r="AD53">
            <v>196090.89</v>
          </cell>
          <cell r="AE53">
            <v>191254.36</v>
          </cell>
        </row>
        <row r="54">
          <cell r="E54" t="str">
            <v>Merchant Payments (Bill Pay)Paga DStv BP Income - Reversals</v>
          </cell>
          <cell r="L54">
            <v>-20</v>
          </cell>
          <cell r="M54">
            <v>0</v>
          </cell>
          <cell r="O54">
            <v>0</v>
          </cell>
          <cell r="Q54">
            <v>0</v>
          </cell>
          <cell r="T54">
            <v>0</v>
          </cell>
          <cell r="Z54">
            <v>0</v>
          </cell>
          <cell r="AD54">
            <v>0</v>
          </cell>
          <cell r="AE54">
            <v>0</v>
          </cell>
        </row>
        <row r="55">
          <cell r="E55" t="str">
            <v>Merchant Payments (Bill Pay)Agent DStv BP Commission</v>
          </cell>
          <cell r="F55">
            <v>7490</v>
          </cell>
          <cell r="G55">
            <v>8270</v>
          </cell>
          <cell r="H55">
            <v>10850</v>
          </cell>
          <cell r="I55">
            <v>12140</v>
          </cell>
          <cell r="J55">
            <v>13120</v>
          </cell>
          <cell r="K55">
            <v>16590</v>
          </cell>
          <cell r="L55">
            <v>25870</v>
          </cell>
          <cell r="M55">
            <v>35830</v>
          </cell>
          <cell r="N55">
            <v>39670</v>
          </cell>
          <cell r="O55">
            <v>41970</v>
          </cell>
          <cell r="P55">
            <v>42490</v>
          </cell>
          <cell r="Q55">
            <v>45410</v>
          </cell>
          <cell r="R55">
            <v>38950</v>
          </cell>
          <cell r="S55">
            <v>41160</v>
          </cell>
          <cell r="T55">
            <v>48070</v>
          </cell>
          <cell r="U55">
            <v>54720</v>
          </cell>
          <cell r="V55">
            <v>51460</v>
          </cell>
          <cell r="W55">
            <v>62710</v>
          </cell>
          <cell r="X55">
            <v>68380</v>
          </cell>
          <cell r="Y55">
            <v>79950</v>
          </cell>
          <cell r="Z55">
            <v>68300</v>
          </cell>
          <cell r="AA55">
            <v>72750</v>
          </cell>
          <cell r="AB55">
            <v>59300</v>
          </cell>
          <cell r="AC55">
            <v>91110</v>
          </cell>
          <cell r="AD55">
            <v>81770</v>
          </cell>
          <cell r="AE55">
            <v>79380</v>
          </cell>
        </row>
        <row r="56">
          <cell r="E56" t="str">
            <v>Merchant Payments (Bill Pay)Agent DStv BP Commission - Reversals</v>
          </cell>
          <cell r="L56">
            <v>-20</v>
          </cell>
          <cell r="M56">
            <v>0</v>
          </cell>
          <cell r="O56">
            <v>0</v>
          </cell>
          <cell r="Q56">
            <v>0</v>
          </cell>
          <cell r="T56">
            <v>0</v>
          </cell>
          <cell r="Z56">
            <v>0</v>
          </cell>
          <cell r="AD56">
            <v>0</v>
          </cell>
          <cell r="AE56">
            <v>0</v>
          </cell>
        </row>
        <row r="57">
          <cell r="E57" t="str">
            <v>Merchant Payments (Bill Pay)Number of agents performing Gotv</v>
          </cell>
          <cell r="I57">
            <v>1</v>
          </cell>
          <cell r="J57">
            <v>2</v>
          </cell>
          <cell r="L57">
            <v>1</v>
          </cell>
          <cell r="M57">
            <v>1</v>
          </cell>
          <cell r="N57">
            <v>2</v>
          </cell>
          <cell r="O57">
            <v>2</v>
          </cell>
          <cell r="P57">
            <v>3</v>
          </cell>
          <cell r="Q57">
            <v>3</v>
          </cell>
          <cell r="R57">
            <v>3</v>
          </cell>
          <cell r="S57">
            <v>2</v>
          </cell>
          <cell r="T57">
            <v>2</v>
          </cell>
          <cell r="U57">
            <v>4</v>
          </cell>
          <cell r="V57">
            <v>5</v>
          </cell>
          <cell r="W57">
            <v>7</v>
          </cell>
          <cell r="X57">
            <v>5</v>
          </cell>
          <cell r="Y57">
            <v>7</v>
          </cell>
          <cell r="Z57">
            <v>8</v>
          </cell>
          <cell r="AA57">
            <v>9</v>
          </cell>
          <cell r="AB57">
            <v>5</v>
          </cell>
          <cell r="AC57">
            <v>15</v>
          </cell>
          <cell r="AD57">
            <v>64</v>
          </cell>
          <cell r="AE57">
            <v>85</v>
          </cell>
        </row>
        <row r="58">
          <cell r="E58" t="str">
            <v>Merchant Payments (Bill Pay)Churn Agents Gotv BP</v>
          </cell>
          <cell r="Q58">
            <v>1</v>
          </cell>
          <cell r="W58">
            <v>1</v>
          </cell>
          <cell r="X58">
            <v>1</v>
          </cell>
          <cell r="AA58">
            <v>1</v>
          </cell>
          <cell r="AB58">
            <v>1</v>
          </cell>
          <cell r="AC58">
            <v>2</v>
          </cell>
          <cell r="AE58">
            <v>1</v>
          </cell>
        </row>
        <row r="59">
          <cell r="E59" t="str">
            <v xml:space="preserve">Merchant Payments (Bill Pay)New / Fresh Agents BP in Month </v>
          </cell>
          <cell r="I59">
            <v>1</v>
          </cell>
          <cell r="J59">
            <v>1</v>
          </cell>
          <cell r="L59">
            <v>1</v>
          </cell>
          <cell r="N59">
            <v>1</v>
          </cell>
          <cell r="O59">
            <v>1</v>
          </cell>
          <cell r="P59">
            <v>2</v>
          </cell>
          <cell r="Q59">
            <v>1</v>
          </cell>
          <cell r="R59">
            <v>2</v>
          </cell>
          <cell r="T59">
            <v>2</v>
          </cell>
          <cell r="U59">
            <v>3</v>
          </cell>
          <cell r="V59">
            <v>4</v>
          </cell>
          <cell r="W59">
            <v>4</v>
          </cell>
          <cell r="X59">
            <v>1</v>
          </cell>
          <cell r="Y59">
            <v>2</v>
          </cell>
          <cell r="Z59">
            <v>4</v>
          </cell>
          <cell r="AA59">
            <v>4</v>
          </cell>
          <cell r="AC59">
            <v>12</v>
          </cell>
          <cell r="AD59">
            <v>50</v>
          </cell>
          <cell r="AE59">
            <v>23</v>
          </cell>
        </row>
        <row r="60">
          <cell r="E60" t="str">
            <v>Merchant Payments (Bill Pay)Total Gotv BP Volume</v>
          </cell>
          <cell r="I60">
            <v>1</v>
          </cell>
          <cell r="J60">
            <v>2</v>
          </cell>
          <cell r="L60">
            <v>1</v>
          </cell>
          <cell r="M60">
            <v>1</v>
          </cell>
          <cell r="N60">
            <v>2</v>
          </cell>
          <cell r="O60">
            <v>2</v>
          </cell>
          <cell r="P60">
            <v>4</v>
          </cell>
          <cell r="Q60">
            <v>5</v>
          </cell>
          <cell r="R60">
            <v>3</v>
          </cell>
          <cell r="S60">
            <v>4</v>
          </cell>
          <cell r="T60">
            <v>7</v>
          </cell>
          <cell r="U60">
            <v>9</v>
          </cell>
          <cell r="V60">
            <v>9</v>
          </cell>
          <cell r="W60">
            <v>19</v>
          </cell>
          <cell r="X60">
            <v>12</v>
          </cell>
          <cell r="Y60">
            <v>29</v>
          </cell>
          <cell r="Z60">
            <v>20</v>
          </cell>
          <cell r="AA60">
            <v>27</v>
          </cell>
          <cell r="AB60">
            <v>18</v>
          </cell>
          <cell r="AC60">
            <v>73</v>
          </cell>
          <cell r="AD60">
            <v>1230</v>
          </cell>
          <cell r="AE60">
            <v>3226</v>
          </cell>
        </row>
        <row r="61">
          <cell r="E61" t="str">
            <v>Merchant Payments (Bill Pay)Total Gotv BP Volume - Reversals</v>
          </cell>
          <cell r="AE61">
            <v>5</v>
          </cell>
        </row>
        <row r="62">
          <cell r="E62" t="str">
            <v>Merchant Payments (Bill Pay)Total Gotv BP Value</v>
          </cell>
          <cell r="I62">
            <v>1500</v>
          </cell>
          <cell r="J62">
            <v>3000</v>
          </cell>
          <cell r="L62">
            <v>2700</v>
          </cell>
          <cell r="M62">
            <v>1500</v>
          </cell>
          <cell r="N62">
            <v>2500</v>
          </cell>
          <cell r="O62">
            <v>3000</v>
          </cell>
          <cell r="P62">
            <v>6000</v>
          </cell>
          <cell r="Q62">
            <v>7000</v>
          </cell>
          <cell r="R62">
            <v>4500</v>
          </cell>
          <cell r="S62">
            <v>6000</v>
          </cell>
          <cell r="T62">
            <v>10500</v>
          </cell>
          <cell r="U62">
            <v>13500</v>
          </cell>
          <cell r="V62">
            <v>13500</v>
          </cell>
          <cell r="W62">
            <v>28500</v>
          </cell>
          <cell r="X62">
            <v>17500</v>
          </cell>
          <cell r="Y62">
            <v>43500</v>
          </cell>
          <cell r="Z62">
            <v>30000</v>
          </cell>
          <cell r="AA62">
            <v>40500</v>
          </cell>
          <cell r="AB62">
            <v>26000</v>
          </cell>
          <cell r="AC62">
            <v>103000</v>
          </cell>
          <cell r="AD62">
            <v>1399634</v>
          </cell>
          <cell r="AE62">
            <v>3553500</v>
          </cell>
        </row>
        <row r="63">
          <cell r="E63" t="str">
            <v>Merchant Payments (Bill Pay)Total Gotv BP Value - Reversals</v>
          </cell>
          <cell r="AE63">
            <v>-7500</v>
          </cell>
        </row>
        <row r="64">
          <cell r="E64" t="str">
            <v>Merchant Payments (Bill Pay)Average Value of Gotv BP</v>
          </cell>
          <cell r="I64">
            <v>1500</v>
          </cell>
          <cell r="J64">
            <v>1500</v>
          </cell>
          <cell r="L64">
            <v>2700</v>
          </cell>
          <cell r="M64">
            <v>1500</v>
          </cell>
          <cell r="N64">
            <v>1250</v>
          </cell>
          <cell r="O64">
            <v>1500</v>
          </cell>
          <cell r="P64">
            <v>1500</v>
          </cell>
          <cell r="Q64">
            <v>1400</v>
          </cell>
          <cell r="R64">
            <v>1500</v>
          </cell>
          <cell r="S64">
            <v>1500</v>
          </cell>
          <cell r="T64">
            <v>1500</v>
          </cell>
          <cell r="U64">
            <v>1500</v>
          </cell>
          <cell r="V64">
            <v>1500</v>
          </cell>
          <cell r="W64">
            <v>1500</v>
          </cell>
          <cell r="X64">
            <v>1458.33</v>
          </cell>
          <cell r="Y64">
            <v>1500</v>
          </cell>
          <cell r="Z64">
            <v>1500</v>
          </cell>
          <cell r="AA64">
            <v>1500</v>
          </cell>
          <cell r="AB64">
            <v>1444.44</v>
          </cell>
          <cell r="AC64">
            <v>1410.96</v>
          </cell>
          <cell r="AD64">
            <v>1137.9100000000001</v>
          </cell>
          <cell r="AE64">
            <v>1101.52</v>
          </cell>
        </row>
        <row r="65">
          <cell r="E65" t="str">
            <v>Merchant Payments (Bill Pay)Average Value of Gotv BP - Reversals</v>
          </cell>
          <cell r="AE65">
            <v>-1500</v>
          </cell>
        </row>
        <row r="66">
          <cell r="E66" t="str">
            <v>Merchant Payments (Bill Pay)Paga Gotv BP Income</v>
          </cell>
          <cell r="F66">
            <v>0</v>
          </cell>
          <cell r="G66">
            <v>0</v>
          </cell>
          <cell r="H66">
            <v>0</v>
          </cell>
          <cell r="I66">
            <v>55</v>
          </cell>
          <cell r="J66">
            <v>40</v>
          </cell>
          <cell r="K66">
            <v>0</v>
          </cell>
          <cell r="L66">
            <v>77</v>
          </cell>
          <cell r="M66">
            <v>35</v>
          </cell>
          <cell r="N66">
            <v>85</v>
          </cell>
          <cell r="O66">
            <v>110</v>
          </cell>
          <cell r="P66">
            <v>220</v>
          </cell>
          <cell r="Q66">
            <v>270</v>
          </cell>
          <cell r="R66">
            <v>165</v>
          </cell>
          <cell r="S66">
            <v>220</v>
          </cell>
          <cell r="T66">
            <v>385</v>
          </cell>
          <cell r="U66">
            <v>495</v>
          </cell>
          <cell r="V66">
            <v>495</v>
          </cell>
          <cell r="W66">
            <v>1045</v>
          </cell>
          <cell r="X66">
            <v>655</v>
          </cell>
          <cell r="Y66">
            <v>1595</v>
          </cell>
          <cell r="Z66">
            <v>1100</v>
          </cell>
          <cell r="AA66">
            <v>1485</v>
          </cell>
          <cell r="AB66">
            <v>980</v>
          </cell>
          <cell r="AC66">
            <v>3980</v>
          </cell>
          <cell r="AD66">
            <v>63436.34</v>
          </cell>
          <cell r="AE66">
            <v>164570</v>
          </cell>
        </row>
        <row r="67">
          <cell r="E67" t="str">
            <v>Merchant Payments (Bill Pay)Paga Gotv BP Income - Reversals</v>
          </cell>
          <cell r="AE67">
            <v>0</v>
          </cell>
        </row>
        <row r="68">
          <cell r="E68" t="str">
            <v>Merchant Payments (Bill Pay)Agent Gotv BP Commission</v>
          </cell>
          <cell r="I68">
            <v>20</v>
          </cell>
          <cell r="J68">
            <v>40</v>
          </cell>
          <cell r="L68">
            <v>50</v>
          </cell>
          <cell r="M68">
            <v>20</v>
          </cell>
          <cell r="N68">
            <v>40</v>
          </cell>
          <cell r="O68">
            <v>40</v>
          </cell>
          <cell r="P68">
            <v>80</v>
          </cell>
          <cell r="Q68">
            <v>100</v>
          </cell>
          <cell r="R68">
            <v>60</v>
          </cell>
          <cell r="S68">
            <v>80</v>
          </cell>
          <cell r="T68">
            <v>140</v>
          </cell>
          <cell r="U68">
            <v>180</v>
          </cell>
          <cell r="V68">
            <v>180</v>
          </cell>
          <cell r="W68">
            <v>380</v>
          </cell>
          <cell r="X68">
            <v>240</v>
          </cell>
          <cell r="Y68">
            <v>580</v>
          </cell>
          <cell r="Z68">
            <v>400</v>
          </cell>
          <cell r="AA68">
            <v>540</v>
          </cell>
          <cell r="AB68">
            <v>360</v>
          </cell>
          <cell r="AC68">
            <v>1490</v>
          </cell>
          <cell r="AD68">
            <v>24840</v>
          </cell>
          <cell r="AE68">
            <v>64540</v>
          </cell>
        </row>
        <row r="69">
          <cell r="E69" t="str">
            <v>Merchant Payments (Bill Pay)Agent Gotv BP Commission - Reversals</v>
          </cell>
          <cell r="AE69">
            <v>0</v>
          </cell>
        </row>
        <row r="70">
          <cell r="E70" t="str">
            <v>Merchant Payments (Bill Pay)Number of agents performing Startimes</v>
          </cell>
          <cell r="X70">
            <v>1</v>
          </cell>
          <cell r="Y70">
            <v>41</v>
          </cell>
          <cell r="Z70">
            <v>57</v>
          </cell>
          <cell r="AA70">
            <v>62</v>
          </cell>
          <cell r="AB70">
            <v>74</v>
          </cell>
          <cell r="AC70">
            <v>71</v>
          </cell>
          <cell r="AD70">
            <v>85</v>
          </cell>
          <cell r="AE70">
            <v>85</v>
          </cell>
        </row>
        <row r="71">
          <cell r="E71" t="str">
            <v>Merchant Payments (Bill Pay)Churn Agents Startimes BP</v>
          </cell>
          <cell r="Z71">
            <v>3</v>
          </cell>
          <cell r="AA71">
            <v>9</v>
          </cell>
          <cell r="AB71">
            <v>9</v>
          </cell>
          <cell r="AC71">
            <v>7</v>
          </cell>
          <cell r="AD71">
            <v>6</v>
          </cell>
          <cell r="AE71">
            <v>7</v>
          </cell>
        </row>
        <row r="72">
          <cell r="E72" t="str">
            <v xml:space="preserve">Merchant Payments (Bill Pay)New / Fresh Agents BP in Month </v>
          </cell>
          <cell r="X72">
            <v>1</v>
          </cell>
          <cell r="Y72">
            <v>40</v>
          </cell>
          <cell r="Z72">
            <v>28</v>
          </cell>
          <cell r="AA72">
            <v>17</v>
          </cell>
          <cell r="AB72">
            <v>29</v>
          </cell>
          <cell r="AC72">
            <v>16</v>
          </cell>
          <cell r="AD72">
            <v>28</v>
          </cell>
          <cell r="AE72">
            <v>15</v>
          </cell>
        </row>
        <row r="73">
          <cell r="E73" t="str">
            <v>Merchant Payments (Bill Pay)Total Startimes BP Volume</v>
          </cell>
          <cell r="X73">
            <v>1</v>
          </cell>
          <cell r="Y73">
            <v>219</v>
          </cell>
          <cell r="Z73">
            <v>930</v>
          </cell>
          <cell r="AA73">
            <v>1198</v>
          </cell>
          <cell r="AB73">
            <v>1349</v>
          </cell>
          <cell r="AC73">
            <v>2327</v>
          </cell>
          <cell r="AD73">
            <v>3618</v>
          </cell>
          <cell r="AE73">
            <v>4745</v>
          </cell>
        </row>
        <row r="74">
          <cell r="E74" t="str">
            <v>Merchant Payments (Bill Pay)Total Startimes BP Volume - Reversals</v>
          </cell>
          <cell r="AA74">
            <v>1</v>
          </cell>
          <cell r="AE74">
            <v>2</v>
          </cell>
        </row>
        <row r="75">
          <cell r="E75" t="str">
            <v>Merchant Payments (Bill Pay)Total Startimes BP Value</v>
          </cell>
          <cell r="X75">
            <v>1000</v>
          </cell>
          <cell r="Y75">
            <v>302500</v>
          </cell>
          <cell r="Z75">
            <v>971500</v>
          </cell>
          <cell r="AA75">
            <v>1148150</v>
          </cell>
          <cell r="AB75">
            <v>1405250</v>
          </cell>
          <cell r="AC75">
            <v>3043550</v>
          </cell>
          <cell r="AD75">
            <v>4736600</v>
          </cell>
          <cell r="AE75">
            <v>5374550</v>
          </cell>
        </row>
        <row r="76">
          <cell r="E76" t="str">
            <v>Merchant Payments (Bill Pay)Total Startimes BP Value - Reversals</v>
          </cell>
          <cell r="AA76">
            <v>-1000</v>
          </cell>
          <cell r="AE76">
            <v>-3000</v>
          </cell>
        </row>
        <row r="77">
          <cell r="E77" t="str">
            <v>Merchant Payments (Bill Pay)Average Value of Startimes BP</v>
          </cell>
          <cell r="X77">
            <v>1000</v>
          </cell>
          <cell r="Y77">
            <v>1381.28</v>
          </cell>
          <cell r="Z77">
            <v>1044.6199999999999</v>
          </cell>
          <cell r="AA77">
            <v>958.39</v>
          </cell>
          <cell r="AB77">
            <v>1041.7</v>
          </cell>
          <cell r="AC77">
            <v>1307.93</v>
          </cell>
          <cell r="AD77">
            <v>1309.18</v>
          </cell>
          <cell r="AE77">
            <v>1132.68</v>
          </cell>
        </row>
        <row r="78">
          <cell r="E78" t="str">
            <v>Merchant Payments (Bill Pay)Average Value of Startimes BP - Reversals</v>
          </cell>
          <cell r="AA78">
            <v>-1000</v>
          </cell>
          <cell r="AE78">
            <v>-1500</v>
          </cell>
        </row>
        <row r="79">
          <cell r="E79" t="str">
            <v>Merchant Payments (Bill Pay)Paga Startimes BP Income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1000</v>
          </cell>
          <cell r="Y79">
            <v>302500</v>
          </cell>
          <cell r="Z79">
            <v>971500</v>
          </cell>
          <cell r="AA79">
            <v>1149150</v>
          </cell>
          <cell r="AB79">
            <v>1405250</v>
          </cell>
          <cell r="AC79">
            <v>3043550</v>
          </cell>
          <cell r="AD79">
            <v>4736600</v>
          </cell>
          <cell r="AE79">
            <v>5377550</v>
          </cell>
        </row>
        <row r="80">
          <cell r="E80" t="str">
            <v>Merchant Payments (Bill Pay)Paga Startimes BP Income - Reversals</v>
          </cell>
          <cell r="AA80">
            <v>0</v>
          </cell>
          <cell r="AE80">
            <v>0</v>
          </cell>
        </row>
        <row r="81">
          <cell r="E81" t="str">
            <v>Merchant Payments (Bill Pay)Agent Startimes BP Commission</v>
          </cell>
          <cell r="X81">
            <v>0</v>
          </cell>
          <cell r="Y81">
            <v>3825</v>
          </cell>
          <cell r="Z81">
            <v>29145</v>
          </cell>
          <cell r="AA81">
            <v>34474.5</v>
          </cell>
          <cell r="AB81">
            <v>42157.5</v>
          </cell>
          <cell r="AC81">
            <v>91306.5</v>
          </cell>
          <cell r="AD81">
            <v>142098</v>
          </cell>
          <cell r="AE81">
            <v>161326.5</v>
          </cell>
        </row>
        <row r="82">
          <cell r="E82" t="str">
            <v>Merchant Payments (Bill Pay)Agent Startimes BP Commission - Reversals</v>
          </cell>
          <cell r="AA82">
            <v>0</v>
          </cell>
          <cell r="AE82">
            <v>0</v>
          </cell>
        </row>
        <row r="83">
          <cell r="E83" t="str">
            <v>Merchant Payments (Bill Pay)Number of agents performing Other</v>
          </cell>
          <cell r="M83">
            <v>1</v>
          </cell>
          <cell r="T83">
            <v>1</v>
          </cell>
          <cell r="V83">
            <v>4</v>
          </cell>
          <cell r="W83">
            <v>6</v>
          </cell>
          <cell r="X83">
            <v>1</v>
          </cell>
          <cell r="Y83">
            <v>6</v>
          </cell>
          <cell r="Z83">
            <v>14</v>
          </cell>
          <cell r="AA83">
            <v>9</v>
          </cell>
          <cell r="AB83">
            <v>19</v>
          </cell>
          <cell r="AC83">
            <v>8</v>
          </cell>
          <cell r="AD83">
            <v>23</v>
          </cell>
          <cell r="AE83">
            <v>10</v>
          </cell>
        </row>
        <row r="84">
          <cell r="E84" t="str">
            <v>Merchant Payments (Bill Pay)Churn Agents Other BP</v>
          </cell>
          <cell r="X84">
            <v>1</v>
          </cell>
          <cell r="Z84">
            <v>1</v>
          </cell>
          <cell r="AA84">
            <v>2</v>
          </cell>
          <cell r="AB84">
            <v>1</v>
          </cell>
          <cell r="AC84">
            <v>5</v>
          </cell>
          <cell r="AD84">
            <v>1</v>
          </cell>
          <cell r="AE84">
            <v>2</v>
          </cell>
        </row>
        <row r="85">
          <cell r="E85" t="str">
            <v xml:space="preserve">Merchant Payments (Bill Pay)New / Fresh Agents BP in Month </v>
          </cell>
          <cell r="M85">
            <v>1</v>
          </cell>
          <cell r="T85">
            <v>1</v>
          </cell>
          <cell r="V85">
            <v>4</v>
          </cell>
          <cell r="W85">
            <v>6</v>
          </cell>
          <cell r="X85">
            <v>1</v>
          </cell>
          <cell r="Y85">
            <v>6</v>
          </cell>
          <cell r="Z85">
            <v>13</v>
          </cell>
          <cell r="AA85">
            <v>7</v>
          </cell>
          <cell r="AB85">
            <v>13</v>
          </cell>
          <cell r="AC85">
            <v>4</v>
          </cell>
          <cell r="AD85">
            <v>18</v>
          </cell>
          <cell r="AE85">
            <v>4</v>
          </cell>
        </row>
        <row r="86">
          <cell r="E86" t="str">
            <v>Merchant Payments (Bill Pay)Total Other BP Volume</v>
          </cell>
          <cell r="M86">
            <v>1</v>
          </cell>
          <cell r="T86">
            <v>1</v>
          </cell>
          <cell r="V86">
            <v>4</v>
          </cell>
          <cell r="W86">
            <v>7</v>
          </cell>
          <cell r="X86">
            <v>1</v>
          </cell>
          <cell r="Y86">
            <v>7</v>
          </cell>
          <cell r="Z86">
            <v>19</v>
          </cell>
          <cell r="AA86">
            <v>24</v>
          </cell>
          <cell r="AB86">
            <v>29</v>
          </cell>
          <cell r="AC86">
            <v>11</v>
          </cell>
          <cell r="AD86">
            <v>34</v>
          </cell>
          <cell r="AE86">
            <v>15</v>
          </cell>
        </row>
        <row r="87">
          <cell r="E87" t="str">
            <v>Merchant Payments (Bill Pay)Total Other BP Value</v>
          </cell>
          <cell r="M87">
            <v>1350</v>
          </cell>
          <cell r="T87">
            <v>4000</v>
          </cell>
          <cell r="V87">
            <v>28500</v>
          </cell>
          <cell r="W87">
            <v>38500</v>
          </cell>
          <cell r="X87">
            <v>5500</v>
          </cell>
          <cell r="Y87">
            <v>34500</v>
          </cell>
          <cell r="Z87">
            <v>87000</v>
          </cell>
          <cell r="AA87">
            <v>74500</v>
          </cell>
          <cell r="AB87">
            <v>117500</v>
          </cell>
          <cell r="AC87">
            <v>43000</v>
          </cell>
          <cell r="AD87">
            <v>136500</v>
          </cell>
          <cell r="AE87">
            <v>60000</v>
          </cell>
        </row>
        <row r="88">
          <cell r="E88" t="str">
            <v>Merchant Payments (Bill Pay)Average Value of Other BP</v>
          </cell>
          <cell r="M88">
            <v>1350</v>
          </cell>
          <cell r="T88">
            <v>4000</v>
          </cell>
          <cell r="V88">
            <v>7125</v>
          </cell>
          <cell r="W88">
            <v>5500</v>
          </cell>
          <cell r="X88">
            <v>5500</v>
          </cell>
          <cell r="Y88">
            <v>4928.57</v>
          </cell>
          <cell r="Z88">
            <v>4578.95</v>
          </cell>
          <cell r="AA88">
            <v>3104.17</v>
          </cell>
          <cell r="AB88">
            <v>4051.72</v>
          </cell>
          <cell r="AC88">
            <v>3909.09</v>
          </cell>
          <cell r="AD88">
            <v>4014.71</v>
          </cell>
          <cell r="AE88">
            <v>4000</v>
          </cell>
        </row>
        <row r="89">
          <cell r="E89" t="str">
            <v>Merchant Payments (Bill Pay)Paga Other BP Income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53.5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110</v>
          </cell>
          <cell r="U89">
            <v>0</v>
          </cell>
          <cell r="V89">
            <v>3220</v>
          </cell>
          <cell r="W89">
            <v>7000</v>
          </cell>
          <cell r="X89">
            <v>1000</v>
          </cell>
          <cell r="Y89">
            <v>5170</v>
          </cell>
          <cell r="Z89">
            <v>12625.79</v>
          </cell>
          <cell r="AA89">
            <v>2204.7399999999998</v>
          </cell>
          <cell r="AB89">
            <v>10262.11</v>
          </cell>
          <cell r="AC89">
            <v>2531.0500000000002</v>
          </cell>
          <cell r="AD89">
            <v>13198.68</v>
          </cell>
          <cell r="AE89">
            <v>4631.05</v>
          </cell>
        </row>
        <row r="90">
          <cell r="E90" t="str">
            <v>Merchant Payments (Bill Pay)Agent Other BP Commission</v>
          </cell>
          <cell r="M90">
            <v>20</v>
          </cell>
          <cell r="T90">
            <v>50</v>
          </cell>
          <cell r="V90">
            <v>80</v>
          </cell>
          <cell r="W90">
            <v>0</v>
          </cell>
          <cell r="X90">
            <v>0</v>
          </cell>
          <cell r="Y90">
            <v>100</v>
          </cell>
          <cell r="Z90">
            <v>460</v>
          </cell>
          <cell r="AA90">
            <v>1090</v>
          </cell>
          <cell r="AB90">
            <v>910</v>
          </cell>
          <cell r="AC90">
            <v>450</v>
          </cell>
          <cell r="AD90">
            <v>1100</v>
          </cell>
          <cell r="AE90">
            <v>550</v>
          </cell>
        </row>
        <row r="91">
          <cell r="E91" t="str">
            <v>AirtimeNumber of Agents performing Airtime on Transaction</v>
          </cell>
          <cell r="F91">
            <v>34</v>
          </cell>
          <cell r="G91">
            <v>38</v>
          </cell>
          <cell r="H91">
            <v>49</v>
          </cell>
          <cell r="I91">
            <v>69</v>
          </cell>
          <cell r="J91">
            <v>96</v>
          </cell>
          <cell r="K91">
            <v>91</v>
          </cell>
          <cell r="L91">
            <v>93</v>
          </cell>
          <cell r="M91">
            <v>92</v>
          </cell>
          <cell r="N91">
            <v>103</v>
          </cell>
          <cell r="O91">
            <v>110</v>
          </cell>
          <cell r="P91">
            <v>111</v>
          </cell>
          <cell r="Q91">
            <v>95</v>
          </cell>
          <cell r="R91">
            <v>108</v>
          </cell>
          <cell r="S91">
            <v>118</v>
          </cell>
          <cell r="T91">
            <v>126</v>
          </cell>
          <cell r="U91">
            <v>131</v>
          </cell>
          <cell r="V91">
            <v>154</v>
          </cell>
          <cell r="W91">
            <v>151</v>
          </cell>
          <cell r="X91">
            <v>146</v>
          </cell>
          <cell r="Y91">
            <v>171</v>
          </cell>
          <cell r="Z91">
            <v>223</v>
          </cell>
          <cell r="AA91">
            <v>213</v>
          </cell>
          <cell r="AB91">
            <v>263</v>
          </cell>
          <cell r="AC91">
            <v>265</v>
          </cell>
          <cell r="AD91">
            <v>245</v>
          </cell>
          <cell r="AE91">
            <v>265</v>
          </cell>
        </row>
        <row r="92">
          <cell r="E92" t="str">
            <v>AirtimeChurn Agents Airtime</v>
          </cell>
          <cell r="F92">
            <v>2</v>
          </cell>
          <cell r="G92">
            <v>4</v>
          </cell>
          <cell r="H92">
            <v>3</v>
          </cell>
          <cell r="I92">
            <v>3</v>
          </cell>
          <cell r="J92">
            <v>6</v>
          </cell>
          <cell r="K92">
            <v>9</v>
          </cell>
          <cell r="L92">
            <v>12</v>
          </cell>
          <cell r="M92">
            <v>10</v>
          </cell>
          <cell r="N92">
            <v>11</v>
          </cell>
          <cell r="O92">
            <v>10</v>
          </cell>
          <cell r="P92">
            <v>13</v>
          </cell>
          <cell r="Q92">
            <v>15</v>
          </cell>
          <cell r="R92">
            <v>10</v>
          </cell>
          <cell r="S92">
            <v>11</v>
          </cell>
          <cell r="T92">
            <v>10</v>
          </cell>
          <cell r="U92">
            <v>15</v>
          </cell>
          <cell r="V92">
            <v>14</v>
          </cell>
          <cell r="W92">
            <v>21</v>
          </cell>
          <cell r="X92">
            <v>24</v>
          </cell>
          <cell r="Y92">
            <v>20</v>
          </cell>
          <cell r="Z92">
            <v>18</v>
          </cell>
          <cell r="AA92">
            <v>33</v>
          </cell>
          <cell r="AB92">
            <v>18</v>
          </cell>
          <cell r="AC92">
            <v>31</v>
          </cell>
          <cell r="AD92">
            <v>42</v>
          </cell>
          <cell r="AE92">
            <v>26</v>
          </cell>
        </row>
        <row r="93">
          <cell r="E93" t="str">
            <v xml:space="preserve">AirtimeNew / Fresh Agents Airtime in Month </v>
          </cell>
          <cell r="F93">
            <v>4</v>
          </cell>
          <cell r="G93">
            <v>5</v>
          </cell>
          <cell r="H93">
            <v>8</v>
          </cell>
          <cell r="I93">
            <v>14</v>
          </cell>
          <cell r="J93">
            <v>20</v>
          </cell>
          <cell r="K93">
            <v>10</v>
          </cell>
          <cell r="L93">
            <v>12</v>
          </cell>
          <cell r="M93">
            <v>13</v>
          </cell>
          <cell r="N93">
            <v>14</v>
          </cell>
          <cell r="O93">
            <v>16</v>
          </cell>
          <cell r="P93">
            <v>16</v>
          </cell>
          <cell r="Q93">
            <v>5</v>
          </cell>
          <cell r="R93">
            <v>14</v>
          </cell>
          <cell r="S93">
            <v>16</v>
          </cell>
          <cell r="T93">
            <v>20</v>
          </cell>
          <cell r="U93">
            <v>21</v>
          </cell>
          <cell r="V93">
            <v>28</v>
          </cell>
          <cell r="W93">
            <v>25</v>
          </cell>
          <cell r="X93">
            <v>23</v>
          </cell>
          <cell r="Y93">
            <v>33</v>
          </cell>
          <cell r="Z93">
            <v>47</v>
          </cell>
          <cell r="AA93">
            <v>31</v>
          </cell>
          <cell r="AB93">
            <v>45</v>
          </cell>
          <cell r="AC93">
            <v>27</v>
          </cell>
          <cell r="AD93">
            <v>34</v>
          </cell>
          <cell r="AE93">
            <v>47</v>
          </cell>
        </row>
        <row r="94">
          <cell r="E94" t="str">
            <v>AirtimeTotal Airtime Volume</v>
          </cell>
          <cell r="F94">
            <v>458</v>
          </cell>
          <cell r="G94">
            <v>576</v>
          </cell>
          <cell r="H94">
            <v>574</v>
          </cell>
          <cell r="I94">
            <v>595</v>
          </cell>
          <cell r="J94">
            <v>833</v>
          </cell>
          <cell r="K94">
            <v>804</v>
          </cell>
          <cell r="L94">
            <v>1020</v>
          </cell>
          <cell r="M94">
            <v>1020</v>
          </cell>
          <cell r="N94">
            <v>1059</v>
          </cell>
          <cell r="O94">
            <v>1215</v>
          </cell>
          <cell r="P94">
            <v>1072</v>
          </cell>
          <cell r="Q94">
            <v>1103</v>
          </cell>
          <cell r="R94">
            <v>1833</v>
          </cell>
          <cell r="S94">
            <v>2052</v>
          </cell>
          <cell r="T94">
            <v>1955</v>
          </cell>
          <cell r="U94">
            <v>2349</v>
          </cell>
          <cell r="V94">
            <v>2577</v>
          </cell>
          <cell r="W94">
            <v>2095</v>
          </cell>
          <cell r="X94">
            <v>2170</v>
          </cell>
          <cell r="Y94">
            <v>2375</v>
          </cell>
          <cell r="Z94">
            <v>3005</v>
          </cell>
          <cell r="AA94">
            <v>3130</v>
          </cell>
          <cell r="AB94">
            <v>2997</v>
          </cell>
          <cell r="AC94">
            <v>3184</v>
          </cell>
          <cell r="AD94">
            <v>2581</v>
          </cell>
          <cell r="AE94">
            <v>2986</v>
          </cell>
        </row>
        <row r="95">
          <cell r="E95" t="str">
            <v>AirtimeTotal Airtime Volume - Reversal</v>
          </cell>
          <cell r="J95">
            <v>5</v>
          </cell>
          <cell r="L95">
            <v>2</v>
          </cell>
          <cell r="Y95">
            <v>3</v>
          </cell>
          <cell r="Z95">
            <v>1</v>
          </cell>
          <cell r="AA95">
            <v>1</v>
          </cell>
          <cell r="AB95">
            <v>2</v>
          </cell>
          <cell r="AC95">
            <v>2</v>
          </cell>
          <cell r="AD95">
            <v>4</v>
          </cell>
          <cell r="AE95">
            <v>5</v>
          </cell>
        </row>
        <row r="96">
          <cell r="E96" t="str">
            <v>AirtimeTotal Airtime Value</v>
          </cell>
          <cell r="F96">
            <v>276396</v>
          </cell>
          <cell r="G96">
            <v>350782</v>
          </cell>
          <cell r="H96">
            <v>296087</v>
          </cell>
          <cell r="I96">
            <v>311561</v>
          </cell>
          <cell r="J96">
            <v>309928</v>
          </cell>
          <cell r="K96">
            <v>335661</v>
          </cell>
          <cell r="L96">
            <v>613092</v>
          </cell>
          <cell r="M96">
            <v>621576</v>
          </cell>
          <cell r="N96">
            <v>659621.30000000005</v>
          </cell>
          <cell r="O96">
            <v>825279.82</v>
          </cell>
          <cell r="P96">
            <v>613704.52</v>
          </cell>
          <cell r="Q96">
            <v>778825.26</v>
          </cell>
          <cell r="R96">
            <v>908214.74</v>
          </cell>
          <cell r="S96">
            <v>999729.68</v>
          </cell>
          <cell r="T96">
            <v>857075.51</v>
          </cell>
          <cell r="U96">
            <v>976393.43</v>
          </cell>
          <cell r="V96">
            <v>1054442.53</v>
          </cell>
          <cell r="W96">
            <v>1020017.45</v>
          </cell>
          <cell r="X96">
            <v>1039493.98</v>
          </cell>
          <cell r="Y96">
            <v>1035127.55</v>
          </cell>
          <cell r="Z96">
            <v>1136678.5</v>
          </cell>
          <cell r="AA96">
            <v>1436244.01</v>
          </cell>
          <cell r="AB96">
            <v>1326878.7</v>
          </cell>
          <cell r="AC96">
            <v>1554325.18</v>
          </cell>
          <cell r="AD96">
            <v>1501414.65</v>
          </cell>
          <cell r="AE96">
            <v>1424460.58</v>
          </cell>
        </row>
        <row r="97">
          <cell r="E97" t="str">
            <v>AirtimeTotal Airtime Value - Reversals</v>
          </cell>
          <cell r="J97">
            <v>-2600</v>
          </cell>
          <cell r="L97">
            <v>-2500</v>
          </cell>
          <cell r="Y97">
            <v>-750</v>
          </cell>
          <cell r="Z97">
            <v>-2000</v>
          </cell>
          <cell r="AA97">
            <v>-10000</v>
          </cell>
          <cell r="AB97">
            <v>-300</v>
          </cell>
          <cell r="AC97">
            <v>-3100</v>
          </cell>
          <cell r="AD97">
            <v>-5900</v>
          </cell>
          <cell r="AE97">
            <v>-1800</v>
          </cell>
        </row>
        <row r="98">
          <cell r="E98" t="str">
            <v>AirtimeAverage Value of Airtime</v>
          </cell>
          <cell r="F98">
            <v>603.48</v>
          </cell>
          <cell r="G98">
            <v>609</v>
          </cell>
          <cell r="H98">
            <v>515.83000000000004</v>
          </cell>
          <cell r="I98">
            <v>523.63</v>
          </cell>
          <cell r="J98">
            <v>372.06</v>
          </cell>
          <cell r="K98">
            <v>417.49</v>
          </cell>
          <cell r="L98">
            <v>601.07000000000005</v>
          </cell>
          <cell r="M98">
            <v>609.39</v>
          </cell>
          <cell r="N98">
            <v>622.87</v>
          </cell>
          <cell r="O98">
            <v>679.24</v>
          </cell>
          <cell r="P98">
            <v>572.49</v>
          </cell>
          <cell r="Q98">
            <v>706.1</v>
          </cell>
          <cell r="R98">
            <v>495.48</v>
          </cell>
          <cell r="S98">
            <v>487.2</v>
          </cell>
          <cell r="T98">
            <v>438.4</v>
          </cell>
          <cell r="U98">
            <v>415.66</v>
          </cell>
          <cell r="V98">
            <v>409.17</v>
          </cell>
          <cell r="W98">
            <v>486.88</v>
          </cell>
          <cell r="X98">
            <v>479.03</v>
          </cell>
          <cell r="Y98">
            <v>435.84</v>
          </cell>
          <cell r="Z98">
            <v>378.26</v>
          </cell>
          <cell r="AA98">
            <v>458.86</v>
          </cell>
          <cell r="AB98">
            <v>442.74</v>
          </cell>
          <cell r="AC98">
            <v>488.17</v>
          </cell>
          <cell r="AD98">
            <v>581.72</v>
          </cell>
          <cell r="AE98">
            <v>477.05</v>
          </cell>
        </row>
        <row r="99">
          <cell r="E99" t="str">
            <v>AirtimeAverage Value of Airtime - Reversals</v>
          </cell>
          <cell r="J99">
            <v>-520</v>
          </cell>
          <cell r="L99">
            <v>-1250</v>
          </cell>
          <cell r="Y99">
            <v>-250</v>
          </cell>
          <cell r="Z99">
            <v>-2000</v>
          </cell>
          <cell r="AA99">
            <v>-10000</v>
          </cell>
          <cell r="AB99">
            <v>-150</v>
          </cell>
          <cell r="AC99">
            <v>-1550</v>
          </cell>
          <cell r="AD99">
            <v>-1475</v>
          </cell>
          <cell r="AE99">
            <v>-360</v>
          </cell>
        </row>
        <row r="100">
          <cell r="E100" t="str">
            <v>AirtimePaga Airtime Income</v>
          </cell>
          <cell r="F100">
            <v>17584.68</v>
          </cell>
          <cell r="G100">
            <v>24371.07</v>
          </cell>
          <cell r="H100">
            <v>21151.86</v>
          </cell>
          <cell r="I100">
            <v>23773.38</v>
          </cell>
          <cell r="J100">
            <v>23527.879999999997</v>
          </cell>
          <cell r="K100">
            <v>25652</v>
          </cell>
          <cell r="L100">
            <v>47367.259999999995</v>
          </cell>
          <cell r="M100">
            <v>48197.07</v>
          </cell>
          <cell r="N100">
            <v>51521.79</v>
          </cell>
          <cell r="O100">
            <v>63924.61</v>
          </cell>
          <cell r="P100">
            <v>47305.97</v>
          </cell>
          <cell r="Q100">
            <v>60964.41</v>
          </cell>
          <cell r="R100">
            <v>70921.149999999994</v>
          </cell>
          <cell r="S100">
            <v>78153.72</v>
          </cell>
          <cell r="T100">
            <v>67309.320000000007</v>
          </cell>
          <cell r="U100">
            <v>76324.239999999991</v>
          </cell>
          <cell r="V100">
            <v>82165.399999999994</v>
          </cell>
          <cell r="W100">
            <v>80674.75</v>
          </cell>
          <cell r="X100">
            <v>81155.489999999991</v>
          </cell>
          <cell r="Y100">
            <v>78476.709999999992</v>
          </cell>
          <cell r="Z100">
            <v>86995.86</v>
          </cell>
          <cell r="AA100">
            <v>110368.66</v>
          </cell>
          <cell r="AB100">
            <v>102380.93</v>
          </cell>
          <cell r="AC100">
            <v>119926.98999999999</v>
          </cell>
          <cell r="AD100">
            <v>117188.68</v>
          </cell>
          <cell r="AE100">
            <v>110886.73</v>
          </cell>
        </row>
        <row r="101">
          <cell r="E101" t="str">
            <v>AirtimePaga Airtime Income - Reversals</v>
          </cell>
          <cell r="J101">
            <v>0</v>
          </cell>
          <cell r="L101">
            <v>-75</v>
          </cell>
          <cell r="Y101">
            <v>-47.5</v>
          </cell>
          <cell r="Z101">
            <v>-100</v>
          </cell>
          <cell r="AA101">
            <v>-500</v>
          </cell>
          <cell r="AB101">
            <v>-4</v>
          </cell>
          <cell r="AC101">
            <v>-155</v>
          </cell>
          <cell r="AD101">
            <v>-295</v>
          </cell>
          <cell r="AE101">
            <v>-90</v>
          </cell>
        </row>
        <row r="102">
          <cell r="E102" t="str">
            <v>AirtimeAgent Airtime Commission</v>
          </cell>
          <cell r="F102">
            <v>4145.9399999999996</v>
          </cell>
          <cell r="G102">
            <v>5261.73</v>
          </cell>
          <cell r="H102">
            <v>4441.3</v>
          </cell>
          <cell r="I102">
            <v>4673.41</v>
          </cell>
          <cell r="J102">
            <v>9179.24</v>
          </cell>
          <cell r="K102">
            <v>10017.34</v>
          </cell>
          <cell r="L102">
            <v>18317.759999999998</v>
          </cell>
          <cell r="M102">
            <v>18525.77</v>
          </cell>
          <cell r="N102">
            <v>19665.64</v>
          </cell>
          <cell r="O102">
            <v>24708.9</v>
          </cell>
          <cell r="P102">
            <v>18300.14</v>
          </cell>
          <cell r="Q102">
            <v>23358.76</v>
          </cell>
          <cell r="R102">
            <v>27183.29</v>
          </cell>
          <cell r="S102">
            <v>29908.34</v>
          </cell>
          <cell r="T102">
            <v>25684.66</v>
          </cell>
          <cell r="U102">
            <v>29221.61</v>
          </cell>
          <cell r="V102">
            <v>31571.03</v>
          </cell>
          <cell r="W102">
            <v>30524.77</v>
          </cell>
          <cell r="X102">
            <v>51974.7</v>
          </cell>
          <cell r="Y102">
            <v>51766.38</v>
          </cell>
          <cell r="Z102">
            <v>56833.93</v>
          </cell>
          <cell r="AA102">
            <v>72312.2</v>
          </cell>
          <cell r="AB102">
            <v>66345.929999999993</v>
          </cell>
          <cell r="AC102">
            <v>77871.259999999995</v>
          </cell>
          <cell r="AD102">
            <v>75365.73</v>
          </cell>
          <cell r="AE102">
            <v>71313.03</v>
          </cell>
        </row>
        <row r="103">
          <cell r="E103" t="str">
            <v>AirtimeAgent Airtime Commission - Reversals</v>
          </cell>
          <cell r="J103">
            <v>-39</v>
          </cell>
          <cell r="L103">
            <v>-75</v>
          </cell>
          <cell r="Y103">
            <v>-27.5</v>
          </cell>
          <cell r="Z103">
            <v>-100</v>
          </cell>
          <cell r="AA103">
            <v>0</v>
          </cell>
          <cell r="AB103">
            <v>-13</v>
          </cell>
          <cell r="AC103">
            <v>0</v>
          </cell>
          <cell r="AD103">
            <v>0</v>
          </cell>
          <cell r="AE103">
            <v>0</v>
          </cell>
        </row>
      </sheetData>
      <sheetData sheetId="3">
        <row r="1">
          <cell r="E1" t="str">
            <v>Column1</v>
          </cell>
          <cell r="F1" t="str">
            <v>1/1/2013</v>
          </cell>
          <cell r="G1" t="str">
            <v>2/1/2013</v>
          </cell>
          <cell r="H1" t="str">
            <v>3/1/2013</v>
          </cell>
          <cell r="I1" t="str">
            <v>4/1/2013</v>
          </cell>
          <cell r="J1" t="str">
            <v>5/1/2013</v>
          </cell>
          <cell r="K1" t="str">
            <v>6/1/2013</v>
          </cell>
          <cell r="L1" t="str">
            <v>7/1/2013</v>
          </cell>
          <cell r="M1" t="str">
            <v>8/1/2013</v>
          </cell>
          <cell r="N1" t="str">
            <v>9/1/2013</v>
          </cell>
          <cell r="O1" t="str">
            <v>10/1/2013</v>
          </cell>
          <cell r="P1" t="str">
            <v>11/1/2013</v>
          </cell>
          <cell r="Q1" t="str">
            <v>12/1/2013</v>
          </cell>
          <cell r="R1" t="str">
            <v>1/1/2014</v>
          </cell>
          <cell r="S1" t="str">
            <v>2/1/2014</v>
          </cell>
          <cell r="T1" t="str">
            <v>3/1/2014</v>
          </cell>
          <cell r="U1" t="str">
            <v>4/1/2014</v>
          </cell>
          <cell r="V1" t="str">
            <v>5/1/2014</v>
          </cell>
          <cell r="W1" t="str">
            <v>6/1/2014</v>
          </cell>
          <cell r="X1" t="str">
            <v>7/1/2014</v>
          </cell>
          <cell r="Y1" t="str">
            <v>8/1/2014</v>
          </cell>
          <cell r="Z1" t="str">
            <v>9/1/2014</v>
          </cell>
          <cell r="AA1" t="str">
            <v>10/1/2014</v>
          </cell>
          <cell r="AB1" t="str">
            <v>11/1/2014</v>
          </cell>
          <cell r="AC1" t="str">
            <v>12/1/2014</v>
          </cell>
          <cell r="AD1" t="str">
            <v>1/1/2015</v>
          </cell>
          <cell r="AE1" t="str">
            <v>2/1/2015</v>
          </cell>
        </row>
        <row r="2">
          <cell r="E2" t="str">
            <v>Agent Network Sales# of Approved Agents in Total</v>
          </cell>
          <cell r="F2">
            <v>1532</v>
          </cell>
          <cell r="G2">
            <v>1698</v>
          </cell>
          <cell r="H2">
            <v>1913</v>
          </cell>
          <cell r="I2">
            <v>2251</v>
          </cell>
          <cell r="J2">
            <v>2580</v>
          </cell>
          <cell r="K2">
            <v>2758</v>
          </cell>
          <cell r="L2">
            <v>2904</v>
          </cell>
          <cell r="M2">
            <v>3055</v>
          </cell>
          <cell r="N2">
            <v>3201</v>
          </cell>
          <cell r="O2">
            <v>3353</v>
          </cell>
          <cell r="P2">
            <v>3536</v>
          </cell>
          <cell r="Q2">
            <v>3613</v>
          </cell>
          <cell r="R2">
            <v>3794</v>
          </cell>
          <cell r="S2">
            <v>4082</v>
          </cell>
          <cell r="T2">
            <v>4379</v>
          </cell>
          <cell r="U2">
            <v>4682</v>
          </cell>
          <cell r="V2">
            <v>5055</v>
          </cell>
          <cell r="W2">
            <v>5384</v>
          </cell>
          <cell r="X2">
            <v>5620</v>
          </cell>
          <cell r="Y2">
            <v>6024</v>
          </cell>
          <cell r="Z2">
            <v>6321</v>
          </cell>
          <cell r="AA2">
            <v>6595</v>
          </cell>
          <cell r="AB2">
            <v>6821</v>
          </cell>
          <cell r="AC2">
            <v>6973</v>
          </cell>
          <cell r="AD2">
            <v>7238</v>
          </cell>
          <cell r="AE2">
            <v>7453</v>
          </cell>
        </row>
        <row r="3">
          <cell r="E3" t="str">
            <v>Agent Network SalesActive Agents in total (at least 1 transactions in the month)</v>
          </cell>
          <cell r="F3">
            <v>940</v>
          </cell>
          <cell r="G3">
            <v>1023</v>
          </cell>
          <cell r="H3">
            <v>1188</v>
          </cell>
          <cell r="I3">
            <v>1421</v>
          </cell>
          <cell r="J3">
            <v>1722</v>
          </cell>
          <cell r="K3">
            <v>1854</v>
          </cell>
          <cell r="L3">
            <v>1931</v>
          </cell>
          <cell r="M3">
            <v>1986</v>
          </cell>
          <cell r="N3">
            <v>2014</v>
          </cell>
          <cell r="O3">
            <v>2112</v>
          </cell>
          <cell r="P3">
            <v>2206</v>
          </cell>
          <cell r="Q3">
            <v>2151</v>
          </cell>
          <cell r="R3">
            <v>2278</v>
          </cell>
          <cell r="S3">
            <v>2454</v>
          </cell>
          <cell r="T3">
            <v>2611</v>
          </cell>
          <cell r="U3">
            <v>2752</v>
          </cell>
          <cell r="V3">
            <v>2980</v>
          </cell>
          <cell r="W3">
            <v>3164</v>
          </cell>
          <cell r="X3">
            <v>3287</v>
          </cell>
          <cell r="Y3">
            <v>3477</v>
          </cell>
          <cell r="Z3">
            <v>3728</v>
          </cell>
          <cell r="AA3">
            <v>3955</v>
          </cell>
          <cell r="AB3">
            <v>4125</v>
          </cell>
          <cell r="AC3">
            <v>4127</v>
          </cell>
          <cell r="AD3">
            <v>4187</v>
          </cell>
          <cell r="AE3">
            <v>4293</v>
          </cell>
        </row>
        <row r="4">
          <cell r="E4" t="str">
            <v>Agent Network SalesActive Agents in total (at least 5 transactions in the month)</v>
          </cell>
          <cell r="F4">
            <v>801</v>
          </cell>
          <cell r="G4">
            <v>837</v>
          </cell>
          <cell r="H4">
            <v>1010</v>
          </cell>
          <cell r="I4">
            <v>1197</v>
          </cell>
          <cell r="J4">
            <v>1447</v>
          </cell>
          <cell r="K4">
            <v>1579</v>
          </cell>
          <cell r="L4">
            <v>1642</v>
          </cell>
          <cell r="M4">
            <v>1734</v>
          </cell>
          <cell r="N4">
            <v>1780</v>
          </cell>
          <cell r="O4">
            <v>1824</v>
          </cell>
          <cell r="P4">
            <v>1930</v>
          </cell>
          <cell r="Q4">
            <v>1899</v>
          </cell>
          <cell r="R4">
            <v>1973</v>
          </cell>
          <cell r="S4">
            <v>2125</v>
          </cell>
          <cell r="T4">
            <v>2269</v>
          </cell>
          <cell r="U4">
            <v>2398</v>
          </cell>
          <cell r="V4">
            <v>2553</v>
          </cell>
          <cell r="W4">
            <v>2717</v>
          </cell>
          <cell r="X4">
            <v>2835</v>
          </cell>
          <cell r="Y4">
            <v>3001</v>
          </cell>
          <cell r="Z4">
            <v>3284</v>
          </cell>
          <cell r="AA4">
            <v>3459</v>
          </cell>
          <cell r="AB4">
            <v>3580</v>
          </cell>
          <cell r="AC4">
            <v>3590</v>
          </cell>
          <cell r="AD4">
            <v>3624</v>
          </cell>
          <cell r="AE4">
            <v>3694</v>
          </cell>
        </row>
        <row r="5">
          <cell r="E5" t="str">
            <v>Agent Network SalesFresh Active Agents in total (at least 1 transactions in the month)</v>
          </cell>
          <cell r="F5">
            <v>79</v>
          </cell>
          <cell r="G5">
            <v>165</v>
          </cell>
          <cell r="H5">
            <v>235</v>
          </cell>
          <cell r="I5">
            <v>314</v>
          </cell>
          <cell r="J5">
            <v>392</v>
          </cell>
          <cell r="K5">
            <v>254</v>
          </cell>
          <cell r="L5">
            <v>218</v>
          </cell>
          <cell r="M5">
            <v>196</v>
          </cell>
          <cell r="N5">
            <v>185</v>
          </cell>
          <cell r="O5">
            <v>212</v>
          </cell>
          <cell r="P5">
            <v>245</v>
          </cell>
          <cell r="Q5">
            <v>129</v>
          </cell>
          <cell r="R5">
            <v>270</v>
          </cell>
          <cell r="S5">
            <v>299</v>
          </cell>
          <cell r="T5">
            <v>314</v>
          </cell>
          <cell r="U5">
            <v>301</v>
          </cell>
          <cell r="V5">
            <v>419</v>
          </cell>
          <cell r="W5">
            <v>389</v>
          </cell>
          <cell r="X5">
            <v>352</v>
          </cell>
          <cell r="Y5">
            <v>436</v>
          </cell>
          <cell r="Z5">
            <v>491</v>
          </cell>
          <cell r="AA5">
            <v>451</v>
          </cell>
          <cell r="AB5">
            <v>385</v>
          </cell>
          <cell r="AC5">
            <v>267</v>
          </cell>
          <cell r="AD5">
            <v>369</v>
          </cell>
          <cell r="AE5">
            <v>440</v>
          </cell>
        </row>
        <row r="6">
          <cell r="E6" t="str">
            <v>Agent Network SalesFresh Active Agents in total (at least 5 transactions in the month)</v>
          </cell>
          <cell r="F6">
            <v>70</v>
          </cell>
          <cell r="G6">
            <v>126</v>
          </cell>
          <cell r="H6">
            <v>233</v>
          </cell>
          <cell r="I6">
            <v>263</v>
          </cell>
          <cell r="J6">
            <v>333</v>
          </cell>
          <cell r="K6">
            <v>233</v>
          </cell>
          <cell r="L6">
            <v>202</v>
          </cell>
          <cell r="M6">
            <v>216</v>
          </cell>
          <cell r="N6">
            <v>182</v>
          </cell>
          <cell r="O6">
            <v>180</v>
          </cell>
          <cell r="P6">
            <v>244</v>
          </cell>
          <cell r="Q6">
            <v>129</v>
          </cell>
          <cell r="R6">
            <v>205</v>
          </cell>
          <cell r="S6">
            <v>276</v>
          </cell>
          <cell r="T6">
            <v>273</v>
          </cell>
          <cell r="U6">
            <v>287</v>
          </cell>
          <cell r="V6">
            <v>338</v>
          </cell>
          <cell r="W6">
            <v>345</v>
          </cell>
          <cell r="X6">
            <v>323</v>
          </cell>
          <cell r="Y6">
            <v>369</v>
          </cell>
          <cell r="Z6">
            <v>487</v>
          </cell>
          <cell r="AA6">
            <v>390</v>
          </cell>
          <cell r="AB6">
            <v>363</v>
          </cell>
          <cell r="AC6">
            <v>293</v>
          </cell>
          <cell r="AD6">
            <v>364</v>
          </cell>
          <cell r="AE6">
            <v>384</v>
          </cell>
        </row>
        <row r="7">
          <cell r="E7" t="str">
            <v>Agent Network SalesChurn Active Agents (1 txn in Month)</v>
          </cell>
          <cell r="F7">
            <v>53</v>
          </cell>
          <cell r="G7">
            <v>82</v>
          </cell>
          <cell r="H7">
            <v>70</v>
          </cell>
          <cell r="I7">
            <v>81</v>
          </cell>
          <cell r="J7">
            <v>91</v>
          </cell>
          <cell r="K7">
            <v>122</v>
          </cell>
          <cell r="L7">
            <v>141</v>
          </cell>
          <cell r="M7">
            <v>141</v>
          </cell>
          <cell r="N7">
            <v>157</v>
          </cell>
          <cell r="O7">
            <v>114</v>
          </cell>
          <cell r="P7">
            <v>151</v>
          </cell>
          <cell r="Q7">
            <v>184</v>
          </cell>
          <cell r="R7">
            <v>143</v>
          </cell>
          <cell r="S7">
            <v>123</v>
          </cell>
          <cell r="T7">
            <v>157</v>
          </cell>
          <cell r="U7">
            <v>160</v>
          </cell>
          <cell r="V7">
            <v>191</v>
          </cell>
          <cell r="W7">
            <v>205</v>
          </cell>
          <cell r="X7">
            <v>229</v>
          </cell>
          <cell r="Y7">
            <v>246</v>
          </cell>
          <cell r="Z7">
            <v>240</v>
          </cell>
          <cell r="AA7">
            <v>224</v>
          </cell>
          <cell r="AB7">
            <v>215</v>
          </cell>
          <cell r="AC7">
            <v>265</v>
          </cell>
          <cell r="AD7">
            <v>309</v>
          </cell>
          <cell r="AE7">
            <v>334</v>
          </cell>
        </row>
        <row r="8">
          <cell r="E8" t="str">
            <v>Agent Network SalesChurn Active Agents (5 txn in Month)</v>
          </cell>
          <cell r="F8">
            <v>74</v>
          </cell>
          <cell r="G8">
            <v>90</v>
          </cell>
          <cell r="H8">
            <v>60</v>
          </cell>
          <cell r="I8">
            <v>76</v>
          </cell>
          <cell r="J8">
            <v>83</v>
          </cell>
          <cell r="K8">
            <v>101</v>
          </cell>
          <cell r="L8">
            <v>139</v>
          </cell>
          <cell r="M8">
            <v>124</v>
          </cell>
          <cell r="N8">
            <v>136</v>
          </cell>
          <cell r="O8">
            <v>136</v>
          </cell>
          <cell r="P8">
            <v>138</v>
          </cell>
          <cell r="Q8">
            <v>160</v>
          </cell>
          <cell r="R8">
            <v>131</v>
          </cell>
          <cell r="S8">
            <v>124</v>
          </cell>
          <cell r="T8">
            <v>129</v>
          </cell>
          <cell r="U8">
            <v>158</v>
          </cell>
          <cell r="V8">
            <v>183</v>
          </cell>
          <cell r="W8">
            <v>181</v>
          </cell>
          <cell r="X8">
            <v>205</v>
          </cell>
          <cell r="Y8">
            <v>203</v>
          </cell>
          <cell r="Z8">
            <v>204</v>
          </cell>
          <cell r="AA8">
            <v>215</v>
          </cell>
          <cell r="AB8">
            <v>242</v>
          </cell>
          <cell r="AC8">
            <v>283</v>
          </cell>
          <cell r="AD8">
            <v>330</v>
          </cell>
          <cell r="AE8">
            <v>314</v>
          </cell>
        </row>
        <row r="9">
          <cell r="E9" t="str">
            <v>Abuja - All data in this section apply only to agents in Abuja (or the specific city)# Agents in City</v>
          </cell>
          <cell r="F9">
            <v>56</v>
          </cell>
          <cell r="G9">
            <v>69</v>
          </cell>
          <cell r="H9">
            <v>81</v>
          </cell>
          <cell r="I9">
            <v>103</v>
          </cell>
          <cell r="J9">
            <v>127</v>
          </cell>
          <cell r="K9">
            <v>133</v>
          </cell>
          <cell r="L9">
            <v>140</v>
          </cell>
          <cell r="M9">
            <v>151</v>
          </cell>
          <cell r="N9">
            <v>159</v>
          </cell>
          <cell r="O9">
            <v>179</v>
          </cell>
          <cell r="P9">
            <v>193</v>
          </cell>
          <cell r="Q9">
            <v>199</v>
          </cell>
          <cell r="R9">
            <v>214</v>
          </cell>
          <cell r="S9">
            <v>241</v>
          </cell>
          <cell r="T9">
            <v>263</v>
          </cell>
          <cell r="U9">
            <v>286</v>
          </cell>
          <cell r="V9">
            <v>322</v>
          </cell>
          <cell r="W9">
            <v>371</v>
          </cell>
          <cell r="X9">
            <v>400</v>
          </cell>
          <cell r="Y9">
            <v>434</v>
          </cell>
          <cell r="Z9">
            <v>450</v>
          </cell>
          <cell r="AA9">
            <v>467</v>
          </cell>
          <cell r="AB9">
            <v>485</v>
          </cell>
          <cell r="AC9">
            <v>497</v>
          </cell>
          <cell r="AD9">
            <v>514</v>
          </cell>
          <cell r="AE9">
            <v>530</v>
          </cell>
        </row>
        <row r="10">
          <cell r="E10" t="str">
            <v>Abuja - All data in this section apply only to agents in Abuja (or the specific city)Active Agents in City in month (at least 1 transactions in the month)</v>
          </cell>
          <cell r="F10">
            <v>30</v>
          </cell>
          <cell r="G10">
            <v>39</v>
          </cell>
          <cell r="H10">
            <v>44</v>
          </cell>
          <cell r="I10">
            <v>50</v>
          </cell>
          <cell r="J10">
            <v>63</v>
          </cell>
          <cell r="K10">
            <v>73</v>
          </cell>
          <cell r="L10">
            <v>65</v>
          </cell>
          <cell r="M10">
            <v>67</v>
          </cell>
          <cell r="N10">
            <v>65</v>
          </cell>
          <cell r="O10">
            <v>79</v>
          </cell>
          <cell r="P10">
            <v>87</v>
          </cell>
          <cell r="Q10">
            <v>92</v>
          </cell>
          <cell r="R10">
            <v>104</v>
          </cell>
          <cell r="S10">
            <v>127</v>
          </cell>
          <cell r="T10">
            <v>137</v>
          </cell>
          <cell r="U10">
            <v>144</v>
          </cell>
          <cell r="V10">
            <v>159</v>
          </cell>
          <cell r="W10">
            <v>178</v>
          </cell>
          <cell r="X10">
            <v>206</v>
          </cell>
          <cell r="Y10">
            <v>217</v>
          </cell>
          <cell r="Z10">
            <v>233</v>
          </cell>
          <cell r="AA10">
            <v>250</v>
          </cell>
          <cell r="AB10">
            <v>265</v>
          </cell>
          <cell r="AC10">
            <v>244</v>
          </cell>
          <cell r="AD10">
            <v>261</v>
          </cell>
          <cell r="AE10">
            <v>265</v>
          </cell>
        </row>
        <row r="11">
          <cell r="E11" t="str">
            <v>Abuja - All data in this section apply only to agents in Abuja (or the specific city)Active Agents in City in month (at least 5 transactions in the month)</v>
          </cell>
          <cell r="F11">
            <v>24</v>
          </cell>
          <cell r="G11">
            <v>29</v>
          </cell>
          <cell r="H11">
            <v>38</v>
          </cell>
          <cell r="I11">
            <v>47</v>
          </cell>
          <cell r="J11">
            <v>53</v>
          </cell>
          <cell r="K11">
            <v>57</v>
          </cell>
          <cell r="L11">
            <v>58</v>
          </cell>
          <cell r="M11">
            <v>59</v>
          </cell>
          <cell r="N11">
            <v>56</v>
          </cell>
          <cell r="O11">
            <v>71</v>
          </cell>
          <cell r="P11">
            <v>81</v>
          </cell>
          <cell r="Q11">
            <v>82</v>
          </cell>
          <cell r="R11">
            <v>87</v>
          </cell>
          <cell r="S11">
            <v>104</v>
          </cell>
          <cell r="T11">
            <v>113</v>
          </cell>
          <cell r="U11">
            <v>119</v>
          </cell>
          <cell r="V11">
            <v>133</v>
          </cell>
          <cell r="W11">
            <v>152</v>
          </cell>
          <cell r="X11">
            <v>172</v>
          </cell>
          <cell r="Y11">
            <v>189</v>
          </cell>
          <cell r="Z11">
            <v>207</v>
          </cell>
          <cell r="AA11">
            <v>218</v>
          </cell>
          <cell r="AB11">
            <v>227</v>
          </cell>
          <cell r="AC11">
            <v>216</v>
          </cell>
          <cell r="AD11">
            <v>221</v>
          </cell>
          <cell r="AE11">
            <v>233</v>
          </cell>
        </row>
        <row r="12">
          <cell r="E12" t="str">
            <v>Abuja - All data in this section apply only to agents in Abuja (or the specific city)Churn City Agents in Month (1 txn in Month)</v>
          </cell>
          <cell r="F12">
            <v>1</v>
          </cell>
          <cell r="G12">
            <v>3</v>
          </cell>
          <cell r="H12">
            <v>1</v>
          </cell>
          <cell r="I12">
            <v>2</v>
          </cell>
          <cell r="J12">
            <v>3</v>
          </cell>
          <cell r="K12">
            <v>2</v>
          </cell>
          <cell r="L12">
            <v>14</v>
          </cell>
          <cell r="M12">
            <v>2</v>
          </cell>
          <cell r="N12">
            <v>8</v>
          </cell>
          <cell r="O12">
            <v>4</v>
          </cell>
          <cell r="P12">
            <v>4</v>
          </cell>
          <cell r="Q12">
            <v>4</v>
          </cell>
          <cell r="R12">
            <v>8</v>
          </cell>
          <cell r="S12">
            <v>4</v>
          </cell>
          <cell r="T12">
            <v>9</v>
          </cell>
          <cell r="U12">
            <v>13</v>
          </cell>
          <cell r="V12">
            <v>16</v>
          </cell>
          <cell r="W12">
            <v>19</v>
          </cell>
          <cell r="X12">
            <v>14</v>
          </cell>
          <cell r="Y12">
            <v>18</v>
          </cell>
          <cell r="Z12">
            <v>12</v>
          </cell>
          <cell r="AA12">
            <v>24</v>
          </cell>
          <cell r="AB12">
            <v>16</v>
          </cell>
          <cell r="AC12">
            <v>32</v>
          </cell>
          <cell r="AD12">
            <v>15</v>
          </cell>
          <cell r="AE12">
            <v>24</v>
          </cell>
        </row>
        <row r="13">
          <cell r="E13" t="str">
            <v>Abuja - All data in this section apply only to agents in Abuja (or the specific city)Churn City Agents in Month (5 txn in Month)</v>
          </cell>
          <cell r="F13">
            <v>4</v>
          </cell>
          <cell r="G13">
            <v>2</v>
          </cell>
          <cell r="H13">
            <v>2</v>
          </cell>
          <cell r="I13">
            <v>2</v>
          </cell>
          <cell r="J13">
            <v>5</v>
          </cell>
          <cell r="K13">
            <v>3</v>
          </cell>
          <cell r="L13">
            <v>5</v>
          </cell>
          <cell r="M13">
            <v>4</v>
          </cell>
          <cell r="N13">
            <v>8</v>
          </cell>
          <cell r="O13">
            <v>2</v>
          </cell>
          <cell r="P13">
            <v>2</v>
          </cell>
          <cell r="Q13">
            <v>6</v>
          </cell>
          <cell r="R13">
            <v>6</v>
          </cell>
          <cell r="S13">
            <v>7</v>
          </cell>
          <cell r="T13">
            <v>9</v>
          </cell>
          <cell r="U13">
            <v>10</v>
          </cell>
          <cell r="V13">
            <v>12</v>
          </cell>
          <cell r="W13">
            <v>13</v>
          </cell>
          <cell r="X13">
            <v>10</v>
          </cell>
          <cell r="Y13">
            <v>11</v>
          </cell>
          <cell r="Z13">
            <v>13</v>
          </cell>
          <cell r="AA13">
            <v>19</v>
          </cell>
          <cell r="AB13">
            <v>18</v>
          </cell>
          <cell r="AC13">
            <v>25</v>
          </cell>
          <cell r="AD13">
            <v>25</v>
          </cell>
          <cell r="AE13">
            <v>19</v>
          </cell>
        </row>
        <row r="14">
          <cell r="E14" t="str">
            <v>Deposit into Paga Number of Agents performing at least 1 Deposit for Customer or another Agent (Accept Deposit)</v>
          </cell>
          <cell r="F14">
            <v>7</v>
          </cell>
          <cell r="G14">
            <v>8</v>
          </cell>
          <cell r="H14">
            <v>17</v>
          </cell>
          <cell r="I14">
            <v>22</v>
          </cell>
          <cell r="J14">
            <v>26</v>
          </cell>
          <cell r="K14">
            <v>32</v>
          </cell>
          <cell r="L14">
            <v>29</v>
          </cell>
          <cell r="M14">
            <v>27</v>
          </cell>
          <cell r="N14">
            <v>21</v>
          </cell>
          <cell r="O14">
            <v>29</v>
          </cell>
          <cell r="P14">
            <v>23</v>
          </cell>
          <cell r="Q14">
            <v>30</v>
          </cell>
          <cell r="R14">
            <v>29</v>
          </cell>
          <cell r="S14">
            <v>32</v>
          </cell>
          <cell r="T14">
            <v>38</v>
          </cell>
          <cell r="U14">
            <v>41</v>
          </cell>
          <cell r="V14">
            <v>53</v>
          </cell>
          <cell r="W14">
            <v>48</v>
          </cell>
          <cell r="X14">
            <v>55</v>
          </cell>
          <cell r="Y14">
            <v>55</v>
          </cell>
          <cell r="Z14">
            <v>64</v>
          </cell>
          <cell r="AA14">
            <v>75</v>
          </cell>
          <cell r="AB14">
            <v>65</v>
          </cell>
          <cell r="AC14">
            <v>63</v>
          </cell>
          <cell r="AD14">
            <v>69</v>
          </cell>
          <cell r="AE14">
            <v>76</v>
          </cell>
        </row>
        <row r="15">
          <cell r="E15" t="str">
            <v>Deposit into Paga Churn Agents DP</v>
          </cell>
          <cell r="F15">
            <v>7</v>
          </cell>
          <cell r="G15">
            <v>3</v>
          </cell>
          <cell r="H15">
            <v>1</v>
          </cell>
          <cell r="I15">
            <v>6</v>
          </cell>
          <cell r="J15">
            <v>7</v>
          </cell>
          <cell r="K15">
            <v>7</v>
          </cell>
          <cell r="L15">
            <v>12</v>
          </cell>
          <cell r="M15">
            <v>7</v>
          </cell>
          <cell r="N15">
            <v>12</v>
          </cell>
          <cell r="O15">
            <v>3</v>
          </cell>
          <cell r="P15">
            <v>11</v>
          </cell>
          <cell r="Q15">
            <v>3</v>
          </cell>
          <cell r="R15">
            <v>11</v>
          </cell>
          <cell r="S15">
            <v>7</v>
          </cell>
          <cell r="T15">
            <v>8</v>
          </cell>
          <cell r="U15">
            <v>14</v>
          </cell>
          <cell r="V15">
            <v>16</v>
          </cell>
          <cell r="W15">
            <v>19</v>
          </cell>
          <cell r="X15">
            <v>17</v>
          </cell>
          <cell r="Y15">
            <v>21</v>
          </cell>
          <cell r="Z15">
            <v>16</v>
          </cell>
          <cell r="AA15">
            <v>20</v>
          </cell>
          <cell r="AB15">
            <v>32</v>
          </cell>
          <cell r="AC15">
            <v>26</v>
          </cell>
          <cell r="AD15">
            <v>26</v>
          </cell>
          <cell r="AE15">
            <v>21</v>
          </cell>
        </row>
        <row r="16">
          <cell r="E16" t="str">
            <v xml:space="preserve">Deposit into Paga New / Fresh Agents DP in Month </v>
          </cell>
          <cell r="F16">
            <v>3</v>
          </cell>
          <cell r="G16">
            <v>4</v>
          </cell>
          <cell r="H16">
            <v>10</v>
          </cell>
          <cell r="I16">
            <v>11</v>
          </cell>
          <cell r="J16">
            <v>11</v>
          </cell>
          <cell r="K16">
            <v>13</v>
          </cell>
          <cell r="L16">
            <v>9</v>
          </cell>
          <cell r="M16">
            <v>5</v>
          </cell>
          <cell r="N16">
            <v>6</v>
          </cell>
          <cell r="O16">
            <v>11</v>
          </cell>
          <cell r="P16">
            <v>5</v>
          </cell>
          <cell r="Q16">
            <v>10</v>
          </cell>
          <cell r="R16">
            <v>10</v>
          </cell>
          <cell r="S16">
            <v>10</v>
          </cell>
          <cell r="T16">
            <v>14</v>
          </cell>
          <cell r="U16">
            <v>17</v>
          </cell>
          <cell r="V16">
            <v>28</v>
          </cell>
          <cell r="W16">
            <v>14</v>
          </cell>
          <cell r="X16">
            <v>24</v>
          </cell>
          <cell r="Y16">
            <v>21</v>
          </cell>
          <cell r="Z16">
            <v>25</v>
          </cell>
          <cell r="AA16">
            <v>31</v>
          </cell>
          <cell r="AB16">
            <v>22</v>
          </cell>
          <cell r="AC16">
            <v>24</v>
          </cell>
          <cell r="AD16">
            <v>32</v>
          </cell>
          <cell r="AE16">
            <v>28</v>
          </cell>
        </row>
        <row r="17">
          <cell r="E17" t="str">
            <v>Deposit into Paga Total DP Volume</v>
          </cell>
          <cell r="F17">
            <v>66</v>
          </cell>
          <cell r="G17">
            <v>69</v>
          </cell>
          <cell r="H17">
            <v>62</v>
          </cell>
          <cell r="I17">
            <v>120</v>
          </cell>
          <cell r="J17">
            <v>137</v>
          </cell>
          <cell r="K17">
            <v>133</v>
          </cell>
          <cell r="L17">
            <v>163</v>
          </cell>
          <cell r="M17">
            <v>113</v>
          </cell>
          <cell r="N17">
            <v>96</v>
          </cell>
          <cell r="O17">
            <v>116</v>
          </cell>
          <cell r="P17">
            <v>141</v>
          </cell>
          <cell r="Q17">
            <v>122</v>
          </cell>
          <cell r="R17">
            <v>122</v>
          </cell>
          <cell r="S17">
            <v>163</v>
          </cell>
          <cell r="T17">
            <v>181</v>
          </cell>
          <cell r="U17">
            <v>184</v>
          </cell>
          <cell r="V17">
            <v>253</v>
          </cell>
          <cell r="W17">
            <v>257</v>
          </cell>
          <cell r="X17">
            <v>305</v>
          </cell>
          <cell r="Y17">
            <v>438</v>
          </cell>
          <cell r="Z17">
            <v>472</v>
          </cell>
          <cell r="AA17">
            <v>882</v>
          </cell>
          <cell r="AB17">
            <v>1054</v>
          </cell>
          <cell r="AC17">
            <v>1081</v>
          </cell>
          <cell r="AD17">
            <v>3335</v>
          </cell>
          <cell r="AE17">
            <v>1150</v>
          </cell>
        </row>
        <row r="18">
          <cell r="E18" t="str">
            <v>Deposit into Paga Total DP Value</v>
          </cell>
          <cell r="F18">
            <v>407444</v>
          </cell>
          <cell r="G18">
            <v>490345</v>
          </cell>
          <cell r="H18">
            <v>446880</v>
          </cell>
          <cell r="I18">
            <v>1192438</v>
          </cell>
          <cell r="J18">
            <v>1296354</v>
          </cell>
          <cell r="K18">
            <v>860489</v>
          </cell>
          <cell r="L18">
            <v>988629</v>
          </cell>
          <cell r="M18">
            <v>1051528</v>
          </cell>
          <cell r="N18">
            <v>894882</v>
          </cell>
          <cell r="O18">
            <v>1185944.8999999999</v>
          </cell>
          <cell r="P18">
            <v>1096184</v>
          </cell>
          <cell r="Q18">
            <v>1621800</v>
          </cell>
          <cell r="R18">
            <v>1230156.25</v>
          </cell>
          <cell r="S18">
            <v>1672112.5</v>
          </cell>
          <cell r="T18">
            <v>1684845</v>
          </cell>
          <cell r="U18">
            <v>2353129</v>
          </cell>
          <cell r="V18">
            <v>4326494.9400000004</v>
          </cell>
          <cell r="W18">
            <v>3691678.98</v>
          </cell>
          <cell r="X18">
            <v>4738389.8</v>
          </cell>
          <cell r="Y18">
            <v>9617046.5</v>
          </cell>
          <cell r="Z18">
            <v>7544521.1200000001</v>
          </cell>
          <cell r="AA18">
            <v>10634830.880000001</v>
          </cell>
          <cell r="AB18">
            <v>5684691.8499999996</v>
          </cell>
          <cell r="AC18">
            <v>5548095.1900000004</v>
          </cell>
          <cell r="AD18">
            <v>11838606.189999999</v>
          </cell>
          <cell r="AE18">
            <v>11093946.01</v>
          </cell>
        </row>
        <row r="19">
          <cell r="E19" t="str">
            <v>Deposit into Paga Average Value of DP</v>
          </cell>
          <cell r="F19">
            <v>6173.39</v>
          </cell>
          <cell r="G19">
            <v>7106.45</v>
          </cell>
          <cell r="H19">
            <v>7207.74</v>
          </cell>
          <cell r="I19">
            <v>9936.98</v>
          </cell>
          <cell r="J19">
            <v>9462.44</v>
          </cell>
          <cell r="K19">
            <v>6469.84</v>
          </cell>
          <cell r="L19">
            <v>6065.21</v>
          </cell>
          <cell r="M19">
            <v>9305.56</v>
          </cell>
          <cell r="N19">
            <v>9321.69</v>
          </cell>
          <cell r="O19">
            <v>10223.66</v>
          </cell>
          <cell r="P19">
            <v>7774.35</v>
          </cell>
          <cell r="Q19">
            <v>13293.44</v>
          </cell>
          <cell r="R19">
            <v>10083.25</v>
          </cell>
          <cell r="S19">
            <v>10258.36</v>
          </cell>
          <cell r="T19">
            <v>9308.5400000000009</v>
          </cell>
          <cell r="U19">
            <v>12788.74</v>
          </cell>
          <cell r="V19">
            <v>17100.77</v>
          </cell>
          <cell r="W19">
            <v>14364.51</v>
          </cell>
          <cell r="X19">
            <v>15535.7</v>
          </cell>
          <cell r="Y19">
            <v>21956.73</v>
          </cell>
          <cell r="Z19">
            <v>15984.15</v>
          </cell>
          <cell r="AA19">
            <v>12057.63</v>
          </cell>
          <cell r="AB19">
            <v>5393.45</v>
          </cell>
          <cell r="AC19">
            <v>5132.37</v>
          </cell>
          <cell r="AD19">
            <v>3549.81</v>
          </cell>
          <cell r="AE19">
            <v>9646.91</v>
          </cell>
        </row>
        <row r="20">
          <cell r="E20" t="str">
            <v>Money Transfer on PagaNumber of Agents performing MT on Paga (to customer or non-customer)</v>
          </cell>
          <cell r="F20">
            <v>1</v>
          </cell>
          <cell r="H20">
            <v>1</v>
          </cell>
          <cell r="I20">
            <v>4</v>
          </cell>
          <cell r="J20">
            <v>8</v>
          </cell>
          <cell r="K20">
            <v>6</v>
          </cell>
          <cell r="L20">
            <v>4</v>
          </cell>
          <cell r="M20">
            <v>3</v>
          </cell>
          <cell r="N20">
            <v>3</v>
          </cell>
          <cell r="O20">
            <v>3</v>
          </cell>
          <cell r="P20">
            <v>2</v>
          </cell>
          <cell r="Q20">
            <v>1</v>
          </cell>
          <cell r="R20">
            <v>2</v>
          </cell>
          <cell r="S20">
            <v>5</v>
          </cell>
          <cell r="T20">
            <v>3</v>
          </cell>
          <cell r="U20">
            <v>2</v>
          </cell>
          <cell r="V20">
            <v>5</v>
          </cell>
          <cell r="W20">
            <v>6</v>
          </cell>
          <cell r="X20">
            <v>7</v>
          </cell>
          <cell r="Y20">
            <v>9</v>
          </cell>
          <cell r="Z20">
            <v>7</v>
          </cell>
          <cell r="AA20">
            <v>8</v>
          </cell>
          <cell r="AB20">
            <v>6</v>
          </cell>
          <cell r="AC20">
            <v>6</v>
          </cell>
          <cell r="AD20">
            <v>1</v>
          </cell>
          <cell r="AE20">
            <v>9</v>
          </cell>
        </row>
        <row r="21">
          <cell r="E21" t="str">
            <v>Money Transfer on PagaChurn Agents MT</v>
          </cell>
          <cell r="F21">
            <v>3</v>
          </cell>
          <cell r="G21">
            <v>1</v>
          </cell>
          <cell r="I21">
            <v>1</v>
          </cell>
          <cell r="J21">
            <v>1</v>
          </cell>
          <cell r="K21">
            <v>4</v>
          </cell>
          <cell r="L21">
            <v>2</v>
          </cell>
          <cell r="M21">
            <v>2</v>
          </cell>
          <cell r="N21">
            <v>2</v>
          </cell>
          <cell r="O21">
            <v>2</v>
          </cell>
          <cell r="P21">
            <v>1</v>
          </cell>
          <cell r="Q21">
            <v>1</v>
          </cell>
          <cell r="T21">
            <v>4</v>
          </cell>
          <cell r="U21">
            <v>2</v>
          </cell>
          <cell r="W21">
            <v>3</v>
          </cell>
          <cell r="X21">
            <v>5</v>
          </cell>
          <cell r="Y21">
            <v>7</v>
          </cell>
          <cell r="Z21">
            <v>6</v>
          </cell>
          <cell r="AA21">
            <v>5</v>
          </cell>
          <cell r="AB21">
            <v>6</v>
          </cell>
          <cell r="AC21">
            <v>5</v>
          </cell>
          <cell r="AD21">
            <v>5</v>
          </cell>
        </row>
        <row r="22">
          <cell r="E22" t="str">
            <v xml:space="preserve">Money Transfer on PagaNew / Fresh Agents MT in Month </v>
          </cell>
          <cell r="F22">
            <v>1</v>
          </cell>
          <cell r="H22">
            <v>1</v>
          </cell>
          <cell r="I22">
            <v>4</v>
          </cell>
          <cell r="J22">
            <v>4</v>
          </cell>
          <cell r="K22">
            <v>2</v>
          </cell>
          <cell r="L22">
            <v>1</v>
          </cell>
          <cell r="M22">
            <v>1</v>
          </cell>
          <cell r="N22">
            <v>2</v>
          </cell>
          <cell r="O22">
            <v>1</v>
          </cell>
          <cell r="P22">
            <v>1</v>
          </cell>
          <cell r="R22">
            <v>1</v>
          </cell>
          <cell r="S22">
            <v>3</v>
          </cell>
          <cell r="T22">
            <v>2</v>
          </cell>
          <cell r="U22">
            <v>1</v>
          </cell>
          <cell r="V22">
            <v>3</v>
          </cell>
          <cell r="W22">
            <v>4</v>
          </cell>
          <cell r="X22">
            <v>6</v>
          </cell>
          <cell r="Y22">
            <v>8</v>
          </cell>
          <cell r="Z22">
            <v>5</v>
          </cell>
          <cell r="AA22">
            <v>5</v>
          </cell>
          <cell r="AB22">
            <v>5</v>
          </cell>
          <cell r="AC22">
            <v>5</v>
          </cell>
          <cell r="AE22">
            <v>7</v>
          </cell>
        </row>
        <row r="23">
          <cell r="E23" t="str">
            <v>Money Transfer on PagaTotal MT Volume</v>
          </cell>
          <cell r="F23">
            <v>1</v>
          </cell>
          <cell r="H23">
            <v>2</v>
          </cell>
          <cell r="I23">
            <v>8</v>
          </cell>
          <cell r="J23">
            <v>27</v>
          </cell>
          <cell r="K23">
            <v>10</v>
          </cell>
          <cell r="L23">
            <v>6</v>
          </cell>
          <cell r="M23">
            <v>9</v>
          </cell>
          <cell r="N23">
            <v>4</v>
          </cell>
          <cell r="O23">
            <v>4</v>
          </cell>
          <cell r="P23">
            <v>3</v>
          </cell>
          <cell r="Q23">
            <v>3</v>
          </cell>
          <cell r="R23">
            <v>4</v>
          </cell>
          <cell r="S23">
            <v>7</v>
          </cell>
          <cell r="T23">
            <v>4</v>
          </cell>
          <cell r="U23">
            <v>2</v>
          </cell>
          <cell r="V23">
            <v>8</v>
          </cell>
          <cell r="W23">
            <v>8</v>
          </cell>
          <cell r="X23">
            <v>8</v>
          </cell>
          <cell r="Y23">
            <v>10</v>
          </cell>
          <cell r="Z23">
            <v>11</v>
          </cell>
          <cell r="AA23">
            <v>15</v>
          </cell>
          <cell r="AB23">
            <v>6</v>
          </cell>
          <cell r="AC23">
            <v>9</v>
          </cell>
          <cell r="AD23">
            <v>1</v>
          </cell>
          <cell r="AE23">
            <v>16</v>
          </cell>
        </row>
        <row r="24">
          <cell r="E24" t="str">
            <v>Money Transfer on PagaTotal MT Value</v>
          </cell>
          <cell r="F24">
            <v>500</v>
          </cell>
          <cell r="H24">
            <v>12000</v>
          </cell>
          <cell r="I24">
            <v>43000</v>
          </cell>
          <cell r="J24">
            <v>203800</v>
          </cell>
          <cell r="K24">
            <v>71650</v>
          </cell>
          <cell r="L24">
            <v>33600</v>
          </cell>
          <cell r="M24">
            <v>52500</v>
          </cell>
          <cell r="N24">
            <v>31000</v>
          </cell>
          <cell r="O24">
            <v>10500</v>
          </cell>
          <cell r="P24">
            <v>6000</v>
          </cell>
          <cell r="Q24">
            <v>25700</v>
          </cell>
          <cell r="R24">
            <v>18000</v>
          </cell>
          <cell r="S24">
            <v>33000</v>
          </cell>
          <cell r="T24">
            <v>31000</v>
          </cell>
          <cell r="U24">
            <v>5500</v>
          </cell>
          <cell r="V24">
            <v>38500</v>
          </cell>
          <cell r="W24">
            <v>27000</v>
          </cell>
          <cell r="X24">
            <v>51900</v>
          </cell>
          <cell r="Y24">
            <v>41000</v>
          </cell>
          <cell r="Z24">
            <v>22500</v>
          </cell>
          <cell r="AA24">
            <v>160000</v>
          </cell>
          <cell r="AB24">
            <v>8000</v>
          </cell>
          <cell r="AC24">
            <v>51000</v>
          </cell>
          <cell r="AD24">
            <v>2000</v>
          </cell>
          <cell r="AE24">
            <v>1062450</v>
          </cell>
        </row>
        <row r="25">
          <cell r="E25" t="str">
            <v>Money Transfer on PagaAverage Value of MT</v>
          </cell>
          <cell r="F25">
            <v>500</v>
          </cell>
          <cell r="H25">
            <v>6000</v>
          </cell>
          <cell r="I25">
            <v>5375</v>
          </cell>
          <cell r="J25">
            <v>7548.15</v>
          </cell>
          <cell r="K25">
            <v>7165</v>
          </cell>
          <cell r="L25">
            <v>5600</v>
          </cell>
          <cell r="M25">
            <v>5833.33</v>
          </cell>
          <cell r="N25">
            <v>7750</v>
          </cell>
          <cell r="O25">
            <v>2625</v>
          </cell>
          <cell r="P25">
            <v>2000</v>
          </cell>
          <cell r="Q25">
            <v>8566.67</v>
          </cell>
          <cell r="R25">
            <v>4500</v>
          </cell>
          <cell r="S25">
            <v>4714.29</v>
          </cell>
          <cell r="T25">
            <v>7750</v>
          </cell>
          <cell r="U25">
            <v>2750</v>
          </cell>
          <cell r="V25">
            <v>4812.5</v>
          </cell>
          <cell r="W25">
            <v>3375</v>
          </cell>
          <cell r="X25">
            <v>6487.5</v>
          </cell>
          <cell r="Y25">
            <v>4100</v>
          </cell>
          <cell r="Z25">
            <v>2045.45</v>
          </cell>
          <cell r="AA25">
            <v>10666.67</v>
          </cell>
          <cell r="AB25">
            <v>1333.33</v>
          </cell>
          <cell r="AC25">
            <v>5666.67</v>
          </cell>
          <cell r="AD25">
            <v>2000</v>
          </cell>
          <cell r="AE25">
            <v>66403.13</v>
          </cell>
        </row>
        <row r="26">
          <cell r="E26" t="str">
            <v>Money Transfer on PagaPaga MT Income</v>
          </cell>
          <cell r="F26">
            <v>150</v>
          </cell>
          <cell r="G26">
            <v>0</v>
          </cell>
          <cell r="H26">
            <v>500</v>
          </cell>
          <cell r="I26">
            <v>2100</v>
          </cell>
          <cell r="J26">
            <v>4400</v>
          </cell>
          <cell r="K26">
            <v>1700</v>
          </cell>
          <cell r="L26">
            <v>950</v>
          </cell>
          <cell r="M26">
            <v>1400</v>
          </cell>
          <cell r="N26">
            <v>600</v>
          </cell>
          <cell r="O26">
            <v>500</v>
          </cell>
          <cell r="P26">
            <v>400</v>
          </cell>
          <cell r="Q26">
            <v>500</v>
          </cell>
          <cell r="R26">
            <v>600</v>
          </cell>
          <cell r="S26">
            <v>1000</v>
          </cell>
          <cell r="T26">
            <v>650</v>
          </cell>
          <cell r="U26">
            <v>250</v>
          </cell>
          <cell r="V26">
            <v>1200</v>
          </cell>
          <cell r="W26">
            <v>1100</v>
          </cell>
          <cell r="X26">
            <v>1250</v>
          </cell>
          <cell r="Y26">
            <v>1350</v>
          </cell>
          <cell r="Z26">
            <v>1400</v>
          </cell>
          <cell r="AA26">
            <v>2400</v>
          </cell>
          <cell r="AB26">
            <v>650</v>
          </cell>
          <cell r="AC26">
            <v>1450</v>
          </cell>
          <cell r="AD26">
            <v>150</v>
          </cell>
          <cell r="AE26">
            <v>3650</v>
          </cell>
        </row>
        <row r="27">
          <cell r="E27" t="str">
            <v>Money Transfer on PagaAgent MT Commission</v>
          </cell>
          <cell r="F27">
            <v>20</v>
          </cell>
          <cell r="H27">
            <v>100</v>
          </cell>
          <cell r="I27">
            <v>370</v>
          </cell>
          <cell r="J27">
            <v>1560</v>
          </cell>
          <cell r="K27">
            <v>620</v>
          </cell>
          <cell r="L27">
            <v>330</v>
          </cell>
          <cell r="M27">
            <v>480</v>
          </cell>
          <cell r="N27">
            <v>200</v>
          </cell>
          <cell r="O27">
            <v>140</v>
          </cell>
          <cell r="P27">
            <v>120</v>
          </cell>
          <cell r="Q27">
            <v>180</v>
          </cell>
          <cell r="R27">
            <v>200</v>
          </cell>
          <cell r="S27">
            <v>320</v>
          </cell>
          <cell r="T27">
            <v>230</v>
          </cell>
          <cell r="U27">
            <v>70</v>
          </cell>
          <cell r="V27">
            <v>400</v>
          </cell>
          <cell r="W27">
            <v>340</v>
          </cell>
          <cell r="X27">
            <v>430</v>
          </cell>
          <cell r="Y27">
            <v>410</v>
          </cell>
          <cell r="Z27">
            <v>400</v>
          </cell>
          <cell r="AA27">
            <v>840</v>
          </cell>
          <cell r="AB27">
            <v>150</v>
          </cell>
          <cell r="AC27">
            <v>510</v>
          </cell>
          <cell r="AD27">
            <v>50</v>
          </cell>
          <cell r="AE27">
            <v>1440</v>
          </cell>
        </row>
        <row r="28">
          <cell r="E28" t="str">
            <v>Deposit To BankNumber of Agents performing Deposit to Bank</v>
          </cell>
          <cell r="M28">
            <v>6</v>
          </cell>
          <cell r="N28">
            <v>27</v>
          </cell>
          <cell r="O28">
            <v>32</v>
          </cell>
          <cell r="P28">
            <v>35</v>
          </cell>
          <cell r="Q28">
            <v>29</v>
          </cell>
          <cell r="R28">
            <v>36</v>
          </cell>
          <cell r="S28">
            <v>59</v>
          </cell>
          <cell r="T28">
            <v>67</v>
          </cell>
          <cell r="U28">
            <v>71</v>
          </cell>
          <cell r="V28">
            <v>79</v>
          </cell>
          <cell r="W28">
            <v>91</v>
          </cell>
          <cell r="X28">
            <v>158</v>
          </cell>
          <cell r="Y28">
            <v>169</v>
          </cell>
          <cell r="Z28">
            <v>215</v>
          </cell>
          <cell r="AA28">
            <v>219</v>
          </cell>
          <cell r="AB28">
            <v>243</v>
          </cell>
          <cell r="AC28">
            <v>239</v>
          </cell>
          <cell r="AD28">
            <v>235</v>
          </cell>
          <cell r="AE28">
            <v>267</v>
          </cell>
        </row>
        <row r="29">
          <cell r="E29" t="str">
            <v>Deposit To BankChurn Agents DB</v>
          </cell>
          <cell r="O29">
            <v>7</v>
          </cell>
          <cell r="P29">
            <v>11</v>
          </cell>
          <cell r="Q29">
            <v>14</v>
          </cell>
          <cell r="R29">
            <v>8</v>
          </cell>
          <cell r="S29">
            <v>3</v>
          </cell>
          <cell r="T29">
            <v>11</v>
          </cell>
          <cell r="U29">
            <v>16</v>
          </cell>
          <cell r="V29">
            <v>15</v>
          </cell>
          <cell r="W29">
            <v>18</v>
          </cell>
          <cell r="X29">
            <v>14</v>
          </cell>
          <cell r="Y29">
            <v>33</v>
          </cell>
          <cell r="Z29">
            <v>24</v>
          </cell>
          <cell r="AA29">
            <v>32</v>
          </cell>
          <cell r="AB29">
            <v>23</v>
          </cell>
          <cell r="AC29">
            <v>33</v>
          </cell>
          <cell r="AD29">
            <v>33</v>
          </cell>
          <cell r="AE29">
            <v>20</v>
          </cell>
        </row>
        <row r="30">
          <cell r="E30" t="str">
            <v xml:space="preserve">Deposit To Bank New / Fresh Agents DB in Month </v>
          </cell>
          <cell r="M30">
            <v>6</v>
          </cell>
          <cell r="N30">
            <v>20</v>
          </cell>
          <cell r="O30">
            <v>13</v>
          </cell>
          <cell r="P30">
            <v>13</v>
          </cell>
          <cell r="Q30">
            <v>9</v>
          </cell>
          <cell r="R30">
            <v>14</v>
          </cell>
          <cell r="S30">
            <v>26</v>
          </cell>
          <cell r="T30">
            <v>20</v>
          </cell>
          <cell r="U30">
            <v>20</v>
          </cell>
          <cell r="V30">
            <v>22</v>
          </cell>
          <cell r="W30">
            <v>31</v>
          </cell>
          <cell r="X30">
            <v>43</v>
          </cell>
          <cell r="Y30">
            <v>31</v>
          </cell>
          <cell r="Z30">
            <v>44</v>
          </cell>
          <cell r="AA30">
            <v>40</v>
          </cell>
          <cell r="AB30">
            <v>39</v>
          </cell>
          <cell r="AC30">
            <v>28</v>
          </cell>
          <cell r="AD30">
            <v>31</v>
          </cell>
          <cell r="AE30">
            <v>38</v>
          </cell>
        </row>
        <row r="31">
          <cell r="E31" t="str">
            <v>Deposit To BankTotal DB Volume</v>
          </cell>
          <cell r="M31">
            <v>10</v>
          </cell>
          <cell r="N31">
            <v>211</v>
          </cell>
          <cell r="O31">
            <v>252</v>
          </cell>
          <cell r="P31">
            <v>354</v>
          </cell>
          <cell r="Q31">
            <v>385</v>
          </cell>
          <cell r="R31">
            <v>367</v>
          </cell>
          <cell r="S31">
            <v>691</v>
          </cell>
          <cell r="T31">
            <v>1127</v>
          </cell>
          <cell r="U31">
            <v>1642</v>
          </cell>
          <cell r="V31">
            <v>1452</v>
          </cell>
          <cell r="W31">
            <v>2072</v>
          </cell>
          <cell r="X31">
            <v>2801</v>
          </cell>
          <cell r="Y31">
            <v>3296</v>
          </cell>
          <cell r="Z31">
            <v>4034</v>
          </cell>
          <cell r="AA31">
            <v>4270</v>
          </cell>
          <cell r="AB31">
            <v>4781</v>
          </cell>
          <cell r="AC31">
            <v>5343</v>
          </cell>
          <cell r="AD31">
            <v>4213</v>
          </cell>
          <cell r="AE31">
            <v>5702</v>
          </cell>
        </row>
        <row r="32">
          <cell r="E32" t="str">
            <v>Deposit To BankTotal DB Volume - Reversals</v>
          </cell>
          <cell r="P32">
            <v>2</v>
          </cell>
          <cell r="X32">
            <v>1</v>
          </cell>
          <cell r="Y32">
            <v>1</v>
          </cell>
          <cell r="Z32">
            <v>7</v>
          </cell>
          <cell r="AA32">
            <v>5</v>
          </cell>
          <cell r="AB32">
            <v>12</v>
          </cell>
          <cell r="AC32">
            <v>14</v>
          </cell>
          <cell r="AD32">
            <v>10</v>
          </cell>
          <cell r="AE32">
            <v>3</v>
          </cell>
        </row>
        <row r="33">
          <cell r="E33" t="str">
            <v>Deposit To BankTotal DB Value</v>
          </cell>
          <cell r="M33">
            <v>67900</v>
          </cell>
          <cell r="N33">
            <v>3828302</v>
          </cell>
          <cell r="O33">
            <v>5461757.9000000004</v>
          </cell>
          <cell r="P33">
            <v>7576072</v>
          </cell>
          <cell r="Q33">
            <v>8841950</v>
          </cell>
          <cell r="R33">
            <v>8741895</v>
          </cell>
          <cell r="S33">
            <v>13197475</v>
          </cell>
          <cell r="T33">
            <v>20528775.5</v>
          </cell>
          <cell r="U33">
            <v>28869147</v>
          </cell>
          <cell r="V33">
            <v>22255880</v>
          </cell>
          <cell r="W33">
            <v>31493375</v>
          </cell>
          <cell r="X33">
            <v>44823083.289999999</v>
          </cell>
          <cell r="Y33">
            <v>53315601.299999997</v>
          </cell>
          <cell r="Z33">
            <v>69242075.299999997</v>
          </cell>
          <cell r="AA33">
            <v>69525149</v>
          </cell>
          <cell r="AB33">
            <v>72259018.659999996</v>
          </cell>
          <cell r="AC33">
            <v>78883740</v>
          </cell>
          <cell r="AD33">
            <v>60363073.670000002</v>
          </cell>
          <cell r="AE33">
            <v>80540589.700000003</v>
          </cell>
        </row>
        <row r="34">
          <cell r="E34" t="str">
            <v>Deposit To BankTotal DB Value - Reversals</v>
          </cell>
          <cell r="P34">
            <v>-130000</v>
          </cell>
          <cell r="X34">
            <v>-98000</v>
          </cell>
          <cell r="Y34">
            <v>-6000</v>
          </cell>
          <cell r="Z34">
            <v>-61100</v>
          </cell>
          <cell r="AA34">
            <v>-37000</v>
          </cell>
          <cell r="AB34">
            <v>-182500</v>
          </cell>
          <cell r="AC34">
            <v>-221700</v>
          </cell>
          <cell r="AD34">
            <v>-228500</v>
          </cell>
          <cell r="AE34">
            <v>-23000</v>
          </cell>
        </row>
        <row r="35">
          <cell r="E35" t="str">
            <v>Deposit To BankAverage Value of DB</v>
          </cell>
          <cell r="M35">
            <v>6790</v>
          </cell>
          <cell r="N35">
            <v>18143.61</v>
          </cell>
          <cell r="O35">
            <v>21673.64</v>
          </cell>
          <cell r="P35">
            <v>21401.33</v>
          </cell>
          <cell r="Q35">
            <v>22966.1</v>
          </cell>
          <cell r="R35">
            <v>23819.88</v>
          </cell>
          <cell r="S35">
            <v>19099.099999999999</v>
          </cell>
          <cell r="T35">
            <v>18215.419999999998</v>
          </cell>
          <cell r="U35">
            <v>17581.7</v>
          </cell>
          <cell r="V35">
            <v>15327.74</v>
          </cell>
          <cell r="W35">
            <v>15199.51</v>
          </cell>
          <cell r="X35">
            <v>16002.53</v>
          </cell>
          <cell r="Y35">
            <v>16175.85</v>
          </cell>
          <cell r="Z35">
            <v>17164.62</v>
          </cell>
          <cell r="AA35">
            <v>16282.24</v>
          </cell>
          <cell r="AB35">
            <v>15113.79</v>
          </cell>
          <cell r="AC35">
            <v>14763.94</v>
          </cell>
          <cell r="AD35">
            <v>14327.81</v>
          </cell>
          <cell r="AE35">
            <v>14124.97</v>
          </cell>
        </row>
        <row r="36">
          <cell r="E36" t="str">
            <v>Deposit To BankAverage Value of DB - Reversals</v>
          </cell>
          <cell r="P36">
            <v>-65000</v>
          </cell>
          <cell r="X36">
            <v>-98000</v>
          </cell>
          <cell r="Y36">
            <v>-6000</v>
          </cell>
          <cell r="Z36">
            <v>-8728.57</v>
          </cell>
          <cell r="AA36">
            <v>-7400</v>
          </cell>
          <cell r="AB36">
            <v>-15208.33</v>
          </cell>
          <cell r="AC36">
            <v>-15835.71</v>
          </cell>
          <cell r="AD36">
            <v>-22850</v>
          </cell>
          <cell r="AE36">
            <v>-7666.67</v>
          </cell>
        </row>
        <row r="37">
          <cell r="E37" t="str">
            <v>Deposit To BankPaga DB Income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1150</v>
          </cell>
          <cell r="N37">
            <v>25800</v>
          </cell>
          <cell r="O37">
            <v>31850</v>
          </cell>
          <cell r="P37">
            <v>44450</v>
          </cell>
          <cell r="Q37">
            <v>49750</v>
          </cell>
          <cell r="R37">
            <v>46950</v>
          </cell>
          <cell r="S37">
            <v>87350</v>
          </cell>
          <cell r="T37">
            <v>139650</v>
          </cell>
          <cell r="U37">
            <v>202250</v>
          </cell>
          <cell r="V37">
            <v>178400</v>
          </cell>
          <cell r="W37">
            <v>254050</v>
          </cell>
          <cell r="X37">
            <v>343500</v>
          </cell>
          <cell r="Y37">
            <v>405900</v>
          </cell>
          <cell r="Z37">
            <v>496500</v>
          </cell>
          <cell r="AA37">
            <v>526100</v>
          </cell>
          <cell r="AB37">
            <v>599600</v>
          </cell>
          <cell r="AC37">
            <v>797300</v>
          </cell>
          <cell r="AD37">
            <v>628950</v>
          </cell>
          <cell r="AE37">
            <v>854400</v>
          </cell>
        </row>
        <row r="38">
          <cell r="E38" t="str">
            <v>Deposit To BankPaga DB Income - Reversal</v>
          </cell>
          <cell r="P38">
            <v>-120</v>
          </cell>
          <cell r="X38">
            <v>-50</v>
          </cell>
          <cell r="Y38">
            <v>-50</v>
          </cell>
          <cell r="Z38">
            <v>-430</v>
          </cell>
          <cell r="AA38">
            <v>-270</v>
          </cell>
          <cell r="AB38">
            <v>-700</v>
          </cell>
          <cell r="AC38">
            <v>-1120</v>
          </cell>
          <cell r="AD38">
            <v>-770</v>
          </cell>
          <cell r="AE38">
            <v>-270</v>
          </cell>
        </row>
        <row r="39">
          <cell r="E39" t="str">
            <v>Deposit To BankAgent DB Commission</v>
          </cell>
          <cell r="M39">
            <v>500</v>
          </cell>
          <cell r="N39">
            <v>13490</v>
          </cell>
          <cell r="O39">
            <v>16960</v>
          </cell>
          <cell r="P39">
            <v>23690</v>
          </cell>
          <cell r="Q39">
            <v>26980</v>
          </cell>
          <cell r="R39">
            <v>25720</v>
          </cell>
          <cell r="S39">
            <v>46880</v>
          </cell>
          <cell r="T39">
            <v>74460</v>
          </cell>
          <cell r="U39">
            <v>107420</v>
          </cell>
          <cell r="V39">
            <v>93850</v>
          </cell>
          <cell r="W39">
            <v>133920</v>
          </cell>
          <cell r="X39">
            <v>182180</v>
          </cell>
          <cell r="Y39">
            <v>215080</v>
          </cell>
          <cell r="Z39">
            <v>263650</v>
          </cell>
          <cell r="AA39">
            <v>278680</v>
          </cell>
          <cell r="AB39">
            <v>308480</v>
          </cell>
          <cell r="AC39">
            <v>347700</v>
          </cell>
          <cell r="AD39">
            <v>268270</v>
          </cell>
          <cell r="AE39">
            <v>366440</v>
          </cell>
        </row>
        <row r="40">
          <cell r="E40" t="str">
            <v>Deposit To BankAgent DB Commission - Reversal</v>
          </cell>
          <cell r="P40">
            <v>-180</v>
          </cell>
          <cell r="X40">
            <v>-100</v>
          </cell>
          <cell r="Y40">
            <v>-50</v>
          </cell>
          <cell r="Z40">
            <v>-470</v>
          </cell>
          <cell r="AA40">
            <v>-280</v>
          </cell>
          <cell r="AB40">
            <v>-850</v>
          </cell>
          <cell r="AC40">
            <v>-930</v>
          </cell>
          <cell r="AD40">
            <v>-730</v>
          </cell>
          <cell r="AE40">
            <v>-180</v>
          </cell>
        </row>
        <row r="41">
          <cell r="E41" t="str">
            <v>Merchant Payments (Bill Pay)Number of agents performing DStv</v>
          </cell>
          <cell r="F41">
            <v>20</v>
          </cell>
          <cell r="G41">
            <v>24</v>
          </cell>
          <cell r="H41">
            <v>26</v>
          </cell>
          <cell r="I41">
            <v>35</v>
          </cell>
          <cell r="J41">
            <v>41</v>
          </cell>
          <cell r="K41">
            <v>45</v>
          </cell>
          <cell r="L41">
            <v>42</v>
          </cell>
          <cell r="M41">
            <v>42</v>
          </cell>
          <cell r="N41">
            <v>40</v>
          </cell>
          <cell r="O41">
            <v>51</v>
          </cell>
          <cell r="P41">
            <v>57</v>
          </cell>
          <cell r="Q41">
            <v>55</v>
          </cell>
          <cell r="R41">
            <v>56</v>
          </cell>
          <cell r="S41">
            <v>72</v>
          </cell>
          <cell r="T41">
            <v>79</v>
          </cell>
          <cell r="U41">
            <v>78</v>
          </cell>
          <cell r="V41">
            <v>86</v>
          </cell>
          <cell r="W41">
            <v>107</v>
          </cell>
          <cell r="X41">
            <v>124</v>
          </cell>
          <cell r="Y41">
            <v>123</v>
          </cell>
          <cell r="Z41">
            <v>134</v>
          </cell>
          <cell r="AA41">
            <v>142</v>
          </cell>
          <cell r="AB41">
            <v>146</v>
          </cell>
          <cell r="AC41">
            <v>149</v>
          </cell>
          <cell r="AD41">
            <v>152</v>
          </cell>
          <cell r="AE41">
            <v>160</v>
          </cell>
        </row>
        <row r="42">
          <cell r="E42" t="str">
            <v>Merchant Payments (Bill Pay)Churn Agents DStv BP</v>
          </cell>
          <cell r="F42">
            <v>2</v>
          </cell>
          <cell r="G42">
            <v>1</v>
          </cell>
          <cell r="H42">
            <v>5</v>
          </cell>
          <cell r="I42">
            <v>5</v>
          </cell>
          <cell r="J42">
            <v>5</v>
          </cell>
          <cell r="K42">
            <v>7</v>
          </cell>
          <cell r="L42">
            <v>9</v>
          </cell>
          <cell r="M42">
            <v>8</v>
          </cell>
          <cell r="N42">
            <v>7</v>
          </cell>
          <cell r="O42">
            <v>4</v>
          </cell>
          <cell r="P42">
            <v>8</v>
          </cell>
          <cell r="Q42">
            <v>13</v>
          </cell>
          <cell r="R42">
            <v>8</v>
          </cell>
          <cell r="S42">
            <v>6</v>
          </cell>
          <cell r="T42">
            <v>8</v>
          </cell>
          <cell r="U42">
            <v>12</v>
          </cell>
          <cell r="V42">
            <v>10</v>
          </cell>
          <cell r="W42">
            <v>5</v>
          </cell>
          <cell r="X42">
            <v>13</v>
          </cell>
          <cell r="Y42">
            <v>22</v>
          </cell>
          <cell r="Z42">
            <v>12</v>
          </cell>
          <cell r="AA42">
            <v>16</v>
          </cell>
          <cell r="AB42">
            <v>18</v>
          </cell>
          <cell r="AC42">
            <v>17</v>
          </cell>
          <cell r="AD42">
            <v>19</v>
          </cell>
          <cell r="AE42">
            <v>15</v>
          </cell>
        </row>
        <row r="43">
          <cell r="E43" t="str">
            <v xml:space="preserve">Merchant Payments (Bill Pay)New / Fresh Agents BP in Month </v>
          </cell>
          <cell r="F43">
            <v>4</v>
          </cell>
          <cell r="G43">
            <v>5</v>
          </cell>
          <cell r="H43">
            <v>7</v>
          </cell>
          <cell r="I43">
            <v>12</v>
          </cell>
          <cell r="J43">
            <v>13</v>
          </cell>
          <cell r="K43">
            <v>9</v>
          </cell>
          <cell r="L43">
            <v>8</v>
          </cell>
          <cell r="M43">
            <v>5</v>
          </cell>
          <cell r="N43">
            <v>6</v>
          </cell>
          <cell r="O43">
            <v>17</v>
          </cell>
          <cell r="P43">
            <v>13</v>
          </cell>
          <cell r="Q43">
            <v>12</v>
          </cell>
          <cell r="R43">
            <v>12</v>
          </cell>
          <cell r="S43">
            <v>24</v>
          </cell>
          <cell r="T43">
            <v>15</v>
          </cell>
          <cell r="U43">
            <v>16</v>
          </cell>
          <cell r="V43">
            <v>16</v>
          </cell>
          <cell r="W43">
            <v>31</v>
          </cell>
          <cell r="X43">
            <v>30</v>
          </cell>
          <cell r="Y43">
            <v>23</v>
          </cell>
          <cell r="Z43">
            <v>34</v>
          </cell>
          <cell r="AA43">
            <v>28</v>
          </cell>
          <cell r="AB43">
            <v>29</v>
          </cell>
          <cell r="AC43">
            <v>26</v>
          </cell>
          <cell r="AD43">
            <v>31</v>
          </cell>
          <cell r="AE43">
            <v>37</v>
          </cell>
        </row>
        <row r="44">
          <cell r="E44" t="str">
            <v>Merchant Payments (Bill Pay)Total DStv BP Volume</v>
          </cell>
          <cell r="F44">
            <v>2644</v>
          </cell>
          <cell r="G44">
            <v>2229</v>
          </cell>
          <cell r="H44">
            <v>2148</v>
          </cell>
          <cell r="I44">
            <v>1403</v>
          </cell>
          <cell r="J44">
            <v>1662</v>
          </cell>
          <cell r="K44">
            <v>1823</v>
          </cell>
          <cell r="L44">
            <v>2459</v>
          </cell>
          <cell r="M44">
            <v>2600</v>
          </cell>
          <cell r="N44">
            <v>2562</v>
          </cell>
          <cell r="O44">
            <v>2819</v>
          </cell>
          <cell r="P44">
            <v>3633</v>
          </cell>
          <cell r="Q44">
            <v>3034</v>
          </cell>
          <cell r="R44">
            <v>2777</v>
          </cell>
          <cell r="S44">
            <v>3028</v>
          </cell>
          <cell r="T44">
            <v>3474</v>
          </cell>
          <cell r="U44">
            <v>3261</v>
          </cell>
          <cell r="V44">
            <v>3795</v>
          </cell>
          <cell r="W44">
            <v>4540</v>
          </cell>
          <cell r="X44">
            <v>4807</v>
          </cell>
          <cell r="Y44">
            <v>4531</v>
          </cell>
          <cell r="Z44">
            <v>5088</v>
          </cell>
          <cell r="AA44">
            <v>4656</v>
          </cell>
          <cell r="AB44">
            <v>3769</v>
          </cell>
          <cell r="AC44">
            <v>4310</v>
          </cell>
          <cell r="AD44">
            <v>4891</v>
          </cell>
          <cell r="AE44">
            <v>4833</v>
          </cell>
        </row>
        <row r="45">
          <cell r="E45" t="str">
            <v>Merchant Payments (Bill Pay)Total DStv BP Volume - Reversal</v>
          </cell>
          <cell r="I45">
            <v>3</v>
          </cell>
          <cell r="K45">
            <v>2</v>
          </cell>
          <cell r="M45">
            <v>3</v>
          </cell>
          <cell r="N45">
            <v>2</v>
          </cell>
          <cell r="P45">
            <v>1</v>
          </cell>
          <cell r="Q45">
            <v>1</v>
          </cell>
          <cell r="T45">
            <v>1</v>
          </cell>
          <cell r="V45">
            <v>5</v>
          </cell>
          <cell r="W45">
            <v>2</v>
          </cell>
          <cell r="X45">
            <v>6</v>
          </cell>
          <cell r="Y45">
            <v>5</v>
          </cell>
          <cell r="Z45">
            <v>1</v>
          </cell>
          <cell r="AA45">
            <v>4</v>
          </cell>
          <cell r="AB45">
            <v>4</v>
          </cell>
          <cell r="AC45">
            <v>3</v>
          </cell>
          <cell r="AD45">
            <v>10</v>
          </cell>
        </row>
        <row r="46">
          <cell r="E46" t="str">
            <v>Merchant Payments (Bill Pay)Total DStv BP Value</v>
          </cell>
          <cell r="F46">
            <v>12883927</v>
          </cell>
          <cell r="G46">
            <v>10613430</v>
          </cell>
          <cell r="H46">
            <v>9957850</v>
          </cell>
          <cell r="I46">
            <v>6371760</v>
          </cell>
          <cell r="J46">
            <v>7130228</v>
          </cell>
          <cell r="K46">
            <v>7788990</v>
          </cell>
          <cell r="L46">
            <v>10332277</v>
          </cell>
          <cell r="M46">
            <v>12193708</v>
          </cell>
          <cell r="N46">
            <v>12299789</v>
          </cell>
          <cell r="O46">
            <v>13890950</v>
          </cell>
          <cell r="P46">
            <v>18578000</v>
          </cell>
          <cell r="Q46">
            <v>14044120</v>
          </cell>
          <cell r="R46">
            <v>14049560</v>
          </cell>
          <cell r="S46">
            <v>15242500</v>
          </cell>
          <cell r="T46">
            <v>18736324</v>
          </cell>
          <cell r="U46">
            <v>19349900</v>
          </cell>
          <cell r="V46">
            <v>20565740</v>
          </cell>
          <cell r="W46">
            <v>24148835</v>
          </cell>
          <cell r="X46">
            <v>21976212</v>
          </cell>
          <cell r="Y46">
            <v>22346417</v>
          </cell>
          <cell r="Z46">
            <v>23755220</v>
          </cell>
          <cell r="AA46">
            <v>20637621</v>
          </cell>
          <cell r="AB46">
            <v>17082854</v>
          </cell>
          <cell r="AC46">
            <v>18366543</v>
          </cell>
          <cell r="AD46">
            <v>20280460</v>
          </cell>
          <cell r="AE46">
            <v>20129735</v>
          </cell>
        </row>
        <row r="47">
          <cell r="E47" t="str">
            <v>Merchant Payments (Bill Pay)Total DStv BP Value - Reversal</v>
          </cell>
          <cell r="I47">
            <v>-23300</v>
          </cell>
          <cell r="K47">
            <v>-14900</v>
          </cell>
          <cell r="M47">
            <v>-17000</v>
          </cell>
          <cell r="N47">
            <v>-12500</v>
          </cell>
          <cell r="P47">
            <v>-11650</v>
          </cell>
          <cell r="Q47">
            <v>-14740</v>
          </cell>
          <cell r="T47">
            <v>-54500</v>
          </cell>
          <cell r="V47">
            <v>-19450</v>
          </cell>
          <cell r="W47">
            <v>-18690</v>
          </cell>
          <cell r="X47">
            <v>-13000</v>
          </cell>
          <cell r="Y47">
            <v>-28700</v>
          </cell>
          <cell r="Z47">
            <v>-5000</v>
          </cell>
          <cell r="AA47">
            <v>-18000</v>
          </cell>
          <cell r="AB47">
            <v>-12500</v>
          </cell>
          <cell r="AC47">
            <v>-19950</v>
          </cell>
          <cell r="AD47">
            <v>-75200</v>
          </cell>
        </row>
        <row r="48">
          <cell r="E48" t="str">
            <v>Merchant Payments (Bill Pay)Average Value of DStv BP</v>
          </cell>
          <cell r="F48">
            <v>4872.8900000000003</v>
          </cell>
          <cell r="G48">
            <v>4761.5200000000004</v>
          </cell>
          <cell r="H48">
            <v>4635.87</v>
          </cell>
          <cell r="I48">
            <v>4541.53</v>
          </cell>
          <cell r="J48">
            <v>4290.1499999999996</v>
          </cell>
          <cell r="K48">
            <v>4272.62</v>
          </cell>
          <cell r="L48">
            <v>4201.82</v>
          </cell>
          <cell r="M48">
            <v>4689.8900000000003</v>
          </cell>
          <cell r="N48">
            <v>4800.8500000000004</v>
          </cell>
          <cell r="O48">
            <v>4927.62</v>
          </cell>
          <cell r="P48">
            <v>5113.68</v>
          </cell>
          <cell r="Q48">
            <v>4628.91</v>
          </cell>
          <cell r="R48">
            <v>5059.26</v>
          </cell>
          <cell r="S48">
            <v>5033.8500000000004</v>
          </cell>
          <cell r="T48">
            <v>5393.3</v>
          </cell>
          <cell r="U48">
            <v>5933.73</v>
          </cell>
          <cell r="V48">
            <v>5419.17</v>
          </cell>
          <cell r="W48">
            <v>5319.13</v>
          </cell>
          <cell r="X48">
            <v>4571.71</v>
          </cell>
          <cell r="Y48">
            <v>4931.8999999999996</v>
          </cell>
          <cell r="Z48">
            <v>4668.87</v>
          </cell>
          <cell r="AA48">
            <v>4432.4799999999996</v>
          </cell>
          <cell r="AB48">
            <v>4532.46</v>
          </cell>
          <cell r="AC48">
            <v>4261.38</v>
          </cell>
          <cell r="AD48">
            <v>4146.49</v>
          </cell>
          <cell r="AE48">
            <v>4165.0600000000004</v>
          </cell>
        </row>
        <row r="49">
          <cell r="E49" t="str">
            <v>Merchant Payments (Bill Pay)Average Value of DStv BP - Reversals</v>
          </cell>
          <cell r="I49">
            <v>-7766.67</v>
          </cell>
          <cell r="K49">
            <v>-7450</v>
          </cell>
          <cell r="M49">
            <v>-5666.67</v>
          </cell>
          <cell r="N49">
            <v>-6250</v>
          </cell>
          <cell r="P49">
            <v>-11650</v>
          </cell>
          <cell r="Q49">
            <v>-14740</v>
          </cell>
          <cell r="T49">
            <v>-54500</v>
          </cell>
          <cell r="V49">
            <v>-3890</v>
          </cell>
          <cell r="W49">
            <v>-9345</v>
          </cell>
          <cell r="X49">
            <v>-2166.67</v>
          </cell>
          <cell r="Y49">
            <v>-5740</v>
          </cell>
          <cell r="Z49">
            <v>-5000</v>
          </cell>
          <cell r="AA49">
            <v>-4500</v>
          </cell>
          <cell r="AB49">
            <v>-3125</v>
          </cell>
          <cell r="AC49">
            <v>-6650</v>
          </cell>
          <cell r="AD49">
            <v>-7520</v>
          </cell>
        </row>
        <row r="50">
          <cell r="E50" t="str">
            <v>Merchant Payments (Bill Pay)Paga DStv BP Income</v>
          </cell>
          <cell r="F50">
            <v>314839.27</v>
          </cell>
          <cell r="G50">
            <v>260534.3</v>
          </cell>
          <cell r="H50">
            <v>246678.5</v>
          </cell>
          <cell r="I50">
            <v>159430.6</v>
          </cell>
          <cell r="J50">
            <v>78540</v>
          </cell>
          <cell r="K50">
            <v>120550</v>
          </cell>
          <cell r="L50">
            <v>163780</v>
          </cell>
          <cell r="M50">
            <v>184835.08000000002</v>
          </cell>
          <cell r="N50">
            <v>269912.89</v>
          </cell>
          <cell r="O50">
            <v>337949.5</v>
          </cell>
          <cell r="P50">
            <v>440536.5</v>
          </cell>
          <cell r="Q50">
            <v>346678.6</v>
          </cell>
          <cell r="R50">
            <v>332685.59999999998</v>
          </cell>
          <cell r="S50">
            <v>362765</v>
          </cell>
          <cell r="T50">
            <v>427618.24</v>
          </cell>
          <cell r="U50">
            <v>420849</v>
          </cell>
          <cell r="V50">
            <v>465591.9</v>
          </cell>
          <cell r="W50">
            <v>553825.25</v>
          </cell>
          <cell r="X50">
            <v>540072.12</v>
          </cell>
          <cell r="Y50">
            <v>527881.16999999993</v>
          </cell>
          <cell r="Z50">
            <v>575342.19999999995</v>
          </cell>
          <cell r="AA50">
            <v>512156.21</v>
          </cell>
          <cell r="AB50">
            <v>418663.54000000004</v>
          </cell>
          <cell r="AC50">
            <v>460364.93</v>
          </cell>
          <cell r="AD50">
            <v>511786.6</v>
          </cell>
          <cell r="AE50">
            <v>508647.35</v>
          </cell>
        </row>
        <row r="51">
          <cell r="E51" t="str">
            <v>Merchant Payments (Bill Pay)Paga DStv BP Income - Reversals</v>
          </cell>
          <cell r="I51">
            <v>0</v>
          </cell>
          <cell r="K51">
            <v>0</v>
          </cell>
          <cell r="M51">
            <v>0</v>
          </cell>
          <cell r="N51">
            <v>0</v>
          </cell>
          <cell r="P51">
            <v>0</v>
          </cell>
          <cell r="Q51">
            <v>0</v>
          </cell>
          <cell r="T51">
            <v>0</v>
          </cell>
          <cell r="V51">
            <v>0</v>
          </cell>
          <cell r="W51">
            <v>0</v>
          </cell>
          <cell r="X51">
            <v>0</v>
          </cell>
          <cell r="Y51">
            <v>-50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</row>
        <row r="52">
          <cell r="E52" t="str">
            <v>Merchant Payments (Bill Pay)Agent DStv BP Commission</v>
          </cell>
          <cell r="F52">
            <v>133120</v>
          </cell>
          <cell r="G52">
            <v>109820</v>
          </cell>
          <cell r="H52">
            <v>104140</v>
          </cell>
          <cell r="I52">
            <v>67480</v>
          </cell>
          <cell r="J52">
            <v>78540</v>
          </cell>
          <cell r="K52">
            <v>85290</v>
          </cell>
          <cell r="L52">
            <v>114600</v>
          </cell>
          <cell r="M52">
            <v>125260</v>
          </cell>
          <cell r="N52">
            <v>127670</v>
          </cell>
          <cell r="O52">
            <v>142660</v>
          </cell>
          <cell r="P52">
            <v>182000</v>
          </cell>
          <cell r="Q52">
            <v>145430</v>
          </cell>
          <cell r="R52">
            <v>136650</v>
          </cell>
          <cell r="S52">
            <v>149780</v>
          </cell>
          <cell r="T52">
            <v>170250</v>
          </cell>
          <cell r="U52">
            <v>162130</v>
          </cell>
          <cell r="V52">
            <v>183940</v>
          </cell>
          <cell r="W52">
            <v>221390</v>
          </cell>
          <cell r="X52">
            <v>224160</v>
          </cell>
          <cell r="Y52">
            <v>213660</v>
          </cell>
          <cell r="Z52">
            <v>236000</v>
          </cell>
          <cell r="AA52">
            <v>212560</v>
          </cell>
          <cell r="AB52">
            <v>172410</v>
          </cell>
          <cell r="AC52">
            <v>190360</v>
          </cell>
          <cell r="AD52">
            <v>210610</v>
          </cell>
          <cell r="AE52">
            <v>210690</v>
          </cell>
        </row>
        <row r="53">
          <cell r="E53" t="str">
            <v>Merchant Payments (Bill Pay)Agent DStv BP Commission - Reversals</v>
          </cell>
          <cell r="I53">
            <v>0</v>
          </cell>
          <cell r="K53">
            <v>0</v>
          </cell>
          <cell r="M53">
            <v>0</v>
          </cell>
          <cell r="N53">
            <v>0</v>
          </cell>
          <cell r="P53">
            <v>0</v>
          </cell>
          <cell r="Q53">
            <v>0</v>
          </cell>
          <cell r="T53">
            <v>0</v>
          </cell>
          <cell r="V53">
            <v>0</v>
          </cell>
          <cell r="W53">
            <v>0</v>
          </cell>
          <cell r="X53">
            <v>0</v>
          </cell>
          <cell r="Y53">
            <v>-50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</row>
        <row r="54">
          <cell r="E54" t="str">
            <v>Merchant Payments (Bill Pay)Number of agents performing Gotv</v>
          </cell>
          <cell r="J54">
            <v>1</v>
          </cell>
          <cell r="K54">
            <v>2</v>
          </cell>
          <cell r="N54">
            <v>2</v>
          </cell>
          <cell r="O54">
            <v>15</v>
          </cell>
          <cell r="P54">
            <v>30</v>
          </cell>
          <cell r="Q54">
            <v>33</v>
          </cell>
          <cell r="R54">
            <v>37</v>
          </cell>
          <cell r="S54">
            <v>45</v>
          </cell>
          <cell r="T54">
            <v>50</v>
          </cell>
          <cell r="U54">
            <v>48</v>
          </cell>
          <cell r="V54">
            <v>58</v>
          </cell>
          <cell r="W54">
            <v>70</v>
          </cell>
          <cell r="X54">
            <v>73</v>
          </cell>
          <cell r="Y54">
            <v>78</v>
          </cell>
          <cell r="Z54">
            <v>91</v>
          </cell>
          <cell r="AA54">
            <v>100</v>
          </cell>
          <cell r="AB54">
            <v>105</v>
          </cell>
          <cell r="AC54">
            <v>103</v>
          </cell>
          <cell r="AD54">
            <v>135</v>
          </cell>
          <cell r="AE54">
            <v>154</v>
          </cell>
        </row>
        <row r="55">
          <cell r="E55" t="str">
            <v>Merchant Payments (Bill Pay)Churn Agents Gotv BP</v>
          </cell>
          <cell r="K55">
            <v>1</v>
          </cell>
          <cell r="Q55">
            <v>6</v>
          </cell>
          <cell r="R55">
            <v>4</v>
          </cell>
          <cell r="S55">
            <v>2</v>
          </cell>
          <cell r="T55">
            <v>3</v>
          </cell>
          <cell r="U55">
            <v>8</v>
          </cell>
          <cell r="V55">
            <v>5</v>
          </cell>
          <cell r="W55">
            <v>2</v>
          </cell>
          <cell r="X55">
            <v>5</v>
          </cell>
          <cell r="Y55">
            <v>5</v>
          </cell>
          <cell r="Z55">
            <v>5</v>
          </cell>
          <cell r="AA55">
            <v>6</v>
          </cell>
          <cell r="AB55">
            <v>9</v>
          </cell>
          <cell r="AC55">
            <v>10</v>
          </cell>
          <cell r="AD55">
            <v>6</v>
          </cell>
          <cell r="AE55">
            <v>6</v>
          </cell>
        </row>
        <row r="56">
          <cell r="E56" t="str">
            <v xml:space="preserve">Merchant Payments (Bill Pay)New / Fresh Agents BP in Month </v>
          </cell>
          <cell r="J56">
            <v>1</v>
          </cell>
          <cell r="K56">
            <v>2</v>
          </cell>
          <cell r="N56">
            <v>2</v>
          </cell>
          <cell r="O56">
            <v>14</v>
          </cell>
          <cell r="P56">
            <v>15</v>
          </cell>
          <cell r="Q56">
            <v>11</v>
          </cell>
          <cell r="R56">
            <v>11</v>
          </cell>
          <cell r="S56">
            <v>13</v>
          </cell>
          <cell r="T56">
            <v>15</v>
          </cell>
          <cell r="U56">
            <v>13</v>
          </cell>
          <cell r="V56">
            <v>19</v>
          </cell>
          <cell r="W56">
            <v>20</v>
          </cell>
          <cell r="X56">
            <v>22</v>
          </cell>
          <cell r="Y56">
            <v>20</v>
          </cell>
          <cell r="Z56">
            <v>25</v>
          </cell>
          <cell r="AA56">
            <v>23</v>
          </cell>
          <cell r="AB56">
            <v>24</v>
          </cell>
          <cell r="AC56">
            <v>21</v>
          </cell>
          <cell r="AD56">
            <v>43</v>
          </cell>
          <cell r="AE56">
            <v>33</v>
          </cell>
        </row>
        <row r="57">
          <cell r="E57" t="str">
            <v>Merchant Payments (Bill Pay)Total Gotv BP Volume</v>
          </cell>
          <cell r="J57">
            <v>1</v>
          </cell>
          <cell r="K57">
            <v>2</v>
          </cell>
          <cell r="N57">
            <v>2</v>
          </cell>
          <cell r="O57">
            <v>94</v>
          </cell>
          <cell r="P57">
            <v>307</v>
          </cell>
          <cell r="Q57">
            <v>529</v>
          </cell>
          <cell r="R57">
            <v>723</v>
          </cell>
          <cell r="S57">
            <v>757</v>
          </cell>
          <cell r="T57">
            <v>990</v>
          </cell>
          <cell r="U57">
            <v>923</v>
          </cell>
          <cell r="V57">
            <v>1169</v>
          </cell>
          <cell r="W57">
            <v>1425</v>
          </cell>
          <cell r="X57">
            <v>1896</v>
          </cell>
          <cell r="Y57">
            <v>1923</v>
          </cell>
          <cell r="Z57">
            <v>2115</v>
          </cell>
          <cell r="AA57">
            <v>2200</v>
          </cell>
          <cell r="AB57">
            <v>2217</v>
          </cell>
          <cell r="AC57">
            <v>3185</v>
          </cell>
          <cell r="AD57">
            <v>6953</v>
          </cell>
          <cell r="AE57">
            <v>9420</v>
          </cell>
        </row>
        <row r="58">
          <cell r="E58" t="str">
            <v>Merchant Payments (Bill Pay)Total Gotv BP Volume - Reversals</v>
          </cell>
          <cell r="V58">
            <v>1</v>
          </cell>
          <cell r="W58">
            <v>2</v>
          </cell>
          <cell r="Z58">
            <v>2</v>
          </cell>
          <cell r="AA58">
            <v>2</v>
          </cell>
          <cell r="AD58">
            <v>11</v>
          </cell>
          <cell r="AE58">
            <v>7</v>
          </cell>
        </row>
        <row r="59">
          <cell r="E59" t="str">
            <v>Merchant Payments (Bill Pay)Total Gotv BP Value</v>
          </cell>
          <cell r="J59">
            <v>1500</v>
          </cell>
          <cell r="K59">
            <v>3000</v>
          </cell>
          <cell r="N59">
            <v>3000</v>
          </cell>
          <cell r="O59">
            <v>144000</v>
          </cell>
          <cell r="P59">
            <v>468700</v>
          </cell>
          <cell r="Q59">
            <v>796500</v>
          </cell>
          <cell r="R59">
            <v>1101200</v>
          </cell>
          <cell r="S59">
            <v>1164500</v>
          </cell>
          <cell r="T59">
            <v>1488000</v>
          </cell>
          <cell r="U59">
            <v>1410960</v>
          </cell>
          <cell r="V59">
            <v>1806160</v>
          </cell>
          <cell r="W59">
            <v>2178600</v>
          </cell>
          <cell r="X59">
            <v>2877500</v>
          </cell>
          <cell r="Y59">
            <v>2907300</v>
          </cell>
          <cell r="Z59">
            <v>3190500</v>
          </cell>
          <cell r="AA59">
            <v>3343800</v>
          </cell>
          <cell r="AB59">
            <v>3367500</v>
          </cell>
          <cell r="AC59">
            <v>4843800</v>
          </cell>
          <cell r="AD59">
            <v>10298100</v>
          </cell>
          <cell r="AE59">
            <v>13842050</v>
          </cell>
        </row>
        <row r="60">
          <cell r="E60" t="str">
            <v>Merchant Payments (Bill Pay)Total Gotv BP Value - Reversals</v>
          </cell>
          <cell r="V60">
            <v>-1500</v>
          </cell>
          <cell r="W60">
            <v>-3000</v>
          </cell>
          <cell r="Z60">
            <v>-2500</v>
          </cell>
          <cell r="AA60">
            <v>-3000</v>
          </cell>
          <cell r="AD60">
            <v>-16000</v>
          </cell>
          <cell r="AE60">
            <v>-9500</v>
          </cell>
        </row>
        <row r="61">
          <cell r="E61" t="str">
            <v>Merchant Payments (Bill Pay)Average Value of Gotv BP</v>
          </cell>
          <cell r="J61">
            <v>1500</v>
          </cell>
          <cell r="K61">
            <v>1500</v>
          </cell>
          <cell r="N61">
            <v>1500</v>
          </cell>
          <cell r="O61">
            <v>1531.91</v>
          </cell>
          <cell r="P61">
            <v>1526.71</v>
          </cell>
          <cell r="Q61">
            <v>1505.67</v>
          </cell>
          <cell r="R61">
            <v>1523.1</v>
          </cell>
          <cell r="S61">
            <v>1538.31</v>
          </cell>
          <cell r="T61">
            <v>1503.03</v>
          </cell>
          <cell r="U61">
            <v>1528.67</v>
          </cell>
          <cell r="V61">
            <v>1545.05</v>
          </cell>
          <cell r="W61">
            <v>1528.84</v>
          </cell>
          <cell r="X61">
            <v>1517.67</v>
          </cell>
          <cell r="Y61">
            <v>1511.86</v>
          </cell>
          <cell r="Z61">
            <v>1508.51</v>
          </cell>
          <cell r="AA61">
            <v>1519.91</v>
          </cell>
          <cell r="AB61">
            <v>1518.94</v>
          </cell>
          <cell r="AC61">
            <v>1520.82</v>
          </cell>
          <cell r="AD61">
            <v>1481.1</v>
          </cell>
          <cell r="AE61">
            <v>1469.43</v>
          </cell>
        </row>
        <row r="62">
          <cell r="E62" t="str">
            <v>Merchant Payments (Bill Pay)Average Value of Gotv BP - Reversals</v>
          </cell>
          <cell r="V62">
            <v>-1500</v>
          </cell>
          <cell r="W62">
            <v>-1500</v>
          </cell>
          <cell r="Z62">
            <v>-1250</v>
          </cell>
          <cell r="AA62">
            <v>-1500</v>
          </cell>
          <cell r="AD62">
            <v>-1454.55</v>
          </cell>
          <cell r="AE62">
            <v>-1357.14</v>
          </cell>
        </row>
        <row r="63">
          <cell r="E63" t="str">
            <v>Merchant Payments (Bill Pay)Paga Gotv BP Income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20</v>
          </cell>
          <cell r="K63">
            <v>70</v>
          </cell>
          <cell r="L63">
            <v>0</v>
          </cell>
          <cell r="M63">
            <v>0</v>
          </cell>
          <cell r="N63">
            <v>90</v>
          </cell>
          <cell r="O63">
            <v>5230</v>
          </cell>
          <cell r="P63">
            <v>17327</v>
          </cell>
          <cell r="Q63">
            <v>29395</v>
          </cell>
          <cell r="R63">
            <v>40502</v>
          </cell>
          <cell r="S63">
            <v>42645</v>
          </cell>
          <cell r="T63">
            <v>55050</v>
          </cell>
          <cell r="U63">
            <v>52049.599999999999</v>
          </cell>
          <cell r="V63">
            <v>66116.600000000006</v>
          </cell>
          <cell r="W63">
            <v>79996</v>
          </cell>
          <cell r="X63">
            <v>105935</v>
          </cell>
          <cell r="Y63">
            <v>107133</v>
          </cell>
          <cell r="Z63">
            <v>117710</v>
          </cell>
          <cell r="AA63">
            <v>123128</v>
          </cell>
          <cell r="AB63">
            <v>123765</v>
          </cell>
          <cell r="AC63">
            <v>178388</v>
          </cell>
          <cell r="AD63">
            <v>384016</v>
          </cell>
          <cell r="AE63">
            <v>517800.5</v>
          </cell>
        </row>
        <row r="64">
          <cell r="E64" t="str">
            <v>Merchant Payments (Bill Pay)Paga Gotv BP Income - Reversals</v>
          </cell>
          <cell r="V64">
            <v>0</v>
          </cell>
          <cell r="W64">
            <v>0</v>
          </cell>
          <cell r="Z64">
            <v>0</v>
          </cell>
          <cell r="AA64">
            <v>0</v>
          </cell>
          <cell r="AD64">
            <v>-105</v>
          </cell>
          <cell r="AE64">
            <v>-35</v>
          </cell>
        </row>
        <row r="65">
          <cell r="E65" t="str">
            <v>Merchant Payments (Bill Pay)Agent Gotv BP Commission</v>
          </cell>
          <cell r="J65">
            <v>20</v>
          </cell>
          <cell r="K65">
            <v>40</v>
          </cell>
          <cell r="N65">
            <v>40</v>
          </cell>
          <cell r="O65">
            <v>1910</v>
          </cell>
          <cell r="P65">
            <v>6500</v>
          </cell>
          <cell r="Q65">
            <v>10850</v>
          </cell>
          <cell r="R65">
            <v>15030</v>
          </cell>
          <cell r="S65">
            <v>15860</v>
          </cell>
          <cell r="T65">
            <v>20370</v>
          </cell>
          <cell r="U65">
            <v>19480</v>
          </cell>
          <cell r="V65">
            <v>24680</v>
          </cell>
          <cell r="W65">
            <v>29720</v>
          </cell>
          <cell r="X65">
            <v>39240</v>
          </cell>
          <cell r="Y65">
            <v>39600</v>
          </cell>
          <cell r="Z65">
            <v>43520</v>
          </cell>
          <cell r="AA65">
            <v>45700</v>
          </cell>
          <cell r="AB65">
            <v>45750</v>
          </cell>
          <cell r="AC65">
            <v>66250</v>
          </cell>
          <cell r="AD65">
            <v>142140</v>
          </cell>
          <cell r="AE65">
            <v>191060</v>
          </cell>
        </row>
        <row r="66">
          <cell r="E66" t="str">
            <v>Merchant Payments (Bill Pay)Agent Gotv BP Commission - Reversals</v>
          </cell>
          <cell r="V66">
            <v>0</v>
          </cell>
          <cell r="W66">
            <v>0</v>
          </cell>
          <cell r="Z66">
            <v>0</v>
          </cell>
          <cell r="AA66">
            <v>0</v>
          </cell>
          <cell r="AD66">
            <v>-60</v>
          </cell>
          <cell r="AE66">
            <v>-20</v>
          </cell>
        </row>
        <row r="67">
          <cell r="E67" t="str">
            <v>Merchant Payments (Bill Pay)Number of agents performing Startimes</v>
          </cell>
          <cell r="X67">
            <v>3</v>
          </cell>
          <cell r="Y67">
            <v>44</v>
          </cell>
          <cell r="Z67">
            <v>68</v>
          </cell>
          <cell r="AA67">
            <v>70</v>
          </cell>
          <cell r="AB67">
            <v>78</v>
          </cell>
          <cell r="AC67">
            <v>73</v>
          </cell>
          <cell r="AD67">
            <v>85</v>
          </cell>
          <cell r="AE67">
            <v>84</v>
          </cell>
        </row>
        <row r="68">
          <cell r="E68" t="str">
            <v>Merchant Payments (Bill Pay)Churn Agents Startimes BP</v>
          </cell>
          <cell r="Z68">
            <v>1</v>
          </cell>
          <cell r="AA68">
            <v>4</v>
          </cell>
          <cell r="AB68">
            <v>11</v>
          </cell>
          <cell r="AC68">
            <v>4</v>
          </cell>
          <cell r="AD68">
            <v>8</v>
          </cell>
          <cell r="AE68">
            <v>5</v>
          </cell>
        </row>
        <row r="69">
          <cell r="E69" t="str">
            <v xml:space="preserve">Merchant Payments (Bill Pay)New / Fresh Agents BP in Month </v>
          </cell>
          <cell r="X69">
            <v>3</v>
          </cell>
          <cell r="Y69">
            <v>41</v>
          </cell>
          <cell r="Z69">
            <v>30</v>
          </cell>
          <cell r="AA69">
            <v>23</v>
          </cell>
          <cell r="AB69">
            <v>28</v>
          </cell>
          <cell r="AC69">
            <v>17</v>
          </cell>
          <cell r="AD69">
            <v>28</v>
          </cell>
          <cell r="AE69">
            <v>20</v>
          </cell>
        </row>
        <row r="70">
          <cell r="E70" t="str">
            <v>Merchant Payments (Bill Pay)Total Startimes BP Volume</v>
          </cell>
          <cell r="X70">
            <v>3</v>
          </cell>
          <cell r="Y70">
            <v>283</v>
          </cell>
          <cell r="Z70">
            <v>506</v>
          </cell>
          <cell r="AA70">
            <v>544</v>
          </cell>
          <cell r="AB70">
            <v>653</v>
          </cell>
          <cell r="AC70">
            <v>745</v>
          </cell>
          <cell r="AD70">
            <v>1331</v>
          </cell>
          <cell r="AE70">
            <v>1156</v>
          </cell>
        </row>
        <row r="71">
          <cell r="E71" t="str">
            <v>Merchant Payments (Bill Pay)Total Startimes BP Volume - Reversals</v>
          </cell>
          <cell r="Z71">
            <v>3</v>
          </cell>
        </row>
        <row r="72">
          <cell r="E72" t="str">
            <v>Merchant Payments (Bill Pay)Total Startimes BP Value</v>
          </cell>
          <cell r="X72">
            <v>5000</v>
          </cell>
          <cell r="Y72">
            <v>440100</v>
          </cell>
          <cell r="Z72">
            <v>759100</v>
          </cell>
          <cell r="AA72">
            <v>845009</v>
          </cell>
          <cell r="AB72">
            <v>985700</v>
          </cell>
          <cell r="AC72">
            <v>1096000</v>
          </cell>
          <cell r="AD72">
            <v>1863709</v>
          </cell>
          <cell r="AE72">
            <v>1695809</v>
          </cell>
        </row>
        <row r="73">
          <cell r="E73" t="str">
            <v>Merchant Payments (Bill Pay)Total Startimes BP Value - Reversals</v>
          </cell>
          <cell r="Z73">
            <v>-3000</v>
          </cell>
        </row>
        <row r="74">
          <cell r="E74" t="str">
            <v>Merchant Payments (Bill Pay)Average Value of Startimes BP</v>
          </cell>
          <cell r="X74">
            <v>1666.67</v>
          </cell>
          <cell r="Y74">
            <v>1555.12</v>
          </cell>
          <cell r="Z74">
            <v>1500.2</v>
          </cell>
          <cell r="AA74">
            <v>1553.33</v>
          </cell>
          <cell r="AB74">
            <v>1509.49</v>
          </cell>
          <cell r="AC74">
            <v>1471.14</v>
          </cell>
          <cell r="AD74">
            <v>1400.23</v>
          </cell>
          <cell r="AE74">
            <v>1466.96</v>
          </cell>
        </row>
        <row r="75">
          <cell r="E75" t="str">
            <v>Merchant Payments (Bill Pay)Average Value of Startimes BP - Reversals</v>
          </cell>
          <cell r="Z75">
            <v>-1000</v>
          </cell>
        </row>
        <row r="76">
          <cell r="E76" t="str">
            <v>Merchant Payments (Bill Pay)Paga Startimes BP Income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5000</v>
          </cell>
          <cell r="Y76">
            <v>440100</v>
          </cell>
          <cell r="Z76">
            <v>761100</v>
          </cell>
          <cell r="AA76">
            <v>845009</v>
          </cell>
          <cell r="AB76">
            <v>985700</v>
          </cell>
          <cell r="AC76">
            <v>1096000</v>
          </cell>
          <cell r="AD76">
            <v>1863709</v>
          </cell>
          <cell r="AE76">
            <v>1695809</v>
          </cell>
        </row>
        <row r="77">
          <cell r="E77" t="str">
            <v>Merchant Payments (Bill Pay)Paga Startimes BP Income - Reversals</v>
          </cell>
          <cell r="Z77">
            <v>-970</v>
          </cell>
        </row>
        <row r="78">
          <cell r="E78" t="str">
            <v>Merchant Payments (Bill Pay)Agent Startimes BP Commission</v>
          </cell>
          <cell r="X78">
            <v>0</v>
          </cell>
          <cell r="Y78">
            <v>5970</v>
          </cell>
          <cell r="Z78">
            <v>22833</v>
          </cell>
          <cell r="AA78">
            <v>25350.27</v>
          </cell>
          <cell r="AB78">
            <v>29571</v>
          </cell>
          <cell r="AC78">
            <v>32880</v>
          </cell>
          <cell r="AD78">
            <v>55911.27</v>
          </cell>
          <cell r="AE78">
            <v>50874.27</v>
          </cell>
        </row>
        <row r="79">
          <cell r="E79" t="str">
            <v>Merchant Payments (Bill Pay)Agent Startimes BP Commission - Reversals</v>
          </cell>
          <cell r="Z79">
            <v>-30</v>
          </cell>
        </row>
        <row r="80">
          <cell r="E80" t="str">
            <v>Merchant Payments (Bill Pay)Number of agents performing Other</v>
          </cell>
          <cell r="L80">
            <v>2</v>
          </cell>
          <cell r="M80">
            <v>1</v>
          </cell>
          <cell r="N80">
            <v>1</v>
          </cell>
          <cell r="O80">
            <v>1</v>
          </cell>
          <cell r="P80">
            <v>2</v>
          </cell>
          <cell r="Q80">
            <v>1</v>
          </cell>
          <cell r="U80">
            <v>1</v>
          </cell>
          <cell r="W80">
            <v>1</v>
          </cell>
          <cell r="X80">
            <v>6</v>
          </cell>
          <cell r="Y80">
            <v>5</v>
          </cell>
          <cell r="Z80">
            <v>10</v>
          </cell>
          <cell r="AA80">
            <v>6</v>
          </cell>
          <cell r="AB80">
            <v>16</v>
          </cell>
          <cell r="AC80">
            <v>8</v>
          </cell>
          <cell r="AD80">
            <v>5</v>
          </cell>
          <cell r="AE80">
            <v>15</v>
          </cell>
        </row>
        <row r="81">
          <cell r="E81" t="str">
            <v>Merchant Payments (Bill Pay)Churn Agents Other BP</v>
          </cell>
          <cell r="M81">
            <v>1</v>
          </cell>
          <cell r="V81">
            <v>1</v>
          </cell>
          <cell r="X81">
            <v>1</v>
          </cell>
          <cell r="AA81">
            <v>1</v>
          </cell>
          <cell r="AC81">
            <v>2</v>
          </cell>
          <cell r="AD81">
            <v>1</v>
          </cell>
        </row>
        <row r="82">
          <cell r="E82" t="str">
            <v xml:space="preserve">Merchant Payments (Bill Pay)New / Fresh Agents BP in Month </v>
          </cell>
          <cell r="L82">
            <v>2</v>
          </cell>
          <cell r="O82">
            <v>1</v>
          </cell>
          <cell r="P82">
            <v>2</v>
          </cell>
          <cell r="U82">
            <v>1</v>
          </cell>
          <cell r="W82">
            <v>1</v>
          </cell>
          <cell r="X82">
            <v>6</v>
          </cell>
          <cell r="Y82">
            <v>3</v>
          </cell>
          <cell r="Z82">
            <v>7</v>
          </cell>
          <cell r="AA82">
            <v>4</v>
          </cell>
          <cell r="AB82">
            <v>13</v>
          </cell>
          <cell r="AC82">
            <v>5</v>
          </cell>
          <cell r="AD82">
            <v>1</v>
          </cell>
          <cell r="AE82">
            <v>12</v>
          </cell>
        </row>
        <row r="83">
          <cell r="E83" t="str">
            <v>Merchant Payments (Bill Pay)Total Other BP Volume</v>
          </cell>
          <cell r="L83">
            <v>2</v>
          </cell>
          <cell r="M83">
            <v>5</v>
          </cell>
          <cell r="N83">
            <v>1</v>
          </cell>
          <cell r="O83">
            <v>1</v>
          </cell>
          <cell r="P83">
            <v>2</v>
          </cell>
          <cell r="Q83">
            <v>1</v>
          </cell>
          <cell r="U83">
            <v>1</v>
          </cell>
          <cell r="W83">
            <v>1</v>
          </cell>
          <cell r="X83">
            <v>6</v>
          </cell>
          <cell r="Y83">
            <v>5</v>
          </cell>
          <cell r="Z83">
            <v>20</v>
          </cell>
          <cell r="AA83">
            <v>22</v>
          </cell>
          <cell r="AB83">
            <v>30</v>
          </cell>
          <cell r="AC83">
            <v>29</v>
          </cell>
          <cell r="AD83">
            <v>30</v>
          </cell>
          <cell r="AE83">
            <v>53</v>
          </cell>
        </row>
        <row r="84">
          <cell r="E84" t="str">
            <v>Merchant Payments (Bill Pay)Total Other BP Volume - Reversals</v>
          </cell>
          <cell r="Q84">
            <v>1</v>
          </cell>
          <cell r="Y84">
            <v>1</v>
          </cell>
          <cell r="Z84">
            <v>2</v>
          </cell>
        </row>
        <row r="85">
          <cell r="E85" t="str">
            <v>Merchant Payments (Bill Pay)Total Other BP Value</v>
          </cell>
          <cell r="L85">
            <v>11000</v>
          </cell>
          <cell r="M85">
            <v>9500</v>
          </cell>
          <cell r="N85">
            <v>1000</v>
          </cell>
          <cell r="O85">
            <v>10230</v>
          </cell>
          <cell r="P85">
            <v>1600</v>
          </cell>
          <cell r="Q85">
            <v>-1500</v>
          </cell>
          <cell r="U85">
            <v>500</v>
          </cell>
          <cell r="W85">
            <v>500</v>
          </cell>
          <cell r="X85">
            <v>28500</v>
          </cell>
          <cell r="Y85">
            <v>16500</v>
          </cell>
          <cell r="Z85">
            <v>78055</v>
          </cell>
          <cell r="AA85">
            <v>86000</v>
          </cell>
          <cell r="AB85">
            <v>125000</v>
          </cell>
          <cell r="AC85">
            <v>97000</v>
          </cell>
          <cell r="AD85">
            <v>97500</v>
          </cell>
          <cell r="AE85">
            <v>171650</v>
          </cell>
        </row>
        <row r="86">
          <cell r="E86" t="str">
            <v>Merchant Payments (Bill Pay)Total Other BP Value - Reversals</v>
          </cell>
          <cell r="Q86">
            <v>-1500</v>
          </cell>
          <cell r="Y86">
            <v>-5500</v>
          </cell>
          <cell r="Z86">
            <v>-2445</v>
          </cell>
        </row>
        <row r="87">
          <cell r="E87" t="str">
            <v>Merchant Payments (Bill Pay)Average Value of Other BP</v>
          </cell>
          <cell r="L87">
            <v>5500</v>
          </cell>
          <cell r="M87">
            <v>1900</v>
          </cell>
          <cell r="N87">
            <v>1000</v>
          </cell>
          <cell r="O87">
            <v>10230</v>
          </cell>
          <cell r="P87">
            <v>800</v>
          </cell>
          <cell r="Q87">
            <v>-1500</v>
          </cell>
          <cell r="U87">
            <v>500</v>
          </cell>
          <cell r="W87">
            <v>500</v>
          </cell>
          <cell r="X87">
            <v>4750</v>
          </cell>
          <cell r="Y87">
            <v>3300</v>
          </cell>
          <cell r="Z87">
            <v>3902.75</v>
          </cell>
          <cell r="AA87">
            <v>3909.09</v>
          </cell>
          <cell r="AB87">
            <v>4166.67</v>
          </cell>
          <cell r="AC87">
            <v>3344.83</v>
          </cell>
          <cell r="AD87">
            <v>3250</v>
          </cell>
          <cell r="AE87">
            <v>3238.68</v>
          </cell>
        </row>
        <row r="88">
          <cell r="E88" t="str">
            <v>Merchant Payments (Bill Pay)Average Value of Other BP - Reversals</v>
          </cell>
          <cell r="Q88">
            <v>-1500</v>
          </cell>
          <cell r="Y88">
            <v>-5500</v>
          </cell>
          <cell r="Z88">
            <v>-1222.5</v>
          </cell>
        </row>
        <row r="89">
          <cell r="E89" t="str">
            <v>Merchant Payments (Bill Pay)Paga Other BP Income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150</v>
          </cell>
          <cell r="M89">
            <v>2150</v>
          </cell>
          <cell r="N89">
            <v>30</v>
          </cell>
          <cell r="O89">
            <v>202.3</v>
          </cell>
          <cell r="P89">
            <v>57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45</v>
          </cell>
          <cell r="V89">
            <v>0</v>
          </cell>
          <cell r="W89">
            <v>45</v>
          </cell>
          <cell r="X89">
            <v>4164</v>
          </cell>
          <cell r="Y89">
            <v>4000</v>
          </cell>
          <cell r="Z89">
            <v>12705</v>
          </cell>
          <cell r="AA89">
            <v>8700</v>
          </cell>
          <cell r="AB89">
            <v>14800</v>
          </cell>
          <cell r="AC89">
            <v>5250</v>
          </cell>
          <cell r="AD89">
            <v>4350</v>
          </cell>
          <cell r="AE89">
            <v>6660.84</v>
          </cell>
        </row>
        <row r="90">
          <cell r="E90" t="str">
            <v>Merchant Payments (Bill Pay)Paga Other BP Income - Reversals</v>
          </cell>
          <cell r="Q90">
            <v>0</v>
          </cell>
          <cell r="Y90">
            <v>0</v>
          </cell>
          <cell r="Z90">
            <v>0</v>
          </cell>
        </row>
        <row r="91">
          <cell r="E91" t="str">
            <v>Merchant Payments (Bill Pay)Agent Other BP Commission</v>
          </cell>
          <cell r="L91">
            <v>0</v>
          </cell>
          <cell r="M91">
            <v>0</v>
          </cell>
          <cell r="N91">
            <v>0</v>
          </cell>
          <cell r="O91">
            <v>80</v>
          </cell>
          <cell r="P91">
            <v>20</v>
          </cell>
          <cell r="Q91">
            <v>0</v>
          </cell>
          <cell r="U91">
            <v>20</v>
          </cell>
          <cell r="W91">
            <v>20</v>
          </cell>
          <cell r="X91">
            <v>70</v>
          </cell>
          <cell r="Y91">
            <v>0</v>
          </cell>
          <cell r="Z91">
            <v>640</v>
          </cell>
          <cell r="AA91">
            <v>700</v>
          </cell>
          <cell r="AB91">
            <v>800</v>
          </cell>
          <cell r="AC91">
            <v>1250</v>
          </cell>
          <cell r="AD91">
            <v>1350</v>
          </cell>
          <cell r="AE91">
            <v>2420</v>
          </cell>
        </row>
        <row r="92">
          <cell r="E92" t="str">
            <v>Merchant Payments (Bill Pay)Agent Other BP Commission - Reversals</v>
          </cell>
          <cell r="Q92">
            <v>0</v>
          </cell>
          <cell r="Y92">
            <v>0</v>
          </cell>
          <cell r="Z92">
            <v>0</v>
          </cell>
        </row>
        <row r="93">
          <cell r="E93" t="str">
            <v>AirtimeNumber of Agents performing Airtime on Transaction</v>
          </cell>
          <cell r="F93">
            <v>36</v>
          </cell>
          <cell r="G93">
            <v>42</v>
          </cell>
          <cell r="H93">
            <v>58</v>
          </cell>
          <cell r="I93">
            <v>63</v>
          </cell>
          <cell r="J93">
            <v>81</v>
          </cell>
          <cell r="K93">
            <v>81</v>
          </cell>
          <cell r="L93">
            <v>89</v>
          </cell>
          <cell r="M93">
            <v>83</v>
          </cell>
          <cell r="N93">
            <v>91</v>
          </cell>
          <cell r="O93">
            <v>117</v>
          </cell>
          <cell r="P93">
            <v>116</v>
          </cell>
          <cell r="Q93">
            <v>126</v>
          </cell>
          <cell r="R93">
            <v>136</v>
          </cell>
          <cell r="S93">
            <v>179</v>
          </cell>
          <cell r="T93">
            <v>196</v>
          </cell>
          <cell r="U93">
            <v>187</v>
          </cell>
          <cell r="V93">
            <v>202</v>
          </cell>
          <cell r="W93">
            <v>241</v>
          </cell>
          <cell r="X93">
            <v>276</v>
          </cell>
          <cell r="Y93">
            <v>297</v>
          </cell>
          <cell r="Z93">
            <v>312</v>
          </cell>
          <cell r="AA93">
            <v>326</v>
          </cell>
          <cell r="AB93">
            <v>315</v>
          </cell>
          <cell r="AC93">
            <v>317</v>
          </cell>
          <cell r="AD93">
            <v>321</v>
          </cell>
          <cell r="AE93">
            <v>358</v>
          </cell>
        </row>
        <row r="94">
          <cell r="E94" t="str">
            <v>AirtimeChurn Agents Airtime</v>
          </cell>
          <cell r="F94">
            <v>3</v>
          </cell>
          <cell r="G94">
            <v>3</v>
          </cell>
          <cell r="H94">
            <v>2</v>
          </cell>
          <cell r="I94">
            <v>5</v>
          </cell>
          <cell r="J94">
            <v>4</v>
          </cell>
          <cell r="K94">
            <v>8</v>
          </cell>
          <cell r="L94">
            <v>4</v>
          </cell>
          <cell r="M94">
            <v>9</v>
          </cell>
          <cell r="N94">
            <v>7</v>
          </cell>
          <cell r="O94">
            <v>3</v>
          </cell>
          <cell r="P94">
            <v>10</v>
          </cell>
          <cell r="Q94">
            <v>6</v>
          </cell>
          <cell r="R94">
            <v>7</v>
          </cell>
          <cell r="S94">
            <v>14</v>
          </cell>
          <cell r="T94">
            <v>12</v>
          </cell>
          <cell r="U94">
            <v>16</v>
          </cell>
          <cell r="V94">
            <v>17</v>
          </cell>
          <cell r="W94">
            <v>10</v>
          </cell>
          <cell r="X94">
            <v>15</v>
          </cell>
          <cell r="Y94">
            <v>17</v>
          </cell>
          <cell r="Z94">
            <v>27</v>
          </cell>
          <cell r="AA94">
            <v>27</v>
          </cell>
          <cell r="AB94">
            <v>37</v>
          </cell>
          <cell r="AC94">
            <v>30</v>
          </cell>
          <cell r="AD94">
            <v>27</v>
          </cell>
          <cell r="AE94">
            <v>26</v>
          </cell>
        </row>
        <row r="95">
          <cell r="E95" t="str">
            <v xml:space="preserve">AirtimeNew / Fresh Agents Airtime in Month </v>
          </cell>
          <cell r="F95">
            <v>1</v>
          </cell>
          <cell r="G95">
            <v>10</v>
          </cell>
          <cell r="H95">
            <v>12</v>
          </cell>
          <cell r="I95">
            <v>9</v>
          </cell>
          <cell r="J95">
            <v>12</v>
          </cell>
          <cell r="K95">
            <v>10</v>
          </cell>
          <cell r="L95">
            <v>8</v>
          </cell>
          <cell r="M95">
            <v>5</v>
          </cell>
          <cell r="N95">
            <v>7</v>
          </cell>
          <cell r="O95">
            <v>21</v>
          </cell>
          <cell r="P95">
            <v>10</v>
          </cell>
          <cell r="Q95">
            <v>11</v>
          </cell>
          <cell r="R95">
            <v>16</v>
          </cell>
          <cell r="S95">
            <v>32</v>
          </cell>
          <cell r="T95">
            <v>19</v>
          </cell>
          <cell r="U95">
            <v>15</v>
          </cell>
          <cell r="V95">
            <v>29</v>
          </cell>
          <cell r="W95">
            <v>31</v>
          </cell>
          <cell r="X95">
            <v>40</v>
          </cell>
          <cell r="Y95">
            <v>33</v>
          </cell>
          <cell r="Z95">
            <v>33</v>
          </cell>
          <cell r="AA95">
            <v>41</v>
          </cell>
          <cell r="AB95">
            <v>28</v>
          </cell>
          <cell r="AC95">
            <v>30</v>
          </cell>
          <cell r="AD95">
            <v>41</v>
          </cell>
          <cell r="AE95">
            <v>34</v>
          </cell>
        </row>
        <row r="96">
          <cell r="E96" t="str">
            <v>AirtimeTotal Airtime Volume</v>
          </cell>
          <cell r="F96">
            <v>534</v>
          </cell>
          <cell r="G96">
            <v>488</v>
          </cell>
          <cell r="H96">
            <v>640</v>
          </cell>
          <cell r="I96">
            <v>770</v>
          </cell>
          <cell r="J96">
            <v>1058</v>
          </cell>
          <cell r="K96">
            <v>1079</v>
          </cell>
          <cell r="L96">
            <v>1307</v>
          </cell>
          <cell r="M96">
            <v>1113</v>
          </cell>
          <cell r="N96">
            <v>1362</v>
          </cell>
          <cell r="O96">
            <v>1612</v>
          </cell>
          <cell r="P96">
            <v>1846</v>
          </cell>
          <cell r="Q96">
            <v>1658</v>
          </cell>
          <cell r="R96">
            <v>1851</v>
          </cell>
          <cell r="S96">
            <v>3116</v>
          </cell>
          <cell r="T96">
            <v>3571</v>
          </cell>
          <cell r="U96">
            <v>3898</v>
          </cell>
          <cell r="V96">
            <v>4118</v>
          </cell>
          <cell r="W96">
            <v>4028</v>
          </cell>
          <cell r="X96">
            <v>5337</v>
          </cell>
          <cell r="Y96">
            <v>5059</v>
          </cell>
          <cell r="Z96">
            <v>5442</v>
          </cell>
          <cell r="AA96">
            <v>5412</v>
          </cell>
          <cell r="AB96">
            <v>4691</v>
          </cell>
          <cell r="AC96">
            <v>5363</v>
          </cell>
          <cell r="AD96">
            <v>4520</v>
          </cell>
          <cell r="AE96">
            <v>5142</v>
          </cell>
        </row>
        <row r="97">
          <cell r="E97" t="str">
            <v>AirtimeTotal Airtime Volume - Reversal</v>
          </cell>
          <cell r="L97">
            <v>4</v>
          </cell>
          <cell r="X97">
            <v>4</v>
          </cell>
          <cell r="Y97">
            <v>12</v>
          </cell>
          <cell r="Z97">
            <v>1</v>
          </cell>
          <cell r="AA97">
            <v>2</v>
          </cell>
          <cell r="AC97">
            <v>2</v>
          </cell>
          <cell r="AD97">
            <v>3</v>
          </cell>
          <cell r="AE97">
            <v>8</v>
          </cell>
        </row>
        <row r="98">
          <cell r="E98" t="str">
            <v>AirtimeTotal Airtime Value</v>
          </cell>
          <cell r="F98">
            <v>393831</v>
          </cell>
          <cell r="G98">
            <v>364710</v>
          </cell>
          <cell r="H98">
            <v>628772</v>
          </cell>
          <cell r="I98">
            <v>622785</v>
          </cell>
          <cell r="J98">
            <v>664849</v>
          </cell>
          <cell r="K98">
            <v>747369</v>
          </cell>
          <cell r="L98">
            <v>893356</v>
          </cell>
          <cell r="M98">
            <v>842801</v>
          </cell>
          <cell r="N98">
            <v>1300751</v>
          </cell>
          <cell r="O98">
            <v>1322785</v>
          </cell>
          <cell r="P98">
            <v>1610705.15</v>
          </cell>
          <cell r="Q98">
            <v>1213449</v>
          </cell>
          <cell r="R98">
            <v>1364147</v>
          </cell>
          <cell r="S98">
            <v>1970789</v>
          </cell>
          <cell r="T98">
            <v>2186873</v>
          </cell>
          <cell r="U98">
            <v>2357994.5</v>
          </cell>
          <cell r="V98">
            <v>2894070</v>
          </cell>
          <cell r="W98">
            <v>2933243.25</v>
          </cell>
          <cell r="X98">
            <v>3543228</v>
          </cell>
          <cell r="Y98">
            <v>3214187</v>
          </cell>
          <cell r="Z98">
            <v>3461678.81</v>
          </cell>
          <cell r="AA98">
            <v>3916347</v>
          </cell>
          <cell r="AB98">
            <v>2939124.25</v>
          </cell>
          <cell r="AC98">
            <v>3653246</v>
          </cell>
          <cell r="AD98">
            <v>3365446.11</v>
          </cell>
          <cell r="AE98">
            <v>3484940</v>
          </cell>
        </row>
        <row r="99">
          <cell r="E99" t="str">
            <v>AirtimeTotal Airtime Value - Reversals</v>
          </cell>
          <cell r="L99">
            <v>-2700</v>
          </cell>
          <cell r="X99">
            <v>-9700</v>
          </cell>
          <cell r="Y99">
            <v>-21417</v>
          </cell>
          <cell r="Z99">
            <v>-1000</v>
          </cell>
          <cell r="AA99">
            <v>-1200</v>
          </cell>
          <cell r="AC99">
            <v>-1150</v>
          </cell>
          <cell r="AD99">
            <v>-35200</v>
          </cell>
          <cell r="AE99">
            <v>-6500</v>
          </cell>
        </row>
        <row r="100">
          <cell r="E100" t="str">
            <v>AirtimeAverage Value of Airtime</v>
          </cell>
          <cell r="F100">
            <v>737.51</v>
          </cell>
          <cell r="G100">
            <v>747.36</v>
          </cell>
          <cell r="H100">
            <v>982.46</v>
          </cell>
          <cell r="I100">
            <v>808.81</v>
          </cell>
          <cell r="J100">
            <v>628.4</v>
          </cell>
          <cell r="K100">
            <v>692.65</v>
          </cell>
          <cell r="L100">
            <v>683.52</v>
          </cell>
          <cell r="M100">
            <v>757.23</v>
          </cell>
          <cell r="N100">
            <v>955.03</v>
          </cell>
          <cell r="O100">
            <v>820.59</v>
          </cell>
          <cell r="P100">
            <v>872.54</v>
          </cell>
          <cell r="Q100">
            <v>731.88</v>
          </cell>
          <cell r="R100">
            <v>736.98</v>
          </cell>
          <cell r="S100">
            <v>632.47</v>
          </cell>
          <cell r="T100">
            <v>612.4</v>
          </cell>
          <cell r="U100">
            <v>604.91999999999996</v>
          </cell>
          <cell r="V100">
            <v>702.79</v>
          </cell>
          <cell r="W100">
            <v>728.21</v>
          </cell>
          <cell r="X100">
            <v>663.9</v>
          </cell>
          <cell r="Y100">
            <v>635.34</v>
          </cell>
          <cell r="Z100">
            <v>636.1</v>
          </cell>
          <cell r="AA100">
            <v>723.64</v>
          </cell>
          <cell r="AB100">
            <v>626.54999999999995</v>
          </cell>
          <cell r="AC100">
            <v>681.19</v>
          </cell>
          <cell r="AD100">
            <v>744.57</v>
          </cell>
          <cell r="AE100">
            <v>677.74</v>
          </cell>
        </row>
        <row r="101">
          <cell r="E101" t="str">
            <v>AirtimeAverage Value of Airtime - Reversals</v>
          </cell>
          <cell r="L101">
            <v>-675</v>
          </cell>
          <cell r="X101">
            <v>-2425</v>
          </cell>
          <cell r="Y101">
            <v>-1784.75</v>
          </cell>
          <cell r="Z101">
            <v>-1000</v>
          </cell>
          <cell r="AA101">
            <v>-600</v>
          </cell>
          <cell r="AC101">
            <v>-575</v>
          </cell>
          <cell r="AD101">
            <v>-11733.33</v>
          </cell>
          <cell r="AE101">
            <v>-812.5</v>
          </cell>
        </row>
        <row r="102">
          <cell r="E102" t="str">
            <v>AirtimePaga Airtime Income</v>
          </cell>
          <cell r="F102">
            <v>26083.46</v>
          </cell>
          <cell r="G102">
            <v>24864.07</v>
          </cell>
          <cell r="H102">
            <v>43556.87</v>
          </cell>
          <cell r="I102">
            <v>48243.350000000006</v>
          </cell>
          <cell r="J102">
            <v>51283.75</v>
          </cell>
          <cell r="K102">
            <v>57740.21</v>
          </cell>
          <cell r="L102">
            <v>70250.55</v>
          </cell>
          <cell r="M102">
            <v>65749.7</v>
          </cell>
          <cell r="N102">
            <v>101681.2</v>
          </cell>
          <cell r="O102">
            <v>103376.08</v>
          </cell>
          <cell r="P102">
            <v>122510.57</v>
          </cell>
          <cell r="Q102">
            <v>94456.08</v>
          </cell>
          <cell r="R102">
            <v>105056.89000000001</v>
          </cell>
          <cell r="S102">
            <v>150614.29999999999</v>
          </cell>
          <cell r="T102">
            <v>170631.41999999998</v>
          </cell>
          <cell r="U102">
            <v>181187.84</v>
          </cell>
          <cell r="V102">
            <v>224741.87</v>
          </cell>
          <cell r="W102">
            <v>228002.41</v>
          </cell>
          <cell r="X102">
            <v>273744.07999999996</v>
          </cell>
          <cell r="Y102">
            <v>244402.85</v>
          </cell>
          <cell r="Z102">
            <v>260701.91</v>
          </cell>
          <cell r="AA102">
            <v>295610.09000000003</v>
          </cell>
          <cell r="AB102">
            <v>218830.51</v>
          </cell>
          <cell r="AC102">
            <v>277231.15999999997</v>
          </cell>
          <cell r="AD102">
            <v>259423.88</v>
          </cell>
          <cell r="AE102">
            <v>268774.98</v>
          </cell>
        </row>
        <row r="103">
          <cell r="E103" t="str">
            <v>AirtimePaga Airtime Income - Reversals</v>
          </cell>
          <cell r="L103">
            <v>0</v>
          </cell>
          <cell r="X103">
            <v>-575</v>
          </cell>
          <cell r="Y103">
            <v>-1213.19</v>
          </cell>
          <cell r="Z103">
            <v>-50</v>
          </cell>
          <cell r="AA103">
            <v>-60</v>
          </cell>
          <cell r="AC103">
            <v>-57.5</v>
          </cell>
          <cell r="AD103">
            <v>-1760</v>
          </cell>
          <cell r="AE103">
            <v>-325</v>
          </cell>
        </row>
        <row r="104">
          <cell r="E104" t="str">
            <v>AirtimeAgent Airtime Commission</v>
          </cell>
          <cell r="F104">
            <v>5907.46</v>
          </cell>
          <cell r="G104">
            <v>5470.64</v>
          </cell>
          <cell r="H104">
            <v>9431.58</v>
          </cell>
          <cell r="I104">
            <v>9341.77</v>
          </cell>
          <cell r="J104">
            <v>19818.72</v>
          </cell>
          <cell r="K104">
            <v>22332.57</v>
          </cell>
          <cell r="L104">
            <v>26682.18</v>
          </cell>
          <cell r="M104">
            <v>25105.53</v>
          </cell>
          <cell r="N104">
            <v>38544.03</v>
          </cell>
          <cell r="O104">
            <v>38983.050000000003</v>
          </cell>
          <cell r="P104">
            <v>47166.15</v>
          </cell>
          <cell r="Q104">
            <v>35740.92</v>
          </cell>
          <cell r="R104">
            <v>40222.410000000003</v>
          </cell>
          <cell r="S104">
            <v>58876.17</v>
          </cell>
          <cell r="T104">
            <v>65109.69</v>
          </cell>
          <cell r="U104">
            <v>70357.48</v>
          </cell>
          <cell r="V104">
            <v>85991.1</v>
          </cell>
          <cell r="W104">
            <v>87167.81</v>
          </cell>
          <cell r="X104">
            <v>177213.4</v>
          </cell>
          <cell r="Y104">
            <v>160851.69</v>
          </cell>
          <cell r="Z104">
            <v>173083.94</v>
          </cell>
          <cell r="AA104">
            <v>195867.35</v>
          </cell>
          <cell r="AB104">
            <v>146956.21</v>
          </cell>
          <cell r="AC104">
            <v>182719.8</v>
          </cell>
          <cell r="AD104">
            <v>170032.31</v>
          </cell>
          <cell r="AE104">
            <v>174572</v>
          </cell>
        </row>
        <row r="105">
          <cell r="E105" t="str">
            <v>AirtimeAgent Airtime Commission - Reversals</v>
          </cell>
          <cell r="L105">
            <v>-40.5</v>
          </cell>
          <cell r="X105">
            <v>-395</v>
          </cell>
          <cell r="Y105">
            <v>-928.51</v>
          </cell>
          <cell r="Z105">
            <v>-50</v>
          </cell>
          <cell r="AA105">
            <v>-10</v>
          </cell>
          <cell r="AC105">
            <v>0</v>
          </cell>
          <cell r="AD105">
            <v>0</v>
          </cell>
          <cell r="AE105">
            <v>0</v>
          </cell>
        </row>
      </sheetData>
      <sheetData sheetId="4">
        <row r="1">
          <cell r="E1" t="str">
            <v>Column1</v>
          </cell>
          <cell r="F1" t="str">
            <v>1/1/2013</v>
          </cell>
          <cell r="G1" t="str">
            <v>2/1/2013</v>
          </cell>
          <cell r="H1" t="str">
            <v>3/1/2013</v>
          </cell>
          <cell r="I1" t="str">
            <v>4/1/2013</v>
          </cell>
          <cell r="J1" t="str">
            <v>5/1/2013</v>
          </cell>
          <cell r="K1" t="str">
            <v>6/1/2013</v>
          </cell>
          <cell r="L1" t="str">
            <v>7/1/2013</v>
          </cell>
          <cell r="M1" t="str">
            <v>8/1/2013</v>
          </cell>
          <cell r="N1" t="str">
            <v>9/1/2013</v>
          </cell>
          <cell r="O1" t="str">
            <v>10/1/2013</v>
          </cell>
          <cell r="P1" t="str">
            <v>11/1/2013</v>
          </cell>
          <cell r="Q1" t="str">
            <v>12/1/2013</v>
          </cell>
          <cell r="R1" t="str">
            <v>1/1/2014</v>
          </cell>
          <cell r="S1" t="str">
            <v>2/1/2014</v>
          </cell>
          <cell r="T1" t="str">
            <v>3/1/2014</v>
          </cell>
          <cell r="U1" t="str">
            <v>4/1/2014</v>
          </cell>
          <cell r="V1" t="str">
            <v>5/1/2014</v>
          </cell>
          <cell r="W1" t="str">
            <v>6/1/2014</v>
          </cell>
          <cell r="X1" t="str">
            <v>7/1/2014</v>
          </cell>
          <cell r="Y1" t="str">
            <v>8/1/2014</v>
          </cell>
          <cell r="Z1" t="str">
            <v>9/1/2014</v>
          </cell>
          <cell r="AA1" t="str">
            <v>10/1/2014</v>
          </cell>
          <cell r="AB1" t="str">
            <v>11/1/2014</v>
          </cell>
          <cell r="AC1" t="str">
            <v>12/1/2014</v>
          </cell>
          <cell r="AD1" t="str">
            <v>1/1/2015</v>
          </cell>
          <cell r="AE1" t="str">
            <v>2/1/2015</v>
          </cell>
        </row>
        <row r="2">
          <cell r="E2" t="str">
            <v>Agent Network Sales# of Approved Agents in Total</v>
          </cell>
          <cell r="F2">
            <v>1532</v>
          </cell>
          <cell r="G2">
            <v>1698</v>
          </cell>
          <cell r="H2">
            <v>1913</v>
          </cell>
          <cell r="I2">
            <v>2251</v>
          </cell>
          <cell r="J2">
            <v>2580</v>
          </cell>
          <cell r="K2">
            <v>2758</v>
          </cell>
          <cell r="L2">
            <v>2904</v>
          </cell>
          <cell r="M2">
            <v>3055</v>
          </cell>
          <cell r="N2">
            <v>3201</v>
          </cell>
          <cell r="O2">
            <v>3353</v>
          </cell>
          <cell r="P2">
            <v>3536</v>
          </cell>
          <cell r="Q2">
            <v>3613</v>
          </cell>
          <cell r="R2">
            <v>3794</v>
          </cell>
          <cell r="S2">
            <v>4082</v>
          </cell>
          <cell r="T2">
            <v>4379</v>
          </cell>
          <cell r="U2">
            <v>4682</v>
          </cell>
          <cell r="V2">
            <v>5055</v>
          </cell>
          <cell r="W2">
            <v>5384</v>
          </cell>
          <cell r="X2">
            <v>5620</v>
          </cell>
          <cell r="Y2">
            <v>6024</v>
          </cell>
          <cell r="Z2">
            <v>6321</v>
          </cell>
          <cell r="AA2">
            <v>6595</v>
          </cell>
          <cell r="AB2">
            <v>6821</v>
          </cell>
          <cell r="AC2">
            <v>6973</v>
          </cell>
          <cell r="AD2">
            <v>7238</v>
          </cell>
          <cell r="AE2">
            <v>7453</v>
          </cell>
        </row>
        <row r="3">
          <cell r="E3" t="str">
            <v>Agent Network SalesActive Agents in total (at least 1 transactions in the month)</v>
          </cell>
          <cell r="F3">
            <v>940</v>
          </cell>
          <cell r="G3">
            <v>1023</v>
          </cell>
          <cell r="H3">
            <v>1188</v>
          </cell>
          <cell r="I3">
            <v>1421</v>
          </cell>
          <cell r="J3">
            <v>1722</v>
          </cell>
          <cell r="K3">
            <v>1854</v>
          </cell>
          <cell r="L3">
            <v>1931</v>
          </cell>
          <cell r="M3">
            <v>1986</v>
          </cell>
          <cell r="N3">
            <v>2014</v>
          </cell>
          <cell r="O3">
            <v>2112</v>
          </cell>
          <cell r="P3">
            <v>2206</v>
          </cell>
          <cell r="Q3">
            <v>2151</v>
          </cell>
          <cell r="R3">
            <v>2278</v>
          </cell>
          <cell r="S3">
            <v>2454</v>
          </cell>
          <cell r="T3">
            <v>2611</v>
          </cell>
          <cell r="U3">
            <v>2752</v>
          </cell>
          <cell r="V3">
            <v>2980</v>
          </cell>
          <cell r="W3">
            <v>3164</v>
          </cell>
          <cell r="X3">
            <v>3287</v>
          </cell>
          <cell r="Y3">
            <v>3477</v>
          </cell>
          <cell r="Z3">
            <v>3728</v>
          </cell>
          <cell r="AA3">
            <v>3955</v>
          </cell>
          <cell r="AB3">
            <v>4125</v>
          </cell>
          <cell r="AC3">
            <v>4127</v>
          </cell>
          <cell r="AD3">
            <v>4187</v>
          </cell>
          <cell r="AE3">
            <v>4293</v>
          </cell>
        </row>
        <row r="4">
          <cell r="E4" t="str">
            <v>Agent Network SalesActive Agents in total (at least 5 transactions in the month)</v>
          </cell>
          <cell r="F4">
            <v>801</v>
          </cell>
          <cell r="G4">
            <v>837</v>
          </cell>
          <cell r="H4">
            <v>1010</v>
          </cell>
          <cell r="I4">
            <v>1197</v>
          </cell>
          <cell r="J4">
            <v>1447</v>
          </cell>
          <cell r="K4">
            <v>1579</v>
          </cell>
          <cell r="L4">
            <v>1642</v>
          </cell>
          <cell r="M4">
            <v>1734</v>
          </cell>
          <cell r="N4">
            <v>1780</v>
          </cell>
          <cell r="O4">
            <v>1824</v>
          </cell>
          <cell r="P4">
            <v>1930</v>
          </cell>
          <cell r="Q4">
            <v>1899</v>
          </cell>
          <cell r="R4">
            <v>1973</v>
          </cell>
          <cell r="S4">
            <v>2125</v>
          </cell>
          <cell r="T4">
            <v>2269</v>
          </cell>
          <cell r="U4">
            <v>2398</v>
          </cell>
          <cell r="V4">
            <v>2553</v>
          </cell>
          <cell r="W4">
            <v>2717</v>
          </cell>
          <cell r="X4">
            <v>2835</v>
          </cell>
          <cell r="Y4">
            <v>3001</v>
          </cell>
          <cell r="Z4">
            <v>3284</v>
          </cell>
          <cell r="AA4">
            <v>3459</v>
          </cell>
          <cell r="AB4">
            <v>3580</v>
          </cell>
          <cell r="AC4">
            <v>3590</v>
          </cell>
          <cell r="AD4">
            <v>3624</v>
          </cell>
          <cell r="AE4">
            <v>3694</v>
          </cell>
        </row>
        <row r="5">
          <cell r="E5" t="str">
            <v>Agent Network SalesFresh Active Agents in total (at least 1 transactions in the month)</v>
          </cell>
          <cell r="F5">
            <v>79</v>
          </cell>
          <cell r="G5">
            <v>165</v>
          </cell>
          <cell r="H5">
            <v>235</v>
          </cell>
          <cell r="I5">
            <v>314</v>
          </cell>
          <cell r="J5">
            <v>392</v>
          </cell>
          <cell r="K5">
            <v>254</v>
          </cell>
          <cell r="L5">
            <v>218</v>
          </cell>
          <cell r="M5">
            <v>196</v>
          </cell>
          <cell r="N5">
            <v>185</v>
          </cell>
          <cell r="O5">
            <v>212</v>
          </cell>
          <cell r="P5">
            <v>245</v>
          </cell>
          <cell r="Q5">
            <v>129</v>
          </cell>
          <cell r="R5">
            <v>270</v>
          </cell>
          <cell r="S5">
            <v>299</v>
          </cell>
          <cell r="T5">
            <v>314</v>
          </cell>
          <cell r="U5">
            <v>301</v>
          </cell>
          <cell r="V5">
            <v>419</v>
          </cell>
          <cell r="W5">
            <v>389</v>
          </cell>
          <cell r="X5">
            <v>352</v>
          </cell>
          <cell r="Y5">
            <v>436</v>
          </cell>
          <cell r="Z5">
            <v>491</v>
          </cell>
          <cell r="AA5">
            <v>451</v>
          </cell>
          <cell r="AB5">
            <v>385</v>
          </cell>
          <cell r="AC5">
            <v>267</v>
          </cell>
          <cell r="AD5">
            <v>369</v>
          </cell>
          <cell r="AE5">
            <v>440</v>
          </cell>
        </row>
        <row r="6">
          <cell r="E6" t="str">
            <v>Agent Network SalesFresh Active Agents in total (at least 5 transactions in the month)</v>
          </cell>
          <cell r="F6">
            <v>70</v>
          </cell>
          <cell r="G6">
            <v>126</v>
          </cell>
          <cell r="H6">
            <v>233</v>
          </cell>
          <cell r="I6">
            <v>263</v>
          </cell>
          <cell r="J6">
            <v>333</v>
          </cell>
          <cell r="K6">
            <v>233</v>
          </cell>
          <cell r="L6">
            <v>202</v>
          </cell>
          <cell r="M6">
            <v>216</v>
          </cell>
          <cell r="N6">
            <v>182</v>
          </cell>
          <cell r="O6">
            <v>180</v>
          </cell>
          <cell r="P6">
            <v>244</v>
          </cell>
          <cell r="Q6">
            <v>129</v>
          </cell>
          <cell r="R6">
            <v>205</v>
          </cell>
          <cell r="S6">
            <v>276</v>
          </cell>
          <cell r="T6">
            <v>273</v>
          </cell>
          <cell r="U6">
            <v>287</v>
          </cell>
          <cell r="V6">
            <v>338</v>
          </cell>
          <cell r="W6">
            <v>345</v>
          </cell>
          <cell r="X6">
            <v>323</v>
          </cell>
          <cell r="Y6">
            <v>369</v>
          </cell>
          <cell r="Z6">
            <v>487</v>
          </cell>
          <cell r="AA6">
            <v>390</v>
          </cell>
          <cell r="AB6">
            <v>363</v>
          </cell>
          <cell r="AC6">
            <v>293</v>
          </cell>
          <cell r="AD6">
            <v>364</v>
          </cell>
          <cell r="AE6">
            <v>384</v>
          </cell>
        </row>
        <row r="7">
          <cell r="E7" t="str">
            <v>Agent Network SalesChurn Active Agents (1 txn in Month)</v>
          </cell>
          <cell r="F7">
            <v>53</v>
          </cell>
          <cell r="G7">
            <v>82</v>
          </cell>
          <cell r="H7">
            <v>70</v>
          </cell>
          <cell r="I7">
            <v>81</v>
          </cell>
          <cell r="J7">
            <v>91</v>
          </cell>
          <cell r="K7">
            <v>122</v>
          </cell>
          <cell r="L7">
            <v>141</v>
          </cell>
          <cell r="M7">
            <v>141</v>
          </cell>
          <cell r="N7">
            <v>157</v>
          </cell>
          <cell r="O7">
            <v>114</v>
          </cell>
          <cell r="P7">
            <v>151</v>
          </cell>
          <cell r="Q7">
            <v>184</v>
          </cell>
          <cell r="R7">
            <v>143</v>
          </cell>
          <cell r="S7">
            <v>123</v>
          </cell>
          <cell r="T7">
            <v>157</v>
          </cell>
          <cell r="U7">
            <v>160</v>
          </cell>
          <cell r="V7">
            <v>191</v>
          </cell>
          <cell r="W7">
            <v>205</v>
          </cell>
          <cell r="X7">
            <v>229</v>
          </cell>
          <cell r="Y7">
            <v>246</v>
          </cell>
          <cell r="Z7">
            <v>240</v>
          </cell>
          <cell r="AA7">
            <v>224</v>
          </cell>
          <cell r="AB7">
            <v>215</v>
          </cell>
          <cell r="AC7">
            <v>265</v>
          </cell>
          <cell r="AD7">
            <v>309</v>
          </cell>
          <cell r="AE7">
            <v>334</v>
          </cell>
        </row>
        <row r="8">
          <cell r="E8" t="str">
            <v>Agent Network SalesChurn Active Agents (5 txn in Month)</v>
          </cell>
          <cell r="F8">
            <v>74</v>
          </cell>
          <cell r="G8">
            <v>90</v>
          </cell>
          <cell r="H8">
            <v>60</v>
          </cell>
          <cell r="I8">
            <v>76</v>
          </cell>
          <cell r="J8">
            <v>83</v>
          </cell>
          <cell r="K8">
            <v>101</v>
          </cell>
          <cell r="L8">
            <v>139</v>
          </cell>
          <cell r="M8">
            <v>124</v>
          </cell>
          <cell r="N8">
            <v>136</v>
          </cell>
          <cell r="O8">
            <v>136</v>
          </cell>
          <cell r="P8">
            <v>138</v>
          </cell>
          <cell r="Q8">
            <v>160</v>
          </cell>
          <cell r="R8">
            <v>131</v>
          </cell>
          <cell r="S8">
            <v>124</v>
          </cell>
          <cell r="T8">
            <v>129</v>
          </cell>
          <cell r="U8">
            <v>158</v>
          </cell>
          <cell r="V8">
            <v>183</v>
          </cell>
          <cell r="W8">
            <v>181</v>
          </cell>
          <cell r="X8">
            <v>205</v>
          </cell>
          <cell r="Y8">
            <v>203</v>
          </cell>
          <cell r="Z8">
            <v>204</v>
          </cell>
          <cell r="AA8">
            <v>215</v>
          </cell>
          <cell r="AB8">
            <v>242</v>
          </cell>
          <cell r="AC8">
            <v>283</v>
          </cell>
          <cell r="AD8">
            <v>330</v>
          </cell>
          <cell r="AE8">
            <v>314</v>
          </cell>
        </row>
        <row r="9">
          <cell r="E9" t="str">
            <v>Enugu - All data in this section apply only to agents in Enugu (or the specific city)# Agents in City</v>
          </cell>
          <cell r="F9">
            <v>63</v>
          </cell>
          <cell r="G9">
            <v>69</v>
          </cell>
          <cell r="H9">
            <v>82</v>
          </cell>
          <cell r="I9">
            <v>105</v>
          </cell>
          <cell r="J9">
            <v>129</v>
          </cell>
          <cell r="K9">
            <v>142</v>
          </cell>
          <cell r="L9">
            <v>149</v>
          </cell>
          <cell r="M9">
            <v>156</v>
          </cell>
          <cell r="N9">
            <v>163</v>
          </cell>
          <cell r="O9">
            <v>165</v>
          </cell>
          <cell r="P9">
            <v>176</v>
          </cell>
          <cell r="Q9">
            <v>186</v>
          </cell>
          <cell r="R9">
            <v>192</v>
          </cell>
          <cell r="S9">
            <v>196</v>
          </cell>
          <cell r="T9">
            <v>202</v>
          </cell>
          <cell r="U9">
            <v>214</v>
          </cell>
          <cell r="V9">
            <v>223</v>
          </cell>
          <cell r="W9">
            <v>231</v>
          </cell>
          <cell r="X9">
            <v>240</v>
          </cell>
          <cell r="Y9">
            <v>242</v>
          </cell>
          <cell r="Z9">
            <v>247</v>
          </cell>
          <cell r="AA9">
            <v>257</v>
          </cell>
          <cell r="AB9">
            <v>264</v>
          </cell>
          <cell r="AC9">
            <v>271</v>
          </cell>
          <cell r="AD9">
            <v>275</v>
          </cell>
          <cell r="AE9">
            <v>277</v>
          </cell>
        </row>
        <row r="10">
          <cell r="E10" t="str">
            <v>Enugu - All data in this section apply only to agents in Enugu (or the specific city)Active Agents in City in month (at least 1 transactions in the month)</v>
          </cell>
          <cell r="F10">
            <v>37</v>
          </cell>
          <cell r="G10">
            <v>40</v>
          </cell>
          <cell r="H10">
            <v>46</v>
          </cell>
          <cell r="I10">
            <v>67</v>
          </cell>
          <cell r="J10">
            <v>79</v>
          </cell>
          <cell r="K10">
            <v>87</v>
          </cell>
          <cell r="L10">
            <v>91</v>
          </cell>
          <cell r="M10">
            <v>91</v>
          </cell>
          <cell r="N10">
            <v>95</v>
          </cell>
          <cell r="O10">
            <v>93</v>
          </cell>
          <cell r="P10">
            <v>99</v>
          </cell>
          <cell r="Q10">
            <v>97</v>
          </cell>
          <cell r="R10">
            <v>91</v>
          </cell>
          <cell r="S10">
            <v>84</v>
          </cell>
          <cell r="T10">
            <v>87</v>
          </cell>
          <cell r="U10">
            <v>93</v>
          </cell>
          <cell r="V10">
            <v>102</v>
          </cell>
          <cell r="W10">
            <v>106</v>
          </cell>
          <cell r="X10">
            <v>107</v>
          </cell>
          <cell r="Y10">
            <v>102</v>
          </cell>
          <cell r="Z10">
            <v>104</v>
          </cell>
          <cell r="AA10">
            <v>106</v>
          </cell>
          <cell r="AB10">
            <v>113</v>
          </cell>
          <cell r="AC10">
            <v>117</v>
          </cell>
          <cell r="AD10">
            <v>117</v>
          </cell>
          <cell r="AE10">
            <v>117</v>
          </cell>
        </row>
        <row r="11">
          <cell r="E11" t="str">
            <v>Enugu - All data in this section apply only to agents in Enugu (or the specific city)Active Agents in City in month (at least 5 transactions in the month)</v>
          </cell>
          <cell r="F11">
            <v>31</v>
          </cell>
          <cell r="G11">
            <v>31</v>
          </cell>
          <cell r="H11">
            <v>39</v>
          </cell>
          <cell r="I11">
            <v>50</v>
          </cell>
          <cell r="J11">
            <v>60</v>
          </cell>
          <cell r="K11">
            <v>74</v>
          </cell>
          <cell r="L11">
            <v>78</v>
          </cell>
          <cell r="M11">
            <v>81</v>
          </cell>
          <cell r="N11">
            <v>83</v>
          </cell>
          <cell r="O11">
            <v>81</v>
          </cell>
          <cell r="P11">
            <v>85</v>
          </cell>
          <cell r="Q11">
            <v>82</v>
          </cell>
          <cell r="R11">
            <v>80</v>
          </cell>
          <cell r="S11">
            <v>77</v>
          </cell>
          <cell r="T11">
            <v>78</v>
          </cell>
          <cell r="U11">
            <v>81</v>
          </cell>
          <cell r="V11">
            <v>90</v>
          </cell>
          <cell r="W11">
            <v>94</v>
          </cell>
          <cell r="X11">
            <v>94</v>
          </cell>
          <cell r="Y11">
            <v>87</v>
          </cell>
          <cell r="Z11">
            <v>92</v>
          </cell>
          <cell r="AA11">
            <v>94</v>
          </cell>
          <cell r="AB11">
            <v>100</v>
          </cell>
          <cell r="AC11">
            <v>105</v>
          </cell>
          <cell r="AD11">
            <v>104</v>
          </cell>
          <cell r="AE11">
            <v>105</v>
          </cell>
        </row>
        <row r="12">
          <cell r="E12" t="str">
            <v>Enugu - All data in this section apply only to agents in Enugu (or the specific city)Churn City Agents in Month (1 txn in Month)</v>
          </cell>
          <cell r="F12">
            <v>4</v>
          </cell>
          <cell r="G12">
            <v>5</v>
          </cell>
          <cell r="H12">
            <v>5</v>
          </cell>
          <cell r="I12">
            <v>1</v>
          </cell>
          <cell r="J12">
            <v>9</v>
          </cell>
          <cell r="K12">
            <v>7</v>
          </cell>
          <cell r="L12">
            <v>7</v>
          </cell>
          <cell r="M12">
            <v>8</v>
          </cell>
          <cell r="N12">
            <v>6</v>
          </cell>
          <cell r="O12">
            <v>8</v>
          </cell>
          <cell r="P12">
            <v>8</v>
          </cell>
          <cell r="Q12">
            <v>13</v>
          </cell>
          <cell r="R12">
            <v>12</v>
          </cell>
          <cell r="S12">
            <v>13</v>
          </cell>
          <cell r="T12">
            <v>5</v>
          </cell>
          <cell r="U12">
            <v>8</v>
          </cell>
          <cell r="V12">
            <v>5</v>
          </cell>
          <cell r="W12">
            <v>6</v>
          </cell>
          <cell r="X12">
            <v>10</v>
          </cell>
          <cell r="Y12">
            <v>14</v>
          </cell>
          <cell r="Z12">
            <v>8</v>
          </cell>
          <cell r="AA12">
            <v>8</v>
          </cell>
          <cell r="AB12">
            <v>5</v>
          </cell>
          <cell r="AC12">
            <v>5</v>
          </cell>
          <cell r="AD12">
            <v>7</v>
          </cell>
          <cell r="AE12">
            <v>5</v>
          </cell>
        </row>
        <row r="13">
          <cell r="E13" t="str">
            <v>Enugu - All data in this section apply only to agents in Enugu (or the specific city)Churn City Agents in Month (5 txn in Month)</v>
          </cell>
          <cell r="F13">
            <v>3</v>
          </cell>
          <cell r="G13">
            <v>5</v>
          </cell>
          <cell r="H13">
            <v>3</v>
          </cell>
          <cell r="I13">
            <v>3</v>
          </cell>
          <cell r="J13">
            <v>4</v>
          </cell>
          <cell r="K13">
            <v>4</v>
          </cell>
          <cell r="L13">
            <v>5</v>
          </cell>
          <cell r="M13">
            <v>5</v>
          </cell>
          <cell r="N13">
            <v>7</v>
          </cell>
          <cell r="O13">
            <v>5</v>
          </cell>
          <cell r="P13">
            <v>6</v>
          </cell>
          <cell r="Q13">
            <v>8</v>
          </cell>
          <cell r="R13">
            <v>6</v>
          </cell>
          <cell r="S13">
            <v>7</v>
          </cell>
          <cell r="T13">
            <v>4</v>
          </cell>
          <cell r="U13">
            <v>3</v>
          </cell>
          <cell r="V13">
            <v>2</v>
          </cell>
          <cell r="W13">
            <v>5</v>
          </cell>
          <cell r="X13">
            <v>6</v>
          </cell>
          <cell r="Y13">
            <v>11</v>
          </cell>
          <cell r="Z13">
            <v>5</v>
          </cell>
          <cell r="AA13">
            <v>4</v>
          </cell>
          <cell r="AB13">
            <v>3</v>
          </cell>
          <cell r="AC13">
            <v>2</v>
          </cell>
          <cell r="AD13">
            <v>7</v>
          </cell>
          <cell r="AE13">
            <v>8</v>
          </cell>
        </row>
        <row r="14">
          <cell r="E14" t="str">
            <v>Deposit into Paga Number of Agents performing at least 1 Deposit for Customer or another Agent (Accept Deposit)</v>
          </cell>
          <cell r="F14">
            <v>13</v>
          </cell>
          <cell r="G14">
            <v>14</v>
          </cell>
          <cell r="H14">
            <v>22</v>
          </cell>
          <cell r="I14">
            <v>26</v>
          </cell>
          <cell r="J14">
            <v>27</v>
          </cell>
          <cell r="K14">
            <v>28</v>
          </cell>
          <cell r="L14">
            <v>29</v>
          </cell>
          <cell r="M14">
            <v>23</v>
          </cell>
          <cell r="N14">
            <v>16</v>
          </cell>
          <cell r="O14">
            <v>23</v>
          </cell>
          <cell r="P14">
            <v>19</v>
          </cell>
          <cell r="Q14">
            <v>24</v>
          </cell>
          <cell r="R14">
            <v>25</v>
          </cell>
          <cell r="S14">
            <v>24</v>
          </cell>
          <cell r="T14">
            <v>28</v>
          </cell>
          <cell r="U14">
            <v>34</v>
          </cell>
          <cell r="V14">
            <v>36</v>
          </cell>
          <cell r="W14">
            <v>31</v>
          </cell>
          <cell r="X14">
            <v>34</v>
          </cell>
          <cell r="Y14">
            <v>27</v>
          </cell>
          <cell r="Z14">
            <v>30</v>
          </cell>
          <cell r="AA14">
            <v>29</v>
          </cell>
          <cell r="AB14">
            <v>28</v>
          </cell>
          <cell r="AC14">
            <v>37</v>
          </cell>
          <cell r="AD14">
            <v>26</v>
          </cell>
          <cell r="AE14">
            <v>29</v>
          </cell>
        </row>
        <row r="15">
          <cell r="E15" t="str">
            <v>Deposit into Paga Churn Agents DP</v>
          </cell>
          <cell r="F15">
            <v>5</v>
          </cell>
          <cell r="G15">
            <v>4</v>
          </cell>
          <cell r="H15">
            <v>4</v>
          </cell>
          <cell r="I15">
            <v>12</v>
          </cell>
          <cell r="J15">
            <v>14</v>
          </cell>
          <cell r="K15">
            <v>14</v>
          </cell>
          <cell r="L15">
            <v>10</v>
          </cell>
          <cell r="M15">
            <v>15</v>
          </cell>
          <cell r="N15">
            <v>12</v>
          </cell>
          <cell r="O15">
            <v>8</v>
          </cell>
          <cell r="P15">
            <v>12</v>
          </cell>
          <cell r="Q15">
            <v>7</v>
          </cell>
          <cell r="R15">
            <v>12</v>
          </cell>
          <cell r="S15">
            <v>9</v>
          </cell>
          <cell r="T15">
            <v>7</v>
          </cell>
          <cell r="U15">
            <v>12</v>
          </cell>
          <cell r="V15">
            <v>15</v>
          </cell>
          <cell r="W15">
            <v>17</v>
          </cell>
          <cell r="X15">
            <v>9</v>
          </cell>
          <cell r="Y15">
            <v>18</v>
          </cell>
          <cell r="Z15">
            <v>9</v>
          </cell>
          <cell r="AA15">
            <v>10</v>
          </cell>
          <cell r="AB15">
            <v>9</v>
          </cell>
          <cell r="AC15">
            <v>8</v>
          </cell>
          <cell r="AD15">
            <v>19</v>
          </cell>
          <cell r="AE15">
            <v>9</v>
          </cell>
        </row>
        <row r="16">
          <cell r="E16" t="str">
            <v xml:space="preserve">Deposit into Paga New / Fresh Agents DP in Month </v>
          </cell>
          <cell r="F16">
            <v>6</v>
          </cell>
          <cell r="G16">
            <v>5</v>
          </cell>
          <cell r="H16">
            <v>12</v>
          </cell>
          <cell r="I16">
            <v>16</v>
          </cell>
          <cell r="J16">
            <v>15</v>
          </cell>
          <cell r="K16">
            <v>15</v>
          </cell>
          <cell r="L16">
            <v>11</v>
          </cell>
          <cell r="M16">
            <v>9</v>
          </cell>
          <cell r="N16">
            <v>5</v>
          </cell>
          <cell r="O16">
            <v>15</v>
          </cell>
          <cell r="P16">
            <v>8</v>
          </cell>
          <cell r="Q16">
            <v>12</v>
          </cell>
          <cell r="R16">
            <v>13</v>
          </cell>
          <cell r="S16">
            <v>8</v>
          </cell>
          <cell r="T16">
            <v>11</v>
          </cell>
          <cell r="U16">
            <v>18</v>
          </cell>
          <cell r="V16">
            <v>17</v>
          </cell>
          <cell r="W16">
            <v>12</v>
          </cell>
          <cell r="X16">
            <v>12</v>
          </cell>
          <cell r="Y16">
            <v>11</v>
          </cell>
          <cell r="Z16">
            <v>12</v>
          </cell>
          <cell r="AA16">
            <v>9</v>
          </cell>
          <cell r="AB16">
            <v>8</v>
          </cell>
          <cell r="AC16">
            <v>17</v>
          </cell>
          <cell r="AD16">
            <v>8</v>
          </cell>
          <cell r="AE16">
            <v>12</v>
          </cell>
        </row>
        <row r="17">
          <cell r="E17" t="str">
            <v>Deposit into Paga Total DP Volume</v>
          </cell>
          <cell r="F17">
            <v>62</v>
          </cell>
          <cell r="G17">
            <v>51</v>
          </cell>
          <cell r="H17">
            <v>88</v>
          </cell>
          <cell r="I17">
            <v>68</v>
          </cell>
          <cell r="J17">
            <v>94</v>
          </cell>
          <cell r="K17">
            <v>134</v>
          </cell>
          <cell r="L17">
            <v>135</v>
          </cell>
          <cell r="M17">
            <v>88</v>
          </cell>
          <cell r="N17">
            <v>114</v>
          </cell>
          <cell r="O17">
            <v>172</v>
          </cell>
          <cell r="P17">
            <v>209</v>
          </cell>
          <cell r="Q17">
            <v>172</v>
          </cell>
          <cell r="R17">
            <v>137</v>
          </cell>
          <cell r="S17">
            <v>134</v>
          </cell>
          <cell r="T17">
            <v>142</v>
          </cell>
          <cell r="U17">
            <v>158</v>
          </cell>
          <cell r="V17">
            <v>246</v>
          </cell>
          <cell r="W17">
            <v>189</v>
          </cell>
          <cell r="X17">
            <v>223</v>
          </cell>
          <cell r="Y17">
            <v>201</v>
          </cell>
          <cell r="Z17">
            <v>229</v>
          </cell>
          <cell r="AA17">
            <v>222</v>
          </cell>
          <cell r="AB17">
            <v>224</v>
          </cell>
          <cell r="AC17">
            <v>208</v>
          </cell>
          <cell r="AD17">
            <v>144</v>
          </cell>
          <cell r="AE17">
            <v>129</v>
          </cell>
        </row>
        <row r="18">
          <cell r="E18" t="str">
            <v>Deposit into Paga Total DP Value</v>
          </cell>
          <cell r="F18">
            <v>444360</v>
          </cell>
          <cell r="G18">
            <v>322125</v>
          </cell>
          <cell r="H18">
            <v>675855</v>
          </cell>
          <cell r="I18">
            <v>361747</v>
          </cell>
          <cell r="J18">
            <v>455585</v>
          </cell>
          <cell r="K18">
            <v>971075</v>
          </cell>
          <cell r="L18">
            <v>994500</v>
          </cell>
          <cell r="M18">
            <v>670400</v>
          </cell>
          <cell r="N18">
            <v>997500</v>
          </cell>
          <cell r="O18">
            <v>1378000</v>
          </cell>
          <cell r="P18">
            <v>2001343</v>
          </cell>
          <cell r="Q18">
            <v>1931807.19</v>
          </cell>
          <cell r="R18">
            <v>1182750</v>
          </cell>
          <cell r="S18">
            <v>1712340</v>
          </cell>
          <cell r="T18">
            <v>1155286.5</v>
          </cell>
          <cell r="U18">
            <v>1765662.75</v>
          </cell>
          <cell r="V18">
            <v>3198653</v>
          </cell>
          <cell r="W18">
            <v>2465700</v>
          </cell>
          <cell r="X18">
            <v>3743330</v>
          </cell>
          <cell r="Y18">
            <v>3638650</v>
          </cell>
          <cell r="Z18">
            <v>3615650</v>
          </cell>
          <cell r="AA18">
            <v>4373242</v>
          </cell>
          <cell r="AB18">
            <v>2581936</v>
          </cell>
          <cell r="AC18">
            <v>2923550</v>
          </cell>
          <cell r="AD18">
            <v>1953011</v>
          </cell>
          <cell r="AE18">
            <v>2227920</v>
          </cell>
        </row>
        <row r="19">
          <cell r="E19" t="str">
            <v>Deposit into Paga Average Value of DP</v>
          </cell>
          <cell r="F19">
            <v>7167.1</v>
          </cell>
          <cell r="G19">
            <v>6316.18</v>
          </cell>
          <cell r="H19">
            <v>7680.17</v>
          </cell>
          <cell r="I19">
            <v>5319.81</v>
          </cell>
          <cell r="J19">
            <v>4846.6499999999996</v>
          </cell>
          <cell r="K19">
            <v>7246.83</v>
          </cell>
          <cell r="L19">
            <v>7366.67</v>
          </cell>
          <cell r="M19">
            <v>7618.18</v>
          </cell>
          <cell r="N19">
            <v>8750</v>
          </cell>
          <cell r="O19">
            <v>8011.63</v>
          </cell>
          <cell r="P19">
            <v>9575.7999999999993</v>
          </cell>
          <cell r="Q19">
            <v>11231.44</v>
          </cell>
          <cell r="R19">
            <v>8633.2099999999991</v>
          </cell>
          <cell r="S19">
            <v>12778.66</v>
          </cell>
          <cell r="T19">
            <v>8135.82</v>
          </cell>
          <cell r="U19">
            <v>11175.08</v>
          </cell>
          <cell r="V19">
            <v>13002.65</v>
          </cell>
          <cell r="W19">
            <v>13046.03</v>
          </cell>
          <cell r="X19">
            <v>16786.23</v>
          </cell>
          <cell r="Y19">
            <v>18102.740000000002</v>
          </cell>
          <cell r="Z19">
            <v>15788.86</v>
          </cell>
          <cell r="AA19">
            <v>19699.29</v>
          </cell>
          <cell r="AB19">
            <v>11526.5</v>
          </cell>
          <cell r="AC19">
            <v>14055.53</v>
          </cell>
          <cell r="AD19">
            <v>13562.58</v>
          </cell>
          <cell r="AE19">
            <v>17270.7</v>
          </cell>
        </row>
        <row r="20">
          <cell r="E20" t="str">
            <v>Money Transfer on PagaNumber of Agents performing MT on Paga (to customer or non-customer)</v>
          </cell>
          <cell r="F20">
            <v>4</v>
          </cell>
          <cell r="G20">
            <v>12</v>
          </cell>
          <cell r="H20">
            <v>15</v>
          </cell>
          <cell r="I20">
            <v>5</v>
          </cell>
          <cell r="J20">
            <v>8</v>
          </cell>
          <cell r="K20">
            <v>12</v>
          </cell>
          <cell r="L20">
            <v>26</v>
          </cell>
          <cell r="M20">
            <v>18</v>
          </cell>
          <cell r="N20">
            <v>11</v>
          </cell>
          <cell r="O20">
            <v>5</v>
          </cell>
          <cell r="P20">
            <v>6</v>
          </cell>
          <cell r="Q20">
            <v>5</v>
          </cell>
          <cell r="R20">
            <v>2</v>
          </cell>
          <cell r="S20">
            <v>2</v>
          </cell>
          <cell r="T20">
            <v>2</v>
          </cell>
          <cell r="U20">
            <v>5</v>
          </cell>
          <cell r="V20">
            <v>5</v>
          </cell>
          <cell r="W20">
            <v>3</v>
          </cell>
          <cell r="X20">
            <v>6</v>
          </cell>
          <cell r="Y20">
            <v>2</v>
          </cell>
          <cell r="Z20">
            <v>7</v>
          </cell>
          <cell r="AA20">
            <v>6</v>
          </cell>
          <cell r="AB20">
            <v>6</v>
          </cell>
          <cell r="AC20">
            <v>5</v>
          </cell>
          <cell r="AD20">
            <v>4</v>
          </cell>
          <cell r="AE20">
            <v>10</v>
          </cell>
        </row>
        <row r="21">
          <cell r="E21" t="str">
            <v>Money Transfer on PagaChurn Agents MT</v>
          </cell>
          <cell r="F21">
            <v>2</v>
          </cell>
          <cell r="G21">
            <v>3</v>
          </cell>
          <cell r="H21">
            <v>4</v>
          </cell>
          <cell r="I21">
            <v>12</v>
          </cell>
          <cell r="J21">
            <v>5</v>
          </cell>
          <cell r="K21">
            <v>5</v>
          </cell>
          <cell r="L21">
            <v>5</v>
          </cell>
          <cell r="M21">
            <v>16</v>
          </cell>
          <cell r="N21">
            <v>10</v>
          </cell>
          <cell r="O21">
            <v>10</v>
          </cell>
          <cell r="P21">
            <v>4</v>
          </cell>
          <cell r="Q21">
            <v>5</v>
          </cell>
          <cell r="R21">
            <v>5</v>
          </cell>
          <cell r="S21">
            <v>2</v>
          </cell>
          <cell r="T21">
            <v>2</v>
          </cell>
          <cell r="U21">
            <v>2</v>
          </cell>
          <cell r="V21">
            <v>5</v>
          </cell>
          <cell r="W21">
            <v>2</v>
          </cell>
          <cell r="X21">
            <v>2</v>
          </cell>
          <cell r="Y21">
            <v>4</v>
          </cell>
          <cell r="Z21">
            <v>2</v>
          </cell>
          <cell r="AA21">
            <v>4</v>
          </cell>
          <cell r="AB21">
            <v>5</v>
          </cell>
          <cell r="AC21">
            <v>4</v>
          </cell>
          <cell r="AD21">
            <v>4</v>
          </cell>
          <cell r="AE21">
            <v>2</v>
          </cell>
        </row>
        <row r="22">
          <cell r="E22" t="str">
            <v xml:space="preserve">Money Transfer on PagaNew / Fresh Agents MT in Month </v>
          </cell>
          <cell r="F22">
            <v>3</v>
          </cell>
          <cell r="G22">
            <v>6</v>
          </cell>
          <cell r="H22">
            <v>9</v>
          </cell>
          <cell r="I22">
            <v>5</v>
          </cell>
          <cell r="J22">
            <v>7</v>
          </cell>
          <cell r="K22">
            <v>9</v>
          </cell>
          <cell r="L22">
            <v>15</v>
          </cell>
          <cell r="M22">
            <v>8</v>
          </cell>
          <cell r="N22">
            <v>8</v>
          </cell>
          <cell r="O22">
            <v>3</v>
          </cell>
          <cell r="P22">
            <v>5</v>
          </cell>
          <cell r="Q22">
            <v>5</v>
          </cell>
          <cell r="R22">
            <v>2</v>
          </cell>
          <cell r="S22">
            <v>2</v>
          </cell>
          <cell r="T22">
            <v>2</v>
          </cell>
          <cell r="U22">
            <v>5</v>
          </cell>
          <cell r="V22">
            <v>3</v>
          </cell>
          <cell r="W22">
            <v>2</v>
          </cell>
          <cell r="X22">
            <v>3</v>
          </cell>
          <cell r="Y22">
            <v>2</v>
          </cell>
          <cell r="Z22">
            <v>5</v>
          </cell>
          <cell r="AA22">
            <v>5</v>
          </cell>
          <cell r="AB22">
            <v>5</v>
          </cell>
          <cell r="AC22">
            <v>3</v>
          </cell>
          <cell r="AD22">
            <v>2</v>
          </cell>
          <cell r="AE22">
            <v>4</v>
          </cell>
        </row>
        <row r="23">
          <cell r="E23" t="str">
            <v>Money Transfer on PagaTotal MT Volume</v>
          </cell>
          <cell r="F23">
            <v>6</v>
          </cell>
          <cell r="G23">
            <v>14</v>
          </cell>
          <cell r="H23">
            <v>17</v>
          </cell>
          <cell r="I23">
            <v>5</v>
          </cell>
          <cell r="J23">
            <v>8</v>
          </cell>
          <cell r="K23">
            <v>14</v>
          </cell>
          <cell r="L23">
            <v>38</v>
          </cell>
          <cell r="M23">
            <v>24</v>
          </cell>
          <cell r="N23">
            <v>11</v>
          </cell>
          <cell r="O23">
            <v>7</v>
          </cell>
          <cell r="P23">
            <v>6</v>
          </cell>
          <cell r="Q23">
            <v>7</v>
          </cell>
          <cell r="R23">
            <v>2</v>
          </cell>
          <cell r="S23">
            <v>2</v>
          </cell>
          <cell r="T23">
            <v>2</v>
          </cell>
          <cell r="U23">
            <v>5</v>
          </cell>
          <cell r="V23">
            <v>6</v>
          </cell>
          <cell r="W23">
            <v>4</v>
          </cell>
          <cell r="X23">
            <v>8</v>
          </cell>
          <cell r="Y23">
            <v>2</v>
          </cell>
          <cell r="Z23">
            <v>8</v>
          </cell>
          <cell r="AA23">
            <v>12</v>
          </cell>
          <cell r="AB23">
            <v>7</v>
          </cell>
          <cell r="AC23">
            <v>9</v>
          </cell>
          <cell r="AD23">
            <v>8</v>
          </cell>
          <cell r="AE23">
            <v>13</v>
          </cell>
        </row>
        <row r="24">
          <cell r="E24" t="str">
            <v>Money Transfer on PagaTotal MT Value</v>
          </cell>
          <cell r="F24">
            <v>26250</v>
          </cell>
          <cell r="G24">
            <v>90099</v>
          </cell>
          <cell r="H24">
            <v>77550</v>
          </cell>
          <cell r="I24">
            <v>32848</v>
          </cell>
          <cell r="J24">
            <v>33800</v>
          </cell>
          <cell r="K24">
            <v>89350</v>
          </cell>
          <cell r="L24">
            <v>231350</v>
          </cell>
          <cell r="M24">
            <v>195400</v>
          </cell>
          <cell r="N24">
            <v>67300</v>
          </cell>
          <cell r="O24">
            <v>35400</v>
          </cell>
          <cell r="P24">
            <v>150499</v>
          </cell>
          <cell r="Q24">
            <v>70200</v>
          </cell>
          <cell r="R24">
            <v>23200</v>
          </cell>
          <cell r="S24">
            <v>12360</v>
          </cell>
          <cell r="T24">
            <v>6500</v>
          </cell>
          <cell r="U24">
            <v>10700</v>
          </cell>
          <cell r="V24">
            <v>68000</v>
          </cell>
          <cell r="W24">
            <v>40250</v>
          </cell>
          <cell r="X24">
            <v>84700</v>
          </cell>
          <cell r="Y24">
            <v>3500</v>
          </cell>
          <cell r="Z24">
            <v>32850</v>
          </cell>
          <cell r="AA24">
            <v>146100</v>
          </cell>
          <cell r="AB24">
            <v>48000</v>
          </cell>
          <cell r="AC24">
            <v>141600</v>
          </cell>
          <cell r="AD24">
            <v>117800</v>
          </cell>
          <cell r="AE24">
            <v>336650</v>
          </cell>
        </row>
        <row r="25">
          <cell r="E25" t="str">
            <v>Money Transfer on PagaAverage Value of MT</v>
          </cell>
          <cell r="F25">
            <v>4375</v>
          </cell>
          <cell r="G25">
            <v>6435.64</v>
          </cell>
          <cell r="H25">
            <v>4561.76</v>
          </cell>
          <cell r="I25">
            <v>6569.6</v>
          </cell>
          <cell r="J25">
            <v>4225</v>
          </cell>
          <cell r="K25">
            <v>6382.14</v>
          </cell>
          <cell r="L25">
            <v>6088.16</v>
          </cell>
          <cell r="M25">
            <v>8141.67</v>
          </cell>
          <cell r="N25">
            <v>6118.18</v>
          </cell>
          <cell r="O25">
            <v>5057.1400000000003</v>
          </cell>
          <cell r="P25">
            <v>25083.17</v>
          </cell>
          <cell r="Q25">
            <v>10028.57</v>
          </cell>
          <cell r="R25">
            <v>11600</v>
          </cell>
          <cell r="S25">
            <v>6180</v>
          </cell>
          <cell r="T25">
            <v>3250</v>
          </cell>
          <cell r="U25">
            <v>2140</v>
          </cell>
          <cell r="V25">
            <v>11333.33</v>
          </cell>
          <cell r="W25">
            <v>10062.5</v>
          </cell>
          <cell r="X25">
            <v>10587.5</v>
          </cell>
          <cell r="Y25">
            <v>1750</v>
          </cell>
          <cell r="Z25">
            <v>4106.25</v>
          </cell>
          <cell r="AA25">
            <v>12175</v>
          </cell>
          <cell r="AB25">
            <v>6857.14</v>
          </cell>
          <cell r="AC25">
            <v>15733.33</v>
          </cell>
          <cell r="AD25">
            <v>14725</v>
          </cell>
          <cell r="AE25">
            <v>25896.15</v>
          </cell>
        </row>
        <row r="26">
          <cell r="E26" t="str">
            <v>Money Transfer on PagaPaga MT Income</v>
          </cell>
          <cell r="F26">
            <v>1300</v>
          </cell>
          <cell r="G26">
            <v>3200</v>
          </cell>
          <cell r="H26">
            <v>4150</v>
          </cell>
          <cell r="I26">
            <v>1250</v>
          </cell>
          <cell r="J26">
            <v>1200</v>
          </cell>
          <cell r="K26">
            <v>2100</v>
          </cell>
          <cell r="L26">
            <v>5600</v>
          </cell>
          <cell r="M26">
            <v>3800</v>
          </cell>
          <cell r="N26">
            <v>1550</v>
          </cell>
          <cell r="O26">
            <v>1050</v>
          </cell>
          <cell r="P26">
            <v>1200</v>
          </cell>
          <cell r="Q26">
            <v>1050</v>
          </cell>
          <cell r="R26">
            <v>400</v>
          </cell>
          <cell r="S26">
            <v>350</v>
          </cell>
          <cell r="T26">
            <v>250</v>
          </cell>
          <cell r="U26">
            <v>600</v>
          </cell>
          <cell r="V26">
            <v>1050</v>
          </cell>
          <cell r="W26">
            <v>600</v>
          </cell>
          <cell r="X26">
            <v>1100</v>
          </cell>
          <cell r="Y26">
            <v>250</v>
          </cell>
          <cell r="Z26">
            <v>1100</v>
          </cell>
          <cell r="AA26">
            <v>2000</v>
          </cell>
          <cell r="AB26">
            <v>950</v>
          </cell>
          <cell r="AC26">
            <v>1600</v>
          </cell>
          <cell r="AD26">
            <v>1500</v>
          </cell>
          <cell r="AE26">
            <v>2600</v>
          </cell>
        </row>
        <row r="27">
          <cell r="E27" t="str">
            <v>Money Transfer on PagaAgent MT Commission</v>
          </cell>
          <cell r="F27">
            <v>240</v>
          </cell>
          <cell r="G27">
            <v>610</v>
          </cell>
          <cell r="H27">
            <v>790</v>
          </cell>
          <cell r="I27">
            <v>250</v>
          </cell>
          <cell r="J27">
            <v>400</v>
          </cell>
          <cell r="K27">
            <v>700</v>
          </cell>
          <cell r="L27">
            <v>1840</v>
          </cell>
          <cell r="M27">
            <v>1320</v>
          </cell>
          <cell r="N27">
            <v>490</v>
          </cell>
          <cell r="O27">
            <v>350</v>
          </cell>
          <cell r="P27">
            <v>480</v>
          </cell>
          <cell r="Q27">
            <v>350</v>
          </cell>
          <cell r="R27">
            <v>160</v>
          </cell>
          <cell r="S27">
            <v>130</v>
          </cell>
          <cell r="T27">
            <v>70</v>
          </cell>
          <cell r="U27">
            <v>160</v>
          </cell>
          <cell r="V27">
            <v>390</v>
          </cell>
          <cell r="W27">
            <v>200</v>
          </cell>
          <cell r="X27">
            <v>340</v>
          </cell>
          <cell r="Y27">
            <v>70</v>
          </cell>
          <cell r="Z27">
            <v>340</v>
          </cell>
          <cell r="AA27">
            <v>720</v>
          </cell>
          <cell r="AB27">
            <v>290</v>
          </cell>
          <cell r="AC27">
            <v>600</v>
          </cell>
          <cell r="AD27">
            <v>580</v>
          </cell>
          <cell r="AE27">
            <v>1010</v>
          </cell>
        </row>
        <row r="28">
          <cell r="E28" t="str">
            <v>Deposit To BankNumber of Agents performing Deposit to Bank</v>
          </cell>
          <cell r="M28">
            <v>4</v>
          </cell>
          <cell r="N28">
            <v>22</v>
          </cell>
          <cell r="O28">
            <v>15</v>
          </cell>
          <cell r="P28">
            <v>26</v>
          </cell>
          <cell r="Q28">
            <v>17</v>
          </cell>
          <cell r="R28">
            <v>17</v>
          </cell>
          <cell r="S28">
            <v>29</v>
          </cell>
          <cell r="T28">
            <v>27</v>
          </cell>
          <cell r="U28">
            <v>27</v>
          </cell>
          <cell r="V28">
            <v>30</v>
          </cell>
          <cell r="W28">
            <v>30</v>
          </cell>
          <cell r="X28">
            <v>42</v>
          </cell>
          <cell r="Y28">
            <v>45</v>
          </cell>
          <cell r="Z28">
            <v>59</v>
          </cell>
          <cell r="AA28">
            <v>66</v>
          </cell>
          <cell r="AB28">
            <v>67</v>
          </cell>
          <cell r="AC28">
            <v>55</v>
          </cell>
          <cell r="AD28">
            <v>50</v>
          </cell>
          <cell r="AE28">
            <v>58</v>
          </cell>
        </row>
        <row r="29">
          <cell r="E29" t="str">
            <v>Deposit To BankChurn Agents DB</v>
          </cell>
          <cell r="N29">
            <v>1</v>
          </cell>
          <cell r="O29">
            <v>9</v>
          </cell>
          <cell r="P29">
            <v>3</v>
          </cell>
          <cell r="Q29">
            <v>14</v>
          </cell>
          <cell r="R29">
            <v>5</v>
          </cell>
          <cell r="S29">
            <v>3</v>
          </cell>
          <cell r="T29">
            <v>6</v>
          </cell>
          <cell r="U29">
            <v>6</v>
          </cell>
          <cell r="V29">
            <v>5</v>
          </cell>
          <cell r="W29">
            <v>9</v>
          </cell>
          <cell r="X29">
            <v>3</v>
          </cell>
          <cell r="Y29">
            <v>6</v>
          </cell>
          <cell r="Z29">
            <v>5</v>
          </cell>
          <cell r="AA29">
            <v>8</v>
          </cell>
          <cell r="AB29">
            <v>13</v>
          </cell>
          <cell r="AC29">
            <v>8</v>
          </cell>
          <cell r="AD29">
            <v>15</v>
          </cell>
          <cell r="AE29">
            <v>12</v>
          </cell>
        </row>
        <row r="30">
          <cell r="E30" t="str">
            <v xml:space="preserve">Deposit To Bank New / Fresh Agents DB in Month </v>
          </cell>
          <cell r="M30">
            <v>4</v>
          </cell>
          <cell r="N30">
            <v>19</v>
          </cell>
          <cell r="O30">
            <v>2</v>
          </cell>
          <cell r="P30">
            <v>14</v>
          </cell>
          <cell r="Q30">
            <v>5</v>
          </cell>
          <cell r="R30">
            <v>5</v>
          </cell>
          <cell r="S30">
            <v>14</v>
          </cell>
          <cell r="T30">
            <v>5</v>
          </cell>
          <cell r="U30">
            <v>6</v>
          </cell>
          <cell r="V30">
            <v>8</v>
          </cell>
          <cell r="W30">
            <v>9</v>
          </cell>
          <cell r="X30">
            <v>3</v>
          </cell>
          <cell r="Y30">
            <v>7</v>
          </cell>
          <cell r="Z30">
            <v>15</v>
          </cell>
          <cell r="AA30">
            <v>13</v>
          </cell>
          <cell r="AB30">
            <v>12</v>
          </cell>
          <cell r="AC30">
            <v>8</v>
          </cell>
          <cell r="AD30">
            <v>6</v>
          </cell>
          <cell r="AE30">
            <v>16</v>
          </cell>
        </row>
        <row r="31">
          <cell r="E31" t="str">
            <v>Deposit To BankTotal DB Volume</v>
          </cell>
          <cell r="M31">
            <v>7</v>
          </cell>
          <cell r="N31">
            <v>160</v>
          </cell>
          <cell r="O31">
            <v>207</v>
          </cell>
          <cell r="P31">
            <v>226</v>
          </cell>
          <cell r="Q31">
            <v>225</v>
          </cell>
          <cell r="R31">
            <v>185</v>
          </cell>
          <cell r="S31">
            <v>250</v>
          </cell>
          <cell r="T31">
            <v>362</v>
          </cell>
          <cell r="U31">
            <v>404</v>
          </cell>
          <cell r="V31">
            <v>339</v>
          </cell>
          <cell r="W31">
            <v>302</v>
          </cell>
          <cell r="X31">
            <v>309</v>
          </cell>
          <cell r="Y31">
            <v>271</v>
          </cell>
          <cell r="Z31">
            <v>358</v>
          </cell>
          <cell r="AA31">
            <v>298</v>
          </cell>
          <cell r="AB31">
            <v>384</v>
          </cell>
          <cell r="AC31">
            <v>403</v>
          </cell>
          <cell r="AD31">
            <v>334</v>
          </cell>
          <cell r="AE31">
            <v>359</v>
          </cell>
        </row>
        <row r="32">
          <cell r="E32" t="str">
            <v>Deposit To BankTotal DB Volume - Reversals</v>
          </cell>
          <cell r="S32">
            <v>1</v>
          </cell>
          <cell r="X32">
            <v>1</v>
          </cell>
          <cell r="AC32">
            <v>2</v>
          </cell>
          <cell r="AD32">
            <v>3</v>
          </cell>
          <cell r="AE32">
            <v>1</v>
          </cell>
        </row>
        <row r="33">
          <cell r="E33" t="str">
            <v>Deposit To BankTotal DB Value</v>
          </cell>
          <cell r="M33">
            <v>178500</v>
          </cell>
          <cell r="N33">
            <v>4553900</v>
          </cell>
          <cell r="O33">
            <v>7103230</v>
          </cell>
          <cell r="P33">
            <v>8979610</v>
          </cell>
          <cell r="Q33">
            <v>9133250</v>
          </cell>
          <cell r="R33">
            <v>8749250</v>
          </cell>
          <cell r="S33">
            <v>7311100</v>
          </cell>
          <cell r="T33">
            <v>7903247</v>
          </cell>
          <cell r="U33">
            <v>8604328</v>
          </cell>
          <cell r="V33">
            <v>8736219</v>
          </cell>
          <cell r="W33">
            <v>6021898</v>
          </cell>
          <cell r="X33">
            <v>4972347</v>
          </cell>
          <cell r="Y33">
            <v>3180599</v>
          </cell>
          <cell r="Z33">
            <v>5380920</v>
          </cell>
          <cell r="AA33">
            <v>3802313</v>
          </cell>
          <cell r="AB33">
            <v>6341499</v>
          </cell>
          <cell r="AC33">
            <v>6363770</v>
          </cell>
          <cell r="AD33">
            <v>5955410</v>
          </cell>
          <cell r="AE33">
            <v>5582250</v>
          </cell>
        </row>
        <row r="34">
          <cell r="E34" t="str">
            <v>Deposit To BankTotal DB Value - Reversals</v>
          </cell>
          <cell r="S34">
            <v>-500</v>
          </cell>
          <cell r="X34">
            <v>-5000</v>
          </cell>
          <cell r="AC34">
            <v>-9000</v>
          </cell>
          <cell r="AD34">
            <v>-122000</v>
          </cell>
          <cell r="AE34">
            <v>-5000</v>
          </cell>
        </row>
        <row r="35">
          <cell r="E35" t="str">
            <v>Deposit To BankAverage Value of DB</v>
          </cell>
          <cell r="M35">
            <v>25500</v>
          </cell>
          <cell r="N35">
            <v>28461.88</v>
          </cell>
          <cell r="O35">
            <v>34315.120000000003</v>
          </cell>
          <cell r="P35">
            <v>39732.79</v>
          </cell>
          <cell r="Q35">
            <v>40592.22</v>
          </cell>
          <cell r="R35">
            <v>47293.24</v>
          </cell>
          <cell r="S35">
            <v>29244.400000000001</v>
          </cell>
          <cell r="T35">
            <v>21832.17</v>
          </cell>
          <cell r="U35">
            <v>21297.84</v>
          </cell>
          <cell r="V35">
            <v>25770.560000000001</v>
          </cell>
          <cell r="W35">
            <v>19940.060000000001</v>
          </cell>
          <cell r="X35">
            <v>16091.74</v>
          </cell>
          <cell r="Y35">
            <v>11736.53</v>
          </cell>
          <cell r="Z35">
            <v>15030.5</v>
          </cell>
          <cell r="AA35">
            <v>12759.44</v>
          </cell>
          <cell r="AB35">
            <v>16514.32</v>
          </cell>
          <cell r="AC35">
            <v>15790.99</v>
          </cell>
          <cell r="AD35">
            <v>17830.57</v>
          </cell>
          <cell r="AE35">
            <v>15549.44</v>
          </cell>
        </row>
        <row r="36">
          <cell r="E36" t="str">
            <v>Deposit To BankAverage Value of DB - Reversals</v>
          </cell>
          <cell r="S36">
            <v>-500</v>
          </cell>
          <cell r="X36">
            <v>-5000</v>
          </cell>
          <cell r="AC36">
            <v>-4500</v>
          </cell>
          <cell r="AD36">
            <v>-40666.67</v>
          </cell>
          <cell r="AE36">
            <v>-5000</v>
          </cell>
        </row>
        <row r="37">
          <cell r="E37" t="str">
            <v>Deposit To BankPaga DB Income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950</v>
          </cell>
          <cell r="N37">
            <v>20750</v>
          </cell>
          <cell r="O37">
            <v>27450</v>
          </cell>
          <cell r="P37">
            <v>30900</v>
          </cell>
          <cell r="Q37">
            <v>30800</v>
          </cell>
          <cell r="R37">
            <v>25100</v>
          </cell>
          <cell r="S37">
            <v>31850</v>
          </cell>
          <cell r="T37">
            <v>45650</v>
          </cell>
          <cell r="U37">
            <v>51500</v>
          </cell>
          <cell r="V37">
            <v>43300</v>
          </cell>
          <cell r="W37">
            <v>38550</v>
          </cell>
          <cell r="X37">
            <v>38000</v>
          </cell>
          <cell r="Y37">
            <v>33450</v>
          </cell>
          <cell r="Z37">
            <v>43650</v>
          </cell>
          <cell r="AA37">
            <v>35900</v>
          </cell>
          <cell r="AB37">
            <v>49650</v>
          </cell>
          <cell r="AC37">
            <v>59900</v>
          </cell>
          <cell r="AD37">
            <v>49200</v>
          </cell>
          <cell r="AE37">
            <v>53550</v>
          </cell>
        </row>
        <row r="38">
          <cell r="E38" t="str">
            <v>Deposit To BankPaga DB Income - Reversal</v>
          </cell>
          <cell r="S38">
            <v>-80</v>
          </cell>
          <cell r="X38">
            <v>-50</v>
          </cell>
          <cell r="AC38">
            <v>-150</v>
          </cell>
          <cell r="AD38">
            <v>-220</v>
          </cell>
          <cell r="AE38">
            <v>-100</v>
          </cell>
        </row>
        <row r="39">
          <cell r="E39" t="str">
            <v>Deposit To BankAgent DB Commission</v>
          </cell>
          <cell r="M39">
            <v>510</v>
          </cell>
          <cell r="N39">
            <v>11240</v>
          </cell>
          <cell r="O39">
            <v>15120</v>
          </cell>
          <cell r="P39">
            <v>17740</v>
          </cell>
          <cell r="Q39">
            <v>17800</v>
          </cell>
          <cell r="R39">
            <v>14750</v>
          </cell>
          <cell r="S39">
            <v>17180</v>
          </cell>
          <cell r="T39">
            <v>24260</v>
          </cell>
          <cell r="U39">
            <v>27490</v>
          </cell>
          <cell r="V39">
            <v>23770</v>
          </cell>
          <cell r="W39">
            <v>20710</v>
          </cell>
          <cell r="X39">
            <v>19860</v>
          </cell>
          <cell r="Y39">
            <v>17100</v>
          </cell>
          <cell r="Z39">
            <v>22430</v>
          </cell>
          <cell r="AA39">
            <v>18280</v>
          </cell>
          <cell r="AB39">
            <v>25140</v>
          </cell>
          <cell r="AC39">
            <v>26360</v>
          </cell>
          <cell r="AD39">
            <v>22230</v>
          </cell>
          <cell r="AE39">
            <v>23610</v>
          </cell>
        </row>
        <row r="40">
          <cell r="E40" t="str">
            <v>Deposit To BankAgent DB Commission - Reversal</v>
          </cell>
          <cell r="S40">
            <v>-20</v>
          </cell>
          <cell r="X40">
            <v>-50</v>
          </cell>
          <cell r="AC40">
            <v>-100</v>
          </cell>
          <cell r="AD40">
            <v>-230</v>
          </cell>
          <cell r="AE40">
            <v>-50</v>
          </cell>
        </row>
        <row r="41">
          <cell r="E41" t="str">
            <v>Merchant Payments (Bill Pay)Number of agents performing DStv</v>
          </cell>
          <cell r="F41">
            <v>22</v>
          </cell>
          <cell r="G41">
            <v>25</v>
          </cell>
          <cell r="H41">
            <v>30</v>
          </cell>
          <cell r="I41">
            <v>33</v>
          </cell>
          <cell r="J41">
            <v>34</v>
          </cell>
          <cell r="K41">
            <v>41</v>
          </cell>
          <cell r="L41">
            <v>35</v>
          </cell>
          <cell r="M41">
            <v>45</v>
          </cell>
          <cell r="N41">
            <v>44</v>
          </cell>
          <cell r="O41">
            <v>46</v>
          </cell>
          <cell r="P41">
            <v>49</v>
          </cell>
          <cell r="Q41">
            <v>50</v>
          </cell>
          <cell r="R41">
            <v>48</v>
          </cell>
          <cell r="S41">
            <v>49</v>
          </cell>
          <cell r="T41">
            <v>50</v>
          </cell>
          <cell r="U41">
            <v>55</v>
          </cell>
          <cell r="V41">
            <v>55</v>
          </cell>
          <cell r="W41">
            <v>56</v>
          </cell>
          <cell r="X41">
            <v>55</v>
          </cell>
          <cell r="Y41">
            <v>59</v>
          </cell>
          <cell r="Z41">
            <v>62</v>
          </cell>
          <cell r="AA41">
            <v>61</v>
          </cell>
          <cell r="AB41">
            <v>60</v>
          </cell>
          <cell r="AC41">
            <v>53</v>
          </cell>
          <cell r="AD41">
            <v>60</v>
          </cell>
          <cell r="AE41">
            <v>57</v>
          </cell>
        </row>
        <row r="42">
          <cell r="E42" t="str">
            <v>Merchant Payments (Bill Pay)Churn Agents DStv BP</v>
          </cell>
          <cell r="F42">
            <v>4</v>
          </cell>
          <cell r="G42">
            <v>3</v>
          </cell>
          <cell r="H42">
            <v>6</v>
          </cell>
          <cell r="I42">
            <v>5</v>
          </cell>
          <cell r="J42">
            <v>4</v>
          </cell>
          <cell r="K42">
            <v>1</v>
          </cell>
          <cell r="L42">
            <v>3</v>
          </cell>
          <cell r="M42">
            <v>1</v>
          </cell>
          <cell r="N42">
            <v>1</v>
          </cell>
          <cell r="O42">
            <v>1</v>
          </cell>
          <cell r="P42">
            <v>4</v>
          </cell>
          <cell r="Q42">
            <v>4</v>
          </cell>
          <cell r="R42">
            <v>7</v>
          </cell>
          <cell r="S42">
            <v>2</v>
          </cell>
          <cell r="T42">
            <v>1</v>
          </cell>
          <cell r="V42">
            <v>2</v>
          </cell>
          <cell r="W42">
            <v>2</v>
          </cell>
          <cell r="X42">
            <v>2</v>
          </cell>
          <cell r="Z42">
            <v>1</v>
          </cell>
          <cell r="AA42">
            <v>3</v>
          </cell>
          <cell r="AB42">
            <v>2</v>
          </cell>
          <cell r="AC42">
            <v>6</v>
          </cell>
          <cell r="AD42">
            <v>1</v>
          </cell>
          <cell r="AE42">
            <v>5</v>
          </cell>
        </row>
        <row r="43">
          <cell r="E43" t="str">
            <v xml:space="preserve">Merchant Payments (Bill Pay)New / Fresh Agents BP in Month </v>
          </cell>
          <cell r="F43">
            <v>6</v>
          </cell>
          <cell r="G43">
            <v>6</v>
          </cell>
          <cell r="H43">
            <v>11</v>
          </cell>
          <cell r="I43">
            <v>9</v>
          </cell>
          <cell r="J43">
            <v>9</v>
          </cell>
          <cell r="K43">
            <v>12</v>
          </cell>
          <cell r="L43">
            <v>6</v>
          </cell>
          <cell r="M43">
            <v>15</v>
          </cell>
          <cell r="N43">
            <v>7</v>
          </cell>
          <cell r="O43">
            <v>10</v>
          </cell>
          <cell r="P43">
            <v>12</v>
          </cell>
          <cell r="Q43">
            <v>13</v>
          </cell>
          <cell r="R43">
            <v>11</v>
          </cell>
          <cell r="S43">
            <v>5</v>
          </cell>
          <cell r="T43">
            <v>5</v>
          </cell>
          <cell r="U43">
            <v>7</v>
          </cell>
          <cell r="V43">
            <v>8</v>
          </cell>
          <cell r="W43">
            <v>9</v>
          </cell>
          <cell r="X43">
            <v>11</v>
          </cell>
          <cell r="Y43">
            <v>11</v>
          </cell>
          <cell r="Z43">
            <v>10</v>
          </cell>
          <cell r="AA43">
            <v>7</v>
          </cell>
          <cell r="AB43">
            <v>7</v>
          </cell>
          <cell r="AC43">
            <v>7</v>
          </cell>
          <cell r="AD43">
            <v>15</v>
          </cell>
          <cell r="AE43">
            <v>9</v>
          </cell>
        </row>
        <row r="44">
          <cell r="E44" t="str">
            <v>Merchant Payments (Bill Pay)Total DStv BP Volume</v>
          </cell>
          <cell r="F44">
            <v>583</v>
          </cell>
          <cell r="G44">
            <v>604</v>
          </cell>
          <cell r="H44">
            <v>700</v>
          </cell>
          <cell r="I44">
            <v>744</v>
          </cell>
          <cell r="J44">
            <v>866</v>
          </cell>
          <cell r="K44">
            <v>818</v>
          </cell>
          <cell r="L44">
            <v>838</v>
          </cell>
          <cell r="M44">
            <v>929</v>
          </cell>
          <cell r="N44">
            <v>840</v>
          </cell>
          <cell r="O44">
            <v>960</v>
          </cell>
          <cell r="P44">
            <v>867</v>
          </cell>
          <cell r="Q44">
            <v>1099</v>
          </cell>
          <cell r="R44">
            <v>821</v>
          </cell>
          <cell r="S44">
            <v>732</v>
          </cell>
          <cell r="T44">
            <v>718</v>
          </cell>
          <cell r="U44">
            <v>874</v>
          </cell>
          <cell r="V44">
            <v>804</v>
          </cell>
          <cell r="W44">
            <v>986</v>
          </cell>
          <cell r="X44">
            <v>893</v>
          </cell>
          <cell r="Y44">
            <v>856</v>
          </cell>
          <cell r="Z44">
            <v>920</v>
          </cell>
          <cell r="AA44">
            <v>833</v>
          </cell>
          <cell r="AB44">
            <v>830</v>
          </cell>
          <cell r="AC44">
            <v>756</v>
          </cell>
          <cell r="AD44">
            <v>700</v>
          </cell>
          <cell r="AE44">
            <v>771</v>
          </cell>
        </row>
        <row r="45">
          <cell r="E45" t="str">
            <v>Merchant Payments (Bill Pay)Total DStv BP Volume - Reversal</v>
          </cell>
          <cell r="N45">
            <v>2</v>
          </cell>
          <cell r="V45">
            <v>1</v>
          </cell>
          <cell r="W45">
            <v>2</v>
          </cell>
          <cell r="AA45">
            <v>2</v>
          </cell>
          <cell r="AB45">
            <v>1</v>
          </cell>
        </row>
        <row r="46">
          <cell r="E46" t="str">
            <v>Merchant Payments (Bill Pay)Total DStv BP Value</v>
          </cell>
          <cell r="F46">
            <v>2758375</v>
          </cell>
          <cell r="G46">
            <v>2869100</v>
          </cell>
          <cell r="H46">
            <v>3269260</v>
          </cell>
          <cell r="I46">
            <v>3585937</v>
          </cell>
          <cell r="J46">
            <v>4136034</v>
          </cell>
          <cell r="K46">
            <v>3854078</v>
          </cell>
          <cell r="L46">
            <v>3755863</v>
          </cell>
          <cell r="M46">
            <v>4580298</v>
          </cell>
          <cell r="N46">
            <v>4052291</v>
          </cell>
          <cell r="O46">
            <v>4623083</v>
          </cell>
          <cell r="P46">
            <v>4233935</v>
          </cell>
          <cell r="Q46">
            <v>5942448</v>
          </cell>
          <cell r="R46">
            <v>5640693</v>
          </cell>
          <cell r="S46">
            <v>5876711</v>
          </cell>
          <cell r="T46">
            <v>7490430</v>
          </cell>
          <cell r="U46">
            <v>7521515</v>
          </cell>
          <cell r="V46">
            <v>5355328</v>
          </cell>
          <cell r="W46">
            <v>6495165</v>
          </cell>
          <cell r="X46">
            <v>5087243</v>
          </cell>
          <cell r="Y46">
            <v>4167650</v>
          </cell>
          <cell r="Z46">
            <v>4442710</v>
          </cell>
          <cell r="AA46">
            <v>4038450</v>
          </cell>
          <cell r="AB46">
            <v>3921410</v>
          </cell>
          <cell r="AC46">
            <v>3430010</v>
          </cell>
          <cell r="AD46">
            <v>3221360</v>
          </cell>
          <cell r="AE46">
            <v>3625010</v>
          </cell>
        </row>
        <row r="47">
          <cell r="E47" t="str">
            <v>Merchant Payments (Bill Pay)Total DStv BP Value - Reversal</v>
          </cell>
          <cell r="N47">
            <v>-19800</v>
          </cell>
          <cell r="V47">
            <v>-13450</v>
          </cell>
          <cell r="W47">
            <v>-86111</v>
          </cell>
          <cell r="AA47">
            <v>-14650</v>
          </cell>
          <cell r="AB47">
            <v>-4000</v>
          </cell>
        </row>
        <row r="48">
          <cell r="E48" t="str">
            <v>Merchant Payments (Bill Pay)Average Value of DStv BP</v>
          </cell>
          <cell r="F48">
            <v>4731.3500000000004</v>
          </cell>
          <cell r="G48">
            <v>4750.17</v>
          </cell>
          <cell r="H48">
            <v>4670.37</v>
          </cell>
          <cell r="I48">
            <v>4819.8100000000004</v>
          </cell>
          <cell r="J48">
            <v>4776.0200000000004</v>
          </cell>
          <cell r="K48">
            <v>4711.59</v>
          </cell>
          <cell r="L48">
            <v>4481.9399999999996</v>
          </cell>
          <cell r="M48">
            <v>4930.3500000000004</v>
          </cell>
          <cell r="N48">
            <v>4824.16</v>
          </cell>
          <cell r="O48">
            <v>4815.71</v>
          </cell>
          <cell r="P48">
            <v>4883.43</v>
          </cell>
          <cell r="Q48">
            <v>5407.14</v>
          </cell>
          <cell r="R48">
            <v>6870.52</v>
          </cell>
          <cell r="S48">
            <v>8028.29</v>
          </cell>
          <cell r="T48">
            <v>10432.35</v>
          </cell>
          <cell r="U48">
            <v>8605.85</v>
          </cell>
          <cell r="V48">
            <v>6660.86</v>
          </cell>
          <cell r="W48">
            <v>6587.39</v>
          </cell>
          <cell r="X48">
            <v>5696.8</v>
          </cell>
          <cell r="Y48">
            <v>4868.75</v>
          </cell>
          <cell r="Z48">
            <v>4829.03</v>
          </cell>
          <cell r="AA48">
            <v>4848.08</v>
          </cell>
          <cell r="AB48">
            <v>4724.59</v>
          </cell>
          <cell r="AC48">
            <v>4537.05</v>
          </cell>
          <cell r="AD48">
            <v>4601.9399999999996</v>
          </cell>
          <cell r="AE48">
            <v>4701.7</v>
          </cell>
        </row>
        <row r="49">
          <cell r="E49" t="str">
            <v>Merchant Payments (Bill Pay)Average Value of DStv BP - Reversals</v>
          </cell>
          <cell r="N49">
            <v>-9900</v>
          </cell>
          <cell r="V49">
            <v>-13450</v>
          </cell>
          <cell r="W49">
            <v>-43055.5</v>
          </cell>
          <cell r="AA49">
            <v>-7325</v>
          </cell>
          <cell r="AB49">
            <v>-4000</v>
          </cell>
        </row>
        <row r="50">
          <cell r="E50" t="str">
            <v>Merchant Payments (Bill Pay)Paga DStv BP Income</v>
          </cell>
          <cell r="F50">
            <v>68273.75</v>
          </cell>
          <cell r="G50">
            <v>70181</v>
          </cell>
          <cell r="H50">
            <v>81422.600000000006</v>
          </cell>
          <cell r="I50">
            <v>88509.37</v>
          </cell>
          <cell r="J50">
            <v>42740</v>
          </cell>
          <cell r="K50">
            <v>56790</v>
          </cell>
          <cell r="L50">
            <v>57460</v>
          </cell>
          <cell r="M50">
            <v>69456.53</v>
          </cell>
          <cell r="N50">
            <v>89520.91</v>
          </cell>
          <cell r="O50">
            <v>114420.83</v>
          </cell>
          <cell r="P50">
            <v>103209.35</v>
          </cell>
          <cell r="Q50">
            <v>137714.47999999998</v>
          </cell>
          <cell r="R50">
            <v>114416.93</v>
          </cell>
          <cell r="S50">
            <v>111217.11</v>
          </cell>
          <cell r="T50">
            <v>129494.3</v>
          </cell>
          <cell r="U50">
            <v>140505.15</v>
          </cell>
          <cell r="V50">
            <v>111407.78</v>
          </cell>
          <cell r="W50">
            <v>134622.76</v>
          </cell>
          <cell r="X50">
            <v>112862.43</v>
          </cell>
          <cell r="Y50">
            <v>100856.5</v>
          </cell>
          <cell r="Z50">
            <v>108257.1</v>
          </cell>
          <cell r="AA50">
            <v>98641</v>
          </cell>
          <cell r="AB50">
            <v>96184.1</v>
          </cell>
          <cell r="AC50">
            <v>86170.1</v>
          </cell>
          <cell r="AD50">
            <v>79223.600000000006</v>
          </cell>
          <cell r="AE50">
            <v>89300.1</v>
          </cell>
        </row>
        <row r="51">
          <cell r="E51" t="str">
            <v>Merchant Payments (Bill Pay)Paga DStv BP Income - Reversals</v>
          </cell>
          <cell r="N51">
            <v>0</v>
          </cell>
          <cell r="V51">
            <v>0</v>
          </cell>
          <cell r="W51">
            <v>0</v>
          </cell>
          <cell r="AA51">
            <v>0</v>
          </cell>
          <cell r="AB51">
            <v>0</v>
          </cell>
        </row>
        <row r="52">
          <cell r="E52" t="str">
            <v>Merchant Payments (Bill Pay)Agent DStv BP Commission</v>
          </cell>
          <cell r="F52">
            <v>29030</v>
          </cell>
          <cell r="G52">
            <v>29410</v>
          </cell>
          <cell r="H52">
            <v>34730</v>
          </cell>
          <cell r="I52">
            <v>37770</v>
          </cell>
          <cell r="J52">
            <v>42740</v>
          </cell>
          <cell r="K52">
            <v>40930</v>
          </cell>
          <cell r="L52">
            <v>40700</v>
          </cell>
          <cell r="M52">
            <v>46570</v>
          </cell>
          <cell r="N52">
            <v>42920</v>
          </cell>
          <cell r="O52">
            <v>48990</v>
          </cell>
          <cell r="P52">
            <v>43530</v>
          </cell>
          <cell r="Q52">
            <v>56310</v>
          </cell>
          <cell r="R52">
            <v>41590</v>
          </cell>
          <cell r="S52">
            <v>37810</v>
          </cell>
          <cell r="T52">
            <v>40230</v>
          </cell>
          <cell r="U52">
            <v>47810</v>
          </cell>
          <cell r="V52">
            <v>41660</v>
          </cell>
          <cell r="W52">
            <v>49130</v>
          </cell>
          <cell r="X52">
            <v>44130</v>
          </cell>
          <cell r="Y52">
            <v>42060</v>
          </cell>
          <cell r="Z52">
            <v>45430</v>
          </cell>
          <cell r="AA52">
            <v>41490</v>
          </cell>
          <cell r="AB52">
            <v>40350</v>
          </cell>
          <cell r="AC52">
            <v>36750</v>
          </cell>
          <cell r="AD52">
            <v>33010</v>
          </cell>
          <cell r="AE52">
            <v>37630</v>
          </cell>
        </row>
        <row r="53">
          <cell r="E53" t="str">
            <v>Merchant Payments (Bill Pay)Agent DStv BP Commission - Reversals</v>
          </cell>
          <cell r="N53">
            <v>0</v>
          </cell>
          <cell r="V53">
            <v>0</v>
          </cell>
          <cell r="W53">
            <v>0</v>
          </cell>
          <cell r="AA53">
            <v>0</v>
          </cell>
          <cell r="AB53">
            <v>0</v>
          </cell>
        </row>
        <row r="54">
          <cell r="E54" t="str">
            <v>Merchant Payments (Bill Pay)Number of agents performing Gotv</v>
          </cell>
          <cell r="F54">
            <v>2</v>
          </cell>
          <cell r="G54">
            <v>12</v>
          </cell>
          <cell r="H54">
            <v>27</v>
          </cell>
          <cell r="I54">
            <v>31</v>
          </cell>
          <cell r="J54">
            <v>52</v>
          </cell>
          <cell r="K54">
            <v>63</v>
          </cell>
          <cell r="L54">
            <v>68</v>
          </cell>
          <cell r="M54">
            <v>70</v>
          </cell>
          <cell r="N54">
            <v>67</v>
          </cell>
          <cell r="O54">
            <v>71</v>
          </cell>
          <cell r="P54">
            <v>71</v>
          </cell>
          <cell r="Q54">
            <v>70</v>
          </cell>
          <cell r="R54">
            <v>65</v>
          </cell>
          <cell r="S54">
            <v>64</v>
          </cell>
          <cell r="T54">
            <v>67</v>
          </cell>
          <cell r="U54">
            <v>71</v>
          </cell>
          <cell r="V54">
            <v>75</v>
          </cell>
          <cell r="W54">
            <v>73</v>
          </cell>
          <cell r="X54">
            <v>71</v>
          </cell>
          <cell r="Y54">
            <v>71</v>
          </cell>
          <cell r="Z54">
            <v>77</v>
          </cell>
          <cell r="AA54">
            <v>78</v>
          </cell>
          <cell r="AB54">
            <v>78</v>
          </cell>
          <cell r="AC54">
            <v>84</v>
          </cell>
          <cell r="AD54">
            <v>88</v>
          </cell>
          <cell r="AE54">
            <v>91</v>
          </cell>
        </row>
        <row r="55">
          <cell r="E55" t="str">
            <v>Merchant Payments (Bill Pay)Churn Agents Gotv BP</v>
          </cell>
          <cell r="H55">
            <v>1</v>
          </cell>
          <cell r="I55">
            <v>4</v>
          </cell>
          <cell r="J55">
            <v>1</v>
          </cell>
          <cell r="K55">
            <v>6</v>
          </cell>
          <cell r="L55">
            <v>6</v>
          </cell>
          <cell r="M55">
            <v>6</v>
          </cell>
          <cell r="N55">
            <v>9</v>
          </cell>
          <cell r="O55">
            <v>5</v>
          </cell>
          <cell r="P55">
            <v>6</v>
          </cell>
          <cell r="Q55">
            <v>7</v>
          </cell>
          <cell r="R55">
            <v>9</v>
          </cell>
          <cell r="S55">
            <v>5</v>
          </cell>
          <cell r="T55">
            <v>2</v>
          </cell>
          <cell r="U55">
            <v>4</v>
          </cell>
          <cell r="V55">
            <v>3</v>
          </cell>
          <cell r="W55">
            <v>8</v>
          </cell>
          <cell r="X55">
            <v>8</v>
          </cell>
          <cell r="Y55">
            <v>3</v>
          </cell>
          <cell r="Z55">
            <v>3</v>
          </cell>
          <cell r="AA55">
            <v>3</v>
          </cell>
          <cell r="AB55">
            <v>5</v>
          </cell>
          <cell r="AC55">
            <v>7</v>
          </cell>
          <cell r="AD55">
            <v>8</v>
          </cell>
          <cell r="AE55">
            <v>7</v>
          </cell>
        </row>
        <row r="56">
          <cell r="E56" t="str">
            <v xml:space="preserve">Merchant Payments (Bill Pay)New / Fresh Agents BP in Month </v>
          </cell>
          <cell r="F56">
            <v>1</v>
          </cell>
          <cell r="G56">
            <v>10</v>
          </cell>
          <cell r="H56">
            <v>16</v>
          </cell>
          <cell r="I56">
            <v>10</v>
          </cell>
          <cell r="J56">
            <v>22</v>
          </cell>
          <cell r="K56">
            <v>17</v>
          </cell>
          <cell r="L56">
            <v>11</v>
          </cell>
          <cell r="M56">
            <v>9</v>
          </cell>
          <cell r="N56">
            <v>6</v>
          </cell>
          <cell r="O56">
            <v>9</v>
          </cell>
          <cell r="P56">
            <v>9</v>
          </cell>
          <cell r="Q56">
            <v>6</v>
          </cell>
          <cell r="R56">
            <v>5</v>
          </cell>
          <cell r="S56">
            <v>6</v>
          </cell>
          <cell r="T56">
            <v>8</v>
          </cell>
          <cell r="U56">
            <v>8</v>
          </cell>
          <cell r="V56">
            <v>8</v>
          </cell>
          <cell r="W56">
            <v>8</v>
          </cell>
          <cell r="X56">
            <v>6</v>
          </cell>
          <cell r="Y56">
            <v>3</v>
          </cell>
          <cell r="Z56">
            <v>10</v>
          </cell>
          <cell r="AA56">
            <v>5</v>
          </cell>
          <cell r="AB56">
            <v>8</v>
          </cell>
          <cell r="AC56">
            <v>14</v>
          </cell>
          <cell r="AD56">
            <v>13</v>
          </cell>
          <cell r="AE56">
            <v>11</v>
          </cell>
        </row>
        <row r="57">
          <cell r="E57" t="str">
            <v>Merchant Payments (Bill Pay)Total Gotv BP Volume</v>
          </cell>
          <cell r="F57">
            <v>3</v>
          </cell>
          <cell r="G57">
            <v>171</v>
          </cell>
          <cell r="H57">
            <v>664</v>
          </cell>
          <cell r="I57">
            <v>784</v>
          </cell>
          <cell r="J57">
            <v>1230</v>
          </cell>
          <cell r="K57">
            <v>1557</v>
          </cell>
          <cell r="L57">
            <v>1904</v>
          </cell>
          <cell r="M57">
            <v>2104</v>
          </cell>
          <cell r="N57">
            <v>2479</v>
          </cell>
          <cell r="O57">
            <v>3197</v>
          </cell>
          <cell r="P57">
            <v>3039</v>
          </cell>
          <cell r="Q57">
            <v>4068</v>
          </cell>
          <cell r="R57">
            <v>3748</v>
          </cell>
          <cell r="S57">
            <v>3391</v>
          </cell>
          <cell r="T57">
            <v>3533</v>
          </cell>
          <cell r="U57">
            <v>3874</v>
          </cell>
          <cell r="V57">
            <v>4332</v>
          </cell>
          <cell r="W57">
            <v>5089</v>
          </cell>
          <cell r="X57">
            <v>5277</v>
          </cell>
          <cell r="Y57">
            <v>5596</v>
          </cell>
          <cell r="Z57">
            <v>5439</v>
          </cell>
          <cell r="AA57">
            <v>5133</v>
          </cell>
          <cell r="AB57">
            <v>5279</v>
          </cell>
          <cell r="AC57">
            <v>6192</v>
          </cell>
          <cell r="AD57">
            <v>7593</v>
          </cell>
          <cell r="AE57">
            <v>7132</v>
          </cell>
        </row>
        <row r="58">
          <cell r="E58" t="str">
            <v>Merchant Payments (Bill Pay)Total Gotv BP Volume - Reversals</v>
          </cell>
          <cell r="O58">
            <v>1</v>
          </cell>
          <cell r="Q58">
            <v>1</v>
          </cell>
          <cell r="R58">
            <v>2</v>
          </cell>
          <cell r="U58">
            <v>1</v>
          </cell>
          <cell r="V58">
            <v>1</v>
          </cell>
          <cell r="Y58">
            <v>1</v>
          </cell>
          <cell r="Z58">
            <v>3</v>
          </cell>
          <cell r="AA58">
            <v>2</v>
          </cell>
          <cell r="AC58">
            <v>1</v>
          </cell>
          <cell r="AD58">
            <v>2</v>
          </cell>
          <cell r="AE58">
            <v>7</v>
          </cell>
        </row>
        <row r="59">
          <cell r="E59" t="str">
            <v>Merchant Payments (Bill Pay)Total Gotv BP Value</v>
          </cell>
          <cell r="F59">
            <v>4500</v>
          </cell>
          <cell r="G59">
            <v>280500</v>
          </cell>
          <cell r="H59">
            <v>1038500</v>
          </cell>
          <cell r="I59">
            <v>1175550</v>
          </cell>
          <cell r="J59">
            <v>1806000</v>
          </cell>
          <cell r="K59">
            <v>2287350</v>
          </cell>
          <cell r="L59">
            <v>2781000</v>
          </cell>
          <cell r="M59">
            <v>3076000</v>
          </cell>
          <cell r="N59">
            <v>3629500</v>
          </cell>
          <cell r="O59">
            <v>4692000</v>
          </cell>
          <cell r="P59">
            <v>4490000</v>
          </cell>
          <cell r="Q59">
            <v>5996500</v>
          </cell>
          <cell r="R59">
            <v>5526000</v>
          </cell>
          <cell r="S59">
            <v>4982100</v>
          </cell>
          <cell r="T59">
            <v>5205000</v>
          </cell>
          <cell r="U59">
            <v>5710150</v>
          </cell>
          <cell r="V59">
            <v>6375750</v>
          </cell>
          <cell r="W59">
            <v>7563034</v>
          </cell>
          <cell r="X59">
            <v>7848950</v>
          </cell>
          <cell r="Y59">
            <v>8332200</v>
          </cell>
          <cell r="Z59">
            <v>8118500</v>
          </cell>
          <cell r="AA59">
            <v>7615100</v>
          </cell>
          <cell r="AB59">
            <v>7918850</v>
          </cell>
          <cell r="AC59">
            <v>9427360</v>
          </cell>
          <cell r="AD59">
            <v>11414900</v>
          </cell>
          <cell r="AE59">
            <v>10609600</v>
          </cell>
        </row>
        <row r="60">
          <cell r="E60" t="str">
            <v>Merchant Payments (Bill Pay)Total Gotv BP Value - Reversals</v>
          </cell>
          <cell r="O60">
            <v>-1500</v>
          </cell>
          <cell r="Q60">
            <v>-15000</v>
          </cell>
          <cell r="R60">
            <v>-2000</v>
          </cell>
          <cell r="U60">
            <v>-1500</v>
          </cell>
          <cell r="V60">
            <v>-1500</v>
          </cell>
          <cell r="Y60">
            <v>-1500</v>
          </cell>
          <cell r="Z60">
            <v>-4500</v>
          </cell>
          <cell r="AA60">
            <v>-4500</v>
          </cell>
          <cell r="AC60">
            <v>-1500</v>
          </cell>
          <cell r="AD60">
            <v>-2000</v>
          </cell>
          <cell r="AE60">
            <v>-10500</v>
          </cell>
        </row>
        <row r="61">
          <cell r="E61" t="str">
            <v>Merchant Payments (Bill Pay)Average Value of Gotv BP</v>
          </cell>
          <cell r="F61">
            <v>1500</v>
          </cell>
          <cell r="G61">
            <v>1640.35</v>
          </cell>
          <cell r="H61">
            <v>1564.01</v>
          </cell>
          <cell r="I61">
            <v>1499.43</v>
          </cell>
          <cell r="J61">
            <v>1468.29</v>
          </cell>
          <cell r="K61">
            <v>1469.08</v>
          </cell>
          <cell r="L61">
            <v>1460.61</v>
          </cell>
          <cell r="M61">
            <v>1461.98</v>
          </cell>
          <cell r="N61">
            <v>1464.1</v>
          </cell>
          <cell r="O61">
            <v>1467.63</v>
          </cell>
          <cell r="P61">
            <v>1477.46</v>
          </cell>
          <cell r="Q61">
            <v>1474.07</v>
          </cell>
          <cell r="R61">
            <v>1474.39</v>
          </cell>
          <cell r="S61">
            <v>1469.21</v>
          </cell>
          <cell r="T61">
            <v>1473.25</v>
          </cell>
          <cell r="U61">
            <v>1473.97</v>
          </cell>
          <cell r="V61">
            <v>1471.78</v>
          </cell>
          <cell r="W61">
            <v>1486.15</v>
          </cell>
          <cell r="X61">
            <v>1487.39</v>
          </cell>
          <cell r="Y61">
            <v>1488.96</v>
          </cell>
          <cell r="Z61">
            <v>1492.65</v>
          </cell>
          <cell r="AA61">
            <v>1483.56</v>
          </cell>
          <cell r="AB61">
            <v>1500.07</v>
          </cell>
          <cell r="AC61">
            <v>1522.51</v>
          </cell>
          <cell r="AD61">
            <v>1503.35</v>
          </cell>
          <cell r="AE61">
            <v>1487.61</v>
          </cell>
        </row>
        <row r="62">
          <cell r="E62" t="str">
            <v>Merchant Payments (Bill Pay)Average Value of Gotv BP - Reversals</v>
          </cell>
          <cell r="O62">
            <v>-1500</v>
          </cell>
          <cell r="Q62">
            <v>-15000</v>
          </cell>
          <cell r="R62">
            <v>-1000</v>
          </cell>
          <cell r="U62">
            <v>-1500</v>
          </cell>
          <cell r="V62">
            <v>-1500</v>
          </cell>
          <cell r="Y62">
            <v>-1500</v>
          </cell>
          <cell r="Z62">
            <v>-1500</v>
          </cell>
          <cell r="AA62">
            <v>-2250</v>
          </cell>
          <cell r="AC62">
            <v>-1500</v>
          </cell>
          <cell r="AD62">
            <v>-1000</v>
          </cell>
          <cell r="AE62">
            <v>-1500</v>
          </cell>
        </row>
        <row r="63">
          <cell r="E63" t="str">
            <v>Merchant Payments (Bill Pay)Paga Gotv BP Income</v>
          </cell>
          <cell r="F63">
            <v>165</v>
          </cell>
          <cell r="G63">
            <v>10125</v>
          </cell>
          <cell r="H63">
            <v>38175</v>
          </cell>
          <cell r="I63">
            <v>43775.5</v>
          </cell>
          <cell r="J63">
            <v>25290</v>
          </cell>
          <cell r="K63">
            <v>54493.5</v>
          </cell>
          <cell r="L63">
            <v>66640</v>
          </cell>
          <cell r="M63">
            <v>76690</v>
          </cell>
          <cell r="N63">
            <v>104975</v>
          </cell>
          <cell r="O63">
            <v>175825</v>
          </cell>
          <cell r="P63">
            <v>167390</v>
          </cell>
          <cell r="Q63">
            <v>223635</v>
          </cell>
          <cell r="R63">
            <v>205840</v>
          </cell>
          <cell r="S63">
            <v>186031</v>
          </cell>
          <cell r="T63">
            <v>193940</v>
          </cell>
          <cell r="U63">
            <v>212666.5</v>
          </cell>
          <cell r="V63">
            <v>237852.5</v>
          </cell>
          <cell r="W63">
            <v>280480.33999999997</v>
          </cell>
          <cell r="X63">
            <v>291369.5</v>
          </cell>
          <cell r="Y63">
            <v>309417</v>
          </cell>
          <cell r="Z63">
            <v>301010</v>
          </cell>
          <cell r="AA63">
            <v>283026</v>
          </cell>
          <cell r="AB63">
            <v>293318.5</v>
          </cell>
          <cell r="AC63">
            <v>346398.6</v>
          </cell>
          <cell r="AD63">
            <v>421559</v>
          </cell>
          <cell r="AE63">
            <v>393961</v>
          </cell>
        </row>
        <row r="64">
          <cell r="E64" t="str">
            <v>Merchant Payments (Bill Pay)Paga Gotv BP Income - Reversals</v>
          </cell>
          <cell r="O64">
            <v>0</v>
          </cell>
          <cell r="Q64">
            <v>0</v>
          </cell>
          <cell r="R64">
            <v>0</v>
          </cell>
          <cell r="U64">
            <v>0</v>
          </cell>
          <cell r="V64">
            <v>0</v>
          </cell>
          <cell r="Y64">
            <v>0</v>
          </cell>
          <cell r="Z64">
            <v>0</v>
          </cell>
          <cell r="AA64">
            <v>0</v>
          </cell>
          <cell r="AC64">
            <v>0</v>
          </cell>
          <cell r="AD64">
            <v>0</v>
          </cell>
          <cell r="AE64">
            <v>0</v>
          </cell>
        </row>
        <row r="65">
          <cell r="E65" t="str">
            <v>Merchant Payments (Bill Pay)Agent Gotv BP Commission</v>
          </cell>
          <cell r="F65">
            <v>60</v>
          </cell>
          <cell r="G65">
            <v>3900</v>
          </cell>
          <cell r="H65">
            <v>14510</v>
          </cell>
          <cell r="I65">
            <v>16340</v>
          </cell>
          <cell r="J65">
            <v>25290</v>
          </cell>
          <cell r="K65">
            <v>32130</v>
          </cell>
          <cell r="L65">
            <v>38830</v>
          </cell>
          <cell r="M65">
            <v>42950</v>
          </cell>
          <cell r="N65">
            <v>50420</v>
          </cell>
          <cell r="O65">
            <v>64970</v>
          </cell>
          <cell r="P65">
            <v>61710</v>
          </cell>
          <cell r="Q65">
            <v>82180</v>
          </cell>
          <cell r="R65">
            <v>75640</v>
          </cell>
          <cell r="S65">
            <v>68390</v>
          </cell>
          <cell r="T65">
            <v>71230</v>
          </cell>
          <cell r="U65">
            <v>78090</v>
          </cell>
          <cell r="V65">
            <v>87460</v>
          </cell>
          <cell r="W65">
            <v>103070</v>
          </cell>
          <cell r="X65">
            <v>107340</v>
          </cell>
          <cell r="Y65">
            <v>114180</v>
          </cell>
          <cell r="Z65">
            <v>111060</v>
          </cell>
          <cell r="AA65">
            <v>104210</v>
          </cell>
          <cell r="AB65">
            <v>108550</v>
          </cell>
          <cell r="AC65">
            <v>128290</v>
          </cell>
          <cell r="AD65">
            <v>155570</v>
          </cell>
          <cell r="AE65">
            <v>145260</v>
          </cell>
        </row>
        <row r="66">
          <cell r="E66" t="str">
            <v>Merchant Payments (Bill Pay)Agent Gotv BP Commission - Reversals</v>
          </cell>
          <cell r="O66">
            <v>0</v>
          </cell>
          <cell r="Q66">
            <v>0</v>
          </cell>
          <cell r="R66">
            <v>0</v>
          </cell>
          <cell r="U66">
            <v>0</v>
          </cell>
          <cell r="V66">
            <v>0</v>
          </cell>
          <cell r="Y66">
            <v>0</v>
          </cell>
          <cell r="Z66">
            <v>0</v>
          </cell>
          <cell r="AA66">
            <v>0</v>
          </cell>
          <cell r="AC66">
            <v>0</v>
          </cell>
          <cell r="AD66">
            <v>0</v>
          </cell>
          <cell r="AE66">
            <v>0</v>
          </cell>
        </row>
        <row r="67">
          <cell r="E67" t="str">
            <v>Merchant Payments (Bill Pay)Number of agents performing Startimes</v>
          </cell>
          <cell r="Y67">
            <v>20</v>
          </cell>
          <cell r="Z67">
            <v>32</v>
          </cell>
          <cell r="AA67">
            <v>34</v>
          </cell>
          <cell r="AB67">
            <v>33</v>
          </cell>
          <cell r="AC67">
            <v>41</v>
          </cell>
          <cell r="AD67">
            <v>42</v>
          </cell>
          <cell r="AE67">
            <v>46</v>
          </cell>
        </row>
        <row r="68">
          <cell r="E68" t="str">
            <v>Merchant Payments (Bill Pay)Churn Agents Startimes BP</v>
          </cell>
          <cell r="Z68">
            <v>1</v>
          </cell>
          <cell r="AA68">
            <v>3</v>
          </cell>
          <cell r="AB68">
            <v>3</v>
          </cell>
          <cell r="AD68">
            <v>2</v>
          </cell>
          <cell r="AE68">
            <v>1</v>
          </cell>
        </row>
        <row r="69">
          <cell r="E69" t="str">
            <v xml:space="preserve">Merchant Payments (Bill Pay)New / Fresh Agents BP in Month </v>
          </cell>
          <cell r="Y69">
            <v>20</v>
          </cell>
          <cell r="Z69">
            <v>15</v>
          </cell>
          <cell r="AA69">
            <v>11</v>
          </cell>
          <cell r="AB69">
            <v>6</v>
          </cell>
          <cell r="AC69">
            <v>12</v>
          </cell>
          <cell r="AD69">
            <v>10</v>
          </cell>
          <cell r="AE69">
            <v>7</v>
          </cell>
        </row>
        <row r="70">
          <cell r="E70" t="str">
            <v>Merchant Payments (Bill Pay)Total Startimes BP Volume</v>
          </cell>
          <cell r="Y70">
            <v>227</v>
          </cell>
          <cell r="Z70">
            <v>434</v>
          </cell>
          <cell r="AA70">
            <v>554</v>
          </cell>
          <cell r="AB70">
            <v>479</v>
          </cell>
          <cell r="AC70">
            <v>944</v>
          </cell>
          <cell r="AD70">
            <v>1306</v>
          </cell>
          <cell r="AE70">
            <v>736</v>
          </cell>
        </row>
        <row r="71">
          <cell r="E71" t="str">
            <v>Merchant Payments (Bill Pay)Total Startimes BP Value</v>
          </cell>
          <cell r="Y71">
            <v>282500</v>
          </cell>
          <cell r="Z71">
            <v>546000</v>
          </cell>
          <cell r="AA71">
            <v>692000</v>
          </cell>
          <cell r="AB71">
            <v>606000</v>
          </cell>
          <cell r="AC71">
            <v>1210400</v>
          </cell>
          <cell r="AD71">
            <v>1611100</v>
          </cell>
          <cell r="AE71">
            <v>929900</v>
          </cell>
        </row>
        <row r="72">
          <cell r="E72" t="str">
            <v>Merchant Payments (Bill Pay)Average Value of Startimes BP</v>
          </cell>
          <cell r="Y72">
            <v>1244.49</v>
          </cell>
          <cell r="Z72">
            <v>1258.06</v>
          </cell>
          <cell r="AA72">
            <v>1249.0999999999999</v>
          </cell>
          <cell r="AB72">
            <v>1265.1400000000001</v>
          </cell>
          <cell r="AC72">
            <v>1282.2</v>
          </cell>
          <cell r="AD72">
            <v>1233.6099999999999</v>
          </cell>
          <cell r="AE72">
            <v>1263.45</v>
          </cell>
        </row>
        <row r="73">
          <cell r="E73" t="str">
            <v>Merchant Payments (Bill Pay)Paga Startimes BP Income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282500</v>
          </cell>
          <cell r="Z73">
            <v>546000</v>
          </cell>
          <cell r="AA73">
            <v>692000</v>
          </cell>
          <cell r="AB73">
            <v>606000</v>
          </cell>
          <cell r="AC73">
            <v>1210400</v>
          </cell>
          <cell r="AD73">
            <v>1611100</v>
          </cell>
          <cell r="AE73">
            <v>929900</v>
          </cell>
        </row>
        <row r="74">
          <cell r="E74" t="str">
            <v>Merchant Payments (Bill Pay)Agent Startimes BP Commission</v>
          </cell>
          <cell r="Y74">
            <v>3015</v>
          </cell>
          <cell r="Z74">
            <v>16380</v>
          </cell>
          <cell r="AA74">
            <v>20760</v>
          </cell>
          <cell r="AB74">
            <v>18180</v>
          </cell>
          <cell r="AC74">
            <v>36312</v>
          </cell>
          <cell r="AD74">
            <v>48333</v>
          </cell>
          <cell r="AE74">
            <v>27897</v>
          </cell>
        </row>
        <row r="75">
          <cell r="E75" t="str">
            <v>Merchant Payments (Bill Pay)Number of agents performing Other</v>
          </cell>
          <cell r="K75">
            <v>1</v>
          </cell>
          <cell r="L75">
            <v>1</v>
          </cell>
          <cell r="N75">
            <v>1</v>
          </cell>
          <cell r="O75">
            <v>1</v>
          </cell>
          <cell r="P75">
            <v>3</v>
          </cell>
          <cell r="Q75">
            <v>1</v>
          </cell>
          <cell r="R75">
            <v>1</v>
          </cell>
          <cell r="S75">
            <v>1</v>
          </cell>
          <cell r="V75">
            <v>1</v>
          </cell>
          <cell r="Z75">
            <v>3</v>
          </cell>
          <cell r="AA75">
            <v>6</v>
          </cell>
          <cell r="AB75">
            <v>7</v>
          </cell>
          <cell r="AC75">
            <v>5</v>
          </cell>
          <cell r="AD75">
            <v>3</v>
          </cell>
          <cell r="AE75">
            <v>3</v>
          </cell>
        </row>
        <row r="76">
          <cell r="E76" t="str">
            <v>Merchant Payments (Bill Pay)Churn Agents Other BP</v>
          </cell>
          <cell r="AB76">
            <v>1</v>
          </cell>
          <cell r="AD76">
            <v>1</v>
          </cell>
        </row>
        <row r="77">
          <cell r="E77" t="str">
            <v xml:space="preserve">Merchant Payments (Bill Pay)New / Fresh Agents BP in Month </v>
          </cell>
          <cell r="K77">
            <v>1</v>
          </cell>
          <cell r="L77">
            <v>1</v>
          </cell>
          <cell r="N77">
            <v>1</v>
          </cell>
          <cell r="P77">
            <v>2</v>
          </cell>
          <cell r="V77">
            <v>1</v>
          </cell>
          <cell r="Z77">
            <v>2</v>
          </cell>
          <cell r="AA77">
            <v>5</v>
          </cell>
          <cell r="AB77">
            <v>6</v>
          </cell>
          <cell r="AC77">
            <v>3</v>
          </cell>
          <cell r="AD77">
            <v>2</v>
          </cell>
          <cell r="AE77">
            <v>2</v>
          </cell>
        </row>
        <row r="78">
          <cell r="E78" t="str">
            <v>Merchant Payments (Bill Pay)Total Other BP Volume</v>
          </cell>
          <cell r="K78">
            <v>1</v>
          </cell>
          <cell r="L78">
            <v>1</v>
          </cell>
          <cell r="N78">
            <v>1</v>
          </cell>
          <cell r="O78">
            <v>1</v>
          </cell>
          <cell r="P78">
            <v>3</v>
          </cell>
          <cell r="Q78">
            <v>1</v>
          </cell>
          <cell r="R78">
            <v>1</v>
          </cell>
          <cell r="S78">
            <v>1</v>
          </cell>
          <cell r="V78">
            <v>1</v>
          </cell>
          <cell r="Z78">
            <v>3</v>
          </cell>
          <cell r="AA78">
            <v>8</v>
          </cell>
          <cell r="AB78">
            <v>9</v>
          </cell>
          <cell r="AC78">
            <v>6</v>
          </cell>
          <cell r="AD78">
            <v>3</v>
          </cell>
          <cell r="AE78">
            <v>4</v>
          </cell>
        </row>
        <row r="79">
          <cell r="E79" t="str">
            <v>Merchant Payments (Bill Pay)Total Other BP Volume - Reversals</v>
          </cell>
          <cell r="O79">
            <v>1</v>
          </cell>
          <cell r="P79">
            <v>1</v>
          </cell>
          <cell r="S79">
            <v>1</v>
          </cell>
          <cell r="Z79">
            <v>1</v>
          </cell>
          <cell r="AA79">
            <v>1</v>
          </cell>
        </row>
        <row r="80">
          <cell r="E80" t="str">
            <v>Merchant Payments (Bill Pay)Total Other BP Value</v>
          </cell>
          <cell r="K80">
            <v>1500</v>
          </cell>
          <cell r="L80">
            <v>1500</v>
          </cell>
          <cell r="N80">
            <v>1500</v>
          </cell>
          <cell r="O80">
            <v>-1500</v>
          </cell>
          <cell r="P80">
            <v>1500</v>
          </cell>
          <cell r="Q80">
            <v>1500</v>
          </cell>
          <cell r="R80">
            <v>1500</v>
          </cell>
          <cell r="S80">
            <v>-1500</v>
          </cell>
          <cell r="V80">
            <v>5500</v>
          </cell>
          <cell r="Z80">
            <v>1555</v>
          </cell>
          <cell r="AA80">
            <v>19555</v>
          </cell>
          <cell r="AB80">
            <v>32000</v>
          </cell>
          <cell r="AC80">
            <v>16500</v>
          </cell>
          <cell r="AD80">
            <v>11500</v>
          </cell>
          <cell r="AE80">
            <v>12000</v>
          </cell>
        </row>
        <row r="81">
          <cell r="E81" t="str">
            <v>Merchant Payments (Bill Pay)Total Other BP Value - Reversals</v>
          </cell>
          <cell r="O81">
            <v>-1500</v>
          </cell>
          <cell r="P81">
            <v>-36920</v>
          </cell>
          <cell r="S81">
            <v>-1500</v>
          </cell>
          <cell r="Z81">
            <v>-1445</v>
          </cell>
          <cell r="AA81">
            <v>-1445</v>
          </cell>
        </row>
        <row r="82">
          <cell r="E82" t="str">
            <v>Merchant Payments (Bill Pay)Average Value of Other BP</v>
          </cell>
          <cell r="K82">
            <v>1500</v>
          </cell>
          <cell r="L82">
            <v>1500</v>
          </cell>
          <cell r="N82">
            <v>1500</v>
          </cell>
          <cell r="O82">
            <v>-1500</v>
          </cell>
          <cell r="P82">
            <v>500</v>
          </cell>
          <cell r="Q82">
            <v>1500</v>
          </cell>
          <cell r="R82">
            <v>1500</v>
          </cell>
          <cell r="S82">
            <v>-1500</v>
          </cell>
          <cell r="V82">
            <v>5500</v>
          </cell>
          <cell r="Z82">
            <v>518.33000000000004</v>
          </cell>
          <cell r="AA82">
            <v>2444.38</v>
          </cell>
          <cell r="AB82">
            <v>3555.56</v>
          </cell>
          <cell r="AC82">
            <v>2750</v>
          </cell>
          <cell r="AD82">
            <v>3833.33</v>
          </cell>
          <cell r="AE82">
            <v>3000</v>
          </cell>
        </row>
        <row r="83">
          <cell r="E83" t="str">
            <v>Merchant Payments (Bill Pay)Average Value of Other BP - Reversals</v>
          </cell>
          <cell r="O83">
            <v>-1500</v>
          </cell>
          <cell r="P83">
            <v>-36920</v>
          </cell>
          <cell r="S83">
            <v>-1500</v>
          </cell>
          <cell r="Z83">
            <v>-1445</v>
          </cell>
          <cell r="AA83">
            <v>-1445</v>
          </cell>
        </row>
        <row r="84">
          <cell r="E84" t="str">
            <v>Merchant Payments (Bill Pay)Paga Other BP Income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35</v>
          </cell>
          <cell r="L84">
            <v>35</v>
          </cell>
          <cell r="M84">
            <v>0</v>
          </cell>
          <cell r="N84">
            <v>55</v>
          </cell>
          <cell r="O84">
            <v>0</v>
          </cell>
          <cell r="P84">
            <v>524.20000000000005</v>
          </cell>
          <cell r="Q84">
            <v>55</v>
          </cell>
          <cell r="R84">
            <v>55</v>
          </cell>
          <cell r="S84">
            <v>0</v>
          </cell>
          <cell r="T84">
            <v>0</v>
          </cell>
          <cell r="U84">
            <v>0</v>
          </cell>
          <cell r="V84">
            <v>1000</v>
          </cell>
          <cell r="W84">
            <v>0</v>
          </cell>
          <cell r="X84">
            <v>0</v>
          </cell>
          <cell r="Y84">
            <v>0</v>
          </cell>
          <cell r="Z84">
            <v>110</v>
          </cell>
          <cell r="AA84">
            <v>350</v>
          </cell>
          <cell r="AB84">
            <v>2350</v>
          </cell>
          <cell r="AC84">
            <v>305</v>
          </cell>
          <cell r="AD84">
            <v>1100</v>
          </cell>
          <cell r="AE84">
            <v>200</v>
          </cell>
        </row>
        <row r="85">
          <cell r="E85" t="str">
            <v>Merchant Payments (Bill Pay)Paga Other BP Income - Reversals</v>
          </cell>
          <cell r="O85">
            <v>0</v>
          </cell>
          <cell r="P85">
            <v>0</v>
          </cell>
          <cell r="S85">
            <v>0</v>
          </cell>
          <cell r="Z85">
            <v>0</v>
          </cell>
          <cell r="AA85">
            <v>0</v>
          </cell>
        </row>
        <row r="86">
          <cell r="E86" t="str">
            <v>Merchant Payments (Bill Pay)Agent Other BP Commission</v>
          </cell>
          <cell r="K86">
            <v>20</v>
          </cell>
          <cell r="L86">
            <v>20</v>
          </cell>
          <cell r="N86">
            <v>20</v>
          </cell>
          <cell r="O86">
            <v>0</v>
          </cell>
          <cell r="P86">
            <v>100</v>
          </cell>
          <cell r="Q86">
            <v>20</v>
          </cell>
          <cell r="R86">
            <v>20</v>
          </cell>
          <cell r="S86">
            <v>0</v>
          </cell>
          <cell r="V86">
            <v>0</v>
          </cell>
          <cell r="Z86">
            <v>40</v>
          </cell>
          <cell r="AA86">
            <v>350</v>
          </cell>
          <cell r="AB86">
            <v>350</v>
          </cell>
          <cell r="AC86">
            <v>270</v>
          </cell>
          <cell r="AD86">
            <v>100</v>
          </cell>
          <cell r="AE86">
            <v>200</v>
          </cell>
        </row>
        <row r="87">
          <cell r="E87" t="str">
            <v>Merchant Payments (Bill Pay)Agent Other BP Commission - Reversals</v>
          </cell>
          <cell r="O87">
            <v>0</v>
          </cell>
          <cell r="P87">
            <v>0</v>
          </cell>
          <cell r="S87">
            <v>0</v>
          </cell>
          <cell r="Z87">
            <v>0</v>
          </cell>
          <cell r="AA87">
            <v>0</v>
          </cell>
        </row>
        <row r="88">
          <cell r="E88" t="str">
            <v>AirtimeNumber of Agents performing Airtime on Transaction</v>
          </cell>
          <cell r="F88">
            <v>46</v>
          </cell>
          <cell r="G88">
            <v>45</v>
          </cell>
          <cell r="H88">
            <v>62</v>
          </cell>
          <cell r="I88">
            <v>78</v>
          </cell>
          <cell r="J88">
            <v>85</v>
          </cell>
          <cell r="K88">
            <v>101</v>
          </cell>
          <cell r="L88">
            <v>102</v>
          </cell>
          <cell r="M88">
            <v>118</v>
          </cell>
          <cell r="N88">
            <v>123</v>
          </cell>
          <cell r="O88">
            <v>119</v>
          </cell>
          <cell r="P88">
            <v>118</v>
          </cell>
          <cell r="Q88">
            <v>114</v>
          </cell>
          <cell r="R88">
            <v>129</v>
          </cell>
          <cell r="S88">
            <v>128</v>
          </cell>
          <cell r="T88">
            <v>125</v>
          </cell>
          <cell r="U88">
            <v>130</v>
          </cell>
          <cell r="V88">
            <v>147</v>
          </cell>
          <cell r="W88">
            <v>144</v>
          </cell>
          <cell r="X88">
            <v>151</v>
          </cell>
          <cell r="Y88">
            <v>147</v>
          </cell>
          <cell r="Z88">
            <v>148</v>
          </cell>
          <cell r="AA88">
            <v>153</v>
          </cell>
          <cell r="AB88">
            <v>158</v>
          </cell>
          <cell r="AC88">
            <v>169</v>
          </cell>
          <cell r="AD88">
            <v>159</v>
          </cell>
          <cell r="AE88">
            <v>156</v>
          </cell>
        </row>
        <row r="89">
          <cell r="E89" t="str">
            <v>AirtimeChurn Agents Airtime</v>
          </cell>
          <cell r="F89">
            <v>5</v>
          </cell>
          <cell r="G89">
            <v>8</v>
          </cell>
          <cell r="H89">
            <v>1</v>
          </cell>
          <cell r="I89">
            <v>9</v>
          </cell>
          <cell r="J89">
            <v>8</v>
          </cell>
          <cell r="K89">
            <v>8</v>
          </cell>
          <cell r="L89">
            <v>10</v>
          </cell>
          <cell r="M89">
            <v>8</v>
          </cell>
          <cell r="N89">
            <v>12</v>
          </cell>
          <cell r="O89">
            <v>9</v>
          </cell>
          <cell r="P89">
            <v>7</v>
          </cell>
          <cell r="Q89">
            <v>11</v>
          </cell>
          <cell r="R89">
            <v>9</v>
          </cell>
          <cell r="S89">
            <v>4</v>
          </cell>
          <cell r="T89">
            <v>9</v>
          </cell>
          <cell r="U89">
            <v>6</v>
          </cell>
          <cell r="V89">
            <v>9</v>
          </cell>
          <cell r="W89">
            <v>14</v>
          </cell>
          <cell r="X89">
            <v>10</v>
          </cell>
          <cell r="Y89">
            <v>9</v>
          </cell>
          <cell r="Z89">
            <v>11</v>
          </cell>
          <cell r="AA89">
            <v>8</v>
          </cell>
          <cell r="AB89">
            <v>7</v>
          </cell>
          <cell r="AC89">
            <v>10</v>
          </cell>
          <cell r="AD89">
            <v>13</v>
          </cell>
          <cell r="AE89">
            <v>14</v>
          </cell>
        </row>
        <row r="90">
          <cell r="E90" t="str">
            <v xml:space="preserve">AirtimeNew / Fresh Agents Airtime in Month </v>
          </cell>
          <cell r="F90">
            <v>5</v>
          </cell>
          <cell r="G90">
            <v>7</v>
          </cell>
          <cell r="H90">
            <v>12</v>
          </cell>
          <cell r="I90">
            <v>17</v>
          </cell>
          <cell r="J90">
            <v>13</v>
          </cell>
          <cell r="K90">
            <v>19</v>
          </cell>
          <cell r="L90">
            <v>10</v>
          </cell>
          <cell r="M90">
            <v>10</v>
          </cell>
          <cell r="N90">
            <v>14</v>
          </cell>
          <cell r="O90">
            <v>11</v>
          </cell>
          <cell r="P90">
            <v>9</v>
          </cell>
          <cell r="Q90">
            <v>6</v>
          </cell>
          <cell r="R90">
            <v>13</v>
          </cell>
          <cell r="S90">
            <v>6</v>
          </cell>
          <cell r="T90">
            <v>6</v>
          </cell>
          <cell r="U90">
            <v>12</v>
          </cell>
          <cell r="V90">
            <v>20</v>
          </cell>
          <cell r="W90">
            <v>13</v>
          </cell>
          <cell r="X90">
            <v>9</v>
          </cell>
          <cell r="Y90">
            <v>9</v>
          </cell>
          <cell r="Z90">
            <v>15</v>
          </cell>
          <cell r="AA90">
            <v>11</v>
          </cell>
          <cell r="AB90">
            <v>15</v>
          </cell>
          <cell r="AC90">
            <v>10</v>
          </cell>
          <cell r="AD90">
            <v>10</v>
          </cell>
          <cell r="AE90">
            <v>12</v>
          </cell>
        </row>
        <row r="91">
          <cell r="E91" t="str">
            <v>AirtimeTotal Airtime Volume</v>
          </cell>
          <cell r="F91">
            <v>321</v>
          </cell>
          <cell r="G91">
            <v>332</v>
          </cell>
          <cell r="H91">
            <v>530</v>
          </cell>
          <cell r="I91">
            <v>791</v>
          </cell>
          <cell r="J91">
            <v>922</v>
          </cell>
          <cell r="K91">
            <v>890</v>
          </cell>
          <cell r="L91">
            <v>1481</v>
          </cell>
          <cell r="M91">
            <v>1567</v>
          </cell>
          <cell r="N91">
            <v>1469</v>
          </cell>
          <cell r="O91">
            <v>1665</v>
          </cell>
          <cell r="P91">
            <v>1876</v>
          </cell>
          <cell r="Q91">
            <v>1700</v>
          </cell>
          <cell r="R91">
            <v>2365</v>
          </cell>
          <cell r="S91">
            <v>2537</v>
          </cell>
          <cell r="T91">
            <v>2355</v>
          </cell>
          <cell r="U91">
            <v>2310</v>
          </cell>
          <cell r="V91">
            <v>2222</v>
          </cell>
          <cell r="W91">
            <v>2330</v>
          </cell>
          <cell r="X91">
            <v>2833</v>
          </cell>
          <cell r="Y91">
            <v>2522</v>
          </cell>
          <cell r="Z91">
            <v>2683</v>
          </cell>
          <cell r="AA91">
            <v>2529</v>
          </cell>
          <cell r="AB91">
            <v>2406</v>
          </cell>
          <cell r="AC91">
            <v>2265</v>
          </cell>
          <cell r="AD91">
            <v>2218</v>
          </cell>
          <cell r="AE91">
            <v>2327</v>
          </cell>
        </row>
        <row r="92">
          <cell r="E92" t="str">
            <v>AirtimeTotal Airtime Volume - Reversal</v>
          </cell>
          <cell r="J92">
            <v>1</v>
          </cell>
          <cell r="R92">
            <v>1</v>
          </cell>
          <cell r="Y92">
            <v>5</v>
          </cell>
          <cell r="Z92">
            <v>1</v>
          </cell>
          <cell r="AC92">
            <v>2</v>
          </cell>
          <cell r="AD92">
            <v>1</v>
          </cell>
          <cell r="AE92">
            <v>5</v>
          </cell>
        </row>
        <row r="93">
          <cell r="E93" t="str">
            <v>AirtimeTotal Airtime Value</v>
          </cell>
          <cell r="F93">
            <v>244933</v>
          </cell>
          <cell r="G93">
            <v>215635</v>
          </cell>
          <cell r="H93">
            <v>319316</v>
          </cell>
          <cell r="I93">
            <v>408651.5</v>
          </cell>
          <cell r="J93">
            <v>475202.2</v>
          </cell>
          <cell r="K93">
            <v>462283</v>
          </cell>
          <cell r="L93">
            <v>867691.55</v>
          </cell>
          <cell r="M93">
            <v>1081646</v>
          </cell>
          <cell r="N93">
            <v>863260.16000000003</v>
          </cell>
          <cell r="O93">
            <v>1005413.7</v>
          </cell>
          <cell r="P93">
            <v>1303994.42</v>
          </cell>
          <cell r="Q93">
            <v>1118955.94</v>
          </cell>
          <cell r="R93">
            <v>1460631.25</v>
          </cell>
          <cell r="S93">
            <v>1363774.96</v>
          </cell>
          <cell r="T93">
            <v>1360489.12</v>
          </cell>
          <cell r="U93">
            <v>1190354.72</v>
          </cell>
          <cell r="V93">
            <v>1200691.1399999999</v>
          </cell>
          <cell r="W93">
            <v>1340945.55</v>
          </cell>
          <cell r="X93">
            <v>1690028.86</v>
          </cell>
          <cell r="Y93">
            <v>1544562.15</v>
          </cell>
          <cell r="Z93">
            <v>1434529.9</v>
          </cell>
          <cell r="AA93">
            <v>1564385.65</v>
          </cell>
          <cell r="AB93">
            <v>1297308.7</v>
          </cell>
          <cell r="AC93">
            <v>1271421.25</v>
          </cell>
          <cell r="AD93">
            <v>1136938.8799999999</v>
          </cell>
          <cell r="AE93">
            <v>1054281</v>
          </cell>
        </row>
        <row r="94">
          <cell r="E94" t="str">
            <v>AirtimeTotal Airtime Value - Reversals</v>
          </cell>
          <cell r="J94">
            <v>-200.5</v>
          </cell>
          <cell r="R94">
            <v>-200</v>
          </cell>
          <cell r="Y94">
            <v>-3500</v>
          </cell>
          <cell r="Z94">
            <v>-6000</v>
          </cell>
          <cell r="AC94">
            <v>-17000</v>
          </cell>
          <cell r="AD94">
            <v>-500</v>
          </cell>
          <cell r="AE94">
            <v>-6000</v>
          </cell>
        </row>
        <row r="95">
          <cell r="E95" t="str">
            <v>AirtimeAverage Value of Airtime</v>
          </cell>
          <cell r="F95">
            <v>763.03</v>
          </cell>
          <cell r="G95">
            <v>649.5</v>
          </cell>
          <cell r="H95">
            <v>602.48</v>
          </cell>
          <cell r="I95">
            <v>516.63</v>
          </cell>
          <cell r="J95">
            <v>515.4</v>
          </cell>
          <cell r="K95">
            <v>519.41999999999996</v>
          </cell>
          <cell r="L95">
            <v>585.88</v>
          </cell>
          <cell r="M95">
            <v>690.27</v>
          </cell>
          <cell r="N95">
            <v>587.65</v>
          </cell>
          <cell r="O95">
            <v>603.85</v>
          </cell>
          <cell r="P95">
            <v>695.09</v>
          </cell>
          <cell r="Q95">
            <v>658.21</v>
          </cell>
          <cell r="R95">
            <v>617.6</v>
          </cell>
          <cell r="S95">
            <v>537.54999999999995</v>
          </cell>
          <cell r="T95">
            <v>577.70000000000005</v>
          </cell>
          <cell r="U95">
            <v>515.30999999999995</v>
          </cell>
          <cell r="V95">
            <v>540.37</v>
          </cell>
          <cell r="W95">
            <v>575.51</v>
          </cell>
          <cell r="X95">
            <v>596.54999999999995</v>
          </cell>
          <cell r="Y95">
            <v>612.44000000000005</v>
          </cell>
          <cell r="Z95">
            <v>534.66999999999996</v>
          </cell>
          <cell r="AA95">
            <v>618.58000000000004</v>
          </cell>
          <cell r="AB95">
            <v>539.20000000000005</v>
          </cell>
          <cell r="AC95">
            <v>561.33000000000004</v>
          </cell>
          <cell r="AD95">
            <v>512.6</v>
          </cell>
          <cell r="AE95">
            <v>453.06</v>
          </cell>
        </row>
        <row r="96">
          <cell r="E96" t="str">
            <v>AirtimeAverage Value of Airtime - Reversals</v>
          </cell>
          <cell r="J96">
            <v>-200.5</v>
          </cell>
          <cell r="R96">
            <v>-200</v>
          </cell>
          <cell r="Y96">
            <v>-700</v>
          </cell>
          <cell r="Z96">
            <v>-6000</v>
          </cell>
          <cell r="AC96">
            <v>-8500</v>
          </cell>
          <cell r="AD96">
            <v>-500</v>
          </cell>
          <cell r="AE96">
            <v>-1200</v>
          </cell>
        </row>
        <row r="97">
          <cell r="E97" t="str">
            <v>AirtimePaga Airtime Income</v>
          </cell>
          <cell r="F97">
            <v>17527.63</v>
          </cell>
          <cell r="G97">
            <v>15061.68</v>
          </cell>
          <cell r="H97">
            <v>22575.26</v>
          </cell>
          <cell r="I97">
            <v>30738.28</v>
          </cell>
          <cell r="J97">
            <v>36798.65</v>
          </cell>
          <cell r="K97">
            <v>34969.14</v>
          </cell>
          <cell r="L97">
            <v>60070.86</v>
          </cell>
          <cell r="M97">
            <v>75057.59</v>
          </cell>
          <cell r="N97">
            <v>66202.03</v>
          </cell>
          <cell r="O97">
            <v>76397.59</v>
          </cell>
          <cell r="P97">
            <v>93941.32</v>
          </cell>
          <cell r="Q97">
            <v>82950.239999999991</v>
          </cell>
          <cell r="R97">
            <v>109037.67000000001</v>
          </cell>
          <cell r="S97">
            <v>104164.73000000001</v>
          </cell>
          <cell r="T97">
            <v>105898.01999999999</v>
          </cell>
          <cell r="U97">
            <v>89812.68</v>
          </cell>
          <cell r="V97">
            <v>93765.510000000009</v>
          </cell>
          <cell r="W97">
            <v>103124.78</v>
          </cell>
          <cell r="X97">
            <v>125707.09</v>
          </cell>
          <cell r="Y97">
            <v>115346.96</v>
          </cell>
          <cell r="Z97">
            <v>106780.56</v>
          </cell>
          <cell r="AA97">
            <v>118233.95</v>
          </cell>
          <cell r="AB97">
            <v>97095.510000000009</v>
          </cell>
          <cell r="AC97">
            <v>97530.37</v>
          </cell>
          <cell r="AD97">
            <v>85170.12</v>
          </cell>
          <cell r="AE97">
            <v>78104.149999999994</v>
          </cell>
        </row>
        <row r="98">
          <cell r="E98" t="str">
            <v>AirtimePaga Airtime Income - Reversals</v>
          </cell>
          <cell r="J98">
            <v>0</v>
          </cell>
          <cell r="R98">
            <v>-10</v>
          </cell>
          <cell r="Y98">
            <v>-185</v>
          </cell>
          <cell r="Z98">
            <v>-300</v>
          </cell>
          <cell r="AC98">
            <v>-850</v>
          </cell>
          <cell r="AD98">
            <v>-25</v>
          </cell>
          <cell r="AE98">
            <v>-210</v>
          </cell>
        </row>
        <row r="99">
          <cell r="E99" t="str">
            <v>AirtimeAgent Airtime Commission</v>
          </cell>
          <cell r="F99">
            <v>3673.98</v>
          </cell>
          <cell r="G99">
            <v>3234.52</v>
          </cell>
          <cell r="H99">
            <v>4789.7299999999996</v>
          </cell>
          <cell r="I99">
            <v>6129.77</v>
          </cell>
          <cell r="J99">
            <v>14178.07</v>
          </cell>
          <cell r="K99">
            <v>13841.49</v>
          </cell>
          <cell r="L99">
            <v>25964.18</v>
          </cell>
          <cell r="M99">
            <v>32422.38</v>
          </cell>
          <cell r="N99">
            <v>25849.8</v>
          </cell>
          <cell r="O99">
            <v>30079.91</v>
          </cell>
          <cell r="P99">
            <v>39099.550000000003</v>
          </cell>
          <cell r="Q99">
            <v>33505.32</v>
          </cell>
          <cell r="R99">
            <v>43769.440000000002</v>
          </cell>
          <cell r="S99">
            <v>40876.5</v>
          </cell>
          <cell r="T99">
            <v>40714.18</v>
          </cell>
          <cell r="U99">
            <v>35670.14</v>
          </cell>
          <cell r="V99">
            <v>35996.620000000003</v>
          </cell>
          <cell r="W99">
            <v>40079.86</v>
          </cell>
          <cell r="X99">
            <v>84501.45</v>
          </cell>
          <cell r="Y99">
            <v>77238.100000000006</v>
          </cell>
          <cell r="Z99">
            <v>71726.5</v>
          </cell>
          <cell r="AA99">
            <v>78219.289999999994</v>
          </cell>
          <cell r="AB99">
            <v>64865.43</v>
          </cell>
          <cell r="AC99">
            <v>64421.06</v>
          </cell>
          <cell r="AD99">
            <v>56871.95</v>
          </cell>
          <cell r="AE99">
            <v>53014.05</v>
          </cell>
        </row>
        <row r="100">
          <cell r="E100" t="str">
            <v>AirtimeAgent Airtime Commission - Reversals</v>
          </cell>
          <cell r="J100">
            <v>-3.01</v>
          </cell>
          <cell r="R100">
            <v>-6</v>
          </cell>
          <cell r="Y100">
            <v>-165</v>
          </cell>
          <cell r="Z100">
            <v>-300</v>
          </cell>
          <cell r="AC100">
            <v>0</v>
          </cell>
          <cell r="AD100">
            <v>0</v>
          </cell>
          <cell r="AE100">
            <v>0</v>
          </cell>
        </row>
      </sheetData>
      <sheetData sheetId="5">
        <row r="1">
          <cell r="E1" t="str">
            <v>Column1</v>
          </cell>
          <cell r="F1" t="str">
            <v>1/1/2013</v>
          </cell>
          <cell r="G1" t="str">
            <v>2/1/2013</v>
          </cell>
          <cell r="H1" t="str">
            <v>3/1/2013</v>
          </cell>
          <cell r="I1" t="str">
            <v>4/1/2013</v>
          </cell>
          <cell r="J1" t="str">
            <v>5/1/2013</v>
          </cell>
          <cell r="K1" t="str">
            <v>6/1/2013</v>
          </cell>
          <cell r="L1" t="str">
            <v>7/1/2013</v>
          </cell>
          <cell r="M1" t="str">
            <v>8/1/2013</v>
          </cell>
          <cell r="N1" t="str">
            <v>9/1/2013</v>
          </cell>
          <cell r="O1" t="str">
            <v>10/1/2013</v>
          </cell>
          <cell r="P1" t="str">
            <v>11/1/2013</v>
          </cell>
          <cell r="Q1" t="str">
            <v>12/1/2013</v>
          </cell>
          <cell r="R1" t="str">
            <v>1/1/2014</v>
          </cell>
          <cell r="S1" t="str">
            <v>2/1/2014</v>
          </cell>
          <cell r="T1" t="str">
            <v>3/1/2014</v>
          </cell>
          <cell r="U1" t="str">
            <v>4/1/2014</v>
          </cell>
          <cell r="V1" t="str">
            <v>5/1/2014</v>
          </cell>
          <cell r="W1" t="str">
            <v>6/1/2014</v>
          </cell>
          <cell r="X1" t="str">
            <v>7/1/2014</v>
          </cell>
          <cell r="Y1" t="str">
            <v>8/1/2014</v>
          </cell>
          <cell r="Z1" t="str">
            <v>9/1/2014</v>
          </cell>
          <cell r="AA1" t="str">
            <v>10/1/2014</v>
          </cell>
          <cell r="AB1" t="str">
            <v>11/1/2014</v>
          </cell>
          <cell r="AC1" t="str">
            <v>12/1/2014</v>
          </cell>
          <cell r="AD1" t="str">
            <v>1/1/2015</v>
          </cell>
          <cell r="AE1" t="str">
            <v>2/1/2015</v>
          </cell>
        </row>
        <row r="2">
          <cell r="E2" t="str">
            <v>Agent Network Sales# of Approved Agents in Total</v>
          </cell>
          <cell r="F2">
            <v>1532</v>
          </cell>
          <cell r="G2">
            <v>1698</v>
          </cell>
          <cell r="H2">
            <v>1913</v>
          </cell>
          <cell r="I2">
            <v>2251</v>
          </cell>
          <cell r="J2">
            <v>2580</v>
          </cell>
          <cell r="K2">
            <v>2758</v>
          </cell>
          <cell r="L2">
            <v>2904</v>
          </cell>
          <cell r="M2">
            <v>3055</v>
          </cell>
          <cell r="N2">
            <v>3201</v>
          </cell>
          <cell r="O2">
            <v>3353</v>
          </cell>
          <cell r="P2">
            <v>3536</v>
          </cell>
          <cell r="Q2">
            <v>3613</v>
          </cell>
          <cell r="R2">
            <v>3794</v>
          </cell>
          <cell r="S2">
            <v>4082</v>
          </cell>
          <cell r="T2">
            <v>4379</v>
          </cell>
          <cell r="U2">
            <v>4682</v>
          </cell>
          <cell r="V2">
            <v>5055</v>
          </cell>
          <cell r="W2">
            <v>5384</v>
          </cell>
          <cell r="X2">
            <v>5620</v>
          </cell>
          <cell r="Y2">
            <v>6024</v>
          </cell>
          <cell r="Z2">
            <v>6321</v>
          </cell>
          <cell r="AA2">
            <v>6595</v>
          </cell>
          <cell r="AB2">
            <v>6821</v>
          </cell>
          <cell r="AC2">
            <v>6973</v>
          </cell>
          <cell r="AD2">
            <v>7238</v>
          </cell>
          <cell r="AE2">
            <v>7453</v>
          </cell>
        </row>
        <row r="3">
          <cell r="E3" t="str">
            <v>Agent Network SalesActive Agents in total (at least 1 transactions in the month)</v>
          </cell>
          <cell r="F3">
            <v>940</v>
          </cell>
          <cell r="G3">
            <v>1023</v>
          </cell>
          <cell r="H3">
            <v>1188</v>
          </cell>
          <cell r="I3">
            <v>1421</v>
          </cell>
          <cell r="J3">
            <v>1722</v>
          </cell>
          <cell r="K3">
            <v>1854</v>
          </cell>
          <cell r="L3">
            <v>1931</v>
          </cell>
          <cell r="M3">
            <v>1986</v>
          </cell>
          <cell r="N3">
            <v>2014</v>
          </cell>
          <cell r="O3">
            <v>2112</v>
          </cell>
          <cell r="P3">
            <v>2206</v>
          </cell>
          <cell r="Q3">
            <v>2151</v>
          </cell>
          <cell r="R3">
            <v>2278</v>
          </cell>
          <cell r="S3">
            <v>2454</v>
          </cell>
          <cell r="T3">
            <v>2611</v>
          </cell>
          <cell r="U3">
            <v>2752</v>
          </cell>
          <cell r="V3">
            <v>2980</v>
          </cell>
          <cell r="W3">
            <v>3164</v>
          </cell>
          <cell r="X3">
            <v>3287</v>
          </cell>
          <cell r="Y3">
            <v>3477</v>
          </cell>
          <cell r="Z3">
            <v>3728</v>
          </cell>
          <cell r="AA3">
            <v>3955</v>
          </cell>
          <cell r="AB3">
            <v>4125</v>
          </cell>
          <cell r="AC3">
            <v>4127</v>
          </cell>
          <cell r="AD3">
            <v>4187</v>
          </cell>
          <cell r="AE3">
            <v>4293</v>
          </cell>
        </row>
        <row r="4">
          <cell r="E4" t="str">
            <v>Agent Network SalesActive Agents in total (at least 5 transactions in the month)</v>
          </cell>
          <cell r="F4">
            <v>801</v>
          </cell>
          <cell r="G4">
            <v>837</v>
          </cell>
          <cell r="H4">
            <v>1010</v>
          </cell>
          <cell r="I4">
            <v>1197</v>
          </cell>
          <cell r="J4">
            <v>1447</v>
          </cell>
          <cell r="K4">
            <v>1579</v>
          </cell>
          <cell r="L4">
            <v>1642</v>
          </cell>
          <cell r="M4">
            <v>1734</v>
          </cell>
          <cell r="N4">
            <v>1780</v>
          </cell>
          <cell r="O4">
            <v>1824</v>
          </cell>
          <cell r="P4">
            <v>1930</v>
          </cell>
          <cell r="Q4">
            <v>1899</v>
          </cell>
          <cell r="R4">
            <v>1973</v>
          </cell>
          <cell r="S4">
            <v>2125</v>
          </cell>
          <cell r="T4">
            <v>2269</v>
          </cell>
          <cell r="U4">
            <v>2398</v>
          </cell>
          <cell r="V4">
            <v>2553</v>
          </cell>
          <cell r="W4">
            <v>2717</v>
          </cell>
          <cell r="X4">
            <v>2835</v>
          </cell>
          <cell r="Y4">
            <v>3001</v>
          </cell>
          <cell r="Z4">
            <v>3284</v>
          </cell>
          <cell r="AA4">
            <v>3459</v>
          </cell>
          <cell r="AB4">
            <v>3580</v>
          </cell>
          <cell r="AC4">
            <v>3590</v>
          </cell>
          <cell r="AD4">
            <v>3624</v>
          </cell>
          <cell r="AE4">
            <v>3694</v>
          </cell>
        </row>
        <row r="5">
          <cell r="E5" t="str">
            <v>Agent Network SalesFresh Active Agents in total (at least 1 transactions in the month)</v>
          </cell>
          <cell r="F5">
            <v>79</v>
          </cell>
          <cell r="G5">
            <v>165</v>
          </cell>
          <cell r="H5">
            <v>235</v>
          </cell>
          <cell r="I5">
            <v>314</v>
          </cell>
          <cell r="J5">
            <v>392</v>
          </cell>
          <cell r="K5">
            <v>254</v>
          </cell>
          <cell r="L5">
            <v>218</v>
          </cell>
          <cell r="M5">
            <v>196</v>
          </cell>
          <cell r="N5">
            <v>185</v>
          </cell>
          <cell r="O5">
            <v>212</v>
          </cell>
          <cell r="P5">
            <v>245</v>
          </cell>
          <cell r="Q5">
            <v>129</v>
          </cell>
          <cell r="R5">
            <v>270</v>
          </cell>
          <cell r="S5">
            <v>299</v>
          </cell>
          <cell r="T5">
            <v>314</v>
          </cell>
          <cell r="U5">
            <v>301</v>
          </cell>
          <cell r="V5">
            <v>419</v>
          </cell>
          <cell r="W5">
            <v>389</v>
          </cell>
          <cell r="X5">
            <v>352</v>
          </cell>
          <cell r="Y5">
            <v>436</v>
          </cell>
          <cell r="Z5">
            <v>491</v>
          </cell>
          <cell r="AA5">
            <v>451</v>
          </cell>
          <cell r="AB5">
            <v>385</v>
          </cell>
          <cell r="AC5">
            <v>267</v>
          </cell>
          <cell r="AD5">
            <v>369</v>
          </cell>
          <cell r="AE5">
            <v>440</v>
          </cell>
        </row>
        <row r="6">
          <cell r="E6" t="str">
            <v>Agent Network SalesFresh Active Agents in total (at least 5 transactions in the month)</v>
          </cell>
          <cell r="F6">
            <v>70</v>
          </cell>
          <cell r="G6">
            <v>126</v>
          </cell>
          <cell r="H6">
            <v>233</v>
          </cell>
          <cell r="I6">
            <v>263</v>
          </cell>
          <cell r="J6">
            <v>333</v>
          </cell>
          <cell r="K6">
            <v>233</v>
          </cell>
          <cell r="L6">
            <v>202</v>
          </cell>
          <cell r="M6">
            <v>216</v>
          </cell>
          <cell r="N6">
            <v>182</v>
          </cell>
          <cell r="O6">
            <v>180</v>
          </cell>
          <cell r="P6">
            <v>244</v>
          </cell>
          <cell r="Q6">
            <v>129</v>
          </cell>
          <cell r="R6">
            <v>205</v>
          </cell>
          <cell r="S6">
            <v>276</v>
          </cell>
          <cell r="T6">
            <v>273</v>
          </cell>
          <cell r="U6">
            <v>287</v>
          </cell>
          <cell r="V6">
            <v>338</v>
          </cell>
          <cell r="W6">
            <v>345</v>
          </cell>
          <cell r="X6">
            <v>323</v>
          </cell>
          <cell r="Y6">
            <v>369</v>
          </cell>
          <cell r="Z6">
            <v>487</v>
          </cell>
          <cell r="AA6">
            <v>390</v>
          </cell>
          <cell r="AB6">
            <v>363</v>
          </cell>
          <cell r="AC6">
            <v>293</v>
          </cell>
          <cell r="AD6">
            <v>364</v>
          </cell>
          <cell r="AE6">
            <v>384</v>
          </cell>
        </row>
        <row r="7">
          <cell r="E7" t="str">
            <v>Agent Network SalesChurn Active Agents (1 txn in Month)</v>
          </cell>
          <cell r="F7">
            <v>53</v>
          </cell>
          <cell r="G7">
            <v>82</v>
          </cell>
          <cell r="H7">
            <v>70</v>
          </cell>
          <cell r="I7">
            <v>81</v>
          </cell>
          <cell r="J7">
            <v>91</v>
          </cell>
          <cell r="K7">
            <v>122</v>
          </cell>
          <cell r="L7">
            <v>141</v>
          </cell>
          <cell r="M7">
            <v>141</v>
          </cell>
          <cell r="N7">
            <v>157</v>
          </cell>
          <cell r="O7">
            <v>114</v>
          </cell>
          <cell r="P7">
            <v>151</v>
          </cell>
          <cell r="Q7">
            <v>184</v>
          </cell>
          <cell r="R7">
            <v>143</v>
          </cell>
          <cell r="S7">
            <v>123</v>
          </cell>
          <cell r="T7">
            <v>157</v>
          </cell>
          <cell r="U7">
            <v>160</v>
          </cell>
          <cell r="V7">
            <v>191</v>
          </cell>
          <cell r="W7">
            <v>205</v>
          </cell>
          <cell r="X7">
            <v>229</v>
          </cell>
          <cell r="Y7">
            <v>246</v>
          </cell>
          <cell r="Z7">
            <v>240</v>
          </cell>
          <cell r="AA7">
            <v>224</v>
          </cell>
          <cell r="AB7">
            <v>215</v>
          </cell>
          <cell r="AC7">
            <v>265</v>
          </cell>
          <cell r="AD7">
            <v>309</v>
          </cell>
          <cell r="AE7">
            <v>334</v>
          </cell>
        </row>
        <row r="8">
          <cell r="E8" t="str">
            <v>Agent Network SalesChurn Active Agents (5 txn in Month)</v>
          </cell>
          <cell r="F8">
            <v>74</v>
          </cell>
          <cell r="G8">
            <v>90</v>
          </cell>
          <cell r="H8">
            <v>60</v>
          </cell>
          <cell r="I8">
            <v>76</v>
          </cell>
          <cell r="J8">
            <v>83</v>
          </cell>
          <cell r="K8">
            <v>101</v>
          </cell>
          <cell r="L8">
            <v>139</v>
          </cell>
          <cell r="M8">
            <v>124</v>
          </cell>
          <cell r="N8">
            <v>136</v>
          </cell>
          <cell r="O8">
            <v>136</v>
          </cell>
          <cell r="P8">
            <v>138</v>
          </cell>
          <cell r="Q8">
            <v>160</v>
          </cell>
          <cell r="R8">
            <v>131</v>
          </cell>
          <cell r="S8">
            <v>124</v>
          </cell>
          <cell r="T8">
            <v>129</v>
          </cell>
          <cell r="U8">
            <v>158</v>
          </cell>
          <cell r="V8">
            <v>183</v>
          </cell>
          <cell r="W8">
            <v>181</v>
          </cell>
          <cell r="X8">
            <v>205</v>
          </cell>
          <cell r="Y8">
            <v>203</v>
          </cell>
          <cell r="Z8">
            <v>204</v>
          </cell>
          <cell r="AA8">
            <v>215</v>
          </cell>
          <cell r="AB8">
            <v>242</v>
          </cell>
          <cell r="AC8">
            <v>283</v>
          </cell>
          <cell r="AD8">
            <v>330</v>
          </cell>
          <cell r="AE8">
            <v>314</v>
          </cell>
        </row>
        <row r="9">
          <cell r="E9" t="str">
            <v>Port Harcourt - All data in this section apply only to agents in Port Harcourt (or the specific city)# Agents in City</v>
          </cell>
          <cell r="F9">
            <v>46</v>
          </cell>
          <cell r="G9">
            <v>47</v>
          </cell>
          <cell r="H9">
            <v>67</v>
          </cell>
          <cell r="I9">
            <v>89</v>
          </cell>
          <cell r="J9">
            <v>117</v>
          </cell>
          <cell r="K9">
            <v>137</v>
          </cell>
          <cell r="L9">
            <v>147</v>
          </cell>
          <cell r="M9">
            <v>157</v>
          </cell>
          <cell r="N9">
            <v>166</v>
          </cell>
          <cell r="O9">
            <v>174</v>
          </cell>
          <cell r="P9">
            <v>184</v>
          </cell>
          <cell r="Q9">
            <v>186</v>
          </cell>
          <cell r="R9">
            <v>194</v>
          </cell>
          <cell r="S9">
            <v>200</v>
          </cell>
          <cell r="T9">
            <v>207</v>
          </cell>
          <cell r="U9">
            <v>216</v>
          </cell>
          <cell r="V9">
            <v>241</v>
          </cell>
          <cell r="W9">
            <v>258</v>
          </cell>
          <cell r="X9">
            <v>272</v>
          </cell>
          <cell r="Y9">
            <v>304</v>
          </cell>
          <cell r="Z9">
            <v>322</v>
          </cell>
          <cell r="AA9">
            <v>354</v>
          </cell>
          <cell r="AB9">
            <v>371</v>
          </cell>
          <cell r="AC9">
            <v>379</v>
          </cell>
          <cell r="AD9">
            <v>395</v>
          </cell>
          <cell r="AE9">
            <v>400</v>
          </cell>
        </row>
        <row r="10">
          <cell r="E10" t="str">
            <v>Port Harcourt - All data in this section apply only to agents in Port Harcourt (or the specific city)Active Agents in City in month (at least 1 transactions in the month)</v>
          </cell>
          <cell r="F10">
            <v>31</v>
          </cell>
          <cell r="G10">
            <v>27</v>
          </cell>
          <cell r="H10">
            <v>44</v>
          </cell>
          <cell r="I10">
            <v>62</v>
          </cell>
          <cell r="J10">
            <v>83</v>
          </cell>
          <cell r="K10">
            <v>110</v>
          </cell>
          <cell r="L10">
            <v>117</v>
          </cell>
          <cell r="M10">
            <v>125</v>
          </cell>
          <cell r="N10">
            <v>124</v>
          </cell>
          <cell r="O10">
            <v>127</v>
          </cell>
          <cell r="P10">
            <v>136</v>
          </cell>
          <cell r="Q10">
            <v>133</v>
          </cell>
          <cell r="R10">
            <v>134</v>
          </cell>
          <cell r="S10">
            <v>143</v>
          </cell>
          <cell r="T10">
            <v>144</v>
          </cell>
          <cell r="U10">
            <v>150</v>
          </cell>
          <cell r="V10">
            <v>167</v>
          </cell>
          <cell r="W10">
            <v>165</v>
          </cell>
          <cell r="X10">
            <v>163</v>
          </cell>
          <cell r="Y10">
            <v>184</v>
          </cell>
          <cell r="Z10">
            <v>189</v>
          </cell>
          <cell r="AA10">
            <v>216</v>
          </cell>
          <cell r="AB10">
            <v>222</v>
          </cell>
          <cell r="AC10">
            <v>217</v>
          </cell>
          <cell r="AD10">
            <v>231</v>
          </cell>
          <cell r="AE10">
            <v>229</v>
          </cell>
        </row>
        <row r="11">
          <cell r="E11" t="str">
            <v>Port Harcourt - All data in this section apply only to agents in Port Harcourt (or the specific city)Active Agents in City in month (at least 5 transactions in the month)</v>
          </cell>
          <cell r="F11">
            <v>21</v>
          </cell>
          <cell r="G11">
            <v>21</v>
          </cell>
          <cell r="H11">
            <v>34</v>
          </cell>
          <cell r="I11">
            <v>48</v>
          </cell>
          <cell r="J11">
            <v>72</v>
          </cell>
          <cell r="K11">
            <v>89</v>
          </cell>
          <cell r="L11">
            <v>101</v>
          </cell>
          <cell r="M11">
            <v>113</v>
          </cell>
          <cell r="N11">
            <v>105</v>
          </cell>
          <cell r="O11">
            <v>113</v>
          </cell>
          <cell r="P11">
            <v>123</v>
          </cell>
          <cell r="Q11">
            <v>112</v>
          </cell>
          <cell r="R11">
            <v>116</v>
          </cell>
          <cell r="S11">
            <v>121</v>
          </cell>
          <cell r="T11">
            <v>132</v>
          </cell>
          <cell r="U11">
            <v>130</v>
          </cell>
          <cell r="V11">
            <v>138</v>
          </cell>
          <cell r="W11">
            <v>143</v>
          </cell>
          <cell r="X11">
            <v>148</v>
          </cell>
          <cell r="Y11">
            <v>155</v>
          </cell>
          <cell r="Z11">
            <v>161</v>
          </cell>
          <cell r="AA11">
            <v>180</v>
          </cell>
          <cell r="AB11">
            <v>185</v>
          </cell>
          <cell r="AC11">
            <v>187</v>
          </cell>
          <cell r="AD11">
            <v>194</v>
          </cell>
          <cell r="AE11">
            <v>195</v>
          </cell>
        </row>
        <row r="12">
          <cell r="E12" t="str">
            <v>Port Harcourt - All data in this section apply only to agents in Port Harcourt (or the specific city)Churn City Agents in Month (1 txn in Month)</v>
          </cell>
          <cell r="F12">
            <v>2</v>
          </cell>
          <cell r="G12">
            <v>4</v>
          </cell>
          <cell r="H12">
            <v>2</v>
          </cell>
          <cell r="I12">
            <v>4</v>
          </cell>
          <cell r="J12">
            <v>9</v>
          </cell>
          <cell r="K12">
            <v>1</v>
          </cell>
          <cell r="L12">
            <v>5</v>
          </cell>
          <cell r="M12">
            <v>7</v>
          </cell>
          <cell r="N12">
            <v>11</v>
          </cell>
          <cell r="O12">
            <v>8</v>
          </cell>
          <cell r="P12">
            <v>5</v>
          </cell>
          <cell r="Q12">
            <v>8</v>
          </cell>
          <cell r="R12">
            <v>13</v>
          </cell>
          <cell r="S12">
            <v>5</v>
          </cell>
          <cell r="T12">
            <v>10</v>
          </cell>
          <cell r="U12">
            <v>6</v>
          </cell>
          <cell r="V12">
            <v>11</v>
          </cell>
          <cell r="W12">
            <v>19</v>
          </cell>
          <cell r="X12">
            <v>17</v>
          </cell>
          <cell r="Y12">
            <v>11</v>
          </cell>
          <cell r="Z12">
            <v>23</v>
          </cell>
          <cell r="AA12">
            <v>14</v>
          </cell>
          <cell r="AB12">
            <v>20</v>
          </cell>
          <cell r="AC12">
            <v>22</v>
          </cell>
          <cell r="AD12">
            <v>16</v>
          </cell>
          <cell r="AE12">
            <v>23</v>
          </cell>
        </row>
        <row r="13">
          <cell r="E13" t="str">
            <v>Port Harcourt - All data in this section apply only to agents in Port Harcourt (or the specific city)Churn City Agents in Month (5 txn in Month)</v>
          </cell>
          <cell r="F13">
            <v>5</v>
          </cell>
          <cell r="G13">
            <v>4</v>
          </cell>
          <cell r="H13">
            <v>1</v>
          </cell>
          <cell r="I13">
            <v>5</v>
          </cell>
          <cell r="J13">
            <v>5</v>
          </cell>
          <cell r="K13">
            <v>5</v>
          </cell>
          <cell r="L13">
            <v>4</v>
          </cell>
          <cell r="M13">
            <v>6</v>
          </cell>
          <cell r="N13">
            <v>15</v>
          </cell>
          <cell r="O13">
            <v>5</v>
          </cell>
          <cell r="P13">
            <v>5</v>
          </cell>
          <cell r="Q13">
            <v>14</v>
          </cell>
          <cell r="R13">
            <v>11</v>
          </cell>
          <cell r="S13">
            <v>6</v>
          </cell>
          <cell r="T13">
            <v>3</v>
          </cell>
          <cell r="U13">
            <v>13</v>
          </cell>
          <cell r="V13">
            <v>18</v>
          </cell>
          <cell r="W13">
            <v>9</v>
          </cell>
          <cell r="X13">
            <v>12</v>
          </cell>
          <cell r="Y13">
            <v>14</v>
          </cell>
          <cell r="Z13">
            <v>18</v>
          </cell>
          <cell r="AA13">
            <v>10</v>
          </cell>
          <cell r="AB13">
            <v>16</v>
          </cell>
          <cell r="AC13">
            <v>13</v>
          </cell>
          <cell r="AD13">
            <v>18</v>
          </cell>
          <cell r="AE13">
            <v>16</v>
          </cell>
        </row>
        <row r="14">
          <cell r="E14" t="str">
            <v>Deposit into Paga Number of Agents performing at least 1 Deposit for Customer or another Agent (Accept Deposit)</v>
          </cell>
          <cell r="F14">
            <v>7</v>
          </cell>
          <cell r="G14">
            <v>7</v>
          </cell>
          <cell r="H14">
            <v>19</v>
          </cell>
          <cell r="I14">
            <v>21</v>
          </cell>
          <cell r="J14">
            <v>43</v>
          </cell>
          <cell r="K14">
            <v>39</v>
          </cell>
          <cell r="L14">
            <v>50</v>
          </cell>
          <cell r="M14">
            <v>50</v>
          </cell>
          <cell r="N14">
            <v>42</v>
          </cell>
          <cell r="O14">
            <v>52</v>
          </cell>
          <cell r="P14">
            <v>52</v>
          </cell>
          <cell r="Q14">
            <v>39</v>
          </cell>
          <cell r="R14">
            <v>47</v>
          </cell>
          <cell r="S14">
            <v>59</v>
          </cell>
          <cell r="T14">
            <v>46</v>
          </cell>
          <cell r="U14">
            <v>46</v>
          </cell>
          <cell r="V14">
            <v>57</v>
          </cell>
          <cell r="W14">
            <v>46</v>
          </cell>
          <cell r="X14">
            <v>50</v>
          </cell>
          <cell r="Y14">
            <v>56</v>
          </cell>
          <cell r="Z14">
            <v>64</v>
          </cell>
          <cell r="AA14">
            <v>77</v>
          </cell>
          <cell r="AB14">
            <v>69</v>
          </cell>
          <cell r="AC14">
            <v>63</v>
          </cell>
          <cell r="AD14">
            <v>69</v>
          </cell>
          <cell r="AE14">
            <v>71</v>
          </cell>
        </row>
        <row r="15">
          <cell r="E15" t="str">
            <v>Deposit into Paga Churn Agents DP</v>
          </cell>
          <cell r="F15">
            <v>4</v>
          </cell>
          <cell r="G15">
            <v>3</v>
          </cell>
          <cell r="I15">
            <v>10</v>
          </cell>
          <cell r="J15">
            <v>9</v>
          </cell>
          <cell r="K15">
            <v>21</v>
          </cell>
          <cell r="L15">
            <v>13</v>
          </cell>
          <cell r="M15">
            <v>24</v>
          </cell>
          <cell r="N15">
            <v>26</v>
          </cell>
          <cell r="O15">
            <v>17</v>
          </cell>
          <cell r="P15">
            <v>21</v>
          </cell>
          <cell r="Q15">
            <v>22</v>
          </cell>
          <cell r="R15">
            <v>12</v>
          </cell>
          <cell r="S15">
            <v>15</v>
          </cell>
          <cell r="T15">
            <v>31</v>
          </cell>
          <cell r="U15">
            <v>19</v>
          </cell>
          <cell r="V15">
            <v>23</v>
          </cell>
          <cell r="W15">
            <v>34</v>
          </cell>
          <cell r="X15">
            <v>18</v>
          </cell>
          <cell r="Y15">
            <v>20</v>
          </cell>
          <cell r="Z15">
            <v>25</v>
          </cell>
          <cell r="AA15">
            <v>22</v>
          </cell>
          <cell r="AB15">
            <v>32</v>
          </cell>
          <cell r="AC15">
            <v>32</v>
          </cell>
          <cell r="AD15">
            <v>26</v>
          </cell>
          <cell r="AE15">
            <v>25</v>
          </cell>
        </row>
        <row r="16">
          <cell r="E16" t="str">
            <v xml:space="preserve">Deposit into Paga New / Fresh Agents DP in Month </v>
          </cell>
          <cell r="F16">
            <v>3</v>
          </cell>
          <cell r="G16">
            <v>3</v>
          </cell>
          <cell r="H16">
            <v>12</v>
          </cell>
          <cell r="I16">
            <v>12</v>
          </cell>
          <cell r="J16">
            <v>31</v>
          </cell>
          <cell r="K16">
            <v>17</v>
          </cell>
          <cell r="L16">
            <v>24</v>
          </cell>
          <cell r="M16">
            <v>24</v>
          </cell>
          <cell r="N16">
            <v>18</v>
          </cell>
          <cell r="O16">
            <v>27</v>
          </cell>
          <cell r="P16">
            <v>21</v>
          </cell>
          <cell r="Q16">
            <v>9</v>
          </cell>
          <cell r="R16">
            <v>20</v>
          </cell>
          <cell r="S16">
            <v>27</v>
          </cell>
          <cell r="T16">
            <v>18</v>
          </cell>
          <cell r="U16">
            <v>19</v>
          </cell>
          <cell r="V16">
            <v>34</v>
          </cell>
          <cell r="W16">
            <v>23</v>
          </cell>
          <cell r="X16">
            <v>22</v>
          </cell>
          <cell r="Y16">
            <v>26</v>
          </cell>
          <cell r="Z16">
            <v>33</v>
          </cell>
          <cell r="AA16">
            <v>35</v>
          </cell>
          <cell r="AB16">
            <v>24</v>
          </cell>
          <cell r="AC16">
            <v>26</v>
          </cell>
          <cell r="AD16">
            <v>32</v>
          </cell>
          <cell r="AE16">
            <v>27</v>
          </cell>
        </row>
        <row r="17">
          <cell r="E17" t="str">
            <v>Deposit into Paga Total DP Volume</v>
          </cell>
          <cell r="F17">
            <v>17</v>
          </cell>
          <cell r="G17">
            <v>19</v>
          </cell>
          <cell r="H17">
            <v>58</v>
          </cell>
          <cell r="I17">
            <v>47</v>
          </cell>
          <cell r="J17">
            <v>170</v>
          </cell>
          <cell r="K17">
            <v>166</v>
          </cell>
          <cell r="L17">
            <v>195</v>
          </cell>
          <cell r="M17">
            <v>203</v>
          </cell>
          <cell r="N17">
            <v>217</v>
          </cell>
          <cell r="O17">
            <v>307</v>
          </cell>
          <cell r="P17">
            <v>270</v>
          </cell>
          <cell r="Q17">
            <v>248</v>
          </cell>
          <cell r="R17">
            <v>279</v>
          </cell>
          <cell r="S17">
            <v>258</v>
          </cell>
          <cell r="T17">
            <v>318</v>
          </cell>
          <cell r="U17">
            <v>216</v>
          </cell>
          <cell r="V17">
            <v>248</v>
          </cell>
          <cell r="W17">
            <v>211</v>
          </cell>
          <cell r="X17">
            <v>273</v>
          </cell>
          <cell r="Y17">
            <v>253</v>
          </cell>
          <cell r="Z17">
            <v>356</v>
          </cell>
          <cell r="AA17">
            <v>480</v>
          </cell>
          <cell r="AB17">
            <v>418</v>
          </cell>
          <cell r="AC17">
            <v>460</v>
          </cell>
          <cell r="AD17">
            <v>464</v>
          </cell>
          <cell r="AE17">
            <v>574</v>
          </cell>
        </row>
        <row r="18">
          <cell r="E18" t="str">
            <v>Deposit into Paga Total DP Value</v>
          </cell>
          <cell r="F18">
            <v>287200</v>
          </cell>
          <cell r="G18">
            <v>140000</v>
          </cell>
          <cell r="H18">
            <v>458850</v>
          </cell>
          <cell r="I18">
            <v>280200</v>
          </cell>
          <cell r="J18">
            <v>749350</v>
          </cell>
          <cell r="K18">
            <v>759579</v>
          </cell>
          <cell r="L18">
            <v>1188442.25</v>
          </cell>
          <cell r="M18">
            <v>1193954.42</v>
          </cell>
          <cell r="N18">
            <v>1300400</v>
          </cell>
          <cell r="O18">
            <v>1817681.9199999999</v>
          </cell>
          <cell r="P18">
            <v>1623900</v>
          </cell>
          <cell r="Q18">
            <v>1555833.56</v>
          </cell>
          <cell r="R18">
            <v>1891990</v>
          </cell>
          <cell r="S18">
            <v>2063330</v>
          </cell>
          <cell r="T18">
            <v>2235131.5</v>
          </cell>
          <cell r="U18">
            <v>1701158</v>
          </cell>
          <cell r="V18">
            <v>2044953</v>
          </cell>
          <cell r="W18">
            <v>1704350</v>
          </cell>
          <cell r="X18">
            <v>1770220</v>
          </cell>
          <cell r="Y18">
            <v>2021400</v>
          </cell>
          <cell r="Z18">
            <v>3267505</v>
          </cell>
          <cell r="AA18">
            <v>6394410</v>
          </cell>
          <cell r="AB18">
            <v>5751250</v>
          </cell>
          <cell r="AC18">
            <v>5863561.7999999998</v>
          </cell>
          <cell r="AD18">
            <v>5933281</v>
          </cell>
          <cell r="AE18">
            <v>8477209</v>
          </cell>
        </row>
        <row r="19">
          <cell r="E19" t="str">
            <v>Deposit into Paga Average Value of DP</v>
          </cell>
          <cell r="F19">
            <v>16894.12</v>
          </cell>
          <cell r="G19">
            <v>7368.42</v>
          </cell>
          <cell r="H19">
            <v>7911.21</v>
          </cell>
          <cell r="I19">
            <v>5961.7</v>
          </cell>
          <cell r="J19">
            <v>4407.9399999999996</v>
          </cell>
          <cell r="K19">
            <v>4575.78</v>
          </cell>
          <cell r="L19">
            <v>6094.58</v>
          </cell>
          <cell r="M19">
            <v>5881.55</v>
          </cell>
          <cell r="N19">
            <v>5992.63</v>
          </cell>
          <cell r="O19">
            <v>5920.79</v>
          </cell>
          <cell r="P19">
            <v>6014.44</v>
          </cell>
          <cell r="Q19">
            <v>6273.52</v>
          </cell>
          <cell r="R19">
            <v>6781.33</v>
          </cell>
          <cell r="S19">
            <v>7997.4</v>
          </cell>
          <cell r="T19">
            <v>7028.72</v>
          </cell>
          <cell r="U19">
            <v>7875.73</v>
          </cell>
          <cell r="V19">
            <v>8245.7800000000007</v>
          </cell>
          <cell r="W19">
            <v>8077.49</v>
          </cell>
          <cell r="X19">
            <v>6484.32</v>
          </cell>
          <cell r="Y19">
            <v>7989.72</v>
          </cell>
          <cell r="Z19">
            <v>9178.3799999999992</v>
          </cell>
          <cell r="AA19">
            <v>13321.69</v>
          </cell>
          <cell r="AB19">
            <v>13758.97</v>
          </cell>
          <cell r="AC19">
            <v>12746.87</v>
          </cell>
          <cell r="AD19">
            <v>12787.24</v>
          </cell>
          <cell r="AE19">
            <v>14768.66</v>
          </cell>
        </row>
        <row r="20">
          <cell r="E20" t="str">
            <v>Money Transfer on PagaNumber of Agents performing MT on Paga (to customer or non-customer)</v>
          </cell>
          <cell r="F20">
            <v>3</v>
          </cell>
          <cell r="G20">
            <v>2</v>
          </cell>
          <cell r="H20">
            <v>5</v>
          </cell>
          <cell r="I20">
            <v>6</v>
          </cell>
          <cell r="J20">
            <v>6</v>
          </cell>
          <cell r="K20">
            <v>12</v>
          </cell>
          <cell r="L20">
            <v>16</v>
          </cell>
          <cell r="M20">
            <v>15</v>
          </cell>
          <cell r="N20">
            <v>10</v>
          </cell>
          <cell r="O20">
            <v>7</v>
          </cell>
          <cell r="P20">
            <v>9</v>
          </cell>
          <cell r="Q20">
            <v>8</v>
          </cell>
          <cell r="R20">
            <v>5</v>
          </cell>
          <cell r="S20">
            <v>12</v>
          </cell>
          <cell r="T20">
            <v>5</v>
          </cell>
          <cell r="U20">
            <v>7</v>
          </cell>
          <cell r="V20">
            <v>10</v>
          </cell>
          <cell r="W20">
            <v>5</v>
          </cell>
          <cell r="X20">
            <v>13</v>
          </cell>
          <cell r="Y20">
            <v>10</v>
          </cell>
          <cell r="Z20">
            <v>11</v>
          </cell>
          <cell r="AA20">
            <v>12</v>
          </cell>
          <cell r="AB20">
            <v>14</v>
          </cell>
          <cell r="AC20">
            <v>13</v>
          </cell>
          <cell r="AD20">
            <v>8</v>
          </cell>
          <cell r="AE20">
            <v>8</v>
          </cell>
        </row>
        <row r="21">
          <cell r="E21" t="str">
            <v>Money Transfer on PagaChurn Agents MT</v>
          </cell>
          <cell r="F21">
            <v>4</v>
          </cell>
          <cell r="G21">
            <v>3</v>
          </cell>
          <cell r="H21">
            <v>2</v>
          </cell>
          <cell r="I21">
            <v>4</v>
          </cell>
          <cell r="J21">
            <v>4</v>
          </cell>
          <cell r="K21">
            <v>6</v>
          </cell>
          <cell r="L21">
            <v>9</v>
          </cell>
          <cell r="M21">
            <v>11</v>
          </cell>
          <cell r="N21">
            <v>9</v>
          </cell>
          <cell r="O21">
            <v>8</v>
          </cell>
          <cell r="P21">
            <v>6</v>
          </cell>
          <cell r="Q21">
            <v>6</v>
          </cell>
          <cell r="R21">
            <v>6</v>
          </cell>
          <cell r="S21">
            <v>5</v>
          </cell>
          <cell r="T21">
            <v>11</v>
          </cell>
          <cell r="U21">
            <v>4</v>
          </cell>
          <cell r="V21">
            <v>6</v>
          </cell>
          <cell r="W21">
            <v>7</v>
          </cell>
          <cell r="X21">
            <v>4</v>
          </cell>
          <cell r="Y21">
            <v>10</v>
          </cell>
          <cell r="Z21">
            <v>8</v>
          </cell>
          <cell r="AA21">
            <v>8</v>
          </cell>
          <cell r="AB21">
            <v>11</v>
          </cell>
          <cell r="AC21">
            <v>11</v>
          </cell>
          <cell r="AD21">
            <v>9</v>
          </cell>
          <cell r="AE21">
            <v>5</v>
          </cell>
        </row>
        <row r="22">
          <cell r="E22" t="str">
            <v xml:space="preserve">Money Transfer on PagaNew / Fresh Agents MT in Month </v>
          </cell>
          <cell r="F22">
            <v>3</v>
          </cell>
          <cell r="G22">
            <v>2</v>
          </cell>
          <cell r="H22">
            <v>5</v>
          </cell>
          <cell r="I22">
            <v>5</v>
          </cell>
          <cell r="J22">
            <v>4</v>
          </cell>
          <cell r="K22">
            <v>12</v>
          </cell>
          <cell r="L22">
            <v>13</v>
          </cell>
          <cell r="M22">
            <v>9</v>
          </cell>
          <cell r="N22">
            <v>4</v>
          </cell>
          <cell r="O22">
            <v>6</v>
          </cell>
          <cell r="P22">
            <v>8</v>
          </cell>
          <cell r="Q22">
            <v>5</v>
          </cell>
          <cell r="R22">
            <v>3</v>
          </cell>
          <cell r="S22">
            <v>12</v>
          </cell>
          <cell r="T22">
            <v>4</v>
          </cell>
          <cell r="U22">
            <v>6</v>
          </cell>
          <cell r="V22">
            <v>9</v>
          </cell>
          <cell r="W22">
            <v>2</v>
          </cell>
          <cell r="X22">
            <v>12</v>
          </cell>
          <cell r="Y22">
            <v>6</v>
          </cell>
          <cell r="Z22">
            <v>9</v>
          </cell>
          <cell r="AA22">
            <v>10</v>
          </cell>
          <cell r="AB22">
            <v>12</v>
          </cell>
          <cell r="AC22">
            <v>11</v>
          </cell>
          <cell r="AD22">
            <v>4</v>
          </cell>
          <cell r="AE22">
            <v>5</v>
          </cell>
        </row>
        <row r="23">
          <cell r="E23" t="str">
            <v>Money Transfer on PagaTotal MT Volume</v>
          </cell>
          <cell r="F23">
            <v>3</v>
          </cell>
          <cell r="G23">
            <v>2</v>
          </cell>
          <cell r="H23">
            <v>6</v>
          </cell>
          <cell r="I23">
            <v>10</v>
          </cell>
          <cell r="J23">
            <v>11</v>
          </cell>
          <cell r="K23">
            <v>19</v>
          </cell>
          <cell r="L23">
            <v>26</v>
          </cell>
          <cell r="M23">
            <v>17</v>
          </cell>
          <cell r="N23">
            <v>13</v>
          </cell>
          <cell r="O23">
            <v>11</v>
          </cell>
          <cell r="P23">
            <v>13</v>
          </cell>
          <cell r="Q23">
            <v>10</v>
          </cell>
          <cell r="R23">
            <v>6</v>
          </cell>
          <cell r="S23">
            <v>24</v>
          </cell>
          <cell r="T23">
            <v>5</v>
          </cell>
          <cell r="U23">
            <v>9</v>
          </cell>
          <cell r="V23">
            <v>15</v>
          </cell>
          <cell r="W23">
            <v>5</v>
          </cell>
          <cell r="X23">
            <v>14</v>
          </cell>
          <cell r="Y23">
            <v>12</v>
          </cell>
          <cell r="Z23">
            <v>13</v>
          </cell>
          <cell r="AA23">
            <v>17</v>
          </cell>
          <cell r="AB23">
            <v>25</v>
          </cell>
          <cell r="AC23">
            <v>29</v>
          </cell>
          <cell r="AD23">
            <v>19</v>
          </cell>
          <cell r="AE23">
            <v>10</v>
          </cell>
        </row>
        <row r="24">
          <cell r="E24" t="str">
            <v>Money Transfer on PagaTotal MT Value</v>
          </cell>
          <cell r="F24">
            <v>4000</v>
          </cell>
          <cell r="G24">
            <v>10500</v>
          </cell>
          <cell r="H24">
            <v>6500</v>
          </cell>
          <cell r="I24">
            <v>27000</v>
          </cell>
          <cell r="J24">
            <v>29800</v>
          </cell>
          <cell r="K24">
            <v>65900</v>
          </cell>
          <cell r="L24">
            <v>212000</v>
          </cell>
          <cell r="M24">
            <v>129500</v>
          </cell>
          <cell r="N24">
            <v>132400</v>
          </cell>
          <cell r="O24">
            <v>65000</v>
          </cell>
          <cell r="P24">
            <v>108500</v>
          </cell>
          <cell r="Q24">
            <v>67500</v>
          </cell>
          <cell r="R24">
            <v>24000</v>
          </cell>
          <cell r="S24">
            <v>283700</v>
          </cell>
          <cell r="T24">
            <v>21000</v>
          </cell>
          <cell r="U24">
            <v>48000</v>
          </cell>
          <cell r="V24">
            <v>93550</v>
          </cell>
          <cell r="W24">
            <v>31500</v>
          </cell>
          <cell r="X24">
            <v>76000</v>
          </cell>
          <cell r="Y24">
            <v>38700</v>
          </cell>
          <cell r="Z24">
            <v>34000</v>
          </cell>
          <cell r="AA24">
            <v>177100</v>
          </cell>
          <cell r="AB24">
            <v>49400</v>
          </cell>
          <cell r="AC24">
            <v>113100</v>
          </cell>
          <cell r="AD24">
            <v>131100</v>
          </cell>
          <cell r="AE24">
            <v>95700</v>
          </cell>
        </row>
        <row r="25">
          <cell r="E25" t="str">
            <v>Money Transfer on PagaAverage Value of MT</v>
          </cell>
          <cell r="F25">
            <v>1333.33</v>
          </cell>
          <cell r="G25">
            <v>5250</v>
          </cell>
          <cell r="H25">
            <v>1083.33</v>
          </cell>
          <cell r="I25">
            <v>2700</v>
          </cell>
          <cell r="J25">
            <v>2709.09</v>
          </cell>
          <cell r="K25">
            <v>3468.42</v>
          </cell>
          <cell r="L25">
            <v>8153.85</v>
          </cell>
          <cell r="M25">
            <v>7617.65</v>
          </cell>
          <cell r="N25">
            <v>10184.620000000001</v>
          </cell>
          <cell r="O25">
            <v>5909.09</v>
          </cell>
          <cell r="P25">
            <v>8346.15</v>
          </cell>
          <cell r="Q25">
            <v>6750</v>
          </cell>
          <cell r="R25">
            <v>4000</v>
          </cell>
          <cell r="S25">
            <v>11820.83</v>
          </cell>
          <cell r="T25">
            <v>4200</v>
          </cell>
          <cell r="U25">
            <v>5333.33</v>
          </cell>
          <cell r="V25">
            <v>6236.67</v>
          </cell>
          <cell r="W25">
            <v>6300</v>
          </cell>
          <cell r="X25">
            <v>5428.57</v>
          </cell>
          <cell r="Y25">
            <v>3225</v>
          </cell>
          <cell r="Z25">
            <v>2615.38</v>
          </cell>
          <cell r="AA25">
            <v>10417.65</v>
          </cell>
          <cell r="AB25">
            <v>1976</v>
          </cell>
          <cell r="AC25">
            <v>3900</v>
          </cell>
          <cell r="AD25">
            <v>6900</v>
          </cell>
          <cell r="AE25">
            <v>9570</v>
          </cell>
        </row>
        <row r="26">
          <cell r="E26" t="str">
            <v>Money Transfer on PagaPaga MT Income</v>
          </cell>
          <cell r="F26">
            <v>550</v>
          </cell>
          <cell r="G26">
            <v>600</v>
          </cell>
          <cell r="H26">
            <v>1100</v>
          </cell>
          <cell r="I26">
            <v>2100</v>
          </cell>
          <cell r="J26">
            <v>1400</v>
          </cell>
          <cell r="K26">
            <v>2700</v>
          </cell>
          <cell r="L26">
            <v>4050</v>
          </cell>
          <cell r="M26">
            <v>2700</v>
          </cell>
          <cell r="N26">
            <v>2100</v>
          </cell>
          <cell r="O26">
            <v>1700</v>
          </cell>
          <cell r="P26">
            <v>1950</v>
          </cell>
          <cell r="Q26">
            <v>1550</v>
          </cell>
          <cell r="R26">
            <v>850</v>
          </cell>
          <cell r="S26">
            <v>3800</v>
          </cell>
          <cell r="T26">
            <v>650</v>
          </cell>
          <cell r="U26">
            <v>1350</v>
          </cell>
          <cell r="V26">
            <v>2200</v>
          </cell>
          <cell r="W26">
            <v>800</v>
          </cell>
          <cell r="X26">
            <v>2150</v>
          </cell>
          <cell r="Y26">
            <v>1500</v>
          </cell>
          <cell r="Z26">
            <v>1550</v>
          </cell>
          <cell r="AA26">
            <v>2600</v>
          </cell>
          <cell r="AB26">
            <v>2900</v>
          </cell>
          <cell r="AC26">
            <v>3600</v>
          </cell>
          <cell r="AD26">
            <v>2900</v>
          </cell>
          <cell r="AE26">
            <v>1700</v>
          </cell>
        </row>
        <row r="27">
          <cell r="E27" t="str">
            <v>Money Transfer on PagaAgent MT Commission</v>
          </cell>
          <cell r="F27">
            <v>90</v>
          </cell>
          <cell r="G27">
            <v>100</v>
          </cell>
          <cell r="H27">
            <v>180</v>
          </cell>
          <cell r="I27">
            <v>350</v>
          </cell>
          <cell r="J27">
            <v>400</v>
          </cell>
          <cell r="K27">
            <v>860</v>
          </cell>
          <cell r="L27">
            <v>1390</v>
          </cell>
          <cell r="M27">
            <v>940</v>
          </cell>
          <cell r="N27">
            <v>740</v>
          </cell>
          <cell r="O27">
            <v>580</v>
          </cell>
          <cell r="P27">
            <v>650</v>
          </cell>
          <cell r="Q27">
            <v>530</v>
          </cell>
          <cell r="R27">
            <v>270</v>
          </cell>
          <cell r="S27">
            <v>1320</v>
          </cell>
          <cell r="T27">
            <v>190</v>
          </cell>
          <cell r="U27">
            <v>450</v>
          </cell>
          <cell r="V27">
            <v>720</v>
          </cell>
          <cell r="W27">
            <v>280</v>
          </cell>
          <cell r="X27">
            <v>730</v>
          </cell>
          <cell r="Y27">
            <v>420</v>
          </cell>
          <cell r="Z27">
            <v>410</v>
          </cell>
          <cell r="AA27">
            <v>880</v>
          </cell>
          <cell r="AB27">
            <v>740</v>
          </cell>
          <cell r="AC27">
            <v>1000</v>
          </cell>
          <cell r="AD27">
            <v>980</v>
          </cell>
          <cell r="AE27">
            <v>620</v>
          </cell>
        </row>
        <row r="28">
          <cell r="E28" t="str">
            <v>Deposit To BankNumber of Agents performing Deposit to Bank</v>
          </cell>
          <cell r="M28">
            <v>10</v>
          </cell>
          <cell r="N28">
            <v>24</v>
          </cell>
          <cell r="O28">
            <v>26</v>
          </cell>
          <cell r="P28">
            <v>26</v>
          </cell>
          <cell r="Q28">
            <v>26</v>
          </cell>
          <cell r="R28">
            <v>22</v>
          </cell>
          <cell r="S28">
            <v>51</v>
          </cell>
          <cell r="T28">
            <v>53</v>
          </cell>
          <cell r="U28">
            <v>54</v>
          </cell>
          <cell r="V28">
            <v>49</v>
          </cell>
          <cell r="W28">
            <v>56</v>
          </cell>
          <cell r="X28">
            <v>82</v>
          </cell>
          <cell r="Y28">
            <v>116</v>
          </cell>
          <cell r="Z28">
            <v>137</v>
          </cell>
          <cell r="AA28">
            <v>159</v>
          </cell>
          <cell r="AB28">
            <v>168</v>
          </cell>
          <cell r="AC28">
            <v>156</v>
          </cell>
          <cell r="AD28">
            <v>143</v>
          </cell>
          <cell r="AE28">
            <v>163</v>
          </cell>
        </row>
        <row r="29">
          <cell r="E29" t="str">
            <v>Deposit To BankChurn Agents DB</v>
          </cell>
          <cell r="N29">
            <v>2</v>
          </cell>
          <cell r="O29">
            <v>9</v>
          </cell>
          <cell r="P29">
            <v>10</v>
          </cell>
          <cell r="Q29">
            <v>13</v>
          </cell>
          <cell r="R29">
            <v>13</v>
          </cell>
          <cell r="S29">
            <v>1</v>
          </cell>
          <cell r="T29">
            <v>9</v>
          </cell>
          <cell r="U29">
            <v>15</v>
          </cell>
          <cell r="V29">
            <v>15</v>
          </cell>
          <cell r="W29">
            <v>13</v>
          </cell>
          <cell r="X29">
            <v>15</v>
          </cell>
          <cell r="Y29">
            <v>11</v>
          </cell>
          <cell r="Z29">
            <v>17</v>
          </cell>
          <cell r="AA29">
            <v>22</v>
          </cell>
          <cell r="AB29">
            <v>19</v>
          </cell>
          <cell r="AC29">
            <v>28</v>
          </cell>
          <cell r="AD29">
            <v>27</v>
          </cell>
          <cell r="AE29">
            <v>16</v>
          </cell>
        </row>
        <row r="30">
          <cell r="E30" t="str">
            <v xml:space="preserve">Deposit To Bank New / Fresh Agents DB in Month </v>
          </cell>
          <cell r="M30">
            <v>10</v>
          </cell>
          <cell r="N30">
            <v>16</v>
          </cell>
          <cell r="O30">
            <v>11</v>
          </cell>
          <cell r="P30">
            <v>10</v>
          </cell>
          <cell r="Q30">
            <v>13</v>
          </cell>
          <cell r="R30">
            <v>9</v>
          </cell>
          <cell r="S30">
            <v>28</v>
          </cell>
          <cell r="T30">
            <v>13</v>
          </cell>
          <cell r="U30">
            <v>16</v>
          </cell>
          <cell r="V30">
            <v>10</v>
          </cell>
          <cell r="W30">
            <v>20</v>
          </cell>
          <cell r="X30">
            <v>22</v>
          </cell>
          <cell r="Y30">
            <v>30</v>
          </cell>
          <cell r="Z30">
            <v>32</v>
          </cell>
          <cell r="AA30">
            <v>35</v>
          </cell>
          <cell r="AB30">
            <v>25</v>
          </cell>
          <cell r="AC30">
            <v>25</v>
          </cell>
          <cell r="AD30">
            <v>17</v>
          </cell>
          <cell r="AE30">
            <v>34</v>
          </cell>
        </row>
        <row r="31">
          <cell r="E31" t="str">
            <v>Deposit To BankTotal DB Volume</v>
          </cell>
          <cell r="M31">
            <v>27</v>
          </cell>
          <cell r="N31">
            <v>111</v>
          </cell>
          <cell r="O31">
            <v>169</v>
          </cell>
          <cell r="P31">
            <v>155</v>
          </cell>
          <cell r="Q31">
            <v>140</v>
          </cell>
          <cell r="R31">
            <v>125</v>
          </cell>
          <cell r="S31">
            <v>285</v>
          </cell>
          <cell r="T31">
            <v>458</v>
          </cell>
          <cell r="U31">
            <v>498</v>
          </cell>
          <cell r="V31">
            <v>442</v>
          </cell>
          <cell r="W31">
            <v>588</v>
          </cell>
          <cell r="X31">
            <v>804</v>
          </cell>
          <cell r="Y31">
            <v>1052</v>
          </cell>
          <cell r="Z31">
            <v>1388</v>
          </cell>
          <cell r="AA31">
            <v>1606</v>
          </cell>
          <cell r="AB31">
            <v>1438</v>
          </cell>
          <cell r="AC31">
            <v>1477</v>
          </cell>
          <cell r="AD31">
            <v>1036</v>
          </cell>
          <cell r="AE31">
            <v>1390</v>
          </cell>
        </row>
        <row r="32">
          <cell r="E32" t="str">
            <v>Deposit To BankTotal DB Volume - Reversals</v>
          </cell>
          <cell r="S32">
            <v>2</v>
          </cell>
          <cell r="Y32">
            <v>1</v>
          </cell>
          <cell r="Z32">
            <v>3</v>
          </cell>
          <cell r="AA32">
            <v>2</v>
          </cell>
          <cell r="AB32">
            <v>4</v>
          </cell>
          <cell r="AC32">
            <v>6</v>
          </cell>
          <cell r="AD32">
            <v>6</v>
          </cell>
          <cell r="AE32">
            <v>1</v>
          </cell>
        </row>
        <row r="33">
          <cell r="E33" t="str">
            <v>Deposit To BankTotal DB Value</v>
          </cell>
          <cell r="M33">
            <v>195200</v>
          </cell>
          <cell r="N33">
            <v>1702575</v>
          </cell>
          <cell r="O33">
            <v>2649580</v>
          </cell>
          <cell r="P33">
            <v>2787442</v>
          </cell>
          <cell r="Q33">
            <v>2443350</v>
          </cell>
          <cell r="R33">
            <v>2298900</v>
          </cell>
          <cell r="S33">
            <v>4467950</v>
          </cell>
          <cell r="T33">
            <v>7443010</v>
          </cell>
          <cell r="U33">
            <v>7333800</v>
          </cell>
          <cell r="V33">
            <v>6385955</v>
          </cell>
          <cell r="W33">
            <v>7911790</v>
          </cell>
          <cell r="X33">
            <v>9558234</v>
          </cell>
          <cell r="Y33">
            <v>15794861</v>
          </cell>
          <cell r="Z33">
            <v>18500300</v>
          </cell>
          <cell r="AA33">
            <v>24138690</v>
          </cell>
          <cell r="AB33">
            <v>19299233.800000001</v>
          </cell>
          <cell r="AC33">
            <v>24682233.399999999</v>
          </cell>
          <cell r="AD33">
            <v>15698355.529999999</v>
          </cell>
          <cell r="AE33">
            <v>20271443</v>
          </cell>
        </row>
        <row r="34">
          <cell r="E34" t="str">
            <v>Deposit To BankTotal DB Value - Reversals</v>
          </cell>
          <cell r="S34">
            <v>-39000</v>
          </cell>
          <cell r="Y34">
            <v>-7000</v>
          </cell>
          <cell r="Z34">
            <v>-24000</v>
          </cell>
          <cell r="AA34">
            <v>-20500</v>
          </cell>
          <cell r="AB34">
            <v>-26000</v>
          </cell>
          <cell r="AC34">
            <v>-73000</v>
          </cell>
          <cell r="AD34">
            <v>-207000</v>
          </cell>
          <cell r="AE34">
            <v>-10000</v>
          </cell>
        </row>
        <row r="35">
          <cell r="E35" t="str">
            <v>Deposit To BankAverage Value of DB</v>
          </cell>
          <cell r="M35">
            <v>7229.63</v>
          </cell>
          <cell r="N35">
            <v>15338.51</v>
          </cell>
          <cell r="O35">
            <v>15677.99</v>
          </cell>
          <cell r="P35">
            <v>17983.5</v>
          </cell>
          <cell r="Q35">
            <v>17452.5</v>
          </cell>
          <cell r="R35">
            <v>18391.2</v>
          </cell>
          <cell r="S35">
            <v>15677.02</v>
          </cell>
          <cell r="T35">
            <v>16251.11</v>
          </cell>
          <cell r="U35">
            <v>14726.51</v>
          </cell>
          <cell r="V35">
            <v>14447.86</v>
          </cell>
          <cell r="W35">
            <v>13455.43</v>
          </cell>
          <cell r="X35">
            <v>11888.35</v>
          </cell>
          <cell r="Y35">
            <v>15014.13</v>
          </cell>
          <cell r="Z35">
            <v>13328.75</v>
          </cell>
          <cell r="AA35">
            <v>15030.32</v>
          </cell>
          <cell r="AB35">
            <v>13420.89</v>
          </cell>
          <cell r="AC35">
            <v>16711.060000000001</v>
          </cell>
          <cell r="AD35">
            <v>15152.85</v>
          </cell>
          <cell r="AE35">
            <v>14583.77</v>
          </cell>
        </row>
        <row r="36">
          <cell r="E36" t="str">
            <v>Deposit To BankAverage Value of DB - Reversals</v>
          </cell>
          <cell r="S36">
            <v>-19500</v>
          </cell>
          <cell r="Y36">
            <v>-7000</v>
          </cell>
          <cell r="Z36">
            <v>-8000</v>
          </cell>
          <cell r="AA36">
            <v>-10250</v>
          </cell>
          <cell r="AB36">
            <v>-6500</v>
          </cell>
          <cell r="AC36">
            <v>-12166.67</v>
          </cell>
          <cell r="AD36">
            <v>-34500</v>
          </cell>
          <cell r="AE36">
            <v>-10000</v>
          </cell>
        </row>
        <row r="37">
          <cell r="E37" t="str">
            <v>Deposit To BankPaga DB Income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2900</v>
          </cell>
          <cell r="N37">
            <v>13350</v>
          </cell>
          <cell r="O37">
            <v>20750</v>
          </cell>
          <cell r="P37">
            <v>18800</v>
          </cell>
          <cell r="Q37">
            <v>17300</v>
          </cell>
          <cell r="R37">
            <v>15800</v>
          </cell>
          <cell r="S37">
            <v>34050</v>
          </cell>
          <cell r="T37">
            <v>55500</v>
          </cell>
          <cell r="U37">
            <v>61100</v>
          </cell>
          <cell r="V37">
            <v>53500</v>
          </cell>
          <cell r="W37">
            <v>70550</v>
          </cell>
          <cell r="X37">
            <v>95150</v>
          </cell>
          <cell r="Y37">
            <v>126650</v>
          </cell>
          <cell r="Z37">
            <v>165250</v>
          </cell>
          <cell r="AA37">
            <v>194650</v>
          </cell>
          <cell r="AB37">
            <v>178950</v>
          </cell>
          <cell r="AC37">
            <v>219750</v>
          </cell>
          <cell r="AD37">
            <v>153600</v>
          </cell>
          <cell r="AE37">
            <v>208200</v>
          </cell>
        </row>
        <row r="38">
          <cell r="E38" t="str">
            <v>Deposit To BankPaga DB Income - Reversal</v>
          </cell>
          <cell r="S38">
            <v>-120</v>
          </cell>
          <cell r="Y38">
            <v>-50</v>
          </cell>
          <cell r="Z38">
            <v>-190</v>
          </cell>
          <cell r="AA38">
            <v>-150</v>
          </cell>
          <cell r="AB38">
            <v>-240</v>
          </cell>
          <cell r="AC38">
            <v>-480</v>
          </cell>
          <cell r="AD38">
            <v>-440</v>
          </cell>
          <cell r="AE38">
            <v>-70</v>
          </cell>
        </row>
        <row r="39">
          <cell r="E39" t="str">
            <v>Deposit To BankAgent DB Commission</v>
          </cell>
          <cell r="M39">
            <v>1250</v>
          </cell>
          <cell r="N39">
            <v>6780</v>
          </cell>
          <cell r="O39">
            <v>10840</v>
          </cell>
          <cell r="P39">
            <v>9810</v>
          </cell>
          <cell r="Q39">
            <v>9170</v>
          </cell>
          <cell r="R39">
            <v>8370</v>
          </cell>
          <cell r="S39">
            <v>17710</v>
          </cell>
          <cell r="T39">
            <v>29040</v>
          </cell>
          <cell r="U39">
            <v>31690</v>
          </cell>
          <cell r="V39">
            <v>27620</v>
          </cell>
          <cell r="W39">
            <v>36160</v>
          </cell>
          <cell r="X39">
            <v>47860</v>
          </cell>
          <cell r="Y39">
            <v>65830</v>
          </cell>
          <cell r="Z39">
            <v>84380</v>
          </cell>
          <cell r="AA39">
            <v>101040</v>
          </cell>
          <cell r="AB39">
            <v>89620</v>
          </cell>
          <cell r="AC39">
            <v>95820</v>
          </cell>
          <cell r="AD39">
            <v>65640</v>
          </cell>
          <cell r="AE39">
            <v>90080</v>
          </cell>
        </row>
        <row r="40">
          <cell r="E40" t="str">
            <v>Deposit To BankAgent DB Commission - Reversal</v>
          </cell>
          <cell r="S40">
            <v>-130</v>
          </cell>
          <cell r="Y40">
            <v>-50</v>
          </cell>
          <cell r="Z40">
            <v>-210</v>
          </cell>
          <cell r="AA40">
            <v>-100</v>
          </cell>
          <cell r="AB40">
            <v>-260</v>
          </cell>
          <cell r="AC40">
            <v>-420</v>
          </cell>
          <cell r="AD40">
            <v>-460</v>
          </cell>
          <cell r="AE40">
            <v>-80</v>
          </cell>
        </row>
        <row r="41">
          <cell r="E41" t="str">
            <v>Merchant Payments (Bill Pay)Number of agents performing DStv</v>
          </cell>
          <cell r="F41">
            <v>11</v>
          </cell>
          <cell r="G41">
            <v>9</v>
          </cell>
          <cell r="H41">
            <v>14</v>
          </cell>
          <cell r="I41">
            <v>25</v>
          </cell>
          <cell r="J41">
            <v>39</v>
          </cell>
          <cell r="K41">
            <v>44</v>
          </cell>
          <cell r="L41">
            <v>57</v>
          </cell>
          <cell r="M41">
            <v>62</v>
          </cell>
          <cell r="N41">
            <v>64</v>
          </cell>
          <cell r="O41">
            <v>65</v>
          </cell>
          <cell r="P41">
            <v>68</v>
          </cell>
          <cell r="Q41">
            <v>67</v>
          </cell>
          <cell r="R41">
            <v>68</v>
          </cell>
          <cell r="S41">
            <v>75</v>
          </cell>
          <cell r="T41">
            <v>73</v>
          </cell>
          <cell r="U41">
            <v>65</v>
          </cell>
          <cell r="V41">
            <v>78</v>
          </cell>
          <cell r="W41">
            <v>84</v>
          </cell>
          <cell r="X41">
            <v>84</v>
          </cell>
          <cell r="Y41">
            <v>92</v>
          </cell>
          <cell r="Z41">
            <v>101</v>
          </cell>
          <cell r="AA41">
            <v>111</v>
          </cell>
          <cell r="AB41">
            <v>106</v>
          </cell>
          <cell r="AC41">
            <v>107</v>
          </cell>
          <cell r="AD41">
            <v>125</v>
          </cell>
          <cell r="AE41">
            <v>126</v>
          </cell>
        </row>
        <row r="42">
          <cell r="E42" t="str">
            <v>Merchant Payments (Bill Pay)Churn Agents DStv BP</v>
          </cell>
          <cell r="F42">
            <v>4</v>
          </cell>
          <cell r="G42">
            <v>2</v>
          </cell>
          <cell r="H42">
            <v>3</v>
          </cell>
          <cell r="I42">
            <v>2</v>
          </cell>
          <cell r="J42">
            <v>3</v>
          </cell>
          <cell r="L42">
            <v>3</v>
          </cell>
          <cell r="M42">
            <v>10</v>
          </cell>
          <cell r="N42">
            <v>4</v>
          </cell>
          <cell r="O42">
            <v>3</v>
          </cell>
          <cell r="P42">
            <v>5</v>
          </cell>
          <cell r="Q42">
            <v>7</v>
          </cell>
          <cell r="R42">
            <v>3</v>
          </cell>
          <cell r="S42">
            <v>2</v>
          </cell>
          <cell r="T42">
            <v>5</v>
          </cell>
          <cell r="U42">
            <v>9</v>
          </cell>
          <cell r="V42">
            <v>4</v>
          </cell>
          <cell r="W42">
            <v>7</v>
          </cell>
          <cell r="X42">
            <v>9</v>
          </cell>
          <cell r="Y42">
            <v>5</v>
          </cell>
          <cell r="Z42">
            <v>2</v>
          </cell>
          <cell r="AA42">
            <v>2</v>
          </cell>
          <cell r="AB42">
            <v>7</v>
          </cell>
          <cell r="AC42">
            <v>9</v>
          </cell>
          <cell r="AD42">
            <v>6</v>
          </cell>
          <cell r="AE42">
            <v>6</v>
          </cell>
        </row>
        <row r="43">
          <cell r="E43" t="str">
            <v xml:space="preserve">Merchant Payments (Bill Pay)New / Fresh Agents BP in Month </v>
          </cell>
          <cell r="F43">
            <v>4</v>
          </cell>
          <cell r="G43">
            <v>2</v>
          </cell>
          <cell r="H43">
            <v>7</v>
          </cell>
          <cell r="I43">
            <v>13</v>
          </cell>
          <cell r="J43">
            <v>20</v>
          </cell>
          <cell r="K43">
            <v>12</v>
          </cell>
          <cell r="L43">
            <v>18</v>
          </cell>
          <cell r="M43">
            <v>18</v>
          </cell>
          <cell r="N43">
            <v>14</v>
          </cell>
          <cell r="O43">
            <v>15</v>
          </cell>
          <cell r="P43">
            <v>18</v>
          </cell>
          <cell r="Q43">
            <v>13</v>
          </cell>
          <cell r="R43">
            <v>14</v>
          </cell>
          <cell r="S43">
            <v>17</v>
          </cell>
          <cell r="T43">
            <v>10</v>
          </cell>
          <cell r="U43">
            <v>9</v>
          </cell>
          <cell r="V43">
            <v>21</v>
          </cell>
          <cell r="W43">
            <v>19</v>
          </cell>
          <cell r="X43">
            <v>16</v>
          </cell>
          <cell r="Y43">
            <v>23</v>
          </cell>
          <cell r="Z43">
            <v>21</v>
          </cell>
          <cell r="AA43">
            <v>27</v>
          </cell>
          <cell r="AB43">
            <v>16</v>
          </cell>
          <cell r="AC43">
            <v>28</v>
          </cell>
          <cell r="AD43">
            <v>29</v>
          </cell>
          <cell r="AE43">
            <v>23</v>
          </cell>
        </row>
        <row r="44">
          <cell r="E44" t="str">
            <v>Merchant Payments (Bill Pay)Total DStv BP Volume</v>
          </cell>
          <cell r="F44">
            <v>453</v>
          </cell>
          <cell r="G44">
            <v>597</v>
          </cell>
          <cell r="H44">
            <v>1100</v>
          </cell>
          <cell r="I44">
            <v>1462</v>
          </cell>
          <cell r="J44">
            <v>1901</v>
          </cell>
          <cell r="K44">
            <v>1980</v>
          </cell>
          <cell r="L44">
            <v>2279</v>
          </cell>
          <cell r="M44">
            <v>1390</v>
          </cell>
          <cell r="N44">
            <v>1215</v>
          </cell>
          <cell r="O44">
            <v>1443</v>
          </cell>
          <cell r="P44">
            <v>1186</v>
          </cell>
          <cell r="Q44">
            <v>1450</v>
          </cell>
          <cell r="R44">
            <v>1127</v>
          </cell>
          <cell r="S44">
            <v>1409</v>
          </cell>
          <cell r="T44">
            <v>1274</v>
          </cell>
          <cell r="U44">
            <v>1243</v>
          </cell>
          <cell r="V44">
            <v>1291</v>
          </cell>
          <cell r="W44">
            <v>1673</v>
          </cell>
          <cell r="X44">
            <v>1451</v>
          </cell>
          <cell r="Y44">
            <v>1744</v>
          </cell>
          <cell r="Z44">
            <v>1670</v>
          </cell>
          <cell r="AA44">
            <v>1890</v>
          </cell>
          <cell r="AB44">
            <v>1888</v>
          </cell>
          <cell r="AC44">
            <v>2040</v>
          </cell>
          <cell r="AD44">
            <v>1935</v>
          </cell>
          <cell r="AE44">
            <v>1839</v>
          </cell>
        </row>
        <row r="45">
          <cell r="E45" t="str">
            <v>Merchant Payments (Bill Pay)Total DStv BP Volume - Reversal</v>
          </cell>
          <cell r="H45">
            <v>1</v>
          </cell>
          <cell r="I45">
            <v>1</v>
          </cell>
          <cell r="S45">
            <v>2</v>
          </cell>
          <cell r="V45">
            <v>1</v>
          </cell>
          <cell r="Z45">
            <v>5</v>
          </cell>
          <cell r="AA45">
            <v>2</v>
          </cell>
          <cell r="AB45">
            <v>1</v>
          </cell>
          <cell r="AD45">
            <v>11</v>
          </cell>
          <cell r="AE45">
            <v>8</v>
          </cell>
        </row>
        <row r="46">
          <cell r="E46" t="str">
            <v>Merchant Payments (Bill Pay)Total DStv BP Value</v>
          </cell>
          <cell r="F46">
            <v>2011700</v>
          </cell>
          <cell r="G46">
            <v>2429400</v>
          </cell>
          <cell r="H46">
            <v>5062580</v>
          </cell>
          <cell r="I46">
            <v>7834150</v>
          </cell>
          <cell r="J46">
            <v>10680880</v>
          </cell>
          <cell r="K46">
            <v>10697080</v>
          </cell>
          <cell r="L46">
            <v>9890459.3000000007</v>
          </cell>
          <cell r="M46">
            <v>6669240</v>
          </cell>
          <cell r="N46">
            <v>5529890</v>
          </cell>
          <cell r="O46">
            <v>9891010</v>
          </cell>
          <cell r="P46">
            <v>6103510</v>
          </cell>
          <cell r="Q46">
            <v>6868280</v>
          </cell>
          <cell r="R46">
            <v>5243800</v>
          </cell>
          <cell r="S46">
            <v>7648905</v>
          </cell>
          <cell r="T46">
            <v>6597616</v>
          </cell>
          <cell r="U46">
            <v>6513936</v>
          </cell>
          <cell r="V46">
            <v>6929110</v>
          </cell>
          <cell r="W46">
            <v>8186150</v>
          </cell>
          <cell r="X46">
            <v>6920330</v>
          </cell>
          <cell r="Y46">
            <v>9069790</v>
          </cell>
          <cell r="Z46">
            <v>8589415</v>
          </cell>
          <cell r="AA46">
            <v>10442800</v>
          </cell>
          <cell r="AB46">
            <v>10233110</v>
          </cell>
          <cell r="AC46">
            <v>10478260</v>
          </cell>
          <cell r="AD46">
            <v>10137450</v>
          </cell>
          <cell r="AE46">
            <v>9285350</v>
          </cell>
        </row>
        <row r="47">
          <cell r="E47" t="str">
            <v>Merchant Payments (Bill Pay)Total DStv BP Value - Reversal</v>
          </cell>
          <cell r="H47">
            <v>-9900</v>
          </cell>
          <cell r="I47">
            <v>-12800</v>
          </cell>
          <cell r="S47">
            <v>-23300</v>
          </cell>
          <cell r="V47">
            <v>-6500</v>
          </cell>
          <cell r="Z47">
            <v>-15000</v>
          </cell>
          <cell r="AA47">
            <v>-6000</v>
          </cell>
          <cell r="AB47">
            <v>-3000</v>
          </cell>
          <cell r="AD47">
            <v>-105700</v>
          </cell>
          <cell r="AE47">
            <v>-25400</v>
          </cell>
        </row>
        <row r="48">
          <cell r="E48" t="str">
            <v>Merchant Payments (Bill Pay)Average Value of DStv BP</v>
          </cell>
          <cell r="F48">
            <v>4440.84</v>
          </cell>
          <cell r="G48">
            <v>4069.35</v>
          </cell>
          <cell r="H48">
            <v>4602.3500000000004</v>
          </cell>
          <cell r="I48">
            <v>5358.52</v>
          </cell>
          <cell r="J48">
            <v>5618.56</v>
          </cell>
          <cell r="K48">
            <v>5402.57</v>
          </cell>
          <cell r="L48">
            <v>4339.82</v>
          </cell>
          <cell r="M48">
            <v>4798.01</v>
          </cell>
          <cell r="N48">
            <v>4551.3500000000004</v>
          </cell>
          <cell r="O48">
            <v>6854.48</v>
          </cell>
          <cell r="P48">
            <v>5146.3</v>
          </cell>
          <cell r="Q48">
            <v>4736.74</v>
          </cell>
          <cell r="R48">
            <v>4652.88</v>
          </cell>
          <cell r="S48">
            <v>5428.61</v>
          </cell>
          <cell r="T48">
            <v>5178.66</v>
          </cell>
          <cell r="U48">
            <v>5240.5</v>
          </cell>
          <cell r="V48">
            <v>5367.24</v>
          </cell>
          <cell r="W48">
            <v>4893.1000000000004</v>
          </cell>
          <cell r="X48">
            <v>4769.3500000000004</v>
          </cell>
          <cell r="Y48">
            <v>5200.57</v>
          </cell>
          <cell r="Z48">
            <v>5143.3599999999997</v>
          </cell>
          <cell r="AA48">
            <v>5525.29</v>
          </cell>
          <cell r="AB48">
            <v>5420.08</v>
          </cell>
          <cell r="AC48">
            <v>5136.3999999999996</v>
          </cell>
          <cell r="AD48">
            <v>5238.99</v>
          </cell>
          <cell r="AE48">
            <v>5049.13</v>
          </cell>
        </row>
        <row r="49">
          <cell r="E49" t="str">
            <v>Merchant Payments (Bill Pay)Average Value of DStv BP - Reversals</v>
          </cell>
          <cell r="H49">
            <v>-9900</v>
          </cell>
          <cell r="I49">
            <v>-12800</v>
          </cell>
          <cell r="S49">
            <v>-11650</v>
          </cell>
          <cell r="V49">
            <v>-6500</v>
          </cell>
          <cell r="Z49">
            <v>-3000</v>
          </cell>
          <cell r="AA49">
            <v>-3000</v>
          </cell>
          <cell r="AB49">
            <v>-3000</v>
          </cell>
          <cell r="AD49">
            <v>-9609.09</v>
          </cell>
          <cell r="AE49">
            <v>-3175</v>
          </cell>
        </row>
        <row r="50">
          <cell r="E50" t="str">
            <v>Merchant Payments (Bill Pay)Paga DStv BP Income</v>
          </cell>
          <cell r="F50">
            <v>51617</v>
          </cell>
          <cell r="G50">
            <v>64524</v>
          </cell>
          <cell r="H50">
            <v>125794.8</v>
          </cell>
          <cell r="I50">
            <v>182539.5</v>
          </cell>
          <cell r="J50">
            <v>98370</v>
          </cell>
          <cell r="K50">
            <v>140230</v>
          </cell>
          <cell r="L50">
            <v>148470</v>
          </cell>
          <cell r="M50">
            <v>100696.9</v>
          </cell>
          <cell r="N50">
            <v>124058.9</v>
          </cell>
          <cell r="O50">
            <v>204560.1</v>
          </cell>
          <cell r="P50">
            <v>146015.1</v>
          </cell>
          <cell r="Q50">
            <v>170752.8</v>
          </cell>
          <cell r="R50">
            <v>131148</v>
          </cell>
          <cell r="S50">
            <v>178782.05</v>
          </cell>
          <cell r="T50">
            <v>157106.16</v>
          </cell>
          <cell r="U50">
            <v>154819.35999999999</v>
          </cell>
          <cell r="V50">
            <v>160376.1</v>
          </cell>
          <cell r="W50">
            <v>199521.5</v>
          </cell>
          <cell r="X50">
            <v>170483.3</v>
          </cell>
          <cell r="Y50">
            <v>214057.9</v>
          </cell>
          <cell r="Z50">
            <v>204014.15</v>
          </cell>
          <cell r="AA50">
            <v>239668</v>
          </cell>
          <cell r="AB50">
            <v>237741.1</v>
          </cell>
          <cell r="AC50">
            <v>250092.6</v>
          </cell>
          <cell r="AD50">
            <v>239231.5</v>
          </cell>
          <cell r="AE50">
            <v>221267.5</v>
          </cell>
        </row>
        <row r="51">
          <cell r="E51" t="str">
            <v>Merchant Payments (Bill Pay)Paga DStv BP Income - Reversals</v>
          </cell>
          <cell r="H51">
            <v>0</v>
          </cell>
          <cell r="I51">
            <v>0</v>
          </cell>
          <cell r="S51">
            <v>0</v>
          </cell>
          <cell r="V51">
            <v>0</v>
          </cell>
          <cell r="Z51">
            <v>0</v>
          </cell>
          <cell r="AA51">
            <v>0</v>
          </cell>
          <cell r="AB51">
            <v>0</v>
          </cell>
          <cell r="AD51">
            <v>-280</v>
          </cell>
          <cell r="AE51">
            <v>0</v>
          </cell>
        </row>
        <row r="52">
          <cell r="E52" t="str">
            <v>Merchant Payments (Bill Pay)Agent DStv BP Commission</v>
          </cell>
          <cell r="F52">
            <v>22440</v>
          </cell>
          <cell r="G52">
            <v>28290</v>
          </cell>
          <cell r="H52">
            <v>53090</v>
          </cell>
          <cell r="I52">
            <v>74850</v>
          </cell>
          <cell r="J52">
            <v>98370</v>
          </cell>
          <cell r="K52">
            <v>101890</v>
          </cell>
          <cell r="L52">
            <v>102890</v>
          </cell>
          <cell r="M52">
            <v>68580</v>
          </cell>
          <cell r="N52">
            <v>60480</v>
          </cell>
          <cell r="O52">
            <v>76790</v>
          </cell>
          <cell r="P52">
            <v>61260</v>
          </cell>
          <cell r="Q52">
            <v>73070</v>
          </cell>
          <cell r="R52">
            <v>56170</v>
          </cell>
          <cell r="S52">
            <v>73920</v>
          </cell>
          <cell r="T52">
            <v>65650</v>
          </cell>
          <cell r="U52">
            <v>64820</v>
          </cell>
          <cell r="V52">
            <v>65220</v>
          </cell>
          <cell r="W52">
            <v>84200</v>
          </cell>
          <cell r="X52">
            <v>72260</v>
          </cell>
          <cell r="Y52">
            <v>88480</v>
          </cell>
          <cell r="Z52">
            <v>84670</v>
          </cell>
          <cell r="AA52">
            <v>97420</v>
          </cell>
          <cell r="AB52">
            <v>97640</v>
          </cell>
          <cell r="AC52">
            <v>104510</v>
          </cell>
          <cell r="AD52">
            <v>98600</v>
          </cell>
          <cell r="AE52">
            <v>91540</v>
          </cell>
        </row>
        <row r="53">
          <cell r="E53" t="str">
            <v>Merchant Payments (Bill Pay)Agent DStv BP Commission - Reversals</v>
          </cell>
          <cell r="H53">
            <v>0</v>
          </cell>
          <cell r="I53">
            <v>0</v>
          </cell>
          <cell r="S53">
            <v>0</v>
          </cell>
          <cell r="V53">
            <v>0</v>
          </cell>
          <cell r="Z53">
            <v>0</v>
          </cell>
          <cell r="AA53">
            <v>0</v>
          </cell>
          <cell r="AB53">
            <v>0</v>
          </cell>
          <cell r="AD53">
            <v>-200</v>
          </cell>
          <cell r="AE53">
            <v>0</v>
          </cell>
        </row>
        <row r="54">
          <cell r="E54" t="str">
            <v>Merchant Payments (Bill Pay)Number of agents performing Gotv</v>
          </cell>
          <cell r="F54">
            <v>7</v>
          </cell>
          <cell r="G54">
            <v>7</v>
          </cell>
          <cell r="H54">
            <v>17</v>
          </cell>
          <cell r="I54">
            <v>30</v>
          </cell>
          <cell r="J54">
            <v>48</v>
          </cell>
          <cell r="K54">
            <v>70</v>
          </cell>
          <cell r="L54">
            <v>76</v>
          </cell>
          <cell r="M54">
            <v>87</v>
          </cell>
          <cell r="N54">
            <v>91</v>
          </cell>
          <cell r="O54">
            <v>98</v>
          </cell>
          <cell r="P54">
            <v>102</v>
          </cell>
          <cell r="Q54">
            <v>90</v>
          </cell>
          <cell r="R54">
            <v>97</v>
          </cell>
          <cell r="S54">
            <v>100</v>
          </cell>
          <cell r="T54">
            <v>103</v>
          </cell>
          <cell r="U54">
            <v>97</v>
          </cell>
          <cell r="V54">
            <v>100</v>
          </cell>
          <cell r="W54">
            <v>103</v>
          </cell>
          <cell r="X54">
            <v>107</v>
          </cell>
          <cell r="Y54">
            <v>115</v>
          </cell>
          <cell r="Z54">
            <v>130</v>
          </cell>
          <cell r="AA54">
            <v>143</v>
          </cell>
          <cell r="AB54">
            <v>138</v>
          </cell>
          <cell r="AC54">
            <v>143</v>
          </cell>
          <cell r="AD54">
            <v>166</v>
          </cell>
          <cell r="AE54">
            <v>180</v>
          </cell>
        </row>
        <row r="55">
          <cell r="E55" t="str">
            <v>Merchant Payments (Bill Pay)Churn Agents Gotv BP</v>
          </cell>
          <cell r="G55">
            <v>1</v>
          </cell>
          <cell r="H55">
            <v>1</v>
          </cell>
          <cell r="I55">
            <v>1</v>
          </cell>
          <cell r="J55">
            <v>4</v>
          </cell>
          <cell r="K55">
            <v>5</v>
          </cell>
          <cell r="L55">
            <v>8</v>
          </cell>
          <cell r="M55">
            <v>8</v>
          </cell>
          <cell r="N55">
            <v>6</v>
          </cell>
          <cell r="O55">
            <v>9</v>
          </cell>
          <cell r="P55">
            <v>8</v>
          </cell>
          <cell r="Q55">
            <v>18</v>
          </cell>
          <cell r="R55">
            <v>11</v>
          </cell>
          <cell r="S55">
            <v>7</v>
          </cell>
          <cell r="T55">
            <v>10</v>
          </cell>
          <cell r="U55">
            <v>14</v>
          </cell>
          <cell r="V55">
            <v>9</v>
          </cell>
          <cell r="W55">
            <v>11</v>
          </cell>
          <cell r="X55">
            <v>9</v>
          </cell>
          <cell r="Y55">
            <v>7</v>
          </cell>
          <cell r="Z55">
            <v>13</v>
          </cell>
          <cell r="AA55">
            <v>8</v>
          </cell>
          <cell r="AB55">
            <v>20</v>
          </cell>
          <cell r="AC55">
            <v>15</v>
          </cell>
          <cell r="AD55">
            <v>19</v>
          </cell>
          <cell r="AE55">
            <v>13</v>
          </cell>
        </row>
        <row r="56">
          <cell r="E56" t="str">
            <v xml:space="preserve">Merchant Payments (Bill Pay)New / Fresh Agents BP in Month </v>
          </cell>
          <cell r="F56">
            <v>3</v>
          </cell>
          <cell r="G56">
            <v>1</v>
          </cell>
          <cell r="H56">
            <v>12</v>
          </cell>
          <cell r="I56">
            <v>14</v>
          </cell>
          <cell r="J56">
            <v>22</v>
          </cell>
          <cell r="K56">
            <v>27</v>
          </cell>
          <cell r="L56">
            <v>15</v>
          </cell>
          <cell r="M56">
            <v>20</v>
          </cell>
          <cell r="N56">
            <v>12</v>
          </cell>
          <cell r="O56">
            <v>15</v>
          </cell>
          <cell r="P56">
            <v>14</v>
          </cell>
          <cell r="Q56">
            <v>10</v>
          </cell>
          <cell r="R56">
            <v>19</v>
          </cell>
          <cell r="S56">
            <v>12</v>
          </cell>
          <cell r="T56">
            <v>15</v>
          </cell>
          <cell r="U56">
            <v>7</v>
          </cell>
          <cell r="V56">
            <v>15</v>
          </cell>
          <cell r="W56">
            <v>18</v>
          </cell>
          <cell r="X56">
            <v>16</v>
          </cell>
          <cell r="Y56">
            <v>19</v>
          </cell>
          <cell r="Z56">
            <v>28</v>
          </cell>
          <cell r="AA56">
            <v>29</v>
          </cell>
          <cell r="AB56">
            <v>16</v>
          </cell>
          <cell r="AC56">
            <v>27</v>
          </cell>
          <cell r="AD56">
            <v>37</v>
          </cell>
          <cell r="AE56">
            <v>25</v>
          </cell>
        </row>
        <row r="57">
          <cell r="E57" t="str">
            <v>Merchant Payments (Bill Pay)Total Gotv BP Volume</v>
          </cell>
          <cell r="F57">
            <v>345</v>
          </cell>
          <cell r="G57">
            <v>386</v>
          </cell>
          <cell r="H57">
            <v>618</v>
          </cell>
          <cell r="I57">
            <v>1026</v>
          </cell>
          <cell r="J57">
            <v>1790</v>
          </cell>
          <cell r="K57">
            <v>2388</v>
          </cell>
          <cell r="L57">
            <v>2696</v>
          </cell>
          <cell r="M57">
            <v>2903</v>
          </cell>
          <cell r="N57">
            <v>2971</v>
          </cell>
          <cell r="O57">
            <v>3820</v>
          </cell>
          <cell r="P57">
            <v>3615</v>
          </cell>
          <cell r="Q57">
            <v>3947</v>
          </cell>
          <cell r="R57">
            <v>4818</v>
          </cell>
          <cell r="S57">
            <v>4787</v>
          </cell>
          <cell r="T57">
            <v>4887</v>
          </cell>
          <cell r="U57">
            <v>4150</v>
          </cell>
          <cell r="V57">
            <v>5253</v>
          </cell>
          <cell r="W57">
            <v>4479</v>
          </cell>
          <cell r="X57">
            <v>4810</v>
          </cell>
          <cell r="Y57">
            <v>5903</v>
          </cell>
          <cell r="Z57">
            <v>6231</v>
          </cell>
          <cell r="AA57">
            <v>5951</v>
          </cell>
          <cell r="AB57">
            <v>6026</v>
          </cell>
          <cell r="AC57">
            <v>8176</v>
          </cell>
          <cell r="AD57">
            <v>11116</v>
          </cell>
          <cell r="AE57">
            <v>12616</v>
          </cell>
        </row>
        <row r="58">
          <cell r="E58" t="str">
            <v>Merchant Payments (Bill Pay)Total Gotv BP Volume - Reversals</v>
          </cell>
          <cell r="O58">
            <v>1</v>
          </cell>
          <cell r="P58">
            <v>1</v>
          </cell>
          <cell r="U58">
            <v>3</v>
          </cell>
          <cell r="W58">
            <v>1</v>
          </cell>
          <cell r="Z58">
            <v>3</v>
          </cell>
          <cell r="AA58">
            <v>1</v>
          </cell>
          <cell r="AB58">
            <v>4</v>
          </cell>
          <cell r="AC58">
            <v>6</v>
          </cell>
          <cell r="AD58">
            <v>13</v>
          </cell>
          <cell r="AE58">
            <v>29</v>
          </cell>
        </row>
        <row r="59">
          <cell r="E59" t="str">
            <v>Merchant Payments (Bill Pay)Total Gotv BP Value</v>
          </cell>
          <cell r="F59">
            <v>589000</v>
          </cell>
          <cell r="G59">
            <v>719000</v>
          </cell>
          <cell r="H59">
            <v>1062200</v>
          </cell>
          <cell r="I59">
            <v>1781100</v>
          </cell>
          <cell r="J59">
            <v>3080450</v>
          </cell>
          <cell r="K59">
            <v>4031600</v>
          </cell>
          <cell r="L59">
            <v>4544450</v>
          </cell>
          <cell r="M59">
            <v>4784450</v>
          </cell>
          <cell r="N59">
            <v>4872050</v>
          </cell>
          <cell r="O59">
            <v>6132300</v>
          </cell>
          <cell r="P59">
            <v>5789100</v>
          </cell>
          <cell r="Q59">
            <v>6208200</v>
          </cell>
          <cell r="R59">
            <v>7511150</v>
          </cell>
          <cell r="S59">
            <v>7580900</v>
          </cell>
          <cell r="T59">
            <v>7624800</v>
          </cell>
          <cell r="U59">
            <v>6492250</v>
          </cell>
          <cell r="V59">
            <v>8202650</v>
          </cell>
          <cell r="W59">
            <v>6939250</v>
          </cell>
          <cell r="X59">
            <v>7538050</v>
          </cell>
          <cell r="Y59">
            <v>9168900</v>
          </cell>
          <cell r="Z59">
            <v>9631050</v>
          </cell>
          <cell r="AA59">
            <v>9210450</v>
          </cell>
          <cell r="AB59">
            <v>9411250</v>
          </cell>
          <cell r="AC59">
            <v>12656400</v>
          </cell>
          <cell r="AD59">
            <v>17112850</v>
          </cell>
          <cell r="AE59">
            <v>19111067</v>
          </cell>
        </row>
        <row r="60">
          <cell r="E60" t="str">
            <v>Merchant Payments (Bill Pay)Total Gotv BP Value - Reversals</v>
          </cell>
          <cell r="O60">
            <v>-1500</v>
          </cell>
          <cell r="P60">
            <v>-1500</v>
          </cell>
          <cell r="U60">
            <v>-4500</v>
          </cell>
          <cell r="W60">
            <v>-1500</v>
          </cell>
          <cell r="Z60">
            <v>-4500</v>
          </cell>
          <cell r="AA60">
            <v>-1500</v>
          </cell>
          <cell r="AB60">
            <v>-19500</v>
          </cell>
          <cell r="AC60">
            <v>-9000</v>
          </cell>
          <cell r="AD60">
            <v>-21000</v>
          </cell>
          <cell r="AE60">
            <v>-72000</v>
          </cell>
        </row>
        <row r="61">
          <cell r="E61" t="str">
            <v>Merchant Payments (Bill Pay)Average Value of Gotv BP</v>
          </cell>
          <cell r="F61">
            <v>1707.25</v>
          </cell>
          <cell r="G61">
            <v>1862.69</v>
          </cell>
          <cell r="H61">
            <v>1718.77</v>
          </cell>
          <cell r="I61">
            <v>1735.96</v>
          </cell>
          <cell r="J61">
            <v>1720.92</v>
          </cell>
          <cell r="K61">
            <v>1688.27</v>
          </cell>
          <cell r="L61">
            <v>1685.63</v>
          </cell>
          <cell r="M61">
            <v>1648.11</v>
          </cell>
          <cell r="N61">
            <v>1639.87</v>
          </cell>
          <cell r="O61">
            <v>1605.31</v>
          </cell>
          <cell r="P61">
            <v>1601.41</v>
          </cell>
          <cell r="Q61">
            <v>1572.89</v>
          </cell>
          <cell r="R61">
            <v>1558.98</v>
          </cell>
          <cell r="S61">
            <v>1583.64</v>
          </cell>
          <cell r="T61">
            <v>1560.22</v>
          </cell>
          <cell r="U61">
            <v>1564.4</v>
          </cell>
          <cell r="V61">
            <v>1561.52</v>
          </cell>
          <cell r="W61">
            <v>1549.29</v>
          </cell>
          <cell r="X61">
            <v>1567.16</v>
          </cell>
          <cell r="Y61">
            <v>1553.26</v>
          </cell>
          <cell r="Z61">
            <v>1545.67</v>
          </cell>
          <cell r="AA61">
            <v>1547.71</v>
          </cell>
          <cell r="AB61">
            <v>1561.77</v>
          </cell>
          <cell r="AC61">
            <v>1547.99</v>
          </cell>
          <cell r="AD61">
            <v>1539.48</v>
          </cell>
          <cell r="AE61">
            <v>1514.83</v>
          </cell>
        </row>
        <row r="62">
          <cell r="E62" t="str">
            <v>Merchant Payments (Bill Pay)Average Value of Gotv BP - Reversals</v>
          </cell>
          <cell r="O62">
            <v>-1500</v>
          </cell>
          <cell r="P62">
            <v>-1500</v>
          </cell>
          <cell r="U62">
            <v>-1500</v>
          </cell>
          <cell r="W62">
            <v>-1500</v>
          </cell>
          <cell r="Z62">
            <v>-1500</v>
          </cell>
          <cell r="AA62">
            <v>-1500</v>
          </cell>
          <cell r="AB62">
            <v>-4875</v>
          </cell>
          <cell r="AC62">
            <v>-1500</v>
          </cell>
          <cell r="AD62">
            <v>-1615.38</v>
          </cell>
          <cell r="AE62">
            <v>-2482.7600000000002</v>
          </cell>
        </row>
        <row r="63">
          <cell r="E63" t="str">
            <v>Merchant Payments (Bill Pay)Paga Gotv BP Income</v>
          </cell>
          <cell r="F63">
            <v>20800</v>
          </cell>
          <cell r="G63">
            <v>24610</v>
          </cell>
          <cell r="H63">
            <v>37712</v>
          </cell>
          <cell r="I63">
            <v>62871</v>
          </cell>
          <cell r="J63">
            <v>42580</v>
          </cell>
          <cell r="K63">
            <v>95111</v>
          </cell>
          <cell r="L63">
            <v>108124.5</v>
          </cell>
          <cell r="M63">
            <v>117694.5</v>
          </cell>
          <cell r="N63">
            <v>135460.5</v>
          </cell>
          <cell r="O63">
            <v>221718</v>
          </cell>
          <cell r="P63">
            <v>209491</v>
          </cell>
          <cell r="Q63">
            <v>225992</v>
          </cell>
          <cell r="R63">
            <v>273831.5</v>
          </cell>
          <cell r="S63">
            <v>274819</v>
          </cell>
          <cell r="T63">
            <v>277968</v>
          </cell>
          <cell r="U63">
            <v>236997.5</v>
          </cell>
          <cell r="V63">
            <v>298626.5</v>
          </cell>
          <cell r="W63">
            <v>253597.5</v>
          </cell>
          <cell r="X63">
            <v>273330.5</v>
          </cell>
          <cell r="Y63">
            <v>334079</v>
          </cell>
          <cell r="Z63">
            <v>351535.5</v>
          </cell>
          <cell r="AA63">
            <v>335309.5</v>
          </cell>
          <cell r="AB63">
            <v>341937.5</v>
          </cell>
          <cell r="AC63">
            <v>460684</v>
          </cell>
          <cell r="AD63">
            <v>624788.5</v>
          </cell>
          <cell r="AE63">
            <v>702840.66999999993</v>
          </cell>
        </row>
        <row r="64">
          <cell r="E64" t="str">
            <v>Merchant Payments (Bill Pay)Paga Gotv BP Income - Reversals</v>
          </cell>
          <cell r="O64">
            <v>0</v>
          </cell>
          <cell r="P64">
            <v>-35</v>
          </cell>
          <cell r="U64">
            <v>0</v>
          </cell>
          <cell r="W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</row>
        <row r="65">
          <cell r="E65" t="str">
            <v>Merchant Payments (Bill Pay)Agent Gotv BP Commission</v>
          </cell>
          <cell r="F65">
            <v>8010</v>
          </cell>
          <cell r="G65">
            <v>9700</v>
          </cell>
          <cell r="H65">
            <v>14730</v>
          </cell>
          <cell r="I65">
            <v>24540</v>
          </cell>
          <cell r="J65">
            <v>42580</v>
          </cell>
          <cell r="K65">
            <v>55710</v>
          </cell>
          <cell r="L65">
            <v>62680</v>
          </cell>
          <cell r="M65">
            <v>66130</v>
          </cell>
          <cell r="N65">
            <v>66440</v>
          </cell>
          <cell r="O65">
            <v>84000</v>
          </cell>
          <cell r="P65">
            <v>79340</v>
          </cell>
          <cell r="Q65">
            <v>84970</v>
          </cell>
          <cell r="R65">
            <v>102360</v>
          </cell>
          <cell r="S65">
            <v>103270</v>
          </cell>
          <cell r="T65">
            <v>103980</v>
          </cell>
          <cell r="U65">
            <v>89090</v>
          </cell>
          <cell r="V65">
            <v>111540</v>
          </cell>
          <cell r="W65">
            <v>94630</v>
          </cell>
          <cell r="X65">
            <v>101750</v>
          </cell>
          <cell r="Y65">
            <v>124330</v>
          </cell>
          <cell r="Z65">
            <v>130620</v>
          </cell>
          <cell r="AA65">
            <v>124190</v>
          </cell>
          <cell r="AB65">
            <v>127190</v>
          </cell>
          <cell r="AC65">
            <v>170630</v>
          </cell>
          <cell r="AD65">
            <v>231390</v>
          </cell>
          <cell r="AE65">
            <v>259270</v>
          </cell>
        </row>
        <row r="66">
          <cell r="E66" t="str">
            <v>Merchant Payments (Bill Pay)Agent Gotv BP Commission - Reversals</v>
          </cell>
          <cell r="O66">
            <v>0</v>
          </cell>
          <cell r="P66">
            <v>-20</v>
          </cell>
          <cell r="U66">
            <v>0</v>
          </cell>
          <cell r="W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</row>
        <row r="67">
          <cell r="E67" t="str">
            <v>Merchant Payments (Bill Pay)Number of agents performing Startimes</v>
          </cell>
          <cell r="X67">
            <v>1</v>
          </cell>
          <cell r="Y67">
            <v>45</v>
          </cell>
          <cell r="Z67">
            <v>63</v>
          </cell>
          <cell r="AA67">
            <v>58</v>
          </cell>
          <cell r="AB67">
            <v>62</v>
          </cell>
          <cell r="AC67">
            <v>80</v>
          </cell>
          <cell r="AD67">
            <v>93</v>
          </cell>
          <cell r="AE67">
            <v>91</v>
          </cell>
        </row>
        <row r="68">
          <cell r="E68" t="str">
            <v>Merchant Payments (Bill Pay)Churn Agents Startimes BP</v>
          </cell>
          <cell r="AA68">
            <v>2</v>
          </cell>
          <cell r="AB68">
            <v>3</v>
          </cell>
          <cell r="AC68">
            <v>5</v>
          </cell>
          <cell r="AD68">
            <v>7</v>
          </cell>
        </row>
        <row r="69">
          <cell r="E69" t="str">
            <v xml:space="preserve">Merchant Payments (Bill Pay)New / Fresh Agents BP in Month </v>
          </cell>
          <cell r="X69">
            <v>1</v>
          </cell>
          <cell r="Y69">
            <v>44</v>
          </cell>
          <cell r="Z69">
            <v>29</v>
          </cell>
          <cell r="AA69">
            <v>16</v>
          </cell>
          <cell r="AB69">
            <v>19</v>
          </cell>
          <cell r="AC69">
            <v>28</v>
          </cell>
          <cell r="AD69">
            <v>33</v>
          </cell>
          <cell r="AE69">
            <v>15</v>
          </cell>
        </row>
        <row r="70">
          <cell r="E70" t="str">
            <v>Merchant Payments (Bill Pay)Total Startimes BP Volume</v>
          </cell>
          <cell r="X70">
            <v>1</v>
          </cell>
          <cell r="Y70">
            <v>175</v>
          </cell>
          <cell r="Z70">
            <v>319</v>
          </cell>
          <cell r="AA70">
            <v>305</v>
          </cell>
          <cell r="AB70">
            <v>328</v>
          </cell>
          <cell r="AC70">
            <v>771</v>
          </cell>
          <cell r="AD70">
            <v>1434</v>
          </cell>
          <cell r="AE70">
            <v>1003</v>
          </cell>
        </row>
        <row r="71">
          <cell r="E71" t="str">
            <v>Merchant Payments (Bill Pay)Total Startimes BP Value</v>
          </cell>
          <cell r="X71">
            <v>1000</v>
          </cell>
          <cell r="Y71">
            <v>247950</v>
          </cell>
          <cell r="Z71">
            <v>449200</v>
          </cell>
          <cell r="AA71">
            <v>394400</v>
          </cell>
          <cell r="AB71">
            <v>426650</v>
          </cell>
          <cell r="AC71">
            <v>1032100</v>
          </cell>
          <cell r="AD71">
            <v>1787700</v>
          </cell>
          <cell r="AE71">
            <v>1307900</v>
          </cell>
        </row>
        <row r="72">
          <cell r="E72" t="str">
            <v>Merchant Payments (Bill Pay)Average Value of Startimes BP</v>
          </cell>
          <cell r="X72">
            <v>1000</v>
          </cell>
          <cell r="Y72">
            <v>1416.86</v>
          </cell>
          <cell r="Z72">
            <v>1408.15</v>
          </cell>
          <cell r="AA72">
            <v>1293.1099999999999</v>
          </cell>
          <cell r="AB72">
            <v>1300.76</v>
          </cell>
          <cell r="AC72">
            <v>1338.65</v>
          </cell>
          <cell r="AD72">
            <v>1246.6500000000001</v>
          </cell>
          <cell r="AE72">
            <v>1303.99</v>
          </cell>
        </row>
        <row r="73">
          <cell r="E73" t="str">
            <v>Merchant Payments (Bill Pay)Paga Startimes BP Income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1000</v>
          </cell>
          <cell r="Y73">
            <v>247950</v>
          </cell>
          <cell r="Z73">
            <v>449200</v>
          </cell>
          <cell r="AA73">
            <v>394400</v>
          </cell>
          <cell r="AB73">
            <v>426650</v>
          </cell>
          <cell r="AC73">
            <v>1032100</v>
          </cell>
          <cell r="AD73">
            <v>1787700</v>
          </cell>
          <cell r="AE73">
            <v>1307900</v>
          </cell>
        </row>
        <row r="74">
          <cell r="E74" t="str">
            <v>Merchant Payments (Bill Pay)Agent Startimes BP Commission</v>
          </cell>
          <cell r="X74">
            <v>0</v>
          </cell>
          <cell r="Y74">
            <v>2670</v>
          </cell>
          <cell r="Z74">
            <v>13476</v>
          </cell>
          <cell r="AA74">
            <v>11832</v>
          </cell>
          <cell r="AB74">
            <v>12799.5</v>
          </cell>
          <cell r="AC74">
            <v>30963</v>
          </cell>
          <cell r="AD74">
            <v>53631</v>
          </cell>
          <cell r="AE74">
            <v>39237</v>
          </cell>
        </row>
        <row r="75">
          <cell r="E75" t="str">
            <v>Merchant Payments (Bill Pay)Number of agents performing Other</v>
          </cell>
          <cell r="M75">
            <v>1</v>
          </cell>
          <cell r="U75">
            <v>1</v>
          </cell>
          <cell r="V75">
            <v>2</v>
          </cell>
          <cell r="W75">
            <v>1</v>
          </cell>
          <cell r="X75">
            <v>2</v>
          </cell>
          <cell r="Y75">
            <v>4</v>
          </cell>
          <cell r="Z75">
            <v>8</v>
          </cell>
          <cell r="AA75">
            <v>13</v>
          </cell>
          <cell r="AB75">
            <v>13</v>
          </cell>
          <cell r="AC75">
            <v>8</v>
          </cell>
          <cell r="AD75">
            <v>12</v>
          </cell>
          <cell r="AE75">
            <v>13</v>
          </cell>
        </row>
        <row r="76">
          <cell r="E76" t="str">
            <v>Merchant Payments (Bill Pay)Churn Agents Other BP</v>
          </cell>
          <cell r="Y76">
            <v>1</v>
          </cell>
          <cell r="AA76">
            <v>1</v>
          </cell>
          <cell r="AB76">
            <v>4</v>
          </cell>
          <cell r="AC76">
            <v>4</v>
          </cell>
          <cell r="AD76">
            <v>2</v>
          </cell>
          <cell r="AE76">
            <v>1</v>
          </cell>
        </row>
        <row r="77">
          <cell r="E77" t="str">
            <v xml:space="preserve">Merchant Payments (Bill Pay)New / Fresh Agents BP in Month </v>
          </cell>
          <cell r="M77">
            <v>1</v>
          </cell>
          <cell r="U77">
            <v>1</v>
          </cell>
          <cell r="V77">
            <v>2</v>
          </cell>
          <cell r="W77">
            <v>1</v>
          </cell>
          <cell r="X77">
            <v>2</v>
          </cell>
          <cell r="Y77">
            <v>4</v>
          </cell>
          <cell r="Z77">
            <v>8</v>
          </cell>
          <cell r="AA77">
            <v>13</v>
          </cell>
          <cell r="AB77">
            <v>11</v>
          </cell>
          <cell r="AC77">
            <v>7</v>
          </cell>
          <cell r="AD77">
            <v>11</v>
          </cell>
          <cell r="AE77">
            <v>12</v>
          </cell>
        </row>
        <row r="78">
          <cell r="E78" t="str">
            <v>Merchant Payments (Bill Pay)Total Other BP Volume</v>
          </cell>
          <cell r="M78">
            <v>1</v>
          </cell>
          <cell r="U78">
            <v>1</v>
          </cell>
          <cell r="V78">
            <v>2</v>
          </cell>
          <cell r="W78">
            <v>1</v>
          </cell>
          <cell r="X78">
            <v>2</v>
          </cell>
          <cell r="Y78">
            <v>4</v>
          </cell>
          <cell r="Z78">
            <v>8</v>
          </cell>
          <cell r="AA78">
            <v>17</v>
          </cell>
          <cell r="AB78">
            <v>30</v>
          </cell>
          <cell r="AC78">
            <v>16</v>
          </cell>
          <cell r="AD78">
            <v>22</v>
          </cell>
          <cell r="AE78">
            <v>25</v>
          </cell>
        </row>
        <row r="79">
          <cell r="E79" t="str">
            <v>Merchant Payments (Bill Pay)Total Other BP Value</v>
          </cell>
          <cell r="M79">
            <v>2300</v>
          </cell>
          <cell r="U79">
            <v>1000</v>
          </cell>
          <cell r="V79">
            <v>11000</v>
          </cell>
          <cell r="W79">
            <v>5500</v>
          </cell>
          <cell r="X79">
            <v>11000</v>
          </cell>
          <cell r="Y79">
            <v>22000</v>
          </cell>
          <cell r="Z79">
            <v>41500</v>
          </cell>
          <cell r="AA79">
            <v>76000</v>
          </cell>
          <cell r="AB79">
            <v>105000</v>
          </cell>
          <cell r="AC79">
            <v>65500</v>
          </cell>
          <cell r="AD79">
            <v>83500</v>
          </cell>
          <cell r="AE79">
            <v>83700</v>
          </cell>
        </row>
        <row r="80">
          <cell r="E80" t="str">
            <v>Merchant Payments (Bill Pay)Average Value of Other BP</v>
          </cell>
          <cell r="M80">
            <v>2300</v>
          </cell>
          <cell r="U80">
            <v>1000</v>
          </cell>
          <cell r="V80">
            <v>5500</v>
          </cell>
          <cell r="W80">
            <v>5500</v>
          </cell>
          <cell r="X80">
            <v>5500</v>
          </cell>
          <cell r="Y80">
            <v>5500</v>
          </cell>
          <cell r="Z80">
            <v>5187.5</v>
          </cell>
          <cell r="AA80">
            <v>4470.59</v>
          </cell>
          <cell r="AB80">
            <v>3500</v>
          </cell>
          <cell r="AC80">
            <v>4093.75</v>
          </cell>
          <cell r="AD80">
            <v>3795.45</v>
          </cell>
          <cell r="AE80">
            <v>3348</v>
          </cell>
        </row>
        <row r="81">
          <cell r="E81" t="str">
            <v>Merchant Payments (Bill Pay)Paga Other BP Income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88.4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50</v>
          </cell>
          <cell r="V81">
            <v>2000</v>
          </cell>
          <cell r="W81">
            <v>1000</v>
          </cell>
          <cell r="X81">
            <v>2000</v>
          </cell>
          <cell r="Y81">
            <v>4000</v>
          </cell>
          <cell r="Z81">
            <v>7100</v>
          </cell>
          <cell r="AA81">
            <v>10350</v>
          </cell>
          <cell r="AB81">
            <v>7200</v>
          </cell>
          <cell r="AC81">
            <v>7450</v>
          </cell>
          <cell r="AD81">
            <v>7750</v>
          </cell>
          <cell r="AE81">
            <v>9590</v>
          </cell>
        </row>
        <row r="82">
          <cell r="E82" t="str">
            <v>Merchant Payments (Bill Pay)Agent Other BP Commission</v>
          </cell>
          <cell r="M82">
            <v>50</v>
          </cell>
          <cell r="U82">
            <v>20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100</v>
          </cell>
          <cell r="AA82">
            <v>350</v>
          </cell>
          <cell r="AB82">
            <v>1200</v>
          </cell>
          <cell r="AC82">
            <v>450</v>
          </cell>
          <cell r="AD82">
            <v>750</v>
          </cell>
          <cell r="AE82">
            <v>590</v>
          </cell>
        </row>
        <row r="83">
          <cell r="E83" t="str">
            <v>AirtimeNumber of Agents performing Airtime on Transaction</v>
          </cell>
          <cell r="F83">
            <v>31</v>
          </cell>
          <cell r="G83">
            <v>37</v>
          </cell>
          <cell r="H83">
            <v>52</v>
          </cell>
          <cell r="I83">
            <v>69</v>
          </cell>
          <cell r="J83">
            <v>114</v>
          </cell>
          <cell r="K83">
            <v>140</v>
          </cell>
          <cell r="L83">
            <v>159</v>
          </cell>
          <cell r="M83">
            <v>168</v>
          </cell>
          <cell r="N83">
            <v>157</v>
          </cell>
          <cell r="O83">
            <v>173</v>
          </cell>
          <cell r="P83">
            <v>173</v>
          </cell>
          <cell r="Q83">
            <v>162</v>
          </cell>
          <cell r="R83">
            <v>207</v>
          </cell>
          <cell r="S83">
            <v>194</v>
          </cell>
          <cell r="T83">
            <v>208</v>
          </cell>
          <cell r="U83">
            <v>205</v>
          </cell>
          <cell r="V83">
            <v>205</v>
          </cell>
          <cell r="W83">
            <v>216</v>
          </cell>
          <cell r="X83">
            <v>229</v>
          </cell>
          <cell r="Y83">
            <v>245</v>
          </cell>
          <cell r="Z83">
            <v>263</v>
          </cell>
          <cell r="AA83">
            <v>290</v>
          </cell>
          <cell r="AB83">
            <v>302</v>
          </cell>
          <cell r="AC83">
            <v>287</v>
          </cell>
          <cell r="AD83">
            <v>287</v>
          </cell>
          <cell r="AE83">
            <v>294</v>
          </cell>
        </row>
        <row r="84">
          <cell r="E84" t="str">
            <v>AirtimeChurn Agents Airtime</v>
          </cell>
          <cell r="F84">
            <v>3</v>
          </cell>
          <cell r="G84">
            <v>4</v>
          </cell>
          <cell r="H84">
            <v>7</v>
          </cell>
          <cell r="I84">
            <v>7</v>
          </cell>
          <cell r="J84">
            <v>1</v>
          </cell>
          <cell r="K84">
            <v>13</v>
          </cell>
          <cell r="L84">
            <v>10</v>
          </cell>
          <cell r="M84">
            <v>15</v>
          </cell>
          <cell r="N84">
            <v>14</v>
          </cell>
          <cell r="O84">
            <v>6</v>
          </cell>
          <cell r="P84">
            <v>18</v>
          </cell>
          <cell r="Q84">
            <v>20</v>
          </cell>
          <cell r="R84">
            <v>8</v>
          </cell>
          <cell r="S84">
            <v>17</v>
          </cell>
          <cell r="T84">
            <v>11</v>
          </cell>
          <cell r="U84">
            <v>19</v>
          </cell>
          <cell r="V84">
            <v>24</v>
          </cell>
          <cell r="W84">
            <v>20</v>
          </cell>
          <cell r="X84">
            <v>18</v>
          </cell>
          <cell r="Y84">
            <v>19</v>
          </cell>
          <cell r="Z84">
            <v>25</v>
          </cell>
          <cell r="AA84">
            <v>21</v>
          </cell>
          <cell r="AB84">
            <v>19</v>
          </cell>
          <cell r="AC84">
            <v>25</v>
          </cell>
          <cell r="AD84">
            <v>32</v>
          </cell>
          <cell r="AE84">
            <v>26</v>
          </cell>
        </row>
        <row r="85">
          <cell r="E85" t="str">
            <v xml:space="preserve">AirtimeNew / Fresh Agents Airtime in Month </v>
          </cell>
          <cell r="F85">
            <v>7</v>
          </cell>
          <cell r="G85">
            <v>4</v>
          </cell>
          <cell r="H85">
            <v>15</v>
          </cell>
          <cell r="I85">
            <v>17</v>
          </cell>
          <cell r="J85">
            <v>28</v>
          </cell>
          <cell r="K85">
            <v>27</v>
          </cell>
          <cell r="L85">
            <v>25</v>
          </cell>
          <cell r="M85">
            <v>20</v>
          </cell>
          <cell r="N85">
            <v>9</v>
          </cell>
          <cell r="O85">
            <v>16</v>
          </cell>
          <cell r="P85">
            <v>18</v>
          </cell>
          <cell r="Q85">
            <v>9</v>
          </cell>
          <cell r="R85">
            <v>29</v>
          </cell>
          <cell r="S85">
            <v>15</v>
          </cell>
          <cell r="T85">
            <v>18</v>
          </cell>
          <cell r="U85">
            <v>22</v>
          </cell>
          <cell r="V85">
            <v>27</v>
          </cell>
          <cell r="W85">
            <v>22</v>
          </cell>
          <cell r="X85">
            <v>24</v>
          </cell>
          <cell r="Y85">
            <v>31</v>
          </cell>
          <cell r="Z85">
            <v>31</v>
          </cell>
          <cell r="AA85">
            <v>40</v>
          </cell>
          <cell r="AB85">
            <v>24</v>
          </cell>
          <cell r="AC85">
            <v>22</v>
          </cell>
          <cell r="AD85">
            <v>35</v>
          </cell>
          <cell r="AE85">
            <v>29</v>
          </cell>
        </row>
        <row r="86">
          <cell r="E86" t="str">
            <v>AirtimeTotal Airtime Volume</v>
          </cell>
          <cell r="F86">
            <v>220</v>
          </cell>
          <cell r="G86">
            <v>368</v>
          </cell>
          <cell r="H86">
            <v>593</v>
          </cell>
          <cell r="I86">
            <v>719</v>
          </cell>
          <cell r="J86">
            <v>1090</v>
          </cell>
          <cell r="K86">
            <v>1279</v>
          </cell>
          <cell r="L86">
            <v>1620</v>
          </cell>
          <cell r="M86">
            <v>1675</v>
          </cell>
          <cell r="N86">
            <v>1543</v>
          </cell>
          <cell r="O86">
            <v>1467</v>
          </cell>
          <cell r="P86">
            <v>1650</v>
          </cell>
          <cell r="Q86">
            <v>1680</v>
          </cell>
          <cell r="R86">
            <v>2700</v>
          </cell>
          <cell r="S86">
            <v>2723</v>
          </cell>
          <cell r="T86">
            <v>2659</v>
          </cell>
          <cell r="U86">
            <v>2688</v>
          </cell>
          <cell r="V86">
            <v>3009</v>
          </cell>
          <cell r="W86">
            <v>2832</v>
          </cell>
          <cell r="X86">
            <v>3526</v>
          </cell>
          <cell r="Y86">
            <v>3973</v>
          </cell>
          <cell r="Z86">
            <v>5324</v>
          </cell>
          <cell r="AA86">
            <v>5037</v>
          </cell>
          <cell r="AB86">
            <v>4401</v>
          </cell>
          <cell r="AC86">
            <v>4300</v>
          </cell>
          <cell r="AD86">
            <v>4046</v>
          </cell>
          <cell r="AE86">
            <v>4366</v>
          </cell>
        </row>
        <row r="87">
          <cell r="E87" t="str">
            <v>AirtimeTotal Airtime Volume - Reversal</v>
          </cell>
          <cell r="AA87">
            <v>1</v>
          </cell>
          <cell r="AB87">
            <v>3</v>
          </cell>
          <cell r="AC87">
            <v>2</v>
          </cell>
          <cell r="AD87">
            <v>1</v>
          </cell>
          <cell r="AE87">
            <v>8</v>
          </cell>
        </row>
        <row r="88">
          <cell r="E88" t="str">
            <v>AirtimeTotal Airtime Value</v>
          </cell>
          <cell r="F88">
            <v>103323.22</v>
          </cell>
          <cell r="G88">
            <v>153279</v>
          </cell>
          <cell r="H88">
            <v>249391</v>
          </cell>
          <cell r="I88">
            <v>422400</v>
          </cell>
          <cell r="J88">
            <v>438198</v>
          </cell>
          <cell r="K88">
            <v>607039</v>
          </cell>
          <cell r="L88">
            <v>781700</v>
          </cell>
          <cell r="M88">
            <v>895104.32</v>
          </cell>
          <cell r="N88">
            <v>781218</v>
          </cell>
          <cell r="O88">
            <v>670585.48</v>
          </cell>
          <cell r="P88">
            <v>893836.07</v>
          </cell>
          <cell r="Q88">
            <v>865059.12</v>
          </cell>
          <cell r="R88">
            <v>999864.27</v>
          </cell>
          <cell r="S88">
            <v>974103.31</v>
          </cell>
          <cell r="T88">
            <v>1088403.9099999999</v>
          </cell>
          <cell r="U88">
            <v>1010584.42</v>
          </cell>
          <cell r="V88">
            <v>1150191.54</v>
          </cell>
          <cell r="W88">
            <v>1204183.94</v>
          </cell>
          <cell r="X88">
            <v>1417777.79</v>
          </cell>
          <cell r="Y88">
            <v>1871482.8799999999</v>
          </cell>
          <cell r="Z88">
            <v>2191206.7999999998</v>
          </cell>
          <cell r="AA88">
            <v>2159789.2599999998</v>
          </cell>
          <cell r="AB88">
            <v>1946031.11</v>
          </cell>
          <cell r="AC88">
            <v>1777490.21</v>
          </cell>
          <cell r="AD88">
            <v>1872076.42</v>
          </cell>
          <cell r="AE88">
            <v>1824379</v>
          </cell>
        </row>
        <row r="89">
          <cell r="E89" t="str">
            <v>AirtimeTotal Airtime Value - Reversals</v>
          </cell>
          <cell r="AA89">
            <v>-500</v>
          </cell>
          <cell r="AB89">
            <v>-1400</v>
          </cell>
          <cell r="AC89">
            <v>-400</v>
          </cell>
          <cell r="AD89">
            <v>-1000</v>
          </cell>
          <cell r="AE89">
            <v>-13000</v>
          </cell>
        </row>
        <row r="90">
          <cell r="E90" t="str">
            <v>AirtimeAverage Value of Airtime</v>
          </cell>
          <cell r="F90">
            <v>469.65</v>
          </cell>
          <cell r="G90">
            <v>416.52</v>
          </cell>
          <cell r="H90">
            <v>420.56</v>
          </cell>
          <cell r="I90">
            <v>587.48</v>
          </cell>
          <cell r="J90">
            <v>402.02</v>
          </cell>
          <cell r="K90">
            <v>474.62</v>
          </cell>
          <cell r="L90">
            <v>482.53</v>
          </cell>
          <cell r="M90">
            <v>534.39</v>
          </cell>
          <cell r="N90">
            <v>506.3</v>
          </cell>
          <cell r="O90">
            <v>457.11</v>
          </cell>
          <cell r="P90">
            <v>541.72</v>
          </cell>
          <cell r="Q90">
            <v>514.91999999999996</v>
          </cell>
          <cell r="R90">
            <v>370.32</v>
          </cell>
          <cell r="S90">
            <v>357.73</v>
          </cell>
          <cell r="T90">
            <v>409.33</v>
          </cell>
          <cell r="U90">
            <v>375.96</v>
          </cell>
          <cell r="V90">
            <v>382.25</v>
          </cell>
          <cell r="W90">
            <v>425.21</v>
          </cell>
          <cell r="X90">
            <v>402.09</v>
          </cell>
          <cell r="Y90">
            <v>471.05</v>
          </cell>
          <cell r="Z90">
            <v>411.57</v>
          </cell>
          <cell r="AA90">
            <v>428.78</v>
          </cell>
          <cell r="AB90">
            <v>442.18</v>
          </cell>
          <cell r="AC90">
            <v>413.37</v>
          </cell>
          <cell r="AD90">
            <v>462.7</v>
          </cell>
          <cell r="AE90">
            <v>417.86</v>
          </cell>
        </row>
        <row r="91">
          <cell r="E91" t="str">
            <v>AirtimeAverage Value of Airtime - Reversals</v>
          </cell>
          <cell r="AA91">
            <v>-500</v>
          </cell>
          <cell r="AB91">
            <v>-466.67</v>
          </cell>
          <cell r="AC91">
            <v>-200</v>
          </cell>
          <cell r="AD91">
            <v>-1000</v>
          </cell>
          <cell r="AE91">
            <v>-1625</v>
          </cell>
        </row>
        <row r="92">
          <cell r="E92" t="str">
            <v>AirtimePaga Airtime Income</v>
          </cell>
          <cell r="F92">
            <v>7054.9400000000005</v>
          </cell>
          <cell r="G92">
            <v>11070.31</v>
          </cell>
          <cell r="H92">
            <v>16861.78</v>
          </cell>
          <cell r="I92">
            <v>33031.54</v>
          </cell>
          <cell r="J92">
            <v>34321.279999999999</v>
          </cell>
          <cell r="K92">
            <v>46214.78</v>
          </cell>
          <cell r="L92">
            <v>60777.23</v>
          </cell>
          <cell r="M92">
            <v>68190.69</v>
          </cell>
          <cell r="N92">
            <v>60726.8</v>
          </cell>
          <cell r="O92">
            <v>51651.86</v>
          </cell>
          <cell r="P92">
            <v>68016.34</v>
          </cell>
          <cell r="Q92">
            <v>66919.290000000008</v>
          </cell>
          <cell r="R92">
            <v>75766.31</v>
          </cell>
          <cell r="S92">
            <v>74642.989999999991</v>
          </cell>
          <cell r="T92">
            <v>84539.06</v>
          </cell>
          <cell r="U92">
            <v>77295.25</v>
          </cell>
          <cell r="V92">
            <v>90156.11</v>
          </cell>
          <cell r="W92">
            <v>93508</v>
          </cell>
          <cell r="X92">
            <v>107604.78</v>
          </cell>
          <cell r="Y92">
            <v>141279.39000000001</v>
          </cell>
          <cell r="Z92">
            <v>165194.79999999999</v>
          </cell>
          <cell r="AA92">
            <v>160986.86000000002</v>
          </cell>
          <cell r="AB92">
            <v>147300.97999999998</v>
          </cell>
          <cell r="AC92">
            <v>135358.59</v>
          </cell>
          <cell r="AD92">
            <v>140848.70000000001</v>
          </cell>
          <cell r="AE92">
            <v>138080.35</v>
          </cell>
        </row>
        <row r="93">
          <cell r="E93" t="str">
            <v>AirtimePaga Airtime Income - Reversals</v>
          </cell>
          <cell r="AA93">
            <v>-25</v>
          </cell>
          <cell r="AB93">
            <v>-70</v>
          </cell>
          <cell r="AC93">
            <v>-20</v>
          </cell>
          <cell r="AD93">
            <v>-50</v>
          </cell>
          <cell r="AE93">
            <v>-650</v>
          </cell>
        </row>
        <row r="94">
          <cell r="E94" t="str">
            <v>AirtimeAgent Airtime Commission</v>
          </cell>
          <cell r="F94">
            <v>1549.84</v>
          </cell>
          <cell r="G94">
            <v>2299.1799999999998</v>
          </cell>
          <cell r="H94">
            <v>3740.87</v>
          </cell>
          <cell r="I94">
            <v>6336</v>
          </cell>
          <cell r="J94">
            <v>13055.94</v>
          </cell>
          <cell r="K94">
            <v>18035.53</v>
          </cell>
          <cell r="L94">
            <v>23290.5</v>
          </cell>
          <cell r="M94">
            <v>26776.63</v>
          </cell>
          <cell r="N94">
            <v>23391.54</v>
          </cell>
          <cell r="O94">
            <v>20016.849999999999</v>
          </cell>
          <cell r="P94">
            <v>26590.080000000002</v>
          </cell>
          <cell r="Q94">
            <v>25643.67</v>
          </cell>
          <cell r="R94">
            <v>29665.77</v>
          </cell>
          <cell r="S94">
            <v>29056.78</v>
          </cell>
          <cell r="T94">
            <v>32266.02</v>
          </cell>
          <cell r="U94">
            <v>30156.1</v>
          </cell>
          <cell r="V94">
            <v>34133.660000000003</v>
          </cell>
          <cell r="W94">
            <v>35871.410000000003</v>
          </cell>
          <cell r="X94">
            <v>70880.89</v>
          </cell>
          <cell r="Y94">
            <v>93574.14</v>
          </cell>
          <cell r="Z94">
            <v>109560.34</v>
          </cell>
          <cell r="AA94">
            <v>108014.46</v>
          </cell>
          <cell r="AB94">
            <v>97301.56</v>
          </cell>
          <cell r="AC94">
            <v>88894.52</v>
          </cell>
          <cell r="AD94">
            <v>93653.82</v>
          </cell>
          <cell r="AE94">
            <v>91868.95</v>
          </cell>
        </row>
        <row r="95">
          <cell r="E95" t="str">
            <v>AirtimeAgent Airtime Commission - Reversals</v>
          </cell>
          <cell r="AA95">
            <v>0</v>
          </cell>
          <cell r="AB95">
            <v>-70</v>
          </cell>
          <cell r="AC95">
            <v>0</v>
          </cell>
          <cell r="AD95">
            <v>0</v>
          </cell>
          <cell r="AE95">
            <v>0</v>
          </cell>
        </row>
      </sheetData>
      <sheetData sheetId="6">
        <row r="1">
          <cell r="E1" t="str">
            <v>Column1</v>
          </cell>
          <cell r="F1" t="str">
            <v>1/1/2013</v>
          </cell>
          <cell r="G1" t="str">
            <v>2/1/2013</v>
          </cell>
          <cell r="H1" t="str">
            <v>3/1/2013</v>
          </cell>
          <cell r="I1" t="str">
            <v>4/1/2013</v>
          </cell>
          <cell r="J1" t="str">
            <v>5/1/2013</v>
          </cell>
          <cell r="K1" t="str">
            <v>6/1/2013</v>
          </cell>
          <cell r="L1" t="str">
            <v>7/1/2013</v>
          </cell>
          <cell r="M1" t="str">
            <v>8/1/2013</v>
          </cell>
          <cell r="N1" t="str">
            <v>9/1/2013</v>
          </cell>
          <cell r="O1" t="str">
            <v>10/1/2013</v>
          </cell>
          <cell r="P1" t="str">
            <v>11/1/2013</v>
          </cell>
          <cell r="Q1" t="str">
            <v>12/1/2013</v>
          </cell>
          <cell r="R1" t="str">
            <v>1/1/2014</v>
          </cell>
          <cell r="S1" t="str">
            <v>2/1/2014</v>
          </cell>
          <cell r="T1" t="str">
            <v>3/1/2014</v>
          </cell>
          <cell r="U1" t="str">
            <v>4/1/2014</v>
          </cell>
          <cell r="V1" t="str">
            <v>5/1/2014</v>
          </cell>
          <cell r="W1" t="str">
            <v>6/1/2014</v>
          </cell>
          <cell r="X1" t="str">
            <v>7/1/2014</v>
          </cell>
          <cell r="Y1" t="str">
            <v>8/1/2014</v>
          </cell>
          <cell r="Z1" t="str">
            <v>9/1/2014</v>
          </cell>
          <cell r="AA1" t="str">
            <v>10/1/2014</v>
          </cell>
          <cell r="AB1" t="str">
            <v>11/1/2014</v>
          </cell>
          <cell r="AC1" t="str">
            <v>12/1/2014</v>
          </cell>
          <cell r="AD1" t="str">
            <v>1/1/2015</v>
          </cell>
          <cell r="AE1" t="str">
            <v>2/1/2015</v>
          </cell>
        </row>
        <row r="2">
          <cell r="E2" t="str">
            <v>Agent Network Sales# of Approved Agents in Total</v>
          </cell>
          <cell r="F2">
            <v>1532</v>
          </cell>
          <cell r="G2">
            <v>1698</v>
          </cell>
          <cell r="H2">
            <v>1913</v>
          </cell>
          <cell r="I2">
            <v>2251</v>
          </cell>
          <cell r="J2">
            <v>2580</v>
          </cell>
          <cell r="K2">
            <v>2758</v>
          </cell>
          <cell r="L2">
            <v>2904</v>
          </cell>
          <cell r="M2">
            <v>3055</v>
          </cell>
          <cell r="N2">
            <v>3201</v>
          </cell>
          <cell r="O2">
            <v>3353</v>
          </cell>
          <cell r="P2">
            <v>3536</v>
          </cell>
          <cell r="Q2">
            <v>3613</v>
          </cell>
          <cell r="R2">
            <v>3794</v>
          </cell>
          <cell r="S2">
            <v>4082</v>
          </cell>
          <cell r="T2">
            <v>4379</v>
          </cell>
          <cell r="U2">
            <v>4682</v>
          </cell>
          <cell r="V2">
            <v>5055</v>
          </cell>
          <cell r="W2">
            <v>5384</v>
          </cell>
          <cell r="X2">
            <v>5620</v>
          </cell>
          <cell r="Y2">
            <v>6024</v>
          </cell>
          <cell r="Z2">
            <v>6321</v>
          </cell>
          <cell r="AA2">
            <v>6595</v>
          </cell>
          <cell r="AB2">
            <v>6821</v>
          </cell>
          <cell r="AC2">
            <v>6973</v>
          </cell>
          <cell r="AD2">
            <v>7238</v>
          </cell>
          <cell r="AE2">
            <v>7453</v>
          </cell>
        </row>
        <row r="3">
          <cell r="E3" t="str">
            <v>Agent Network SalesActive Agents in total (at least 1 transactions in the month)</v>
          </cell>
          <cell r="F3">
            <v>940</v>
          </cell>
          <cell r="G3">
            <v>1023</v>
          </cell>
          <cell r="H3">
            <v>1188</v>
          </cell>
          <cell r="I3">
            <v>1421</v>
          </cell>
          <cell r="J3">
            <v>1722</v>
          </cell>
          <cell r="K3">
            <v>1854</v>
          </cell>
          <cell r="L3">
            <v>1931</v>
          </cell>
          <cell r="M3">
            <v>1986</v>
          </cell>
          <cell r="N3">
            <v>2014</v>
          </cell>
          <cell r="O3">
            <v>2112</v>
          </cell>
          <cell r="P3">
            <v>2206</v>
          </cell>
          <cell r="Q3">
            <v>2151</v>
          </cell>
          <cell r="R3">
            <v>2278</v>
          </cell>
          <cell r="S3">
            <v>2454</v>
          </cell>
          <cell r="T3">
            <v>2611</v>
          </cell>
          <cell r="U3">
            <v>2752</v>
          </cell>
          <cell r="V3">
            <v>2980</v>
          </cell>
          <cell r="W3">
            <v>3164</v>
          </cell>
          <cell r="X3">
            <v>3287</v>
          </cell>
          <cell r="Y3">
            <v>3477</v>
          </cell>
          <cell r="Z3">
            <v>3728</v>
          </cell>
          <cell r="AA3">
            <v>3955</v>
          </cell>
          <cell r="AB3">
            <v>4125</v>
          </cell>
          <cell r="AC3">
            <v>4127</v>
          </cell>
          <cell r="AD3">
            <v>4187</v>
          </cell>
          <cell r="AE3">
            <v>4293</v>
          </cell>
        </row>
        <row r="4">
          <cell r="E4" t="str">
            <v>Agent Network SalesActive Agents in total (at least 5 transactions in the month)</v>
          </cell>
          <cell r="F4">
            <v>801</v>
          </cell>
          <cell r="G4">
            <v>837</v>
          </cell>
          <cell r="H4">
            <v>1010</v>
          </cell>
          <cell r="I4">
            <v>1197</v>
          </cell>
          <cell r="J4">
            <v>1447</v>
          </cell>
          <cell r="K4">
            <v>1579</v>
          </cell>
          <cell r="L4">
            <v>1642</v>
          </cell>
          <cell r="M4">
            <v>1734</v>
          </cell>
          <cell r="N4">
            <v>1780</v>
          </cell>
          <cell r="O4">
            <v>1824</v>
          </cell>
          <cell r="P4">
            <v>1930</v>
          </cell>
          <cell r="Q4">
            <v>1899</v>
          </cell>
          <cell r="R4">
            <v>1973</v>
          </cell>
          <cell r="S4">
            <v>2125</v>
          </cell>
          <cell r="T4">
            <v>2269</v>
          </cell>
          <cell r="U4">
            <v>2398</v>
          </cell>
          <cell r="V4">
            <v>2553</v>
          </cell>
          <cell r="W4">
            <v>2717</v>
          </cell>
          <cell r="X4">
            <v>2835</v>
          </cell>
          <cell r="Y4">
            <v>3001</v>
          </cell>
          <cell r="Z4">
            <v>3284</v>
          </cell>
          <cell r="AA4">
            <v>3459</v>
          </cell>
          <cell r="AB4">
            <v>3580</v>
          </cell>
          <cell r="AC4">
            <v>3590</v>
          </cell>
          <cell r="AD4">
            <v>3624</v>
          </cell>
          <cell r="AE4">
            <v>3694</v>
          </cell>
        </row>
        <row r="5">
          <cell r="E5" t="str">
            <v>Agent Network SalesFresh Active Agents in total (at least 1 transactions in the month)</v>
          </cell>
          <cell r="F5">
            <v>79</v>
          </cell>
          <cell r="G5">
            <v>165</v>
          </cell>
          <cell r="H5">
            <v>235</v>
          </cell>
          <cell r="I5">
            <v>314</v>
          </cell>
          <cell r="J5">
            <v>392</v>
          </cell>
          <cell r="K5">
            <v>254</v>
          </cell>
          <cell r="L5">
            <v>218</v>
          </cell>
          <cell r="M5">
            <v>196</v>
          </cell>
          <cell r="N5">
            <v>185</v>
          </cell>
          <cell r="O5">
            <v>212</v>
          </cell>
          <cell r="P5">
            <v>245</v>
          </cell>
          <cell r="Q5">
            <v>129</v>
          </cell>
          <cell r="R5">
            <v>270</v>
          </cell>
          <cell r="S5">
            <v>299</v>
          </cell>
          <cell r="T5">
            <v>314</v>
          </cell>
          <cell r="U5">
            <v>301</v>
          </cell>
          <cell r="V5">
            <v>419</v>
          </cell>
          <cell r="W5">
            <v>389</v>
          </cell>
          <cell r="X5">
            <v>352</v>
          </cell>
          <cell r="Y5">
            <v>436</v>
          </cell>
          <cell r="Z5">
            <v>491</v>
          </cell>
          <cell r="AA5">
            <v>451</v>
          </cell>
          <cell r="AB5">
            <v>385</v>
          </cell>
          <cell r="AC5">
            <v>267</v>
          </cell>
          <cell r="AD5">
            <v>369</v>
          </cell>
          <cell r="AE5">
            <v>440</v>
          </cell>
        </row>
        <row r="6">
          <cell r="E6" t="str">
            <v>Agent Network SalesFresh Active Agents in total (at least 5 transactions in the month)</v>
          </cell>
          <cell r="F6">
            <v>70</v>
          </cell>
          <cell r="G6">
            <v>126</v>
          </cell>
          <cell r="H6">
            <v>233</v>
          </cell>
          <cell r="I6">
            <v>263</v>
          </cell>
          <cell r="J6">
            <v>333</v>
          </cell>
          <cell r="K6">
            <v>233</v>
          </cell>
          <cell r="L6">
            <v>202</v>
          </cell>
          <cell r="M6">
            <v>216</v>
          </cell>
          <cell r="N6">
            <v>182</v>
          </cell>
          <cell r="O6">
            <v>180</v>
          </cell>
          <cell r="P6">
            <v>244</v>
          </cell>
          <cell r="Q6">
            <v>129</v>
          </cell>
          <cell r="R6">
            <v>205</v>
          </cell>
          <cell r="S6">
            <v>276</v>
          </cell>
          <cell r="T6">
            <v>273</v>
          </cell>
          <cell r="U6">
            <v>287</v>
          </cell>
          <cell r="V6">
            <v>338</v>
          </cell>
          <cell r="W6">
            <v>345</v>
          </cell>
          <cell r="X6">
            <v>323</v>
          </cell>
          <cell r="Y6">
            <v>369</v>
          </cell>
          <cell r="Z6">
            <v>487</v>
          </cell>
          <cell r="AA6">
            <v>390</v>
          </cell>
          <cell r="AB6">
            <v>363</v>
          </cell>
          <cell r="AC6">
            <v>293</v>
          </cell>
          <cell r="AD6">
            <v>364</v>
          </cell>
          <cell r="AE6">
            <v>384</v>
          </cell>
        </row>
        <row r="7">
          <cell r="E7" t="str">
            <v>Agent Network SalesChurn Active Agents (1 txn in Month)</v>
          </cell>
          <cell r="F7">
            <v>53</v>
          </cell>
          <cell r="G7">
            <v>82</v>
          </cell>
          <cell r="H7">
            <v>70</v>
          </cell>
          <cell r="I7">
            <v>81</v>
          </cell>
          <cell r="J7">
            <v>91</v>
          </cell>
          <cell r="K7">
            <v>122</v>
          </cell>
          <cell r="L7">
            <v>141</v>
          </cell>
          <cell r="M7">
            <v>141</v>
          </cell>
          <cell r="N7">
            <v>157</v>
          </cell>
          <cell r="O7">
            <v>114</v>
          </cell>
          <cell r="P7">
            <v>151</v>
          </cell>
          <cell r="Q7">
            <v>184</v>
          </cell>
          <cell r="R7">
            <v>143</v>
          </cell>
          <cell r="S7">
            <v>123</v>
          </cell>
          <cell r="T7">
            <v>157</v>
          </cell>
          <cell r="U7">
            <v>160</v>
          </cell>
          <cell r="V7">
            <v>191</v>
          </cell>
          <cell r="W7">
            <v>205</v>
          </cell>
          <cell r="X7">
            <v>229</v>
          </cell>
          <cell r="Y7">
            <v>246</v>
          </cell>
          <cell r="Z7">
            <v>240</v>
          </cell>
          <cell r="AA7">
            <v>224</v>
          </cell>
          <cell r="AB7">
            <v>215</v>
          </cell>
          <cell r="AC7">
            <v>265</v>
          </cell>
          <cell r="AD7">
            <v>309</v>
          </cell>
          <cell r="AE7">
            <v>334</v>
          </cell>
        </row>
        <row r="8">
          <cell r="E8" t="str">
            <v>Agent Network SalesChurn Active Agents (5 txn in Month)</v>
          </cell>
          <cell r="F8">
            <v>74</v>
          </cell>
          <cell r="G8">
            <v>90</v>
          </cell>
          <cell r="H8">
            <v>60</v>
          </cell>
          <cell r="I8">
            <v>76</v>
          </cell>
          <cell r="J8">
            <v>83</v>
          </cell>
          <cell r="K8">
            <v>101</v>
          </cell>
          <cell r="L8">
            <v>139</v>
          </cell>
          <cell r="M8">
            <v>124</v>
          </cell>
          <cell r="N8">
            <v>136</v>
          </cell>
          <cell r="O8">
            <v>136</v>
          </cell>
          <cell r="P8">
            <v>138</v>
          </cell>
          <cell r="Q8">
            <v>160</v>
          </cell>
          <cell r="R8">
            <v>131</v>
          </cell>
          <cell r="S8">
            <v>124</v>
          </cell>
          <cell r="T8">
            <v>129</v>
          </cell>
          <cell r="U8">
            <v>158</v>
          </cell>
          <cell r="V8">
            <v>183</v>
          </cell>
          <cell r="W8">
            <v>181</v>
          </cell>
          <cell r="X8">
            <v>205</v>
          </cell>
          <cell r="Y8">
            <v>203</v>
          </cell>
          <cell r="Z8">
            <v>204</v>
          </cell>
          <cell r="AA8">
            <v>215</v>
          </cell>
          <cell r="AB8">
            <v>242</v>
          </cell>
          <cell r="AC8">
            <v>283</v>
          </cell>
          <cell r="AD8">
            <v>330</v>
          </cell>
          <cell r="AE8">
            <v>314</v>
          </cell>
        </row>
        <row r="9">
          <cell r="E9" t="str">
            <v>Other Summ - All data in this section apply only to agents in Other Cities (or the specific city)# Agents in City</v>
          </cell>
          <cell r="F9">
            <v>442</v>
          </cell>
          <cell r="G9">
            <v>485</v>
          </cell>
          <cell r="H9">
            <v>563</v>
          </cell>
          <cell r="I9">
            <v>664</v>
          </cell>
          <cell r="J9">
            <v>754</v>
          </cell>
          <cell r="K9">
            <v>803</v>
          </cell>
          <cell r="L9">
            <v>840</v>
          </cell>
          <cell r="M9">
            <v>880</v>
          </cell>
          <cell r="N9">
            <v>913</v>
          </cell>
          <cell r="O9">
            <v>960</v>
          </cell>
          <cell r="P9">
            <v>1003</v>
          </cell>
          <cell r="Q9">
            <v>1019</v>
          </cell>
          <cell r="R9">
            <v>1063</v>
          </cell>
          <cell r="S9">
            <v>1128</v>
          </cell>
          <cell r="T9">
            <v>1230</v>
          </cell>
          <cell r="U9">
            <v>1323</v>
          </cell>
          <cell r="V9">
            <v>1450</v>
          </cell>
          <cell r="W9">
            <v>1574</v>
          </cell>
          <cell r="X9">
            <v>1652</v>
          </cell>
          <cell r="Y9">
            <v>1838</v>
          </cell>
          <cell r="Z9">
            <v>1970</v>
          </cell>
          <cell r="AA9">
            <v>2078</v>
          </cell>
          <cell r="AB9">
            <v>2161</v>
          </cell>
          <cell r="AC9">
            <v>2239</v>
          </cell>
          <cell r="AD9">
            <v>2332</v>
          </cell>
          <cell r="AE9">
            <v>2425</v>
          </cell>
        </row>
        <row r="10">
          <cell r="E10" t="str">
            <v>Other Summ - All data in this section apply only to agents in Other Cities (or the specific city)Active Agents in City in month (at least 1 transactions in the month)</v>
          </cell>
          <cell r="F10">
            <v>209</v>
          </cell>
          <cell r="G10">
            <v>225</v>
          </cell>
          <cell r="H10">
            <v>272</v>
          </cell>
          <cell r="I10">
            <v>338</v>
          </cell>
          <cell r="J10">
            <v>410</v>
          </cell>
          <cell r="K10">
            <v>452</v>
          </cell>
          <cell r="L10">
            <v>481</v>
          </cell>
          <cell r="M10">
            <v>488</v>
          </cell>
          <cell r="N10">
            <v>469</v>
          </cell>
          <cell r="O10">
            <v>493</v>
          </cell>
          <cell r="P10">
            <v>511</v>
          </cell>
          <cell r="Q10">
            <v>474</v>
          </cell>
          <cell r="R10">
            <v>518</v>
          </cell>
          <cell r="S10">
            <v>570</v>
          </cell>
          <cell r="T10">
            <v>633</v>
          </cell>
          <cell r="U10">
            <v>690</v>
          </cell>
          <cell r="V10">
            <v>751</v>
          </cell>
          <cell r="W10">
            <v>836</v>
          </cell>
          <cell r="X10">
            <v>887</v>
          </cell>
          <cell r="Y10">
            <v>958</v>
          </cell>
          <cell r="Z10">
            <v>1075</v>
          </cell>
          <cell r="AA10">
            <v>1166</v>
          </cell>
          <cell r="AB10">
            <v>1228</v>
          </cell>
          <cell r="AC10">
            <v>1263</v>
          </cell>
          <cell r="AD10">
            <v>1258</v>
          </cell>
          <cell r="AE10">
            <v>1297</v>
          </cell>
        </row>
        <row r="11">
          <cell r="E11" t="str">
            <v>Other Summ - All data in this section apply only to agents in Other Cities (or the specific city)Active Agents in City in month (at least 5 transactions in the month)</v>
          </cell>
          <cell r="F11">
            <v>168</v>
          </cell>
          <cell r="G11">
            <v>174</v>
          </cell>
          <cell r="H11">
            <v>210</v>
          </cell>
          <cell r="I11">
            <v>265</v>
          </cell>
          <cell r="J11">
            <v>326</v>
          </cell>
          <cell r="K11">
            <v>351</v>
          </cell>
          <cell r="L11">
            <v>366</v>
          </cell>
          <cell r="M11">
            <v>398</v>
          </cell>
          <cell r="N11">
            <v>393</v>
          </cell>
          <cell r="O11">
            <v>397</v>
          </cell>
          <cell r="P11">
            <v>419</v>
          </cell>
          <cell r="Q11">
            <v>400</v>
          </cell>
          <cell r="R11">
            <v>418</v>
          </cell>
          <cell r="S11">
            <v>465</v>
          </cell>
          <cell r="T11">
            <v>528</v>
          </cell>
          <cell r="U11">
            <v>561</v>
          </cell>
          <cell r="V11">
            <v>616</v>
          </cell>
          <cell r="W11">
            <v>692</v>
          </cell>
          <cell r="X11">
            <v>726</v>
          </cell>
          <cell r="Y11">
            <v>779</v>
          </cell>
          <cell r="Z11">
            <v>889</v>
          </cell>
          <cell r="AA11">
            <v>967</v>
          </cell>
          <cell r="AB11">
            <v>1038</v>
          </cell>
          <cell r="AC11">
            <v>1036</v>
          </cell>
          <cell r="AD11">
            <v>1032</v>
          </cell>
          <cell r="AE11">
            <v>1110</v>
          </cell>
        </row>
        <row r="12">
          <cell r="E12" t="str">
            <v>Other Summ - All data in this section apply only to agents in Other Cities (or the specific city)Churn City Agents in Month (1 txn in Month)</v>
          </cell>
          <cell r="F12">
            <v>14</v>
          </cell>
          <cell r="G12">
            <v>27</v>
          </cell>
          <cell r="H12">
            <v>29</v>
          </cell>
          <cell r="I12">
            <v>28</v>
          </cell>
          <cell r="J12">
            <v>38</v>
          </cell>
          <cell r="K12">
            <v>44</v>
          </cell>
          <cell r="L12">
            <v>47</v>
          </cell>
          <cell r="M12">
            <v>52</v>
          </cell>
          <cell r="N12">
            <v>69</v>
          </cell>
          <cell r="O12">
            <v>41</v>
          </cell>
          <cell r="P12">
            <v>51</v>
          </cell>
          <cell r="Q12">
            <v>66</v>
          </cell>
          <cell r="R12">
            <v>34</v>
          </cell>
          <cell r="S12">
            <v>35</v>
          </cell>
          <cell r="T12">
            <v>48</v>
          </cell>
          <cell r="U12">
            <v>45</v>
          </cell>
          <cell r="V12">
            <v>76</v>
          </cell>
          <cell r="W12">
            <v>61</v>
          </cell>
          <cell r="X12">
            <v>77</v>
          </cell>
          <cell r="Y12">
            <v>90</v>
          </cell>
          <cell r="Z12">
            <v>85</v>
          </cell>
          <cell r="AA12">
            <v>86</v>
          </cell>
          <cell r="AB12">
            <v>74</v>
          </cell>
          <cell r="AC12">
            <v>104</v>
          </cell>
          <cell r="AD12">
            <v>137</v>
          </cell>
          <cell r="AE12">
            <v>132</v>
          </cell>
        </row>
        <row r="13">
          <cell r="E13" t="str">
            <v>Other Summ - All data in this section apply only to agents in Other Cities (or the specific city)Churn City Agents in Month (5 txn in Month)</v>
          </cell>
          <cell r="F13">
            <v>20</v>
          </cell>
          <cell r="G13">
            <v>24</v>
          </cell>
          <cell r="H13">
            <v>18</v>
          </cell>
          <cell r="I13">
            <v>17</v>
          </cell>
          <cell r="J13">
            <v>29</v>
          </cell>
          <cell r="K13">
            <v>32</v>
          </cell>
          <cell r="L13">
            <v>38</v>
          </cell>
          <cell r="M13">
            <v>35</v>
          </cell>
          <cell r="N13">
            <v>49</v>
          </cell>
          <cell r="O13">
            <v>38</v>
          </cell>
          <cell r="P13">
            <v>50</v>
          </cell>
          <cell r="Q13">
            <v>40</v>
          </cell>
          <cell r="R13">
            <v>33</v>
          </cell>
          <cell r="S13">
            <v>32</v>
          </cell>
          <cell r="T13">
            <v>31</v>
          </cell>
          <cell r="U13">
            <v>55</v>
          </cell>
          <cell r="V13">
            <v>50</v>
          </cell>
          <cell r="W13">
            <v>42</v>
          </cell>
          <cell r="X13">
            <v>73</v>
          </cell>
          <cell r="Y13">
            <v>68</v>
          </cell>
          <cell r="Z13">
            <v>72</v>
          </cell>
          <cell r="AA13">
            <v>77</v>
          </cell>
          <cell r="AB13">
            <v>68</v>
          </cell>
          <cell r="AC13">
            <v>125</v>
          </cell>
          <cell r="AD13">
            <v>134</v>
          </cell>
          <cell r="AE13">
            <v>84</v>
          </cell>
        </row>
        <row r="14">
          <cell r="E14" t="str">
            <v>Deposit into Paga Number of Agents performing at least 1 Deposit for Customer or another Agent (Accept Deposit)</v>
          </cell>
          <cell r="F14">
            <v>50</v>
          </cell>
          <cell r="G14">
            <v>60</v>
          </cell>
          <cell r="H14">
            <v>85</v>
          </cell>
          <cell r="I14">
            <v>115</v>
          </cell>
          <cell r="J14">
            <v>162</v>
          </cell>
          <cell r="K14">
            <v>159</v>
          </cell>
          <cell r="L14">
            <v>153</v>
          </cell>
          <cell r="M14">
            <v>146</v>
          </cell>
          <cell r="N14">
            <v>148</v>
          </cell>
          <cell r="O14">
            <v>159</v>
          </cell>
          <cell r="P14">
            <v>179</v>
          </cell>
          <cell r="Q14">
            <v>138</v>
          </cell>
          <cell r="R14">
            <v>192</v>
          </cell>
          <cell r="S14">
            <v>206</v>
          </cell>
          <cell r="T14">
            <v>233</v>
          </cell>
          <cell r="U14">
            <v>237</v>
          </cell>
          <cell r="V14">
            <v>272</v>
          </cell>
          <cell r="W14">
            <v>282</v>
          </cell>
          <cell r="X14">
            <v>285</v>
          </cell>
          <cell r="Y14">
            <v>293</v>
          </cell>
          <cell r="Z14">
            <v>359</v>
          </cell>
          <cell r="AA14">
            <v>388</v>
          </cell>
          <cell r="AB14">
            <v>406</v>
          </cell>
          <cell r="AC14">
            <v>392</v>
          </cell>
          <cell r="AD14">
            <v>348</v>
          </cell>
          <cell r="AE14">
            <v>386</v>
          </cell>
        </row>
        <row r="15">
          <cell r="E15" t="str">
            <v>Deposit into Paga Churn Agents DP</v>
          </cell>
          <cell r="F15">
            <v>25</v>
          </cell>
          <cell r="G15">
            <v>18</v>
          </cell>
          <cell r="H15">
            <v>24</v>
          </cell>
          <cell r="I15">
            <v>32</v>
          </cell>
          <cell r="J15">
            <v>47</v>
          </cell>
          <cell r="K15">
            <v>81</v>
          </cell>
          <cell r="L15">
            <v>62</v>
          </cell>
          <cell r="M15">
            <v>70</v>
          </cell>
          <cell r="N15">
            <v>55</v>
          </cell>
          <cell r="O15">
            <v>51</v>
          </cell>
          <cell r="P15">
            <v>58</v>
          </cell>
          <cell r="Q15">
            <v>79</v>
          </cell>
          <cell r="R15">
            <v>28</v>
          </cell>
          <cell r="S15">
            <v>65</v>
          </cell>
          <cell r="T15">
            <v>70</v>
          </cell>
          <cell r="U15">
            <v>94</v>
          </cell>
          <cell r="V15">
            <v>90</v>
          </cell>
          <cell r="W15">
            <v>116</v>
          </cell>
          <cell r="X15">
            <v>129</v>
          </cell>
          <cell r="Y15">
            <v>122</v>
          </cell>
          <cell r="Z15">
            <v>115</v>
          </cell>
          <cell r="AA15">
            <v>137</v>
          </cell>
          <cell r="AB15">
            <v>149</v>
          </cell>
          <cell r="AC15">
            <v>157</v>
          </cell>
          <cell r="AD15">
            <v>156</v>
          </cell>
          <cell r="AE15">
            <v>120</v>
          </cell>
        </row>
        <row r="16">
          <cell r="E16" t="str">
            <v xml:space="preserve">Deposit into Paga New / Fresh Agents DP in Month </v>
          </cell>
          <cell r="F16">
            <v>16</v>
          </cell>
          <cell r="G16">
            <v>28</v>
          </cell>
          <cell r="H16">
            <v>49</v>
          </cell>
          <cell r="I16">
            <v>62</v>
          </cell>
          <cell r="J16">
            <v>94</v>
          </cell>
          <cell r="K16">
            <v>78</v>
          </cell>
          <cell r="L16">
            <v>56</v>
          </cell>
          <cell r="M16">
            <v>63</v>
          </cell>
          <cell r="N16">
            <v>57</v>
          </cell>
          <cell r="O16">
            <v>62</v>
          </cell>
          <cell r="P16">
            <v>78</v>
          </cell>
          <cell r="Q16">
            <v>38</v>
          </cell>
          <cell r="R16">
            <v>82</v>
          </cell>
          <cell r="S16">
            <v>79</v>
          </cell>
          <cell r="T16">
            <v>97</v>
          </cell>
          <cell r="U16">
            <v>98</v>
          </cell>
          <cell r="V16">
            <v>125</v>
          </cell>
          <cell r="W16">
            <v>126</v>
          </cell>
          <cell r="X16">
            <v>132</v>
          </cell>
          <cell r="Y16">
            <v>130</v>
          </cell>
          <cell r="Z16">
            <v>181</v>
          </cell>
          <cell r="AA16">
            <v>166</v>
          </cell>
          <cell r="AB16">
            <v>167</v>
          </cell>
          <cell r="AC16">
            <v>143</v>
          </cell>
          <cell r="AD16">
            <v>112</v>
          </cell>
          <cell r="AE16">
            <v>158</v>
          </cell>
        </row>
        <row r="17">
          <cell r="E17" t="str">
            <v>Deposit into Paga Total DP Volume</v>
          </cell>
          <cell r="F17">
            <v>182</v>
          </cell>
          <cell r="G17">
            <v>195</v>
          </cell>
          <cell r="H17">
            <v>298</v>
          </cell>
          <cell r="I17">
            <v>413</v>
          </cell>
          <cell r="J17">
            <v>679</v>
          </cell>
          <cell r="K17">
            <v>3965</v>
          </cell>
          <cell r="L17">
            <v>857</v>
          </cell>
          <cell r="M17">
            <v>871</v>
          </cell>
          <cell r="N17">
            <v>1324</v>
          </cell>
          <cell r="O17">
            <v>1397</v>
          </cell>
          <cell r="P17">
            <v>1526</v>
          </cell>
          <cell r="Q17">
            <v>1502</v>
          </cell>
          <cell r="R17">
            <v>1590</v>
          </cell>
          <cell r="S17">
            <v>1560</v>
          </cell>
          <cell r="T17">
            <v>1766</v>
          </cell>
          <cell r="U17">
            <v>1765</v>
          </cell>
          <cell r="V17">
            <v>1684</v>
          </cell>
          <cell r="W17">
            <v>1351</v>
          </cell>
          <cell r="X17">
            <v>1868</v>
          </cell>
          <cell r="Y17">
            <v>2581</v>
          </cell>
          <cell r="Z17">
            <v>4327</v>
          </cell>
          <cell r="AA17">
            <v>8015</v>
          </cell>
          <cell r="AB17">
            <v>10442</v>
          </cell>
          <cell r="AC17">
            <v>13669</v>
          </cell>
          <cell r="AD17">
            <v>15257</v>
          </cell>
          <cell r="AE17">
            <v>7467</v>
          </cell>
        </row>
        <row r="18">
          <cell r="E18" t="str">
            <v>Deposit into Paga Total DP Value</v>
          </cell>
          <cell r="F18">
            <v>2230450</v>
          </cell>
          <cell r="G18">
            <v>2193100</v>
          </cell>
          <cell r="H18">
            <v>2975957</v>
          </cell>
          <cell r="I18">
            <v>2492189</v>
          </cell>
          <cell r="J18">
            <v>4666440</v>
          </cell>
          <cell r="K18">
            <v>19878996.440000001</v>
          </cell>
          <cell r="L18">
            <v>20104537</v>
          </cell>
          <cell r="M18">
            <v>22312878</v>
          </cell>
          <cell r="N18">
            <v>35375930</v>
          </cell>
          <cell r="O18">
            <v>42246251.170000002</v>
          </cell>
          <cell r="P18">
            <v>43593968</v>
          </cell>
          <cell r="Q18">
            <v>48817200.159999996</v>
          </cell>
          <cell r="R18">
            <v>51615448.719999999</v>
          </cell>
          <cell r="S18">
            <v>50033845.909999996</v>
          </cell>
          <cell r="T18">
            <v>60468823.659999996</v>
          </cell>
          <cell r="U18">
            <v>61458698.049999997</v>
          </cell>
          <cell r="V18">
            <v>51605193.200000003</v>
          </cell>
          <cell r="W18">
            <v>25253533.699999999</v>
          </cell>
          <cell r="X18">
            <v>28520355.890000001</v>
          </cell>
          <cell r="Y18">
            <v>39566907.350000001</v>
          </cell>
          <cell r="Z18">
            <v>59846891.719999999</v>
          </cell>
          <cell r="AA18">
            <v>91370226.459999993</v>
          </cell>
          <cell r="AB18">
            <v>65543443.969999999</v>
          </cell>
          <cell r="AC18">
            <v>81121429.789999992</v>
          </cell>
          <cell r="AD18">
            <v>83969216.430000007</v>
          </cell>
          <cell r="AE18">
            <v>68281138.49000001</v>
          </cell>
        </row>
        <row r="19">
          <cell r="E19" t="str">
            <v>Deposit into Paga Average Value of DP</v>
          </cell>
          <cell r="F19">
            <v>53938.880000000005</v>
          </cell>
          <cell r="G19">
            <v>56933.599999999999</v>
          </cell>
          <cell r="H19">
            <v>51924.58</v>
          </cell>
          <cell r="I19">
            <v>38445.199999999997</v>
          </cell>
          <cell r="J19">
            <v>40661.68</v>
          </cell>
          <cell r="K19">
            <v>90766.760000000009</v>
          </cell>
          <cell r="L19">
            <v>112885.97</v>
          </cell>
          <cell r="M19">
            <v>100957.70000000001</v>
          </cell>
          <cell r="N19">
            <v>103579.28</v>
          </cell>
          <cell r="O19">
            <v>114556.15999999997</v>
          </cell>
          <cell r="P19">
            <v>120099.65999999999</v>
          </cell>
          <cell r="Q19">
            <v>126077.29000000001</v>
          </cell>
          <cell r="R19">
            <v>250111.75999999998</v>
          </cell>
          <cell r="S19">
            <v>136970.76999999999</v>
          </cell>
          <cell r="T19">
            <v>129714.63</v>
          </cell>
          <cell r="U19">
            <v>173880.8</v>
          </cell>
          <cell r="V19">
            <v>143405.56000000003</v>
          </cell>
          <cell r="W19">
            <v>107324.09</v>
          </cell>
          <cell r="X19">
            <v>72278.200000000012</v>
          </cell>
          <cell r="Y19">
            <v>71254.28</v>
          </cell>
          <cell r="Z19">
            <v>65974.84</v>
          </cell>
          <cell r="AA19">
            <v>91246.37000000001</v>
          </cell>
          <cell r="AB19">
            <v>59522.450000000004</v>
          </cell>
          <cell r="AC19">
            <v>82797.649999999994</v>
          </cell>
          <cell r="AD19">
            <v>67419.91</v>
          </cell>
          <cell r="AE19">
            <v>91645.999999999985</v>
          </cell>
        </row>
        <row r="20">
          <cell r="E20" t="str">
            <v>Money Transfer on PagaNumber of Agents performing MT on Paga (to customer or non-customer)</v>
          </cell>
          <cell r="F20">
            <v>17</v>
          </cell>
          <cell r="G20">
            <v>15</v>
          </cell>
          <cell r="H20">
            <v>20</v>
          </cell>
          <cell r="I20">
            <v>6</v>
          </cell>
          <cell r="J20">
            <v>28</v>
          </cell>
          <cell r="K20">
            <v>21</v>
          </cell>
          <cell r="L20">
            <v>76</v>
          </cell>
          <cell r="M20">
            <v>77</v>
          </cell>
          <cell r="N20">
            <v>25</v>
          </cell>
          <cell r="O20">
            <v>27</v>
          </cell>
          <cell r="P20">
            <v>21</v>
          </cell>
          <cell r="Q20">
            <v>9</v>
          </cell>
          <cell r="R20">
            <v>20</v>
          </cell>
          <cell r="S20">
            <v>18</v>
          </cell>
          <cell r="T20">
            <v>18</v>
          </cell>
          <cell r="U20">
            <v>16</v>
          </cell>
          <cell r="V20">
            <v>39</v>
          </cell>
          <cell r="W20">
            <v>46</v>
          </cell>
          <cell r="X20">
            <v>52</v>
          </cell>
          <cell r="Y20">
            <v>56</v>
          </cell>
          <cell r="Z20">
            <v>49</v>
          </cell>
          <cell r="AA20">
            <v>59</v>
          </cell>
          <cell r="AB20">
            <v>42</v>
          </cell>
          <cell r="AC20">
            <v>53</v>
          </cell>
          <cell r="AD20">
            <v>29</v>
          </cell>
          <cell r="AE20">
            <v>73</v>
          </cell>
        </row>
        <row r="21">
          <cell r="E21" t="str">
            <v>Money Transfer on PagaChurn Agents MT</v>
          </cell>
          <cell r="F21">
            <v>12</v>
          </cell>
          <cell r="G21">
            <v>10</v>
          </cell>
          <cell r="H21">
            <v>9</v>
          </cell>
          <cell r="I21">
            <v>18</v>
          </cell>
          <cell r="J21">
            <v>4</v>
          </cell>
          <cell r="K21">
            <v>23</v>
          </cell>
          <cell r="L21">
            <v>9</v>
          </cell>
          <cell r="M21">
            <v>51</v>
          </cell>
          <cell r="N21">
            <v>59</v>
          </cell>
          <cell r="O21">
            <v>18</v>
          </cell>
          <cell r="P21">
            <v>19</v>
          </cell>
          <cell r="Q21">
            <v>15</v>
          </cell>
          <cell r="R21">
            <v>4</v>
          </cell>
          <cell r="S21">
            <v>12</v>
          </cell>
          <cell r="T21">
            <v>15</v>
          </cell>
          <cell r="U21">
            <v>15</v>
          </cell>
          <cell r="V21">
            <v>13</v>
          </cell>
          <cell r="W21">
            <v>30</v>
          </cell>
          <cell r="X21">
            <v>34</v>
          </cell>
          <cell r="Y21">
            <v>44</v>
          </cell>
          <cell r="Z21">
            <v>50</v>
          </cell>
          <cell r="AA21">
            <v>42</v>
          </cell>
          <cell r="AB21">
            <v>45</v>
          </cell>
          <cell r="AC21">
            <v>33</v>
          </cell>
          <cell r="AD21">
            <v>41</v>
          </cell>
          <cell r="AE21">
            <v>23</v>
          </cell>
        </row>
        <row r="22">
          <cell r="E22" t="str">
            <v xml:space="preserve">Money Transfer on PagaNew / Fresh Agents MT in Month </v>
          </cell>
          <cell r="F22">
            <v>10</v>
          </cell>
          <cell r="G22">
            <v>11</v>
          </cell>
          <cell r="H22">
            <v>14</v>
          </cell>
          <cell r="I22">
            <v>4</v>
          </cell>
          <cell r="J22">
            <v>25</v>
          </cell>
          <cell r="K22">
            <v>14</v>
          </cell>
          <cell r="L22">
            <v>64</v>
          </cell>
          <cell r="M22">
            <v>47</v>
          </cell>
          <cell r="N22">
            <v>12</v>
          </cell>
          <cell r="O22">
            <v>20</v>
          </cell>
          <cell r="P22">
            <v>14</v>
          </cell>
          <cell r="Q22">
            <v>3</v>
          </cell>
          <cell r="R22">
            <v>14</v>
          </cell>
          <cell r="S22">
            <v>13</v>
          </cell>
          <cell r="T22">
            <v>15</v>
          </cell>
          <cell r="U22">
            <v>13</v>
          </cell>
          <cell r="V22">
            <v>34</v>
          </cell>
          <cell r="W22">
            <v>36</v>
          </cell>
          <cell r="X22">
            <v>39</v>
          </cell>
          <cell r="Y22">
            <v>51</v>
          </cell>
          <cell r="Z22">
            <v>42</v>
          </cell>
          <cell r="AA22">
            <v>51</v>
          </cell>
          <cell r="AB22">
            <v>29</v>
          </cell>
          <cell r="AC22">
            <v>42</v>
          </cell>
          <cell r="AD22">
            <v>19</v>
          </cell>
          <cell r="AE22">
            <v>69</v>
          </cell>
        </row>
        <row r="23">
          <cell r="E23" t="str">
            <v>Money Transfer on PagaTotal MT Volume</v>
          </cell>
          <cell r="F23">
            <v>18</v>
          </cell>
          <cell r="G23">
            <v>23</v>
          </cell>
          <cell r="H23">
            <v>23</v>
          </cell>
          <cell r="I23">
            <v>6</v>
          </cell>
          <cell r="J23">
            <v>37</v>
          </cell>
          <cell r="K23">
            <v>27</v>
          </cell>
          <cell r="L23">
            <v>114</v>
          </cell>
          <cell r="M23">
            <v>152</v>
          </cell>
          <cell r="N23">
            <v>35</v>
          </cell>
          <cell r="O23">
            <v>37</v>
          </cell>
          <cell r="P23">
            <v>26</v>
          </cell>
          <cell r="Q23">
            <v>24</v>
          </cell>
          <cell r="R23">
            <v>45</v>
          </cell>
          <cell r="S23">
            <v>22</v>
          </cell>
          <cell r="T23">
            <v>26</v>
          </cell>
          <cell r="U23">
            <v>35</v>
          </cell>
          <cell r="V23">
            <v>79</v>
          </cell>
          <cell r="W23">
            <v>88</v>
          </cell>
          <cell r="X23">
            <v>81</v>
          </cell>
          <cell r="Y23">
            <v>102</v>
          </cell>
          <cell r="Z23">
            <v>58</v>
          </cell>
          <cell r="AA23">
            <v>78</v>
          </cell>
          <cell r="AB23">
            <v>65</v>
          </cell>
          <cell r="AC23">
            <v>81</v>
          </cell>
          <cell r="AD23">
            <v>41</v>
          </cell>
          <cell r="AE23">
            <v>120</v>
          </cell>
        </row>
        <row r="24">
          <cell r="E24" t="str">
            <v>Money Transfer on PagaTotal MT Value</v>
          </cell>
          <cell r="F24">
            <v>71000</v>
          </cell>
          <cell r="G24">
            <v>196150</v>
          </cell>
          <cell r="H24">
            <v>61800</v>
          </cell>
          <cell r="I24">
            <v>21900</v>
          </cell>
          <cell r="J24">
            <v>77455</v>
          </cell>
          <cell r="K24">
            <v>163050</v>
          </cell>
          <cell r="L24">
            <v>411500</v>
          </cell>
          <cell r="M24">
            <v>375500</v>
          </cell>
          <cell r="N24">
            <v>100000</v>
          </cell>
          <cell r="O24">
            <v>161340</v>
          </cell>
          <cell r="P24">
            <v>183900</v>
          </cell>
          <cell r="Q24">
            <v>366500</v>
          </cell>
          <cell r="R24">
            <v>564850</v>
          </cell>
          <cell r="S24">
            <v>183700</v>
          </cell>
          <cell r="T24">
            <v>86500</v>
          </cell>
          <cell r="U24">
            <v>336450</v>
          </cell>
          <cell r="V24">
            <v>1000500</v>
          </cell>
          <cell r="W24">
            <v>387900</v>
          </cell>
          <cell r="X24">
            <v>697515</v>
          </cell>
          <cell r="Y24">
            <v>468104</v>
          </cell>
          <cell r="Z24">
            <v>247210</v>
          </cell>
          <cell r="AA24">
            <v>437785</v>
          </cell>
          <cell r="AB24">
            <v>494950</v>
          </cell>
          <cell r="AC24">
            <v>463300</v>
          </cell>
          <cell r="AD24">
            <v>385800</v>
          </cell>
          <cell r="AE24">
            <v>6239350</v>
          </cell>
        </row>
        <row r="25">
          <cell r="E25" t="str">
            <v>Money Transfer on PagaAverage Value of MT</v>
          </cell>
          <cell r="F25">
            <v>37283.33</v>
          </cell>
          <cell r="G25">
            <v>47388.1</v>
          </cell>
          <cell r="H25">
            <v>12233.33</v>
          </cell>
          <cell r="I25">
            <v>18400</v>
          </cell>
          <cell r="J25">
            <v>12087.5</v>
          </cell>
          <cell r="K25">
            <v>48179.17</v>
          </cell>
          <cell r="L25">
            <v>33430.909999999996</v>
          </cell>
          <cell r="M25">
            <v>32608.6</v>
          </cell>
          <cell r="N25">
            <v>15547.619999999999</v>
          </cell>
          <cell r="O25">
            <v>21689.17</v>
          </cell>
          <cell r="P25">
            <v>23822.55</v>
          </cell>
          <cell r="Q25">
            <v>15270.83</v>
          </cell>
          <cell r="R25">
            <v>57500.69</v>
          </cell>
          <cell r="S25">
            <v>84579.48</v>
          </cell>
          <cell r="T25">
            <v>18333.330000000002</v>
          </cell>
          <cell r="U25">
            <v>51533.33</v>
          </cell>
          <cell r="V25">
            <v>68156.3</v>
          </cell>
          <cell r="W25">
            <v>34019.25</v>
          </cell>
          <cell r="X25">
            <v>36605.14</v>
          </cell>
          <cell r="Y25">
            <v>26496.02</v>
          </cell>
          <cell r="Z25">
            <v>40614.58</v>
          </cell>
          <cell r="AA25">
            <v>27577.21</v>
          </cell>
          <cell r="AB25">
            <v>52861.21</v>
          </cell>
          <cell r="AC25">
            <v>31214.58</v>
          </cell>
          <cell r="AD25">
            <v>32164.29</v>
          </cell>
          <cell r="AE25">
            <v>147413.21</v>
          </cell>
        </row>
        <row r="26">
          <cell r="E26" t="str">
            <v>Money Transfer on PagaPaga MT Income</v>
          </cell>
          <cell r="F26">
            <v>3600</v>
          </cell>
          <cell r="G26">
            <v>6400</v>
          </cell>
          <cell r="H26">
            <v>4550</v>
          </cell>
          <cell r="I26">
            <v>1200</v>
          </cell>
          <cell r="J26">
            <v>4450</v>
          </cell>
          <cell r="K26">
            <v>4150</v>
          </cell>
          <cell r="L26">
            <v>14400</v>
          </cell>
          <cell r="M26">
            <v>17600</v>
          </cell>
          <cell r="N26">
            <v>4300</v>
          </cell>
          <cell r="O26">
            <v>5250</v>
          </cell>
          <cell r="P26">
            <v>3650</v>
          </cell>
          <cell r="Q26">
            <v>3900</v>
          </cell>
          <cell r="R26">
            <v>7500</v>
          </cell>
          <cell r="S26">
            <v>3100</v>
          </cell>
          <cell r="T26">
            <v>3400</v>
          </cell>
          <cell r="U26">
            <v>5050</v>
          </cell>
          <cell r="V26">
            <v>13150</v>
          </cell>
          <cell r="W26">
            <v>11750</v>
          </cell>
          <cell r="X26">
            <v>11450</v>
          </cell>
          <cell r="Y26">
            <v>14650</v>
          </cell>
          <cell r="Z26">
            <v>7450</v>
          </cell>
          <cell r="AA26">
            <v>10750</v>
          </cell>
          <cell r="AB26">
            <v>9300</v>
          </cell>
          <cell r="AC26">
            <v>11450</v>
          </cell>
          <cell r="AD26">
            <v>5850</v>
          </cell>
          <cell r="AE26">
            <v>24550</v>
          </cell>
        </row>
        <row r="27">
          <cell r="E27" t="str">
            <v>Money Transfer on PagaAgent MT Commission</v>
          </cell>
          <cell r="F27">
            <v>600</v>
          </cell>
          <cell r="G27">
            <v>1110</v>
          </cell>
          <cell r="H27">
            <v>760</v>
          </cell>
          <cell r="I27">
            <v>210</v>
          </cell>
          <cell r="J27">
            <v>1190</v>
          </cell>
          <cell r="K27">
            <v>1410</v>
          </cell>
          <cell r="L27">
            <v>4080</v>
          </cell>
          <cell r="M27">
            <v>4480</v>
          </cell>
          <cell r="N27">
            <v>1180</v>
          </cell>
          <cell r="O27">
            <v>1670</v>
          </cell>
          <cell r="P27">
            <v>1140</v>
          </cell>
          <cell r="Q27">
            <v>1330</v>
          </cell>
          <cell r="R27">
            <v>2660</v>
          </cell>
          <cell r="S27">
            <v>960</v>
          </cell>
          <cell r="T27">
            <v>1000</v>
          </cell>
          <cell r="U27">
            <v>1630</v>
          </cell>
          <cell r="V27">
            <v>4720</v>
          </cell>
          <cell r="W27">
            <v>3530</v>
          </cell>
          <cell r="X27">
            <v>3710</v>
          </cell>
          <cell r="Y27">
            <v>4710</v>
          </cell>
          <cell r="Z27">
            <v>2150</v>
          </cell>
          <cell r="AA27">
            <v>3330</v>
          </cell>
          <cell r="AB27">
            <v>2950</v>
          </cell>
          <cell r="AC27">
            <v>3630</v>
          </cell>
          <cell r="AD27">
            <v>1850</v>
          </cell>
          <cell r="AE27">
            <v>9300</v>
          </cell>
        </row>
        <row r="28">
          <cell r="E28" t="str">
            <v>Deposit To BankNumber of Agents performing Deposit to Bank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21</v>
          </cell>
          <cell r="N28">
            <v>118</v>
          </cell>
          <cell r="O28">
            <v>128</v>
          </cell>
          <cell r="P28">
            <v>141</v>
          </cell>
          <cell r="Q28">
            <v>111</v>
          </cell>
          <cell r="R28">
            <v>127</v>
          </cell>
          <cell r="S28">
            <v>176</v>
          </cell>
          <cell r="T28">
            <v>209</v>
          </cell>
          <cell r="U28">
            <v>246</v>
          </cell>
          <cell r="V28">
            <v>274</v>
          </cell>
          <cell r="W28">
            <v>334</v>
          </cell>
          <cell r="X28">
            <v>466</v>
          </cell>
          <cell r="Y28">
            <v>584</v>
          </cell>
          <cell r="Z28">
            <v>773</v>
          </cell>
          <cell r="AA28">
            <v>830</v>
          </cell>
          <cell r="AB28">
            <v>875</v>
          </cell>
          <cell r="AC28">
            <v>834</v>
          </cell>
          <cell r="AD28">
            <v>820</v>
          </cell>
          <cell r="AE28">
            <v>885</v>
          </cell>
        </row>
        <row r="29">
          <cell r="E29" t="str">
            <v>Deposit To BankChurn Agents DB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4</v>
          </cell>
          <cell r="O29">
            <v>37</v>
          </cell>
          <cell r="P29">
            <v>42</v>
          </cell>
          <cell r="Q29">
            <v>58</v>
          </cell>
          <cell r="R29">
            <v>26</v>
          </cell>
          <cell r="S29">
            <v>30</v>
          </cell>
          <cell r="T29">
            <v>47</v>
          </cell>
          <cell r="U29">
            <v>64</v>
          </cell>
          <cell r="V29">
            <v>67</v>
          </cell>
          <cell r="W29">
            <v>72</v>
          </cell>
          <cell r="X29">
            <v>79</v>
          </cell>
          <cell r="Y29">
            <v>87</v>
          </cell>
          <cell r="Z29">
            <v>85</v>
          </cell>
          <cell r="AA29">
            <v>143</v>
          </cell>
          <cell r="AB29">
            <v>125</v>
          </cell>
          <cell r="AC29">
            <v>176</v>
          </cell>
          <cell r="AD29">
            <v>156</v>
          </cell>
          <cell r="AE29">
            <v>126</v>
          </cell>
        </row>
        <row r="30">
          <cell r="E30" t="str">
            <v xml:space="preserve">Deposit To Bank New / Fresh Agents DB in Month 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21</v>
          </cell>
          <cell r="N30">
            <v>101</v>
          </cell>
          <cell r="O30">
            <v>47</v>
          </cell>
          <cell r="P30">
            <v>54</v>
          </cell>
          <cell r="Q30">
            <v>29</v>
          </cell>
          <cell r="R30">
            <v>40</v>
          </cell>
          <cell r="S30">
            <v>78</v>
          </cell>
          <cell r="T30">
            <v>83</v>
          </cell>
          <cell r="U30">
            <v>101</v>
          </cell>
          <cell r="V30">
            <v>94</v>
          </cell>
          <cell r="W30">
            <v>130</v>
          </cell>
          <cell r="X30">
            <v>114</v>
          </cell>
          <cell r="Y30">
            <v>141</v>
          </cell>
          <cell r="Z30">
            <v>208</v>
          </cell>
          <cell r="AA30">
            <v>185</v>
          </cell>
          <cell r="AB30">
            <v>179</v>
          </cell>
          <cell r="AC30">
            <v>132</v>
          </cell>
          <cell r="AD30">
            <v>166</v>
          </cell>
          <cell r="AE30">
            <v>171</v>
          </cell>
        </row>
        <row r="31">
          <cell r="E31" t="str">
            <v>Deposit To BankTotal DB Volume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42</v>
          </cell>
          <cell r="N31">
            <v>565</v>
          </cell>
          <cell r="O31">
            <v>800</v>
          </cell>
          <cell r="P31">
            <v>831</v>
          </cell>
          <cell r="Q31">
            <v>788</v>
          </cell>
          <cell r="R31">
            <v>957</v>
          </cell>
          <cell r="S31">
            <v>1651</v>
          </cell>
          <cell r="T31">
            <v>2465</v>
          </cell>
          <cell r="U31">
            <v>3169</v>
          </cell>
          <cell r="V31">
            <v>2942</v>
          </cell>
          <cell r="W31">
            <v>3812</v>
          </cell>
          <cell r="X31">
            <v>5198</v>
          </cell>
          <cell r="Y31">
            <v>6104</v>
          </cell>
          <cell r="Z31">
            <v>8615</v>
          </cell>
          <cell r="AA31">
            <v>9225</v>
          </cell>
          <cell r="AB31">
            <v>9733</v>
          </cell>
          <cell r="AC31">
            <v>9447</v>
          </cell>
          <cell r="AD31">
            <v>8799</v>
          </cell>
          <cell r="AE31">
            <v>11314</v>
          </cell>
        </row>
        <row r="32">
          <cell r="E32" t="str">
            <v>Deposit To BankTotal DB Value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410050</v>
          </cell>
          <cell r="N32">
            <v>11496332</v>
          </cell>
          <cell r="O32">
            <v>14667596</v>
          </cell>
          <cell r="P32">
            <v>12819190</v>
          </cell>
          <cell r="Q32">
            <v>20767275</v>
          </cell>
          <cell r="R32">
            <v>17768969.57</v>
          </cell>
          <cell r="S32">
            <v>33394711.620000001</v>
          </cell>
          <cell r="T32">
            <v>48463227</v>
          </cell>
          <cell r="U32">
            <v>66114134</v>
          </cell>
          <cell r="V32">
            <v>57500660</v>
          </cell>
          <cell r="W32">
            <v>68387314</v>
          </cell>
          <cell r="X32">
            <v>92913881</v>
          </cell>
          <cell r="Y32">
            <v>115701420</v>
          </cell>
          <cell r="Z32">
            <v>171141006.19999999</v>
          </cell>
          <cell r="AA32">
            <v>175766785.44</v>
          </cell>
          <cell r="AB32">
            <v>175424749.28999999</v>
          </cell>
          <cell r="AC32">
            <v>182480588.86000001</v>
          </cell>
          <cell r="AD32">
            <v>167369991.80000001</v>
          </cell>
          <cell r="AE32">
            <v>218442649.53999999</v>
          </cell>
        </row>
        <row r="33">
          <cell r="E33" t="str">
            <v>Deposit To BankAverage Value of DB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36919.32</v>
          </cell>
          <cell r="N33">
            <v>122665.39</v>
          </cell>
          <cell r="O33">
            <v>107815.47</v>
          </cell>
          <cell r="P33">
            <v>84413.819999999992</v>
          </cell>
          <cell r="Q33">
            <v>121215.39</v>
          </cell>
          <cell r="R33">
            <v>110043.16</v>
          </cell>
          <cell r="S33">
            <v>117430.48000000001</v>
          </cell>
          <cell r="T33">
            <v>127158.7</v>
          </cell>
          <cell r="U33">
            <v>164224.04999999999</v>
          </cell>
          <cell r="V33">
            <v>139672.32999999999</v>
          </cell>
          <cell r="W33">
            <v>122458.27999999998</v>
          </cell>
          <cell r="X33">
            <v>139021.15</v>
          </cell>
          <cell r="Y33">
            <v>128760.38</v>
          </cell>
          <cell r="Z33">
            <v>132315.28</v>
          </cell>
          <cell r="AA33">
            <v>148175.67999999999</v>
          </cell>
          <cell r="AB33">
            <v>140717.98000000001</v>
          </cell>
          <cell r="AC33">
            <v>137402.88</v>
          </cell>
          <cell r="AD33">
            <v>146517.68</v>
          </cell>
          <cell r="AE33">
            <v>161902</v>
          </cell>
        </row>
        <row r="34">
          <cell r="E34" t="str">
            <v>Deposit To BankPaga DB Income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4750</v>
          </cell>
          <cell r="N34">
            <v>68050</v>
          </cell>
          <cell r="O34">
            <v>96300</v>
          </cell>
          <cell r="P34">
            <v>99300</v>
          </cell>
          <cell r="Q34">
            <v>99800</v>
          </cell>
          <cell r="R34">
            <v>118200</v>
          </cell>
          <cell r="S34">
            <v>205000</v>
          </cell>
          <cell r="T34">
            <v>306100</v>
          </cell>
          <cell r="U34">
            <v>394600</v>
          </cell>
          <cell r="V34">
            <v>362650</v>
          </cell>
          <cell r="W34">
            <v>462700</v>
          </cell>
          <cell r="X34">
            <v>634100</v>
          </cell>
          <cell r="Y34">
            <v>749350</v>
          </cell>
          <cell r="Z34">
            <v>1066100</v>
          </cell>
          <cell r="AA34">
            <v>1133950</v>
          </cell>
          <cell r="AB34">
            <v>1223350</v>
          </cell>
          <cell r="AC34">
            <v>1407950</v>
          </cell>
          <cell r="AD34">
            <v>1315850</v>
          </cell>
          <cell r="AE34">
            <v>1694650</v>
          </cell>
        </row>
        <row r="35">
          <cell r="E35" t="str">
            <v>Deposit To BankAgent DB Commission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2110</v>
          </cell>
          <cell r="N35">
            <v>34930</v>
          </cell>
          <cell r="O35">
            <v>49570</v>
          </cell>
          <cell r="P35">
            <v>50540</v>
          </cell>
          <cell r="Q35">
            <v>54050</v>
          </cell>
          <cell r="R35">
            <v>61830</v>
          </cell>
          <cell r="S35">
            <v>109140</v>
          </cell>
          <cell r="T35">
            <v>161890</v>
          </cell>
          <cell r="U35">
            <v>209460</v>
          </cell>
          <cell r="V35">
            <v>191260</v>
          </cell>
          <cell r="W35">
            <v>241420</v>
          </cell>
          <cell r="X35">
            <v>332360</v>
          </cell>
          <cell r="Y35">
            <v>393690</v>
          </cell>
          <cell r="Z35">
            <v>562620</v>
          </cell>
          <cell r="AA35">
            <v>596540</v>
          </cell>
          <cell r="AB35">
            <v>625900</v>
          </cell>
          <cell r="AC35">
            <v>621170</v>
          </cell>
          <cell r="AD35">
            <v>580550</v>
          </cell>
          <cell r="AE35">
            <v>742600</v>
          </cell>
        </row>
        <row r="36">
          <cell r="E36" t="str">
            <v>Merchant Payments (Bill Pay)Number of agents performing DStv</v>
          </cell>
          <cell r="F36">
            <v>112</v>
          </cell>
          <cell r="G36">
            <v>121</v>
          </cell>
          <cell r="H36">
            <v>154</v>
          </cell>
          <cell r="I36">
            <v>170</v>
          </cell>
          <cell r="J36">
            <v>193</v>
          </cell>
          <cell r="K36">
            <v>211</v>
          </cell>
          <cell r="L36">
            <v>220</v>
          </cell>
          <cell r="M36">
            <v>259</v>
          </cell>
          <cell r="N36">
            <v>237</v>
          </cell>
          <cell r="O36">
            <v>249</v>
          </cell>
          <cell r="P36">
            <v>246</v>
          </cell>
          <cell r="Q36">
            <v>252</v>
          </cell>
          <cell r="R36">
            <v>248</v>
          </cell>
          <cell r="S36">
            <v>272</v>
          </cell>
          <cell r="T36">
            <v>297</v>
          </cell>
          <cell r="U36">
            <v>331</v>
          </cell>
          <cell r="V36">
            <v>361</v>
          </cell>
          <cell r="W36">
            <v>410</v>
          </cell>
          <cell r="X36">
            <v>426</v>
          </cell>
          <cell r="Y36">
            <v>470</v>
          </cell>
          <cell r="Z36">
            <v>522</v>
          </cell>
          <cell r="AA36">
            <v>574</v>
          </cell>
          <cell r="AB36">
            <v>578</v>
          </cell>
          <cell r="AC36">
            <v>604</v>
          </cell>
          <cell r="AD36">
            <v>637</v>
          </cell>
          <cell r="AE36">
            <v>682</v>
          </cell>
        </row>
        <row r="37">
          <cell r="E37" t="str">
            <v>Merchant Payments (Bill Pay)Churn Agents DStv BP</v>
          </cell>
          <cell r="F37">
            <v>18</v>
          </cell>
          <cell r="G37">
            <v>18</v>
          </cell>
          <cell r="H37">
            <v>14</v>
          </cell>
          <cell r="I37">
            <v>19</v>
          </cell>
          <cell r="J37">
            <v>26</v>
          </cell>
          <cell r="K37">
            <v>30</v>
          </cell>
          <cell r="L37">
            <v>33</v>
          </cell>
          <cell r="M37">
            <v>23</v>
          </cell>
          <cell r="N37">
            <v>42</v>
          </cell>
          <cell r="O37">
            <v>30</v>
          </cell>
          <cell r="P37">
            <v>27</v>
          </cell>
          <cell r="Q37">
            <v>24</v>
          </cell>
          <cell r="R37">
            <v>31</v>
          </cell>
          <cell r="S37">
            <v>18</v>
          </cell>
          <cell r="T37">
            <v>26</v>
          </cell>
          <cell r="U37">
            <v>31</v>
          </cell>
          <cell r="V37">
            <v>42</v>
          </cell>
          <cell r="W37">
            <v>41</v>
          </cell>
          <cell r="X37">
            <v>53</v>
          </cell>
          <cell r="Y37">
            <v>45</v>
          </cell>
          <cell r="Z37">
            <v>39</v>
          </cell>
          <cell r="AA37">
            <v>36</v>
          </cell>
          <cell r="AB37">
            <v>46</v>
          </cell>
          <cell r="AC37">
            <v>56</v>
          </cell>
          <cell r="AD37">
            <v>58</v>
          </cell>
          <cell r="AE37">
            <v>48</v>
          </cell>
        </row>
        <row r="38">
          <cell r="E38" t="str">
            <v xml:space="preserve">Merchant Payments (Bill Pay)New / Fresh Agents BP in Month </v>
          </cell>
          <cell r="F38">
            <v>24</v>
          </cell>
          <cell r="G38">
            <v>27</v>
          </cell>
          <cell r="H38">
            <v>45</v>
          </cell>
          <cell r="I38">
            <v>40</v>
          </cell>
          <cell r="J38">
            <v>54</v>
          </cell>
          <cell r="K38">
            <v>53</v>
          </cell>
          <cell r="L38">
            <v>52</v>
          </cell>
          <cell r="M38">
            <v>65</v>
          </cell>
          <cell r="N38">
            <v>40</v>
          </cell>
          <cell r="O38">
            <v>47</v>
          </cell>
          <cell r="P38">
            <v>41</v>
          </cell>
          <cell r="Q38">
            <v>41</v>
          </cell>
          <cell r="R38">
            <v>46</v>
          </cell>
          <cell r="S38">
            <v>59</v>
          </cell>
          <cell r="T38">
            <v>63</v>
          </cell>
          <cell r="U38">
            <v>82</v>
          </cell>
          <cell r="V38">
            <v>83</v>
          </cell>
          <cell r="W38">
            <v>102</v>
          </cell>
          <cell r="X38">
            <v>89</v>
          </cell>
          <cell r="Y38">
            <v>98</v>
          </cell>
          <cell r="Z38">
            <v>110</v>
          </cell>
          <cell r="AA38">
            <v>118</v>
          </cell>
          <cell r="AB38">
            <v>93</v>
          </cell>
          <cell r="AC38">
            <v>113</v>
          </cell>
          <cell r="AD38">
            <v>109</v>
          </cell>
          <cell r="AE38">
            <v>135</v>
          </cell>
        </row>
        <row r="39">
          <cell r="E39" t="str">
            <v>Merchant Payments (Bill Pay)Total DStv BP Volume</v>
          </cell>
          <cell r="F39">
            <v>5031</v>
          </cell>
          <cell r="G39">
            <v>5398</v>
          </cell>
          <cell r="H39">
            <v>7347</v>
          </cell>
          <cell r="I39">
            <v>7683</v>
          </cell>
          <cell r="J39">
            <v>8660</v>
          </cell>
          <cell r="K39">
            <v>8712</v>
          </cell>
          <cell r="L39">
            <v>9128</v>
          </cell>
          <cell r="M39">
            <v>9779</v>
          </cell>
          <cell r="N39">
            <v>9802</v>
          </cell>
          <cell r="O39">
            <v>10817</v>
          </cell>
          <cell r="P39">
            <v>8562</v>
          </cell>
          <cell r="Q39">
            <v>10653</v>
          </cell>
          <cell r="R39">
            <v>9227</v>
          </cell>
          <cell r="S39">
            <v>9130</v>
          </cell>
          <cell r="T39">
            <v>10125</v>
          </cell>
          <cell r="U39">
            <v>11164</v>
          </cell>
          <cell r="V39">
            <v>12753</v>
          </cell>
          <cell r="W39">
            <v>15551</v>
          </cell>
          <cell r="X39">
            <v>15581</v>
          </cell>
          <cell r="Y39">
            <v>16717</v>
          </cell>
          <cell r="Z39">
            <v>17946</v>
          </cell>
          <cell r="AA39">
            <v>17209</v>
          </cell>
          <cell r="AB39">
            <v>17613</v>
          </cell>
          <cell r="AC39">
            <v>23654</v>
          </cell>
          <cell r="AD39">
            <v>19917</v>
          </cell>
          <cell r="AE39">
            <v>27018</v>
          </cell>
        </row>
        <row r="40">
          <cell r="E40" t="str">
            <v>Merchant Payments (Bill Pay)Total DStv BP Value</v>
          </cell>
          <cell r="F40">
            <v>21958379</v>
          </cell>
          <cell r="G40">
            <v>21076902</v>
          </cell>
          <cell r="H40">
            <v>27896595</v>
          </cell>
          <cell r="I40">
            <v>28229460</v>
          </cell>
          <cell r="J40">
            <v>29926120</v>
          </cell>
          <cell r="K40">
            <v>29546880</v>
          </cell>
          <cell r="L40">
            <v>32233390</v>
          </cell>
          <cell r="M40">
            <v>37899022</v>
          </cell>
          <cell r="N40">
            <v>40927653</v>
          </cell>
          <cell r="O40">
            <v>44009011</v>
          </cell>
          <cell r="P40">
            <v>33262463</v>
          </cell>
          <cell r="Q40">
            <v>41452174</v>
          </cell>
          <cell r="R40">
            <v>37721427</v>
          </cell>
          <cell r="S40">
            <v>35947353</v>
          </cell>
          <cell r="T40">
            <v>40457605</v>
          </cell>
          <cell r="U40">
            <v>44612094.5</v>
          </cell>
          <cell r="V40">
            <v>48098996</v>
          </cell>
          <cell r="W40">
            <v>60569131</v>
          </cell>
          <cell r="X40">
            <v>47031696</v>
          </cell>
          <cell r="Y40">
            <v>56167516.799999997</v>
          </cell>
          <cell r="Z40">
            <v>59195562</v>
          </cell>
          <cell r="AA40">
            <v>58317928</v>
          </cell>
          <cell r="AB40">
            <v>59112977</v>
          </cell>
          <cell r="AC40">
            <v>72902831</v>
          </cell>
          <cell r="AD40">
            <v>63129087</v>
          </cell>
          <cell r="AE40">
            <v>86214212</v>
          </cell>
        </row>
        <row r="41">
          <cell r="E41" t="str">
            <v>Merchant Payments (Bill Pay)Average Value of DStv BP</v>
          </cell>
          <cell r="F41">
            <v>32857.300000000003</v>
          </cell>
          <cell r="G41">
            <v>35420.840000000004</v>
          </cell>
          <cell r="H41">
            <v>31753.690000000002</v>
          </cell>
          <cell r="I41">
            <v>30639.129999999997</v>
          </cell>
          <cell r="J41">
            <v>28822.600000000002</v>
          </cell>
          <cell r="K41">
            <v>29061.97</v>
          </cell>
          <cell r="L41">
            <v>28559.97</v>
          </cell>
          <cell r="M41">
            <v>30605.360000000001</v>
          </cell>
          <cell r="N41">
            <v>33775.53</v>
          </cell>
          <cell r="O41">
            <v>33238.949999999997</v>
          </cell>
          <cell r="P41">
            <v>33271.879999999997</v>
          </cell>
          <cell r="Q41">
            <v>30961.45</v>
          </cell>
          <cell r="R41">
            <v>31799.570000000003</v>
          </cell>
          <cell r="S41">
            <v>34397.120000000003</v>
          </cell>
          <cell r="T41">
            <v>34370.590000000004</v>
          </cell>
          <cell r="U41">
            <v>33450.43</v>
          </cell>
          <cell r="V41">
            <v>40853.710000000006</v>
          </cell>
          <cell r="W41">
            <v>40622.32</v>
          </cell>
          <cell r="X41">
            <v>31689.170000000002</v>
          </cell>
          <cell r="Y41">
            <v>32654.230000000003</v>
          </cell>
          <cell r="Z41">
            <v>32191.61</v>
          </cell>
          <cell r="AA41">
            <v>32487.290000000005</v>
          </cell>
          <cell r="AB41">
            <v>31416.370000000003</v>
          </cell>
          <cell r="AC41">
            <v>33299.47</v>
          </cell>
          <cell r="AD41">
            <v>29767.34</v>
          </cell>
          <cell r="AE41">
            <v>31422.059999999998</v>
          </cell>
        </row>
        <row r="42">
          <cell r="E42" t="str">
            <v>Merchant Payments (Bill Pay)Paga DStv BP Income</v>
          </cell>
          <cell r="F42">
            <v>555003.79</v>
          </cell>
          <cell r="G42">
            <v>554329.02</v>
          </cell>
          <cell r="H42">
            <v>738201.03</v>
          </cell>
          <cell r="I42">
            <v>756654.60000000009</v>
          </cell>
          <cell r="J42">
            <v>352920</v>
          </cell>
          <cell r="K42">
            <v>515630</v>
          </cell>
          <cell r="L42">
            <v>547030</v>
          </cell>
          <cell r="M42">
            <v>620501.4</v>
          </cell>
          <cell r="N42">
            <v>896316.53</v>
          </cell>
          <cell r="O42">
            <v>1115795.1100000001</v>
          </cell>
          <cell r="P42">
            <v>852704.63</v>
          </cell>
          <cell r="Q42">
            <v>1062541.74</v>
          </cell>
          <cell r="R42">
            <v>942124.27</v>
          </cell>
          <cell r="S42">
            <v>909523.53</v>
          </cell>
          <cell r="T42">
            <v>1013284.55</v>
          </cell>
          <cell r="U42">
            <v>1121743.95</v>
          </cell>
          <cell r="V42">
            <v>1223139.1599999999</v>
          </cell>
          <cell r="W42">
            <v>1515091.31</v>
          </cell>
          <cell r="X42">
            <v>1328611.96</v>
          </cell>
          <cell r="Y42">
            <v>1514592.67</v>
          </cell>
          <cell r="Z42">
            <v>1611402.1199999999</v>
          </cell>
          <cell r="AA42">
            <v>1551289.4300000002</v>
          </cell>
          <cell r="AB42">
            <v>1577457.27</v>
          </cell>
          <cell r="AC42">
            <v>2014608.81</v>
          </cell>
          <cell r="AD42">
            <v>1720653.7700000003</v>
          </cell>
          <cell r="AE42">
            <v>2345310.62</v>
          </cell>
        </row>
        <row r="43">
          <cell r="E43" t="str">
            <v>Merchant Payments (Bill Pay)Agent DStv BP Commission</v>
          </cell>
          <cell r="F43">
            <v>234800</v>
          </cell>
          <cell r="G43">
            <v>235600</v>
          </cell>
          <cell r="H43">
            <v>312150</v>
          </cell>
          <cell r="I43">
            <v>320700</v>
          </cell>
          <cell r="J43">
            <v>352920</v>
          </cell>
          <cell r="K43">
            <v>347690</v>
          </cell>
          <cell r="L43">
            <v>364470</v>
          </cell>
          <cell r="M43">
            <v>406370</v>
          </cell>
          <cell r="N43">
            <v>422780</v>
          </cell>
          <cell r="O43">
            <v>458170</v>
          </cell>
          <cell r="P43">
            <v>348440</v>
          </cell>
          <cell r="Q43">
            <v>434930</v>
          </cell>
          <cell r="R43">
            <v>379910</v>
          </cell>
          <cell r="S43">
            <v>367450</v>
          </cell>
          <cell r="T43">
            <v>406140</v>
          </cell>
          <cell r="U43">
            <v>452160</v>
          </cell>
          <cell r="V43">
            <v>486590</v>
          </cell>
          <cell r="W43">
            <v>598220</v>
          </cell>
          <cell r="X43">
            <v>546340</v>
          </cell>
          <cell r="Y43">
            <v>618220</v>
          </cell>
          <cell r="Z43">
            <v>660150</v>
          </cell>
          <cell r="AA43">
            <v>623790</v>
          </cell>
          <cell r="AB43">
            <v>634070</v>
          </cell>
          <cell r="AC43">
            <v>812160</v>
          </cell>
          <cell r="AD43">
            <v>689940</v>
          </cell>
          <cell r="AE43">
            <v>941490</v>
          </cell>
        </row>
        <row r="44">
          <cell r="E44" t="str">
            <v>Merchant Payments (Bill Pay)Number of agents performing Gotv</v>
          </cell>
          <cell r="F44">
            <v>12</v>
          </cell>
          <cell r="G44">
            <v>19</v>
          </cell>
          <cell r="H44">
            <v>43</v>
          </cell>
          <cell r="I44">
            <v>79</v>
          </cell>
          <cell r="J44">
            <v>89</v>
          </cell>
          <cell r="K44">
            <v>106</v>
          </cell>
          <cell r="L44">
            <v>112</v>
          </cell>
          <cell r="M44">
            <v>137</v>
          </cell>
          <cell r="N44">
            <v>147</v>
          </cell>
          <cell r="O44">
            <v>180</v>
          </cell>
          <cell r="P44">
            <v>186</v>
          </cell>
          <cell r="Q44">
            <v>179</v>
          </cell>
          <cell r="R44">
            <v>207</v>
          </cell>
          <cell r="S44">
            <v>212</v>
          </cell>
          <cell r="T44">
            <v>240</v>
          </cell>
          <cell r="U44">
            <v>258</v>
          </cell>
          <cell r="V44">
            <v>287</v>
          </cell>
          <cell r="W44">
            <v>305</v>
          </cell>
          <cell r="X44">
            <v>336</v>
          </cell>
          <cell r="Y44">
            <v>384</v>
          </cell>
          <cell r="Z44">
            <v>455</v>
          </cell>
          <cell r="AA44">
            <v>471</v>
          </cell>
          <cell r="AB44">
            <v>503</v>
          </cell>
          <cell r="AC44">
            <v>534</v>
          </cell>
          <cell r="AD44">
            <v>649</v>
          </cell>
          <cell r="AE44">
            <v>718</v>
          </cell>
        </row>
        <row r="45">
          <cell r="E45" t="str">
            <v>Merchant Payments (Bill Pay)Churn Agents Gotv BP</v>
          </cell>
          <cell r="F45">
            <v>3</v>
          </cell>
          <cell r="G45">
            <v>0</v>
          </cell>
          <cell r="H45">
            <v>0</v>
          </cell>
          <cell r="I45">
            <v>3</v>
          </cell>
          <cell r="J45">
            <v>10</v>
          </cell>
          <cell r="K45">
            <v>4</v>
          </cell>
          <cell r="L45">
            <v>8</v>
          </cell>
          <cell r="M45">
            <v>7</v>
          </cell>
          <cell r="N45">
            <v>17</v>
          </cell>
          <cell r="O45">
            <v>10</v>
          </cell>
          <cell r="P45">
            <v>22</v>
          </cell>
          <cell r="Q45">
            <v>21</v>
          </cell>
          <cell r="R45">
            <v>19</v>
          </cell>
          <cell r="S45">
            <v>24</v>
          </cell>
          <cell r="T45">
            <v>28</v>
          </cell>
          <cell r="U45">
            <v>22</v>
          </cell>
          <cell r="V45">
            <v>31</v>
          </cell>
          <cell r="W45">
            <v>36</v>
          </cell>
          <cell r="X45">
            <v>29</v>
          </cell>
          <cell r="Y45">
            <v>29</v>
          </cell>
          <cell r="Z45">
            <v>32</v>
          </cell>
          <cell r="AA45">
            <v>38</v>
          </cell>
          <cell r="AB45">
            <v>38</v>
          </cell>
          <cell r="AC45">
            <v>52</v>
          </cell>
          <cell r="AD45">
            <v>37</v>
          </cell>
          <cell r="AE45">
            <v>48</v>
          </cell>
        </row>
        <row r="46">
          <cell r="E46" t="str">
            <v xml:space="preserve">Merchant Payments (Bill Pay)New / Fresh Agents BP in Month </v>
          </cell>
          <cell r="F46">
            <v>1</v>
          </cell>
          <cell r="G46">
            <v>8</v>
          </cell>
          <cell r="H46">
            <v>26</v>
          </cell>
          <cell r="I46">
            <v>39</v>
          </cell>
          <cell r="J46">
            <v>23</v>
          </cell>
          <cell r="K46">
            <v>28</v>
          </cell>
          <cell r="L46">
            <v>21</v>
          </cell>
          <cell r="M46">
            <v>34</v>
          </cell>
          <cell r="N46">
            <v>35</v>
          </cell>
          <cell r="O46">
            <v>47</v>
          </cell>
          <cell r="P46">
            <v>40</v>
          </cell>
          <cell r="Q46">
            <v>24</v>
          </cell>
          <cell r="R46">
            <v>55</v>
          </cell>
          <cell r="S46">
            <v>44</v>
          </cell>
          <cell r="T46">
            <v>61</v>
          </cell>
          <cell r="U46">
            <v>55</v>
          </cell>
          <cell r="V46">
            <v>76</v>
          </cell>
          <cell r="W46">
            <v>68</v>
          </cell>
          <cell r="X46">
            <v>74</v>
          </cell>
          <cell r="Y46">
            <v>91</v>
          </cell>
          <cell r="Z46">
            <v>126</v>
          </cell>
          <cell r="AA46">
            <v>83</v>
          </cell>
          <cell r="AB46">
            <v>99</v>
          </cell>
          <cell r="AC46">
            <v>111</v>
          </cell>
          <cell r="AD46">
            <v>153</v>
          </cell>
          <cell r="AE46">
            <v>144</v>
          </cell>
        </row>
        <row r="47">
          <cell r="E47" t="str">
            <v>Merchant Payments (Bill Pay)Total Gotv BP Volume</v>
          </cell>
          <cell r="F47">
            <v>294</v>
          </cell>
          <cell r="G47">
            <v>278</v>
          </cell>
          <cell r="H47">
            <v>728</v>
          </cell>
          <cell r="I47">
            <v>1257</v>
          </cell>
          <cell r="J47">
            <v>2407</v>
          </cell>
          <cell r="K47">
            <v>3059</v>
          </cell>
          <cell r="L47">
            <v>3803</v>
          </cell>
          <cell r="M47">
            <v>3368</v>
          </cell>
          <cell r="N47">
            <v>2967</v>
          </cell>
          <cell r="O47">
            <v>4630</v>
          </cell>
          <cell r="P47">
            <v>4317</v>
          </cell>
          <cell r="Q47">
            <v>5462</v>
          </cell>
          <cell r="R47">
            <v>6427</v>
          </cell>
          <cell r="S47">
            <v>6021</v>
          </cell>
          <cell r="T47">
            <v>6236</v>
          </cell>
          <cell r="U47">
            <v>7045</v>
          </cell>
          <cell r="V47">
            <v>8178</v>
          </cell>
          <cell r="W47">
            <v>9387</v>
          </cell>
          <cell r="X47">
            <v>11239</v>
          </cell>
          <cell r="Y47">
            <v>12099</v>
          </cell>
          <cell r="Z47">
            <v>12562</v>
          </cell>
          <cell r="AA47">
            <v>13130</v>
          </cell>
          <cell r="AB47">
            <v>12950</v>
          </cell>
          <cell r="AC47">
            <v>21686</v>
          </cell>
          <cell r="AD47">
            <v>30465</v>
          </cell>
          <cell r="AE47">
            <v>37917</v>
          </cell>
        </row>
        <row r="48">
          <cell r="E48" t="str">
            <v>Merchant Payments (Bill Pay)Total Gotv BP Value</v>
          </cell>
          <cell r="F48">
            <v>412700</v>
          </cell>
          <cell r="G48">
            <v>395850</v>
          </cell>
          <cell r="H48">
            <v>1097250</v>
          </cell>
          <cell r="I48">
            <v>1914900</v>
          </cell>
          <cell r="J48">
            <v>3698550</v>
          </cell>
          <cell r="K48">
            <v>4643550</v>
          </cell>
          <cell r="L48">
            <v>5770467</v>
          </cell>
          <cell r="M48">
            <v>5064580</v>
          </cell>
          <cell r="N48">
            <v>4479160</v>
          </cell>
          <cell r="O48">
            <v>6912700</v>
          </cell>
          <cell r="P48">
            <v>6517209</v>
          </cell>
          <cell r="Q48">
            <v>8176650</v>
          </cell>
          <cell r="R48">
            <v>9756362</v>
          </cell>
          <cell r="S48">
            <v>8923095</v>
          </cell>
          <cell r="T48">
            <v>9148900</v>
          </cell>
          <cell r="U48">
            <v>10394500</v>
          </cell>
          <cell r="V48">
            <v>11933150</v>
          </cell>
          <cell r="W48">
            <v>13917860</v>
          </cell>
          <cell r="X48">
            <v>15840040</v>
          </cell>
          <cell r="Y48">
            <v>17367370</v>
          </cell>
          <cell r="Z48">
            <v>17994820</v>
          </cell>
          <cell r="AA48">
            <v>19004620</v>
          </cell>
          <cell r="AB48">
            <v>18611280</v>
          </cell>
          <cell r="AC48">
            <v>30926060</v>
          </cell>
          <cell r="AD48">
            <v>42042627</v>
          </cell>
          <cell r="AE48">
            <v>51878455</v>
          </cell>
        </row>
        <row r="49">
          <cell r="E49" t="str">
            <v>Merchant Payments (Bill Pay)Average Value of Gotv BP</v>
          </cell>
          <cell r="F49">
            <v>4309.34</v>
          </cell>
          <cell r="G49">
            <v>4667.78</v>
          </cell>
          <cell r="H49">
            <v>7458.8099999999995</v>
          </cell>
          <cell r="I49">
            <v>6693.88</v>
          </cell>
          <cell r="J49">
            <v>7451.05</v>
          </cell>
          <cell r="K49">
            <v>6084.64</v>
          </cell>
          <cell r="L49">
            <v>8902.58</v>
          </cell>
          <cell r="M49">
            <v>9998.6299999999992</v>
          </cell>
          <cell r="N49">
            <v>10758.38</v>
          </cell>
          <cell r="O49">
            <v>10652.75</v>
          </cell>
          <cell r="P49">
            <v>10702.95</v>
          </cell>
          <cell r="Q49">
            <v>10505.2</v>
          </cell>
          <cell r="R49">
            <v>10684.990000000002</v>
          </cell>
          <cell r="S49">
            <v>10518.8</v>
          </cell>
          <cell r="T49">
            <v>10435.790000000001</v>
          </cell>
          <cell r="U49">
            <v>10355.48</v>
          </cell>
          <cell r="V49">
            <v>10394.240000000002</v>
          </cell>
          <cell r="W49">
            <v>10404.749999999998</v>
          </cell>
          <cell r="X49">
            <v>10212.679999999998</v>
          </cell>
          <cell r="Y49">
            <v>10392.19</v>
          </cell>
          <cell r="Z49">
            <v>10360.399999999998</v>
          </cell>
          <cell r="AA49">
            <v>10299.230000000001</v>
          </cell>
          <cell r="AB49">
            <v>10447.030000000001</v>
          </cell>
          <cell r="AC49">
            <v>10408.85</v>
          </cell>
          <cell r="AD49">
            <v>10215.579999999998</v>
          </cell>
          <cell r="AE49">
            <v>10088.64</v>
          </cell>
        </row>
        <row r="50">
          <cell r="E50" t="str">
            <v>Merchant Payments (Bill Pay)Paga Gotv BP Income</v>
          </cell>
          <cell r="F50">
            <v>16517</v>
          </cell>
          <cell r="G50">
            <v>15408.5</v>
          </cell>
          <cell r="H50">
            <v>41262.5</v>
          </cell>
          <cell r="I50">
            <v>71079</v>
          </cell>
          <cell r="J50">
            <v>51340</v>
          </cell>
          <cell r="K50">
            <v>109740.5</v>
          </cell>
          <cell r="L50">
            <v>138654.66999999998</v>
          </cell>
          <cell r="M50">
            <v>125980.8</v>
          </cell>
          <cell r="N50">
            <v>131221.6</v>
          </cell>
          <cell r="O50">
            <v>258137</v>
          </cell>
          <cell r="P50">
            <v>242327.09</v>
          </cell>
          <cell r="Q50">
            <v>304516.5</v>
          </cell>
          <cell r="R50">
            <v>360178.62</v>
          </cell>
          <cell r="S50">
            <v>335100.95</v>
          </cell>
          <cell r="T50">
            <v>345434</v>
          </cell>
          <cell r="U50">
            <v>390640</v>
          </cell>
          <cell r="V50">
            <v>451316.5</v>
          </cell>
          <cell r="W50">
            <v>519853.6</v>
          </cell>
          <cell r="X50">
            <v>612935.4</v>
          </cell>
          <cell r="Y50">
            <v>668898.69999999995</v>
          </cell>
          <cell r="Z50">
            <v>691227.7</v>
          </cell>
          <cell r="AA50">
            <v>723336.2</v>
          </cell>
          <cell r="AB50">
            <v>713997.8</v>
          </cell>
          <cell r="AC50">
            <v>1189525.6000000001</v>
          </cell>
          <cell r="AD50">
            <v>1652123.27</v>
          </cell>
          <cell r="AE50">
            <v>2050254.55</v>
          </cell>
        </row>
        <row r="51">
          <cell r="E51" t="str">
            <v>Merchant Payments (Bill Pay)Agent Gotv BP Commission</v>
          </cell>
          <cell r="F51">
            <v>6510</v>
          </cell>
          <cell r="G51">
            <v>5890</v>
          </cell>
          <cell r="H51">
            <v>15730</v>
          </cell>
          <cell r="I51">
            <v>26790</v>
          </cell>
          <cell r="J51">
            <v>51340</v>
          </cell>
          <cell r="K51">
            <v>64900</v>
          </cell>
          <cell r="L51">
            <v>80950</v>
          </cell>
          <cell r="M51">
            <v>71060</v>
          </cell>
          <cell r="N51">
            <v>62610</v>
          </cell>
          <cell r="O51">
            <v>96410</v>
          </cell>
          <cell r="P51">
            <v>90880</v>
          </cell>
          <cell r="Q51">
            <v>113520</v>
          </cell>
          <cell r="R51">
            <v>134090</v>
          </cell>
          <cell r="S51">
            <v>125170</v>
          </cell>
          <cell r="T51">
            <v>129230</v>
          </cell>
          <cell r="U51">
            <v>145800</v>
          </cell>
          <cell r="V51">
            <v>168350</v>
          </cell>
          <cell r="W51">
            <v>192950</v>
          </cell>
          <cell r="X51">
            <v>229780</v>
          </cell>
          <cell r="Y51">
            <v>253020</v>
          </cell>
          <cell r="Z51">
            <v>260130</v>
          </cell>
          <cell r="AA51">
            <v>270720</v>
          </cell>
          <cell r="AB51">
            <v>268790</v>
          </cell>
          <cell r="AC51">
            <v>446490</v>
          </cell>
          <cell r="AD51">
            <v>623010</v>
          </cell>
          <cell r="AE51">
            <v>773520</v>
          </cell>
        </row>
        <row r="52">
          <cell r="E52" t="str">
            <v>Merchant Payments (Bill Pay)Number of agents performing Startimes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9</v>
          </cell>
          <cell r="Y52">
            <v>213</v>
          </cell>
          <cell r="Z52">
            <v>311</v>
          </cell>
          <cell r="AA52">
            <v>329</v>
          </cell>
          <cell r="AB52">
            <v>338</v>
          </cell>
          <cell r="AC52">
            <v>419</v>
          </cell>
          <cell r="AD52">
            <v>405</v>
          </cell>
          <cell r="AE52">
            <v>449</v>
          </cell>
        </row>
        <row r="53">
          <cell r="E53" t="str">
            <v>Merchant Payments (Bill Pay)Churn Agents Startimes BP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14</v>
          </cell>
          <cell r="AA53">
            <v>18</v>
          </cell>
          <cell r="AB53">
            <v>34</v>
          </cell>
          <cell r="AC53">
            <v>24</v>
          </cell>
          <cell r="AD53">
            <v>41</v>
          </cell>
          <cell r="AE53">
            <v>22</v>
          </cell>
        </row>
        <row r="54">
          <cell r="E54" t="str">
            <v xml:space="preserve">Merchant Payments (Bill Pay)New / Fresh Agents BP in Month 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9</v>
          </cell>
          <cell r="Y54">
            <v>205</v>
          </cell>
          <cell r="Z54">
            <v>134</v>
          </cell>
          <cell r="AA54">
            <v>92</v>
          </cell>
          <cell r="AB54">
            <v>98</v>
          </cell>
          <cell r="AC54">
            <v>144</v>
          </cell>
          <cell r="AD54">
            <v>108</v>
          </cell>
          <cell r="AE54">
            <v>121</v>
          </cell>
        </row>
        <row r="55">
          <cell r="E55" t="str">
            <v>Merchant Payments (Bill Pay)Total Startimes BP Volume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11</v>
          </cell>
          <cell r="Y55">
            <v>1881</v>
          </cell>
          <cell r="Z55">
            <v>3156</v>
          </cell>
          <cell r="AA55">
            <v>3528</v>
          </cell>
          <cell r="AB55">
            <v>3514</v>
          </cell>
          <cell r="AC55">
            <v>6303</v>
          </cell>
          <cell r="AD55">
            <v>6393</v>
          </cell>
          <cell r="AE55">
            <v>5915</v>
          </cell>
        </row>
        <row r="56">
          <cell r="E56" t="str">
            <v>Merchant Payments (Bill Pay)Total Startimes BP Value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13500</v>
          </cell>
          <cell r="Y56">
            <v>2328450</v>
          </cell>
          <cell r="Z56">
            <v>3780702</v>
          </cell>
          <cell r="AA56">
            <v>4343511</v>
          </cell>
          <cell r="AB56">
            <v>4488353</v>
          </cell>
          <cell r="AC56">
            <v>8104700</v>
          </cell>
          <cell r="AD56">
            <v>7878450</v>
          </cell>
          <cell r="AE56">
            <v>7163728</v>
          </cell>
        </row>
        <row r="57">
          <cell r="E57" t="str">
            <v>Merchant Payments (Bill Pay)Average Value of Startimes BP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3125</v>
          </cell>
          <cell r="Y57">
            <v>8638.7799999999988</v>
          </cell>
          <cell r="Z57">
            <v>8488.5400000000009</v>
          </cell>
          <cell r="AA57">
            <v>9288.4</v>
          </cell>
          <cell r="AB57">
            <v>8794.7899999999991</v>
          </cell>
          <cell r="AC57">
            <v>8938.5399999999991</v>
          </cell>
          <cell r="AD57">
            <v>9865.67</v>
          </cell>
          <cell r="AE57">
            <v>8397.0800000000017</v>
          </cell>
        </row>
        <row r="58">
          <cell r="E58" t="str">
            <v>Merchant Payments (Bill Pay)Paga Startimes BP Income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13500</v>
          </cell>
          <cell r="Y58">
            <v>2328450</v>
          </cell>
          <cell r="Z58">
            <v>3780702</v>
          </cell>
          <cell r="AA58">
            <v>4343511</v>
          </cell>
          <cell r="AB58">
            <v>4488353</v>
          </cell>
          <cell r="AC58">
            <v>8104700</v>
          </cell>
          <cell r="AD58">
            <v>7879450</v>
          </cell>
          <cell r="AE58">
            <v>7164728</v>
          </cell>
        </row>
        <row r="59">
          <cell r="E59" t="str">
            <v>Merchant Payments (Bill Pay)Agent Startimes BP Commission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18781.5</v>
          </cell>
          <cell r="Z59">
            <v>113421.06</v>
          </cell>
          <cell r="AA59">
            <v>130305.33</v>
          </cell>
          <cell r="AB59">
            <v>134650.59</v>
          </cell>
          <cell r="AC59">
            <v>243111</v>
          </cell>
          <cell r="AD59">
            <v>236383.5</v>
          </cell>
          <cell r="AE59">
            <v>214941.84</v>
          </cell>
        </row>
        <row r="60">
          <cell r="E60" t="str">
            <v>Merchant Payments (Bill Pay)Number of agents performing Other</v>
          </cell>
          <cell r="F60">
            <v>0</v>
          </cell>
          <cell r="G60">
            <v>1</v>
          </cell>
          <cell r="H60">
            <v>1</v>
          </cell>
          <cell r="I60">
            <v>0</v>
          </cell>
          <cell r="J60">
            <v>5</v>
          </cell>
          <cell r="K60">
            <v>7</v>
          </cell>
          <cell r="L60">
            <v>8</v>
          </cell>
          <cell r="M60">
            <v>23</v>
          </cell>
          <cell r="N60">
            <v>28</v>
          </cell>
          <cell r="O60">
            <v>33</v>
          </cell>
          <cell r="P60">
            <v>34</v>
          </cell>
          <cell r="Q60">
            <v>28</v>
          </cell>
          <cell r="R60">
            <v>31</v>
          </cell>
          <cell r="S60">
            <v>37</v>
          </cell>
          <cell r="T60">
            <v>39</v>
          </cell>
          <cell r="U60">
            <v>38</v>
          </cell>
          <cell r="V60">
            <v>35</v>
          </cell>
          <cell r="W60">
            <v>21</v>
          </cell>
          <cell r="X60">
            <v>33</v>
          </cell>
          <cell r="Y60">
            <v>14</v>
          </cell>
          <cell r="Z60">
            <v>44</v>
          </cell>
          <cell r="AA60">
            <v>65</v>
          </cell>
          <cell r="AB60">
            <v>66</v>
          </cell>
          <cell r="AC60">
            <v>64</v>
          </cell>
          <cell r="AD60">
            <v>69</v>
          </cell>
          <cell r="AE60">
            <v>65</v>
          </cell>
        </row>
        <row r="61">
          <cell r="E61" t="str">
            <v>Merchant Payments (Bill Pay)Churn Agents Other BP</v>
          </cell>
          <cell r="F61">
            <v>1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1</v>
          </cell>
          <cell r="O61">
            <v>0</v>
          </cell>
          <cell r="P61">
            <v>4</v>
          </cell>
          <cell r="Q61">
            <v>0</v>
          </cell>
          <cell r="R61">
            <v>0</v>
          </cell>
          <cell r="S61">
            <v>1</v>
          </cell>
          <cell r="T61">
            <v>1</v>
          </cell>
          <cell r="U61">
            <v>6</v>
          </cell>
          <cell r="V61">
            <v>5</v>
          </cell>
          <cell r="W61">
            <v>17</v>
          </cell>
          <cell r="X61">
            <v>4</v>
          </cell>
          <cell r="Y61">
            <v>3</v>
          </cell>
          <cell r="Z61">
            <v>0</v>
          </cell>
          <cell r="AA61">
            <v>10</v>
          </cell>
          <cell r="AB61">
            <v>17</v>
          </cell>
          <cell r="AC61">
            <v>12</v>
          </cell>
          <cell r="AD61">
            <v>17</v>
          </cell>
          <cell r="AE61">
            <v>9</v>
          </cell>
        </row>
        <row r="62">
          <cell r="E62" t="str">
            <v xml:space="preserve">Merchant Payments (Bill Pay)New / Fresh Agents BP in Month </v>
          </cell>
          <cell r="F62">
            <v>0</v>
          </cell>
          <cell r="G62">
            <v>1</v>
          </cell>
          <cell r="H62">
            <v>1</v>
          </cell>
          <cell r="I62">
            <v>0</v>
          </cell>
          <cell r="J62">
            <v>5</v>
          </cell>
          <cell r="K62">
            <v>2</v>
          </cell>
          <cell r="L62">
            <v>0</v>
          </cell>
          <cell r="M62">
            <v>17</v>
          </cell>
          <cell r="N62">
            <v>8</v>
          </cell>
          <cell r="O62">
            <v>14</v>
          </cell>
          <cell r="P62">
            <v>15</v>
          </cell>
          <cell r="Q62">
            <v>7</v>
          </cell>
          <cell r="R62">
            <v>10</v>
          </cell>
          <cell r="S62">
            <v>12</v>
          </cell>
          <cell r="T62">
            <v>9</v>
          </cell>
          <cell r="U62">
            <v>14</v>
          </cell>
          <cell r="V62">
            <v>18</v>
          </cell>
          <cell r="W62">
            <v>18</v>
          </cell>
          <cell r="X62">
            <v>27</v>
          </cell>
          <cell r="Y62">
            <v>10</v>
          </cell>
          <cell r="Z62">
            <v>40</v>
          </cell>
          <cell r="AA62">
            <v>55</v>
          </cell>
          <cell r="AB62">
            <v>51</v>
          </cell>
          <cell r="AC62">
            <v>45</v>
          </cell>
          <cell r="AD62">
            <v>55</v>
          </cell>
          <cell r="AE62">
            <v>49</v>
          </cell>
        </row>
        <row r="63">
          <cell r="E63" t="str">
            <v>Merchant Payments (Bill Pay)Total Other BP Volume</v>
          </cell>
          <cell r="F63">
            <v>0</v>
          </cell>
          <cell r="G63">
            <v>1</v>
          </cell>
          <cell r="H63">
            <v>1</v>
          </cell>
          <cell r="I63">
            <v>0</v>
          </cell>
          <cell r="J63">
            <v>432</v>
          </cell>
          <cell r="K63">
            <v>19131</v>
          </cell>
          <cell r="L63">
            <v>22381</v>
          </cell>
          <cell r="M63">
            <v>23800</v>
          </cell>
          <cell r="N63">
            <v>34325</v>
          </cell>
          <cell r="O63">
            <v>38271</v>
          </cell>
          <cell r="P63">
            <v>37453</v>
          </cell>
          <cell r="Q63">
            <v>36161</v>
          </cell>
          <cell r="R63">
            <v>37023</v>
          </cell>
          <cell r="S63">
            <v>39275</v>
          </cell>
          <cell r="T63">
            <v>40987</v>
          </cell>
          <cell r="U63">
            <v>35760</v>
          </cell>
          <cell r="V63">
            <v>24009</v>
          </cell>
          <cell r="W63">
            <v>32</v>
          </cell>
          <cell r="X63">
            <v>46</v>
          </cell>
          <cell r="Y63">
            <v>28</v>
          </cell>
          <cell r="Z63">
            <v>67</v>
          </cell>
          <cell r="AA63">
            <v>178</v>
          </cell>
          <cell r="AB63">
            <v>106</v>
          </cell>
          <cell r="AC63">
            <v>91</v>
          </cell>
          <cell r="AD63">
            <v>101</v>
          </cell>
          <cell r="AE63">
            <v>102</v>
          </cell>
        </row>
        <row r="64">
          <cell r="E64" t="str">
            <v>Merchant Payments (Bill Pay)Total Other BP Value</v>
          </cell>
          <cell r="F64">
            <v>0</v>
          </cell>
          <cell r="G64">
            <v>1500</v>
          </cell>
          <cell r="H64">
            <v>500</v>
          </cell>
          <cell r="I64">
            <v>0</v>
          </cell>
          <cell r="J64">
            <v>514755</v>
          </cell>
          <cell r="K64">
            <v>16066314</v>
          </cell>
          <cell r="L64">
            <v>18891705</v>
          </cell>
          <cell r="M64">
            <v>19585030</v>
          </cell>
          <cell r="N64">
            <v>30881563</v>
          </cell>
          <cell r="O64">
            <v>34490553.100000001</v>
          </cell>
          <cell r="P64">
            <v>34797385</v>
          </cell>
          <cell r="Q64">
            <v>31173636.899999999</v>
          </cell>
          <cell r="R64">
            <v>32775662</v>
          </cell>
          <cell r="S64">
            <v>35014818</v>
          </cell>
          <cell r="T64">
            <v>38599325.600000001</v>
          </cell>
          <cell r="U64">
            <v>37115972.049999997</v>
          </cell>
          <cell r="V64">
            <v>24342509</v>
          </cell>
          <cell r="W64">
            <v>153395</v>
          </cell>
          <cell r="X64">
            <v>284888.5</v>
          </cell>
          <cell r="Y64">
            <v>105500</v>
          </cell>
          <cell r="Z64">
            <v>230625</v>
          </cell>
          <cell r="AA64">
            <v>658015</v>
          </cell>
          <cell r="AB64">
            <v>413400</v>
          </cell>
          <cell r="AC64">
            <v>304500</v>
          </cell>
          <cell r="AD64">
            <v>382799</v>
          </cell>
          <cell r="AE64">
            <v>394500</v>
          </cell>
        </row>
        <row r="65">
          <cell r="E65" t="str">
            <v>Merchant Payments (Bill Pay)Average Value of Other BP</v>
          </cell>
          <cell r="F65">
            <v>0</v>
          </cell>
          <cell r="G65">
            <v>1500</v>
          </cell>
          <cell r="H65">
            <v>500</v>
          </cell>
          <cell r="I65">
            <v>0</v>
          </cell>
          <cell r="J65">
            <v>1191.56</v>
          </cell>
          <cell r="K65">
            <v>839.81</v>
          </cell>
          <cell r="L65">
            <v>844.1</v>
          </cell>
          <cell r="M65">
            <v>3264.8999999999996</v>
          </cell>
          <cell r="N65">
            <v>1861.02</v>
          </cell>
          <cell r="O65">
            <v>1917.02</v>
          </cell>
          <cell r="P65">
            <v>4934.62</v>
          </cell>
          <cell r="Q65">
            <v>1721.23</v>
          </cell>
          <cell r="R65">
            <v>1815.35</v>
          </cell>
          <cell r="S65">
            <v>1831.21</v>
          </cell>
          <cell r="T65">
            <v>25667.920000000002</v>
          </cell>
          <cell r="U65">
            <v>8100.99</v>
          </cell>
          <cell r="V65">
            <v>10226.01</v>
          </cell>
          <cell r="W65">
            <v>21130.58</v>
          </cell>
          <cell r="X65">
            <v>27121.57</v>
          </cell>
          <cell r="Y65">
            <v>9060</v>
          </cell>
          <cell r="Z65">
            <v>20452.310000000001</v>
          </cell>
          <cell r="AA65">
            <v>25014.609999999997</v>
          </cell>
          <cell r="AB65">
            <v>26527.54</v>
          </cell>
          <cell r="AC65">
            <v>22029.45</v>
          </cell>
          <cell r="AD65">
            <v>24383.54</v>
          </cell>
          <cell r="AE65">
            <v>23193.260000000002</v>
          </cell>
        </row>
        <row r="66">
          <cell r="E66" t="str">
            <v>Merchant Payments (Bill Pay)Paga Other BP Income</v>
          </cell>
          <cell r="F66">
            <v>0</v>
          </cell>
          <cell r="G66">
            <v>155</v>
          </cell>
          <cell r="H66">
            <v>145</v>
          </cell>
          <cell r="I66">
            <v>0</v>
          </cell>
          <cell r="J66">
            <v>7275</v>
          </cell>
          <cell r="K66">
            <v>562839.14</v>
          </cell>
          <cell r="L66">
            <v>678221.04</v>
          </cell>
          <cell r="M66">
            <v>765126.02</v>
          </cell>
          <cell r="N66">
            <v>1395420.62</v>
          </cell>
          <cell r="O66">
            <v>1539588.7</v>
          </cell>
          <cell r="P66">
            <v>1310781.77</v>
          </cell>
          <cell r="Q66">
            <v>1629628.9</v>
          </cell>
          <cell r="R66">
            <v>1632854.6</v>
          </cell>
          <cell r="S66">
            <v>1749497</v>
          </cell>
          <cell r="T66">
            <v>1925271.36</v>
          </cell>
          <cell r="U66">
            <v>1861997.5</v>
          </cell>
          <cell r="V66">
            <v>1218088.5499999998</v>
          </cell>
          <cell r="W66">
            <v>15723.95</v>
          </cell>
          <cell r="X66">
            <v>26060.89</v>
          </cell>
          <cell r="Y66">
            <v>13115</v>
          </cell>
          <cell r="Z66">
            <v>27356.04</v>
          </cell>
          <cell r="AA66">
            <v>36631.46</v>
          </cell>
          <cell r="AB66">
            <v>32366.760000000002</v>
          </cell>
          <cell r="AC66">
            <v>20196.62</v>
          </cell>
          <cell r="AD66">
            <v>27202.83</v>
          </cell>
          <cell r="AE66">
            <v>24260.239999999998</v>
          </cell>
        </row>
        <row r="67">
          <cell r="E67" t="str">
            <v>Merchant Payments (Bill Pay)Agent Other BP Commission</v>
          </cell>
          <cell r="F67">
            <v>0</v>
          </cell>
          <cell r="G67">
            <v>20</v>
          </cell>
          <cell r="H67">
            <v>20</v>
          </cell>
          <cell r="I67">
            <v>0</v>
          </cell>
          <cell r="J67">
            <v>7275</v>
          </cell>
          <cell r="K67">
            <v>275945</v>
          </cell>
          <cell r="L67">
            <v>334645</v>
          </cell>
          <cell r="M67">
            <v>347220</v>
          </cell>
          <cell r="N67">
            <v>534825</v>
          </cell>
          <cell r="O67">
            <v>586720</v>
          </cell>
          <cell r="P67">
            <v>582650</v>
          </cell>
          <cell r="Q67">
            <v>624443.56000000006</v>
          </cell>
          <cell r="R67">
            <v>655510.04</v>
          </cell>
          <cell r="S67">
            <v>700394.36</v>
          </cell>
          <cell r="T67">
            <v>772246.64</v>
          </cell>
          <cell r="U67">
            <v>742797</v>
          </cell>
          <cell r="V67">
            <v>486483.77999999997</v>
          </cell>
          <cell r="W67">
            <v>780</v>
          </cell>
          <cell r="X67">
            <v>820</v>
          </cell>
          <cell r="Y67">
            <v>620</v>
          </cell>
          <cell r="Z67">
            <v>2180</v>
          </cell>
          <cell r="AA67">
            <v>7540</v>
          </cell>
          <cell r="AB67">
            <v>3740</v>
          </cell>
          <cell r="AC67">
            <v>3410</v>
          </cell>
          <cell r="AD67">
            <v>3765</v>
          </cell>
          <cell r="AE67">
            <v>3675</v>
          </cell>
        </row>
        <row r="68">
          <cell r="E68" t="str">
            <v>AirtimeNumber of Agents performing Airtime on Transaction</v>
          </cell>
          <cell r="F68">
            <v>233</v>
          </cell>
          <cell r="G68">
            <v>253</v>
          </cell>
          <cell r="H68">
            <v>319</v>
          </cell>
          <cell r="I68">
            <v>399</v>
          </cell>
          <cell r="J68">
            <v>531</v>
          </cell>
          <cell r="K68">
            <v>521</v>
          </cell>
          <cell r="L68">
            <v>556</v>
          </cell>
          <cell r="M68">
            <v>553</v>
          </cell>
          <cell r="N68">
            <v>581</v>
          </cell>
          <cell r="O68">
            <v>558</v>
          </cell>
          <cell r="P68">
            <v>597</v>
          </cell>
          <cell r="Q68">
            <v>589</v>
          </cell>
          <cell r="R68">
            <v>682</v>
          </cell>
          <cell r="S68">
            <v>758</v>
          </cell>
          <cell r="T68">
            <v>831</v>
          </cell>
          <cell r="U68">
            <v>853</v>
          </cell>
          <cell r="V68">
            <v>990</v>
          </cell>
          <cell r="W68">
            <v>1052</v>
          </cell>
          <cell r="X68">
            <v>1122</v>
          </cell>
          <cell r="Y68">
            <v>1227</v>
          </cell>
          <cell r="Z68">
            <v>1360</v>
          </cell>
          <cell r="AA68">
            <v>1539</v>
          </cell>
          <cell r="AB68">
            <v>1537</v>
          </cell>
          <cell r="AC68">
            <v>1572</v>
          </cell>
          <cell r="AD68">
            <v>1526</v>
          </cell>
          <cell r="AE68">
            <v>1651</v>
          </cell>
        </row>
        <row r="69">
          <cell r="E69" t="str">
            <v>AirtimeChurn Agents Airtime</v>
          </cell>
          <cell r="F69">
            <v>35</v>
          </cell>
          <cell r="G69">
            <v>29</v>
          </cell>
          <cell r="H69">
            <v>27</v>
          </cell>
          <cell r="I69">
            <v>24</v>
          </cell>
          <cell r="J69">
            <v>42</v>
          </cell>
          <cell r="K69">
            <v>54</v>
          </cell>
          <cell r="L69">
            <v>62</v>
          </cell>
          <cell r="M69">
            <v>82</v>
          </cell>
          <cell r="N69">
            <v>51</v>
          </cell>
          <cell r="O69">
            <v>76</v>
          </cell>
          <cell r="P69">
            <v>65</v>
          </cell>
          <cell r="Q69">
            <v>69</v>
          </cell>
          <cell r="R69">
            <v>41</v>
          </cell>
          <cell r="S69">
            <v>58</v>
          </cell>
          <cell r="T69">
            <v>54</v>
          </cell>
          <cell r="U69">
            <v>103</v>
          </cell>
          <cell r="V69">
            <v>60</v>
          </cell>
          <cell r="W69">
            <v>78</v>
          </cell>
          <cell r="X69">
            <v>95</v>
          </cell>
          <cell r="Y69">
            <v>107</v>
          </cell>
          <cell r="Z69">
            <v>107</v>
          </cell>
          <cell r="AA69">
            <v>109</v>
          </cell>
          <cell r="AB69">
            <v>158</v>
          </cell>
          <cell r="AC69">
            <v>153</v>
          </cell>
          <cell r="AD69">
            <v>188</v>
          </cell>
          <cell r="AE69">
            <v>120</v>
          </cell>
        </row>
        <row r="70">
          <cell r="E70" t="str">
            <v xml:space="preserve">AirtimeNew / Fresh Agents Airtime in Month </v>
          </cell>
          <cell r="F70">
            <v>25</v>
          </cell>
          <cell r="G70">
            <v>44</v>
          </cell>
          <cell r="H70">
            <v>66</v>
          </cell>
          <cell r="I70">
            <v>70</v>
          </cell>
          <cell r="J70">
            <v>99</v>
          </cell>
          <cell r="K70">
            <v>77</v>
          </cell>
          <cell r="L70">
            <v>87</v>
          </cell>
          <cell r="M70">
            <v>66</v>
          </cell>
          <cell r="N70">
            <v>76</v>
          </cell>
          <cell r="O70">
            <v>68</v>
          </cell>
          <cell r="P70">
            <v>89</v>
          </cell>
          <cell r="Q70">
            <v>53</v>
          </cell>
          <cell r="R70">
            <v>98</v>
          </cell>
          <cell r="S70">
            <v>99</v>
          </cell>
          <cell r="T70">
            <v>107</v>
          </cell>
          <cell r="U70">
            <v>106</v>
          </cell>
          <cell r="V70">
            <v>136</v>
          </cell>
          <cell r="W70">
            <v>136</v>
          </cell>
          <cell r="X70">
            <v>134</v>
          </cell>
          <cell r="Y70">
            <v>168</v>
          </cell>
          <cell r="Z70">
            <v>214</v>
          </cell>
          <cell r="AA70">
            <v>208</v>
          </cell>
          <cell r="AB70">
            <v>157</v>
          </cell>
          <cell r="AC70">
            <v>185</v>
          </cell>
          <cell r="AD70">
            <v>155</v>
          </cell>
          <cell r="AE70">
            <v>209</v>
          </cell>
        </row>
        <row r="71">
          <cell r="E71" t="str">
            <v>AirtimeTotal Airtime Volume</v>
          </cell>
          <cell r="F71">
            <v>2198</v>
          </cell>
          <cell r="G71">
            <v>2422</v>
          </cell>
          <cell r="H71">
            <v>3203</v>
          </cell>
          <cell r="I71">
            <v>3530</v>
          </cell>
          <cell r="J71">
            <v>5634</v>
          </cell>
          <cell r="K71">
            <v>4750</v>
          </cell>
          <cell r="L71">
            <v>5618</v>
          </cell>
          <cell r="M71">
            <v>5469</v>
          </cell>
          <cell r="N71">
            <v>5769</v>
          </cell>
          <cell r="O71">
            <v>5833</v>
          </cell>
          <cell r="P71">
            <v>6039</v>
          </cell>
          <cell r="Q71">
            <v>6725</v>
          </cell>
          <cell r="R71">
            <v>10050</v>
          </cell>
          <cell r="S71">
            <v>12179</v>
          </cell>
          <cell r="T71">
            <v>12927</v>
          </cell>
          <cell r="U71">
            <v>15520</v>
          </cell>
          <cell r="V71">
            <v>16085</v>
          </cell>
          <cell r="W71">
            <v>15762</v>
          </cell>
          <cell r="X71">
            <v>17424</v>
          </cell>
          <cell r="Y71">
            <v>18842</v>
          </cell>
          <cell r="Z71">
            <v>23354</v>
          </cell>
          <cell r="AA71">
            <v>25024</v>
          </cell>
          <cell r="AB71">
            <v>22497</v>
          </cell>
          <cell r="AC71">
            <v>23426</v>
          </cell>
          <cell r="AD71">
            <v>20125</v>
          </cell>
          <cell r="AE71">
            <v>21290</v>
          </cell>
        </row>
        <row r="72">
          <cell r="E72" t="str">
            <v>AirtimeTotal Airtime Value</v>
          </cell>
          <cell r="F72">
            <v>948237.63000000012</v>
          </cell>
          <cell r="G72">
            <v>1003762.11</v>
          </cell>
          <cell r="H72">
            <v>1375830.1800000002</v>
          </cell>
          <cell r="I72">
            <v>1627318.8</v>
          </cell>
          <cell r="J72">
            <v>2057235.67</v>
          </cell>
          <cell r="K72">
            <v>1938936.2</v>
          </cell>
          <cell r="L72">
            <v>2454200.9</v>
          </cell>
          <cell r="M72">
            <v>2380873.71</v>
          </cell>
          <cell r="N72">
            <v>2526386.94</v>
          </cell>
          <cell r="O72">
            <v>2641250.5299999998</v>
          </cell>
          <cell r="P72">
            <v>2851404.6799999997</v>
          </cell>
          <cell r="Q72">
            <v>3141790.45</v>
          </cell>
          <cell r="R72">
            <v>3750739.2</v>
          </cell>
          <cell r="S72">
            <v>4293166.3100000005</v>
          </cell>
          <cell r="T72">
            <v>4727015.05</v>
          </cell>
          <cell r="U72">
            <v>5537987.9100000001</v>
          </cell>
          <cell r="V72">
            <v>5840809.9199999999</v>
          </cell>
          <cell r="W72">
            <v>5603724.6699999999</v>
          </cell>
          <cell r="X72">
            <v>6298767.2300000004</v>
          </cell>
          <cell r="Y72">
            <v>7111627.7599999998</v>
          </cell>
          <cell r="Z72">
            <v>8898730.1000000015</v>
          </cell>
          <cell r="AA72">
            <v>9487722.4800000004</v>
          </cell>
          <cell r="AB72">
            <v>8756442.7400000002</v>
          </cell>
          <cell r="AC72">
            <v>8869078.7100000009</v>
          </cell>
          <cell r="AD72">
            <v>8295900.0800000001</v>
          </cell>
          <cell r="AE72">
            <v>9009614.75</v>
          </cell>
        </row>
        <row r="73">
          <cell r="E73" t="str">
            <v>AirtimeAverage Value of Airtime</v>
          </cell>
          <cell r="F73">
            <v>3181.7</v>
          </cell>
          <cell r="G73">
            <v>2826.2599999999998</v>
          </cell>
          <cell r="H73">
            <v>2847.3100000000004</v>
          </cell>
          <cell r="I73">
            <v>3294.73</v>
          </cell>
          <cell r="J73">
            <v>2749.37</v>
          </cell>
          <cell r="K73">
            <v>2799.83</v>
          </cell>
          <cell r="L73">
            <v>3198.2300000000005</v>
          </cell>
          <cell r="M73">
            <v>3127.55</v>
          </cell>
          <cell r="N73">
            <v>3259.66</v>
          </cell>
          <cell r="O73">
            <v>3235.73</v>
          </cell>
          <cell r="P73">
            <v>3294.1699999999996</v>
          </cell>
          <cell r="Q73">
            <v>3291.25</v>
          </cell>
          <cell r="R73">
            <v>2596.48</v>
          </cell>
          <cell r="S73">
            <v>2476.42</v>
          </cell>
          <cell r="T73">
            <v>2629.4100000000003</v>
          </cell>
          <cell r="U73">
            <v>2448.3500000000004</v>
          </cell>
          <cell r="V73">
            <v>2524.9100000000003</v>
          </cell>
          <cell r="W73">
            <v>2562.62</v>
          </cell>
          <cell r="X73">
            <v>2790.88</v>
          </cell>
          <cell r="Y73">
            <v>2824.44</v>
          </cell>
          <cell r="Z73">
            <v>2826.12</v>
          </cell>
          <cell r="AA73">
            <v>2806.8499999999995</v>
          </cell>
          <cell r="AB73">
            <v>2820.3099999999995</v>
          </cell>
          <cell r="AC73">
            <v>2801.8900000000003</v>
          </cell>
          <cell r="AD73">
            <v>3021.7000000000003</v>
          </cell>
          <cell r="AE73">
            <v>3042.9800000000005</v>
          </cell>
        </row>
        <row r="74">
          <cell r="E74" t="str">
            <v>AirtimePaga Airtime Income</v>
          </cell>
          <cell r="F74">
            <v>61407.42</v>
          </cell>
          <cell r="G74">
            <v>66630.31</v>
          </cell>
          <cell r="H74">
            <v>93965.430000000008</v>
          </cell>
          <cell r="I74">
            <v>121610.05</v>
          </cell>
          <cell r="J74">
            <v>156646.47</v>
          </cell>
          <cell r="K74">
            <v>144274.44</v>
          </cell>
          <cell r="L74">
            <v>187597.17000000004</v>
          </cell>
          <cell r="M74">
            <v>181294.66000000003</v>
          </cell>
          <cell r="N74">
            <v>195366.98</v>
          </cell>
          <cell r="O74">
            <v>202889.81</v>
          </cell>
          <cell r="P74">
            <v>218376.59999999998</v>
          </cell>
          <cell r="Q74">
            <v>246088.01</v>
          </cell>
          <cell r="R74">
            <v>290560.87</v>
          </cell>
          <cell r="S74">
            <v>334645.26</v>
          </cell>
          <cell r="T74">
            <v>367906.64999999997</v>
          </cell>
          <cell r="U74">
            <v>428273.81000000006</v>
          </cell>
          <cell r="V74">
            <v>463552.33</v>
          </cell>
          <cell r="W74">
            <v>436916.26</v>
          </cell>
          <cell r="X74">
            <v>484229.89</v>
          </cell>
          <cell r="Y74">
            <v>533580.77</v>
          </cell>
          <cell r="Z74">
            <v>668005.81000000006</v>
          </cell>
          <cell r="AA74">
            <v>711731.77</v>
          </cell>
          <cell r="AB74">
            <v>659113.82999999996</v>
          </cell>
          <cell r="AC74">
            <v>676576.10000000009</v>
          </cell>
          <cell r="AD74">
            <v>634032.30000000005</v>
          </cell>
          <cell r="AE74">
            <v>692111.28</v>
          </cell>
        </row>
        <row r="75">
          <cell r="E75" t="str">
            <v>AirtimeAgent Airtime Commission</v>
          </cell>
          <cell r="F75">
            <v>14223.57</v>
          </cell>
          <cell r="G75">
            <v>15056.420000000002</v>
          </cell>
          <cell r="H75">
            <v>20637.439999999999</v>
          </cell>
          <cell r="I75">
            <v>24409.77</v>
          </cell>
          <cell r="J75">
            <v>61419.32</v>
          </cell>
          <cell r="K75">
            <v>57982.09</v>
          </cell>
          <cell r="L75">
            <v>73400.260000000009</v>
          </cell>
          <cell r="M75">
            <v>71247.710000000006</v>
          </cell>
          <cell r="N75">
            <v>75595.12000000001</v>
          </cell>
          <cell r="O75">
            <v>78957.03</v>
          </cell>
          <cell r="P75">
            <v>85328.19</v>
          </cell>
          <cell r="Q75">
            <v>93989.440000000002</v>
          </cell>
          <cell r="R75">
            <v>112250.98</v>
          </cell>
          <cell r="S75">
            <v>128428.98</v>
          </cell>
          <cell r="T75">
            <v>141379.37</v>
          </cell>
          <cell r="U75">
            <v>165723.54999999999</v>
          </cell>
          <cell r="V75">
            <v>174558.72999999998</v>
          </cell>
          <cell r="W75">
            <v>167388.74</v>
          </cell>
          <cell r="X75">
            <v>314948.37</v>
          </cell>
          <cell r="Y75">
            <v>355591.39</v>
          </cell>
          <cell r="Z75">
            <v>444961.51</v>
          </cell>
          <cell r="AA75">
            <v>475058.65</v>
          </cell>
          <cell r="AB75">
            <v>437822.14</v>
          </cell>
          <cell r="AC75">
            <v>444613.95</v>
          </cell>
          <cell r="AD75">
            <v>415010</v>
          </cell>
          <cell r="AE75">
            <v>452105.76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ga All"/>
      <sheetName val="Lagos State"/>
      <sheetName val="Ibadan"/>
      <sheetName val="Ilorin"/>
      <sheetName val="Abuja"/>
      <sheetName val="Enugu"/>
      <sheetName val="Port Harcourt"/>
      <sheetName val="Abeokuta"/>
      <sheetName val="Kano"/>
      <sheetName val="Kaduna"/>
      <sheetName val="Benin city"/>
      <sheetName val="Onitsha"/>
      <sheetName val="Nnewi"/>
      <sheetName val="Other Cities"/>
    </sheetNames>
    <sheetDataSet>
      <sheetData sheetId="0" refreshError="1">
        <row r="1">
          <cell r="G1" t="str">
            <v>Lookup Column</v>
          </cell>
          <cell r="H1" t="str">
            <v>Jan-15</v>
          </cell>
          <cell r="I1" t="str">
            <v>Feb-15</v>
          </cell>
          <cell r="J1" t="str">
            <v>Mar-15</v>
          </cell>
        </row>
        <row r="2">
          <cell r="G2" t="str">
            <v>Lagos StateAgent Network Sales# of Approved Agents in Total</v>
          </cell>
          <cell r="H2">
            <v>7238</v>
          </cell>
          <cell r="I2">
            <v>7453</v>
          </cell>
          <cell r="J2">
            <v>7743</v>
          </cell>
        </row>
        <row r="3">
          <cell r="G3" t="str">
            <v>Lagos StateAgent Network SalesActive Agents in total (at least 1 transactions in the month)</v>
          </cell>
          <cell r="H3">
            <v>4187</v>
          </cell>
          <cell r="I3">
            <v>4293</v>
          </cell>
          <cell r="J3">
            <v>4502</v>
          </cell>
        </row>
        <row r="4">
          <cell r="G4" t="str">
            <v>Lagos StateAgent Network SalesActive Agents in total (at least 5 transactions in the month)</v>
          </cell>
          <cell r="H4">
            <v>3624</v>
          </cell>
          <cell r="I4">
            <v>3694</v>
          </cell>
          <cell r="J4">
            <v>3949</v>
          </cell>
        </row>
        <row r="5">
          <cell r="G5" t="str">
            <v>Lagos StateAgent Network SalesFresh Active Agents in total (at least 1 transactions in the month)</v>
          </cell>
          <cell r="H5">
            <v>369</v>
          </cell>
          <cell r="I5">
            <v>440</v>
          </cell>
          <cell r="J5">
            <v>472</v>
          </cell>
        </row>
        <row r="6">
          <cell r="G6" t="str">
            <v>Lagos StateAgent Network SalesFresh Active Agents in total (at least 5 transactions in the month)</v>
          </cell>
          <cell r="H6">
            <v>364</v>
          </cell>
          <cell r="I6">
            <v>384</v>
          </cell>
          <cell r="J6">
            <v>466</v>
          </cell>
        </row>
        <row r="7">
          <cell r="G7" t="str">
            <v>Lagos StateAgent Network SalesChurn Active Agents (1 txn in Month)</v>
          </cell>
          <cell r="H7">
            <v>309</v>
          </cell>
          <cell r="I7">
            <v>334</v>
          </cell>
          <cell r="J7">
            <v>263</v>
          </cell>
        </row>
        <row r="8">
          <cell r="G8" t="str">
            <v>Lagos StateAgent Network SalesChurn Active Agents (5 txn in Month)</v>
          </cell>
          <cell r="H8">
            <v>330</v>
          </cell>
          <cell r="I8">
            <v>314</v>
          </cell>
          <cell r="J8">
            <v>211</v>
          </cell>
        </row>
        <row r="9">
          <cell r="G9" t="str">
            <v>Lagos StateLagos - All data in this section apply only to agents in Lagos (or the specific city)# Agents in City</v>
          </cell>
          <cell r="H9">
            <v>2492</v>
          </cell>
          <cell r="I9">
            <v>2554</v>
          </cell>
          <cell r="J9">
            <v>2650</v>
          </cell>
        </row>
        <row r="10">
          <cell r="G10" t="str">
            <v>Lagos StateLagos - All data in this section apply only to agents in Lagos (or the specific city)Active Agents in City in month (at least 1 transactions in the month)</v>
          </cell>
          <cell r="H10">
            <v>1512</v>
          </cell>
          <cell r="I10">
            <v>1554</v>
          </cell>
          <cell r="J10">
            <v>1615</v>
          </cell>
        </row>
        <row r="11">
          <cell r="G11" t="str">
            <v>Lagos StateLagos - All data in this section apply only to agents in Lagos (or the specific city)Active Agents in City in month (at least 5 transactions in the month)</v>
          </cell>
          <cell r="H11">
            <v>1365</v>
          </cell>
          <cell r="I11">
            <v>1357</v>
          </cell>
          <cell r="J11">
            <v>1459</v>
          </cell>
        </row>
        <row r="12">
          <cell r="G12" t="str">
            <v>Lagos StateLagos - All data in this section apply only to agents in Lagos (or the specific city)Churn City Agents in Month (1 txn in Month)</v>
          </cell>
          <cell r="H12">
            <v>72</v>
          </cell>
          <cell r="I12">
            <v>89</v>
          </cell>
          <cell r="J12">
            <v>84</v>
          </cell>
        </row>
        <row r="13">
          <cell r="G13" t="str">
            <v>Lagos StateLagos - All data in this section apply only to agents in Lagos (or the specific city)Churn City Agents in Month (5 txn in Month)</v>
          </cell>
          <cell r="H13">
            <v>87</v>
          </cell>
          <cell r="I13">
            <v>112</v>
          </cell>
          <cell r="J13">
            <v>50</v>
          </cell>
        </row>
        <row r="14">
          <cell r="G14" t="str">
            <v>Lagos StateDeposit into Paga Number of Agents performing at least 1 Deposit for Customer or another Agent (Accept Deposit)</v>
          </cell>
          <cell r="H14">
            <v>422</v>
          </cell>
          <cell r="I14">
            <v>407</v>
          </cell>
          <cell r="J14">
            <v>437</v>
          </cell>
        </row>
        <row r="15">
          <cell r="G15" t="str">
            <v>Lagos StateDeposit into Paga Churn Agents DP</v>
          </cell>
          <cell r="H15">
            <v>125</v>
          </cell>
          <cell r="I15">
            <v>107</v>
          </cell>
          <cell r="J15">
            <v>81</v>
          </cell>
        </row>
        <row r="16">
          <cell r="G16" t="str">
            <v xml:space="preserve">Lagos StateDeposit into Paga New / Fresh Agents DP in Month </v>
          </cell>
          <cell r="H16">
            <v>91</v>
          </cell>
          <cell r="I16">
            <v>92</v>
          </cell>
          <cell r="J16">
            <v>111</v>
          </cell>
        </row>
        <row r="17">
          <cell r="G17" t="str">
            <v>Lagos StateDeposit into Paga Total DP Volume</v>
          </cell>
          <cell r="H17">
            <v>3946</v>
          </cell>
          <cell r="I17">
            <v>4288</v>
          </cell>
          <cell r="J17">
            <v>5283</v>
          </cell>
        </row>
        <row r="18">
          <cell r="G18" t="str">
            <v>Lagos StateDeposit into Paga Total DP Value</v>
          </cell>
          <cell r="H18">
            <v>64278410.310000002</v>
          </cell>
          <cell r="I18">
            <v>73904752.099999994</v>
          </cell>
          <cell r="J18">
            <v>103519906.68000001</v>
          </cell>
        </row>
        <row r="19">
          <cell r="G19" t="str">
            <v>Lagos StateDeposit into Paga Average Value of DP</v>
          </cell>
          <cell r="H19">
            <v>16289.51</v>
          </cell>
          <cell r="I19">
            <v>17235.25</v>
          </cell>
          <cell r="J19">
            <v>19594.91</v>
          </cell>
        </row>
        <row r="20">
          <cell r="G20" t="str">
            <v>Lagos StateMoney Transfer on PagaNumber of Agents performing MT on Paga (to customer or non-customer)</v>
          </cell>
          <cell r="H20">
            <v>32</v>
          </cell>
          <cell r="I20">
            <v>34</v>
          </cell>
          <cell r="J20">
            <v>38</v>
          </cell>
        </row>
        <row r="21">
          <cell r="G21" t="str">
            <v>Lagos StateMoney Transfer on PagaChurn Agents MT</v>
          </cell>
          <cell r="H21">
            <v>41</v>
          </cell>
          <cell r="I21">
            <v>23</v>
          </cell>
          <cell r="J21">
            <v>23</v>
          </cell>
        </row>
        <row r="22">
          <cell r="G22" t="str">
            <v xml:space="preserve">Lagos StateMoney Transfer on PagaNew / Fresh Agents MT in Month </v>
          </cell>
          <cell r="H22">
            <v>22</v>
          </cell>
          <cell r="I22">
            <v>25</v>
          </cell>
          <cell r="J22">
            <v>27</v>
          </cell>
        </row>
        <row r="23">
          <cell r="G23" t="str">
            <v>Lagos StateMoney Transfer on PagaTotal MT Volume</v>
          </cell>
          <cell r="H23">
            <v>42</v>
          </cell>
          <cell r="I23">
            <v>42</v>
          </cell>
          <cell r="J23">
            <v>110</v>
          </cell>
        </row>
        <row r="24">
          <cell r="G24" t="str">
            <v>Lagos StateMoney Transfer on PagaTotal MT Value</v>
          </cell>
          <cell r="H24">
            <v>375250</v>
          </cell>
          <cell r="I24">
            <v>401200</v>
          </cell>
          <cell r="J24">
            <v>270650</v>
          </cell>
        </row>
        <row r="25">
          <cell r="G25" t="str">
            <v>Lagos StateMoney Transfer on PagaAverage Value of MT</v>
          </cell>
          <cell r="H25">
            <v>8934.52</v>
          </cell>
          <cell r="I25">
            <v>9552.3799999999992</v>
          </cell>
          <cell r="J25">
            <v>2460.4499999999998</v>
          </cell>
        </row>
        <row r="26">
          <cell r="G26" t="str">
            <v>Lagos StateMoney Transfer on PagaPaga MT Income</v>
          </cell>
          <cell r="H26">
            <v>4250</v>
          </cell>
          <cell r="I26">
            <v>4210</v>
          </cell>
          <cell r="J26">
            <v>9840</v>
          </cell>
        </row>
        <row r="27">
          <cell r="G27" t="str">
            <v>Lagos StateMoney Transfer on PagaAgent MT Commission</v>
          </cell>
          <cell r="H27">
            <v>2150</v>
          </cell>
          <cell r="I27">
            <v>2090</v>
          </cell>
          <cell r="J27">
            <v>3760</v>
          </cell>
        </row>
        <row r="28">
          <cell r="G28" t="str">
            <v>Lagos StateDeposit To BankNumber of Agents performing Deposit to Bank</v>
          </cell>
          <cell r="H28">
            <v>978</v>
          </cell>
          <cell r="I28">
            <v>1013</v>
          </cell>
          <cell r="J28">
            <v>1013</v>
          </cell>
        </row>
        <row r="29">
          <cell r="G29" t="str">
            <v>Lagos StateDeposit To BankChurn Agents DB</v>
          </cell>
          <cell r="H29">
            <v>172</v>
          </cell>
          <cell r="I29">
            <v>128</v>
          </cell>
          <cell r="J29">
            <v>150</v>
          </cell>
        </row>
        <row r="30">
          <cell r="G30" t="str">
            <v xml:space="preserve">Lagos StateDeposit To Bank New / Fresh Agents DB in Month </v>
          </cell>
          <cell r="H30">
            <v>132</v>
          </cell>
          <cell r="I30">
            <v>169</v>
          </cell>
          <cell r="J30">
            <v>148</v>
          </cell>
        </row>
        <row r="31">
          <cell r="G31" t="str">
            <v>Lagos StateDeposit To BankTotal DB Volume</v>
          </cell>
          <cell r="H31">
            <v>15976</v>
          </cell>
          <cell r="I31">
            <v>19089</v>
          </cell>
          <cell r="J31">
            <v>20366</v>
          </cell>
        </row>
        <row r="32">
          <cell r="G32" t="str">
            <v>Lagos StateDeposit To BankTotal DB Volume - Reversals</v>
          </cell>
          <cell r="H32">
            <v>33</v>
          </cell>
          <cell r="I32">
            <v>3</v>
          </cell>
          <cell r="J32">
            <v>7</v>
          </cell>
        </row>
        <row r="33">
          <cell r="G33" t="str">
            <v>Lagos StateDeposit To BankTotal DB Value</v>
          </cell>
          <cell r="H33">
            <v>240665370.38</v>
          </cell>
          <cell r="I33">
            <v>289810146.99000001</v>
          </cell>
          <cell r="J33">
            <v>303390960.74000001</v>
          </cell>
        </row>
        <row r="34">
          <cell r="G34" t="str">
            <v>Lagos StateDeposit To BankTotal DB Value - Reversals</v>
          </cell>
          <cell r="H34">
            <v>-401750</v>
          </cell>
          <cell r="I34">
            <v>-52000</v>
          </cell>
          <cell r="J34">
            <v>-184000</v>
          </cell>
        </row>
        <row r="35">
          <cell r="G35" t="str">
            <v>Lagos StateDeposit To BankAverage Value of DB</v>
          </cell>
          <cell r="H35">
            <v>15064.18</v>
          </cell>
          <cell r="I35">
            <v>15182.05</v>
          </cell>
          <cell r="J35">
            <v>14896.93</v>
          </cell>
        </row>
        <row r="36">
          <cell r="G36" t="str">
            <v>Lagos StateDeposit To BankAverage Value of DB - Reversals</v>
          </cell>
          <cell r="H36">
            <v>-12174.24</v>
          </cell>
          <cell r="I36">
            <v>-17333.330000000002</v>
          </cell>
          <cell r="J36">
            <v>-26285.71</v>
          </cell>
        </row>
        <row r="37">
          <cell r="G37" t="str">
            <v>Lagos StateDeposit To BankPaga DB Income</v>
          </cell>
          <cell r="H37">
            <v>1378310</v>
          </cell>
          <cell r="I37">
            <v>1652110</v>
          </cell>
          <cell r="J37">
            <v>1765880</v>
          </cell>
        </row>
        <row r="38">
          <cell r="G38" t="str">
            <v>Lagos StateDeposit To BankPaga DB Income - Reversal</v>
          </cell>
          <cell r="H38">
            <v>-2670</v>
          </cell>
          <cell r="I38">
            <v>-250</v>
          </cell>
          <cell r="J38">
            <v>-510</v>
          </cell>
        </row>
        <row r="39">
          <cell r="G39" t="str">
            <v>Lagos StateDeposit To BankAgent DB Commission</v>
          </cell>
          <cell r="H39">
            <v>1008140</v>
          </cell>
          <cell r="I39">
            <v>1210340</v>
          </cell>
          <cell r="J39">
            <v>1286920</v>
          </cell>
        </row>
        <row r="40">
          <cell r="G40" t="str">
            <v>Lagos StateDeposit To BankAgent DB Commission - Reversal</v>
          </cell>
          <cell r="H40">
            <v>-2280</v>
          </cell>
          <cell r="I40">
            <v>-200</v>
          </cell>
          <cell r="J40">
            <v>-540</v>
          </cell>
        </row>
        <row r="41">
          <cell r="G41" t="str">
            <v>Lagos StateMerchant Payments (Bill Pay)Number of agents performing DStv</v>
          </cell>
          <cell r="H41">
            <v>1071</v>
          </cell>
          <cell r="I41">
            <v>1067</v>
          </cell>
          <cell r="J41">
            <v>1180</v>
          </cell>
        </row>
        <row r="42">
          <cell r="G42" t="str">
            <v>Lagos StateMerchant Payments (Bill Pay)Churn Agents DStv BP</v>
          </cell>
          <cell r="H42">
            <v>65</v>
          </cell>
          <cell r="I42">
            <v>53</v>
          </cell>
          <cell r="J42">
            <v>30</v>
          </cell>
        </row>
        <row r="43">
          <cell r="G43" t="str">
            <v xml:space="preserve">Lagos StateMerchant Payments (Bill Pay)New / Fresh Agents BP in Month </v>
          </cell>
          <cell r="H43">
            <v>118</v>
          </cell>
          <cell r="I43">
            <v>135</v>
          </cell>
          <cell r="J43">
            <v>189</v>
          </cell>
        </row>
        <row r="44">
          <cell r="G44" t="str">
            <v>Lagos StateMerchant Payments (Bill Pay)Total DStv BP Volume</v>
          </cell>
          <cell r="H44">
            <v>35074</v>
          </cell>
          <cell r="I44">
            <v>31520</v>
          </cell>
          <cell r="J44">
            <v>42495</v>
          </cell>
        </row>
        <row r="45">
          <cell r="G45" t="str">
            <v>Lagos StateMerchant Payments (Bill Pay)Total DStv BP Volume - Reversal</v>
          </cell>
          <cell r="H45">
            <v>125</v>
          </cell>
          <cell r="I45">
            <v>78</v>
          </cell>
          <cell r="J45">
            <v>81</v>
          </cell>
        </row>
        <row r="46">
          <cell r="G46" t="str">
            <v>Lagos StateMerchant Payments (Bill Pay)Total DStv BP Value</v>
          </cell>
          <cell r="H46">
            <v>141279921</v>
          </cell>
          <cell r="I46">
            <v>123407805.67</v>
          </cell>
          <cell r="J46">
            <v>161189552.09999999</v>
          </cell>
        </row>
        <row r="47">
          <cell r="G47" t="str">
            <v>Lagos StateMerchant Payments (Bill Pay)Total DStv BP Value - Reversal</v>
          </cell>
          <cell r="H47">
            <v>-636280</v>
          </cell>
          <cell r="I47">
            <v>-454900</v>
          </cell>
          <cell r="J47">
            <v>-359550</v>
          </cell>
        </row>
        <row r="48">
          <cell r="G48" t="str">
            <v>Lagos StateMerchant Payments (Bill Pay)Average Value of DStv BP</v>
          </cell>
          <cell r="H48">
            <v>4028.05</v>
          </cell>
          <cell r="I48">
            <v>3915.22</v>
          </cell>
          <cell r="J48">
            <v>3793.14</v>
          </cell>
        </row>
        <row r="49">
          <cell r="G49" t="str">
            <v>Lagos StateMerchant Payments (Bill Pay)Average Value of DStv BP - Reversals</v>
          </cell>
          <cell r="H49">
            <v>-5090.24</v>
          </cell>
          <cell r="I49">
            <v>-5832.05</v>
          </cell>
          <cell r="J49">
            <v>-4438.8900000000003</v>
          </cell>
        </row>
        <row r="50">
          <cell r="G50" t="str">
            <v>Lagos StateMerchant Payments (Bill Pay)Paga DStv BP Income</v>
          </cell>
          <cell r="H50">
            <v>2117181.46</v>
          </cell>
          <cell r="I50">
            <v>1867462.06</v>
          </cell>
          <cell r="J50">
            <v>2463758.52</v>
          </cell>
        </row>
        <row r="51">
          <cell r="G51" t="str">
            <v>Lagos StateMerchant Payments (Bill Pay)Paga DStv BP Income - Reversals</v>
          </cell>
          <cell r="H51">
            <v>-991.3</v>
          </cell>
          <cell r="I51">
            <v>0</v>
          </cell>
          <cell r="J51">
            <v>0</v>
          </cell>
        </row>
        <row r="52">
          <cell r="G52" t="str">
            <v>Lagos StateMerchant Payments (Bill Pay)Agent DStv BP Commission</v>
          </cell>
          <cell r="H52">
            <v>1459190</v>
          </cell>
          <cell r="I52">
            <v>1285820</v>
          </cell>
          <cell r="J52">
            <v>1704980</v>
          </cell>
        </row>
        <row r="53">
          <cell r="G53" t="str">
            <v>Lagos StateMerchant Payments (Bill Pay)Agent DStv BP Commission - Reversals</v>
          </cell>
          <cell r="H53">
            <v>-750</v>
          </cell>
          <cell r="I53">
            <v>0</v>
          </cell>
          <cell r="J53">
            <v>0</v>
          </cell>
        </row>
        <row r="54">
          <cell r="G54" t="str">
            <v>Lagos StateMerchant Payments (Bill Pay)Number of agents performing Gotv</v>
          </cell>
          <cell r="H54">
            <v>1229</v>
          </cell>
          <cell r="I54">
            <v>1267</v>
          </cell>
          <cell r="J54">
            <v>1451</v>
          </cell>
        </row>
        <row r="55">
          <cell r="G55" t="str">
            <v>Lagos StateMerchant Payments (Bill Pay)Churn Agents Gotv BP</v>
          </cell>
          <cell r="H55">
            <v>72</v>
          </cell>
          <cell r="I55">
            <v>74</v>
          </cell>
          <cell r="J55">
            <v>48</v>
          </cell>
        </row>
        <row r="56">
          <cell r="G56" t="str">
            <v xml:space="preserve">Lagos StateMerchant Payments (Bill Pay)New / Fresh Agents BP in Month </v>
          </cell>
          <cell r="H56">
            <v>137</v>
          </cell>
          <cell r="I56">
            <v>149</v>
          </cell>
          <cell r="J56">
            <v>174</v>
          </cell>
        </row>
        <row r="57">
          <cell r="G57" t="str">
            <v>Lagos StateMerchant Payments (Bill Pay)Total Gotv BP Volume</v>
          </cell>
          <cell r="H57">
            <v>112463</v>
          </cell>
          <cell r="I57">
            <v>104088</v>
          </cell>
          <cell r="J57">
            <v>149741</v>
          </cell>
        </row>
        <row r="58">
          <cell r="G58" t="str">
            <v>Lagos StateMerchant Payments (Bill Pay)Total Gotv BP Volume - Reversals</v>
          </cell>
          <cell r="H58">
            <v>286</v>
          </cell>
          <cell r="I58">
            <v>205</v>
          </cell>
          <cell r="J58">
            <v>407</v>
          </cell>
        </row>
        <row r="59">
          <cell r="G59" t="str">
            <v>Lagos StateMerchant Payments (Bill Pay)Total Gotv BP Value</v>
          </cell>
          <cell r="H59">
            <v>166645206</v>
          </cell>
          <cell r="I59">
            <v>154161650</v>
          </cell>
          <cell r="J59">
            <v>224024747</v>
          </cell>
        </row>
        <row r="60">
          <cell r="G60" t="str">
            <v>Lagos StateMerchant Payments (Bill Pay)Total Gotv BP Value - Reversals</v>
          </cell>
          <cell r="H60">
            <v>-496450</v>
          </cell>
          <cell r="I60">
            <v>-305000</v>
          </cell>
          <cell r="J60">
            <v>-624000</v>
          </cell>
        </row>
        <row r="61">
          <cell r="G61" t="str">
            <v>Lagos StateMerchant Payments (Bill Pay)Average Value of Gotv BP</v>
          </cell>
          <cell r="H61">
            <v>1481.78</v>
          </cell>
          <cell r="I61">
            <v>1481.07</v>
          </cell>
          <cell r="J61">
            <v>1496.08</v>
          </cell>
        </row>
        <row r="62">
          <cell r="G62" t="str">
            <v>Lagos StateMerchant Payments (Bill Pay)Average Value of Gotv BP - Reversals</v>
          </cell>
          <cell r="H62">
            <v>-1735.84</v>
          </cell>
          <cell r="I62">
            <v>-1487.8</v>
          </cell>
          <cell r="J62">
            <v>-1533.17</v>
          </cell>
        </row>
        <row r="63">
          <cell r="G63" t="str">
            <v>Lagos StateMerchant Payments (Bill Pay)Paga Gotv BP Income</v>
          </cell>
          <cell r="H63">
            <v>3913006.56</v>
          </cell>
          <cell r="I63">
            <v>3622326.5</v>
          </cell>
          <cell r="J63">
            <v>5233154.97</v>
          </cell>
        </row>
        <row r="64">
          <cell r="G64" t="str">
            <v>Lagos StateMerchant Payments (Bill Pay)Paga Gotv BP Income - Reversals</v>
          </cell>
          <cell r="H64">
            <v>-1925</v>
          </cell>
          <cell r="I64">
            <v>0</v>
          </cell>
          <cell r="J64">
            <v>0</v>
          </cell>
        </row>
        <row r="65">
          <cell r="G65" t="str">
            <v>Lagos StateMerchant Payments (Bill Pay)Agent Gotv BP Commission</v>
          </cell>
          <cell r="H65">
            <v>2341770</v>
          </cell>
          <cell r="I65">
            <v>2144960</v>
          </cell>
          <cell r="J65">
            <v>3100210</v>
          </cell>
        </row>
        <row r="66">
          <cell r="G66" t="str">
            <v>Lagos StateMerchant Payments (Bill Pay)Agent Gotv BP Commission - Reversals</v>
          </cell>
          <cell r="H66">
            <v>-1130</v>
          </cell>
          <cell r="I66">
            <v>0</v>
          </cell>
          <cell r="J66">
            <v>0</v>
          </cell>
        </row>
        <row r="67">
          <cell r="G67" t="str">
            <v>Lagos StateMerchant Payments (Bill Pay)Number of agents performing Startimes</v>
          </cell>
          <cell r="H67">
            <v>546</v>
          </cell>
          <cell r="I67">
            <v>591</v>
          </cell>
          <cell r="J67">
            <v>691</v>
          </cell>
        </row>
        <row r="68">
          <cell r="G68" t="str">
            <v>Lagos StateMerchant Payments (Bill Pay)Churn Agents Startimes BP</v>
          </cell>
          <cell r="H68">
            <v>14</v>
          </cell>
          <cell r="I68">
            <v>13</v>
          </cell>
          <cell r="J68">
            <v>11</v>
          </cell>
        </row>
        <row r="69">
          <cell r="G69" t="str">
            <v xml:space="preserve">Lagos StateMerchant Payments (Bill Pay)New / Fresh Agents BP in Month </v>
          </cell>
          <cell r="H69">
            <v>114</v>
          </cell>
          <cell r="I69">
            <v>138</v>
          </cell>
          <cell r="J69">
            <v>190</v>
          </cell>
        </row>
        <row r="70">
          <cell r="G70" t="str">
            <v>Lagos StateMerchant Payments (Bill Pay)Total Startimes BP Volume</v>
          </cell>
          <cell r="H70">
            <v>4755</v>
          </cell>
          <cell r="I70">
            <v>4477</v>
          </cell>
          <cell r="J70">
            <v>6959</v>
          </cell>
        </row>
        <row r="71">
          <cell r="G71" t="str">
            <v>Lagos StateMerchant Payments (Bill Pay)Total Startimes BP Value</v>
          </cell>
          <cell r="H71">
            <v>6177650</v>
          </cell>
          <cell r="I71">
            <v>5893300</v>
          </cell>
          <cell r="J71">
            <v>9204700</v>
          </cell>
        </row>
        <row r="72">
          <cell r="G72" t="str">
            <v>Lagos StateMerchant Payments (Bill Pay)Average Value of Startimes BP</v>
          </cell>
          <cell r="H72">
            <v>1299.19</v>
          </cell>
          <cell r="I72">
            <v>1316.35</v>
          </cell>
          <cell r="J72">
            <v>1322.7</v>
          </cell>
        </row>
        <row r="73">
          <cell r="G73" t="str">
            <v>Lagos StateMerchant Payments (Bill Pay)Paga Startimes BP Income</v>
          </cell>
          <cell r="H73">
            <v>5992320.5</v>
          </cell>
          <cell r="I73">
            <v>5716501</v>
          </cell>
          <cell r="J73">
            <v>8928559</v>
          </cell>
        </row>
        <row r="74">
          <cell r="G74" t="str">
            <v>Lagos StateMerchant Payments (Bill Pay)Agent Startimes BP Commission</v>
          </cell>
          <cell r="H74">
            <v>185329.5</v>
          </cell>
          <cell r="I74">
            <v>176799</v>
          </cell>
          <cell r="J74">
            <v>276141</v>
          </cell>
        </row>
        <row r="75">
          <cell r="G75" t="str">
            <v>Lagos StateMerchant Payments (Bill Pay)Number of agents performing Other</v>
          </cell>
          <cell r="H75">
            <v>491</v>
          </cell>
          <cell r="I75">
            <v>481</v>
          </cell>
          <cell r="J75">
            <v>542</v>
          </cell>
        </row>
        <row r="76">
          <cell r="G76" t="str">
            <v>Lagos StateMerchant Payments (Bill Pay)Churn Agents Other BP</v>
          </cell>
          <cell r="H76">
            <v>29</v>
          </cell>
          <cell r="I76">
            <v>25</v>
          </cell>
          <cell r="J76">
            <v>12</v>
          </cell>
        </row>
        <row r="77">
          <cell r="G77" t="str">
            <v xml:space="preserve">Lagos StateMerchant Payments (Bill Pay)New / Fresh Agents BP in Month </v>
          </cell>
          <cell r="H77">
            <v>153</v>
          </cell>
          <cell r="I77">
            <v>138</v>
          </cell>
          <cell r="J77">
            <v>199</v>
          </cell>
        </row>
        <row r="78">
          <cell r="G78" t="str">
            <v>Lagos StateMerchant Payments (Bill Pay)Total Other BP Volume</v>
          </cell>
          <cell r="H78">
            <v>3192</v>
          </cell>
          <cell r="I78">
            <v>3129</v>
          </cell>
          <cell r="J78">
            <v>3374</v>
          </cell>
        </row>
        <row r="79">
          <cell r="G79" t="str">
            <v>Lagos StateMerchant Payments (Bill Pay)Total Other BP Volume - Reversals</v>
          </cell>
          <cell r="H79">
            <v>43</v>
          </cell>
          <cell r="I79">
            <v>15</v>
          </cell>
          <cell r="J79">
            <v>6</v>
          </cell>
        </row>
        <row r="80">
          <cell r="G80" t="str">
            <v>Lagos StateMerchant Payments (Bill Pay)Total Other BP Value</v>
          </cell>
          <cell r="H80">
            <v>10380434.470000001</v>
          </cell>
          <cell r="I80">
            <v>10337743</v>
          </cell>
          <cell r="J80">
            <v>11858851.279999999</v>
          </cell>
        </row>
        <row r="81">
          <cell r="G81" t="str">
            <v>Lagos StateMerchant Payments (Bill Pay)Total Other BP Value - Reversals</v>
          </cell>
          <cell r="H81">
            <v>-251800.53</v>
          </cell>
          <cell r="I81">
            <v>-37790</v>
          </cell>
          <cell r="J81">
            <v>-22000</v>
          </cell>
        </row>
        <row r="82">
          <cell r="G82" t="str">
            <v>Lagos StateMerchant Payments (Bill Pay)Average Value of Other BP</v>
          </cell>
          <cell r="H82">
            <v>3252.02</v>
          </cell>
          <cell r="I82">
            <v>3303.85</v>
          </cell>
          <cell r="J82">
            <v>3514.78</v>
          </cell>
        </row>
        <row r="83">
          <cell r="G83" t="str">
            <v>Lagos StateMerchant Payments (Bill Pay)Average Value of Other BP - Reversals</v>
          </cell>
          <cell r="H83">
            <v>-5855.83</v>
          </cell>
          <cell r="I83">
            <v>-2519.33</v>
          </cell>
          <cell r="J83">
            <v>-3666.67</v>
          </cell>
        </row>
        <row r="84">
          <cell r="G84" t="str">
            <v>Lagos StateMerchant Payments (Bill Pay)Paga Other BP Income</v>
          </cell>
          <cell r="H84">
            <v>122405.69</v>
          </cell>
          <cell r="I84">
            <v>112756.91</v>
          </cell>
          <cell r="J84">
            <v>134922.76999999999</v>
          </cell>
        </row>
        <row r="85">
          <cell r="G85" t="str">
            <v>Lagos StateMerchant Payments (Bill Pay)Paga Other BP Income - Reversals</v>
          </cell>
          <cell r="H85">
            <v>-11.04</v>
          </cell>
          <cell r="I85">
            <v>-29.48</v>
          </cell>
          <cell r="J85">
            <v>0</v>
          </cell>
        </row>
        <row r="86">
          <cell r="G86" t="str">
            <v>Lagos StateMerchant Payments (Bill Pay)Agent Other BP Commission</v>
          </cell>
          <cell r="H86">
            <v>122035</v>
          </cell>
          <cell r="I86">
            <v>121925</v>
          </cell>
          <cell r="J86">
            <v>134255</v>
          </cell>
        </row>
        <row r="87">
          <cell r="G87" t="str">
            <v>Lagos StateMerchant Payments (Bill Pay)Agent Other BP Commission - Reversals</v>
          </cell>
          <cell r="H87">
            <v>-60</v>
          </cell>
          <cell r="I87">
            <v>-100</v>
          </cell>
          <cell r="J87">
            <v>0</v>
          </cell>
        </row>
        <row r="88">
          <cell r="G88" t="str">
            <v>Lagos StateAirtimeNumber of Agents performing Airtime on Transaction</v>
          </cell>
          <cell r="H88">
            <v>1899</v>
          </cell>
          <cell r="I88">
            <v>1950</v>
          </cell>
          <cell r="J88">
            <v>2116</v>
          </cell>
        </row>
        <row r="89">
          <cell r="G89" t="str">
            <v>Lagos StateAirtimeChurn Agents Airtime</v>
          </cell>
          <cell r="H89">
            <v>148</v>
          </cell>
          <cell r="I89">
            <v>152</v>
          </cell>
          <cell r="J89">
            <v>131</v>
          </cell>
        </row>
        <row r="90">
          <cell r="G90" t="str">
            <v xml:space="preserve">Lagos StateAirtimeNew / Fresh Agents Airtime in Month </v>
          </cell>
          <cell r="H90">
            <v>136</v>
          </cell>
          <cell r="I90">
            <v>181</v>
          </cell>
          <cell r="J90">
            <v>200</v>
          </cell>
        </row>
        <row r="91">
          <cell r="G91" t="str">
            <v>Lagos StateAirtimeTotal Airtime Volume</v>
          </cell>
          <cell r="H91">
            <v>29972</v>
          </cell>
          <cell r="I91">
            <v>29359</v>
          </cell>
          <cell r="J91">
            <v>31821</v>
          </cell>
        </row>
        <row r="92">
          <cell r="G92" t="str">
            <v>Lagos StateAirtimeTotal Airtime Volume - Reversal</v>
          </cell>
          <cell r="H92">
            <v>12</v>
          </cell>
          <cell r="I92">
            <v>85</v>
          </cell>
          <cell r="J92">
            <v>336</v>
          </cell>
        </row>
        <row r="93">
          <cell r="G93" t="str">
            <v>Lagos StateAirtimeTotal Airtime Value</v>
          </cell>
          <cell r="H93">
            <v>13594658.050000001</v>
          </cell>
          <cell r="I93">
            <v>13073857.050000001</v>
          </cell>
          <cell r="J93">
            <v>14470572.279999999</v>
          </cell>
        </row>
        <row r="94">
          <cell r="G94" t="str">
            <v>Lagos StateAirtimeTotal Airtime Value - Reversals</v>
          </cell>
          <cell r="H94">
            <v>-7900</v>
          </cell>
          <cell r="I94">
            <v>-57100</v>
          </cell>
          <cell r="J94">
            <v>-183300</v>
          </cell>
        </row>
        <row r="95">
          <cell r="G95" t="str">
            <v>Lagos StateAirtimeAverage Value of Airtime</v>
          </cell>
          <cell r="H95">
            <v>453.58</v>
          </cell>
          <cell r="I95">
            <v>445.31</v>
          </cell>
          <cell r="J95">
            <v>454.75</v>
          </cell>
        </row>
        <row r="96">
          <cell r="G96" t="str">
            <v>Lagos StateAirtimeAverage Value of Airtime - Reversals</v>
          </cell>
          <cell r="H96">
            <v>-658.33</v>
          </cell>
          <cell r="I96">
            <v>-671.76</v>
          </cell>
          <cell r="J96">
            <v>-545.54</v>
          </cell>
        </row>
        <row r="97">
          <cell r="G97" t="str">
            <v>Lagos StateAirtimePaga Airtime Income</v>
          </cell>
          <cell r="H97">
            <v>305890.83</v>
          </cell>
          <cell r="I97">
            <v>291811.65999999997</v>
          </cell>
          <cell r="J97">
            <v>525877.77</v>
          </cell>
        </row>
        <row r="98">
          <cell r="G98" t="str">
            <v>Lagos StateAirtimePaga Airtime Income - Reversals</v>
          </cell>
          <cell r="H98">
            <v>-395</v>
          </cell>
          <cell r="I98">
            <v>-2649</v>
          </cell>
          <cell r="J98">
            <v>-9093</v>
          </cell>
        </row>
        <row r="99">
          <cell r="G99" t="str">
            <v>Lagos StateAirtimeAgent Airtime Commission</v>
          </cell>
          <cell r="H99">
            <v>679922.91</v>
          </cell>
          <cell r="I99">
            <v>656532.87</v>
          </cell>
          <cell r="J99">
            <v>522634.78</v>
          </cell>
        </row>
        <row r="100">
          <cell r="G100" t="str">
            <v>Lagos StateAirtimeAgent Airtime Commission - Reversals</v>
          </cell>
          <cell r="H100">
            <v>0</v>
          </cell>
          <cell r="I100">
            <v>0</v>
          </cell>
          <cell r="J100">
            <v>-10</v>
          </cell>
        </row>
        <row r="101">
          <cell r="G101" t="str">
            <v>IbadanAgent Network Sales# of Approved Agents in Total</v>
          </cell>
          <cell r="H101">
            <v>7238</v>
          </cell>
          <cell r="I101">
            <v>7453</v>
          </cell>
          <cell r="J101">
            <v>7743</v>
          </cell>
        </row>
        <row r="102">
          <cell r="G102" t="str">
            <v>IbadanAgent Network SalesActive Agents in total (at least 1 transactions in the month)</v>
          </cell>
          <cell r="H102">
            <v>4187</v>
          </cell>
          <cell r="I102">
            <v>4293</v>
          </cell>
          <cell r="J102">
            <v>4502</v>
          </cell>
        </row>
        <row r="103">
          <cell r="G103" t="str">
            <v>IbadanAgent Network SalesActive Agents in total (at least 5 transactions in the month)</v>
          </cell>
          <cell r="H103">
            <v>3624</v>
          </cell>
          <cell r="I103">
            <v>3694</v>
          </cell>
          <cell r="J103">
            <v>3949</v>
          </cell>
        </row>
        <row r="104">
          <cell r="G104" t="str">
            <v>IbadanAgent Network SalesFresh Active Agents in total (at least 1 transactions in the month)</v>
          </cell>
          <cell r="H104">
            <v>369</v>
          </cell>
          <cell r="I104">
            <v>440</v>
          </cell>
          <cell r="J104">
            <v>472</v>
          </cell>
        </row>
        <row r="105">
          <cell r="G105" t="str">
            <v>IbadanAgent Network SalesFresh Active Agents in total (at least 5 transactions in the month)</v>
          </cell>
          <cell r="H105">
            <v>364</v>
          </cell>
          <cell r="I105">
            <v>384</v>
          </cell>
          <cell r="J105">
            <v>466</v>
          </cell>
        </row>
        <row r="106">
          <cell r="G106" t="str">
            <v>IbadanAgent Network SalesChurn Active Agents (1 txn in Month)</v>
          </cell>
          <cell r="H106">
            <v>309</v>
          </cell>
          <cell r="I106">
            <v>334</v>
          </cell>
          <cell r="J106">
            <v>263</v>
          </cell>
        </row>
        <row r="107">
          <cell r="G107" t="str">
            <v>IbadanAgent Network SalesChurn Active Agents (5 txn in Month)</v>
          </cell>
          <cell r="H107">
            <v>330</v>
          </cell>
          <cell r="I107">
            <v>314</v>
          </cell>
          <cell r="J107">
            <v>211</v>
          </cell>
        </row>
        <row r="108">
          <cell r="G108" t="str">
            <v>IbadanIbadan - All data in this section apply only to agents in Ibadan (or the specific city)# Agents in City</v>
          </cell>
          <cell r="H108">
            <v>464</v>
          </cell>
          <cell r="I108">
            <v>471</v>
          </cell>
          <cell r="J108">
            <v>481</v>
          </cell>
        </row>
        <row r="109">
          <cell r="G109" t="str">
            <v>IbadanIbadan - All data in this section apply only to agents in Ibadan (or the specific city)Active Agents in City in month (at least 1 transactions in the month)</v>
          </cell>
          <cell r="H109">
            <v>301</v>
          </cell>
          <cell r="I109">
            <v>303</v>
          </cell>
          <cell r="J109">
            <v>308</v>
          </cell>
        </row>
        <row r="110">
          <cell r="G110" t="str">
            <v>IbadanIbadan - All data in this section apply only to agents in Ibadan (or the specific city)Active Agents in City in month (at least 5 transactions in the month)</v>
          </cell>
          <cell r="H110">
            <v>268</v>
          </cell>
          <cell r="I110">
            <v>257</v>
          </cell>
          <cell r="J110">
            <v>263</v>
          </cell>
        </row>
        <row r="111">
          <cell r="G111" t="str">
            <v>IbadanIbadan - All data in this section apply only to agents in Ibadan (or the specific city)Churn City Agents in Month (1 txn in Month)</v>
          </cell>
          <cell r="H111">
            <v>26</v>
          </cell>
          <cell r="I111">
            <v>22</v>
          </cell>
          <cell r="J111">
            <v>23</v>
          </cell>
        </row>
        <row r="112">
          <cell r="G112" t="str">
            <v>IbadanIbadan - All data in this section apply only to agents in Ibadan (or the specific city)Churn City Agents in Month (5 txn in Month)</v>
          </cell>
          <cell r="H112">
            <v>25</v>
          </cell>
          <cell r="I112">
            <v>25</v>
          </cell>
          <cell r="J112">
            <v>21</v>
          </cell>
        </row>
        <row r="113">
          <cell r="G113" t="str">
            <v>IbadanDeposit into Paga Number of Agents performing at least 1 Deposit for Customer or another Agent (Accept Deposit)</v>
          </cell>
          <cell r="H113">
            <v>77</v>
          </cell>
          <cell r="I113">
            <v>77</v>
          </cell>
          <cell r="J113">
            <v>87</v>
          </cell>
        </row>
        <row r="114">
          <cell r="G114" t="str">
            <v>IbadanDeposit into Paga Churn Agents DP</v>
          </cell>
          <cell r="H114">
            <v>22</v>
          </cell>
          <cell r="I114">
            <v>20</v>
          </cell>
          <cell r="J114">
            <v>15</v>
          </cell>
        </row>
        <row r="115">
          <cell r="G115" t="str">
            <v xml:space="preserve">IbadanDeposit into Paga New / Fresh Agents DP in Month </v>
          </cell>
          <cell r="H115">
            <v>16</v>
          </cell>
          <cell r="I115">
            <v>20</v>
          </cell>
          <cell r="J115">
            <v>25</v>
          </cell>
        </row>
        <row r="116">
          <cell r="G116" t="str">
            <v>IbadanDeposit into Paga Total DP Volume</v>
          </cell>
          <cell r="H116">
            <v>687</v>
          </cell>
          <cell r="I116">
            <v>786</v>
          </cell>
          <cell r="J116">
            <v>982</v>
          </cell>
        </row>
        <row r="117">
          <cell r="G117" t="str">
            <v>IbadanDeposit into Paga Total DP Value</v>
          </cell>
          <cell r="H117">
            <v>13051521.75</v>
          </cell>
          <cell r="I117">
            <v>11925511.25</v>
          </cell>
          <cell r="J117">
            <v>13954413.779999999</v>
          </cell>
        </row>
        <row r="118">
          <cell r="G118" t="str">
            <v>IbadanDeposit into Paga Average Value of DP</v>
          </cell>
          <cell r="H118">
            <v>18997.849999999999</v>
          </cell>
          <cell r="I118">
            <v>15172.41</v>
          </cell>
          <cell r="J118">
            <v>14210.2</v>
          </cell>
        </row>
        <row r="119">
          <cell r="G119" t="str">
            <v>IbadanMoney Transfer on PagaNumber of Agents performing MT on Paga (to customer or non-customer)</v>
          </cell>
          <cell r="H119">
            <v>4</v>
          </cell>
          <cell r="I119">
            <v>1</v>
          </cell>
          <cell r="J119">
            <v>4</v>
          </cell>
        </row>
        <row r="120">
          <cell r="G120" t="str">
            <v>IbadanMoney Transfer on PagaChurn Agents MT</v>
          </cell>
          <cell r="H120">
            <v>11</v>
          </cell>
          <cell r="I120">
            <v>4</v>
          </cell>
          <cell r="J120">
            <v>0</v>
          </cell>
        </row>
        <row r="121">
          <cell r="G121" t="str">
            <v xml:space="preserve">IbadanMoney Transfer on PagaNew / Fresh Agents MT in Month </v>
          </cell>
          <cell r="H121">
            <v>4</v>
          </cell>
          <cell r="I121">
            <v>1</v>
          </cell>
          <cell r="J121">
            <v>3</v>
          </cell>
        </row>
        <row r="122">
          <cell r="G122" t="str">
            <v>IbadanMoney Transfer on PagaTotal MT Volume</v>
          </cell>
          <cell r="H122">
            <v>4</v>
          </cell>
          <cell r="I122">
            <v>1</v>
          </cell>
          <cell r="J122">
            <v>5</v>
          </cell>
        </row>
        <row r="123">
          <cell r="G123" t="str">
            <v>IbadanMoney Transfer on PagaTotal MT Value</v>
          </cell>
          <cell r="H123">
            <v>3200</v>
          </cell>
          <cell r="I123">
            <v>3000</v>
          </cell>
          <cell r="J123">
            <v>20500</v>
          </cell>
        </row>
        <row r="124">
          <cell r="G124" t="str">
            <v>IbadanMoney Transfer on PagaAverage Value of MT</v>
          </cell>
          <cell r="H124">
            <v>800</v>
          </cell>
          <cell r="I124">
            <v>3000</v>
          </cell>
          <cell r="J124">
            <v>4100</v>
          </cell>
        </row>
        <row r="125">
          <cell r="G125" t="str">
            <v>IbadanMoney Transfer on PagaPaga MT Income</v>
          </cell>
          <cell r="H125">
            <v>340</v>
          </cell>
          <cell r="I125">
            <v>100</v>
          </cell>
          <cell r="J125">
            <v>480</v>
          </cell>
        </row>
        <row r="126">
          <cell r="G126" t="str">
            <v>IbadanMoney Transfer on PagaAgent MT Commission</v>
          </cell>
          <cell r="H126">
            <v>110</v>
          </cell>
          <cell r="I126">
            <v>50</v>
          </cell>
          <cell r="J126">
            <v>220</v>
          </cell>
        </row>
        <row r="127">
          <cell r="G127" t="str">
            <v>IbadanDeposit To BankNumber of Agents performing Deposit to Bank</v>
          </cell>
          <cell r="H127">
            <v>215</v>
          </cell>
          <cell r="I127">
            <v>190</v>
          </cell>
          <cell r="J127">
            <v>201</v>
          </cell>
        </row>
        <row r="128">
          <cell r="G128" t="str">
            <v>IbadanDeposit To BankChurn Agents DB</v>
          </cell>
          <cell r="H128">
            <v>42</v>
          </cell>
          <cell r="I128">
            <v>37</v>
          </cell>
          <cell r="J128">
            <v>23</v>
          </cell>
        </row>
        <row r="129">
          <cell r="G129" t="str">
            <v xml:space="preserve">IbadanDeposit To Bank New / Fresh Agents DB in Month </v>
          </cell>
          <cell r="H129">
            <v>40</v>
          </cell>
          <cell r="I129">
            <v>23</v>
          </cell>
          <cell r="J129">
            <v>35</v>
          </cell>
        </row>
        <row r="130">
          <cell r="G130" t="str">
            <v>IbadanDeposit To BankTotal DB Volume</v>
          </cell>
          <cell r="H130">
            <v>2133</v>
          </cell>
          <cell r="I130">
            <v>2447</v>
          </cell>
          <cell r="J130">
            <v>2641</v>
          </cell>
        </row>
        <row r="131">
          <cell r="G131" t="str">
            <v>IbadanDeposit To BankTotal DB Volume - Reversals</v>
          </cell>
          <cell r="H131">
            <v>5</v>
          </cell>
          <cell r="I131">
            <v>1</v>
          </cell>
          <cell r="J131">
            <v>0</v>
          </cell>
        </row>
        <row r="132">
          <cell r="G132" t="str">
            <v>IbadanDeposit To BankTotal DB Value</v>
          </cell>
          <cell r="H132">
            <v>27177310.25</v>
          </cell>
          <cell r="I132">
            <v>28922082</v>
          </cell>
          <cell r="J132">
            <v>31043544.010000002</v>
          </cell>
        </row>
        <row r="133">
          <cell r="G133" t="str">
            <v>IbadanDeposit To BankTotal DB Value - Reversals</v>
          </cell>
          <cell r="H133">
            <v>-29300</v>
          </cell>
          <cell r="I133">
            <v>-3000</v>
          </cell>
          <cell r="J133">
            <v>0</v>
          </cell>
        </row>
        <row r="134">
          <cell r="G134" t="str">
            <v>IbadanDeposit To BankAverage Value of DB</v>
          </cell>
          <cell r="H134">
            <v>12741.36</v>
          </cell>
          <cell r="I134">
            <v>11819.4</v>
          </cell>
          <cell r="J134">
            <v>11754.47</v>
          </cell>
        </row>
        <row r="135">
          <cell r="G135" t="str">
            <v>IbadanDeposit To BankAverage Value of DB - Reversals</v>
          </cell>
          <cell r="H135">
            <v>-5860</v>
          </cell>
          <cell r="I135">
            <v>-3000</v>
          </cell>
          <cell r="J135">
            <v>0</v>
          </cell>
        </row>
        <row r="136">
          <cell r="G136" t="str">
            <v>IbadanDeposit To BankPaga DB Income</v>
          </cell>
          <cell r="H136">
            <v>192800</v>
          </cell>
          <cell r="I136">
            <v>224350</v>
          </cell>
          <cell r="J136">
            <v>242250</v>
          </cell>
        </row>
        <row r="137">
          <cell r="G137" t="str">
            <v>IbadanDeposit To BankPaga DB Income - Reversal</v>
          </cell>
          <cell r="H137">
            <v>-470</v>
          </cell>
          <cell r="I137">
            <v>-100</v>
          </cell>
          <cell r="J137">
            <v>0</v>
          </cell>
        </row>
        <row r="138">
          <cell r="G138" t="str">
            <v>IbadanDeposit To BankAgent DB Commission</v>
          </cell>
          <cell r="H138">
            <v>125650</v>
          </cell>
          <cell r="I138">
            <v>142400</v>
          </cell>
          <cell r="J138">
            <v>153900</v>
          </cell>
        </row>
        <row r="139">
          <cell r="G139" t="str">
            <v>IbadanDeposit To BankAgent DB Commission - Reversal</v>
          </cell>
          <cell r="H139">
            <v>-280</v>
          </cell>
          <cell r="I139">
            <v>-50</v>
          </cell>
          <cell r="J139">
            <v>0</v>
          </cell>
        </row>
        <row r="140">
          <cell r="G140" t="str">
            <v>IbadanMerchant Payments (Bill Pay)Number of agents performing DStv</v>
          </cell>
          <cell r="H140">
            <v>169</v>
          </cell>
          <cell r="I140">
            <v>169</v>
          </cell>
          <cell r="J140">
            <v>199</v>
          </cell>
        </row>
        <row r="141">
          <cell r="G141" t="str">
            <v>IbadanMerchant Payments (Bill Pay)Churn Agents DStv BP</v>
          </cell>
          <cell r="H141">
            <v>13</v>
          </cell>
          <cell r="I141">
            <v>11</v>
          </cell>
          <cell r="J141">
            <v>4</v>
          </cell>
        </row>
        <row r="142">
          <cell r="G142" t="str">
            <v xml:space="preserve">IbadanMerchant Payments (Bill Pay)New / Fresh Agents BP in Month </v>
          </cell>
          <cell r="H142">
            <v>19</v>
          </cell>
          <cell r="I142">
            <v>23</v>
          </cell>
          <cell r="J142">
            <v>43</v>
          </cell>
        </row>
        <row r="143">
          <cell r="G143" t="str">
            <v>IbadanMerchant Payments (Bill Pay)Total DStv BP Volume</v>
          </cell>
          <cell r="H143">
            <v>4838</v>
          </cell>
          <cell r="I143">
            <v>4062</v>
          </cell>
          <cell r="J143">
            <v>6321</v>
          </cell>
        </row>
        <row r="144">
          <cell r="G144" t="str">
            <v>IbadanMerchant Payments (Bill Pay)Total DStv BP Volume - Reversal</v>
          </cell>
          <cell r="H144">
            <v>16</v>
          </cell>
          <cell r="I144">
            <v>13</v>
          </cell>
          <cell r="J144">
            <v>16</v>
          </cell>
        </row>
        <row r="145">
          <cell r="G145" t="str">
            <v>IbadanMerchant Payments (Bill Pay)Total DStv BP Value</v>
          </cell>
          <cell r="H145">
            <v>12041495</v>
          </cell>
          <cell r="I145">
            <v>9985089</v>
          </cell>
          <cell r="J145">
            <v>14895339</v>
          </cell>
        </row>
        <row r="146">
          <cell r="G146" t="str">
            <v>IbadanMerchant Payments (Bill Pay)Total DStv BP Value - Reversal</v>
          </cell>
          <cell r="H146">
            <v>-41650</v>
          </cell>
          <cell r="I146">
            <v>-27000</v>
          </cell>
          <cell r="J146">
            <v>-41370</v>
          </cell>
        </row>
        <row r="147">
          <cell r="G147" t="str">
            <v>IbadanMerchant Payments (Bill Pay)Average Value of DStv BP</v>
          </cell>
          <cell r="H147">
            <v>2488.94</v>
          </cell>
          <cell r="I147">
            <v>2458.17</v>
          </cell>
          <cell r="J147">
            <v>2356.48</v>
          </cell>
        </row>
        <row r="148">
          <cell r="G148" t="str">
            <v>IbadanMerchant Payments (Bill Pay)Average Value of DStv BP - Reversals</v>
          </cell>
          <cell r="H148">
            <v>-2603.13</v>
          </cell>
          <cell r="I148">
            <v>-2076.92</v>
          </cell>
          <cell r="J148">
            <v>-2585.63</v>
          </cell>
        </row>
        <row r="149">
          <cell r="G149" t="str">
            <v>IbadanMerchant Payments (Bill Pay)Paga DStv BP Income</v>
          </cell>
          <cell r="H149">
            <v>217026.45</v>
          </cell>
          <cell r="I149">
            <v>181100.89</v>
          </cell>
          <cell r="J149">
            <v>275467.09000000003</v>
          </cell>
        </row>
        <row r="150">
          <cell r="G150" t="str">
            <v>IbadanMerchant Payments (Bill Pay)Paga DStv BP Income - Reversals</v>
          </cell>
          <cell r="H150">
            <v>-245</v>
          </cell>
          <cell r="I150">
            <v>0</v>
          </cell>
          <cell r="J150">
            <v>0</v>
          </cell>
        </row>
        <row r="151">
          <cell r="G151" t="str">
            <v>IbadanMerchant Payments (Bill Pay)Agent DStv BP Commission</v>
          </cell>
          <cell r="H151">
            <v>158310</v>
          </cell>
          <cell r="I151">
            <v>130240</v>
          </cell>
          <cell r="J151">
            <v>193180</v>
          </cell>
        </row>
        <row r="152">
          <cell r="G152" t="str">
            <v>IbadanMerchant Payments (Bill Pay)Agent DStv BP Commission - Reversals</v>
          </cell>
          <cell r="H152">
            <v>-140</v>
          </cell>
          <cell r="I152">
            <v>0</v>
          </cell>
          <cell r="J152">
            <v>0</v>
          </cell>
        </row>
        <row r="153">
          <cell r="G153" t="str">
            <v>IbadanMerchant Payments (Bill Pay)Number of agents performing Gotv</v>
          </cell>
          <cell r="H153">
            <v>227</v>
          </cell>
          <cell r="I153">
            <v>221</v>
          </cell>
          <cell r="J153">
            <v>261</v>
          </cell>
        </row>
        <row r="154">
          <cell r="G154" t="str">
            <v>IbadanMerchant Payments (Bill Pay)Churn Agents Gotv BP</v>
          </cell>
          <cell r="H154">
            <v>29</v>
          </cell>
          <cell r="I154">
            <v>22</v>
          </cell>
          <cell r="J154">
            <v>15</v>
          </cell>
        </row>
        <row r="155">
          <cell r="G155" t="str">
            <v xml:space="preserve">IbadanMerchant Payments (Bill Pay)New / Fresh Agents BP in Month </v>
          </cell>
          <cell r="H155">
            <v>26</v>
          </cell>
          <cell r="I155">
            <v>32</v>
          </cell>
          <cell r="J155">
            <v>40</v>
          </cell>
        </row>
        <row r="156">
          <cell r="G156" t="str">
            <v>IbadanMerchant Payments (Bill Pay)Total Gotv BP Volume</v>
          </cell>
          <cell r="H156">
            <v>15887</v>
          </cell>
          <cell r="I156">
            <v>15234</v>
          </cell>
          <cell r="J156">
            <v>22702</v>
          </cell>
        </row>
        <row r="157">
          <cell r="G157" t="str">
            <v>IbadanMerchant Payments (Bill Pay)Total Gotv BP Volume - Reversals</v>
          </cell>
          <cell r="H157">
            <v>55</v>
          </cell>
          <cell r="I157">
            <v>23</v>
          </cell>
          <cell r="J157">
            <v>51</v>
          </cell>
        </row>
        <row r="158">
          <cell r="G158" t="str">
            <v>IbadanMerchant Payments (Bill Pay)Total Gotv BP Value</v>
          </cell>
          <cell r="H158">
            <v>19998375</v>
          </cell>
          <cell r="I158">
            <v>19278559</v>
          </cell>
          <cell r="J158">
            <v>29314631</v>
          </cell>
        </row>
        <row r="159">
          <cell r="G159" t="str">
            <v>IbadanMerchant Payments (Bill Pay)Total Gotv BP Value - Reversals</v>
          </cell>
          <cell r="H159">
            <v>-87000</v>
          </cell>
          <cell r="I159">
            <v>-30400</v>
          </cell>
          <cell r="J159">
            <v>-68000</v>
          </cell>
        </row>
        <row r="160">
          <cell r="G160" t="str">
            <v>IbadanMerchant Payments (Bill Pay)Average Value of Gotv BP</v>
          </cell>
          <cell r="H160">
            <v>1258.79</v>
          </cell>
          <cell r="I160">
            <v>1265.5</v>
          </cell>
          <cell r="J160">
            <v>1291.28</v>
          </cell>
        </row>
        <row r="161">
          <cell r="G161" t="str">
            <v>IbadanMerchant Payments (Bill Pay)Average Value of Gotv BP - Reversals</v>
          </cell>
          <cell r="H161">
            <v>-1581.82</v>
          </cell>
          <cell r="I161">
            <v>-1321.74</v>
          </cell>
          <cell r="J161">
            <v>-1333.33</v>
          </cell>
        </row>
        <row r="162">
          <cell r="G162" t="str">
            <v>IbadanMerchant Payments (Bill Pay)Paga Gotv BP Income</v>
          </cell>
          <cell r="H162">
            <v>517376.25</v>
          </cell>
          <cell r="I162">
            <v>497309.59</v>
          </cell>
          <cell r="J162">
            <v>746821.31</v>
          </cell>
        </row>
        <row r="163">
          <cell r="G163" t="str">
            <v>IbadanMerchant Payments (Bill Pay)Paga Gotv BP Income - Reversals</v>
          </cell>
          <cell r="H163">
            <v>-105</v>
          </cell>
          <cell r="I163">
            <v>0</v>
          </cell>
          <cell r="J163">
            <v>0</v>
          </cell>
        </row>
        <row r="164">
          <cell r="G164" t="str">
            <v>IbadanMerchant Payments (Bill Pay)Agent Gotv BP Commission</v>
          </cell>
          <cell r="H164">
            <v>324510</v>
          </cell>
          <cell r="I164">
            <v>311930</v>
          </cell>
          <cell r="J164">
            <v>463120</v>
          </cell>
        </row>
        <row r="165">
          <cell r="G165" t="str">
            <v>IbadanMerchant Payments (Bill Pay)Agent Gotv BP Commission - Reversals</v>
          </cell>
          <cell r="H165">
            <v>-60</v>
          </cell>
          <cell r="I165">
            <v>0</v>
          </cell>
          <cell r="J165">
            <v>0</v>
          </cell>
        </row>
        <row r="166">
          <cell r="G166" t="str">
            <v>IbadanMerchant Payments (Bill Pay)Number of agents performing Startimes</v>
          </cell>
          <cell r="H166">
            <v>108</v>
          </cell>
          <cell r="I166">
            <v>101</v>
          </cell>
          <cell r="J166">
            <v>129</v>
          </cell>
        </row>
        <row r="167">
          <cell r="G167" t="str">
            <v>IbadanMerchant Payments (Bill Pay)Churn Agents Startimes BP</v>
          </cell>
          <cell r="H167">
            <v>3</v>
          </cell>
          <cell r="I167">
            <v>3</v>
          </cell>
          <cell r="J167">
            <v>4</v>
          </cell>
        </row>
        <row r="168">
          <cell r="G168" t="str">
            <v xml:space="preserve">IbadanMerchant Payments (Bill Pay)New / Fresh Agents BP in Month </v>
          </cell>
          <cell r="H168">
            <v>16</v>
          </cell>
          <cell r="I168">
            <v>13</v>
          </cell>
          <cell r="J168">
            <v>42</v>
          </cell>
        </row>
        <row r="169">
          <cell r="G169" t="str">
            <v>IbadanMerchant Payments (Bill Pay)Total Startimes BP Volume</v>
          </cell>
          <cell r="H169">
            <v>1886</v>
          </cell>
          <cell r="I169">
            <v>1462</v>
          </cell>
          <cell r="J169">
            <v>2305</v>
          </cell>
        </row>
        <row r="170">
          <cell r="G170" t="str">
            <v>IbadanMerchant Payments (Bill Pay)Total Startimes BP Volume - Reversals</v>
          </cell>
          <cell r="H170" t="str">
            <v xml:space="preserve">   </v>
          </cell>
          <cell r="I170">
            <v>5</v>
          </cell>
          <cell r="J170">
            <v>1</v>
          </cell>
        </row>
        <row r="171">
          <cell r="G171" t="str">
            <v>IbadanMerchant Payments (Bill Pay)Total Startimes BP Value</v>
          </cell>
          <cell r="H171">
            <v>1900400</v>
          </cell>
          <cell r="I171">
            <v>1426420</v>
          </cell>
          <cell r="J171">
            <v>2313100</v>
          </cell>
        </row>
        <row r="172">
          <cell r="G172" t="str">
            <v>IbadanMerchant Payments (Bill Pay)Total Startimes BP Value - Reversals</v>
          </cell>
          <cell r="H172" t="str">
            <v xml:space="preserve">   </v>
          </cell>
          <cell r="I172">
            <v>-5000</v>
          </cell>
          <cell r="J172">
            <v>-1000</v>
          </cell>
        </row>
        <row r="173">
          <cell r="G173" t="str">
            <v>IbadanMerchant Payments (Bill Pay)Average Value of Startimes BP</v>
          </cell>
          <cell r="H173">
            <v>1007.64</v>
          </cell>
          <cell r="I173">
            <v>975.66</v>
          </cell>
          <cell r="J173">
            <v>1003.51</v>
          </cell>
        </row>
        <row r="174">
          <cell r="G174" t="str">
            <v>IbadanMerchant Payments (Bill Pay)Average Value of Startimes BP - Reversals</v>
          </cell>
          <cell r="H174" t="str">
            <v xml:space="preserve">   </v>
          </cell>
          <cell r="I174">
            <v>-1000</v>
          </cell>
          <cell r="J174">
            <v>-1000</v>
          </cell>
        </row>
        <row r="175">
          <cell r="G175" t="str">
            <v>IbadanMerchant Payments (Bill Pay)Paga Startimes BP Income</v>
          </cell>
          <cell r="H175">
            <v>1843388</v>
          </cell>
          <cell r="I175">
            <v>1385567.4</v>
          </cell>
          <cell r="J175">
            <v>2244677</v>
          </cell>
        </row>
        <row r="176">
          <cell r="G176" t="str">
            <v>IbadanMerchant Payments (Bill Pay)Paga Startimes BP Income - Reversals</v>
          </cell>
          <cell r="H176" t="str">
            <v xml:space="preserve">   </v>
          </cell>
          <cell r="I176">
            <v>-2910</v>
          </cell>
          <cell r="J176">
            <v>0</v>
          </cell>
        </row>
        <row r="177">
          <cell r="G177" t="str">
            <v>IbadanMerchant Payments (Bill Pay)Agent Startimes BP Commission</v>
          </cell>
          <cell r="H177">
            <v>57012</v>
          </cell>
          <cell r="I177">
            <v>42852.6</v>
          </cell>
          <cell r="J177">
            <v>69423</v>
          </cell>
        </row>
        <row r="178">
          <cell r="G178" t="str">
            <v>IbadanMerchant Payments (Bill Pay)Agent Startimes BP Commission - Reversals</v>
          </cell>
          <cell r="H178" t="str">
            <v xml:space="preserve">   </v>
          </cell>
          <cell r="I178">
            <v>-90</v>
          </cell>
          <cell r="J178">
            <v>0</v>
          </cell>
        </row>
        <row r="179">
          <cell r="G179" t="str">
            <v>IbadanMerchant Payments (Bill Pay)Number of agents performing Other</v>
          </cell>
          <cell r="H179">
            <v>19</v>
          </cell>
          <cell r="I179">
            <v>8</v>
          </cell>
          <cell r="J179">
            <v>15</v>
          </cell>
        </row>
        <row r="180">
          <cell r="G180" t="str">
            <v>IbadanMerchant Payments (Bill Pay)Churn Agents Other BP</v>
          </cell>
          <cell r="H180">
            <v>2</v>
          </cell>
          <cell r="I180">
            <v>4</v>
          </cell>
          <cell r="J180">
            <v>0</v>
          </cell>
        </row>
        <row r="181">
          <cell r="G181" t="str">
            <v xml:space="preserve">IbadanMerchant Payments (Bill Pay)New / Fresh Agents BP in Month </v>
          </cell>
          <cell r="H181">
            <v>17</v>
          </cell>
          <cell r="I181">
            <v>5</v>
          </cell>
          <cell r="J181">
            <v>11</v>
          </cell>
        </row>
        <row r="182">
          <cell r="G182" t="str">
            <v>IbadanMerchant Payments (Bill Pay)Total Other BP Volume</v>
          </cell>
          <cell r="H182">
            <v>28</v>
          </cell>
          <cell r="I182">
            <v>17</v>
          </cell>
          <cell r="J182">
            <v>23</v>
          </cell>
        </row>
        <row r="183">
          <cell r="G183" t="str">
            <v>IbadanMerchant Payments (Bill Pay)Total Other BP Value</v>
          </cell>
          <cell r="H183">
            <v>113500</v>
          </cell>
          <cell r="I183">
            <v>58500</v>
          </cell>
          <cell r="J183">
            <v>86500</v>
          </cell>
        </row>
        <row r="184">
          <cell r="G184" t="str">
            <v>IbadanMerchant Payments (Bill Pay)Average Value of Other BP</v>
          </cell>
          <cell r="H184">
            <v>4053.57</v>
          </cell>
          <cell r="I184">
            <v>3441.18</v>
          </cell>
          <cell r="J184">
            <v>3760.87</v>
          </cell>
        </row>
        <row r="185">
          <cell r="G185" t="str">
            <v>IbadanMerchant Payments (Bill Pay)Paga Other BP Income</v>
          </cell>
          <cell r="H185">
            <v>10145</v>
          </cell>
          <cell r="I185">
            <v>3000</v>
          </cell>
          <cell r="J185">
            <v>7050</v>
          </cell>
        </row>
        <row r="186">
          <cell r="G186" t="str">
            <v>IbadanMerchant Payments (Bill Pay)Agent Other BP Commission</v>
          </cell>
          <cell r="H186">
            <v>900</v>
          </cell>
          <cell r="I186">
            <v>700</v>
          </cell>
          <cell r="J186">
            <v>800</v>
          </cell>
        </row>
        <row r="187">
          <cell r="G187" t="str">
            <v>IbadanAirtimeNumber of Agents performing Airtime on Transaction</v>
          </cell>
          <cell r="H187">
            <v>365</v>
          </cell>
          <cell r="I187">
            <v>378</v>
          </cell>
          <cell r="J187">
            <v>385</v>
          </cell>
        </row>
        <row r="188">
          <cell r="G188" t="str">
            <v>IbadanAirtimeChurn Agents Airtime</v>
          </cell>
          <cell r="H188">
            <v>33</v>
          </cell>
          <cell r="I188">
            <v>34</v>
          </cell>
          <cell r="J188">
            <v>38</v>
          </cell>
        </row>
        <row r="189">
          <cell r="G189" t="str">
            <v xml:space="preserve">IbadanAirtimeNew / Fresh Agents Airtime in Month </v>
          </cell>
          <cell r="H189">
            <v>33</v>
          </cell>
          <cell r="I189">
            <v>40</v>
          </cell>
          <cell r="J189">
            <v>32</v>
          </cell>
        </row>
        <row r="190">
          <cell r="G190" t="str">
            <v>IbadanAirtimeTotal Airtime Volume</v>
          </cell>
          <cell r="H190">
            <v>4927</v>
          </cell>
          <cell r="I190">
            <v>4622</v>
          </cell>
          <cell r="J190">
            <v>4819</v>
          </cell>
        </row>
        <row r="191">
          <cell r="G191" t="str">
            <v>IbadanAirtimeTotal Airtime Volume - Reversal</v>
          </cell>
          <cell r="H191">
            <v>6</v>
          </cell>
          <cell r="I191">
            <v>16</v>
          </cell>
          <cell r="J191">
            <v>126</v>
          </cell>
        </row>
        <row r="192">
          <cell r="G192" t="str">
            <v>IbadanAirtimeTotal Airtime Value</v>
          </cell>
          <cell r="H192">
            <v>1406779.65</v>
          </cell>
          <cell r="I192">
            <v>1336269.9099999999</v>
          </cell>
          <cell r="J192">
            <v>1305111.76</v>
          </cell>
        </row>
        <row r="193">
          <cell r="G193" t="str">
            <v>IbadanAirtimeTotal Airtime Value - Reversals</v>
          </cell>
          <cell r="H193">
            <v>-5250</v>
          </cell>
          <cell r="I193">
            <v>-4800</v>
          </cell>
          <cell r="J193">
            <v>-64650</v>
          </cell>
        </row>
        <row r="194">
          <cell r="G194" t="str">
            <v>IbadanAirtimeAverage Value of Airtime</v>
          </cell>
          <cell r="H194">
            <v>285.52</v>
          </cell>
          <cell r="I194">
            <v>289.11</v>
          </cell>
          <cell r="J194">
            <v>270.83</v>
          </cell>
        </row>
        <row r="195">
          <cell r="G195" t="str">
            <v>IbadanAirtimeAverage Value of Airtime - Reversals</v>
          </cell>
          <cell r="H195">
            <v>-875</v>
          </cell>
          <cell r="I195">
            <v>-300</v>
          </cell>
          <cell r="J195">
            <v>-513.1</v>
          </cell>
        </row>
        <row r="196">
          <cell r="G196" t="str">
            <v>IbadanAirtimePaga Airtime Income</v>
          </cell>
          <cell r="H196">
            <v>37420.86</v>
          </cell>
          <cell r="I196">
            <v>36631.050000000003</v>
          </cell>
          <cell r="J196">
            <v>51014.93</v>
          </cell>
        </row>
        <row r="197">
          <cell r="G197" t="str">
            <v>IbadanAirtimePaga Airtime Income - Reversals</v>
          </cell>
          <cell r="H197">
            <v>-262.5</v>
          </cell>
          <cell r="I197">
            <v>-234</v>
          </cell>
          <cell r="J197">
            <v>-3335.5</v>
          </cell>
        </row>
        <row r="198">
          <cell r="G198" t="str">
            <v>IbadanAirtimeAgent Airtime Commission</v>
          </cell>
          <cell r="H198">
            <v>70601.490000000005</v>
          </cell>
          <cell r="I198">
            <v>67045.990000000005</v>
          </cell>
          <cell r="J198">
            <v>49814.13</v>
          </cell>
        </row>
        <row r="199">
          <cell r="G199" t="str">
            <v>IbadanAirtimeAgent Airtime Commission - Reversals</v>
          </cell>
          <cell r="H199">
            <v>0</v>
          </cell>
          <cell r="I199">
            <v>0</v>
          </cell>
          <cell r="J199">
            <v>0</v>
          </cell>
        </row>
        <row r="200">
          <cell r="G200" t="str">
            <v>IlorinAgent Network Sales# of Approved Agents in Total</v>
          </cell>
          <cell r="H200">
            <v>7238</v>
          </cell>
          <cell r="I200">
            <v>7453</v>
          </cell>
          <cell r="J200">
            <v>7743</v>
          </cell>
        </row>
        <row r="201">
          <cell r="G201" t="str">
            <v>IlorinAgent Network SalesActive Agents in total (at least 1 transactions in the month)</v>
          </cell>
          <cell r="H201">
            <v>4187</v>
          </cell>
          <cell r="I201">
            <v>4293</v>
          </cell>
          <cell r="J201">
            <v>4502</v>
          </cell>
        </row>
        <row r="202">
          <cell r="G202" t="str">
            <v>IlorinAgent Network SalesActive Agents in total (at least 5 transactions in the month)</v>
          </cell>
          <cell r="H202">
            <v>3624</v>
          </cell>
          <cell r="I202">
            <v>3694</v>
          </cell>
          <cell r="J202">
            <v>3949</v>
          </cell>
        </row>
        <row r="203">
          <cell r="G203" t="str">
            <v>IlorinAgent Network SalesFresh Active Agents in total (at least 1 transactions in the month)</v>
          </cell>
          <cell r="H203">
            <v>369</v>
          </cell>
          <cell r="I203">
            <v>440</v>
          </cell>
          <cell r="J203">
            <v>472</v>
          </cell>
        </row>
        <row r="204">
          <cell r="G204" t="str">
            <v>IlorinAgent Network SalesFresh Active Agents in total (at least 5 transactions in the month)</v>
          </cell>
          <cell r="H204">
            <v>364</v>
          </cell>
          <cell r="I204">
            <v>384</v>
          </cell>
          <cell r="J204">
            <v>466</v>
          </cell>
        </row>
        <row r="205">
          <cell r="G205" t="str">
            <v>IlorinAgent Network SalesChurn Active Agents (1 txn in Month)</v>
          </cell>
          <cell r="H205">
            <v>309</v>
          </cell>
          <cell r="I205">
            <v>334</v>
          </cell>
          <cell r="J205">
            <v>263</v>
          </cell>
        </row>
        <row r="206">
          <cell r="G206" t="str">
            <v>IlorinAgent Network SalesChurn Active Agents (5 txn in Month)</v>
          </cell>
          <cell r="H206">
            <v>330</v>
          </cell>
          <cell r="I206">
            <v>314</v>
          </cell>
          <cell r="J206">
            <v>211</v>
          </cell>
        </row>
        <row r="207">
          <cell r="G207" t="str">
            <v>IlorinIlorin - All data in this section apply only to agents in Ilorin (or the specific city)# Agents in City</v>
          </cell>
          <cell r="H207">
            <v>304</v>
          </cell>
          <cell r="I207">
            <v>312</v>
          </cell>
          <cell r="J207">
            <v>326</v>
          </cell>
        </row>
        <row r="208">
          <cell r="G208" t="str">
            <v>IlorinIlorin - All data in this section apply only to agents in Ilorin (or the specific city)Active Agents in City in month (at least 1 transactions in the month)</v>
          </cell>
          <cell r="H208">
            <v>217</v>
          </cell>
          <cell r="I208">
            <v>222</v>
          </cell>
          <cell r="J208">
            <v>222</v>
          </cell>
        </row>
        <row r="209">
          <cell r="G209" t="str">
            <v>IlorinIlorin - All data in this section apply only to agents in Ilorin (or the specific city)Active Agents in City in month (at least 5 transactions in the month)</v>
          </cell>
          <cell r="H209">
            <v>178</v>
          </cell>
          <cell r="I209">
            <v>163</v>
          </cell>
          <cell r="J209">
            <v>183</v>
          </cell>
        </row>
        <row r="210">
          <cell r="G210" t="str">
            <v>IlorinIlorin - All data in this section apply only to agents in Ilorin (or the specific city)Churn City Agents in Month (1 txn in Month)</v>
          </cell>
          <cell r="H210">
            <v>20</v>
          </cell>
          <cell r="I210">
            <v>18</v>
          </cell>
          <cell r="J210">
            <v>21</v>
          </cell>
        </row>
        <row r="211">
          <cell r="G211" t="str">
            <v>IlorinIlorin - All data in this section apply only to agents in Ilorin (or the specific city)Churn City Agents in Month (5 txn in Month)</v>
          </cell>
          <cell r="H211">
            <v>22</v>
          </cell>
          <cell r="I211">
            <v>31</v>
          </cell>
          <cell r="J211">
            <v>15</v>
          </cell>
        </row>
        <row r="212">
          <cell r="G212" t="str">
            <v>IlorinDeposit into Paga Number of Agents performing at least 1 Deposit for Customer or another Agent (Accept Deposit)</v>
          </cell>
          <cell r="H212">
            <v>59</v>
          </cell>
          <cell r="I212">
            <v>52</v>
          </cell>
          <cell r="J212">
            <v>71</v>
          </cell>
        </row>
        <row r="213">
          <cell r="G213" t="str">
            <v>IlorinDeposit into Paga Churn Agents DP</v>
          </cell>
          <cell r="H213">
            <v>17</v>
          </cell>
          <cell r="I213">
            <v>33</v>
          </cell>
          <cell r="J213">
            <v>15</v>
          </cell>
        </row>
        <row r="214">
          <cell r="G214" t="str">
            <v xml:space="preserve">IlorinDeposit into Paga New / Fresh Agents DP in Month </v>
          </cell>
          <cell r="H214">
            <v>30</v>
          </cell>
          <cell r="I214">
            <v>26</v>
          </cell>
          <cell r="J214">
            <v>34</v>
          </cell>
        </row>
        <row r="215">
          <cell r="G215" t="str">
            <v>IlorinDeposit into Paga Total DP Volume</v>
          </cell>
          <cell r="H215">
            <v>318</v>
          </cell>
          <cell r="I215">
            <v>371</v>
          </cell>
          <cell r="J215">
            <v>576</v>
          </cell>
        </row>
        <row r="216">
          <cell r="G216" t="str">
            <v>IlorinDeposit into Paga Total DP Value</v>
          </cell>
          <cell r="H216">
            <v>3850597.46</v>
          </cell>
          <cell r="I216">
            <v>5007960</v>
          </cell>
          <cell r="J216">
            <v>7284403</v>
          </cell>
        </row>
        <row r="217">
          <cell r="G217" t="str">
            <v>IlorinDeposit into Paga Average Value of DP</v>
          </cell>
          <cell r="H217">
            <v>12108.8</v>
          </cell>
          <cell r="I217">
            <v>13498.54</v>
          </cell>
          <cell r="J217">
            <v>12646.53</v>
          </cell>
        </row>
        <row r="218">
          <cell r="G218" t="str">
            <v>IlorinMoney Transfer on PagaNumber of Agents performing MT on Paga (to customer or non-customer)</v>
          </cell>
          <cell r="H218">
            <v>4</v>
          </cell>
          <cell r="I218">
            <v>3</v>
          </cell>
          <cell r="J218">
            <v>1</v>
          </cell>
        </row>
        <row r="219">
          <cell r="G219" t="str">
            <v>IlorinMoney Transfer on PagaChurn Agents MT</v>
          </cell>
          <cell r="H219">
            <v>8</v>
          </cell>
          <cell r="I219">
            <v>3</v>
          </cell>
          <cell r="J219">
            <v>3</v>
          </cell>
        </row>
        <row r="220">
          <cell r="G220" t="str">
            <v xml:space="preserve">IlorinMoney Transfer on PagaNew / Fresh Agents MT in Month </v>
          </cell>
          <cell r="H220">
            <v>3</v>
          </cell>
          <cell r="I220">
            <v>2</v>
          </cell>
          <cell r="J220">
            <v>1</v>
          </cell>
        </row>
        <row r="221">
          <cell r="G221" t="str">
            <v>IlorinMoney Transfer on PagaTotal MT Volume</v>
          </cell>
          <cell r="H221">
            <v>4</v>
          </cell>
          <cell r="I221">
            <v>8</v>
          </cell>
          <cell r="J221">
            <v>1</v>
          </cell>
        </row>
        <row r="222">
          <cell r="G222" t="str">
            <v>IlorinMoney Transfer on PagaTotal MT Value</v>
          </cell>
          <cell r="H222">
            <v>6700</v>
          </cell>
          <cell r="I222">
            <v>13500</v>
          </cell>
          <cell r="J222">
            <v>1000</v>
          </cell>
        </row>
        <row r="223">
          <cell r="G223" t="str">
            <v>IlorinMoney Transfer on PagaAverage Value of MT</v>
          </cell>
          <cell r="H223">
            <v>1675</v>
          </cell>
          <cell r="I223">
            <v>1687.5</v>
          </cell>
          <cell r="J223">
            <v>1000</v>
          </cell>
        </row>
        <row r="224">
          <cell r="G224" t="str">
            <v>IlorinMoney Transfer on PagaPaga MT Income</v>
          </cell>
          <cell r="H224">
            <v>340</v>
          </cell>
          <cell r="I224">
            <v>720</v>
          </cell>
          <cell r="J224">
            <v>80</v>
          </cell>
        </row>
        <row r="225">
          <cell r="G225" t="str">
            <v>IlorinMoney Transfer on PagaAgent MT Commission</v>
          </cell>
          <cell r="H225">
            <v>110</v>
          </cell>
          <cell r="I225">
            <v>280</v>
          </cell>
          <cell r="J225">
            <v>20</v>
          </cell>
        </row>
        <row r="226">
          <cell r="G226" t="str">
            <v>IlorinDeposit To BankNumber of Agents performing Deposit to Bank</v>
          </cell>
          <cell r="H226">
            <v>137</v>
          </cell>
          <cell r="I226">
            <v>128</v>
          </cell>
          <cell r="J226">
            <v>139</v>
          </cell>
        </row>
        <row r="227">
          <cell r="G227" t="str">
            <v>IlorinDeposit To BankChurn Agents DB</v>
          </cell>
          <cell r="H227">
            <v>24</v>
          </cell>
          <cell r="I227">
            <v>33</v>
          </cell>
          <cell r="J227">
            <v>16</v>
          </cell>
        </row>
        <row r="228">
          <cell r="G228" t="str">
            <v xml:space="preserve">IlorinDeposit To Bank New / Fresh Agents DB in Month </v>
          </cell>
          <cell r="H228">
            <v>32</v>
          </cell>
          <cell r="I228">
            <v>17</v>
          </cell>
          <cell r="J228">
            <v>31</v>
          </cell>
        </row>
        <row r="229">
          <cell r="G229" t="str">
            <v>IlorinDeposit To BankTotal DB Volume</v>
          </cell>
          <cell r="H229">
            <v>875</v>
          </cell>
          <cell r="I229">
            <v>951</v>
          </cell>
          <cell r="J229">
            <v>1005</v>
          </cell>
        </row>
        <row r="230">
          <cell r="G230" t="str">
            <v>IlorinDeposit To BankTotal DB Volume - Reversals</v>
          </cell>
          <cell r="H230">
            <v>1</v>
          </cell>
          <cell r="I230">
            <v>1</v>
          </cell>
          <cell r="J230">
            <v>3</v>
          </cell>
        </row>
        <row r="231">
          <cell r="G231" t="str">
            <v>IlorinDeposit To BankTotal DB Value</v>
          </cell>
          <cell r="H231">
            <v>15275100</v>
          </cell>
          <cell r="I231">
            <v>16973475</v>
          </cell>
          <cell r="J231">
            <v>20095885</v>
          </cell>
        </row>
        <row r="232">
          <cell r="G232" t="str">
            <v>IlorinDeposit To BankTotal DB Value - Reversals</v>
          </cell>
          <cell r="H232">
            <v>-6000</v>
          </cell>
          <cell r="I232">
            <v>-5000</v>
          </cell>
          <cell r="J232">
            <v>-42200</v>
          </cell>
        </row>
        <row r="233">
          <cell r="G233" t="str">
            <v>IlorinDeposit To BankAverage Value of DB</v>
          </cell>
          <cell r="H233">
            <v>17457.259999999998</v>
          </cell>
          <cell r="I233">
            <v>17848.03</v>
          </cell>
          <cell r="J233">
            <v>19995.91</v>
          </cell>
        </row>
        <row r="234">
          <cell r="G234" t="str">
            <v>IlorinDeposit To BankAverage Value of DB - Reversals</v>
          </cell>
          <cell r="H234">
            <v>-6000</v>
          </cell>
          <cell r="I234">
            <v>-5000</v>
          </cell>
          <cell r="J234">
            <v>-14066.67</v>
          </cell>
        </row>
        <row r="235">
          <cell r="G235" t="str">
            <v>IlorinDeposit To BankPaga DB Income</v>
          </cell>
          <cell r="H235">
            <v>74740</v>
          </cell>
          <cell r="I235">
            <v>81110</v>
          </cell>
          <cell r="J235">
            <v>84380</v>
          </cell>
        </row>
        <row r="236">
          <cell r="G236" t="str">
            <v>IlorinDeposit To BankPaga DB Income - Reversal</v>
          </cell>
          <cell r="H236">
            <v>-100</v>
          </cell>
          <cell r="I236">
            <v>-100</v>
          </cell>
          <cell r="J236">
            <v>-240</v>
          </cell>
        </row>
        <row r="237">
          <cell r="G237" t="str">
            <v>IlorinDeposit To BankAgent DB Commission</v>
          </cell>
          <cell r="H237">
            <v>56210</v>
          </cell>
          <cell r="I237">
            <v>61240</v>
          </cell>
          <cell r="J237">
            <v>65470</v>
          </cell>
        </row>
        <row r="238">
          <cell r="G238" t="str">
            <v>IlorinDeposit To BankAgent DB Commission - Reversal</v>
          </cell>
          <cell r="H238">
            <v>-50</v>
          </cell>
          <cell r="I238">
            <v>-50</v>
          </cell>
          <cell r="J238">
            <v>-210</v>
          </cell>
        </row>
        <row r="239">
          <cell r="G239" t="str">
            <v>IlorinMerchant Payments (Bill Pay)Number of agents performing DStv</v>
          </cell>
          <cell r="H239">
            <v>107</v>
          </cell>
          <cell r="I239">
            <v>111</v>
          </cell>
          <cell r="J239">
            <v>118</v>
          </cell>
        </row>
        <row r="240">
          <cell r="G240" t="str">
            <v>IlorinMerchant Payments (Bill Pay)Churn Agents DStv BP</v>
          </cell>
          <cell r="H240">
            <v>14</v>
          </cell>
          <cell r="I240">
            <v>11</v>
          </cell>
          <cell r="J240">
            <v>9</v>
          </cell>
        </row>
        <row r="241">
          <cell r="G241" t="str">
            <v xml:space="preserve">IlorinMerchant Payments (Bill Pay)New / Fresh Agents BP in Month </v>
          </cell>
          <cell r="H241">
            <v>31</v>
          </cell>
          <cell r="I241">
            <v>23</v>
          </cell>
          <cell r="J241">
            <v>24</v>
          </cell>
        </row>
        <row r="242">
          <cell r="G242" t="str">
            <v>IlorinMerchant Payments (Bill Pay)Total DStv BP Volume</v>
          </cell>
          <cell r="H242">
            <v>2930</v>
          </cell>
          <cell r="I242">
            <v>2961</v>
          </cell>
          <cell r="J242">
            <v>4148</v>
          </cell>
        </row>
        <row r="243">
          <cell r="G243" t="str">
            <v>IlorinMerchant Payments (Bill Pay)Total DStv BP Volume - Reversal</v>
          </cell>
          <cell r="H243">
            <v>1</v>
          </cell>
          <cell r="I243">
            <v>3</v>
          </cell>
          <cell r="J243">
            <v>1</v>
          </cell>
        </row>
        <row r="244">
          <cell r="G244" t="str">
            <v>IlorinMerchant Payments (Bill Pay)Total DStv BP Value</v>
          </cell>
          <cell r="H244">
            <v>5572589</v>
          </cell>
          <cell r="I244">
            <v>5266936</v>
          </cell>
          <cell r="J244">
            <v>8171012</v>
          </cell>
        </row>
        <row r="245">
          <cell r="G245" t="str">
            <v>IlorinMerchant Payments (Bill Pay)Total DStv BP Value - Reversal</v>
          </cell>
          <cell r="H245">
            <v>-1500</v>
          </cell>
          <cell r="I245">
            <v>-4500</v>
          </cell>
          <cell r="J245">
            <v>-1500</v>
          </cell>
        </row>
        <row r="246">
          <cell r="G246" t="str">
            <v>IlorinMerchant Payments (Bill Pay)Average Value of DStv BP</v>
          </cell>
          <cell r="H246">
            <v>1901.91</v>
          </cell>
          <cell r="I246">
            <v>1778.77</v>
          </cell>
          <cell r="J246">
            <v>1969.87</v>
          </cell>
        </row>
        <row r="247">
          <cell r="G247" t="str">
            <v>IlorinMerchant Payments (Bill Pay)Average Value of DStv BP - Reversals</v>
          </cell>
          <cell r="H247">
            <v>-1500</v>
          </cell>
          <cell r="I247">
            <v>-1500</v>
          </cell>
          <cell r="J247">
            <v>-1500</v>
          </cell>
        </row>
        <row r="248">
          <cell r="G248" t="str">
            <v>IlorinMerchant Payments (Bill Pay)Paga DStv BP Income</v>
          </cell>
          <cell r="H248">
            <v>114320.89</v>
          </cell>
          <cell r="I248">
            <v>111874.36</v>
          </cell>
          <cell r="J248">
            <v>164665.12</v>
          </cell>
        </row>
        <row r="249">
          <cell r="G249" t="str">
            <v>IlorinMerchant Payments (Bill Pay)Paga DStv BP Income - Reversals</v>
          </cell>
          <cell r="H249">
            <v>0</v>
          </cell>
          <cell r="I249">
            <v>0</v>
          </cell>
          <cell r="J249">
            <v>0</v>
          </cell>
        </row>
        <row r="250">
          <cell r="G250" t="str">
            <v>IlorinMerchant Payments (Bill Pay)Agent DStv BP Commission</v>
          </cell>
          <cell r="H250">
            <v>81770</v>
          </cell>
          <cell r="I250">
            <v>79380</v>
          </cell>
          <cell r="J250">
            <v>113040</v>
          </cell>
        </row>
        <row r="251">
          <cell r="G251" t="str">
            <v>IlorinMerchant Payments (Bill Pay)Agent DStv BP Commission - Reversals</v>
          </cell>
          <cell r="H251">
            <v>0</v>
          </cell>
          <cell r="I251">
            <v>0</v>
          </cell>
          <cell r="J251">
            <v>0</v>
          </cell>
        </row>
        <row r="252">
          <cell r="G252" t="str">
            <v>IlorinMerchant Payments (Bill Pay)Number of agents performing Gotv</v>
          </cell>
          <cell r="H252">
            <v>64</v>
          </cell>
          <cell r="I252">
            <v>85</v>
          </cell>
          <cell r="J252">
            <v>119</v>
          </cell>
        </row>
        <row r="253">
          <cell r="G253" t="str">
            <v>IlorinMerchant Payments (Bill Pay)Churn Agents Gotv BP</v>
          </cell>
          <cell r="H253" t="str">
            <v xml:space="preserve">  </v>
          </cell>
          <cell r="I253">
            <v>1</v>
          </cell>
          <cell r="J253">
            <v>2</v>
          </cell>
        </row>
        <row r="254">
          <cell r="G254" t="str">
            <v xml:space="preserve">IlorinMerchant Payments (Bill Pay)New / Fresh Agents BP in Month </v>
          </cell>
          <cell r="H254">
            <v>50</v>
          </cell>
          <cell r="I254">
            <v>23</v>
          </cell>
          <cell r="J254">
            <v>35</v>
          </cell>
        </row>
        <row r="255">
          <cell r="G255" t="str">
            <v>IlorinMerchant Payments (Bill Pay)Total Gotv BP Volume</v>
          </cell>
          <cell r="H255">
            <v>1230</v>
          </cell>
          <cell r="I255">
            <v>3226</v>
          </cell>
          <cell r="J255">
            <v>5936</v>
          </cell>
        </row>
        <row r="256">
          <cell r="G256" t="str">
            <v>IlorinMerchant Payments (Bill Pay)Total Gotv BP Volume - Reversals</v>
          </cell>
          <cell r="H256" t="str">
            <v xml:space="preserve">  </v>
          </cell>
          <cell r="I256">
            <v>5</v>
          </cell>
          <cell r="J256">
            <v>19</v>
          </cell>
        </row>
        <row r="257">
          <cell r="G257" t="str">
            <v>IlorinMerchant Payments (Bill Pay)Total Gotv BP Value</v>
          </cell>
          <cell r="H257">
            <v>1399634</v>
          </cell>
          <cell r="I257">
            <v>3553500</v>
          </cell>
          <cell r="J257">
            <v>6779350</v>
          </cell>
        </row>
        <row r="258">
          <cell r="G258" t="str">
            <v>IlorinMerchant Payments (Bill Pay)Total Gotv BP Value - Reversals</v>
          </cell>
          <cell r="H258" t="str">
            <v xml:space="preserve">  </v>
          </cell>
          <cell r="I258">
            <v>-7500</v>
          </cell>
          <cell r="J258">
            <v>-22000</v>
          </cell>
        </row>
        <row r="259">
          <cell r="G259" t="str">
            <v>IlorinMerchant Payments (Bill Pay)Average Value of Gotv BP</v>
          </cell>
          <cell r="H259">
            <v>1137.9100000000001</v>
          </cell>
          <cell r="I259">
            <v>1101.52</v>
          </cell>
          <cell r="J259">
            <v>1142.07</v>
          </cell>
        </row>
        <row r="260">
          <cell r="G260" t="str">
            <v>IlorinMerchant Payments (Bill Pay)Average Value of Gotv BP - Reversals</v>
          </cell>
          <cell r="H260" t="str">
            <v xml:space="preserve">  </v>
          </cell>
          <cell r="I260">
            <v>-1500</v>
          </cell>
          <cell r="J260">
            <v>-1157.8900000000001</v>
          </cell>
        </row>
        <row r="261">
          <cell r="G261" t="str">
            <v>IlorinMerchant Payments (Bill Pay)Paga Gotv BP Income</v>
          </cell>
          <cell r="H261">
            <v>38596.339999999997</v>
          </cell>
          <cell r="I261">
            <v>100030</v>
          </cell>
          <cell r="J261">
            <v>186353.5</v>
          </cell>
        </row>
        <row r="262">
          <cell r="G262" t="str">
            <v>IlorinMerchant Payments (Bill Pay)Paga Gotv BP Income - Reversals</v>
          </cell>
          <cell r="H262" t="str">
            <v xml:space="preserve">  </v>
          </cell>
          <cell r="I262">
            <v>0</v>
          </cell>
          <cell r="J262">
            <v>0</v>
          </cell>
        </row>
        <row r="263">
          <cell r="G263" t="str">
            <v>IlorinMerchant Payments (Bill Pay)Agent Gotv BP Commission</v>
          </cell>
          <cell r="H263">
            <v>24840</v>
          </cell>
          <cell r="I263">
            <v>64540</v>
          </cell>
          <cell r="J263">
            <v>118880</v>
          </cell>
        </row>
        <row r="264">
          <cell r="G264" t="str">
            <v>IlorinMerchant Payments (Bill Pay)Agent Gotv BP Commission - Reversals</v>
          </cell>
          <cell r="H264" t="str">
            <v xml:space="preserve">  </v>
          </cell>
          <cell r="I264">
            <v>0</v>
          </cell>
          <cell r="J264">
            <v>0</v>
          </cell>
        </row>
        <row r="265">
          <cell r="G265" t="str">
            <v>IlorinMerchant Payments (Bill Pay)Number of agents performing Startimes</v>
          </cell>
          <cell r="H265">
            <v>85</v>
          </cell>
          <cell r="I265">
            <v>85</v>
          </cell>
          <cell r="J265">
            <v>108</v>
          </cell>
        </row>
        <row r="266">
          <cell r="G266" t="str">
            <v>IlorinMerchant Payments (Bill Pay)Churn Agents Startimes BP</v>
          </cell>
          <cell r="H266">
            <v>6</v>
          </cell>
          <cell r="I266">
            <v>7</v>
          </cell>
          <cell r="J266">
            <v>2</v>
          </cell>
        </row>
        <row r="267">
          <cell r="G267" t="str">
            <v xml:space="preserve">IlorinMerchant Payments (Bill Pay)New / Fresh Agents BP in Month </v>
          </cell>
          <cell r="H267">
            <v>28</v>
          </cell>
          <cell r="I267">
            <v>15</v>
          </cell>
          <cell r="J267">
            <v>29</v>
          </cell>
        </row>
        <row r="268">
          <cell r="G268" t="str">
            <v>IlorinMerchant Payments (Bill Pay)Total Startimes BP Volume</v>
          </cell>
          <cell r="H268">
            <v>3618</v>
          </cell>
          <cell r="I268">
            <v>4745</v>
          </cell>
          <cell r="J268">
            <v>7331</v>
          </cell>
        </row>
        <row r="269">
          <cell r="G269" t="str">
            <v>IlorinMerchant Payments (Bill Pay)Total Startimes BP Volume - Reversals</v>
          </cell>
          <cell r="H269" t="str">
            <v xml:space="preserve">  </v>
          </cell>
          <cell r="I269">
            <v>2</v>
          </cell>
          <cell r="J269">
            <v>0</v>
          </cell>
        </row>
        <row r="270">
          <cell r="G270" t="str">
            <v>IlorinMerchant Payments (Bill Pay)Total Startimes BP Value</v>
          </cell>
          <cell r="H270">
            <v>4736600</v>
          </cell>
          <cell r="I270">
            <v>5374550</v>
          </cell>
          <cell r="J270">
            <v>7752720</v>
          </cell>
        </row>
        <row r="271">
          <cell r="G271" t="str">
            <v>IlorinMerchant Payments (Bill Pay)Total Startimes BP Value - Reversals</v>
          </cell>
          <cell r="H271" t="str">
            <v xml:space="preserve">  </v>
          </cell>
          <cell r="I271">
            <v>-3000</v>
          </cell>
          <cell r="J271">
            <v>0</v>
          </cell>
        </row>
        <row r="272">
          <cell r="G272" t="str">
            <v>IlorinMerchant Payments (Bill Pay)Average Value of Startimes BP</v>
          </cell>
          <cell r="H272">
            <v>1309.18</v>
          </cell>
          <cell r="I272">
            <v>1132.68</v>
          </cell>
          <cell r="J272">
            <v>1057.53</v>
          </cell>
        </row>
        <row r="273">
          <cell r="G273" t="str">
            <v>IlorinMerchant Payments (Bill Pay)Average Value of Startimes BP - Reversals</v>
          </cell>
          <cell r="H273" t="str">
            <v xml:space="preserve">  </v>
          </cell>
          <cell r="I273">
            <v>-1500</v>
          </cell>
          <cell r="J273">
            <v>0</v>
          </cell>
        </row>
        <row r="274">
          <cell r="G274" t="str">
            <v>IlorinMerchant Payments (Bill Pay)Paga Startimes BP Income</v>
          </cell>
          <cell r="H274">
            <v>4594502</v>
          </cell>
          <cell r="I274">
            <v>5216223.5</v>
          </cell>
          <cell r="J274">
            <v>7520138.4000000004</v>
          </cell>
        </row>
        <row r="275">
          <cell r="G275" t="str">
            <v>IlorinMerchant Payments (Bill Pay)Paga Startimes BP Income - Reversals</v>
          </cell>
          <cell r="H275" t="str">
            <v xml:space="preserve">  </v>
          </cell>
          <cell r="I275">
            <v>0</v>
          </cell>
          <cell r="J275">
            <v>0</v>
          </cell>
        </row>
        <row r="276">
          <cell r="G276" t="str">
            <v>IlorinMerchant Payments (Bill Pay)Agent Startimes BP Commission</v>
          </cell>
          <cell r="H276">
            <v>142098</v>
          </cell>
          <cell r="I276">
            <v>161326.5</v>
          </cell>
          <cell r="J276">
            <v>232581.6</v>
          </cell>
        </row>
        <row r="277">
          <cell r="G277" t="str">
            <v>IlorinMerchant Payments (Bill Pay)Agent Startimes BP Commission - Reversals</v>
          </cell>
          <cell r="H277" t="str">
            <v xml:space="preserve">  </v>
          </cell>
          <cell r="I277">
            <v>0</v>
          </cell>
          <cell r="J277">
            <v>0</v>
          </cell>
        </row>
        <row r="278">
          <cell r="G278" t="str">
            <v>IlorinMerchant Payments (Bill Pay)Number of agents performing Other</v>
          </cell>
          <cell r="H278">
            <v>23</v>
          </cell>
          <cell r="I278">
            <v>10</v>
          </cell>
          <cell r="J278">
            <v>15</v>
          </cell>
        </row>
        <row r="279">
          <cell r="G279" t="str">
            <v>IlorinMerchant Payments (Bill Pay)Churn Agents Other BP</v>
          </cell>
          <cell r="H279">
            <v>1</v>
          </cell>
          <cell r="I279">
            <v>2</v>
          </cell>
          <cell r="J279">
            <v>3</v>
          </cell>
        </row>
        <row r="280">
          <cell r="G280" t="str">
            <v xml:space="preserve">IlorinMerchant Payments (Bill Pay)New / Fresh Agents BP in Month </v>
          </cell>
          <cell r="H280">
            <v>18</v>
          </cell>
          <cell r="I280">
            <v>4</v>
          </cell>
          <cell r="J280">
            <v>14</v>
          </cell>
        </row>
        <row r="281">
          <cell r="G281" t="str">
            <v>IlorinMerchant Payments (Bill Pay)Total Other BP Volume</v>
          </cell>
          <cell r="H281">
            <v>34</v>
          </cell>
          <cell r="I281">
            <v>15</v>
          </cell>
          <cell r="J281">
            <v>17</v>
          </cell>
        </row>
        <row r="282">
          <cell r="G282" t="str">
            <v>IlorinMerchant Payments (Bill Pay)Total Other BP Value</v>
          </cell>
          <cell r="H282">
            <v>136500</v>
          </cell>
          <cell r="I282">
            <v>60000</v>
          </cell>
          <cell r="J282">
            <v>55500</v>
          </cell>
        </row>
        <row r="283">
          <cell r="G283" t="str">
            <v>IlorinMerchant Payments (Bill Pay)Average Value of Other BP</v>
          </cell>
          <cell r="H283">
            <v>4014.71</v>
          </cell>
          <cell r="I283">
            <v>4000</v>
          </cell>
          <cell r="J283">
            <v>3264.71</v>
          </cell>
        </row>
        <row r="284">
          <cell r="G284" t="str">
            <v>IlorinMerchant Payments (Bill Pay)Paga Other BP Income</v>
          </cell>
          <cell r="H284">
            <v>12098.68</v>
          </cell>
          <cell r="I284">
            <v>4081.05</v>
          </cell>
          <cell r="J284">
            <v>3144.73</v>
          </cell>
        </row>
        <row r="285">
          <cell r="G285" t="str">
            <v>IlorinMerchant Payments (Bill Pay)Agent Other BP Commission</v>
          </cell>
          <cell r="H285">
            <v>1100</v>
          </cell>
          <cell r="I285">
            <v>550</v>
          </cell>
          <cell r="J285">
            <v>580</v>
          </cell>
        </row>
        <row r="286">
          <cell r="G286" t="str">
            <v>IlorinAirtimeNumber of Agents performing Airtime on Transaction</v>
          </cell>
          <cell r="H286">
            <v>243</v>
          </cell>
          <cell r="I286">
            <v>264</v>
          </cell>
          <cell r="J286">
            <v>288</v>
          </cell>
        </row>
        <row r="287">
          <cell r="G287" t="str">
            <v>IlorinAirtimeChurn Agents Airtime</v>
          </cell>
          <cell r="H287">
            <v>42</v>
          </cell>
          <cell r="I287">
            <v>26</v>
          </cell>
          <cell r="J287">
            <v>27</v>
          </cell>
        </row>
        <row r="288">
          <cell r="G288" t="str">
            <v xml:space="preserve">IlorinAirtimeNew / Fresh Agents Airtime in Month </v>
          </cell>
          <cell r="H288">
            <v>34</v>
          </cell>
          <cell r="I288">
            <v>47</v>
          </cell>
          <cell r="J288">
            <v>31</v>
          </cell>
        </row>
        <row r="289">
          <cell r="G289" t="str">
            <v>IlorinAirtimeTotal Airtime Volume</v>
          </cell>
          <cell r="H289">
            <v>2572</v>
          </cell>
          <cell r="I289">
            <v>2983</v>
          </cell>
          <cell r="J289">
            <v>3261</v>
          </cell>
        </row>
        <row r="290">
          <cell r="G290" t="str">
            <v>IlorinAirtimeTotal Airtime Volume - Reversal</v>
          </cell>
          <cell r="H290">
            <v>4</v>
          </cell>
          <cell r="I290">
            <v>5</v>
          </cell>
          <cell r="J290">
            <v>12</v>
          </cell>
        </row>
        <row r="291">
          <cell r="G291" t="str">
            <v>IlorinAirtimeTotal Airtime Value</v>
          </cell>
          <cell r="H291">
            <v>1499814.65</v>
          </cell>
          <cell r="I291">
            <v>1424180.58</v>
          </cell>
          <cell r="J291">
            <v>1336010.32</v>
          </cell>
        </row>
        <row r="292">
          <cell r="G292" t="str">
            <v>IlorinAirtimeTotal Airtime Value - Reversals</v>
          </cell>
          <cell r="H292">
            <v>-5900</v>
          </cell>
          <cell r="I292">
            <v>-1800</v>
          </cell>
          <cell r="J292">
            <v>-3500</v>
          </cell>
        </row>
        <row r="293">
          <cell r="G293" t="str">
            <v>IlorinAirtimeAverage Value of Airtime</v>
          </cell>
          <cell r="H293">
            <v>583.13</v>
          </cell>
          <cell r="I293">
            <v>477.43</v>
          </cell>
          <cell r="J293">
            <v>409.69</v>
          </cell>
        </row>
        <row r="294">
          <cell r="G294" t="str">
            <v>IlorinAirtimeAverage Value of Airtime - Reversals</v>
          </cell>
          <cell r="H294">
            <v>-1475</v>
          </cell>
          <cell r="I294">
            <v>-360</v>
          </cell>
          <cell r="J294">
            <v>-291.67</v>
          </cell>
        </row>
        <row r="295">
          <cell r="G295" t="str">
            <v>IlorinAirtimePaga Airtime Income</v>
          </cell>
          <cell r="H295">
            <v>41775.949999999997</v>
          </cell>
          <cell r="I295">
            <v>39565.300000000003</v>
          </cell>
          <cell r="J295">
            <v>54573.41</v>
          </cell>
        </row>
        <row r="296">
          <cell r="G296" t="str">
            <v>IlorinAirtimePaga Airtime Income - Reversals</v>
          </cell>
          <cell r="H296">
            <v>-295</v>
          </cell>
          <cell r="I296">
            <v>-90</v>
          </cell>
          <cell r="J296">
            <v>-189</v>
          </cell>
        </row>
        <row r="297">
          <cell r="G297" t="str">
            <v>IlorinAirtimeAgent Airtime Commission</v>
          </cell>
          <cell r="H297">
            <v>75285.73</v>
          </cell>
          <cell r="I297">
            <v>71299.03</v>
          </cell>
          <cell r="J297">
            <v>48645.7</v>
          </cell>
        </row>
        <row r="298">
          <cell r="G298" t="str">
            <v>IlorinAirtimeAgent Airtime Commission - Reversals</v>
          </cell>
          <cell r="H298">
            <v>0</v>
          </cell>
          <cell r="I298">
            <v>0</v>
          </cell>
          <cell r="J298">
            <v>0</v>
          </cell>
        </row>
        <row r="299">
          <cell r="G299" t="str">
            <v>AbujaAgent Network Sales# of Approved Agents in Total</v>
          </cell>
          <cell r="H299">
            <v>7238</v>
          </cell>
          <cell r="I299">
            <v>7453</v>
          </cell>
          <cell r="J299">
            <v>7743</v>
          </cell>
        </row>
        <row r="300">
          <cell r="G300" t="str">
            <v>AbujaAgent Network SalesActive Agents in total (at least 1 transactions in the month)</v>
          </cell>
          <cell r="H300">
            <v>4187</v>
          </cell>
          <cell r="I300">
            <v>4293</v>
          </cell>
          <cell r="J300">
            <v>4502</v>
          </cell>
        </row>
        <row r="301">
          <cell r="G301" t="str">
            <v>AbujaAgent Network SalesActive Agents in total (at least 5 transactions in the month)</v>
          </cell>
          <cell r="H301">
            <v>3624</v>
          </cell>
          <cell r="I301">
            <v>3694</v>
          </cell>
          <cell r="J301">
            <v>3949</v>
          </cell>
        </row>
        <row r="302">
          <cell r="G302" t="str">
            <v>AbujaAgent Network SalesFresh Active Agents in total (at least 1 transactions in the month)</v>
          </cell>
          <cell r="H302">
            <v>369</v>
          </cell>
          <cell r="I302">
            <v>440</v>
          </cell>
          <cell r="J302">
            <v>472</v>
          </cell>
        </row>
        <row r="303">
          <cell r="G303" t="str">
            <v>AbujaAgent Network SalesFresh Active Agents in total (at least 5 transactions in the month)</v>
          </cell>
          <cell r="H303">
            <v>364</v>
          </cell>
          <cell r="I303">
            <v>384</v>
          </cell>
          <cell r="J303">
            <v>466</v>
          </cell>
        </row>
        <row r="304">
          <cell r="G304" t="str">
            <v>AbujaAgent Network SalesChurn Active Agents (1 txn in Month)</v>
          </cell>
          <cell r="H304">
            <v>309</v>
          </cell>
          <cell r="I304">
            <v>334</v>
          </cell>
          <cell r="J304">
            <v>263</v>
          </cell>
        </row>
        <row r="305">
          <cell r="G305" t="str">
            <v>AbujaAgent Network SalesChurn Active Agents (5 txn in Month)</v>
          </cell>
          <cell r="H305">
            <v>330</v>
          </cell>
          <cell r="I305">
            <v>314</v>
          </cell>
          <cell r="J305">
            <v>211</v>
          </cell>
        </row>
        <row r="306">
          <cell r="G306" t="str">
            <v>AbujaAbuja - All data in this section apply only to agents in Abuja (or the specific city)# Agents in City</v>
          </cell>
          <cell r="H306">
            <v>514</v>
          </cell>
          <cell r="I306">
            <v>529</v>
          </cell>
          <cell r="J306">
            <v>552</v>
          </cell>
        </row>
        <row r="307">
          <cell r="G307" t="str">
            <v>AbujaAbuja - All data in this section apply only to agents in Abuja (or the specific city)Active Agents in City in month (at least 1 transactions in the month)</v>
          </cell>
          <cell r="H307">
            <v>261</v>
          </cell>
          <cell r="I307">
            <v>264</v>
          </cell>
          <cell r="J307">
            <v>280</v>
          </cell>
        </row>
        <row r="308">
          <cell r="G308" t="str">
            <v>AbujaAbuja - All data in this section apply only to agents in Abuja (or the specific city)Active Agents in City in month (at least 5 transactions in the month)</v>
          </cell>
          <cell r="H308">
            <v>221</v>
          </cell>
          <cell r="I308">
            <v>233</v>
          </cell>
          <cell r="J308">
            <v>252</v>
          </cell>
        </row>
        <row r="309">
          <cell r="G309" t="str">
            <v>AbujaAbuja - All data in this section apply only to agents in Abuja (or the specific city)Churn City Agents in Month (1 txn in Month)</v>
          </cell>
          <cell r="H309">
            <v>15</v>
          </cell>
          <cell r="I309">
            <v>24</v>
          </cell>
          <cell r="J309">
            <v>18</v>
          </cell>
        </row>
        <row r="310">
          <cell r="G310" t="str">
            <v>AbujaAbuja - All data in this section apply only to agents in Abuja (or the specific city)Churn City Agents in Month (5 txn in Month)</v>
          </cell>
          <cell r="H310">
            <v>25</v>
          </cell>
          <cell r="I310">
            <v>19</v>
          </cell>
          <cell r="J310">
            <v>12</v>
          </cell>
        </row>
        <row r="311">
          <cell r="G311" t="str">
            <v>AbujaDeposit into Paga Number of Agents performing at least 1 Deposit for Customer or another Agent (Accept Deposit)</v>
          </cell>
          <cell r="H311">
            <v>69</v>
          </cell>
          <cell r="I311">
            <v>76</v>
          </cell>
          <cell r="J311">
            <v>75</v>
          </cell>
        </row>
        <row r="312">
          <cell r="G312" t="str">
            <v>AbujaDeposit into Paga Churn Agents DP</v>
          </cell>
          <cell r="H312">
            <v>26</v>
          </cell>
          <cell r="I312">
            <v>21</v>
          </cell>
          <cell r="J312">
            <v>24</v>
          </cell>
        </row>
        <row r="313">
          <cell r="G313" t="str">
            <v xml:space="preserve">AbujaDeposit into Paga New / Fresh Agents DP in Month </v>
          </cell>
          <cell r="H313">
            <v>32</v>
          </cell>
          <cell r="I313">
            <v>28</v>
          </cell>
          <cell r="J313">
            <v>23</v>
          </cell>
        </row>
        <row r="314">
          <cell r="G314" t="str">
            <v>AbujaDeposit into Paga Total DP Volume</v>
          </cell>
          <cell r="H314">
            <v>3335</v>
          </cell>
          <cell r="I314">
            <v>1150</v>
          </cell>
          <cell r="J314">
            <v>614</v>
          </cell>
        </row>
        <row r="315">
          <cell r="G315" t="str">
            <v>AbujaDeposit into Paga Total DP Value</v>
          </cell>
          <cell r="H315">
            <v>11838606.189999999</v>
          </cell>
          <cell r="I315">
            <v>11093946.01</v>
          </cell>
          <cell r="J315">
            <v>17517395.5</v>
          </cell>
        </row>
        <row r="316">
          <cell r="G316" t="str">
            <v>AbujaDeposit into Paga Average Value of DP</v>
          </cell>
          <cell r="H316">
            <v>3549.81</v>
          </cell>
          <cell r="I316">
            <v>9646.91</v>
          </cell>
          <cell r="J316">
            <v>28529.96</v>
          </cell>
        </row>
        <row r="317">
          <cell r="G317" t="str">
            <v>AbujaMoney Transfer on PagaNumber of Agents performing MT on Paga (to customer or non-customer)</v>
          </cell>
          <cell r="H317">
            <v>1</v>
          </cell>
          <cell r="I317">
            <v>9</v>
          </cell>
          <cell r="J317">
            <v>7</v>
          </cell>
        </row>
        <row r="318">
          <cell r="G318" t="str">
            <v>AbujaMoney Transfer on PagaChurn Agents MT</v>
          </cell>
          <cell r="H318">
            <v>5</v>
          </cell>
          <cell r="I318" t="str">
            <v xml:space="preserve">  </v>
          </cell>
          <cell r="J318">
            <v>5</v>
          </cell>
        </row>
        <row r="319">
          <cell r="G319" t="str">
            <v xml:space="preserve">AbujaMoney Transfer on PagaNew / Fresh Agents MT in Month </v>
          </cell>
          <cell r="H319" t="str">
            <v xml:space="preserve">  </v>
          </cell>
          <cell r="I319">
            <v>7</v>
          </cell>
          <cell r="J319">
            <v>4</v>
          </cell>
        </row>
        <row r="320">
          <cell r="G320" t="str">
            <v>AbujaMoney Transfer on PagaTotal MT Volume</v>
          </cell>
          <cell r="H320">
            <v>1</v>
          </cell>
          <cell r="I320">
            <v>16</v>
          </cell>
          <cell r="J320">
            <v>29</v>
          </cell>
        </row>
        <row r="321">
          <cell r="G321" t="str">
            <v>AbujaMoney Transfer on PagaTotal MT Value</v>
          </cell>
          <cell r="H321">
            <v>2000</v>
          </cell>
          <cell r="I321">
            <v>1062450</v>
          </cell>
          <cell r="J321">
            <v>2529000</v>
          </cell>
        </row>
        <row r="322">
          <cell r="G322" t="str">
            <v>AbujaMoney Transfer on PagaAverage Value of MT</v>
          </cell>
          <cell r="H322">
            <v>2000</v>
          </cell>
          <cell r="I322">
            <v>66403.13</v>
          </cell>
          <cell r="J322">
            <v>87206.9</v>
          </cell>
        </row>
        <row r="323">
          <cell r="G323" t="str">
            <v>AbujaMoney Transfer on PagaPaga MT Income</v>
          </cell>
          <cell r="H323">
            <v>100</v>
          </cell>
          <cell r="I323">
            <v>2210</v>
          </cell>
          <cell r="J323">
            <v>4190</v>
          </cell>
        </row>
        <row r="324">
          <cell r="G324" t="str">
            <v>AbujaMoney Transfer on PagaAgent MT Commission</v>
          </cell>
          <cell r="H324">
            <v>50</v>
          </cell>
          <cell r="I324">
            <v>1440</v>
          </cell>
          <cell r="J324">
            <v>2760</v>
          </cell>
        </row>
        <row r="325">
          <cell r="G325" t="str">
            <v>AbujaDeposit To BankNumber of Agents performing Deposit to Bank</v>
          </cell>
          <cell r="H325">
            <v>233</v>
          </cell>
          <cell r="I325">
            <v>267</v>
          </cell>
          <cell r="J325">
            <v>260</v>
          </cell>
        </row>
        <row r="326">
          <cell r="G326" t="str">
            <v>AbujaDeposit To BankChurn Agents DB</v>
          </cell>
          <cell r="H326">
            <v>33</v>
          </cell>
          <cell r="I326">
            <v>20</v>
          </cell>
          <cell r="J326">
            <v>24</v>
          </cell>
        </row>
        <row r="327">
          <cell r="G327" t="str">
            <v xml:space="preserve">AbujaDeposit To Bank New / Fresh Agents DB in Month </v>
          </cell>
          <cell r="H327">
            <v>31</v>
          </cell>
          <cell r="I327">
            <v>38</v>
          </cell>
          <cell r="J327">
            <v>32</v>
          </cell>
        </row>
        <row r="328">
          <cell r="G328" t="str">
            <v>AbujaDeposit To BankTotal DB Volume</v>
          </cell>
          <cell r="H328">
            <v>4211</v>
          </cell>
          <cell r="I328">
            <v>5701</v>
          </cell>
          <cell r="J328">
            <v>6102</v>
          </cell>
        </row>
        <row r="329">
          <cell r="G329" t="str">
            <v>AbujaDeposit To BankTotal DB Volume - Reversals</v>
          </cell>
          <cell r="H329">
            <v>8</v>
          </cell>
          <cell r="I329">
            <v>2</v>
          </cell>
          <cell r="J329">
            <v>2</v>
          </cell>
        </row>
        <row r="330">
          <cell r="G330" t="str">
            <v>AbujaDeposit To BankTotal DB Value</v>
          </cell>
          <cell r="H330">
            <v>60383073.670000002</v>
          </cell>
          <cell r="I330">
            <v>80550589.700000003</v>
          </cell>
          <cell r="J330">
            <v>86685912.700000003</v>
          </cell>
        </row>
        <row r="331">
          <cell r="G331" t="str">
            <v>AbujaDeposit To BankTotal DB Value - Reversals</v>
          </cell>
          <cell r="H331">
            <v>-208500</v>
          </cell>
          <cell r="I331">
            <v>-13000</v>
          </cell>
          <cell r="J331">
            <v>-10000</v>
          </cell>
        </row>
        <row r="332">
          <cell r="G332" t="str">
            <v>AbujaDeposit To BankAverage Value of DB</v>
          </cell>
          <cell r="H332">
            <v>14339.37</v>
          </cell>
          <cell r="I332">
            <v>14129.2</v>
          </cell>
          <cell r="J332">
            <v>14206.15</v>
          </cell>
        </row>
        <row r="333">
          <cell r="G333" t="str">
            <v>AbujaDeposit To BankAverage Value of DB - Reversals</v>
          </cell>
          <cell r="H333">
            <v>-26062.5</v>
          </cell>
          <cell r="I333">
            <v>-6500</v>
          </cell>
          <cell r="J333">
            <v>-5000</v>
          </cell>
        </row>
        <row r="334">
          <cell r="G334" t="str">
            <v>AbujaDeposit To BankPaga DB Income</v>
          </cell>
          <cell r="H334">
            <v>360820</v>
          </cell>
          <cell r="I334">
            <v>488030</v>
          </cell>
          <cell r="J334">
            <v>521610</v>
          </cell>
        </row>
        <row r="335">
          <cell r="G335" t="str">
            <v>AbujaDeposit To BankPaga DB Income - Reversal</v>
          </cell>
          <cell r="H335">
            <v>-630</v>
          </cell>
          <cell r="I335">
            <v>-200</v>
          </cell>
          <cell r="J335">
            <v>-200</v>
          </cell>
        </row>
        <row r="336">
          <cell r="G336" t="str">
            <v>AbujaDeposit To BankAgent DB Commission</v>
          </cell>
          <cell r="H336">
            <v>268430</v>
          </cell>
          <cell r="I336">
            <v>366520</v>
          </cell>
          <cell r="J336">
            <v>393090</v>
          </cell>
        </row>
        <row r="337">
          <cell r="G337" t="str">
            <v>AbujaDeposit To BankAgent DB Commission - Reversal</v>
          </cell>
          <cell r="H337">
            <v>-570</v>
          </cell>
          <cell r="I337">
            <v>-100</v>
          </cell>
          <cell r="J337">
            <v>-100</v>
          </cell>
        </row>
        <row r="338">
          <cell r="G338" t="str">
            <v>AbujaMerchant Payments (Bill Pay)Number of agents performing DStv</v>
          </cell>
          <cell r="H338">
            <v>152</v>
          </cell>
          <cell r="I338">
            <v>160</v>
          </cell>
          <cell r="J338">
            <v>189</v>
          </cell>
        </row>
        <row r="339">
          <cell r="G339" t="str">
            <v>AbujaMerchant Payments (Bill Pay)Churn Agents DStv BP</v>
          </cell>
          <cell r="H339">
            <v>19</v>
          </cell>
          <cell r="I339">
            <v>15</v>
          </cell>
          <cell r="J339">
            <v>10</v>
          </cell>
        </row>
        <row r="340">
          <cell r="G340" t="str">
            <v xml:space="preserve">AbujaMerchant Payments (Bill Pay)New / Fresh Agents BP in Month </v>
          </cell>
          <cell r="H340">
            <v>31</v>
          </cell>
          <cell r="I340">
            <v>37</v>
          </cell>
          <cell r="J340">
            <v>37</v>
          </cell>
        </row>
        <row r="341">
          <cell r="G341" t="str">
            <v>AbujaMerchant Payments (Bill Pay)Total DStv BP Volume</v>
          </cell>
          <cell r="H341">
            <v>4891</v>
          </cell>
          <cell r="I341">
            <v>4833</v>
          </cell>
          <cell r="J341">
            <v>8220</v>
          </cell>
        </row>
        <row r="342">
          <cell r="G342" t="str">
            <v>AbujaMerchant Payments (Bill Pay)Total DStv BP Volume - Reversal</v>
          </cell>
          <cell r="H342">
            <v>10</v>
          </cell>
          <cell r="I342" t="str">
            <v xml:space="preserve">  </v>
          </cell>
          <cell r="J342">
            <v>16</v>
          </cell>
        </row>
        <row r="343">
          <cell r="G343" t="str">
            <v>AbujaMerchant Payments (Bill Pay)Total DStv BP Value</v>
          </cell>
          <cell r="H343">
            <v>20280460</v>
          </cell>
          <cell r="I343">
            <v>20129735</v>
          </cell>
          <cell r="J343">
            <v>33882593</v>
          </cell>
        </row>
        <row r="344">
          <cell r="G344" t="str">
            <v>AbujaMerchant Payments (Bill Pay)Total DStv BP Value - Reversal</v>
          </cell>
          <cell r="H344">
            <v>-75200</v>
          </cell>
          <cell r="I344" t="str">
            <v xml:space="preserve">  </v>
          </cell>
          <cell r="J344">
            <v>-82700</v>
          </cell>
        </row>
        <row r="345">
          <cell r="G345" t="str">
            <v>AbujaMerchant Payments (Bill Pay)Average Value of DStv BP</v>
          </cell>
          <cell r="H345">
            <v>4146.49</v>
          </cell>
          <cell r="I345">
            <v>4165.0600000000004</v>
          </cell>
          <cell r="J345">
            <v>4121.97</v>
          </cell>
        </row>
        <row r="346">
          <cell r="G346" t="str">
            <v>AbujaMerchant Payments (Bill Pay)Average Value of DStv BP - Reversals</v>
          </cell>
          <cell r="H346">
            <v>-7520</v>
          </cell>
          <cell r="I346" t="str">
            <v xml:space="preserve">  </v>
          </cell>
          <cell r="J346">
            <v>-5168.75</v>
          </cell>
        </row>
        <row r="347">
          <cell r="G347" t="str">
            <v>AbujaMerchant Payments (Bill Pay)Paga DStv BP Income</v>
          </cell>
          <cell r="H347">
            <v>301176.59999999998</v>
          </cell>
          <cell r="I347">
            <v>297957.34999999998</v>
          </cell>
          <cell r="J347">
            <v>503732.93</v>
          </cell>
        </row>
        <row r="348">
          <cell r="G348" t="str">
            <v>AbujaMerchant Payments (Bill Pay)Paga DStv BP Income - Reversals</v>
          </cell>
          <cell r="H348">
            <v>0</v>
          </cell>
          <cell r="I348" t="str">
            <v xml:space="preserve">  </v>
          </cell>
          <cell r="J348">
            <v>0</v>
          </cell>
        </row>
        <row r="349">
          <cell r="G349" t="str">
            <v>AbujaMerchant Payments (Bill Pay)Agent DStv BP Commission</v>
          </cell>
          <cell r="H349">
            <v>210610</v>
          </cell>
          <cell r="I349">
            <v>210690</v>
          </cell>
          <cell r="J349">
            <v>354430</v>
          </cell>
        </row>
        <row r="350">
          <cell r="G350" t="str">
            <v>AbujaMerchant Payments (Bill Pay)Agent DStv BP Commission - Reversals</v>
          </cell>
          <cell r="H350">
            <v>0</v>
          </cell>
          <cell r="I350" t="str">
            <v xml:space="preserve">  </v>
          </cell>
          <cell r="J350">
            <v>0</v>
          </cell>
        </row>
        <row r="351">
          <cell r="G351" t="str">
            <v>AbujaMerchant Payments (Bill Pay)Number of agents performing Gotv</v>
          </cell>
          <cell r="H351">
            <v>135</v>
          </cell>
          <cell r="I351">
            <v>154</v>
          </cell>
          <cell r="J351">
            <v>191</v>
          </cell>
        </row>
        <row r="352">
          <cell r="G352" t="str">
            <v>AbujaMerchant Payments (Bill Pay)Churn Agents Gotv BP</v>
          </cell>
          <cell r="H352">
            <v>6</v>
          </cell>
          <cell r="I352">
            <v>6</v>
          </cell>
          <cell r="J352">
            <v>5</v>
          </cell>
        </row>
        <row r="353">
          <cell r="G353" t="str">
            <v xml:space="preserve">AbujaMerchant Payments (Bill Pay)New / Fresh Agents BP in Month </v>
          </cell>
          <cell r="H353">
            <v>43</v>
          </cell>
          <cell r="I353">
            <v>33</v>
          </cell>
          <cell r="J353">
            <v>40</v>
          </cell>
        </row>
        <row r="354">
          <cell r="G354" t="str">
            <v>AbujaMerchant Payments (Bill Pay)Total Gotv BP Volume</v>
          </cell>
          <cell r="H354">
            <v>6953</v>
          </cell>
          <cell r="I354">
            <v>9420</v>
          </cell>
          <cell r="J354">
            <v>14589</v>
          </cell>
        </row>
        <row r="355">
          <cell r="G355" t="str">
            <v>AbujaMerchant Payments (Bill Pay)Total Gotv BP Volume - Reversals</v>
          </cell>
          <cell r="H355">
            <v>11</v>
          </cell>
          <cell r="I355">
            <v>7</v>
          </cell>
          <cell r="J355">
            <v>29</v>
          </cell>
        </row>
        <row r="356">
          <cell r="G356" t="str">
            <v>AbujaMerchant Payments (Bill Pay)Total Gotv BP Value</v>
          </cell>
          <cell r="H356">
            <v>10298100</v>
          </cell>
          <cell r="I356">
            <v>13842050</v>
          </cell>
          <cell r="J356">
            <v>21584000</v>
          </cell>
        </row>
        <row r="357">
          <cell r="G357" t="str">
            <v>AbujaMerchant Payments (Bill Pay)Total Gotv BP Value - Reversals</v>
          </cell>
          <cell r="H357">
            <v>-16000</v>
          </cell>
          <cell r="I357">
            <v>-9500</v>
          </cell>
          <cell r="J357">
            <v>-41500</v>
          </cell>
        </row>
        <row r="358">
          <cell r="G358" t="str">
            <v>AbujaMerchant Payments (Bill Pay)Average Value of Gotv BP</v>
          </cell>
          <cell r="H358">
            <v>1481.1</v>
          </cell>
          <cell r="I358">
            <v>1469.43</v>
          </cell>
          <cell r="J358">
            <v>1479.47</v>
          </cell>
        </row>
        <row r="359">
          <cell r="G359" t="str">
            <v>AbujaMerchant Payments (Bill Pay)Average Value of Gotv BP - Reversals</v>
          </cell>
          <cell r="H359">
            <v>-1454.55</v>
          </cell>
          <cell r="I359">
            <v>-1357.14</v>
          </cell>
          <cell r="J359">
            <v>-1431.03</v>
          </cell>
        </row>
        <row r="360">
          <cell r="G360" t="str">
            <v>AbujaMerchant Payments (Bill Pay)Paga Gotv BP Income</v>
          </cell>
          <cell r="H360">
            <v>241876</v>
          </cell>
          <cell r="I360">
            <v>326740.5</v>
          </cell>
          <cell r="J360">
            <v>507455</v>
          </cell>
        </row>
        <row r="361">
          <cell r="G361" t="str">
            <v>AbujaMerchant Payments (Bill Pay)Paga Gotv BP Income - Reversals</v>
          </cell>
          <cell r="H361">
            <v>-105</v>
          </cell>
          <cell r="I361">
            <v>-35</v>
          </cell>
          <cell r="J361">
            <v>0</v>
          </cell>
        </row>
        <row r="362">
          <cell r="G362" t="str">
            <v>AbujaMerchant Payments (Bill Pay)Agent Gotv BP Commission</v>
          </cell>
          <cell r="H362">
            <v>142140</v>
          </cell>
          <cell r="I362">
            <v>191060</v>
          </cell>
          <cell r="J362">
            <v>296960</v>
          </cell>
        </row>
        <row r="363">
          <cell r="G363" t="str">
            <v>AbujaMerchant Payments (Bill Pay)Agent Gotv BP Commission - Reversals</v>
          </cell>
          <cell r="H363">
            <v>-60</v>
          </cell>
          <cell r="I363">
            <v>-20</v>
          </cell>
          <cell r="J363">
            <v>0</v>
          </cell>
        </row>
        <row r="364">
          <cell r="G364" t="str">
            <v>AbujaMerchant Payments (Bill Pay)Number of agents performing Startimes</v>
          </cell>
          <cell r="H364">
            <v>85</v>
          </cell>
          <cell r="I364">
            <v>84</v>
          </cell>
          <cell r="J364">
            <v>100</v>
          </cell>
        </row>
        <row r="365">
          <cell r="G365" t="str">
            <v>AbujaMerchant Payments (Bill Pay)Churn Agents Startimes BP</v>
          </cell>
          <cell r="H365">
            <v>8</v>
          </cell>
          <cell r="I365">
            <v>5</v>
          </cell>
          <cell r="J365">
            <v>4</v>
          </cell>
        </row>
        <row r="366">
          <cell r="G366" t="str">
            <v xml:space="preserve">AbujaMerchant Payments (Bill Pay)New / Fresh Agents BP in Month </v>
          </cell>
          <cell r="H366">
            <v>28</v>
          </cell>
          <cell r="I366">
            <v>20</v>
          </cell>
          <cell r="J366">
            <v>37</v>
          </cell>
        </row>
        <row r="367">
          <cell r="G367" t="str">
            <v>AbujaMerchant Payments (Bill Pay)Total Startimes BP Volume</v>
          </cell>
          <cell r="H367">
            <v>1331</v>
          </cell>
          <cell r="I367">
            <v>1156</v>
          </cell>
          <cell r="J367">
            <v>1845</v>
          </cell>
        </row>
        <row r="368">
          <cell r="G368" t="str">
            <v>AbujaMerchant Payments (Bill Pay)Total Startimes BP Value</v>
          </cell>
          <cell r="H368">
            <v>1863709</v>
          </cell>
          <cell r="I368">
            <v>1695809</v>
          </cell>
          <cell r="J368">
            <v>2653900</v>
          </cell>
        </row>
        <row r="369">
          <cell r="G369" t="str">
            <v>AbujaMerchant Payments (Bill Pay)Average Value of Startimes BP</v>
          </cell>
          <cell r="H369">
            <v>1400.23</v>
          </cell>
          <cell r="I369">
            <v>1466.96</v>
          </cell>
          <cell r="J369">
            <v>1438.43</v>
          </cell>
        </row>
        <row r="370">
          <cell r="G370" t="str">
            <v>AbujaMerchant Payments (Bill Pay)Paga Startimes BP Income</v>
          </cell>
          <cell r="H370">
            <v>1807797.73</v>
          </cell>
          <cell r="I370">
            <v>1644934.73</v>
          </cell>
          <cell r="J370">
            <v>2574283</v>
          </cell>
        </row>
        <row r="371">
          <cell r="G371" t="str">
            <v>AbujaMerchant Payments (Bill Pay)Agent Startimes BP Commission</v>
          </cell>
          <cell r="H371">
            <v>55911.27</v>
          </cell>
          <cell r="I371">
            <v>50874.27</v>
          </cell>
          <cell r="J371">
            <v>79617</v>
          </cell>
        </row>
        <row r="372">
          <cell r="G372" t="str">
            <v>AbujaMerchant Payments (Bill Pay)Number of agents performing Other</v>
          </cell>
          <cell r="H372">
            <v>5</v>
          </cell>
          <cell r="I372">
            <v>15</v>
          </cell>
          <cell r="J372">
            <v>12</v>
          </cell>
        </row>
        <row r="373">
          <cell r="G373" t="str">
            <v>AbujaMerchant Payments (Bill Pay)Churn Agents Other BP</v>
          </cell>
          <cell r="H373">
            <v>1</v>
          </cell>
          <cell r="I373" t="str">
            <v xml:space="preserve">  </v>
          </cell>
          <cell r="J373">
            <v>2</v>
          </cell>
        </row>
        <row r="374">
          <cell r="G374" t="str">
            <v xml:space="preserve">AbujaMerchant Payments (Bill Pay)New / Fresh Agents BP in Month </v>
          </cell>
          <cell r="H374">
            <v>1</v>
          </cell>
          <cell r="I374">
            <v>12</v>
          </cell>
          <cell r="J374">
            <v>5</v>
          </cell>
        </row>
        <row r="375">
          <cell r="G375" t="str">
            <v>AbujaMerchant Payments (Bill Pay)Total Other BP Volume</v>
          </cell>
          <cell r="H375">
            <v>30</v>
          </cell>
          <cell r="I375">
            <v>53</v>
          </cell>
          <cell r="J375">
            <v>46</v>
          </cell>
        </row>
        <row r="376">
          <cell r="G376" t="str">
            <v>AbujaMerchant Payments (Bill Pay)Total Other BP Value</v>
          </cell>
          <cell r="H376">
            <v>97500</v>
          </cell>
          <cell r="I376">
            <v>171650</v>
          </cell>
          <cell r="J376">
            <v>165968</v>
          </cell>
        </row>
        <row r="377">
          <cell r="G377" t="str">
            <v>AbujaMerchant Payments (Bill Pay)Average Value of Other BP</v>
          </cell>
          <cell r="H377">
            <v>3250</v>
          </cell>
          <cell r="I377">
            <v>3238.68</v>
          </cell>
          <cell r="J377">
            <v>3608</v>
          </cell>
        </row>
        <row r="378">
          <cell r="G378" t="str">
            <v>AbujaMerchant Payments (Bill Pay)Paga Other BP Income</v>
          </cell>
          <cell r="H378">
            <v>3000</v>
          </cell>
          <cell r="I378">
            <v>4240.84</v>
          </cell>
          <cell r="J378">
            <v>4734.0200000000004</v>
          </cell>
        </row>
        <row r="379">
          <cell r="G379" t="str">
            <v>AbujaMerchant Payments (Bill Pay)Agent Other BP Commission</v>
          </cell>
          <cell r="H379">
            <v>1350</v>
          </cell>
          <cell r="I379">
            <v>2420</v>
          </cell>
          <cell r="J379">
            <v>2010</v>
          </cell>
        </row>
        <row r="380">
          <cell r="G380" t="str">
            <v>AbujaAirtimeNumber of Agents performing Airtime on Transaction</v>
          </cell>
          <cell r="H380">
            <v>322</v>
          </cell>
          <cell r="I380">
            <v>359</v>
          </cell>
          <cell r="J380">
            <v>377</v>
          </cell>
        </row>
        <row r="381">
          <cell r="G381" t="str">
            <v>AbujaAirtimeChurn Agents Airtime</v>
          </cell>
          <cell r="H381">
            <v>27</v>
          </cell>
          <cell r="I381">
            <v>26</v>
          </cell>
          <cell r="J381">
            <v>29</v>
          </cell>
        </row>
        <row r="382">
          <cell r="G382" t="str">
            <v xml:space="preserve">AbujaAirtimeNew / Fresh Agents Airtime in Month </v>
          </cell>
          <cell r="H382">
            <v>41</v>
          </cell>
          <cell r="I382">
            <v>34</v>
          </cell>
          <cell r="J382">
            <v>41</v>
          </cell>
        </row>
        <row r="383">
          <cell r="G383" t="str">
            <v>AbujaAirtimeTotal Airtime Volume</v>
          </cell>
          <cell r="H383">
            <v>4520</v>
          </cell>
          <cell r="I383">
            <v>5142</v>
          </cell>
          <cell r="J383">
            <v>5360</v>
          </cell>
        </row>
        <row r="384">
          <cell r="G384" t="str">
            <v>AbujaAirtimeTotal Airtime Volume - Reversal</v>
          </cell>
          <cell r="H384">
            <v>3</v>
          </cell>
          <cell r="I384">
            <v>8</v>
          </cell>
          <cell r="J384">
            <v>72</v>
          </cell>
        </row>
        <row r="385">
          <cell r="G385" t="str">
            <v>AbujaAirtimeTotal Airtime Value</v>
          </cell>
          <cell r="H385">
            <v>3365446.11</v>
          </cell>
          <cell r="I385">
            <v>3484940</v>
          </cell>
          <cell r="J385">
            <v>3894577</v>
          </cell>
        </row>
        <row r="386">
          <cell r="G386" t="str">
            <v>AbujaAirtimeTotal Airtime Value - Reversals</v>
          </cell>
          <cell r="H386">
            <v>-35200</v>
          </cell>
          <cell r="I386">
            <v>-6500</v>
          </cell>
          <cell r="J386">
            <v>-68100</v>
          </cell>
        </row>
        <row r="387">
          <cell r="G387" t="str">
            <v>AbujaAirtimeAverage Value of Airtime</v>
          </cell>
          <cell r="H387">
            <v>744.57</v>
          </cell>
          <cell r="I387">
            <v>677.74</v>
          </cell>
          <cell r="J387">
            <v>726.6</v>
          </cell>
        </row>
        <row r="388">
          <cell r="G388" t="str">
            <v>AbujaAirtimeAverage Value of Airtime - Reversals</v>
          </cell>
          <cell r="H388">
            <v>-11733.33</v>
          </cell>
          <cell r="I388">
            <v>-812.5</v>
          </cell>
          <cell r="J388">
            <v>-945.83</v>
          </cell>
        </row>
        <row r="389">
          <cell r="G389" t="str">
            <v>AbujaAirtimePaga Airtime Income</v>
          </cell>
          <cell r="H389">
            <v>89391.57</v>
          </cell>
          <cell r="I389">
            <v>94202.98</v>
          </cell>
          <cell r="J389">
            <v>148369.95000000001</v>
          </cell>
        </row>
        <row r="390">
          <cell r="G390" t="str">
            <v>AbujaAirtimePaga Airtime Income - Reversals</v>
          </cell>
          <cell r="H390">
            <v>-1760</v>
          </cell>
          <cell r="I390">
            <v>-325</v>
          </cell>
          <cell r="J390">
            <v>-3249</v>
          </cell>
        </row>
        <row r="391">
          <cell r="G391" t="str">
            <v>AbujaAirtimeAgent Airtime Commission</v>
          </cell>
          <cell r="H391">
            <v>170032.31</v>
          </cell>
          <cell r="I391">
            <v>174572</v>
          </cell>
          <cell r="J391">
            <v>149426.53</v>
          </cell>
        </row>
        <row r="392">
          <cell r="G392" t="str">
            <v>AbujaAirtimeAgent Airtime Commission - Reversals</v>
          </cell>
          <cell r="H392">
            <v>0</v>
          </cell>
          <cell r="I392">
            <v>0</v>
          </cell>
          <cell r="J392">
            <v>0</v>
          </cell>
        </row>
        <row r="393">
          <cell r="G393" t="str">
            <v>EnuguAgent Network Sales# of Approved Agents in Total</v>
          </cell>
          <cell r="H393">
            <v>7238</v>
          </cell>
          <cell r="I393">
            <v>7453</v>
          </cell>
          <cell r="J393">
            <v>7743</v>
          </cell>
        </row>
        <row r="394">
          <cell r="G394" t="str">
            <v>EnuguAgent Network SalesActive Agents in total (at least 1 transactions in the month)</v>
          </cell>
          <cell r="H394">
            <v>4187</v>
          </cell>
          <cell r="I394">
            <v>4293</v>
          </cell>
          <cell r="J394">
            <v>4502</v>
          </cell>
        </row>
        <row r="395">
          <cell r="G395" t="str">
            <v>EnuguAgent Network SalesActive Agents in total (at least 5 transactions in the month)</v>
          </cell>
          <cell r="H395">
            <v>3624</v>
          </cell>
          <cell r="I395">
            <v>3694</v>
          </cell>
          <cell r="J395">
            <v>3949</v>
          </cell>
        </row>
        <row r="396">
          <cell r="G396" t="str">
            <v>EnuguAgent Network SalesFresh Active Agents in total (at least 1 transactions in the month)</v>
          </cell>
          <cell r="H396">
            <v>369</v>
          </cell>
          <cell r="I396">
            <v>440</v>
          </cell>
          <cell r="J396">
            <v>472</v>
          </cell>
        </row>
        <row r="397">
          <cell r="G397" t="str">
            <v>EnuguAgent Network SalesFresh Active Agents in total (at least 5 transactions in the month)</v>
          </cell>
          <cell r="H397">
            <v>364</v>
          </cell>
          <cell r="I397">
            <v>384</v>
          </cell>
          <cell r="J397">
            <v>466</v>
          </cell>
        </row>
        <row r="398">
          <cell r="G398" t="str">
            <v>EnuguAgent Network SalesChurn Active Agents (1 txn in Month)</v>
          </cell>
          <cell r="H398">
            <v>309</v>
          </cell>
          <cell r="I398">
            <v>334</v>
          </cell>
          <cell r="J398">
            <v>263</v>
          </cell>
        </row>
        <row r="399">
          <cell r="G399" t="str">
            <v>EnuguAgent Network SalesChurn Active Agents (5 txn in Month)</v>
          </cell>
          <cell r="H399">
            <v>330</v>
          </cell>
          <cell r="I399">
            <v>314</v>
          </cell>
          <cell r="J399">
            <v>211</v>
          </cell>
        </row>
        <row r="400">
          <cell r="G400" t="str">
            <v>EnuguEnugu - All data in this section apply only to agents in Enugu (or the specific city)# Agents in City</v>
          </cell>
          <cell r="H400">
            <v>275</v>
          </cell>
          <cell r="I400">
            <v>277</v>
          </cell>
          <cell r="J400">
            <v>279</v>
          </cell>
        </row>
        <row r="401">
          <cell r="G401" t="str">
            <v>EnuguEnugu - All data in this section apply only to agents in Enugu (or the specific city)Active Agents in City in month (at least 1 transactions in the month)</v>
          </cell>
          <cell r="H401">
            <v>117</v>
          </cell>
          <cell r="I401">
            <v>117</v>
          </cell>
          <cell r="J401">
            <v>118</v>
          </cell>
        </row>
        <row r="402">
          <cell r="G402" t="str">
            <v>EnuguEnugu - All data in this section apply only to agents in Enugu (or the specific city)Active Agents in City in month (at least 5 transactions in the month)</v>
          </cell>
          <cell r="H402">
            <v>104</v>
          </cell>
          <cell r="I402">
            <v>105</v>
          </cell>
          <cell r="J402">
            <v>105</v>
          </cell>
        </row>
        <row r="403">
          <cell r="G403" t="str">
            <v>EnuguEnugu - All data in this section apply only to agents in Enugu (or the specific city)Churn City Agents in Month (1 txn in Month)</v>
          </cell>
          <cell r="H403">
            <v>7</v>
          </cell>
          <cell r="I403">
            <v>5</v>
          </cell>
          <cell r="J403">
            <v>8</v>
          </cell>
        </row>
        <row r="404">
          <cell r="G404" t="str">
            <v>EnuguEnugu - All data in this section apply only to agents in Enugu (or the specific city)Churn City Agents in Month (5 txn in Month)</v>
          </cell>
          <cell r="H404">
            <v>7</v>
          </cell>
          <cell r="I404">
            <v>8</v>
          </cell>
          <cell r="J404">
            <v>10</v>
          </cell>
        </row>
        <row r="405">
          <cell r="G405" t="str">
            <v>EnuguDeposit into Paga Number of Agents performing at least 1 Deposit for Customer or another Agent (Accept Deposit)</v>
          </cell>
          <cell r="H405">
            <v>26</v>
          </cell>
          <cell r="I405">
            <v>29</v>
          </cell>
          <cell r="J405">
            <v>31</v>
          </cell>
        </row>
        <row r="406">
          <cell r="G406" t="str">
            <v>EnuguDeposit into Paga Churn Agents DP</v>
          </cell>
          <cell r="H406">
            <v>19</v>
          </cell>
          <cell r="I406">
            <v>9</v>
          </cell>
          <cell r="J406">
            <v>9</v>
          </cell>
        </row>
        <row r="407">
          <cell r="G407" t="str">
            <v xml:space="preserve">EnuguDeposit into Paga New / Fresh Agents DP in Month </v>
          </cell>
          <cell r="H407">
            <v>8</v>
          </cell>
          <cell r="I407">
            <v>12</v>
          </cell>
          <cell r="J407">
            <v>11</v>
          </cell>
        </row>
        <row r="408">
          <cell r="G408" t="str">
            <v>EnuguDeposit into Paga Total DP Volume</v>
          </cell>
          <cell r="H408">
            <v>144</v>
          </cell>
          <cell r="I408">
            <v>129</v>
          </cell>
          <cell r="J408">
            <v>190</v>
          </cell>
        </row>
        <row r="409">
          <cell r="G409" t="str">
            <v>EnuguDeposit into Paga Total DP Value</v>
          </cell>
          <cell r="H409">
            <v>1953011</v>
          </cell>
          <cell r="I409">
            <v>2227920</v>
          </cell>
          <cell r="J409">
            <v>3273800</v>
          </cell>
        </row>
        <row r="410">
          <cell r="G410" t="str">
            <v>EnuguDeposit into Paga Average Value of DP</v>
          </cell>
          <cell r="H410">
            <v>13562.58</v>
          </cell>
          <cell r="I410">
            <v>17270.7</v>
          </cell>
          <cell r="J410">
            <v>17230.53</v>
          </cell>
        </row>
        <row r="411">
          <cell r="G411" t="str">
            <v>EnuguMoney Transfer on PagaNumber of Agents performing MT on Paga (to customer or non-customer)</v>
          </cell>
          <cell r="H411">
            <v>4</v>
          </cell>
          <cell r="I411">
            <v>10</v>
          </cell>
          <cell r="J411">
            <v>31</v>
          </cell>
        </row>
        <row r="412">
          <cell r="G412" t="str">
            <v>EnuguMoney Transfer on PagaChurn Agents MT</v>
          </cell>
          <cell r="H412">
            <v>4</v>
          </cell>
          <cell r="I412">
            <v>2</v>
          </cell>
          <cell r="J412">
            <v>2</v>
          </cell>
        </row>
        <row r="413">
          <cell r="G413" t="str">
            <v xml:space="preserve">EnuguMoney Transfer on PagaNew / Fresh Agents MT in Month </v>
          </cell>
          <cell r="H413">
            <v>2</v>
          </cell>
          <cell r="I413">
            <v>4</v>
          </cell>
          <cell r="J413">
            <v>7</v>
          </cell>
        </row>
        <row r="414">
          <cell r="G414" t="str">
            <v>EnuguMoney Transfer on PagaTotal MT Volume</v>
          </cell>
          <cell r="H414">
            <v>8</v>
          </cell>
          <cell r="I414">
            <v>13</v>
          </cell>
          <cell r="J414">
            <v>49</v>
          </cell>
        </row>
        <row r="415">
          <cell r="G415" t="str">
            <v>EnuguMoney Transfer on PagaTotal MT Value</v>
          </cell>
          <cell r="H415">
            <v>117800</v>
          </cell>
          <cell r="I415">
            <v>336650</v>
          </cell>
          <cell r="J415">
            <v>2416200</v>
          </cell>
        </row>
        <row r="416">
          <cell r="G416" t="str">
            <v>EnuguMoney Transfer on PagaAverage Value of MT</v>
          </cell>
          <cell r="H416">
            <v>14725</v>
          </cell>
          <cell r="I416">
            <v>25896.15</v>
          </cell>
          <cell r="J416">
            <v>49310.2</v>
          </cell>
        </row>
        <row r="417">
          <cell r="G417" t="str">
            <v>EnuguMoney Transfer on PagaPaga MT Income</v>
          </cell>
          <cell r="H417">
            <v>920</v>
          </cell>
          <cell r="I417">
            <v>1590</v>
          </cell>
          <cell r="J417">
            <v>6780</v>
          </cell>
        </row>
        <row r="418">
          <cell r="G418" t="str">
            <v>EnuguMoney Transfer on PagaAgent MT Commission</v>
          </cell>
          <cell r="H418">
            <v>580</v>
          </cell>
          <cell r="I418">
            <v>1010</v>
          </cell>
          <cell r="J418">
            <v>4220</v>
          </cell>
        </row>
        <row r="419">
          <cell r="G419" t="str">
            <v>EnuguDeposit To BankNumber of Agents performing Deposit to Bank</v>
          </cell>
          <cell r="H419">
            <v>50</v>
          </cell>
          <cell r="I419">
            <v>58</v>
          </cell>
          <cell r="J419">
            <v>51</v>
          </cell>
        </row>
        <row r="420">
          <cell r="G420" t="str">
            <v>EnuguDeposit To BankChurn Agents DB</v>
          </cell>
          <cell r="H420">
            <v>15</v>
          </cell>
          <cell r="I420">
            <v>12</v>
          </cell>
          <cell r="J420">
            <v>12</v>
          </cell>
        </row>
        <row r="421">
          <cell r="G421" t="str">
            <v xml:space="preserve">EnuguDeposit To Bank New / Fresh Agents DB in Month </v>
          </cell>
          <cell r="H421">
            <v>6</v>
          </cell>
          <cell r="I421">
            <v>16</v>
          </cell>
          <cell r="J421">
            <v>11</v>
          </cell>
        </row>
        <row r="422">
          <cell r="G422" t="str">
            <v>EnuguDeposit To BankTotal DB Volume</v>
          </cell>
          <cell r="H422">
            <v>334</v>
          </cell>
          <cell r="I422">
            <v>359</v>
          </cell>
          <cell r="J422">
            <v>396</v>
          </cell>
        </row>
        <row r="423">
          <cell r="G423" t="str">
            <v>EnuguDeposit To BankTotal DB Volume - Reversals</v>
          </cell>
          <cell r="H423">
            <v>3</v>
          </cell>
          <cell r="I423">
            <v>1</v>
          </cell>
          <cell r="J423">
            <v>0</v>
          </cell>
        </row>
        <row r="424">
          <cell r="G424" t="str">
            <v>EnuguDeposit To BankTotal DB Value</v>
          </cell>
          <cell r="H424">
            <v>5955410</v>
          </cell>
          <cell r="I424">
            <v>5582250</v>
          </cell>
          <cell r="J424">
            <v>7041970</v>
          </cell>
        </row>
        <row r="425">
          <cell r="G425" t="str">
            <v>EnuguDeposit To BankTotal DB Value - Reversals</v>
          </cell>
          <cell r="H425">
            <v>-122000</v>
          </cell>
          <cell r="I425">
            <v>-5000</v>
          </cell>
          <cell r="J425">
            <v>0</v>
          </cell>
        </row>
        <row r="426">
          <cell r="G426" t="str">
            <v>EnuguDeposit To BankAverage Value of DB</v>
          </cell>
          <cell r="H426">
            <v>17830.57</v>
          </cell>
          <cell r="I426">
            <v>15549.44</v>
          </cell>
          <cell r="J426">
            <v>17782.75</v>
          </cell>
        </row>
        <row r="427">
          <cell r="G427" t="str">
            <v>EnuguDeposit To BankAverage Value of DB - Reversals</v>
          </cell>
          <cell r="H427">
            <v>-40666.67</v>
          </cell>
          <cell r="I427">
            <v>-5000</v>
          </cell>
          <cell r="J427">
            <v>0</v>
          </cell>
        </row>
        <row r="428">
          <cell r="G428" t="str">
            <v>EnuguDeposit To BankPaga DB Income</v>
          </cell>
          <cell r="H428">
            <v>26970</v>
          </cell>
          <cell r="I428">
            <v>29940</v>
          </cell>
          <cell r="J428">
            <v>33160</v>
          </cell>
        </row>
        <row r="429">
          <cell r="G429" t="str">
            <v>EnuguDeposit To BankPaga DB Income - Reversal</v>
          </cell>
          <cell r="H429">
            <v>-220</v>
          </cell>
          <cell r="I429">
            <v>-100</v>
          </cell>
          <cell r="J429">
            <v>0</v>
          </cell>
        </row>
        <row r="430">
          <cell r="G430" t="str">
            <v>EnuguDeposit To BankAgent DB Commission</v>
          </cell>
          <cell r="H430">
            <v>22230</v>
          </cell>
          <cell r="I430">
            <v>23610</v>
          </cell>
          <cell r="J430">
            <v>26240</v>
          </cell>
        </row>
        <row r="431">
          <cell r="G431" t="str">
            <v>EnuguDeposit To BankAgent DB Commission - Reversal</v>
          </cell>
          <cell r="H431">
            <v>-230</v>
          </cell>
          <cell r="I431">
            <v>-50</v>
          </cell>
          <cell r="J431">
            <v>0</v>
          </cell>
        </row>
        <row r="432">
          <cell r="G432" t="str">
            <v>EnuguMerchant Payments (Bill Pay)Number of agents performing DStv</v>
          </cell>
          <cell r="H432">
            <v>60</v>
          </cell>
          <cell r="I432">
            <v>57</v>
          </cell>
          <cell r="J432">
            <v>62</v>
          </cell>
        </row>
        <row r="433">
          <cell r="G433" t="str">
            <v>EnuguMerchant Payments (Bill Pay)Churn Agents DStv BP</v>
          </cell>
          <cell r="H433">
            <v>1</v>
          </cell>
          <cell r="I433">
            <v>5</v>
          </cell>
          <cell r="J433">
            <v>1</v>
          </cell>
        </row>
        <row r="434">
          <cell r="G434" t="str">
            <v xml:space="preserve">EnuguMerchant Payments (Bill Pay)New / Fresh Agents BP in Month </v>
          </cell>
          <cell r="H434">
            <v>15</v>
          </cell>
          <cell r="I434">
            <v>9</v>
          </cell>
          <cell r="J434">
            <v>9</v>
          </cell>
        </row>
        <row r="435">
          <cell r="G435" t="str">
            <v>EnuguMerchant Payments (Bill Pay)Total DStv BP Volume</v>
          </cell>
          <cell r="H435">
            <v>700</v>
          </cell>
          <cell r="I435">
            <v>771</v>
          </cell>
          <cell r="J435">
            <v>988</v>
          </cell>
        </row>
        <row r="436">
          <cell r="G436" t="str">
            <v>EnuguMerchant Payments (Bill Pay)Total DStv BP Volume - Reversal</v>
          </cell>
          <cell r="H436" t="str">
            <v xml:space="preserve">  </v>
          </cell>
          <cell r="I436" t="str">
            <v xml:space="preserve">  </v>
          </cell>
          <cell r="J436">
            <v>1</v>
          </cell>
        </row>
        <row r="437">
          <cell r="G437" t="str">
            <v>EnuguMerchant Payments (Bill Pay)Total DStv BP Value</v>
          </cell>
          <cell r="H437">
            <v>3221360</v>
          </cell>
          <cell r="I437">
            <v>3625010</v>
          </cell>
          <cell r="J437">
            <v>4630580</v>
          </cell>
        </row>
        <row r="438">
          <cell r="G438" t="str">
            <v>EnuguMerchant Payments (Bill Pay)Total DStv BP Value - Reversal</v>
          </cell>
          <cell r="H438" t="str">
            <v xml:space="preserve">  </v>
          </cell>
          <cell r="I438" t="str">
            <v xml:space="preserve">  </v>
          </cell>
          <cell r="J438">
            <v>-1500</v>
          </cell>
        </row>
        <row r="439">
          <cell r="G439" t="str">
            <v>EnuguMerchant Payments (Bill Pay)Average Value of DStv BP</v>
          </cell>
          <cell r="H439">
            <v>4601.9399999999996</v>
          </cell>
          <cell r="I439">
            <v>4701.7</v>
          </cell>
          <cell r="J439">
            <v>4686.82</v>
          </cell>
        </row>
        <row r="440">
          <cell r="G440" t="str">
            <v>EnuguMerchant Payments (Bill Pay)Average Value of DStv BP - Reversals</v>
          </cell>
          <cell r="H440" t="str">
            <v xml:space="preserve">  </v>
          </cell>
          <cell r="I440" t="str">
            <v xml:space="preserve">  </v>
          </cell>
          <cell r="J440">
            <v>-1500</v>
          </cell>
        </row>
        <row r="441">
          <cell r="G441" t="str">
            <v>EnuguMerchant Payments (Bill Pay)Paga DStv BP Income</v>
          </cell>
          <cell r="H441">
            <v>46213.599999999999</v>
          </cell>
          <cell r="I441">
            <v>51670.1</v>
          </cell>
          <cell r="J441">
            <v>66060.800000000003</v>
          </cell>
        </row>
        <row r="442">
          <cell r="G442" t="str">
            <v>EnuguMerchant Payments (Bill Pay)Paga DStv BP Income - Reversals</v>
          </cell>
          <cell r="H442" t="str">
            <v xml:space="preserve">  </v>
          </cell>
          <cell r="I442" t="str">
            <v xml:space="preserve">  </v>
          </cell>
          <cell r="J442">
            <v>0</v>
          </cell>
        </row>
        <row r="443">
          <cell r="G443" t="str">
            <v>EnuguMerchant Payments (Bill Pay)Agent DStv BP Commission</v>
          </cell>
          <cell r="H443">
            <v>33010</v>
          </cell>
          <cell r="I443">
            <v>37630</v>
          </cell>
          <cell r="J443">
            <v>47340</v>
          </cell>
        </row>
        <row r="444">
          <cell r="G444" t="str">
            <v>EnuguMerchant Payments (Bill Pay)Agent DStv BP Commission - Reversals</v>
          </cell>
          <cell r="H444" t="str">
            <v xml:space="preserve">  </v>
          </cell>
          <cell r="I444" t="str">
            <v xml:space="preserve">  </v>
          </cell>
          <cell r="J444">
            <v>0</v>
          </cell>
        </row>
        <row r="445">
          <cell r="G445" t="str">
            <v>EnuguMerchant Payments (Bill Pay)Number of agents performing Gotv</v>
          </cell>
          <cell r="H445">
            <v>88</v>
          </cell>
          <cell r="I445">
            <v>91</v>
          </cell>
          <cell r="J445">
            <v>101</v>
          </cell>
        </row>
        <row r="446">
          <cell r="G446" t="str">
            <v>EnuguMerchant Payments (Bill Pay)Churn Agents Gotv BP</v>
          </cell>
          <cell r="H446">
            <v>8</v>
          </cell>
          <cell r="I446">
            <v>7</v>
          </cell>
          <cell r="J446">
            <v>5</v>
          </cell>
        </row>
        <row r="447">
          <cell r="G447" t="str">
            <v xml:space="preserve">EnuguMerchant Payments (Bill Pay)New / Fresh Agents BP in Month </v>
          </cell>
          <cell r="H447">
            <v>13</v>
          </cell>
          <cell r="I447">
            <v>11</v>
          </cell>
          <cell r="J447">
            <v>12</v>
          </cell>
        </row>
        <row r="448">
          <cell r="G448" t="str">
            <v>EnuguMerchant Payments (Bill Pay)Total Gotv BP Volume</v>
          </cell>
          <cell r="H448">
            <v>7593</v>
          </cell>
          <cell r="I448">
            <v>7132</v>
          </cell>
          <cell r="J448">
            <v>10333</v>
          </cell>
        </row>
        <row r="449">
          <cell r="G449" t="str">
            <v>EnuguMerchant Payments (Bill Pay)Total Gotv BP Volume - Reversals</v>
          </cell>
          <cell r="H449">
            <v>2</v>
          </cell>
          <cell r="I449">
            <v>7</v>
          </cell>
          <cell r="J449">
            <v>11</v>
          </cell>
        </row>
        <row r="450">
          <cell r="G450" t="str">
            <v>EnuguMerchant Payments (Bill Pay)Total Gotv BP Value</v>
          </cell>
          <cell r="H450">
            <v>11414900</v>
          </cell>
          <cell r="I450">
            <v>10609600</v>
          </cell>
          <cell r="J450">
            <v>15479650</v>
          </cell>
        </row>
        <row r="451">
          <cell r="G451" t="str">
            <v>EnuguMerchant Payments (Bill Pay)Total Gotv BP Value - Reversals</v>
          </cell>
          <cell r="H451">
            <v>-2000</v>
          </cell>
          <cell r="I451">
            <v>-10500</v>
          </cell>
          <cell r="J451">
            <v>-22850</v>
          </cell>
        </row>
        <row r="452">
          <cell r="G452" t="str">
            <v>EnuguMerchant Payments (Bill Pay)Average Value of Gotv BP</v>
          </cell>
          <cell r="H452">
            <v>1503.35</v>
          </cell>
          <cell r="I452">
            <v>1487.61</v>
          </cell>
          <cell r="J452">
            <v>1498.08</v>
          </cell>
        </row>
        <row r="453">
          <cell r="G453" t="str">
            <v>EnuguMerchant Payments (Bill Pay)Average Value of Gotv BP - Reversals</v>
          </cell>
          <cell r="H453">
            <v>-1000</v>
          </cell>
          <cell r="I453">
            <v>-1500</v>
          </cell>
          <cell r="J453">
            <v>-2077.27</v>
          </cell>
        </row>
        <row r="454">
          <cell r="G454" t="str">
            <v>EnuguMerchant Payments (Bill Pay)Paga Gotv BP Income</v>
          </cell>
          <cell r="H454">
            <v>265989</v>
          </cell>
          <cell r="I454">
            <v>248701</v>
          </cell>
          <cell r="J454">
            <v>361465</v>
          </cell>
        </row>
        <row r="455">
          <cell r="G455" t="str">
            <v>EnuguMerchant Payments (Bill Pay)Paga Gotv BP Income - Reversals</v>
          </cell>
          <cell r="H455">
            <v>0</v>
          </cell>
          <cell r="I455">
            <v>0</v>
          </cell>
          <cell r="J455">
            <v>0</v>
          </cell>
        </row>
        <row r="456">
          <cell r="G456" t="str">
            <v>EnuguMerchant Payments (Bill Pay)Agent Gotv BP Commission</v>
          </cell>
          <cell r="H456">
            <v>155570</v>
          </cell>
          <cell r="I456">
            <v>145260</v>
          </cell>
          <cell r="J456">
            <v>211090</v>
          </cell>
        </row>
        <row r="457">
          <cell r="G457" t="str">
            <v>EnuguMerchant Payments (Bill Pay)Agent Gotv BP Commission - Reversals</v>
          </cell>
          <cell r="H457">
            <v>0</v>
          </cell>
          <cell r="I457">
            <v>0</v>
          </cell>
          <cell r="J457">
            <v>0</v>
          </cell>
        </row>
        <row r="458">
          <cell r="G458" t="str">
            <v>EnuguMerchant Payments (Bill Pay)Number of agents performing Startimes</v>
          </cell>
          <cell r="H458">
            <v>42</v>
          </cell>
          <cell r="I458">
            <v>46</v>
          </cell>
          <cell r="J458">
            <v>47</v>
          </cell>
        </row>
        <row r="459">
          <cell r="G459" t="str">
            <v>EnuguMerchant Payments (Bill Pay)Churn Agents Startimes BP</v>
          </cell>
          <cell r="H459">
            <v>2</v>
          </cell>
          <cell r="I459">
            <v>1</v>
          </cell>
          <cell r="J459">
            <v>1</v>
          </cell>
        </row>
        <row r="460">
          <cell r="G460" t="str">
            <v xml:space="preserve">EnuguMerchant Payments (Bill Pay)New / Fresh Agents BP in Month </v>
          </cell>
          <cell r="H460">
            <v>10</v>
          </cell>
          <cell r="I460">
            <v>7</v>
          </cell>
          <cell r="J460">
            <v>11</v>
          </cell>
        </row>
        <row r="461">
          <cell r="G461" t="str">
            <v>EnuguMerchant Payments (Bill Pay)Total Startimes BP Volume</v>
          </cell>
          <cell r="H461">
            <v>1306</v>
          </cell>
          <cell r="I461">
            <v>736</v>
          </cell>
          <cell r="J461">
            <v>1536</v>
          </cell>
        </row>
        <row r="462">
          <cell r="G462" t="str">
            <v>EnuguMerchant Payments (Bill Pay)Total Startimes BP Value</v>
          </cell>
          <cell r="H462">
            <v>1611100</v>
          </cell>
          <cell r="I462">
            <v>929900</v>
          </cell>
          <cell r="J462">
            <v>1883040</v>
          </cell>
        </row>
        <row r="463">
          <cell r="G463" t="str">
            <v>EnuguMerchant Payments (Bill Pay)Average Value of Startimes BP</v>
          </cell>
          <cell r="H463">
            <v>1233.6099999999999</v>
          </cell>
          <cell r="I463">
            <v>1263.45</v>
          </cell>
          <cell r="J463">
            <v>1225.94</v>
          </cell>
        </row>
        <row r="464">
          <cell r="G464" t="str">
            <v>EnuguMerchant Payments (Bill Pay)Paga Startimes BP Income</v>
          </cell>
          <cell r="H464">
            <v>1562767</v>
          </cell>
          <cell r="I464">
            <v>902003</v>
          </cell>
          <cell r="J464">
            <v>1826548.8</v>
          </cell>
        </row>
        <row r="465">
          <cell r="G465" t="str">
            <v>EnuguMerchant Payments (Bill Pay)Agent Startimes BP Commission</v>
          </cell>
          <cell r="H465">
            <v>48333</v>
          </cell>
          <cell r="I465">
            <v>27897</v>
          </cell>
          <cell r="J465">
            <v>56491.199999999997</v>
          </cell>
        </row>
        <row r="466">
          <cell r="G466" t="str">
            <v>EnuguMerchant Payments (Bill Pay)Number of agents performing Other</v>
          </cell>
          <cell r="H466">
            <v>3</v>
          </cell>
          <cell r="I466">
            <v>3</v>
          </cell>
          <cell r="J466">
            <v>3</v>
          </cell>
        </row>
        <row r="467">
          <cell r="G467" t="str">
            <v>EnuguMerchant Payments (Bill Pay)Churn Agents Other BP</v>
          </cell>
          <cell r="H467">
            <v>1</v>
          </cell>
          <cell r="I467" t="str">
            <v xml:space="preserve">  </v>
          </cell>
          <cell r="J467">
            <v>0</v>
          </cell>
        </row>
        <row r="468">
          <cell r="G468" t="str">
            <v xml:space="preserve">EnuguMerchant Payments (Bill Pay)New / Fresh Agents BP in Month </v>
          </cell>
          <cell r="H468">
            <v>2</v>
          </cell>
          <cell r="I468">
            <v>2</v>
          </cell>
          <cell r="J468">
            <v>2</v>
          </cell>
        </row>
        <row r="469">
          <cell r="G469" t="str">
            <v>EnuguMerchant Payments (Bill Pay)Total Other BP Volume</v>
          </cell>
          <cell r="H469">
            <v>3</v>
          </cell>
          <cell r="I469">
            <v>4</v>
          </cell>
          <cell r="J469">
            <v>4</v>
          </cell>
        </row>
        <row r="470">
          <cell r="G470" t="str">
            <v>EnuguMerchant Payments (Bill Pay)Total Other BP Value</v>
          </cell>
          <cell r="H470">
            <v>11500</v>
          </cell>
          <cell r="I470">
            <v>12000</v>
          </cell>
          <cell r="J470">
            <v>10500</v>
          </cell>
        </row>
        <row r="471">
          <cell r="G471" t="str">
            <v>EnuguMerchant Payments (Bill Pay)Average Value of Other BP</v>
          </cell>
          <cell r="H471">
            <v>3833.33</v>
          </cell>
          <cell r="I471">
            <v>3000</v>
          </cell>
          <cell r="J471">
            <v>2625</v>
          </cell>
        </row>
        <row r="472">
          <cell r="G472" t="str">
            <v>EnuguMerchant Payments (Bill Pay)Paga Other BP Income</v>
          </cell>
          <cell r="H472">
            <v>1000</v>
          </cell>
          <cell r="I472">
            <v>0</v>
          </cell>
          <cell r="J472">
            <v>0</v>
          </cell>
        </row>
        <row r="473">
          <cell r="G473" t="str">
            <v>EnuguMerchant Payments (Bill Pay)Agent Other BP Commission</v>
          </cell>
          <cell r="H473">
            <v>100</v>
          </cell>
          <cell r="I473">
            <v>200</v>
          </cell>
          <cell r="J473">
            <v>170</v>
          </cell>
        </row>
        <row r="474">
          <cell r="G474" t="str">
            <v>EnuguAirtimeNumber of Agents performing Airtime on Transaction</v>
          </cell>
          <cell r="H474">
            <v>159</v>
          </cell>
          <cell r="I474">
            <v>156</v>
          </cell>
          <cell r="J474">
            <v>167</v>
          </cell>
        </row>
        <row r="475">
          <cell r="G475" t="str">
            <v>EnuguAirtimeChurn Agents Airtime</v>
          </cell>
          <cell r="H475">
            <v>13</v>
          </cell>
          <cell r="I475">
            <v>14</v>
          </cell>
          <cell r="J475">
            <v>12</v>
          </cell>
        </row>
        <row r="476">
          <cell r="G476" t="str">
            <v xml:space="preserve">EnuguAirtimeNew / Fresh Agents Airtime in Month </v>
          </cell>
          <cell r="H476">
            <v>10</v>
          </cell>
          <cell r="I476">
            <v>12</v>
          </cell>
          <cell r="J476">
            <v>17</v>
          </cell>
        </row>
        <row r="477">
          <cell r="G477" t="str">
            <v>EnuguAirtimeTotal Airtime Volume</v>
          </cell>
          <cell r="H477">
            <v>2218</v>
          </cell>
          <cell r="I477">
            <v>2327</v>
          </cell>
          <cell r="J477">
            <v>2472</v>
          </cell>
        </row>
        <row r="478">
          <cell r="G478" t="str">
            <v>EnuguAirtimeTotal Airtime Volume - Reversal</v>
          </cell>
          <cell r="H478">
            <v>1</v>
          </cell>
          <cell r="I478">
            <v>5</v>
          </cell>
          <cell r="J478">
            <v>6</v>
          </cell>
        </row>
        <row r="479">
          <cell r="G479" t="str">
            <v>EnuguAirtimeTotal Airtime Value</v>
          </cell>
          <cell r="H479">
            <v>1136938.8799999999</v>
          </cell>
          <cell r="I479">
            <v>1054281</v>
          </cell>
          <cell r="J479">
            <v>1280546.46</v>
          </cell>
        </row>
        <row r="480">
          <cell r="G480" t="str">
            <v>EnuguAirtimeTotal Airtime Value - Reversals</v>
          </cell>
          <cell r="H480">
            <v>-500</v>
          </cell>
          <cell r="I480">
            <v>-6000</v>
          </cell>
          <cell r="J480">
            <v>-6750</v>
          </cell>
        </row>
        <row r="481">
          <cell r="G481" t="str">
            <v>EnuguAirtimeAverage Value of Airtime</v>
          </cell>
          <cell r="H481">
            <v>512.6</v>
          </cell>
          <cell r="I481">
            <v>453.06</v>
          </cell>
          <cell r="J481">
            <v>518.02</v>
          </cell>
        </row>
        <row r="482">
          <cell r="G482" t="str">
            <v>EnuguAirtimeAverage Value of Airtime - Reversals</v>
          </cell>
          <cell r="H482">
            <v>-500</v>
          </cell>
          <cell r="I482">
            <v>-1200</v>
          </cell>
          <cell r="J482">
            <v>-1125</v>
          </cell>
        </row>
        <row r="483">
          <cell r="G483" t="str">
            <v>EnuguAirtimePaga Airtime Income</v>
          </cell>
          <cell r="H483">
            <v>28298.17</v>
          </cell>
          <cell r="I483">
            <v>25090.1</v>
          </cell>
          <cell r="J483">
            <v>47016.23</v>
          </cell>
        </row>
        <row r="484">
          <cell r="G484" t="str">
            <v>EnuguAirtimePaga Airtime Income - Reversals</v>
          </cell>
          <cell r="H484">
            <v>-25</v>
          </cell>
          <cell r="I484">
            <v>-210</v>
          </cell>
          <cell r="J484">
            <v>-330</v>
          </cell>
        </row>
        <row r="485">
          <cell r="G485" t="str">
            <v>EnuguAirtimeAgent Airtime Commission</v>
          </cell>
          <cell r="H485">
            <v>56871.95</v>
          </cell>
          <cell r="I485">
            <v>53014.05</v>
          </cell>
          <cell r="J485">
            <v>46912.27</v>
          </cell>
        </row>
        <row r="486">
          <cell r="G486" t="str">
            <v>EnuguAirtimeAgent Airtime Commission - Reversals</v>
          </cell>
          <cell r="H486">
            <v>0</v>
          </cell>
          <cell r="I486">
            <v>0</v>
          </cell>
          <cell r="J486">
            <v>0</v>
          </cell>
        </row>
        <row r="487">
          <cell r="G487" t="str">
            <v>Port HarcourtAgent Network Sales# of Approved Agents in Total</v>
          </cell>
          <cell r="H487">
            <v>7238</v>
          </cell>
          <cell r="I487">
            <v>7453</v>
          </cell>
          <cell r="J487">
            <v>7743</v>
          </cell>
        </row>
        <row r="488">
          <cell r="G488" t="str">
            <v>Port HarcourtAgent Network SalesActive Agents in total (at least 1 transactions in the month)</v>
          </cell>
          <cell r="H488">
            <v>4187</v>
          </cell>
          <cell r="I488">
            <v>4293</v>
          </cell>
          <cell r="J488">
            <v>4502</v>
          </cell>
        </row>
        <row r="489">
          <cell r="G489" t="str">
            <v>Port HarcourtAgent Network SalesActive Agents in total (at least 5 transactions in the month)</v>
          </cell>
          <cell r="H489">
            <v>3624</v>
          </cell>
          <cell r="I489">
            <v>3694</v>
          </cell>
          <cell r="J489">
            <v>3949</v>
          </cell>
        </row>
        <row r="490">
          <cell r="G490" t="str">
            <v>Port HarcourtAgent Network SalesFresh Active Agents in total (at least 1 transactions in the month)</v>
          </cell>
          <cell r="H490">
            <v>369</v>
          </cell>
          <cell r="I490">
            <v>440</v>
          </cell>
          <cell r="J490">
            <v>472</v>
          </cell>
        </row>
        <row r="491">
          <cell r="G491" t="str">
            <v>Port HarcourtAgent Network SalesFresh Active Agents in total (at least 5 transactions in the month)</v>
          </cell>
          <cell r="H491">
            <v>364</v>
          </cell>
          <cell r="I491">
            <v>384</v>
          </cell>
          <cell r="J491">
            <v>466</v>
          </cell>
        </row>
        <row r="492">
          <cell r="G492" t="str">
            <v>Port HarcourtAgent Network SalesChurn Active Agents (1 txn in Month)</v>
          </cell>
          <cell r="H492">
            <v>309</v>
          </cell>
          <cell r="I492">
            <v>334</v>
          </cell>
          <cell r="J492">
            <v>263</v>
          </cell>
        </row>
        <row r="493">
          <cell r="G493" t="str">
            <v>Port HarcourtAgent Network SalesChurn Active Agents (5 txn in Month)</v>
          </cell>
          <cell r="H493">
            <v>330</v>
          </cell>
          <cell r="I493">
            <v>314</v>
          </cell>
          <cell r="J493">
            <v>211</v>
          </cell>
        </row>
        <row r="494">
          <cell r="G494" t="str">
            <v>Port HarcourtPort Harcourt - All data in this section apply only to agents in Port Harcourt (or the specific city)# Agents in City</v>
          </cell>
          <cell r="H494">
            <v>395</v>
          </cell>
          <cell r="I494">
            <v>400</v>
          </cell>
          <cell r="J494">
            <v>410</v>
          </cell>
        </row>
        <row r="495">
          <cell r="G495" t="str">
            <v>Port HarcourtPort Harcourt - All data in this section apply only to agents in Port Harcourt (or the specific city)Active Agents in City in month (at least 1 transactions in the month)</v>
          </cell>
          <cell r="H495">
            <v>231</v>
          </cell>
          <cell r="I495">
            <v>229</v>
          </cell>
          <cell r="J495">
            <v>233</v>
          </cell>
        </row>
        <row r="496">
          <cell r="G496" t="str">
            <v>Port HarcourtPort Harcourt - All data in this section apply only to agents in Port Harcourt (or the specific city)Active Agents in City in month (at least 5 transactions in the month)</v>
          </cell>
          <cell r="H496">
            <v>194</v>
          </cell>
          <cell r="I496">
            <v>195</v>
          </cell>
          <cell r="J496">
            <v>206</v>
          </cell>
        </row>
        <row r="497">
          <cell r="G497" t="str">
            <v>Port HarcourtPort Harcourt - All data in this section apply only to agents in Port Harcourt (or the specific city)Churn City Agents in Month (1 txn in Month)</v>
          </cell>
          <cell r="H497">
            <v>16</v>
          </cell>
          <cell r="I497">
            <v>23</v>
          </cell>
          <cell r="J497">
            <v>18</v>
          </cell>
        </row>
        <row r="498">
          <cell r="G498" t="str">
            <v>Port HarcourtPort Harcourt - All data in this section apply only to agents in Port Harcourt (or the specific city)Churn City Agents in Month (5 txn in Month)</v>
          </cell>
          <cell r="H498">
            <v>18</v>
          </cell>
          <cell r="I498">
            <v>16</v>
          </cell>
          <cell r="J498">
            <v>12</v>
          </cell>
        </row>
        <row r="499">
          <cell r="G499" t="str">
            <v>Port HarcourtDeposit into Paga Number of Agents performing at least 1 Deposit for Customer or another Agent (Accept Deposit)</v>
          </cell>
          <cell r="H499">
            <v>69</v>
          </cell>
          <cell r="I499">
            <v>71</v>
          </cell>
          <cell r="J499">
            <v>78</v>
          </cell>
        </row>
        <row r="500">
          <cell r="G500" t="str">
            <v>Port HarcourtDeposit into Paga Churn Agents DP</v>
          </cell>
          <cell r="H500">
            <v>26</v>
          </cell>
          <cell r="I500">
            <v>25</v>
          </cell>
          <cell r="J500">
            <v>22</v>
          </cell>
        </row>
        <row r="501">
          <cell r="G501" t="str">
            <v xml:space="preserve">Port HarcourtDeposit into Paga New / Fresh Agents DP in Month </v>
          </cell>
          <cell r="H501">
            <v>32</v>
          </cell>
          <cell r="I501">
            <v>27</v>
          </cell>
          <cell r="J501">
            <v>29</v>
          </cell>
        </row>
        <row r="502">
          <cell r="G502" t="str">
            <v>Port HarcourtDeposit into Paga Total DP Volume</v>
          </cell>
          <cell r="H502">
            <v>464</v>
          </cell>
          <cell r="I502">
            <v>574</v>
          </cell>
          <cell r="J502">
            <v>654</v>
          </cell>
        </row>
        <row r="503">
          <cell r="G503" t="str">
            <v>Port HarcourtDeposit into Paga Total DP Value</v>
          </cell>
          <cell r="H503">
            <v>5933281</v>
          </cell>
          <cell r="I503">
            <v>8477209</v>
          </cell>
          <cell r="J503">
            <v>10548380</v>
          </cell>
        </row>
        <row r="504">
          <cell r="G504" t="str">
            <v>Port HarcourtDeposit into Paga Average Value of DP</v>
          </cell>
          <cell r="H504">
            <v>12787.24</v>
          </cell>
          <cell r="I504">
            <v>14768.66</v>
          </cell>
          <cell r="J504">
            <v>16129.02</v>
          </cell>
        </row>
        <row r="505">
          <cell r="G505" t="str">
            <v>Port HarcourtMoney Transfer on PagaNumber of Agents performing MT on Paga (to customer or non-customer)</v>
          </cell>
          <cell r="H505">
            <v>8</v>
          </cell>
          <cell r="I505">
            <v>8</v>
          </cell>
          <cell r="J505">
            <v>10</v>
          </cell>
        </row>
        <row r="506">
          <cell r="G506" t="str">
            <v>Port HarcourtMoney Transfer on PagaChurn Agents MT</v>
          </cell>
          <cell r="H506">
            <v>9</v>
          </cell>
          <cell r="I506">
            <v>5</v>
          </cell>
          <cell r="J506">
            <v>5</v>
          </cell>
        </row>
        <row r="507">
          <cell r="G507" t="str">
            <v xml:space="preserve">Port HarcourtMoney Transfer on PagaNew / Fresh Agents MT in Month </v>
          </cell>
          <cell r="H507">
            <v>4</v>
          </cell>
          <cell r="I507">
            <v>5</v>
          </cell>
          <cell r="J507">
            <v>7</v>
          </cell>
        </row>
        <row r="508">
          <cell r="G508" t="str">
            <v>Port HarcourtMoney Transfer on PagaTotal MT Volume</v>
          </cell>
          <cell r="H508">
            <v>19</v>
          </cell>
          <cell r="I508">
            <v>10</v>
          </cell>
          <cell r="J508">
            <v>10</v>
          </cell>
        </row>
        <row r="509">
          <cell r="G509" t="str">
            <v>Port HarcourtMoney Transfer on PagaTotal MT Value</v>
          </cell>
          <cell r="H509">
            <v>131100</v>
          </cell>
          <cell r="I509">
            <v>95700</v>
          </cell>
          <cell r="J509">
            <v>104900</v>
          </cell>
        </row>
        <row r="510">
          <cell r="G510" t="str">
            <v>Port HarcourtMoney Transfer on PagaAverage Value of MT</v>
          </cell>
          <cell r="H510">
            <v>6900</v>
          </cell>
          <cell r="I510">
            <v>9570</v>
          </cell>
          <cell r="J510">
            <v>10490</v>
          </cell>
        </row>
        <row r="511">
          <cell r="G511" t="str">
            <v>Port HarcourtMoney Transfer on PagaPaga MT Income</v>
          </cell>
          <cell r="H511">
            <v>1920</v>
          </cell>
          <cell r="I511">
            <v>1080</v>
          </cell>
          <cell r="J511">
            <v>970</v>
          </cell>
        </row>
        <row r="512">
          <cell r="G512" t="str">
            <v>Port HarcourtMoney Transfer on PagaAgent MT Commission</v>
          </cell>
          <cell r="H512">
            <v>980</v>
          </cell>
          <cell r="I512">
            <v>620</v>
          </cell>
          <cell r="J512">
            <v>430</v>
          </cell>
        </row>
        <row r="513">
          <cell r="G513" t="str">
            <v>Port HarcourtDeposit To BankNumber of Agents performing Deposit to Bank</v>
          </cell>
          <cell r="H513">
            <v>144</v>
          </cell>
          <cell r="I513">
            <v>164</v>
          </cell>
          <cell r="J513">
            <v>169</v>
          </cell>
        </row>
        <row r="514">
          <cell r="G514" t="str">
            <v>Port HarcourtDeposit To BankChurn Agents DB</v>
          </cell>
          <cell r="H514">
            <v>27</v>
          </cell>
          <cell r="I514">
            <v>16</v>
          </cell>
          <cell r="J514">
            <v>23</v>
          </cell>
        </row>
        <row r="515">
          <cell r="G515" t="str">
            <v xml:space="preserve">Port HarcourtDeposit To Bank New / Fresh Agents DB in Month </v>
          </cell>
          <cell r="H515">
            <v>17</v>
          </cell>
          <cell r="I515">
            <v>34</v>
          </cell>
          <cell r="J515">
            <v>24</v>
          </cell>
        </row>
        <row r="516">
          <cell r="G516" t="str">
            <v>Port HarcourtDeposit To BankTotal DB Volume</v>
          </cell>
          <cell r="H516">
            <v>1036</v>
          </cell>
          <cell r="I516">
            <v>1390</v>
          </cell>
          <cell r="J516">
            <v>1463</v>
          </cell>
        </row>
        <row r="517">
          <cell r="G517" t="str">
            <v>Port HarcourtDeposit To BankTotal DB Volume - Reversals</v>
          </cell>
          <cell r="H517">
            <v>6</v>
          </cell>
          <cell r="I517">
            <v>1</v>
          </cell>
          <cell r="J517">
            <v>0</v>
          </cell>
        </row>
        <row r="518">
          <cell r="G518" t="str">
            <v>Port HarcourtDeposit To BankTotal DB Value</v>
          </cell>
          <cell r="H518">
            <v>15698355.529999999</v>
          </cell>
          <cell r="I518">
            <v>20271443</v>
          </cell>
          <cell r="J518">
            <v>21490362</v>
          </cell>
        </row>
        <row r="519">
          <cell r="G519" t="str">
            <v>Port HarcourtDeposit To BankTotal DB Value - Reversals</v>
          </cell>
          <cell r="H519">
            <v>-207000</v>
          </cell>
          <cell r="I519">
            <v>-10000</v>
          </cell>
          <cell r="J519">
            <v>0</v>
          </cell>
        </row>
        <row r="520">
          <cell r="G520" t="str">
            <v>Port HarcourtDeposit To BankAverage Value of DB</v>
          </cell>
          <cell r="H520">
            <v>15152.85</v>
          </cell>
          <cell r="I520">
            <v>14583.77</v>
          </cell>
          <cell r="J520">
            <v>14689.24</v>
          </cell>
        </row>
        <row r="521">
          <cell r="G521" t="str">
            <v>Port HarcourtDeposit To BankAverage Value of DB - Reversals</v>
          </cell>
          <cell r="H521">
            <v>-34500</v>
          </cell>
          <cell r="I521">
            <v>-10000</v>
          </cell>
          <cell r="J521">
            <v>0</v>
          </cell>
        </row>
        <row r="522">
          <cell r="G522" t="str">
            <v>Port HarcourtDeposit To BankPaga DB Income</v>
          </cell>
          <cell r="H522">
            <v>87960</v>
          </cell>
          <cell r="I522">
            <v>118120</v>
          </cell>
          <cell r="J522">
            <v>125370</v>
          </cell>
        </row>
        <row r="523">
          <cell r="G523" t="str">
            <v>Port HarcourtDeposit To BankPaga DB Income - Reversal</v>
          </cell>
          <cell r="H523">
            <v>-440</v>
          </cell>
          <cell r="I523">
            <v>-70</v>
          </cell>
          <cell r="J523">
            <v>0</v>
          </cell>
        </row>
        <row r="524">
          <cell r="G524" t="str">
            <v>Port HarcourtDeposit To BankAgent DB Commission</v>
          </cell>
          <cell r="H524">
            <v>65640</v>
          </cell>
          <cell r="I524">
            <v>90080</v>
          </cell>
          <cell r="J524">
            <v>94080</v>
          </cell>
        </row>
        <row r="525">
          <cell r="G525" t="str">
            <v>Port HarcourtDeposit To BankAgent DB Commission - Reversal</v>
          </cell>
          <cell r="H525">
            <v>-460</v>
          </cell>
          <cell r="I525">
            <v>-80</v>
          </cell>
          <cell r="J525">
            <v>0</v>
          </cell>
        </row>
        <row r="526">
          <cell r="G526" t="str">
            <v>Port HarcourtMerchant Payments (Bill Pay)Number of agents performing DStv</v>
          </cell>
          <cell r="H526">
            <v>125</v>
          </cell>
          <cell r="I526">
            <v>126</v>
          </cell>
          <cell r="J526">
            <v>134</v>
          </cell>
        </row>
        <row r="527">
          <cell r="G527" t="str">
            <v>Port HarcourtMerchant Payments (Bill Pay)Churn Agents DStv BP</v>
          </cell>
          <cell r="H527">
            <v>6</v>
          </cell>
          <cell r="I527">
            <v>6</v>
          </cell>
          <cell r="J527">
            <v>8</v>
          </cell>
        </row>
        <row r="528">
          <cell r="G528" t="str">
            <v xml:space="preserve">Port HarcourtMerchant Payments (Bill Pay)New / Fresh Agents BP in Month </v>
          </cell>
          <cell r="H528">
            <v>29</v>
          </cell>
          <cell r="I528">
            <v>23</v>
          </cell>
          <cell r="J528">
            <v>29</v>
          </cell>
        </row>
        <row r="529">
          <cell r="G529" t="str">
            <v>Port HarcourtMerchant Payments (Bill Pay)Total DStv BP Volume</v>
          </cell>
          <cell r="H529">
            <v>1935</v>
          </cell>
          <cell r="I529">
            <v>1839</v>
          </cell>
          <cell r="J529">
            <v>2369</v>
          </cell>
        </row>
        <row r="530">
          <cell r="G530" t="str">
            <v>Port HarcourtMerchant Payments (Bill Pay)Total DStv BP Volume - Reversal</v>
          </cell>
          <cell r="H530">
            <v>11</v>
          </cell>
          <cell r="I530">
            <v>8</v>
          </cell>
          <cell r="J530">
            <v>5</v>
          </cell>
        </row>
        <row r="531">
          <cell r="G531" t="str">
            <v>Port HarcourtMerchant Payments (Bill Pay)Total DStv BP Value</v>
          </cell>
          <cell r="H531">
            <v>10137450</v>
          </cell>
          <cell r="I531">
            <v>9285350</v>
          </cell>
          <cell r="J531">
            <v>11284160</v>
          </cell>
        </row>
        <row r="532">
          <cell r="G532" t="str">
            <v>Port HarcourtMerchant Payments (Bill Pay)Total DStv BP Value - Reversal</v>
          </cell>
          <cell r="H532">
            <v>-105700</v>
          </cell>
          <cell r="I532">
            <v>-25400</v>
          </cell>
          <cell r="J532">
            <v>-36500</v>
          </cell>
        </row>
        <row r="533">
          <cell r="G533" t="str">
            <v>Port HarcourtMerchant Payments (Bill Pay)Average Value of DStv BP</v>
          </cell>
          <cell r="H533">
            <v>5238.99</v>
          </cell>
          <cell r="I533">
            <v>5049.13</v>
          </cell>
          <cell r="J533">
            <v>4763.26</v>
          </cell>
        </row>
        <row r="534">
          <cell r="G534" t="str">
            <v>Port HarcourtMerchant Payments (Bill Pay)Average Value of DStv BP - Reversals</v>
          </cell>
          <cell r="H534">
            <v>-9609.09</v>
          </cell>
          <cell r="I534">
            <v>-3175</v>
          </cell>
          <cell r="J534">
            <v>-7300</v>
          </cell>
        </row>
        <row r="535">
          <cell r="G535" t="str">
            <v>Port HarcourtMerchant Payments (Bill Pay)Paga DStv BP Income</v>
          </cell>
          <cell r="H535">
            <v>140631.5</v>
          </cell>
          <cell r="I535">
            <v>129727.5</v>
          </cell>
          <cell r="J535">
            <v>160486.6</v>
          </cell>
        </row>
        <row r="536">
          <cell r="G536" t="str">
            <v>Port HarcourtMerchant Payments (Bill Pay)Paga DStv BP Income - Reversals</v>
          </cell>
          <cell r="H536">
            <v>-280</v>
          </cell>
          <cell r="I536">
            <v>0</v>
          </cell>
          <cell r="J536">
            <v>0</v>
          </cell>
        </row>
        <row r="537">
          <cell r="G537" t="str">
            <v>Port HarcourtMerchant Payments (Bill Pay)Agent DStv BP Commission</v>
          </cell>
          <cell r="H537">
            <v>98600</v>
          </cell>
          <cell r="I537">
            <v>91540</v>
          </cell>
          <cell r="J537">
            <v>117430</v>
          </cell>
        </row>
        <row r="538">
          <cell r="G538" t="str">
            <v>Port HarcourtMerchant Payments (Bill Pay)Agent DStv BP Commission - Reversals</v>
          </cell>
          <cell r="H538">
            <v>-200</v>
          </cell>
          <cell r="I538">
            <v>0</v>
          </cell>
          <cell r="J538">
            <v>0</v>
          </cell>
        </row>
        <row r="539">
          <cell r="G539" t="str">
            <v>Port HarcourtMerchant Payments (Bill Pay)Number of agents performing Gotv</v>
          </cell>
          <cell r="H539">
            <v>166</v>
          </cell>
          <cell r="I539">
            <v>180</v>
          </cell>
          <cell r="J539">
            <v>192</v>
          </cell>
        </row>
        <row r="540">
          <cell r="G540" t="str">
            <v>Port HarcourtMerchant Payments (Bill Pay)Churn Agents Gotv BP</v>
          </cell>
          <cell r="H540">
            <v>19</v>
          </cell>
          <cell r="I540">
            <v>13</v>
          </cell>
          <cell r="J540">
            <v>14</v>
          </cell>
        </row>
        <row r="541">
          <cell r="G541" t="str">
            <v xml:space="preserve">Port HarcourtMerchant Payments (Bill Pay)New / Fresh Agents BP in Month </v>
          </cell>
          <cell r="H541">
            <v>37</v>
          </cell>
          <cell r="I541">
            <v>25</v>
          </cell>
          <cell r="J541">
            <v>25</v>
          </cell>
        </row>
        <row r="542">
          <cell r="G542" t="str">
            <v>Port HarcourtMerchant Payments (Bill Pay)Total Gotv BP Volume</v>
          </cell>
          <cell r="H542">
            <v>11116</v>
          </cell>
          <cell r="I542">
            <v>12616</v>
          </cell>
          <cell r="J542">
            <v>17743</v>
          </cell>
        </row>
        <row r="543">
          <cell r="G543" t="str">
            <v>Port HarcourtMerchant Payments (Bill Pay)Total Gotv BP Volume - Reversals</v>
          </cell>
          <cell r="H543">
            <v>13</v>
          </cell>
          <cell r="I543">
            <v>29</v>
          </cell>
          <cell r="J543">
            <v>33</v>
          </cell>
        </row>
        <row r="544">
          <cell r="G544" t="str">
            <v>Port HarcourtMerchant Payments (Bill Pay)Total Gotv BP Value</v>
          </cell>
          <cell r="H544">
            <v>17112850</v>
          </cell>
          <cell r="I544">
            <v>19111067</v>
          </cell>
          <cell r="J544">
            <v>27110450</v>
          </cell>
        </row>
        <row r="545">
          <cell r="G545" t="str">
            <v>Port HarcourtMerchant Payments (Bill Pay)Total Gotv BP Value - Reversals</v>
          </cell>
          <cell r="H545">
            <v>-21000</v>
          </cell>
          <cell r="I545">
            <v>-72000</v>
          </cell>
          <cell r="J545">
            <v>-51000</v>
          </cell>
        </row>
        <row r="546">
          <cell r="G546" t="str">
            <v>Port HarcourtMerchant Payments (Bill Pay)Average Value of Gotv BP</v>
          </cell>
          <cell r="H546">
            <v>1539.48</v>
          </cell>
          <cell r="I546">
            <v>1514.83</v>
          </cell>
          <cell r="J546">
            <v>1527.95</v>
          </cell>
        </row>
        <row r="547">
          <cell r="G547" t="str">
            <v>Port HarcourtMerchant Payments (Bill Pay)Average Value of Gotv BP - Reversals</v>
          </cell>
          <cell r="H547">
            <v>-1615.38</v>
          </cell>
          <cell r="I547">
            <v>-2482.7600000000002</v>
          </cell>
          <cell r="J547">
            <v>-1545.45</v>
          </cell>
        </row>
        <row r="548">
          <cell r="G548" t="str">
            <v>Port HarcourtMerchant Payments (Bill Pay)Paga Gotv BP Income</v>
          </cell>
          <cell r="H548">
            <v>393398.5</v>
          </cell>
          <cell r="I548">
            <v>443570.67</v>
          </cell>
          <cell r="J548">
            <v>625814.5</v>
          </cell>
        </row>
        <row r="549">
          <cell r="G549" t="str">
            <v>Port HarcourtMerchant Payments (Bill Pay)Paga Gotv BP Income - Reversals</v>
          </cell>
          <cell r="H549">
            <v>0</v>
          </cell>
          <cell r="I549">
            <v>0</v>
          </cell>
          <cell r="J549">
            <v>0</v>
          </cell>
        </row>
        <row r="550">
          <cell r="G550" t="str">
            <v>Port HarcourtMerchant Payments (Bill Pay)Agent Gotv BP Commission</v>
          </cell>
          <cell r="H550">
            <v>231390</v>
          </cell>
          <cell r="I550">
            <v>259270</v>
          </cell>
          <cell r="J550">
            <v>366140</v>
          </cell>
        </row>
        <row r="551">
          <cell r="G551" t="str">
            <v>Port HarcourtMerchant Payments (Bill Pay)Agent Gotv BP Commission - Reversals</v>
          </cell>
          <cell r="H551">
            <v>0</v>
          </cell>
          <cell r="I551">
            <v>0</v>
          </cell>
          <cell r="J551">
            <v>0</v>
          </cell>
        </row>
        <row r="552">
          <cell r="G552" t="str">
            <v>Port HarcourtMerchant Payments (Bill Pay)Number of agents performing Startimes</v>
          </cell>
          <cell r="H552">
            <v>93</v>
          </cell>
          <cell r="I552">
            <v>91</v>
          </cell>
          <cell r="J552">
            <v>102</v>
          </cell>
        </row>
        <row r="553">
          <cell r="G553" t="str">
            <v>Port HarcourtMerchant Payments (Bill Pay)Churn Agents Startimes BP</v>
          </cell>
          <cell r="H553">
            <v>7</v>
          </cell>
          <cell r="I553" t="str">
            <v xml:space="preserve">   </v>
          </cell>
          <cell r="J553">
            <v>1</v>
          </cell>
        </row>
        <row r="554">
          <cell r="G554" t="str">
            <v xml:space="preserve">Port HarcourtMerchant Payments (Bill Pay)New / Fresh Agents BP in Month </v>
          </cell>
          <cell r="H554">
            <v>33</v>
          </cell>
          <cell r="I554">
            <v>15</v>
          </cell>
          <cell r="J554">
            <v>29</v>
          </cell>
        </row>
        <row r="555">
          <cell r="G555" t="str">
            <v>Port HarcourtMerchant Payments (Bill Pay)Total Startimes BP Volume</v>
          </cell>
          <cell r="H555">
            <v>1434</v>
          </cell>
          <cell r="I555">
            <v>1003</v>
          </cell>
          <cell r="J555">
            <v>1238</v>
          </cell>
        </row>
        <row r="556">
          <cell r="G556" t="str">
            <v>Port HarcourtMerchant Payments (Bill Pay)Total Startimes BP Value</v>
          </cell>
          <cell r="H556">
            <v>1787700</v>
          </cell>
          <cell r="I556">
            <v>1307900</v>
          </cell>
          <cell r="J556">
            <v>1744999</v>
          </cell>
        </row>
        <row r="557">
          <cell r="G557" t="str">
            <v>Port HarcourtMerchant Payments (Bill Pay)Average Value of Startimes BP</v>
          </cell>
          <cell r="H557">
            <v>1246.6500000000001</v>
          </cell>
          <cell r="I557">
            <v>1303.99</v>
          </cell>
          <cell r="J557">
            <v>1409.53</v>
          </cell>
        </row>
        <row r="558">
          <cell r="G558" t="str">
            <v>Port HarcourtMerchant Payments (Bill Pay)Paga Startimes BP Income</v>
          </cell>
          <cell r="H558">
            <v>1734069</v>
          </cell>
          <cell r="I558">
            <v>1268663</v>
          </cell>
          <cell r="J558">
            <v>1692649.03</v>
          </cell>
        </row>
        <row r="559">
          <cell r="G559" t="str">
            <v>Port HarcourtMerchant Payments (Bill Pay)Agent Startimes BP Commission</v>
          </cell>
          <cell r="H559">
            <v>53631</v>
          </cell>
          <cell r="I559">
            <v>39237</v>
          </cell>
          <cell r="J559">
            <v>52349.97</v>
          </cell>
        </row>
        <row r="560">
          <cell r="G560" t="str">
            <v>Port HarcourtMerchant Payments (Bill Pay)Number of agents performing Other</v>
          </cell>
          <cell r="H560">
            <v>12</v>
          </cell>
          <cell r="I560">
            <v>13</v>
          </cell>
          <cell r="J560">
            <v>19</v>
          </cell>
        </row>
        <row r="561">
          <cell r="G561" t="str">
            <v>Port HarcourtMerchant Payments (Bill Pay)Churn Agents Other BP</v>
          </cell>
          <cell r="H561">
            <v>2</v>
          </cell>
          <cell r="I561">
            <v>1</v>
          </cell>
          <cell r="J561">
            <v>1</v>
          </cell>
        </row>
        <row r="562">
          <cell r="G562" t="str">
            <v xml:space="preserve">Port HarcourtMerchant Payments (Bill Pay)New / Fresh Agents BP in Month </v>
          </cell>
          <cell r="H562">
            <v>11</v>
          </cell>
          <cell r="I562">
            <v>12</v>
          </cell>
          <cell r="J562">
            <v>15</v>
          </cell>
        </row>
        <row r="563">
          <cell r="G563" t="str">
            <v>Port HarcourtMerchant Payments (Bill Pay)Total Other BP Volume</v>
          </cell>
          <cell r="H563">
            <v>22</v>
          </cell>
          <cell r="I563">
            <v>25</v>
          </cell>
          <cell r="J563">
            <v>32</v>
          </cell>
        </row>
        <row r="564">
          <cell r="G564" t="str">
            <v>Port HarcourtMerchant Payments (Bill Pay)Total Other BP Value</v>
          </cell>
          <cell r="H564">
            <v>83500</v>
          </cell>
          <cell r="I564">
            <v>83700</v>
          </cell>
          <cell r="J564">
            <v>115200</v>
          </cell>
        </row>
        <row r="565">
          <cell r="G565" t="str">
            <v>Port HarcourtMerchant Payments (Bill Pay)Average Value of Other BP</v>
          </cell>
          <cell r="H565">
            <v>3795.45</v>
          </cell>
          <cell r="I565">
            <v>3348</v>
          </cell>
          <cell r="J565">
            <v>3600</v>
          </cell>
        </row>
        <row r="566">
          <cell r="G566" t="str">
            <v>Port HarcourtMerchant Payments (Bill Pay)Paga Other BP Income</v>
          </cell>
          <cell r="H566">
            <v>7000</v>
          </cell>
          <cell r="I566">
            <v>9000</v>
          </cell>
          <cell r="J566">
            <v>11000</v>
          </cell>
        </row>
        <row r="567">
          <cell r="G567" t="str">
            <v>Port HarcourtMerchant Payments (Bill Pay)Agent Other BP Commission</v>
          </cell>
          <cell r="H567">
            <v>750</v>
          </cell>
          <cell r="I567">
            <v>590</v>
          </cell>
          <cell r="J567">
            <v>990</v>
          </cell>
        </row>
        <row r="568">
          <cell r="G568" t="str">
            <v>Port HarcourtAirtimeNumber of Agents performing Airtime on Transaction</v>
          </cell>
          <cell r="H568">
            <v>288</v>
          </cell>
          <cell r="I568">
            <v>295</v>
          </cell>
          <cell r="J568">
            <v>327</v>
          </cell>
        </row>
        <row r="569">
          <cell r="G569" t="str">
            <v>Port HarcourtAirtimeChurn Agents Airtime</v>
          </cell>
          <cell r="H569">
            <v>32</v>
          </cell>
          <cell r="I569">
            <v>26</v>
          </cell>
          <cell r="J569">
            <v>22</v>
          </cell>
        </row>
        <row r="570">
          <cell r="G570" t="str">
            <v xml:space="preserve">Port HarcourtAirtimeNew / Fresh Agents Airtime in Month </v>
          </cell>
          <cell r="H570">
            <v>35</v>
          </cell>
          <cell r="I570">
            <v>29</v>
          </cell>
          <cell r="J570">
            <v>29</v>
          </cell>
        </row>
        <row r="571">
          <cell r="G571" t="str">
            <v>Port HarcourtAirtimeTotal Airtime Volume</v>
          </cell>
          <cell r="H571">
            <v>4046</v>
          </cell>
          <cell r="I571">
            <v>4366</v>
          </cell>
          <cell r="J571">
            <v>4724</v>
          </cell>
        </row>
        <row r="572">
          <cell r="G572" t="str">
            <v>Port HarcourtAirtimeTotal Airtime Volume - Reversal</v>
          </cell>
          <cell r="H572">
            <v>1</v>
          </cell>
          <cell r="I572">
            <v>8</v>
          </cell>
          <cell r="J572">
            <v>35</v>
          </cell>
        </row>
        <row r="573">
          <cell r="G573" t="str">
            <v>Port HarcourtAirtimeTotal Airtime Value</v>
          </cell>
          <cell r="H573">
            <v>1872076.42</v>
          </cell>
          <cell r="I573">
            <v>1824379</v>
          </cell>
          <cell r="J573">
            <v>2046857.62</v>
          </cell>
        </row>
        <row r="574">
          <cell r="G574" t="str">
            <v>Port HarcourtAirtimeTotal Airtime Value - Reversals</v>
          </cell>
          <cell r="H574">
            <v>-1000</v>
          </cell>
          <cell r="I574">
            <v>-13000</v>
          </cell>
          <cell r="J574">
            <v>-43640</v>
          </cell>
        </row>
        <row r="575">
          <cell r="G575" t="str">
            <v>Port HarcourtAirtimeAverage Value of Airtime</v>
          </cell>
          <cell r="H575">
            <v>462.7</v>
          </cell>
          <cell r="I575">
            <v>417.86</v>
          </cell>
          <cell r="J575">
            <v>433.29</v>
          </cell>
        </row>
        <row r="576">
          <cell r="G576" t="str">
            <v>Port HarcourtAirtimeAverage Value of Airtime - Reversals</v>
          </cell>
          <cell r="H576">
            <v>-1000</v>
          </cell>
          <cell r="I576">
            <v>-1625</v>
          </cell>
          <cell r="J576">
            <v>-1246.8599999999999</v>
          </cell>
        </row>
        <row r="577">
          <cell r="G577" t="str">
            <v>Port HarcourtAirtimePaga Airtime Income</v>
          </cell>
          <cell r="H577">
            <v>47194.879999999997</v>
          </cell>
          <cell r="I577">
            <v>46211.4</v>
          </cell>
          <cell r="J577">
            <v>79439.3</v>
          </cell>
        </row>
        <row r="578">
          <cell r="G578" t="str">
            <v>Port HarcourtAirtimePaga Airtime Income - Reversals</v>
          </cell>
          <cell r="H578">
            <v>-50</v>
          </cell>
          <cell r="I578">
            <v>-650</v>
          </cell>
          <cell r="J578">
            <v>-2212</v>
          </cell>
        </row>
        <row r="579">
          <cell r="G579" t="str">
            <v>Port HarcourtAirtimeAgent Airtime Commission</v>
          </cell>
          <cell r="H579">
            <v>93653.82</v>
          </cell>
          <cell r="I579">
            <v>91868.95</v>
          </cell>
          <cell r="J579">
            <v>75635.77</v>
          </cell>
        </row>
        <row r="580">
          <cell r="G580" t="str">
            <v>Port HarcourtAirtimeAgent Airtime Commission - Reversals</v>
          </cell>
          <cell r="H580">
            <v>0</v>
          </cell>
          <cell r="I580">
            <v>0</v>
          </cell>
          <cell r="J580">
            <v>0</v>
          </cell>
        </row>
        <row r="581">
          <cell r="G581" t="str">
            <v>Other Cities SummaryAgent Network Sales# of Approved Agents in Total</v>
          </cell>
          <cell r="H581">
            <v>7238</v>
          </cell>
          <cell r="I581">
            <v>7453</v>
          </cell>
          <cell r="J581">
            <v>7743</v>
          </cell>
        </row>
        <row r="582">
          <cell r="G582" t="str">
            <v>Other Cities SummaryAgent Network SalesActive Agents in total (at least 1 transactions in the month)</v>
          </cell>
          <cell r="H582">
            <v>4187</v>
          </cell>
          <cell r="I582">
            <v>4293</v>
          </cell>
          <cell r="J582">
            <v>4502</v>
          </cell>
        </row>
        <row r="583">
          <cell r="G583" t="str">
            <v>Other Cities SummaryAgent Network SalesActive Agents in total (at least 5 transactions in the month)</v>
          </cell>
          <cell r="H583">
            <v>3624</v>
          </cell>
          <cell r="I583">
            <v>3694</v>
          </cell>
          <cell r="J583">
            <v>3949</v>
          </cell>
        </row>
        <row r="584">
          <cell r="G584" t="str">
            <v>Other Cities SummaryAgent Network SalesFresh Active Agents in total (at least 1 transactions in the month)</v>
          </cell>
          <cell r="H584">
            <v>369</v>
          </cell>
          <cell r="I584">
            <v>440</v>
          </cell>
          <cell r="J584">
            <v>472</v>
          </cell>
        </row>
        <row r="585">
          <cell r="G585" t="str">
            <v>Other Cities SummaryAgent Network SalesFresh Active Agents in total (at least 5 transactions in the month)</v>
          </cell>
          <cell r="H585">
            <v>364</v>
          </cell>
          <cell r="I585">
            <v>384</v>
          </cell>
          <cell r="J585">
            <v>466</v>
          </cell>
        </row>
        <row r="586">
          <cell r="G586" t="str">
            <v>Other Cities SummaryAgent Network SalesChurn Active Agents (1 txn in Month)</v>
          </cell>
          <cell r="H586">
            <v>309</v>
          </cell>
          <cell r="I586">
            <v>334</v>
          </cell>
          <cell r="J586">
            <v>263</v>
          </cell>
        </row>
        <row r="587">
          <cell r="G587" t="str">
            <v>Other Cities SummaryAgent Network SalesChurn Active Agents (5 txn in Month)</v>
          </cell>
          <cell r="H587">
            <v>330</v>
          </cell>
          <cell r="I587">
            <v>314</v>
          </cell>
          <cell r="J587">
            <v>211</v>
          </cell>
        </row>
        <row r="588">
          <cell r="G588" t="str">
            <v>Other Cities SummaryAbeokuta - All data in this section apply only to agents in Abeokuta (or the specific city)# Agents in City</v>
          </cell>
          <cell r="H588">
            <v>226</v>
          </cell>
          <cell r="I588">
            <v>230</v>
          </cell>
          <cell r="J588">
            <v>236</v>
          </cell>
        </row>
        <row r="589">
          <cell r="G589" t="str">
            <v>Other Cities SummaryAbeokuta - All data in this section apply only to agents in Abeokuta (or the specific city)Active Agents in City in month (at least 1 transactions in the month)</v>
          </cell>
          <cell r="H589">
            <v>132</v>
          </cell>
          <cell r="I589">
            <v>128</v>
          </cell>
          <cell r="J589">
            <v>133</v>
          </cell>
        </row>
        <row r="590">
          <cell r="G590" t="str">
            <v>Other Cities SummaryAbeokuta - All data in this section apply only to agents in Abeokuta (or the specific city)Active Agents in City in month (at least 5 transactions in the month)</v>
          </cell>
          <cell r="H590">
            <v>112</v>
          </cell>
          <cell r="I590">
            <v>109</v>
          </cell>
          <cell r="J590">
            <v>104</v>
          </cell>
        </row>
        <row r="591">
          <cell r="G591" t="str">
            <v>Other Cities SummaryAbeokuta - All data in this section apply only to agents in Abeokuta (or the specific city)Churn City Agents in Month (1 txn in Month)</v>
          </cell>
          <cell r="H591">
            <v>12</v>
          </cell>
          <cell r="I591">
            <v>16</v>
          </cell>
          <cell r="J591">
            <v>11</v>
          </cell>
        </row>
        <row r="592">
          <cell r="G592" t="str">
            <v>Other Cities SummaryAbeokuta - All data in this section apply only to agents in Abeokuta (or the specific city)Churn City Agents in Month (5 txn in Month)</v>
          </cell>
          <cell r="H592">
            <v>10</v>
          </cell>
          <cell r="I592">
            <v>10</v>
          </cell>
          <cell r="J592">
            <v>13</v>
          </cell>
        </row>
        <row r="593">
          <cell r="G593" t="str">
            <v>Other Cities SummaryDeposit into Paga Number of Agents performing at least 1 Deposit for Customer or another Agent (Accept Deposit)</v>
          </cell>
          <cell r="H593">
            <v>46</v>
          </cell>
          <cell r="I593">
            <v>50</v>
          </cell>
          <cell r="J593">
            <v>51</v>
          </cell>
        </row>
        <row r="594">
          <cell r="G594" t="str">
            <v>Other Cities SummaryDeposit into Paga Churn Agents DP</v>
          </cell>
          <cell r="H594">
            <v>16</v>
          </cell>
          <cell r="I594">
            <v>16</v>
          </cell>
          <cell r="J594">
            <v>14</v>
          </cell>
        </row>
        <row r="595">
          <cell r="G595" t="str">
            <v xml:space="preserve">Other Cities SummaryDeposit into Paga New / Fresh Agents DP in Month </v>
          </cell>
          <cell r="H595">
            <v>10</v>
          </cell>
          <cell r="I595">
            <v>20</v>
          </cell>
          <cell r="J595">
            <v>15</v>
          </cell>
        </row>
        <row r="596">
          <cell r="G596" t="str">
            <v>Other Cities SummaryDeposit into Paga Total DP Volume</v>
          </cell>
          <cell r="H596">
            <v>249</v>
          </cell>
          <cell r="I596">
            <v>275</v>
          </cell>
          <cell r="J596">
            <v>320</v>
          </cell>
        </row>
        <row r="597">
          <cell r="G597" t="str">
            <v>Other Cities SummaryDeposit into Paga Total DP Value</v>
          </cell>
          <cell r="H597">
            <v>2610210</v>
          </cell>
          <cell r="I597">
            <v>2524717.5</v>
          </cell>
          <cell r="J597">
            <v>4998130</v>
          </cell>
        </row>
        <row r="598">
          <cell r="G598" t="str">
            <v>Other Cities SummaryDeposit into Paga Average Value of DP</v>
          </cell>
          <cell r="H598">
            <v>10482.77</v>
          </cell>
          <cell r="I598">
            <v>9180.7900000000009</v>
          </cell>
          <cell r="J598">
            <v>15619.16</v>
          </cell>
        </row>
        <row r="599">
          <cell r="G599" t="str">
            <v>Other Cities SummaryMoney Transfer on PagaNumber of Agents performing MT on Paga (to customer or non-customer)</v>
          </cell>
          <cell r="H599">
            <v>5</v>
          </cell>
          <cell r="I599">
            <v>4</v>
          </cell>
          <cell r="J599">
            <v>1</v>
          </cell>
        </row>
        <row r="600">
          <cell r="G600" t="str">
            <v>Other Cities SummaryMoney Transfer on PagaChurn Agents MT</v>
          </cell>
          <cell r="H600">
            <v>6</v>
          </cell>
          <cell r="I600">
            <v>3</v>
          </cell>
          <cell r="J600">
            <v>4</v>
          </cell>
        </row>
        <row r="601">
          <cell r="G601" t="str">
            <v xml:space="preserve">Other Cities SummaryMoney Transfer on PagaNew / Fresh Agents MT in Month </v>
          </cell>
          <cell r="H601">
            <v>3</v>
          </cell>
          <cell r="I601">
            <v>4</v>
          </cell>
          <cell r="J601">
            <v>1</v>
          </cell>
        </row>
        <row r="602">
          <cell r="G602" t="str">
            <v>Other Cities SummaryMoney Transfer on PagaTotal MT Volume</v>
          </cell>
          <cell r="H602">
            <v>7</v>
          </cell>
          <cell r="I602">
            <v>4</v>
          </cell>
          <cell r="J602">
            <v>1</v>
          </cell>
        </row>
        <row r="603">
          <cell r="G603" t="str">
            <v>Other Cities SummaryMoney Transfer on PagaTotal MT Value</v>
          </cell>
          <cell r="H603">
            <v>151500</v>
          </cell>
          <cell r="I603">
            <v>24000</v>
          </cell>
          <cell r="J603">
            <v>700</v>
          </cell>
        </row>
        <row r="604">
          <cell r="G604" t="str">
            <v>Other Cities SummaryMoney Transfer on PagaAverage Value of MT</v>
          </cell>
          <cell r="H604">
            <v>21642.86</v>
          </cell>
          <cell r="I604">
            <v>6000</v>
          </cell>
          <cell r="J604">
            <v>700</v>
          </cell>
        </row>
        <row r="605">
          <cell r="G605" t="str">
            <v>Other Cities SummaryMoney Transfer on PagaPaga MT Income</v>
          </cell>
          <cell r="H605">
            <v>790</v>
          </cell>
          <cell r="I605">
            <v>420</v>
          </cell>
          <cell r="J605">
            <v>80</v>
          </cell>
        </row>
        <row r="606">
          <cell r="G606" t="str">
            <v>Other Cities SummaryMoney Transfer on PagaAgent MT Commission</v>
          </cell>
          <cell r="H606">
            <v>460</v>
          </cell>
          <cell r="I606">
            <v>230</v>
          </cell>
          <cell r="J606">
            <v>20</v>
          </cell>
        </row>
        <row r="607">
          <cell r="G607" t="str">
            <v>Other Cities SummaryDeposit To BankNumber of Agents performing Deposit to Bank</v>
          </cell>
          <cell r="H607">
            <v>88</v>
          </cell>
          <cell r="I607">
            <v>89</v>
          </cell>
          <cell r="J607">
            <v>87</v>
          </cell>
        </row>
        <row r="608">
          <cell r="G608" t="str">
            <v>Other Cities SummaryDeposit To BankChurn Agents DB</v>
          </cell>
          <cell r="H608">
            <v>14</v>
          </cell>
          <cell r="I608">
            <v>14</v>
          </cell>
          <cell r="J608">
            <v>14</v>
          </cell>
        </row>
        <row r="609">
          <cell r="G609" t="str">
            <v xml:space="preserve">Other Cities SummaryDeposit To Bank New / Fresh Agents DB in Month </v>
          </cell>
          <cell r="H609">
            <v>19</v>
          </cell>
          <cell r="I609">
            <v>11</v>
          </cell>
          <cell r="J609">
            <v>11</v>
          </cell>
        </row>
        <row r="610">
          <cell r="G610" t="str">
            <v>Other Cities SummaryDeposit To BankTotal DB Volume</v>
          </cell>
          <cell r="H610">
            <v>935</v>
          </cell>
          <cell r="I610">
            <v>1193</v>
          </cell>
          <cell r="J610">
            <v>1303</v>
          </cell>
        </row>
        <row r="611">
          <cell r="G611" t="str">
            <v>Other Cities SummaryDeposit To BankTotal DB Volume - Reversals</v>
          </cell>
          <cell r="H611">
            <v>1</v>
          </cell>
          <cell r="I611" t="str">
            <v xml:space="preserve"> </v>
          </cell>
          <cell r="J611">
            <v>0</v>
          </cell>
        </row>
        <row r="612">
          <cell r="G612" t="str">
            <v>Other Cities SummaryDeposit To BankTotal DB Value</v>
          </cell>
          <cell r="H612">
            <v>16281346</v>
          </cell>
          <cell r="I612">
            <v>26114206.039999999</v>
          </cell>
          <cell r="J612">
            <v>24216025.550000001</v>
          </cell>
        </row>
        <row r="613">
          <cell r="G613" t="str">
            <v>Other Cities SummaryDeposit To BankTotal DB Value - Reversals</v>
          </cell>
          <cell r="H613">
            <v>-2500</v>
          </cell>
          <cell r="I613" t="str">
            <v xml:space="preserve"> </v>
          </cell>
          <cell r="J613">
            <v>0</v>
          </cell>
        </row>
        <row r="614">
          <cell r="G614" t="str">
            <v>Other Cities SummaryDeposit To BankAverage Value of DB</v>
          </cell>
          <cell r="H614">
            <v>17413.2</v>
          </cell>
          <cell r="I614">
            <v>21889.53</v>
          </cell>
          <cell r="J614">
            <v>18584.82</v>
          </cell>
        </row>
        <row r="615">
          <cell r="G615" t="str">
            <v>Other Cities SummaryDeposit To BankAverage Value of DB - Reversals</v>
          </cell>
          <cell r="H615">
            <v>-2500</v>
          </cell>
          <cell r="I615" t="str">
            <v xml:space="preserve"> </v>
          </cell>
          <cell r="J615">
            <v>0</v>
          </cell>
        </row>
        <row r="616">
          <cell r="G616" t="str">
            <v>Other Cities SummaryDeposit To BankPaga DB Income</v>
          </cell>
          <cell r="H616">
            <v>79830</v>
          </cell>
          <cell r="I616">
            <v>99140</v>
          </cell>
          <cell r="J616">
            <v>110500</v>
          </cell>
        </row>
        <row r="617">
          <cell r="G617" t="str">
            <v>Other Cities SummaryDeposit To BankPaga DB Income - Reversal</v>
          </cell>
          <cell r="H617">
            <v>-100</v>
          </cell>
          <cell r="I617" t="str">
            <v xml:space="preserve"> </v>
          </cell>
          <cell r="J617">
            <v>0</v>
          </cell>
        </row>
        <row r="618">
          <cell r="G618" t="str">
            <v>Other Cities SummaryDeposit To BankAgent DB Commission</v>
          </cell>
          <cell r="H618">
            <v>60070</v>
          </cell>
          <cell r="I618">
            <v>79810</v>
          </cell>
          <cell r="J618">
            <v>84950</v>
          </cell>
        </row>
        <row r="619">
          <cell r="G619" t="str">
            <v>Other Cities SummaryDeposit To BankAgent DB Commission - Reversal</v>
          </cell>
          <cell r="H619">
            <v>-50</v>
          </cell>
          <cell r="I619" t="str">
            <v xml:space="preserve"> </v>
          </cell>
          <cell r="J619">
            <v>0</v>
          </cell>
        </row>
        <row r="620">
          <cell r="G620" t="str">
            <v>Other Cities SummaryMerchant Payments (Bill Pay)Number of agents performing DStv</v>
          </cell>
          <cell r="H620">
            <v>72</v>
          </cell>
          <cell r="I620">
            <v>79</v>
          </cell>
          <cell r="J620">
            <v>84</v>
          </cell>
        </row>
        <row r="621">
          <cell r="G621" t="str">
            <v>Other Cities SummaryMerchant Payments (Bill Pay)Churn Agents DStv BP</v>
          </cell>
          <cell r="H621">
            <v>9</v>
          </cell>
          <cell r="I621">
            <v>8</v>
          </cell>
          <cell r="J621">
            <v>7</v>
          </cell>
        </row>
        <row r="622">
          <cell r="G622" t="str">
            <v xml:space="preserve">Other Cities SummaryMerchant Payments (Bill Pay)New / Fresh Agents BP in Month </v>
          </cell>
          <cell r="H622">
            <v>12</v>
          </cell>
          <cell r="I622">
            <v>13</v>
          </cell>
          <cell r="J622">
            <v>16</v>
          </cell>
        </row>
        <row r="623">
          <cell r="G623" t="str">
            <v>Other Cities SummaryMerchant Payments (Bill Pay)Total DStv BP Volume</v>
          </cell>
          <cell r="H623">
            <v>1784</v>
          </cell>
          <cell r="I623">
            <v>1771</v>
          </cell>
          <cell r="J623">
            <v>2116</v>
          </cell>
        </row>
        <row r="624">
          <cell r="G624" t="str">
            <v>Other Cities SummaryMerchant Payments (Bill Pay)Total DStv BP Volume - Reversal</v>
          </cell>
          <cell r="H624">
            <v>4</v>
          </cell>
          <cell r="I624">
            <v>5</v>
          </cell>
          <cell r="J624">
            <v>11</v>
          </cell>
        </row>
        <row r="625">
          <cell r="G625" t="str">
            <v>Other Cities SummaryMerchant Payments (Bill Pay)Total DStv BP Value</v>
          </cell>
          <cell r="H625">
            <v>4954680</v>
          </cell>
          <cell r="I625">
            <v>5108221</v>
          </cell>
          <cell r="J625">
            <v>6132510</v>
          </cell>
        </row>
        <row r="626">
          <cell r="G626" t="str">
            <v>Other Cities SummaryMerchant Payments (Bill Pay)Total DStv BP Value - Reversal</v>
          </cell>
          <cell r="H626">
            <v>-17950</v>
          </cell>
          <cell r="I626">
            <v>-20000</v>
          </cell>
          <cell r="J626">
            <v>-28150</v>
          </cell>
        </row>
        <row r="627">
          <cell r="G627" t="str">
            <v>Other Cities SummaryMerchant Payments (Bill Pay)Average Value of DStv BP</v>
          </cell>
          <cell r="H627">
            <v>2777.29</v>
          </cell>
          <cell r="I627">
            <v>2884.37</v>
          </cell>
          <cell r="J627">
            <v>2898.16</v>
          </cell>
        </row>
        <row r="628">
          <cell r="G628" t="str">
            <v>Other Cities SummaryMerchant Payments (Bill Pay)Average Value of DStv BP - Reversals</v>
          </cell>
          <cell r="H628">
            <v>-4487.5</v>
          </cell>
          <cell r="I628">
            <v>-4000</v>
          </cell>
          <cell r="J628">
            <v>-2559.09</v>
          </cell>
        </row>
        <row r="629">
          <cell r="G629" t="str">
            <v>Other Cities SummaryMerchant Payments (Bill Pay)Paga DStv BP Income</v>
          </cell>
          <cell r="H629">
            <v>85291.3</v>
          </cell>
          <cell r="I629">
            <v>86602.21</v>
          </cell>
          <cell r="J629">
            <v>103706.6</v>
          </cell>
        </row>
        <row r="630">
          <cell r="G630" t="str">
            <v>Other Cities SummaryMerchant Payments (Bill Pay)Paga DStv BP Income - Reversals</v>
          </cell>
          <cell r="H630">
            <v>-35</v>
          </cell>
          <cell r="I630">
            <v>0</v>
          </cell>
          <cell r="J630">
            <v>0</v>
          </cell>
        </row>
        <row r="631">
          <cell r="G631" t="str">
            <v>Other Cities SummaryMerchant Payments (Bill Pay)Agent DStv BP Commission</v>
          </cell>
          <cell r="H631">
            <v>57540</v>
          </cell>
          <cell r="I631">
            <v>58210</v>
          </cell>
          <cell r="J631">
            <v>68890</v>
          </cell>
        </row>
        <row r="632">
          <cell r="G632" t="str">
            <v>Other Cities SummaryMerchant Payments (Bill Pay)Agent DStv BP Commission - Reversals</v>
          </cell>
          <cell r="H632">
            <v>-20</v>
          </cell>
          <cell r="I632">
            <v>0</v>
          </cell>
          <cell r="J632">
            <v>0</v>
          </cell>
        </row>
        <row r="633">
          <cell r="G633" t="str">
            <v>Other Cities SummaryMerchant Payments (Bill Pay)Number of agents performing Gotv</v>
          </cell>
          <cell r="H633">
            <v>75</v>
          </cell>
          <cell r="I633">
            <v>76</v>
          </cell>
          <cell r="J633">
            <v>87</v>
          </cell>
        </row>
        <row r="634">
          <cell r="G634" t="str">
            <v>Other Cities SummaryMerchant Payments (Bill Pay)Churn Agents Gotv BP</v>
          </cell>
          <cell r="H634">
            <v>5</v>
          </cell>
          <cell r="I634">
            <v>6</v>
          </cell>
          <cell r="J634">
            <v>4</v>
          </cell>
        </row>
        <row r="635">
          <cell r="G635" t="str">
            <v xml:space="preserve">Other Cities SummaryMerchant Payments (Bill Pay)New / Fresh Agents BP in Month </v>
          </cell>
          <cell r="H635">
            <v>20</v>
          </cell>
          <cell r="I635">
            <v>12</v>
          </cell>
          <cell r="J635">
            <v>11</v>
          </cell>
        </row>
        <row r="636">
          <cell r="G636" t="str">
            <v>Other Cities SummaryMerchant Payments (Bill Pay)Total Gotv BP Volume</v>
          </cell>
          <cell r="H636">
            <v>3184</v>
          </cell>
          <cell r="I636">
            <v>3763</v>
          </cell>
          <cell r="J636">
            <v>5276</v>
          </cell>
        </row>
        <row r="637">
          <cell r="G637" t="str">
            <v>Other Cities SummaryMerchant Payments (Bill Pay)Total Gotv BP Volume - Reversals</v>
          </cell>
          <cell r="H637">
            <v>13</v>
          </cell>
          <cell r="I637">
            <v>8</v>
          </cell>
          <cell r="J637">
            <v>25</v>
          </cell>
        </row>
        <row r="638">
          <cell r="G638" t="str">
            <v>Other Cities SummaryMerchant Payments (Bill Pay)Total Gotv BP Value</v>
          </cell>
          <cell r="H638">
            <v>4532950</v>
          </cell>
          <cell r="I638">
            <v>5347200</v>
          </cell>
          <cell r="J638">
            <v>7576350</v>
          </cell>
        </row>
        <row r="639">
          <cell r="G639" t="str">
            <v>Other Cities SummaryMerchant Payments (Bill Pay)Total Gotv BP Value - Reversals</v>
          </cell>
          <cell r="H639">
            <v>-18500</v>
          </cell>
          <cell r="I639">
            <v>-12000</v>
          </cell>
          <cell r="J639">
            <v>-41500</v>
          </cell>
        </row>
        <row r="640">
          <cell r="G640" t="str">
            <v>Other Cities SummaryMerchant Payments (Bill Pay)Average Value of Gotv BP</v>
          </cell>
          <cell r="H640">
            <v>1423.67</v>
          </cell>
          <cell r="I640">
            <v>1420.99</v>
          </cell>
          <cell r="J640">
            <v>1436</v>
          </cell>
        </row>
        <row r="641">
          <cell r="G641" t="str">
            <v>Other Cities SummaryMerchant Payments (Bill Pay)Average Value of Gotv BP - Reversals</v>
          </cell>
          <cell r="H641">
            <v>-1423.08</v>
          </cell>
          <cell r="I641">
            <v>-1500</v>
          </cell>
          <cell r="J641">
            <v>-1660</v>
          </cell>
        </row>
        <row r="642">
          <cell r="G642" t="str">
            <v>Other Cities SummaryMerchant Payments (Bill Pay)Paga Gotv BP Income</v>
          </cell>
          <cell r="H642">
            <v>108934.5</v>
          </cell>
          <cell r="I642">
            <v>128692</v>
          </cell>
          <cell r="J642">
            <v>181198.5</v>
          </cell>
        </row>
        <row r="643">
          <cell r="G643" t="str">
            <v>Other Cities SummaryMerchant Payments (Bill Pay)Paga Gotv BP Income - Reversals</v>
          </cell>
          <cell r="H643">
            <v>0</v>
          </cell>
          <cell r="I643">
            <v>0</v>
          </cell>
          <cell r="J643">
            <v>0</v>
          </cell>
        </row>
        <row r="644">
          <cell r="G644" t="str">
            <v>Other Cities SummaryMerchant Payments (Bill Pay)Agent Gotv BP Commission</v>
          </cell>
          <cell r="H644">
            <v>65010</v>
          </cell>
          <cell r="I644">
            <v>76750</v>
          </cell>
          <cell r="J644">
            <v>107810</v>
          </cell>
        </row>
        <row r="645">
          <cell r="G645" t="str">
            <v>Other Cities SummaryMerchant Payments (Bill Pay)Agent Gotv BP Commission - Reversals</v>
          </cell>
          <cell r="H645">
            <v>0</v>
          </cell>
          <cell r="I645">
            <v>0</v>
          </cell>
          <cell r="J645">
            <v>0</v>
          </cell>
        </row>
        <row r="646">
          <cell r="G646" t="str">
            <v>Other Cities SummaryMerchant Payments (Bill Pay)Number of agents performing Startimes</v>
          </cell>
          <cell r="H646">
            <v>50</v>
          </cell>
          <cell r="I646">
            <v>56</v>
          </cell>
          <cell r="J646">
            <v>64</v>
          </cell>
        </row>
        <row r="647">
          <cell r="G647" t="str">
            <v>Other Cities SummaryMerchant Payments (Bill Pay)Churn Agents Startimes BP</v>
          </cell>
          <cell r="H647">
            <v>9</v>
          </cell>
          <cell r="I647">
            <v>2</v>
          </cell>
          <cell r="J647">
            <v>3</v>
          </cell>
        </row>
        <row r="648">
          <cell r="G648" t="str">
            <v xml:space="preserve">Other Cities SummaryMerchant Payments (Bill Pay)New / Fresh Agents BP in Month </v>
          </cell>
          <cell r="H648">
            <v>13</v>
          </cell>
          <cell r="I648">
            <v>10</v>
          </cell>
          <cell r="J648">
            <v>16</v>
          </cell>
        </row>
        <row r="649">
          <cell r="G649" t="str">
            <v>Other Cities SummaryMerchant Payments (Bill Pay)Total Startimes BP Volume</v>
          </cell>
          <cell r="H649">
            <v>734</v>
          </cell>
          <cell r="I649">
            <v>843</v>
          </cell>
          <cell r="J649">
            <v>1469</v>
          </cell>
        </row>
        <row r="650">
          <cell r="G650" t="str">
            <v>Other Cities SummaryMerchant Payments (Bill Pay)Total Startimes BP Value</v>
          </cell>
          <cell r="H650">
            <v>946500</v>
          </cell>
          <cell r="I650">
            <v>1037900</v>
          </cell>
          <cell r="J650">
            <v>1700900</v>
          </cell>
        </row>
        <row r="651">
          <cell r="G651" t="str">
            <v>Other Cities SummaryMerchant Payments (Bill Pay)Average Value of Startimes BP</v>
          </cell>
          <cell r="H651">
            <v>1289.51</v>
          </cell>
          <cell r="I651">
            <v>1231.2</v>
          </cell>
          <cell r="J651">
            <v>1157.8599999999999</v>
          </cell>
        </row>
        <row r="652">
          <cell r="G652" t="str">
            <v>Other Cities SummaryMerchant Payments (Bill Pay)Paga Startimes BP Income</v>
          </cell>
          <cell r="H652">
            <v>918105</v>
          </cell>
          <cell r="I652">
            <v>1006763</v>
          </cell>
          <cell r="J652">
            <v>1649873</v>
          </cell>
        </row>
        <row r="653">
          <cell r="G653" t="str">
            <v>Other Cities SummaryMerchant Payments (Bill Pay)Agent Startimes BP Commission</v>
          </cell>
          <cell r="H653">
            <v>28395</v>
          </cell>
          <cell r="I653">
            <v>31137</v>
          </cell>
          <cell r="J653">
            <v>51027</v>
          </cell>
        </row>
        <row r="654">
          <cell r="G654" t="str">
            <v>Other Cities SummaryMerchant Payments (Bill Pay)Number of agents performing Other</v>
          </cell>
          <cell r="H654">
            <v>9</v>
          </cell>
          <cell r="I654">
            <v>2</v>
          </cell>
          <cell r="J654">
            <v>7</v>
          </cell>
        </row>
        <row r="655">
          <cell r="G655" t="str">
            <v>Other Cities SummaryMerchant Payments (Bill Pay)Churn Agents Other BP</v>
          </cell>
          <cell r="H655" t="str">
            <v xml:space="preserve"> </v>
          </cell>
          <cell r="I655">
            <v>1</v>
          </cell>
          <cell r="J655">
            <v>0</v>
          </cell>
        </row>
        <row r="656">
          <cell r="G656" t="str">
            <v xml:space="preserve">Other Cities SummaryMerchant Payments (Bill Pay)New / Fresh Agents BP in Month </v>
          </cell>
          <cell r="H656">
            <v>7</v>
          </cell>
          <cell r="I656">
            <v>1</v>
          </cell>
          <cell r="J656">
            <v>6</v>
          </cell>
        </row>
        <row r="657">
          <cell r="G657" t="str">
            <v>Other Cities SummaryMerchant Payments (Bill Pay)Total Other BP Volume</v>
          </cell>
          <cell r="H657">
            <v>9</v>
          </cell>
          <cell r="I657">
            <v>2</v>
          </cell>
          <cell r="J657">
            <v>8</v>
          </cell>
        </row>
        <row r="658">
          <cell r="G658" t="str">
            <v>Other Cities SummaryMerchant Payments (Bill Pay)Total Other BP Value</v>
          </cell>
          <cell r="H658">
            <v>45250</v>
          </cell>
          <cell r="I658">
            <v>8500</v>
          </cell>
          <cell r="J658">
            <v>33000</v>
          </cell>
        </row>
        <row r="659">
          <cell r="G659" t="str">
            <v>Other Cities SummaryMerchant Payments (Bill Pay)Average Value of Other BP</v>
          </cell>
          <cell r="H659">
            <v>5027.78</v>
          </cell>
          <cell r="I659">
            <v>4250</v>
          </cell>
          <cell r="J659">
            <v>4125</v>
          </cell>
        </row>
        <row r="660">
          <cell r="G660" t="str">
            <v>Other Cities SummaryMerchant Payments (Bill Pay)Paga Other BP Income</v>
          </cell>
          <cell r="H660">
            <v>5107.5</v>
          </cell>
          <cell r="I660">
            <v>1000</v>
          </cell>
          <cell r="J660">
            <v>2220</v>
          </cell>
        </row>
        <row r="661">
          <cell r="G661" t="str">
            <v>Other Cities SummaryMerchant Payments (Bill Pay)Agent Other BP Commission</v>
          </cell>
          <cell r="H661">
            <v>200</v>
          </cell>
          <cell r="I661">
            <v>50</v>
          </cell>
          <cell r="J661">
            <v>270</v>
          </cell>
        </row>
        <row r="662">
          <cell r="G662" t="str">
            <v>Other Cities SummaryAirtimeNumber of Agents performing Airtime on Transaction</v>
          </cell>
          <cell r="H662">
            <v>162</v>
          </cell>
          <cell r="I662">
            <v>164</v>
          </cell>
          <cell r="J662">
            <v>175</v>
          </cell>
        </row>
        <row r="663">
          <cell r="G663" t="str">
            <v>Other Cities SummaryAirtimeChurn Agents Airtime</v>
          </cell>
          <cell r="H663">
            <v>20</v>
          </cell>
          <cell r="I663">
            <v>14</v>
          </cell>
          <cell r="J663">
            <v>15</v>
          </cell>
        </row>
        <row r="664">
          <cell r="G664" t="str">
            <v xml:space="preserve">Other Cities SummaryAirtimeNew / Fresh Agents Airtime in Month </v>
          </cell>
          <cell r="H664">
            <v>19</v>
          </cell>
          <cell r="I664">
            <v>16</v>
          </cell>
          <cell r="J664">
            <v>21</v>
          </cell>
        </row>
        <row r="665">
          <cell r="G665" t="str">
            <v>Other Cities SummaryAirtimeTotal Airtime Volume</v>
          </cell>
          <cell r="H665">
            <v>1853</v>
          </cell>
          <cell r="I665">
            <v>1981</v>
          </cell>
          <cell r="J665">
            <v>1897</v>
          </cell>
        </row>
        <row r="666">
          <cell r="G666" t="str">
            <v>Other Cities SummaryAirtimeTotal Airtime Volume - Reversal</v>
          </cell>
          <cell r="H666">
            <v>1</v>
          </cell>
          <cell r="I666">
            <v>4</v>
          </cell>
          <cell r="J666">
            <v>51</v>
          </cell>
        </row>
        <row r="667">
          <cell r="G667" t="str">
            <v>Other Cities SummaryAirtimeTotal Airtime Value</v>
          </cell>
          <cell r="H667">
            <v>939932.45</v>
          </cell>
          <cell r="I667">
            <v>818564.76</v>
          </cell>
          <cell r="J667">
            <v>805072.44</v>
          </cell>
        </row>
        <row r="668">
          <cell r="G668" t="str">
            <v>Other Cities SummaryAirtimeTotal Airtime Value - Reversals</v>
          </cell>
          <cell r="H668">
            <v>-500</v>
          </cell>
          <cell r="I668">
            <v>-600</v>
          </cell>
          <cell r="J668">
            <v>-8900</v>
          </cell>
        </row>
        <row r="669">
          <cell r="G669" t="str">
            <v>Other Cities SummaryAirtimeAverage Value of Airtime</v>
          </cell>
          <cell r="H669">
            <v>507.25</v>
          </cell>
          <cell r="I669">
            <v>413.21</v>
          </cell>
          <cell r="J669">
            <v>424.39</v>
          </cell>
        </row>
        <row r="670">
          <cell r="G670" t="str">
            <v>Other Cities SummaryAirtimeAverage Value of Airtime - Reversals</v>
          </cell>
          <cell r="H670">
            <v>-500</v>
          </cell>
          <cell r="I670">
            <v>-150</v>
          </cell>
          <cell r="J670">
            <v>-174.51</v>
          </cell>
        </row>
        <row r="671">
          <cell r="G671" t="str">
            <v>Other Cities SummaryAirtimePaga Airtime Income</v>
          </cell>
          <cell r="H671">
            <v>24238.68</v>
          </cell>
          <cell r="I671">
            <v>21157.25</v>
          </cell>
          <cell r="J671">
            <v>31561.02</v>
          </cell>
        </row>
        <row r="672">
          <cell r="G672" t="str">
            <v>Other Cities SummaryAirtimePaga Airtime Income - Reversals</v>
          </cell>
          <cell r="H672">
            <v>-25</v>
          </cell>
          <cell r="I672">
            <v>-30</v>
          </cell>
          <cell r="J672">
            <v>-469</v>
          </cell>
        </row>
        <row r="673">
          <cell r="G673" t="str">
            <v>Other Cities SummaryAirtimeAgent Airtime Commission</v>
          </cell>
          <cell r="H673">
            <v>47021.62</v>
          </cell>
          <cell r="I673">
            <v>40958.239999999998</v>
          </cell>
          <cell r="J673">
            <v>29409.919999999998</v>
          </cell>
        </row>
        <row r="674">
          <cell r="G674" t="str">
            <v>Other Cities SummaryAirtimeAgent Airtime Commission - Reversals</v>
          </cell>
          <cell r="H674">
            <v>0</v>
          </cell>
          <cell r="I674">
            <v>0</v>
          </cell>
          <cell r="J674">
            <v>0</v>
          </cell>
        </row>
        <row r="675">
          <cell r="G675" t="str">
            <v>Other Cities SummaryAgent Network Sales# of Approved Agents in Total</v>
          </cell>
          <cell r="H675">
            <v>7238</v>
          </cell>
          <cell r="I675">
            <v>7453</v>
          </cell>
          <cell r="J675">
            <v>7743</v>
          </cell>
        </row>
        <row r="676">
          <cell r="G676" t="str">
            <v>Other Cities SummaryAgent Network SalesActive Agents in total (at least 1 transactions in the month)</v>
          </cell>
          <cell r="H676">
            <v>4187</v>
          </cell>
          <cell r="I676">
            <v>4293</v>
          </cell>
          <cell r="J676">
            <v>4502</v>
          </cell>
        </row>
        <row r="677">
          <cell r="G677" t="str">
            <v>Other Cities SummaryAgent Network SalesActive Agents in total (at least 5 transactions in the month)</v>
          </cell>
          <cell r="H677">
            <v>3624</v>
          </cell>
          <cell r="I677">
            <v>3694</v>
          </cell>
          <cell r="J677">
            <v>3949</v>
          </cell>
        </row>
        <row r="678">
          <cell r="G678" t="str">
            <v>Other Cities SummaryAgent Network SalesFresh Active Agents in total (at least 1 transactions in the month)</v>
          </cell>
          <cell r="H678">
            <v>369</v>
          </cell>
          <cell r="I678">
            <v>440</v>
          </cell>
          <cell r="J678">
            <v>472</v>
          </cell>
        </row>
        <row r="679">
          <cell r="G679" t="str">
            <v>Other Cities SummaryAgent Network SalesFresh Active Agents in total (at least 5 transactions in the month)</v>
          </cell>
          <cell r="H679">
            <v>364</v>
          </cell>
          <cell r="I679">
            <v>384</v>
          </cell>
          <cell r="J679">
            <v>466</v>
          </cell>
        </row>
        <row r="680">
          <cell r="G680" t="str">
            <v>Other Cities SummaryAgent Network SalesChurn Active Agents (1 txn in Month)</v>
          </cell>
          <cell r="H680">
            <v>309</v>
          </cell>
          <cell r="I680">
            <v>334</v>
          </cell>
          <cell r="J680">
            <v>263</v>
          </cell>
        </row>
        <row r="681">
          <cell r="G681" t="str">
            <v>Other Cities SummaryAgent Network SalesChurn Active Agents (5 txn in Month)</v>
          </cell>
          <cell r="H681">
            <v>330</v>
          </cell>
          <cell r="I681">
            <v>314</v>
          </cell>
          <cell r="J681">
            <v>211</v>
          </cell>
        </row>
        <row r="682">
          <cell r="G682" t="str">
            <v>Other Cities SummaryKano - All data in this section apply only to agents in Kano (or the specific city)# Agents in City</v>
          </cell>
          <cell r="H682">
            <v>284</v>
          </cell>
          <cell r="I682">
            <v>284</v>
          </cell>
          <cell r="J682">
            <v>293</v>
          </cell>
        </row>
        <row r="683">
          <cell r="G683" t="str">
            <v>Other Cities SummaryKano - All data in this section apply only to agents in Kano (or the specific city)Active Agents in City in month (at least 1 transactions in the month)</v>
          </cell>
          <cell r="H683">
            <v>104</v>
          </cell>
          <cell r="I683">
            <v>105</v>
          </cell>
          <cell r="J683">
            <v>103</v>
          </cell>
        </row>
        <row r="684">
          <cell r="G684" t="str">
            <v>Other Cities SummaryKano - All data in this section apply only to agents in Kano (or the specific city)Active Agents in City in month (at least 5 transactions in the month)</v>
          </cell>
          <cell r="H684">
            <v>70</v>
          </cell>
          <cell r="I684">
            <v>76</v>
          </cell>
          <cell r="J684">
            <v>76</v>
          </cell>
        </row>
        <row r="685">
          <cell r="G685" t="str">
            <v>Other Cities SummaryKano - All data in this section apply only to agents in Kano (or the specific city)Churn City Agents in Month (1 txn in Month)</v>
          </cell>
          <cell r="H685">
            <v>22</v>
          </cell>
          <cell r="I685">
            <v>11</v>
          </cell>
          <cell r="J685">
            <v>12</v>
          </cell>
        </row>
        <row r="686">
          <cell r="G686" t="str">
            <v>Other Cities SummaryKano - All data in this section apply only to agents in Kano (or the specific city)Churn City Agents in Month (5 txn in Month)</v>
          </cell>
          <cell r="H686">
            <v>25</v>
          </cell>
          <cell r="I686">
            <v>11</v>
          </cell>
          <cell r="J686">
            <v>11</v>
          </cell>
        </row>
        <row r="687">
          <cell r="G687" t="str">
            <v>Other Cities SummaryDeposit into Paga Number of Agents performing at least 1 Deposit for Customer or another Agent (Accept Deposit)</v>
          </cell>
          <cell r="H687">
            <v>28</v>
          </cell>
          <cell r="I687">
            <v>42</v>
          </cell>
          <cell r="J687">
            <v>30</v>
          </cell>
        </row>
        <row r="688">
          <cell r="G688" t="str">
            <v>Other Cities SummaryDeposit into Paga Churn Agents DP</v>
          </cell>
          <cell r="H688">
            <v>18</v>
          </cell>
          <cell r="I688">
            <v>12</v>
          </cell>
          <cell r="J688">
            <v>22</v>
          </cell>
        </row>
        <row r="689">
          <cell r="G689" t="str">
            <v xml:space="preserve">Other Cities SummaryDeposit into Paga New / Fresh Agents DP in Month </v>
          </cell>
          <cell r="H689">
            <v>14</v>
          </cell>
          <cell r="I689">
            <v>26</v>
          </cell>
          <cell r="J689">
            <v>10</v>
          </cell>
        </row>
        <row r="690">
          <cell r="G690" t="str">
            <v>Other Cities SummaryDeposit into Paga Total DP Volume</v>
          </cell>
          <cell r="H690">
            <v>181</v>
          </cell>
          <cell r="I690">
            <v>276</v>
          </cell>
          <cell r="J690">
            <v>214</v>
          </cell>
        </row>
        <row r="691">
          <cell r="G691" t="str">
            <v>Other Cities SummaryDeposit into Paga Total DP Value</v>
          </cell>
          <cell r="H691">
            <v>2665813</v>
          </cell>
          <cell r="I691">
            <v>6507751</v>
          </cell>
          <cell r="J691">
            <v>5317409</v>
          </cell>
        </row>
        <row r="692">
          <cell r="G692" t="str">
            <v>Other Cities SummaryDeposit into Paga Average Value of DP</v>
          </cell>
          <cell r="H692">
            <v>14728.25</v>
          </cell>
          <cell r="I692">
            <v>23578.81</v>
          </cell>
          <cell r="J692">
            <v>24847.71</v>
          </cell>
        </row>
        <row r="693">
          <cell r="G693" t="str">
            <v>Other Cities SummaryMoney Transfer on PagaNumber of Agents performing MT on Paga (to customer or non-customer)</v>
          </cell>
          <cell r="H693">
            <v>1</v>
          </cell>
          <cell r="I693">
            <v>17</v>
          </cell>
          <cell r="J693">
            <v>7</v>
          </cell>
        </row>
        <row r="694">
          <cell r="G694" t="str">
            <v>Other Cities SummaryMoney Transfer on PagaChurn Agents MT</v>
          </cell>
          <cell r="H694">
            <v>2</v>
          </cell>
          <cell r="I694">
            <v>1</v>
          </cell>
          <cell r="J694">
            <v>11</v>
          </cell>
        </row>
        <row r="695">
          <cell r="G695" t="str">
            <v xml:space="preserve">Other Cities SummaryMoney Transfer on PagaNew / Fresh Agents MT in Month </v>
          </cell>
          <cell r="H695">
            <v>1</v>
          </cell>
          <cell r="I695">
            <v>17</v>
          </cell>
          <cell r="J695">
            <v>1</v>
          </cell>
        </row>
        <row r="696">
          <cell r="G696" t="str">
            <v>Other Cities SummaryMoney Transfer on PagaTotal MT Volume</v>
          </cell>
          <cell r="H696">
            <v>1</v>
          </cell>
          <cell r="I696">
            <v>30</v>
          </cell>
          <cell r="J696">
            <v>12</v>
          </cell>
        </row>
        <row r="697">
          <cell r="G697" t="str">
            <v>Other Cities SummaryMoney Transfer on PagaTotal MT Value</v>
          </cell>
          <cell r="H697">
            <v>800</v>
          </cell>
          <cell r="I697">
            <v>2458000</v>
          </cell>
          <cell r="J697">
            <v>1085700</v>
          </cell>
        </row>
        <row r="698">
          <cell r="G698" t="str">
            <v>Other Cities SummaryMoney Transfer on PagaAverage Value of MT</v>
          </cell>
          <cell r="H698">
            <v>800</v>
          </cell>
          <cell r="I698">
            <v>81933.33</v>
          </cell>
          <cell r="J698">
            <v>90475</v>
          </cell>
        </row>
        <row r="699">
          <cell r="G699" t="str">
            <v>Other Cities SummaryMoney Transfer on PagaPaga MT Income</v>
          </cell>
          <cell r="H699">
            <v>80</v>
          </cell>
          <cell r="I699">
            <v>4320</v>
          </cell>
          <cell r="J699">
            <v>1730</v>
          </cell>
        </row>
        <row r="700">
          <cell r="G700" t="str">
            <v>Other Cities SummaryMoney Transfer on PagaAgent MT Commission</v>
          </cell>
          <cell r="H700">
            <v>20</v>
          </cell>
          <cell r="I700">
            <v>2830</v>
          </cell>
          <cell r="J700">
            <v>1120</v>
          </cell>
        </row>
        <row r="701">
          <cell r="G701" t="str">
            <v>Other Cities SummaryDeposit To BankNumber of Agents performing Deposit to Bank</v>
          </cell>
          <cell r="H701">
            <v>68</v>
          </cell>
          <cell r="I701">
            <v>69</v>
          </cell>
          <cell r="J701">
            <v>68</v>
          </cell>
        </row>
        <row r="702">
          <cell r="G702" t="str">
            <v>Other Cities SummaryDeposit To BankChurn Agents DB</v>
          </cell>
          <cell r="H702">
            <v>14</v>
          </cell>
          <cell r="I702">
            <v>14</v>
          </cell>
          <cell r="J702">
            <v>20</v>
          </cell>
        </row>
        <row r="703">
          <cell r="G703" t="str">
            <v xml:space="preserve">Other Cities SummaryDeposit To Bank New / Fresh Agents DB in Month </v>
          </cell>
          <cell r="H703">
            <v>18</v>
          </cell>
          <cell r="I703">
            <v>20</v>
          </cell>
          <cell r="J703">
            <v>14</v>
          </cell>
        </row>
        <row r="704">
          <cell r="G704" t="str">
            <v>Other Cities SummaryDeposit To BankTotal DB Volume</v>
          </cell>
          <cell r="H704">
            <v>779</v>
          </cell>
          <cell r="I704">
            <v>813</v>
          </cell>
          <cell r="J704">
            <v>977</v>
          </cell>
        </row>
        <row r="705">
          <cell r="G705" t="str">
            <v>Other Cities SummaryDeposit To BankTotal DB Volume - Reversals</v>
          </cell>
          <cell r="H705" t="str">
            <v xml:space="preserve">  </v>
          </cell>
          <cell r="I705" t="str">
            <v xml:space="preserve">  </v>
          </cell>
          <cell r="J705">
            <v>1</v>
          </cell>
        </row>
        <row r="706">
          <cell r="G706" t="str">
            <v>Other Cities SummaryDeposit To BankTotal DB Value</v>
          </cell>
          <cell r="H706">
            <v>24959567</v>
          </cell>
          <cell r="I706">
            <v>22291721</v>
          </cell>
          <cell r="J706">
            <v>30284955</v>
          </cell>
        </row>
        <row r="707">
          <cell r="G707" t="str">
            <v>Other Cities SummaryDeposit To BankTotal DB Value - Reversals</v>
          </cell>
          <cell r="H707" t="str">
            <v xml:space="preserve">  </v>
          </cell>
          <cell r="I707" t="str">
            <v xml:space="preserve">  </v>
          </cell>
          <cell r="J707">
            <v>-10000</v>
          </cell>
        </row>
        <row r="708">
          <cell r="G708" t="str">
            <v>Other Cities SummaryDeposit To BankAverage Value of DB</v>
          </cell>
          <cell r="H708">
            <v>32040.52</v>
          </cell>
          <cell r="I708">
            <v>27419.09</v>
          </cell>
          <cell r="J708">
            <v>30997.91</v>
          </cell>
        </row>
        <row r="709">
          <cell r="G709" t="str">
            <v>Other Cities SummaryDeposit To BankAverage Value of DB - Reversals</v>
          </cell>
          <cell r="H709" t="str">
            <v xml:space="preserve">  </v>
          </cell>
          <cell r="I709" t="str">
            <v xml:space="preserve">  </v>
          </cell>
          <cell r="J709">
            <v>-10000</v>
          </cell>
        </row>
        <row r="710">
          <cell r="G710" t="str">
            <v>Other Cities SummaryDeposit To BankPaga DB Income</v>
          </cell>
          <cell r="H710">
            <v>58740</v>
          </cell>
          <cell r="I710">
            <v>64340</v>
          </cell>
          <cell r="J710">
            <v>75040</v>
          </cell>
        </row>
        <row r="711">
          <cell r="G711" t="str">
            <v>Other Cities SummaryDeposit To BankPaga DB Income - Reversal</v>
          </cell>
          <cell r="H711" t="str">
            <v xml:space="preserve">  </v>
          </cell>
          <cell r="I711" t="str">
            <v xml:space="preserve">  </v>
          </cell>
          <cell r="J711">
            <v>-70</v>
          </cell>
        </row>
        <row r="712">
          <cell r="G712" t="str">
            <v>Other Cities SummaryDeposit To BankAgent DB Commission</v>
          </cell>
          <cell r="H712">
            <v>58110</v>
          </cell>
          <cell r="I712">
            <v>57560</v>
          </cell>
          <cell r="J712">
            <v>71210</v>
          </cell>
        </row>
        <row r="713">
          <cell r="G713" t="str">
            <v>Other Cities SummaryDeposit To BankAgent DB Commission - Reversal</v>
          </cell>
          <cell r="H713" t="str">
            <v xml:space="preserve">  </v>
          </cell>
          <cell r="I713" t="str">
            <v xml:space="preserve">  </v>
          </cell>
          <cell r="J713">
            <v>-80</v>
          </cell>
        </row>
        <row r="714">
          <cell r="G714" t="str">
            <v>Other Cities SummaryMerchant Payments (Bill Pay)Number of agents performing DStv</v>
          </cell>
          <cell r="H714">
            <v>21</v>
          </cell>
          <cell r="I714">
            <v>18</v>
          </cell>
          <cell r="J714">
            <v>30</v>
          </cell>
        </row>
        <row r="715">
          <cell r="G715" t="str">
            <v>Other Cities SummaryMerchant Payments (Bill Pay)Churn Agents DStv BP</v>
          </cell>
          <cell r="H715">
            <v>2</v>
          </cell>
          <cell r="I715">
            <v>3</v>
          </cell>
          <cell r="J715">
            <v>0</v>
          </cell>
        </row>
        <row r="716">
          <cell r="G716" t="str">
            <v xml:space="preserve">Other Cities SummaryMerchant Payments (Bill Pay)New / Fresh Agents BP in Month </v>
          </cell>
          <cell r="H716">
            <v>5</v>
          </cell>
          <cell r="I716">
            <v>5</v>
          </cell>
          <cell r="J716">
            <v>13</v>
          </cell>
        </row>
        <row r="717">
          <cell r="G717" t="str">
            <v>Other Cities SummaryMerchant Payments (Bill Pay)Total DStv BP Volume</v>
          </cell>
          <cell r="H717">
            <v>98</v>
          </cell>
          <cell r="I717">
            <v>118</v>
          </cell>
          <cell r="J717">
            <v>208</v>
          </cell>
        </row>
        <row r="718">
          <cell r="G718" t="str">
            <v>Other Cities SummaryMerchant Payments (Bill Pay)Total DStv BP Value</v>
          </cell>
          <cell r="H718">
            <v>367900</v>
          </cell>
          <cell r="I718">
            <v>453250</v>
          </cell>
          <cell r="J718">
            <v>708700</v>
          </cell>
        </row>
        <row r="719">
          <cell r="G719" t="str">
            <v>Other Cities SummaryMerchant Payments (Bill Pay)Average Value of DStv BP</v>
          </cell>
          <cell r="H719">
            <v>3754.08</v>
          </cell>
          <cell r="I719">
            <v>3841.1</v>
          </cell>
          <cell r="J719">
            <v>3407.21</v>
          </cell>
        </row>
        <row r="720">
          <cell r="G720" t="str">
            <v>Other Cities SummaryMerchant Payments (Bill Pay)Paga DStv BP Income</v>
          </cell>
          <cell r="H720">
            <v>5639</v>
          </cell>
          <cell r="I720">
            <v>6892.5</v>
          </cell>
          <cell r="J720">
            <v>11247</v>
          </cell>
        </row>
        <row r="721">
          <cell r="G721" t="str">
            <v>Other Cities SummaryMerchant Payments (Bill Pay)Agent DStv BP Commission</v>
          </cell>
          <cell r="H721">
            <v>3970</v>
          </cell>
          <cell r="I721">
            <v>4640</v>
          </cell>
          <cell r="J721">
            <v>7730</v>
          </cell>
        </row>
        <row r="722">
          <cell r="G722" t="str">
            <v>Other Cities SummaryMerchant Payments (Bill Pay)Number of agents performing Gotv</v>
          </cell>
          <cell r="H722">
            <v>25</v>
          </cell>
          <cell r="I722">
            <v>30</v>
          </cell>
          <cell r="J722">
            <v>37</v>
          </cell>
        </row>
        <row r="723">
          <cell r="G723" t="str">
            <v>Other Cities SummaryMerchant Payments (Bill Pay)Churn Agents Gotv BP</v>
          </cell>
          <cell r="H723">
            <v>4</v>
          </cell>
          <cell r="I723" t="str">
            <v xml:space="preserve">  </v>
          </cell>
          <cell r="J723">
            <v>3</v>
          </cell>
        </row>
        <row r="724">
          <cell r="G724" t="str">
            <v xml:space="preserve">Other Cities SummaryMerchant Payments (Bill Pay)New / Fresh Agents BP in Month </v>
          </cell>
          <cell r="H724">
            <v>4</v>
          </cell>
          <cell r="I724">
            <v>6</v>
          </cell>
          <cell r="J724">
            <v>11</v>
          </cell>
        </row>
        <row r="725">
          <cell r="G725" t="str">
            <v>Other Cities SummaryMerchant Payments (Bill Pay)Total Gotv BP Volume</v>
          </cell>
          <cell r="H725">
            <v>561</v>
          </cell>
          <cell r="I725">
            <v>931</v>
          </cell>
          <cell r="J725">
            <v>1318</v>
          </cell>
        </row>
        <row r="726">
          <cell r="G726" t="str">
            <v>Other Cities SummaryMerchant Payments (Bill Pay)Total Gotv BP Volume - Reversals</v>
          </cell>
          <cell r="H726" t="str">
            <v xml:space="preserve">  </v>
          </cell>
          <cell r="I726">
            <v>1</v>
          </cell>
          <cell r="J726">
            <v>0</v>
          </cell>
        </row>
        <row r="727">
          <cell r="G727" t="str">
            <v>Other Cities SummaryMerchant Payments (Bill Pay)Total Gotv BP Value</v>
          </cell>
          <cell r="H727">
            <v>805500</v>
          </cell>
          <cell r="I727">
            <v>1343000</v>
          </cell>
          <cell r="J727">
            <v>1913900</v>
          </cell>
        </row>
        <row r="728">
          <cell r="G728" t="str">
            <v>Other Cities SummaryMerchant Payments (Bill Pay)Total Gotv BP Value - Reversals</v>
          </cell>
          <cell r="H728" t="str">
            <v xml:space="preserve">  </v>
          </cell>
          <cell r="I728">
            <v>-1500</v>
          </cell>
          <cell r="J728">
            <v>0</v>
          </cell>
        </row>
        <row r="729">
          <cell r="G729" t="str">
            <v>Other Cities SummaryMerchant Payments (Bill Pay)Average Value of Gotv BP</v>
          </cell>
          <cell r="H729">
            <v>1435.83</v>
          </cell>
          <cell r="I729">
            <v>1442.53</v>
          </cell>
          <cell r="J729">
            <v>1452.12</v>
          </cell>
        </row>
        <row r="730">
          <cell r="G730" t="str">
            <v>Other Cities SummaryMerchant Payments (Bill Pay)Average Value of Gotv BP - Reversals</v>
          </cell>
          <cell r="H730" t="str">
            <v xml:space="preserve">  </v>
          </cell>
          <cell r="I730">
            <v>-1500</v>
          </cell>
          <cell r="J730">
            <v>0</v>
          </cell>
        </row>
        <row r="731">
          <cell r="G731" t="str">
            <v>Other Cities SummaryMerchant Payments (Bill Pay)Paga Gotv BP Income</v>
          </cell>
          <cell r="H731">
            <v>19275</v>
          </cell>
          <cell r="I731">
            <v>32045</v>
          </cell>
          <cell r="J731">
            <v>45499</v>
          </cell>
        </row>
        <row r="732">
          <cell r="G732" t="str">
            <v>Other Cities SummaryMerchant Payments (Bill Pay)Paga Gotv BP Income - Reversals</v>
          </cell>
          <cell r="H732" t="str">
            <v xml:space="preserve">  </v>
          </cell>
          <cell r="I732">
            <v>0</v>
          </cell>
          <cell r="J732">
            <v>0</v>
          </cell>
        </row>
        <row r="733">
          <cell r="G733" t="str">
            <v>Other Cities SummaryMerchant Payments (Bill Pay)Agent Gotv BP Commission</v>
          </cell>
          <cell r="H733">
            <v>11400</v>
          </cell>
          <cell r="I733">
            <v>18960</v>
          </cell>
          <cell r="J733">
            <v>26930</v>
          </cell>
        </row>
        <row r="734">
          <cell r="G734" t="str">
            <v>Other Cities SummaryMerchant Payments (Bill Pay)Agent Gotv BP Commission - Reversals</v>
          </cell>
          <cell r="H734" t="str">
            <v xml:space="preserve">  </v>
          </cell>
          <cell r="I734">
            <v>0</v>
          </cell>
          <cell r="J734">
            <v>0</v>
          </cell>
        </row>
        <row r="735">
          <cell r="G735" t="str">
            <v>Other Cities SummaryMerchant Payments (Bill Pay)Number of agents performing Startimes</v>
          </cell>
          <cell r="H735">
            <v>22</v>
          </cell>
          <cell r="I735">
            <v>22</v>
          </cell>
          <cell r="J735">
            <v>32</v>
          </cell>
        </row>
        <row r="736">
          <cell r="G736" t="str">
            <v>Other Cities SummaryMerchant Payments (Bill Pay)Churn Agents Startimes BP</v>
          </cell>
          <cell r="H736">
            <v>2</v>
          </cell>
          <cell r="I736">
            <v>1</v>
          </cell>
          <cell r="J736">
            <v>3</v>
          </cell>
        </row>
        <row r="737">
          <cell r="G737" t="str">
            <v xml:space="preserve">Other Cities SummaryMerchant Payments (Bill Pay)New / Fresh Agents BP in Month </v>
          </cell>
          <cell r="H737">
            <v>6</v>
          </cell>
          <cell r="I737">
            <v>5</v>
          </cell>
          <cell r="J737">
            <v>15</v>
          </cell>
        </row>
        <row r="738">
          <cell r="G738" t="str">
            <v>Other Cities SummaryMerchant Payments (Bill Pay)Total Startimes BP Volume</v>
          </cell>
          <cell r="H738">
            <v>205</v>
          </cell>
          <cell r="I738">
            <v>202</v>
          </cell>
          <cell r="J738">
            <v>308</v>
          </cell>
        </row>
        <row r="739">
          <cell r="G739" t="str">
            <v>Other Cities SummaryMerchant Payments (Bill Pay)Total Startimes BP Value</v>
          </cell>
          <cell r="H739">
            <v>225500</v>
          </cell>
          <cell r="I739">
            <v>222500</v>
          </cell>
          <cell r="J739">
            <v>362200</v>
          </cell>
        </row>
        <row r="740">
          <cell r="G740" t="str">
            <v>Other Cities SummaryMerchant Payments (Bill Pay)Average Value of Startimes BP</v>
          </cell>
          <cell r="H740">
            <v>1100</v>
          </cell>
          <cell r="I740">
            <v>1101.49</v>
          </cell>
          <cell r="J740">
            <v>1175.97</v>
          </cell>
        </row>
        <row r="741">
          <cell r="G741" t="str">
            <v>Other Cities SummaryMerchant Payments (Bill Pay)Paga Startimes BP Income</v>
          </cell>
          <cell r="H741">
            <v>218735</v>
          </cell>
          <cell r="I741">
            <v>215825</v>
          </cell>
          <cell r="J741">
            <v>351334</v>
          </cell>
        </row>
        <row r="742">
          <cell r="G742" t="str">
            <v>Other Cities SummaryMerchant Payments (Bill Pay)Agent Startimes BP Commission</v>
          </cell>
          <cell r="H742">
            <v>6765</v>
          </cell>
          <cell r="I742">
            <v>6675</v>
          </cell>
          <cell r="J742">
            <v>10866</v>
          </cell>
        </row>
        <row r="743">
          <cell r="G743" t="str">
            <v>Other Cities SummaryMerchant Payments (Bill Pay)Number of agents performing Other</v>
          </cell>
          <cell r="H743">
            <v>7</v>
          </cell>
          <cell r="I743">
            <v>7</v>
          </cell>
          <cell r="J743">
            <v>4</v>
          </cell>
        </row>
        <row r="744">
          <cell r="G744" t="str">
            <v>Other Cities SummaryMerchant Payments (Bill Pay)Churn Agents Other BP</v>
          </cell>
          <cell r="H744">
            <v>4</v>
          </cell>
          <cell r="I744">
            <v>5</v>
          </cell>
          <cell r="J744">
            <v>3</v>
          </cell>
        </row>
        <row r="745">
          <cell r="G745" t="str">
            <v xml:space="preserve">Other Cities SummaryMerchant Payments (Bill Pay)New / Fresh Agents BP in Month </v>
          </cell>
          <cell r="H745">
            <v>7</v>
          </cell>
          <cell r="I745">
            <v>7</v>
          </cell>
          <cell r="J745">
            <v>3</v>
          </cell>
        </row>
        <row r="746">
          <cell r="G746" t="str">
            <v>Other Cities SummaryMerchant Payments (Bill Pay)Total Other BP Volume</v>
          </cell>
          <cell r="H746">
            <v>11</v>
          </cell>
          <cell r="I746">
            <v>7</v>
          </cell>
          <cell r="J746">
            <v>5</v>
          </cell>
        </row>
        <row r="747">
          <cell r="G747" t="str">
            <v>Other Cities SummaryMerchant Payments (Bill Pay)Total Other BP Value</v>
          </cell>
          <cell r="H747">
            <v>30500</v>
          </cell>
          <cell r="I747">
            <v>28500</v>
          </cell>
          <cell r="J747">
            <v>17500</v>
          </cell>
        </row>
        <row r="748">
          <cell r="G748" t="str">
            <v>Other Cities SummaryMerchant Payments (Bill Pay)Average Value of Other BP</v>
          </cell>
          <cell r="H748">
            <v>2772.73</v>
          </cell>
          <cell r="I748">
            <v>4071.43</v>
          </cell>
          <cell r="J748">
            <v>3500</v>
          </cell>
        </row>
        <row r="749">
          <cell r="G749" t="str">
            <v>Other Cities SummaryMerchant Payments (Bill Pay)Paga Other BP Income</v>
          </cell>
          <cell r="H749">
            <v>25</v>
          </cell>
          <cell r="I749">
            <v>3000</v>
          </cell>
          <cell r="J749">
            <v>1000</v>
          </cell>
        </row>
        <row r="750">
          <cell r="G750" t="str">
            <v>Other Cities SummaryMerchant Payments (Bill Pay)Agent Other BP Commission</v>
          </cell>
          <cell r="H750">
            <v>520</v>
          </cell>
          <cell r="I750">
            <v>200</v>
          </cell>
          <cell r="J750">
            <v>200</v>
          </cell>
        </row>
        <row r="751">
          <cell r="G751" t="str">
            <v>Other Cities SummaryAirtimeNumber of Agents performing Airtime on Transaction</v>
          </cell>
          <cell r="H751">
            <v>112</v>
          </cell>
          <cell r="I751">
            <v>127</v>
          </cell>
          <cell r="J751">
            <v>128</v>
          </cell>
        </row>
        <row r="752">
          <cell r="G752" t="str">
            <v>Other Cities SummaryAirtimeChurn Agents Airtime</v>
          </cell>
          <cell r="H752">
            <v>21</v>
          </cell>
          <cell r="I752">
            <v>16</v>
          </cell>
          <cell r="J752">
            <v>16</v>
          </cell>
        </row>
        <row r="753">
          <cell r="G753" t="str">
            <v xml:space="preserve">Other Cities SummaryAirtimeNew / Fresh Agents Airtime in Month </v>
          </cell>
          <cell r="H753">
            <v>16</v>
          </cell>
          <cell r="I753">
            <v>20</v>
          </cell>
          <cell r="J753">
            <v>16</v>
          </cell>
        </row>
        <row r="754">
          <cell r="G754" t="str">
            <v>Other Cities SummaryAirtimeTotal Airtime Volume</v>
          </cell>
          <cell r="H754">
            <v>1421</v>
          </cell>
          <cell r="I754">
            <v>1807</v>
          </cell>
          <cell r="J754">
            <v>1838</v>
          </cell>
        </row>
        <row r="755">
          <cell r="G755" t="str">
            <v>Other Cities SummaryAirtimeTotal Airtime Volume - Reversal</v>
          </cell>
          <cell r="H755">
            <v>2</v>
          </cell>
          <cell r="I755" t="str">
            <v xml:space="preserve">  </v>
          </cell>
          <cell r="J755">
            <v>33</v>
          </cell>
        </row>
        <row r="756">
          <cell r="G756" t="str">
            <v>Other Cities SummaryAirtimeTotal Airtime Value</v>
          </cell>
          <cell r="H756">
            <v>732008.03</v>
          </cell>
          <cell r="I756">
            <v>953091.95</v>
          </cell>
          <cell r="J756">
            <v>896190.7</v>
          </cell>
        </row>
        <row r="757">
          <cell r="G757" t="str">
            <v>Other Cities SummaryAirtimeTotal Airtime Value - Reversals</v>
          </cell>
          <cell r="H757">
            <v>-1400</v>
          </cell>
          <cell r="I757" t="str">
            <v xml:space="preserve">  </v>
          </cell>
          <cell r="J757">
            <v>-35700</v>
          </cell>
        </row>
        <row r="758">
          <cell r="G758" t="str">
            <v>Other Cities SummaryAirtimeAverage Value of Airtime</v>
          </cell>
          <cell r="H758">
            <v>515.14</v>
          </cell>
          <cell r="I758">
            <v>527.44000000000005</v>
          </cell>
          <cell r="J758">
            <v>487.59</v>
          </cell>
        </row>
        <row r="759">
          <cell r="G759" t="str">
            <v>Other Cities SummaryAirtimeAverage Value of Airtime - Reversals</v>
          </cell>
          <cell r="H759">
            <v>-700</v>
          </cell>
          <cell r="I759" t="str">
            <v xml:space="preserve">  </v>
          </cell>
          <cell r="J759">
            <v>-1081.82</v>
          </cell>
        </row>
        <row r="760">
          <cell r="G760" t="str">
            <v>Other Cities SummaryAirtimePaga Airtime Income</v>
          </cell>
          <cell r="H760">
            <v>20357.38</v>
          </cell>
          <cell r="I760">
            <v>26728.799999999999</v>
          </cell>
          <cell r="J760">
            <v>36121.410000000003</v>
          </cell>
        </row>
        <row r="761">
          <cell r="G761" t="str">
            <v>Other Cities SummaryAirtimePaga Airtime Income - Reversals</v>
          </cell>
          <cell r="H761">
            <v>-70</v>
          </cell>
          <cell r="I761" t="str">
            <v xml:space="preserve">  </v>
          </cell>
          <cell r="J761">
            <v>-1945</v>
          </cell>
        </row>
        <row r="762">
          <cell r="G762" t="str">
            <v>Other Cities SummaryAirtimeAgent Airtime Commission</v>
          </cell>
          <cell r="H762">
            <v>36670.400000000001</v>
          </cell>
          <cell r="I762">
            <v>47654.6</v>
          </cell>
          <cell r="J762">
            <v>32829.910000000003</v>
          </cell>
        </row>
        <row r="763">
          <cell r="G763" t="str">
            <v>Other Cities SummaryAirtimeAgent Airtime Commission - Reversals</v>
          </cell>
          <cell r="H763">
            <v>0</v>
          </cell>
          <cell r="I763" t="str">
            <v xml:space="preserve">  </v>
          </cell>
          <cell r="J763">
            <v>0</v>
          </cell>
        </row>
        <row r="764">
          <cell r="G764" t="str">
            <v>Other Cities SummaryAgent Network Sales# of Approved Agents in Total</v>
          </cell>
          <cell r="H764">
            <v>7238</v>
          </cell>
          <cell r="I764">
            <v>7453</v>
          </cell>
          <cell r="J764">
            <v>7743</v>
          </cell>
        </row>
        <row r="765">
          <cell r="G765" t="str">
            <v>Other Cities SummaryAgent Network SalesActive Agents in total (at least 1 transactions in the month)</v>
          </cell>
          <cell r="H765">
            <v>4187</v>
          </cell>
          <cell r="I765">
            <v>4293</v>
          </cell>
          <cell r="J765">
            <v>4502</v>
          </cell>
        </row>
        <row r="766">
          <cell r="G766" t="str">
            <v>Other Cities SummaryAgent Network SalesActive Agents in total (at least 5 transactions in the month)</v>
          </cell>
          <cell r="H766">
            <v>3624</v>
          </cell>
          <cell r="I766">
            <v>3694</v>
          </cell>
          <cell r="J766">
            <v>3949</v>
          </cell>
        </row>
        <row r="767">
          <cell r="G767" t="str">
            <v>Other Cities SummaryAgent Network SalesFresh Active Agents in total (at least 1 transactions in the month)</v>
          </cell>
          <cell r="H767">
            <v>369</v>
          </cell>
          <cell r="I767">
            <v>440</v>
          </cell>
          <cell r="J767">
            <v>472</v>
          </cell>
        </row>
        <row r="768">
          <cell r="G768" t="str">
            <v>Other Cities SummaryAgent Network SalesFresh Active Agents in total (at least 5 transactions in the month)</v>
          </cell>
          <cell r="H768">
            <v>364</v>
          </cell>
          <cell r="I768">
            <v>384</v>
          </cell>
          <cell r="J768">
            <v>466</v>
          </cell>
        </row>
        <row r="769">
          <cell r="G769" t="str">
            <v>Other Cities SummaryAgent Network SalesChurn Active Agents (1 txn in Month)</v>
          </cell>
          <cell r="H769">
            <v>309</v>
          </cell>
          <cell r="I769">
            <v>334</v>
          </cell>
          <cell r="J769">
            <v>263</v>
          </cell>
        </row>
        <row r="770">
          <cell r="G770" t="str">
            <v>Other Cities SummaryAgent Network SalesChurn Active Agents (5 txn in Month)</v>
          </cell>
          <cell r="H770">
            <v>330</v>
          </cell>
          <cell r="I770">
            <v>314</v>
          </cell>
          <cell r="J770">
            <v>211</v>
          </cell>
        </row>
        <row r="771">
          <cell r="G771" t="str">
            <v>Other Cities Summary   Kaduna - All data in this section apply only to agents in    Kaduna (or the specific city)# Agents in City</v>
          </cell>
          <cell r="H771">
            <v>204</v>
          </cell>
          <cell r="I771">
            <v>207</v>
          </cell>
          <cell r="J771">
            <v>214</v>
          </cell>
        </row>
        <row r="772">
          <cell r="G772" t="str">
            <v>Other Cities Summary   Kaduna - All data in this section apply only to agents in    Kaduna (or the specific city)Active Agents in City in month (at least 1 transactions in the month)</v>
          </cell>
          <cell r="H772">
            <v>114</v>
          </cell>
          <cell r="I772">
            <v>108</v>
          </cell>
          <cell r="J772">
            <v>111</v>
          </cell>
        </row>
        <row r="773">
          <cell r="G773" t="str">
            <v>Other Cities Summary   Kaduna - All data in this section apply only to agents in    Kaduna (or the specific city)Active Agents in City in month (at least 5 transactions in the month)</v>
          </cell>
          <cell r="H773">
            <v>87</v>
          </cell>
          <cell r="I773">
            <v>90</v>
          </cell>
          <cell r="J773">
            <v>96</v>
          </cell>
        </row>
        <row r="774">
          <cell r="G774" t="str">
            <v>Other Cities Summary   Kaduna - All data in this section apply only to agents in    Kaduna (or the specific city)Churn City Agents in Month (1 txn in Month)</v>
          </cell>
          <cell r="H774">
            <v>7</v>
          </cell>
          <cell r="I774">
            <v>14</v>
          </cell>
          <cell r="J774">
            <v>9</v>
          </cell>
        </row>
        <row r="775">
          <cell r="G775" t="str">
            <v>Other Cities Summary   Kaduna - All data in this section apply only to agents in    Kaduna (or the specific city)Churn City Agents in Month (5 txn in Month)</v>
          </cell>
          <cell r="H775">
            <v>17</v>
          </cell>
          <cell r="I775">
            <v>8</v>
          </cell>
          <cell r="J775">
            <v>5</v>
          </cell>
        </row>
        <row r="776">
          <cell r="G776" t="str">
            <v>Other Cities SummaryDeposit into Paga Number of Agents performing at least 1 Deposit for Customer or another Agent (Accept Deposit)</v>
          </cell>
          <cell r="H776">
            <v>32</v>
          </cell>
          <cell r="I776">
            <v>30</v>
          </cell>
          <cell r="J776">
            <v>28</v>
          </cell>
        </row>
        <row r="777">
          <cell r="G777" t="str">
            <v>Other Cities SummaryDeposit into Paga Churn Agents DP</v>
          </cell>
          <cell r="H777">
            <v>12</v>
          </cell>
          <cell r="I777">
            <v>12</v>
          </cell>
          <cell r="J777">
            <v>12</v>
          </cell>
        </row>
        <row r="778">
          <cell r="G778" t="str">
            <v xml:space="preserve">Other Cities SummaryDeposit into Paga New / Fresh Agents DP in Month </v>
          </cell>
          <cell r="H778">
            <v>15</v>
          </cell>
          <cell r="I778">
            <v>10</v>
          </cell>
          <cell r="J778">
            <v>10</v>
          </cell>
        </row>
        <row r="779">
          <cell r="G779" t="str">
            <v>Other Cities SummaryDeposit into Paga Total DP Volume</v>
          </cell>
          <cell r="H779">
            <v>153</v>
          </cell>
          <cell r="I779">
            <v>178</v>
          </cell>
          <cell r="J779">
            <v>201</v>
          </cell>
        </row>
        <row r="780">
          <cell r="G780" t="str">
            <v>Other Cities SummaryDeposit into Paga Total DP Value</v>
          </cell>
          <cell r="H780">
            <v>1479800</v>
          </cell>
          <cell r="I780">
            <v>1738986</v>
          </cell>
          <cell r="J780">
            <v>2003550</v>
          </cell>
        </row>
        <row r="781">
          <cell r="G781" t="str">
            <v>Other Cities SummaryDeposit into Paga Average Value of DP</v>
          </cell>
          <cell r="H781">
            <v>9671.9</v>
          </cell>
          <cell r="I781">
            <v>9769.58</v>
          </cell>
          <cell r="J781">
            <v>9967.91</v>
          </cell>
        </row>
        <row r="782">
          <cell r="G782" t="str">
            <v>Other Cities SummaryMoney Transfer on PagaNumber of Agents performing MT on Paga (to customer or non-customer)</v>
          </cell>
          <cell r="H782">
            <v>3</v>
          </cell>
          <cell r="I782">
            <v>2</v>
          </cell>
          <cell r="J782">
            <v>2</v>
          </cell>
        </row>
        <row r="783">
          <cell r="G783" t="str">
            <v>Other Cities SummaryMoney Transfer on PagaChurn Agents MT</v>
          </cell>
          <cell r="H783">
            <v>2</v>
          </cell>
          <cell r="I783">
            <v>3</v>
          </cell>
          <cell r="J783">
            <v>2</v>
          </cell>
        </row>
        <row r="784">
          <cell r="G784" t="str">
            <v xml:space="preserve">Other Cities SummaryMoney Transfer on PagaNew / Fresh Agents MT in Month </v>
          </cell>
          <cell r="H784">
            <v>1</v>
          </cell>
          <cell r="I784">
            <v>2</v>
          </cell>
          <cell r="J784">
            <v>2</v>
          </cell>
        </row>
        <row r="785">
          <cell r="G785" t="str">
            <v>Other Cities SummaryMoney Transfer on PagaTotal MT Volume</v>
          </cell>
          <cell r="H785">
            <v>4</v>
          </cell>
          <cell r="I785">
            <v>2</v>
          </cell>
          <cell r="J785">
            <v>2</v>
          </cell>
        </row>
        <row r="786">
          <cell r="G786" t="str">
            <v>Other Cities SummaryMoney Transfer on PagaTotal MT Value</v>
          </cell>
          <cell r="H786">
            <v>6000</v>
          </cell>
          <cell r="I786">
            <v>3500</v>
          </cell>
          <cell r="J786">
            <v>16000</v>
          </cell>
        </row>
        <row r="787">
          <cell r="G787" t="str">
            <v>Other Cities SummaryMoney Transfer on PagaAverage Value of MT</v>
          </cell>
          <cell r="H787">
            <v>1500</v>
          </cell>
          <cell r="I787">
            <v>1750</v>
          </cell>
          <cell r="J787">
            <v>8000</v>
          </cell>
        </row>
        <row r="788">
          <cell r="G788" t="str">
            <v>Other Cities SummaryMoney Transfer on PagaPaga MT Income</v>
          </cell>
          <cell r="H788">
            <v>360</v>
          </cell>
          <cell r="I788">
            <v>180</v>
          </cell>
          <cell r="J788">
            <v>200</v>
          </cell>
        </row>
        <row r="789">
          <cell r="G789" t="str">
            <v>Other Cities SummaryMoney Transfer on PagaAgent MT Commission</v>
          </cell>
          <cell r="H789">
            <v>140</v>
          </cell>
          <cell r="I789">
            <v>70</v>
          </cell>
          <cell r="J789">
            <v>100</v>
          </cell>
        </row>
        <row r="790">
          <cell r="G790" t="str">
            <v>Other Cities SummaryDeposit To BankNumber of Agents performing Deposit to Bank</v>
          </cell>
          <cell r="H790">
            <v>73</v>
          </cell>
          <cell r="I790">
            <v>70</v>
          </cell>
          <cell r="J790">
            <v>88</v>
          </cell>
        </row>
        <row r="791">
          <cell r="G791" t="str">
            <v>Other Cities SummaryDeposit To BankChurn Agents DB</v>
          </cell>
          <cell r="H791">
            <v>14</v>
          </cell>
          <cell r="I791">
            <v>9</v>
          </cell>
          <cell r="J791">
            <v>10</v>
          </cell>
        </row>
        <row r="792">
          <cell r="G792" t="str">
            <v xml:space="preserve">Other Cities SummaryDeposit To Bank New / Fresh Agents DB in Month </v>
          </cell>
          <cell r="H792">
            <v>18</v>
          </cell>
          <cell r="I792">
            <v>11</v>
          </cell>
          <cell r="J792">
            <v>16</v>
          </cell>
        </row>
        <row r="793">
          <cell r="G793" t="str">
            <v>Other Cities SummaryDeposit To BankTotal DB Volume</v>
          </cell>
          <cell r="H793">
            <v>442</v>
          </cell>
          <cell r="I793">
            <v>612</v>
          </cell>
          <cell r="J793">
            <v>686</v>
          </cell>
        </row>
        <row r="794">
          <cell r="G794" t="str">
            <v>Other Cities SummaryDeposit To BankTotal DB Volume - Reversals</v>
          </cell>
          <cell r="H794">
            <v>1</v>
          </cell>
          <cell r="I794" t="str">
            <v xml:space="preserve">   </v>
          </cell>
          <cell r="J794">
            <v>0</v>
          </cell>
        </row>
        <row r="795">
          <cell r="G795" t="str">
            <v>Other Cities SummaryDeposit To BankTotal DB Value</v>
          </cell>
          <cell r="H795">
            <v>6169482</v>
          </cell>
          <cell r="I795">
            <v>8399390</v>
          </cell>
          <cell r="J795">
            <v>10381610</v>
          </cell>
        </row>
        <row r="796">
          <cell r="G796" t="str">
            <v>Other Cities SummaryDeposit To BankTotal DB Value - Reversals</v>
          </cell>
          <cell r="H796">
            <v>-5000</v>
          </cell>
          <cell r="I796" t="str">
            <v xml:space="preserve">   </v>
          </cell>
          <cell r="J796">
            <v>0</v>
          </cell>
        </row>
        <row r="797">
          <cell r="G797" t="str">
            <v>Other Cities SummaryDeposit To BankAverage Value of DB</v>
          </cell>
          <cell r="H797">
            <v>13958.1</v>
          </cell>
          <cell r="I797">
            <v>13724.49</v>
          </cell>
          <cell r="J797">
            <v>15133.54</v>
          </cell>
        </row>
        <row r="798">
          <cell r="G798" t="str">
            <v>Other Cities SummaryDeposit To BankAverage Value of DB - Reversals</v>
          </cell>
          <cell r="H798">
            <v>-5000</v>
          </cell>
          <cell r="I798" t="str">
            <v xml:space="preserve">   </v>
          </cell>
          <cell r="J798">
            <v>0</v>
          </cell>
        </row>
        <row r="799">
          <cell r="G799" t="str">
            <v>Other Cities SummaryDeposit To BankPaga DB Income</v>
          </cell>
          <cell r="H799">
            <v>38570</v>
          </cell>
          <cell r="I799">
            <v>53460</v>
          </cell>
          <cell r="J799">
            <v>59510</v>
          </cell>
        </row>
        <row r="800">
          <cell r="G800" t="str">
            <v>Other Cities SummaryDeposit To BankPaga DB Income - Reversal</v>
          </cell>
          <cell r="H800">
            <v>-100</v>
          </cell>
          <cell r="I800" t="str">
            <v xml:space="preserve">   </v>
          </cell>
          <cell r="J800">
            <v>0</v>
          </cell>
        </row>
        <row r="801">
          <cell r="G801" t="str">
            <v>Other Cities SummaryDeposit To BankAgent DB Commission</v>
          </cell>
          <cell r="H801">
            <v>27430</v>
          </cell>
          <cell r="I801">
            <v>38340</v>
          </cell>
          <cell r="J801">
            <v>43390</v>
          </cell>
        </row>
        <row r="802">
          <cell r="G802" t="str">
            <v>Other Cities SummaryDeposit To BankAgent DB Commission - Reversal</v>
          </cell>
          <cell r="H802">
            <v>-50</v>
          </cell>
          <cell r="I802" t="str">
            <v xml:space="preserve">   </v>
          </cell>
          <cell r="J802">
            <v>0</v>
          </cell>
        </row>
        <row r="803">
          <cell r="G803" t="str">
            <v>Other Cities SummaryMerchant Payments (Bill Pay)Number of agents performing DStv</v>
          </cell>
          <cell r="H803">
            <v>49</v>
          </cell>
          <cell r="I803">
            <v>50</v>
          </cell>
          <cell r="J803">
            <v>58</v>
          </cell>
        </row>
        <row r="804">
          <cell r="G804" t="str">
            <v>Other Cities SummaryMerchant Payments (Bill Pay)Churn Agents DStv BP</v>
          </cell>
          <cell r="H804">
            <v>10</v>
          </cell>
          <cell r="I804">
            <v>3</v>
          </cell>
          <cell r="J804">
            <v>2</v>
          </cell>
        </row>
        <row r="805">
          <cell r="G805" t="str">
            <v xml:space="preserve">Other Cities SummaryMerchant Payments (Bill Pay)New / Fresh Agents BP in Month </v>
          </cell>
          <cell r="H805">
            <v>7</v>
          </cell>
          <cell r="I805">
            <v>8</v>
          </cell>
          <cell r="J805">
            <v>13</v>
          </cell>
        </row>
        <row r="806">
          <cell r="G806" t="str">
            <v>Other Cities SummaryMerchant Payments (Bill Pay)Total DStv BP Volume</v>
          </cell>
          <cell r="H806">
            <v>898</v>
          </cell>
          <cell r="I806">
            <v>905</v>
          </cell>
          <cell r="J806">
            <v>1458</v>
          </cell>
        </row>
        <row r="807">
          <cell r="G807" t="str">
            <v>Other Cities SummaryMerchant Payments (Bill Pay)Total DStv BP Volume - Reversal</v>
          </cell>
          <cell r="H807">
            <v>5</v>
          </cell>
          <cell r="I807" t="str">
            <v xml:space="preserve">   </v>
          </cell>
          <cell r="J807">
            <v>3</v>
          </cell>
        </row>
        <row r="808">
          <cell r="G808" t="str">
            <v>Other Cities SummaryMerchant Payments (Bill Pay)Total DStv BP Value</v>
          </cell>
          <cell r="H808">
            <v>3766903</v>
          </cell>
          <cell r="I808">
            <v>3862866</v>
          </cell>
          <cell r="J808">
            <v>5951192</v>
          </cell>
        </row>
        <row r="809">
          <cell r="G809" t="str">
            <v>Other Cities SummaryMerchant Payments (Bill Pay)Total DStv BP Value - Reversal</v>
          </cell>
          <cell r="H809">
            <v>-7500</v>
          </cell>
          <cell r="I809" t="str">
            <v xml:space="preserve">   </v>
          </cell>
          <cell r="J809">
            <v>-26300</v>
          </cell>
        </row>
        <row r="810">
          <cell r="G810" t="str">
            <v>Other Cities SummaryMerchant Payments (Bill Pay)Average Value of DStv BP</v>
          </cell>
          <cell r="H810">
            <v>4194.7700000000004</v>
          </cell>
          <cell r="I810">
            <v>4268.3599999999997</v>
          </cell>
          <cell r="J810">
            <v>4081.75</v>
          </cell>
        </row>
        <row r="811">
          <cell r="G811" t="str">
            <v>Other Cities SummaryMerchant Payments (Bill Pay)Average Value of DStv BP - Reversals</v>
          </cell>
          <cell r="H811">
            <v>-1500</v>
          </cell>
          <cell r="I811" t="str">
            <v xml:space="preserve">   </v>
          </cell>
          <cell r="J811">
            <v>-8766.67</v>
          </cell>
        </row>
        <row r="812">
          <cell r="G812" t="str">
            <v>Other Cities SummaryMerchant Payments (Bill Pay)Paga DStv BP Income</v>
          </cell>
          <cell r="H812">
            <v>55604.03</v>
          </cell>
          <cell r="I812">
            <v>56728.66</v>
          </cell>
          <cell r="J812">
            <v>88874.92</v>
          </cell>
        </row>
        <row r="813">
          <cell r="G813" t="str">
            <v>Other Cities SummaryMerchant Payments (Bill Pay)Paga DStv BP Income - Reversals</v>
          </cell>
          <cell r="H813">
            <v>0</v>
          </cell>
          <cell r="I813" t="str">
            <v xml:space="preserve">   </v>
          </cell>
          <cell r="J813">
            <v>0</v>
          </cell>
        </row>
        <row r="814">
          <cell r="G814" t="str">
            <v>Other Cities SummaryMerchant Payments (Bill Pay)Agent DStv BP Commission</v>
          </cell>
          <cell r="H814">
            <v>39130</v>
          </cell>
          <cell r="I814">
            <v>39220</v>
          </cell>
          <cell r="J814">
            <v>63000</v>
          </cell>
        </row>
        <row r="815">
          <cell r="G815" t="str">
            <v>Other Cities SummaryMerchant Payments (Bill Pay)Agent DStv BP Commission - Reversals</v>
          </cell>
          <cell r="H815">
            <v>0</v>
          </cell>
          <cell r="I815" t="str">
            <v xml:space="preserve">   </v>
          </cell>
          <cell r="J815">
            <v>0</v>
          </cell>
        </row>
        <row r="816">
          <cell r="G816" t="str">
            <v>Other Cities SummaryMerchant Payments (Bill Pay)Number of agents performing Gotv</v>
          </cell>
          <cell r="H816">
            <v>61</v>
          </cell>
          <cell r="I816">
            <v>56</v>
          </cell>
          <cell r="J816">
            <v>81</v>
          </cell>
        </row>
        <row r="817">
          <cell r="G817" t="str">
            <v>Other Cities SummaryMerchant Payments (Bill Pay)Churn Agents Gotv BP</v>
          </cell>
          <cell r="H817">
            <v>4</v>
          </cell>
          <cell r="I817">
            <v>10</v>
          </cell>
          <cell r="J817">
            <v>1</v>
          </cell>
        </row>
        <row r="818">
          <cell r="G818" t="str">
            <v xml:space="preserve">Other Cities SummaryMerchant Payments (Bill Pay)New / Fresh Agents BP in Month </v>
          </cell>
          <cell r="H818">
            <v>17</v>
          </cell>
          <cell r="I818">
            <v>9</v>
          </cell>
          <cell r="J818">
            <v>21</v>
          </cell>
        </row>
        <row r="819">
          <cell r="G819" t="str">
            <v>Other Cities SummaryMerchant Payments (Bill Pay)Total Gotv BP Volume</v>
          </cell>
          <cell r="H819">
            <v>2531</v>
          </cell>
          <cell r="I819">
            <v>3376</v>
          </cell>
          <cell r="J819">
            <v>5540</v>
          </cell>
        </row>
        <row r="820">
          <cell r="G820" t="str">
            <v>Other Cities SummaryMerchant Payments (Bill Pay)Total Gotv BP Volume - Reversals</v>
          </cell>
          <cell r="H820">
            <v>7</v>
          </cell>
          <cell r="I820">
            <v>2</v>
          </cell>
          <cell r="J820">
            <v>11</v>
          </cell>
        </row>
        <row r="821">
          <cell r="G821" t="str">
            <v>Other Cities SummaryMerchant Payments (Bill Pay)Total Gotv BP Value</v>
          </cell>
          <cell r="H821">
            <v>3742000</v>
          </cell>
          <cell r="I821">
            <v>4863000</v>
          </cell>
          <cell r="J821">
            <v>7946100</v>
          </cell>
        </row>
        <row r="822">
          <cell r="G822" t="str">
            <v>Other Cities SummaryMerchant Payments (Bill Pay)Total Gotv BP Value - Reversals</v>
          </cell>
          <cell r="H822">
            <v>-8000</v>
          </cell>
          <cell r="I822">
            <v>-3000</v>
          </cell>
          <cell r="J822">
            <v>-16000</v>
          </cell>
        </row>
        <row r="823">
          <cell r="G823" t="str">
            <v>Other Cities SummaryMerchant Payments (Bill Pay)Average Value of Gotv BP</v>
          </cell>
          <cell r="H823">
            <v>1478.47</v>
          </cell>
          <cell r="I823">
            <v>1440.46</v>
          </cell>
          <cell r="J823">
            <v>1434.31</v>
          </cell>
        </row>
        <row r="824">
          <cell r="G824" t="str">
            <v>Other Cities SummaryMerchant Payments (Bill Pay)Average Value of Gotv BP - Reversals</v>
          </cell>
          <cell r="H824">
            <v>-1142.8599999999999</v>
          </cell>
          <cell r="I824">
            <v>-1500</v>
          </cell>
          <cell r="J824">
            <v>-1454.55</v>
          </cell>
        </row>
        <row r="825">
          <cell r="G825" t="str">
            <v>Other Cities SummaryMerchant Payments (Bill Pay)Paga Gotv BP Income</v>
          </cell>
          <cell r="H825">
            <v>87830</v>
          </cell>
          <cell r="I825">
            <v>116140</v>
          </cell>
          <cell r="J825">
            <v>190201</v>
          </cell>
        </row>
        <row r="826">
          <cell r="G826" t="str">
            <v>Other Cities SummaryMerchant Payments (Bill Pay)Paga Gotv BP Income - Reversals</v>
          </cell>
          <cell r="H826">
            <v>-150</v>
          </cell>
          <cell r="I826">
            <v>0</v>
          </cell>
          <cell r="J826">
            <v>0</v>
          </cell>
        </row>
        <row r="827">
          <cell r="G827" t="str">
            <v>Other Cities SummaryMerchant Payments (Bill Pay)Agent Gotv BP Commission</v>
          </cell>
          <cell r="H827">
            <v>52420</v>
          </cell>
          <cell r="I827">
            <v>69670</v>
          </cell>
          <cell r="J827">
            <v>113160</v>
          </cell>
        </row>
        <row r="828">
          <cell r="G828" t="str">
            <v>Other Cities SummaryMerchant Payments (Bill Pay)Agent Gotv BP Commission - Reversals</v>
          </cell>
          <cell r="H828">
            <v>-100</v>
          </cell>
          <cell r="I828">
            <v>0</v>
          </cell>
          <cell r="J828">
            <v>0</v>
          </cell>
        </row>
        <row r="829">
          <cell r="G829" t="str">
            <v>Other Cities SummaryMerchant Payments (Bill Pay)Number of agents performing Startimes</v>
          </cell>
          <cell r="H829">
            <v>39</v>
          </cell>
          <cell r="I829">
            <v>42</v>
          </cell>
          <cell r="J829">
            <v>59</v>
          </cell>
        </row>
        <row r="830">
          <cell r="G830" t="str">
            <v>Other Cities SummaryMerchant Payments (Bill Pay)Churn Agents Startimes BP</v>
          </cell>
          <cell r="H830">
            <v>8</v>
          </cell>
          <cell r="I830">
            <v>4</v>
          </cell>
          <cell r="J830">
            <v>0</v>
          </cell>
        </row>
        <row r="831">
          <cell r="G831" t="str">
            <v xml:space="preserve">Other Cities SummaryMerchant Payments (Bill Pay)New / Fresh Agents BP in Month </v>
          </cell>
          <cell r="H831">
            <v>15</v>
          </cell>
          <cell r="I831">
            <v>13</v>
          </cell>
          <cell r="J831">
            <v>22</v>
          </cell>
        </row>
        <row r="832">
          <cell r="G832" t="str">
            <v>Other Cities SummaryMerchant Payments (Bill Pay)Total Startimes BP Volume</v>
          </cell>
          <cell r="H832">
            <v>593</v>
          </cell>
          <cell r="I832">
            <v>558</v>
          </cell>
          <cell r="J832">
            <v>2065</v>
          </cell>
        </row>
        <row r="833">
          <cell r="G833" t="str">
            <v>Other Cities SummaryMerchant Payments (Bill Pay)Total Startimes BP Value</v>
          </cell>
          <cell r="H833">
            <v>754400</v>
          </cell>
          <cell r="I833">
            <v>713400</v>
          </cell>
          <cell r="J833">
            <v>2595800</v>
          </cell>
        </row>
        <row r="834">
          <cell r="G834" t="str">
            <v>Other Cities SummaryMerchant Payments (Bill Pay)Average Value of Startimes BP</v>
          </cell>
          <cell r="H834">
            <v>1272.18</v>
          </cell>
          <cell r="I834">
            <v>1278.49</v>
          </cell>
          <cell r="J834">
            <v>1257.05</v>
          </cell>
        </row>
        <row r="835">
          <cell r="G835" t="str">
            <v>Other Cities SummaryMerchant Payments (Bill Pay)Paga Startimes BP Income</v>
          </cell>
          <cell r="H835">
            <v>731768</v>
          </cell>
          <cell r="I835">
            <v>691998</v>
          </cell>
          <cell r="J835">
            <v>2517926</v>
          </cell>
        </row>
        <row r="836">
          <cell r="G836" t="str">
            <v>Other Cities SummaryMerchant Payments (Bill Pay)Agent Startimes BP Commission</v>
          </cell>
          <cell r="H836">
            <v>22632</v>
          </cell>
          <cell r="I836">
            <v>21402</v>
          </cell>
          <cell r="J836">
            <v>77874</v>
          </cell>
        </row>
        <row r="837">
          <cell r="G837" t="str">
            <v>Other Cities SummaryMerchant Payments (Bill Pay)Number of agents performing Other</v>
          </cell>
          <cell r="H837">
            <v>5</v>
          </cell>
          <cell r="I837">
            <v>5</v>
          </cell>
          <cell r="J837">
            <v>4</v>
          </cell>
        </row>
        <row r="838">
          <cell r="G838" t="str">
            <v>Other Cities SummaryMerchant Payments (Bill Pay)Churn Agents Other BP</v>
          </cell>
          <cell r="H838">
            <v>2</v>
          </cell>
          <cell r="I838">
            <v>1</v>
          </cell>
          <cell r="J838">
            <v>1</v>
          </cell>
        </row>
        <row r="839">
          <cell r="G839" t="str">
            <v xml:space="preserve">Other Cities SummaryMerchant Payments (Bill Pay)New / Fresh Agents BP in Month </v>
          </cell>
          <cell r="H839">
            <v>5</v>
          </cell>
          <cell r="I839">
            <v>3</v>
          </cell>
          <cell r="J839">
            <v>1</v>
          </cell>
        </row>
        <row r="840">
          <cell r="G840" t="str">
            <v>Other Cities SummaryMerchant Payments (Bill Pay)Total Other BP Volume</v>
          </cell>
          <cell r="H840">
            <v>8</v>
          </cell>
          <cell r="I840">
            <v>5</v>
          </cell>
          <cell r="J840">
            <v>9</v>
          </cell>
        </row>
        <row r="841">
          <cell r="G841" t="str">
            <v>Other Cities SummaryMerchant Payments (Bill Pay)Total Other BP Volume - Reversals</v>
          </cell>
          <cell r="H841" t="str">
            <v xml:space="preserve">   </v>
          </cell>
          <cell r="I841" t="str">
            <v xml:space="preserve">   </v>
          </cell>
          <cell r="J841">
            <v>0</v>
          </cell>
        </row>
        <row r="842">
          <cell r="G842" t="str">
            <v>Other Cities SummaryMerchant Payments (Bill Pay)Total Other BP Value</v>
          </cell>
          <cell r="H842">
            <v>57000</v>
          </cell>
          <cell r="I842">
            <v>24500</v>
          </cell>
          <cell r="J842">
            <v>35000</v>
          </cell>
        </row>
        <row r="843">
          <cell r="G843" t="str">
            <v>Other Cities SummaryMerchant Payments (Bill Pay)Total Other BP Value - Reversals</v>
          </cell>
          <cell r="H843" t="str">
            <v xml:space="preserve">   </v>
          </cell>
          <cell r="I843" t="str">
            <v xml:space="preserve">   </v>
          </cell>
          <cell r="J843">
            <v>0</v>
          </cell>
        </row>
        <row r="844">
          <cell r="G844" t="str">
            <v>Other Cities SummaryMerchant Payments (Bill Pay)Average Value of Other BP</v>
          </cell>
          <cell r="H844">
            <v>7125</v>
          </cell>
          <cell r="I844">
            <v>4900</v>
          </cell>
          <cell r="J844">
            <v>3888.89</v>
          </cell>
        </row>
        <row r="845">
          <cell r="G845" t="str">
            <v>Other Cities SummaryMerchant Payments (Bill Pay)Average Value of Other BP - Reversals</v>
          </cell>
          <cell r="H845" t="str">
            <v xml:space="preserve">   </v>
          </cell>
          <cell r="I845" t="str">
            <v xml:space="preserve">   </v>
          </cell>
          <cell r="J845">
            <v>0</v>
          </cell>
        </row>
        <row r="846">
          <cell r="G846" t="str">
            <v>Other Cities SummaryMerchant Payments (Bill Pay)Paga Other BP Income</v>
          </cell>
          <cell r="H846">
            <v>364.72</v>
          </cell>
          <cell r="I846">
            <v>1073.68</v>
          </cell>
          <cell r="J846">
            <v>1073.68</v>
          </cell>
        </row>
        <row r="847">
          <cell r="G847" t="str">
            <v>Other Cities SummaryMerchant Payments (Bill Pay)Paga Other BP Income - Reversals</v>
          </cell>
          <cell r="H847" t="str">
            <v xml:space="preserve">   </v>
          </cell>
          <cell r="I847" t="str">
            <v xml:space="preserve">   </v>
          </cell>
          <cell r="J847">
            <v>0</v>
          </cell>
        </row>
        <row r="848">
          <cell r="G848" t="str">
            <v>Other Cities SummaryMerchant Payments (Bill Pay)Agent Other BP Commission</v>
          </cell>
          <cell r="H848">
            <v>490</v>
          </cell>
          <cell r="I848">
            <v>230</v>
          </cell>
          <cell r="J848">
            <v>400</v>
          </cell>
        </row>
        <row r="849">
          <cell r="G849" t="str">
            <v>Other Cities SummaryMerchant Payments (Bill Pay)Agent Other BP Commission - Reversals</v>
          </cell>
          <cell r="H849" t="str">
            <v xml:space="preserve">   </v>
          </cell>
          <cell r="I849" t="str">
            <v xml:space="preserve">   </v>
          </cell>
          <cell r="J849">
            <v>0</v>
          </cell>
        </row>
        <row r="850">
          <cell r="G850" t="str">
            <v>Other Cities SummaryAirtimeNumber of Agents performing Airtime on Transaction</v>
          </cell>
          <cell r="H850">
            <v>130</v>
          </cell>
          <cell r="I850">
            <v>141</v>
          </cell>
          <cell r="J850">
            <v>151</v>
          </cell>
        </row>
        <row r="851">
          <cell r="G851" t="str">
            <v>Other Cities SummaryAirtimeChurn Agents Airtime</v>
          </cell>
          <cell r="H851">
            <v>21</v>
          </cell>
          <cell r="I851">
            <v>12</v>
          </cell>
          <cell r="J851">
            <v>13</v>
          </cell>
        </row>
        <row r="852">
          <cell r="G852" t="str">
            <v xml:space="preserve">Other Cities SummaryAirtimeNew / Fresh Agents Airtime in Month </v>
          </cell>
          <cell r="H852">
            <v>14</v>
          </cell>
          <cell r="I852">
            <v>18</v>
          </cell>
          <cell r="J852">
            <v>13</v>
          </cell>
        </row>
        <row r="853">
          <cell r="G853" t="str">
            <v>Other Cities SummaryAirtimeTotal Airtime Volume</v>
          </cell>
          <cell r="H853">
            <v>2261</v>
          </cell>
          <cell r="I853">
            <v>2480</v>
          </cell>
          <cell r="J853">
            <v>2578</v>
          </cell>
        </row>
        <row r="854">
          <cell r="G854" t="str">
            <v>Other Cities SummaryAirtimeTotal Airtime Volume - Reversal</v>
          </cell>
          <cell r="H854">
            <v>1</v>
          </cell>
          <cell r="I854">
            <v>2</v>
          </cell>
          <cell r="J854">
            <v>56</v>
          </cell>
        </row>
        <row r="855">
          <cell r="G855" t="str">
            <v>Other Cities SummaryAirtimeTotal Airtime Value</v>
          </cell>
          <cell r="H855">
            <v>1343495.46</v>
          </cell>
          <cell r="I855">
            <v>1559510.75</v>
          </cell>
          <cell r="J855">
            <v>1674616.39</v>
          </cell>
        </row>
        <row r="856">
          <cell r="G856" t="str">
            <v>Other Cities SummaryAirtimeTotal Airtime Value - Reversals</v>
          </cell>
          <cell r="H856">
            <v>-500</v>
          </cell>
          <cell r="I856">
            <v>-2000</v>
          </cell>
          <cell r="J856">
            <v>-32200</v>
          </cell>
        </row>
        <row r="857">
          <cell r="G857" t="str">
            <v>Other Cities SummaryAirtimeAverage Value of Airtime</v>
          </cell>
          <cell r="H857">
            <v>594.20000000000005</v>
          </cell>
          <cell r="I857">
            <v>628.83000000000004</v>
          </cell>
          <cell r="J857">
            <v>649.58000000000004</v>
          </cell>
        </row>
        <row r="858">
          <cell r="G858" t="str">
            <v>Other Cities SummaryAirtimeAverage Value of Airtime - Reversals</v>
          </cell>
          <cell r="H858">
            <v>-500</v>
          </cell>
          <cell r="I858">
            <v>-1000</v>
          </cell>
          <cell r="J858">
            <v>-575</v>
          </cell>
        </row>
        <row r="859">
          <cell r="G859" t="str">
            <v>Other Cities SummaryAirtimePaga Airtime Income</v>
          </cell>
          <cell r="H859">
            <v>34125.31</v>
          </cell>
          <cell r="I859">
            <v>37737.78</v>
          </cell>
          <cell r="J859">
            <v>62992.43</v>
          </cell>
        </row>
        <row r="860">
          <cell r="G860" t="str">
            <v>Other Cities SummaryAirtimePaga Airtime Income - Reversals</v>
          </cell>
          <cell r="H860">
            <v>-25</v>
          </cell>
          <cell r="I860">
            <v>-55</v>
          </cell>
          <cell r="J860">
            <v>-1695</v>
          </cell>
        </row>
        <row r="861">
          <cell r="G861" t="str">
            <v>Other Cities SummaryAirtimeAgent Airtime Commission</v>
          </cell>
          <cell r="H861">
            <v>67199.77</v>
          </cell>
          <cell r="I861">
            <v>78075.539999999994</v>
          </cell>
          <cell r="J861">
            <v>62575.07</v>
          </cell>
        </row>
        <row r="862">
          <cell r="G862" t="str">
            <v>Other Cities SummaryAirtimeAgent Airtime Commission - Reversals</v>
          </cell>
          <cell r="H862">
            <v>0</v>
          </cell>
          <cell r="I862">
            <v>0</v>
          </cell>
          <cell r="J862">
            <v>0</v>
          </cell>
        </row>
        <row r="863">
          <cell r="G863" t="str">
            <v>Other Cities SummaryAgent Network Sales# of Approved Agents in Total</v>
          </cell>
          <cell r="H863">
            <v>7238</v>
          </cell>
          <cell r="I863">
            <v>7453</v>
          </cell>
          <cell r="J863">
            <v>7743</v>
          </cell>
        </row>
        <row r="864">
          <cell r="G864" t="str">
            <v>Other Cities SummaryAgent Network SalesActive Agents in total (at least 1 transactions in the month)</v>
          </cell>
          <cell r="H864">
            <v>4187</v>
          </cell>
          <cell r="I864">
            <v>4293</v>
          </cell>
          <cell r="J864">
            <v>4502</v>
          </cell>
        </row>
        <row r="865">
          <cell r="G865" t="str">
            <v>Other Cities SummaryAgent Network SalesActive Agents in total (at least 5 transactions in the month)</v>
          </cell>
          <cell r="H865">
            <v>3624</v>
          </cell>
          <cell r="I865">
            <v>3694</v>
          </cell>
          <cell r="J865">
            <v>3949</v>
          </cell>
        </row>
        <row r="866">
          <cell r="G866" t="str">
            <v>Other Cities SummaryAgent Network SalesFresh Active Agents in total (at least 1 transactions in the month)</v>
          </cell>
          <cell r="H866">
            <v>369</v>
          </cell>
          <cell r="I866">
            <v>440</v>
          </cell>
          <cell r="J866">
            <v>472</v>
          </cell>
        </row>
        <row r="867">
          <cell r="G867" t="str">
            <v>Other Cities SummaryAgent Network SalesFresh Active Agents in total (at least 5 transactions in the month)</v>
          </cell>
          <cell r="H867">
            <v>364</v>
          </cell>
          <cell r="I867">
            <v>384</v>
          </cell>
          <cell r="J867">
            <v>466</v>
          </cell>
        </row>
        <row r="868">
          <cell r="G868" t="str">
            <v>Other Cities SummaryAgent Network SalesChurn Active Agents (1 txn in Month)</v>
          </cell>
          <cell r="H868">
            <v>309</v>
          </cell>
          <cell r="I868">
            <v>334</v>
          </cell>
          <cell r="J868">
            <v>263</v>
          </cell>
        </row>
        <row r="869">
          <cell r="G869" t="str">
            <v>Other Cities SummaryAgent Network SalesChurn Active Agents (5 txn in Month)</v>
          </cell>
          <cell r="H869">
            <v>330</v>
          </cell>
          <cell r="I869">
            <v>314</v>
          </cell>
          <cell r="J869">
            <v>211</v>
          </cell>
        </row>
        <row r="870">
          <cell r="G870" t="str">
            <v>Other Cities SummaryBenin City - All data in this section apply only to agents in Bennin City (or the specific city)# Agents in City</v>
          </cell>
          <cell r="H870">
            <v>209</v>
          </cell>
          <cell r="I870">
            <v>215</v>
          </cell>
          <cell r="J870">
            <v>222</v>
          </cell>
        </row>
        <row r="871">
          <cell r="G871" t="str">
            <v>Other Cities SummaryBenin City - All data in this section apply only to agents in Benin City (or the specific city)Active Agents in City in month (at least 1 transactions in the month)</v>
          </cell>
          <cell r="H871">
            <v>114</v>
          </cell>
          <cell r="I871">
            <v>114</v>
          </cell>
          <cell r="J871">
            <v>122</v>
          </cell>
        </row>
        <row r="872">
          <cell r="G872" t="str">
            <v>Other Cities SummaryBenin City - All data in this section apply only to agents in Benin City (or the specific city)Active Agents in City in month (at least 5 transactions in the month)</v>
          </cell>
          <cell r="H872">
            <v>98</v>
          </cell>
          <cell r="I872">
            <v>103</v>
          </cell>
          <cell r="J872">
            <v>110</v>
          </cell>
        </row>
        <row r="873">
          <cell r="G873" t="str">
            <v>Other Cities SummaryBenin City - All data in this section apply only to agents in Benin City (or the specific city)Churn City Agents in Month (1 txn in Month)</v>
          </cell>
          <cell r="H873">
            <v>10</v>
          </cell>
          <cell r="I873">
            <v>12</v>
          </cell>
          <cell r="J873">
            <v>4</v>
          </cell>
        </row>
        <row r="874">
          <cell r="G874" t="str">
            <v>Other Cities SummaryBenin City - All data in this section apply only to agents in Benin City (or the specific city)Churn City Agents in Month (5 txn in Month)</v>
          </cell>
          <cell r="H874">
            <v>12</v>
          </cell>
          <cell r="I874">
            <v>6</v>
          </cell>
          <cell r="J874">
            <v>5</v>
          </cell>
        </row>
        <row r="875">
          <cell r="G875" t="str">
            <v>Other Cities SummaryDeposit into Paga Number of Agents performing at least 1 Deposit for Customer or another Agent (Accept Deposit)</v>
          </cell>
          <cell r="H875">
            <v>18</v>
          </cell>
          <cell r="I875">
            <v>22</v>
          </cell>
          <cell r="J875">
            <v>37</v>
          </cell>
        </row>
        <row r="876">
          <cell r="G876" t="str">
            <v>Other Cities SummaryDeposit into Paga Churn Agents DP</v>
          </cell>
          <cell r="H876">
            <v>10</v>
          </cell>
          <cell r="I876">
            <v>6</v>
          </cell>
          <cell r="J876">
            <v>5</v>
          </cell>
        </row>
        <row r="877">
          <cell r="G877" t="str">
            <v xml:space="preserve">Other Cities SummaryDeposit into Paga New / Fresh Agents DP in Month </v>
          </cell>
          <cell r="H877">
            <v>6</v>
          </cell>
          <cell r="I877">
            <v>10</v>
          </cell>
          <cell r="J877">
            <v>20</v>
          </cell>
        </row>
        <row r="878">
          <cell r="G878" t="str">
            <v>Other Cities SummaryDeposit into Paga Total DP Volume</v>
          </cell>
          <cell r="H878">
            <v>67</v>
          </cell>
          <cell r="I878">
            <v>93</v>
          </cell>
          <cell r="J878">
            <v>167</v>
          </cell>
        </row>
        <row r="879">
          <cell r="G879" t="str">
            <v>Other Cities SummaryDeposit into Paga Total DP Value</v>
          </cell>
          <cell r="H879">
            <v>382200</v>
          </cell>
          <cell r="I879">
            <v>900650</v>
          </cell>
          <cell r="J879">
            <v>2507850</v>
          </cell>
        </row>
        <row r="880">
          <cell r="G880" t="str">
            <v>Other Cities SummaryDeposit into Paga Average Value of DP</v>
          </cell>
          <cell r="H880">
            <v>5704.48</v>
          </cell>
          <cell r="I880">
            <v>9684.41</v>
          </cell>
          <cell r="J880">
            <v>15017.07</v>
          </cell>
        </row>
        <row r="881">
          <cell r="G881" t="str">
            <v>Other Cities SummaryMoney Transfer on PagaNumber of Agents performing MT on Paga (to customer or non-customer)</v>
          </cell>
          <cell r="H881">
            <v>1</v>
          </cell>
          <cell r="I881" t="str">
            <v xml:space="preserve">  </v>
          </cell>
          <cell r="J881">
            <v>1</v>
          </cell>
        </row>
        <row r="882">
          <cell r="G882" t="str">
            <v>Other Cities SummaryMoney Transfer on PagaChurn Agents MT</v>
          </cell>
          <cell r="H882" t="str">
            <v xml:space="preserve">  </v>
          </cell>
          <cell r="I882">
            <v>1</v>
          </cell>
          <cell r="J882">
            <v>0</v>
          </cell>
        </row>
        <row r="883">
          <cell r="G883" t="str">
            <v xml:space="preserve">Other Cities SummaryMoney Transfer on PagaNew / Fresh Agents MT in Month </v>
          </cell>
          <cell r="H883">
            <v>1</v>
          </cell>
          <cell r="I883" t="str">
            <v xml:space="preserve">  </v>
          </cell>
          <cell r="J883">
            <v>1</v>
          </cell>
        </row>
        <row r="884">
          <cell r="G884" t="str">
            <v>Other Cities SummaryMoney Transfer on PagaTotal MT Volume</v>
          </cell>
          <cell r="H884">
            <v>1</v>
          </cell>
          <cell r="I884" t="str">
            <v xml:space="preserve">  </v>
          </cell>
          <cell r="J884">
            <v>1</v>
          </cell>
        </row>
        <row r="885">
          <cell r="G885" t="str">
            <v>Other Cities SummaryMoney Transfer on PagaTotal MT Value</v>
          </cell>
          <cell r="H885">
            <v>100</v>
          </cell>
          <cell r="I885" t="str">
            <v xml:space="preserve">  </v>
          </cell>
          <cell r="J885">
            <v>5000</v>
          </cell>
        </row>
        <row r="886">
          <cell r="G886" t="str">
            <v>Other Cities SummaryMoney Transfer on PagaAverage Value of MT</v>
          </cell>
          <cell r="H886">
            <v>100</v>
          </cell>
          <cell r="I886" t="str">
            <v xml:space="preserve">  </v>
          </cell>
          <cell r="J886">
            <v>5000</v>
          </cell>
        </row>
        <row r="887">
          <cell r="G887" t="str">
            <v>Other Cities SummaryMoney Transfer on PagaPaga MT Income</v>
          </cell>
          <cell r="H887">
            <v>80</v>
          </cell>
          <cell r="I887" t="str">
            <v xml:space="preserve">  </v>
          </cell>
          <cell r="J887">
            <v>100</v>
          </cell>
        </row>
        <row r="888">
          <cell r="G888" t="str">
            <v>Other Cities SummaryMoney Transfer on PagaAgent MT Commission</v>
          </cell>
          <cell r="H888">
            <v>20</v>
          </cell>
          <cell r="I888" t="str">
            <v xml:space="preserve">  </v>
          </cell>
          <cell r="J888">
            <v>50</v>
          </cell>
        </row>
        <row r="889">
          <cell r="G889" t="str">
            <v>Other Cities SummaryDeposit To BankNumber of Agents performing Deposit to Bank</v>
          </cell>
          <cell r="H889">
            <v>46</v>
          </cell>
          <cell r="I889">
            <v>55</v>
          </cell>
          <cell r="J889">
            <v>53</v>
          </cell>
        </row>
        <row r="890">
          <cell r="G890" t="str">
            <v>Other Cities SummaryDeposit To BankChurn Agents DB</v>
          </cell>
          <cell r="H890">
            <v>12</v>
          </cell>
          <cell r="I890">
            <v>10</v>
          </cell>
          <cell r="J890">
            <v>11</v>
          </cell>
        </row>
        <row r="891">
          <cell r="G891" t="str">
            <v xml:space="preserve">Other Cities SummaryDeposit To Bank New / Fresh Agents DB in Month </v>
          </cell>
          <cell r="H891">
            <v>13</v>
          </cell>
          <cell r="I891">
            <v>13</v>
          </cell>
          <cell r="J891">
            <v>14</v>
          </cell>
        </row>
        <row r="892">
          <cell r="G892" t="str">
            <v>Other Cities SummaryDeposit To BankTotal DB Volume</v>
          </cell>
          <cell r="H892">
            <v>461</v>
          </cell>
          <cell r="I892">
            <v>707</v>
          </cell>
          <cell r="J892">
            <v>852</v>
          </cell>
        </row>
        <row r="893">
          <cell r="G893" t="str">
            <v>Other Cities SummaryDeposit To BankTotal DB Volume - Reversals</v>
          </cell>
          <cell r="H893" t="str">
            <v xml:space="preserve">  </v>
          </cell>
          <cell r="I893">
            <v>1</v>
          </cell>
          <cell r="J893">
            <v>0</v>
          </cell>
        </row>
        <row r="894">
          <cell r="G894" t="str">
            <v>Other Cities SummaryDeposit To BankTotal DB Value</v>
          </cell>
          <cell r="H894">
            <v>11697460</v>
          </cell>
          <cell r="I894">
            <v>18074105</v>
          </cell>
          <cell r="J894">
            <v>22210050</v>
          </cell>
        </row>
        <row r="895">
          <cell r="G895" t="str">
            <v>Other Cities SummaryDeposit To BankTotal DB Value - Reversals</v>
          </cell>
          <cell r="H895" t="str">
            <v xml:space="preserve">  </v>
          </cell>
          <cell r="I895">
            <v>-3000</v>
          </cell>
          <cell r="J895">
            <v>0</v>
          </cell>
        </row>
        <row r="896">
          <cell r="G896" t="str">
            <v>Other Cities SummaryDeposit To BankAverage Value of DB</v>
          </cell>
          <cell r="H896">
            <v>25374.1</v>
          </cell>
          <cell r="I896">
            <v>25564.5</v>
          </cell>
          <cell r="J896">
            <v>26068.13</v>
          </cell>
        </row>
        <row r="897">
          <cell r="G897" t="str">
            <v>Other Cities SummaryDeposit To BankAverage Value of DB - Reversals</v>
          </cell>
          <cell r="H897" t="str">
            <v xml:space="preserve">  </v>
          </cell>
          <cell r="I897">
            <v>-3000</v>
          </cell>
          <cell r="J897">
            <v>0</v>
          </cell>
        </row>
        <row r="898">
          <cell r="G898" t="str">
            <v>Other Cities SummaryDeposit To BankPaga DB Income</v>
          </cell>
          <cell r="H898">
            <v>36540</v>
          </cell>
          <cell r="I898">
            <v>55660</v>
          </cell>
          <cell r="J898">
            <v>66980</v>
          </cell>
        </row>
        <row r="899">
          <cell r="G899" t="str">
            <v>Other Cities SummaryDeposit To BankPaga DB Income - Reversal</v>
          </cell>
          <cell r="H899" t="str">
            <v xml:space="preserve">  </v>
          </cell>
          <cell r="I899">
            <v>-100</v>
          </cell>
          <cell r="J899">
            <v>0</v>
          </cell>
        </row>
        <row r="900">
          <cell r="G900" t="str">
            <v>Other Cities SummaryDeposit To BankAgent DB Commission</v>
          </cell>
          <cell r="H900">
            <v>32610</v>
          </cell>
          <cell r="I900">
            <v>50090</v>
          </cell>
          <cell r="J900">
            <v>60820</v>
          </cell>
        </row>
        <row r="901">
          <cell r="G901" t="str">
            <v>Other Cities SummaryDeposit To BankAgent DB Commission - Reversal</v>
          </cell>
          <cell r="H901" t="str">
            <v xml:space="preserve">  </v>
          </cell>
          <cell r="I901">
            <v>-50</v>
          </cell>
          <cell r="J901">
            <v>0</v>
          </cell>
        </row>
        <row r="902">
          <cell r="G902" t="str">
            <v>Other Cities SummaryMerchant Payments (Bill Pay)Number of agents performing DStv</v>
          </cell>
          <cell r="H902">
            <v>55</v>
          </cell>
          <cell r="I902">
            <v>59</v>
          </cell>
          <cell r="J902">
            <v>59</v>
          </cell>
        </row>
        <row r="903">
          <cell r="G903" t="str">
            <v>Other Cities SummaryMerchant Payments (Bill Pay)Churn Agents DStv BP</v>
          </cell>
          <cell r="H903">
            <v>2</v>
          </cell>
          <cell r="I903">
            <v>2</v>
          </cell>
          <cell r="J903">
            <v>3</v>
          </cell>
        </row>
        <row r="904">
          <cell r="G904" t="str">
            <v xml:space="preserve">Other Cities SummaryMerchant Payments (Bill Pay)New / Fresh Agents BP in Month </v>
          </cell>
          <cell r="H904">
            <v>12</v>
          </cell>
          <cell r="I904">
            <v>11</v>
          </cell>
          <cell r="J904">
            <v>8</v>
          </cell>
        </row>
        <row r="905">
          <cell r="G905" t="str">
            <v>Other Cities SummaryMerchant Payments (Bill Pay)Total DStv BP Volume</v>
          </cell>
          <cell r="H905">
            <v>512</v>
          </cell>
          <cell r="I905">
            <v>433</v>
          </cell>
          <cell r="J905">
            <v>619</v>
          </cell>
        </row>
        <row r="906">
          <cell r="G906" t="str">
            <v>Other Cities SummaryMerchant Payments (Bill Pay)Total DStv BP Volume - Reversal</v>
          </cell>
          <cell r="H906">
            <v>4</v>
          </cell>
          <cell r="I906">
            <v>1</v>
          </cell>
          <cell r="J906">
            <v>5</v>
          </cell>
        </row>
        <row r="907">
          <cell r="G907" t="str">
            <v>Other Cities SummaryMerchant Payments (Bill Pay)Total DStv BP Value</v>
          </cell>
          <cell r="H907">
            <v>2398320</v>
          </cell>
          <cell r="I907">
            <v>2185070</v>
          </cell>
          <cell r="J907">
            <v>2897720</v>
          </cell>
        </row>
        <row r="908">
          <cell r="G908" t="str">
            <v>Other Cities SummaryMerchant Payments (Bill Pay)Total DStv BP Value - Reversal</v>
          </cell>
          <cell r="H908">
            <v>-20650</v>
          </cell>
          <cell r="I908">
            <v>-3000</v>
          </cell>
          <cell r="J908">
            <v>-17000</v>
          </cell>
        </row>
        <row r="909">
          <cell r="G909" t="str">
            <v>Other Cities SummaryMerchant Payments (Bill Pay)Average Value of DStv BP</v>
          </cell>
          <cell r="H909">
            <v>4684.22</v>
          </cell>
          <cell r="I909">
            <v>5046.3500000000004</v>
          </cell>
          <cell r="J909">
            <v>4681.29</v>
          </cell>
        </row>
        <row r="910">
          <cell r="G910" t="str">
            <v>Other Cities SummaryMerchant Payments (Bill Pay)Average Value of DStv BP - Reversals</v>
          </cell>
          <cell r="H910">
            <v>-5162.5</v>
          </cell>
          <cell r="I910">
            <v>-3000</v>
          </cell>
          <cell r="J910">
            <v>-3400</v>
          </cell>
        </row>
        <row r="911">
          <cell r="G911" t="str">
            <v>Other Cities SummaryMerchant Payments (Bill Pay)Paga DStv BP Income</v>
          </cell>
          <cell r="H911">
            <v>34113.199999999997</v>
          </cell>
          <cell r="I911">
            <v>30520.7</v>
          </cell>
          <cell r="J911">
            <v>41427.199999999997</v>
          </cell>
        </row>
        <row r="912">
          <cell r="G912" t="str">
            <v>Other Cities SummaryMerchant Payments (Bill Pay)Paga DStv BP Income - Reversals</v>
          </cell>
          <cell r="H912">
            <v>-236.5</v>
          </cell>
          <cell r="I912">
            <v>0</v>
          </cell>
          <cell r="J912">
            <v>0</v>
          </cell>
        </row>
        <row r="913">
          <cell r="G913" t="str">
            <v>Other Cities SummaryMerchant Payments (Bill Pay)Agent DStv BP Commission</v>
          </cell>
          <cell r="H913">
            <v>25400</v>
          </cell>
          <cell r="I913">
            <v>22170</v>
          </cell>
          <cell r="J913">
            <v>30700</v>
          </cell>
        </row>
        <row r="914">
          <cell r="G914" t="str">
            <v>Other Cities SummaryMerchant Payments (Bill Pay)Agent DStv BP Commission - Reversals</v>
          </cell>
          <cell r="H914">
            <v>-180</v>
          </cell>
          <cell r="I914">
            <v>0</v>
          </cell>
          <cell r="J914">
            <v>0</v>
          </cell>
        </row>
        <row r="915">
          <cell r="G915" t="str">
            <v>Other Cities SummaryMerchant Payments (Bill Pay)Number of agents performing Gotv</v>
          </cell>
          <cell r="H915">
            <v>88</v>
          </cell>
          <cell r="I915">
            <v>100</v>
          </cell>
          <cell r="J915">
            <v>116</v>
          </cell>
        </row>
        <row r="916">
          <cell r="G916" t="str">
            <v>Other Cities SummaryMerchant Payments (Bill Pay)Churn Agents Gotv BP</v>
          </cell>
          <cell r="H916">
            <v>8</v>
          </cell>
          <cell r="I916">
            <v>5</v>
          </cell>
          <cell r="J916">
            <v>4</v>
          </cell>
        </row>
        <row r="917">
          <cell r="G917" t="str">
            <v xml:space="preserve">Other Cities SummaryMerchant Payments (Bill Pay)New / Fresh Agents BP in Month </v>
          </cell>
          <cell r="H917">
            <v>14</v>
          </cell>
          <cell r="I917">
            <v>17</v>
          </cell>
          <cell r="J917">
            <v>11</v>
          </cell>
        </row>
        <row r="918">
          <cell r="G918" t="str">
            <v>Other Cities SummaryMerchant Payments (Bill Pay)Total Gotv BP Volume</v>
          </cell>
          <cell r="H918">
            <v>4667</v>
          </cell>
          <cell r="I918">
            <v>5271</v>
          </cell>
          <cell r="J918">
            <v>7222</v>
          </cell>
        </row>
        <row r="919">
          <cell r="G919" t="str">
            <v>Other Cities SummaryMerchant Payments (Bill Pay)Total Gotv BP Volume - Reversals</v>
          </cell>
          <cell r="H919">
            <v>12</v>
          </cell>
          <cell r="I919">
            <v>10</v>
          </cell>
          <cell r="J919">
            <v>33</v>
          </cell>
        </row>
        <row r="920">
          <cell r="G920" t="str">
            <v>Other Cities SummaryMerchant Payments (Bill Pay)Total Gotv BP Value</v>
          </cell>
          <cell r="H920">
            <v>6966200</v>
          </cell>
          <cell r="I920">
            <v>7793200</v>
          </cell>
          <cell r="J920">
            <v>10733600</v>
          </cell>
        </row>
        <row r="921">
          <cell r="G921" t="str">
            <v>Other Cities SummaryMerchant Payments (Bill Pay)Total Gotv BP Value - Reversals</v>
          </cell>
          <cell r="H921">
            <v>-18000</v>
          </cell>
          <cell r="I921">
            <v>-14000</v>
          </cell>
          <cell r="J921">
            <v>-47000</v>
          </cell>
        </row>
        <row r="922">
          <cell r="G922" t="str">
            <v>Other Cities SummaryMerchant Payments (Bill Pay)Average Value of Gotv BP</v>
          </cell>
          <cell r="H922">
            <v>1492.65</v>
          </cell>
          <cell r="I922">
            <v>1478.51</v>
          </cell>
          <cell r="J922">
            <v>1486.24</v>
          </cell>
        </row>
        <row r="923">
          <cell r="G923" t="str">
            <v>Other Cities SummaryMerchant Payments (Bill Pay)Average Value of Gotv BP - Reversals</v>
          </cell>
          <cell r="H923">
            <v>-1500</v>
          </cell>
          <cell r="I923">
            <v>-1400</v>
          </cell>
          <cell r="J923">
            <v>-1424.24</v>
          </cell>
        </row>
        <row r="924">
          <cell r="G924" t="str">
            <v>Other Cities SummaryMerchant Payments (Bill Pay)Paga Gotv BP Income</v>
          </cell>
          <cell r="H924">
            <v>162872</v>
          </cell>
          <cell r="I924">
            <v>183292</v>
          </cell>
          <cell r="J924">
            <v>251586</v>
          </cell>
        </row>
        <row r="925">
          <cell r="G925" t="str">
            <v>Other Cities SummaryMerchant Payments (Bill Pay)Paga Gotv BP Income - Reversals</v>
          </cell>
          <cell r="H925">
            <v>-70</v>
          </cell>
          <cell r="I925">
            <v>0</v>
          </cell>
          <cell r="J925">
            <v>0</v>
          </cell>
        </row>
        <row r="926">
          <cell r="G926" t="str">
            <v>Other Cities SummaryMerchant Payments (Bill Pay)Agent Gotv BP Commission</v>
          </cell>
          <cell r="H926">
            <v>95730</v>
          </cell>
          <cell r="I926">
            <v>107650</v>
          </cell>
          <cell r="J926">
            <v>147320</v>
          </cell>
        </row>
        <row r="927">
          <cell r="G927" t="str">
            <v>Other Cities SummaryMerchant Payments (Bill Pay)Agent Gotv BP Commission - Reversals</v>
          </cell>
          <cell r="H927">
            <v>-40</v>
          </cell>
          <cell r="I927">
            <v>0</v>
          </cell>
          <cell r="J927">
            <v>0</v>
          </cell>
        </row>
        <row r="928">
          <cell r="G928" t="str">
            <v>Other Cities SummaryMerchant Payments (Bill Pay)Number of agents performing Startimes</v>
          </cell>
          <cell r="H928">
            <v>36</v>
          </cell>
          <cell r="I928">
            <v>37</v>
          </cell>
          <cell r="J928">
            <v>44</v>
          </cell>
        </row>
        <row r="929">
          <cell r="G929" t="str">
            <v>Other Cities SummaryMerchant Payments (Bill Pay)Churn Agents Startimes BP</v>
          </cell>
          <cell r="H929">
            <v>2</v>
          </cell>
          <cell r="I929">
            <v>2</v>
          </cell>
          <cell r="J929">
            <v>0</v>
          </cell>
        </row>
        <row r="930">
          <cell r="G930" t="str">
            <v xml:space="preserve">Other Cities SummaryMerchant Payments (Bill Pay)New / Fresh Agents BP in Month </v>
          </cell>
          <cell r="H930">
            <v>9</v>
          </cell>
          <cell r="I930">
            <v>10</v>
          </cell>
          <cell r="J930">
            <v>16</v>
          </cell>
        </row>
        <row r="931">
          <cell r="G931" t="str">
            <v>Other Cities SummaryMerchant Payments (Bill Pay)Total Startimes BP Volume</v>
          </cell>
          <cell r="H931">
            <v>279</v>
          </cell>
          <cell r="I931">
            <v>226</v>
          </cell>
          <cell r="J931">
            <v>302</v>
          </cell>
        </row>
        <row r="932">
          <cell r="G932" t="str">
            <v>Other Cities SummaryMerchant Payments (Bill Pay)Total Startimes BP Value</v>
          </cell>
          <cell r="H932">
            <v>456000</v>
          </cell>
          <cell r="I932">
            <v>289100</v>
          </cell>
          <cell r="J932">
            <v>340500</v>
          </cell>
        </row>
        <row r="933">
          <cell r="G933" t="str">
            <v>Other Cities SummaryMerchant Payments (Bill Pay)Average Value of Startimes BP</v>
          </cell>
          <cell r="H933">
            <v>1634.41</v>
          </cell>
          <cell r="I933">
            <v>1279.2</v>
          </cell>
          <cell r="J933">
            <v>1127.48</v>
          </cell>
        </row>
        <row r="934">
          <cell r="G934" t="str">
            <v>Other Cities SummaryMerchant Payments (Bill Pay)Paga Startimes BP Income</v>
          </cell>
          <cell r="H934">
            <v>442320</v>
          </cell>
          <cell r="I934">
            <v>280427</v>
          </cell>
          <cell r="J934">
            <v>330285</v>
          </cell>
        </row>
        <row r="935">
          <cell r="G935" t="str">
            <v>Other Cities SummaryMerchant Payments (Bill Pay)Agent Startimes BP Commission</v>
          </cell>
          <cell r="H935">
            <v>13680</v>
          </cell>
          <cell r="I935">
            <v>8673</v>
          </cell>
          <cell r="J935">
            <v>10215</v>
          </cell>
        </row>
        <row r="936">
          <cell r="G936" t="str">
            <v>Other Cities SummaryMerchant Payments (Bill Pay)Number of agents performing Other</v>
          </cell>
          <cell r="H936">
            <v>7</v>
          </cell>
          <cell r="I936">
            <v>7</v>
          </cell>
          <cell r="J936">
            <v>12</v>
          </cell>
        </row>
        <row r="937">
          <cell r="G937" t="str">
            <v>Other Cities SummaryMerchant Payments (Bill Pay)Churn Agents Other BP</v>
          </cell>
          <cell r="H937">
            <v>1</v>
          </cell>
          <cell r="I937">
            <v>1</v>
          </cell>
          <cell r="J937">
            <v>1</v>
          </cell>
        </row>
        <row r="938">
          <cell r="G938" t="str">
            <v xml:space="preserve">Other Cities SummaryMerchant Payments (Bill Pay)New / Fresh Agents BP in Month </v>
          </cell>
          <cell r="H938">
            <v>4</v>
          </cell>
          <cell r="I938">
            <v>5</v>
          </cell>
          <cell r="J938">
            <v>9</v>
          </cell>
        </row>
        <row r="939">
          <cell r="G939" t="str">
            <v>Other Cities SummaryMerchant Payments (Bill Pay)Total Other BP Volume</v>
          </cell>
          <cell r="H939">
            <v>8</v>
          </cell>
          <cell r="I939">
            <v>10</v>
          </cell>
          <cell r="J939">
            <v>16</v>
          </cell>
        </row>
        <row r="940">
          <cell r="G940" t="str">
            <v>Other Cities SummaryMerchant Payments (Bill Pay)Total Other BP Value</v>
          </cell>
          <cell r="H940">
            <v>28000</v>
          </cell>
          <cell r="I940">
            <v>30000</v>
          </cell>
          <cell r="J940">
            <v>64500</v>
          </cell>
        </row>
        <row r="941">
          <cell r="G941" t="str">
            <v>Other Cities SummaryMerchant Payments (Bill Pay)Average Value of Other BP</v>
          </cell>
          <cell r="H941">
            <v>3500</v>
          </cell>
          <cell r="I941">
            <v>3000</v>
          </cell>
          <cell r="J941">
            <v>4031.25</v>
          </cell>
        </row>
        <row r="942">
          <cell r="G942" t="str">
            <v>Other Cities SummaryMerchant Payments (Bill Pay)Paga Other BP Income</v>
          </cell>
          <cell r="H942">
            <v>1165</v>
          </cell>
          <cell r="I942">
            <v>1125</v>
          </cell>
          <cell r="J942">
            <v>7140</v>
          </cell>
        </row>
        <row r="943">
          <cell r="G943" t="str">
            <v>Other Cities SummaryMerchant Payments (Bill Pay)Agent Other BP Commission</v>
          </cell>
          <cell r="H943">
            <v>515</v>
          </cell>
          <cell r="I943">
            <v>445</v>
          </cell>
          <cell r="J943">
            <v>530</v>
          </cell>
        </row>
        <row r="944">
          <cell r="G944" t="str">
            <v>Other Cities SummaryAirtimeNumber of Agents performing Airtime on Transaction</v>
          </cell>
          <cell r="H944">
            <v>145</v>
          </cell>
          <cell r="I944">
            <v>151</v>
          </cell>
          <cell r="J944">
            <v>173</v>
          </cell>
        </row>
        <row r="945">
          <cell r="G945" t="str">
            <v>Other Cities SummaryAirtimeChurn Agents Airtime</v>
          </cell>
          <cell r="H945">
            <v>20</v>
          </cell>
          <cell r="I945">
            <v>6</v>
          </cell>
          <cell r="J945">
            <v>11</v>
          </cell>
        </row>
        <row r="946">
          <cell r="G946" t="str">
            <v xml:space="preserve">Other Cities SummaryAirtimeNew / Fresh Agents Airtime in Month </v>
          </cell>
          <cell r="H946">
            <v>16</v>
          </cell>
          <cell r="I946">
            <v>14</v>
          </cell>
          <cell r="J946">
            <v>21</v>
          </cell>
        </row>
        <row r="947">
          <cell r="G947" t="str">
            <v>Other Cities SummaryAirtimeTotal Airtime Volume</v>
          </cell>
          <cell r="H947">
            <v>1624</v>
          </cell>
          <cell r="I947">
            <v>1609</v>
          </cell>
          <cell r="J947">
            <v>2145</v>
          </cell>
        </row>
        <row r="948">
          <cell r="G948" t="str">
            <v>Other Cities SummaryAirtimeTotal Airtime Volume - Reversal</v>
          </cell>
          <cell r="H948">
            <v>3</v>
          </cell>
          <cell r="I948" t="str">
            <v xml:space="preserve">  </v>
          </cell>
          <cell r="J948">
            <v>8</v>
          </cell>
        </row>
        <row r="949">
          <cell r="G949" t="str">
            <v>Other Cities SummaryAirtimeTotal Airtime Value</v>
          </cell>
          <cell r="H949">
            <v>538030.13</v>
          </cell>
          <cell r="I949">
            <v>568092.98</v>
          </cell>
          <cell r="J949">
            <v>776251.56</v>
          </cell>
        </row>
        <row r="950">
          <cell r="G950" t="str">
            <v>Other Cities SummaryAirtimeTotal Airtime Value - Reversals</v>
          </cell>
          <cell r="H950">
            <v>-1200</v>
          </cell>
          <cell r="I950" t="str">
            <v xml:space="preserve">  </v>
          </cell>
          <cell r="J950">
            <v>-4000</v>
          </cell>
        </row>
        <row r="951">
          <cell r="G951" t="str">
            <v>Other Cities SummaryAirtimeAverage Value of Airtime</v>
          </cell>
          <cell r="H951">
            <v>331.3</v>
          </cell>
          <cell r="I951">
            <v>353.07</v>
          </cell>
          <cell r="J951">
            <v>361.89</v>
          </cell>
        </row>
        <row r="952">
          <cell r="G952" t="str">
            <v>Other Cities SummaryAirtimeAverage Value of Airtime - Reversals</v>
          </cell>
          <cell r="H952">
            <v>-400</v>
          </cell>
          <cell r="I952" t="str">
            <v xml:space="preserve">  </v>
          </cell>
          <cell r="J952">
            <v>-500</v>
          </cell>
        </row>
        <row r="953">
          <cell r="G953" t="str">
            <v>Other Cities SummaryAirtimePaga Airtime Income</v>
          </cell>
          <cell r="H953">
            <v>13957.28</v>
          </cell>
          <cell r="I953">
            <v>15055.17</v>
          </cell>
          <cell r="J953">
            <v>31245.71</v>
          </cell>
        </row>
        <row r="954">
          <cell r="G954" t="str">
            <v>Other Cities SummaryAirtimePaga Airtime Income - Reversals</v>
          </cell>
          <cell r="H954">
            <v>-60</v>
          </cell>
          <cell r="I954" t="str">
            <v xml:space="preserve">  </v>
          </cell>
          <cell r="J954">
            <v>-264</v>
          </cell>
        </row>
        <row r="955">
          <cell r="G955" t="str">
            <v>Other Cities SummaryAirtimeAgent Airtime Commission</v>
          </cell>
          <cell r="H955">
            <v>26946.5</v>
          </cell>
          <cell r="I955">
            <v>28404.65</v>
          </cell>
          <cell r="J955">
            <v>28236.06</v>
          </cell>
        </row>
        <row r="956">
          <cell r="G956" t="str">
            <v>Other Cities SummaryAirtimeAgent Airtime Commission - Reversals</v>
          </cell>
          <cell r="H956">
            <v>0</v>
          </cell>
          <cell r="I956" t="str">
            <v xml:space="preserve">  </v>
          </cell>
          <cell r="J956">
            <v>0</v>
          </cell>
        </row>
        <row r="957">
          <cell r="G957" t="str">
            <v>Other Cities SummaryAgent Network Sales# of Approved Agents in Total</v>
          </cell>
          <cell r="H957">
            <v>7238</v>
          </cell>
          <cell r="I957">
            <v>7453</v>
          </cell>
          <cell r="J957">
            <v>7743</v>
          </cell>
        </row>
        <row r="958">
          <cell r="G958" t="str">
            <v>Other Cities SummaryAgent Network SalesActive Agents in total (at least 1 transactions in the month)</v>
          </cell>
          <cell r="H958">
            <v>4187</v>
          </cell>
          <cell r="I958">
            <v>4293</v>
          </cell>
          <cell r="J958">
            <v>4502</v>
          </cell>
        </row>
        <row r="959">
          <cell r="G959" t="str">
            <v>Other Cities SummaryAgent Network SalesActive Agents in total (at least 5 transactions in the month)</v>
          </cell>
          <cell r="H959">
            <v>3624</v>
          </cell>
          <cell r="I959">
            <v>3694</v>
          </cell>
          <cell r="J959">
            <v>3949</v>
          </cell>
        </row>
        <row r="960">
          <cell r="G960" t="str">
            <v>Other Cities SummaryAgent Network SalesFresh Active Agents in total (at least 1 transactions in the month)</v>
          </cell>
          <cell r="H960">
            <v>369</v>
          </cell>
          <cell r="I960">
            <v>440</v>
          </cell>
          <cell r="J960">
            <v>472</v>
          </cell>
        </row>
        <row r="961">
          <cell r="G961" t="str">
            <v>Other Cities SummaryAgent Network SalesFresh Active Agents in total (at least 5 transactions in the month)</v>
          </cell>
          <cell r="H961">
            <v>364</v>
          </cell>
          <cell r="I961">
            <v>384</v>
          </cell>
          <cell r="J961">
            <v>466</v>
          </cell>
        </row>
        <row r="962">
          <cell r="G962" t="str">
            <v>Other Cities SummaryAgent Network SalesChurn Active Agents (1 txn in Month)</v>
          </cell>
          <cell r="H962">
            <v>309</v>
          </cell>
          <cell r="I962">
            <v>334</v>
          </cell>
          <cell r="J962">
            <v>263</v>
          </cell>
        </row>
        <row r="963">
          <cell r="G963" t="str">
            <v>Other Cities SummaryAgent Network SalesChurn Active Agents (5 txn in Month)</v>
          </cell>
          <cell r="H963">
            <v>330</v>
          </cell>
          <cell r="I963">
            <v>314</v>
          </cell>
          <cell r="J963">
            <v>211</v>
          </cell>
        </row>
        <row r="964">
          <cell r="G964" t="str">
            <v>Other Cities SummaryOnitsha - All data in this section apply only to agents in Onitsha (or the specific city)# Agents in City</v>
          </cell>
          <cell r="H964">
            <v>246</v>
          </cell>
          <cell r="I964">
            <v>247</v>
          </cell>
          <cell r="J964">
            <v>252</v>
          </cell>
        </row>
        <row r="965">
          <cell r="G965" t="str">
            <v>Other Cities SummaryOnitsha - All data in this section apply only to agents in Onitsha (or the specific city)Active Agents in City in month (at least 1 transactions in the month)</v>
          </cell>
          <cell r="H965">
            <v>86</v>
          </cell>
          <cell r="I965">
            <v>85</v>
          </cell>
          <cell r="J965">
            <v>92</v>
          </cell>
        </row>
        <row r="966">
          <cell r="G966" t="str">
            <v>Other Cities SummaryOnitsha - All data in this section apply only to agents in Onitsha (or the specific city)Active Agents in City in month (at least 5 transactions in the month)</v>
          </cell>
          <cell r="H966">
            <v>67</v>
          </cell>
          <cell r="I966">
            <v>67</v>
          </cell>
          <cell r="J966">
            <v>68</v>
          </cell>
        </row>
        <row r="967">
          <cell r="G967" t="str">
            <v>Other Cities SummaryOnitsha - All data in this section apply only to agents in Onitsha (or the specific city)Churn City Agents in Month (1 txn in Month)</v>
          </cell>
          <cell r="H967">
            <v>8</v>
          </cell>
          <cell r="I967">
            <v>10</v>
          </cell>
          <cell r="J967">
            <v>5</v>
          </cell>
        </row>
        <row r="968">
          <cell r="G968" t="str">
            <v>Other Cities SummaryOnitsha - All data in this section apply only to agents in Onitsha (or the specific city)Churn City Agents in Month (5 txn in Month)</v>
          </cell>
          <cell r="H968">
            <v>7</v>
          </cell>
          <cell r="I968">
            <v>6</v>
          </cell>
          <cell r="J968">
            <v>12</v>
          </cell>
        </row>
        <row r="969">
          <cell r="G969" t="str">
            <v>Other Cities SummaryDeposit into Paga Number of Agents performing at least 1 Deposit for Customer or another Agent (Accept Deposit)</v>
          </cell>
          <cell r="H969">
            <v>27</v>
          </cell>
          <cell r="I969">
            <v>21</v>
          </cell>
          <cell r="J969">
            <v>21</v>
          </cell>
        </row>
        <row r="970">
          <cell r="G970" t="str">
            <v>Other Cities SummaryDeposit into Paga Churn Agents DP</v>
          </cell>
          <cell r="H970">
            <v>13</v>
          </cell>
          <cell r="I970">
            <v>12</v>
          </cell>
          <cell r="J970">
            <v>10</v>
          </cell>
        </row>
        <row r="971">
          <cell r="G971" t="str">
            <v xml:space="preserve">Other Cities SummaryDeposit into Paga New / Fresh Agents DP in Month </v>
          </cell>
          <cell r="H971">
            <v>7</v>
          </cell>
          <cell r="I971">
            <v>6</v>
          </cell>
          <cell r="J971">
            <v>10</v>
          </cell>
        </row>
        <row r="972">
          <cell r="G972" t="str">
            <v>Other Cities SummaryDeposit into Paga Total DP Volume</v>
          </cell>
          <cell r="H972">
            <v>147</v>
          </cell>
          <cell r="I972">
            <v>204</v>
          </cell>
          <cell r="J972">
            <v>276</v>
          </cell>
        </row>
        <row r="973">
          <cell r="G973" t="str">
            <v>Other Cities SummaryDeposit into Paga Total DP Value</v>
          </cell>
          <cell r="H973">
            <v>2106800</v>
          </cell>
          <cell r="I973">
            <v>4495700</v>
          </cell>
          <cell r="J973">
            <v>8578110</v>
          </cell>
        </row>
        <row r="974">
          <cell r="G974" t="str">
            <v>Other Cities SummaryDeposit into Paga Average Value of DP</v>
          </cell>
          <cell r="H974">
            <v>14331.97</v>
          </cell>
          <cell r="I974">
            <v>22037.75</v>
          </cell>
          <cell r="J974">
            <v>31080.11</v>
          </cell>
        </row>
        <row r="975">
          <cell r="G975" t="str">
            <v>Other Cities SummaryMoney Transfer on PagaNumber of Agents performing MT on Paga (to customer or non-customer)</v>
          </cell>
          <cell r="H975" t="str">
            <v xml:space="preserve">   </v>
          </cell>
          <cell r="I975">
            <v>2</v>
          </cell>
          <cell r="J975">
            <v>3</v>
          </cell>
        </row>
        <row r="976">
          <cell r="G976" t="str">
            <v>Other Cities SummaryMoney Transfer on PagaChurn Agents MT</v>
          </cell>
          <cell r="H976">
            <v>1</v>
          </cell>
          <cell r="I976" t="str">
            <v xml:space="preserve">   </v>
          </cell>
          <cell r="J976">
            <v>2</v>
          </cell>
        </row>
        <row r="977">
          <cell r="G977" t="str">
            <v xml:space="preserve">Other Cities SummaryMoney Transfer on PagaNew / Fresh Agents MT in Month </v>
          </cell>
          <cell r="H977" t="str">
            <v xml:space="preserve">   </v>
          </cell>
          <cell r="I977">
            <v>2</v>
          </cell>
          <cell r="J977">
            <v>3</v>
          </cell>
        </row>
        <row r="978">
          <cell r="G978" t="str">
            <v>Other Cities SummaryMoney Transfer on PagaTotal MT Volume</v>
          </cell>
          <cell r="H978" t="str">
            <v xml:space="preserve">   </v>
          </cell>
          <cell r="I978">
            <v>2</v>
          </cell>
          <cell r="J978">
            <v>6</v>
          </cell>
        </row>
        <row r="979">
          <cell r="G979" t="str">
            <v>Other Cities SummaryMoney Transfer on PagaTotal MT Value</v>
          </cell>
          <cell r="H979" t="str">
            <v xml:space="preserve">   </v>
          </cell>
          <cell r="I979">
            <v>24500</v>
          </cell>
          <cell r="J979">
            <v>361000</v>
          </cell>
        </row>
        <row r="980">
          <cell r="G980" t="str">
            <v>Other Cities SummaryMoney Transfer on PagaAverage Value of MT</v>
          </cell>
          <cell r="H980" t="str">
            <v xml:space="preserve">   </v>
          </cell>
          <cell r="I980">
            <v>12250</v>
          </cell>
          <cell r="J980">
            <v>60166.67</v>
          </cell>
        </row>
        <row r="981">
          <cell r="G981" t="str">
            <v>Other Cities SummaryMoney Transfer on PagaPaga MT Income</v>
          </cell>
          <cell r="H981" t="str">
            <v xml:space="preserve">   </v>
          </cell>
          <cell r="I981">
            <v>220</v>
          </cell>
          <cell r="J981">
            <v>800</v>
          </cell>
        </row>
        <row r="982">
          <cell r="G982" t="str">
            <v>Other Cities SummaryMoney Transfer on PagaAgent MT Commission</v>
          </cell>
          <cell r="H982" t="str">
            <v xml:space="preserve">   </v>
          </cell>
          <cell r="I982">
            <v>130</v>
          </cell>
          <cell r="J982">
            <v>500</v>
          </cell>
        </row>
        <row r="983">
          <cell r="G983" t="str">
            <v>Other Cities SummaryDeposit To BankNumber of Agents performing Deposit to Bank</v>
          </cell>
          <cell r="H983">
            <v>52</v>
          </cell>
          <cell r="I983">
            <v>54</v>
          </cell>
          <cell r="J983">
            <v>49</v>
          </cell>
        </row>
        <row r="984">
          <cell r="G984" t="str">
            <v>Other Cities SummaryDeposit To BankChurn Agents DB</v>
          </cell>
          <cell r="H984">
            <v>8</v>
          </cell>
          <cell r="I984">
            <v>12</v>
          </cell>
          <cell r="J984">
            <v>15</v>
          </cell>
        </row>
        <row r="985">
          <cell r="G985" t="str">
            <v xml:space="preserve">Other Cities SummaryDeposit To Bank New / Fresh Agents DB in Month </v>
          </cell>
          <cell r="H985">
            <v>14</v>
          </cell>
          <cell r="I985">
            <v>10</v>
          </cell>
          <cell r="J985">
            <v>11</v>
          </cell>
        </row>
        <row r="986">
          <cell r="G986" t="str">
            <v>Other Cities SummaryDeposit To BankTotal DB Volume</v>
          </cell>
          <cell r="H986">
            <v>210</v>
          </cell>
          <cell r="I986">
            <v>248</v>
          </cell>
          <cell r="J986">
            <v>249</v>
          </cell>
        </row>
        <row r="987">
          <cell r="G987" t="str">
            <v>Other Cities SummaryDeposit To BankTotal DB Volume - Reversals</v>
          </cell>
          <cell r="H987" t="str">
            <v xml:space="preserve">   </v>
          </cell>
          <cell r="I987" t="str">
            <v xml:space="preserve">   </v>
          </cell>
          <cell r="J987">
            <v>0</v>
          </cell>
        </row>
        <row r="988">
          <cell r="G988" t="str">
            <v>Other Cities SummaryDeposit To BankTotal DB Value</v>
          </cell>
          <cell r="H988">
            <v>3104250</v>
          </cell>
          <cell r="I988">
            <v>6674300</v>
          </cell>
          <cell r="J988">
            <v>6316700.2000000002</v>
          </cell>
        </row>
        <row r="989">
          <cell r="G989" t="str">
            <v>Other Cities SummaryDeposit To BankTotal DB Value - Reversals</v>
          </cell>
          <cell r="H989" t="str">
            <v xml:space="preserve">   </v>
          </cell>
          <cell r="I989" t="str">
            <v xml:space="preserve">   </v>
          </cell>
          <cell r="J989">
            <v>0</v>
          </cell>
        </row>
        <row r="990">
          <cell r="G990" t="str">
            <v>Other Cities SummaryDeposit To BankAverage Value of DB</v>
          </cell>
          <cell r="H990">
            <v>14782.14</v>
          </cell>
          <cell r="I990">
            <v>26912.5</v>
          </cell>
          <cell r="J990">
            <v>25368.27</v>
          </cell>
        </row>
        <row r="991">
          <cell r="G991" t="str">
            <v>Other Cities SummaryDeposit To BankAverage Value of DB - Reversals</v>
          </cell>
          <cell r="H991" t="str">
            <v xml:space="preserve">   </v>
          </cell>
          <cell r="I991" t="str">
            <v xml:space="preserve">   </v>
          </cell>
          <cell r="J991">
            <v>0</v>
          </cell>
        </row>
        <row r="992">
          <cell r="G992" t="str">
            <v>Other Cities SummaryDeposit To BankPaga DB Income</v>
          </cell>
          <cell r="H992">
            <v>17780</v>
          </cell>
          <cell r="I992">
            <v>19910</v>
          </cell>
          <cell r="J992">
            <v>20470</v>
          </cell>
        </row>
        <row r="993">
          <cell r="G993" t="str">
            <v>Other Cities SummaryDeposit To BankPaga DB Income - Reversal</v>
          </cell>
          <cell r="H993" t="str">
            <v xml:space="preserve">   </v>
          </cell>
          <cell r="I993" t="str">
            <v xml:space="preserve">   </v>
          </cell>
          <cell r="J993">
            <v>0</v>
          </cell>
        </row>
        <row r="994">
          <cell r="G994" t="str">
            <v>Other Cities SummaryDeposit To BankAgent DB Commission</v>
          </cell>
          <cell r="H994">
            <v>13620</v>
          </cell>
          <cell r="I994">
            <v>17290</v>
          </cell>
          <cell r="J994">
            <v>16880</v>
          </cell>
        </row>
        <row r="995">
          <cell r="G995" t="str">
            <v>Other Cities SummaryDeposit To BankAgent DB Commission - Reversal</v>
          </cell>
          <cell r="H995" t="str">
            <v xml:space="preserve">   </v>
          </cell>
          <cell r="I995" t="str">
            <v xml:space="preserve">   </v>
          </cell>
          <cell r="J995">
            <v>0</v>
          </cell>
        </row>
        <row r="996">
          <cell r="G996" t="str">
            <v>Other Cities SummaryMerchant Payments (Bill Pay)Number of agents performing DStv</v>
          </cell>
          <cell r="H996">
            <v>21</v>
          </cell>
          <cell r="I996">
            <v>21</v>
          </cell>
          <cell r="J996">
            <v>26</v>
          </cell>
        </row>
        <row r="997">
          <cell r="G997" t="str">
            <v>Other Cities SummaryMerchant Payments (Bill Pay)Churn Agents DStv BP</v>
          </cell>
          <cell r="H997">
            <v>3</v>
          </cell>
          <cell r="I997">
            <v>1</v>
          </cell>
          <cell r="J997">
            <v>5</v>
          </cell>
        </row>
        <row r="998">
          <cell r="G998" t="str">
            <v xml:space="preserve">Other Cities SummaryMerchant Payments (Bill Pay)New / Fresh Agents BP in Month </v>
          </cell>
          <cell r="H998">
            <v>6</v>
          </cell>
          <cell r="I998">
            <v>6</v>
          </cell>
          <cell r="J998">
            <v>10</v>
          </cell>
        </row>
        <row r="999">
          <cell r="G999" t="str">
            <v>Other Cities SummaryMerchant Payments (Bill Pay)Total DStv BP Volume</v>
          </cell>
          <cell r="H999">
            <v>464</v>
          </cell>
          <cell r="I999">
            <v>431</v>
          </cell>
          <cell r="J999">
            <v>581</v>
          </cell>
        </row>
        <row r="1000">
          <cell r="G1000" t="str">
            <v>Other Cities SummaryMerchant Payments (Bill Pay)Total DStv BP Volume - Reversal</v>
          </cell>
          <cell r="H1000">
            <v>3</v>
          </cell>
          <cell r="I1000" t="str">
            <v xml:space="preserve">   </v>
          </cell>
          <cell r="J1000">
            <v>3</v>
          </cell>
        </row>
        <row r="1001">
          <cell r="G1001" t="str">
            <v>Other Cities SummaryMerchant Payments (Bill Pay)Total DStv BP Value</v>
          </cell>
          <cell r="H1001">
            <v>2626408</v>
          </cell>
          <cell r="I1001">
            <v>2643620</v>
          </cell>
          <cell r="J1001">
            <v>3350000</v>
          </cell>
        </row>
        <row r="1002">
          <cell r="G1002" t="str">
            <v>Other Cities SummaryMerchant Payments (Bill Pay)Total DStv BP Value - Reversal</v>
          </cell>
          <cell r="H1002">
            <v>-23550</v>
          </cell>
          <cell r="I1002" t="str">
            <v xml:space="preserve">   </v>
          </cell>
          <cell r="J1002">
            <v>-21450</v>
          </cell>
        </row>
        <row r="1003">
          <cell r="G1003" t="str">
            <v>Other Cities SummaryMerchant Payments (Bill Pay)Average Value of DStv BP</v>
          </cell>
          <cell r="H1003">
            <v>5660.36</v>
          </cell>
          <cell r="I1003">
            <v>6133.69</v>
          </cell>
          <cell r="J1003">
            <v>5765.92</v>
          </cell>
        </row>
        <row r="1004">
          <cell r="G1004" t="str">
            <v>Other Cities SummaryMerchant Payments (Bill Pay)Average Value of DStv BP - Reversals</v>
          </cell>
          <cell r="H1004">
            <v>-7850</v>
          </cell>
          <cell r="I1004" t="str">
            <v xml:space="preserve">   </v>
          </cell>
          <cell r="J1004">
            <v>-7150</v>
          </cell>
        </row>
        <row r="1005">
          <cell r="G1005" t="str">
            <v>Other Cities SummaryMerchant Payments (Bill Pay)Paga DStv BP Income</v>
          </cell>
          <cell r="H1005">
            <v>35719.58</v>
          </cell>
          <cell r="I1005">
            <v>35056.199999999997</v>
          </cell>
          <cell r="J1005">
            <v>45274.5</v>
          </cell>
        </row>
        <row r="1006">
          <cell r="G1006" t="str">
            <v>Other Cities SummaryMerchant Payments (Bill Pay)Paga DStv BP Income - Reversals</v>
          </cell>
          <cell r="H1006">
            <v>0</v>
          </cell>
          <cell r="I1006" t="str">
            <v xml:space="preserve">   </v>
          </cell>
          <cell r="J1006">
            <v>0</v>
          </cell>
        </row>
        <row r="1007">
          <cell r="G1007" t="str">
            <v>Other Cities SummaryMerchant Payments (Bill Pay)Agent DStv BP Commission</v>
          </cell>
          <cell r="H1007">
            <v>24340</v>
          </cell>
          <cell r="I1007">
            <v>23140</v>
          </cell>
          <cell r="J1007">
            <v>30600</v>
          </cell>
        </row>
        <row r="1008">
          <cell r="G1008" t="str">
            <v>Other Cities SummaryMerchant Payments (Bill Pay)Agent DStv BP Commission - Reversals</v>
          </cell>
          <cell r="H1008">
            <v>0</v>
          </cell>
          <cell r="I1008" t="str">
            <v xml:space="preserve">   </v>
          </cell>
          <cell r="J1008">
            <v>0</v>
          </cell>
        </row>
        <row r="1009">
          <cell r="G1009" t="str">
            <v>Other Cities SummaryMerchant Payments (Bill Pay)Number of agents performing Gotv</v>
          </cell>
          <cell r="H1009">
            <v>30</v>
          </cell>
          <cell r="I1009">
            <v>25</v>
          </cell>
          <cell r="J1009">
            <v>35</v>
          </cell>
        </row>
        <row r="1010">
          <cell r="G1010" t="str">
            <v>Other Cities SummaryMerchant Payments (Bill Pay)Churn Agents Gotv BP</v>
          </cell>
          <cell r="H1010">
            <v>2</v>
          </cell>
          <cell r="I1010">
            <v>6</v>
          </cell>
          <cell r="J1010">
            <v>5</v>
          </cell>
        </row>
        <row r="1011">
          <cell r="G1011" t="str">
            <v xml:space="preserve">Other Cities SummaryMerchant Payments (Bill Pay)New / Fresh Agents BP in Month </v>
          </cell>
          <cell r="H1011">
            <v>11</v>
          </cell>
          <cell r="I1011">
            <v>4</v>
          </cell>
          <cell r="J1011">
            <v>15</v>
          </cell>
        </row>
        <row r="1012">
          <cell r="G1012" t="str">
            <v>Other Cities SummaryMerchant Payments (Bill Pay)Total Gotv BP Volume</v>
          </cell>
          <cell r="H1012">
            <v>361</v>
          </cell>
          <cell r="I1012">
            <v>317</v>
          </cell>
          <cell r="J1012">
            <v>575</v>
          </cell>
        </row>
        <row r="1013">
          <cell r="G1013" t="str">
            <v>Other Cities SummaryMerchant Payments (Bill Pay)Total Gotv BP Volume - Reversals</v>
          </cell>
          <cell r="H1013">
            <v>1</v>
          </cell>
          <cell r="I1013">
            <v>4</v>
          </cell>
          <cell r="J1013">
            <v>4</v>
          </cell>
        </row>
        <row r="1014">
          <cell r="G1014" t="str">
            <v>Other Cities SummaryMerchant Payments (Bill Pay)Total Gotv BP Value</v>
          </cell>
          <cell r="H1014">
            <v>554500</v>
          </cell>
          <cell r="I1014">
            <v>480200</v>
          </cell>
          <cell r="J1014">
            <v>839700</v>
          </cell>
        </row>
        <row r="1015">
          <cell r="G1015" t="str">
            <v>Other Cities SummaryMerchant Payments (Bill Pay)Total Gotv BP Value - Reversals</v>
          </cell>
          <cell r="H1015">
            <v>-1500</v>
          </cell>
          <cell r="I1015">
            <v>-4000</v>
          </cell>
          <cell r="J1015">
            <v>-4000</v>
          </cell>
        </row>
        <row r="1016">
          <cell r="G1016" t="str">
            <v>Other Cities SummaryMerchant Payments (Bill Pay)Average Value of Gotv BP</v>
          </cell>
          <cell r="H1016">
            <v>1536.01</v>
          </cell>
          <cell r="I1016">
            <v>1514.83</v>
          </cell>
          <cell r="J1016">
            <v>1460.35</v>
          </cell>
        </row>
        <row r="1017">
          <cell r="G1017" t="str">
            <v>Other Cities SummaryMerchant Payments (Bill Pay)Average Value of Gotv BP - Reversals</v>
          </cell>
          <cell r="H1017">
            <v>-1500</v>
          </cell>
          <cell r="I1017">
            <v>-1000</v>
          </cell>
          <cell r="J1017">
            <v>-1000</v>
          </cell>
        </row>
        <row r="1018">
          <cell r="G1018" t="str">
            <v>Other Cities SummaryMerchant Payments (Bill Pay)Paga Gotv BP Income</v>
          </cell>
          <cell r="H1018">
            <v>12760</v>
          </cell>
          <cell r="I1018">
            <v>11102</v>
          </cell>
          <cell r="J1018">
            <v>19857</v>
          </cell>
        </row>
        <row r="1019">
          <cell r="G1019" t="str">
            <v>Other Cities SummaryMerchant Payments (Bill Pay)Paga Gotv BP Income - Reversals</v>
          </cell>
          <cell r="H1019">
            <v>0</v>
          </cell>
          <cell r="I1019">
            <v>0</v>
          </cell>
          <cell r="J1019">
            <v>0</v>
          </cell>
        </row>
        <row r="1020">
          <cell r="G1020" t="str">
            <v>Other Cities SummaryMerchant Payments (Bill Pay)Agent Gotv BP Commission</v>
          </cell>
          <cell r="H1020">
            <v>7620</v>
          </cell>
          <cell r="I1020">
            <v>6680</v>
          </cell>
          <cell r="J1020">
            <v>11660</v>
          </cell>
        </row>
        <row r="1021">
          <cell r="G1021" t="str">
            <v>Other Cities SummaryMerchant Payments (Bill Pay)Agent Gotv BP Commission - Reversals</v>
          </cell>
          <cell r="H1021">
            <v>0</v>
          </cell>
          <cell r="I1021">
            <v>0</v>
          </cell>
          <cell r="J1021">
            <v>0</v>
          </cell>
        </row>
        <row r="1022">
          <cell r="G1022" t="str">
            <v>Other Cities SummaryMerchant Payments (Bill Pay)Number of agents performing Startimes</v>
          </cell>
          <cell r="H1022">
            <v>13</v>
          </cell>
          <cell r="I1022">
            <v>12</v>
          </cell>
          <cell r="J1022">
            <v>16</v>
          </cell>
        </row>
        <row r="1023">
          <cell r="G1023" t="str">
            <v>Other Cities SummaryMerchant Payments (Bill Pay)Churn Agents Startimes BP</v>
          </cell>
          <cell r="H1023">
            <v>3</v>
          </cell>
          <cell r="I1023">
            <v>2</v>
          </cell>
          <cell r="J1023">
            <v>1</v>
          </cell>
        </row>
        <row r="1024">
          <cell r="G1024" t="str">
            <v xml:space="preserve">Other Cities SummaryMerchant Payments (Bill Pay)New / Fresh Agents BP in Month </v>
          </cell>
          <cell r="H1024">
            <v>5</v>
          </cell>
          <cell r="I1024">
            <v>3</v>
          </cell>
          <cell r="J1024">
            <v>9</v>
          </cell>
        </row>
        <row r="1025">
          <cell r="G1025" t="str">
            <v>Other Cities SummaryMerchant Payments (Bill Pay)Total Startimes BP Volume</v>
          </cell>
          <cell r="H1025">
            <v>50</v>
          </cell>
          <cell r="I1025">
            <v>37</v>
          </cell>
          <cell r="J1025">
            <v>88</v>
          </cell>
        </row>
        <row r="1026">
          <cell r="G1026" t="str">
            <v>Other Cities SummaryMerchant Payments (Bill Pay)Total Startimes BP Value</v>
          </cell>
          <cell r="H1026">
            <v>64000</v>
          </cell>
          <cell r="I1026">
            <v>44000</v>
          </cell>
          <cell r="J1026">
            <v>103500</v>
          </cell>
        </row>
        <row r="1027">
          <cell r="G1027" t="str">
            <v>Other Cities SummaryMerchant Payments (Bill Pay)Average Value of Startimes BP</v>
          </cell>
          <cell r="H1027">
            <v>1280</v>
          </cell>
          <cell r="I1027">
            <v>1189.19</v>
          </cell>
          <cell r="J1027">
            <v>1176.1400000000001</v>
          </cell>
        </row>
        <row r="1028">
          <cell r="G1028" t="str">
            <v>Other Cities SummaryMerchant Payments (Bill Pay)Paga Startimes BP Income</v>
          </cell>
          <cell r="H1028">
            <v>62080</v>
          </cell>
          <cell r="I1028">
            <v>42680</v>
          </cell>
          <cell r="J1028">
            <v>100395</v>
          </cell>
        </row>
        <row r="1029">
          <cell r="G1029" t="str">
            <v>Other Cities SummaryMerchant Payments (Bill Pay)Agent Startimes BP Commission</v>
          </cell>
          <cell r="H1029">
            <v>1920</v>
          </cell>
          <cell r="I1029">
            <v>1320</v>
          </cell>
          <cell r="J1029">
            <v>3105</v>
          </cell>
        </row>
        <row r="1030">
          <cell r="G1030" t="str">
            <v>Other Cities SummaryMerchant Payments (Bill Pay)Number of agents performing Other</v>
          </cell>
          <cell r="H1030">
            <v>4</v>
          </cell>
          <cell r="I1030">
            <v>3</v>
          </cell>
          <cell r="J1030">
            <v>2</v>
          </cell>
        </row>
        <row r="1031">
          <cell r="G1031" t="str">
            <v>Other Cities SummaryMerchant Payments (Bill Pay)Churn Agents Other BP</v>
          </cell>
          <cell r="H1031">
            <v>2</v>
          </cell>
          <cell r="I1031" t="str">
            <v xml:space="preserve">   </v>
          </cell>
          <cell r="J1031">
            <v>2</v>
          </cell>
        </row>
        <row r="1032">
          <cell r="G1032" t="str">
            <v xml:space="preserve">Other Cities SummaryMerchant Payments (Bill Pay)New / Fresh Agents BP in Month </v>
          </cell>
          <cell r="H1032">
            <v>3</v>
          </cell>
          <cell r="I1032">
            <v>2</v>
          </cell>
          <cell r="J1032">
            <v>2</v>
          </cell>
        </row>
        <row r="1033">
          <cell r="G1033" t="str">
            <v>Other Cities SummaryMerchant Payments (Bill Pay)Total Other BP Volume</v>
          </cell>
          <cell r="H1033">
            <v>6</v>
          </cell>
          <cell r="I1033">
            <v>7</v>
          </cell>
          <cell r="J1033">
            <v>2</v>
          </cell>
        </row>
        <row r="1034">
          <cell r="G1034" t="str">
            <v>Other Cities SummaryMerchant Payments (Bill Pay)Total Other BP Value</v>
          </cell>
          <cell r="H1034">
            <v>20500</v>
          </cell>
          <cell r="I1034">
            <v>21000</v>
          </cell>
          <cell r="J1034">
            <v>6000</v>
          </cell>
        </row>
        <row r="1035">
          <cell r="G1035" t="str">
            <v>Other Cities SummaryMerchant Payments (Bill Pay)Average Value of Other BP</v>
          </cell>
          <cell r="H1035">
            <v>3416.67</v>
          </cell>
          <cell r="I1035">
            <v>3000</v>
          </cell>
          <cell r="J1035">
            <v>3000</v>
          </cell>
        </row>
        <row r="1036">
          <cell r="G1036" t="str">
            <v>Other Cities SummaryMerchant Payments (Bill Pay)Paga Other BP Income</v>
          </cell>
          <cell r="H1036">
            <v>1000</v>
          </cell>
          <cell r="I1036">
            <v>0</v>
          </cell>
          <cell r="J1036">
            <v>0</v>
          </cell>
        </row>
        <row r="1037">
          <cell r="G1037" t="str">
            <v>Other Cities SummaryMerchant Payments (Bill Pay)Agent Other BP Commission</v>
          </cell>
          <cell r="H1037">
            <v>250</v>
          </cell>
          <cell r="I1037">
            <v>350</v>
          </cell>
          <cell r="J1037">
            <v>100</v>
          </cell>
        </row>
        <row r="1038">
          <cell r="G1038" t="str">
            <v>Other Cities SummaryAirtimeNumber of Agents performing Airtime on Transaction</v>
          </cell>
          <cell r="H1038">
            <v>110</v>
          </cell>
          <cell r="I1038">
            <v>109</v>
          </cell>
          <cell r="J1038">
            <v>94</v>
          </cell>
        </row>
        <row r="1039">
          <cell r="G1039" t="str">
            <v>Other Cities SummaryAirtimeChurn Agents Airtime</v>
          </cell>
          <cell r="H1039">
            <v>11</v>
          </cell>
          <cell r="I1039">
            <v>10</v>
          </cell>
          <cell r="J1039">
            <v>19</v>
          </cell>
        </row>
        <row r="1040">
          <cell r="G1040" t="str">
            <v xml:space="preserve">Other Cities SummaryAirtimeNew / Fresh Agents Airtime in Month </v>
          </cell>
          <cell r="H1040">
            <v>17</v>
          </cell>
          <cell r="I1040">
            <v>12</v>
          </cell>
          <cell r="J1040">
            <v>11</v>
          </cell>
        </row>
        <row r="1041">
          <cell r="G1041" t="str">
            <v>Other Cities SummaryAirtimeTotal Airtime Volume</v>
          </cell>
          <cell r="H1041">
            <v>1662</v>
          </cell>
          <cell r="I1041">
            <v>1539</v>
          </cell>
          <cell r="J1041">
            <v>1376</v>
          </cell>
        </row>
        <row r="1042">
          <cell r="G1042" t="str">
            <v>Other Cities SummaryAirtimeTotal Airtime Volume - Reversal</v>
          </cell>
          <cell r="H1042" t="str">
            <v xml:space="preserve">   </v>
          </cell>
          <cell r="I1042">
            <v>2</v>
          </cell>
          <cell r="J1042">
            <v>17</v>
          </cell>
        </row>
        <row r="1043">
          <cell r="G1043" t="str">
            <v>Other Cities SummaryAirtimeTotal Airtime Value</v>
          </cell>
          <cell r="H1043">
            <v>640394.65</v>
          </cell>
          <cell r="I1043">
            <v>594200</v>
          </cell>
          <cell r="J1043">
            <v>588236.43000000005</v>
          </cell>
        </row>
        <row r="1044">
          <cell r="G1044" t="str">
            <v>Other Cities SummaryAirtimeTotal Airtime Value - Reversals</v>
          </cell>
          <cell r="H1044" t="str">
            <v xml:space="preserve">   </v>
          </cell>
          <cell r="I1044">
            <v>-2000</v>
          </cell>
          <cell r="J1044">
            <v>-8400</v>
          </cell>
        </row>
        <row r="1045">
          <cell r="G1045" t="str">
            <v>Other Cities SummaryAirtimeAverage Value of Airtime</v>
          </cell>
          <cell r="H1045">
            <v>385.32</v>
          </cell>
          <cell r="I1045">
            <v>386.09</v>
          </cell>
          <cell r="J1045">
            <v>427.5</v>
          </cell>
        </row>
        <row r="1046">
          <cell r="G1046" t="str">
            <v>Other Cities SummaryAirtimeAverage Value of Airtime - Reversals</v>
          </cell>
          <cell r="H1046" t="str">
            <v xml:space="preserve">   </v>
          </cell>
          <cell r="I1046">
            <v>-1000</v>
          </cell>
          <cell r="J1046">
            <v>-494.12</v>
          </cell>
        </row>
        <row r="1047">
          <cell r="G1047" t="str">
            <v>Other Cities SummaryAirtimePaga Airtime Income</v>
          </cell>
          <cell r="H1047">
            <v>17185.57</v>
          </cell>
          <cell r="I1047">
            <v>15793.79</v>
          </cell>
          <cell r="J1047">
            <v>23042.34</v>
          </cell>
        </row>
        <row r="1048">
          <cell r="G1048" t="str">
            <v>Other Cities SummaryAirtimePaga Airtime Income - Reversals</v>
          </cell>
          <cell r="H1048" t="str">
            <v xml:space="preserve">   </v>
          </cell>
          <cell r="I1048">
            <v>-70</v>
          </cell>
          <cell r="J1048">
            <v>-420</v>
          </cell>
        </row>
        <row r="1049">
          <cell r="G1049" t="str">
            <v>Other Cities SummaryAirtimeAgent Airtime Commission</v>
          </cell>
          <cell r="H1049">
            <v>32019.73</v>
          </cell>
          <cell r="I1049">
            <v>29810</v>
          </cell>
          <cell r="J1049">
            <v>21980.63</v>
          </cell>
        </row>
        <row r="1050">
          <cell r="G1050" t="str">
            <v>Other Cities SummaryAirtimeAgent Airtime Commission - Reversals</v>
          </cell>
          <cell r="H1050" t="str">
            <v xml:space="preserve">   </v>
          </cell>
          <cell r="I1050">
            <v>0</v>
          </cell>
          <cell r="J1050">
            <v>0</v>
          </cell>
        </row>
        <row r="1051">
          <cell r="G1051" t="str">
            <v>Other Cities SummaryAgent Network Sales# of Approved Agents in Total</v>
          </cell>
          <cell r="H1051">
            <v>7238</v>
          </cell>
          <cell r="I1051">
            <v>7453</v>
          </cell>
          <cell r="J1051">
            <v>7743</v>
          </cell>
        </row>
        <row r="1052">
          <cell r="G1052" t="str">
            <v>Other Cities SummaryAgent Network SalesActive Agents in total (at least 1 transactions in the month)</v>
          </cell>
          <cell r="H1052">
            <v>4187</v>
          </cell>
          <cell r="I1052">
            <v>4293</v>
          </cell>
          <cell r="J1052">
            <v>4502</v>
          </cell>
        </row>
        <row r="1053">
          <cell r="G1053" t="str">
            <v>Other Cities SummaryAgent Network SalesActive Agents in total (at least 5 transactions in the month)</v>
          </cell>
          <cell r="H1053">
            <v>3624</v>
          </cell>
          <cell r="I1053">
            <v>3694</v>
          </cell>
          <cell r="J1053">
            <v>3949</v>
          </cell>
        </row>
        <row r="1054">
          <cell r="G1054" t="str">
            <v>Other Cities SummaryAgent Network SalesFresh Active Agents in total (at least 1 transactions in the month)</v>
          </cell>
          <cell r="H1054">
            <v>369</v>
          </cell>
          <cell r="I1054">
            <v>440</v>
          </cell>
          <cell r="J1054">
            <v>472</v>
          </cell>
        </row>
        <row r="1055">
          <cell r="G1055" t="str">
            <v>Other Cities SummaryAgent Network SalesFresh Active Agents in total (at least 5 transactions in the month)</v>
          </cell>
          <cell r="H1055">
            <v>364</v>
          </cell>
          <cell r="I1055">
            <v>384</v>
          </cell>
          <cell r="J1055">
            <v>466</v>
          </cell>
        </row>
        <row r="1056">
          <cell r="G1056" t="str">
            <v>Other Cities SummaryAgent Network SalesChurn Active Agents (1 txn in Month)</v>
          </cell>
          <cell r="H1056">
            <v>309</v>
          </cell>
          <cell r="I1056">
            <v>334</v>
          </cell>
          <cell r="J1056">
            <v>263</v>
          </cell>
        </row>
        <row r="1057">
          <cell r="G1057" t="str">
            <v>Other Cities SummaryAgent Network SalesChurn Active Agents (5 txn in Month)</v>
          </cell>
          <cell r="H1057">
            <v>330</v>
          </cell>
          <cell r="I1057">
            <v>314</v>
          </cell>
          <cell r="J1057">
            <v>211</v>
          </cell>
        </row>
        <row r="1058">
          <cell r="G1058" t="str">
            <v>Other Cities SummaryNnewi - All data in this section apply only to agents in Nnewi (or the specific city)# Agents in City</v>
          </cell>
          <cell r="H1058">
            <v>29</v>
          </cell>
          <cell r="I1058">
            <v>29</v>
          </cell>
          <cell r="J1058">
            <v>30</v>
          </cell>
        </row>
        <row r="1059">
          <cell r="G1059" t="str">
            <v>Other Cities SummaryNnewi - All data in this section apply only to agents in Nnewi (or the specific city)Active Agents in City in month (at least 1 transactions in the month)</v>
          </cell>
          <cell r="H1059">
            <v>20</v>
          </cell>
          <cell r="I1059">
            <v>18</v>
          </cell>
          <cell r="J1059">
            <v>16</v>
          </cell>
        </row>
        <row r="1060">
          <cell r="G1060" t="str">
            <v>Other Cities SummaryNnewi - All data in this section apply only to agents in Nnewi (or the specific city)Active Agents in City in month (at least 5 transactions in the month)</v>
          </cell>
          <cell r="H1060">
            <v>16</v>
          </cell>
          <cell r="I1060">
            <v>14</v>
          </cell>
          <cell r="J1060">
            <v>14</v>
          </cell>
        </row>
        <row r="1061">
          <cell r="G1061" t="str">
            <v>Other Cities SummaryNnewi - All data in this section apply only to agents in Nnewi (or the specific city)Churn City Agents in Month (1 txn in Month)</v>
          </cell>
          <cell r="H1061">
            <v>1</v>
          </cell>
          <cell r="I1061">
            <v>3</v>
          </cell>
          <cell r="J1061">
            <v>2</v>
          </cell>
        </row>
        <row r="1062">
          <cell r="G1062" t="str">
            <v>Other Cities SummaryNnewi - All data in this section apply only to agents in Nnewi (or the specific city)Churn City Agents in Month (5 txn in Month)</v>
          </cell>
          <cell r="H1062">
            <v>3</v>
          </cell>
          <cell r="I1062">
            <v>3</v>
          </cell>
          <cell r="J1062">
            <v>0</v>
          </cell>
        </row>
        <row r="1063">
          <cell r="G1063" t="str">
            <v>Other Cities SummaryDeposit into Paga Number of Agents performing at least 1 Deposit for Customer or another Agent (Accept Deposit)</v>
          </cell>
          <cell r="H1063">
            <v>2</v>
          </cell>
          <cell r="I1063">
            <v>6</v>
          </cell>
          <cell r="J1063">
            <v>4</v>
          </cell>
        </row>
        <row r="1064">
          <cell r="G1064" t="str">
            <v>Other Cities SummaryDeposit into Paga Churn Agents DP</v>
          </cell>
          <cell r="H1064">
            <v>7</v>
          </cell>
          <cell r="I1064">
            <v>2</v>
          </cell>
          <cell r="J1064">
            <v>4</v>
          </cell>
        </row>
        <row r="1065">
          <cell r="G1065" t="str">
            <v xml:space="preserve">Other Cities SummaryDeposit into Paga New / Fresh Agents DP in Month </v>
          </cell>
          <cell r="H1065" t="str">
            <v xml:space="preserve">   </v>
          </cell>
          <cell r="I1065">
            <v>6</v>
          </cell>
          <cell r="J1065">
            <v>2</v>
          </cell>
        </row>
        <row r="1066">
          <cell r="G1066" t="str">
            <v>Other Cities SummaryDeposit into Paga Total DP Volume</v>
          </cell>
          <cell r="H1066">
            <v>3</v>
          </cell>
          <cell r="I1066">
            <v>31</v>
          </cell>
          <cell r="J1066">
            <v>43</v>
          </cell>
        </row>
        <row r="1067">
          <cell r="G1067" t="str">
            <v>Other Cities SummaryDeposit into Paga Total DP Value</v>
          </cell>
          <cell r="H1067">
            <v>22000</v>
          </cell>
          <cell r="I1067">
            <v>288600</v>
          </cell>
          <cell r="J1067">
            <v>578890</v>
          </cell>
        </row>
        <row r="1068">
          <cell r="G1068" t="str">
            <v>Other Cities SummaryDeposit into Paga Average Value of DP</v>
          </cell>
          <cell r="H1068">
            <v>7333.33</v>
          </cell>
          <cell r="I1068">
            <v>9309.68</v>
          </cell>
          <cell r="J1068">
            <v>13462.56</v>
          </cell>
        </row>
        <row r="1069">
          <cell r="G1069" t="str">
            <v>Other Cities SummaryMoney Transfer on PagaNumber of Agents performing MT on Paga (to customer or non-customer)</v>
          </cell>
          <cell r="H1069" t="str">
            <v xml:space="preserve">   </v>
          </cell>
          <cell r="I1069" t="str">
            <v xml:space="preserve">   </v>
          </cell>
          <cell r="J1069">
            <v>0</v>
          </cell>
        </row>
        <row r="1070">
          <cell r="G1070" t="str">
            <v>Other Cities SummaryMoney Transfer on PagaChurn Agents MT</v>
          </cell>
          <cell r="H1070">
            <v>1</v>
          </cell>
          <cell r="I1070" t="str">
            <v xml:space="preserve">   </v>
          </cell>
          <cell r="J1070">
            <v>0</v>
          </cell>
        </row>
        <row r="1071">
          <cell r="G1071" t="str">
            <v xml:space="preserve">Other Cities SummaryMoney Transfer on PagaNew / Fresh Agents MT in Month </v>
          </cell>
          <cell r="H1071" t="str">
            <v xml:space="preserve">   </v>
          </cell>
          <cell r="I1071" t="str">
            <v xml:space="preserve">   </v>
          </cell>
          <cell r="J1071">
            <v>0</v>
          </cell>
        </row>
        <row r="1072">
          <cell r="G1072" t="str">
            <v>Other Cities SummaryMoney Transfer on PagaTotal MT Volume</v>
          </cell>
          <cell r="H1072" t="str">
            <v xml:space="preserve">   </v>
          </cell>
          <cell r="I1072" t="str">
            <v xml:space="preserve">   </v>
          </cell>
          <cell r="J1072">
            <v>0</v>
          </cell>
        </row>
        <row r="1073">
          <cell r="G1073" t="str">
            <v>Other Cities SummaryMoney Transfer on PagaTotal MT Value</v>
          </cell>
          <cell r="H1073" t="str">
            <v xml:space="preserve">   </v>
          </cell>
          <cell r="I1073" t="str">
            <v xml:space="preserve">   </v>
          </cell>
          <cell r="J1073">
            <v>0</v>
          </cell>
        </row>
        <row r="1074">
          <cell r="G1074" t="str">
            <v>Other Cities SummaryMoney Transfer on PagaAverage Value of MT</v>
          </cell>
          <cell r="H1074" t="str">
            <v xml:space="preserve">   </v>
          </cell>
          <cell r="I1074" t="str">
            <v xml:space="preserve">   </v>
          </cell>
          <cell r="J1074">
            <v>0</v>
          </cell>
        </row>
        <row r="1075">
          <cell r="G1075" t="str">
            <v>Other Cities SummaryMoney Transfer on PagaPaga MT Income</v>
          </cell>
          <cell r="H1075" t="str">
            <v xml:space="preserve">   </v>
          </cell>
          <cell r="I1075" t="str">
            <v xml:space="preserve">   </v>
          </cell>
          <cell r="J1075">
            <v>0</v>
          </cell>
        </row>
        <row r="1076">
          <cell r="G1076" t="str">
            <v>Other Cities SummaryMoney Transfer on PagaAgent MT Commission</v>
          </cell>
          <cell r="H1076" t="str">
            <v xml:space="preserve">   </v>
          </cell>
          <cell r="I1076" t="str">
            <v xml:space="preserve">   </v>
          </cell>
          <cell r="J1076">
            <v>0</v>
          </cell>
        </row>
        <row r="1077">
          <cell r="G1077" t="str">
            <v>Other Cities SummaryDeposit To BankNumber of Agents performing Deposit to Bank</v>
          </cell>
          <cell r="H1077">
            <v>13</v>
          </cell>
          <cell r="I1077">
            <v>9</v>
          </cell>
          <cell r="J1077">
            <v>9</v>
          </cell>
        </row>
        <row r="1078">
          <cell r="G1078" t="str">
            <v>Other Cities SummaryDeposit To BankChurn Agents DB</v>
          </cell>
          <cell r="H1078">
            <v>3</v>
          </cell>
          <cell r="I1078">
            <v>2</v>
          </cell>
          <cell r="J1078">
            <v>0</v>
          </cell>
        </row>
        <row r="1079">
          <cell r="G1079" t="str">
            <v xml:space="preserve">Other Cities SummaryDeposit To Bank New / Fresh Agents DB in Month </v>
          </cell>
          <cell r="H1079">
            <v>2</v>
          </cell>
          <cell r="I1079">
            <v>1</v>
          </cell>
          <cell r="J1079">
            <v>1</v>
          </cell>
        </row>
        <row r="1080">
          <cell r="G1080" t="str">
            <v>Other Cities SummaryDeposit To BankTotal DB Volume</v>
          </cell>
          <cell r="H1080">
            <v>87</v>
          </cell>
          <cell r="I1080">
            <v>62</v>
          </cell>
          <cell r="J1080">
            <v>44</v>
          </cell>
        </row>
        <row r="1081">
          <cell r="G1081" t="str">
            <v>Other Cities SummaryDeposit To BankTotal DB Value</v>
          </cell>
          <cell r="H1081">
            <v>2216470</v>
          </cell>
          <cell r="I1081">
            <v>1790900</v>
          </cell>
          <cell r="J1081">
            <v>1147850</v>
          </cell>
        </row>
        <row r="1082">
          <cell r="G1082" t="str">
            <v>Other Cities SummaryDeposit To BankAverage Value of DB</v>
          </cell>
          <cell r="H1082">
            <v>25476.67</v>
          </cell>
          <cell r="I1082">
            <v>28885.48</v>
          </cell>
          <cell r="J1082">
            <v>26087.5</v>
          </cell>
        </row>
        <row r="1083">
          <cell r="G1083" t="str">
            <v>Other Cities SummaryDeposit To BankPaga DB Income</v>
          </cell>
          <cell r="H1083">
            <v>6940</v>
          </cell>
          <cell r="I1083">
            <v>4980</v>
          </cell>
          <cell r="J1083">
            <v>3560</v>
          </cell>
        </row>
        <row r="1084">
          <cell r="G1084" t="str">
            <v>Other Cities SummaryDeposit To BankAgent DB Commission</v>
          </cell>
          <cell r="H1084">
            <v>6110</v>
          </cell>
          <cell r="I1084">
            <v>4320</v>
          </cell>
          <cell r="J1084">
            <v>3040</v>
          </cell>
        </row>
        <row r="1085">
          <cell r="G1085" t="str">
            <v>Other Cities SummaryMerchant Payments (Bill Pay)Number of agents performing DStv</v>
          </cell>
          <cell r="H1085">
            <v>10</v>
          </cell>
          <cell r="I1085">
            <v>12</v>
          </cell>
          <cell r="J1085">
            <v>12</v>
          </cell>
        </row>
        <row r="1086">
          <cell r="G1086" t="str">
            <v>Other Cities SummaryMerchant Payments (Bill Pay)Churn Agents DStv BP</v>
          </cell>
          <cell r="H1086" t="str">
            <v xml:space="preserve">   </v>
          </cell>
          <cell r="I1086" t="str">
            <v xml:space="preserve">   </v>
          </cell>
          <cell r="J1086">
            <v>0</v>
          </cell>
        </row>
        <row r="1087">
          <cell r="G1087" t="str">
            <v xml:space="preserve">Other Cities SummaryMerchant Payments (Bill Pay)New / Fresh Agents BP in Month </v>
          </cell>
          <cell r="H1087" t="str">
            <v xml:space="preserve">   </v>
          </cell>
          <cell r="I1087">
            <v>2</v>
          </cell>
          <cell r="J1087">
            <v>1</v>
          </cell>
        </row>
        <row r="1088">
          <cell r="G1088" t="str">
            <v>Other Cities SummaryMerchant Payments (Bill Pay)Total DStv BP Volume</v>
          </cell>
          <cell r="H1088">
            <v>335</v>
          </cell>
          <cell r="I1088">
            <v>381</v>
          </cell>
          <cell r="J1088">
            <v>580</v>
          </cell>
        </row>
        <row r="1089">
          <cell r="G1089" t="str">
            <v>Other Cities SummaryMerchant Payments (Bill Pay)Total DStv BP Volume - Reversal</v>
          </cell>
          <cell r="H1089">
            <v>7</v>
          </cell>
          <cell r="I1089">
            <v>2</v>
          </cell>
          <cell r="J1089">
            <v>0</v>
          </cell>
        </row>
        <row r="1090">
          <cell r="G1090" t="str">
            <v>Other Cities SummaryMerchant Payments (Bill Pay)Total DStv BP Value</v>
          </cell>
          <cell r="H1090">
            <v>1916400</v>
          </cell>
          <cell r="I1090">
            <v>2369710</v>
          </cell>
          <cell r="J1090">
            <v>3572720</v>
          </cell>
        </row>
        <row r="1091">
          <cell r="G1091" t="str">
            <v>Other Cities SummaryMerchant Payments (Bill Pay)Total DStv BP Value - Reversal</v>
          </cell>
          <cell r="H1091">
            <v>-41300</v>
          </cell>
          <cell r="I1091">
            <v>-6000</v>
          </cell>
          <cell r="J1091">
            <v>0</v>
          </cell>
        </row>
        <row r="1092">
          <cell r="G1092" t="str">
            <v>Other Cities SummaryMerchant Payments (Bill Pay)Average Value of DStv BP</v>
          </cell>
          <cell r="H1092">
            <v>5720.6</v>
          </cell>
          <cell r="I1092">
            <v>6219.71</v>
          </cell>
          <cell r="J1092">
            <v>6159.86</v>
          </cell>
        </row>
        <row r="1093">
          <cell r="G1093" t="str">
            <v>Other Cities SummaryMerchant Payments (Bill Pay)Average Value of DStv BP - Reversals</v>
          </cell>
          <cell r="H1093">
            <v>-5900</v>
          </cell>
          <cell r="I1093">
            <v>-3000</v>
          </cell>
          <cell r="J1093">
            <v>0</v>
          </cell>
        </row>
        <row r="1094">
          <cell r="G1094" t="str">
            <v>Other Cities SummaryMerchant Payments (Bill Pay)Paga DStv BP Income</v>
          </cell>
          <cell r="H1094">
            <v>26137</v>
          </cell>
          <cell r="I1094">
            <v>31337.1</v>
          </cell>
          <cell r="J1094">
            <v>47327.199999999997</v>
          </cell>
        </row>
        <row r="1095">
          <cell r="G1095" t="str">
            <v>Other Cities SummaryMerchant Payments (Bill Pay)Paga DStv BP Income - Reversals</v>
          </cell>
          <cell r="H1095">
            <v>0</v>
          </cell>
          <cell r="I1095">
            <v>0</v>
          </cell>
          <cell r="J1095">
            <v>0</v>
          </cell>
        </row>
        <row r="1096">
          <cell r="G1096" t="str">
            <v>Other Cities SummaryMerchant Payments (Bill Pay)Agent DStv BP Commission</v>
          </cell>
          <cell r="H1096">
            <v>17390</v>
          </cell>
          <cell r="I1096">
            <v>19990</v>
          </cell>
          <cell r="J1096">
            <v>30590</v>
          </cell>
        </row>
        <row r="1097">
          <cell r="G1097" t="str">
            <v>Other Cities SummaryMerchant Payments (Bill Pay)Agent DStv BP Commission - Reversals</v>
          </cell>
          <cell r="H1097">
            <v>0</v>
          </cell>
          <cell r="I1097">
            <v>0</v>
          </cell>
          <cell r="J1097">
            <v>0</v>
          </cell>
        </row>
        <row r="1098">
          <cell r="G1098" t="str">
            <v>Other Cities SummaryMerchant Payments (Bill Pay)Number of agents performing Gotv</v>
          </cell>
          <cell r="H1098">
            <v>8</v>
          </cell>
          <cell r="I1098">
            <v>8</v>
          </cell>
          <cell r="J1098">
            <v>9</v>
          </cell>
        </row>
        <row r="1099">
          <cell r="G1099" t="str">
            <v>Other Cities SummaryMerchant Payments (Bill Pay)Churn Agents Gotv BP</v>
          </cell>
          <cell r="H1099" t="str">
            <v xml:space="preserve">   </v>
          </cell>
          <cell r="I1099" t="str">
            <v xml:space="preserve">   </v>
          </cell>
          <cell r="J1099">
            <v>0</v>
          </cell>
        </row>
        <row r="1100">
          <cell r="G1100" t="str">
            <v xml:space="preserve">Other Cities SummaryMerchant Payments (Bill Pay)New / Fresh Agents BP in Month </v>
          </cell>
          <cell r="H1100">
            <v>1</v>
          </cell>
          <cell r="I1100">
            <v>1</v>
          </cell>
          <cell r="J1100">
            <v>1</v>
          </cell>
        </row>
        <row r="1101">
          <cell r="G1101" t="str">
            <v>Other Cities SummaryMerchant Payments (Bill Pay)Total Gotv BP Volume</v>
          </cell>
          <cell r="H1101">
            <v>112</v>
          </cell>
          <cell r="I1101">
            <v>120</v>
          </cell>
          <cell r="J1101">
            <v>224</v>
          </cell>
        </row>
        <row r="1102">
          <cell r="G1102" t="str">
            <v>Other Cities SummaryMerchant Payments (Bill Pay)Total Gotv BP Value</v>
          </cell>
          <cell r="H1102">
            <v>170500</v>
          </cell>
          <cell r="I1102">
            <v>176500</v>
          </cell>
          <cell r="J1102">
            <v>331500</v>
          </cell>
        </row>
        <row r="1103">
          <cell r="G1103" t="str">
            <v>Other Cities SummaryMerchant Payments (Bill Pay)Average Value of Gotv BP</v>
          </cell>
          <cell r="H1103">
            <v>1522.32</v>
          </cell>
          <cell r="I1103">
            <v>1470.83</v>
          </cell>
          <cell r="J1103">
            <v>1479.91</v>
          </cell>
        </row>
        <row r="1104">
          <cell r="G1104" t="str">
            <v>Other Cities SummaryMerchant Payments (Bill Pay)Paga Gotv BP Income</v>
          </cell>
          <cell r="H1104">
            <v>3945</v>
          </cell>
          <cell r="I1104">
            <v>4165</v>
          </cell>
          <cell r="J1104">
            <v>7795</v>
          </cell>
        </row>
        <row r="1105">
          <cell r="G1105" t="str">
            <v>Other Cities SummaryMerchant Payments (Bill Pay)Agent Gotv BP Commission</v>
          </cell>
          <cell r="H1105">
            <v>2360</v>
          </cell>
          <cell r="I1105">
            <v>2460</v>
          </cell>
          <cell r="J1105">
            <v>4570</v>
          </cell>
        </row>
        <row r="1106">
          <cell r="G1106" t="str">
            <v>Other Cities SummaryMerchant Payments (Bill Pay)Number of agents performing Startimes</v>
          </cell>
          <cell r="H1106">
            <v>4</v>
          </cell>
          <cell r="I1106">
            <v>4</v>
          </cell>
          <cell r="J1106">
            <v>5</v>
          </cell>
        </row>
        <row r="1107">
          <cell r="G1107" t="str">
            <v>Other Cities SummaryMerchant Payments (Bill Pay)Churn Agents Startimes BP</v>
          </cell>
          <cell r="H1107">
            <v>2</v>
          </cell>
          <cell r="I1107" t="str">
            <v xml:space="preserve">   </v>
          </cell>
          <cell r="J1107">
            <v>0</v>
          </cell>
        </row>
        <row r="1108">
          <cell r="G1108" t="str">
            <v xml:space="preserve">Other Cities SummaryMerchant Payments (Bill Pay)New / Fresh Agents BP in Month </v>
          </cell>
          <cell r="H1108" t="str">
            <v xml:space="preserve">   </v>
          </cell>
          <cell r="I1108">
            <v>1</v>
          </cell>
          <cell r="J1108">
            <v>1</v>
          </cell>
        </row>
        <row r="1109">
          <cell r="G1109" t="str">
            <v>Other Cities SummaryMerchant Payments (Bill Pay)Total Startimes BP Volume</v>
          </cell>
          <cell r="H1109">
            <v>26</v>
          </cell>
          <cell r="I1109">
            <v>17</v>
          </cell>
          <cell r="J1109">
            <v>19</v>
          </cell>
        </row>
        <row r="1110">
          <cell r="G1110" t="str">
            <v>Other Cities SummaryMerchant Payments (Bill Pay)Total Startimes BP Value</v>
          </cell>
          <cell r="H1110">
            <v>54500</v>
          </cell>
          <cell r="I1110">
            <v>19000</v>
          </cell>
          <cell r="J1110">
            <v>27000</v>
          </cell>
        </row>
        <row r="1111">
          <cell r="G1111" t="str">
            <v>Other Cities SummaryMerchant Payments (Bill Pay)Average Value of Startimes BP</v>
          </cell>
          <cell r="H1111">
            <v>2096.15</v>
          </cell>
          <cell r="I1111">
            <v>1117.6500000000001</v>
          </cell>
          <cell r="J1111">
            <v>1421.05</v>
          </cell>
        </row>
        <row r="1112">
          <cell r="G1112" t="str">
            <v>Other Cities SummaryMerchant Payments (Bill Pay)Paga Startimes BP Income</v>
          </cell>
          <cell r="H1112">
            <v>52865</v>
          </cell>
          <cell r="I1112">
            <v>18430</v>
          </cell>
          <cell r="J1112">
            <v>26190</v>
          </cell>
        </row>
        <row r="1113">
          <cell r="G1113" t="str">
            <v>Other Cities SummaryMerchant Payments (Bill Pay)Agent Startimes BP Commission</v>
          </cell>
          <cell r="H1113">
            <v>1635</v>
          </cell>
          <cell r="I1113">
            <v>570</v>
          </cell>
          <cell r="J1113">
            <v>810</v>
          </cell>
        </row>
        <row r="1114">
          <cell r="G1114" t="str">
            <v>Other Cities SummaryMerchant Payments (Bill Pay)Number of agents performing Other</v>
          </cell>
          <cell r="H1114">
            <v>1</v>
          </cell>
          <cell r="I1114" t="str">
            <v xml:space="preserve">   </v>
          </cell>
          <cell r="J1114">
            <v>0</v>
          </cell>
        </row>
        <row r="1115">
          <cell r="G1115" t="str">
            <v>Other Cities SummaryMerchant Payments (Bill Pay)Churn Agents Other BP</v>
          </cell>
          <cell r="H1115">
            <v>1</v>
          </cell>
          <cell r="I1115" t="str">
            <v xml:space="preserve">   </v>
          </cell>
          <cell r="J1115">
            <v>0</v>
          </cell>
        </row>
        <row r="1116">
          <cell r="G1116" t="str">
            <v xml:space="preserve">Other Cities SummaryMerchant Payments (Bill Pay)New / Fresh Agents BP in Month </v>
          </cell>
          <cell r="H1116" t="str">
            <v xml:space="preserve">   </v>
          </cell>
          <cell r="I1116" t="str">
            <v xml:space="preserve">   </v>
          </cell>
          <cell r="J1116">
            <v>0</v>
          </cell>
        </row>
        <row r="1117">
          <cell r="G1117" t="str">
            <v>Other Cities SummaryMerchant Payments (Bill Pay)Total Other BP Volume</v>
          </cell>
          <cell r="H1117">
            <v>1</v>
          </cell>
          <cell r="I1117" t="str">
            <v xml:space="preserve">   </v>
          </cell>
          <cell r="J1117">
            <v>0</v>
          </cell>
        </row>
        <row r="1118">
          <cell r="G1118" t="str">
            <v>Other Cities SummaryMerchant Payments (Bill Pay)Total Other BP Volume - Reversals</v>
          </cell>
          <cell r="H1118">
            <v>1</v>
          </cell>
          <cell r="I1118" t="str">
            <v xml:space="preserve">   </v>
          </cell>
          <cell r="J1118">
            <v>0</v>
          </cell>
        </row>
        <row r="1119">
          <cell r="G1119" t="str">
            <v>Other Cities SummaryMerchant Payments (Bill Pay)Total Other BP Value</v>
          </cell>
          <cell r="H1119">
            <v>-950</v>
          </cell>
          <cell r="I1119" t="str">
            <v xml:space="preserve">   </v>
          </cell>
          <cell r="J1119">
            <v>0</v>
          </cell>
        </row>
        <row r="1120">
          <cell r="G1120" t="str">
            <v>Other Cities SummaryMerchant Payments (Bill Pay)Total Other BP Value - Reversals</v>
          </cell>
          <cell r="H1120">
            <v>-950</v>
          </cell>
          <cell r="I1120" t="str">
            <v xml:space="preserve">   </v>
          </cell>
          <cell r="J1120">
            <v>0</v>
          </cell>
        </row>
        <row r="1121">
          <cell r="G1121" t="str">
            <v>Other Cities SummaryMerchant Payments (Bill Pay)Average Value of Other BP</v>
          </cell>
          <cell r="H1121">
            <v>-950</v>
          </cell>
          <cell r="I1121" t="str">
            <v xml:space="preserve">   </v>
          </cell>
          <cell r="J1121">
            <v>0</v>
          </cell>
        </row>
        <row r="1122">
          <cell r="G1122" t="str">
            <v>Other Cities SummaryMerchant Payments (Bill Pay)Average Value of Other BP - Reversals</v>
          </cell>
          <cell r="H1122">
            <v>-950</v>
          </cell>
          <cell r="I1122" t="str">
            <v xml:space="preserve">   </v>
          </cell>
          <cell r="J1122">
            <v>0</v>
          </cell>
        </row>
        <row r="1123">
          <cell r="G1123" t="str">
            <v>Other Cities SummaryMerchant Payments (Bill Pay)Paga Other BP Income</v>
          </cell>
          <cell r="H1123">
            <v>0</v>
          </cell>
          <cell r="I1123" t="str">
            <v xml:space="preserve">   </v>
          </cell>
          <cell r="J1123">
            <v>0</v>
          </cell>
        </row>
        <row r="1124">
          <cell r="G1124" t="str">
            <v>Other Cities SummaryMerchant Payments (Bill Pay)Paga Other BP Income - Reversals</v>
          </cell>
          <cell r="H1124">
            <v>0</v>
          </cell>
          <cell r="I1124" t="str">
            <v xml:space="preserve">   </v>
          </cell>
          <cell r="J1124">
            <v>0</v>
          </cell>
        </row>
        <row r="1125">
          <cell r="G1125" t="str">
            <v>Other Cities SummaryMerchant Payments (Bill Pay)Agent Other BP Commission</v>
          </cell>
          <cell r="H1125">
            <v>0</v>
          </cell>
          <cell r="I1125" t="str">
            <v xml:space="preserve">   </v>
          </cell>
          <cell r="J1125">
            <v>0</v>
          </cell>
        </row>
        <row r="1126">
          <cell r="G1126" t="str">
            <v>Other Cities SummaryMerchant Payments (Bill Pay)Agent Other BP Commission - Reversals</v>
          </cell>
          <cell r="H1126">
            <v>0</v>
          </cell>
          <cell r="I1126" t="str">
            <v xml:space="preserve">   </v>
          </cell>
          <cell r="J1126">
            <v>0</v>
          </cell>
        </row>
        <row r="1127">
          <cell r="G1127" t="str">
            <v>Other Cities SummaryAirtimeNumber of Agents performing Airtime on Transaction</v>
          </cell>
          <cell r="H1127">
            <v>24</v>
          </cell>
          <cell r="I1127">
            <v>24</v>
          </cell>
          <cell r="J1127">
            <v>23</v>
          </cell>
        </row>
        <row r="1128">
          <cell r="G1128" t="str">
            <v>Other Cities SummaryAirtimeChurn Agents Airtime</v>
          </cell>
          <cell r="H1128">
            <v>4</v>
          </cell>
          <cell r="I1128">
            <v>3</v>
          </cell>
          <cell r="J1128">
            <v>2</v>
          </cell>
        </row>
        <row r="1129">
          <cell r="G1129" t="str">
            <v xml:space="preserve">Other Cities SummaryAirtimeNew / Fresh Agents Airtime in Month </v>
          </cell>
          <cell r="H1129">
            <v>1</v>
          </cell>
          <cell r="I1129">
            <v>2</v>
          </cell>
          <cell r="J1129">
            <v>2</v>
          </cell>
        </row>
        <row r="1130">
          <cell r="G1130" t="str">
            <v>Other Cities SummaryAirtimeTotal Airtime Volume</v>
          </cell>
          <cell r="H1130">
            <v>223</v>
          </cell>
          <cell r="I1130">
            <v>192</v>
          </cell>
          <cell r="J1130">
            <v>213</v>
          </cell>
        </row>
        <row r="1131">
          <cell r="G1131" t="str">
            <v>Other Cities SummaryAirtimeTotal Airtime Value</v>
          </cell>
          <cell r="H1131">
            <v>72439.75</v>
          </cell>
          <cell r="I1131">
            <v>67884</v>
          </cell>
          <cell r="J1131">
            <v>91026.39</v>
          </cell>
        </row>
        <row r="1132">
          <cell r="G1132" t="str">
            <v>Other Cities SummaryAirtimeAverage Value of Airtime</v>
          </cell>
          <cell r="H1132">
            <v>324.83999999999997</v>
          </cell>
          <cell r="I1132">
            <v>353.56</v>
          </cell>
          <cell r="J1132">
            <v>427.35</v>
          </cell>
        </row>
        <row r="1133">
          <cell r="G1133" t="str">
            <v>Other Cities SummaryAirtimePaga Airtime Income</v>
          </cell>
          <cell r="H1133">
            <v>1835.12</v>
          </cell>
          <cell r="I1133">
            <v>1634.52</v>
          </cell>
          <cell r="J1133">
            <v>3809.24</v>
          </cell>
        </row>
        <row r="1134">
          <cell r="G1134" t="str">
            <v>Other Cities SummaryAirtimeAgent Airtime Commission</v>
          </cell>
          <cell r="H1134">
            <v>3621.99</v>
          </cell>
          <cell r="I1134">
            <v>3394.2</v>
          </cell>
          <cell r="J1134">
            <v>3069.57</v>
          </cell>
        </row>
        <row r="1135">
          <cell r="G1135" t="str">
            <v>Other Cities SummaryAgent Network Sales# of Approved Agents in Total</v>
          </cell>
          <cell r="H1135">
            <v>7238</v>
          </cell>
          <cell r="I1135">
            <v>7453</v>
          </cell>
          <cell r="J1135">
            <v>7743</v>
          </cell>
        </row>
        <row r="1136">
          <cell r="G1136" t="str">
            <v>Other Cities SummaryAgent Network SalesActive Agents in total (at least 1 transactions in the month)</v>
          </cell>
          <cell r="H1136">
            <v>4187</v>
          </cell>
          <cell r="I1136">
            <v>4293</v>
          </cell>
          <cell r="J1136">
            <v>4502</v>
          </cell>
        </row>
        <row r="1137">
          <cell r="G1137" t="str">
            <v>Other Cities SummaryAgent Network SalesActive Agents in total (at least 5 transactions in the month)</v>
          </cell>
          <cell r="H1137">
            <v>3624</v>
          </cell>
          <cell r="I1137">
            <v>3694</v>
          </cell>
          <cell r="J1137">
            <v>3949</v>
          </cell>
        </row>
        <row r="1138">
          <cell r="G1138" t="str">
            <v>Other Cities SummaryAgent Network SalesFresh Active Agents in total (at least 1 transactions in the month)</v>
          </cell>
          <cell r="H1138">
            <v>369</v>
          </cell>
          <cell r="I1138">
            <v>440</v>
          </cell>
          <cell r="J1138">
            <v>472</v>
          </cell>
        </row>
        <row r="1139">
          <cell r="G1139" t="str">
            <v>Other Cities SummaryAgent Network SalesFresh Active Agents in total (at least 5 transactions in the month)</v>
          </cell>
          <cell r="H1139">
            <v>364</v>
          </cell>
          <cell r="I1139">
            <v>384</v>
          </cell>
          <cell r="J1139">
            <v>466</v>
          </cell>
        </row>
        <row r="1140">
          <cell r="G1140" t="str">
            <v>Other Cities SummaryAgent Network SalesChurn Active Agents (1 txn in Month)</v>
          </cell>
          <cell r="H1140">
            <v>309</v>
          </cell>
          <cell r="I1140">
            <v>334</v>
          </cell>
          <cell r="J1140">
            <v>263</v>
          </cell>
        </row>
        <row r="1141">
          <cell r="G1141" t="str">
            <v>Other Cities SummaryAgent Network SalesChurn Active Agents (5 txn in Month)</v>
          </cell>
          <cell r="H1141">
            <v>330</v>
          </cell>
          <cell r="I1141">
            <v>314</v>
          </cell>
          <cell r="J1141">
            <v>211</v>
          </cell>
        </row>
        <row r="1142">
          <cell r="G1142" t="str">
            <v>Other Cities SummaryOther cities - All data in this section apply only to agents in Other cities (or the specific city)# Agents in City</v>
          </cell>
          <cell r="H1142">
            <v>1132</v>
          </cell>
          <cell r="I1142">
            <v>1212</v>
          </cell>
          <cell r="J1142">
            <v>1289</v>
          </cell>
        </row>
        <row r="1143">
          <cell r="G1143" t="str">
            <v>Other Cities SummaryOther cities - All data in this section apply only to agents in Other cities (or the specific city)Active Agents in City in month (at least 1 transactions in the month)</v>
          </cell>
          <cell r="H1143">
            <v>686</v>
          </cell>
          <cell r="I1143">
            <v>738</v>
          </cell>
          <cell r="J1143">
            <v>809</v>
          </cell>
        </row>
        <row r="1144">
          <cell r="G1144" t="str">
            <v>Other Cities SummaryOther cities - All data in this section apply only to agents in Other cities (or the specific city)Active Agents in City in month (at least 5 transactions in the month)</v>
          </cell>
          <cell r="H1144">
            <v>580</v>
          </cell>
          <cell r="I1144">
            <v>649</v>
          </cell>
          <cell r="J1144">
            <v>711</v>
          </cell>
        </row>
        <row r="1145">
          <cell r="G1145" t="str">
            <v>Other Cities SummaryOther cities - All data in this section apply only to agents in Other cities (or the specific city)Churn City Agents in Month (1 txn in Month)</v>
          </cell>
          <cell r="H1145">
            <v>77</v>
          </cell>
          <cell r="I1145">
            <v>66</v>
          </cell>
          <cell r="J1145">
            <v>37</v>
          </cell>
        </row>
        <row r="1146">
          <cell r="G1146" t="str">
            <v>Other Cities SummaryOther cities - All data in this section apply only to agents in Other cities (or the specific city)Churn City Agents in Month (5 txn in Month)</v>
          </cell>
          <cell r="H1146">
            <v>60</v>
          </cell>
          <cell r="I1146">
            <v>40</v>
          </cell>
          <cell r="J1146">
            <v>36</v>
          </cell>
        </row>
        <row r="1147">
          <cell r="G1147" t="str">
            <v>Other Cities SummaryDeposit into Paga Number of Agents performing at least 1 Deposit for Customer or another Agent (Accept Deposit)</v>
          </cell>
          <cell r="H1147">
            <v>195</v>
          </cell>
          <cell r="I1147">
            <v>215</v>
          </cell>
          <cell r="J1147">
            <v>240</v>
          </cell>
        </row>
        <row r="1148">
          <cell r="G1148" t="str">
            <v>Other Cities SummaryDeposit into Paga Churn Agents DP</v>
          </cell>
          <cell r="H1148">
            <v>81</v>
          </cell>
          <cell r="I1148">
            <v>60</v>
          </cell>
          <cell r="J1148">
            <v>65</v>
          </cell>
        </row>
        <row r="1149">
          <cell r="G1149" t="str">
            <v xml:space="preserve">Other Cities SummaryDeposit into Paga New / Fresh Agents DP in Month </v>
          </cell>
          <cell r="H1149">
            <v>60</v>
          </cell>
          <cell r="I1149">
            <v>80</v>
          </cell>
          <cell r="J1149">
            <v>90</v>
          </cell>
        </row>
        <row r="1150">
          <cell r="G1150" t="str">
            <v>Other Cities SummaryDeposit into Paga Total DP Volume</v>
          </cell>
          <cell r="H1150">
            <v>14457</v>
          </cell>
          <cell r="I1150">
            <v>6410</v>
          </cell>
          <cell r="J1150">
            <v>9619</v>
          </cell>
        </row>
        <row r="1151">
          <cell r="G1151" t="str">
            <v>Other Cities SummaryDeposit into Paga Total DP Value</v>
          </cell>
          <cell r="H1151">
            <v>74702393.430000007</v>
          </cell>
          <cell r="I1151">
            <v>51824733.990000002</v>
          </cell>
          <cell r="J1151">
            <v>62731487.850000001</v>
          </cell>
        </row>
        <row r="1152">
          <cell r="G1152" t="str">
            <v>Other Cities SummaryDeposit into Paga Average Value of DP</v>
          </cell>
          <cell r="H1152">
            <v>5167.21</v>
          </cell>
          <cell r="I1152">
            <v>8084.98</v>
          </cell>
          <cell r="J1152">
            <v>6521.62</v>
          </cell>
        </row>
        <row r="1153">
          <cell r="G1153" t="str">
            <v>Other Cities SummaryMoney Transfer on PagaNumber of Agents performing MT on Paga (to customer or non-customer)</v>
          </cell>
          <cell r="H1153">
            <v>19</v>
          </cell>
          <cell r="I1153">
            <v>48</v>
          </cell>
          <cell r="J1153">
            <v>48</v>
          </cell>
        </row>
        <row r="1154">
          <cell r="G1154" t="str">
            <v>Other Cities SummaryMoney Transfer on PagaChurn Agents MT</v>
          </cell>
          <cell r="H1154">
            <v>29</v>
          </cell>
          <cell r="I1154">
            <v>15</v>
          </cell>
          <cell r="J1154">
            <v>27</v>
          </cell>
        </row>
        <row r="1155">
          <cell r="G1155" t="str">
            <v xml:space="preserve">Other Cities SummaryMoney Transfer on PagaNew / Fresh Agents MT in Month </v>
          </cell>
          <cell r="H1155">
            <v>13</v>
          </cell>
          <cell r="I1155">
            <v>44</v>
          </cell>
          <cell r="J1155">
            <v>27</v>
          </cell>
        </row>
        <row r="1156">
          <cell r="G1156" t="str">
            <v>Other Cities SummaryMoney Transfer on PagaTotal MT Volume</v>
          </cell>
          <cell r="H1156">
            <v>28</v>
          </cell>
          <cell r="I1156">
            <v>82</v>
          </cell>
          <cell r="J1156">
            <v>85</v>
          </cell>
        </row>
        <row r="1157">
          <cell r="G1157" t="str">
            <v>Other Cities SummaryMoney Transfer on PagaTotal MT Value</v>
          </cell>
          <cell r="H1157">
            <v>227400</v>
          </cell>
          <cell r="I1157">
            <v>3729350</v>
          </cell>
          <cell r="J1157">
            <v>4837793</v>
          </cell>
        </row>
        <row r="1158">
          <cell r="G1158" t="str">
            <v>Other Cities SummaryMoney Transfer on PagaAverage Value of MT</v>
          </cell>
          <cell r="H1158">
            <v>8121.43</v>
          </cell>
          <cell r="I1158">
            <v>45479.88</v>
          </cell>
          <cell r="J1158">
            <v>56915.21</v>
          </cell>
        </row>
        <row r="1159">
          <cell r="G1159" t="str">
            <v>Other Cities SummaryMoney Transfer on PagaPaga MT Income</v>
          </cell>
          <cell r="H1159">
            <v>2690</v>
          </cell>
          <cell r="I1159">
            <v>10110</v>
          </cell>
          <cell r="J1159">
            <v>11030</v>
          </cell>
        </row>
        <row r="1160">
          <cell r="G1160" t="str">
            <v>Other Cities SummaryMoney Transfer on PagaAgent MT Commission</v>
          </cell>
          <cell r="H1160">
            <v>1210</v>
          </cell>
          <cell r="I1160">
            <v>6040</v>
          </cell>
          <cell r="J1160">
            <v>6820</v>
          </cell>
        </row>
        <row r="1161">
          <cell r="G1161" t="str">
            <v>Other Cities SummaryDeposit To BankNumber of Agents performing Deposit to Bank</v>
          </cell>
          <cell r="H1161">
            <v>483</v>
          </cell>
          <cell r="I1161">
            <v>540</v>
          </cell>
          <cell r="J1161">
            <v>555</v>
          </cell>
        </row>
        <row r="1162">
          <cell r="G1162" t="str">
            <v>Other Cities SummaryDeposit To BankChurn Agents DB</v>
          </cell>
          <cell r="H1162">
            <v>91</v>
          </cell>
          <cell r="I1162">
            <v>65</v>
          </cell>
          <cell r="J1162">
            <v>77</v>
          </cell>
        </row>
        <row r="1163">
          <cell r="G1163" t="str">
            <v xml:space="preserve">Other Cities SummaryDeposit To Bank New / Fresh Agents DB in Month </v>
          </cell>
          <cell r="H1163">
            <v>82</v>
          </cell>
          <cell r="I1163">
            <v>105</v>
          </cell>
          <cell r="J1163">
            <v>99</v>
          </cell>
        </row>
        <row r="1164">
          <cell r="G1164" t="str">
            <v>Other Cities SummaryDeposit To BankTotal DB Volume</v>
          </cell>
          <cell r="H1164">
            <v>5887</v>
          </cell>
          <cell r="I1164">
            <v>7678</v>
          </cell>
          <cell r="J1164">
            <v>7827</v>
          </cell>
        </row>
        <row r="1165">
          <cell r="G1165" t="str">
            <v>Other Cities SummaryDeposit To BankTotal DB Volume - Reversals</v>
          </cell>
          <cell r="H1165">
            <v>10</v>
          </cell>
          <cell r="I1165">
            <v>5</v>
          </cell>
          <cell r="J1165">
            <v>2</v>
          </cell>
        </row>
        <row r="1166">
          <cell r="G1166" t="str">
            <v>Other Cities SummaryDeposit To BankTotal DB Value</v>
          </cell>
          <cell r="H1166">
            <v>103561816.8</v>
          </cell>
          <cell r="I1166">
            <v>135597027.5</v>
          </cell>
          <cell r="J1166">
            <v>139999626.90000001</v>
          </cell>
        </row>
        <row r="1167">
          <cell r="G1167" t="str">
            <v>Other Cities SummaryDeposit To BankTotal DB Value - Reversals</v>
          </cell>
          <cell r="H1167">
            <v>-318000</v>
          </cell>
          <cell r="I1167">
            <v>-50500</v>
          </cell>
          <cell r="J1167">
            <v>-15000</v>
          </cell>
        </row>
        <row r="1168">
          <cell r="G1168" t="str">
            <v>Other Cities SummaryDeposit To BankAverage Value of DB</v>
          </cell>
          <cell r="H1168">
            <v>17591.61</v>
          </cell>
          <cell r="I1168">
            <v>17660.46</v>
          </cell>
          <cell r="J1168">
            <v>17886.75</v>
          </cell>
        </row>
        <row r="1169">
          <cell r="G1169" t="str">
            <v>Other Cities SummaryDeposit To BankAverage Value of DB - Reversals</v>
          </cell>
          <cell r="H1169">
            <v>-31800</v>
          </cell>
          <cell r="I1169">
            <v>-10100</v>
          </cell>
          <cell r="J1169">
            <v>-7500</v>
          </cell>
        </row>
        <row r="1170">
          <cell r="G1170" t="str">
            <v>Other Cities SummaryDeposit To BankPaga DB Income</v>
          </cell>
          <cell r="H1170">
            <v>496740</v>
          </cell>
          <cell r="I1170">
            <v>654280</v>
          </cell>
          <cell r="J1170">
            <v>665080</v>
          </cell>
        </row>
        <row r="1171">
          <cell r="G1171" t="str">
            <v>Other Cities SummaryDeposit To BankPaga DB Income - Reversal</v>
          </cell>
          <cell r="H1171">
            <v>-720</v>
          </cell>
          <cell r="I1171">
            <v>-470</v>
          </cell>
          <cell r="J1171">
            <v>-170</v>
          </cell>
        </row>
        <row r="1172">
          <cell r="G1172" t="str">
            <v>Other Cities SummaryDeposit To BankAgent DB Commission</v>
          </cell>
          <cell r="H1172">
            <v>383310</v>
          </cell>
          <cell r="I1172">
            <v>495920</v>
          </cell>
          <cell r="J1172">
            <v>508370</v>
          </cell>
        </row>
        <row r="1173">
          <cell r="G1173" t="str">
            <v>Other Cities SummaryDeposit To BankAgent DB Commission - Reversal</v>
          </cell>
          <cell r="H1173">
            <v>-780</v>
          </cell>
          <cell r="I1173">
            <v>-280</v>
          </cell>
          <cell r="J1173">
            <v>-130</v>
          </cell>
        </row>
        <row r="1174">
          <cell r="G1174" t="str">
            <v>Other Cities SummaryMerchant Payments (Bill Pay)Number of agents performing DStv</v>
          </cell>
          <cell r="H1174">
            <v>407</v>
          </cell>
          <cell r="I1174">
            <v>441</v>
          </cell>
          <cell r="J1174">
            <v>508</v>
          </cell>
        </row>
        <row r="1175">
          <cell r="G1175" t="str">
            <v>Other Cities SummaryMerchant Payments (Bill Pay)Churn Agents DStv BP</v>
          </cell>
          <cell r="H1175">
            <v>31</v>
          </cell>
          <cell r="I1175">
            <v>31</v>
          </cell>
          <cell r="J1175">
            <v>19</v>
          </cell>
        </row>
        <row r="1176">
          <cell r="G1176" t="str">
            <v xml:space="preserve">Other Cities SummaryMerchant Payments (Bill Pay)New / Fresh Agents BP in Month </v>
          </cell>
          <cell r="H1176">
            <v>67</v>
          </cell>
          <cell r="I1176">
            <v>89</v>
          </cell>
          <cell r="J1176">
            <v>96</v>
          </cell>
        </row>
        <row r="1177">
          <cell r="G1177" t="str">
            <v>Other Cities SummaryMerchant Payments (Bill Pay)Total DStv BP Volume</v>
          </cell>
          <cell r="H1177">
            <v>15919</v>
          </cell>
          <cell r="I1177">
            <v>23040</v>
          </cell>
          <cell r="J1177">
            <v>32807</v>
          </cell>
        </row>
        <row r="1178">
          <cell r="G1178" t="str">
            <v>Other Cities SummaryMerchant Payments (Bill Pay)Total DStv BP Volume - Reversal</v>
          </cell>
          <cell r="H1178">
            <v>37</v>
          </cell>
          <cell r="I1178">
            <v>31</v>
          </cell>
          <cell r="J1178">
            <v>33</v>
          </cell>
        </row>
        <row r="1179">
          <cell r="G1179" t="str">
            <v>Other Cities SummaryMerchant Payments (Bill Pay)Total DStv BP Value</v>
          </cell>
          <cell r="H1179">
            <v>47998656</v>
          </cell>
          <cell r="I1179">
            <v>70344365</v>
          </cell>
          <cell r="J1179">
            <v>96569076.5</v>
          </cell>
        </row>
        <row r="1180">
          <cell r="G1180" t="str">
            <v>Other Cities SummaryMerchant Payments (Bill Pay)Total DStv BP Value - Reversal</v>
          </cell>
          <cell r="H1180">
            <v>-170990</v>
          </cell>
          <cell r="I1180">
            <v>-180850</v>
          </cell>
          <cell r="J1180">
            <v>-141850</v>
          </cell>
        </row>
        <row r="1181">
          <cell r="G1181" t="str">
            <v>Other Cities SummaryMerchant Payments (Bill Pay)Average Value of DStv BP</v>
          </cell>
          <cell r="H1181">
            <v>3015.18</v>
          </cell>
          <cell r="I1181">
            <v>3053.14</v>
          </cell>
          <cell r="J1181">
            <v>2943.55</v>
          </cell>
        </row>
        <row r="1182">
          <cell r="G1182" t="str">
            <v>Other Cities SummaryMerchant Payments (Bill Pay)Average Value of DStv BP - Reversals</v>
          </cell>
          <cell r="H1182">
            <v>-4621.3500000000004</v>
          </cell>
          <cell r="I1182">
            <v>-5833.87</v>
          </cell>
          <cell r="J1182">
            <v>-4298.4799999999996</v>
          </cell>
        </row>
        <row r="1183">
          <cell r="G1183" t="str">
            <v>Other Cities SummaryMerchant Payments (Bill Pay)Paga DStv BP Income</v>
          </cell>
          <cell r="H1183">
            <v>799076.46</v>
          </cell>
          <cell r="I1183">
            <v>1165432.1499999999</v>
          </cell>
          <cell r="J1183">
            <v>1622594.27</v>
          </cell>
        </row>
        <row r="1184">
          <cell r="G1184" t="str">
            <v>Other Cities SummaryMerchant Payments (Bill Pay)Paga DStv BP Income - Reversals</v>
          </cell>
          <cell r="H1184">
            <v>-260</v>
          </cell>
          <cell r="I1184">
            <v>0</v>
          </cell>
          <cell r="J1184">
            <v>0</v>
          </cell>
        </row>
        <row r="1185">
          <cell r="G1185" t="str">
            <v>Other Cities SummaryMerchant Payments (Bill Pay)Agent DStv BP Commission</v>
          </cell>
          <cell r="H1185">
            <v>528910</v>
          </cell>
          <cell r="I1185">
            <v>779120</v>
          </cell>
          <cell r="J1185">
            <v>1090060</v>
          </cell>
        </row>
        <row r="1186">
          <cell r="G1186" t="str">
            <v>Other Cities SummaryMerchant Payments (Bill Pay)Agent DStv BP Commission - Reversals</v>
          </cell>
          <cell r="H1186">
            <v>-200</v>
          </cell>
          <cell r="I1186">
            <v>0</v>
          </cell>
          <cell r="J1186">
            <v>0</v>
          </cell>
        </row>
        <row r="1187">
          <cell r="G1187" t="str">
            <v>Other Cities SummaryMerchant Payments (Bill Pay)Number of agents performing Gotv</v>
          </cell>
          <cell r="H1187">
            <v>361</v>
          </cell>
          <cell r="I1187">
            <v>421</v>
          </cell>
          <cell r="J1187">
            <v>538</v>
          </cell>
        </row>
        <row r="1188">
          <cell r="G1188" t="str">
            <v>Other Cities SummaryMerchant Payments (Bill Pay)Churn Agents Gotv BP</v>
          </cell>
          <cell r="H1188">
            <v>13</v>
          </cell>
          <cell r="I1188">
            <v>21</v>
          </cell>
          <cell r="J1188">
            <v>22</v>
          </cell>
        </row>
        <row r="1189">
          <cell r="G1189" t="str">
            <v xml:space="preserve">Other Cities SummaryMerchant Payments (Bill Pay)New / Fresh Agents BP in Month </v>
          </cell>
          <cell r="H1189">
            <v>86</v>
          </cell>
          <cell r="I1189">
            <v>94</v>
          </cell>
          <cell r="J1189">
            <v>124</v>
          </cell>
        </row>
        <row r="1190">
          <cell r="G1190" t="str">
            <v>Other Cities SummaryMerchant Payments (Bill Pay)Total Gotv BP Volume</v>
          </cell>
          <cell r="H1190">
            <v>18982</v>
          </cell>
          <cell r="I1190">
            <v>24077</v>
          </cell>
          <cell r="J1190">
            <v>41789</v>
          </cell>
        </row>
        <row r="1191">
          <cell r="G1191" t="str">
            <v>Other Cities SummaryMerchant Payments (Bill Pay)Total Gotv BP Volume - Reversals</v>
          </cell>
          <cell r="H1191">
            <v>31</v>
          </cell>
          <cell r="I1191">
            <v>38</v>
          </cell>
          <cell r="J1191">
            <v>75</v>
          </cell>
        </row>
        <row r="1192">
          <cell r="G1192" t="str">
            <v>Other Cities SummaryMerchant Payments (Bill Pay)Total Gotv BP Value</v>
          </cell>
          <cell r="H1192">
            <v>25187977</v>
          </cell>
          <cell r="I1192">
            <v>31802855</v>
          </cell>
          <cell r="J1192">
            <v>56435040</v>
          </cell>
        </row>
        <row r="1193">
          <cell r="G1193" t="str">
            <v>Other Cities SummaryMerchant Payments (Bill Pay)Total Gotv BP Value - Reversals</v>
          </cell>
          <cell r="H1193">
            <v>-56200</v>
          </cell>
          <cell r="I1193">
            <v>-52500</v>
          </cell>
          <cell r="J1193">
            <v>-122100</v>
          </cell>
        </row>
        <row r="1194">
          <cell r="G1194" t="str">
            <v>Other Cities SummaryMerchant Payments (Bill Pay)Average Value of Gotv BP</v>
          </cell>
          <cell r="H1194">
            <v>1326.94</v>
          </cell>
          <cell r="I1194">
            <v>1320.88</v>
          </cell>
          <cell r="J1194">
            <v>1350.48</v>
          </cell>
        </row>
        <row r="1195">
          <cell r="G1195" t="str">
            <v>Other Cities SummaryMerchant Payments (Bill Pay)Average Value of Gotv BP - Reversals</v>
          </cell>
          <cell r="H1195">
            <v>-1812.9</v>
          </cell>
          <cell r="I1195">
            <v>-1381.58</v>
          </cell>
          <cell r="J1195">
            <v>-1628</v>
          </cell>
        </row>
        <row r="1196">
          <cell r="G1196" t="str">
            <v>Other Cities SummaryMerchant Payments (Bill Pay)Paga Gotv BP Income</v>
          </cell>
          <cell r="H1196">
            <v>631326.77</v>
          </cell>
          <cell r="I1196">
            <v>799333.55</v>
          </cell>
          <cell r="J1196">
            <v>1399851.4</v>
          </cell>
        </row>
        <row r="1197">
          <cell r="G1197" t="str">
            <v>Other Cities SummaryMerchant Payments (Bill Pay)Paga Gotv BP Income - Reversals</v>
          </cell>
          <cell r="H1197">
            <v>-135</v>
          </cell>
          <cell r="I1197">
            <v>0</v>
          </cell>
          <cell r="J1197">
            <v>0</v>
          </cell>
        </row>
        <row r="1198">
          <cell r="G1198" t="str">
            <v>Other Cities SummaryMerchant Payments (Bill Pay)Agent Gotv BP Commission</v>
          </cell>
          <cell r="H1198">
            <v>387190</v>
          </cell>
          <cell r="I1198">
            <v>490170</v>
          </cell>
          <cell r="J1198">
            <v>847870</v>
          </cell>
        </row>
        <row r="1199">
          <cell r="G1199" t="str">
            <v>Other Cities SummaryMerchant Payments (Bill Pay)Agent Gotv BP Commission - Reversals</v>
          </cell>
          <cell r="H1199">
            <v>-80</v>
          </cell>
          <cell r="I1199">
            <v>0</v>
          </cell>
          <cell r="J1199">
            <v>0</v>
          </cell>
        </row>
        <row r="1200">
          <cell r="G1200" t="str">
            <v>Other Cities SummaryMerchant Payments (Bill Pay)Number of agents performing Startimes</v>
          </cell>
          <cell r="H1200">
            <v>241</v>
          </cell>
          <cell r="I1200">
            <v>275</v>
          </cell>
          <cell r="J1200">
            <v>354</v>
          </cell>
        </row>
        <row r="1201">
          <cell r="G1201" t="str">
            <v>Other Cities SummaryMerchant Payments (Bill Pay)Churn Agents Startimes BP</v>
          </cell>
          <cell r="H1201">
            <v>15</v>
          </cell>
          <cell r="I1201">
            <v>11</v>
          </cell>
          <cell r="J1201">
            <v>9</v>
          </cell>
        </row>
        <row r="1202">
          <cell r="G1202" t="str">
            <v xml:space="preserve">Other Cities SummaryMerchant Payments (Bill Pay)New / Fresh Agents BP in Month </v>
          </cell>
          <cell r="H1202">
            <v>60</v>
          </cell>
          <cell r="I1202">
            <v>78</v>
          </cell>
          <cell r="J1202">
            <v>119</v>
          </cell>
        </row>
        <row r="1203">
          <cell r="G1203" t="str">
            <v>Other Cities SummaryMerchant Payments (Bill Pay)Total Startimes BP Volume</v>
          </cell>
          <cell r="H1203">
            <v>4522</v>
          </cell>
          <cell r="I1203">
            <v>4044</v>
          </cell>
          <cell r="J1203">
            <v>8713</v>
          </cell>
        </row>
        <row r="1204">
          <cell r="G1204" t="str">
            <v>Other Cities SummaryMerchant Payments (Bill Pay)Total Startimes BP Volume - Reversals</v>
          </cell>
          <cell r="H1204">
            <v>1</v>
          </cell>
          <cell r="I1204">
            <v>1</v>
          </cell>
          <cell r="J1204">
            <v>3</v>
          </cell>
        </row>
        <row r="1205">
          <cell r="G1205" t="str">
            <v>Other Cities SummaryMerchant Payments (Bill Pay)Total Startimes BP Value</v>
          </cell>
          <cell r="H1205">
            <v>5396050</v>
          </cell>
          <cell r="I1205">
            <v>4861828</v>
          </cell>
          <cell r="J1205">
            <v>10619965</v>
          </cell>
        </row>
        <row r="1206">
          <cell r="G1206" t="str">
            <v>Other Cities SummaryMerchant Payments (Bill Pay)Total Startimes BP Value - Reversals</v>
          </cell>
          <cell r="H1206">
            <v>-1000</v>
          </cell>
          <cell r="I1206">
            <v>-1000</v>
          </cell>
          <cell r="J1206">
            <v>-3000</v>
          </cell>
        </row>
        <row r="1207">
          <cell r="G1207" t="str">
            <v>Other Cities SummaryMerchant Payments (Bill Pay)Average Value of Startimes BP</v>
          </cell>
          <cell r="H1207">
            <v>1193.29</v>
          </cell>
          <cell r="I1207">
            <v>1202.23</v>
          </cell>
          <cell r="J1207">
            <v>1218.8599999999999</v>
          </cell>
        </row>
        <row r="1208">
          <cell r="G1208" t="str">
            <v>Other Cities SummaryMerchant Payments (Bill Pay)Average Value of Startimes BP - Reversals</v>
          </cell>
          <cell r="H1208">
            <v>-1000</v>
          </cell>
          <cell r="I1208">
            <v>-1000</v>
          </cell>
          <cell r="J1208">
            <v>-1000</v>
          </cell>
        </row>
        <row r="1209">
          <cell r="G1209" t="str">
            <v>Other Cities SummaryMerchant Payments (Bill Pay)Paga Startimes BP Income</v>
          </cell>
          <cell r="H1209">
            <v>5235138.5</v>
          </cell>
          <cell r="I1209">
            <v>4716943.16</v>
          </cell>
          <cell r="J1209">
            <v>10304276.050000001</v>
          </cell>
        </row>
        <row r="1210">
          <cell r="G1210" t="str">
            <v>Other Cities SummaryMerchant Payments (Bill Pay)Paga Startimes BP Income - Reversals</v>
          </cell>
          <cell r="H1210">
            <v>0</v>
          </cell>
          <cell r="I1210">
            <v>0</v>
          </cell>
          <cell r="J1210">
            <v>0</v>
          </cell>
        </row>
        <row r="1211">
          <cell r="G1211" t="str">
            <v>Other Cities SummaryMerchant Payments (Bill Pay)Agent Startimes BP Commission</v>
          </cell>
          <cell r="H1211">
            <v>161911.5</v>
          </cell>
          <cell r="I1211">
            <v>145884.84</v>
          </cell>
          <cell r="J1211">
            <v>318688.95</v>
          </cell>
        </row>
        <row r="1212">
          <cell r="G1212" t="str">
            <v>Other Cities SummaryMerchant Payments (Bill Pay)Agent Startimes BP Commission - Reversals</v>
          </cell>
          <cell r="H1212">
            <v>0</v>
          </cell>
          <cell r="I1212">
            <v>0</v>
          </cell>
          <cell r="J1212">
            <v>0</v>
          </cell>
        </row>
        <row r="1213">
          <cell r="G1213" t="str">
            <v>Other Cities SummaryMerchant Payments (Bill Pay)Number of agents performing Other</v>
          </cell>
          <cell r="H1213">
            <v>36</v>
          </cell>
          <cell r="I1213">
            <v>41</v>
          </cell>
          <cell r="J1213">
            <v>42</v>
          </cell>
        </row>
        <row r="1214">
          <cell r="G1214" t="str">
            <v>Other Cities SummaryMerchant Payments (Bill Pay)Churn Agents Other BP</v>
          </cell>
          <cell r="H1214">
            <v>6</v>
          </cell>
          <cell r="I1214">
            <v>1</v>
          </cell>
          <cell r="J1214">
            <v>8</v>
          </cell>
        </row>
        <row r="1215">
          <cell r="G1215" t="str">
            <v xml:space="preserve">Other Cities SummaryMerchant Payments (Bill Pay)New / Fresh Agents BP in Month </v>
          </cell>
          <cell r="H1215">
            <v>29</v>
          </cell>
          <cell r="I1215">
            <v>31</v>
          </cell>
          <cell r="J1215">
            <v>33</v>
          </cell>
        </row>
        <row r="1216">
          <cell r="G1216" t="str">
            <v>Other Cities SummaryMerchant Payments (Bill Pay)Total Other BP Volume</v>
          </cell>
          <cell r="H1216">
            <v>58</v>
          </cell>
          <cell r="I1216">
            <v>71</v>
          </cell>
          <cell r="J1216">
            <v>65</v>
          </cell>
        </row>
        <row r="1217">
          <cell r="G1217" t="str">
            <v>Other Cities SummaryMerchant Payments (Bill Pay)Total Other BP Volume - Reversals</v>
          </cell>
          <cell r="H1217" t="str">
            <v xml:space="preserve"> </v>
          </cell>
          <cell r="I1217">
            <v>1</v>
          </cell>
          <cell r="J1217">
            <v>0</v>
          </cell>
        </row>
        <row r="1218">
          <cell r="G1218" t="str">
            <v>Other Cities SummaryMerchant Payments (Bill Pay)Total Other BP Value</v>
          </cell>
          <cell r="H1218">
            <v>202499</v>
          </cell>
          <cell r="I1218">
            <v>282000</v>
          </cell>
          <cell r="J1218">
            <v>214300</v>
          </cell>
        </row>
        <row r="1219">
          <cell r="G1219" t="str">
            <v>Other Cities SummaryMerchant Payments (Bill Pay)Total Other BP Value - Reversals</v>
          </cell>
          <cell r="H1219" t="str">
            <v xml:space="preserve"> </v>
          </cell>
          <cell r="I1219">
            <v>-1000</v>
          </cell>
          <cell r="J1219">
            <v>0</v>
          </cell>
        </row>
        <row r="1220">
          <cell r="G1220" t="str">
            <v>Other Cities SummaryMerchant Payments (Bill Pay)Average Value of Other BP</v>
          </cell>
          <cell r="H1220">
            <v>3491.36</v>
          </cell>
          <cell r="I1220">
            <v>3971.83</v>
          </cell>
          <cell r="J1220">
            <v>3296.92</v>
          </cell>
        </row>
        <row r="1221">
          <cell r="G1221" t="str">
            <v>Other Cities SummaryMerchant Payments (Bill Pay)Average Value of Other BP - Reversals</v>
          </cell>
          <cell r="H1221" t="str">
            <v xml:space="preserve"> </v>
          </cell>
          <cell r="I1221">
            <v>-1000</v>
          </cell>
          <cell r="J1221">
            <v>0</v>
          </cell>
        </row>
        <row r="1222">
          <cell r="G1222" t="str">
            <v>Other Cities SummaryMerchant Payments (Bill Pay)Paga Other BP Income</v>
          </cell>
          <cell r="H1222">
            <v>15775.61</v>
          </cell>
          <cell r="I1222">
            <v>14386.56</v>
          </cell>
          <cell r="J1222">
            <v>14555.5</v>
          </cell>
        </row>
        <row r="1223">
          <cell r="G1223" t="str">
            <v>Other Cities SummaryMerchant Payments (Bill Pay)Paga Other BP Income - Reversals</v>
          </cell>
          <cell r="H1223" t="str">
            <v xml:space="preserve"> </v>
          </cell>
          <cell r="I1223">
            <v>0</v>
          </cell>
          <cell r="J1223">
            <v>0</v>
          </cell>
        </row>
        <row r="1224">
          <cell r="G1224" t="str">
            <v>Other Cities SummaryMerchant Payments (Bill Pay)Agent Other BP Commission</v>
          </cell>
          <cell r="H1224">
            <v>1790</v>
          </cell>
          <cell r="I1224">
            <v>2400</v>
          </cell>
          <cell r="J1224">
            <v>2070</v>
          </cell>
        </row>
        <row r="1225">
          <cell r="G1225" t="str">
            <v>Other Cities SummaryMerchant Payments (Bill Pay)Agent Other BP Commission - Reversals</v>
          </cell>
          <cell r="H1225" t="str">
            <v xml:space="preserve"> </v>
          </cell>
          <cell r="I1225">
            <v>0</v>
          </cell>
          <cell r="J1225">
            <v>0</v>
          </cell>
        </row>
        <row r="1226">
          <cell r="G1226" t="str">
            <v>Other Cities SummaryAirtimeNumber of Agents performing Airtime on Transaction</v>
          </cell>
          <cell r="H1226">
            <v>841</v>
          </cell>
          <cell r="I1226">
            <v>932</v>
          </cell>
          <cell r="J1226">
            <v>1035</v>
          </cell>
        </row>
        <row r="1227">
          <cell r="G1227" t="str">
            <v>Other Cities SummaryAirtimeChurn Agents Airtime</v>
          </cell>
          <cell r="H1227">
            <v>91</v>
          </cell>
          <cell r="I1227">
            <v>59</v>
          </cell>
          <cell r="J1227">
            <v>77</v>
          </cell>
        </row>
        <row r="1228">
          <cell r="G1228" t="str">
            <v xml:space="preserve">Other Cities SummaryAirtimeNew / Fresh Agents Airtime in Month </v>
          </cell>
          <cell r="H1228">
            <v>72</v>
          </cell>
          <cell r="I1228">
            <v>127</v>
          </cell>
          <cell r="J1228">
            <v>113</v>
          </cell>
        </row>
        <row r="1229">
          <cell r="G1229" t="str">
            <v>Other Cities SummaryAirtimeTotal Airtime Volume</v>
          </cell>
          <cell r="H1229">
            <v>11052</v>
          </cell>
          <cell r="I1229">
            <v>11678</v>
          </cell>
          <cell r="J1229">
            <v>12558</v>
          </cell>
        </row>
        <row r="1230">
          <cell r="G1230" t="str">
            <v>Other Cities SummaryAirtimeTotal Airtime Volume - Reversal</v>
          </cell>
          <cell r="H1230">
            <v>5</v>
          </cell>
          <cell r="I1230">
            <v>17</v>
          </cell>
          <cell r="J1230">
            <v>192</v>
          </cell>
        </row>
        <row r="1231">
          <cell r="G1231" t="str">
            <v>Other Cities SummaryAirtimeTotal Airtime Value</v>
          </cell>
          <cell r="H1231">
            <v>4014934.61</v>
          </cell>
          <cell r="I1231">
            <v>4433797.3099999996</v>
          </cell>
          <cell r="J1231">
            <v>4688149.75</v>
          </cell>
        </row>
        <row r="1232">
          <cell r="G1232" t="str">
            <v>Other Cities SummaryAirtimeTotal Airtime Value - Reversals</v>
          </cell>
          <cell r="H1232">
            <v>-2000</v>
          </cell>
          <cell r="I1232">
            <v>-23900</v>
          </cell>
          <cell r="J1232">
            <v>-120946</v>
          </cell>
        </row>
        <row r="1233">
          <cell r="G1233" t="str">
            <v>Other Cities SummaryAirtimeAverage Value of Airtime</v>
          </cell>
          <cell r="H1233">
            <v>363.28</v>
          </cell>
          <cell r="I1233">
            <v>379.67</v>
          </cell>
          <cell r="J1233">
            <v>373.32</v>
          </cell>
        </row>
        <row r="1234">
          <cell r="G1234" t="str">
            <v>Other Cities SummaryAirtimeAverage Value of Airtime - Reversals</v>
          </cell>
          <cell r="H1234">
            <v>-400</v>
          </cell>
          <cell r="I1234">
            <v>-1405.88</v>
          </cell>
          <cell r="J1234">
            <v>-629.92999999999995</v>
          </cell>
        </row>
        <row r="1235">
          <cell r="G1235" t="str">
            <v>Other Cities SummaryAirtimePaga Airtime Income</v>
          </cell>
          <cell r="H1235">
            <v>106980.51</v>
          </cell>
          <cell r="I1235">
            <v>121657.02</v>
          </cell>
          <cell r="J1235">
            <v>187397.2</v>
          </cell>
        </row>
        <row r="1236">
          <cell r="G1236" t="str">
            <v>Other Cities SummaryAirtimePaga Airtime Income - Reversals</v>
          </cell>
          <cell r="H1236">
            <v>-100</v>
          </cell>
          <cell r="I1236">
            <v>-1150</v>
          </cell>
          <cell r="J1236">
            <v>-6142.1</v>
          </cell>
        </row>
        <row r="1237">
          <cell r="G1237" t="str">
            <v>Other Cities SummaryAirtimeAgent Airtime Commission</v>
          </cell>
          <cell r="H1237">
            <v>200796.74</v>
          </cell>
          <cell r="I1237">
            <v>222884.88</v>
          </cell>
          <cell r="J1237">
            <v>172292.35</v>
          </cell>
        </row>
        <row r="1238">
          <cell r="G1238" t="str">
            <v>Other Cities SummaryAirtimeAgent Airtime Commission - Reversals</v>
          </cell>
          <cell r="H1238">
            <v>0</v>
          </cell>
          <cell r="I1238">
            <v>0</v>
          </cell>
          <cell r="J1238">
            <v>0</v>
          </cell>
        </row>
        <row r="1239">
          <cell r="G1239" t="str">
            <v>Registered UsersRegistered Customers# of registered customers</v>
          </cell>
          <cell r="H1239">
            <v>172185</v>
          </cell>
          <cell r="I1239">
            <v>174401</v>
          </cell>
          <cell r="J1239">
            <v>177361</v>
          </cell>
        </row>
        <row r="1240">
          <cell r="G1240" t="str">
            <v>Registered UsersActive Registered CustomersActive Registered Consumers  (1 transaction a month)</v>
          </cell>
          <cell r="H1240">
            <v>3786</v>
          </cell>
          <cell r="I1240">
            <v>3980</v>
          </cell>
          <cell r="J1240">
            <v>4787</v>
          </cell>
        </row>
        <row r="1241">
          <cell r="G1241" t="str">
            <v>Registered UsersChurn Registered Customers in monthChurn Registered Consumers</v>
          </cell>
          <cell r="H1241">
            <v>814</v>
          </cell>
          <cell r="I1241">
            <v>781</v>
          </cell>
          <cell r="J1241">
            <v>843</v>
          </cell>
        </row>
        <row r="1242">
          <cell r="G1242" t="str">
            <v>Registered UsersNewly Active Registered Customers in monthFresh Registered Consumers</v>
          </cell>
          <cell r="H1242">
            <v>649</v>
          </cell>
          <cell r="I1242">
            <v>883</v>
          </cell>
          <cell r="J1242">
            <v>1381</v>
          </cell>
        </row>
        <row r="1243">
          <cell r="G1243" t="str">
            <v>Registered UsersMoney Transfer# of registered consumers performing 1 money transfer</v>
          </cell>
          <cell r="H1243">
            <v>725</v>
          </cell>
          <cell r="I1243">
            <v>684</v>
          </cell>
          <cell r="J1243">
            <v>505</v>
          </cell>
        </row>
        <row r="1244">
          <cell r="G1244" t="str">
            <v>Registered UsersMoney TransferChurn MT registered Customers in month</v>
          </cell>
          <cell r="H1244">
            <v>232</v>
          </cell>
          <cell r="I1244">
            <v>186</v>
          </cell>
          <cell r="J1244">
            <v>283</v>
          </cell>
        </row>
        <row r="1245">
          <cell r="G1245" t="str">
            <v>Registered UsersMoney TransferNewly Active registered MT Customers in month</v>
          </cell>
          <cell r="H1245">
            <v>138</v>
          </cell>
          <cell r="I1245">
            <v>135</v>
          </cell>
          <cell r="J1245">
            <v>102</v>
          </cell>
        </row>
        <row r="1246">
          <cell r="G1246" t="str">
            <v>Registered UsersMoney TransferMonthly MT Volume</v>
          </cell>
          <cell r="H1246">
            <v>20347</v>
          </cell>
          <cell r="I1246">
            <v>8439</v>
          </cell>
          <cell r="J1246">
            <v>8236</v>
          </cell>
        </row>
        <row r="1247">
          <cell r="G1247" t="str">
            <v>Registered UsersMoney TransferMonthly MT Volume - Reversal</v>
          </cell>
          <cell r="H1247" t="str">
            <v xml:space="preserve">  </v>
          </cell>
          <cell r="I1247" t="str">
            <v xml:space="preserve">  </v>
          </cell>
          <cell r="J1247">
            <v>5</v>
          </cell>
        </row>
        <row r="1248">
          <cell r="G1248" t="str">
            <v>Registered UsersMoney TransferCumulative MT Volume</v>
          </cell>
          <cell r="H1248">
            <v>37738</v>
          </cell>
          <cell r="I1248">
            <v>46177</v>
          </cell>
          <cell r="J1248">
            <v>54412</v>
          </cell>
        </row>
        <row r="1249">
          <cell r="G1249" t="str">
            <v>Registered UsersMoney TransferCumulative MT Volume - Reversal</v>
          </cell>
          <cell r="H1249" t="str">
            <v xml:space="preserve">  </v>
          </cell>
          <cell r="I1249" t="str">
            <v xml:space="preserve">  </v>
          </cell>
          <cell r="J1249">
            <v>5</v>
          </cell>
        </row>
        <row r="1250">
          <cell r="G1250" t="str">
            <v>Registered UsersMoney TransferMonthly MT Value</v>
          </cell>
          <cell r="H1250">
            <v>137061202.41999999</v>
          </cell>
          <cell r="I1250">
            <v>36835665.909999996</v>
          </cell>
          <cell r="J1250">
            <v>25311409</v>
          </cell>
        </row>
        <row r="1251">
          <cell r="G1251" t="str">
            <v>Registered UsersMoney TransferMonthly MT Value - Reversal</v>
          </cell>
          <cell r="H1251" t="str">
            <v xml:space="preserve">  </v>
          </cell>
          <cell r="I1251" t="str">
            <v xml:space="preserve">  </v>
          </cell>
          <cell r="J1251">
            <v>-11400</v>
          </cell>
        </row>
        <row r="1252">
          <cell r="G1252" t="str">
            <v>Registered UsersMoney TransferCumulative MT Value</v>
          </cell>
          <cell r="H1252">
            <v>267882870.31</v>
          </cell>
          <cell r="I1252">
            <v>304718536.22000003</v>
          </cell>
          <cell r="J1252">
            <v>330028945.22000003</v>
          </cell>
        </row>
        <row r="1253">
          <cell r="G1253" t="str">
            <v>Registered UsersMoney TransferCumulative MT Value - Reversal</v>
          </cell>
          <cell r="H1253" t="str">
            <v xml:space="preserve">  </v>
          </cell>
          <cell r="I1253" t="str">
            <v xml:space="preserve">  </v>
          </cell>
          <cell r="J1253">
            <v>-11400</v>
          </cell>
        </row>
        <row r="1254">
          <cell r="G1254" t="str">
            <v>Registered UsersMoney TransferAverage Value of MT</v>
          </cell>
          <cell r="H1254">
            <v>16150.34</v>
          </cell>
          <cell r="I1254">
            <v>19684.259999999998</v>
          </cell>
          <cell r="J1254">
            <v>16978.04</v>
          </cell>
        </row>
        <row r="1255">
          <cell r="G1255" t="str">
            <v>Registered UsersMoney TransferAverage Value of MT - Reversal</v>
          </cell>
          <cell r="H1255" t="str">
            <v xml:space="preserve">  </v>
          </cell>
          <cell r="I1255" t="str">
            <v xml:space="preserve">  </v>
          </cell>
          <cell r="J1255">
            <v>-2280</v>
          </cell>
        </row>
        <row r="1256">
          <cell r="G1256" t="str">
            <v>Registered UsersMoney TransferMonthly Paga MT Income</v>
          </cell>
          <cell r="H1256">
            <v>2850</v>
          </cell>
          <cell r="I1256">
            <v>6350</v>
          </cell>
          <cell r="J1256">
            <v>10250</v>
          </cell>
        </row>
        <row r="1257">
          <cell r="G1257" t="str">
            <v>Registered UsersMoney TransferMonthly Paga MT Income - Reversal</v>
          </cell>
          <cell r="H1257" t="str">
            <v xml:space="preserve">  </v>
          </cell>
          <cell r="I1257" t="str">
            <v xml:space="preserve">  </v>
          </cell>
          <cell r="J1257">
            <v>0</v>
          </cell>
        </row>
        <row r="1258">
          <cell r="G1258" t="str">
            <v>Registered UsersMoney TransferCumulative Paga MT Income</v>
          </cell>
          <cell r="H1258">
            <v>7200</v>
          </cell>
          <cell r="I1258">
            <v>13550</v>
          </cell>
          <cell r="J1258">
            <v>23800</v>
          </cell>
        </row>
        <row r="1259">
          <cell r="G1259" t="str">
            <v>Registered UsersMoney TransferCumulative Paga MT Income - Reversal</v>
          </cell>
          <cell r="H1259" t="str">
            <v xml:space="preserve">  </v>
          </cell>
          <cell r="I1259" t="str">
            <v xml:space="preserve">  </v>
          </cell>
          <cell r="J1259">
            <v>0</v>
          </cell>
        </row>
        <row r="1260">
          <cell r="G1260" t="str">
            <v>Registered UsersDeposit To Bank# of registered consumers performing 1 deposit to bank</v>
          </cell>
          <cell r="H1260">
            <v>645</v>
          </cell>
          <cell r="I1260">
            <v>660</v>
          </cell>
          <cell r="J1260">
            <v>708</v>
          </cell>
        </row>
        <row r="1261">
          <cell r="G1261" t="str">
            <v>Registered UsersDeposit To BankChurn DTB registered Customers in month</v>
          </cell>
          <cell r="H1261">
            <v>429</v>
          </cell>
          <cell r="I1261">
            <v>314</v>
          </cell>
          <cell r="J1261">
            <v>276</v>
          </cell>
        </row>
        <row r="1262">
          <cell r="G1262" t="str">
            <v>Registered UsersDeposit To BankNewly Active registered DTB Customers in month</v>
          </cell>
          <cell r="H1262">
            <v>256</v>
          </cell>
          <cell r="I1262">
            <v>307</v>
          </cell>
          <cell r="J1262">
            <v>303</v>
          </cell>
        </row>
        <row r="1263">
          <cell r="G1263" t="str">
            <v>Registered UsersDeposit To BankMonthly DB Volume</v>
          </cell>
          <cell r="H1263">
            <v>2469</v>
          </cell>
          <cell r="I1263">
            <v>2189</v>
          </cell>
          <cell r="J1263">
            <v>2346</v>
          </cell>
        </row>
        <row r="1264">
          <cell r="G1264" t="str">
            <v>Registered UsersDeposit To BankMonthly DB Volume - Reversal</v>
          </cell>
          <cell r="H1264">
            <v>4</v>
          </cell>
          <cell r="I1264">
            <v>7</v>
          </cell>
          <cell r="J1264">
            <v>2</v>
          </cell>
        </row>
        <row r="1265">
          <cell r="G1265" t="str">
            <v>Registered UsersDeposit To BankCumulative DB Volume</v>
          </cell>
          <cell r="H1265">
            <v>5469</v>
          </cell>
          <cell r="I1265">
            <v>7658</v>
          </cell>
          <cell r="J1265">
            <v>10003</v>
          </cell>
        </row>
        <row r="1266">
          <cell r="G1266" t="str">
            <v>Registered UsersDeposit To BankCumulative DB Volume - Reversal</v>
          </cell>
          <cell r="H1266">
            <v>6</v>
          </cell>
          <cell r="I1266">
            <v>13</v>
          </cell>
          <cell r="J1266">
            <v>14</v>
          </cell>
        </row>
        <row r="1267">
          <cell r="G1267" t="str">
            <v>Registered UsersDeposit To BankMonthly DB Value</v>
          </cell>
          <cell r="H1267">
            <v>28968888.170000002</v>
          </cell>
          <cell r="I1267">
            <v>18678066.800000001</v>
          </cell>
          <cell r="J1267">
            <v>21224871.210000001</v>
          </cell>
        </row>
        <row r="1268">
          <cell r="G1268" t="str">
            <v>Registered UsersDeposit To BankMonthly DB Value - Reversal</v>
          </cell>
          <cell r="H1268">
            <v>-10000</v>
          </cell>
          <cell r="I1268">
            <v>-35173</v>
          </cell>
          <cell r="J1268">
            <v>-6169.43</v>
          </cell>
        </row>
        <row r="1269">
          <cell r="G1269" t="str">
            <v>Registered UsersDeposit To BankCumulative DB Value</v>
          </cell>
          <cell r="H1269">
            <v>56235776.670000002</v>
          </cell>
          <cell r="I1269">
            <v>74913843.469999999</v>
          </cell>
          <cell r="J1269">
            <v>96158714.680000007</v>
          </cell>
        </row>
        <row r="1270">
          <cell r="G1270" t="str">
            <v>Registered UsersDeposit To BankCumulative DB Value - Reversal</v>
          </cell>
          <cell r="H1270">
            <v>-13700</v>
          </cell>
          <cell r="I1270">
            <v>-48873</v>
          </cell>
          <cell r="J1270">
            <v>-35042.43</v>
          </cell>
        </row>
        <row r="1271">
          <cell r="G1271" t="str">
            <v>Registered UsersDeposit To BankAverage Value of DB</v>
          </cell>
          <cell r="H1271">
            <v>28538.799999999999</v>
          </cell>
          <cell r="I1271">
            <v>-6298.86</v>
          </cell>
          <cell r="J1271">
            <v>192389.96</v>
          </cell>
        </row>
        <row r="1272">
          <cell r="G1272" t="str">
            <v>Registered UsersDeposit To BankAverage Value of DB - Reversal</v>
          </cell>
          <cell r="H1272">
            <v>-2500</v>
          </cell>
          <cell r="I1272">
            <v>-22528.83</v>
          </cell>
          <cell r="J1272">
            <v>-3084.72</v>
          </cell>
        </row>
        <row r="1273">
          <cell r="G1273" t="str">
            <v>Registered UsersDeposit To BankMonthly Paga DB Income</v>
          </cell>
          <cell r="H1273">
            <v>246100</v>
          </cell>
          <cell r="I1273">
            <v>217200</v>
          </cell>
          <cell r="J1273">
            <v>234300</v>
          </cell>
        </row>
        <row r="1274">
          <cell r="G1274" t="str">
            <v>Registered UsersDeposit To BankMonthly Paga DB Income - Reversal</v>
          </cell>
          <cell r="H1274">
            <v>-400</v>
          </cell>
          <cell r="I1274">
            <v>-700</v>
          </cell>
          <cell r="J1274">
            <v>-200</v>
          </cell>
        </row>
        <row r="1275">
          <cell r="G1275" t="str">
            <v>Registered UsersDeposit To BankCumulative Paga DB Income</v>
          </cell>
          <cell r="H1275">
            <v>545700</v>
          </cell>
          <cell r="I1275">
            <v>762900</v>
          </cell>
          <cell r="J1275">
            <v>997300</v>
          </cell>
        </row>
        <row r="1276">
          <cell r="G1276" t="str">
            <v>Registered UsersDeposit To BankCumulative Paga DB Income - Reversal</v>
          </cell>
          <cell r="H1276">
            <v>-600</v>
          </cell>
          <cell r="I1276">
            <v>-1300</v>
          </cell>
          <cell r="J1276">
            <v>-1400</v>
          </cell>
        </row>
        <row r="1277">
          <cell r="G1277" t="str">
            <v>Registered UsersMerchant Payments - DStvNumber of registered customers performing DStv</v>
          </cell>
          <cell r="H1277">
            <v>401</v>
          </cell>
          <cell r="I1277">
            <v>375</v>
          </cell>
          <cell r="J1277">
            <v>533</v>
          </cell>
        </row>
        <row r="1278">
          <cell r="G1278" t="str">
            <v>Registered UsersMerchant Payments - DStvChurn DStv BP registered Customers in month</v>
          </cell>
          <cell r="H1278">
            <v>242</v>
          </cell>
          <cell r="I1278">
            <v>197</v>
          </cell>
          <cell r="J1278">
            <v>134</v>
          </cell>
        </row>
        <row r="1279">
          <cell r="G1279" t="str">
            <v>Registered UsersMerchant Payments - DStvNewly Active registered DStv BP Customers in month</v>
          </cell>
          <cell r="H1279">
            <v>191</v>
          </cell>
          <cell r="I1279">
            <v>161</v>
          </cell>
          <cell r="J1279">
            <v>287</v>
          </cell>
        </row>
        <row r="1280">
          <cell r="G1280" t="str">
            <v>Registered UsersMerchant Payments - DStvMonthly DStv BP Volume</v>
          </cell>
          <cell r="H1280">
            <v>1114</v>
          </cell>
          <cell r="I1280">
            <v>1060</v>
          </cell>
          <cell r="J1280">
            <v>1348</v>
          </cell>
        </row>
        <row r="1281">
          <cell r="G1281" t="str">
            <v>Registered UsersMerchant Payments - DStvMonthly DStv BP Volume - Reversal</v>
          </cell>
          <cell r="H1281">
            <v>1</v>
          </cell>
          <cell r="I1281" t="str">
            <v xml:space="preserve">  </v>
          </cell>
          <cell r="J1281">
            <v>1</v>
          </cell>
        </row>
        <row r="1282">
          <cell r="G1282" t="str">
            <v>Registered UsersMerchant Payments - DStvCumulative DStv BP Volume</v>
          </cell>
          <cell r="H1282">
            <v>2368</v>
          </cell>
          <cell r="I1282">
            <v>3426</v>
          </cell>
          <cell r="J1282">
            <v>4776</v>
          </cell>
        </row>
        <row r="1283">
          <cell r="G1283" t="str">
            <v>Registered UsersMerchant Payments - DStvCumulative DStv BP Volume - Reversal</v>
          </cell>
          <cell r="H1283">
            <v>2</v>
          </cell>
          <cell r="I1283" t="str">
            <v xml:space="preserve">  </v>
          </cell>
          <cell r="J1283">
            <v>3</v>
          </cell>
        </row>
        <row r="1284">
          <cell r="G1284" t="str">
            <v>Registered UsersMerchant Payments - DStvMonthly DStv BP Value</v>
          </cell>
          <cell r="H1284">
            <v>3642109</v>
          </cell>
          <cell r="I1284">
            <v>3333776</v>
          </cell>
          <cell r="J1284">
            <v>4838213</v>
          </cell>
        </row>
        <row r="1285">
          <cell r="G1285" t="str">
            <v>Registered UsersMerchant Payments - DStvMonthly DStv BP Value - Reversal</v>
          </cell>
          <cell r="H1285">
            <v>-3000</v>
          </cell>
          <cell r="I1285" t="str">
            <v xml:space="preserve">  </v>
          </cell>
          <cell r="J1285">
            <v>-5000</v>
          </cell>
        </row>
        <row r="1286">
          <cell r="G1286" t="str">
            <v>Registered UsersMerchant Payments - DStvCumulative DStv BP Value</v>
          </cell>
          <cell r="H1286">
            <v>7821306</v>
          </cell>
          <cell r="I1286">
            <v>11162882</v>
          </cell>
          <cell r="J1286">
            <v>15993295</v>
          </cell>
        </row>
        <row r="1287">
          <cell r="G1287" t="str">
            <v>Registered UsersMerchant Payments - DStvCumulative DStv BP Value - Reversal</v>
          </cell>
          <cell r="H1287">
            <v>-7800</v>
          </cell>
          <cell r="I1287" t="str">
            <v xml:space="preserve">  </v>
          </cell>
          <cell r="J1287">
            <v>-12800</v>
          </cell>
        </row>
        <row r="1288">
          <cell r="G1288" t="str">
            <v>Registered UsersMerchant Payments - DStvAverage Value of DStv BP</v>
          </cell>
          <cell r="H1288">
            <v>4273.7299999999996</v>
          </cell>
          <cell r="I1288">
            <v>6866.84</v>
          </cell>
          <cell r="J1288">
            <v>5884.82</v>
          </cell>
        </row>
        <row r="1289">
          <cell r="G1289" t="str">
            <v>Registered UsersMerchant Payments - DStvAverage Value of DStv BP - Reversal</v>
          </cell>
          <cell r="H1289">
            <v>-3000</v>
          </cell>
          <cell r="I1289" t="str">
            <v xml:space="preserve">  </v>
          </cell>
          <cell r="J1289">
            <v>-5000</v>
          </cell>
        </row>
        <row r="1290">
          <cell r="G1290" t="str">
            <v>Registered UsersMerchant Payments - DStvMonthly Paga DStv BP Income</v>
          </cell>
          <cell r="H1290">
            <v>61170.2</v>
          </cell>
          <cell r="I1290">
            <v>55931.49</v>
          </cell>
          <cell r="J1290">
            <v>77782.600000000006</v>
          </cell>
        </row>
        <row r="1291">
          <cell r="G1291" t="str">
            <v>Registered UsersMerchant Payments - DStvMonthly Paga DStv BP Income - Reversal</v>
          </cell>
          <cell r="H1291">
            <v>0</v>
          </cell>
          <cell r="I1291" t="str">
            <v xml:space="preserve">  </v>
          </cell>
          <cell r="J1291">
            <v>0</v>
          </cell>
        </row>
        <row r="1292">
          <cell r="G1292" t="str">
            <v>Registered UsersMerchant Payments - DStvCumulative Paga DStv BP Income</v>
          </cell>
          <cell r="H1292">
            <v>130782.74</v>
          </cell>
          <cell r="I1292">
            <v>186714.23</v>
          </cell>
          <cell r="J1292">
            <v>264496.83</v>
          </cell>
        </row>
        <row r="1293">
          <cell r="G1293" t="str">
            <v>Registered UsersMerchant Payments - DStvCumulative Paga DStv BP Income - Reversal</v>
          </cell>
          <cell r="H1293">
            <v>0</v>
          </cell>
          <cell r="I1293" t="str">
            <v xml:space="preserve">  </v>
          </cell>
          <cell r="J1293">
            <v>0</v>
          </cell>
        </row>
        <row r="1294">
          <cell r="G1294" t="str">
            <v>Registered UsersMerchant Payments - GOtvNumber of registered customers performing Gotv</v>
          </cell>
          <cell r="H1294">
            <v>445</v>
          </cell>
          <cell r="I1294">
            <v>474</v>
          </cell>
          <cell r="J1294">
            <v>672</v>
          </cell>
        </row>
        <row r="1295">
          <cell r="G1295" t="str">
            <v>Registered UsersMerchant Payments - GOtvChurn GOtv BP registered Customers in month</v>
          </cell>
          <cell r="H1295">
            <v>204</v>
          </cell>
          <cell r="I1295">
            <v>231</v>
          </cell>
          <cell r="J1295">
            <v>185</v>
          </cell>
        </row>
        <row r="1296">
          <cell r="G1296" t="str">
            <v>Registered UsersMerchant Payments - GOtvNewly Active registered GOtv BP Customers in month</v>
          </cell>
          <cell r="H1296">
            <v>237</v>
          </cell>
          <cell r="I1296">
            <v>244</v>
          </cell>
          <cell r="J1296">
            <v>377</v>
          </cell>
        </row>
        <row r="1297">
          <cell r="G1297" t="str">
            <v>Registered UsersMerchant Payments - GOtvMonthly GOtv BP Volume</v>
          </cell>
          <cell r="H1297">
            <v>1543</v>
          </cell>
          <cell r="I1297">
            <v>1633</v>
          </cell>
          <cell r="J1297">
            <v>2501</v>
          </cell>
        </row>
        <row r="1298">
          <cell r="G1298" t="str">
            <v>Registered UsersMerchant Payments - GOtvCumulative GOtv BP Volume</v>
          </cell>
          <cell r="H1298">
            <v>2736</v>
          </cell>
          <cell r="I1298">
            <v>4369</v>
          </cell>
          <cell r="J1298">
            <v>6870</v>
          </cell>
        </row>
        <row r="1299">
          <cell r="G1299" t="str">
            <v>Registered UsersMerchant Payments - GOtvMonthly GOtv BP Value</v>
          </cell>
          <cell r="H1299">
            <v>2166765</v>
          </cell>
          <cell r="I1299">
            <v>2264500</v>
          </cell>
          <cell r="J1299">
            <v>3610092</v>
          </cell>
        </row>
        <row r="1300">
          <cell r="G1300" t="str">
            <v>Registered UsersMerchant Payments - GOtvCumulative GOtv BP Value</v>
          </cell>
          <cell r="H1300">
            <v>3845486</v>
          </cell>
          <cell r="I1300">
            <v>6109986</v>
          </cell>
          <cell r="J1300">
            <v>9720078</v>
          </cell>
        </row>
        <row r="1301">
          <cell r="G1301" t="str">
            <v>Registered UsersMerchant Payments - GOtvAverage Value of GOtv BP</v>
          </cell>
          <cell r="H1301">
            <v>2904.13</v>
          </cell>
          <cell r="I1301">
            <v>2851.01</v>
          </cell>
          <cell r="J1301">
            <v>4221.78</v>
          </cell>
        </row>
        <row r="1302">
          <cell r="G1302" t="str">
            <v>Registered UsersMerchant Payments - GOtvMonthly Paga GOtv BP Income</v>
          </cell>
          <cell r="H1302">
            <v>50463.76</v>
          </cell>
          <cell r="I1302">
            <v>52852.800000000003</v>
          </cell>
          <cell r="J1302">
            <v>82627.77</v>
          </cell>
        </row>
        <row r="1303">
          <cell r="G1303" t="str">
            <v>Registered UsersMerchant Payments - GOtvCumulative Paga GOtv BP Income</v>
          </cell>
          <cell r="H1303">
            <v>89475.77</v>
          </cell>
          <cell r="I1303">
            <v>142328.57</v>
          </cell>
          <cell r="J1303">
            <v>224956.34</v>
          </cell>
        </row>
        <row r="1304">
          <cell r="G1304" t="str">
            <v>Registered UsersMerchant Payments - StartimesNumber of registered customers performing Startimes</v>
          </cell>
          <cell r="H1304">
            <v>79</v>
          </cell>
          <cell r="I1304">
            <v>100</v>
          </cell>
          <cell r="J1304">
            <v>148</v>
          </cell>
        </row>
        <row r="1305">
          <cell r="G1305" t="str">
            <v>Registered UsersMerchant Payments - StartimesChurn Startimes BP registered Customers in month</v>
          </cell>
          <cell r="H1305">
            <v>95</v>
          </cell>
          <cell r="I1305">
            <v>48</v>
          </cell>
          <cell r="J1305">
            <v>41</v>
          </cell>
        </row>
        <row r="1306">
          <cell r="G1306" t="str">
            <v>Registered UsersMerchant Payments - StartimesNewly Active registered Startimes BP Customers in month</v>
          </cell>
          <cell r="H1306">
            <v>46</v>
          </cell>
          <cell r="I1306">
            <v>65</v>
          </cell>
          <cell r="J1306">
            <v>89</v>
          </cell>
        </row>
        <row r="1307">
          <cell r="G1307" t="str">
            <v>Registered UsersMerchant Payments - StartimesMonthly Startimes BP Value</v>
          </cell>
          <cell r="H1307">
            <v>328677</v>
          </cell>
          <cell r="I1307">
            <v>321527</v>
          </cell>
          <cell r="J1307">
            <v>623173</v>
          </cell>
        </row>
        <row r="1308">
          <cell r="G1308" t="str">
            <v>Registered UsersMerchant Payments - StartimesMonthly Startimes BP Volume</v>
          </cell>
          <cell r="H1308">
            <v>748</v>
          </cell>
          <cell r="I1308">
            <v>315</v>
          </cell>
          <cell r="J1308">
            <v>907</v>
          </cell>
        </row>
        <row r="1309">
          <cell r="G1309" t="str">
            <v>Registered UsersMerchant Payments - StartimesCumulative Startimes BP Value</v>
          </cell>
          <cell r="H1309">
            <v>801479</v>
          </cell>
          <cell r="I1309">
            <v>1122006</v>
          </cell>
          <cell r="J1309">
            <v>1745179</v>
          </cell>
        </row>
        <row r="1310">
          <cell r="G1310" t="str">
            <v>Registered UsersMerchant Payments - StartimesCumulative Startimes BP Volume</v>
          </cell>
          <cell r="H1310">
            <v>1227</v>
          </cell>
          <cell r="I1310">
            <v>1541</v>
          </cell>
          <cell r="J1310">
            <v>2448</v>
          </cell>
        </row>
        <row r="1311">
          <cell r="G1311" t="str">
            <v>Registered UsersMerchant Payments - StartimesAverage Value of Startimes BP</v>
          </cell>
          <cell r="H1311">
            <v>1493.13</v>
          </cell>
          <cell r="I1311">
            <v>2299.87</v>
          </cell>
          <cell r="J1311">
            <v>2790.48</v>
          </cell>
        </row>
        <row r="1312">
          <cell r="G1312" t="str">
            <v>Registered UsersMerchant Payments - StartimesMonthly Paga Startimes BP Income</v>
          </cell>
          <cell r="H1312">
            <v>328677</v>
          </cell>
          <cell r="I1312">
            <v>321527</v>
          </cell>
          <cell r="J1312">
            <v>623173</v>
          </cell>
        </row>
        <row r="1313">
          <cell r="G1313" t="str">
            <v>Registered UsersMerchant Payments - StartimesCumulative Paga Startimes BP Income</v>
          </cell>
          <cell r="H1313">
            <v>801479</v>
          </cell>
          <cell r="I1313">
            <v>1122006</v>
          </cell>
          <cell r="J1313">
            <v>1745179</v>
          </cell>
        </row>
        <row r="1314">
          <cell r="G1314" t="str">
            <v>Registered UsersMerchant Payments - ePayNumber of registered customers performing ePay transaction</v>
          </cell>
          <cell r="H1314">
            <v>126</v>
          </cell>
          <cell r="I1314">
            <v>335</v>
          </cell>
          <cell r="J1314">
            <v>715</v>
          </cell>
        </row>
        <row r="1315">
          <cell r="G1315" t="str">
            <v>Registered UsersMerchant Payments - ePayChurn Other ePay BP registered Customers in month</v>
          </cell>
          <cell r="H1315">
            <v>114</v>
          </cell>
          <cell r="I1315">
            <v>76</v>
          </cell>
          <cell r="J1315">
            <v>226</v>
          </cell>
        </row>
        <row r="1316">
          <cell r="G1316" t="str">
            <v>Registered UsersMerchant Payments - ePayNewly Active registered Other ePay BP Customers in month</v>
          </cell>
          <cell r="H1316">
            <v>71</v>
          </cell>
          <cell r="I1316">
            <v>285</v>
          </cell>
          <cell r="J1316">
            <v>608</v>
          </cell>
        </row>
        <row r="1317">
          <cell r="G1317" t="str">
            <v>Registered UsersMerchant Payments - ePayMonthly Other ePay BP Volume</v>
          </cell>
          <cell r="H1317">
            <v>384</v>
          </cell>
          <cell r="I1317">
            <v>670</v>
          </cell>
          <cell r="J1317">
            <v>1349</v>
          </cell>
        </row>
        <row r="1318">
          <cell r="G1318" t="str">
            <v>Registered UsersMerchant Payments - ePayMonthly Other ePay BP Volume - Reversal</v>
          </cell>
          <cell r="H1318">
            <v>4</v>
          </cell>
          <cell r="I1318">
            <v>10</v>
          </cell>
          <cell r="J1318">
            <v>0</v>
          </cell>
        </row>
        <row r="1319">
          <cell r="G1319" t="str">
            <v>Registered UsersMerchant Payments - ePayCumulative Other ePay BP Volume</v>
          </cell>
          <cell r="H1319">
            <v>836</v>
          </cell>
          <cell r="I1319">
            <v>1439</v>
          </cell>
          <cell r="J1319">
            <v>2779</v>
          </cell>
        </row>
        <row r="1320">
          <cell r="G1320" t="str">
            <v>Registered UsersMerchant Payments - ePayCumulative Other ePay BP Volume - Reversal</v>
          </cell>
          <cell r="H1320">
            <v>4</v>
          </cell>
          <cell r="I1320">
            <v>13</v>
          </cell>
          <cell r="J1320">
            <v>0</v>
          </cell>
        </row>
        <row r="1321">
          <cell r="G1321" t="str">
            <v>Registered UsersMerchant Payments - ePayMonthly Other ePay BP  Value</v>
          </cell>
          <cell r="H1321">
            <v>2040225.35</v>
          </cell>
          <cell r="I1321">
            <v>14500833.390000001</v>
          </cell>
          <cell r="J1321">
            <v>35199541.350000001</v>
          </cell>
        </row>
        <row r="1322">
          <cell r="G1322" t="str">
            <v>Registered UsersMerchant Payments - ePayMonthly Other ePay BP  Value - Reversal</v>
          </cell>
          <cell r="H1322">
            <v>-7483</v>
          </cell>
          <cell r="I1322">
            <v>-388.6</v>
          </cell>
          <cell r="J1322">
            <v>0</v>
          </cell>
        </row>
        <row r="1323">
          <cell r="G1323" t="str">
            <v>Registered UsersMerchant Payments - ePayCumulative Other ePay BP  Value</v>
          </cell>
          <cell r="H1323">
            <v>7070081.8200000003</v>
          </cell>
          <cell r="I1323">
            <v>21528855.239999998</v>
          </cell>
          <cell r="J1323">
            <v>54047087.990000002</v>
          </cell>
        </row>
        <row r="1324">
          <cell r="G1324" t="str">
            <v>Registered UsersMerchant Payments - ePayCumulative Other ePay BP  Value - Reversal</v>
          </cell>
          <cell r="H1324">
            <v>-7483</v>
          </cell>
          <cell r="I1324">
            <v>-871.6</v>
          </cell>
          <cell r="J1324">
            <v>0</v>
          </cell>
        </row>
        <row r="1325">
          <cell r="G1325" t="str">
            <v xml:space="preserve">Registered UsersMerchant Payments - ePayAverage Value of Other ePay BP </v>
          </cell>
          <cell r="H1325">
            <v>67668.88</v>
          </cell>
          <cell r="I1325">
            <v>323133.46999999997</v>
          </cell>
          <cell r="J1325">
            <v>131552.01999999999</v>
          </cell>
        </row>
        <row r="1326">
          <cell r="G1326" t="str">
            <v>Registered UsersMerchant Payments - ePayAverage Value of Other ePay BP - Reversal</v>
          </cell>
          <cell r="H1326">
            <v>-7161</v>
          </cell>
          <cell r="I1326">
            <v>-87.05</v>
          </cell>
          <cell r="J1326">
            <v>0</v>
          </cell>
        </row>
        <row r="1327">
          <cell r="G1327" t="str">
            <v>Registered UsersMerchant Payments - ePayMonthly Paga Other ePay BP  Income</v>
          </cell>
          <cell r="H1327">
            <v>23022.34</v>
          </cell>
          <cell r="I1327">
            <v>169725.15</v>
          </cell>
          <cell r="J1327">
            <v>448059.64</v>
          </cell>
        </row>
        <row r="1328">
          <cell r="G1328" t="str">
            <v>Registered UsersMerchant Payments - ePayMonthly Paga Other ePay BP  Income - Reversals</v>
          </cell>
          <cell r="H1328">
            <v>0</v>
          </cell>
          <cell r="I1328">
            <v>0</v>
          </cell>
          <cell r="J1328">
            <v>0</v>
          </cell>
        </row>
        <row r="1329">
          <cell r="G1329" t="str">
            <v>Registered UsersMerchant Payments - ePayCumulative Paga Other ePay BP  Income</v>
          </cell>
          <cell r="H1329">
            <v>79419.27</v>
          </cell>
          <cell r="I1329">
            <v>248340.23</v>
          </cell>
          <cell r="J1329">
            <v>676695.03</v>
          </cell>
        </row>
        <row r="1330">
          <cell r="G1330" t="str">
            <v>Registered UsersMerchant Payments - ePayCumulative Paga Other ePay BP  Income - Reversals</v>
          </cell>
          <cell r="H1330">
            <v>0</v>
          </cell>
          <cell r="I1330">
            <v>0</v>
          </cell>
          <cell r="J1330">
            <v>0</v>
          </cell>
        </row>
        <row r="1331">
          <cell r="G1331" t="str">
            <v>Registered UsersMerchant Payments - Other (not ePay)Number of registered customers performing Other non-epay BP</v>
          </cell>
          <cell r="H1331">
            <v>67</v>
          </cell>
          <cell r="I1331">
            <v>65</v>
          </cell>
          <cell r="J1331">
            <v>91</v>
          </cell>
        </row>
        <row r="1332">
          <cell r="G1332" t="str">
            <v>Registered UsersMerchant Payments - Other (not ePay)Churn Other non-epay BP registered Customers in month</v>
          </cell>
          <cell r="H1332">
            <v>37</v>
          </cell>
          <cell r="I1332">
            <v>36</v>
          </cell>
          <cell r="J1332">
            <v>33</v>
          </cell>
        </row>
        <row r="1333">
          <cell r="G1333" t="str">
            <v>Registered UsersMerchant Payments - Other (not ePay)Newly Active registered Other Other BP Customers in month</v>
          </cell>
          <cell r="H1333">
            <v>32</v>
          </cell>
          <cell r="I1333">
            <v>34</v>
          </cell>
          <cell r="J1333">
            <v>58</v>
          </cell>
        </row>
        <row r="1334">
          <cell r="G1334" t="str">
            <v>Registered UsersMerchant Payments - Other (not ePay)Monthly Other non-epay BP Volume</v>
          </cell>
          <cell r="H1334">
            <v>195</v>
          </cell>
          <cell r="I1334">
            <v>180</v>
          </cell>
          <cell r="J1334">
            <v>241</v>
          </cell>
        </row>
        <row r="1335">
          <cell r="G1335" t="str">
            <v>Registered UsersMerchant Payments - Other (not ePay)Monthly Other non-epay BP Volume - Reversals</v>
          </cell>
          <cell r="H1335">
            <v>7</v>
          </cell>
          <cell r="I1335">
            <v>4</v>
          </cell>
          <cell r="J1335">
            <v>8</v>
          </cell>
        </row>
        <row r="1336">
          <cell r="G1336" t="str">
            <v>Registered UsersMerchant Payments - Other (not ePay)Cumulative Other non-epay BP Volume</v>
          </cell>
          <cell r="H1336">
            <v>339</v>
          </cell>
          <cell r="I1336">
            <v>493</v>
          </cell>
          <cell r="J1336">
            <v>734</v>
          </cell>
        </row>
        <row r="1337">
          <cell r="G1337" t="str">
            <v>Registered UsersMerchant Payments - Other (not ePay)Cumulative Other non-epay BP Volume - Reversals</v>
          </cell>
          <cell r="H1337">
            <v>7</v>
          </cell>
          <cell r="I1337">
            <v>4</v>
          </cell>
          <cell r="J1337">
            <v>9</v>
          </cell>
        </row>
        <row r="1338">
          <cell r="G1338" t="str">
            <v>Registered UsersMerchant Payments - Other (not ePay)Monthly Other non-epay BP Value</v>
          </cell>
          <cell r="H1338">
            <v>476317</v>
          </cell>
          <cell r="I1338">
            <v>403947.5</v>
          </cell>
          <cell r="J1338">
            <v>526247.05000000005</v>
          </cell>
        </row>
        <row r="1339">
          <cell r="G1339" t="str">
            <v>Registered UsersMerchant Payments - Other (not ePay)Monthly Other non-epay BP Value - Reversals</v>
          </cell>
          <cell r="H1339">
            <v>-533</v>
          </cell>
          <cell r="I1339">
            <v>-982.5</v>
          </cell>
          <cell r="J1339">
            <v>-943.25</v>
          </cell>
        </row>
        <row r="1340">
          <cell r="G1340" t="str">
            <v>Registered UsersMerchant Payments - Other (not ePay)Cumulative Other non-epay BP Value</v>
          </cell>
          <cell r="H1340">
            <v>933292</v>
          </cell>
          <cell r="I1340">
            <v>1308166.5</v>
          </cell>
          <cell r="J1340">
            <v>1824081.05</v>
          </cell>
        </row>
        <row r="1341">
          <cell r="G1341" t="str">
            <v>Registered UsersMerchant Payments - Other (not ePay)Cumulative Other non-epay BP Value - Reversals</v>
          </cell>
          <cell r="H1341">
            <v>-533</v>
          </cell>
          <cell r="I1341">
            <v>-982.5</v>
          </cell>
          <cell r="J1341">
            <v>-1443.25</v>
          </cell>
        </row>
        <row r="1342">
          <cell r="G1342" t="str">
            <v>Registered UsersMerchant Payments - Other (not ePay)Average Value of Other non-epay BP</v>
          </cell>
          <cell r="H1342">
            <v>35733.379999999997</v>
          </cell>
          <cell r="I1342">
            <v>44027.37</v>
          </cell>
          <cell r="J1342">
            <v>44171.01</v>
          </cell>
        </row>
        <row r="1343">
          <cell r="G1343" t="str">
            <v>Registered UsersMerchant Payments - Other (not ePay)Average Value of Other non-epay BP - Reversals</v>
          </cell>
          <cell r="H1343">
            <v>-293.8</v>
          </cell>
          <cell r="I1343">
            <v>-660.83</v>
          </cell>
          <cell r="J1343">
            <v>-563.32000000000005</v>
          </cell>
        </row>
        <row r="1344">
          <cell r="G1344" t="str">
            <v>Registered UsersMerchant Payments - Other (not ePay)Monthly Paga Other non-epay BP Income</v>
          </cell>
          <cell r="H1344">
            <v>8017.43</v>
          </cell>
          <cell r="I1344">
            <v>6358.92</v>
          </cell>
          <cell r="J1344">
            <v>8380.84</v>
          </cell>
        </row>
        <row r="1345">
          <cell r="G1345" t="str">
            <v>Registered UsersMerchant Payments - Other (not ePay)Monthly Paga Other non-epay BP Income - Reversals</v>
          </cell>
          <cell r="H1345">
            <v>0</v>
          </cell>
          <cell r="I1345">
            <v>0</v>
          </cell>
          <cell r="J1345">
            <v>0</v>
          </cell>
        </row>
        <row r="1346">
          <cell r="G1346" t="str">
            <v>Registered UsersMerchant Payments - Other (not ePay)Cumulative Paga Other non-epay BP Income</v>
          </cell>
          <cell r="H1346">
            <v>15028.66</v>
          </cell>
          <cell r="I1346">
            <v>20939.05</v>
          </cell>
          <cell r="J1346">
            <v>29207.82</v>
          </cell>
        </row>
        <row r="1347">
          <cell r="G1347" t="str">
            <v>Registered UsersMerchant Payments - Other (not ePay)Cumulative Paga Other non-epay BP Income - Reversals</v>
          </cell>
          <cell r="H1347">
            <v>0</v>
          </cell>
          <cell r="I1347">
            <v>0</v>
          </cell>
          <cell r="J1347">
            <v>0</v>
          </cell>
        </row>
        <row r="1348">
          <cell r="G1348" t="str">
            <v>Registered UsersAirtime# of registered consumers performing airtime</v>
          </cell>
          <cell r="H1348">
            <v>1298</v>
          </cell>
          <cell r="I1348">
            <v>1287</v>
          </cell>
          <cell r="J1348">
            <v>1415</v>
          </cell>
        </row>
        <row r="1349">
          <cell r="G1349" t="str">
            <v>Registered UsersAirtimeChurn AT registered Customers in month</v>
          </cell>
          <cell r="H1349">
            <v>488</v>
          </cell>
          <cell r="I1349">
            <v>561</v>
          </cell>
          <cell r="J1349">
            <v>453</v>
          </cell>
        </row>
        <row r="1350">
          <cell r="G1350" t="str">
            <v>Registered UsersAirtimeNewly Active registered AT Customers in month</v>
          </cell>
          <cell r="H1350">
            <v>414</v>
          </cell>
          <cell r="I1350">
            <v>452</v>
          </cell>
          <cell r="J1350">
            <v>507</v>
          </cell>
        </row>
        <row r="1351">
          <cell r="G1351" t="str">
            <v>Registered UsersAirtimeMonthly AT Volume</v>
          </cell>
          <cell r="H1351">
            <v>8125</v>
          </cell>
          <cell r="I1351">
            <v>6734</v>
          </cell>
          <cell r="J1351">
            <v>7046</v>
          </cell>
        </row>
        <row r="1352">
          <cell r="G1352" t="str">
            <v>Registered UsersAirtimeMonthly AT Volume - Reversals</v>
          </cell>
          <cell r="H1352">
            <v>8</v>
          </cell>
          <cell r="I1352">
            <v>9</v>
          </cell>
          <cell r="J1352">
            <v>77</v>
          </cell>
        </row>
        <row r="1353">
          <cell r="G1353" t="str">
            <v>Registered UsersAirtimeCumulative AT Volume</v>
          </cell>
          <cell r="H1353">
            <v>18564</v>
          </cell>
          <cell r="I1353">
            <v>25298</v>
          </cell>
          <cell r="J1353">
            <v>32343</v>
          </cell>
        </row>
        <row r="1354">
          <cell r="G1354" t="str">
            <v>Registered UsersAirtimeCumulative AT Volume - Reversals</v>
          </cell>
          <cell r="H1354">
            <v>9</v>
          </cell>
          <cell r="I1354">
            <v>18</v>
          </cell>
          <cell r="J1354">
            <v>95</v>
          </cell>
        </row>
        <row r="1355">
          <cell r="G1355" t="str">
            <v>Registered UsersAirtimeMonthly AT Value</v>
          </cell>
          <cell r="H1355">
            <v>4415744.05</v>
          </cell>
          <cell r="I1355">
            <v>3688287.62</v>
          </cell>
          <cell r="J1355">
            <v>4169659.49</v>
          </cell>
        </row>
        <row r="1356">
          <cell r="G1356" t="str">
            <v>Registered UsersAirtimeMonthly AT Value - Reversals</v>
          </cell>
          <cell r="H1356">
            <v>-3555</v>
          </cell>
          <cell r="I1356">
            <v>-26700</v>
          </cell>
          <cell r="J1356">
            <v>-66910</v>
          </cell>
        </row>
        <row r="1357">
          <cell r="G1357" t="str">
            <v>Registered UsersAirtimeCumulative AT Value</v>
          </cell>
          <cell r="H1357">
            <v>10242020.449999999</v>
          </cell>
          <cell r="I1357">
            <v>13930308.07</v>
          </cell>
          <cell r="J1357">
            <v>18099867.559999999</v>
          </cell>
        </row>
        <row r="1358">
          <cell r="G1358" t="str">
            <v>Registered UsersAirtimeCumulative AT Value - Reversals</v>
          </cell>
          <cell r="H1358">
            <v>-6555</v>
          </cell>
          <cell r="I1358">
            <v>-33255</v>
          </cell>
          <cell r="J1358">
            <v>-100165</v>
          </cell>
        </row>
        <row r="1359">
          <cell r="G1359" t="str">
            <v>Registered UsersAirtimeAverage Value of AT</v>
          </cell>
          <cell r="H1359">
            <v>955.84</v>
          </cell>
          <cell r="I1359">
            <v>-3610</v>
          </cell>
          <cell r="J1359">
            <v>2520.17</v>
          </cell>
        </row>
        <row r="1360">
          <cell r="G1360" t="str">
            <v>Registered UsersAirtimeAverage Value of AT - Reversals</v>
          </cell>
          <cell r="H1360">
            <v>-444.38</v>
          </cell>
          <cell r="I1360">
            <v>-5087.5</v>
          </cell>
          <cell r="J1360">
            <v>-1832.77</v>
          </cell>
        </row>
        <row r="1361">
          <cell r="G1361" t="str">
            <v>Registered UsersAirtimeMonthly Paga AT Income</v>
          </cell>
          <cell r="H1361">
            <v>329940.39</v>
          </cell>
          <cell r="I1361">
            <v>277668.09999999998</v>
          </cell>
          <cell r="J1361">
            <v>309080.88</v>
          </cell>
        </row>
        <row r="1362">
          <cell r="G1362" t="str">
            <v>Registered UsersAirtimeMonthly Paga AT Income - Reversals</v>
          </cell>
          <cell r="H1362">
            <v>-355.5</v>
          </cell>
          <cell r="I1362">
            <v>-2085</v>
          </cell>
          <cell r="J1362">
            <v>-6292</v>
          </cell>
        </row>
        <row r="1363">
          <cell r="G1363" t="str">
            <v>Registered UsersAirtimeCumulative Paga AT Income</v>
          </cell>
          <cell r="H1363">
            <v>766685.2</v>
          </cell>
          <cell r="I1363">
            <v>1044359.3</v>
          </cell>
          <cell r="J1363">
            <v>1353433.18</v>
          </cell>
        </row>
        <row r="1364">
          <cell r="G1364" t="str">
            <v>Registered UsersAirtimeCumulative Paga AT Income - Reversals</v>
          </cell>
          <cell r="H1364">
            <v>-655.5</v>
          </cell>
          <cell r="I1364">
            <v>-2740.5</v>
          </cell>
          <cell r="J1364">
            <v>-9032.5</v>
          </cell>
        </row>
        <row r="1365">
          <cell r="G1365" t="str">
            <v>Non-Registered Active UsersActive Unauthenticated Customers# of non-logged in customers using Paga by themselves</v>
          </cell>
          <cell r="H1365">
            <v>1219</v>
          </cell>
          <cell r="I1365">
            <v>591</v>
          </cell>
          <cell r="J1365">
            <v>503</v>
          </cell>
        </row>
        <row r="1366">
          <cell r="G1366" t="str">
            <v>Non-Registered Active UsersChurn Unautenticated Customers in monthChurn Registered Consumers</v>
          </cell>
          <cell r="H1366">
            <v>1079</v>
          </cell>
          <cell r="I1366">
            <v>1041</v>
          </cell>
          <cell r="J1366">
            <v>468</v>
          </cell>
        </row>
        <row r="1367">
          <cell r="G1367" t="str">
            <v>Non-Registered Active UsersNewly Active Unauthenticated Customers in monthFresh Registered Consumers</v>
          </cell>
          <cell r="H1367">
            <v>0</v>
          </cell>
          <cell r="I1367">
            <v>0</v>
          </cell>
          <cell r="J1367">
            <v>0</v>
          </cell>
        </row>
        <row r="1368">
          <cell r="G1368" t="str">
            <v>Non-Registered Active UsersMoney Transfer# of non-logged in customers performing 1 money transfer</v>
          </cell>
          <cell r="H1368">
            <v>6</v>
          </cell>
          <cell r="I1368">
            <v>3</v>
          </cell>
          <cell r="J1368">
            <v>4</v>
          </cell>
        </row>
        <row r="1369">
          <cell r="G1369" t="str">
            <v>Non-Registered Active UsersMoney TransferChurn MT non-logged in Customers in month</v>
          </cell>
          <cell r="H1369">
            <v>8</v>
          </cell>
          <cell r="I1369">
            <v>5</v>
          </cell>
          <cell r="J1369">
            <v>3</v>
          </cell>
        </row>
        <row r="1370">
          <cell r="G1370" t="str">
            <v>Non-Registered Active UsersMoney TransferNewly Active non-logged in MT Customers in month</v>
          </cell>
          <cell r="H1370">
            <v>0</v>
          </cell>
          <cell r="I1370">
            <v>0</v>
          </cell>
          <cell r="J1370">
            <v>0</v>
          </cell>
        </row>
        <row r="1371">
          <cell r="G1371" t="str">
            <v>Non-Registered Active UsersMoney TransferMonthly MT Volume</v>
          </cell>
          <cell r="H1371">
            <v>7</v>
          </cell>
          <cell r="I1371">
            <v>3</v>
          </cell>
          <cell r="J1371">
            <v>4</v>
          </cell>
        </row>
        <row r="1372">
          <cell r="G1372" t="str">
            <v>Non-Registered Active UsersMoney TransferCumulative MT Volume</v>
          </cell>
          <cell r="H1372">
            <v>15</v>
          </cell>
          <cell r="I1372">
            <v>17</v>
          </cell>
          <cell r="J1372">
            <v>21</v>
          </cell>
        </row>
        <row r="1373">
          <cell r="G1373" t="str">
            <v>Non-Registered Active UsersMoney TransferMonthly MT Value</v>
          </cell>
          <cell r="H1373">
            <v>22000</v>
          </cell>
          <cell r="I1373">
            <v>7800</v>
          </cell>
          <cell r="J1373">
            <v>22500</v>
          </cell>
        </row>
        <row r="1374">
          <cell r="G1374" t="str">
            <v>Non-Registered Active UsersMoney TransferCumulative MT Value</v>
          </cell>
          <cell r="H1374">
            <v>57650</v>
          </cell>
          <cell r="I1374">
            <v>60450</v>
          </cell>
          <cell r="J1374">
            <v>82950</v>
          </cell>
        </row>
        <row r="1375">
          <cell r="G1375" t="str">
            <v>Non-Registered Active UsersMoney TransferAverage Value of MT</v>
          </cell>
          <cell r="H1375">
            <v>7833.33</v>
          </cell>
          <cell r="I1375">
            <v>2600</v>
          </cell>
          <cell r="J1375">
            <v>5625</v>
          </cell>
        </row>
        <row r="1376">
          <cell r="G1376" t="str">
            <v>Non-Registered Active UsersMoney TransferMonthly Paga MT Income</v>
          </cell>
          <cell r="H1376">
            <v>550</v>
          </cell>
          <cell r="I1376">
            <v>150</v>
          </cell>
          <cell r="J1376">
            <v>600</v>
          </cell>
        </row>
        <row r="1377">
          <cell r="G1377" t="str">
            <v>Non-Registered Active UsersMoney TransferCumulative Paga MT Income</v>
          </cell>
          <cell r="H1377">
            <v>1450</v>
          </cell>
          <cell r="I1377">
            <v>1600</v>
          </cell>
          <cell r="J1377">
            <v>2200</v>
          </cell>
        </row>
        <row r="1378">
          <cell r="G1378" t="str">
            <v>Non-Registered Active UsersDeposit To Bank# of non-logged in customers performing 1 deposit to bank</v>
          </cell>
          <cell r="H1378">
            <v>25</v>
          </cell>
          <cell r="I1378">
            <v>19</v>
          </cell>
          <cell r="J1378">
            <v>0</v>
          </cell>
        </row>
        <row r="1379">
          <cell r="G1379" t="str">
            <v>Non-Registered Active UsersDeposit To BankChurn DTB non-logged in Customers in month</v>
          </cell>
          <cell r="H1379">
            <v>17</v>
          </cell>
          <cell r="I1379">
            <v>22</v>
          </cell>
          <cell r="J1379">
            <v>19</v>
          </cell>
        </row>
        <row r="1380">
          <cell r="G1380" t="str">
            <v>Non-Registered Active UsersDeposit To BankNewly Active non-logged in DTB Customers in month</v>
          </cell>
          <cell r="H1380">
            <v>0</v>
          </cell>
          <cell r="I1380">
            <v>0</v>
          </cell>
          <cell r="J1380">
            <v>0</v>
          </cell>
        </row>
        <row r="1381">
          <cell r="G1381" t="str">
            <v>Non-Registered Active UsersDeposit To BankMonthly DB Volume</v>
          </cell>
          <cell r="H1381">
            <v>37</v>
          </cell>
          <cell r="I1381">
            <v>24</v>
          </cell>
          <cell r="J1381">
            <v>0</v>
          </cell>
        </row>
        <row r="1382">
          <cell r="G1382" t="str">
            <v>Non-Registered Active UsersDeposit To BankCumulative DB Volume</v>
          </cell>
          <cell r="H1382">
            <v>61</v>
          </cell>
          <cell r="I1382">
            <v>83</v>
          </cell>
          <cell r="J1382">
            <v>0</v>
          </cell>
        </row>
        <row r="1383">
          <cell r="G1383" t="str">
            <v>Non-Registered Active UsersDeposit To BankMonthly DB Value</v>
          </cell>
          <cell r="H1383">
            <v>216700</v>
          </cell>
          <cell r="I1383">
            <v>114250</v>
          </cell>
          <cell r="J1383">
            <v>0</v>
          </cell>
        </row>
        <row r="1384">
          <cell r="G1384" t="str">
            <v>Non-Registered Active UsersDeposit To BankCumulative DB Value</v>
          </cell>
          <cell r="H1384">
            <v>368024</v>
          </cell>
          <cell r="I1384">
            <v>478274</v>
          </cell>
          <cell r="J1384">
            <v>0</v>
          </cell>
        </row>
        <row r="1385">
          <cell r="G1385" t="str">
            <v>Non-Registered Active UsersDeposit To BankCumulative DB Value - Reversals</v>
          </cell>
          <cell r="H1385">
            <v>368024</v>
          </cell>
          <cell r="I1385">
            <v>478274</v>
          </cell>
          <cell r="J1385">
            <v>0</v>
          </cell>
        </row>
        <row r="1386">
          <cell r="G1386" t="str">
            <v>Non-Registered Active UsersDeposit To BankAverage Value of DB</v>
          </cell>
          <cell r="H1386">
            <v>8077.14</v>
          </cell>
          <cell r="I1386">
            <v>4760.42</v>
          </cell>
          <cell r="J1386">
            <v>0</v>
          </cell>
        </row>
        <row r="1387">
          <cell r="G1387" t="str">
            <v>Non-Registered Active UsersDeposit To BankMonthly Paga DB Income</v>
          </cell>
          <cell r="H1387">
            <v>3700</v>
          </cell>
          <cell r="I1387">
            <v>2400</v>
          </cell>
          <cell r="J1387">
            <v>0</v>
          </cell>
        </row>
        <row r="1388">
          <cell r="G1388" t="str">
            <v>Non-Registered Active UsersDeposit To BankCumulative Paga DB Income</v>
          </cell>
          <cell r="H1388">
            <v>6100</v>
          </cell>
          <cell r="I1388">
            <v>8300</v>
          </cell>
          <cell r="J1388">
            <v>0</v>
          </cell>
        </row>
        <row r="1389">
          <cell r="G1389" t="str">
            <v>Non-Registered Active UsersMerchant Payments - DStvNumber of non-logged in customers performing DStv</v>
          </cell>
          <cell r="H1389">
            <v>138</v>
          </cell>
          <cell r="I1389">
            <v>109</v>
          </cell>
          <cell r="J1389">
            <v>177</v>
          </cell>
        </row>
        <row r="1390">
          <cell r="G1390" t="str">
            <v>Non-Registered Active UsersMerchant Payments - DStvChurn DStv BP non-logged in Customers in month</v>
          </cell>
          <cell r="H1390">
            <v>111</v>
          </cell>
          <cell r="I1390">
            <v>109</v>
          </cell>
          <cell r="J1390">
            <v>78</v>
          </cell>
        </row>
        <row r="1391">
          <cell r="G1391" t="str">
            <v>Non-Registered Active UsersMerchant Payments - DStvNewly Active non-logged in DStv BP Customers in month</v>
          </cell>
          <cell r="H1391">
            <v>0</v>
          </cell>
          <cell r="I1391">
            <v>0</v>
          </cell>
          <cell r="J1391">
            <v>0</v>
          </cell>
        </row>
        <row r="1392">
          <cell r="G1392" t="str">
            <v>Non-Registered Active UsersMerchant Payments - DStvMonthly DStv BP Volume</v>
          </cell>
          <cell r="H1392">
            <v>161</v>
          </cell>
          <cell r="I1392">
            <v>122</v>
          </cell>
          <cell r="J1392">
            <v>225</v>
          </cell>
        </row>
        <row r="1393">
          <cell r="G1393" t="str">
            <v>Non-Registered Active UsersMerchant Payments - DStvCumulative DStv BP Volume</v>
          </cell>
          <cell r="H1393">
            <v>313</v>
          </cell>
          <cell r="I1393">
            <v>435</v>
          </cell>
          <cell r="J1393">
            <v>660</v>
          </cell>
        </row>
        <row r="1394">
          <cell r="G1394" t="str">
            <v>Non-Registered Active UsersMerchant Payments - DStvMonthly DStv BP Value</v>
          </cell>
          <cell r="H1394">
            <v>1029120</v>
          </cell>
          <cell r="I1394">
            <v>654650</v>
          </cell>
          <cell r="J1394">
            <v>1376318</v>
          </cell>
        </row>
        <row r="1395">
          <cell r="G1395" t="str">
            <v>Non-Registered Active UsersMerchant Payments - DStvCumulative DStv BP Value</v>
          </cell>
          <cell r="H1395">
            <v>1988169</v>
          </cell>
          <cell r="I1395">
            <v>2642819</v>
          </cell>
          <cell r="J1395">
            <v>4019137</v>
          </cell>
        </row>
        <row r="1396">
          <cell r="G1396" t="str">
            <v>Non-Registered Active UsersMerchant Payments - DStvAverage Value of DStv BP</v>
          </cell>
          <cell r="H1396">
            <v>6392.05</v>
          </cell>
          <cell r="I1396">
            <v>5365.98</v>
          </cell>
          <cell r="J1396">
            <v>25574.15</v>
          </cell>
        </row>
        <row r="1397">
          <cell r="G1397" t="str">
            <v>Non-Registered Active UsersMerchant Payments - DStvMonthly Paga DStv BP Income</v>
          </cell>
          <cell r="H1397">
            <v>15436.8</v>
          </cell>
          <cell r="I1397">
            <v>9819.75</v>
          </cell>
          <cell r="J1397">
            <v>20644.77</v>
          </cell>
        </row>
        <row r="1398">
          <cell r="G1398" t="str">
            <v>Non-Registered Active UsersMerchant Payments - DStvCumulative Paga DStv BP Income</v>
          </cell>
          <cell r="H1398">
            <v>29822.53</v>
          </cell>
          <cell r="I1398">
            <v>39642.28</v>
          </cell>
          <cell r="J1398">
            <v>60287.05</v>
          </cell>
        </row>
        <row r="1399">
          <cell r="G1399" t="str">
            <v>Non-Registered Active UsersMerchant Payments - GOtvNumber of non-logged in customers performing Gotv</v>
          </cell>
          <cell r="H1399">
            <v>100</v>
          </cell>
          <cell r="I1399">
            <v>94</v>
          </cell>
          <cell r="J1399">
            <v>183</v>
          </cell>
        </row>
        <row r="1400">
          <cell r="G1400" t="str">
            <v>Non-Registered Active UsersMerchant Payments - GOtvChurn GOtv BP non-logged in Customers in month</v>
          </cell>
          <cell r="H1400">
            <v>61</v>
          </cell>
          <cell r="I1400">
            <v>76</v>
          </cell>
          <cell r="J1400">
            <v>62</v>
          </cell>
        </row>
        <row r="1401">
          <cell r="G1401" t="str">
            <v>Non-Registered Active UsersMerchant Payments - GOtvNewly Active non-logged in GOtv BP Customers in month</v>
          </cell>
          <cell r="H1401">
            <v>0</v>
          </cell>
          <cell r="I1401">
            <v>0</v>
          </cell>
          <cell r="J1401">
            <v>0</v>
          </cell>
        </row>
        <row r="1402">
          <cell r="G1402" t="str">
            <v>Non-Registered Active UsersMerchant Payments - GOtvMonthly GOtv BP Volume</v>
          </cell>
          <cell r="H1402">
            <v>122</v>
          </cell>
          <cell r="I1402">
            <v>126</v>
          </cell>
          <cell r="J1402">
            <v>264</v>
          </cell>
        </row>
        <row r="1403">
          <cell r="G1403" t="str">
            <v>Non-Registered Active UsersMerchant Payments - GOtvCumulative GOtv BP Volume</v>
          </cell>
          <cell r="H1403">
            <v>208</v>
          </cell>
          <cell r="I1403">
            <v>334</v>
          </cell>
          <cell r="J1403">
            <v>598</v>
          </cell>
        </row>
        <row r="1404">
          <cell r="G1404" t="str">
            <v>Non-Registered Active UsersMerchant Payments - GOtvMonthly GOtv BP Value</v>
          </cell>
          <cell r="H1404">
            <v>187100</v>
          </cell>
          <cell r="I1404">
            <v>211650</v>
          </cell>
          <cell r="J1404">
            <v>387631</v>
          </cell>
        </row>
        <row r="1405">
          <cell r="G1405" t="str">
            <v>Non-Registered Active UsersMerchant Payments - GOtvCumulative GOtv BP Value</v>
          </cell>
          <cell r="H1405">
            <v>324250</v>
          </cell>
          <cell r="I1405">
            <v>535900</v>
          </cell>
          <cell r="J1405">
            <v>923531</v>
          </cell>
        </row>
        <row r="1406">
          <cell r="G1406" t="str">
            <v>Non-Registered Active UsersMerchant Payments - GOtvAverage Value of GOtv BP</v>
          </cell>
          <cell r="H1406">
            <v>1533.61</v>
          </cell>
          <cell r="I1406">
            <v>1679.76</v>
          </cell>
          <cell r="J1406">
            <v>4342.05</v>
          </cell>
        </row>
        <row r="1407">
          <cell r="G1407" t="str">
            <v>Non-Registered Active UsersMerchant Payments - GOtvMonthly Paga GOtv BP Income</v>
          </cell>
          <cell r="H1407">
            <v>2806.5</v>
          </cell>
          <cell r="I1407">
            <v>3174.75</v>
          </cell>
          <cell r="J1407">
            <v>5814.46</v>
          </cell>
        </row>
        <row r="1408">
          <cell r="G1408" t="str">
            <v>Non-Registered Active UsersMerchant Payments - GOtvCumulative Paga GOtv BP Income</v>
          </cell>
          <cell r="H1408">
            <v>4863.75</v>
          </cell>
          <cell r="I1408">
            <v>8038.5</v>
          </cell>
          <cell r="J1408">
            <v>13852.96</v>
          </cell>
        </row>
        <row r="1409">
          <cell r="G1409" t="str">
            <v>Non-Registered Active UsersMerchant Payments - StartimesNumber of non-logged in customers performing Startimes</v>
          </cell>
          <cell r="H1409">
            <v>22</v>
          </cell>
          <cell r="I1409">
            <v>28</v>
          </cell>
          <cell r="J1409">
            <v>62</v>
          </cell>
        </row>
        <row r="1410">
          <cell r="G1410" t="str">
            <v>Non-Registered Active UsersMerchant Payments - StartimesChurn Startimes BP non-logged in Customers in month</v>
          </cell>
          <cell r="H1410">
            <v>56</v>
          </cell>
          <cell r="I1410">
            <v>18</v>
          </cell>
          <cell r="J1410">
            <v>17</v>
          </cell>
        </row>
        <row r="1411">
          <cell r="G1411" t="str">
            <v>Non-Registered Active UsersMerchant Payments - StartimesNewly Active non-logged in Startimes BP Customers in month</v>
          </cell>
          <cell r="H1411">
            <v>0</v>
          </cell>
          <cell r="I1411">
            <v>0</v>
          </cell>
          <cell r="J1411">
            <v>0</v>
          </cell>
        </row>
        <row r="1412">
          <cell r="G1412" t="str">
            <v>Non-Registered Active UsersMerchant Payments - StartimesMonthly Startimes BP Volume</v>
          </cell>
          <cell r="H1412">
            <v>29</v>
          </cell>
          <cell r="I1412">
            <v>31</v>
          </cell>
          <cell r="J1412">
            <v>87</v>
          </cell>
        </row>
        <row r="1413">
          <cell r="G1413" t="str">
            <v>Non-Registered Active UsersMerchant Payments - StartimesCumulative Startimes BP Volume</v>
          </cell>
          <cell r="H1413">
            <v>125</v>
          </cell>
          <cell r="I1413">
            <v>156</v>
          </cell>
          <cell r="J1413">
            <v>243</v>
          </cell>
        </row>
        <row r="1414">
          <cell r="G1414" t="str">
            <v>Non-Registered Active UsersMerchant Payments - StartimesMonthly Startimes BP Value</v>
          </cell>
          <cell r="H1414">
            <v>56750</v>
          </cell>
          <cell r="I1414">
            <v>57700</v>
          </cell>
          <cell r="J1414">
            <v>127985</v>
          </cell>
        </row>
        <row r="1415">
          <cell r="G1415" t="str">
            <v>Non-Registered Active UsersMerchant Payments - StartimesCumulative Startimes BP Value</v>
          </cell>
          <cell r="H1415">
            <v>224010</v>
          </cell>
          <cell r="I1415">
            <v>281710</v>
          </cell>
          <cell r="J1415">
            <v>409695</v>
          </cell>
        </row>
        <row r="1416">
          <cell r="G1416" t="str">
            <v>Non-Registered Active UsersMerchant Payments - StartimesAverage Value of Startimes BP</v>
          </cell>
          <cell r="H1416">
            <v>1956.9</v>
          </cell>
          <cell r="I1416">
            <v>4823.33</v>
          </cell>
          <cell r="J1416">
            <v>4983.18</v>
          </cell>
        </row>
        <row r="1417">
          <cell r="G1417" t="str">
            <v>Non-Registered Active UsersMerchant Payments - StartimesMonthly Paga Startimes BP Income</v>
          </cell>
          <cell r="H1417">
            <v>56750</v>
          </cell>
          <cell r="I1417">
            <v>57700</v>
          </cell>
          <cell r="J1417">
            <v>127985</v>
          </cell>
        </row>
        <row r="1418">
          <cell r="G1418" t="str">
            <v>Non-Registered Active UsersMerchant Payments - StartimesCumulative Paga Startimes BP Income</v>
          </cell>
          <cell r="H1418">
            <v>224010</v>
          </cell>
          <cell r="I1418">
            <v>281710</v>
          </cell>
          <cell r="J1418">
            <v>409695</v>
          </cell>
        </row>
        <row r="1419">
          <cell r="G1419" t="str">
            <v>Non-Registered Active UsersMerchant Payments - ePayNumber of non-logged in customers performing ePay transaction</v>
          </cell>
          <cell r="H1419">
            <v>823</v>
          </cell>
          <cell r="I1419">
            <v>268</v>
          </cell>
          <cell r="J1419">
            <v>0</v>
          </cell>
        </row>
        <row r="1420">
          <cell r="G1420" t="str">
            <v>Non-Registered Active UsersMerchant Payments - ePayChurn Other ePay BP non-logged in Customers in month</v>
          </cell>
          <cell r="H1420">
            <v>815</v>
          </cell>
          <cell r="I1420">
            <v>770</v>
          </cell>
          <cell r="J1420">
            <v>268</v>
          </cell>
        </row>
        <row r="1421">
          <cell r="G1421" t="str">
            <v>Non-Registered Active UsersMerchant Payments - ePayNewly Active non-logged in Other ePay BP Customers in month</v>
          </cell>
          <cell r="H1421">
            <v>0</v>
          </cell>
          <cell r="I1421">
            <v>0</v>
          </cell>
          <cell r="J1421">
            <v>0</v>
          </cell>
        </row>
        <row r="1422">
          <cell r="G1422" t="str">
            <v>Non-Registered Active UsersMerchant Payments - ePayMonthly Other ePay BP Volume</v>
          </cell>
          <cell r="H1422">
            <v>1269</v>
          </cell>
          <cell r="I1422">
            <v>425</v>
          </cell>
          <cell r="J1422">
            <v>0</v>
          </cell>
        </row>
        <row r="1423">
          <cell r="G1423" t="str">
            <v>Non-Registered Active UsersMerchant Payments - ePayMonthly Other ePay BP Volume - Reversals</v>
          </cell>
          <cell r="H1423">
            <v>2</v>
          </cell>
          <cell r="I1423" t="str">
            <v xml:space="preserve">  </v>
          </cell>
          <cell r="J1423">
            <v>0</v>
          </cell>
        </row>
        <row r="1424">
          <cell r="G1424" t="str">
            <v>Non-Registered Active UsersMerchant Payments - ePayCumulative Other ePay BP Volume</v>
          </cell>
          <cell r="H1424">
            <v>2820</v>
          </cell>
          <cell r="I1424">
            <v>3211</v>
          </cell>
          <cell r="J1424">
            <v>0</v>
          </cell>
        </row>
        <row r="1425">
          <cell r="G1425" t="str">
            <v>Non-Registered Active UsersMerchant Payments - ePayCumulative Other ePay BP Volume - Reversals</v>
          </cell>
          <cell r="H1425">
            <v>2</v>
          </cell>
          <cell r="I1425" t="str">
            <v xml:space="preserve">  </v>
          </cell>
          <cell r="J1425">
            <v>0</v>
          </cell>
        </row>
        <row r="1426">
          <cell r="G1426" t="str">
            <v>Non-Registered Active UsersMerchant Payments - ePayMonthly Other ePay BP  Value</v>
          </cell>
          <cell r="H1426">
            <v>81699064.370000005</v>
          </cell>
          <cell r="I1426">
            <v>19535237.030000001</v>
          </cell>
          <cell r="J1426">
            <v>0</v>
          </cell>
        </row>
        <row r="1427">
          <cell r="G1427" t="str">
            <v>Non-Registered Active UsersMerchant Payments - ePayMonthly Other ePay BP  Value - Reversals</v>
          </cell>
          <cell r="H1427">
            <v>-2850</v>
          </cell>
          <cell r="I1427" t="str">
            <v xml:space="preserve">  </v>
          </cell>
          <cell r="J1427">
            <v>0</v>
          </cell>
        </row>
        <row r="1428">
          <cell r="G1428" t="str">
            <v>Non-Registered Active UsersMerchant Payments - ePayCumulative Other ePay BP  Value</v>
          </cell>
          <cell r="H1428">
            <v>188776551.78</v>
          </cell>
          <cell r="I1428">
            <v>208207886.05000001</v>
          </cell>
          <cell r="J1428">
            <v>0</v>
          </cell>
        </row>
        <row r="1429">
          <cell r="G1429" t="str">
            <v>Non-Registered Active UsersMerchant Payments - ePayCumulative Other ePay BP  Value - Reversals</v>
          </cell>
          <cell r="H1429">
            <v>-2850</v>
          </cell>
          <cell r="I1429" t="str">
            <v xml:space="preserve">  </v>
          </cell>
          <cell r="J1429">
            <v>0</v>
          </cell>
        </row>
        <row r="1430">
          <cell r="G1430" t="str">
            <v xml:space="preserve">Non-Registered Active UsersMerchant Payments - ePayAverage Value of Other ePay BP </v>
          </cell>
          <cell r="H1430">
            <v>350544.01</v>
          </cell>
          <cell r="I1430">
            <v>344580.49</v>
          </cell>
          <cell r="J1430">
            <v>0</v>
          </cell>
        </row>
        <row r="1431">
          <cell r="G1431" t="str">
            <v xml:space="preserve">Non-Registered Active UsersMerchant Payments - ePayAverage Value of Other ePay BP - Reversals </v>
          </cell>
          <cell r="H1431">
            <v>-2850</v>
          </cell>
          <cell r="I1431" t="str">
            <v xml:space="preserve">  </v>
          </cell>
          <cell r="J1431">
            <v>0</v>
          </cell>
        </row>
        <row r="1432">
          <cell r="G1432" t="str">
            <v>Non-Registered Active UsersMerchant Payments - ePayMonthly Paga Other ePay BP  Income</v>
          </cell>
          <cell r="H1432">
            <v>873318.79</v>
          </cell>
          <cell r="I1432">
            <v>229203.12</v>
          </cell>
          <cell r="J1432">
            <v>0</v>
          </cell>
        </row>
        <row r="1433">
          <cell r="G1433" t="str">
            <v>Non-Registered Active UsersMerchant Payments - ePayMonthly Paga Other ePay BP  Income - Reversals</v>
          </cell>
          <cell r="H1433">
            <v>0</v>
          </cell>
          <cell r="I1433" t="str">
            <v xml:space="preserve">  </v>
          </cell>
          <cell r="J1433">
            <v>0</v>
          </cell>
        </row>
        <row r="1434">
          <cell r="G1434" t="str">
            <v>Non-Registered Active UsersMerchant Payments - ePayCumulative Paga Other ePay BP  Income</v>
          </cell>
          <cell r="H1434">
            <v>2011488.87</v>
          </cell>
          <cell r="I1434">
            <v>2239090.7000000002</v>
          </cell>
          <cell r="J1434">
            <v>0</v>
          </cell>
        </row>
        <row r="1435">
          <cell r="G1435" t="str">
            <v>Non-Registered Active UsersMerchant Payments - ePayCumulative Paga Other ePay BP  Income - Reversals</v>
          </cell>
          <cell r="H1435">
            <v>0</v>
          </cell>
          <cell r="I1435" t="str">
            <v xml:space="preserve">  </v>
          </cell>
          <cell r="J1435">
            <v>0</v>
          </cell>
        </row>
        <row r="1436">
          <cell r="G1436" t="str">
            <v>Non-Registered Active UsersMerchant Payments - Other (not ePay)Number of non-logged in customers performing Other BP</v>
          </cell>
          <cell r="H1436">
            <v>17</v>
          </cell>
          <cell r="I1436">
            <v>10</v>
          </cell>
          <cell r="J1436">
            <v>12</v>
          </cell>
        </row>
        <row r="1437">
          <cell r="G1437" t="str">
            <v>Non-Registered Active UsersMerchant Payments - Other (not ePay)Churn Other Other BP non-logged in Customers in month</v>
          </cell>
          <cell r="H1437">
            <v>7</v>
          </cell>
          <cell r="I1437">
            <v>13</v>
          </cell>
          <cell r="J1437">
            <v>7</v>
          </cell>
        </row>
        <row r="1438">
          <cell r="G1438" t="str">
            <v>Non-Registered Active UsersMerchant Payments - Other (not ePay)Newly Active non-logged in Other Other BP Customers in month</v>
          </cell>
          <cell r="H1438">
            <v>0</v>
          </cell>
          <cell r="I1438">
            <v>0</v>
          </cell>
          <cell r="J1438">
            <v>0</v>
          </cell>
        </row>
        <row r="1439">
          <cell r="G1439" t="str">
            <v>Non-Registered Active UsersMerchant Payments - Other (not ePay)Monthly MT Volume</v>
          </cell>
          <cell r="H1439">
            <v>23</v>
          </cell>
          <cell r="I1439">
            <v>13</v>
          </cell>
          <cell r="J1439">
            <v>21</v>
          </cell>
        </row>
        <row r="1440">
          <cell r="G1440" t="str">
            <v>Non-Registered Active UsersMerchant Payments - Other (not ePay)Monthly MT Volume - Reversals</v>
          </cell>
          <cell r="H1440">
            <v>1</v>
          </cell>
          <cell r="I1440" t="str">
            <v xml:space="preserve">  </v>
          </cell>
          <cell r="J1440">
            <v>0</v>
          </cell>
        </row>
        <row r="1441">
          <cell r="G1441" t="str">
            <v>Non-Registered Active UsersMerchant Payments - Other (not ePay)Cumulative MT Volume</v>
          </cell>
          <cell r="H1441">
            <v>30</v>
          </cell>
          <cell r="I1441">
            <v>35</v>
          </cell>
          <cell r="J1441">
            <v>55</v>
          </cell>
        </row>
        <row r="1442">
          <cell r="G1442" t="str">
            <v>Non-Registered Active UsersMerchant Payments - Other (not ePay)Cumulative MT Volume - Reversals</v>
          </cell>
          <cell r="H1442">
            <v>1</v>
          </cell>
          <cell r="I1442" t="str">
            <v xml:space="preserve">  </v>
          </cell>
          <cell r="J1442">
            <v>0</v>
          </cell>
        </row>
        <row r="1443">
          <cell r="G1443" t="str">
            <v>Non-Registered Active UsersMerchant Payments - Other (not ePay)Monthly MT Value</v>
          </cell>
          <cell r="H1443">
            <v>102103</v>
          </cell>
          <cell r="I1443">
            <v>54600</v>
          </cell>
          <cell r="J1443">
            <v>94100</v>
          </cell>
        </row>
        <row r="1444">
          <cell r="G1444" t="str">
            <v>Non-Registered Active UsersMerchant Payments - Other (not ePay)Monthly MT Value - Reversals</v>
          </cell>
          <cell r="H1444">
            <v>-97</v>
          </cell>
          <cell r="I1444" t="str">
            <v xml:space="preserve">  </v>
          </cell>
          <cell r="J1444">
            <v>0</v>
          </cell>
        </row>
        <row r="1445">
          <cell r="G1445" t="str">
            <v>Non-Registered Active UsersMerchant Payments - Other (not ePay)Cumulative MT Value</v>
          </cell>
          <cell r="H1445">
            <v>154514.19</v>
          </cell>
          <cell r="I1445">
            <v>196511.19</v>
          </cell>
          <cell r="J1445">
            <v>285111.19</v>
          </cell>
        </row>
        <row r="1446">
          <cell r="G1446" t="str">
            <v>Non-Registered Active UsersMerchant Payments - Other (not ePay)Cumulative MT Value - Reversals</v>
          </cell>
          <cell r="H1446">
            <v>-97</v>
          </cell>
          <cell r="I1446" t="str">
            <v xml:space="preserve">  </v>
          </cell>
          <cell r="J1446">
            <v>0</v>
          </cell>
        </row>
        <row r="1447">
          <cell r="G1447" t="str">
            <v>Non-Registered Active UsersMerchant Payments - Other (not ePay)Average Value of MT</v>
          </cell>
          <cell r="H1447">
            <v>11469.67</v>
          </cell>
          <cell r="I1447">
            <v>7827.27</v>
          </cell>
          <cell r="J1447">
            <v>9727.7800000000007</v>
          </cell>
        </row>
        <row r="1448">
          <cell r="G1448" t="str">
            <v>Non-Registered Active UsersMerchant Payments - Other (not ePay)Average Value of MT - Reversals</v>
          </cell>
          <cell r="H1448">
            <v>-97</v>
          </cell>
          <cell r="I1448" t="str">
            <v xml:space="preserve">  </v>
          </cell>
          <cell r="J1448">
            <v>0</v>
          </cell>
        </row>
        <row r="1449">
          <cell r="G1449" t="str">
            <v>Non-Registered Active UsersMerchant Payments - Other (not ePay)Monthly Paga MT Income</v>
          </cell>
          <cell r="H1449">
            <v>1602.61</v>
          </cell>
          <cell r="I1449">
            <v>856.46</v>
          </cell>
          <cell r="J1449">
            <v>1358.17</v>
          </cell>
        </row>
        <row r="1450">
          <cell r="G1450" t="str">
            <v>Non-Registered Active UsersMerchant Payments - Other (not ePay)Monthly Paga MT Income - Reversals</v>
          </cell>
          <cell r="H1450">
            <v>0</v>
          </cell>
          <cell r="I1450" t="str">
            <v xml:space="preserve">  </v>
          </cell>
          <cell r="J1450">
            <v>0</v>
          </cell>
        </row>
        <row r="1451">
          <cell r="G1451" t="str">
            <v>Non-Registered Active UsersMerchant Payments - Other (not ePay)Cumulative Paga MT Income</v>
          </cell>
          <cell r="H1451">
            <v>2430.13</v>
          </cell>
          <cell r="I1451">
            <v>3097.09</v>
          </cell>
          <cell r="J1451">
            <v>4372.76</v>
          </cell>
        </row>
        <row r="1452">
          <cell r="G1452" t="str">
            <v>Non-Registered Active UsersMerchant Payments - Other (not ePay)Cumulative Paga MT Income - Reversals</v>
          </cell>
          <cell r="H1452">
            <v>0</v>
          </cell>
          <cell r="I1452" t="str">
            <v xml:space="preserve">  </v>
          </cell>
          <cell r="J1452">
            <v>0</v>
          </cell>
        </row>
        <row r="1453">
          <cell r="G1453" t="str">
            <v>Non-Registered Active UsersAirtime# of non-logged in consumers performing airtime</v>
          </cell>
          <cell r="H1453">
            <v>88</v>
          </cell>
          <cell r="I1453">
            <v>60</v>
          </cell>
          <cell r="J1453">
            <v>65</v>
          </cell>
        </row>
        <row r="1454">
          <cell r="G1454" t="str">
            <v>Non-Registered Active UsersAirtimeChurn AT non-logged in Customers in month</v>
          </cell>
          <cell r="H1454">
            <v>38</v>
          </cell>
          <cell r="I1454">
            <v>69</v>
          </cell>
          <cell r="J1454">
            <v>49</v>
          </cell>
        </row>
        <row r="1455">
          <cell r="G1455" t="str">
            <v>Non-Registered Active UsersAirtimeNewly Active non-logged in AT Customers in month</v>
          </cell>
          <cell r="H1455">
            <v>0</v>
          </cell>
          <cell r="I1455">
            <v>0</v>
          </cell>
          <cell r="J1455">
            <v>0</v>
          </cell>
        </row>
        <row r="1456">
          <cell r="G1456" t="str">
            <v>Non-Registered Active UsersAirtimeMonthly AT Volume</v>
          </cell>
          <cell r="H1456">
            <v>152</v>
          </cell>
          <cell r="I1456">
            <v>92</v>
          </cell>
          <cell r="J1456">
            <v>87</v>
          </cell>
        </row>
        <row r="1457">
          <cell r="G1457" t="str">
            <v>Non-Registered Active UsersAirtimeMonthly AT Volume - Reversals</v>
          </cell>
          <cell r="H1457" t="str">
            <v xml:space="preserve">  </v>
          </cell>
          <cell r="I1457" t="str">
            <v xml:space="preserve">  </v>
          </cell>
          <cell r="J1457">
            <v>1</v>
          </cell>
        </row>
        <row r="1458">
          <cell r="G1458" t="str">
            <v>Non-Registered Active UsersAirtimeCumulative AT Volume</v>
          </cell>
          <cell r="H1458">
            <v>236</v>
          </cell>
          <cell r="I1458">
            <v>328</v>
          </cell>
          <cell r="J1458">
            <v>415</v>
          </cell>
        </row>
        <row r="1459">
          <cell r="G1459" t="str">
            <v>Non-Registered Active UsersAirtimeCumulative AT Volume - Reversals</v>
          </cell>
          <cell r="H1459" t="str">
            <v xml:space="preserve">  </v>
          </cell>
          <cell r="I1459" t="str">
            <v xml:space="preserve">  </v>
          </cell>
          <cell r="J1459">
            <v>1</v>
          </cell>
        </row>
        <row r="1460">
          <cell r="G1460" t="str">
            <v>Non-Registered Active UsersAirtimeMonthly AT Value</v>
          </cell>
          <cell r="H1460">
            <v>118240</v>
          </cell>
          <cell r="I1460">
            <v>79678</v>
          </cell>
          <cell r="J1460">
            <v>59330</v>
          </cell>
        </row>
        <row r="1461">
          <cell r="G1461" t="str">
            <v>Non-Registered Active UsersAirtimeMonthly AT Value - Reversals</v>
          </cell>
          <cell r="H1461" t="str">
            <v xml:space="preserve">  </v>
          </cell>
          <cell r="I1461" t="str">
            <v xml:space="preserve">  </v>
          </cell>
          <cell r="J1461">
            <v>-1000</v>
          </cell>
        </row>
        <row r="1462">
          <cell r="G1462" t="str">
            <v>Non-Registered Active UsersAirtimeCumulative AT Value</v>
          </cell>
          <cell r="H1462">
            <v>183600</v>
          </cell>
          <cell r="I1462">
            <v>263278</v>
          </cell>
          <cell r="J1462">
            <v>322608</v>
          </cell>
        </row>
        <row r="1463">
          <cell r="G1463" t="str">
            <v>Non-Registered Active UsersAirtimeCumulative AT Value - Reversals</v>
          </cell>
          <cell r="H1463" t="str">
            <v xml:space="preserve">  </v>
          </cell>
          <cell r="I1463" t="str">
            <v xml:space="preserve">  </v>
          </cell>
          <cell r="J1463">
            <v>-1000</v>
          </cell>
        </row>
        <row r="1464">
          <cell r="G1464" t="str">
            <v>Non-Registered Active UsersAirtimeAverage Value of AT</v>
          </cell>
          <cell r="H1464">
            <v>777.89</v>
          </cell>
          <cell r="I1464">
            <v>866.07</v>
          </cell>
          <cell r="J1464">
            <v>223.23</v>
          </cell>
        </row>
        <row r="1465">
          <cell r="G1465" t="str">
            <v>Non-Registered Active UsersAirtimeAverage Value of AT - Reversals</v>
          </cell>
          <cell r="H1465" t="str">
            <v xml:space="preserve">  </v>
          </cell>
          <cell r="I1465" t="str">
            <v xml:space="preserve">  </v>
          </cell>
          <cell r="J1465">
            <v>-1000</v>
          </cell>
        </row>
        <row r="1466">
          <cell r="G1466" t="str">
            <v>Non-Registered Active UsersAirtimeMonthly Paga AT Income</v>
          </cell>
          <cell r="H1466">
            <v>9150.2000000000007</v>
          </cell>
          <cell r="I1466">
            <v>5850.44</v>
          </cell>
          <cell r="J1466">
            <v>4607.3</v>
          </cell>
        </row>
        <row r="1467">
          <cell r="G1467" t="str">
            <v>Non-Registered Active UsersAirtimeMonthly Paga AT Income - Reversals</v>
          </cell>
          <cell r="H1467" t="str">
            <v xml:space="preserve">  </v>
          </cell>
          <cell r="I1467" t="str">
            <v xml:space="preserve">  </v>
          </cell>
          <cell r="J1467">
            <v>-100</v>
          </cell>
        </row>
        <row r="1468">
          <cell r="G1468" t="str">
            <v>Non-Registered Active UsersAirtimeCumulative Paga AT Income</v>
          </cell>
          <cell r="H1468">
            <v>14119.4</v>
          </cell>
          <cell r="I1468">
            <v>19969.84</v>
          </cell>
          <cell r="J1468">
            <v>24577.14</v>
          </cell>
        </row>
        <row r="1469">
          <cell r="G1469" t="str">
            <v>Non-Registered Active UsersAirtimeCumulative Paga AT Income - Reversals</v>
          </cell>
          <cell r="H1469" t="str">
            <v xml:space="preserve">  </v>
          </cell>
          <cell r="I1469" t="str">
            <v xml:space="preserve">  </v>
          </cell>
          <cell r="J1469">
            <v>-100</v>
          </cell>
        </row>
        <row r="1470">
          <cell r="G1470" t="str">
            <v>BusinessBusiness Sales Number of Registered Businesses (not agents who are businesses)</v>
          </cell>
          <cell r="H1470">
            <v>231</v>
          </cell>
          <cell r="I1470">
            <v>345</v>
          </cell>
          <cell r="J1470">
            <v>456</v>
          </cell>
        </row>
        <row r="1471">
          <cell r="G1471" t="str">
            <v>BusinessBusiness Sales Active Businesses (performed 1 bulk disbursement or business API or Affiliate API transaction)</v>
          </cell>
          <cell r="H1471">
            <v>18</v>
          </cell>
          <cell r="I1471">
            <v>21</v>
          </cell>
          <cell r="J1471">
            <v>22</v>
          </cell>
        </row>
        <row r="1472">
          <cell r="G1472" t="str">
            <v>BusinessBusiness Sales Fresh</v>
          </cell>
          <cell r="H1472">
            <v>1</v>
          </cell>
          <cell r="I1472">
            <v>4</v>
          </cell>
          <cell r="J1472">
            <v>5</v>
          </cell>
        </row>
        <row r="1473">
          <cell r="G1473" t="str">
            <v>BusinessBusiness Sales Churn</v>
          </cell>
          <cell r="H1473">
            <v>4</v>
          </cell>
          <cell r="I1473">
            <v>1</v>
          </cell>
          <cell r="J1473">
            <v>4</v>
          </cell>
        </row>
        <row r="1474">
          <cell r="G1474" t="str">
            <v>BusinessMoney TransferNumber of Businesses sending money to customer or non customer</v>
          </cell>
          <cell r="H1474">
            <v>8</v>
          </cell>
          <cell r="I1474">
            <v>11</v>
          </cell>
          <cell r="J1474">
            <v>6</v>
          </cell>
        </row>
        <row r="1475">
          <cell r="G1475" t="str">
            <v>BusinessMoney Transfer# of Fresh Business Sending Money to Customer or non Customer for the period</v>
          </cell>
          <cell r="H1475">
            <v>1</v>
          </cell>
          <cell r="I1475">
            <v>4</v>
          </cell>
          <cell r="J1475">
            <v>0</v>
          </cell>
        </row>
        <row r="1476">
          <cell r="G1476" t="str">
            <v>BusinessMoney Transfer# of Churn Business Sending Money to Customer or non Customer for the period</v>
          </cell>
          <cell r="H1476">
            <v>2</v>
          </cell>
          <cell r="I1476">
            <v>1</v>
          </cell>
          <cell r="J1476">
            <v>5</v>
          </cell>
        </row>
        <row r="1477">
          <cell r="G1477" t="str">
            <v>BusinessMoney TransferMonthly MT Volume</v>
          </cell>
          <cell r="H1477">
            <v>207</v>
          </cell>
          <cell r="I1477">
            <v>373</v>
          </cell>
          <cell r="J1477">
            <v>377</v>
          </cell>
        </row>
        <row r="1478">
          <cell r="G1478" t="str">
            <v>BusinessMoney TransferMonthly MT Volume Reversal</v>
          </cell>
          <cell r="J1478">
            <v>0</v>
          </cell>
        </row>
        <row r="1479">
          <cell r="G1479" t="str">
            <v>BusinessMoney TransferMonthly MT Value</v>
          </cell>
          <cell r="H1479">
            <v>6791795</v>
          </cell>
          <cell r="I1479">
            <v>8309966.1699999999</v>
          </cell>
          <cell r="J1479">
            <v>9148340.6999999993</v>
          </cell>
        </row>
        <row r="1480">
          <cell r="G1480" t="str">
            <v>BusinessMoney TransferMonthly MT Value Reversal</v>
          </cell>
          <cell r="J1480">
            <v>0</v>
          </cell>
        </row>
        <row r="1481">
          <cell r="G1481" t="str">
            <v>BusinessMoney TransferAverage Value of MT</v>
          </cell>
          <cell r="H1481">
            <v>32810.6</v>
          </cell>
          <cell r="I1481">
            <v>22278.73</v>
          </cell>
          <cell r="J1481">
            <v>24266.16</v>
          </cell>
        </row>
        <row r="1482">
          <cell r="G1482" t="str">
            <v>BusinessMoney TransferAverage Value of MT Reversal</v>
          </cell>
          <cell r="J1482">
            <v>0</v>
          </cell>
        </row>
        <row r="1483">
          <cell r="G1483" t="str">
            <v>BusinessMoney TransferMonthly Paga MT Income</v>
          </cell>
          <cell r="H1483">
            <v>35990</v>
          </cell>
          <cell r="I1483">
            <v>69540</v>
          </cell>
          <cell r="J1483">
            <v>73520</v>
          </cell>
        </row>
        <row r="1484">
          <cell r="G1484" t="str">
            <v>BusinessMoney TransferMonthly Paga MT Income Reversal</v>
          </cell>
          <cell r="J1484">
            <v>0</v>
          </cell>
        </row>
        <row r="1485">
          <cell r="G1485" t="str">
            <v>BusinessDeposit to BankNumber of Businesses performing deposit to bank</v>
          </cell>
          <cell r="H1485">
            <v>4</v>
          </cell>
          <cell r="I1485">
            <v>4</v>
          </cell>
          <cell r="J1485">
            <v>3</v>
          </cell>
        </row>
        <row r="1486">
          <cell r="G1486" t="str">
            <v>BusinessDeposit to Bank# of Fresh Businesses performing deposit to bank</v>
          </cell>
          <cell r="H1486">
            <v>1</v>
          </cell>
          <cell r="J1486">
            <v>0</v>
          </cell>
        </row>
        <row r="1487">
          <cell r="G1487" t="str">
            <v>BusinessDeposit to Bank# of Churn Businesses performing deposit to bank for the period</v>
          </cell>
          <cell r="H1487">
            <v>2</v>
          </cell>
          <cell r="J1487">
            <v>1</v>
          </cell>
        </row>
        <row r="1488">
          <cell r="G1488" t="str">
            <v>BusinessDeposit to BankMonthly DB Volume</v>
          </cell>
          <cell r="H1488">
            <v>1447</v>
          </cell>
          <cell r="I1488">
            <v>2153</v>
          </cell>
          <cell r="J1488">
            <v>2012</v>
          </cell>
        </row>
        <row r="1489">
          <cell r="G1489" t="str">
            <v>BusinessDeposit to BankMonthly DB Volume Reversal</v>
          </cell>
          <cell r="J1489">
            <v>0</v>
          </cell>
        </row>
        <row r="1490">
          <cell r="G1490" t="str">
            <v>BusinessDeposit to BankMonthly DB Value</v>
          </cell>
          <cell r="H1490">
            <v>98472434.140000001</v>
          </cell>
          <cell r="I1490">
            <v>138633327.22</v>
          </cell>
          <cell r="J1490">
            <v>123215675</v>
          </cell>
        </row>
        <row r="1491">
          <cell r="G1491" t="str">
            <v>BusinessDeposit to BankMonthly DB Value Reversal</v>
          </cell>
          <cell r="J1491">
            <v>0</v>
          </cell>
        </row>
        <row r="1492">
          <cell r="G1492" t="str">
            <v>BusinessDeposit to BankAverage Value of DB</v>
          </cell>
          <cell r="H1492">
            <v>68052.820000000007</v>
          </cell>
          <cell r="I1492">
            <v>64390.77</v>
          </cell>
          <cell r="J1492">
            <v>61240.4</v>
          </cell>
        </row>
        <row r="1493">
          <cell r="G1493" t="str">
            <v>BusinessDeposit to BankAverage Value of DB Reversal</v>
          </cell>
          <cell r="J1493">
            <v>0</v>
          </cell>
        </row>
        <row r="1494">
          <cell r="G1494" t="str">
            <v>BusinessDeposit to BankMonthly Paga DB Income</v>
          </cell>
          <cell r="H1494">
            <v>169800</v>
          </cell>
          <cell r="I1494">
            <v>248500</v>
          </cell>
          <cell r="J1494">
            <v>231600</v>
          </cell>
        </row>
        <row r="1495">
          <cell r="G1495" t="str">
            <v>BusinessDeposit to BankMonthly Paga DB Income Reversal</v>
          </cell>
          <cell r="J1495">
            <v>0</v>
          </cell>
        </row>
        <row r="1496">
          <cell r="G1496" t="str">
            <v>BusinessAirtimeNumber of Businesses sending airtime</v>
          </cell>
          <cell r="H1496">
            <v>11</v>
          </cell>
          <cell r="I1496">
            <v>12</v>
          </cell>
          <cell r="J1496">
            <v>15</v>
          </cell>
        </row>
        <row r="1497">
          <cell r="G1497" t="str">
            <v>BusinessAirtime# of Fresh Business sending airtime for the period</v>
          </cell>
          <cell r="I1497">
            <v>1</v>
          </cell>
          <cell r="J1497">
            <v>4</v>
          </cell>
        </row>
        <row r="1498">
          <cell r="G1498" t="str">
            <v>BusinessAirtime# of Churn Business sending airtime for the period</v>
          </cell>
          <cell r="H1498">
            <v>4</v>
          </cell>
          <cell r="J1498">
            <v>1</v>
          </cell>
        </row>
        <row r="1499">
          <cell r="G1499" t="str">
            <v>BusinessAirtimeMonthly AT Volume</v>
          </cell>
          <cell r="H1499">
            <v>3284</v>
          </cell>
          <cell r="I1499">
            <v>5887</v>
          </cell>
          <cell r="J1499">
            <v>6894</v>
          </cell>
        </row>
        <row r="1500">
          <cell r="G1500" t="str">
            <v>BusinessAirtimeMonthly AT Volume Reversal</v>
          </cell>
          <cell r="J1500">
            <v>0</v>
          </cell>
        </row>
        <row r="1501">
          <cell r="G1501" t="str">
            <v>BusinessAirtimeMonthly AT Value</v>
          </cell>
          <cell r="H1501">
            <v>2672782</v>
          </cell>
          <cell r="I1501">
            <v>2863890</v>
          </cell>
          <cell r="J1501">
            <v>3063311</v>
          </cell>
        </row>
        <row r="1502">
          <cell r="G1502" t="str">
            <v>BusinessAirtimeMonthly AT Value Reversal</v>
          </cell>
          <cell r="J1502">
            <v>0</v>
          </cell>
        </row>
        <row r="1503">
          <cell r="G1503" t="str">
            <v>BusinessAirtimeAverage Value of AT</v>
          </cell>
          <cell r="H1503">
            <v>813.88</v>
          </cell>
          <cell r="I1503">
            <v>486.48</v>
          </cell>
          <cell r="J1503">
            <v>444.34</v>
          </cell>
        </row>
        <row r="1504">
          <cell r="G1504" t="str">
            <v>BusinessAirtimeAverage Value of AT Reversal</v>
          </cell>
          <cell r="J1504">
            <v>0</v>
          </cell>
        </row>
        <row r="1505">
          <cell r="G1505" t="str">
            <v>BusinessAirtimeMonthly Paga AT Income</v>
          </cell>
          <cell r="H1505">
            <v>198191.56</v>
          </cell>
          <cell r="I1505">
            <v>213628.2</v>
          </cell>
          <cell r="J1505">
            <v>232287.88</v>
          </cell>
        </row>
        <row r="1506">
          <cell r="G1506" t="str">
            <v>BusinessAirtimeMonthly Paga AT Income Reversal</v>
          </cell>
          <cell r="J1506">
            <v>0</v>
          </cell>
        </row>
        <row r="1507">
          <cell r="G1507" t="str">
            <v>BusinessMerchant PaymentsNumber of Businesses using Paga for bill payments</v>
          </cell>
          <cell r="J1507">
            <v>1</v>
          </cell>
        </row>
        <row r="1508">
          <cell r="G1508" t="str">
            <v>BusinessMerchant Payments# of Fresh Business using Paga for bill payments for the period</v>
          </cell>
          <cell r="J1508">
            <v>1</v>
          </cell>
        </row>
        <row r="1509">
          <cell r="G1509" t="str">
            <v>BusinessMerchant Payments# of Churn  Business using Paga for bill payments for the period</v>
          </cell>
          <cell r="J1509">
            <v>0</v>
          </cell>
        </row>
        <row r="1510">
          <cell r="G1510" t="str">
            <v>BusinessMerchant PaymentsMonthly BP Volume</v>
          </cell>
          <cell r="J1510">
            <v>78</v>
          </cell>
        </row>
        <row r="1511">
          <cell r="G1511" t="str">
            <v>BusinessMerchant PaymentsMonthly BP Volume Reversal</v>
          </cell>
          <cell r="H1511">
            <v>10</v>
          </cell>
          <cell r="I1511">
            <v>11</v>
          </cell>
          <cell r="J1511">
            <v>3</v>
          </cell>
        </row>
        <row r="1512">
          <cell r="G1512" t="str">
            <v>BusinessMerchant PaymentsMonthly BP Value</v>
          </cell>
          <cell r="J1512">
            <v>151600</v>
          </cell>
        </row>
        <row r="1513">
          <cell r="G1513" t="str">
            <v>BusinessMerchant PaymentsMonthly BP Value Reversal</v>
          </cell>
          <cell r="H1513">
            <v>3644</v>
          </cell>
          <cell r="I1513">
            <v>888.6</v>
          </cell>
          <cell r="J1513">
            <v>598.5</v>
          </cell>
        </row>
        <row r="1514">
          <cell r="G1514" t="str">
            <v>BusinessMerchant PaymentsAverage Value of BP</v>
          </cell>
          <cell r="J1514">
            <v>1943.59</v>
          </cell>
        </row>
        <row r="1515">
          <cell r="G1515" t="str">
            <v>BusinessMerchant PaymentsAverage Value of BP Reversal</v>
          </cell>
          <cell r="H1515">
            <v>364.4</v>
          </cell>
          <cell r="I1515">
            <v>80.78</v>
          </cell>
          <cell r="J1515">
            <v>199.5</v>
          </cell>
        </row>
        <row r="1516">
          <cell r="G1516" t="str">
            <v>BusinessMerchant PaymentsMonthly Paga BP Income</v>
          </cell>
          <cell r="J1516">
            <v>3059.5</v>
          </cell>
        </row>
        <row r="1517">
          <cell r="G1517" t="str">
            <v>BusinessMerchant PaymentsMonthly Paga BP Income Reversal</v>
          </cell>
          <cell r="J1517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siness Sales Quarter-2015"/>
      <sheetName val="Consumer Sales Quarter-2015"/>
      <sheetName val="Paga All"/>
      <sheetName val="Lagos State"/>
      <sheetName val="Ibadan"/>
      <sheetName val="Ilorin"/>
      <sheetName val="Abuja"/>
      <sheetName val="Enugu"/>
      <sheetName val="Port Harcourt"/>
      <sheetName val="Abeokuta"/>
      <sheetName val="Kano"/>
      <sheetName val="Kaduna"/>
      <sheetName val="Benin city"/>
      <sheetName val="Onitsha"/>
      <sheetName val="Nnewi"/>
      <sheetName val="Other Cities"/>
    </sheetNames>
    <sheetDataSet>
      <sheetData sheetId="0"/>
      <sheetData sheetId="1"/>
      <sheetData sheetId="2">
        <row r="581">
          <cell r="G581" t="str">
            <v>Other Cities SummaryAgent Network Sales# of Approved Agents in Total</v>
          </cell>
          <cell r="H581">
            <v>7238</v>
          </cell>
          <cell r="I581">
            <v>7453</v>
          </cell>
          <cell r="J581">
            <v>7743</v>
          </cell>
        </row>
        <row r="582">
          <cell r="G582" t="str">
            <v>Other Cities SummaryAgent Network SalesActive Agents in total (at least 1 transactions in the month)</v>
          </cell>
          <cell r="H582">
            <v>4187</v>
          </cell>
          <cell r="I582">
            <v>4293</v>
          </cell>
          <cell r="J582">
            <v>4502</v>
          </cell>
        </row>
        <row r="583">
          <cell r="G583" t="str">
            <v>Other Cities SummaryAgent Network SalesActive Agents in total (at least 5 transactions in the month)</v>
          </cell>
          <cell r="H583">
            <v>3624</v>
          </cell>
          <cell r="I583">
            <v>3694</v>
          </cell>
          <cell r="J583">
            <v>3949</v>
          </cell>
        </row>
        <row r="584">
          <cell r="G584" t="str">
            <v>Other Cities SummaryAgent Network SalesFresh Active Agents in total (at least 1 transactions in the month)</v>
          </cell>
          <cell r="H584">
            <v>369</v>
          </cell>
          <cell r="I584">
            <v>440</v>
          </cell>
          <cell r="J584">
            <v>472</v>
          </cell>
        </row>
        <row r="585">
          <cell r="G585" t="str">
            <v>Other Cities SummaryAgent Network SalesFresh Active Agents in total (at least 5 transactions in the month)</v>
          </cell>
          <cell r="H585">
            <v>364</v>
          </cell>
          <cell r="I585">
            <v>384</v>
          </cell>
          <cell r="J585">
            <v>466</v>
          </cell>
        </row>
        <row r="586">
          <cell r="G586" t="str">
            <v>Other Cities SummaryAgent Network SalesChurn Active Agents (1 txn in Month)</v>
          </cell>
          <cell r="H586">
            <v>309</v>
          </cell>
          <cell r="I586">
            <v>334</v>
          </cell>
          <cell r="J586">
            <v>263</v>
          </cell>
        </row>
        <row r="587">
          <cell r="G587" t="str">
            <v>Other Cities SummaryAgent Network SalesChurn Active Agents (5 txn in Month)</v>
          </cell>
          <cell r="H587">
            <v>330</v>
          </cell>
          <cell r="I587">
            <v>314</v>
          </cell>
          <cell r="J587">
            <v>211</v>
          </cell>
        </row>
        <row r="588">
          <cell r="G588" t="str">
            <v>Other Cities SummaryAbeokuta - All data in this section apply only to agents in Abeokuta (or the specific city)# Agents in City</v>
          </cell>
          <cell r="H588">
            <v>226</v>
          </cell>
          <cell r="I588">
            <v>230</v>
          </cell>
          <cell r="J588">
            <v>236</v>
          </cell>
        </row>
        <row r="589">
          <cell r="G589" t="str">
            <v>Other Cities SummaryAbeokuta - All data in this section apply only to agents in Abeokuta (or the specific city)Active Agents in City in month (at least 1 transactions in the month)</v>
          </cell>
          <cell r="H589">
            <v>132</v>
          </cell>
          <cell r="I589">
            <v>128</v>
          </cell>
          <cell r="J589">
            <v>133</v>
          </cell>
        </row>
        <row r="590">
          <cell r="G590" t="str">
            <v>Other Cities SummaryAbeokuta - All data in this section apply only to agents in Abeokuta (or the specific city)Active Agents in City in month (at least 5 transactions in the month)</v>
          </cell>
          <cell r="H590">
            <v>112</v>
          </cell>
          <cell r="I590">
            <v>109</v>
          </cell>
          <cell r="J590">
            <v>104</v>
          </cell>
        </row>
        <row r="591">
          <cell r="G591" t="str">
            <v>Other Cities SummaryAbeokuta - All data in this section apply only to agents in Abeokuta (or the specific city)Churn City Agents in Month (1 txn in Month)</v>
          </cell>
          <cell r="H591">
            <v>12</v>
          </cell>
          <cell r="I591">
            <v>16</v>
          </cell>
          <cell r="J591">
            <v>11</v>
          </cell>
        </row>
        <row r="592">
          <cell r="G592" t="str">
            <v>Other Cities SummaryAbeokuta - All data in this section apply only to agents in Abeokuta (or the specific city)Churn City Agents in Month (5 txn in Month)</v>
          </cell>
          <cell r="H592">
            <v>10</v>
          </cell>
          <cell r="I592">
            <v>10</v>
          </cell>
          <cell r="J592">
            <v>13</v>
          </cell>
        </row>
        <row r="593">
          <cell r="G593" t="str">
            <v>Other Cities SummaryDeposit into Paga Number of Agents performing at least 1 Deposit for Customer or another Agent (Accept Deposit)</v>
          </cell>
          <cell r="H593">
            <v>46</v>
          </cell>
          <cell r="I593">
            <v>50</v>
          </cell>
          <cell r="J593">
            <v>51</v>
          </cell>
        </row>
        <row r="594">
          <cell r="G594" t="str">
            <v>Other Cities SummaryDeposit into Paga Churn Agents DP</v>
          </cell>
          <cell r="H594">
            <v>16</v>
          </cell>
          <cell r="I594">
            <v>16</v>
          </cell>
          <cell r="J594">
            <v>14</v>
          </cell>
        </row>
        <row r="595">
          <cell r="G595" t="str">
            <v xml:space="preserve">Other Cities SummaryDeposit into Paga New / Fresh Agents DP in Month </v>
          </cell>
          <cell r="H595">
            <v>10</v>
          </cell>
          <cell r="I595">
            <v>20</v>
          </cell>
          <cell r="J595">
            <v>15</v>
          </cell>
        </row>
        <row r="596">
          <cell r="G596" t="str">
            <v>Other Cities SummaryDeposit into Paga Total DP Volume</v>
          </cell>
          <cell r="H596">
            <v>249</v>
          </cell>
          <cell r="I596">
            <v>275</v>
          </cell>
          <cell r="J596">
            <v>320</v>
          </cell>
        </row>
        <row r="597">
          <cell r="G597" t="str">
            <v>Other Cities SummaryDeposit into Paga Total DP Value</v>
          </cell>
          <cell r="H597">
            <v>2610210</v>
          </cell>
          <cell r="I597">
            <v>2524717.5</v>
          </cell>
          <cell r="J597">
            <v>4998130</v>
          </cell>
        </row>
        <row r="598">
          <cell r="G598" t="str">
            <v>Other Cities SummaryDeposit into Paga Average Value of DP</v>
          </cell>
          <cell r="H598">
            <v>10482.77</v>
          </cell>
          <cell r="I598">
            <v>9180.7900000000009</v>
          </cell>
          <cell r="J598">
            <v>15619.16</v>
          </cell>
        </row>
        <row r="599">
          <cell r="G599" t="str">
            <v>Other Cities SummaryMoney Transfer on PagaNumber of Agents performing MT on Paga (to customer or non-customer)</v>
          </cell>
          <cell r="H599">
            <v>5</v>
          </cell>
          <cell r="I599">
            <v>4</v>
          </cell>
          <cell r="J599">
            <v>1</v>
          </cell>
        </row>
        <row r="600">
          <cell r="G600" t="str">
            <v>Other Cities SummaryMoney Transfer on PagaChurn Agents MT</v>
          </cell>
          <cell r="H600">
            <v>6</v>
          </cell>
          <cell r="I600">
            <v>3</v>
          </cell>
          <cell r="J600">
            <v>4</v>
          </cell>
        </row>
        <row r="601">
          <cell r="G601" t="str">
            <v xml:space="preserve">Other Cities SummaryMoney Transfer on PagaNew / Fresh Agents MT in Month </v>
          </cell>
          <cell r="H601">
            <v>3</v>
          </cell>
          <cell r="I601">
            <v>4</v>
          </cell>
          <cell r="J601">
            <v>1</v>
          </cell>
        </row>
        <row r="602">
          <cell r="G602" t="str">
            <v>Other Cities SummaryMoney Transfer on PagaTotal MT Volume</v>
          </cell>
          <cell r="H602">
            <v>7</v>
          </cell>
          <cell r="I602">
            <v>4</v>
          </cell>
          <cell r="J602">
            <v>1</v>
          </cell>
        </row>
        <row r="603">
          <cell r="G603" t="str">
            <v>Other Cities SummaryMoney Transfer on PagaTotal MT Value</v>
          </cell>
          <cell r="H603">
            <v>151500</v>
          </cell>
          <cell r="I603">
            <v>24000</v>
          </cell>
          <cell r="J603">
            <v>700</v>
          </cell>
        </row>
        <row r="604">
          <cell r="G604" t="str">
            <v>Other Cities SummaryMoney Transfer on PagaAverage Value of MT</v>
          </cell>
          <cell r="H604">
            <v>21642.86</v>
          </cell>
          <cell r="I604">
            <v>6000</v>
          </cell>
          <cell r="J604">
            <v>700</v>
          </cell>
        </row>
        <row r="605">
          <cell r="G605" t="str">
            <v>Other Cities SummaryMoney Transfer on PagaPaga MT Income</v>
          </cell>
          <cell r="H605">
            <v>790</v>
          </cell>
          <cell r="I605">
            <v>420</v>
          </cell>
          <cell r="J605">
            <v>80</v>
          </cell>
        </row>
        <row r="606">
          <cell r="G606" t="str">
            <v>Other Cities SummaryMoney Transfer on PagaAgent MT Commission</v>
          </cell>
          <cell r="H606">
            <v>460</v>
          </cell>
          <cell r="I606">
            <v>230</v>
          </cell>
          <cell r="J606">
            <v>20</v>
          </cell>
        </row>
        <row r="607">
          <cell r="G607" t="str">
            <v>Other Cities SummaryDeposit To BankNumber of Agents performing Deposit to Bank</v>
          </cell>
          <cell r="H607">
            <v>88</v>
          </cell>
          <cell r="I607">
            <v>89</v>
          </cell>
          <cell r="J607">
            <v>87</v>
          </cell>
        </row>
        <row r="608">
          <cell r="G608" t="str">
            <v>Other Cities SummaryDeposit To BankChurn Agents DB</v>
          </cell>
          <cell r="H608">
            <v>14</v>
          </cell>
          <cell r="I608">
            <v>14</v>
          </cell>
          <cell r="J608">
            <v>14</v>
          </cell>
        </row>
        <row r="609">
          <cell r="G609" t="str">
            <v xml:space="preserve">Other Cities SummaryDeposit To Bank New / Fresh Agents DB in Month </v>
          </cell>
          <cell r="H609">
            <v>19</v>
          </cell>
          <cell r="I609">
            <v>11</v>
          </cell>
          <cell r="J609">
            <v>11</v>
          </cell>
        </row>
        <row r="610">
          <cell r="G610" t="str">
            <v>Other Cities SummaryDeposit To BankTotal DB Volume</v>
          </cell>
          <cell r="H610">
            <v>935</v>
          </cell>
          <cell r="I610">
            <v>1193</v>
          </cell>
          <cell r="J610">
            <v>1303</v>
          </cell>
        </row>
        <row r="611">
          <cell r="G611" t="str">
            <v>Other Cities SummaryDeposit To BankTotal DB Volume - Reversals</v>
          </cell>
          <cell r="H611">
            <v>1</v>
          </cell>
          <cell r="I611" t="str">
            <v xml:space="preserve"> </v>
          </cell>
          <cell r="J611">
            <v>0</v>
          </cell>
        </row>
        <row r="612">
          <cell r="G612" t="str">
            <v>Other Cities SummaryDeposit To BankTotal DB Value</v>
          </cell>
          <cell r="H612">
            <v>16281346</v>
          </cell>
          <cell r="I612">
            <v>26114206.039999999</v>
          </cell>
          <cell r="J612">
            <v>24216025.550000001</v>
          </cell>
        </row>
        <row r="613">
          <cell r="G613" t="str">
            <v>Other Cities SummaryDeposit To BankTotal DB Value - Reversals</v>
          </cell>
          <cell r="H613">
            <v>-2500</v>
          </cell>
          <cell r="I613" t="str">
            <v xml:space="preserve"> </v>
          </cell>
          <cell r="J613">
            <v>0</v>
          </cell>
        </row>
        <row r="614">
          <cell r="G614" t="str">
            <v>Other Cities SummaryDeposit To BankAverage Value of DB</v>
          </cell>
          <cell r="H614">
            <v>17413.2</v>
          </cell>
          <cell r="I614">
            <v>21889.53</v>
          </cell>
          <cell r="J614">
            <v>18584.82</v>
          </cell>
        </row>
        <row r="615">
          <cell r="G615" t="str">
            <v>Other Cities SummaryDeposit To BankAverage Value of DB - Reversals</v>
          </cell>
          <cell r="H615">
            <v>-2500</v>
          </cell>
          <cell r="I615" t="str">
            <v xml:space="preserve"> </v>
          </cell>
          <cell r="J615">
            <v>0</v>
          </cell>
        </row>
        <row r="616">
          <cell r="G616" t="str">
            <v>Other Cities SummaryDeposit To BankPaga DB Income</v>
          </cell>
          <cell r="H616">
            <v>79830</v>
          </cell>
          <cell r="I616">
            <v>99140</v>
          </cell>
          <cell r="J616">
            <v>110500</v>
          </cell>
        </row>
        <row r="617">
          <cell r="G617" t="str">
            <v>Other Cities SummaryDeposit To BankPaga DB Income - Reversal</v>
          </cell>
          <cell r="H617">
            <v>-100</v>
          </cell>
          <cell r="I617" t="str">
            <v xml:space="preserve"> </v>
          </cell>
          <cell r="J617">
            <v>0</v>
          </cell>
        </row>
        <row r="618">
          <cell r="G618" t="str">
            <v>Other Cities SummaryDeposit To BankAgent DB Commission</v>
          </cell>
          <cell r="H618">
            <v>60070</v>
          </cell>
          <cell r="I618">
            <v>79810</v>
          </cell>
          <cell r="J618">
            <v>84950</v>
          </cell>
        </row>
        <row r="619">
          <cell r="G619" t="str">
            <v>Other Cities SummaryDeposit To BankAgent DB Commission - Reversal</v>
          </cell>
          <cell r="H619">
            <v>-50</v>
          </cell>
          <cell r="I619" t="str">
            <v xml:space="preserve"> </v>
          </cell>
          <cell r="J619">
            <v>0</v>
          </cell>
        </row>
        <row r="620">
          <cell r="G620" t="str">
            <v>Other Cities SummaryMerchant Payments (Bill Pay)Number of agents performing DStv</v>
          </cell>
          <cell r="H620">
            <v>72</v>
          </cell>
          <cell r="I620">
            <v>79</v>
          </cell>
          <cell r="J620">
            <v>84</v>
          </cell>
        </row>
        <row r="621">
          <cell r="G621" t="str">
            <v>Other Cities SummaryMerchant Payments (Bill Pay)Churn Agents DStv BP</v>
          </cell>
          <cell r="H621">
            <v>9</v>
          </cell>
          <cell r="I621">
            <v>8</v>
          </cell>
          <cell r="J621">
            <v>7</v>
          </cell>
        </row>
        <row r="622">
          <cell r="G622" t="str">
            <v xml:space="preserve">Other Cities SummaryMerchant Payments (Bill Pay)New / Fresh Agents BP in Month </v>
          </cell>
          <cell r="H622">
            <v>12</v>
          </cell>
          <cell r="I622">
            <v>13</v>
          </cell>
          <cell r="J622">
            <v>16</v>
          </cell>
        </row>
        <row r="623">
          <cell r="G623" t="str">
            <v>Other Cities SummaryMerchant Payments (Bill Pay)Total DStv BP Volume</v>
          </cell>
          <cell r="H623">
            <v>1784</v>
          </cell>
          <cell r="I623">
            <v>1771</v>
          </cell>
          <cell r="J623">
            <v>2116</v>
          </cell>
        </row>
        <row r="624">
          <cell r="G624" t="str">
            <v>Other Cities SummaryMerchant Payments (Bill Pay)Total DStv BP Volume - Reversal</v>
          </cell>
          <cell r="H624">
            <v>4</v>
          </cell>
          <cell r="I624">
            <v>5</v>
          </cell>
          <cell r="J624">
            <v>11</v>
          </cell>
        </row>
        <row r="625">
          <cell r="G625" t="str">
            <v>Other Cities SummaryMerchant Payments (Bill Pay)Total DStv BP Value</v>
          </cell>
          <cell r="H625">
            <v>4954680</v>
          </cell>
          <cell r="I625">
            <v>5108221</v>
          </cell>
          <cell r="J625">
            <v>6132510</v>
          </cell>
        </row>
        <row r="626">
          <cell r="G626" t="str">
            <v>Other Cities SummaryMerchant Payments (Bill Pay)Total DStv BP Value - Reversal</v>
          </cell>
          <cell r="H626">
            <v>-17950</v>
          </cell>
          <cell r="I626">
            <v>-20000</v>
          </cell>
          <cell r="J626">
            <v>-28150</v>
          </cell>
        </row>
        <row r="627">
          <cell r="G627" t="str">
            <v>Other Cities SummaryMerchant Payments (Bill Pay)Average Value of DStv BP</v>
          </cell>
          <cell r="H627">
            <v>2777.29</v>
          </cell>
          <cell r="I627">
            <v>2884.37</v>
          </cell>
          <cell r="J627">
            <v>2898.16</v>
          </cell>
        </row>
        <row r="628">
          <cell r="G628" t="str">
            <v>Other Cities SummaryMerchant Payments (Bill Pay)Average Value of DStv BP - Reversals</v>
          </cell>
          <cell r="H628">
            <v>-4487.5</v>
          </cell>
          <cell r="I628">
            <v>-4000</v>
          </cell>
          <cell r="J628">
            <v>-2559.09</v>
          </cell>
        </row>
        <row r="629">
          <cell r="G629" t="str">
            <v>Other Cities SummaryMerchant Payments (Bill Pay)Paga DStv BP Income</v>
          </cell>
          <cell r="H629">
            <v>85291.3</v>
          </cell>
          <cell r="I629">
            <v>86602.21</v>
          </cell>
          <cell r="J629">
            <v>103706.6</v>
          </cell>
        </row>
        <row r="630">
          <cell r="G630" t="str">
            <v>Other Cities SummaryMerchant Payments (Bill Pay)Paga DStv BP Income - Reversals</v>
          </cell>
          <cell r="H630">
            <v>-35</v>
          </cell>
          <cell r="I630">
            <v>0</v>
          </cell>
          <cell r="J630">
            <v>0</v>
          </cell>
        </row>
        <row r="631">
          <cell r="G631" t="str">
            <v>Other Cities SummaryMerchant Payments (Bill Pay)Agent DStv BP Commission</v>
          </cell>
          <cell r="H631">
            <v>57540</v>
          </cell>
          <cell r="I631">
            <v>58210</v>
          </cell>
          <cell r="J631">
            <v>68890</v>
          </cell>
        </row>
        <row r="632">
          <cell r="G632" t="str">
            <v>Other Cities SummaryMerchant Payments (Bill Pay)Agent DStv BP Commission - Reversals</v>
          </cell>
          <cell r="H632">
            <v>-20</v>
          </cell>
          <cell r="I632">
            <v>0</v>
          </cell>
          <cell r="J632">
            <v>0</v>
          </cell>
        </row>
        <row r="633">
          <cell r="G633" t="str">
            <v>Other Cities SummaryMerchant Payments (Bill Pay)Number of agents performing Gotv</v>
          </cell>
          <cell r="H633">
            <v>75</v>
          </cell>
          <cell r="I633">
            <v>76</v>
          </cell>
          <cell r="J633">
            <v>87</v>
          </cell>
        </row>
        <row r="634">
          <cell r="G634" t="str">
            <v>Other Cities SummaryMerchant Payments (Bill Pay)Churn Agents Gotv BP</v>
          </cell>
          <cell r="H634">
            <v>5</v>
          </cell>
          <cell r="I634">
            <v>6</v>
          </cell>
          <cell r="J634">
            <v>4</v>
          </cell>
        </row>
        <row r="635">
          <cell r="G635" t="str">
            <v xml:space="preserve">Other Cities SummaryMerchant Payments (Bill Pay)New / Fresh Agents BP in Month </v>
          </cell>
          <cell r="H635">
            <v>20</v>
          </cell>
          <cell r="I635">
            <v>12</v>
          </cell>
          <cell r="J635">
            <v>11</v>
          </cell>
        </row>
        <row r="636">
          <cell r="G636" t="str">
            <v>Other Cities SummaryMerchant Payments (Bill Pay)Total Gotv BP Volume</v>
          </cell>
          <cell r="H636">
            <v>3184</v>
          </cell>
          <cell r="I636">
            <v>3763</v>
          </cell>
          <cell r="J636">
            <v>5276</v>
          </cell>
        </row>
        <row r="637">
          <cell r="G637" t="str">
            <v>Other Cities SummaryMerchant Payments (Bill Pay)Total Gotv BP Volume - Reversals</v>
          </cell>
          <cell r="H637">
            <v>13</v>
          </cell>
          <cell r="I637">
            <v>8</v>
          </cell>
          <cell r="J637">
            <v>25</v>
          </cell>
        </row>
        <row r="638">
          <cell r="G638" t="str">
            <v>Other Cities SummaryMerchant Payments (Bill Pay)Total Gotv BP Value</v>
          </cell>
          <cell r="H638">
            <v>4532950</v>
          </cell>
          <cell r="I638">
            <v>5347200</v>
          </cell>
          <cell r="J638">
            <v>7576350</v>
          </cell>
        </row>
        <row r="639">
          <cell r="G639" t="str">
            <v>Other Cities SummaryMerchant Payments (Bill Pay)Total Gotv BP Value - Reversals</v>
          </cell>
          <cell r="H639">
            <v>-18500</v>
          </cell>
          <cell r="I639">
            <v>-12000</v>
          </cell>
          <cell r="J639">
            <v>-41500</v>
          </cell>
        </row>
        <row r="640">
          <cell r="G640" t="str">
            <v>Other Cities SummaryMerchant Payments (Bill Pay)Average Value of Gotv BP</v>
          </cell>
          <cell r="H640">
            <v>1423.67</v>
          </cell>
          <cell r="I640">
            <v>1420.99</v>
          </cell>
          <cell r="J640">
            <v>1436</v>
          </cell>
        </row>
        <row r="641">
          <cell r="G641" t="str">
            <v>Other Cities SummaryMerchant Payments (Bill Pay)Average Value of Gotv BP - Reversals</v>
          </cell>
          <cell r="H641">
            <v>-1423.08</v>
          </cell>
          <cell r="I641">
            <v>-1500</v>
          </cell>
          <cell r="J641">
            <v>-1660</v>
          </cell>
        </row>
        <row r="642">
          <cell r="G642" t="str">
            <v>Other Cities SummaryMerchant Payments (Bill Pay)Paga Gotv BP Income</v>
          </cell>
          <cell r="H642">
            <v>108934.5</v>
          </cell>
          <cell r="I642">
            <v>128692</v>
          </cell>
          <cell r="J642">
            <v>181198.5</v>
          </cell>
        </row>
        <row r="643">
          <cell r="G643" t="str">
            <v>Other Cities SummaryMerchant Payments (Bill Pay)Paga Gotv BP Income - Reversals</v>
          </cell>
          <cell r="H643">
            <v>0</v>
          </cell>
          <cell r="I643">
            <v>0</v>
          </cell>
          <cell r="J643">
            <v>0</v>
          </cell>
        </row>
        <row r="644">
          <cell r="G644" t="str">
            <v>Other Cities SummaryMerchant Payments (Bill Pay)Agent Gotv BP Commission</v>
          </cell>
          <cell r="H644">
            <v>65010</v>
          </cell>
          <cell r="I644">
            <v>76750</v>
          </cell>
          <cell r="J644">
            <v>107810</v>
          </cell>
        </row>
        <row r="645">
          <cell r="G645" t="str">
            <v>Other Cities SummaryMerchant Payments (Bill Pay)Agent Gotv BP Commission - Reversals</v>
          </cell>
          <cell r="H645">
            <v>0</v>
          </cell>
          <cell r="I645">
            <v>0</v>
          </cell>
          <cell r="J645">
            <v>0</v>
          </cell>
        </row>
        <row r="646">
          <cell r="G646" t="str">
            <v>Other Cities SummaryMerchant Payments (Bill Pay)Number of agents performing Startimes</v>
          </cell>
          <cell r="H646">
            <v>50</v>
          </cell>
          <cell r="I646">
            <v>56</v>
          </cell>
          <cell r="J646">
            <v>64</v>
          </cell>
        </row>
        <row r="647">
          <cell r="G647" t="str">
            <v>Other Cities SummaryMerchant Payments (Bill Pay)Churn Agents Startimes BP</v>
          </cell>
          <cell r="H647">
            <v>9</v>
          </cell>
          <cell r="I647">
            <v>2</v>
          </cell>
          <cell r="J647">
            <v>3</v>
          </cell>
        </row>
        <row r="648">
          <cell r="G648" t="str">
            <v xml:space="preserve">Other Cities SummaryMerchant Payments (Bill Pay)New / Fresh Agents BP in Month </v>
          </cell>
          <cell r="H648">
            <v>13</v>
          </cell>
          <cell r="I648">
            <v>10</v>
          </cell>
          <cell r="J648">
            <v>16</v>
          </cell>
        </row>
        <row r="649">
          <cell r="G649" t="str">
            <v>Other Cities SummaryMerchant Payments (Bill Pay)Total Startimes BP Volume</v>
          </cell>
          <cell r="H649">
            <v>734</v>
          </cell>
          <cell r="I649">
            <v>843</v>
          </cell>
          <cell r="J649">
            <v>1469</v>
          </cell>
        </row>
        <row r="650">
          <cell r="G650" t="str">
            <v>Other Cities SummaryMerchant Payments (Bill Pay)Total Startimes BP Value</v>
          </cell>
          <cell r="H650">
            <v>946500</v>
          </cell>
          <cell r="I650">
            <v>1037900</v>
          </cell>
          <cell r="J650">
            <v>1700900</v>
          </cell>
        </row>
        <row r="651">
          <cell r="G651" t="str">
            <v>Other Cities SummaryMerchant Payments (Bill Pay)Average Value of Startimes BP</v>
          </cell>
          <cell r="H651">
            <v>1289.51</v>
          </cell>
          <cell r="I651">
            <v>1231.2</v>
          </cell>
          <cell r="J651">
            <v>1157.8599999999999</v>
          </cell>
        </row>
        <row r="652">
          <cell r="G652" t="str">
            <v>Other Cities SummaryMerchant Payments (Bill Pay)Paga Startimes BP Income</v>
          </cell>
          <cell r="H652">
            <v>918105</v>
          </cell>
          <cell r="I652">
            <v>1006763</v>
          </cell>
          <cell r="J652">
            <v>1649873</v>
          </cell>
        </row>
        <row r="653">
          <cell r="G653" t="str">
            <v>Other Cities SummaryMerchant Payments (Bill Pay)Agent Startimes BP Commission</v>
          </cell>
          <cell r="H653">
            <v>28395</v>
          </cell>
          <cell r="I653">
            <v>31137</v>
          </cell>
          <cell r="J653">
            <v>51027</v>
          </cell>
        </row>
        <row r="654">
          <cell r="G654" t="str">
            <v>Other Cities SummaryMerchant Payments (Bill Pay)Number of agents performing Other</v>
          </cell>
          <cell r="H654">
            <v>9</v>
          </cell>
          <cell r="I654">
            <v>2</v>
          </cell>
          <cell r="J654">
            <v>7</v>
          </cell>
        </row>
        <row r="655">
          <cell r="G655" t="str">
            <v>Other Cities SummaryMerchant Payments (Bill Pay)Churn Agents Other BP</v>
          </cell>
          <cell r="H655" t="str">
            <v xml:space="preserve"> </v>
          </cell>
          <cell r="I655">
            <v>1</v>
          </cell>
          <cell r="J655">
            <v>0</v>
          </cell>
        </row>
        <row r="656">
          <cell r="G656" t="str">
            <v xml:space="preserve">Other Cities SummaryMerchant Payments (Bill Pay)New / Fresh Agents BP in Month </v>
          </cell>
          <cell r="H656">
            <v>7</v>
          </cell>
          <cell r="I656">
            <v>1</v>
          </cell>
          <cell r="J656">
            <v>6</v>
          </cell>
        </row>
        <row r="657">
          <cell r="G657" t="str">
            <v>Other Cities SummaryMerchant Payments (Bill Pay)Total Other BP Volume</v>
          </cell>
          <cell r="H657">
            <v>9</v>
          </cell>
          <cell r="I657">
            <v>2</v>
          </cell>
          <cell r="J657">
            <v>8</v>
          </cell>
        </row>
        <row r="658">
          <cell r="G658" t="str">
            <v>Other Cities SummaryMerchant Payments (Bill Pay)Total Other BP Value</v>
          </cell>
          <cell r="H658">
            <v>45250</v>
          </cell>
          <cell r="I658">
            <v>8500</v>
          </cell>
          <cell r="J658">
            <v>33000</v>
          </cell>
        </row>
        <row r="659">
          <cell r="G659" t="str">
            <v>Other Cities SummaryMerchant Payments (Bill Pay)Average Value of Other BP</v>
          </cell>
          <cell r="H659">
            <v>5027.78</v>
          </cell>
          <cell r="I659">
            <v>4250</v>
          </cell>
          <cell r="J659">
            <v>4125</v>
          </cell>
        </row>
        <row r="660">
          <cell r="G660" t="str">
            <v>Other Cities SummaryMerchant Payments (Bill Pay)Paga Other BP Income</v>
          </cell>
          <cell r="H660">
            <v>5107.5</v>
          </cell>
          <cell r="I660">
            <v>1000</v>
          </cell>
          <cell r="J660">
            <v>2220</v>
          </cell>
        </row>
        <row r="661">
          <cell r="G661" t="str">
            <v>Other Cities SummaryMerchant Payments (Bill Pay)Agent Other BP Commission</v>
          </cell>
          <cell r="H661">
            <v>200</v>
          </cell>
          <cell r="I661">
            <v>50</v>
          </cell>
          <cell r="J661">
            <v>270</v>
          </cell>
        </row>
        <row r="662">
          <cell r="G662" t="str">
            <v>Other Cities SummaryAirtimeNumber of Agents performing Airtime on Transaction</v>
          </cell>
          <cell r="H662">
            <v>162</v>
          </cell>
          <cell r="I662">
            <v>164</v>
          </cell>
          <cell r="J662">
            <v>175</v>
          </cell>
        </row>
        <row r="663">
          <cell r="G663" t="str">
            <v>Other Cities SummaryAirtimeChurn Agents Airtime</v>
          </cell>
          <cell r="H663">
            <v>20</v>
          </cell>
          <cell r="I663">
            <v>14</v>
          </cell>
          <cell r="J663">
            <v>15</v>
          </cell>
        </row>
        <row r="664">
          <cell r="G664" t="str">
            <v xml:space="preserve">Other Cities SummaryAirtimeNew / Fresh Agents Airtime in Month </v>
          </cell>
          <cell r="H664">
            <v>19</v>
          </cell>
          <cell r="I664">
            <v>16</v>
          </cell>
          <cell r="J664">
            <v>21</v>
          </cell>
        </row>
        <row r="665">
          <cell r="G665" t="str">
            <v>Other Cities SummaryAirtimeTotal Airtime Volume</v>
          </cell>
          <cell r="H665">
            <v>1853</v>
          </cell>
          <cell r="I665">
            <v>1981</v>
          </cell>
          <cell r="J665">
            <v>1897</v>
          </cell>
        </row>
        <row r="666">
          <cell r="G666" t="str">
            <v>Other Cities SummaryAirtimeTotal Airtime Volume - Reversal</v>
          </cell>
          <cell r="H666">
            <v>1</v>
          </cell>
          <cell r="I666">
            <v>4</v>
          </cell>
          <cell r="J666">
            <v>51</v>
          </cell>
        </row>
        <row r="667">
          <cell r="G667" t="str">
            <v>Other Cities SummaryAirtimeTotal Airtime Value</v>
          </cell>
          <cell r="H667">
            <v>939932.45</v>
          </cell>
          <cell r="I667">
            <v>818564.76</v>
          </cell>
          <cell r="J667">
            <v>805072.44</v>
          </cell>
        </row>
        <row r="668">
          <cell r="G668" t="str">
            <v>Other Cities SummaryAirtimeTotal Airtime Value - Reversals</v>
          </cell>
          <cell r="H668">
            <v>-500</v>
          </cell>
          <cell r="I668">
            <v>-600</v>
          </cell>
          <cell r="J668">
            <v>-8900</v>
          </cell>
        </row>
        <row r="669">
          <cell r="G669" t="str">
            <v>Other Cities SummaryAirtimeAverage Value of Airtime</v>
          </cell>
          <cell r="H669">
            <v>507.25</v>
          </cell>
          <cell r="I669">
            <v>413.21</v>
          </cell>
          <cell r="J669">
            <v>424.39</v>
          </cell>
        </row>
        <row r="670">
          <cell r="G670" t="str">
            <v>Other Cities SummaryAirtimeAverage Value of Airtime - Reversals</v>
          </cell>
          <cell r="H670">
            <v>-500</v>
          </cell>
          <cell r="I670">
            <v>-150</v>
          </cell>
          <cell r="J670">
            <v>-174.51</v>
          </cell>
        </row>
        <row r="671">
          <cell r="G671" t="str">
            <v>Other Cities SummaryAirtimePaga Airtime Income</v>
          </cell>
          <cell r="H671">
            <v>24238.68</v>
          </cell>
          <cell r="I671">
            <v>21157.25</v>
          </cell>
          <cell r="J671">
            <v>31561.02</v>
          </cell>
        </row>
        <row r="672">
          <cell r="G672" t="str">
            <v>Other Cities SummaryAirtimePaga Airtime Income - Reversals</v>
          </cell>
          <cell r="H672">
            <v>-25</v>
          </cell>
          <cell r="I672">
            <v>-30</v>
          </cell>
          <cell r="J672">
            <v>-469</v>
          </cell>
        </row>
        <row r="673">
          <cell r="G673" t="str">
            <v>Other Cities SummaryAirtimeAgent Airtime Commission</v>
          </cell>
          <cell r="H673">
            <v>47021.62</v>
          </cell>
          <cell r="I673">
            <v>40958.239999999998</v>
          </cell>
          <cell r="J673">
            <v>29409.919999999998</v>
          </cell>
        </row>
        <row r="674">
          <cell r="G674" t="str">
            <v>Other Cities SummaryAirtimeAgent Airtime Commission - Reversals</v>
          </cell>
          <cell r="H674">
            <v>0</v>
          </cell>
          <cell r="I674">
            <v>0</v>
          </cell>
          <cell r="J674">
            <v>0</v>
          </cell>
        </row>
        <row r="675">
          <cell r="G675" t="str">
            <v>Other Cities SummaryAgent Network Sales# of Approved Agents in Total</v>
          </cell>
          <cell r="H675">
            <v>7238</v>
          </cell>
          <cell r="I675">
            <v>7453</v>
          </cell>
          <cell r="J675">
            <v>7743</v>
          </cell>
        </row>
        <row r="676">
          <cell r="G676" t="str">
            <v>Other Cities SummaryAgent Network SalesActive Agents in total (at least 1 transactions in the month)</v>
          </cell>
          <cell r="H676">
            <v>4187</v>
          </cell>
          <cell r="I676">
            <v>4293</v>
          </cell>
          <cell r="J676">
            <v>4502</v>
          </cell>
        </row>
        <row r="677">
          <cell r="G677" t="str">
            <v>Other Cities SummaryAgent Network SalesActive Agents in total (at least 5 transactions in the month)</v>
          </cell>
          <cell r="H677">
            <v>3624</v>
          </cell>
          <cell r="I677">
            <v>3694</v>
          </cell>
          <cell r="J677">
            <v>3949</v>
          </cell>
        </row>
        <row r="678">
          <cell r="G678" t="str">
            <v>Other Cities SummaryAgent Network SalesFresh Active Agents in total (at least 1 transactions in the month)</v>
          </cell>
          <cell r="H678">
            <v>369</v>
          </cell>
          <cell r="I678">
            <v>440</v>
          </cell>
          <cell r="J678">
            <v>472</v>
          </cell>
        </row>
        <row r="679">
          <cell r="G679" t="str">
            <v>Other Cities SummaryAgent Network SalesFresh Active Agents in total (at least 5 transactions in the month)</v>
          </cell>
          <cell r="H679">
            <v>364</v>
          </cell>
          <cell r="I679">
            <v>384</v>
          </cell>
          <cell r="J679">
            <v>466</v>
          </cell>
        </row>
        <row r="680">
          <cell r="G680" t="str">
            <v>Other Cities SummaryAgent Network SalesChurn Active Agents (1 txn in Month)</v>
          </cell>
          <cell r="H680">
            <v>309</v>
          </cell>
          <cell r="I680">
            <v>334</v>
          </cell>
          <cell r="J680">
            <v>263</v>
          </cell>
        </row>
        <row r="681">
          <cell r="G681" t="str">
            <v>Other Cities SummaryAgent Network SalesChurn Active Agents (5 txn in Month)</v>
          </cell>
          <cell r="H681">
            <v>330</v>
          </cell>
          <cell r="I681">
            <v>314</v>
          </cell>
          <cell r="J681">
            <v>211</v>
          </cell>
        </row>
        <row r="682">
          <cell r="G682" t="str">
            <v>Other Cities SummaryKano - All data in this section apply only to agents in Kano (or the specific city)# Agents in City</v>
          </cell>
          <cell r="H682">
            <v>284</v>
          </cell>
          <cell r="I682">
            <v>284</v>
          </cell>
          <cell r="J682">
            <v>293</v>
          </cell>
        </row>
        <row r="683">
          <cell r="G683" t="str">
            <v>Other Cities SummaryKano - All data in this section apply only to agents in Kano (or the specific city)Active Agents in City in month (at least 1 transactions in the month)</v>
          </cell>
          <cell r="H683">
            <v>104</v>
          </cell>
          <cell r="I683">
            <v>105</v>
          </cell>
          <cell r="J683">
            <v>103</v>
          </cell>
        </row>
        <row r="684">
          <cell r="G684" t="str">
            <v>Other Cities SummaryKano - All data in this section apply only to agents in Kano (or the specific city)Active Agents in City in month (at least 5 transactions in the month)</v>
          </cell>
          <cell r="H684">
            <v>70</v>
          </cell>
          <cell r="I684">
            <v>76</v>
          </cell>
          <cell r="J684">
            <v>76</v>
          </cell>
        </row>
        <row r="685">
          <cell r="G685" t="str">
            <v>Other Cities SummaryKano - All data in this section apply only to agents in Kano (or the specific city)Churn City Agents in Month (1 txn in Month)</v>
          </cell>
          <cell r="H685">
            <v>22</v>
          </cell>
          <cell r="I685">
            <v>11</v>
          </cell>
          <cell r="J685">
            <v>12</v>
          </cell>
        </row>
        <row r="686">
          <cell r="G686" t="str">
            <v>Other Cities SummaryKano - All data in this section apply only to agents in Kano (or the specific city)Churn City Agents in Month (5 txn in Month)</v>
          </cell>
          <cell r="H686">
            <v>25</v>
          </cell>
          <cell r="I686">
            <v>11</v>
          </cell>
          <cell r="J686">
            <v>11</v>
          </cell>
        </row>
        <row r="687">
          <cell r="G687" t="str">
            <v>Other Cities SummaryDeposit into Paga Number of Agents performing at least 1 Deposit for Customer or another Agent (Accept Deposit)</v>
          </cell>
          <cell r="H687">
            <v>28</v>
          </cell>
          <cell r="I687">
            <v>42</v>
          </cell>
          <cell r="J687">
            <v>30</v>
          </cell>
        </row>
        <row r="688">
          <cell r="G688" t="str">
            <v>Other Cities SummaryDeposit into Paga Churn Agents DP</v>
          </cell>
          <cell r="H688">
            <v>18</v>
          </cell>
          <cell r="I688">
            <v>12</v>
          </cell>
          <cell r="J688">
            <v>22</v>
          </cell>
        </row>
        <row r="689">
          <cell r="G689" t="str">
            <v xml:space="preserve">Other Cities SummaryDeposit into Paga New / Fresh Agents DP in Month </v>
          </cell>
          <cell r="H689">
            <v>14</v>
          </cell>
          <cell r="I689">
            <v>26</v>
          </cell>
          <cell r="J689">
            <v>10</v>
          </cell>
        </row>
        <row r="690">
          <cell r="G690" t="str">
            <v>Other Cities SummaryDeposit into Paga Total DP Volume</v>
          </cell>
          <cell r="H690">
            <v>181</v>
          </cell>
          <cell r="I690">
            <v>276</v>
          </cell>
          <cell r="J690">
            <v>214</v>
          </cell>
        </row>
        <row r="691">
          <cell r="G691" t="str">
            <v>Other Cities SummaryDeposit into Paga Total DP Value</v>
          </cell>
          <cell r="H691">
            <v>2665813</v>
          </cell>
          <cell r="I691">
            <v>6507751</v>
          </cell>
          <cell r="J691">
            <v>5317409</v>
          </cell>
        </row>
        <row r="692">
          <cell r="G692" t="str">
            <v>Other Cities SummaryDeposit into Paga Average Value of DP</v>
          </cell>
          <cell r="H692">
            <v>14728.25</v>
          </cell>
          <cell r="I692">
            <v>23578.81</v>
          </cell>
          <cell r="J692">
            <v>24847.71</v>
          </cell>
        </row>
        <row r="693">
          <cell r="G693" t="str">
            <v>Other Cities SummaryMoney Transfer on PagaNumber of Agents performing MT on Paga (to customer or non-customer)</v>
          </cell>
          <cell r="H693">
            <v>1</v>
          </cell>
          <cell r="I693">
            <v>17</v>
          </cell>
          <cell r="J693">
            <v>7</v>
          </cell>
        </row>
        <row r="694">
          <cell r="G694" t="str">
            <v>Other Cities SummaryMoney Transfer on PagaChurn Agents MT</v>
          </cell>
          <cell r="H694">
            <v>2</v>
          </cell>
          <cell r="I694">
            <v>1</v>
          </cell>
          <cell r="J694">
            <v>11</v>
          </cell>
        </row>
        <row r="695">
          <cell r="G695" t="str">
            <v xml:space="preserve">Other Cities SummaryMoney Transfer on PagaNew / Fresh Agents MT in Month </v>
          </cell>
          <cell r="H695">
            <v>1</v>
          </cell>
          <cell r="I695">
            <v>17</v>
          </cell>
          <cell r="J695">
            <v>1</v>
          </cell>
        </row>
        <row r="696">
          <cell r="G696" t="str">
            <v>Other Cities SummaryMoney Transfer on PagaTotal MT Volume</v>
          </cell>
          <cell r="H696">
            <v>1</v>
          </cell>
          <cell r="I696">
            <v>30</v>
          </cell>
          <cell r="J696">
            <v>12</v>
          </cell>
        </row>
        <row r="697">
          <cell r="G697" t="str">
            <v>Other Cities SummaryMoney Transfer on PagaTotal MT Value</v>
          </cell>
          <cell r="H697">
            <v>800</v>
          </cell>
          <cell r="I697">
            <v>2458000</v>
          </cell>
          <cell r="J697">
            <v>1085700</v>
          </cell>
        </row>
        <row r="698">
          <cell r="G698" t="str">
            <v>Other Cities SummaryMoney Transfer on PagaAverage Value of MT</v>
          </cell>
          <cell r="H698">
            <v>800</v>
          </cell>
          <cell r="I698">
            <v>81933.33</v>
          </cell>
          <cell r="J698">
            <v>90475</v>
          </cell>
        </row>
        <row r="699">
          <cell r="G699" t="str">
            <v>Other Cities SummaryMoney Transfer on PagaPaga MT Income</v>
          </cell>
          <cell r="H699">
            <v>80</v>
          </cell>
          <cell r="I699">
            <v>4320</v>
          </cell>
          <cell r="J699">
            <v>1730</v>
          </cell>
        </row>
        <row r="700">
          <cell r="G700" t="str">
            <v>Other Cities SummaryMoney Transfer on PagaAgent MT Commission</v>
          </cell>
          <cell r="H700">
            <v>20</v>
          </cell>
          <cell r="I700">
            <v>2830</v>
          </cell>
          <cell r="J700">
            <v>1120</v>
          </cell>
        </row>
        <row r="701">
          <cell r="G701" t="str">
            <v>Other Cities SummaryDeposit To BankNumber of Agents performing Deposit to Bank</v>
          </cell>
          <cell r="H701">
            <v>68</v>
          </cell>
          <cell r="I701">
            <v>69</v>
          </cell>
          <cell r="J701">
            <v>68</v>
          </cell>
        </row>
        <row r="702">
          <cell r="G702" t="str">
            <v>Other Cities SummaryDeposit To BankChurn Agents DB</v>
          </cell>
          <cell r="H702">
            <v>14</v>
          </cell>
          <cell r="I702">
            <v>14</v>
          </cell>
          <cell r="J702">
            <v>20</v>
          </cell>
        </row>
        <row r="703">
          <cell r="G703" t="str">
            <v xml:space="preserve">Other Cities SummaryDeposit To Bank New / Fresh Agents DB in Month </v>
          </cell>
          <cell r="H703">
            <v>18</v>
          </cell>
          <cell r="I703">
            <v>20</v>
          </cell>
          <cell r="J703">
            <v>14</v>
          </cell>
        </row>
        <row r="704">
          <cell r="G704" t="str">
            <v>Other Cities SummaryDeposit To BankTotal DB Volume</v>
          </cell>
          <cell r="H704">
            <v>779</v>
          </cell>
          <cell r="I704">
            <v>813</v>
          </cell>
          <cell r="J704">
            <v>977</v>
          </cell>
        </row>
        <row r="705">
          <cell r="G705" t="str">
            <v>Other Cities SummaryDeposit To BankTotal DB Volume - Reversals</v>
          </cell>
          <cell r="H705" t="str">
            <v xml:space="preserve">  </v>
          </cell>
          <cell r="I705" t="str">
            <v xml:space="preserve">  </v>
          </cell>
          <cell r="J705">
            <v>1</v>
          </cell>
        </row>
        <row r="706">
          <cell r="G706" t="str">
            <v>Other Cities SummaryDeposit To BankTotal DB Value</v>
          </cell>
          <cell r="H706">
            <v>24959567</v>
          </cell>
          <cell r="I706">
            <v>22291721</v>
          </cell>
          <cell r="J706">
            <v>30284955</v>
          </cell>
        </row>
        <row r="707">
          <cell r="G707" t="str">
            <v>Other Cities SummaryDeposit To BankTotal DB Value - Reversals</v>
          </cell>
          <cell r="H707" t="str">
            <v xml:space="preserve">  </v>
          </cell>
          <cell r="I707" t="str">
            <v xml:space="preserve">  </v>
          </cell>
          <cell r="J707">
            <v>-10000</v>
          </cell>
        </row>
        <row r="708">
          <cell r="G708" t="str">
            <v>Other Cities SummaryDeposit To BankAverage Value of DB</v>
          </cell>
          <cell r="H708">
            <v>32040.52</v>
          </cell>
          <cell r="I708">
            <v>27419.09</v>
          </cell>
          <cell r="J708">
            <v>30997.91</v>
          </cell>
        </row>
        <row r="709">
          <cell r="G709" t="str">
            <v>Other Cities SummaryDeposit To BankAverage Value of DB - Reversals</v>
          </cell>
          <cell r="H709" t="str">
            <v xml:space="preserve">  </v>
          </cell>
          <cell r="I709" t="str">
            <v xml:space="preserve">  </v>
          </cell>
          <cell r="J709">
            <v>-10000</v>
          </cell>
        </row>
        <row r="710">
          <cell r="G710" t="str">
            <v>Other Cities SummaryDeposit To BankPaga DB Income</v>
          </cell>
          <cell r="H710">
            <v>58740</v>
          </cell>
          <cell r="I710">
            <v>64340</v>
          </cell>
          <cell r="J710">
            <v>75040</v>
          </cell>
        </row>
        <row r="711">
          <cell r="G711" t="str">
            <v>Other Cities SummaryDeposit To BankPaga DB Income - Reversal</v>
          </cell>
          <cell r="H711" t="str">
            <v xml:space="preserve">  </v>
          </cell>
          <cell r="I711" t="str">
            <v xml:space="preserve">  </v>
          </cell>
          <cell r="J711">
            <v>-70</v>
          </cell>
        </row>
        <row r="712">
          <cell r="G712" t="str">
            <v>Other Cities SummaryDeposit To BankAgent DB Commission</v>
          </cell>
          <cell r="H712">
            <v>58110</v>
          </cell>
          <cell r="I712">
            <v>57560</v>
          </cell>
          <cell r="J712">
            <v>71210</v>
          </cell>
        </row>
        <row r="713">
          <cell r="G713" t="str">
            <v>Other Cities SummaryDeposit To BankAgent DB Commission - Reversal</v>
          </cell>
          <cell r="H713" t="str">
            <v xml:space="preserve">  </v>
          </cell>
          <cell r="I713" t="str">
            <v xml:space="preserve">  </v>
          </cell>
          <cell r="J713">
            <v>-80</v>
          </cell>
        </row>
        <row r="714">
          <cell r="G714" t="str">
            <v>Other Cities SummaryMerchant Payments (Bill Pay)Number of agents performing DStv</v>
          </cell>
          <cell r="H714">
            <v>21</v>
          </cell>
          <cell r="I714">
            <v>18</v>
          </cell>
          <cell r="J714">
            <v>30</v>
          </cell>
        </row>
        <row r="715">
          <cell r="G715" t="str">
            <v>Other Cities SummaryMerchant Payments (Bill Pay)Churn Agents DStv BP</v>
          </cell>
          <cell r="H715">
            <v>2</v>
          </cell>
          <cell r="I715">
            <v>3</v>
          </cell>
          <cell r="J715">
            <v>0</v>
          </cell>
        </row>
        <row r="716">
          <cell r="G716" t="str">
            <v xml:space="preserve">Other Cities SummaryMerchant Payments (Bill Pay)New / Fresh Agents BP in Month </v>
          </cell>
          <cell r="H716">
            <v>5</v>
          </cell>
          <cell r="I716">
            <v>5</v>
          </cell>
          <cell r="J716">
            <v>13</v>
          </cell>
        </row>
        <row r="717">
          <cell r="G717" t="str">
            <v>Other Cities SummaryMerchant Payments (Bill Pay)Total DStv BP Volume</v>
          </cell>
          <cell r="H717">
            <v>98</v>
          </cell>
          <cell r="I717">
            <v>118</v>
          </cell>
          <cell r="J717">
            <v>208</v>
          </cell>
        </row>
        <row r="718">
          <cell r="G718" t="str">
            <v>Other Cities SummaryMerchant Payments (Bill Pay)Total DStv BP Value</v>
          </cell>
          <cell r="H718">
            <v>367900</v>
          </cell>
          <cell r="I718">
            <v>453250</v>
          </cell>
          <cell r="J718">
            <v>708700</v>
          </cell>
        </row>
        <row r="719">
          <cell r="G719" t="str">
            <v>Other Cities SummaryMerchant Payments (Bill Pay)Average Value of DStv BP</v>
          </cell>
          <cell r="H719">
            <v>3754.08</v>
          </cell>
          <cell r="I719">
            <v>3841.1</v>
          </cell>
          <cell r="J719">
            <v>3407.21</v>
          </cell>
        </row>
        <row r="720">
          <cell r="G720" t="str">
            <v>Other Cities SummaryMerchant Payments (Bill Pay)Paga DStv BP Income</v>
          </cell>
          <cell r="H720">
            <v>5639</v>
          </cell>
          <cell r="I720">
            <v>6892.5</v>
          </cell>
          <cell r="J720">
            <v>11247</v>
          </cell>
        </row>
        <row r="721">
          <cell r="G721" t="str">
            <v>Other Cities SummaryMerchant Payments (Bill Pay)Agent DStv BP Commission</v>
          </cell>
          <cell r="H721">
            <v>3970</v>
          </cell>
          <cell r="I721">
            <v>4640</v>
          </cell>
          <cell r="J721">
            <v>7730</v>
          </cell>
        </row>
        <row r="722">
          <cell r="G722" t="str">
            <v>Other Cities SummaryMerchant Payments (Bill Pay)Number of agents performing Gotv</v>
          </cell>
          <cell r="H722">
            <v>25</v>
          </cell>
          <cell r="I722">
            <v>30</v>
          </cell>
          <cell r="J722">
            <v>37</v>
          </cell>
        </row>
        <row r="723">
          <cell r="G723" t="str">
            <v>Other Cities SummaryMerchant Payments (Bill Pay)Churn Agents Gotv BP</v>
          </cell>
          <cell r="H723">
            <v>4</v>
          </cell>
          <cell r="I723" t="str">
            <v xml:space="preserve">  </v>
          </cell>
          <cell r="J723">
            <v>3</v>
          </cell>
        </row>
        <row r="724">
          <cell r="G724" t="str">
            <v xml:space="preserve">Other Cities SummaryMerchant Payments (Bill Pay)New / Fresh Agents BP in Month </v>
          </cell>
          <cell r="H724">
            <v>4</v>
          </cell>
          <cell r="I724">
            <v>6</v>
          </cell>
          <cell r="J724">
            <v>11</v>
          </cell>
        </row>
        <row r="725">
          <cell r="G725" t="str">
            <v>Other Cities SummaryMerchant Payments (Bill Pay)Total Gotv BP Volume</v>
          </cell>
          <cell r="H725">
            <v>561</v>
          </cell>
          <cell r="I725">
            <v>931</v>
          </cell>
          <cell r="J725">
            <v>1318</v>
          </cell>
        </row>
        <row r="726">
          <cell r="G726" t="str">
            <v>Other Cities SummaryMerchant Payments (Bill Pay)Total Gotv BP Volume - Reversals</v>
          </cell>
          <cell r="H726" t="str">
            <v xml:space="preserve">  </v>
          </cell>
          <cell r="I726">
            <v>1</v>
          </cell>
          <cell r="J726">
            <v>0</v>
          </cell>
        </row>
        <row r="727">
          <cell r="G727" t="str">
            <v>Other Cities SummaryMerchant Payments (Bill Pay)Total Gotv BP Value</v>
          </cell>
          <cell r="H727">
            <v>805500</v>
          </cell>
          <cell r="I727">
            <v>1343000</v>
          </cell>
          <cell r="J727">
            <v>1913900</v>
          </cell>
        </row>
        <row r="728">
          <cell r="G728" t="str">
            <v>Other Cities SummaryMerchant Payments (Bill Pay)Total Gotv BP Value - Reversals</v>
          </cell>
          <cell r="H728" t="str">
            <v xml:space="preserve">  </v>
          </cell>
          <cell r="I728">
            <v>-1500</v>
          </cell>
          <cell r="J728">
            <v>0</v>
          </cell>
        </row>
        <row r="729">
          <cell r="G729" t="str">
            <v>Other Cities SummaryMerchant Payments (Bill Pay)Average Value of Gotv BP</v>
          </cell>
          <cell r="H729">
            <v>1435.83</v>
          </cell>
          <cell r="I729">
            <v>1442.53</v>
          </cell>
          <cell r="J729">
            <v>1452.12</v>
          </cell>
        </row>
        <row r="730">
          <cell r="G730" t="str">
            <v>Other Cities SummaryMerchant Payments (Bill Pay)Average Value of Gotv BP - Reversals</v>
          </cell>
          <cell r="H730" t="str">
            <v xml:space="preserve">  </v>
          </cell>
          <cell r="I730">
            <v>-1500</v>
          </cell>
          <cell r="J730">
            <v>0</v>
          </cell>
        </row>
        <row r="731">
          <cell r="G731" t="str">
            <v>Other Cities SummaryMerchant Payments (Bill Pay)Paga Gotv BP Income</v>
          </cell>
          <cell r="H731">
            <v>19275</v>
          </cell>
          <cell r="I731">
            <v>32045</v>
          </cell>
          <cell r="J731">
            <v>45499</v>
          </cell>
        </row>
        <row r="732">
          <cell r="G732" t="str">
            <v>Other Cities SummaryMerchant Payments (Bill Pay)Paga Gotv BP Income - Reversals</v>
          </cell>
          <cell r="H732" t="str">
            <v xml:space="preserve">  </v>
          </cell>
          <cell r="I732">
            <v>0</v>
          </cell>
          <cell r="J732">
            <v>0</v>
          </cell>
        </row>
        <row r="733">
          <cell r="G733" t="str">
            <v>Other Cities SummaryMerchant Payments (Bill Pay)Agent Gotv BP Commission</v>
          </cell>
          <cell r="H733">
            <v>11400</v>
          </cell>
          <cell r="I733">
            <v>18960</v>
          </cell>
          <cell r="J733">
            <v>26930</v>
          </cell>
        </row>
        <row r="734">
          <cell r="G734" t="str">
            <v>Other Cities SummaryMerchant Payments (Bill Pay)Agent Gotv BP Commission - Reversals</v>
          </cell>
          <cell r="H734" t="str">
            <v xml:space="preserve">  </v>
          </cell>
          <cell r="I734">
            <v>0</v>
          </cell>
          <cell r="J734">
            <v>0</v>
          </cell>
        </row>
        <row r="735">
          <cell r="G735" t="str">
            <v>Other Cities SummaryMerchant Payments (Bill Pay)Number of agents performing Startimes</v>
          </cell>
          <cell r="H735">
            <v>22</v>
          </cell>
          <cell r="I735">
            <v>22</v>
          </cell>
          <cell r="J735">
            <v>32</v>
          </cell>
        </row>
        <row r="736">
          <cell r="G736" t="str">
            <v>Other Cities SummaryMerchant Payments (Bill Pay)Churn Agents Startimes BP</v>
          </cell>
          <cell r="H736">
            <v>2</v>
          </cell>
          <cell r="I736">
            <v>1</v>
          </cell>
          <cell r="J736">
            <v>3</v>
          </cell>
        </row>
        <row r="737">
          <cell r="G737" t="str">
            <v xml:space="preserve">Other Cities SummaryMerchant Payments (Bill Pay)New / Fresh Agents BP in Month </v>
          </cell>
          <cell r="H737">
            <v>6</v>
          </cell>
          <cell r="I737">
            <v>5</v>
          </cell>
          <cell r="J737">
            <v>15</v>
          </cell>
        </row>
        <row r="738">
          <cell r="G738" t="str">
            <v>Other Cities SummaryMerchant Payments (Bill Pay)Total Startimes BP Volume</v>
          </cell>
          <cell r="H738">
            <v>205</v>
          </cell>
          <cell r="I738">
            <v>202</v>
          </cell>
          <cell r="J738">
            <v>308</v>
          </cell>
        </row>
        <row r="739">
          <cell r="G739" t="str">
            <v>Other Cities SummaryMerchant Payments (Bill Pay)Total Startimes BP Value</v>
          </cell>
          <cell r="H739">
            <v>225500</v>
          </cell>
          <cell r="I739">
            <v>222500</v>
          </cell>
          <cell r="J739">
            <v>362200</v>
          </cell>
        </row>
        <row r="740">
          <cell r="G740" t="str">
            <v>Other Cities SummaryMerchant Payments (Bill Pay)Average Value of Startimes BP</v>
          </cell>
          <cell r="H740">
            <v>1100</v>
          </cell>
          <cell r="I740">
            <v>1101.49</v>
          </cell>
          <cell r="J740">
            <v>1175.97</v>
          </cell>
        </row>
        <row r="741">
          <cell r="G741" t="str">
            <v>Other Cities SummaryMerchant Payments (Bill Pay)Paga Startimes BP Income</v>
          </cell>
          <cell r="H741">
            <v>218735</v>
          </cell>
          <cell r="I741">
            <v>215825</v>
          </cell>
          <cell r="J741">
            <v>351334</v>
          </cell>
        </row>
        <row r="742">
          <cell r="G742" t="str">
            <v>Other Cities SummaryMerchant Payments (Bill Pay)Agent Startimes BP Commission</v>
          </cell>
          <cell r="H742">
            <v>6765</v>
          </cell>
          <cell r="I742">
            <v>6675</v>
          </cell>
          <cell r="J742">
            <v>10866</v>
          </cell>
        </row>
        <row r="743">
          <cell r="G743" t="str">
            <v>Other Cities SummaryMerchant Payments (Bill Pay)Number of agents performing Other</v>
          </cell>
          <cell r="H743">
            <v>7</v>
          </cell>
          <cell r="I743">
            <v>7</v>
          </cell>
          <cell r="J743">
            <v>4</v>
          </cell>
        </row>
        <row r="744">
          <cell r="G744" t="str">
            <v>Other Cities SummaryMerchant Payments (Bill Pay)Churn Agents Other BP</v>
          </cell>
          <cell r="H744">
            <v>4</v>
          </cell>
          <cell r="I744">
            <v>5</v>
          </cell>
          <cell r="J744">
            <v>3</v>
          </cell>
        </row>
        <row r="745">
          <cell r="G745" t="str">
            <v xml:space="preserve">Other Cities SummaryMerchant Payments (Bill Pay)New / Fresh Agents BP in Month </v>
          </cell>
          <cell r="H745">
            <v>7</v>
          </cell>
          <cell r="I745">
            <v>7</v>
          </cell>
          <cell r="J745">
            <v>3</v>
          </cell>
        </row>
        <row r="746">
          <cell r="G746" t="str">
            <v>Other Cities SummaryMerchant Payments (Bill Pay)Total Other BP Volume</v>
          </cell>
          <cell r="H746">
            <v>11</v>
          </cell>
          <cell r="I746">
            <v>7</v>
          </cell>
          <cell r="J746">
            <v>5</v>
          </cell>
        </row>
        <row r="747">
          <cell r="G747" t="str">
            <v>Other Cities SummaryMerchant Payments (Bill Pay)Total Other BP Value</v>
          </cell>
          <cell r="H747">
            <v>30500</v>
          </cell>
          <cell r="I747">
            <v>28500</v>
          </cell>
          <cell r="J747">
            <v>17500</v>
          </cell>
        </row>
        <row r="748">
          <cell r="G748" t="str">
            <v>Other Cities SummaryMerchant Payments (Bill Pay)Average Value of Other BP</v>
          </cell>
          <cell r="H748">
            <v>2772.73</v>
          </cell>
          <cell r="I748">
            <v>4071.43</v>
          </cell>
          <cell r="J748">
            <v>3500</v>
          </cell>
        </row>
        <row r="749">
          <cell r="G749" t="str">
            <v>Other Cities SummaryMerchant Payments (Bill Pay)Paga Other BP Income</v>
          </cell>
          <cell r="H749">
            <v>25</v>
          </cell>
          <cell r="I749">
            <v>3000</v>
          </cell>
          <cell r="J749">
            <v>1000</v>
          </cell>
        </row>
        <row r="750">
          <cell r="G750" t="str">
            <v>Other Cities SummaryMerchant Payments (Bill Pay)Agent Other BP Commission</v>
          </cell>
          <cell r="H750">
            <v>520</v>
          </cell>
          <cell r="I750">
            <v>200</v>
          </cell>
          <cell r="J750">
            <v>200</v>
          </cell>
        </row>
        <row r="751">
          <cell r="G751" t="str">
            <v>Other Cities SummaryAirtimeNumber of Agents performing Airtime on Transaction</v>
          </cell>
          <cell r="H751">
            <v>112</v>
          </cell>
          <cell r="I751">
            <v>127</v>
          </cell>
          <cell r="J751">
            <v>128</v>
          </cell>
        </row>
        <row r="752">
          <cell r="G752" t="str">
            <v>Other Cities SummaryAirtimeChurn Agents Airtime</v>
          </cell>
          <cell r="H752">
            <v>21</v>
          </cell>
          <cell r="I752">
            <v>16</v>
          </cell>
          <cell r="J752">
            <v>16</v>
          </cell>
        </row>
        <row r="753">
          <cell r="G753" t="str">
            <v xml:space="preserve">Other Cities SummaryAirtimeNew / Fresh Agents Airtime in Month </v>
          </cell>
          <cell r="H753">
            <v>16</v>
          </cell>
          <cell r="I753">
            <v>20</v>
          </cell>
          <cell r="J753">
            <v>16</v>
          </cell>
        </row>
        <row r="754">
          <cell r="G754" t="str">
            <v>Other Cities SummaryAirtimeTotal Airtime Volume</v>
          </cell>
          <cell r="H754">
            <v>1421</v>
          </cell>
          <cell r="I754">
            <v>1807</v>
          </cell>
          <cell r="J754">
            <v>1838</v>
          </cell>
        </row>
        <row r="755">
          <cell r="G755" t="str">
            <v>Other Cities SummaryAirtimeTotal Airtime Volume - Reversal</v>
          </cell>
          <cell r="H755">
            <v>2</v>
          </cell>
          <cell r="I755" t="str">
            <v xml:space="preserve">  </v>
          </cell>
          <cell r="J755">
            <v>33</v>
          </cell>
        </row>
        <row r="756">
          <cell r="G756" t="str">
            <v>Other Cities SummaryAirtimeTotal Airtime Value</v>
          </cell>
          <cell r="H756">
            <v>732008.03</v>
          </cell>
          <cell r="I756">
            <v>953091.95</v>
          </cell>
          <cell r="J756">
            <v>896190.7</v>
          </cell>
        </row>
        <row r="757">
          <cell r="G757" t="str">
            <v>Other Cities SummaryAirtimeTotal Airtime Value - Reversals</v>
          </cell>
          <cell r="H757">
            <v>-1400</v>
          </cell>
          <cell r="I757" t="str">
            <v xml:space="preserve">  </v>
          </cell>
          <cell r="J757">
            <v>-35700</v>
          </cell>
        </row>
        <row r="758">
          <cell r="G758" t="str">
            <v>Other Cities SummaryAirtimeAverage Value of Airtime</v>
          </cell>
          <cell r="H758">
            <v>515.14</v>
          </cell>
          <cell r="I758">
            <v>527.44000000000005</v>
          </cell>
          <cell r="J758">
            <v>487.59</v>
          </cell>
        </row>
        <row r="759">
          <cell r="G759" t="str">
            <v>Other Cities SummaryAirtimeAverage Value of Airtime - Reversals</v>
          </cell>
          <cell r="H759">
            <v>-700</v>
          </cell>
          <cell r="I759" t="str">
            <v xml:space="preserve">  </v>
          </cell>
          <cell r="J759">
            <v>-1081.82</v>
          </cell>
        </row>
        <row r="760">
          <cell r="G760" t="str">
            <v>Other Cities SummaryAirtimePaga Airtime Income</v>
          </cell>
          <cell r="H760">
            <v>20357.38</v>
          </cell>
          <cell r="I760">
            <v>26728.799999999999</v>
          </cell>
          <cell r="J760">
            <v>36121.410000000003</v>
          </cell>
        </row>
        <row r="761">
          <cell r="G761" t="str">
            <v>Other Cities SummaryAirtimePaga Airtime Income - Reversals</v>
          </cell>
          <cell r="H761">
            <v>-70</v>
          </cell>
          <cell r="I761" t="str">
            <v xml:space="preserve">  </v>
          </cell>
          <cell r="J761">
            <v>-1945</v>
          </cell>
        </row>
        <row r="762">
          <cell r="G762" t="str">
            <v>Other Cities SummaryAirtimeAgent Airtime Commission</v>
          </cell>
          <cell r="H762">
            <v>36670.400000000001</v>
          </cell>
          <cell r="I762">
            <v>47654.6</v>
          </cell>
          <cell r="J762">
            <v>32829.910000000003</v>
          </cell>
        </row>
        <row r="763">
          <cell r="G763" t="str">
            <v>Other Cities SummaryAirtimeAgent Airtime Commission - Reversals</v>
          </cell>
          <cell r="H763">
            <v>0</v>
          </cell>
          <cell r="I763" t="str">
            <v xml:space="preserve">  </v>
          </cell>
          <cell r="J763">
            <v>0</v>
          </cell>
        </row>
        <row r="764">
          <cell r="G764" t="str">
            <v>Other Cities SummaryAgent Network Sales# of Approved Agents in Total</v>
          </cell>
          <cell r="H764">
            <v>7238</v>
          </cell>
          <cell r="I764">
            <v>7453</v>
          </cell>
          <cell r="J764">
            <v>7743</v>
          </cell>
        </row>
        <row r="765">
          <cell r="G765" t="str">
            <v>Other Cities SummaryAgent Network SalesActive Agents in total (at least 1 transactions in the month)</v>
          </cell>
          <cell r="H765">
            <v>4187</v>
          </cell>
          <cell r="I765">
            <v>4293</v>
          </cell>
          <cell r="J765">
            <v>4502</v>
          </cell>
        </row>
        <row r="766">
          <cell r="G766" t="str">
            <v>Other Cities SummaryAgent Network SalesActive Agents in total (at least 5 transactions in the month)</v>
          </cell>
          <cell r="H766">
            <v>3624</v>
          </cell>
          <cell r="I766">
            <v>3694</v>
          </cell>
          <cell r="J766">
            <v>3949</v>
          </cell>
        </row>
        <row r="767">
          <cell r="G767" t="str">
            <v>Other Cities SummaryAgent Network SalesFresh Active Agents in total (at least 1 transactions in the month)</v>
          </cell>
          <cell r="H767">
            <v>369</v>
          </cell>
          <cell r="I767">
            <v>440</v>
          </cell>
          <cell r="J767">
            <v>472</v>
          </cell>
        </row>
        <row r="768">
          <cell r="G768" t="str">
            <v>Other Cities SummaryAgent Network SalesFresh Active Agents in total (at least 5 transactions in the month)</v>
          </cell>
          <cell r="H768">
            <v>364</v>
          </cell>
          <cell r="I768">
            <v>384</v>
          </cell>
          <cell r="J768">
            <v>466</v>
          </cell>
        </row>
        <row r="769">
          <cell r="G769" t="str">
            <v>Other Cities SummaryAgent Network SalesChurn Active Agents (1 txn in Month)</v>
          </cell>
          <cell r="H769">
            <v>309</v>
          </cell>
          <cell r="I769">
            <v>334</v>
          </cell>
          <cell r="J769">
            <v>263</v>
          </cell>
        </row>
        <row r="770">
          <cell r="G770" t="str">
            <v>Other Cities SummaryAgent Network SalesChurn Active Agents (5 txn in Month)</v>
          </cell>
          <cell r="H770">
            <v>330</v>
          </cell>
          <cell r="I770">
            <v>314</v>
          </cell>
          <cell r="J770">
            <v>211</v>
          </cell>
        </row>
        <row r="771">
          <cell r="G771" t="str">
            <v>Other Cities Summary   Kaduna - All data in this section apply only to agents in    Kaduna (or the specific city)# Agents in City</v>
          </cell>
          <cell r="H771">
            <v>204</v>
          </cell>
          <cell r="I771">
            <v>207</v>
          </cell>
          <cell r="J771">
            <v>214</v>
          </cell>
        </row>
        <row r="772">
          <cell r="G772" t="str">
            <v>Other Cities Summary   Kaduna - All data in this section apply only to agents in    Kaduna (or the specific city)Active Agents in City in month (at least 1 transactions in the month)</v>
          </cell>
          <cell r="H772">
            <v>114</v>
          </cell>
          <cell r="I772">
            <v>108</v>
          </cell>
          <cell r="J772">
            <v>111</v>
          </cell>
        </row>
        <row r="773">
          <cell r="G773" t="str">
            <v>Other Cities Summary   Kaduna - All data in this section apply only to agents in    Kaduna (or the specific city)Active Agents in City in month (at least 5 transactions in the month)</v>
          </cell>
          <cell r="H773">
            <v>87</v>
          </cell>
          <cell r="I773">
            <v>90</v>
          </cell>
          <cell r="J773">
            <v>96</v>
          </cell>
        </row>
        <row r="774">
          <cell r="G774" t="str">
            <v>Other Cities Summary   Kaduna - All data in this section apply only to agents in    Kaduna (or the specific city)Churn City Agents in Month (1 txn in Month)</v>
          </cell>
          <cell r="H774">
            <v>7</v>
          </cell>
          <cell r="I774">
            <v>14</v>
          </cell>
          <cell r="J774">
            <v>9</v>
          </cell>
        </row>
        <row r="775">
          <cell r="G775" t="str">
            <v>Other Cities Summary   Kaduna - All data in this section apply only to agents in    Kaduna (or the specific city)Churn City Agents in Month (5 txn in Month)</v>
          </cell>
          <cell r="H775">
            <v>17</v>
          </cell>
          <cell r="I775">
            <v>8</v>
          </cell>
          <cell r="J775">
            <v>5</v>
          </cell>
        </row>
        <row r="776">
          <cell r="G776" t="str">
            <v>Other Cities SummaryDeposit into Paga Number of Agents performing at least 1 Deposit for Customer or another Agent (Accept Deposit)</v>
          </cell>
          <cell r="H776">
            <v>32</v>
          </cell>
          <cell r="I776">
            <v>30</v>
          </cell>
          <cell r="J776">
            <v>28</v>
          </cell>
        </row>
        <row r="777">
          <cell r="G777" t="str">
            <v>Other Cities SummaryDeposit into Paga Churn Agents DP</v>
          </cell>
          <cell r="H777">
            <v>12</v>
          </cell>
          <cell r="I777">
            <v>12</v>
          </cell>
          <cell r="J777">
            <v>12</v>
          </cell>
        </row>
        <row r="778">
          <cell r="G778" t="str">
            <v xml:space="preserve">Other Cities SummaryDeposit into Paga New / Fresh Agents DP in Month </v>
          </cell>
          <cell r="H778">
            <v>15</v>
          </cell>
          <cell r="I778">
            <v>10</v>
          </cell>
          <cell r="J778">
            <v>10</v>
          </cell>
        </row>
        <row r="779">
          <cell r="G779" t="str">
            <v>Other Cities SummaryDeposit into Paga Total DP Volume</v>
          </cell>
          <cell r="H779">
            <v>153</v>
          </cell>
          <cell r="I779">
            <v>178</v>
          </cell>
          <cell r="J779">
            <v>201</v>
          </cell>
        </row>
        <row r="780">
          <cell r="G780" t="str">
            <v>Other Cities SummaryDeposit into Paga Total DP Value</v>
          </cell>
          <cell r="H780">
            <v>1479800</v>
          </cell>
          <cell r="I780">
            <v>1738986</v>
          </cell>
          <cell r="J780">
            <v>2003550</v>
          </cell>
        </row>
        <row r="781">
          <cell r="G781" t="str">
            <v>Other Cities SummaryDeposit into Paga Average Value of DP</v>
          </cell>
          <cell r="H781">
            <v>9671.9</v>
          </cell>
          <cell r="I781">
            <v>9769.58</v>
          </cell>
          <cell r="J781">
            <v>9967.91</v>
          </cell>
        </row>
        <row r="782">
          <cell r="G782" t="str">
            <v>Other Cities SummaryMoney Transfer on PagaNumber of Agents performing MT on Paga (to customer or non-customer)</v>
          </cell>
          <cell r="H782">
            <v>3</v>
          </cell>
          <cell r="I782">
            <v>2</v>
          </cell>
          <cell r="J782">
            <v>2</v>
          </cell>
        </row>
        <row r="783">
          <cell r="G783" t="str">
            <v>Other Cities SummaryMoney Transfer on PagaChurn Agents MT</v>
          </cell>
          <cell r="H783">
            <v>2</v>
          </cell>
          <cell r="I783">
            <v>3</v>
          </cell>
          <cell r="J783">
            <v>2</v>
          </cell>
        </row>
        <row r="784">
          <cell r="G784" t="str">
            <v xml:space="preserve">Other Cities SummaryMoney Transfer on PagaNew / Fresh Agents MT in Month </v>
          </cell>
          <cell r="H784">
            <v>1</v>
          </cell>
          <cell r="I784">
            <v>2</v>
          </cell>
          <cell r="J784">
            <v>2</v>
          </cell>
        </row>
        <row r="785">
          <cell r="G785" t="str">
            <v>Other Cities SummaryMoney Transfer on PagaTotal MT Volume</v>
          </cell>
          <cell r="H785">
            <v>4</v>
          </cell>
          <cell r="I785">
            <v>2</v>
          </cell>
          <cell r="J785">
            <v>2</v>
          </cell>
        </row>
        <row r="786">
          <cell r="G786" t="str">
            <v>Other Cities SummaryMoney Transfer on PagaTotal MT Value</v>
          </cell>
          <cell r="H786">
            <v>6000</v>
          </cell>
          <cell r="I786">
            <v>3500</v>
          </cell>
          <cell r="J786">
            <v>16000</v>
          </cell>
        </row>
        <row r="787">
          <cell r="G787" t="str">
            <v>Other Cities SummaryMoney Transfer on PagaAverage Value of MT</v>
          </cell>
          <cell r="H787">
            <v>1500</v>
          </cell>
          <cell r="I787">
            <v>1750</v>
          </cell>
          <cell r="J787">
            <v>8000</v>
          </cell>
        </row>
        <row r="788">
          <cell r="G788" t="str">
            <v>Other Cities SummaryMoney Transfer on PagaPaga MT Income</v>
          </cell>
          <cell r="H788">
            <v>360</v>
          </cell>
          <cell r="I788">
            <v>180</v>
          </cell>
          <cell r="J788">
            <v>200</v>
          </cell>
        </row>
        <row r="789">
          <cell r="G789" t="str">
            <v>Other Cities SummaryMoney Transfer on PagaAgent MT Commission</v>
          </cell>
          <cell r="H789">
            <v>140</v>
          </cell>
          <cell r="I789">
            <v>70</v>
          </cell>
          <cell r="J789">
            <v>100</v>
          </cell>
        </row>
        <row r="790">
          <cell r="G790" t="str">
            <v>Other Cities SummaryDeposit To BankNumber of Agents performing Deposit to Bank</v>
          </cell>
          <cell r="H790">
            <v>73</v>
          </cell>
          <cell r="I790">
            <v>70</v>
          </cell>
          <cell r="J790">
            <v>88</v>
          </cell>
        </row>
        <row r="791">
          <cell r="G791" t="str">
            <v>Other Cities SummaryDeposit To BankChurn Agents DB</v>
          </cell>
          <cell r="H791">
            <v>14</v>
          </cell>
          <cell r="I791">
            <v>9</v>
          </cell>
          <cell r="J791">
            <v>10</v>
          </cell>
        </row>
        <row r="792">
          <cell r="G792" t="str">
            <v xml:space="preserve">Other Cities SummaryDeposit To Bank New / Fresh Agents DB in Month </v>
          </cell>
          <cell r="H792">
            <v>18</v>
          </cell>
          <cell r="I792">
            <v>11</v>
          </cell>
          <cell r="J792">
            <v>16</v>
          </cell>
        </row>
        <row r="793">
          <cell r="G793" t="str">
            <v>Other Cities SummaryDeposit To BankTotal DB Volume</v>
          </cell>
          <cell r="H793">
            <v>442</v>
          </cell>
          <cell r="I793">
            <v>612</v>
          </cell>
          <cell r="J793">
            <v>686</v>
          </cell>
        </row>
        <row r="794">
          <cell r="G794" t="str">
            <v>Other Cities SummaryDeposit To BankTotal DB Volume - Reversals</v>
          </cell>
          <cell r="H794">
            <v>1</v>
          </cell>
          <cell r="I794" t="str">
            <v xml:space="preserve">   </v>
          </cell>
          <cell r="J794">
            <v>0</v>
          </cell>
        </row>
        <row r="795">
          <cell r="G795" t="str">
            <v>Other Cities SummaryDeposit To BankTotal DB Value</v>
          </cell>
          <cell r="H795">
            <v>6169482</v>
          </cell>
          <cell r="I795">
            <v>8399390</v>
          </cell>
          <cell r="J795">
            <v>10381610</v>
          </cell>
        </row>
        <row r="796">
          <cell r="G796" t="str">
            <v>Other Cities SummaryDeposit To BankTotal DB Value - Reversals</v>
          </cell>
          <cell r="H796">
            <v>-5000</v>
          </cell>
          <cell r="I796" t="str">
            <v xml:space="preserve">   </v>
          </cell>
          <cell r="J796">
            <v>0</v>
          </cell>
        </row>
        <row r="797">
          <cell r="G797" t="str">
            <v>Other Cities SummaryDeposit To BankAverage Value of DB</v>
          </cell>
          <cell r="H797">
            <v>13958.1</v>
          </cell>
          <cell r="I797">
            <v>13724.49</v>
          </cell>
          <cell r="J797">
            <v>15133.54</v>
          </cell>
        </row>
        <row r="798">
          <cell r="G798" t="str">
            <v>Other Cities SummaryDeposit To BankAverage Value of DB - Reversals</v>
          </cell>
          <cell r="H798">
            <v>-5000</v>
          </cell>
          <cell r="I798" t="str">
            <v xml:space="preserve">   </v>
          </cell>
          <cell r="J798">
            <v>0</v>
          </cell>
        </row>
        <row r="799">
          <cell r="G799" t="str">
            <v>Other Cities SummaryDeposit To BankPaga DB Income</v>
          </cell>
          <cell r="H799">
            <v>38570</v>
          </cell>
          <cell r="I799">
            <v>53460</v>
          </cell>
          <cell r="J799">
            <v>59510</v>
          </cell>
        </row>
        <row r="800">
          <cell r="G800" t="str">
            <v>Other Cities SummaryDeposit To BankPaga DB Income - Reversal</v>
          </cell>
          <cell r="H800">
            <v>-100</v>
          </cell>
          <cell r="I800" t="str">
            <v xml:space="preserve">   </v>
          </cell>
          <cell r="J800">
            <v>0</v>
          </cell>
        </row>
        <row r="801">
          <cell r="G801" t="str">
            <v>Other Cities SummaryDeposit To BankAgent DB Commission</v>
          </cell>
          <cell r="H801">
            <v>27430</v>
          </cell>
          <cell r="I801">
            <v>38340</v>
          </cell>
          <cell r="J801">
            <v>43390</v>
          </cell>
        </row>
        <row r="802">
          <cell r="G802" t="str">
            <v>Other Cities SummaryDeposit To BankAgent DB Commission - Reversal</v>
          </cell>
          <cell r="H802">
            <v>-50</v>
          </cell>
          <cell r="I802" t="str">
            <v xml:space="preserve">   </v>
          </cell>
          <cell r="J802">
            <v>0</v>
          </cell>
        </row>
        <row r="803">
          <cell r="G803" t="str">
            <v>Other Cities SummaryMerchant Payments (Bill Pay)Number of agents performing DStv</v>
          </cell>
          <cell r="H803">
            <v>49</v>
          </cell>
          <cell r="I803">
            <v>50</v>
          </cell>
          <cell r="J803">
            <v>58</v>
          </cell>
        </row>
        <row r="804">
          <cell r="G804" t="str">
            <v>Other Cities SummaryMerchant Payments (Bill Pay)Churn Agents DStv BP</v>
          </cell>
          <cell r="H804">
            <v>10</v>
          </cell>
          <cell r="I804">
            <v>3</v>
          </cell>
          <cell r="J804">
            <v>2</v>
          </cell>
        </row>
        <row r="805">
          <cell r="G805" t="str">
            <v xml:space="preserve">Other Cities SummaryMerchant Payments (Bill Pay)New / Fresh Agents BP in Month </v>
          </cell>
          <cell r="H805">
            <v>7</v>
          </cell>
          <cell r="I805">
            <v>8</v>
          </cell>
          <cell r="J805">
            <v>13</v>
          </cell>
        </row>
        <row r="806">
          <cell r="G806" t="str">
            <v>Other Cities SummaryMerchant Payments (Bill Pay)Total DStv BP Volume</v>
          </cell>
          <cell r="H806">
            <v>898</v>
          </cell>
          <cell r="I806">
            <v>905</v>
          </cell>
          <cell r="J806">
            <v>1458</v>
          </cell>
        </row>
        <row r="807">
          <cell r="G807" t="str">
            <v>Other Cities SummaryMerchant Payments (Bill Pay)Total DStv BP Volume - Reversal</v>
          </cell>
          <cell r="H807">
            <v>5</v>
          </cell>
          <cell r="I807" t="str">
            <v xml:space="preserve">   </v>
          </cell>
          <cell r="J807">
            <v>3</v>
          </cell>
        </row>
        <row r="808">
          <cell r="G808" t="str">
            <v>Other Cities SummaryMerchant Payments (Bill Pay)Total DStv BP Value</v>
          </cell>
          <cell r="H808">
            <v>3766903</v>
          </cell>
          <cell r="I808">
            <v>3862866</v>
          </cell>
          <cell r="J808">
            <v>5951192</v>
          </cell>
        </row>
        <row r="809">
          <cell r="G809" t="str">
            <v>Other Cities SummaryMerchant Payments (Bill Pay)Total DStv BP Value - Reversal</v>
          </cell>
          <cell r="H809">
            <v>-7500</v>
          </cell>
          <cell r="I809" t="str">
            <v xml:space="preserve">   </v>
          </cell>
          <cell r="J809">
            <v>-26300</v>
          </cell>
        </row>
        <row r="810">
          <cell r="G810" t="str">
            <v>Other Cities SummaryMerchant Payments (Bill Pay)Average Value of DStv BP</v>
          </cell>
          <cell r="H810">
            <v>4194.7700000000004</v>
          </cell>
          <cell r="I810">
            <v>4268.3599999999997</v>
          </cell>
          <cell r="J810">
            <v>4081.75</v>
          </cell>
        </row>
        <row r="811">
          <cell r="G811" t="str">
            <v>Other Cities SummaryMerchant Payments (Bill Pay)Average Value of DStv BP - Reversals</v>
          </cell>
          <cell r="H811">
            <v>-1500</v>
          </cell>
          <cell r="I811" t="str">
            <v xml:space="preserve">   </v>
          </cell>
          <cell r="J811">
            <v>-8766.67</v>
          </cell>
        </row>
        <row r="812">
          <cell r="G812" t="str">
            <v>Other Cities SummaryMerchant Payments (Bill Pay)Paga DStv BP Income</v>
          </cell>
          <cell r="H812">
            <v>55604.03</v>
          </cell>
          <cell r="I812">
            <v>56728.66</v>
          </cell>
          <cell r="J812">
            <v>88874.92</v>
          </cell>
        </row>
        <row r="813">
          <cell r="G813" t="str">
            <v>Other Cities SummaryMerchant Payments (Bill Pay)Paga DStv BP Income - Reversals</v>
          </cell>
          <cell r="H813">
            <v>0</v>
          </cell>
          <cell r="I813" t="str">
            <v xml:space="preserve">   </v>
          </cell>
          <cell r="J813">
            <v>0</v>
          </cell>
        </row>
        <row r="814">
          <cell r="G814" t="str">
            <v>Other Cities SummaryMerchant Payments (Bill Pay)Agent DStv BP Commission</v>
          </cell>
          <cell r="H814">
            <v>39130</v>
          </cell>
          <cell r="I814">
            <v>39220</v>
          </cell>
          <cell r="J814">
            <v>63000</v>
          </cell>
        </row>
        <row r="815">
          <cell r="G815" t="str">
            <v>Other Cities SummaryMerchant Payments (Bill Pay)Agent DStv BP Commission - Reversals</v>
          </cell>
          <cell r="H815">
            <v>0</v>
          </cell>
          <cell r="I815" t="str">
            <v xml:space="preserve">   </v>
          </cell>
          <cell r="J815">
            <v>0</v>
          </cell>
        </row>
        <row r="816">
          <cell r="G816" t="str">
            <v>Other Cities SummaryMerchant Payments (Bill Pay)Number of agents performing Gotv</v>
          </cell>
          <cell r="H816">
            <v>61</v>
          </cell>
          <cell r="I816">
            <v>56</v>
          </cell>
          <cell r="J816">
            <v>81</v>
          </cell>
        </row>
        <row r="817">
          <cell r="G817" t="str">
            <v>Other Cities SummaryMerchant Payments (Bill Pay)Churn Agents Gotv BP</v>
          </cell>
          <cell r="H817">
            <v>4</v>
          </cell>
          <cell r="I817">
            <v>10</v>
          </cell>
          <cell r="J817">
            <v>1</v>
          </cell>
        </row>
        <row r="818">
          <cell r="G818" t="str">
            <v xml:space="preserve">Other Cities SummaryMerchant Payments (Bill Pay)New / Fresh Agents BP in Month </v>
          </cell>
          <cell r="H818">
            <v>17</v>
          </cell>
          <cell r="I818">
            <v>9</v>
          </cell>
          <cell r="J818">
            <v>21</v>
          </cell>
        </row>
        <row r="819">
          <cell r="G819" t="str">
            <v>Other Cities SummaryMerchant Payments (Bill Pay)Total Gotv BP Volume</v>
          </cell>
          <cell r="H819">
            <v>2531</v>
          </cell>
          <cell r="I819">
            <v>3376</v>
          </cell>
          <cell r="J819">
            <v>5540</v>
          </cell>
        </row>
        <row r="820">
          <cell r="G820" t="str">
            <v>Other Cities SummaryMerchant Payments (Bill Pay)Total Gotv BP Volume - Reversals</v>
          </cell>
          <cell r="H820">
            <v>7</v>
          </cell>
          <cell r="I820">
            <v>2</v>
          </cell>
          <cell r="J820">
            <v>11</v>
          </cell>
        </row>
        <row r="821">
          <cell r="G821" t="str">
            <v>Other Cities SummaryMerchant Payments (Bill Pay)Total Gotv BP Value</v>
          </cell>
          <cell r="H821">
            <v>3742000</v>
          </cell>
          <cell r="I821">
            <v>4863000</v>
          </cell>
          <cell r="J821">
            <v>7946100</v>
          </cell>
        </row>
        <row r="822">
          <cell r="G822" t="str">
            <v>Other Cities SummaryMerchant Payments (Bill Pay)Total Gotv BP Value - Reversals</v>
          </cell>
          <cell r="H822">
            <v>-8000</v>
          </cell>
          <cell r="I822">
            <v>-3000</v>
          </cell>
          <cell r="J822">
            <v>-16000</v>
          </cell>
        </row>
        <row r="823">
          <cell r="G823" t="str">
            <v>Other Cities SummaryMerchant Payments (Bill Pay)Average Value of Gotv BP</v>
          </cell>
          <cell r="H823">
            <v>1478.47</v>
          </cell>
          <cell r="I823">
            <v>1440.46</v>
          </cell>
          <cell r="J823">
            <v>1434.31</v>
          </cell>
        </row>
        <row r="824">
          <cell r="G824" t="str">
            <v>Other Cities SummaryMerchant Payments (Bill Pay)Average Value of Gotv BP - Reversals</v>
          </cell>
          <cell r="H824">
            <v>-1142.8599999999999</v>
          </cell>
          <cell r="I824">
            <v>-1500</v>
          </cell>
          <cell r="J824">
            <v>-1454.55</v>
          </cell>
        </row>
        <row r="825">
          <cell r="G825" t="str">
            <v>Other Cities SummaryMerchant Payments (Bill Pay)Paga Gotv BP Income</v>
          </cell>
          <cell r="H825">
            <v>87830</v>
          </cell>
          <cell r="I825">
            <v>116140</v>
          </cell>
          <cell r="J825">
            <v>190201</v>
          </cell>
        </row>
        <row r="826">
          <cell r="G826" t="str">
            <v>Other Cities SummaryMerchant Payments (Bill Pay)Paga Gotv BP Income - Reversals</v>
          </cell>
          <cell r="H826">
            <v>-150</v>
          </cell>
          <cell r="I826">
            <v>0</v>
          </cell>
          <cell r="J826">
            <v>0</v>
          </cell>
        </row>
        <row r="827">
          <cell r="G827" t="str">
            <v>Other Cities SummaryMerchant Payments (Bill Pay)Agent Gotv BP Commission</v>
          </cell>
          <cell r="H827">
            <v>52420</v>
          </cell>
          <cell r="I827">
            <v>69670</v>
          </cell>
          <cell r="J827">
            <v>113160</v>
          </cell>
        </row>
        <row r="828">
          <cell r="G828" t="str">
            <v>Other Cities SummaryMerchant Payments (Bill Pay)Agent Gotv BP Commission - Reversals</v>
          </cell>
          <cell r="H828">
            <v>-100</v>
          </cell>
          <cell r="I828">
            <v>0</v>
          </cell>
          <cell r="J828">
            <v>0</v>
          </cell>
        </row>
        <row r="829">
          <cell r="G829" t="str">
            <v>Other Cities SummaryMerchant Payments (Bill Pay)Number of agents performing Startimes</v>
          </cell>
          <cell r="H829">
            <v>39</v>
          </cell>
          <cell r="I829">
            <v>42</v>
          </cell>
          <cell r="J829">
            <v>59</v>
          </cell>
        </row>
        <row r="830">
          <cell r="G830" t="str">
            <v>Other Cities SummaryMerchant Payments (Bill Pay)Churn Agents Startimes BP</v>
          </cell>
          <cell r="H830">
            <v>8</v>
          </cell>
          <cell r="I830">
            <v>4</v>
          </cell>
          <cell r="J830">
            <v>0</v>
          </cell>
        </row>
        <row r="831">
          <cell r="G831" t="str">
            <v xml:space="preserve">Other Cities SummaryMerchant Payments (Bill Pay)New / Fresh Agents BP in Month </v>
          </cell>
          <cell r="H831">
            <v>15</v>
          </cell>
          <cell r="I831">
            <v>13</v>
          </cell>
          <cell r="J831">
            <v>22</v>
          </cell>
        </row>
        <row r="832">
          <cell r="G832" t="str">
            <v>Other Cities SummaryMerchant Payments (Bill Pay)Total Startimes BP Volume</v>
          </cell>
          <cell r="H832">
            <v>593</v>
          </cell>
          <cell r="I832">
            <v>558</v>
          </cell>
          <cell r="J832">
            <v>2065</v>
          </cell>
        </row>
        <row r="833">
          <cell r="G833" t="str">
            <v>Other Cities SummaryMerchant Payments (Bill Pay)Total Startimes BP Value</v>
          </cell>
          <cell r="H833">
            <v>754400</v>
          </cell>
          <cell r="I833">
            <v>713400</v>
          </cell>
          <cell r="J833">
            <v>2595800</v>
          </cell>
        </row>
        <row r="834">
          <cell r="G834" t="str">
            <v>Other Cities SummaryMerchant Payments (Bill Pay)Average Value of Startimes BP</v>
          </cell>
          <cell r="H834">
            <v>1272.18</v>
          </cell>
          <cell r="I834">
            <v>1278.49</v>
          </cell>
          <cell r="J834">
            <v>1257.05</v>
          </cell>
        </row>
        <row r="835">
          <cell r="G835" t="str">
            <v>Other Cities SummaryMerchant Payments (Bill Pay)Paga Startimes BP Income</v>
          </cell>
          <cell r="H835">
            <v>731768</v>
          </cell>
          <cell r="I835">
            <v>691998</v>
          </cell>
          <cell r="J835">
            <v>2517926</v>
          </cell>
        </row>
        <row r="836">
          <cell r="G836" t="str">
            <v>Other Cities SummaryMerchant Payments (Bill Pay)Agent Startimes BP Commission</v>
          </cell>
          <cell r="H836">
            <v>22632</v>
          </cell>
          <cell r="I836">
            <v>21402</v>
          </cell>
          <cell r="J836">
            <v>77874</v>
          </cell>
        </row>
        <row r="837">
          <cell r="G837" t="str">
            <v>Other Cities SummaryMerchant Payments (Bill Pay)Number of agents performing Other</v>
          </cell>
          <cell r="H837">
            <v>5</v>
          </cell>
          <cell r="I837">
            <v>5</v>
          </cell>
          <cell r="J837">
            <v>4</v>
          </cell>
        </row>
        <row r="838">
          <cell r="G838" t="str">
            <v>Other Cities SummaryMerchant Payments (Bill Pay)Churn Agents Other BP</v>
          </cell>
          <cell r="H838">
            <v>2</v>
          </cell>
          <cell r="I838">
            <v>1</v>
          </cell>
          <cell r="J838">
            <v>1</v>
          </cell>
        </row>
        <row r="839">
          <cell r="G839" t="str">
            <v xml:space="preserve">Other Cities SummaryMerchant Payments (Bill Pay)New / Fresh Agents BP in Month </v>
          </cell>
          <cell r="H839">
            <v>5</v>
          </cell>
          <cell r="I839">
            <v>3</v>
          </cell>
          <cell r="J839">
            <v>1</v>
          </cell>
        </row>
        <row r="840">
          <cell r="G840" t="str">
            <v>Other Cities SummaryMerchant Payments (Bill Pay)Total Other BP Volume</v>
          </cell>
          <cell r="H840">
            <v>8</v>
          </cell>
          <cell r="I840">
            <v>5</v>
          </cell>
          <cell r="J840">
            <v>9</v>
          </cell>
        </row>
        <row r="841">
          <cell r="G841" t="str">
            <v>Other Cities SummaryMerchant Payments (Bill Pay)Total Other BP Volume - Reversals</v>
          </cell>
          <cell r="H841" t="str">
            <v xml:space="preserve">   </v>
          </cell>
          <cell r="I841" t="str">
            <v xml:space="preserve">   </v>
          </cell>
          <cell r="J841">
            <v>0</v>
          </cell>
        </row>
        <row r="842">
          <cell r="G842" t="str">
            <v>Other Cities SummaryMerchant Payments (Bill Pay)Total Other BP Value</v>
          </cell>
          <cell r="H842">
            <v>57000</v>
          </cell>
          <cell r="I842">
            <v>24500</v>
          </cell>
          <cell r="J842">
            <v>35000</v>
          </cell>
        </row>
        <row r="843">
          <cell r="G843" t="str">
            <v>Other Cities SummaryMerchant Payments (Bill Pay)Total Other BP Value - Reversals</v>
          </cell>
          <cell r="H843" t="str">
            <v xml:space="preserve">   </v>
          </cell>
          <cell r="I843" t="str">
            <v xml:space="preserve">   </v>
          </cell>
          <cell r="J843">
            <v>0</v>
          </cell>
        </row>
        <row r="844">
          <cell r="G844" t="str">
            <v>Other Cities SummaryMerchant Payments (Bill Pay)Average Value of Other BP</v>
          </cell>
          <cell r="H844">
            <v>7125</v>
          </cell>
          <cell r="I844">
            <v>4900</v>
          </cell>
          <cell r="J844">
            <v>3888.89</v>
          </cell>
        </row>
        <row r="845">
          <cell r="G845" t="str">
            <v>Other Cities SummaryMerchant Payments (Bill Pay)Average Value of Other BP - Reversals</v>
          </cell>
          <cell r="H845" t="str">
            <v xml:space="preserve">   </v>
          </cell>
          <cell r="I845" t="str">
            <v xml:space="preserve">   </v>
          </cell>
          <cell r="J845">
            <v>0</v>
          </cell>
        </row>
        <row r="846">
          <cell r="G846" t="str">
            <v>Other Cities SummaryMerchant Payments (Bill Pay)Paga Other BP Income</v>
          </cell>
          <cell r="H846">
            <v>364.72</v>
          </cell>
          <cell r="I846">
            <v>1073.68</v>
          </cell>
          <cell r="J846">
            <v>1073.68</v>
          </cell>
        </row>
        <row r="847">
          <cell r="G847" t="str">
            <v>Other Cities SummaryMerchant Payments (Bill Pay)Paga Other BP Income - Reversals</v>
          </cell>
          <cell r="H847" t="str">
            <v xml:space="preserve">   </v>
          </cell>
          <cell r="I847" t="str">
            <v xml:space="preserve">   </v>
          </cell>
          <cell r="J847">
            <v>0</v>
          </cell>
        </row>
        <row r="848">
          <cell r="G848" t="str">
            <v>Other Cities SummaryMerchant Payments (Bill Pay)Agent Other BP Commission</v>
          </cell>
          <cell r="H848">
            <v>490</v>
          </cell>
          <cell r="I848">
            <v>230</v>
          </cell>
          <cell r="J848">
            <v>400</v>
          </cell>
        </row>
        <row r="849">
          <cell r="G849" t="str">
            <v>Other Cities SummaryMerchant Payments (Bill Pay)Agent Other BP Commission - Reversals</v>
          </cell>
          <cell r="H849" t="str">
            <v xml:space="preserve">   </v>
          </cell>
          <cell r="I849" t="str">
            <v xml:space="preserve">   </v>
          </cell>
          <cell r="J849">
            <v>0</v>
          </cell>
        </row>
        <row r="850">
          <cell r="G850" t="str">
            <v>Other Cities SummaryAirtimeNumber of Agents performing Airtime on Transaction</v>
          </cell>
          <cell r="H850">
            <v>130</v>
          </cell>
          <cell r="I850">
            <v>141</v>
          </cell>
          <cell r="J850">
            <v>151</v>
          </cell>
        </row>
        <row r="851">
          <cell r="G851" t="str">
            <v>Other Cities SummaryAirtimeChurn Agents Airtime</v>
          </cell>
          <cell r="H851">
            <v>21</v>
          </cell>
          <cell r="I851">
            <v>12</v>
          </cell>
          <cell r="J851">
            <v>13</v>
          </cell>
        </row>
        <row r="852">
          <cell r="G852" t="str">
            <v xml:space="preserve">Other Cities SummaryAirtimeNew / Fresh Agents Airtime in Month </v>
          </cell>
          <cell r="H852">
            <v>14</v>
          </cell>
          <cell r="I852">
            <v>18</v>
          </cell>
          <cell r="J852">
            <v>13</v>
          </cell>
        </row>
        <row r="853">
          <cell r="G853" t="str">
            <v>Other Cities SummaryAirtimeTotal Airtime Volume</v>
          </cell>
          <cell r="H853">
            <v>2261</v>
          </cell>
          <cell r="I853">
            <v>2480</v>
          </cell>
          <cell r="J853">
            <v>2578</v>
          </cell>
        </row>
        <row r="854">
          <cell r="G854" t="str">
            <v>Other Cities SummaryAirtimeTotal Airtime Volume - Reversal</v>
          </cell>
          <cell r="H854">
            <v>1</v>
          </cell>
          <cell r="I854">
            <v>2</v>
          </cell>
          <cell r="J854">
            <v>56</v>
          </cell>
        </row>
        <row r="855">
          <cell r="G855" t="str">
            <v>Other Cities SummaryAirtimeTotal Airtime Value</v>
          </cell>
          <cell r="H855">
            <v>1343495.46</v>
          </cell>
          <cell r="I855">
            <v>1559510.75</v>
          </cell>
          <cell r="J855">
            <v>1674616.39</v>
          </cell>
        </row>
        <row r="856">
          <cell r="G856" t="str">
            <v>Other Cities SummaryAirtimeTotal Airtime Value - Reversals</v>
          </cell>
          <cell r="H856">
            <v>-500</v>
          </cell>
          <cell r="I856">
            <v>-2000</v>
          </cell>
          <cell r="J856">
            <v>-32200</v>
          </cell>
        </row>
        <row r="857">
          <cell r="G857" t="str">
            <v>Other Cities SummaryAirtimeAverage Value of Airtime</v>
          </cell>
          <cell r="H857">
            <v>594.20000000000005</v>
          </cell>
          <cell r="I857">
            <v>628.83000000000004</v>
          </cell>
          <cell r="J857">
            <v>649.58000000000004</v>
          </cell>
        </row>
        <row r="858">
          <cell r="G858" t="str">
            <v>Other Cities SummaryAirtimeAverage Value of Airtime - Reversals</v>
          </cell>
          <cell r="H858">
            <v>-500</v>
          </cell>
          <cell r="I858">
            <v>-1000</v>
          </cell>
          <cell r="J858">
            <v>-575</v>
          </cell>
        </row>
        <row r="859">
          <cell r="G859" t="str">
            <v>Other Cities SummaryAirtimePaga Airtime Income</v>
          </cell>
          <cell r="H859">
            <v>34125.31</v>
          </cell>
          <cell r="I859">
            <v>37737.78</v>
          </cell>
          <cell r="J859">
            <v>62992.43</v>
          </cell>
        </row>
        <row r="860">
          <cell r="G860" t="str">
            <v>Other Cities SummaryAirtimePaga Airtime Income - Reversals</v>
          </cell>
          <cell r="H860">
            <v>-25</v>
          </cell>
          <cell r="I860">
            <v>-55</v>
          </cell>
          <cell r="J860">
            <v>-1695</v>
          </cell>
        </row>
        <row r="861">
          <cell r="G861" t="str">
            <v>Other Cities SummaryAirtimeAgent Airtime Commission</v>
          </cell>
          <cell r="H861">
            <v>67199.77</v>
          </cell>
          <cell r="I861">
            <v>78075.539999999994</v>
          </cell>
          <cell r="J861">
            <v>62575.07</v>
          </cell>
        </row>
        <row r="862">
          <cell r="G862" t="str">
            <v>Other Cities SummaryAirtimeAgent Airtime Commission - Reversals</v>
          </cell>
          <cell r="H862">
            <v>0</v>
          </cell>
          <cell r="I862">
            <v>0</v>
          </cell>
          <cell r="J862">
            <v>0</v>
          </cell>
        </row>
        <row r="863">
          <cell r="G863" t="str">
            <v>Other Cities SummaryAgent Network Sales# of Approved Agents in Total</v>
          </cell>
          <cell r="H863">
            <v>7238</v>
          </cell>
          <cell r="I863">
            <v>7453</v>
          </cell>
          <cell r="J863">
            <v>7743</v>
          </cell>
        </row>
        <row r="864">
          <cell r="G864" t="str">
            <v>Other Cities SummaryAgent Network SalesActive Agents in total (at least 1 transactions in the month)</v>
          </cell>
          <cell r="H864">
            <v>4187</v>
          </cell>
          <cell r="I864">
            <v>4293</v>
          </cell>
          <cell r="J864">
            <v>4502</v>
          </cell>
        </row>
        <row r="865">
          <cell r="G865" t="str">
            <v>Other Cities SummaryAgent Network SalesActive Agents in total (at least 5 transactions in the month)</v>
          </cell>
          <cell r="H865">
            <v>3624</v>
          </cell>
          <cell r="I865">
            <v>3694</v>
          </cell>
          <cell r="J865">
            <v>3949</v>
          </cell>
        </row>
        <row r="866">
          <cell r="G866" t="str">
            <v>Other Cities SummaryAgent Network SalesFresh Active Agents in total (at least 1 transactions in the month)</v>
          </cell>
          <cell r="H866">
            <v>369</v>
          </cell>
          <cell r="I866">
            <v>440</v>
          </cell>
          <cell r="J866">
            <v>472</v>
          </cell>
        </row>
        <row r="867">
          <cell r="G867" t="str">
            <v>Other Cities SummaryAgent Network SalesFresh Active Agents in total (at least 5 transactions in the month)</v>
          </cell>
          <cell r="H867">
            <v>364</v>
          </cell>
          <cell r="I867">
            <v>384</v>
          </cell>
          <cell r="J867">
            <v>466</v>
          </cell>
        </row>
        <row r="868">
          <cell r="G868" t="str">
            <v>Other Cities SummaryAgent Network SalesChurn Active Agents (1 txn in Month)</v>
          </cell>
          <cell r="H868">
            <v>309</v>
          </cell>
          <cell r="I868">
            <v>334</v>
          </cell>
          <cell r="J868">
            <v>263</v>
          </cell>
        </row>
        <row r="869">
          <cell r="G869" t="str">
            <v>Other Cities SummaryAgent Network SalesChurn Active Agents (5 txn in Month)</v>
          </cell>
          <cell r="H869">
            <v>330</v>
          </cell>
          <cell r="I869">
            <v>314</v>
          </cell>
          <cell r="J869">
            <v>211</v>
          </cell>
        </row>
        <row r="870">
          <cell r="G870" t="str">
            <v>Other Cities SummaryBenin City - All data in this section apply only to agents in Bennin City (or the specific city)# Agents in City</v>
          </cell>
          <cell r="H870">
            <v>209</v>
          </cell>
          <cell r="I870">
            <v>215</v>
          </cell>
          <cell r="J870">
            <v>222</v>
          </cell>
        </row>
        <row r="871">
          <cell r="G871" t="str">
            <v>Other Cities SummaryBenin City - All data in this section apply only to agents in Benin City (or the specific city)Active Agents in City in month (at least 1 transactions in the month)</v>
          </cell>
          <cell r="H871">
            <v>114</v>
          </cell>
          <cell r="I871">
            <v>114</v>
          </cell>
          <cell r="J871">
            <v>122</v>
          </cell>
        </row>
        <row r="872">
          <cell r="G872" t="str">
            <v>Other Cities SummaryBenin City - All data in this section apply only to agents in Benin City (or the specific city)Active Agents in City in month (at least 5 transactions in the month)</v>
          </cell>
          <cell r="H872">
            <v>98</v>
          </cell>
          <cell r="I872">
            <v>103</v>
          </cell>
          <cell r="J872">
            <v>110</v>
          </cell>
        </row>
        <row r="873">
          <cell r="G873" t="str">
            <v>Other Cities SummaryBenin City - All data in this section apply only to agents in Benin City (or the specific city)Churn City Agents in Month (1 txn in Month)</v>
          </cell>
          <cell r="H873">
            <v>10</v>
          </cell>
          <cell r="I873">
            <v>12</v>
          </cell>
          <cell r="J873">
            <v>4</v>
          </cell>
        </row>
        <row r="874">
          <cell r="G874" t="str">
            <v>Other Cities SummaryBenin City - All data in this section apply only to agents in Benin City (or the specific city)Churn City Agents in Month (5 txn in Month)</v>
          </cell>
          <cell r="H874">
            <v>12</v>
          </cell>
          <cell r="I874">
            <v>6</v>
          </cell>
          <cell r="J874">
            <v>5</v>
          </cell>
        </row>
        <row r="875">
          <cell r="G875" t="str">
            <v>Other Cities SummaryDeposit into Paga Number of Agents performing at least 1 Deposit for Customer or another Agent (Accept Deposit)</v>
          </cell>
          <cell r="H875">
            <v>18</v>
          </cell>
          <cell r="I875">
            <v>22</v>
          </cell>
          <cell r="J875">
            <v>37</v>
          </cell>
        </row>
        <row r="876">
          <cell r="G876" t="str">
            <v>Other Cities SummaryDeposit into Paga Churn Agents DP</v>
          </cell>
          <cell r="H876">
            <v>10</v>
          </cell>
          <cell r="I876">
            <v>6</v>
          </cell>
          <cell r="J876">
            <v>5</v>
          </cell>
        </row>
        <row r="877">
          <cell r="G877" t="str">
            <v xml:space="preserve">Other Cities SummaryDeposit into Paga New / Fresh Agents DP in Month </v>
          </cell>
          <cell r="H877">
            <v>6</v>
          </cell>
          <cell r="I877">
            <v>10</v>
          </cell>
          <cell r="J877">
            <v>20</v>
          </cell>
        </row>
        <row r="878">
          <cell r="G878" t="str">
            <v>Other Cities SummaryDeposit into Paga Total DP Volume</v>
          </cell>
          <cell r="H878">
            <v>67</v>
          </cell>
          <cell r="I878">
            <v>93</v>
          </cell>
          <cell r="J878">
            <v>167</v>
          </cell>
        </row>
        <row r="879">
          <cell r="G879" t="str">
            <v>Other Cities SummaryDeposit into Paga Total DP Value</v>
          </cell>
          <cell r="H879">
            <v>382200</v>
          </cell>
          <cell r="I879">
            <v>900650</v>
          </cell>
          <cell r="J879">
            <v>2507850</v>
          </cell>
        </row>
        <row r="880">
          <cell r="G880" t="str">
            <v>Other Cities SummaryDeposit into Paga Average Value of DP</v>
          </cell>
          <cell r="H880">
            <v>5704.48</v>
          </cell>
          <cell r="I880">
            <v>9684.41</v>
          </cell>
          <cell r="J880">
            <v>15017.07</v>
          </cell>
        </row>
        <row r="881">
          <cell r="G881" t="str">
            <v>Other Cities SummaryMoney Transfer on PagaNumber of Agents performing MT on Paga (to customer or non-customer)</v>
          </cell>
          <cell r="H881">
            <v>1</v>
          </cell>
          <cell r="I881" t="str">
            <v xml:space="preserve">  </v>
          </cell>
          <cell r="J881">
            <v>1</v>
          </cell>
        </row>
        <row r="882">
          <cell r="G882" t="str">
            <v>Other Cities SummaryMoney Transfer on PagaChurn Agents MT</v>
          </cell>
          <cell r="H882" t="str">
            <v xml:space="preserve">  </v>
          </cell>
          <cell r="I882">
            <v>1</v>
          </cell>
          <cell r="J882">
            <v>0</v>
          </cell>
        </row>
        <row r="883">
          <cell r="G883" t="str">
            <v xml:space="preserve">Other Cities SummaryMoney Transfer on PagaNew / Fresh Agents MT in Month </v>
          </cell>
          <cell r="H883">
            <v>1</v>
          </cell>
          <cell r="I883" t="str">
            <v xml:space="preserve">  </v>
          </cell>
          <cell r="J883">
            <v>1</v>
          </cell>
        </row>
        <row r="884">
          <cell r="G884" t="str">
            <v>Other Cities SummaryMoney Transfer on PagaTotal MT Volume</v>
          </cell>
          <cell r="H884">
            <v>1</v>
          </cell>
          <cell r="I884" t="str">
            <v xml:space="preserve">  </v>
          </cell>
          <cell r="J884">
            <v>1</v>
          </cell>
        </row>
        <row r="885">
          <cell r="G885" t="str">
            <v>Other Cities SummaryMoney Transfer on PagaTotal MT Value</v>
          </cell>
          <cell r="H885">
            <v>100</v>
          </cell>
          <cell r="I885" t="str">
            <v xml:space="preserve">  </v>
          </cell>
          <cell r="J885">
            <v>5000</v>
          </cell>
        </row>
        <row r="886">
          <cell r="G886" t="str">
            <v>Other Cities SummaryMoney Transfer on PagaAverage Value of MT</v>
          </cell>
          <cell r="H886">
            <v>100</v>
          </cell>
          <cell r="I886" t="str">
            <v xml:space="preserve">  </v>
          </cell>
          <cell r="J886">
            <v>5000</v>
          </cell>
        </row>
        <row r="887">
          <cell r="G887" t="str">
            <v>Other Cities SummaryMoney Transfer on PagaPaga MT Income</v>
          </cell>
          <cell r="H887">
            <v>80</v>
          </cell>
          <cell r="I887" t="str">
            <v xml:space="preserve">  </v>
          </cell>
          <cell r="J887">
            <v>100</v>
          </cell>
        </row>
        <row r="888">
          <cell r="G888" t="str">
            <v>Other Cities SummaryMoney Transfer on PagaAgent MT Commission</v>
          </cell>
          <cell r="H888">
            <v>20</v>
          </cell>
          <cell r="I888" t="str">
            <v xml:space="preserve">  </v>
          </cell>
          <cell r="J888">
            <v>50</v>
          </cell>
        </row>
        <row r="889">
          <cell r="G889" t="str">
            <v>Other Cities SummaryDeposit To BankNumber of Agents performing Deposit to Bank</v>
          </cell>
          <cell r="H889">
            <v>46</v>
          </cell>
          <cell r="I889">
            <v>55</v>
          </cell>
          <cell r="J889">
            <v>53</v>
          </cell>
        </row>
        <row r="890">
          <cell r="G890" t="str">
            <v>Other Cities SummaryDeposit To BankChurn Agents DB</v>
          </cell>
          <cell r="H890">
            <v>12</v>
          </cell>
          <cell r="I890">
            <v>10</v>
          </cell>
          <cell r="J890">
            <v>11</v>
          </cell>
        </row>
        <row r="891">
          <cell r="G891" t="str">
            <v xml:space="preserve">Other Cities SummaryDeposit To Bank New / Fresh Agents DB in Month </v>
          </cell>
          <cell r="H891">
            <v>13</v>
          </cell>
          <cell r="I891">
            <v>13</v>
          </cell>
          <cell r="J891">
            <v>14</v>
          </cell>
        </row>
        <row r="892">
          <cell r="G892" t="str">
            <v>Other Cities SummaryDeposit To BankTotal DB Volume</v>
          </cell>
          <cell r="H892">
            <v>461</v>
          </cell>
          <cell r="I892">
            <v>707</v>
          </cell>
          <cell r="J892">
            <v>852</v>
          </cell>
        </row>
        <row r="893">
          <cell r="G893" t="str">
            <v>Other Cities SummaryDeposit To BankTotal DB Volume - Reversals</v>
          </cell>
          <cell r="H893" t="str">
            <v xml:space="preserve">  </v>
          </cell>
          <cell r="I893">
            <v>1</v>
          </cell>
          <cell r="J893">
            <v>0</v>
          </cell>
        </row>
        <row r="894">
          <cell r="G894" t="str">
            <v>Other Cities SummaryDeposit To BankTotal DB Value</v>
          </cell>
          <cell r="H894">
            <v>11697460</v>
          </cell>
          <cell r="I894">
            <v>18074105</v>
          </cell>
          <cell r="J894">
            <v>22210050</v>
          </cell>
        </row>
        <row r="895">
          <cell r="G895" t="str">
            <v>Other Cities SummaryDeposit To BankTotal DB Value - Reversals</v>
          </cell>
          <cell r="H895" t="str">
            <v xml:space="preserve">  </v>
          </cell>
          <cell r="I895">
            <v>-3000</v>
          </cell>
          <cell r="J895">
            <v>0</v>
          </cell>
        </row>
        <row r="896">
          <cell r="G896" t="str">
            <v>Other Cities SummaryDeposit To BankAverage Value of DB</v>
          </cell>
          <cell r="H896">
            <v>25374.1</v>
          </cell>
          <cell r="I896">
            <v>25564.5</v>
          </cell>
          <cell r="J896">
            <v>26068.13</v>
          </cell>
        </row>
        <row r="897">
          <cell r="G897" t="str">
            <v>Other Cities SummaryDeposit To BankAverage Value of DB - Reversals</v>
          </cell>
          <cell r="H897" t="str">
            <v xml:space="preserve">  </v>
          </cell>
          <cell r="I897">
            <v>-3000</v>
          </cell>
          <cell r="J897">
            <v>0</v>
          </cell>
        </row>
        <row r="898">
          <cell r="G898" t="str">
            <v>Other Cities SummaryDeposit To BankPaga DB Income</v>
          </cell>
          <cell r="H898">
            <v>36540</v>
          </cell>
          <cell r="I898">
            <v>55660</v>
          </cell>
          <cell r="J898">
            <v>66980</v>
          </cell>
        </row>
        <row r="899">
          <cell r="G899" t="str">
            <v>Other Cities SummaryDeposit To BankPaga DB Income - Reversal</v>
          </cell>
          <cell r="H899" t="str">
            <v xml:space="preserve">  </v>
          </cell>
          <cell r="I899">
            <v>-100</v>
          </cell>
          <cell r="J899">
            <v>0</v>
          </cell>
        </row>
        <row r="900">
          <cell r="G900" t="str">
            <v>Other Cities SummaryDeposit To BankAgent DB Commission</v>
          </cell>
          <cell r="H900">
            <v>32610</v>
          </cell>
          <cell r="I900">
            <v>50090</v>
          </cell>
          <cell r="J900">
            <v>60820</v>
          </cell>
        </row>
        <row r="901">
          <cell r="G901" t="str">
            <v>Other Cities SummaryDeposit To BankAgent DB Commission - Reversal</v>
          </cell>
          <cell r="H901" t="str">
            <v xml:space="preserve">  </v>
          </cell>
          <cell r="I901">
            <v>-50</v>
          </cell>
          <cell r="J901">
            <v>0</v>
          </cell>
        </row>
        <row r="902">
          <cell r="G902" t="str">
            <v>Other Cities SummaryMerchant Payments (Bill Pay)Number of agents performing DStv</v>
          </cell>
          <cell r="H902">
            <v>55</v>
          </cell>
          <cell r="I902">
            <v>59</v>
          </cell>
          <cell r="J902">
            <v>59</v>
          </cell>
        </row>
        <row r="903">
          <cell r="G903" t="str">
            <v>Other Cities SummaryMerchant Payments (Bill Pay)Churn Agents DStv BP</v>
          </cell>
          <cell r="H903">
            <v>2</v>
          </cell>
          <cell r="I903">
            <v>2</v>
          </cell>
          <cell r="J903">
            <v>3</v>
          </cell>
        </row>
        <row r="904">
          <cell r="G904" t="str">
            <v xml:space="preserve">Other Cities SummaryMerchant Payments (Bill Pay)New / Fresh Agents BP in Month </v>
          </cell>
          <cell r="H904">
            <v>12</v>
          </cell>
          <cell r="I904">
            <v>11</v>
          </cell>
          <cell r="J904">
            <v>8</v>
          </cell>
        </row>
        <row r="905">
          <cell r="G905" t="str">
            <v>Other Cities SummaryMerchant Payments (Bill Pay)Total DStv BP Volume</v>
          </cell>
          <cell r="H905">
            <v>512</v>
          </cell>
          <cell r="I905">
            <v>433</v>
          </cell>
          <cell r="J905">
            <v>619</v>
          </cell>
        </row>
        <row r="906">
          <cell r="G906" t="str">
            <v>Other Cities SummaryMerchant Payments (Bill Pay)Total DStv BP Volume - Reversal</v>
          </cell>
          <cell r="H906">
            <v>4</v>
          </cell>
          <cell r="I906">
            <v>1</v>
          </cell>
          <cell r="J906">
            <v>5</v>
          </cell>
        </row>
        <row r="907">
          <cell r="G907" t="str">
            <v>Other Cities SummaryMerchant Payments (Bill Pay)Total DStv BP Value</v>
          </cell>
          <cell r="H907">
            <v>2398320</v>
          </cell>
          <cell r="I907">
            <v>2185070</v>
          </cell>
          <cell r="J907">
            <v>2897720</v>
          </cell>
        </row>
        <row r="908">
          <cell r="G908" t="str">
            <v>Other Cities SummaryMerchant Payments (Bill Pay)Total DStv BP Value - Reversal</v>
          </cell>
          <cell r="H908">
            <v>-20650</v>
          </cell>
          <cell r="I908">
            <v>-3000</v>
          </cell>
          <cell r="J908">
            <v>-17000</v>
          </cell>
        </row>
        <row r="909">
          <cell r="G909" t="str">
            <v>Other Cities SummaryMerchant Payments (Bill Pay)Average Value of DStv BP</v>
          </cell>
          <cell r="H909">
            <v>4684.22</v>
          </cell>
          <cell r="I909">
            <v>5046.3500000000004</v>
          </cell>
          <cell r="J909">
            <v>4681.29</v>
          </cell>
        </row>
        <row r="910">
          <cell r="G910" t="str">
            <v>Other Cities SummaryMerchant Payments (Bill Pay)Average Value of DStv BP - Reversals</v>
          </cell>
          <cell r="H910">
            <v>-5162.5</v>
          </cell>
          <cell r="I910">
            <v>-3000</v>
          </cell>
          <cell r="J910">
            <v>-3400</v>
          </cell>
        </row>
        <row r="911">
          <cell r="G911" t="str">
            <v>Other Cities SummaryMerchant Payments (Bill Pay)Paga DStv BP Income</v>
          </cell>
          <cell r="H911">
            <v>34113.199999999997</v>
          </cell>
          <cell r="I911">
            <v>30520.7</v>
          </cell>
          <cell r="J911">
            <v>41427.199999999997</v>
          </cell>
        </row>
        <row r="912">
          <cell r="G912" t="str">
            <v>Other Cities SummaryMerchant Payments (Bill Pay)Paga DStv BP Income - Reversals</v>
          </cell>
          <cell r="H912">
            <v>-236.5</v>
          </cell>
          <cell r="I912">
            <v>0</v>
          </cell>
          <cell r="J912">
            <v>0</v>
          </cell>
        </row>
        <row r="913">
          <cell r="G913" t="str">
            <v>Other Cities SummaryMerchant Payments (Bill Pay)Agent DStv BP Commission</v>
          </cell>
          <cell r="H913">
            <v>25400</v>
          </cell>
          <cell r="I913">
            <v>22170</v>
          </cell>
          <cell r="J913">
            <v>30700</v>
          </cell>
        </row>
        <row r="914">
          <cell r="G914" t="str">
            <v>Other Cities SummaryMerchant Payments (Bill Pay)Agent DStv BP Commission - Reversals</v>
          </cell>
          <cell r="H914">
            <v>-180</v>
          </cell>
          <cell r="I914">
            <v>0</v>
          </cell>
          <cell r="J914">
            <v>0</v>
          </cell>
        </row>
        <row r="915">
          <cell r="G915" t="str">
            <v>Other Cities SummaryMerchant Payments (Bill Pay)Number of agents performing Gotv</v>
          </cell>
          <cell r="H915">
            <v>88</v>
          </cell>
          <cell r="I915">
            <v>100</v>
          </cell>
          <cell r="J915">
            <v>116</v>
          </cell>
        </row>
        <row r="916">
          <cell r="G916" t="str">
            <v>Other Cities SummaryMerchant Payments (Bill Pay)Churn Agents Gotv BP</v>
          </cell>
          <cell r="H916">
            <v>8</v>
          </cell>
          <cell r="I916">
            <v>5</v>
          </cell>
          <cell r="J916">
            <v>4</v>
          </cell>
        </row>
        <row r="917">
          <cell r="G917" t="str">
            <v xml:space="preserve">Other Cities SummaryMerchant Payments (Bill Pay)New / Fresh Agents BP in Month </v>
          </cell>
          <cell r="H917">
            <v>14</v>
          </cell>
          <cell r="I917">
            <v>17</v>
          </cell>
          <cell r="J917">
            <v>11</v>
          </cell>
        </row>
        <row r="918">
          <cell r="G918" t="str">
            <v>Other Cities SummaryMerchant Payments (Bill Pay)Total Gotv BP Volume</v>
          </cell>
          <cell r="H918">
            <v>4667</v>
          </cell>
          <cell r="I918">
            <v>5271</v>
          </cell>
          <cell r="J918">
            <v>7222</v>
          </cell>
        </row>
        <row r="919">
          <cell r="G919" t="str">
            <v>Other Cities SummaryMerchant Payments (Bill Pay)Total Gotv BP Volume - Reversals</v>
          </cell>
          <cell r="H919">
            <v>12</v>
          </cell>
          <cell r="I919">
            <v>10</v>
          </cell>
          <cell r="J919">
            <v>33</v>
          </cell>
        </row>
        <row r="920">
          <cell r="G920" t="str">
            <v>Other Cities SummaryMerchant Payments (Bill Pay)Total Gotv BP Value</v>
          </cell>
          <cell r="H920">
            <v>6966200</v>
          </cell>
          <cell r="I920">
            <v>7793200</v>
          </cell>
          <cell r="J920">
            <v>10733600</v>
          </cell>
        </row>
        <row r="921">
          <cell r="G921" t="str">
            <v>Other Cities SummaryMerchant Payments (Bill Pay)Total Gotv BP Value - Reversals</v>
          </cell>
          <cell r="H921">
            <v>-18000</v>
          </cell>
          <cell r="I921">
            <v>-14000</v>
          </cell>
          <cell r="J921">
            <v>-47000</v>
          </cell>
        </row>
        <row r="922">
          <cell r="G922" t="str">
            <v>Other Cities SummaryMerchant Payments (Bill Pay)Average Value of Gotv BP</v>
          </cell>
          <cell r="H922">
            <v>1492.65</v>
          </cell>
          <cell r="I922">
            <v>1478.51</v>
          </cell>
          <cell r="J922">
            <v>1486.24</v>
          </cell>
        </row>
        <row r="923">
          <cell r="G923" t="str">
            <v>Other Cities SummaryMerchant Payments (Bill Pay)Average Value of Gotv BP - Reversals</v>
          </cell>
          <cell r="H923">
            <v>-1500</v>
          </cell>
          <cell r="I923">
            <v>-1400</v>
          </cell>
          <cell r="J923">
            <v>-1424.24</v>
          </cell>
        </row>
        <row r="924">
          <cell r="G924" t="str">
            <v>Other Cities SummaryMerchant Payments (Bill Pay)Paga Gotv BP Income</v>
          </cell>
          <cell r="H924">
            <v>162872</v>
          </cell>
          <cell r="I924">
            <v>183292</v>
          </cell>
          <cell r="J924">
            <v>251586</v>
          </cell>
        </row>
        <row r="925">
          <cell r="G925" t="str">
            <v>Other Cities SummaryMerchant Payments (Bill Pay)Paga Gotv BP Income - Reversals</v>
          </cell>
          <cell r="H925">
            <v>-70</v>
          </cell>
          <cell r="I925">
            <v>0</v>
          </cell>
          <cell r="J925">
            <v>0</v>
          </cell>
        </row>
        <row r="926">
          <cell r="G926" t="str">
            <v>Other Cities SummaryMerchant Payments (Bill Pay)Agent Gotv BP Commission</v>
          </cell>
          <cell r="H926">
            <v>95730</v>
          </cell>
          <cell r="I926">
            <v>107650</v>
          </cell>
          <cell r="J926">
            <v>147320</v>
          </cell>
        </row>
        <row r="927">
          <cell r="G927" t="str">
            <v>Other Cities SummaryMerchant Payments (Bill Pay)Agent Gotv BP Commission - Reversals</v>
          </cell>
          <cell r="H927">
            <v>-40</v>
          </cell>
          <cell r="I927">
            <v>0</v>
          </cell>
          <cell r="J927">
            <v>0</v>
          </cell>
        </row>
        <row r="928">
          <cell r="G928" t="str">
            <v>Other Cities SummaryMerchant Payments (Bill Pay)Number of agents performing Startimes</v>
          </cell>
          <cell r="H928">
            <v>36</v>
          </cell>
          <cell r="I928">
            <v>37</v>
          </cell>
          <cell r="J928">
            <v>44</v>
          </cell>
        </row>
        <row r="929">
          <cell r="G929" t="str">
            <v>Other Cities SummaryMerchant Payments (Bill Pay)Churn Agents Startimes BP</v>
          </cell>
          <cell r="H929">
            <v>2</v>
          </cell>
          <cell r="I929">
            <v>2</v>
          </cell>
          <cell r="J929">
            <v>0</v>
          </cell>
        </row>
        <row r="930">
          <cell r="G930" t="str">
            <v xml:space="preserve">Other Cities SummaryMerchant Payments (Bill Pay)New / Fresh Agents BP in Month </v>
          </cell>
          <cell r="H930">
            <v>9</v>
          </cell>
          <cell r="I930">
            <v>10</v>
          </cell>
          <cell r="J930">
            <v>16</v>
          </cell>
        </row>
        <row r="931">
          <cell r="G931" t="str">
            <v>Other Cities SummaryMerchant Payments (Bill Pay)Total Startimes BP Volume</v>
          </cell>
          <cell r="H931">
            <v>279</v>
          </cell>
          <cell r="I931">
            <v>226</v>
          </cell>
          <cell r="J931">
            <v>302</v>
          </cell>
        </row>
        <row r="932">
          <cell r="G932" t="str">
            <v>Other Cities SummaryMerchant Payments (Bill Pay)Total Startimes BP Value</v>
          </cell>
          <cell r="H932">
            <v>456000</v>
          </cell>
          <cell r="I932">
            <v>289100</v>
          </cell>
          <cell r="J932">
            <v>340500</v>
          </cell>
        </row>
        <row r="933">
          <cell r="G933" t="str">
            <v>Other Cities SummaryMerchant Payments (Bill Pay)Average Value of Startimes BP</v>
          </cell>
          <cell r="H933">
            <v>1634.41</v>
          </cell>
          <cell r="I933">
            <v>1279.2</v>
          </cell>
          <cell r="J933">
            <v>1127.48</v>
          </cell>
        </row>
        <row r="934">
          <cell r="G934" t="str">
            <v>Other Cities SummaryMerchant Payments (Bill Pay)Paga Startimes BP Income</v>
          </cell>
          <cell r="H934">
            <v>442320</v>
          </cell>
          <cell r="I934">
            <v>280427</v>
          </cell>
          <cell r="J934">
            <v>330285</v>
          </cell>
        </row>
        <row r="935">
          <cell r="G935" t="str">
            <v>Other Cities SummaryMerchant Payments (Bill Pay)Agent Startimes BP Commission</v>
          </cell>
          <cell r="H935">
            <v>13680</v>
          </cell>
          <cell r="I935">
            <v>8673</v>
          </cell>
          <cell r="J935">
            <v>10215</v>
          </cell>
        </row>
        <row r="936">
          <cell r="G936" t="str">
            <v>Other Cities SummaryMerchant Payments (Bill Pay)Number of agents performing Other</v>
          </cell>
          <cell r="H936">
            <v>7</v>
          </cell>
          <cell r="I936">
            <v>7</v>
          </cell>
          <cell r="J936">
            <v>12</v>
          </cell>
        </row>
        <row r="937">
          <cell r="G937" t="str">
            <v>Other Cities SummaryMerchant Payments (Bill Pay)Churn Agents Other BP</v>
          </cell>
          <cell r="H937">
            <v>1</v>
          </cell>
          <cell r="I937">
            <v>1</v>
          </cell>
          <cell r="J937">
            <v>1</v>
          </cell>
        </row>
        <row r="938">
          <cell r="G938" t="str">
            <v xml:space="preserve">Other Cities SummaryMerchant Payments (Bill Pay)New / Fresh Agents BP in Month </v>
          </cell>
          <cell r="H938">
            <v>4</v>
          </cell>
          <cell r="I938">
            <v>5</v>
          </cell>
          <cell r="J938">
            <v>9</v>
          </cell>
        </row>
        <row r="939">
          <cell r="G939" t="str">
            <v>Other Cities SummaryMerchant Payments (Bill Pay)Total Other BP Volume</v>
          </cell>
          <cell r="H939">
            <v>8</v>
          </cell>
          <cell r="I939">
            <v>10</v>
          </cell>
          <cell r="J939">
            <v>16</v>
          </cell>
        </row>
        <row r="940">
          <cell r="G940" t="str">
            <v>Other Cities SummaryMerchant Payments (Bill Pay)Total Other BP Value</v>
          </cell>
          <cell r="H940">
            <v>28000</v>
          </cell>
          <cell r="I940">
            <v>30000</v>
          </cell>
          <cell r="J940">
            <v>64500</v>
          </cell>
        </row>
        <row r="941">
          <cell r="G941" t="str">
            <v>Other Cities SummaryMerchant Payments (Bill Pay)Average Value of Other BP</v>
          </cell>
          <cell r="H941">
            <v>3500</v>
          </cell>
          <cell r="I941">
            <v>3000</v>
          </cell>
          <cell r="J941">
            <v>4031.25</v>
          </cell>
        </row>
        <row r="942">
          <cell r="G942" t="str">
            <v>Other Cities SummaryMerchant Payments (Bill Pay)Paga Other BP Income</v>
          </cell>
          <cell r="H942">
            <v>1165</v>
          </cell>
          <cell r="I942">
            <v>1125</v>
          </cell>
          <cell r="J942">
            <v>7140</v>
          </cell>
        </row>
        <row r="943">
          <cell r="G943" t="str">
            <v>Other Cities SummaryMerchant Payments (Bill Pay)Agent Other BP Commission</v>
          </cell>
          <cell r="H943">
            <v>515</v>
          </cell>
          <cell r="I943">
            <v>445</v>
          </cell>
          <cell r="J943">
            <v>530</v>
          </cell>
        </row>
        <row r="944">
          <cell r="G944" t="str">
            <v>Other Cities SummaryAirtimeNumber of Agents performing Airtime on Transaction</v>
          </cell>
          <cell r="H944">
            <v>145</v>
          </cell>
          <cell r="I944">
            <v>151</v>
          </cell>
          <cell r="J944">
            <v>173</v>
          </cell>
        </row>
        <row r="945">
          <cell r="G945" t="str">
            <v>Other Cities SummaryAirtimeChurn Agents Airtime</v>
          </cell>
          <cell r="H945">
            <v>20</v>
          </cell>
          <cell r="I945">
            <v>6</v>
          </cell>
          <cell r="J945">
            <v>11</v>
          </cell>
        </row>
        <row r="946">
          <cell r="G946" t="str">
            <v xml:space="preserve">Other Cities SummaryAirtimeNew / Fresh Agents Airtime in Month </v>
          </cell>
          <cell r="H946">
            <v>16</v>
          </cell>
          <cell r="I946">
            <v>14</v>
          </cell>
          <cell r="J946">
            <v>21</v>
          </cell>
        </row>
        <row r="947">
          <cell r="G947" t="str">
            <v>Other Cities SummaryAirtimeTotal Airtime Volume</v>
          </cell>
          <cell r="H947">
            <v>1624</v>
          </cell>
          <cell r="I947">
            <v>1609</v>
          </cell>
          <cell r="J947">
            <v>2145</v>
          </cell>
        </row>
        <row r="948">
          <cell r="G948" t="str">
            <v>Other Cities SummaryAirtimeTotal Airtime Volume - Reversal</v>
          </cell>
          <cell r="H948">
            <v>3</v>
          </cell>
          <cell r="I948" t="str">
            <v xml:space="preserve">  </v>
          </cell>
          <cell r="J948">
            <v>8</v>
          </cell>
        </row>
        <row r="949">
          <cell r="G949" t="str">
            <v>Other Cities SummaryAirtimeTotal Airtime Value</v>
          </cell>
          <cell r="H949">
            <v>538030.13</v>
          </cell>
          <cell r="I949">
            <v>568092.98</v>
          </cell>
          <cell r="J949">
            <v>776251.56</v>
          </cell>
        </row>
        <row r="950">
          <cell r="G950" t="str">
            <v>Other Cities SummaryAirtimeTotal Airtime Value - Reversals</v>
          </cell>
          <cell r="H950">
            <v>-1200</v>
          </cell>
          <cell r="I950" t="str">
            <v xml:space="preserve">  </v>
          </cell>
          <cell r="J950">
            <v>-4000</v>
          </cell>
        </row>
        <row r="951">
          <cell r="G951" t="str">
            <v>Other Cities SummaryAirtimeAverage Value of Airtime</v>
          </cell>
          <cell r="H951">
            <v>331.3</v>
          </cell>
          <cell r="I951">
            <v>353.07</v>
          </cell>
          <cell r="J951">
            <v>361.89</v>
          </cell>
        </row>
        <row r="952">
          <cell r="G952" t="str">
            <v>Other Cities SummaryAirtimeAverage Value of Airtime - Reversals</v>
          </cell>
          <cell r="H952">
            <v>-400</v>
          </cell>
          <cell r="I952" t="str">
            <v xml:space="preserve">  </v>
          </cell>
          <cell r="J952">
            <v>-500</v>
          </cell>
        </row>
        <row r="953">
          <cell r="G953" t="str">
            <v>Other Cities SummaryAirtimePaga Airtime Income</v>
          </cell>
          <cell r="H953">
            <v>13957.28</v>
          </cell>
          <cell r="I953">
            <v>15055.17</v>
          </cell>
          <cell r="J953">
            <v>31245.71</v>
          </cell>
        </row>
        <row r="954">
          <cell r="G954" t="str">
            <v>Other Cities SummaryAirtimePaga Airtime Income - Reversals</v>
          </cell>
          <cell r="H954">
            <v>-60</v>
          </cell>
          <cell r="I954" t="str">
            <v xml:space="preserve">  </v>
          </cell>
          <cell r="J954">
            <v>-264</v>
          </cell>
        </row>
        <row r="955">
          <cell r="G955" t="str">
            <v>Other Cities SummaryAirtimeAgent Airtime Commission</v>
          </cell>
          <cell r="H955">
            <v>26946.5</v>
          </cell>
          <cell r="I955">
            <v>28404.65</v>
          </cell>
          <cell r="J955">
            <v>28236.06</v>
          </cell>
        </row>
        <row r="956">
          <cell r="G956" t="str">
            <v>Other Cities SummaryAirtimeAgent Airtime Commission - Reversals</v>
          </cell>
          <cell r="H956">
            <v>0</v>
          </cell>
          <cell r="I956" t="str">
            <v xml:space="preserve">  </v>
          </cell>
          <cell r="J956">
            <v>0</v>
          </cell>
        </row>
        <row r="957">
          <cell r="G957" t="str">
            <v>Other Cities SummaryAgent Network Sales# of Approved Agents in Total</v>
          </cell>
          <cell r="H957">
            <v>7238</v>
          </cell>
          <cell r="I957">
            <v>7453</v>
          </cell>
          <cell r="J957">
            <v>7743</v>
          </cell>
        </row>
        <row r="958">
          <cell r="G958" t="str">
            <v>Other Cities SummaryAgent Network SalesActive Agents in total (at least 1 transactions in the month)</v>
          </cell>
          <cell r="H958">
            <v>4187</v>
          </cell>
          <cell r="I958">
            <v>4293</v>
          </cell>
          <cell r="J958">
            <v>4502</v>
          </cell>
        </row>
        <row r="959">
          <cell r="G959" t="str">
            <v>Other Cities SummaryAgent Network SalesActive Agents in total (at least 5 transactions in the month)</v>
          </cell>
          <cell r="H959">
            <v>3624</v>
          </cell>
          <cell r="I959">
            <v>3694</v>
          </cell>
          <cell r="J959">
            <v>3949</v>
          </cell>
        </row>
        <row r="960">
          <cell r="G960" t="str">
            <v>Other Cities SummaryAgent Network SalesFresh Active Agents in total (at least 1 transactions in the month)</v>
          </cell>
          <cell r="H960">
            <v>369</v>
          </cell>
          <cell r="I960">
            <v>440</v>
          </cell>
          <cell r="J960">
            <v>472</v>
          </cell>
        </row>
        <row r="961">
          <cell r="G961" t="str">
            <v>Other Cities SummaryAgent Network SalesFresh Active Agents in total (at least 5 transactions in the month)</v>
          </cell>
          <cell r="H961">
            <v>364</v>
          </cell>
          <cell r="I961">
            <v>384</v>
          </cell>
          <cell r="J961">
            <v>466</v>
          </cell>
        </row>
        <row r="962">
          <cell r="G962" t="str">
            <v>Other Cities SummaryAgent Network SalesChurn Active Agents (1 txn in Month)</v>
          </cell>
          <cell r="H962">
            <v>309</v>
          </cell>
          <cell r="I962">
            <v>334</v>
          </cell>
          <cell r="J962">
            <v>263</v>
          </cell>
        </row>
        <row r="963">
          <cell r="G963" t="str">
            <v>Other Cities SummaryAgent Network SalesChurn Active Agents (5 txn in Month)</v>
          </cell>
          <cell r="H963">
            <v>330</v>
          </cell>
          <cell r="I963">
            <v>314</v>
          </cell>
          <cell r="J963">
            <v>211</v>
          </cell>
        </row>
        <row r="964">
          <cell r="G964" t="str">
            <v>Other Cities SummaryOnitsha - All data in this section apply only to agents in Onitsha (or the specific city)# Agents in City</v>
          </cell>
          <cell r="H964">
            <v>246</v>
          </cell>
          <cell r="I964">
            <v>247</v>
          </cell>
          <cell r="J964">
            <v>252</v>
          </cell>
        </row>
        <row r="965">
          <cell r="G965" t="str">
            <v>Other Cities SummaryOnitsha - All data in this section apply only to agents in Onitsha (or the specific city)Active Agents in City in month (at least 1 transactions in the month)</v>
          </cell>
          <cell r="H965">
            <v>86</v>
          </cell>
          <cell r="I965">
            <v>85</v>
          </cell>
          <cell r="J965">
            <v>92</v>
          </cell>
        </row>
        <row r="966">
          <cell r="G966" t="str">
            <v>Other Cities SummaryOnitsha - All data in this section apply only to agents in Onitsha (or the specific city)Active Agents in City in month (at least 5 transactions in the month)</v>
          </cell>
          <cell r="H966">
            <v>67</v>
          </cell>
          <cell r="I966">
            <v>67</v>
          </cell>
          <cell r="J966">
            <v>68</v>
          </cell>
        </row>
        <row r="967">
          <cell r="G967" t="str">
            <v>Other Cities SummaryOnitsha - All data in this section apply only to agents in Onitsha (or the specific city)Churn City Agents in Month (1 txn in Month)</v>
          </cell>
          <cell r="H967">
            <v>8</v>
          </cell>
          <cell r="I967">
            <v>10</v>
          </cell>
          <cell r="J967">
            <v>5</v>
          </cell>
        </row>
        <row r="968">
          <cell r="G968" t="str">
            <v>Other Cities SummaryOnitsha - All data in this section apply only to agents in Onitsha (or the specific city)Churn City Agents in Month (5 txn in Month)</v>
          </cell>
          <cell r="H968">
            <v>7</v>
          </cell>
          <cell r="I968">
            <v>6</v>
          </cell>
          <cell r="J968">
            <v>12</v>
          </cell>
        </row>
        <row r="969">
          <cell r="G969" t="str">
            <v>Other Cities SummaryDeposit into Paga Number of Agents performing at least 1 Deposit for Customer or another Agent (Accept Deposit)</v>
          </cell>
          <cell r="H969">
            <v>27</v>
          </cell>
          <cell r="I969">
            <v>21</v>
          </cell>
          <cell r="J969">
            <v>21</v>
          </cell>
        </row>
        <row r="970">
          <cell r="G970" t="str">
            <v>Other Cities SummaryDeposit into Paga Churn Agents DP</v>
          </cell>
          <cell r="H970">
            <v>13</v>
          </cell>
          <cell r="I970">
            <v>12</v>
          </cell>
          <cell r="J970">
            <v>10</v>
          </cell>
        </row>
        <row r="971">
          <cell r="G971" t="str">
            <v xml:space="preserve">Other Cities SummaryDeposit into Paga New / Fresh Agents DP in Month </v>
          </cell>
          <cell r="H971">
            <v>7</v>
          </cell>
          <cell r="I971">
            <v>6</v>
          </cell>
          <cell r="J971">
            <v>10</v>
          </cell>
        </row>
        <row r="972">
          <cell r="G972" t="str">
            <v>Other Cities SummaryDeposit into Paga Total DP Volume</v>
          </cell>
          <cell r="H972">
            <v>147</v>
          </cell>
          <cell r="I972">
            <v>204</v>
          </cell>
          <cell r="J972">
            <v>276</v>
          </cell>
        </row>
        <row r="973">
          <cell r="G973" t="str">
            <v>Other Cities SummaryDeposit into Paga Total DP Value</v>
          </cell>
          <cell r="H973">
            <v>2106800</v>
          </cell>
          <cell r="I973">
            <v>4495700</v>
          </cell>
          <cell r="J973">
            <v>8578110</v>
          </cell>
        </row>
        <row r="974">
          <cell r="G974" t="str">
            <v>Other Cities SummaryDeposit into Paga Average Value of DP</v>
          </cell>
          <cell r="H974">
            <v>14331.97</v>
          </cell>
          <cell r="I974">
            <v>22037.75</v>
          </cell>
          <cell r="J974">
            <v>31080.11</v>
          </cell>
        </row>
        <row r="975">
          <cell r="G975" t="str">
            <v>Other Cities SummaryMoney Transfer on PagaNumber of Agents performing MT on Paga (to customer or non-customer)</v>
          </cell>
          <cell r="H975" t="str">
            <v xml:space="preserve">   </v>
          </cell>
          <cell r="I975">
            <v>2</v>
          </cell>
          <cell r="J975">
            <v>3</v>
          </cell>
        </row>
        <row r="976">
          <cell r="G976" t="str">
            <v>Other Cities SummaryMoney Transfer on PagaChurn Agents MT</v>
          </cell>
          <cell r="H976">
            <v>1</v>
          </cell>
          <cell r="I976" t="str">
            <v xml:space="preserve">   </v>
          </cell>
          <cell r="J976">
            <v>2</v>
          </cell>
        </row>
        <row r="977">
          <cell r="G977" t="str">
            <v xml:space="preserve">Other Cities SummaryMoney Transfer on PagaNew / Fresh Agents MT in Month </v>
          </cell>
          <cell r="H977" t="str">
            <v xml:space="preserve">   </v>
          </cell>
          <cell r="I977">
            <v>2</v>
          </cell>
          <cell r="J977">
            <v>3</v>
          </cell>
        </row>
        <row r="978">
          <cell r="G978" t="str">
            <v>Other Cities SummaryMoney Transfer on PagaTotal MT Volume</v>
          </cell>
          <cell r="H978" t="str">
            <v xml:space="preserve">   </v>
          </cell>
          <cell r="I978">
            <v>2</v>
          </cell>
          <cell r="J978">
            <v>6</v>
          </cell>
        </row>
        <row r="979">
          <cell r="G979" t="str">
            <v>Other Cities SummaryMoney Transfer on PagaTotal MT Value</v>
          </cell>
          <cell r="H979" t="str">
            <v xml:space="preserve">   </v>
          </cell>
          <cell r="I979">
            <v>24500</v>
          </cell>
          <cell r="J979">
            <v>361000</v>
          </cell>
        </row>
        <row r="980">
          <cell r="G980" t="str">
            <v>Other Cities SummaryMoney Transfer on PagaAverage Value of MT</v>
          </cell>
          <cell r="H980" t="str">
            <v xml:space="preserve">   </v>
          </cell>
          <cell r="I980">
            <v>12250</v>
          </cell>
          <cell r="J980">
            <v>60166.67</v>
          </cell>
        </row>
        <row r="981">
          <cell r="G981" t="str">
            <v>Other Cities SummaryMoney Transfer on PagaPaga MT Income</v>
          </cell>
          <cell r="H981" t="str">
            <v xml:space="preserve">   </v>
          </cell>
          <cell r="I981">
            <v>220</v>
          </cell>
          <cell r="J981">
            <v>800</v>
          </cell>
        </row>
        <row r="982">
          <cell r="G982" t="str">
            <v>Other Cities SummaryMoney Transfer on PagaAgent MT Commission</v>
          </cell>
          <cell r="H982" t="str">
            <v xml:space="preserve">   </v>
          </cell>
          <cell r="I982">
            <v>130</v>
          </cell>
          <cell r="J982">
            <v>500</v>
          </cell>
        </row>
        <row r="983">
          <cell r="G983" t="str">
            <v>Other Cities SummaryDeposit To BankNumber of Agents performing Deposit to Bank</v>
          </cell>
          <cell r="H983">
            <v>52</v>
          </cell>
          <cell r="I983">
            <v>54</v>
          </cell>
          <cell r="J983">
            <v>49</v>
          </cell>
        </row>
        <row r="984">
          <cell r="G984" t="str">
            <v>Other Cities SummaryDeposit To BankChurn Agents DB</v>
          </cell>
          <cell r="H984">
            <v>8</v>
          </cell>
          <cell r="I984">
            <v>12</v>
          </cell>
          <cell r="J984">
            <v>15</v>
          </cell>
        </row>
        <row r="985">
          <cell r="G985" t="str">
            <v xml:space="preserve">Other Cities SummaryDeposit To Bank New / Fresh Agents DB in Month </v>
          </cell>
          <cell r="H985">
            <v>14</v>
          </cell>
          <cell r="I985">
            <v>10</v>
          </cell>
          <cell r="J985">
            <v>11</v>
          </cell>
        </row>
        <row r="986">
          <cell r="G986" t="str">
            <v>Other Cities SummaryDeposit To BankTotal DB Volume</v>
          </cell>
          <cell r="H986">
            <v>210</v>
          </cell>
          <cell r="I986">
            <v>248</v>
          </cell>
          <cell r="J986">
            <v>249</v>
          </cell>
        </row>
        <row r="987">
          <cell r="G987" t="str">
            <v>Other Cities SummaryDeposit To BankTotal DB Volume - Reversals</v>
          </cell>
          <cell r="H987" t="str">
            <v xml:space="preserve">   </v>
          </cell>
          <cell r="I987" t="str">
            <v xml:space="preserve">   </v>
          </cell>
          <cell r="J987">
            <v>0</v>
          </cell>
        </row>
        <row r="988">
          <cell r="G988" t="str">
            <v>Other Cities SummaryDeposit To BankTotal DB Value</v>
          </cell>
          <cell r="H988">
            <v>3104250</v>
          </cell>
          <cell r="I988">
            <v>6674300</v>
          </cell>
          <cell r="J988">
            <v>6316700.2000000002</v>
          </cell>
        </row>
        <row r="989">
          <cell r="G989" t="str">
            <v>Other Cities SummaryDeposit To BankTotal DB Value - Reversals</v>
          </cell>
          <cell r="H989" t="str">
            <v xml:space="preserve">   </v>
          </cell>
          <cell r="I989" t="str">
            <v xml:space="preserve">   </v>
          </cell>
          <cell r="J989">
            <v>0</v>
          </cell>
        </row>
        <row r="990">
          <cell r="G990" t="str">
            <v>Other Cities SummaryDeposit To BankAverage Value of DB</v>
          </cell>
          <cell r="H990">
            <v>14782.14</v>
          </cell>
          <cell r="I990">
            <v>26912.5</v>
          </cell>
          <cell r="J990">
            <v>25368.27</v>
          </cell>
        </row>
        <row r="991">
          <cell r="G991" t="str">
            <v>Other Cities SummaryDeposit To BankAverage Value of DB - Reversals</v>
          </cell>
          <cell r="H991" t="str">
            <v xml:space="preserve">   </v>
          </cell>
          <cell r="I991" t="str">
            <v xml:space="preserve">   </v>
          </cell>
          <cell r="J991">
            <v>0</v>
          </cell>
        </row>
        <row r="992">
          <cell r="G992" t="str">
            <v>Other Cities SummaryDeposit To BankPaga DB Income</v>
          </cell>
          <cell r="H992">
            <v>17780</v>
          </cell>
          <cell r="I992">
            <v>19910</v>
          </cell>
          <cell r="J992">
            <v>20470</v>
          </cell>
        </row>
        <row r="993">
          <cell r="G993" t="str">
            <v>Other Cities SummaryDeposit To BankPaga DB Income - Reversal</v>
          </cell>
          <cell r="H993" t="str">
            <v xml:space="preserve">   </v>
          </cell>
          <cell r="I993" t="str">
            <v xml:space="preserve">   </v>
          </cell>
          <cell r="J993">
            <v>0</v>
          </cell>
        </row>
        <row r="994">
          <cell r="G994" t="str">
            <v>Other Cities SummaryDeposit To BankAgent DB Commission</v>
          </cell>
          <cell r="H994">
            <v>13620</v>
          </cell>
          <cell r="I994">
            <v>17290</v>
          </cell>
          <cell r="J994">
            <v>16880</v>
          </cell>
        </row>
        <row r="995">
          <cell r="G995" t="str">
            <v>Other Cities SummaryDeposit To BankAgent DB Commission - Reversal</v>
          </cell>
          <cell r="H995" t="str">
            <v xml:space="preserve">   </v>
          </cell>
          <cell r="I995" t="str">
            <v xml:space="preserve">   </v>
          </cell>
          <cell r="J995">
            <v>0</v>
          </cell>
        </row>
        <row r="996">
          <cell r="G996" t="str">
            <v>Other Cities SummaryMerchant Payments (Bill Pay)Number of agents performing DStv</v>
          </cell>
          <cell r="H996">
            <v>21</v>
          </cell>
          <cell r="I996">
            <v>21</v>
          </cell>
          <cell r="J996">
            <v>26</v>
          </cell>
        </row>
        <row r="997">
          <cell r="G997" t="str">
            <v>Other Cities SummaryMerchant Payments (Bill Pay)Churn Agents DStv BP</v>
          </cell>
          <cell r="H997">
            <v>3</v>
          </cell>
          <cell r="I997">
            <v>1</v>
          </cell>
          <cell r="J997">
            <v>5</v>
          </cell>
        </row>
        <row r="998">
          <cell r="G998" t="str">
            <v xml:space="preserve">Other Cities SummaryMerchant Payments (Bill Pay)New / Fresh Agents BP in Month </v>
          </cell>
          <cell r="H998">
            <v>6</v>
          </cell>
          <cell r="I998">
            <v>6</v>
          </cell>
          <cell r="J998">
            <v>10</v>
          </cell>
        </row>
        <row r="999">
          <cell r="G999" t="str">
            <v>Other Cities SummaryMerchant Payments (Bill Pay)Total DStv BP Volume</v>
          </cell>
          <cell r="H999">
            <v>464</v>
          </cell>
          <cell r="I999">
            <v>431</v>
          </cell>
          <cell r="J999">
            <v>581</v>
          </cell>
        </row>
        <row r="1000">
          <cell r="G1000" t="str">
            <v>Other Cities SummaryMerchant Payments (Bill Pay)Total DStv BP Volume - Reversal</v>
          </cell>
          <cell r="H1000">
            <v>3</v>
          </cell>
          <cell r="I1000" t="str">
            <v xml:space="preserve">   </v>
          </cell>
          <cell r="J1000">
            <v>3</v>
          </cell>
        </row>
        <row r="1001">
          <cell r="G1001" t="str">
            <v>Other Cities SummaryMerchant Payments (Bill Pay)Total DStv BP Value</v>
          </cell>
          <cell r="H1001">
            <v>2626408</v>
          </cell>
          <cell r="I1001">
            <v>2643620</v>
          </cell>
          <cell r="J1001">
            <v>3350000</v>
          </cell>
        </row>
        <row r="1002">
          <cell r="G1002" t="str">
            <v>Other Cities SummaryMerchant Payments (Bill Pay)Total DStv BP Value - Reversal</v>
          </cell>
          <cell r="H1002">
            <v>-23550</v>
          </cell>
          <cell r="I1002" t="str">
            <v xml:space="preserve">   </v>
          </cell>
          <cell r="J1002">
            <v>-21450</v>
          </cell>
        </row>
        <row r="1003">
          <cell r="G1003" t="str">
            <v>Other Cities SummaryMerchant Payments (Bill Pay)Average Value of DStv BP</v>
          </cell>
          <cell r="H1003">
            <v>5660.36</v>
          </cell>
          <cell r="I1003">
            <v>6133.69</v>
          </cell>
          <cell r="J1003">
            <v>5765.92</v>
          </cell>
        </row>
        <row r="1004">
          <cell r="G1004" t="str">
            <v>Other Cities SummaryMerchant Payments (Bill Pay)Average Value of DStv BP - Reversals</v>
          </cell>
          <cell r="H1004">
            <v>-7850</v>
          </cell>
          <cell r="I1004" t="str">
            <v xml:space="preserve">   </v>
          </cell>
          <cell r="J1004">
            <v>-7150</v>
          </cell>
        </row>
        <row r="1005">
          <cell r="G1005" t="str">
            <v>Other Cities SummaryMerchant Payments (Bill Pay)Paga DStv BP Income</v>
          </cell>
          <cell r="H1005">
            <v>35719.58</v>
          </cell>
          <cell r="I1005">
            <v>35056.199999999997</v>
          </cell>
          <cell r="J1005">
            <v>45274.5</v>
          </cell>
        </row>
        <row r="1006">
          <cell r="G1006" t="str">
            <v>Other Cities SummaryMerchant Payments (Bill Pay)Paga DStv BP Income - Reversals</v>
          </cell>
          <cell r="H1006">
            <v>0</v>
          </cell>
          <cell r="I1006" t="str">
            <v xml:space="preserve">   </v>
          </cell>
          <cell r="J1006">
            <v>0</v>
          </cell>
        </row>
        <row r="1007">
          <cell r="G1007" t="str">
            <v>Other Cities SummaryMerchant Payments (Bill Pay)Agent DStv BP Commission</v>
          </cell>
          <cell r="H1007">
            <v>24340</v>
          </cell>
          <cell r="I1007">
            <v>23140</v>
          </cell>
          <cell r="J1007">
            <v>30600</v>
          </cell>
        </row>
        <row r="1008">
          <cell r="G1008" t="str">
            <v>Other Cities SummaryMerchant Payments (Bill Pay)Agent DStv BP Commission - Reversals</v>
          </cell>
          <cell r="H1008">
            <v>0</v>
          </cell>
          <cell r="I1008" t="str">
            <v xml:space="preserve">   </v>
          </cell>
          <cell r="J1008">
            <v>0</v>
          </cell>
        </row>
        <row r="1009">
          <cell r="G1009" t="str">
            <v>Other Cities SummaryMerchant Payments (Bill Pay)Number of agents performing Gotv</v>
          </cell>
          <cell r="H1009">
            <v>30</v>
          </cell>
          <cell r="I1009">
            <v>25</v>
          </cell>
          <cell r="J1009">
            <v>35</v>
          </cell>
        </row>
        <row r="1010">
          <cell r="G1010" t="str">
            <v>Other Cities SummaryMerchant Payments (Bill Pay)Churn Agents Gotv BP</v>
          </cell>
          <cell r="H1010">
            <v>2</v>
          </cell>
          <cell r="I1010">
            <v>6</v>
          </cell>
          <cell r="J1010">
            <v>5</v>
          </cell>
        </row>
        <row r="1011">
          <cell r="G1011" t="str">
            <v xml:space="preserve">Other Cities SummaryMerchant Payments (Bill Pay)New / Fresh Agents BP in Month </v>
          </cell>
          <cell r="H1011">
            <v>11</v>
          </cell>
          <cell r="I1011">
            <v>4</v>
          </cell>
          <cell r="J1011">
            <v>15</v>
          </cell>
        </row>
        <row r="1012">
          <cell r="G1012" t="str">
            <v>Other Cities SummaryMerchant Payments (Bill Pay)Total Gotv BP Volume</v>
          </cell>
          <cell r="H1012">
            <v>361</v>
          </cell>
          <cell r="I1012">
            <v>317</v>
          </cell>
          <cell r="J1012">
            <v>575</v>
          </cell>
        </row>
        <row r="1013">
          <cell r="G1013" t="str">
            <v>Other Cities SummaryMerchant Payments (Bill Pay)Total Gotv BP Volume - Reversals</v>
          </cell>
          <cell r="H1013">
            <v>1</v>
          </cell>
          <cell r="I1013">
            <v>4</v>
          </cell>
          <cell r="J1013">
            <v>4</v>
          </cell>
        </row>
        <row r="1014">
          <cell r="G1014" t="str">
            <v>Other Cities SummaryMerchant Payments (Bill Pay)Total Gotv BP Value</v>
          </cell>
          <cell r="H1014">
            <v>554500</v>
          </cell>
          <cell r="I1014">
            <v>480200</v>
          </cell>
          <cell r="J1014">
            <v>839700</v>
          </cell>
        </row>
        <row r="1015">
          <cell r="G1015" t="str">
            <v>Other Cities SummaryMerchant Payments (Bill Pay)Total Gotv BP Value - Reversals</v>
          </cell>
          <cell r="H1015">
            <v>-1500</v>
          </cell>
          <cell r="I1015">
            <v>-4000</v>
          </cell>
          <cell r="J1015">
            <v>-4000</v>
          </cell>
        </row>
        <row r="1016">
          <cell r="G1016" t="str">
            <v>Other Cities SummaryMerchant Payments (Bill Pay)Average Value of Gotv BP</v>
          </cell>
          <cell r="H1016">
            <v>1536.01</v>
          </cell>
          <cell r="I1016">
            <v>1514.83</v>
          </cell>
          <cell r="J1016">
            <v>1460.35</v>
          </cell>
        </row>
        <row r="1017">
          <cell r="G1017" t="str">
            <v>Other Cities SummaryMerchant Payments (Bill Pay)Average Value of Gotv BP - Reversals</v>
          </cell>
          <cell r="H1017">
            <v>-1500</v>
          </cell>
          <cell r="I1017">
            <v>-1000</v>
          </cell>
          <cell r="J1017">
            <v>-1000</v>
          </cell>
        </row>
        <row r="1018">
          <cell r="G1018" t="str">
            <v>Other Cities SummaryMerchant Payments (Bill Pay)Paga Gotv BP Income</v>
          </cell>
          <cell r="H1018">
            <v>12760</v>
          </cell>
          <cell r="I1018">
            <v>11102</v>
          </cell>
          <cell r="J1018">
            <v>19857</v>
          </cell>
        </row>
        <row r="1019">
          <cell r="G1019" t="str">
            <v>Other Cities SummaryMerchant Payments (Bill Pay)Paga Gotv BP Income - Reversals</v>
          </cell>
          <cell r="H1019">
            <v>0</v>
          </cell>
          <cell r="I1019">
            <v>0</v>
          </cell>
          <cell r="J1019">
            <v>0</v>
          </cell>
        </row>
        <row r="1020">
          <cell r="G1020" t="str">
            <v>Other Cities SummaryMerchant Payments (Bill Pay)Agent Gotv BP Commission</v>
          </cell>
          <cell r="H1020">
            <v>7620</v>
          </cell>
          <cell r="I1020">
            <v>6680</v>
          </cell>
          <cell r="J1020">
            <v>11660</v>
          </cell>
        </row>
        <row r="1021">
          <cell r="G1021" t="str">
            <v>Other Cities SummaryMerchant Payments (Bill Pay)Agent Gotv BP Commission - Reversals</v>
          </cell>
          <cell r="H1021">
            <v>0</v>
          </cell>
          <cell r="I1021">
            <v>0</v>
          </cell>
          <cell r="J1021">
            <v>0</v>
          </cell>
        </row>
        <row r="1022">
          <cell r="G1022" t="str">
            <v>Other Cities SummaryMerchant Payments (Bill Pay)Number of agents performing Startimes</v>
          </cell>
          <cell r="H1022">
            <v>13</v>
          </cell>
          <cell r="I1022">
            <v>12</v>
          </cell>
          <cell r="J1022">
            <v>16</v>
          </cell>
        </row>
        <row r="1023">
          <cell r="G1023" t="str">
            <v>Other Cities SummaryMerchant Payments (Bill Pay)Churn Agents Startimes BP</v>
          </cell>
          <cell r="H1023">
            <v>3</v>
          </cell>
          <cell r="I1023">
            <v>2</v>
          </cell>
          <cell r="J1023">
            <v>1</v>
          </cell>
        </row>
        <row r="1024">
          <cell r="G1024" t="str">
            <v xml:space="preserve">Other Cities SummaryMerchant Payments (Bill Pay)New / Fresh Agents BP in Month </v>
          </cell>
          <cell r="H1024">
            <v>5</v>
          </cell>
          <cell r="I1024">
            <v>3</v>
          </cell>
          <cell r="J1024">
            <v>9</v>
          </cell>
        </row>
        <row r="1025">
          <cell r="G1025" t="str">
            <v>Other Cities SummaryMerchant Payments (Bill Pay)Total Startimes BP Volume</v>
          </cell>
          <cell r="H1025">
            <v>50</v>
          </cell>
          <cell r="I1025">
            <v>37</v>
          </cell>
          <cell r="J1025">
            <v>88</v>
          </cell>
        </row>
        <row r="1026">
          <cell r="G1026" t="str">
            <v>Other Cities SummaryMerchant Payments (Bill Pay)Total Startimes BP Value</v>
          </cell>
          <cell r="H1026">
            <v>64000</v>
          </cell>
          <cell r="I1026">
            <v>44000</v>
          </cell>
          <cell r="J1026">
            <v>103500</v>
          </cell>
        </row>
        <row r="1027">
          <cell r="G1027" t="str">
            <v>Other Cities SummaryMerchant Payments (Bill Pay)Average Value of Startimes BP</v>
          </cell>
          <cell r="H1027">
            <v>1280</v>
          </cell>
          <cell r="I1027">
            <v>1189.19</v>
          </cell>
          <cell r="J1027">
            <v>1176.1400000000001</v>
          </cell>
        </row>
        <row r="1028">
          <cell r="G1028" t="str">
            <v>Other Cities SummaryMerchant Payments (Bill Pay)Paga Startimes BP Income</v>
          </cell>
          <cell r="H1028">
            <v>62080</v>
          </cell>
          <cell r="I1028">
            <v>42680</v>
          </cell>
          <cell r="J1028">
            <v>100395</v>
          </cell>
        </row>
        <row r="1029">
          <cell r="G1029" t="str">
            <v>Other Cities SummaryMerchant Payments (Bill Pay)Agent Startimes BP Commission</v>
          </cell>
          <cell r="H1029">
            <v>1920</v>
          </cell>
          <cell r="I1029">
            <v>1320</v>
          </cell>
          <cell r="J1029">
            <v>3105</v>
          </cell>
        </row>
        <row r="1030">
          <cell r="G1030" t="str">
            <v>Other Cities SummaryMerchant Payments (Bill Pay)Number of agents performing Other</v>
          </cell>
          <cell r="H1030">
            <v>4</v>
          </cell>
          <cell r="I1030">
            <v>3</v>
          </cell>
          <cell r="J1030">
            <v>2</v>
          </cell>
        </row>
        <row r="1031">
          <cell r="G1031" t="str">
            <v>Other Cities SummaryMerchant Payments (Bill Pay)Churn Agents Other BP</v>
          </cell>
          <cell r="H1031">
            <v>2</v>
          </cell>
          <cell r="I1031" t="str">
            <v xml:space="preserve">   </v>
          </cell>
          <cell r="J1031">
            <v>2</v>
          </cell>
        </row>
        <row r="1032">
          <cell r="G1032" t="str">
            <v xml:space="preserve">Other Cities SummaryMerchant Payments (Bill Pay)New / Fresh Agents BP in Month </v>
          </cell>
          <cell r="H1032">
            <v>3</v>
          </cell>
          <cell r="I1032">
            <v>2</v>
          </cell>
          <cell r="J1032">
            <v>2</v>
          </cell>
        </row>
        <row r="1033">
          <cell r="G1033" t="str">
            <v>Other Cities SummaryMerchant Payments (Bill Pay)Total Other BP Volume</v>
          </cell>
          <cell r="H1033">
            <v>6</v>
          </cell>
          <cell r="I1033">
            <v>7</v>
          </cell>
          <cell r="J1033">
            <v>2</v>
          </cell>
        </row>
        <row r="1034">
          <cell r="G1034" t="str">
            <v>Other Cities SummaryMerchant Payments (Bill Pay)Total Other BP Value</v>
          </cell>
          <cell r="H1034">
            <v>20500</v>
          </cell>
          <cell r="I1034">
            <v>21000</v>
          </cell>
          <cell r="J1034">
            <v>6000</v>
          </cell>
        </row>
        <row r="1035">
          <cell r="G1035" t="str">
            <v>Other Cities SummaryMerchant Payments (Bill Pay)Average Value of Other BP</v>
          </cell>
          <cell r="H1035">
            <v>3416.67</v>
          </cell>
          <cell r="I1035">
            <v>3000</v>
          </cell>
          <cell r="J1035">
            <v>3000</v>
          </cell>
        </row>
        <row r="1036">
          <cell r="G1036" t="str">
            <v>Other Cities SummaryMerchant Payments (Bill Pay)Paga Other BP Income</v>
          </cell>
          <cell r="H1036">
            <v>1000</v>
          </cell>
          <cell r="I1036">
            <v>0</v>
          </cell>
          <cell r="J1036">
            <v>0</v>
          </cell>
        </row>
        <row r="1037">
          <cell r="G1037" t="str">
            <v>Other Cities SummaryMerchant Payments (Bill Pay)Agent Other BP Commission</v>
          </cell>
          <cell r="H1037">
            <v>250</v>
          </cell>
          <cell r="I1037">
            <v>350</v>
          </cell>
          <cell r="J1037">
            <v>100</v>
          </cell>
        </row>
        <row r="1038">
          <cell r="G1038" t="str">
            <v>Other Cities SummaryAirtimeNumber of Agents performing Airtime on Transaction</v>
          </cell>
          <cell r="H1038">
            <v>110</v>
          </cell>
          <cell r="I1038">
            <v>109</v>
          </cell>
          <cell r="J1038">
            <v>94</v>
          </cell>
        </row>
        <row r="1039">
          <cell r="G1039" t="str">
            <v>Other Cities SummaryAirtimeChurn Agents Airtime</v>
          </cell>
          <cell r="H1039">
            <v>11</v>
          </cell>
          <cell r="I1039">
            <v>10</v>
          </cell>
          <cell r="J1039">
            <v>19</v>
          </cell>
        </row>
        <row r="1040">
          <cell r="G1040" t="str">
            <v xml:space="preserve">Other Cities SummaryAirtimeNew / Fresh Agents Airtime in Month </v>
          </cell>
          <cell r="H1040">
            <v>17</v>
          </cell>
          <cell r="I1040">
            <v>12</v>
          </cell>
          <cell r="J1040">
            <v>11</v>
          </cell>
        </row>
        <row r="1041">
          <cell r="G1041" t="str">
            <v>Other Cities SummaryAirtimeTotal Airtime Volume</v>
          </cell>
          <cell r="H1041">
            <v>1662</v>
          </cell>
          <cell r="I1041">
            <v>1539</v>
          </cell>
          <cell r="J1041">
            <v>1376</v>
          </cell>
        </row>
        <row r="1042">
          <cell r="G1042" t="str">
            <v>Other Cities SummaryAirtimeTotal Airtime Volume - Reversal</v>
          </cell>
          <cell r="H1042" t="str">
            <v xml:space="preserve">   </v>
          </cell>
          <cell r="I1042">
            <v>2</v>
          </cell>
          <cell r="J1042">
            <v>17</v>
          </cell>
        </row>
        <row r="1043">
          <cell r="G1043" t="str">
            <v>Other Cities SummaryAirtimeTotal Airtime Value</v>
          </cell>
          <cell r="H1043">
            <v>640394.65</v>
          </cell>
          <cell r="I1043">
            <v>594200</v>
          </cell>
          <cell r="J1043">
            <v>588236.43000000005</v>
          </cell>
        </row>
        <row r="1044">
          <cell r="G1044" t="str">
            <v>Other Cities SummaryAirtimeTotal Airtime Value - Reversals</v>
          </cell>
          <cell r="H1044" t="str">
            <v xml:space="preserve">   </v>
          </cell>
          <cell r="I1044">
            <v>-2000</v>
          </cell>
          <cell r="J1044">
            <v>-8400</v>
          </cell>
        </row>
        <row r="1045">
          <cell r="G1045" t="str">
            <v>Other Cities SummaryAirtimeAverage Value of Airtime</v>
          </cell>
          <cell r="H1045">
            <v>385.32</v>
          </cell>
          <cell r="I1045">
            <v>386.09</v>
          </cell>
          <cell r="J1045">
            <v>427.5</v>
          </cell>
        </row>
        <row r="1046">
          <cell r="G1046" t="str">
            <v>Other Cities SummaryAirtimeAverage Value of Airtime - Reversals</v>
          </cell>
          <cell r="H1046" t="str">
            <v xml:space="preserve">   </v>
          </cell>
          <cell r="I1046">
            <v>-1000</v>
          </cell>
          <cell r="J1046">
            <v>-494.12</v>
          </cell>
        </row>
        <row r="1047">
          <cell r="G1047" t="str">
            <v>Other Cities SummaryAirtimePaga Airtime Income</v>
          </cell>
          <cell r="H1047">
            <v>17185.57</v>
          </cell>
          <cell r="I1047">
            <v>15793.79</v>
          </cell>
          <cell r="J1047">
            <v>23042.34</v>
          </cell>
        </row>
        <row r="1048">
          <cell r="G1048" t="str">
            <v>Other Cities SummaryAirtimePaga Airtime Income - Reversals</v>
          </cell>
          <cell r="H1048" t="str">
            <v xml:space="preserve">   </v>
          </cell>
          <cell r="I1048">
            <v>-70</v>
          </cell>
          <cell r="J1048">
            <v>-420</v>
          </cell>
        </row>
        <row r="1049">
          <cell r="G1049" t="str">
            <v>Other Cities SummaryAirtimeAgent Airtime Commission</v>
          </cell>
          <cell r="H1049">
            <v>32019.73</v>
          </cell>
          <cell r="I1049">
            <v>29810</v>
          </cell>
          <cell r="J1049">
            <v>21980.63</v>
          </cell>
        </row>
        <row r="1050">
          <cell r="G1050" t="str">
            <v>Other Cities SummaryAirtimeAgent Airtime Commission - Reversals</v>
          </cell>
          <cell r="H1050" t="str">
            <v xml:space="preserve">   </v>
          </cell>
          <cell r="I1050">
            <v>0</v>
          </cell>
          <cell r="J1050">
            <v>0</v>
          </cell>
        </row>
        <row r="1051">
          <cell r="G1051" t="str">
            <v>Other Cities SummaryAgent Network Sales# of Approved Agents in Total</v>
          </cell>
          <cell r="H1051">
            <v>7238</v>
          </cell>
          <cell r="I1051">
            <v>7453</v>
          </cell>
          <cell r="J1051">
            <v>7743</v>
          </cell>
        </row>
        <row r="1052">
          <cell r="G1052" t="str">
            <v>Other Cities SummaryAgent Network SalesActive Agents in total (at least 1 transactions in the month)</v>
          </cell>
          <cell r="H1052">
            <v>4187</v>
          </cell>
          <cell r="I1052">
            <v>4293</v>
          </cell>
          <cell r="J1052">
            <v>4502</v>
          </cell>
        </row>
        <row r="1053">
          <cell r="G1053" t="str">
            <v>Other Cities SummaryAgent Network SalesActive Agents in total (at least 5 transactions in the month)</v>
          </cell>
          <cell r="H1053">
            <v>3624</v>
          </cell>
          <cell r="I1053">
            <v>3694</v>
          </cell>
          <cell r="J1053">
            <v>3949</v>
          </cell>
        </row>
        <row r="1054">
          <cell r="G1054" t="str">
            <v>Other Cities SummaryAgent Network SalesFresh Active Agents in total (at least 1 transactions in the month)</v>
          </cell>
          <cell r="H1054">
            <v>369</v>
          </cell>
          <cell r="I1054">
            <v>440</v>
          </cell>
          <cell r="J1054">
            <v>472</v>
          </cell>
        </row>
        <row r="1055">
          <cell r="G1055" t="str">
            <v>Other Cities SummaryAgent Network SalesFresh Active Agents in total (at least 5 transactions in the month)</v>
          </cell>
          <cell r="H1055">
            <v>364</v>
          </cell>
          <cell r="I1055">
            <v>384</v>
          </cell>
          <cell r="J1055">
            <v>466</v>
          </cell>
        </row>
        <row r="1056">
          <cell r="G1056" t="str">
            <v>Other Cities SummaryAgent Network SalesChurn Active Agents (1 txn in Month)</v>
          </cell>
          <cell r="H1056">
            <v>309</v>
          </cell>
          <cell r="I1056">
            <v>334</v>
          </cell>
          <cell r="J1056">
            <v>263</v>
          </cell>
        </row>
        <row r="1057">
          <cell r="G1057" t="str">
            <v>Other Cities SummaryAgent Network SalesChurn Active Agents (5 txn in Month)</v>
          </cell>
          <cell r="H1057">
            <v>330</v>
          </cell>
          <cell r="I1057">
            <v>314</v>
          </cell>
          <cell r="J1057">
            <v>211</v>
          </cell>
        </row>
        <row r="1058">
          <cell r="G1058" t="str">
            <v>Other Cities SummaryNnewi - All data in this section apply only to agents in Nnewi (or the specific city)# Agents in City</v>
          </cell>
          <cell r="H1058">
            <v>29</v>
          </cell>
          <cell r="I1058">
            <v>29</v>
          </cell>
          <cell r="J1058">
            <v>30</v>
          </cell>
        </row>
        <row r="1059">
          <cell r="G1059" t="str">
            <v>Other Cities SummaryNnewi - All data in this section apply only to agents in Nnewi (or the specific city)Active Agents in City in month (at least 1 transactions in the month)</v>
          </cell>
          <cell r="H1059">
            <v>20</v>
          </cell>
          <cell r="I1059">
            <v>18</v>
          </cell>
          <cell r="J1059">
            <v>16</v>
          </cell>
        </row>
        <row r="1060">
          <cell r="G1060" t="str">
            <v>Other Cities SummaryNnewi - All data in this section apply only to agents in Nnewi (or the specific city)Active Agents in City in month (at least 5 transactions in the month)</v>
          </cell>
          <cell r="H1060">
            <v>16</v>
          </cell>
          <cell r="I1060">
            <v>14</v>
          </cell>
          <cell r="J1060">
            <v>14</v>
          </cell>
        </row>
        <row r="1061">
          <cell r="G1061" t="str">
            <v>Other Cities SummaryNnewi - All data in this section apply only to agents in Nnewi (or the specific city)Churn City Agents in Month (1 txn in Month)</v>
          </cell>
          <cell r="H1061">
            <v>1</v>
          </cell>
          <cell r="I1061">
            <v>3</v>
          </cell>
          <cell r="J1061">
            <v>2</v>
          </cell>
        </row>
        <row r="1062">
          <cell r="G1062" t="str">
            <v>Other Cities SummaryNnewi - All data in this section apply only to agents in Nnewi (or the specific city)Churn City Agents in Month (5 txn in Month)</v>
          </cell>
          <cell r="H1062">
            <v>3</v>
          </cell>
          <cell r="I1062">
            <v>3</v>
          </cell>
          <cell r="J1062">
            <v>0</v>
          </cell>
        </row>
        <row r="1063">
          <cell r="G1063" t="str">
            <v>Other Cities SummaryDeposit into Paga Number of Agents performing at least 1 Deposit for Customer or another Agent (Accept Deposit)</v>
          </cell>
          <cell r="H1063">
            <v>2</v>
          </cell>
          <cell r="I1063">
            <v>6</v>
          </cell>
          <cell r="J1063">
            <v>4</v>
          </cell>
        </row>
        <row r="1064">
          <cell r="G1064" t="str">
            <v>Other Cities SummaryDeposit into Paga Churn Agents DP</v>
          </cell>
          <cell r="H1064">
            <v>7</v>
          </cell>
          <cell r="I1064">
            <v>2</v>
          </cell>
          <cell r="J1064">
            <v>4</v>
          </cell>
        </row>
        <row r="1065">
          <cell r="G1065" t="str">
            <v xml:space="preserve">Other Cities SummaryDeposit into Paga New / Fresh Agents DP in Month </v>
          </cell>
          <cell r="H1065" t="str">
            <v xml:space="preserve">   </v>
          </cell>
          <cell r="I1065">
            <v>6</v>
          </cell>
          <cell r="J1065">
            <v>2</v>
          </cell>
        </row>
        <row r="1066">
          <cell r="G1066" t="str">
            <v>Other Cities SummaryDeposit into Paga Total DP Volume</v>
          </cell>
          <cell r="H1066">
            <v>3</v>
          </cell>
          <cell r="I1066">
            <v>31</v>
          </cell>
          <cell r="J1066">
            <v>43</v>
          </cell>
        </row>
        <row r="1067">
          <cell r="G1067" t="str">
            <v>Other Cities SummaryDeposit into Paga Total DP Value</v>
          </cell>
          <cell r="H1067">
            <v>22000</v>
          </cell>
          <cell r="I1067">
            <v>288600</v>
          </cell>
          <cell r="J1067">
            <v>578890</v>
          </cell>
        </row>
        <row r="1068">
          <cell r="G1068" t="str">
            <v>Other Cities SummaryDeposit into Paga Average Value of DP</v>
          </cell>
          <cell r="H1068">
            <v>7333.33</v>
          </cell>
          <cell r="I1068">
            <v>9309.68</v>
          </cell>
          <cell r="J1068">
            <v>13462.56</v>
          </cell>
        </row>
        <row r="1069">
          <cell r="G1069" t="str">
            <v>Other Cities SummaryMoney Transfer on PagaNumber of Agents performing MT on Paga (to customer or non-customer)</v>
          </cell>
          <cell r="H1069" t="str">
            <v xml:space="preserve">   </v>
          </cell>
          <cell r="I1069" t="str">
            <v xml:space="preserve">   </v>
          </cell>
          <cell r="J1069">
            <v>0</v>
          </cell>
        </row>
        <row r="1070">
          <cell r="G1070" t="str">
            <v>Other Cities SummaryMoney Transfer on PagaChurn Agents MT</v>
          </cell>
          <cell r="H1070">
            <v>1</v>
          </cell>
          <cell r="I1070" t="str">
            <v xml:space="preserve">   </v>
          </cell>
          <cell r="J1070">
            <v>0</v>
          </cell>
        </row>
        <row r="1071">
          <cell r="G1071" t="str">
            <v xml:space="preserve">Other Cities SummaryMoney Transfer on PagaNew / Fresh Agents MT in Month </v>
          </cell>
          <cell r="H1071" t="str">
            <v xml:space="preserve">   </v>
          </cell>
          <cell r="I1071" t="str">
            <v xml:space="preserve">   </v>
          </cell>
          <cell r="J1071">
            <v>0</v>
          </cell>
        </row>
        <row r="1072">
          <cell r="G1072" t="str">
            <v>Other Cities SummaryMoney Transfer on PagaTotal MT Volume</v>
          </cell>
          <cell r="H1072" t="str">
            <v xml:space="preserve">   </v>
          </cell>
          <cell r="I1072" t="str">
            <v xml:space="preserve">   </v>
          </cell>
          <cell r="J1072">
            <v>0</v>
          </cell>
        </row>
        <row r="1073">
          <cell r="G1073" t="str">
            <v>Other Cities SummaryMoney Transfer on PagaTotal MT Value</v>
          </cell>
          <cell r="H1073" t="str">
            <v xml:space="preserve">   </v>
          </cell>
          <cell r="I1073" t="str">
            <v xml:space="preserve">   </v>
          </cell>
          <cell r="J1073">
            <v>0</v>
          </cell>
        </row>
        <row r="1074">
          <cell r="G1074" t="str">
            <v>Other Cities SummaryMoney Transfer on PagaAverage Value of MT</v>
          </cell>
          <cell r="H1074" t="str">
            <v xml:space="preserve">   </v>
          </cell>
          <cell r="I1074" t="str">
            <v xml:space="preserve">   </v>
          </cell>
          <cell r="J1074">
            <v>0</v>
          </cell>
        </row>
        <row r="1075">
          <cell r="G1075" t="str">
            <v>Other Cities SummaryMoney Transfer on PagaPaga MT Income</v>
          </cell>
          <cell r="H1075" t="str">
            <v xml:space="preserve">   </v>
          </cell>
          <cell r="I1075" t="str">
            <v xml:space="preserve">   </v>
          </cell>
          <cell r="J1075">
            <v>0</v>
          </cell>
        </row>
        <row r="1076">
          <cell r="G1076" t="str">
            <v>Other Cities SummaryMoney Transfer on PagaAgent MT Commission</v>
          </cell>
          <cell r="H1076" t="str">
            <v xml:space="preserve">   </v>
          </cell>
          <cell r="I1076" t="str">
            <v xml:space="preserve">   </v>
          </cell>
          <cell r="J1076">
            <v>0</v>
          </cell>
        </row>
        <row r="1077">
          <cell r="G1077" t="str">
            <v>Other Cities SummaryDeposit To BankNumber of Agents performing Deposit to Bank</v>
          </cell>
          <cell r="H1077">
            <v>13</v>
          </cell>
          <cell r="I1077">
            <v>9</v>
          </cell>
          <cell r="J1077">
            <v>9</v>
          </cell>
        </row>
        <row r="1078">
          <cell r="G1078" t="str">
            <v>Other Cities SummaryDeposit To BankChurn Agents DB</v>
          </cell>
          <cell r="H1078">
            <v>3</v>
          </cell>
          <cell r="I1078">
            <v>2</v>
          </cell>
          <cell r="J1078">
            <v>0</v>
          </cell>
        </row>
        <row r="1079">
          <cell r="G1079" t="str">
            <v xml:space="preserve">Other Cities SummaryDeposit To Bank New / Fresh Agents DB in Month </v>
          </cell>
          <cell r="H1079">
            <v>2</v>
          </cell>
          <cell r="I1079">
            <v>1</v>
          </cell>
          <cell r="J1079">
            <v>1</v>
          </cell>
        </row>
        <row r="1080">
          <cell r="G1080" t="str">
            <v>Other Cities SummaryDeposit To BankTotal DB Volume</v>
          </cell>
          <cell r="H1080">
            <v>87</v>
          </cell>
          <cell r="I1080">
            <v>62</v>
          </cell>
          <cell r="J1080">
            <v>44</v>
          </cell>
        </row>
        <row r="1081">
          <cell r="G1081" t="str">
            <v>Other Cities SummaryDeposit To BankTotal DB Value</v>
          </cell>
          <cell r="H1081">
            <v>2216470</v>
          </cell>
          <cell r="I1081">
            <v>1790900</v>
          </cell>
          <cell r="J1081">
            <v>1147850</v>
          </cell>
        </row>
        <row r="1082">
          <cell r="G1082" t="str">
            <v>Other Cities SummaryDeposit To BankAverage Value of DB</v>
          </cell>
          <cell r="H1082">
            <v>25476.67</v>
          </cell>
          <cell r="I1082">
            <v>28885.48</v>
          </cell>
          <cell r="J1082">
            <v>26087.5</v>
          </cell>
        </row>
        <row r="1083">
          <cell r="G1083" t="str">
            <v>Other Cities SummaryDeposit To BankPaga DB Income</v>
          </cell>
          <cell r="H1083">
            <v>6940</v>
          </cell>
          <cell r="I1083">
            <v>4980</v>
          </cell>
          <cell r="J1083">
            <v>3560</v>
          </cell>
        </row>
        <row r="1084">
          <cell r="G1084" t="str">
            <v>Other Cities SummaryDeposit To BankAgent DB Commission</v>
          </cell>
          <cell r="H1084">
            <v>6110</v>
          </cell>
          <cell r="I1084">
            <v>4320</v>
          </cell>
          <cell r="J1084">
            <v>3040</v>
          </cell>
        </row>
        <row r="1085">
          <cell r="G1085" t="str">
            <v>Other Cities SummaryMerchant Payments (Bill Pay)Number of agents performing DStv</v>
          </cell>
          <cell r="H1085">
            <v>10</v>
          </cell>
          <cell r="I1085">
            <v>12</v>
          </cell>
          <cell r="J1085">
            <v>12</v>
          </cell>
        </row>
        <row r="1086">
          <cell r="G1086" t="str">
            <v>Other Cities SummaryMerchant Payments (Bill Pay)Churn Agents DStv BP</v>
          </cell>
          <cell r="H1086" t="str">
            <v xml:space="preserve">   </v>
          </cell>
          <cell r="I1086" t="str">
            <v xml:space="preserve">   </v>
          </cell>
          <cell r="J1086">
            <v>0</v>
          </cell>
        </row>
        <row r="1087">
          <cell r="G1087" t="str">
            <v xml:space="preserve">Other Cities SummaryMerchant Payments (Bill Pay)New / Fresh Agents BP in Month </v>
          </cell>
          <cell r="H1087" t="str">
            <v xml:space="preserve">   </v>
          </cell>
          <cell r="I1087">
            <v>2</v>
          </cell>
          <cell r="J1087">
            <v>1</v>
          </cell>
        </row>
        <row r="1088">
          <cell r="G1088" t="str">
            <v>Other Cities SummaryMerchant Payments (Bill Pay)Total DStv BP Volume</v>
          </cell>
          <cell r="H1088">
            <v>335</v>
          </cell>
          <cell r="I1088">
            <v>381</v>
          </cell>
          <cell r="J1088">
            <v>580</v>
          </cell>
        </row>
        <row r="1089">
          <cell r="G1089" t="str">
            <v>Other Cities SummaryMerchant Payments (Bill Pay)Total DStv BP Volume - Reversal</v>
          </cell>
          <cell r="H1089">
            <v>7</v>
          </cell>
          <cell r="I1089">
            <v>2</v>
          </cell>
          <cell r="J1089">
            <v>0</v>
          </cell>
        </row>
        <row r="1090">
          <cell r="G1090" t="str">
            <v>Other Cities SummaryMerchant Payments (Bill Pay)Total DStv BP Value</v>
          </cell>
          <cell r="H1090">
            <v>1916400</v>
          </cell>
          <cell r="I1090">
            <v>2369710</v>
          </cell>
          <cell r="J1090">
            <v>3572720</v>
          </cell>
        </row>
        <row r="1091">
          <cell r="G1091" t="str">
            <v>Other Cities SummaryMerchant Payments (Bill Pay)Total DStv BP Value - Reversal</v>
          </cell>
          <cell r="H1091">
            <v>-41300</v>
          </cell>
          <cell r="I1091">
            <v>-6000</v>
          </cell>
          <cell r="J1091">
            <v>0</v>
          </cell>
        </row>
        <row r="1092">
          <cell r="G1092" t="str">
            <v>Other Cities SummaryMerchant Payments (Bill Pay)Average Value of DStv BP</v>
          </cell>
          <cell r="H1092">
            <v>5720.6</v>
          </cell>
          <cell r="I1092">
            <v>6219.71</v>
          </cell>
          <cell r="J1092">
            <v>6159.86</v>
          </cell>
        </row>
        <row r="1093">
          <cell r="G1093" t="str">
            <v>Other Cities SummaryMerchant Payments (Bill Pay)Average Value of DStv BP - Reversals</v>
          </cell>
          <cell r="H1093">
            <v>-5900</v>
          </cell>
          <cell r="I1093">
            <v>-3000</v>
          </cell>
          <cell r="J1093">
            <v>0</v>
          </cell>
        </row>
        <row r="1094">
          <cell r="G1094" t="str">
            <v>Other Cities SummaryMerchant Payments (Bill Pay)Paga DStv BP Income</v>
          </cell>
          <cell r="H1094">
            <v>26137</v>
          </cell>
          <cell r="I1094">
            <v>31337.1</v>
          </cell>
          <cell r="J1094">
            <v>47327.199999999997</v>
          </cell>
        </row>
        <row r="1095">
          <cell r="G1095" t="str">
            <v>Other Cities SummaryMerchant Payments (Bill Pay)Paga DStv BP Income - Reversals</v>
          </cell>
          <cell r="H1095">
            <v>0</v>
          </cell>
          <cell r="I1095">
            <v>0</v>
          </cell>
          <cell r="J1095">
            <v>0</v>
          </cell>
        </row>
        <row r="1096">
          <cell r="G1096" t="str">
            <v>Other Cities SummaryMerchant Payments (Bill Pay)Agent DStv BP Commission</v>
          </cell>
          <cell r="H1096">
            <v>17390</v>
          </cell>
          <cell r="I1096">
            <v>19990</v>
          </cell>
          <cell r="J1096">
            <v>30590</v>
          </cell>
        </row>
        <row r="1097">
          <cell r="G1097" t="str">
            <v>Other Cities SummaryMerchant Payments (Bill Pay)Agent DStv BP Commission - Reversals</v>
          </cell>
          <cell r="H1097">
            <v>0</v>
          </cell>
          <cell r="I1097">
            <v>0</v>
          </cell>
          <cell r="J1097">
            <v>0</v>
          </cell>
        </row>
        <row r="1098">
          <cell r="G1098" t="str">
            <v>Other Cities SummaryMerchant Payments (Bill Pay)Number of agents performing Gotv</v>
          </cell>
          <cell r="H1098">
            <v>8</v>
          </cell>
          <cell r="I1098">
            <v>8</v>
          </cell>
          <cell r="J1098">
            <v>9</v>
          </cell>
        </row>
        <row r="1099">
          <cell r="G1099" t="str">
            <v>Other Cities SummaryMerchant Payments (Bill Pay)Churn Agents Gotv BP</v>
          </cell>
          <cell r="H1099" t="str">
            <v xml:space="preserve">   </v>
          </cell>
          <cell r="I1099" t="str">
            <v xml:space="preserve">   </v>
          </cell>
          <cell r="J1099">
            <v>0</v>
          </cell>
        </row>
        <row r="1100">
          <cell r="G1100" t="str">
            <v xml:space="preserve">Other Cities SummaryMerchant Payments (Bill Pay)New / Fresh Agents BP in Month </v>
          </cell>
          <cell r="H1100">
            <v>1</v>
          </cell>
          <cell r="I1100">
            <v>1</v>
          </cell>
          <cell r="J1100">
            <v>1</v>
          </cell>
        </row>
        <row r="1101">
          <cell r="G1101" t="str">
            <v>Other Cities SummaryMerchant Payments (Bill Pay)Total Gotv BP Volume</v>
          </cell>
          <cell r="H1101">
            <v>112</v>
          </cell>
          <cell r="I1101">
            <v>120</v>
          </cell>
          <cell r="J1101">
            <v>224</v>
          </cell>
        </row>
        <row r="1102">
          <cell r="G1102" t="str">
            <v>Other Cities SummaryMerchant Payments (Bill Pay)Total Gotv BP Value</v>
          </cell>
          <cell r="H1102">
            <v>170500</v>
          </cell>
          <cell r="I1102">
            <v>176500</v>
          </cell>
          <cell r="J1102">
            <v>331500</v>
          </cell>
        </row>
        <row r="1103">
          <cell r="G1103" t="str">
            <v>Other Cities SummaryMerchant Payments (Bill Pay)Average Value of Gotv BP</v>
          </cell>
          <cell r="H1103">
            <v>1522.32</v>
          </cell>
          <cell r="I1103">
            <v>1470.83</v>
          </cell>
          <cell r="J1103">
            <v>1479.91</v>
          </cell>
        </row>
        <row r="1104">
          <cell r="G1104" t="str">
            <v>Other Cities SummaryMerchant Payments (Bill Pay)Paga Gotv BP Income</v>
          </cell>
          <cell r="H1104">
            <v>3945</v>
          </cell>
          <cell r="I1104">
            <v>4165</v>
          </cell>
          <cell r="J1104">
            <v>7795</v>
          </cell>
        </row>
        <row r="1105">
          <cell r="G1105" t="str">
            <v>Other Cities SummaryMerchant Payments (Bill Pay)Agent Gotv BP Commission</v>
          </cell>
          <cell r="H1105">
            <v>2360</v>
          </cell>
          <cell r="I1105">
            <v>2460</v>
          </cell>
          <cell r="J1105">
            <v>4570</v>
          </cell>
        </row>
        <row r="1106">
          <cell r="G1106" t="str">
            <v>Other Cities SummaryMerchant Payments (Bill Pay)Number of agents performing Startimes</v>
          </cell>
          <cell r="H1106">
            <v>4</v>
          </cell>
          <cell r="I1106">
            <v>4</v>
          </cell>
          <cell r="J1106">
            <v>5</v>
          </cell>
        </row>
        <row r="1107">
          <cell r="G1107" t="str">
            <v>Other Cities SummaryMerchant Payments (Bill Pay)Churn Agents Startimes BP</v>
          </cell>
          <cell r="H1107">
            <v>2</v>
          </cell>
          <cell r="I1107" t="str">
            <v xml:space="preserve">   </v>
          </cell>
          <cell r="J1107">
            <v>0</v>
          </cell>
        </row>
        <row r="1108">
          <cell r="G1108" t="str">
            <v xml:space="preserve">Other Cities SummaryMerchant Payments (Bill Pay)New / Fresh Agents BP in Month </v>
          </cell>
          <cell r="H1108" t="str">
            <v xml:space="preserve">   </v>
          </cell>
          <cell r="I1108">
            <v>1</v>
          </cell>
          <cell r="J1108">
            <v>1</v>
          </cell>
        </row>
        <row r="1109">
          <cell r="G1109" t="str">
            <v>Other Cities SummaryMerchant Payments (Bill Pay)Total Startimes BP Volume</v>
          </cell>
          <cell r="H1109">
            <v>26</v>
          </cell>
          <cell r="I1109">
            <v>17</v>
          </cell>
          <cell r="J1109">
            <v>19</v>
          </cell>
        </row>
        <row r="1110">
          <cell r="G1110" t="str">
            <v>Other Cities SummaryMerchant Payments (Bill Pay)Total Startimes BP Value</v>
          </cell>
          <cell r="H1110">
            <v>54500</v>
          </cell>
          <cell r="I1110">
            <v>19000</v>
          </cell>
          <cell r="J1110">
            <v>27000</v>
          </cell>
        </row>
        <row r="1111">
          <cell r="G1111" t="str">
            <v>Other Cities SummaryMerchant Payments (Bill Pay)Average Value of Startimes BP</v>
          </cell>
          <cell r="H1111">
            <v>2096.15</v>
          </cell>
          <cell r="I1111">
            <v>1117.6500000000001</v>
          </cell>
          <cell r="J1111">
            <v>1421.05</v>
          </cell>
        </row>
        <row r="1112">
          <cell r="G1112" t="str">
            <v>Other Cities SummaryMerchant Payments (Bill Pay)Paga Startimes BP Income</v>
          </cell>
          <cell r="H1112">
            <v>52865</v>
          </cell>
          <cell r="I1112">
            <v>18430</v>
          </cell>
          <cell r="J1112">
            <v>26190</v>
          </cell>
        </row>
        <row r="1113">
          <cell r="G1113" t="str">
            <v>Other Cities SummaryMerchant Payments (Bill Pay)Agent Startimes BP Commission</v>
          </cell>
          <cell r="H1113">
            <v>1635</v>
          </cell>
          <cell r="I1113">
            <v>570</v>
          </cell>
          <cell r="J1113">
            <v>810</v>
          </cell>
        </row>
        <row r="1114">
          <cell r="G1114" t="str">
            <v>Other Cities SummaryMerchant Payments (Bill Pay)Number of agents performing Other</v>
          </cell>
          <cell r="H1114">
            <v>1</v>
          </cell>
          <cell r="I1114" t="str">
            <v xml:space="preserve">   </v>
          </cell>
          <cell r="J1114">
            <v>0</v>
          </cell>
        </row>
        <row r="1115">
          <cell r="G1115" t="str">
            <v>Other Cities SummaryMerchant Payments (Bill Pay)Churn Agents Other BP</v>
          </cell>
          <cell r="H1115">
            <v>1</v>
          </cell>
          <cell r="I1115" t="str">
            <v xml:space="preserve">   </v>
          </cell>
          <cell r="J1115">
            <v>0</v>
          </cell>
        </row>
        <row r="1116">
          <cell r="G1116" t="str">
            <v xml:space="preserve">Other Cities SummaryMerchant Payments (Bill Pay)New / Fresh Agents BP in Month </v>
          </cell>
          <cell r="H1116" t="str">
            <v xml:space="preserve">   </v>
          </cell>
          <cell r="I1116" t="str">
            <v xml:space="preserve">   </v>
          </cell>
          <cell r="J1116">
            <v>0</v>
          </cell>
        </row>
        <row r="1117">
          <cell r="G1117" t="str">
            <v>Other Cities SummaryMerchant Payments (Bill Pay)Total Other BP Volume</v>
          </cell>
          <cell r="H1117">
            <v>1</v>
          </cell>
          <cell r="I1117" t="str">
            <v xml:space="preserve">   </v>
          </cell>
          <cell r="J1117">
            <v>0</v>
          </cell>
        </row>
        <row r="1118">
          <cell r="G1118" t="str">
            <v>Other Cities SummaryMerchant Payments (Bill Pay)Total Other BP Volume - Reversals</v>
          </cell>
          <cell r="H1118">
            <v>1</v>
          </cell>
          <cell r="I1118" t="str">
            <v xml:space="preserve">   </v>
          </cell>
          <cell r="J1118">
            <v>0</v>
          </cell>
        </row>
        <row r="1119">
          <cell r="G1119" t="str">
            <v>Other Cities SummaryMerchant Payments (Bill Pay)Total Other BP Value</v>
          </cell>
          <cell r="H1119">
            <v>-950</v>
          </cell>
          <cell r="I1119" t="str">
            <v xml:space="preserve">   </v>
          </cell>
          <cell r="J1119">
            <v>0</v>
          </cell>
        </row>
        <row r="1120">
          <cell r="G1120" t="str">
            <v>Other Cities SummaryMerchant Payments (Bill Pay)Total Other BP Value - Reversals</v>
          </cell>
          <cell r="H1120">
            <v>-950</v>
          </cell>
          <cell r="I1120" t="str">
            <v xml:space="preserve">   </v>
          </cell>
          <cell r="J1120">
            <v>0</v>
          </cell>
        </row>
        <row r="1121">
          <cell r="G1121" t="str">
            <v>Other Cities SummaryMerchant Payments (Bill Pay)Average Value of Other BP</v>
          </cell>
          <cell r="H1121">
            <v>-950</v>
          </cell>
          <cell r="I1121" t="str">
            <v xml:space="preserve">   </v>
          </cell>
          <cell r="J1121">
            <v>0</v>
          </cell>
        </row>
        <row r="1122">
          <cell r="G1122" t="str">
            <v>Other Cities SummaryMerchant Payments (Bill Pay)Average Value of Other BP - Reversals</v>
          </cell>
          <cell r="H1122">
            <v>-950</v>
          </cell>
          <cell r="I1122" t="str">
            <v xml:space="preserve">   </v>
          </cell>
          <cell r="J1122">
            <v>0</v>
          </cell>
        </row>
        <row r="1123">
          <cell r="G1123" t="str">
            <v>Other Cities SummaryMerchant Payments (Bill Pay)Paga Other BP Income</v>
          </cell>
          <cell r="H1123">
            <v>0</v>
          </cell>
          <cell r="I1123" t="str">
            <v xml:space="preserve">   </v>
          </cell>
          <cell r="J1123">
            <v>0</v>
          </cell>
        </row>
        <row r="1124">
          <cell r="G1124" t="str">
            <v>Other Cities SummaryMerchant Payments (Bill Pay)Paga Other BP Income - Reversals</v>
          </cell>
          <cell r="H1124">
            <v>0</v>
          </cell>
          <cell r="I1124" t="str">
            <v xml:space="preserve">   </v>
          </cell>
          <cell r="J1124">
            <v>0</v>
          </cell>
        </row>
        <row r="1125">
          <cell r="G1125" t="str">
            <v>Other Cities SummaryMerchant Payments (Bill Pay)Agent Other BP Commission</v>
          </cell>
          <cell r="H1125">
            <v>0</v>
          </cell>
          <cell r="I1125" t="str">
            <v xml:space="preserve">   </v>
          </cell>
          <cell r="J1125">
            <v>0</v>
          </cell>
        </row>
        <row r="1126">
          <cell r="G1126" t="str">
            <v>Other Cities SummaryMerchant Payments (Bill Pay)Agent Other BP Commission - Reversals</v>
          </cell>
          <cell r="H1126">
            <v>0</v>
          </cell>
          <cell r="I1126" t="str">
            <v xml:space="preserve">   </v>
          </cell>
          <cell r="J1126">
            <v>0</v>
          </cell>
        </row>
        <row r="1127">
          <cell r="G1127" t="str">
            <v>Other Cities SummaryAirtimeNumber of Agents performing Airtime on Transaction</v>
          </cell>
          <cell r="H1127">
            <v>24</v>
          </cell>
          <cell r="I1127">
            <v>24</v>
          </cell>
          <cell r="J1127">
            <v>23</v>
          </cell>
        </row>
        <row r="1128">
          <cell r="G1128" t="str">
            <v>Other Cities SummaryAirtimeChurn Agents Airtime</v>
          </cell>
          <cell r="H1128">
            <v>4</v>
          </cell>
          <cell r="I1128">
            <v>3</v>
          </cell>
          <cell r="J1128">
            <v>2</v>
          </cell>
        </row>
        <row r="1129">
          <cell r="G1129" t="str">
            <v xml:space="preserve">Other Cities SummaryAirtimeNew / Fresh Agents Airtime in Month </v>
          </cell>
          <cell r="H1129">
            <v>1</v>
          </cell>
          <cell r="I1129">
            <v>2</v>
          </cell>
          <cell r="J1129">
            <v>2</v>
          </cell>
        </row>
        <row r="1130">
          <cell r="G1130" t="str">
            <v>Other Cities SummaryAirtimeTotal Airtime Volume</v>
          </cell>
          <cell r="H1130">
            <v>223</v>
          </cell>
          <cell r="I1130">
            <v>192</v>
          </cell>
          <cell r="J1130">
            <v>213</v>
          </cell>
        </row>
        <row r="1131">
          <cell r="G1131" t="str">
            <v>Other Cities SummaryAirtimeTotal Airtime Value</v>
          </cell>
          <cell r="H1131">
            <v>72439.75</v>
          </cell>
          <cell r="I1131">
            <v>67884</v>
          </cell>
          <cell r="J1131">
            <v>91026.39</v>
          </cell>
        </row>
        <row r="1132">
          <cell r="G1132" t="str">
            <v>Other Cities SummaryAirtimeAverage Value of Airtime</v>
          </cell>
          <cell r="H1132">
            <v>324.83999999999997</v>
          </cell>
          <cell r="I1132">
            <v>353.56</v>
          </cell>
          <cell r="J1132">
            <v>427.35</v>
          </cell>
        </row>
        <row r="1133">
          <cell r="G1133" t="str">
            <v>Other Cities SummaryAirtimePaga Airtime Income</v>
          </cell>
          <cell r="H1133">
            <v>1835.12</v>
          </cell>
          <cell r="I1133">
            <v>1634.52</v>
          </cell>
          <cell r="J1133">
            <v>3809.24</v>
          </cell>
        </row>
        <row r="1134">
          <cell r="G1134" t="str">
            <v>Other Cities SummaryAirtimeAgent Airtime Commission</v>
          </cell>
          <cell r="H1134">
            <v>3621.99</v>
          </cell>
          <cell r="I1134">
            <v>3394.2</v>
          </cell>
          <cell r="J1134">
            <v>3069.57</v>
          </cell>
        </row>
        <row r="1135">
          <cell r="G1135" t="str">
            <v>Other Cities SummaryAgent Network Sales# of Approved Agents in Total</v>
          </cell>
          <cell r="H1135">
            <v>7238</v>
          </cell>
          <cell r="I1135">
            <v>7453</v>
          </cell>
          <cell r="J1135">
            <v>7743</v>
          </cell>
        </row>
        <row r="1136">
          <cell r="G1136" t="str">
            <v>Other Cities SummaryAgent Network SalesActive Agents in total (at least 1 transactions in the month)</v>
          </cell>
          <cell r="H1136">
            <v>4187</v>
          </cell>
          <cell r="I1136">
            <v>4293</v>
          </cell>
          <cell r="J1136">
            <v>4502</v>
          </cell>
        </row>
        <row r="1137">
          <cell r="G1137" t="str">
            <v>Other Cities SummaryAgent Network SalesActive Agents in total (at least 5 transactions in the month)</v>
          </cell>
          <cell r="H1137">
            <v>3624</v>
          </cell>
          <cell r="I1137">
            <v>3694</v>
          </cell>
          <cell r="J1137">
            <v>3949</v>
          </cell>
        </row>
        <row r="1138">
          <cell r="G1138" t="str">
            <v>Other Cities SummaryAgent Network SalesFresh Active Agents in total (at least 1 transactions in the month)</v>
          </cell>
          <cell r="H1138">
            <v>369</v>
          </cell>
          <cell r="I1138">
            <v>440</v>
          </cell>
          <cell r="J1138">
            <v>472</v>
          </cell>
        </row>
        <row r="1139">
          <cell r="G1139" t="str">
            <v>Other Cities SummaryAgent Network SalesFresh Active Agents in total (at least 5 transactions in the month)</v>
          </cell>
          <cell r="H1139">
            <v>364</v>
          </cell>
          <cell r="I1139">
            <v>384</v>
          </cell>
          <cell r="J1139">
            <v>466</v>
          </cell>
        </row>
        <row r="1140">
          <cell r="G1140" t="str">
            <v>Other Cities SummaryAgent Network SalesChurn Active Agents (1 txn in Month)</v>
          </cell>
          <cell r="H1140">
            <v>309</v>
          </cell>
          <cell r="I1140">
            <v>334</v>
          </cell>
          <cell r="J1140">
            <v>263</v>
          </cell>
        </row>
        <row r="1141">
          <cell r="G1141" t="str">
            <v>Other Cities SummaryAgent Network SalesChurn Active Agents (5 txn in Month)</v>
          </cell>
          <cell r="H1141">
            <v>330</v>
          </cell>
          <cell r="I1141">
            <v>314</v>
          </cell>
          <cell r="J1141">
            <v>211</v>
          </cell>
        </row>
        <row r="1142">
          <cell r="G1142" t="str">
            <v>Other Cities SummaryOther cities - All data in this section apply only to agents in Other cities (or the specific city)# Agents in City</v>
          </cell>
          <cell r="H1142">
            <v>1132</v>
          </cell>
          <cell r="I1142">
            <v>1212</v>
          </cell>
          <cell r="J1142">
            <v>1289</v>
          </cell>
        </row>
        <row r="1143">
          <cell r="G1143" t="str">
            <v>Other Cities SummaryOther cities - All data in this section apply only to agents in Other cities (or the specific city)Active Agents in City in month (at least 1 transactions in the month)</v>
          </cell>
          <cell r="H1143">
            <v>686</v>
          </cell>
          <cell r="I1143">
            <v>738</v>
          </cell>
          <cell r="J1143">
            <v>809</v>
          </cell>
        </row>
        <row r="1144">
          <cell r="G1144" t="str">
            <v>Other Cities SummaryOther cities - All data in this section apply only to agents in Other cities (or the specific city)Active Agents in City in month (at least 5 transactions in the month)</v>
          </cell>
          <cell r="H1144">
            <v>580</v>
          </cell>
          <cell r="I1144">
            <v>649</v>
          </cell>
          <cell r="J1144">
            <v>711</v>
          </cell>
        </row>
        <row r="1145">
          <cell r="G1145" t="str">
            <v>Other Cities SummaryOther cities - All data in this section apply only to agents in Other cities (or the specific city)Churn City Agents in Month (1 txn in Month)</v>
          </cell>
          <cell r="H1145">
            <v>77</v>
          </cell>
          <cell r="I1145">
            <v>66</v>
          </cell>
          <cell r="J1145">
            <v>37</v>
          </cell>
        </row>
        <row r="1146">
          <cell r="G1146" t="str">
            <v>Other Cities SummaryOther cities - All data in this section apply only to agents in Other cities (or the specific city)Churn City Agents in Month (5 txn in Month)</v>
          </cell>
          <cell r="H1146">
            <v>60</v>
          </cell>
          <cell r="I1146">
            <v>40</v>
          </cell>
          <cell r="J1146">
            <v>36</v>
          </cell>
        </row>
        <row r="1147">
          <cell r="G1147" t="str">
            <v>Other Cities SummaryDeposit into Paga Number of Agents performing at least 1 Deposit for Customer or another Agent (Accept Deposit)</v>
          </cell>
          <cell r="H1147">
            <v>195</v>
          </cell>
          <cell r="I1147">
            <v>215</v>
          </cell>
          <cell r="J1147">
            <v>240</v>
          </cell>
        </row>
        <row r="1148">
          <cell r="G1148" t="str">
            <v>Other Cities SummaryDeposit into Paga Churn Agents DP</v>
          </cell>
          <cell r="H1148">
            <v>81</v>
          </cell>
          <cell r="I1148">
            <v>60</v>
          </cell>
          <cell r="J1148">
            <v>65</v>
          </cell>
        </row>
        <row r="1149">
          <cell r="G1149" t="str">
            <v xml:space="preserve">Other Cities SummaryDeposit into Paga New / Fresh Agents DP in Month </v>
          </cell>
          <cell r="H1149">
            <v>60</v>
          </cell>
          <cell r="I1149">
            <v>80</v>
          </cell>
          <cell r="J1149">
            <v>90</v>
          </cell>
        </row>
        <row r="1150">
          <cell r="G1150" t="str">
            <v>Other Cities SummaryDeposit into Paga Total DP Volume</v>
          </cell>
          <cell r="H1150">
            <v>14457</v>
          </cell>
          <cell r="I1150">
            <v>6410</v>
          </cell>
          <cell r="J1150">
            <v>9619</v>
          </cell>
        </row>
        <row r="1151">
          <cell r="G1151" t="str">
            <v>Other Cities SummaryDeposit into Paga Total DP Value</v>
          </cell>
          <cell r="H1151">
            <v>74702393.430000007</v>
          </cell>
          <cell r="I1151">
            <v>51824733.990000002</v>
          </cell>
          <cell r="J1151">
            <v>62731487.850000001</v>
          </cell>
        </row>
        <row r="1152">
          <cell r="G1152" t="str">
            <v>Other Cities SummaryDeposit into Paga Average Value of DP</v>
          </cell>
          <cell r="H1152">
            <v>5167.21</v>
          </cell>
          <cell r="I1152">
            <v>8084.98</v>
          </cell>
          <cell r="J1152">
            <v>6521.62</v>
          </cell>
        </row>
        <row r="1153">
          <cell r="G1153" t="str">
            <v>Other Cities SummaryMoney Transfer on PagaNumber of Agents performing MT on Paga (to customer or non-customer)</v>
          </cell>
          <cell r="H1153">
            <v>19</v>
          </cell>
          <cell r="I1153">
            <v>48</v>
          </cell>
          <cell r="J1153">
            <v>48</v>
          </cell>
        </row>
        <row r="1154">
          <cell r="G1154" t="str">
            <v>Other Cities SummaryMoney Transfer on PagaChurn Agents MT</v>
          </cell>
          <cell r="H1154">
            <v>29</v>
          </cell>
          <cell r="I1154">
            <v>15</v>
          </cell>
          <cell r="J1154">
            <v>27</v>
          </cell>
        </row>
        <row r="1155">
          <cell r="G1155" t="str">
            <v xml:space="preserve">Other Cities SummaryMoney Transfer on PagaNew / Fresh Agents MT in Month </v>
          </cell>
          <cell r="H1155">
            <v>13</v>
          </cell>
          <cell r="I1155">
            <v>44</v>
          </cell>
          <cell r="J1155">
            <v>27</v>
          </cell>
        </row>
        <row r="1156">
          <cell r="G1156" t="str">
            <v>Other Cities SummaryMoney Transfer on PagaTotal MT Volume</v>
          </cell>
          <cell r="H1156">
            <v>28</v>
          </cell>
          <cell r="I1156">
            <v>82</v>
          </cell>
          <cell r="J1156">
            <v>85</v>
          </cell>
        </row>
        <row r="1157">
          <cell r="G1157" t="str">
            <v>Other Cities SummaryMoney Transfer on PagaTotal MT Value</v>
          </cell>
          <cell r="H1157">
            <v>227400</v>
          </cell>
          <cell r="I1157">
            <v>3729350</v>
          </cell>
          <cell r="J1157">
            <v>4837793</v>
          </cell>
        </row>
        <row r="1158">
          <cell r="G1158" t="str">
            <v>Other Cities SummaryMoney Transfer on PagaAverage Value of MT</v>
          </cell>
          <cell r="H1158">
            <v>8121.43</v>
          </cell>
          <cell r="I1158">
            <v>45479.88</v>
          </cell>
          <cell r="J1158">
            <v>56915.21</v>
          </cell>
        </row>
        <row r="1159">
          <cell r="G1159" t="str">
            <v>Other Cities SummaryMoney Transfer on PagaPaga MT Income</v>
          </cell>
          <cell r="H1159">
            <v>2690</v>
          </cell>
          <cell r="I1159">
            <v>10110</v>
          </cell>
          <cell r="J1159">
            <v>11030</v>
          </cell>
        </row>
        <row r="1160">
          <cell r="G1160" t="str">
            <v>Other Cities SummaryMoney Transfer on PagaAgent MT Commission</v>
          </cell>
          <cell r="H1160">
            <v>1210</v>
          </cell>
          <cell r="I1160">
            <v>6040</v>
          </cell>
          <cell r="J1160">
            <v>6820</v>
          </cell>
        </row>
        <row r="1161">
          <cell r="G1161" t="str">
            <v>Other Cities SummaryDeposit To BankNumber of Agents performing Deposit to Bank</v>
          </cell>
          <cell r="H1161">
            <v>483</v>
          </cell>
          <cell r="I1161">
            <v>540</v>
          </cell>
          <cell r="J1161">
            <v>555</v>
          </cell>
        </row>
        <row r="1162">
          <cell r="G1162" t="str">
            <v>Other Cities SummaryDeposit To BankChurn Agents DB</v>
          </cell>
          <cell r="H1162">
            <v>91</v>
          </cell>
          <cell r="I1162">
            <v>65</v>
          </cell>
          <cell r="J1162">
            <v>77</v>
          </cell>
        </row>
        <row r="1163">
          <cell r="G1163" t="str">
            <v xml:space="preserve">Other Cities SummaryDeposit To Bank New / Fresh Agents DB in Month </v>
          </cell>
          <cell r="H1163">
            <v>82</v>
          </cell>
          <cell r="I1163">
            <v>105</v>
          </cell>
          <cell r="J1163">
            <v>99</v>
          </cell>
        </row>
        <row r="1164">
          <cell r="G1164" t="str">
            <v>Other Cities SummaryDeposit To BankTotal DB Volume</v>
          </cell>
          <cell r="H1164">
            <v>5887</v>
          </cell>
          <cell r="I1164">
            <v>7678</v>
          </cell>
          <cell r="J1164">
            <v>7827</v>
          </cell>
        </row>
        <row r="1165">
          <cell r="G1165" t="str">
            <v>Other Cities SummaryDeposit To BankTotal DB Volume - Reversals</v>
          </cell>
          <cell r="H1165">
            <v>10</v>
          </cell>
          <cell r="I1165">
            <v>5</v>
          </cell>
          <cell r="J1165">
            <v>2</v>
          </cell>
        </row>
        <row r="1166">
          <cell r="G1166" t="str">
            <v>Other Cities SummaryDeposit To BankTotal DB Value</v>
          </cell>
          <cell r="H1166">
            <v>103561816.8</v>
          </cell>
          <cell r="I1166">
            <v>135597027.5</v>
          </cell>
          <cell r="J1166">
            <v>139999626.90000001</v>
          </cell>
        </row>
        <row r="1167">
          <cell r="G1167" t="str">
            <v>Other Cities SummaryDeposit To BankTotal DB Value - Reversals</v>
          </cell>
          <cell r="H1167">
            <v>-318000</v>
          </cell>
          <cell r="I1167">
            <v>-50500</v>
          </cell>
          <cell r="J1167">
            <v>-15000</v>
          </cell>
        </row>
        <row r="1168">
          <cell r="G1168" t="str">
            <v>Other Cities SummaryDeposit To BankAverage Value of DB</v>
          </cell>
          <cell r="H1168">
            <v>17591.61</v>
          </cell>
          <cell r="I1168">
            <v>17660.46</v>
          </cell>
          <cell r="J1168">
            <v>17886.75</v>
          </cell>
        </row>
        <row r="1169">
          <cell r="G1169" t="str">
            <v>Other Cities SummaryDeposit To BankAverage Value of DB - Reversals</v>
          </cell>
          <cell r="H1169">
            <v>-31800</v>
          </cell>
          <cell r="I1169">
            <v>-10100</v>
          </cell>
          <cell r="J1169">
            <v>-7500</v>
          </cell>
        </row>
        <row r="1170">
          <cell r="G1170" t="str">
            <v>Other Cities SummaryDeposit To BankPaga DB Income</v>
          </cell>
          <cell r="H1170">
            <v>496740</v>
          </cell>
          <cell r="I1170">
            <v>654280</v>
          </cell>
          <cell r="J1170">
            <v>665080</v>
          </cell>
        </row>
        <row r="1171">
          <cell r="G1171" t="str">
            <v>Other Cities SummaryDeposit To BankPaga DB Income - Reversal</v>
          </cell>
          <cell r="H1171">
            <v>-720</v>
          </cell>
          <cell r="I1171">
            <v>-470</v>
          </cell>
          <cell r="J1171">
            <v>-170</v>
          </cell>
        </row>
        <row r="1172">
          <cell r="G1172" t="str">
            <v>Other Cities SummaryDeposit To BankAgent DB Commission</v>
          </cell>
          <cell r="H1172">
            <v>383310</v>
          </cell>
          <cell r="I1172">
            <v>495920</v>
          </cell>
          <cell r="J1172">
            <v>508370</v>
          </cell>
        </row>
        <row r="1173">
          <cell r="G1173" t="str">
            <v>Other Cities SummaryDeposit To BankAgent DB Commission - Reversal</v>
          </cell>
          <cell r="H1173">
            <v>-780</v>
          </cell>
          <cell r="I1173">
            <v>-280</v>
          </cell>
          <cell r="J1173">
            <v>-130</v>
          </cell>
        </row>
        <row r="1174">
          <cell r="G1174" t="str">
            <v>Other Cities SummaryMerchant Payments (Bill Pay)Number of agents performing DStv</v>
          </cell>
          <cell r="H1174">
            <v>407</v>
          </cell>
          <cell r="I1174">
            <v>441</v>
          </cell>
          <cell r="J1174">
            <v>508</v>
          </cell>
        </row>
        <row r="1175">
          <cell r="G1175" t="str">
            <v>Other Cities SummaryMerchant Payments (Bill Pay)Churn Agents DStv BP</v>
          </cell>
          <cell r="H1175">
            <v>31</v>
          </cell>
          <cell r="I1175">
            <v>31</v>
          </cell>
          <cell r="J1175">
            <v>19</v>
          </cell>
        </row>
        <row r="1176">
          <cell r="G1176" t="str">
            <v xml:space="preserve">Other Cities SummaryMerchant Payments (Bill Pay)New / Fresh Agents BP in Month </v>
          </cell>
          <cell r="H1176">
            <v>67</v>
          </cell>
          <cell r="I1176">
            <v>89</v>
          </cell>
          <cell r="J1176">
            <v>96</v>
          </cell>
        </row>
        <row r="1177">
          <cell r="G1177" t="str">
            <v>Other Cities SummaryMerchant Payments (Bill Pay)Total DStv BP Volume</v>
          </cell>
          <cell r="H1177">
            <v>15919</v>
          </cell>
          <cell r="I1177">
            <v>23040</v>
          </cell>
          <cell r="J1177">
            <v>32807</v>
          </cell>
        </row>
        <row r="1178">
          <cell r="G1178" t="str">
            <v>Other Cities SummaryMerchant Payments (Bill Pay)Total DStv BP Volume - Reversal</v>
          </cell>
          <cell r="H1178">
            <v>37</v>
          </cell>
          <cell r="I1178">
            <v>31</v>
          </cell>
          <cell r="J1178">
            <v>33</v>
          </cell>
        </row>
        <row r="1179">
          <cell r="G1179" t="str">
            <v>Other Cities SummaryMerchant Payments (Bill Pay)Total DStv BP Value</v>
          </cell>
          <cell r="H1179">
            <v>47998656</v>
          </cell>
          <cell r="I1179">
            <v>70344365</v>
          </cell>
          <cell r="J1179">
            <v>96569076.5</v>
          </cell>
        </row>
        <row r="1180">
          <cell r="G1180" t="str">
            <v>Other Cities SummaryMerchant Payments (Bill Pay)Total DStv BP Value - Reversal</v>
          </cell>
          <cell r="H1180">
            <v>-170990</v>
          </cell>
          <cell r="I1180">
            <v>-180850</v>
          </cell>
          <cell r="J1180">
            <v>-141850</v>
          </cell>
        </row>
        <row r="1181">
          <cell r="G1181" t="str">
            <v>Other Cities SummaryMerchant Payments (Bill Pay)Average Value of DStv BP</v>
          </cell>
          <cell r="H1181">
            <v>3015.18</v>
          </cell>
          <cell r="I1181">
            <v>3053.14</v>
          </cell>
          <cell r="J1181">
            <v>2943.55</v>
          </cell>
        </row>
        <row r="1182">
          <cell r="G1182" t="str">
            <v>Other Cities SummaryMerchant Payments (Bill Pay)Average Value of DStv BP - Reversals</v>
          </cell>
          <cell r="H1182">
            <v>-4621.3500000000004</v>
          </cell>
          <cell r="I1182">
            <v>-5833.87</v>
          </cell>
          <cell r="J1182">
            <v>-4298.4799999999996</v>
          </cell>
        </row>
        <row r="1183">
          <cell r="G1183" t="str">
            <v>Other Cities SummaryMerchant Payments (Bill Pay)Paga DStv BP Income</v>
          </cell>
          <cell r="H1183">
            <v>799076.46</v>
          </cell>
          <cell r="I1183">
            <v>1165432.1499999999</v>
          </cell>
          <cell r="J1183">
            <v>1622594.27</v>
          </cell>
        </row>
        <row r="1184">
          <cell r="G1184" t="str">
            <v>Other Cities SummaryMerchant Payments (Bill Pay)Paga DStv BP Income - Reversals</v>
          </cell>
          <cell r="H1184">
            <v>-260</v>
          </cell>
          <cell r="I1184">
            <v>0</v>
          </cell>
          <cell r="J1184">
            <v>0</v>
          </cell>
        </row>
        <row r="1185">
          <cell r="G1185" t="str">
            <v>Other Cities SummaryMerchant Payments (Bill Pay)Agent DStv BP Commission</v>
          </cell>
          <cell r="H1185">
            <v>528910</v>
          </cell>
          <cell r="I1185">
            <v>779120</v>
          </cell>
          <cell r="J1185">
            <v>1090060</v>
          </cell>
        </row>
        <row r="1186">
          <cell r="G1186" t="str">
            <v>Other Cities SummaryMerchant Payments (Bill Pay)Agent DStv BP Commission - Reversals</v>
          </cell>
          <cell r="H1186">
            <v>-200</v>
          </cell>
          <cell r="I1186">
            <v>0</v>
          </cell>
          <cell r="J1186">
            <v>0</v>
          </cell>
        </row>
        <row r="1187">
          <cell r="G1187" t="str">
            <v>Other Cities SummaryMerchant Payments (Bill Pay)Number of agents performing Gotv</v>
          </cell>
          <cell r="H1187">
            <v>361</v>
          </cell>
          <cell r="I1187">
            <v>421</v>
          </cell>
          <cell r="J1187">
            <v>538</v>
          </cell>
        </row>
        <row r="1188">
          <cell r="G1188" t="str">
            <v>Other Cities SummaryMerchant Payments (Bill Pay)Churn Agents Gotv BP</v>
          </cell>
          <cell r="H1188">
            <v>13</v>
          </cell>
          <cell r="I1188">
            <v>21</v>
          </cell>
          <cell r="J1188">
            <v>22</v>
          </cell>
        </row>
        <row r="1189">
          <cell r="G1189" t="str">
            <v xml:space="preserve">Other Cities SummaryMerchant Payments (Bill Pay)New / Fresh Agents BP in Month </v>
          </cell>
          <cell r="H1189">
            <v>86</v>
          </cell>
          <cell r="I1189">
            <v>94</v>
          </cell>
          <cell r="J1189">
            <v>124</v>
          </cell>
        </row>
        <row r="1190">
          <cell r="G1190" t="str">
            <v>Other Cities SummaryMerchant Payments (Bill Pay)Total Gotv BP Volume</v>
          </cell>
          <cell r="H1190">
            <v>18982</v>
          </cell>
          <cell r="I1190">
            <v>24077</v>
          </cell>
          <cell r="J1190">
            <v>41789</v>
          </cell>
        </row>
        <row r="1191">
          <cell r="G1191" t="str">
            <v>Other Cities SummaryMerchant Payments (Bill Pay)Total Gotv BP Volume - Reversals</v>
          </cell>
          <cell r="H1191">
            <v>31</v>
          </cell>
          <cell r="I1191">
            <v>38</v>
          </cell>
          <cell r="J1191">
            <v>75</v>
          </cell>
        </row>
        <row r="1192">
          <cell r="G1192" t="str">
            <v>Other Cities SummaryMerchant Payments (Bill Pay)Total Gotv BP Value</v>
          </cell>
          <cell r="H1192">
            <v>25187977</v>
          </cell>
          <cell r="I1192">
            <v>31802855</v>
          </cell>
          <cell r="J1192">
            <v>56435040</v>
          </cell>
        </row>
        <row r="1193">
          <cell r="G1193" t="str">
            <v>Other Cities SummaryMerchant Payments (Bill Pay)Total Gotv BP Value - Reversals</v>
          </cell>
          <cell r="H1193">
            <v>-56200</v>
          </cell>
          <cell r="I1193">
            <v>-52500</v>
          </cell>
          <cell r="J1193">
            <v>-122100</v>
          </cell>
        </row>
        <row r="1194">
          <cell r="G1194" t="str">
            <v>Other Cities SummaryMerchant Payments (Bill Pay)Average Value of Gotv BP</v>
          </cell>
          <cell r="H1194">
            <v>1326.94</v>
          </cell>
          <cell r="I1194">
            <v>1320.88</v>
          </cell>
          <cell r="J1194">
            <v>1350.48</v>
          </cell>
        </row>
        <row r="1195">
          <cell r="G1195" t="str">
            <v>Other Cities SummaryMerchant Payments (Bill Pay)Average Value of Gotv BP - Reversals</v>
          </cell>
          <cell r="H1195">
            <v>-1812.9</v>
          </cell>
          <cell r="I1195">
            <v>-1381.58</v>
          </cell>
          <cell r="J1195">
            <v>-1628</v>
          </cell>
        </row>
        <row r="1196">
          <cell r="G1196" t="str">
            <v>Other Cities SummaryMerchant Payments (Bill Pay)Paga Gotv BP Income</v>
          </cell>
          <cell r="H1196">
            <v>631326.77</v>
          </cell>
          <cell r="I1196">
            <v>799333.55</v>
          </cell>
          <cell r="J1196">
            <v>1399851.4</v>
          </cell>
        </row>
        <row r="1197">
          <cell r="G1197" t="str">
            <v>Other Cities SummaryMerchant Payments (Bill Pay)Paga Gotv BP Income - Reversals</v>
          </cell>
          <cell r="H1197">
            <v>-135</v>
          </cell>
          <cell r="I1197">
            <v>0</v>
          </cell>
          <cell r="J1197">
            <v>0</v>
          </cell>
        </row>
        <row r="1198">
          <cell r="G1198" t="str">
            <v>Other Cities SummaryMerchant Payments (Bill Pay)Agent Gotv BP Commission</v>
          </cell>
          <cell r="H1198">
            <v>387190</v>
          </cell>
          <cell r="I1198">
            <v>490170</v>
          </cell>
          <cell r="J1198">
            <v>847870</v>
          </cell>
        </row>
        <row r="1199">
          <cell r="G1199" t="str">
            <v>Other Cities SummaryMerchant Payments (Bill Pay)Agent Gotv BP Commission - Reversals</v>
          </cell>
          <cell r="H1199">
            <v>-80</v>
          </cell>
          <cell r="I1199">
            <v>0</v>
          </cell>
          <cell r="J1199">
            <v>0</v>
          </cell>
        </row>
        <row r="1200">
          <cell r="G1200" t="str">
            <v>Other Cities SummaryMerchant Payments (Bill Pay)Number of agents performing Startimes</v>
          </cell>
          <cell r="H1200">
            <v>241</v>
          </cell>
          <cell r="I1200">
            <v>275</v>
          </cell>
          <cell r="J1200">
            <v>354</v>
          </cell>
        </row>
        <row r="1201">
          <cell r="G1201" t="str">
            <v>Other Cities SummaryMerchant Payments (Bill Pay)Churn Agents Startimes BP</v>
          </cell>
          <cell r="H1201">
            <v>15</v>
          </cell>
          <cell r="I1201">
            <v>11</v>
          </cell>
          <cell r="J1201">
            <v>9</v>
          </cell>
        </row>
        <row r="1202">
          <cell r="G1202" t="str">
            <v xml:space="preserve">Other Cities SummaryMerchant Payments (Bill Pay)New / Fresh Agents BP in Month </v>
          </cell>
          <cell r="H1202">
            <v>60</v>
          </cell>
          <cell r="I1202">
            <v>78</v>
          </cell>
          <cell r="J1202">
            <v>119</v>
          </cell>
        </row>
        <row r="1203">
          <cell r="G1203" t="str">
            <v>Other Cities SummaryMerchant Payments (Bill Pay)Total Startimes BP Volume</v>
          </cell>
          <cell r="H1203">
            <v>4522</v>
          </cell>
          <cell r="I1203">
            <v>4044</v>
          </cell>
          <cell r="J1203">
            <v>8713</v>
          </cell>
        </row>
        <row r="1204">
          <cell r="G1204" t="str">
            <v>Other Cities SummaryMerchant Payments (Bill Pay)Total Startimes BP Volume - Reversals</v>
          </cell>
          <cell r="H1204">
            <v>1</v>
          </cell>
          <cell r="I1204">
            <v>1</v>
          </cell>
          <cell r="J1204">
            <v>3</v>
          </cell>
        </row>
        <row r="1205">
          <cell r="G1205" t="str">
            <v>Other Cities SummaryMerchant Payments (Bill Pay)Total Startimes BP Value</v>
          </cell>
          <cell r="H1205">
            <v>5396050</v>
          </cell>
          <cell r="I1205">
            <v>4861828</v>
          </cell>
          <cell r="J1205">
            <v>10619965</v>
          </cell>
        </row>
        <row r="1206">
          <cell r="G1206" t="str">
            <v>Other Cities SummaryMerchant Payments (Bill Pay)Total Startimes BP Value - Reversals</v>
          </cell>
          <cell r="H1206">
            <v>-1000</v>
          </cell>
          <cell r="I1206">
            <v>-1000</v>
          </cell>
          <cell r="J1206">
            <v>-3000</v>
          </cell>
        </row>
        <row r="1207">
          <cell r="G1207" t="str">
            <v>Other Cities SummaryMerchant Payments (Bill Pay)Average Value of Startimes BP</v>
          </cell>
          <cell r="H1207">
            <v>1193.29</v>
          </cell>
          <cell r="I1207">
            <v>1202.23</v>
          </cell>
          <cell r="J1207">
            <v>1218.8599999999999</v>
          </cell>
        </row>
        <row r="1208">
          <cell r="G1208" t="str">
            <v>Other Cities SummaryMerchant Payments (Bill Pay)Average Value of Startimes BP - Reversals</v>
          </cell>
          <cell r="H1208">
            <v>-1000</v>
          </cell>
          <cell r="I1208">
            <v>-1000</v>
          </cell>
          <cell r="J1208">
            <v>-1000</v>
          </cell>
        </row>
        <row r="1209">
          <cell r="G1209" t="str">
            <v>Other Cities SummaryMerchant Payments (Bill Pay)Paga Startimes BP Income</v>
          </cell>
          <cell r="H1209">
            <v>5235138.5</v>
          </cell>
          <cell r="I1209">
            <v>4716943.16</v>
          </cell>
          <cell r="J1209">
            <v>10304276.050000001</v>
          </cell>
        </row>
        <row r="1210">
          <cell r="G1210" t="str">
            <v>Other Cities SummaryMerchant Payments (Bill Pay)Paga Startimes BP Income - Reversals</v>
          </cell>
          <cell r="H1210">
            <v>0</v>
          </cell>
          <cell r="I1210">
            <v>0</v>
          </cell>
          <cell r="J1210">
            <v>0</v>
          </cell>
        </row>
        <row r="1211">
          <cell r="G1211" t="str">
            <v>Other Cities SummaryMerchant Payments (Bill Pay)Agent Startimes BP Commission</v>
          </cell>
          <cell r="H1211">
            <v>161911.5</v>
          </cell>
          <cell r="I1211">
            <v>145884.84</v>
          </cell>
          <cell r="J1211">
            <v>318688.95</v>
          </cell>
        </row>
        <row r="1212">
          <cell r="G1212" t="str">
            <v>Other Cities SummaryMerchant Payments (Bill Pay)Agent Startimes BP Commission - Reversals</v>
          </cell>
          <cell r="H1212">
            <v>0</v>
          </cell>
          <cell r="I1212">
            <v>0</v>
          </cell>
          <cell r="J1212">
            <v>0</v>
          </cell>
        </row>
        <row r="1213">
          <cell r="G1213" t="str">
            <v>Other Cities SummaryMerchant Payments (Bill Pay)Number of agents performing Other</v>
          </cell>
          <cell r="H1213">
            <v>36</v>
          </cell>
          <cell r="I1213">
            <v>41</v>
          </cell>
          <cell r="J1213">
            <v>42</v>
          </cell>
        </row>
        <row r="1214">
          <cell r="G1214" t="str">
            <v>Other Cities SummaryMerchant Payments (Bill Pay)Churn Agents Other BP</v>
          </cell>
          <cell r="H1214">
            <v>6</v>
          </cell>
          <cell r="I1214">
            <v>1</v>
          </cell>
          <cell r="J1214">
            <v>8</v>
          </cell>
        </row>
        <row r="1215">
          <cell r="G1215" t="str">
            <v xml:space="preserve">Other Cities SummaryMerchant Payments (Bill Pay)New / Fresh Agents BP in Month </v>
          </cell>
          <cell r="H1215">
            <v>29</v>
          </cell>
          <cell r="I1215">
            <v>31</v>
          </cell>
          <cell r="J1215">
            <v>33</v>
          </cell>
        </row>
        <row r="1216">
          <cell r="G1216" t="str">
            <v>Other Cities SummaryMerchant Payments (Bill Pay)Total Other BP Volume</v>
          </cell>
          <cell r="H1216">
            <v>58</v>
          </cell>
          <cell r="I1216">
            <v>71</v>
          </cell>
          <cell r="J1216">
            <v>65</v>
          </cell>
        </row>
        <row r="1217">
          <cell r="G1217" t="str">
            <v>Other Cities SummaryMerchant Payments (Bill Pay)Total Other BP Volume - Reversals</v>
          </cell>
          <cell r="H1217" t="str">
            <v xml:space="preserve"> </v>
          </cell>
          <cell r="I1217">
            <v>1</v>
          </cell>
          <cell r="J1217">
            <v>0</v>
          </cell>
        </row>
        <row r="1218">
          <cell r="G1218" t="str">
            <v>Other Cities SummaryMerchant Payments (Bill Pay)Total Other BP Value</v>
          </cell>
          <cell r="H1218">
            <v>202499</v>
          </cell>
          <cell r="I1218">
            <v>282000</v>
          </cell>
          <cell r="J1218">
            <v>214300</v>
          </cell>
        </row>
        <row r="1219">
          <cell r="G1219" t="str">
            <v>Other Cities SummaryMerchant Payments (Bill Pay)Total Other BP Value - Reversals</v>
          </cell>
          <cell r="H1219" t="str">
            <v xml:space="preserve"> </v>
          </cell>
          <cell r="I1219">
            <v>-1000</v>
          </cell>
          <cell r="J1219">
            <v>0</v>
          </cell>
        </row>
        <row r="1220">
          <cell r="G1220" t="str">
            <v>Other Cities SummaryMerchant Payments (Bill Pay)Average Value of Other BP</v>
          </cell>
          <cell r="H1220">
            <v>3491.36</v>
          </cell>
          <cell r="I1220">
            <v>3971.83</v>
          </cell>
          <cell r="J1220">
            <v>3296.92</v>
          </cell>
        </row>
        <row r="1221">
          <cell r="G1221" t="str">
            <v>Other Cities SummaryMerchant Payments (Bill Pay)Average Value of Other BP - Reversals</v>
          </cell>
          <cell r="H1221" t="str">
            <v xml:space="preserve"> </v>
          </cell>
          <cell r="I1221">
            <v>-1000</v>
          </cell>
          <cell r="J1221">
            <v>0</v>
          </cell>
        </row>
        <row r="1222">
          <cell r="G1222" t="str">
            <v>Other Cities SummaryMerchant Payments (Bill Pay)Paga Other BP Income</v>
          </cell>
          <cell r="H1222">
            <v>15775.61</v>
          </cell>
          <cell r="I1222">
            <v>14386.56</v>
          </cell>
          <cell r="J1222">
            <v>14555.5</v>
          </cell>
        </row>
        <row r="1223">
          <cell r="G1223" t="str">
            <v>Other Cities SummaryMerchant Payments (Bill Pay)Paga Other BP Income - Reversals</v>
          </cell>
          <cell r="H1223" t="str">
            <v xml:space="preserve"> </v>
          </cell>
          <cell r="I1223">
            <v>0</v>
          </cell>
          <cell r="J1223">
            <v>0</v>
          </cell>
        </row>
        <row r="1224">
          <cell r="G1224" t="str">
            <v>Other Cities SummaryMerchant Payments (Bill Pay)Agent Other BP Commission</v>
          </cell>
          <cell r="H1224">
            <v>1790</v>
          </cell>
          <cell r="I1224">
            <v>2400</v>
          </cell>
          <cell r="J1224">
            <v>2070</v>
          </cell>
        </row>
        <row r="1225">
          <cell r="G1225" t="str">
            <v>Other Cities SummaryMerchant Payments (Bill Pay)Agent Other BP Commission - Reversals</v>
          </cell>
          <cell r="H1225" t="str">
            <v xml:space="preserve"> </v>
          </cell>
          <cell r="I1225">
            <v>0</v>
          </cell>
          <cell r="J1225">
            <v>0</v>
          </cell>
        </row>
        <row r="1226">
          <cell r="G1226" t="str">
            <v>Other Cities SummaryAirtimeNumber of Agents performing Airtime on Transaction</v>
          </cell>
          <cell r="H1226">
            <v>841</v>
          </cell>
          <cell r="I1226">
            <v>932</v>
          </cell>
          <cell r="J1226">
            <v>1035</v>
          </cell>
        </row>
        <row r="1227">
          <cell r="G1227" t="str">
            <v>Other Cities SummaryAirtimeChurn Agents Airtime</v>
          </cell>
          <cell r="H1227">
            <v>91</v>
          </cell>
          <cell r="I1227">
            <v>59</v>
          </cell>
          <cell r="J1227">
            <v>77</v>
          </cell>
        </row>
        <row r="1228">
          <cell r="G1228" t="str">
            <v xml:space="preserve">Other Cities SummaryAirtimeNew / Fresh Agents Airtime in Month </v>
          </cell>
          <cell r="H1228">
            <v>72</v>
          </cell>
          <cell r="I1228">
            <v>127</v>
          </cell>
          <cell r="J1228">
            <v>113</v>
          </cell>
        </row>
        <row r="1229">
          <cell r="G1229" t="str">
            <v>Other Cities SummaryAirtimeTotal Airtime Volume</v>
          </cell>
          <cell r="H1229">
            <v>11052</v>
          </cell>
          <cell r="I1229">
            <v>11678</v>
          </cell>
          <cell r="J1229">
            <v>12558</v>
          </cell>
        </row>
        <row r="1230">
          <cell r="G1230" t="str">
            <v>Other Cities SummaryAirtimeTotal Airtime Volume - Reversal</v>
          </cell>
          <cell r="H1230">
            <v>5</v>
          </cell>
          <cell r="I1230">
            <v>17</v>
          </cell>
          <cell r="J1230">
            <v>192</v>
          </cell>
        </row>
        <row r="1231">
          <cell r="G1231" t="str">
            <v>Other Cities SummaryAirtimeTotal Airtime Value</v>
          </cell>
          <cell r="H1231">
            <v>4014934.61</v>
          </cell>
          <cell r="I1231">
            <v>4433797.3099999996</v>
          </cell>
          <cell r="J1231">
            <v>4688149.75</v>
          </cell>
        </row>
        <row r="1232">
          <cell r="G1232" t="str">
            <v>Other Cities SummaryAirtimeTotal Airtime Value - Reversals</v>
          </cell>
          <cell r="H1232">
            <v>-2000</v>
          </cell>
          <cell r="I1232">
            <v>-23900</v>
          </cell>
          <cell r="J1232">
            <v>-120946</v>
          </cell>
        </row>
        <row r="1233">
          <cell r="G1233" t="str">
            <v>Other Cities SummaryAirtimeAverage Value of Airtime</v>
          </cell>
          <cell r="H1233">
            <v>363.28</v>
          </cell>
          <cell r="I1233">
            <v>379.67</v>
          </cell>
          <cell r="J1233">
            <v>373.32</v>
          </cell>
        </row>
        <row r="1234">
          <cell r="G1234" t="str">
            <v>Other Cities SummaryAirtimeAverage Value of Airtime - Reversals</v>
          </cell>
          <cell r="H1234">
            <v>-400</v>
          </cell>
          <cell r="I1234">
            <v>-1405.88</v>
          </cell>
          <cell r="J1234">
            <v>-629.92999999999995</v>
          </cell>
        </row>
        <row r="1235">
          <cell r="G1235" t="str">
            <v>Other Cities SummaryAirtimePaga Airtime Income</v>
          </cell>
          <cell r="H1235">
            <v>106980.51</v>
          </cell>
          <cell r="I1235">
            <v>121657.02</v>
          </cell>
          <cell r="J1235">
            <v>187397.2</v>
          </cell>
        </row>
        <row r="1236">
          <cell r="G1236" t="str">
            <v>Other Cities SummaryAirtimePaga Airtime Income - Reversals</v>
          </cell>
          <cell r="H1236">
            <v>-100</v>
          </cell>
          <cell r="I1236">
            <v>-1150</v>
          </cell>
          <cell r="J1236">
            <v>-6142.1</v>
          </cell>
        </row>
        <row r="1237">
          <cell r="G1237" t="str">
            <v>Other Cities SummaryAirtimeAgent Airtime Commission</v>
          </cell>
          <cell r="H1237">
            <v>200796.74</v>
          </cell>
          <cell r="I1237">
            <v>222884.88</v>
          </cell>
          <cell r="J1237">
            <v>172292.35</v>
          </cell>
        </row>
        <row r="1238">
          <cell r="G1238" t="str">
            <v>Other Cities SummaryAirtimeAgent Airtime Commission - Reversals</v>
          </cell>
          <cell r="H1238">
            <v>0</v>
          </cell>
          <cell r="I1238">
            <v>0</v>
          </cell>
          <cell r="J1238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ga all"/>
      <sheetName val="Lagos State"/>
      <sheetName val="Ibadan"/>
      <sheetName val="Ilorin"/>
      <sheetName val="Abuja"/>
      <sheetName val="Enugu"/>
      <sheetName val="PortHarcourt"/>
      <sheetName val="Abeokuta"/>
      <sheetName val="Kano"/>
      <sheetName val="Kaduna"/>
      <sheetName val="Bennin"/>
      <sheetName val="Onitsha"/>
      <sheetName val="Nnewi"/>
      <sheetName val="Other Cities"/>
    </sheetNames>
    <sheetDataSet>
      <sheetData sheetId="0" refreshError="1">
        <row r="665">
          <cell r="F665" t="str">
            <v>OTHER CITIES SUMMARYAgent Network Sales# of Approved Agents in Total</v>
          </cell>
          <cell r="G665">
            <v>8000</v>
          </cell>
        </row>
        <row r="666">
          <cell r="F666" t="str">
            <v>OTHER CITIES SUMMARYAgent Network SalesActive Agents in total (at least 1 transactions in the month)</v>
          </cell>
          <cell r="G666">
            <v>4589</v>
          </cell>
        </row>
        <row r="667">
          <cell r="F667" t="str">
            <v>OTHER CITIES SUMMARYAgent Network SalesActive Agents in total (at least 5 transactions in the month)</v>
          </cell>
          <cell r="G667">
            <v>4042</v>
          </cell>
        </row>
        <row r="668">
          <cell r="F668" t="str">
            <v>OTHER CITIES SUMMARYAgent Network SalesFresh Active Agents in total (at least 1 transactions in the month)</v>
          </cell>
          <cell r="G668">
            <v>362</v>
          </cell>
        </row>
        <row r="669">
          <cell r="F669" t="str">
            <v>OTHER CITIES SUMMARYAgent Network SalesFresh Active Agents in total (at least 5 transactions in the month)</v>
          </cell>
          <cell r="G669">
            <v>355</v>
          </cell>
        </row>
        <row r="670">
          <cell r="F670" t="str">
            <v>OTHER CITIES SUMMARYAgent Network SalesChurn Active Agents (1 txn in Month)</v>
          </cell>
          <cell r="G670">
            <v>275</v>
          </cell>
        </row>
        <row r="671">
          <cell r="F671" t="str">
            <v>OTHER CITIES SUMMARYAgent Network SalesChurn Active Agents (5 txn in Month)</v>
          </cell>
          <cell r="G671">
            <v>262</v>
          </cell>
        </row>
        <row r="672">
          <cell r="F672" t="str">
            <v>OTHER CITIES SUMMARYAbeokuta - All data in this section apply only to agents in Abeokuta (or the specific city)# Agents in City</v>
          </cell>
          <cell r="G672">
            <v>243</v>
          </cell>
        </row>
        <row r="673">
          <cell r="F673" t="str">
            <v>OTHER CITIES SUMMARYAbeokuta - All data in this section apply only to agents in Abeokuta (or the specific city)Active Agents in City in month (at least 1 transactions in the month)</v>
          </cell>
          <cell r="G673">
            <v>129</v>
          </cell>
        </row>
        <row r="674">
          <cell r="F674" t="str">
            <v>OTHER CITIES SUMMARYAbeokuta - All data in this section apply only to agents in Abeokuta (or the specific city)Active Agents in City in month (at least 5 transactions in the month)</v>
          </cell>
          <cell r="G674">
            <v>101</v>
          </cell>
        </row>
        <row r="675">
          <cell r="F675" t="str">
            <v>OTHER CITIES SUMMARYAbeokuta - All data in this section apply only to agents in Abeokuta (or the specific city)Churn City Agents in Month (1 txn in Month)</v>
          </cell>
          <cell r="G675">
            <v>14</v>
          </cell>
        </row>
        <row r="676">
          <cell r="F676" t="str">
            <v>OTHER CITIES SUMMARYAbeokuta - All data in this section apply only to agents in Abeokuta (or the specific city)Churn City Agents in Month (5 txn in Month)</v>
          </cell>
          <cell r="G676">
            <v>9</v>
          </cell>
        </row>
        <row r="677">
          <cell r="F677" t="str">
            <v>OTHER CITIES SUMMARYDeposit into Paga Number of Agents performing at least 1 Deposit for Customer or another Agent (Accept Deposit)</v>
          </cell>
          <cell r="G677">
            <v>44</v>
          </cell>
        </row>
        <row r="678">
          <cell r="F678" t="str">
            <v xml:space="preserve">OTHER CITIES SUMMARYDeposit into Paga Churn Agents DP </v>
          </cell>
          <cell r="G678">
            <v>20</v>
          </cell>
        </row>
        <row r="679">
          <cell r="F679" t="str">
            <v xml:space="preserve">OTHER CITIES SUMMARYDeposit into Paga New / Fresh Agents DP in Month </v>
          </cell>
          <cell r="G679">
            <v>13</v>
          </cell>
        </row>
        <row r="680">
          <cell r="F680" t="str">
            <v>OTHER CITIES SUMMARYDeposit into Paga Total DP Volume</v>
          </cell>
          <cell r="G680">
            <v>211</v>
          </cell>
        </row>
        <row r="681">
          <cell r="F681" t="str">
            <v>OTHER CITIES SUMMARYDeposit into Paga Total DP Value</v>
          </cell>
          <cell r="G681">
            <v>3279322</v>
          </cell>
        </row>
        <row r="682">
          <cell r="F682" t="str">
            <v>OTHER CITIES SUMMARYDeposit into Paga Average Value of DP</v>
          </cell>
          <cell r="G682">
            <v>15541.81</v>
          </cell>
        </row>
        <row r="683">
          <cell r="F683" t="str">
            <v>OTHER CITIES SUMMARYMoney Transfer on PagaNumber of Agents performing MT on Paga (to customer or non-customer)</v>
          </cell>
          <cell r="G683" t="str">
            <v xml:space="preserve">  </v>
          </cell>
        </row>
        <row r="684">
          <cell r="F684" t="str">
            <v>OTHER CITIES SUMMARYMoney Transfer on PagaChurn Agents MT</v>
          </cell>
          <cell r="G684">
            <v>1</v>
          </cell>
        </row>
        <row r="685">
          <cell r="F685" t="str">
            <v xml:space="preserve">OTHER CITIES SUMMARYMoney Transfer on PagaNew / Fresh Agents MT in Month </v>
          </cell>
          <cell r="G685" t="str">
            <v xml:space="preserve">  </v>
          </cell>
        </row>
        <row r="686">
          <cell r="F686" t="str">
            <v>OTHER CITIES SUMMARYMoney Transfer on PagaTotal MT Volume</v>
          </cell>
          <cell r="G686" t="str">
            <v xml:space="preserve">  </v>
          </cell>
        </row>
        <row r="687">
          <cell r="F687" t="str">
            <v>OTHER CITIES SUMMARYMoney Transfer on PagaTotal MT Value</v>
          </cell>
          <cell r="G687" t="str">
            <v xml:space="preserve">  </v>
          </cell>
        </row>
        <row r="688">
          <cell r="F688" t="str">
            <v>OTHER CITIES SUMMARYMoney Transfer on PagaAverage Value of MT</v>
          </cell>
          <cell r="G688" t="str">
            <v xml:space="preserve">  </v>
          </cell>
        </row>
        <row r="689">
          <cell r="F689" t="str">
            <v>OTHER CITIES SUMMARYMoney Transfer on PagaPaga MT Income</v>
          </cell>
          <cell r="G689" t="str">
            <v xml:space="preserve">  </v>
          </cell>
        </row>
        <row r="690">
          <cell r="F690" t="str">
            <v>OTHER CITIES SUMMARYMoney Transfer on PagaAgent MT Commission</v>
          </cell>
          <cell r="G690" t="str">
            <v xml:space="preserve">  </v>
          </cell>
        </row>
        <row r="691">
          <cell r="F691" t="str">
            <v>OTHER CITIES SUMMARYDeposit To BankNumber of Agents performing Deposit to Bank</v>
          </cell>
          <cell r="G691">
            <v>88</v>
          </cell>
        </row>
        <row r="692">
          <cell r="F692" t="str">
            <v>OTHER CITIES SUMMARYDeposit To BankChurn Agents DB</v>
          </cell>
          <cell r="G692">
            <v>13</v>
          </cell>
        </row>
        <row r="693">
          <cell r="F693" t="str">
            <v xml:space="preserve">OTHER CITIES SUMMARYDeposit To Bank New / Fresh Agents DB in Month </v>
          </cell>
          <cell r="G693">
            <v>12</v>
          </cell>
        </row>
        <row r="694">
          <cell r="F694" t="str">
            <v>OTHER CITIES SUMMARYDeposit To BankTotal DB Volume</v>
          </cell>
          <cell r="G694">
            <v>1092</v>
          </cell>
        </row>
        <row r="695">
          <cell r="F695" t="str">
            <v>OTHER CITIES SUMMARYDeposit To BankTotal DB Volume - Reversals</v>
          </cell>
          <cell r="G695">
            <v>2</v>
          </cell>
        </row>
        <row r="696">
          <cell r="F696" t="str">
            <v>OTHER CITIES SUMMARYDeposit To BankTotal DB Value</v>
          </cell>
          <cell r="G696">
            <v>20314674</v>
          </cell>
        </row>
        <row r="697">
          <cell r="F697" t="str">
            <v>OTHER CITIES SUMMARYDeposit To BankTotal DB Value - Reversals</v>
          </cell>
          <cell r="G697">
            <v>-7000</v>
          </cell>
        </row>
        <row r="698">
          <cell r="F698" t="str">
            <v>OTHER CITIES SUMMARYDeposit To BankAverage Value of DB</v>
          </cell>
          <cell r="G698">
            <v>18603.18</v>
          </cell>
        </row>
        <row r="699">
          <cell r="F699" t="str">
            <v>OTHER CITIES SUMMARYDeposit To BankAverage Value of DB - Reversals</v>
          </cell>
          <cell r="G699">
            <v>-3500</v>
          </cell>
        </row>
        <row r="700">
          <cell r="F700" t="str">
            <v>OTHER CITIES SUMMARYDeposit To BankPaga DB Income</v>
          </cell>
          <cell r="G700">
            <v>92300</v>
          </cell>
        </row>
        <row r="701">
          <cell r="F701" t="str">
            <v>OTHER CITIES SUMMARYDeposit To BankPaga DB Income - Reversal</v>
          </cell>
          <cell r="G701">
            <v>-200</v>
          </cell>
        </row>
        <row r="702">
          <cell r="F702" t="str">
            <v>OTHER CITIES SUMMARYDeposit To BankAgent DB Commission</v>
          </cell>
          <cell r="G702">
            <v>70900</v>
          </cell>
        </row>
        <row r="703">
          <cell r="F703" t="str">
            <v>OTHER CITIES SUMMARYDeposit To BankAgent DB Commission - Reversal</v>
          </cell>
          <cell r="G703">
            <v>-100</v>
          </cell>
        </row>
        <row r="704">
          <cell r="F704" t="str">
            <v>OTHER CITIES SUMMARYBP DSTvNumber of agents performing DStv</v>
          </cell>
          <cell r="G704">
            <v>74</v>
          </cell>
        </row>
        <row r="705">
          <cell r="F705" t="str">
            <v>OTHER CITIES SUMMARYBP DSTvChurn Agents DStv BP</v>
          </cell>
          <cell r="G705">
            <v>10</v>
          </cell>
        </row>
        <row r="706">
          <cell r="F706" t="str">
            <v xml:space="preserve">OTHER CITIES SUMMARYBP DSTvNew / Fresh Agents BP in Month </v>
          </cell>
          <cell r="G706">
            <v>7</v>
          </cell>
        </row>
        <row r="707">
          <cell r="F707" t="str">
            <v>OTHER CITIES SUMMARYBP DSTvTotal DStv BP Volume</v>
          </cell>
          <cell r="G707">
            <v>1086</v>
          </cell>
        </row>
        <row r="708">
          <cell r="F708" t="str">
            <v>OTHER CITIES SUMMARYBP DSTvTotal DStv BP Volume - Reversal</v>
          </cell>
          <cell r="G708">
            <v>14</v>
          </cell>
        </row>
        <row r="709">
          <cell r="F709" t="str">
            <v>OTHER CITIES SUMMARYBP DSTvTotal DStv BP Value</v>
          </cell>
          <cell r="G709">
            <v>4435147.45</v>
          </cell>
        </row>
        <row r="710">
          <cell r="F710" t="str">
            <v>OTHER CITIES SUMMARYBP DSTvTotal DStv BP Value - Reversal</v>
          </cell>
          <cell r="G710">
            <v>-43680</v>
          </cell>
        </row>
        <row r="711">
          <cell r="F711" t="str">
            <v>OTHER CITIES SUMMARYBP DSTvAverage Value of DStv BP</v>
          </cell>
          <cell r="G711">
            <v>4083.93</v>
          </cell>
        </row>
        <row r="712">
          <cell r="F712" t="str">
            <v>OTHER CITIES SUMMARYBP DSTvAverage Value of DStv BP - Reversals</v>
          </cell>
          <cell r="G712">
            <v>-3120</v>
          </cell>
        </row>
        <row r="713">
          <cell r="F713" t="str">
            <v>OTHER CITIES SUMMARYBP DSTvPaga DStv BP Income</v>
          </cell>
          <cell r="G713">
            <v>66228.27</v>
          </cell>
        </row>
        <row r="714">
          <cell r="F714" t="str">
            <v>OTHER CITIES SUMMARYBP DSTvPaga DStv BP Income - Reversals</v>
          </cell>
          <cell r="G714">
            <v>0</v>
          </cell>
        </row>
        <row r="715">
          <cell r="F715" t="str">
            <v>OTHER CITIES SUMMARYBP DSTvAgent DStv BP Commission</v>
          </cell>
          <cell r="G715">
            <v>35310</v>
          </cell>
        </row>
        <row r="716">
          <cell r="F716" t="str">
            <v>OTHER CITIES SUMMARYBP DSTvAgent DStv BP Commission - Reversals</v>
          </cell>
          <cell r="G716">
            <v>0</v>
          </cell>
        </row>
        <row r="717">
          <cell r="F717" t="str">
            <v>OTHER CITIES SUMMARYBP GoTvNumber of agents performing Gotv</v>
          </cell>
          <cell r="G717">
            <v>75</v>
          </cell>
        </row>
        <row r="718">
          <cell r="F718" t="str">
            <v>OTHER CITIES SUMMARYBP GoTvChurn Agents Gotv BP</v>
          </cell>
          <cell r="G718">
            <v>8</v>
          </cell>
        </row>
        <row r="719">
          <cell r="F719" t="str">
            <v xml:space="preserve">OTHER CITIES SUMMARYBP GoTvNew / Fresh Agents BP in Month </v>
          </cell>
          <cell r="G719">
            <v>8</v>
          </cell>
        </row>
        <row r="720">
          <cell r="F720" t="str">
            <v>OTHER CITIES SUMMARYBP GoTvTotal Gotv BP Volume</v>
          </cell>
          <cell r="G720">
            <v>2686</v>
          </cell>
        </row>
        <row r="721">
          <cell r="F721" t="str">
            <v>OTHER CITIES SUMMARYBP GoTvTotal Gotv BP Volume - Reversals</v>
          </cell>
          <cell r="G721">
            <v>6</v>
          </cell>
        </row>
        <row r="722">
          <cell r="F722" t="str">
            <v>OTHER CITIES SUMMARYBP GoTvTotal Gotv BP Value</v>
          </cell>
          <cell r="G722">
            <v>4431650</v>
          </cell>
        </row>
        <row r="723">
          <cell r="F723" t="str">
            <v>OTHER CITIES SUMMARYBP GoTvTotal Gotv BP Value - Reversals</v>
          </cell>
          <cell r="G723">
            <v>-10800</v>
          </cell>
        </row>
        <row r="724">
          <cell r="F724" t="str">
            <v>OTHER CITIES SUMMARYBP GoTvAverage Value of Gotv BP</v>
          </cell>
          <cell r="G724">
            <v>1649.91</v>
          </cell>
        </row>
        <row r="725">
          <cell r="F725" t="str">
            <v>OTHER CITIES SUMMARYBP GoTvAverage Value of Gotv BP - Reversals</v>
          </cell>
          <cell r="G725">
            <v>-1800</v>
          </cell>
        </row>
        <row r="726">
          <cell r="F726" t="str">
            <v>OTHER CITIES SUMMARYBP GoTvPaga Gotv BP Income</v>
          </cell>
          <cell r="G726">
            <v>97948.5</v>
          </cell>
        </row>
        <row r="727">
          <cell r="F727" t="str">
            <v>OTHER CITIES SUMMARYBP GoTvPaga Gotv BP Income - Reversals</v>
          </cell>
          <cell r="G727">
            <v>-76</v>
          </cell>
        </row>
        <row r="728">
          <cell r="F728" t="str">
            <v>OTHER CITIES SUMMARYBP GoTvAgent Gotv BP Commission</v>
          </cell>
          <cell r="G728">
            <v>54400</v>
          </cell>
        </row>
        <row r="729">
          <cell r="F729" t="str">
            <v>OTHER CITIES SUMMARYBP GoTvAgent Gotv BP Commission - Reversals</v>
          </cell>
          <cell r="G729">
            <v>-40</v>
          </cell>
        </row>
        <row r="730">
          <cell r="F730" t="str">
            <v>OTHER CITIES SUMMARYBP StartimesNumber of agents performing Startimes</v>
          </cell>
          <cell r="G730">
            <v>61</v>
          </cell>
        </row>
        <row r="731">
          <cell r="F731" t="str">
            <v>OTHER CITIES SUMMARYBP StartimesChurn Agents Startimes BP</v>
          </cell>
          <cell r="G731">
            <v>6</v>
          </cell>
        </row>
        <row r="732">
          <cell r="F732" t="str">
            <v xml:space="preserve">OTHER CITIES SUMMARYBP StartimesNew / Fresh Agents BP in Month </v>
          </cell>
          <cell r="G732">
            <v>12</v>
          </cell>
        </row>
        <row r="733">
          <cell r="F733" t="str">
            <v>OTHER CITIES SUMMARYBP StartimesTotal Startimes BP Volume</v>
          </cell>
          <cell r="G733">
            <v>1142</v>
          </cell>
        </row>
        <row r="734">
          <cell r="F734" t="str">
            <v>OTHER CITIES SUMMARYBP StartimesTotal Startimes BP Value</v>
          </cell>
          <cell r="G734">
            <v>1320950</v>
          </cell>
        </row>
        <row r="735">
          <cell r="F735" t="str">
            <v>OTHER CITIES SUMMARYBP StartimesAverage Value of Startimes BP</v>
          </cell>
          <cell r="G735">
            <v>1156.7</v>
          </cell>
        </row>
        <row r="736">
          <cell r="F736" t="str">
            <v>OTHER CITIES SUMMARYBP StartimesPaga Startimes BP Income</v>
          </cell>
          <cell r="G736">
            <v>1281321.5</v>
          </cell>
        </row>
        <row r="737">
          <cell r="F737" t="str">
            <v>OTHER CITIES SUMMARYBP StartimesAgent Startimes BP Commission</v>
          </cell>
          <cell r="G737">
            <v>39628.5</v>
          </cell>
        </row>
        <row r="738">
          <cell r="F738" t="str">
            <v>OTHER CITIES SUMMARYBP OtherNumber of agents performing Other</v>
          </cell>
          <cell r="G738">
            <v>11</v>
          </cell>
        </row>
        <row r="739">
          <cell r="F739" t="str">
            <v>OTHER CITIES SUMMARYBP OtherChurn Agents Other BP</v>
          </cell>
          <cell r="G739" t="str">
            <v xml:space="preserve">  </v>
          </cell>
        </row>
        <row r="740">
          <cell r="F740" t="str">
            <v xml:space="preserve">OTHER CITIES SUMMARYBP OtherNew / Fresh Agents BP in Month </v>
          </cell>
          <cell r="G740">
            <v>9</v>
          </cell>
        </row>
        <row r="741">
          <cell r="F741" t="str">
            <v>OTHER CITIES SUMMARYBP OtherTotal Other BP Volume</v>
          </cell>
          <cell r="G741">
            <v>14</v>
          </cell>
        </row>
        <row r="742">
          <cell r="F742" t="str">
            <v>OTHER CITIES SUMMARYBP OtherTotal Other BP Value</v>
          </cell>
          <cell r="G742">
            <v>57060</v>
          </cell>
        </row>
        <row r="743">
          <cell r="F743" t="str">
            <v>OTHER CITIES SUMMARYBP OtherAverage Value of Other BP</v>
          </cell>
          <cell r="G743">
            <v>4075.71</v>
          </cell>
        </row>
        <row r="744">
          <cell r="F744" t="str">
            <v>OTHER CITIES SUMMARYBP OtherPaga Other BP Income</v>
          </cell>
          <cell r="G744">
            <v>7025.6</v>
          </cell>
        </row>
        <row r="745">
          <cell r="F745" t="str">
            <v>OTHER CITIES SUMMARYBP OtherAgent Other BP Commission</v>
          </cell>
          <cell r="G745">
            <v>320</v>
          </cell>
        </row>
        <row r="746">
          <cell r="F746" t="str">
            <v>OTHER CITIES SUMMARYAirtimeNumber of Agents performing Airtime on Transaction</v>
          </cell>
          <cell r="G746">
            <v>150</v>
          </cell>
        </row>
        <row r="747">
          <cell r="F747" t="str">
            <v>OTHER CITIES SUMMARYAirtimeChurn Agents Airtime</v>
          </cell>
          <cell r="G747">
            <v>24</v>
          </cell>
        </row>
        <row r="748">
          <cell r="F748" t="str">
            <v xml:space="preserve">OTHER CITIES SUMMARYAirtimeNew / Fresh Agents Airtime in Month </v>
          </cell>
          <cell r="G748">
            <v>11</v>
          </cell>
        </row>
        <row r="749">
          <cell r="F749" t="str">
            <v>OTHER CITIES SUMMARYAirtimeTotal Airtime Volume</v>
          </cell>
          <cell r="G749">
            <v>1755</v>
          </cell>
        </row>
        <row r="750">
          <cell r="F750" t="str">
            <v>OTHER CITIES SUMMARYAirtimeTotal Airtime Volume - Reversal</v>
          </cell>
          <cell r="G750">
            <v>19</v>
          </cell>
        </row>
        <row r="751">
          <cell r="F751" t="str">
            <v>OTHER CITIES SUMMARYAirtimeTotal Airtime Value</v>
          </cell>
          <cell r="G751">
            <v>661084.37</v>
          </cell>
        </row>
        <row r="752">
          <cell r="F752" t="str">
            <v>OTHER CITIES SUMMARYAirtimeTotal Airtime Value - Reversals</v>
          </cell>
          <cell r="G752">
            <v>-5200</v>
          </cell>
        </row>
        <row r="753">
          <cell r="F753" t="str">
            <v>OTHER CITIES SUMMARYAirtimeAverage Value of Airtime</v>
          </cell>
          <cell r="G753">
            <v>376.69</v>
          </cell>
        </row>
        <row r="754">
          <cell r="F754" t="str">
            <v>OTHER CITIES SUMMARYAirtimeAverage Value of Airtime - Reversals</v>
          </cell>
          <cell r="G754">
            <v>-273.68</v>
          </cell>
        </row>
        <row r="755">
          <cell r="F755" t="str">
            <v>OTHER CITIES SUMMARYAirtimePaga Airtime Income</v>
          </cell>
          <cell r="G755">
            <v>30122.05</v>
          </cell>
        </row>
        <row r="756">
          <cell r="F756" t="str">
            <v>OTHER CITIES SUMMARYAirtimePaga Airtime Income - Reversals</v>
          </cell>
          <cell r="G756">
            <v>-364</v>
          </cell>
        </row>
        <row r="757">
          <cell r="F757" t="str">
            <v>OTHER CITIES SUMMARYAirtimeAgent Airtime Commission</v>
          </cell>
          <cell r="G757">
            <v>19988.53</v>
          </cell>
        </row>
        <row r="758">
          <cell r="F758" t="str">
            <v>OTHER CITIES SUMMARYAirtimeAgent Airtime Commission - Reversals</v>
          </cell>
          <cell r="G758">
            <v>0</v>
          </cell>
        </row>
        <row r="759">
          <cell r="F759" t="str">
            <v>OTHER CITIES SUMMARYAgent Network Sales# of Approved Agents in Total</v>
          </cell>
          <cell r="G759">
            <v>8000</v>
          </cell>
        </row>
        <row r="760">
          <cell r="F760" t="str">
            <v>OTHER CITIES SUMMARYAgent Network SalesActive Agents in total (at least 1 transactions in the month)</v>
          </cell>
          <cell r="G760">
            <v>4589</v>
          </cell>
        </row>
        <row r="761">
          <cell r="F761" t="str">
            <v>OTHER CITIES SUMMARYAgent Network SalesActive Agents in total (at least 5 transactions in the month)</v>
          </cell>
          <cell r="G761">
            <v>4042</v>
          </cell>
        </row>
        <row r="762">
          <cell r="F762" t="str">
            <v>OTHER CITIES SUMMARYAgent Network SalesFresh Active Agents in total (at least 1 transactions in the month)</v>
          </cell>
          <cell r="G762">
            <v>362</v>
          </cell>
        </row>
        <row r="763">
          <cell r="F763" t="str">
            <v>OTHER CITIES SUMMARYAgent Network SalesFresh Active Agents in total (at least 5 transactions in the month)</v>
          </cell>
          <cell r="G763">
            <v>355</v>
          </cell>
        </row>
        <row r="764">
          <cell r="F764" t="str">
            <v>OTHER CITIES SUMMARYAgent Network SalesChurn Active Agents (1 txn in Month)</v>
          </cell>
          <cell r="G764">
            <v>275</v>
          </cell>
        </row>
        <row r="765">
          <cell r="F765" t="str">
            <v>OTHER CITIES SUMMARYAgent Network SalesChurn Active Agents (5 txn in Month)</v>
          </cell>
          <cell r="G765">
            <v>262</v>
          </cell>
        </row>
        <row r="766">
          <cell r="F766" t="str">
            <v>OTHER CITIES SUMMARYKano - All data in this section apply only to agents in Kano (or the specific city)# Agents in City</v>
          </cell>
          <cell r="G766">
            <v>295</v>
          </cell>
        </row>
        <row r="767">
          <cell r="F767" t="str">
            <v>OTHER CITIES SUMMARYKano - All data in this section apply only to agents in Kano (or the specific city)Active Agents in City in month (at least 1 transactions in the month)</v>
          </cell>
          <cell r="G767">
            <v>104</v>
          </cell>
        </row>
        <row r="768">
          <cell r="F768" t="str">
            <v>OTHER CITIES SUMMARYKano - All data in this section apply only to agents in Kano (or the specific city)Active Agents in City in month (at least 5 transactions in the month)</v>
          </cell>
          <cell r="G768">
            <v>78</v>
          </cell>
        </row>
        <row r="769">
          <cell r="F769" t="str">
            <v>OTHER CITIES SUMMARYKano - All data in this section apply only to agents in Kano (or the specific city)Churn City Agents in Month (1 txn in Month)</v>
          </cell>
          <cell r="G769">
            <v>10</v>
          </cell>
        </row>
        <row r="770">
          <cell r="F770" t="str">
            <v>OTHER CITIES SUMMARYKano - All data in this section apply only to agents in Kano (or the specific city)Churn City Agents in Month (5 txn in Month)</v>
          </cell>
          <cell r="G770">
            <v>9</v>
          </cell>
        </row>
        <row r="771">
          <cell r="F771" t="str">
            <v>OTHER CITIES SUMMARYDeposit into Paga Number of Agents performing at least 1 Deposit for Customer or another Agent (Accept Deposit)</v>
          </cell>
          <cell r="G771">
            <v>33</v>
          </cell>
        </row>
        <row r="772">
          <cell r="F772" t="str">
            <v>OTHER CITIES SUMMARYDeposit into Paga Churn Agents DP</v>
          </cell>
          <cell r="G772">
            <v>9</v>
          </cell>
        </row>
        <row r="773">
          <cell r="F773" t="str">
            <v xml:space="preserve">OTHER CITIES SUMMARYDeposit into Paga New / Fresh Agents DP in Month </v>
          </cell>
          <cell r="G773">
            <v>12</v>
          </cell>
        </row>
        <row r="774">
          <cell r="F774" t="str">
            <v>OTHER CITIES SUMMARYDeposit into Paga Total DP Volume</v>
          </cell>
          <cell r="G774">
            <v>214</v>
          </cell>
        </row>
        <row r="775">
          <cell r="F775" t="str">
            <v>OTHER CITIES SUMMARYDeposit into Paga Total DP Value</v>
          </cell>
          <cell r="G775">
            <v>5354638</v>
          </cell>
        </row>
        <row r="776">
          <cell r="F776" t="str">
            <v>OTHER CITIES SUMMARYDeposit into Paga Average Value of DP</v>
          </cell>
          <cell r="G776">
            <v>25021.67</v>
          </cell>
        </row>
        <row r="777">
          <cell r="F777" t="str">
            <v>OTHER CITIES SUMMARYMoney Transfer on PagaNumber of Agents performing MT on Paga (to customer or non-customer)</v>
          </cell>
          <cell r="G777" t="str">
            <v xml:space="preserve"> </v>
          </cell>
        </row>
        <row r="778">
          <cell r="F778" t="str">
            <v>OTHER CITIES SUMMARYMoney Transfer on PagaChurn Agents MT</v>
          </cell>
          <cell r="G778">
            <v>7</v>
          </cell>
        </row>
        <row r="779">
          <cell r="F779" t="str">
            <v xml:space="preserve">OTHER CITIES SUMMARYMoney Transfer on PagaNew / Fresh Agents MT in Month </v>
          </cell>
          <cell r="G779" t="str">
            <v xml:space="preserve"> </v>
          </cell>
        </row>
        <row r="780">
          <cell r="F780" t="str">
            <v>OTHER CITIES SUMMARYMoney Transfer on PagaTotal MT Volume</v>
          </cell>
          <cell r="G780" t="str">
            <v xml:space="preserve"> </v>
          </cell>
        </row>
        <row r="781">
          <cell r="F781" t="str">
            <v>OTHER CITIES SUMMARYMoney Transfer on PagaTotal MT Value</v>
          </cell>
          <cell r="G781" t="str">
            <v xml:space="preserve"> </v>
          </cell>
        </row>
        <row r="782">
          <cell r="F782" t="str">
            <v>OTHER CITIES SUMMARYMoney Transfer on PagaAverage Value of MT</v>
          </cell>
          <cell r="G782" t="str">
            <v xml:space="preserve"> </v>
          </cell>
        </row>
        <row r="783">
          <cell r="F783" t="str">
            <v>OTHER CITIES SUMMARYMoney Transfer on PagaPaga MT Income</v>
          </cell>
          <cell r="G783" t="str">
            <v xml:space="preserve"> </v>
          </cell>
        </row>
        <row r="784">
          <cell r="F784" t="str">
            <v>OTHER CITIES SUMMARYMoney Transfer on PagaAgent MT Commission</v>
          </cell>
          <cell r="G784" t="str">
            <v xml:space="preserve"> </v>
          </cell>
        </row>
        <row r="785">
          <cell r="F785" t="str">
            <v>OTHER CITIES SUMMARYDeposit To BankNumber of Agents performing Deposit to Bank</v>
          </cell>
          <cell r="G785">
            <v>85</v>
          </cell>
        </row>
        <row r="786">
          <cell r="F786" t="str">
            <v>OTHER CITIES SUMMARYDeposit To BankChurn Agents DB</v>
          </cell>
          <cell r="G786">
            <v>8</v>
          </cell>
        </row>
        <row r="787">
          <cell r="F787" t="str">
            <v xml:space="preserve">OTHER CITIES SUMMARYDeposit To Bank New / Fresh Agents DB in Month </v>
          </cell>
          <cell r="G787">
            <v>20</v>
          </cell>
        </row>
        <row r="788">
          <cell r="F788" t="str">
            <v>OTHER CITIES SUMMARYDeposit To BankTotal DB Volume</v>
          </cell>
          <cell r="G788">
            <v>894</v>
          </cell>
        </row>
        <row r="789">
          <cell r="F789" t="str">
            <v>OTHER CITIES SUMMARYDeposit To BankTotal DB Volume - Reversals</v>
          </cell>
          <cell r="G789" t="str">
            <v xml:space="preserve"> </v>
          </cell>
        </row>
        <row r="790">
          <cell r="F790" t="str">
            <v>OTHER CITIES SUMMARYDeposit To BankTotal DB Value</v>
          </cell>
          <cell r="G790">
            <v>33486616</v>
          </cell>
        </row>
        <row r="791">
          <cell r="F791" t="str">
            <v>OTHER CITIES SUMMARYDeposit To BankTotal DB Value - Reversals</v>
          </cell>
          <cell r="G791" t="str">
            <v xml:space="preserve"> </v>
          </cell>
        </row>
        <row r="792">
          <cell r="F792" t="str">
            <v>OTHER CITIES SUMMARYDeposit To BankAverage Value of DB</v>
          </cell>
          <cell r="G792">
            <v>37457.06</v>
          </cell>
        </row>
        <row r="793">
          <cell r="F793" t="str">
            <v>OTHER CITIES SUMMARYDeposit To BankAverage Value of DB - Reversals</v>
          </cell>
          <cell r="G793" t="str">
            <v xml:space="preserve"> </v>
          </cell>
        </row>
        <row r="794">
          <cell r="F794" t="str">
            <v>OTHER CITIES SUMMARYDeposit To BankPaga DB Income</v>
          </cell>
          <cell r="G794">
            <v>66290</v>
          </cell>
        </row>
        <row r="795">
          <cell r="F795" t="str">
            <v>OTHER CITIES SUMMARYDeposit To BankPaga DB Income - Reversal</v>
          </cell>
          <cell r="G795" t="str">
            <v xml:space="preserve"> </v>
          </cell>
        </row>
        <row r="796">
          <cell r="F796" t="str">
            <v>OTHER CITIES SUMMARYDeposit To BankAgent DB Commission</v>
          </cell>
          <cell r="G796">
            <v>67810</v>
          </cell>
        </row>
        <row r="797">
          <cell r="F797" t="str">
            <v>OTHER CITIES SUMMARYDeposit To BankAgent DB Commission - Reversal</v>
          </cell>
          <cell r="G797" t="str">
            <v xml:space="preserve"> </v>
          </cell>
        </row>
        <row r="798">
          <cell r="F798" t="str">
            <v>OTHER CITIES SUMMARYBP DSTvNumber of agents performing DStv</v>
          </cell>
          <cell r="G798">
            <v>26</v>
          </cell>
        </row>
        <row r="799">
          <cell r="F799" t="str">
            <v>OTHER CITIES SUMMARYBP DSTvChurn Agents DStv BP</v>
          </cell>
          <cell r="G799">
            <v>3</v>
          </cell>
        </row>
        <row r="800">
          <cell r="F800" t="str">
            <v xml:space="preserve">OTHER CITIES SUMMARYBP DSTvNew / Fresh Agents BP in Month </v>
          </cell>
          <cell r="G800">
            <v>5</v>
          </cell>
        </row>
        <row r="801">
          <cell r="F801" t="str">
            <v>OTHER CITIES SUMMARYBP DSTvTotal DStv BP Volume</v>
          </cell>
          <cell r="G801">
            <v>146</v>
          </cell>
        </row>
        <row r="802">
          <cell r="F802" t="str">
            <v>OTHER CITIES SUMMARYBP DSTvTotal DStv BP Value</v>
          </cell>
          <cell r="G802">
            <v>589130</v>
          </cell>
        </row>
        <row r="803">
          <cell r="F803" t="str">
            <v>OTHER CITIES SUMMARYBP DSTvAverage Value of DStv BP</v>
          </cell>
          <cell r="G803">
            <v>4035.14</v>
          </cell>
        </row>
        <row r="804">
          <cell r="F804" t="str">
            <v>OTHER CITIES SUMMARYBP DSTvPaga DStv BP Income</v>
          </cell>
          <cell r="G804">
            <v>8811.2999999999993</v>
          </cell>
        </row>
        <row r="805">
          <cell r="F805" t="str">
            <v>OTHER CITIES SUMMARYBP DSTvAgent DStv BP Commission</v>
          </cell>
          <cell r="G805">
            <v>5410</v>
          </cell>
        </row>
        <row r="806">
          <cell r="F806" t="str">
            <v>OTHER CITIES SUMMARYBP GoTvNumber of agents performing Gotv</v>
          </cell>
          <cell r="G806">
            <v>42</v>
          </cell>
        </row>
        <row r="807">
          <cell r="F807" t="str">
            <v>OTHER CITIES SUMMARYBP GoTvChurn Agents Gotv BP</v>
          </cell>
          <cell r="G807">
            <v>5</v>
          </cell>
        </row>
        <row r="808">
          <cell r="F808" t="str">
            <v xml:space="preserve">OTHER CITIES SUMMARYBP GoTvNew / Fresh Agents BP in Month </v>
          </cell>
          <cell r="G808">
            <v>10</v>
          </cell>
        </row>
        <row r="809">
          <cell r="F809" t="str">
            <v>OTHER CITIES SUMMARYBP GoTvTotal Gotv BP Volume</v>
          </cell>
          <cell r="G809">
            <v>1520</v>
          </cell>
        </row>
        <row r="810">
          <cell r="F810" t="str">
            <v>OTHER CITIES SUMMARYBP GoTvTotal Gotv BP Volume - Reversals</v>
          </cell>
          <cell r="G810">
            <v>8</v>
          </cell>
        </row>
        <row r="811">
          <cell r="F811" t="str">
            <v>OTHER CITIES SUMMARYBP GoTvTotal Gotv BP Value</v>
          </cell>
          <cell r="G811">
            <v>2594850</v>
          </cell>
        </row>
        <row r="812">
          <cell r="F812" t="str">
            <v>OTHER CITIES SUMMARYBP GoTvTotal Gotv BP Value - Reversals</v>
          </cell>
          <cell r="G812">
            <v>-13800</v>
          </cell>
        </row>
        <row r="813">
          <cell r="F813" t="str">
            <v>OTHER CITIES SUMMARYBP GoTvAverage Value of Gotv BP</v>
          </cell>
          <cell r="G813">
            <v>1707.14</v>
          </cell>
        </row>
        <row r="814">
          <cell r="F814" t="str">
            <v>OTHER CITIES SUMMARYBP GoTvAverage Value of Gotv BP - Reversals</v>
          </cell>
          <cell r="G814">
            <v>-1725</v>
          </cell>
        </row>
        <row r="815">
          <cell r="F815" t="str">
            <v>OTHER CITIES SUMMARYBP GoTvPaga Gotv BP Income</v>
          </cell>
          <cell r="G815">
            <v>56212.5</v>
          </cell>
        </row>
        <row r="816">
          <cell r="F816" t="str">
            <v>OTHER CITIES SUMMARYBP GoTvPaga Gotv BP Income - Reversals</v>
          </cell>
          <cell r="G816">
            <v>-114</v>
          </cell>
        </row>
        <row r="817">
          <cell r="F817" t="str">
            <v>OTHER CITIES SUMMARYBP GoTvAgent Gotv BP Commission</v>
          </cell>
          <cell r="G817">
            <v>30480</v>
          </cell>
        </row>
        <row r="818">
          <cell r="F818" t="str">
            <v>OTHER CITIES SUMMARYBP GoTvAgent Gotv BP Commission - Reversals</v>
          </cell>
          <cell r="G818">
            <v>-60</v>
          </cell>
        </row>
        <row r="819">
          <cell r="F819" t="str">
            <v>OTHER CITIES SUMMARYBP StartimesNumber of agents performing Startimes</v>
          </cell>
          <cell r="G819">
            <v>28</v>
          </cell>
        </row>
        <row r="820">
          <cell r="F820" t="str">
            <v>OTHER CITIES SUMMARYBP StartimesChurn Agents Startimes BP</v>
          </cell>
          <cell r="G820">
            <v>6</v>
          </cell>
        </row>
        <row r="821">
          <cell r="F821" t="str">
            <v xml:space="preserve">OTHER CITIES SUMMARYBP StartimesNew / Fresh Agents BP in Month </v>
          </cell>
          <cell r="G821">
            <v>5</v>
          </cell>
        </row>
        <row r="822">
          <cell r="F822" t="str">
            <v>OTHER CITIES SUMMARYBP StartimesTotal Startimes BP Volume</v>
          </cell>
          <cell r="G822">
            <v>242</v>
          </cell>
        </row>
        <row r="823">
          <cell r="F823" t="str">
            <v>OTHER CITIES SUMMARYBP StartimesTotal Startimes BP Value</v>
          </cell>
          <cell r="G823">
            <v>287500</v>
          </cell>
        </row>
        <row r="824">
          <cell r="F824" t="str">
            <v>OTHER CITIES SUMMARYBP StartimesAverage Value of Startimes BP</v>
          </cell>
          <cell r="G824">
            <v>1188.02</v>
          </cell>
        </row>
        <row r="825">
          <cell r="F825" t="str">
            <v>OTHER CITIES SUMMARYBP StartimesPaga Startimes BP Income</v>
          </cell>
          <cell r="G825">
            <v>278875</v>
          </cell>
        </row>
        <row r="826">
          <cell r="F826" t="str">
            <v>OTHER CITIES SUMMARYBP StartimesAgent Startimes BP Commission</v>
          </cell>
          <cell r="G826">
            <v>8625</v>
          </cell>
        </row>
        <row r="827">
          <cell r="F827" t="str">
            <v>OTHER CITIES SUMMARYBP OtherNumber of agents performing Other</v>
          </cell>
          <cell r="G827">
            <v>5</v>
          </cell>
        </row>
        <row r="828">
          <cell r="F828" t="str">
            <v>OTHER CITIES SUMMARYBP OtherChurn Agents Other BP</v>
          </cell>
          <cell r="G828" t="str">
            <v xml:space="preserve"> </v>
          </cell>
        </row>
        <row r="829">
          <cell r="F829" t="str">
            <v xml:space="preserve">OTHER CITIES SUMMARYBP OtherNew / Fresh Agents BP in Month </v>
          </cell>
          <cell r="G829">
            <v>4</v>
          </cell>
        </row>
        <row r="830">
          <cell r="F830" t="str">
            <v>OTHER CITIES SUMMARYBP OtherTotal Other BP Volume</v>
          </cell>
          <cell r="G830">
            <v>5</v>
          </cell>
        </row>
        <row r="831">
          <cell r="F831" t="str">
            <v>OTHER CITIES SUMMARYBP OtherTotal Other BP Value</v>
          </cell>
          <cell r="G831">
            <v>17500</v>
          </cell>
        </row>
        <row r="832">
          <cell r="F832" t="str">
            <v>OTHER CITIES SUMMARYBP OtherAverage Value of Other BP</v>
          </cell>
          <cell r="G832">
            <v>3500</v>
          </cell>
        </row>
        <row r="833">
          <cell r="F833" t="str">
            <v>OTHER CITIES SUMMARYBP OtherPaga Other BP Income</v>
          </cell>
          <cell r="G833">
            <v>1000</v>
          </cell>
        </row>
        <row r="834">
          <cell r="F834" t="str">
            <v>OTHER CITIES SUMMARYBP OtherAgent Other BP Commission</v>
          </cell>
          <cell r="G834">
            <v>200</v>
          </cell>
        </row>
        <row r="835">
          <cell r="F835" t="str">
            <v>OTHER CITIES SUMMARYAirtimeNumber of Agents performing Airtime on Transaction</v>
          </cell>
          <cell r="G835">
            <v>130</v>
          </cell>
        </row>
        <row r="836">
          <cell r="F836" t="str">
            <v>OTHER CITIES SUMMARYAirtimeChurn Agents Airtime</v>
          </cell>
          <cell r="G836">
            <v>16</v>
          </cell>
        </row>
        <row r="837">
          <cell r="F837" t="str">
            <v xml:space="preserve">OTHER CITIES SUMMARYAirtimeNew / Fresh Agents Airtime in Month </v>
          </cell>
          <cell r="G837">
            <v>18</v>
          </cell>
        </row>
        <row r="838">
          <cell r="F838" t="str">
            <v>OTHER CITIES SUMMARYAirtimeTotal Airtime Volume</v>
          </cell>
          <cell r="G838">
            <v>1539</v>
          </cell>
        </row>
        <row r="839">
          <cell r="F839" t="str">
            <v>OTHER CITIES SUMMARYAirtimeTotal Airtime Volume - Reversal</v>
          </cell>
          <cell r="G839">
            <v>8</v>
          </cell>
        </row>
        <row r="840">
          <cell r="F840" t="str">
            <v>OTHER CITIES SUMMARYAirtimeTotal Airtime Value</v>
          </cell>
          <cell r="G840">
            <v>816253.25</v>
          </cell>
        </row>
        <row r="841">
          <cell r="F841" t="str">
            <v>OTHER CITIES SUMMARYAirtimeTotal Airtime Value - Reversals</v>
          </cell>
          <cell r="G841">
            <v>-8800</v>
          </cell>
        </row>
        <row r="842">
          <cell r="F842" t="str">
            <v>OTHER CITIES SUMMARYAirtimeAverage Value of Airtime</v>
          </cell>
          <cell r="G842">
            <v>530.38</v>
          </cell>
        </row>
        <row r="843">
          <cell r="F843" t="str">
            <v>OTHER CITIES SUMMARYAirtimeAverage Value of Airtime - Reversals</v>
          </cell>
          <cell r="G843">
            <v>-1100</v>
          </cell>
        </row>
        <row r="844">
          <cell r="F844" t="str">
            <v>OTHER CITIES SUMMARYAirtimePaga Airtime Income</v>
          </cell>
          <cell r="G844">
            <v>37263.32</v>
          </cell>
        </row>
        <row r="845">
          <cell r="F845" t="str">
            <v>OTHER CITIES SUMMARYAirtimePaga Airtime Income - Reversals</v>
          </cell>
          <cell r="G845">
            <v>-616</v>
          </cell>
        </row>
        <row r="846">
          <cell r="F846" t="str">
            <v>OTHER CITIES SUMMARYAirtimeAgent Airtime Commission</v>
          </cell>
          <cell r="G846">
            <v>24736.6</v>
          </cell>
        </row>
        <row r="847">
          <cell r="F847" t="str">
            <v>OTHER CITIES SUMMARYAirtimeAgent Airtime Commission - Reversals</v>
          </cell>
          <cell r="G847">
            <v>-15</v>
          </cell>
        </row>
        <row r="848">
          <cell r="F848" t="str">
            <v>OTHER CITIES SUMMARYAgent Network Sales# of Approved Agents in Total</v>
          </cell>
          <cell r="G848">
            <v>8000</v>
          </cell>
        </row>
        <row r="849">
          <cell r="F849" t="str">
            <v>OTHER CITIES SUMMARYAgent Network SalesActive Agents in total (at least 1 transactions in the month)</v>
          </cell>
          <cell r="G849">
            <v>4589</v>
          </cell>
        </row>
        <row r="850">
          <cell r="F850" t="str">
            <v>OTHER CITIES SUMMARYAgent Network SalesActive Agents in total (at least 5 transactions in the month)</v>
          </cell>
          <cell r="G850">
            <v>4042</v>
          </cell>
        </row>
        <row r="851">
          <cell r="F851" t="str">
            <v>OTHER CITIES SUMMARYAgent Network SalesFresh Active Agents in total (at least 1 transactions in the month)</v>
          </cell>
          <cell r="G851">
            <v>362</v>
          </cell>
        </row>
        <row r="852">
          <cell r="F852" t="str">
            <v>OTHER CITIES SUMMARYAgent Network SalesFresh Active Agents in total (at least 5 transactions in the month)</v>
          </cell>
          <cell r="G852">
            <v>355</v>
          </cell>
        </row>
        <row r="853">
          <cell r="F853" t="str">
            <v>OTHER CITIES SUMMARYAgent Network SalesChurn Active Agents (1 txn in Month)</v>
          </cell>
          <cell r="G853">
            <v>275</v>
          </cell>
        </row>
        <row r="854">
          <cell r="F854" t="str">
            <v>OTHER CITIES SUMMARYAgent Network SalesChurn Active Agents (5 txn in Month)</v>
          </cell>
          <cell r="G854">
            <v>262</v>
          </cell>
        </row>
        <row r="855">
          <cell r="F855" t="str">
            <v>OTHER CITIES SUMMARYKaduna - All data in this section apply only to agents in Kaduna (or the specific city)# Agents in City</v>
          </cell>
          <cell r="G855">
            <v>220</v>
          </cell>
        </row>
        <row r="856">
          <cell r="F856" t="str">
            <v>OTHER CITIES SUMMARYKaduna - All data in this section apply only to agents in Kaduna (or the specific city)Active Agents in City in month (at least 1 transactions in the month)</v>
          </cell>
          <cell r="G856">
            <v>114</v>
          </cell>
        </row>
        <row r="857">
          <cell r="F857" t="str">
            <v>OTHER CITIES SUMMARYKaduna - All data in this section apply only to agents in Kaduna (or the specific city)Active Agents in City in month (at least 5 transactions in the month)</v>
          </cell>
          <cell r="G857">
            <v>97</v>
          </cell>
        </row>
        <row r="858">
          <cell r="F858" t="str">
            <v>OTHER CITIES SUMMARYKaduna - All data in this section apply only to agents in Kaduna (or the specific city)Churn City Agents in Month (1 txn in Month)</v>
          </cell>
          <cell r="G858">
            <v>4</v>
          </cell>
        </row>
        <row r="859">
          <cell r="F859" t="str">
            <v>OTHER CITIES SUMMARYKaduna - All data in this section apply only to agents in Kaduna (or the specific city)Churn City Agents in Month (5 txn in Month)</v>
          </cell>
          <cell r="G859">
            <v>8</v>
          </cell>
        </row>
        <row r="860">
          <cell r="F860" t="str">
            <v>OTHER CITIES SUMMARYDeposit into Paga Number of Agents performing at least 1 Deposit for Customer or another Agent (Accept Deposit)</v>
          </cell>
          <cell r="G860">
            <v>29</v>
          </cell>
        </row>
        <row r="861">
          <cell r="F861" t="str">
            <v>OTHER CITIES SUMMARYDeposit into Paga Churn Agents DP</v>
          </cell>
          <cell r="G861">
            <v>10</v>
          </cell>
        </row>
        <row r="862">
          <cell r="F862" t="str">
            <v xml:space="preserve">OTHER CITIES SUMMARYDeposit into Paga New / Fresh Agents DP in Month </v>
          </cell>
          <cell r="G862">
            <v>11</v>
          </cell>
        </row>
        <row r="863">
          <cell r="F863" t="str">
            <v>OTHER CITIES SUMMARYDeposit into Paga Total DP Volume</v>
          </cell>
          <cell r="G863">
            <v>170</v>
          </cell>
        </row>
        <row r="864">
          <cell r="F864" t="str">
            <v>OTHER CITIES SUMMARYDeposit into Paga Total DP Value</v>
          </cell>
          <cell r="G864">
            <v>1965553</v>
          </cell>
        </row>
        <row r="865">
          <cell r="F865" t="str">
            <v>OTHER CITIES SUMMARYDeposit into Paga Average Value of DP</v>
          </cell>
          <cell r="G865">
            <v>11562.08</v>
          </cell>
        </row>
        <row r="866">
          <cell r="F866" t="str">
            <v>OTHER CITIES SUMMARYMoney Transfer on PagaNumber of Agents performing MT on Paga (to customer or non-customer)</v>
          </cell>
        </row>
        <row r="867">
          <cell r="F867" t="str">
            <v>OTHER CITIES SUMMARYMoney Transfer on PagaChurn Agents MT</v>
          </cell>
          <cell r="G867">
            <v>2</v>
          </cell>
        </row>
        <row r="868">
          <cell r="F868" t="str">
            <v xml:space="preserve">OTHER CITIES SUMMARYMoney Transfer on PagaNew / Fresh Agents MT in Month </v>
          </cell>
        </row>
        <row r="869">
          <cell r="F869" t="str">
            <v>OTHER CITIES SUMMARYMoney Transfer on PagaTotal MT Volume</v>
          </cell>
        </row>
        <row r="870">
          <cell r="F870" t="str">
            <v>OTHER CITIES SUMMARYMoney Transfer on PagaTotal MT Value</v>
          </cell>
        </row>
        <row r="871">
          <cell r="F871" t="str">
            <v>OTHER CITIES SUMMARYMoney Transfer on PagaAverage Value of MT</v>
          </cell>
        </row>
        <row r="872">
          <cell r="F872" t="str">
            <v>OTHER CITIES SUMMARYMoney Transfer on PagaPaga MT Income</v>
          </cell>
        </row>
        <row r="873">
          <cell r="F873" t="str">
            <v>OTHER CITIES SUMMARYMoney Transfer on PagaAgent MT Commission</v>
          </cell>
        </row>
        <row r="874">
          <cell r="F874" t="str">
            <v>OTHER CITIES SUMMARYDeposit To BankNumber of Agents performing Deposit to Bank</v>
          </cell>
          <cell r="G874">
            <v>72</v>
          </cell>
        </row>
        <row r="875">
          <cell r="F875" t="str">
            <v>OTHER CITIES SUMMARYDeposit To BankChurn Agents DB</v>
          </cell>
          <cell r="G875">
            <v>19</v>
          </cell>
        </row>
        <row r="876">
          <cell r="F876" t="str">
            <v xml:space="preserve">OTHER CITIES SUMMARYDeposit To Bank New / Fresh Agents DB in Month </v>
          </cell>
          <cell r="G876">
            <v>6</v>
          </cell>
        </row>
        <row r="877">
          <cell r="F877" t="str">
            <v>OTHER CITIES SUMMARYDeposit To BankTotal DB Volume</v>
          </cell>
          <cell r="G877">
            <v>612</v>
          </cell>
        </row>
        <row r="878">
          <cell r="F878" t="str">
            <v>OTHER CITIES SUMMARYDeposit To BankTotal DB Volume - Reversals</v>
          </cell>
          <cell r="G878">
            <v>1</v>
          </cell>
        </row>
        <row r="879">
          <cell r="F879" t="str">
            <v>OTHER CITIES SUMMARYDeposit To BankTotal DB Value</v>
          </cell>
          <cell r="G879">
            <v>16444600</v>
          </cell>
        </row>
        <row r="880">
          <cell r="F880" t="str">
            <v>OTHER CITIES SUMMARYDeposit To BankTotal DB Value - Reversals</v>
          </cell>
          <cell r="G880">
            <v>-5000</v>
          </cell>
        </row>
        <row r="881">
          <cell r="F881" t="str">
            <v>OTHER CITIES SUMMARYDeposit To BankAverage Value of DB</v>
          </cell>
          <cell r="G881">
            <v>26870.26</v>
          </cell>
        </row>
        <row r="882">
          <cell r="F882" t="str">
            <v>OTHER CITIES SUMMARYDeposit To BankAverage Value of DB - Reversals</v>
          </cell>
          <cell r="G882">
            <v>-5000</v>
          </cell>
        </row>
        <row r="883">
          <cell r="F883" t="str">
            <v>OTHER CITIES SUMMARYDeposit To BankPaga DB Income</v>
          </cell>
          <cell r="G883">
            <v>48700</v>
          </cell>
        </row>
        <row r="884">
          <cell r="F884" t="str">
            <v>OTHER CITIES SUMMARYDeposit To BankPaga DB Income - Reversal</v>
          </cell>
          <cell r="G884">
            <v>-100</v>
          </cell>
        </row>
        <row r="885">
          <cell r="F885" t="str">
            <v>OTHER CITIES SUMMARYDeposit To BankAgent DB Commission</v>
          </cell>
          <cell r="G885">
            <v>42800</v>
          </cell>
        </row>
        <row r="886">
          <cell r="F886" t="str">
            <v>OTHER CITIES SUMMARYDeposit To BankAgent DB Commission - Reversal</v>
          </cell>
          <cell r="G886">
            <v>-50</v>
          </cell>
        </row>
        <row r="887">
          <cell r="F887" t="str">
            <v>OTHER CITIES SUMMARYBP DSTvNumber of agents performing DStv</v>
          </cell>
          <cell r="G887">
            <v>62</v>
          </cell>
        </row>
        <row r="888">
          <cell r="F888" t="str">
            <v>OTHER CITIES SUMMARYBP DSTvChurn Agents DStv BP</v>
          </cell>
          <cell r="G888">
            <v>4</v>
          </cell>
        </row>
        <row r="889">
          <cell r="F889" t="str">
            <v xml:space="preserve">OTHER CITIES SUMMARYBP DSTvNew / Fresh Agents BP in Month </v>
          </cell>
          <cell r="G889">
            <v>11</v>
          </cell>
        </row>
        <row r="890">
          <cell r="F890" t="str">
            <v>OTHER CITIES SUMMARYBP DSTvTotal DStv BP Volume</v>
          </cell>
          <cell r="G890">
            <v>1017</v>
          </cell>
        </row>
        <row r="891">
          <cell r="F891" t="str">
            <v>OTHER CITIES SUMMARYBP DSTvTotal DStv BP Volume - Reversal</v>
          </cell>
          <cell r="G891">
            <v>10</v>
          </cell>
        </row>
        <row r="892">
          <cell r="F892" t="str">
            <v>OTHER CITIES SUMMARYBP DSTvTotal DStv BP Value</v>
          </cell>
          <cell r="G892">
            <v>4682377</v>
          </cell>
        </row>
        <row r="893">
          <cell r="F893" t="str">
            <v>OTHER CITIES SUMMARYBP DSTvTotal DStv BP Value - Reversal</v>
          </cell>
          <cell r="G893">
            <v>-89350</v>
          </cell>
        </row>
        <row r="894">
          <cell r="F894" t="str">
            <v>OTHER CITIES SUMMARYBP DSTvAverage Value of DStv BP</v>
          </cell>
          <cell r="G894">
            <v>4604.1099999999997</v>
          </cell>
        </row>
        <row r="895">
          <cell r="F895" t="str">
            <v>OTHER CITIES SUMMARYBP DSTvAverage Value of DStv BP - Reversals</v>
          </cell>
          <cell r="G895">
            <v>-8935</v>
          </cell>
        </row>
        <row r="896">
          <cell r="F896" t="str">
            <v>OTHER CITIES SUMMARYBP DSTvPaga DStv BP Income</v>
          </cell>
          <cell r="G896">
            <v>67537.27</v>
          </cell>
        </row>
        <row r="897">
          <cell r="F897" t="str">
            <v>OTHER CITIES SUMMARYBP DSTvPaga DStv BP Income - Reversals</v>
          </cell>
          <cell r="G897">
            <v>-320</v>
          </cell>
        </row>
        <row r="898">
          <cell r="F898" t="str">
            <v>OTHER CITIES SUMMARYBP DSTvAgent DStv BP Commission</v>
          </cell>
          <cell r="G898">
            <v>42980</v>
          </cell>
        </row>
        <row r="899">
          <cell r="F899" t="str">
            <v>OTHER CITIES SUMMARYBP DSTvAgent DStv BP Commission - Reversals</v>
          </cell>
          <cell r="G899">
            <v>-200</v>
          </cell>
        </row>
        <row r="900">
          <cell r="F900" t="str">
            <v>OTHER CITIES SUMMARYBP GoTvNumber of agents performing Gotv</v>
          </cell>
          <cell r="G900">
            <v>82</v>
          </cell>
        </row>
        <row r="901">
          <cell r="F901" t="str">
            <v>OTHER CITIES SUMMARYBP GoTvChurn Agents Gotv BP</v>
          </cell>
          <cell r="G901">
            <v>5</v>
          </cell>
        </row>
        <row r="902">
          <cell r="F902" t="str">
            <v xml:space="preserve">OTHER CITIES SUMMARYBP GoTvNew / Fresh Agents BP in Month </v>
          </cell>
          <cell r="G902">
            <v>7</v>
          </cell>
        </row>
        <row r="903">
          <cell r="F903" t="str">
            <v>OTHER CITIES SUMMARYBP GoTvTotal Gotv BP Volume</v>
          </cell>
          <cell r="G903">
            <v>4850</v>
          </cell>
        </row>
        <row r="904">
          <cell r="F904" t="str">
            <v>OTHER CITIES SUMMARYBP GoTvTotal Gotv BP Volume - Reversals</v>
          </cell>
          <cell r="G904">
            <v>26</v>
          </cell>
        </row>
        <row r="905">
          <cell r="F905" t="str">
            <v>OTHER CITIES SUMMARYBP GoTvTotal Gotv BP Value</v>
          </cell>
          <cell r="G905">
            <v>8096900</v>
          </cell>
        </row>
        <row r="906">
          <cell r="F906" t="str">
            <v>OTHER CITIES SUMMARYBP GoTvTotal Gotv BP Value - Reversals</v>
          </cell>
          <cell r="G906">
            <v>-47900</v>
          </cell>
        </row>
        <row r="907">
          <cell r="F907" t="str">
            <v>OTHER CITIES SUMMARYBP GoTvAverage Value of Gotv BP</v>
          </cell>
          <cell r="G907">
            <v>1669.46</v>
          </cell>
        </row>
        <row r="908">
          <cell r="F908" t="str">
            <v>OTHER CITIES SUMMARYBP GoTvAverage Value of Gotv BP - Reversals</v>
          </cell>
          <cell r="G908">
            <v>-1842.31</v>
          </cell>
        </row>
        <row r="909">
          <cell r="F909" t="str">
            <v>OTHER CITIES SUMMARYBP GoTvPaga Gotv BP Income</v>
          </cell>
          <cell r="G909">
            <v>177533</v>
          </cell>
        </row>
        <row r="910">
          <cell r="F910" t="str">
            <v>OTHER CITIES SUMMARYBP GoTvPaga Gotv BP Income - Reversals</v>
          </cell>
          <cell r="G910">
            <v>-395</v>
          </cell>
        </row>
        <row r="911">
          <cell r="F911" t="str">
            <v>OTHER CITIES SUMMARYBP GoTvAgent Gotv BP Commission</v>
          </cell>
          <cell r="G911">
            <v>98370</v>
          </cell>
        </row>
        <row r="912">
          <cell r="F912" t="str">
            <v>OTHER CITIES SUMMARYBP GoTvAgent Gotv BP Commission - Reversals</v>
          </cell>
          <cell r="G912">
            <v>-240</v>
          </cell>
        </row>
        <row r="913">
          <cell r="F913" t="str">
            <v>OTHER CITIES SUMMARYBP StartimesNumber of agents performing Startimes</v>
          </cell>
          <cell r="G913">
            <v>59</v>
          </cell>
        </row>
        <row r="914">
          <cell r="F914" t="str">
            <v>OTHER CITIES SUMMARYBP StartimesChurn Agents Startimes BP</v>
          </cell>
          <cell r="G914">
            <v>3</v>
          </cell>
        </row>
        <row r="915">
          <cell r="F915" t="str">
            <v xml:space="preserve">OTHER CITIES SUMMARYBP StartimesNew / Fresh Agents BP in Month </v>
          </cell>
          <cell r="G915">
            <v>11</v>
          </cell>
        </row>
        <row r="916">
          <cell r="F916" t="str">
            <v>OTHER CITIES SUMMARYBP StartimesTotal Startimes BP Volume</v>
          </cell>
          <cell r="G916">
            <v>2073</v>
          </cell>
        </row>
        <row r="917">
          <cell r="F917" t="str">
            <v>OTHER CITIES SUMMARYBP StartimesTotal Startimes BP Value</v>
          </cell>
          <cell r="G917">
            <v>2614300</v>
          </cell>
        </row>
        <row r="918">
          <cell r="F918" t="str">
            <v>OTHER CITIES SUMMARYBP StartimesAverage Value of Startimes BP</v>
          </cell>
          <cell r="G918">
            <v>1261.1199999999999</v>
          </cell>
        </row>
        <row r="919">
          <cell r="F919" t="str">
            <v>OTHER CITIES SUMMARYBP StartimesPaga Startimes BP Income</v>
          </cell>
          <cell r="G919">
            <v>2535871</v>
          </cell>
        </row>
        <row r="920">
          <cell r="F920" t="str">
            <v>OTHER CITIES SUMMARYBP StartimesAgent Startimes BP Commission</v>
          </cell>
          <cell r="G920">
            <v>78429</v>
          </cell>
        </row>
        <row r="921">
          <cell r="F921" t="str">
            <v>OTHER CITIES SUMMARYBP OtherNumber of agents performing Other</v>
          </cell>
          <cell r="G921">
            <v>5</v>
          </cell>
        </row>
        <row r="922">
          <cell r="F922" t="str">
            <v>OTHER CITIES SUMMARYBP OtherChurn Agents Other BP</v>
          </cell>
        </row>
        <row r="923">
          <cell r="F923" t="str">
            <v xml:space="preserve">OTHER CITIES SUMMARYBP OtherNew / Fresh Agents BP in Month </v>
          </cell>
          <cell r="G923">
            <v>4</v>
          </cell>
        </row>
        <row r="924">
          <cell r="F924" t="str">
            <v>OTHER CITIES SUMMARYBP OtherTotal Other BP Volume</v>
          </cell>
          <cell r="G924">
            <v>5</v>
          </cell>
        </row>
        <row r="925">
          <cell r="F925" t="str">
            <v>OTHER CITIES SUMMARYBP OtherTotal Other BP Value</v>
          </cell>
          <cell r="G925">
            <v>24500</v>
          </cell>
        </row>
        <row r="926">
          <cell r="F926" t="str">
            <v>OTHER CITIES SUMMARYBP OtherAverage Value of Other BP</v>
          </cell>
          <cell r="G926">
            <v>4900</v>
          </cell>
        </row>
        <row r="927">
          <cell r="F927" t="str">
            <v>OTHER CITIES SUMMARYBP OtherPaga Other BP Income</v>
          </cell>
          <cell r="G927">
            <v>1073.68</v>
          </cell>
        </row>
        <row r="928">
          <cell r="F928" t="str">
            <v>OTHER CITIES SUMMARYBP OtherAgent Other BP Commission</v>
          </cell>
          <cell r="G928">
            <v>230</v>
          </cell>
        </row>
        <row r="929">
          <cell r="F929" t="str">
            <v>OTHER CITIES SUMMARYAirtimeNumber of Agents performing Airtime on Transaction</v>
          </cell>
          <cell r="G929">
            <v>145</v>
          </cell>
        </row>
        <row r="930">
          <cell r="F930" t="str">
            <v>OTHER CITIES SUMMARYAirtimeChurn Agents Airtime</v>
          </cell>
          <cell r="G930">
            <v>10</v>
          </cell>
        </row>
        <row r="931">
          <cell r="F931" t="str">
            <v xml:space="preserve">OTHER CITIES SUMMARYAirtimeNew / Fresh Agents Airtime in Month </v>
          </cell>
          <cell r="G931">
            <v>13</v>
          </cell>
        </row>
        <row r="932">
          <cell r="F932" t="str">
            <v>OTHER CITIES SUMMARYAirtimeTotal Airtime Volume</v>
          </cell>
          <cell r="G932">
            <v>2378</v>
          </cell>
        </row>
        <row r="933">
          <cell r="F933" t="str">
            <v>OTHER CITIES SUMMARYAirtimeTotal Airtime Volume - Reversal</v>
          </cell>
          <cell r="G933">
            <v>6</v>
          </cell>
        </row>
        <row r="934">
          <cell r="F934" t="str">
            <v>OTHER CITIES SUMMARYAirtimeTotal Airtime Value</v>
          </cell>
          <cell r="G934">
            <v>1443414.13</v>
          </cell>
        </row>
        <row r="935">
          <cell r="F935" t="str">
            <v>OTHER CITIES SUMMARYAirtimeTotal Airtime Value - Reversals</v>
          </cell>
          <cell r="G935">
            <v>-3900</v>
          </cell>
        </row>
        <row r="936">
          <cell r="F936" t="str">
            <v>OTHER CITIES SUMMARYAirtimeAverage Value of Airtime</v>
          </cell>
          <cell r="G936">
            <v>606.99</v>
          </cell>
        </row>
        <row r="937">
          <cell r="F937" t="str">
            <v>OTHER CITIES SUMMARYAirtimeAverage Value of Airtime - Reversals</v>
          </cell>
          <cell r="G937">
            <v>-650</v>
          </cell>
        </row>
        <row r="938">
          <cell r="F938" t="str">
            <v>OTHER CITIES SUMMARYAirtimePaga Airtime Income</v>
          </cell>
          <cell r="G938">
            <v>66049</v>
          </cell>
        </row>
        <row r="939">
          <cell r="F939" t="str">
            <v>OTHER CITIES SUMMARYAirtimePaga Airtime Income - Reversals</v>
          </cell>
          <cell r="G939">
            <v>-273</v>
          </cell>
        </row>
        <row r="940">
          <cell r="F940" t="str">
            <v>OTHER CITIES SUMMARYAirtimeAgent Airtime Commission</v>
          </cell>
          <cell r="G940">
            <v>43419.43</v>
          </cell>
        </row>
        <row r="941">
          <cell r="F941" t="str">
            <v>OTHER CITIES SUMMARYAirtimeAgent Airtime Commission - Reversals</v>
          </cell>
          <cell r="G941">
            <v>0</v>
          </cell>
        </row>
        <row r="942">
          <cell r="F942" t="str">
            <v>OTHER CITIES SUMMARYAgent Network Sales# of Approved Agents in Total</v>
          </cell>
          <cell r="G942">
            <v>8000</v>
          </cell>
        </row>
        <row r="943">
          <cell r="F943" t="str">
            <v>OTHER CITIES SUMMARYAgent Network SalesActive Agents in total (at least 1 transactions in the month)</v>
          </cell>
          <cell r="G943">
            <v>4589</v>
          </cell>
        </row>
        <row r="944">
          <cell r="F944" t="str">
            <v>OTHER CITIES SUMMARYAgent Network SalesActive Agents in total (at least 5 transactions in the month)</v>
          </cell>
          <cell r="G944">
            <v>4042</v>
          </cell>
        </row>
        <row r="945">
          <cell r="F945" t="str">
            <v>OTHER CITIES SUMMARYAgent Network SalesFresh Active Agents in total (at least 1 transactions in the month)</v>
          </cell>
          <cell r="G945">
            <v>362</v>
          </cell>
        </row>
        <row r="946">
          <cell r="F946" t="str">
            <v>OTHER CITIES SUMMARYAgent Network SalesFresh Active Agents in total (at least 5 transactions in the month)</v>
          </cell>
          <cell r="G946">
            <v>355</v>
          </cell>
        </row>
        <row r="947">
          <cell r="F947" t="str">
            <v>OTHER CITIES SUMMARYAgent Network SalesChurn Active Agents (1 txn in Month)</v>
          </cell>
          <cell r="G947">
            <v>275</v>
          </cell>
        </row>
        <row r="948">
          <cell r="F948" t="str">
            <v>OTHER CITIES SUMMARYAgent Network SalesChurn Active Agents (5 txn in Month)</v>
          </cell>
          <cell r="G948">
            <v>262</v>
          </cell>
        </row>
        <row r="949">
          <cell r="F949" t="str">
            <v>OTHER CITIES SUMMARYbenin - All data in this section apply only to agents in benin (or the specific city)# Agents in City</v>
          </cell>
          <cell r="G949">
            <v>224</v>
          </cell>
        </row>
        <row r="950">
          <cell r="F950" t="str">
            <v>OTHER CITIES SUMMARYbenin - All data in this section apply only to agents in benin (or the specific city)Active Agents in City in month (at least 1 transactions in the month)</v>
          </cell>
          <cell r="G950">
            <v>122</v>
          </cell>
        </row>
        <row r="951">
          <cell r="F951" t="str">
            <v>OTHER CITIES SUMMARYbenin - All data in this section apply only to agents in benin (or the specific city)Active Agents in City in month (at least 5 transactions in the month)</v>
          </cell>
          <cell r="G951">
            <v>114</v>
          </cell>
        </row>
        <row r="952">
          <cell r="F952" t="str">
            <v>OTHER CITIES SUMMARYbenin - All data in this section apply only to agents in benin (or the specific city)Churn City Agents in Month (1 txn in Month)</v>
          </cell>
          <cell r="G952">
            <v>8</v>
          </cell>
        </row>
        <row r="953">
          <cell r="F953" t="str">
            <v>OTHER CITIES SUMMARYbenin - All data in this section apply only to agents in benin (or the specific city)Churn City Agents in Month (5 txn in Month)</v>
          </cell>
          <cell r="G953">
            <v>4</v>
          </cell>
        </row>
        <row r="954">
          <cell r="F954" t="str">
            <v>OTHER CITIES SUMMARYDeposit into Paga Number of Agents performing at least 1 Deposit for Customer or another Agent (Accept Deposit)</v>
          </cell>
          <cell r="G954">
            <v>35</v>
          </cell>
        </row>
        <row r="955">
          <cell r="F955" t="str">
            <v>OTHER CITIES SUMMARYDeposit into Paga Churn Agents DP</v>
          </cell>
          <cell r="G955">
            <v>11</v>
          </cell>
        </row>
        <row r="956">
          <cell r="F956" t="str">
            <v xml:space="preserve">OTHER CITIES SUMMARYDeposit into Paga New / Fresh Agents DP in Month </v>
          </cell>
          <cell r="G956">
            <v>9</v>
          </cell>
        </row>
        <row r="957">
          <cell r="F957" t="str">
            <v>OTHER CITIES SUMMARYDeposit into Paga Total DP Volume</v>
          </cell>
          <cell r="G957">
            <v>184</v>
          </cell>
        </row>
        <row r="958">
          <cell r="F958" t="str">
            <v>OTHER CITIES SUMMARYDeposit into Paga Total DP Value</v>
          </cell>
          <cell r="G958">
            <v>2740493</v>
          </cell>
        </row>
        <row r="959">
          <cell r="F959" t="str">
            <v>OTHER CITIES SUMMARYDeposit into Paga Average Value of DP</v>
          </cell>
          <cell r="G959">
            <v>14893.98</v>
          </cell>
        </row>
        <row r="960">
          <cell r="F960" t="str">
            <v>OTHER CITIES SUMMARYMoney Transfer on PagaNumber of Agents performing MT on Paga (to customer or non-customer)</v>
          </cell>
          <cell r="G960" t="str">
            <v xml:space="preserve"> </v>
          </cell>
        </row>
        <row r="961">
          <cell r="F961" t="str">
            <v>OTHER CITIES SUMMARYMoney Transfer on PagaChurn Agents MT</v>
          </cell>
          <cell r="G961">
            <v>1</v>
          </cell>
        </row>
        <row r="962">
          <cell r="F962" t="str">
            <v xml:space="preserve">OTHER CITIES SUMMARYMoney Transfer on PagaNew / Fresh Agents MT in Month </v>
          </cell>
          <cell r="G962" t="str">
            <v xml:space="preserve"> </v>
          </cell>
        </row>
        <row r="963">
          <cell r="F963" t="str">
            <v>OTHER CITIES SUMMARYMoney Transfer on PagaTotal MT Volume</v>
          </cell>
          <cell r="G963" t="str">
            <v xml:space="preserve"> </v>
          </cell>
        </row>
        <row r="964">
          <cell r="F964" t="str">
            <v>OTHER CITIES SUMMARYMoney Transfer on PagaTotal MT Value</v>
          </cell>
          <cell r="G964" t="str">
            <v xml:space="preserve"> </v>
          </cell>
        </row>
        <row r="965">
          <cell r="F965" t="str">
            <v>OTHER CITIES SUMMARYMoney Transfer on PagaAverage Value of MT</v>
          </cell>
          <cell r="G965" t="str">
            <v xml:space="preserve"> </v>
          </cell>
        </row>
        <row r="966">
          <cell r="F966" t="str">
            <v>OTHER CITIES SUMMARYMoney Transfer on PagaPaga MT Income</v>
          </cell>
          <cell r="G966" t="str">
            <v xml:space="preserve"> </v>
          </cell>
        </row>
        <row r="967">
          <cell r="F967" t="str">
            <v>OTHER CITIES SUMMARYMoney Transfer on PagaAgent MT Commission</v>
          </cell>
          <cell r="G967" t="str">
            <v xml:space="preserve"> </v>
          </cell>
        </row>
        <row r="968">
          <cell r="F968" t="str">
            <v>OTHER CITIES SUMMARYDeposit To BankNumber of Agents performing Deposit to Bank</v>
          </cell>
          <cell r="G968">
            <v>57</v>
          </cell>
        </row>
        <row r="969">
          <cell r="F969" t="str">
            <v>OTHER CITIES SUMMARYDeposit To BankChurn Agents DB</v>
          </cell>
          <cell r="G969">
            <v>10</v>
          </cell>
        </row>
        <row r="970">
          <cell r="F970" t="str">
            <v xml:space="preserve">OTHER CITIES SUMMARYDeposit To Bank New / Fresh Agents DB in Month </v>
          </cell>
          <cell r="G970">
            <v>17</v>
          </cell>
        </row>
        <row r="971">
          <cell r="F971" t="str">
            <v>OTHER CITIES SUMMARYDeposit To BankTotal DB Volume</v>
          </cell>
          <cell r="G971">
            <v>626</v>
          </cell>
        </row>
        <row r="972">
          <cell r="F972" t="str">
            <v>OTHER CITIES SUMMARYDeposit To BankTotal DB Value</v>
          </cell>
          <cell r="G972">
            <v>13861700</v>
          </cell>
        </row>
        <row r="973">
          <cell r="F973" t="str">
            <v>OTHER CITIES SUMMARYDeposit To BankAverage Value of DB</v>
          </cell>
          <cell r="G973">
            <v>22143.29</v>
          </cell>
        </row>
        <row r="974">
          <cell r="F974" t="str">
            <v>OTHER CITIES SUMMARYDeposit To BankPaga DB Income</v>
          </cell>
          <cell r="G974">
            <v>50380</v>
          </cell>
        </row>
        <row r="975">
          <cell r="F975" t="str">
            <v>OTHER CITIES SUMMARYDeposit To BankAgent DB Commission</v>
          </cell>
          <cell r="G975">
            <v>43520</v>
          </cell>
        </row>
        <row r="976">
          <cell r="F976" t="str">
            <v>OTHER CITIES SUMMARYBP DSTvNumber of agents performing DStv</v>
          </cell>
          <cell r="G976">
            <v>60</v>
          </cell>
        </row>
        <row r="977">
          <cell r="F977" t="str">
            <v>OTHER CITIES SUMMARYBP DSTvChurn Agents DStv BP</v>
          </cell>
          <cell r="G977">
            <v>2</v>
          </cell>
        </row>
        <row r="978">
          <cell r="F978" t="str">
            <v xml:space="preserve">OTHER CITIES SUMMARYBP DSTvNew / Fresh Agents BP in Month </v>
          </cell>
          <cell r="G978">
            <v>12</v>
          </cell>
        </row>
        <row r="979">
          <cell r="F979" t="str">
            <v>OTHER CITIES SUMMARYBP DSTvTotal DStv BP Volume</v>
          </cell>
          <cell r="G979">
            <v>405</v>
          </cell>
        </row>
        <row r="980">
          <cell r="F980" t="str">
            <v>OTHER CITIES SUMMARYBP DSTvTotal DStv BP Volume - Reversal</v>
          </cell>
          <cell r="G980">
            <v>4</v>
          </cell>
        </row>
        <row r="981">
          <cell r="F981" t="str">
            <v>OTHER CITIES SUMMARYBP DSTvTotal DStv BP Value</v>
          </cell>
          <cell r="G981">
            <v>2082080</v>
          </cell>
        </row>
        <row r="982">
          <cell r="F982" t="str">
            <v>OTHER CITIES SUMMARYBP DSTvTotal DStv BP Value - Reversal</v>
          </cell>
          <cell r="G982">
            <v>-6000</v>
          </cell>
        </row>
        <row r="983">
          <cell r="F983" t="str">
            <v>OTHER CITIES SUMMARYBP DSTvAverage Value of DStv BP</v>
          </cell>
          <cell r="G983">
            <v>5140.9399999999996</v>
          </cell>
        </row>
        <row r="984">
          <cell r="F984" t="str">
            <v>OTHER CITIES SUMMARYBP DSTvAverage Value of DStv BP - Reversals</v>
          </cell>
          <cell r="G984">
            <v>-1500</v>
          </cell>
        </row>
        <row r="985">
          <cell r="F985" t="str">
            <v>OTHER CITIES SUMMARYBP DSTvPaga DStv BP Income</v>
          </cell>
          <cell r="G985">
            <v>28900.799999999999</v>
          </cell>
        </row>
        <row r="986">
          <cell r="F986" t="str">
            <v>OTHER CITIES SUMMARYBP DSTvPaga DStv BP Income - Reversals</v>
          </cell>
          <cell r="G986">
            <v>0</v>
          </cell>
        </row>
        <row r="987">
          <cell r="F987" t="str">
            <v>OTHER CITIES SUMMARYBP DSTvAgent DStv BP Commission</v>
          </cell>
          <cell r="G987">
            <v>19240</v>
          </cell>
        </row>
        <row r="988">
          <cell r="F988" t="str">
            <v>OTHER CITIES SUMMARYBP DSTvAgent DStv BP Commission - Reversals</v>
          </cell>
          <cell r="G988">
            <v>0</v>
          </cell>
        </row>
        <row r="989">
          <cell r="F989" t="str">
            <v>OTHER CITIES SUMMARYBP GoTvNumber of agents performing Gotv</v>
          </cell>
          <cell r="G989">
            <v>116</v>
          </cell>
        </row>
        <row r="990">
          <cell r="F990" t="str">
            <v>OTHER CITIES SUMMARYBP GoTvChurn Agents Gotv BP</v>
          </cell>
          <cell r="G990">
            <v>9</v>
          </cell>
        </row>
        <row r="991">
          <cell r="F991" t="str">
            <v xml:space="preserve">OTHER CITIES SUMMARYBP GoTvNew / Fresh Agents BP in Month </v>
          </cell>
          <cell r="G991">
            <v>12</v>
          </cell>
        </row>
        <row r="992">
          <cell r="F992" t="str">
            <v>OTHER CITIES SUMMARYBP GoTvTotal Gotv BP Volume</v>
          </cell>
          <cell r="G992">
            <v>5524</v>
          </cell>
        </row>
        <row r="993">
          <cell r="F993" t="str">
            <v>OTHER CITIES SUMMARYBP GoTvTotal Gotv BP Volume - Reversals</v>
          </cell>
          <cell r="G993">
            <v>43</v>
          </cell>
        </row>
        <row r="994">
          <cell r="F994" t="str">
            <v>OTHER CITIES SUMMARYBP GoTvTotal Gotv BP Value</v>
          </cell>
          <cell r="G994">
            <v>9557750</v>
          </cell>
        </row>
        <row r="995">
          <cell r="F995" t="str">
            <v>OTHER CITIES SUMMARYBP GoTvTotal Gotv BP Value - Reversals</v>
          </cell>
          <cell r="G995">
            <v>-74400</v>
          </cell>
        </row>
        <row r="996">
          <cell r="F996" t="str">
            <v>OTHER CITIES SUMMARYBP GoTvAverage Value of Gotv BP</v>
          </cell>
          <cell r="G996">
            <v>1730.22</v>
          </cell>
        </row>
        <row r="997">
          <cell r="F997" t="str">
            <v>OTHER CITIES SUMMARYBP GoTvAverage Value of Gotv BP - Reversals</v>
          </cell>
          <cell r="G997">
            <v>-1730.23</v>
          </cell>
        </row>
        <row r="998">
          <cell r="F998" t="str">
            <v>OTHER CITIES SUMMARYBP GoTvPaga Gotv BP Income</v>
          </cell>
          <cell r="G998">
            <v>205111.5</v>
          </cell>
        </row>
        <row r="999">
          <cell r="F999" t="str">
            <v>OTHER CITIES SUMMARYBP GoTvPaga Gotv BP Income - Reversals</v>
          </cell>
          <cell r="G999">
            <v>-830</v>
          </cell>
        </row>
        <row r="1000">
          <cell r="F1000" t="str">
            <v>OTHER CITIES SUMMARYBP GoTvAgent Gotv BP Commission</v>
          </cell>
          <cell r="G1000">
            <v>111040</v>
          </cell>
        </row>
        <row r="1001">
          <cell r="F1001" t="str">
            <v>OTHER CITIES SUMMARYBP GoTvAgent Gotv BP Commission - Reversals</v>
          </cell>
          <cell r="G1001">
            <v>-440</v>
          </cell>
        </row>
        <row r="1002">
          <cell r="F1002" t="str">
            <v>OTHER CITIES SUMMARYBP StartimesNumber of agents performing Startimes</v>
          </cell>
          <cell r="G1002">
            <v>55</v>
          </cell>
        </row>
        <row r="1003">
          <cell r="F1003" t="str">
            <v>OTHER CITIES SUMMARYBP StartimesChurn Agents Startimes BP</v>
          </cell>
          <cell r="G1003" t="str">
            <v xml:space="preserve"> </v>
          </cell>
        </row>
        <row r="1004">
          <cell r="F1004" t="str">
            <v xml:space="preserve">OTHER CITIES SUMMARYBP StartimesNew / Fresh Agents BP in Month </v>
          </cell>
          <cell r="G1004">
            <v>17</v>
          </cell>
        </row>
        <row r="1005">
          <cell r="F1005" t="str">
            <v>OTHER CITIES SUMMARYBP StartimesTotal Startimes BP Volume</v>
          </cell>
          <cell r="G1005">
            <v>312</v>
          </cell>
        </row>
        <row r="1006">
          <cell r="F1006" t="str">
            <v>OTHER CITIES SUMMARYBP StartimesTotal Startimes BP Value</v>
          </cell>
          <cell r="G1006">
            <v>397100</v>
          </cell>
        </row>
        <row r="1007">
          <cell r="F1007" t="str">
            <v>OTHER CITIES SUMMARYBP StartimesAverage Value of Startimes BP</v>
          </cell>
          <cell r="G1007">
            <v>1272.76</v>
          </cell>
        </row>
        <row r="1008">
          <cell r="F1008" t="str">
            <v>OTHER CITIES SUMMARYBP StartimesPaga Startimes BP Income</v>
          </cell>
          <cell r="G1008">
            <v>385187</v>
          </cell>
        </row>
        <row r="1009">
          <cell r="F1009" t="str">
            <v>OTHER CITIES SUMMARYBP StartimesAgent Startimes BP Commission</v>
          </cell>
          <cell r="G1009">
            <v>11913</v>
          </cell>
        </row>
        <row r="1010">
          <cell r="F1010" t="str">
            <v>OTHER CITIES SUMMARYBP OtherNumber of agents performing Other</v>
          </cell>
          <cell r="G1010">
            <v>5</v>
          </cell>
        </row>
        <row r="1011">
          <cell r="F1011" t="str">
            <v>OTHER CITIES SUMMARYBP OtherChurn Agents Other BP</v>
          </cell>
          <cell r="G1011" t="str">
            <v xml:space="preserve"> </v>
          </cell>
        </row>
        <row r="1012">
          <cell r="F1012" t="str">
            <v xml:space="preserve">OTHER CITIES SUMMARYBP OtherNew / Fresh Agents BP in Month </v>
          </cell>
          <cell r="G1012">
            <v>3</v>
          </cell>
        </row>
        <row r="1013">
          <cell r="F1013" t="str">
            <v>OTHER CITIES SUMMARYBP OtherTotal Other BP Volume</v>
          </cell>
          <cell r="G1013">
            <v>6</v>
          </cell>
        </row>
        <row r="1014">
          <cell r="F1014" t="str">
            <v>OTHER CITIES SUMMARYBP OtherTotal Other BP Value</v>
          </cell>
          <cell r="G1014">
            <v>18000</v>
          </cell>
        </row>
        <row r="1015">
          <cell r="F1015" t="str">
            <v>OTHER CITIES SUMMARYBP OtherAverage Value of Other BP</v>
          </cell>
          <cell r="G1015">
            <v>3000</v>
          </cell>
        </row>
        <row r="1016">
          <cell r="F1016" t="str">
            <v>OTHER CITIES SUMMARYBP OtherPaga Other BP Income</v>
          </cell>
          <cell r="G1016">
            <v>1025</v>
          </cell>
        </row>
        <row r="1017">
          <cell r="F1017" t="str">
            <v>OTHER CITIES SUMMARYBP OtherAgent Other BP Commission</v>
          </cell>
          <cell r="G1017">
            <v>220</v>
          </cell>
        </row>
        <row r="1018">
          <cell r="F1018" t="str">
            <v>OTHER CITIES SUMMARYAirtimeNumber of Agents performing Airtime on Transaction</v>
          </cell>
          <cell r="G1018">
            <v>152</v>
          </cell>
        </row>
        <row r="1019">
          <cell r="F1019" t="str">
            <v>OTHER CITIES SUMMARYAirtimeChurn Agents Airtime</v>
          </cell>
          <cell r="G1019">
            <v>17</v>
          </cell>
        </row>
        <row r="1020">
          <cell r="F1020" t="str">
            <v xml:space="preserve">OTHER CITIES SUMMARYAirtimeNew / Fresh Agents Airtime in Month </v>
          </cell>
          <cell r="G1020">
            <v>14</v>
          </cell>
        </row>
        <row r="1021">
          <cell r="F1021" t="str">
            <v>OTHER CITIES SUMMARYAirtimeTotal Airtime Volume</v>
          </cell>
          <cell r="G1021">
            <v>1782</v>
          </cell>
        </row>
        <row r="1022">
          <cell r="F1022" t="str">
            <v>OTHER CITIES SUMMARYAirtimeTotal Airtime Volume - Reversal</v>
          </cell>
          <cell r="G1022">
            <v>2</v>
          </cell>
        </row>
        <row r="1023">
          <cell r="F1023" t="str">
            <v>OTHER CITIES SUMMARYAirtimeTotal Airtime Value</v>
          </cell>
          <cell r="G1023">
            <v>610754.07999999996</v>
          </cell>
        </row>
        <row r="1024">
          <cell r="F1024" t="str">
            <v>OTHER CITIES SUMMARYAirtimeTotal Airtime Value - Reversals</v>
          </cell>
          <cell r="G1024">
            <v>-1500</v>
          </cell>
        </row>
        <row r="1025">
          <cell r="F1025" t="str">
            <v>OTHER CITIES SUMMARYAirtimeAverage Value of Airtime</v>
          </cell>
          <cell r="G1025">
            <v>342.74</v>
          </cell>
        </row>
        <row r="1026">
          <cell r="F1026" t="str">
            <v>OTHER CITIES SUMMARYAirtimeAverage Value of Airtime - Reversals</v>
          </cell>
          <cell r="G1026">
            <v>-750</v>
          </cell>
        </row>
        <row r="1027">
          <cell r="F1027" t="str">
            <v>OTHER CITIES SUMMARYAirtimePaga Airtime Income</v>
          </cell>
          <cell r="G1027">
            <v>27881.74</v>
          </cell>
        </row>
        <row r="1028">
          <cell r="F1028" t="str">
            <v>OTHER CITIES SUMMARYAirtimePaga Airtime Income - Reversals</v>
          </cell>
          <cell r="G1028">
            <v>-105</v>
          </cell>
        </row>
        <row r="1029">
          <cell r="F1029" t="str">
            <v>OTHER CITIES SUMMARYAirtimeAgent Airtime Commission</v>
          </cell>
          <cell r="G1029">
            <v>18352.62</v>
          </cell>
        </row>
        <row r="1030">
          <cell r="F1030" t="str">
            <v>OTHER CITIES SUMMARYAirtimeAgent Airtime Commission - Reversals</v>
          </cell>
          <cell r="G1030">
            <v>-15</v>
          </cell>
        </row>
        <row r="1031">
          <cell r="F1031" t="str">
            <v>OTHER CITIES SUMMARYAgent Network Sales# of Approved Agents in Total</v>
          </cell>
          <cell r="G1031">
            <v>8000</v>
          </cell>
        </row>
        <row r="1032">
          <cell r="F1032" t="str">
            <v>OTHER CITIES SUMMARYAgent Network SalesActive Agents in total (at least 1 transactions in the month)</v>
          </cell>
          <cell r="G1032">
            <v>4589</v>
          </cell>
        </row>
        <row r="1033">
          <cell r="F1033" t="str">
            <v>OTHER CITIES SUMMARYAgent Network SalesActive Agents in total (at least 5 transactions in the month)</v>
          </cell>
          <cell r="G1033">
            <v>4042</v>
          </cell>
        </row>
        <row r="1034">
          <cell r="F1034" t="str">
            <v>OTHER CITIES SUMMARYAgent Network SalesFresh Active Agents in total (at least 1 transactions in the month)</v>
          </cell>
          <cell r="G1034">
            <v>362</v>
          </cell>
        </row>
        <row r="1035">
          <cell r="F1035" t="str">
            <v>OTHER CITIES SUMMARYAgent Network SalesFresh Active Agents in total (at least 5 transactions in the month)</v>
          </cell>
          <cell r="G1035">
            <v>355</v>
          </cell>
        </row>
        <row r="1036">
          <cell r="F1036" t="str">
            <v>OTHER CITIES SUMMARYAgent Network SalesChurn Active Agents (1 txn in Month)</v>
          </cell>
          <cell r="G1036">
            <v>275</v>
          </cell>
        </row>
        <row r="1037">
          <cell r="F1037" t="str">
            <v>OTHER CITIES SUMMARYAgent Network SalesChurn Active Agents (5 txn in Month)</v>
          </cell>
          <cell r="G1037">
            <v>262</v>
          </cell>
        </row>
        <row r="1038">
          <cell r="F1038" t="str">
            <v>OTHER CITIES SUMMARYOnitsha - All data in this section apply only to agents in Onitsha (or the specific city)# Agents in City</v>
          </cell>
          <cell r="G1038">
            <v>252</v>
          </cell>
        </row>
        <row r="1039">
          <cell r="F1039" t="str">
            <v>OTHER CITIES SUMMARYOnitsha - All data in this section apply only to agents in Onitsha (or the specific city)Active Agents in City in month (at least 1 transactions in the month)</v>
          </cell>
          <cell r="G1039">
            <v>82</v>
          </cell>
        </row>
        <row r="1040">
          <cell r="F1040" t="str">
            <v>OTHER CITIES SUMMARYOnitsha - All data in this section apply only to agents in Onitsha (or the specific city)Active Agents in City in month (at least 5 transactions in the month)</v>
          </cell>
          <cell r="G1040">
            <v>60</v>
          </cell>
        </row>
        <row r="1041">
          <cell r="F1041" t="str">
            <v>OTHER CITIES SUMMARYOnitsha - All data in this section apply only to agents in Onitsha (or the specific city)Churn City Agents in Month (1 txn in Month)</v>
          </cell>
          <cell r="G1041">
            <v>17</v>
          </cell>
        </row>
        <row r="1042">
          <cell r="F1042" t="str">
            <v>OTHER CITIES SUMMARYOnitsha - All data in this section apply only to agents in Onitsha (or the specific city)Churn City Agents in Month (5 txn in Month)</v>
          </cell>
          <cell r="G1042">
            <v>15</v>
          </cell>
        </row>
        <row r="1043">
          <cell r="F1043" t="str">
            <v>OTHER CITIES SUMMARYDeposit into Paga Number of Agents performing at least 1 Deposit for Customer or another Agent (Accept Deposit)</v>
          </cell>
          <cell r="G1043">
            <v>18</v>
          </cell>
        </row>
        <row r="1044">
          <cell r="F1044" t="str">
            <v>OTHER CITIES SUMMARYDeposit into Paga Churn Agents DP</v>
          </cell>
          <cell r="G1044">
            <v>12</v>
          </cell>
        </row>
        <row r="1045">
          <cell r="F1045" t="str">
            <v xml:space="preserve">OTHER CITIES SUMMARYDeposit into Paga New / Fresh Agents DP in Month </v>
          </cell>
          <cell r="G1045">
            <v>9</v>
          </cell>
        </row>
        <row r="1046">
          <cell r="F1046" t="str">
            <v>OTHER CITIES SUMMARYDeposit into Paga Total DP Volume</v>
          </cell>
          <cell r="G1046">
            <v>210</v>
          </cell>
        </row>
        <row r="1047">
          <cell r="F1047" t="str">
            <v>OTHER CITIES SUMMARYDeposit into Paga Total DP Value</v>
          </cell>
          <cell r="G1047">
            <v>3313940</v>
          </cell>
        </row>
        <row r="1048">
          <cell r="F1048" t="str">
            <v>OTHER CITIES SUMMARYDeposit into Paga Average Value of DP</v>
          </cell>
          <cell r="G1048">
            <v>15780.67</v>
          </cell>
        </row>
        <row r="1049">
          <cell r="F1049" t="str">
            <v>OTHER CITIES SUMMARYMoney Transfer on PagaNumber of Agents performing MT on Paga (to customer or non-customer)</v>
          </cell>
          <cell r="G1049">
            <v>1</v>
          </cell>
        </row>
        <row r="1050">
          <cell r="F1050" t="str">
            <v>OTHER CITIES SUMMARYMoney Transfer on PagaChurn Agents MT</v>
          </cell>
          <cell r="G1050">
            <v>3</v>
          </cell>
        </row>
        <row r="1051">
          <cell r="F1051" t="str">
            <v xml:space="preserve">OTHER CITIES SUMMARYMoney Transfer on PagaNew / Fresh Agents MT in Month </v>
          </cell>
          <cell r="G1051">
            <v>1</v>
          </cell>
        </row>
        <row r="1052">
          <cell r="F1052" t="str">
            <v>OTHER CITIES SUMMARYMoney Transfer on PagaTotal MT Volume</v>
          </cell>
          <cell r="G1052">
            <v>1</v>
          </cell>
        </row>
        <row r="1053">
          <cell r="F1053" t="str">
            <v>OTHER CITIES SUMMARYMoney Transfer on PagaTotal MT Value</v>
          </cell>
          <cell r="G1053">
            <v>4000</v>
          </cell>
        </row>
        <row r="1054">
          <cell r="F1054" t="str">
            <v>OTHER CITIES SUMMARYMoney Transfer on PagaAverage Value of MT</v>
          </cell>
          <cell r="G1054">
            <v>4000</v>
          </cell>
        </row>
        <row r="1055">
          <cell r="F1055" t="str">
            <v>OTHER CITIES SUMMARYMoney Transfer on PagaPaga MT Income</v>
          </cell>
          <cell r="G1055">
            <v>100</v>
          </cell>
        </row>
        <row r="1056">
          <cell r="F1056" t="str">
            <v>OTHER CITIES SUMMARYMoney Transfer on PagaAgent MT Commission</v>
          </cell>
          <cell r="G1056">
            <v>50</v>
          </cell>
        </row>
        <row r="1057">
          <cell r="F1057" t="str">
            <v>OTHER CITIES SUMMARYDeposit To BankNumber of Agents performing Deposit to Bank</v>
          </cell>
          <cell r="G1057">
            <v>45</v>
          </cell>
        </row>
        <row r="1058">
          <cell r="F1058" t="str">
            <v>OTHER CITIES SUMMARYDeposit To BankChurn Agents DB</v>
          </cell>
          <cell r="G1058">
            <v>13</v>
          </cell>
        </row>
        <row r="1059">
          <cell r="F1059" t="str">
            <v xml:space="preserve">OTHER CITIES SUMMARYDeposit To Bank New / Fresh Agents DB in Month </v>
          </cell>
          <cell r="G1059">
            <v>14</v>
          </cell>
        </row>
        <row r="1060">
          <cell r="F1060" t="str">
            <v>OTHER CITIES SUMMARYDeposit To BankTotal DB Volume</v>
          </cell>
          <cell r="G1060">
            <v>146</v>
          </cell>
        </row>
        <row r="1061">
          <cell r="F1061" t="str">
            <v>OTHER CITIES SUMMARYDeposit To BankTotal DB Value</v>
          </cell>
          <cell r="G1061">
            <v>2768200</v>
          </cell>
        </row>
        <row r="1062">
          <cell r="F1062" t="str">
            <v>OTHER CITIES SUMMARYDeposit To BankAverage Value of DB</v>
          </cell>
          <cell r="G1062">
            <v>18960.27</v>
          </cell>
        </row>
        <row r="1063">
          <cell r="F1063" t="str">
            <v>OTHER CITIES SUMMARYDeposit To BankPaga DB Income</v>
          </cell>
          <cell r="G1063">
            <v>12230</v>
          </cell>
        </row>
        <row r="1064">
          <cell r="F1064" t="str">
            <v>OTHER CITIES SUMMARYDeposit To BankAgent DB Commission</v>
          </cell>
          <cell r="G1064">
            <v>9670</v>
          </cell>
        </row>
        <row r="1065">
          <cell r="F1065" t="str">
            <v>OTHER CITIES SUMMARYBP DSTvNumber of agents performing DStv</v>
          </cell>
          <cell r="G1065">
            <v>22</v>
          </cell>
        </row>
        <row r="1066">
          <cell r="F1066" t="str">
            <v>OTHER CITIES SUMMARYBP DSTvChurn Agents DStv BP</v>
          </cell>
          <cell r="G1066">
            <v>1</v>
          </cell>
        </row>
        <row r="1067">
          <cell r="F1067" t="str">
            <v xml:space="preserve">OTHER CITIES SUMMARYBP DSTvNew / Fresh Agents BP in Month </v>
          </cell>
          <cell r="G1067">
            <v>2</v>
          </cell>
        </row>
        <row r="1068">
          <cell r="F1068" t="str">
            <v>OTHER CITIES SUMMARYBP DSTvTotal DStv BP Volume</v>
          </cell>
          <cell r="G1068">
            <v>556</v>
          </cell>
        </row>
        <row r="1069">
          <cell r="F1069" t="str">
            <v>OTHER CITIES SUMMARYBP DSTvTotal DStv BP Volume - Reversal</v>
          </cell>
          <cell r="G1069">
            <v>1</v>
          </cell>
        </row>
        <row r="1070">
          <cell r="F1070" t="str">
            <v>OTHER CITIES SUMMARYBP DSTvTotal DStv BP Value</v>
          </cell>
          <cell r="G1070">
            <v>3843330</v>
          </cell>
        </row>
        <row r="1071">
          <cell r="F1071" t="str">
            <v>OTHER CITIES SUMMARYBP DSTvTotal DStv BP Value - Reversal</v>
          </cell>
          <cell r="G1071">
            <v>-16140</v>
          </cell>
        </row>
        <row r="1072">
          <cell r="F1072" t="str">
            <v>OTHER CITIES SUMMARYBP DSTvAverage Value of DStv BP</v>
          </cell>
          <cell r="G1072">
            <v>6912.46</v>
          </cell>
        </row>
        <row r="1073">
          <cell r="F1073" t="str">
            <v>OTHER CITIES SUMMARYBP DSTvAverage Value of DStv BP - Reversals</v>
          </cell>
          <cell r="G1073">
            <v>-16140</v>
          </cell>
        </row>
        <row r="1074">
          <cell r="F1074" t="str">
            <v>OTHER CITIES SUMMARYBP DSTvPaga DStv BP Income</v>
          </cell>
          <cell r="G1074">
            <v>49694.7</v>
          </cell>
        </row>
        <row r="1075">
          <cell r="F1075" t="str">
            <v>OTHER CITIES SUMMARYBP DSTvPaga DStv BP Income - Reversals</v>
          </cell>
          <cell r="G1075">
            <v>0</v>
          </cell>
        </row>
        <row r="1076">
          <cell r="F1076" t="str">
            <v>OTHER CITIES SUMMARYBP DSTvAgent DStv BP Commission</v>
          </cell>
          <cell r="G1076">
            <v>29900</v>
          </cell>
        </row>
        <row r="1077">
          <cell r="F1077" t="str">
            <v>OTHER CITIES SUMMARYBP DSTvAgent DStv BP Commission - Reversals</v>
          </cell>
          <cell r="G1077">
            <v>0</v>
          </cell>
        </row>
        <row r="1078">
          <cell r="F1078" t="str">
            <v>OTHER CITIES SUMMARYBP GoTvNumber of agents performing Gotv</v>
          </cell>
          <cell r="G1078">
            <v>26</v>
          </cell>
        </row>
        <row r="1079">
          <cell r="F1079" t="str">
            <v>OTHER CITIES SUMMARYBP GoTvChurn Agents Gotv BP</v>
          </cell>
          <cell r="G1079">
            <v>6</v>
          </cell>
        </row>
        <row r="1080">
          <cell r="F1080" t="str">
            <v xml:space="preserve">OTHER CITIES SUMMARYBP GoTvNew / Fresh Agents BP in Month </v>
          </cell>
          <cell r="G1080">
            <v>2</v>
          </cell>
        </row>
        <row r="1081">
          <cell r="F1081" t="str">
            <v>OTHER CITIES SUMMARYBP GoTvTotal Gotv BP Volume</v>
          </cell>
          <cell r="G1081">
            <v>337</v>
          </cell>
        </row>
        <row r="1082">
          <cell r="F1082" t="str">
            <v>OTHER CITIES SUMMARYBP GoTvTotal Gotv BP Volume - Reversals</v>
          </cell>
          <cell r="G1082" t="str">
            <v xml:space="preserve">   </v>
          </cell>
        </row>
        <row r="1083">
          <cell r="F1083" t="str">
            <v>OTHER CITIES SUMMARYBP GoTvTotal Gotv BP Value</v>
          </cell>
          <cell r="G1083">
            <v>591550</v>
          </cell>
        </row>
        <row r="1084">
          <cell r="F1084" t="str">
            <v>OTHER CITIES SUMMARYBP GoTvTotal Gotv BP Value - Reversals</v>
          </cell>
          <cell r="G1084" t="str">
            <v xml:space="preserve">   </v>
          </cell>
        </row>
        <row r="1085">
          <cell r="F1085" t="str">
            <v>OTHER CITIES SUMMARYBP GoTvAverage Value of Gotv BP</v>
          </cell>
          <cell r="G1085">
            <v>1755.34</v>
          </cell>
        </row>
        <row r="1086">
          <cell r="F1086" t="str">
            <v>OTHER CITIES SUMMARYBP GoTvAverage Value of Gotv BP - Reversals</v>
          </cell>
          <cell r="G1086" t="str">
            <v xml:space="preserve">   </v>
          </cell>
        </row>
        <row r="1087">
          <cell r="F1087" t="str">
            <v>OTHER CITIES SUMMARYBP GoTvPaga Gotv BP Income</v>
          </cell>
          <cell r="G1087">
            <v>12655.5</v>
          </cell>
        </row>
        <row r="1088">
          <cell r="F1088" t="str">
            <v>OTHER CITIES SUMMARYBP GoTvPaga Gotv BP Income - Reversals</v>
          </cell>
          <cell r="G1088" t="str">
            <v xml:space="preserve">   </v>
          </cell>
        </row>
        <row r="1089">
          <cell r="F1089" t="str">
            <v>OTHER CITIES SUMMARYBP GoTvAgent Gotv BP Commission</v>
          </cell>
          <cell r="G1089">
            <v>6980</v>
          </cell>
        </row>
        <row r="1090">
          <cell r="F1090" t="str">
            <v>OTHER CITIES SUMMARYBP GoTvAgent Gotv BP Commission - Reversals</v>
          </cell>
          <cell r="G1090" t="str">
            <v xml:space="preserve">   </v>
          </cell>
        </row>
        <row r="1091">
          <cell r="F1091" t="str">
            <v>OTHER CITIES SUMMARYBP StartimesNumber of agents performing Startimes</v>
          </cell>
          <cell r="G1091">
            <v>11</v>
          </cell>
        </row>
        <row r="1092">
          <cell r="F1092" t="str">
            <v>OTHER CITIES SUMMARYBP StartimesChurn Agents Startimes BP</v>
          </cell>
          <cell r="G1092">
            <v>2</v>
          </cell>
        </row>
        <row r="1093">
          <cell r="F1093" t="str">
            <v xml:space="preserve">OTHER CITIES SUMMARYBP StartimesNew / Fresh Agents BP in Month </v>
          </cell>
          <cell r="G1093">
            <v>1</v>
          </cell>
        </row>
        <row r="1094">
          <cell r="F1094" t="str">
            <v>OTHER CITIES SUMMARYBP StartimesTotal Startimes BP Volume</v>
          </cell>
          <cell r="G1094">
            <v>39</v>
          </cell>
        </row>
        <row r="1095">
          <cell r="F1095" t="str">
            <v>OTHER CITIES SUMMARYBP StartimesTotal Startimes BP Value</v>
          </cell>
          <cell r="G1095">
            <v>50300</v>
          </cell>
        </row>
        <row r="1096">
          <cell r="F1096" t="str">
            <v>OTHER CITIES SUMMARYBP StartimesAverage Value of Startimes BP</v>
          </cell>
          <cell r="G1096">
            <v>1289.74</v>
          </cell>
        </row>
        <row r="1097">
          <cell r="F1097" t="str">
            <v>OTHER CITIES SUMMARYBP StartimesPaga Startimes BP Income</v>
          </cell>
          <cell r="G1097">
            <v>48791</v>
          </cell>
        </row>
        <row r="1098">
          <cell r="F1098" t="str">
            <v>OTHER CITIES SUMMARYBP StartimesAgent Startimes BP Commission</v>
          </cell>
          <cell r="G1098">
            <v>1509</v>
          </cell>
        </row>
        <row r="1099">
          <cell r="F1099" t="str">
            <v>OTHER CITIES SUMMARYBP OtherNumber of agents performing Other</v>
          </cell>
          <cell r="G1099">
            <v>3</v>
          </cell>
        </row>
        <row r="1100">
          <cell r="F1100" t="str">
            <v>OTHER CITIES SUMMARYBP OtherChurn Agents Other BP</v>
          </cell>
          <cell r="G1100" t="str">
            <v xml:space="preserve">   </v>
          </cell>
        </row>
        <row r="1101">
          <cell r="F1101" t="str">
            <v xml:space="preserve">OTHER CITIES SUMMARYBP OtherNew / Fresh Agents BP in Month </v>
          </cell>
          <cell r="G1101">
            <v>1</v>
          </cell>
        </row>
        <row r="1102">
          <cell r="F1102" t="str">
            <v>OTHER CITIES SUMMARYBP OtherTotal Other BP Volume</v>
          </cell>
          <cell r="G1102">
            <v>7</v>
          </cell>
        </row>
        <row r="1103">
          <cell r="F1103" t="str">
            <v>OTHER CITIES SUMMARYBP OtherTotal Other BP Value</v>
          </cell>
          <cell r="G1103">
            <v>21000</v>
          </cell>
        </row>
        <row r="1104">
          <cell r="F1104" t="str">
            <v>OTHER CITIES SUMMARYBP OtherAverage Value of Other BP</v>
          </cell>
          <cell r="G1104">
            <v>3000</v>
          </cell>
        </row>
        <row r="1105">
          <cell r="F1105" t="str">
            <v>OTHER CITIES SUMMARYBP OtherPaga Other BP Income</v>
          </cell>
          <cell r="G1105">
            <v>0</v>
          </cell>
        </row>
        <row r="1106">
          <cell r="F1106" t="str">
            <v>OTHER CITIES SUMMARYBP OtherAgent Other BP Commission</v>
          </cell>
          <cell r="G1106">
            <v>350</v>
          </cell>
        </row>
        <row r="1107">
          <cell r="F1107" t="str">
            <v>OTHER CITIES SUMMARYAirtimeNumber of Agents performing Airtime on Transaction</v>
          </cell>
          <cell r="G1107">
            <v>92</v>
          </cell>
        </row>
        <row r="1108">
          <cell r="F1108" t="str">
            <v>OTHER CITIES SUMMARYAirtimeChurn Agents Airtime</v>
          </cell>
          <cell r="G1108">
            <v>13</v>
          </cell>
        </row>
        <row r="1109">
          <cell r="F1109" t="str">
            <v xml:space="preserve">OTHER CITIES SUMMARYAirtimeNew / Fresh Agents Airtime in Month </v>
          </cell>
          <cell r="G1109">
            <v>11</v>
          </cell>
        </row>
        <row r="1110">
          <cell r="F1110" t="str">
            <v>OTHER CITIES SUMMARYAirtimeTotal Airtime Volume</v>
          </cell>
          <cell r="G1110">
            <v>1524</v>
          </cell>
        </row>
        <row r="1111">
          <cell r="F1111" t="str">
            <v>OTHER CITIES SUMMARYAirtimeTotal Airtime Volume - Reversal</v>
          </cell>
          <cell r="G1111">
            <v>6</v>
          </cell>
        </row>
        <row r="1112">
          <cell r="F1112" t="str">
            <v>OTHER CITIES SUMMARYAirtimeTotal Airtime Value</v>
          </cell>
          <cell r="G1112">
            <v>586568.48</v>
          </cell>
        </row>
        <row r="1113">
          <cell r="F1113" t="str">
            <v>OTHER CITIES SUMMARYAirtimeTotal Airtime Value - Reversals</v>
          </cell>
          <cell r="G1113">
            <v>-3000</v>
          </cell>
        </row>
        <row r="1114">
          <cell r="F1114" t="str">
            <v>OTHER CITIES SUMMARYAirtimeAverage Value of Airtime</v>
          </cell>
          <cell r="G1114">
            <v>384.89</v>
          </cell>
        </row>
        <row r="1115">
          <cell r="F1115" t="str">
            <v>OTHER CITIES SUMMARYAirtimeAverage Value of Airtime - Reversals</v>
          </cell>
          <cell r="G1115">
            <v>-500</v>
          </cell>
        </row>
        <row r="1116">
          <cell r="F1116" t="str">
            <v>OTHER CITIES SUMMARYAirtimePaga Airtime Income</v>
          </cell>
          <cell r="G1116">
            <v>27692.58</v>
          </cell>
        </row>
        <row r="1117">
          <cell r="F1117" t="str">
            <v>OTHER CITIES SUMMARYAirtimePaga Airtime Income - Reversals</v>
          </cell>
          <cell r="G1117">
            <v>-210</v>
          </cell>
        </row>
        <row r="1118">
          <cell r="F1118" t="str">
            <v>OTHER CITIES SUMMARYAirtimeAgent Airtime Commission</v>
          </cell>
          <cell r="G1118">
            <v>17687.05</v>
          </cell>
        </row>
        <row r="1119">
          <cell r="F1119" t="str">
            <v>OTHER CITIES SUMMARYAirtimeAgent Airtime Commission - Reversals</v>
          </cell>
          <cell r="G1119">
            <v>0</v>
          </cell>
        </row>
        <row r="1120">
          <cell r="F1120" t="str">
            <v>OTHER CITIES SUMMARYAgent Network Sales# of Approved Agents in Total</v>
          </cell>
          <cell r="G1120">
            <v>8000</v>
          </cell>
        </row>
        <row r="1121">
          <cell r="F1121" t="str">
            <v>OTHER CITIES SUMMARYAgent Network SalesActive Agents in total (at least 1 transactions in the month)</v>
          </cell>
          <cell r="G1121">
            <v>4589</v>
          </cell>
        </row>
        <row r="1122">
          <cell r="F1122" t="str">
            <v>OTHER CITIES SUMMARYAgent Network SalesActive Agents in total (at least 5 transactions in the month)</v>
          </cell>
          <cell r="G1122">
            <v>4042</v>
          </cell>
        </row>
        <row r="1123">
          <cell r="F1123" t="str">
            <v>OTHER CITIES SUMMARYAgent Network SalesFresh Active Agents in total (at least 1 transactions in the month)</v>
          </cell>
          <cell r="G1123">
            <v>362</v>
          </cell>
        </row>
        <row r="1124">
          <cell r="F1124" t="str">
            <v>OTHER CITIES SUMMARYAgent Network SalesFresh Active Agents in total (at least 5 transactions in the month)</v>
          </cell>
          <cell r="G1124">
            <v>355</v>
          </cell>
        </row>
        <row r="1125">
          <cell r="F1125" t="str">
            <v>OTHER CITIES SUMMARYAgent Network SalesChurn Active Agents (1 txn in Month)</v>
          </cell>
          <cell r="G1125">
            <v>275</v>
          </cell>
        </row>
        <row r="1126">
          <cell r="F1126" t="str">
            <v>OTHER CITIES SUMMARYAgent Network SalesChurn Active Agents (5 txn in Month)</v>
          </cell>
          <cell r="G1126">
            <v>262</v>
          </cell>
        </row>
        <row r="1127">
          <cell r="F1127" t="str">
            <v>OTHER CITIES SUMMARYNnewi - All data in this section apply only to agents in Nnewi (or the specific city)# Agents in City</v>
          </cell>
          <cell r="G1127">
            <v>30</v>
          </cell>
        </row>
        <row r="1128">
          <cell r="F1128" t="str">
            <v>OTHER CITIES SUMMARYNnewi - All data in this section apply only to agents in Nnewi (or the specific city)Active Agents in City in month (at least 1 transactions in the month)</v>
          </cell>
          <cell r="G1128">
            <v>19</v>
          </cell>
        </row>
        <row r="1129">
          <cell r="F1129" t="str">
            <v>OTHER CITIES SUMMARYNnewi - All data in this section apply only to agents in Nnewi (or the specific city)Active Agents in City in month (at least 5 transactions in the month)</v>
          </cell>
          <cell r="G1129">
            <v>14</v>
          </cell>
        </row>
        <row r="1130">
          <cell r="F1130" t="str">
            <v>OTHER CITIES SUMMARYNnewi - All data in this section apply only to agents in Nnewi (or the specific city)Churn City Agents in Month (1 txn in Month)</v>
          </cell>
          <cell r="G1130" t="str">
            <v xml:space="preserve">  </v>
          </cell>
        </row>
        <row r="1131">
          <cell r="F1131" t="str">
            <v>OTHER CITIES SUMMARYNnewi - All data in this section apply only to agents in Nnewi (or the specific city)Churn City Agents in Month (5 txn in Month)</v>
          </cell>
          <cell r="G1131">
            <v>1</v>
          </cell>
        </row>
        <row r="1132">
          <cell r="F1132" t="str">
            <v>OTHER CITIES SUMMARYDeposit into Paga Number of Agents performing at least 1 Deposit for Customer or another Agent (Accept Deposit)</v>
          </cell>
          <cell r="G1132">
            <v>3</v>
          </cell>
        </row>
        <row r="1133">
          <cell r="F1133" t="str">
            <v xml:space="preserve">OTHER CITIES SUMMARYDeposit into Paga Churn Agents DP </v>
          </cell>
          <cell r="G1133">
            <v>2</v>
          </cell>
        </row>
        <row r="1134">
          <cell r="F1134" t="str">
            <v xml:space="preserve">OTHER CITIES SUMMARYDeposit into Paga New / Fresh Agents DP in Month </v>
          </cell>
          <cell r="G1134">
            <v>1</v>
          </cell>
        </row>
        <row r="1135">
          <cell r="F1135" t="str">
            <v>OTHER CITIES SUMMARYDeposit into Paga Total DP Volume</v>
          </cell>
          <cell r="G1135">
            <v>30</v>
          </cell>
        </row>
        <row r="1136">
          <cell r="F1136" t="str">
            <v>OTHER CITIES SUMMARYDeposit into Paga Total DP Value</v>
          </cell>
          <cell r="G1136">
            <v>538400</v>
          </cell>
        </row>
        <row r="1137">
          <cell r="F1137" t="str">
            <v>OTHER CITIES SUMMARYDeposit into Paga Average Value of DP</v>
          </cell>
          <cell r="G1137">
            <v>17946.669999999998</v>
          </cell>
        </row>
        <row r="1138">
          <cell r="F1138" t="str">
            <v>OTHER CITIES SUMMARYDeposit To BankNumber of Agents performing Deposit to Bank</v>
          </cell>
          <cell r="G1138">
            <v>16</v>
          </cell>
        </row>
        <row r="1139">
          <cell r="F1139" t="str">
            <v>OTHER CITIES SUMMARYDeposit To BankChurn Agents DB</v>
          </cell>
          <cell r="G1139">
            <v>1</v>
          </cell>
        </row>
        <row r="1140">
          <cell r="F1140" t="str">
            <v xml:space="preserve">OTHER CITIES SUMMARYDeposit To Bank New / Fresh Agents DB in Month </v>
          </cell>
          <cell r="G1140">
            <v>5</v>
          </cell>
        </row>
        <row r="1141">
          <cell r="F1141" t="str">
            <v>OTHER CITIES SUMMARYDeposit To BankTotal DB Volume</v>
          </cell>
          <cell r="G1141">
            <v>58</v>
          </cell>
        </row>
        <row r="1142">
          <cell r="F1142" t="str">
            <v>OTHER CITIES SUMMARYDeposit To BankTotal DB Value</v>
          </cell>
          <cell r="G1142">
            <v>1516180</v>
          </cell>
        </row>
        <row r="1143">
          <cell r="F1143" t="str">
            <v>OTHER CITIES SUMMARYDeposit To BankAverage Value of DB</v>
          </cell>
          <cell r="G1143">
            <v>26141.03</v>
          </cell>
        </row>
        <row r="1144">
          <cell r="F1144" t="str">
            <v>OTHER CITIES SUMMARYDeposit To BankPaga DB Income</v>
          </cell>
          <cell r="G1144">
            <v>4810</v>
          </cell>
        </row>
        <row r="1145">
          <cell r="F1145" t="str">
            <v>OTHER CITIES SUMMARYDeposit To BankAgent DB Commission</v>
          </cell>
          <cell r="G1145">
            <v>3890</v>
          </cell>
        </row>
        <row r="1146">
          <cell r="F1146" t="str">
            <v>OTHER CITIES SUMMARYBP DSTvNumber of agents performing DStv</v>
          </cell>
          <cell r="G1146">
            <v>10</v>
          </cell>
        </row>
        <row r="1147">
          <cell r="F1147" t="str">
            <v>OTHER CITIES SUMMARYBP DSTvChurn Agents DStv BP</v>
          </cell>
          <cell r="G1147">
            <v>3</v>
          </cell>
        </row>
        <row r="1148">
          <cell r="F1148" t="str">
            <v xml:space="preserve">OTHER CITIES SUMMARYBP DSTvNew / Fresh Agents BP in Month </v>
          </cell>
          <cell r="G1148">
            <v>1</v>
          </cell>
        </row>
        <row r="1149">
          <cell r="F1149" t="str">
            <v>OTHER CITIES SUMMARYBP DSTvTotal DStv BP Volume</v>
          </cell>
          <cell r="G1149">
            <v>342</v>
          </cell>
        </row>
        <row r="1150">
          <cell r="F1150" t="str">
            <v>OTHER CITIES SUMMARYBP DSTvTotal DStv BP Value</v>
          </cell>
          <cell r="G1150">
            <v>2084560</v>
          </cell>
        </row>
        <row r="1151">
          <cell r="F1151" t="str">
            <v>OTHER CITIES SUMMARYBP DSTvAverage Value of DStv BP</v>
          </cell>
          <cell r="G1151">
            <v>6095.2</v>
          </cell>
        </row>
        <row r="1152">
          <cell r="F1152" t="str">
            <v>OTHER CITIES SUMMARYBP DSTvPaga DStv BP Income</v>
          </cell>
          <cell r="G1152">
            <v>27685.599999999999</v>
          </cell>
        </row>
        <row r="1153">
          <cell r="F1153" t="str">
            <v>OTHER CITIES SUMMARYBP DSTvAgent DStv BP Commission</v>
          </cell>
          <cell r="G1153">
            <v>16970</v>
          </cell>
        </row>
        <row r="1154">
          <cell r="F1154" t="str">
            <v>OTHER CITIES SUMMARYBP GoTvNumber of agents performing Gotv</v>
          </cell>
          <cell r="G1154">
            <v>10</v>
          </cell>
        </row>
        <row r="1155">
          <cell r="F1155" t="str">
            <v>OTHER CITIES SUMMARYBP GoTvChurn Agents Gotv BP</v>
          </cell>
          <cell r="G1155">
            <v>1</v>
          </cell>
        </row>
        <row r="1156">
          <cell r="F1156" t="str">
            <v xml:space="preserve">OTHER CITIES SUMMARYBP GoTvNew / Fresh Agents BP in Month </v>
          </cell>
          <cell r="G1156">
            <v>2</v>
          </cell>
        </row>
        <row r="1157">
          <cell r="F1157" t="str">
            <v>OTHER CITIES SUMMARYBP GoTvTotal Gotv BP Volume</v>
          </cell>
          <cell r="G1157">
            <v>169</v>
          </cell>
        </row>
        <row r="1158">
          <cell r="F1158" t="str">
            <v>OTHER CITIES SUMMARYBP GoTvTotal Gotv BP Value</v>
          </cell>
          <cell r="G1158">
            <v>291200</v>
          </cell>
        </row>
        <row r="1159">
          <cell r="F1159" t="str">
            <v>OTHER CITIES SUMMARYBP GoTvAverage Value of Gotv BP</v>
          </cell>
          <cell r="G1159">
            <v>1723.08</v>
          </cell>
        </row>
        <row r="1160">
          <cell r="F1160" t="str">
            <v>OTHER CITIES SUMMARYBP GoTvPaga Gotv BP Income</v>
          </cell>
          <cell r="G1160">
            <v>6292</v>
          </cell>
        </row>
        <row r="1161">
          <cell r="F1161" t="str">
            <v>OTHER CITIES SUMMARYBP GoTvAgent Gotv BP Commission</v>
          </cell>
          <cell r="G1161">
            <v>3410</v>
          </cell>
        </row>
        <row r="1162">
          <cell r="F1162" t="str">
            <v>OTHER CITIES SUMMARYBP StartimesNumber of agents performing Startimes</v>
          </cell>
          <cell r="G1162">
            <v>5</v>
          </cell>
        </row>
        <row r="1163">
          <cell r="F1163" t="str">
            <v>OTHER CITIES SUMMARYBP StartimesChurn Agents Startimes BP</v>
          </cell>
          <cell r="G1163" t="str">
            <v xml:space="preserve">  </v>
          </cell>
        </row>
        <row r="1164">
          <cell r="F1164" t="str">
            <v xml:space="preserve">OTHER CITIES SUMMARYBP StartimesNew / Fresh Agents BP in Month </v>
          </cell>
          <cell r="G1164">
            <v>1</v>
          </cell>
        </row>
        <row r="1165">
          <cell r="F1165" t="str">
            <v>OTHER CITIES SUMMARYBP StartimesTotal Startimes BP Volume</v>
          </cell>
          <cell r="G1165">
            <v>18</v>
          </cell>
        </row>
        <row r="1166">
          <cell r="F1166" t="str">
            <v>OTHER CITIES SUMMARYBP StartimesTotal Startimes BP Value</v>
          </cell>
          <cell r="G1166">
            <v>36680</v>
          </cell>
        </row>
        <row r="1167">
          <cell r="F1167" t="str">
            <v>OTHER CITIES SUMMARYBP StartimesAverage Value of Startimes BP</v>
          </cell>
          <cell r="G1167">
            <v>2037.78</v>
          </cell>
        </row>
        <row r="1168">
          <cell r="F1168" t="str">
            <v>OTHER CITIES SUMMARYBP StartimesPaga Startimes BP Income</v>
          </cell>
          <cell r="G1168">
            <v>35579.599999999999</v>
          </cell>
        </row>
        <row r="1169">
          <cell r="F1169" t="str">
            <v>OTHER CITIES SUMMARYBP StartimesAgent Startimes BP Commission</v>
          </cell>
          <cell r="G1169">
            <v>1100.4000000000001</v>
          </cell>
        </row>
        <row r="1170">
          <cell r="F1170" t="str">
            <v>OTHER CITIES SUMMARYAirtimeNumber of Agents performing Airtime on Transaction</v>
          </cell>
          <cell r="G1170">
            <v>23</v>
          </cell>
        </row>
        <row r="1171">
          <cell r="F1171" t="str">
            <v>OTHER CITIES SUMMARYAirtimeChurn Agents Airtime</v>
          </cell>
          <cell r="G1171">
            <v>3</v>
          </cell>
        </row>
        <row r="1172">
          <cell r="F1172" t="str">
            <v xml:space="preserve">OTHER CITIES SUMMARYAirtimeNew / Fresh Agents Airtime in Month </v>
          </cell>
          <cell r="G1172">
            <v>3</v>
          </cell>
        </row>
        <row r="1173">
          <cell r="F1173" t="str">
            <v>OTHER CITIES SUMMARYAirtimeTotal Airtime Volume</v>
          </cell>
          <cell r="G1173">
            <v>270</v>
          </cell>
        </row>
        <row r="1174">
          <cell r="F1174" t="str">
            <v>OTHER CITIES SUMMARYAirtimeTotal Airtime Value</v>
          </cell>
          <cell r="G1174">
            <v>100077.36</v>
          </cell>
        </row>
        <row r="1175">
          <cell r="F1175" t="str">
            <v>OTHER CITIES SUMMARYAirtimeAverage Value of Airtime</v>
          </cell>
          <cell r="G1175">
            <v>370.66</v>
          </cell>
        </row>
        <row r="1176">
          <cell r="F1176" t="str">
            <v>OTHER CITIES SUMMARYAirtimePaga Airtime Income</v>
          </cell>
          <cell r="G1176">
            <v>4506.6400000000003</v>
          </cell>
        </row>
        <row r="1177">
          <cell r="F1177" t="str">
            <v>OTHER CITIES SUMMARYAirtimeAgent Airtime Commission</v>
          </cell>
          <cell r="G1177">
            <v>3002.32</v>
          </cell>
        </row>
        <row r="1178">
          <cell r="F1178" t="str">
            <v>OTHER CITIES SUMMARYAgent Network Sales# of Approved Agents in Total</v>
          </cell>
          <cell r="G1178">
            <v>8000</v>
          </cell>
        </row>
        <row r="1179">
          <cell r="F1179" t="str">
            <v>OTHER CITIES SUMMARYAgent Network SalesActive Agents in total (at least 1 transactions in the month)</v>
          </cell>
          <cell r="G1179">
            <v>4589</v>
          </cell>
        </row>
        <row r="1180">
          <cell r="F1180" t="str">
            <v>OTHER CITIES SUMMARYAgent Network SalesActive Agents in total (at least 5 transactions in the month)</v>
          </cell>
          <cell r="G1180">
            <v>4042</v>
          </cell>
        </row>
        <row r="1181">
          <cell r="F1181" t="str">
            <v>OTHER CITIES SUMMARYAgent Network SalesFresh Active Agents in total (at least 1 transactions in the month)</v>
          </cell>
          <cell r="G1181">
            <v>362</v>
          </cell>
        </row>
        <row r="1182">
          <cell r="F1182" t="str">
            <v>OTHER CITIES SUMMARYAgent Network SalesFresh Active Agents in total (at least 5 transactions in the month)</v>
          </cell>
          <cell r="G1182">
            <v>355</v>
          </cell>
        </row>
        <row r="1183">
          <cell r="F1183" t="str">
            <v>OTHER CITIES SUMMARYAgent Network SalesChurn Active Agents (1 txn in Month)</v>
          </cell>
          <cell r="G1183">
            <v>275</v>
          </cell>
        </row>
        <row r="1184">
          <cell r="F1184" t="str">
            <v>OTHER CITIES SUMMARYAgent Network SalesChurn Active Agents (5 txn in Month)</v>
          </cell>
          <cell r="G1184">
            <v>262</v>
          </cell>
        </row>
        <row r="1185">
          <cell r="F1185" t="str">
            <v>OTHER CITIES SUMMARYOther Cities - All data in this section apply only to agents in Other Cities (or the specific city)# Agents in City</v>
          </cell>
          <cell r="G1185">
            <v>1373</v>
          </cell>
        </row>
        <row r="1186">
          <cell r="F1186" t="str">
            <v>OTHER CITIES SUMMARYOther Cities - All data in this section apply only to agents in Other Cities (or the specific city)Active Agents in City in month (at least 1 transactions in the month)</v>
          </cell>
          <cell r="G1186">
            <v>848</v>
          </cell>
        </row>
        <row r="1187">
          <cell r="F1187" t="str">
            <v>OTHER CITIES SUMMARYOther Cities - All data in this section apply only to agents in Other Cities (or the specific city)Active Agents in City in month (at least 5 transactions in the month)</v>
          </cell>
          <cell r="G1187">
            <v>742</v>
          </cell>
        </row>
        <row r="1188">
          <cell r="F1188" t="str">
            <v>OTHER CITIES SUMMARYOther Cities - All data in this section apply only to agents in Other Cities (or the specific city)Churn City Agents in Month (1 txn in Month)</v>
          </cell>
          <cell r="G1188">
            <v>56</v>
          </cell>
        </row>
        <row r="1189">
          <cell r="F1189" t="str">
            <v>OTHER CITIES SUMMARYOther Cities - All data in this section apply only to agents in Other Cities (or the specific city)Churn City Agents in Month (5 txn in Month)</v>
          </cell>
          <cell r="G1189">
            <v>55</v>
          </cell>
        </row>
        <row r="1190">
          <cell r="F1190" t="str">
            <v>OTHER CITIES SUMMARYDeposit into Paga Number of Agents performing at least 1 Deposit for Customer or another Agent (Accept Deposit)</v>
          </cell>
          <cell r="G1190">
            <v>232</v>
          </cell>
        </row>
        <row r="1191">
          <cell r="F1191" t="str">
            <v>OTHER CITIES SUMMARYDeposit into Paga Churn Agents DP</v>
          </cell>
          <cell r="G1191">
            <v>98</v>
          </cell>
        </row>
        <row r="1192">
          <cell r="F1192" t="str">
            <v xml:space="preserve">OTHER CITIES SUMMARYDeposit into Paga New / Fresh Agents DP in Month </v>
          </cell>
          <cell r="G1192">
            <v>88</v>
          </cell>
        </row>
        <row r="1193">
          <cell r="F1193" t="str">
            <v>OTHER CITIES SUMMARYDeposit into Paga Total DP Volume</v>
          </cell>
          <cell r="G1193">
            <v>13211</v>
          </cell>
        </row>
        <row r="1194">
          <cell r="F1194" t="str">
            <v>OTHER CITIES SUMMARYDeposit into Paga Total DP Volume - Reversals</v>
          </cell>
          <cell r="G1194">
            <v>1</v>
          </cell>
        </row>
        <row r="1195">
          <cell r="F1195" t="str">
            <v>OTHER CITIES SUMMARYDeposit into Paga Total DP Value</v>
          </cell>
          <cell r="G1195">
            <v>52692410.109999999</v>
          </cell>
        </row>
        <row r="1196">
          <cell r="F1196" t="str">
            <v>OTHER CITIES SUMMARYDeposit into Paga Total DP Value - Reversals</v>
          </cell>
          <cell r="G1196">
            <v>-5000</v>
          </cell>
        </row>
        <row r="1197">
          <cell r="F1197" t="str">
            <v>OTHER CITIES SUMMARYDeposit into Paga Average Value of DP</v>
          </cell>
          <cell r="G1197">
            <v>3988.53</v>
          </cell>
        </row>
        <row r="1198">
          <cell r="F1198" t="str">
            <v>OTHER CITIES SUMMARYDeposit into Paga Average Value of DP - Reversals</v>
          </cell>
          <cell r="G1198">
            <v>-5000</v>
          </cell>
        </row>
        <row r="1199">
          <cell r="F1199" t="str">
            <v>OTHER CITIES SUMMARYMoney Transfer on PagaNumber of Agents performing MT on Paga (to customer or non-customer)</v>
          </cell>
          <cell r="G1199">
            <v>9</v>
          </cell>
        </row>
        <row r="1200">
          <cell r="F1200" t="str">
            <v>OTHER CITIES SUMMARYMoney Transfer on PagaChurn Agents MT</v>
          </cell>
          <cell r="G1200">
            <v>46</v>
          </cell>
        </row>
        <row r="1201">
          <cell r="F1201" t="str">
            <v xml:space="preserve">OTHER CITIES SUMMARYMoney Transfer on PagaNew / Fresh Agents MT in Month </v>
          </cell>
          <cell r="G1201">
            <v>6</v>
          </cell>
        </row>
        <row r="1202">
          <cell r="F1202" t="str">
            <v>OTHER CITIES SUMMARYMoney Transfer on PagaTotal MT Volume</v>
          </cell>
          <cell r="G1202">
            <v>27</v>
          </cell>
        </row>
        <row r="1203">
          <cell r="F1203" t="str">
            <v>OTHER CITIES SUMMARYMoney Transfer on PagaTotal MT Value</v>
          </cell>
          <cell r="G1203">
            <v>349100</v>
          </cell>
        </row>
        <row r="1204">
          <cell r="F1204" t="str">
            <v>OTHER CITIES SUMMARYMoney Transfer on PagaAverage Value of MT</v>
          </cell>
          <cell r="G1204">
            <v>12929.63</v>
          </cell>
        </row>
        <row r="1205">
          <cell r="F1205" t="str">
            <v>OTHER CITIES SUMMARYMoney Transfer on PagaPaga MT Income</v>
          </cell>
          <cell r="G1205">
            <v>3010</v>
          </cell>
        </row>
        <row r="1206">
          <cell r="F1206" t="str">
            <v>OTHER CITIES SUMMARYMoney Transfer on PagaAgent MT Commission</v>
          </cell>
          <cell r="G1206">
            <v>1790</v>
          </cell>
        </row>
        <row r="1207">
          <cell r="F1207" t="str">
            <v>OTHER CITIES SUMMARYDeposit To BankNumber of Agents performing Deposit to Bank</v>
          </cell>
          <cell r="G1207">
            <v>581</v>
          </cell>
        </row>
        <row r="1208">
          <cell r="F1208" t="str">
            <v>OTHER CITIES SUMMARYDeposit To BankChurn Agents DB</v>
          </cell>
          <cell r="G1208">
            <v>96</v>
          </cell>
        </row>
        <row r="1209">
          <cell r="F1209" t="str">
            <v xml:space="preserve">OTHER CITIES SUMMARYDeposit To Bank New / Fresh Agents DB in Month </v>
          </cell>
          <cell r="G1209">
            <v>95</v>
          </cell>
        </row>
        <row r="1210">
          <cell r="F1210" t="str">
            <v>OTHER CITIES SUMMARYDeposit To BankTotal DB Volume</v>
          </cell>
          <cell r="G1210">
            <v>6234</v>
          </cell>
        </row>
        <row r="1211">
          <cell r="F1211" t="str">
            <v>OTHER CITIES SUMMARYDeposit To BankTotal DB Volume - Reversals</v>
          </cell>
          <cell r="G1211">
            <v>3</v>
          </cell>
        </row>
        <row r="1212">
          <cell r="F1212" t="str">
            <v>OTHER CITIES SUMMARYDeposit To BankTotal DB Value</v>
          </cell>
          <cell r="G1212">
            <v>115717589.26000001</v>
          </cell>
        </row>
        <row r="1213">
          <cell r="F1213" t="str">
            <v>OTHER CITIES SUMMARYDeposit To BankTotal DB Value - Reversals</v>
          </cell>
          <cell r="G1213">
            <v>-79900</v>
          </cell>
        </row>
        <row r="1214">
          <cell r="F1214" t="str">
            <v>OTHER CITIES SUMMARYDeposit To BankAverage Value of DB</v>
          </cell>
          <cell r="G1214">
            <v>18562.330000000002</v>
          </cell>
        </row>
        <row r="1215">
          <cell r="F1215" t="str">
            <v>OTHER CITIES SUMMARYDeposit To BankAverage Value of DB - Reversals</v>
          </cell>
          <cell r="G1215">
            <v>-26633.33</v>
          </cell>
        </row>
        <row r="1216">
          <cell r="F1216" t="str">
            <v>OTHER CITIES SUMMARYDeposit To BankPaga DB Income</v>
          </cell>
          <cell r="G1216">
            <v>523610</v>
          </cell>
        </row>
        <row r="1217">
          <cell r="F1217" t="str">
            <v>OTHER CITIES SUMMARYDeposit To BankPaga DB Income - Reversal</v>
          </cell>
          <cell r="G1217">
            <v>-210</v>
          </cell>
        </row>
        <row r="1218">
          <cell r="F1218" t="str">
            <v>OTHER CITIES SUMMARYDeposit To BankAgent DB Commission</v>
          </cell>
          <cell r="G1218">
            <v>410590</v>
          </cell>
        </row>
        <row r="1219">
          <cell r="F1219" t="str">
            <v>OTHER CITIES SUMMARYDeposit To BankAgent DB Commission - Reversal</v>
          </cell>
          <cell r="G1219">
            <v>-240</v>
          </cell>
        </row>
        <row r="1220">
          <cell r="F1220" t="str">
            <v>OTHER CITIES SUMMARYBP DSTvNumber of agents performing DStv</v>
          </cell>
          <cell r="G1220">
            <v>499</v>
          </cell>
        </row>
        <row r="1221">
          <cell r="F1221" t="str">
            <v>OTHER CITIES SUMMARYBP DSTvChurn Agents DStv BP</v>
          </cell>
          <cell r="G1221">
            <v>34</v>
          </cell>
        </row>
        <row r="1222">
          <cell r="F1222" t="str">
            <v xml:space="preserve">OTHER CITIES SUMMARYBP DSTvNew / Fresh Agents BP in Month </v>
          </cell>
          <cell r="G1222">
            <v>73</v>
          </cell>
        </row>
        <row r="1223">
          <cell r="F1223" t="str">
            <v>OTHER CITIES SUMMARYBP DSTvTotal DStv BP Volume</v>
          </cell>
          <cell r="G1223">
            <v>21671</v>
          </cell>
        </row>
        <row r="1224">
          <cell r="F1224" t="str">
            <v>OTHER CITIES SUMMARYBP DSTvTotal DStv BP Volume - Reversal</v>
          </cell>
          <cell r="G1224">
            <v>44</v>
          </cell>
        </row>
        <row r="1225">
          <cell r="F1225" t="str">
            <v>OTHER CITIES SUMMARYBP DSTvTotal DStv BP Value</v>
          </cell>
          <cell r="G1225">
            <v>76389935</v>
          </cell>
        </row>
        <row r="1226">
          <cell r="F1226" t="str">
            <v>OTHER CITIES SUMMARYBP DSTvTotal DStv BP Value - Reversal</v>
          </cell>
          <cell r="G1226">
            <v>-203710</v>
          </cell>
        </row>
        <row r="1227">
          <cell r="F1227" t="str">
            <v>OTHER CITIES SUMMARYBP DSTvAverage Value of DStv BP</v>
          </cell>
          <cell r="G1227">
            <v>3524.98</v>
          </cell>
        </row>
        <row r="1228">
          <cell r="F1228" t="str">
            <v>OTHER CITIES SUMMARYBP DSTvAverage Value of DStv BP - Reversals</v>
          </cell>
          <cell r="G1228">
            <v>-4629.7700000000004</v>
          </cell>
        </row>
        <row r="1229">
          <cell r="F1229" t="str">
            <v>OTHER CITIES SUMMARYBP DSTvPaga DStv BP Income</v>
          </cell>
          <cell r="G1229">
            <v>1197285.1499999999</v>
          </cell>
        </row>
        <row r="1230">
          <cell r="F1230" t="str">
            <v>OTHER CITIES SUMMARYBP DSTvPaga DStv BP Income - Reversals</v>
          </cell>
          <cell r="G1230">
            <v>-1191.3</v>
          </cell>
        </row>
        <row r="1231">
          <cell r="F1231" t="str">
            <v>OTHER CITIES SUMMARYBP DSTvAgent DStv BP Commission</v>
          </cell>
          <cell r="G1231">
            <v>720210</v>
          </cell>
        </row>
        <row r="1232">
          <cell r="F1232" t="str">
            <v>OTHER CITIES SUMMARYBP DSTvAgent DStv BP Commission - Reversals</v>
          </cell>
          <cell r="G1232">
            <v>-600</v>
          </cell>
        </row>
        <row r="1233">
          <cell r="F1233" t="str">
            <v>OTHER CITIES SUMMARYBP GoTvNumber of agents performing Gotv</v>
          </cell>
          <cell r="G1233">
            <v>562</v>
          </cell>
        </row>
        <row r="1234">
          <cell r="F1234" t="str">
            <v>OTHER CITIES SUMMARYBP GoTvChurn Agents Gotv BP</v>
          </cell>
          <cell r="G1234">
            <v>33</v>
          </cell>
        </row>
        <row r="1235">
          <cell r="F1235" t="str">
            <v xml:space="preserve">OTHER CITIES SUMMARYBP GoTvNew / Fresh Agents BP in Month </v>
          </cell>
          <cell r="G1235">
            <v>81</v>
          </cell>
        </row>
        <row r="1236">
          <cell r="F1236" t="str">
            <v>OTHER CITIES SUMMARYBP GoTvTotal Gotv BP Volume</v>
          </cell>
          <cell r="G1236">
            <v>33457</v>
          </cell>
        </row>
        <row r="1237">
          <cell r="F1237" t="str">
            <v>OTHER CITIES SUMMARYBP GoTvTotal Gotv BP Volume - Reversals</v>
          </cell>
          <cell r="G1237">
            <v>129</v>
          </cell>
        </row>
        <row r="1238">
          <cell r="F1238" t="str">
            <v>OTHER CITIES SUMMARYBP GoTvTotal Gotv BP Value</v>
          </cell>
          <cell r="G1238">
            <v>51903093</v>
          </cell>
        </row>
        <row r="1239">
          <cell r="F1239" t="str">
            <v>OTHER CITIES SUMMARYBP GoTvTotal Gotv BP Value - Reversals</v>
          </cell>
          <cell r="G1239">
            <v>-230900</v>
          </cell>
        </row>
        <row r="1240">
          <cell r="F1240" t="str">
            <v>OTHER CITIES SUMMARYBP GoTvAverage Value of Gotv BP</v>
          </cell>
          <cell r="G1240">
            <v>1551.34</v>
          </cell>
        </row>
        <row r="1241">
          <cell r="F1241" t="str">
            <v>OTHER CITIES SUMMARYBP GoTvAverage Value of Gotv BP - Reversals</v>
          </cell>
          <cell r="G1241">
            <v>-1789.92</v>
          </cell>
        </row>
        <row r="1242">
          <cell r="F1242" t="str">
            <v>OTHER CITIES SUMMARYBP GoTvPaga Gotv BP Income</v>
          </cell>
          <cell r="G1242">
            <v>1186607.93</v>
          </cell>
        </row>
        <row r="1243">
          <cell r="F1243" t="str">
            <v>OTHER CITIES SUMMARYBP GoTvPaga Gotv BP Income - Reversals</v>
          </cell>
          <cell r="G1243">
            <v>-1281</v>
          </cell>
        </row>
        <row r="1244">
          <cell r="F1244" t="str">
            <v>OTHER CITIES SUMMARYBP GoTvAgent Gotv BP Commission</v>
          </cell>
          <cell r="G1244">
            <v>673700</v>
          </cell>
        </row>
        <row r="1245">
          <cell r="F1245" t="str">
            <v>OTHER CITIES SUMMARYBP GoTvAgent Gotv BP Commission - Reversals</v>
          </cell>
          <cell r="G1245">
            <v>-720</v>
          </cell>
        </row>
        <row r="1246">
          <cell r="F1246" t="str">
            <v>OTHER CITIES SUMMARYBP StartimesNumber of agents performing Startimes</v>
          </cell>
          <cell r="G1246">
            <v>342</v>
          </cell>
        </row>
        <row r="1247">
          <cell r="F1247" t="str">
            <v>OTHER CITIES SUMMARYBP StartimesChurn Agents Startimes BP</v>
          </cell>
          <cell r="G1247">
            <v>24</v>
          </cell>
        </row>
        <row r="1248">
          <cell r="F1248" t="str">
            <v xml:space="preserve">OTHER CITIES SUMMARYBP StartimesNew / Fresh Agents BP in Month </v>
          </cell>
          <cell r="G1248">
            <v>62</v>
          </cell>
        </row>
        <row r="1249">
          <cell r="F1249" t="str">
            <v>OTHER CITIES SUMMARYBP StartimesTotal Startimes BP Volume</v>
          </cell>
          <cell r="G1249">
            <v>7441</v>
          </cell>
        </row>
        <row r="1250">
          <cell r="F1250" t="str">
            <v>OTHER CITIES SUMMARYBP StartimesTotal Startimes BP Volume - Reversals</v>
          </cell>
          <cell r="G1250" t="str">
            <v xml:space="preserve">  </v>
          </cell>
        </row>
        <row r="1251">
          <cell r="F1251" t="str">
            <v>OTHER CITIES SUMMARYBP StartimesTotal Startimes BP Value</v>
          </cell>
          <cell r="G1251">
            <v>9039858</v>
          </cell>
        </row>
        <row r="1252">
          <cell r="F1252" t="str">
            <v>OTHER CITIES SUMMARYBP StartimesTotal Startimes BP Value - Reversals</v>
          </cell>
          <cell r="G1252" t="str">
            <v xml:space="preserve">  </v>
          </cell>
        </row>
        <row r="1253">
          <cell r="F1253" t="str">
            <v>OTHER CITIES SUMMARYBP StartimesAverage Value of Startimes BP</v>
          </cell>
          <cell r="G1253">
            <v>1214.8699999999999</v>
          </cell>
        </row>
        <row r="1254">
          <cell r="F1254" t="str">
            <v>OTHER CITIES SUMMARYBP StartimesAverage Value of Startimes BP - Reversals</v>
          </cell>
          <cell r="G1254" t="str">
            <v xml:space="preserve">  </v>
          </cell>
        </row>
        <row r="1255">
          <cell r="F1255" t="str">
            <v>OTHER CITIES SUMMARYBP StartimesPaga Startimes BP Income</v>
          </cell>
          <cell r="G1255">
            <v>8768662.2599999998</v>
          </cell>
        </row>
        <row r="1256">
          <cell r="F1256" t="str">
            <v>OTHER CITIES SUMMARYBP StartimesPaga Startimes BP Income - Reversals</v>
          </cell>
          <cell r="G1256" t="str">
            <v xml:space="preserve">  </v>
          </cell>
        </row>
        <row r="1257">
          <cell r="F1257" t="str">
            <v>OTHER CITIES SUMMARYBP StartimesAgent Startimes BP Commission</v>
          </cell>
          <cell r="G1257">
            <v>271195.74</v>
          </cell>
        </row>
        <row r="1258">
          <cell r="F1258" t="str">
            <v>OTHER CITIES SUMMARYBP StartimesAgent Startimes BP Commission - Reversals</v>
          </cell>
          <cell r="G1258" t="str">
            <v xml:space="preserve">  </v>
          </cell>
        </row>
        <row r="1259">
          <cell r="F1259" t="str">
            <v>OTHER CITIES SUMMARYBP OtherNumber of agents performing Other</v>
          </cell>
          <cell r="G1259">
            <v>41</v>
          </cell>
        </row>
        <row r="1260">
          <cell r="F1260" t="str">
            <v>OTHER CITIES SUMMARYBP OtherChurn Agents Other BP</v>
          </cell>
          <cell r="G1260">
            <v>7</v>
          </cell>
        </row>
        <row r="1261">
          <cell r="F1261" t="str">
            <v xml:space="preserve">OTHER CITIES SUMMARYBP OtherNew / Fresh Agents BP in Month </v>
          </cell>
          <cell r="G1261">
            <v>32</v>
          </cell>
        </row>
        <row r="1262">
          <cell r="F1262" t="str">
            <v>OTHER CITIES SUMMARYBP OtherTotal Other BP Volume</v>
          </cell>
          <cell r="G1262">
            <v>70</v>
          </cell>
        </row>
        <row r="1263">
          <cell r="F1263" t="str">
            <v>OTHER CITIES SUMMARYBP OtherTotal Other BP Value</v>
          </cell>
          <cell r="G1263">
            <v>247238</v>
          </cell>
        </row>
        <row r="1264">
          <cell r="F1264" t="str">
            <v>OTHER CITIES SUMMARYBP OtherAverage Value of Other BP</v>
          </cell>
          <cell r="G1264">
            <v>3531.97</v>
          </cell>
        </row>
        <row r="1265">
          <cell r="F1265" t="str">
            <v>OTHER CITIES SUMMARYBP OtherPaga Other BP Income</v>
          </cell>
          <cell r="G1265">
            <v>13768.1</v>
          </cell>
        </row>
        <row r="1266">
          <cell r="F1266" t="str">
            <v>OTHER CITIES SUMMARYBP OtherAgent Other BP Commission</v>
          </cell>
          <cell r="G1266">
            <v>2360</v>
          </cell>
        </row>
        <row r="1267">
          <cell r="F1267" t="str">
            <v>OTHER CITIES SUMMARYAirtimeNumber of Agents performing Airtime on Transaction</v>
          </cell>
          <cell r="G1267">
            <v>1019</v>
          </cell>
        </row>
        <row r="1268">
          <cell r="F1268" t="str">
            <v>OTHER CITIES SUMMARYAirtimeChurn Agents Airtime</v>
          </cell>
          <cell r="G1268">
            <v>100</v>
          </cell>
        </row>
        <row r="1269">
          <cell r="F1269" t="str">
            <v xml:space="preserve">OTHER CITIES SUMMARYAirtimeNew / Fresh Agents Airtime in Month </v>
          </cell>
          <cell r="G1269">
            <v>119</v>
          </cell>
        </row>
        <row r="1270">
          <cell r="F1270" t="str">
            <v>OTHER CITIES SUMMARYAirtimeTotal Airtime Volume</v>
          </cell>
          <cell r="G1270">
            <v>11858</v>
          </cell>
        </row>
        <row r="1271">
          <cell r="F1271" t="str">
            <v>OTHER CITIES SUMMARYAirtimeTotal Airtime Volume - Reversal</v>
          </cell>
          <cell r="G1271">
            <v>49</v>
          </cell>
        </row>
        <row r="1272">
          <cell r="F1272" t="str">
            <v>OTHER CITIES SUMMARYAirtimeTotal Airtime Value</v>
          </cell>
          <cell r="G1272">
            <v>4512984.92</v>
          </cell>
        </row>
        <row r="1273">
          <cell r="F1273" t="str">
            <v>OTHER CITIES SUMMARYAirtimeTotal Airtime Value - Reversals</v>
          </cell>
          <cell r="G1273">
            <v>-44380</v>
          </cell>
        </row>
        <row r="1274">
          <cell r="F1274" t="str">
            <v>OTHER CITIES SUMMARYAirtimeAverage Value of Airtime</v>
          </cell>
          <cell r="G1274">
            <v>380.59</v>
          </cell>
        </row>
        <row r="1275">
          <cell r="F1275" t="str">
            <v>OTHER CITIES SUMMARYAirtimeAverage Value of Airtime - Reversals</v>
          </cell>
          <cell r="G1275">
            <v>-905.71</v>
          </cell>
        </row>
        <row r="1276">
          <cell r="F1276" t="str">
            <v>OTHER CITIES SUMMARYAirtimePaga Airtime Income</v>
          </cell>
          <cell r="G1276">
            <v>211942.64</v>
          </cell>
        </row>
        <row r="1277">
          <cell r="F1277" t="str">
            <v>OTHER CITIES SUMMARYAirtimePaga Airtime Income - Reversals</v>
          </cell>
          <cell r="G1277">
            <v>-3076.6</v>
          </cell>
        </row>
        <row r="1278">
          <cell r="F1278" t="str">
            <v>OTHER CITIES SUMMARYAirtimeAgent Airtime Commission</v>
          </cell>
          <cell r="G1278">
            <v>136639.94</v>
          </cell>
        </row>
        <row r="1279">
          <cell r="F1279" t="str">
            <v>OTHER CITIES SUMMARYAirtimeAgent Airtime Commission - Reversals</v>
          </cell>
          <cell r="G1279">
            <v>-30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Kito\Google%20Drive\4.%20Finance\Financial%20Model\2015\WIP\2015_Model_Files\Paga_2015_Plan_v1.3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Kito\Google%20Drive\4.%20Finance\Financial%20Model\2015\WIP\2015_Model_Files\Paga_2015_Plan_v1.3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Kito\Google%20Drive\4.%20Finance\Financial%20Model\2015\WIP\2015_Model_Files\Paga_2015_Plan_v1.3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ito" refreshedDate="42090.311449421293" createdVersion="3" refreshedVersion="3" minRefreshableVersion="3" recordCount="20">
  <cacheSource type="worksheet">
    <worksheetSource ref="B4:F24" sheet="BS_Metrics_Assumptions" r:id="rId2"/>
  </cacheSource>
  <cacheFields count="5">
    <cacheField name="Category" numFmtId="0">
      <sharedItems count="2">
        <s v="Active Registered"/>
        <s v="Registered" u="1"/>
      </sharedItems>
    </cacheField>
    <cacheField name="Product" numFmtId="0">
      <sharedItems count="4">
        <s v="Deposit into Paga "/>
        <s v="Money Transfer on Paga"/>
        <s v="Deposit To Bank"/>
        <s v="Merchant Payments (Bill Pay)"/>
      </sharedItems>
    </cacheField>
    <cacheField name="Metric" numFmtId="0">
      <sharedItems count="5">
        <s v="CAGR"/>
        <s v="Churn Rate"/>
        <s v="Trnx/User"/>
        <s v="ARPT"/>
        <s v="ARPB"/>
      </sharedItems>
    </cacheField>
    <cacheField name="Assumptions" numFmtId="0">
      <sharedItems containsSemiMixedTypes="0" containsString="0" containsNumber="1" minValue="0" maxValue="273.35275620693426"/>
    </cacheField>
    <cacheField name="Assumptions2" numFmtId="0">
      <sharedItems containsSemiMixedTypes="0" containsString="0" containsNumber="1" minValue="0" maxValue="6506196.021818181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Kito" refreshedDate="42090.261082523146" createdVersion="3" refreshedVersion="3" minRefreshableVersion="3" recordCount="100">
  <cacheSource type="worksheet">
    <worksheetSource ref="B4:F104" sheet="CS_Metrics_Assumptions" r:id="rId2"/>
  </cacheSource>
  <cacheFields count="5">
    <cacheField name="Category" numFmtId="0">
      <sharedItems count="2">
        <s v="Registered"/>
        <s v="Non-Registered"/>
      </sharedItems>
    </cacheField>
    <cacheField name="Product" numFmtId="0">
      <sharedItems count="10">
        <s v="Deposit into Paga "/>
        <s v="Money Transfer on Paga"/>
        <s v="Deposit To Bank"/>
        <s v="Merchant Payments (Bill Pay)"/>
        <s v="BP DSTv"/>
        <s v="BP GoTv"/>
        <s v="BP Startimes"/>
        <s v="BP ePay"/>
        <s v="BP Other (Non ePay)"/>
        <s v="Airtime"/>
      </sharedItems>
    </cacheField>
    <cacheField name="Metric" numFmtId="0">
      <sharedItems count="6">
        <s v="CAGR"/>
        <s v="Churn Rate"/>
        <s v="Trnx/User"/>
        <s v="ARPT"/>
        <s v="ARPU (Reg)"/>
        <s v="Ave. Trnx/User" u="1"/>
      </sharedItems>
    </cacheField>
    <cacheField name="Assumptions" numFmtId="0">
      <sharedItems containsSemiMixedTypes="0" containsString="0" containsNumber="1" minValue="0" maxValue="1379.6327385779941"/>
    </cacheField>
    <cacheField name="Assumptions2" numFmtId="0">
      <sharedItems containsSemiMixedTypes="0" containsString="0" containsNumber="1" minValue="0" maxValue="2800.337282012953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Kito" refreshedDate="42090.21137164352" createdVersion="3" refreshedVersion="3" minRefreshableVersion="3" recordCount="315">
  <cacheSource type="worksheet">
    <worksheetSource ref="B4:F319" sheet="ANS_Metrics_Assumptions" r:id="rId2"/>
  </cacheSource>
  <cacheFields count="5">
    <cacheField name="Location" numFmtId="0">
      <sharedItems count="7">
        <s v="Lagos State"/>
        <s v="Ibadan"/>
        <s v="Ilorin"/>
        <s v="Abuja"/>
        <s v="Enugu"/>
        <s v="Port Harcourt"/>
        <s v="Other Locations"/>
      </sharedItems>
    </cacheField>
    <cacheField name="Product" numFmtId="0">
      <sharedItems count="9">
        <s v="Deposit into Paga "/>
        <s v="Money Transfer on Paga"/>
        <s v="Deposit To Bank"/>
        <s v="Merchant Payments (Bill Pay)"/>
        <s v="BP DSTv"/>
        <s v="BP GoTv"/>
        <s v="BP Startimes"/>
        <s v="BP Other"/>
        <s v="Airtime"/>
      </sharedItems>
    </cacheField>
    <cacheField name="Metric" numFmtId="0">
      <sharedItems count="5">
        <s v="CAGR"/>
        <s v="Churn Rate"/>
        <s v="Trnx/Agent"/>
        <s v="ARPT"/>
        <s v="Comm/Rev"/>
      </sharedItems>
    </cacheField>
    <cacheField name="Assumptions" numFmtId="0">
      <sharedItems containsSemiMixedTypes="0" containsString="0" containsNumber="1" minValue="0" maxValue="1522.4479419005413"/>
    </cacheField>
    <cacheField name="Assumptions2" numFmtId="0">
      <sharedItems containsSemiMixedTypes="0" containsString="0" containsNumber="1" minValue="0" maxValue="1473.3627657536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">
  <r>
    <x v="0"/>
    <x v="0"/>
    <x v="0"/>
    <n v="0"/>
    <n v="0"/>
  </r>
  <r>
    <x v="0"/>
    <x v="0"/>
    <x v="1"/>
    <n v="0"/>
    <n v="0"/>
  </r>
  <r>
    <x v="0"/>
    <x v="0"/>
    <x v="2"/>
    <n v="0"/>
    <n v="0"/>
  </r>
  <r>
    <x v="0"/>
    <x v="0"/>
    <x v="3"/>
    <n v="0"/>
    <n v="0"/>
  </r>
  <r>
    <x v="0"/>
    <x v="0"/>
    <x v="4"/>
    <n v="0"/>
    <n v="0"/>
  </r>
  <r>
    <x v="0"/>
    <x v="1"/>
    <x v="0"/>
    <n v="0.08"/>
    <n v="0.08"/>
  </r>
  <r>
    <x v="0"/>
    <x v="1"/>
    <x v="1"/>
    <n v="0.15"/>
    <n v="0.2"/>
  </r>
  <r>
    <x v="0"/>
    <x v="1"/>
    <x v="2"/>
    <n v="18.63491204330176"/>
    <n v="40"/>
  </r>
  <r>
    <x v="0"/>
    <x v="1"/>
    <x v="3"/>
    <n v="0.34564889043801555"/>
    <n v="186.86309523809524"/>
  </r>
  <r>
    <x v="0"/>
    <x v="1"/>
    <x v="4"/>
    <n v="4.9874266554903608"/>
    <n v="6278.6"/>
  </r>
  <r>
    <x v="0"/>
    <x v="2"/>
    <x v="0"/>
    <n v="0.02"/>
    <n v="0.03"/>
  </r>
  <r>
    <x v="0"/>
    <x v="2"/>
    <x v="1"/>
    <n v="0.18"/>
    <n v="0.18"/>
  </r>
  <r>
    <x v="0"/>
    <x v="2"/>
    <x v="2"/>
    <n v="4.1254905458437392"/>
    <n v="450"/>
  </r>
  <r>
    <x v="0"/>
    <x v="2"/>
    <x v="3"/>
    <n v="86.697609247744992"/>
    <n v="115.66783122816447"/>
  </r>
  <r>
    <x v="0"/>
    <x v="2"/>
    <x v="4"/>
    <n v="189.99389250814332"/>
    <n v="41830"/>
  </r>
  <r>
    <x v="0"/>
    <x v="3"/>
    <x v="0"/>
    <n v="5.0000000000000001E-3"/>
    <n v="5.0000000000000001E-3"/>
  </r>
  <r>
    <x v="0"/>
    <x v="3"/>
    <x v="1"/>
    <n v="0.35"/>
    <n v="0.3"/>
  </r>
  <r>
    <x v="0"/>
    <x v="3"/>
    <x v="2"/>
    <n v="2.9794882639035736"/>
    <n v="65677.4375"/>
  </r>
  <r>
    <x v="0"/>
    <x v="3"/>
    <x v="3"/>
    <n v="144.79255257516945"/>
    <n v="687.21450804302765"/>
  </r>
  <r>
    <x v="0"/>
    <x v="3"/>
    <x v="4"/>
    <n v="273.35275620693426"/>
    <n v="6506196.021818181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0">
  <r>
    <x v="0"/>
    <x v="0"/>
    <x v="0"/>
    <n v="0.04"/>
    <n v="0"/>
  </r>
  <r>
    <x v="0"/>
    <x v="0"/>
    <x v="1"/>
    <n v="0.2"/>
    <n v="0"/>
  </r>
  <r>
    <x v="0"/>
    <x v="0"/>
    <x v="2"/>
    <n v="8.91704127503065"/>
    <n v="0"/>
  </r>
  <r>
    <x v="0"/>
    <x v="0"/>
    <x v="3"/>
    <n v="0"/>
    <n v="0"/>
  </r>
  <r>
    <x v="0"/>
    <x v="0"/>
    <x v="4"/>
    <n v="0"/>
    <n v="0"/>
  </r>
  <r>
    <x v="0"/>
    <x v="1"/>
    <x v="0"/>
    <n v="5.0000000000000001E-3"/>
    <n v="0.08"/>
  </r>
  <r>
    <x v="0"/>
    <x v="1"/>
    <x v="1"/>
    <n v="0.4"/>
    <n v="0.15"/>
  </r>
  <r>
    <x v="0"/>
    <x v="1"/>
    <x v="2"/>
    <n v="1.5613747954173487"/>
    <n v="18.63491204330176"/>
  </r>
  <r>
    <x v="0"/>
    <x v="1"/>
    <x v="3"/>
    <n v="199.91614255765199"/>
    <n v="0.34564889043801555"/>
  </r>
  <r>
    <x v="0"/>
    <x v="1"/>
    <x v="4"/>
    <n v="0.25167785234899331"/>
    <n v="4.9874266554903608"/>
  </r>
  <r>
    <x v="0"/>
    <x v="2"/>
    <x v="0"/>
    <n v="0.1"/>
    <n v="0.02"/>
  </r>
  <r>
    <x v="0"/>
    <x v="2"/>
    <x v="1"/>
    <n v="0.125"/>
    <n v="0.18"/>
  </r>
  <r>
    <x v="0"/>
    <x v="2"/>
    <x v="2"/>
    <n v="15.990219492778346"/>
    <n v="4.1254905458437392"/>
  </r>
  <r>
    <x v="0"/>
    <x v="2"/>
    <x v="3"/>
    <n v="192.11611499125189"/>
    <n v="86.697609247744992"/>
  </r>
  <r>
    <x v="0"/>
    <x v="2"/>
    <x v="4"/>
    <n v="0.33012511888274471"/>
    <n v="189.99389250814332"/>
  </r>
  <r>
    <x v="0"/>
    <x v="3"/>
    <x v="0"/>
    <n v="0.03"/>
    <n v="5.0000000000000001E-3"/>
  </r>
  <r>
    <x v="0"/>
    <x v="3"/>
    <x v="1"/>
    <n v="0.06"/>
    <n v="0.35"/>
  </r>
  <r>
    <x v="0"/>
    <x v="3"/>
    <x v="2"/>
    <n v="45.399966227625804"/>
    <n v="2.9794882639035736"/>
  </r>
  <r>
    <x v="0"/>
    <x v="3"/>
    <x v="3"/>
    <n v="133.47109186042115"/>
    <n v="144.79255257516945"/>
  </r>
  <r>
    <x v="0"/>
    <x v="3"/>
    <x v="4"/>
    <n v="0.213398158930065"/>
    <n v="273.35275620693426"/>
  </r>
  <r>
    <x v="0"/>
    <x v="4"/>
    <x v="0"/>
    <n v="3.5000000000000003E-2"/>
    <n v="5.0000000000000001E-3"/>
  </r>
  <r>
    <x v="0"/>
    <x v="4"/>
    <x v="1"/>
    <n v="5.5E-2"/>
    <n v="0.23"/>
  </r>
  <r>
    <x v="0"/>
    <x v="4"/>
    <x v="2"/>
    <n v="37.625709723207947"/>
    <n v="2.7587719298245612"/>
  </r>
  <r>
    <x v="0"/>
    <x v="4"/>
    <x v="3"/>
    <n v="153.09186288217637"/>
    <n v="54.411564842153076"/>
  </r>
  <r>
    <x v="0"/>
    <x v="4"/>
    <x v="4"/>
    <n v="0.28954997105793245"/>
    <n v="94.880839603960396"/>
  </r>
  <r>
    <x v="0"/>
    <x v="5"/>
    <x v="0"/>
    <n v="3.7499999999999999E-2"/>
    <n v="2.5000000000000001E-3"/>
  </r>
  <r>
    <x v="0"/>
    <x v="5"/>
    <x v="1"/>
    <n v="5.5E-2"/>
    <n v="0.2"/>
  </r>
  <r>
    <x v="0"/>
    <x v="5"/>
    <x v="2"/>
    <n v="72.831954061813889"/>
    <n v="2"/>
  </r>
  <r>
    <x v="0"/>
    <x v="5"/>
    <x v="3"/>
    <n v="77.444008899957794"/>
    <n v="33.109764736635732"/>
  </r>
  <r>
    <x v="0"/>
    <x v="5"/>
    <x v="4"/>
    <n v="0.27224764448693728"/>
    <n v="73.440954592363269"/>
  </r>
  <r>
    <x v="0"/>
    <x v="6"/>
    <x v="0"/>
    <n v="0.04"/>
    <n v="0.22"/>
  </r>
  <r>
    <x v="0"/>
    <x v="6"/>
    <x v="1"/>
    <n v="2.5000000000000001E-2"/>
    <n v="0.35"/>
  </r>
  <r>
    <x v="0"/>
    <x v="6"/>
    <x v="2"/>
    <n v="7.5438477226376612"/>
    <n v="2"/>
  </r>
  <r>
    <x v="0"/>
    <x v="6"/>
    <x v="3"/>
    <n v="1379.6327385779941"/>
    <n v="647.36192846607673"/>
  </r>
  <r>
    <x v="0"/>
    <x v="6"/>
    <x v="4"/>
    <n v="2.8967716691244087E-2"/>
    <n v="2029.6480346820811"/>
  </r>
  <r>
    <x v="0"/>
    <x v="7"/>
    <x v="0"/>
    <n v="0.06"/>
    <n v="0.05"/>
  </r>
  <r>
    <x v="0"/>
    <x v="7"/>
    <x v="1"/>
    <n v="3.5000000000000003E-2"/>
    <n v="0.3"/>
  </r>
  <r>
    <x v="0"/>
    <x v="7"/>
    <x v="2"/>
    <n v="7.5931477516059953"/>
    <n v="2.3089579524680075"/>
  </r>
  <r>
    <x v="0"/>
    <x v="7"/>
    <x v="3"/>
    <n v="106.17464513040051"/>
    <n v="185.03799419371865"/>
  </r>
  <r>
    <x v="0"/>
    <x v="7"/>
    <x v="4"/>
    <n v="0.32269565398577782"/>
    <n v="264.17067068575733"/>
  </r>
  <r>
    <x v="0"/>
    <x v="8"/>
    <x v="0"/>
    <n v="0.03"/>
    <n v="1E-3"/>
  </r>
  <r>
    <x v="0"/>
    <x v="8"/>
    <x v="1"/>
    <n v="0.06"/>
    <n v="0.45"/>
  </r>
  <r>
    <x v="0"/>
    <x v="8"/>
    <x v="2"/>
    <n v="17.306078114166858"/>
    <n v="2.3870967741935485"/>
  </r>
  <r>
    <x v="0"/>
    <x v="8"/>
    <x v="3"/>
    <n v="382.00804391894599"/>
    <n v="53.533535353535356"/>
  </r>
  <r>
    <x v="0"/>
    <x v="8"/>
    <x v="4"/>
    <n v="1.1016525423805188E-4"/>
    <n v="74.501381215469607"/>
  </r>
  <r>
    <x v="0"/>
    <x v="9"/>
    <x v="0"/>
    <n v="0.03"/>
    <n v="3.0000000000000001E-3"/>
  </r>
  <r>
    <x v="0"/>
    <x v="9"/>
    <x v="1"/>
    <n v="0.06"/>
    <n v="0.26"/>
  </r>
  <r>
    <x v="0"/>
    <x v="9"/>
    <x v="2"/>
    <n v="17.306078114166858"/>
    <n v="6.4025809716599191"/>
  </r>
  <r>
    <x v="0"/>
    <x v="9"/>
    <x v="3"/>
    <n v="382.00804391894599"/>
    <n v="553.21644281703198"/>
  </r>
  <r>
    <x v="0"/>
    <x v="9"/>
    <x v="4"/>
    <n v="1.1016525423805188E-4"/>
    <n v="2800.3372820129539"/>
  </r>
  <r>
    <x v="1"/>
    <x v="0"/>
    <x v="0"/>
    <n v="0.04"/>
    <n v="0"/>
  </r>
  <r>
    <x v="1"/>
    <x v="0"/>
    <x v="1"/>
    <n v="0.2"/>
    <n v="0"/>
  </r>
  <r>
    <x v="1"/>
    <x v="0"/>
    <x v="2"/>
    <n v="8.8079096045197733"/>
    <n v="0"/>
  </r>
  <r>
    <x v="1"/>
    <x v="0"/>
    <x v="3"/>
    <n v="0"/>
    <n v="0"/>
  </r>
  <r>
    <x v="1"/>
    <x v="0"/>
    <x v="4"/>
    <n v="0"/>
    <n v="0"/>
  </r>
  <r>
    <x v="1"/>
    <x v="1"/>
    <x v="0"/>
    <n v="0.09"/>
    <n v="0.3"/>
  </r>
  <r>
    <x v="1"/>
    <x v="1"/>
    <x v="1"/>
    <n v="0.42499999999999999"/>
    <n v="0.44444444444444442"/>
  </r>
  <r>
    <x v="1"/>
    <x v="1"/>
    <x v="2"/>
    <n v="2.3626373626373627"/>
    <n v="1.05"/>
  </r>
  <r>
    <x v="1"/>
    <x v="1"/>
    <x v="3"/>
    <n v="194.6046511627907"/>
    <n v="83.333333333333329"/>
  </r>
  <r>
    <x v="1"/>
    <x v="1"/>
    <x v="4"/>
    <n v="0.24904397705544934"/>
    <n v="48.611111111111114"/>
  </r>
  <r>
    <x v="1"/>
    <x v="2"/>
    <x v="0"/>
    <n v="0.13500000000000001"/>
    <n v="0.15"/>
  </r>
  <r>
    <x v="1"/>
    <x v="2"/>
    <x v="1"/>
    <n v="0.15"/>
    <n v="0.3"/>
  </r>
  <r>
    <x v="1"/>
    <x v="2"/>
    <x v="2"/>
    <n v="11.352161383285303"/>
    <n v="1.3116883116883118"/>
  </r>
  <r>
    <x v="1"/>
    <x v="2"/>
    <x v="3"/>
    <n v="184.43389520714865"/>
    <n v="94.059405940594061"/>
  </r>
  <r>
    <x v="1"/>
    <x v="2"/>
    <x v="4"/>
    <n v="0.31856158519631889"/>
    <n v="74.21875"/>
  </r>
  <r>
    <x v="1"/>
    <x v="3"/>
    <x v="0"/>
    <n v="5.5E-2"/>
    <n v="0.1"/>
  </r>
  <r>
    <x v="1"/>
    <x v="3"/>
    <x v="1"/>
    <n v="6.5000000000000002E-2"/>
    <n v="0.35"/>
  </r>
  <r>
    <x v="1"/>
    <x v="3"/>
    <x v="2"/>
    <n v="41.855817875210789"/>
    <n v="1.4861329147043432"/>
  </r>
  <r>
    <x v="1"/>
    <x v="3"/>
    <x v="3"/>
    <n v="142.41974919221997"/>
    <n v="624.89371310695026"/>
  </r>
  <r>
    <x v="1"/>
    <x v="3"/>
    <x v="4"/>
    <n v="0.17195834988915698"/>
    <n v="536.23096132897615"/>
  </r>
  <r>
    <x v="1"/>
    <x v="4"/>
    <x v="0"/>
    <n v="3.3000000000000002E-2"/>
    <n v="0.18"/>
  </r>
  <r>
    <x v="1"/>
    <x v="4"/>
    <x v="1"/>
    <n v="5.5E-2"/>
    <n v="0.4"/>
  </r>
  <r>
    <x v="1"/>
    <x v="4"/>
    <x v="2"/>
    <n v="37.047846889952154"/>
    <n v="1.1408450704225352"/>
  </r>
  <r>
    <x v="1"/>
    <x v="4"/>
    <x v="3"/>
    <n v="108.68576979924519"/>
    <n v="92.156049382716049"/>
  </r>
  <r>
    <x v="1"/>
    <x v="4"/>
    <x v="4"/>
    <n v="0.29459391975260835"/>
    <n v="64.829379652605454"/>
  </r>
  <r>
    <x v="1"/>
    <x v="5"/>
    <x v="0"/>
    <n v="3.7499999999999999E-2"/>
    <n v="0.2"/>
  </r>
  <r>
    <x v="1"/>
    <x v="5"/>
    <x v="1"/>
    <n v="0.08"/>
    <n v="0.31"/>
  </r>
  <r>
    <x v="1"/>
    <x v="5"/>
    <x v="2"/>
    <n v="54.207530255490809"/>
    <n v="1.2196721311475409"/>
  </r>
  <r>
    <x v="1"/>
    <x v="5"/>
    <x v="3"/>
    <n v="74.807123543663224"/>
    <n v="23.907258064516128"/>
  </r>
  <r>
    <x v="1"/>
    <x v="5"/>
    <x v="4"/>
    <n v="0.27583221397808022"/>
    <n v="18.7626582278481"/>
  </r>
  <r>
    <x v="1"/>
    <x v="6"/>
    <x v="0"/>
    <n v="7.0000000000000007E-2"/>
    <n v="7.4999999999999997E-2"/>
  </r>
  <r>
    <x v="1"/>
    <x v="6"/>
    <x v="1"/>
    <n v="0.03"/>
    <n v="0.35"/>
  </r>
  <r>
    <x v="1"/>
    <x v="6"/>
    <x v="2"/>
    <n v="13.392857142857142"/>
    <n v="1.3805309734513274"/>
  </r>
  <r>
    <x v="1"/>
    <x v="6"/>
    <x v="3"/>
    <n v="996.59488888888893"/>
    <n v="1706.8604651162791"/>
  </r>
  <r>
    <x v="1"/>
    <x v="6"/>
    <x v="4"/>
    <n v="2.908631196532421E-2"/>
    <n v="1467.9"/>
  </r>
  <r>
    <x v="1"/>
    <x v="7"/>
    <x v="0"/>
    <n v="0.2"/>
    <n v="0.05"/>
  </r>
  <r>
    <x v="1"/>
    <x v="7"/>
    <x v="1"/>
    <n v="0.15"/>
    <n v="0.4"/>
  </r>
  <r>
    <x v="1"/>
    <x v="7"/>
    <x v="2"/>
    <n v="1.4772727272727273"/>
    <n v="1.5819057815845825"/>
  </r>
  <r>
    <x v="1"/>
    <x v="7"/>
    <x v="3"/>
    <n v="677.63636363636363"/>
    <n v="720.27982716218048"/>
  </r>
  <r>
    <x v="1"/>
    <x v="7"/>
    <x v="4"/>
    <n v="6.0906895626509257E-2"/>
    <n v="510.40368284789645"/>
  </r>
  <r>
    <x v="1"/>
    <x v="8"/>
    <x v="0"/>
    <n v="0.03"/>
    <n v="0.2"/>
  </r>
  <r>
    <x v="1"/>
    <x v="8"/>
    <x v="1"/>
    <n v="7.0000000000000007E-2"/>
    <n v="0.3"/>
  </r>
  <r>
    <x v="1"/>
    <x v="8"/>
    <x v="2"/>
    <n v="15.259286234522943"/>
    <n v="1.2250000000000001"/>
  </r>
  <r>
    <x v="1"/>
    <x v="8"/>
    <x v="3"/>
    <n v="276.26819913130629"/>
    <n v="79.26408163265306"/>
  </r>
  <r>
    <x v="1"/>
    <x v="8"/>
    <x v="4"/>
    <n v="1.4976487554933682E-4"/>
    <n v="60.686562499999994"/>
  </r>
  <r>
    <x v="1"/>
    <x v="9"/>
    <x v="0"/>
    <n v="0.03"/>
    <n v="0.15"/>
  </r>
  <r>
    <x v="1"/>
    <x v="9"/>
    <x v="1"/>
    <n v="7.0000000000000007E-2"/>
    <n v="0.4"/>
  </r>
  <r>
    <x v="1"/>
    <x v="9"/>
    <x v="2"/>
    <n v="15.259286234522943"/>
    <n v="1.6486486486486487"/>
  </r>
  <r>
    <x v="1"/>
    <x v="9"/>
    <x v="3"/>
    <n v="276.26819913130629"/>
    <n v="825.75939849624058"/>
  </r>
  <r>
    <x v="1"/>
    <x v="9"/>
    <x v="4"/>
    <n v="1.4976487554933682E-4"/>
    <n v="811.5221674876847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15">
  <r>
    <x v="0"/>
    <x v="0"/>
    <x v="0"/>
    <n v="0.04"/>
    <n v="0.04"/>
  </r>
  <r>
    <x v="0"/>
    <x v="0"/>
    <x v="1"/>
    <n v="0.2"/>
    <n v="0.1"/>
  </r>
  <r>
    <x v="0"/>
    <x v="0"/>
    <x v="2"/>
    <n v="8.91704127503065"/>
    <n v="8.91704127503065"/>
  </r>
  <r>
    <x v="0"/>
    <x v="0"/>
    <x v="3"/>
    <n v="0"/>
    <n v="0"/>
  </r>
  <r>
    <x v="0"/>
    <x v="0"/>
    <x v="4"/>
    <n v="0"/>
    <n v="0"/>
  </r>
  <r>
    <x v="0"/>
    <x v="1"/>
    <x v="0"/>
    <n v="5.0000000000000001E-3"/>
    <n v="5.0000000000000001E-3"/>
  </r>
  <r>
    <x v="0"/>
    <x v="1"/>
    <x v="1"/>
    <n v="0.4"/>
    <n v="0.1"/>
  </r>
  <r>
    <x v="0"/>
    <x v="1"/>
    <x v="2"/>
    <n v="1.5613747954173487"/>
    <n v="2"/>
  </r>
  <r>
    <x v="0"/>
    <x v="1"/>
    <x v="3"/>
    <n v="199.91614255765199"/>
    <n v="152.33918128654972"/>
  </r>
  <r>
    <x v="0"/>
    <x v="1"/>
    <x v="4"/>
    <n v="0.25167785234899331"/>
    <n v="0.33896353166986565"/>
  </r>
  <r>
    <x v="0"/>
    <x v="2"/>
    <x v="0"/>
    <n v="0.1"/>
    <n v="0.1"/>
  </r>
  <r>
    <x v="0"/>
    <x v="2"/>
    <x v="1"/>
    <n v="0.125"/>
    <n v="0.1"/>
  </r>
  <r>
    <x v="0"/>
    <x v="2"/>
    <x v="2"/>
    <n v="15.990219492778346"/>
    <n v="30"/>
  </r>
  <r>
    <x v="0"/>
    <x v="2"/>
    <x v="3"/>
    <n v="192.11611499125189"/>
    <n v="149.39320842215491"/>
  </r>
  <r>
    <x v="0"/>
    <x v="2"/>
    <x v="4"/>
    <n v="0.33012511888274471"/>
    <n v="0.42437024752010516"/>
  </r>
  <r>
    <x v="0"/>
    <x v="3"/>
    <x v="0"/>
    <n v="0.03"/>
    <n v="0.04"/>
  </r>
  <r>
    <x v="0"/>
    <x v="3"/>
    <x v="1"/>
    <n v="0.06"/>
    <n v="0.06"/>
  </r>
  <r>
    <x v="0"/>
    <x v="3"/>
    <x v="2"/>
    <n v="45.399966227625804"/>
    <n v="82.826803108241222"/>
  </r>
  <r>
    <x v="0"/>
    <x v="3"/>
    <x v="3"/>
    <n v="133.47109186042115"/>
    <n v="104.8546585045938"/>
  </r>
  <r>
    <x v="0"/>
    <x v="3"/>
    <x v="4"/>
    <n v="0.213398158930065"/>
    <n v="0.25982906395040539"/>
  </r>
  <r>
    <x v="0"/>
    <x v="4"/>
    <x v="0"/>
    <n v="3.5000000000000003E-2"/>
    <n v="3.5000000000000003E-2"/>
  </r>
  <r>
    <x v="0"/>
    <x v="4"/>
    <x v="1"/>
    <n v="5.5E-2"/>
    <n v="5.5E-2"/>
  </r>
  <r>
    <x v="0"/>
    <x v="4"/>
    <x v="2"/>
    <n v="37.625709723207947"/>
    <n v="40"/>
  </r>
  <r>
    <x v="0"/>
    <x v="4"/>
    <x v="3"/>
    <n v="153.09186288217637"/>
    <n v="105.41174697462681"/>
  </r>
  <r>
    <x v="0"/>
    <x v="4"/>
    <x v="4"/>
    <n v="0.28954997105793245"/>
    <n v="0.40673634841055756"/>
  </r>
  <r>
    <x v="0"/>
    <x v="5"/>
    <x v="0"/>
    <n v="3.7499999999999999E-2"/>
    <n v="0.04"/>
  </r>
  <r>
    <x v="0"/>
    <x v="5"/>
    <x v="1"/>
    <n v="5.5E-2"/>
    <n v="5.5E-2"/>
  </r>
  <r>
    <x v="0"/>
    <x v="5"/>
    <x v="2"/>
    <n v="72.831954061813889"/>
    <n v="150"/>
  </r>
  <r>
    <x v="0"/>
    <x v="5"/>
    <x v="3"/>
    <n v="77.444008899957794"/>
    <n v="55.977641465414536"/>
  </r>
  <r>
    <x v="0"/>
    <x v="5"/>
    <x v="4"/>
    <n v="0.27224764448693728"/>
    <n v="0.37376643385368363"/>
  </r>
  <r>
    <x v="0"/>
    <x v="6"/>
    <x v="0"/>
    <n v="0.04"/>
    <n v="0.05"/>
  </r>
  <r>
    <x v="0"/>
    <x v="6"/>
    <x v="1"/>
    <n v="2.5000000000000001E-2"/>
    <n v="2.5000000000000001E-2"/>
  </r>
  <r>
    <x v="0"/>
    <x v="6"/>
    <x v="2"/>
    <n v="7.5438477226376612"/>
    <n v="15"/>
  </r>
  <r>
    <x v="0"/>
    <x v="6"/>
    <x v="3"/>
    <n v="1379.6327385779941"/>
    <n v="1331.7696429240511"/>
  </r>
  <r>
    <x v="0"/>
    <x v="6"/>
    <x v="4"/>
    <n v="2.8967716691244087E-2"/>
    <n v="2.8500532505367316E-2"/>
  </r>
  <r>
    <x v="0"/>
    <x v="7"/>
    <x v="0"/>
    <n v="0.06"/>
    <n v="0.06"/>
  </r>
  <r>
    <x v="0"/>
    <x v="7"/>
    <x v="1"/>
    <n v="3.5000000000000003E-2"/>
    <n v="3.5000000000000003E-2"/>
  </r>
  <r>
    <x v="0"/>
    <x v="7"/>
    <x v="2"/>
    <n v="7.5931477516059953"/>
    <n v="15"/>
  </r>
  <r>
    <x v="0"/>
    <x v="7"/>
    <x v="3"/>
    <n v="106.17464513040051"/>
    <n v="87.239656288176448"/>
  </r>
  <r>
    <x v="0"/>
    <x v="7"/>
    <x v="4"/>
    <n v="0.32269565398577782"/>
    <n v="0.50962458740575145"/>
  </r>
  <r>
    <x v="0"/>
    <x v="8"/>
    <x v="0"/>
    <n v="0.03"/>
    <n v="0.03"/>
  </r>
  <r>
    <x v="0"/>
    <x v="8"/>
    <x v="1"/>
    <n v="0.06"/>
    <n v="0.06"/>
  </r>
  <r>
    <x v="0"/>
    <x v="8"/>
    <x v="2"/>
    <n v="17.306078114166858"/>
    <n v="24"/>
  </r>
  <r>
    <x v="0"/>
    <x v="8"/>
    <x v="3"/>
    <n v="382.00804391894599"/>
    <n v="400"/>
  </r>
  <r>
    <x v="0"/>
    <x v="8"/>
    <x v="4"/>
    <n v="1.1016525423805188E-4"/>
    <n v="5.0050303198721939E-2"/>
  </r>
  <r>
    <x v="1"/>
    <x v="0"/>
    <x v="0"/>
    <n v="0.04"/>
    <n v="0.04"/>
  </r>
  <r>
    <x v="1"/>
    <x v="0"/>
    <x v="1"/>
    <n v="0.2"/>
    <n v="0.2"/>
  </r>
  <r>
    <x v="1"/>
    <x v="0"/>
    <x v="2"/>
    <n v="8.8079096045197733"/>
    <n v="8.8079096045197733"/>
  </r>
  <r>
    <x v="1"/>
    <x v="0"/>
    <x v="3"/>
    <n v="0"/>
    <n v="0"/>
  </r>
  <r>
    <x v="1"/>
    <x v="0"/>
    <x v="4"/>
    <n v="0"/>
    <n v="0"/>
  </r>
  <r>
    <x v="1"/>
    <x v="1"/>
    <x v="0"/>
    <n v="0.09"/>
    <n v="0.09"/>
  </r>
  <r>
    <x v="1"/>
    <x v="1"/>
    <x v="1"/>
    <n v="0.42499999999999999"/>
    <n v="0.1"/>
  </r>
  <r>
    <x v="1"/>
    <x v="1"/>
    <x v="2"/>
    <n v="2.3626373626373627"/>
    <n v="2"/>
  </r>
  <r>
    <x v="1"/>
    <x v="1"/>
    <x v="3"/>
    <n v="194.6046511627907"/>
    <n v="133.33333333333334"/>
  </r>
  <r>
    <x v="1"/>
    <x v="1"/>
    <x v="4"/>
    <n v="0.24904397705544934"/>
    <n v="0.31636363636363635"/>
  </r>
  <r>
    <x v="1"/>
    <x v="2"/>
    <x v="0"/>
    <n v="0.13500000000000001"/>
    <n v="0.13500000000000001"/>
  </r>
  <r>
    <x v="1"/>
    <x v="2"/>
    <x v="1"/>
    <n v="0.15"/>
    <n v="0.1"/>
  </r>
  <r>
    <x v="1"/>
    <x v="2"/>
    <x v="2"/>
    <n v="11.352161383285303"/>
    <n v="25"/>
  </r>
  <r>
    <x v="1"/>
    <x v="2"/>
    <x v="3"/>
    <n v="184.43389520714865"/>
    <n v="141.24344124344125"/>
  </r>
  <r>
    <x v="1"/>
    <x v="2"/>
    <x v="4"/>
    <n v="0.31856158519631889"/>
    <n v="0.42943161324102624"/>
  </r>
  <r>
    <x v="1"/>
    <x v="3"/>
    <x v="0"/>
    <n v="5.5E-2"/>
    <n v="5.5E-2"/>
  </r>
  <r>
    <x v="1"/>
    <x v="3"/>
    <x v="1"/>
    <n v="6.5000000000000002E-2"/>
    <n v="6.5000000000000002E-2"/>
  </r>
  <r>
    <x v="1"/>
    <x v="3"/>
    <x v="2"/>
    <n v="41.855817875210789"/>
    <n v="70.087893864013267"/>
  </r>
  <r>
    <x v="1"/>
    <x v="3"/>
    <x v="3"/>
    <n v="142.41974919221997"/>
    <n v="131.86643001588195"/>
  </r>
  <r>
    <x v="1"/>
    <x v="3"/>
    <x v="4"/>
    <n v="0.17195834988915698"/>
    <n v="0.18354063569225754"/>
  </r>
  <r>
    <x v="1"/>
    <x v="4"/>
    <x v="0"/>
    <n v="3.3000000000000002E-2"/>
    <n v="3.3000000000000002E-2"/>
  </r>
  <r>
    <x v="1"/>
    <x v="4"/>
    <x v="1"/>
    <n v="5.5E-2"/>
    <n v="5.5E-2"/>
  </r>
  <r>
    <x v="1"/>
    <x v="4"/>
    <x v="2"/>
    <n v="37.047846889952154"/>
    <n v="50"/>
  </r>
  <r>
    <x v="1"/>
    <x v="4"/>
    <x v="3"/>
    <n v="108.68576979924519"/>
    <n v="77.352045083465342"/>
  </r>
  <r>
    <x v="1"/>
    <x v="4"/>
    <x v="4"/>
    <n v="0.29459391975260835"/>
    <n v="0.41794472321030463"/>
  </r>
  <r>
    <x v="1"/>
    <x v="5"/>
    <x v="0"/>
    <n v="3.7499999999999999E-2"/>
    <n v="3.7499999999999999E-2"/>
  </r>
  <r>
    <x v="1"/>
    <x v="5"/>
    <x v="1"/>
    <n v="0.08"/>
    <n v="0.06"/>
  </r>
  <r>
    <x v="1"/>
    <x v="5"/>
    <x v="2"/>
    <n v="54.207530255490809"/>
    <n v="100"/>
  </r>
  <r>
    <x v="1"/>
    <x v="5"/>
    <x v="3"/>
    <n v="74.807123543663224"/>
    <n v="53.574854582661537"/>
  </r>
  <r>
    <x v="1"/>
    <x v="5"/>
    <x v="4"/>
    <n v="0.27583221397808022"/>
    <n v="0.38384897741136204"/>
  </r>
  <r>
    <x v="1"/>
    <x v="6"/>
    <x v="0"/>
    <n v="7.0000000000000007E-2"/>
    <n v="7.0000000000000007E-2"/>
  </r>
  <r>
    <x v="1"/>
    <x v="6"/>
    <x v="1"/>
    <n v="0.03"/>
    <n v="0.03"/>
  </r>
  <r>
    <x v="1"/>
    <x v="6"/>
    <x v="2"/>
    <n v="13.392857142857142"/>
    <n v="30"/>
  </r>
  <r>
    <x v="1"/>
    <x v="6"/>
    <x v="3"/>
    <n v="996.59488888888893"/>
    <n v="1000"/>
  </r>
  <r>
    <x v="1"/>
    <x v="6"/>
    <x v="4"/>
    <n v="2.908631196532421E-2"/>
    <n v="3.0000000000000002E-2"/>
  </r>
  <r>
    <x v="1"/>
    <x v="7"/>
    <x v="0"/>
    <n v="0.2"/>
    <n v="0.2"/>
  </r>
  <r>
    <x v="1"/>
    <x v="7"/>
    <x v="1"/>
    <n v="0.15"/>
    <n v="0.1"/>
  </r>
  <r>
    <x v="1"/>
    <x v="7"/>
    <x v="2"/>
    <n v="1.4772727272727273"/>
    <n v="4"/>
  </r>
  <r>
    <x v="1"/>
    <x v="7"/>
    <x v="3"/>
    <n v="677.63636363636363"/>
    <n v="385.30083333333329"/>
  </r>
  <r>
    <x v="1"/>
    <x v="7"/>
    <x v="4"/>
    <n v="6.0906895626509257E-2"/>
    <n v="0.10582856792849936"/>
  </r>
  <r>
    <x v="1"/>
    <x v="8"/>
    <x v="0"/>
    <n v="0.03"/>
    <n v="0.03"/>
  </r>
  <r>
    <x v="1"/>
    <x v="8"/>
    <x v="1"/>
    <n v="7.0000000000000007E-2"/>
    <n v="0.06"/>
  </r>
  <r>
    <x v="1"/>
    <x v="8"/>
    <x v="2"/>
    <n v="15.259286234522943"/>
    <n v="30"/>
  </r>
  <r>
    <x v="1"/>
    <x v="8"/>
    <x v="3"/>
    <n v="276.26819913130629"/>
    <n v="302.19307393474463"/>
  </r>
  <r>
    <x v="1"/>
    <x v="8"/>
    <x v="4"/>
    <n v="1.4976487554933682E-4"/>
    <n v="5.0063464858909085E-2"/>
  </r>
  <r>
    <x v="2"/>
    <x v="0"/>
    <x v="0"/>
    <n v="7.4999999999999997E-2"/>
    <n v="7.4999999999999997E-2"/>
  </r>
  <r>
    <x v="2"/>
    <x v="0"/>
    <x v="1"/>
    <n v="0.27500000000000002"/>
    <n v="0.27500000000000002"/>
  </r>
  <r>
    <x v="2"/>
    <x v="0"/>
    <x v="2"/>
    <n v="4.4972875226039779"/>
    <n v="4.717821782178218"/>
  </r>
  <r>
    <x v="2"/>
    <x v="0"/>
    <x v="3"/>
    <n v="0"/>
    <n v="0"/>
  </r>
  <r>
    <x v="2"/>
    <x v="0"/>
    <x v="4"/>
    <n v="0"/>
    <n v="0"/>
  </r>
  <r>
    <x v="2"/>
    <x v="1"/>
    <x v="0"/>
    <n v="0.13"/>
    <n v="0.13"/>
  </r>
  <r>
    <x v="2"/>
    <x v="1"/>
    <x v="1"/>
    <n v="0.45"/>
    <n v="0.1"/>
  </r>
  <r>
    <x v="2"/>
    <x v="1"/>
    <x v="2"/>
    <n v="1.3717948717948718"/>
    <n v="2"/>
  </r>
  <r>
    <x v="2"/>
    <x v="1"/>
    <x v="3"/>
    <n v="175.42056074766356"/>
    <n v="134.95575221238937"/>
  </r>
  <r>
    <x v="2"/>
    <x v="1"/>
    <x v="4"/>
    <n v="0.23548215237080447"/>
    <n v="0.30163934426229511"/>
  </r>
  <r>
    <x v="2"/>
    <x v="2"/>
    <x v="0"/>
    <n v="5.0000000000000001E-3"/>
    <n v="0.1"/>
  </r>
  <r>
    <x v="2"/>
    <x v="2"/>
    <x v="1"/>
    <n v="0.15"/>
    <n v="0.1"/>
  </r>
  <r>
    <x v="2"/>
    <x v="2"/>
    <x v="2"/>
    <n v="8.6672710788757925"/>
    <n v="13"/>
  </r>
  <r>
    <x v="2"/>
    <x v="2"/>
    <x v="3"/>
    <n v="194.76046025104603"/>
    <n v="133.47117953938161"/>
  </r>
  <r>
    <x v="2"/>
    <x v="2"/>
    <x v="4"/>
    <n v="0.33334586526738674"/>
    <n v="0.46496399945659556"/>
  </r>
  <r>
    <x v="2"/>
    <x v="3"/>
    <x v="0"/>
    <n v="0.13500000000000001"/>
    <n v="0.13500000000000001"/>
  </r>
  <r>
    <x v="2"/>
    <x v="3"/>
    <x v="1"/>
    <n v="0.09"/>
    <n v="0.09"/>
  </r>
  <r>
    <x v="2"/>
    <x v="3"/>
    <x v="2"/>
    <n v="27.076203208556151"/>
    <n v="30.372641509433961"/>
  </r>
  <r>
    <x v="2"/>
    <x v="3"/>
    <x v="3"/>
    <n v="455.5979022997933"/>
    <n v="522.43895901588667"/>
  </r>
  <r>
    <x v="2"/>
    <x v="3"/>
    <x v="4"/>
    <n v="6.4897841883626087E-2"/>
    <n v="5.8156214961571959E-2"/>
  </r>
  <r>
    <x v="2"/>
    <x v="4"/>
    <x v="0"/>
    <n v="0.06"/>
    <n v="0.06"/>
  </r>
  <r>
    <x v="2"/>
    <x v="4"/>
    <x v="1"/>
    <n v="0.11"/>
    <n v="0.1"/>
  </r>
  <r>
    <x v="2"/>
    <x v="4"/>
    <x v="2"/>
    <n v="32.111719605695512"/>
    <n v="45"/>
  </r>
  <r>
    <x v="2"/>
    <x v="4"/>
    <x v="3"/>
    <n v="95.754924960774972"/>
    <n v="64.824897191237724"/>
  </r>
  <r>
    <x v="2"/>
    <x v="4"/>
    <x v="4"/>
    <n v="0.29160313936570814"/>
    <n v="0.41569402297234015"/>
  </r>
  <r>
    <x v="2"/>
    <x v="5"/>
    <x v="0"/>
    <n v="0.2"/>
    <n v="0.1"/>
  </r>
  <r>
    <x v="2"/>
    <x v="5"/>
    <x v="1"/>
    <n v="0.08"/>
    <n v="0.06"/>
  </r>
  <r>
    <x v="2"/>
    <x v="5"/>
    <x v="2"/>
    <n v="10.735294117647058"/>
    <n v="15"/>
  </r>
  <r>
    <x v="2"/>
    <x v="5"/>
    <x v="3"/>
    <n v="72.264616438356157"/>
    <n v="51.3457831839522"/>
  </r>
  <r>
    <x v="2"/>
    <x v="5"/>
    <x v="4"/>
    <n v="0.27931970723275967"/>
    <n v="0.39110871371660216"/>
  </r>
  <r>
    <x v="2"/>
    <x v="6"/>
    <x v="0"/>
    <n v="0.14000000000000001"/>
    <n v="0.14000000000000001"/>
  </r>
  <r>
    <x v="2"/>
    <x v="6"/>
    <x v="1"/>
    <n v="7.0000000000000007E-2"/>
    <n v="7.0000000000000007E-2"/>
  </r>
  <r>
    <x v="2"/>
    <x v="6"/>
    <x v="2"/>
    <n v="24.72051282051282"/>
    <n v="35"/>
  </r>
  <r>
    <x v="2"/>
    <x v="6"/>
    <x v="3"/>
    <n v="1240.8055699616223"/>
    <n v="1180.7256551053033"/>
  </r>
  <r>
    <x v="2"/>
    <x v="6"/>
    <x v="4"/>
    <n v="2.9093283307446417E-2"/>
    <n v="2.9690923755305808E-2"/>
  </r>
  <r>
    <x v="2"/>
    <x v="7"/>
    <x v="0"/>
    <n v="0.18"/>
    <n v="0.18"/>
  </r>
  <r>
    <x v="2"/>
    <x v="7"/>
    <x v="1"/>
    <n v="0.15"/>
    <n v="0.1"/>
  </r>
  <r>
    <x v="2"/>
    <x v="7"/>
    <x v="2"/>
    <n v="1.5263157894736843"/>
    <n v="4"/>
  </r>
  <r>
    <x v="2"/>
    <x v="7"/>
    <x v="3"/>
    <n v="639.54022988505744"/>
    <n v="407.58828947368426"/>
  </r>
  <r>
    <x v="2"/>
    <x v="7"/>
    <x v="4"/>
    <n v="5.9849029475197699E-2"/>
    <n v="9.2052255655583906E-2"/>
  </r>
  <r>
    <x v="2"/>
    <x v="8"/>
    <x v="0"/>
    <n v="7.0000000000000007E-2"/>
    <n v="7.0000000000000007E-2"/>
  </r>
  <r>
    <x v="2"/>
    <x v="8"/>
    <x v="1"/>
    <n v="0.1"/>
    <n v="0.08"/>
  </r>
  <r>
    <x v="2"/>
    <x v="8"/>
    <x v="2"/>
    <n v="14.020842379504993"/>
    <n v="20"/>
  </r>
  <r>
    <x v="2"/>
    <x v="8"/>
    <x v="3"/>
    <n v="438.57181697119836"/>
    <n v="466.14157080435172"/>
  </r>
  <r>
    <x v="2"/>
    <x v="8"/>
    <x v="4"/>
    <n v="9.5763269080620251E-5"/>
    <n v="5.0111735216905151E-2"/>
  </r>
  <r>
    <x v="3"/>
    <x v="0"/>
    <x v="0"/>
    <n v="7.0000000000000007E-2"/>
    <n v="7.0000000000000007E-2"/>
  </r>
  <r>
    <x v="3"/>
    <x v="0"/>
    <x v="1"/>
    <n v="0.26"/>
    <n v="0.26"/>
  </r>
  <r>
    <x v="3"/>
    <x v="0"/>
    <x v="2"/>
    <n v="12.703056768558952"/>
    <n v="21.557471264367816"/>
  </r>
  <r>
    <x v="3"/>
    <x v="0"/>
    <x v="3"/>
    <n v="0"/>
    <n v="0"/>
  </r>
  <r>
    <x v="3"/>
    <x v="0"/>
    <x v="4"/>
    <n v="0"/>
    <n v="0"/>
  </r>
  <r>
    <x v="3"/>
    <x v="1"/>
    <x v="0"/>
    <n v="5.0000000000000001E-3"/>
    <n v="5.0000000000000001E-3"/>
  </r>
  <r>
    <x v="3"/>
    <x v="1"/>
    <x v="1"/>
    <n v="0.47"/>
    <n v="0.1"/>
  </r>
  <r>
    <x v="3"/>
    <x v="1"/>
    <x v="2"/>
    <n v="1.3768115942028984"/>
    <n v="2"/>
  </r>
  <r>
    <x v="3"/>
    <x v="1"/>
    <x v="3"/>
    <n v="188.84210526315789"/>
    <n v="156.88073394495413"/>
  </r>
  <r>
    <x v="3"/>
    <x v="1"/>
    <x v="4"/>
    <n v="0.24637681159420291"/>
    <n v="0.33859649122807017"/>
  </r>
  <r>
    <x v="3"/>
    <x v="2"/>
    <x v="0"/>
    <n v="0.15"/>
    <n v="0.15"/>
  </r>
  <r>
    <x v="3"/>
    <x v="2"/>
    <x v="1"/>
    <n v="0.125"/>
    <n v="0.1"/>
  </r>
  <r>
    <x v="3"/>
    <x v="2"/>
    <x v="2"/>
    <n v="19.672489082969431"/>
    <n v="30"/>
  </r>
  <r>
    <x v="3"/>
    <x v="2"/>
    <x v="3"/>
    <n v="195.98085460599333"/>
    <n v="143.73222216677479"/>
  </r>
  <r>
    <x v="3"/>
    <x v="2"/>
    <x v="4"/>
    <n v="0.33267734650970177"/>
    <n v="0.48782211512524953"/>
  </r>
  <r>
    <x v="3"/>
    <x v="3"/>
    <x v="0"/>
    <n v="0.1"/>
    <n v="6.5000000000000002E-2"/>
  </r>
  <r>
    <x v="3"/>
    <x v="3"/>
    <x v="1"/>
    <n v="8.5000000000000006E-2"/>
    <n v="7.1999999999999995E-2"/>
  </r>
  <r>
    <x v="3"/>
    <x v="3"/>
    <x v="2"/>
    <n v="29.111188567445105"/>
    <n v="36.304140710883111"/>
  </r>
  <r>
    <x v="3"/>
    <x v="3"/>
    <x v="3"/>
    <n v="226.03134646266784"/>
    <n v="195.58880179547467"/>
  </r>
  <r>
    <x v="3"/>
    <x v="3"/>
    <x v="4"/>
    <n v="0.16134696379256691"/>
    <n v="0.17570188536211861"/>
  </r>
  <r>
    <x v="3"/>
    <x v="4"/>
    <x v="0"/>
    <n v="0.05"/>
    <n v="0.05"/>
  </r>
  <r>
    <x v="3"/>
    <x v="4"/>
    <x v="1"/>
    <n v="0.1"/>
    <n v="0.1"/>
  </r>
  <r>
    <x v="3"/>
    <x v="4"/>
    <x v="2"/>
    <n v="37.09256661991585"/>
    <n v="50"/>
  </r>
  <r>
    <x v="3"/>
    <x v="4"/>
    <x v="3"/>
    <n v="162.49876658978329"/>
    <n v="109.93396014640099"/>
  </r>
  <r>
    <x v="3"/>
    <x v="4"/>
    <x v="4"/>
    <n v="0.28903890299007673"/>
    <n v="0.40714544817126119"/>
  </r>
  <r>
    <x v="3"/>
    <x v="5"/>
    <x v="0"/>
    <n v="0.1"/>
    <n v="0.1"/>
  </r>
  <r>
    <x v="3"/>
    <x v="5"/>
    <x v="1"/>
    <n v="0.06"/>
    <n v="0.06"/>
  </r>
  <r>
    <x v="3"/>
    <x v="5"/>
    <x v="2"/>
    <n v="26.890243902439025"/>
    <n v="60"/>
  </r>
  <r>
    <x v="3"/>
    <x v="5"/>
    <x v="3"/>
    <n v="76.498458049886622"/>
    <n v="55.555903164698016"/>
  </r>
  <r>
    <x v="3"/>
    <x v="5"/>
    <x v="4"/>
    <n v="0.2704543716441456"/>
    <n v="0.37026735117987869"/>
  </r>
  <r>
    <x v="3"/>
    <x v="6"/>
    <x v="0"/>
    <n v="0.15"/>
    <n v="0.15"/>
  </r>
  <r>
    <x v="3"/>
    <x v="6"/>
    <x v="1"/>
    <n v="0.05"/>
    <n v="0.05"/>
  </r>
  <r>
    <x v="3"/>
    <x v="6"/>
    <x v="2"/>
    <n v="9.6714285714285708"/>
    <n v="25"/>
  </r>
  <r>
    <x v="3"/>
    <x v="6"/>
    <x v="3"/>
    <n v="1522.4479419005413"/>
    <n v="1473.362765753687"/>
  </r>
  <r>
    <x v="3"/>
    <x v="6"/>
    <x v="4"/>
    <n v="2.9034639550817736E-2"/>
    <n v="2.9040224886112017E-2"/>
  </r>
  <r>
    <x v="3"/>
    <x v="7"/>
    <x v="0"/>
    <n v="0.15"/>
    <n v="0.15"/>
  </r>
  <r>
    <x v="3"/>
    <x v="7"/>
    <x v="1"/>
    <n v="0.1"/>
    <n v="0.1"/>
  </r>
  <r>
    <x v="3"/>
    <x v="7"/>
    <x v="2"/>
    <n v="2.6666666666666665"/>
    <n v="6"/>
  </r>
  <r>
    <x v="3"/>
    <x v="7"/>
    <x v="3"/>
    <n v="528.92156862745094"/>
    <n v="242.44414634146338"/>
  </r>
  <r>
    <x v="3"/>
    <x v="7"/>
    <x v="4"/>
    <n v="8.4337349397590355E-2"/>
    <n v="0.18737419850847561"/>
  </r>
  <r>
    <x v="3"/>
    <x v="8"/>
    <x v="0"/>
    <n v="4.4999999999999998E-2"/>
    <n v="4.4999999999999998E-2"/>
  </r>
  <r>
    <x v="3"/>
    <x v="8"/>
    <x v="1"/>
    <n v="7.4999999999999997E-2"/>
    <n v="0.06"/>
  </r>
  <r>
    <x v="3"/>
    <x v="8"/>
    <x v="2"/>
    <n v="17.172854534388314"/>
    <n v="30"/>
  </r>
  <r>
    <x v="3"/>
    <x v="8"/>
    <x v="3"/>
    <n v="639.43415222399426"/>
    <n v="670.78237993111065"/>
  </r>
  <r>
    <x v="3"/>
    <x v="8"/>
    <x v="4"/>
    <n v="6.6723998482176339E-5"/>
    <n v="4.3333117521321247E-2"/>
  </r>
  <r>
    <x v="4"/>
    <x v="0"/>
    <x v="0"/>
    <n v="7.0000000000000007E-2"/>
    <n v="7.0000000000000007E-2"/>
  </r>
  <r>
    <x v="4"/>
    <x v="0"/>
    <x v="1"/>
    <n v="0.26"/>
    <n v="0.26"/>
  </r>
  <r>
    <x v="4"/>
    <x v="0"/>
    <x v="2"/>
    <n v="6.3161953727506424"/>
    <n v="6.1866028708133971"/>
  </r>
  <r>
    <x v="4"/>
    <x v="0"/>
    <x v="3"/>
    <n v="0"/>
    <n v="0"/>
  </r>
  <r>
    <x v="4"/>
    <x v="0"/>
    <x v="4"/>
    <n v="0"/>
    <n v="0"/>
  </r>
  <r>
    <x v="4"/>
    <x v="1"/>
    <x v="0"/>
    <n v="5.0000000000000001E-3"/>
    <n v="5.0000000000000001E-3"/>
  </r>
  <r>
    <x v="4"/>
    <x v="1"/>
    <x v="1"/>
    <n v="0.47"/>
    <n v="0.1"/>
  </r>
  <r>
    <x v="4"/>
    <x v="1"/>
    <x v="2"/>
    <n v="1.3508771929824561"/>
    <n v="2"/>
  </r>
  <r>
    <x v="4"/>
    <x v="1"/>
    <x v="3"/>
    <n v="207.01298701298703"/>
    <n v="176.53061224489795"/>
  </r>
  <r>
    <x v="4"/>
    <x v="1"/>
    <x v="4"/>
    <n v="0.25846925972396489"/>
    <n v="0.36994219653179189"/>
  </r>
  <r>
    <x v="4"/>
    <x v="2"/>
    <x v="0"/>
    <n v="0.15"/>
    <n v="0.15"/>
  </r>
  <r>
    <x v="4"/>
    <x v="2"/>
    <x v="1"/>
    <n v="0.125"/>
    <n v="0.1"/>
  </r>
  <r>
    <x v="4"/>
    <x v="2"/>
    <x v="2"/>
    <n v="7.7918215613382902"/>
    <n v="15"/>
  </r>
  <r>
    <x v="4"/>
    <x v="2"/>
    <x v="3"/>
    <n v="197.17557251908397"/>
    <n v="131.47213690215005"/>
  </r>
  <r>
    <x v="4"/>
    <x v="2"/>
    <x v="4"/>
    <n v="0.33870499419279909"/>
    <n v="0.48172309386182216"/>
  </r>
  <r>
    <x v="4"/>
    <x v="3"/>
    <x v="0"/>
    <n v="0.1"/>
    <n v="0.02"/>
  </r>
  <r>
    <x v="4"/>
    <x v="3"/>
    <x v="1"/>
    <n v="8.5000000000000006E-2"/>
    <n v="5.5E-2"/>
  </r>
  <r>
    <x v="4"/>
    <x v="3"/>
    <x v="2"/>
    <n v="41.855103120042308"/>
    <n v="60.73167358229599"/>
  </r>
  <r>
    <x v="4"/>
    <x v="3"/>
    <x v="3"/>
    <n v="150.96247283570023"/>
    <n v="168.54630187892232"/>
  </r>
  <r>
    <x v="4"/>
    <x v="3"/>
    <x v="4"/>
    <n v="0.16770058944738087"/>
    <n v="0.14804056804295374"/>
  </r>
  <r>
    <x v="4"/>
    <x v="4"/>
    <x v="0"/>
    <n v="0.05"/>
    <n v="0.05"/>
  </r>
  <r>
    <x v="4"/>
    <x v="4"/>
    <x v="1"/>
    <n v="0.1"/>
    <n v="0.05"/>
  </r>
  <r>
    <x v="4"/>
    <x v="4"/>
    <x v="2"/>
    <n v="14.926183844011142"/>
    <n v="27"/>
  </r>
  <r>
    <x v="4"/>
    <x v="4"/>
    <x v="3"/>
    <n v="183.3823700662499"/>
    <n v="117.62386491843267"/>
  </r>
  <r>
    <x v="4"/>
    <x v="4"/>
    <x v="4"/>
    <n v="0.27550376992652437"/>
    <n v="0.4158808924382692"/>
  </r>
  <r>
    <x v="4"/>
    <x v="5"/>
    <x v="0"/>
    <n v="0.1"/>
    <n v="0.1"/>
  </r>
  <r>
    <x v="4"/>
    <x v="5"/>
    <x v="1"/>
    <n v="0.06"/>
    <n v="0.06"/>
  </r>
  <r>
    <x v="4"/>
    <x v="5"/>
    <x v="2"/>
    <n v="67.713235294117652"/>
    <n v="120"/>
  </r>
  <r>
    <x v="4"/>
    <x v="5"/>
    <x v="3"/>
    <n v="75.640118207343733"/>
    <n v="55.257372639928498"/>
  </r>
  <r>
    <x v="4"/>
    <x v="5"/>
    <x v="4"/>
    <n v="0.26929511452091198"/>
    <n v="0.36855899286899485"/>
  </r>
  <r>
    <x v="4"/>
    <x v="6"/>
    <x v="0"/>
    <n v="0.15"/>
    <n v="0.15"/>
  </r>
  <r>
    <x v="4"/>
    <x v="6"/>
    <x v="1"/>
    <n v="0.05"/>
    <n v="0.05"/>
  </r>
  <r>
    <x v="4"/>
    <x v="6"/>
    <x v="2"/>
    <n v="19.524752475247524"/>
    <n v="40"/>
  </r>
  <r>
    <x v="4"/>
    <x v="6"/>
    <x v="3"/>
    <n v="1293.4279918864097"/>
    <n v="1255.9615384615386"/>
  </r>
  <r>
    <x v="4"/>
    <x v="6"/>
    <x v="4"/>
    <n v="2.9037810118244831E-2"/>
    <n v="2.9071096820292963E-2"/>
  </r>
  <r>
    <x v="4"/>
    <x v="7"/>
    <x v="0"/>
    <n v="0.2"/>
    <n v="0.2"/>
  </r>
  <r>
    <x v="4"/>
    <x v="7"/>
    <x v="1"/>
    <n v="0.12"/>
    <n v="0.1"/>
  </r>
  <r>
    <x v="4"/>
    <x v="7"/>
    <x v="2"/>
    <n v="1.263157894736842"/>
    <n v="3"/>
  </r>
  <r>
    <x v="4"/>
    <x v="7"/>
    <x v="3"/>
    <n v="241.66666666666666"/>
    <n v="151.94444444444446"/>
  </r>
  <r>
    <x v="4"/>
    <x v="7"/>
    <x v="4"/>
    <n v="0.22645502645502646"/>
    <n v="0.24314442413162707"/>
  </r>
  <r>
    <x v="4"/>
    <x v="8"/>
    <x v="0"/>
    <n v="0.02"/>
    <n v="0.02"/>
  </r>
  <r>
    <x v="4"/>
    <x v="8"/>
    <x v="1"/>
    <n v="5.7500000000000002E-2"/>
    <n v="5.7500000000000002E-2"/>
  </r>
  <r>
    <x v="4"/>
    <x v="8"/>
    <x v="2"/>
    <n v="16.825692963752665"/>
    <n v="25"/>
  </r>
  <r>
    <x v="4"/>
    <x v="8"/>
    <x v="3"/>
    <n v="539.61711706003484"/>
    <n v="557.79432275381976"/>
  </r>
  <r>
    <x v="4"/>
    <x v="8"/>
    <x v="4"/>
    <n v="7.6049369605707439E-5"/>
    <n v="4.1668443802584776E-2"/>
  </r>
  <r>
    <x v="5"/>
    <x v="0"/>
    <x v="0"/>
    <n v="0.04"/>
    <n v="0.04"/>
  </r>
  <r>
    <x v="5"/>
    <x v="0"/>
    <x v="1"/>
    <n v="0.27"/>
    <n v="0.27"/>
  </r>
  <r>
    <x v="5"/>
    <x v="0"/>
    <x v="2"/>
    <n v="5.6230158730158726"/>
    <n v="5.8634146341463413"/>
  </r>
  <r>
    <x v="5"/>
    <x v="0"/>
    <x v="3"/>
    <n v="0"/>
    <n v="0"/>
  </r>
  <r>
    <x v="5"/>
    <x v="0"/>
    <x v="4"/>
    <n v="0"/>
    <n v="0"/>
  </r>
  <r>
    <x v="5"/>
    <x v="1"/>
    <x v="0"/>
    <n v="0.02"/>
    <n v="0.02"/>
  </r>
  <r>
    <x v="5"/>
    <x v="1"/>
    <x v="1"/>
    <n v="0.46"/>
    <n v="0.1"/>
  </r>
  <r>
    <x v="5"/>
    <x v="1"/>
    <x v="2"/>
    <n v="1.53125"/>
    <n v="2"/>
  </r>
  <r>
    <x v="5"/>
    <x v="1"/>
    <x v="3"/>
    <n v="180.71428571428572"/>
    <n v="140.64039408866995"/>
  </r>
  <r>
    <x v="5"/>
    <x v="1"/>
    <x v="4"/>
    <n v="0.23941276115189158"/>
    <n v="0.31558669001751316"/>
  </r>
  <r>
    <x v="5"/>
    <x v="2"/>
    <x v="0"/>
    <n v="0.1"/>
    <n v="0.15"/>
  </r>
  <r>
    <x v="5"/>
    <x v="2"/>
    <x v="1"/>
    <n v="0.15"/>
    <n v="0.1"/>
  </r>
  <r>
    <x v="5"/>
    <x v="2"/>
    <x v="2"/>
    <n v="9.356792144026187"/>
    <n v="30"/>
  </r>
  <r>
    <x v="5"/>
    <x v="2"/>
    <x v="3"/>
    <n v="190.80724156025889"/>
    <n v="131.70444509861642"/>
  </r>
  <r>
    <x v="5"/>
    <x v="2"/>
    <x v="4"/>
    <n v="0.32953352676136388"/>
    <n v="0.47703024884517958"/>
  </r>
  <r>
    <x v="5"/>
    <x v="3"/>
    <x v="0"/>
    <n v="6.7500000000000004E-2"/>
    <n v="4.4999999999999998E-2"/>
  </r>
  <r>
    <x v="5"/>
    <x v="3"/>
    <x v="1"/>
    <n v="7.2499999999999995E-2"/>
    <n v="7.2499999999999995E-2"/>
  </r>
  <r>
    <x v="5"/>
    <x v="3"/>
    <x v="2"/>
    <n v="32.41968253968254"/>
    <n v="45.474158183241975"/>
  </r>
  <r>
    <x v="5"/>
    <x v="3"/>
    <x v="3"/>
    <n v="169.04832749310174"/>
    <n v="142.30134481913939"/>
  </r>
  <r>
    <x v="5"/>
    <x v="3"/>
    <x v="4"/>
    <n v="0.16583043114678395"/>
    <n v="0.19112626516921521"/>
  </r>
  <r>
    <x v="5"/>
    <x v="4"/>
    <x v="0"/>
    <n v="4.4999999999999998E-2"/>
    <n v="4.4999999999999998E-2"/>
  </r>
  <r>
    <x v="5"/>
    <x v="4"/>
    <x v="1"/>
    <n v="5.5E-2"/>
    <n v="5.5E-2"/>
  </r>
  <r>
    <x v="5"/>
    <x v="4"/>
    <x v="2"/>
    <n v="18.36558219178082"/>
    <n v="30"/>
  </r>
  <r>
    <x v="5"/>
    <x v="4"/>
    <x v="3"/>
    <n v="174.65306139573912"/>
    <n v="122.73334608881373"/>
  </r>
  <r>
    <x v="5"/>
    <x v="4"/>
    <x v="4"/>
    <n v="0.29334446540982673"/>
    <n v="0.41514562315823317"/>
  </r>
  <r>
    <x v="5"/>
    <x v="5"/>
    <x v="0"/>
    <n v="3.7499999999999999E-2"/>
    <n v="3.7499999999999999E-2"/>
  </r>
  <r>
    <x v="5"/>
    <x v="5"/>
    <x v="1"/>
    <n v="9.5000000000000001E-2"/>
    <n v="0.06"/>
  </r>
  <r>
    <x v="5"/>
    <x v="5"/>
    <x v="2"/>
    <n v="50.430809399477809"/>
    <n v="90"/>
  </r>
  <r>
    <x v="5"/>
    <x v="5"/>
    <x v="3"/>
    <n v="77.732261195961684"/>
    <n v="56.504211405446007"/>
  </r>
  <r>
    <x v="5"/>
    <x v="5"/>
    <x v="4"/>
    <n v="0.27128538232143379"/>
    <n v="0.37184754948042575"/>
  </r>
  <r>
    <x v="5"/>
    <x v="6"/>
    <x v="0"/>
    <n v="0.16"/>
    <n v="0.16"/>
  </r>
  <r>
    <x v="5"/>
    <x v="6"/>
    <x v="1"/>
    <n v="3.7999999999999999E-2"/>
    <n v="3.7999999999999999E-2"/>
  </r>
  <r>
    <x v="5"/>
    <x v="6"/>
    <x v="2"/>
    <n v="8.2779156327543433"/>
    <n v="20"/>
  </r>
  <r>
    <x v="5"/>
    <x v="6"/>
    <x v="3"/>
    <n v="1341.8538669064749"/>
    <n v="1302.329335793358"/>
  </r>
  <r>
    <x v="5"/>
    <x v="6"/>
    <x v="4"/>
    <n v="2.9017466953815484E-2"/>
    <n v="2.9150241725548531E-2"/>
  </r>
  <r>
    <x v="5"/>
    <x v="7"/>
    <x v="0"/>
    <n v="0.25"/>
    <n v="0.25"/>
  </r>
  <r>
    <x v="5"/>
    <x v="7"/>
    <x v="1"/>
    <n v="0.17499999999999999"/>
    <n v="0.1"/>
  </r>
  <r>
    <x v="5"/>
    <x v="7"/>
    <x v="2"/>
    <n v="1.5957446808510638"/>
    <n v="3"/>
  </r>
  <r>
    <x v="5"/>
    <x v="7"/>
    <x v="3"/>
    <n v="652.26666666666665"/>
    <n v="456.953125"/>
  </r>
  <r>
    <x v="5"/>
    <x v="7"/>
    <x v="4"/>
    <n v="5.7645134914145545E-2"/>
    <n v="5.9155411181398533E-2"/>
  </r>
  <r>
    <x v="5"/>
    <x v="8"/>
    <x v="0"/>
    <n v="0.03"/>
    <n v="0.03"/>
  </r>
  <r>
    <x v="5"/>
    <x v="8"/>
    <x v="1"/>
    <n v="7.4999999999999997E-2"/>
    <n v="7.4999999999999997E-2"/>
  </r>
  <r>
    <x v="5"/>
    <x v="8"/>
    <x v="2"/>
    <n v="15.188618925831202"/>
    <n v="30"/>
  </r>
  <r>
    <x v="5"/>
    <x v="8"/>
    <x v="3"/>
    <n v="394.96422605767202"/>
    <n v="430.62458096245678"/>
  </r>
  <r>
    <x v="5"/>
    <x v="8"/>
    <x v="4"/>
    <n v="1.0868463255304971E-4"/>
    <n v="5.0048937255950783E-2"/>
  </r>
  <r>
    <x v="6"/>
    <x v="0"/>
    <x v="0"/>
    <n v="3.5000000000000003E-2"/>
    <n v="3.5000000000000003E-2"/>
  </r>
  <r>
    <x v="6"/>
    <x v="0"/>
    <x v="1"/>
    <n v="0.38500000000000001"/>
    <n v="0.38500000000000001"/>
  </r>
  <r>
    <x v="6"/>
    <x v="0"/>
    <x v="2"/>
    <n v="14.921596244131456"/>
    <n v="30.571148825065276"/>
  </r>
  <r>
    <x v="6"/>
    <x v="0"/>
    <x v="3"/>
    <n v="0"/>
    <n v="0"/>
  </r>
  <r>
    <x v="6"/>
    <x v="0"/>
    <x v="4"/>
    <n v="0"/>
    <n v="0"/>
  </r>
  <r>
    <x v="6"/>
    <x v="1"/>
    <x v="0"/>
    <n v="0.04"/>
    <n v="0.1"/>
  </r>
  <r>
    <x v="6"/>
    <x v="1"/>
    <x v="1"/>
    <n v="0.625"/>
    <n v="0.1"/>
  </r>
  <r>
    <x v="6"/>
    <x v="1"/>
    <x v="2"/>
    <n v="1.7559055118110236"/>
    <n v="2"/>
  </r>
  <r>
    <x v="6"/>
    <x v="1"/>
    <x v="3"/>
    <n v="194.43946188340809"/>
    <n v="152.47603833865816"/>
  </r>
  <r>
    <x v="6"/>
    <x v="1"/>
    <x v="4"/>
    <n v="0.24896217712177121"/>
    <n v="0.33091822094691536"/>
  </r>
  <r>
    <x v="6"/>
    <x v="2"/>
    <x v="0"/>
    <n v="0.1"/>
    <n v="0.2"/>
  </r>
  <r>
    <x v="6"/>
    <x v="2"/>
    <x v="1"/>
    <n v="0.26"/>
    <n v="0.1"/>
  </r>
  <r>
    <x v="6"/>
    <x v="2"/>
    <x v="2"/>
    <n v="10.114862732723257"/>
    <n v="25"/>
  </r>
  <r>
    <x v="6"/>
    <x v="2"/>
    <x v="3"/>
    <n v="196.43258251700257"/>
    <n v="132.73902985700758"/>
  </r>
  <r>
    <x v="6"/>
    <x v="2"/>
    <x v="4"/>
    <n v="0.33626090892487037"/>
    <n v="0.49035220392702189"/>
  </r>
  <r>
    <x v="6"/>
    <x v="3"/>
    <x v="0"/>
    <n v="6.5000000000000002E-2"/>
    <n v="6.5000000000000002E-2"/>
  </r>
  <r>
    <x v="6"/>
    <x v="3"/>
    <x v="1"/>
    <n v="0.14499999999999999"/>
    <n v="0.14000000000000001"/>
  </r>
  <r>
    <x v="6"/>
    <x v="3"/>
    <x v="2"/>
    <n v="26.405697220307832"/>
    <n v="37.476295723284338"/>
  </r>
  <r>
    <x v="6"/>
    <x v="3"/>
    <x v="3"/>
    <n v="232.44539903983036"/>
    <n v="191.00047630549764"/>
  </r>
  <r>
    <x v="6"/>
    <x v="3"/>
    <x v="4"/>
    <n v="0.1271078202033816"/>
    <n v="0.1506655407693194"/>
  </r>
  <r>
    <x v="6"/>
    <x v="4"/>
    <x v="0"/>
    <n v="3.5000000000000003E-2"/>
    <n v="0.05"/>
  </r>
  <r>
    <x v="6"/>
    <x v="4"/>
    <x v="1"/>
    <n v="0.16"/>
    <n v="0.1"/>
  </r>
  <r>
    <x v="6"/>
    <x v="4"/>
    <x v="2"/>
    <n v="30.710615791462033"/>
    <n v="45"/>
  </r>
  <r>
    <x v="6"/>
    <x v="4"/>
    <x v="3"/>
    <n v="129.55461490201867"/>
    <n v="91.18236810446993"/>
  </r>
  <r>
    <x v="6"/>
    <x v="4"/>
    <x v="4"/>
    <n v="0.28798027183689295"/>
    <n v="0.40299657320953286"/>
  </r>
  <r>
    <x v="6"/>
    <x v="5"/>
    <x v="0"/>
    <n v="5.5E-2"/>
    <n v="0.1"/>
  </r>
  <r>
    <x v="6"/>
    <x v="5"/>
    <x v="1"/>
    <n v="0.13"/>
    <n v="0.1"/>
  </r>
  <r>
    <x v="6"/>
    <x v="5"/>
    <x v="2"/>
    <n v="30.403707907680666"/>
    <n v="55"/>
  </r>
  <r>
    <x v="6"/>
    <x v="5"/>
    <x v="3"/>
    <n v="76.141482633746918"/>
    <n v="54.800416141945924"/>
  </r>
  <r>
    <x v="6"/>
    <x v="5"/>
    <x v="4"/>
    <n v="0.27249484265845814"/>
    <n v="0.37562975504772689"/>
  </r>
  <r>
    <x v="6"/>
    <x v="6"/>
    <x v="0"/>
    <n v="8.5000000000000006E-2"/>
    <n v="0.1"/>
  </r>
  <r>
    <x v="6"/>
    <x v="6"/>
    <x v="1"/>
    <n v="0.12"/>
    <n v="0.1"/>
  </r>
  <r>
    <x v="6"/>
    <x v="6"/>
    <x v="2"/>
    <n v="11.652489626556017"/>
    <n v="30"/>
  </r>
  <r>
    <x v="6"/>
    <x v="6"/>
    <x v="3"/>
    <n v="1291.9392887029287"/>
    <n v="1241.1124719064526"/>
  </r>
  <r>
    <x v="6"/>
    <x v="6"/>
    <x v="4"/>
    <n v="2.9016245684849794E-2"/>
    <n v="2.8648230653678778E-2"/>
  </r>
  <r>
    <x v="6"/>
    <x v="7"/>
    <x v="0"/>
    <n v="0.15"/>
    <n v="0.15"/>
  </r>
  <r>
    <x v="6"/>
    <x v="7"/>
    <x v="1"/>
    <n v="0.23"/>
    <n v="0.1"/>
  </r>
  <r>
    <x v="6"/>
    <x v="7"/>
    <x v="2"/>
    <n v="2.1094890510948905"/>
    <n v="4"/>
  </r>
  <r>
    <x v="6"/>
    <x v="7"/>
    <x v="3"/>
    <n v="374.37429065743942"/>
    <n v="296.82262316910783"/>
  </r>
  <r>
    <x v="6"/>
    <x v="7"/>
    <x v="4"/>
    <n v="0.11992328237279329"/>
    <n v="0.11901461995689007"/>
  </r>
  <r>
    <x v="6"/>
    <x v="8"/>
    <x v="0"/>
    <n v="3.5000000000000003E-2"/>
    <n v="0.1"/>
  </r>
  <r>
    <x v="6"/>
    <x v="8"/>
    <x v="1"/>
    <n v="0.15"/>
    <n v="0.1"/>
  </r>
  <r>
    <x v="6"/>
    <x v="8"/>
    <x v="2"/>
    <n v="16.03322058468229"/>
    <n v="30"/>
  </r>
  <r>
    <x v="6"/>
    <x v="8"/>
    <x v="3"/>
    <n v="380.23582875613113"/>
    <n v="379.09403316241338"/>
  </r>
  <r>
    <x v="6"/>
    <x v="8"/>
    <x v="4"/>
    <n v="1.1019925500435396E-4"/>
    <n v="4.3841044225539035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outline="1" outlineData="1" multipleFieldFilters="0">
  <location ref="P3:U9" firstHeaderRow="1" firstDataRow="3" firstDataCol="1"/>
  <pivotFields count="5">
    <pivotField axis="axisCol" showAll="0" defaultSubtotal="0">
      <items count="2">
        <item m="1" x="1"/>
        <item x="0"/>
      </items>
    </pivotField>
    <pivotField axis="axisRow" showAll="0">
      <items count="5">
        <item x="0"/>
        <item x="1"/>
        <item x="2"/>
        <item x="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showAll="0"/>
    <pivotField dataField="1" showAll="0" defaultSubtotal="0"/>
  </pivotFields>
  <rowFields count="1">
    <field x="1"/>
  </rowFields>
  <rowItems count="4">
    <i>
      <x/>
    </i>
    <i>
      <x v="1"/>
    </i>
    <i>
      <x v="2"/>
    </i>
    <i>
      <x v="3"/>
    </i>
  </rowItems>
  <colFields count="2">
    <field x="0"/>
    <field x="2"/>
  </colFields>
  <colItems count="5">
    <i>
      <x v="1"/>
      <x/>
    </i>
    <i r="1">
      <x v="1"/>
    </i>
    <i r="1">
      <x v="2"/>
    </i>
    <i r="1">
      <x v="3"/>
    </i>
    <i r="1">
      <x v="4"/>
    </i>
  </colItems>
  <dataFields count="1">
    <dataField name="Sum of Assumptions2" fld="4" baseField="0" baseItem="0" numFmtId="3"/>
  </dataFields>
  <formats count="51">
    <format dxfId="133">
      <pivotArea outline="0" collapsedLevelsAreSubtotals="1" fieldPosition="0">
        <references count="1">
          <reference field="2" count="1" selected="0">
            <x v="3"/>
          </reference>
        </references>
      </pivotArea>
    </format>
    <format dxfId="132">
      <pivotArea outline="0" collapsedLevelsAreSubtotals="1" fieldPosition="0">
        <references count="1">
          <reference field="2" count="1" selected="0">
            <x v="0"/>
          </reference>
        </references>
      </pivotArea>
    </format>
    <format dxfId="131">
      <pivotArea outline="0" collapsedLevelsAreSubtotals="1" fieldPosition="0">
        <references count="1">
          <reference field="2" count="1" selected="0">
            <x v="1"/>
          </reference>
        </references>
      </pivotArea>
    </format>
    <format dxfId="130">
      <pivotArea type="origin" dataOnly="0" labelOnly="1" outline="0" fieldPosition="0"/>
    </format>
    <format dxfId="129">
      <pivotArea field="1" type="button" dataOnly="0" labelOnly="1" outline="0" axis="axisRow" fieldPosition="0"/>
    </format>
    <format dxfId="128">
      <pivotArea type="all" dataOnly="0" outline="0" fieldPosition="0"/>
    </format>
    <format dxfId="127">
      <pivotArea field="0" type="button" dataOnly="0" labelOnly="1" outline="0" axis="axisCol" fieldPosition="0"/>
    </format>
    <format dxfId="126">
      <pivotArea field="0" type="button" dataOnly="0" labelOnly="1" outline="0" axis="axisCol" fieldPosition="0"/>
    </format>
    <format dxfId="125">
      <pivotArea field="0" type="button" dataOnly="0" labelOnly="1" outline="0" axis="axisCol" fieldPosition="0"/>
    </format>
    <format dxfId="124">
      <pivotArea field="0" type="button" dataOnly="0" labelOnly="1" outline="0" axis="axisCol" fieldPosition="0"/>
    </format>
    <format dxfId="123">
      <pivotArea field="0" type="button" dataOnly="0" labelOnly="1" outline="0" axis="axisCol" fieldPosition="0"/>
    </format>
    <format dxfId="122">
      <pivotArea field="0" type="button" dataOnly="0" labelOnly="1" outline="0" axis="axisCol" fieldPosition="0"/>
    </format>
    <format dxfId="121">
      <pivotArea field="0" type="button" dataOnly="0" labelOnly="1" outline="0" axis="axisCol" fieldPosition="0"/>
    </format>
    <format dxfId="120">
      <pivotArea field="0" type="button" dataOnly="0" labelOnly="1" outline="0" axis="axisCol" fieldPosition="0"/>
    </format>
    <format dxfId="119">
      <pivotArea field="0" type="button" dataOnly="0" labelOnly="1" outline="0" axis="axisCol" fieldPosition="0"/>
    </format>
    <format dxfId="118">
      <pivotArea dataOnly="0" labelOnly="1" fieldPosition="0">
        <references count="2">
          <reference field="0" count="1" selected="0">
            <x v="0"/>
          </reference>
          <reference field="2" count="0"/>
        </references>
      </pivotArea>
    </format>
    <format dxfId="117">
      <pivotArea collapsedLevelsAreSubtotals="1" fieldPosition="0">
        <references count="1">
          <reference field="1" count="1">
            <x v="0"/>
          </reference>
        </references>
      </pivotArea>
    </format>
    <format dxfId="116">
      <pivotArea dataOnly="0" labelOnly="1" fieldPosition="0">
        <references count="2">
          <reference field="0" count="1" selected="0">
            <x v="0"/>
          </reference>
          <reference field="2" count="0"/>
        </references>
      </pivotArea>
    </format>
    <format dxfId="115">
      <pivotArea field="0" type="button" dataOnly="0" labelOnly="1" outline="0" axis="axisCol" fieldPosition="0"/>
    </format>
    <format dxfId="114">
      <pivotArea field="2" type="button" dataOnly="0" labelOnly="1" outline="0" axis="axisCol" fieldPosition="1"/>
    </format>
    <format dxfId="113">
      <pivotArea type="topRight" dataOnly="0" labelOnly="1" outline="0" fieldPosition="0"/>
    </format>
    <format dxfId="112">
      <pivotArea dataOnly="0" labelOnly="1" fieldPosition="0">
        <references count="1">
          <reference field="0" count="1">
            <x v="0"/>
          </reference>
        </references>
      </pivotArea>
    </format>
    <format dxfId="111">
      <pivotArea dataOnly="0" labelOnly="1" fieldPosition="0">
        <references count="2">
          <reference field="0" count="1" selected="0">
            <x v="0"/>
          </reference>
          <reference field="2" count="0"/>
        </references>
      </pivotArea>
    </format>
    <format dxfId="110">
      <pivotArea outline="0" collapsedLevelsAreSubtotals="1" fieldPosition="0">
        <references count="2">
          <reference field="0" count="0" selected="0"/>
          <reference field="2" count="1" selected="0">
            <x v="4"/>
          </reference>
        </references>
      </pivotArea>
    </format>
    <format dxfId="109">
      <pivotArea outline="0" collapsedLevelsAreSubtotals="1" fieldPosition="0">
        <references count="2">
          <reference field="0" count="0" selected="0"/>
          <reference field="2" count="1" selected="0">
            <x v="2"/>
          </reference>
        </references>
      </pivotArea>
    </format>
    <format dxfId="108">
      <pivotArea outline="0" collapsedLevelsAreSubtotals="1" fieldPosition="0"/>
    </format>
    <format dxfId="107">
      <pivotArea field="0" type="button" dataOnly="0" labelOnly="1" outline="0" axis="axisCol" fieldPosition="0"/>
    </format>
    <format dxfId="106">
      <pivotArea field="2" type="button" dataOnly="0" labelOnly="1" outline="0" axis="axisCol" fieldPosition="1"/>
    </format>
    <format dxfId="105">
      <pivotArea type="topRight" dataOnly="0" labelOnly="1" outline="0" fieldPosition="0"/>
    </format>
    <format dxfId="104">
      <pivotArea dataOnly="0" labelOnly="1" fieldPosition="0">
        <references count="1">
          <reference field="0" count="0"/>
        </references>
      </pivotArea>
    </format>
    <format dxfId="103">
      <pivotArea dataOnly="0" labelOnly="1" fieldPosition="0">
        <references count="2">
          <reference field="0" count="0" selected="0"/>
          <reference field="2" count="0"/>
        </references>
      </pivotArea>
    </format>
    <format dxfId="102">
      <pivotArea field="0" type="button" dataOnly="0" labelOnly="1" outline="0" axis="axisCol" fieldPosition="0"/>
    </format>
    <format dxfId="101">
      <pivotArea field="2" type="button" dataOnly="0" labelOnly="1" outline="0" axis="axisCol" fieldPosition="1"/>
    </format>
    <format dxfId="100">
      <pivotArea type="topRight" dataOnly="0" labelOnly="1" outline="0" fieldPosition="0"/>
    </format>
    <format dxfId="99">
      <pivotArea dataOnly="0" labelOnly="1" fieldPosition="0">
        <references count="1">
          <reference field="0" count="0"/>
        </references>
      </pivotArea>
    </format>
    <format dxfId="98">
      <pivotArea dataOnly="0" labelOnly="1" fieldPosition="0">
        <references count="2">
          <reference field="0" count="0" selected="0"/>
          <reference field="2" count="0"/>
        </references>
      </pivotArea>
    </format>
    <format dxfId="97">
      <pivotArea field="0" type="button" dataOnly="0" labelOnly="1" outline="0" axis="axisCol" fieldPosition="0"/>
    </format>
    <format dxfId="96">
      <pivotArea field="2" type="button" dataOnly="0" labelOnly="1" outline="0" axis="axisCol" fieldPosition="1"/>
    </format>
    <format dxfId="95">
      <pivotArea type="topRight" dataOnly="0" labelOnly="1" outline="0" fieldPosition="0"/>
    </format>
    <format dxfId="94">
      <pivotArea field="0" type="button" dataOnly="0" labelOnly="1" outline="0" axis="axisCol" fieldPosition="0"/>
    </format>
    <format dxfId="93">
      <pivotArea field="2" type="button" dataOnly="0" labelOnly="1" outline="0" axis="axisCol" fieldPosition="1"/>
    </format>
    <format dxfId="92">
      <pivotArea type="topRight" dataOnly="0" labelOnly="1" outline="0" fieldPosition="0"/>
    </format>
    <format dxfId="91">
      <pivotArea dataOnly="0" labelOnly="1" fieldPosition="0">
        <references count="1">
          <reference field="0" count="0"/>
        </references>
      </pivotArea>
    </format>
    <format dxfId="90">
      <pivotArea dataOnly="0" labelOnly="1" fieldPosition="0">
        <references count="2">
          <reference field="0" count="0" selected="0"/>
          <reference field="2" count="0"/>
        </references>
      </pivotArea>
    </format>
    <format dxfId="89">
      <pivotArea outline="0" fieldPosition="0">
        <references count="1">
          <reference field="4294967294" count="1">
            <x v="0"/>
          </reference>
        </references>
      </pivotArea>
    </format>
    <format dxfId="88">
      <pivotArea outline="0" collapsedLevelsAreSubtotals="1" fieldPosition="0">
        <references count="2">
          <reference field="0" count="0" selected="0"/>
          <reference field="2" count="1" selected="0">
            <x v="2"/>
          </reference>
        </references>
      </pivotArea>
    </format>
    <format dxfId="87">
      <pivotArea outline="0" collapsedLevelsAreSubtotals="1" fieldPosition="0">
        <references count="2">
          <reference field="0" count="0" selected="0"/>
          <reference field="2" count="1" selected="0">
            <x v="4"/>
          </reference>
        </references>
      </pivotArea>
    </format>
    <format dxfId="86">
      <pivotArea field="0" type="button" dataOnly="0" labelOnly="1" outline="0" axis="axisCol" fieldPosition="0"/>
    </format>
    <format dxfId="85">
      <pivotArea field="2" type="button" dataOnly="0" labelOnly="1" outline="0" axis="axisCol" fieldPosition="1"/>
    </format>
    <format dxfId="84">
      <pivotArea type="topRight" dataOnly="0" labelOnly="1" outline="0" fieldPosition="0"/>
    </format>
    <format dxfId="83">
      <pivotArea dataOnly="0" labelOnly="1" fieldPosition="0">
        <references count="2">
          <reference field="0" count="0" selected="0"/>
          <reference field="2" count="0"/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outline="1" outlineData="1" multipleFieldFilters="0">
  <location ref="U3:AE15" firstHeaderRow="1" firstDataRow="3" firstDataCol="1"/>
  <pivotFields count="5">
    <pivotField axis="axisCol" showAll="0" defaultSubtotal="0">
      <items count="2">
        <item x="0"/>
        <item x="1"/>
      </items>
    </pivotField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Col" showAll="0">
      <items count="7">
        <item x="0"/>
        <item x="1"/>
        <item x="2"/>
        <item x="3"/>
        <item m="1" x="5"/>
        <item x="4"/>
        <item t="default"/>
      </items>
    </pivotField>
    <pivotField showAll="0"/>
    <pivotField dataField="1" showAll="0" defaultSubtotal="0"/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Fields count="2">
    <field x="0"/>
    <field x="2"/>
  </colFields>
  <colItems count="10">
    <i>
      <x/>
      <x/>
    </i>
    <i r="1">
      <x v="1"/>
    </i>
    <i r="1">
      <x v="2"/>
    </i>
    <i r="1">
      <x v="3"/>
    </i>
    <i r="1">
      <x v="5"/>
    </i>
    <i>
      <x v="1"/>
      <x/>
    </i>
    <i r="1">
      <x v="1"/>
    </i>
    <i r="1">
      <x v="2"/>
    </i>
    <i r="1">
      <x v="3"/>
    </i>
    <i r="1">
      <x v="5"/>
    </i>
  </colItems>
  <dataFields count="1">
    <dataField name="Sum of Assumptions2" fld="4" baseField="0" baseItem="0"/>
  </dataFields>
  <formats count="32">
    <format dxfId="82">
      <pivotArea outline="0" collapsedLevelsAreSubtotals="1" fieldPosition="0">
        <references count="1">
          <reference field="2" count="1" selected="0">
            <x v="3"/>
          </reference>
        </references>
      </pivotArea>
    </format>
    <format dxfId="81">
      <pivotArea outline="0" collapsedLevelsAreSubtotals="1" fieldPosition="0">
        <references count="1">
          <reference field="2" count="1" selected="0">
            <x v="0"/>
          </reference>
        </references>
      </pivotArea>
    </format>
    <format dxfId="80">
      <pivotArea outline="0" collapsedLevelsAreSubtotals="1" fieldPosition="0">
        <references count="1">
          <reference field="2" count="1" selected="0">
            <x v="1"/>
          </reference>
        </references>
      </pivotArea>
    </format>
    <format dxfId="79">
      <pivotArea type="origin" dataOnly="0" labelOnly="1" outline="0" fieldPosition="0"/>
    </format>
    <format dxfId="78">
      <pivotArea field="1" type="button" dataOnly="0" labelOnly="1" outline="0" axis="axisRow" fieldPosition="0"/>
    </format>
    <format dxfId="77">
      <pivotArea type="all" dataOnly="0" outline="0" fieldPosition="0"/>
    </format>
    <format dxfId="76">
      <pivotArea field="0" type="button" dataOnly="0" labelOnly="1" outline="0" axis="axisCol" fieldPosition="0"/>
    </format>
    <format dxfId="75">
      <pivotArea field="0" type="button" dataOnly="0" labelOnly="1" outline="0" axis="axisCol" fieldPosition="0"/>
    </format>
    <format dxfId="74">
      <pivotArea field="0" type="button" dataOnly="0" labelOnly="1" outline="0" axis="axisCol" fieldPosition="0"/>
    </format>
    <format dxfId="73">
      <pivotArea field="0" type="button" dataOnly="0" labelOnly="1" outline="0" axis="axisCol" fieldPosition="0"/>
    </format>
    <format dxfId="72">
      <pivotArea field="0" type="button" dataOnly="0" labelOnly="1" outline="0" axis="axisCol" fieldPosition="0"/>
    </format>
    <format dxfId="71">
      <pivotArea field="0" type="button" dataOnly="0" labelOnly="1" outline="0" axis="axisCol" fieldPosition="0"/>
    </format>
    <format dxfId="70">
      <pivotArea field="0" type="button" dataOnly="0" labelOnly="1" outline="0" axis="axisCol" fieldPosition="0"/>
    </format>
    <format dxfId="69">
      <pivotArea field="0" type="button" dataOnly="0" labelOnly="1" outline="0" axis="axisCol" fieldPosition="0"/>
    </format>
    <format dxfId="68">
      <pivotArea field="0" type="button" dataOnly="0" labelOnly="1" outline="0" axis="axisCol" fieldPosition="0"/>
    </format>
    <format dxfId="67">
      <pivotArea dataOnly="0" labelOnly="1" fieldPosition="0">
        <references count="2">
          <reference field="0" count="1" selected="0">
            <x v="1"/>
          </reference>
          <reference field="2" count="0"/>
        </references>
      </pivotArea>
    </format>
    <format dxfId="66">
      <pivotArea dataOnly="0" labelOnly="1" fieldPosition="0">
        <references count="2">
          <reference field="0" count="1" selected="0">
            <x v="0"/>
          </reference>
          <reference field="2" count="0"/>
        </references>
      </pivotArea>
    </format>
    <format dxfId="65">
      <pivotArea collapsedLevelsAreSubtotals="1" fieldPosition="0">
        <references count="1">
          <reference field="1" count="1">
            <x v="0"/>
          </reference>
        </references>
      </pivotArea>
    </format>
    <format dxfId="64">
      <pivotArea dataOnly="0" labelOnly="1" fieldPosition="0">
        <references count="2">
          <reference field="0" count="1" selected="0">
            <x v="1"/>
          </reference>
          <reference field="2" count="0"/>
        </references>
      </pivotArea>
    </format>
    <format dxfId="63">
      <pivotArea dataOnly="0" labelOnly="1" fieldPosition="0">
        <references count="2">
          <reference field="0" count="1" selected="0">
            <x v="0"/>
          </reference>
          <reference field="2" count="0"/>
        </references>
      </pivotArea>
    </format>
    <format dxfId="62">
      <pivotArea collapsedLevelsAreSubtotals="1" fieldPosition="0">
        <references count="3">
          <reference field="0" count="1" selected="0">
            <x v="1"/>
          </reference>
          <reference field="1" count="1">
            <x v="0"/>
          </reference>
          <reference field="2" count="1" selected="0">
            <x v="0"/>
          </reference>
        </references>
      </pivotArea>
    </format>
    <format dxfId="61">
      <pivotArea outline="0" collapsedLevelsAreSubtotals="1" fieldPosition="0">
        <references count="2">
          <reference field="0" count="1" selected="0">
            <x v="1"/>
          </reference>
          <reference field="2" count="1" selected="0">
            <x v="5"/>
          </reference>
        </references>
      </pivotArea>
    </format>
    <format dxfId="60">
      <pivotArea outline="0" collapsedLevelsAreSubtotals="1" fieldPosition="0">
        <references count="2">
          <reference field="0" count="1" selected="0">
            <x v="0"/>
          </reference>
          <reference field="2" count="1" selected="0">
            <x v="5"/>
          </reference>
        </references>
      </pivotArea>
    </format>
    <format dxfId="59">
      <pivotArea outline="0" collapsedLevelsAreSubtotals="1" fieldPosition="0">
        <references count="2">
          <reference field="0" count="1" selected="0">
            <x v="0"/>
          </reference>
          <reference field="2" count="1" selected="0">
            <x v="2"/>
          </reference>
        </references>
      </pivotArea>
    </format>
    <format dxfId="58">
      <pivotArea outline="0" collapsedLevelsAreSubtotals="1" fieldPosition="0">
        <references count="2">
          <reference field="0" count="1" selected="0">
            <x v="1"/>
          </reference>
          <reference field="2" count="1" selected="0">
            <x v="2"/>
          </reference>
        </references>
      </pivotArea>
    </format>
    <format dxfId="57">
      <pivotArea dataOnly="0" labelOnly="1" fieldPosition="0">
        <references count="1">
          <reference field="0" count="1">
            <x v="1"/>
          </reference>
        </references>
      </pivotArea>
    </format>
    <format dxfId="56">
      <pivotArea dataOnly="0" labelOnly="1" fieldPosition="0">
        <references count="2">
          <reference field="0" count="1" selected="0">
            <x v="1"/>
          </reference>
          <reference field="2" count="0"/>
        </references>
      </pivotArea>
    </format>
    <format dxfId="55">
      <pivotArea field="0" type="button" dataOnly="0" labelOnly="1" outline="0" axis="axisCol" fieldPosition="0"/>
    </format>
    <format dxfId="54">
      <pivotArea field="2" type="button" dataOnly="0" labelOnly="1" outline="0" axis="axisCol" fieldPosition="1"/>
    </format>
    <format dxfId="53">
      <pivotArea type="topRight" dataOnly="0" labelOnly="1" outline="0" fieldPosition="0"/>
    </format>
    <format dxfId="52">
      <pivotArea dataOnly="0" labelOnly="1" fieldPosition="0">
        <references count="1">
          <reference field="0" count="1">
            <x v="0"/>
          </reference>
        </references>
      </pivotArea>
    </format>
    <format dxfId="51">
      <pivotArea dataOnly="0" labelOnly="1" fieldPosition="0">
        <references count="2">
          <reference field="0" count="1" selected="0">
            <x v="0"/>
          </reference>
          <reference field="2" count="0"/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outline="1" outlineData="1" multipleFieldFilters="0">
  <location ref="AT3:CC14" firstHeaderRow="1" firstDataRow="3" firstDataCol="1"/>
  <pivotFields count="5">
    <pivotField axis="axisCol" showAll="0" defaultSubtotal="0">
      <items count="7">
        <item x="0"/>
        <item x="1"/>
        <item x="2"/>
        <item x="3"/>
        <item x="4"/>
        <item x="5"/>
        <item x="6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showAll="0"/>
    <pivotField dataField="1" showAll="0" defaultSubtotal="0"/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Fields count="2">
    <field x="0"/>
    <field x="2"/>
  </colFields>
  <colItems count="35">
    <i>
      <x/>
      <x/>
    </i>
    <i r="1">
      <x v="1"/>
    </i>
    <i r="1">
      <x v="2"/>
    </i>
    <i r="1">
      <x v="3"/>
    </i>
    <i r="1">
      <x v="4"/>
    </i>
    <i>
      <x v="1"/>
      <x/>
    </i>
    <i r="1">
      <x v="1"/>
    </i>
    <i r="1">
      <x v="2"/>
    </i>
    <i r="1">
      <x v="3"/>
    </i>
    <i r="1">
      <x v="4"/>
    </i>
    <i>
      <x v="2"/>
      <x/>
    </i>
    <i r="1">
      <x v="1"/>
    </i>
    <i r="1">
      <x v="2"/>
    </i>
    <i r="1">
      <x v="3"/>
    </i>
    <i r="1">
      <x v="4"/>
    </i>
    <i>
      <x v="3"/>
      <x/>
    </i>
    <i r="1">
      <x v="1"/>
    </i>
    <i r="1">
      <x v="2"/>
    </i>
    <i r="1">
      <x v="3"/>
    </i>
    <i r="1">
      <x v="4"/>
    </i>
    <i>
      <x v="4"/>
      <x/>
    </i>
    <i r="1">
      <x v="1"/>
    </i>
    <i r="1">
      <x v="2"/>
    </i>
    <i r="1">
      <x v="3"/>
    </i>
    <i r="1">
      <x v="4"/>
    </i>
    <i>
      <x v="5"/>
      <x/>
    </i>
    <i r="1">
      <x v="1"/>
    </i>
    <i r="1">
      <x v="2"/>
    </i>
    <i r="1">
      <x v="3"/>
    </i>
    <i r="1">
      <x v="4"/>
    </i>
    <i>
      <x v="6"/>
      <x/>
    </i>
    <i r="1">
      <x v="1"/>
    </i>
    <i r="1">
      <x v="2"/>
    </i>
    <i r="1">
      <x v="3"/>
    </i>
    <i r="1">
      <x v="4"/>
    </i>
  </colItems>
  <dataFields count="1">
    <dataField name="Sum of Assumptions2" fld="4" baseField="0" baseItem="0"/>
  </dataFields>
  <formats count="51">
    <format dxfId="50">
      <pivotArea outline="0" collapsedLevelsAreSubtotals="1" fieldPosition="0">
        <references count="1">
          <reference field="2" count="1" selected="0">
            <x v="3"/>
          </reference>
        </references>
      </pivotArea>
    </format>
    <format dxfId="49">
      <pivotArea outline="0" collapsedLevelsAreSubtotals="1" fieldPosition="0">
        <references count="1">
          <reference field="2" count="1" selected="0">
            <x v="0"/>
          </reference>
        </references>
      </pivotArea>
    </format>
    <format dxfId="48">
      <pivotArea outline="0" collapsedLevelsAreSubtotals="1" fieldPosition="0">
        <references count="1">
          <reference field="2" count="1" selected="0">
            <x v="1"/>
          </reference>
        </references>
      </pivotArea>
    </format>
    <format dxfId="47">
      <pivotArea outline="0" collapsedLevelsAreSubtotals="1" fieldPosition="0">
        <references count="1">
          <reference field="2" count="1" selected="0">
            <x v="4"/>
          </reference>
        </references>
      </pivotArea>
    </format>
    <format dxfId="46">
      <pivotArea outline="0" collapsedLevelsAreSubtotals="1" fieldPosition="0">
        <references count="1">
          <reference field="2" count="1" selected="0">
            <x v="2"/>
          </reference>
        </references>
      </pivotArea>
    </format>
    <format dxfId="45">
      <pivotArea dataOnly="0" labelOnly="1" fieldPosition="0">
        <references count="2">
          <reference field="0" count="1" selected="0">
            <x v="0"/>
          </reference>
          <reference field="2" count="4">
            <x v="1"/>
            <x v="2"/>
            <x v="3"/>
            <x v="4"/>
          </reference>
        </references>
      </pivotArea>
    </format>
    <format dxfId="44">
      <pivotArea dataOnly="0" labelOnly="1" fieldPosition="0">
        <references count="2">
          <reference field="0" count="1" selected="0">
            <x v="1"/>
          </reference>
          <reference field="2" count="0"/>
        </references>
      </pivotArea>
    </format>
    <format dxfId="43">
      <pivotArea dataOnly="0" labelOnly="1" fieldPosition="0">
        <references count="2">
          <reference field="0" count="1" selected="0">
            <x v="2"/>
          </reference>
          <reference field="2" count="0"/>
        </references>
      </pivotArea>
    </format>
    <format dxfId="42">
      <pivotArea dataOnly="0" labelOnly="1" fieldPosition="0">
        <references count="2">
          <reference field="0" count="1" selected="0">
            <x v="3"/>
          </reference>
          <reference field="2" count="0"/>
        </references>
      </pivotArea>
    </format>
    <format dxfId="41">
      <pivotArea dataOnly="0" labelOnly="1" fieldPosition="0">
        <references count="2">
          <reference field="0" count="1" selected="0">
            <x v="4"/>
          </reference>
          <reference field="2" count="0"/>
        </references>
      </pivotArea>
    </format>
    <format dxfId="40">
      <pivotArea dataOnly="0" labelOnly="1" fieldPosition="0">
        <references count="2">
          <reference field="0" count="1" selected="0">
            <x v="5"/>
          </reference>
          <reference field="2" count="0"/>
        </references>
      </pivotArea>
    </format>
    <format dxfId="39">
      <pivotArea dataOnly="0" labelOnly="1" fieldPosition="0">
        <references count="2">
          <reference field="0" count="1" selected="0">
            <x v="6"/>
          </reference>
          <reference field="2" count="0"/>
        </references>
      </pivotArea>
    </format>
    <format dxfId="38">
      <pivotArea dataOnly="0" labelOnly="1" fieldPosition="0">
        <references count="2">
          <reference field="0" count="1" selected="0">
            <x v="0"/>
          </reference>
          <reference field="2" count="0"/>
        </references>
      </pivotArea>
    </format>
    <format dxfId="37">
      <pivotArea dataOnly="0" labelOnly="1" fieldPosition="0">
        <references count="2">
          <reference field="0" count="1" selected="0">
            <x v="1"/>
          </reference>
          <reference field="2" count="0"/>
        </references>
      </pivotArea>
    </format>
    <format dxfId="36">
      <pivotArea dataOnly="0" labelOnly="1" fieldPosition="0">
        <references count="2">
          <reference field="0" count="1" selected="0">
            <x v="2"/>
          </reference>
          <reference field="2" count="0"/>
        </references>
      </pivotArea>
    </format>
    <format dxfId="35">
      <pivotArea dataOnly="0" labelOnly="1" fieldPosition="0">
        <references count="2">
          <reference field="0" count="1" selected="0">
            <x v="3"/>
          </reference>
          <reference field="2" count="0"/>
        </references>
      </pivotArea>
    </format>
    <format dxfId="34">
      <pivotArea dataOnly="0" labelOnly="1" fieldPosition="0">
        <references count="2">
          <reference field="0" count="1" selected="0">
            <x v="4"/>
          </reference>
          <reference field="2" count="0"/>
        </references>
      </pivotArea>
    </format>
    <format dxfId="33">
      <pivotArea dataOnly="0" labelOnly="1" fieldPosition="0">
        <references count="2">
          <reference field="0" count="1" selected="0">
            <x v="5"/>
          </reference>
          <reference field="2" count="0"/>
        </references>
      </pivotArea>
    </format>
    <format dxfId="32">
      <pivotArea dataOnly="0" labelOnly="1" fieldPosition="0">
        <references count="2">
          <reference field="0" count="1" selected="0">
            <x v="6"/>
          </reference>
          <reference field="2" count="0"/>
        </references>
      </pivotArea>
    </format>
    <format dxfId="31">
      <pivotArea field="0" type="button" dataOnly="0" labelOnly="1" outline="0" axis="axisCol" fieldPosition="0"/>
    </format>
    <format dxfId="30">
      <pivotArea field="2" type="button" dataOnly="0" labelOnly="1" outline="0" axis="axisCol" fieldPosition="1"/>
    </format>
    <format dxfId="29">
      <pivotArea type="topRight" dataOnly="0" labelOnly="1" outline="0" fieldPosition="0"/>
    </format>
    <format dxfId="28">
      <pivotArea dataOnly="0" labelOnly="1" fieldPosition="0">
        <references count="1">
          <reference field="0" count="1">
            <x v="0"/>
          </reference>
        </references>
      </pivotArea>
    </format>
    <format dxfId="27">
      <pivotArea dataOnly="0" labelOnly="1" fieldPosition="0">
        <references count="2">
          <reference field="0" count="1" selected="0">
            <x v="0"/>
          </reference>
          <reference field="2" count="0"/>
        </references>
      </pivotArea>
    </format>
    <format dxfId="26">
      <pivotArea type="topRight" dataOnly="0" labelOnly="1" outline="0" offset="D1:H1" fieldPosition="0"/>
    </format>
    <format dxfId="25">
      <pivotArea dataOnly="0" labelOnly="1" fieldPosition="0">
        <references count="1">
          <reference field="0" count="1">
            <x v="1"/>
          </reference>
        </references>
      </pivotArea>
    </format>
    <format dxfId="24">
      <pivotArea dataOnly="0" labelOnly="1" fieldPosition="0">
        <references count="2">
          <reference field="0" count="1" selected="0">
            <x v="1"/>
          </reference>
          <reference field="2" count="0"/>
        </references>
      </pivotArea>
    </format>
    <format dxfId="23">
      <pivotArea type="topRight" dataOnly="0" labelOnly="1" outline="0" offset="I1:M1" fieldPosition="0"/>
    </format>
    <format dxfId="22">
      <pivotArea dataOnly="0" labelOnly="1" fieldPosition="0">
        <references count="1">
          <reference field="0" count="1">
            <x v="2"/>
          </reference>
        </references>
      </pivotArea>
    </format>
    <format dxfId="21">
      <pivotArea dataOnly="0" labelOnly="1" fieldPosition="0">
        <references count="2">
          <reference field="0" count="1" selected="0">
            <x v="2"/>
          </reference>
          <reference field="2" count="0"/>
        </references>
      </pivotArea>
    </format>
    <format dxfId="20">
      <pivotArea type="topRight" dataOnly="0" labelOnly="1" outline="0" offset="N1:R1" fieldPosition="0"/>
    </format>
    <format dxfId="19">
      <pivotArea dataOnly="0" labelOnly="1" fieldPosition="0">
        <references count="1">
          <reference field="0" count="1">
            <x v="3"/>
          </reference>
        </references>
      </pivotArea>
    </format>
    <format dxfId="18">
      <pivotArea dataOnly="0" labelOnly="1" fieldPosition="0">
        <references count="2">
          <reference field="0" count="1" selected="0">
            <x v="3"/>
          </reference>
          <reference field="2" count="0"/>
        </references>
      </pivotArea>
    </format>
    <format dxfId="17">
      <pivotArea type="topRight" dataOnly="0" labelOnly="1" outline="0" offset="S1:W1" fieldPosition="0"/>
    </format>
    <format dxfId="16">
      <pivotArea dataOnly="0" labelOnly="1" fieldPosition="0">
        <references count="1">
          <reference field="0" count="1">
            <x v="4"/>
          </reference>
        </references>
      </pivotArea>
    </format>
    <format dxfId="15">
      <pivotArea dataOnly="0" labelOnly="1" fieldPosition="0">
        <references count="2">
          <reference field="0" count="1" selected="0">
            <x v="4"/>
          </reference>
          <reference field="2" count="0"/>
        </references>
      </pivotArea>
    </format>
    <format dxfId="14">
      <pivotArea type="topRight" dataOnly="0" labelOnly="1" outline="0" offset="AC1:AG1" fieldPosition="0"/>
    </format>
    <format dxfId="13">
      <pivotArea dataOnly="0" labelOnly="1" fieldPosition="0">
        <references count="1">
          <reference field="0" count="1">
            <x v="6"/>
          </reference>
        </references>
      </pivotArea>
    </format>
    <format dxfId="12">
      <pivotArea dataOnly="0" labelOnly="1" fieldPosition="0">
        <references count="2">
          <reference field="0" count="1" selected="0">
            <x v="6"/>
          </reference>
          <reference field="2" count="0"/>
        </references>
      </pivotArea>
    </format>
    <format dxfId="11">
      <pivotArea type="topRight" dataOnly="0" labelOnly="1" outline="0" offset="S1:W1" fieldPosition="0"/>
    </format>
    <format dxfId="10">
      <pivotArea dataOnly="0" labelOnly="1" fieldPosition="0">
        <references count="1">
          <reference field="0" count="1">
            <x v="4"/>
          </reference>
        </references>
      </pivotArea>
    </format>
    <format dxfId="9">
      <pivotArea dataOnly="0" labelOnly="1" fieldPosition="0">
        <references count="2">
          <reference field="0" count="1" selected="0">
            <x v="4"/>
          </reference>
          <reference field="2" count="0"/>
        </references>
      </pivotArea>
    </format>
    <format dxfId="8">
      <pivotArea type="topRight" dataOnly="0" labelOnly="1" outline="0" offset="N1:R1" fieldPosition="0"/>
    </format>
    <format dxfId="7">
      <pivotArea dataOnly="0" labelOnly="1" fieldPosition="0">
        <references count="1">
          <reference field="0" count="1">
            <x v="3"/>
          </reference>
        </references>
      </pivotArea>
    </format>
    <format dxfId="6">
      <pivotArea dataOnly="0" labelOnly="1" fieldPosition="0">
        <references count="2">
          <reference field="0" count="1" selected="0">
            <x v="3"/>
          </reference>
          <reference field="2" count="0"/>
        </references>
      </pivotArea>
    </format>
    <format dxfId="5">
      <pivotArea type="origin" dataOnly="0" labelOnly="1" outline="0" fieldPosition="0"/>
    </format>
    <format dxfId="4">
      <pivotArea field="1" type="button" dataOnly="0" labelOnly="1" outline="0" axis="axisRow" fieldPosition="0"/>
    </format>
    <format dxfId="3">
      <pivotArea type="topRight" dataOnly="0" labelOnly="1" outline="0" offset="X1:AB1" fieldPosition="0"/>
    </format>
    <format dxfId="2">
      <pivotArea dataOnly="0" labelOnly="1" fieldPosition="0">
        <references count="1">
          <reference field="0" count="1">
            <x v="5"/>
          </reference>
        </references>
      </pivotArea>
    </format>
    <format dxfId="1">
      <pivotArea dataOnly="0" labelOnly="1" fieldPosition="0">
        <references count="2">
          <reference field="0" count="1" selected="0">
            <x v="5"/>
          </reference>
          <reference field="2" count="0"/>
        </references>
      </pivotArea>
    </format>
    <format dxfId="0">
      <pivotArea type="all" dataOnly="0" outline="0" fieldPosition="0"/>
    </format>
  </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T138"/>
  <sheetViews>
    <sheetView showGridLines="0" zoomScale="85" zoomScaleNormal="85" zoomScalePageLayoutView="85" workbookViewId="0">
      <pane xSplit="3" ySplit="5" topLeftCell="D6" activePane="bottomRight" state="frozen"/>
      <selection activeCell="AA138" sqref="AA138:AC138"/>
      <selection pane="topRight" activeCell="AA138" sqref="AA138:AC138"/>
      <selection pane="bottomLeft" activeCell="AA138" sqref="AA138:AC138"/>
      <selection pane="bottomRight" activeCell="AH16" sqref="AH16"/>
    </sheetView>
  </sheetViews>
  <sheetFormatPr defaultColWidth="8.85546875" defaultRowHeight="15" outlineLevelRow="3" outlineLevelCol="3" x14ac:dyDescent="0.25"/>
  <cols>
    <col min="2" max="2" width="28.42578125" bestFit="1" customWidth="1"/>
    <col min="3" max="3" width="3.7109375" customWidth="1"/>
    <col min="4" max="15" width="13" hidden="1" customWidth="1" outlineLevel="3"/>
    <col min="16" max="16" width="14.42578125" hidden="1" customWidth="1" outlineLevel="3"/>
    <col min="17" max="17" width="3.7109375" hidden="1" customWidth="1" outlineLevel="3"/>
    <col min="18" max="28" width="13" hidden="1" customWidth="1" outlineLevel="2"/>
    <col min="29" max="29" width="13.85546875" hidden="1" customWidth="1" outlineLevel="2"/>
    <col min="30" max="30" width="14.42578125" customWidth="1" outlineLevel="1" collapsed="1"/>
    <col min="31" max="31" width="3.7109375" customWidth="1" outlineLevel="1"/>
    <col min="32" max="43" width="12.7109375" customWidth="1"/>
    <col min="44" max="44" width="15" style="1" customWidth="1"/>
    <col min="45" max="45" width="3.7109375" customWidth="1"/>
    <col min="46" max="57" width="12.7109375" hidden="1" customWidth="1" outlineLevel="2"/>
    <col min="58" max="58" width="15" style="1" customWidth="1" collapsed="1"/>
    <col min="59" max="59" width="3.7109375" customWidth="1"/>
    <col min="60" max="71" width="12.7109375" hidden="1" customWidth="1" outlineLevel="2"/>
    <col min="72" max="72" width="15" style="1" customWidth="1" collapsed="1"/>
  </cols>
  <sheetData>
    <row r="1" spans="1:72" ht="36.75" customHeight="1" x14ac:dyDescent="0.25"/>
    <row r="2" spans="1:72" x14ac:dyDescent="0.25">
      <c r="A2" s="1"/>
    </row>
    <row r="4" spans="1:72" x14ac:dyDescent="0.25">
      <c r="D4" s="2">
        <v>41275</v>
      </c>
      <c r="E4" s="2">
        <v>41306</v>
      </c>
      <c r="F4" s="2">
        <v>41334</v>
      </c>
      <c r="G4" s="2">
        <v>41365</v>
      </c>
      <c r="H4" s="2">
        <v>41395</v>
      </c>
      <c r="I4" s="2">
        <v>41426</v>
      </c>
      <c r="J4" s="2">
        <v>41456</v>
      </c>
      <c r="K4" s="2">
        <v>41487</v>
      </c>
      <c r="L4" s="2">
        <v>41518</v>
      </c>
      <c r="M4" s="2">
        <v>41548</v>
      </c>
      <c r="N4" s="2">
        <v>41579</v>
      </c>
      <c r="O4" s="2">
        <v>41609</v>
      </c>
      <c r="P4" s="2" t="s">
        <v>0</v>
      </c>
      <c r="R4" s="2">
        <v>41640</v>
      </c>
      <c r="S4" s="2">
        <v>41671</v>
      </c>
      <c r="T4" s="2">
        <v>41699</v>
      </c>
      <c r="U4" s="2">
        <v>41730</v>
      </c>
      <c r="V4" s="2">
        <v>41760</v>
      </c>
      <c r="W4" s="2">
        <v>41791</v>
      </c>
      <c r="X4" s="2">
        <v>41821</v>
      </c>
      <c r="Y4" s="2">
        <v>41852</v>
      </c>
      <c r="Z4" s="2">
        <v>41883</v>
      </c>
      <c r="AA4" s="2">
        <v>41913</v>
      </c>
      <c r="AB4" s="2">
        <v>41944</v>
      </c>
      <c r="AC4" s="2">
        <v>41974</v>
      </c>
      <c r="AD4" s="2" t="s">
        <v>1</v>
      </c>
      <c r="AF4" s="2">
        <v>42005</v>
      </c>
      <c r="AG4" s="2">
        <v>42036</v>
      </c>
      <c r="AH4" s="2">
        <v>42064</v>
      </c>
      <c r="AI4" s="2">
        <v>42095</v>
      </c>
      <c r="AJ4" s="2">
        <v>42125</v>
      </c>
      <c r="AK4" s="3">
        <v>42156</v>
      </c>
      <c r="AL4" s="3">
        <v>42186</v>
      </c>
      <c r="AM4" s="3">
        <v>42217</v>
      </c>
      <c r="AN4" s="3">
        <v>42248</v>
      </c>
      <c r="AO4" s="3">
        <v>42278</v>
      </c>
      <c r="AP4" s="3">
        <v>42309</v>
      </c>
      <c r="AQ4" s="3">
        <v>42339</v>
      </c>
      <c r="AR4" s="4" t="s">
        <v>2</v>
      </c>
      <c r="AT4" s="3">
        <v>42400</v>
      </c>
      <c r="AU4" s="3">
        <v>42401</v>
      </c>
      <c r="AV4" s="3">
        <v>42430</v>
      </c>
      <c r="AW4" s="3">
        <v>42461</v>
      </c>
      <c r="AX4" s="3">
        <v>42491</v>
      </c>
      <c r="AY4" s="3">
        <v>42522</v>
      </c>
      <c r="AZ4" s="3">
        <v>42552</v>
      </c>
      <c r="BA4" s="3">
        <v>42583</v>
      </c>
      <c r="BB4" s="3">
        <v>42614</v>
      </c>
      <c r="BC4" s="3">
        <v>42644</v>
      </c>
      <c r="BD4" s="3">
        <v>42675</v>
      </c>
      <c r="BE4" s="3">
        <v>42705</v>
      </c>
      <c r="BF4" s="4" t="s">
        <v>3</v>
      </c>
      <c r="BH4" s="3">
        <v>42766</v>
      </c>
      <c r="BI4" s="3">
        <v>42767</v>
      </c>
      <c r="BJ4" s="3">
        <v>42795</v>
      </c>
      <c r="BK4" s="3">
        <v>42826</v>
      </c>
      <c r="BL4" s="3">
        <v>42856</v>
      </c>
      <c r="BM4" s="3">
        <v>42887</v>
      </c>
      <c r="BN4" s="3">
        <v>42917</v>
      </c>
      <c r="BO4" s="3">
        <v>42948</v>
      </c>
      <c r="BP4" s="3">
        <v>42979</v>
      </c>
      <c r="BQ4" s="3">
        <v>43009</v>
      </c>
      <c r="BR4" s="3">
        <v>43040</v>
      </c>
      <c r="BS4" s="3">
        <v>43070</v>
      </c>
      <c r="BT4" s="4" t="s">
        <v>4</v>
      </c>
    </row>
    <row r="6" spans="1:72" x14ac:dyDescent="0.25">
      <c r="B6" s="5" t="s">
        <v>5</v>
      </c>
    </row>
    <row r="7" spans="1:72" x14ac:dyDescent="0.25">
      <c r="B7" s="6" t="s">
        <v>6</v>
      </c>
      <c r="D7" s="7">
        <f t="shared" ref="D7:P7" si="0">SUBTOTAL(9,D8:D16)</f>
        <v>20273888.030000001</v>
      </c>
      <c r="E7" s="7">
        <f t="shared" si="0"/>
        <v>19019814.780000001</v>
      </c>
      <c r="F7" s="7">
        <f t="shared" si="0"/>
        <v>22845175.77</v>
      </c>
      <c r="G7" s="7">
        <f t="shared" si="0"/>
        <v>25637920.830000002</v>
      </c>
      <c r="H7" s="7">
        <f t="shared" si="0"/>
        <v>26041807.41</v>
      </c>
      <c r="I7" s="7">
        <f t="shared" si="0"/>
        <v>26146519.719999999</v>
      </c>
      <c r="J7" s="7">
        <f t="shared" si="0"/>
        <v>31250150.800000001</v>
      </c>
      <c r="K7" s="7">
        <f t="shared" si="0"/>
        <v>87869103.560000002</v>
      </c>
      <c r="L7" s="7">
        <f t="shared" si="0"/>
        <v>36404906.149999999</v>
      </c>
      <c r="M7" s="7">
        <f t="shared" si="0"/>
        <v>46875629.219999999</v>
      </c>
      <c r="N7" s="7">
        <f t="shared" si="0"/>
        <v>47395754.939999998</v>
      </c>
      <c r="O7" s="7">
        <f t="shared" si="0"/>
        <v>53530711.030000001</v>
      </c>
      <c r="P7" s="8">
        <f t="shared" si="0"/>
        <v>443291382.24000001</v>
      </c>
      <c r="R7" s="7">
        <f t="shared" ref="R7:AD7" si="1">SUBTOTAL(9,R8:R9,R16)</f>
        <v>52674239.11190474</v>
      </c>
      <c r="S7" s="7">
        <f t="shared" si="1"/>
        <v>53531775.439999998</v>
      </c>
      <c r="T7" s="7">
        <f t="shared" si="1"/>
        <v>59517574.249047622</v>
      </c>
      <c r="U7" s="7">
        <f t="shared" si="1"/>
        <v>56951770.894761905</v>
      </c>
      <c r="V7" s="7">
        <f t="shared" si="1"/>
        <v>55131617.787142858</v>
      </c>
      <c r="W7" s="7">
        <f t="shared" si="1"/>
        <v>56233333.239999995</v>
      </c>
      <c r="X7" s="7">
        <f t="shared" si="1"/>
        <v>60521134.489999995</v>
      </c>
      <c r="Y7" s="7">
        <f t="shared" si="1"/>
        <v>68934713.859999999</v>
      </c>
      <c r="Z7" s="7">
        <f t="shared" si="1"/>
        <v>76341848.596190453</v>
      </c>
      <c r="AA7" s="7">
        <f t="shared" si="1"/>
        <v>77889903.434761897</v>
      </c>
      <c r="AB7" s="7">
        <f t="shared" si="1"/>
        <v>72293793.243809521</v>
      </c>
      <c r="AC7" s="7">
        <f t="shared" si="1"/>
        <v>93619615.861428559</v>
      </c>
      <c r="AD7" s="8">
        <f t="shared" si="1"/>
        <v>783641320.20904756</v>
      </c>
      <c r="AE7" s="7"/>
      <c r="AF7" s="7">
        <f>SUBTOTAL(9,AF8:AF9,AF16)</f>
        <v>91579859.192380741</v>
      </c>
      <c r="AG7" s="7">
        <f>SUBTOTAL(9,AG8:AG9,AG16)</f>
        <v>89333743.090952247</v>
      </c>
      <c r="AH7" s="7" t="e">
        <f t="shared" ref="AH7:AQ7" si="2">SUBTOTAL(9,AH8:AH16)</f>
        <v>#VALUE!</v>
      </c>
      <c r="AI7" s="7" t="e">
        <f t="shared" si="2"/>
        <v>#VALUE!</v>
      </c>
      <c r="AJ7" s="7" t="e">
        <f t="shared" si="2"/>
        <v>#VALUE!</v>
      </c>
      <c r="AK7" s="9" t="e">
        <f t="shared" si="2"/>
        <v>#VALUE!</v>
      </c>
      <c r="AL7" s="9" t="e">
        <f t="shared" si="2"/>
        <v>#VALUE!</v>
      </c>
      <c r="AM7" s="9" t="e">
        <f t="shared" si="2"/>
        <v>#VALUE!</v>
      </c>
      <c r="AN7" s="9" t="e">
        <f t="shared" si="2"/>
        <v>#VALUE!</v>
      </c>
      <c r="AO7" s="9" t="e">
        <f t="shared" si="2"/>
        <v>#VALUE!</v>
      </c>
      <c r="AP7" s="9" t="e">
        <f t="shared" si="2"/>
        <v>#VALUE!</v>
      </c>
      <c r="AQ7" s="9" t="e">
        <f t="shared" si="2"/>
        <v>#VALUE!</v>
      </c>
      <c r="AR7" s="10" t="e">
        <f>SUBTOTAL(9,AR8:AR9,AR16)</f>
        <v>#VALUE!</v>
      </c>
      <c r="AT7" s="9" t="e">
        <f t="shared" ref="AT7:BF7" si="3">SUBTOTAL(9,AT8:AT16)</f>
        <v>#VALUE!</v>
      </c>
      <c r="AU7" s="9" t="e">
        <f t="shared" si="3"/>
        <v>#VALUE!</v>
      </c>
      <c r="AV7" s="9" t="e">
        <f t="shared" si="3"/>
        <v>#VALUE!</v>
      </c>
      <c r="AW7" s="9" t="e">
        <f t="shared" si="3"/>
        <v>#VALUE!</v>
      </c>
      <c r="AX7" s="9" t="e">
        <f t="shared" si="3"/>
        <v>#VALUE!</v>
      </c>
      <c r="AY7" s="9" t="e">
        <f t="shared" si="3"/>
        <v>#VALUE!</v>
      </c>
      <c r="AZ7" s="9" t="e">
        <f t="shared" si="3"/>
        <v>#VALUE!</v>
      </c>
      <c r="BA7" s="9" t="e">
        <f t="shared" si="3"/>
        <v>#VALUE!</v>
      </c>
      <c r="BB7" s="9" t="e">
        <f t="shared" si="3"/>
        <v>#VALUE!</v>
      </c>
      <c r="BC7" s="9" t="e">
        <f t="shared" si="3"/>
        <v>#VALUE!</v>
      </c>
      <c r="BD7" s="9" t="e">
        <f t="shared" si="3"/>
        <v>#VALUE!</v>
      </c>
      <c r="BE7" s="9" t="e">
        <f t="shared" si="3"/>
        <v>#VALUE!</v>
      </c>
      <c r="BF7" s="10" t="e">
        <f t="shared" si="3"/>
        <v>#VALUE!</v>
      </c>
      <c r="BH7" s="9" t="e">
        <f t="shared" ref="BH7:BT7" si="4">SUBTOTAL(9,BH8:BH16)</f>
        <v>#VALUE!</v>
      </c>
      <c r="BI7" s="9" t="e">
        <f t="shared" si="4"/>
        <v>#VALUE!</v>
      </c>
      <c r="BJ7" s="9" t="e">
        <f t="shared" si="4"/>
        <v>#VALUE!</v>
      </c>
      <c r="BK7" s="9" t="e">
        <f t="shared" si="4"/>
        <v>#VALUE!</v>
      </c>
      <c r="BL7" s="9" t="e">
        <f t="shared" si="4"/>
        <v>#VALUE!</v>
      </c>
      <c r="BM7" s="9" t="e">
        <f t="shared" si="4"/>
        <v>#VALUE!</v>
      </c>
      <c r="BN7" s="9" t="e">
        <f t="shared" si="4"/>
        <v>#VALUE!</v>
      </c>
      <c r="BO7" s="9" t="e">
        <f t="shared" si="4"/>
        <v>#VALUE!</v>
      </c>
      <c r="BP7" s="9" t="e">
        <f t="shared" si="4"/>
        <v>#VALUE!</v>
      </c>
      <c r="BQ7" s="9" t="e">
        <f t="shared" si="4"/>
        <v>#VALUE!</v>
      </c>
      <c r="BR7" s="9" t="e">
        <f t="shared" si="4"/>
        <v>#VALUE!</v>
      </c>
      <c r="BS7" s="9" t="e">
        <f t="shared" si="4"/>
        <v>#VALUE!</v>
      </c>
      <c r="BT7" s="10" t="e">
        <f t="shared" si="4"/>
        <v>#VALUE!</v>
      </c>
    </row>
    <row r="8" spans="1:72" x14ac:dyDescent="0.25">
      <c r="B8" s="11" t="s">
        <v>7</v>
      </c>
      <c r="D8" s="12">
        <f>SUM(D21,D104,D136)</f>
        <v>42300</v>
      </c>
      <c r="E8" s="12">
        <f t="shared" ref="E8:O8" si="5">SUM(E21,E104,E136)</f>
        <v>42350</v>
      </c>
      <c r="F8" s="12">
        <f t="shared" si="5"/>
        <v>43650</v>
      </c>
      <c r="G8" s="12">
        <f t="shared" si="5"/>
        <v>40250</v>
      </c>
      <c r="H8" s="12">
        <f t="shared" si="5"/>
        <v>24850</v>
      </c>
      <c r="I8" s="12">
        <f t="shared" si="5"/>
        <v>30100</v>
      </c>
      <c r="J8" s="12">
        <f t="shared" si="5"/>
        <v>50340</v>
      </c>
      <c r="K8" s="12">
        <f t="shared" si="5"/>
        <v>80650</v>
      </c>
      <c r="L8" s="12">
        <f t="shared" si="5"/>
        <v>346050</v>
      </c>
      <c r="M8" s="12">
        <f t="shared" si="5"/>
        <v>516340</v>
      </c>
      <c r="N8" s="12">
        <f t="shared" si="5"/>
        <v>567210</v>
      </c>
      <c r="O8" s="12">
        <f t="shared" si="5"/>
        <v>605580</v>
      </c>
      <c r="P8" s="13">
        <f>SUM(D8:O8)</f>
        <v>2389670</v>
      </c>
      <c r="R8" s="12">
        <f t="shared" ref="R8:AC9" si="6">SUM(R21,R104,R136)</f>
        <v>705609.04571428569</v>
      </c>
      <c r="S8" s="12">
        <f t="shared" si="6"/>
        <v>1143920.902857143</v>
      </c>
      <c r="T8" s="12">
        <f t="shared" si="6"/>
        <v>1737265.43</v>
      </c>
      <c r="U8" s="12">
        <f t="shared" si="6"/>
        <v>1979185.3499999999</v>
      </c>
      <c r="V8" s="12">
        <f t="shared" si="6"/>
        <v>1844732.2657142857</v>
      </c>
      <c r="W8" s="12">
        <f t="shared" si="6"/>
        <v>2431499.2199999997</v>
      </c>
      <c r="X8" s="12">
        <f t="shared" si="6"/>
        <v>3311424.27</v>
      </c>
      <c r="Y8" s="12">
        <f t="shared" si="6"/>
        <v>3844305.83</v>
      </c>
      <c r="Z8" s="12">
        <f t="shared" si="6"/>
        <v>4867268.7700000005</v>
      </c>
      <c r="AA8" s="12">
        <f t="shared" si="6"/>
        <v>5069948.7500000009</v>
      </c>
      <c r="AB8" s="12">
        <f t="shared" si="6"/>
        <v>5265213</v>
      </c>
      <c r="AC8" s="12">
        <f t="shared" si="6"/>
        <v>6677492.2400000002</v>
      </c>
      <c r="AD8" s="13">
        <f>SUM(R8:AC8)</f>
        <v>38877865.074285708</v>
      </c>
      <c r="AE8" s="12"/>
      <c r="AF8" s="12">
        <f t="shared" ref="AF8:AQ8" si="7">SUM(AF21,AF104,AF136)</f>
        <v>5823509.2666666694</v>
      </c>
      <c r="AG8" s="12">
        <f t="shared" si="7"/>
        <v>7287556.5714285709</v>
      </c>
      <c r="AH8" s="12" t="e">
        <f t="shared" si="7"/>
        <v>#VALUE!</v>
      </c>
      <c r="AI8" s="12" t="e">
        <f t="shared" si="7"/>
        <v>#VALUE!</v>
      </c>
      <c r="AJ8" s="12" t="e">
        <f t="shared" si="7"/>
        <v>#VALUE!</v>
      </c>
      <c r="AK8" s="14" t="e">
        <f t="shared" si="7"/>
        <v>#VALUE!</v>
      </c>
      <c r="AL8" s="14" t="e">
        <f t="shared" si="7"/>
        <v>#VALUE!</v>
      </c>
      <c r="AM8" s="14" t="e">
        <f t="shared" si="7"/>
        <v>#VALUE!</v>
      </c>
      <c r="AN8" s="14" t="e">
        <f t="shared" si="7"/>
        <v>#VALUE!</v>
      </c>
      <c r="AO8" s="14" t="e">
        <f t="shared" si="7"/>
        <v>#VALUE!</v>
      </c>
      <c r="AP8" s="14" t="e">
        <f t="shared" si="7"/>
        <v>#VALUE!</v>
      </c>
      <c r="AQ8" s="14" t="e">
        <f t="shared" si="7"/>
        <v>#VALUE!</v>
      </c>
      <c r="AR8" s="15" t="e">
        <f>SUM(AF8:AQ8)</f>
        <v>#VALUE!</v>
      </c>
      <c r="AT8" s="14" t="e">
        <f t="shared" ref="AT8:BE8" si="8">SUM(AT21,AT104,AT136)</f>
        <v>#VALUE!</v>
      </c>
      <c r="AU8" s="14" t="e">
        <f t="shared" si="8"/>
        <v>#VALUE!</v>
      </c>
      <c r="AV8" s="14" t="e">
        <f t="shared" si="8"/>
        <v>#VALUE!</v>
      </c>
      <c r="AW8" s="14" t="e">
        <f t="shared" si="8"/>
        <v>#VALUE!</v>
      </c>
      <c r="AX8" s="14" t="e">
        <f t="shared" si="8"/>
        <v>#VALUE!</v>
      </c>
      <c r="AY8" s="14" t="e">
        <f t="shared" si="8"/>
        <v>#VALUE!</v>
      </c>
      <c r="AZ8" s="14" t="e">
        <f t="shared" si="8"/>
        <v>#VALUE!</v>
      </c>
      <c r="BA8" s="14" t="e">
        <f t="shared" si="8"/>
        <v>#VALUE!</v>
      </c>
      <c r="BB8" s="14" t="e">
        <f t="shared" si="8"/>
        <v>#VALUE!</v>
      </c>
      <c r="BC8" s="14" t="e">
        <f t="shared" si="8"/>
        <v>#VALUE!</v>
      </c>
      <c r="BD8" s="14" t="e">
        <f t="shared" si="8"/>
        <v>#VALUE!</v>
      </c>
      <c r="BE8" s="14" t="e">
        <f t="shared" si="8"/>
        <v>#VALUE!</v>
      </c>
      <c r="BF8" s="15" t="e">
        <f>SUM(AT8:BE8)</f>
        <v>#VALUE!</v>
      </c>
      <c r="BH8" s="14" t="e">
        <f t="shared" ref="BH8:BS8" si="9">SUM(BH21,BH104,BH136)</f>
        <v>#VALUE!</v>
      </c>
      <c r="BI8" s="14" t="e">
        <f t="shared" si="9"/>
        <v>#VALUE!</v>
      </c>
      <c r="BJ8" s="14" t="e">
        <f t="shared" si="9"/>
        <v>#VALUE!</v>
      </c>
      <c r="BK8" s="14" t="e">
        <f t="shared" si="9"/>
        <v>#VALUE!</v>
      </c>
      <c r="BL8" s="14" t="e">
        <f t="shared" si="9"/>
        <v>#VALUE!</v>
      </c>
      <c r="BM8" s="14" t="e">
        <f t="shared" si="9"/>
        <v>#VALUE!</v>
      </c>
      <c r="BN8" s="14" t="e">
        <f t="shared" si="9"/>
        <v>#VALUE!</v>
      </c>
      <c r="BO8" s="14" t="e">
        <f t="shared" si="9"/>
        <v>#VALUE!</v>
      </c>
      <c r="BP8" s="14" t="e">
        <f t="shared" si="9"/>
        <v>#VALUE!</v>
      </c>
      <c r="BQ8" s="14" t="e">
        <f t="shared" si="9"/>
        <v>#VALUE!</v>
      </c>
      <c r="BR8" s="14" t="e">
        <f t="shared" si="9"/>
        <v>#VALUE!</v>
      </c>
      <c r="BS8" s="14" t="e">
        <f t="shared" si="9"/>
        <v>#VALUE!</v>
      </c>
      <c r="BT8" s="15" t="e">
        <f>SUM(BH8:BS8)</f>
        <v>#VALUE!</v>
      </c>
    </row>
    <row r="9" spans="1:72" x14ac:dyDescent="0.25">
      <c r="B9" s="11" t="s">
        <v>8</v>
      </c>
      <c r="D9" s="12">
        <f>SUBTOTAL(9,D10:D15)</f>
        <v>11187882.209999999</v>
      </c>
      <c r="E9" s="12">
        <f t="shared" ref="E9:P9" si="10">SUBTOTAL(9,E10:E15)</f>
        <v>10549832.539999999</v>
      </c>
      <c r="F9" s="12">
        <f t="shared" si="10"/>
        <v>12951733.92</v>
      </c>
      <c r="G9" s="12">
        <f t="shared" si="10"/>
        <v>14118325.190000001</v>
      </c>
      <c r="H9" s="12">
        <f t="shared" si="10"/>
        <v>13027315.810000001</v>
      </c>
      <c r="I9" s="12">
        <f t="shared" si="10"/>
        <v>12697548.98</v>
      </c>
      <c r="J9" s="12">
        <f t="shared" si="10"/>
        <v>14084645.379999999</v>
      </c>
      <c r="K9" s="12">
        <f t="shared" si="10"/>
        <v>71062978.260000005</v>
      </c>
      <c r="L9" s="12">
        <f t="shared" si="10"/>
        <v>18451934.799999997</v>
      </c>
      <c r="M9" s="12">
        <f t="shared" si="10"/>
        <v>25306216.920000002</v>
      </c>
      <c r="N9" s="12">
        <f t="shared" si="10"/>
        <v>26160343.370000001</v>
      </c>
      <c r="O9" s="12">
        <f t="shared" si="10"/>
        <v>30688546.170000002</v>
      </c>
      <c r="P9" s="13">
        <f t="shared" si="10"/>
        <v>260287303.55000001</v>
      </c>
      <c r="Q9" s="13"/>
      <c r="R9" s="12">
        <f t="shared" si="6"/>
        <v>27058552.561428554</v>
      </c>
      <c r="S9" s="12">
        <f t="shared" si="6"/>
        <v>25857983.013333328</v>
      </c>
      <c r="T9" s="12">
        <f t="shared" si="6"/>
        <v>27687993.600000001</v>
      </c>
      <c r="U9" s="12">
        <f t="shared" si="6"/>
        <v>25985935.100000001</v>
      </c>
      <c r="V9" s="12">
        <f t="shared" si="6"/>
        <v>24257456.75</v>
      </c>
      <c r="W9" s="12">
        <f t="shared" si="6"/>
        <v>23126960.300000001</v>
      </c>
      <c r="X9" s="12">
        <f t="shared" si="6"/>
        <v>22174727.310000002</v>
      </c>
      <c r="Y9" s="12">
        <f t="shared" si="6"/>
        <v>26247037.130000003</v>
      </c>
      <c r="Z9" s="12">
        <f t="shared" si="6"/>
        <v>28218543.749999996</v>
      </c>
      <c r="AA9" s="12">
        <f t="shared" si="6"/>
        <v>28748389.579999998</v>
      </c>
      <c r="AB9" s="12">
        <f t="shared" si="6"/>
        <v>28647163.969999999</v>
      </c>
      <c r="AC9" s="12">
        <f t="shared" si="6"/>
        <v>45135221.850000001</v>
      </c>
      <c r="AD9" s="13">
        <f>SUM(R9:AC9)</f>
        <v>333145964.9147619</v>
      </c>
      <c r="AE9" s="12"/>
      <c r="AF9" s="12">
        <f>SUM(AF22,AF105,AF137)</f>
        <v>47074778.601904556</v>
      </c>
      <c r="AG9" s="12">
        <f>SUM(AG22,AG105,AG137)</f>
        <v>44206175.367142729</v>
      </c>
      <c r="AH9" s="12" t="e">
        <f t="shared" ref="AH9:AQ9" si="11">SUBTOTAL(9,AH10:AH15)</f>
        <v>#VALUE!</v>
      </c>
      <c r="AI9" s="12" t="e">
        <f t="shared" si="11"/>
        <v>#VALUE!</v>
      </c>
      <c r="AJ9" s="12" t="e">
        <f t="shared" si="11"/>
        <v>#VALUE!</v>
      </c>
      <c r="AK9" s="14" t="e">
        <f t="shared" si="11"/>
        <v>#VALUE!</v>
      </c>
      <c r="AL9" s="14" t="e">
        <f t="shared" si="11"/>
        <v>#VALUE!</v>
      </c>
      <c r="AM9" s="14" t="e">
        <f t="shared" si="11"/>
        <v>#VALUE!</v>
      </c>
      <c r="AN9" s="14" t="e">
        <f t="shared" si="11"/>
        <v>#VALUE!</v>
      </c>
      <c r="AO9" s="14" t="e">
        <f t="shared" si="11"/>
        <v>#VALUE!</v>
      </c>
      <c r="AP9" s="14" t="e">
        <f t="shared" si="11"/>
        <v>#VALUE!</v>
      </c>
      <c r="AQ9" s="14" t="e">
        <f t="shared" si="11"/>
        <v>#VALUE!</v>
      </c>
      <c r="AR9" s="15" t="e">
        <f>SUM(AF9:AQ9)</f>
        <v>#VALUE!</v>
      </c>
      <c r="AT9" s="14" t="e">
        <f>SUBTOTAL(9,AT10:AT15)</f>
        <v>#VALUE!</v>
      </c>
      <c r="AU9" s="14" t="e">
        <f t="shared" ref="AU9:BF9" si="12">SUBTOTAL(9,AU10:AU15)</f>
        <v>#VALUE!</v>
      </c>
      <c r="AV9" s="14" t="e">
        <f t="shared" si="12"/>
        <v>#VALUE!</v>
      </c>
      <c r="AW9" s="14" t="e">
        <f t="shared" si="12"/>
        <v>#VALUE!</v>
      </c>
      <c r="AX9" s="14" t="e">
        <f t="shared" si="12"/>
        <v>#VALUE!</v>
      </c>
      <c r="AY9" s="14" t="e">
        <f t="shared" si="12"/>
        <v>#VALUE!</v>
      </c>
      <c r="AZ9" s="14" t="e">
        <f t="shared" si="12"/>
        <v>#VALUE!</v>
      </c>
      <c r="BA9" s="14" t="e">
        <f t="shared" si="12"/>
        <v>#VALUE!</v>
      </c>
      <c r="BB9" s="14" t="e">
        <f t="shared" si="12"/>
        <v>#VALUE!</v>
      </c>
      <c r="BC9" s="14" t="e">
        <f t="shared" si="12"/>
        <v>#VALUE!</v>
      </c>
      <c r="BD9" s="14" t="e">
        <f t="shared" si="12"/>
        <v>#VALUE!</v>
      </c>
      <c r="BE9" s="14" t="e">
        <f t="shared" si="12"/>
        <v>#VALUE!</v>
      </c>
      <c r="BF9" s="15" t="e">
        <f t="shared" si="12"/>
        <v>#VALUE!</v>
      </c>
      <c r="BH9" s="14" t="e">
        <f>SUBTOTAL(9,BH10:BH15)</f>
        <v>#VALUE!</v>
      </c>
      <c r="BI9" s="14" t="e">
        <f t="shared" ref="BI9:BT9" si="13">SUBTOTAL(9,BI10:BI15)</f>
        <v>#VALUE!</v>
      </c>
      <c r="BJ9" s="14" t="e">
        <f t="shared" si="13"/>
        <v>#VALUE!</v>
      </c>
      <c r="BK9" s="14" t="e">
        <f t="shared" si="13"/>
        <v>#VALUE!</v>
      </c>
      <c r="BL9" s="14" t="e">
        <f t="shared" si="13"/>
        <v>#VALUE!</v>
      </c>
      <c r="BM9" s="14" t="e">
        <f t="shared" si="13"/>
        <v>#VALUE!</v>
      </c>
      <c r="BN9" s="14" t="e">
        <f t="shared" si="13"/>
        <v>#VALUE!</v>
      </c>
      <c r="BO9" s="14" t="e">
        <f t="shared" si="13"/>
        <v>#VALUE!</v>
      </c>
      <c r="BP9" s="14" t="e">
        <f t="shared" si="13"/>
        <v>#VALUE!</v>
      </c>
      <c r="BQ9" s="14" t="e">
        <f t="shared" si="13"/>
        <v>#VALUE!</v>
      </c>
      <c r="BR9" s="14" t="e">
        <f t="shared" si="13"/>
        <v>#VALUE!</v>
      </c>
      <c r="BS9" s="14" t="e">
        <f t="shared" si="13"/>
        <v>#VALUE!</v>
      </c>
      <c r="BT9" s="15" t="e">
        <f t="shared" si="13"/>
        <v>#VALUE!</v>
      </c>
    </row>
    <row r="10" spans="1:72" s="16" customFormat="1" ht="12.75" hidden="1" outlineLevel="2" x14ac:dyDescent="0.2">
      <c r="B10" s="17" t="s">
        <v>9</v>
      </c>
      <c r="D10" s="18">
        <f>SUM(D23,D106,0)</f>
        <v>3280834.29</v>
      </c>
      <c r="E10" s="18">
        <f t="shared" ref="E10:O13" si="14">SUM(E23,E106,0)</f>
        <v>3303047.4699999997</v>
      </c>
      <c r="F10" s="18">
        <f t="shared" si="14"/>
        <v>4087247.0799999996</v>
      </c>
      <c r="G10" s="18">
        <f t="shared" si="14"/>
        <v>4076177.8000000003</v>
      </c>
      <c r="H10" s="18">
        <f t="shared" si="14"/>
        <v>1786790</v>
      </c>
      <c r="I10" s="18">
        <f t="shared" si="14"/>
        <v>2557518.5499999998</v>
      </c>
      <c r="J10" s="18">
        <f t="shared" si="14"/>
        <v>2810008.4</v>
      </c>
      <c r="K10" s="18">
        <f t="shared" si="14"/>
        <v>3167049.81</v>
      </c>
      <c r="L10" s="18">
        <f t="shared" si="14"/>
        <v>4263236.68</v>
      </c>
      <c r="M10" s="18">
        <f t="shared" si="14"/>
        <v>5421700.7400000002</v>
      </c>
      <c r="N10" s="18">
        <f t="shared" si="14"/>
        <v>5181897.47</v>
      </c>
      <c r="O10" s="18">
        <f t="shared" si="14"/>
        <v>6052707.9100000001</v>
      </c>
      <c r="P10" s="19">
        <f t="shared" ref="P10:P15" si="15">SUM(D10:O10)</f>
        <v>45988216.200000003</v>
      </c>
      <c r="Q10" s="19"/>
      <c r="R10" s="18">
        <f t="shared" ref="R10:AC13" si="16">SUM(R23,R106,0)</f>
        <v>5181495.05</v>
      </c>
      <c r="S10" s="18">
        <f t="shared" si="16"/>
        <v>5328217.55</v>
      </c>
      <c r="T10" s="18">
        <f t="shared" si="16"/>
        <v>5835212.8099999996</v>
      </c>
      <c r="U10" s="18">
        <f t="shared" si="16"/>
        <v>5761665.540000001</v>
      </c>
      <c r="V10" s="18">
        <f t="shared" si="16"/>
        <v>5622507.2300000004</v>
      </c>
      <c r="W10" s="18">
        <f t="shared" si="16"/>
        <v>6665168.3700000001</v>
      </c>
      <c r="X10" s="18">
        <f t="shared" si="16"/>
        <v>6156121.6099999985</v>
      </c>
      <c r="Y10" s="18">
        <f t="shared" si="16"/>
        <v>7062488.1500000004</v>
      </c>
      <c r="Z10" s="18">
        <f t="shared" si="16"/>
        <v>7153821.5099999998</v>
      </c>
      <c r="AA10" s="18">
        <f t="shared" si="16"/>
        <v>6902362.8099999996</v>
      </c>
      <c r="AB10" s="18">
        <f t="shared" si="16"/>
        <v>6341043.959999999</v>
      </c>
      <c r="AC10" s="18">
        <f t="shared" si="16"/>
        <v>7827921.0399999991</v>
      </c>
      <c r="AD10" s="19">
        <f t="shared" ref="AD10:AD15" si="17">SUM(R10:AC10)</f>
        <v>75838025.629999995</v>
      </c>
      <c r="AE10" s="18"/>
      <c r="AF10" s="18">
        <f t="shared" ref="AF10:AQ13" si="18">SUM(AF23,AF106,0)</f>
        <v>6775301.2700000005</v>
      </c>
      <c r="AG10" s="18">
        <f t="shared" si="18"/>
        <v>6886154.1200000001</v>
      </c>
      <c r="AH10" s="18" t="e">
        <f t="shared" si="18"/>
        <v>#VALUE!</v>
      </c>
      <c r="AI10" s="18" t="e">
        <f t="shared" si="18"/>
        <v>#VALUE!</v>
      </c>
      <c r="AJ10" s="18" t="e">
        <f t="shared" si="18"/>
        <v>#VALUE!</v>
      </c>
      <c r="AK10" s="20" t="e">
        <f t="shared" si="18"/>
        <v>#VALUE!</v>
      </c>
      <c r="AL10" s="20" t="e">
        <f t="shared" si="18"/>
        <v>#VALUE!</v>
      </c>
      <c r="AM10" s="20" t="e">
        <f t="shared" si="18"/>
        <v>#VALUE!</v>
      </c>
      <c r="AN10" s="20" t="e">
        <f t="shared" si="18"/>
        <v>#VALUE!</v>
      </c>
      <c r="AO10" s="20" t="e">
        <f t="shared" si="18"/>
        <v>#VALUE!</v>
      </c>
      <c r="AP10" s="20" t="e">
        <f t="shared" si="18"/>
        <v>#VALUE!</v>
      </c>
      <c r="AQ10" s="20" t="e">
        <f t="shared" si="18"/>
        <v>#VALUE!</v>
      </c>
      <c r="AR10" s="21" t="e">
        <f t="shared" ref="AR10:AR15" si="19">SUM(AF10:AQ10)</f>
        <v>#VALUE!</v>
      </c>
      <c r="AT10" s="20" t="e">
        <f>SUM(AT23,AT106,0)</f>
        <v>#VALUE!</v>
      </c>
      <c r="AU10" s="20" t="e">
        <f t="shared" ref="AU10:BE10" si="20">SUM(AU23,AU106,0)</f>
        <v>#VALUE!</v>
      </c>
      <c r="AV10" s="20" t="e">
        <f t="shared" si="20"/>
        <v>#VALUE!</v>
      </c>
      <c r="AW10" s="20" t="e">
        <f t="shared" si="20"/>
        <v>#VALUE!</v>
      </c>
      <c r="AX10" s="20" t="e">
        <f t="shared" si="20"/>
        <v>#VALUE!</v>
      </c>
      <c r="AY10" s="20" t="e">
        <f t="shared" si="20"/>
        <v>#VALUE!</v>
      </c>
      <c r="AZ10" s="20" t="e">
        <f t="shared" si="20"/>
        <v>#VALUE!</v>
      </c>
      <c r="BA10" s="20" t="e">
        <f t="shared" si="20"/>
        <v>#VALUE!</v>
      </c>
      <c r="BB10" s="20" t="e">
        <f t="shared" si="20"/>
        <v>#VALUE!</v>
      </c>
      <c r="BC10" s="20" t="e">
        <f t="shared" si="20"/>
        <v>#VALUE!</v>
      </c>
      <c r="BD10" s="20" t="e">
        <f t="shared" si="20"/>
        <v>#VALUE!</v>
      </c>
      <c r="BE10" s="20" t="e">
        <f t="shared" si="20"/>
        <v>#VALUE!</v>
      </c>
      <c r="BF10" s="21" t="e">
        <f t="shared" ref="BF10:BF15" si="21">SUM(AT10:BE10)</f>
        <v>#VALUE!</v>
      </c>
      <c r="BH10" s="20" t="e">
        <f>SUM(BH23,BH106,0)</f>
        <v>#VALUE!</v>
      </c>
      <c r="BI10" s="20" t="e">
        <f t="shared" ref="BI10:BS10" si="22">SUM(BI23,BI106,0)</f>
        <v>#VALUE!</v>
      </c>
      <c r="BJ10" s="20" t="e">
        <f t="shared" si="22"/>
        <v>#VALUE!</v>
      </c>
      <c r="BK10" s="20" t="e">
        <f t="shared" si="22"/>
        <v>#VALUE!</v>
      </c>
      <c r="BL10" s="20" t="e">
        <f t="shared" si="22"/>
        <v>#VALUE!</v>
      </c>
      <c r="BM10" s="20" t="e">
        <f t="shared" si="22"/>
        <v>#VALUE!</v>
      </c>
      <c r="BN10" s="20" t="e">
        <f t="shared" si="22"/>
        <v>#VALUE!</v>
      </c>
      <c r="BO10" s="20" t="e">
        <f t="shared" si="22"/>
        <v>#VALUE!</v>
      </c>
      <c r="BP10" s="20" t="e">
        <f t="shared" si="22"/>
        <v>#VALUE!</v>
      </c>
      <c r="BQ10" s="20" t="e">
        <f t="shared" si="22"/>
        <v>#VALUE!</v>
      </c>
      <c r="BR10" s="20" t="e">
        <f t="shared" si="22"/>
        <v>#VALUE!</v>
      </c>
      <c r="BS10" s="20" t="e">
        <f t="shared" si="22"/>
        <v>#VALUE!</v>
      </c>
      <c r="BT10" s="21" t="e">
        <f t="shared" ref="BT10:BT15" si="23">SUM(BH10:BS10)</f>
        <v>#VALUE!</v>
      </c>
    </row>
    <row r="11" spans="1:72" s="16" customFormat="1" ht="12.75" hidden="1" outlineLevel="2" x14ac:dyDescent="0.2">
      <c r="B11" s="17" t="s">
        <v>10</v>
      </c>
      <c r="D11" s="18">
        <f>SUM(D24,D107,0)</f>
        <v>761605</v>
      </c>
      <c r="E11" s="18">
        <f t="shared" si="14"/>
        <v>748733.5</v>
      </c>
      <c r="F11" s="18">
        <f t="shared" si="14"/>
        <v>1111636.2</v>
      </c>
      <c r="G11" s="18">
        <f t="shared" si="14"/>
        <v>1307341</v>
      </c>
      <c r="H11" s="18">
        <f t="shared" si="14"/>
        <v>726580</v>
      </c>
      <c r="I11" s="18">
        <f t="shared" si="14"/>
        <v>1439651.13</v>
      </c>
      <c r="J11" s="18">
        <f t="shared" si="14"/>
        <v>1542963.9899999998</v>
      </c>
      <c r="K11" s="18">
        <f t="shared" si="14"/>
        <v>1454269.08</v>
      </c>
      <c r="L11" s="18">
        <f t="shared" si="14"/>
        <v>1798003.3100000003</v>
      </c>
      <c r="M11" s="18">
        <f t="shared" si="14"/>
        <v>3136050.9</v>
      </c>
      <c r="N11" s="18">
        <f t="shared" si="14"/>
        <v>3113873.61</v>
      </c>
      <c r="O11" s="18">
        <f t="shared" si="14"/>
        <v>4260764.03</v>
      </c>
      <c r="P11" s="19">
        <f t="shared" si="15"/>
        <v>21401471.750000004</v>
      </c>
      <c r="Q11" s="19"/>
      <c r="R11" s="18">
        <f t="shared" si="16"/>
        <v>3864629.47</v>
      </c>
      <c r="S11" s="18">
        <f t="shared" si="16"/>
        <v>3985569.13</v>
      </c>
      <c r="T11" s="18">
        <f t="shared" si="16"/>
        <v>4240986.4200000009</v>
      </c>
      <c r="U11" s="18">
        <f t="shared" si="16"/>
        <v>3892568.48</v>
      </c>
      <c r="V11" s="18">
        <f t="shared" si="16"/>
        <v>4390366.41</v>
      </c>
      <c r="W11" s="18">
        <f t="shared" si="16"/>
        <v>4876861.04</v>
      </c>
      <c r="X11" s="18">
        <f t="shared" si="16"/>
        <v>5257523.63</v>
      </c>
      <c r="Y11" s="18">
        <f t="shared" si="16"/>
        <v>5907497.75</v>
      </c>
      <c r="Z11" s="18">
        <f t="shared" si="16"/>
        <v>5873638.0199999996</v>
      </c>
      <c r="AA11" s="18">
        <f t="shared" si="16"/>
        <v>5983291.4400000004</v>
      </c>
      <c r="AB11" s="18">
        <f t="shared" si="16"/>
        <v>5692293.8499999996</v>
      </c>
      <c r="AC11" s="18">
        <f t="shared" si="16"/>
        <v>9306382.0700000003</v>
      </c>
      <c r="AD11" s="19">
        <f t="shared" si="17"/>
        <v>63271607.709999993</v>
      </c>
      <c r="AE11" s="18"/>
      <c r="AF11" s="18">
        <f t="shared" si="18"/>
        <v>10295856.18</v>
      </c>
      <c r="AG11" s="18">
        <f t="shared" si="18"/>
        <v>10461980.360000001</v>
      </c>
      <c r="AH11" s="18" t="e">
        <f t="shared" si="18"/>
        <v>#VALUE!</v>
      </c>
      <c r="AI11" s="18" t="e">
        <f t="shared" si="18"/>
        <v>#VALUE!</v>
      </c>
      <c r="AJ11" s="18" t="e">
        <f t="shared" si="18"/>
        <v>#VALUE!</v>
      </c>
      <c r="AK11" s="20" t="e">
        <f t="shared" si="18"/>
        <v>#VALUE!</v>
      </c>
      <c r="AL11" s="20" t="e">
        <f t="shared" si="18"/>
        <v>#VALUE!</v>
      </c>
      <c r="AM11" s="20" t="e">
        <f t="shared" si="18"/>
        <v>#VALUE!</v>
      </c>
      <c r="AN11" s="20" t="e">
        <f t="shared" si="18"/>
        <v>#VALUE!</v>
      </c>
      <c r="AO11" s="20" t="e">
        <f t="shared" si="18"/>
        <v>#VALUE!</v>
      </c>
      <c r="AP11" s="20" t="e">
        <f t="shared" si="18"/>
        <v>#VALUE!</v>
      </c>
      <c r="AQ11" s="20" t="e">
        <f t="shared" si="18"/>
        <v>#VALUE!</v>
      </c>
      <c r="AR11" s="21" t="e">
        <f t="shared" si="19"/>
        <v>#VALUE!</v>
      </c>
      <c r="AT11" s="20" t="e">
        <f t="shared" ref="AT11:BE13" si="24">SUM(AT24,AT107,0)</f>
        <v>#VALUE!</v>
      </c>
      <c r="AU11" s="20" t="e">
        <f t="shared" si="24"/>
        <v>#VALUE!</v>
      </c>
      <c r="AV11" s="20" t="e">
        <f t="shared" si="24"/>
        <v>#VALUE!</v>
      </c>
      <c r="AW11" s="20" t="e">
        <f t="shared" si="24"/>
        <v>#VALUE!</v>
      </c>
      <c r="AX11" s="20" t="e">
        <f t="shared" si="24"/>
        <v>#VALUE!</v>
      </c>
      <c r="AY11" s="20" t="e">
        <f t="shared" si="24"/>
        <v>#VALUE!</v>
      </c>
      <c r="AZ11" s="20" t="e">
        <f t="shared" si="24"/>
        <v>#VALUE!</v>
      </c>
      <c r="BA11" s="20" t="e">
        <f t="shared" si="24"/>
        <v>#VALUE!</v>
      </c>
      <c r="BB11" s="20" t="e">
        <f t="shared" si="24"/>
        <v>#VALUE!</v>
      </c>
      <c r="BC11" s="20" t="e">
        <f t="shared" si="24"/>
        <v>#VALUE!</v>
      </c>
      <c r="BD11" s="20" t="e">
        <f t="shared" si="24"/>
        <v>#VALUE!</v>
      </c>
      <c r="BE11" s="20" t="e">
        <f t="shared" si="24"/>
        <v>#VALUE!</v>
      </c>
      <c r="BF11" s="21" t="e">
        <f t="shared" si="21"/>
        <v>#VALUE!</v>
      </c>
      <c r="BH11" s="20" t="e">
        <f t="shared" ref="BH11:BS13" si="25">SUM(BH24,BH107,0)</f>
        <v>#VALUE!</v>
      </c>
      <c r="BI11" s="20" t="e">
        <f t="shared" si="25"/>
        <v>#VALUE!</v>
      </c>
      <c r="BJ11" s="20" t="e">
        <f t="shared" si="25"/>
        <v>#VALUE!</v>
      </c>
      <c r="BK11" s="20" t="e">
        <f t="shared" si="25"/>
        <v>#VALUE!</v>
      </c>
      <c r="BL11" s="20" t="e">
        <f t="shared" si="25"/>
        <v>#VALUE!</v>
      </c>
      <c r="BM11" s="20" t="e">
        <f t="shared" si="25"/>
        <v>#VALUE!</v>
      </c>
      <c r="BN11" s="20" t="e">
        <f t="shared" si="25"/>
        <v>#VALUE!</v>
      </c>
      <c r="BO11" s="20" t="e">
        <f t="shared" si="25"/>
        <v>#VALUE!</v>
      </c>
      <c r="BP11" s="20" t="e">
        <f t="shared" si="25"/>
        <v>#VALUE!</v>
      </c>
      <c r="BQ11" s="20" t="e">
        <f t="shared" si="25"/>
        <v>#VALUE!</v>
      </c>
      <c r="BR11" s="20" t="e">
        <f t="shared" si="25"/>
        <v>#VALUE!</v>
      </c>
      <c r="BS11" s="20" t="e">
        <f t="shared" si="25"/>
        <v>#VALUE!</v>
      </c>
      <c r="BT11" s="21" t="e">
        <f t="shared" si="23"/>
        <v>#VALUE!</v>
      </c>
    </row>
    <row r="12" spans="1:72" s="16" customFormat="1" ht="12.75" hidden="1" outlineLevel="2" x14ac:dyDescent="0.2">
      <c r="B12" s="17" t="s">
        <v>11</v>
      </c>
      <c r="D12" s="18">
        <f>SUM(D25,D108,0)</f>
        <v>0</v>
      </c>
      <c r="E12" s="18">
        <f t="shared" si="14"/>
        <v>0</v>
      </c>
      <c r="F12" s="18">
        <f t="shared" si="14"/>
        <v>0</v>
      </c>
      <c r="G12" s="18">
        <f t="shared" si="14"/>
        <v>0</v>
      </c>
      <c r="H12" s="18">
        <f t="shared" si="14"/>
        <v>0</v>
      </c>
      <c r="I12" s="18">
        <f t="shared" si="14"/>
        <v>0</v>
      </c>
      <c r="J12" s="18">
        <f t="shared" si="14"/>
        <v>0</v>
      </c>
      <c r="K12" s="18">
        <f t="shared" si="14"/>
        <v>0</v>
      </c>
      <c r="L12" s="18">
        <f t="shared" si="14"/>
        <v>0</v>
      </c>
      <c r="M12" s="18">
        <f t="shared" si="14"/>
        <v>0</v>
      </c>
      <c r="N12" s="18">
        <f t="shared" si="14"/>
        <v>0</v>
      </c>
      <c r="O12" s="18">
        <f t="shared" si="14"/>
        <v>0</v>
      </c>
      <c r="P12" s="19">
        <f t="shared" si="15"/>
        <v>0</v>
      </c>
      <c r="Q12" s="19"/>
      <c r="R12" s="18">
        <f t="shared" si="16"/>
        <v>0</v>
      </c>
      <c r="S12" s="18">
        <f t="shared" si="16"/>
        <v>0</v>
      </c>
      <c r="T12" s="18">
        <f t="shared" si="16"/>
        <v>0</v>
      </c>
      <c r="U12" s="18">
        <f t="shared" si="16"/>
        <v>0</v>
      </c>
      <c r="V12" s="18">
        <f t="shared" si="16"/>
        <v>0</v>
      </c>
      <c r="W12" s="18">
        <f t="shared" si="16"/>
        <v>0</v>
      </c>
      <c r="X12" s="18">
        <f t="shared" si="16"/>
        <v>82611</v>
      </c>
      <c r="Y12" s="18">
        <f t="shared" si="16"/>
        <v>6827170</v>
      </c>
      <c r="Z12" s="18">
        <f t="shared" si="16"/>
        <v>11856552.550000001</v>
      </c>
      <c r="AA12" s="18">
        <f t="shared" si="16"/>
        <v>13569829</v>
      </c>
      <c r="AB12" s="18">
        <f t="shared" si="16"/>
        <v>13801572</v>
      </c>
      <c r="AC12" s="18">
        <f t="shared" si="16"/>
        <v>24283687</v>
      </c>
      <c r="AD12" s="19">
        <f t="shared" si="17"/>
        <v>70421421.549999997</v>
      </c>
      <c r="AE12" s="18"/>
      <c r="AF12" s="18">
        <f t="shared" si="18"/>
        <v>26342036</v>
      </c>
      <c r="AG12" s="18">
        <f t="shared" si="18"/>
        <v>24177834</v>
      </c>
      <c r="AH12" s="18" t="e">
        <f t="shared" si="18"/>
        <v>#VALUE!</v>
      </c>
      <c r="AI12" s="18" t="e">
        <f t="shared" si="18"/>
        <v>#VALUE!</v>
      </c>
      <c r="AJ12" s="18" t="e">
        <f t="shared" si="18"/>
        <v>#VALUE!</v>
      </c>
      <c r="AK12" s="20" t="e">
        <f t="shared" si="18"/>
        <v>#VALUE!</v>
      </c>
      <c r="AL12" s="20" t="e">
        <f t="shared" si="18"/>
        <v>#VALUE!</v>
      </c>
      <c r="AM12" s="20" t="e">
        <f t="shared" si="18"/>
        <v>#VALUE!</v>
      </c>
      <c r="AN12" s="20" t="e">
        <f t="shared" si="18"/>
        <v>#VALUE!</v>
      </c>
      <c r="AO12" s="20" t="e">
        <f t="shared" si="18"/>
        <v>#VALUE!</v>
      </c>
      <c r="AP12" s="20" t="e">
        <f t="shared" si="18"/>
        <v>#VALUE!</v>
      </c>
      <c r="AQ12" s="20" t="e">
        <f t="shared" si="18"/>
        <v>#VALUE!</v>
      </c>
      <c r="AR12" s="21" t="e">
        <f t="shared" si="19"/>
        <v>#VALUE!</v>
      </c>
      <c r="AT12" s="20" t="e">
        <f t="shared" si="24"/>
        <v>#VALUE!</v>
      </c>
      <c r="AU12" s="20" t="e">
        <f t="shared" si="24"/>
        <v>#VALUE!</v>
      </c>
      <c r="AV12" s="20" t="e">
        <f t="shared" si="24"/>
        <v>#VALUE!</v>
      </c>
      <c r="AW12" s="20" t="e">
        <f t="shared" si="24"/>
        <v>#VALUE!</v>
      </c>
      <c r="AX12" s="20" t="e">
        <f t="shared" si="24"/>
        <v>#VALUE!</v>
      </c>
      <c r="AY12" s="20" t="e">
        <f t="shared" si="24"/>
        <v>#VALUE!</v>
      </c>
      <c r="AZ12" s="20" t="e">
        <f t="shared" si="24"/>
        <v>#VALUE!</v>
      </c>
      <c r="BA12" s="20" t="e">
        <f t="shared" si="24"/>
        <v>#VALUE!</v>
      </c>
      <c r="BB12" s="20" t="e">
        <f t="shared" si="24"/>
        <v>#VALUE!</v>
      </c>
      <c r="BC12" s="20" t="e">
        <f t="shared" si="24"/>
        <v>#VALUE!</v>
      </c>
      <c r="BD12" s="20" t="e">
        <f t="shared" si="24"/>
        <v>#VALUE!</v>
      </c>
      <c r="BE12" s="20" t="e">
        <f t="shared" si="24"/>
        <v>#VALUE!</v>
      </c>
      <c r="BF12" s="21" t="e">
        <f t="shared" si="21"/>
        <v>#VALUE!</v>
      </c>
      <c r="BH12" s="20" t="e">
        <f t="shared" si="25"/>
        <v>#VALUE!</v>
      </c>
      <c r="BI12" s="20" t="e">
        <f t="shared" si="25"/>
        <v>#VALUE!</v>
      </c>
      <c r="BJ12" s="20" t="e">
        <f t="shared" si="25"/>
        <v>#VALUE!</v>
      </c>
      <c r="BK12" s="20" t="e">
        <f t="shared" si="25"/>
        <v>#VALUE!</v>
      </c>
      <c r="BL12" s="20" t="e">
        <f t="shared" si="25"/>
        <v>#VALUE!</v>
      </c>
      <c r="BM12" s="20" t="e">
        <f t="shared" si="25"/>
        <v>#VALUE!</v>
      </c>
      <c r="BN12" s="20" t="e">
        <f t="shared" si="25"/>
        <v>#VALUE!</v>
      </c>
      <c r="BO12" s="20" t="e">
        <f t="shared" si="25"/>
        <v>#VALUE!</v>
      </c>
      <c r="BP12" s="20" t="e">
        <f t="shared" si="25"/>
        <v>#VALUE!</v>
      </c>
      <c r="BQ12" s="20" t="e">
        <f t="shared" si="25"/>
        <v>#VALUE!</v>
      </c>
      <c r="BR12" s="20" t="e">
        <f t="shared" si="25"/>
        <v>#VALUE!</v>
      </c>
      <c r="BS12" s="20" t="e">
        <f t="shared" si="25"/>
        <v>#VALUE!</v>
      </c>
      <c r="BT12" s="21" t="e">
        <f t="shared" si="23"/>
        <v>#VALUE!</v>
      </c>
    </row>
    <row r="13" spans="1:72" s="16" customFormat="1" ht="12.75" hidden="1" outlineLevel="2" x14ac:dyDescent="0.2">
      <c r="B13" s="17" t="s">
        <v>12</v>
      </c>
      <c r="D13" s="18">
        <f>SUM(D26,D109,0)</f>
        <v>627.6</v>
      </c>
      <c r="E13" s="18">
        <f t="shared" si="14"/>
        <v>3694.79</v>
      </c>
      <c r="F13" s="18">
        <f t="shared" si="14"/>
        <v>1098.94</v>
      </c>
      <c r="G13" s="18">
        <f t="shared" si="14"/>
        <v>866.19</v>
      </c>
      <c r="H13" s="18">
        <f t="shared" si="14"/>
        <v>1.57</v>
      </c>
      <c r="I13" s="18">
        <f t="shared" si="14"/>
        <v>1103.55</v>
      </c>
      <c r="J13" s="18">
        <f t="shared" si="14"/>
        <v>1569.79</v>
      </c>
      <c r="K13" s="18">
        <f t="shared" si="14"/>
        <v>1692.8999999999999</v>
      </c>
      <c r="L13" s="18">
        <f t="shared" si="14"/>
        <v>2066.6000000000004</v>
      </c>
      <c r="M13" s="18">
        <f t="shared" si="14"/>
        <v>56203.21</v>
      </c>
      <c r="N13" s="18">
        <f t="shared" si="14"/>
        <v>40989.360000000001</v>
      </c>
      <c r="O13" s="18">
        <f t="shared" si="14"/>
        <v>443620.31</v>
      </c>
      <c r="P13" s="19">
        <f t="shared" si="15"/>
        <v>553534.81000000006</v>
      </c>
      <c r="Q13" s="19"/>
      <c r="R13" s="18">
        <f t="shared" si="16"/>
        <v>668675.93999999994</v>
      </c>
      <c r="S13" s="18">
        <f t="shared" si="16"/>
        <v>542360.97</v>
      </c>
      <c r="T13" s="18">
        <f t="shared" si="16"/>
        <v>697687.35</v>
      </c>
      <c r="U13" s="18">
        <f t="shared" si="16"/>
        <v>807126.64</v>
      </c>
      <c r="V13" s="18">
        <f t="shared" si="16"/>
        <v>927829.51</v>
      </c>
      <c r="W13" s="18">
        <f t="shared" si="16"/>
        <v>990646.07</v>
      </c>
      <c r="X13" s="18">
        <f t="shared" si="16"/>
        <v>1320600.74</v>
      </c>
      <c r="Y13" s="18">
        <f t="shared" si="16"/>
        <v>1306467.7000000002</v>
      </c>
      <c r="Z13" s="18">
        <f t="shared" si="16"/>
        <v>472026.83</v>
      </c>
      <c r="AA13" s="18">
        <f t="shared" si="16"/>
        <v>399235.31</v>
      </c>
      <c r="AB13" s="18">
        <f t="shared" si="16"/>
        <v>1105200.58</v>
      </c>
      <c r="AC13" s="18">
        <f t="shared" si="16"/>
        <v>1196115.9400000002</v>
      </c>
      <c r="AD13" s="19">
        <f t="shared" si="17"/>
        <v>10433973.58</v>
      </c>
      <c r="AE13" s="18"/>
      <c r="AF13" s="18">
        <f t="shared" si="18"/>
        <v>896341.13</v>
      </c>
      <c r="AG13" s="18">
        <f t="shared" si="18"/>
        <v>398928.27</v>
      </c>
      <c r="AH13" s="18">
        <f t="shared" si="18"/>
        <v>448059.64</v>
      </c>
      <c r="AI13" s="18">
        <f t="shared" si="18"/>
        <v>555908.75</v>
      </c>
      <c r="AJ13" s="18">
        <f t="shared" si="18"/>
        <v>252674.37</v>
      </c>
      <c r="AK13" s="20">
        <f t="shared" si="18"/>
        <v>444646.30004750588</v>
      </c>
      <c r="AL13" s="20">
        <f t="shared" si="18"/>
        <v>525507.90351016098</v>
      </c>
      <c r="AM13" s="20">
        <f t="shared" si="18"/>
        <v>551598.26069147524</v>
      </c>
      <c r="AN13" s="20">
        <f t="shared" si="18"/>
        <v>578798.84583795187</v>
      </c>
      <c r="AO13" s="20">
        <f t="shared" si="18"/>
        <v>608219.88691475324</v>
      </c>
      <c r="AP13" s="20">
        <f t="shared" si="18"/>
        <v>638196.04197413556</v>
      </c>
      <c r="AQ13" s="20">
        <f t="shared" si="18"/>
        <v>670207.61496964889</v>
      </c>
      <c r="AR13" s="21">
        <f t="shared" si="19"/>
        <v>6569087.0139456317</v>
      </c>
      <c r="AT13" s="20">
        <f t="shared" si="24"/>
        <v>703514.45392451831</v>
      </c>
      <c r="AU13" s="20">
        <f t="shared" si="24"/>
        <v>738671.67282132478</v>
      </c>
      <c r="AV13" s="20">
        <f t="shared" si="24"/>
        <v>775309.19567168108</v>
      </c>
      <c r="AW13" s="20">
        <f t="shared" si="24"/>
        <v>813982.13645816827</v>
      </c>
      <c r="AX13" s="20">
        <f t="shared" si="24"/>
        <v>854690.49518078647</v>
      </c>
      <c r="AY13" s="20">
        <f t="shared" si="24"/>
        <v>897989.38582211663</v>
      </c>
      <c r="AZ13" s="20">
        <f t="shared" si="24"/>
        <v>942583.54242280277</v>
      </c>
      <c r="BA13" s="20">
        <f t="shared" si="24"/>
        <v>989213.11695961992</v>
      </c>
      <c r="BB13" s="20">
        <f t="shared" si="24"/>
        <v>1039173.3753919239</v>
      </c>
      <c r="BC13" s="20">
        <f t="shared" si="24"/>
        <v>1090428.8997835841</v>
      </c>
      <c r="BD13" s="20">
        <f t="shared" si="24"/>
        <v>1145015.1080707309</v>
      </c>
      <c r="BE13" s="20">
        <f t="shared" si="24"/>
        <v>1202376.8862707838</v>
      </c>
      <c r="BF13" s="21">
        <f t="shared" si="21"/>
        <v>11192948.268778041</v>
      </c>
      <c r="BH13" s="20">
        <f t="shared" si="25"/>
        <v>1263069.3483663234</v>
      </c>
      <c r="BI13" s="20">
        <f t="shared" si="25"/>
        <v>1325612.1904038005</v>
      </c>
      <c r="BJ13" s="20">
        <f t="shared" si="25"/>
        <v>1391485.7163367642</v>
      </c>
      <c r="BK13" s="20">
        <f t="shared" si="25"/>
        <v>1461430.0781419899</v>
      </c>
      <c r="BL13" s="20">
        <f t="shared" si="25"/>
        <v>1534705.1238427025</v>
      </c>
      <c r="BM13" s="20">
        <f t="shared" si="25"/>
        <v>1611310.8534389019</v>
      </c>
      <c r="BN13" s="20">
        <f t="shared" si="25"/>
        <v>1691987.4189073632</v>
      </c>
      <c r="BO13" s="20">
        <f t="shared" si="25"/>
        <v>1776549.7822538926</v>
      </c>
      <c r="BP13" s="20">
        <f t="shared" si="25"/>
        <v>1865923.1334494587</v>
      </c>
      <c r="BQ13" s="20">
        <f t="shared" si="25"/>
        <v>1959182.282523093</v>
      </c>
      <c r="BR13" s="20">
        <f t="shared" si="25"/>
        <v>2057067.3814515702</v>
      </c>
      <c r="BS13" s="20">
        <f t="shared" si="25"/>
        <v>2160318.5822116653</v>
      </c>
      <c r="BT13" s="21">
        <f t="shared" si="23"/>
        <v>20098641.891327526</v>
      </c>
    </row>
    <row r="14" spans="1:72" s="16" customFormat="1" ht="12.75" hidden="1" outlineLevel="2" x14ac:dyDescent="0.2">
      <c r="B14" s="17" t="s">
        <v>13</v>
      </c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9">
        <f t="shared" si="15"/>
        <v>0</v>
      </c>
      <c r="Q14" s="19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9">
        <f t="shared" si="17"/>
        <v>0</v>
      </c>
      <c r="AE14" s="18"/>
      <c r="AF14" s="18"/>
      <c r="AG14" s="18"/>
      <c r="AH14" s="18"/>
      <c r="AI14" s="18"/>
      <c r="AJ14" s="18"/>
      <c r="AK14" s="20"/>
      <c r="AL14" s="20">
        <f>AL27</f>
        <v>147420</v>
      </c>
      <c r="AM14" s="20">
        <f t="shared" ref="AM14:AQ14" si="26">AM27</f>
        <v>891540</v>
      </c>
      <c r="AN14" s="20">
        <f t="shared" si="26"/>
        <v>2461114.5</v>
      </c>
      <c r="AO14" s="20">
        <f t="shared" si="26"/>
        <v>4708145</v>
      </c>
      <c r="AP14" s="20">
        <f t="shared" si="26"/>
        <v>7803367</v>
      </c>
      <c r="AQ14" s="20">
        <f t="shared" si="26"/>
        <v>11060913.5</v>
      </c>
      <c r="AR14" s="21">
        <f t="shared" si="19"/>
        <v>27072500</v>
      </c>
      <c r="AT14" s="20">
        <f t="shared" ref="AT14:BE14" si="27">AT27</f>
        <v>13843960</v>
      </c>
      <c r="AU14" s="20">
        <f t="shared" si="27"/>
        <v>16222869</v>
      </c>
      <c r="AV14" s="20">
        <f t="shared" si="27"/>
        <v>17146064</v>
      </c>
      <c r="AW14" s="20">
        <f t="shared" si="27"/>
        <v>17650620</v>
      </c>
      <c r="AX14" s="20">
        <f t="shared" si="27"/>
        <v>17650620</v>
      </c>
      <c r="AY14" s="20">
        <f t="shared" si="27"/>
        <v>17650620</v>
      </c>
      <c r="AZ14" s="20">
        <f t="shared" si="27"/>
        <v>18204919.200000003</v>
      </c>
      <c r="BA14" s="20">
        <f t="shared" si="27"/>
        <v>18785613.600000001</v>
      </c>
      <c r="BB14" s="20">
        <f t="shared" si="27"/>
        <v>19038640.920000002</v>
      </c>
      <c r="BC14" s="20">
        <f t="shared" si="27"/>
        <v>20219703.920000002</v>
      </c>
      <c r="BD14" s="20">
        <f t="shared" si="27"/>
        <v>20494653.920000002</v>
      </c>
      <c r="BE14" s="20">
        <f t="shared" si="27"/>
        <v>20968936.560000002</v>
      </c>
      <c r="BF14" s="21">
        <f t="shared" si="21"/>
        <v>217877221.12000006</v>
      </c>
      <c r="BH14" s="20">
        <f t="shared" ref="BH14:BS14" si="28">BH27</f>
        <v>20968936.560000002</v>
      </c>
      <c r="BI14" s="20">
        <f t="shared" si="28"/>
        <v>20968936.560000002</v>
      </c>
      <c r="BJ14" s="20">
        <f t="shared" si="28"/>
        <v>20968936.560000002</v>
      </c>
      <c r="BK14" s="20">
        <f t="shared" si="28"/>
        <v>20968936.560000002</v>
      </c>
      <c r="BL14" s="20">
        <f t="shared" si="28"/>
        <v>20968936.560000002</v>
      </c>
      <c r="BM14" s="20">
        <f t="shared" si="28"/>
        <v>20968936.560000002</v>
      </c>
      <c r="BN14" s="20">
        <f t="shared" si="28"/>
        <v>21627444.009600002</v>
      </c>
      <c r="BO14" s="20">
        <f t="shared" si="28"/>
        <v>22317308.956800003</v>
      </c>
      <c r="BP14" s="20">
        <f t="shared" si="28"/>
        <v>22617905.41296</v>
      </c>
      <c r="BQ14" s="20">
        <f t="shared" si="28"/>
        <v>24021008.256960001</v>
      </c>
      <c r="BR14" s="20">
        <f t="shared" si="28"/>
        <v>24347648.856960002</v>
      </c>
      <c r="BS14" s="20">
        <f t="shared" si="28"/>
        <v>24911096.633280002</v>
      </c>
      <c r="BT14" s="21">
        <f t="shared" si="23"/>
        <v>265656031.48656005</v>
      </c>
    </row>
    <row r="15" spans="1:72" s="16" customFormat="1" ht="12.75" hidden="1" outlineLevel="2" x14ac:dyDescent="0.2">
      <c r="B15" s="17" t="s">
        <v>14</v>
      </c>
      <c r="D15" s="18">
        <f>SUM(D28,D110,D137)</f>
        <v>7144815.3199999994</v>
      </c>
      <c r="E15" s="18">
        <f t="shared" ref="E15:O16" si="29">SUM(E28,E110,E137)</f>
        <v>6494356.7800000003</v>
      </c>
      <c r="F15" s="18">
        <f t="shared" si="29"/>
        <v>7751751.7000000002</v>
      </c>
      <c r="G15" s="18">
        <f t="shared" si="29"/>
        <v>8733940.1999999993</v>
      </c>
      <c r="H15" s="18">
        <f t="shared" si="29"/>
        <v>10513944.24</v>
      </c>
      <c r="I15" s="18">
        <f t="shared" si="29"/>
        <v>8699275.75</v>
      </c>
      <c r="J15" s="18">
        <f t="shared" si="29"/>
        <v>9730103.1999999993</v>
      </c>
      <c r="K15" s="18">
        <f t="shared" si="29"/>
        <v>66439966.469999999</v>
      </c>
      <c r="L15" s="18">
        <f t="shared" si="29"/>
        <v>12388628.209999999</v>
      </c>
      <c r="M15" s="18">
        <f t="shared" si="29"/>
        <v>16692262.07</v>
      </c>
      <c r="N15" s="18">
        <f t="shared" si="29"/>
        <v>17823582.93</v>
      </c>
      <c r="O15" s="18">
        <f t="shared" si="29"/>
        <v>19931453.919999998</v>
      </c>
      <c r="P15" s="19">
        <f t="shared" si="15"/>
        <v>192344080.78999999</v>
      </c>
      <c r="Q15" s="19"/>
      <c r="R15" s="18">
        <f t="shared" ref="R15:AC16" si="30">SUM(R28,R110,R137)</f>
        <v>16856160.809523791</v>
      </c>
      <c r="S15" s="18">
        <f t="shared" si="30"/>
        <v>15402704.741904754</v>
      </c>
      <c r="T15" s="18">
        <f t="shared" si="30"/>
        <v>15655743.050000001</v>
      </c>
      <c r="U15" s="18">
        <f t="shared" si="30"/>
        <v>14547192.710000001</v>
      </c>
      <c r="V15" s="18">
        <f t="shared" si="30"/>
        <v>12492498.98</v>
      </c>
      <c r="W15" s="18">
        <f t="shared" si="30"/>
        <v>9906749.5899999999</v>
      </c>
      <c r="X15" s="18">
        <f t="shared" si="30"/>
        <v>1705336.2999999998</v>
      </c>
      <c r="Y15" s="18">
        <f t="shared" si="30"/>
        <v>3858834.22</v>
      </c>
      <c r="Z15" s="18">
        <f t="shared" si="30"/>
        <v>1358327.99</v>
      </c>
      <c r="AA15" s="18">
        <f t="shared" si="30"/>
        <v>536359.22</v>
      </c>
      <c r="AB15" s="18">
        <f t="shared" si="30"/>
        <v>667371.30000000005</v>
      </c>
      <c r="AC15" s="18">
        <f t="shared" si="30"/>
        <v>269201.24</v>
      </c>
      <c r="AD15" s="19">
        <f t="shared" si="17"/>
        <v>93256480.151428536</v>
      </c>
      <c r="AE15" s="18"/>
      <c r="AF15" s="18">
        <f t="shared" ref="AF15:AQ16" si="31">SUM(AF28,AF110,AF137)</f>
        <v>318757.24</v>
      </c>
      <c r="AG15" s="18">
        <f t="shared" si="31"/>
        <v>290939.42</v>
      </c>
      <c r="AH15" s="18" t="e">
        <f t="shared" si="31"/>
        <v>#VALUE!</v>
      </c>
      <c r="AI15" s="18" t="e">
        <f t="shared" si="31"/>
        <v>#VALUE!</v>
      </c>
      <c r="AJ15" s="18" t="e">
        <f t="shared" si="31"/>
        <v>#VALUE!</v>
      </c>
      <c r="AK15" s="20" t="e">
        <f t="shared" si="31"/>
        <v>#VALUE!</v>
      </c>
      <c r="AL15" s="20" t="e">
        <f t="shared" si="31"/>
        <v>#VALUE!</v>
      </c>
      <c r="AM15" s="20" t="e">
        <f t="shared" si="31"/>
        <v>#VALUE!</v>
      </c>
      <c r="AN15" s="20" t="e">
        <f t="shared" si="31"/>
        <v>#VALUE!</v>
      </c>
      <c r="AO15" s="20" t="e">
        <f t="shared" si="31"/>
        <v>#VALUE!</v>
      </c>
      <c r="AP15" s="20" t="e">
        <f t="shared" si="31"/>
        <v>#VALUE!</v>
      </c>
      <c r="AQ15" s="20" t="e">
        <f t="shared" si="31"/>
        <v>#VALUE!</v>
      </c>
      <c r="AR15" s="21" t="e">
        <f t="shared" si="19"/>
        <v>#VALUE!</v>
      </c>
      <c r="AT15" s="20" t="e">
        <f>SUM(AT28,AT110,AT137)</f>
        <v>#VALUE!</v>
      </c>
      <c r="AU15" s="20" t="e">
        <f t="shared" ref="AU15:BE15" si="32">SUM(AU28,AU110,AU137)</f>
        <v>#VALUE!</v>
      </c>
      <c r="AV15" s="20" t="e">
        <f t="shared" si="32"/>
        <v>#VALUE!</v>
      </c>
      <c r="AW15" s="20" t="e">
        <f t="shared" si="32"/>
        <v>#VALUE!</v>
      </c>
      <c r="AX15" s="20" t="e">
        <f t="shared" si="32"/>
        <v>#VALUE!</v>
      </c>
      <c r="AY15" s="20" t="e">
        <f t="shared" si="32"/>
        <v>#VALUE!</v>
      </c>
      <c r="AZ15" s="20" t="e">
        <f t="shared" si="32"/>
        <v>#VALUE!</v>
      </c>
      <c r="BA15" s="20" t="e">
        <f t="shared" si="32"/>
        <v>#VALUE!</v>
      </c>
      <c r="BB15" s="20" t="e">
        <f t="shared" si="32"/>
        <v>#VALUE!</v>
      </c>
      <c r="BC15" s="20" t="e">
        <f t="shared" si="32"/>
        <v>#VALUE!</v>
      </c>
      <c r="BD15" s="20" t="e">
        <f t="shared" si="32"/>
        <v>#VALUE!</v>
      </c>
      <c r="BE15" s="20" t="e">
        <f t="shared" si="32"/>
        <v>#VALUE!</v>
      </c>
      <c r="BF15" s="21" t="e">
        <f t="shared" si="21"/>
        <v>#VALUE!</v>
      </c>
      <c r="BH15" s="20" t="e">
        <f>SUM(BH28,BH110,BH137)</f>
        <v>#VALUE!</v>
      </c>
      <c r="BI15" s="20" t="e">
        <f t="shared" ref="BI15:BS15" si="33">SUM(BI28,BI110,BI137)</f>
        <v>#VALUE!</v>
      </c>
      <c r="BJ15" s="20" t="e">
        <f t="shared" si="33"/>
        <v>#VALUE!</v>
      </c>
      <c r="BK15" s="20" t="e">
        <f t="shared" si="33"/>
        <v>#VALUE!</v>
      </c>
      <c r="BL15" s="20" t="e">
        <f t="shared" si="33"/>
        <v>#VALUE!</v>
      </c>
      <c r="BM15" s="20" t="e">
        <f t="shared" si="33"/>
        <v>#VALUE!</v>
      </c>
      <c r="BN15" s="20" t="e">
        <f t="shared" si="33"/>
        <v>#VALUE!</v>
      </c>
      <c r="BO15" s="20" t="e">
        <f t="shared" si="33"/>
        <v>#VALUE!</v>
      </c>
      <c r="BP15" s="20" t="e">
        <f t="shared" si="33"/>
        <v>#VALUE!</v>
      </c>
      <c r="BQ15" s="20" t="e">
        <f t="shared" si="33"/>
        <v>#VALUE!</v>
      </c>
      <c r="BR15" s="20" t="e">
        <f t="shared" si="33"/>
        <v>#VALUE!</v>
      </c>
      <c r="BS15" s="20" t="e">
        <f t="shared" si="33"/>
        <v>#VALUE!</v>
      </c>
      <c r="BT15" s="21" t="e">
        <f t="shared" si="23"/>
        <v>#VALUE!</v>
      </c>
    </row>
    <row r="16" spans="1:72" collapsed="1" x14ac:dyDescent="0.25">
      <c r="B16" s="11" t="s">
        <v>15</v>
      </c>
      <c r="D16" s="12">
        <f>SUM(D29,D111,D138)</f>
        <v>9043705.8200000003</v>
      </c>
      <c r="E16" s="12">
        <f t="shared" si="29"/>
        <v>8427632.2400000002</v>
      </c>
      <c r="F16" s="12">
        <f t="shared" si="29"/>
        <v>9849791.8499999996</v>
      </c>
      <c r="G16" s="12">
        <f t="shared" si="29"/>
        <v>11479345.640000001</v>
      </c>
      <c r="H16" s="12">
        <f t="shared" si="29"/>
        <v>12989641.6</v>
      </c>
      <c r="I16" s="12">
        <f t="shared" si="29"/>
        <v>13418870.74</v>
      </c>
      <c r="J16" s="12">
        <f t="shared" si="29"/>
        <v>17115165.420000002</v>
      </c>
      <c r="K16" s="12">
        <f t="shared" si="29"/>
        <v>16725475.299999999</v>
      </c>
      <c r="L16" s="12">
        <f t="shared" si="29"/>
        <v>17606921.350000001</v>
      </c>
      <c r="M16" s="12">
        <f t="shared" si="29"/>
        <v>21053072.299999997</v>
      </c>
      <c r="N16" s="12">
        <f t="shared" si="29"/>
        <v>20668201.57</v>
      </c>
      <c r="O16" s="12">
        <f t="shared" si="29"/>
        <v>22236584.859999999</v>
      </c>
      <c r="P16" s="13">
        <f>SUM(D16:O16)</f>
        <v>180614408.69</v>
      </c>
      <c r="Q16" s="13"/>
      <c r="R16" s="12">
        <f t="shared" si="30"/>
        <v>24910077.504761904</v>
      </c>
      <c r="S16" s="12">
        <f t="shared" si="30"/>
        <v>26529871.523809522</v>
      </c>
      <c r="T16" s="12">
        <f t="shared" si="30"/>
        <v>30092315.219047621</v>
      </c>
      <c r="U16" s="12">
        <f t="shared" si="30"/>
        <v>28986650.444761906</v>
      </c>
      <c r="V16" s="12">
        <f t="shared" si="30"/>
        <v>29029428.77142857</v>
      </c>
      <c r="W16" s="12">
        <f t="shared" si="30"/>
        <v>30674873.719999999</v>
      </c>
      <c r="X16" s="12">
        <f t="shared" si="30"/>
        <v>35034982.909999996</v>
      </c>
      <c r="Y16" s="12">
        <f t="shared" si="30"/>
        <v>38843370.899999999</v>
      </c>
      <c r="Z16" s="12">
        <f t="shared" si="30"/>
        <v>43256036.076190464</v>
      </c>
      <c r="AA16" s="12">
        <f t="shared" si="30"/>
        <v>44071565.104761899</v>
      </c>
      <c r="AB16" s="12">
        <f t="shared" si="30"/>
        <v>38381416.273809522</v>
      </c>
      <c r="AC16" s="12">
        <f t="shared" si="30"/>
        <v>41806901.771428563</v>
      </c>
      <c r="AD16" s="13">
        <f>SUM(R16:AC16)</f>
        <v>411617490.22000003</v>
      </c>
      <c r="AE16" s="12"/>
      <c r="AF16" s="12">
        <f t="shared" si="31"/>
        <v>38681571.323809519</v>
      </c>
      <c r="AG16" s="12">
        <f t="shared" si="31"/>
        <v>37840011.152380951</v>
      </c>
      <c r="AH16" s="12" t="e">
        <f t="shared" si="31"/>
        <v>#VALUE!</v>
      </c>
      <c r="AI16" s="12" t="e">
        <f t="shared" si="31"/>
        <v>#VALUE!</v>
      </c>
      <c r="AJ16" s="12" t="e">
        <f t="shared" si="31"/>
        <v>#VALUE!</v>
      </c>
      <c r="AK16" s="14" t="e">
        <f t="shared" si="31"/>
        <v>#VALUE!</v>
      </c>
      <c r="AL16" s="14" t="e">
        <f t="shared" si="31"/>
        <v>#VALUE!</v>
      </c>
      <c r="AM16" s="14" t="e">
        <f t="shared" si="31"/>
        <v>#VALUE!</v>
      </c>
      <c r="AN16" s="14" t="e">
        <f t="shared" si="31"/>
        <v>#VALUE!</v>
      </c>
      <c r="AO16" s="14" t="e">
        <f t="shared" si="31"/>
        <v>#VALUE!</v>
      </c>
      <c r="AP16" s="14" t="e">
        <f t="shared" si="31"/>
        <v>#VALUE!</v>
      </c>
      <c r="AQ16" s="14" t="e">
        <f t="shared" si="31"/>
        <v>#VALUE!</v>
      </c>
      <c r="AR16" s="15" t="e">
        <f>SUM(AF16:AQ16)</f>
        <v>#VALUE!</v>
      </c>
      <c r="AT16" s="14" t="e">
        <f t="shared" ref="AT16:BE16" si="34">SUM(AT29,AT111,AT138)</f>
        <v>#VALUE!</v>
      </c>
      <c r="AU16" s="14" t="e">
        <f t="shared" si="34"/>
        <v>#VALUE!</v>
      </c>
      <c r="AV16" s="14" t="e">
        <f t="shared" si="34"/>
        <v>#VALUE!</v>
      </c>
      <c r="AW16" s="14" t="e">
        <f t="shared" si="34"/>
        <v>#VALUE!</v>
      </c>
      <c r="AX16" s="14" t="e">
        <f t="shared" si="34"/>
        <v>#VALUE!</v>
      </c>
      <c r="AY16" s="14" t="e">
        <f t="shared" si="34"/>
        <v>#VALUE!</v>
      </c>
      <c r="AZ16" s="14" t="e">
        <f t="shared" si="34"/>
        <v>#VALUE!</v>
      </c>
      <c r="BA16" s="14" t="e">
        <f t="shared" si="34"/>
        <v>#VALUE!</v>
      </c>
      <c r="BB16" s="14" t="e">
        <f t="shared" si="34"/>
        <v>#VALUE!</v>
      </c>
      <c r="BC16" s="14" t="e">
        <f t="shared" si="34"/>
        <v>#VALUE!</v>
      </c>
      <c r="BD16" s="14" t="e">
        <f t="shared" si="34"/>
        <v>#VALUE!</v>
      </c>
      <c r="BE16" s="14" t="e">
        <f t="shared" si="34"/>
        <v>#VALUE!</v>
      </c>
      <c r="BF16" s="15" t="e">
        <f>SUM(AT16:BE16)</f>
        <v>#VALUE!</v>
      </c>
      <c r="BH16" s="14" t="e">
        <f t="shared" ref="BH16:BS16" si="35">SUM(BH29,BH111,BH138)</f>
        <v>#VALUE!</v>
      </c>
      <c r="BI16" s="14" t="e">
        <f t="shared" si="35"/>
        <v>#VALUE!</v>
      </c>
      <c r="BJ16" s="14" t="e">
        <f t="shared" si="35"/>
        <v>#VALUE!</v>
      </c>
      <c r="BK16" s="14" t="e">
        <f t="shared" si="35"/>
        <v>#VALUE!</v>
      </c>
      <c r="BL16" s="14" t="e">
        <f t="shared" si="35"/>
        <v>#VALUE!</v>
      </c>
      <c r="BM16" s="14" t="e">
        <f t="shared" si="35"/>
        <v>#VALUE!</v>
      </c>
      <c r="BN16" s="14" t="e">
        <f t="shared" si="35"/>
        <v>#VALUE!</v>
      </c>
      <c r="BO16" s="14" t="e">
        <f t="shared" si="35"/>
        <v>#VALUE!</v>
      </c>
      <c r="BP16" s="14" t="e">
        <f t="shared" si="35"/>
        <v>#VALUE!</v>
      </c>
      <c r="BQ16" s="14" t="e">
        <f t="shared" si="35"/>
        <v>#VALUE!</v>
      </c>
      <c r="BR16" s="14" t="e">
        <f t="shared" si="35"/>
        <v>#VALUE!</v>
      </c>
      <c r="BS16" s="14" t="e">
        <f t="shared" si="35"/>
        <v>#VALUE!</v>
      </c>
      <c r="BT16" s="15" t="e">
        <f>SUM(BH16:BS16)</f>
        <v>#VALUE!</v>
      </c>
    </row>
    <row r="17" spans="2:72" x14ac:dyDescent="0.25">
      <c r="B17" s="11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3"/>
      <c r="Q17" s="13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3"/>
      <c r="AE17" s="12"/>
      <c r="AF17" s="12"/>
      <c r="AG17" s="12"/>
      <c r="AH17" s="12"/>
      <c r="AI17" s="12"/>
      <c r="AJ17" s="12"/>
      <c r="AK17" s="14"/>
      <c r="AL17" s="14"/>
      <c r="AM17" s="14"/>
      <c r="AN17" s="14"/>
      <c r="AO17" s="14"/>
      <c r="AP17" s="14"/>
      <c r="AQ17" s="14"/>
      <c r="AR17" s="15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5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5"/>
    </row>
    <row r="18" spans="2:72" x14ac:dyDescent="0.25">
      <c r="B18" s="5"/>
      <c r="P18" s="1"/>
      <c r="Q18" s="1"/>
      <c r="AD18" s="1"/>
    </row>
    <row r="19" spans="2:72" x14ac:dyDescent="0.25">
      <c r="B19" s="5" t="s">
        <v>16</v>
      </c>
    </row>
    <row r="20" spans="2:72" x14ac:dyDescent="0.25">
      <c r="B20" s="6" t="s">
        <v>17</v>
      </c>
      <c r="D20" s="7">
        <f t="shared" ref="D20:L20" si="36">SUBTOTAL(9,D21:D29)</f>
        <v>8663772.7100000009</v>
      </c>
      <c r="E20" s="7">
        <f t="shared" si="36"/>
        <v>8952502.129999999</v>
      </c>
      <c r="F20" s="7">
        <f t="shared" si="36"/>
        <v>11608860.35</v>
      </c>
      <c r="G20" s="7">
        <f t="shared" si="36"/>
        <v>12788757.859999999</v>
      </c>
      <c r="H20" s="7">
        <f t="shared" si="36"/>
        <v>11962482.1</v>
      </c>
      <c r="I20" s="7">
        <f t="shared" si="36"/>
        <v>13291668.01</v>
      </c>
      <c r="J20" s="7">
        <f t="shared" si="36"/>
        <v>16546234.84</v>
      </c>
      <c r="K20" s="7">
        <f t="shared" si="36"/>
        <v>18091152.449999999</v>
      </c>
      <c r="L20" s="7">
        <f t="shared" si="36"/>
        <v>21022376.359999999</v>
      </c>
      <c r="M20" s="7">
        <f>SUBTOTAL(9,M21:M29)</f>
        <v>25723039.890000001</v>
      </c>
      <c r="N20" s="7">
        <f>SUBTOTAL(9,N21:N29)</f>
        <v>24890452.479999997</v>
      </c>
      <c r="O20" s="7">
        <f>SUBTOTAL(9,O21:O29)</f>
        <v>27771353.719999999</v>
      </c>
      <c r="P20" s="8">
        <f>SUBTOTAL(9,P21:P29)</f>
        <v>201312652.89999998</v>
      </c>
      <c r="R20" s="7">
        <f>SUBTOTAL(9,R21:R22,R29)</f>
        <v>30882686.835714288</v>
      </c>
      <c r="S20" s="7">
        <f t="shared" ref="S20:AD20" si="37">SUBTOTAL(9,S21:S22,S29)</f>
        <v>33351456.687619053</v>
      </c>
      <c r="T20" s="7">
        <f t="shared" si="37"/>
        <v>36022788.863333337</v>
      </c>
      <c r="U20" s="7">
        <f t="shared" si="37"/>
        <v>37410585.81666667</v>
      </c>
      <c r="V20" s="7">
        <f t="shared" si="37"/>
        <v>36994464.690476194</v>
      </c>
      <c r="W20" s="7">
        <f t="shared" si="37"/>
        <v>37765114.259999998</v>
      </c>
      <c r="X20" s="7">
        <f t="shared" si="37"/>
        <v>42834580.440000005</v>
      </c>
      <c r="Y20" s="7">
        <f t="shared" si="37"/>
        <v>53874601.829999998</v>
      </c>
      <c r="Z20" s="7">
        <f t="shared" si="37"/>
        <v>64627384.631428562</v>
      </c>
      <c r="AA20" s="7">
        <f t="shared" si="37"/>
        <v>68120741.710952371</v>
      </c>
      <c r="AB20" s="7">
        <f t="shared" si="37"/>
        <v>62953113.069047615</v>
      </c>
      <c r="AC20" s="7">
        <f t="shared" si="37"/>
        <v>83804971.50333333</v>
      </c>
      <c r="AD20" s="8">
        <f t="shared" si="37"/>
        <v>588642490.33857131</v>
      </c>
      <c r="AE20" s="7"/>
      <c r="AF20" s="7">
        <f>SUBTOTAL(9,AF21:AF22,AF29)</f>
        <v>82915686.849523604</v>
      </c>
      <c r="AG20" s="7">
        <f>SUBTOTAL(9,AG21:AG22,AG29)</f>
        <v>81633696.462380826</v>
      </c>
      <c r="AH20" s="7" t="e">
        <f t="shared" ref="AH20:AQ20" si="38">SUBTOTAL(9,AH21:AH29)</f>
        <v>#VALUE!</v>
      </c>
      <c r="AI20" s="7" t="e">
        <f t="shared" si="38"/>
        <v>#VALUE!</v>
      </c>
      <c r="AJ20" s="7" t="e">
        <f t="shared" si="38"/>
        <v>#VALUE!</v>
      </c>
      <c r="AK20" s="9" t="e">
        <f t="shared" si="38"/>
        <v>#VALUE!</v>
      </c>
      <c r="AL20" s="9" t="e">
        <f t="shared" si="38"/>
        <v>#VALUE!</v>
      </c>
      <c r="AM20" s="9" t="e">
        <f t="shared" si="38"/>
        <v>#VALUE!</v>
      </c>
      <c r="AN20" s="9" t="e">
        <f t="shared" si="38"/>
        <v>#VALUE!</v>
      </c>
      <c r="AO20" s="9" t="e">
        <f t="shared" si="38"/>
        <v>#VALUE!</v>
      </c>
      <c r="AP20" s="9" t="e">
        <f t="shared" si="38"/>
        <v>#VALUE!</v>
      </c>
      <c r="AQ20" s="9" t="e">
        <f t="shared" si="38"/>
        <v>#VALUE!</v>
      </c>
      <c r="AR20" s="10" t="e">
        <f>SUBTOTAL(9,AR21:AR22,AR29)</f>
        <v>#VALUE!</v>
      </c>
      <c r="AT20" s="9" t="e">
        <f t="shared" ref="AT20:BF20" si="39">SUBTOTAL(9,AT21:AT29)</f>
        <v>#VALUE!</v>
      </c>
      <c r="AU20" s="9" t="e">
        <f t="shared" si="39"/>
        <v>#VALUE!</v>
      </c>
      <c r="AV20" s="9" t="e">
        <f t="shared" si="39"/>
        <v>#VALUE!</v>
      </c>
      <c r="AW20" s="9" t="e">
        <f t="shared" si="39"/>
        <v>#VALUE!</v>
      </c>
      <c r="AX20" s="9" t="e">
        <f t="shared" si="39"/>
        <v>#VALUE!</v>
      </c>
      <c r="AY20" s="9" t="e">
        <f t="shared" si="39"/>
        <v>#VALUE!</v>
      </c>
      <c r="AZ20" s="9" t="e">
        <f t="shared" si="39"/>
        <v>#VALUE!</v>
      </c>
      <c r="BA20" s="9" t="e">
        <f t="shared" si="39"/>
        <v>#VALUE!</v>
      </c>
      <c r="BB20" s="9" t="e">
        <f t="shared" si="39"/>
        <v>#VALUE!</v>
      </c>
      <c r="BC20" s="9" t="e">
        <f t="shared" si="39"/>
        <v>#VALUE!</v>
      </c>
      <c r="BD20" s="9" t="e">
        <f t="shared" si="39"/>
        <v>#VALUE!</v>
      </c>
      <c r="BE20" s="9" t="e">
        <f t="shared" si="39"/>
        <v>#VALUE!</v>
      </c>
      <c r="BF20" s="10" t="e">
        <f t="shared" si="39"/>
        <v>#VALUE!</v>
      </c>
      <c r="BH20" s="9" t="e">
        <f t="shared" ref="BH20:BT20" si="40">SUBTOTAL(9,BH21:BH29)</f>
        <v>#VALUE!</v>
      </c>
      <c r="BI20" s="9" t="e">
        <f t="shared" si="40"/>
        <v>#VALUE!</v>
      </c>
      <c r="BJ20" s="9" t="e">
        <f t="shared" si="40"/>
        <v>#VALUE!</v>
      </c>
      <c r="BK20" s="9" t="e">
        <f t="shared" si="40"/>
        <v>#VALUE!</v>
      </c>
      <c r="BL20" s="9" t="e">
        <f t="shared" si="40"/>
        <v>#VALUE!</v>
      </c>
      <c r="BM20" s="9" t="e">
        <f t="shared" si="40"/>
        <v>#VALUE!</v>
      </c>
      <c r="BN20" s="9" t="e">
        <f t="shared" si="40"/>
        <v>#VALUE!</v>
      </c>
      <c r="BO20" s="9" t="e">
        <f t="shared" si="40"/>
        <v>#VALUE!</v>
      </c>
      <c r="BP20" s="9" t="e">
        <f t="shared" si="40"/>
        <v>#VALUE!</v>
      </c>
      <c r="BQ20" s="9" t="e">
        <f t="shared" si="40"/>
        <v>#VALUE!</v>
      </c>
      <c r="BR20" s="9" t="e">
        <f t="shared" si="40"/>
        <v>#VALUE!</v>
      </c>
      <c r="BS20" s="9" t="e">
        <f t="shared" si="40"/>
        <v>#VALUE!</v>
      </c>
      <c r="BT20" s="10" t="e">
        <f t="shared" si="40"/>
        <v>#VALUE!</v>
      </c>
    </row>
    <row r="21" spans="2:72" x14ac:dyDescent="0.25">
      <c r="B21" s="11" t="s">
        <v>7</v>
      </c>
      <c r="D21" s="12">
        <f t="shared" ref="D21:L21" si="41">SUM(D32,D42,D52,D62,D72,D82,D92)</f>
        <v>16250</v>
      </c>
      <c r="E21" s="12">
        <f t="shared" si="41"/>
        <v>23650</v>
      </c>
      <c r="F21" s="12">
        <f t="shared" si="41"/>
        <v>25200</v>
      </c>
      <c r="G21" s="12">
        <f t="shared" si="41"/>
        <v>15750</v>
      </c>
      <c r="H21" s="12">
        <f t="shared" si="41"/>
        <v>20150</v>
      </c>
      <c r="I21" s="12">
        <f t="shared" si="41"/>
        <v>18200</v>
      </c>
      <c r="J21" s="12">
        <f t="shared" si="41"/>
        <v>42750</v>
      </c>
      <c r="K21" s="12">
        <f t="shared" si="41"/>
        <v>72850</v>
      </c>
      <c r="L21" s="12">
        <f t="shared" si="41"/>
        <v>316900</v>
      </c>
      <c r="M21" s="12">
        <f>SUM(M32,M42,M52,M62,M72,M82,M92)</f>
        <v>450800</v>
      </c>
      <c r="N21" s="12">
        <f>SUM(N32,N42,N52,N62,N72,N82,N92)</f>
        <v>467900</v>
      </c>
      <c r="O21" s="12">
        <f>SUM(O32,O42,O52,O62,O72,O82,O92)</f>
        <v>479200</v>
      </c>
      <c r="P21" s="13">
        <f>SUM(D21:O21)</f>
        <v>1949600</v>
      </c>
      <c r="R21" s="12">
        <f>[10]RevProj!R15</f>
        <v>562894.76</v>
      </c>
      <c r="S21" s="12">
        <f>[10]RevProj!S15</f>
        <v>920744.76</v>
      </c>
      <c r="T21" s="12">
        <f>[10]RevProj!T15</f>
        <v>1369386.19</v>
      </c>
      <c r="U21" s="12">
        <f>[10]RevProj!U15</f>
        <v>1776316.67</v>
      </c>
      <c r="V21" s="12">
        <f>[10]RevProj!V15</f>
        <v>1663262.38</v>
      </c>
      <c r="W21" s="12">
        <f>[10]RevProj!W15</f>
        <v>2203373.3199999998</v>
      </c>
      <c r="X21" s="12">
        <f>[10]RevProj!X15</f>
        <v>3061773.33</v>
      </c>
      <c r="Y21" s="12">
        <f>[10]RevProj!Y15</f>
        <v>3553571.9</v>
      </c>
      <c r="Z21" s="12">
        <f>[10]RevProj!Z15</f>
        <v>4575398.57</v>
      </c>
      <c r="AA21" s="12">
        <f>[10]RevProj!AA15</f>
        <v>4759730.95</v>
      </c>
      <c r="AB21" s="12">
        <f>[10]RevProj!AB15</f>
        <v>5010607.62</v>
      </c>
      <c r="AC21" s="12">
        <f>[10]RevProj!AC15</f>
        <v>6274960</v>
      </c>
      <c r="AD21" s="13">
        <f t="shared" ref="AD21:AD29" si="42">SUM(R21:AC21)</f>
        <v>35732020.450000003</v>
      </c>
      <c r="AE21" s="12"/>
      <c r="AF21" s="12">
        <f>[10]RevProj!AF15</f>
        <v>5385605.2380952407</v>
      </c>
      <c r="AG21" s="12">
        <f>[10]RevProj!AG15</f>
        <v>6768562.3809523806</v>
      </c>
      <c r="AH21" s="12" t="e">
        <f t="shared" ref="AH21:AQ21" si="43">SUM(AH32,AH42,AH52,AH62,AH72,AH82,AH92)</f>
        <v>#VALUE!</v>
      </c>
      <c r="AI21" s="12" t="e">
        <f t="shared" si="43"/>
        <v>#VALUE!</v>
      </c>
      <c r="AJ21" s="12" t="e">
        <f t="shared" si="43"/>
        <v>#VALUE!</v>
      </c>
      <c r="AK21" s="14" t="e">
        <f t="shared" si="43"/>
        <v>#VALUE!</v>
      </c>
      <c r="AL21" s="14" t="e">
        <f t="shared" si="43"/>
        <v>#VALUE!</v>
      </c>
      <c r="AM21" s="14" t="e">
        <f t="shared" si="43"/>
        <v>#VALUE!</v>
      </c>
      <c r="AN21" s="14" t="e">
        <f t="shared" si="43"/>
        <v>#VALUE!</v>
      </c>
      <c r="AO21" s="14" t="e">
        <f t="shared" si="43"/>
        <v>#VALUE!</v>
      </c>
      <c r="AP21" s="14" t="e">
        <f t="shared" si="43"/>
        <v>#VALUE!</v>
      </c>
      <c r="AQ21" s="14" t="e">
        <f t="shared" si="43"/>
        <v>#VALUE!</v>
      </c>
      <c r="AR21" s="15" t="e">
        <f t="shared" ref="AR21:AR29" si="44">SUM(AF21:AQ21)</f>
        <v>#VALUE!</v>
      </c>
      <c r="AT21" s="14" t="e">
        <f>SUM(AT32,AT42,AT52,AT62,AT72,AT82,AT92)</f>
        <v>#VALUE!</v>
      </c>
      <c r="AU21" s="14" t="e">
        <f t="shared" ref="AU21:BE21" si="45">SUM(AU32,AU42,AU52,AU62,AU72,AU82,AU92)</f>
        <v>#VALUE!</v>
      </c>
      <c r="AV21" s="14" t="e">
        <f t="shared" si="45"/>
        <v>#VALUE!</v>
      </c>
      <c r="AW21" s="14" t="e">
        <f t="shared" si="45"/>
        <v>#VALUE!</v>
      </c>
      <c r="AX21" s="14" t="e">
        <f t="shared" si="45"/>
        <v>#VALUE!</v>
      </c>
      <c r="AY21" s="14" t="e">
        <f t="shared" si="45"/>
        <v>#VALUE!</v>
      </c>
      <c r="AZ21" s="14" t="e">
        <f t="shared" si="45"/>
        <v>#VALUE!</v>
      </c>
      <c r="BA21" s="14" t="e">
        <f t="shared" si="45"/>
        <v>#VALUE!</v>
      </c>
      <c r="BB21" s="14" t="e">
        <f t="shared" si="45"/>
        <v>#VALUE!</v>
      </c>
      <c r="BC21" s="14" t="e">
        <f t="shared" si="45"/>
        <v>#VALUE!</v>
      </c>
      <c r="BD21" s="14" t="e">
        <f t="shared" si="45"/>
        <v>#VALUE!</v>
      </c>
      <c r="BE21" s="14" t="e">
        <f t="shared" si="45"/>
        <v>#VALUE!</v>
      </c>
      <c r="BF21" s="15" t="e">
        <f>SUM(AT21:BE21)</f>
        <v>#VALUE!</v>
      </c>
      <c r="BH21" s="14" t="e">
        <f>SUM(BH32,BH42,BH52,BH62,BH72,BH82,BH92)</f>
        <v>#VALUE!</v>
      </c>
      <c r="BI21" s="14" t="e">
        <f t="shared" ref="BI21:BS21" si="46">SUM(BI32,BI42,BI52,BI62,BI72,BI82,BI92)</f>
        <v>#VALUE!</v>
      </c>
      <c r="BJ21" s="14" t="e">
        <f t="shared" si="46"/>
        <v>#VALUE!</v>
      </c>
      <c r="BK21" s="14" t="e">
        <f t="shared" si="46"/>
        <v>#VALUE!</v>
      </c>
      <c r="BL21" s="14" t="e">
        <f t="shared" si="46"/>
        <v>#VALUE!</v>
      </c>
      <c r="BM21" s="14" t="e">
        <f t="shared" si="46"/>
        <v>#VALUE!</v>
      </c>
      <c r="BN21" s="14" t="e">
        <f t="shared" si="46"/>
        <v>#VALUE!</v>
      </c>
      <c r="BO21" s="14" t="e">
        <f t="shared" si="46"/>
        <v>#VALUE!</v>
      </c>
      <c r="BP21" s="14" t="e">
        <f t="shared" si="46"/>
        <v>#VALUE!</v>
      </c>
      <c r="BQ21" s="14" t="e">
        <f t="shared" si="46"/>
        <v>#VALUE!</v>
      </c>
      <c r="BR21" s="14" t="e">
        <f t="shared" si="46"/>
        <v>#VALUE!</v>
      </c>
      <c r="BS21" s="14" t="e">
        <f t="shared" si="46"/>
        <v>#VALUE!</v>
      </c>
      <c r="BT21" s="15" t="e">
        <f>SUM(BH21:BS21)</f>
        <v>#VALUE!</v>
      </c>
    </row>
    <row r="22" spans="2:72" x14ac:dyDescent="0.25">
      <c r="B22" s="11" t="s">
        <v>8</v>
      </c>
      <c r="D22" s="12">
        <f>SUBTOTAL(9,D23:D28)</f>
        <v>3999737.3400000003</v>
      </c>
      <c r="E22" s="12">
        <f t="shared" ref="E22:P22" si="47">SUBTOTAL(9,E23:E28)</f>
        <v>4011948.09</v>
      </c>
      <c r="F22" s="12">
        <f t="shared" si="47"/>
        <v>5166557.5</v>
      </c>
      <c r="G22" s="12">
        <f t="shared" si="47"/>
        <v>5350846.2200000007</v>
      </c>
      <c r="H22" s="12">
        <f t="shared" si="47"/>
        <v>2521120</v>
      </c>
      <c r="I22" s="12">
        <f t="shared" si="47"/>
        <v>4551780.2699999996</v>
      </c>
      <c r="J22" s="12">
        <f t="shared" si="47"/>
        <v>5026701.42</v>
      </c>
      <c r="K22" s="12">
        <f t="shared" si="47"/>
        <v>5403059.2500000009</v>
      </c>
      <c r="L22" s="12">
        <f t="shared" si="47"/>
        <v>7573987.0100000007</v>
      </c>
      <c r="M22" s="12">
        <f t="shared" si="47"/>
        <v>10158911.59</v>
      </c>
      <c r="N22" s="12">
        <f t="shared" si="47"/>
        <v>9576993.9099999983</v>
      </c>
      <c r="O22" s="12">
        <f t="shared" si="47"/>
        <v>12016070.880000001</v>
      </c>
      <c r="P22" s="13">
        <f t="shared" si="47"/>
        <v>75357713.480000004</v>
      </c>
      <c r="Q22" s="13"/>
      <c r="R22" s="12">
        <f>[10]RevProj!R16</f>
        <v>12019002.190000001</v>
      </c>
      <c r="S22" s="12">
        <f>[10]RevProj!S16</f>
        <v>12480216.594285719</v>
      </c>
      <c r="T22" s="12">
        <f>[10]RevProj!T16</f>
        <v>13687643.34</v>
      </c>
      <c r="U22" s="12">
        <f>[10]RevProj!U16</f>
        <v>12962715.280000001</v>
      </c>
      <c r="V22" s="12">
        <f>[10]RevProj!V16</f>
        <v>12460295.92</v>
      </c>
      <c r="W22" s="12">
        <f>[10]RevProj!W16</f>
        <v>12457596.74</v>
      </c>
      <c r="X22" s="12">
        <f>[10]RevProj!X16</f>
        <v>12320435.940000001</v>
      </c>
      <c r="Y22" s="12">
        <f>[10]RevProj!Y16</f>
        <v>21335014.75</v>
      </c>
      <c r="Z22" s="12">
        <f>[10]RevProj!Z16</f>
        <v>26692221.889999997</v>
      </c>
      <c r="AA22" s="12">
        <f>[10]RevProj!AA16</f>
        <v>28001395.18</v>
      </c>
      <c r="AB22" s="12">
        <f>[10]RevProj!AB16</f>
        <v>27127327.629999999</v>
      </c>
      <c r="AC22" s="12">
        <f>[10]RevProj!AC16</f>
        <v>43245572.969999999</v>
      </c>
      <c r="AD22" s="13">
        <f t="shared" si="42"/>
        <v>234789438.42428571</v>
      </c>
      <c r="AE22" s="12"/>
      <c r="AF22" s="12">
        <f>[10]RevProj!AF16</f>
        <v>45720530.335237898</v>
      </c>
      <c r="AG22" s="12">
        <f>[10]RevProj!AG16</f>
        <v>43342033.043333203</v>
      </c>
      <c r="AH22" s="12" t="e">
        <f t="shared" ref="AH22:AQ22" si="48">SUBTOTAL(9,AH23:AH28)</f>
        <v>#VALUE!</v>
      </c>
      <c r="AI22" s="12" t="e">
        <f t="shared" si="48"/>
        <v>#VALUE!</v>
      </c>
      <c r="AJ22" s="12" t="e">
        <f t="shared" si="48"/>
        <v>#VALUE!</v>
      </c>
      <c r="AK22" s="14" t="e">
        <f t="shared" si="48"/>
        <v>#VALUE!</v>
      </c>
      <c r="AL22" s="14" t="e">
        <f t="shared" si="48"/>
        <v>#VALUE!</v>
      </c>
      <c r="AM22" s="14" t="e">
        <f t="shared" si="48"/>
        <v>#VALUE!</v>
      </c>
      <c r="AN22" s="14" t="e">
        <f t="shared" si="48"/>
        <v>#VALUE!</v>
      </c>
      <c r="AO22" s="14" t="e">
        <f t="shared" si="48"/>
        <v>#VALUE!</v>
      </c>
      <c r="AP22" s="14" t="e">
        <f t="shared" si="48"/>
        <v>#VALUE!</v>
      </c>
      <c r="AQ22" s="14" t="e">
        <f t="shared" si="48"/>
        <v>#VALUE!</v>
      </c>
      <c r="AR22" s="15" t="e">
        <f t="shared" si="44"/>
        <v>#VALUE!</v>
      </c>
      <c r="AT22" s="14" t="e">
        <f t="shared" ref="AT22:BF22" si="49">SUBTOTAL(9,AT23:AT28)</f>
        <v>#VALUE!</v>
      </c>
      <c r="AU22" s="14" t="e">
        <f t="shared" si="49"/>
        <v>#VALUE!</v>
      </c>
      <c r="AV22" s="14" t="e">
        <f t="shared" si="49"/>
        <v>#VALUE!</v>
      </c>
      <c r="AW22" s="14" t="e">
        <f t="shared" si="49"/>
        <v>#VALUE!</v>
      </c>
      <c r="AX22" s="14" t="e">
        <f t="shared" si="49"/>
        <v>#VALUE!</v>
      </c>
      <c r="AY22" s="14" t="e">
        <f t="shared" si="49"/>
        <v>#VALUE!</v>
      </c>
      <c r="AZ22" s="14" t="e">
        <f t="shared" si="49"/>
        <v>#VALUE!</v>
      </c>
      <c r="BA22" s="14" t="e">
        <f t="shared" si="49"/>
        <v>#VALUE!</v>
      </c>
      <c r="BB22" s="14" t="e">
        <f t="shared" si="49"/>
        <v>#VALUE!</v>
      </c>
      <c r="BC22" s="14" t="e">
        <f t="shared" si="49"/>
        <v>#VALUE!</v>
      </c>
      <c r="BD22" s="14" t="e">
        <f t="shared" si="49"/>
        <v>#VALUE!</v>
      </c>
      <c r="BE22" s="14" t="e">
        <f t="shared" si="49"/>
        <v>#VALUE!</v>
      </c>
      <c r="BF22" s="15" t="e">
        <f t="shared" si="49"/>
        <v>#VALUE!</v>
      </c>
      <c r="BH22" s="14" t="e">
        <f t="shared" ref="BH22:BT22" si="50">SUBTOTAL(9,BH23:BH28)</f>
        <v>#VALUE!</v>
      </c>
      <c r="BI22" s="14" t="e">
        <f t="shared" si="50"/>
        <v>#VALUE!</v>
      </c>
      <c r="BJ22" s="14" t="e">
        <f t="shared" si="50"/>
        <v>#VALUE!</v>
      </c>
      <c r="BK22" s="14" t="e">
        <f t="shared" si="50"/>
        <v>#VALUE!</v>
      </c>
      <c r="BL22" s="14" t="e">
        <f t="shared" si="50"/>
        <v>#VALUE!</v>
      </c>
      <c r="BM22" s="14" t="e">
        <f t="shared" si="50"/>
        <v>#VALUE!</v>
      </c>
      <c r="BN22" s="14" t="e">
        <f t="shared" si="50"/>
        <v>#VALUE!</v>
      </c>
      <c r="BO22" s="14" t="e">
        <f t="shared" si="50"/>
        <v>#VALUE!</v>
      </c>
      <c r="BP22" s="14" t="e">
        <f t="shared" si="50"/>
        <v>#VALUE!</v>
      </c>
      <c r="BQ22" s="14" t="e">
        <f t="shared" si="50"/>
        <v>#VALUE!</v>
      </c>
      <c r="BR22" s="14" t="e">
        <f t="shared" si="50"/>
        <v>#VALUE!</v>
      </c>
      <c r="BS22" s="14" t="e">
        <f t="shared" si="50"/>
        <v>#VALUE!</v>
      </c>
      <c r="BT22" s="15" t="e">
        <f t="shared" si="50"/>
        <v>#VALUE!</v>
      </c>
    </row>
    <row r="23" spans="2:72" s="16" customFormat="1" ht="12.75" hidden="1" outlineLevel="2" x14ac:dyDescent="0.2">
      <c r="B23" s="17" t="s">
        <v>9</v>
      </c>
      <c r="D23" s="18">
        <f t="shared" ref="D23:O26" si="51">SUM(D34,D44,D54,D64,D74,D84,D94)</f>
        <v>3249809.24</v>
      </c>
      <c r="E23" s="18">
        <f t="shared" si="51"/>
        <v>3275950.09</v>
      </c>
      <c r="F23" s="18">
        <f t="shared" si="51"/>
        <v>4060414.3</v>
      </c>
      <c r="G23" s="18">
        <f t="shared" si="51"/>
        <v>4050345.22</v>
      </c>
      <c r="H23" s="18">
        <f t="shared" si="51"/>
        <v>1786725</v>
      </c>
      <c r="I23" s="18">
        <f t="shared" si="51"/>
        <v>2550940</v>
      </c>
      <c r="J23" s="18">
        <f t="shared" si="51"/>
        <v>2802330</v>
      </c>
      <c r="K23" s="18">
        <f t="shared" si="51"/>
        <v>3140525.04</v>
      </c>
      <c r="L23" s="18">
        <f t="shared" si="51"/>
        <v>4190894.33</v>
      </c>
      <c r="M23" s="18">
        <f t="shared" si="51"/>
        <v>5303681.17</v>
      </c>
      <c r="N23" s="18">
        <f t="shared" si="51"/>
        <v>4978678.6899999995</v>
      </c>
      <c r="O23" s="18">
        <f t="shared" si="51"/>
        <v>5929570.2000000002</v>
      </c>
      <c r="P23" s="19">
        <f t="shared" ref="P23:P29" si="52">SUM(D23:O23)</f>
        <v>45319863.280000001</v>
      </c>
      <c r="Q23" s="19"/>
      <c r="R23" s="18">
        <f t="shared" ref="R23:AC26" si="53">SUM(R34,R44,R54,R64,R74,R84,R94)</f>
        <v>5111056.63</v>
      </c>
      <c r="S23" s="18">
        <f t="shared" si="53"/>
        <v>5262785.59</v>
      </c>
      <c r="T23" s="18">
        <f t="shared" si="53"/>
        <v>5753051.1299999999</v>
      </c>
      <c r="U23" s="18">
        <f t="shared" si="53"/>
        <v>5691452.3600000013</v>
      </c>
      <c r="V23" s="18">
        <f t="shared" si="53"/>
        <v>5558439.9400000004</v>
      </c>
      <c r="W23" s="18">
        <f t="shared" si="53"/>
        <v>6580547.4800000004</v>
      </c>
      <c r="X23" s="18">
        <f t="shared" si="53"/>
        <v>6069225.6799999988</v>
      </c>
      <c r="Y23" s="18">
        <f t="shared" si="53"/>
        <v>6969202.1900000004</v>
      </c>
      <c r="Z23" s="18">
        <f t="shared" si="53"/>
        <v>7056068.54</v>
      </c>
      <c r="AA23" s="18">
        <f t="shared" si="53"/>
        <v>6801519.9299999997</v>
      </c>
      <c r="AB23" s="18">
        <f>SUM(AB34,AB44,AB54,AB64,AB74,AB84,AB94)</f>
        <v>6275691.6199999992</v>
      </c>
      <c r="AC23" s="18">
        <f t="shared" si="53"/>
        <v>7743805.0199999996</v>
      </c>
      <c r="AD23" s="19">
        <f t="shared" si="42"/>
        <v>74872846.109999999</v>
      </c>
      <c r="AE23" s="18"/>
      <c r="AF23" s="18">
        <f t="shared" ref="AF23:AQ26" si="54">SUM(AF34,AF44,AF54,AF64,AF74,AF84,AF94)</f>
        <v>6698694.2700000005</v>
      </c>
      <c r="AG23" s="18">
        <f t="shared" si="54"/>
        <v>6820402.8799999999</v>
      </c>
      <c r="AH23" s="18" t="e">
        <f t="shared" si="54"/>
        <v>#VALUE!</v>
      </c>
      <c r="AI23" s="18" t="e">
        <f t="shared" si="54"/>
        <v>#VALUE!</v>
      </c>
      <c r="AJ23" s="18" t="e">
        <f t="shared" si="54"/>
        <v>#VALUE!</v>
      </c>
      <c r="AK23" s="20" t="e">
        <f t="shared" si="54"/>
        <v>#VALUE!</v>
      </c>
      <c r="AL23" s="20" t="e">
        <f t="shared" si="54"/>
        <v>#VALUE!</v>
      </c>
      <c r="AM23" s="20" t="e">
        <f t="shared" si="54"/>
        <v>#VALUE!</v>
      </c>
      <c r="AN23" s="20" t="e">
        <f t="shared" si="54"/>
        <v>#VALUE!</v>
      </c>
      <c r="AO23" s="20" t="e">
        <f t="shared" si="54"/>
        <v>#VALUE!</v>
      </c>
      <c r="AP23" s="20" t="e">
        <f t="shared" si="54"/>
        <v>#VALUE!</v>
      </c>
      <c r="AQ23" s="20" t="e">
        <f t="shared" si="54"/>
        <v>#VALUE!</v>
      </c>
      <c r="AR23" s="21" t="e">
        <f t="shared" si="44"/>
        <v>#VALUE!</v>
      </c>
      <c r="AT23" s="20" t="e">
        <f t="shared" ref="AT23:BE26" si="55">SUM(AT34,AT44,AT54,AT64,AT74,AT84,AT94)</f>
        <v>#VALUE!</v>
      </c>
      <c r="AU23" s="20" t="e">
        <f t="shared" si="55"/>
        <v>#VALUE!</v>
      </c>
      <c r="AV23" s="20" t="e">
        <f t="shared" si="55"/>
        <v>#VALUE!</v>
      </c>
      <c r="AW23" s="20" t="e">
        <f t="shared" si="55"/>
        <v>#VALUE!</v>
      </c>
      <c r="AX23" s="20" t="e">
        <f t="shared" si="55"/>
        <v>#VALUE!</v>
      </c>
      <c r="AY23" s="20" t="e">
        <f t="shared" si="55"/>
        <v>#VALUE!</v>
      </c>
      <c r="AZ23" s="20" t="e">
        <f t="shared" si="55"/>
        <v>#VALUE!</v>
      </c>
      <c r="BA23" s="20" t="e">
        <f t="shared" si="55"/>
        <v>#VALUE!</v>
      </c>
      <c r="BB23" s="20" t="e">
        <f t="shared" si="55"/>
        <v>#VALUE!</v>
      </c>
      <c r="BC23" s="20" t="e">
        <f t="shared" si="55"/>
        <v>#VALUE!</v>
      </c>
      <c r="BD23" s="20" t="e">
        <f t="shared" si="55"/>
        <v>#VALUE!</v>
      </c>
      <c r="BE23" s="20" t="e">
        <f t="shared" si="55"/>
        <v>#VALUE!</v>
      </c>
      <c r="BF23" s="21" t="e">
        <f t="shared" ref="BF23:BF29" si="56">SUM(AT23:BE23)</f>
        <v>#VALUE!</v>
      </c>
      <c r="BH23" s="20" t="e">
        <f t="shared" ref="BH23:BS26" si="57">SUM(BH34,BH44,BH54,BH64,BH74,BH84,BH94)</f>
        <v>#VALUE!</v>
      </c>
      <c r="BI23" s="20" t="e">
        <f t="shared" si="57"/>
        <v>#VALUE!</v>
      </c>
      <c r="BJ23" s="20" t="e">
        <f t="shared" si="57"/>
        <v>#VALUE!</v>
      </c>
      <c r="BK23" s="20" t="e">
        <f t="shared" si="57"/>
        <v>#VALUE!</v>
      </c>
      <c r="BL23" s="20" t="e">
        <f t="shared" si="57"/>
        <v>#VALUE!</v>
      </c>
      <c r="BM23" s="20" t="e">
        <f t="shared" si="57"/>
        <v>#VALUE!</v>
      </c>
      <c r="BN23" s="20" t="e">
        <f t="shared" si="57"/>
        <v>#VALUE!</v>
      </c>
      <c r="BO23" s="20" t="e">
        <f t="shared" si="57"/>
        <v>#VALUE!</v>
      </c>
      <c r="BP23" s="20" t="e">
        <f t="shared" si="57"/>
        <v>#VALUE!</v>
      </c>
      <c r="BQ23" s="20" t="e">
        <f t="shared" si="57"/>
        <v>#VALUE!</v>
      </c>
      <c r="BR23" s="20" t="e">
        <f t="shared" si="57"/>
        <v>#VALUE!</v>
      </c>
      <c r="BS23" s="20" t="e">
        <f t="shared" si="57"/>
        <v>#VALUE!</v>
      </c>
      <c r="BT23" s="21" t="e">
        <f t="shared" ref="BT23:BT29" si="58">SUM(BH23:BS23)</f>
        <v>#VALUE!</v>
      </c>
    </row>
    <row r="24" spans="2:72" s="16" customFormat="1" ht="12.75" hidden="1" outlineLevel="2" x14ac:dyDescent="0.2">
      <c r="B24" s="17" t="s">
        <v>10</v>
      </c>
      <c r="D24" s="18">
        <f t="shared" si="51"/>
        <v>749535</v>
      </c>
      <c r="E24" s="18">
        <f t="shared" si="51"/>
        <v>735616</v>
      </c>
      <c r="F24" s="18">
        <f t="shared" si="51"/>
        <v>1104834.7</v>
      </c>
      <c r="G24" s="18">
        <f t="shared" si="51"/>
        <v>1300186</v>
      </c>
      <c r="H24" s="18">
        <f t="shared" si="51"/>
        <v>726580</v>
      </c>
      <c r="I24" s="18">
        <f t="shared" si="51"/>
        <v>1437314.63</v>
      </c>
      <c r="J24" s="18">
        <f t="shared" si="51"/>
        <v>1540556.3299999998</v>
      </c>
      <c r="K24" s="18">
        <f t="shared" si="51"/>
        <v>1449725.1</v>
      </c>
      <c r="L24" s="18">
        <f t="shared" si="51"/>
        <v>1789121.3100000003</v>
      </c>
      <c r="M24" s="18">
        <f t="shared" si="51"/>
        <v>3116926.9</v>
      </c>
      <c r="N24" s="18">
        <f t="shared" si="51"/>
        <v>3069639.11</v>
      </c>
      <c r="O24" s="18">
        <f t="shared" si="51"/>
        <v>4227490.03</v>
      </c>
      <c r="P24" s="19">
        <f t="shared" si="52"/>
        <v>21247525.110000003</v>
      </c>
      <c r="Q24" s="19"/>
      <c r="R24" s="18">
        <f t="shared" si="53"/>
        <v>3851261.87</v>
      </c>
      <c r="S24" s="18">
        <f t="shared" si="53"/>
        <v>3970985.55</v>
      </c>
      <c r="T24" s="18">
        <f t="shared" si="53"/>
        <v>4223255.2200000007</v>
      </c>
      <c r="U24" s="18">
        <f t="shared" si="53"/>
        <v>3875470.48</v>
      </c>
      <c r="V24" s="18">
        <f t="shared" si="53"/>
        <v>4373353.58</v>
      </c>
      <c r="W24" s="18">
        <f t="shared" si="53"/>
        <v>4859537.0599999996</v>
      </c>
      <c r="X24" s="18">
        <f t="shared" si="53"/>
        <v>5238117.3600000003</v>
      </c>
      <c r="Y24" s="18">
        <f t="shared" si="53"/>
        <v>5885063.54</v>
      </c>
      <c r="Z24" s="18">
        <f t="shared" si="53"/>
        <v>5852033.7199999997</v>
      </c>
      <c r="AA24" s="18">
        <f t="shared" si="53"/>
        <v>5959716.7000000002</v>
      </c>
      <c r="AB24" s="18">
        <f t="shared" si="53"/>
        <v>5667464.1299999999</v>
      </c>
      <c r="AC24" s="18">
        <f t="shared" si="53"/>
        <v>9265312.8100000005</v>
      </c>
      <c r="AD24" s="19">
        <f t="shared" si="42"/>
        <v>63021572.020000011</v>
      </c>
      <c r="AE24" s="18"/>
      <c r="AF24" s="18">
        <f t="shared" si="54"/>
        <v>10242585.92</v>
      </c>
      <c r="AG24" s="18">
        <f t="shared" si="54"/>
        <v>10405952.810000001</v>
      </c>
      <c r="AH24" s="18" t="e">
        <f t="shared" si="54"/>
        <v>#VALUE!</v>
      </c>
      <c r="AI24" s="18" t="e">
        <f t="shared" si="54"/>
        <v>#VALUE!</v>
      </c>
      <c r="AJ24" s="18" t="e">
        <f t="shared" si="54"/>
        <v>#VALUE!</v>
      </c>
      <c r="AK24" s="20" t="e">
        <f t="shared" si="54"/>
        <v>#VALUE!</v>
      </c>
      <c r="AL24" s="20" t="e">
        <f t="shared" si="54"/>
        <v>#VALUE!</v>
      </c>
      <c r="AM24" s="20" t="e">
        <f t="shared" si="54"/>
        <v>#VALUE!</v>
      </c>
      <c r="AN24" s="20" t="e">
        <f t="shared" si="54"/>
        <v>#VALUE!</v>
      </c>
      <c r="AO24" s="20" t="e">
        <f t="shared" si="54"/>
        <v>#VALUE!</v>
      </c>
      <c r="AP24" s="20" t="e">
        <f t="shared" si="54"/>
        <v>#VALUE!</v>
      </c>
      <c r="AQ24" s="20" t="e">
        <f t="shared" si="54"/>
        <v>#VALUE!</v>
      </c>
      <c r="AR24" s="21" t="e">
        <f t="shared" si="44"/>
        <v>#VALUE!</v>
      </c>
      <c r="AT24" s="20" t="e">
        <f t="shared" si="55"/>
        <v>#VALUE!</v>
      </c>
      <c r="AU24" s="20" t="e">
        <f t="shared" si="55"/>
        <v>#VALUE!</v>
      </c>
      <c r="AV24" s="20" t="e">
        <f t="shared" si="55"/>
        <v>#VALUE!</v>
      </c>
      <c r="AW24" s="20" t="e">
        <f t="shared" si="55"/>
        <v>#VALUE!</v>
      </c>
      <c r="AX24" s="20" t="e">
        <f t="shared" si="55"/>
        <v>#VALUE!</v>
      </c>
      <c r="AY24" s="20" t="e">
        <f t="shared" si="55"/>
        <v>#VALUE!</v>
      </c>
      <c r="AZ24" s="20" t="e">
        <f t="shared" si="55"/>
        <v>#VALUE!</v>
      </c>
      <c r="BA24" s="20" t="e">
        <f t="shared" si="55"/>
        <v>#VALUE!</v>
      </c>
      <c r="BB24" s="20" t="e">
        <f t="shared" si="55"/>
        <v>#VALUE!</v>
      </c>
      <c r="BC24" s="20" t="e">
        <f t="shared" si="55"/>
        <v>#VALUE!</v>
      </c>
      <c r="BD24" s="20" t="e">
        <f t="shared" si="55"/>
        <v>#VALUE!</v>
      </c>
      <c r="BE24" s="20" t="e">
        <f t="shared" si="55"/>
        <v>#VALUE!</v>
      </c>
      <c r="BF24" s="21" t="e">
        <f t="shared" si="56"/>
        <v>#VALUE!</v>
      </c>
      <c r="BH24" s="20" t="e">
        <f t="shared" si="57"/>
        <v>#VALUE!</v>
      </c>
      <c r="BI24" s="20" t="e">
        <f t="shared" si="57"/>
        <v>#VALUE!</v>
      </c>
      <c r="BJ24" s="20" t="e">
        <f t="shared" si="57"/>
        <v>#VALUE!</v>
      </c>
      <c r="BK24" s="20" t="e">
        <f t="shared" si="57"/>
        <v>#VALUE!</v>
      </c>
      <c r="BL24" s="20" t="e">
        <f t="shared" si="57"/>
        <v>#VALUE!</v>
      </c>
      <c r="BM24" s="20" t="e">
        <f t="shared" si="57"/>
        <v>#VALUE!</v>
      </c>
      <c r="BN24" s="20" t="e">
        <f t="shared" si="57"/>
        <v>#VALUE!</v>
      </c>
      <c r="BO24" s="20" t="e">
        <f t="shared" si="57"/>
        <v>#VALUE!</v>
      </c>
      <c r="BP24" s="20" t="e">
        <f t="shared" si="57"/>
        <v>#VALUE!</v>
      </c>
      <c r="BQ24" s="20" t="e">
        <f t="shared" si="57"/>
        <v>#VALUE!</v>
      </c>
      <c r="BR24" s="20" t="e">
        <f t="shared" si="57"/>
        <v>#VALUE!</v>
      </c>
      <c r="BS24" s="20" t="e">
        <f t="shared" si="57"/>
        <v>#VALUE!</v>
      </c>
      <c r="BT24" s="21" t="e">
        <f t="shared" si="58"/>
        <v>#VALUE!</v>
      </c>
    </row>
    <row r="25" spans="2:72" s="16" customFormat="1" ht="12.75" hidden="1" outlineLevel="2" x14ac:dyDescent="0.2">
      <c r="B25" s="17" t="s">
        <v>11</v>
      </c>
      <c r="D25" s="18">
        <f t="shared" si="51"/>
        <v>0</v>
      </c>
      <c r="E25" s="18">
        <f t="shared" si="51"/>
        <v>0</v>
      </c>
      <c r="F25" s="18">
        <f t="shared" si="51"/>
        <v>0</v>
      </c>
      <c r="G25" s="18">
        <f t="shared" si="51"/>
        <v>0</v>
      </c>
      <c r="H25" s="18">
        <f t="shared" si="51"/>
        <v>0</v>
      </c>
      <c r="I25" s="18">
        <f t="shared" si="51"/>
        <v>0</v>
      </c>
      <c r="J25" s="18">
        <f t="shared" si="51"/>
        <v>0</v>
      </c>
      <c r="K25" s="18">
        <f t="shared" si="51"/>
        <v>0</v>
      </c>
      <c r="L25" s="18">
        <f t="shared" si="51"/>
        <v>0</v>
      </c>
      <c r="M25" s="18">
        <f t="shared" si="51"/>
        <v>0</v>
      </c>
      <c r="N25" s="18">
        <f t="shared" si="51"/>
        <v>0</v>
      </c>
      <c r="O25" s="18">
        <f t="shared" si="51"/>
        <v>0</v>
      </c>
      <c r="P25" s="19">
        <f t="shared" si="52"/>
        <v>0</v>
      </c>
      <c r="Q25" s="19"/>
      <c r="R25" s="18">
        <f t="shared" si="53"/>
        <v>0</v>
      </c>
      <c r="S25" s="18">
        <f t="shared" si="53"/>
        <v>0</v>
      </c>
      <c r="T25" s="18">
        <f t="shared" si="53"/>
        <v>0</v>
      </c>
      <c r="U25" s="18">
        <f t="shared" si="53"/>
        <v>0</v>
      </c>
      <c r="V25" s="18">
        <f t="shared" si="53"/>
        <v>0</v>
      </c>
      <c r="W25" s="18">
        <f t="shared" si="53"/>
        <v>0</v>
      </c>
      <c r="X25" s="18">
        <f t="shared" si="53"/>
        <v>76500</v>
      </c>
      <c r="Y25" s="18">
        <f t="shared" si="53"/>
        <v>6730000</v>
      </c>
      <c r="Z25" s="18">
        <f t="shared" si="53"/>
        <v>11716352</v>
      </c>
      <c r="AA25" s="18">
        <f t="shared" si="53"/>
        <v>13394820</v>
      </c>
      <c r="AB25" s="18">
        <f t="shared" si="53"/>
        <v>13575553</v>
      </c>
      <c r="AC25" s="18">
        <f t="shared" si="53"/>
        <v>23643625</v>
      </c>
      <c r="AD25" s="19">
        <f t="shared" si="42"/>
        <v>69136850</v>
      </c>
      <c r="AE25" s="18"/>
      <c r="AF25" s="18">
        <f t="shared" si="54"/>
        <v>25956609</v>
      </c>
      <c r="AG25" s="18">
        <f t="shared" si="54"/>
        <v>23798607</v>
      </c>
      <c r="AH25" s="18" t="e">
        <f t="shared" si="54"/>
        <v>#VALUE!</v>
      </c>
      <c r="AI25" s="18" t="e">
        <f t="shared" si="54"/>
        <v>#VALUE!</v>
      </c>
      <c r="AJ25" s="18" t="e">
        <f t="shared" si="54"/>
        <v>#VALUE!</v>
      </c>
      <c r="AK25" s="20" t="e">
        <f t="shared" si="54"/>
        <v>#VALUE!</v>
      </c>
      <c r="AL25" s="20" t="e">
        <f t="shared" si="54"/>
        <v>#VALUE!</v>
      </c>
      <c r="AM25" s="20" t="e">
        <f t="shared" si="54"/>
        <v>#VALUE!</v>
      </c>
      <c r="AN25" s="20" t="e">
        <f t="shared" si="54"/>
        <v>#VALUE!</v>
      </c>
      <c r="AO25" s="20" t="e">
        <f t="shared" si="54"/>
        <v>#VALUE!</v>
      </c>
      <c r="AP25" s="20" t="e">
        <f t="shared" si="54"/>
        <v>#VALUE!</v>
      </c>
      <c r="AQ25" s="20" t="e">
        <f t="shared" si="54"/>
        <v>#VALUE!</v>
      </c>
      <c r="AR25" s="21" t="e">
        <f t="shared" si="44"/>
        <v>#VALUE!</v>
      </c>
      <c r="AT25" s="20" t="e">
        <f t="shared" si="55"/>
        <v>#VALUE!</v>
      </c>
      <c r="AU25" s="20" t="e">
        <f t="shared" si="55"/>
        <v>#VALUE!</v>
      </c>
      <c r="AV25" s="20" t="e">
        <f t="shared" si="55"/>
        <v>#VALUE!</v>
      </c>
      <c r="AW25" s="20" t="e">
        <f t="shared" si="55"/>
        <v>#VALUE!</v>
      </c>
      <c r="AX25" s="20" t="e">
        <f t="shared" si="55"/>
        <v>#VALUE!</v>
      </c>
      <c r="AY25" s="20" t="e">
        <f t="shared" si="55"/>
        <v>#VALUE!</v>
      </c>
      <c r="AZ25" s="20" t="e">
        <f t="shared" si="55"/>
        <v>#VALUE!</v>
      </c>
      <c r="BA25" s="20" t="e">
        <f t="shared" si="55"/>
        <v>#VALUE!</v>
      </c>
      <c r="BB25" s="20" t="e">
        <f t="shared" si="55"/>
        <v>#VALUE!</v>
      </c>
      <c r="BC25" s="20" t="e">
        <f t="shared" si="55"/>
        <v>#VALUE!</v>
      </c>
      <c r="BD25" s="20" t="e">
        <f t="shared" si="55"/>
        <v>#VALUE!</v>
      </c>
      <c r="BE25" s="20" t="e">
        <f t="shared" si="55"/>
        <v>#VALUE!</v>
      </c>
      <c r="BF25" s="21" t="e">
        <f t="shared" si="56"/>
        <v>#VALUE!</v>
      </c>
      <c r="BH25" s="20" t="e">
        <f t="shared" si="57"/>
        <v>#VALUE!</v>
      </c>
      <c r="BI25" s="20" t="e">
        <f t="shared" si="57"/>
        <v>#VALUE!</v>
      </c>
      <c r="BJ25" s="20" t="e">
        <f t="shared" si="57"/>
        <v>#VALUE!</v>
      </c>
      <c r="BK25" s="20" t="e">
        <f t="shared" si="57"/>
        <v>#VALUE!</v>
      </c>
      <c r="BL25" s="20" t="e">
        <f t="shared" si="57"/>
        <v>#VALUE!</v>
      </c>
      <c r="BM25" s="20" t="e">
        <f t="shared" si="57"/>
        <v>#VALUE!</v>
      </c>
      <c r="BN25" s="20" t="e">
        <f t="shared" si="57"/>
        <v>#VALUE!</v>
      </c>
      <c r="BO25" s="20" t="e">
        <f t="shared" si="57"/>
        <v>#VALUE!</v>
      </c>
      <c r="BP25" s="20" t="e">
        <f t="shared" si="57"/>
        <v>#VALUE!</v>
      </c>
      <c r="BQ25" s="20" t="e">
        <f t="shared" si="57"/>
        <v>#VALUE!</v>
      </c>
      <c r="BR25" s="20" t="e">
        <f t="shared" si="57"/>
        <v>#VALUE!</v>
      </c>
      <c r="BS25" s="20" t="e">
        <f t="shared" si="57"/>
        <v>#VALUE!</v>
      </c>
      <c r="BT25" s="21" t="e">
        <f t="shared" si="58"/>
        <v>#VALUE!</v>
      </c>
    </row>
    <row r="26" spans="2:72" s="16" customFormat="1" ht="12.75" hidden="1" outlineLevel="3" x14ac:dyDescent="0.2">
      <c r="B26" s="17" t="s">
        <v>12</v>
      </c>
      <c r="D26" s="18">
        <f t="shared" si="51"/>
        <v>0</v>
      </c>
      <c r="E26" s="18">
        <f t="shared" si="51"/>
        <v>0</v>
      </c>
      <c r="F26" s="18">
        <f t="shared" si="51"/>
        <v>0</v>
      </c>
      <c r="G26" s="18">
        <f t="shared" si="51"/>
        <v>0</v>
      </c>
      <c r="H26" s="18">
        <f t="shared" si="51"/>
        <v>0</v>
      </c>
      <c r="I26" s="18">
        <f t="shared" si="51"/>
        <v>0</v>
      </c>
      <c r="J26" s="18">
        <f t="shared" si="51"/>
        <v>0</v>
      </c>
      <c r="K26" s="18">
        <f t="shared" si="51"/>
        <v>0</v>
      </c>
      <c r="L26" s="18">
        <f t="shared" si="51"/>
        <v>0</v>
      </c>
      <c r="M26" s="18">
        <f t="shared" si="51"/>
        <v>0</v>
      </c>
      <c r="N26" s="18">
        <f t="shared" si="51"/>
        <v>0</v>
      </c>
      <c r="O26" s="18">
        <f t="shared" si="51"/>
        <v>0</v>
      </c>
      <c r="P26" s="19">
        <f t="shared" si="52"/>
        <v>0</v>
      </c>
      <c r="Q26" s="19"/>
      <c r="R26" s="18">
        <f t="shared" si="53"/>
        <v>0</v>
      </c>
      <c r="S26" s="18">
        <f t="shared" si="53"/>
        <v>0</v>
      </c>
      <c r="T26" s="18">
        <f t="shared" si="53"/>
        <v>0</v>
      </c>
      <c r="U26" s="18">
        <f t="shared" si="53"/>
        <v>0</v>
      </c>
      <c r="V26" s="18">
        <f t="shared" si="53"/>
        <v>0</v>
      </c>
      <c r="W26" s="18">
        <f t="shared" si="53"/>
        <v>0</v>
      </c>
      <c r="X26" s="18">
        <f t="shared" si="53"/>
        <v>0</v>
      </c>
      <c r="Y26" s="18">
        <f t="shared" si="53"/>
        <v>0</v>
      </c>
      <c r="Z26" s="18">
        <f t="shared" si="53"/>
        <v>0</v>
      </c>
      <c r="AA26" s="18">
        <f t="shared" si="53"/>
        <v>0</v>
      </c>
      <c r="AB26" s="18">
        <f t="shared" si="53"/>
        <v>0</v>
      </c>
      <c r="AC26" s="18">
        <f t="shared" si="53"/>
        <v>0</v>
      </c>
      <c r="AD26" s="19">
        <f t="shared" si="42"/>
        <v>0</v>
      </c>
      <c r="AE26" s="18"/>
      <c r="AF26" s="18">
        <f t="shared" si="54"/>
        <v>0</v>
      </c>
      <c r="AG26" s="18">
        <f t="shared" si="54"/>
        <v>0</v>
      </c>
      <c r="AH26" s="18">
        <f t="shared" si="54"/>
        <v>0</v>
      </c>
      <c r="AI26" s="18">
        <f t="shared" si="54"/>
        <v>0</v>
      </c>
      <c r="AJ26" s="18">
        <f t="shared" si="54"/>
        <v>0</v>
      </c>
      <c r="AK26" s="20">
        <f t="shared" si="54"/>
        <v>0</v>
      </c>
      <c r="AL26" s="20">
        <f t="shared" si="54"/>
        <v>0</v>
      </c>
      <c r="AM26" s="20">
        <f t="shared" si="54"/>
        <v>0</v>
      </c>
      <c r="AN26" s="20">
        <f t="shared" si="54"/>
        <v>0</v>
      </c>
      <c r="AO26" s="20">
        <f t="shared" si="54"/>
        <v>0</v>
      </c>
      <c r="AP26" s="20">
        <f t="shared" si="54"/>
        <v>0</v>
      </c>
      <c r="AQ26" s="20">
        <f t="shared" si="54"/>
        <v>0</v>
      </c>
      <c r="AR26" s="21">
        <f t="shared" si="44"/>
        <v>0</v>
      </c>
      <c r="AT26" s="20">
        <f t="shared" si="55"/>
        <v>0</v>
      </c>
      <c r="AU26" s="20">
        <f t="shared" si="55"/>
        <v>0</v>
      </c>
      <c r="AV26" s="20">
        <f t="shared" si="55"/>
        <v>0</v>
      </c>
      <c r="AW26" s="20">
        <f t="shared" si="55"/>
        <v>0</v>
      </c>
      <c r="AX26" s="20">
        <f t="shared" si="55"/>
        <v>0</v>
      </c>
      <c r="AY26" s="20">
        <f t="shared" si="55"/>
        <v>0</v>
      </c>
      <c r="AZ26" s="20">
        <f t="shared" si="55"/>
        <v>0</v>
      </c>
      <c r="BA26" s="20">
        <f t="shared" si="55"/>
        <v>0</v>
      </c>
      <c r="BB26" s="20">
        <f t="shared" si="55"/>
        <v>0</v>
      </c>
      <c r="BC26" s="20">
        <f t="shared" si="55"/>
        <v>0</v>
      </c>
      <c r="BD26" s="20">
        <f t="shared" si="55"/>
        <v>0</v>
      </c>
      <c r="BE26" s="20">
        <f t="shared" si="55"/>
        <v>0</v>
      </c>
      <c r="BF26" s="21">
        <f t="shared" si="56"/>
        <v>0</v>
      </c>
      <c r="BH26" s="20">
        <f t="shared" si="57"/>
        <v>0</v>
      </c>
      <c r="BI26" s="20">
        <f t="shared" si="57"/>
        <v>0</v>
      </c>
      <c r="BJ26" s="20">
        <f t="shared" si="57"/>
        <v>0</v>
      </c>
      <c r="BK26" s="20">
        <f t="shared" si="57"/>
        <v>0</v>
      </c>
      <c r="BL26" s="20">
        <f t="shared" si="57"/>
        <v>0</v>
      </c>
      <c r="BM26" s="20">
        <f t="shared" si="57"/>
        <v>0</v>
      </c>
      <c r="BN26" s="20">
        <f t="shared" si="57"/>
        <v>0</v>
      </c>
      <c r="BO26" s="20">
        <f t="shared" si="57"/>
        <v>0</v>
      </c>
      <c r="BP26" s="20">
        <f t="shared" si="57"/>
        <v>0</v>
      </c>
      <c r="BQ26" s="20">
        <f t="shared" si="57"/>
        <v>0</v>
      </c>
      <c r="BR26" s="20">
        <f t="shared" si="57"/>
        <v>0</v>
      </c>
      <c r="BS26" s="20">
        <f t="shared" si="57"/>
        <v>0</v>
      </c>
      <c r="BT26" s="21">
        <f t="shared" si="58"/>
        <v>0</v>
      </c>
    </row>
    <row r="27" spans="2:72" s="16" customFormat="1" ht="12.75" hidden="1" outlineLevel="2" collapsed="1" x14ac:dyDescent="0.2">
      <c r="B27" s="17" t="s">
        <v>13</v>
      </c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9">
        <f t="shared" si="52"/>
        <v>0</v>
      </c>
      <c r="Q27" s="19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9">
        <f t="shared" si="42"/>
        <v>0</v>
      </c>
      <c r="AE27" s="18"/>
      <c r="AF27" s="18"/>
      <c r="AG27" s="18"/>
      <c r="AH27" s="18"/>
      <c r="AI27" s="18"/>
      <c r="AJ27" s="18"/>
      <c r="AK27" s="20"/>
      <c r="AL27" s="20">
        <f>[9]DisCos_Proj!D4</f>
        <v>147420</v>
      </c>
      <c r="AM27" s="20">
        <f>[9]DisCos_Proj!E4</f>
        <v>891540</v>
      </c>
      <c r="AN27" s="20">
        <f>[9]DisCos_Proj!F4</f>
        <v>2461114.5</v>
      </c>
      <c r="AO27" s="20">
        <f>[9]DisCos_Proj!G4</f>
        <v>4708145</v>
      </c>
      <c r="AP27" s="20">
        <f>[9]DisCos_Proj!H4</f>
        <v>7803367</v>
      </c>
      <c r="AQ27" s="20">
        <f>[9]DisCos_Proj!I4</f>
        <v>11060913.5</v>
      </c>
      <c r="AR27" s="21">
        <f t="shared" si="44"/>
        <v>27072500</v>
      </c>
      <c r="AT27" s="20">
        <f>[9]DisCos_Proj!J4</f>
        <v>13843960</v>
      </c>
      <c r="AU27" s="20">
        <f>[9]DisCos_Proj!K4</f>
        <v>16222869</v>
      </c>
      <c r="AV27" s="20">
        <f>[9]DisCos_Proj!L4</f>
        <v>17146064</v>
      </c>
      <c r="AW27" s="20">
        <f>[9]DisCos_Proj!M4</f>
        <v>17650620</v>
      </c>
      <c r="AX27" s="20">
        <f>[9]DisCos_Proj!N4</f>
        <v>17650620</v>
      </c>
      <c r="AY27" s="20">
        <f>[9]DisCos_Proj!O4</f>
        <v>17650620</v>
      </c>
      <c r="AZ27" s="20">
        <f>[9]DisCos_Proj!P4</f>
        <v>18204919.200000003</v>
      </c>
      <c r="BA27" s="20">
        <f>[9]DisCos_Proj!Q4</f>
        <v>18785613.600000001</v>
      </c>
      <c r="BB27" s="20">
        <f>[9]DisCos_Proj!R4</f>
        <v>19038640.920000002</v>
      </c>
      <c r="BC27" s="20">
        <f>[9]DisCos_Proj!S4</f>
        <v>20219703.920000002</v>
      </c>
      <c r="BD27" s="20">
        <f>[9]DisCos_Proj!T4</f>
        <v>20494653.920000002</v>
      </c>
      <c r="BE27" s="20">
        <f>[9]DisCos_Proj!U4</f>
        <v>20968936.560000002</v>
      </c>
      <c r="BF27" s="21">
        <f t="shared" si="56"/>
        <v>217877221.12000006</v>
      </c>
      <c r="BH27" s="20">
        <f>[9]DisCos_Proj!V4</f>
        <v>20968936.560000002</v>
      </c>
      <c r="BI27" s="20">
        <f>[9]DisCos_Proj!W4</f>
        <v>20968936.560000002</v>
      </c>
      <c r="BJ27" s="20">
        <f>[9]DisCos_Proj!X4</f>
        <v>20968936.560000002</v>
      </c>
      <c r="BK27" s="20">
        <f>[9]DisCos_Proj!Y4</f>
        <v>20968936.560000002</v>
      </c>
      <c r="BL27" s="20">
        <f>[9]DisCos_Proj!Z4</f>
        <v>20968936.560000002</v>
      </c>
      <c r="BM27" s="20">
        <f>[9]DisCos_Proj!AA4</f>
        <v>20968936.560000002</v>
      </c>
      <c r="BN27" s="20">
        <f>[9]DisCos_Proj!AB4</f>
        <v>21627444.009600002</v>
      </c>
      <c r="BO27" s="20">
        <f>[9]DisCos_Proj!AC4</f>
        <v>22317308.956800003</v>
      </c>
      <c r="BP27" s="20">
        <f>[9]DisCos_Proj!AD4</f>
        <v>22617905.41296</v>
      </c>
      <c r="BQ27" s="20">
        <f>[9]DisCos_Proj!AE4</f>
        <v>24021008.256960001</v>
      </c>
      <c r="BR27" s="20">
        <f>[9]DisCos_Proj!AF4</f>
        <v>24347648.856960002</v>
      </c>
      <c r="BS27" s="20">
        <f>[9]DisCos_Proj!AG4</f>
        <v>24911096.633280002</v>
      </c>
      <c r="BT27" s="21">
        <f t="shared" si="58"/>
        <v>265656031.48656005</v>
      </c>
    </row>
    <row r="28" spans="2:72" s="16" customFormat="1" ht="12.75" hidden="1" outlineLevel="2" x14ac:dyDescent="0.2">
      <c r="B28" s="17" t="s">
        <v>18</v>
      </c>
      <c r="D28" s="18">
        <f t="shared" ref="D28:O29" si="59">SUM(D38,D48,D58,D68,D78,D88,D98)</f>
        <v>393.1</v>
      </c>
      <c r="E28" s="18">
        <f t="shared" si="59"/>
        <v>382</v>
      </c>
      <c r="F28" s="18">
        <f t="shared" si="59"/>
        <v>1308.5</v>
      </c>
      <c r="G28" s="18">
        <f t="shared" si="59"/>
        <v>315</v>
      </c>
      <c r="H28" s="18">
        <f t="shared" si="59"/>
        <v>7815</v>
      </c>
      <c r="I28" s="18">
        <f t="shared" si="59"/>
        <v>563525.64</v>
      </c>
      <c r="J28" s="18">
        <f t="shared" si="59"/>
        <v>683815.09000000008</v>
      </c>
      <c r="K28" s="18">
        <f t="shared" si="59"/>
        <v>812809.11</v>
      </c>
      <c r="L28" s="18">
        <f t="shared" si="59"/>
        <v>1593971.37</v>
      </c>
      <c r="M28" s="18">
        <f t="shared" si="59"/>
        <v>1738303.52</v>
      </c>
      <c r="N28" s="18">
        <f t="shared" si="59"/>
        <v>1528676.11</v>
      </c>
      <c r="O28" s="18">
        <f t="shared" si="59"/>
        <v>1859010.65</v>
      </c>
      <c r="P28" s="19">
        <f t="shared" si="52"/>
        <v>8790325.0899999999</v>
      </c>
      <c r="Q28" s="19"/>
      <c r="R28" s="18">
        <f t="shared" ref="R28:AC28" si="60">SUM(R38,R48,R58,R68,R78,R88,R98)</f>
        <v>1975458.75</v>
      </c>
      <c r="S28" s="18">
        <f t="shared" si="60"/>
        <v>2157071.63</v>
      </c>
      <c r="T28" s="18">
        <f t="shared" si="60"/>
        <v>2420823.46</v>
      </c>
      <c r="U28" s="18">
        <f t="shared" si="60"/>
        <v>2378986.5300000003</v>
      </c>
      <c r="V28" s="18">
        <f t="shared" si="60"/>
        <v>1657904.2499999998</v>
      </c>
      <c r="W28" s="18">
        <f t="shared" si="60"/>
        <v>278602.2</v>
      </c>
      <c r="X28" s="18">
        <f t="shared" si="60"/>
        <v>319430.95</v>
      </c>
      <c r="Y28" s="18">
        <f t="shared" si="60"/>
        <v>393366.03</v>
      </c>
      <c r="Z28" s="18">
        <f t="shared" si="60"/>
        <v>529827.56000000006</v>
      </c>
      <c r="AA28" s="18">
        <f t="shared" si="60"/>
        <v>463945.92000000004</v>
      </c>
      <c r="AB28" s="18">
        <f t="shared" si="60"/>
        <v>502876</v>
      </c>
      <c r="AC28" s="18">
        <f t="shared" si="60"/>
        <v>260830.36</v>
      </c>
      <c r="AD28" s="19">
        <f t="shared" si="42"/>
        <v>13339123.639999999</v>
      </c>
      <c r="AE28" s="18"/>
      <c r="AF28" s="18">
        <f t="shared" ref="AF28:AQ29" si="61">SUM(AF38,AF48,AF58,AF68,AF78,AF88,AF98)</f>
        <v>309137.2</v>
      </c>
      <c r="AG28" s="18">
        <f t="shared" si="61"/>
        <v>283724.03999999998</v>
      </c>
      <c r="AH28" s="18" t="e">
        <f t="shared" si="61"/>
        <v>#VALUE!</v>
      </c>
      <c r="AI28" s="18" t="e">
        <f t="shared" si="61"/>
        <v>#VALUE!</v>
      </c>
      <c r="AJ28" s="18" t="e">
        <f t="shared" si="61"/>
        <v>#VALUE!</v>
      </c>
      <c r="AK28" s="20" t="e">
        <f t="shared" si="61"/>
        <v>#VALUE!</v>
      </c>
      <c r="AL28" s="20" t="e">
        <f t="shared" si="61"/>
        <v>#VALUE!</v>
      </c>
      <c r="AM28" s="20" t="e">
        <f t="shared" si="61"/>
        <v>#VALUE!</v>
      </c>
      <c r="AN28" s="20" t="e">
        <f t="shared" si="61"/>
        <v>#VALUE!</v>
      </c>
      <c r="AO28" s="20" t="e">
        <f t="shared" si="61"/>
        <v>#VALUE!</v>
      </c>
      <c r="AP28" s="20" t="e">
        <f t="shared" si="61"/>
        <v>#VALUE!</v>
      </c>
      <c r="AQ28" s="20" t="e">
        <f t="shared" si="61"/>
        <v>#VALUE!</v>
      </c>
      <c r="AR28" s="21" t="e">
        <f t="shared" si="44"/>
        <v>#VALUE!</v>
      </c>
      <c r="AT28" s="20" t="e">
        <f t="shared" ref="AT28:BE29" si="62">SUM(AT38,AT48,AT58,AT68,AT78,AT88,AT98)</f>
        <v>#VALUE!</v>
      </c>
      <c r="AU28" s="20" t="e">
        <f t="shared" si="62"/>
        <v>#VALUE!</v>
      </c>
      <c r="AV28" s="20" t="e">
        <f t="shared" si="62"/>
        <v>#VALUE!</v>
      </c>
      <c r="AW28" s="20" t="e">
        <f t="shared" si="62"/>
        <v>#VALUE!</v>
      </c>
      <c r="AX28" s="20" t="e">
        <f t="shared" si="62"/>
        <v>#VALUE!</v>
      </c>
      <c r="AY28" s="20" t="e">
        <f t="shared" si="62"/>
        <v>#VALUE!</v>
      </c>
      <c r="AZ28" s="20" t="e">
        <f t="shared" si="62"/>
        <v>#VALUE!</v>
      </c>
      <c r="BA28" s="20" t="e">
        <f t="shared" si="62"/>
        <v>#VALUE!</v>
      </c>
      <c r="BB28" s="20" t="e">
        <f t="shared" si="62"/>
        <v>#VALUE!</v>
      </c>
      <c r="BC28" s="20" t="e">
        <f t="shared" si="62"/>
        <v>#VALUE!</v>
      </c>
      <c r="BD28" s="20" t="e">
        <f t="shared" si="62"/>
        <v>#VALUE!</v>
      </c>
      <c r="BE28" s="20" t="e">
        <f t="shared" si="62"/>
        <v>#VALUE!</v>
      </c>
      <c r="BF28" s="21" t="e">
        <f t="shared" si="56"/>
        <v>#VALUE!</v>
      </c>
      <c r="BH28" s="20" t="e">
        <f t="shared" ref="BH28:BS29" si="63">SUM(BH38,BH48,BH58,BH68,BH78,BH88,BH98)</f>
        <v>#VALUE!</v>
      </c>
      <c r="BI28" s="20" t="e">
        <f t="shared" si="63"/>
        <v>#VALUE!</v>
      </c>
      <c r="BJ28" s="20" t="e">
        <f t="shared" si="63"/>
        <v>#VALUE!</v>
      </c>
      <c r="BK28" s="20" t="e">
        <f t="shared" si="63"/>
        <v>#VALUE!</v>
      </c>
      <c r="BL28" s="20" t="e">
        <f t="shared" si="63"/>
        <v>#VALUE!</v>
      </c>
      <c r="BM28" s="20" t="e">
        <f t="shared" si="63"/>
        <v>#VALUE!</v>
      </c>
      <c r="BN28" s="20" t="e">
        <f t="shared" si="63"/>
        <v>#VALUE!</v>
      </c>
      <c r="BO28" s="20" t="e">
        <f t="shared" si="63"/>
        <v>#VALUE!</v>
      </c>
      <c r="BP28" s="20" t="e">
        <f t="shared" si="63"/>
        <v>#VALUE!</v>
      </c>
      <c r="BQ28" s="20" t="e">
        <f t="shared" si="63"/>
        <v>#VALUE!</v>
      </c>
      <c r="BR28" s="20" t="e">
        <f t="shared" si="63"/>
        <v>#VALUE!</v>
      </c>
      <c r="BS28" s="20" t="e">
        <f t="shared" si="63"/>
        <v>#VALUE!</v>
      </c>
      <c r="BT28" s="21" t="e">
        <f t="shared" si="58"/>
        <v>#VALUE!</v>
      </c>
    </row>
    <row r="29" spans="2:72" collapsed="1" x14ac:dyDescent="0.25">
      <c r="B29" s="11" t="s">
        <v>15</v>
      </c>
      <c r="D29" s="12">
        <f t="shared" si="59"/>
        <v>4647785.37</v>
      </c>
      <c r="E29" s="12">
        <f t="shared" si="59"/>
        <v>4916904.04</v>
      </c>
      <c r="F29" s="12">
        <f t="shared" si="59"/>
        <v>6417102.8499999996</v>
      </c>
      <c r="G29" s="12">
        <f t="shared" si="59"/>
        <v>7422161.6399999997</v>
      </c>
      <c r="H29" s="12">
        <f t="shared" si="59"/>
        <v>9421212.0999999996</v>
      </c>
      <c r="I29" s="12">
        <f t="shared" si="59"/>
        <v>8721687.7400000002</v>
      </c>
      <c r="J29" s="12">
        <f t="shared" si="59"/>
        <v>11476783.42</v>
      </c>
      <c r="K29" s="12">
        <f t="shared" si="59"/>
        <v>12615243.199999999</v>
      </c>
      <c r="L29" s="12">
        <f t="shared" si="59"/>
        <v>13131489.35</v>
      </c>
      <c r="M29" s="12">
        <f>SUM(M39,M49,M59,M69,M79,M89,M99)</f>
        <v>15113328.299999999</v>
      </c>
      <c r="N29" s="12">
        <f>SUM(N39,N49,N59,N69,N79,N89,N99)</f>
        <v>14845558.57</v>
      </c>
      <c r="O29" s="12">
        <f>SUM(O39,O49,O59,O69,O79,O89,O99)</f>
        <v>15276082.84</v>
      </c>
      <c r="P29" s="13">
        <f t="shared" si="52"/>
        <v>124005339.41999999</v>
      </c>
      <c r="Q29" s="13"/>
      <c r="R29" s="12">
        <f>[10]RevProj!R17</f>
        <v>18300789.885714285</v>
      </c>
      <c r="S29" s="12">
        <f>[10]RevProj!S17</f>
        <v>19950495.333333332</v>
      </c>
      <c r="T29" s="12">
        <f>[10]RevProj!T17</f>
        <v>20965759.333333336</v>
      </c>
      <c r="U29" s="12">
        <f>[10]RevProj!U17</f>
        <v>22671553.866666667</v>
      </c>
      <c r="V29" s="12">
        <f>[10]RevProj!V17</f>
        <v>22870906.39047619</v>
      </c>
      <c r="W29" s="12">
        <f>[10]RevProj!W17</f>
        <v>23104144.199999999</v>
      </c>
      <c r="X29" s="12">
        <f>[10]RevProj!X17</f>
        <v>27452371.170000002</v>
      </c>
      <c r="Y29" s="12">
        <f>[10]RevProj!Y17</f>
        <v>28986015.18</v>
      </c>
      <c r="Z29" s="12">
        <f>[10]RevProj!Z17</f>
        <v>33359764.171428565</v>
      </c>
      <c r="AA29" s="12">
        <f>[10]RevProj!AA17</f>
        <v>35359615.580952376</v>
      </c>
      <c r="AB29" s="12">
        <f>[10]RevProj!AB17</f>
        <v>30815177.819047619</v>
      </c>
      <c r="AC29" s="12">
        <f>[10]RevProj!AC17</f>
        <v>34284438.533333324</v>
      </c>
      <c r="AD29" s="13">
        <f t="shared" si="42"/>
        <v>318121031.46428567</v>
      </c>
      <c r="AE29" s="12"/>
      <c r="AF29" s="12">
        <f>[10]RevProj!AF17</f>
        <v>31809551.276190475</v>
      </c>
      <c r="AG29" s="12">
        <f>[10]RevProj!AG17</f>
        <v>31523101.038095236</v>
      </c>
      <c r="AH29" s="12" t="e">
        <f t="shared" si="61"/>
        <v>#VALUE!</v>
      </c>
      <c r="AI29" s="12" t="e">
        <f t="shared" si="61"/>
        <v>#VALUE!</v>
      </c>
      <c r="AJ29" s="12" t="e">
        <f t="shared" si="61"/>
        <v>#VALUE!</v>
      </c>
      <c r="AK29" s="14" t="e">
        <f t="shared" si="61"/>
        <v>#VALUE!</v>
      </c>
      <c r="AL29" s="14" t="e">
        <f t="shared" si="61"/>
        <v>#VALUE!</v>
      </c>
      <c r="AM29" s="14" t="e">
        <f t="shared" si="61"/>
        <v>#VALUE!</v>
      </c>
      <c r="AN29" s="14" t="e">
        <f t="shared" si="61"/>
        <v>#VALUE!</v>
      </c>
      <c r="AO29" s="14" t="e">
        <f t="shared" si="61"/>
        <v>#VALUE!</v>
      </c>
      <c r="AP29" s="14" t="e">
        <f t="shared" si="61"/>
        <v>#VALUE!</v>
      </c>
      <c r="AQ29" s="14" t="e">
        <f t="shared" si="61"/>
        <v>#VALUE!</v>
      </c>
      <c r="AR29" s="15" t="e">
        <f t="shared" si="44"/>
        <v>#VALUE!</v>
      </c>
      <c r="AT29" s="14" t="e">
        <f t="shared" si="62"/>
        <v>#VALUE!</v>
      </c>
      <c r="AU29" s="14" t="e">
        <f t="shared" si="62"/>
        <v>#VALUE!</v>
      </c>
      <c r="AV29" s="14" t="e">
        <f t="shared" si="62"/>
        <v>#VALUE!</v>
      </c>
      <c r="AW29" s="14" t="e">
        <f t="shared" si="62"/>
        <v>#VALUE!</v>
      </c>
      <c r="AX29" s="14" t="e">
        <f t="shared" si="62"/>
        <v>#VALUE!</v>
      </c>
      <c r="AY29" s="14" t="e">
        <f t="shared" si="62"/>
        <v>#VALUE!</v>
      </c>
      <c r="AZ29" s="14" t="e">
        <f t="shared" si="62"/>
        <v>#VALUE!</v>
      </c>
      <c r="BA29" s="14" t="e">
        <f t="shared" si="62"/>
        <v>#VALUE!</v>
      </c>
      <c r="BB29" s="14" t="e">
        <f t="shared" si="62"/>
        <v>#VALUE!</v>
      </c>
      <c r="BC29" s="14" t="e">
        <f t="shared" si="62"/>
        <v>#VALUE!</v>
      </c>
      <c r="BD29" s="14" t="e">
        <f t="shared" si="62"/>
        <v>#VALUE!</v>
      </c>
      <c r="BE29" s="14" t="e">
        <f t="shared" si="62"/>
        <v>#VALUE!</v>
      </c>
      <c r="BF29" s="15" t="e">
        <f t="shared" si="56"/>
        <v>#VALUE!</v>
      </c>
      <c r="BH29" s="14" t="e">
        <f t="shared" si="63"/>
        <v>#VALUE!</v>
      </c>
      <c r="BI29" s="14" t="e">
        <f t="shared" si="63"/>
        <v>#VALUE!</v>
      </c>
      <c r="BJ29" s="14" t="e">
        <f t="shared" si="63"/>
        <v>#VALUE!</v>
      </c>
      <c r="BK29" s="14" t="e">
        <f t="shared" si="63"/>
        <v>#VALUE!</v>
      </c>
      <c r="BL29" s="14" t="e">
        <f t="shared" si="63"/>
        <v>#VALUE!</v>
      </c>
      <c r="BM29" s="14" t="e">
        <f t="shared" si="63"/>
        <v>#VALUE!</v>
      </c>
      <c r="BN29" s="14" t="e">
        <f t="shared" si="63"/>
        <v>#VALUE!</v>
      </c>
      <c r="BO29" s="14" t="e">
        <f t="shared" si="63"/>
        <v>#VALUE!</v>
      </c>
      <c r="BP29" s="14" t="e">
        <f t="shared" si="63"/>
        <v>#VALUE!</v>
      </c>
      <c r="BQ29" s="14" t="e">
        <f t="shared" si="63"/>
        <v>#VALUE!</v>
      </c>
      <c r="BR29" s="14" t="e">
        <f t="shared" si="63"/>
        <v>#VALUE!</v>
      </c>
      <c r="BS29" s="14" t="e">
        <f t="shared" si="63"/>
        <v>#VALUE!</v>
      </c>
      <c r="BT29" s="15" t="e">
        <f t="shared" si="58"/>
        <v>#VALUE!</v>
      </c>
    </row>
    <row r="30" spans="2:72" x14ac:dyDescent="0.25">
      <c r="B30" s="5"/>
      <c r="P30" s="1"/>
      <c r="Q30" s="1"/>
      <c r="AD30" s="1"/>
    </row>
    <row r="31" spans="2:72" hidden="1" outlineLevel="1" x14ac:dyDescent="0.25">
      <c r="B31" s="22" t="s">
        <v>19</v>
      </c>
      <c r="D31" s="7">
        <f t="shared" ref="D31:L31" si="64">SUBTOTAL(9,D32:D39)</f>
        <v>5044293.08</v>
      </c>
      <c r="E31" s="7">
        <f t="shared" si="64"/>
        <v>5257881.24</v>
      </c>
      <c r="F31" s="7">
        <f t="shared" si="64"/>
        <v>6581217.6400000006</v>
      </c>
      <c r="G31" s="7">
        <f t="shared" si="64"/>
        <v>7158900.0899999999</v>
      </c>
      <c r="H31" s="7">
        <f t="shared" si="64"/>
        <v>6484164.0999999996</v>
      </c>
      <c r="I31" s="7">
        <f t="shared" si="64"/>
        <v>6579684.1699999999</v>
      </c>
      <c r="J31" s="7">
        <f t="shared" si="64"/>
        <v>7672732.5999999996</v>
      </c>
      <c r="K31" s="7">
        <f t="shared" si="64"/>
        <v>8766523.8300000001</v>
      </c>
      <c r="L31" s="7">
        <f t="shared" si="64"/>
        <v>10104196.699999999</v>
      </c>
      <c r="M31" s="7">
        <f>SUBTOTAL(9,M32:M39)</f>
        <v>13208808.83</v>
      </c>
      <c r="N31" s="7">
        <f>SUBTOTAL(9,N32:N39)</f>
        <v>12100781.77</v>
      </c>
      <c r="O31" s="7">
        <f>SUBTOTAL(9,O32:O39)</f>
        <v>14010580.65</v>
      </c>
      <c r="P31" s="8">
        <f>SUBTOTAL(9,P32:P39)</f>
        <v>102969764.70000002</v>
      </c>
      <c r="Q31" s="8"/>
      <c r="R31" s="7">
        <f t="shared" ref="R31:AD31" si="65">SUBTOTAL(9,R32:R39)</f>
        <v>14572913.42</v>
      </c>
      <c r="S31" s="7">
        <f t="shared" si="65"/>
        <v>15444736.09</v>
      </c>
      <c r="T31" s="7">
        <f t="shared" si="65"/>
        <v>16829924.210000001</v>
      </c>
      <c r="U31" s="7">
        <f t="shared" si="65"/>
        <v>17409444.739999998</v>
      </c>
      <c r="V31" s="7">
        <f t="shared" si="65"/>
        <v>16489275.940000001</v>
      </c>
      <c r="W31" s="7">
        <f t="shared" si="65"/>
        <v>17492904.120000001</v>
      </c>
      <c r="X31" s="7">
        <f t="shared" si="65"/>
        <v>20239435.890000001</v>
      </c>
      <c r="Y31" s="7">
        <f t="shared" si="65"/>
        <v>25248117.140000001</v>
      </c>
      <c r="Z31" s="7">
        <f t="shared" si="65"/>
        <v>29162507.27</v>
      </c>
      <c r="AA31" s="7">
        <f t="shared" si="65"/>
        <v>30021309.300000001</v>
      </c>
      <c r="AB31" s="7">
        <f t="shared" si="65"/>
        <v>26996166.359999999</v>
      </c>
      <c r="AC31" s="7">
        <f t="shared" si="65"/>
        <v>35343014.790000007</v>
      </c>
      <c r="AD31" s="8">
        <f t="shared" si="65"/>
        <v>265249749.26999998</v>
      </c>
      <c r="AE31" s="7"/>
      <c r="AF31" s="7">
        <f>SUBTOTAL(9,AF32:AF39)</f>
        <v>32244856.760000002</v>
      </c>
      <c r="AG31" s="7">
        <f t="shared" ref="AG31:AR31" si="66">SUBTOTAL(9,AG32:AG39)</f>
        <v>30997350.520000003</v>
      </c>
      <c r="AH31" s="7">
        <f t="shared" si="66"/>
        <v>40035588.319999993</v>
      </c>
      <c r="AI31" s="7">
        <f t="shared" si="66"/>
        <v>31455161.420000002</v>
      </c>
      <c r="AJ31" s="7">
        <f t="shared" si="66"/>
        <v>21121700.420000002</v>
      </c>
      <c r="AK31" s="9">
        <f t="shared" si="66"/>
        <v>39635001.061581165</v>
      </c>
      <c r="AL31" s="9">
        <f t="shared" si="66"/>
        <v>41561516.656722791</v>
      </c>
      <c r="AM31" s="9">
        <f t="shared" si="66"/>
        <v>43349193.057596445</v>
      </c>
      <c r="AN31" s="9">
        <f t="shared" si="66"/>
        <v>45223912.245678797</v>
      </c>
      <c r="AO31" s="9">
        <f t="shared" si="66"/>
        <v>47223980.258792192</v>
      </c>
      <c r="AP31" s="9">
        <f t="shared" si="66"/>
        <v>49324933.441748366</v>
      </c>
      <c r="AQ31" s="9">
        <f t="shared" si="66"/>
        <v>51553826.922915898</v>
      </c>
      <c r="AR31" s="10">
        <f t="shared" si="66"/>
        <v>473727021.08503568</v>
      </c>
      <c r="AT31" s="9">
        <f>SUBTOTAL(9,AT32:AT39)</f>
        <v>54452359.5264621</v>
      </c>
      <c r="AU31" s="9">
        <f t="shared" ref="AU31:BF31" si="67">SUBTOTAL(9,AU32:AU39)</f>
        <v>57483689.005534731</v>
      </c>
      <c r="AV31" s="9">
        <f t="shared" si="67"/>
        <v>60767371.584977336</v>
      </c>
      <c r="AW31" s="9">
        <f t="shared" si="67"/>
        <v>63711210.034166954</v>
      </c>
      <c r="AX31" s="9">
        <f t="shared" si="67"/>
        <v>66843095.971545152</v>
      </c>
      <c r="AY31" s="9">
        <f t="shared" si="67"/>
        <v>70165290.563409522</v>
      </c>
      <c r="AZ31" s="9">
        <f t="shared" si="67"/>
        <v>73025515.017252266</v>
      </c>
      <c r="BA31" s="9">
        <f t="shared" si="67"/>
        <v>75752147.243649989</v>
      </c>
      <c r="BB31" s="9">
        <f t="shared" si="67"/>
        <v>78567755.50113456</v>
      </c>
      <c r="BC31" s="9">
        <f t="shared" si="67"/>
        <v>81520873.217631772</v>
      </c>
      <c r="BD31" s="9">
        <f t="shared" si="67"/>
        <v>84576085.813735798</v>
      </c>
      <c r="BE31" s="9">
        <f t="shared" si="67"/>
        <v>89093902.491167068</v>
      </c>
      <c r="BF31" s="10">
        <f t="shared" si="67"/>
        <v>855959295.97066712</v>
      </c>
      <c r="BH31" s="9">
        <f>SUBTOTAL(9,BH32:BH39)</f>
        <v>92452041.246608153</v>
      </c>
      <c r="BI31" s="9">
        <f t="shared" ref="BI31:BT31" si="68">SUBTOTAL(9,BI32:BI39)</f>
        <v>95933023.178461924</v>
      </c>
      <c r="BJ31" s="9">
        <f t="shared" si="68"/>
        <v>99546712.833250135</v>
      </c>
      <c r="BK31" s="9">
        <f t="shared" si="68"/>
        <v>103324043.36681387</v>
      </c>
      <c r="BL31" s="9">
        <f t="shared" si="68"/>
        <v>107228933.93074049</v>
      </c>
      <c r="BM31" s="9">
        <f t="shared" si="68"/>
        <v>111298525.79930058</v>
      </c>
      <c r="BN31" s="9">
        <f t="shared" si="68"/>
        <v>115522138.81586114</v>
      </c>
      <c r="BO31" s="9">
        <f t="shared" si="68"/>
        <v>119909083.9916952</v>
      </c>
      <c r="BP31" s="9">
        <f t="shared" si="68"/>
        <v>124475933.44908245</v>
      </c>
      <c r="BQ31" s="9">
        <f t="shared" si="68"/>
        <v>129219981.35340634</v>
      </c>
      <c r="BR31" s="9">
        <f t="shared" si="68"/>
        <v>134145491.05806066</v>
      </c>
      <c r="BS31" s="9">
        <f t="shared" si="68"/>
        <v>139281824.84789175</v>
      </c>
      <c r="BT31" s="10">
        <f t="shared" si="68"/>
        <v>1372337733.8711724</v>
      </c>
    </row>
    <row r="32" spans="2:72" hidden="1" outlineLevel="1" x14ac:dyDescent="0.25">
      <c r="B32" s="11" t="s">
        <v>7</v>
      </c>
      <c r="D32" s="12">
        <f>SUM('ANS_RevData (LA)'!D$17,'ANS_RevData (LA)'!D$33,'ANS_RevData (LA)'!D$49)</f>
        <v>10000</v>
      </c>
      <c r="E32" s="12">
        <f>SUM('ANS_RevData (LA)'!E$17,'ANS_RevData (LA)'!E$33,'ANS_RevData (LA)'!E$49)</f>
        <v>11050</v>
      </c>
      <c r="F32" s="12">
        <f>SUM('ANS_RevData (LA)'!F$17,'ANS_RevData (LA)'!F$33,'ANS_RevData (LA)'!F$49)</f>
        <v>10100</v>
      </c>
      <c r="G32" s="12">
        <f>SUM('ANS_RevData (LA)'!G$17,'ANS_RevData (LA)'!G$33,'ANS_RevData (LA)'!G$49)</f>
        <v>6250</v>
      </c>
      <c r="H32" s="12">
        <f>SUM('ANS_RevData (LA)'!H$17,'ANS_RevData (LA)'!H$33,'ANS_RevData (LA)'!H$49)</f>
        <v>6000</v>
      </c>
      <c r="I32" s="12">
        <f>SUM('ANS_RevData (LA)'!I$17,'ANS_RevData (LA)'!I$33,'ANS_RevData (LA)'!I$49)</f>
        <v>5150</v>
      </c>
      <c r="J32" s="12">
        <f>SUM('ANS_RevData (LA)'!J$17,'ANS_RevData (LA)'!J$33,'ANS_RevData (LA)'!J$49)</f>
        <v>13150</v>
      </c>
      <c r="K32" s="12">
        <f>SUM('ANS_RevData (LA)'!K$17,'ANS_RevData (LA)'!K$33,'ANS_RevData (LA)'!K$49)</f>
        <v>27050</v>
      </c>
      <c r="L32" s="12">
        <f>SUM('ANS_RevData (LA)'!L$17,'ANS_RevData (LA)'!L$33,'ANS_RevData (LA)'!L$49)</f>
        <v>130000</v>
      </c>
      <c r="M32" s="12">
        <f>SUM('ANS_RevData (LA)'!M$17,'ANS_RevData (LA)'!M$33,'ANS_RevData (LA)'!M$49)</f>
        <v>183300</v>
      </c>
      <c r="N32" s="12">
        <f>SUM('ANS_RevData (LA)'!N$17,'ANS_RevData (LA)'!N$33,'ANS_RevData (LA)'!N$49)</f>
        <v>195450</v>
      </c>
      <c r="O32" s="12">
        <f>SUM('ANS_RevData (LA)'!O$17,'ANS_RevData (LA)'!O$33,'ANS_RevData (LA)'!O$49)</f>
        <v>205350</v>
      </c>
      <c r="P32" s="13">
        <f>SUM(D32:O32)</f>
        <v>802850</v>
      </c>
      <c r="Q32" s="13"/>
      <c r="R32" s="12">
        <f>SUM('ANS_RevData (LA)'!P$17,'ANS_RevData (LA)'!P$33,'ANS_RevData (LA)'!P$49)</f>
        <v>204800</v>
      </c>
      <c r="S32" s="12">
        <f>SUM('ANS_RevData (LA)'!Q$17,'ANS_RevData (LA)'!Q$33,'ANS_RevData (LA)'!Q$49)</f>
        <v>326950</v>
      </c>
      <c r="T32" s="12">
        <f>SUM('ANS_RevData (LA)'!R$17,'ANS_RevData (LA)'!R$33,'ANS_RevData (LA)'!R$49)</f>
        <v>523000</v>
      </c>
      <c r="U32" s="12">
        <f>SUM('ANS_RevData (LA)'!S$17,'ANS_RevData (LA)'!S$33,'ANS_RevData (LA)'!S$49)</f>
        <v>728900</v>
      </c>
      <c r="V32" s="12">
        <f>SUM('ANS_RevData (LA)'!T$17,'ANS_RevData (LA)'!T$33,'ANS_RevData (LA)'!T$49)</f>
        <v>715550</v>
      </c>
      <c r="W32" s="12">
        <f>SUM('ANS_RevData (LA)'!U$17,'ANS_RevData (LA)'!U$33,'ANS_RevData (LA)'!U$49)</f>
        <v>1005400</v>
      </c>
      <c r="X32" s="12">
        <f>SUM('ANS_RevData (LA)'!V$17,'ANS_RevData (LA)'!V$33,'ANS_RevData (LA)'!V$49)</f>
        <v>1411050</v>
      </c>
      <c r="Y32" s="12">
        <f>SUM('ANS_RevData (LA)'!W$17,'ANS_RevData (LA)'!W$33,'ANS_RevData (LA)'!W$49)</f>
        <v>1735400</v>
      </c>
      <c r="Z32" s="12">
        <f>SUM('ANS_RevData (LA)'!X$17,'ANS_RevData (LA)'!X$33,'ANS_RevData (LA)'!X$49)</f>
        <v>2123700</v>
      </c>
      <c r="AA32" s="12">
        <f>SUM('ANS_RevData (LA)'!Y$17,'ANS_RevData (LA)'!Y$33,'ANS_RevData (LA)'!Y$49)</f>
        <v>2126600</v>
      </c>
      <c r="AB32" s="12">
        <f>SUM('ANS_RevData (LA)'!Z$17,'ANS_RevData (LA)'!Z$33,'ANS_RevData (LA)'!Z$49)</f>
        <v>2154850</v>
      </c>
      <c r="AC32" s="12">
        <f>SUM('ANS_RevData (LA)'!AA$17,'ANS_RevData (LA)'!AA$33,'ANS_RevData (LA)'!AA$49)</f>
        <v>2750750</v>
      </c>
      <c r="AD32" s="13">
        <f>SUM(R32:AC32)</f>
        <v>15806950</v>
      </c>
      <c r="AE32" s="12"/>
      <c r="AF32" s="12">
        <f>SUM('ANS_RevData (LA)'!AF$17,'ANS_RevData (LA)'!AF$33,'ANS_RevData (LA)'!AF$49)</f>
        <v>2393150</v>
      </c>
      <c r="AG32" s="12">
        <f>SUM('ANS_RevData (LA)'!AG$17,'ANS_RevData (LA)'!AG$33,'ANS_RevData (LA)'!AG$49)</f>
        <v>2869500</v>
      </c>
      <c r="AH32" s="12">
        <f>SUM('ANS_RevData (LA)'!AH$17,'ANS_RevData (LA)'!AH$33,'ANS_RevData (LA)'!AH$49)</f>
        <v>3066400</v>
      </c>
      <c r="AI32" s="12">
        <f>SUM('ANS_RevData (LA)'!AI$17,'ANS_RevData (LA)'!AI$33,'ANS_RevData (LA)'!AI$49)</f>
        <v>2403550</v>
      </c>
      <c r="AJ32" s="12">
        <f>SUM('ANS_RevData (LA)'!AJ$17,'ANS_RevData (LA)'!AJ$33,'ANS_RevData (LA)'!AJ$49)</f>
        <v>1903000</v>
      </c>
      <c r="AK32" s="14">
        <f>SUM('ANS_RevData (LA)'!AK$17,'ANS_RevData (LA)'!AK$33,'ANS_RevData (LA)'!AK$49)</f>
        <v>4423591.8208372947</v>
      </c>
      <c r="AL32" s="14">
        <f>SUM('ANS_RevData (LA)'!AL$17,'ANS_RevData (LA)'!AL$33,'ANS_RevData (LA)'!AL$49)</f>
        <v>5337298.3593843803</v>
      </c>
      <c r="AM32" s="14">
        <f>SUM('ANS_RevData (LA)'!AM$17,'ANS_RevData (LA)'!AM$33,'ANS_RevData (LA)'!AM$49)</f>
        <v>5870632.1134514734</v>
      </c>
      <c r="AN32" s="14">
        <f>SUM('ANS_RevData (LA)'!AN$17,'ANS_RevData (LA)'!AN$33,'ANS_RevData (LA)'!AN$49)</f>
        <v>6453265.6262978772</v>
      </c>
      <c r="AO32" s="14">
        <f>SUM('ANS_RevData (LA)'!AO$17,'ANS_RevData (LA)'!AO$33,'ANS_RevData (LA)'!AO$49)</f>
        <v>7098644.2866815869</v>
      </c>
      <c r="AP32" s="14">
        <f>SUM('ANS_RevData (LA)'!AP$17,'ANS_RevData (LA)'!AP$33,'ANS_RevData (LA)'!AP$49)</f>
        <v>7811249.8908552658</v>
      </c>
      <c r="AQ32" s="14">
        <f>SUM('ANS_RevData (LA)'!AQ$17,'ANS_RevData (LA)'!AQ$33,'ANS_RevData (LA)'!AQ$49)</f>
        <v>8591082.4388189148</v>
      </c>
      <c r="AR32" s="15">
        <f>SUM(AF32:AQ32)</f>
        <v>58221364.536326796</v>
      </c>
      <c r="AT32" s="14">
        <f>SUM('ANS_RevData (LA)'!AR$17,'ANS_RevData (LA)'!AR$33,'ANS_RevData (LA)'!AR$49)</f>
        <v>9766508.2026844304</v>
      </c>
      <c r="AU32" s="14">
        <f>SUM('ANS_RevData (LA)'!AS$17,'ANS_RevData (LA)'!AS$33,'ANS_RevData (LA)'!AS$49)</f>
        <v>11085351.446635213</v>
      </c>
      <c r="AV32" s="14">
        <f>SUM('ANS_RevData (LA)'!AT$17,'ANS_RevData (LA)'!AT$33,'ANS_RevData (LA)'!AT$49)</f>
        <v>12580329.283315718</v>
      </c>
      <c r="AW32" s="14">
        <f>SUM('ANS_RevData (LA)'!AU$17,'ANS_RevData (LA)'!AU$33,'ANS_RevData (LA)'!AU$49)</f>
        <v>13832543.156310221</v>
      </c>
      <c r="AX32" s="14">
        <f>SUM('ANS_RevData (LA)'!AV$17,'ANS_RevData (LA)'!AV$33,'ANS_RevData (LA)'!AV$49)</f>
        <v>15217866.378008863</v>
      </c>
      <c r="AY32" s="14">
        <f>SUM('ANS_RevData (LA)'!AW$17,'ANS_RevData (LA)'!AW$33,'ANS_RevData (LA)'!AW$49)</f>
        <v>16741228.924289577</v>
      </c>
      <c r="AZ32" s="14">
        <f>SUM('ANS_RevData (LA)'!AX$17,'ANS_RevData (LA)'!AX$33,'ANS_RevData (LA)'!AX$49)</f>
        <v>17707504.196364071</v>
      </c>
      <c r="BA32" s="14">
        <f>SUM('ANS_RevData (LA)'!AY$17,'ANS_RevData (LA)'!AY$33,'ANS_RevData (LA)'!AY$49)</f>
        <v>18489577.642454054</v>
      </c>
      <c r="BB32" s="14">
        <f>SUM('ANS_RevData (LA)'!AZ$17,'ANS_RevData (LA)'!AZ$33,'ANS_RevData (LA)'!AZ$49)</f>
        <v>19304816.380813751</v>
      </c>
      <c r="BC32" s="14">
        <f>SUM('ANS_RevData (LA)'!BA$17,'ANS_RevData (LA)'!BA$33,'ANS_RevData (LA)'!BA$49)</f>
        <v>20156656.455236882</v>
      </c>
      <c r="BD32" s="14">
        <f>SUM('ANS_RevData (LA)'!BB$17,'ANS_RevData (LA)'!BB$33,'ANS_RevData (LA)'!BB$49)</f>
        <v>21045247.258931857</v>
      </c>
      <c r="BE32" s="14">
        <f>SUM('ANS_RevData (LA)'!BC$17,'ANS_RevData (LA)'!BC$33,'ANS_RevData (LA)'!BC$49)</f>
        <v>22639422.186004672</v>
      </c>
      <c r="BF32" s="15">
        <f>SUM(AT32:BE32)</f>
        <v>198567051.5110493</v>
      </c>
      <c r="BH32" s="14">
        <f>SUM('ANS_RevData (LA)'!BD$17,'ANS_RevData (LA)'!BD$33,'ANS_RevData (LA)'!BD$49)</f>
        <v>23637070.031847823</v>
      </c>
      <c r="BI32" s="14">
        <f>SUM('ANS_RevData (LA)'!BE$17,'ANS_RevData (LA)'!BE$33,'ANS_RevData (LA)'!BE$49)</f>
        <v>24679386.447009198</v>
      </c>
      <c r="BJ32" s="14">
        <f>SUM('ANS_RevData (LA)'!BF$17,'ANS_RevData (LA)'!BF$33,'ANS_RevData (LA)'!BF$49)</f>
        <v>25766222.038280375</v>
      </c>
      <c r="BK32" s="14">
        <f>SUM('ANS_RevData (LA)'!BG$17,'ANS_RevData (LA)'!BG$33,'ANS_RevData (LA)'!BG$49)</f>
        <v>26901162.242663488</v>
      </c>
      <c r="BL32" s="14">
        <f>SUM('ANS_RevData (LA)'!BH$17,'ANS_RevData (LA)'!BH$33,'ANS_RevData (LA)'!BH$49)</f>
        <v>28087344.317535397</v>
      </c>
      <c r="BM32" s="14">
        <f>SUM('ANS_RevData (LA)'!BI$17,'ANS_RevData (LA)'!BI$33,'ANS_RevData (LA)'!BI$49)</f>
        <v>29325067.049312949</v>
      </c>
      <c r="BN32" s="14">
        <f>SUM('ANS_RevData (LA)'!BJ$17,'ANS_RevData (LA)'!BJ$33,'ANS_RevData (LA)'!BJ$49)</f>
        <v>30617766.481789857</v>
      </c>
      <c r="BO32" s="14">
        <f>SUM('ANS_RevData (LA)'!BK$17,'ANS_RevData (LA)'!BK$33,'ANS_RevData (LA)'!BK$49)</f>
        <v>31968579.872342981</v>
      </c>
      <c r="BP32" s="14">
        <f>SUM('ANS_RevData (LA)'!BL$17,'ANS_RevData (LA)'!BL$33,'ANS_RevData (LA)'!BL$49)</f>
        <v>33377656.614180747</v>
      </c>
      <c r="BQ32" s="14">
        <f>SUM('ANS_RevData (LA)'!BM$17,'ANS_RevData (LA)'!BM$33,'ANS_RevData (LA)'!BM$49)</f>
        <v>34848582.144305281</v>
      </c>
      <c r="BR32" s="14">
        <f>SUM('ANS_RevData (LA)'!BN$17,'ANS_RevData (LA)'!BN$33,'ANS_RevData (LA)'!BN$49)</f>
        <v>36384493.720093459</v>
      </c>
      <c r="BS32" s="14">
        <f>SUM('ANS_RevData (LA)'!BO$17,'ANS_RevData (LA)'!BO$33,'ANS_RevData (LA)'!BO$49)</f>
        <v>37989126.171755821</v>
      </c>
      <c r="BT32" s="15">
        <f>SUM(BH32:BS32)</f>
        <v>363582457.13111734</v>
      </c>
    </row>
    <row r="33" spans="2:72" hidden="1" outlineLevel="1" x14ac:dyDescent="0.25">
      <c r="B33" s="11" t="s">
        <v>8</v>
      </c>
      <c r="D33" s="12">
        <f>SUBTOTAL(9,D34:D38)</f>
        <v>2593211.11</v>
      </c>
      <c r="E33" s="12">
        <f t="shared" ref="E33:P33" si="69">SUBTOTAL(9,E34:E38)</f>
        <v>2652509.31</v>
      </c>
      <c r="F33" s="12">
        <f t="shared" si="69"/>
        <v>3395952.04</v>
      </c>
      <c r="G33" s="12">
        <f t="shared" si="69"/>
        <v>3559060</v>
      </c>
      <c r="H33" s="12">
        <f t="shared" si="69"/>
        <v>1619875</v>
      </c>
      <c r="I33" s="12">
        <f t="shared" si="69"/>
        <v>2539753.63</v>
      </c>
      <c r="J33" s="12">
        <f t="shared" si="69"/>
        <v>2707300.71</v>
      </c>
      <c r="K33" s="12">
        <f t="shared" si="69"/>
        <v>2876048.9200000004</v>
      </c>
      <c r="L33" s="12">
        <f t="shared" si="69"/>
        <v>3887610.35</v>
      </c>
      <c r="M33" s="12">
        <f t="shared" si="69"/>
        <v>5351633.7300000004</v>
      </c>
      <c r="N33" s="12">
        <f t="shared" si="69"/>
        <v>5352710.3099999996</v>
      </c>
      <c r="O33" s="12">
        <f t="shared" si="69"/>
        <v>6785010.9500000002</v>
      </c>
      <c r="P33" s="13">
        <f t="shared" si="69"/>
        <v>43320676.060000002</v>
      </c>
      <c r="Q33" s="13"/>
      <c r="R33" s="12">
        <f t="shared" ref="R33:AD33" si="70">SUBTOTAL(9,R34:R38)</f>
        <v>6069820.54</v>
      </c>
      <c r="S33" s="12">
        <f t="shared" si="70"/>
        <v>6386344.7399999993</v>
      </c>
      <c r="T33" s="12">
        <f t="shared" si="70"/>
        <v>7030384.54</v>
      </c>
      <c r="U33" s="12">
        <f t="shared" si="70"/>
        <v>6545927.9699999997</v>
      </c>
      <c r="V33" s="12">
        <f t="shared" si="70"/>
        <v>6490650.04</v>
      </c>
      <c r="W33" s="12">
        <f t="shared" si="70"/>
        <v>6951592.1600000001</v>
      </c>
      <c r="X33" s="12">
        <f t="shared" si="70"/>
        <v>7165979.9799999995</v>
      </c>
      <c r="Y33" s="12">
        <f t="shared" si="70"/>
        <v>10956250.549999999</v>
      </c>
      <c r="Z33" s="12">
        <f t="shared" si="70"/>
        <v>12690716.65</v>
      </c>
      <c r="AA33" s="12">
        <f t="shared" si="70"/>
        <v>12970895.67</v>
      </c>
      <c r="AB33" s="12">
        <f t="shared" si="70"/>
        <v>12031962.85</v>
      </c>
      <c r="AC33" s="12">
        <f t="shared" si="70"/>
        <v>17683691.150000002</v>
      </c>
      <c r="AD33" s="13">
        <f t="shared" si="70"/>
        <v>112974216.83999999</v>
      </c>
      <c r="AE33" s="12"/>
      <c r="AF33" s="12">
        <f t="shared" ref="AF33:AR33" si="71">SUBTOTAL(9,AF34:AF38)</f>
        <v>16253288.709999999</v>
      </c>
      <c r="AG33" s="12">
        <f t="shared" si="71"/>
        <v>15049550.470000001</v>
      </c>
      <c r="AH33" s="12">
        <f t="shared" si="71"/>
        <v>21975981.260000002</v>
      </c>
      <c r="AI33" s="12">
        <f t="shared" si="71"/>
        <v>16164104.98</v>
      </c>
      <c r="AJ33" s="12">
        <f t="shared" si="71"/>
        <v>10705153.77</v>
      </c>
      <c r="AK33" s="14">
        <f t="shared" si="71"/>
        <v>18190636.1384294</v>
      </c>
      <c r="AL33" s="14">
        <f t="shared" si="71"/>
        <v>16928218.297338415</v>
      </c>
      <c r="AM33" s="14">
        <f t="shared" si="71"/>
        <v>17606560.944144975</v>
      </c>
      <c r="AN33" s="14">
        <f t="shared" si="71"/>
        <v>18303446.619380925</v>
      </c>
      <c r="AO33" s="14">
        <f t="shared" si="71"/>
        <v>19043735.972110607</v>
      </c>
      <c r="AP33" s="14">
        <f t="shared" si="71"/>
        <v>19798483.550893102</v>
      </c>
      <c r="AQ33" s="14">
        <f t="shared" si="71"/>
        <v>20604344.484096989</v>
      </c>
      <c r="AR33" s="15">
        <f t="shared" si="71"/>
        <v>210623505.19639438</v>
      </c>
      <c r="AT33" s="14">
        <f t="shared" ref="AT33:BF33" si="72">SUBTOTAL(9,AT34:AT38)</f>
        <v>21655451.323777668</v>
      </c>
      <c r="AU33" s="14">
        <f t="shared" si="72"/>
        <v>22676737.558899518</v>
      </c>
      <c r="AV33" s="14">
        <f t="shared" si="72"/>
        <v>23745442.301661626</v>
      </c>
      <c r="AW33" s="14">
        <f t="shared" si="72"/>
        <v>24707466.877856735</v>
      </c>
      <c r="AX33" s="14">
        <f t="shared" si="72"/>
        <v>25695629.593536284</v>
      </c>
      <c r="AY33" s="14">
        <f t="shared" si="72"/>
        <v>26726461.639119945</v>
      </c>
      <c r="AZ33" s="14">
        <f t="shared" si="72"/>
        <v>27814010.820888195</v>
      </c>
      <c r="BA33" s="14">
        <f t="shared" si="72"/>
        <v>28932969.601195935</v>
      </c>
      <c r="BB33" s="14">
        <f t="shared" si="72"/>
        <v>30088539.120320808</v>
      </c>
      <c r="BC33" s="14">
        <f t="shared" si="72"/>
        <v>31316216.762394883</v>
      </c>
      <c r="BD33" s="14">
        <f t="shared" si="72"/>
        <v>32580438.554803938</v>
      </c>
      <c r="BE33" s="14">
        <f t="shared" si="72"/>
        <v>34572880.305162378</v>
      </c>
      <c r="BF33" s="15">
        <f t="shared" si="72"/>
        <v>330512244.45961791</v>
      </c>
      <c r="BH33" s="14">
        <f t="shared" ref="BH33:BT33" si="73">SUBTOTAL(9,BH34:BH38)</f>
        <v>35973371.214760326</v>
      </c>
      <c r="BI33" s="14">
        <f t="shared" si="73"/>
        <v>37432836.731452718</v>
      </c>
      <c r="BJ33" s="14">
        <f t="shared" si="73"/>
        <v>38951690.794969752</v>
      </c>
      <c r="BK33" s="14">
        <f t="shared" si="73"/>
        <v>40547681.12415038</v>
      </c>
      <c r="BL33" s="14">
        <f t="shared" si="73"/>
        <v>42191189.613205098</v>
      </c>
      <c r="BM33" s="14">
        <f t="shared" si="73"/>
        <v>43909458.749987625</v>
      </c>
      <c r="BN33" s="14">
        <f t="shared" si="73"/>
        <v>45697972.334071286</v>
      </c>
      <c r="BO33" s="14">
        <f t="shared" si="73"/>
        <v>47562904.119352229</v>
      </c>
      <c r="BP33" s="14">
        <f t="shared" si="73"/>
        <v>49511076.83490169</v>
      </c>
      <c r="BQ33" s="14">
        <f t="shared" si="73"/>
        <v>51536199.209101066</v>
      </c>
      <c r="BR33" s="14">
        <f t="shared" si="73"/>
        <v>53639397.337967195</v>
      </c>
      <c r="BS33" s="14">
        <f t="shared" si="73"/>
        <v>55846298.676135913</v>
      </c>
      <c r="BT33" s="15">
        <f t="shared" si="73"/>
        <v>542800076.74005532</v>
      </c>
    </row>
    <row r="34" spans="2:72" s="16" customFormat="1" ht="12.75" hidden="1" outlineLevel="2" x14ac:dyDescent="0.2">
      <c r="B34" s="17" t="s">
        <v>9</v>
      </c>
      <c r="D34" s="18">
        <f>'ANS_RevData (LA)'!D$81</f>
        <v>2012766.01</v>
      </c>
      <c r="E34" s="18">
        <f>'ANS_RevData (LA)'!E$81</f>
        <v>2101464.31</v>
      </c>
      <c r="F34" s="18">
        <f>'ANS_RevData (LA)'!F$81</f>
        <v>2580296.34</v>
      </c>
      <c r="G34" s="18">
        <f>'ANS_RevData (LA)'!G$81</f>
        <v>2598372</v>
      </c>
      <c r="H34" s="18">
        <f>'ANS_RevData (LA)'!H$81</f>
        <v>1093165</v>
      </c>
      <c r="I34" s="18">
        <f>'ANS_RevData (LA)'!I$81</f>
        <v>1512530</v>
      </c>
      <c r="J34" s="18">
        <f>'ANS_RevData (LA)'!J$81</f>
        <v>1637370</v>
      </c>
      <c r="K34" s="18">
        <f>'ANS_RevData (LA)'!K$81</f>
        <v>1867591.9300000002</v>
      </c>
      <c r="L34" s="18">
        <f>'ANS_RevData (LA)'!L$81</f>
        <v>2447164.42</v>
      </c>
      <c r="M34" s="18">
        <f>'ANS_RevData (LA)'!M$81</f>
        <v>3008226.81</v>
      </c>
      <c r="N34" s="18">
        <f>'ANS_RevData (LA)'!N$81</f>
        <v>2973597.34</v>
      </c>
      <c r="O34" s="18">
        <f>'ANS_RevData (LA)'!O$81</f>
        <v>3554129</v>
      </c>
      <c r="P34" s="19">
        <f t="shared" ref="P34:P39" si="74">SUM(D34:O34)</f>
        <v>27386673.159999996</v>
      </c>
      <c r="Q34" s="19"/>
      <c r="R34" s="18">
        <f>'ANS_RevData (LA)'!P$81</f>
        <v>3092906.34</v>
      </c>
      <c r="S34" s="18">
        <f>'ANS_RevData (LA)'!Q$81</f>
        <v>3179073.81</v>
      </c>
      <c r="T34" s="18">
        <f>'ANS_RevData (LA)'!R$81</f>
        <v>3519964.16</v>
      </c>
      <c r="U34" s="18">
        <f>'ANS_RevData (LA)'!S$81</f>
        <v>3361477.3899999997</v>
      </c>
      <c r="V34" s="18">
        <f>'ANS_RevData (LA)'!T$81</f>
        <v>3105313.06</v>
      </c>
      <c r="W34" s="18">
        <f>'ANS_RevData (LA)'!U$81</f>
        <v>3473053.38</v>
      </c>
      <c r="X34" s="18">
        <f>'ANS_RevData (LA)'!V$81</f>
        <v>3345734.59</v>
      </c>
      <c r="Y34" s="18">
        <f>'ANS_RevData (LA)'!W$81</f>
        <v>3988571.98</v>
      </c>
      <c r="Z34" s="18">
        <f>'ANS_RevData (LA)'!X$81</f>
        <v>4002029.15</v>
      </c>
      <c r="AA34" s="18">
        <f>'ANS_RevData (LA)'!Y$81</f>
        <v>3840738.87</v>
      </c>
      <c r="AB34" s="18">
        <f>'ANS_RevData (LA)'!Z$81</f>
        <v>3439512.3600000003</v>
      </c>
      <c r="AC34" s="18">
        <f>'ANS_RevData (LA)'!AA$81</f>
        <v>4200250.5600000005</v>
      </c>
      <c r="AD34" s="19">
        <f t="shared" ref="AD34:AD39" si="75">SUM(R34:AC34)</f>
        <v>42548625.649999999</v>
      </c>
      <c r="AE34" s="18"/>
      <c r="AF34" s="18">
        <f>'ANS_RevData (LA)'!AF$81</f>
        <v>3576371.46</v>
      </c>
      <c r="AG34" s="18">
        <f>'ANS_RevData (LA)'!AG$81</f>
        <v>3153282.06</v>
      </c>
      <c r="AH34" s="18">
        <f>'ANS_RevData (LA)'!AH$81</f>
        <v>4168738.52</v>
      </c>
      <c r="AI34" s="18">
        <f>'ANS_RevData (LA)'!AI$81</f>
        <v>2668778.65</v>
      </c>
      <c r="AJ34" s="18">
        <f>'ANS_RevData (LA)'!AJ$81</f>
        <v>1669014.08</v>
      </c>
      <c r="AK34" s="20">
        <f>'ANS_RevData (LA)'!AK$81</f>
        <v>4491910.7738297721</v>
      </c>
      <c r="AL34" s="20">
        <f>'ANS_RevData (LA)'!AL$81</f>
        <v>4866860.3578185197</v>
      </c>
      <c r="AM34" s="20">
        <f>'ANS_RevData (LA)'!AM$81</f>
        <v>5037627.3879174152</v>
      </c>
      <c r="AN34" s="20">
        <f>'ANS_RevData (LA)'!AN$81</f>
        <v>5213137.9466301687</v>
      </c>
      <c r="AO34" s="20">
        <f>'ANS_RevData (LA)'!AO$81</f>
        <v>5398135.562570639</v>
      </c>
      <c r="AP34" s="20">
        <f>'ANS_RevData (LA)'!AP$81</f>
        <v>5583133.1785111092</v>
      </c>
      <c r="AQ34" s="20">
        <f>'ANS_RevData (LA)'!AQ$81</f>
        <v>5782361.3802931532</v>
      </c>
      <c r="AR34" s="21">
        <f t="shared" ref="AR34:AR39" si="76">SUM(AF34:AQ34)</f>
        <v>51609351.357570775</v>
      </c>
      <c r="AT34" s="20">
        <f>'ANS_RevData (LA)'!AR$81</f>
        <v>6119362.7353710355</v>
      </c>
      <c r="AU34" s="20">
        <f>'ANS_RevData (LA)'!AS$81</f>
        <v>6470383.8527965425</v>
      </c>
      <c r="AV34" s="20">
        <f>'ANS_RevData (LA)'!AT$81</f>
        <v>6835740.9678105991</v>
      </c>
      <c r="AW34" s="20">
        <f>'ANS_RevData (LA)'!AU$81</f>
        <v>7078609.6328401398</v>
      </c>
      <c r="AX34" s="20">
        <f>'ANS_RevData (LA)'!AV$81</f>
        <v>7326538.0617244616</v>
      </c>
      <c r="AY34" s="20">
        <f>'ANS_RevData (LA)'!AW$81</f>
        <v>7584586.0183183486</v>
      </c>
      <c r="AZ34" s="20">
        <f>'ANS_RevData (LA)'!AX$81</f>
        <v>7852753.5026217988</v>
      </c>
      <c r="BA34" s="20">
        <f>'ANS_RevData (LA)'!AY$81</f>
        <v>8125980.7507800311</v>
      </c>
      <c r="BB34" s="20">
        <f>'ANS_RevData (LA)'!AZ$81</f>
        <v>8404267.7627930455</v>
      </c>
      <c r="BC34" s="20">
        <f>'ANS_RevData (LA)'!BA$81</f>
        <v>8702793.8302251901</v>
      </c>
      <c r="BD34" s="20">
        <f>'ANS_RevData (LA)'!BB$81</f>
        <v>9006379.6615121141</v>
      </c>
      <c r="BE34" s="20">
        <f>'ANS_RevData (LA)'!BC$81</f>
        <v>9519418.6340376232</v>
      </c>
      <c r="BF34" s="21">
        <f t="shared" ref="BF34:BF39" si="77">SUM(AT34:BE34)</f>
        <v>93026815.41083093</v>
      </c>
      <c r="BH34" s="20">
        <f>'ANS_RevData (LA)'!BD$81</f>
        <v>9849989.8725500535</v>
      </c>
      <c r="BI34" s="20">
        <f>'ANS_RevData (LA)'!BE$81</f>
        <v>10196056.637867752</v>
      </c>
      <c r="BJ34" s="20">
        <f>'ANS_RevData (LA)'!BF$81</f>
        <v>10552453.754388966</v>
      </c>
      <c r="BK34" s="20">
        <f>'ANS_RevData (LA)'!BG$81</f>
        <v>10924346.397715449</v>
      </c>
      <c r="BL34" s="20">
        <f>'ANS_RevData (LA)'!BH$81</f>
        <v>11306569.392245445</v>
      </c>
      <c r="BM34" s="20">
        <f>'ANS_RevData (LA)'!BI$81</f>
        <v>11699122.737978956</v>
      </c>
      <c r="BN34" s="20">
        <f>'ANS_RevData (LA)'!BJ$81</f>
        <v>12112336.786119493</v>
      </c>
      <c r="BO34" s="20">
        <f>'ANS_RevData (LA)'!BK$81</f>
        <v>12535881.185463544</v>
      </c>
      <c r="BP34" s="20">
        <f>'ANS_RevData (LA)'!BL$81</f>
        <v>12974921.111612864</v>
      </c>
      <c r="BQ34" s="20">
        <f>'ANS_RevData (LA)'!BM$81</f>
        <v>13429456.564567456</v>
      </c>
      <c r="BR34" s="20">
        <f>'ANS_RevData (LA)'!BN$81</f>
        <v>13894322.368725559</v>
      </c>
      <c r="BS34" s="20">
        <f>'ANS_RevData (LA)'!BO$81</f>
        <v>14385014.050892448</v>
      </c>
      <c r="BT34" s="21">
        <f t="shared" ref="BT34:BT39" si="78">SUM(BH34:BS34)</f>
        <v>143860470.86012799</v>
      </c>
    </row>
    <row r="35" spans="2:72" s="16" customFormat="1" ht="12.75" hidden="1" outlineLevel="2" x14ac:dyDescent="0.2">
      <c r="B35" s="17" t="s">
        <v>10</v>
      </c>
      <c r="D35" s="18">
        <f>'ANS_RevData (LA)'!D$97</f>
        <v>580052</v>
      </c>
      <c r="E35" s="18">
        <f>'ANS_RevData (LA)'!E$97</f>
        <v>550818</v>
      </c>
      <c r="F35" s="18">
        <f>'ANS_RevData (LA)'!F$97</f>
        <v>814709.2</v>
      </c>
      <c r="G35" s="18">
        <f>'ANS_RevData (LA)'!G$97</f>
        <v>960373</v>
      </c>
      <c r="H35" s="18">
        <f>'ANS_RevData (LA)'!H$97</f>
        <v>526250</v>
      </c>
      <c r="I35" s="18">
        <f>'ANS_RevData (LA)'!I$97</f>
        <v>1026612.13</v>
      </c>
      <c r="J35" s="18">
        <f>'ANS_RevData (LA)'!J$97</f>
        <v>1064521.6599999999</v>
      </c>
      <c r="K35" s="18">
        <f>'ANS_RevData (LA)'!K$97</f>
        <v>963090.8</v>
      </c>
      <c r="L35" s="18">
        <f>'ANS_RevData (LA)'!L$97</f>
        <v>1241980.1800000002</v>
      </c>
      <c r="M35" s="18">
        <f>'ANS_RevData (LA)'!M$97</f>
        <v>2144949.4</v>
      </c>
      <c r="N35" s="18">
        <f>'ANS_RevData (LA)'!N$97</f>
        <v>2162070.19</v>
      </c>
      <c r="O35" s="18">
        <f>'ANS_RevData (LA)'!O$97</f>
        <v>3001555.2</v>
      </c>
      <c r="P35" s="19">
        <f t="shared" si="74"/>
        <v>15036981.760000002</v>
      </c>
      <c r="Q35" s="19"/>
      <c r="R35" s="18">
        <f>'ANS_RevData (LA)'!P$97</f>
        <v>2634365.0499999998</v>
      </c>
      <c r="S35" s="18">
        <f>'ANS_RevData (LA)'!Q$97</f>
        <v>2799696.3</v>
      </c>
      <c r="T35" s="18">
        <f>'ANS_RevData (LA)'!R$97</f>
        <v>3014978.2800000003</v>
      </c>
      <c r="U35" s="18">
        <f>'ANS_RevData (LA)'!S$97</f>
        <v>2669681.5499999998</v>
      </c>
      <c r="V35" s="18">
        <f>'ANS_RevData (LA)'!T$97</f>
        <v>2955741.2800000003</v>
      </c>
      <c r="W35" s="18">
        <f>'ANS_RevData (LA)'!U$97</f>
        <v>3227705.5300000003</v>
      </c>
      <c r="X35" s="18">
        <f>'ANS_RevData (LA)'!V$97</f>
        <v>3487039.33</v>
      </c>
      <c r="Y35" s="18">
        <f>'ANS_RevData (LA)'!W$97</f>
        <v>3956697.54</v>
      </c>
      <c r="Z35" s="18">
        <f>'ANS_RevData (LA)'!X$97</f>
        <v>3838432.11</v>
      </c>
      <c r="AA35" s="18">
        <f>'ANS_RevData (LA)'!Y$97</f>
        <v>3920928.13</v>
      </c>
      <c r="AB35" s="18">
        <f>'ANS_RevData (LA)'!Z$97</f>
        <v>3686070.46</v>
      </c>
      <c r="AC35" s="18">
        <f>'ANS_RevData (LA)'!AA$97</f>
        <v>6158786.9000000004</v>
      </c>
      <c r="AD35" s="19">
        <f t="shared" si="75"/>
        <v>42350122.459999993</v>
      </c>
      <c r="AE35" s="18"/>
      <c r="AF35" s="18">
        <f>'ANS_RevData (LA)'!AF$97</f>
        <v>6254776.5600000005</v>
      </c>
      <c r="AG35" s="18">
        <f>'ANS_RevData (LA)'!AG$97</f>
        <v>5767286.5</v>
      </c>
      <c r="AH35" s="18">
        <f>'ANS_RevData (LA)'!AH$97</f>
        <v>8333364.9699999997</v>
      </c>
      <c r="AI35" s="18">
        <f>'ANS_RevData (LA)'!AI$97</f>
        <v>5338607.08</v>
      </c>
      <c r="AJ35" s="18">
        <f>'ANS_RevData (LA)'!AJ$97</f>
        <v>3172778.09</v>
      </c>
      <c r="AK35" s="20">
        <f>'ANS_RevData (LA)'!AK$97</f>
        <v>9554039.9347510915</v>
      </c>
      <c r="AL35" s="20">
        <f>'ANS_RevData (LA)'!AL$97</f>
        <v>10540589.887937557</v>
      </c>
      <c r="AM35" s="20">
        <f>'ANS_RevData (LA)'!AM$97</f>
        <v>10963780.857416091</v>
      </c>
      <c r="AN35" s="20">
        <f>'ANS_RevData (LA)'!AN$97</f>
        <v>11394808.696699783</v>
      </c>
      <c r="AO35" s="20">
        <f>'ANS_RevData (LA)'!AO$97</f>
        <v>11857184.015204107</v>
      </c>
      <c r="AP35" s="20">
        <f>'ANS_RevData (LA)'!AP$97</f>
        <v>12327396.203513589</v>
      </c>
      <c r="AQ35" s="20">
        <f>'ANS_RevData (LA)'!AQ$97</f>
        <v>12828955.871043703</v>
      </c>
      <c r="AR35" s="21">
        <f t="shared" si="76"/>
        <v>108333568.66656591</v>
      </c>
      <c r="AT35" s="20">
        <f>'ANS_RevData (LA)'!AR$97</f>
        <v>13338352.408378975</v>
      </c>
      <c r="AU35" s="20">
        <f>'ANS_RevData (LA)'!AS$97</f>
        <v>13871259.555129722</v>
      </c>
      <c r="AV35" s="20">
        <f>'ANS_RevData (LA)'!AT$97</f>
        <v>14427677.311295941</v>
      </c>
      <c r="AW35" s="20">
        <f>'ANS_RevData (LA)'!AU$97</f>
        <v>15007605.676877636</v>
      </c>
      <c r="AX35" s="20">
        <f>'ANS_RevData (LA)'!AV$97</f>
        <v>15603207.782069648</v>
      </c>
      <c r="AY35" s="20">
        <f>'ANS_RevData (LA)'!AW$97</f>
        <v>16222320.496677132</v>
      </c>
      <c r="AZ35" s="20">
        <f>'ANS_RevData (LA)'!AX$97</f>
        <v>16880617.560310408</v>
      </c>
      <c r="BA35" s="20">
        <f>'ANS_RevData (LA)'!AY$97</f>
        <v>17554588.363553997</v>
      </c>
      <c r="BB35" s="20">
        <f>'ANS_RevData (LA)'!AZ$97</f>
        <v>18252069.776213065</v>
      </c>
      <c r="BC35" s="20">
        <f>'ANS_RevData (LA)'!BA$97</f>
        <v>18988735.537897918</v>
      </c>
      <c r="BD35" s="20">
        <f>'ANS_RevData (LA)'!BB$97</f>
        <v>19748911.908998247</v>
      </c>
      <c r="BE35" s="20">
        <f>'ANS_RevData (LA)'!BC$97</f>
        <v>20833870.555880912</v>
      </c>
      <c r="BF35" s="21">
        <f t="shared" si="77"/>
        <v>200729216.9332836</v>
      </c>
      <c r="BH35" s="20">
        <f>'ANS_RevData (LA)'!BD$97</f>
        <v>21668497.190130245</v>
      </c>
      <c r="BI35" s="20">
        <f>'ANS_RevData (LA)'!BE$97</f>
        <v>22534919.124731928</v>
      </c>
      <c r="BJ35" s="20">
        <f>'ANS_RevData (LA)'!BF$97</f>
        <v>23433136.359685972</v>
      </c>
      <c r="BK35" s="20">
        <f>'ANS_RevData (LA)'!BG$97</f>
        <v>24379046.545168545</v>
      </c>
      <c r="BL35" s="20">
        <f>'ANS_RevData (LA)'!BH$97</f>
        <v>25348803.205915388</v>
      </c>
      <c r="BM35" s="20">
        <f>'ANS_RevData (LA)'!BI$97</f>
        <v>26366252.817190763</v>
      </c>
      <c r="BN35" s="20">
        <f>'ANS_RevData (LA)'!BJ$97</f>
        <v>27415497.728818491</v>
      </c>
      <c r="BO35" s="20">
        <f>'ANS_RevData (LA)'!BK$97</f>
        <v>28512435.590974756</v>
      </c>
      <c r="BP35" s="20">
        <f>'ANS_RevData (LA)'!BL$97</f>
        <v>29657066.403659552</v>
      </c>
      <c r="BQ35" s="20">
        <f>'ANS_RevData (LA)'!BM$97</f>
        <v>30841441.341784794</v>
      </c>
      <c r="BR35" s="20">
        <f>'ANS_RevData (LA)'!BN$97</f>
        <v>32073509.230438568</v>
      </c>
      <c r="BS35" s="20">
        <f>'ANS_RevData (LA)'!BO$97</f>
        <v>33361218.894708961</v>
      </c>
      <c r="BT35" s="21">
        <f t="shared" si="78"/>
        <v>325591824.43320799</v>
      </c>
    </row>
    <row r="36" spans="2:72" s="16" customFormat="1" ht="12.75" hidden="1" outlineLevel="2" x14ac:dyDescent="0.2">
      <c r="B36" s="17" t="s">
        <v>11</v>
      </c>
      <c r="D36" s="18">
        <f>'ANS_RevData (LA)'!D$113</f>
        <v>0</v>
      </c>
      <c r="E36" s="18">
        <f>'ANS_RevData (LA)'!E$113</f>
        <v>0</v>
      </c>
      <c r="F36" s="18">
        <f>'ANS_RevData (LA)'!F$113</f>
        <v>0</v>
      </c>
      <c r="G36" s="18">
        <f>'ANS_RevData (LA)'!G$113</f>
        <v>0</v>
      </c>
      <c r="H36" s="18">
        <f>'ANS_RevData (LA)'!H$113</f>
        <v>0</v>
      </c>
      <c r="I36" s="18">
        <f>'ANS_RevData (LA)'!I$113</f>
        <v>0</v>
      </c>
      <c r="J36" s="18">
        <f>'ANS_RevData (LA)'!J$113</f>
        <v>0</v>
      </c>
      <c r="K36" s="18">
        <f>'ANS_RevData (LA)'!K$113</f>
        <v>0</v>
      </c>
      <c r="L36" s="18">
        <f>'ANS_RevData (LA)'!L$113</f>
        <v>0</v>
      </c>
      <c r="M36" s="18">
        <f>'ANS_RevData (LA)'!M$113</f>
        <v>0</v>
      </c>
      <c r="N36" s="18">
        <f>'ANS_RevData (LA)'!N$113</f>
        <v>0</v>
      </c>
      <c r="O36" s="18">
        <f>'ANS_RevData (LA)'!O$113</f>
        <v>0</v>
      </c>
      <c r="P36" s="19">
        <f t="shared" si="74"/>
        <v>0</v>
      </c>
      <c r="Q36" s="19"/>
      <c r="R36" s="18">
        <f>'ANS_RevData (LA)'!P$113</f>
        <v>0</v>
      </c>
      <c r="S36" s="18">
        <f>'ANS_RevData (LA)'!Q$113</f>
        <v>0</v>
      </c>
      <c r="T36" s="18">
        <f>'ANS_RevData (LA)'!R$113</f>
        <v>0</v>
      </c>
      <c r="U36" s="18">
        <f>'ANS_RevData (LA)'!S$113</f>
        <v>0</v>
      </c>
      <c r="V36" s="18">
        <f>'ANS_RevData (LA)'!T$113</f>
        <v>0</v>
      </c>
      <c r="W36" s="18">
        <f>'ANS_RevData (LA)'!U$113</f>
        <v>0</v>
      </c>
      <c r="X36" s="18">
        <f>'ANS_RevData (LA)'!V$113</f>
        <v>51000</v>
      </c>
      <c r="Y36" s="18">
        <f>'ANS_RevData (LA)'!W$113</f>
        <v>2646000</v>
      </c>
      <c r="Z36" s="18">
        <f>'ANS_RevData (LA)'!X$113</f>
        <v>4386450</v>
      </c>
      <c r="AA36" s="18">
        <f>'ANS_RevData (LA)'!Y$113</f>
        <v>4808850</v>
      </c>
      <c r="AB36" s="18">
        <f>'ANS_RevData (LA)'!Z$113</f>
        <v>4475350</v>
      </c>
      <c r="AC36" s="18">
        <f>'ANS_RevData (LA)'!AA$113</f>
        <v>7104000</v>
      </c>
      <c r="AD36" s="19">
        <f t="shared" si="75"/>
        <v>23471650</v>
      </c>
      <c r="AE36" s="18"/>
      <c r="AF36" s="18">
        <f>'ANS_RevData (LA)'!AF$113</f>
        <v>6177650</v>
      </c>
      <c r="AG36" s="18">
        <f>'ANS_RevData (LA)'!AG$113</f>
        <v>5894300</v>
      </c>
      <c r="AH36" s="18">
        <f>'ANS_RevData (LA)'!AH$113</f>
        <v>9204700</v>
      </c>
      <c r="AI36" s="18">
        <f>'ANS_RevData (LA)'!AI$113</f>
        <v>7897250</v>
      </c>
      <c r="AJ36" s="18">
        <f>'ANS_RevData (LA)'!AJ$113</f>
        <v>5698993</v>
      </c>
      <c r="AK36" s="20">
        <f>'ANS_RevData (LA)'!AK$113</f>
        <v>3448251.2537000263</v>
      </c>
      <c r="AL36" s="20">
        <f>'ANS_RevData (LA)'!AL$113</f>
        <v>687193.13574881048</v>
      </c>
      <c r="AM36" s="20">
        <f>'ANS_RevData (LA)'!AM$113</f>
        <v>721153.26164337376</v>
      </c>
      <c r="AN36" s="20">
        <f>'ANS_RevData (LA)'!AN$113</f>
        <v>758109.86923451617</v>
      </c>
      <c r="AO36" s="20">
        <f>'ANS_RevData (LA)'!AO$113</f>
        <v>796065.30405785155</v>
      </c>
      <c r="AP36" s="20">
        <f>'ANS_RevData (LA)'!AP$113</f>
        <v>836018.3933455731</v>
      </c>
      <c r="AQ36" s="20">
        <f>'ANS_RevData (LA)'!AQ$113</f>
        <v>876970.30986548774</v>
      </c>
      <c r="AR36" s="21">
        <f t="shared" si="76"/>
        <v>42996654.527595639</v>
      </c>
      <c r="AT36" s="20">
        <f>'ANS_RevData (LA)'!AR$113</f>
        <v>982313.28862078011</v>
      </c>
      <c r="AU36" s="20">
        <f>'ANS_RevData (LA)'!AS$113</f>
        <v>1047436.8241597662</v>
      </c>
      <c r="AV36" s="20">
        <f>'ANS_RevData (LA)'!AT$113</f>
        <v>1117421.3188954252</v>
      </c>
      <c r="AW36" s="20">
        <f>'ANS_RevData (LA)'!AU$113</f>
        <v>1173422.2323803816</v>
      </c>
      <c r="AX36" s="20">
        <f>'ANS_RevData (LA)'!AV$113</f>
        <v>1231687.1542583087</v>
      </c>
      <c r="AY36" s="20">
        <f>'ANS_RevData (LA)'!AW$113</f>
        <v>1294280.3274757392</v>
      </c>
      <c r="AZ36" s="20">
        <f>'ANS_RevData (LA)'!AX$113</f>
        <v>1358005.5048896549</v>
      </c>
      <c r="BA36" s="20">
        <f>'ANS_RevData (LA)'!AY$113</f>
        <v>1426125.5221252202</v>
      </c>
      <c r="BB36" s="20">
        <f>'ANS_RevData (LA)'!AZ$113</f>
        <v>1497574.9634680955</v>
      </c>
      <c r="BC36" s="20">
        <f>'ANS_RevData (LA)'!BA$113</f>
        <v>1572287.2404361349</v>
      </c>
      <c r="BD36" s="20">
        <f>'ANS_RevData (LA)'!BB$113</f>
        <v>1650262.3530293379</v>
      </c>
      <c r="BE36" s="20">
        <f>'ANS_RevData (LA)'!BC$113</f>
        <v>1786302.6220540297</v>
      </c>
      <c r="BF36" s="21">
        <f t="shared" si="77"/>
        <v>16137119.351792876</v>
      </c>
      <c r="BH36" s="20">
        <f>'ANS_RevData (LA)'!BD$113</f>
        <v>1875730.9535763802</v>
      </c>
      <c r="BI36" s="20">
        <f>'ANS_RevData (LA)'!BE$113</f>
        <v>1968555.2976881862</v>
      </c>
      <c r="BJ36" s="20">
        <f>'ANS_RevData (LA)'!BF$113</f>
        <v>2067039.6627824199</v>
      </c>
      <c r="BK36" s="20">
        <f>'ANS_RevData (LA)'!BG$113</f>
        <v>2171184.0488590808</v>
      </c>
      <c r="BL36" s="20">
        <f>'ANS_RevData (LA)'!BH$113</f>
        <v>2278724.4475251976</v>
      </c>
      <c r="BM36" s="20">
        <f>'ANS_RevData (LA)'!BI$113</f>
        <v>2393056.8713702275</v>
      </c>
      <c r="BN36" s="20">
        <f>'ANS_RevData (LA)'!BJ$113</f>
        <v>2511917.312001199</v>
      </c>
      <c r="BO36" s="20">
        <f>'ANS_RevData (LA)'!BK$113</f>
        <v>2637569.7778110835</v>
      </c>
      <c r="BP36" s="20">
        <f>'ANS_RevData (LA)'!BL$113</f>
        <v>2770014.2687998805</v>
      </c>
      <c r="BQ36" s="20">
        <f>'ANS_RevData (LA)'!BM$113</f>
        <v>2909250.7849675901</v>
      </c>
      <c r="BR36" s="20">
        <f>'ANS_RevData (LA)'!BN$113</f>
        <v>3055279.3263142123</v>
      </c>
      <c r="BS36" s="20">
        <f>'ANS_RevData (LA)'!BO$113</f>
        <v>3206967.8886432615</v>
      </c>
      <c r="BT36" s="21">
        <f t="shared" si="78"/>
        <v>29845290.640338719</v>
      </c>
    </row>
    <row r="37" spans="2:72" s="16" customFormat="1" ht="12.75" hidden="1" outlineLevel="3" x14ac:dyDescent="0.2">
      <c r="B37" s="17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9">
        <f t="shared" si="74"/>
        <v>0</v>
      </c>
      <c r="Q37" s="19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9">
        <f t="shared" si="75"/>
        <v>0</v>
      </c>
      <c r="AE37" s="18"/>
      <c r="AF37" s="18"/>
      <c r="AG37" s="18"/>
      <c r="AH37" s="18"/>
      <c r="AI37" s="18"/>
      <c r="AJ37" s="18"/>
      <c r="AK37" s="20"/>
      <c r="AL37" s="20"/>
      <c r="AM37" s="20"/>
      <c r="AN37" s="20"/>
      <c r="AO37" s="20"/>
      <c r="AP37" s="20"/>
      <c r="AQ37" s="20"/>
      <c r="AR37" s="21">
        <f t="shared" si="76"/>
        <v>0</v>
      </c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1">
        <f t="shared" si="77"/>
        <v>0</v>
      </c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1">
        <f t="shared" si="78"/>
        <v>0</v>
      </c>
    </row>
    <row r="38" spans="2:72" s="16" customFormat="1" ht="12.75" hidden="1" outlineLevel="2" collapsed="1" x14ac:dyDescent="0.2">
      <c r="B38" s="17" t="s">
        <v>18</v>
      </c>
      <c r="D38" s="18">
        <f>'ANS_RevData (LA)'!D$129</f>
        <v>393.1</v>
      </c>
      <c r="E38" s="18">
        <f>'ANS_RevData (LA)'!E$129</f>
        <v>227</v>
      </c>
      <c r="F38" s="18">
        <f>'ANS_RevData (LA)'!F$129</f>
        <v>946.5</v>
      </c>
      <c r="G38" s="18">
        <f>'ANS_RevData (LA)'!G$129</f>
        <v>315</v>
      </c>
      <c r="H38" s="18">
        <f>'ANS_RevData (LA)'!H$129</f>
        <v>460</v>
      </c>
      <c r="I38" s="18">
        <f>'ANS_RevData (LA)'!I$129</f>
        <v>611.5</v>
      </c>
      <c r="J38" s="18">
        <f>'ANS_RevData (LA)'!J$129</f>
        <v>5409.05</v>
      </c>
      <c r="K38" s="18">
        <f>'ANS_RevData (LA)'!K$129</f>
        <v>45366.19</v>
      </c>
      <c r="L38" s="18">
        <f>'ANS_RevData (LA)'!L$129</f>
        <v>198465.75</v>
      </c>
      <c r="M38" s="18">
        <f>'ANS_RevData (LA)'!M$129</f>
        <v>198457.52000000002</v>
      </c>
      <c r="N38" s="18">
        <f>'ANS_RevData (LA)'!N$129</f>
        <v>217042.78</v>
      </c>
      <c r="O38" s="18">
        <f>'ANS_RevData (LA)'!O$129</f>
        <v>229326.75</v>
      </c>
      <c r="P38" s="19">
        <f t="shared" si="74"/>
        <v>897021.14</v>
      </c>
      <c r="Q38" s="19"/>
      <c r="R38" s="18">
        <f>'ANS_RevData (LA)'!P$129</f>
        <v>342549.15</v>
      </c>
      <c r="S38" s="18">
        <f>'ANS_RevData (LA)'!Q$129</f>
        <v>407574.63</v>
      </c>
      <c r="T38" s="18">
        <f>'ANS_RevData (LA)'!R$129</f>
        <v>495442.10000000003</v>
      </c>
      <c r="U38" s="18">
        <f>'ANS_RevData (LA)'!S$129</f>
        <v>514769.03</v>
      </c>
      <c r="V38" s="18">
        <f>'ANS_RevData (LA)'!T$129</f>
        <v>429595.7</v>
      </c>
      <c r="W38" s="18">
        <f>'ANS_RevData (LA)'!U$129</f>
        <v>250833.25</v>
      </c>
      <c r="X38" s="18">
        <f>'ANS_RevData (LA)'!V$129</f>
        <v>282206.06</v>
      </c>
      <c r="Y38" s="18">
        <f>'ANS_RevData (LA)'!W$129</f>
        <v>364981.03</v>
      </c>
      <c r="Z38" s="18">
        <f>'ANS_RevData (LA)'!X$129</f>
        <v>463805.39</v>
      </c>
      <c r="AA38" s="18">
        <f>'ANS_RevData (LA)'!Y$129</f>
        <v>400378.67000000004</v>
      </c>
      <c r="AB38" s="18">
        <f>'ANS_RevData (LA)'!Z$129</f>
        <v>431030.03</v>
      </c>
      <c r="AC38" s="18">
        <f>'ANS_RevData (LA)'!AA$129</f>
        <v>220653.69</v>
      </c>
      <c r="AD38" s="19">
        <f t="shared" si="75"/>
        <v>4603818.7300000004</v>
      </c>
      <c r="AE38" s="18"/>
      <c r="AF38" s="18">
        <f>'ANS_RevData (LA)'!AF$129</f>
        <v>244490.69</v>
      </c>
      <c r="AG38" s="18">
        <f>'ANS_RevData (LA)'!AG$129</f>
        <v>234681.91</v>
      </c>
      <c r="AH38" s="18">
        <f>'ANS_RevData (LA)'!AH$129</f>
        <v>269177.77</v>
      </c>
      <c r="AI38" s="18">
        <f>'ANS_RevData (LA)'!AI$129</f>
        <v>259469.25</v>
      </c>
      <c r="AJ38" s="18">
        <f>'ANS_RevData (LA)'!AJ$129</f>
        <v>164368.6</v>
      </c>
      <c r="AK38" s="20">
        <f>'ANS_RevData (LA)'!AK$129</f>
        <v>696434.17614851263</v>
      </c>
      <c r="AL38" s="20">
        <f>'ANS_RevData (LA)'!AL$129</f>
        <v>833574.91583352594</v>
      </c>
      <c r="AM38" s="20">
        <f>'ANS_RevData (LA)'!AM$129</f>
        <v>883999.437168092</v>
      </c>
      <c r="AN38" s="20">
        <f>'ANS_RevData (LA)'!AN$129</f>
        <v>937390.10681645595</v>
      </c>
      <c r="AO38" s="20">
        <f>'ANS_RevData (LA)'!AO$129</f>
        <v>992351.09027800709</v>
      </c>
      <c r="AP38" s="20">
        <f>'ANS_RevData (LA)'!AP$129</f>
        <v>1051935.7755228316</v>
      </c>
      <c r="AQ38" s="20">
        <f>'ANS_RevData (LA)'!AQ$129</f>
        <v>1116056.9228946413</v>
      </c>
      <c r="AR38" s="21">
        <f t="shared" si="76"/>
        <v>7683930.6446620673</v>
      </c>
      <c r="AT38" s="20">
        <f>'ANS_RevData (LA)'!AR$129</f>
        <v>1215422.8914068742</v>
      </c>
      <c r="AU38" s="20">
        <f>'ANS_RevData (LA)'!AS$129</f>
        <v>1287657.3268134843</v>
      </c>
      <c r="AV38" s="20">
        <f>'ANS_RevData (LA)'!AT$129</f>
        <v>1364602.703659656</v>
      </c>
      <c r="AW38" s="20">
        <f>'ANS_RevData (LA)'!AU$129</f>
        <v>1447829.3357585764</v>
      </c>
      <c r="AX38" s="20">
        <f>'ANS_RevData (LA)'!AV$129</f>
        <v>1534196.5954838709</v>
      </c>
      <c r="AY38" s="20">
        <f>'ANS_RevData (LA)'!AW$129</f>
        <v>1625274.7966487273</v>
      </c>
      <c r="AZ38" s="20">
        <f>'ANS_RevData (LA)'!AX$129</f>
        <v>1722634.2530663321</v>
      </c>
      <c r="BA38" s="20">
        <f>'ANS_RevData (LA)'!AY$129</f>
        <v>1826274.9647366859</v>
      </c>
      <c r="BB38" s="20">
        <f>'ANS_RevData (LA)'!AZ$129</f>
        <v>1934626.6178466009</v>
      </c>
      <c r="BC38" s="20">
        <f>'ANS_RevData (LA)'!BA$129</f>
        <v>2052400.1538356391</v>
      </c>
      <c r="BD38" s="20">
        <f>'ANS_RevData (LA)'!BB$129</f>
        <v>2174884.6312642391</v>
      </c>
      <c r="BE38" s="20">
        <f>'ANS_RevData (LA)'!BC$129</f>
        <v>2433288.4931898173</v>
      </c>
      <c r="BF38" s="21">
        <f t="shared" si="77"/>
        <v>20619092.763710506</v>
      </c>
      <c r="BH38" s="20">
        <f>'ANS_RevData (LA)'!BD$129</f>
        <v>2579153.1985036484</v>
      </c>
      <c r="BI38" s="20">
        <f>'ANS_RevData (LA)'!BE$129</f>
        <v>2733305.6711648563</v>
      </c>
      <c r="BJ38" s="20">
        <f>'ANS_RevData (LA)'!BF$129</f>
        <v>2899061.0181123917</v>
      </c>
      <c r="BK38" s="20">
        <f>'ANS_RevData (LA)'!BG$129</f>
        <v>3073104.1324073034</v>
      </c>
      <c r="BL38" s="20">
        <f>'ANS_RevData (LA)'!BH$129</f>
        <v>3257092.5675190678</v>
      </c>
      <c r="BM38" s="20">
        <f>'ANS_RevData (LA)'!BI$129</f>
        <v>3451026.3234476838</v>
      </c>
      <c r="BN38" s="20">
        <f>'ANS_RevData (LA)'!BJ$129</f>
        <v>3658220.5071321032</v>
      </c>
      <c r="BO38" s="20">
        <f>'ANS_RevData (LA)'!BK$129</f>
        <v>3877017.5651028496</v>
      </c>
      <c r="BP38" s="20">
        <f>'ANS_RevData (LA)'!BL$129</f>
        <v>4109075.0508293989</v>
      </c>
      <c r="BQ38" s="20">
        <f>'ANS_RevData (LA)'!BM$129</f>
        <v>4356050.517781226</v>
      </c>
      <c r="BR38" s="20">
        <f>'ANS_RevData (LA)'!BN$129</f>
        <v>4616286.4124888564</v>
      </c>
      <c r="BS38" s="20">
        <f>'ANS_RevData (LA)'!BO$129</f>
        <v>4893097.8418912403</v>
      </c>
      <c r="BT38" s="21">
        <f t="shared" si="78"/>
        <v>43502490.806380615</v>
      </c>
    </row>
    <row r="39" spans="2:72" hidden="1" outlineLevel="1" collapsed="1" x14ac:dyDescent="0.25">
      <c r="B39" s="11" t="s">
        <v>15</v>
      </c>
      <c r="D39" s="12">
        <f>'ANS_RevData (LA)'!D$145</f>
        <v>2441081.9700000002</v>
      </c>
      <c r="E39" s="12">
        <f>'ANS_RevData (LA)'!E$145</f>
        <v>2594321.9300000002</v>
      </c>
      <c r="F39" s="12">
        <f>'ANS_RevData (LA)'!F$145</f>
        <v>3175165.6</v>
      </c>
      <c r="G39" s="12">
        <f>'ANS_RevData (LA)'!G$145</f>
        <v>3593590.09</v>
      </c>
      <c r="H39" s="12">
        <f>'ANS_RevData (LA)'!H$145</f>
        <v>4858289.0999999996</v>
      </c>
      <c r="I39" s="12">
        <f>'ANS_RevData (LA)'!I$145</f>
        <v>4034780.54</v>
      </c>
      <c r="J39" s="12">
        <f>'ANS_RevData (LA)'!J$145</f>
        <v>4952281.8899999997</v>
      </c>
      <c r="K39" s="12">
        <f>'ANS_RevData (LA)'!K$145</f>
        <v>5863424.9100000001</v>
      </c>
      <c r="L39" s="12">
        <f>'ANS_RevData (LA)'!L$145</f>
        <v>6086586.3499999996</v>
      </c>
      <c r="M39" s="12">
        <f>'ANS_RevData (LA)'!M$145</f>
        <v>7673875.0999999996</v>
      </c>
      <c r="N39" s="12">
        <f>'ANS_RevData (LA)'!N$145</f>
        <v>6552621.46</v>
      </c>
      <c r="O39" s="12">
        <f>'ANS_RevData (LA)'!O$145</f>
        <v>7020219.7000000002</v>
      </c>
      <c r="P39" s="13">
        <f t="shared" si="74"/>
        <v>58846238.640000008</v>
      </c>
      <c r="Q39" s="13"/>
      <c r="R39" s="12">
        <f>'ANS_RevData (LA)'!P$145</f>
        <v>8298292.8799999999</v>
      </c>
      <c r="S39" s="12">
        <f>'ANS_RevData (LA)'!Q$145</f>
        <v>8731441.3499999996</v>
      </c>
      <c r="T39" s="12">
        <f>'ANS_RevData (LA)'!R$145</f>
        <v>9276539.6699999999</v>
      </c>
      <c r="U39" s="12">
        <f>'ANS_RevData (LA)'!S$145</f>
        <v>10134616.77</v>
      </c>
      <c r="V39" s="12">
        <f>'ANS_RevData (LA)'!T$145</f>
        <v>9283075.9000000004</v>
      </c>
      <c r="W39" s="12">
        <f>'ANS_RevData (LA)'!U$145</f>
        <v>9535911.9600000009</v>
      </c>
      <c r="X39" s="12">
        <f>'ANS_RevData (LA)'!V$145</f>
        <v>11662405.91</v>
      </c>
      <c r="Y39" s="12">
        <f>'ANS_RevData (LA)'!W$145</f>
        <v>12556466.59</v>
      </c>
      <c r="Z39" s="12">
        <f>'ANS_RevData (LA)'!X$145</f>
        <v>14348090.619999999</v>
      </c>
      <c r="AA39" s="12">
        <f>'ANS_RevData (LA)'!Y$145</f>
        <v>14923813.630000001</v>
      </c>
      <c r="AB39" s="12">
        <f>'ANS_RevData (LA)'!Z$145</f>
        <v>12809353.51</v>
      </c>
      <c r="AC39" s="12">
        <f>'ANS_RevData (LA)'!AA$145</f>
        <v>14908573.640000001</v>
      </c>
      <c r="AD39" s="13">
        <f t="shared" si="75"/>
        <v>136468582.43000001</v>
      </c>
      <c r="AE39" s="12"/>
      <c r="AF39" s="12">
        <f>'ANS_RevData (LA)'!AF$145</f>
        <v>13598418.050000001</v>
      </c>
      <c r="AG39" s="12">
        <f>'ANS_RevData (LA)'!AG$145</f>
        <v>13078300.050000001</v>
      </c>
      <c r="AH39" s="12">
        <f>'ANS_RevData (LA)'!AH$145</f>
        <v>14993207.059999999</v>
      </c>
      <c r="AI39" s="12">
        <f>'ANS_RevData (LA)'!AI$145</f>
        <v>12887506.440000001</v>
      </c>
      <c r="AJ39" s="12">
        <f>'ANS_RevData (LA)'!AJ$145</f>
        <v>8513546.6500000004</v>
      </c>
      <c r="AK39" s="14">
        <f>'ANS_RevData (LA)'!AK$145</f>
        <v>17020773.102314472</v>
      </c>
      <c r="AL39" s="14">
        <f>'ANS_RevData (LA)'!AL$145</f>
        <v>19296000</v>
      </c>
      <c r="AM39" s="14">
        <f>'ANS_RevData (LA)'!AM$145</f>
        <v>19872000</v>
      </c>
      <c r="AN39" s="14">
        <f>'ANS_RevData (LA)'!AN$145</f>
        <v>20467200</v>
      </c>
      <c r="AO39" s="14">
        <f>'ANS_RevData (LA)'!AO$145</f>
        <v>21081600</v>
      </c>
      <c r="AP39" s="14">
        <f>'ANS_RevData (LA)'!AP$145</f>
        <v>21715200</v>
      </c>
      <c r="AQ39" s="14">
        <f>'ANS_RevData (LA)'!AQ$145</f>
        <v>22358400</v>
      </c>
      <c r="AR39" s="15">
        <f t="shared" si="76"/>
        <v>204882151.35231447</v>
      </c>
      <c r="AT39" s="14">
        <f>'ANS_RevData (LA)'!AR$145</f>
        <v>23030400</v>
      </c>
      <c r="AU39" s="14">
        <f>'ANS_RevData (LA)'!AS$145</f>
        <v>23721600</v>
      </c>
      <c r="AV39" s="14">
        <f>'ANS_RevData (LA)'!AT$145</f>
        <v>24441600</v>
      </c>
      <c r="AW39" s="14">
        <f>'ANS_RevData (LA)'!AU$145</f>
        <v>25171200</v>
      </c>
      <c r="AX39" s="14">
        <f>'ANS_RevData (LA)'!AV$145</f>
        <v>25929600</v>
      </c>
      <c r="AY39" s="14">
        <f>'ANS_RevData (LA)'!AW$145</f>
        <v>26697600</v>
      </c>
      <c r="AZ39" s="14">
        <f>'ANS_RevData (LA)'!AX$145</f>
        <v>27504000</v>
      </c>
      <c r="BA39" s="14">
        <f>'ANS_RevData (LA)'!AY$145</f>
        <v>28329600</v>
      </c>
      <c r="BB39" s="14">
        <f>'ANS_RevData (LA)'!AZ$145</f>
        <v>29174400</v>
      </c>
      <c r="BC39" s="14">
        <f>'ANS_RevData (LA)'!BA$145</f>
        <v>30048000</v>
      </c>
      <c r="BD39" s="14">
        <f>'ANS_RevData (LA)'!BB$145</f>
        <v>30950400</v>
      </c>
      <c r="BE39" s="14">
        <f>'ANS_RevData (LA)'!BC$145</f>
        <v>31881600</v>
      </c>
      <c r="BF39" s="15">
        <f t="shared" si="77"/>
        <v>326880000</v>
      </c>
      <c r="BH39" s="14">
        <f>'ANS_RevData (LA)'!BD$145</f>
        <v>32841600</v>
      </c>
      <c r="BI39" s="14">
        <f>'ANS_RevData (LA)'!BE$145</f>
        <v>33820800</v>
      </c>
      <c r="BJ39" s="14">
        <f>'ANS_RevData (LA)'!BF$145</f>
        <v>34828800</v>
      </c>
      <c r="BK39" s="14">
        <f>'ANS_RevData (LA)'!BG$145</f>
        <v>35875200</v>
      </c>
      <c r="BL39" s="14">
        <f>'ANS_RevData (LA)'!BH$145</f>
        <v>36950400</v>
      </c>
      <c r="BM39" s="14">
        <f>'ANS_RevData (LA)'!BI$145</f>
        <v>38064000</v>
      </c>
      <c r="BN39" s="14">
        <f>'ANS_RevData (LA)'!BJ$145</f>
        <v>39206400</v>
      </c>
      <c r="BO39" s="14">
        <f>'ANS_RevData (LA)'!BK$145</f>
        <v>40377600</v>
      </c>
      <c r="BP39" s="14">
        <f>'ANS_RevData (LA)'!BL$145</f>
        <v>41587200</v>
      </c>
      <c r="BQ39" s="14">
        <f>'ANS_RevData (LA)'!BM$145</f>
        <v>42835200</v>
      </c>
      <c r="BR39" s="14">
        <f>'ANS_RevData (LA)'!BN$145</f>
        <v>44121600</v>
      </c>
      <c r="BS39" s="14">
        <f>'ANS_RevData (LA)'!BO$145</f>
        <v>45446400</v>
      </c>
      <c r="BT39" s="15">
        <f t="shared" si="78"/>
        <v>465955200</v>
      </c>
    </row>
    <row r="40" spans="2:72" hidden="1" outlineLevel="1" x14ac:dyDescent="0.25">
      <c r="B40" s="11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8"/>
      <c r="Q40" s="8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8"/>
      <c r="AE40" s="7"/>
      <c r="AF40" s="7"/>
      <c r="AG40" s="7"/>
      <c r="AH40" s="7"/>
      <c r="AI40" s="7"/>
      <c r="AJ40" s="7"/>
      <c r="AK40" s="9"/>
      <c r="AL40" s="9"/>
      <c r="AM40" s="9"/>
      <c r="AN40" s="9"/>
      <c r="AO40" s="9"/>
      <c r="AP40" s="9"/>
      <c r="AQ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</row>
    <row r="41" spans="2:72" hidden="1" outlineLevel="1" x14ac:dyDescent="0.25">
      <c r="B41" s="6" t="s">
        <v>20</v>
      </c>
      <c r="D41" s="7">
        <f t="shared" ref="D41:L41" si="79">SUBTOTAL(9,D42:D49)</f>
        <v>600154.77</v>
      </c>
      <c r="E41" s="7">
        <f t="shared" si="79"/>
        <v>573134.46</v>
      </c>
      <c r="F41" s="7">
        <f t="shared" si="79"/>
        <v>806512.10000000009</v>
      </c>
      <c r="G41" s="7">
        <f t="shared" si="79"/>
        <v>833097.4</v>
      </c>
      <c r="H41" s="7">
        <f t="shared" si="79"/>
        <v>808720.13</v>
      </c>
      <c r="I41" s="7">
        <f t="shared" si="79"/>
        <v>927786.5</v>
      </c>
      <c r="J41" s="7">
        <f t="shared" si="79"/>
        <v>1286329.58</v>
      </c>
      <c r="K41" s="7">
        <f t="shared" si="79"/>
        <v>1342406.96</v>
      </c>
      <c r="L41" s="7">
        <f t="shared" si="79"/>
        <v>1399640.81</v>
      </c>
      <c r="M41" s="7">
        <f>SUBTOTAL(9,M42:M49)</f>
        <v>1740083.4900000002</v>
      </c>
      <c r="N41" s="7">
        <f>SUBTOTAL(9,N42:N49)</f>
        <v>1696716.93</v>
      </c>
      <c r="O41" s="7">
        <f>SUBTOTAL(9,O42:O49)</f>
        <v>2166607.38</v>
      </c>
      <c r="P41" s="8">
        <f>SUBTOTAL(9,P42:P49)</f>
        <v>14181190.51</v>
      </c>
      <c r="Q41" s="8"/>
      <c r="R41" s="7">
        <f t="shared" ref="R41:AD41" si="80">SUBTOTAL(9,R42:R49)</f>
        <v>2076563.2</v>
      </c>
      <c r="S41" s="7">
        <f t="shared" si="80"/>
        <v>2185954.0300000003</v>
      </c>
      <c r="T41" s="7">
        <f t="shared" si="80"/>
        <v>2013224.66</v>
      </c>
      <c r="U41" s="7">
        <f t="shared" si="80"/>
        <v>1953915.14</v>
      </c>
      <c r="V41" s="7">
        <f t="shared" si="80"/>
        <v>2086501.0899999999</v>
      </c>
      <c r="W41" s="7">
        <f t="shared" si="80"/>
        <v>2367218.02</v>
      </c>
      <c r="X41" s="7">
        <f t="shared" si="80"/>
        <v>2634951.34</v>
      </c>
      <c r="Y41" s="7">
        <f t="shared" si="80"/>
        <v>3156098.0700000003</v>
      </c>
      <c r="Z41" s="7">
        <f t="shared" si="80"/>
        <v>3784645.42</v>
      </c>
      <c r="AA41" s="7">
        <f t="shared" si="80"/>
        <v>4029864.63</v>
      </c>
      <c r="AB41" s="7">
        <f t="shared" si="80"/>
        <v>3919431.05</v>
      </c>
      <c r="AC41" s="7">
        <f t="shared" si="80"/>
        <v>5454523.5499999998</v>
      </c>
      <c r="AD41" s="8">
        <f t="shared" si="80"/>
        <v>35662890.199999996</v>
      </c>
      <c r="AE41" s="7"/>
      <c r="AF41" s="7">
        <f t="shared" ref="AF41:AR41" si="81">SUBTOTAL(9,AF42:AF49)</f>
        <v>4854347.3499999996</v>
      </c>
      <c r="AG41" s="7">
        <f t="shared" si="81"/>
        <v>4255870.3899999997</v>
      </c>
      <c r="AH41" s="7">
        <f t="shared" si="81"/>
        <v>5751529.29</v>
      </c>
      <c r="AI41" s="7">
        <f t="shared" si="81"/>
        <v>4185841.24</v>
      </c>
      <c r="AJ41" s="7">
        <f t="shared" si="81"/>
        <v>2811929.19</v>
      </c>
      <c r="AK41" s="9">
        <f t="shared" si="81"/>
        <v>5728044.5301916972</v>
      </c>
      <c r="AL41" s="9">
        <f t="shared" si="81"/>
        <v>6077686.8355762847</v>
      </c>
      <c r="AM41" s="9">
        <f t="shared" si="81"/>
        <v>6362477.2978133895</v>
      </c>
      <c r="AN41" s="9">
        <f t="shared" si="81"/>
        <v>6677325.4986470547</v>
      </c>
      <c r="AO41" s="9">
        <f t="shared" si="81"/>
        <v>7022585.3033796735</v>
      </c>
      <c r="AP41" s="9">
        <f t="shared" si="81"/>
        <v>7374285.5678575328</v>
      </c>
      <c r="AQ41" s="9">
        <f t="shared" si="81"/>
        <v>7764469.7255987655</v>
      </c>
      <c r="AR41" s="10">
        <f t="shared" si="81"/>
        <v>68866392.219064385</v>
      </c>
      <c r="AT41" s="9">
        <f>SUBTOTAL(9,AT42:AT49)</f>
        <v>8206391.6414830387</v>
      </c>
      <c r="AU41" s="9">
        <f t="shared" ref="AU41:BE41" si="82">SUBTOTAL(9,AU42:AU49)</f>
        <v>8560639.2886376996</v>
      </c>
      <c r="AV41" s="9">
        <f t="shared" si="82"/>
        <v>8885250.8728824705</v>
      </c>
      <c r="AW41" s="9">
        <f t="shared" si="82"/>
        <v>9219195.8206669465</v>
      </c>
      <c r="AX41" s="9">
        <f t="shared" si="82"/>
        <v>9564893.0543745384</v>
      </c>
      <c r="AY41" s="9">
        <f t="shared" si="82"/>
        <v>9926673.1617149413</v>
      </c>
      <c r="AZ41" s="9">
        <f t="shared" si="82"/>
        <v>10307748.195916325</v>
      </c>
      <c r="BA41" s="9">
        <f t="shared" si="82"/>
        <v>10717054.30263523</v>
      </c>
      <c r="BB41" s="9">
        <f t="shared" si="82"/>
        <v>11137445.591850812</v>
      </c>
      <c r="BC41" s="9">
        <f t="shared" si="82"/>
        <v>11577828.560286712</v>
      </c>
      <c r="BD41" s="9">
        <f t="shared" si="82"/>
        <v>12166523.155883018</v>
      </c>
      <c r="BE41" s="9">
        <f t="shared" si="82"/>
        <v>12777634.147761934</v>
      </c>
      <c r="BF41" s="10">
        <f>SUBTOTAL(9,BF42:BF49)</f>
        <v>123047277.79409367</v>
      </c>
      <c r="BH41" s="9">
        <f>SUBTOTAL(9,BH42:BH49)</f>
        <v>13302702.19158316</v>
      </c>
      <c r="BI41" s="9">
        <f t="shared" ref="BI41:BS41" si="83">SUBTOTAL(9,BI42:BI49)</f>
        <v>13865497.74672831</v>
      </c>
      <c r="BJ41" s="9">
        <f t="shared" si="83"/>
        <v>14455441.366837267</v>
      </c>
      <c r="BK41" s="9">
        <f t="shared" si="83"/>
        <v>15088847.443783008</v>
      </c>
      <c r="BL41" s="9">
        <f t="shared" si="83"/>
        <v>15767522.034340115</v>
      </c>
      <c r="BM41" s="9">
        <f t="shared" si="83"/>
        <v>16484225.904827815</v>
      </c>
      <c r="BN41" s="9">
        <f t="shared" si="83"/>
        <v>17255355.167002965</v>
      </c>
      <c r="BO41" s="9">
        <f t="shared" si="83"/>
        <v>18087357.807864174</v>
      </c>
      <c r="BP41" s="9">
        <f t="shared" si="83"/>
        <v>18982466.415706214</v>
      </c>
      <c r="BQ41" s="9">
        <f t="shared" si="83"/>
        <v>19965285.894782618</v>
      </c>
      <c r="BR41" s="9">
        <f t="shared" si="83"/>
        <v>20996140.215045076</v>
      </c>
      <c r="BS41" s="9">
        <f t="shared" si="83"/>
        <v>21821414.248844258</v>
      </c>
      <c r="BT41" s="10">
        <f>SUBTOTAL(9,BT42:BT49)</f>
        <v>206072256.43734497</v>
      </c>
    </row>
    <row r="42" spans="2:72" hidden="1" outlineLevel="1" x14ac:dyDescent="0.25">
      <c r="B42" s="11" t="s">
        <v>7</v>
      </c>
      <c r="D42" s="12">
        <f>SUM('ANS_RevData (IB)'!D$17,'ANS_RevData (IB)'!D$33,'ANS_RevData (IB)'!D$49)</f>
        <v>400</v>
      </c>
      <c r="E42" s="12">
        <f>SUM('ANS_RevData (IB)'!E$17,'ANS_RevData (IB)'!E$33,'ANS_RevData (IB)'!E$49)</f>
        <v>400</v>
      </c>
      <c r="F42" s="12">
        <f>SUM('ANS_RevData (IB)'!F$17,'ANS_RevData (IB)'!F$33,'ANS_RevData (IB)'!F$49)</f>
        <v>150</v>
      </c>
      <c r="G42" s="12">
        <f>SUM('ANS_RevData (IB)'!G$17,'ANS_RevData (IB)'!G$33,'ANS_RevData (IB)'!G$49)</f>
        <v>1200</v>
      </c>
      <c r="H42" s="12">
        <f>SUM('ANS_RevData (IB)'!H$17,'ANS_RevData (IB)'!H$33,'ANS_RevData (IB)'!H$49)</f>
        <v>2200</v>
      </c>
      <c r="I42" s="12">
        <f>SUM('ANS_RevData (IB)'!I$17,'ANS_RevData (IB)'!I$33,'ANS_RevData (IB)'!I$49)</f>
        <v>1500</v>
      </c>
      <c r="J42" s="12">
        <f>SUM('ANS_RevData (IB)'!J$17,'ANS_RevData (IB)'!J$33,'ANS_RevData (IB)'!J$49)</f>
        <v>3400</v>
      </c>
      <c r="K42" s="12">
        <f>SUM('ANS_RevData (IB)'!K$17,'ANS_RevData (IB)'!K$33,'ANS_RevData (IB)'!K$49)</f>
        <v>6600</v>
      </c>
      <c r="L42" s="12">
        <f>SUM('ANS_RevData (IB)'!L$17,'ANS_RevData (IB)'!L$33,'ANS_RevData (IB)'!L$49)</f>
        <v>23000</v>
      </c>
      <c r="M42" s="12">
        <f>SUM('ANS_RevData (IB)'!M$17,'ANS_RevData (IB)'!M$33,'ANS_RevData (IB)'!M$49)</f>
        <v>34300</v>
      </c>
      <c r="N42" s="12">
        <f>SUM('ANS_RevData (IB)'!N$17,'ANS_RevData (IB)'!N$33,'ANS_RevData (IB)'!N$49)</f>
        <v>43950</v>
      </c>
      <c r="O42" s="12">
        <f>SUM('ANS_RevData (IB)'!O$17,'ANS_RevData (IB)'!O$33,'ANS_RevData (IB)'!O$49)</f>
        <v>38500</v>
      </c>
      <c r="P42" s="13">
        <f>SUM(D42:O42)</f>
        <v>155600</v>
      </c>
      <c r="Q42" s="13"/>
      <c r="R42" s="12">
        <f>SUM('ANS_RevData (IB)'!P$17,'ANS_RevData (IB)'!P$33,'ANS_RevData (IB)'!P$49)</f>
        <v>51200</v>
      </c>
      <c r="S42" s="12">
        <f>SUM('ANS_RevData (IB)'!Q$17,'ANS_RevData (IB)'!Q$33,'ANS_RevData (IB)'!Q$49)</f>
        <v>70000</v>
      </c>
      <c r="T42" s="12">
        <f>SUM('ANS_RevData (IB)'!R$17,'ANS_RevData (IB)'!R$33,'ANS_RevData (IB)'!R$49)</f>
        <v>102300</v>
      </c>
      <c r="U42" s="12">
        <f>SUM('ANS_RevData (IB)'!S$17,'ANS_RevData (IB)'!S$33,'ANS_RevData (IB)'!S$49)</f>
        <v>104450</v>
      </c>
      <c r="V42" s="12">
        <f>SUM('ANS_RevData (IB)'!T$17,'ANS_RevData (IB)'!T$33,'ANS_RevData (IB)'!T$49)</f>
        <v>83100</v>
      </c>
      <c r="W42" s="12">
        <f>SUM('ANS_RevData (IB)'!U$17,'ANS_RevData (IB)'!U$33,'ANS_RevData (IB)'!U$49)</f>
        <v>105750</v>
      </c>
      <c r="X42" s="12">
        <f>SUM('ANS_RevData (IB)'!V$17,'ANS_RevData (IB)'!V$33,'ANS_RevData (IB)'!V$49)</f>
        <v>162400</v>
      </c>
      <c r="Y42" s="12">
        <f>SUM('ANS_RevData (IB)'!W$17,'ANS_RevData (IB)'!W$33,'ANS_RevData (IB)'!W$49)</f>
        <v>199800</v>
      </c>
      <c r="Z42" s="12">
        <f>SUM('ANS_RevData (IB)'!X$17,'ANS_RevData (IB)'!X$33,'ANS_RevData (IB)'!X$49)</f>
        <v>272450</v>
      </c>
      <c r="AA42" s="12">
        <f>SUM('ANS_RevData (IB)'!Y$17,'ANS_RevData (IB)'!Y$33,'ANS_RevData (IB)'!Y$49)</f>
        <v>292900</v>
      </c>
      <c r="AB42" s="12">
        <f>SUM('ANS_RevData (IB)'!Z$17,'ANS_RevData (IB)'!Z$33,'ANS_RevData (IB)'!Z$49)</f>
        <v>331200</v>
      </c>
      <c r="AC42" s="12">
        <f>SUM('ANS_RevData (IB)'!AA$17,'ANS_RevData (IB)'!AA$33,'ANS_RevData (IB)'!AA$49)</f>
        <v>414500</v>
      </c>
      <c r="AD42" s="13">
        <f>SUM(R42:AC42)</f>
        <v>2190050</v>
      </c>
      <c r="AE42" s="12"/>
      <c r="AF42" s="12">
        <f>SUM('ANS_RevData (IB)'!AF$17,'ANS_RevData (IB)'!AF$33,'ANS_RevData (IB)'!AF$49)</f>
        <v>318900</v>
      </c>
      <c r="AG42" s="12">
        <f>SUM('ANS_RevData (IB)'!AG$17,'ANS_RevData (IB)'!AG$33,'ANS_RevData (IB)'!AG$49)</f>
        <v>366900</v>
      </c>
      <c r="AH42" s="12">
        <f>SUM('ANS_RevData (IB)'!AH$17,'ANS_RevData (IB)'!AH$33,'ANS_RevData (IB)'!AH$49)</f>
        <v>396850</v>
      </c>
      <c r="AI42" s="12">
        <f>SUM('ANS_RevData (IB)'!AI$17,'ANS_RevData (IB)'!AI$33,'ANS_RevData (IB)'!AI$49)</f>
        <v>291400</v>
      </c>
      <c r="AJ42" s="12">
        <f>SUM('ANS_RevData (IB)'!AJ$17,'ANS_RevData (IB)'!AJ$33,'ANS_RevData (IB)'!AJ$49)</f>
        <v>262400</v>
      </c>
      <c r="AK42" s="14">
        <f>SUM('ANS_RevData (IB)'!AK$17,'ANS_RevData (IB)'!AK$33,'ANS_RevData (IB)'!AK$49)</f>
        <v>637674.58667458664</v>
      </c>
      <c r="AL42" s="14">
        <f>SUM('ANS_RevData (IB)'!AL$17,'ANS_RevData (IB)'!AL$33,'ANS_RevData (IB)'!AL$49)</f>
        <v>837934.056034056</v>
      </c>
      <c r="AM42" s="14">
        <f>SUM('ANS_RevData (IB)'!AM$17,'ANS_RevData (IB)'!AM$33,'ANS_RevData (IB)'!AM$49)</f>
        <v>950928.80902880908</v>
      </c>
      <c r="AN42" s="14">
        <f>SUM('ANS_RevData (IB)'!AN$17,'ANS_RevData (IB)'!AN$33,'ANS_RevData (IB)'!AN$49)</f>
        <v>1078047.9061479063</v>
      </c>
      <c r="AO42" s="14">
        <f>SUM('ANS_RevData (IB)'!AO$17,'ANS_RevData (IB)'!AO$33,'ANS_RevData (IB)'!AO$49)</f>
        <v>1226353.5194535197</v>
      </c>
      <c r="AP42" s="14">
        <f>SUM('ANS_RevData (IB)'!AP$17,'ANS_RevData (IB)'!AP$33,'ANS_RevData (IB)'!AP$49)</f>
        <v>1388783.4768834771</v>
      </c>
      <c r="AQ42" s="14">
        <f>SUM('ANS_RevData (IB)'!AQ$17,'ANS_RevData (IB)'!AQ$33,'ANS_RevData (IB)'!AQ$49)</f>
        <v>1575931.0365310367</v>
      </c>
      <c r="AR42" s="15">
        <f>SUM(AF42:AQ42)</f>
        <v>9332103.3907533921</v>
      </c>
      <c r="AT42" s="14">
        <f>SUM('ANS_RevData (IB)'!AR$17,'ANS_RevData (IB)'!AR$33,'ANS_RevData (IB)'!AR$49)</f>
        <v>1791327.2844272847</v>
      </c>
      <c r="AU42" s="14">
        <f>SUM('ANS_RevData (IB)'!AS$17,'ANS_RevData (IB)'!AS$33,'ANS_RevData (IB)'!AS$49)</f>
        <v>1934257.7368577369</v>
      </c>
      <c r="AV42" s="14">
        <f>SUM('ANS_RevData (IB)'!AT$17,'ANS_RevData (IB)'!AT$33,'ANS_RevData (IB)'!AT$49)</f>
        <v>2022393.6441936444</v>
      </c>
      <c r="AW42" s="14">
        <f>SUM('ANS_RevData (IB)'!AU$17,'ANS_RevData (IB)'!AU$33,'ANS_RevData (IB)'!AU$49)</f>
        <v>2115331.8285318287</v>
      </c>
      <c r="AX42" s="14">
        <f>SUM('ANS_RevData (IB)'!AV$17,'ANS_RevData (IB)'!AV$33,'ANS_RevData (IB)'!AV$49)</f>
        <v>2213072.2898722901</v>
      </c>
      <c r="AY42" s="14">
        <f>SUM('ANS_RevData (IB)'!AW$17,'ANS_RevData (IB)'!AW$33,'ANS_RevData (IB)'!AW$49)</f>
        <v>2315615.0282150283</v>
      </c>
      <c r="AZ42" s="14">
        <f>SUM('ANS_RevData (IB)'!AX$17,'ANS_RevData (IB)'!AX$33,'ANS_RevData (IB)'!AX$49)</f>
        <v>2422818.8001188003</v>
      </c>
      <c r="BA42" s="14">
        <f>SUM('ANS_RevData (IB)'!AY$17,'ANS_RevData (IB)'!AY$33,'ANS_RevData (IB)'!AY$49)</f>
        <v>2534824.849024849</v>
      </c>
      <c r="BB42" s="14">
        <f>SUM('ANS_RevData (IB)'!AZ$17,'ANS_RevData (IB)'!AZ$33,'ANS_RevData (IB)'!AZ$49)</f>
        <v>2651633.1749331751</v>
      </c>
      <c r="BC42" s="14">
        <f>SUM('ANS_RevData (IB)'!BA$17,'ANS_RevData (IB)'!BA$33,'ANS_RevData (IB)'!BA$49)</f>
        <v>2773243.777843778</v>
      </c>
      <c r="BD42" s="14">
        <f>SUM('ANS_RevData (IB)'!BB$17,'ANS_RevData (IB)'!BB$33,'ANS_RevData (IB)'!BB$49)</f>
        <v>3017877.4180774181</v>
      </c>
      <c r="BE42" s="14">
        <f>SUM('ANS_RevData (IB)'!BC$17,'ANS_RevData (IB)'!BC$33,'ANS_RevData (IB)'!BC$49)</f>
        <v>3278047.8368478371</v>
      </c>
      <c r="BF42" s="15">
        <f>SUM(AT42:BE42)</f>
        <v>29070443.66894367</v>
      </c>
      <c r="BH42" s="14">
        <f>SUM('ANS_RevData (IB)'!BD$17,'ANS_RevData (IB)'!BD$33,'ANS_RevData (IB)'!BD$49)</f>
        <v>3430025.7796257799</v>
      </c>
      <c r="BI42" s="14">
        <f>SUM('ANS_RevData (IB)'!BE$17,'ANS_RevData (IB)'!BE$33,'ANS_RevData (IB)'!BE$49)</f>
        <v>3586947.2428472433</v>
      </c>
      <c r="BJ42" s="14">
        <f>SUM('ANS_RevData (IB)'!BF$17,'ANS_RevData (IB)'!BF$33,'ANS_RevData (IB)'!BF$49)</f>
        <v>3751778.3387783389</v>
      </c>
      <c r="BK42" s="14">
        <f>SUM('ANS_RevData (IB)'!BG$17,'ANS_RevData (IB)'!BG$33,'ANS_RevData (IB)'!BG$49)</f>
        <v>3924236.5805365806</v>
      </c>
      <c r="BL42" s="14">
        <f>SUM('ANS_RevData (IB)'!BH$17,'ANS_RevData (IB)'!BH$33,'ANS_RevData (IB)'!BH$49)</f>
        <v>4104463.2115632119</v>
      </c>
      <c r="BM42" s="14">
        <f>SUM('ANS_RevData (IB)'!BI$17,'ANS_RevData (IB)'!BI$33,'ANS_RevData (IB)'!BI$49)</f>
        <v>4294859.3703593705</v>
      </c>
      <c r="BN42" s="14">
        <f>SUM('ANS_RevData (IB)'!BJ$17,'ANS_RevData (IB)'!BJ$33,'ANS_RevData (IB)'!BJ$49)</f>
        <v>4493165.1618651617</v>
      </c>
      <c r="BO42" s="14">
        <f>SUM('ANS_RevData (IB)'!BK$17,'ANS_RevData (IB)'!BK$33,'ANS_RevData (IB)'!BK$49)</f>
        <v>4701640.4811404813</v>
      </c>
      <c r="BP42" s="14">
        <f>SUM('ANS_RevData (IB)'!BL$17,'ANS_RevData (IB)'!BL$33,'ANS_RevData (IB)'!BL$49)</f>
        <v>4917884.1896841899</v>
      </c>
      <c r="BQ42" s="14">
        <f>SUM('ANS_RevData (IB)'!BM$17,'ANS_RevData (IB)'!BM$33,'ANS_RevData (IB)'!BM$49)</f>
        <v>5144438.6694386695</v>
      </c>
      <c r="BR42" s="14">
        <f>SUM('ANS_RevData (IB)'!BN$17,'ANS_RevData (IB)'!BN$33,'ANS_RevData (IB)'!BN$49)</f>
        <v>5381162.6769626774</v>
      </c>
      <c r="BS42" s="14">
        <f>SUM('ANS_RevData (IB)'!BO$17,'ANS_RevData (IB)'!BO$33,'ANS_RevData (IB)'!BO$49)</f>
        <v>5628338.6991386991</v>
      </c>
      <c r="BT42" s="15">
        <f>SUM(BH42:BS42)</f>
        <v>53358940.401940405</v>
      </c>
    </row>
    <row r="43" spans="2:72" hidden="1" outlineLevel="1" x14ac:dyDescent="0.25">
      <c r="B43" s="11" t="s">
        <v>8</v>
      </c>
      <c r="D43" s="12">
        <f t="shared" ref="D43:P43" si="84">SUBTOTAL(9,D44:D48)</f>
        <v>359772.22</v>
      </c>
      <c r="E43" s="12">
        <f t="shared" si="84"/>
        <v>338320.46</v>
      </c>
      <c r="F43" s="12">
        <f t="shared" si="84"/>
        <v>433821.03</v>
      </c>
      <c r="G43" s="12">
        <f t="shared" si="84"/>
        <v>396042.15</v>
      </c>
      <c r="H43" s="12">
        <f t="shared" si="84"/>
        <v>189010</v>
      </c>
      <c r="I43" s="12">
        <f t="shared" si="84"/>
        <v>330667.5</v>
      </c>
      <c r="J43" s="12">
        <f t="shared" si="84"/>
        <v>368468.5</v>
      </c>
      <c r="K43" s="12">
        <f t="shared" si="84"/>
        <v>405989.7</v>
      </c>
      <c r="L43" s="12">
        <f t="shared" si="84"/>
        <v>462975.20999999996</v>
      </c>
      <c r="M43" s="12">
        <f t="shared" si="84"/>
        <v>731644.82000000007</v>
      </c>
      <c r="N43" s="12">
        <f t="shared" si="84"/>
        <v>633474.65999999992</v>
      </c>
      <c r="O43" s="12">
        <f t="shared" si="84"/>
        <v>990324.01</v>
      </c>
      <c r="P43" s="13">
        <f t="shared" si="84"/>
        <v>5640510.2600000007</v>
      </c>
      <c r="Q43" s="13"/>
      <c r="R43" s="12">
        <f t="shared" ref="R43:AD43" si="85">SUBTOTAL(9,R44:R48)</f>
        <v>740739.29</v>
      </c>
      <c r="S43" s="12">
        <f t="shared" si="85"/>
        <v>753399.09000000008</v>
      </c>
      <c r="T43" s="12">
        <f t="shared" si="85"/>
        <v>718625.65999999992</v>
      </c>
      <c r="U43" s="12">
        <f t="shared" si="85"/>
        <v>671874.1399999999</v>
      </c>
      <c r="V43" s="12">
        <f t="shared" si="85"/>
        <v>732781.15</v>
      </c>
      <c r="W43" s="12">
        <f t="shared" si="85"/>
        <v>1051068.19</v>
      </c>
      <c r="X43" s="12">
        <f t="shared" si="85"/>
        <v>881362.34</v>
      </c>
      <c r="Y43" s="12">
        <f t="shared" si="85"/>
        <v>1421552.37</v>
      </c>
      <c r="Z43" s="12">
        <f t="shared" si="85"/>
        <v>1769576.97</v>
      </c>
      <c r="AA43" s="12">
        <f t="shared" si="85"/>
        <v>2124155.7399999998</v>
      </c>
      <c r="AB43" s="12">
        <f t="shared" si="85"/>
        <v>2065412.85</v>
      </c>
      <c r="AC43" s="12">
        <f t="shared" si="85"/>
        <v>3496758.84</v>
      </c>
      <c r="AD43" s="13">
        <f t="shared" si="85"/>
        <v>16427306.630000001</v>
      </c>
      <c r="AE43" s="12"/>
      <c r="AF43" s="12">
        <f t="shared" ref="AF43:AR43" si="86">SUBTOTAL(9,AF44:AF48)</f>
        <v>3128667.7</v>
      </c>
      <c r="AG43" s="12">
        <f t="shared" si="86"/>
        <v>2552700.48</v>
      </c>
      <c r="AH43" s="12">
        <f t="shared" si="86"/>
        <v>3999753.4000000004</v>
      </c>
      <c r="AI43" s="12">
        <f t="shared" si="86"/>
        <v>2695804.35</v>
      </c>
      <c r="AJ43" s="12">
        <f t="shared" si="86"/>
        <v>1730612.55</v>
      </c>
      <c r="AK43" s="14">
        <f t="shared" si="86"/>
        <v>2458268.2695454843</v>
      </c>
      <c r="AL43" s="14">
        <f t="shared" si="86"/>
        <v>2093922.8798815373</v>
      </c>
      <c r="AM43" s="14">
        <f t="shared" si="86"/>
        <v>2175060.6669434658</v>
      </c>
      <c r="AN43" s="14">
        <f t="shared" si="86"/>
        <v>2263066.0562595674</v>
      </c>
      <c r="AO43" s="14">
        <f t="shared" si="86"/>
        <v>2360296.5332881082</v>
      </c>
      <c r="AP43" s="14">
        <f t="shared" si="86"/>
        <v>2449843.1259375433</v>
      </c>
      <c r="AQ43" s="14">
        <f t="shared" si="86"/>
        <v>2553156.0096327509</v>
      </c>
      <c r="AR43" s="15">
        <f t="shared" si="86"/>
        <v>30461152.021488458</v>
      </c>
      <c r="AT43" s="14">
        <f t="shared" ref="AT43:BF43" si="87">SUBTOTAL(9,AT44:AT48)</f>
        <v>2661826.3787862244</v>
      </c>
      <c r="AU43" s="14">
        <f t="shared" si="87"/>
        <v>2764354.0668939259</v>
      </c>
      <c r="AV43" s="14">
        <f t="shared" si="87"/>
        <v>2882974.4449682394</v>
      </c>
      <c r="AW43" s="14">
        <f t="shared" si="87"/>
        <v>3006125.9095799797</v>
      </c>
      <c r="AX43" s="14">
        <f t="shared" si="87"/>
        <v>3136227.3831125596</v>
      </c>
      <c r="AY43" s="14">
        <f t="shared" si="87"/>
        <v>3268543.6610576333</v>
      </c>
      <c r="AZ43" s="14">
        <f t="shared" si="87"/>
        <v>3415493.8323026528</v>
      </c>
      <c r="BA43" s="14">
        <f t="shared" si="87"/>
        <v>3567741.2146268324</v>
      </c>
      <c r="BB43" s="14">
        <f t="shared" si="87"/>
        <v>3735337.2946634511</v>
      </c>
      <c r="BC43" s="14">
        <f t="shared" si="87"/>
        <v>3909056.9847000698</v>
      </c>
      <c r="BD43" s="14">
        <f t="shared" si="87"/>
        <v>4108065.2645740611</v>
      </c>
      <c r="BE43" s="14">
        <f t="shared" si="87"/>
        <v>4313953.1621938786</v>
      </c>
      <c r="BF43" s="15">
        <f t="shared" si="87"/>
        <v>40769699.59745951</v>
      </c>
      <c r="BH43" s="14">
        <f t="shared" ref="BH43:BT43" si="88">SUBTOTAL(9,BH44:BH48)</f>
        <v>4532924.7955304431</v>
      </c>
      <c r="BI43" s="14">
        <f t="shared" si="88"/>
        <v>4775614.6275293669</v>
      </c>
      <c r="BJ43" s="14">
        <f t="shared" si="88"/>
        <v>5037542.8917824645</v>
      </c>
      <c r="BK43" s="14">
        <f t="shared" si="88"/>
        <v>5326240.6748271622</v>
      </c>
      <c r="BL43" s="14">
        <f t="shared" si="88"/>
        <v>5643372.7899967916</v>
      </c>
      <c r="BM43" s="14">
        <f t="shared" si="88"/>
        <v>5997430.4495455269</v>
      </c>
      <c r="BN43" s="14">
        <f t="shared" si="88"/>
        <v>6379872.2836359963</v>
      </c>
      <c r="BO43" s="14">
        <f t="shared" si="88"/>
        <v>6813017.9686429976</v>
      </c>
      <c r="BP43" s="14">
        <f t="shared" si="88"/>
        <v>7301501.2313624397</v>
      </c>
      <c r="BQ43" s="14">
        <f t="shared" si="88"/>
        <v>7849253.0096693868</v>
      </c>
      <c r="BR43" s="14">
        <f t="shared" si="88"/>
        <v>8434870.101392867</v>
      </c>
      <c r="BS43" s="14">
        <f t="shared" si="88"/>
        <v>8795389.0997830126</v>
      </c>
      <c r="BT43" s="15">
        <f t="shared" si="88"/>
        <v>76887029.923698455</v>
      </c>
    </row>
    <row r="44" spans="2:72" s="16" customFormat="1" ht="12.75" hidden="1" outlineLevel="2" x14ac:dyDescent="0.2">
      <c r="B44" s="17" t="s">
        <v>9</v>
      </c>
      <c r="D44" s="18">
        <f>'ANS_RevData (IB)'!D$81</f>
        <v>227771.22</v>
      </c>
      <c r="E44" s="18">
        <f>'ANS_RevData (IB)'!E$81</f>
        <v>203665.96000000002</v>
      </c>
      <c r="F44" s="18">
        <f>'ANS_RevData (IB)'!F$81</f>
        <v>260628.03</v>
      </c>
      <c r="G44" s="18">
        <f>'ANS_RevData (IB)'!G$81</f>
        <v>234009.65</v>
      </c>
      <c r="H44" s="18">
        <f>'ANS_RevData (IB)'!H$81</f>
        <v>107870</v>
      </c>
      <c r="I44" s="18">
        <f>'ANS_RevData (IB)'!I$81</f>
        <v>179340</v>
      </c>
      <c r="J44" s="18">
        <f>'ANS_RevData (IB)'!J$81</f>
        <v>205930</v>
      </c>
      <c r="K44" s="18">
        <f>'ANS_RevData (IB)'!K$81</f>
        <v>239730.7</v>
      </c>
      <c r="L44" s="18">
        <f>'ANS_RevData (IB)'!L$81</f>
        <v>287666.18</v>
      </c>
      <c r="M44" s="18">
        <f>'ANS_RevData (IB)'!M$81</f>
        <v>420632.32000000001</v>
      </c>
      <c r="N44" s="18">
        <f>'ANS_RevData (IB)'!N$81</f>
        <v>362390.47</v>
      </c>
      <c r="O44" s="18">
        <f>'ANS_RevData (IB)'!O$81</f>
        <v>548197.67999999993</v>
      </c>
      <c r="P44" s="19">
        <f t="shared" ref="P44:P49" si="89">SUM(D44:O44)</f>
        <v>3277832.21</v>
      </c>
      <c r="Q44" s="19"/>
      <c r="R44" s="18">
        <f>'ANS_RevData (IB)'!P$81</f>
        <v>404359.58999999997</v>
      </c>
      <c r="S44" s="18">
        <f>'ANS_RevData (IB)'!Q$81</f>
        <v>420925.79000000004</v>
      </c>
      <c r="T44" s="18">
        <f>'ANS_RevData (IB)'!R$81</f>
        <v>383125.72</v>
      </c>
      <c r="U44" s="18">
        <f>'ANS_RevData (IB)'!S$81</f>
        <v>356808.81</v>
      </c>
      <c r="V44" s="18">
        <f>'ANS_RevData (IB)'!T$81</f>
        <v>365575.95</v>
      </c>
      <c r="W44" s="18">
        <f>'ANS_RevData (IB)'!U$81</f>
        <v>550209.1</v>
      </c>
      <c r="X44" s="18">
        <f>'ANS_RevData (IB)'!V$81</f>
        <v>405509.70999999996</v>
      </c>
      <c r="Y44" s="18">
        <f>'ANS_RevData (IB)'!W$81</f>
        <v>429709.07</v>
      </c>
      <c r="Z44" s="18">
        <f>'ANS_RevData (IB)'!X$81</f>
        <v>391033.22</v>
      </c>
      <c r="AA44" s="18">
        <f>'ANS_RevData (IB)'!Y$81</f>
        <v>384420.82</v>
      </c>
      <c r="AB44" s="18">
        <f>'ANS_RevData (IB)'!Z$81</f>
        <v>364900.88</v>
      </c>
      <c r="AC44" s="18">
        <f>'ANS_RevData (IB)'!AA$81</f>
        <v>511890.13</v>
      </c>
      <c r="AD44" s="19">
        <f t="shared" ref="AD44:AD49" si="90">SUM(R44:AC44)</f>
        <v>4968468.79</v>
      </c>
      <c r="AE44" s="18"/>
      <c r="AF44" s="18">
        <f>'ANS_RevData (IB)'!AF$81</f>
        <v>375336.45</v>
      </c>
      <c r="AG44" s="18">
        <f>'ANS_RevData (IB)'!AG$81</f>
        <v>311340.89</v>
      </c>
      <c r="AH44" s="18">
        <f>'ANS_RevData (IB)'!AH$81</f>
        <v>468647.09</v>
      </c>
      <c r="AI44" s="18">
        <f>'ANS_RevData (IB)'!AI$81</f>
        <v>347648.65</v>
      </c>
      <c r="AJ44" s="18">
        <f>'ANS_RevData (IB)'!AJ$81</f>
        <v>236180.7</v>
      </c>
      <c r="AK44" s="20">
        <f>'ANS_RevData (IB)'!AK$81</f>
        <v>588262.30285975395</v>
      </c>
      <c r="AL44" s="20">
        <f>'ANS_RevData (IB)'!AL$81</f>
        <v>676830.39448032179</v>
      </c>
      <c r="AM44" s="20">
        <f>'ANS_RevData (IB)'!AM$81</f>
        <v>696168.40575118805</v>
      </c>
      <c r="AN44" s="20">
        <f>'ANS_RevData (IB)'!AN$81</f>
        <v>719374.01927622769</v>
      </c>
      <c r="AO44" s="20">
        <f>'ANS_RevData (IB)'!AO$81</f>
        <v>746447.23505544057</v>
      </c>
      <c r="AP44" s="20">
        <f>'ANS_RevData (IB)'!AP$81</f>
        <v>769652.8485804802</v>
      </c>
      <c r="AQ44" s="20">
        <f>'ANS_RevData (IB)'!AQ$81</f>
        <v>796726.06435969297</v>
      </c>
      <c r="AR44" s="21">
        <f t="shared" ref="AR44:AR49" si="91">SUM(AF44:AQ44)</f>
        <v>6732615.0503631057</v>
      </c>
      <c r="AT44" s="20">
        <f>'ANS_RevData (IB)'!AR$81</f>
        <v>823799.28013890586</v>
      </c>
      <c r="AU44" s="20">
        <f>'ANS_RevData (IB)'!AS$81</f>
        <v>847004.89366394549</v>
      </c>
      <c r="AV44" s="20">
        <f>'ANS_RevData (IB)'!AT$81</f>
        <v>877945.71169733163</v>
      </c>
      <c r="AW44" s="20">
        <f>'ANS_RevData (IB)'!AU$81</f>
        <v>905018.92747654452</v>
      </c>
      <c r="AX44" s="20">
        <f>'ANS_RevData (IB)'!AV$81</f>
        <v>935959.74550993065</v>
      </c>
      <c r="AY44" s="20">
        <f>'ANS_RevData (IB)'!AW$81</f>
        <v>963032.96128914354</v>
      </c>
      <c r="AZ44" s="20">
        <f>'ANS_RevData (IB)'!AX$81</f>
        <v>997841.38157670293</v>
      </c>
      <c r="BA44" s="20">
        <f>'ANS_RevData (IB)'!AY$81</f>
        <v>1028782.1996100891</v>
      </c>
      <c r="BB44" s="20">
        <f>'ANS_RevData (IB)'!AZ$81</f>
        <v>1063590.6198976485</v>
      </c>
      <c r="BC44" s="20">
        <f>'ANS_RevData (IB)'!BA$81</f>
        <v>1098399.040185208</v>
      </c>
      <c r="BD44" s="20">
        <f>'ANS_RevData (IB)'!BB$81</f>
        <v>1137075.0627269405</v>
      </c>
      <c r="BE44" s="20">
        <f>'ANS_RevData (IB)'!BC$81</f>
        <v>1171883.4830145</v>
      </c>
      <c r="BF44" s="21">
        <f t="shared" ref="BF44:BF49" si="92">SUM(AT44:BE44)</f>
        <v>11850333.306786889</v>
      </c>
      <c r="BH44" s="20">
        <f>'ANS_RevData (IB)'!BD$81</f>
        <v>1214427.1078104058</v>
      </c>
      <c r="BI44" s="20">
        <f>'ANS_RevData (IB)'!BE$81</f>
        <v>1253103.1303521385</v>
      </c>
      <c r="BJ44" s="20">
        <f>'ANS_RevData (IB)'!BF$81</f>
        <v>1295646.7551480446</v>
      </c>
      <c r="BK44" s="20">
        <f>'ANS_RevData (IB)'!BG$81</f>
        <v>1338190.3799439503</v>
      </c>
      <c r="BL44" s="20">
        <f>'ANS_RevData (IB)'!BH$81</f>
        <v>1380734.0047398563</v>
      </c>
      <c r="BM44" s="20">
        <f>'ANS_RevData (IB)'!BI$81</f>
        <v>1427145.2317899356</v>
      </c>
      <c r="BN44" s="20">
        <f>'ANS_RevData (IB)'!BJ$81</f>
        <v>1473556.4588400146</v>
      </c>
      <c r="BO44" s="20">
        <f>'ANS_RevData (IB)'!BK$81</f>
        <v>1519967.6858900939</v>
      </c>
      <c r="BP44" s="20">
        <f>'ANS_RevData (IB)'!BL$81</f>
        <v>1570246.5151943464</v>
      </c>
      <c r="BQ44" s="20">
        <f>'ANS_RevData (IB)'!BM$81</f>
        <v>1624392.9467527722</v>
      </c>
      <c r="BR44" s="20">
        <f>'ANS_RevData (IB)'!BN$81</f>
        <v>1678539.378311198</v>
      </c>
      <c r="BS44" s="20">
        <f>'ANS_RevData (IB)'!BO$81</f>
        <v>1732685.8098696237</v>
      </c>
      <c r="BT44" s="21">
        <f t="shared" ref="BT44:BT49" si="93">SUM(BH44:BS44)</f>
        <v>17508635.404642381</v>
      </c>
    </row>
    <row r="45" spans="2:72" s="16" customFormat="1" ht="12.75" hidden="1" outlineLevel="2" x14ac:dyDescent="0.2">
      <c r="B45" s="17" t="s">
        <v>10</v>
      </c>
      <c r="D45" s="18">
        <f>'ANS_RevData (IB)'!D$97</f>
        <v>132001</v>
      </c>
      <c r="E45" s="18">
        <f>'ANS_RevData (IB)'!E$97</f>
        <v>134654.5</v>
      </c>
      <c r="F45" s="18">
        <f>'ANS_RevData (IB)'!F$97</f>
        <v>172976</v>
      </c>
      <c r="G45" s="18">
        <f>'ANS_RevData (IB)'!G$97</f>
        <v>162032.5</v>
      </c>
      <c r="H45" s="18">
        <f>'ANS_RevData (IB)'!H$97</f>
        <v>81060</v>
      </c>
      <c r="I45" s="18">
        <f>'ANS_RevData (IB)'!I$97</f>
        <v>151287.5</v>
      </c>
      <c r="J45" s="18">
        <f>'ANS_RevData (IB)'!J$97</f>
        <v>162538.5</v>
      </c>
      <c r="K45" s="18">
        <f>'ANS_RevData (IB)'!K$97</f>
        <v>166234</v>
      </c>
      <c r="L45" s="18">
        <f>'ANS_RevData (IB)'!L$97</f>
        <v>175309.03</v>
      </c>
      <c r="M45" s="18">
        <f>'ANS_RevData (IB)'!M$97</f>
        <v>310957.5</v>
      </c>
      <c r="N45" s="18">
        <f>'ANS_RevData (IB)'!N$97</f>
        <v>270813.82999999996</v>
      </c>
      <c r="O45" s="18">
        <f>'ANS_RevData (IB)'!O$97</f>
        <v>442126.33</v>
      </c>
      <c r="P45" s="19">
        <f t="shared" si="89"/>
        <v>2361990.69</v>
      </c>
      <c r="Q45" s="19"/>
      <c r="R45" s="18">
        <f>'ANS_RevData (IB)'!P$97</f>
        <v>336379.7</v>
      </c>
      <c r="S45" s="18">
        <f>'ANS_RevData (IB)'!Q$97</f>
        <v>332473.3</v>
      </c>
      <c r="T45" s="18">
        <f>'ANS_RevData (IB)'!R$97</f>
        <v>335499.94</v>
      </c>
      <c r="U45" s="18">
        <f>'ANS_RevData (IB)'!S$97</f>
        <v>312940.32999999996</v>
      </c>
      <c r="V45" s="18">
        <f>'ANS_RevData (IB)'!T$97</f>
        <v>363205.2</v>
      </c>
      <c r="W45" s="18">
        <f>'ANS_RevData (IB)'!U$97</f>
        <v>496859.09</v>
      </c>
      <c r="X45" s="18">
        <f>'ANS_RevData (IB)'!V$97</f>
        <v>466852.63</v>
      </c>
      <c r="Y45" s="18">
        <f>'ANS_RevData (IB)'!W$97</f>
        <v>507243.3</v>
      </c>
      <c r="Z45" s="18">
        <f>'ANS_RevData (IB)'!X$97</f>
        <v>551018.40999999992</v>
      </c>
      <c r="AA45" s="18">
        <f>'ANS_RevData (IB)'!Y$97</f>
        <v>572503.87</v>
      </c>
      <c r="AB45" s="18">
        <f>'ANS_RevData (IB)'!Z$97</f>
        <v>507394.87</v>
      </c>
      <c r="AC45" s="18">
        <f>'ANS_RevData (IB)'!AA$97</f>
        <v>927549.71</v>
      </c>
      <c r="AD45" s="19">
        <f t="shared" si="90"/>
        <v>5709920.3499999996</v>
      </c>
      <c r="AE45" s="18"/>
      <c r="AF45" s="18">
        <f>'ANS_RevData (IB)'!AF$97</f>
        <v>841886.25</v>
      </c>
      <c r="AG45" s="18">
        <f>'ANS_RevData (IB)'!AG$97</f>
        <v>809239.59000000008</v>
      </c>
      <c r="AH45" s="18">
        <f>'ANS_RevData (IB)'!AH$97</f>
        <v>1209941.31</v>
      </c>
      <c r="AI45" s="18">
        <f>'ANS_RevData (IB)'!AI$97</f>
        <v>810039.7</v>
      </c>
      <c r="AJ45" s="18">
        <f>'ANS_RevData (IB)'!AJ$97</f>
        <v>469524.85</v>
      </c>
      <c r="AK45" s="20">
        <f>'ANS_RevData (IB)'!AK$97</f>
        <v>1095230.7522333497</v>
      </c>
      <c r="AL45" s="20">
        <f>'ANS_RevData (IB)'!AL$97</f>
        <v>1232221.6554012154</v>
      </c>
      <c r="AM45" s="20">
        <f>'ANS_RevData (IB)'!AM$97</f>
        <v>1280439.0245256107</v>
      </c>
      <c r="AN45" s="20">
        <f>'ANS_RevData (IB)'!AN$97</f>
        <v>1328656.393650006</v>
      </c>
      <c r="AO45" s="20">
        <f>'ANS_RevData (IB)'!AO$97</f>
        <v>1382231.2482326676</v>
      </c>
      <c r="AP45" s="20">
        <f>'ANS_RevData (IB)'!AP$97</f>
        <v>1430448.6173570631</v>
      </c>
      <c r="AQ45" s="20">
        <f>'ANS_RevData (IB)'!AQ$97</f>
        <v>1484023.4719397246</v>
      </c>
      <c r="AR45" s="21">
        <f t="shared" si="91"/>
        <v>13373882.863339636</v>
      </c>
      <c r="AT45" s="20">
        <f>'ANS_RevData (IB)'!AR$97</f>
        <v>1542955.8119806522</v>
      </c>
      <c r="AU45" s="20">
        <f>'ANS_RevData (IB)'!AS$97</f>
        <v>1596530.6665633137</v>
      </c>
      <c r="AV45" s="20">
        <f>'ANS_RevData (IB)'!AT$97</f>
        <v>1655463.0066042414</v>
      </c>
      <c r="AW45" s="20">
        <f>'ANS_RevData (IB)'!AU$97</f>
        <v>1719752.8321034354</v>
      </c>
      <c r="AX45" s="20">
        <f>'ANS_RevData (IB)'!AV$97</f>
        <v>1784042.6576026292</v>
      </c>
      <c r="AY45" s="20">
        <f>'ANS_RevData (IB)'!AW$97</f>
        <v>1848332.4831018231</v>
      </c>
      <c r="AZ45" s="20">
        <f>'ANS_RevData (IB)'!AX$97</f>
        <v>1917979.7940592831</v>
      </c>
      <c r="BA45" s="20">
        <f>'ANS_RevData (IB)'!AY$97</f>
        <v>1987627.1050167431</v>
      </c>
      <c r="BB45" s="20">
        <f>'ANS_RevData (IB)'!AZ$97</f>
        <v>2062631.9014324693</v>
      </c>
      <c r="BC45" s="20">
        <f>'ANS_RevData (IB)'!BA$97</f>
        <v>2137636.6978481952</v>
      </c>
      <c r="BD45" s="20">
        <f>'ANS_RevData (IB)'!BB$97</f>
        <v>2223356.4651804538</v>
      </c>
      <c r="BE45" s="20">
        <f>'ANS_RevData (IB)'!BC$97</f>
        <v>2309076.232512712</v>
      </c>
      <c r="BF45" s="21">
        <f t="shared" si="92"/>
        <v>22785385.654005952</v>
      </c>
      <c r="BH45" s="20">
        <f>'ANS_RevData (IB)'!BD$97</f>
        <v>2389438.5143867047</v>
      </c>
      <c r="BI45" s="20">
        <f>'ANS_RevData (IB)'!BE$97</f>
        <v>2480515.7671772293</v>
      </c>
      <c r="BJ45" s="20">
        <f>'ANS_RevData (IB)'!BF$97</f>
        <v>2571593.0199677539</v>
      </c>
      <c r="BK45" s="20">
        <f>'ANS_RevData (IB)'!BG$97</f>
        <v>2668027.7582165445</v>
      </c>
      <c r="BL45" s="20">
        <f>'ANS_RevData (IB)'!BH$97</f>
        <v>2769819.9819236016</v>
      </c>
      <c r="BM45" s="20">
        <f>'ANS_RevData (IB)'!BI$97</f>
        <v>2876969.6910889247</v>
      </c>
      <c r="BN45" s="20">
        <f>'ANS_RevData (IB)'!BJ$97</f>
        <v>2978761.9147959813</v>
      </c>
      <c r="BO45" s="20">
        <f>'ANS_RevData (IB)'!BK$97</f>
        <v>3091269.1094195708</v>
      </c>
      <c r="BP45" s="20">
        <f>'ANS_RevData (IB)'!BL$97</f>
        <v>3209133.7895014263</v>
      </c>
      <c r="BQ45" s="20">
        <f>'ANS_RevData (IB)'!BM$97</f>
        <v>3326998.4695832813</v>
      </c>
      <c r="BR45" s="20">
        <f>'ANS_RevData (IB)'!BN$97</f>
        <v>3455578.1205816693</v>
      </c>
      <c r="BS45" s="20">
        <f>'ANS_RevData (IB)'!BO$97</f>
        <v>3584157.7715800568</v>
      </c>
      <c r="BT45" s="21">
        <f t="shared" si="93"/>
        <v>35402263.908222742</v>
      </c>
    </row>
    <row r="46" spans="2:72" s="16" customFormat="1" ht="12.75" hidden="1" outlineLevel="2" x14ac:dyDescent="0.2">
      <c r="B46" s="17" t="s">
        <v>11</v>
      </c>
      <c r="D46" s="18">
        <f>'ANS_RevData (IB)'!D$113</f>
        <v>0</v>
      </c>
      <c r="E46" s="18">
        <f>'ANS_RevData (IB)'!E$113</f>
        <v>0</v>
      </c>
      <c r="F46" s="18">
        <f>'ANS_RevData (IB)'!F$113</f>
        <v>0</v>
      </c>
      <c r="G46" s="18">
        <f>'ANS_RevData (IB)'!G$113</f>
        <v>0</v>
      </c>
      <c r="H46" s="18">
        <f>'ANS_RevData (IB)'!H$113</f>
        <v>0</v>
      </c>
      <c r="I46" s="18">
        <f>'ANS_RevData (IB)'!I$113</f>
        <v>0</v>
      </c>
      <c r="J46" s="18">
        <f>'ANS_RevData (IB)'!J$113</f>
        <v>0</v>
      </c>
      <c r="K46" s="18">
        <f>'ANS_RevData (IB)'!K$113</f>
        <v>0</v>
      </c>
      <c r="L46" s="18">
        <f>'ANS_RevData (IB)'!L$113</f>
        <v>0</v>
      </c>
      <c r="M46" s="18">
        <f>'ANS_RevData (IB)'!M$113</f>
        <v>0</v>
      </c>
      <c r="N46" s="18">
        <f>'ANS_RevData (IB)'!N$113</f>
        <v>0</v>
      </c>
      <c r="O46" s="18">
        <f>'ANS_RevData (IB)'!O$113</f>
        <v>0</v>
      </c>
      <c r="P46" s="19">
        <f t="shared" si="89"/>
        <v>0</v>
      </c>
      <c r="Q46" s="19"/>
      <c r="R46" s="18">
        <f>'ANS_RevData (IB)'!P$113</f>
        <v>0</v>
      </c>
      <c r="S46" s="18">
        <f>'ANS_RevData (IB)'!Q$113</f>
        <v>0</v>
      </c>
      <c r="T46" s="18">
        <f>'ANS_RevData (IB)'!R$113</f>
        <v>0</v>
      </c>
      <c r="U46" s="18">
        <f>'ANS_RevData (IB)'!S$113</f>
        <v>0</v>
      </c>
      <c r="V46" s="18">
        <f>'ANS_RevData (IB)'!T$113</f>
        <v>0</v>
      </c>
      <c r="W46" s="18">
        <f>'ANS_RevData (IB)'!U$113</f>
        <v>0</v>
      </c>
      <c r="X46" s="18">
        <f>'ANS_RevData (IB)'!V$113</f>
        <v>5000</v>
      </c>
      <c r="Y46" s="18">
        <f>'ANS_RevData (IB)'!W$113</f>
        <v>482500</v>
      </c>
      <c r="Z46" s="18">
        <f>'ANS_RevData (IB)'!X$113</f>
        <v>821400</v>
      </c>
      <c r="AA46" s="18">
        <f>'ANS_RevData (IB)'!Y$113</f>
        <v>1161900</v>
      </c>
      <c r="AB46" s="18">
        <f>'ANS_RevData (IB)'!Z$113</f>
        <v>1188250</v>
      </c>
      <c r="AC46" s="18">
        <f>'ANS_RevData (IB)'!AA$113</f>
        <v>2052875</v>
      </c>
      <c r="AD46" s="19">
        <f t="shared" si="90"/>
        <v>5711925</v>
      </c>
      <c r="AE46" s="18"/>
      <c r="AF46" s="18">
        <f>'ANS_RevData (IB)'!AF$113</f>
        <v>1900400</v>
      </c>
      <c r="AG46" s="18">
        <f>'ANS_RevData (IB)'!AG$113</f>
        <v>1428420</v>
      </c>
      <c r="AH46" s="18">
        <f>'ANS_RevData (IB)'!AH$113</f>
        <v>2314100</v>
      </c>
      <c r="AI46" s="18">
        <f>'ANS_RevData (IB)'!AI$113</f>
        <v>1531620</v>
      </c>
      <c r="AJ46" s="18">
        <f>'ANS_RevData (IB)'!AJ$113</f>
        <v>1021507</v>
      </c>
      <c r="AK46" s="20">
        <f>'ANS_RevData (IB)'!AK$113</f>
        <v>766683.89695238101</v>
      </c>
      <c r="AL46" s="20">
        <f>'ANS_RevData (IB)'!AL$113</f>
        <v>171000</v>
      </c>
      <c r="AM46" s="20">
        <f>'ANS_RevData (IB)'!AM$113</f>
        <v>181500</v>
      </c>
      <c r="AN46" s="20">
        <f>'ANS_RevData (IB)'!AN$113</f>
        <v>195000</v>
      </c>
      <c r="AO46" s="20">
        <f>'ANS_RevData (IB)'!AO$113</f>
        <v>208500</v>
      </c>
      <c r="AP46" s="20">
        <f>'ANS_RevData (IB)'!AP$113</f>
        <v>222000</v>
      </c>
      <c r="AQ46" s="20">
        <f>'ANS_RevData (IB)'!AQ$113</f>
        <v>238500</v>
      </c>
      <c r="AR46" s="21">
        <f t="shared" si="91"/>
        <v>10179230.896952381</v>
      </c>
      <c r="AT46" s="20">
        <f>'ANS_RevData (IB)'!AR$113</f>
        <v>255000</v>
      </c>
      <c r="AU46" s="20">
        <f>'ANS_RevData (IB)'!AS$113</f>
        <v>271500</v>
      </c>
      <c r="AV46" s="20">
        <f>'ANS_RevData (IB)'!AT$113</f>
        <v>291000</v>
      </c>
      <c r="AW46" s="20">
        <f>'ANS_RevData (IB)'!AU$113</f>
        <v>312000</v>
      </c>
      <c r="AX46" s="20">
        <f>'ANS_RevData (IB)'!AV$113</f>
        <v>333000</v>
      </c>
      <c r="AY46" s="20">
        <f>'ANS_RevData (IB)'!AW$113</f>
        <v>357000</v>
      </c>
      <c r="AZ46" s="20">
        <f>'ANS_RevData (IB)'!AX$113</f>
        <v>381000</v>
      </c>
      <c r="BA46" s="20">
        <f>'ANS_RevData (IB)'!AY$113</f>
        <v>408000</v>
      </c>
      <c r="BB46" s="20">
        <f>'ANS_RevData (IB)'!AZ$113</f>
        <v>436500</v>
      </c>
      <c r="BC46" s="20">
        <f>'ANS_RevData (IB)'!BA$113</f>
        <v>466500</v>
      </c>
      <c r="BD46" s="20">
        <f>'ANS_RevData (IB)'!BB$113</f>
        <v>499500</v>
      </c>
      <c r="BE46" s="20">
        <f>'ANS_RevData (IB)'!BC$113</f>
        <v>534000</v>
      </c>
      <c r="BF46" s="21">
        <f t="shared" si="92"/>
        <v>4545000</v>
      </c>
      <c r="BH46" s="20">
        <f>'ANS_RevData (IB)'!BD$113</f>
        <v>571500</v>
      </c>
      <c r="BI46" s="20">
        <f>'ANS_RevData (IB)'!BE$113</f>
        <v>612000</v>
      </c>
      <c r="BJ46" s="20">
        <f>'ANS_RevData (IB)'!BF$113</f>
        <v>654000</v>
      </c>
      <c r="BK46" s="20">
        <f>'ANS_RevData (IB)'!BG$113</f>
        <v>702000</v>
      </c>
      <c r="BL46" s="20">
        <f>'ANS_RevData (IB)'!BH$113</f>
        <v>751500</v>
      </c>
      <c r="BM46" s="20">
        <f>'ANS_RevData (IB)'!BI$113</f>
        <v>802500</v>
      </c>
      <c r="BN46" s="20">
        <f>'ANS_RevData (IB)'!BJ$113</f>
        <v>859500</v>
      </c>
      <c r="BO46" s="20">
        <f>'ANS_RevData (IB)'!BK$113</f>
        <v>919500</v>
      </c>
      <c r="BP46" s="20">
        <f>'ANS_RevData (IB)'!BL$113</f>
        <v>984000</v>
      </c>
      <c r="BQ46" s="20">
        <f>'ANS_RevData (IB)'!BM$113</f>
        <v>1051500</v>
      </c>
      <c r="BR46" s="20">
        <f>'ANS_RevData (IB)'!BN$113</f>
        <v>1126500</v>
      </c>
      <c r="BS46" s="20">
        <f>'ANS_RevData (IB)'!BO$113</f>
        <v>1204500</v>
      </c>
      <c r="BT46" s="21">
        <f t="shared" si="93"/>
        <v>10239000</v>
      </c>
    </row>
    <row r="47" spans="2:72" s="16" customFormat="1" ht="12.75" hidden="1" outlineLevel="3" x14ac:dyDescent="0.2">
      <c r="B47" s="17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9">
        <f t="shared" si="89"/>
        <v>0</v>
      </c>
      <c r="Q47" s="19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9">
        <f t="shared" si="90"/>
        <v>0</v>
      </c>
      <c r="AE47" s="18"/>
      <c r="AF47" s="18"/>
      <c r="AG47" s="18"/>
      <c r="AH47" s="18"/>
      <c r="AI47" s="18"/>
      <c r="AJ47" s="18"/>
      <c r="AK47" s="20"/>
      <c r="AL47" s="20"/>
      <c r="AM47" s="20"/>
      <c r="AN47" s="20"/>
      <c r="AO47" s="20"/>
      <c r="AP47" s="20"/>
      <c r="AQ47" s="20"/>
      <c r="AR47" s="21">
        <f t="shared" si="91"/>
        <v>0</v>
      </c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1">
        <f t="shared" si="92"/>
        <v>0</v>
      </c>
      <c r="BH47" s="20"/>
      <c r="BI47" s="20"/>
      <c r="BJ47" s="20"/>
      <c r="BK47" s="20"/>
      <c r="BL47" s="20"/>
      <c r="BM47" s="20"/>
      <c r="BN47" s="20"/>
      <c r="BO47" s="20"/>
      <c r="BP47" s="20"/>
      <c r="BQ47" s="20"/>
      <c r="BR47" s="20"/>
      <c r="BS47" s="20"/>
      <c r="BT47" s="21">
        <f t="shared" si="93"/>
        <v>0</v>
      </c>
    </row>
    <row r="48" spans="2:72" s="16" customFormat="1" ht="12.75" hidden="1" outlineLevel="2" collapsed="1" x14ac:dyDescent="0.2">
      <c r="B48" s="17" t="s">
        <v>18</v>
      </c>
      <c r="D48" s="18">
        <f>'ANS_RevData (IB)'!D$129</f>
        <v>0</v>
      </c>
      <c r="E48" s="18">
        <f>'ANS_RevData (IB)'!E$129</f>
        <v>0</v>
      </c>
      <c r="F48" s="18">
        <f>'ANS_RevData (IB)'!F$129</f>
        <v>217</v>
      </c>
      <c r="G48" s="18">
        <f>'ANS_RevData (IB)'!G$129</f>
        <v>0</v>
      </c>
      <c r="H48" s="18">
        <f>'ANS_RevData (IB)'!H$129</f>
        <v>80</v>
      </c>
      <c r="I48" s="18">
        <f>'ANS_RevData (IB)'!I$129</f>
        <v>40</v>
      </c>
      <c r="J48" s="18">
        <f>'ANS_RevData (IB)'!J$129</f>
        <v>0</v>
      </c>
      <c r="K48" s="18">
        <f>'ANS_RevData (IB)'!K$129</f>
        <v>25</v>
      </c>
      <c r="L48" s="18">
        <f>'ANS_RevData (IB)'!L$129</f>
        <v>0</v>
      </c>
      <c r="M48" s="18">
        <f>'ANS_RevData (IB)'!M$129</f>
        <v>55</v>
      </c>
      <c r="N48" s="18">
        <f>'ANS_RevData (IB)'!N$129</f>
        <v>270.36</v>
      </c>
      <c r="O48" s="18">
        <f>'ANS_RevData (IB)'!O$129</f>
        <v>0</v>
      </c>
      <c r="P48" s="19">
        <f t="shared" si="89"/>
        <v>687.36</v>
      </c>
      <c r="Q48" s="19"/>
      <c r="R48" s="18">
        <f>'ANS_RevData (IB)'!P$129</f>
        <v>0</v>
      </c>
      <c r="S48" s="18">
        <f>'ANS_RevData (IB)'!Q$129</f>
        <v>0</v>
      </c>
      <c r="T48" s="18">
        <f>'ANS_RevData (IB)'!R$129</f>
        <v>0</v>
      </c>
      <c r="U48" s="18">
        <f>'ANS_RevData (IB)'!S$129</f>
        <v>2125</v>
      </c>
      <c r="V48" s="18">
        <f>'ANS_RevData (IB)'!T$129</f>
        <v>4000</v>
      </c>
      <c r="W48" s="18">
        <f>'ANS_RevData (IB)'!U$129</f>
        <v>4000</v>
      </c>
      <c r="X48" s="18">
        <f>'ANS_RevData (IB)'!V$129</f>
        <v>4000</v>
      </c>
      <c r="Y48" s="18">
        <f>'ANS_RevData (IB)'!W$129</f>
        <v>2100</v>
      </c>
      <c r="Z48" s="18">
        <f>'ANS_RevData (IB)'!X$129</f>
        <v>6125.34</v>
      </c>
      <c r="AA48" s="18">
        <f>'ANS_RevData (IB)'!Y$129</f>
        <v>5331.05</v>
      </c>
      <c r="AB48" s="18">
        <f>'ANS_RevData (IB)'!Z$129</f>
        <v>4867.1000000000004</v>
      </c>
      <c r="AC48" s="18">
        <f>'ANS_RevData (IB)'!AA$129</f>
        <v>4444</v>
      </c>
      <c r="AD48" s="19">
        <f t="shared" si="90"/>
        <v>36992.49</v>
      </c>
      <c r="AE48" s="18"/>
      <c r="AF48" s="18">
        <f>'ANS_RevData (IB)'!AF$129</f>
        <v>11045</v>
      </c>
      <c r="AG48" s="18">
        <f>'ANS_RevData (IB)'!AG$129</f>
        <v>3700</v>
      </c>
      <c r="AH48" s="18">
        <f>'ANS_RevData (IB)'!AH$129</f>
        <v>7065</v>
      </c>
      <c r="AI48" s="18">
        <f>'ANS_RevData (IB)'!AI$129</f>
        <v>6496</v>
      </c>
      <c r="AJ48" s="18">
        <f>'ANS_RevData (IB)'!AJ$129</f>
        <v>3400</v>
      </c>
      <c r="AK48" s="20">
        <f>'ANS_RevData (IB)'!AK$129</f>
        <v>8091.3174999999992</v>
      </c>
      <c r="AL48" s="20">
        <f>'ANS_RevData (IB)'!AL$129</f>
        <v>13870.829999999998</v>
      </c>
      <c r="AM48" s="20">
        <f>'ANS_RevData (IB)'!AM$129</f>
        <v>16953.236666666664</v>
      </c>
      <c r="AN48" s="20">
        <f>'ANS_RevData (IB)'!AN$129</f>
        <v>20035.64333333333</v>
      </c>
      <c r="AO48" s="20">
        <f>'ANS_RevData (IB)'!AO$129</f>
        <v>23118.049999999996</v>
      </c>
      <c r="AP48" s="20">
        <f>'ANS_RevData (IB)'!AP$129</f>
        <v>27741.659999999996</v>
      </c>
      <c r="AQ48" s="20">
        <f>'ANS_RevData (IB)'!AQ$129</f>
        <v>33906.473333333328</v>
      </c>
      <c r="AR48" s="21">
        <f t="shared" si="91"/>
        <v>175423.21083333332</v>
      </c>
      <c r="AT48" s="20">
        <f>'ANS_RevData (IB)'!AR$129</f>
        <v>40071.28666666666</v>
      </c>
      <c r="AU48" s="20">
        <f>'ANS_RevData (IB)'!AS$129</f>
        <v>49318.506666666661</v>
      </c>
      <c r="AV48" s="20">
        <f>'ANS_RevData (IB)'!AT$129</f>
        <v>58565.726666666662</v>
      </c>
      <c r="AW48" s="20">
        <f>'ANS_RevData (IB)'!AU$129</f>
        <v>69354.149999999994</v>
      </c>
      <c r="AX48" s="20">
        <f>'ANS_RevData (IB)'!AV$129</f>
        <v>83224.98</v>
      </c>
      <c r="AY48" s="20">
        <f>'ANS_RevData (IB)'!AW$129</f>
        <v>100178.21666666666</v>
      </c>
      <c r="AZ48" s="20">
        <f>'ANS_RevData (IB)'!AX$129</f>
        <v>118672.65666666665</v>
      </c>
      <c r="BA48" s="20">
        <f>'ANS_RevData (IB)'!AY$129</f>
        <v>143331.90999999997</v>
      </c>
      <c r="BB48" s="20">
        <f>'ANS_RevData (IB)'!AZ$129</f>
        <v>172614.77333333332</v>
      </c>
      <c r="BC48" s="20">
        <f>'ANS_RevData (IB)'!BA$129</f>
        <v>206521.24666666664</v>
      </c>
      <c r="BD48" s="20">
        <f>'ANS_RevData (IB)'!BB$129</f>
        <v>248133.73666666663</v>
      </c>
      <c r="BE48" s="20">
        <f>'ANS_RevData (IB)'!BC$129</f>
        <v>298993.44666666666</v>
      </c>
      <c r="BF48" s="21">
        <f t="shared" si="92"/>
        <v>1588980.6366666667</v>
      </c>
      <c r="BH48" s="20">
        <f>'ANS_RevData (IB)'!BD$129</f>
        <v>357559.17333333328</v>
      </c>
      <c r="BI48" s="20">
        <f>'ANS_RevData (IB)'!BE$129</f>
        <v>429995.72999999992</v>
      </c>
      <c r="BJ48" s="20">
        <f>'ANS_RevData (IB)'!BF$129</f>
        <v>516303.11666666658</v>
      </c>
      <c r="BK48" s="20">
        <f>'ANS_RevData (IB)'!BG$129</f>
        <v>618022.53666666662</v>
      </c>
      <c r="BL48" s="20">
        <f>'ANS_RevData (IB)'!BH$129</f>
        <v>741318.80333333323</v>
      </c>
      <c r="BM48" s="20">
        <f>'ANS_RevData (IB)'!BI$129</f>
        <v>890815.52666666661</v>
      </c>
      <c r="BN48" s="20">
        <f>'ANS_RevData (IB)'!BJ$129</f>
        <v>1068053.9099999999</v>
      </c>
      <c r="BO48" s="20">
        <f>'ANS_RevData (IB)'!BK$129</f>
        <v>1282281.1733333331</v>
      </c>
      <c r="BP48" s="20">
        <f>'ANS_RevData (IB)'!BL$129</f>
        <v>1538120.9266666665</v>
      </c>
      <c r="BQ48" s="20">
        <f>'ANS_RevData (IB)'!BM$129</f>
        <v>1846361.593333333</v>
      </c>
      <c r="BR48" s="20">
        <f>'ANS_RevData (IB)'!BN$129</f>
        <v>2174252.6024999996</v>
      </c>
      <c r="BS48" s="20">
        <f>'ANS_RevData (IB)'!BO$129</f>
        <v>2274045.5183333331</v>
      </c>
      <c r="BT48" s="21">
        <f t="shared" si="93"/>
        <v>13737130.61083333</v>
      </c>
    </row>
    <row r="49" spans="2:72" hidden="1" outlineLevel="1" collapsed="1" x14ac:dyDescent="0.25">
      <c r="B49" s="11" t="s">
        <v>15</v>
      </c>
      <c r="D49" s="12">
        <f>'ANS_RevData (IB)'!D$145</f>
        <v>239982.55</v>
      </c>
      <c r="E49" s="12">
        <f>'ANS_RevData (IB)'!E$145</f>
        <v>234414</v>
      </c>
      <c r="F49" s="12">
        <f>'ANS_RevData (IB)'!F$145</f>
        <v>372541.07</v>
      </c>
      <c r="G49" s="12">
        <f>'ANS_RevData (IB)'!G$145</f>
        <v>435855.25</v>
      </c>
      <c r="H49" s="12">
        <f>'ANS_RevData (IB)'!H$145</f>
        <v>617510.13</v>
      </c>
      <c r="I49" s="12">
        <f>'ANS_RevData (IB)'!I$145</f>
        <v>595619</v>
      </c>
      <c r="J49" s="12">
        <f>'ANS_RevData (IB)'!J$145</f>
        <v>914461.08</v>
      </c>
      <c r="K49" s="12">
        <f>'ANS_RevData (IB)'!K$145</f>
        <v>929817.26</v>
      </c>
      <c r="L49" s="12">
        <f>'ANS_RevData (IB)'!L$145</f>
        <v>913665.6</v>
      </c>
      <c r="M49" s="12">
        <f>'ANS_RevData (IB)'!M$145</f>
        <v>974138.67</v>
      </c>
      <c r="N49" s="12">
        <f>'ANS_RevData (IB)'!N$145</f>
        <v>1019292.27</v>
      </c>
      <c r="O49" s="12">
        <f>'ANS_RevData (IB)'!O$145</f>
        <v>1137783.3700000001</v>
      </c>
      <c r="P49" s="13">
        <f t="shared" si="89"/>
        <v>8385080.2499999991</v>
      </c>
      <c r="Q49" s="13"/>
      <c r="R49" s="12">
        <f>'ANS_RevData (IB)'!P$145</f>
        <v>1284623.9099999999</v>
      </c>
      <c r="S49" s="12">
        <f>'ANS_RevData (IB)'!Q$145</f>
        <v>1362554.94</v>
      </c>
      <c r="T49" s="12">
        <f>'ANS_RevData (IB)'!R$145</f>
        <v>1192299</v>
      </c>
      <c r="U49" s="12">
        <f>'ANS_RevData (IB)'!S$145</f>
        <v>1177591</v>
      </c>
      <c r="V49" s="12">
        <f>'ANS_RevData (IB)'!T$145</f>
        <v>1270619.94</v>
      </c>
      <c r="W49" s="12">
        <f>'ANS_RevData (IB)'!U$145</f>
        <v>1210399.83</v>
      </c>
      <c r="X49" s="12">
        <f>'ANS_RevData (IB)'!V$145</f>
        <v>1591189</v>
      </c>
      <c r="Y49" s="12">
        <f>'ANS_RevData (IB)'!W$145</f>
        <v>1534745.7</v>
      </c>
      <c r="Z49" s="12">
        <f>'ANS_RevData (IB)'!X$145</f>
        <v>1742618.45</v>
      </c>
      <c r="AA49" s="12">
        <f>'ANS_RevData (IB)'!Y$145</f>
        <v>1612808.89</v>
      </c>
      <c r="AB49" s="12">
        <f>'ANS_RevData (IB)'!Z$145</f>
        <v>1522818.2</v>
      </c>
      <c r="AC49" s="12">
        <f>'ANS_RevData (IB)'!AA$145</f>
        <v>1543264.71</v>
      </c>
      <c r="AD49" s="13">
        <f t="shared" si="90"/>
        <v>17045533.569999997</v>
      </c>
      <c r="AE49" s="12"/>
      <c r="AF49" s="12">
        <f>'ANS_RevData (IB)'!AF$145</f>
        <v>1406779.65</v>
      </c>
      <c r="AG49" s="12">
        <f>'ANS_RevData (IB)'!AG$145</f>
        <v>1336269.9099999999</v>
      </c>
      <c r="AH49" s="12">
        <f>'ANS_RevData (IB)'!AH$145</f>
        <v>1354925.89</v>
      </c>
      <c r="AI49" s="12">
        <f>'ANS_RevData (IB)'!AI$145</f>
        <v>1198636.8900000001</v>
      </c>
      <c r="AJ49" s="12">
        <f>'ANS_RevData (IB)'!AJ$145</f>
        <v>818916.64</v>
      </c>
      <c r="AK49" s="14">
        <f>'ANS_RevData (IB)'!AK$145</f>
        <v>2632101.673971626</v>
      </c>
      <c r="AL49" s="14">
        <f>'ANS_RevData (IB)'!AL$145</f>
        <v>3145829.8996606916</v>
      </c>
      <c r="AM49" s="14">
        <f>'ANS_RevData (IB)'!AM$145</f>
        <v>3236487.8218411151</v>
      </c>
      <c r="AN49" s="14">
        <f>'ANS_RevData (IB)'!AN$145</f>
        <v>3336211.5362395807</v>
      </c>
      <c r="AO49" s="14">
        <f>'ANS_RevData (IB)'!AO$145</f>
        <v>3435935.2506380463</v>
      </c>
      <c r="AP49" s="14">
        <f>'ANS_RevData (IB)'!AP$145</f>
        <v>3535658.9650365124</v>
      </c>
      <c r="AQ49" s="14">
        <f>'ANS_RevData (IB)'!AQ$145</f>
        <v>3635382.6794349779</v>
      </c>
      <c r="AR49" s="15">
        <f t="shared" si="91"/>
        <v>29073136.806822546</v>
      </c>
      <c r="AT49" s="14">
        <f>'ANS_RevData (IB)'!AR$145</f>
        <v>3753237.9782695281</v>
      </c>
      <c r="AU49" s="14">
        <f>'ANS_RevData (IB)'!AS$145</f>
        <v>3862027.4848860363</v>
      </c>
      <c r="AV49" s="14">
        <f>'ANS_RevData (IB)'!AT$145</f>
        <v>3979882.7837205869</v>
      </c>
      <c r="AW49" s="14">
        <f>'ANS_RevData (IB)'!AU$145</f>
        <v>4097738.0825551371</v>
      </c>
      <c r="AX49" s="14">
        <f>'ANS_RevData (IB)'!AV$145</f>
        <v>4215593.3813896878</v>
      </c>
      <c r="AY49" s="14">
        <f>'ANS_RevData (IB)'!AW$145</f>
        <v>4342514.4724422805</v>
      </c>
      <c r="AZ49" s="14">
        <f>'ANS_RevData (IB)'!AX$145</f>
        <v>4469435.5634948732</v>
      </c>
      <c r="BA49" s="14">
        <f>'ANS_RevData (IB)'!AY$145</f>
        <v>4614488.2389835501</v>
      </c>
      <c r="BB49" s="14">
        <f>'ANS_RevData (IB)'!AZ$145</f>
        <v>4750475.1222541854</v>
      </c>
      <c r="BC49" s="14">
        <f>'ANS_RevData (IB)'!BA$145</f>
        <v>4895527.7977428632</v>
      </c>
      <c r="BD49" s="14">
        <f>'ANS_RevData (IB)'!BB$145</f>
        <v>5040580.4732315401</v>
      </c>
      <c r="BE49" s="14">
        <f>'ANS_RevData (IB)'!BC$145</f>
        <v>5185633.1487202179</v>
      </c>
      <c r="BF49" s="15">
        <f t="shared" si="92"/>
        <v>53207134.527690493</v>
      </c>
      <c r="BH49" s="14">
        <f>'ANS_RevData (IB)'!BD$145</f>
        <v>5339751.6164269373</v>
      </c>
      <c r="BI49" s="14">
        <f>'ANS_RevData (IB)'!BE$145</f>
        <v>5502935.8763517002</v>
      </c>
      <c r="BJ49" s="14">
        <f>'ANS_RevData (IB)'!BF$145</f>
        <v>5666120.1362764621</v>
      </c>
      <c r="BK49" s="14">
        <f>'ANS_RevData (IB)'!BG$145</f>
        <v>5838370.1884192666</v>
      </c>
      <c r="BL49" s="14">
        <f>'ANS_RevData (IB)'!BH$145</f>
        <v>6019686.0327801127</v>
      </c>
      <c r="BM49" s="14">
        <f>'ANS_RevData (IB)'!BI$145</f>
        <v>6191936.0849229172</v>
      </c>
      <c r="BN49" s="14">
        <f>'ANS_RevData (IB)'!BJ$145</f>
        <v>6382317.7215018068</v>
      </c>
      <c r="BO49" s="14">
        <f>'ANS_RevData (IB)'!BK$145</f>
        <v>6572699.3580806954</v>
      </c>
      <c r="BP49" s="14">
        <f>'ANS_RevData (IB)'!BL$145</f>
        <v>6763080.9946595849</v>
      </c>
      <c r="BQ49" s="14">
        <f>'ANS_RevData (IB)'!BM$145</f>
        <v>6971594.2156745587</v>
      </c>
      <c r="BR49" s="14">
        <f>'ANS_RevData (IB)'!BN$145</f>
        <v>7180107.4366895324</v>
      </c>
      <c r="BS49" s="14">
        <f>'ANS_RevData (IB)'!BO$145</f>
        <v>7397686.4499225486</v>
      </c>
      <c r="BT49" s="15">
        <f t="shared" si="93"/>
        <v>75826286.111706108</v>
      </c>
    </row>
    <row r="50" spans="2:72" hidden="1" outlineLevel="1" x14ac:dyDescent="0.25">
      <c r="P50" s="1"/>
      <c r="Q50" s="1"/>
      <c r="AD50" s="1"/>
    </row>
    <row r="51" spans="2:72" hidden="1" outlineLevel="1" x14ac:dyDescent="0.25">
      <c r="B51" s="6" t="s">
        <v>21</v>
      </c>
      <c r="D51" s="7">
        <f t="shared" ref="D51:L51" si="94">SUBTOTAL(9,D52:D59)</f>
        <v>296184.2</v>
      </c>
      <c r="E51" s="7">
        <f t="shared" si="94"/>
        <v>374033.5</v>
      </c>
      <c r="F51" s="7">
        <f t="shared" si="94"/>
        <v>328130</v>
      </c>
      <c r="G51" s="7">
        <f t="shared" si="94"/>
        <v>344095.5</v>
      </c>
      <c r="H51" s="7">
        <f t="shared" si="94"/>
        <v>323588</v>
      </c>
      <c r="I51" s="7">
        <f t="shared" si="94"/>
        <v>362431</v>
      </c>
      <c r="J51" s="7">
        <f t="shared" si="94"/>
        <v>656659</v>
      </c>
      <c r="K51" s="7">
        <f t="shared" si="94"/>
        <v>683327</v>
      </c>
      <c r="L51" s="7">
        <f t="shared" si="94"/>
        <v>763360.8</v>
      </c>
      <c r="M51" s="7">
        <f>SUBTOTAL(9,M52:M59)</f>
        <v>975836.32</v>
      </c>
      <c r="N51" s="7">
        <f>SUBTOTAL(9,N52:N59)</f>
        <v>741999.82000000007</v>
      </c>
      <c r="O51" s="7">
        <f>SUBTOTAL(9,O52:O59)</f>
        <v>919351.16</v>
      </c>
      <c r="P51" s="8">
        <f>SUBTOTAL(9,P52:P59)</f>
        <v>6768996.3000000007</v>
      </c>
      <c r="Q51" s="8"/>
      <c r="R51" s="7">
        <f t="shared" ref="R51:AD51" si="95">SUBTOTAL(9,R52:R59)</f>
        <v>1023445.64</v>
      </c>
      <c r="S51" s="7">
        <f t="shared" si="95"/>
        <v>1140197.98</v>
      </c>
      <c r="T51" s="7">
        <f t="shared" si="95"/>
        <v>1027728.51</v>
      </c>
      <c r="U51" s="7">
        <f t="shared" si="95"/>
        <v>1179487.1300000001</v>
      </c>
      <c r="V51" s="7">
        <f t="shared" si="95"/>
        <v>1254443.52</v>
      </c>
      <c r="W51" s="7">
        <f t="shared" si="95"/>
        <v>1273086.6299999999</v>
      </c>
      <c r="X51" s="7">
        <f t="shared" si="95"/>
        <v>1302050.55</v>
      </c>
      <c r="Y51" s="7">
        <f t="shared" si="95"/>
        <v>1622725.4500000002</v>
      </c>
      <c r="Z51" s="7">
        <f t="shared" si="95"/>
        <v>2422744.89</v>
      </c>
      <c r="AA51" s="7">
        <f t="shared" si="95"/>
        <v>2903439.35</v>
      </c>
      <c r="AB51" s="7">
        <f t="shared" si="95"/>
        <v>3031703.18</v>
      </c>
      <c r="AC51" s="7">
        <f t="shared" si="95"/>
        <v>5007364.12</v>
      </c>
      <c r="AD51" s="8">
        <f t="shared" si="95"/>
        <v>23188416.949999999</v>
      </c>
      <c r="AE51" s="7"/>
      <c r="AF51" s="7">
        <f t="shared" ref="AF51:AR51" si="96">SUBTOTAL(9,AF52:AF59)</f>
        <v>6642140.5600000005</v>
      </c>
      <c r="AG51" s="7">
        <f t="shared" si="96"/>
        <v>7305815.9900000002</v>
      </c>
      <c r="AH51" s="7">
        <f t="shared" si="96"/>
        <v>9873989.3699999992</v>
      </c>
      <c r="AI51" s="7">
        <f t="shared" si="96"/>
        <v>8616088.1600000001</v>
      </c>
      <c r="AJ51" s="7">
        <f t="shared" si="96"/>
        <v>5041622.04</v>
      </c>
      <c r="AK51" s="9">
        <f t="shared" si="96"/>
        <v>4666726.1687768167</v>
      </c>
      <c r="AL51" s="9">
        <f t="shared" si="96"/>
        <v>3834241.8637822815</v>
      </c>
      <c r="AM51" s="9">
        <f t="shared" si="96"/>
        <v>4134790.7783813849</v>
      </c>
      <c r="AN51" s="9">
        <f t="shared" si="96"/>
        <v>4468010.954196875</v>
      </c>
      <c r="AO51" s="9">
        <f t="shared" si="96"/>
        <v>4826414.3735659709</v>
      </c>
      <c r="AP51" s="9">
        <f t="shared" si="96"/>
        <v>5220024.8349240422</v>
      </c>
      <c r="AQ51" s="9">
        <f t="shared" si="96"/>
        <v>5635232.5209731199</v>
      </c>
      <c r="AR51" s="10">
        <f t="shared" si="96"/>
        <v>70265097.614600495</v>
      </c>
      <c r="AT51" s="9">
        <f>SUBTOTAL(9,AT52:AT59)</f>
        <v>6117914.9799382742</v>
      </c>
      <c r="AU51" s="9">
        <f t="shared" ref="AU51:BE51" si="97">SUBTOTAL(9,AU52:AU59)</f>
        <v>6643641.1556905778</v>
      </c>
      <c r="AV51" s="9">
        <f t="shared" si="97"/>
        <v>7223149.7782840282</v>
      </c>
      <c r="AW51" s="9">
        <f t="shared" si="97"/>
        <v>7822823.279055302</v>
      </c>
      <c r="AX51" s="9">
        <f t="shared" si="97"/>
        <v>8485839.8386253305</v>
      </c>
      <c r="AY51" s="9">
        <f t="shared" si="97"/>
        <v>9218753.6339509822</v>
      </c>
      <c r="AZ51" s="9">
        <f t="shared" si="97"/>
        <v>10014146.189049812</v>
      </c>
      <c r="BA51" s="9">
        <f t="shared" si="97"/>
        <v>10880931.452882577</v>
      </c>
      <c r="BB51" s="9">
        <f t="shared" si="97"/>
        <v>11786442.841152973</v>
      </c>
      <c r="BC51" s="9">
        <f t="shared" si="97"/>
        <v>12670103.146225061</v>
      </c>
      <c r="BD51" s="9">
        <f t="shared" si="97"/>
        <v>13626184.078936297</v>
      </c>
      <c r="BE51" s="9">
        <f t="shared" si="97"/>
        <v>14780159.209634591</v>
      </c>
      <c r="BF51" s="10">
        <f>SUBTOTAL(9,BF52:BF59)</f>
        <v>119270089.58342579</v>
      </c>
      <c r="BH51" s="9">
        <f>SUBTOTAL(9,BH52:BH59)</f>
        <v>15905511.253424626</v>
      </c>
      <c r="BI51" s="9">
        <f t="shared" ref="BI51:BS51" si="98">SUBTOTAL(9,BI52:BI59)</f>
        <v>17120134.365777452</v>
      </c>
      <c r="BJ51" s="9">
        <f t="shared" si="98"/>
        <v>18430731.081605449</v>
      </c>
      <c r="BK51" s="9">
        <f t="shared" si="98"/>
        <v>19847453.9005218</v>
      </c>
      <c r="BL51" s="9">
        <f t="shared" si="98"/>
        <v>21383770.646648496</v>
      </c>
      <c r="BM51" s="9">
        <f t="shared" si="98"/>
        <v>23029931.560926151</v>
      </c>
      <c r="BN51" s="9">
        <f t="shared" si="98"/>
        <v>24820917.117275942</v>
      </c>
      <c r="BO51" s="9">
        <f t="shared" si="98"/>
        <v>26751736.800914507</v>
      </c>
      <c r="BP51" s="9">
        <f t="shared" si="98"/>
        <v>28841124.707484938</v>
      </c>
      <c r="BQ51" s="9">
        <f t="shared" si="98"/>
        <v>31116105.893414721</v>
      </c>
      <c r="BR51" s="9">
        <f t="shared" si="98"/>
        <v>33573974.209088713</v>
      </c>
      <c r="BS51" s="9">
        <f t="shared" si="98"/>
        <v>36239448.077695765</v>
      </c>
      <c r="BT51" s="10">
        <f>SUBTOTAL(9,BT52:BT59)</f>
        <v>297060839.61477852</v>
      </c>
    </row>
    <row r="52" spans="2:72" hidden="1" outlineLevel="1" x14ac:dyDescent="0.25">
      <c r="B52" s="11" t="s">
        <v>7</v>
      </c>
      <c r="D52" s="12">
        <f>SUM('ANS_RevData (IL)'!D$17,'ANS_RevData (IL)'!D$33,'ANS_RevData (IL)'!D$49)</f>
        <v>250</v>
      </c>
      <c r="E52" s="12">
        <f>SUM('ANS_RevData (IL)'!E$17,'ANS_RevData (IL)'!E$33,'ANS_RevData (IL)'!E$49)</f>
        <v>2000</v>
      </c>
      <c r="F52" s="12">
        <f>SUM('ANS_RevData (IL)'!F$17,'ANS_RevData (IL)'!F$33,'ANS_RevData (IL)'!F$49)</f>
        <v>4650</v>
      </c>
      <c r="G52" s="12">
        <f>SUM('ANS_RevData (IL)'!G$17,'ANS_RevData (IL)'!G$33,'ANS_RevData (IL)'!G$49)</f>
        <v>1650</v>
      </c>
      <c r="H52" s="12">
        <f>SUM('ANS_RevData (IL)'!H$17,'ANS_RevData (IL)'!H$33,'ANS_RevData (IL)'!H$49)</f>
        <v>500</v>
      </c>
      <c r="I52" s="12">
        <f>SUM('ANS_RevData (IL)'!I$17,'ANS_RevData (IL)'!I$33,'ANS_RevData (IL)'!I$49)</f>
        <v>900</v>
      </c>
      <c r="J52" s="12">
        <f>SUM('ANS_RevData (IL)'!J$17,'ANS_RevData (IL)'!J$33,'ANS_RevData (IL)'!J$49)</f>
        <v>1200</v>
      </c>
      <c r="K52" s="12">
        <f>SUM('ANS_RevData (IL)'!K$17,'ANS_RevData (IL)'!K$33,'ANS_RevData (IL)'!K$49)</f>
        <v>3950</v>
      </c>
      <c r="L52" s="12">
        <f>SUM('ANS_RevData (IL)'!L$17,'ANS_RevData (IL)'!L$33,'ANS_RevData (IL)'!L$49)</f>
        <v>27400</v>
      </c>
      <c r="M52" s="12">
        <f>SUM('ANS_RevData (IL)'!M$17,'ANS_RevData (IL)'!M$33,'ANS_RevData (IL)'!M$49)</f>
        <v>48350</v>
      </c>
      <c r="N52" s="12">
        <f>SUM('ANS_RevData (IL)'!N$17,'ANS_RevData (IL)'!N$33,'ANS_RevData (IL)'!N$49)</f>
        <v>27850</v>
      </c>
      <c r="O52" s="12">
        <f>SUM('ANS_RevData (IL)'!O$17,'ANS_RevData (IL)'!O$33,'ANS_RevData (IL)'!O$49)</f>
        <v>30700</v>
      </c>
      <c r="P52" s="13">
        <f>SUM(D52:O52)</f>
        <v>149400</v>
      </c>
      <c r="Q52" s="13"/>
      <c r="R52" s="12">
        <f>SUM('ANS_RevData (IL)'!P$17,'ANS_RevData (IL)'!P$33,'ANS_RevData (IL)'!P$49)</f>
        <v>21650</v>
      </c>
      <c r="S52" s="12">
        <f>SUM('ANS_RevData (IL)'!Q$17,'ANS_RevData (IL)'!Q$33,'ANS_RevData (IL)'!Q$49)</f>
        <v>39750</v>
      </c>
      <c r="T52" s="12">
        <f>SUM('ANS_RevData (IL)'!R$17,'ANS_RevData (IL)'!R$33,'ANS_RevData (IL)'!R$49)</f>
        <v>47700</v>
      </c>
      <c r="U52" s="12">
        <f>SUM('ANS_RevData (IL)'!S$17,'ANS_RevData (IL)'!S$33,'ANS_RevData (IL)'!S$49)</f>
        <v>67350</v>
      </c>
      <c r="V52" s="12">
        <f>SUM('ANS_RevData (IL)'!T$17,'ANS_RevData (IL)'!T$33,'ANS_RevData (IL)'!T$49)</f>
        <v>69250</v>
      </c>
      <c r="W52" s="12">
        <f>SUM('ANS_RevData (IL)'!U$17,'ANS_RevData (IL)'!U$33,'ANS_RevData (IL)'!U$49)</f>
        <v>90800</v>
      </c>
      <c r="X52" s="12">
        <f>SUM('ANS_RevData (IL)'!V$17,'ANS_RevData (IL)'!V$33,'ANS_RevData (IL)'!V$49)</f>
        <v>93950</v>
      </c>
      <c r="Y52" s="12">
        <f>SUM('ANS_RevData (IL)'!W$17,'ANS_RevData (IL)'!W$33,'ANS_RevData (IL)'!W$49)</f>
        <v>84800</v>
      </c>
      <c r="Z52" s="12">
        <f>SUM('ANS_RevData (IL)'!X$17,'ANS_RevData (IL)'!X$33,'ANS_RevData (IL)'!X$49)</f>
        <v>136850</v>
      </c>
      <c r="AA52" s="12">
        <f>SUM('ANS_RevData (IL)'!Y$17,'ANS_RevData (IL)'!Y$33,'ANS_RevData (IL)'!Y$49)</f>
        <v>139750</v>
      </c>
      <c r="AB52" s="12">
        <f>SUM('ANS_RevData (IL)'!Z$17,'ANS_RevData (IL)'!Z$33,'ANS_RevData (IL)'!Z$49)</f>
        <v>147100</v>
      </c>
      <c r="AC52" s="12">
        <f>SUM('ANS_RevData (IL)'!AA$17,'ANS_RevData (IL)'!AA$33,'ANS_RevData (IL)'!AA$49)</f>
        <v>182550</v>
      </c>
      <c r="AD52" s="13">
        <f>SUM(R52:AC52)</f>
        <v>1121500</v>
      </c>
      <c r="AE52" s="12"/>
      <c r="AF52" s="12">
        <f>SUM('ANS_RevData (IL)'!AF$17,'ANS_RevData (IL)'!AF$33,'ANS_RevData (IL)'!AF$49)</f>
        <v>131400</v>
      </c>
      <c r="AG52" s="12">
        <f>SUM('ANS_RevData (IL)'!AG$17,'ANS_RevData (IL)'!AG$33,'ANS_RevData (IL)'!AG$49)</f>
        <v>143350</v>
      </c>
      <c r="AH52" s="12">
        <f>SUM('ANS_RevData (IL)'!AH$17,'ANS_RevData (IL)'!AH$33,'ANS_RevData (IL)'!AH$49)</f>
        <v>149950</v>
      </c>
      <c r="AI52" s="12">
        <f>SUM('ANS_RevData (IL)'!AI$17,'ANS_RevData (IL)'!AI$33,'ANS_RevData (IL)'!AI$49)</f>
        <v>143450</v>
      </c>
      <c r="AJ52" s="12">
        <f>SUM('ANS_RevData (IL)'!AJ$17,'ANS_RevData (IL)'!AJ$33,'ANS_RevData (IL)'!AJ$49)</f>
        <v>92700</v>
      </c>
      <c r="AK52" s="14">
        <f>SUM('ANS_RevData (IL)'!AK$17,'ANS_RevData (IL)'!AK$33,'ANS_RevData (IL)'!AK$49)</f>
        <v>195541.21631588606</v>
      </c>
      <c r="AL52" s="14">
        <f>SUM('ANS_RevData (IL)'!AL$17,'ANS_RevData (IL)'!AL$33,'ANS_RevData (IL)'!AL$49)</f>
        <v>245192.49510453604</v>
      </c>
      <c r="AM52" s="14">
        <f>SUM('ANS_RevData (IL)'!AM$17,'ANS_RevData (IL)'!AM$33,'ANS_RevData (IL)'!AM$49)</f>
        <v>271219.37511471548</v>
      </c>
      <c r="AN52" s="14">
        <f>SUM('ANS_RevData (IL)'!AN$17,'ANS_RevData (IL)'!AN$33,'ANS_RevData (IL)'!AN$49)</f>
        <v>297246.2551248949</v>
      </c>
      <c r="AO52" s="14">
        <f>SUM('ANS_RevData (IL)'!AO$17,'ANS_RevData (IL)'!AO$33,'ANS_RevData (IL)'!AO$49)</f>
        <v>326743.38580309821</v>
      </c>
      <c r="AP52" s="14">
        <f>SUM('ANS_RevData (IL)'!AP$17,'ANS_RevData (IL)'!AP$33,'ANS_RevData (IL)'!AP$49)</f>
        <v>359710.76714932546</v>
      </c>
      <c r="AQ52" s="14">
        <f>SUM('ANS_RevData (IL)'!AQ$17,'ANS_RevData (IL)'!AQ$33,'ANS_RevData (IL)'!AQ$49)</f>
        <v>396148.39916357666</v>
      </c>
      <c r="AR52" s="15">
        <f>SUM(AF52:AQ52)</f>
        <v>2752651.8937760326</v>
      </c>
      <c r="AT52" s="14">
        <f>SUM('ANS_RevData (IL)'!AR$17,'ANS_RevData (IL)'!AR$33,'ANS_RevData (IL)'!AR$49)</f>
        <v>444331.49497729342</v>
      </c>
      <c r="AU52" s="14">
        <f>SUM('ANS_RevData (IL)'!AS$17,'ANS_RevData (IL)'!AS$33,'ANS_RevData (IL)'!AS$49)</f>
        <v>503459.22751323949</v>
      </c>
      <c r="AV52" s="14">
        <f>SUM('ANS_RevData (IL)'!AT$17,'ANS_RevData (IL)'!AT$33,'ANS_RevData (IL)'!AT$49)</f>
        <v>566724.5666149063</v>
      </c>
      <c r="AW52" s="14">
        <f>SUM('ANS_RevData (IL)'!AU$17,'ANS_RevData (IL)'!AU$33,'ANS_RevData (IL)'!AU$49)</f>
        <v>624651.05853499786</v>
      </c>
      <c r="AX52" s="14">
        <f>SUM('ANS_RevData (IL)'!AV$17,'ANS_RevData (IL)'!AV$33,'ANS_RevData (IL)'!AV$49)</f>
        <v>686314.74348219228</v>
      </c>
      <c r="AY52" s="14">
        <f>SUM('ANS_RevData (IL)'!AW$17,'ANS_RevData (IL)'!AW$33,'ANS_RevData (IL)'!AW$49)</f>
        <v>755452.81448359194</v>
      </c>
      <c r="AZ52" s="14">
        <f>SUM('ANS_RevData (IL)'!AX$17,'ANS_RevData (IL)'!AX$33,'ANS_RevData (IL)'!AX$49)</f>
        <v>832065.27153919695</v>
      </c>
      <c r="BA52" s="14">
        <f>SUM('ANS_RevData (IL)'!AY$17,'ANS_RevData (IL)'!AY$33,'ANS_RevData (IL)'!AY$49)</f>
        <v>914283.51813545602</v>
      </c>
      <c r="BB52" s="14">
        <f>SUM('ANS_RevData (IL)'!AZ$17,'ANS_RevData (IL)'!AZ$33,'ANS_RevData (IL)'!AZ$49)</f>
        <v>1003976.1507859204</v>
      </c>
      <c r="BC52" s="14">
        <f>SUM('ANS_RevData (IL)'!BA$17,'ANS_RevData (IL)'!BA$33,'ANS_RevData (IL)'!BA$49)</f>
        <v>1104880.3625176928</v>
      </c>
      <c r="BD52" s="14">
        <f>SUM('ANS_RevData (IL)'!BB$17,'ANS_RevData (IL)'!BB$33,'ANS_RevData (IL)'!BB$49)</f>
        <v>1217131.1090829859</v>
      </c>
      <c r="BE52" s="14">
        <f>SUM('ANS_RevData (IL)'!BC$17,'ANS_RevData (IL)'!BC$33,'ANS_RevData (IL)'!BC$49)</f>
        <v>1432153.1793209296</v>
      </c>
      <c r="BF52" s="15">
        <f>SUM(AT52:BE52)</f>
        <v>10085423.496988403</v>
      </c>
      <c r="BH52" s="14">
        <f>SUM('ANS_RevData (IL)'!BD$17,'ANS_RevData (IL)'!BD$33,'ANS_RevData (IL)'!BD$49)</f>
        <v>1578304.1209165524</v>
      </c>
      <c r="BI52" s="14">
        <f>SUM('ANS_RevData (IL)'!BE$17,'ANS_RevData (IL)'!BE$33,'ANS_RevData (IL)'!BE$49)</f>
        <v>1736467.4686707198</v>
      </c>
      <c r="BJ52" s="14">
        <f>SUM('ANS_RevData (IL)'!BF$17,'ANS_RevData (IL)'!BF$33,'ANS_RevData (IL)'!BF$49)</f>
        <v>1908645.290276522</v>
      </c>
      <c r="BK52" s="14">
        <f>SUM('ANS_RevData (IL)'!BG$17,'ANS_RevData (IL)'!BG$33,'ANS_RevData (IL)'!BG$49)</f>
        <v>2100843.7888132315</v>
      </c>
      <c r="BL52" s="14">
        <f>SUM('ANS_RevData (IL)'!BH$17,'ANS_RevData (IL)'!BH$33,'ANS_RevData (IL)'!BH$49)</f>
        <v>2311060.8965877574</v>
      </c>
      <c r="BM52" s="14">
        <f>SUM('ANS_RevData (IL)'!BI$17,'ANS_RevData (IL)'!BI$33,'ANS_RevData (IL)'!BI$49)</f>
        <v>2541298.6812931909</v>
      </c>
      <c r="BN52" s="14">
        <f>SUM('ANS_RevData (IL)'!BJ$17,'ANS_RevData (IL)'!BJ$33,'ANS_RevData (IL)'!BJ$49)</f>
        <v>2795561.2783157127</v>
      </c>
      <c r="BO52" s="14">
        <f>SUM('ANS_RevData (IL)'!BK$17,'ANS_RevData (IL)'!BK$33,'ANS_RevData (IL)'!BK$49)</f>
        <v>3073848.6876553232</v>
      </c>
      <c r="BP52" s="14">
        <f>SUM('ANS_RevData (IL)'!BL$17,'ANS_RevData (IL)'!BL$33,'ANS_RevData (IL)'!BL$49)</f>
        <v>3382167.1123912949</v>
      </c>
      <c r="BQ52" s="14">
        <f>SUM('ANS_RevData (IL)'!BM$17,'ANS_RevData (IL)'!BM$33,'ANS_RevData (IL)'!BM$49)</f>
        <v>3722518.6202167179</v>
      </c>
      <c r="BR52" s="14">
        <f>SUM('ANS_RevData (IL)'!BN$17,'ANS_RevData (IL)'!BN$33,'ANS_RevData (IL)'!BN$49)</f>
        <v>4094903.2111315927</v>
      </c>
      <c r="BS52" s="14">
        <f>SUM('ANS_RevData (IL)'!BO$17,'ANS_RevData (IL)'!BO$33,'ANS_RevData (IL)'!BO$49)</f>
        <v>4503325.0205221009</v>
      </c>
      <c r="BT52" s="15">
        <f>SUM(BH52:BS52)</f>
        <v>33748944.176790714</v>
      </c>
    </row>
    <row r="53" spans="2:72" hidden="1" outlineLevel="1" x14ac:dyDescent="0.25">
      <c r="B53" s="11" t="s">
        <v>8</v>
      </c>
      <c r="D53" s="12">
        <f t="shared" ref="D53:P53" si="99">SUBTOTAL(9,D54:D58)</f>
        <v>19538.2</v>
      </c>
      <c r="E53" s="12">
        <f t="shared" si="99"/>
        <v>21251.5</v>
      </c>
      <c r="F53" s="12">
        <f t="shared" si="99"/>
        <v>27393</v>
      </c>
      <c r="G53" s="12">
        <f t="shared" si="99"/>
        <v>30884.5</v>
      </c>
      <c r="H53" s="12">
        <f t="shared" si="99"/>
        <v>13160</v>
      </c>
      <c r="I53" s="12">
        <f t="shared" si="99"/>
        <v>25870</v>
      </c>
      <c r="J53" s="12">
        <f t="shared" si="99"/>
        <v>42367</v>
      </c>
      <c r="K53" s="12">
        <f t="shared" si="99"/>
        <v>57801</v>
      </c>
      <c r="L53" s="12">
        <f t="shared" si="99"/>
        <v>76339.5</v>
      </c>
      <c r="M53" s="12">
        <f t="shared" si="99"/>
        <v>102206.5</v>
      </c>
      <c r="N53" s="12">
        <f t="shared" si="99"/>
        <v>100445.3</v>
      </c>
      <c r="O53" s="12">
        <f t="shared" si="99"/>
        <v>109825.9</v>
      </c>
      <c r="P53" s="13">
        <f t="shared" si="99"/>
        <v>627082.4</v>
      </c>
      <c r="Q53" s="13"/>
      <c r="R53" s="12">
        <f t="shared" ref="R53:AD53" si="100">SUBTOTAL(9,R54:R58)</f>
        <v>93580.9</v>
      </c>
      <c r="S53" s="12">
        <f t="shared" si="100"/>
        <v>100718.3</v>
      </c>
      <c r="T53" s="12">
        <f t="shared" si="100"/>
        <v>122953</v>
      </c>
      <c r="U53" s="12">
        <f t="shared" si="100"/>
        <v>135743.70000000001</v>
      </c>
      <c r="V53" s="12">
        <f t="shared" si="100"/>
        <v>130750.99</v>
      </c>
      <c r="W53" s="12">
        <f t="shared" si="100"/>
        <v>162269.18</v>
      </c>
      <c r="X53" s="12">
        <f t="shared" si="100"/>
        <v>168606.57</v>
      </c>
      <c r="Y53" s="12">
        <f t="shared" si="100"/>
        <v>502797.9</v>
      </c>
      <c r="Z53" s="12">
        <f t="shared" si="100"/>
        <v>1149216.3900000001</v>
      </c>
      <c r="AA53" s="12">
        <f t="shared" si="100"/>
        <v>1327445.3400000001</v>
      </c>
      <c r="AB53" s="12">
        <f t="shared" si="100"/>
        <v>1557724.4800000002</v>
      </c>
      <c r="AC53" s="12">
        <f t="shared" si="100"/>
        <v>3270488.94</v>
      </c>
      <c r="AD53" s="13">
        <f t="shared" si="100"/>
        <v>8722295.6899999995</v>
      </c>
      <c r="AE53" s="12"/>
      <c r="AF53" s="12">
        <f t="shared" ref="AF53:AR53" si="101">SUBTOTAL(9,AF54:AF58)</f>
        <v>5009325.91</v>
      </c>
      <c r="AG53" s="12">
        <f t="shared" si="101"/>
        <v>5738005.4100000001</v>
      </c>
      <c r="AH53" s="12">
        <f t="shared" si="101"/>
        <v>8339383.3500000006</v>
      </c>
      <c r="AI53" s="12">
        <f t="shared" si="101"/>
        <v>7260321.5</v>
      </c>
      <c r="AJ53" s="12">
        <f t="shared" si="101"/>
        <v>4080273.27</v>
      </c>
      <c r="AK53" s="14">
        <f t="shared" si="101"/>
        <v>2142807.8062931937</v>
      </c>
      <c r="AL53" s="14">
        <f t="shared" si="101"/>
        <v>866782.5951803315</v>
      </c>
      <c r="AM53" s="14">
        <f t="shared" si="101"/>
        <v>954848.00144751486</v>
      </c>
      <c r="AN53" s="14">
        <f t="shared" si="101"/>
        <v>1056939.0060989105</v>
      </c>
      <c r="AO53" s="14">
        <f t="shared" si="101"/>
        <v>1171420.1722198012</v>
      </c>
      <c r="AP53" s="14">
        <f t="shared" si="101"/>
        <v>1298992.4668294697</v>
      </c>
      <c r="AQ53" s="14">
        <f t="shared" si="101"/>
        <v>1435368.9040460333</v>
      </c>
      <c r="AR53" s="15">
        <f t="shared" si="101"/>
        <v>39354468.392115258</v>
      </c>
      <c r="AT53" s="14">
        <f t="shared" ref="AT53:BF53" si="102">SUBTOTAL(9,AT54:AT58)</f>
        <v>1599506.1561309472</v>
      </c>
      <c r="AU53" s="14">
        <f t="shared" si="102"/>
        <v>1786419.6568646939</v>
      </c>
      <c r="AV53" s="14">
        <f t="shared" si="102"/>
        <v>1985686.6722095176</v>
      </c>
      <c r="AW53" s="14">
        <f t="shared" si="102"/>
        <v>2210457.4129137411</v>
      </c>
      <c r="AX53" s="14">
        <f t="shared" si="102"/>
        <v>2457542.6937252679</v>
      </c>
      <c r="AY53" s="14">
        <f t="shared" si="102"/>
        <v>2739082.329989952</v>
      </c>
      <c r="AZ53" s="14">
        <f t="shared" si="102"/>
        <v>3056980.6771414331</v>
      </c>
      <c r="BA53" s="14">
        <f t="shared" si="102"/>
        <v>3412697.4492379352</v>
      </c>
      <c r="BB53" s="14">
        <f t="shared" si="102"/>
        <v>3771697.4654696039</v>
      </c>
      <c r="BC53" s="14">
        <f t="shared" si="102"/>
        <v>4069666.325173392</v>
      </c>
      <c r="BD53" s="14">
        <f t="shared" si="102"/>
        <v>4391417.9520184631</v>
      </c>
      <c r="BE53" s="14">
        <f t="shared" si="102"/>
        <v>4771001.1275135893</v>
      </c>
      <c r="BF53" s="15">
        <f t="shared" si="102"/>
        <v>36252155.918388538</v>
      </c>
      <c r="BH53" s="14">
        <f t="shared" ref="BH53:BT53" si="103">SUBTOTAL(9,BH54:BH58)</f>
        <v>5153541.0190784317</v>
      </c>
      <c r="BI53" s="14">
        <f t="shared" si="103"/>
        <v>5566725.4159670845</v>
      </c>
      <c r="BJ53" s="14">
        <f t="shared" si="103"/>
        <v>6015254.7853988381</v>
      </c>
      <c r="BK53" s="14">
        <f t="shared" si="103"/>
        <v>6503275.423907605</v>
      </c>
      <c r="BL53" s="14">
        <f t="shared" si="103"/>
        <v>7036934.3918923754</v>
      </c>
      <c r="BM53" s="14">
        <f t="shared" si="103"/>
        <v>7613802.6940167639</v>
      </c>
      <c r="BN53" s="14">
        <f t="shared" si="103"/>
        <v>8246211.005983592</v>
      </c>
      <c r="BO53" s="14">
        <f t="shared" si="103"/>
        <v>8938491.644425584</v>
      </c>
      <c r="BP53" s="14">
        <f t="shared" si="103"/>
        <v>9694049.6704904716</v>
      </c>
      <c r="BQ53" s="14">
        <f t="shared" si="103"/>
        <v>10519262.410080468</v>
      </c>
      <c r="BR53" s="14">
        <f t="shared" si="103"/>
        <v>11420746.544996535</v>
      </c>
      <c r="BS53" s="14">
        <f t="shared" si="103"/>
        <v>12419216.363041326</v>
      </c>
      <c r="BT53" s="15">
        <f t="shared" si="103"/>
        <v>99127511.369279087</v>
      </c>
    </row>
    <row r="54" spans="2:72" s="16" customFormat="1" ht="12.75" hidden="1" outlineLevel="2" x14ac:dyDescent="0.2">
      <c r="B54" s="17" t="s">
        <v>9</v>
      </c>
      <c r="D54" s="18">
        <f>'ANS_RevData (IL)'!D$81</f>
        <v>19538.2</v>
      </c>
      <c r="E54" s="18">
        <f>'ANS_RevData (IL)'!E$81</f>
        <v>21251.5</v>
      </c>
      <c r="F54" s="18">
        <f>'ANS_RevData (IL)'!F$81</f>
        <v>27393</v>
      </c>
      <c r="G54" s="18">
        <f>'ANS_RevData (IL)'!G$81</f>
        <v>30829.5</v>
      </c>
      <c r="H54" s="18">
        <f>'ANS_RevData (IL)'!H$81</f>
        <v>13120</v>
      </c>
      <c r="I54" s="18">
        <f>'ANS_RevData (IL)'!I$81</f>
        <v>25870</v>
      </c>
      <c r="J54" s="18">
        <f>'ANS_RevData (IL)'!J$81</f>
        <v>42290</v>
      </c>
      <c r="K54" s="18">
        <f>'ANS_RevData (IL)'!K$81</f>
        <v>57712.5</v>
      </c>
      <c r="L54" s="18">
        <f>'ANS_RevData (IL)'!L$81</f>
        <v>76254.5</v>
      </c>
      <c r="M54" s="18">
        <f>'ANS_RevData (IL)'!M$81</f>
        <v>102096.5</v>
      </c>
      <c r="N54" s="18">
        <f>'ANS_RevData (IL)'!N$81</f>
        <v>100225.3</v>
      </c>
      <c r="O54" s="18">
        <f>'ANS_RevData (IL)'!O$81</f>
        <v>109555.9</v>
      </c>
      <c r="P54" s="19">
        <f t="shared" ref="P54:P59" si="104">SUM(D54:O54)</f>
        <v>626136.9</v>
      </c>
      <c r="Q54" s="19"/>
      <c r="R54" s="18">
        <f>'ANS_RevData (IL)'!P$81</f>
        <v>93415.9</v>
      </c>
      <c r="S54" s="18">
        <f>'ANS_RevData (IL)'!Q$81</f>
        <v>100498.3</v>
      </c>
      <c r="T54" s="18">
        <f>'ANS_RevData (IL)'!R$81</f>
        <v>122458</v>
      </c>
      <c r="U54" s="18">
        <f>'ANS_RevData (IL)'!S$81</f>
        <v>135248.70000000001</v>
      </c>
      <c r="V54" s="18">
        <f>'ANS_RevData (IL)'!T$81</f>
        <v>127035.99</v>
      </c>
      <c r="W54" s="18">
        <f>'ANS_RevData (IL)'!U$81</f>
        <v>154224.18</v>
      </c>
      <c r="X54" s="18">
        <f>'ANS_RevData (IL)'!V$81</f>
        <v>165951.57</v>
      </c>
      <c r="Y54" s="18">
        <f>'ANS_RevData (IL)'!W$81</f>
        <v>193532.9</v>
      </c>
      <c r="Z54" s="18">
        <f>'ANS_RevData (IL)'!X$81</f>
        <v>163990.6</v>
      </c>
      <c r="AA54" s="18">
        <f>'ANS_RevData (IL)'!Y$81</f>
        <v>174605.6</v>
      </c>
      <c r="AB54" s="18">
        <f>'ANS_RevData (IL)'!Z$81</f>
        <v>141232.37</v>
      </c>
      <c r="AC54" s="18">
        <f>'ANS_RevData (IL)'!AA$81</f>
        <v>220427.89</v>
      </c>
      <c r="AD54" s="19">
        <f t="shared" ref="AD54:AD59" si="105">SUM(R54:AC54)</f>
        <v>1792622.0000000005</v>
      </c>
      <c r="AE54" s="18"/>
      <c r="AF54" s="18">
        <f>'ANS_RevData (IL)'!AF$81</f>
        <v>196090.89</v>
      </c>
      <c r="AG54" s="18">
        <f>'ANS_RevData (IL)'!AG$81</f>
        <v>191254.36</v>
      </c>
      <c r="AH54" s="18">
        <f>'ANS_RevData (IL)'!AH$81</f>
        <v>277705.12</v>
      </c>
      <c r="AI54" s="18">
        <f>'ANS_RevData (IL)'!AI$81</f>
        <v>204989.82</v>
      </c>
      <c r="AJ54" s="18">
        <f>'ANS_RevData (IL)'!AJ$81</f>
        <v>149254.47999999998</v>
      </c>
      <c r="AK54" s="20">
        <f>'ANS_RevData (IL)'!AK$81</f>
        <v>277709.85956726241</v>
      </c>
      <c r="AL54" s="20">
        <f>'ANS_RevData (IL)'!AL$81</f>
        <v>325032.03451686597</v>
      </c>
      <c r="AM54" s="20">
        <f>'ANS_RevData (IL)'!AM$81</f>
        <v>342923.70614164753</v>
      </c>
      <c r="AN54" s="20">
        <f>'ANS_RevData (IL)'!AN$81</f>
        <v>363797.3230372261</v>
      </c>
      <c r="AO54" s="20">
        <f>'ANS_RevData (IL)'!AO$81</f>
        <v>387652.88520360162</v>
      </c>
      <c r="AP54" s="20">
        <f>'ANS_RevData (IL)'!AP$81</f>
        <v>411508.44736997708</v>
      </c>
      <c r="AQ54" s="20">
        <f>'ANS_RevData (IL)'!AQ$81</f>
        <v>435364.00953635253</v>
      </c>
      <c r="AR54" s="21">
        <f t="shared" ref="AR54:AR59" si="106">SUM(AF54:AQ54)</f>
        <v>3563282.9353729333</v>
      </c>
      <c r="AT54" s="20">
        <f>'ANS_RevData (IL)'!AR$81</f>
        <v>462201.51697352499</v>
      </c>
      <c r="AU54" s="20">
        <f>'ANS_RevData (IL)'!AS$81</f>
        <v>489039.0244106974</v>
      </c>
      <c r="AV54" s="20">
        <f>'ANS_RevData (IL)'!AT$81</f>
        <v>518858.47711866675</v>
      </c>
      <c r="AW54" s="20">
        <f>'ANS_RevData (IL)'!AU$81</f>
        <v>551659.87509743299</v>
      </c>
      <c r="AX54" s="20">
        <f>'ANS_RevData (IL)'!AV$81</f>
        <v>581479.32780540234</v>
      </c>
      <c r="AY54" s="20">
        <f>'ANS_RevData (IL)'!AW$81</f>
        <v>617262.67105496558</v>
      </c>
      <c r="AZ54" s="20">
        <f>'ANS_RevData (IL)'!AX$81</f>
        <v>656027.95957532572</v>
      </c>
      <c r="BA54" s="20">
        <f>'ANS_RevData (IL)'!AY$81</f>
        <v>694793.24809568597</v>
      </c>
      <c r="BB54" s="20">
        <f>'ANS_RevData (IL)'!AZ$81</f>
        <v>739522.42715763999</v>
      </c>
      <c r="BC54" s="20">
        <f>'ANS_RevData (IL)'!BA$81</f>
        <v>784251.60621959402</v>
      </c>
      <c r="BD54" s="20">
        <f>'ANS_RevData (IL)'!BB$81</f>
        <v>831962.73055234493</v>
      </c>
      <c r="BE54" s="20">
        <f>'ANS_RevData (IL)'!BC$81</f>
        <v>882655.80015589285</v>
      </c>
      <c r="BF54" s="21">
        <f t="shared" ref="BF54:BF59" si="107">SUM(AT54:BE54)</f>
        <v>7809714.6642171741</v>
      </c>
      <c r="BH54" s="20">
        <f>'ANS_RevData (IL)'!BD$81</f>
        <v>936330.81503023766</v>
      </c>
      <c r="BI54" s="20">
        <f>'ANS_RevData (IL)'!BE$81</f>
        <v>992987.77517537947</v>
      </c>
      <c r="BJ54" s="20">
        <f>'ANS_RevData (IL)'!BF$81</f>
        <v>1052626.6805913181</v>
      </c>
      <c r="BK54" s="20">
        <f>'ANS_RevData (IL)'!BG$81</f>
        <v>1115247.5312780538</v>
      </c>
      <c r="BL54" s="20">
        <f>'ANS_RevData (IL)'!BH$81</f>
        <v>1183832.2725063832</v>
      </c>
      <c r="BM54" s="20">
        <f>'ANS_RevData (IL)'!BI$81</f>
        <v>1252417.0137347127</v>
      </c>
      <c r="BN54" s="20">
        <f>'ANS_RevData (IL)'!BJ$81</f>
        <v>1326965.6455046362</v>
      </c>
      <c r="BO54" s="20">
        <f>'ANS_RevData (IL)'!BK$81</f>
        <v>1410460.1130869505</v>
      </c>
      <c r="BP54" s="20">
        <f>'ANS_RevData (IL)'!BL$81</f>
        <v>1493954.5806692645</v>
      </c>
      <c r="BQ54" s="20">
        <f>'ANS_RevData (IL)'!BM$81</f>
        <v>1583412.9387931726</v>
      </c>
      <c r="BR54" s="20">
        <f>'ANS_RevData (IL)'!BN$81</f>
        <v>1675853.2421878777</v>
      </c>
      <c r="BS54" s="20">
        <f>'ANS_RevData (IL)'!BO$81</f>
        <v>1780221.3266657705</v>
      </c>
      <c r="BT54" s="21">
        <f t="shared" ref="BT54:BT59" si="108">SUM(BH54:BS54)</f>
        <v>15804309.935223758</v>
      </c>
    </row>
    <row r="55" spans="2:72" s="16" customFormat="1" ht="12.75" hidden="1" outlineLevel="2" x14ac:dyDescent="0.2">
      <c r="B55" s="17" t="s">
        <v>10</v>
      </c>
      <c r="D55" s="18">
        <f>'ANS_RevData (IL)'!D$97</f>
        <v>0</v>
      </c>
      <c r="E55" s="18">
        <f>'ANS_RevData (IL)'!E$97</f>
        <v>0</v>
      </c>
      <c r="F55" s="18">
        <f>'ANS_RevData (IL)'!F$97</f>
        <v>0</v>
      </c>
      <c r="G55" s="18">
        <f>'ANS_RevData (IL)'!G$97</f>
        <v>55</v>
      </c>
      <c r="H55" s="18">
        <f>'ANS_RevData (IL)'!H$97</f>
        <v>40</v>
      </c>
      <c r="I55" s="18">
        <f>'ANS_RevData (IL)'!I$97</f>
        <v>0</v>
      </c>
      <c r="J55" s="18">
        <f>'ANS_RevData (IL)'!J$97</f>
        <v>77</v>
      </c>
      <c r="K55" s="18">
        <f>'ANS_RevData (IL)'!K$97</f>
        <v>35</v>
      </c>
      <c r="L55" s="18">
        <f>'ANS_RevData (IL)'!L$97</f>
        <v>85</v>
      </c>
      <c r="M55" s="18">
        <f>'ANS_RevData (IL)'!M$97</f>
        <v>110</v>
      </c>
      <c r="N55" s="18">
        <f>'ANS_RevData (IL)'!N$97</f>
        <v>220</v>
      </c>
      <c r="O55" s="18">
        <f>'ANS_RevData (IL)'!O$97</f>
        <v>270</v>
      </c>
      <c r="P55" s="19">
        <f t="shared" si="104"/>
        <v>892</v>
      </c>
      <c r="Q55" s="19"/>
      <c r="R55" s="18">
        <f>'ANS_RevData (IL)'!P$97</f>
        <v>165</v>
      </c>
      <c r="S55" s="18">
        <f>'ANS_RevData (IL)'!Q$97</f>
        <v>220</v>
      </c>
      <c r="T55" s="18">
        <f>'ANS_RevData (IL)'!R$97</f>
        <v>385</v>
      </c>
      <c r="U55" s="18">
        <f>'ANS_RevData (IL)'!S$97</f>
        <v>495</v>
      </c>
      <c r="V55" s="18">
        <f>'ANS_RevData (IL)'!T$97</f>
        <v>495</v>
      </c>
      <c r="W55" s="18">
        <f>'ANS_RevData (IL)'!U$97</f>
        <v>1045</v>
      </c>
      <c r="X55" s="18">
        <f>'ANS_RevData (IL)'!V$97</f>
        <v>655</v>
      </c>
      <c r="Y55" s="18">
        <f>'ANS_RevData (IL)'!W$97</f>
        <v>1595</v>
      </c>
      <c r="Z55" s="18">
        <f>'ANS_RevData (IL)'!X$97</f>
        <v>1100</v>
      </c>
      <c r="AA55" s="18">
        <f>'ANS_RevData (IL)'!Y$97</f>
        <v>1485</v>
      </c>
      <c r="AB55" s="18">
        <f>'ANS_RevData (IL)'!Z$97</f>
        <v>980</v>
      </c>
      <c r="AC55" s="18">
        <f>'ANS_RevData (IL)'!AA$97</f>
        <v>3980</v>
      </c>
      <c r="AD55" s="19">
        <f t="shared" si="105"/>
        <v>12600</v>
      </c>
      <c r="AE55" s="18"/>
      <c r="AF55" s="18">
        <f>'ANS_RevData (IL)'!AF$97</f>
        <v>63436.34</v>
      </c>
      <c r="AG55" s="18">
        <f>'ANS_RevData (IL)'!AG$97</f>
        <v>164570</v>
      </c>
      <c r="AH55" s="18">
        <f>'ANS_RevData (IL)'!AH$97</f>
        <v>305233.5</v>
      </c>
      <c r="AI55" s="18">
        <f>'ANS_RevData (IL)'!AI$97</f>
        <v>236646</v>
      </c>
      <c r="AJ55" s="18">
        <f>'ANS_RevData (IL)'!AJ$97</f>
        <v>151354.5</v>
      </c>
      <c r="AK55" s="20">
        <f>'ANS_RevData (IL)'!AK$97</f>
        <v>127337.54229620146</v>
      </c>
      <c r="AL55" s="20">
        <f>'ANS_RevData (IL)'!AL$97</f>
        <v>168824.93510883482</v>
      </c>
      <c r="AM55" s="20">
        <f>'ANS_RevData (IL)'!AM$97</f>
        <v>186077.11825864276</v>
      </c>
      <c r="AN55" s="20">
        <f>'ANS_RevData (IL)'!AN$97</f>
        <v>204561.60020486556</v>
      </c>
      <c r="AO55" s="20">
        <f>'ANS_RevData (IL)'!AO$97</f>
        <v>225510.67974391807</v>
      </c>
      <c r="AP55" s="20">
        <f>'ANS_RevData (IL)'!AP$97</f>
        <v>248924.35687580027</v>
      </c>
      <c r="AQ55" s="20">
        <f>'ANS_RevData (IL)'!AQ$97</f>
        <v>274802.63160051219</v>
      </c>
      <c r="AR55" s="21">
        <f t="shared" si="106"/>
        <v>2357279.2040887754</v>
      </c>
      <c r="AT55" s="20">
        <f>'ANS_RevData (IL)'!AR$97</f>
        <v>304429.14849765261</v>
      </c>
      <c r="AU55" s="20">
        <f>'ANS_RevData (IL)'!AS$97</f>
        <v>339652.35576184379</v>
      </c>
      <c r="AV55" s="20">
        <f>'ANS_RevData (IL)'!AT$97</f>
        <v>373643.26422962017</v>
      </c>
      <c r="AW55" s="20">
        <f>'ANS_RevData (IL)'!AU$97</f>
        <v>411382.41486982501</v>
      </c>
      <c r="AX55" s="20">
        <f>'ANS_RevData (IL)'!AV$97</f>
        <v>452869.80768245843</v>
      </c>
      <c r="AY55" s="20">
        <f>'ANS_RevData (IL)'!AW$97</f>
        <v>498156.78845070425</v>
      </c>
      <c r="AZ55" s="20">
        <f>'ANS_RevData (IL)'!AX$97</f>
        <v>547243.35717456252</v>
      </c>
      <c r="BA55" s="20">
        <f>'ANS_RevData (IL)'!AY$97</f>
        <v>601310.46686726424</v>
      </c>
      <c r="BB55" s="20">
        <f>'ANS_RevData (IL)'!AZ$97</f>
        <v>661693.10789159196</v>
      </c>
      <c r="BC55" s="20">
        <f>'ANS_RevData (IL)'!BA$97</f>
        <v>728391.28024754592</v>
      </c>
      <c r="BD55" s="20">
        <f>'ANS_RevData (IL)'!BB$97</f>
        <v>801353.63815194194</v>
      </c>
      <c r="BE55" s="20">
        <f>'ANS_RevData (IL)'!BC$97</f>
        <v>881863.82618437905</v>
      </c>
      <c r="BF55" s="21">
        <f t="shared" si="107"/>
        <v>6601989.4560093898</v>
      </c>
      <c r="BH55" s="20">
        <f>'ANS_RevData (IL)'!BD$97</f>
        <v>971154.1431412719</v>
      </c>
      <c r="BI55" s="20">
        <f>'ANS_RevData (IL)'!BE$97</f>
        <v>1068043.6360093898</v>
      </c>
      <c r="BJ55" s="20">
        <f>'ANS_RevData (IL)'!BF$97</f>
        <v>1173713.2578019632</v>
      </c>
      <c r="BK55" s="20">
        <f>'ANS_RevData (IL)'!BG$97</f>
        <v>1290678.9518950065</v>
      </c>
      <c r="BL55" s="20">
        <f>'ANS_RevData (IL)'!BH$97</f>
        <v>1420275.7086513019</v>
      </c>
      <c r="BM55" s="20">
        <f>'ANS_RevData (IL)'!BI$97</f>
        <v>1562400.8365044815</v>
      </c>
      <c r="BN55" s="20">
        <f>'ANS_RevData (IL)'!BJ$97</f>
        <v>1718389.3258173282</v>
      </c>
      <c r="BO55" s="20">
        <f>'ANS_RevData (IL)'!BK$97</f>
        <v>1889473.4753862571</v>
      </c>
      <c r="BP55" s="20">
        <f>'ANS_RevData (IL)'!BL$97</f>
        <v>2079452.8731668801</v>
      </c>
      <c r="BQ55" s="20">
        <f>'ANS_RevData (IL)'!BM$97</f>
        <v>2286992.5287964148</v>
      </c>
      <c r="BR55" s="20">
        <f>'ANS_RevData (IL)'!BN$97</f>
        <v>2514711.0772172431</v>
      </c>
      <c r="BS55" s="20">
        <f>'ANS_RevData (IL)'!BO$97</f>
        <v>2767537.7136150235</v>
      </c>
      <c r="BT55" s="21">
        <f t="shared" si="108"/>
        <v>20742823.52800256</v>
      </c>
    </row>
    <row r="56" spans="2:72" s="16" customFormat="1" ht="12.75" hidden="1" outlineLevel="2" x14ac:dyDescent="0.2">
      <c r="B56" s="17" t="s">
        <v>11</v>
      </c>
      <c r="D56" s="18">
        <f>'ANS_RevData (IL)'!D$113</f>
        <v>0</v>
      </c>
      <c r="E56" s="18">
        <f>'ANS_RevData (IL)'!E$113</f>
        <v>0</v>
      </c>
      <c r="F56" s="18">
        <f>'ANS_RevData (IL)'!F$113</f>
        <v>0</v>
      </c>
      <c r="G56" s="18">
        <f>'ANS_RevData (IL)'!G$113</f>
        <v>0</v>
      </c>
      <c r="H56" s="18">
        <f>'ANS_RevData (IL)'!H$113</f>
        <v>0</v>
      </c>
      <c r="I56" s="18">
        <f>'ANS_RevData (IL)'!I$113</f>
        <v>0</v>
      </c>
      <c r="J56" s="18">
        <f>'ANS_RevData (IL)'!J$113</f>
        <v>0</v>
      </c>
      <c r="K56" s="18">
        <f>'ANS_RevData (IL)'!K$113</f>
        <v>0</v>
      </c>
      <c r="L56" s="18">
        <f>'ANS_RevData (IL)'!L$113</f>
        <v>0</v>
      </c>
      <c r="M56" s="18">
        <f>'ANS_RevData (IL)'!M$113</f>
        <v>0</v>
      </c>
      <c r="N56" s="18">
        <f>'ANS_RevData (IL)'!N$113</f>
        <v>0</v>
      </c>
      <c r="O56" s="18">
        <f>'ANS_RevData (IL)'!O$113</f>
        <v>0</v>
      </c>
      <c r="P56" s="19">
        <f t="shared" si="104"/>
        <v>0</v>
      </c>
      <c r="Q56" s="19"/>
      <c r="R56" s="18">
        <f>'ANS_RevData (IL)'!P$113</f>
        <v>0</v>
      </c>
      <c r="S56" s="18">
        <f>'ANS_RevData (IL)'!Q$113</f>
        <v>0</v>
      </c>
      <c r="T56" s="18">
        <f>'ANS_RevData (IL)'!R$113</f>
        <v>0</v>
      </c>
      <c r="U56" s="18">
        <f>'ANS_RevData (IL)'!S$113</f>
        <v>0</v>
      </c>
      <c r="V56" s="18">
        <f>'ANS_RevData (IL)'!T$113</f>
        <v>0</v>
      </c>
      <c r="W56" s="18">
        <f>'ANS_RevData (IL)'!U$113</f>
        <v>0</v>
      </c>
      <c r="X56" s="18">
        <f>'ANS_RevData (IL)'!V$113</f>
        <v>1000</v>
      </c>
      <c r="Y56" s="18">
        <f>'ANS_RevData (IL)'!W$113</f>
        <v>302500</v>
      </c>
      <c r="Z56" s="18">
        <f>'ANS_RevData (IL)'!X$113</f>
        <v>971500</v>
      </c>
      <c r="AA56" s="18">
        <f>'ANS_RevData (IL)'!Y$113</f>
        <v>1149150</v>
      </c>
      <c r="AB56" s="18">
        <f>'ANS_RevData (IL)'!Z$113</f>
        <v>1405250</v>
      </c>
      <c r="AC56" s="18">
        <f>'ANS_RevData (IL)'!AA$113</f>
        <v>3043550</v>
      </c>
      <c r="AD56" s="19">
        <f t="shared" si="105"/>
        <v>6872950</v>
      </c>
      <c r="AE56" s="18"/>
      <c r="AF56" s="18">
        <f>'ANS_RevData (IL)'!AF$113</f>
        <v>4736600</v>
      </c>
      <c r="AG56" s="18">
        <f>'ANS_RevData (IL)'!AG$113</f>
        <v>5377550</v>
      </c>
      <c r="AH56" s="18">
        <f>'ANS_RevData (IL)'!AH$113</f>
        <v>7752720</v>
      </c>
      <c r="AI56" s="18">
        <f>'ANS_RevData (IL)'!AI$113</f>
        <v>6812982</v>
      </c>
      <c r="AJ56" s="18">
        <f>'ANS_RevData (IL)'!AJ$113</f>
        <v>3778360.61</v>
      </c>
      <c r="AK56" s="20">
        <f>'ANS_RevData (IL)'!AK$113</f>
        <v>1731238.9917981511</v>
      </c>
      <c r="AL56" s="20">
        <f>'ANS_RevData (IL)'!AL$113</f>
        <v>363958.68318620976</v>
      </c>
      <c r="AM56" s="20">
        <f>'ANS_RevData (IL)'!AM$113</f>
        <v>414434.70494196145</v>
      </c>
      <c r="AN56" s="20">
        <f>'ANS_RevData (IL)'!AN$113</f>
        <v>475537.25759366091</v>
      </c>
      <c r="AO56" s="20">
        <f>'ANS_RevData (IL)'!AO$113</f>
        <v>541953.07569333422</v>
      </c>
      <c r="AP56" s="20">
        <f>'ANS_RevData (IL)'!AP$113</f>
        <v>618995.4246889553</v>
      </c>
      <c r="AQ56" s="20">
        <f>'ANS_RevData (IL)'!AQ$113</f>
        <v>704007.67185653711</v>
      </c>
      <c r="AR56" s="21">
        <f t="shared" si="106"/>
        <v>33308338.419758812</v>
      </c>
      <c r="AT56" s="20">
        <f>'ANS_RevData (IL)'!AR$113</f>
        <v>806789.84013345372</v>
      </c>
      <c r="AU56" s="20">
        <f>'ANS_RevData (IL)'!AS$113</f>
        <v>926751.56669215264</v>
      </c>
      <c r="AV56" s="20">
        <f>'ANS_RevData (IL)'!AT$113</f>
        <v>1055686.8082296518</v>
      </c>
      <c r="AW56" s="20">
        <f>'ANS_RevData (IL)'!AU$113</f>
        <v>1203395.5876833252</v>
      </c>
      <c r="AX56" s="20">
        <f>'ANS_RevData (IL)'!AV$113</f>
        <v>1372652.6103426705</v>
      </c>
      <c r="AY56" s="20">
        <f>'ANS_RevData (IL)'!AW$113</f>
        <v>1563339.803642177</v>
      </c>
      <c r="AZ56" s="20">
        <f>'ANS_RevData (IL)'!AX$113</f>
        <v>1783604.1746020713</v>
      </c>
      <c r="BA56" s="20">
        <f>'ANS_RevData (IL)'!AY$113</f>
        <v>2033445.7232223535</v>
      </c>
      <c r="BB56" s="20">
        <f>'ANS_RevData (IL)'!AZ$113</f>
        <v>2272660.7409466878</v>
      </c>
      <c r="BC56" s="20">
        <f>'ANS_RevData (IL)'!BA$113</f>
        <v>2441268.3644957254</v>
      </c>
      <c r="BD56" s="20">
        <f>'ANS_RevData (IL)'!BB$113</f>
        <v>2621151.9180510184</v>
      </c>
      <c r="BE56" s="20">
        <f>'ANS_RevData (IL)'!BC$113</f>
        <v>2845076.5385417389</v>
      </c>
      <c r="BF56" s="21">
        <f t="shared" si="107"/>
        <v>20925823.676583026</v>
      </c>
      <c r="BH56" s="20">
        <f>'ANS_RevData (IL)'!BD$113</f>
        <v>3055304.7414332386</v>
      </c>
      <c r="BI56" s="20">
        <f>'ANS_RevData (IL)'!BE$113</f>
        <v>3280705.2689928408</v>
      </c>
      <c r="BJ56" s="20">
        <f>'ANS_RevData (IL)'!BF$113</f>
        <v>3523167.2822687142</v>
      </c>
      <c r="BK56" s="20">
        <f>'ANS_RevData (IL)'!BG$113</f>
        <v>3782690.7812608602</v>
      </c>
      <c r="BL56" s="20">
        <f>'ANS_RevData (IL)'!BH$113</f>
        <v>4061105.8907346907</v>
      </c>
      <c r="BM56" s="20">
        <f>'ANS_RevData (IL)'!BI$113</f>
        <v>4360419.8443038855</v>
      </c>
      <c r="BN56" s="20">
        <f>'ANS_RevData (IL)'!BJ$113</f>
        <v>4682403.7304511014</v>
      </c>
      <c r="BO56" s="20">
        <f>'ANS_RevData (IL)'!BK$113</f>
        <v>5027175.6217418499</v>
      </c>
      <c r="BP56" s="20">
        <f>'ANS_RevData (IL)'!BL$113</f>
        <v>5398395.7677069576</v>
      </c>
      <c r="BQ56" s="20">
        <f>'ANS_RevData (IL)'!BM$113</f>
        <v>5796182.2409119345</v>
      </c>
      <c r="BR56" s="20">
        <f>'ANS_RevData (IL)'!BN$113</f>
        <v>6224254.3271703618</v>
      </c>
      <c r="BS56" s="20">
        <f>'ANS_RevData (IL)'!BO$113</f>
        <v>6684560.223813165</v>
      </c>
      <c r="BT56" s="21">
        <f t="shared" si="108"/>
        <v>55876365.720789611</v>
      </c>
    </row>
    <row r="57" spans="2:72" s="16" customFormat="1" ht="12.75" hidden="1" outlineLevel="3" x14ac:dyDescent="0.2">
      <c r="B57" s="17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9">
        <f t="shared" si="104"/>
        <v>0</v>
      </c>
      <c r="Q57" s="19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9">
        <f t="shared" si="105"/>
        <v>0</v>
      </c>
      <c r="AE57" s="18"/>
      <c r="AF57" s="18"/>
      <c r="AG57" s="18"/>
      <c r="AH57" s="18"/>
      <c r="AI57" s="18"/>
      <c r="AJ57" s="18"/>
      <c r="AK57" s="20"/>
      <c r="AL57" s="20"/>
      <c r="AM57" s="20"/>
      <c r="AN57" s="20"/>
      <c r="AO57" s="20"/>
      <c r="AP57" s="20"/>
      <c r="AQ57" s="20"/>
      <c r="AR57" s="21">
        <f t="shared" si="106"/>
        <v>0</v>
      </c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1">
        <f t="shared" si="107"/>
        <v>0</v>
      </c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1">
        <f t="shared" si="108"/>
        <v>0</v>
      </c>
    </row>
    <row r="58" spans="2:72" s="16" customFormat="1" ht="12.75" hidden="1" outlineLevel="2" collapsed="1" x14ac:dyDescent="0.2">
      <c r="B58" s="17" t="s">
        <v>18</v>
      </c>
      <c r="D58" s="18">
        <f>'ANS_RevData (IL)'!D$129</f>
        <v>0</v>
      </c>
      <c r="E58" s="18">
        <f>'ANS_RevData (IL)'!E$129</f>
        <v>0</v>
      </c>
      <c r="F58" s="18">
        <f>'ANS_RevData (IL)'!F$129</f>
        <v>0</v>
      </c>
      <c r="G58" s="18">
        <f>'ANS_RevData (IL)'!G$129</f>
        <v>0</v>
      </c>
      <c r="H58" s="18">
        <f>'ANS_RevData (IL)'!H$129</f>
        <v>0</v>
      </c>
      <c r="I58" s="18">
        <f>'ANS_RevData (IL)'!I$129</f>
        <v>0</v>
      </c>
      <c r="J58" s="18">
        <f>'ANS_RevData (IL)'!J$129</f>
        <v>0</v>
      </c>
      <c r="K58" s="18">
        <f>'ANS_RevData (IL)'!K$129</f>
        <v>53.5</v>
      </c>
      <c r="L58" s="18">
        <f>'ANS_RevData (IL)'!L$129</f>
        <v>0</v>
      </c>
      <c r="M58" s="18">
        <f>'ANS_RevData (IL)'!M$129</f>
        <v>0</v>
      </c>
      <c r="N58" s="18">
        <f>'ANS_RevData (IL)'!N$129</f>
        <v>0</v>
      </c>
      <c r="O58" s="18">
        <f>'ANS_RevData (IL)'!O$129</f>
        <v>0</v>
      </c>
      <c r="P58" s="19">
        <f t="shared" si="104"/>
        <v>53.5</v>
      </c>
      <c r="Q58" s="19"/>
      <c r="R58" s="18">
        <f>'ANS_RevData (IL)'!P$129</f>
        <v>0</v>
      </c>
      <c r="S58" s="18">
        <f>'ANS_RevData (IL)'!Q$129</f>
        <v>0</v>
      </c>
      <c r="T58" s="18">
        <f>'ANS_RevData (IL)'!R$129</f>
        <v>110</v>
      </c>
      <c r="U58" s="18">
        <f>'ANS_RevData (IL)'!S$129</f>
        <v>0</v>
      </c>
      <c r="V58" s="18">
        <f>'ANS_RevData (IL)'!T$129</f>
        <v>3220</v>
      </c>
      <c r="W58" s="18">
        <f>'ANS_RevData (IL)'!U$129</f>
        <v>7000</v>
      </c>
      <c r="X58" s="18">
        <f>'ANS_RevData (IL)'!V$129</f>
        <v>1000</v>
      </c>
      <c r="Y58" s="18">
        <f>'ANS_RevData (IL)'!W$129</f>
        <v>5170</v>
      </c>
      <c r="Z58" s="18">
        <f>'ANS_RevData (IL)'!X$129</f>
        <v>12625.79</v>
      </c>
      <c r="AA58" s="18">
        <f>'ANS_RevData (IL)'!Y$129</f>
        <v>2204.7399999999998</v>
      </c>
      <c r="AB58" s="18">
        <f>'ANS_RevData (IL)'!Z$129</f>
        <v>10262.11</v>
      </c>
      <c r="AC58" s="18">
        <f>'ANS_RevData (IL)'!AA$129</f>
        <v>2531.0500000000002</v>
      </c>
      <c r="AD58" s="19">
        <f t="shared" si="105"/>
        <v>44123.69</v>
      </c>
      <c r="AE58" s="18"/>
      <c r="AF58" s="18">
        <f>'ANS_RevData (IL)'!AF$129</f>
        <v>13198.68</v>
      </c>
      <c r="AG58" s="18">
        <f>'ANS_RevData (IL)'!AG$129</f>
        <v>4631.05</v>
      </c>
      <c r="AH58" s="18">
        <f>'ANS_RevData (IL)'!AH$129</f>
        <v>3724.73</v>
      </c>
      <c r="AI58" s="18">
        <f>'ANS_RevData (IL)'!AI$129</f>
        <v>5703.68</v>
      </c>
      <c r="AJ58" s="18">
        <f>'ANS_RevData (IL)'!AJ$129</f>
        <v>1303.68</v>
      </c>
      <c r="AK58" s="20">
        <f>'ANS_RevData (IL)'!AK$129</f>
        <v>6521.4126315789481</v>
      </c>
      <c r="AL58" s="20">
        <f>'ANS_RevData (IL)'!AL$129</f>
        <v>8966.9423684210542</v>
      </c>
      <c r="AM58" s="20">
        <f>'ANS_RevData (IL)'!AM$129</f>
        <v>11412.472105263159</v>
      </c>
      <c r="AN58" s="20">
        <f>'ANS_RevData (IL)'!AN$129</f>
        <v>13042.825263157896</v>
      </c>
      <c r="AO58" s="20">
        <f>'ANS_RevData (IL)'!AO$129</f>
        <v>16303.53157894737</v>
      </c>
      <c r="AP58" s="20">
        <f>'ANS_RevData (IL)'!AP$129</f>
        <v>19564.237894736845</v>
      </c>
      <c r="AQ58" s="20">
        <f>'ANS_RevData (IL)'!AQ$129</f>
        <v>21194.591052631582</v>
      </c>
      <c r="AR58" s="21">
        <f t="shared" si="106"/>
        <v>125567.83289473686</v>
      </c>
      <c r="AT58" s="20">
        <f>'ANS_RevData (IL)'!AR$129</f>
        <v>26085.650526315792</v>
      </c>
      <c r="AU58" s="20">
        <f>'ANS_RevData (IL)'!AS$129</f>
        <v>30976.710000000003</v>
      </c>
      <c r="AV58" s="20">
        <f>'ANS_RevData (IL)'!AT$129</f>
        <v>37498.122631578954</v>
      </c>
      <c r="AW58" s="20">
        <f>'ANS_RevData (IL)'!AU$129</f>
        <v>44019.535263157901</v>
      </c>
      <c r="AX58" s="20">
        <f>'ANS_RevData (IL)'!AV$129</f>
        <v>50540.947894736848</v>
      </c>
      <c r="AY58" s="20">
        <f>'ANS_RevData (IL)'!AW$129</f>
        <v>60323.066842105269</v>
      </c>
      <c r="AZ58" s="20">
        <f>'ANS_RevData (IL)'!AX$129</f>
        <v>70105.18578947369</v>
      </c>
      <c r="BA58" s="20">
        <f>'ANS_RevData (IL)'!AY$129</f>
        <v>83148.011052631584</v>
      </c>
      <c r="BB58" s="20">
        <f>'ANS_RevData (IL)'!AZ$129</f>
        <v>97821.189473684222</v>
      </c>
      <c r="BC58" s="20">
        <f>'ANS_RevData (IL)'!BA$129</f>
        <v>115755.07421052633</v>
      </c>
      <c r="BD58" s="20">
        <f>'ANS_RevData (IL)'!BB$129</f>
        <v>136949.66526315792</v>
      </c>
      <c r="BE58" s="20">
        <f>'ANS_RevData (IL)'!BC$129</f>
        <v>161404.96263157896</v>
      </c>
      <c r="BF58" s="21">
        <f t="shared" si="107"/>
        <v>914628.12157894741</v>
      </c>
      <c r="BH58" s="20">
        <f>'ANS_RevData (IL)'!BD$129</f>
        <v>190751.31947368424</v>
      </c>
      <c r="BI58" s="20">
        <f>'ANS_RevData (IL)'!BE$129</f>
        <v>224988.73578947372</v>
      </c>
      <c r="BJ58" s="20">
        <f>'ANS_RevData (IL)'!BF$129</f>
        <v>265747.56473684212</v>
      </c>
      <c r="BK58" s="20">
        <f>'ANS_RevData (IL)'!BG$129</f>
        <v>314658.15947368427</v>
      </c>
      <c r="BL58" s="20">
        <f>'ANS_RevData (IL)'!BH$129</f>
        <v>371720.52</v>
      </c>
      <c r="BM58" s="20">
        <f>'ANS_RevData (IL)'!BI$129</f>
        <v>438564.99947368423</v>
      </c>
      <c r="BN58" s="20">
        <f>'ANS_RevData (IL)'!BJ$129</f>
        <v>518452.30421052634</v>
      </c>
      <c r="BO58" s="20">
        <f>'ANS_RevData (IL)'!BK$129</f>
        <v>611382.43421052641</v>
      </c>
      <c r="BP58" s="20">
        <f>'ANS_RevData (IL)'!BL$129</f>
        <v>722246.44894736854</v>
      </c>
      <c r="BQ58" s="20">
        <f>'ANS_RevData (IL)'!BM$129</f>
        <v>852674.70157894748</v>
      </c>
      <c r="BR58" s="20">
        <f>'ANS_RevData (IL)'!BN$129</f>
        <v>1005927.8984210527</v>
      </c>
      <c r="BS58" s="20">
        <f>'ANS_RevData (IL)'!BO$129</f>
        <v>1186897.0989473686</v>
      </c>
      <c r="BT58" s="21">
        <f t="shared" si="108"/>
        <v>6704012.1852631588</v>
      </c>
    </row>
    <row r="59" spans="2:72" hidden="1" outlineLevel="1" collapsed="1" x14ac:dyDescent="0.25">
      <c r="B59" s="11" t="s">
        <v>15</v>
      </c>
      <c r="D59" s="12">
        <f>'ANS_RevData (IL)'!D$145</f>
        <v>276396</v>
      </c>
      <c r="E59" s="12">
        <f>'ANS_RevData (IL)'!E$145</f>
        <v>350782</v>
      </c>
      <c r="F59" s="12">
        <f>'ANS_RevData (IL)'!F$145</f>
        <v>296087</v>
      </c>
      <c r="G59" s="12">
        <f>'ANS_RevData (IL)'!G$145</f>
        <v>311561</v>
      </c>
      <c r="H59" s="12">
        <f>'ANS_RevData (IL)'!H$145</f>
        <v>309928</v>
      </c>
      <c r="I59" s="12">
        <f>'ANS_RevData (IL)'!I$145</f>
        <v>335661</v>
      </c>
      <c r="J59" s="12">
        <f>'ANS_RevData (IL)'!J$145</f>
        <v>613092</v>
      </c>
      <c r="K59" s="12">
        <f>'ANS_RevData (IL)'!K$145</f>
        <v>621576</v>
      </c>
      <c r="L59" s="12">
        <f>'ANS_RevData (IL)'!L$145</f>
        <v>659621.30000000005</v>
      </c>
      <c r="M59" s="12">
        <f>'ANS_RevData (IL)'!M$145</f>
        <v>825279.82</v>
      </c>
      <c r="N59" s="12">
        <f>'ANS_RevData (IL)'!N$145</f>
        <v>613704.52</v>
      </c>
      <c r="O59" s="12">
        <f>'ANS_RevData (IL)'!O$145</f>
        <v>778825.26</v>
      </c>
      <c r="P59" s="13">
        <f t="shared" si="104"/>
        <v>5992513.9000000004</v>
      </c>
      <c r="Q59" s="13"/>
      <c r="R59" s="12">
        <f>'ANS_RevData (IL)'!P$145</f>
        <v>908214.74</v>
      </c>
      <c r="S59" s="12">
        <f>'ANS_RevData (IL)'!Q$145</f>
        <v>999729.68</v>
      </c>
      <c r="T59" s="12">
        <f>'ANS_RevData (IL)'!R$145</f>
        <v>857075.51</v>
      </c>
      <c r="U59" s="12">
        <f>'ANS_RevData (IL)'!S$145</f>
        <v>976393.43</v>
      </c>
      <c r="V59" s="12">
        <f>'ANS_RevData (IL)'!T$145</f>
        <v>1054442.53</v>
      </c>
      <c r="W59" s="12">
        <f>'ANS_RevData (IL)'!U$145</f>
        <v>1020017.45</v>
      </c>
      <c r="X59" s="12">
        <f>'ANS_RevData (IL)'!V$145</f>
        <v>1039493.98</v>
      </c>
      <c r="Y59" s="12">
        <f>'ANS_RevData (IL)'!W$145</f>
        <v>1035127.55</v>
      </c>
      <c r="Z59" s="12">
        <f>'ANS_RevData (IL)'!X$145</f>
        <v>1136678.5</v>
      </c>
      <c r="AA59" s="12">
        <f>'ANS_RevData (IL)'!Y$145</f>
        <v>1436244.01</v>
      </c>
      <c r="AB59" s="12">
        <f>'ANS_RevData (IL)'!Z$145</f>
        <v>1326878.7</v>
      </c>
      <c r="AC59" s="12">
        <f>'ANS_RevData (IL)'!AA$145</f>
        <v>1554325.18</v>
      </c>
      <c r="AD59" s="13">
        <f t="shared" si="105"/>
        <v>13344621.26</v>
      </c>
      <c r="AE59" s="12"/>
      <c r="AF59" s="12">
        <f>'ANS_RevData (IL)'!AF$145</f>
        <v>1501414.65</v>
      </c>
      <c r="AG59" s="12">
        <f>'ANS_RevData (IL)'!AG$145</f>
        <v>1424460.58</v>
      </c>
      <c r="AH59" s="12">
        <f>'ANS_RevData (IL)'!AH$145</f>
        <v>1384656.02</v>
      </c>
      <c r="AI59" s="12">
        <f>'ANS_RevData (IL)'!AI$145</f>
        <v>1212316.6599999999</v>
      </c>
      <c r="AJ59" s="12">
        <f>'ANS_RevData (IL)'!AJ$145</f>
        <v>868648.77</v>
      </c>
      <c r="AK59" s="14">
        <f>'ANS_RevData (IL)'!AK$145</f>
        <v>2328377.146167737</v>
      </c>
      <c r="AL59" s="14">
        <f>'ANS_RevData (IL)'!AL$145</f>
        <v>2722266.7734974138</v>
      </c>
      <c r="AM59" s="14">
        <f>'ANS_RevData (IL)'!AM$145</f>
        <v>2908723.4018191546</v>
      </c>
      <c r="AN59" s="14">
        <f>'ANS_RevData (IL)'!AN$145</f>
        <v>3113825.6929730694</v>
      </c>
      <c r="AO59" s="14">
        <f>'ANS_RevData (IL)'!AO$145</f>
        <v>3328250.8155430714</v>
      </c>
      <c r="AP59" s="14">
        <f>'ANS_RevData (IL)'!AP$145</f>
        <v>3561321.6009452473</v>
      </c>
      <c r="AQ59" s="14">
        <f>'ANS_RevData (IL)'!AQ$145</f>
        <v>3803715.2177635101</v>
      </c>
      <c r="AR59" s="15">
        <f t="shared" si="106"/>
        <v>28157977.328709204</v>
      </c>
      <c r="AT59" s="14">
        <f>'ANS_RevData (IL)'!AR$145</f>
        <v>4074077.328830034</v>
      </c>
      <c r="AU59" s="14">
        <f>'ANS_RevData (IL)'!AS$145</f>
        <v>4353762.2713126447</v>
      </c>
      <c r="AV59" s="14">
        <f>'ANS_RevData (IL)'!AT$145</f>
        <v>4670738.5394596038</v>
      </c>
      <c r="AW59" s="14">
        <f>'ANS_RevData (IL)'!AU$145</f>
        <v>4987714.807606563</v>
      </c>
      <c r="AX59" s="14">
        <f>'ANS_RevData (IL)'!AV$145</f>
        <v>5341982.401417871</v>
      </c>
      <c r="AY59" s="14">
        <f>'ANS_RevData (IL)'!AW$145</f>
        <v>5724218.4894774389</v>
      </c>
      <c r="AZ59" s="14">
        <f>'ANS_RevData (IL)'!AX$145</f>
        <v>6125100.2403691811</v>
      </c>
      <c r="BA59" s="14">
        <f>'ANS_RevData (IL)'!AY$145</f>
        <v>6553950.4855091851</v>
      </c>
      <c r="BB59" s="14">
        <f>'ANS_RevData (IL)'!AZ$145</f>
        <v>7010769.2248974498</v>
      </c>
      <c r="BC59" s="14">
        <f>'ANS_RevData (IL)'!BA$145</f>
        <v>7495556.4585339753</v>
      </c>
      <c r="BD59" s="14">
        <f>'ANS_RevData (IL)'!BB$145</f>
        <v>8017635.0178348497</v>
      </c>
      <c r="BE59" s="14">
        <f>'ANS_RevData (IL)'!BC$145</f>
        <v>8577004.902800072</v>
      </c>
      <c r="BF59" s="15">
        <f t="shared" si="107"/>
        <v>72932510.168048859</v>
      </c>
      <c r="BH59" s="14">
        <f>'ANS_RevData (IL)'!BD$145</f>
        <v>9173666.1134296414</v>
      </c>
      <c r="BI59" s="14">
        <f>'ANS_RevData (IL)'!BE$145</f>
        <v>9816941.4811396468</v>
      </c>
      <c r="BJ59" s="14">
        <f>'ANS_RevData (IL)'!BF$145</f>
        <v>10506831.005930088</v>
      </c>
      <c r="BK59" s="14">
        <f>'ANS_RevData (IL)'!BG$145</f>
        <v>11243334.687800962</v>
      </c>
      <c r="BL59" s="14">
        <f>'ANS_RevData (IL)'!BH$145</f>
        <v>12035775.358168362</v>
      </c>
      <c r="BM59" s="14">
        <f>'ANS_RevData (IL)'!BI$145</f>
        <v>12874830.185616195</v>
      </c>
      <c r="BN59" s="14">
        <f>'ANS_RevData (IL)'!BJ$145</f>
        <v>13779144.832976637</v>
      </c>
      <c r="BO59" s="14">
        <f>'ANS_RevData (IL)'!BK$145</f>
        <v>14739396.468833601</v>
      </c>
      <c r="BP59" s="14">
        <f>'ANS_RevData (IL)'!BL$145</f>
        <v>15764907.924603175</v>
      </c>
      <c r="BQ59" s="14">
        <f>'ANS_RevData (IL)'!BM$145</f>
        <v>16874324.863117531</v>
      </c>
      <c r="BR59" s="14">
        <f>'ANS_RevData (IL)'!BN$145</f>
        <v>18058324.452960584</v>
      </c>
      <c r="BS59" s="14">
        <f>'ANS_RevData (IL)'!BO$145</f>
        <v>19316906.694132335</v>
      </c>
      <c r="BT59" s="15">
        <f t="shared" si="108"/>
        <v>164184384.06870875</v>
      </c>
    </row>
    <row r="60" spans="2:72" hidden="1" outlineLevel="1" x14ac:dyDescent="0.25">
      <c r="P60" s="1"/>
      <c r="Q60" s="1"/>
      <c r="AD60" s="1"/>
    </row>
    <row r="61" spans="2:72" hidden="1" outlineLevel="1" x14ac:dyDescent="0.25">
      <c r="B61" s="6" t="s">
        <v>22</v>
      </c>
      <c r="D61" s="7">
        <f t="shared" ref="D61:L61" si="109">SUBTOTAL(9,D62:D69)</f>
        <v>708820.27</v>
      </c>
      <c r="E61" s="7">
        <f t="shared" si="109"/>
        <v>625244.30000000005</v>
      </c>
      <c r="F61" s="7">
        <f t="shared" si="109"/>
        <v>875950.5</v>
      </c>
      <c r="G61" s="7">
        <f t="shared" si="109"/>
        <v>784315.6</v>
      </c>
      <c r="H61" s="7">
        <f t="shared" si="109"/>
        <v>747809</v>
      </c>
      <c r="I61" s="7">
        <f t="shared" si="109"/>
        <v>869689</v>
      </c>
      <c r="J61" s="7">
        <f t="shared" si="109"/>
        <v>1058236</v>
      </c>
      <c r="K61" s="7">
        <f t="shared" si="109"/>
        <v>1032336.0800000001</v>
      </c>
      <c r="L61" s="7">
        <f t="shared" si="109"/>
        <v>1597183.8900000001</v>
      </c>
      <c r="M61" s="7">
        <f>SUBTOTAL(9,M62:M69)</f>
        <v>1698516.8</v>
      </c>
      <c r="N61" s="7">
        <f>SUBTOTAL(9,N62:N69)</f>
        <v>2113475.65</v>
      </c>
      <c r="O61" s="7">
        <f>SUBTOTAL(9,O62:O69)</f>
        <v>1639772.6</v>
      </c>
      <c r="P61" s="8">
        <f>SUBTOTAL(9,P62:P69)</f>
        <v>13751349.690000001</v>
      </c>
      <c r="Q61" s="8"/>
      <c r="R61" s="7">
        <f t="shared" ref="R61:AD61" si="110">SUBTOTAL(9,R62:R69)</f>
        <v>1784884.6</v>
      </c>
      <c r="S61" s="7">
        <f t="shared" si="110"/>
        <v>2464549</v>
      </c>
      <c r="T61" s="7">
        <f t="shared" si="110"/>
        <v>2809841.24</v>
      </c>
      <c r="U61" s="7">
        <f t="shared" si="110"/>
        <v>3033438.1</v>
      </c>
      <c r="V61" s="7">
        <f t="shared" si="110"/>
        <v>3605378.5</v>
      </c>
      <c r="W61" s="7">
        <f t="shared" si="110"/>
        <v>3822259.5</v>
      </c>
      <c r="X61" s="7">
        <f t="shared" si="110"/>
        <v>4543149.12</v>
      </c>
      <c r="Y61" s="7">
        <f t="shared" si="110"/>
        <v>4700551.17</v>
      </c>
      <c r="Z61" s="7">
        <f t="shared" si="110"/>
        <v>5426436.0099999998</v>
      </c>
      <c r="AA61" s="7">
        <f t="shared" si="110"/>
        <v>5933840.21</v>
      </c>
      <c r="AB61" s="7">
        <f t="shared" si="110"/>
        <v>5082302.79</v>
      </c>
      <c r="AC61" s="7">
        <f t="shared" si="110"/>
        <v>6191998.9299999997</v>
      </c>
      <c r="AD61" s="8">
        <f t="shared" si="110"/>
        <v>49398629.170000002</v>
      </c>
      <c r="AE61" s="7"/>
      <c r="AF61" s="7">
        <f t="shared" ref="AF61:AR61" si="111">SUBTOTAL(9,AF62:AF69)</f>
        <v>6758407.71</v>
      </c>
      <c r="AG61" s="7">
        <f t="shared" si="111"/>
        <v>7071907.6899999995</v>
      </c>
      <c r="AH61" s="7">
        <f t="shared" si="111"/>
        <v>9288875.4799999986</v>
      </c>
      <c r="AI61" s="7">
        <f t="shared" si="111"/>
        <v>9070903.1799999997</v>
      </c>
      <c r="AJ61" s="7">
        <f t="shared" si="111"/>
        <v>5963940.29</v>
      </c>
      <c r="AK61" s="9">
        <f t="shared" si="111"/>
        <v>10080869.089823185</v>
      </c>
      <c r="AL61" s="9">
        <f t="shared" si="111"/>
        <v>10766703.06273832</v>
      </c>
      <c r="AM61" s="9">
        <f t="shared" si="111"/>
        <v>11444561.784346364</v>
      </c>
      <c r="AN61" s="9">
        <f t="shared" si="111"/>
        <v>12202427.163924199</v>
      </c>
      <c r="AO61" s="9">
        <f t="shared" si="111"/>
        <v>13019736.025632272</v>
      </c>
      <c r="AP61" s="9">
        <f t="shared" si="111"/>
        <v>13923131.971233342</v>
      </c>
      <c r="AQ61" s="9">
        <f t="shared" si="111"/>
        <v>14899454.638812397</v>
      </c>
      <c r="AR61" s="10">
        <f t="shared" si="111"/>
        <v>124490918.08651006</v>
      </c>
      <c r="AT61" s="9">
        <f>SUBTOTAL(9,AT62:AT69)</f>
        <v>15967263.895390917</v>
      </c>
      <c r="AU61" s="9">
        <f t="shared" ref="AU61:BE61" si="112">SUBTOTAL(9,AU62:AU69)</f>
        <v>17155782.54543788</v>
      </c>
      <c r="AV61" s="9">
        <f t="shared" si="112"/>
        <v>18462172.228318576</v>
      </c>
      <c r="AW61" s="9">
        <f t="shared" si="112"/>
        <v>19595103.3384578</v>
      </c>
      <c r="AX61" s="9">
        <f t="shared" si="112"/>
        <v>20820186.729334436</v>
      </c>
      <c r="AY61" s="9">
        <f t="shared" si="112"/>
        <v>22114513.138063043</v>
      </c>
      <c r="AZ61" s="9">
        <f t="shared" si="112"/>
        <v>23525831.313730545</v>
      </c>
      <c r="BA61" s="9">
        <f t="shared" si="112"/>
        <v>25035911.900748283</v>
      </c>
      <c r="BB61" s="9">
        <f t="shared" si="112"/>
        <v>26675191.287799779</v>
      </c>
      <c r="BC61" s="9">
        <f t="shared" si="112"/>
        <v>28440813.584596373</v>
      </c>
      <c r="BD61" s="9">
        <f t="shared" si="112"/>
        <v>30337869.701147761</v>
      </c>
      <c r="BE61" s="9">
        <f t="shared" si="112"/>
        <v>32382396.772790495</v>
      </c>
      <c r="BF61" s="10">
        <f>SUBTOTAL(9,BF62:BF69)</f>
        <v>280513036.43581587</v>
      </c>
      <c r="BH61" s="9">
        <f>SUBTOTAL(9,BH62:BH69)</f>
        <v>34604767.113581248</v>
      </c>
      <c r="BI61" s="9">
        <f t="shared" ref="BI61:BS61" si="113">SUBTOTAL(9,BI62:BI69)</f>
        <v>37017234.144792661</v>
      </c>
      <c r="BJ61" s="9">
        <f t="shared" si="113"/>
        <v>39366708.26277329</v>
      </c>
      <c r="BK61" s="9">
        <f t="shared" si="113"/>
        <v>41863463.71338132</v>
      </c>
      <c r="BL61" s="9">
        <f t="shared" si="113"/>
        <v>44522667.316955432</v>
      </c>
      <c r="BM61" s="9">
        <f t="shared" si="113"/>
        <v>47381911.851045534</v>
      </c>
      <c r="BN61" s="9">
        <f t="shared" si="113"/>
        <v>50456966.187933385</v>
      </c>
      <c r="BO61" s="9">
        <f t="shared" si="113"/>
        <v>53761013.455981605</v>
      </c>
      <c r="BP61" s="9">
        <f t="shared" si="113"/>
        <v>57280989.823850363</v>
      </c>
      <c r="BQ61" s="9">
        <f t="shared" si="113"/>
        <v>61080954.768257871</v>
      </c>
      <c r="BR61" s="9">
        <f t="shared" si="113"/>
        <v>65180049.660594597</v>
      </c>
      <c r="BS61" s="9">
        <f t="shared" si="113"/>
        <v>69555292.463428587</v>
      </c>
      <c r="BT61" s="10">
        <f>SUBTOTAL(9,BT62:BT69)</f>
        <v>602072018.76257586</v>
      </c>
    </row>
    <row r="62" spans="2:72" hidden="1" outlineLevel="1" x14ac:dyDescent="0.25">
      <c r="B62" s="11" t="s">
        <v>7</v>
      </c>
      <c r="D62" s="12">
        <f>SUM('ANS_RevData (AB)'!D$17,'ANS_RevData (AB)'!D$33,'ANS_RevData (AB)'!D$49)</f>
        <v>150</v>
      </c>
      <c r="E62" s="12">
        <f>SUM('ANS_RevData (AB)'!E$17,'ANS_RevData (AB)'!E$33,'ANS_RevData (AB)'!E$49)</f>
        <v>0</v>
      </c>
      <c r="F62" s="12">
        <f>SUM('ANS_RevData (AB)'!F$17,'ANS_RevData (AB)'!F$33,'ANS_RevData (AB)'!F$49)</f>
        <v>500</v>
      </c>
      <c r="G62" s="12">
        <f>SUM('ANS_RevData (AB)'!G$17,'ANS_RevData (AB)'!G$33,'ANS_RevData (AB)'!G$49)</f>
        <v>2100</v>
      </c>
      <c r="H62" s="12">
        <f>SUM('ANS_RevData (AB)'!H$17,'ANS_RevData (AB)'!H$33,'ANS_RevData (AB)'!H$49)</f>
        <v>4400</v>
      </c>
      <c r="I62" s="12">
        <f>SUM('ANS_RevData (AB)'!I$17,'ANS_RevData (AB)'!I$33,'ANS_RevData (AB)'!I$49)</f>
        <v>1700</v>
      </c>
      <c r="J62" s="12">
        <f>SUM('ANS_RevData (AB)'!J$17,'ANS_RevData (AB)'!J$33,'ANS_RevData (AB)'!J$49)</f>
        <v>950</v>
      </c>
      <c r="K62" s="12">
        <f>SUM('ANS_RevData (AB)'!K$17,'ANS_RevData (AB)'!K$33,'ANS_RevData (AB)'!K$49)</f>
        <v>2550</v>
      </c>
      <c r="L62" s="12">
        <f>SUM('ANS_RevData (AB)'!L$17,'ANS_RevData (AB)'!L$33,'ANS_RevData (AB)'!L$49)</f>
        <v>26400</v>
      </c>
      <c r="M62" s="12">
        <f>SUM('ANS_RevData (AB)'!M$17,'ANS_RevData (AB)'!M$33,'ANS_RevData (AB)'!M$49)</f>
        <v>32350</v>
      </c>
      <c r="N62" s="12">
        <f>SUM('ANS_RevData (AB)'!N$17,'ANS_RevData (AB)'!N$33,'ANS_RevData (AB)'!N$49)</f>
        <v>44850</v>
      </c>
      <c r="O62" s="12">
        <f>SUM('ANS_RevData (AB)'!O$17,'ANS_RevData (AB)'!O$33,'ANS_RevData (AB)'!O$49)</f>
        <v>50250</v>
      </c>
      <c r="P62" s="13">
        <f>SUM(D62:O62)</f>
        <v>166200</v>
      </c>
      <c r="Q62" s="13"/>
      <c r="R62" s="12">
        <f>SUM('ANS_RevData (AB)'!P$17,'ANS_RevData (AB)'!P$33,'ANS_RevData (AB)'!P$49)</f>
        <v>47550</v>
      </c>
      <c r="S62" s="12">
        <f>SUM('ANS_RevData (AB)'!Q$17,'ANS_RevData (AB)'!Q$33,'ANS_RevData (AB)'!Q$49)</f>
        <v>88350</v>
      </c>
      <c r="T62" s="12">
        <f>SUM('ANS_RevData (AB)'!R$17,'ANS_RevData (AB)'!R$33,'ANS_RevData (AB)'!R$49)</f>
        <v>140300</v>
      </c>
      <c r="U62" s="12">
        <f>SUM('ANS_RevData (AB)'!S$17,'ANS_RevData (AB)'!S$33,'ANS_RevData (AB)'!S$49)</f>
        <v>202500</v>
      </c>
      <c r="V62" s="12">
        <f>SUM('ANS_RevData (AB)'!T$17,'ANS_RevData (AB)'!T$33,'ANS_RevData (AB)'!T$49)</f>
        <v>179600</v>
      </c>
      <c r="W62" s="12">
        <f>SUM('ANS_RevData (AB)'!U$17,'ANS_RevData (AB)'!U$33,'ANS_RevData (AB)'!U$49)</f>
        <v>255150</v>
      </c>
      <c r="X62" s="12">
        <f>SUM('ANS_RevData (AB)'!V$17,'ANS_RevData (AB)'!V$33,'ANS_RevData (AB)'!V$49)</f>
        <v>344750</v>
      </c>
      <c r="Y62" s="12">
        <f>SUM('ANS_RevData (AB)'!W$17,'ANS_RevData (AB)'!W$33,'ANS_RevData (AB)'!W$49)</f>
        <v>407250</v>
      </c>
      <c r="Z62" s="12">
        <f>SUM('ANS_RevData (AB)'!X$17,'ANS_RevData (AB)'!X$33,'ANS_RevData (AB)'!X$49)</f>
        <v>497900</v>
      </c>
      <c r="AA62" s="12">
        <f>SUM('ANS_RevData (AB)'!Y$17,'ANS_RevData (AB)'!Y$33,'ANS_RevData (AB)'!Y$49)</f>
        <v>528500</v>
      </c>
      <c r="AB62" s="12">
        <f>SUM('ANS_RevData (AB)'!Z$17,'ANS_RevData (AB)'!Z$33,'ANS_RevData (AB)'!Z$49)</f>
        <v>600250</v>
      </c>
      <c r="AC62" s="12">
        <f>SUM('ANS_RevData (AB)'!AA$17,'ANS_RevData (AB)'!AA$33,'ANS_RevData (AB)'!AA$49)</f>
        <v>798750</v>
      </c>
      <c r="AD62" s="13">
        <f>SUM(R62:AC62)</f>
        <v>4090850</v>
      </c>
      <c r="AE62" s="12"/>
      <c r="AF62" s="12">
        <f>SUM('ANS_RevData (AB)'!AF$17,'ANS_RevData (AB)'!AF$33,'ANS_RevData (AB)'!AF$49)</f>
        <v>629100</v>
      </c>
      <c r="AG62" s="12">
        <f>SUM('ANS_RevData (AB)'!AG$17,'ANS_RevData (AB)'!AG$33,'ANS_RevData (AB)'!AG$49)</f>
        <v>858050</v>
      </c>
      <c r="AH62" s="12">
        <f>SUM('ANS_RevData (AB)'!AH$17,'ANS_RevData (AB)'!AH$33,'ANS_RevData (AB)'!AH$49)</f>
        <v>921650</v>
      </c>
      <c r="AI62" s="12">
        <f>SUM('ANS_RevData (AB)'!AI$17,'ANS_RevData (AB)'!AI$33,'ANS_RevData (AB)'!AI$49)</f>
        <v>680850</v>
      </c>
      <c r="AJ62" s="12">
        <f>SUM('ANS_RevData (AB)'!AJ$17,'ANS_RevData (AB)'!AJ$33,'ANS_RevData (AB)'!AJ$49)</f>
        <v>570150</v>
      </c>
      <c r="AK62" s="14">
        <f>SUM('ANS_RevData (AB)'!AK$17,'ANS_RevData (AB)'!AK$33,'ANS_RevData (AB)'!AK$49)</f>
        <v>966311.72962722695</v>
      </c>
      <c r="AL62" s="14">
        <f>SUM('ANS_RevData (AB)'!AL$17,'ANS_RevData (AB)'!AL$33,'ANS_RevData (AB)'!AL$49)</f>
        <v>1246158.3661859375</v>
      </c>
      <c r="AM62" s="14">
        <f>SUM('ANS_RevData (AB)'!AM$17,'ANS_RevData (AB)'!AM$33,'ANS_RevData (AB)'!AM$49)</f>
        <v>1431572.932781077</v>
      </c>
      <c r="AN62" s="14">
        <f>SUM('ANS_RevData (AB)'!AN$17,'ANS_RevData (AB)'!AN$33,'ANS_RevData (AB)'!AN$49)</f>
        <v>1647171.2660312392</v>
      </c>
      <c r="AO62" s="14">
        <f>SUM('ANS_RevData (AB)'!AO$17,'ANS_RevData (AB)'!AO$33,'ANS_RevData (AB)'!AO$49)</f>
        <v>1892953.3659364239</v>
      </c>
      <c r="AP62" s="14">
        <f>SUM('ANS_RevData (AB)'!AP$17,'ANS_RevData (AB)'!AP$33,'ANS_RevData (AB)'!AP$49)</f>
        <v>2177543.1658266382</v>
      </c>
      <c r="AQ62" s="14">
        <f>SUM('ANS_RevData (AB)'!AQ$17,'ANS_RevData (AB)'!AQ$33,'ANS_RevData (AB)'!AQ$49)</f>
        <v>2500940.6657018815</v>
      </c>
      <c r="AR62" s="15">
        <f>SUM(AF62:AQ62)</f>
        <v>15522451.492090423</v>
      </c>
      <c r="AT62" s="14">
        <f>SUM('ANS_RevData (AB)'!AR$17,'ANS_RevData (AB)'!AR$33,'ANS_RevData (AB)'!AR$49)</f>
        <v>2880393.7322221668</v>
      </c>
      <c r="AU62" s="14">
        <f>SUM('ANS_RevData (AB)'!AS$17,'ANS_RevData (AB)'!AS$33,'ANS_RevData (AB)'!AS$49)</f>
        <v>3311590.3987224912</v>
      </c>
      <c r="AV62" s="14">
        <f>SUM('ANS_RevData (AB)'!AT$17,'ANS_RevData (AB)'!AT$33,'ANS_RevData (AB)'!AT$49)</f>
        <v>3807466.5651978641</v>
      </c>
      <c r="AW62" s="14">
        <f>SUM('ANS_RevData (AB)'!AU$17,'ANS_RevData (AB)'!AU$33,'ANS_RevData (AB)'!AU$49)</f>
        <v>4092343.8295324119</v>
      </c>
      <c r="AX62" s="14">
        <f>SUM('ANS_RevData (AB)'!AV$17,'ANS_RevData (AB)'!AV$33,'ANS_RevData (AB)'!AV$49)</f>
        <v>4389150.8683068017</v>
      </c>
      <c r="AY62" s="14">
        <f>SUM('ANS_RevData (AB)'!AW$17,'ANS_RevData (AB)'!AW$33,'ANS_RevData (AB)'!AW$49)</f>
        <v>4706367.8826288739</v>
      </c>
      <c r="AZ62" s="14">
        <f>SUM('ANS_RevData (AB)'!AX$17,'ANS_RevData (AB)'!AX$33,'ANS_RevData (AB)'!AX$49)</f>
        <v>5047013.2491641296</v>
      </c>
      <c r="BA62" s="14">
        <f>SUM('ANS_RevData (AB)'!AY$17,'ANS_RevData (AB)'!AY$33,'ANS_RevData (AB)'!AY$49)</f>
        <v>5410799.5034682369</v>
      </c>
      <c r="BB62" s="14">
        <f>SUM('ANS_RevData (AB)'!AZ$17,'ANS_RevData (AB)'!AZ$33,'ANS_RevData (AB)'!AZ$49)</f>
        <v>5800745.0222066967</v>
      </c>
      <c r="BC62" s="14">
        <f>SUM('ANS_RevData (AB)'!BA$17,'ANS_RevData (AB)'!BA$33,'ANS_RevData (AB)'!BA$49)</f>
        <v>6219868.1820450127</v>
      </c>
      <c r="BD62" s="14">
        <f>SUM('ANS_RevData (AB)'!BB$17,'ANS_RevData (AB)'!BB$33,'ANS_RevData (AB)'!BB$49)</f>
        <v>6668168.9829831831</v>
      </c>
      <c r="BE62" s="14">
        <f>SUM('ANS_RevData (AB)'!BC$17,'ANS_RevData (AB)'!BC$33,'ANS_RevData (AB)'!BC$49)</f>
        <v>7151252.9816857129</v>
      </c>
      <c r="BF62" s="15">
        <f>SUM(AT62:BE62)</f>
        <v>59485161.198163584</v>
      </c>
      <c r="BH62" s="14">
        <f>SUM('ANS_RevData (AB)'!BD$17,'ANS_RevData (AB)'!BD$33,'ANS_RevData (AB)'!BD$49)</f>
        <v>7669407.6425969359</v>
      </c>
      <c r="BI62" s="14">
        <f>SUM('ANS_RevData (AB)'!BE$17,'ANS_RevData (AB)'!BE$33,'ANS_RevData (AB)'!BE$49)</f>
        <v>8222345.5012725182</v>
      </c>
      <c r="BJ62" s="14">
        <f>SUM('ANS_RevData (AB)'!BF$17,'ANS_RevData (AB)'!BF$33,'ANS_RevData (AB)'!BF$49)</f>
        <v>8816103.3110434655</v>
      </c>
      <c r="BK62" s="14">
        <f>SUM('ANS_RevData (AB)'!BG$17,'ANS_RevData (AB)'!BG$33,'ANS_RevData (AB)'!BG$49)</f>
        <v>9453555.716353111</v>
      </c>
      <c r="BL62" s="14">
        <f>SUM('ANS_RevData (AB)'!BH$17,'ANS_RevData (AB)'!BH$33,'ANS_RevData (AB)'!BH$49)</f>
        <v>10137577.361644793</v>
      </c>
      <c r="BM62" s="14">
        <f>SUM('ANS_RevData (AB)'!BI$17,'ANS_RevData (AB)'!BI$33,'ANS_RevData (AB)'!BI$49)</f>
        <v>10871042.891361844</v>
      </c>
      <c r="BN62" s="14">
        <f>SUM('ANS_RevData (AB)'!BJ$17,'ANS_RevData (AB)'!BJ$33,'ANS_RevData (AB)'!BJ$49)</f>
        <v>11656826.949947603</v>
      </c>
      <c r="BO62" s="14">
        <f>SUM('ANS_RevData (AB)'!BK$17,'ANS_RevData (AB)'!BK$33,'ANS_RevData (AB)'!BK$49)</f>
        <v>12498091.646289734</v>
      </c>
      <c r="BP62" s="14">
        <f>SUM('ANS_RevData (AB)'!BL$17,'ANS_RevData (AB)'!BL$33,'ANS_RevData (AB)'!BL$49)</f>
        <v>13400298.804830581</v>
      </c>
      <c r="BQ62" s="14">
        <f>SUM('ANS_RevData (AB)'!BM$17,'ANS_RevData (AB)'!BM$33,'ANS_RevData (AB)'!BM$49)</f>
        <v>14369485.178901143</v>
      </c>
      <c r="BR62" s="14">
        <f>SUM('ANS_RevData (AB)'!BN$17,'ANS_RevData (AB)'!BN$33,'ANS_RevData (AB)'!BN$49)</f>
        <v>15408669.145166924</v>
      </c>
      <c r="BS62" s="14">
        <f>SUM('ANS_RevData (AB)'!BO$17,'ANS_RevData (AB)'!BO$33,'ANS_RevData (AB)'!BO$49)</f>
        <v>16523312.528070264</v>
      </c>
      <c r="BT62" s="15">
        <f>SUM(BH62:BS62)</f>
        <v>139026716.67747891</v>
      </c>
    </row>
    <row r="63" spans="2:72" hidden="1" outlineLevel="1" x14ac:dyDescent="0.25">
      <c r="B63" s="11" t="s">
        <v>8</v>
      </c>
      <c r="D63" s="12">
        <f t="shared" ref="D63:P63" si="114">SUBTOTAL(9,D64:D68)</f>
        <v>314839.27</v>
      </c>
      <c r="E63" s="12">
        <f t="shared" si="114"/>
        <v>260534.3</v>
      </c>
      <c r="F63" s="12">
        <f t="shared" si="114"/>
        <v>246678.5</v>
      </c>
      <c r="G63" s="12">
        <f t="shared" si="114"/>
        <v>159430.6</v>
      </c>
      <c r="H63" s="12">
        <f t="shared" si="114"/>
        <v>78560</v>
      </c>
      <c r="I63" s="12">
        <f t="shared" si="114"/>
        <v>120620</v>
      </c>
      <c r="J63" s="12">
        <f t="shared" si="114"/>
        <v>163930</v>
      </c>
      <c r="K63" s="12">
        <f t="shared" si="114"/>
        <v>186985.08000000002</v>
      </c>
      <c r="L63" s="12">
        <f t="shared" si="114"/>
        <v>270032.89</v>
      </c>
      <c r="M63" s="12">
        <f t="shared" si="114"/>
        <v>343381.8</v>
      </c>
      <c r="N63" s="12">
        <f t="shared" si="114"/>
        <v>457920.5</v>
      </c>
      <c r="O63" s="12">
        <f t="shared" si="114"/>
        <v>376073.6</v>
      </c>
      <c r="P63" s="13">
        <f t="shared" si="114"/>
        <v>2978986.54</v>
      </c>
      <c r="Q63" s="13"/>
      <c r="R63" s="12">
        <f t="shared" ref="R63:AD63" si="115">SUBTOTAL(9,R64:R68)</f>
        <v>373187.6</v>
      </c>
      <c r="S63" s="12">
        <f t="shared" si="115"/>
        <v>405410</v>
      </c>
      <c r="T63" s="12">
        <f t="shared" si="115"/>
        <v>482668.24</v>
      </c>
      <c r="U63" s="12">
        <f t="shared" si="115"/>
        <v>472943.6</v>
      </c>
      <c r="V63" s="12">
        <f t="shared" si="115"/>
        <v>531708.5</v>
      </c>
      <c r="W63" s="12">
        <f t="shared" si="115"/>
        <v>633866.25</v>
      </c>
      <c r="X63" s="12">
        <f t="shared" si="115"/>
        <v>655171.12</v>
      </c>
      <c r="Y63" s="12">
        <f t="shared" si="115"/>
        <v>1079114.17</v>
      </c>
      <c r="Z63" s="12">
        <f t="shared" si="115"/>
        <v>1466857.2</v>
      </c>
      <c r="AA63" s="12">
        <f t="shared" si="115"/>
        <v>1488993.21</v>
      </c>
      <c r="AB63" s="12">
        <f t="shared" si="115"/>
        <v>1542928.54</v>
      </c>
      <c r="AC63" s="12">
        <f t="shared" si="115"/>
        <v>1740002.93</v>
      </c>
      <c r="AD63" s="13">
        <f t="shared" si="115"/>
        <v>10872851.359999999</v>
      </c>
      <c r="AE63" s="12"/>
      <c r="AF63" s="12">
        <f t="shared" ref="AF63:AR63" si="116">SUBTOTAL(9,AF64:AF68)</f>
        <v>2763861.6</v>
      </c>
      <c r="AG63" s="12">
        <f t="shared" si="116"/>
        <v>2728917.69</v>
      </c>
      <c r="AH63" s="12">
        <f t="shared" si="116"/>
        <v>4323221.9499999993</v>
      </c>
      <c r="AI63" s="12">
        <f t="shared" si="116"/>
        <v>4192512.9</v>
      </c>
      <c r="AJ63" s="12">
        <f t="shared" si="116"/>
        <v>2776555.21</v>
      </c>
      <c r="AK63" s="14">
        <f t="shared" si="116"/>
        <v>2658276.9533590176</v>
      </c>
      <c r="AL63" s="14">
        <f t="shared" si="116"/>
        <v>2115107.2221129206</v>
      </c>
      <c r="AM63" s="14">
        <f t="shared" si="116"/>
        <v>2285575.8347588927</v>
      </c>
      <c r="AN63" s="14">
        <f t="shared" si="116"/>
        <v>2485743.8673216989</v>
      </c>
      <c r="AO63" s="14">
        <f t="shared" si="116"/>
        <v>2695048.1439617868</v>
      </c>
      <c r="AP63" s="14">
        <f t="shared" si="116"/>
        <v>2931508.3331119088</v>
      </c>
      <c r="AQ63" s="14">
        <f t="shared" si="116"/>
        <v>3181964.0728570553</v>
      </c>
      <c r="AR63" s="15">
        <f t="shared" si="116"/>
        <v>35138293.77748327</v>
      </c>
      <c r="AT63" s="14">
        <f t="shared" ref="AT63:BF63" si="117">SUBTOTAL(9,AT64:AT68)</f>
        <v>3467850.8349566227</v>
      </c>
      <c r="AU63" s="14">
        <f t="shared" si="117"/>
        <v>3782456.4477487272</v>
      </c>
      <c r="AV63" s="14">
        <f t="shared" si="117"/>
        <v>4130130.1220015851</v>
      </c>
      <c r="AW63" s="14">
        <f t="shared" si="117"/>
        <v>4515344.1256537968</v>
      </c>
      <c r="AX63" s="14">
        <f t="shared" si="117"/>
        <v>4940533.6928077079</v>
      </c>
      <c r="AY63" s="14">
        <f t="shared" si="117"/>
        <v>5414556.3022659114</v>
      </c>
      <c r="AZ63" s="14">
        <f t="shared" si="117"/>
        <v>5941895.3836539574</v>
      </c>
      <c r="BA63" s="14">
        <f t="shared" si="117"/>
        <v>6524732.5172254536</v>
      </c>
      <c r="BB63" s="14">
        <f t="shared" si="117"/>
        <v>7170362.2436004933</v>
      </c>
      <c r="BC63" s="14">
        <f t="shared" si="117"/>
        <v>7893033.7672228348</v>
      </c>
      <c r="BD63" s="14">
        <f t="shared" si="117"/>
        <v>8697837.9981021862</v>
      </c>
      <c r="BE63" s="14">
        <f t="shared" si="117"/>
        <v>9595206.5149105936</v>
      </c>
      <c r="BF63" s="15">
        <f t="shared" si="117"/>
        <v>72073939.950149864</v>
      </c>
      <c r="BH63" s="14">
        <f t="shared" ref="BH63:BT63" si="118">SUBTOTAL(9,BH64:BH68)</f>
        <v>10595100.695862457</v>
      </c>
      <c r="BI63" s="14">
        <f t="shared" si="118"/>
        <v>11710061.426674753</v>
      </c>
      <c r="BJ63" s="14">
        <f t="shared" si="118"/>
        <v>12701085.821762966</v>
      </c>
      <c r="BK63" s="14">
        <f t="shared" si="118"/>
        <v>13755450.01114402</v>
      </c>
      <c r="BL63" s="14">
        <f t="shared" si="118"/>
        <v>14905569.642111186</v>
      </c>
      <c r="BM63" s="14">
        <f t="shared" si="118"/>
        <v>16166039.376373105</v>
      </c>
      <c r="BN63" s="14">
        <f t="shared" si="118"/>
        <v>17529629.970370267</v>
      </c>
      <c r="BO63" s="14">
        <f t="shared" si="118"/>
        <v>19026485.914975554</v>
      </c>
      <c r="BP63" s="14">
        <f t="shared" si="118"/>
        <v>20658205.025804736</v>
      </c>
      <c r="BQ63" s="14">
        <f t="shared" si="118"/>
        <v>22442563.08344914</v>
      </c>
      <c r="BR63" s="14">
        <f t="shared" si="118"/>
        <v>24395683.082633756</v>
      </c>
      <c r="BS63" s="14">
        <f t="shared" si="118"/>
        <v>26529368.104280137</v>
      </c>
      <c r="BT63" s="15">
        <f t="shared" si="118"/>
        <v>210415242.15544206</v>
      </c>
    </row>
    <row r="64" spans="2:72" s="16" customFormat="1" ht="12.75" hidden="1" outlineLevel="2" x14ac:dyDescent="0.2">
      <c r="B64" s="17" t="s">
        <v>9</v>
      </c>
      <c r="D64" s="18">
        <f>'ANS_RevData (AB)'!D$81</f>
        <v>314839.27</v>
      </c>
      <c r="E64" s="18">
        <f>'ANS_RevData (AB)'!E$81</f>
        <v>260534.3</v>
      </c>
      <c r="F64" s="18">
        <f>'ANS_RevData (AB)'!F$81</f>
        <v>246678.5</v>
      </c>
      <c r="G64" s="18">
        <f>'ANS_RevData (AB)'!G$81</f>
        <v>159430.6</v>
      </c>
      <c r="H64" s="18">
        <f>'ANS_RevData (AB)'!H$81</f>
        <v>78540</v>
      </c>
      <c r="I64" s="18">
        <f>'ANS_RevData (AB)'!I$81</f>
        <v>120550</v>
      </c>
      <c r="J64" s="18">
        <f>'ANS_RevData (AB)'!J$81</f>
        <v>163780</v>
      </c>
      <c r="K64" s="18">
        <f>'ANS_RevData (AB)'!K$81</f>
        <v>184835.08000000002</v>
      </c>
      <c r="L64" s="18">
        <f>'ANS_RevData (AB)'!L$81</f>
        <v>269912.89</v>
      </c>
      <c r="M64" s="18">
        <f>'ANS_RevData (AB)'!M$81</f>
        <v>337949.5</v>
      </c>
      <c r="N64" s="18">
        <f>'ANS_RevData (AB)'!N$81</f>
        <v>440536.5</v>
      </c>
      <c r="O64" s="18">
        <f>'ANS_RevData (AB)'!O$81</f>
        <v>346678.6</v>
      </c>
      <c r="P64" s="19">
        <f t="shared" ref="P64:P69" si="119">SUM(D64:O64)</f>
        <v>2924265.24</v>
      </c>
      <c r="Q64" s="19"/>
      <c r="R64" s="18">
        <f>'ANS_RevData (AB)'!P$81</f>
        <v>332685.59999999998</v>
      </c>
      <c r="S64" s="18">
        <f>'ANS_RevData (AB)'!Q$81</f>
        <v>362765</v>
      </c>
      <c r="T64" s="18">
        <f>'ANS_RevData (AB)'!R$81</f>
        <v>427618.24</v>
      </c>
      <c r="U64" s="18">
        <f>'ANS_RevData (AB)'!S$81</f>
        <v>420849</v>
      </c>
      <c r="V64" s="18">
        <f>'ANS_RevData (AB)'!T$81</f>
        <v>465591.9</v>
      </c>
      <c r="W64" s="18">
        <f>'ANS_RevData (AB)'!U$81</f>
        <v>553825.25</v>
      </c>
      <c r="X64" s="18">
        <f>'ANS_RevData (AB)'!V$81</f>
        <v>540072.12</v>
      </c>
      <c r="Y64" s="18">
        <f>'ANS_RevData (AB)'!W$81</f>
        <v>527881.16999999993</v>
      </c>
      <c r="Z64" s="18">
        <f>'ANS_RevData (AB)'!X$81</f>
        <v>575342.19999999995</v>
      </c>
      <c r="AA64" s="18">
        <f>'ANS_RevData (AB)'!Y$81</f>
        <v>512156.21</v>
      </c>
      <c r="AB64" s="18">
        <f>'ANS_RevData (AB)'!Z$81</f>
        <v>418663.54000000004</v>
      </c>
      <c r="AC64" s="18">
        <f>'ANS_RevData (AB)'!AA$81</f>
        <v>460364.93</v>
      </c>
      <c r="AD64" s="19">
        <f t="shared" ref="AD64:AD69" si="120">SUM(R64:AC64)</f>
        <v>5597815.1599999992</v>
      </c>
      <c r="AE64" s="18"/>
      <c r="AF64" s="18">
        <f>'ANS_RevData (AB)'!AF$81</f>
        <v>511786.6</v>
      </c>
      <c r="AG64" s="18">
        <f>'ANS_RevData (AB)'!AG$81</f>
        <v>508647.35</v>
      </c>
      <c r="AH64" s="18">
        <f>'ANS_RevData (AB)'!AH$81</f>
        <v>858162.92999999993</v>
      </c>
      <c r="AI64" s="18">
        <f>'ANS_RevData (AB)'!AI$81</f>
        <v>880177.81</v>
      </c>
      <c r="AJ64" s="18">
        <f>'ANS_RevData (AB)'!AJ$81</f>
        <v>588242.71</v>
      </c>
      <c r="AK64" s="20">
        <f>'ANS_RevData (AB)'!AK$81</f>
        <v>862981.58714924776</v>
      </c>
      <c r="AL64" s="20">
        <f>'ANS_RevData (AB)'!AL$81</f>
        <v>1003697.0561366411</v>
      </c>
      <c r="AM64" s="20">
        <f>'ANS_RevData (AB)'!AM$81</f>
        <v>1052067.9986010576</v>
      </c>
      <c r="AN64" s="20">
        <f>'ANS_RevData (AB)'!AN$81</f>
        <v>1106485.3088735261</v>
      </c>
      <c r="AO64" s="20">
        <f>'ANS_RevData (AB)'!AO$81</f>
        <v>1160902.6191459945</v>
      </c>
      <c r="AP64" s="20">
        <f>'ANS_RevData (AB)'!AP$81</f>
        <v>1221366.2972265151</v>
      </c>
      <c r="AQ64" s="20">
        <f>'ANS_RevData (AB)'!AQ$81</f>
        <v>1275783.6074989836</v>
      </c>
      <c r="AR64" s="21">
        <f t="shared" ref="AR64:AR69" si="121">SUM(AF64:AQ64)</f>
        <v>11030301.874631964</v>
      </c>
      <c r="AT64" s="20">
        <f>'ANS_RevData (AB)'!AR$81</f>
        <v>1342293.6533875561</v>
      </c>
      <c r="AU64" s="20">
        <f>'ANS_RevData (AB)'!AS$81</f>
        <v>1408803.6992761288</v>
      </c>
      <c r="AV64" s="20">
        <f>'ANS_RevData (AB)'!AT$81</f>
        <v>1481360.1129727534</v>
      </c>
      <c r="AW64" s="20">
        <f>'ANS_RevData (AB)'!AU$81</f>
        <v>1553916.5266693779</v>
      </c>
      <c r="AX64" s="20">
        <f>'ANS_RevData (AB)'!AV$81</f>
        <v>1632519.3081740548</v>
      </c>
      <c r="AY64" s="20">
        <f>'ANS_RevData (AB)'!AW$81</f>
        <v>1711122.0896787315</v>
      </c>
      <c r="AZ64" s="20">
        <f>'ANS_RevData (AB)'!AX$81</f>
        <v>1801817.6067995122</v>
      </c>
      <c r="BA64" s="20">
        <f>'ANS_RevData (AB)'!AY$81</f>
        <v>1892513.1239202931</v>
      </c>
      <c r="BB64" s="20">
        <f>'ANS_RevData (AB)'!AZ$81</f>
        <v>1983208.6410410739</v>
      </c>
      <c r="BC64" s="20">
        <f>'ANS_RevData (AB)'!BA$81</f>
        <v>2085996.8937779588</v>
      </c>
      <c r="BD64" s="20">
        <f>'ANS_RevData (AB)'!BB$81</f>
        <v>2188785.1465148437</v>
      </c>
      <c r="BE64" s="20">
        <f>'ANS_RevData (AB)'!BC$81</f>
        <v>2297619.7670597807</v>
      </c>
      <c r="BF64" s="21">
        <f t="shared" ref="BF64:BF69" si="122">SUM(AT64:BE64)</f>
        <v>21379956.569272064</v>
      </c>
      <c r="BH64" s="20">
        <f>'ANS_RevData (AB)'!BD$81</f>
        <v>2412500.75541277</v>
      </c>
      <c r="BI64" s="20">
        <f>'ANS_RevData (AB)'!BE$81</f>
        <v>2527381.7437657588</v>
      </c>
      <c r="BJ64" s="20">
        <f>'ANS_RevData (AB)'!BF$81</f>
        <v>2654355.4677348519</v>
      </c>
      <c r="BK64" s="20">
        <f>'ANS_RevData (AB)'!BG$81</f>
        <v>2787375.5595119973</v>
      </c>
      <c r="BL64" s="20">
        <f>'ANS_RevData (AB)'!BH$81</f>
        <v>2926442.0190971945</v>
      </c>
      <c r="BM64" s="20">
        <f>'ANS_RevData (AB)'!BI$81</f>
        <v>3077601.2142984956</v>
      </c>
      <c r="BN64" s="20">
        <f>'ANS_RevData (AB)'!BJ$81</f>
        <v>3228760.409499797</v>
      </c>
      <c r="BO64" s="20">
        <f>'ANS_RevData (AB)'!BK$81</f>
        <v>3392012.3403172027</v>
      </c>
      <c r="BP64" s="20">
        <f>'ANS_RevData (AB)'!BL$81</f>
        <v>3561310.6389426603</v>
      </c>
      <c r="BQ64" s="20">
        <f>'ANS_RevData (AB)'!BM$81</f>
        <v>3736655.3053761697</v>
      </c>
      <c r="BR64" s="20">
        <f>'ANS_RevData (AB)'!BN$81</f>
        <v>3924092.7074257834</v>
      </c>
      <c r="BS64" s="20">
        <f>'ANS_RevData (AB)'!BO$81</f>
        <v>4117576.4772834489</v>
      </c>
      <c r="BT64" s="21">
        <f t="shared" ref="BT64:BT69" si="123">SUM(BH64:BS64)</f>
        <v>38346064.638666131</v>
      </c>
    </row>
    <row r="65" spans="2:72" s="16" customFormat="1" ht="12.75" hidden="1" outlineLevel="2" x14ac:dyDescent="0.2">
      <c r="B65" s="17" t="s">
        <v>10</v>
      </c>
      <c r="D65" s="18">
        <f>'ANS_RevData (AB)'!D$97</f>
        <v>0</v>
      </c>
      <c r="E65" s="18">
        <f>'ANS_RevData (AB)'!E$97</f>
        <v>0</v>
      </c>
      <c r="F65" s="18">
        <f>'ANS_RevData (AB)'!F$97</f>
        <v>0</v>
      </c>
      <c r="G65" s="18">
        <f>'ANS_RevData (AB)'!G$97</f>
        <v>0</v>
      </c>
      <c r="H65" s="18">
        <f>'ANS_RevData (AB)'!H$97</f>
        <v>20</v>
      </c>
      <c r="I65" s="18">
        <f>'ANS_RevData (AB)'!I$97</f>
        <v>70</v>
      </c>
      <c r="J65" s="18">
        <f>'ANS_RevData (AB)'!J$97</f>
        <v>0</v>
      </c>
      <c r="K65" s="18">
        <f>'ANS_RevData (AB)'!K$97</f>
        <v>0</v>
      </c>
      <c r="L65" s="18">
        <f>'ANS_RevData (AB)'!L$97</f>
        <v>90</v>
      </c>
      <c r="M65" s="18">
        <f>'ANS_RevData (AB)'!M$97</f>
        <v>5230</v>
      </c>
      <c r="N65" s="18">
        <f>'ANS_RevData (AB)'!N$97</f>
        <v>17327</v>
      </c>
      <c r="O65" s="18">
        <f>'ANS_RevData (AB)'!O$97</f>
        <v>29395</v>
      </c>
      <c r="P65" s="19">
        <f t="shared" si="119"/>
        <v>52132</v>
      </c>
      <c r="Q65" s="19"/>
      <c r="R65" s="18">
        <f>'ANS_RevData (AB)'!P$97</f>
        <v>40502</v>
      </c>
      <c r="S65" s="18">
        <f>'ANS_RevData (AB)'!Q$97</f>
        <v>42645</v>
      </c>
      <c r="T65" s="18">
        <f>'ANS_RevData (AB)'!R$97</f>
        <v>55050</v>
      </c>
      <c r="U65" s="18">
        <f>'ANS_RevData (AB)'!S$97</f>
        <v>52049.599999999999</v>
      </c>
      <c r="V65" s="18">
        <f>'ANS_RevData (AB)'!T$97</f>
        <v>66116.600000000006</v>
      </c>
      <c r="W65" s="18">
        <f>'ANS_RevData (AB)'!U$97</f>
        <v>79996</v>
      </c>
      <c r="X65" s="18">
        <f>'ANS_RevData (AB)'!V$97</f>
        <v>105935</v>
      </c>
      <c r="Y65" s="18">
        <f>'ANS_RevData (AB)'!W$97</f>
        <v>107133</v>
      </c>
      <c r="Z65" s="18">
        <f>'ANS_RevData (AB)'!X$97</f>
        <v>117710</v>
      </c>
      <c r="AA65" s="18">
        <f>'ANS_RevData (AB)'!Y$97</f>
        <v>123128</v>
      </c>
      <c r="AB65" s="18">
        <f>'ANS_RevData (AB)'!Z$97</f>
        <v>123765</v>
      </c>
      <c r="AC65" s="18">
        <f>'ANS_RevData (AB)'!AA$97</f>
        <v>178388</v>
      </c>
      <c r="AD65" s="19">
        <f t="shared" si="120"/>
        <v>1092418.2</v>
      </c>
      <c r="AE65" s="18"/>
      <c r="AF65" s="18">
        <f>'ANS_RevData (AB)'!AF$97</f>
        <v>384016</v>
      </c>
      <c r="AG65" s="18">
        <f>'ANS_RevData (AB)'!AG$97</f>
        <v>517800.5</v>
      </c>
      <c r="AH65" s="18">
        <f>'ANS_RevData (AB)'!AH$97</f>
        <v>804415</v>
      </c>
      <c r="AI65" s="18">
        <f>'ANS_RevData (AB)'!AI$97</f>
        <v>725857.5</v>
      </c>
      <c r="AJ65" s="18">
        <f>'ANS_RevData (AB)'!AJ$97</f>
        <v>426487.5</v>
      </c>
      <c r="AK65" s="20">
        <f>'ANS_RevData (AB)'!AK$97</f>
        <v>676670.90054602188</v>
      </c>
      <c r="AL65" s="20">
        <f>'ANS_RevData (AB)'!AL$97</f>
        <v>819727.3511951192</v>
      </c>
      <c r="AM65" s="20">
        <f>'ANS_RevData (AB)'!AM$97</f>
        <v>899172.2927206374</v>
      </c>
      <c r="AN65" s="20">
        <f>'ANS_RevData (AB)'!AN$97</f>
        <v>993061.76906897698</v>
      </c>
      <c r="AO65" s="20">
        <f>'ANS_RevData (AB)'!AO$97</f>
        <v>1090562.3791230221</v>
      </c>
      <c r="AP65" s="20">
        <f>'ANS_RevData (AB)'!AP$97</f>
        <v>1198896.3902941833</v>
      </c>
      <c r="AQ65" s="20">
        <f>'ANS_RevData (AB)'!AQ$97</f>
        <v>1318063.8025824605</v>
      </c>
      <c r="AR65" s="21">
        <f t="shared" si="121"/>
        <v>9854731.3855304196</v>
      </c>
      <c r="AT65" s="20">
        <f>'ANS_RevData (AB)'!AR$97</f>
        <v>1448064.6159878538</v>
      </c>
      <c r="AU65" s="20">
        <f>'ANS_RevData (AB)'!AS$97</f>
        <v>1596121.097921774</v>
      </c>
      <c r="AV65" s="20">
        <f>'ANS_RevData (AB)'!AT$97</f>
        <v>1755010.9809728104</v>
      </c>
      <c r="AW65" s="20">
        <f>'ANS_RevData (AB)'!AU$97</f>
        <v>1931956.5325523736</v>
      </c>
      <c r="AX65" s="20">
        <f>'ANS_RevData (AB)'!AV$97</f>
        <v>2123346.6189547582</v>
      </c>
      <c r="AY65" s="20">
        <f>'ANS_RevData (AB)'!AW$97</f>
        <v>2340014.6412970806</v>
      </c>
      <c r="AZ65" s="20">
        <f>'ANS_RevData (AB)'!AX$97</f>
        <v>2574738.3321679295</v>
      </c>
      <c r="BA65" s="20">
        <f>'ANS_RevData (AB)'!AY$97</f>
        <v>2831128.8252730109</v>
      </c>
      <c r="BB65" s="20">
        <f>'ANS_RevData (AB)'!AZ$97</f>
        <v>3112797.2543180296</v>
      </c>
      <c r="BC65" s="20">
        <f>'ANS_RevData (AB)'!BA$97</f>
        <v>3423354.7530086916</v>
      </c>
      <c r="BD65" s="20">
        <f>'ANS_RevData (AB)'!BB$97</f>
        <v>3766412.4550507022</v>
      </c>
      <c r="BE65" s="20">
        <f>'ANS_RevData (AB)'!BC$97</f>
        <v>4145581.4941497659</v>
      </c>
      <c r="BF65" s="21">
        <f t="shared" si="122"/>
        <v>31048527.601654779</v>
      </c>
      <c r="BH65" s="20">
        <f>'ANS_RevData (AB)'!BD$97</f>
        <v>4557250.7366001783</v>
      </c>
      <c r="BI65" s="20">
        <f>'ANS_RevData (AB)'!BE$97</f>
        <v>5012253.5835190546</v>
      </c>
      <c r="BJ65" s="20">
        <f>'ANS_RevData (AB)'!BF$97</f>
        <v>5517812.3023178065</v>
      </c>
      <c r="BK65" s="20">
        <f>'ANS_RevData (AB)'!BG$97</f>
        <v>6070315.7592907287</v>
      </c>
      <c r="BL65" s="20">
        <f>'ANS_RevData (AB)'!BH$97</f>
        <v>6676986.221849231</v>
      </c>
      <c r="BM65" s="20">
        <f>'ANS_RevData (AB)'!BI$97</f>
        <v>7345045.9574047243</v>
      </c>
      <c r="BN65" s="20">
        <f>'ANS_RevData (AB)'!BJ$97</f>
        <v>8078106.0996629149</v>
      </c>
      <c r="BO65" s="20">
        <f>'ANS_RevData (AB)'!BK$97</f>
        <v>8887000.049740918</v>
      </c>
      <c r="BP65" s="20">
        <f>'ANS_RevData (AB)'!BL$97</f>
        <v>9775338.94134444</v>
      </c>
      <c r="BQ65" s="20">
        <f>'ANS_RevData (AB)'!BM$97</f>
        <v>10753956.175590595</v>
      </c>
      <c r="BR65" s="20">
        <f>'ANS_RevData (AB)'!BN$97</f>
        <v>11830074.019890796</v>
      </c>
      <c r="BS65" s="20">
        <f>'ANS_RevData (AB)'!BO$97</f>
        <v>13014525.875362158</v>
      </c>
      <c r="BT65" s="21">
        <f t="shared" si="123"/>
        <v>97518665.722573549</v>
      </c>
    </row>
    <row r="66" spans="2:72" s="16" customFormat="1" ht="12.75" hidden="1" outlineLevel="2" x14ac:dyDescent="0.2">
      <c r="B66" s="17" t="s">
        <v>11</v>
      </c>
      <c r="D66" s="18">
        <f>'ANS_RevData (AB)'!D$113</f>
        <v>0</v>
      </c>
      <c r="E66" s="18">
        <f>'ANS_RevData (AB)'!E$113</f>
        <v>0</v>
      </c>
      <c r="F66" s="18">
        <f>'ANS_RevData (AB)'!F$113</f>
        <v>0</v>
      </c>
      <c r="G66" s="18">
        <f>'ANS_RevData (AB)'!G$113</f>
        <v>0</v>
      </c>
      <c r="H66" s="18">
        <f>'ANS_RevData (AB)'!H$113</f>
        <v>0</v>
      </c>
      <c r="I66" s="18">
        <f>'ANS_RevData (AB)'!I$113</f>
        <v>0</v>
      </c>
      <c r="J66" s="18">
        <f>'ANS_RevData (AB)'!J$113</f>
        <v>0</v>
      </c>
      <c r="K66" s="18">
        <f>'ANS_RevData (AB)'!K$113</f>
        <v>0</v>
      </c>
      <c r="L66" s="18">
        <f>'ANS_RevData (AB)'!L$113</f>
        <v>0</v>
      </c>
      <c r="M66" s="18">
        <f>'ANS_RevData (AB)'!M$113</f>
        <v>0</v>
      </c>
      <c r="N66" s="18">
        <f>'ANS_RevData (AB)'!N$113</f>
        <v>0</v>
      </c>
      <c r="O66" s="18">
        <f>'ANS_RevData (AB)'!O$113</f>
        <v>0</v>
      </c>
      <c r="P66" s="19">
        <f t="shared" si="119"/>
        <v>0</v>
      </c>
      <c r="Q66" s="19"/>
      <c r="R66" s="18">
        <f>'ANS_RevData (AB)'!P$113</f>
        <v>0</v>
      </c>
      <c r="S66" s="18">
        <f>'ANS_RevData (AB)'!Q$113</f>
        <v>0</v>
      </c>
      <c r="T66" s="18">
        <f>'ANS_RevData (AB)'!R$113</f>
        <v>0</v>
      </c>
      <c r="U66" s="18">
        <f>'ANS_RevData (AB)'!S$113</f>
        <v>0</v>
      </c>
      <c r="V66" s="18">
        <f>'ANS_RevData (AB)'!T$113</f>
        <v>0</v>
      </c>
      <c r="W66" s="18">
        <f>'ANS_RevData (AB)'!U$113</f>
        <v>0</v>
      </c>
      <c r="X66" s="18">
        <f>'ANS_RevData (AB)'!V$113</f>
        <v>5000</v>
      </c>
      <c r="Y66" s="18">
        <f>'ANS_RevData (AB)'!W$113</f>
        <v>440100</v>
      </c>
      <c r="Z66" s="18">
        <f>'ANS_RevData (AB)'!X$113</f>
        <v>761100</v>
      </c>
      <c r="AA66" s="18">
        <f>'ANS_RevData (AB)'!Y$113</f>
        <v>845009</v>
      </c>
      <c r="AB66" s="18">
        <f>'ANS_RevData (AB)'!Z$113</f>
        <v>985700</v>
      </c>
      <c r="AC66" s="18">
        <f>'ANS_RevData (AB)'!AA$113</f>
        <v>1096000</v>
      </c>
      <c r="AD66" s="19">
        <f t="shared" si="120"/>
        <v>4132909</v>
      </c>
      <c r="AE66" s="18"/>
      <c r="AF66" s="18">
        <f>'ANS_RevData (AB)'!AF$113</f>
        <v>1863709</v>
      </c>
      <c r="AG66" s="18">
        <f>'ANS_RevData (AB)'!AG$113</f>
        <v>1695809</v>
      </c>
      <c r="AH66" s="18">
        <f>'ANS_RevData (AB)'!AH$113</f>
        <v>2653900</v>
      </c>
      <c r="AI66" s="18">
        <f>'ANS_RevData (AB)'!AI$113</f>
        <v>2579500</v>
      </c>
      <c r="AJ66" s="18">
        <f>'ANS_RevData (AB)'!AJ$113</f>
        <v>1757300</v>
      </c>
      <c r="AK66" s="20">
        <f>'ANS_RevData (AB)'!AK$113</f>
        <v>1094137.60688326</v>
      </c>
      <c r="AL66" s="20">
        <f>'ANS_RevData (AB)'!AL$113</f>
        <v>259680.18746408733</v>
      </c>
      <c r="AM66" s="20">
        <f>'ANS_RevData (AB)'!AM$113</f>
        <v>296514.25660792954</v>
      </c>
      <c r="AN66" s="20">
        <f>'ANS_RevData (AB)'!AN$113</f>
        <v>342556.84303773224</v>
      </c>
      <c r="AO66" s="20">
        <f>'ANS_RevData (AB)'!AO$113</f>
        <v>394124.53983911127</v>
      </c>
      <c r="AP66" s="20">
        <f>'ANS_RevData (AB)'!AP$113</f>
        <v>453059.05046925874</v>
      </c>
      <c r="AQ66" s="20">
        <f>'ANS_RevData (AB)'!AQ$113</f>
        <v>521202.07838536683</v>
      </c>
      <c r="AR66" s="21">
        <f t="shared" si="121"/>
        <v>13911492.562686745</v>
      </c>
      <c r="AT66" s="20">
        <f>'ANS_RevData (AB)'!AR$113</f>
        <v>600395.32704462751</v>
      </c>
      <c r="AU66" s="20">
        <f>'ANS_RevData (AB)'!AS$113</f>
        <v>688797.09298984869</v>
      </c>
      <c r="AV66" s="20">
        <f>'ANS_RevData (AB)'!AT$113</f>
        <v>791932.48659260676</v>
      </c>
      <c r="AW66" s="20">
        <f>'ANS_RevData (AB)'!AU$113</f>
        <v>911643.21131009387</v>
      </c>
      <c r="AX66" s="20">
        <f>'ANS_RevData (AB)'!AV$113</f>
        <v>1047929.2671423098</v>
      </c>
      <c r="AY66" s="20">
        <f>'ANS_RevData (AB)'!AW$113</f>
        <v>1206315.7644608312</v>
      </c>
      <c r="AZ66" s="20">
        <f>'ANS_RevData (AB)'!AX$113</f>
        <v>1384960.9998084658</v>
      </c>
      <c r="BA66" s="20">
        <f>'ANS_RevData (AB)'!AY$113</f>
        <v>1593073.490471174</v>
      </c>
      <c r="BB66" s="20">
        <f>'ANS_RevData (AB)'!AZ$113</f>
        <v>1834336.6433633403</v>
      </c>
      <c r="BC66" s="20">
        <f>'ANS_RevData (AB)'!BA$113</f>
        <v>2108750.4584849644</v>
      </c>
      <c r="BD66" s="20">
        <f>'ANS_RevData (AB)'!BB$113</f>
        <v>2425523.4531220072</v>
      </c>
      <c r="BE66" s="20">
        <f>'ANS_RevData (AB)'!BC$113</f>
        <v>2788339.0341888526</v>
      </c>
      <c r="BF66" s="21">
        <f t="shared" si="122"/>
        <v>17381997.228979122</v>
      </c>
      <c r="BH66" s="20">
        <f>'ANS_RevData (AB)'!BD$113</f>
        <v>3206405.7189714615</v>
      </c>
      <c r="BI66" s="20">
        <f>'ANS_RevData (AB)'!BE$113</f>
        <v>3688932.0247557941</v>
      </c>
      <c r="BJ66" s="20">
        <f>'ANS_RevData (AB)'!BF$113</f>
        <v>3974690.7331737215</v>
      </c>
      <c r="BK66" s="20">
        <f>'ANS_RevData (AB)'!BG$113</f>
        <v>4262070.1406339779</v>
      </c>
      <c r="BL66" s="20">
        <f>'ANS_RevData (AB)'!BH$113</f>
        <v>4570444.9675062252</v>
      </c>
      <c r="BM66" s="20">
        <f>'ANS_RevData (AB)'!BI$113</f>
        <v>4901141.2402796401</v>
      </c>
      <c r="BN66" s="20">
        <f>'ANS_RevData (AB)'!BJ$113</f>
        <v>5255411.3173051141</v>
      </c>
      <c r="BO66" s="20">
        <f>'ANS_RevData (AB)'!BK$113</f>
        <v>5634654.893210113</v>
      </c>
      <c r="BP66" s="20">
        <f>'ANS_RevData (AB)'!BL$113</f>
        <v>6041450.3528347062</v>
      </c>
      <c r="BQ66" s="20">
        <f>'ANS_RevData (AB)'!BM$113</f>
        <v>6478376.081018962</v>
      </c>
      <c r="BR66" s="20">
        <f>'ANS_RevData (AB)'!BN$113</f>
        <v>6946831.772390347</v>
      </c>
      <c r="BS66" s="20">
        <f>'ANS_RevData (AB)'!BO$113</f>
        <v>7449469.4799272167</v>
      </c>
      <c r="BT66" s="21">
        <f t="shared" si="123"/>
        <v>62409878.722007282</v>
      </c>
    </row>
    <row r="67" spans="2:72" s="16" customFormat="1" ht="12.75" hidden="1" outlineLevel="3" x14ac:dyDescent="0.2">
      <c r="B67" s="17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9">
        <f t="shared" si="119"/>
        <v>0</v>
      </c>
      <c r="Q67" s="19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9">
        <f t="shared" si="120"/>
        <v>0</v>
      </c>
      <c r="AE67" s="18"/>
      <c r="AF67" s="18"/>
      <c r="AG67" s="18"/>
      <c r="AH67" s="18"/>
      <c r="AI67" s="18"/>
      <c r="AJ67" s="18"/>
      <c r="AK67" s="20"/>
      <c r="AL67" s="20"/>
      <c r="AM67" s="20"/>
      <c r="AN67" s="20"/>
      <c r="AO67" s="20"/>
      <c r="AP67" s="20"/>
      <c r="AQ67" s="20"/>
      <c r="AR67" s="21">
        <f t="shared" si="121"/>
        <v>0</v>
      </c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1">
        <f t="shared" si="122"/>
        <v>0</v>
      </c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1">
        <f t="shared" si="123"/>
        <v>0</v>
      </c>
    </row>
    <row r="68" spans="2:72" s="16" customFormat="1" ht="12.75" hidden="1" outlineLevel="2" collapsed="1" x14ac:dyDescent="0.2">
      <c r="B68" s="17" t="s">
        <v>18</v>
      </c>
      <c r="D68" s="18">
        <f>'ANS_RevData (AB)'!D$129</f>
        <v>0</v>
      </c>
      <c r="E68" s="18">
        <f>'ANS_RevData (AB)'!E$129</f>
        <v>0</v>
      </c>
      <c r="F68" s="18">
        <f>'ANS_RevData (AB)'!F$129</f>
        <v>0</v>
      </c>
      <c r="G68" s="18">
        <f>'ANS_RevData (AB)'!G$129</f>
        <v>0</v>
      </c>
      <c r="H68" s="18">
        <f>'ANS_RevData (AB)'!H$129</f>
        <v>0</v>
      </c>
      <c r="I68" s="18">
        <f>'ANS_RevData (AB)'!I$129</f>
        <v>0</v>
      </c>
      <c r="J68" s="18">
        <f>'ANS_RevData (AB)'!J$129</f>
        <v>150</v>
      </c>
      <c r="K68" s="18">
        <f>'ANS_RevData (AB)'!K$129</f>
        <v>2150</v>
      </c>
      <c r="L68" s="18">
        <f>'ANS_RevData (AB)'!L$129</f>
        <v>30</v>
      </c>
      <c r="M68" s="18">
        <f>'ANS_RevData (AB)'!M$129</f>
        <v>202.3</v>
      </c>
      <c r="N68" s="18">
        <f>'ANS_RevData (AB)'!N$129</f>
        <v>57</v>
      </c>
      <c r="O68" s="18">
        <f>'ANS_RevData (AB)'!O$129</f>
        <v>0</v>
      </c>
      <c r="P68" s="19">
        <f t="shared" si="119"/>
        <v>2589.3000000000002</v>
      </c>
      <c r="Q68" s="19"/>
      <c r="R68" s="18">
        <f>'ANS_RevData (AB)'!P$129</f>
        <v>0</v>
      </c>
      <c r="S68" s="18">
        <f>'ANS_RevData (AB)'!Q$129</f>
        <v>0</v>
      </c>
      <c r="T68" s="18">
        <f>'ANS_RevData (AB)'!R$129</f>
        <v>0</v>
      </c>
      <c r="U68" s="18">
        <f>'ANS_RevData (AB)'!S$129</f>
        <v>45</v>
      </c>
      <c r="V68" s="18">
        <f>'ANS_RevData (AB)'!T$129</f>
        <v>0</v>
      </c>
      <c r="W68" s="18">
        <f>'ANS_RevData (AB)'!U$129</f>
        <v>45</v>
      </c>
      <c r="X68" s="18">
        <f>'ANS_RevData (AB)'!V$129</f>
        <v>4164</v>
      </c>
      <c r="Y68" s="18">
        <f>'ANS_RevData (AB)'!W$129</f>
        <v>4000</v>
      </c>
      <c r="Z68" s="18">
        <f>'ANS_RevData (AB)'!X$129</f>
        <v>12705</v>
      </c>
      <c r="AA68" s="18">
        <f>'ANS_RevData (AB)'!Y$129</f>
        <v>8700</v>
      </c>
      <c r="AB68" s="18">
        <f>'ANS_RevData (AB)'!Z$129</f>
        <v>14800</v>
      </c>
      <c r="AC68" s="18">
        <f>'ANS_RevData (AB)'!AA$129</f>
        <v>5250</v>
      </c>
      <c r="AD68" s="19">
        <f t="shared" si="120"/>
        <v>49709</v>
      </c>
      <c r="AE68" s="18"/>
      <c r="AF68" s="18">
        <f>'ANS_RevData (AB)'!AF$129</f>
        <v>4350</v>
      </c>
      <c r="AG68" s="18">
        <f>'ANS_RevData (AB)'!AG$129</f>
        <v>6660.84</v>
      </c>
      <c r="AH68" s="18">
        <f>'ANS_RevData (AB)'!AH$129</f>
        <v>6744.02</v>
      </c>
      <c r="AI68" s="18">
        <f>'ANS_RevData (AB)'!AI$129</f>
        <v>6977.59</v>
      </c>
      <c r="AJ68" s="18">
        <f>'ANS_RevData (AB)'!AJ$129</f>
        <v>4525</v>
      </c>
      <c r="AK68" s="20">
        <f>'ANS_RevData (AB)'!AK$129</f>
        <v>24486.858780487801</v>
      </c>
      <c r="AL68" s="20">
        <f>'ANS_RevData (AB)'!AL$129</f>
        <v>32002.627317073166</v>
      </c>
      <c r="AM68" s="20">
        <f>'ANS_RevData (AB)'!AM$129</f>
        <v>37821.286829268291</v>
      </c>
      <c r="AN68" s="20">
        <f>'ANS_RevData (AB)'!AN$129</f>
        <v>43639.946341463408</v>
      </c>
      <c r="AO68" s="20">
        <f>'ANS_RevData (AB)'!AO$129</f>
        <v>49458.605853658526</v>
      </c>
      <c r="AP68" s="20">
        <f>'ANS_RevData (AB)'!AP$129</f>
        <v>58186.595121951214</v>
      </c>
      <c r="AQ68" s="20">
        <f>'ANS_RevData (AB)'!AQ$129</f>
        <v>66914.584390243894</v>
      </c>
      <c r="AR68" s="21">
        <f t="shared" si="121"/>
        <v>341767.9546341463</v>
      </c>
      <c r="AT68" s="20">
        <f>'ANS_RevData (AB)'!AR$129</f>
        <v>77097.238536585355</v>
      </c>
      <c r="AU68" s="20">
        <f>'ANS_RevData (AB)'!AS$129</f>
        <v>88734.557560975591</v>
      </c>
      <c r="AV68" s="20">
        <f>'ANS_RevData (AB)'!AT$129</f>
        <v>101826.54146341461</v>
      </c>
      <c r="AW68" s="20">
        <f>'ANS_RevData (AB)'!AU$129</f>
        <v>117827.8551219512</v>
      </c>
      <c r="AX68" s="20">
        <f>'ANS_RevData (AB)'!AV$129</f>
        <v>136738.49853658534</v>
      </c>
      <c r="AY68" s="20">
        <f>'ANS_RevData (AB)'!AW$129</f>
        <v>157103.80682926826</v>
      </c>
      <c r="AZ68" s="20">
        <f>'ANS_RevData (AB)'!AX$129</f>
        <v>180378.44487804876</v>
      </c>
      <c r="BA68" s="20">
        <f>'ANS_RevData (AB)'!AY$129</f>
        <v>208017.07756097559</v>
      </c>
      <c r="BB68" s="20">
        <f>'ANS_RevData (AB)'!AZ$129</f>
        <v>240019.70487804874</v>
      </c>
      <c r="BC68" s="20">
        <f>'ANS_RevData (AB)'!BA$129</f>
        <v>274931.66195121949</v>
      </c>
      <c r="BD68" s="20">
        <f>'ANS_RevData (AB)'!BB$129</f>
        <v>317116.94341463409</v>
      </c>
      <c r="BE68" s="20">
        <f>'ANS_RevData (AB)'!BC$129</f>
        <v>363666.21951219509</v>
      </c>
      <c r="BF68" s="21">
        <f t="shared" si="122"/>
        <v>2263458.550243902</v>
      </c>
      <c r="BH68" s="20">
        <f>'ANS_RevData (AB)'!BD$129</f>
        <v>418943.48487804871</v>
      </c>
      <c r="BI68" s="20">
        <f>'ANS_RevData (AB)'!BE$129</f>
        <v>481494.07463414629</v>
      </c>
      <c r="BJ68" s="20">
        <f>'ANS_RevData (AB)'!BF$129</f>
        <v>554227.31853658531</v>
      </c>
      <c r="BK68" s="20">
        <f>'ANS_RevData (AB)'!BG$129</f>
        <v>635688.551707317</v>
      </c>
      <c r="BL68" s="20">
        <f>'ANS_RevData (AB)'!BH$129</f>
        <v>731696.43365853652</v>
      </c>
      <c r="BM68" s="20">
        <f>'ANS_RevData (AB)'!BI$129</f>
        <v>842250.96439024375</v>
      </c>
      <c r="BN68" s="20">
        <f>'ANS_RevData (AB)'!BJ$129</f>
        <v>967352.14390243893</v>
      </c>
      <c r="BO68" s="20">
        <f>'ANS_RevData (AB)'!BK$129</f>
        <v>1112818.631707317</v>
      </c>
      <c r="BP68" s="20">
        <f>'ANS_RevData (AB)'!BL$129</f>
        <v>1280105.0926829267</v>
      </c>
      <c r="BQ68" s="20">
        <f>'ANS_RevData (AB)'!BM$129</f>
        <v>1473575.5214634144</v>
      </c>
      <c r="BR68" s="20">
        <f>'ANS_RevData (AB)'!BN$129</f>
        <v>1694684.5829268291</v>
      </c>
      <c r="BS68" s="20">
        <f>'ANS_RevData (AB)'!BO$129</f>
        <v>1947796.2717073169</v>
      </c>
      <c r="BT68" s="21">
        <f t="shared" si="123"/>
        <v>12140633.07219512</v>
      </c>
    </row>
    <row r="69" spans="2:72" hidden="1" outlineLevel="1" collapsed="1" x14ac:dyDescent="0.25">
      <c r="B69" s="11" t="s">
        <v>15</v>
      </c>
      <c r="D69" s="12">
        <f>'ANS_RevData (AB)'!D$145</f>
        <v>393831</v>
      </c>
      <c r="E69" s="12">
        <f>'ANS_RevData (AB)'!E$145</f>
        <v>364710</v>
      </c>
      <c r="F69" s="12">
        <f>'ANS_RevData (AB)'!F$145</f>
        <v>628772</v>
      </c>
      <c r="G69" s="12">
        <f>'ANS_RevData (AB)'!G$145</f>
        <v>622785</v>
      </c>
      <c r="H69" s="12">
        <f>'ANS_RevData (AB)'!H$145</f>
        <v>664849</v>
      </c>
      <c r="I69" s="12">
        <f>'ANS_RevData (AB)'!I$145</f>
        <v>747369</v>
      </c>
      <c r="J69" s="12">
        <f>'ANS_RevData (AB)'!J$145</f>
        <v>893356</v>
      </c>
      <c r="K69" s="12">
        <f>'ANS_RevData (AB)'!K$145</f>
        <v>842801</v>
      </c>
      <c r="L69" s="12">
        <f>'ANS_RevData (AB)'!L$145</f>
        <v>1300751</v>
      </c>
      <c r="M69" s="12">
        <f>'ANS_RevData (AB)'!M$145</f>
        <v>1322785</v>
      </c>
      <c r="N69" s="12">
        <f>'ANS_RevData (AB)'!N$145</f>
        <v>1610705.15</v>
      </c>
      <c r="O69" s="12">
        <f>'ANS_RevData (AB)'!O$145</f>
        <v>1213449</v>
      </c>
      <c r="P69" s="13">
        <f t="shared" si="119"/>
        <v>10606163.15</v>
      </c>
      <c r="Q69" s="13"/>
      <c r="R69" s="12">
        <f>'ANS_RevData (AB)'!P$145</f>
        <v>1364147</v>
      </c>
      <c r="S69" s="12">
        <f>'ANS_RevData (AB)'!Q$145</f>
        <v>1970789</v>
      </c>
      <c r="T69" s="12">
        <f>'ANS_RevData (AB)'!R$145</f>
        <v>2186873</v>
      </c>
      <c r="U69" s="12">
        <f>'ANS_RevData (AB)'!S$145</f>
        <v>2357994.5</v>
      </c>
      <c r="V69" s="12">
        <f>'ANS_RevData (AB)'!T$145</f>
        <v>2894070</v>
      </c>
      <c r="W69" s="12">
        <f>'ANS_RevData (AB)'!U$145</f>
        <v>2933243.25</v>
      </c>
      <c r="X69" s="12">
        <f>'ANS_RevData (AB)'!V$145</f>
        <v>3543228</v>
      </c>
      <c r="Y69" s="12">
        <f>'ANS_RevData (AB)'!W$145</f>
        <v>3214187</v>
      </c>
      <c r="Z69" s="12">
        <f>'ANS_RevData (AB)'!X$145</f>
        <v>3461678.81</v>
      </c>
      <c r="AA69" s="12">
        <f>'ANS_RevData (AB)'!Y$145</f>
        <v>3916347</v>
      </c>
      <c r="AB69" s="12">
        <f>'ANS_RevData (AB)'!Z$145</f>
        <v>2939124.25</v>
      </c>
      <c r="AC69" s="12">
        <f>'ANS_RevData (AB)'!AA$145</f>
        <v>3653246</v>
      </c>
      <c r="AD69" s="13">
        <f t="shared" si="120"/>
        <v>34434927.810000002</v>
      </c>
      <c r="AE69" s="12"/>
      <c r="AF69" s="12">
        <f>'ANS_RevData (AB)'!AF$145</f>
        <v>3365446.11</v>
      </c>
      <c r="AG69" s="12">
        <f>'ANS_RevData (AB)'!AG$145</f>
        <v>3484940</v>
      </c>
      <c r="AH69" s="12">
        <f>'ANS_RevData (AB)'!AH$145</f>
        <v>4044003.53</v>
      </c>
      <c r="AI69" s="12">
        <f>'ANS_RevData (AB)'!AI$145</f>
        <v>4197540.28</v>
      </c>
      <c r="AJ69" s="12">
        <f>'ANS_RevData (AB)'!AJ$145</f>
        <v>2617235.08</v>
      </c>
      <c r="AK69" s="14">
        <f>'ANS_RevData (AB)'!AK$145</f>
        <v>6456280.40683694</v>
      </c>
      <c r="AL69" s="14">
        <f>'ANS_RevData (AB)'!AL$145</f>
        <v>7405437.4744394617</v>
      </c>
      <c r="AM69" s="14">
        <f>'ANS_RevData (AB)'!AM$145</f>
        <v>7727413.0168063948</v>
      </c>
      <c r="AN69" s="14">
        <f>'ANS_RevData (AB)'!AN$145</f>
        <v>8069512.0305712614</v>
      </c>
      <c r="AO69" s="14">
        <f>'ANS_RevData (AB)'!AO$145</f>
        <v>8431734.5157340616</v>
      </c>
      <c r="AP69" s="14">
        <f>'ANS_RevData (AB)'!AP$145</f>
        <v>8814080.4722947944</v>
      </c>
      <c r="AQ69" s="14">
        <f>'ANS_RevData (AB)'!AQ$145</f>
        <v>9216549.9002534598</v>
      </c>
      <c r="AR69" s="15">
        <f t="shared" si="121"/>
        <v>73830172.816936374</v>
      </c>
      <c r="AT69" s="14">
        <f>'ANS_RevData (AB)'!AR$145</f>
        <v>9619019.3282121271</v>
      </c>
      <c r="AU69" s="14">
        <f>'ANS_RevData (AB)'!AS$145</f>
        <v>10061735.69896666</v>
      </c>
      <c r="AV69" s="14">
        <f>'ANS_RevData (AB)'!AT$145</f>
        <v>10524575.541119127</v>
      </c>
      <c r="AW69" s="14">
        <f>'ANS_RevData (AB)'!AU$145</f>
        <v>10987415.383271592</v>
      </c>
      <c r="AX69" s="14">
        <f>'ANS_RevData (AB)'!AV$145</f>
        <v>11490502.168219926</v>
      </c>
      <c r="AY69" s="14">
        <f>'ANS_RevData (AB)'!AW$145</f>
        <v>11993588.953168258</v>
      </c>
      <c r="AZ69" s="14">
        <f>'ANS_RevData (AB)'!AX$145</f>
        <v>12536922.680912457</v>
      </c>
      <c r="BA69" s="14">
        <f>'ANS_RevData (AB)'!AY$145</f>
        <v>13100379.880054591</v>
      </c>
      <c r="BB69" s="14">
        <f>'ANS_RevData (AB)'!AZ$145</f>
        <v>13704084.02199259</v>
      </c>
      <c r="BC69" s="14">
        <f>'ANS_RevData (AB)'!BA$145</f>
        <v>14327911.635328524</v>
      </c>
      <c r="BD69" s="14">
        <f>'ANS_RevData (AB)'!BB$145</f>
        <v>14971862.72006239</v>
      </c>
      <c r="BE69" s="14">
        <f>'ANS_RevData (AB)'!BC$145</f>
        <v>15635937.276194189</v>
      </c>
      <c r="BF69" s="15">
        <f t="shared" si="122"/>
        <v>148953935.28750244</v>
      </c>
      <c r="BH69" s="14">
        <f>'ANS_RevData (AB)'!BD$145</f>
        <v>16340258.775121855</v>
      </c>
      <c r="BI69" s="14">
        <f>'ANS_RevData (AB)'!BE$145</f>
        <v>17084827.216845389</v>
      </c>
      <c r="BJ69" s="14">
        <f>'ANS_RevData (AB)'!BF$145</f>
        <v>17849519.129966855</v>
      </c>
      <c r="BK69" s="14">
        <f>'ANS_RevData (AB)'!BG$145</f>
        <v>18654457.985884186</v>
      </c>
      <c r="BL69" s="14">
        <f>'ANS_RevData (AB)'!BH$145</f>
        <v>19479520.313199453</v>
      </c>
      <c r="BM69" s="14">
        <f>'ANS_RevData (AB)'!BI$145</f>
        <v>20344829.583310585</v>
      </c>
      <c r="BN69" s="14">
        <f>'ANS_RevData (AB)'!BJ$145</f>
        <v>21270509.267615519</v>
      </c>
      <c r="BO69" s="14">
        <f>'ANS_RevData (AB)'!BK$145</f>
        <v>22236435.894716319</v>
      </c>
      <c r="BP69" s="14">
        <f>'ANS_RevData (AB)'!BL$145</f>
        <v>23222485.993215051</v>
      </c>
      <c r="BQ69" s="14">
        <f>'ANS_RevData (AB)'!BM$145</f>
        <v>24268906.505907584</v>
      </c>
      <c r="BR69" s="14">
        <f>'ANS_RevData (AB)'!BN$145</f>
        <v>25375697.432793915</v>
      </c>
      <c r="BS69" s="14">
        <f>'ANS_RevData (AB)'!BO$145</f>
        <v>26502611.831078183</v>
      </c>
      <c r="BT69" s="15">
        <f t="shared" si="123"/>
        <v>252630059.9296549</v>
      </c>
    </row>
    <row r="70" spans="2:72" hidden="1" outlineLevel="1" x14ac:dyDescent="0.25">
      <c r="P70" s="1"/>
      <c r="Q70" s="1"/>
      <c r="AD70" s="1"/>
    </row>
    <row r="71" spans="2:72" hidden="1" outlineLevel="1" x14ac:dyDescent="0.25">
      <c r="B71" s="6" t="s">
        <v>23</v>
      </c>
      <c r="D71" s="7">
        <f t="shared" ref="D71:L71" si="124">SUBTOTAL(9,D72:D79)</f>
        <v>314671.75</v>
      </c>
      <c r="E71" s="7">
        <f t="shared" si="124"/>
        <v>299141</v>
      </c>
      <c r="F71" s="7">
        <f t="shared" si="124"/>
        <v>443063.6</v>
      </c>
      <c r="G71" s="7">
        <f t="shared" si="124"/>
        <v>542186.37</v>
      </c>
      <c r="H71" s="7">
        <f t="shared" si="124"/>
        <v>544432.19999999995</v>
      </c>
      <c r="I71" s="7">
        <f t="shared" si="124"/>
        <v>575701.5</v>
      </c>
      <c r="J71" s="7">
        <f t="shared" si="124"/>
        <v>997426.55</v>
      </c>
      <c r="K71" s="7">
        <f t="shared" si="124"/>
        <v>1232542.53</v>
      </c>
      <c r="L71" s="7">
        <f t="shared" si="124"/>
        <v>1080111.07</v>
      </c>
      <c r="M71" s="7">
        <f>SUBTOTAL(9,M72:M79)</f>
        <v>1324159.53</v>
      </c>
      <c r="N71" s="7">
        <f>SUBTOTAL(9,N72:N79)</f>
        <v>1607217.97</v>
      </c>
      <c r="O71" s="7">
        <f>SUBTOTAL(9,O72:O79)</f>
        <v>1512210.42</v>
      </c>
      <c r="P71" s="8">
        <f>SUBTOTAL(9,P72:P79)</f>
        <v>10472864.49</v>
      </c>
      <c r="Q71" s="8"/>
      <c r="R71" s="7">
        <f t="shared" ref="R71:AD71" si="125">SUBTOTAL(9,R72:R79)</f>
        <v>1806443.18</v>
      </c>
      <c r="S71" s="7">
        <f t="shared" si="125"/>
        <v>1693223.0699999998</v>
      </c>
      <c r="T71" s="7">
        <f t="shared" si="125"/>
        <v>1729823.4200000002</v>
      </c>
      <c r="U71" s="7">
        <f t="shared" si="125"/>
        <v>1595626.37</v>
      </c>
      <c r="V71" s="7">
        <f t="shared" si="125"/>
        <v>1595301.42</v>
      </c>
      <c r="W71" s="7">
        <f t="shared" si="125"/>
        <v>1795198.65</v>
      </c>
      <c r="X71" s="7">
        <f t="shared" si="125"/>
        <v>2133360.79</v>
      </c>
      <c r="Y71" s="7">
        <f t="shared" si="125"/>
        <v>2271035.65</v>
      </c>
      <c r="Z71" s="7">
        <f t="shared" si="125"/>
        <v>2434657</v>
      </c>
      <c r="AA71" s="7">
        <f t="shared" si="125"/>
        <v>2676302.65</v>
      </c>
      <c r="AB71" s="7">
        <f t="shared" si="125"/>
        <v>2345761.2999999998</v>
      </c>
      <c r="AC71" s="7">
        <f t="shared" si="125"/>
        <v>2976194.95</v>
      </c>
      <c r="AD71" s="8">
        <f t="shared" si="125"/>
        <v>25052928.449999999</v>
      </c>
      <c r="AE71" s="7"/>
      <c r="AF71" s="7">
        <f t="shared" ref="AF71:AR71" si="126">SUBTOTAL(9,AF72:AF79)</f>
        <v>3300621.48</v>
      </c>
      <c r="AG71" s="7">
        <f t="shared" si="126"/>
        <v>2523792.1</v>
      </c>
      <c r="AH71" s="7">
        <f t="shared" si="126"/>
        <v>3967024.53</v>
      </c>
      <c r="AI71" s="7">
        <f t="shared" si="126"/>
        <v>3240329.55</v>
      </c>
      <c r="AJ71" s="7">
        <f t="shared" si="126"/>
        <v>3103401.92</v>
      </c>
      <c r="AK71" s="9">
        <f t="shared" si="126"/>
        <v>3346340.799201766</v>
      </c>
      <c r="AL71" s="9">
        <f t="shared" si="126"/>
        <v>3289428.013358986</v>
      </c>
      <c r="AM71" s="9">
        <f t="shared" si="126"/>
        <v>3470855.2655499494</v>
      </c>
      <c r="AN71" s="9">
        <f t="shared" si="126"/>
        <v>3656682.5151813105</v>
      </c>
      <c r="AO71" s="9">
        <f t="shared" si="126"/>
        <v>3855472.6564609669</v>
      </c>
      <c r="AP71" s="9">
        <f t="shared" si="126"/>
        <v>4064415.4029414104</v>
      </c>
      <c r="AQ71" s="9">
        <f t="shared" si="126"/>
        <v>4314016.7923156489</v>
      </c>
      <c r="AR71" s="10">
        <f t="shared" si="126"/>
        <v>42132381.025010034</v>
      </c>
      <c r="AT71" s="9">
        <f>SUBTOTAL(9,AT72:AT79)</f>
        <v>4577700.8279473912</v>
      </c>
      <c r="AU71" s="9">
        <f t="shared" ref="AU71:BE71" si="127">SUBTOTAL(9,AU72:AU79)</f>
        <v>4877697.2895311303</v>
      </c>
      <c r="AV71" s="9">
        <f t="shared" si="127"/>
        <v>5210692.5445254091</v>
      </c>
      <c r="AW71" s="9">
        <f t="shared" si="127"/>
        <v>5568569.1302690972</v>
      </c>
      <c r="AX71" s="9">
        <f t="shared" si="127"/>
        <v>5884813.3983427156</v>
      </c>
      <c r="AY71" s="9">
        <f t="shared" si="127"/>
        <v>6171282.39914966</v>
      </c>
      <c r="AZ71" s="9">
        <f t="shared" si="127"/>
        <v>6394453.1777267847</v>
      </c>
      <c r="BA71" s="9">
        <f t="shared" si="127"/>
        <v>6593430.8424082361</v>
      </c>
      <c r="BB71" s="9">
        <f t="shared" si="127"/>
        <v>6761163.2031681035</v>
      </c>
      <c r="BC71" s="9">
        <f t="shared" si="127"/>
        <v>6944726.5534070712</v>
      </c>
      <c r="BD71" s="9">
        <f t="shared" si="127"/>
        <v>7134064.7739809602</v>
      </c>
      <c r="BE71" s="9">
        <f t="shared" si="127"/>
        <v>7331308.9127699891</v>
      </c>
      <c r="BF71" s="10">
        <f>SUBTOTAL(9,BF72:BF79)</f>
        <v>73449903.053226545</v>
      </c>
      <c r="BH71" s="9">
        <f>SUBTOTAL(9,BH72:BH79)</f>
        <v>7524602.0469814595</v>
      </c>
      <c r="BI71" s="9">
        <f t="shared" ref="BI71:BS71" si="128">SUBTOTAL(9,BI72:BI79)</f>
        <v>7731461.9929859005</v>
      </c>
      <c r="BJ71" s="9">
        <f t="shared" si="128"/>
        <v>7954667.4811872244</v>
      </c>
      <c r="BK71" s="9">
        <f t="shared" si="128"/>
        <v>8192799.7404772369</v>
      </c>
      <c r="BL71" s="9">
        <f t="shared" si="128"/>
        <v>8427441.3304040004</v>
      </c>
      <c r="BM71" s="9">
        <f t="shared" si="128"/>
        <v>8688300.7985575628</v>
      </c>
      <c r="BN71" s="9">
        <f t="shared" si="128"/>
        <v>8925534.7204352506</v>
      </c>
      <c r="BO71" s="9">
        <f t="shared" si="128"/>
        <v>9158842.917146951</v>
      </c>
      <c r="BP71" s="9">
        <f t="shared" si="128"/>
        <v>9403203.5441560447</v>
      </c>
      <c r="BQ71" s="9">
        <f t="shared" si="128"/>
        <v>9661651.0190028977</v>
      </c>
      <c r="BR71" s="9">
        <f t="shared" si="128"/>
        <v>9916985.447573876</v>
      </c>
      <c r="BS71" s="9">
        <f t="shared" si="128"/>
        <v>10169908.112096304</v>
      </c>
      <c r="BT71" s="10">
        <f>SUBTOTAL(9,BT72:BT79)</f>
        <v>105755399.1510047</v>
      </c>
    </row>
    <row r="72" spans="2:72" hidden="1" outlineLevel="1" x14ac:dyDescent="0.25">
      <c r="B72" s="11" t="s">
        <v>7</v>
      </c>
      <c r="D72" s="12">
        <f>SUM('ANS_RevData (EN)'!D$17,'ANS_RevData (EN)'!D$33,'ANS_RevData (EN)'!D$49)</f>
        <v>1300</v>
      </c>
      <c r="E72" s="12">
        <f>SUM('ANS_RevData (EN)'!E$17,'ANS_RevData (EN)'!E$33,'ANS_RevData (EN)'!E$49)</f>
        <v>3200</v>
      </c>
      <c r="F72" s="12">
        <f>SUM('ANS_RevData (EN)'!F$17,'ANS_RevData (EN)'!F$33,'ANS_RevData (EN)'!F$49)</f>
        <v>4150</v>
      </c>
      <c r="G72" s="12">
        <f>SUM('ANS_RevData (EN)'!G$17,'ANS_RevData (EN)'!G$33,'ANS_RevData (EN)'!G$49)</f>
        <v>1250</v>
      </c>
      <c r="H72" s="12">
        <f>SUM('ANS_RevData (EN)'!H$17,'ANS_RevData (EN)'!H$33,'ANS_RevData (EN)'!H$49)</f>
        <v>1200</v>
      </c>
      <c r="I72" s="12">
        <f>SUM('ANS_RevData (EN)'!I$17,'ANS_RevData (EN)'!I$33,'ANS_RevData (EN)'!I$49)</f>
        <v>2100</v>
      </c>
      <c r="J72" s="12">
        <f>SUM('ANS_RevData (EN)'!J$17,'ANS_RevData (EN)'!J$33,'ANS_RevData (EN)'!J$49)</f>
        <v>5600</v>
      </c>
      <c r="K72" s="12">
        <f>SUM('ANS_RevData (EN)'!K$17,'ANS_RevData (EN)'!K$33,'ANS_RevData (EN)'!K$49)</f>
        <v>4750</v>
      </c>
      <c r="L72" s="12">
        <f>SUM('ANS_RevData (EN)'!L$17,'ANS_RevData (EN)'!L$33,'ANS_RevData (EN)'!L$49)</f>
        <v>22300</v>
      </c>
      <c r="M72" s="12">
        <f>SUM('ANS_RevData (EN)'!M$17,'ANS_RevData (EN)'!M$33,'ANS_RevData (EN)'!M$49)</f>
        <v>28500</v>
      </c>
      <c r="N72" s="12">
        <f>SUM('ANS_RevData (EN)'!N$17,'ANS_RevData (EN)'!N$33,'ANS_RevData (EN)'!N$49)</f>
        <v>32100</v>
      </c>
      <c r="O72" s="12">
        <f>SUM('ANS_RevData (EN)'!O$17,'ANS_RevData (EN)'!O$33,'ANS_RevData (EN)'!O$49)</f>
        <v>31850</v>
      </c>
      <c r="P72" s="13">
        <f>SUM(D72:O72)</f>
        <v>138300</v>
      </c>
      <c r="Q72" s="13"/>
      <c r="R72" s="12">
        <f>SUM('ANS_RevData (EN)'!P$17,'ANS_RevData (EN)'!P$33,'ANS_RevData (EN)'!P$49)</f>
        <v>25500</v>
      </c>
      <c r="S72" s="12">
        <f>SUM('ANS_RevData (EN)'!Q$17,'ANS_RevData (EN)'!Q$33,'ANS_RevData (EN)'!Q$49)</f>
        <v>32200</v>
      </c>
      <c r="T72" s="12">
        <f>SUM('ANS_RevData (EN)'!R$17,'ANS_RevData (EN)'!R$33,'ANS_RevData (EN)'!R$49)</f>
        <v>45900</v>
      </c>
      <c r="U72" s="12">
        <f>SUM('ANS_RevData (EN)'!S$17,'ANS_RevData (EN)'!S$33,'ANS_RevData (EN)'!S$49)</f>
        <v>52100</v>
      </c>
      <c r="V72" s="12">
        <f>SUM('ANS_RevData (EN)'!T$17,'ANS_RevData (EN)'!T$33,'ANS_RevData (EN)'!T$49)</f>
        <v>44350</v>
      </c>
      <c r="W72" s="12">
        <f>SUM('ANS_RevData (EN)'!U$17,'ANS_RevData (EN)'!U$33,'ANS_RevData (EN)'!U$49)</f>
        <v>39150</v>
      </c>
      <c r="X72" s="12">
        <f>SUM('ANS_RevData (EN)'!V$17,'ANS_RevData (EN)'!V$33,'ANS_RevData (EN)'!V$49)</f>
        <v>39100</v>
      </c>
      <c r="Y72" s="12">
        <f>SUM('ANS_RevData (EN)'!W$17,'ANS_RevData (EN)'!W$33,'ANS_RevData (EN)'!W$49)</f>
        <v>33700</v>
      </c>
      <c r="Z72" s="12">
        <f>SUM('ANS_RevData (EN)'!X$17,'ANS_RevData (EN)'!X$33,'ANS_RevData (EN)'!X$49)</f>
        <v>44750</v>
      </c>
      <c r="AA72" s="12">
        <f>SUM('ANS_RevData (EN)'!Y$17,'ANS_RevData (EN)'!Y$33,'ANS_RevData (EN)'!Y$49)</f>
        <v>37900</v>
      </c>
      <c r="AB72" s="12">
        <f>SUM('ANS_RevData (EN)'!Z$17,'ANS_RevData (EN)'!Z$33,'ANS_RevData (EN)'!Z$49)</f>
        <v>50600</v>
      </c>
      <c r="AC72" s="12">
        <f>SUM('ANS_RevData (EN)'!AA$17,'ANS_RevData (EN)'!AA$33,'ANS_RevData (EN)'!AA$49)</f>
        <v>61500</v>
      </c>
      <c r="AD72" s="13">
        <f>SUM(R72:AC72)</f>
        <v>506750</v>
      </c>
      <c r="AE72" s="12"/>
      <c r="AF72" s="12">
        <f>SUM('ANS_RevData (EN)'!AF$17,'ANS_RevData (EN)'!AF$33,'ANS_RevData (EN)'!AF$49)</f>
        <v>50700</v>
      </c>
      <c r="AG72" s="12">
        <f>SUM('ANS_RevData (EN)'!AG$17,'ANS_RevData (EN)'!AG$33,'ANS_RevData (EN)'!AG$49)</f>
        <v>56150</v>
      </c>
      <c r="AH72" s="12">
        <f>SUM('ANS_RevData (EN)'!AH$17,'ANS_RevData (EN)'!AH$33,'ANS_RevData (EN)'!AH$49)</f>
        <v>70400</v>
      </c>
      <c r="AI72" s="12">
        <f>SUM('ANS_RevData (EN)'!AI$17,'ANS_RevData (EN)'!AI$33,'ANS_RevData (EN)'!AI$49)</f>
        <v>44400</v>
      </c>
      <c r="AJ72" s="12">
        <f>SUM('ANS_RevData (EN)'!AJ$17,'ANS_RevData (EN)'!AJ$33,'ANS_RevData (EN)'!AJ$49)</f>
        <v>28400</v>
      </c>
      <c r="AK72" s="14">
        <f>SUM('ANS_RevData (EN)'!AK$17,'ANS_RevData (EN)'!AK$33,'ANS_RevData (EN)'!AK$49)</f>
        <v>74856.407661792211</v>
      </c>
      <c r="AL72" s="14">
        <f>SUM('ANS_RevData (EN)'!AL$17,'ANS_RevData (EN)'!AL$33,'ANS_RevData (EN)'!AL$49)</f>
        <v>109170.63539325338</v>
      </c>
      <c r="AM72" s="14">
        <f>SUM('ANS_RevData (EN)'!AM$17,'ANS_RevData (EN)'!AM$33,'ANS_RevData (EN)'!AM$49)</f>
        <v>124947.29182151139</v>
      </c>
      <c r="AN72" s="14">
        <f>SUM('ANS_RevData (EN)'!AN$17,'ANS_RevData (EN)'!AN$33,'ANS_RevData (EN)'!AN$49)</f>
        <v>144668.11235683391</v>
      </c>
      <c r="AO72" s="14">
        <f>SUM('ANS_RevData (EN)'!AO$17,'ANS_RevData (EN)'!AO$33,'ANS_RevData (EN)'!AO$49)</f>
        <v>166361.01494568866</v>
      </c>
      <c r="AP72" s="14">
        <f>SUM('ANS_RevData (EN)'!AP$17,'ANS_RevData (EN)'!AP$33,'ANS_RevData (EN)'!AP$49)</f>
        <v>190025.99958807568</v>
      </c>
      <c r="AQ72" s="14">
        <f>SUM('ANS_RevData (EN)'!AQ$17,'ANS_RevData (EN)'!AQ$33,'ANS_RevData (EN)'!AQ$49)</f>
        <v>219607.23039105942</v>
      </c>
      <c r="AR72" s="15">
        <f>SUM(AF72:AQ72)</f>
        <v>1279686.6921582147</v>
      </c>
      <c r="AT72" s="14">
        <f>SUM('ANS_RevData (EN)'!AR$17,'ANS_RevData (EN)'!AR$33,'ANS_RevData (EN)'!AR$49)</f>
        <v>251160.54324757544</v>
      </c>
      <c r="AU72" s="14">
        <f>SUM('ANS_RevData (EN)'!AS$17,'ANS_RevData (EN)'!AS$33,'ANS_RevData (EN)'!AS$49)</f>
        <v>288630.10226468823</v>
      </c>
      <c r="AV72" s="14">
        <f>SUM('ANS_RevData (EN)'!AT$17,'ANS_RevData (EN)'!AT$33,'ANS_RevData (EN)'!AT$49)</f>
        <v>330043.82538886549</v>
      </c>
      <c r="AW72" s="14">
        <f>SUM('ANS_RevData (EN)'!AU$17,'ANS_RevData (EN)'!AU$33,'ANS_RevData (EN)'!AU$49)</f>
        <v>381317.95878070401</v>
      </c>
      <c r="AX72" s="14">
        <f>SUM('ANS_RevData (EN)'!AV$17,'ANS_RevData (EN)'!AV$33,'ANS_RevData (EN)'!AV$49)</f>
        <v>436536.25627960701</v>
      </c>
      <c r="AY72" s="14">
        <f>SUM('ANS_RevData (EN)'!AW$17,'ANS_RevData (EN)'!AW$33,'ANS_RevData (EN)'!AW$49)</f>
        <v>503587.04609970353</v>
      </c>
      <c r="AZ72" s="14">
        <f>SUM('ANS_RevData (EN)'!AX$17,'ANS_RevData (EN)'!AX$33,'ANS_RevData (EN)'!AX$49)</f>
        <v>576554.08208039694</v>
      </c>
      <c r="BA72" s="14">
        <f>SUM('ANS_RevData (EN)'!AY$17,'ANS_RevData (EN)'!AY$33,'ANS_RevData (EN)'!AY$49)</f>
        <v>611657.14263327094</v>
      </c>
      <c r="BB72" s="14">
        <f>SUM('ANS_RevData (EN)'!AZ$17,'ANS_RevData (EN)'!AZ$33,'ANS_RevData (EN)'!AZ$49)</f>
        <v>629011.46470435476</v>
      </c>
      <c r="BC72" s="14">
        <f>SUM('ANS_RevData (EN)'!BA$17,'ANS_RevData (EN)'!BA$33,'ANS_RevData (EN)'!BA$49)</f>
        <v>646365.78677543858</v>
      </c>
      <c r="BD72" s="14">
        <f>SUM('ANS_RevData (EN)'!BB$17,'ANS_RevData (EN)'!BB$33,'ANS_RevData (EN)'!BB$49)</f>
        <v>664903.3580786417</v>
      </c>
      <c r="BE72" s="14">
        <f>SUM('ANS_RevData (EN)'!BC$17,'ANS_RevData (EN)'!BC$33,'ANS_RevData (EN)'!BC$49)</f>
        <v>683572.40151874698</v>
      </c>
      <c r="BF72" s="15">
        <f>SUM(AT72:BE72)</f>
        <v>6003339.9678519946</v>
      </c>
      <c r="BH72" s="14">
        <f>SUM('ANS_RevData (EN)'!BD$17,'ANS_RevData (EN)'!BD$33,'ANS_RevData (EN)'!BD$49)</f>
        <v>703556.16632787383</v>
      </c>
      <c r="BI72" s="14">
        <f>SUM('ANS_RevData (EN)'!BE$17,'ANS_RevData (EN)'!BE$33,'ANS_RevData (EN)'!BE$49)</f>
        <v>723539.93113700068</v>
      </c>
      <c r="BJ72" s="14">
        <f>SUM('ANS_RevData (EN)'!BF$17,'ANS_RevData (EN)'!BF$33,'ANS_RevData (EN)'!BF$49)</f>
        <v>744838.41731514898</v>
      </c>
      <c r="BK72" s="14">
        <f>SUM('ANS_RevData (EN)'!BG$17,'ANS_RevData (EN)'!BG$33,'ANS_RevData (EN)'!BG$49)</f>
        <v>766136.90349329729</v>
      </c>
      <c r="BL72" s="14">
        <f>SUM('ANS_RevData (EN)'!BH$17,'ANS_RevData (EN)'!BH$33,'ANS_RevData (EN)'!BH$49)</f>
        <v>787435.38967144559</v>
      </c>
      <c r="BM72" s="14">
        <f>SUM('ANS_RevData (EN)'!BI$17,'ANS_RevData (EN)'!BI$33,'ANS_RevData (EN)'!BI$49)</f>
        <v>810048.59721861535</v>
      </c>
      <c r="BN72" s="14">
        <f>SUM('ANS_RevData (EN)'!BJ$17,'ANS_RevData (EN)'!BJ$33,'ANS_RevData (EN)'!BJ$49)</f>
        <v>832661.80476578523</v>
      </c>
      <c r="BO72" s="14">
        <f>SUM('ANS_RevData (EN)'!BK$17,'ANS_RevData (EN)'!BK$33,'ANS_RevData (EN)'!BK$49)</f>
        <v>856589.73368197645</v>
      </c>
      <c r="BP72" s="14">
        <f>SUM('ANS_RevData (EN)'!BL$17,'ANS_RevData (EN)'!BL$33,'ANS_RevData (EN)'!BL$49)</f>
        <v>880649.13473506994</v>
      </c>
      <c r="BQ72" s="14">
        <f>SUM('ANS_RevData (EN)'!BM$17,'ANS_RevData (EN)'!BM$33,'ANS_RevData (EN)'!BM$49)</f>
        <v>905891.78502028272</v>
      </c>
      <c r="BR72" s="14">
        <f>SUM('ANS_RevData (EN)'!BN$17,'ANS_RevData (EN)'!BN$33,'ANS_RevData (EN)'!BN$49)</f>
        <v>931134.43530549563</v>
      </c>
      <c r="BS72" s="14">
        <f>SUM('ANS_RevData (EN)'!BO$17,'ANS_RevData (EN)'!BO$33,'ANS_RevData (EN)'!BO$49)</f>
        <v>957823.27909663203</v>
      </c>
      <c r="BT72" s="15">
        <f>SUM(BH72:BS72)</f>
        <v>9900305.577768622</v>
      </c>
    </row>
    <row r="73" spans="2:72" hidden="1" outlineLevel="1" x14ac:dyDescent="0.25">
      <c r="B73" s="11" t="s">
        <v>8</v>
      </c>
      <c r="D73" s="12">
        <f t="shared" ref="D73:P73" si="129">SUBTOTAL(9,D74:D78)</f>
        <v>68438.75</v>
      </c>
      <c r="E73" s="12">
        <f t="shared" si="129"/>
        <v>80306</v>
      </c>
      <c r="F73" s="12">
        <f t="shared" si="129"/>
        <v>119597.6</v>
      </c>
      <c r="G73" s="12">
        <f t="shared" si="129"/>
        <v>132284.87</v>
      </c>
      <c r="H73" s="12">
        <f t="shared" si="129"/>
        <v>68030</v>
      </c>
      <c r="I73" s="12">
        <f t="shared" si="129"/>
        <v>111318.5</v>
      </c>
      <c r="J73" s="12">
        <f t="shared" si="129"/>
        <v>124135</v>
      </c>
      <c r="K73" s="12">
        <f t="shared" si="129"/>
        <v>146146.53</v>
      </c>
      <c r="L73" s="12">
        <f t="shared" si="129"/>
        <v>194550.91</v>
      </c>
      <c r="M73" s="12">
        <f t="shared" si="129"/>
        <v>290245.83</v>
      </c>
      <c r="N73" s="12">
        <f t="shared" si="129"/>
        <v>271123.55</v>
      </c>
      <c r="O73" s="12">
        <f t="shared" si="129"/>
        <v>361404.48</v>
      </c>
      <c r="P73" s="13">
        <f t="shared" si="129"/>
        <v>1967582.0199999998</v>
      </c>
      <c r="Q73" s="13"/>
      <c r="R73" s="12">
        <f t="shared" ref="R73:AD73" si="130">SUBTOTAL(9,R74:R78)</f>
        <v>320311.93</v>
      </c>
      <c r="S73" s="12">
        <f t="shared" si="130"/>
        <v>297248.11</v>
      </c>
      <c r="T73" s="12">
        <f t="shared" si="130"/>
        <v>323434.3</v>
      </c>
      <c r="U73" s="12">
        <f t="shared" si="130"/>
        <v>353171.65</v>
      </c>
      <c r="V73" s="12">
        <f t="shared" si="130"/>
        <v>350260.28</v>
      </c>
      <c r="W73" s="12">
        <f t="shared" si="130"/>
        <v>415103.1</v>
      </c>
      <c r="X73" s="12">
        <f t="shared" si="130"/>
        <v>404231.93</v>
      </c>
      <c r="Y73" s="12">
        <f t="shared" si="130"/>
        <v>692773.5</v>
      </c>
      <c r="Z73" s="12">
        <f t="shared" si="130"/>
        <v>955377.1</v>
      </c>
      <c r="AA73" s="12">
        <f t="shared" si="130"/>
        <v>1074017</v>
      </c>
      <c r="AB73" s="12">
        <f t="shared" si="130"/>
        <v>997852.6</v>
      </c>
      <c r="AC73" s="12">
        <f t="shared" si="130"/>
        <v>1643273.7</v>
      </c>
      <c r="AD73" s="13">
        <f t="shared" si="130"/>
        <v>7827055.2000000002</v>
      </c>
      <c r="AE73" s="12"/>
      <c r="AF73" s="12">
        <f t="shared" ref="AF73:AR73" si="131">SUBTOTAL(9,AF74:AF78)</f>
        <v>2112982.6</v>
      </c>
      <c r="AG73" s="12">
        <f t="shared" si="131"/>
        <v>1413361.1</v>
      </c>
      <c r="AH73" s="12">
        <f t="shared" si="131"/>
        <v>2569165.7999999998</v>
      </c>
      <c r="AI73" s="12">
        <f t="shared" si="131"/>
        <v>2126349.34</v>
      </c>
      <c r="AJ73" s="12">
        <f t="shared" si="131"/>
        <v>2179716.6</v>
      </c>
      <c r="AK73" s="14">
        <f t="shared" si="131"/>
        <v>1539533.0193893637</v>
      </c>
      <c r="AL73" s="14">
        <f t="shared" si="131"/>
        <v>1144308.0999142907</v>
      </c>
      <c r="AM73" s="14">
        <f t="shared" si="131"/>
        <v>1268124.1214704593</v>
      </c>
      <c r="AN73" s="14">
        <f t="shared" si="131"/>
        <v>1392395.9763599616</v>
      </c>
      <c r="AO73" s="14">
        <f t="shared" si="131"/>
        <v>1527658.6408442266</v>
      </c>
      <c r="AP73" s="14">
        <f t="shared" si="131"/>
        <v>1685046.6865445927</v>
      </c>
      <c r="AQ73" s="14">
        <f t="shared" si="131"/>
        <v>1863232.2709093108</v>
      </c>
      <c r="AR73" s="15">
        <f t="shared" si="131"/>
        <v>20821874.255432203</v>
      </c>
      <c r="AT73" s="14">
        <f t="shared" ref="AT73:BF73" si="132">SUBTOTAL(9,AT74:AT78)</f>
        <v>2053528.4194780001</v>
      </c>
      <c r="AU73" s="14">
        <f t="shared" si="132"/>
        <v>2274220.7478380897</v>
      </c>
      <c r="AV73" s="14">
        <f t="shared" si="132"/>
        <v>2510022.8474328094</v>
      </c>
      <c r="AW73" s="14">
        <f t="shared" si="132"/>
        <v>2774790.7255781223</v>
      </c>
      <c r="AX73" s="14">
        <f t="shared" si="132"/>
        <v>2980037.2638774565</v>
      </c>
      <c r="AY73" s="14">
        <f t="shared" si="132"/>
        <v>3143676.0425889217</v>
      </c>
      <c r="AZ73" s="14">
        <f t="shared" si="132"/>
        <v>3238100.352909972</v>
      </c>
      <c r="BA73" s="14">
        <f t="shared" si="132"/>
        <v>3346195.5247631674</v>
      </c>
      <c r="BB73" s="14">
        <f t="shared" si="132"/>
        <v>3454738.9892454133</v>
      </c>
      <c r="BC73" s="14">
        <f t="shared" si="132"/>
        <v>3565168.5851379158</v>
      </c>
      <c r="BD73" s="14">
        <f t="shared" si="132"/>
        <v>3680189.8021332207</v>
      </c>
      <c r="BE73" s="14">
        <f t="shared" si="132"/>
        <v>3802985.4652067604</v>
      </c>
      <c r="BF73" s="15">
        <f t="shared" si="132"/>
        <v>36823654.766189843</v>
      </c>
      <c r="BH73" s="14">
        <f t="shared" ref="BH73:BT73" si="133">SUBTOTAL(9,BH74:BH78)</f>
        <v>3934460.2604025672</v>
      </c>
      <c r="BI73" s="14">
        <f t="shared" si="133"/>
        <v>4065557.0093224994</v>
      </c>
      <c r="BJ73" s="14">
        <f t="shared" si="133"/>
        <v>4211684.5790702943</v>
      </c>
      <c r="BK73" s="14">
        <f t="shared" si="133"/>
        <v>4358794.0618379312</v>
      </c>
      <c r="BL73" s="14">
        <f t="shared" si="133"/>
        <v>4516357.7333111633</v>
      </c>
      <c r="BM73" s="14">
        <f t="shared" si="133"/>
        <v>4684879.7035733284</v>
      </c>
      <c r="BN73" s="14">
        <f t="shared" si="133"/>
        <v>4829776.12755962</v>
      </c>
      <c r="BO73" s="14">
        <f t="shared" si="133"/>
        <v>4983376.9630797459</v>
      </c>
      <c r="BP73" s="14">
        <f t="shared" si="133"/>
        <v>5133953.8986915192</v>
      </c>
      <c r="BQ73" s="14">
        <f t="shared" si="133"/>
        <v>5297434.4329089317</v>
      </c>
      <c r="BR73" s="14">
        <f t="shared" si="133"/>
        <v>5457801.9208504707</v>
      </c>
      <c r="BS73" s="14">
        <f t="shared" si="133"/>
        <v>5628256.3093063803</v>
      </c>
      <c r="BT73" s="15">
        <f t="shared" si="133"/>
        <v>57102332.999914445</v>
      </c>
    </row>
    <row r="74" spans="2:72" s="16" customFormat="1" ht="12.75" hidden="1" outlineLevel="2" x14ac:dyDescent="0.2">
      <c r="B74" s="17" t="s">
        <v>9</v>
      </c>
      <c r="D74" s="18">
        <f>'ANS_RevData (EN)'!D$81</f>
        <v>68273.75</v>
      </c>
      <c r="E74" s="18">
        <f>'ANS_RevData (EN)'!E$81</f>
        <v>70181</v>
      </c>
      <c r="F74" s="18">
        <f>'ANS_RevData (EN)'!F$81</f>
        <v>81422.600000000006</v>
      </c>
      <c r="G74" s="18">
        <f>'ANS_RevData (EN)'!G$81</f>
        <v>88509.37</v>
      </c>
      <c r="H74" s="18">
        <f>'ANS_RevData (EN)'!H$81</f>
        <v>42740</v>
      </c>
      <c r="I74" s="18">
        <f>'ANS_RevData (EN)'!I$81</f>
        <v>56790</v>
      </c>
      <c r="J74" s="18">
        <f>'ANS_RevData (EN)'!J$81</f>
        <v>57460</v>
      </c>
      <c r="K74" s="18">
        <f>'ANS_RevData (EN)'!K$81</f>
        <v>69456.53</v>
      </c>
      <c r="L74" s="18">
        <f>'ANS_RevData (EN)'!L$81</f>
        <v>89520.91</v>
      </c>
      <c r="M74" s="18">
        <f>'ANS_RevData (EN)'!M$81</f>
        <v>114420.83</v>
      </c>
      <c r="N74" s="18">
        <f>'ANS_RevData (EN)'!N$81</f>
        <v>103209.35</v>
      </c>
      <c r="O74" s="18">
        <f>'ANS_RevData (EN)'!O$81</f>
        <v>137714.47999999998</v>
      </c>
      <c r="P74" s="19">
        <f t="shared" ref="P74:P79" si="134">SUM(D74:O74)</f>
        <v>979698.82</v>
      </c>
      <c r="Q74" s="19"/>
      <c r="R74" s="18">
        <f>'ANS_RevData (EN)'!P$81</f>
        <v>114416.93</v>
      </c>
      <c r="S74" s="18">
        <f>'ANS_RevData (EN)'!Q$81</f>
        <v>111217.11</v>
      </c>
      <c r="T74" s="18">
        <f>'ANS_RevData (EN)'!R$81</f>
        <v>129494.3</v>
      </c>
      <c r="U74" s="18">
        <f>'ANS_RevData (EN)'!S$81</f>
        <v>140505.15</v>
      </c>
      <c r="V74" s="18">
        <f>'ANS_RevData (EN)'!T$81</f>
        <v>111407.78</v>
      </c>
      <c r="W74" s="18">
        <f>'ANS_RevData (EN)'!U$81</f>
        <v>134622.76</v>
      </c>
      <c r="X74" s="18">
        <f>'ANS_RevData (EN)'!V$81</f>
        <v>112862.43</v>
      </c>
      <c r="Y74" s="18">
        <f>'ANS_RevData (EN)'!W$81</f>
        <v>100856.5</v>
      </c>
      <c r="Z74" s="18">
        <f>'ANS_RevData (EN)'!X$81</f>
        <v>108257.1</v>
      </c>
      <c r="AA74" s="18">
        <f>'ANS_RevData (EN)'!Y$81</f>
        <v>98641</v>
      </c>
      <c r="AB74" s="18">
        <f>'ANS_RevData (EN)'!Z$81</f>
        <v>96184.1</v>
      </c>
      <c r="AC74" s="18">
        <f>'ANS_RevData (EN)'!AA$81</f>
        <v>86170.1</v>
      </c>
      <c r="AD74" s="19">
        <f t="shared" ref="AD74:AD79" si="135">SUM(R74:AC74)</f>
        <v>1344635.2600000002</v>
      </c>
      <c r="AE74" s="18"/>
      <c r="AF74" s="18">
        <f>'ANS_RevData (EN)'!AF$81</f>
        <v>79223.600000000006</v>
      </c>
      <c r="AG74" s="18">
        <f>'ANS_RevData (EN)'!AG$81</f>
        <v>89300.1</v>
      </c>
      <c r="AH74" s="18">
        <f>'ANS_RevData (EN)'!AH$81</f>
        <v>113400.8</v>
      </c>
      <c r="AI74" s="18">
        <f>'ANS_RevData (EN)'!AI$81</f>
        <v>65707.540000000008</v>
      </c>
      <c r="AJ74" s="18">
        <f>'ANS_RevData (EN)'!AJ$81</f>
        <v>36052.1</v>
      </c>
      <c r="AK74" s="20">
        <f>'ANS_RevData (EN)'!AK$81</f>
        <v>146088.84022869339</v>
      </c>
      <c r="AL74" s="20">
        <f>'ANS_RevData (EN)'!AL$81</f>
        <v>184198.97246226558</v>
      </c>
      <c r="AM74" s="20">
        <f>'ANS_RevData (EN)'!AM$81</f>
        <v>193726.50552065863</v>
      </c>
      <c r="AN74" s="20">
        <f>'ANS_RevData (EN)'!AN$81</f>
        <v>203254.03857905167</v>
      </c>
      <c r="AO74" s="20">
        <f>'ANS_RevData (EN)'!AO$81</f>
        <v>209605.72728464703</v>
      </c>
      <c r="AP74" s="20">
        <f>'ANS_RevData (EN)'!AP$81</f>
        <v>222309.10469583774</v>
      </c>
      <c r="AQ74" s="20">
        <f>'ANS_RevData (EN)'!AQ$81</f>
        <v>235012.48210702848</v>
      </c>
      <c r="AR74" s="21">
        <f t="shared" ref="AR74:AR79" si="136">SUM(AF74:AQ74)</f>
        <v>1777879.8108781823</v>
      </c>
      <c r="AT74" s="20">
        <f>'ANS_RevData (EN)'!AR$81</f>
        <v>247715.85951821922</v>
      </c>
      <c r="AU74" s="20">
        <f>'ANS_RevData (EN)'!AS$81</f>
        <v>260419.23692940993</v>
      </c>
      <c r="AV74" s="20">
        <f>'ANS_RevData (EN)'!AT$81</f>
        <v>269946.76998780301</v>
      </c>
      <c r="AW74" s="20">
        <f>'ANS_RevData (EN)'!AU$81</f>
        <v>285825.99175179139</v>
      </c>
      <c r="AX74" s="20">
        <f>'ANS_RevData (EN)'!AV$81</f>
        <v>301705.21351577982</v>
      </c>
      <c r="AY74" s="20">
        <f>'ANS_RevData (EN)'!AW$81</f>
        <v>317584.43527976819</v>
      </c>
      <c r="AZ74" s="20">
        <f>'ANS_RevData (EN)'!AX$81</f>
        <v>330287.81269095896</v>
      </c>
      <c r="BA74" s="20">
        <f>'ANS_RevData (EN)'!AY$81</f>
        <v>349342.87880774506</v>
      </c>
      <c r="BB74" s="20">
        <f>'ANS_RevData (EN)'!AZ$81</f>
        <v>368397.94492453116</v>
      </c>
      <c r="BC74" s="20">
        <f>'ANS_RevData (EN)'!BA$81</f>
        <v>387453.01104131725</v>
      </c>
      <c r="BD74" s="20">
        <f>'ANS_RevData (EN)'!BB$81</f>
        <v>403332.23280530563</v>
      </c>
      <c r="BE74" s="20">
        <f>'ANS_RevData (EN)'!BC$81</f>
        <v>425563.14327488939</v>
      </c>
      <c r="BF74" s="21">
        <f t="shared" ref="BF74:BF79" si="137">SUM(AT74:BE74)</f>
        <v>3947574.5305275186</v>
      </c>
      <c r="BH74" s="20">
        <f>'ANS_RevData (EN)'!BD$81</f>
        <v>447794.0537444732</v>
      </c>
      <c r="BI74" s="20">
        <f>'ANS_RevData (EN)'!BE$81</f>
        <v>466849.1198612593</v>
      </c>
      <c r="BJ74" s="20">
        <f>'ANS_RevData (EN)'!BF$81</f>
        <v>492255.87468364072</v>
      </c>
      <c r="BK74" s="20">
        <f>'ANS_RevData (EN)'!BG$81</f>
        <v>514486.78515322454</v>
      </c>
      <c r="BL74" s="20">
        <f>'ANS_RevData (EN)'!BH$81</f>
        <v>543069.38432840363</v>
      </c>
      <c r="BM74" s="20">
        <f>'ANS_RevData (EN)'!BI$81</f>
        <v>571651.98350358277</v>
      </c>
      <c r="BN74" s="20">
        <f>'ANS_RevData (EN)'!BJ$81</f>
        <v>597058.73832596419</v>
      </c>
      <c r="BO74" s="20">
        <f>'ANS_RevData (EN)'!BK$81</f>
        <v>628817.18185394106</v>
      </c>
      <c r="BP74" s="20">
        <f>'ANS_RevData (EN)'!BL$81</f>
        <v>657399.7810291202</v>
      </c>
      <c r="BQ74" s="20">
        <f>'ANS_RevData (EN)'!BM$81</f>
        <v>692334.06890989468</v>
      </c>
      <c r="BR74" s="20">
        <f>'ANS_RevData (EN)'!BN$81</f>
        <v>724092.51243787154</v>
      </c>
      <c r="BS74" s="20">
        <f>'ANS_RevData (EN)'!BO$81</f>
        <v>759026.80031864601</v>
      </c>
      <c r="BT74" s="21">
        <f t="shared" ref="BT74:BT79" si="138">SUM(BH74:BS74)</f>
        <v>7094836.2841500221</v>
      </c>
    </row>
    <row r="75" spans="2:72" s="16" customFormat="1" ht="12.75" hidden="1" outlineLevel="2" x14ac:dyDescent="0.2">
      <c r="B75" s="17" t="s">
        <v>10</v>
      </c>
      <c r="D75" s="18">
        <f>'ANS_RevData (EN)'!D$97</f>
        <v>165</v>
      </c>
      <c r="E75" s="18">
        <f>'ANS_RevData (EN)'!E$97</f>
        <v>10125</v>
      </c>
      <c r="F75" s="18">
        <f>'ANS_RevData (EN)'!F$97</f>
        <v>38175</v>
      </c>
      <c r="G75" s="18">
        <f>'ANS_RevData (EN)'!G$97</f>
        <v>43775.5</v>
      </c>
      <c r="H75" s="18">
        <f>'ANS_RevData (EN)'!H$97</f>
        <v>25290</v>
      </c>
      <c r="I75" s="18">
        <f>'ANS_RevData (EN)'!I$97</f>
        <v>54493.5</v>
      </c>
      <c r="J75" s="18">
        <f>'ANS_RevData (EN)'!J$97</f>
        <v>66640</v>
      </c>
      <c r="K75" s="18">
        <f>'ANS_RevData (EN)'!K$97</f>
        <v>76690</v>
      </c>
      <c r="L75" s="18">
        <f>'ANS_RevData (EN)'!L$97</f>
        <v>104975</v>
      </c>
      <c r="M75" s="18">
        <f>'ANS_RevData (EN)'!M$97</f>
        <v>175825</v>
      </c>
      <c r="N75" s="18">
        <f>'ANS_RevData (EN)'!N$97</f>
        <v>167390</v>
      </c>
      <c r="O75" s="18">
        <f>'ANS_RevData (EN)'!O$97</f>
        <v>223635</v>
      </c>
      <c r="P75" s="19">
        <f t="shared" si="134"/>
        <v>987179</v>
      </c>
      <c r="Q75" s="19"/>
      <c r="R75" s="18">
        <f>'ANS_RevData (EN)'!P$97</f>
        <v>205840</v>
      </c>
      <c r="S75" s="18">
        <f>'ANS_RevData (EN)'!Q$97</f>
        <v>186031</v>
      </c>
      <c r="T75" s="18">
        <f>'ANS_RevData (EN)'!R$97</f>
        <v>193940</v>
      </c>
      <c r="U75" s="18">
        <f>'ANS_RevData (EN)'!S$97</f>
        <v>212666.5</v>
      </c>
      <c r="V75" s="18">
        <f>'ANS_RevData (EN)'!T$97</f>
        <v>237852.5</v>
      </c>
      <c r="W75" s="18">
        <f>'ANS_RevData (EN)'!U$97</f>
        <v>280480.33999999997</v>
      </c>
      <c r="X75" s="18">
        <f>'ANS_RevData (EN)'!V$97</f>
        <v>291369.5</v>
      </c>
      <c r="Y75" s="18">
        <f>'ANS_RevData (EN)'!W$97</f>
        <v>309417</v>
      </c>
      <c r="Z75" s="18">
        <f>'ANS_RevData (EN)'!X$97</f>
        <v>301010</v>
      </c>
      <c r="AA75" s="18">
        <f>'ANS_RevData (EN)'!Y$97</f>
        <v>283026</v>
      </c>
      <c r="AB75" s="18">
        <f>'ANS_RevData (EN)'!Z$97</f>
        <v>293318.5</v>
      </c>
      <c r="AC75" s="18">
        <f>'ANS_RevData (EN)'!AA$97</f>
        <v>346398.6</v>
      </c>
      <c r="AD75" s="19">
        <f t="shared" si="135"/>
        <v>3141349.94</v>
      </c>
      <c r="AE75" s="18"/>
      <c r="AF75" s="18">
        <f>'ANS_RevData (EN)'!AF$97</f>
        <v>421559</v>
      </c>
      <c r="AG75" s="18">
        <f>'ANS_RevData (EN)'!AG$97</f>
        <v>393961</v>
      </c>
      <c r="AH75" s="18">
        <f>'ANS_RevData (EN)'!AH$97</f>
        <v>572555</v>
      </c>
      <c r="AI75" s="18">
        <f>'ANS_RevData (EN)'!AI$97</f>
        <v>423425.8</v>
      </c>
      <c r="AJ75" s="18">
        <f>'ANS_RevData (EN)'!AJ$97</f>
        <v>256406.5</v>
      </c>
      <c r="AK75" s="20">
        <f>'ANS_RevData (EN)'!AK$97</f>
        <v>656291.81484443077</v>
      </c>
      <c r="AL75" s="20">
        <f>'ANS_RevData (EN)'!AL$97</f>
        <v>789075.28129817895</v>
      </c>
      <c r="AM75" s="20">
        <f>'ANS_RevData (EN)'!AM$97</f>
        <v>875276.78261646745</v>
      </c>
      <c r="AN75" s="20">
        <f>'ANS_RevData (EN)'!AN$97</f>
        <v>961478.28393475583</v>
      </c>
      <c r="AO75" s="20">
        <f>'ANS_RevData (EN)'!AO$97</f>
        <v>1054310.6699698358</v>
      </c>
      <c r="AP75" s="20">
        <f>'ANS_RevData (EN)'!AP$97</f>
        <v>1160404.8254384985</v>
      </c>
      <c r="AQ75" s="20">
        <f>'ANS_RevData (EN)'!AQ$97</f>
        <v>1279760.7503407439</v>
      </c>
      <c r="AR75" s="21">
        <f t="shared" si="136"/>
        <v>8844505.7084429115</v>
      </c>
      <c r="AT75" s="20">
        <f>'ANS_RevData (EN)'!AR$97</f>
        <v>1405747.5599597809</v>
      </c>
      <c r="AU75" s="20">
        <f>'ANS_RevData (EN)'!AS$97</f>
        <v>1551627.0237291923</v>
      </c>
      <c r="AV75" s="20">
        <f>'ANS_RevData (EN)'!AT$97</f>
        <v>1710768.2569321862</v>
      </c>
      <c r="AW75" s="20">
        <f>'ANS_RevData (EN)'!AU$97</f>
        <v>1876540.3748519719</v>
      </c>
      <c r="AX75" s="20">
        <f>'ANS_RevData (EN)'!AV$97</f>
        <v>1972743.4606180873</v>
      </c>
      <c r="AY75" s="20">
        <f>'ANS_RevData (EN)'!AW$97</f>
        <v>2028829.6938476148</v>
      </c>
      <c r="AZ75" s="20">
        <f>'ANS_RevData (EN)'!AX$97</f>
        <v>2084971.1844497821</v>
      </c>
      <c r="BA75" s="20">
        <f>'ANS_RevData (EN)'!AY$97</f>
        <v>2145699.0369810634</v>
      </c>
      <c r="BB75" s="20">
        <f>'ANS_RevData (EN)'!AZ$97</f>
        <v>2206482.1468849848</v>
      </c>
      <c r="BC75" s="20">
        <f>'ANS_RevData (EN)'!BA$97</f>
        <v>2267265.2567889062</v>
      </c>
      <c r="BD75" s="20">
        <f>'ANS_RevData (EN)'!BB$97</f>
        <v>2332689.9859945816</v>
      </c>
      <c r="BE75" s="20">
        <f>'ANS_RevData (EN)'!BC$97</f>
        <v>2398169.9725728966</v>
      </c>
      <c r="BF75" s="21">
        <f t="shared" si="137"/>
        <v>23981533.953611046</v>
      </c>
      <c r="BH75" s="20">
        <f>'ANS_RevData (EN)'!BD$97</f>
        <v>2468291.5784529662</v>
      </c>
      <c r="BI75" s="20">
        <f>'ANS_RevData (EN)'!BE$97</f>
        <v>2538413.1843330353</v>
      </c>
      <c r="BJ75" s="20">
        <f>'ANS_RevData (EN)'!BF$97</f>
        <v>2613176.4095148584</v>
      </c>
      <c r="BK75" s="20">
        <f>'ANS_RevData (EN)'!BG$97</f>
        <v>2687994.8920693216</v>
      </c>
      <c r="BL75" s="20">
        <f>'ANS_RevData (EN)'!BH$97</f>
        <v>2762813.3746237848</v>
      </c>
      <c r="BM75" s="20">
        <f>'ANS_RevData (EN)'!BI$97</f>
        <v>2842273.476480002</v>
      </c>
      <c r="BN75" s="20">
        <f>'ANS_RevData (EN)'!BJ$97</f>
        <v>2921733.5783362193</v>
      </c>
      <c r="BO75" s="20">
        <f>'ANS_RevData (EN)'!BK$97</f>
        <v>3005890.5568668302</v>
      </c>
      <c r="BP75" s="20">
        <f>'ANS_RevData (EN)'!BL$97</f>
        <v>3090047.5353974416</v>
      </c>
      <c r="BQ75" s="20">
        <f>'ANS_RevData (EN)'!BM$97</f>
        <v>3178846.1332298066</v>
      </c>
      <c r="BR75" s="20">
        <f>'ANS_RevData (EN)'!BN$97</f>
        <v>3267644.7310621715</v>
      </c>
      <c r="BS75" s="20">
        <f>'ANS_RevData (EN)'!BO$97</f>
        <v>3361140.2055689306</v>
      </c>
      <c r="BT75" s="21">
        <f t="shared" si="138"/>
        <v>34738265.655935362</v>
      </c>
    </row>
    <row r="76" spans="2:72" s="16" customFormat="1" ht="12.75" hidden="1" outlineLevel="2" x14ac:dyDescent="0.2">
      <c r="B76" s="17" t="s">
        <v>11</v>
      </c>
      <c r="D76" s="18">
        <f>'ANS_RevData (EN)'!D$113</f>
        <v>0</v>
      </c>
      <c r="E76" s="18">
        <f>'ANS_RevData (EN)'!E$113</f>
        <v>0</v>
      </c>
      <c r="F76" s="18">
        <f>'ANS_RevData (EN)'!F$113</f>
        <v>0</v>
      </c>
      <c r="G76" s="18">
        <f>'ANS_RevData (EN)'!G$113</f>
        <v>0</v>
      </c>
      <c r="H76" s="18">
        <f>'ANS_RevData (EN)'!H$113</f>
        <v>0</v>
      </c>
      <c r="I76" s="18">
        <f>'ANS_RevData (EN)'!I$113</f>
        <v>0</v>
      </c>
      <c r="J76" s="18">
        <f>'ANS_RevData (EN)'!J$113</f>
        <v>0</v>
      </c>
      <c r="K76" s="18">
        <f>'ANS_RevData (EN)'!K$113</f>
        <v>0</v>
      </c>
      <c r="L76" s="18">
        <f>'ANS_RevData (EN)'!L$113</f>
        <v>0</v>
      </c>
      <c r="M76" s="18">
        <f>'ANS_RevData (EN)'!M$113</f>
        <v>0</v>
      </c>
      <c r="N76" s="18">
        <f>'ANS_RevData (EN)'!N$113</f>
        <v>0</v>
      </c>
      <c r="O76" s="18">
        <f>'ANS_RevData (EN)'!O$113</f>
        <v>0</v>
      </c>
      <c r="P76" s="19">
        <f t="shared" si="134"/>
        <v>0</v>
      </c>
      <c r="Q76" s="19"/>
      <c r="R76" s="18">
        <f>'ANS_RevData (EN)'!P$113</f>
        <v>0</v>
      </c>
      <c r="S76" s="18">
        <f>'ANS_RevData (EN)'!Q$113</f>
        <v>0</v>
      </c>
      <c r="T76" s="18">
        <f>'ANS_RevData (EN)'!R$113</f>
        <v>0</v>
      </c>
      <c r="U76" s="18">
        <f>'ANS_RevData (EN)'!S$113</f>
        <v>0</v>
      </c>
      <c r="V76" s="18">
        <f>'ANS_RevData (EN)'!T$113</f>
        <v>0</v>
      </c>
      <c r="W76" s="18">
        <f>'ANS_RevData (EN)'!U$113</f>
        <v>0</v>
      </c>
      <c r="X76" s="18">
        <f>'ANS_RevData (EN)'!V$113</f>
        <v>0</v>
      </c>
      <c r="Y76" s="18">
        <f>'ANS_RevData (EN)'!W$113</f>
        <v>282500</v>
      </c>
      <c r="Z76" s="18">
        <f>'ANS_RevData (EN)'!X$113</f>
        <v>546000</v>
      </c>
      <c r="AA76" s="18">
        <f>'ANS_RevData (EN)'!Y$113</f>
        <v>692000</v>
      </c>
      <c r="AB76" s="18">
        <f>'ANS_RevData (EN)'!Z$113</f>
        <v>606000</v>
      </c>
      <c r="AC76" s="18">
        <f>'ANS_RevData (EN)'!AA$113</f>
        <v>1210400</v>
      </c>
      <c r="AD76" s="19">
        <f t="shared" si="135"/>
        <v>3336900</v>
      </c>
      <c r="AE76" s="18"/>
      <c r="AF76" s="18">
        <f>'ANS_RevData (EN)'!AF$113</f>
        <v>1611100</v>
      </c>
      <c r="AG76" s="18">
        <f>'ANS_RevData (EN)'!AG$113</f>
        <v>929900</v>
      </c>
      <c r="AH76" s="18">
        <f>'ANS_RevData (EN)'!AH$113</f>
        <v>1883040</v>
      </c>
      <c r="AI76" s="18">
        <f>'ANS_RevData (EN)'!AI$113</f>
        <v>1635800</v>
      </c>
      <c r="AJ76" s="18">
        <f>'ANS_RevData (EN)'!AJ$113</f>
        <v>1886100</v>
      </c>
      <c r="AK76" s="20">
        <f>'ANS_RevData (EN)'!AK$113</f>
        <v>735177.08653846162</v>
      </c>
      <c r="AL76" s="20">
        <f>'ANS_RevData (EN)'!AL$113</f>
        <v>168298.84615384619</v>
      </c>
      <c r="AM76" s="20">
        <f>'ANS_RevData (EN)'!AM$113</f>
        <v>195930.00000000003</v>
      </c>
      <c r="AN76" s="20">
        <f>'ANS_RevData (EN)'!AN$113</f>
        <v>223561.15384615387</v>
      </c>
      <c r="AO76" s="20">
        <f>'ANS_RevData (EN)'!AO$113</f>
        <v>258728.07692307697</v>
      </c>
      <c r="AP76" s="20">
        <f>'ANS_RevData (EN)'!AP$113</f>
        <v>296406.92307692312</v>
      </c>
      <c r="AQ76" s="20">
        <f>'ANS_RevData (EN)'!AQ$113</f>
        <v>341621.5384615385</v>
      </c>
      <c r="AR76" s="21">
        <f t="shared" si="136"/>
        <v>10165663.625</v>
      </c>
      <c r="AT76" s="20">
        <f>'ANS_RevData (EN)'!AR$113</f>
        <v>391860.00000000006</v>
      </c>
      <c r="AU76" s="20">
        <f>'ANS_RevData (EN)'!AS$113</f>
        <v>452146.15384615393</v>
      </c>
      <c r="AV76" s="20">
        <f>'ANS_RevData (EN)'!AT$113</f>
        <v>517456.15384615393</v>
      </c>
      <c r="AW76" s="20">
        <f>'ANS_RevData (EN)'!AU$113</f>
        <v>597837.69230769237</v>
      </c>
      <c r="AX76" s="20">
        <f>'ANS_RevData (EN)'!AV$113</f>
        <v>688266.92307692312</v>
      </c>
      <c r="AY76" s="20">
        <f>'ANS_RevData (EN)'!AW$113</f>
        <v>776749.4134615385</v>
      </c>
      <c r="AZ76" s="20">
        <f>'ANS_RevData (EN)'!AX$113</f>
        <v>798226.35576923087</v>
      </c>
      <c r="BA76" s="20">
        <f>'ANS_RevData (EN)'!AY$113</f>
        <v>821524.44230769249</v>
      </c>
      <c r="BB76" s="20">
        <f>'ANS_RevData (EN)'!AZ$113</f>
        <v>844759.73076923087</v>
      </c>
      <c r="BC76" s="20">
        <f>'ANS_RevData (EN)'!BA$113</f>
        <v>868057.81730769249</v>
      </c>
      <c r="BD76" s="20">
        <f>'ANS_RevData (EN)'!BB$113</f>
        <v>893114.25</v>
      </c>
      <c r="BE76" s="20">
        <f>'ANS_RevData (EN)'!BC$113</f>
        <v>918170.68269230786</v>
      </c>
      <c r="BF76" s="21">
        <f t="shared" si="137"/>
        <v>8568169.6153846178</v>
      </c>
      <c r="BH76" s="20">
        <f>'ANS_RevData (EN)'!BD$113</f>
        <v>944985.46153846162</v>
      </c>
      <c r="BI76" s="20">
        <f>'ANS_RevData (EN)'!BE$113</f>
        <v>971863.03846153861</v>
      </c>
      <c r="BJ76" s="20">
        <f>'ANS_RevData (EN)'!BF$113</f>
        <v>1000498.9615384616</v>
      </c>
      <c r="BK76" s="20">
        <f>'ANS_RevData (EN)'!BG$113</f>
        <v>1029134.8846153849</v>
      </c>
      <c r="BL76" s="20">
        <f>'ANS_RevData (EN)'!BH$113</f>
        <v>1057770.8076923077</v>
      </c>
      <c r="BM76" s="20">
        <f>'ANS_RevData (EN)'!BI$113</f>
        <v>1088165.076923077</v>
      </c>
      <c r="BN76" s="20">
        <f>'ANS_RevData (EN)'!BJ$113</f>
        <v>1118622.1442307695</v>
      </c>
      <c r="BO76" s="20">
        <f>'ANS_RevData (EN)'!BK$113</f>
        <v>1150837.5576923077</v>
      </c>
      <c r="BP76" s="20">
        <f>'ANS_RevData (EN)'!BL$113</f>
        <v>1183052.9711538462</v>
      </c>
      <c r="BQ76" s="20">
        <f>'ANS_RevData (EN)'!BM$113</f>
        <v>1217026.7307692308</v>
      </c>
      <c r="BR76" s="20">
        <f>'ANS_RevData (EN)'!BN$113</f>
        <v>1251063.2884615387</v>
      </c>
      <c r="BS76" s="20">
        <f>'ANS_RevData (EN)'!BO$113</f>
        <v>1286858.1923076925</v>
      </c>
      <c r="BT76" s="21">
        <f t="shared" si="138"/>
        <v>13299879.115384616</v>
      </c>
    </row>
    <row r="77" spans="2:72" s="16" customFormat="1" ht="12.75" hidden="1" outlineLevel="3" x14ac:dyDescent="0.2">
      <c r="B77" s="17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9">
        <f t="shared" si="134"/>
        <v>0</v>
      </c>
      <c r="Q77" s="19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9">
        <f t="shared" si="135"/>
        <v>0</v>
      </c>
      <c r="AE77" s="18"/>
      <c r="AF77" s="18"/>
      <c r="AG77" s="18"/>
      <c r="AH77" s="18"/>
      <c r="AI77" s="18"/>
      <c r="AJ77" s="18"/>
      <c r="AK77" s="20"/>
      <c r="AL77" s="20"/>
      <c r="AM77" s="20"/>
      <c r="AN77" s="20"/>
      <c r="AO77" s="20"/>
      <c r="AP77" s="20"/>
      <c r="AQ77" s="20"/>
      <c r="AR77" s="21">
        <f t="shared" si="136"/>
        <v>0</v>
      </c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1">
        <f t="shared" si="137"/>
        <v>0</v>
      </c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1">
        <f t="shared" si="138"/>
        <v>0</v>
      </c>
    </row>
    <row r="78" spans="2:72" s="16" customFormat="1" ht="12.75" hidden="1" outlineLevel="2" collapsed="1" x14ac:dyDescent="0.2">
      <c r="B78" s="17" t="s">
        <v>18</v>
      </c>
      <c r="D78" s="18">
        <f>'ANS_RevData (EN)'!D$129</f>
        <v>0</v>
      </c>
      <c r="E78" s="18">
        <f>'ANS_RevData (EN)'!E$129</f>
        <v>0</v>
      </c>
      <c r="F78" s="18">
        <f>'ANS_RevData (EN)'!F$129</f>
        <v>0</v>
      </c>
      <c r="G78" s="18">
        <f>'ANS_RevData (EN)'!G$129</f>
        <v>0</v>
      </c>
      <c r="H78" s="18">
        <f>'ANS_RevData (EN)'!H$129</f>
        <v>0</v>
      </c>
      <c r="I78" s="18">
        <f>'ANS_RevData (EN)'!I$129</f>
        <v>35</v>
      </c>
      <c r="J78" s="18">
        <f>'ANS_RevData (EN)'!J$129</f>
        <v>35</v>
      </c>
      <c r="K78" s="18">
        <f>'ANS_RevData (EN)'!K$129</f>
        <v>0</v>
      </c>
      <c r="L78" s="18">
        <f>'ANS_RevData (EN)'!L$129</f>
        <v>55</v>
      </c>
      <c r="M78" s="18">
        <f>'ANS_RevData (EN)'!M$129</f>
        <v>0</v>
      </c>
      <c r="N78" s="18">
        <f>'ANS_RevData (EN)'!N$129</f>
        <v>524.20000000000005</v>
      </c>
      <c r="O78" s="18">
        <f>'ANS_RevData (EN)'!O$129</f>
        <v>55</v>
      </c>
      <c r="P78" s="19">
        <f t="shared" si="134"/>
        <v>704.2</v>
      </c>
      <c r="Q78" s="19"/>
      <c r="R78" s="18">
        <f>'ANS_RevData (EN)'!P$129</f>
        <v>55</v>
      </c>
      <c r="S78" s="18">
        <f>'ANS_RevData (EN)'!Q$129</f>
        <v>0</v>
      </c>
      <c r="T78" s="18">
        <f>'ANS_RevData (EN)'!R$129</f>
        <v>0</v>
      </c>
      <c r="U78" s="18">
        <f>'ANS_RevData (EN)'!S$129</f>
        <v>0</v>
      </c>
      <c r="V78" s="18">
        <f>'ANS_RevData (EN)'!T$129</f>
        <v>1000</v>
      </c>
      <c r="W78" s="18">
        <f>'ANS_RevData (EN)'!U$129</f>
        <v>0</v>
      </c>
      <c r="X78" s="18">
        <f>'ANS_RevData (EN)'!V$129</f>
        <v>0</v>
      </c>
      <c r="Y78" s="18">
        <f>'ANS_RevData (EN)'!W$129</f>
        <v>0</v>
      </c>
      <c r="Z78" s="18">
        <f>'ANS_RevData (EN)'!X$129</f>
        <v>110</v>
      </c>
      <c r="AA78" s="18">
        <f>'ANS_RevData (EN)'!Y$129</f>
        <v>350</v>
      </c>
      <c r="AB78" s="18">
        <f>'ANS_RevData (EN)'!Z$129</f>
        <v>2350</v>
      </c>
      <c r="AC78" s="18">
        <f>'ANS_RevData (EN)'!AA$129</f>
        <v>305</v>
      </c>
      <c r="AD78" s="19">
        <f t="shared" si="135"/>
        <v>4170</v>
      </c>
      <c r="AE78" s="18"/>
      <c r="AF78" s="18">
        <f>'ANS_RevData (EN)'!AF$129</f>
        <v>1100</v>
      </c>
      <c r="AG78" s="18">
        <f>'ANS_RevData (EN)'!AG$129</f>
        <v>200</v>
      </c>
      <c r="AH78" s="18">
        <f>'ANS_RevData (EN)'!AH$129</f>
        <v>170</v>
      </c>
      <c r="AI78" s="18">
        <f>'ANS_RevData (EN)'!AI$129</f>
        <v>1416</v>
      </c>
      <c r="AJ78" s="18">
        <f>'ANS_RevData (EN)'!AJ$129</f>
        <v>1158</v>
      </c>
      <c r="AK78" s="20">
        <f>'ANS_RevData (EN)'!AK$129</f>
        <v>1975.2777777777778</v>
      </c>
      <c r="AL78" s="20">
        <f>'ANS_RevData (EN)'!AL$129</f>
        <v>2735</v>
      </c>
      <c r="AM78" s="20">
        <f>'ANS_RevData (EN)'!AM$129</f>
        <v>3190.8333333333335</v>
      </c>
      <c r="AN78" s="20">
        <f>'ANS_RevData (EN)'!AN$129</f>
        <v>4102.5</v>
      </c>
      <c r="AO78" s="20">
        <f>'ANS_RevData (EN)'!AO$129</f>
        <v>5014.166666666667</v>
      </c>
      <c r="AP78" s="20">
        <f>'ANS_RevData (EN)'!AP$129</f>
        <v>5925.8333333333339</v>
      </c>
      <c r="AQ78" s="20">
        <f>'ANS_RevData (EN)'!AQ$129</f>
        <v>6837.5000000000009</v>
      </c>
      <c r="AR78" s="21">
        <f t="shared" si="136"/>
        <v>33825.111111111109</v>
      </c>
      <c r="AT78" s="20">
        <f>'ANS_RevData (EN)'!AR$129</f>
        <v>8205</v>
      </c>
      <c r="AU78" s="20">
        <f>'ANS_RevData (EN)'!AS$129</f>
        <v>10028.333333333334</v>
      </c>
      <c r="AV78" s="20">
        <f>'ANS_RevData (EN)'!AT$129</f>
        <v>11851.666666666668</v>
      </c>
      <c r="AW78" s="20">
        <f>'ANS_RevData (EN)'!AU$129</f>
        <v>14586.666666666668</v>
      </c>
      <c r="AX78" s="20">
        <f>'ANS_RevData (EN)'!AV$129</f>
        <v>17321.666666666668</v>
      </c>
      <c r="AY78" s="20">
        <f>'ANS_RevData (EN)'!AW$129</f>
        <v>20512.5</v>
      </c>
      <c r="AZ78" s="20">
        <f>'ANS_RevData (EN)'!AX$129</f>
        <v>24615.000000000004</v>
      </c>
      <c r="BA78" s="20">
        <f>'ANS_RevData (EN)'!AY$129</f>
        <v>29629.166666666668</v>
      </c>
      <c r="BB78" s="20">
        <f>'ANS_RevData (EN)'!AZ$129</f>
        <v>35099.166666666672</v>
      </c>
      <c r="BC78" s="20">
        <f>'ANS_RevData (EN)'!BA$129</f>
        <v>42392.5</v>
      </c>
      <c r="BD78" s="20">
        <f>'ANS_RevData (EN)'!BB$129</f>
        <v>51053.333333333336</v>
      </c>
      <c r="BE78" s="20">
        <f>'ANS_RevData (EN)'!BC$129</f>
        <v>61081.666666666672</v>
      </c>
      <c r="BF78" s="21">
        <f t="shared" si="137"/>
        <v>326376.66666666669</v>
      </c>
      <c r="BH78" s="20">
        <f>'ANS_RevData (EN)'!BD$129</f>
        <v>73389.166666666672</v>
      </c>
      <c r="BI78" s="20">
        <f>'ANS_RevData (EN)'!BE$129</f>
        <v>88431.666666666672</v>
      </c>
      <c r="BJ78" s="20">
        <f>'ANS_RevData (EN)'!BF$129</f>
        <v>105753.33333333334</v>
      </c>
      <c r="BK78" s="20">
        <f>'ANS_RevData (EN)'!BG$129</f>
        <v>127177.50000000001</v>
      </c>
      <c r="BL78" s="20">
        <f>'ANS_RevData (EN)'!BH$129</f>
        <v>152704.16666666669</v>
      </c>
      <c r="BM78" s="20">
        <f>'ANS_RevData (EN)'!BI$129</f>
        <v>182789.16666666669</v>
      </c>
      <c r="BN78" s="20">
        <f>'ANS_RevData (EN)'!BJ$129</f>
        <v>192361.66666666669</v>
      </c>
      <c r="BO78" s="20">
        <f>'ANS_RevData (EN)'!BK$129</f>
        <v>197831.66666666669</v>
      </c>
      <c r="BP78" s="20">
        <f>'ANS_RevData (EN)'!BL$129</f>
        <v>203453.61111111112</v>
      </c>
      <c r="BQ78" s="20">
        <f>'ANS_RevData (EN)'!BM$129</f>
        <v>209227.50000000003</v>
      </c>
      <c r="BR78" s="20">
        <f>'ANS_RevData (EN)'!BN$129</f>
        <v>215001.38888888891</v>
      </c>
      <c r="BS78" s="20">
        <f>'ANS_RevData (EN)'!BO$129</f>
        <v>221231.11111111112</v>
      </c>
      <c r="BT78" s="21">
        <f t="shared" si="138"/>
        <v>1969351.9444444445</v>
      </c>
    </row>
    <row r="79" spans="2:72" hidden="1" outlineLevel="1" collapsed="1" x14ac:dyDescent="0.25">
      <c r="B79" s="11" t="s">
        <v>15</v>
      </c>
      <c r="D79" s="12">
        <f>'ANS_RevData (EN)'!D$145</f>
        <v>244933</v>
      </c>
      <c r="E79" s="12">
        <f>'ANS_RevData (EN)'!E$145</f>
        <v>215635</v>
      </c>
      <c r="F79" s="12">
        <f>'ANS_RevData (EN)'!F$145</f>
        <v>319316</v>
      </c>
      <c r="G79" s="12">
        <f>'ANS_RevData (EN)'!G$145</f>
        <v>408651.5</v>
      </c>
      <c r="H79" s="12">
        <f>'ANS_RevData (EN)'!H$145</f>
        <v>475202.2</v>
      </c>
      <c r="I79" s="12">
        <f>'ANS_RevData (EN)'!I$145</f>
        <v>462283</v>
      </c>
      <c r="J79" s="12">
        <f>'ANS_RevData (EN)'!J$145</f>
        <v>867691.55</v>
      </c>
      <c r="K79" s="12">
        <f>'ANS_RevData (EN)'!K$145</f>
        <v>1081646</v>
      </c>
      <c r="L79" s="12">
        <f>'ANS_RevData (EN)'!L$145</f>
        <v>863260.16000000003</v>
      </c>
      <c r="M79" s="12">
        <f>'ANS_RevData (EN)'!M$145</f>
        <v>1005413.7</v>
      </c>
      <c r="N79" s="12">
        <f>'ANS_RevData (EN)'!N$145</f>
        <v>1303994.42</v>
      </c>
      <c r="O79" s="12">
        <f>'ANS_RevData (EN)'!O$145</f>
        <v>1118955.94</v>
      </c>
      <c r="P79" s="13">
        <f t="shared" si="134"/>
        <v>8366982.4700000007</v>
      </c>
      <c r="Q79" s="13"/>
      <c r="R79" s="12">
        <f>'ANS_RevData (EN)'!P$145</f>
        <v>1460631.25</v>
      </c>
      <c r="S79" s="12">
        <f>'ANS_RevData (EN)'!Q$145</f>
        <v>1363774.96</v>
      </c>
      <c r="T79" s="12">
        <f>'ANS_RevData (EN)'!R$145</f>
        <v>1360489.12</v>
      </c>
      <c r="U79" s="12">
        <f>'ANS_RevData (EN)'!S$145</f>
        <v>1190354.72</v>
      </c>
      <c r="V79" s="12">
        <f>'ANS_RevData (EN)'!T$145</f>
        <v>1200691.1399999999</v>
      </c>
      <c r="W79" s="12">
        <f>'ANS_RevData (EN)'!U$145</f>
        <v>1340945.55</v>
      </c>
      <c r="X79" s="12">
        <f>'ANS_RevData (EN)'!V$145</f>
        <v>1690028.86</v>
      </c>
      <c r="Y79" s="12">
        <f>'ANS_RevData (EN)'!W$145</f>
        <v>1544562.15</v>
      </c>
      <c r="Z79" s="12">
        <f>'ANS_RevData (EN)'!X$145</f>
        <v>1434529.9</v>
      </c>
      <c r="AA79" s="12">
        <f>'ANS_RevData (EN)'!Y$145</f>
        <v>1564385.65</v>
      </c>
      <c r="AB79" s="12">
        <f>'ANS_RevData (EN)'!Z$145</f>
        <v>1297308.7</v>
      </c>
      <c r="AC79" s="12">
        <f>'ANS_RevData (EN)'!AA$145</f>
        <v>1271421.25</v>
      </c>
      <c r="AD79" s="13">
        <f t="shared" si="135"/>
        <v>16719123.25</v>
      </c>
      <c r="AE79" s="12"/>
      <c r="AF79" s="12">
        <f>'ANS_RevData (EN)'!AF$145</f>
        <v>1136938.8799999999</v>
      </c>
      <c r="AG79" s="12">
        <f>'ANS_RevData (EN)'!AG$145</f>
        <v>1054281</v>
      </c>
      <c r="AH79" s="12">
        <f>'ANS_RevData (EN)'!AH$145</f>
        <v>1327458.73</v>
      </c>
      <c r="AI79" s="12">
        <f>'ANS_RevData (EN)'!AI$145</f>
        <v>1069580.21</v>
      </c>
      <c r="AJ79" s="12">
        <f>'ANS_RevData (EN)'!AJ$145</f>
        <v>895285.32000000007</v>
      </c>
      <c r="AK79" s="14">
        <f>'ANS_RevData (EN)'!AK$145</f>
        <v>1731951.3721506104</v>
      </c>
      <c r="AL79" s="14">
        <f>'ANS_RevData (EN)'!AL$145</f>
        <v>2035949.278051442</v>
      </c>
      <c r="AM79" s="14">
        <f>'ANS_RevData (EN)'!AM$145</f>
        <v>2077783.8522579786</v>
      </c>
      <c r="AN79" s="14">
        <f>'ANS_RevData (EN)'!AN$145</f>
        <v>2119618.4264645153</v>
      </c>
      <c r="AO79" s="14">
        <f>'ANS_RevData (EN)'!AO$145</f>
        <v>2161453.0006710514</v>
      </c>
      <c r="AP79" s="14">
        <f>'ANS_RevData (EN)'!AP$145</f>
        <v>2189342.7168087424</v>
      </c>
      <c r="AQ79" s="14">
        <f>'ANS_RevData (EN)'!AQ$145</f>
        <v>2231177.291015279</v>
      </c>
      <c r="AR79" s="15">
        <f t="shared" si="136"/>
        <v>20030820.07741962</v>
      </c>
      <c r="AT79" s="14">
        <f>'ANS_RevData (EN)'!AR$145</f>
        <v>2273011.8652218156</v>
      </c>
      <c r="AU79" s="14">
        <f>'ANS_RevData (EN)'!AS$145</f>
        <v>2314846.4394283518</v>
      </c>
      <c r="AV79" s="14">
        <f>'ANS_RevData (EN)'!AT$145</f>
        <v>2370625.8717037342</v>
      </c>
      <c r="AW79" s="14">
        <f>'ANS_RevData (EN)'!AU$145</f>
        <v>2412460.4459102703</v>
      </c>
      <c r="AX79" s="14">
        <f>'ANS_RevData (EN)'!AV$145</f>
        <v>2468239.8781856522</v>
      </c>
      <c r="AY79" s="14">
        <f>'ANS_RevData (EN)'!AW$145</f>
        <v>2524019.3104610345</v>
      </c>
      <c r="AZ79" s="14">
        <f>'ANS_RevData (EN)'!AX$145</f>
        <v>2579798.7427364164</v>
      </c>
      <c r="BA79" s="14">
        <f>'ANS_RevData (EN)'!AY$145</f>
        <v>2635578.1750117983</v>
      </c>
      <c r="BB79" s="14">
        <f>'ANS_RevData (EN)'!AZ$145</f>
        <v>2677412.7492183349</v>
      </c>
      <c r="BC79" s="14">
        <f>'ANS_RevData (EN)'!BA$145</f>
        <v>2733192.1814937168</v>
      </c>
      <c r="BD79" s="14">
        <f>'ANS_RevData (EN)'!BB$145</f>
        <v>2788971.6137690987</v>
      </c>
      <c r="BE79" s="14">
        <f>'ANS_RevData (EN)'!BC$145</f>
        <v>2844751.046044481</v>
      </c>
      <c r="BF79" s="15">
        <f t="shared" si="137"/>
        <v>30622908.319184706</v>
      </c>
      <c r="BH79" s="14">
        <f>'ANS_RevData (EN)'!BD$145</f>
        <v>2886585.6202510172</v>
      </c>
      <c r="BI79" s="14">
        <f>'ANS_RevData (EN)'!BE$145</f>
        <v>2942365.052526399</v>
      </c>
      <c r="BJ79" s="14">
        <f>'ANS_RevData (EN)'!BF$145</f>
        <v>2998144.4848017814</v>
      </c>
      <c r="BK79" s="14">
        <f>'ANS_RevData (EN)'!BG$145</f>
        <v>3067868.7751460085</v>
      </c>
      <c r="BL79" s="14">
        <f>'ANS_RevData (EN)'!BH$145</f>
        <v>3123648.2074213908</v>
      </c>
      <c r="BM79" s="14">
        <f>'ANS_RevData (EN)'!BI$145</f>
        <v>3193372.4977656179</v>
      </c>
      <c r="BN79" s="14">
        <f>'ANS_RevData (EN)'!BJ$145</f>
        <v>3263096.7881098455</v>
      </c>
      <c r="BO79" s="14">
        <f>'ANS_RevData (EN)'!BK$145</f>
        <v>3318876.2203852274</v>
      </c>
      <c r="BP79" s="14">
        <f>'ANS_RevData (EN)'!BL$145</f>
        <v>3388600.5107294549</v>
      </c>
      <c r="BQ79" s="14">
        <f>'ANS_RevData (EN)'!BM$145</f>
        <v>3458324.8010736825</v>
      </c>
      <c r="BR79" s="14">
        <f>'ANS_RevData (EN)'!BN$145</f>
        <v>3528049.0914179101</v>
      </c>
      <c r="BS79" s="14">
        <f>'ANS_RevData (EN)'!BO$145</f>
        <v>3583828.5236932919</v>
      </c>
      <c r="BT79" s="15">
        <f t="shared" si="138"/>
        <v>38752760.573321626</v>
      </c>
    </row>
    <row r="80" spans="2:72" hidden="1" outlineLevel="1" x14ac:dyDescent="0.25">
      <c r="P80" s="1"/>
      <c r="Q80" s="1"/>
      <c r="AD80" s="1"/>
    </row>
    <row r="81" spans="2:72" hidden="1" outlineLevel="1" x14ac:dyDescent="0.25">
      <c r="B81" s="6" t="s">
        <v>24</v>
      </c>
      <c r="D81" s="7">
        <f t="shared" ref="D81:L81" si="139">SUBTOTAL(9,D82:D89)</f>
        <v>176290.22</v>
      </c>
      <c r="E81" s="7">
        <f t="shared" si="139"/>
        <v>243013</v>
      </c>
      <c r="F81" s="7">
        <f t="shared" si="139"/>
        <v>413997.8</v>
      </c>
      <c r="G81" s="7">
        <f t="shared" si="139"/>
        <v>669910.5</v>
      </c>
      <c r="H81" s="7">
        <f t="shared" si="139"/>
        <v>580548</v>
      </c>
      <c r="I81" s="7">
        <f t="shared" si="139"/>
        <v>845080</v>
      </c>
      <c r="J81" s="7">
        <f t="shared" si="139"/>
        <v>1042344.5</v>
      </c>
      <c r="K81" s="7">
        <f t="shared" si="139"/>
        <v>1119184.1199999999</v>
      </c>
      <c r="L81" s="7">
        <f t="shared" si="139"/>
        <v>1056187.3999999999</v>
      </c>
      <c r="M81" s="7">
        <f>SUBTOTAL(9,M82:M89)</f>
        <v>1119313.58</v>
      </c>
      <c r="N81" s="7">
        <f>SUBTOTAL(9,N82:N89)</f>
        <v>1270092.17</v>
      </c>
      <c r="O81" s="7">
        <f>SUBTOTAL(9,O82:O89)</f>
        <v>1280653.92</v>
      </c>
      <c r="P81" s="8">
        <f>SUBTOTAL(9,P82:P89)</f>
        <v>9816615.2100000009</v>
      </c>
      <c r="Q81" s="8"/>
      <c r="R81" s="7">
        <f t="shared" ref="R81:AD81" si="140">SUBTOTAL(9,R82:R89)</f>
        <v>1421493.77</v>
      </c>
      <c r="S81" s="7">
        <f t="shared" si="140"/>
        <v>1465554.36</v>
      </c>
      <c r="T81" s="7">
        <f t="shared" si="140"/>
        <v>1579628.0699999998</v>
      </c>
      <c r="U81" s="7">
        <f t="shared" si="140"/>
        <v>1464901.28</v>
      </c>
      <c r="V81" s="7">
        <f t="shared" si="140"/>
        <v>1666894.1400000001</v>
      </c>
      <c r="W81" s="7">
        <f t="shared" si="140"/>
        <v>1729652.94</v>
      </c>
      <c r="X81" s="7">
        <f t="shared" si="140"/>
        <v>1961891.59</v>
      </c>
      <c r="Y81" s="7">
        <f t="shared" si="140"/>
        <v>2799719.78</v>
      </c>
      <c r="Z81" s="7">
        <f t="shared" si="140"/>
        <v>3369856.4499999997</v>
      </c>
      <c r="AA81" s="7">
        <f>SUBTOTAL(9,AA82:AA89)</f>
        <v>3336766.76</v>
      </c>
      <c r="AB81" s="7">
        <f t="shared" si="140"/>
        <v>3141409.71</v>
      </c>
      <c r="AC81" s="7">
        <f t="shared" si="140"/>
        <v>3751166.81</v>
      </c>
      <c r="AD81" s="8">
        <f t="shared" si="140"/>
        <v>27688935.659999996</v>
      </c>
      <c r="AE81" s="7"/>
      <c r="AF81" s="7">
        <f t="shared" ref="AF81:AR81" si="141">SUBTOTAL(9,AF82:AF89)</f>
        <v>4688046.42</v>
      </c>
      <c r="AG81" s="7">
        <f t="shared" si="141"/>
        <v>4275877.17</v>
      </c>
      <c r="AH81" s="7">
        <f t="shared" si="141"/>
        <v>5370203.4900000002</v>
      </c>
      <c r="AI81" s="7">
        <f t="shared" si="141"/>
        <v>4614868.58</v>
      </c>
      <c r="AJ81" s="7">
        <f t="shared" si="141"/>
        <v>3205211.63</v>
      </c>
      <c r="AK81" s="9">
        <f t="shared" si="141"/>
        <v>5541101.0046919398</v>
      </c>
      <c r="AL81" s="9">
        <f t="shared" si="141"/>
        <v>6249644.2150493599</v>
      </c>
      <c r="AM81" s="9">
        <f t="shared" si="141"/>
        <v>6563004.4548268933</v>
      </c>
      <c r="AN81" s="9">
        <f t="shared" si="141"/>
        <v>6902913.4855107469</v>
      </c>
      <c r="AO81" s="9">
        <f t="shared" si="141"/>
        <v>7286925.8624314601</v>
      </c>
      <c r="AP81" s="9">
        <f t="shared" si="141"/>
        <v>7693559.5631836494</v>
      </c>
      <c r="AQ81" s="9">
        <f t="shared" si="141"/>
        <v>8146048.8788976399</v>
      </c>
      <c r="AR81" s="10">
        <f t="shared" si="141"/>
        <v>70537404.754591689</v>
      </c>
      <c r="AT81" s="9">
        <f>SUBTOTAL(9,AT82:AT89)</f>
        <v>8636751.8228471018</v>
      </c>
      <c r="AU81" s="9">
        <f t="shared" ref="AU81:BE81" si="142">SUBTOTAL(9,AU82:AU89)</f>
        <v>9209545.1763190683</v>
      </c>
      <c r="AV81" s="9">
        <f t="shared" si="142"/>
        <v>9829216.1009726152</v>
      </c>
      <c r="AW81" s="9">
        <f t="shared" si="142"/>
        <v>10309148.638472095</v>
      </c>
      <c r="AX81" s="9">
        <f t="shared" si="142"/>
        <v>10826733.246147308</v>
      </c>
      <c r="AY81" s="9">
        <f t="shared" si="142"/>
        <v>11371831.765001733</v>
      </c>
      <c r="AZ81" s="9">
        <f t="shared" si="142"/>
        <v>11899339.808311507</v>
      </c>
      <c r="BA81" s="9">
        <f t="shared" si="142"/>
        <v>12432526.846337289</v>
      </c>
      <c r="BB81" s="9">
        <f t="shared" si="142"/>
        <v>13003162.701802732</v>
      </c>
      <c r="BC81" s="9">
        <f t="shared" si="142"/>
        <v>13615335.350025656</v>
      </c>
      <c r="BD81" s="9">
        <f t="shared" si="142"/>
        <v>14267469.37858176</v>
      </c>
      <c r="BE81" s="9">
        <f t="shared" si="142"/>
        <v>15017636.841251846</v>
      </c>
      <c r="BF81" s="10">
        <f>SUBTOTAL(9,BF82:BF89)</f>
        <v>140418697.67607072</v>
      </c>
      <c r="BH81" s="9">
        <f>SUBTOTAL(9,BH82:BH89)</f>
        <v>15786618.007715888</v>
      </c>
      <c r="BI81" s="9">
        <f t="shared" ref="BI81:BS81" si="143">SUBTOTAL(9,BI82:BI89)</f>
        <v>16631192.481827009</v>
      </c>
      <c r="BJ81" s="9">
        <f t="shared" si="143"/>
        <v>17549349.841325782</v>
      </c>
      <c r="BK81" s="9">
        <f t="shared" si="143"/>
        <v>18442276.210501287</v>
      </c>
      <c r="BL81" s="9">
        <f t="shared" si="143"/>
        <v>19229874.809549846</v>
      </c>
      <c r="BM81" s="9">
        <f t="shared" si="143"/>
        <v>20076004.611553583</v>
      </c>
      <c r="BN81" s="9">
        <f t="shared" si="143"/>
        <v>20958143.314539555</v>
      </c>
      <c r="BO81" s="9">
        <f t="shared" si="143"/>
        <v>21872186.033709578</v>
      </c>
      <c r="BP81" s="9">
        <f t="shared" si="143"/>
        <v>22840138.086569522</v>
      </c>
      <c r="BQ81" s="9">
        <f t="shared" si="143"/>
        <v>23844786.540088926</v>
      </c>
      <c r="BR81" s="9">
        <f t="shared" si="143"/>
        <v>24898847.605841864</v>
      </c>
      <c r="BS81" s="9">
        <f t="shared" si="143"/>
        <v>26010887.265825063</v>
      </c>
      <c r="BT81" s="10">
        <f>SUBTOTAL(9,BT82:BT89)</f>
        <v>248140304.80904791</v>
      </c>
    </row>
    <row r="82" spans="2:72" hidden="1" outlineLevel="1" x14ac:dyDescent="0.25">
      <c r="B82" s="11" t="s">
        <v>7</v>
      </c>
      <c r="D82" s="12">
        <f>SUM('ANS_RevData (PH)'!D$17,'ANS_RevData (PH)'!D$33,'ANS_RevData (PH)'!D$49)</f>
        <v>550</v>
      </c>
      <c r="E82" s="12">
        <f>SUM('ANS_RevData (PH)'!E$17,'ANS_RevData (PH)'!E$33,'ANS_RevData (PH)'!E$49)</f>
        <v>600</v>
      </c>
      <c r="F82" s="12">
        <f>SUM('ANS_RevData (PH)'!F$17,'ANS_RevData (PH)'!F$33,'ANS_RevData (PH)'!F$49)</f>
        <v>1100</v>
      </c>
      <c r="G82" s="12">
        <f>SUM('ANS_RevData (PH)'!G$17,'ANS_RevData (PH)'!G$33,'ANS_RevData (PH)'!G$49)</f>
        <v>2100</v>
      </c>
      <c r="H82" s="12">
        <f>SUM('ANS_RevData (PH)'!H$17,'ANS_RevData (PH)'!H$33,'ANS_RevData (PH)'!H$49)</f>
        <v>1400</v>
      </c>
      <c r="I82" s="12">
        <f>SUM('ANS_RevData (PH)'!I$17,'ANS_RevData (PH)'!I$33,'ANS_RevData (PH)'!I$49)</f>
        <v>2700</v>
      </c>
      <c r="J82" s="12">
        <f>SUM('ANS_RevData (PH)'!J$17,'ANS_RevData (PH)'!J$33,'ANS_RevData (PH)'!J$49)</f>
        <v>4050</v>
      </c>
      <c r="K82" s="12">
        <f>SUM('ANS_RevData (PH)'!K$17,'ANS_RevData (PH)'!K$33,'ANS_RevData (PH)'!K$49)</f>
        <v>5600</v>
      </c>
      <c r="L82" s="12">
        <f>SUM('ANS_RevData (PH)'!L$17,'ANS_RevData (PH)'!L$33,'ANS_RevData (PH)'!L$49)</f>
        <v>15450</v>
      </c>
      <c r="M82" s="12">
        <f>SUM('ANS_RevData (PH)'!M$17,'ANS_RevData (PH)'!M$33,'ANS_RevData (PH)'!M$49)</f>
        <v>22450</v>
      </c>
      <c r="N82" s="12">
        <f>SUM('ANS_RevData (PH)'!N$17,'ANS_RevData (PH)'!N$33,'ANS_RevData (PH)'!N$49)</f>
        <v>20750</v>
      </c>
      <c r="O82" s="12">
        <f>SUM('ANS_RevData (PH)'!O$17,'ANS_RevData (PH)'!O$33,'ANS_RevData (PH)'!O$49)</f>
        <v>18850</v>
      </c>
      <c r="P82" s="13">
        <f>SUM(D82:O82)</f>
        <v>95600</v>
      </c>
      <c r="Q82" s="13"/>
      <c r="R82" s="12">
        <f>SUM('ANS_RevData (PH)'!P$17,'ANS_RevData (PH)'!P$33,'ANS_RevData (PH)'!P$49)</f>
        <v>16650</v>
      </c>
      <c r="S82" s="12">
        <f>SUM('ANS_RevData (PH)'!Q$17,'ANS_RevData (PH)'!Q$33,'ANS_RevData (PH)'!Q$49)</f>
        <v>37850</v>
      </c>
      <c r="T82" s="12">
        <f>SUM('ANS_RevData (PH)'!R$17,'ANS_RevData (PH)'!R$33,'ANS_RevData (PH)'!R$49)</f>
        <v>56150</v>
      </c>
      <c r="U82" s="12">
        <f>SUM('ANS_RevData (PH)'!S$17,'ANS_RevData (PH)'!S$33,'ANS_RevData (PH)'!S$49)</f>
        <v>62450</v>
      </c>
      <c r="V82" s="12">
        <f>SUM('ANS_RevData (PH)'!T$17,'ANS_RevData (PH)'!T$33,'ANS_RevData (PH)'!T$49)</f>
        <v>55700</v>
      </c>
      <c r="W82" s="12">
        <f>SUM('ANS_RevData (PH)'!U$17,'ANS_RevData (PH)'!U$33,'ANS_RevData (PH)'!U$49)</f>
        <v>71350</v>
      </c>
      <c r="X82" s="12">
        <f>SUM('ANS_RevData (PH)'!V$17,'ANS_RevData (PH)'!V$33,'ANS_RevData (PH)'!V$49)</f>
        <v>97300</v>
      </c>
      <c r="Y82" s="12">
        <f>SUM('ANS_RevData (PH)'!W$17,'ANS_RevData (PH)'!W$33,'ANS_RevData (PH)'!W$49)</f>
        <v>128150</v>
      </c>
      <c r="Z82" s="12">
        <f>SUM('ANS_RevData (PH)'!X$17,'ANS_RevData (PH)'!X$33,'ANS_RevData (PH)'!X$49)</f>
        <v>166800</v>
      </c>
      <c r="AA82" s="12">
        <f>SUM('ANS_RevData (PH)'!Y$17,'ANS_RevData (PH)'!Y$33,'ANS_RevData (PH)'!Y$49)</f>
        <v>197250</v>
      </c>
      <c r="AB82" s="12">
        <f>SUM('ANS_RevData (PH)'!Z$17,'ANS_RevData (PH)'!Z$33,'ANS_RevData (PH)'!Z$49)</f>
        <v>181850</v>
      </c>
      <c r="AC82" s="12">
        <f>SUM('ANS_RevData (PH)'!AA$17,'ANS_RevData (PH)'!AA$33,'ANS_RevData (PH)'!AA$49)</f>
        <v>223350</v>
      </c>
      <c r="AD82" s="13">
        <f>SUM(R82:AC82)</f>
        <v>1294850</v>
      </c>
      <c r="AE82" s="12"/>
      <c r="AF82" s="12">
        <f>SUM('ANS_RevData (PH)'!AF$17,'ANS_RevData (PH)'!AF$33,'ANS_RevData (PH)'!AF$49)</f>
        <v>156500</v>
      </c>
      <c r="AG82" s="12">
        <f>SUM('ANS_RevData (PH)'!AG$17,'ANS_RevData (PH)'!AG$33,'ANS_RevData (PH)'!AG$49)</f>
        <v>209900</v>
      </c>
      <c r="AH82" s="12">
        <f>SUM('ANS_RevData (PH)'!AH$17,'ANS_RevData (PH)'!AH$33,'ANS_RevData (PH)'!AH$49)</f>
        <v>220850</v>
      </c>
      <c r="AI82" s="12">
        <f>SUM('ANS_RevData (PH)'!AI$17,'ANS_RevData (PH)'!AI$33,'ANS_RevData (PH)'!AI$49)</f>
        <v>202350</v>
      </c>
      <c r="AJ82" s="12">
        <f>SUM('ANS_RevData (PH)'!AJ$17,'ANS_RevData (PH)'!AJ$33,'ANS_RevData (PH)'!AJ$49)</f>
        <v>180600</v>
      </c>
      <c r="AK82" s="14">
        <f>SUM('ANS_RevData (PH)'!AK$17,'ANS_RevData (PH)'!AK$33,'ANS_RevData (PH)'!AK$49)</f>
        <v>489940.53576685308</v>
      </c>
      <c r="AL82" s="14">
        <f>SUM('ANS_RevData (PH)'!AL$17,'ANS_RevData (PH)'!AL$33,'ANS_RevData (PH)'!AL$49)</f>
        <v>711204.00353252864</v>
      </c>
      <c r="AM82" s="14">
        <f>SUM('ANS_RevData (PH)'!AM$17,'ANS_RevData (PH)'!AM$33,'ANS_RevData (PH)'!AM$49)</f>
        <v>817884.60406240798</v>
      </c>
      <c r="AN82" s="14">
        <f>SUM('ANS_RevData (PH)'!AN$17,'ANS_RevData (PH)'!AN$33,'ANS_RevData (PH)'!AN$49)</f>
        <v>944320.87135707971</v>
      </c>
      <c r="AO82" s="14">
        <f>SUM('ANS_RevData (PH)'!AO$17,'ANS_RevData (PH)'!AO$33,'ANS_RevData (PH)'!AO$49)</f>
        <v>1086561.6720635854</v>
      </c>
      <c r="AP82" s="14">
        <f>SUM('ANS_RevData (PH)'!AP$17,'ANS_RevData (PH)'!AP$33,'ANS_RevData (PH)'!AP$49)</f>
        <v>1248558.1395348837</v>
      </c>
      <c r="AQ82" s="14">
        <f>SUM('ANS_RevData (PH)'!AQ$17,'ANS_RevData (PH)'!AQ$33,'ANS_RevData (PH)'!AQ$49)</f>
        <v>1438212.5404768912</v>
      </c>
      <c r="AR82" s="15">
        <f>SUM(AF82:AQ82)</f>
        <v>7706882.3667942295</v>
      </c>
      <c r="AT82" s="14">
        <f>SUM('ANS_RevData (PH)'!AR$17,'ANS_RevData (PH)'!AR$33,'ANS_RevData (PH)'!AR$49)</f>
        <v>1655524.8748896085</v>
      </c>
      <c r="AU82" s="14">
        <f>SUM('ANS_RevData (PH)'!AS$17,'ANS_RevData (PH)'!AS$33,'ANS_RevData (PH)'!AS$49)</f>
        <v>1904446.2761259933</v>
      </c>
      <c r="AV82" s="14">
        <f>SUM('ANS_RevData (PH)'!AT$17,'ANS_RevData (PH)'!AT$33,'ANS_RevData (PH)'!AT$49)</f>
        <v>2184976.7441860465</v>
      </c>
      <c r="AW82" s="14">
        <f>SUM('ANS_RevData (PH)'!AU$17,'ANS_RevData (PH)'!AU$33,'ANS_RevData (PH)'!AU$49)</f>
        <v>2328271.180453341</v>
      </c>
      <c r="AX82" s="14">
        <f>SUM('ANS_RevData (PH)'!AV$17,'ANS_RevData (PH)'!AV$33,'ANS_RevData (PH)'!AV$49)</f>
        <v>2461687.7833382394</v>
      </c>
      <c r="AY82" s="14">
        <f>SUM('ANS_RevData (PH)'!AW$17,'ANS_RevData (PH)'!AW$33,'ANS_RevData (PH)'!AW$49)</f>
        <v>2603006.652929055</v>
      </c>
      <c r="AZ82" s="14">
        <f>SUM('ANS_RevData (PH)'!AX$17,'ANS_RevData (PH)'!AX$33,'ANS_RevData (PH)'!AX$49)</f>
        <v>2752359.4936708859</v>
      </c>
      <c r="BA82" s="14">
        <f>SUM('ANS_RevData (PH)'!AY$17,'ANS_RevData (PH)'!AY$33,'ANS_RevData (PH)'!AY$49)</f>
        <v>2909746.3055637325</v>
      </c>
      <c r="BB82" s="14">
        <f>SUM('ANS_RevData (PH)'!AZ$17,'ANS_RevData (PH)'!AZ$33,'ANS_RevData (PH)'!AZ$49)</f>
        <v>3075035.3841624963</v>
      </c>
      <c r="BC82" s="14">
        <f>SUM('ANS_RevData (PH)'!BA$17,'ANS_RevData (PH)'!BA$33,'ANS_RevData (PH)'!BA$49)</f>
        <v>3251124.2272593463</v>
      </c>
      <c r="BD82" s="14">
        <f>SUM('ANS_RevData (PH)'!BB$17,'ANS_RevData (PH)'!BB$33,'ANS_RevData (PH)'!BB$49)</f>
        <v>3437749.4259640859</v>
      </c>
      <c r="BE82" s="14">
        <f>SUM('ANS_RevData (PH)'!BC$17,'ANS_RevData (PH)'!BC$33,'ANS_RevData (PH)'!BC$49)</f>
        <v>3635174.3891669116</v>
      </c>
      <c r="BF82" s="15">
        <f>SUM(AT82:BE82)</f>
        <v>32199102.737709742</v>
      </c>
      <c r="BH82" s="14">
        <f>SUM('ANS_RevData (PH)'!BD$17,'ANS_RevData (PH)'!BD$33,'ANS_RevData (PH)'!BD$49)</f>
        <v>3843135.7079776269</v>
      </c>
      <c r="BI82" s="14">
        <f>SUM('ANS_RevData (PH)'!BE$17,'ANS_RevData (PH)'!BE$33,'ANS_RevData (PH)'!BE$49)</f>
        <v>4061896.7912864289</v>
      </c>
      <c r="BJ82" s="14">
        <f>SUM('ANS_RevData (PH)'!BF$17,'ANS_RevData (PH)'!BF$33,'ANS_RevData (PH)'!BF$49)</f>
        <v>4293960.023550191</v>
      </c>
      <c r="BK82" s="14">
        <f>SUM('ANS_RevData (PH)'!BG$17,'ANS_RevData (PH)'!BG$33,'ANS_RevData (PH)'!BG$49)</f>
        <v>4539325.4047689131</v>
      </c>
      <c r="BL82" s="14">
        <f>SUM('ANS_RevData (PH)'!BH$17,'ANS_RevData (PH)'!BH$33,'ANS_RevData (PH)'!BH$49)</f>
        <v>4797992.9349425957</v>
      </c>
      <c r="BM82" s="14">
        <f>SUM('ANS_RevData (PH)'!BI$17,'ANS_RevData (PH)'!BI$33,'ANS_RevData (PH)'!BI$49)</f>
        <v>5072728.4074183097</v>
      </c>
      <c r="BN82" s="14">
        <f>SUM('ANS_RevData (PH)'!BJ$17,'ANS_RevData (PH)'!BJ$33,'ANS_RevData (PH)'!BJ$49)</f>
        <v>5363400.1177509567</v>
      </c>
      <c r="BO82" s="14">
        <f>SUM('ANS_RevData (PH)'!BK$17,'ANS_RevData (PH)'!BK$33,'ANS_RevData (PH)'!BK$49)</f>
        <v>5670139.7703856342</v>
      </c>
      <c r="BP82" s="14">
        <f>SUM('ANS_RevData (PH)'!BL$17,'ANS_RevData (PH)'!BL$33,'ANS_RevData (PH)'!BL$49)</f>
        <v>5995449.7497792169</v>
      </c>
      <c r="BQ82" s="14">
        <f>SUM('ANS_RevData (PH)'!BM$17,'ANS_RevData (PH)'!BM$33,'ANS_RevData (PH)'!BM$49)</f>
        <v>6339461.7603768026</v>
      </c>
      <c r="BR82" s="14">
        <f>SUM('ANS_RevData (PH)'!BN$17,'ANS_RevData (PH)'!BN$33,'ANS_RevData (PH)'!BN$49)</f>
        <v>6702175.8021783922</v>
      </c>
      <c r="BS82" s="14">
        <f>SUM('ANS_RevData (PH)'!BO$17,'ANS_RevData (PH)'!BO$33,'ANS_RevData (PH)'!BO$49)</f>
        <v>7086225.964085958</v>
      </c>
      <c r="BT82" s="15">
        <f>SUM(BH82:BS82)</f>
        <v>63765892.43450103</v>
      </c>
    </row>
    <row r="83" spans="2:72" hidden="1" outlineLevel="1" x14ac:dyDescent="0.25">
      <c r="B83" s="11" t="s">
        <v>8</v>
      </c>
      <c r="D83" s="12">
        <f t="shared" ref="D83:P83" si="144">SUBTOTAL(9,D84:D88)</f>
        <v>72417</v>
      </c>
      <c r="E83" s="12">
        <f t="shared" si="144"/>
        <v>89134</v>
      </c>
      <c r="F83" s="12">
        <f t="shared" si="144"/>
        <v>163506.79999999999</v>
      </c>
      <c r="G83" s="12">
        <f t="shared" si="144"/>
        <v>245410.5</v>
      </c>
      <c r="H83" s="12">
        <f t="shared" si="144"/>
        <v>140950</v>
      </c>
      <c r="I83" s="12">
        <f t="shared" si="144"/>
        <v>235341</v>
      </c>
      <c r="J83" s="12">
        <f t="shared" si="144"/>
        <v>256594.5</v>
      </c>
      <c r="K83" s="12">
        <f t="shared" si="144"/>
        <v>218479.8</v>
      </c>
      <c r="L83" s="12">
        <f t="shared" si="144"/>
        <v>259519.4</v>
      </c>
      <c r="M83" s="12">
        <f t="shared" si="144"/>
        <v>426278.1</v>
      </c>
      <c r="N83" s="12">
        <f t="shared" si="144"/>
        <v>355506.1</v>
      </c>
      <c r="O83" s="12">
        <f t="shared" si="144"/>
        <v>396744.8</v>
      </c>
      <c r="P83" s="13">
        <f t="shared" si="144"/>
        <v>2859882.0000000005</v>
      </c>
      <c r="Q83" s="13"/>
      <c r="R83" s="12">
        <f t="shared" ref="R83:AD83" si="145">SUBTOTAL(9,R84:R88)</f>
        <v>404979.5</v>
      </c>
      <c r="S83" s="12">
        <f t="shared" si="145"/>
        <v>453601.05</v>
      </c>
      <c r="T83" s="12">
        <f t="shared" si="145"/>
        <v>435074.16000000003</v>
      </c>
      <c r="U83" s="12">
        <f t="shared" si="145"/>
        <v>391866.86</v>
      </c>
      <c r="V83" s="12">
        <f t="shared" si="145"/>
        <v>461002.6</v>
      </c>
      <c r="W83" s="12">
        <f t="shared" si="145"/>
        <v>454119</v>
      </c>
      <c r="X83" s="12">
        <f t="shared" si="145"/>
        <v>446813.8</v>
      </c>
      <c r="Y83" s="12">
        <f t="shared" si="145"/>
        <v>800086.9</v>
      </c>
      <c r="Z83" s="12">
        <f t="shared" si="145"/>
        <v>1011849.65</v>
      </c>
      <c r="AA83" s="12">
        <f t="shared" si="145"/>
        <v>979727.5</v>
      </c>
      <c r="AB83" s="12">
        <f t="shared" si="145"/>
        <v>1013528.6</v>
      </c>
      <c r="AC83" s="12">
        <f t="shared" si="145"/>
        <v>1750326.6</v>
      </c>
      <c r="AD83" s="13">
        <f t="shared" si="145"/>
        <v>8602976.2199999988</v>
      </c>
      <c r="AE83" s="12"/>
      <c r="AF83" s="12">
        <f t="shared" ref="AF83:AR83" si="146">SUBTOTAL(9,AF84:AF88)</f>
        <v>2659470</v>
      </c>
      <c r="AG83" s="12">
        <f t="shared" si="146"/>
        <v>2241598.17</v>
      </c>
      <c r="AH83" s="12">
        <f t="shared" si="146"/>
        <v>3026860.1</v>
      </c>
      <c r="AI83" s="12">
        <f t="shared" si="146"/>
        <v>2289507.5699999998</v>
      </c>
      <c r="AJ83" s="12">
        <f t="shared" si="146"/>
        <v>1632670.1300000001</v>
      </c>
      <c r="AK83" s="14">
        <f t="shared" si="146"/>
        <v>1993725.9440916441</v>
      </c>
      <c r="AL83" s="14">
        <f t="shared" si="146"/>
        <v>1688656.4577124678</v>
      </c>
      <c r="AM83" s="14">
        <f t="shared" si="146"/>
        <v>1779067.4601002594</v>
      </c>
      <c r="AN83" s="14">
        <f t="shared" si="146"/>
        <v>1876271.5866295765</v>
      </c>
      <c r="AO83" s="14">
        <f t="shared" si="146"/>
        <v>1988855.7885550475</v>
      </c>
      <c r="AP83" s="14">
        <f t="shared" si="146"/>
        <v>2104305.6475472017</v>
      </c>
      <c r="AQ83" s="14">
        <f t="shared" si="146"/>
        <v>2237953.1880304478</v>
      </c>
      <c r="AR83" s="15">
        <f t="shared" si="146"/>
        <v>25518942.042666644</v>
      </c>
      <c r="AT83" s="14">
        <f t="shared" ref="AT83:BF83" si="147">SUBTOTAL(9,AT84:AT88)</f>
        <v>2382156.4232784547</v>
      </c>
      <c r="AU83" s="14">
        <f t="shared" si="147"/>
        <v>2563922.2637964254</v>
      </c>
      <c r="AV83" s="14">
        <f t="shared" si="147"/>
        <v>2760956.6086723101</v>
      </c>
      <c r="AW83" s="14">
        <f t="shared" si="147"/>
        <v>2955488.5981868841</v>
      </c>
      <c r="AX83" s="14">
        <f t="shared" si="147"/>
        <v>3184631.7538307142</v>
      </c>
      <c r="AY83" s="14">
        <f t="shared" si="147"/>
        <v>3433386.553947839</v>
      </c>
      <c r="AZ83" s="14">
        <f t="shared" si="147"/>
        <v>3656516.9073692984</v>
      </c>
      <c r="BA83" s="14">
        <f t="shared" si="147"/>
        <v>3864373.5469268742</v>
      </c>
      <c r="BB83" s="14">
        <f t="shared" si="147"/>
        <v>4101776.7372181956</v>
      </c>
      <c r="BC83" s="14">
        <f t="shared" si="147"/>
        <v>4356998.2183400374</v>
      </c>
      <c r="BD83" s="14">
        <f t="shared" si="147"/>
        <v>4641644.7241871711</v>
      </c>
      <c r="BE83" s="14">
        <f t="shared" si="147"/>
        <v>5000606.1622213246</v>
      </c>
      <c r="BF83" s="15">
        <f t="shared" si="147"/>
        <v>42902458.497975528</v>
      </c>
      <c r="BH83" s="14">
        <f t="shared" ref="BH83:BT83" si="148">SUBTOTAL(9,BH84:BH88)</f>
        <v>5367844.9484415464</v>
      </c>
      <c r="BI83" s="14">
        <f t="shared" si="148"/>
        <v>5786958.540381887</v>
      </c>
      <c r="BJ83" s="14">
        <f t="shared" si="148"/>
        <v>6279271.6061837906</v>
      </c>
      <c r="BK83" s="14">
        <f t="shared" si="148"/>
        <v>6707214.057849722</v>
      </c>
      <c r="BL83" s="14">
        <f t="shared" si="148"/>
        <v>7029445.3278626185</v>
      </c>
      <c r="BM83" s="14">
        <f t="shared" si="148"/>
        <v>7368302.3836709149</v>
      </c>
      <c r="BN83" s="14">
        <f t="shared" si="148"/>
        <v>7727232.1026045131</v>
      </c>
      <c r="BO83" s="14">
        <f t="shared" si="148"/>
        <v>8101997.8954201303</v>
      </c>
      <c r="BP83" s="14">
        <f t="shared" si="148"/>
        <v>8499183.9577378929</v>
      </c>
      <c r="BQ83" s="14">
        <f t="shared" si="148"/>
        <v>8914364.3895111121</v>
      </c>
      <c r="BR83" s="14">
        <f t="shared" si="148"/>
        <v>9347336.6648849845</v>
      </c>
      <c r="BS83" s="14">
        <f t="shared" si="148"/>
        <v>9804032.6769542694</v>
      </c>
      <c r="BT83" s="15">
        <f t="shared" si="148"/>
        <v>90933184.551503375</v>
      </c>
    </row>
    <row r="84" spans="2:72" s="16" customFormat="1" ht="12.75" hidden="1" outlineLevel="2" x14ac:dyDescent="0.2">
      <c r="B84" s="17" t="s">
        <v>9</v>
      </c>
      <c r="D84" s="18">
        <f>'ANS_RevData (PH)'!D$81</f>
        <v>51617</v>
      </c>
      <c r="E84" s="18">
        <f>'ANS_RevData (PH)'!E$81</f>
        <v>64524</v>
      </c>
      <c r="F84" s="18">
        <f>'ANS_RevData (PH)'!F$81</f>
        <v>125794.8</v>
      </c>
      <c r="G84" s="18">
        <f>'ANS_RevData (PH)'!G$81</f>
        <v>182539.5</v>
      </c>
      <c r="H84" s="18">
        <f>'ANS_RevData (PH)'!H$81</f>
        <v>98370</v>
      </c>
      <c r="I84" s="18">
        <f>'ANS_RevData (PH)'!I$81</f>
        <v>140230</v>
      </c>
      <c r="J84" s="18">
        <f>'ANS_RevData (PH)'!J$81</f>
        <v>148470</v>
      </c>
      <c r="K84" s="18">
        <f>'ANS_RevData (PH)'!K$81</f>
        <v>100696.9</v>
      </c>
      <c r="L84" s="18">
        <f>'ANS_RevData (PH)'!L$81</f>
        <v>124058.9</v>
      </c>
      <c r="M84" s="18">
        <f>'ANS_RevData (PH)'!M$81</f>
        <v>204560.1</v>
      </c>
      <c r="N84" s="18">
        <f>'ANS_RevData (PH)'!N$81</f>
        <v>146015.1</v>
      </c>
      <c r="O84" s="18">
        <f>'ANS_RevData (PH)'!O$81</f>
        <v>170752.8</v>
      </c>
      <c r="P84" s="19">
        <f t="shared" ref="P84:P89" si="149">SUM(D84:O84)</f>
        <v>1557629.1000000003</v>
      </c>
      <c r="Q84" s="19"/>
      <c r="R84" s="18">
        <f>'ANS_RevData (PH)'!P$81</f>
        <v>131148</v>
      </c>
      <c r="S84" s="18">
        <f>'ANS_RevData (PH)'!Q$81</f>
        <v>178782.05</v>
      </c>
      <c r="T84" s="18">
        <f>'ANS_RevData (PH)'!R$81</f>
        <v>157106.16</v>
      </c>
      <c r="U84" s="18">
        <f>'ANS_RevData (PH)'!S$81</f>
        <v>154819.35999999999</v>
      </c>
      <c r="V84" s="18">
        <f>'ANS_RevData (PH)'!T$81</f>
        <v>160376.1</v>
      </c>
      <c r="W84" s="18">
        <f>'ANS_RevData (PH)'!U$81</f>
        <v>199521.5</v>
      </c>
      <c r="X84" s="18">
        <f>'ANS_RevData (PH)'!V$81</f>
        <v>170483.3</v>
      </c>
      <c r="Y84" s="18">
        <f>'ANS_RevData (PH)'!W$81</f>
        <v>214057.9</v>
      </c>
      <c r="Z84" s="18">
        <f>'ANS_RevData (PH)'!X$81</f>
        <v>204014.15</v>
      </c>
      <c r="AA84" s="18">
        <f>'ANS_RevData (PH)'!Y$81</f>
        <v>239668</v>
      </c>
      <c r="AB84" s="18">
        <f>'ANS_RevData (PH)'!Z$81</f>
        <v>237741.1</v>
      </c>
      <c r="AC84" s="18">
        <f>'ANS_RevData (PH)'!AA$81</f>
        <v>250092.6</v>
      </c>
      <c r="AD84" s="19">
        <f t="shared" ref="AD84:AD89" si="150">SUM(R84:AC84)</f>
        <v>2297810.2199999997</v>
      </c>
      <c r="AE84" s="18"/>
      <c r="AF84" s="18">
        <f>'ANS_RevData (PH)'!AF$81</f>
        <v>239231.5</v>
      </c>
      <c r="AG84" s="18">
        <f>'ANS_RevData (PH)'!AG$81</f>
        <v>221267.5</v>
      </c>
      <c r="AH84" s="18">
        <f>'ANS_RevData (PH)'!AH$81</f>
        <v>277916.59999999998</v>
      </c>
      <c r="AI84" s="18">
        <f>'ANS_RevData (PH)'!AI$81</f>
        <v>216928.62</v>
      </c>
      <c r="AJ84" s="18">
        <f>'ANS_RevData (PH)'!AJ$81</f>
        <v>140909.97999999998</v>
      </c>
      <c r="AK84" s="20">
        <f>'ANS_RevData (PH)'!AK$81</f>
        <v>398269.70805820054</v>
      </c>
      <c r="AL84" s="20">
        <f>'ANS_RevData (PH)'!AL$81</f>
        <v>487005.91728041286</v>
      </c>
      <c r="AM84" s="20">
        <f>'ANS_RevData (PH)'!AM$81</f>
        <v>506643.25265462307</v>
      </c>
      <c r="AN84" s="20">
        <f>'ANS_RevData (PH)'!AN$81</f>
        <v>530208.05510367535</v>
      </c>
      <c r="AO84" s="20">
        <f>'ANS_RevData (PH)'!AO$81</f>
        <v>553772.85755272757</v>
      </c>
      <c r="AP84" s="20">
        <f>'ANS_RevData (PH)'!AP$81</f>
        <v>577337.66000177979</v>
      </c>
      <c r="AQ84" s="20">
        <f>'ANS_RevData (PH)'!AQ$81</f>
        <v>604829.92952567409</v>
      </c>
      <c r="AR84" s="21">
        <f t="shared" ref="AR84:AR89" si="151">SUM(AF84:AQ84)</f>
        <v>4754321.5801770939</v>
      </c>
      <c r="AT84" s="20">
        <f>'ANS_RevData (PH)'!AR$81</f>
        <v>632322.19904956839</v>
      </c>
      <c r="AU84" s="20">
        <f>'ANS_RevData (PH)'!AS$81</f>
        <v>680433.67071638338</v>
      </c>
      <c r="AV84" s="20">
        <f>'ANS_RevData (PH)'!AT$81</f>
        <v>734436.34299546143</v>
      </c>
      <c r="AW84" s="20">
        <f>'ANS_RevData (PH)'!AU$81</f>
        <v>763646.87936459901</v>
      </c>
      <c r="AX84" s="20">
        <f>'ANS_RevData (PH)'!AV$81</f>
        <v>801203.28326777602</v>
      </c>
      <c r="AY84" s="20">
        <f>'ANS_RevData (PH)'!AW$81</f>
        <v>834586.75340393337</v>
      </c>
      <c r="AZ84" s="20">
        <f>'ANS_RevData (PH)'!AX$81</f>
        <v>876316.09107413003</v>
      </c>
      <c r="BA84" s="20">
        <f>'ANS_RevData (PH)'!AY$81</f>
        <v>913872.49497730704</v>
      </c>
      <c r="BB84" s="20">
        <f>'ANS_RevData (PH)'!AZ$81</f>
        <v>955601.8326475037</v>
      </c>
      <c r="BC84" s="20">
        <f>'ANS_RevData (PH)'!BA$81</f>
        <v>997331.17031770037</v>
      </c>
      <c r="BD84" s="20">
        <f>'ANS_RevData (PH)'!BB$81</f>
        <v>1039060.507987897</v>
      </c>
      <c r="BE84" s="20">
        <f>'ANS_RevData (PH)'!BC$81</f>
        <v>1121169.1165213136</v>
      </c>
      <c r="BF84" s="21">
        <f t="shared" ref="BF84:BF89" si="152">SUM(AT84:BE84)</f>
        <v>10349980.342323573</v>
      </c>
      <c r="BH84" s="20">
        <f>'ANS_RevData (PH)'!BD$81</f>
        <v>1168421.4547655068</v>
      </c>
      <c r="BI84" s="20">
        <f>'ANS_RevData (PH)'!BE$81</f>
        <v>1219969.4601228086</v>
      </c>
      <c r="BJ84" s="20">
        <f>'ANS_RevData (PH)'!BF$81</f>
        <v>1280108.7997063273</v>
      </c>
      <c r="BK84" s="20">
        <f>'ANS_RevData (PH)'!BG$81</f>
        <v>1335952.4721767374</v>
      </c>
      <c r="BL84" s="20">
        <f>'ANS_RevData (PH)'!BH$81</f>
        <v>1396091.8117602563</v>
      </c>
      <c r="BM84" s="20">
        <f>'ANS_RevData (PH)'!BI$81</f>
        <v>1456231.151343775</v>
      </c>
      <c r="BN84" s="20">
        <f>'ANS_RevData (PH)'!BJ$81</f>
        <v>1520666.1580404022</v>
      </c>
      <c r="BO84" s="20">
        <f>'ANS_RevData (PH)'!BK$81</f>
        <v>1589396.8318501378</v>
      </c>
      <c r="BP84" s="20">
        <f>'ANS_RevData (PH)'!BL$81</f>
        <v>1662423.1727729819</v>
      </c>
      <c r="BQ84" s="20">
        <f>'ANS_RevData (PH)'!BM$81</f>
        <v>1735449.5136958263</v>
      </c>
      <c r="BR84" s="20">
        <f>'ANS_RevData (PH)'!BN$81</f>
        <v>1812771.5217317787</v>
      </c>
      <c r="BS84" s="20">
        <f>'ANS_RevData (PH)'!BO$81</f>
        <v>1894389.19688084</v>
      </c>
      <c r="BT84" s="21">
        <f t="shared" ref="BT84:BT89" si="153">SUM(BH84:BS84)</f>
        <v>18071871.544847377</v>
      </c>
    </row>
    <row r="85" spans="2:72" s="16" customFormat="1" ht="12.75" hidden="1" outlineLevel="2" x14ac:dyDescent="0.2">
      <c r="B85" s="17" t="s">
        <v>10</v>
      </c>
      <c r="D85" s="18">
        <f>'ANS_RevData (PH)'!D$97</f>
        <v>20800</v>
      </c>
      <c r="E85" s="18">
        <f>'ANS_RevData (PH)'!E$97</f>
        <v>24610</v>
      </c>
      <c r="F85" s="18">
        <f>'ANS_RevData (PH)'!F$97</f>
        <v>37712</v>
      </c>
      <c r="G85" s="18">
        <f>'ANS_RevData (PH)'!G$97</f>
        <v>62871</v>
      </c>
      <c r="H85" s="18">
        <f>'ANS_RevData (PH)'!H$97</f>
        <v>42580</v>
      </c>
      <c r="I85" s="18">
        <f>'ANS_RevData (PH)'!I$97</f>
        <v>95111</v>
      </c>
      <c r="J85" s="18">
        <f>'ANS_RevData (PH)'!J$97</f>
        <v>108124.5</v>
      </c>
      <c r="K85" s="18">
        <f>'ANS_RevData (PH)'!K$97</f>
        <v>117694.5</v>
      </c>
      <c r="L85" s="18">
        <f>'ANS_RevData (PH)'!L$97</f>
        <v>135460.5</v>
      </c>
      <c r="M85" s="18">
        <f>'ANS_RevData (PH)'!M$97</f>
        <v>221718</v>
      </c>
      <c r="N85" s="18">
        <f>'ANS_RevData (PH)'!N$97</f>
        <v>209491</v>
      </c>
      <c r="O85" s="18">
        <f>'ANS_RevData (PH)'!O$97</f>
        <v>225992</v>
      </c>
      <c r="P85" s="19">
        <f t="shared" si="149"/>
        <v>1302164.5</v>
      </c>
      <c r="Q85" s="19"/>
      <c r="R85" s="18">
        <f>'ANS_RevData (PH)'!P$97</f>
        <v>273831.5</v>
      </c>
      <c r="S85" s="18">
        <f>'ANS_RevData (PH)'!Q$97</f>
        <v>274819</v>
      </c>
      <c r="T85" s="18">
        <f>'ANS_RevData (PH)'!R$97</f>
        <v>277968</v>
      </c>
      <c r="U85" s="18">
        <f>'ANS_RevData (PH)'!S$97</f>
        <v>236997.5</v>
      </c>
      <c r="V85" s="18">
        <f>'ANS_RevData (PH)'!T$97</f>
        <v>298626.5</v>
      </c>
      <c r="W85" s="18">
        <f>'ANS_RevData (PH)'!U$97</f>
        <v>253597.5</v>
      </c>
      <c r="X85" s="18">
        <f>'ANS_RevData (PH)'!V$97</f>
        <v>273330.5</v>
      </c>
      <c r="Y85" s="18">
        <f>'ANS_RevData (PH)'!W$97</f>
        <v>334079</v>
      </c>
      <c r="Z85" s="18">
        <f>'ANS_RevData (PH)'!X$97</f>
        <v>351535.5</v>
      </c>
      <c r="AA85" s="18">
        <f>'ANS_RevData (PH)'!Y$97</f>
        <v>335309.5</v>
      </c>
      <c r="AB85" s="18">
        <f>'ANS_RevData (PH)'!Z$97</f>
        <v>341937.5</v>
      </c>
      <c r="AC85" s="18">
        <f>'ANS_RevData (PH)'!AA$97</f>
        <v>460684</v>
      </c>
      <c r="AD85" s="19">
        <f t="shared" si="150"/>
        <v>3712716</v>
      </c>
      <c r="AE85" s="18"/>
      <c r="AF85" s="18">
        <f>'ANS_RevData (PH)'!AF$97</f>
        <v>624788.5</v>
      </c>
      <c r="AG85" s="18">
        <f>'ANS_RevData (PH)'!AG$97</f>
        <v>702840.66999999993</v>
      </c>
      <c r="AH85" s="18">
        <f>'ANS_RevData (PH)'!AH$97</f>
        <v>991954.5</v>
      </c>
      <c r="AI85" s="18">
        <f>'ANS_RevData (PH)'!AI$97</f>
        <v>804961.2</v>
      </c>
      <c r="AJ85" s="18">
        <f>'ANS_RevData (PH)'!AJ$97</f>
        <v>547605.30000000005</v>
      </c>
      <c r="AK85" s="20">
        <f>'ANS_RevData (PH)'!AK$97</f>
        <v>858864.01336277928</v>
      </c>
      <c r="AL85" s="20">
        <f>'ANS_RevData (PH)'!AL$97</f>
        <v>1011990.426271538</v>
      </c>
      <c r="AM85" s="20">
        <f>'ANS_RevData (PH)'!AM$97</f>
        <v>1052673.4584834592</v>
      </c>
      <c r="AN85" s="20">
        <f>'ANS_RevData (PH)'!AN$97</f>
        <v>1088271.1116688901</v>
      </c>
      <c r="AO85" s="20">
        <f>'ANS_RevData (PH)'!AO$97</f>
        <v>1134039.5229073013</v>
      </c>
      <c r="AP85" s="20">
        <f>'ANS_RevData (PH)'!AP$97</f>
        <v>1174722.5551192225</v>
      </c>
      <c r="AQ85" s="20">
        <f>'ANS_RevData (PH)'!AQ$97</f>
        <v>1220490.9663576337</v>
      </c>
      <c r="AR85" s="21">
        <f t="shared" si="151"/>
        <v>11213202.224170825</v>
      </c>
      <c r="AT85" s="20">
        <f>'ANS_RevData (PH)'!AR$97</f>
        <v>1266259.3775960449</v>
      </c>
      <c r="AU85" s="20">
        <f>'ANS_RevData (PH)'!AS$97</f>
        <v>1317113.1678609464</v>
      </c>
      <c r="AV85" s="20">
        <f>'ANS_RevData (PH)'!AT$97</f>
        <v>1362881.5790993576</v>
      </c>
      <c r="AW85" s="20">
        <f>'ANS_RevData (PH)'!AU$97</f>
        <v>1413735.3693642591</v>
      </c>
      <c r="AX85" s="20">
        <f>'ANS_RevData (PH)'!AV$97</f>
        <v>1469674.5386556506</v>
      </c>
      <c r="AY85" s="20">
        <f>'ANS_RevData (PH)'!AW$97</f>
        <v>1525613.7079470423</v>
      </c>
      <c r="AZ85" s="20">
        <f>'ANS_RevData (PH)'!AX$97</f>
        <v>1581552.8772384338</v>
      </c>
      <c r="BA85" s="20">
        <f>'ANS_RevData (PH)'!AY$97</f>
        <v>1637492.0465298253</v>
      </c>
      <c r="BB85" s="20">
        <f>'ANS_RevData (PH)'!AZ$97</f>
        <v>1703601.9738741971</v>
      </c>
      <c r="BC85" s="20">
        <f>'ANS_RevData (PH)'!BA$97</f>
        <v>1764626.5221920789</v>
      </c>
      <c r="BD85" s="20">
        <f>'ANS_RevData (PH)'!BB$97</f>
        <v>1830736.4495364507</v>
      </c>
      <c r="BE85" s="20">
        <f>'ANS_RevData (PH)'!BC$97</f>
        <v>1896846.3768808225</v>
      </c>
      <c r="BF85" s="21">
        <f t="shared" si="152"/>
        <v>18770133.986775108</v>
      </c>
      <c r="BH85" s="20">
        <f>'ANS_RevData (PH)'!BD$97</f>
        <v>1968041.6832516845</v>
      </c>
      <c r="BI85" s="20">
        <f>'ANS_RevData (PH)'!BE$97</f>
        <v>2039236.9896225464</v>
      </c>
      <c r="BJ85" s="20">
        <f>'ANS_RevData (PH)'!BF$97</f>
        <v>2115517.6750198985</v>
      </c>
      <c r="BK85" s="20">
        <f>'ANS_RevData (PH)'!BG$97</f>
        <v>2196883.7394437408</v>
      </c>
      <c r="BL85" s="20">
        <f>'ANS_RevData (PH)'!BH$97</f>
        <v>2278249.8038675832</v>
      </c>
      <c r="BM85" s="20">
        <f>'ANS_RevData (PH)'!BI$97</f>
        <v>2364701.2473179153</v>
      </c>
      <c r="BN85" s="20">
        <f>'ANS_RevData (PH)'!BJ$97</f>
        <v>2456238.0697947377</v>
      </c>
      <c r="BO85" s="20">
        <f>'ANS_RevData (PH)'!BK$97</f>
        <v>2547774.8922715606</v>
      </c>
      <c r="BP85" s="20">
        <f>'ANS_RevData (PH)'!BL$97</f>
        <v>2644397.0937748733</v>
      </c>
      <c r="BQ85" s="20">
        <f>'ANS_RevData (PH)'!BM$97</f>
        <v>2746104.6743046758</v>
      </c>
      <c r="BR85" s="20">
        <f>'ANS_RevData (PH)'!BN$97</f>
        <v>2847812.2548344787</v>
      </c>
      <c r="BS85" s="20">
        <f>'ANS_RevData (PH)'!BO$97</f>
        <v>2954605.2143907719</v>
      </c>
      <c r="BT85" s="21">
        <f t="shared" si="153"/>
        <v>29159563.337894466</v>
      </c>
    </row>
    <row r="86" spans="2:72" s="16" customFormat="1" ht="12.75" hidden="1" outlineLevel="2" x14ac:dyDescent="0.2">
      <c r="B86" s="17" t="s">
        <v>11</v>
      </c>
      <c r="D86" s="18">
        <f>'ANS_RevData (PH)'!D$113</f>
        <v>0</v>
      </c>
      <c r="E86" s="18">
        <f>'ANS_RevData (PH)'!E$113</f>
        <v>0</v>
      </c>
      <c r="F86" s="18">
        <f>'ANS_RevData (PH)'!F$113</f>
        <v>0</v>
      </c>
      <c r="G86" s="18">
        <f>'ANS_RevData (PH)'!G$113</f>
        <v>0</v>
      </c>
      <c r="H86" s="18">
        <f>'ANS_RevData (PH)'!H$113</f>
        <v>0</v>
      </c>
      <c r="I86" s="18">
        <f>'ANS_RevData (PH)'!I$113</f>
        <v>0</v>
      </c>
      <c r="J86" s="18">
        <f>'ANS_RevData (PH)'!J$113</f>
        <v>0</v>
      </c>
      <c r="K86" s="18">
        <f>'ANS_RevData (PH)'!K$113</f>
        <v>0</v>
      </c>
      <c r="L86" s="18">
        <f>'ANS_RevData (PH)'!L$113</f>
        <v>0</v>
      </c>
      <c r="M86" s="18">
        <f>'ANS_RevData (PH)'!M$113</f>
        <v>0</v>
      </c>
      <c r="N86" s="18">
        <f>'ANS_RevData (PH)'!N$113</f>
        <v>0</v>
      </c>
      <c r="O86" s="18">
        <f>'ANS_RevData (PH)'!O$113</f>
        <v>0</v>
      </c>
      <c r="P86" s="19">
        <f t="shared" si="149"/>
        <v>0</v>
      </c>
      <c r="Q86" s="19"/>
      <c r="R86" s="18">
        <f>'ANS_RevData (PH)'!P$113</f>
        <v>0</v>
      </c>
      <c r="S86" s="18">
        <f>'ANS_RevData (PH)'!Q$113</f>
        <v>0</v>
      </c>
      <c r="T86" s="18">
        <f>'ANS_RevData (PH)'!R$113</f>
        <v>0</v>
      </c>
      <c r="U86" s="18">
        <f>'ANS_RevData (PH)'!S$113</f>
        <v>0</v>
      </c>
      <c r="V86" s="18">
        <f>'ANS_RevData (PH)'!T$113</f>
        <v>0</v>
      </c>
      <c r="W86" s="18">
        <f>'ANS_RevData (PH)'!U$113</f>
        <v>0</v>
      </c>
      <c r="X86" s="18">
        <f>'ANS_RevData (PH)'!V$113</f>
        <v>1000</v>
      </c>
      <c r="Y86" s="18">
        <f>'ANS_RevData (PH)'!W$113</f>
        <v>247950</v>
      </c>
      <c r="Z86" s="18">
        <f>'ANS_RevData (PH)'!X$113</f>
        <v>449200</v>
      </c>
      <c r="AA86" s="18">
        <f>'ANS_RevData (PH)'!Y$113</f>
        <v>394400</v>
      </c>
      <c r="AB86" s="18">
        <f>'ANS_RevData (PH)'!Z$113</f>
        <v>426650</v>
      </c>
      <c r="AC86" s="18">
        <f>'ANS_RevData (PH)'!AA$113</f>
        <v>1032100</v>
      </c>
      <c r="AD86" s="19">
        <f t="shared" si="150"/>
        <v>2551300</v>
      </c>
      <c r="AE86" s="18"/>
      <c r="AF86" s="18">
        <f>'ANS_RevData (PH)'!AF$113</f>
        <v>1787700</v>
      </c>
      <c r="AG86" s="18">
        <f>'ANS_RevData (PH)'!AG$113</f>
        <v>1307900</v>
      </c>
      <c r="AH86" s="18">
        <f>'ANS_RevData (PH)'!AH$113</f>
        <v>1744999</v>
      </c>
      <c r="AI86" s="18">
        <f>'ANS_RevData (PH)'!AI$113</f>
        <v>1263600</v>
      </c>
      <c r="AJ86" s="18">
        <f>'ANS_RevData (PH)'!AJ$113</f>
        <v>941330</v>
      </c>
      <c r="AK86" s="20">
        <f>'ANS_RevData (PH)'!AK$113</f>
        <v>725625.34767066431</v>
      </c>
      <c r="AL86" s="20">
        <f>'ANS_RevData (PH)'!AL$113</f>
        <v>173209.80166051665</v>
      </c>
      <c r="AM86" s="20">
        <f>'ANS_RevData (PH)'!AM$113</f>
        <v>200558.71771217717</v>
      </c>
      <c r="AN86" s="20">
        <f>'ANS_RevData (PH)'!AN$113</f>
        <v>233116.95110701109</v>
      </c>
      <c r="AO86" s="20">
        <f>'ANS_RevData (PH)'!AO$113</f>
        <v>270884.50184501847</v>
      </c>
      <c r="AP86" s="20">
        <f>'ANS_RevData (PH)'!AP$113</f>
        <v>313861.36992619926</v>
      </c>
      <c r="AQ86" s="20">
        <f>'ANS_RevData (PH)'!AQ$113</f>
        <v>364652.21402214025</v>
      </c>
      <c r="AR86" s="21">
        <f t="shared" si="151"/>
        <v>9327437.9039437268</v>
      </c>
      <c r="AT86" s="20">
        <f>'ANS_RevData (PH)'!AR$113</f>
        <v>423257.03413284133</v>
      </c>
      <c r="AU86" s="20">
        <f>'ANS_RevData (PH)'!AS$113</f>
        <v>490978.15959409601</v>
      </c>
      <c r="AV86" s="20">
        <f>'ANS_RevData (PH)'!AT$113</f>
        <v>570420.24907749088</v>
      </c>
      <c r="AW86" s="20">
        <f>'ANS_RevData (PH)'!AU$113</f>
        <v>661583.30258302588</v>
      </c>
      <c r="AX86" s="20">
        <f>'ANS_RevData (PH)'!AV$113</f>
        <v>767071.97878228792</v>
      </c>
      <c r="AY86" s="20">
        <f>'ANS_RevData (PH)'!AW$113</f>
        <v>889490.93634686363</v>
      </c>
      <c r="AZ86" s="20">
        <f>'ANS_RevData (PH)'!AX$113</f>
        <v>969714.42343173444</v>
      </c>
      <c r="BA86" s="20">
        <f>'ANS_RevData (PH)'!AY$113</f>
        <v>1025128.5366697419</v>
      </c>
      <c r="BB86" s="20">
        <f>'ANS_RevData (PH)'!AZ$113</f>
        <v>1083407.7744464946</v>
      </c>
      <c r="BC86" s="20">
        <f>'ANS_RevData (PH)'!BA$113</f>
        <v>1145398.6508302584</v>
      </c>
      <c r="BD86" s="20">
        <f>'ANS_RevData (PH)'!BB$113</f>
        <v>1211166.282287823</v>
      </c>
      <c r="BE86" s="20">
        <f>'ANS_RevData (PH)'!BC$113</f>
        <v>1280710.6688191884</v>
      </c>
      <c r="BF86" s="21">
        <f t="shared" si="152"/>
        <v>10518327.997001849</v>
      </c>
      <c r="BH86" s="20">
        <f>'ANS_RevData (PH)'!BD$113</f>
        <v>1354031.8104243544</v>
      </c>
      <c r="BI86" s="20">
        <f>'ANS_RevData (PH)'!BE$113</f>
        <v>1431064.5906365316</v>
      </c>
      <c r="BJ86" s="20">
        <f>'ANS_RevData (PH)'!BF$113</f>
        <v>1512785.7564575647</v>
      </c>
      <c r="BK86" s="20">
        <f>'ANS_RevData (PH)'!BG$113</f>
        <v>1599260.4243542438</v>
      </c>
      <c r="BL86" s="20">
        <f>'ANS_RevData (PH)'!BH$113</f>
        <v>1690423.4778597788</v>
      </c>
      <c r="BM86" s="20">
        <f>'ANS_RevData (PH)'!BI$113</f>
        <v>1787186.5475092251</v>
      </c>
      <c r="BN86" s="20">
        <f>'ANS_RevData (PH)'!BJ$113</f>
        <v>1889614.7497693729</v>
      </c>
      <c r="BO86" s="20">
        <f>'ANS_RevData (PH)'!BK$113</f>
        <v>1997642.9681734322</v>
      </c>
      <c r="BP86" s="20">
        <f>'ANS_RevData (PH)'!BL$113</f>
        <v>2112313.0661900374</v>
      </c>
      <c r="BQ86" s="20">
        <f>'ANS_RevData (PH)'!BM$113</f>
        <v>2233494.8108856091</v>
      </c>
      <c r="BR86" s="20">
        <f>'ANS_RevData (PH)'!BN$113</f>
        <v>2361318.4351937273</v>
      </c>
      <c r="BS86" s="20">
        <f>'ANS_RevData (PH)'!BO$113</f>
        <v>2496630.4531826572</v>
      </c>
      <c r="BT86" s="21">
        <f t="shared" si="153"/>
        <v>22465767.090636533</v>
      </c>
    </row>
    <row r="87" spans="2:72" s="16" customFormat="1" ht="12.75" hidden="1" outlineLevel="3" x14ac:dyDescent="0.2">
      <c r="B87" s="17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9">
        <f t="shared" si="149"/>
        <v>0</v>
      </c>
      <c r="Q87" s="19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9">
        <f t="shared" si="150"/>
        <v>0</v>
      </c>
      <c r="AE87" s="18"/>
      <c r="AF87" s="18"/>
      <c r="AG87" s="18"/>
      <c r="AH87" s="18"/>
      <c r="AI87" s="18"/>
      <c r="AJ87" s="18"/>
      <c r="AK87" s="20"/>
      <c r="AL87" s="20"/>
      <c r="AM87" s="20"/>
      <c r="AN87" s="20"/>
      <c r="AO87" s="20"/>
      <c r="AP87" s="20"/>
      <c r="AQ87" s="20"/>
      <c r="AR87" s="21">
        <f t="shared" si="151"/>
        <v>0</v>
      </c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1">
        <f t="shared" si="152"/>
        <v>0</v>
      </c>
      <c r="BH87" s="20"/>
      <c r="BI87" s="20"/>
      <c r="BJ87" s="20"/>
      <c r="BK87" s="20"/>
      <c r="BL87" s="20"/>
      <c r="BM87" s="20"/>
      <c r="BN87" s="20"/>
      <c r="BO87" s="20"/>
      <c r="BP87" s="20"/>
      <c r="BQ87" s="20"/>
      <c r="BR87" s="20"/>
      <c r="BS87" s="20"/>
      <c r="BT87" s="21">
        <f t="shared" si="153"/>
        <v>0</v>
      </c>
    </row>
    <row r="88" spans="2:72" s="16" customFormat="1" ht="12.75" hidden="1" outlineLevel="2" collapsed="1" x14ac:dyDescent="0.2">
      <c r="B88" s="17" t="s">
        <v>18</v>
      </c>
      <c r="D88" s="18">
        <f>'ANS_RevData (PH)'!D$129</f>
        <v>0</v>
      </c>
      <c r="E88" s="18">
        <f>'ANS_RevData (PH)'!E$129</f>
        <v>0</v>
      </c>
      <c r="F88" s="18">
        <f>'ANS_RevData (PH)'!F$129</f>
        <v>0</v>
      </c>
      <c r="G88" s="18">
        <f>'ANS_RevData (PH)'!G$129</f>
        <v>0</v>
      </c>
      <c r="H88" s="18">
        <f>'ANS_RevData (PH)'!H$129</f>
        <v>0</v>
      </c>
      <c r="I88" s="18">
        <f>'ANS_RevData (PH)'!I$129</f>
        <v>0</v>
      </c>
      <c r="J88" s="18">
        <f>'ANS_RevData (PH)'!J$129</f>
        <v>0</v>
      </c>
      <c r="K88" s="18">
        <f>'ANS_RevData (PH)'!K$129</f>
        <v>88.4</v>
      </c>
      <c r="L88" s="18">
        <f>'ANS_RevData (PH)'!L$129</f>
        <v>0</v>
      </c>
      <c r="M88" s="18">
        <f>'ANS_RevData (PH)'!M$129</f>
        <v>0</v>
      </c>
      <c r="N88" s="18">
        <f>'ANS_RevData (PH)'!N$129</f>
        <v>0</v>
      </c>
      <c r="O88" s="18">
        <f>'ANS_RevData (PH)'!O$129</f>
        <v>0</v>
      </c>
      <c r="P88" s="19">
        <f t="shared" si="149"/>
        <v>88.4</v>
      </c>
      <c r="Q88" s="19"/>
      <c r="R88" s="18">
        <f>'ANS_RevData (PH)'!P$129</f>
        <v>0</v>
      </c>
      <c r="S88" s="18">
        <f>'ANS_RevData (PH)'!Q$129</f>
        <v>0</v>
      </c>
      <c r="T88" s="18">
        <f>'ANS_RevData (PH)'!R$129</f>
        <v>0</v>
      </c>
      <c r="U88" s="18">
        <f>'ANS_RevData (PH)'!S$129</f>
        <v>50</v>
      </c>
      <c r="V88" s="18">
        <f>'ANS_RevData (PH)'!T$129</f>
        <v>2000</v>
      </c>
      <c r="W88" s="18">
        <f>'ANS_RevData (PH)'!U$129</f>
        <v>1000</v>
      </c>
      <c r="X88" s="18">
        <f>'ANS_RevData (PH)'!V$129</f>
        <v>2000</v>
      </c>
      <c r="Y88" s="18">
        <f>'ANS_RevData (PH)'!W$129</f>
        <v>4000</v>
      </c>
      <c r="Z88" s="18">
        <f>'ANS_RevData (PH)'!X$129</f>
        <v>7100</v>
      </c>
      <c r="AA88" s="18">
        <f>'ANS_RevData (PH)'!Y$129</f>
        <v>10350</v>
      </c>
      <c r="AB88" s="18">
        <f>'ANS_RevData (PH)'!Z$129</f>
        <v>7200</v>
      </c>
      <c r="AC88" s="18">
        <f>'ANS_RevData (PH)'!AA$129</f>
        <v>7450</v>
      </c>
      <c r="AD88" s="19">
        <f t="shared" si="150"/>
        <v>41150</v>
      </c>
      <c r="AE88" s="18"/>
      <c r="AF88" s="18">
        <f>'ANS_RevData (PH)'!AF$129</f>
        <v>7750</v>
      </c>
      <c r="AG88" s="18">
        <f>'ANS_RevData (PH)'!AG$129</f>
        <v>9590</v>
      </c>
      <c r="AH88" s="18">
        <f>'ANS_RevData (PH)'!AH$129</f>
        <v>11990</v>
      </c>
      <c r="AI88" s="18">
        <f>'ANS_RevData (PH)'!AI$129</f>
        <v>4017.75</v>
      </c>
      <c r="AJ88" s="18">
        <f>'ANS_RevData (PH)'!AJ$129</f>
        <v>2824.85</v>
      </c>
      <c r="AK88" s="20">
        <f>'ANS_RevData (PH)'!AK$129</f>
        <v>10966.875</v>
      </c>
      <c r="AL88" s="20">
        <f>'ANS_RevData (PH)'!AL$129</f>
        <v>16450.3125</v>
      </c>
      <c r="AM88" s="20">
        <f>'ANS_RevData (PH)'!AM$129</f>
        <v>19192.03125</v>
      </c>
      <c r="AN88" s="20">
        <f>'ANS_RevData (PH)'!AN$129</f>
        <v>24675.46875</v>
      </c>
      <c r="AO88" s="20">
        <f>'ANS_RevData (PH)'!AO$129</f>
        <v>30158.90625</v>
      </c>
      <c r="AP88" s="20">
        <f>'ANS_RevData (PH)'!AP$129</f>
        <v>38384.0625</v>
      </c>
      <c r="AQ88" s="20">
        <f>'ANS_RevData (PH)'!AQ$129</f>
        <v>47980.078125</v>
      </c>
      <c r="AR88" s="21">
        <f t="shared" si="151"/>
        <v>223980.33437500001</v>
      </c>
      <c r="AT88" s="20">
        <f>'ANS_RevData (PH)'!AR$129</f>
        <v>60317.8125</v>
      </c>
      <c r="AU88" s="20">
        <f>'ANS_RevData (PH)'!AS$129</f>
        <v>75397.265625</v>
      </c>
      <c r="AV88" s="20">
        <f>'ANS_RevData (PH)'!AT$129</f>
        <v>93218.4375</v>
      </c>
      <c r="AW88" s="20">
        <f>'ANS_RevData (PH)'!AU$129</f>
        <v>116523.046875</v>
      </c>
      <c r="AX88" s="20">
        <f>'ANS_RevData (PH)'!AV$129</f>
        <v>146681.953125</v>
      </c>
      <c r="AY88" s="20">
        <f>'ANS_RevData (PH)'!AW$129</f>
        <v>183695.15625</v>
      </c>
      <c r="AZ88" s="20">
        <f>'ANS_RevData (PH)'!AX$129</f>
        <v>228933.515625</v>
      </c>
      <c r="BA88" s="20">
        <f>'ANS_RevData (PH)'!AY$129</f>
        <v>287880.46875</v>
      </c>
      <c r="BB88" s="20">
        <f>'ANS_RevData (PH)'!AZ$129</f>
        <v>359165.15625</v>
      </c>
      <c r="BC88" s="20">
        <f>'ANS_RevData (PH)'!BA$129</f>
        <v>449641.875</v>
      </c>
      <c r="BD88" s="20">
        <f>'ANS_RevData (PH)'!BB$129</f>
        <v>560681.484375</v>
      </c>
      <c r="BE88" s="20">
        <f>'ANS_RevData (PH)'!BC$129</f>
        <v>701880</v>
      </c>
      <c r="BF88" s="21">
        <f t="shared" si="152"/>
        <v>3264016.171875</v>
      </c>
      <c r="BH88" s="20">
        <f>'ANS_RevData (PH)'!BD$129</f>
        <v>877350</v>
      </c>
      <c r="BI88" s="20">
        <f>'ANS_RevData (PH)'!BE$129</f>
        <v>1096687.5</v>
      </c>
      <c r="BJ88" s="20">
        <f>'ANS_RevData (PH)'!BF$129</f>
        <v>1370859.375</v>
      </c>
      <c r="BK88" s="20">
        <f>'ANS_RevData (PH)'!BG$129</f>
        <v>1575117.421875</v>
      </c>
      <c r="BL88" s="20">
        <f>'ANS_RevData (PH)'!BH$129</f>
        <v>1664680.234375</v>
      </c>
      <c r="BM88" s="20">
        <f>'ANS_RevData (PH)'!BI$129</f>
        <v>1760183.4375</v>
      </c>
      <c r="BN88" s="20">
        <f>'ANS_RevData (PH)'!BJ$129</f>
        <v>1860713.125</v>
      </c>
      <c r="BO88" s="20">
        <f>'ANS_RevData (PH)'!BK$129</f>
        <v>1967183.203125</v>
      </c>
      <c r="BP88" s="20">
        <f>'ANS_RevData (PH)'!BL$129</f>
        <v>2080050.625</v>
      </c>
      <c r="BQ88" s="20">
        <f>'ANS_RevData (PH)'!BM$129</f>
        <v>2199315.390625</v>
      </c>
      <c r="BR88" s="20">
        <f>'ANS_RevData (PH)'!BN$129</f>
        <v>2325434.453125</v>
      </c>
      <c r="BS88" s="20">
        <f>'ANS_RevData (PH)'!BO$129</f>
        <v>2458407.8125</v>
      </c>
      <c r="BT88" s="21">
        <f t="shared" si="153"/>
        <v>21235982.578125</v>
      </c>
    </row>
    <row r="89" spans="2:72" hidden="1" outlineLevel="1" collapsed="1" x14ac:dyDescent="0.25">
      <c r="B89" s="11" t="s">
        <v>15</v>
      </c>
      <c r="D89" s="12">
        <f>'ANS_RevData (PH)'!D$145</f>
        <v>103323.22</v>
      </c>
      <c r="E89" s="12">
        <f>'ANS_RevData (PH)'!E$145</f>
        <v>153279</v>
      </c>
      <c r="F89" s="12">
        <f>'ANS_RevData (PH)'!F$145</f>
        <v>249391</v>
      </c>
      <c r="G89" s="12">
        <f>'ANS_RevData (PH)'!G$145</f>
        <v>422400</v>
      </c>
      <c r="H89" s="12">
        <f>'ANS_RevData (PH)'!H$145</f>
        <v>438198</v>
      </c>
      <c r="I89" s="12">
        <f>'ANS_RevData (PH)'!I$145</f>
        <v>607039</v>
      </c>
      <c r="J89" s="12">
        <f>'ANS_RevData (PH)'!J$145</f>
        <v>781700</v>
      </c>
      <c r="K89" s="12">
        <f>'ANS_RevData (PH)'!K$145</f>
        <v>895104.32</v>
      </c>
      <c r="L89" s="12">
        <f>'ANS_RevData (PH)'!L$145</f>
        <v>781218</v>
      </c>
      <c r="M89" s="12">
        <f>'ANS_RevData (PH)'!M$145</f>
        <v>670585.48</v>
      </c>
      <c r="N89" s="12">
        <f>'ANS_RevData (PH)'!N$145</f>
        <v>893836.07</v>
      </c>
      <c r="O89" s="12">
        <f>'ANS_RevData (PH)'!O$145</f>
        <v>865059.12</v>
      </c>
      <c r="P89" s="13">
        <f t="shared" si="149"/>
        <v>6861133.21</v>
      </c>
      <c r="Q89" s="13"/>
      <c r="R89" s="12">
        <f>'ANS_RevData (PH)'!P$145</f>
        <v>999864.27</v>
      </c>
      <c r="S89" s="12">
        <f>'ANS_RevData (PH)'!Q$145</f>
        <v>974103.31</v>
      </c>
      <c r="T89" s="12">
        <f>'ANS_RevData (PH)'!R$145</f>
        <v>1088403.9099999999</v>
      </c>
      <c r="U89" s="12">
        <f>'ANS_RevData (PH)'!S$145</f>
        <v>1010584.42</v>
      </c>
      <c r="V89" s="12">
        <f>'ANS_RevData (PH)'!T$145</f>
        <v>1150191.54</v>
      </c>
      <c r="W89" s="12">
        <f>'ANS_RevData (PH)'!U$145</f>
        <v>1204183.94</v>
      </c>
      <c r="X89" s="12">
        <f>'ANS_RevData (PH)'!V$145</f>
        <v>1417777.79</v>
      </c>
      <c r="Y89" s="12">
        <f>'ANS_RevData (PH)'!W$145</f>
        <v>1871482.8799999999</v>
      </c>
      <c r="Z89" s="12">
        <f>'ANS_RevData (PH)'!X$145</f>
        <v>2191206.7999999998</v>
      </c>
      <c r="AA89" s="12">
        <f>'ANS_RevData (PH)'!Y$145</f>
        <v>2159789.2599999998</v>
      </c>
      <c r="AB89" s="12">
        <f>'ANS_RevData (PH)'!Z$145</f>
        <v>1946031.11</v>
      </c>
      <c r="AC89" s="12">
        <f>'ANS_RevData (PH)'!AA$145</f>
        <v>1777490.21</v>
      </c>
      <c r="AD89" s="13">
        <f t="shared" si="150"/>
        <v>17791109.439999998</v>
      </c>
      <c r="AE89" s="12"/>
      <c r="AF89" s="12">
        <f>'ANS_RevData (PH)'!AF$145</f>
        <v>1872076.42</v>
      </c>
      <c r="AG89" s="12">
        <f>'ANS_RevData (PH)'!AG$145</f>
        <v>1824379</v>
      </c>
      <c r="AH89" s="12">
        <f>'ANS_RevData (PH)'!AH$145</f>
        <v>2122493.39</v>
      </c>
      <c r="AI89" s="12">
        <f>'ANS_RevData (PH)'!AI$145</f>
        <v>2123011.0100000002</v>
      </c>
      <c r="AJ89" s="12">
        <f>'ANS_RevData (PH)'!AJ$145</f>
        <v>1391941.5</v>
      </c>
      <c r="AK89" s="14">
        <f>'ANS_RevData (PH)'!AK$145</f>
        <v>3057434.5248334431</v>
      </c>
      <c r="AL89" s="14">
        <f>'ANS_RevData (PH)'!AL$145</f>
        <v>3849783.7538043638</v>
      </c>
      <c r="AM89" s="14">
        <f>'ANS_RevData (PH)'!AM$145</f>
        <v>3966052.3906642268</v>
      </c>
      <c r="AN89" s="14">
        <f>'ANS_RevData (PH)'!AN$145</f>
        <v>4082321.0275240904</v>
      </c>
      <c r="AO89" s="14">
        <f>'ANS_RevData (PH)'!AO$145</f>
        <v>4211508.4018128272</v>
      </c>
      <c r="AP89" s="14">
        <f>'ANS_RevData (PH)'!AP$145</f>
        <v>4340695.7761015641</v>
      </c>
      <c r="AQ89" s="14">
        <f>'ANS_RevData (PH)'!AQ$145</f>
        <v>4469883.1503903009</v>
      </c>
      <c r="AR89" s="15">
        <f t="shared" si="151"/>
        <v>37311580.345130816</v>
      </c>
      <c r="AT89" s="14">
        <f>'ANS_RevData (PH)'!AR$145</f>
        <v>4599070.5246790387</v>
      </c>
      <c r="AU89" s="14">
        <f>'ANS_RevData (PH)'!AS$145</f>
        <v>4741176.6363966493</v>
      </c>
      <c r="AV89" s="14">
        <f>'ANS_RevData (PH)'!AT$145</f>
        <v>4883282.7481142599</v>
      </c>
      <c r="AW89" s="14">
        <f>'ANS_RevData (PH)'!AU$145</f>
        <v>5025388.8598318705</v>
      </c>
      <c r="AX89" s="14">
        <f>'ANS_RevData (PH)'!AV$145</f>
        <v>5180413.7089783549</v>
      </c>
      <c r="AY89" s="14">
        <f>'ANS_RevData (PH)'!AW$145</f>
        <v>5335438.5581248393</v>
      </c>
      <c r="AZ89" s="14">
        <f>'ANS_RevData (PH)'!AX$145</f>
        <v>5490463.4072713237</v>
      </c>
      <c r="BA89" s="14">
        <f>'ANS_RevData (PH)'!AY$145</f>
        <v>5658406.9938466819</v>
      </c>
      <c r="BB89" s="14">
        <f>'ANS_RevData (PH)'!AZ$145</f>
        <v>5826350.5804220401</v>
      </c>
      <c r="BC89" s="14">
        <f>'ANS_RevData (PH)'!BA$145</f>
        <v>6007212.904426272</v>
      </c>
      <c r="BD89" s="14">
        <f>'ANS_RevData (PH)'!BB$145</f>
        <v>6188075.228430504</v>
      </c>
      <c r="BE89" s="14">
        <f>'ANS_RevData (PH)'!BC$145</f>
        <v>6381856.2898636097</v>
      </c>
      <c r="BF89" s="15">
        <f t="shared" si="152"/>
        <v>65317136.440385439</v>
      </c>
      <c r="BH89" s="14">
        <f>'ANS_RevData (PH)'!BD$145</f>
        <v>6575637.3512967145</v>
      </c>
      <c r="BI89" s="14">
        <f>'ANS_RevData (PH)'!BE$145</f>
        <v>6782337.150158694</v>
      </c>
      <c r="BJ89" s="14">
        <f>'ANS_RevData (PH)'!BF$145</f>
        <v>6976118.2115917997</v>
      </c>
      <c r="BK89" s="14">
        <f>'ANS_RevData (PH)'!BG$145</f>
        <v>7195736.747882653</v>
      </c>
      <c r="BL89" s="14">
        <f>'ANS_RevData (PH)'!BH$145</f>
        <v>7402436.5467446316</v>
      </c>
      <c r="BM89" s="14">
        <f>'ANS_RevData (PH)'!BI$145</f>
        <v>7634973.8204643587</v>
      </c>
      <c r="BN89" s="14">
        <f>'ANS_RevData (PH)'!BJ$145</f>
        <v>7867511.0941840857</v>
      </c>
      <c r="BO89" s="14">
        <f>'ANS_RevData (PH)'!BK$145</f>
        <v>8100048.3679038119</v>
      </c>
      <c r="BP89" s="14">
        <f>'ANS_RevData (PH)'!BL$145</f>
        <v>8345504.3790524127</v>
      </c>
      <c r="BQ89" s="14">
        <f>'ANS_RevData (PH)'!BM$145</f>
        <v>8590960.3902010135</v>
      </c>
      <c r="BR89" s="14">
        <f>'ANS_RevData (PH)'!BN$145</f>
        <v>8849335.1387784872</v>
      </c>
      <c r="BS89" s="14">
        <f>'ANS_RevData (PH)'!BO$145</f>
        <v>9120628.6247848347</v>
      </c>
      <c r="BT89" s="15">
        <f t="shared" si="153"/>
        <v>93441227.823043495</v>
      </c>
    </row>
    <row r="90" spans="2:72" hidden="1" outlineLevel="1" x14ac:dyDescent="0.25">
      <c r="P90" s="1"/>
      <c r="Q90" s="1"/>
      <c r="AD90" s="1"/>
    </row>
    <row r="91" spans="2:72" hidden="1" outlineLevel="1" x14ac:dyDescent="0.25">
      <c r="B91" s="6" t="s">
        <v>25</v>
      </c>
      <c r="D91" s="7">
        <f t="shared" ref="D91:L91" si="154">SUBTOTAL(9,D92:D99)</f>
        <v>1523358.4200000002</v>
      </c>
      <c r="E91" s="7">
        <f t="shared" si="154"/>
        <v>1580054.63</v>
      </c>
      <c r="F91" s="7">
        <f t="shared" si="154"/>
        <v>2159988.71</v>
      </c>
      <c r="G91" s="7">
        <f t="shared" si="154"/>
        <v>2456252.4000000004</v>
      </c>
      <c r="H91" s="7">
        <f t="shared" si="154"/>
        <v>2473220.67</v>
      </c>
      <c r="I91" s="7">
        <f t="shared" si="154"/>
        <v>3131295.84</v>
      </c>
      <c r="J91" s="7">
        <f t="shared" si="154"/>
        <v>3832506.61</v>
      </c>
      <c r="K91" s="7">
        <f t="shared" si="154"/>
        <v>3914831.93</v>
      </c>
      <c r="L91" s="7">
        <f t="shared" si="154"/>
        <v>5021695.6899999995</v>
      </c>
      <c r="M91" s="7">
        <f>SUBTOTAL(9,M92:M99)</f>
        <v>5656321.3399999999</v>
      </c>
      <c r="N91" s="7">
        <f>SUBTOTAL(9,N92:N99)</f>
        <v>5360168.17</v>
      </c>
      <c r="O91" s="7">
        <f>SUBTOTAL(9,O92:O99)</f>
        <v>6242177.5899999999</v>
      </c>
      <c r="P91" s="8">
        <f>SUBTOTAL(9,P92:P99)</f>
        <v>43351872</v>
      </c>
      <c r="Q91" s="8"/>
      <c r="R91" s="7">
        <f t="shared" ref="R91:AD91" si="155">SUBTOTAL(9,R92:R99)</f>
        <v>6811596.6900000004</v>
      </c>
      <c r="S91" s="7">
        <f t="shared" si="155"/>
        <v>7495387.790000001</v>
      </c>
      <c r="T91" s="7">
        <f t="shared" si="155"/>
        <v>8320504.96</v>
      </c>
      <c r="U91" s="7">
        <f t="shared" si="155"/>
        <v>9312019.3599999994</v>
      </c>
      <c r="V91" s="7">
        <f t="shared" si="155"/>
        <v>9109154.129999999</v>
      </c>
      <c r="W91" s="7">
        <f t="shared" si="155"/>
        <v>8128843.5300000003</v>
      </c>
      <c r="X91" s="7">
        <f t="shared" si="155"/>
        <v>8925425.4800000004</v>
      </c>
      <c r="Y91" s="7">
        <f t="shared" si="155"/>
        <v>12400684.129999999</v>
      </c>
      <c r="Z91" s="7">
        <f t="shared" si="155"/>
        <v>16082967.960000001</v>
      </c>
      <c r="AA91" s="7">
        <f>SUBTOTAL(9,AA92:AA99)</f>
        <v>17287190.57</v>
      </c>
      <c r="AB91" s="7">
        <f t="shared" si="155"/>
        <v>16801267.57</v>
      </c>
      <c r="AC91" s="7">
        <f t="shared" si="155"/>
        <v>21617509.740000002</v>
      </c>
      <c r="AD91" s="8">
        <f t="shared" si="155"/>
        <v>142292551.91</v>
      </c>
      <c r="AE91" s="7"/>
      <c r="AF91" s="7">
        <f t="shared" ref="AF91:AR91" si="156">SUBTOTAL(9,AF92:AF99)</f>
        <v>20897029.950000003</v>
      </c>
      <c r="AG91" s="7">
        <f t="shared" si="156"/>
        <v>22313368.16</v>
      </c>
      <c r="AH91" s="7" t="e">
        <f t="shared" si="156"/>
        <v>#VALUE!</v>
      </c>
      <c r="AI91" s="7" t="e">
        <f t="shared" si="156"/>
        <v>#VALUE!</v>
      </c>
      <c r="AJ91" s="7" t="e">
        <f t="shared" si="156"/>
        <v>#VALUE!</v>
      </c>
      <c r="AK91" s="9" t="e">
        <f t="shared" si="156"/>
        <v>#VALUE!</v>
      </c>
      <c r="AL91" s="9" t="e">
        <f t="shared" si="156"/>
        <v>#VALUE!</v>
      </c>
      <c r="AM91" s="9" t="e">
        <f t="shared" si="156"/>
        <v>#VALUE!</v>
      </c>
      <c r="AN91" s="9" t="e">
        <f t="shared" si="156"/>
        <v>#VALUE!</v>
      </c>
      <c r="AO91" s="9" t="e">
        <f t="shared" si="156"/>
        <v>#VALUE!</v>
      </c>
      <c r="AP91" s="9" t="e">
        <f t="shared" si="156"/>
        <v>#VALUE!</v>
      </c>
      <c r="AQ91" s="9" t="e">
        <f t="shared" si="156"/>
        <v>#VALUE!</v>
      </c>
      <c r="AR91" s="10" t="e">
        <f t="shared" si="156"/>
        <v>#VALUE!</v>
      </c>
      <c r="AT91" s="9" t="e">
        <f>SUBTOTAL(9,AT92:AT99)</f>
        <v>#VALUE!</v>
      </c>
      <c r="AU91" s="9" t="e">
        <f t="shared" ref="AU91:BE91" si="157">SUBTOTAL(9,AU92:AU99)</f>
        <v>#VALUE!</v>
      </c>
      <c r="AV91" s="9" t="e">
        <f t="shared" si="157"/>
        <v>#VALUE!</v>
      </c>
      <c r="AW91" s="9" t="e">
        <f t="shared" si="157"/>
        <v>#VALUE!</v>
      </c>
      <c r="AX91" s="9" t="e">
        <f t="shared" si="157"/>
        <v>#VALUE!</v>
      </c>
      <c r="AY91" s="9" t="e">
        <f t="shared" si="157"/>
        <v>#VALUE!</v>
      </c>
      <c r="AZ91" s="9" t="e">
        <f t="shared" si="157"/>
        <v>#VALUE!</v>
      </c>
      <c r="BA91" s="9" t="e">
        <f t="shared" si="157"/>
        <v>#VALUE!</v>
      </c>
      <c r="BB91" s="9" t="e">
        <f t="shared" si="157"/>
        <v>#VALUE!</v>
      </c>
      <c r="BC91" s="9" t="e">
        <f t="shared" si="157"/>
        <v>#VALUE!</v>
      </c>
      <c r="BD91" s="9" t="e">
        <f t="shared" si="157"/>
        <v>#VALUE!</v>
      </c>
      <c r="BE91" s="9" t="e">
        <f t="shared" si="157"/>
        <v>#VALUE!</v>
      </c>
      <c r="BF91" s="10" t="e">
        <f>SUBTOTAL(9,BF92:BF99)</f>
        <v>#VALUE!</v>
      </c>
      <c r="BH91" s="9" t="e">
        <f>SUBTOTAL(9,BH92:BH99)</f>
        <v>#VALUE!</v>
      </c>
      <c r="BI91" s="9" t="e">
        <f t="shared" ref="BI91:BS91" si="158">SUBTOTAL(9,BI92:BI99)</f>
        <v>#VALUE!</v>
      </c>
      <c r="BJ91" s="9" t="e">
        <f t="shared" si="158"/>
        <v>#VALUE!</v>
      </c>
      <c r="BK91" s="9" t="e">
        <f t="shared" si="158"/>
        <v>#VALUE!</v>
      </c>
      <c r="BL91" s="9" t="e">
        <f t="shared" si="158"/>
        <v>#VALUE!</v>
      </c>
      <c r="BM91" s="9" t="e">
        <f t="shared" si="158"/>
        <v>#VALUE!</v>
      </c>
      <c r="BN91" s="9" t="e">
        <f t="shared" si="158"/>
        <v>#VALUE!</v>
      </c>
      <c r="BO91" s="9" t="e">
        <f t="shared" si="158"/>
        <v>#VALUE!</v>
      </c>
      <c r="BP91" s="9" t="e">
        <f t="shared" si="158"/>
        <v>#VALUE!</v>
      </c>
      <c r="BQ91" s="9" t="e">
        <f t="shared" si="158"/>
        <v>#VALUE!</v>
      </c>
      <c r="BR91" s="9" t="e">
        <f t="shared" si="158"/>
        <v>#VALUE!</v>
      </c>
      <c r="BS91" s="9" t="e">
        <f t="shared" si="158"/>
        <v>#VALUE!</v>
      </c>
      <c r="BT91" s="10" t="e">
        <f>SUBTOTAL(9,BT92:BT99)</f>
        <v>#VALUE!</v>
      </c>
    </row>
    <row r="92" spans="2:72" hidden="1" outlineLevel="1" x14ac:dyDescent="0.25">
      <c r="B92" s="11" t="s">
        <v>7</v>
      </c>
      <c r="D92" s="12">
        <f>SUM('ANS_RevData (OT)'!D$17,'ANS_RevData (OT)'!D$33,'ANS_RevData (OT)'!D$49)</f>
        <v>3600</v>
      </c>
      <c r="E92" s="12">
        <f>SUM('ANS_RevData (OT)'!E$17,'ANS_RevData (OT)'!E$33,'ANS_RevData (OT)'!E$49)</f>
        <v>6400</v>
      </c>
      <c r="F92" s="12">
        <f>SUM('ANS_RevData (OT)'!F$17,'ANS_RevData (OT)'!F$33,'ANS_RevData (OT)'!F$49)</f>
        <v>4550</v>
      </c>
      <c r="G92" s="12">
        <f>SUM('ANS_RevData (OT)'!G$17,'ANS_RevData (OT)'!G$33,'ANS_RevData (OT)'!G$49)</f>
        <v>1200</v>
      </c>
      <c r="H92" s="12">
        <f>SUM('ANS_RevData (OT)'!H$17,'ANS_RevData (OT)'!H$33,'ANS_RevData (OT)'!H$49)</f>
        <v>4450</v>
      </c>
      <c r="I92" s="12">
        <f>SUM('ANS_RevData (OT)'!I$17,'ANS_RevData (OT)'!I$33,'ANS_RevData (OT)'!I$49)</f>
        <v>4150</v>
      </c>
      <c r="J92" s="12">
        <f>SUM('ANS_RevData (OT)'!J$17,'ANS_RevData (OT)'!J$33,'ANS_RevData (OT)'!J$49)</f>
        <v>14400</v>
      </c>
      <c r="K92" s="12">
        <f>SUM('ANS_RevData (OT)'!K$17,'ANS_RevData (OT)'!K$33,'ANS_RevData (OT)'!K$49)</f>
        <v>22350</v>
      </c>
      <c r="L92" s="12">
        <f>SUM('ANS_RevData (OT)'!L$17,'ANS_RevData (OT)'!L$33,'ANS_RevData (OT)'!L$49)</f>
        <v>72350</v>
      </c>
      <c r="M92" s="12">
        <f>SUM('ANS_RevData (OT)'!M$17,'ANS_RevData (OT)'!M$33,'ANS_RevData (OT)'!M$49)</f>
        <v>101550</v>
      </c>
      <c r="N92" s="12">
        <f>SUM('ANS_RevData (OT)'!N$17,'ANS_RevData (OT)'!N$33,'ANS_RevData (OT)'!N$49)</f>
        <v>102950</v>
      </c>
      <c r="O92" s="12">
        <f>SUM('ANS_RevData (OT)'!O$17,'ANS_RevData (OT)'!O$33,'ANS_RevData (OT)'!O$49)</f>
        <v>103700</v>
      </c>
      <c r="P92" s="13">
        <f>SUM(D92:O92)</f>
        <v>441650</v>
      </c>
      <c r="Q92" s="13"/>
      <c r="R92" s="12">
        <f>SUM('ANS_RevData (OT)'!P$17,'ANS_RevData (OT)'!P$33,'ANS_RevData (OT)'!P$49)</f>
        <v>125700</v>
      </c>
      <c r="S92" s="12">
        <f>SUM('ANS_RevData (OT)'!Q$17,'ANS_RevData (OT)'!Q$33,'ANS_RevData (OT)'!Q$49)</f>
        <v>208100</v>
      </c>
      <c r="T92" s="12">
        <f>SUM('ANS_RevData (OT)'!R$17,'ANS_RevData (OT)'!R$33,'ANS_RevData (OT)'!R$49)</f>
        <v>309500</v>
      </c>
      <c r="U92" s="12">
        <f>SUM('ANS_RevData (OT)'!S$17,'ANS_RevData (OT)'!S$33,'ANS_RevData (OT)'!S$49)</f>
        <v>399650</v>
      </c>
      <c r="V92" s="12">
        <f>SUM('ANS_RevData (OT)'!T$17,'ANS_RevData (OT)'!T$33,'ANS_RevData (OT)'!T$49)</f>
        <v>375800</v>
      </c>
      <c r="W92" s="12">
        <f>SUM('ANS_RevData (OT)'!U$17,'ANS_RevData (OT)'!U$33,'ANS_RevData (OT)'!U$49)</f>
        <v>474450</v>
      </c>
      <c r="X92" s="12">
        <f>SUM('ANS_RevData (OT)'!V$17,'ANS_RevData (OT)'!V$33,'ANS_RevData (OT)'!V$49)</f>
        <v>645550</v>
      </c>
      <c r="Y92" s="12">
        <f>SUM('ANS_RevData (OT)'!W$17,'ANS_RevData (OT)'!W$33,'ANS_RevData (OT)'!W$49)</f>
        <v>764000</v>
      </c>
      <c r="Z92" s="12">
        <f>SUM('ANS_RevData (OT)'!X$17,'ANS_RevData (OT)'!X$33,'ANS_RevData (OT)'!X$49)</f>
        <v>1073550</v>
      </c>
      <c r="AA92" s="12">
        <f>SUM('ANS_RevData (OT)'!Y$17,'ANS_RevData (OT)'!Y$33,'ANS_RevData (OT)'!Y$49)</f>
        <v>1144700</v>
      </c>
      <c r="AB92" s="12">
        <f>SUM('ANS_RevData (OT)'!Z$17,'ANS_RevData (OT)'!Z$33,'ANS_RevData (OT)'!Z$49)</f>
        <v>1232650</v>
      </c>
      <c r="AC92" s="12">
        <f>SUM('ANS_RevData (OT)'!AA$17,'ANS_RevData (OT)'!AA$33,'ANS_RevData (OT)'!AA$49)</f>
        <v>1419400</v>
      </c>
      <c r="AD92" s="13">
        <f>SUM(R92:AC92)</f>
        <v>8173050</v>
      </c>
      <c r="AE92" s="12"/>
      <c r="AF92" s="12">
        <f>SUM('ANS_RevData (OT)'!AF$17,'ANS_RevData (OT)'!AF$33,'ANS_RevData (OT)'!AF$49)</f>
        <v>1321700</v>
      </c>
      <c r="AG92" s="12">
        <f>SUM('ANS_RevData (OT)'!AG$17,'ANS_RevData (OT)'!AG$33,'ANS_RevData (OT)'!AG$49)</f>
        <v>1719200</v>
      </c>
      <c r="AH92" s="12" t="e">
        <f>SUM('ANS_RevData (OT)'!AH$17,'ANS_RevData (OT)'!AH$33,'ANS_RevData (OT)'!AH$49)</f>
        <v>#VALUE!</v>
      </c>
      <c r="AI92" s="12" t="e">
        <f>SUM('ANS_RevData (OT)'!AI$17,'ANS_RevData (OT)'!AI$33,'ANS_RevData (OT)'!AI$49)</f>
        <v>#VALUE!</v>
      </c>
      <c r="AJ92" s="12" t="e">
        <f>SUM('ANS_RevData (OT)'!AJ$17,'ANS_RevData (OT)'!AJ$33,'ANS_RevData (OT)'!AJ$49)</f>
        <v>#VALUE!</v>
      </c>
      <c r="AK92" s="14" t="e">
        <f>SUM('ANS_RevData (OT)'!AK$17,'ANS_RevData (OT)'!AK$33,'ANS_RevData (OT)'!AK$49)</f>
        <v>#VALUE!</v>
      </c>
      <c r="AL92" s="14" t="e">
        <f>SUM('ANS_RevData (OT)'!AL$17,'ANS_RevData (OT)'!AL$33,'ANS_RevData (OT)'!AL$49)</f>
        <v>#VALUE!</v>
      </c>
      <c r="AM92" s="14" t="e">
        <f>SUM('ANS_RevData (OT)'!AM$17,'ANS_RevData (OT)'!AM$33,'ANS_RevData (OT)'!AM$49)</f>
        <v>#VALUE!</v>
      </c>
      <c r="AN92" s="14" t="e">
        <f>SUM('ANS_RevData (OT)'!AN$17,'ANS_RevData (OT)'!AN$33,'ANS_RevData (OT)'!AN$49)</f>
        <v>#VALUE!</v>
      </c>
      <c r="AO92" s="14" t="e">
        <f>SUM('ANS_RevData (OT)'!AO$17,'ANS_RevData (OT)'!AO$33,'ANS_RevData (OT)'!AO$49)</f>
        <v>#VALUE!</v>
      </c>
      <c r="AP92" s="14" t="e">
        <f>SUM('ANS_RevData (OT)'!AP$17,'ANS_RevData (OT)'!AP$33,'ANS_RevData (OT)'!AP$49)</f>
        <v>#VALUE!</v>
      </c>
      <c r="AQ92" s="14" t="e">
        <f>SUM('ANS_RevData (OT)'!AQ$17,'ANS_RevData (OT)'!AQ$33,'ANS_RevData (OT)'!AQ$49)</f>
        <v>#VALUE!</v>
      </c>
      <c r="AR92" s="15" t="e">
        <f>SUM(AF92:AQ92)</f>
        <v>#VALUE!</v>
      </c>
      <c r="AT92" s="14" t="e">
        <f>SUM('ANS_RevData (OT)'!AR$17,'ANS_RevData (OT)'!AR$33,'ANS_RevData (OT)'!AR$49)</f>
        <v>#VALUE!</v>
      </c>
      <c r="AU92" s="14" t="e">
        <f>SUM('ANS_RevData (OT)'!AS$17,'ANS_RevData (OT)'!AS$33,'ANS_RevData (OT)'!AS$49)</f>
        <v>#VALUE!</v>
      </c>
      <c r="AV92" s="14" t="e">
        <f>SUM('ANS_RevData (OT)'!AT$17,'ANS_RevData (OT)'!AT$33,'ANS_RevData (OT)'!AT$49)</f>
        <v>#VALUE!</v>
      </c>
      <c r="AW92" s="14" t="e">
        <f>SUM('ANS_RevData (OT)'!AU$17,'ANS_RevData (OT)'!AU$33,'ANS_RevData (OT)'!AU$49)</f>
        <v>#VALUE!</v>
      </c>
      <c r="AX92" s="14" t="e">
        <f>SUM('ANS_RevData (OT)'!AV$17,'ANS_RevData (OT)'!AV$33,'ANS_RevData (OT)'!AV$49)</f>
        <v>#VALUE!</v>
      </c>
      <c r="AY92" s="14" t="e">
        <f>SUM('ANS_RevData (OT)'!AW$17,'ANS_RevData (OT)'!AW$33,'ANS_RevData (OT)'!AW$49)</f>
        <v>#VALUE!</v>
      </c>
      <c r="AZ92" s="14" t="e">
        <f>SUM('ANS_RevData (OT)'!AX$17,'ANS_RevData (OT)'!AX$33,'ANS_RevData (OT)'!AX$49)</f>
        <v>#VALUE!</v>
      </c>
      <c r="BA92" s="14" t="e">
        <f>SUM('ANS_RevData (OT)'!AY$17,'ANS_RevData (OT)'!AY$33,'ANS_RevData (OT)'!AY$49)</f>
        <v>#VALUE!</v>
      </c>
      <c r="BB92" s="14" t="e">
        <f>SUM('ANS_RevData (OT)'!AZ$17,'ANS_RevData (OT)'!AZ$33,'ANS_RevData (OT)'!AZ$49)</f>
        <v>#VALUE!</v>
      </c>
      <c r="BC92" s="14" t="e">
        <f>SUM('ANS_RevData (OT)'!BA$17,'ANS_RevData (OT)'!BA$33,'ANS_RevData (OT)'!BA$49)</f>
        <v>#VALUE!</v>
      </c>
      <c r="BD92" s="14" t="e">
        <f>SUM('ANS_RevData (OT)'!BB$17,'ANS_RevData (OT)'!BB$33,'ANS_RevData (OT)'!BB$49)</f>
        <v>#VALUE!</v>
      </c>
      <c r="BE92" s="14" t="e">
        <f>SUM('ANS_RevData (OT)'!BC$17,'ANS_RevData (OT)'!BC$33,'ANS_RevData (OT)'!BC$49)</f>
        <v>#VALUE!</v>
      </c>
      <c r="BF92" s="15" t="e">
        <f>SUM(AT92:BE92)</f>
        <v>#VALUE!</v>
      </c>
      <c r="BH92" s="14" t="e">
        <f>SUM('ANS_RevData (OT)'!BD$17,'ANS_RevData (OT)'!BD$33,'ANS_RevData (OT)'!BD$49)</f>
        <v>#VALUE!</v>
      </c>
      <c r="BI92" s="14" t="e">
        <f>SUM('ANS_RevData (OT)'!BE$17,'ANS_RevData (OT)'!BE$33,'ANS_RevData (OT)'!BE$49)</f>
        <v>#VALUE!</v>
      </c>
      <c r="BJ92" s="14" t="e">
        <f>SUM('ANS_RevData (OT)'!BF$17,'ANS_RevData (OT)'!BF$33,'ANS_RevData (OT)'!BF$49)</f>
        <v>#VALUE!</v>
      </c>
      <c r="BK92" s="14" t="e">
        <f>SUM('ANS_RevData (OT)'!BG$17,'ANS_RevData (OT)'!BG$33,'ANS_RevData (OT)'!BG$49)</f>
        <v>#VALUE!</v>
      </c>
      <c r="BL92" s="14" t="e">
        <f>SUM('ANS_RevData (OT)'!BH$17,'ANS_RevData (OT)'!BH$33,'ANS_RevData (OT)'!BH$49)</f>
        <v>#VALUE!</v>
      </c>
      <c r="BM92" s="14" t="e">
        <f>SUM('ANS_RevData (OT)'!BI$17,'ANS_RevData (OT)'!BI$33,'ANS_RevData (OT)'!BI$49)</f>
        <v>#VALUE!</v>
      </c>
      <c r="BN92" s="14" t="e">
        <f>SUM('ANS_RevData (OT)'!BJ$17,'ANS_RevData (OT)'!BJ$33,'ANS_RevData (OT)'!BJ$49)</f>
        <v>#VALUE!</v>
      </c>
      <c r="BO92" s="14" t="e">
        <f>SUM('ANS_RevData (OT)'!BK$17,'ANS_RevData (OT)'!BK$33,'ANS_RevData (OT)'!BK$49)</f>
        <v>#VALUE!</v>
      </c>
      <c r="BP92" s="14" t="e">
        <f>SUM('ANS_RevData (OT)'!BL$17,'ANS_RevData (OT)'!BL$33,'ANS_RevData (OT)'!BL$49)</f>
        <v>#VALUE!</v>
      </c>
      <c r="BQ92" s="14" t="e">
        <f>SUM('ANS_RevData (OT)'!BM$17,'ANS_RevData (OT)'!BM$33,'ANS_RevData (OT)'!BM$49)</f>
        <v>#VALUE!</v>
      </c>
      <c r="BR92" s="14" t="e">
        <f>SUM('ANS_RevData (OT)'!BN$17,'ANS_RevData (OT)'!BN$33,'ANS_RevData (OT)'!BN$49)</f>
        <v>#VALUE!</v>
      </c>
      <c r="BS92" s="14" t="e">
        <f>SUM('ANS_RevData (OT)'!BO$17,'ANS_RevData (OT)'!BO$33,'ANS_RevData (OT)'!BO$49)</f>
        <v>#VALUE!</v>
      </c>
      <c r="BT92" s="15" t="e">
        <f>SUM(BH92:BS92)</f>
        <v>#VALUE!</v>
      </c>
    </row>
    <row r="93" spans="2:72" hidden="1" outlineLevel="1" x14ac:dyDescent="0.25">
      <c r="B93" s="11" t="s">
        <v>8</v>
      </c>
      <c r="D93" s="12">
        <f t="shared" ref="D93:P93" si="159">SUBTOTAL(9,D94:D98)</f>
        <v>571520.79</v>
      </c>
      <c r="E93" s="12">
        <f t="shared" si="159"/>
        <v>569892.52</v>
      </c>
      <c r="F93" s="12">
        <f t="shared" si="159"/>
        <v>779608.53</v>
      </c>
      <c r="G93" s="12">
        <f t="shared" si="159"/>
        <v>827733.60000000009</v>
      </c>
      <c r="H93" s="12">
        <f t="shared" si="159"/>
        <v>411535</v>
      </c>
      <c r="I93" s="12">
        <f t="shared" si="159"/>
        <v>1188209.6400000001</v>
      </c>
      <c r="J93" s="12">
        <f t="shared" si="159"/>
        <v>1363905.71</v>
      </c>
      <c r="K93" s="12">
        <f t="shared" si="159"/>
        <v>1511608.2200000002</v>
      </c>
      <c r="L93" s="12">
        <f t="shared" si="159"/>
        <v>2422958.75</v>
      </c>
      <c r="M93" s="12">
        <f t="shared" si="159"/>
        <v>2913520.81</v>
      </c>
      <c r="N93" s="12">
        <f t="shared" si="159"/>
        <v>2405813.4900000002</v>
      </c>
      <c r="O93" s="12">
        <f t="shared" si="159"/>
        <v>2996687.1399999997</v>
      </c>
      <c r="P93" s="13">
        <f t="shared" si="159"/>
        <v>17962994.200000003</v>
      </c>
      <c r="Q93" s="13"/>
      <c r="R93" s="12">
        <f t="shared" ref="R93:AD93" si="160">SUBTOTAL(9,R94:R98)</f>
        <v>2935157.49</v>
      </c>
      <c r="S93" s="12">
        <f t="shared" si="160"/>
        <v>2994121.48</v>
      </c>
      <c r="T93" s="12">
        <f t="shared" si="160"/>
        <v>3283989.91</v>
      </c>
      <c r="U93" s="12">
        <f t="shared" si="160"/>
        <v>3374381.45</v>
      </c>
      <c r="V93" s="12">
        <f t="shared" si="160"/>
        <v>2892544.21</v>
      </c>
      <c r="W93" s="12">
        <f t="shared" si="160"/>
        <v>2050668.86</v>
      </c>
      <c r="X93" s="12">
        <f t="shared" si="160"/>
        <v>1981108.2499999998</v>
      </c>
      <c r="Y93" s="12">
        <f t="shared" si="160"/>
        <v>4525056.37</v>
      </c>
      <c r="Z93" s="12">
        <f t="shared" si="160"/>
        <v>6110687.8600000003</v>
      </c>
      <c r="AA93" s="12">
        <f t="shared" si="160"/>
        <v>6654768.0899999999</v>
      </c>
      <c r="AB93" s="12">
        <f t="shared" si="160"/>
        <v>6812174.8300000001</v>
      </c>
      <c r="AC93" s="12">
        <f t="shared" si="160"/>
        <v>11329031.029999999</v>
      </c>
      <c r="AD93" s="13">
        <f t="shared" si="160"/>
        <v>54943689.829999991</v>
      </c>
      <c r="AE93" s="12"/>
      <c r="AF93" s="12">
        <f t="shared" ref="AF93:AR93" si="161">SUBTOTAL(9,AF94:AF98)</f>
        <v>11279429.869999999</v>
      </c>
      <c r="AG93" s="12">
        <f t="shared" si="161"/>
        <v>11584553.41</v>
      </c>
      <c r="AH93" s="12" t="e">
        <f t="shared" si="161"/>
        <v>#VALUE!</v>
      </c>
      <c r="AI93" s="12" t="e">
        <f t="shared" si="161"/>
        <v>#VALUE!</v>
      </c>
      <c r="AJ93" s="12" t="e">
        <f t="shared" si="161"/>
        <v>#VALUE!</v>
      </c>
      <c r="AK93" s="14" t="e">
        <f t="shared" si="161"/>
        <v>#VALUE!</v>
      </c>
      <c r="AL93" s="14" t="e">
        <f t="shared" si="161"/>
        <v>#VALUE!</v>
      </c>
      <c r="AM93" s="14" t="e">
        <f t="shared" si="161"/>
        <v>#VALUE!</v>
      </c>
      <c r="AN93" s="14" t="e">
        <f t="shared" si="161"/>
        <v>#VALUE!</v>
      </c>
      <c r="AO93" s="14" t="e">
        <f t="shared" si="161"/>
        <v>#VALUE!</v>
      </c>
      <c r="AP93" s="14" t="e">
        <f t="shared" si="161"/>
        <v>#VALUE!</v>
      </c>
      <c r="AQ93" s="14" t="e">
        <f t="shared" si="161"/>
        <v>#VALUE!</v>
      </c>
      <c r="AR93" s="15" t="e">
        <f t="shared" si="161"/>
        <v>#VALUE!</v>
      </c>
      <c r="AT93" s="14" t="e">
        <f t="shared" ref="AT93:BF93" si="162">SUBTOTAL(9,AT94:AT98)</f>
        <v>#VALUE!</v>
      </c>
      <c r="AU93" s="14" t="e">
        <f t="shared" si="162"/>
        <v>#VALUE!</v>
      </c>
      <c r="AV93" s="14" t="e">
        <f t="shared" si="162"/>
        <v>#VALUE!</v>
      </c>
      <c r="AW93" s="14" t="e">
        <f t="shared" si="162"/>
        <v>#VALUE!</v>
      </c>
      <c r="AX93" s="14" t="e">
        <f t="shared" si="162"/>
        <v>#VALUE!</v>
      </c>
      <c r="AY93" s="14" t="e">
        <f t="shared" si="162"/>
        <v>#VALUE!</v>
      </c>
      <c r="AZ93" s="14" t="e">
        <f t="shared" si="162"/>
        <v>#VALUE!</v>
      </c>
      <c r="BA93" s="14" t="e">
        <f t="shared" si="162"/>
        <v>#VALUE!</v>
      </c>
      <c r="BB93" s="14" t="e">
        <f t="shared" si="162"/>
        <v>#VALUE!</v>
      </c>
      <c r="BC93" s="14" t="e">
        <f t="shared" si="162"/>
        <v>#VALUE!</v>
      </c>
      <c r="BD93" s="14" t="e">
        <f t="shared" si="162"/>
        <v>#VALUE!</v>
      </c>
      <c r="BE93" s="14" t="e">
        <f t="shared" si="162"/>
        <v>#VALUE!</v>
      </c>
      <c r="BF93" s="15" t="e">
        <f t="shared" si="162"/>
        <v>#VALUE!</v>
      </c>
      <c r="BH93" s="14" t="e">
        <f t="shared" ref="BH93:BT93" si="163">SUBTOTAL(9,BH94:BH98)</f>
        <v>#VALUE!</v>
      </c>
      <c r="BI93" s="14" t="e">
        <f t="shared" si="163"/>
        <v>#VALUE!</v>
      </c>
      <c r="BJ93" s="14" t="e">
        <f t="shared" si="163"/>
        <v>#VALUE!</v>
      </c>
      <c r="BK93" s="14" t="e">
        <f t="shared" si="163"/>
        <v>#VALUE!</v>
      </c>
      <c r="BL93" s="14" t="e">
        <f t="shared" si="163"/>
        <v>#VALUE!</v>
      </c>
      <c r="BM93" s="14" t="e">
        <f t="shared" si="163"/>
        <v>#VALUE!</v>
      </c>
      <c r="BN93" s="14" t="e">
        <f t="shared" si="163"/>
        <v>#VALUE!</v>
      </c>
      <c r="BO93" s="14" t="e">
        <f t="shared" si="163"/>
        <v>#VALUE!</v>
      </c>
      <c r="BP93" s="14" t="e">
        <f t="shared" si="163"/>
        <v>#VALUE!</v>
      </c>
      <c r="BQ93" s="14" t="e">
        <f t="shared" si="163"/>
        <v>#VALUE!</v>
      </c>
      <c r="BR93" s="14" t="e">
        <f t="shared" si="163"/>
        <v>#VALUE!</v>
      </c>
      <c r="BS93" s="14" t="e">
        <f t="shared" si="163"/>
        <v>#VALUE!</v>
      </c>
      <c r="BT93" s="15" t="e">
        <f t="shared" si="163"/>
        <v>#VALUE!</v>
      </c>
    </row>
    <row r="94" spans="2:72" s="16" customFormat="1" ht="12.75" hidden="1" outlineLevel="2" x14ac:dyDescent="0.2">
      <c r="B94" s="17" t="s">
        <v>9</v>
      </c>
      <c r="D94" s="18">
        <f>'ANS_RevData (OT)'!D$81</f>
        <v>555003.79</v>
      </c>
      <c r="E94" s="18">
        <f>'ANS_RevData (OT)'!E$81</f>
        <v>554329.02</v>
      </c>
      <c r="F94" s="18">
        <f>'ANS_RevData (OT)'!F$81</f>
        <v>738201.03</v>
      </c>
      <c r="G94" s="18">
        <f>'ANS_RevData (OT)'!G$81</f>
        <v>756654.60000000009</v>
      </c>
      <c r="H94" s="18">
        <f>'ANS_RevData (OT)'!H$81</f>
        <v>352920</v>
      </c>
      <c r="I94" s="18">
        <f>'ANS_RevData (OT)'!I$81</f>
        <v>515630</v>
      </c>
      <c r="J94" s="18">
        <f>'ANS_RevData (OT)'!J$81</f>
        <v>547030</v>
      </c>
      <c r="K94" s="18">
        <f>'ANS_RevData (OT)'!K$81</f>
        <v>620501.4</v>
      </c>
      <c r="L94" s="18">
        <f>'ANS_RevData (OT)'!L$81</f>
        <v>896316.53</v>
      </c>
      <c r="M94" s="18">
        <f>'ANS_RevData (OT)'!M$81</f>
        <v>1115795.1100000001</v>
      </c>
      <c r="N94" s="18">
        <f>'ANS_RevData (OT)'!N$81</f>
        <v>852704.63</v>
      </c>
      <c r="O94" s="18">
        <f>'ANS_RevData (OT)'!O$81</f>
        <v>1062541.74</v>
      </c>
      <c r="P94" s="19">
        <f t="shared" ref="P94:P99" si="164">SUM(D94:O94)</f>
        <v>8567627.8500000015</v>
      </c>
      <c r="Q94" s="19"/>
      <c r="R94" s="18">
        <f>'ANS_RevData (OT)'!P$81</f>
        <v>942124.27</v>
      </c>
      <c r="S94" s="18">
        <f>'ANS_RevData (OT)'!Q$81</f>
        <v>909523.53</v>
      </c>
      <c r="T94" s="18">
        <f>'ANS_RevData (OT)'!R$81</f>
        <v>1013284.55</v>
      </c>
      <c r="U94" s="18">
        <f>'ANS_RevData (OT)'!S$81</f>
        <v>1121743.95</v>
      </c>
      <c r="V94" s="18">
        <f>'ANS_RevData (OT)'!T$81</f>
        <v>1223139.1599999999</v>
      </c>
      <c r="W94" s="18">
        <f>'ANS_RevData (OT)'!U$81</f>
        <v>1515091.31</v>
      </c>
      <c r="X94" s="18">
        <f>'ANS_RevData (OT)'!V$81</f>
        <v>1328611.96</v>
      </c>
      <c r="Y94" s="18">
        <f>'ANS_RevData (OT)'!W$81</f>
        <v>1514592.67</v>
      </c>
      <c r="Z94" s="18">
        <f>'ANS_RevData (OT)'!X$81</f>
        <v>1611402.1199999999</v>
      </c>
      <c r="AA94" s="18">
        <f>'ANS_RevData (OT)'!Y$81</f>
        <v>1551289.4300000002</v>
      </c>
      <c r="AB94" s="18">
        <f>'ANS_RevData (OT)'!Z$81</f>
        <v>1577457.27</v>
      </c>
      <c r="AC94" s="18">
        <f>'ANS_RevData (OT)'!AA$81</f>
        <v>2014608.81</v>
      </c>
      <c r="AD94" s="19">
        <f t="shared" ref="AD94:AD99" si="165">SUM(R94:AC94)</f>
        <v>16322869.029999997</v>
      </c>
      <c r="AE94" s="18"/>
      <c r="AF94" s="18">
        <f>'ANS_RevData (OT)'!AF$81</f>
        <v>1720653.7700000003</v>
      </c>
      <c r="AG94" s="18">
        <f>'ANS_RevData (OT)'!AG$81</f>
        <v>2345310.62</v>
      </c>
      <c r="AH94" s="18" t="e">
        <f>'ANS_RevData (OT)'!AH$81</f>
        <v>#VALUE!</v>
      </c>
      <c r="AI94" s="18" t="e">
        <f>'ANS_RevData (OT)'!AI$81</f>
        <v>#VALUE!</v>
      </c>
      <c r="AJ94" s="18" t="e">
        <f>'ANS_RevData (OT)'!AJ$81</f>
        <v>#VALUE!</v>
      </c>
      <c r="AK94" s="20" t="e">
        <f>'ANS_RevData (OT)'!AK$81</f>
        <v>#VALUE!</v>
      </c>
      <c r="AL94" s="20" t="e">
        <f>'ANS_RevData (OT)'!AL$81</f>
        <v>#VALUE!</v>
      </c>
      <c r="AM94" s="20" t="e">
        <f>'ANS_RevData (OT)'!AM$81</f>
        <v>#VALUE!</v>
      </c>
      <c r="AN94" s="20" t="e">
        <f>'ANS_RevData (OT)'!AN$81</f>
        <v>#VALUE!</v>
      </c>
      <c r="AO94" s="20" t="e">
        <f>'ANS_RevData (OT)'!AO$81</f>
        <v>#VALUE!</v>
      </c>
      <c r="AP94" s="20" t="e">
        <f>'ANS_RevData (OT)'!AP$81</f>
        <v>#VALUE!</v>
      </c>
      <c r="AQ94" s="20" t="e">
        <f>'ANS_RevData (OT)'!AQ$81</f>
        <v>#VALUE!</v>
      </c>
      <c r="AR94" s="21" t="e">
        <f t="shared" ref="AR94:AR99" si="166">SUM(AF94:AQ94)</f>
        <v>#VALUE!</v>
      </c>
      <c r="AT94" s="20" t="e">
        <f>'ANS_RevData (OT)'!AR$81</f>
        <v>#VALUE!</v>
      </c>
      <c r="AU94" s="20" t="e">
        <f>'ANS_RevData (OT)'!AS$81</f>
        <v>#VALUE!</v>
      </c>
      <c r="AV94" s="20" t="e">
        <f>'ANS_RevData (OT)'!AT$81</f>
        <v>#VALUE!</v>
      </c>
      <c r="AW94" s="20" t="e">
        <f>'ANS_RevData (OT)'!AU$81</f>
        <v>#VALUE!</v>
      </c>
      <c r="AX94" s="20" t="e">
        <f>'ANS_RevData (OT)'!AV$81</f>
        <v>#VALUE!</v>
      </c>
      <c r="AY94" s="20" t="e">
        <f>'ANS_RevData (OT)'!AW$81</f>
        <v>#VALUE!</v>
      </c>
      <c r="AZ94" s="20" t="e">
        <f>'ANS_RevData (OT)'!AX$81</f>
        <v>#VALUE!</v>
      </c>
      <c r="BA94" s="20" t="e">
        <f>'ANS_RevData (OT)'!AY$81</f>
        <v>#VALUE!</v>
      </c>
      <c r="BB94" s="20" t="e">
        <f>'ANS_RevData (OT)'!AZ$81</f>
        <v>#VALUE!</v>
      </c>
      <c r="BC94" s="20" t="e">
        <f>'ANS_RevData (OT)'!BA$81</f>
        <v>#VALUE!</v>
      </c>
      <c r="BD94" s="20" t="e">
        <f>'ANS_RevData (OT)'!BB$81</f>
        <v>#VALUE!</v>
      </c>
      <c r="BE94" s="20" t="e">
        <f>'ANS_RevData (OT)'!BC$81</f>
        <v>#VALUE!</v>
      </c>
      <c r="BF94" s="21" t="e">
        <f t="shared" ref="BF94:BF99" si="167">SUM(AT94:BE94)</f>
        <v>#VALUE!</v>
      </c>
      <c r="BH94" s="20" t="e">
        <f>'ANS_RevData (OT)'!BD$81</f>
        <v>#VALUE!</v>
      </c>
      <c r="BI94" s="20" t="e">
        <f>'ANS_RevData (OT)'!BE$81</f>
        <v>#VALUE!</v>
      </c>
      <c r="BJ94" s="20" t="e">
        <f>'ANS_RevData (OT)'!BF$81</f>
        <v>#VALUE!</v>
      </c>
      <c r="BK94" s="20" t="e">
        <f>'ANS_RevData (OT)'!BG$81</f>
        <v>#VALUE!</v>
      </c>
      <c r="BL94" s="20" t="e">
        <f>'ANS_RevData (OT)'!BH$81</f>
        <v>#VALUE!</v>
      </c>
      <c r="BM94" s="20" t="e">
        <f>'ANS_RevData (OT)'!BI$81</f>
        <v>#VALUE!</v>
      </c>
      <c r="BN94" s="20" t="e">
        <f>'ANS_RevData (OT)'!BJ$81</f>
        <v>#VALUE!</v>
      </c>
      <c r="BO94" s="20" t="e">
        <f>'ANS_RevData (OT)'!BK$81</f>
        <v>#VALUE!</v>
      </c>
      <c r="BP94" s="20" t="e">
        <f>'ANS_RevData (OT)'!BL$81</f>
        <v>#VALUE!</v>
      </c>
      <c r="BQ94" s="20" t="e">
        <f>'ANS_RevData (OT)'!BM$81</f>
        <v>#VALUE!</v>
      </c>
      <c r="BR94" s="20" t="e">
        <f>'ANS_RevData (OT)'!BN$81</f>
        <v>#VALUE!</v>
      </c>
      <c r="BS94" s="20" t="e">
        <f>'ANS_RevData (OT)'!BO$81</f>
        <v>#VALUE!</v>
      </c>
      <c r="BT94" s="21" t="e">
        <f t="shared" ref="BT94:BT99" si="168">SUM(BH94:BS94)</f>
        <v>#VALUE!</v>
      </c>
    </row>
    <row r="95" spans="2:72" s="16" customFormat="1" ht="12.75" hidden="1" outlineLevel="2" x14ac:dyDescent="0.2">
      <c r="B95" s="17" t="s">
        <v>10</v>
      </c>
      <c r="D95" s="18">
        <f>'ANS_RevData (OT)'!D$97</f>
        <v>16517</v>
      </c>
      <c r="E95" s="18">
        <f>'ANS_RevData (OT)'!E$97</f>
        <v>15408.5</v>
      </c>
      <c r="F95" s="18">
        <f>'ANS_RevData (OT)'!F$97</f>
        <v>41262.5</v>
      </c>
      <c r="G95" s="18">
        <f>'ANS_RevData (OT)'!G$97</f>
        <v>71079</v>
      </c>
      <c r="H95" s="18">
        <f>'ANS_RevData (OT)'!H$97</f>
        <v>51340</v>
      </c>
      <c r="I95" s="18">
        <f>'ANS_RevData (OT)'!I$97</f>
        <v>109740.5</v>
      </c>
      <c r="J95" s="18">
        <f>'ANS_RevData (OT)'!J$97</f>
        <v>138654.66999999998</v>
      </c>
      <c r="K95" s="18">
        <f>'ANS_RevData (OT)'!K$97</f>
        <v>125980.8</v>
      </c>
      <c r="L95" s="18">
        <f>'ANS_RevData (OT)'!L$97</f>
        <v>131221.6</v>
      </c>
      <c r="M95" s="18">
        <f>'ANS_RevData (OT)'!M$97</f>
        <v>258137</v>
      </c>
      <c r="N95" s="18">
        <f>'ANS_RevData (OT)'!N$97</f>
        <v>242327.09</v>
      </c>
      <c r="O95" s="18">
        <f>'ANS_RevData (OT)'!O$97</f>
        <v>304516.5</v>
      </c>
      <c r="P95" s="19">
        <f t="shared" si="164"/>
        <v>1506185.16</v>
      </c>
      <c r="Q95" s="19"/>
      <c r="R95" s="18">
        <f>'ANS_RevData (OT)'!P$97</f>
        <v>360178.62</v>
      </c>
      <c r="S95" s="18">
        <f>'ANS_RevData (OT)'!Q$97</f>
        <v>335100.95</v>
      </c>
      <c r="T95" s="18">
        <f>'ANS_RevData (OT)'!R$97</f>
        <v>345434</v>
      </c>
      <c r="U95" s="18">
        <f>'ANS_RevData (OT)'!S$97</f>
        <v>390640</v>
      </c>
      <c r="V95" s="18">
        <f>'ANS_RevData (OT)'!T$97</f>
        <v>451316.5</v>
      </c>
      <c r="W95" s="18">
        <f>'ANS_RevData (OT)'!U$97</f>
        <v>519853.6</v>
      </c>
      <c r="X95" s="18">
        <f>'ANS_RevData (OT)'!V$97</f>
        <v>612935.4</v>
      </c>
      <c r="Y95" s="18">
        <f>'ANS_RevData (OT)'!W$97</f>
        <v>668898.69999999995</v>
      </c>
      <c r="Z95" s="18">
        <f>'ANS_RevData (OT)'!X$97</f>
        <v>691227.7</v>
      </c>
      <c r="AA95" s="18">
        <f>'ANS_RevData (OT)'!Y$97</f>
        <v>723336.2</v>
      </c>
      <c r="AB95" s="18">
        <f>'ANS_RevData (OT)'!Z$97</f>
        <v>713997.8</v>
      </c>
      <c r="AC95" s="18">
        <f>'ANS_RevData (OT)'!AA$97</f>
        <v>1189525.6000000001</v>
      </c>
      <c r="AD95" s="19">
        <f t="shared" si="165"/>
        <v>7002445.0700000003</v>
      </c>
      <c r="AE95" s="18"/>
      <c r="AF95" s="18">
        <f>'ANS_RevData (OT)'!AF$97</f>
        <v>1652123.27</v>
      </c>
      <c r="AG95" s="18">
        <f>'ANS_RevData (OT)'!AG$97</f>
        <v>2050254.55</v>
      </c>
      <c r="AH95" s="18" t="e">
        <f>'ANS_RevData (OT)'!AH$97</f>
        <v>#VALUE!</v>
      </c>
      <c r="AI95" s="18" t="e">
        <f>'ANS_RevData (OT)'!AI$97</f>
        <v>#VALUE!</v>
      </c>
      <c r="AJ95" s="18" t="e">
        <f>'ANS_RevData (OT)'!AJ$97</f>
        <v>#VALUE!</v>
      </c>
      <c r="AK95" s="20" t="e">
        <f>'ANS_RevData (OT)'!AK$97</f>
        <v>#VALUE!</v>
      </c>
      <c r="AL95" s="20" t="e">
        <f>'ANS_RevData (OT)'!AL$97</f>
        <v>#VALUE!</v>
      </c>
      <c r="AM95" s="20" t="e">
        <f>'ANS_RevData (OT)'!AM$97</f>
        <v>#VALUE!</v>
      </c>
      <c r="AN95" s="20" t="e">
        <f>'ANS_RevData (OT)'!AN$97</f>
        <v>#VALUE!</v>
      </c>
      <c r="AO95" s="20" t="e">
        <f>'ANS_RevData (OT)'!AO$97</f>
        <v>#VALUE!</v>
      </c>
      <c r="AP95" s="20" t="e">
        <f>'ANS_RevData (OT)'!AP$97</f>
        <v>#VALUE!</v>
      </c>
      <c r="AQ95" s="20" t="e">
        <f>'ANS_RevData (OT)'!AQ$97</f>
        <v>#VALUE!</v>
      </c>
      <c r="AR95" s="21" t="e">
        <f t="shared" si="166"/>
        <v>#VALUE!</v>
      </c>
      <c r="AT95" s="20" t="e">
        <f>'ANS_RevData (OT)'!AR$97</f>
        <v>#VALUE!</v>
      </c>
      <c r="AU95" s="20" t="e">
        <f>'ANS_RevData (OT)'!AS$97</f>
        <v>#VALUE!</v>
      </c>
      <c r="AV95" s="20" t="e">
        <f>'ANS_RevData (OT)'!AT$97</f>
        <v>#VALUE!</v>
      </c>
      <c r="AW95" s="20" t="e">
        <f>'ANS_RevData (OT)'!AU$97</f>
        <v>#VALUE!</v>
      </c>
      <c r="AX95" s="20" t="e">
        <f>'ANS_RevData (OT)'!AV$97</f>
        <v>#VALUE!</v>
      </c>
      <c r="AY95" s="20" t="e">
        <f>'ANS_RevData (OT)'!AW$97</f>
        <v>#VALUE!</v>
      </c>
      <c r="AZ95" s="20" t="e">
        <f>'ANS_RevData (OT)'!AX$97</f>
        <v>#VALUE!</v>
      </c>
      <c r="BA95" s="20" t="e">
        <f>'ANS_RevData (OT)'!AY$97</f>
        <v>#VALUE!</v>
      </c>
      <c r="BB95" s="20" t="e">
        <f>'ANS_RevData (OT)'!AZ$97</f>
        <v>#VALUE!</v>
      </c>
      <c r="BC95" s="20" t="e">
        <f>'ANS_RevData (OT)'!BA$97</f>
        <v>#VALUE!</v>
      </c>
      <c r="BD95" s="20" t="e">
        <f>'ANS_RevData (OT)'!BB$97</f>
        <v>#VALUE!</v>
      </c>
      <c r="BE95" s="20" t="e">
        <f>'ANS_RevData (OT)'!BC$97</f>
        <v>#VALUE!</v>
      </c>
      <c r="BF95" s="21" t="e">
        <f t="shared" si="167"/>
        <v>#VALUE!</v>
      </c>
      <c r="BH95" s="20" t="e">
        <f>'ANS_RevData (OT)'!BD$97</f>
        <v>#VALUE!</v>
      </c>
      <c r="BI95" s="20" t="e">
        <f>'ANS_RevData (OT)'!BE$97</f>
        <v>#VALUE!</v>
      </c>
      <c r="BJ95" s="20" t="e">
        <f>'ANS_RevData (OT)'!BF$97</f>
        <v>#VALUE!</v>
      </c>
      <c r="BK95" s="20" t="e">
        <f>'ANS_RevData (OT)'!BG$97</f>
        <v>#VALUE!</v>
      </c>
      <c r="BL95" s="20" t="e">
        <f>'ANS_RevData (OT)'!BH$97</f>
        <v>#VALUE!</v>
      </c>
      <c r="BM95" s="20" t="e">
        <f>'ANS_RevData (OT)'!BI$97</f>
        <v>#VALUE!</v>
      </c>
      <c r="BN95" s="20" t="e">
        <f>'ANS_RevData (OT)'!BJ$97</f>
        <v>#VALUE!</v>
      </c>
      <c r="BO95" s="20" t="e">
        <f>'ANS_RevData (OT)'!BK$97</f>
        <v>#VALUE!</v>
      </c>
      <c r="BP95" s="20" t="e">
        <f>'ANS_RevData (OT)'!BL$97</f>
        <v>#VALUE!</v>
      </c>
      <c r="BQ95" s="20" t="e">
        <f>'ANS_RevData (OT)'!BM$97</f>
        <v>#VALUE!</v>
      </c>
      <c r="BR95" s="20" t="e">
        <f>'ANS_RevData (OT)'!BN$97</f>
        <v>#VALUE!</v>
      </c>
      <c r="BS95" s="20" t="e">
        <f>'ANS_RevData (OT)'!BO$97</f>
        <v>#VALUE!</v>
      </c>
      <c r="BT95" s="21" t="e">
        <f t="shared" si="168"/>
        <v>#VALUE!</v>
      </c>
    </row>
    <row r="96" spans="2:72" s="16" customFormat="1" ht="12.75" hidden="1" outlineLevel="2" x14ac:dyDescent="0.2">
      <c r="B96" s="17" t="s">
        <v>11</v>
      </c>
      <c r="D96" s="18">
        <f>'ANS_RevData (OT)'!D$113</f>
        <v>0</v>
      </c>
      <c r="E96" s="18">
        <f>'ANS_RevData (OT)'!E$113</f>
        <v>0</v>
      </c>
      <c r="F96" s="18">
        <f>'ANS_RevData (OT)'!F$113</f>
        <v>0</v>
      </c>
      <c r="G96" s="18">
        <f>'ANS_RevData (OT)'!G$113</f>
        <v>0</v>
      </c>
      <c r="H96" s="18">
        <f>'ANS_RevData (OT)'!H$113</f>
        <v>0</v>
      </c>
      <c r="I96" s="18">
        <f>'ANS_RevData (OT)'!I$113</f>
        <v>0</v>
      </c>
      <c r="J96" s="18">
        <f>'ANS_RevData (OT)'!J$113</f>
        <v>0</v>
      </c>
      <c r="K96" s="18">
        <f>'ANS_RevData (OT)'!K$113</f>
        <v>0</v>
      </c>
      <c r="L96" s="18">
        <f>'ANS_RevData (OT)'!L$113</f>
        <v>0</v>
      </c>
      <c r="M96" s="18">
        <f>'ANS_RevData (OT)'!M$113</f>
        <v>0</v>
      </c>
      <c r="N96" s="18">
        <f>'ANS_RevData (OT)'!N$113</f>
        <v>0</v>
      </c>
      <c r="O96" s="18">
        <f>'ANS_RevData (OT)'!O$113</f>
        <v>0</v>
      </c>
      <c r="P96" s="19">
        <f t="shared" si="164"/>
        <v>0</v>
      </c>
      <c r="Q96" s="19"/>
      <c r="R96" s="18">
        <f>'ANS_RevData (OT)'!P$113</f>
        <v>0</v>
      </c>
      <c r="S96" s="18">
        <f>'ANS_RevData (OT)'!Q$113</f>
        <v>0</v>
      </c>
      <c r="T96" s="18">
        <f>'ANS_RevData (OT)'!R$113</f>
        <v>0</v>
      </c>
      <c r="U96" s="18">
        <f>'ANS_RevData (OT)'!S$113</f>
        <v>0</v>
      </c>
      <c r="V96" s="18">
        <f>'ANS_RevData (OT)'!T$113</f>
        <v>0</v>
      </c>
      <c r="W96" s="18">
        <f>'ANS_RevData (OT)'!U$113</f>
        <v>0</v>
      </c>
      <c r="X96" s="18">
        <f>'ANS_RevData (OT)'!V$113</f>
        <v>13500</v>
      </c>
      <c r="Y96" s="18">
        <f>'ANS_RevData (OT)'!W$113</f>
        <v>2328450</v>
      </c>
      <c r="Z96" s="18">
        <f>'ANS_RevData (OT)'!X$113</f>
        <v>3780702</v>
      </c>
      <c r="AA96" s="18">
        <f>'ANS_RevData (OT)'!Y$113</f>
        <v>4343511</v>
      </c>
      <c r="AB96" s="18">
        <f>'ANS_RevData (OT)'!Z$113</f>
        <v>4488353</v>
      </c>
      <c r="AC96" s="18">
        <f>'ANS_RevData (OT)'!AA$113</f>
        <v>8104700</v>
      </c>
      <c r="AD96" s="19">
        <f t="shared" si="165"/>
        <v>23059216</v>
      </c>
      <c r="AE96" s="18"/>
      <c r="AF96" s="18">
        <f>'ANS_RevData (OT)'!AF$113</f>
        <v>7879450</v>
      </c>
      <c r="AG96" s="18">
        <f>'ANS_RevData (OT)'!AG$113</f>
        <v>7164728</v>
      </c>
      <c r="AH96" s="18" t="e">
        <f>'ANS_RevData (OT)'!AH$113</f>
        <v>#VALUE!</v>
      </c>
      <c r="AI96" s="18" t="e">
        <f>'ANS_RevData (OT)'!AI$113</f>
        <v>#VALUE!</v>
      </c>
      <c r="AJ96" s="18" t="e">
        <f>'ANS_RevData (OT)'!AJ$113</f>
        <v>#VALUE!</v>
      </c>
      <c r="AK96" s="20" t="e">
        <f>'ANS_RevData (OT)'!AK$113</f>
        <v>#VALUE!</v>
      </c>
      <c r="AL96" s="20" t="e">
        <f>'ANS_RevData (OT)'!AL$113</f>
        <v>#VALUE!</v>
      </c>
      <c r="AM96" s="20" t="e">
        <f>'ANS_RevData (OT)'!AM$113</f>
        <v>#VALUE!</v>
      </c>
      <c r="AN96" s="20" t="e">
        <f>'ANS_RevData (OT)'!AN$113</f>
        <v>#VALUE!</v>
      </c>
      <c r="AO96" s="20" t="e">
        <f>'ANS_RevData (OT)'!AO$113</f>
        <v>#VALUE!</v>
      </c>
      <c r="AP96" s="20" t="e">
        <f>'ANS_RevData (OT)'!AP$113</f>
        <v>#VALUE!</v>
      </c>
      <c r="AQ96" s="20" t="e">
        <f>'ANS_RevData (OT)'!AQ$113</f>
        <v>#VALUE!</v>
      </c>
      <c r="AR96" s="21" t="e">
        <f t="shared" si="166"/>
        <v>#VALUE!</v>
      </c>
      <c r="AT96" s="20" t="e">
        <f>'ANS_RevData (OT)'!AR$113</f>
        <v>#VALUE!</v>
      </c>
      <c r="AU96" s="20" t="e">
        <f>'ANS_RevData (OT)'!AS$113</f>
        <v>#VALUE!</v>
      </c>
      <c r="AV96" s="20" t="e">
        <f>'ANS_RevData (OT)'!AT$113</f>
        <v>#VALUE!</v>
      </c>
      <c r="AW96" s="20" t="e">
        <f>'ANS_RevData (OT)'!AU$113</f>
        <v>#VALUE!</v>
      </c>
      <c r="AX96" s="20" t="e">
        <f>'ANS_RevData (OT)'!AV$113</f>
        <v>#VALUE!</v>
      </c>
      <c r="AY96" s="20" t="e">
        <f>'ANS_RevData (OT)'!AW$113</f>
        <v>#VALUE!</v>
      </c>
      <c r="AZ96" s="20" t="e">
        <f>'ANS_RevData (OT)'!AX$113</f>
        <v>#VALUE!</v>
      </c>
      <c r="BA96" s="20" t="e">
        <f>'ANS_RevData (OT)'!AY$113</f>
        <v>#VALUE!</v>
      </c>
      <c r="BB96" s="20" t="e">
        <f>'ANS_RevData (OT)'!AZ$113</f>
        <v>#VALUE!</v>
      </c>
      <c r="BC96" s="20" t="e">
        <f>'ANS_RevData (OT)'!BA$113</f>
        <v>#VALUE!</v>
      </c>
      <c r="BD96" s="20" t="e">
        <f>'ANS_RevData (OT)'!BB$113</f>
        <v>#VALUE!</v>
      </c>
      <c r="BE96" s="20" t="e">
        <f>'ANS_RevData (OT)'!BC$113</f>
        <v>#VALUE!</v>
      </c>
      <c r="BF96" s="21" t="e">
        <f t="shared" si="167"/>
        <v>#VALUE!</v>
      </c>
      <c r="BH96" s="20" t="e">
        <f>'ANS_RevData (OT)'!BD$113</f>
        <v>#VALUE!</v>
      </c>
      <c r="BI96" s="20" t="e">
        <f>'ANS_RevData (OT)'!BE$113</f>
        <v>#VALUE!</v>
      </c>
      <c r="BJ96" s="20" t="e">
        <f>'ANS_RevData (OT)'!BF$113</f>
        <v>#VALUE!</v>
      </c>
      <c r="BK96" s="20" t="e">
        <f>'ANS_RevData (OT)'!BG$113</f>
        <v>#VALUE!</v>
      </c>
      <c r="BL96" s="20" t="e">
        <f>'ANS_RevData (OT)'!BH$113</f>
        <v>#VALUE!</v>
      </c>
      <c r="BM96" s="20" t="e">
        <f>'ANS_RevData (OT)'!BI$113</f>
        <v>#VALUE!</v>
      </c>
      <c r="BN96" s="20" t="e">
        <f>'ANS_RevData (OT)'!BJ$113</f>
        <v>#VALUE!</v>
      </c>
      <c r="BO96" s="20" t="e">
        <f>'ANS_RevData (OT)'!BK$113</f>
        <v>#VALUE!</v>
      </c>
      <c r="BP96" s="20" t="e">
        <f>'ANS_RevData (OT)'!BL$113</f>
        <v>#VALUE!</v>
      </c>
      <c r="BQ96" s="20" t="e">
        <f>'ANS_RevData (OT)'!BM$113</f>
        <v>#VALUE!</v>
      </c>
      <c r="BR96" s="20" t="e">
        <f>'ANS_RevData (OT)'!BN$113</f>
        <v>#VALUE!</v>
      </c>
      <c r="BS96" s="20" t="e">
        <f>'ANS_RevData (OT)'!BO$113</f>
        <v>#VALUE!</v>
      </c>
      <c r="BT96" s="21" t="e">
        <f t="shared" si="168"/>
        <v>#VALUE!</v>
      </c>
    </row>
    <row r="97" spans="2:72" s="16" customFormat="1" ht="12.75" hidden="1" outlineLevel="3" x14ac:dyDescent="0.2">
      <c r="B97" s="17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9">
        <f t="shared" si="164"/>
        <v>0</v>
      </c>
      <c r="Q97" s="19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9">
        <f t="shared" si="165"/>
        <v>0</v>
      </c>
      <c r="AE97" s="18"/>
      <c r="AF97" s="18"/>
      <c r="AG97" s="18"/>
      <c r="AH97" s="18"/>
      <c r="AI97" s="18"/>
      <c r="AJ97" s="18"/>
      <c r="AK97" s="20"/>
      <c r="AL97" s="20"/>
      <c r="AM97" s="20"/>
      <c r="AN97" s="20"/>
      <c r="AO97" s="20"/>
      <c r="AP97" s="20"/>
      <c r="AQ97" s="20"/>
      <c r="AR97" s="21">
        <f t="shared" si="166"/>
        <v>0</v>
      </c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1">
        <f t="shared" si="167"/>
        <v>0</v>
      </c>
      <c r="BH97" s="20"/>
      <c r="BI97" s="20"/>
      <c r="BJ97" s="20"/>
      <c r="BK97" s="20"/>
      <c r="BL97" s="20"/>
      <c r="BM97" s="20"/>
      <c r="BN97" s="20"/>
      <c r="BO97" s="20"/>
      <c r="BP97" s="20"/>
      <c r="BQ97" s="20"/>
      <c r="BR97" s="20"/>
      <c r="BS97" s="20"/>
      <c r="BT97" s="21">
        <f t="shared" si="168"/>
        <v>0</v>
      </c>
    </row>
    <row r="98" spans="2:72" s="16" customFormat="1" ht="12.75" hidden="1" outlineLevel="2" collapsed="1" x14ac:dyDescent="0.2">
      <c r="B98" s="17" t="s">
        <v>18</v>
      </c>
      <c r="D98" s="18">
        <f>'ANS_RevData (OT)'!D$129</f>
        <v>0</v>
      </c>
      <c r="E98" s="18">
        <f>'ANS_RevData (OT)'!E$129</f>
        <v>155</v>
      </c>
      <c r="F98" s="18">
        <f>'ANS_RevData (OT)'!F$129</f>
        <v>145</v>
      </c>
      <c r="G98" s="18">
        <f>'ANS_RevData (OT)'!G$129</f>
        <v>0</v>
      </c>
      <c r="H98" s="18">
        <f>'ANS_RevData (OT)'!H$129</f>
        <v>7275</v>
      </c>
      <c r="I98" s="18">
        <f>'ANS_RevData (OT)'!I$129</f>
        <v>562839.14</v>
      </c>
      <c r="J98" s="18">
        <f>'ANS_RevData (OT)'!J$129</f>
        <v>678221.04</v>
      </c>
      <c r="K98" s="18">
        <f>'ANS_RevData (OT)'!K$129</f>
        <v>765126.02</v>
      </c>
      <c r="L98" s="18">
        <f>'ANS_RevData (OT)'!L$129</f>
        <v>1395420.62</v>
      </c>
      <c r="M98" s="18">
        <f>'ANS_RevData (OT)'!M$129</f>
        <v>1539588.7</v>
      </c>
      <c r="N98" s="18">
        <f>'ANS_RevData (OT)'!N$129</f>
        <v>1310781.77</v>
      </c>
      <c r="O98" s="18">
        <f>'ANS_RevData (OT)'!O$129</f>
        <v>1629628.9</v>
      </c>
      <c r="P98" s="19">
        <f t="shared" si="164"/>
        <v>7889181.1900000013</v>
      </c>
      <c r="Q98" s="19"/>
      <c r="R98" s="18">
        <f>'ANS_RevData (OT)'!P$129</f>
        <v>1632854.6</v>
      </c>
      <c r="S98" s="18">
        <f>'ANS_RevData (OT)'!Q$129</f>
        <v>1749497</v>
      </c>
      <c r="T98" s="18">
        <f>'ANS_RevData (OT)'!R$129</f>
        <v>1925271.36</v>
      </c>
      <c r="U98" s="18">
        <f>'ANS_RevData (OT)'!S$129</f>
        <v>1861997.5</v>
      </c>
      <c r="V98" s="18">
        <f>'ANS_RevData (OT)'!T$129</f>
        <v>1218088.5499999998</v>
      </c>
      <c r="W98" s="18">
        <f>'ANS_RevData (OT)'!U$129</f>
        <v>15723.95</v>
      </c>
      <c r="X98" s="18">
        <f>'ANS_RevData (OT)'!V$129</f>
        <v>26060.89</v>
      </c>
      <c r="Y98" s="18">
        <f>'ANS_RevData (OT)'!W$129</f>
        <v>13115</v>
      </c>
      <c r="Z98" s="18">
        <f>'ANS_RevData (OT)'!X$129</f>
        <v>27356.04</v>
      </c>
      <c r="AA98" s="18">
        <f>'ANS_RevData (OT)'!Y$129</f>
        <v>36631.46</v>
      </c>
      <c r="AB98" s="18">
        <f>'ANS_RevData (OT)'!Z$129</f>
        <v>32366.760000000002</v>
      </c>
      <c r="AC98" s="18">
        <f>'ANS_RevData (OT)'!AA$129</f>
        <v>20196.62</v>
      </c>
      <c r="AD98" s="19">
        <f t="shared" si="165"/>
        <v>8559159.7299999986</v>
      </c>
      <c r="AE98" s="18"/>
      <c r="AF98" s="18">
        <f>'ANS_RevData (OT)'!AF$129</f>
        <v>27202.83</v>
      </c>
      <c r="AG98" s="18">
        <f>'ANS_RevData (OT)'!AG$129</f>
        <v>24260.239999999998</v>
      </c>
      <c r="AH98" s="18" t="e">
        <f>'ANS_RevData (OT)'!AH$129</f>
        <v>#VALUE!</v>
      </c>
      <c r="AI98" s="18" t="e">
        <f>'ANS_RevData (OT)'!AI$129</f>
        <v>#VALUE!</v>
      </c>
      <c r="AJ98" s="18" t="e">
        <f>'ANS_RevData (OT)'!AJ$129</f>
        <v>#VALUE!</v>
      </c>
      <c r="AK98" s="20" t="e">
        <f>'ANS_RevData (OT)'!AK$129</f>
        <v>#VALUE!</v>
      </c>
      <c r="AL98" s="20" t="e">
        <f>'ANS_RevData (OT)'!AL$129</f>
        <v>#VALUE!</v>
      </c>
      <c r="AM98" s="20" t="e">
        <f>'ANS_RevData (OT)'!AM$129</f>
        <v>#VALUE!</v>
      </c>
      <c r="AN98" s="20" t="e">
        <f>'ANS_RevData (OT)'!AN$129</f>
        <v>#VALUE!</v>
      </c>
      <c r="AO98" s="20" t="e">
        <f>'ANS_RevData (OT)'!AO$129</f>
        <v>#VALUE!</v>
      </c>
      <c r="AP98" s="20" t="e">
        <f>'ANS_RevData (OT)'!AP$129</f>
        <v>#VALUE!</v>
      </c>
      <c r="AQ98" s="20" t="e">
        <f>'ANS_RevData (OT)'!AQ$129</f>
        <v>#VALUE!</v>
      </c>
      <c r="AR98" s="21" t="e">
        <f t="shared" si="166"/>
        <v>#VALUE!</v>
      </c>
      <c r="AT98" s="20" t="e">
        <f>'ANS_RevData (OT)'!AR$129</f>
        <v>#VALUE!</v>
      </c>
      <c r="AU98" s="20" t="e">
        <f>'ANS_RevData (OT)'!AS$129</f>
        <v>#VALUE!</v>
      </c>
      <c r="AV98" s="20" t="e">
        <f>'ANS_RevData (OT)'!AT$129</f>
        <v>#VALUE!</v>
      </c>
      <c r="AW98" s="20" t="e">
        <f>'ANS_RevData (OT)'!AU$129</f>
        <v>#VALUE!</v>
      </c>
      <c r="AX98" s="20" t="e">
        <f>'ANS_RevData (OT)'!AV$129</f>
        <v>#VALUE!</v>
      </c>
      <c r="AY98" s="20" t="e">
        <f>'ANS_RevData (OT)'!AW$129</f>
        <v>#VALUE!</v>
      </c>
      <c r="AZ98" s="20" t="e">
        <f>'ANS_RevData (OT)'!AX$129</f>
        <v>#VALUE!</v>
      </c>
      <c r="BA98" s="20" t="e">
        <f>'ANS_RevData (OT)'!AY$129</f>
        <v>#VALUE!</v>
      </c>
      <c r="BB98" s="20" t="e">
        <f>'ANS_RevData (OT)'!AZ$129</f>
        <v>#VALUE!</v>
      </c>
      <c r="BC98" s="20" t="e">
        <f>'ANS_RevData (OT)'!BA$129</f>
        <v>#VALUE!</v>
      </c>
      <c r="BD98" s="20" t="e">
        <f>'ANS_RevData (OT)'!BB$129</f>
        <v>#VALUE!</v>
      </c>
      <c r="BE98" s="20" t="e">
        <f>'ANS_RevData (OT)'!BC$129</f>
        <v>#VALUE!</v>
      </c>
      <c r="BF98" s="21" t="e">
        <f t="shared" si="167"/>
        <v>#VALUE!</v>
      </c>
      <c r="BH98" s="20" t="e">
        <f>'ANS_RevData (OT)'!BD$129</f>
        <v>#VALUE!</v>
      </c>
      <c r="BI98" s="20" t="e">
        <f>'ANS_RevData (OT)'!BE$129</f>
        <v>#VALUE!</v>
      </c>
      <c r="BJ98" s="20" t="e">
        <f>'ANS_RevData (OT)'!BF$129</f>
        <v>#VALUE!</v>
      </c>
      <c r="BK98" s="20" t="e">
        <f>'ANS_RevData (OT)'!BG$129</f>
        <v>#VALUE!</v>
      </c>
      <c r="BL98" s="20" t="e">
        <f>'ANS_RevData (OT)'!BH$129</f>
        <v>#VALUE!</v>
      </c>
      <c r="BM98" s="20" t="e">
        <f>'ANS_RevData (OT)'!BI$129</f>
        <v>#VALUE!</v>
      </c>
      <c r="BN98" s="20" t="e">
        <f>'ANS_RevData (OT)'!BJ$129</f>
        <v>#VALUE!</v>
      </c>
      <c r="BO98" s="20" t="e">
        <f>'ANS_RevData (OT)'!BK$129</f>
        <v>#VALUE!</v>
      </c>
      <c r="BP98" s="20" t="e">
        <f>'ANS_RevData (OT)'!BL$129</f>
        <v>#VALUE!</v>
      </c>
      <c r="BQ98" s="20" t="e">
        <f>'ANS_RevData (OT)'!BM$129</f>
        <v>#VALUE!</v>
      </c>
      <c r="BR98" s="20" t="e">
        <f>'ANS_RevData (OT)'!BN$129</f>
        <v>#VALUE!</v>
      </c>
      <c r="BS98" s="20" t="e">
        <f>'ANS_RevData (OT)'!BO$129</f>
        <v>#VALUE!</v>
      </c>
      <c r="BT98" s="21" t="e">
        <f t="shared" si="168"/>
        <v>#VALUE!</v>
      </c>
    </row>
    <row r="99" spans="2:72" hidden="1" outlineLevel="1" collapsed="1" x14ac:dyDescent="0.25">
      <c r="B99" s="11" t="s">
        <v>15</v>
      </c>
      <c r="D99" s="12">
        <f>'ANS_RevData (OT)'!D$145</f>
        <v>948237.63000000012</v>
      </c>
      <c r="E99" s="12">
        <f>'ANS_RevData (OT)'!E$145</f>
        <v>1003762.11</v>
      </c>
      <c r="F99" s="12">
        <f>'ANS_RevData (OT)'!F$145</f>
        <v>1375830.1800000002</v>
      </c>
      <c r="G99" s="12">
        <f>'ANS_RevData (OT)'!G$145</f>
        <v>1627318.8</v>
      </c>
      <c r="H99" s="12">
        <f>'ANS_RevData (OT)'!H$145</f>
        <v>2057235.67</v>
      </c>
      <c r="I99" s="12">
        <f>'ANS_RevData (OT)'!I$145</f>
        <v>1938936.2</v>
      </c>
      <c r="J99" s="12">
        <f>'ANS_RevData (OT)'!J$145</f>
        <v>2454200.9</v>
      </c>
      <c r="K99" s="12">
        <f>'ANS_RevData (OT)'!K$145</f>
        <v>2380873.71</v>
      </c>
      <c r="L99" s="12">
        <f>'ANS_RevData (OT)'!L$145</f>
        <v>2526386.94</v>
      </c>
      <c r="M99" s="12">
        <f>'ANS_RevData (OT)'!M$145</f>
        <v>2641250.5299999998</v>
      </c>
      <c r="N99" s="12">
        <f>'ANS_RevData (OT)'!N$145</f>
        <v>2851404.6799999997</v>
      </c>
      <c r="O99" s="12">
        <f>'ANS_RevData (OT)'!O$145</f>
        <v>3141790.45</v>
      </c>
      <c r="P99" s="13">
        <f t="shared" si="164"/>
        <v>24947227.799999997</v>
      </c>
      <c r="Q99" s="13"/>
      <c r="R99" s="12">
        <f>'ANS_RevData (OT)'!P$145</f>
        <v>3750739.2</v>
      </c>
      <c r="S99" s="12">
        <f>'ANS_RevData (OT)'!Q$145</f>
        <v>4293166.3100000005</v>
      </c>
      <c r="T99" s="12">
        <f>'ANS_RevData (OT)'!R$145</f>
        <v>4727015.05</v>
      </c>
      <c r="U99" s="12">
        <f>'ANS_RevData (OT)'!S$145</f>
        <v>5537987.9100000001</v>
      </c>
      <c r="V99" s="12">
        <f>'ANS_RevData (OT)'!T$145</f>
        <v>5840809.9199999999</v>
      </c>
      <c r="W99" s="12">
        <f>'ANS_RevData (OT)'!U$145</f>
        <v>5603724.6699999999</v>
      </c>
      <c r="X99" s="12">
        <f>'ANS_RevData (OT)'!V$145</f>
        <v>6298767.2300000004</v>
      </c>
      <c r="Y99" s="12">
        <f>'ANS_RevData (OT)'!W$145</f>
        <v>7111627.7599999998</v>
      </c>
      <c r="Z99" s="12">
        <f>'ANS_RevData (OT)'!X$145</f>
        <v>8898730.1000000015</v>
      </c>
      <c r="AA99" s="12">
        <f>'ANS_RevData (OT)'!Y$145</f>
        <v>9487722.4800000004</v>
      </c>
      <c r="AB99" s="12">
        <f>'ANS_RevData (OT)'!Z$145</f>
        <v>8756442.7400000002</v>
      </c>
      <c r="AC99" s="12">
        <f>'ANS_RevData (OT)'!AA$145</f>
        <v>8869078.7100000009</v>
      </c>
      <c r="AD99" s="13">
        <f t="shared" si="165"/>
        <v>79175812.080000013</v>
      </c>
      <c r="AE99" s="12"/>
      <c r="AF99" s="12">
        <f>'ANS_RevData (OT)'!AF$145</f>
        <v>8295900.0800000001</v>
      </c>
      <c r="AG99" s="12">
        <f>'ANS_RevData (OT)'!AG$145</f>
        <v>9009614.75</v>
      </c>
      <c r="AH99" s="12" t="e">
        <f>'ANS_RevData (OT)'!AH$145</f>
        <v>#VALUE!</v>
      </c>
      <c r="AI99" s="12" t="e">
        <f>'ANS_RevData (OT)'!AI$145</f>
        <v>#VALUE!</v>
      </c>
      <c r="AJ99" s="12" t="e">
        <f>'ANS_RevData (OT)'!AJ$145</f>
        <v>#VALUE!</v>
      </c>
      <c r="AK99" s="14" t="e">
        <f>'ANS_RevData (OT)'!AK$145</f>
        <v>#VALUE!</v>
      </c>
      <c r="AL99" s="14" t="e">
        <f>'ANS_RevData (OT)'!AL$145</f>
        <v>#VALUE!</v>
      </c>
      <c r="AM99" s="14" t="e">
        <f>'ANS_RevData (OT)'!AM$145</f>
        <v>#VALUE!</v>
      </c>
      <c r="AN99" s="14" t="e">
        <f>'ANS_RevData (OT)'!AN$145</f>
        <v>#VALUE!</v>
      </c>
      <c r="AO99" s="14" t="e">
        <f>'ANS_RevData (OT)'!AO$145</f>
        <v>#VALUE!</v>
      </c>
      <c r="AP99" s="14" t="e">
        <f>'ANS_RevData (OT)'!AP$145</f>
        <v>#VALUE!</v>
      </c>
      <c r="AQ99" s="14" t="e">
        <f>'ANS_RevData (OT)'!AQ$145</f>
        <v>#VALUE!</v>
      </c>
      <c r="AR99" s="15" t="e">
        <f t="shared" si="166"/>
        <v>#VALUE!</v>
      </c>
      <c r="AT99" s="14" t="e">
        <f>'ANS_RevData (OT)'!AR$145</f>
        <v>#VALUE!</v>
      </c>
      <c r="AU99" s="14" t="e">
        <f>'ANS_RevData (OT)'!AS$145</f>
        <v>#VALUE!</v>
      </c>
      <c r="AV99" s="14" t="e">
        <f>'ANS_RevData (OT)'!AT$145</f>
        <v>#VALUE!</v>
      </c>
      <c r="AW99" s="14" t="e">
        <f>'ANS_RevData (OT)'!AU$145</f>
        <v>#VALUE!</v>
      </c>
      <c r="AX99" s="14" t="e">
        <f>'ANS_RevData (OT)'!AV$145</f>
        <v>#VALUE!</v>
      </c>
      <c r="AY99" s="14" t="e">
        <f>'ANS_RevData (OT)'!AW$145</f>
        <v>#VALUE!</v>
      </c>
      <c r="AZ99" s="14" t="e">
        <f>'ANS_RevData (OT)'!AX$145</f>
        <v>#VALUE!</v>
      </c>
      <c r="BA99" s="14" t="e">
        <f>'ANS_RevData (OT)'!AY$145</f>
        <v>#VALUE!</v>
      </c>
      <c r="BB99" s="14" t="e">
        <f>'ANS_RevData (OT)'!AZ$145</f>
        <v>#VALUE!</v>
      </c>
      <c r="BC99" s="14" t="e">
        <f>'ANS_RevData (OT)'!BA$145</f>
        <v>#VALUE!</v>
      </c>
      <c r="BD99" s="14" t="e">
        <f>'ANS_RevData (OT)'!BB$145</f>
        <v>#VALUE!</v>
      </c>
      <c r="BE99" s="14" t="e">
        <f>'ANS_RevData (OT)'!BC$145</f>
        <v>#VALUE!</v>
      </c>
      <c r="BF99" s="15" t="e">
        <f t="shared" si="167"/>
        <v>#VALUE!</v>
      </c>
      <c r="BH99" s="14" t="e">
        <f>'ANS_RevData (OT)'!BD$145</f>
        <v>#VALUE!</v>
      </c>
      <c r="BI99" s="14" t="e">
        <f>'ANS_RevData (OT)'!BE$145</f>
        <v>#VALUE!</v>
      </c>
      <c r="BJ99" s="14" t="e">
        <f>'ANS_RevData (OT)'!BF$145</f>
        <v>#VALUE!</v>
      </c>
      <c r="BK99" s="14" t="e">
        <f>'ANS_RevData (OT)'!BG$145</f>
        <v>#VALUE!</v>
      </c>
      <c r="BL99" s="14" t="e">
        <f>'ANS_RevData (OT)'!BH$145</f>
        <v>#VALUE!</v>
      </c>
      <c r="BM99" s="14" t="e">
        <f>'ANS_RevData (OT)'!BI$145</f>
        <v>#VALUE!</v>
      </c>
      <c r="BN99" s="14" t="e">
        <f>'ANS_RevData (OT)'!BJ$145</f>
        <v>#VALUE!</v>
      </c>
      <c r="BO99" s="14" t="e">
        <f>'ANS_RevData (OT)'!BK$145</f>
        <v>#VALUE!</v>
      </c>
      <c r="BP99" s="14" t="e">
        <f>'ANS_RevData (OT)'!BL$145</f>
        <v>#VALUE!</v>
      </c>
      <c r="BQ99" s="14" t="e">
        <f>'ANS_RevData (OT)'!BM$145</f>
        <v>#VALUE!</v>
      </c>
      <c r="BR99" s="14" t="e">
        <f>'ANS_RevData (OT)'!BN$145</f>
        <v>#VALUE!</v>
      </c>
      <c r="BS99" s="14" t="e">
        <f>'ANS_RevData (OT)'!BO$145</f>
        <v>#VALUE!</v>
      </c>
      <c r="BT99" s="15" t="e">
        <f t="shared" si="168"/>
        <v>#VALUE!</v>
      </c>
    </row>
    <row r="100" spans="2:72" hidden="1" outlineLevel="1" x14ac:dyDescent="0.25"/>
    <row r="101" spans="2:72" collapsed="1" x14ac:dyDescent="0.25"/>
    <row r="102" spans="2:72" x14ac:dyDescent="0.25">
      <c r="B102" s="5" t="s">
        <v>26</v>
      </c>
    </row>
    <row r="103" spans="2:72" x14ac:dyDescent="0.25">
      <c r="B103" s="6" t="s">
        <v>27</v>
      </c>
      <c r="D103" s="7">
        <f t="shared" ref="D103:P103" si="169">SUBTOTAL(9,D104:D111)</f>
        <v>4465854.6000000006</v>
      </c>
      <c r="E103" s="7">
        <f t="shared" si="169"/>
        <v>3573633.6700000004</v>
      </c>
      <c r="F103" s="7">
        <f t="shared" si="169"/>
        <v>3486669.72</v>
      </c>
      <c r="G103" s="7">
        <f t="shared" si="169"/>
        <v>4115915.27</v>
      </c>
      <c r="H103" s="7">
        <f t="shared" si="169"/>
        <v>3392256.07</v>
      </c>
      <c r="I103" s="7">
        <f t="shared" si="169"/>
        <v>3279542.82</v>
      </c>
      <c r="J103" s="7">
        <f t="shared" si="169"/>
        <v>3919446.85</v>
      </c>
      <c r="K103" s="7">
        <f t="shared" si="169"/>
        <v>3212574.49</v>
      </c>
      <c r="L103" s="7">
        <f t="shared" si="169"/>
        <v>4589742.3499999996</v>
      </c>
      <c r="M103" s="7">
        <f t="shared" si="169"/>
        <v>5024517.78</v>
      </c>
      <c r="N103" s="7">
        <f t="shared" si="169"/>
        <v>5200187.49</v>
      </c>
      <c r="O103" s="7">
        <f t="shared" si="169"/>
        <v>6640337.4099999992</v>
      </c>
      <c r="P103" s="8">
        <f t="shared" si="169"/>
        <v>50900678.519999996</v>
      </c>
      <c r="R103" s="7">
        <f>SUBTOTAL(9,R104:R105,R111)</f>
        <v>5725942.0095238099</v>
      </c>
      <c r="S103" s="7">
        <f t="shared" ref="S103:AD103" si="170">SUBTOTAL(9,S104:S105,S111)</f>
        <v>5706683.8476190465</v>
      </c>
      <c r="T103" s="7">
        <f t="shared" si="170"/>
        <v>8336861.1028571427</v>
      </c>
      <c r="U103" s="7">
        <f t="shared" si="170"/>
        <v>6999235.54</v>
      </c>
      <c r="V103" s="7">
        <f t="shared" si="170"/>
        <v>6257565.2476190468</v>
      </c>
      <c r="W103" s="7">
        <f t="shared" si="170"/>
        <v>6952132.2299999995</v>
      </c>
      <c r="X103" s="7">
        <f t="shared" si="170"/>
        <v>14787184.93</v>
      </c>
      <c r="Y103" s="7">
        <f t="shared" si="170"/>
        <v>8049629.8599999994</v>
      </c>
      <c r="Z103" s="7">
        <f t="shared" si="170"/>
        <v>7115113.2680952381</v>
      </c>
      <c r="AA103" s="7">
        <f t="shared" si="170"/>
        <v>7133276.2447619047</v>
      </c>
      <c r="AB103" s="7">
        <f t="shared" si="170"/>
        <v>6637307.9947619047</v>
      </c>
      <c r="AC103" s="7">
        <f t="shared" si="170"/>
        <v>7929139.5928571429</v>
      </c>
      <c r="AD103" s="8">
        <f t="shared" si="170"/>
        <v>91630071.868095234</v>
      </c>
      <c r="AE103" s="7"/>
      <c r="AF103" s="7">
        <f>SUBTOTAL(9,AF104:AF105,AF111)</f>
        <v>6269534.2476190403</v>
      </c>
      <c r="AG103" s="7">
        <f>SUBTOTAL(9,AG104:AG105,AG111)</f>
        <v>5327065.6761904778</v>
      </c>
      <c r="AH103" s="7" t="e">
        <f t="shared" ref="AH103:AQ103" si="171">SUBTOTAL(9,AH104:AH111)</f>
        <v>#N/A</v>
      </c>
      <c r="AI103" s="7">
        <f t="shared" si="171"/>
        <v>5223462.8600000003</v>
      </c>
      <c r="AJ103" s="7">
        <f t="shared" si="171"/>
        <v>2991737.5900000003</v>
      </c>
      <c r="AK103" s="9">
        <f t="shared" si="171"/>
        <v>6569849.3230204619</v>
      </c>
      <c r="AL103" s="9">
        <f t="shared" si="171"/>
        <v>6994834.386847713</v>
      </c>
      <c r="AM103" s="9">
        <f t="shared" si="171"/>
        <v>7085782.7886163052</v>
      </c>
      <c r="AN103" s="9">
        <f t="shared" si="171"/>
        <v>7184379.3660319066</v>
      </c>
      <c r="AO103" s="9">
        <f t="shared" si="171"/>
        <v>7294106.0890687704</v>
      </c>
      <c r="AP103" s="9">
        <f t="shared" si="171"/>
        <v>7413369.5580192935</v>
      </c>
      <c r="AQ103" s="9">
        <f t="shared" si="171"/>
        <v>7542177.6013869839</v>
      </c>
      <c r="AR103" s="10" t="e">
        <f>SUBTOTAL(9,AR104:AR105,AR111)</f>
        <v>#N/A</v>
      </c>
      <c r="AT103" s="9">
        <f>SUBTOTAL(9,AT104:AT111)</f>
        <v>7768241.673022313</v>
      </c>
      <c r="AU103" s="9">
        <f t="shared" ref="AU103:BF103" si="172">SUBTOTAL(9,AU104:AU111)</f>
        <v>8018782.6854325626</v>
      </c>
      <c r="AV103" s="9">
        <f t="shared" si="172"/>
        <v>8218024.2409890732</v>
      </c>
      <c r="AW103" s="9">
        <f t="shared" si="172"/>
        <v>8430165.2480160072</v>
      </c>
      <c r="AX103" s="9">
        <f t="shared" si="172"/>
        <v>8662979.7691949494</v>
      </c>
      <c r="AY103" s="9">
        <f t="shared" si="172"/>
        <v>8926419.7039356623</v>
      </c>
      <c r="AZ103" s="9">
        <f t="shared" si="172"/>
        <v>9225025.5355247911</v>
      </c>
      <c r="BA103" s="9">
        <f t="shared" si="172"/>
        <v>9565664.9664613586</v>
      </c>
      <c r="BB103" s="9">
        <f t="shared" si="172"/>
        <v>9954858.1038887799</v>
      </c>
      <c r="BC103" s="9">
        <f t="shared" si="172"/>
        <v>10400356.171826404</v>
      </c>
      <c r="BD103" s="9">
        <f t="shared" si="172"/>
        <v>10912952.974763509</v>
      </c>
      <c r="BE103" s="9">
        <f t="shared" si="172"/>
        <v>11507786.555469453</v>
      </c>
      <c r="BF103" s="10">
        <f t="shared" si="172"/>
        <v>111591257.62852487</v>
      </c>
      <c r="BH103" s="9">
        <f>SUBTOTAL(9,BH104:BH111)</f>
        <v>12193727.724956471</v>
      </c>
      <c r="BI103" s="9">
        <f t="shared" ref="BI103:BS103" si="173">SUBTOTAL(9,BI104:BI111)</f>
        <v>12992162.037558839</v>
      </c>
      <c r="BJ103" s="9">
        <f t="shared" si="173"/>
        <v>13922510.850902896</v>
      </c>
      <c r="BK103" s="9">
        <f t="shared" si="173"/>
        <v>15006200.831186492</v>
      </c>
      <c r="BL103" s="9">
        <f t="shared" si="173"/>
        <v>16278255.075093202</v>
      </c>
      <c r="BM103" s="9">
        <f t="shared" si="173"/>
        <v>17771958.502252597</v>
      </c>
      <c r="BN103" s="9">
        <f t="shared" si="173"/>
        <v>19277837.789794154</v>
      </c>
      <c r="BO103" s="9">
        <f t="shared" si="173"/>
        <v>20752036.972930118</v>
      </c>
      <c r="BP103" s="9">
        <f t="shared" si="173"/>
        <v>22468802.357551172</v>
      </c>
      <c r="BQ103" s="9">
        <f t="shared" si="173"/>
        <v>24469395.218562353</v>
      </c>
      <c r="BR103" s="9">
        <f t="shared" si="173"/>
        <v>26811453.363343373</v>
      </c>
      <c r="BS103" s="9">
        <f t="shared" si="173"/>
        <v>29273146.713729367</v>
      </c>
      <c r="BT103" s="10">
        <f>SUBTOTAL(9,BT104:BT111)</f>
        <v>231217487.43786106</v>
      </c>
    </row>
    <row r="104" spans="2:72" x14ac:dyDescent="0.25">
      <c r="B104" s="11" t="s">
        <v>7</v>
      </c>
      <c r="D104" s="12">
        <f>SUM(D114,D124)</f>
        <v>26050</v>
      </c>
      <c r="E104" s="12">
        <f t="shared" ref="E104:O104" si="174">SUM(E114,E124)</f>
        <v>18700</v>
      </c>
      <c r="F104" s="12">
        <f t="shared" si="174"/>
        <v>18450</v>
      </c>
      <c r="G104" s="12">
        <f t="shared" si="174"/>
        <v>24500</v>
      </c>
      <c r="H104" s="12">
        <f t="shared" si="174"/>
        <v>4700</v>
      </c>
      <c r="I104" s="12">
        <f t="shared" si="174"/>
        <v>11900</v>
      </c>
      <c r="J104" s="12">
        <f t="shared" si="174"/>
        <v>7350</v>
      </c>
      <c r="K104" s="12">
        <f t="shared" si="174"/>
        <v>7800</v>
      </c>
      <c r="L104" s="12">
        <f t="shared" si="174"/>
        <v>29150</v>
      </c>
      <c r="M104" s="12">
        <f t="shared" si="174"/>
        <v>49650</v>
      </c>
      <c r="N104" s="12">
        <f t="shared" si="174"/>
        <v>76550</v>
      </c>
      <c r="O104" s="12">
        <f t="shared" si="174"/>
        <v>111050</v>
      </c>
      <c r="P104" s="13">
        <f>SUM(D104:O104)</f>
        <v>385850</v>
      </c>
      <c r="Q104" s="13"/>
      <c r="R104" s="12">
        <f>[10]RevProj!R57</f>
        <v>93000</v>
      </c>
      <c r="S104" s="12">
        <f>[10]RevProj!S57</f>
        <v>141109.47619047618</v>
      </c>
      <c r="T104" s="12">
        <f>[10]RevProj!T57</f>
        <v>313384</v>
      </c>
      <c r="U104" s="12">
        <f>[10]RevProj!U57</f>
        <v>147040.10999999999</v>
      </c>
      <c r="V104" s="12">
        <f>[10]RevProj!V57</f>
        <v>136584.17142857143</v>
      </c>
      <c r="W104" s="12">
        <f>[10]RevProj!W57</f>
        <v>135097.32</v>
      </c>
      <c r="X104" s="12">
        <f>[10]RevProj!X57</f>
        <v>187289.04</v>
      </c>
      <c r="Y104" s="12">
        <f>[10]RevProj!Y57</f>
        <v>221019.64</v>
      </c>
      <c r="Z104" s="12">
        <f>[10]RevProj!Z57</f>
        <v>221394.01</v>
      </c>
      <c r="AA104" s="12">
        <f>[10]RevProj!AA57</f>
        <v>243674.94</v>
      </c>
      <c r="AB104" s="12">
        <f>[10]RevProj!AB57</f>
        <v>227595.86</v>
      </c>
      <c r="AC104" s="12">
        <f>[10]RevProj!AC57</f>
        <v>303265.57</v>
      </c>
      <c r="AD104" s="13">
        <f t="shared" ref="AD104:AD111" si="175">SUM(R104:AC104)</f>
        <v>2370454.1376190474</v>
      </c>
      <c r="AE104" s="12"/>
      <c r="AF104" s="12">
        <f>[10]RevProj!AF57</f>
        <v>407075.45714285714</v>
      </c>
      <c r="AG104" s="12">
        <f>[10]RevProj!AG57</f>
        <v>453908.47619047621</v>
      </c>
      <c r="AH104" s="12" t="e">
        <f t="shared" ref="AH104:AQ104" si="176">SUM(AH114,AH124)</f>
        <v>#N/A</v>
      </c>
      <c r="AI104" s="12">
        <f t="shared" si="176"/>
        <v>219050</v>
      </c>
      <c r="AJ104" s="12">
        <f t="shared" si="176"/>
        <v>115750</v>
      </c>
      <c r="AK104" s="14">
        <f t="shared" si="176"/>
        <v>285284.33020988409</v>
      </c>
      <c r="AL104" s="14">
        <f t="shared" si="176"/>
        <v>316196.96023841604</v>
      </c>
      <c r="AM104" s="14">
        <f t="shared" si="176"/>
        <v>323036.59718988161</v>
      </c>
      <c r="AN104" s="14">
        <f t="shared" si="176"/>
        <v>330068.82447479677</v>
      </c>
      <c r="AO104" s="14">
        <f t="shared" si="176"/>
        <v>337626.95222342538</v>
      </c>
      <c r="AP104" s="14">
        <f t="shared" si="176"/>
        <v>345381.38023030828</v>
      </c>
      <c r="AQ104" s="14">
        <f t="shared" si="176"/>
        <v>353408.02197916916</v>
      </c>
      <c r="AR104" s="15" t="e">
        <f t="shared" ref="AR104:AR111" si="177">SUM(AF104:AQ104)</f>
        <v>#N/A</v>
      </c>
      <c r="AT104" s="14">
        <f t="shared" ref="AT104:BE104" si="178">SUM(AT114,AT124)</f>
        <v>369971.36939383205</v>
      </c>
      <c r="AU104" s="14">
        <f t="shared" si="178"/>
        <v>383476.0273049043</v>
      </c>
      <c r="AV104" s="14">
        <f t="shared" si="178"/>
        <v>398064.47026730364</v>
      </c>
      <c r="AW104" s="14">
        <f t="shared" si="178"/>
        <v>412943.69469032966</v>
      </c>
      <c r="AX104" s="14">
        <f t="shared" si="178"/>
        <v>425233.37464552617</v>
      </c>
      <c r="AY104" s="14">
        <f t="shared" si="178"/>
        <v>438987.74326009076</v>
      </c>
      <c r="AZ104" s="14">
        <f t="shared" si="178"/>
        <v>453773.68133974459</v>
      </c>
      <c r="BA104" s="14">
        <f t="shared" si="178"/>
        <v>471565.23266767932</v>
      </c>
      <c r="BB104" s="14">
        <f t="shared" si="178"/>
        <v>491402.17941632081</v>
      </c>
      <c r="BC104" s="14">
        <f t="shared" si="178"/>
        <v>514807.88709109003</v>
      </c>
      <c r="BD104" s="14">
        <f t="shared" si="178"/>
        <v>542786.0888198613</v>
      </c>
      <c r="BE104" s="14">
        <f t="shared" si="178"/>
        <v>577037.27845442528</v>
      </c>
      <c r="BF104" s="15">
        <f>SUM(AT104:BE104)</f>
        <v>5480049.0273511074</v>
      </c>
      <c r="BH104" s="14">
        <f>SUM(BH114,BH124)</f>
        <v>618094.14076341921</v>
      </c>
      <c r="BI104" s="14">
        <f t="shared" ref="BI104:BS104" si="179">SUM(BI114,BI124)</f>
        <v>668997.41590977588</v>
      </c>
      <c r="BJ104" s="14">
        <f t="shared" si="179"/>
        <v>732073.89310097985</v>
      </c>
      <c r="BK104" s="14">
        <f t="shared" si="179"/>
        <v>810924.09590189625</v>
      </c>
      <c r="BL104" s="14">
        <f t="shared" si="179"/>
        <v>910724.78380693495</v>
      </c>
      <c r="BM104" s="14">
        <f t="shared" si="179"/>
        <v>1037482.8697939049</v>
      </c>
      <c r="BN104" s="14">
        <f t="shared" si="179"/>
        <v>1198952.0869906803</v>
      </c>
      <c r="BO104" s="14">
        <f t="shared" si="179"/>
        <v>1405812.5591675853</v>
      </c>
      <c r="BP104" s="14">
        <f t="shared" si="179"/>
        <v>1671064.83960256</v>
      </c>
      <c r="BQ104" s="14">
        <f t="shared" si="179"/>
        <v>2012396.1494697174</v>
      </c>
      <c r="BR104" s="14">
        <f t="shared" si="179"/>
        <v>2453173.6492875144</v>
      </c>
      <c r="BS104" s="14">
        <f t="shared" si="179"/>
        <v>2974623.9735505306</v>
      </c>
      <c r="BT104" s="15">
        <f>SUM(BH104:BS104)</f>
        <v>16494320.457345499</v>
      </c>
    </row>
    <row r="105" spans="2:72" x14ac:dyDescent="0.25">
      <c r="B105" s="11" t="s">
        <v>8</v>
      </c>
      <c r="D105" s="12">
        <f t="shared" ref="D105:P105" si="180">SUBTOTAL(9,D106:D110)</f>
        <v>43884.15</v>
      </c>
      <c r="E105" s="12">
        <f t="shared" si="180"/>
        <v>44205.470000000008</v>
      </c>
      <c r="F105" s="12">
        <f t="shared" si="180"/>
        <v>35530.720000000001</v>
      </c>
      <c r="G105" s="12">
        <f t="shared" si="180"/>
        <v>34231.270000000004</v>
      </c>
      <c r="H105" s="12">
        <f t="shared" si="180"/>
        <v>126.57</v>
      </c>
      <c r="I105" s="12">
        <f t="shared" si="180"/>
        <v>11259.819999999998</v>
      </c>
      <c r="J105" s="12">
        <f t="shared" si="180"/>
        <v>14714.849999999999</v>
      </c>
      <c r="K105" s="12">
        <f t="shared" si="180"/>
        <v>35242.39</v>
      </c>
      <c r="L105" s="12">
        <f t="shared" si="180"/>
        <v>86360.35</v>
      </c>
      <c r="M105" s="12">
        <f t="shared" si="180"/>
        <v>196873.78</v>
      </c>
      <c r="N105" s="12">
        <f t="shared" si="180"/>
        <v>292194.49</v>
      </c>
      <c r="O105" s="12">
        <f t="shared" si="180"/>
        <v>604285.39</v>
      </c>
      <c r="P105" s="13">
        <f t="shared" si="180"/>
        <v>1398909.25</v>
      </c>
      <c r="Q105" s="13"/>
      <c r="R105" s="12">
        <f>[10]RevProj!R58</f>
        <v>164282.96190476188</v>
      </c>
      <c r="S105" s="12">
        <f>[10]RevProj!S58</f>
        <v>136988.657142857</v>
      </c>
      <c r="T105" s="12">
        <f>[10]RevProj!T58</f>
        <v>772378.36</v>
      </c>
      <c r="U105" s="12">
        <f>[10]RevProj!U58</f>
        <v>863194.09</v>
      </c>
      <c r="V105" s="12">
        <f>[10]RevProj!V58</f>
        <v>972220.6</v>
      </c>
      <c r="W105" s="12">
        <f>[10]RevProj!W58</f>
        <v>1051105.3899999999</v>
      </c>
      <c r="X105" s="12">
        <f>[10]RevProj!X58</f>
        <v>8478217.4800000004</v>
      </c>
      <c r="Y105" s="12">
        <f>[10]RevProj!Y58</f>
        <v>1456873.55</v>
      </c>
      <c r="Z105" s="12">
        <f>[10]RevProj!Z58</f>
        <v>706114.02</v>
      </c>
      <c r="AA105" s="12">
        <f>[10]RevProj!AA58</f>
        <v>686199.4</v>
      </c>
      <c r="AB105" s="12">
        <f>[10]RevProj!AB58</f>
        <v>1362854.63</v>
      </c>
      <c r="AC105" s="12">
        <f>[10]RevProj!AC58</f>
        <v>1889648.88</v>
      </c>
      <c r="AD105" s="13">
        <f t="shared" si="175"/>
        <v>18540078.019047618</v>
      </c>
      <c r="AE105" s="12"/>
      <c r="AF105" s="12">
        <f>[10]RevProj!AF58</f>
        <v>1354248.2666666601</v>
      </c>
      <c r="AG105" s="12">
        <f>[10]RevProj!AG58</f>
        <v>864142.32380952523</v>
      </c>
      <c r="AH105" s="12">
        <f t="shared" ref="AH105:AQ105" si="181">SUBTOTAL(9,AH106:AH110)</f>
        <v>1395826.2500000002</v>
      </c>
      <c r="AI105" s="12">
        <f t="shared" si="181"/>
        <v>1349576.58</v>
      </c>
      <c r="AJ105" s="12">
        <f t="shared" si="181"/>
        <v>742984.47</v>
      </c>
      <c r="AK105" s="14">
        <f t="shared" si="181"/>
        <v>731036.17688468716</v>
      </c>
      <c r="AL105" s="14">
        <f t="shared" si="181"/>
        <v>714784.62074234034</v>
      </c>
      <c r="AM105" s="14">
        <f t="shared" si="181"/>
        <v>753114.63984044956</v>
      </c>
      <c r="AN105" s="14">
        <f t="shared" si="181"/>
        <v>794771.44725963753</v>
      </c>
      <c r="AO105" s="14">
        <f t="shared" si="181"/>
        <v>841252.18404690141</v>
      </c>
      <c r="AP105" s="14">
        <f t="shared" si="181"/>
        <v>891293.05070009595</v>
      </c>
      <c r="AQ105" s="14">
        <f t="shared" si="181"/>
        <v>947303.2404344934</v>
      </c>
      <c r="AR105" s="15">
        <f t="shared" si="177"/>
        <v>11380333.250384791</v>
      </c>
      <c r="AT105" s="14">
        <f t="shared" ref="AT105:BF105" si="182">SUBTOTAL(9,AT106:AT110)</f>
        <v>1007720.0936956131</v>
      </c>
      <c r="AU105" s="14">
        <f t="shared" si="182"/>
        <v>1088513.285604456</v>
      </c>
      <c r="AV105" s="14">
        <f t="shared" si="182"/>
        <v>1181145.1261637609</v>
      </c>
      <c r="AW105" s="14">
        <f t="shared" si="182"/>
        <v>1272620.2699141062</v>
      </c>
      <c r="AX105" s="14">
        <f t="shared" si="182"/>
        <v>1375797.8407053398</v>
      </c>
      <c r="AY105" s="14">
        <f t="shared" si="182"/>
        <v>1493272.467226045</v>
      </c>
      <c r="AZ105" s="14">
        <f t="shared" si="182"/>
        <v>1626714.7143631587</v>
      </c>
      <c r="BA105" s="14">
        <f t="shared" si="182"/>
        <v>1779919.938478339</v>
      </c>
      <c r="BB105" s="14">
        <f t="shared" si="182"/>
        <v>1957610.5128599461</v>
      </c>
      <c r="BC105" s="14">
        <f t="shared" si="182"/>
        <v>2161612.9560737493</v>
      </c>
      <c r="BD105" s="14">
        <f t="shared" si="182"/>
        <v>2399240.0612856615</v>
      </c>
      <c r="BE105" s="14">
        <f t="shared" si="182"/>
        <v>2676497.5428267885</v>
      </c>
      <c r="BF105" s="15">
        <f t="shared" si="182"/>
        <v>20020664.809196964</v>
      </c>
      <c r="BH105" s="14">
        <f t="shared" ref="BH105:BT105" si="183">SUBTOTAL(9,BH106:BH110)</f>
        <v>3000625.224586546</v>
      </c>
      <c r="BI105" s="14">
        <f t="shared" si="183"/>
        <v>3379778.1344671901</v>
      </c>
      <c r="BJ105" s="14">
        <f t="shared" si="183"/>
        <v>3825823.741540913</v>
      </c>
      <c r="BK105" s="14">
        <f t="shared" si="183"/>
        <v>4352459.3914482258</v>
      </c>
      <c r="BL105" s="14">
        <f t="shared" si="183"/>
        <v>4974667.7522053579</v>
      </c>
      <c r="BM105" s="14">
        <f t="shared" si="183"/>
        <v>5711196.6935234247</v>
      </c>
      <c r="BN105" s="14">
        <f t="shared" si="183"/>
        <v>6335455.1325334413</v>
      </c>
      <c r="BO105" s="14">
        <f t="shared" si="183"/>
        <v>6777770.7685487103</v>
      </c>
      <c r="BP105" s="14">
        <f t="shared" si="183"/>
        <v>7280396.888016562</v>
      </c>
      <c r="BQ105" s="14">
        <f t="shared" si="183"/>
        <v>7852869.6348934909</v>
      </c>
      <c r="BR105" s="14">
        <f t="shared" si="183"/>
        <v>8506891.609325666</v>
      </c>
      <c r="BS105" s="14">
        <f t="shared" si="183"/>
        <v>9015178.4026101176</v>
      </c>
      <c r="BT105" s="15">
        <f t="shared" si="183"/>
        <v>71013113.37369965</v>
      </c>
    </row>
    <row r="106" spans="2:72" s="16" customFormat="1" ht="12.75" hidden="1" outlineLevel="2" x14ac:dyDescent="0.2">
      <c r="B106" s="17" t="s">
        <v>9</v>
      </c>
      <c r="D106" s="18">
        <f t="shared" ref="D106:O111" si="184">SUM(D116,D126)</f>
        <v>31025.05</v>
      </c>
      <c r="E106" s="18">
        <f t="shared" si="184"/>
        <v>27097.38</v>
      </c>
      <c r="F106" s="18">
        <f t="shared" si="184"/>
        <v>26832.78</v>
      </c>
      <c r="G106" s="18">
        <f t="shared" si="184"/>
        <v>25832.58</v>
      </c>
      <c r="H106" s="18">
        <f t="shared" si="184"/>
        <v>65</v>
      </c>
      <c r="I106" s="18">
        <f t="shared" si="184"/>
        <v>6578.55</v>
      </c>
      <c r="J106" s="18">
        <f t="shared" si="184"/>
        <v>7678.4</v>
      </c>
      <c r="K106" s="18">
        <f t="shared" si="184"/>
        <v>26524.77</v>
      </c>
      <c r="L106" s="18">
        <f t="shared" si="184"/>
        <v>72342.350000000006</v>
      </c>
      <c r="M106" s="18">
        <f t="shared" si="184"/>
        <v>118019.57</v>
      </c>
      <c r="N106" s="18">
        <f t="shared" si="184"/>
        <v>203218.78</v>
      </c>
      <c r="O106" s="18">
        <f t="shared" si="184"/>
        <v>123137.71</v>
      </c>
      <c r="P106" s="19">
        <f t="shared" ref="P106:P111" si="185">SUM(D106:O106)</f>
        <v>668352.91999999993</v>
      </c>
      <c r="Q106" s="19"/>
      <c r="R106" s="18">
        <f t="shared" ref="R106:AC110" si="186">SUM(R116,R126)</f>
        <v>70438.42</v>
      </c>
      <c r="S106" s="18">
        <f t="shared" si="186"/>
        <v>65431.96</v>
      </c>
      <c r="T106" s="18">
        <f t="shared" si="186"/>
        <v>82161.679999999993</v>
      </c>
      <c r="U106" s="18">
        <f t="shared" si="186"/>
        <v>70213.179999999993</v>
      </c>
      <c r="V106" s="18">
        <f t="shared" si="186"/>
        <v>64067.29</v>
      </c>
      <c r="W106" s="18">
        <f t="shared" si="186"/>
        <v>84620.89</v>
      </c>
      <c r="X106" s="18">
        <f t="shared" si="186"/>
        <v>86895.93</v>
      </c>
      <c r="Y106" s="18">
        <f t="shared" si="186"/>
        <v>93285.96</v>
      </c>
      <c r="Z106" s="18">
        <f t="shared" si="186"/>
        <v>97752.97</v>
      </c>
      <c r="AA106" s="18">
        <f t="shared" si="186"/>
        <v>100842.88</v>
      </c>
      <c r="AB106" s="18">
        <f t="shared" si="186"/>
        <v>65352.34</v>
      </c>
      <c r="AC106" s="18">
        <f t="shared" si="186"/>
        <v>84116.01999999999</v>
      </c>
      <c r="AD106" s="19">
        <f t="shared" si="175"/>
        <v>965179.5199999999</v>
      </c>
      <c r="AE106" s="18"/>
      <c r="AF106" s="18">
        <f t="shared" ref="AF106:AQ111" si="187">SUM(AF116,AF126)</f>
        <v>76607</v>
      </c>
      <c r="AG106" s="18">
        <f t="shared" si="187"/>
        <v>65751.239999999991</v>
      </c>
      <c r="AH106" s="18">
        <f t="shared" si="187"/>
        <v>98427.37000000001</v>
      </c>
      <c r="AI106" s="18">
        <f t="shared" si="187"/>
        <v>81516.25</v>
      </c>
      <c r="AJ106" s="18">
        <f t="shared" si="187"/>
        <v>44880.47</v>
      </c>
      <c r="AK106" s="20">
        <f t="shared" si="187"/>
        <v>73684.435919504933</v>
      </c>
      <c r="AL106" s="20">
        <f t="shared" si="187"/>
        <v>80206.438021438807</v>
      </c>
      <c r="AM106" s="20">
        <f t="shared" si="187"/>
        <v>85086.298314785381</v>
      </c>
      <c r="AN106" s="20">
        <f t="shared" si="187"/>
        <v>90757.818568035815</v>
      </c>
      <c r="AO106" s="20">
        <f t="shared" si="187"/>
        <v>97279.820669969689</v>
      </c>
      <c r="AP106" s="20">
        <f t="shared" si="187"/>
        <v>105016.51849418046</v>
      </c>
      <c r="AQ106" s="20">
        <f t="shared" si="187"/>
        <v>114026.73392944766</v>
      </c>
      <c r="AR106" s="21">
        <f t="shared" si="177"/>
        <v>1013240.3939173627</v>
      </c>
      <c r="AT106" s="20">
        <f t="shared" ref="AT106:BF111" si="188">SUM(AT116,AT126)</f>
        <v>121732.55948609674</v>
      </c>
      <c r="AU106" s="20">
        <f t="shared" si="188"/>
        <v>140108.38358234987</v>
      </c>
      <c r="AV106" s="20">
        <f t="shared" si="188"/>
        <v>162756.72011081109</v>
      </c>
      <c r="AW106" s="20">
        <f t="shared" si="188"/>
        <v>182200.67231511622</v>
      </c>
      <c r="AX106" s="20">
        <f t="shared" si="188"/>
        <v>204183.81330910744</v>
      </c>
      <c r="AY106" s="20">
        <f t="shared" si="188"/>
        <v>229874.27368264622</v>
      </c>
      <c r="AZ106" s="20">
        <f t="shared" si="188"/>
        <v>260243.61517046456</v>
      </c>
      <c r="BA106" s="20">
        <f t="shared" si="188"/>
        <v>296326.63172001136</v>
      </c>
      <c r="BB106" s="20">
        <f t="shared" si="188"/>
        <v>338747.33827272651</v>
      </c>
      <c r="BC106" s="20">
        <f t="shared" si="188"/>
        <v>388561.60618029797</v>
      </c>
      <c r="BD106" s="20">
        <f t="shared" si="188"/>
        <v>447222.85482861008</v>
      </c>
      <c r="BE106" s="20">
        <f t="shared" si="188"/>
        <v>516737.43989984383</v>
      </c>
      <c r="BF106" s="21">
        <f t="shared" si="188"/>
        <v>3288695.9085580818</v>
      </c>
      <c r="BH106" s="20">
        <f t="shared" ref="BH106:BT111" si="189">SUM(BH116,BH126)</f>
        <v>598253.38879506965</v>
      </c>
      <c r="BI106" s="20">
        <f t="shared" si="189"/>
        <v>694514.30559152982</v>
      </c>
      <c r="BJ106" s="20">
        <f t="shared" si="189"/>
        <v>808263.79436646739</v>
      </c>
      <c r="BK106" s="20">
        <f t="shared" si="189"/>
        <v>942308.69140984118</v>
      </c>
      <c r="BL106" s="20">
        <f t="shared" si="189"/>
        <v>1100222.0052433386</v>
      </c>
      <c r="BM106" s="20">
        <f t="shared" si="189"/>
        <v>1286611.5383360952</v>
      </c>
      <c r="BN106" s="20">
        <f t="shared" si="189"/>
        <v>1506709.1080986869</v>
      </c>
      <c r="BO106" s="20">
        <f t="shared" si="189"/>
        <v>1766086.2323025547</v>
      </c>
      <c r="BP106" s="20">
        <f t="shared" si="189"/>
        <v>2072094.3174940767</v>
      </c>
      <c r="BQ106" s="20">
        <f t="shared" si="189"/>
        <v>2433374.9549109894</v>
      </c>
      <c r="BR106" s="20">
        <f t="shared" si="189"/>
        <v>2859370.2163988077</v>
      </c>
      <c r="BS106" s="20">
        <f t="shared" si="189"/>
        <v>3120037.5252940338</v>
      </c>
      <c r="BT106" s="21">
        <f t="shared" si="189"/>
        <v>19187846.078241494</v>
      </c>
    </row>
    <row r="107" spans="2:72" s="16" customFormat="1" ht="12.75" hidden="1" outlineLevel="2" x14ac:dyDescent="0.2">
      <c r="B107" s="17" t="s">
        <v>10</v>
      </c>
      <c r="D107" s="18">
        <f t="shared" si="184"/>
        <v>12070</v>
      </c>
      <c r="E107" s="18">
        <f t="shared" si="184"/>
        <v>13117.5</v>
      </c>
      <c r="F107" s="18">
        <f t="shared" si="184"/>
        <v>6801.5</v>
      </c>
      <c r="G107" s="18">
        <f t="shared" si="184"/>
        <v>7155</v>
      </c>
      <c r="H107" s="18">
        <f t="shared" si="184"/>
        <v>0</v>
      </c>
      <c r="I107" s="18">
        <f t="shared" si="184"/>
        <v>2336.5</v>
      </c>
      <c r="J107" s="18">
        <f t="shared" si="184"/>
        <v>2407.66</v>
      </c>
      <c r="K107" s="18">
        <f t="shared" si="184"/>
        <v>4543.9799999999996</v>
      </c>
      <c r="L107" s="18">
        <f t="shared" si="184"/>
        <v>8882</v>
      </c>
      <c r="M107" s="18">
        <f t="shared" si="184"/>
        <v>19124</v>
      </c>
      <c r="N107" s="18">
        <f t="shared" si="184"/>
        <v>44234.5</v>
      </c>
      <c r="O107" s="18">
        <f t="shared" si="184"/>
        <v>33274</v>
      </c>
      <c r="P107" s="19">
        <f t="shared" si="185"/>
        <v>153946.64000000001</v>
      </c>
      <c r="Q107" s="19"/>
      <c r="R107" s="18">
        <f t="shared" si="186"/>
        <v>13367.6</v>
      </c>
      <c r="S107" s="18">
        <f t="shared" si="186"/>
        <v>14583.58</v>
      </c>
      <c r="T107" s="18">
        <f t="shared" si="186"/>
        <v>17731.2</v>
      </c>
      <c r="U107" s="18">
        <f t="shared" si="186"/>
        <v>17098</v>
      </c>
      <c r="V107" s="18">
        <f t="shared" si="186"/>
        <v>17012.830000000002</v>
      </c>
      <c r="W107" s="18">
        <f t="shared" si="186"/>
        <v>17323.98</v>
      </c>
      <c r="X107" s="18">
        <f t="shared" si="186"/>
        <v>19406.27</v>
      </c>
      <c r="Y107" s="18">
        <f t="shared" si="186"/>
        <v>22434.21</v>
      </c>
      <c r="Z107" s="18">
        <f t="shared" si="186"/>
        <v>21604.3</v>
      </c>
      <c r="AA107" s="18">
        <f t="shared" si="186"/>
        <v>23574.74</v>
      </c>
      <c r="AB107" s="18">
        <f t="shared" si="186"/>
        <v>24829.72</v>
      </c>
      <c r="AC107" s="18">
        <f t="shared" si="186"/>
        <v>41069.26</v>
      </c>
      <c r="AD107" s="19">
        <f t="shared" si="175"/>
        <v>250035.69</v>
      </c>
      <c r="AE107" s="18"/>
      <c r="AF107" s="18">
        <f t="shared" si="187"/>
        <v>53270.26</v>
      </c>
      <c r="AG107" s="18">
        <f t="shared" si="187"/>
        <v>56027.55</v>
      </c>
      <c r="AH107" s="18">
        <f t="shared" si="187"/>
        <v>88442.23000000001</v>
      </c>
      <c r="AI107" s="18">
        <f t="shared" si="187"/>
        <v>67120.78</v>
      </c>
      <c r="AJ107" s="18">
        <f t="shared" si="187"/>
        <v>36183.35</v>
      </c>
      <c r="AK107" s="20">
        <f t="shared" si="187"/>
        <v>61315.030222876936</v>
      </c>
      <c r="AL107" s="20">
        <f t="shared" si="187"/>
        <v>63900.452454642305</v>
      </c>
      <c r="AM107" s="20">
        <f t="shared" si="187"/>
        <v>66222.894847698</v>
      </c>
      <c r="AN107" s="20">
        <f t="shared" si="187"/>
        <v>68999.575143979499</v>
      </c>
      <c r="AO107" s="20">
        <f t="shared" si="187"/>
        <v>72254.400601551315</v>
      </c>
      <c r="AP107" s="20">
        <f t="shared" si="187"/>
        <v>76202.536542994116</v>
      </c>
      <c r="AQ107" s="20">
        <f t="shared" si="187"/>
        <v>80867.890226372387</v>
      </c>
      <c r="AR107" s="21">
        <f t="shared" si="177"/>
        <v>790806.95004011446</v>
      </c>
      <c r="AT107" s="20">
        <f t="shared" si="188"/>
        <v>86943.772135557112</v>
      </c>
      <c r="AU107" s="20">
        <f t="shared" si="188"/>
        <v>95147.400012483777</v>
      </c>
      <c r="AV107" s="20">
        <f t="shared" si="188"/>
        <v>105239.70127650721</v>
      </c>
      <c r="AW107" s="20">
        <f t="shared" si="188"/>
        <v>115594.98237924033</v>
      </c>
      <c r="AX107" s="20">
        <f t="shared" si="188"/>
        <v>128006.28767552182</v>
      </c>
      <c r="AY107" s="20">
        <f t="shared" si="188"/>
        <v>142856.13329438397</v>
      </c>
      <c r="AZ107" s="20">
        <f t="shared" si="188"/>
        <v>160694.38617131065</v>
      </c>
      <c r="BA107" s="20">
        <f t="shared" si="188"/>
        <v>182023.09872565666</v>
      </c>
      <c r="BB107" s="20">
        <f t="shared" si="188"/>
        <v>207631.21047355107</v>
      </c>
      <c r="BC107" s="20">
        <f t="shared" si="188"/>
        <v>238307.66093112287</v>
      </c>
      <c r="BD107" s="20">
        <f t="shared" si="188"/>
        <v>275056.55493708176</v>
      </c>
      <c r="BE107" s="20">
        <f t="shared" si="188"/>
        <v>319168.88442691165</v>
      </c>
      <c r="BF107" s="21">
        <f t="shared" si="188"/>
        <v>2056670.0724393288</v>
      </c>
      <c r="BH107" s="20">
        <f t="shared" si="189"/>
        <v>372031.27036835445</v>
      </c>
      <c r="BI107" s="20">
        <f t="shared" si="189"/>
        <v>435484.57163237792</v>
      </c>
      <c r="BJ107" s="20">
        <f t="shared" si="189"/>
        <v>511584.81241253042</v>
      </c>
      <c r="BK107" s="20">
        <f t="shared" si="189"/>
        <v>602890.06932171516</v>
      </c>
      <c r="BL107" s="20">
        <f t="shared" si="189"/>
        <v>712364.84235993214</v>
      </c>
      <c r="BM107" s="20">
        <f t="shared" si="189"/>
        <v>843810.38555943931</v>
      </c>
      <c r="BN107" s="20">
        <f t="shared" si="189"/>
        <v>884456.16262991435</v>
      </c>
      <c r="BO107" s="20">
        <f t="shared" si="189"/>
        <v>900979.51631329267</v>
      </c>
      <c r="BP107" s="20">
        <f t="shared" si="189"/>
        <v>917837.57160957414</v>
      </c>
      <c r="BQ107" s="20">
        <f t="shared" si="189"/>
        <v>935030.32851875888</v>
      </c>
      <c r="BR107" s="20">
        <f t="shared" si="189"/>
        <v>952557.78704084689</v>
      </c>
      <c r="BS107" s="20">
        <f t="shared" si="189"/>
        <v>970419.94717583805</v>
      </c>
      <c r="BT107" s="21">
        <f t="shared" si="189"/>
        <v>9039447.2649425734</v>
      </c>
    </row>
    <row r="108" spans="2:72" s="16" customFormat="1" ht="12.75" hidden="1" outlineLevel="2" x14ac:dyDescent="0.2">
      <c r="B108" s="17" t="s">
        <v>11</v>
      </c>
      <c r="D108" s="18">
        <f t="shared" si="184"/>
        <v>0</v>
      </c>
      <c r="E108" s="18">
        <f t="shared" si="184"/>
        <v>0</v>
      </c>
      <c r="F108" s="18">
        <f t="shared" si="184"/>
        <v>0</v>
      </c>
      <c r="G108" s="18">
        <f t="shared" si="184"/>
        <v>0</v>
      </c>
      <c r="H108" s="18">
        <f t="shared" si="184"/>
        <v>0</v>
      </c>
      <c r="I108" s="18">
        <f t="shared" si="184"/>
        <v>0</v>
      </c>
      <c r="J108" s="18">
        <f t="shared" si="184"/>
        <v>0</v>
      </c>
      <c r="K108" s="18">
        <f t="shared" si="184"/>
        <v>0</v>
      </c>
      <c r="L108" s="18">
        <f t="shared" si="184"/>
        <v>0</v>
      </c>
      <c r="M108" s="18">
        <f t="shared" si="184"/>
        <v>0</v>
      </c>
      <c r="N108" s="18">
        <f t="shared" si="184"/>
        <v>0</v>
      </c>
      <c r="O108" s="18">
        <f t="shared" si="184"/>
        <v>0</v>
      </c>
      <c r="P108" s="19">
        <f t="shared" si="185"/>
        <v>0</v>
      </c>
      <c r="Q108" s="19"/>
      <c r="R108" s="18">
        <f t="shared" si="186"/>
        <v>0</v>
      </c>
      <c r="S108" s="18">
        <f t="shared" si="186"/>
        <v>0</v>
      </c>
      <c r="T108" s="18">
        <f t="shared" si="186"/>
        <v>0</v>
      </c>
      <c r="U108" s="18">
        <f t="shared" si="186"/>
        <v>0</v>
      </c>
      <c r="V108" s="18">
        <f t="shared" si="186"/>
        <v>0</v>
      </c>
      <c r="W108" s="18">
        <f t="shared" si="186"/>
        <v>0</v>
      </c>
      <c r="X108" s="18">
        <f t="shared" si="186"/>
        <v>6111</v>
      </c>
      <c r="Y108" s="18">
        <f t="shared" si="186"/>
        <v>97170</v>
      </c>
      <c r="Z108" s="18">
        <f t="shared" si="186"/>
        <v>140200.54999999999</v>
      </c>
      <c r="AA108" s="18">
        <f t="shared" si="186"/>
        <v>175009</v>
      </c>
      <c r="AB108" s="18">
        <f t="shared" si="186"/>
        <v>226019</v>
      </c>
      <c r="AC108" s="18">
        <f t="shared" si="186"/>
        <v>640062</v>
      </c>
      <c r="AD108" s="19">
        <f t="shared" si="175"/>
        <v>1284571.55</v>
      </c>
      <c r="AE108" s="18"/>
      <c r="AF108" s="18">
        <f t="shared" si="187"/>
        <v>385427</v>
      </c>
      <c r="AG108" s="18">
        <f t="shared" si="187"/>
        <v>379227</v>
      </c>
      <c r="AH108" s="18">
        <f t="shared" si="187"/>
        <v>751158</v>
      </c>
      <c r="AI108" s="18">
        <f t="shared" si="187"/>
        <v>640317</v>
      </c>
      <c r="AJ108" s="18">
        <f t="shared" si="187"/>
        <v>407485</v>
      </c>
      <c r="AK108" s="20">
        <f t="shared" si="187"/>
        <v>136505.15419098572</v>
      </c>
      <c r="AL108" s="20">
        <f t="shared" si="187"/>
        <v>28898.915661478597</v>
      </c>
      <c r="AM108" s="20">
        <f t="shared" si="187"/>
        <v>33460.690402075226</v>
      </c>
      <c r="AN108" s="20">
        <f t="shared" si="187"/>
        <v>38913.863553826202</v>
      </c>
      <c r="AO108" s="20">
        <f t="shared" si="187"/>
        <v>45404.090888456558</v>
      </c>
      <c r="AP108" s="20">
        <f t="shared" si="187"/>
        <v>53149.856063553831</v>
      </c>
      <c r="AQ108" s="20">
        <f t="shared" si="187"/>
        <v>62442.470622568086</v>
      </c>
      <c r="AR108" s="21">
        <f t="shared" si="177"/>
        <v>2962389.0413829437</v>
      </c>
      <c r="AT108" s="20">
        <f t="shared" si="188"/>
        <v>74179.278501945519</v>
      </c>
      <c r="AU108" s="20">
        <f t="shared" si="188"/>
        <v>91380.777788586245</v>
      </c>
      <c r="AV108" s="20">
        <f t="shared" si="188"/>
        <v>112567.3742542153</v>
      </c>
      <c r="AW108" s="20">
        <f t="shared" si="188"/>
        <v>133509.47778858623</v>
      </c>
      <c r="AX108" s="20">
        <f t="shared" si="188"/>
        <v>159127.05703631649</v>
      </c>
      <c r="AY108" s="20">
        <f t="shared" si="188"/>
        <v>189988.24406614786</v>
      </c>
      <c r="AZ108" s="20">
        <f t="shared" si="188"/>
        <v>227220.38472762649</v>
      </c>
      <c r="BA108" s="20">
        <f t="shared" si="188"/>
        <v>272262.57295719843</v>
      </c>
      <c r="BB108" s="20">
        <f t="shared" si="188"/>
        <v>326970.43346303498</v>
      </c>
      <c r="BC108" s="20">
        <f t="shared" si="188"/>
        <v>393202.56371595332</v>
      </c>
      <c r="BD108" s="20">
        <f t="shared" si="188"/>
        <v>473778.81472114142</v>
      </c>
      <c r="BE108" s="20">
        <f t="shared" si="188"/>
        <v>571487.08268482494</v>
      </c>
      <c r="BF108" s="21">
        <f t="shared" si="188"/>
        <v>3025674.0617055772</v>
      </c>
      <c r="BH108" s="20">
        <f t="shared" si="189"/>
        <v>690239.63690012973</v>
      </c>
      <c r="BI108" s="20">
        <f t="shared" si="189"/>
        <v>834770.28994811943</v>
      </c>
      <c r="BJ108" s="20">
        <f t="shared" si="189"/>
        <v>1010270.2582684826</v>
      </c>
      <c r="BK108" s="20">
        <f t="shared" si="189"/>
        <v>1223856.2381322959</v>
      </c>
      <c r="BL108" s="20">
        <f t="shared" si="189"/>
        <v>1483920.9001945527</v>
      </c>
      <c r="BM108" s="20">
        <f t="shared" si="189"/>
        <v>1800406.7372568094</v>
      </c>
      <c r="BN108" s="20">
        <f t="shared" si="189"/>
        <v>2052490.800291829</v>
      </c>
      <c r="BO108" s="20">
        <f t="shared" si="189"/>
        <v>2097485.7971141376</v>
      </c>
      <c r="BP108" s="20">
        <f t="shared" si="189"/>
        <v>2143643.0673476001</v>
      </c>
      <c r="BQ108" s="20">
        <f t="shared" si="189"/>
        <v>2191197.0720492867</v>
      </c>
      <c r="BR108" s="20">
        <f t="shared" si="189"/>
        <v>2240003.6418287936</v>
      </c>
      <c r="BS108" s="20">
        <f t="shared" si="189"/>
        <v>2290099.1906290534</v>
      </c>
      <c r="BT108" s="21">
        <f t="shared" si="189"/>
        <v>20058383.629961092</v>
      </c>
    </row>
    <row r="109" spans="2:72" s="16" customFormat="1" ht="12.75" hidden="1" outlineLevel="2" x14ac:dyDescent="0.2">
      <c r="B109" s="17" t="s">
        <v>12</v>
      </c>
      <c r="D109" s="18">
        <f t="shared" si="184"/>
        <v>627.6</v>
      </c>
      <c r="E109" s="18">
        <f t="shared" si="184"/>
        <v>3694.79</v>
      </c>
      <c r="F109" s="18">
        <f t="shared" si="184"/>
        <v>1098.94</v>
      </c>
      <c r="G109" s="18">
        <f t="shared" si="184"/>
        <v>866.19</v>
      </c>
      <c r="H109" s="18">
        <f t="shared" si="184"/>
        <v>1.57</v>
      </c>
      <c r="I109" s="18">
        <f t="shared" si="184"/>
        <v>1103.55</v>
      </c>
      <c r="J109" s="18">
        <f t="shared" si="184"/>
        <v>1569.79</v>
      </c>
      <c r="K109" s="18">
        <f t="shared" si="184"/>
        <v>1692.8999999999999</v>
      </c>
      <c r="L109" s="18">
        <f t="shared" si="184"/>
        <v>2066.6000000000004</v>
      </c>
      <c r="M109" s="18">
        <f t="shared" si="184"/>
        <v>56203.21</v>
      </c>
      <c r="N109" s="18">
        <f t="shared" si="184"/>
        <v>40989.360000000001</v>
      </c>
      <c r="O109" s="18">
        <f t="shared" si="184"/>
        <v>443620.31</v>
      </c>
      <c r="P109" s="19">
        <f t="shared" si="185"/>
        <v>553534.81000000006</v>
      </c>
      <c r="Q109" s="19"/>
      <c r="R109" s="18">
        <f t="shared" si="186"/>
        <v>668675.93999999994</v>
      </c>
      <c r="S109" s="18">
        <f t="shared" si="186"/>
        <v>542360.97</v>
      </c>
      <c r="T109" s="18">
        <f t="shared" si="186"/>
        <v>697687.35</v>
      </c>
      <c r="U109" s="18">
        <f t="shared" si="186"/>
        <v>807126.64</v>
      </c>
      <c r="V109" s="18">
        <f t="shared" si="186"/>
        <v>927829.51</v>
      </c>
      <c r="W109" s="18">
        <f t="shared" si="186"/>
        <v>990646.07</v>
      </c>
      <c r="X109" s="18">
        <f t="shared" si="186"/>
        <v>1320600.74</v>
      </c>
      <c r="Y109" s="18">
        <f t="shared" si="186"/>
        <v>1306467.7000000002</v>
      </c>
      <c r="Z109" s="18">
        <f t="shared" si="186"/>
        <v>472026.83</v>
      </c>
      <c r="AA109" s="18">
        <f t="shared" si="186"/>
        <v>399235.31</v>
      </c>
      <c r="AB109" s="18">
        <f t="shared" si="186"/>
        <v>1105200.58</v>
      </c>
      <c r="AC109" s="18">
        <f t="shared" si="186"/>
        <v>1196115.9400000002</v>
      </c>
      <c r="AD109" s="19">
        <f t="shared" si="175"/>
        <v>10433973.58</v>
      </c>
      <c r="AE109" s="18"/>
      <c r="AF109" s="18">
        <f t="shared" si="187"/>
        <v>896341.13</v>
      </c>
      <c r="AG109" s="18">
        <f t="shared" si="187"/>
        <v>398928.27</v>
      </c>
      <c r="AH109" s="18">
        <f t="shared" si="187"/>
        <v>448059.64</v>
      </c>
      <c r="AI109" s="18">
        <f t="shared" si="187"/>
        <v>555908.75</v>
      </c>
      <c r="AJ109" s="18">
        <f t="shared" si="187"/>
        <v>252674.37</v>
      </c>
      <c r="AK109" s="20">
        <f t="shared" si="187"/>
        <v>444646.30004750588</v>
      </c>
      <c r="AL109" s="20">
        <f t="shared" si="187"/>
        <v>525507.90351016098</v>
      </c>
      <c r="AM109" s="20">
        <f t="shared" si="187"/>
        <v>551598.26069147524</v>
      </c>
      <c r="AN109" s="20">
        <f t="shared" si="187"/>
        <v>578798.84583795187</v>
      </c>
      <c r="AO109" s="20">
        <f t="shared" si="187"/>
        <v>608219.88691475324</v>
      </c>
      <c r="AP109" s="20">
        <f t="shared" si="187"/>
        <v>638196.04197413556</v>
      </c>
      <c r="AQ109" s="20">
        <f t="shared" si="187"/>
        <v>670207.61496964889</v>
      </c>
      <c r="AR109" s="21">
        <f t="shared" si="177"/>
        <v>6569087.0139456317</v>
      </c>
      <c r="AT109" s="20">
        <f t="shared" si="188"/>
        <v>703514.45392451831</v>
      </c>
      <c r="AU109" s="20">
        <f t="shared" si="188"/>
        <v>738671.67282132478</v>
      </c>
      <c r="AV109" s="20">
        <f t="shared" si="188"/>
        <v>775309.19567168108</v>
      </c>
      <c r="AW109" s="20">
        <f t="shared" si="188"/>
        <v>813982.13645816827</v>
      </c>
      <c r="AX109" s="20">
        <f t="shared" si="188"/>
        <v>854690.49518078647</v>
      </c>
      <c r="AY109" s="20">
        <f t="shared" si="188"/>
        <v>897989.38582211663</v>
      </c>
      <c r="AZ109" s="20">
        <f t="shared" si="188"/>
        <v>942583.54242280277</v>
      </c>
      <c r="BA109" s="20">
        <f t="shared" si="188"/>
        <v>989213.11695961992</v>
      </c>
      <c r="BB109" s="20">
        <f t="shared" si="188"/>
        <v>1039173.3753919239</v>
      </c>
      <c r="BC109" s="20">
        <f t="shared" si="188"/>
        <v>1090428.8997835841</v>
      </c>
      <c r="BD109" s="20">
        <f t="shared" si="188"/>
        <v>1145015.1080707309</v>
      </c>
      <c r="BE109" s="20">
        <f t="shared" si="188"/>
        <v>1202376.8862707838</v>
      </c>
      <c r="BF109" s="21">
        <f t="shared" si="188"/>
        <v>11192948.268778041</v>
      </c>
      <c r="BH109" s="20">
        <f t="shared" si="189"/>
        <v>1263069.3483663234</v>
      </c>
      <c r="BI109" s="20">
        <f t="shared" si="189"/>
        <v>1325612.1904038005</v>
      </c>
      <c r="BJ109" s="20">
        <f t="shared" si="189"/>
        <v>1391485.7163367642</v>
      </c>
      <c r="BK109" s="20">
        <f t="shared" si="189"/>
        <v>1461430.0781419899</v>
      </c>
      <c r="BL109" s="20">
        <f t="shared" si="189"/>
        <v>1534705.1238427025</v>
      </c>
      <c r="BM109" s="20">
        <f t="shared" si="189"/>
        <v>1611310.8534389019</v>
      </c>
      <c r="BN109" s="20">
        <f t="shared" si="189"/>
        <v>1691987.4189073632</v>
      </c>
      <c r="BO109" s="20">
        <f t="shared" si="189"/>
        <v>1776549.7822538926</v>
      </c>
      <c r="BP109" s="20">
        <f t="shared" si="189"/>
        <v>1865923.1334494587</v>
      </c>
      <c r="BQ109" s="20">
        <f t="shared" si="189"/>
        <v>1959182.282523093</v>
      </c>
      <c r="BR109" s="20">
        <f t="shared" si="189"/>
        <v>2057067.3814515702</v>
      </c>
      <c r="BS109" s="20">
        <f t="shared" si="189"/>
        <v>2160318.5822116653</v>
      </c>
      <c r="BT109" s="21">
        <f t="shared" si="189"/>
        <v>20098641.891327526</v>
      </c>
    </row>
    <row r="110" spans="2:72" s="16" customFormat="1" ht="12.75" hidden="1" outlineLevel="2" x14ac:dyDescent="0.2">
      <c r="B110" s="17" t="s">
        <v>14</v>
      </c>
      <c r="D110" s="18">
        <f t="shared" si="184"/>
        <v>161.5</v>
      </c>
      <c r="E110" s="18">
        <f t="shared" si="184"/>
        <v>295.8</v>
      </c>
      <c r="F110" s="18">
        <f t="shared" si="184"/>
        <v>797.5</v>
      </c>
      <c r="G110" s="18">
        <f t="shared" si="184"/>
        <v>377.5</v>
      </c>
      <c r="H110" s="18">
        <f t="shared" si="184"/>
        <v>60</v>
      </c>
      <c r="I110" s="18">
        <f t="shared" si="184"/>
        <v>1241.22</v>
      </c>
      <c r="J110" s="18">
        <f t="shared" si="184"/>
        <v>3059</v>
      </c>
      <c r="K110" s="18">
        <f t="shared" si="184"/>
        <v>2480.7399999999998</v>
      </c>
      <c r="L110" s="18">
        <f t="shared" si="184"/>
        <v>3069.4</v>
      </c>
      <c r="M110" s="18">
        <f t="shared" si="184"/>
        <v>3527</v>
      </c>
      <c r="N110" s="18">
        <f t="shared" si="184"/>
        <v>3751.85</v>
      </c>
      <c r="O110" s="18">
        <f t="shared" si="184"/>
        <v>4253.37</v>
      </c>
      <c r="P110" s="19">
        <f t="shared" si="185"/>
        <v>23074.879999999997</v>
      </c>
      <c r="Q110" s="19"/>
      <c r="R110" s="18">
        <f t="shared" si="186"/>
        <v>5434.65</v>
      </c>
      <c r="S110" s="18">
        <f t="shared" si="186"/>
        <v>4855.3500000000004</v>
      </c>
      <c r="T110" s="18">
        <f t="shared" si="186"/>
        <v>6947.69</v>
      </c>
      <c r="U110" s="18">
        <f t="shared" si="186"/>
        <v>8180.45</v>
      </c>
      <c r="V110" s="18">
        <f t="shared" si="186"/>
        <v>9654.5</v>
      </c>
      <c r="W110" s="18">
        <f t="shared" si="186"/>
        <v>9889.2199999999993</v>
      </c>
      <c r="X110" s="18">
        <f t="shared" si="186"/>
        <v>9831.4599999999991</v>
      </c>
      <c r="Y110" s="18">
        <f t="shared" si="186"/>
        <v>10319.36</v>
      </c>
      <c r="Z110" s="18">
        <f t="shared" si="186"/>
        <v>8292.59</v>
      </c>
      <c r="AA110" s="18">
        <f t="shared" si="186"/>
        <v>11618.3</v>
      </c>
      <c r="AB110" s="18">
        <f t="shared" si="186"/>
        <v>7513.59</v>
      </c>
      <c r="AC110" s="18">
        <f t="shared" si="186"/>
        <v>8370.8799999999992</v>
      </c>
      <c r="AD110" s="19">
        <f t="shared" si="175"/>
        <v>100908.04000000001</v>
      </c>
      <c r="AE110" s="18"/>
      <c r="AF110" s="18">
        <f t="shared" si="187"/>
        <v>9620.0400000000009</v>
      </c>
      <c r="AG110" s="18">
        <f t="shared" si="187"/>
        <v>7215.38</v>
      </c>
      <c r="AH110" s="18">
        <f t="shared" si="187"/>
        <v>9739.01</v>
      </c>
      <c r="AI110" s="18">
        <f t="shared" si="187"/>
        <v>4713.8</v>
      </c>
      <c r="AJ110" s="18">
        <f t="shared" si="187"/>
        <v>1761.28</v>
      </c>
      <c r="AK110" s="20">
        <f t="shared" si="187"/>
        <v>14885.256503813647</v>
      </c>
      <c r="AL110" s="20">
        <f t="shared" si="187"/>
        <v>16270.911094619667</v>
      </c>
      <c r="AM110" s="20">
        <f t="shared" si="187"/>
        <v>16746.495584415585</v>
      </c>
      <c r="AN110" s="20">
        <f t="shared" si="187"/>
        <v>17301.344155844155</v>
      </c>
      <c r="AO110" s="20">
        <f t="shared" si="187"/>
        <v>18093.984972170685</v>
      </c>
      <c r="AP110" s="20">
        <f t="shared" si="187"/>
        <v>18728.097625231912</v>
      </c>
      <c r="AQ110" s="20">
        <f t="shared" si="187"/>
        <v>19758.530686456401</v>
      </c>
      <c r="AR110" s="21">
        <f t="shared" si="177"/>
        <v>154834.13062255204</v>
      </c>
      <c r="AT110" s="20">
        <f t="shared" si="188"/>
        <v>21350.029647495365</v>
      </c>
      <c r="AU110" s="20">
        <f t="shared" si="188"/>
        <v>23205.051399711403</v>
      </c>
      <c r="AV110" s="20">
        <f t="shared" si="188"/>
        <v>25272.134850546281</v>
      </c>
      <c r="AW110" s="20">
        <f t="shared" si="188"/>
        <v>27333.000972995258</v>
      </c>
      <c r="AX110" s="20">
        <f t="shared" si="188"/>
        <v>29790.187503607503</v>
      </c>
      <c r="AY110" s="20">
        <f t="shared" si="188"/>
        <v>32564.430360750361</v>
      </c>
      <c r="AZ110" s="20">
        <f t="shared" si="188"/>
        <v>35972.785870954438</v>
      </c>
      <c r="BA110" s="20">
        <f t="shared" si="188"/>
        <v>40094.518115852406</v>
      </c>
      <c r="BB110" s="20">
        <f t="shared" si="188"/>
        <v>45088.155258709543</v>
      </c>
      <c r="BC110" s="20">
        <f t="shared" si="188"/>
        <v>51112.225462791175</v>
      </c>
      <c r="BD110" s="20">
        <f t="shared" si="188"/>
        <v>58166.728728097296</v>
      </c>
      <c r="BE110" s="20">
        <f t="shared" si="188"/>
        <v>66727.24954442383</v>
      </c>
      <c r="BF110" s="21">
        <f t="shared" si="188"/>
        <v>456676.49771593488</v>
      </c>
      <c r="BH110" s="20">
        <f t="shared" si="189"/>
        <v>77031.58015666873</v>
      </c>
      <c r="BI110" s="20">
        <f t="shared" si="189"/>
        <v>89396.776891362591</v>
      </c>
      <c r="BJ110" s="20">
        <f t="shared" si="189"/>
        <v>104219.16015666872</v>
      </c>
      <c r="BK110" s="20">
        <f t="shared" si="189"/>
        <v>121974.31444238301</v>
      </c>
      <c r="BL110" s="20">
        <f t="shared" si="189"/>
        <v>143454.88056483198</v>
      </c>
      <c r="BM110" s="20">
        <f t="shared" si="189"/>
        <v>169057.17893217894</v>
      </c>
      <c r="BN110" s="20">
        <f t="shared" si="189"/>
        <v>199811.64260564832</v>
      </c>
      <c r="BO110" s="20">
        <f t="shared" si="189"/>
        <v>236669.44056483201</v>
      </c>
      <c r="BP110" s="20">
        <f t="shared" si="189"/>
        <v>280898.79811585241</v>
      </c>
      <c r="BQ110" s="20">
        <f t="shared" si="189"/>
        <v>334084.99689136259</v>
      </c>
      <c r="BR110" s="20">
        <f t="shared" si="189"/>
        <v>397892.58260564832</v>
      </c>
      <c r="BS110" s="20">
        <f t="shared" si="189"/>
        <v>474303.15729952586</v>
      </c>
      <c r="BT110" s="21">
        <f t="shared" si="189"/>
        <v>2628794.5092269634</v>
      </c>
    </row>
    <row r="111" spans="2:72" collapsed="1" x14ac:dyDescent="0.25">
      <c r="B111" s="11" t="s">
        <v>15</v>
      </c>
      <c r="D111" s="12">
        <f t="shared" si="184"/>
        <v>4395920.45</v>
      </c>
      <c r="E111" s="12">
        <f t="shared" si="184"/>
        <v>3510728.2</v>
      </c>
      <c r="F111" s="12">
        <f t="shared" si="184"/>
        <v>3432689</v>
      </c>
      <c r="G111" s="12">
        <f t="shared" si="184"/>
        <v>4057184</v>
      </c>
      <c r="H111" s="12">
        <f t="shared" si="184"/>
        <v>3387429.5</v>
      </c>
      <c r="I111" s="12">
        <f t="shared" si="184"/>
        <v>3256383</v>
      </c>
      <c r="J111" s="12">
        <f t="shared" si="184"/>
        <v>3897382</v>
      </c>
      <c r="K111" s="12">
        <f t="shared" si="184"/>
        <v>3169532.1</v>
      </c>
      <c r="L111" s="12">
        <f t="shared" si="184"/>
        <v>4474232</v>
      </c>
      <c r="M111" s="12">
        <f t="shared" si="184"/>
        <v>4777994</v>
      </c>
      <c r="N111" s="12">
        <f t="shared" si="184"/>
        <v>4831443</v>
      </c>
      <c r="O111" s="12">
        <f t="shared" si="184"/>
        <v>5925002.0199999996</v>
      </c>
      <c r="P111" s="13">
        <f t="shared" si="185"/>
        <v>49115919.269999996</v>
      </c>
      <c r="Q111" s="13"/>
      <c r="R111" s="12">
        <f>[10]RevProj!R59</f>
        <v>5468659.0476190476</v>
      </c>
      <c r="S111" s="12">
        <f>[10]RevProj!S59</f>
        <v>5428585.7142857136</v>
      </c>
      <c r="T111" s="12">
        <f>[10]RevProj!T59</f>
        <v>7251098.7428571424</v>
      </c>
      <c r="U111" s="12">
        <f>[10]RevProj!U59</f>
        <v>5989001.3399999999</v>
      </c>
      <c r="V111" s="12">
        <f>[10]RevProj!V59</f>
        <v>5148760.4761904757</v>
      </c>
      <c r="W111" s="12">
        <f>[10]RevProj!W59</f>
        <v>5765929.5199999996</v>
      </c>
      <c r="X111" s="12">
        <f>[10]RevProj!X59</f>
        <v>6121678.4100000001</v>
      </c>
      <c r="Y111" s="12">
        <f>[10]RevProj!Y59</f>
        <v>6371736.6699999999</v>
      </c>
      <c r="Z111" s="12">
        <f>[10]RevProj!Z59</f>
        <v>6187605.2380952379</v>
      </c>
      <c r="AA111" s="12">
        <f>[10]RevProj!AA59</f>
        <v>6203401.9047619049</v>
      </c>
      <c r="AB111" s="12">
        <f>[10]RevProj!AB59</f>
        <v>5046857.5047619045</v>
      </c>
      <c r="AC111" s="12">
        <f>[10]RevProj!AC59</f>
        <v>5736225.1428571427</v>
      </c>
      <c r="AD111" s="13">
        <f t="shared" si="175"/>
        <v>70719539.711428568</v>
      </c>
      <c r="AE111" s="12"/>
      <c r="AF111" s="12">
        <f>[10]RevProj!AF59</f>
        <v>4508210.5238095233</v>
      </c>
      <c r="AG111" s="12">
        <f>[10]RevProj!AG59</f>
        <v>4009014.8761904761</v>
      </c>
      <c r="AH111" s="12">
        <f t="shared" si="187"/>
        <v>4174266.79</v>
      </c>
      <c r="AI111" s="12">
        <f t="shared" si="187"/>
        <v>3654836.2800000003</v>
      </c>
      <c r="AJ111" s="12">
        <f t="shared" si="187"/>
        <v>2133003.12</v>
      </c>
      <c r="AK111" s="14">
        <f t="shared" si="187"/>
        <v>5553528.8159258906</v>
      </c>
      <c r="AL111" s="14">
        <f t="shared" si="187"/>
        <v>5963852.8058669567</v>
      </c>
      <c r="AM111" s="14">
        <f t="shared" si="187"/>
        <v>6009631.5515859742</v>
      </c>
      <c r="AN111" s="14">
        <f t="shared" si="187"/>
        <v>6059539.0942974724</v>
      </c>
      <c r="AO111" s="14">
        <f t="shared" si="187"/>
        <v>6115226.9527984438</v>
      </c>
      <c r="AP111" s="14">
        <f t="shared" si="187"/>
        <v>6176695.1270888895</v>
      </c>
      <c r="AQ111" s="14">
        <f t="shared" si="187"/>
        <v>6241466.338973321</v>
      </c>
      <c r="AR111" s="15">
        <f t="shared" si="177"/>
        <v>60599272.276536949</v>
      </c>
      <c r="AT111" s="14">
        <f t="shared" si="188"/>
        <v>6390550.2099328674</v>
      </c>
      <c r="AU111" s="14">
        <f t="shared" si="188"/>
        <v>6546793.3725232016</v>
      </c>
      <c r="AV111" s="14">
        <f t="shared" si="188"/>
        <v>6638814.6445580088</v>
      </c>
      <c r="AW111" s="14">
        <f t="shared" si="188"/>
        <v>6744601.2834115718</v>
      </c>
      <c r="AX111" s="14">
        <f t="shared" si="188"/>
        <v>6861948.5538440831</v>
      </c>
      <c r="AY111" s="14">
        <f t="shared" si="188"/>
        <v>6994159.4934495259</v>
      </c>
      <c r="AZ111" s="14">
        <f t="shared" si="188"/>
        <v>7144537.139821887</v>
      </c>
      <c r="BA111" s="14">
        <f t="shared" si="188"/>
        <v>7314179.7953153402</v>
      </c>
      <c r="BB111" s="14">
        <f t="shared" si="188"/>
        <v>7505845.4116125125</v>
      </c>
      <c r="BC111" s="14">
        <f t="shared" si="188"/>
        <v>7723935.3286615647</v>
      </c>
      <c r="BD111" s="14">
        <f t="shared" si="188"/>
        <v>7970926.8246579859</v>
      </c>
      <c r="BE111" s="14">
        <f t="shared" si="188"/>
        <v>8254251.734188241</v>
      </c>
      <c r="BF111" s="15">
        <f>SUM(AT111:BE111)</f>
        <v>86090543.791976795</v>
      </c>
      <c r="BH111" s="14">
        <f>SUM(BH121,BH131)</f>
        <v>8575008.3596065063</v>
      </c>
      <c r="BI111" s="14">
        <f t="shared" si="189"/>
        <v>8943386.487181874</v>
      </c>
      <c r="BJ111" s="14">
        <f t="shared" si="189"/>
        <v>9364613.2162610032</v>
      </c>
      <c r="BK111" s="14">
        <f t="shared" si="189"/>
        <v>9842817.3438363709</v>
      </c>
      <c r="BL111" s="14">
        <f t="shared" si="189"/>
        <v>10392862.53908091</v>
      </c>
      <c r="BM111" s="14">
        <f t="shared" si="189"/>
        <v>11023278.938935267</v>
      </c>
      <c r="BN111" s="14">
        <f t="shared" si="189"/>
        <v>11743430.570270034</v>
      </c>
      <c r="BO111" s="14">
        <f t="shared" si="189"/>
        <v>12568453.645213824</v>
      </c>
      <c r="BP111" s="14">
        <f t="shared" si="189"/>
        <v>13517340.629932048</v>
      </c>
      <c r="BQ111" s="14">
        <f t="shared" si="189"/>
        <v>14604129.434199145</v>
      </c>
      <c r="BR111" s="14">
        <f t="shared" si="189"/>
        <v>15851388.104730193</v>
      </c>
      <c r="BS111" s="14">
        <f t="shared" si="189"/>
        <v>17283344.337568719</v>
      </c>
      <c r="BT111" s="15">
        <f>SUM(BH111:BS111)</f>
        <v>143710053.6068159</v>
      </c>
    </row>
    <row r="112" spans="2:72" x14ac:dyDescent="0.25">
      <c r="B112" s="5"/>
      <c r="P112" s="1"/>
      <c r="Q112" s="1"/>
      <c r="AD112" s="1"/>
    </row>
    <row r="113" spans="2:72" hidden="1" outlineLevel="1" x14ac:dyDescent="0.25">
      <c r="B113" s="6" t="s">
        <v>28</v>
      </c>
      <c r="D113" s="7">
        <f t="shared" ref="D113:P113" si="190">SUBTOTAL(9,D114:D121)</f>
        <v>4465854.6000000006</v>
      </c>
      <c r="E113" s="7">
        <f t="shared" si="190"/>
        <v>3571662.7600000002</v>
      </c>
      <c r="F113" s="7">
        <f t="shared" si="190"/>
        <v>3486292.13</v>
      </c>
      <c r="G113" s="7">
        <f t="shared" si="190"/>
        <v>4115628.46</v>
      </c>
      <c r="H113" s="7">
        <f t="shared" si="190"/>
        <v>3392254.5</v>
      </c>
      <c r="I113" s="7">
        <f t="shared" si="190"/>
        <v>3279542.82</v>
      </c>
      <c r="J113" s="7">
        <f t="shared" si="190"/>
        <v>3919446.85</v>
      </c>
      <c r="K113" s="7">
        <f t="shared" si="190"/>
        <v>3212441.19</v>
      </c>
      <c r="L113" s="7">
        <f t="shared" si="190"/>
        <v>4589729.07</v>
      </c>
      <c r="M113" s="7">
        <f t="shared" si="190"/>
        <v>4976065.99</v>
      </c>
      <c r="N113" s="7">
        <f t="shared" si="190"/>
        <v>5173252.9400000004</v>
      </c>
      <c r="O113" s="7">
        <f t="shared" si="190"/>
        <v>6243995.9299999997</v>
      </c>
      <c r="P113" s="8">
        <f t="shared" si="190"/>
        <v>50426167.239999995</v>
      </c>
      <c r="R113" s="7">
        <f t="shared" ref="R113:AD113" si="191">SUBTOTAL(9,R114:R121)</f>
        <v>6037202.5999999996</v>
      </c>
      <c r="S113" s="7">
        <f t="shared" si="191"/>
        <v>6000446.9699999997</v>
      </c>
      <c r="T113" s="7">
        <f t="shared" si="191"/>
        <v>8098155.7599999998</v>
      </c>
      <c r="U113" s="7">
        <f t="shared" si="191"/>
        <v>6570743.0600000005</v>
      </c>
      <c r="V113" s="7">
        <f t="shared" si="191"/>
        <v>5705334.2300000004</v>
      </c>
      <c r="W113" s="7">
        <f t="shared" si="191"/>
        <v>6352709.3399999999</v>
      </c>
      <c r="X113" s="7">
        <f t="shared" si="191"/>
        <v>6753599.9699999997</v>
      </c>
      <c r="Y113" s="7">
        <f t="shared" si="191"/>
        <v>7167822.0200000005</v>
      </c>
      <c r="Z113" s="7">
        <f t="shared" si="191"/>
        <v>7009994.5499999998</v>
      </c>
      <c r="AA113" s="7">
        <f t="shared" si="191"/>
        <v>7137633.4299999997</v>
      </c>
      <c r="AB113" s="7">
        <f t="shared" si="191"/>
        <v>5766548.5899999999</v>
      </c>
      <c r="AC113" s="7">
        <f t="shared" si="191"/>
        <v>6773839.9199999999</v>
      </c>
      <c r="AD113" s="8">
        <f t="shared" si="191"/>
        <v>79374030.439999998</v>
      </c>
      <c r="AE113" s="7"/>
      <c r="AF113" s="7">
        <f>SUBTOTAL(9,AF114:AF121)</f>
        <v>5135044.7799999993</v>
      </c>
      <c r="AG113" s="7">
        <f t="shared" ref="AG113:AR113" si="192">SUBTOTAL(9,AG114:AG121)</f>
        <v>4518232.9800000004</v>
      </c>
      <c r="AH113" s="7" t="e">
        <f t="shared" si="192"/>
        <v>#N/A</v>
      </c>
      <c r="AI113" s="7">
        <f t="shared" si="192"/>
        <v>5055410.17</v>
      </c>
      <c r="AJ113" s="7">
        <f t="shared" si="192"/>
        <v>2884454.6</v>
      </c>
      <c r="AK113" s="9">
        <f t="shared" si="192"/>
        <v>6319733.3728145268</v>
      </c>
      <c r="AL113" s="9">
        <f t="shared" si="192"/>
        <v>6754164.5122321444</v>
      </c>
      <c r="AM113" s="9">
        <f t="shared" si="192"/>
        <v>6808451.6053423947</v>
      </c>
      <c r="AN113" s="9">
        <f t="shared" si="192"/>
        <v>6864730.3683939204</v>
      </c>
      <c r="AO113" s="9">
        <f t="shared" si="192"/>
        <v>6924372.3489945028</v>
      </c>
      <c r="AP113" s="9">
        <f t="shared" si="192"/>
        <v>6985956.4798060721</v>
      </c>
      <c r="AQ113" s="9">
        <f t="shared" si="192"/>
        <v>7050862.6435499843</v>
      </c>
      <c r="AR113" s="10" t="e">
        <f t="shared" si="192"/>
        <v>#N/A</v>
      </c>
      <c r="AT113" s="9">
        <f>SUBTOTAL(9,AT114:AT121)</f>
        <v>7204492.8721847562</v>
      </c>
      <c r="AU113" s="9">
        <f t="shared" ref="AU113:BF113" si="193">SUBTOTAL(9,AU114:AU121)</f>
        <v>7359449.2208406013</v>
      </c>
      <c r="AV113" s="9">
        <f t="shared" si="193"/>
        <v>7446324.0571375517</v>
      </c>
      <c r="AW113" s="9">
        <f t="shared" si="193"/>
        <v>7535786.1964967763</v>
      </c>
      <c r="AX113" s="9">
        <f t="shared" si="193"/>
        <v>7627130.9750001878</v>
      </c>
      <c r="AY113" s="9">
        <f t="shared" si="193"/>
        <v>7726528.01383592</v>
      </c>
      <c r="AZ113" s="9">
        <f t="shared" si="193"/>
        <v>7833188.8264222723</v>
      </c>
      <c r="BA113" s="9">
        <f t="shared" si="193"/>
        <v>7949973.8763183123</v>
      </c>
      <c r="BB113" s="9">
        <f t="shared" si="193"/>
        <v>8079829.5872774869</v>
      </c>
      <c r="BC113" s="9">
        <f t="shared" si="193"/>
        <v>8222653.4018413676</v>
      </c>
      <c r="BD113" s="9">
        <f t="shared" si="193"/>
        <v>8382946.6817736737</v>
      </c>
      <c r="BE113" s="9">
        <f t="shared" si="193"/>
        <v>8564076.8128443677</v>
      </c>
      <c r="BF113" s="10">
        <f t="shared" si="193"/>
        <v>93932380.521973282</v>
      </c>
      <c r="BH113" s="9">
        <f>SUBTOTAL(9,BH114:BH121)</f>
        <v>8768226.6355992556</v>
      </c>
      <c r="BI113" s="9">
        <f t="shared" ref="BI113:BS113" si="194">SUBTOTAL(9,BI114:BI121)</f>
        <v>9000626.7330756113</v>
      </c>
      <c r="BJ113" s="9">
        <f t="shared" si="194"/>
        <v>9267489.6414592024</v>
      </c>
      <c r="BK113" s="9">
        <f t="shared" si="194"/>
        <v>9576175.3881736901</v>
      </c>
      <c r="BL113" s="9">
        <f t="shared" si="194"/>
        <v>9934669.5277528986</v>
      </c>
      <c r="BM113" s="9">
        <f t="shared" si="194"/>
        <v>10352548.832866706</v>
      </c>
      <c r="BN113" s="9">
        <f t="shared" si="194"/>
        <v>10710573.323839355</v>
      </c>
      <c r="BO113" s="9">
        <f t="shared" si="194"/>
        <v>10865428.066762965</v>
      </c>
      <c r="BP113" s="9">
        <f t="shared" si="194"/>
        <v>11025953.379204836</v>
      </c>
      <c r="BQ113" s="9">
        <f t="shared" si="194"/>
        <v>11191538.113119707</v>
      </c>
      <c r="BR113" s="9">
        <f t="shared" si="194"/>
        <v>11362779.642447203</v>
      </c>
      <c r="BS113" s="9">
        <f t="shared" si="194"/>
        <v>11540950.835181773</v>
      </c>
      <c r="BT113" s="10">
        <f>SUBTOTAL(9,BT114:BT121)</f>
        <v>123596960.1194832</v>
      </c>
    </row>
    <row r="114" spans="2:72" hidden="1" outlineLevel="1" x14ac:dyDescent="0.25">
      <c r="B114" s="11" t="s">
        <v>7</v>
      </c>
      <c r="D114" s="12">
        <f>SUM(CS_RevData!D$18,CS_RevData!D$34,CS_RevData!D$50)</f>
        <v>26050</v>
      </c>
      <c r="E114" s="12">
        <f>SUM(CS_RevData!E$18,CS_RevData!E$34,CS_RevData!E$50)</f>
        <v>18700</v>
      </c>
      <c r="F114" s="12">
        <f>SUM(CS_RevData!F$18,CS_RevData!F$34,CS_RevData!F$50)</f>
        <v>18450</v>
      </c>
      <c r="G114" s="12">
        <f>SUM(CS_RevData!G$18,CS_RevData!G$34,CS_RevData!G$50)</f>
        <v>24500</v>
      </c>
      <c r="H114" s="12">
        <f>SUM(CS_RevData!H$18,CS_RevData!H$34,CS_RevData!H$50)</f>
        <v>4700</v>
      </c>
      <c r="I114" s="12">
        <f>SUM(CS_RevData!I$18,CS_RevData!I$34,CS_RevData!I$50)</f>
        <v>11900</v>
      </c>
      <c r="J114" s="12">
        <f>SUM(CS_RevData!J$18,CS_RevData!J$34,CS_RevData!J$50)</f>
        <v>7350</v>
      </c>
      <c r="K114" s="12">
        <f>SUM(CS_RevData!K$18,CS_RevData!K$34,CS_RevData!K$50)</f>
        <v>7800</v>
      </c>
      <c r="L114" s="12">
        <f>SUM(CS_RevData!L$18,CS_RevData!L$34,CS_RevData!L$50)</f>
        <v>29150</v>
      </c>
      <c r="M114" s="12">
        <f>SUM(CS_RevData!M$18,CS_RevData!M$34,CS_RevData!M$50)</f>
        <v>49650</v>
      </c>
      <c r="N114" s="12">
        <f>SUM(CS_RevData!N$18,CS_RevData!N$34,CS_RevData!N$50)</f>
        <v>76550</v>
      </c>
      <c r="O114" s="12">
        <f>SUM(CS_RevData!O$18,CS_RevData!O$34,CS_RevData!O$50)</f>
        <v>111050</v>
      </c>
      <c r="P114" s="13">
        <f>SUM(D114:O114)</f>
        <v>385850</v>
      </c>
      <c r="Q114" s="13"/>
      <c r="R114" s="12">
        <f>SUM(CS_RevData!P$18,CS_RevData!P$34,CS_RevData!P$50)</f>
        <v>97600</v>
      </c>
      <c r="S114" s="12">
        <f>SUM(CS_RevData!Q$18,CS_RevData!Q$34,CS_RevData!Q$50)</f>
        <v>146950</v>
      </c>
      <c r="T114" s="12">
        <f>SUM(CS_RevData!R$18,CS_RevData!R$34,CS_RevData!R$50)</f>
        <v>329050</v>
      </c>
      <c r="U114" s="12">
        <f>SUM(CS_RevData!S$18,CS_RevData!S$34,CS_RevData!S$50)</f>
        <v>153900</v>
      </c>
      <c r="V114" s="12">
        <f>SUM(CS_RevData!T$18,CS_RevData!T$34,CS_RevData!T$50)</f>
        <v>143150</v>
      </c>
      <c r="W114" s="12">
        <f>SUM(CS_RevData!U$18,CS_RevData!U$34,CS_RevData!U$50)</f>
        <v>140550</v>
      </c>
      <c r="X114" s="12">
        <f>SUM(CS_RevData!V$18,CS_RevData!V$34,CS_RevData!V$50)</f>
        <v>182750</v>
      </c>
      <c r="Y114" s="12">
        <f>SUM(CS_RevData!W$18,CS_RevData!W$34,CS_RevData!W$50)</f>
        <v>229200</v>
      </c>
      <c r="Z114" s="12">
        <f>SUM(CS_RevData!X$18,CS_RevData!X$34,CS_RevData!X$50)</f>
        <v>229800</v>
      </c>
      <c r="AA114" s="12">
        <f>SUM(CS_RevData!Y$18,CS_RevData!Y$34,CS_RevData!Y$50)</f>
        <v>253550</v>
      </c>
      <c r="AB114" s="12">
        <f>SUM(CS_RevData!Z$18,CS_RevData!Z$34,CS_RevData!Z$50)</f>
        <v>231950</v>
      </c>
      <c r="AC114" s="12">
        <f>SUM(CS_RevData!AA$18,CS_RevData!AA$34,CS_RevData!AA$50)</f>
        <v>303850</v>
      </c>
      <c r="AD114" s="13">
        <f>SUM(R114:AC114)</f>
        <v>2442300</v>
      </c>
      <c r="AE114" s="12"/>
      <c r="AF114" s="12">
        <f>SUM(CS_RevData!AF$18,CS_RevData!AF$34,CS_RevData!AF$50)</f>
        <v>248950</v>
      </c>
      <c r="AG114" s="12">
        <f>SUM(CS_RevData!AG$18,CS_RevData!AG$34,CS_RevData!AG$50)</f>
        <v>223550</v>
      </c>
      <c r="AH114" s="12" t="e">
        <f>SUM(CS_RevData!AH$18,CS_RevData!AH$34,CS_RevData!AH$50)</f>
        <v>#N/A</v>
      </c>
      <c r="AI114" s="12">
        <f>SUM(CS_RevData!AI$18,CS_RevData!AI$34,CS_RevData!AI$50)</f>
        <v>217950</v>
      </c>
      <c r="AJ114" s="12">
        <f>SUM(CS_RevData!AJ$18,CS_RevData!AJ$34,CS_RevData!AJ$50)</f>
        <v>115450</v>
      </c>
      <c r="AK114" s="14">
        <f>SUM(CS_RevData!AK$18,CS_RevData!AK$34,CS_RevData!AK$50)</f>
        <v>284534.33020988409</v>
      </c>
      <c r="AL114" s="14">
        <f>SUM(CS_RevData!AL$18,CS_RevData!AL$34,CS_RevData!AL$50)</f>
        <v>315030.29357174935</v>
      </c>
      <c r="AM114" s="14">
        <f>SUM(CS_RevData!AM$18,CS_RevData!AM$34,CS_RevData!AM$50)</f>
        <v>321536.59718988161</v>
      </c>
      <c r="AN114" s="14">
        <f>SUM(CS_RevData!AN$18,CS_RevData!AN$34,CS_RevData!AN$50)</f>
        <v>328068.82447479677</v>
      </c>
      <c r="AO114" s="14">
        <f>SUM(CS_RevData!AO$18,CS_RevData!AO$34,CS_RevData!AO$50)</f>
        <v>334960.2855567587</v>
      </c>
      <c r="AP114" s="14">
        <f>SUM(CS_RevData!AP$18,CS_RevData!AP$34,CS_RevData!AP$50)</f>
        <v>341964.71356364159</v>
      </c>
      <c r="AQ114" s="14">
        <f>SUM(CS_RevData!AQ$18,CS_RevData!AQ$34,CS_RevData!AQ$50)</f>
        <v>348908.02197916916</v>
      </c>
      <c r="AR114" s="15" t="e">
        <f>SUM(AF114:AQ114)</f>
        <v>#N/A</v>
      </c>
      <c r="AT114" s="14">
        <f>SUM(CS_RevData!AR$18,CS_RevData!AR$34,CS_RevData!AR$50)</f>
        <v>364221.36939383205</v>
      </c>
      <c r="AU114" s="14">
        <f>SUM(CS_RevData!AS$18,CS_RevData!AS$34,CS_RevData!AS$50)</f>
        <v>375976.0273049043</v>
      </c>
      <c r="AV114" s="14">
        <f>SUM(CS_RevData!AT$18,CS_RevData!AT$34,CS_RevData!AT$50)</f>
        <v>388314.47026730364</v>
      </c>
      <c r="AW114" s="14">
        <f>SUM(CS_RevData!AU$18,CS_RevData!AU$34,CS_RevData!AU$50)</f>
        <v>400277.02802366298</v>
      </c>
      <c r="AX114" s="14">
        <f>SUM(CS_RevData!AV$18,CS_RevData!AV$34,CS_RevData!AV$50)</f>
        <v>408733.37464552617</v>
      </c>
      <c r="AY114" s="14">
        <f>SUM(CS_RevData!AW$18,CS_RevData!AW$34,CS_RevData!AW$50)</f>
        <v>417571.07659342408</v>
      </c>
      <c r="AZ114" s="14">
        <f>SUM(CS_RevData!AX$18,CS_RevData!AX$34,CS_RevData!AX$50)</f>
        <v>426023.68133974459</v>
      </c>
      <c r="BA114" s="14">
        <f>SUM(CS_RevData!AY$18,CS_RevData!AY$34,CS_RevData!AY$50)</f>
        <v>435398.56600101263</v>
      </c>
      <c r="BB114" s="14">
        <f>SUM(CS_RevData!AZ$18,CS_RevData!AZ$34,CS_RevData!AZ$50)</f>
        <v>444402.17941632081</v>
      </c>
      <c r="BC114" s="14">
        <f>SUM(CS_RevData!BA$18,CS_RevData!BA$34,CS_RevData!BA$50)</f>
        <v>453807.88709109003</v>
      </c>
      <c r="BD114" s="14">
        <f>SUM(CS_RevData!BB$18,CS_RevData!BB$34,CS_RevData!BB$50)</f>
        <v>463369.42215319461</v>
      </c>
      <c r="BE114" s="14">
        <f>SUM(CS_RevData!BC$18,CS_RevData!BC$34,CS_RevData!BC$50)</f>
        <v>473787.27845442522</v>
      </c>
      <c r="BF114" s="15">
        <f>SUM(AT114:BE114)</f>
        <v>5051882.3606844405</v>
      </c>
      <c r="BH114" s="14">
        <f>SUM(CS_RevData!BD$18,CS_RevData!BD$34,CS_RevData!BD$50)</f>
        <v>483927.47409675253</v>
      </c>
      <c r="BI114" s="14">
        <f>SUM(CS_RevData!BE$18,CS_RevData!BE$34,CS_RevData!BE$50)</f>
        <v>494497.41590977588</v>
      </c>
      <c r="BJ114" s="14">
        <f>SUM(CS_RevData!BF$18,CS_RevData!BF$34,CS_RevData!BF$50)</f>
        <v>505157.22643431317</v>
      </c>
      <c r="BK114" s="14">
        <f>SUM(CS_RevData!BG$18,CS_RevData!BG$34,CS_RevData!BG$50)</f>
        <v>516007.42923522956</v>
      </c>
      <c r="BL114" s="14">
        <f>SUM(CS_RevData!BH$18,CS_RevData!BH$34,CS_RevData!BH$50)</f>
        <v>527308.11714026832</v>
      </c>
      <c r="BM114" s="14">
        <f>SUM(CS_RevData!BI$18,CS_RevData!BI$34,CS_RevData!BI$50)</f>
        <v>539066.20312723832</v>
      </c>
      <c r="BN114" s="14">
        <f>SUM(CS_RevData!BJ$18,CS_RevData!BJ$34,CS_RevData!BJ$50)</f>
        <v>551035.42032401368</v>
      </c>
      <c r="BO114" s="14">
        <f>SUM(CS_RevData!BK$18,CS_RevData!BK$34,CS_RevData!BK$50)</f>
        <v>563562.55916758545</v>
      </c>
      <c r="BP114" s="14">
        <f>SUM(CS_RevData!BL$18,CS_RevData!BL$34,CS_RevData!BL$50)</f>
        <v>576148.17293589353</v>
      </c>
      <c r="BQ114" s="14">
        <f>SUM(CS_RevData!BM$18,CS_RevData!BM$34,CS_RevData!BM$50)</f>
        <v>588979.48280305078</v>
      </c>
      <c r="BR114" s="14">
        <f>SUM(CS_RevData!BN$18,CS_RevData!BN$34,CS_RevData!BN$50)</f>
        <v>602756.98262084788</v>
      </c>
      <c r="BS114" s="14">
        <f>SUM(CS_RevData!BO$18,CS_RevData!BO$34,CS_RevData!BO$50)</f>
        <v>616707.3068838641</v>
      </c>
      <c r="BT114" s="15">
        <f>SUM(BH114:BS114)</f>
        <v>6565153.7906788327</v>
      </c>
    </row>
    <row r="115" spans="2:72" hidden="1" outlineLevel="1" x14ac:dyDescent="0.25">
      <c r="B115" s="11" t="s">
        <v>8</v>
      </c>
      <c r="D115" s="12">
        <f>SUBTOTAL(9,D116:D120)</f>
        <v>43884.15</v>
      </c>
      <c r="E115" s="12">
        <f t="shared" ref="E115:P115" si="195">SUBTOTAL(9,E116:E120)</f>
        <v>42234.560000000005</v>
      </c>
      <c r="F115" s="12">
        <f t="shared" si="195"/>
        <v>35153.129999999997</v>
      </c>
      <c r="G115" s="12">
        <f t="shared" si="195"/>
        <v>33944.46</v>
      </c>
      <c r="H115" s="12">
        <f t="shared" si="195"/>
        <v>125</v>
      </c>
      <c r="I115" s="12">
        <f t="shared" si="195"/>
        <v>11259.819999999998</v>
      </c>
      <c r="J115" s="12">
        <f t="shared" si="195"/>
        <v>14714.849999999999</v>
      </c>
      <c r="K115" s="12">
        <f t="shared" si="195"/>
        <v>35109.089999999997</v>
      </c>
      <c r="L115" s="12">
        <f t="shared" si="195"/>
        <v>86347.07</v>
      </c>
      <c r="M115" s="12">
        <f t="shared" si="195"/>
        <v>148421.99000000002</v>
      </c>
      <c r="N115" s="12">
        <f t="shared" si="195"/>
        <v>265259.94</v>
      </c>
      <c r="O115" s="12">
        <f t="shared" si="195"/>
        <v>207943.91000000003</v>
      </c>
      <c r="P115" s="13">
        <f t="shared" si="195"/>
        <v>924397.97</v>
      </c>
      <c r="Q115" s="13"/>
      <c r="R115" s="12">
        <f t="shared" ref="R115:AD115" si="196">SUBTOTAL(9,R116:R120)</f>
        <v>197510.6</v>
      </c>
      <c r="S115" s="12">
        <f t="shared" si="196"/>
        <v>153481.97</v>
      </c>
      <c r="T115" s="12">
        <f t="shared" si="196"/>
        <v>186652.08</v>
      </c>
      <c r="U115" s="12">
        <f t="shared" si="196"/>
        <v>166422.66</v>
      </c>
      <c r="V115" s="12">
        <f t="shared" si="196"/>
        <v>174086.72999999998</v>
      </c>
      <c r="W115" s="12">
        <f t="shared" si="196"/>
        <v>185536.34</v>
      </c>
      <c r="X115" s="12">
        <f t="shared" si="196"/>
        <v>199931.63999999998</v>
      </c>
      <c r="Y115" s="12">
        <f t="shared" si="196"/>
        <v>321651.90000000002</v>
      </c>
      <c r="Z115" s="12">
        <f t="shared" si="196"/>
        <v>376053.05000000005</v>
      </c>
      <c r="AA115" s="12">
        <f t="shared" si="196"/>
        <v>425866.43</v>
      </c>
      <c r="AB115" s="12">
        <f t="shared" si="196"/>
        <v>349138.20999999996</v>
      </c>
      <c r="AC115" s="12">
        <f t="shared" si="196"/>
        <v>646513.52</v>
      </c>
      <c r="AD115" s="13">
        <f t="shared" si="196"/>
        <v>3382845.13</v>
      </c>
      <c r="AE115" s="12"/>
      <c r="AF115" s="12">
        <f t="shared" ref="AF115:AR115" si="197">SUBTOTAL(9,AF116:AF120)</f>
        <v>471350.73</v>
      </c>
      <c r="AG115" s="12">
        <f t="shared" si="197"/>
        <v>606395.3600000001</v>
      </c>
      <c r="AH115" s="12">
        <f t="shared" si="197"/>
        <v>1240023.8500000001</v>
      </c>
      <c r="AI115" s="12">
        <f t="shared" si="197"/>
        <v>1194457.47</v>
      </c>
      <c r="AJ115" s="12">
        <f t="shared" si="197"/>
        <v>642206.07999999996</v>
      </c>
      <c r="AK115" s="14">
        <f t="shared" si="197"/>
        <v>636912.99359604495</v>
      </c>
      <c r="AL115" s="14">
        <f t="shared" si="197"/>
        <v>663554.55565058079</v>
      </c>
      <c r="AM115" s="14">
        <f t="shared" si="197"/>
        <v>693632.4189725538</v>
      </c>
      <c r="AN115" s="14">
        <f t="shared" si="197"/>
        <v>725676.02856901905</v>
      </c>
      <c r="AO115" s="14">
        <f t="shared" si="197"/>
        <v>760723.62191749527</v>
      </c>
      <c r="AP115" s="14">
        <f t="shared" si="197"/>
        <v>797600.39855203708</v>
      </c>
      <c r="AQ115" s="14">
        <f t="shared" si="197"/>
        <v>837860.32771027589</v>
      </c>
      <c r="AR115" s="15">
        <f t="shared" si="197"/>
        <v>9270393.8349680062</v>
      </c>
      <c r="AT115" s="14">
        <f t="shared" ref="AT115:BF115" si="198">SUBTOTAL(9,AT116:AT120)</f>
        <v>884896.49586557539</v>
      </c>
      <c r="AU115" s="14">
        <f t="shared" si="198"/>
        <v>936264.25710272091</v>
      </c>
      <c r="AV115" s="14">
        <f t="shared" si="198"/>
        <v>993097.72426712653</v>
      </c>
      <c r="AW115" s="14">
        <f t="shared" si="198"/>
        <v>1052341.1632570301</v>
      </c>
      <c r="AX115" s="14">
        <f t="shared" si="198"/>
        <v>1116973.4525256162</v>
      </c>
      <c r="AY115" s="14">
        <f t="shared" si="198"/>
        <v>1189276.6468004889</v>
      </c>
      <c r="AZ115" s="14">
        <f t="shared" si="198"/>
        <v>1269228.7120275579</v>
      </c>
      <c r="BA115" s="14">
        <f t="shared" si="198"/>
        <v>1358935.9510921848</v>
      </c>
      <c r="BB115" s="14">
        <f t="shared" si="198"/>
        <v>1461531.9060230895</v>
      </c>
      <c r="BC115" s="14">
        <f t="shared" si="198"/>
        <v>1576693.8702992389</v>
      </c>
      <c r="BD115" s="14">
        <f t="shared" si="198"/>
        <v>1709169.4725564781</v>
      </c>
      <c r="BE115" s="14">
        <f t="shared" si="198"/>
        <v>1861625.6047129787</v>
      </c>
      <c r="BF115" s="15">
        <f t="shared" si="198"/>
        <v>15410035.256530086</v>
      </c>
      <c r="BH115" s="14">
        <f t="shared" ref="BH115:BT115" si="199">SUBTOTAL(9,BH116:BH120)</f>
        <v>2037932.305655394</v>
      </c>
      <c r="BI115" s="14">
        <f t="shared" si="199"/>
        <v>2241506.3187057651</v>
      </c>
      <c r="BJ115" s="14">
        <f t="shared" si="199"/>
        <v>2479453.273951856</v>
      </c>
      <c r="BK115" s="14">
        <f t="shared" si="199"/>
        <v>2759032.675252466</v>
      </c>
      <c r="BL115" s="14">
        <f t="shared" si="199"/>
        <v>3087969.9843136733</v>
      </c>
      <c r="BM115" s="14">
        <f t="shared" si="199"/>
        <v>3476388.2772703669</v>
      </c>
      <c r="BN115" s="14">
        <f t="shared" si="199"/>
        <v>3804187.4084332786</v>
      </c>
      <c r="BO115" s="14">
        <f t="shared" si="199"/>
        <v>3928258.8699003542</v>
      </c>
      <c r="BP115" s="14">
        <f t="shared" si="199"/>
        <v>4057942.4259609538</v>
      </c>
      <c r="BQ115" s="14">
        <f t="shared" si="199"/>
        <v>4192439.7073957059</v>
      </c>
      <c r="BR115" s="14">
        <f t="shared" si="199"/>
        <v>4332200.8107352601</v>
      </c>
      <c r="BS115" s="14">
        <f t="shared" si="199"/>
        <v>4478165.5365938526</v>
      </c>
      <c r="BT115" s="15">
        <f t="shared" si="199"/>
        <v>40875477.594168924</v>
      </c>
    </row>
    <row r="116" spans="2:72" s="16" customFormat="1" ht="12.75" hidden="1" outlineLevel="2" x14ac:dyDescent="0.2">
      <c r="B116" s="17" t="s">
        <v>9</v>
      </c>
      <c r="D116" s="18">
        <f>CS_RevData!D$82</f>
        <v>31025.05</v>
      </c>
      <c r="E116" s="18">
        <f>CS_RevData!E$82</f>
        <v>27097.38</v>
      </c>
      <c r="F116" s="18">
        <f>CS_RevData!F$82</f>
        <v>26832.78</v>
      </c>
      <c r="G116" s="18">
        <f>CS_RevData!G$82</f>
        <v>25832.58</v>
      </c>
      <c r="H116" s="18">
        <f>CS_RevData!H$82</f>
        <v>65</v>
      </c>
      <c r="I116" s="18">
        <f>CS_RevData!I$82</f>
        <v>6578.55</v>
      </c>
      <c r="J116" s="18">
        <f>CS_RevData!J$82</f>
        <v>7678.4</v>
      </c>
      <c r="K116" s="18">
        <f>CS_RevData!K$82</f>
        <v>26524.77</v>
      </c>
      <c r="L116" s="18">
        <f>CS_RevData!L$82</f>
        <v>72342.350000000006</v>
      </c>
      <c r="M116" s="18">
        <f>CS_RevData!M$82</f>
        <v>118019.57</v>
      </c>
      <c r="N116" s="18">
        <f>CS_RevData!N$82</f>
        <v>203218.78</v>
      </c>
      <c r="O116" s="18">
        <f>CS_RevData!O$82</f>
        <v>123137.71</v>
      </c>
      <c r="P116" s="19">
        <f t="shared" ref="P116:P121" si="200">SUM(D116:O116)</f>
        <v>668352.91999999993</v>
      </c>
      <c r="Q116" s="19"/>
      <c r="R116" s="18">
        <f>CS_RevData!P$82</f>
        <v>70438.42</v>
      </c>
      <c r="S116" s="18">
        <f>CS_RevData!Q$82</f>
        <v>65431.96</v>
      </c>
      <c r="T116" s="18">
        <f>CS_RevData!R$82</f>
        <v>82161.679999999993</v>
      </c>
      <c r="U116" s="18">
        <f>CS_RevData!S$82</f>
        <v>70213.179999999993</v>
      </c>
      <c r="V116" s="18">
        <f>CS_RevData!T$82</f>
        <v>64067.29</v>
      </c>
      <c r="W116" s="18">
        <f>CS_RevData!U$82</f>
        <v>84620.89</v>
      </c>
      <c r="X116" s="18">
        <f>CS_RevData!V$82</f>
        <v>86895.93</v>
      </c>
      <c r="Y116" s="18">
        <f>CS_RevData!W$82</f>
        <v>93285.96</v>
      </c>
      <c r="Z116" s="18">
        <f>CS_RevData!X$82</f>
        <v>97752.97</v>
      </c>
      <c r="AA116" s="18">
        <f>CS_RevData!Y$82</f>
        <v>100416.88</v>
      </c>
      <c r="AB116" s="18">
        <f>CS_RevData!Z$82</f>
        <v>52859.89</v>
      </c>
      <c r="AC116" s="18">
        <f>CS_RevData!AA$82</f>
        <v>69612.539999999994</v>
      </c>
      <c r="AD116" s="19">
        <f t="shared" ref="AD116:AD121" si="201">SUM(R116:AC116)</f>
        <v>937757.59</v>
      </c>
      <c r="AE116" s="18"/>
      <c r="AF116" s="18">
        <f>CS_RevData!AF$82</f>
        <v>61170.2</v>
      </c>
      <c r="AG116" s="18">
        <f>CS_RevData!AG$82</f>
        <v>55931.49</v>
      </c>
      <c r="AH116" s="18">
        <f>CS_RevData!AH$82</f>
        <v>77782.600000000006</v>
      </c>
      <c r="AI116" s="18">
        <f>CS_RevData!AI$82</f>
        <v>64767.49</v>
      </c>
      <c r="AJ116" s="18">
        <f>CS_RevData!AJ$82</f>
        <v>35867.57</v>
      </c>
      <c r="AK116" s="20">
        <f>CS_RevData!AK$82</f>
        <v>54792.445796048145</v>
      </c>
      <c r="AL116" s="20">
        <f>CS_RevData!AL$82</f>
        <v>54955.68049057461</v>
      </c>
      <c r="AM116" s="20">
        <f>CS_RevData!AM$82</f>
        <v>55227.738314785376</v>
      </c>
      <c r="AN116" s="20">
        <f>CS_RevData!AN$82</f>
        <v>55554.207703838292</v>
      </c>
      <c r="AO116" s="20">
        <f>CS_RevData!AO$82</f>
        <v>55717.44239836475</v>
      </c>
      <c r="AP116" s="20">
        <f>CS_RevData!AP$82</f>
        <v>55989.500222575516</v>
      </c>
      <c r="AQ116" s="20">
        <f>CS_RevData!AQ$82</f>
        <v>56152.734917101974</v>
      </c>
      <c r="AR116" s="21">
        <f t="shared" ref="AR116:AR121" si="202">SUM(AF116:AQ116)</f>
        <v>683909.09984328854</v>
      </c>
      <c r="AT116" s="20">
        <f>CS_RevData!AR$82</f>
        <v>58329.197510788101</v>
      </c>
      <c r="AU116" s="20">
        <f>CS_RevData!AS$82</f>
        <v>59471.840372473314</v>
      </c>
      <c r="AV116" s="20">
        <f>CS_RevData!AT$82</f>
        <v>60832.129493527136</v>
      </c>
      <c r="AW116" s="20">
        <f>CS_RevData!AU$82</f>
        <v>62029.183920054507</v>
      </c>
      <c r="AX116" s="20">
        <f>CS_RevData!AV$82</f>
        <v>62355.653309107423</v>
      </c>
      <c r="AY116" s="20">
        <f>CS_RevData!AW$82</f>
        <v>62518.888003633881</v>
      </c>
      <c r="AZ116" s="20">
        <f>CS_RevData!AX$82</f>
        <v>62845.357392686805</v>
      </c>
      <c r="BA116" s="20">
        <f>CS_RevData!AY$82</f>
        <v>63171.826781739721</v>
      </c>
      <c r="BB116" s="20">
        <f>CS_RevData!AZ$82</f>
        <v>63661.530865319102</v>
      </c>
      <c r="BC116" s="20">
        <f>CS_RevData!BA$82</f>
        <v>63988.000254372018</v>
      </c>
      <c r="BD116" s="20">
        <f>CS_RevData!BB$82</f>
        <v>64314.469643424934</v>
      </c>
      <c r="BE116" s="20">
        <f>CS_RevData!BC$82</f>
        <v>64804.173727004316</v>
      </c>
      <c r="BF116" s="21">
        <f t="shared" ref="BF116:BF121" si="203">SUM(AT116:BE116)</f>
        <v>748322.25127413135</v>
      </c>
      <c r="BH116" s="20">
        <f>CS_RevData!BD$82</f>
        <v>65130.643116057232</v>
      </c>
      <c r="BI116" s="20">
        <f>CS_RevData!BE$82</f>
        <v>65457.112505110148</v>
      </c>
      <c r="BJ116" s="20">
        <f>CS_RevData!BF$82</f>
        <v>65946.816588689529</v>
      </c>
      <c r="BK116" s="20">
        <f>CS_RevData!BG$82</f>
        <v>66273.285977742446</v>
      </c>
      <c r="BL116" s="20">
        <f>CS_RevData!BH$82</f>
        <v>66599.755366795362</v>
      </c>
      <c r="BM116" s="20">
        <f>CS_RevData!BI$82</f>
        <v>66926.224755848278</v>
      </c>
      <c r="BN116" s="20">
        <f>CS_RevData!BJ$82</f>
        <v>67415.928839427666</v>
      </c>
      <c r="BO116" s="20">
        <f>CS_RevData!BK$82</f>
        <v>67742.398228480582</v>
      </c>
      <c r="BP116" s="20">
        <f>CS_RevData!BL$82</f>
        <v>68068.867617533499</v>
      </c>
      <c r="BQ116" s="20">
        <f>CS_RevData!BM$82</f>
        <v>68558.571701112873</v>
      </c>
      <c r="BR116" s="20">
        <f>CS_RevData!BN$82</f>
        <v>68885.041090165789</v>
      </c>
      <c r="BS116" s="20">
        <f>CS_RevData!BO$82</f>
        <v>69211.510479218719</v>
      </c>
      <c r="BT116" s="21">
        <f t="shared" ref="BT116:BT121" si="204">SUM(BH116:BS116)</f>
        <v>806216.15626618208</v>
      </c>
    </row>
    <row r="117" spans="2:72" s="16" customFormat="1" ht="12.75" hidden="1" outlineLevel="2" x14ac:dyDescent="0.2">
      <c r="B117" s="17" t="s">
        <v>10</v>
      </c>
      <c r="D117" s="18">
        <f>CS_RevData!D$98</f>
        <v>12070</v>
      </c>
      <c r="E117" s="18">
        <f>CS_RevData!E$98</f>
        <v>13117.5</v>
      </c>
      <c r="F117" s="18">
        <f>CS_RevData!F$98</f>
        <v>6801.5</v>
      </c>
      <c r="G117" s="18">
        <f>CS_RevData!G$98</f>
        <v>7155</v>
      </c>
      <c r="H117" s="18">
        <f>CS_RevData!H$98</f>
        <v>0</v>
      </c>
      <c r="I117" s="18">
        <f>CS_RevData!I$98</f>
        <v>2336.5</v>
      </c>
      <c r="J117" s="18">
        <f>CS_RevData!J$98</f>
        <v>2407.66</v>
      </c>
      <c r="K117" s="18">
        <f>CS_RevData!K$98</f>
        <v>4543.9799999999996</v>
      </c>
      <c r="L117" s="18">
        <f>CS_RevData!L$98</f>
        <v>8882</v>
      </c>
      <c r="M117" s="18">
        <f>CS_RevData!M$98</f>
        <v>19124</v>
      </c>
      <c r="N117" s="18">
        <f>CS_RevData!N$98</f>
        <v>44234.5</v>
      </c>
      <c r="O117" s="18">
        <f>CS_RevData!O$98</f>
        <v>33274</v>
      </c>
      <c r="P117" s="19">
        <f t="shared" si="200"/>
        <v>153946.64000000001</v>
      </c>
      <c r="Q117" s="19"/>
      <c r="R117" s="18">
        <f>CS_RevData!P$98</f>
        <v>13367.6</v>
      </c>
      <c r="S117" s="18">
        <f>CS_RevData!Q$98</f>
        <v>14583.58</v>
      </c>
      <c r="T117" s="18">
        <f>CS_RevData!R$98</f>
        <v>17731.2</v>
      </c>
      <c r="U117" s="18">
        <f>CS_RevData!S$98</f>
        <v>17098</v>
      </c>
      <c r="V117" s="18">
        <f>CS_RevData!T$98</f>
        <v>17012.830000000002</v>
      </c>
      <c r="W117" s="18">
        <f>CS_RevData!U$98</f>
        <v>17323.98</v>
      </c>
      <c r="X117" s="18">
        <f>CS_RevData!V$98</f>
        <v>19406.27</v>
      </c>
      <c r="Y117" s="18">
        <f>CS_RevData!W$98</f>
        <v>22434.21</v>
      </c>
      <c r="Z117" s="18">
        <f>CS_RevData!X$98</f>
        <v>21604.3</v>
      </c>
      <c r="AA117" s="18">
        <f>CS_RevData!Y$98</f>
        <v>23574.74</v>
      </c>
      <c r="AB117" s="18">
        <f>CS_RevData!Z$98</f>
        <v>23974.720000000001</v>
      </c>
      <c r="AC117" s="18">
        <f>CS_RevData!AA$98</f>
        <v>39012.01</v>
      </c>
      <c r="AD117" s="19">
        <f t="shared" si="201"/>
        <v>247123.44</v>
      </c>
      <c r="AE117" s="18"/>
      <c r="AF117" s="18">
        <f>CS_RevData!AF$98</f>
        <v>50463.76</v>
      </c>
      <c r="AG117" s="18">
        <f>CS_RevData!AG$98</f>
        <v>52852.800000000003</v>
      </c>
      <c r="AH117" s="18">
        <f>CS_RevData!AH$98</f>
        <v>82627.77</v>
      </c>
      <c r="AI117" s="18">
        <f>CS_RevData!AI$98</f>
        <v>61607.33</v>
      </c>
      <c r="AJ117" s="18">
        <f>CS_RevData!AJ$98</f>
        <v>32502.5</v>
      </c>
      <c r="AK117" s="20">
        <f>CS_RevData!AK$98</f>
        <v>52804.046351909194</v>
      </c>
      <c r="AL117" s="20">
        <f>CS_RevData!AL$98</f>
        <v>52950.928261093919</v>
      </c>
      <c r="AM117" s="20">
        <f>CS_RevData!AM$98</f>
        <v>53097.810170278644</v>
      </c>
      <c r="AN117" s="20">
        <f>CS_RevData!AN$98</f>
        <v>53244.69207946337</v>
      </c>
      <c r="AO117" s="20">
        <f>CS_RevData!AO$98</f>
        <v>53391.573988648095</v>
      </c>
      <c r="AP117" s="20">
        <f>CS_RevData!AP$98</f>
        <v>53538.45589783282</v>
      </c>
      <c r="AQ117" s="20">
        <f>CS_RevData!AQ$98</f>
        <v>53685.337807017553</v>
      </c>
      <c r="AR117" s="21">
        <f t="shared" si="202"/>
        <v>652767.00455624377</v>
      </c>
      <c r="AT117" s="20">
        <f>CS_RevData!AR$98</f>
        <v>53832.219716202279</v>
      </c>
      <c r="AU117" s="20">
        <f>CS_RevData!AS$98</f>
        <v>53979.101625387004</v>
      </c>
      <c r="AV117" s="20">
        <f>CS_RevData!AT$98</f>
        <v>54125.983534571729</v>
      </c>
      <c r="AW117" s="20">
        <f>CS_RevData!AU$98</f>
        <v>54272.865443756455</v>
      </c>
      <c r="AX117" s="20">
        <f>CS_RevData!AV$98</f>
        <v>54419.74735294118</v>
      </c>
      <c r="AY117" s="20">
        <f>CS_RevData!AW$98</f>
        <v>54566.629262125905</v>
      </c>
      <c r="AZ117" s="20">
        <f>CS_RevData!AX$98</f>
        <v>54713.511171310638</v>
      </c>
      <c r="BA117" s="20">
        <f>CS_RevData!AY$98</f>
        <v>54860.393080495363</v>
      </c>
      <c r="BB117" s="20">
        <f>CS_RevData!AZ$98</f>
        <v>55007.274989680089</v>
      </c>
      <c r="BC117" s="20">
        <f>CS_RevData!BA$98</f>
        <v>55154.156898864814</v>
      </c>
      <c r="BD117" s="20">
        <f>CS_RevData!BB$98</f>
        <v>55301.03880804954</v>
      </c>
      <c r="BE117" s="20">
        <f>CS_RevData!BC$98</f>
        <v>55447.920717234265</v>
      </c>
      <c r="BF117" s="21">
        <f t="shared" si="203"/>
        <v>655680.84260061919</v>
      </c>
      <c r="BH117" s="20">
        <f>CS_RevData!BD$98</f>
        <v>55594.802626418998</v>
      </c>
      <c r="BI117" s="20">
        <f>CS_RevData!BE$98</f>
        <v>55741.684535603723</v>
      </c>
      <c r="BJ117" s="20">
        <f>CS_RevData!BF$98</f>
        <v>55888.566444788448</v>
      </c>
      <c r="BK117" s="20">
        <f>CS_RevData!BG$98</f>
        <v>56035.448353973174</v>
      </c>
      <c r="BL117" s="20">
        <f>CS_RevData!BH$98</f>
        <v>56182.330263157899</v>
      </c>
      <c r="BM117" s="20">
        <f>CS_RevData!BI$98</f>
        <v>56329.212172342624</v>
      </c>
      <c r="BN117" s="20">
        <f>CS_RevData!BJ$98</f>
        <v>56476.094081527357</v>
      </c>
      <c r="BO117" s="20">
        <f>CS_RevData!BK$98</f>
        <v>56622.975990712082</v>
      </c>
      <c r="BP117" s="20">
        <f>CS_RevData!BL$98</f>
        <v>56769.857899896808</v>
      </c>
      <c r="BQ117" s="20">
        <f>CS_RevData!BM$98</f>
        <v>56916.739809081533</v>
      </c>
      <c r="BR117" s="20">
        <f>CS_RevData!BN$98</f>
        <v>57063.621718266259</v>
      </c>
      <c r="BS117" s="20">
        <f>CS_RevData!BO$98</f>
        <v>57210.503627450984</v>
      </c>
      <c r="BT117" s="21">
        <f t="shared" si="204"/>
        <v>676831.83752321987</v>
      </c>
    </row>
    <row r="118" spans="2:72" s="16" customFormat="1" ht="12.75" hidden="1" outlineLevel="2" x14ac:dyDescent="0.2">
      <c r="B118" s="17" t="s">
        <v>11</v>
      </c>
      <c r="D118" s="18">
        <f>CS_RevData!D$114</f>
        <v>0</v>
      </c>
      <c r="E118" s="18">
        <f>CS_RevData!E$114</f>
        <v>0</v>
      </c>
      <c r="F118" s="18">
        <f>CS_RevData!F$114</f>
        <v>0</v>
      </c>
      <c r="G118" s="18">
        <f>CS_RevData!G$114</f>
        <v>0</v>
      </c>
      <c r="H118" s="18">
        <f>CS_RevData!H$114</f>
        <v>0</v>
      </c>
      <c r="I118" s="18">
        <f>CS_RevData!I$114</f>
        <v>0</v>
      </c>
      <c r="J118" s="18">
        <f>CS_RevData!J$114</f>
        <v>0</v>
      </c>
      <c r="K118" s="18">
        <f>CS_RevData!K$114</f>
        <v>0</v>
      </c>
      <c r="L118" s="18">
        <f>CS_RevData!L$114</f>
        <v>0</v>
      </c>
      <c r="M118" s="18">
        <f>CS_RevData!M$114</f>
        <v>0</v>
      </c>
      <c r="N118" s="18">
        <f>CS_RevData!N$114</f>
        <v>0</v>
      </c>
      <c r="O118" s="18">
        <f>CS_RevData!O$114</f>
        <v>0</v>
      </c>
      <c r="P118" s="19">
        <f t="shared" si="200"/>
        <v>0</v>
      </c>
      <c r="Q118" s="19"/>
      <c r="R118" s="18">
        <f>CS_RevData!P$114</f>
        <v>0</v>
      </c>
      <c r="S118" s="18">
        <f>CS_RevData!Q$114</f>
        <v>0</v>
      </c>
      <c r="T118" s="18">
        <f>CS_RevData!R$114</f>
        <v>0</v>
      </c>
      <c r="U118" s="18">
        <f>CS_RevData!S$114</f>
        <v>0</v>
      </c>
      <c r="V118" s="18">
        <f>CS_RevData!T$114</f>
        <v>0</v>
      </c>
      <c r="W118" s="18">
        <f>CS_RevData!U$114</f>
        <v>0</v>
      </c>
      <c r="X118" s="18">
        <f>CS_RevData!V$114</f>
        <v>6111</v>
      </c>
      <c r="Y118" s="18">
        <f>CS_RevData!W$114</f>
        <v>97170</v>
      </c>
      <c r="Z118" s="18">
        <f>CS_RevData!X$114</f>
        <v>140200.54999999999</v>
      </c>
      <c r="AA118" s="18">
        <f>CS_RevData!Y$114</f>
        <v>175009</v>
      </c>
      <c r="AB118" s="18">
        <f>CS_RevData!Z$114</f>
        <v>214149</v>
      </c>
      <c r="AC118" s="18">
        <f>CS_RevData!AA$114</f>
        <v>472802</v>
      </c>
      <c r="AD118" s="19">
        <f t="shared" si="201"/>
        <v>1105441.55</v>
      </c>
      <c r="AE118" s="18"/>
      <c r="AF118" s="18">
        <f>CS_RevData!AF$114</f>
        <v>328677</v>
      </c>
      <c r="AG118" s="18">
        <f>CS_RevData!AG$114</f>
        <v>321527</v>
      </c>
      <c r="AH118" s="18">
        <f>CS_RevData!AH$114</f>
        <v>623173</v>
      </c>
      <c r="AI118" s="18">
        <f>CS_RevData!AI$114</f>
        <v>509817</v>
      </c>
      <c r="AJ118" s="18">
        <f>CS_RevData!AJ$114</f>
        <v>320281</v>
      </c>
      <c r="AK118" s="20">
        <f>CS_RevData!AK$114</f>
        <v>71608.018774319062</v>
      </c>
      <c r="AL118" s="20">
        <f>CS_RevData!AL$114</f>
        <v>16167.790661478599</v>
      </c>
      <c r="AM118" s="20">
        <f>CS_RevData!AM$114</f>
        <v>19736.357068741894</v>
      </c>
      <c r="AN118" s="20">
        <f>CS_RevData!AN$114</f>
        <v>24106.030220492867</v>
      </c>
      <c r="AO118" s="20">
        <f>CS_RevData!AO$114</f>
        <v>29422.465888456554</v>
      </c>
      <c r="AP118" s="20">
        <f>CS_RevData!AP$114</f>
        <v>35904.147730220495</v>
      </c>
      <c r="AQ118" s="20">
        <f>CS_RevData!AQ$114</f>
        <v>43842.387289234757</v>
      </c>
      <c r="AR118" s="21">
        <f t="shared" si="202"/>
        <v>2344262.1976329437</v>
      </c>
      <c r="AT118" s="20">
        <f>CS_RevData!AR$114</f>
        <v>54766.57016861219</v>
      </c>
      <c r="AU118" s="20">
        <f>CS_RevData!AS$114</f>
        <v>69259.319455252917</v>
      </c>
      <c r="AV118" s="20">
        <f>CS_RevData!AT$114</f>
        <v>87466.290920881976</v>
      </c>
      <c r="AW118" s="20">
        <f>CS_RevData!AU$114</f>
        <v>106692.85278858624</v>
      </c>
      <c r="AX118" s="20">
        <f>CS_RevData!AV$114</f>
        <v>130143.43203631647</v>
      </c>
      <c r="AY118" s="20">
        <f>CS_RevData!AW$114</f>
        <v>158837.61906614786</v>
      </c>
      <c r="AZ118" s="20">
        <f>CS_RevData!AX$114</f>
        <v>193722.17639429314</v>
      </c>
      <c r="BA118" s="20">
        <f>CS_RevData!AY$114</f>
        <v>236326.48962386511</v>
      </c>
      <c r="BB118" s="20">
        <f>CS_RevData!AZ$114</f>
        <v>288325.60012970166</v>
      </c>
      <c r="BC118" s="20">
        <f>CS_RevData!BA$114</f>
        <v>351758.68871595332</v>
      </c>
      <c r="BD118" s="20">
        <f>CS_RevData!BB$114</f>
        <v>429174.7313878081</v>
      </c>
      <c r="BE118" s="20">
        <f>CS_RevData!BC$114</f>
        <v>523632.49935149163</v>
      </c>
      <c r="BF118" s="21">
        <f t="shared" si="203"/>
        <v>2630106.2700389107</v>
      </c>
      <c r="BH118" s="20">
        <f>CS_RevData!BD$114</f>
        <v>638773.38690012973</v>
      </c>
      <c r="BI118" s="20">
        <f>CS_RevData!BE$114</f>
        <v>779331.20661478606</v>
      </c>
      <c r="BJ118" s="20">
        <f>CS_RevData!BF$114</f>
        <v>950768.04993514926</v>
      </c>
      <c r="BK118" s="20">
        <f>CS_RevData!BG$114</f>
        <v>1159929.7381322959</v>
      </c>
      <c r="BL118" s="20">
        <f>CS_RevData!BH$114</f>
        <v>1415118.6501945527</v>
      </c>
      <c r="BM118" s="20">
        <f>CS_RevData!BI$114</f>
        <v>1726457.8622568094</v>
      </c>
      <c r="BN118" s="20">
        <f>CS_RevData!BJ$114</f>
        <v>1972943.8419584958</v>
      </c>
      <c r="BO118" s="20">
        <f>CS_RevData!BK$114</f>
        <v>2011979.5887808041</v>
      </c>
      <c r="BP118" s="20">
        <f>CS_RevData!BL$114</f>
        <v>2051816.4423476004</v>
      </c>
      <c r="BQ118" s="20">
        <f>CS_RevData!BM$114</f>
        <v>2092417.9887159534</v>
      </c>
      <c r="BR118" s="20">
        <f>CS_RevData!BN$114</f>
        <v>2133820.6418287936</v>
      </c>
      <c r="BS118" s="20">
        <f>CS_RevData!BO$114</f>
        <v>2176060.8156290534</v>
      </c>
      <c r="BT118" s="21">
        <f t="shared" si="204"/>
        <v>19109418.213294424</v>
      </c>
    </row>
    <row r="119" spans="2:72" s="16" customFormat="1" ht="12.75" hidden="1" outlineLevel="2" x14ac:dyDescent="0.2">
      <c r="B119" s="17" t="s">
        <v>12</v>
      </c>
      <c r="D119" s="18">
        <f>CS_RevData!D$130</f>
        <v>627.6</v>
      </c>
      <c r="E119" s="18">
        <f>CS_RevData!E$130</f>
        <v>1723.88</v>
      </c>
      <c r="F119" s="18">
        <f>CS_RevData!F$130</f>
        <v>721.35</v>
      </c>
      <c r="G119" s="18">
        <f>CS_RevData!G$130</f>
        <v>579.38</v>
      </c>
      <c r="H119" s="18">
        <f>CS_RevData!H$130</f>
        <v>0</v>
      </c>
      <c r="I119" s="18">
        <f>CS_RevData!I$130</f>
        <v>1103.55</v>
      </c>
      <c r="J119" s="18">
        <f>CS_RevData!J$130</f>
        <v>1569.79</v>
      </c>
      <c r="K119" s="18">
        <f>CS_RevData!K$130</f>
        <v>1559.6</v>
      </c>
      <c r="L119" s="18">
        <f>CS_RevData!L$130</f>
        <v>2053.3200000000002</v>
      </c>
      <c r="M119" s="18">
        <f>CS_RevData!M$130</f>
        <v>7751.42</v>
      </c>
      <c r="N119" s="18">
        <f>CS_RevData!N$130</f>
        <v>14054.81</v>
      </c>
      <c r="O119" s="18">
        <f>CS_RevData!O$130</f>
        <v>47278.83</v>
      </c>
      <c r="P119" s="19">
        <f t="shared" si="200"/>
        <v>79023.53</v>
      </c>
      <c r="Q119" s="19"/>
      <c r="R119" s="18">
        <f>CS_RevData!P$130</f>
        <v>108269.93</v>
      </c>
      <c r="S119" s="18">
        <f>CS_RevData!Q$130</f>
        <v>68611.08</v>
      </c>
      <c r="T119" s="18">
        <f>CS_RevData!R$130</f>
        <v>79811.509999999995</v>
      </c>
      <c r="U119" s="18">
        <f>CS_RevData!S$130</f>
        <v>70931.03</v>
      </c>
      <c r="V119" s="18">
        <f>CS_RevData!T$130</f>
        <v>83352.11</v>
      </c>
      <c r="W119" s="18">
        <f>CS_RevData!U$130</f>
        <v>73702.25</v>
      </c>
      <c r="X119" s="18">
        <f>CS_RevData!V$130</f>
        <v>77686.98</v>
      </c>
      <c r="Y119" s="18">
        <f>CS_RevData!W$130</f>
        <v>98442.37</v>
      </c>
      <c r="Z119" s="18">
        <f>CS_RevData!X$130</f>
        <v>108202.64</v>
      </c>
      <c r="AA119" s="18">
        <f>CS_RevData!Y$130</f>
        <v>115247.51</v>
      </c>
      <c r="AB119" s="18">
        <f>CS_RevData!Z$130</f>
        <v>51214.36</v>
      </c>
      <c r="AC119" s="18">
        <f>CS_RevData!AA$130</f>
        <v>57567.61</v>
      </c>
      <c r="AD119" s="19">
        <f t="shared" si="201"/>
        <v>993039.38</v>
      </c>
      <c r="AE119" s="18"/>
      <c r="AF119" s="18">
        <f>CS_RevData!AF$130</f>
        <v>23022.34</v>
      </c>
      <c r="AG119" s="18">
        <f>CS_RevData!AG$130</f>
        <v>169725.15</v>
      </c>
      <c r="AH119" s="18">
        <f>CS_RevData!AH$130</f>
        <v>448059.64</v>
      </c>
      <c r="AI119" s="18">
        <f>CS_RevData!AI$130</f>
        <v>555908.75</v>
      </c>
      <c r="AJ119" s="18">
        <f>CS_RevData!AJ$130</f>
        <v>252674.37</v>
      </c>
      <c r="AK119" s="20">
        <f>CS_RevData!AK$130</f>
        <v>444646.30004750588</v>
      </c>
      <c r="AL119" s="20">
        <f>CS_RevData!AL$130</f>
        <v>525507.90351016098</v>
      </c>
      <c r="AM119" s="20">
        <f>CS_RevData!AM$130</f>
        <v>551598.26069147524</v>
      </c>
      <c r="AN119" s="20">
        <f>CS_RevData!AN$130</f>
        <v>578798.84583795187</v>
      </c>
      <c r="AO119" s="20">
        <f>CS_RevData!AO$130</f>
        <v>608219.88691475324</v>
      </c>
      <c r="AP119" s="20">
        <f>CS_RevData!AP$130</f>
        <v>638196.04197413556</v>
      </c>
      <c r="AQ119" s="20">
        <f>CS_RevData!AQ$130</f>
        <v>670207.61496964889</v>
      </c>
      <c r="AR119" s="21">
        <f t="shared" si="202"/>
        <v>5466565.1039456315</v>
      </c>
      <c r="AT119" s="20">
        <f>CS_RevData!AR$130</f>
        <v>703514.45392451831</v>
      </c>
      <c r="AU119" s="20">
        <f>CS_RevData!AS$130</f>
        <v>738671.67282132478</v>
      </c>
      <c r="AV119" s="20">
        <f>CS_RevData!AT$130</f>
        <v>775309.19567168108</v>
      </c>
      <c r="AW119" s="20">
        <f>CS_RevData!AU$130</f>
        <v>813982.13645816827</v>
      </c>
      <c r="AX119" s="20">
        <f>CS_RevData!AV$130</f>
        <v>854690.49518078647</v>
      </c>
      <c r="AY119" s="20">
        <f>CS_RevData!AW$130</f>
        <v>897989.38582211663</v>
      </c>
      <c r="AZ119" s="20">
        <f>CS_RevData!AX$130</f>
        <v>942583.54242280277</v>
      </c>
      <c r="BA119" s="20">
        <f>CS_RevData!AY$130</f>
        <v>989213.11695961992</v>
      </c>
      <c r="BB119" s="20">
        <f>CS_RevData!AZ$130</f>
        <v>1039173.3753919239</v>
      </c>
      <c r="BC119" s="20">
        <f>CS_RevData!BA$130</f>
        <v>1090428.8997835841</v>
      </c>
      <c r="BD119" s="20">
        <f>CS_RevData!BB$130</f>
        <v>1145015.1080707309</v>
      </c>
      <c r="BE119" s="20">
        <f>CS_RevData!BC$130</f>
        <v>1202376.8862707838</v>
      </c>
      <c r="BF119" s="21">
        <f t="shared" si="203"/>
        <v>11192948.268778041</v>
      </c>
      <c r="BH119" s="20">
        <f>CS_RevData!BD$130</f>
        <v>1263069.3483663234</v>
      </c>
      <c r="BI119" s="20">
        <f>CS_RevData!BE$130</f>
        <v>1325612.1904038005</v>
      </c>
      <c r="BJ119" s="20">
        <f>CS_RevData!BF$130</f>
        <v>1391485.7163367642</v>
      </c>
      <c r="BK119" s="20">
        <f>CS_RevData!BG$130</f>
        <v>1461430.0781419899</v>
      </c>
      <c r="BL119" s="20">
        <f>CS_RevData!BH$130</f>
        <v>1534705.1238427025</v>
      </c>
      <c r="BM119" s="20">
        <f>CS_RevData!BI$130</f>
        <v>1611310.8534389019</v>
      </c>
      <c r="BN119" s="20">
        <f>CS_RevData!BJ$130</f>
        <v>1691987.4189073632</v>
      </c>
      <c r="BO119" s="20">
        <f>CS_RevData!BK$130</f>
        <v>1776549.7822538926</v>
      </c>
      <c r="BP119" s="20">
        <f>CS_RevData!BL$130</f>
        <v>1865923.1334494587</v>
      </c>
      <c r="BQ119" s="20">
        <f>CS_RevData!BM$130</f>
        <v>1959182.282523093</v>
      </c>
      <c r="BR119" s="20">
        <f>CS_RevData!BN$130</f>
        <v>2057067.3814515702</v>
      </c>
      <c r="BS119" s="20">
        <f>CS_RevData!BO$130</f>
        <v>2160318.5822116653</v>
      </c>
      <c r="BT119" s="21">
        <f t="shared" si="204"/>
        <v>20098641.891327526</v>
      </c>
    </row>
    <row r="120" spans="2:72" s="16" customFormat="1" ht="12.75" hidden="1" outlineLevel="2" x14ac:dyDescent="0.2">
      <c r="B120" s="17" t="s">
        <v>14</v>
      </c>
      <c r="D120" s="18">
        <f>CS_RevData!D$146</f>
        <v>161.5</v>
      </c>
      <c r="E120" s="18">
        <f>CS_RevData!E$146</f>
        <v>295.8</v>
      </c>
      <c r="F120" s="18">
        <f>CS_RevData!F$146</f>
        <v>797.5</v>
      </c>
      <c r="G120" s="18">
        <f>CS_RevData!G$146</f>
        <v>377.5</v>
      </c>
      <c r="H120" s="18">
        <f>CS_RevData!H$146</f>
        <v>60</v>
      </c>
      <c r="I120" s="18">
        <f>CS_RevData!I$146</f>
        <v>1241.22</v>
      </c>
      <c r="J120" s="18">
        <f>CS_RevData!J$146</f>
        <v>3059</v>
      </c>
      <c r="K120" s="18">
        <f>CS_RevData!K$146</f>
        <v>2480.7399999999998</v>
      </c>
      <c r="L120" s="18">
        <f>CS_RevData!L$146</f>
        <v>3069.4</v>
      </c>
      <c r="M120" s="18">
        <f>CS_RevData!M$146</f>
        <v>3527</v>
      </c>
      <c r="N120" s="18">
        <f>CS_RevData!N$146</f>
        <v>3751.85</v>
      </c>
      <c r="O120" s="18">
        <f>CS_RevData!O$146</f>
        <v>4253.37</v>
      </c>
      <c r="P120" s="19">
        <f t="shared" si="200"/>
        <v>23074.879999999997</v>
      </c>
      <c r="Q120" s="19"/>
      <c r="R120" s="18">
        <f>CS_RevData!P$146</f>
        <v>5434.65</v>
      </c>
      <c r="S120" s="18">
        <f>CS_RevData!Q$146</f>
        <v>4855.3500000000004</v>
      </c>
      <c r="T120" s="18">
        <f>CS_RevData!R$146</f>
        <v>6947.69</v>
      </c>
      <c r="U120" s="18">
        <f>CS_RevData!S$146</f>
        <v>8180.45</v>
      </c>
      <c r="V120" s="18">
        <f>CS_RevData!T$146</f>
        <v>9654.5</v>
      </c>
      <c r="W120" s="18">
        <f>CS_RevData!U$146</f>
        <v>9889.2199999999993</v>
      </c>
      <c r="X120" s="18">
        <f>CS_RevData!V$146</f>
        <v>9831.4599999999991</v>
      </c>
      <c r="Y120" s="18">
        <f>CS_RevData!W$146</f>
        <v>10319.36</v>
      </c>
      <c r="Z120" s="18">
        <f>CS_RevData!X$146</f>
        <v>8292.59</v>
      </c>
      <c r="AA120" s="18">
        <f>CS_RevData!Y$146</f>
        <v>11618.3</v>
      </c>
      <c r="AB120" s="18">
        <f>CS_RevData!Z$146</f>
        <v>6940.24</v>
      </c>
      <c r="AC120" s="18">
        <f>CS_RevData!AA$146</f>
        <v>7519.36</v>
      </c>
      <c r="AD120" s="19">
        <f t="shared" si="201"/>
        <v>99483.170000000013</v>
      </c>
      <c r="AE120" s="18"/>
      <c r="AF120" s="18">
        <f>CS_RevData!AF$146</f>
        <v>8017.43</v>
      </c>
      <c r="AG120" s="18">
        <f>CS_RevData!AG$146</f>
        <v>6358.92</v>
      </c>
      <c r="AH120" s="18">
        <f>CS_RevData!AH$146</f>
        <v>8380.84</v>
      </c>
      <c r="AI120" s="18">
        <f>CS_RevData!AI$146</f>
        <v>2356.9</v>
      </c>
      <c r="AJ120" s="18">
        <f>CS_RevData!AJ$146</f>
        <v>880.64</v>
      </c>
      <c r="AK120" s="20">
        <f>CS_RevData!AK$146</f>
        <v>13062.182626262627</v>
      </c>
      <c r="AL120" s="20">
        <f>CS_RevData!AL$146</f>
        <v>13972.252727272727</v>
      </c>
      <c r="AM120" s="20">
        <f>CS_RevData!AM$146</f>
        <v>13972.252727272727</v>
      </c>
      <c r="AN120" s="20">
        <f>CS_RevData!AN$146</f>
        <v>13972.252727272727</v>
      </c>
      <c r="AO120" s="20">
        <f>CS_RevData!AO$146</f>
        <v>13972.252727272727</v>
      </c>
      <c r="AP120" s="20">
        <f>CS_RevData!AP$146</f>
        <v>13972.252727272727</v>
      </c>
      <c r="AQ120" s="20">
        <f>CS_RevData!AQ$146</f>
        <v>13972.252727272727</v>
      </c>
      <c r="AR120" s="21">
        <f t="shared" si="202"/>
        <v>122890.42898989901</v>
      </c>
      <c r="AT120" s="20">
        <f>CS_RevData!AR$146</f>
        <v>14454.054545454546</v>
      </c>
      <c r="AU120" s="20">
        <f>CS_RevData!AS$146</f>
        <v>14882.32282828283</v>
      </c>
      <c r="AV120" s="20">
        <f>CS_RevData!AT$146</f>
        <v>15364.124646464647</v>
      </c>
      <c r="AW120" s="20">
        <f>CS_RevData!AU$146</f>
        <v>15364.124646464647</v>
      </c>
      <c r="AX120" s="20">
        <f>CS_RevData!AV$146</f>
        <v>15364.124646464647</v>
      </c>
      <c r="AY120" s="20">
        <f>CS_RevData!AW$146</f>
        <v>15364.124646464647</v>
      </c>
      <c r="AZ120" s="20">
        <f>CS_RevData!AX$146</f>
        <v>15364.124646464647</v>
      </c>
      <c r="BA120" s="20">
        <f>CS_RevData!AY$146</f>
        <v>15364.124646464647</v>
      </c>
      <c r="BB120" s="20">
        <f>CS_RevData!AZ$146</f>
        <v>15364.124646464647</v>
      </c>
      <c r="BC120" s="20">
        <f>CS_RevData!BA$146</f>
        <v>15364.124646464647</v>
      </c>
      <c r="BD120" s="20">
        <f>CS_RevData!BB$146</f>
        <v>15364.124646464647</v>
      </c>
      <c r="BE120" s="20">
        <f>CS_RevData!BC$146</f>
        <v>15364.124646464647</v>
      </c>
      <c r="BF120" s="21">
        <f t="shared" si="203"/>
        <v>182977.62383838388</v>
      </c>
      <c r="BH120" s="20">
        <f>CS_RevData!BD$146</f>
        <v>15364.124646464647</v>
      </c>
      <c r="BI120" s="20">
        <f>CS_RevData!BE$146</f>
        <v>15364.124646464647</v>
      </c>
      <c r="BJ120" s="20">
        <f>CS_RevData!BF$146</f>
        <v>15364.124646464647</v>
      </c>
      <c r="BK120" s="20">
        <f>CS_RevData!BG$146</f>
        <v>15364.124646464647</v>
      </c>
      <c r="BL120" s="20">
        <f>CS_RevData!BH$146</f>
        <v>15364.124646464647</v>
      </c>
      <c r="BM120" s="20">
        <f>CS_RevData!BI$146</f>
        <v>15364.124646464647</v>
      </c>
      <c r="BN120" s="20">
        <f>CS_RevData!BJ$146</f>
        <v>15364.124646464647</v>
      </c>
      <c r="BO120" s="20">
        <f>CS_RevData!BK$146</f>
        <v>15364.124646464647</v>
      </c>
      <c r="BP120" s="20">
        <f>CS_RevData!BL$146</f>
        <v>15364.124646464647</v>
      </c>
      <c r="BQ120" s="20">
        <f>CS_RevData!BM$146</f>
        <v>15364.124646464647</v>
      </c>
      <c r="BR120" s="20">
        <f>CS_RevData!BN$146</f>
        <v>15364.124646464647</v>
      </c>
      <c r="BS120" s="20">
        <f>CS_RevData!BO$146</f>
        <v>15364.124646464647</v>
      </c>
      <c r="BT120" s="21">
        <f t="shared" si="204"/>
        <v>184369.49575757582</v>
      </c>
    </row>
    <row r="121" spans="2:72" hidden="1" outlineLevel="1" collapsed="1" x14ac:dyDescent="0.25">
      <c r="B121" s="11" t="s">
        <v>15</v>
      </c>
      <c r="D121" s="12">
        <f>CS_RevData!D$162</f>
        <v>4395920.45</v>
      </c>
      <c r="E121" s="12">
        <f>CS_RevData!E$162</f>
        <v>3510728.2</v>
      </c>
      <c r="F121" s="12">
        <f>CS_RevData!F$162</f>
        <v>3432689</v>
      </c>
      <c r="G121" s="12">
        <f>CS_RevData!G$162</f>
        <v>4057184</v>
      </c>
      <c r="H121" s="12">
        <f>CS_RevData!H$162</f>
        <v>3387429.5</v>
      </c>
      <c r="I121" s="12">
        <f>CS_RevData!I$162</f>
        <v>3256383</v>
      </c>
      <c r="J121" s="12">
        <f>CS_RevData!J$162</f>
        <v>3897382</v>
      </c>
      <c r="K121" s="12">
        <f>CS_RevData!K$162</f>
        <v>3169532.1</v>
      </c>
      <c r="L121" s="12">
        <f>CS_RevData!L$162</f>
        <v>4474232</v>
      </c>
      <c r="M121" s="12">
        <f>CS_RevData!M$162</f>
        <v>4777994</v>
      </c>
      <c r="N121" s="12">
        <f>CS_RevData!N$162</f>
        <v>4831443</v>
      </c>
      <c r="O121" s="12">
        <f>CS_RevData!O$162</f>
        <v>5925002.0199999996</v>
      </c>
      <c r="P121" s="13">
        <f t="shared" si="200"/>
        <v>49115919.269999996</v>
      </c>
      <c r="Q121" s="13"/>
      <c r="R121" s="12">
        <f>CS_RevData!P$162</f>
        <v>5742092</v>
      </c>
      <c r="S121" s="12">
        <f>CS_RevData!Q$162</f>
        <v>5700015</v>
      </c>
      <c r="T121" s="12">
        <f>CS_RevData!R$162</f>
        <v>7582453.6799999997</v>
      </c>
      <c r="U121" s="12">
        <f>CS_RevData!S$162</f>
        <v>6250420.4000000004</v>
      </c>
      <c r="V121" s="12">
        <f>CS_RevData!T$162</f>
        <v>5388097.5</v>
      </c>
      <c r="W121" s="12">
        <f>CS_RevData!U$162</f>
        <v>6026623</v>
      </c>
      <c r="X121" s="12">
        <f>CS_RevData!V$162</f>
        <v>6370918.3300000001</v>
      </c>
      <c r="Y121" s="12">
        <f>CS_RevData!W$162</f>
        <v>6616970.1200000001</v>
      </c>
      <c r="Z121" s="12">
        <f>CS_RevData!X$162</f>
        <v>6404141.5</v>
      </c>
      <c r="AA121" s="12">
        <f>CS_RevData!Y$162</f>
        <v>6458217</v>
      </c>
      <c r="AB121" s="12">
        <f>CS_RevData!Z$162</f>
        <v>5185460.38</v>
      </c>
      <c r="AC121" s="12">
        <f>CS_RevData!AA$162</f>
        <v>5823476.4000000004</v>
      </c>
      <c r="AD121" s="13">
        <f t="shared" si="201"/>
        <v>73548885.310000002</v>
      </c>
      <c r="AE121" s="12"/>
      <c r="AF121" s="12">
        <f>CS_RevData!AF$162</f>
        <v>4414744.05</v>
      </c>
      <c r="AG121" s="12">
        <f>CS_RevData!AG$162</f>
        <v>3688287.62</v>
      </c>
      <c r="AH121" s="12">
        <f>CS_RevData!AH$162</f>
        <v>4169659.49</v>
      </c>
      <c r="AI121" s="12">
        <f>CS_RevData!AI$162</f>
        <v>3643002.7</v>
      </c>
      <c r="AJ121" s="12">
        <f>CS_RevData!AJ$162</f>
        <v>2126798.52</v>
      </c>
      <c r="AK121" s="14">
        <f>CS_RevData!AK$162</f>
        <v>5398286.0490085976</v>
      </c>
      <c r="AL121" s="14">
        <f>CS_RevData!AL$162</f>
        <v>5775579.663009814</v>
      </c>
      <c r="AM121" s="14">
        <f>CS_RevData!AM$162</f>
        <v>5793282.5891799591</v>
      </c>
      <c r="AN121" s="14">
        <f>CS_RevData!AN$162</f>
        <v>5810985.5153501043</v>
      </c>
      <c r="AO121" s="14">
        <f>CS_RevData!AO$162</f>
        <v>5828688.4415202485</v>
      </c>
      <c r="AP121" s="14">
        <f>CS_RevData!AP$162</f>
        <v>5846391.3676903937</v>
      </c>
      <c r="AQ121" s="14">
        <f>CS_RevData!AQ$162</f>
        <v>5864094.2938605389</v>
      </c>
      <c r="AR121" s="15">
        <f t="shared" si="202"/>
        <v>58359800.29961966</v>
      </c>
      <c r="AT121" s="14">
        <f>CS_RevData!AR$162</f>
        <v>5955375.0069253491</v>
      </c>
      <c r="AU121" s="14">
        <f>CS_RevData!AS$162</f>
        <v>6047208.9364329763</v>
      </c>
      <c r="AV121" s="14">
        <f>CS_RevData!AT$162</f>
        <v>6064911.8626031214</v>
      </c>
      <c r="AW121" s="14">
        <f>CS_RevData!AU$162</f>
        <v>6083168.0052160835</v>
      </c>
      <c r="AX121" s="14">
        <f>CS_RevData!AV$162</f>
        <v>6101424.1478290455</v>
      </c>
      <c r="AY121" s="14">
        <f>CS_RevData!AW$162</f>
        <v>6119680.2904420076</v>
      </c>
      <c r="AZ121" s="14">
        <f>CS_RevData!AX$162</f>
        <v>6137936.4330549696</v>
      </c>
      <c r="BA121" s="14">
        <f>CS_RevData!AY$162</f>
        <v>6155639.3592251148</v>
      </c>
      <c r="BB121" s="14">
        <f>CS_RevData!AZ$162</f>
        <v>6173895.5018380769</v>
      </c>
      <c r="BC121" s="14">
        <f>CS_RevData!BA$162</f>
        <v>6192151.6444510389</v>
      </c>
      <c r="BD121" s="14">
        <f>CS_RevData!BB$162</f>
        <v>6210407.787064001</v>
      </c>
      <c r="BE121" s="14">
        <f>CS_RevData!BC$162</f>
        <v>6228663.929676963</v>
      </c>
      <c r="BF121" s="15">
        <f t="shared" si="203"/>
        <v>73470462.904758751</v>
      </c>
      <c r="BH121" s="14">
        <f>CS_RevData!BD$162</f>
        <v>6246366.8558471082</v>
      </c>
      <c r="BI121" s="14">
        <f>CS_RevData!BE$162</f>
        <v>6264622.9984600702</v>
      </c>
      <c r="BJ121" s="14">
        <f>CS_RevData!BF$162</f>
        <v>6282879.1410730323</v>
      </c>
      <c r="BK121" s="14">
        <f>CS_RevData!BG$162</f>
        <v>6301135.2836859943</v>
      </c>
      <c r="BL121" s="14">
        <f>CS_RevData!BH$162</f>
        <v>6319391.4262989564</v>
      </c>
      <c r="BM121" s="14">
        <f>CS_RevData!BI$162</f>
        <v>6337094.3524691015</v>
      </c>
      <c r="BN121" s="14">
        <f>CS_RevData!BJ$162</f>
        <v>6355350.4950820636</v>
      </c>
      <c r="BO121" s="14">
        <f>CS_RevData!BK$162</f>
        <v>6373606.6376950257</v>
      </c>
      <c r="BP121" s="14">
        <f>CS_RevData!BL$162</f>
        <v>6391862.7803079877</v>
      </c>
      <c r="BQ121" s="14">
        <f>CS_RevData!BM$162</f>
        <v>6410118.9229209498</v>
      </c>
      <c r="BR121" s="14">
        <f>CS_RevData!BN$162</f>
        <v>6427821.8490910949</v>
      </c>
      <c r="BS121" s="14">
        <f>CS_RevData!BO$162</f>
        <v>6446077.991704057</v>
      </c>
      <c r="BT121" s="15">
        <f t="shared" si="204"/>
        <v>76156328.734635457</v>
      </c>
    </row>
    <row r="122" spans="2:72" hidden="1" outlineLevel="1" x14ac:dyDescent="0.25">
      <c r="B122" s="5"/>
      <c r="P122" s="1"/>
      <c r="Q122" s="1"/>
      <c r="AD122" s="1"/>
    </row>
    <row r="123" spans="2:72" hidden="1" outlineLevel="1" x14ac:dyDescent="0.25">
      <c r="B123" s="6" t="s">
        <v>29</v>
      </c>
      <c r="D123" s="7">
        <f t="shared" ref="D123:P123" si="205">SUBTOTAL(9,D124:D131)</f>
        <v>0</v>
      </c>
      <c r="E123" s="7">
        <f t="shared" si="205"/>
        <v>1970.91</v>
      </c>
      <c r="F123" s="7">
        <f t="shared" si="205"/>
        <v>377.59</v>
      </c>
      <c r="G123" s="7">
        <f t="shared" si="205"/>
        <v>286.81</v>
      </c>
      <c r="H123" s="7">
        <f t="shared" si="205"/>
        <v>1.57</v>
      </c>
      <c r="I123" s="7">
        <f t="shared" si="205"/>
        <v>0</v>
      </c>
      <c r="J123" s="7">
        <f t="shared" si="205"/>
        <v>0</v>
      </c>
      <c r="K123" s="7">
        <f t="shared" si="205"/>
        <v>133.30000000000001</v>
      </c>
      <c r="L123" s="7">
        <f t="shared" si="205"/>
        <v>13.28</v>
      </c>
      <c r="M123" s="7">
        <f t="shared" si="205"/>
        <v>48451.79</v>
      </c>
      <c r="N123" s="7">
        <f t="shared" si="205"/>
        <v>26934.55</v>
      </c>
      <c r="O123" s="7">
        <f t="shared" si="205"/>
        <v>396341.48</v>
      </c>
      <c r="P123" s="8">
        <f t="shared" si="205"/>
        <v>474511.27999999997</v>
      </c>
      <c r="R123" s="7">
        <f t="shared" ref="R123:AD123" si="206">SUBTOTAL(9,R124:R131)</f>
        <v>560406.01</v>
      </c>
      <c r="S123" s="7">
        <f t="shared" si="206"/>
        <v>473749.89</v>
      </c>
      <c r="T123" s="7">
        <f t="shared" si="206"/>
        <v>617875.84</v>
      </c>
      <c r="U123" s="7">
        <f t="shared" si="206"/>
        <v>736195.61</v>
      </c>
      <c r="V123" s="7">
        <f t="shared" si="206"/>
        <v>844477.4</v>
      </c>
      <c r="W123" s="7">
        <f t="shared" si="206"/>
        <v>916943.82</v>
      </c>
      <c r="X123" s="7">
        <f t="shared" si="206"/>
        <v>1242913.76</v>
      </c>
      <c r="Y123" s="7">
        <f t="shared" si="206"/>
        <v>1208025.33</v>
      </c>
      <c r="Z123" s="7">
        <f t="shared" si="206"/>
        <v>364124.19</v>
      </c>
      <c r="AA123" s="7">
        <f t="shared" si="206"/>
        <v>284663.8</v>
      </c>
      <c r="AB123" s="7">
        <f t="shared" si="206"/>
        <v>1147127.02</v>
      </c>
      <c r="AC123" s="7">
        <f t="shared" si="206"/>
        <v>1391880.58</v>
      </c>
      <c r="AD123" s="8">
        <f t="shared" si="206"/>
        <v>9788383.2499999981</v>
      </c>
      <c r="AE123" s="7"/>
      <c r="AF123" s="7">
        <f>SUBTOTAL(9,AF124:AF131)</f>
        <v>1072404.7000000002</v>
      </c>
      <c r="AG123" s="7">
        <f t="shared" ref="AG123:AR123" si="207">SUBTOTAL(9,AG124:AG131)</f>
        <v>382982.08</v>
      </c>
      <c r="AH123" s="7">
        <f t="shared" si="207"/>
        <v>161009.70000000001</v>
      </c>
      <c r="AI123" s="7">
        <f t="shared" si="207"/>
        <v>168052.68999999997</v>
      </c>
      <c r="AJ123" s="7">
        <f t="shared" si="207"/>
        <v>107282.99</v>
      </c>
      <c r="AK123" s="9">
        <f t="shared" si="207"/>
        <v>250115.95020593546</v>
      </c>
      <c r="AL123" s="9">
        <f t="shared" si="207"/>
        <v>240669.87461556902</v>
      </c>
      <c r="AM123" s="9">
        <f t="shared" si="207"/>
        <v>277331.18327391054</v>
      </c>
      <c r="AN123" s="9">
        <f t="shared" si="207"/>
        <v>319648.99763798685</v>
      </c>
      <c r="AO123" s="9">
        <f t="shared" si="207"/>
        <v>369733.74007426825</v>
      </c>
      <c r="AP123" s="9">
        <f t="shared" si="207"/>
        <v>427413.07821322163</v>
      </c>
      <c r="AQ123" s="9">
        <f t="shared" si="207"/>
        <v>491314.95783699944</v>
      </c>
      <c r="AR123" s="10">
        <f t="shared" si="207"/>
        <v>4267959.9418578912</v>
      </c>
      <c r="AT123" s="9">
        <f>SUBTOTAL(9,AT124:AT131)</f>
        <v>563748.80083755637</v>
      </c>
      <c r="AU123" s="9">
        <f t="shared" ref="AU123:BE123" si="208">SUBTOTAL(9,AU124:AU131)</f>
        <v>659333.46459196077</v>
      </c>
      <c r="AV123" s="9">
        <f t="shared" si="208"/>
        <v>771700.18385152158</v>
      </c>
      <c r="AW123" s="9">
        <f t="shared" si="208"/>
        <v>894379.05151923164</v>
      </c>
      <c r="AX123" s="9">
        <f t="shared" si="208"/>
        <v>1035848.7941947611</v>
      </c>
      <c r="AY123" s="9">
        <f t="shared" si="208"/>
        <v>1199891.6900997416</v>
      </c>
      <c r="AZ123" s="9">
        <f t="shared" si="208"/>
        <v>1391836.7091025182</v>
      </c>
      <c r="BA123" s="9">
        <f t="shared" si="208"/>
        <v>1615691.0901430463</v>
      </c>
      <c r="BB123" s="9">
        <f t="shared" si="208"/>
        <v>1875028.5166112927</v>
      </c>
      <c r="BC123" s="9">
        <f t="shared" si="208"/>
        <v>2177702.7699850369</v>
      </c>
      <c r="BD123" s="9">
        <f t="shared" si="208"/>
        <v>2530006.2929898351</v>
      </c>
      <c r="BE123" s="9">
        <f t="shared" si="208"/>
        <v>2943709.7426250875</v>
      </c>
      <c r="BF123" s="10">
        <f>SUBTOTAL(9,BF124:BF131)</f>
        <v>17658877.106551591</v>
      </c>
      <c r="BH123" s="9">
        <f>SUBTOTAL(9,BH124:BH131)</f>
        <v>3425501.0893572173</v>
      </c>
      <c r="BI123" s="9">
        <f t="shared" ref="BI123:BS123" si="209">SUBTOTAL(9,BI124:BI131)</f>
        <v>3991535.3044832293</v>
      </c>
      <c r="BJ123" s="9">
        <f t="shared" si="209"/>
        <v>4655021.209443694</v>
      </c>
      <c r="BK123" s="9">
        <f t="shared" si="209"/>
        <v>5430025.4430128019</v>
      </c>
      <c r="BL123" s="9">
        <f t="shared" si="209"/>
        <v>6343585.5473403065</v>
      </c>
      <c r="BM123" s="9">
        <f t="shared" si="209"/>
        <v>7419409.6693858895</v>
      </c>
      <c r="BN123" s="9">
        <f t="shared" si="209"/>
        <v>8567264.4659547992</v>
      </c>
      <c r="BO123" s="9">
        <f t="shared" si="209"/>
        <v>9886608.9061671533</v>
      </c>
      <c r="BP123" s="9">
        <f t="shared" si="209"/>
        <v>11442848.978346335</v>
      </c>
      <c r="BQ123" s="9">
        <f t="shared" si="209"/>
        <v>13277857.105442647</v>
      </c>
      <c r="BR123" s="9">
        <f t="shared" si="209"/>
        <v>15448673.72089617</v>
      </c>
      <c r="BS123" s="9">
        <f t="shared" si="209"/>
        <v>17732195.87854759</v>
      </c>
      <c r="BT123" s="10">
        <f>SUBTOTAL(9,BT124:BT131)</f>
        <v>107620527.31837785</v>
      </c>
    </row>
    <row r="124" spans="2:72" hidden="1" outlineLevel="1" x14ac:dyDescent="0.25">
      <c r="B124" s="11" t="s">
        <v>7</v>
      </c>
      <c r="D124" s="12">
        <f>SUM(CS_RevData!D$1830,CS_RevData!D$198,CS_RevData!D$214)</f>
        <v>0</v>
      </c>
      <c r="E124" s="12">
        <f>SUM(CS_RevData!E$182,CS_RevData!E$198,CS_RevData!E$214)</f>
        <v>0</v>
      </c>
      <c r="F124" s="12">
        <f>SUM(CS_RevData!F$182,CS_RevData!F$198,CS_RevData!F$214)</f>
        <v>0</v>
      </c>
      <c r="G124" s="12">
        <f>SUM(CS_RevData!G$182,CS_RevData!G$198,CS_RevData!G$214)</f>
        <v>0</v>
      </c>
      <c r="H124" s="12">
        <f>SUM(CS_RevData!H$182,CS_RevData!H$198,CS_RevData!H$214)</f>
        <v>0</v>
      </c>
      <c r="I124" s="12">
        <f>SUM(CS_RevData!I$182,CS_RevData!I$198,CS_RevData!I$214)</f>
        <v>0</v>
      </c>
      <c r="J124" s="12">
        <f>SUM(CS_RevData!J$182,CS_RevData!J$198,CS_RevData!J$214)</f>
        <v>0</v>
      </c>
      <c r="K124" s="12">
        <f>SUM(CS_RevData!K$182,CS_RevData!K$198,CS_RevData!K$214)</f>
        <v>0</v>
      </c>
      <c r="L124" s="12">
        <f>SUM(CS_RevData!L$182,CS_RevData!L$198,CS_RevData!L$214)</f>
        <v>0</v>
      </c>
      <c r="M124" s="12">
        <f>SUM(CS_RevData!M$182,CS_RevData!M$198,CS_RevData!M$214)</f>
        <v>0</v>
      </c>
      <c r="N124" s="12">
        <f>SUM(CS_RevData!N$182,CS_RevData!N$198,CS_RevData!N$214)</f>
        <v>0</v>
      </c>
      <c r="O124" s="12">
        <f>SUM(CS_RevData!O$182,CS_RevData!O$198,CS_RevData!O$214)</f>
        <v>0</v>
      </c>
      <c r="P124" s="13">
        <f>SUM(D124:O124)</f>
        <v>0</v>
      </c>
      <c r="Q124" s="13"/>
      <c r="R124" s="12">
        <f>SUM(CS_RevData!P$182,CS_RevData!P$198,CS_RevData!P$214)</f>
        <v>0</v>
      </c>
      <c r="S124" s="12">
        <f>SUM(CS_RevData!Q$182,CS_RevData!Q$198,CS_RevData!Q$214)</f>
        <v>0</v>
      </c>
      <c r="T124" s="12">
        <f>SUM(CS_RevData!R$182,CS_RevData!R$198,CS_RevData!R$214)</f>
        <v>0</v>
      </c>
      <c r="U124" s="12">
        <f>SUM(CS_RevData!S$182,CS_RevData!S$198,CS_RevData!S$214)</f>
        <v>0</v>
      </c>
      <c r="V124" s="12">
        <f>SUM(CS_RevData!T$182,CS_RevData!T$198,CS_RevData!T$214)</f>
        <v>0</v>
      </c>
      <c r="W124" s="12">
        <f>SUM(CS_RevData!U$182,CS_RevData!U$198,CS_RevData!U$214)</f>
        <v>0</v>
      </c>
      <c r="X124" s="12">
        <f>SUM(CS_RevData!V$182,CS_RevData!V$198,CS_RevData!V$214)</f>
        <v>0</v>
      </c>
      <c r="Y124" s="12">
        <f>SUM(CS_RevData!W$182,CS_RevData!W$198,CS_RevData!W$214)</f>
        <v>0</v>
      </c>
      <c r="Z124" s="12">
        <f>SUM(CS_RevData!X$182,CS_RevData!X$198,CS_RevData!X$214)</f>
        <v>0</v>
      </c>
      <c r="AA124" s="12">
        <f>SUM(CS_RevData!Y$182,CS_RevData!Y$198,CS_RevData!Y$214)</f>
        <v>0</v>
      </c>
      <c r="AB124" s="12">
        <f>SUM(CS_RevData!Z$182,CS_RevData!Z$198,CS_RevData!Z$214)</f>
        <v>1150</v>
      </c>
      <c r="AC124" s="12">
        <f>SUM(CS_RevData!AA$182,CS_RevData!AA$198,CS_RevData!AA$214)</f>
        <v>3300</v>
      </c>
      <c r="AD124" s="13">
        <f>SUM(R124:AC124)</f>
        <v>4450</v>
      </c>
      <c r="AE124" s="12"/>
      <c r="AF124" s="12">
        <f>SUM(CS_RevData!AF$182,CS_RevData!AF$198,CS_RevData!AF$214)</f>
        <v>4250</v>
      </c>
      <c r="AG124" s="12">
        <f>SUM(CS_RevData!AG$182,CS_RevData!AG$198,CS_RevData!AG$214)</f>
        <v>2550</v>
      </c>
      <c r="AH124" s="12">
        <f>SUM(CS_RevData!AH$182,CS_RevData!AH$198,CS_RevData!AH$214)</f>
        <v>600</v>
      </c>
      <c r="AI124" s="12">
        <f>SUM(CS_RevData!AI$182,CS_RevData!AI$198,CS_RevData!AI$214)</f>
        <v>1100</v>
      </c>
      <c r="AJ124" s="12">
        <f>SUM(CS_RevData!AJ$182,CS_RevData!AJ$198,CS_RevData!AJ$214)</f>
        <v>300</v>
      </c>
      <c r="AK124" s="14">
        <f>SUM(CS_RevData!AK$182,CS_RevData!AK$198,CS_RevData!AK$214)</f>
        <v>750</v>
      </c>
      <c r="AL124" s="14">
        <f>SUM(CS_RevData!AL$182,CS_RevData!AL$198,CS_RevData!AL$214)</f>
        <v>1166.6666666666665</v>
      </c>
      <c r="AM124" s="14">
        <f>SUM(CS_RevData!AM$182,CS_RevData!AM$198,CS_RevData!AM$214)</f>
        <v>1500</v>
      </c>
      <c r="AN124" s="14">
        <f>SUM(CS_RevData!AN$182,CS_RevData!AN$198,CS_RevData!AN$214)</f>
        <v>2000</v>
      </c>
      <c r="AO124" s="14">
        <f>SUM(CS_RevData!AO$182,CS_RevData!AO$198,CS_RevData!AO$214)</f>
        <v>2666.6666666666665</v>
      </c>
      <c r="AP124" s="14">
        <f>SUM(CS_RevData!AP$182,CS_RevData!AP$198,CS_RevData!AP$214)</f>
        <v>3416.6666666666665</v>
      </c>
      <c r="AQ124" s="14">
        <f>SUM(CS_RevData!AQ$182,CS_RevData!AQ$198,CS_RevData!AQ$214)</f>
        <v>4500</v>
      </c>
      <c r="AR124" s="15">
        <f>SUM(AF124:AQ124)</f>
        <v>24800</v>
      </c>
      <c r="AT124" s="14">
        <f>SUM(CS_RevData!AR$182,CS_RevData!AR$198,CS_RevData!AR$214)</f>
        <v>5750</v>
      </c>
      <c r="AU124" s="14">
        <f>SUM(CS_RevData!AS$182,CS_RevData!AS$198,CS_RevData!AS$214)</f>
        <v>7500</v>
      </c>
      <c r="AV124" s="14">
        <f>SUM(CS_RevData!AT$182,CS_RevData!AT$198,CS_RevData!AT$214)</f>
        <v>9750</v>
      </c>
      <c r="AW124" s="14">
        <f>SUM(CS_RevData!AU$182,CS_RevData!AU$198,CS_RevData!AU$214)</f>
        <v>12666.666666666666</v>
      </c>
      <c r="AX124" s="14">
        <f>SUM(CS_RevData!AV$182,CS_RevData!AV$198,CS_RevData!AV$214)</f>
        <v>16500</v>
      </c>
      <c r="AY124" s="14">
        <f>SUM(CS_RevData!AW$182,CS_RevData!AW$198,CS_RevData!AW$214)</f>
        <v>21416.666666666664</v>
      </c>
      <c r="AZ124" s="14">
        <f>SUM(CS_RevData!AX$182,CS_RevData!AX$198,CS_RevData!AX$214)</f>
        <v>27750</v>
      </c>
      <c r="BA124" s="14">
        <f>SUM(CS_RevData!AY$182,CS_RevData!AY$198,CS_RevData!AY$214)</f>
        <v>36166.666666666664</v>
      </c>
      <c r="BB124" s="14">
        <f>SUM(CS_RevData!AZ$182,CS_RevData!AZ$198,CS_RevData!AZ$214)</f>
        <v>47000</v>
      </c>
      <c r="BC124" s="14">
        <f>SUM(CS_RevData!BA$182,CS_RevData!BA$198,CS_RevData!BA$214)</f>
        <v>61000</v>
      </c>
      <c r="BD124" s="14">
        <f>SUM(CS_RevData!BB$182,CS_RevData!BB$198,CS_RevData!BB$214)</f>
        <v>79416.666666666657</v>
      </c>
      <c r="BE124" s="14">
        <f>SUM(CS_RevData!BC$182,CS_RevData!BC$198,CS_RevData!BC$214)</f>
        <v>103250</v>
      </c>
      <c r="BF124" s="15">
        <f>SUM(AT124:BE124)</f>
        <v>428166.66666666663</v>
      </c>
      <c r="BH124" s="14">
        <f>SUM(CS_RevData!BD$182,CS_RevData!BD$198,CS_RevData!BD$214)</f>
        <v>134166.66666666666</v>
      </c>
      <c r="BI124" s="14">
        <f>SUM(CS_RevData!BE$182,CS_RevData!BE$198,CS_RevData!BE$214)</f>
        <v>174500</v>
      </c>
      <c r="BJ124" s="14">
        <f>SUM(CS_RevData!BF$182,CS_RevData!BF$198,CS_RevData!BF$214)</f>
        <v>226916.66666666666</v>
      </c>
      <c r="BK124" s="14">
        <f>SUM(CS_RevData!BG$182,CS_RevData!BG$198,CS_RevData!BG$214)</f>
        <v>294916.66666666663</v>
      </c>
      <c r="BL124" s="14">
        <f>SUM(CS_RevData!BH$182,CS_RevData!BH$198,CS_RevData!BH$214)</f>
        <v>383416.66666666663</v>
      </c>
      <c r="BM124" s="14">
        <f>SUM(CS_RevData!BI$182,CS_RevData!BI$198,CS_RevData!BI$214)</f>
        <v>498416.66666666663</v>
      </c>
      <c r="BN124" s="14">
        <f>SUM(CS_RevData!BJ$182,CS_RevData!BJ$198,CS_RevData!BJ$214)</f>
        <v>647916.66666666663</v>
      </c>
      <c r="BO124" s="14">
        <f>SUM(CS_RevData!BK$182,CS_RevData!BK$198,CS_RevData!BK$214)</f>
        <v>842250</v>
      </c>
      <c r="BP124" s="14">
        <f>SUM(CS_RevData!BL$182,CS_RevData!BL$198,CS_RevData!BL$214)</f>
        <v>1094916.6666666665</v>
      </c>
      <c r="BQ124" s="14">
        <f>SUM(CS_RevData!BM$182,CS_RevData!BM$198,CS_RevData!BM$214)</f>
        <v>1423416.6666666665</v>
      </c>
      <c r="BR124" s="14">
        <f>SUM(CS_RevData!BN$182,CS_RevData!BN$198,CS_RevData!BN$214)</f>
        <v>1850416.6666666665</v>
      </c>
      <c r="BS124" s="14">
        <f>SUM(CS_RevData!BO$182,CS_RevData!BO$198,CS_RevData!BO$214)</f>
        <v>2357916.6666666665</v>
      </c>
      <c r="BT124" s="15">
        <f>SUM(BH124:BS124)</f>
        <v>9929166.6666666642</v>
      </c>
    </row>
    <row r="125" spans="2:72" hidden="1" outlineLevel="1" x14ac:dyDescent="0.25">
      <c r="B125" s="11" t="s">
        <v>8</v>
      </c>
      <c r="D125" s="12">
        <f t="shared" ref="D125:P125" si="210">SUBTOTAL(9,D126:D130)</f>
        <v>0</v>
      </c>
      <c r="E125" s="12">
        <f t="shared" si="210"/>
        <v>1970.91</v>
      </c>
      <c r="F125" s="12">
        <f t="shared" si="210"/>
        <v>377.59</v>
      </c>
      <c r="G125" s="12">
        <f t="shared" si="210"/>
        <v>286.81</v>
      </c>
      <c r="H125" s="12">
        <f t="shared" si="210"/>
        <v>1.57</v>
      </c>
      <c r="I125" s="12">
        <f t="shared" si="210"/>
        <v>0</v>
      </c>
      <c r="J125" s="12">
        <f t="shared" si="210"/>
        <v>0</v>
      </c>
      <c r="K125" s="12">
        <f t="shared" si="210"/>
        <v>133.30000000000001</v>
      </c>
      <c r="L125" s="12">
        <f t="shared" si="210"/>
        <v>13.28</v>
      </c>
      <c r="M125" s="12">
        <f t="shared" si="210"/>
        <v>48451.79</v>
      </c>
      <c r="N125" s="12">
        <f t="shared" si="210"/>
        <v>26934.55</v>
      </c>
      <c r="O125" s="12">
        <f t="shared" si="210"/>
        <v>396341.48</v>
      </c>
      <c r="P125" s="13">
        <f t="shared" si="210"/>
        <v>474511.27999999997</v>
      </c>
      <c r="Q125" s="13"/>
      <c r="R125" s="12">
        <f t="shared" ref="R125:AD125" si="211">SUBTOTAL(9,R126:R130)</f>
        <v>560406.01</v>
      </c>
      <c r="S125" s="12">
        <f t="shared" si="211"/>
        <v>473749.89</v>
      </c>
      <c r="T125" s="12">
        <f t="shared" si="211"/>
        <v>617875.84</v>
      </c>
      <c r="U125" s="12">
        <f t="shared" si="211"/>
        <v>736195.61</v>
      </c>
      <c r="V125" s="12">
        <f t="shared" si="211"/>
        <v>844477.4</v>
      </c>
      <c r="W125" s="12">
        <f t="shared" si="211"/>
        <v>916943.82</v>
      </c>
      <c r="X125" s="12">
        <f t="shared" si="211"/>
        <v>1242913.76</v>
      </c>
      <c r="Y125" s="12">
        <f t="shared" si="211"/>
        <v>1208025.33</v>
      </c>
      <c r="Z125" s="12">
        <f t="shared" si="211"/>
        <v>363824.19</v>
      </c>
      <c r="AA125" s="12">
        <f t="shared" si="211"/>
        <v>284413.8</v>
      </c>
      <c r="AB125" s="12">
        <f t="shared" si="211"/>
        <v>1079777.02</v>
      </c>
      <c r="AC125" s="12">
        <f t="shared" si="211"/>
        <v>1323220.58</v>
      </c>
      <c r="AD125" s="13">
        <f t="shared" si="211"/>
        <v>9651823.2499999981</v>
      </c>
      <c r="AE125" s="12"/>
      <c r="AF125" s="12">
        <f t="shared" ref="AF125:AR125" si="212">SUBTOTAL(9,AF126:AF130)</f>
        <v>949914.70000000007</v>
      </c>
      <c r="AG125" s="12">
        <f t="shared" si="212"/>
        <v>300754.08</v>
      </c>
      <c r="AH125" s="12">
        <f t="shared" si="212"/>
        <v>155802.40000000002</v>
      </c>
      <c r="AI125" s="12">
        <f t="shared" si="212"/>
        <v>155119.10999999999</v>
      </c>
      <c r="AJ125" s="12">
        <f t="shared" si="212"/>
        <v>100778.39</v>
      </c>
      <c r="AK125" s="14">
        <f t="shared" si="212"/>
        <v>94123.18328864222</v>
      </c>
      <c r="AL125" s="14">
        <f t="shared" si="212"/>
        <v>51230.065091759519</v>
      </c>
      <c r="AM125" s="14">
        <f t="shared" si="212"/>
        <v>59482.22086789555</v>
      </c>
      <c r="AN125" s="14">
        <f t="shared" si="212"/>
        <v>69095.418690618419</v>
      </c>
      <c r="AO125" s="14">
        <f t="shared" si="212"/>
        <v>80528.562129406113</v>
      </c>
      <c r="AP125" s="14">
        <f t="shared" si="212"/>
        <v>93692.65214805874</v>
      </c>
      <c r="AQ125" s="14">
        <f t="shared" si="212"/>
        <v>109442.91272421752</v>
      </c>
      <c r="AR125" s="15">
        <f t="shared" si="212"/>
        <v>2219963.6949405982</v>
      </c>
      <c r="AT125" s="14">
        <f t="shared" ref="AT125:BF125" si="213">SUBTOTAL(9,AT126:AT130)</f>
        <v>122823.59783003762</v>
      </c>
      <c r="AU125" s="14">
        <f t="shared" si="213"/>
        <v>152249.02850173521</v>
      </c>
      <c r="AV125" s="14">
        <f t="shared" si="213"/>
        <v>188047.4018966344</v>
      </c>
      <c r="AW125" s="14">
        <f t="shared" si="213"/>
        <v>220279.10665707622</v>
      </c>
      <c r="AX125" s="14">
        <f t="shared" si="213"/>
        <v>258824.38817972349</v>
      </c>
      <c r="AY125" s="14">
        <f t="shared" si="213"/>
        <v>303995.8204255561</v>
      </c>
      <c r="AZ125" s="14">
        <f t="shared" si="213"/>
        <v>357486.00233560085</v>
      </c>
      <c r="BA125" s="14">
        <f t="shared" si="213"/>
        <v>420983.98738615401</v>
      </c>
      <c r="BB125" s="14">
        <f t="shared" si="213"/>
        <v>496078.60683685658</v>
      </c>
      <c r="BC125" s="14">
        <f t="shared" si="213"/>
        <v>584919.08577451052</v>
      </c>
      <c r="BD125" s="14">
        <f t="shared" si="213"/>
        <v>690070.58872918342</v>
      </c>
      <c r="BE125" s="14">
        <f t="shared" si="213"/>
        <v>814871.93811380945</v>
      </c>
      <c r="BF125" s="15">
        <f t="shared" si="213"/>
        <v>4610629.5526668783</v>
      </c>
      <c r="BH125" s="14">
        <f t="shared" ref="BH125:BT125" si="214">SUBTOTAL(9,BH126:BH130)</f>
        <v>962692.91893115186</v>
      </c>
      <c r="BI125" s="14">
        <f t="shared" si="214"/>
        <v>1138271.8157614253</v>
      </c>
      <c r="BJ125" s="14">
        <f t="shared" si="214"/>
        <v>1346370.4675890571</v>
      </c>
      <c r="BK125" s="14">
        <f t="shared" si="214"/>
        <v>1593426.7161957589</v>
      </c>
      <c r="BL125" s="14">
        <f t="shared" si="214"/>
        <v>1886697.7678916845</v>
      </c>
      <c r="BM125" s="14">
        <f t="shared" si="214"/>
        <v>2234808.4162530578</v>
      </c>
      <c r="BN125" s="14">
        <f t="shared" si="214"/>
        <v>2531267.7241001632</v>
      </c>
      <c r="BO125" s="14">
        <f t="shared" si="214"/>
        <v>2849511.8986483556</v>
      </c>
      <c r="BP125" s="14">
        <f t="shared" si="214"/>
        <v>3222454.4620556086</v>
      </c>
      <c r="BQ125" s="14">
        <f t="shared" si="214"/>
        <v>3660429.9274977855</v>
      </c>
      <c r="BR125" s="14">
        <f t="shared" si="214"/>
        <v>4174690.7985904058</v>
      </c>
      <c r="BS125" s="14">
        <f t="shared" si="214"/>
        <v>4537012.8660162631</v>
      </c>
      <c r="BT125" s="15">
        <f t="shared" si="214"/>
        <v>30137635.779530719</v>
      </c>
    </row>
    <row r="126" spans="2:72" s="16" customFormat="1" ht="12.75" hidden="1" outlineLevel="2" x14ac:dyDescent="0.2">
      <c r="B126" s="17" t="s">
        <v>30</v>
      </c>
      <c r="D126" s="18">
        <f>CS_RevData!D$246</f>
        <v>0</v>
      </c>
      <c r="E126" s="18">
        <f>CS_RevData!E$246</f>
        <v>0</v>
      </c>
      <c r="F126" s="18">
        <f>CS_RevData!F$246</f>
        <v>0</v>
      </c>
      <c r="G126" s="18">
        <f>CS_RevData!G$246</f>
        <v>0</v>
      </c>
      <c r="H126" s="18">
        <f>CS_RevData!H$246</f>
        <v>0</v>
      </c>
      <c r="I126" s="18">
        <f>CS_RevData!I$246</f>
        <v>0</v>
      </c>
      <c r="J126" s="18">
        <f>CS_RevData!J$246</f>
        <v>0</v>
      </c>
      <c r="K126" s="18">
        <f>CS_RevData!K$246</f>
        <v>0</v>
      </c>
      <c r="L126" s="18">
        <f>CS_RevData!L$246</f>
        <v>0</v>
      </c>
      <c r="M126" s="18">
        <f>CS_RevData!M$246</f>
        <v>0</v>
      </c>
      <c r="N126" s="18">
        <f>CS_RevData!N$246</f>
        <v>0</v>
      </c>
      <c r="O126" s="18">
        <f>CS_RevData!O$246</f>
        <v>0</v>
      </c>
      <c r="P126" s="19">
        <f t="shared" ref="P126:P131" si="215">SUM(D126:O126)</f>
        <v>0</v>
      </c>
      <c r="Q126" s="19"/>
      <c r="R126" s="18">
        <f>CS_RevData!P$246</f>
        <v>0</v>
      </c>
      <c r="S126" s="18">
        <f>CS_RevData!Q$246</f>
        <v>0</v>
      </c>
      <c r="T126" s="18">
        <f>CS_RevData!R$246</f>
        <v>0</v>
      </c>
      <c r="U126" s="18">
        <f>CS_RevData!S$246</f>
        <v>0</v>
      </c>
      <c r="V126" s="18">
        <f>CS_RevData!T$246</f>
        <v>0</v>
      </c>
      <c r="W126" s="18">
        <f>CS_RevData!U$246</f>
        <v>0</v>
      </c>
      <c r="X126" s="18">
        <f>CS_RevData!V$246</f>
        <v>0</v>
      </c>
      <c r="Y126" s="18">
        <f>CS_RevData!W$246</f>
        <v>0</v>
      </c>
      <c r="Z126" s="18">
        <f>CS_RevData!X$246</f>
        <v>0</v>
      </c>
      <c r="AA126" s="18">
        <f>CS_RevData!Y$246</f>
        <v>426</v>
      </c>
      <c r="AB126" s="18">
        <f>CS_RevData!Z$246</f>
        <v>12492.45</v>
      </c>
      <c r="AC126" s="18">
        <f>CS_RevData!AA$246</f>
        <v>14503.48</v>
      </c>
      <c r="AD126" s="19">
        <f t="shared" ref="AD126:AD131" si="216">SUM(R126:AC126)</f>
        <v>27421.93</v>
      </c>
      <c r="AE126" s="18"/>
      <c r="AF126" s="18">
        <f>CS_RevData!AF$246</f>
        <v>15436.8</v>
      </c>
      <c r="AG126" s="18">
        <f>CS_RevData!AG$246</f>
        <v>9819.75</v>
      </c>
      <c r="AH126" s="18">
        <f>CS_RevData!AH$246</f>
        <v>20644.77</v>
      </c>
      <c r="AI126" s="18">
        <f>CS_RevData!AI$246</f>
        <v>16748.759999999998</v>
      </c>
      <c r="AJ126" s="18">
        <f>CS_RevData!AJ$246</f>
        <v>9012.9</v>
      </c>
      <c r="AK126" s="20">
        <f>CS_RevData!AK$246</f>
        <v>18891.990123456791</v>
      </c>
      <c r="AL126" s="20">
        <f>CS_RevData!AL$246</f>
        <v>25250.757530864197</v>
      </c>
      <c r="AM126" s="20">
        <f>CS_RevData!AM$246</f>
        <v>29858.560000000001</v>
      </c>
      <c r="AN126" s="20">
        <f>CS_RevData!AN$246</f>
        <v>35203.61086419753</v>
      </c>
      <c r="AO126" s="20">
        <f>CS_RevData!AO$246</f>
        <v>41562.378271604939</v>
      </c>
      <c r="AP126" s="20">
        <f>CS_RevData!AP$246</f>
        <v>49027.018271604938</v>
      </c>
      <c r="AQ126" s="20">
        <f>CS_RevData!AQ$246</f>
        <v>57873.999012345681</v>
      </c>
      <c r="AR126" s="21">
        <f t="shared" ref="AR126:AR131" si="217">SUM(AF126:AQ126)</f>
        <v>329331.29407407413</v>
      </c>
      <c r="AT126" s="20">
        <f>CS_RevData!AR$246</f>
        <v>63403.361975308639</v>
      </c>
      <c r="AU126" s="20">
        <f>CS_RevData!AS$246</f>
        <v>80636.543209876545</v>
      </c>
      <c r="AV126" s="20">
        <f>CS_RevData!AT$246</f>
        <v>101924.59061728395</v>
      </c>
      <c r="AW126" s="20">
        <f>CS_RevData!AU$246</f>
        <v>120171.48839506172</v>
      </c>
      <c r="AX126" s="20">
        <f>CS_RevData!AV$246</f>
        <v>141828.16</v>
      </c>
      <c r="AY126" s="20">
        <f>CS_RevData!AW$246</f>
        <v>167355.38567901234</v>
      </c>
      <c r="AZ126" s="20">
        <f>CS_RevData!AX$246</f>
        <v>197398.25777777776</v>
      </c>
      <c r="BA126" s="20">
        <f>CS_RevData!AY$246</f>
        <v>233154.80493827161</v>
      </c>
      <c r="BB126" s="20">
        <f>CS_RevData!AZ$246</f>
        <v>275085.80740740738</v>
      </c>
      <c r="BC126" s="20">
        <f>CS_RevData!BA$246</f>
        <v>324573.60592592595</v>
      </c>
      <c r="BD126" s="20">
        <f>CS_RevData!BB$246</f>
        <v>382908.38518518518</v>
      </c>
      <c r="BE126" s="20">
        <f>CS_RevData!BC$246</f>
        <v>451933.2661728395</v>
      </c>
      <c r="BF126" s="21">
        <f t="shared" ref="BF126:BF131" si="218">SUM(AT126:BE126)</f>
        <v>2540373.6572839506</v>
      </c>
      <c r="BH126" s="20">
        <f>CS_RevData!BD$246</f>
        <v>533122.74567901238</v>
      </c>
      <c r="BI126" s="20">
        <f>CS_RevData!BE$246</f>
        <v>629057.19308641972</v>
      </c>
      <c r="BJ126" s="20">
        <f>CS_RevData!BF$246</f>
        <v>742316.97777777782</v>
      </c>
      <c r="BK126" s="20">
        <f>CS_RevData!BG$246</f>
        <v>876035.40543209878</v>
      </c>
      <c r="BL126" s="20">
        <f>CS_RevData!BH$246</f>
        <v>1033622.2498765432</v>
      </c>
      <c r="BM126" s="20">
        <f>CS_RevData!BI$246</f>
        <v>1219685.3135802469</v>
      </c>
      <c r="BN126" s="20">
        <f>CS_RevData!BJ$246</f>
        <v>1439293.1792592593</v>
      </c>
      <c r="BO126" s="20">
        <f>CS_RevData!BK$246</f>
        <v>1698343.8340740742</v>
      </c>
      <c r="BP126" s="20">
        <f>CS_RevData!BL$246</f>
        <v>2004025.4498765431</v>
      </c>
      <c r="BQ126" s="20">
        <f>CS_RevData!BM$246</f>
        <v>2364816.3832098767</v>
      </c>
      <c r="BR126" s="20">
        <f>CS_RevData!BN$246</f>
        <v>2790485.175308642</v>
      </c>
      <c r="BS126" s="20">
        <f>CS_RevData!BO$246</f>
        <v>3050826.014814815</v>
      </c>
      <c r="BT126" s="21">
        <f t="shared" ref="BT126:BT131" si="219">SUM(BH126:BS126)</f>
        <v>18381629.921975311</v>
      </c>
    </row>
    <row r="127" spans="2:72" s="16" customFormat="1" ht="12.75" hidden="1" outlineLevel="2" x14ac:dyDescent="0.2">
      <c r="B127" s="17" t="s">
        <v>31</v>
      </c>
      <c r="D127" s="18">
        <f>CS_RevData!D$262</f>
        <v>0</v>
      </c>
      <c r="E127" s="18">
        <f>CS_RevData!E$262</f>
        <v>0</v>
      </c>
      <c r="F127" s="18">
        <f>CS_RevData!F$262</f>
        <v>0</v>
      </c>
      <c r="G127" s="18">
        <f>CS_RevData!G$262</f>
        <v>0</v>
      </c>
      <c r="H127" s="18">
        <f>CS_RevData!H$262</f>
        <v>0</v>
      </c>
      <c r="I127" s="18">
        <f>CS_RevData!I$262</f>
        <v>0</v>
      </c>
      <c r="J127" s="18">
        <f>CS_RevData!J$262</f>
        <v>0</v>
      </c>
      <c r="K127" s="18">
        <f>CS_RevData!K$262</f>
        <v>0</v>
      </c>
      <c r="L127" s="18">
        <f>CS_RevData!L$262</f>
        <v>0</v>
      </c>
      <c r="M127" s="18">
        <f>CS_RevData!M$262</f>
        <v>0</v>
      </c>
      <c r="N127" s="18">
        <f>CS_RevData!N$262</f>
        <v>0</v>
      </c>
      <c r="O127" s="18">
        <f>CS_RevData!O$262</f>
        <v>0</v>
      </c>
      <c r="P127" s="19">
        <f t="shared" si="215"/>
        <v>0</v>
      </c>
      <c r="Q127" s="19"/>
      <c r="R127" s="18">
        <f>CS_RevData!P$262</f>
        <v>0</v>
      </c>
      <c r="S127" s="18">
        <f>CS_RevData!Q$262</f>
        <v>0</v>
      </c>
      <c r="T127" s="18">
        <f>CS_RevData!R$262</f>
        <v>0</v>
      </c>
      <c r="U127" s="18">
        <f>CS_RevData!S$262</f>
        <v>0</v>
      </c>
      <c r="V127" s="18">
        <f>CS_RevData!T$262</f>
        <v>0</v>
      </c>
      <c r="W127" s="18">
        <f>CS_RevData!U$262</f>
        <v>0</v>
      </c>
      <c r="X127" s="18">
        <f>CS_RevData!V$262</f>
        <v>0</v>
      </c>
      <c r="Y127" s="18">
        <f>CS_RevData!W$262</f>
        <v>0</v>
      </c>
      <c r="Z127" s="18">
        <f>CS_RevData!X$262</f>
        <v>0</v>
      </c>
      <c r="AA127" s="18">
        <f>CS_RevData!Y$262</f>
        <v>0</v>
      </c>
      <c r="AB127" s="18">
        <f>CS_RevData!Z$262</f>
        <v>855</v>
      </c>
      <c r="AC127" s="18">
        <f>CS_RevData!AA$262</f>
        <v>2057.25</v>
      </c>
      <c r="AD127" s="19">
        <f t="shared" si="216"/>
        <v>2912.25</v>
      </c>
      <c r="AE127" s="18"/>
      <c r="AF127" s="18">
        <f>CS_RevData!AF$262</f>
        <v>2806.5</v>
      </c>
      <c r="AG127" s="18">
        <f>CS_RevData!AG$262</f>
        <v>3174.75</v>
      </c>
      <c r="AH127" s="18">
        <f>CS_RevData!AH$262</f>
        <v>5814.46</v>
      </c>
      <c r="AI127" s="18">
        <f>CS_RevData!AI$262</f>
        <v>5513.45</v>
      </c>
      <c r="AJ127" s="18">
        <f>CS_RevData!AJ$262</f>
        <v>3680.85</v>
      </c>
      <c r="AK127" s="20">
        <f>CS_RevData!AK$262</f>
        <v>8510.9838709677424</v>
      </c>
      <c r="AL127" s="20">
        <f>CS_RevData!AL$262</f>
        <v>10949.524193548386</v>
      </c>
      <c r="AM127" s="20">
        <f>CS_RevData!AM$262</f>
        <v>13125.084677419354</v>
      </c>
      <c r="AN127" s="20">
        <f>CS_RevData!AN$262</f>
        <v>15754.883064516129</v>
      </c>
      <c r="AO127" s="20">
        <f>CS_RevData!AO$262</f>
        <v>18862.826612903224</v>
      </c>
      <c r="AP127" s="20">
        <f>CS_RevData!AP$262</f>
        <v>22664.080645161288</v>
      </c>
      <c r="AQ127" s="20">
        <f>CS_RevData!AQ$262</f>
        <v>27182.552419354837</v>
      </c>
      <c r="AR127" s="21">
        <f t="shared" si="217"/>
        <v>138039.94548387098</v>
      </c>
      <c r="AT127" s="20">
        <f>CS_RevData!AR$262</f>
        <v>33111.552419354841</v>
      </c>
      <c r="AU127" s="20">
        <f>CS_RevData!AS$262</f>
        <v>41168.298387096773</v>
      </c>
      <c r="AV127" s="20">
        <f>CS_RevData!AT$262</f>
        <v>51113.717741935485</v>
      </c>
      <c r="AW127" s="20">
        <f>CS_RevData!AU$262</f>
        <v>61322.116935483871</v>
      </c>
      <c r="AX127" s="20">
        <f>CS_RevData!AV$262</f>
        <v>73586.540322580637</v>
      </c>
      <c r="AY127" s="20">
        <f>CS_RevData!AW$262</f>
        <v>88289.504032258061</v>
      </c>
      <c r="AZ127" s="20">
        <f>CS_RevData!AX$262</f>
        <v>105980.875</v>
      </c>
      <c r="BA127" s="20">
        <f>CS_RevData!AY$262</f>
        <v>127162.70564516129</v>
      </c>
      <c r="BB127" s="20">
        <f>CS_RevData!AZ$262</f>
        <v>152623.93548387097</v>
      </c>
      <c r="BC127" s="20">
        <f>CS_RevData!BA$262</f>
        <v>183153.50403225806</v>
      </c>
      <c r="BD127" s="20">
        <f>CS_RevData!BB$262</f>
        <v>219755.51612903224</v>
      </c>
      <c r="BE127" s="20">
        <f>CS_RevData!BC$262</f>
        <v>263720.96370967739</v>
      </c>
      <c r="BF127" s="21">
        <f t="shared" si="218"/>
        <v>1400989.2298387096</v>
      </c>
      <c r="BH127" s="20">
        <f>CS_RevData!BD$262</f>
        <v>316436.46774193546</v>
      </c>
      <c r="BI127" s="20">
        <f>CS_RevData!BE$262</f>
        <v>379742.88709677418</v>
      </c>
      <c r="BJ127" s="20">
        <f>CS_RevData!BF$262</f>
        <v>455696.24596774194</v>
      </c>
      <c r="BK127" s="20">
        <f>CS_RevData!BG$262</f>
        <v>546854.62096774194</v>
      </c>
      <c r="BL127" s="20">
        <f>CS_RevData!BH$262</f>
        <v>656182.51209677418</v>
      </c>
      <c r="BM127" s="20">
        <f>CS_RevData!BI$262</f>
        <v>787481.17338709673</v>
      </c>
      <c r="BN127" s="20">
        <f>CS_RevData!BJ$262</f>
        <v>827980.06854838703</v>
      </c>
      <c r="BO127" s="20">
        <f>CS_RevData!BK$262</f>
        <v>844356.54032258061</v>
      </c>
      <c r="BP127" s="20">
        <f>CS_RevData!BL$262</f>
        <v>861067.71370967734</v>
      </c>
      <c r="BQ127" s="20">
        <f>CS_RevData!BM$262</f>
        <v>878113.58870967734</v>
      </c>
      <c r="BR127" s="20">
        <f>CS_RevData!BN$262</f>
        <v>895494.16532258061</v>
      </c>
      <c r="BS127" s="20">
        <f>CS_RevData!BO$262</f>
        <v>913209.44354838703</v>
      </c>
      <c r="BT127" s="21">
        <f t="shared" si="219"/>
        <v>8362615.4274193542</v>
      </c>
    </row>
    <row r="128" spans="2:72" s="16" customFormat="1" ht="12.75" hidden="1" outlineLevel="2" x14ac:dyDescent="0.2">
      <c r="B128" s="17" t="s">
        <v>32</v>
      </c>
      <c r="D128" s="18">
        <f>CS_RevData!D$278</f>
        <v>0</v>
      </c>
      <c r="E128" s="18">
        <f>CS_RevData!E$278</f>
        <v>0</v>
      </c>
      <c r="F128" s="18">
        <f>CS_RevData!F$278</f>
        <v>0</v>
      </c>
      <c r="G128" s="18">
        <f>CS_RevData!G$278</f>
        <v>0</v>
      </c>
      <c r="H128" s="18">
        <f>CS_RevData!H$278</f>
        <v>0</v>
      </c>
      <c r="I128" s="18">
        <f>CS_RevData!I$278</f>
        <v>0</v>
      </c>
      <c r="J128" s="18">
        <f>CS_RevData!J$278</f>
        <v>0</v>
      </c>
      <c r="K128" s="18">
        <f>CS_RevData!K$278</f>
        <v>0</v>
      </c>
      <c r="L128" s="18">
        <f>CS_RevData!L$278</f>
        <v>0</v>
      </c>
      <c r="M128" s="18">
        <f>CS_RevData!M$278</f>
        <v>0</v>
      </c>
      <c r="N128" s="18">
        <f>CS_RevData!N$278</f>
        <v>0</v>
      </c>
      <c r="O128" s="18">
        <f>CS_RevData!O$278</f>
        <v>0</v>
      </c>
      <c r="P128" s="19">
        <f t="shared" si="215"/>
        <v>0</v>
      </c>
      <c r="Q128" s="19"/>
      <c r="R128" s="18">
        <f>CS_RevData!P$278</f>
        <v>0</v>
      </c>
      <c r="S128" s="18">
        <f>CS_RevData!Q$278</f>
        <v>0</v>
      </c>
      <c r="T128" s="18">
        <f>CS_RevData!R$278</f>
        <v>0</v>
      </c>
      <c r="U128" s="18">
        <f>CS_RevData!S$278</f>
        <v>0</v>
      </c>
      <c r="V128" s="18">
        <f>CS_RevData!T$278</f>
        <v>0</v>
      </c>
      <c r="W128" s="18">
        <f>CS_RevData!U$278</f>
        <v>0</v>
      </c>
      <c r="X128" s="18">
        <f>CS_RevData!V$278</f>
        <v>0</v>
      </c>
      <c r="Y128" s="18">
        <f>CS_RevData!W$278</f>
        <v>0</v>
      </c>
      <c r="Z128" s="18">
        <f>CS_RevData!X$278</f>
        <v>0</v>
      </c>
      <c r="AA128" s="18">
        <f>CS_RevData!Y$278</f>
        <v>0</v>
      </c>
      <c r="AB128" s="18">
        <f>CS_RevData!Z$278</f>
        <v>11870</v>
      </c>
      <c r="AC128" s="18">
        <f>CS_RevData!AA$278</f>
        <v>167260</v>
      </c>
      <c r="AD128" s="19">
        <f t="shared" si="216"/>
        <v>179130</v>
      </c>
      <c r="AE128" s="18"/>
      <c r="AF128" s="18">
        <f>CS_RevData!AF$278</f>
        <v>56750</v>
      </c>
      <c r="AG128" s="18">
        <f>CS_RevData!AG$278</f>
        <v>57700</v>
      </c>
      <c r="AH128" s="18">
        <f>CS_RevData!AH$278</f>
        <v>127985</v>
      </c>
      <c r="AI128" s="18">
        <f>CS_RevData!AI$278</f>
        <v>130500</v>
      </c>
      <c r="AJ128" s="18">
        <f>CS_RevData!AJ$278</f>
        <v>87204</v>
      </c>
      <c r="AK128" s="20">
        <f>CS_RevData!AK$278</f>
        <v>64897.135416666664</v>
      </c>
      <c r="AL128" s="20">
        <f>CS_RevData!AL$278</f>
        <v>12731.125</v>
      </c>
      <c r="AM128" s="20">
        <f>CS_RevData!AM$278</f>
        <v>13724.333333333332</v>
      </c>
      <c r="AN128" s="20">
        <f>CS_RevData!AN$278</f>
        <v>14807.833333333332</v>
      </c>
      <c r="AO128" s="20">
        <f>CS_RevData!AO$278</f>
        <v>15981.625</v>
      </c>
      <c r="AP128" s="20">
        <f>CS_RevData!AP$278</f>
        <v>17245.708333333332</v>
      </c>
      <c r="AQ128" s="20">
        <f>CS_RevData!AQ$278</f>
        <v>18600.083333333332</v>
      </c>
      <c r="AR128" s="21">
        <f t="shared" si="217"/>
        <v>618126.84375000012</v>
      </c>
      <c r="AT128" s="20">
        <f>CS_RevData!AR$278</f>
        <v>19412.708333333332</v>
      </c>
      <c r="AU128" s="20">
        <f>CS_RevData!AS$278</f>
        <v>22121.458333333332</v>
      </c>
      <c r="AV128" s="20">
        <f>CS_RevData!AT$278</f>
        <v>25101.083333333332</v>
      </c>
      <c r="AW128" s="20">
        <f>CS_RevData!AU$278</f>
        <v>26816.625</v>
      </c>
      <c r="AX128" s="20">
        <f>CS_RevData!AV$278</f>
        <v>28983.625</v>
      </c>
      <c r="AY128" s="20">
        <f>CS_RevData!AW$278</f>
        <v>31150.625</v>
      </c>
      <c r="AZ128" s="20">
        <f>CS_RevData!AX$278</f>
        <v>33498.208333333336</v>
      </c>
      <c r="BA128" s="20">
        <f>CS_RevData!AY$278</f>
        <v>35936.083333333336</v>
      </c>
      <c r="BB128" s="20">
        <f>CS_RevData!AZ$278</f>
        <v>38644.833333333336</v>
      </c>
      <c r="BC128" s="20">
        <f>CS_RevData!BA$278</f>
        <v>41443.875</v>
      </c>
      <c r="BD128" s="20">
        <f>CS_RevData!BB$278</f>
        <v>44604.083333333336</v>
      </c>
      <c r="BE128" s="20">
        <f>CS_RevData!BC$278</f>
        <v>47854.583333333336</v>
      </c>
      <c r="BF128" s="21">
        <f t="shared" si="218"/>
        <v>395567.79166666663</v>
      </c>
      <c r="BH128" s="20">
        <f>CS_RevData!BD$278</f>
        <v>51466.25</v>
      </c>
      <c r="BI128" s="20">
        <f>CS_RevData!BE$278</f>
        <v>55439.083333333328</v>
      </c>
      <c r="BJ128" s="20">
        <f>CS_RevData!BF$278</f>
        <v>59502.208333333328</v>
      </c>
      <c r="BK128" s="20">
        <f>CS_RevData!BG$278</f>
        <v>63926.5</v>
      </c>
      <c r="BL128" s="20">
        <f>CS_RevData!BH$278</f>
        <v>68802.25</v>
      </c>
      <c r="BM128" s="20">
        <f>CS_RevData!BI$278</f>
        <v>73948.875</v>
      </c>
      <c r="BN128" s="20">
        <f>CS_RevData!BJ$278</f>
        <v>79546.958333333328</v>
      </c>
      <c r="BO128" s="20">
        <f>CS_RevData!BK$278</f>
        <v>85506.208333333328</v>
      </c>
      <c r="BP128" s="20">
        <f>CS_RevData!BL$278</f>
        <v>91826.625</v>
      </c>
      <c r="BQ128" s="20">
        <f>CS_RevData!BM$278</f>
        <v>98779.083333333328</v>
      </c>
      <c r="BR128" s="20">
        <f>CS_RevData!BN$278</f>
        <v>106183</v>
      </c>
      <c r="BS128" s="20">
        <f>CS_RevData!BO$278</f>
        <v>114038.375</v>
      </c>
      <c r="BT128" s="21">
        <f t="shared" si="219"/>
        <v>948965.41666666663</v>
      </c>
    </row>
    <row r="129" spans="2:72" s="16" customFormat="1" ht="12.75" hidden="1" outlineLevel="2" x14ac:dyDescent="0.2">
      <c r="B129" s="17" t="s">
        <v>12</v>
      </c>
      <c r="D129" s="18">
        <f>CS_RevData!D$294</f>
        <v>0</v>
      </c>
      <c r="E129" s="18">
        <f>CS_RevData!E$294</f>
        <v>1970.91</v>
      </c>
      <c r="F129" s="18">
        <f>CS_RevData!F$294</f>
        <v>377.59</v>
      </c>
      <c r="G129" s="18">
        <f>CS_RevData!G$294</f>
        <v>286.81</v>
      </c>
      <c r="H129" s="18">
        <f>CS_RevData!H$294</f>
        <v>1.57</v>
      </c>
      <c r="I129" s="18">
        <f>CS_RevData!I$294</f>
        <v>0</v>
      </c>
      <c r="J129" s="18">
        <f>CS_RevData!J$294</f>
        <v>0</v>
      </c>
      <c r="K129" s="18">
        <f>CS_RevData!K$294</f>
        <v>133.30000000000001</v>
      </c>
      <c r="L129" s="18">
        <f>CS_RevData!L$294</f>
        <v>13.28</v>
      </c>
      <c r="M129" s="18">
        <f>CS_RevData!M$294</f>
        <v>48451.79</v>
      </c>
      <c r="N129" s="18">
        <f>CS_RevData!N$294</f>
        <v>26934.55</v>
      </c>
      <c r="O129" s="18">
        <f>CS_RevData!O$294</f>
        <v>396341.48</v>
      </c>
      <c r="P129" s="19">
        <f t="shared" si="215"/>
        <v>474511.27999999997</v>
      </c>
      <c r="Q129" s="19"/>
      <c r="R129" s="18">
        <f>CS_RevData!P$294</f>
        <v>560406.01</v>
      </c>
      <c r="S129" s="18">
        <f>CS_RevData!Q$294</f>
        <v>473749.89</v>
      </c>
      <c r="T129" s="18">
        <f>CS_RevData!R$294</f>
        <v>617875.84</v>
      </c>
      <c r="U129" s="18">
        <f>CS_RevData!S$294</f>
        <v>736195.61</v>
      </c>
      <c r="V129" s="18">
        <f>CS_RevData!T$294</f>
        <v>844477.4</v>
      </c>
      <c r="W129" s="18">
        <f>CS_RevData!U$294</f>
        <v>916943.82</v>
      </c>
      <c r="X129" s="18">
        <f>CS_RevData!V$294</f>
        <v>1242913.76</v>
      </c>
      <c r="Y129" s="18">
        <f>CS_RevData!W$294</f>
        <v>1208025.33</v>
      </c>
      <c r="Z129" s="18">
        <f>CS_RevData!X$294</f>
        <v>363824.19</v>
      </c>
      <c r="AA129" s="18">
        <f>CS_RevData!Y$294</f>
        <v>283987.8</v>
      </c>
      <c r="AB129" s="18">
        <f>CS_RevData!Z$294</f>
        <v>1053986.22</v>
      </c>
      <c r="AC129" s="18">
        <f>CS_RevData!AA$294</f>
        <v>1138548.33</v>
      </c>
      <c r="AD129" s="19">
        <f t="shared" si="216"/>
        <v>9440934.1999999993</v>
      </c>
      <c r="AE129" s="18"/>
      <c r="AF129" s="18">
        <f>CS_RevData!AF$294</f>
        <v>873318.79</v>
      </c>
      <c r="AG129" s="18">
        <f>CS_RevData!AG$294</f>
        <v>229203.12</v>
      </c>
      <c r="AH129" s="18">
        <f>CS_RevData!AH$294</f>
        <v>0</v>
      </c>
      <c r="AI129" s="18">
        <f>CS_RevData!AI$294</f>
        <v>0</v>
      </c>
      <c r="AJ129" s="18">
        <f>CS_RevData!AJ$294</f>
        <v>0</v>
      </c>
      <c r="AK129" s="20">
        <f>CS_RevData!AK$294</f>
        <v>0</v>
      </c>
      <c r="AL129" s="20">
        <f>CS_RevData!AL$294</f>
        <v>0</v>
      </c>
      <c r="AM129" s="20">
        <f>CS_RevData!AM$294</f>
        <v>0</v>
      </c>
      <c r="AN129" s="20">
        <f>CS_RevData!AN$294</f>
        <v>0</v>
      </c>
      <c r="AO129" s="20">
        <f>CS_RevData!AO$294</f>
        <v>0</v>
      </c>
      <c r="AP129" s="20">
        <f>CS_RevData!AP$294</f>
        <v>0</v>
      </c>
      <c r="AQ129" s="20">
        <f>CS_RevData!AQ$294</f>
        <v>0</v>
      </c>
      <c r="AR129" s="21">
        <f t="shared" si="217"/>
        <v>1102521.9100000001</v>
      </c>
      <c r="AT129" s="20">
        <f>CS_RevData!AR$294</f>
        <v>0</v>
      </c>
      <c r="AU129" s="20">
        <f>CS_RevData!AS$294</f>
        <v>0</v>
      </c>
      <c r="AV129" s="20">
        <f>CS_RevData!AT$294</f>
        <v>0</v>
      </c>
      <c r="AW129" s="20">
        <f>CS_RevData!AU$294</f>
        <v>0</v>
      </c>
      <c r="AX129" s="20">
        <f>CS_RevData!AV$294</f>
        <v>0</v>
      </c>
      <c r="AY129" s="20">
        <f>CS_RevData!AW$294</f>
        <v>0</v>
      </c>
      <c r="AZ129" s="20">
        <f>CS_RevData!AX$294</f>
        <v>0</v>
      </c>
      <c r="BA129" s="20">
        <f>CS_RevData!AY$294</f>
        <v>0</v>
      </c>
      <c r="BB129" s="20">
        <f>CS_RevData!AZ$294</f>
        <v>0</v>
      </c>
      <c r="BC129" s="20">
        <f>CS_RevData!BA$294</f>
        <v>0</v>
      </c>
      <c r="BD129" s="20">
        <f>CS_RevData!BB$294</f>
        <v>0</v>
      </c>
      <c r="BE129" s="20">
        <f>CS_RevData!BC$294</f>
        <v>0</v>
      </c>
      <c r="BF129" s="21">
        <f t="shared" si="218"/>
        <v>0</v>
      </c>
      <c r="BH129" s="20">
        <f>CS_RevData!BD$294</f>
        <v>0</v>
      </c>
      <c r="BI129" s="20">
        <f>CS_RevData!BE$294</f>
        <v>0</v>
      </c>
      <c r="BJ129" s="20">
        <f>CS_RevData!BF$294</f>
        <v>0</v>
      </c>
      <c r="BK129" s="20">
        <f>CS_RevData!BG$294</f>
        <v>0</v>
      </c>
      <c r="BL129" s="20">
        <f>CS_RevData!BH$294</f>
        <v>0</v>
      </c>
      <c r="BM129" s="20">
        <f>CS_RevData!BI$294</f>
        <v>0</v>
      </c>
      <c r="BN129" s="20">
        <f>CS_RevData!BJ$294</f>
        <v>0</v>
      </c>
      <c r="BO129" s="20">
        <f>CS_RevData!BK$294</f>
        <v>0</v>
      </c>
      <c r="BP129" s="20">
        <f>CS_RevData!BL$294</f>
        <v>0</v>
      </c>
      <c r="BQ129" s="20">
        <f>CS_RevData!BM$294</f>
        <v>0</v>
      </c>
      <c r="BR129" s="20">
        <f>CS_RevData!BN$294</f>
        <v>0</v>
      </c>
      <c r="BS129" s="20">
        <f>CS_RevData!BO$294</f>
        <v>0</v>
      </c>
      <c r="BT129" s="21">
        <f t="shared" si="219"/>
        <v>0</v>
      </c>
    </row>
    <row r="130" spans="2:72" s="16" customFormat="1" ht="12.75" hidden="1" outlineLevel="2" x14ac:dyDescent="0.2">
      <c r="B130" s="17" t="s">
        <v>14</v>
      </c>
      <c r="D130" s="18">
        <f>CS_RevData!D$310</f>
        <v>0</v>
      </c>
      <c r="E130" s="18">
        <f>CS_RevData!E$310</f>
        <v>0</v>
      </c>
      <c r="F130" s="18">
        <f>CS_RevData!F$310</f>
        <v>0</v>
      </c>
      <c r="G130" s="18">
        <f>CS_RevData!G$310</f>
        <v>0</v>
      </c>
      <c r="H130" s="18">
        <f>CS_RevData!H$310</f>
        <v>0</v>
      </c>
      <c r="I130" s="18">
        <f>CS_RevData!I$310</f>
        <v>0</v>
      </c>
      <c r="J130" s="18">
        <f>CS_RevData!J$310</f>
        <v>0</v>
      </c>
      <c r="K130" s="18">
        <f>CS_RevData!K$310</f>
        <v>0</v>
      </c>
      <c r="L130" s="18">
        <f>CS_RevData!L$310</f>
        <v>0</v>
      </c>
      <c r="M130" s="18">
        <f>CS_RevData!M$310</f>
        <v>0</v>
      </c>
      <c r="N130" s="18">
        <f>CS_RevData!N$310</f>
        <v>0</v>
      </c>
      <c r="O130" s="18">
        <f>CS_RevData!O$310</f>
        <v>0</v>
      </c>
      <c r="P130" s="19">
        <f t="shared" si="215"/>
        <v>0</v>
      </c>
      <c r="Q130" s="19"/>
      <c r="R130" s="18">
        <f>CS_RevData!P$310</f>
        <v>0</v>
      </c>
      <c r="S130" s="18">
        <f>CS_RevData!Q$310</f>
        <v>0</v>
      </c>
      <c r="T130" s="18">
        <f>CS_RevData!R$310</f>
        <v>0</v>
      </c>
      <c r="U130" s="18">
        <f>CS_RevData!S$310</f>
        <v>0</v>
      </c>
      <c r="V130" s="18">
        <f>CS_RevData!T$310</f>
        <v>0</v>
      </c>
      <c r="W130" s="18">
        <f>CS_RevData!U$310</f>
        <v>0</v>
      </c>
      <c r="X130" s="18">
        <f>CS_RevData!V$310</f>
        <v>0</v>
      </c>
      <c r="Y130" s="18">
        <f>CS_RevData!W$310</f>
        <v>0</v>
      </c>
      <c r="Z130" s="18">
        <f>CS_RevData!X$310</f>
        <v>0</v>
      </c>
      <c r="AA130" s="18">
        <f>CS_RevData!Y$310</f>
        <v>0</v>
      </c>
      <c r="AB130" s="18">
        <f>CS_RevData!Z$310</f>
        <v>573.35</v>
      </c>
      <c r="AC130" s="18">
        <f>CS_RevData!AA$310</f>
        <v>851.52</v>
      </c>
      <c r="AD130" s="19">
        <f t="shared" si="216"/>
        <v>1424.87</v>
      </c>
      <c r="AE130" s="18"/>
      <c r="AF130" s="18">
        <f>CS_RevData!AF$310</f>
        <v>1602.61</v>
      </c>
      <c r="AG130" s="18">
        <f>CS_RevData!AG$310</f>
        <v>856.46</v>
      </c>
      <c r="AH130" s="18">
        <f>CS_RevData!AH$310</f>
        <v>1358.17</v>
      </c>
      <c r="AI130" s="18">
        <f>CS_RevData!AI$310</f>
        <v>2356.9</v>
      </c>
      <c r="AJ130" s="18">
        <f>CS_RevData!AJ$310</f>
        <v>880.64</v>
      </c>
      <c r="AK130" s="20">
        <f>CS_RevData!AK$310</f>
        <v>1823.0738775510204</v>
      </c>
      <c r="AL130" s="20">
        <f>CS_RevData!AL$310</f>
        <v>2298.6583673469386</v>
      </c>
      <c r="AM130" s="20">
        <f>CS_RevData!AM$310</f>
        <v>2774.2428571428572</v>
      </c>
      <c r="AN130" s="20">
        <f>CS_RevData!AN$310</f>
        <v>3329.0914285714284</v>
      </c>
      <c r="AO130" s="20">
        <f>CS_RevData!AO$310</f>
        <v>4121.7322448979594</v>
      </c>
      <c r="AP130" s="20">
        <f>CS_RevData!AP$310</f>
        <v>4755.844897959184</v>
      </c>
      <c r="AQ130" s="20">
        <f>CS_RevData!AQ$310</f>
        <v>5786.2779591836734</v>
      </c>
      <c r="AR130" s="21">
        <f t="shared" si="217"/>
        <v>31943.701632653065</v>
      </c>
      <c r="AT130" s="20">
        <f>CS_RevData!AR$310</f>
        <v>6895.9751020408166</v>
      </c>
      <c r="AU130" s="20">
        <f>CS_RevData!AS$310</f>
        <v>8322.7285714285717</v>
      </c>
      <c r="AV130" s="20">
        <f>CS_RevData!AT$310</f>
        <v>9908.0102040816328</v>
      </c>
      <c r="AW130" s="20">
        <f>CS_RevData!AU$310</f>
        <v>11968.876326530612</v>
      </c>
      <c r="AX130" s="20">
        <f>CS_RevData!AV$310</f>
        <v>14426.062857142857</v>
      </c>
      <c r="AY130" s="20">
        <f>CS_RevData!AW$310</f>
        <v>17200.305714285714</v>
      </c>
      <c r="AZ130" s="20">
        <f>CS_RevData!AX$310</f>
        <v>20608.661224489795</v>
      </c>
      <c r="BA130" s="20">
        <f>CS_RevData!AY$310</f>
        <v>24730.393469387756</v>
      </c>
      <c r="BB130" s="20">
        <f>CS_RevData!AZ$310</f>
        <v>29724.030612244896</v>
      </c>
      <c r="BC130" s="20">
        <f>CS_RevData!BA$310</f>
        <v>35748.100816326529</v>
      </c>
      <c r="BD130" s="20">
        <f>CS_RevData!BB$310</f>
        <v>42802.604081632649</v>
      </c>
      <c r="BE130" s="20">
        <f>CS_RevData!BC$310</f>
        <v>51363.124897959184</v>
      </c>
      <c r="BF130" s="21">
        <f t="shared" si="218"/>
        <v>273698.873877551</v>
      </c>
      <c r="BH130" s="20">
        <f>CS_RevData!BD$310</f>
        <v>61667.455510204083</v>
      </c>
      <c r="BI130" s="20">
        <f>CS_RevData!BE$310</f>
        <v>74032.652244897952</v>
      </c>
      <c r="BJ130" s="20">
        <f>CS_RevData!BF$310</f>
        <v>88855.035510204078</v>
      </c>
      <c r="BK130" s="20">
        <f>CS_RevData!BG$310</f>
        <v>106610.18979591837</v>
      </c>
      <c r="BL130" s="20">
        <f>CS_RevData!BH$310</f>
        <v>128090.75591836734</v>
      </c>
      <c r="BM130" s="20">
        <f>CS_RevData!BI$310</f>
        <v>153693.05428571429</v>
      </c>
      <c r="BN130" s="20">
        <f>CS_RevData!BJ$310</f>
        <v>184447.51795918366</v>
      </c>
      <c r="BO130" s="20">
        <f>CS_RevData!BK$310</f>
        <v>221305.31591836736</v>
      </c>
      <c r="BP130" s="20">
        <f>CS_RevData!BL$310</f>
        <v>265534.67346938775</v>
      </c>
      <c r="BQ130" s="20">
        <f>CS_RevData!BM$310</f>
        <v>318720.87224489794</v>
      </c>
      <c r="BR130" s="20">
        <f>CS_RevData!BN$310</f>
        <v>382528.45795918367</v>
      </c>
      <c r="BS130" s="20">
        <f>CS_RevData!BO$310</f>
        <v>458939.03265306121</v>
      </c>
      <c r="BT130" s="21">
        <f t="shared" si="219"/>
        <v>2444425.0134693878</v>
      </c>
    </row>
    <row r="131" spans="2:72" hidden="1" outlineLevel="1" collapsed="1" x14ac:dyDescent="0.25">
      <c r="B131" s="11" t="s">
        <v>15</v>
      </c>
      <c r="D131" s="12">
        <f>CS_RevData!D$326</f>
        <v>0</v>
      </c>
      <c r="E131" s="12">
        <f>CS_RevData!E$326</f>
        <v>0</v>
      </c>
      <c r="F131" s="12">
        <f>CS_RevData!F$326</f>
        <v>0</v>
      </c>
      <c r="G131" s="12">
        <f>CS_RevData!G$326</f>
        <v>0</v>
      </c>
      <c r="H131" s="12">
        <f>CS_RevData!H$326</f>
        <v>0</v>
      </c>
      <c r="I131" s="12">
        <f>CS_RevData!I$326</f>
        <v>0</v>
      </c>
      <c r="J131" s="12">
        <f>CS_RevData!J$326</f>
        <v>0</v>
      </c>
      <c r="K131" s="12">
        <f>CS_RevData!K$326</f>
        <v>0</v>
      </c>
      <c r="L131" s="12">
        <f>CS_RevData!L$326</f>
        <v>0</v>
      </c>
      <c r="M131" s="12">
        <f>CS_RevData!M$326</f>
        <v>0</v>
      </c>
      <c r="N131" s="12">
        <f>CS_RevData!N$326</f>
        <v>0</v>
      </c>
      <c r="O131" s="12">
        <f>CS_RevData!O$326</f>
        <v>0</v>
      </c>
      <c r="P131" s="13">
        <f t="shared" si="215"/>
        <v>0</v>
      </c>
      <c r="Q131" s="13"/>
      <c r="R131" s="12">
        <f>CS_RevData!P$326</f>
        <v>0</v>
      </c>
      <c r="S131" s="12">
        <f>CS_RevData!Q$326</f>
        <v>0</v>
      </c>
      <c r="T131" s="12">
        <f>CS_RevData!R$326</f>
        <v>0</v>
      </c>
      <c r="U131" s="12">
        <f>CS_RevData!S$326</f>
        <v>0</v>
      </c>
      <c r="V131" s="12">
        <f>CS_RevData!T$326</f>
        <v>0</v>
      </c>
      <c r="W131" s="12">
        <f>CS_RevData!U$326</f>
        <v>0</v>
      </c>
      <c r="X131" s="12">
        <f>CS_RevData!V$326</f>
        <v>0</v>
      </c>
      <c r="Y131" s="12">
        <f>CS_RevData!W$326</f>
        <v>0</v>
      </c>
      <c r="Z131" s="12">
        <f>CS_RevData!X$326</f>
        <v>300</v>
      </c>
      <c r="AA131" s="12">
        <f>CS_RevData!Y$326</f>
        <v>250</v>
      </c>
      <c r="AB131" s="12">
        <f>CS_RevData!Z$326</f>
        <v>66200</v>
      </c>
      <c r="AC131" s="12">
        <f>CS_RevData!AA$326</f>
        <v>65360</v>
      </c>
      <c r="AD131" s="13">
        <f t="shared" si="216"/>
        <v>132110</v>
      </c>
      <c r="AE131" s="12"/>
      <c r="AF131" s="12">
        <f>CS_RevData!AF$326</f>
        <v>118240</v>
      </c>
      <c r="AG131" s="12">
        <f>CS_RevData!AG$326</f>
        <v>79678</v>
      </c>
      <c r="AH131" s="12">
        <f>CS_RevData!AH$326</f>
        <v>4607.3</v>
      </c>
      <c r="AI131" s="12">
        <f>CS_RevData!AI$326</f>
        <v>11833.58</v>
      </c>
      <c r="AJ131" s="12">
        <f>CS_RevData!AJ$326</f>
        <v>6204.6</v>
      </c>
      <c r="AK131" s="14">
        <f>CS_RevData!AK$326</f>
        <v>155242.76691729322</v>
      </c>
      <c r="AL131" s="14">
        <f>CS_RevData!AL$326</f>
        <v>188273.14285714284</v>
      </c>
      <c r="AM131" s="14">
        <f>CS_RevData!AM$326</f>
        <v>216348.96240601502</v>
      </c>
      <c r="AN131" s="14">
        <f>CS_RevData!AN$326</f>
        <v>248553.57894736843</v>
      </c>
      <c r="AO131" s="14">
        <f>CS_RevData!AO$326</f>
        <v>286538.51127819548</v>
      </c>
      <c r="AP131" s="14">
        <f>CS_RevData!AP$326</f>
        <v>330303.75939849624</v>
      </c>
      <c r="AQ131" s="14">
        <f>CS_RevData!AQ$326</f>
        <v>377372.04511278193</v>
      </c>
      <c r="AR131" s="15">
        <f t="shared" si="217"/>
        <v>2023196.2469172932</v>
      </c>
      <c r="AT131" s="14">
        <f>CS_RevData!AR$326</f>
        <v>435175.20300751878</v>
      </c>
      <c r="AU131" s="14">
        <f>CS_RevData!AS$326</f>
        <v>499584.43609022553</v>
      </c>
      <c r="AV131" s="14">
        <f>CS_RevData!AT$326</f>
        <v>573902.78195488721</v>
      </c>
      <c r="AW131" s="14">
        <f>CS_RevData!AU$326</f>
        <v>661433.27819548873</v>
      </c>
      <c r="AX131" s="14">
        <f>CS_RevData!AV$326</f>
        <v>760524.40601503756</v>
      </c>
      <c r="AY131" s="14">
        <f>CS_RevData!AW$326</f>
        <v>874479.20300751878</v>
      </c>
      <c r="AZ131" s="14">
        <f>CS_RevData!AX$326</f>
        <v>1006600.7067669173</v>
      </c>
      <c r="BA131" s="14">
        <f>CS_RevData!AY$326</f>
        <v>1158540.4360902256</v>
      </c>
      <c r="BB131" s="14">
        <f>CS_RevData!AZ$326</f>
        <v>1331949.9097744361</v>
      </c>
      <c r="BC131" s="14">
        <f>CS_RevData!BA$326</f>
        <v>1531783.6842105263</v>
      </c>
      <c r="BD131" s="14">
        <f>CS_RevData!BB$326</f>
        <v>1760519.037593985</v>
      </c>
      <c r="BE131" s="14">
        <f>CS_RevData!BC$326</f>
        <v>2025587.8045112782</v>
      </c>
      <c r="BF131" s="15">
        <f t="shared" si="218"/>
        <v>12620080.887218045</v>
      </c>
      <c r="BH131" s="14">
        <f>CS_RevData!BD$326</f>
        <v>2328641.5037593986</v>
      </c>
      <c r="BI131" s="14">
        <f>CS_RevData!BE$326</f>
        <v>2678763.4887218042</v>
      </c>
      <c r="BJ131" s="14">
        <f>CS_RevData!BF$326</f>
        <v>3081734.07518797</v>
      </c>
      <c r="BK131" s="14">
        <f>CS_RevData!BG$326</f>
        <v>3541682.0601503761</v>
      </c>
      <c r="BL131" s="14">
        <f>CS_RevData!BH$326</f>
        <v>4073471.1127819549</v>
      </c>
      <c r="BM131" s="14">
        <f>CS_RevData!BI$326</f>
        <v>4686184.5864661653</v>
      </c>
      <c r="BN131" s="14">
        <f>CS_RevData!BJ$326</f>
        <v>5388080.07518797</v>
      </c>
      <c r="BO131" s="14">
        <f>CS_RevData!BK$326</f>
        <v>6194847.0075187972</v>
      </c>
      <c r="BP131" s="14">
        <f>CS_RevData!BL$326</f>
        <v>7125477.8496240601</v>
      </c>
      <c r="BQ131" s="14">
        <f>CS_RevData!BM$326</f>
        <v>8194010.5112781953</v>
      </c>
      <c r="BR131" s="14">
        <f>CS_RevData!BN$326</f>
        <v>9423566.2556390967</v>
      </c>
      <c r="BS131" s="14">
        <f>CS_RevData!BO$326</f>
        <v>10837266.345864661</v>
      </c>
      <c r="BT131" s="15">
        <f t="shared" si="219"/>
        <v>67553724.872180462</v>
      </c>
    </row>
    <row r="132" spans="2:72" hidden="1" outlineLevel="1" x14ac:dyDescent="0.25"/>
    <row r="133" spans="2:72" collapsed="1" x14ac:dyDescent="0.25"/>
    <row r="134" spans="2:72" x14ac:dyDescent="0.25">
      <c r="B134" s="5" t="s">
        <v>33</v>
      </c>
    </row>
    <row r="135" spans="2:72" x14ac:dyDescent="0.25">
      <c r="B135" s="6" t="s">
        <v>28</v>
      </c>
      <c r="D135" s="7">
        <f t="shared" ref="D135:P135" si="220">SUBTOTAL(9,D136:D138)</f>
        <v>7144260.7199999997</v>
      </c>
      <c r="E135" s="7">
        <f t="shared" si="220"/>
        <v>6493678.9800000004</v>
      </c>
      <c r="F135" s="7">
        <f t="shared" si="220"/>
        <v>7749645.7000000002</v>
      </c>
      <c r="G135" s="7">
        <f t="shared" si="220"/>
        <v>8733247.6999999993</v>
      </c>
      <c r="H135" s="7">
        <f t="shared" si="220"/>
        <v>10687069.24</v>
      </c>
      <c r="I135" s="7">
        <f t="shared" si="220"/>
        <v>9575308.8900000006</v>
      </c>
      <c r="J135" s="7">
        <f t="shared" si="220"/>
        <v>10784469.109999999</v>
      </c>
      <c r="K135" s="7">
        <f t="shared" si="220"/>
        <v>66565376.619999997</v>
      </c>
      <c r="L135" s="7">
        <f t="shared" si="220"/>
        <v>10792787.439999999</v>
      </c>
      <c r="M135" s="7">
        <f t="shared" si="220"/>
        <v>16128071.550000001</v>
      </c>
      <c r="N135" s="7">
        <f t="shared" si="220"/>
        <v>17305114.969999999</v>
      </c>
      <c r="O135" s="7">
        <f t="shared" si="220"/>
        <v>19119019.899999999</v>
      </c>
      <c r="P135" s="8">
        <f t="shared" si="220"/>
        <v>191078050.82000002</v>
      </c>
      <c r="R135" s="7">
        <f t="shared" ref="R135:AD135" si="221">SUBTOTAL(9,R136:R138)</f>
        <v>16065610.266666647</v>
      </c>
      <c r="S135" s="7">
        <f t="shared" si="221"/>
        <v>14473634.904761896</v>
      </c>
      <c r="T135" s="7">
        <f t="shared" si="221"/>
        <v>15157924.282857142</v>
      </c>
      <c r="U135" s="7">
        <f t="shared" si="221"/>
        <v>12541949.53809524</v>
      </c>
      <c r="V135" s="7">
        <f t="shared" si="221"/>
        <v>11879587.84904762</v>
      </c>
      <c r="W135" s="7">
        <f t="shared" si="221"/>
        <v>11516086.75</v>
      </c>
      <c r="X135" s="7">
        <f t="shared" si="221"/>
        <v>2899369.12</v>
      </c>
      <c r="Y135" s="7">
        <f t="shared" si="221"/>
        <v>7010482.1699999999</v>
      </c>
      <c r="Z135" s="7">
        <f t="shared" si="221"/>
        <v>4599350.6966666663</v>
      </c>
      <c r="AA135" s="7">
        <f t="shared" si="221"/>
        <v>2635885.4790476188</v>
      </c>
      <c r="AB135" s="7">
        <f t="shared" si="221"/>
        <v>2703372.18</v>
      </c>
      <c r="AC135" s="7">
        <f t="shared" si="221"/>
        <v>1885504.7652380951</v>
      </c>
      <c r="AD135" s="8">
        <f t="shared" si="221"/>
        <v>103368758.00238092</v>
      </c>
      <c r="AE135" s="7"/>
      <c r="AF135" s="7">
        <f>SUBTOTAL(9,AF136:AF138)</f>
        <v>2394638.0952380951</v>
      </c>
      <c r="AG135" s="7">
        <f>SUBTOTAL(9,AG136:AG138)</f>
        <v>2372980.952380952</v>
      </c>
      <c r="AH135" s="7">
        <f t="shared" ref="AH135:AR135" si="222">SUBTOTAL(9,AH136:AH138)</f>
        <v>537407.88</v>
      </c>
      <c r="AI135" s="7">
        <f t="shared" si="222"/>
        <v>613491.32000000007</v>
      </c>
      <c r="AJ135" s="7">
        <f t="shared" si="222"/>
        <v>180901.6</v>
      </c>
      <c r="AK135" s="9">
        <f t="shared" si="222"/>
        <v>3836233.6268191733</v>
      </c>
      <c r="AL135" s="9">
        <f t="shared" si="222"/>
        <v>4164595.6910980307</v>
      </c>
      <c r="AM135" s="9">
        <f t="shared" si="222"/>
        <v>4490528.5351387924</v>
      </c>
      <c r="AN135" s="9">
        <f t="shared" si="222"/>
        <v>4815644.5048837131</v>
      </c>
      <c r="AO135" s="9">
        <f t="shared" si="222"/>
        <v>4815644.5048837131</v>
      </c>
      <c r="AP135" s="9">
        <f t="shared" si="222"/>
        <v>5141577.3489244748</v>
      </c>
      <c r="AQ135" s="9">
        <f t="shared" si="222"/>
        <v>5467510.1929652374</v>
      </c>
      <c r="AR135" s="10">
        <f t="shared" si="222"/>
        <v>38831154.252332181</v>
      </c>
      <c r="AT135" s="9">
        <f>SUBTOTAL(9,AT136:AT138)</f>
        <v>5829314.0910557732</v>
      </c>
      <c r="AU135" s="9">
        <f>SUBTOTAL(9,AU136:AU138)</f>
        <v>6547424.0256438721</v>
      </c>
      <c r="AV135" s="9">
        <f t="shared" ref="AV135:BF135" si="223">SUBTOTAL(9,AV136:AV138)</f>
        <v>7301977.6750240466</v>
      </c>
      <c r="AW135" s="9">
        <f t="shared" si="223"/>
        <v>7669571.1081527257</v>
      </c>
      <c r="AX135" s="9">
        <f t="shared" si="223"/>
        <v>7669571.1081527257</v>
      </c>
      <c r="AY135" s="9">
        <f t="shared" si="223"/>
        <v>8037164.541281404</v>
      </c>
      <c r="AZ135" s="9">
        <f t="shared" si="223"/>
        <v>8404757.9744100831</v>
      </c>
      <c r="BA135" s="9">
        <f t="shared" si="223"/>
        <v>8772351.4075387623</v>
      </c>
      <c r="BB135" s="9">
        <f t="shared" si="223"/>
        <v>9139944.8406674415</v>
      </c>
      <c r="BC135" s="9">
        <f t="shared" si="223"/>
        <v>9507538.2737961207</v>
      </c>
      <c r="BD135" s="9">
        <f t="shared" si="223"/>
        <v>9507538.2737961207</v>
      </c>
      <c r="BE135" s="9">
        <f t="shared" si="223"/>
        <v>9875131.7069247998</v>
      </c>
      <c r="BF135" s="10">
        <f t="shared" si="223"/>
        <v>98262285.026443869</v>
      </c>
      <c r="BH135" s="9">
        <f>SUBTOTAL(9,BH136:BH138)</f>
        <v>10242725.140053479</v>
      </c>
      <c r="BI135" s="9">
        <f>SUBTOTAL(9,BI136:BI138)</f>
        <v>10610318.573182158</v>
      </c>
      <c r="BJ135" s="9">
        <f t="shared" ref="BJ135:BT135" si="224">SUBTOTAL(9,BJ136:BJ138)</f>
        <v>10977912.006310835</v>
      </c>
      <c r="BK135" s="9">
        <f t="shared" si="224"/>
        <v>11345505.439439515</v>
      </c>
      <c r="BL135" s="9">
        <f t="shared" si="224"/>
        <v>11713098.872568194</v>
      </c>
      <c r="BM135" s="9">
        <f t="shared" si="224"/>
        <v>12080692.305696873</v>
      </c>
      <c r="BN135" s="9">
        <f t="shared" si="224"/>
        <v>12815879.171954231</v>
      </c>
      <c r="BO135" s="9">
        <f t="shared" si="224"/>
        <v>13551066.03821159</v>
      </c>
      <c r="BP135" s="9">
        <f t="shared" si="224"/>
        <v>13918659.471340269</v>
      </c>
      <c r="BQ135" s="9">
        <f t="shared" si="224"/>
        <v>14653846.337597627</v>
      </c>
      <c r="BR135" s="9">
        <f t="shared" si="224"/>
        <v>15389033.203854984</v>
      </c>
      <c r="BS135" s="9">
        <f t="shared" si="224"/>
        <v>15756626.636983663</v>
      </c>
      <c r="BT135" s="10">
        <f t="shared" si="224"/>
        <v>153055363.19719341</v>
      </c>
    </row>
    <row r="136" spans="2:72" x14ac:dyDescent="0.25">
      <c r="B136" s="11" t="s">
        <v>7</v>
      </c>
      <c r="D136" s="12">
        <f>SUM(BS_RevData!D$18,BS_RevData!D$34,BS_RevData!D$50)</f>
        <v>0</v>
      </c>
      <c r="E136" s="12">
        <f>SUM(BS_RevData!E$18,BS_RevData!E$34,BS_RevData!E$50)</f>
        <v>0</v>
      </c>
      <c r="F136" s="12">
        <f>SUM(BS_RevData!F$18,BS_RevData!F$34,BS_RevData!F$50)</f>
        <v>0</v>
      </c>
      <c r="G136" s="12">
        <f>SUM(BS_RevData!G$18,BS_RevData!G$34,BS_RevData!G$50)</f>
        <v>0</v>
      </c>
      <c r="H136" s="12">
        <f>SUM(BS_RevData!H$18,BS_RevData!H$34,BS_RevData!H$50)</f>
        <v>0</v>
      </c>
      <c r="I136" s="12">
        <f>SUM(BS_RevData!I$18,BS_RevData!I$34,BS_RevData!I$50)</f>
        <v>0</v>
      </c>
      <c r="J136" s="12">
        <f>SUM(BS_RevData!J$18,BS_RevData!J$34,BS_RevData!J$50)</f>
        <v>240</v>
      </c>
      <c r="K136" s="12">
        <f>SUM(BS_RevData!K$18,BS_RevData!K$34,BS_RevData!K$50)</f>
        <v>0</v>
      </c>
      <c r="L136" s="12">
        <f>SUM(BS_RevData!L$18,BS_RevData!L$34,BS_RevData!L$50)</f>
        <v>0</v>
      </c>
      <c r="M136" s="12">
        <f>SUM(BS_RevData!M$18,BS_RevData!M$34,BS_RevData!M$50)</f>
        <v>15890</v>
      </c>
      <c r="N136" s="12">
        <f>SUM(BS_RevData!N$18,BS_RevData!N$34,BS_RevData!N$50)</f>
        <v>22760</v>
      </c>
      <c r="O136" s="12">
        <f>SUM(BS_RevData!O$18,BS_RevData!O$34,BS_RevData!O$50)</f>
        <v>15330</v>
      </c>
      <c r="P136" s="13">
        <f>SUM(D136:O136)</f>
        <v>54220</v>
      </c>
      <c r="Q136" s="13"/>
      <c r="R136" s="12">
        <f>[10]RevProj!R74</f>
        <v>49714.28571428571</v>
      </c>
      <c r="S136" s="12">
        <f>[10]RevProj!S74</f>
        <v>82066.666666666657</v>
      </c>
      <c r="T136" s="12">
        <f>[10]RevProj!T74</f>
        <v>54495.24</v>
      </c>
      <c r="U136" s="12">
        <f>[10]RevProj!U74</f>
        <v>55828.57</v>
      </c>
      <c r="V136" s="12">
        <f>[10]RevProj!V74</f>
        <v>44885.714285714283</v>
      </c>
      <c r="W136" s="12">
        <f>[10]RevProj!W74</f>
        <v>93028.58</v>
      </c>
      <c r="X136" s="12">
        <f>[10]RevProj!X74</f>
        <v>62361.9</v>
      </c>
      <c r="Y136" s="12">
        <f>[10]RevProj!Y74</f>
        <v>69714.289999999994</v>
      </c>
      <c r="Z136" s="12">
        <f>[10]RevProj!Z74</f>
        <v>70476.19</v>
      </c>
      <c r="AA136" s="12">
        <f>[10]RevProj!AA74</f>
        <v>66542.86</v>
      </c>
      <c r="AB136" s="12">
        <f>[10]RevProj!AB74</f>
        <v>27009.52</v>
      </c>
      <c r="AC136" s="12">
        <f>[10]RevProj!AC74</f>
        <v>99266.67</v>
      </c>
      <c r="AD136" s="13">
        <f>SUM(R136:AC136)</f>
        <v>775390.48666666669</v>
      </c>
      <c r="AE136" s="12"/>
      <c r="AF136" s="12">
        <f>[10]RevProj!AF74</f>
        <v>30828.571428571428</v>
      </c>
      <c r="AG136" s="12">
        <f>[10]RevProj!AG74</f>
        <v>65085.714285714283</v>
      </c>
      <c r="AH136" s="12">
        <f>SUM(BS_RevData!AH$18,BS_RevData!AH$34,BS_RevData!AH$50)</f>
        <v>305120</v>
      </c>
      <c r="AI136" s="12">
        <f>SUM(BS_RevData!AI$18,BS_RevData!AI$34,BS_RevData!AI$50)</f>
        <v>414840</v>
      </c>
      <c r="AJ136" s="12">
        <f>SUM(BS_RevData!AJ$18,BS_RevData!AJ$34,BS_RevData!AJ$50)</f>
        <v>54360</v>
      </c>
      <c r="AK136" s="14">
        <f>SUM(BS_RevData!AK$18,BS_RevData!AK$34,BS_RevData!AK$50)</f>
        <v>253422.96525831512</v>
      </c>
      <c r="AL136" s="14">
        <f>SUM(BS_RevData!AL$18,BS_RevData!AL$34,BS_RevData!AL$50)</f>
        <v>255852.18549641035</v>
      </c>
      <c r="AM136" s="14">
        <f>SUM(BS_RevData!AM$18,BS_RevData!AM$34,BS_RevData!AM$50)</f>
        <v>255852.18549641035</v>
      </c>
      <c r="AN136" s="14">
        <f>SUM(BS_RevData!AN$18,BS_RevData!AN$34,BS_RevData!AN$50)</f>
        <v>255852.18549641035</v>
      </c>
      <c r="AO136" s="14">
        <f>SUM(BS_RevData!AO$18,BS_RevData!AO$34,BS_RevData!AO$50)</f>
        <v>255852.18549641035</v>
      </c>
      <c r="AP136" s="14">
        <f>SUM(BS_RevData!AP$18,BS_RevData!AP$34,BS_RevData!AP$50)</f>
        <v>255852.18549641035</v>
      </c>
      <c r="AQ136" s="14">
        <f>SUM(BS_RevData!AQ$18,BS_RevData!AQ$34,BS_RevData!AQ$50)</f>
        <v>255852.18549641035</v>
      </c>
      <c r="AR136" s="15">
        <f>SUM(AF136:AQ136)</f>
        <v>2658770.3639510628</v>
      </c>
      <c r="AT136" s="14">
        <f>SUM(BS_RevData!AR$18,BS_RevData!AR$34,BS_RevData!AR$50)</f>
        <v>274568.87933351251</v>
      </c>
      <c r="AU136" s="14">
        <f>SUM(BS_RevData!AS$18,BS_RevData!AS$34,BS_RevData!AS$50)</f>
        <v>298335.66245632898</v>
      </c>
      <c r="AV136" s="14">
        <f>SUM(BS_RevData!AT$18,BS_RevData!AT$34,BS_RevData!AT$50)</f>
        <v>317702.44557914539</v>
      </c>
      <c r="AW136" s="14">
        <f>SUM(BS_RevData!AU$18,BS_RevData!AU$34,BS_RevData!AU$50)</f>
        <v>317702.44557914539</v>
      </c>
      <c r="AX136" s="14">
        <f>SUM(BS_RevData!AV$18,BS_RevData!AV$34,BS_RevData!AV$50)</f>
        <v>317702.44557914539</v>
      </c>
      <c r="AY136" s="14">
        <f>SUM(BS_RevData!AW$18,BS_RevData!AW$34,BS_RevData!AW$50)</f>
        <v>317702.44557914539</v>
      </c>
      <c r="AZ136" s="14">
        <f>SUM(BS_RevData!AX$18,BS_RevData!AX$34,BS_RevData!AX$50)</f>
        <v>317702.44557914539</v>
      </c>
      <c r="BA136" s="14">
        <f>SUM(BS_RevData!AY$18,BS_RevData!AY$34,BS_RevData!AY$50)</f>
        <v>317702.44557914539</v>
      </c>
      <c r="BB136" s="14">
        <f>SUM(BS_RevData!AZ$18,BS_RevData!AZ$34,BS_RevData!AZ$50)</f>
        <v>317702.44557914539</v>
      </c>
      <c r="BC136" s="14">
        <f>SUM(BS_RevData!BA$18,BS_RevData!BA$34,BS_RevData!BA$50)</f>
        <v>317702.44557914539</v>
      </c>
      <c r="BD136" s="14">
        <f>SUM(BS_RevData!BB$18,BS_RevData!BB$34,BS_RevData!BB$50)</f>
        <v>317702.44557914539</v>
      </c>
      <c r="BE136" s="14">
        <f>SUM(BS_RevData!BC$18,BS_RevData!BC$34,BS_RevData!BC$50)</f>
        <v>317702.44557914539</v>
      </c>
      <c r="BF136" s="15">
        <f>SUM(AT136:BE136)</f>
        <v>3749928.9975812961</v>
      </c>
      <c r="BH136" s="14">
        <f>SUM(BS_RevData!BD$18,BS_RevData!BD$34,BS_RevData!BD$50)</f>
        <v>317702.44557914539</v>
      </c>
      <c r="BI136" s="14">
        <f>SUM(BS_RevData!BE$18,BS_RevData!BE$34,BS_RevData!BE$50)</f>
        <v>317702.44557914539</v>
      </c>
      <c r="BJ136" s="14">
        <f>SUM(BS_RevData!BF$18,BS_RevData!BF$34,BS_RevData!BF$50)</f>
        <v>317702.44557914539</v>
      </c>
      <c r="BK136" s="14">
        <f>SUM(BS_RevData!BG$18,BS_RevData!BG$34,BS_RevData!BG$50)</f>
        <v>317702.44557914539</v>
      </c>
      <c r="BL136" s="14">
        <f>SUM(BS_RevData!BH$18,BS_RevData!BH$34,BS_RevData!BH$50)</f>
        <v>317702.44557914539</v>
      </c>
      <c r="BM136" s="14">
        <f>SUM(BS_RevData!BI$18,BS_RevData!BI$34,BS_RevData!BI$50)</f>
        <v>317702.44557914539</v>
      </c>
      <c r="BN136" s="14">
        <f>SUM(BS_RevData!BJ$18,BS_RevData!BJ$34,BS_RevData!BJ$50)</f>
        <v>317702.44557914539</v>
      </c>
      <c r="BO136" s="14">
        <f>SUM(BS_RevData!BK$18,BS_RevData!BK$34,BS_RevData!BK$50)</f>
        <v>317702.44557914539</v>
      </c>
      <c r="BP136" s="14">
        <f>SUM(BS_RevData!BL$18,BS_RevData!BL$34,BS_RevData!BL$50)</f>
        <v>317702.44557914539</v>
      </c>
      <c r="BQ136" s="14">
        <f>SUM(BS_RevData!BM$18,BS_RevData!BM$34,BS_RevData!BM$50)</f>
        <v>317702.44557914539</v>
      </c>
      <c r="BR136" s="14">
        <f>SUM(BS_RevData!BN$18,BS_RevData!BN$34,BS_RevData!BN$50)</f>
        <v>317702.44557914539</v>
      </c>
      <c r="BS136" s="14">
        <f>SUM(BS_RevData!BO$18,BS_RevData!BO$34,BS_RevData!BO$50)</f>
        <v>317702.44557914539</v>
      </c>
      <c r="BT136" s="15">
        <f>SUM(BH136:BS136)</f>
        <v>3812429.3469497454</v>
      </c>
    </row>
    <row r="137" spans="2:72" x14ac:dyDescent="0.25">
      <c r="B137" s="11" t="s">
        <v>8</v>
      </c>
      <c r="D137" s="12">
        <f>BS_RevData!D$66</f>
        <v>7144260.7199999997</v>
      </c>
      <c r="E137" s="12">
        <f>BS_RevData!E$66</f>
        <v>6493678.9800000004</v>
      </c>
      <c r="F137" s="12">
        <f>BS_RevData!F$66</f>
        <v>7749645.7000000002</v>
      </c>
      <c r="G137" s="12">
        <f>BS_RevData!G$66</f>
        <v>8733247.6999999993</v>
      </c>
      <c r="H137" s="12">
        <f>BS_RevData!H$66</f>
        <v>10506069.24</v>
      </c>
      <c r="I137" s="12">
        <f>BS_RevData!I$66</f>
        <v>8134508.8899999997</v>
      </c>
      <c r="J137" s="12">
        <f>BS_RevData!J$66</f>
        <v>9043229.1099999994</v>
      </c>
      <c r="K137" s="12">
        <f>BS_RevData!K$66</f>
        <v>65624676.619999997</v>
      </c>
      <c r="L137" s="12">
        <f>BS_RevData!L$66</f>
        <v>10791587.439999999</v>
      </c>
      <c r="M137" s="12">
        <f>BS_RevData!M$66</f>
        <v>14950431.550000001</v>
      </c>
      <c r="N137" s="12">
        <f>BS_RevData!N$66</f>
        <v>16291154.970000001</v>
      </c>
      <c r="O137" s="12">
        <f>BS_RevData!O$66</f>
        <v>18068189.899999999</v>
      </c>
      <c r="P137" s="13">
        <f>SUM(D137:O137)</f>
        <v>183530680.82000002</v>
      </c>
      <c r="Q137" s="13"/>
      <c r="R137" s="12">
        <f>[10]RevProj!R75</f>
        <v>14875267.409523791</v>
      </c>
      <c r="S137" s="12">
        <f>[10]RevProj!S75</f>
        <v>13240777.761904754</v>
      </c>
      <c r="T137" s="12">
        <f>[10]RevProj!T75</f>
        <v>13227971.9</v>
      </c>
      <c r="U137" s="12">
        <f>[10]RevProj!U75</f>
        <v>12160025.73</v>
      </c>
      <c r="V137" s="12">
        <f>[10]RevProj!V75</f>
        <v>10824940.23</v>
      </c>
      <c r="W137" s="12">
        <f>[10]RevProj!W75</f>
        <v>9618258.1699999999</v>
      </c>
      <c r="X137" s="12">
        <f>[10]RevProj!X75</f>
        <v>1376073.89</v>
      </c>
      <c r="Y137" s="12">
        <f>[10]RevProj!Y75</f>
        <v>3455148.83</v>
      </c>
      <c r="Z137" s="12">
        <f>[10]RevProj!Z75</f>
        <v>820207.84</v>
      </c>
      <c r="AA137" s="12">
        <f>[10]RevProj!AA75</f>
        <v>60795</v>
      </c>
      <c r="AB137" s="12">
        <f>[10]RevProj!AB75</f>
        <v>156981.71</v>
      </c>
      <c r="AC137" s="12">
        <f>[10]RevProj!AC75</f>
        <v>0</v>
      </c>
      <c r="AD137" s="13">
        <f>SUM(R137:AC137)</f>
        <v>79816448.471428543</v>
      </c>
      <c r="AE137" s="12"/>
      <c r="AF137" s="12">
        <f>[10]RevProj!AF75</f>
        <v>0</v>
      </c>
      <c r="AG137" s="12">
        <f>[10]RevProj!AG75</f>
        <v>0</v>
      </c>
      <c r="AH137" s="12">
        <f>BS_RevData!AH$66</f>
        <v>0</v>
      </c>
      <c r="AI137" s="12">
        <f>BS_RevData!AI$66</f>
        <v>0</v>
      </c>
      <c r="AJ137" s="12">
        <f>BS_RevData!AJ$66</f>
        <v>0</v>
      </c>
      <c r="AK137" s="14">
        <f>BS_RevData!AK$66</f>
        <v>0</v>
      </c>
      <c r="AL137" s="14">
        <f>BS_RevData!AL$66</f>
        <v>0</v>
      </c>
      <c r="AM137" s="14">
        <f>BS_RevData!AM$66</f>
        <v>0</v>
      </c>
      <c r="AN137" s="14">
        <f>BS_RevData!AN$66</f>
        <v>0</v>
      </c>
      <c r="AO137" s="14">
        <f>BS_RevData!AO$66</f>
        <v>0</v>
      </c>
      <c r="AP137" s="14">
        <f>BS_RevData!AP$66</f>
        <v>0</v>
      </c>
      <c r="AQ137" s="14">
        <f>BS_RevData!AQ$66</f>
        <v>0</v>
      </c>
      <c r="AR137" s="15">
        <f>SUM(AF137:AQ137)</f>
        <v>0</v>
      </c>
      <c r="AT137" s="14">
        <f>BS_RevData!AR$66</f>
        <v>0</v>
      </c>
      <c r="AU137" s="14">
        <f>BS_RevData!AS$66</f>
        <v>0</v>
      </c>
      <c r="AV137" s="14">
        <f>BS_RevData!AT$66</f>
        <v>0</v>
      </c>
      <c r="AW137" s="14">
        <f>BS_RevData!AU$66</f>
        <v>0</v>
      </c>
      <c r="AX137" s="14">
        <f>BS_RevData!AV$66</f>
        <v>0</v>
      </c>
      <c r="AY137" s="14">
        <f>BS_RevData!AW$66</f>
        <v>0</v>
      </c>
      <c r="AZ137" s="14">
        <f>BS_RevData!AX$66</f>
        <v>0</v>
      </c>
      <c r="BA137" s="14">
        <f>BS_RevData!AY$66</f>
        <v>0</v>
      </c>
      <c r="BB137" s="14">
        <f>BS_RevData!AZ$66</f>
        <v>0</v>
      </c>
      <c r="BC137" s="14">
        <f>BS_RevData!BA$66</f>
        <v>0</v>
      </c>
      <c r="BD137" s="14">
        <f>BS_RevData!BB$66</f>
        <v>0</v>
      </c>
      <c r="BE137" s="14">
        <f>BS_RevData!BC$66</f>
        <v>0</v>
      </c>
      <c r="BF137" s="15">
        <f>SUM(AT137:BE137)</f>
        <v>0</v>
      </c>
      <c r="BH137" s="14">
        <f>BS_RevData!BD$66</f>
        <v>0</v>
      </c>
      <c r="BI137" s="14">
        <f>BS_RevData!BE$66</f>
        <v>0</v>
      </c>
      <c r="BJ137" s="14">
        <f>BS_RevData!BF$66</f>
        <v>0</v>
      </c>
      <c r="BK137" s="14">
        <f>BS_RevData!BG$66</f>
        <v>0</v>
      </c>
      <c r="BL137" s="14">
        <f>BS_RevData!BH$66</f>
        <v>0</v>
      </c>
      <c r="BM137" s="14">
        <f>BS_RevData!BI$66</f>
        <v>0</v>
      </c>
      <c r="BN137" s="14">
        <f>BS_RevData!BJ$66</f>
        <v>0</v>
      </c>
      <c r="BO137" s="14">
        <f>BS_RevData!BK$66</f>
        <v>0</v>
      </c>
      <c r="BP137" s="14">
        <f>BS_RevData!BL$66</f>
        <v>0</v>
      </c>
      <c r="BQ137" s="14">
        <f>BS_RevData!BM$66</f>
        <v>0</v>
      </c>
      <c r="BR137" s="14">
        <f>BS_RevData!BN$66</f>
        <v>0</v>
      </c>
      <c r="BS137" s="14">
        <f>BS_RevData!BO$66</f>
        <v>0</v>
      </c>
      <c r="BT137" s="15">
        <f>SUM(BH137:BS137)</f>
        <v>0</v>
      </c>
    </row>
    <row r="138" spans="2:72" x14ac:dyDescent="0.25">
      <c r="B138" s="11" t="s">
        <v>15</v>
      </c>
      <c r="D138" s="12">
        <f>BS_RevData!D$82</f>
        <v>0</v>
      </c>
      <c r="E138" s="12">
        <f>BS_RevData!E$82</f>
        <v>0</v>
      </c>
      <c r="F138" s="12">
        <f>BS_RevData!F$82</f>
        <v>0</v>
      </c>
      <c r="G138" s="12">
        <f>BS_RevData!G$82</f>
        <v>0</v>
      </c>
      <c r="H138" s="12">
        <f>BS_RevData!H$82</f>
        <v>181000</v>
      </c>
      <c r="I138" s="12">
        <f>BS_RevData!I$82</f>
        <v>1440800</v>
      </c>
      <c r="J138" s="12">
        <f>BS_RevData!J$82</f>
        <v>1741000</v>
      </c>
      <c r="K138" s="12">
        <f>BS_RevData!K$82</f>
        <v>940700</v>
      </c>
      <c r="L138" s="12">
        <f>BS_RevData!L$82</f>
        <v>1200</v>
      </c>
      <c r="M138" s="12">
        <f>BS_RevData!M$82</f>
        <v>1161750</v>
      </c>
      <c r="N138" s="12">
        <f>BS_RevData!N$82</f>
        <v>991200</v>
      </c>
      <c r="O138" s="12">
        <f>BS_RevData!O$82</f>
        <v>1035500</v>
      </c>
      <c r="P138" s="13">
        <f>SUM(D138:O138)</f>
        <v>7493150</v>
      </c>
      <c r="Q138" s="13"/>
      <c r="R138" s="12">
        <f>[10]RevProj!R76</f>
        <v>1140628.5714285714</v>
      </c>
      <c r="S138" s="12">
        <f>[10]RevProj!S76</f>
        <v>1150790.4761904762</v>
      </c>
      <c r="T138" s="12">
        <f>[10]RevProj!T76</f>
        <v>1875457.1428571427</v>
      </c>
      <c r="U138" s="12">
        <f>[10]RevProj!U76</f>
        <v>326095.23809523811</v>
      </c>
      <c r="V138" s="12">
        <f>[10]RevProj!V76</f>
        <v>1009761.9047619047</v>
      </c>
      <c r="W138" s="12">
        <f>[10]RevProj!W76</f>
        <v>1804800</v>
      </c>
      <c r="X138" s="12">
        <f>[10]RevProj!X76</f>
        <v>1460933.33</v>
      </c>
      <c r="Y138" s="12">
        <f>[10]RevProj!Y76</f>
        <v>3485619.05</v>
      </c>
      <c r="Z138" s="12">
        <f>[10]RevProj!Z76</f>
        <v>3708666.6666666665</v>
      </c>
      <c r="AA138" s="12">
        <f>[10]RevProj!AA76</f>
        <v>2508547.6190476189</v>
      </c>
      <c r="AB138" s="12">
        <f>[10]RevProj!AB76</f>
        <v>2519380.9500000002</v>
      </c>
      <c r="AC138" s="12">
        <f>[10]RevProj!AC76</f>
        <v>1786238.0952380951</v>
      </c>
      <c r="AD138" s="13">
        <f>SUM(R138:AC138)</f>
        <v>22776919.044285715</v>
      </c>
      <c r="AE138" s="12"/>
      <c r="AF138" s="12">
        <f>[10]RevProj!AF76</f>
        <v>2363809.5238095238</v>
      </c>
      <c r="AG138" s="12">
        <f>[10]RevProj!AG76</f>
        <v>2307895.2380952379</v>
      </c>
      <c r="AH138" s="12">
        <f>BS_RevData!AH$82</f>
        <v>232287.88</v>
      </c>
      <c r="AI138" s="12">
        <f>BS_RevData!AI$82</f>
        <v>198651.32</v>
      </c>
      <c r="AJ138" s="12">
        <f>BS_RevData!AJ$82</f>
        <v>126541.6</v>
      </c>
      <c r="AK138" s="14">
        <f>BS_RevData!AK$82</f>
        <v>3582810.6615608581</v>
      </c>
      <c r="AL138" s="14">
        <f>BS_RevData!AL$82</f>
        <v>3908743.5056016203</v>
      </c>
      <c r="AM138" s="14">
        <f>BS_RevData!AM$82</f>
        <v>4234676.349642382</v>
      </c>
      <c r="AN138" s="14">
        <f>BS_RevData!AN$82</f>
        <v>4559792.3193873027</v>
      </c>
      <c r="AO138" s="14">
        <f>BS_RevData!AO$82</f>
        <v>4559792.3193873027</v>
      </c>
      <c r="AP138" s="14">
        <f>BS_RevData!AP$82</f>
        <v>4885725.1634280644</v>
      </c>
      <c r="AQ138" s="14">
        <f>BS_RevData!AQ$82</f>
        <v>5211658.0074688271</v>
      </c>
      <c r="AR138" s="15">
        <f>SUM(AF138:AQ138)</f>
        <v>36172383.888381116</v>
      </c>
      <c r="AT138" s="14">
        <f>BS_RevData!AR$82</f>
        <v>5554745.2117222603</v>
      </c>
      <c r="AU138" s="14">
        <f>BS_RevData!AS$82</f>
        <v>6249088.3631875431</v>
      </c>
      <c r="AV138" s="14">
        <f>BS_RevData!AT$82</f>
        <v>6984275.2294449015</v>
      </c>
      <c r="AW138" s="14">
        <f>BS_RevData!AU$82</f>
        <v>7351868.6625735806</v>
      </c>
      <c r="AX138" s="14">
        <f>BS_RevData!AV$82</f>
        <v>7351868.6625735806</v>
      </c>
      <c r="AY138" s="14">
        <f>BS_RevData!AW$82</f>
        <v>7719462.0957022589</v>
      </c>
      <c r="AZ138" s="14">
        <f>BS_RevData!AX$82</f>
        <v>8087055.528830938</v>
      </c>
      <c r="BA138" s="14">
        <f>BS_RevData!AY$82</f>
        <v>8454648.9619596172</v>
      </c>
      <c r="BB138" s="14">
        <f>BS_RevData!AZ$82</f>
        <v>8822242.3950882964</v>
      </c>
      <c r="BC138" s="14">
        <f>BS_RevData!BA$82</f>
        <v>9189835.8282169756</v>
      </c>
      <c r="BD138" s="14">
        <f>BS_RevData!BB$82</f>
        <v>9189835.8282169756</v>
      </c>
      <c r="BE138" s="14">
        <f>BS_RevData!BC$82</f>
        <v>9557429.2613456547</v>
      </c>
      <c r="BF138" s="15">
        <f>SUM(AT138:BE138)</f>
        <v>94512356.028862566</v>
      </c>
      <c r="BH138" s="14">
        <f>BS_RevData!BD$82</f>
        <v>9925022.6944743339</v>
      </c>
      <c r="BI138" s="14">
        <f>BS_RevData!BE$82</f>
        <v>10292616.127603013</v>
      </c>
      <c r="BJ138" s="14">
        <f>BS_RevData!BF$82</f>
        <v>10660209.56073169</v>
      </c>
      <c r="BK138" s="14">
        <f>BS_RevData!BG$82</f>
        <v>11027802.99386037</v>
      </c>
      <c r="BL138" s="14">
        <f>BS_RevData!BH$82</f>
        <v>11395396.426989049</v>
      </c>
      <c r="BM138" s="14">
        <f>BS_RevData!BI$82</f>
        <v>11762989.860117728</v>
      </c>
      <c r="BN138" s="14">
        <f>BS_RevData!BJ$82</f>
        <v>12498176.726375086</v>
      </c>
      <c r="BO138" s="14">
        <f>BS_RevData!BK$82</f>
        <v>13233363.592632445</v>
      </c>
      <c r="BP138" s="14">
        <f>BS_RevData!BL$82</f>
        <v>13600957.025761124</v>
      </c>
      <c r="BQ138" s="14">
        <f>BS_RevData!BM$82</f>
        <v>14336143.892018482</v>
      </c>
      <c r="BR138" s="14">
        <f>BS_RevData!BN$82</f>
        <v>15071330.758275839</v>
      </c>
      <c r="BS138" s="14">
        <f>BS_RevData!BO$82</f>
        <v>15438924.191404518</v>
      </c>
      <c r="BT138" s="15">
        <f>SUM(BH138:BS138)</f>
        <v>149242933.85024366</v>
      </c>
    </row>
  </sheetData>
  <pageMargins left="0.17" right="0.17" top="0.75" bottom="0.75" header="0.3" footer="0.3"/>
  <pageSetup scale="48" fitToHeight="7" orientation="landscape" horizontalDpi="4294967295" verticalDpi="429496729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T288"/>
  <sheetViews>
    <sheetView showGridLines="0" zoomScale="85" zoomScaleNormal="85" zoomScalePageLayoutView="85" workbookViewId="0">
      <pane xSplit="3" ySplit="4" topLeftCell="AD5" activePane="bottomRight" state="frozen"/>
      <selection activeCell="AA138" sqref="AA138:AC138"/>
      <selection pane="topRight" activeCell="AA138" sqref="AA138:AC138"/>
      <selection pane="bottomLeft" activeCell="AA138" sqref="AA138:AC138"/>
      <selection pane="bottomRight" activeCell="A2" sqref="A2"/>
    </sheetView>
  </sheetViews>
  <sheetFormatPr defaultColWidth="9.140625" defaultRowHeight="15" outlineLevelRow="3" outlineLevelCol="3" x14ac:dyDescent="0.25"/>
  <cols>
    <col min="2" max="2" width="28.42578125" bestFit="1" customWidth="1"/>
    <col min="3" max="3" width="3.7109375" customWidth="1"/>
    <col min="4" max="15" width="13" hidden="1" customWidth="1" outlineLevel="3"/>
    <col min="16" max="16" width="14.42578125" hidden="1" customWidth="1" outlineLevel="2"/>
    <col min="17" max="17" width="3.7109375" hidden="1" customWidth="1" outlineLevel="3"/>
    <col min="18" max="28" width="13" hidden="1" customWidth="1" outlineLevel="2"/>
    <col min="29" max="29" width="13.85546875" hidden="1" customWidth="1" outlineLevel="2"/>
    <col min="30" max="30" width="14.42578125" customWidth="1" outlineLevel="1" collapsed="1"/>
    <col min="31" max="31" width="3.7109375" customWidth="1" outlineLevel="1"/>
    <col min="32" max="43" width="12.7109375" customWidth="1"/>
    <col min="44" max="44" width="15" customWidth="1"/>
    <col min="45" max="45" width="3.7109375" customWidth="1"/>
    <col min="46" max="57" width="12.7109375" hidden="1" customWidth="1" outlineLevel="2"/>
    <col min="58" max="58" width="15" customWidth="1" collapsed="1"/>
    <col min="59" max="59" width="3.7109375" customWidth="1"/>
    <col min="60" max="71" width="12.7109375" hidden="1" customWidth="1" outlineLevel="2"/>
    <col min="72" max="72" width="15" customWidth="1" collapsed="1"/>
  </cols>
  <sheetData>
    <row r="1" spans="1:72" ht="36.75" customHeight="1" x14ac:dyDescent="0.25"/>
    <row r="2" spans="1:72" x14ac:dyDescent="0.25">
      <c r="A2" s="1"/>
    </row>
    <row r="4" spans="1:72" x14ac:dyDescent="0.25">
      <c r="D4" s="23">
        <v>41275</v>
      </c>
      <c r="E4" s="23">
        <v>41306</v>
      </c>
      <c r="F4" s="23">
        <v>41334</v>
      </c>
      <c r="G4" s="23">
        <v>41365</v>
      </c>
      <c r="H4" s="23">
        <v>41395</v>
      </c>
      <c r="I4" s="23">
        <v>41426</v>
      </c>
      <c r="J4" s="23">
        <v>41456</v>
      </c>
      <c r="K4" s="23">
        <v>41487</v>
      </c>
      <c r="L4" s="23">
        <v>41518</v>
      </c>
      <c r="M4" s="23">
        <v>41548</v>
      </c>
      <c r="N4" s="23">
        <v>41579</v>
      </c>
      <c r="O4" s="23">
        <v>41609</v>
      </c>
      <c r="P4" s="23" t="s">
        <v>0</v>
      </c>
      <c r="R4" s="23">
        <v>41640</v>
      </c>
      <c r="S4" s="23">
        <v>41671</v>
      </c>
      <c r="T4" s="23">
        <v>41699</v>
      </c>
      <c r="U4" s="23">
        <v>41730</v>
      </c>
      <c r="V4" s="23">
        <v>41760</v>
      </c>
      <c r="W4" s="23">
        <v>41791</v>
      </c>
      <c r="X4" s="23">
        <v>41821</v>
      </c>
      <c r="Y4" s="23">
        <v>41852</v>
      </c>
      <c r="Z4" s="23">
        <v>41883</v>
      </c>
      <c r="AA4" s="23">
        <v>41913</v>
      </c>
      <c r="AB4" s="23">
        <v>41944</v>
      </c>
      <c r="AC4" s="23">
        <v>41974</v>
      </c>
      <c r="AD4" s="23" t="s">
        <v>1</v>
      </c>
      <c r="AF4" s="23">
        <v>42005</v>
      </c>
      <c r="AG4" s="23">
        <v>42036</v>
      </c>
      <c r="AH4" s="23">
        <v>42064</v>
      </c>
      <c r="AI4" s="23">
        <v>42095</v>
      </c>
      <c r="AJ4" s="23">
        <v>42125</v>
      </c>
      <c r="AK4" s="24">
        <v>42156</v>
      </c>
      <c r="AL4" s="24">
        <v>42186</v>
      </c>
      <c r="AM4" s="24">
        <v>42217</v>
      </c>
      <c r="AN4" s="24">
        <v>42248</v>
      </c>
      <c r="AO4" s="24">
        <v>42278</v>
      </c>
      <c r="AP4" s="24">
        <v>42309</v>
      </c>
      <c r="AQ4" s="24">
        <v>42339</v>
      </c>
      <c r="AR4" s="25" t="s">
        <v>2</v>
      </c>
      <c r="AT4" s="24">
        <v>42370</v>
      </c>
      <c r="AU4" s="24">
        <v>42401</v>
      </c>
      <c r="AV4" s="24">
        <v>42430</v>
      </c>
      <c r="AW4" s="24">
        <v>42461</v>
      </c>
      <c r="AX4" s="24">
        <v>42491</v>
      </c>
      <c r="AY4" s="24">
        <v>42522</v>
      </c>
      <c r="AZ4" s="24">
        <v>42552</v>
      </c>
      <c r="BA4" s="24">
        <v>42583</v>
      </c>
      <c r="BB4" s="24">
        <v>42614</v>
      </c>
      <c r="BC4" s="24">
        <v>42644</v>
      </c>
      <c r="BD4" s="24">
        <v>42675</v>
      </c>
      <c r="BE4" s="24">
        <v>42705</v>
      </c>
      <c r="BF4" s="25" t="s">
        <v>3</v>
      </c>
      <c r="BH4" s="24">
        <v>42736</v>
      </c>
      <c r="BI4" s="24">
        <v>42767</v>
      </c>
      <c r="BJ4" s="24">
        <v>42795</v>
      </c>
      <c r="BK4" s="24">
        <v>42826</v>
      </c>
      <c r="BL4" s="24">
        <v>42856</v>
      </c>
      <c r="BM4" s="24">
        <v>42887</v>
      </c>
      <c r="BN4" s="24">
        <v>42917</v>
      </c>
      <c r="BO4" s="24">
        <v>42948</v>
      </c>
      <c r="BP4" s="24">
        <v>42979</v>
      </c>
      <c r="BQ4" s="24">
        <v>43009</v>
      </c>
      <c r="BR4" s="24">
        <v>43040</v>
      </c>
      <c r="BS4" s="24">
        <v>43070</v>
      </c>
      <c r="BT4" s="25" t="s">
        <v>4</v>
      </c>
    </row>
    <row r="6" spans="1:72" s="28" customFormat="1" x14ac:dyDescent="0.25">
      <c r="A6" s="26"/>
      <c r="B6" s="27" t="s">
        <v>5</v>
      </c>
      <c r="C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/>
      <c r="R6" s="26"/>
      <c r="S6" s="26"/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  <c r="AE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/>
      <c r="BH6" s="26"/>
      <c r="BI6" s="26"/>
      <c r="BJ6" s="26"/>
      <c r="BK6" s="26"/>
      <c r="BL6" s="26"/>
      <c r="BM6" s="26"/>
      <c r="BN6" s="26"/>
      <c r="BO6" s="26"/>
      <c r="BP6" s="26"/>
      <c r="BQ6" s="26"/>
      <c r="BR6" s="26"/>
      <c r="BS6" s="26"/>
      <c r="BT6" s="26"/>
    </row>
    <row r="7" spans="1:72" s="28" customFormat="1" x14ac:dyDescent="0.25">
      <c r="A7" s="26"/>
      <c r="B7" s="29" t="s">
        <v>34</v>
      </c>
      <c r="C7"/>
      <c r="D7" s="30">
        <f t="shared" ref="D7:P7" si="0">SUBTOTAL(9,D8:D17)</f>
        <v>204528</v>
      </c>
      <c r="E7" s="30">
        <f t="shared" si="0"/>
        <v>199150</v>
      </c>
      <c r="F7" s="30">
        <f t="shared" si="0"/>
        <v>248126</v>
      </c>
      <c r="G7" s="30">
        <f t="shared" si="0"/>
        <v>265102</v>
      </c>
      <c r="H7" s="30">
        <f t="shared" si="0"/>
        <v>329833</v>
      </c>
      <c r="I7" s="30">
        <f t="shared" si="0"/>
        <v>315717</v>
      </c>
      <c r="J7" s="30">
        <f t="shared" si="0"/>
        <v>351399</v>
      </c>
      <c r="K7" s="30">
        <f t="shared" si="0"/>
        <v>405725</v>
      </c>
      <c r="L7" s="30">
        <f t="shared" si="0"/>
        <v>392803</v>
      </c>
      <c r="M7" s="30">
        <f t="shared" si="0"/>
        <v>482065</v>
      </c>
      <c r="N7" s="30">
        <f t="shared" si="0"/>
        <v>513648</v>
      </c>
      <c r="O7" s="30">
        <f t="shared" si="0"/>
        <v>605815</v>
      </c>
      <c r="P7" s="31">
        <f t="shared" si="0"/>
        <v>4313911</v>
      </c>
      <c r="Q7"/>
      <c r="R7" s="30">
        <f>SUBTOTAL(9,R8:R9,R16:R17)</f>
        <v>544219</v>
      </c>
      <c r="S7" s="30">
        <f t="shared" ref="S7:AD7" si="1">SUBTOTAL(9,S8:S9,S16:S17)</f>
        <v>551943</v>
      </c>
      <c r="T7" s="30">
        <f t="shared" si="1"/>
        <v>622324</v>
      </c>
      <c r="U7" s="30">
        <f t="shared" si="1"/>
        <v>584925</v>
      </c>
      <c r="V7" s="30">
        <f t="shared" si="1"/>
        <v>548341</v>
      </c>
      <c r="W7" s="30">
        <f t="shared" si="1"/>
        <v>512742</v>
      </c>
      <c r="X7" s="30">
        <f t="shared" si="1"/>
        <v>513651</v>
      </c>
      <c r="Y7" s="30">
        <f t="shared" si="1"/>
        <v>415580</v>
      </c>
      <c r="Z7" s="30">
        <f t="shared" si="1"/>
        <v>388822</v>
      </c>
      <c r="AA7" s="30">
        <f t="shared" si="1"/>
        <v>388117</v>
      </c>
      <c r="AB7" s="30">
        <f t="shared" si="1"/>
        <v>367486</v>
      </c>
      <c r="AC7" s="30">
        <f t="shared" si="1"/>
        <v>484792</v>
      </c>
      <c r="AD7" s="31">
        <f t="shared" si="1"/>
        <v>5922942</v>
      </c>
      <c r="AE7"/>
      <c r="AF7" s="30">
        <f t="shared" ref="AF7:AG7" si="2">SUBTOTAL(9,AF8:AF9,AF16:AF17)</f>
        <v>484454</v>
      </c>
      <c r="AG7" s="30">
        <f t="shared" si="2"/>
        <v>480238</v>
      </c>
      <c r="AH7" s="30" t="e">
        <f t="shared" ref="AH7:AQ7" si="3">SUBTOTAL(9,AH8:AH17)</f>
        <v>#VALUE!</v>
      </c>
      <c r="AI7" s="30" t="e">
        <f t="shared" si="3"/>
        <v>#VALUE!</v>
      </c>
      <c r="AJ7" s="30" t="e">
        <f t="shared" si="3"/>
        <v>#VALUE!</v>
      </c>
      <c r="AK7" s="32" t="e">
        <f t="shared" si="3"/>
        <v>#VALUE!</v>
      </c>
      <c r="AL7" s="32" t="e">
        <f t="shared" si="3"/>
        <v>#VALUE!</v>
      </c>
      <c r="AM7" s="32" t="e">
        <f t="shared" si="3"/>
        <v>#VALUE!</v>
      </c>
      <c r="AN7" s="32" t="e">
        <f t="shared" si="3"/>
        <v>#VALUE!</v>
      </c>
      <c r="AO7" s="32" t="e">
        <f t="shared" si="3"/>
        <v>#VALUE!</v>
      </c>
      <c r="AP7" s="32" t="e">
        <f t="shared" si="3"/>
        <v>#VALUE!</v>
      </c>
      <c r="AQ7" s="32" t="e">
        <f t="shared" si="3"/>
        <v>#VALUE!</v>
      </c>
      <c r="AR7" s="33" t="e">
        <f t="shared" ref="AR7" si="4">SUBTOTAL(9,AR8:AR9,AR16:AR17)</f>
        <v>#VALUE!</v>
      </c>
      <c r="AS7"/>
      <c r="AT7" s="32" t="e">
        <f t="shared" ref="AT7:BF7" si="5">SUBTOTAL(9,AT8:AT17)</f>
        <v>#VALUE!</v>
      </c>
      <c r="AU7" s="32" t="e">
        <f t="shared" si="5"/>
        <v>#VALUE!</v>
      </c>
      <c r="AV7" s="32" t="e">
        <f t="shared" si="5"/>
        <v>#VALUE!</v>
      </c>
      <c r="AW7" s="32" t="e">
        <f t="shared" si="5"/>
        <v>#VALUE!</v>
      </c>
      <c r="AX7" s="32" t="e">
        <f t="shared" si="5"/>
        <v>#VALUE!</v>
      </c>
      <c r="AY7" s="32" t="e">
        <f t="shared" si="5"/>
        <v>#VALUE!</v>
      </c>
      <c r="AZ7" s="32" t="e">
        <f t="shared" si="5"/>
        <v>#VALUE!</v>
      </c>
      <c r="BA7" s="32" t="e">
        <f t="shared" si="5"/>
        <v>#VALUE!</v>
      </c>
      <c r="BB7" s="32" t="e">
        <f t="shared" si="5"/>
        <v>#VALUE!</v>
      </c>
      <c r="BC7" s="32" t="e">
        <f t="shared" si="5"/>
        <v>#VALUE!</v>
      </c>
      <c r="BD7" s="32" t="e">
        <f t="shared" si="5"/>
        <v>#VALUE!</v>
      </c>
      <c r="BE7" s="32" t="e">
        <f t="shared" si="5"/>
        <v>#VALUE!</v>
      </c>
      <c r="BF7" s="33" t="e">
        <f t="shared" si="5"/>
        <v>#VALUE!</v>
      </c>
      <c r="BG7"/>
      <c r="BH7" s="32" t="e">
        <f t="shared" ref="BH7:BT7" si="6">SUBTOTAL(9,BH8:BH17)</f>
        <v>#VALUE!</v>
      </c>
      <c r="BI7" s="32" t="e">
        <f t="shared" si="6"/>
        <v>#VALUE!</v>
      </c>
      <c r="BJ7" s="32" t="e">
        <f t="shared" si="6"/>
        <v>#VALUE!</v>
      </c>
      <c r="BK7" s="32" t="e">
        <f t="shared" si="6"/>
        <v>#VALUE!</v>
      </c>
      <c r="BL7" s="32" t="e">
        <f t="shared" si="6"/>
        <v>#VALUE!</v>
      </c>
      <c r="BM7" s="32" t="e">
        <f t="shared" si="6"/>
        <v>#VALUE!</v>
      </c>
      <c r="BN7" s="32" t="e">
        <f t="shared" si="6"/>
        <v>#VALUE!</v>
      </c>
      <c r="BO7" s="32" t="e">
        <f t="shared" si="6"/>
        <v>#VALUE!</v>
      </c>
      <c r="BP7" s="32" t="e">
        <f t="shared" si="6"/>
        <v>#VALUE!</v>
      </c>
      <c r="BQ7" s="32" t="e">
        <f t="shared" si="6"/>
        <v>#VALUE!</v>
      </c>
      <c r="BR7" s="32" t="e">
        <f t="shared" si="6"/>
        <v>#VALUE!</v>
      </c>
      <c r="BS7" s="32" t="e">
        <f t="shared" si="6"/>
        <v>#VALUE!</v>
      </c>
      <c r="BT7" s="33" t="e">
        <f t="shared" si="6"/>
        <v>#VALUE!</v>
      </c>
    </row>
    <row r="8" spans="1:72" s="28" customFormat="1" x14ac:dyDescent="0.25">
      <c r="A8" s="26"/>
      <c r="B8" s="34" t="s">
        <v>35</v>
      </c>
      <c r="C8"/>
      <c r="D8" s="35">
        <f t="shared" ref="D8:O8" si="7">SUM(D111,D233,D272)</f>
        <v>165</v>
      </c>
      <c r="E8" s="35">
        <f t="shared" si="7"/>
        <v>152</v>
      </c>
      <c r="F8" s="35">
        <f t="shared" si="7"/>
        <v>169</v>
      </c>
      <c r="G8" s="35">
        <f t="shared" si="7"/>
        <v>146</v>
      </c>
      <c r="H8" s="35">
        <f t="shared" si="7"/>
        <v>413</v>
      </c>
      <c r="I8" s="35">
        <f t="shared" si="7"/>
        <v>685</v>
      </c>
      <c r="J8" s="35">
        <f t="shared" si="7"/>
        <v>703</v>
      </c>
      <c r="K8" s="35">
        <f t="shared" si="7"/>
        <v>1084</v>
      </c>
      <c r="L8" s="35">
        <f t="shared" si="7"/>
        <v>3825</v>
      </c>
      <c r="M8" s="35">
        <f t="shared" si="7"/>
        <v>5342</v>
      </c>
      <c r="N8" s="35">
        <f t="shared" si="7"/>
        <v>6221</v>
      </c>
      <c r="O8" s="35">
        <f t="shared" si="7"/>
        <v>7082</v>
      </c>
      <c r="P8" s="36">
        <f>SUM(D8:O8)</f>
        <v>25987</v>
      </c>
      <c r="Q8"/>
      <c r="R8" s="35">
        <f t="shared" ref="R8:AC9" si="8">SUM(R111,R233,R272)</f>
        <v>7947</v>
      </c>
      <c r="S8" s="35">
        <f t="shared" si="8"/>
        <v>12038</v>
      </c>
      <c r="T8" s="35">
        <f t="shared" si="8"/>
        <v>19842</v>
      </c>
      <c r="U8" s="35">
        <f t="shared" si="8"/>
        <v>20465</v>
      </c>
      <c r="V8" s="35">
        <f t="shared" si="8"/>
        <v>18969</v>
      </c>
      <c r="W8" s="35">
        <f t="shared" si="8"/>
        <v>25776</v>
      </c>
      <c r="X8" s="35">
        <f t="shared" si="8"/>
        <v>32682</v>
      </c>
      <c r="Y8" s="35">
        <f t="shared" si="8"/>
        <v>39397</v>
      </c>
      <c r="Z8" s="35">
        <f t="shared" si="8"/>
        <v>49323</v>
      </c>
      <c r="AA8" s="35">
        <f t="shared" si="8"/>
        <v>55166</v>
      </c>
      <c r="AB8" s="35">
        <f t="shared" si="8"/>
        <v>59447</v>
      </c>
      <c r="AC8" s="35">
        <f t="shared" si="8"/>
        <v>64904</v>
      </c>
      <c r="AD8" s="36">
        <f>SUM(R8:AC8)</f>
        <v>405956</v>
      </c>
      <c r="AE8"/>
      <c r="AF8" s="35">
        <f t="shared" ref="AF8:AQ9" si="9">SUM(AF111,AF233,AF272)</f>
        <v>62086</v>
      </c>
      <c r="AG8" s="35">
        <f t="shared" si="9"/>
        <v>60103</v>
      </c>
      <c r="AH8" s="35" t="e">
        <f t="shared" si="9"/>
        <v>#VALUE!</v>
      </c>
      <c r="AI8" s="35" t="e">
        <f t="shared" si="9"/>
        <v>#VALUE!</v>
      </c>
      <c r="AJ8" s="35" t="e">
        <f t="shared" si="9"/>
        <v>#VALUE!</v>
      </c>
      <c r="AK8" s="37" t="e">
        <f t="shared" si="9"/>
        <v>#VALUE!</v>
      </c>
      <c r="AL8" s="37" t="e">
        <f t="shared" si="9"/>
        <v>#VALUE!</v>
      </c>
      <c r="AM8" s="37" t="e">
        <f t="shared" si="9"/>
        <v>#VALUE!</v>
      </c>
      <c r="AN8" s="37" t="e">
        <f t="shared" si="9"/>
        <v>#VALUE!</v>
      </c>
      <c r="AO8" s="37" t="e">
        <f t="shared" si="9"/>
        <v>#VALUE!</v>
      </c>
      <c r="AP8" s="37" t="e">
        <f t="shared" si="9"/>
        <v>#VALUE!</v>
      </c>
      <c r="AQ8" s="37" t="e">
        <f t="shared" si="9"/>
        <v>#VALUE!</v>
      </c>
      <c r="AR8" s="38" t="e">
        <f>SUM(AF8:AQ8)</f>
        <v>#VALUE!</v>
      </c>
      <c r="AS8"/>
      <c r="AT8" s="37" t="e">
        <f t="shared" ref="AT8:BE8" si="10">SUM(AT111,AT233,AT272)</f>
        <v>#VALUE!</v>
      </c>
      <c r="AU8" s="37" t="e">
        <f t="shared" si="10"/>
        <v>#VALUE!</v>
      </c>
      <c r="AV8" s="37" t="e">
        <f t="shared" si="10"/>
        <v>#VALUE!</v>
      </c>
      <c r="AW8" s="37" t="e">
        <f t="shared" si="10"/>
        <v>#VALUE!</v>
      </c>
      <c r="AX8" s="37" t="e">
        <f t="shared" si="10"/>
        <v>#VALUE!</v>
      </c>
      <c r="AY8" s="37" t="e">
        <f t="shared" si="10"/>
        <v>#VALUE!</v>
      </c>
      <c r="AZ8" s="37" t="e">
        <f t="shared" si="10"/>
        <v>#VALUE!</v>
      </c>
      <c r="BA8" s="37" t="e">
        <f t="shared" si="10"/>
        <v>#VALUE!</v>
      </c>
      <c r="BB8" s="37" t="e">
        <f t="shared" si="10"/>
        <v>#VALUE!</v>
      </c>
      <c r="BC8" s="37" t="e">
        <f t="shared" si="10"/>
        <v>#VALUE!</v>
      </c>
      <c r="BD8" s="37" t="e">
        <f t="shared" si="10"/>
        <v>#VALUE!</v>
      </c>
      <c r="BE8" s="37" t="e">
        <f t="shared" si="10"/>
        <v>#VALUE!</v>
      </c>
      <c r="BF8" s="38" t="e">
        <f>SUM(AT8:BE8)</f>
        <v>#VALUE!</v>
      </c>
      <c r="BG8"/>
      <c r="BH8" s="37" t="e">
        <f t="shared" ref="BH8:BS8" si="11">SUM(BH111,BH233,BH272)</f>
        <v>#VALUE!</v>
      </c>
      <c r="BI8" s="37" t="e">
        <f t="shared" si="11"/>
        <v>#VALUE!</v>
      </c>
      <c r="BJ8" s="37" t="e">
        <f t="shared" si="11"/>
        <v>#VALUE!</v>
      </c>
      <c r="BK8" s="37" t="e">
        <f t="shared" si="11"/>
        <v>#VALUE!</v>
      </c>
      <c r="BL8" s="37" t="e">
        <f t="shared" si="11"/>
        <v>#VALUE!</v>
      </c>
      <c r="BM8" s="37" t="e">
        <f t="shared" si="11"/>
        <v>#VALUE!</v>
      </c>
      <c r="BN8" s="37" t="e">
        <f t="shared" si="11"/>
        <v>#VALUE!</v>
      </c>
      <c r="BO8" s="37" t="e">
        <f t="shared" si="11"/>
        <v>#VALUE!</v>
      </c>
      <c r="BP8" s="37" t="e">
        <f t="shared" si="11"/>
        <v>#VALUE!</v>
      </c>
      <c r="BQ8" s="37" t="e">
        <f t="shared" si="11"/>
        <v>#VALUE!</v>
      </c>
      <c r="BR8" s="37" t="e">
        <f t="shared" si="11"/>
        <v>#VALUE!</v>
      </c>
      <c r="BS8" s="37" t="e">
        <f t="shared" si="11"/>
        <v>#VALUE!</v>
      </c>
      <c r="BT8" s="38" t="e">
        <f>SUM(BH8:BS8)</f>
        <v>#VALUE!</v>
      </c>
    </row>
    <row r="9" spans="1:72" s="28" customFormat="1" x14ac:dyDescent="0.25">
      <c r="A9" s="26"/>
      <c r="B9" s="34" t="s">
        <v>36</v>
      </c>
      <c r="C9"/>
      <c r="D9" s="35">
        <f>SUBTOTAL(9,D10:D15)</f>
        <v>190501</v>
      </c>
      <c r="E9" s="35">
        <f t="shared" ref="E9:P9" si="12">SUBTOTAL(9,E10:E15)</f>
        <v>184379</v>
      </c>
      <c r="F9" s="35">
        <f t="shared" si="12"/>
        <v>229507</v>
      </c>
      <c r="G9" s="35">
        <f t="shared" si="12"/>
        <v>245138</v>
      </c>
      <c r="H9" s="35">
        <f t="shared" si="12"/>
        <v>301029</v>
      </c>
      <c r="I9" s="35">
        <f t="shared" si="12"/>
        <v>284958</v>
      </c>
      <c r="J9" s="35">
        <f t="shared" si="12"/>
        <v>318226</v>
      </c>
      <c r="K9" s="35">
        <f t="shared" si="12"/>
        <v>371372</v>
      </c>
      <c r="L9" s="35">
        <f t="shared" si="12"/>
        <v>353154</v>
      </c>
      <c r="M9" s="35">
        <f t="shared" si="12"/>
        <v>436638</v>
      </c>
      <c r="N9" s="35">
        <f t="shared" si="12"/>
        <v>462733</v>
      </c>
      <c r="O9" s="35">
        <f t="shared" si="12"/>
        <v>552664</v>
      </c>
      <c r="P9" s="36">
        <f t="shared" si="12"/>
        <v>3930299</v>
      </c>
      <c r="Q9"/>
      <c r="R9" s="35">
        <f t="shared" si="8"/>
        <v>467430</v>
      </c>
      <c r="S9" s="35">
        <f t="shared" si="8"/>
        <v>458552</v>
      </c>
      <c r="T9" s="35">
        <f t="shared" si="8"/>
        <v>510494</v>
      </c>
      <c r="U9" s="35">
        <f t="shared" si="8"/>
        <v>473800</v>
      </c>
      <c r="V9" s="35">
        <f t="shared" si="8"/>
        <v>444621</v>
      </c>
      <c r="W9" s="35">
        <f t="shared" si="8"/>
        <v>402553</v>
      </c>
      <c r="X9" s="35">
        <f t="shared" si="8"/>
        <v>386882</v>
      </c>
      <c r="Y9" s="35">
        <f t="shared" si="8"/>
        <v>275419</v>
      </c>
      <c r="Z9" s="35">
        <f t="shared" si="8"/>
        <v>225471</v>
      </c>
      <c r="AA9" s="35">
        <f t="shared" si="8"/>
        <v>214126</v>
      </c>
      <c r="AB9" s="35">
        <f t="shared" si="8"/>
        <v>198121</v>
      </c>
      <c r="AC9" s="35">
        <f t="shared" si="8"/>
        <v>299883</v>
      </c>
      <c r="AD9" s="36">
        <f>SUM(R9:AC9)</f>
        <v>4357352</v>
      </c>
      <c r="AE9"/>
      <c r="AF9" s="35">
        <f t="shared" si="9"/>
        <v>310702</v>
      </c>
      <c r="AG9" s="35">
        <f t="shared" si="9"/>
        <v>315169</v>
      </c>
      <c r="AH9" s="35" t="e">
        <f>SUBTOTAL(9,AH10:AH15)</f>
        <v>#VALUE!</v>
      </c>
      <c r="AI9" s="35" t="e">
        <f t="shared" ref="AI9:AQ9" si="13">SUBTOTAL(9,AI10:AI15)</f>
        <v>#VALUE!</v>
      </c>
      <c r="AJ9" s="35" t="e">
        <f t="shared" si="13"/>
        <v>#VALUE!</v>
      </c>
      <c r="AK9" s="37" t="e">
        <f t="shared" si="13"/>
        <v>#VALUE!</v>
      </c>
      <c r="AL9" s="37" t="e">
        <f t="shared" si="13"/>
        <v>#VALUE!</v>
      </c>
      <c r="AM9" s="37" t="e">
        <f t="shared" si="13"/>
        <v>#VALUE!</v>
      </c>
      <c r="AN9" s="37" t="e">
        <f t="shared" si="13"/>
        <v>#VALUE!</v>
      </c>
      <c r="AO9" s="37" t="e">
        <f t="shared" si="13"/>
        <v>#VALUE!</v>
      </c>
      <c r="AP9" s="37" t="e">
        <f t="shared" si="13"/>
        <v>#VALUE!</v>
      </c>
      <c r="AQ9" s="37" t="e">
        <f t="shared" si="13"/>
        <v>#VALUE!</v>
      </c>
      <c r="AR9" s="38" t="e">
        <f>SUM(AF9:AQ9)</f>
        <v>#VALUE!</v>
      </c>
      <c r="AS9"/>
      <c r="AT9" s="37" t="e">
        <f t="shared" ref="AT9:BF9" si="14">SUBTOTAL(9,AT10:AT15)</f>
        <v>#VALUE!</v>
      </c>
      <c r="AU9" s="37" t="e">
        <f t="shared" si="14"/>
        <v>#VALUE!</v>
      </c>
      <c r="AV9" s="37" t="e">
        <f t="shared" si="14"/>
        <v>#VALUE!</v>
      </c>
      <c r="AW9" s="37" t="e">
        <f t="shared" si="14"/>
        <v>#VALUE!</v>
      </c>
      <c r="AX9" s="37" t="e">
        <f t="shared" si="14"/>
        <v>#VALUE!</v>
      </c>
      <c r="AY9" s="37" t="e">
        <f t="shared" si="14"/>
        <v>#VALUE!</v>
      </c>
      <c r="AZ9" s="37" t="e">
        <f t="shared" si="14"/>
        <v>#VALUE!</v>
      </c>
      <c r="BA9" s="37" t="e">
        <f t="shared" si="14"/>
        <v>#VALUE!</v>
      </c>
      <c r="BB9" s="37" t="e">
        <f t="shared" si="14"/>
        <v>#VALUE!</v>
      </c>
      <c r="BC9" s="37" t="e">
        <f t="shared" si="14"/>
        <v>#VALUE!</v>
      </c>
      <c r="BD9" s="37" t="e">
        <f t="shared" si="14"/>
        <v>#VALUE!</v>
      </c>
      <c r="BE9" s="37" t="e">
        <f t="shared" si="14"/>
        <v>#VALUE!</v>
      </c>
      <c r="BF9" s="38" t="e">
        <f t="shared" si="14"/>
        <v>#VALUE!</v>
      </c>
      <c r="BG9"/>
      <c r="BH9" s="37" t="e">
        <f t="shared" ref="BH9:BT9" si="15">SUBTOTAL(9,BH10:BH15)</f>
        <v>#VALUE!</v>
      </c>
      <c r="BI9" s="37" t="e">
        <f t="shared" si="15"/>
        <v>#VALUE!</v>
      </c>
      <c r="BJ9" s="37" t="e">
        <f t="shared" si="15"/>
        <v>#VALUE!</v>
      </c>
      <c r="BK9" s="37" t="e">
        <f t="shared" si="15"/>
        <v>#VALUE!</v>
      </c>
      <c r="BL9" s="37" t="e">
        <f t="shared" si="15"/>
        <v>#VALUE!</v>
      </c>
      <c r="BM9" s="37" t="e">
        <f t="shared" si="15"/>
        <v>#VALUE!</v>
      </c>
      <c r="BN9" s="37" t="e">
        <f t="shared" si="15"/>
        <v>#VALUE!</v>
      </c>
      <c r="BO9" s="37" t="e">
        <f t="shared" si="15"/>
        <v>#VALUE!</v>
      </c>
      <c r="BP9" s="37" t="e">
        <f t="shared" si="15"/>
        <v>#VALUE!</v>
      </c>
      <c r="BQ9" s="37" t="e">
        <f t="shared" si="15"/>
        <v>#VALUE!</v>
      </c>
      <c r="BR9" s="37" t="e">
        <f t="shared" si="15"/>
        <v>#VALUE!</v>
      </c>
      <c r="BS9" s="37" t="e">
        <f t="shared" si="15"/>
        <v>#VALUE!</v>
      </c>
      <c r="BT9" s="38" t="e">
        <f t="shared" si="15"/>
        <v>#VALUE!</v>
      </c>
    </row>
    <row r="10" spans="1:72" s="45" customFormat="1" ht="12.75" hidden="1" outlineLevel="2" x14ac:dyDescent="0.2">
      <c r="A10" s="39"/>
      <c r="B10" s="40" t="s">
        <v>9</v>
      </c>
      <c r="C10" s="16"/>
      <c r="D10" s="41">
        <f>SUM(D113,D235,0)</f>
        <v>30561</v>
      </c>
      <c r="E10" s="41">
        <f t="shared" ref="E10:O13" si="16">SUM(E113,E235,0)</f>
        <v>32180</v>
      </c>
      <c r="F10" s="41">
        <f t="shared" si="16"/>
        <v>40661</v>
      </c>
      <c r="G10" s="41">
        <f t="shared" si="16"/>
        <v>40516</v>
      </c>
      <c r="H10" s="41">
        <f t="shared" si="16"/>
        <v>43630</v>
      </c>
      <c r="I10" s="41">
        <f t="shared" si="16"/>
        <v>42543</v>
      </c>
      <c r="J10" s="41">
        <f t="shared" si="16"/>
        <v>46246</v>
      </c>
      <c r="K10" s="41">
        <f t="shared" si="16"/>
        <v>48572</v>
      </c>
      <c r="L10" s="41">
        <f t="shared" si="16"/>
        <v>46291</v>
      </c>
      <c r="M10" s="41">
        <f t="shared" si="16"/>
        <v>51390</v>
      </c>
      <c r="N10" s="41">
        <f t="shared" si="16"/>
        <v>49061</v>
      </c>
      <c r="O10" s="41">
        <f t="shared" si="16"/>
        <v>58443</v>
      </c>
      <c r="P10" s="42">
        <f t="shared" ref="P10:P15" si="17">SUM(D10:O10)</f>
        <v>530094</v>
      </c>
      <c r="Q10" s="16"/>
      <c r="R10" s="41">
        <f t="shared" ref="R10:AC13" si="18">SUM(R113,R235,0)</f>
        <v>48721</v>
      </c>
      <c r="S10" s="41">
        <f t="shared" si="18"/>
        <v>49538</v>
      </c>
      <c r="T10" s="41">
        <f t="shared" si="18"/>
        <v>54168</v>
      </c>
      <c r="U10" s="41">
        <f t="shared" si="18"/>
        <v>53030</v>
      </c>
      <c r="V10" s="41">
        <f t="shared" si="18"/>
        <v>54886</v>
      </c>
      <c r="W10" s="41">
        <f t="shared" si="18"/>
        <v>65879</v>
      </c>
      <c r="X10" s="41">
        <f t="shared" si="18"/>
        <v>65081</v>
      </c>
      <c r="Y10" s="41">
        <f t="shared" si="18"/>
        <v>69859</v>
      </c>
      <c r="Z10" s="41">
        <f t="shared" si="18"/>
        <v>70794</v>
      </c>
      <c r="AA10" s="41">
        <f t="shared" si="18"/>
        <v>69791</v>
      </c>
      <c r="AB10" s="41">
        <f t="shared" si="18"/>
        <v>63319</v>
      </c>
      <c r="AC10" s="41">
        <f t="shared" si="18"/>
        <v>83510</v>
      </c>
      <c r="AD10" s="42">
        <f t="shared" ref="AD10:AD15" si="19">SUM(R10:AC10)</f>
        <v>748576</v>
      </c>
      <c r="AE10" s="16"/>
      <c r="AF10" s="41">
        <f t="shared" ref="AF10:AQ13" si="20">SUM(AF113,AF235,0)</f>
        <v>71560</v>
      </c>
      <c r="AG10" s="41">
        <f t="shared" si="20"/>
        <v>74186</v>
      </c>
      <c r="AH10" s="41" t="e">
        <f t="shared" si="20"/>
        <v>#VALUE!</v>
      </c>
      <c r="AI10" s="41" t="e">
        <f t="shared" si="20"/>
        <v>#VALUE!</v>
      </c>
      <c r="AJ10" s="41" t="e">
        <f t="shared" si="20"/>
        <v>#VALUE!</v>
      </c>
      <c r="AK10" s="43" t="e">
        <f t="shared" si="20"/>
        <v>#VALUE!</v>
      </c>
      <c r="AL10" s="43" t="e">
        <f t="shared" si="20"/>
        <v>#VALUE!</v>
      </c>
      <c r="AM10" s="43" t="e">
        <f t="shared" si="20"/>
        <v>#VALUE!</v>
      </c>
      <c r="AN10" s="43" t="e">
        <f t="shared" si="20"/>
        <v>#VALUE!</v>
      </c>
      <c r="AO10" s="43" t="e">
        <f t="shared" si="20"/>
        <v>#VALUE!</v>
      </c>
      <c r="AP10" s="43" t="e">
        <f t="shared" si="20"/>
        <v>#VALUE!</v>
      </c>
      <c r="AQ10" s="43" t="e">
        <f t="shared" si="20"/>
        <v>#VALUE!</v>
      </c>
      <c r="AR10" s="44" t="e">
        <f t="shared" ref="AR10:AR15" si="21">SUM(AF10:AQ10)</f>
        <v>#VALUE!</v>
      </c>
      <c r="AS10" s="16"/>
      <c r="AT10" s="43" t="e">
        <f t="shared" ref="AT10:BE13" si="22">SUM(AT113,AT235,0)</f>
        <v>#VALUE!</v>
      </c>
      <c r="AU10" s="43" t="e">
        <f t="shared" si="22"/>
        <v>#VALUE!</v>
      </c>
      <c r="AV10" s="43" t="e">
        <f t="shared" si="22"/>
        <v>#VALUE!</v>
      </c>
      <c r="AW10" s="43" t="e">
        <f t="shared" si="22"/>
        <v>#VALUE!</v>
      </c>
      <c r="AX10" s="43" t="e">
        <f t="shared" si="22"/>
        <v>#VALUE!</v>
      </c>
      <c r="AY10" s="43" t="e">
        <f t="shared" si="22"/>
        <v>#VALUE!</v>
      </c>
      <c r="AZ10" s="43" t="e">
        <f t="shared" si="22"/>
        <v>#VALUE!</v>
      </c>
      <c r="BA10" s="43" t="e">
        <f t="shared" si="22"/>
        <v>#VALUE!</v>
      </c>
      <c r="BB10" s="43" t="e">
        <f t="shared" si="22"/>
        <v>#VALUE!</v>
      </c>
      <c r="BC10" s="43" t="e">
        <f t="shared" si="22"/>
        <v>#VALUE!</v>
      </c>
      <c r="BD10" s="43" t="e">
        <f t="shared" si="22"/>
        <v>#VALUE!</v>
      </c>
      <c r="BE10" s="43" t="e">
        <f t="shared" si="22"/>
        <v>#VALUE!</v>
      </c>
      <c r="BF10" s="44" t="e">
        <f t="shared" ref="BF10:BF15" si="23">SUM(AT10:BE10)</f>
        <v>#VALUE!</v>
      </c>
      <c r="BG10" s="16"/>
      <c r="BH10" s="43" t="e">
        <f t="shared" ref="BH10:BS13" si="24">SUM(BH113,BH235,0)</f>
        <v>#VALUE!</v>
      </c>
      <c r="BI10" s="43" t="e">
        <f t="shared" si="24"/>
        <v>#VALUE!</v>
      </c>
      <c r="BJ10" s="43" t="e">
        <f t="shared" si="24"/>
        <v>#VALUE!</v>
      </c>
      <c r="BK10" s="43" t="e">
        <f t="shared" si="24"/>
        <v>#VALUE!</v>
      </c>
      <c r="BL10" s="43" t="e">
        <f t="shared" si="24"/>
        <v>#VALUE!</v>
      </c>
      <c r="BM10" s="43" t="e">
        <f t="shared" si="24"/>
        <v>#VALUE!</v>
      </c>
      <c r="BN10" s="43" t="e">
        <f t="shared" si="24"/>
        <v>#VALUE!</v>
      </c>
      <c r="BO10" s="43" t="e">
        <f t="shared" si="24"/>
        <v>#VALUE!</v>
      </c>
      <c r="BP10" s="43" t="e">
        <f t="shared" si="24"/>
        <v>#VALUE!</v>
      </c>
      <c r="BQ10" s="43" t="e">
        <f t="shared" si="24"/>
        <v>#VALUE!</v>
      </c>
      <c r="BR10" s="43" t="e">
        <f t="shared" si="24"/>
        <v>#VALUE!</v>
      </c>
      <c r="BS10" s="43" t="e">
        <f t="shared" si="24"/>
        <v>#VALUE!</v>
      </c>
      <c r="BT10" s="44" t="e">
        <f t="shared" ref="BT10:BT15" si="25">SUM(BH10:BS10)</f>
        <v>#VALUE!</v>
      </c>
    </row>
    <row r="11" spans="1:72" s="45" customFormat="1" ht="12.75" hidden="1" outlineLevel="2" x14ac:dyDescent="0.2">
      <c r="A11" s="39"/>
      <c r="B11" s="40" t="s">
        <v>10</v>
      </c>
      <c r="C11" s="16"/>
      <c r="D11" s="41">
        <f>SUM(D114,D236,0)</f>
        <v>13486</v>
      </c>
      <c r="E11" s="41">
        <f t="shared" si="16"/>
        <v>13202</v>
      </c>
      <c r="F11" s="41">
        <f t="shared" si="16"/>
        <v>19374</v>
      </c>
      <c r="G11" s="41">
        <f t="shared" si="16"/>
        <v>22787</v>
      </c>
      <c r="H11" s="41">
        <f t="shared" si="16"/>
        <v>33372</v>
      </c>
      <c r="I11" s="41">
        <f t="shared" si="16"/>
        <v>39434</v>
      </c>
      <c r="J11" s="41">
        <f t="shared" si="16"/>
        <v>41706</v>
      </c>
      <c r="K11" s="41">
        <f t="shared" si="16"/>
        <v>37994</v>
      </c>
      <c r="L11" s="41">
        <f t="shared" si="16"/>
        <v>40955</v>
      </c>
      <c r="M11" s="41">
        <f t="shared" si="16"/>
        <v>55587</v>
      </c>
      <c r="N11" s="41">
        <f t="shared" si="16"/>
        <v>55073</v>
      </c>
      <c r="O11" s="41">
        <f t="shared" si="16"/>
        <v>75719</v>
      </c>
      <c r="P11" s="42">
        <f t="shared" si="17"/>
        <v>448689</v>
      </c>
      <c r="Q11" s="16"/>
      <c r="R11" s="41">
        <f t="shared" si="18"/>
        <v>68494</v>
      </c>
      <c r="S11" s="41">
        <f t="shared" si="18"/>
        <v>70459</v>
      </c>
      <c r="T11" s="41">
        <f t="shared" si="18"/>
        <v>75008</v>
      </c>
      <c r="U11" s="41">
        <f t="shared" si="18"/>
        <v>69244</v>
      </c>
      <c r="V11" s="41">
        <f t="shared" si="18"/>
        <v>78281</v>
      </c>
      <c r="W11" s="41">
        <f t="shared" si="18"/>
        <v>87379</v>
      </c>
      <c r="X11" s="41">
        <f t="shared" si="18"/>
        <v>94513</v>
      </c>
      <c r="Y11" s="41">
        <f t="shared" si="18"/>
        <v>105983</v>
      </c>
      <c r="Z11" s="41">
        <f t="shared" si="18"/>
        <v>105507</v>
      </c>
      <c r="AA11" s="41">
        <f t="shared" si="18"/>
        <v>107996</v>
      </c>
      <c r="AB11" s="41">
        <f t="shared" si="18"/>
        <v>102191</v>
      </c>
      <c r="AC11" s="41">
        <f t="shared" si="18"/>
        <v>167116</v>
      </c>
      <c r="AD11" s="42">
        <f t="shared" si="19"/>
        <v>1132171</v>
      </c>
      <c r="AE11" s="16"/>
      <c r="AF11" s="41">
        <f t="shared" si="20"/>
        <v>187372</v>
      </c>
      <c r="AG11" s="41">
        <f t="shared" si="20"/>
        <v>191392</v>
      </c>
      <c r="AH11" s="41" t="e">
        <f t="shared" si="20"/>
        <v>#VALUE!</v>
      </c>
      <c r="AI11" s="41" t="e">
        <f t="shared" si="20"/>
        <v>#VALUE!</v>
      </c>
      <c r="AJ11" s="41" t="e">
        <f t="shared" si="20"/>
        <v>#VALUE!</v>
      </c>
      <c r="AK11" s="43" t="e">
        <f t="shared" si="20"/>
        <v>#VALUE!</v>
      </c>
      <c r="AL11" s="43" t="e">
        <f t="shared" si="20"/>
        <v>#VALUE!</v>
      </c>
      <c r="AM11" s="43" t="e">
        <f t="shared" si="20"/>
        <v>#VALUE!</v>
      </c>
      <c r="AN11" s="43" t="e">
        <f t="shared" si="20"/>
        <v>#VALUE!</v>
      </c>
      <c r="AO11" s="43" t="e">
        <f t="shared" si="20"/>
        <v>#VALUE!</v>
      </c>
      <c r="AP11" s="43" t="e">
        <f t="shared" si="20"/>
        <v>#VALUE!</v>
      </c>
      <c r="AQ11" s="43" t="e">
        <f t="shared" si="20"/>
        <v>#VALUE!</v>
      </c>
      <c r="AR11" s="44" t="e">
        <f t="shared" si="21"/>
        <v>#VALUE!</v>
      </c>
      <c r="AS11" s="16"/>
      <c r="AT11" s="43" t="e">
        <f t="shared" si="22"/>
        <v>#VALUE!</v>
      </c>
      <c r="AU11" s="43" t="e">
        <f t="shared" si="22"/>
        <v>#VALUE!</v>
      </c>
      <c r="AV11" s="43" t="e">
        <f t="shared" si="22"/>
        <v>#VALUE!</v>
      </c>
      <c r="AW11" s="43" t="e">
        <f t="shared" si="22"/>
        <v>#VALUE!</v>
      </c>
      <c r="AX11" s="43" t="e">
        <f t="shared" si="22"/>
        <v>#VALUE!</v>
      </c>
      <c r="AY11" s="43" t="e">
        <f t="shared" si="22"/>
        <v>#VALUE!</v>
      </c>
      <c r="AZ11" s="43" t="e">
        <f t="shared" si="22"/>
        <v>#VALUE!</v>
      </c>
      <c r="BA11" s="43" t="e">
        <f t="shared" si="22"/>
        <v>#VALUE!</v>
      </c>
      <c r="BB11" s="43" t="e">
        <f t="shared" si="22"/>
        <v>#VALUE!</v>
      </c>
      <c r="BC11" s="43" t="e">
        <f t="shared" si="22"/>
        <v>#VALUE!</v>
      </c>
      <c r="BD11" s="43" t="e">
        <f t="shared" si="22"/>
        <v>#VALUE!</v>
      </c>
      <c r="BE11" s="43" t="e">
        <f t="shared" si="22"/>
        <v>#VALUE!</v>
      </c>
      <c r="BF11" s="44" t="e">
        <f t="shared" si="23"/>
        <v>#VALUE!</v>
      </c>
      <c r="BG11" s="16"/>
      <c r="BH11" s="43" t="e">
        <f t="shared" si="24"/>
        <v>#VALUE!</v>
      </c>
      <c r="BI11" s="43" t="e">
        <f t="shared" si="24"/>
        <v>#VALUE!</v>
      </c>
      <c r="BJ11" s="43" t="e">
        <f t="shared" si="24"/>
        <v>#VALUE!</v>
      </c>
      <c r="BK11" s="43" t="e">
        <f t="shared" si="24"/>
        <v>#VALUE!</v>
      </c>
      <c r="BL11" s="43" t="e">
        <f t="shared" si="24"/>
        <v>#VALUE!</v>
      </c>
      <c r="BM11" s="43" t="e">
        <f t="shared" si="24"/>
        <v>#VALUE!</v>
      </c>
      <c r="BN11" s="43" t="e">
        <f t="shared" si="24"/>
        <v>#VALUE!</v>
      </c>
      <c r="BO11" s="43" t="e">
        <f t="shared" si="24"/>
        <v>#VALUE!</v>
      </c>
      <c r="BP11" s="43" t="e">
        <f t="shared" si="24"/>
        <v>#VALUE!</v>
      </c>
      <c r="BQ11" s="43" t="e">
        <f t="shared" si="24"/>
        <v>#VALUE!</v>
      </c>
      <c r="BR11" s="43" t="e">
        <f t="shared" si="24"/>
        <v>#VALUE!</v>
      </c>
      <c r="BS11" s="43" t="e">
        <f t="shared" si="24"/>
        <v>#VALUE!</v>
      </c>
      <c r="BT11" s="44" t="e">
        <f t="shared" si="25"/>
        <v>#VALUE!</v>
      </c>
    </row>
    <row r="12" spans="1:72" s="45" customFormat="1" ht="12.75" hidden="1" outlineLevel="2" x14ac:dyDescent="0.2">
      <c r="A12" s="39"/>
      <c r="B12" s="40" t="s">
        <v>11</v>
      </c>
      <c r="C12" s="16"/>
      <c r="D12" s="41">
        <f>SUM(D115,D237,0)</f>
        <v>0</v>
      </c>
      <c r="E12" s="41">
        <f t="shared" si="16"/>
        <v>0</v>
      </c>
      <c r="F12" s="41">
        <f t="shared" si="16"/>
        <v>0</v>
      </c>
      <c r="G12" s="41">
        <f t="shared" si="16"/>
        <v>0</v>
      </c>
      <c r="H12" s="41">
        <f t="shared" si="16"/>
        <v>0</v>
      </c>
      <c r="I12" s="41">
        <f t="shared" si="16"/>
        <v>0</v>
      </c>
      <c r="J12" s="41">
        <f t="shared" si="16"/>
        <v>0</v>
      </c>
      <c r="K12" s="41">
        <f t="shared" si="16"/>
        <v>0</v>
      </c>
      <c r="L12" s="41">
        <f t="shared" si="16"/>
        <v>0</v>
      </c>
      <c r="M12" s="41">
        <f t="shared" si="16"/>
        <v>0</v>
      </c>
      <c r="N12" s="41">
        <f t="shared" si="16"/>
        <v>0</v>
      </c>
      <c r="O12" s="41">
        <f t="shared" si="16"/>
        <v>0</v>
      </c>
      <c r="P12" s="42">
        <f t="shared" si="17"/>
        <v>0</v>
      </c>
      <c r="Q12" s="16"/>
      <c r="R12" s="41">
        <f t="shared" si="18"/>
        <v>0</v>
      </c>
      <c r="S12" s="41">
        <f t="shared" si="18"/>
        <v>0</v>
      </c>
      <c r="T12" s="41">
        <f t="shared" si="18"/>
        <v>0</v>
      </c>
      <c r="U12" s="41">
        <f t="shared" si="18"/>
        <v>0</v>
      </c>
      <c r="V12" s="41">
        <f t="shared" si="18"/>
        <v>0</v>
      </c>
      <c r="W12" s="41">
        <f t="shared" si="18"/>
        <v>0</v>
      </c>
      <c r="X12" s="41">
        <f t="shared" si="18"/>
        <v>59</v>
      </c>
      <c r="Y12" s="41">
        <f t="shared" si="18"/>
        <v>5459</v>
      </c>
      <c r="Z12" s="41">
        <f t="shared" si="18"/>
        <v>9916</v>
      </c>
      <c r="AA12" s="41">
        <f t="shared" si="18"/>
        <v>11366</v>
      </c>
      <c r="AB12" s="41">
        <f t="shared" si="18"/>
        <v>11210</v>
      </c>
      <c r="AC12" s="41">
        <f t="shared" si="18"/>
        <v>18889</v>
      </c>
      <c r="AD12" s="42">
        <f t="shared" si="19"/>
        <v>56899</v>
      </c>
      <c r="AE12" s="16"/>
      <c r="AF12" s="41">
        <f t="shared" si="20"/>
        <v>21500</v>
      </c>
      <c r="AG12" s="41">
        <f t="shared" si="20"/>
        <v>19841</v>
      </c>
      <c r="AH12" s="41" t="e">
        <f t="shared" si="20"/>
        <v>#VALUE!</v>
      </c>
      <c r="AI12" s="41" t="e">
        <f t="shared" si="20"/>
        <v>#VALUE!</v>
      </c>
      <c r="AJ12" s="41" t="e">
        <f t="shared" si="20"/>
        <v>#VALUE!</v>
      </c>
      <c r="AK12" s="43" t="e">
        <f t="shared" si="20"/>
        <v>#VALUE!</v>
      </c>
      <c r="AL12" s="43" t="e">
        <f t="shared" si="20"/>
        <v>#VALUE!</v>
      </c>
      <c r="AM12" s="43" t="e">
        <f t="shared" si="20"/>
        <v>#VALUE!</v>
      </c>
      <c r="AN12" s="43" t="e">
        <f t="shared" si="20"/>
        <v>#VALUE!</v>
      </c>
      <c r="AO12" s="43" t="e">
        <f t="shared" si="20"/>
        <v>#VALUE!</v>
      </c>
      <c r="AP12" s="43" t="e">
        <f t="shared" si="20"/>
        <v>#VALUE!</v>
      </c>
      <c r="AQ12" s="43" t="e">
        <f t="shared" si="20"/>
        <v>#VALUE!</v>
      </c>
      <c r="AR12" s="44" t="e">
        <f t="shared" si="21"/>
        <v>#VALUE!</v>
      </c>
      <c r="AS12" s="16"/>
      <c r="AT12" s="43" t="e">
        <f t="shared" si="22"/>
        <v>#VALUE!</v>
      </c>
      <c r="AU12" s="43" t="e">
        <f t="shared" si="22"/>
        <v>#VALUE!</v>
      </c>
      <c r="AV12" s="43" t="e">
        <f t="shared" si="22"/>
        <v>#VALUE!</v>
      </c>
      <c r="AW12" s="43" t="e">
        <f t="shared" si="22"/>
        <v>#VALUE!</v>
      </c>
      <c r="AX12" s="43" t="e">
        <f t="shared" si="22"/>
        <v>#VALUE!</v>
      </c>
      <c r="AY12" s="43" t="e">
        <f t="shared" si="22"/>
        <v>#VALUE!</v>
      </c>
      <c r="AZ12" s="43" t="e">
        <f t="shared" si="22"/>
        <v>#VALUE!</v>
      </c>
      <c r="BA12" s="43" t="e">
        <f t="shared" si="22"/>
        <v>#VALUE!</v>
      </c>
      <c r="BB12" s="43" t="e">
        <f t="shared" si="22"/>
        <v>#VALUE!</v>
      </c>
      <c r="BC12" s="43" t="e">
        <f t="shared" si="22"/>
        <v>#VALUE!</v>
      </c>
      <c r="BD12" s="43" t="e">
        <f t="shared" si="22"/>
        <v>#VALUE!</v>
      </c>
      <c r="BE12" s="43" t="e">
        <f t="shared" si="22"/>
        <v>#VALUE!</v>
      </c>
      <c r="BF12" s="44" t="e">
        <f t="shared" si="23"/>
        <v>#VALUE!</v>
      </c>
      <c r="BG12" s="16"/>
      <c r="BH12" s="43" t="e">
        <f t="shared" si="24"/>
        <v>#VALUE!</v>
      </c>
      <c r="BI12" s="43" t="e">
        <f t="shared" si="24"/>
        <v>#VALUE!</v>
      </c>
      <c r="BJ12" s="43" t="e">
        <f t="shared" si="24"/>
        <v>#VALUE!</v>
      </c>
      <c r="BK12" s="43" t="e">
        <f t="shared" si="24"/>
        <v>#VALUE!</v>
      </c>
      <c r="BL12" s="43" t="e">
        <f t="shared" si="24"/>
        <v>#VALUE!</v>
      </c>
      <c r="BM12" s="43" t="e">
        <f t="shared" si="24"/>
        <v>#VALUE!</v>
      </c>
      <c r="BN12" s="43" t="e">
        <f t="shared" si="24"/>
        <v>#VALUE!</v>
      </c>
      <c r="BO12" s="43" t="e">
        <f t="shared" si="24"/>
        <v>#VALUE!</v>
      </c>
      <c r="BP12" s="43" t="e">
        <f t="shared" si="24"/>
        <v>#VALUE!</v>
      </c>
      <c r="BQ12" s="43" t="e">
        <f t="shared" si="24"/>
        <v>#VALUE!</v>
      </c>
      <c r="BR12" s="43" t="e">
        <f t="shared" si="24"/>
        <v>#VALUE!</v>
      </c>
      <c r="BS12" s="43" t="e">
        <f t="shared" si="24"/>
        <v>#VALUE!</v>
      </c>
      <c r="BT12" s="44" t="e">
        <f t="shared" si="25"/>
        <v>#VALUE!</v>
      </c>
    </row>
    <row r="13" spans="1:72" s="45" customFormat="1" ht="12.75" hidden="1" outlineLevel="2" x14ac:dyDescent="0.2">
      <c r="A13" s="39"/>
      <c r="B13" s="40" t="s">
        <v>12</v>
      </c>
      <c r="C13" s="16"/>
      <c r="D13" s="41">
        <f>SUM(D116,D238,0)</f>
        <v>21</v>
      </c>
      <c r="E13" s="41">
        <f t="shared" si="16"/>
        <v>134</v>
      </c>
      <c r="F13" s="41">
        <f t="shared" si="16"/>
        <v>45</v>
      </c>
      <c r="G13" s="41">
        <f t="shared" si="16"/>
        <v>27</v>
      </c>
      <c r="H13" s="41">
        <f t="shared" si="16"/>
        <v>39</v>
      </c>
      <c r="I13" s="41">
        <f t="shared" si="16"/>
        <v>28</v>
      </c>
      <c r="J13" s="41">
        <f t="shared" si="16"/>
        <v>45</v>
      </c>
      <c r="K13" s="41">
        <f t="shared" si="16"/>
        <v>68</v>
      </c>
      <c r="L13" s="41">
        <f t="shared" si="16"/>
        <v>85</v>
      </c>
      <c r="M13" s="41">
        <f t="shared" si="16"/>
        <v>151</v>
      </c>
      <c r="N13" s="41">
        <f t="shared" si="16"/>
        <v>428</v>
      </c>
      <c r="O13" s="41">
        <f t="shared" si="16"/>
        <v>932</v>
      </c>
      <c r="P13" s="42">
        <f t="shared" si="17"/>
        <v>2003</v>
      </c>
      <c r="Q13" s="16"/>
      <c r="R13" s="41">
        <f t="shared" si="18"/>
        <v>1028</v>
      </c>
      <c r="S13" s="41">
        <f t="shared" si="18"/>
        <v>1112</v>
      </c>
      <c r="T13" s="41">
        <f t="shared" si="18"/>
        <v>1270</v>
      </c>
      <c r="U13" s="41">
        <f t="shared" si="18"/>
        <v>1234</v>
      </c>
      <c r="V13" s="41">
        <f t="shared" si="18"/>
        <v>1527</v>
      </c>
      <c r="W13" s="41">
        <f t="shared" si="18"/>
        <v>1645</v>
      </c>
      <c r="X13" s="41">
        <f t="shared" si="18"/>
        <v>1982</v>
      </c>
      <c r="Y13" s="41">
        <f t="shared" si="18"/>
        <v>1954</v>
      </c>
      <c r="Z13" s="41">
        <f t="shared" si="18"/>
        <v>1105</v>
      </c>
      <c r="AA13" s="41">
        <f t="shared" si="18"/>
        <v>1071</v>
      </c>
      <c r="AB13" s="41">
        <f t="shared" si="18"/>
        <v>1688</v>
      </c>
      <c r="AC13" s="41">
        <f t="shared" si="18"/>
        <v>2106</v>
      </c>
      <c r="AD13" s="42">
        <f t="shared" si="19"/>
        <v>17722</v>
      </c>
      <c r="AE13" s="16"/>
      <c r="AF13" s="41">
        <f t="shared" si="20"/>
        <v>1653</v>
      </c>
      <c r="AG13" s="41">
        <f t="shared" si="20"/>
        <v>1095</v>
      </c>
      <c r="AH13" s="41">
        <f t="shared" si="20"/>
        <v>1349</v>
      </c>
      <c r="AI13" s="41">
        <f t="shared" si="20"/>
        <v>1628</v>
      </c>
      <c r="AJ13" s="41">
        <f t="shared" si="20"/>
        <v>874</v>
      </c>
      <c r="AK13" s="43">
        <f t="shared" si="20"/>
        <v>2403</v>
      </c>
      <c r="AL13" s="43">
        <f t="shared" si="20"/>
        <v>2840</v>
      </c>
      <c r="AM13" s="43">
        <f t="shared" si="20"/>
        <v>2981</v>
      </c>
      <c r="AN13" s="43">
        <f t="shared" si="20"/>
        <v>3128</v>
      </c>
      <c r="AO13" s="43">
        <f t="shared" si="20"/>
        <v>3287</v>
      </c>
      <c r="AP13" s="43">
        <f t="shared" si="20"/>
        <v>3449</v>
      </c>
      <c r="AQ13" s="43">
        <f t="shared" si="20"/>
        <v>3622</v>
      </c>
      <c r="AR13" s="44">
        <f t="shared" si="21"/>
        <v>28309</v>
      </c>
      <c r="AS13" s="16"/>
      <c r="AT13" s="43">
        <f t="shared" si="22"/>
        <v>3802</v>
      </c>
      <c r="AU13" s="43">
        <f t="shared" si="22"/>
        <v>3992</v>
      </c>
      <c r="AV13" s="43">
        <f t="shared" si="22"/>
        <v>4190</v>
      </c>
      <c r="AW13" s="43">
        <f t="shared" si="22"/>
        <v>4399</v>
      </c>
      <c r="AX13" s="43">
        <f t="shared" si="22"/>
        <v>4619</v>
      </c>
      <c r="AY13" s="43">
        <f t="shared" si="22"/>
        <v>4853</v>
      </c>
      <c r="AZ13" s="43">
        <f t="shared" si="22"/>
        <v>5094</v>
      </c>
      <c r="BA13" s="43">
        <f t="shared" si="22"/>
        <v>5346</v>
      </c>
      <c r="BB13" s="43">
        <f t="shared" si="22"/>
        <v>5616</v>
      </c>
      <c r="BC13" s="43">
        <f t="shared" si="22"/>
        <v>5893</v>
      </c>
      <c r="BD13" s="43">
        <f t="shared" si="22"/>
        <v>6188</v>
      </c>
      <c r="BE13" s="43">
        <f t="shared" si="22"/>
        <v>6498</v>
      </c>
      <c r="BF13" s="44">
        <f t="shared" si="23"/>
        <v>60490</v>
      </c>
      <c r="BG13" s="16"/>
      <c r="BH13" s="43">
        <f t="shared" si="24"/>
        <v>6826</v>
      </c>
      <c r="BI13" s="43">
        <f t="shared" si="24"/>
        <v>7164</v>
      </c>
      <c r="BJ13" s="43">
        <f t="shared" si="24"/>
        <v>7520</v>
      </c>
      <c r="BK13" s="43">
        <f t="shared" si="24"/>
        <v>7898</v>
      </c>
      <c r="BL13" s="43">
        <f t="shared" si="24"/>
        <v>8294</v>
      </c>
      <c r="BM13" s="43">
        <f t="shared" si="24"/>
        <v>8708</v>
      </c>
      <c r="BN13" s="43">
        <f t="shared" si="24"/>
        <v>9144</v>
      </c>
      <c r="BO13" s="43">
        <f t="shared" si="24"/>
        <v>9601</v>
      </c>
      <c r="BP13" s="43">
        <f t="shared" si="24"/>
        <v>10084</v>
      </c>
      <c r="BQ13" s="43">
        <f t="shared" si="24"/>
        <v>10588</v>
      </c>
      <c r="BR13" s="43">
        <f t="shared" si="24"/>
        <v>11117</v>
      </c>
      <c r="BS13" s="43">
        <f t="shared" si="24"/>
        <v>11675</v>
      </c>
      <c r="BT13" s="44">
        <f t="shared" si="25"/>
        <v>108619</v>
      </c>
    </row>
    <row r="14" spans="1:72" s="45" customFormat="1" ht="12.75" hidden="1" outlineLevel="2" x14ac:dyDescent="0.2">
      <c r="A14" s="39"/>
      <c r="B14" s="40" t="s">
        <v>13</v>
      </c>
      <c r="C14" s="16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2">
        <f t="shared" si="17"/>
        <v>0</v>
      </c>
      <c r="Q14" s="16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2">
        <f t="shared" si="19"/>
        <v>0</v>
      </c>
      <c r="AE14" s="16"/>
      <c r="AF14" s="41"/>
      <c r="AG14" s="41"/>
      <c r="AH14" s="41"/>
      <c r="AI14" s="41"/>
      <c r="AJ14" s="41"/>
      <c r="AK14" s="43"/>
      <c r="AL14" s="43">
        <f>AL117</f>
        <v>35000</v>
      </c>
      <c r="AM14" s="43">
        <f t="shared" ref="AM14:AQ14" si="26">AM117</f>
        <v>225000</v>
      </c>
      <c r="AN14" s="43">
        <f t="shared" si="26"/>
        <v>652500</v>
      </c>
      <c r="AO14" s="43">
        <f t="shared" si="26"/>
        <v>1275000</v>
      </c>
      <c r="AP14" s="43">
        <f t="shared" si="26"/>
        <v>2105000</v>
      </c>
      <c r="AQ14" s="43">
        <f t="shared" si="26"/>
        <v>2998500</v>
      </c>
      <c r="AR14" s="44">
        <f t="shared" si="21"/>
        <v>7291000</v>
      </c>
      <c r="AS14" s="16"/>
      <c r="AT14" s="43">
        <f t="shared" ref="AT14:BE14" si="27">AT117</f>
        <v>3770000</v>
      </c>
      <c r="AU14" s="43">
        <f t="shared" si="27"/>
        <v>4451000</v>
      </c>
      <c r="AV14" s="43">
        <f t="shared" si="27"/>
        <v>4756000</v>
      </c>
      <c r="AW14" s="43">
        <f t="shared" si="27"/>
        <v>4920000</v>
      </c>
      <c r="AX14" s="43">
        <f t="shared" si="27"/>
        <v>4920000</v>
      </c>
      <c r="AY14" s="43">
        <f t="shared" si="27"/>
        <v>4920000</v>
      </c>
      <c r="AZ14" s="43">
        <f t="shared" si="27"/>
        <v>4990000</v>
      </c>
      <c r="BA14" s="43">
        <f t="shared" si="27"/>
        <v>5090000</v>
      </c>
      <c r="BB14" s="43">
        <f t="shared" si="27"/>
        <v>5125000</v>
      </c>
      <c r="BC14" s="43">
        <f t="shared" si="27"/>
        <v>5280000</v>
      </c>
      <c r="BD14" s="43">
        <f t="shared" si="27"/>
        <v>5330000</v>
      </c>
      <c r="BE14" s="43">
        <f t="shared" si="27"/>
        <v>5412000</v>
      </c>
      <c r="BF14" s="44">
        <f t="shared" si="23"/>
        <v>58964000</v>
      </c>
      <c r="BG14" s="16"/>
      <c r="BH14" s="43">
        <f t="shared" ref="BH14:BS14" si="28">BH117</f>
        <v>5412000</v>
      </c>
      <c r="BI14" s="43">
        <f t="shared" si="28"/>
        <v>5412000</v>
      </c>
      <c r="BJ14" s="43">
        <f t="shared" si="28"/>
        <v>5412000</v>
      </c>
      <c r="BK14" s="43">
        <f t="shared" si="28"/>
        <v>5412000</v>
      </c>
      <c r="BL14" s="43">
        <f t="shared" si="28"/>
        <v>5412000</v>
      </c>
      <c r="BM14" s="43">
        <f t="shared" si="28"/>
        <v>5412000</v>
      </c>
      <c r="BN14" s="43">
        <f t="shared" si="28"/>
        <v>5489000.0000000009</v>
      </c>
      <c r="BO14" s="43">
        <f t="shared" si="28"/>
        <v>5599000.0000000009</v>
      </c>
      <c r="BP14" s="43">
        <f t="shared" si="28"/>
        <v>5637500.0000000009</v>
      </c>
      <c r="BQ14" s="43">
        <f t="shared" si="28"/>
        <v>5808000</v>
      </c>
      <c r="BR14" s="43">
        <f t="shared" si="28"/>
        <v>5863000</v>
      </c>
      <c r="BS14" s="43">
        <f t="shared" si="28"/>
        <v>5953200.0000000009</v>
      </c>
      <c r="BT14" s="44">
        <f t="shared" si="25"/>
        <v>66821700</v>
      </c>
    </row>
    <row r="15" spans="1:72" s="45" customFormat="1" ht="12.75" hidden="1" outlineLevel="2" x14ac:dyDescent="0.2">
      <c r="A15" s="39"/>
      <c r="B15" s="40" t="s">
        <v>18</v>
      </c>
      <c r="C15" s="16"/>
      <c r="D15" s="41">
        <f>SUM(D118,D239,D273)</f>
        <v>146433</v>
      </c>
      <c r="E15" s="41">
        <f t="shared" ref="E15:O15" si="29">SUM(E118,E239,E273)</f>
        <v>138863</v>
      </c>
      <c r="F15" s="41">
        <f t="shared" si="29"/>
        <v>169427</v>
      </c>
      <c r="G15" s="41">
        <f t="shared" si="29"/>
        <v>181808</v>
      </c>
      <c r="H15" s="41">
        <f t="shared" si="29"/>
        <v>223988</v>
      </c>
      <c r="I15" s="41">
        <f t="shared" si="29"/>
        <v>202953</v>
      </c>
      <c r="J15" s="41">
        <f t="shared" si="29"/>
        <v>230229</v>
      </c>
      <c r="K15" s="41">
        <f t="shared" si="29"/>
        <v>284738</v>
      </c>
      <c r="L15" s="41">
        <f t="shared" si="29"/>
        <v>265823</v>
      </c>
      <c r="M15" s="41">
        <f t="shared" si="29"/>
        <v>329510</v>
      </c>
      <c r="N15" s="41">
        <f t="shared" si="29"/>
        <v>358171</v>
      </c>
      <c r="O15" s="41">
        <f t="shared" si="29"/>
        <v>417570</v>
      </c>
      <c r="P15" s="42">
        <f t="shared" si="17"/>
        <v>2949513</v>
      </c>
      <c r="Q15" s="16"/>
      <c r="R15" s="41">
        <f t="shared" ref="R15:AC17" si="30">SUM(R118,R239,R273)</f>
        <v>329311</v>
      </c>
      <c r="S15" s="41">
        <f t="shared" si="30"/>
        <v>315024</v>
      </c>
      <c r="T15" s="41">
        <f t="shared" si="30"/>
        <v>345006</v>
      </c>
      <c r="U15" s="41">
        <f t="shared" si="30"/>
        <v>324276</v>
      </c>
      <c r="V15" s="41">
        <f t="shared" si="30"/>
        <v>293014</v>
      </c>
      <c r="W15" s="41">
        <f t="shared" si="30"/>
        <v>227796</v>
      </c>
      <c r="X15" s="41">
        <f t="shared" si="30"/>
        <v>211334</v>
      </c>
      <c r="Y15" s="41">
        <f t="shared" si="30"/>
        <v>77007</v>
      </c>
      <c r="Z15" s="41">
        <f t="shared" si="30"/>
        <v>21897</v>
      </c>
      <c r="AA15" s="41">
        <f t="shared" si="30"/>
        <v>6351</v>
      </c>
      <c r="AB15" s="41">
        <f t="shared" si="30"/>
        <v>5096</v>
      </c>
      <c r="AC15" s="41">
        <f t="shared" si="30"/>
        <v>3300</v>
      </c>
      <c r="AD15" s="42">
        <f t="shared" si="19"/>
        <v>2159412</v>
      </c>
      <c r="AE15" s="16"/>
      <c r="AF15" s="41">
        <f t="shared" ref="AF15:AQ17" si="31">SUM(AF118,AF239,AF273)</f>
        <v>3629</v>
      </c>
      <c r="AG15" s="41">
        <f t="shared" si="31"/>
        <v>3538</v>
      </c>
      <c r="AH15" s="41" t="e">
        <f t="shared" si="31"/>
        <v>#VALUE!</v>
      </c>
      <c r="AI15" s="41" t="e">
        <f t="shared" si="31"/>
        <v>#VALUE!</v>
      </c>
      <c r="AJ15" s="41" t="e">
        <f t="shared" si="31"/>
        <v>#VALUE!</v>
      </c>
      <c r="AK15" s="43" t="e">
        <f t="shared" si="31"/>
        <v>#VALUE!</v>
      </c>
      <c r="AL15" s="43" t="e">
        <f t="shared" si="31"/>
        <v>#VALUE!</v>
      </c>
      <c r="AM15" s="43" t="e">
        <f t="shared" si="31"/>
        <v>#VALUE!</v>
      </c>
      <c r="AN15" s="43" t="e">
        <f t="shared" si="31"/>
        <v>#VALUE!</v>
      </c>
      <c r="AO15" s="43" t="e">
        <f t="shared" si="31"/>
        <v>#VALUE!</v>
      </c>
      <c r="AP15" s="43" t="e">
        <f t="shared" si="31"/>
        <v>#VALUE!</v>
      </c>
      <c r="AQ15" s="43" t="e">
        <f t="shared" si="31"/>
        <v>#VALUE!</v>
      </c>
      <c r="AR15" s="44" t="e">
        <f t="shared" si="21"/>
        <v>#VALUE!</v>
      </c>
      <c r="AS15" s="16"/>
      <c r="AT15" s="43" t="e">
        <f t="shared" ref="AT15:BE17" si="32">SUM(AT118,AT239,AT273)</f>
        <v>#VALUE!</v>
      </c>
      <c r="AU15" s="43" t="e">
        <f t="shared" si="32"/>
        <v>#VALUE!</v>
      </c>
      <c r="AV15" s="43" t="e">
        <f t="shared" si="32"/>
        <v>#VALUE!</v>
      </c>
      <c r="AW15" s="43" t="e">
        <f t="shared" si="32"/>
        <v>#VALUE!</v>
      </c>
      <c r="AX15" s="43" t="e">
        <f t="shared" si="32"/>
        <v>#VALUE!</v>
      </c>
      <c r="AY15" s="43" t="e">
        <f t="shared" si="32"/>
        <v>#VALUE!</v>
      </c>
      <c r="AZ15" s="43" t="e">
        <f t="shared" si="32"/>
        <v>#VALUE!</v>
      </c>
      <c r="BA15" s="43" t="e">
        <f t="shared" si="32"/>
        <v>#VALUE!</v>
      </c>
      <c r="BB15" s="43" t="e">
        <f t="shared" si="32"/>
        <v>#VALUE!</v>
      </c>
      <c r="BC15" s="43" t="e">
        <f t="shared" si="32"/>
        <v>#VALUE!</v>
      </c>
      <c r="BD15" s="43" t="e">
        <f t="shared" si="32"/>
        <v>#VALUE!</v>
      </c>
      <c r="BE15" s="43" t="e">
        <f t="shared" si="32"/>
        <v>#VALUE!</v>
      </c>
      <c r="BF15" s="44" t="e">
        <f t="shared" si="23"/>
        <v>#VALUE!</v>
      </c>
      <c r="BG15" s="16"/>
      <c r="BH15" s="43" t="e">
        <f t="shared" ref="BH15:BS17" si="33">SUM(BH118,BH239,BH273)</f>
        <v>#VALUE!</v>
      </c>
      <c r="BI15" s="43" t="e">
        <f t="shared" si="33"/>
        <v>#VALUE!</v>
      </c>
      <c r="BJ15" s="43" t="e">
        <f t="shared" si="33"/>
        <v>#VALUE!</v>
      </c>
      <c r="BK15" s="43" t="e">
        <f t="shared" si="33"/>
        <v>#VALUE!</v>
      </c>
      <c r="BL15" s="43" t="e">
        <f t="shared" si="33"/>
        <v>#VALUE!</v>
      </c>
      <c r="BM15" s="43" t="e">
        <f t="shared" si="33"/>
        <v>#VALUE!</v>
      </c>
      <c r="BN15" s="43" t="e">
        <f t="shared" si="33"/>
        <v>#VALUE!</v>
      </c>
      <c r="BO15" s="43" t="e">
        <f t="shared" si="33"/>
        <v>#VALUE!</v>
      </c>
      <c r="BP15" s="43" t="e">
        <f t="shared" si="33"/>
        <v>#VALUE!</v>
      </c>
      <c r="BQ15" s="43" t="e">
        <f t="shared" si="33"/>
        <v>#VALUE!</v>
      </c>
      <c r="BR15" s="43" t="e">
        <f t="shared" si="33"/>
        <v>#VALUE!</v>
      </c>
      <c r="BS15" s="43" t="e">
        <f t="shared" si="33"/>
        <v>#VALUE!</v>
      </c>
      <c r="BT15" s="44" t="e">
        <f t="shared" si="25"/>
        <v>#VALUE!</v>
      </c>
    </row>
    <row r="16" spans="1:72" s="28" customFormat="1" collapsed="1" x14ac:dyDescent="0.25">
      <c r="A16" s="26"/>
      <c r="B16" s="34" t="s">
        <v>37</v>
      </c>
      <c r="C16"/>
      <c r="D16" s="35">
        <f t="shared" ref="D16:O17" si="34">SUM(D119,D240,D274)</f>
        <v>12511</v>
      </c>
      <c r="E16" s="35">
        <f t="shared" si="34"/>
        <v>12803</v>
      </c>
      <c r="F16" s="35">
        <f t="shared" si="34"/>
        <v>16403</v>
      </c>
      <c r="G16" s="35">
        <f t="shared" si="34"/>
        <v>17508</v>
      </c>
      <c r="H16" s="35">
        <f t="shared" si="34"/>
        <v>25716</v>
      </c>
      <c r="I16" s="35">
        <f t="shared" si="34"/>
        <v>23860</v>
      </c>
      <c r="J16" s="35">
        <f t="shared" si="34"/>
        <v>29340</v>
      </c>
      <c r="K16" s="35">
        <f t="shared" si="34"/>
        <v>29472</v>
      </c>
      <c r="L16" s="35">
        <f t="shared" si="34"/>
        <v>30937</v>
      </c>
      <c r="M16" s="35">
        <f t="shared" si="34"/>
        <v>34517</v>
      </c>
      <c r="N16" s="35">
        <f t="shared" si="34"/>
        <v>36814</v>
      </c>
      <c r="O16" s="35">
        <f t="shared" si="34"/>
        <v>40145</v>
      </c>
      <c r="P16" s="36">
        <f>SUM(D16:O16)</f>
        <v>310026</v>
      </c>
      <c r="Q16"/>
      <c r="R16" s="35">
        <f t="shared" si="30"/>
        <v>59890</v>
      </c>
      <c r="S16" s="35">
        <f t="shared" si="30"/>
        <v>69355</v>
      </c>
      <c r="T16" s="35">
        <f t="shared" si="30"/>
        <v>75785</v>
      </c>
      <c r="U16" s="35">
        <f t="shared" si="30"/>
        <v>76038</v>
      </c>
      <c r="V16" s="35">
        <f t="shared" si="30"/>
        <v>70317</v>
      </c>
      <c r="W16" s="35">
        <f t="shared" si="30"/>
        <v>73098</v>
      </c>
      <c r="X16" s="35">
        <f t="shared" si="30"/>
        <v>83172</v>
      </c>
      <c r="Y16" s="35">
        <f t="shared" si="30"/>
        <v>89484</v>
      </c>
      <c r="Z16" s="35">
        <f t="shared" si="30"/>
        <v>99625</v>
      </c>
      <c r="AA16" s="35">
        <f t="shared" si="30"/>
        <v>100763</v>
      </c>
      <c r="AB16" s="35">
        <f t="shared" si="30"/>
        <v>89733</v>
      </c>
      <c r="AC16" s="35">
        <f t="shared" si="30"/>
        <v>97256</v>
      </c>
      <c r="AD16" s="36">
        <f>SUM(R16:AC16)</f>
        <v>984516</v>
      </c>
      <c r="AE16"/>
      <c r="AF16" s="35">
        <f t="shared" si="31"/>
        <v>85487</v>
      </c>
      <c r="AG16" s="35">
        <f t="shared" si="31"/>
        <v>88154</v>
      </c>
      <c r="AH16" s="35" t="e">
        <f t="shared" si="31"/>
        <v>#VALUE!</v>
      </c>
      <c r="AI16" s="35" t="e">
        <f t="shared" si="31"/>
        <v>#VALUE!</v>
      </c>
      <c r="AJ16" s="35" t="e">
        <f t="shared" si="31"/>
        <v>#VALUE!</v>
      </c>
      <c r="AK16" s="37" t="e">
        <f t="shared" si="31"/>
        <v>#VALUE!</v>
      </c>
      <c r="AL16" s="37" t="e">
        <f t="shared" si="31"/>
        <v>#VALUE!</v>
      </c>
      <c r="AM16" s="37" t="e">
        <f t="shared" si="31"/>
        <v>#VALUE!</v>
      </c>
      <c r="AN16" s="37" t="e">
        <f t="shared" si="31"/>
        <v>#VALUE!</v>
      </c>
      <c r="AO16" s="37" t="e">
        <f t="shared" si="31"/>
        <v>#VALUE!</v>
      </c>
      <c r="AP16" s="37" t="e">
        <f t="shared" si="31"/>
        <v>#VALUE!</v>
      </c>
      <c r="AQ16" s="37" t="e">
        <f t="shared" si="31"/>
        <v>#VALUE!</v>
      </c>
      <c r="AR16" s="38" t="e">
        <f>SUM(AF16:AQ16)</f>
        <v>#VALUE!</v>
      </c>
      <c r="AS16"/>
      <c r="AT16" s="37" t="e">
        <f t="shared" si="32"/>
        <v>#VALUE!</v>
      </c>
      <c r="AU16" s="37" t="e">
        <f t="shared" si="32"/>
        <v>#VALUE!</v>
      </c>
      <c r="AV16" s="37" t="e">
        <f t="shared" si="32"/>
        <v>#VALUE!</v>
      </c>
      <c r="AW16" s="37" t="e">
        <f t="shared" si="32"/>
        <v>#VALUE!</v>
      </c>
      <c r="AX16" s="37" t="e">
        <f t="shared" si="32"/>
        <v>#VALUE!</v>
      </c>
      <c r="AY16" s="37" t="e">
        <f t="shared" si="32"/>
        <v>#VALUE!</v>
      </c>
      <c r="AZ16" s="37" t="e">
        <f t="shared" si="32"/>
        <v>#VALUE!</v>
      </c>
      <c r="BA16" s="37" t="e">
        <f t="shared" si="32"/>
        <v>#VALUE!</v>
      </c>
      <c r="BB16" s="37" t="e">
        <f t="shared" si="32"/>
        <v>#VALUE!</v>
      </c>
      <c r="BC16" s="37" t="e">
        <f t="shared" si="32"/>
        <v>#VALUE!</v>
      </c>
      <c r="BD16" s="37" t="e">
        <f t="shared" si="32"/>
        <v>#VALUE!</v>
      </c>
      <c r="BE16" s="37" t="e">
        <f t="shared" si="32"/>
        <v>#VALUE!</v>
      </c>
      <c r="BF16" s="38" t="e">
        <f>SUM(AT16:BE16)</f>
        <v>#VALUE!</v>
      </c>
      <c r="BG16"/>
      <c r="BH16" s="37" t="e">
        <f t="shared" si="33"/>
        <v>#VALUE!</v>
      </c>
      <c r="BI16" s="37" t="e">
        <f t="shared" si="33"/>
        <v>#VALUE!</v>
      </c>
      <c r="BJ16" s="37" t="e">
        <f t="shared" si="33"/>
        <v>#VALUE!</v>
      </c>
      <c r="BK16" s="37" t="e">
        <f t="shared" si="33"/>
        <v>#VALUE!</v>
      </c>
      <c r="BL16" s="37" t="e">
        <f t="shared" si="33"/>
        <v>#VALUE!</v>
      </c>
      <c r="BM16" s="37" t="e">
        <f t="shared" si="33"/>
        <v>#VALUE!</v>
      </c>
      <c r="BN16" s="37" t="e">
        <f t="shared" si="33"/>
        <v>#VALUE!</v>
      </c>
      <c r="BO16" s="37" t="e">
        <f t="shared" si="33"/>
        <v>#VALUE!</v>
      </c>
      <c r="BP16" s="37" t="e">
        <f t="shared" si="33"/>
        <v>#VALUE!</v>
      </c>
      <c r="BQ16" s="37" t="e">
        <f t="shared" si="33"/>
        <v>#VALUE!</v>
      </c>
      <c r="BR16" s="37" t="e">
        <f t="shared" si="33"/>
        <v>#VALUE!</v>
      </c>
      <c r="BS16" s="37" t="e">
        <f t="shared" si="33"/>
        <v>#VALUE!</v>
      </c>
      <c r="BT16" s="38" t="e">
        <f>SUM(BH16:BS16)</f>
        <v>#VALUE!</v>
      </c>
    </row>
    <row r="17" spans="1:72" s="28" customFormat="1" x14ac:dyDescent="0.25">
      <c r="A17" s="26"/>
      <c r="B17" s="34" t="s">
        <v>38</v>
      </c>
      <c r="C17"/>
      <c r="D17" s="35">
        <f t="shared" si="34"/>
        <v>1351</v>
      </c>
      <c r="E17" s="35">
        <f t="shared" si="34"/>
        <v>1816</v>
      </c>
      <c r="F17" s="35">
        <f t="shared" si="34"/>
        <v>2047</v>
      </c>
      <c r="G17" s="35">
        <f t="shared" si="34"/>
        <v>2310</v>
      </c>
      <c r="H17" s="35">
        <f t="shared" si="34"/>
        <v>2675</v>
      </c>
      <c r="I17" s="35">
        <f t="shared" si="34"/>
        <v>6214</v>
      </c>
      <c r="J17" s="35">
        <f t="shared" si="34"/>
        <v>3130</v>
      </c>
      <c r="K17" s="35">
        <f t="shared" si="34"/>
        <v>3797</v>
      </c>
      <c r="L17" s="35">
        <f t="shared" si="34"/>
        <v>4887</v>
      </c>
      <c r="M17" s="35">
        <f t="shared" si="34"/>
        <v>5568</v>
      </c>
      <c r="N17" s="35">
        <f t="shared" si="34"/>
        <v>7880</v>
      </c>
      <c r="O17" s="35">
        <f t="shared" si="34"/>
        <v>5924</v>
      </c>
      <c r="P17" s="36">
        <f>SUM(D17:O17)</f>
        <v>47599</v>
      </c>
      <c r="Q17"/>
      <c r="R17" s="35">
        <f t="shared" si="30"/>
        <v>8952</v>
      </c>
      <c r="S17" s="35">
        <f t="shared" si="30"/>
        <v>11998</v>
      </c>
      <c r="T17" s="35">
        <f t="shared" si="30"/>
        <v>16203</v>
      </c>
      <c r="U17" s="35">
        <f t="shared" si="30"/>
        <v>14622</v>
      </c>
      <c r="V17" s="35">
        <f t="shared" si="30"/>
        <v>14434</v>
      </c>
      <c r="W17" s="35">
        <f t="shared" si="30"/>
        <v>11315</v>
      </c>
      <c r="X17" s="35">
        <f t="shared" si="30"/>
        <v>10915</v>
      </c>
      <c r="Y17" s="35">
        <f t="shared" si="30"/>
        <v>11280</v>
      </c>
      <c r="Z17" s="35">
        <f t="shared" si="30"/>
        <v>14403</v>
      </c>
      <c r="AA17" s="35">
        <f t="shared" si="30"/>
        <v>18062</v>
      </c>
      <c r="AB17" s="35">
        <f t="shared" si="30"/>
        <v>20185</v>
      </c>
      <c r="AC17" s="35">
        <f t="shared" si="30"/>
        <v>22749</v>
      </c>
      <c r="AD17" s="36">
        <f>SUM(R17:AC17)</f>
        <v>175118</v>
      </c>
      <c r="AE17"/>
      <c r="AF17" s="35">
        <f t="shared" si="31"/>
        <v>26179</v>
      </c>
      <c r="AG17" s="35">
        <f t="shared" si="31"/>
        <v>16812</v>
      </c>
      <c r="AH17" s="35" t="e">
        <f t="shared" si="31"/>
        <v>#VALUE!</v>
      </c>
      <c r="AI17" s="35" t="e">
        <f t="shared" si="31"/>
        <v>#VALUE!</v>
      </c>
      <c r="AJ17" s="35" t="e">
        <f t="shared" si="31"/>
        <v>#VALUE!</v>
      </c>
      <c r="AK17" s="37" t="e">
        <f t="shared" si="31"/>
        <v>#VALUE!</v>
      </c>
      <c r="AL17" s="37" t="e">
        <f t="shared" si="31"/>
        <v>#VALUE!</v>
      </c>
      <c r="AM17" s="37" t="e">
        <f t="shared" si="31"/>
        <v>#VALUE!</v>
      </c>
      <c r="AN17" s="37" t="e">
        <f t="shared" si="31"/>
        <v>#VALUE!</v>
      </c>
      <c r="AO17" s="37" t="e">
        <f t="shared" si="31"/>
        <v>#VALUE!</v>
      </c>
      <c r="AP17" s="37" t="e">
        <f t="shared" si="31"/>
        <v>#VALUE!</v>
      </c>
      <c r="AQ17" s="37" t="e">
        <f t="shared" si="31"/>
        <v>#VALUE!</v>
      </c>
      <c r="AR17" s="38" t="e">
        <f>SUM(AF17:AQ17)</f>
        <v>#VALUE!</v>
      </c>
      <c r="AS17"/>
      <c r="AT17" s="37" t="e">
        <f t="shared" si="32"/>
        <v>#VALUE!</v>
      </c>
      <c r="AU17" s="37" t="e">
        <f t="shared" si="32"/>
        <v>#VALUE!</v>
      </c>
      <c r="AV17" s="37" t="e">
        <f t="shared" si="32"/>
        <v>#VALUE!</v>
      </c>
      <c r="AW17" s="37" t="e">
        <f t="shared" si="32"/>
        <v>#VALUE!</v>
      </c>
      <c r="AX17" s="37" t="e">
        <f t="shared" si="32"/>
        <v>#VALUE!</v>
      </c>
      <c r="AY17" s="37" t="e">
        <f t="shared" si="32"/>
        <v>#VALUE!</v>
      </c>
      <c r="AZ17" s="37" t="e">
        <f t="shared" si="32"/>
        <v>#VALUE!</v>
      </c>
      <c r="BA17" s="37" t="e">
        <f t="shared" si="32"/>
        <v>#VALUE!</v>
      </c>
      <c r="BB17" s="37" t="e">
        <f t="shared" si="32"/>
        <v>#VALUE!</v>
      </c>
      <c r="BC17" s="37" t="e">
        <f t="shared" si="32"/>
        <v>#VALUE!</v>
      </c>
      <c r="BD17" s="37" t="e">
        <f t="shared" si="32"/>
        <v>#VALUE!</v>
      </c>
      <c r="BE17" s="37" t="e">
        <f t="shared" si="32"/>
        <v>#VALUE!</v>
      </c>
      <c r="BF17" s="38" t="e">
        <f>SUM(AT17:BE17)</f>
        <v>#VALUE!</v>
      </c>
      <c r="BG17"/>
      <c r="BH17" s="37" t="e">
        <f t="shared" si="33"/>
        <v>#VALUE!</v>
      </c>
      <c r="BI17" s="37" t="e">
        <f t="shared" si="33"/>
        <v>#VALUE!</v>
      </c>
      <c r="BJ17" s="37" t="e">
        <f t="shared" si="33"/>
        <v>#VALUE!</v>
      </c>
      <c r="BK17" s="37" t="e">
        <f t="shared" si="33"/>
        <v>#VALUE!</v>
      </c>
      <c r="BL17" s="37" t="e">
        <f t="shared" si="33"/>
        <v>#VALUE!</v>
      </c>
      <c r="BM17" s="37" t="e">
        <f t="shared" si="33"/>
        <v>#VALUE!</v>
      </c>
      <c r="BN17" s="37" t="e">
        <f t="shared" si="33"/>
        <v>#VALUE!</v>
      </c>
      <c r="BO17" s="37" t="e">
        <f t="shared" si="33"/>
        <v>#VALUE!</v>
      </c>
      <c r="BP17" s="37" t="e">
        <f t="shared" si="33"/>
        <v>#VALUE!</v>
      </c>
      <c r="BQ17" s="37" t="e">
        <f t="shared" si="33"/>
        <v>#VALUE!</v>
      </c>
      <c r="BR17" s="37" t="e">
        <f t="shared" si="33"/>
        <v>#VALUE!</v>
      </c>
      <c r="BS17" s="37" t="e">
        <f t="shared" si="33"/>
        <v>#VALUE!</v>
      </c>
      <c r="BT17" s="38" t="e">
        <f>SUM(BH17:BS17)</f>
        <v>#VALUE!</v>
      </c>
    </row>
    <row r="18" spans="1:72" s="28" customFormat="1" x14ac:dyDescent="0.25">
      <c r="A18" s="26"/>
      <c r="B18" s="34"/>
      <c r="C18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6"/>
      <c r="Q18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6"/>
      <c r="AE18"/>
      <c r="AF18" s="35"/>
      <c r="AG18" s="35"/>
      <c r="AH18" s="35"/>
      <c r="AI18" s="35"/>
      <c r="AJ18" s="35"/>
      <c r="AK18" s="37"/>
      <c r="AL18" s="37"/>
      <c r="AM18" s="37"/>
      <c r="AN18" s="37"/>
      <c r="AO18" s="37"/>
      <c r="AP18" s="37"/>
      <c r="AQ18" s="37"/>
      <c r="AR18" s="38"/>
      <c r="AS18"/>
      <c r="AT18" s="37"/>
      <c r="AU18" s="37"/>
      <c r="AV18" s="37"/>
      <c r="AW18" s="37"/>
      <c r="AX18" s="37"/>
      <c r="AY18" s="37"/>
      <c r="AZ18" s="37"/>
      <c r="BA18" s="37"/>
      <c r="BB18" s="37"/>
      <c r="BC18" s="37"/>
      <c r="BD18" s="37"/>
      <c r="BE18" s="37"/>
      <c r="BF18" s="38"/>
      <c r="BG18"/>
      <c r="BH18" s="37"/>
      <c r="BI18" s="37"/>
      <c r="BJ18" s="37"/>
      <c r="BK18" s="37"/>
      <c r="BL18" s="37"/>
      <c r="BM18" s="37"/>
      <c r="BN18" s="37"/>
      <c r="BO18" s="37"/>
      <c r="BP18" s="37"/>
      <c r="BQ18" s="37"/>
      <c r="BR18" s="37"/>
      <c r="BS18" s="37"/>
      <c r="BT18" s="38"/>
    </row>
    <row r="19" spans="1:72" x14ac:dyDescent="0.25">
      <c r="AR19" s="46"/>
      <c r="BF19" s="46"/>
      <c r="BT19" s="46"/>
    </row>
    <row r="20" spans="1:72" ht="15" hidden="1" customHeight="1" outlineLevel="1" x14ac:dyDescent="0.25">
      <c r="B20" s="5" t="s">
        <v>16</v>
      </c>
      <c r="AR20" s="46"/>
      <c r="BF20" s="46"/>
      <c r="BT20" s="46"/>
    </row>
    <row r="21" spans="1:72" ht="15" hidden="1" customHeight="1" outlineLevel="1" x14ac:dyDescent="0.25">
      <c r="B21" s="6" t="s">
        <v>39</v>
      </c>
      <c r="D21" s="7">
        <f t="shared" ref="D21:P21" si="35">SUBTOTAL(4,D22:D30)</f>
        <v>971</v>
      </c>
      <c r="E21" s="7">
        <f t="shared" si="35"/>
        <v>1032</v>
      </c>
      <c r="F21" s="7">
        <f t="shared" si="35"/>
        <v>1269</v>
      </c>
      <c r="G21" s="7">
        <f t="shared" si="35"/>
        <v>1523</v>
      </c>
      <c r="H21" s="7">
        <f t="shared" si="35"/>
        <v>1998</v>
      </c>
      <c r="I21" s="7">
        <f t="shared" si="35"/>
        <v>1970</v>
      </c>
      <c r="J21" s="7">
        <f t="shared" si="35"/>
        <v>2144</v>
      </c>
      <c r="K21" s="7">
        <f t="shared" si="35"/>
        <v>2197</v>
      </c>
      <c r="L21" s="7">
        <f t="shared" si="35"/>
        <v>2292</v>
      </c>
      <c r="M21" s="7">
        <f t="shared" si="35"/>
        <v>2349</v>
      </c>
      <c r="N21" s="7">
        <f t="shared" si="35"/>
        <v>2445</v>
      </c>
      <c r="O21" s="7">
        <f t="shared" si="35"/>
        <v>2417</v>
      </c>
      <c r="P21" s="8">
        <f t="shared" si="35"/>
        <v>2417</v>
      </c>
      <c r="R21" s="7">
        <f t="shared" ref="R21:AD21" si="36">SUBTOTAL(4,R22:R30)</f>
        <v>2830</v>
      </c>
      <c r="S21" s="7">
        <f t="shared" si="36"/>
        <v>3004</v>
      </c>
      <c r="T21" s="7">
        <f t="shared" si="36"/>
        <v>3169</v>
      </c>
      <c r="U21" s="7">
        <f t="shared" si="36"/>
        <v>3241</v>
      </c>
      <c r="V21" s="7">
        <f t="shared" si="36"/>
        <v>3488</v>
      </c>
      <c r="W21" s="7">
        <f t="shared" si="36"/>
        <v>3617</v>
      </c>
      <c r="X21" s="7">
        <f t="shared" si="36"/>
        <v>3932</v>
      </c>
      <c r="Y21" s="7">
        <f t="shared" si="36"/>
        <v>4271</v>
      </c>
      <c r="Z21" s="7">
        <f t="shared" si="36"/>
        <v>4583</v>
      </c>
      <c r="AA21" s="7">
        <f t="shared" si="36"/>
        <v>4828</v>
      </c>
      <c r="AB21" s="7">
        <f t="shared" si="36"/>
        <v>4913</v>
      </c>
      <c r="AC21" s="7">
        <f t="shared" si="36"/>
        <v>4923</v>
      </c>
      <c r="AD21" s="8">
        <f t="shared" si="36"/>
        <v>4923</v>
      </c>
      <c r="AF21" s="7">
        <f t="shared" ref="AF21:AR21" si="37">SUBTOTAL(4,AF22:AF30)</f>
        <v>4799</v>
      </c>
      <c r="AG21" s="7">
        <f t="shared" si="37"/>
        <v>5050</v>
      </c>
      <c r="AH21" s="7" t="e">
        <f t="shared" si="37"/>
        <v>#VALUE!</v>
      </c>
      <c r="AI21" s="7" t="e">
        <f t="shared" si="37"/>
        <v>#VALUE!</v>
      </c>
      <c r="AJ21" s="7" t="e">
        <f t="shared" si="37"/>
        <v>#VALUE!</v>
      </c>
      <c r="AK21" s="9" t="e">
        <f t="shared" si="37"/>
        <v>#VALUE!</v>
      </c>
      <c r="AL21" s="9" t="e">
        <f t="shared" si="37"/>
        <v>#VALUE!</v>
      </c>
      <c r="AM21" s="9" t="e">
        <f t="shared" si="37"/>
        <v>#VALUE!</v>
      </c>
      <c r="AN21" s="9" t="e">
        <f t="shared" si="37"/>
        <v>#VALUE!</v>
      </c>
      <c r="AO21" s="9" t="e">
        <f t="shared" si="37"/>
        <v>#VALUE!</v>
      </c>
      <c r="AP21" s="9" t="e">
        <f t="shared" si="37"/>
        <v>#VALUE!</v>
      </c>
      <c r="AQ21" s="9" t="e">
        <f t="shared" si="37"/>
        <v>#VALUE!</v>
      </c>
      <c r="AR21" s="10" t="e">
        <f t="shared" si="37"/>
        <v>#VALUE!</v>
      </c>
      <c r="AT21" s="9" t="e">
        <f t="shared" ref="AT21:BF21" si="38">SUBTOTAL(4,AT22:AT30)</f>
        <v>#VALUE!</v>
      </c>
      <c r="AU21" s="9" t="e">
        <f t="shared" si="38"/>
        <v>#VALUE!</v>
      </c>
      <c r="AV21" s="9" t="e">
        <f t="shared" si="38"/>
        <v>#VALUE!</v>
      </c>
      <c r="AW21" s="9" t="e">
        <f t="shared" si="38"/>
        <v>#VALUE!</v>
      </c>
      <c r="AX21" s="9" t="e">
        <f t="shared" si="38"/>
        <v>#VALUE!</v>
      </c>
      <c r="AY21" s="9" t="e">
        <f t="shared" si="38"/>
        <v>#VALUE!</v>
      </c>
      <c r="AZ21" s="9" t="e">
        <f t="shared" si="38"/>
        <v>#VALUE!</v>
      </c>
      <c r="BA21" s="9" t="e">
        <f t="shared" si="38"/>
        <v>#VALUE!</v>
      </c>
      <c r="BB21" s="9" t="e">
        <f t="shared" si="38"/>
        <v>#VALUE!</v>
      </c>
      <c r="BC21" s="9" t="e">
        <f t="shared" si="38"/>
        <v>#VALUE!</v>
      </c>
      <c r="BD21" s="9" t="e">
        <f t="shared" si="38"/>
        <v>#VALUE!</v>
      </c>
      <c r="BE21" s="9" t="e">
        <f t="shared" si="38"/>
        <v>#VALUE!</v>
      </c>
      <c r="BF21" s="10" t="e">
        <f t="shared" si="38"/>
        <v>#VALUE!</v>
      </c>
      <c r="BH21" s="9" t="e">
        <f t="shared" ref="BH21:BT21" si="39">SUBTOTAL(4,BH22:BH30)</f>
        <v>#VALUE!</v>
      </c>
      <c r="BI21" s="9" t="e">
        <f t="shared" si="39"/>
        <v>#VALUE!</v>
      </c>
      <c r="BJ21" s="9" t="e">
        <f t="shared" si="39"/>
        <v>#VALUE!</v>
      </c>
      <c r="BK21" s="9" t="e">
        <f t="shared" si="39"/>
        <v>#VALUE!</v>
      </c>
      <c r="BL21" s="9" t="e">
        <f t="shared" si="39"/>
        <v>#VALUE!</v>
      </c>
      <c r="BM21" s="9" t="e">
        <f t="shared" si="39"/>
        <v>#VALUE!</v>
      </c>
      <c r="BN21" s="9" t="e">
        <f t="shared" si="39"/>
        <v>#VALUE!</v>
      </c>
      <c r="BO21" s="9" t="e">
        <f t="shared" si="39"/>
        <v>#VALUE!</v>
      </c>
      <c r="BP21" s="9" t="e">
        <f t="shared" si="39"/>
        <v>#VALUE!</v>
      </c>
      <c r="BQ21" s="9" t="e">
        <f t="shared" si="39"/>
        <v>#VALUE!</v>
      </c>
      <c r="BR21" s="9" t="e">
        <f t="shared" si="39"/>
        <v>#VALUE!</v>
      </c>
      <c r="BS21" s="9" t="e">
        <f t="shared" si="39"/>
        <v>#VALUE!</v>
      </c>
      <c r="BT21" s="10" t="e">
        <f t="shared" si="39"/>
        <v>#VALUE!</v>
      </c>
    </row>
    <row r="22" spans="1:72" ht="15" hidden="1" customHeight="1" outlineLevel="1" x14ac:dyDescent="0.25">
      <c r="B22" s="11" t="s">
        <v>35</v>
      </c>
      <c r="D22" s="12">
        <f t="shared" ref="D22:O30" si="40">SUM(D33,D44,D55,D66,D77,D88,D99)</f>
        <v>69</v>
      </c>
      <c r="E22" s="12">
        <f t="shared" si="40"/>
        <v>76</v>
      </c>
      <c r="F22" s="12">
        <f t="shared" si="40"/>
        <v>92</v>
      </c>
      <c r="G22" s="12">
        <f t="shared" si="40"/>
        <v>53</v>
      </c>
      <c r="H22" s="12">
        <f t="shared" si="40"/>
        <v>102</v>
      </c>
      <c r="I22" s="12">
        <f t="shared" si="40"/>
        <v>93</v>
      </c>
      <c r="J22" s="12">
        <f t="shared" si="40"/>
        <v>242</v>
      </c>
      <c r="K22" s="12">
        <f t="shared" si="40"/>
        <v>310</v>
      </c>
      <c r="L22" s="12">
        <f t="shared" si="40"/>
        <v>538</v>
      </c>
      <c r="M22" s="12">
        <f t="shared" si="40"/>
        <v>573</v>
      </c>
      <c r="N22" s="12">
        <f t="shared" si="40"/>
        <v>609</v>
      </c>
      <c r="O22" s="12">
        <f t="shared" si="40"/>
        <v>489</v>
      </c>
      <c r="P22" s="13">
        <f t="shared" ref="P22:P30" si="41">O22</f>
        <v>489</v>
      </c>
      <c r="R22" s="12">
        <f t="shared" ref="R22:AC26" si="42">SUM(R33,R44,R55,R66,R77,R88,R99)</f>
        <v>554</v>
      </c>
      <c r="S22" s="12">
        <f t="shared" si="42"/>
        <v>782</v>
      </c>
      <c r="T22" s="12">
        <f t="shared" si="42"/>
        <v>916</v>
      </c>
      <c r="U22" s="12">
        <f t="shared" si="42"/>
        <v>1042</v>
      </c>
      <c r="V22" s="12">
        <f t="shared" si="42"/>
        <v>1122</v>
      </c>
      <c r="W22" s="12">
        <f t="shared" si="42"/>
        <v>1249</v>
      </c>
      <c r="X22" s="12">
        <f t="shared" si="42"/>
        <v>1742</v>
      </c>
      <c r="Y22" s="12">
        <f t="shared" si="42"/>
        <v>2220</v>
      </c>
      <c r="Z22" s="12">
        <f t="shared" si="42"/>
        <v>2704</v>
      </c>
      <c r="AA22" s="12">
        <f t="shared" si="42"/>
        <v>2856</v>
      </c>
      <c r="AB22" s="12">
        <f t="shared" si="42"/>
        <v>2949</v>
      </c>
      <c r="AC22" s="12">
        <f t="shared" si="42"/>
        <v>2839</v>
      </c>
      <c r="AD22" s="13">
        <f t="shared" ref="AD22:AD30" si="43">AC22</f>
        <v>2839</v>
      </c>
      <c r="AF22" s="12">
        <f t="shared" ref="AF22:AQ26" si="44">SUM(AF33,AF44,AF55,AF66,AF77,AF88,AF99)</f>
        <v>2658</v>
      </c>
      <c r="AG22" s="12">
        <f t="shared" si="44"/>
        <v>2840</v>
      </c>
      <c r="AH22" s="12" t="e">
        <f t="shared" si="44"/>
        <v>#VALUE!</v>
      </c>
      <c r="AI22" s="12" t="e">
        <f t="shared" si="44"/>
        <v>#VALUE!</v>
      </c>
      <c r="AJ22" s="12" t="e">
        <f t="shared" si="44"/>
        <v>#VALUE!</v>
      </c>
      <c r="AK22" s="14" t="e">
        <f t="shared" si="44"/>
        <v>#VALUE!</v>
      </c>
      <c r="AL22" s="14" t="e">
        <f t="shared" si="44"/>
        <v>#VALUE!</v>
      </c>
      <c r="AM22" s="14" t="e">
        <f t="shared" si="44"/>
        <v>#VALUE!</v>
      </c>
      <c r="AN22" s="14" t="e">
        <f t="shared" si="44"/>
        <v>#VALUE!</v>
      </c>
      <c r="AO22" s="14" t="e">
        <f t="shared" si="44"/>
        <v>#VALUE!</v>
      </c>
      <c r="AP22" s="14" t="e">
        <f t="shared" si="44"/>
        <v>#VALUE!</v>
      </c>
      <c r="AQ22" s="14" t="e">
        <f t="shared" si="44"/>
        <v>#VALUE!</v>
      </c>
      <c r="AR22" s="47" t="e">
        <f t="shared" ref="AR22:AR30" si="45">AQ22</f>
        <v>#VALUE!</v>
      </c>
      <c r="AT22" s="14" t="e">
        <f t="shared" ref="AT22:BE26" si="46">SUM(AT33,AT44,AT55,AT66,AT77,AT88,AT99)</f>
        <v>#VALUE!</v>
      </c>
      <c r="AU22" s="14" t="e">
        <f t="shared" si="46"/>
        <v>#VALUE!</v>
      </c>
      <c r="AV22" s="14" t="e">
        <f t="shared" si="46"/>
        <v>#VALUE!</v>
      </c>
      <c r="AW22" s="14" t="e">
        <f t="shared" si="46"/>
        <v>#VALUE!</v>
      </c>
      <c r="AX22" s="14" t="e">
        <f t="shared" si="46"/>
        <v>#VALUE!</v>
      </c>
      <c r="AY22" s="14" t="e">
        <f t="shared" si="46"/>
        <v>#VALUE!</v>
      </c>
      <c r="AZ22" s="14" t="e">
        <f t="shared" si="46"/>
        <v>#VALUE!</v>
      </c>
      <c r="BA22" s="14" t="e">
        <f t="shared" si="46"/>
        <v>#VALUE!</v>
      </c>
      <c r="BB22" s="14" t="e">
        <f t="shared" si="46"/>
        <v>#VALUE!</v>
      </c>
      <c r="BC22" s="14" t="e">
        <f t="shared" si="46"/>
        <v>#VALUE!</v>
      </c>
      <c r="BD22" s="14" t="e">
        <f t="shared" si="46"/>
        <v>#VALUE!</v>
      </c>
      <c r="BE22" s="14" t="e">
        <f t="shared" si="46"/>
        <v>#VALUE!</v>
      </c>
      <c r="BF22" s="47" t="e">
        <f t="shared" ref="BF22:BF30" si="47">BE22</f>
        <v>#VALUE!</v>
      </c>
      <c r="BH22" s="14" t="e">
        <f t="shared" ref="BH22:BS26" si="48">SUM(BH33,BH44,BH55,BH66,BH77,BH88,BH99)</f>
        <v>#VALUE!</v>
      </c>
      <c r="BI22" s="14" t="e">
        <f t="shared" si="48"/>
        <v>#VALUE!</v>
      </c>
      <c r="BJ22" s="14" t="e">
        <f t="shared" si="48"/>
        <v>#VALUE!</v>
      </c>
      <c r="BK22" s="14" t="e">
        <f t="shared" si="48"/>
        <v>#VALUE!</v>
      </c>
      <c r="BL22" s="14" t="e">
        <f t="shared" si="48"/>
        <v>#VALUE!</v>
      </c>
      <c r="BM22" s="14" t="e">
        <f t="shared" si="48"/>
        <v>#VALUE!</v>
      </c>
      <c r="BN22" s="14" t="e">
        <f t="shared" si="48"/>
        <v>#VALUE!</v>
      </c>
      <c r="BO22" s="14" t="e">
        <f t="shared" si="48"/>
        <v>#VALUE!</v>
      </c>
      <c r="BP22" s="14" t="e">
        <f t="shared" si="48"/>
        <v>#VALUE!</v>
      </c>
      <c r="BQ22" s="14" t="e">
        <f t="shared" si="48"/>
        <v>#VALUE!</v>
      </c>
      <c r="BR22" s="14" t="e">
        <f t="shared" si="48"/>
        <v>#VALUE!</v>
      </c>
      <c r="BS22" s="14" t="e">
        <f t="shared" si="48"/>
        <v>#VALUE!</v>
      </c>
      <c r="BT22" s="47" t="e">
        <f t="shared" ref="BT22:BT30" si="49">BS22</f>
        <v>#VALUE!</v>
      </c>
    </row>
    <row r="23" spans="1:72" ht="15" hidden="1" customHeight="1" outlineLevel="1" x14ac:dyDescent="0.25">
      <c r="B23" s="11" t="s">
        <v>40</v>
      </c>
      <c r="D23" s="12">
        <f t="shared" si="40"/>
        <v>744</v>
      </c>
      <c r="E23" s="12">
        <f t="shared" si="40"/>
        <v>828</v>
      </c>
      <c r="F23" s="12">
        <f t="shared" si="40"/>
        <v>987</v>
      </c>
      <c r="G23" s="12">
        <f t="shared" si="40"/>
        <v>1192</v>
      </c>
      <c r="H23" s="12">
        <f t="shared" si="40"/>
        <v>1422</v>
      </c>
      <c r="I23" s="12">
        <f t="shared" si="40"/>
        <v>1549</v>
      </c>
      <c r="J23" s="12">
        <f t="shared" si="40"/>
        <v>1608</v>
      </c>
      <c r="K23" s="12">
        <f t="shared" si="40"/>
        <v>1720</v>
      </c>
      <c r="L23" s="12">
        <f t="shared" si="40"/>
        <v>1747</v>
      </c>
      <c r="M23" s="12">
        <f t="shared" si="40"/>
        <v>1867</v>
      </c>
      <c r="N23" s="12">
        <f t="shared" si="40"/>
        <v>1939</v>
      </c>
      <c r="O23" s="12">
        <f t="shared" si="40"/>
        <v>1923</v>
      </c>
      <c r="P23" s="13">
        <f t="shared" si="41"/>
        <v>1923</v>
      </c>
      <c r="Q23" s="13"/>
      <c r="R23" s="12">
        <f t="shared" si="42"/>
        <v>2009</v>
      </c>
      <c r="S23" s="12">
        <f t="shared" si="42"/>
        <v>2157</v>
      </c>
      <c r="T23" s="12">
        <f t="shared" si="42"/>
        <v>2283</v>
      </c>
      <c r="U23" s="12">
        <f t="shared" si="42"/>
        <v>2400</v>
      </c>
      <c r="V23" s="12">
        <f t="shared" si="42"/>
        <v>2586</v>
      </c>
      <c r="W23" s="12">
        <f t="shared" si="42"/>
        <v>2749</v>
      </c>
      <c r="X23" s="12">
        <f t="shared" si="42"/>
        <v>2877</v>
      </c>
      <c r="Y23" s="12">
        <f t="shared" si="42"/>
        <v>3189</v>
      </c>
      <c r="Z23" s="12">
        <f t="shared" si="42"/>
        <v>3449</v>
      </c>
      <c r="AA23" s="12">
        <f t="shared" si="42"/>
        <v>3652</v>
      </c>
      <c r="AB23" s="12">
        <f t="shared" si="42"/>
        <v>3826</v>
      </c>
      <c r="AC23" s="12">
        <f t="shared" si="42"/>
        <v>3820</v>
      </c>
      <c r="AD23" s="13">
        <f t="shared" si="43"/>
        <v>3820</v>
      </c>
      <c r="AE23" s="13"/>
      <c r="AF23" s="12">
        <f t="shared" si="44"/>
        <v>3899</v>
      </c>
      <c r="AG23" s="12">
        <f t="shared" si="44"/>
        <v>3989</v>
      </c>
      <c r="AH23" s="12">
        <f t="shared" si="44"/>
        <v>5014</v>
      </c>
      <c r="AI23" s="12" t="e">
        <f t="shared" si="44"/>
        <v>#VALUE!</v>
      </c>
      <c r="AJ23" s="12" t="e">
        <f t="shared" si="44"/>
        <v>#VALUE!</v>
      </c>
      <c r="AK23" s="14" t="e">
        <f t="shared" si="44"/>
        <v>#VALUE!</v>
      </c>
      <c r="AL23" s="14" t="e">
        <f t="shared" si="44"/>
        <v>#VALUE!</v>
      </c>
      <c r="AM23" s="14" t="e">
        <f t="shared" si="44"/>
        <v>#VALUE!</v>
      </c>
      <c r="AN23" s="14" t="e">
        <f t="shared" si="44"/>
        <v>#VALUE!</v>
      </c>
      <c r="AO23" s="14" t="e">
        <f t="shared" si="44"/>
        <v>#VALUE!</v>
      </c>
      <c r="AP23" s="14" t="e">
        <f t="shared" si="44"/>
        <v>#VALUE!</v>
      </c>
      <c r="AQ23" s="14" t="e">
        <f t="shared" si="44"/>
        <v>#VALUE!</v>
      </c>
      <c r="AR23" s="47" t="e">
        <f t="shared" si="45"/>
        <v>#VALUE!</v>
      </c>
      <c r="AS23" s="13"/>
      <c r="AT23" s="14" t="e">
        <f t="shared" si="46"/>
        <v>#VALUE!</v>
      </c>
      <c r="AU23" s="14" t="e">
        <f t="shared" si="46"/>
        <v>#VALUE!</v>
      </c>
      <c r="AV23" s="14" t="e">
        <f t="shared" si="46"/>
        <v>#VALUE!</v>
      </c>
      <c r="AW23" s="14" t="e">
        <f t="shared" si="46"/>
        <v>#VALUE!</v>
      </c>
      <c r="AX23" s="14" t="e">
        <f t="shared" si="46"/>
        <v>#VALUE!</v>
      </c>
      <c r="AY23" s="14" t="e">
        <f t="shared" si="46"/>
        <v>#VALUE!</v>
      </c>
      <c r="AZ23" s="14" t="e">
        <f t="shared" si="46"/>
        <v>#VALUE!</v>
      </c>
      <c r="BA23" s="14" t="e">
        <f t="shared" si="46"/>
        <v>#VALUE!</v>
      </c>
      <c r="BB23" s="14" t="e">
        <f t="shared" si="46"/>
        <v>#VALUE!</v>
      </c>
      <c r="BC23" s="14" t="e">
        <f t="shared" si="46"/>
        <v>#VALUE!</v>
      </c>
      <c r="BD23" s="14" t="e">
        <f t="shared" si="46"/>
        <v>#VALUE!</v>
      </c>
      <c r="BE23" s="14" t="e">
        <f t="shared" si="46"/>
        <v>#VALUE!</v>
      </c>
      <c r="BF23" s="47" t="e">
        <f t="shared" si="47"/>
        <v>#VALUE!</v>
      </c>
      <c r="BG23" s="13"/>
      <c r="BH23" s="14" t="e">
        <f t="shared" si="48"/>
        <v>#VALUE!</v>
      </c>
      <c r="BI23" s="14" t="e">
        <f t="shared" si="48"/>
        <v>#VALUE!</v>
      </c>
      <c r="BJ23" s="14" t="e">
        <f t="shared" si="48"/>
        <v>#VALUE!</v>
      </c>
      <c r="BK23" s="14" t="e">
        <f t="shared" si="48"/>
        <v>#VALUE!</v>
      </c>
      <c r="BL23" s="14" t="e">
        <f t="shared" si="48"/>
        <v>#VALUE!</v>
      </c>
      <c r="BM23" s="14" t="e">
        <f t="shared" si="48"/>
        <v>#VALUE!</v>
      </c>
      <c r="BN23" s="14" t="e">
        <f t="shared" si="48"/>
        <v>#VALUE!</v>
      </c>
      <c r="BO23" s="14" t="e">
        <f t="shared" si="48"/>
        <v>#VALUE!</v>
      </c>
      <c r="BP23" s="14" t="e">
        <f t="shared" si="48"/>
        <v>#VALUE!</v>
      </c>
      <c r="BQ23" s="14" t="e">
        <f t="shared" si="48"/>
        <v>#VALUE!</v>
      </c>
      <c r="BR23" s="14" t="e">
        <f t="shared" si="48"/>
        <v>#VALUE!</v>
      </c>
      <c r="BS23" s="14" t="e">
        <f t="shared" si="48"/>
        <v>#VALUE!</v>
      </c>
      <c r="BT23" s="47" t="e">
        <f t="shared" si="49"/>
        <v>#VALUE!</v>
      </c>
    </row>
    <row r="24" spans="1:72" s="16" customFormat="1" ht="12.75" hidden="1" customHeight="1" outlineLevel="2" x14ac:dyDescent="0.2">
      <c r="B24" s="17" t="s">
        <v>9</v>
      </c>
      <c r="D24" s="18">
        <f t="shared" si="40"/>
        <v>577</v>
      </c>
      <c r="E24" s="18">
        <f t="shared" si="40"/>
        <v>609</v>
      </c>
      <c r="F24" s="18">
        <f t="shared" si="40"/>
        <v>732</v>
      </c>
      <c r="G24" s="18">
        <f t="shared" si="40"/>
        <v>836</v>
      </c>
      <c r="H24" s="18">
        <f t="shared" si="40"/>
        <v>946</v>
      </c>
      <c r="I24" s="18">
        <f t="shared" si="40"/>
        <v>1016</v>
      </c>
      <c r="J24" s="18">
        <f t="shared" si="40"/>
        <v>1075</v>
      </c>
      <c r="K24" s="18">
        <f t="shared" si="40"/>
        <v>1174</v>
      </c>
      <c r="L24" s="18">
        <f t="shared" si="40"/>
        <v>1139</v>
      </c>
      <c r="M24" s="18">
        <f t="shared" si="40"/>
        <v>1197</v>
      </c>
      <c r="N24" s="18">
        <f t="shared" si="40"/>
        <v>1213</v>
      </c>
      <c r="O24" s="18">
        <f t="shared" si="40"/>
        <v>1260</v>
      </c>
      <c r="P24" s="19">
        <f t="shared" si="41"/>
        <v>1260</v>
      </c>
      <c r="Q24" s="19"/>
      <c r="R24" s="18">
        <f t="shared" si="42"/>
        <v>1244</v>
      </c>
      <c r="S24" s="18">
        <f t="shared" si="42"/>
        <v>1342</v>
      </c>
      <c r="T24" s="18">
        <f t="shared" si="42"/>
        <v>1445</v>
      </c>
      <c r="U24" s="18">
        <f t="shared" si="42"/>
        <v>1484</v>
      </c>
      <c r="V24" s="18">
        <f t="shared" si="42"/>
        <v>1587</v>
      </c>
      <c r="W24" s="18">
        <f t="shared" si="42"/>
        <v>1699</v>
      </c>
      <c r="X24" s="18">
        <f t="shared" si="42"/>
        <v>1755</v>
      </c>
      <c r="Y24" s="18">
        <f t="shared" si="42"/>
        <v>1898</v>
      </c>
      <c r="Z24" s="18">
        <f t="shared" si="42"/>
        <v>2059</v>
      </c>
      <c r="AA24" s="18">
        <f t="shared" si="42"/>
        <v>2186</v>
      </c>
      <c r="AB24" s="18">
        <f t="shared" si="42"/>
        <v>2156</v>
      </c>
      <c r="AC24" s="18">
        <f t="shared" si="42"/>
        <v>2232</v>
      </c>
      <c r="AD24" s="19">
        <f t="shared" si="43"/>
        <v>2232</v>
      </c>
      <c r="AE24" s="19"/>
      <c r="AF24" s="18">
        <f t="shared" si="44"/>
        <v>2321</v>
      </c>
      <c r="AG24" s="18">
        <f t="shared" si="44"/>
        <v>2372</v>
      </c>
      <c r="AH24" s="18" t="e">
        <f t="shared" si="44"/>
        <v>#VALUE!</v>
      </c>
      <c r="AI24" s="18" t="e">
        <f t="shared" si="44"/>
        <v>#VALUE!</v>
      </c>
      <c r="AJ24" s="18" t="e">
        <f t="shared" si="44"/>
        <v>#VALUE!</v>
      </c>
      <c r="AK24" s="20" t="e">
        <f t="shared" si="44"/>
        <v>#VALUE!</v>
      </c>
      <c r="AL24" s="20" t="e">
        <f t="shared" si="44"/>
        <v>#VALUE!</v>
      </c>
      <c r="AM24" s="20" t="e">
        <f t="shared" si="44"/>
        <v>#VALUE!</v>
      </c>
      <c r="AN24" s="20" t="e">
        <f t="shared" si="44"/>
        <v>#VALUE!</v>
      </c>
      <c r="AO24" s="20" t="e">
        <f t="shared" si="44"/>
        <v>#VALUE!</v>
      </c>
      <c r="AP24" s="20" t="e">
        <f t="shared" si="44"/>
        <v>#VALUE!</v>
      </c>
      <c r="AQ24" s="20" t="e">
        <f t="shared" si="44"/>
        <v>#VALUE!</v>
      </c>
      <c r="AR24" s="48" t="e">
        <f t="shared" si="45"/>
        <v>#VALUE!</v>
      </c>
      <c r="AS24" s="19"/>
      <c r="AT24" s="20" t="e">
        <f t="shared" si="46"/>
        <v>#VALUE!</v>
      </c>
      <c r="AU24" s="20" t="e">
        <f t="shared" si="46"/>
        <v>#VALUE!</v>
      </c>
      <c r="AV24" s="20" t="e">
        <f t="shared" si="46"/>
        <v>#VALUE!</v>
      </c>
      <c r="AW24" s="20" t="e">
        <f t="shared" si="46"/>
        <v>#VALUE!</v>
      </c>
      <c r="AX24" s="20" t="e">
        <f t="shared" si="46"/>
        <v>#VALUE!</v>
      </c>
      <c r="AY24" s="20" t="e">
        <f t="shared" si="46"/>
        <v>#VALUE!</v>
      </c>
      <c r="AZ24" s="20" t="e">
        <f t="shared" si="46"/>
        <v>#VALUE!</v>
      </c>
      <c r="BA24" s="20" t="e">
        <f t="shared" si="46"/>
        <v>#VALUE!</v>
      </c>
      <c r="BB24" s="20" t="e">
        <f t="shared" si="46"/>
        <v>#VALUE!</v>
      </c>
      <c r="BC24" s="20" t="e">
        <f t="shared" si="46"/>
        <v>#VALUE!</v>
      </c>
      <c r="BD24" s="20" t="e">
        <f t="shared" si="46"/>
        <v>#VALUE!</v>
      </c>
      <c r="BE24" s="20" t="e">
        <f t="shared" si="46"/>
        <v>#VALUE!</v>
      </c>
      <c r="BF24" s="48" t="e">
        <f t="shared" si="47"/>
        <v>#VALUE!</v>
      </c>
      <c r="BG24" s="19"/>
      <c r="BH24" s="20" t="e">
        <f t="shared" si="48"/>
        <v>#VALUE!</v>
      </c>
      <c r="BI24" s="20" t="e">
        <f t="shared" si="48"/>
        <v>#VALUE!</v>
      </c>
      <c r="BJ24" s="20" t="e">
        <f t="shared" si="48"/>
        <v>#VALUE!</v>
      </c>
      <c r="BK24" s="20" t="e">
        <f t="shared" si="48"/>
        <v>#VALUE!</v>
      </c>
      <c r="BL24" s="20" t="e">
        <f t="shared" si="48"/>
        <v>#VALUE!</v>
      </c>
      <c r="BM24" s="20" t="e">
        <f t="shared" si="48"/>
        <v>#VALUE!</v>
      </c>
      <c r="BN24" s="20" t="e">
        <f t="shared" si="48"/>
        <v>#VALUE!</v>
      </c>
      <c r="BO24" s="20" t="e">
        <f t="shared" si="48"/>
        <v>#VALUE!</v>
      </c>
      <c r="BP24" s="20" t="e">
        <f t="shared" si="48"/>
        <v>#VALUE!</v>
      </c>
      <c r="BQ24" s="20" t="e">
        <f t="shared" si="48"/>
        <v>#VALUE!</v>
      </c>
      <c r="BR24" s="20" t="e">
        <f t="shared" si="48"/>
        <v>#VALUE!</v>
      </c>
      <c r="BS24" s="20" t="e">
        <f t="shared" si="48"/>
        <v>#VALUE!</v>
      </c>
      <c r="BT24" s="48" t="e">
        <f t="shared" si="49"/>
        <v>#VALUE!</v>
      </c>
    </row>
    <row r="25" spans="1:72" s="16" customFormat="1" ht="12.75" hidden="1" customHeight="1" outlineLevel="2" x14ac:dyDescent="0.2">
      <c r="B25" s="17" t="s">
        <v>10</v>
      </c>
      <c r="D25" s="18">
        <f t="shared" si="40"/>
        <v>336</v>
      </c>
      <c r="E25" s="18">
        <f t="shared" si="40"/>
        <v>371</v>
      </c>
      <c r="F25" s="18">
        <f t="shared" si="40"/>
        <v>508</v>
      </c>
      <c r="G25" s="18">
        <f t="shared" si="40"/>
        <v>612</v>
      </c>
      <c r="H25" s="18">
        <f t="shared" si="40"/>
        <v>774</v>
      </c>
      <c r="I25" s="18">
        <f t="shared" si="40"/>
        <v>903</v>
      </c>
      <c r="J25" s="18">
        <f t="shared" si="40"/>
        <v>947</v>
      </c>
      <c r="K25" s="18">
        <f t="shared" si="40"/>
        <v>1008</v>
      </c>
      <c r="L25" s="18">
        <f t="shared" si="40"/>
        <v>1049</v>
      </c>
      <c r="M25" s="18">
        <f t="shared" si="40"/>
        <v>1139</v>
      </c>
      <c r="N25" s="18">
        <f t="shared" si="40"/>
        <v>1182</v>
      </c>
      <c r="O25" s="18">
        <f t="shared" si="40"/>
        <v>1194</v>
      </c>
      <c r="P25" s="19">
        <f t="shared" si="41"/>
        <v>1194</v>
      </c>
      <c r="Q25" s="19"/>
      <c r="R25" s="18">
        <f t="shared" si="42"/>
        <v>1244</v>
      </c>
      <c r="S25" s="18">
        <f t="shared" si="42"/>
        <v>1294</v>
      </c>
      <c r="T25" s="18">
        <f t="shared" si="42"/>
        <v>1408</v>
      </c>
      <c r="U25" s="18">
        <f t="shared" si="42"/>
        <v>1414</v>
      </c>
      <c r="V25" s="18">
        <f t="shared" si="42"/>
        <v>1524</v>
      </c>
      <c r="W25" s="18">
        <f t="shared" si="42"/>
        <v>1603</v>
      </c>
      <c r="X25" s="18">
        <f t="shared" si="42"/>
        <v>1656</v>
      </c>
      <c r="Y25" s="18">
        <f t="shared" si="42"/>
        <v>1803</v>
      </c>
      <c r="Z25" s="18">
        <f t="shared" si="42"/>
        <v>1995</v>
      </c>
      <c r="AA25" s="18">
        <f t="shared" si="42"/>
        <v>2061</v>
      </c>
      <c r="AB25" s="18">
        <f t="shared" si="42"/>
        <v>2138</v>
      </c>
      <c r="AC25" s="18">
        <f t="shared" si="42"/>
        <v>2213</v>
      </c>
      <c r="AD25" s="19">
        <f t="shared" si="43"/>
        <v>2213</v>
      </c>
      <c r="AE25" s="19"/>
      <c r="AF25" s="18">
        <f t="shared" si="44"/>
        <v>2558</v>
      </c>
      <c r="AG25" s="18">
        <f t="shared" si="44"/>
        <v>2716</v>
      </c>
      <c r="AH25" s="18" t="e">
        <f t="shared" si="44"/>
        <v>#VALUE!</v>
      </c>
      <c r="AI25" s="18" t="e">
        <f t="shared" si="44"/>
        <v>#VALUE!</v>
      </c>
      <c r="AJ25" s="18" t="e">
        <f t="shared" si="44"/>
        <v>#VALUE!</v>
      </c>
      <c r="AK25" s="20" t="e">
        <f t="shared" si="44"/>
        <v>#VALUE!</v>
      </c>
      <c r="AL25" s="20" t="e">
        <f t="shared" si="44"/>
        <v>#VALUE!</v>
      </c>
      <c r="AM25" s="20" t="e">
        <f t="shared" si="44"/>
        <v>#VALUE!</v>
      </c>
      <c r="AN25" s="20" t="e">
        <f t="shared" si="44"/>
        <v>#VALUE!</v>
      </c>
      <c r="AO25" s="20" t="e">
        <f t="shared" si="44"/>
        <v>#VALUE!</v>
      </c>
      <c r="AP25" s="20" t="e">
        <f t="shared" si="44"/>
        <v>#VALUE!</v>
      </c>
      <c r="AQ25" s="20" t="e">
        <f t="shared" si="44"/>
        <v>#VALUE!</v>
      </c>
      <c r="AR25" s="48" t="e">
        <f t="shared" si="45"/>
        <v>#VALUE!</v>
      </c>
      <c r="AS25" s="19"/>
      <c r="AT25" s="20" t="e">
        <f t="shared" si="46"/>
        <v>#VALUE!</v>
      </c>
      <c r="AU25" s="20" t="e">
        <f t="shared" si="46"/>
        <v>#VALUE!</v>
      </c>
      <c r="AV25" s="20" t="e">
        <f t="shared" si="46"/>
        <v>#VALUE!</v>
      </c>
      <c r="AW25" s="20" t="e">
        <f t="shared" si="46"/>
        <v>#VALUE!</v>
      </c>
      <c r="AX25" s="20" t="e">
        <f t="shared" si="46"/>
        <v>#VALUE!</v>
      </c>
      <c r="AY25" s="20" t="e">
        <f t="shared" si="46"/>
        <v>#VALUE!</v>
      </c>
      <c r="AZ25" s="20" t="e">
        <f t="shared" si="46"/>
        <v>#VALUE!</v>
      </c>
      <c r="BA25" s="20" t="e">
        <f t="shared" si="46"/>
        <v>#VALUE!</v>
      </c>
      <c r="BB25" s="20" t="e">
        <f t="shared" si="46"/>
        <v>#VALUE!</v>
      </c>
      <c r="BC25" s="20" t="e">
        <f t="shared" si="46"/>
        <v>#VALUE!</v>
      </c>
      <c r="BD25" s="20" t="e">
        <f t="shared" si="46"/>
        <v>#VALUE!</v>
      </c>
      <c r="BE25" s="20" t="e">
        <f t="shared" si="46"/>
        <v>#VALUE!</v>
      </c>
      <c r="BF25" s="48" t="e">
        <f t="shared" si="47"/>
        <v>#VALUE!</v>
      </c>
      <c r="BG25" s="19"/>
      <c r="BH25" s="20" t="e">
        <f t="shared" si="48"/>
        <v>#VALUE!</v>
      </c>
      <c r="BI25" s="20" t="e">
        <f t="shared" si="48"/>
        <v>#VALUE!</v>
      </c>
      <c r="BJ25" s="20" t="e">
        <f t="shared" si="48"/>
        <v>#VALUE!</v>
      </c>
      <c r="BK25" s="20" t="e">
        <f t="shared" si="48"/>
        <v>#VALUE!</v>
      </c>
      <c r="BL25" s="20" t="e">
        <f t="shared" si="48"/>
        <v>#VALUE!</v>
      </c>
      <c r="BM25" s="20" t="e">
        <f t="shared" si="48"/>
        <v>#VALUE!</v>
      </c>
      <c r="BN25" s="20" t="e">
        <f t="shared" si="48"/>
        <v>#VALUE!</v>
      </c>
      <c r="BO25" s="20" t="e">
        <f t="shared" si="48"/>
        <v>#VALUE!</v>
      </c>
      <c r="BP25" s="20" t="e">
        <f t="shared" si="48"/>
        <v>#VALUE!</v>
      </c>
      <c r="BQ25" s="20" t="e">
        <f t="shared" si="48"/>
        <v>#VALUE!</v>
      </c>
      <c r="BR25" s="20" t="e">
        <f t="shared" si="48"/>
        <v>#VALUE!</v>
      </c>
      <c r="BS25" s="20" t="e">
        <f t="shared" si="48"/>
        <v>#VALUE!</v>
      </c>
      <c r="BT25" s="48" t="e">
        <f t="shared" si="49"/>
        <v>#VALUE!</v>
      </c>
    </row>
    <row r="26" spans="1:72" s="16" customFormat="1" ht="12.75" hidden="1" customHeight="1" outlineLevel="2" x14ac:dyDescent="0.2">
      <c r="B26" s="17" t="s">
        <v>11</v>
      </c>
      <c r="D26" s="18">
        <f t="shared" si="40"/>
        <v>0</v>
      </c>
      <c r="E26" s="18">
        <f t="shared" si="40"/>
        <v>0</v>
      </c>
      <c r="F26" s="18">
        <f t="shared" si="40"/>
        <v>0</v>
      </c>
      <c r="G26" s="18">
        <f t="shared" si="40"/>
        <v>0</v>
      </c>
      <c r="H26" s="18">
        <f t="shared" si="40"/>
        <v>0</v>
      </c>
      <c r="I26" s="18">
        <f t="shared" si="40"/>
        <v>0</v>
      </c>
      <c r="J26" s="18">
        <f t="shared" si="40"/>
        <v>0</v>
      </c>
      <c r="K26" s="18">
        <f t="shared" si="40"/>
        <v>0</v>
      </c>
      <c r="L26" s="18">
        <f t="shared" si="40"/>
        <v>0</v>
      </c>
      <c r="M26" s="18">
        <f t="shared" si="40"/>
        <v>0</v>
      </c>
      <c r="N26" s="18">
        <f t="shared" si="40"/>
        <v>0</v>
      </c>
      <c r="O26" s="18">
        <f t="shared" si="40"/>
        <v>0</v>
      </c>
      <c r="P26" s="19">
        <f t="shared" si="41"/>
        <v>0</v>
      </c>
      <c r="Q26" s="19"/>
      <c r="R26" s="18">
        <f t="shared" si="42"/>
        <v>0</v>
      </c>
      <c r="S26" s="18">
        <f t="shared" si="42"/>
        <v>0</v>
      </c>
      <c r="T26" s="18">
        <f t="shared" si="42"/>
        <v>0</v>
      </c>
      <c r="U26" s="18">
        <f t="shared" si="42"/>
        <v>0</v>
      </c>
      <c r="V26" s="18">
        <f t="shared" si="42"/>
        <v>0</v>
      </c>
      <c r="W26" s="18">
        <f t="shared" si="42"/>
        <v>0</v>
      </c>
      <c r="X26" s="18">
        <f t="shared" si="42"/>
        <v>35</v>
      </c>
      <c r="Y26" s="18">
        <f t="shared" si="42"/>
        <v>795</v>
      </c>
      <c r="Z26" s="18">
        <f t="shared" si="42"/>
        <v>1103</v>
      </c>
      <c r="AA26" s="18">
        <f t="shared" si="42"/>
        <v>1169</v>
      </c>
      <c r="AB26" s="18">
        <f t="shared" si="42"/>
        <v>1187</v>
      </c>
      <c r="AC26" s="18">
        <f t="shared" si="42"/>
        <v>1337</v>
      </c>
      <c r="AD26" s="19">
        <f t="shared" si="43"/>
        <v>1337</v>
      </c>
      <c r="AE26" s="19"/>
      <c r="AF26" s="18">
        <f t="shared" si="44"/>
        <v>1364</v>
      </c>
      <c r="AG26" s="18">
        <f t="shared" si="44"/>
        <v>1448</v>
      </c>
      <c r="AH26" s="18" t="e">
        <f t="shared" si="44"/>
        <v>#VALUE!</v>
      </c>
      <c r="AI26" s="18" t="e">
        <f t="shared" si="44"/>
        <v>#VALUE!</v>
      </c>
      <c r="AJ26" s="18" t="e">
        <f t="shared" si="44"/>
        <v>#VALUE!</v>
      </c>
      <c r="AK26" s="20" t="e">
        <f t="shared" si="44"/>
        <v>#VALUE!</v>
      </c>
      <c r="AL26" s="20" t="e">
        <f t="shared" si="44"/>
        <v>#VALUE!</v>
      </c>
      <c r="AM26" s="20" t="e">
        <f t="shared" si="44"/>
        <v>#VALUE!</v>
      </c>
      <c r="AN26" s="20" t="e">
        <f t="shared" si="44"/>
        <v>#VALUE!</v>
      </c>
      <c r="AO26" s="20" t="e">
        <f t="shared" si="44"/>
        <v>#VALUE!</v>
      </c>
      <c r="AP26" s="20" t="e">
        <f t="shared" si="44"/>
        <v>#VALUE!</v>
      </c>
      <c r="AQ26" s="20" t="e">
        <f t="shared" si="44"/>
        <v>#VALUE!</v>
      </c>
      <c r="AR26" s="48" t="e">
        <f t="shared" si="45"/>
        <v>#VALUE!</v>
      </c>
      <c r="AS26" s="19"/>
      <c r="AT26" s="20" t="e">
        <f t="shared" si="46"/>
        <v>#VALUE!</v>
      </c>
      <c r="AU26" s="20" t="e">
        <f t="shared" si="46"/>
        <v>#VALUE!</v>
      </c>
      <c r="AV26" s="20" t="e">
        <f t="shared" si="46"/>
        <v>#VALUE!</v>
      </c>
      <c r="AW26" s="20" t="e">
        <f t="shared" si="46"/>
        <v>#VALUE!</v>
      </c>
      <c r="AX26" s="20" t="e">
        <f t="shared" si="46"/>
        <v>#VALUE!</v>
      </c>
      <c r="AY26" s="20" t="e">
        <f t="shared" si="46"/>
        <v>#VALUE!</v>
      </c>
      <c r="AZ26" s="20" t="e">
        <f t="shared" si="46"/>
        <v>#VALUE!</v>
      </c>
      <c r="BA26" s="20" t="e">
        <f t="shared" si="46"/>
        <v>#VALUE!</v>
      </c>
      <c r="BB26" s="20" t="e">
        <f t="shared" si="46"/>
        <v>#VALUE!</v>
      </c>
      <c r="BC26" s="20" t="e">
        <f t="shared" si="46"/>
        <v>#VALUE!</v>
      </c>
      <c r="BD26" s="20" t="e">
        <f t="shared" si="46"/>
        <v>#VALUE!</v>
      </c>
      <c r="BE26" s="20" t="e">
        <f t="shared" si="46"/>
        <v>#VALUE!</v>
      </c>
      <c r="BF26" s="48" t="e">
        <f t="shared" si="47"/>
        <v>#VALUE!</v>
      </c>
      <c r="BG26" s="19"/>
      <c r="BH26" s="20" t="e">
        <f t="shared" si="48"/>
        <v>#VALUE!</v>
      </c>
      <c r="BI26" s="20" t="e">
        <f t="shared" si="48"/>
        <v>#VALUE!</v>
      </c>
      <c r="BJ26" s="20" t="e">
        <f t="shared" si="48"/>
        <v>#VALUE!</v>
      </c>
      <c r="BK26" s="20" t="e">
        <f t="shared" si="48"/>
        <v>#VALUE!</v>
      </c>
      <c r="BL26" s="20" t="e">
        <f t="shared" si="48"/>
        <v>#VALUE!</v>
      </c>
      <c r="BM26" s="20" t="e">
        <f t="shared" si="48"/>
        <v>#VALUE!</v>
      </c>
      <c r="BN26" s="20" t="e">
        <f t="shared" si="48"/>
        <v>#VALUE!</v>
      </c>
      <c r="BO26" s="20" t="e">
        <f t="shared" si="48"/>
        <v>#VALUE!</v>
      </c>
      <c r="BP26" s="20" t="e">
        <f t="shared" si="48"/>
        <v>#VALUE!</v>
      </c>
      <c r="BQ26" s="20" t="e">
        <f t="shared" si="48"/>
        <v>#VALUE!</v>
      </c>
      <c r="BR26" s="20" t="e">
        <f t="shared" si="48"/>
        <v>#VALUE!</v>
      </c>
      <c r="BS26" s="20" t="e">
        <f t="shared" si="48"/>
        <v>#VALUE!</v>
      </c>
      <c r="BT26" s="48" t="e">
        <f t="shared" si="49"/>
        <v>#VALUE!</v>
      </c>
    </row>
    <row r="27" spans="1:72" s="16" customFormat="1" ht="12.75" hidden="1" customHeight="1" outlineLevel="3" x14ac:dyDescent="0.2">
      <c r="B27" s="17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9">
        <f t="shared" si="41"/>
        <v>0</v>
      </c>
      <c r="Q27" s="19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9">
        <f t="shared" si="43"/>
        <v>0</v>
      </c>
      <c r="AE27" s="19"/>
      <c r="AF27" s="18"/>
      <c r="AG27" s="18"/>
      <c r="AH27" s="18"/>
      <c r="AI27" s="18"/>
      <c r="AJ27" s="18"/>
      <c r="AK27" s="20"/>
      <c r="AL27" s="20"/>
      <c r="AM27" s="20"/>
      <c r="AN27" s="20"/>
      <c r="AO27" s="20"/>
      <c r="AP27" s="20"/>
      <c r="AQ27" s="20"/>
      <c r="AR27" s="48">
        <f t="shared" si="45"/>
        <v>0</v>
      </c>
      <c r="AS27" s="19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48">
        <f t="shared" si="47"/>
        <v>0</v>
      </c>
      <c r="BG27" s="19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48">
        <f t="shared" si="49"/>
        <v>0</v>
      </c>
    </row>
    <row r="28" spans="1:72" s="16" customFormat="1" ht="12.75" hidden="1" customHeight="1" outlineLevel="2" collapsed="1" x14ac:dyDescent="0.2">
      <c r="B28" s="17" t="s">
        <v>18</v>
      </c>
      <c r="D28" s="18">
        <f t="shared" si="40"/>
        <v>6</v>
      </c>
      <c r="E28" s="18">
        <f t="shared" si="40"/>
        <v>3</v>
      </c>
      <c r="F28" s="18">
        <f t="shared" si="40"/>
        <v>4</v>
      </c>
      <c r="G28" s="18">
        <f t="shared" si="40"/>
        <v>2</v>
      </c>
      <c r="H28" s="18">
        <f t="shared" si="40"/>
        <v>9</v>
      </c>
      <c r="I28" s="18">
        <f t="shared" si="40"/>
        <v>13</v>
      </c>
      <c r="J28" s="18">
        <f t="shared" si="40"/>
        <v>35</v>
      </c>
      <c r="K28" s="18">
        <f t="shared" si="40"/>
        <v>89</v>
      </c>
      <c r="L28" s="18">
        <f t="shared" si="40"/>
        <v>112</v>
      </c>
      <c r="M28" s="18">
        <f t="shared" si="40"/>
        <v>144</v>
      </c>
      <c r="N28" s="18">
        <f t="shared" si="40"/>
        <v>166</v>
      </c>
      <c r="O28" s="18">
        <f t="shared" si="40"/>
        <v>176</v>
      </c>
      <c r="P28" s="19">
        <f t="shared" si="41"/>
        <v>176</v>
      </c>
      <c r="Q28" s="19"/>
      <c r="R28" s="18">
        <f t="shared" ref="R28:AC30" si="50">SUM(R39,R50,R61,R72,R83,R94,R105)</f>
        <v>225</v>
      </c>
      <c r="S28" s="18">
        <f t="shared" si="50"/>
        <v>237</v>
      </c>
      <c r="T28" s="18">
        <f t="shared" si="50"/>
        <v>296</v>
      </c>
      <c r="U28" s="18">
        <f t="shared" si="50"/>
        <v>355</v>
      </c>
      <c r="V28" s="18">
        <f t="shared" si="50"/>
        <v>389</v>
      </c>
      <c r="W28" s="18">
        <f t="shared" si="50"/>
        <v>365</v>
      </c>
      <c r="X28" s="18">
        <f t="shared" si="50"/>
        <v>409</v>
      </c>
      <c r="Y28" s="18">
        <f t="shared" si="50"/>
        <v>475</v>
      </c>
      <c r="Z28" s="18">
        <f t="shared" si="50"/>
        <v>574</v>
      </c>
      <c r="AA28" s="18">
        <f t="shared" si="50"/>
        <v>680</v>
      </c>
      <c r="AB28" s="18">
        <f t="shared" si="50"/>
        <v>707</v>
      </c>
      <c r="AC28" s="18">
        <f t="shared" si="50"/>
        <v>592</v>
      </c>
      <c r="AD28" s="19">
        <f t="shared" si="43"/>
        <v>592</v>
      </c>
      <c r="AE28" s="19"/>
      <c r="AF28" s="18">
        <f t="shared" ref="AF28:AQ30" si="51">SUM(AF39,AF50,AF61,AF72,AF83,AF94,AF105)</f>
        <v>623</v>
      </c>
      <c r="AG28" s="18">
        <f t="shared" si="51"/>
        <v>595</v>
      </c>
      <c r="AH28" s="18" t="e">
        <f t="shared" si="51"/>
        <v>#VALUE!</v>
      </c>
      <c r="AI28" s="18" t="e">
        <f t="shared" si="51"/>
        <v>#VALUE!</v>
      </c>
      <c r="AJ28" s="18" t="e">
        <f t="shared" si="51"/>
        <v>#VALUE!</v>
      </c>
      <c r="AK28" s="20" t="e">
        <f t="shared" si="51"/>
        <v>#VALUE!</v>
      </c>
      <c r="AL28" s="20" t="e">
        <f t="shared" si="51"/>
        <v>#VALUE!</v>
      </c>
      <c r="AM28" s="20" t="e">
        <f t="shared" si="51"/>
        <v>#VALUE!</v>
      </c>
      <c r="AN28" s="20" t="e">
        <f t="shared" si="51"/>
        <v>#VALUE!</v>
      </c>
      <c r="AO28" s="20" t="e">
        <f t="shared" si="51"/>
        <v>#VALUE!</v>
      </c>
      <c r="AP28" s="20" t="e">
        <f t="shared" si="51"/>
        <v>#VALUE!</v>
      </c>
      <c r="AQ28" s="20" t="e">
        <f t="shared" si="51"/>
        <v>#VALUE!</v>
      </c>
      <c r="AR28" s="48" t="e">
        <f t="shared" si="45"/>
        <v>#VALUE!</v>
      </c>
      <c r="AS28" s="19"/>
      <c r="AT28" s="20" t="e">
        <f t="shared" ref="AT28:BE30" si="52">SUM(AT39,AT50,AT61,AT72,AT83,AT94,AT105)</f>
        <v>#VALUE!</v>
      </c>
      <c r="AU28" s="20" t="e">
        <f t="shared" si="52"/>
        <v>#VALUE!</v>
      </c>
      <c r="AV28" s="20" t="e">
        <f t="shared" si="52"/>
        <v>#VALUE!</v>
      </c>
      <c r="AW28" s="20" t="e">
        <f t="shared" si="52"/>
        <v>#VALUE!</v>
      </c>
      <c r="AX28" s="20" t="e">
        <f t="shared" si="52"/>
        <v>#VALUE!</v>
      </c>
      <c r="AY28" s="20" t="e">
        <f t="shared" si="52"/>
        <v>#VALUE!</v>
      </c>
      <c r="AZ28" s="20" t="e">
        <f t="shared" si="52"/>
        <v>#VALUE!</v>
      </c>
      <c r="BA28" s="20" t="e">
        <f t="shared" si="52"/>
        <v>#VALUE!</v>
      </c>
      <c r="BB28" s="20" t="e">
        <f t="shared" si="52"/>
        <v>#VALUE!</v>
      </c>
      <c r="BC28" s="20" t="e">
        <f t="shared" si="52"/>
        <v>#VALUE!</v>
      </c>
      <c r="BD28" s="20" t="e">
        <f t="shared" si="52"/>
        <v>#VALUE!</v>
      </c>
      <c r="BE28" s="20" t="e">
        <f t="shared" si="52"/>
        <v>#VALUE!</v>
      </c>
      <c r="BF28" s="48" t="e">
        <f t="shared" si="47"/>
        <v>#VALUE!</v>
      </c>
      <c r="BG28" s="19"/>
      <c r="BH28" s="20" t="e">
        <f t="shared" ref="BH28:BS30" si="53">SUM(BH39,BH50,BH61,BH72,BH83,BH94,BH105)</f>
        <v>#VALUE!</v>
      </c>
      <c r="BI28" s="20" t="e">
        <f t="shared" si="53"/>
        <v>#VALUE!</v>
      </c>
      <c r="BJ28" s="20" t="e">
        <f t="shared" si="53"/>
        <v>#VALUE!</v>
      </c>
      <c r="BK28" s="20" t="e">
        <f t="shared" si="53"/>
        <v>#VALUE!</v>
      </c>
      <c r="BL28" s="20" t="e">
        <f t="shared" si="53"/>
        <v>#VALUE!</v>
      </c>
      <c r="BM28" s="20" t="e">
        <f t="shared" si="53"/>
        <v>#VALUE!</v>
      </c>
      <c r="BN28" s="20" t="e">
        <f t="shared" si="53"/>
        <v>#VALUE!</v>
      </c>
      <c r="BO28" s="20" t="e">
        <f t="shared" si="53"/>
        <v>#VALUE!</v>
      </c>
      <c r="BP28" s="20" t="e">
        <f t="shared" si="53"/>
        <v>#VALUE!</v>
      </c>
      <c r="BQ28" s="20" t="e">
        <f t="shared" si="53"/>
        <v>#VALUE!</v>
      </c>
      <c r="BR28" s="20" t="e">
        <f t="shared" si="53"/>
        <v>#VALUE!</v>
      </c>
      <c r="BS28" s="20" t="e">
        <f t="shared" si="53"/>
        <v>#VALUE!</v>
      </c>
      <c r="BT28" s="48" t="e">
        <f t="shared" si="49"/>
        <v>#VALUE!</v>
      </c>
    </row>
    <row r="29" spans="1:72" ht="15" hidden="1" customHeight="1" outlineLevel="1" collapsed="1" x14ac:dyDescent="0.25">
      <c r="B29" s="11" t="s">
        <v>37</v>
      </c>
      <c r="D29" s="12">
        <f t="shared" si="40"/>
        <v>971</v>
      </c>
      <c r="E29" s="12">
        <f t="shared" si="40"/>
        <v>1032</v>
      </c>
      <c r="F29" s="12">
        <f t="shared" si="40"/>
        <v>1269</v>
      </c>
      <c r="G29" s="12">
        <f t="shared" si="40"/>
        <v>1523</v>
      </c>
      <c r="H29" s="12">
        <f t="shared" si="40"/>
        <v>1998</v>
      </c>
      <c r="I29" s="12">
        <f t="shared" si="40"/>
        <v>1970</v>
      </c>
      <c r="J29" s="12">
        <f t="shared" si="40"/>
        <v>2144</v>
      </c>
      <c r="K29" s="12">
        <f t="shared" si="40"/>
        <v>2197</v>
      </c>
      <c r="L29" s="12">
        <f t="shared" si="40"/>
        <v>2292</v>
      </c>
      <c r="M29" s="12">
        <f t="shared" si="40"/>
        <v>2349</v>
      </c>
      <c r="N29" s="12">
        <f t="shared" si="40"/>
        <v>2445</v>
      </c>
      <c r="O29" s="12">
        <f t="shared" si="40"/>
        <v>2417</v>
      </c>
      <c r="P29" s="13">
        <f t="shared" si="41"/>
        <v>2417</v>
      </c>
      <c r="Q29" s="13"/>
      <c r="R29" s="12">
        <f t="shared" si="50"/>
        <v>2830</v>
      </c>
      <c r="S29" s="12">
        <f t="shared" si="50"/>
        <v>3004</v>
      </c>
      <c r="T29" s="12">
        <f t="shared" si="50"/>
        <v>3169</v>
      </c>
      <c r="U29" s="12">
        <f t="shared" si="50"/>
        <v>3241</v>
      </c>
      <c r="V29" s="12">
        <f t="shared" si="50"/>
        <v>3488</v>
      </c>
      <c r="W29" s="12">
        <f t="shared" si="50"/>
        <v>3617</v>
      </c>
      <c r="X29" s="12">
        <f t="shared" si="50"/>
        <v>3932</v>
      </c>
      <c r="Y29" s="12">
        <f t="shared" si="50"/>
        <v>4271</v>
      </c>
      <c r="Z29" s="12">
        <f t="shared" si="50"/>
        <v>4583</v>
      </c>
      <c r="AA29" s="12">
        <f t="shared" si="50"/>
        <v>4828</v>
      </c>
      <c r="AB29" s="12">
        <f t="shared" si="50"/>
        <v>4913</v>
      </c>
      <c r="AC29" s="12">
        <f t="shared" si="50"/>
        <v>4923</v>
      </c>
      <c r="AD29" s="13">
        <f t="shared" si="43"/>
        <v>4923</v>
      </c>
      <c r="AE29" s="13"/>
      <c r="AF29" s="12">
        <f t="shared" si="51"/>
        <v>4799</v>
      </c>
      <c r="AG29" s="12">
        <f t="shared" si="51"/>
        <v>5050</v>
      </c>
      <c r="AH29" s="12" t="e">
        <f t="shared" si="51"/>
        <v>#VALUE!</v>
      </c>
      <c r="AI29" s="12" t="e">
        <f t="shared" si="51"/>
        <v>#VALUE!</v>
      </c>
      <c r="AJ29" s="12" t="e">
        <f t="shared" si="51"/>
        <v>#VALUE!</v>
      </c>
      <c r="AK29" s="14" t="e">
        <f t="shared" si="51"/>
        <v>#VALUE!</v>
      </c>
      <c r="AL29" s="14" t="e">
        <f t="shared" si="51"/>
        <v>#VALUE!</v>
      </c>
      <c r="AM29" s="14" t="e">
        <f t="shared" si="51"/>
        <v>#VALUE!</v>
      </c>
      <c r="AN29" s="14" t="e">
        <f t="shared" si="51"/>
        <v>#VALUE!</v>
      </c>
      <c r="AO29" s="14" t="e">
        <f t="shared" si="51"/>
        <v>#VALUE!</v>
      </c>
      <c r="AP29" s="14" t="e">
        <f t="shared" si="51"/>
        <v>#VALUE!</v>
      </c>
      <c r="AQ29" s="14" t="e">
        <f t="shared" si="51"/>
        <v>#VALUE!</v>
      </c>
      <c r="AR29" s="47" t="e">
        <f t="shared" si="45"/>
        <v>#VALUE!</v>
      </c>
      <c r="AS29" s="13"/>
      <c r="AT29" s="14" t="e">
        <f t="shared" si="52"/>
        <v>#VALUE!</v>
      </c>
      <c r="AU29" s="14" t="e">
        <f t="shared" si="52"/>
        <v>#VALUE!</v>
      </c>
      <c r="AV29" s="14" t="e">
        <f t="shared" si="52"/>
        <v>#VALUE!</v>
      </c>
      <c r="AW29" s="14" t="e">
        <f t="shared" si="52"/>
        <v>#VALUE!</v>
      </c>
      <c r="AX29" s="14" t="e">
        <f t="shared" si="52"/>
        <v>#VALUE!</v>
      </c>
      <c r="AY29" s="14" t="e">
        <f t="shared" si="52"/>
        <v>#VALUE!</v>
      </c>
      <c r="AZ29" s="14" t="e">
        <f t="shared" si="52"/>
        <v>#VALUE!</v>
      </c>
      <c r="BA29" s="14" t="e">
        <f t="shared" si="52"/>
        <v>#VALUE!</v>
      </c>
      <c r="BB29" s="14" t="e">
        <f t="shared" si="52"/>
        <v>#VALUE!</v>
      </c>
      <c r="BC29" s="14" t="e">
        <f t="shared" si="52"/>
        <v>#VALUE!</v>
      </c>
      <c r="BD29" s="14" t="e">
        <f t="shared" si="52"/>
        <v>#VALUE!</v>
      </c>
      <c r="BE29" s="14" t="e">
        <f t="shared" si="52"/>
        <v>#VALUE!</v>
      </c>
      <c r="BF29" s="47" t="e">
        <f t="shared" si="47"/>
        <v>#VALUE!</v>
      </c>
      <c r="BG29" s="13"/>
      <c r="BH29" s="14" t="e">
        <f t="shared" si="53"/>
        <v>#VALUE!</v>
      </c>
      <c r="BI29" s="14" t="e">
        <f t="shared" si="53"/>
        <v>#VALUE!</v>
      </c>
      <c r="BJ29" s="14" t="e">
        <f t="shared" si="53"/>
        <v>#VALUE!</v>
      </c>
      <c r="BK29" s="14" t="e">
        <f t="shared" si="53"/>
        <v>#VALUE!</v>
      </c>
      <c r="BL29" s="14" t="e">
        <f t="shared" si="53"/>
        <v>#VALUE!</v>
      </c>
      <c r="BM29" s="14" t="e">
        <f t="shared" si="53"/>
        <v>#VALUE!</v>
      </c>
      <c r="BN29" s="14" t="e">
        <f t="shared" si="53"/>
        <v>#VALUE!</v>
      </c>
      <c r="BO29" s="14" t="e">
        <f t="shared" si="53"/>
        <v>#VALUE!</v>
      </c>
      <c r="BP29" s="14" t="e">
        <f t="shared" si="53"/>
        <v>#VALUE!</v>
      </c>
      <c r="BQ29" s="14" t="e">
        <f t="shared" si="53"/>
        <v>#VALUE!</v>
      </c>
      <c r="BR29" s="14" t="e">
        <f t="shared" si="53"/>
        <v>#VALUE!</v>
      </c>
      <c r="BS29" s="14" t="e">
        <f t="shared" si="53"/>
        <v>#VALUE!</v>
      </c>
      <c r="BT29" s="47" t="e">
        <f t="shared" si="49"/>
        <v>#VALUE!</v>
      </c>
    </row>
    <row r="30" spans="1:72" ht="15" hidden="1" customHeight="1" outlineLevel="1" x14ac:dyDescent="0.25">
      <c r="B30" s="11" t="s">
        <v>38</v>
      </c>
      <c r="D30" s="12">
        <f t="shared" si="40"/>
        <v>227</v>
      </c>
      <c r="E30" s="12">
        <f t="shared" si="40"/>
        <v>279</v>
      </c>
      <c r="F30" s="12">
        <f t="shared" si="40"/>
        <v>368</v>
      </c>
      <c r="G30" s="12">
        <f t="shared" si="40"/>
        <v>430</v>
      </c>
      <c r="H30" s="12">
        <f t="shared" si="40"/>
        <v>538</v>
      </c>
      <c r="I30" s="12">
        <f t="shared" si="40"/>
        <v>519</v>
      </c>
      <c r="J30" s="12">
        <f t="shared" si="40"/>
        <v>523</v>
      </c>
      <c r="K30" s="12">
        <f t="shared" si="40"/>
        <v>521</v>
      </c>
      <c r="L30" s="12">
        <f t="shared" si="40"/>
        <v>531</v>
      </c>
      <c r="M30" s="12">
        <f t="shared" si="40"/>
        <v>585</v>
      </c>
      <c r="N30" s="12">
        <f t="shared" si="40"/>
        <v>612</v>
      </c>
      <c r="O30" s="12">
        <f t="shared" si="40"/>
        <v>540</v>
      </c>
      <c r="P30" s="13">
        <f t="shared" si="41"/>
        <v>540</v>
      </c>
      <c r="Q30" s="13"/>
      <c r="R30" s="12">
        <f t="shared" si="50"/>
        <v>628</v>
      </c>
      <c r="S30" s="12">
        <f t="shared" si="50"/>
        <v>685</v>
      </c>
      <c r="T30" s="12">
        <f t="shared" si="50"/>
        <v>743</v>
      </c>
      <c r="U30" s="12">
        <f t="shared" si="50"/>
        <v>775</v>
      </c>
      <c r="V30" s="12">
        <f t="shared" si="50"/>
        <v>881</v>
      </c>
      <c r="W30" s="12">
        <f t="shared" si="50"/>
        <v>876</v>
      </c>
      <c r="X30" s="12">
        <f t="shared" si="50"/>
        <v>907</v>
      </c>
      <c r="Y30" s="12">
        <f t="shared" si="50"/>
        <v>975</v>
      </c>
      <c r="Z30" s="12">
        <f t="shared" si="50"/>
        <v>1063</v>
      </c>
      <c r="AA30" s="12">
        <f t="shared" si="50"/>
        <v>1153</v>
      </c>
      <c r="AB30" s="12">
        <f t="shared" si="50"/>
        <v>1154</v>
      </c>
      <c r="AC30" s="12">
        <f t="shared" si="50"/>
        <v>1141</v>
      </c>
      <c r="AD30" s="13">
        <f t="shared" si="43"/>
        <v>1141</v>
      </c>
      <c r="AE30" s="13"/>
      <c r="AF30" s="12">
        <f t="shared" si="51"/>
        <v>1071</v>
      </c>
      <c r="AG30" s="12">
        <f t="shared" si="51"/>
        <v>1099</v>
      </c>
      <c r="AH30" s="12" t="e">
        <f t="shared" si="51"/>
        <v>#VALUE!</v>
      </c>
      <c r="AI30" s="12" t="e">
        <f t="shared" si="51"/>
        <v>#VALUE!</v>
      </c>
      <c r="AJ30" s="12" t="e">
        <f t="shared" si="51"/>
        <v>#VALUE!</v>
      </c>
      <c r="AK30" s="14" t="e">
        <f t="shared" si="51"/>
        <v>#VALUE!</v>
      </c>
      <c r="AL30" s="14" t="e">
        <f t="shared" si="51"/>
        <v>#VALUE!</v>
      </c>
      <c r="AM30" s="14" t="e">
        <f t="shared" si="51"/>
        <v>#VALUE!</v>
      </c>
      <c r="AN30" s="14" t="e">
        <f t="shared" si="51"/>
        <v>#VALUE!</v>
      </c>
      <c r="AO30" s="14" t="e">
        <f t="shared" si="51"/>
        <v>#VALUE!</v>
      </c>
      <c r="AP30" s="14" t="e">
        <f t="shared" si="51"/>
        <v>#VALUE!</v>
      </c>
      <c r="AQ30" s="14" t="e">
        <f t="shared" si="51"/>
        <v>#VALUE!</v>
      </c>
      <c r="AR30" s="47" t="e">
        <f t="shared" si="45"/>
        <v>#VALUE!</v>
      </c>
      <c r="AS30" s="13"/>
      <c r="AT30" s="14" t="e">
        <f t="shared" si="52"/>
        <v>#VALUE!</v>
      </c>
      <c r="AU30" s="14" t="e">
        <f t="shared" si="52"/>
        <v>#VALUE!</v>
      </c>
      <c r="AV30" s="14" t="e">
        <f t="shared" si="52"/>
        <v>#VALUE!</v>
      </c>
      <c r="AW30" s="14" t="e">
        <f t="shared" si="52"/>
        <v>#VALUE!</v>
      </c>
      <c r="AX30" s="14" t="e">
        <f t="shared" si="52"/>
        <v>#VALUE!</v>
      </c>
      <c r="AY30" s="14" t="e">
        <f t="shared" si="52"/>
        <v>#VALUE!</v>
      </c>
      <c r="AZ30" s="14" t="e">
        <f t="shared" si="52"/>
        <v>#VALUE!</v>
      </c>
      <c r="BA30" s="14" t="e">
        <f t="shared" si="52"/>
        <v>#VALUE!</v>
      </c>
      <c r="BB30" s="14" t="e">
        <f t="shared" si="52"/>
        <v>#VALUE!</v>
      </c>
      <c r="BC30" s="14" t="e">
        <f t="shared" si="52"/>
        <v>#VALUE!</v>
      </c>
      <c r="BD30" s="14" t="e">
        <f t="shared" si="52"/>
        <v>#VALUE!</v>
      </c>
      <c r="BE30" s="14" t="e">
        <f t="shared" si="52"/>
        <v>#VALUE!</v>
      </c>
      <c r="BF30" s="47" t="e">
        <f t="shared" si="47"/>
        <v>#VALUE!</v>
      </c>
      <c r="BG30" s="13"/>
      <c r="BH30" s="14" t="e">
        <f t="shared" si="53"/>
        <v>#VALUE!</v>
      </c>
      <c r="BI30" s="14" t="e">
        <f t="shared" si="53"/>
        <v>#VALUE!</v>
      </c>
      <c r="BJ30" s="14" t="e">
        <f t="shared" si="53"/>
        <v>#VALUE!</v>
      </c>
      <c r="BK30" s="14" t="e">
        <f t="shared" si="53"/>
        <v>#VALUE!</v>
      </c>
      <c r="BL30" s="14" t="e">
        <f t="shared" si="53"/>
        <v>#VALUE!</v>
      </c>
      <c r="BM30" s="14" t="e">
        <f t="shared" si="53"/>
        <v>#VALUE!</v>
      </c>
      <c r="BN30" s="14" t="e">
        <f t="shared" si="53"/>
        <v>#VALUE!</v>
      </c>
      <c r="BO30" s="14" t="e">
        <f t="shared" si="53"/>
        <v>#VALUE!</v>
      </c>
      <c r="BP30" s="14" t="e">
        <f t="shared" si="53"/>
        <v>#VALUE!</v>
      </c>
      <c r="BQ30" s="14" t="e">
        <f t="shared" si="53"/>
        <v>#VALUE!</v>
      </c>
      <c r="BR30" s="14" t="e">
        <f t="shared" si="53"/>
        <v>#VALUE!</v>
      </c>
      <c r="BS30" s="14" t="e">
        <f t="shared" si="53"/>
        <v>#VALUE!</v>
      </c>
      <c r="BT30" s="47" t="e">
        <f t="shared" si="49"/>
        <v>#VALUE!</v>
      </c>
    </row>
    <row r="31" spans="1:72" ht="15" hidden="1" customHeight="1" outlineLevel="1" x14ac:dyDescent="0.25">
      <c r="B31" s="5"/>
      <c r="P31" s="1"/>
      <c r="Q31" s="1"/>
      <c r="AD31" s="1"/>
      <c r="AE31" s="1"/>
      <c r="AR31" s="49"/>
      <c r="AS31" s="1"/>
      <c r="BF31" s="49"/>
      <c r="BG31" s="1"/>
      <c r="BT31" s="49"/>
    </row>
    <row r="32" spans="1:72" ht="15" hidden="1" customHeight="1" outlineLevel="1" x14ac:dyDescent="0.25">
      <c r="B32" s="6" t="s">
        <v>41</v>
      </c>
      <c r="D32" s="7">
        <f t="shared" ref="D32:P32" si="54">SUBTOTAL(4,D33:D41)</f>
        <v>524</v>
      </c>
      <c r="E32" s="7">
        <f t="shared" si="54"/>
        <v>545</v>
      </c>
      <c r="F32" s="7">
        <f t="shared" si="54"/>
        <v>633</v>
      </c>
      <c r="G32" s="7">
        <f t="shared" si="54"/>
        <v>730</v>
      </c>
      <c r="H32" s="7">
        <f t="shared" si="54"/>
        <v>920</v>
      </c>
      <c r="I32" s="7">
        <f t="shared" si="54"/>
        <v>868</v>
      </c>
      <c r="J32" s="7">
        <f t="shared" si="54"/>
        <v>947</v>
      </c>
      <c r="K32" s="7">
        <f t="shared" si="54"/>
        <v>995</v>
      </c>
      <c r="L32" s="7">
        <f t="shared" si="54"/>
        <v>1023</v>
      </c>
      <c r="M32" s="7">
        <f t="shared" si="54"/>
        <v>1069</v>
      </c>
      <c r="N32" s="7">
        <f t="shared" si="54"/>
        <v>1103</v>
      </c>
      <c r="O32" s="7">
        <f t="shared" si="54"/>
        <v>1115</v>
      </c>
      <c r="P32" s="8">
        <f t="shared" si="54"/>
        <v>1115</v>
      </c>
      <c r="Q32" s="8"/>
      <c r="R32" s="7">
        <f t="shared" ref="R32:AD32" si="55">SUBTOTAL(4,R33:R41)</f>
        <v>1302</v>
      </c>
      <c r="S32" s="7">
        <f t="shared" si="55"/>
        <v>1355</v>
      </c>
      <c r="T32" s="7">
        <f t="shared" si="55"/>
        <v>1426</v>
      </c>
      <c r="U32" s="7">
        <f t="shared" si="55"/>
        <v>1466</v>
      </c>
      <c r="V32" s="7">
        <f t="shared" si="55"/>
        <v>1515</v>
      </c>
      <c r="W32" s="7">
        <f t="shared" si="55"/>
        <v>1518</v>
      </c>
      <c r="X32" s="7">
        <f t="shared" si="55"/>
        <v>1681</v>
      </c>
      <c r="Y32" s="7">
        <f t="shared" si="55"/>
        <v>1832</v>
      </c>
      <c r="Z32" s="7">
        <f t="shared" si="55"/>
        <v>1898</v>
      </c>
      <c r="AA32" s="7">
        <f t="shared" si="55"/>
        <v>1937</v>
      </c>
      <c r="AB32" s="7">
        <f t="shared" si="55"/>
        <v>1972</v>
      </c>
      <c r="AC32" s="7">
        <f t="shared" si="55"/>
        <v>1936</v>
      </c>
      <c r="AD32" s="8">
        <f t="shared" si="55"/>
        <v>1936</v>
      </c>
      <c r="AE32" s="8"/>
      <c r="AF32" s="7">
        <f t="shared" ref="AF32:AR32" si="56">SUBTOTAL(4,AF33:AF41)</f>
        <v>1896</v>
      </c>
      <c r="AG32" s="7">
        <f t="shared" si="56"/>
        <v>1948</v>
      </c>
      <c r="AH32" s="7">
        <f t="shared" si="56"/>
        <v>2116</v>
      </c>
      <c r="AI32" s="7">
        <f t="shared" si="56"/>
        <v>2097</v>
      </c>
      <c r="AJ32" s="7">
        <f t="shared" si="56"/>
        <v>2051</v>
      </c>
      <c r="AK32" s="9">
        <f t="shared" si="56"/>
        <v>2141</v>
      </c>
      <c r="AL32" s="9">
        <f t="shared" si="56"/>
        <v>2235</v>
      </c>
      <c r="AM32" s="9">
        <f t="shared" si="56"/>
        <v>2334</v>
      </c>
      <c r="AN32" s="9">
        <f t="shared" si="56"/>
        <v>2437</v>
      </c>
      <c r="AO32" s="9">
        <f t="shared" si="56"/>
        <v>2545</v>
      </c>
      <c r="AP32" s="9">
        <f t="shared" si="56"/>
        <v>2656</v>
      </c>
      <c r="AQ32" s="9">
        <f t="shared" si="56"/>
        <v>2774</v>
      </c>
      <c r="AR32" s="10">
        <f t="shared" si="56"/>
        <v>2774</v>
      </c>
      <c r="AS32" s="8"/>
      <c r="AT32" s="9">
        <f t="shared" ref="AT32:BF32" si="57">SUBTOTAL(4,AT33:AT41)</f>
        <v>2895</v>
      </c>
      <c r="AU32" s="9">
        <f t="shared" si="57"/>
        <v>3023</v>
      </c>
      <c r="AV32" s="9">
        <f t="shared" si="57"/>
        <v>3157</v>
      </c>
      <c r="AW32" s="9">
        <f t="shared" si="57"/>
        <v>3296</v>
      </c>
      <c r="AX32" s="9">
        <f t="shared" si="57"/>
        <v>3440</v>
      </c>
      <c r="AY32" s="9">
        <f t="shared" si="57"/>
        <v>3592</v>
      </c>
      <c r="AZ32" s="9">
        <f t="shared" si="57"/>
        <v>3751</v>
      </c>
      <c r="BA32" s="9">
        <f t="shared" si="57"/>
        <v>3916</v>
      </c>
      <c r="BB32" s="9">
        <f t="shared" si="57"/>
        <v>4089</v>
      </c>
      <c r="BC32" s="9">
        <f t="shared" si="57"/>
        <v>4269</v>
      </c>
      <c r="BD32" s="9">
        <f t="shared" si="57"/>
        <v>4457</v>
      </c>
      <c r="BE32" s="9">
        <f t="shared" si="57"/>
        <v>4655</v>
      </c>
      <c r="BF32" s="10">
        <f t="shared" si="57"/>
        <v>4655</v>
      </c>
      <c r="BG32" s="8"/>
      <c r="BH32" s="9">
        <f t="shared" ref="BH32:BT32" si="58">SUBTOTAL(4,BH33:BH41)</f>
        <v>4860</v>
      </c>
      <c r="BI32" s="9">
        <f t="shared" si="58"/>
        <v>5074</v>
      </c>
      <c r="BJ32" s="9">
        <f t="shared" si="58"/>
        <v>5298</v>
      </c>
      <c r="BK32" s="9">
        <f t="shared" si="58"/>
        <v>5531</v>
      </c>
      <c r="BL32" s="9">
        <f t="shared" si="58"/>
        <v>5774</v>
      </c>
      <c r="BM32" s="9">
        <f t="shared" si="58"/>
        <v>6029</v>
      </c>
      <c r="BN32" s="9">
        <f t="shared" si="58"/>
        <v>6295</v>
      </c>
      <c r="BO32" s="9">
        <f t="shared" si="58"/>
        <v>6572</v>
      </c>
      <c r="BP32" s="9">
        <f t="shared" si="58"/>
        <v>6863</v>
      </c>
      <c r="BQ32" s="9">
        <f t="shared" si="58"/>
        <v>7165</v>
      </c>
      <c r="BR32" s="9">
        <f t="shared" si="58"/>
        <v>7481</v>
      </c>
      <c r="BS32" s="9">
        <f t="shared" si="58"/>
        <v>7810</v>
      </c>
      <c r="BT32" s="10">
        <f t="shared" si="58"/>
        <v>7490.3249999999998</v>
      </c>
    </row>
    <row r="33" spans="2:72" ht="15" hidden="1" customHeight="1" outlineLevel="1" x14ac:dyDescent="0.25">
      <c r="B33" s="11" t="s">
        <v>35</v>
      </c>
      <c r="D33" s="12">
        <f>SUM('ANS_RevData (LA)'!D$28,'ANS_RevData (LA)'!D$44)</f>
        <v>42</v>
      </c>
      <c r="E33" s="12">
        <f>SUM('ANS_RevData (LA)'!E$28,'ANS_RevData (LA)'!E$44)</f>
        <v>44</v>
      </c>
      <c r="F33" s="12">
        <f>SUM('ANS_RevData (LA)'!F$28,'ANS_RevData (LA)'!F$44)</f>
        <v>44</v>
      </c>
      <c r="G33" s="12">
        <f>SUM('ANS_RevData (LA)'!G$28,'ANS_RevData (LA)'!G$44)</f>
        <v>27</v>
      </c>
      <c r="H33" s="12">
        <f>SUM('ANS_RevData (LA)'!H$28,'ANS_RevData (LA)'!H$44)</f>
        <v>42</v>
      </c>
      <c r="I33" s="12">
        <f>SUM('ANS_RevData (LA)'!I$28,'ANS_RevData (LA)'!I$44)</f>
        <v>31</v>
      </c>
      <c r="J33" s="12">
        <f>SUM('ANS_RevData (LA)'!J$28,'ANS_RevData (LA)'!J$44)</f>
        <v>87</v>
      </c>
      <c r="K33" s="12">
        <f>SUM('ANS_RevData (LA)'!K$28,'ANS_RevData (LA)'!K$44)</f>
        <v>115</v>
      </c>
      <c r="L33" s="12">
        <f>SUM('ANS_RevData (LA)'!L$28,'ANS_RevData (LA)'!L$44)</f>
        <v>232</v>
      </c>
      <c r="M33" s="12">
        <f>SUM('ANS_RevData (LA)'!M$28,'ANS_RevData (LA)'!M$44)</f>
        <v>255</v>
      </c>
      <c r="N33" s="12">
        <f>SUM('ANS_RevData (LA)'!N$28,'ANS_RevData (LA)'!N$44)</f>
        <v>267</v>
      </c>
      <c r="O33" s="12">
        <f>SUM('ANS_RevData (LA)'!O$28,'ANS_RevData (LA)'!O$44)</f>
        <v>220</v>
      </c>
      <c r="P33" s="13">
        <f t="shared" ref="P33:P41" si="59">O33</f>
        <v>220</v>
      </c>
      <c r="Q33" s="13"/>
      <c r="R33" s="12">
        <f>SUM('ANS_RevData (LA)'!P$28,'ANS_RevData (LA)'!P$44)</f>
        <v>248</v>
      </c>
      <c r="S33" s="12">
        <f>SUM('ANS_RevData (LA)'!Q$28,'ANS_RevData (LA)'!Q$44)</f>
        <v>328</v>
      </c>
      <c r="T33" s="12">
        <f>SUM('ANS_RevData (LA)'!R$28,'ANS_RevData (LA)'!R$44)</f>
        <v>416</v>
      </c>
      <c r="U33" s="12">
        <f>SUM('ANS_RevData (LA)'!S$28,'ANS_RevData (LA)'!S$44)</f>
        <v>474</v>
      </c>
      <c r="V33" s="12">
        <f>SUM('ANS_RevData (LA)'!T$28,'ANS_RevData (LA)'!T$44)</f>
        <v>503</v>
      </c>
      <c r="W33" s="12">
        <f>SUM('ANS_RevData (LA)'!U$28,'ANS_RevData (LA)'!U$44)</f>
        <v>525</v>
      </c>
      <c r="X33" s="12">
        <f>SUM('ANS_RevData (LA)'!V$28,'ANS_RevData (LA)'!V$44)</f>
        <v>693</v>
      </c>
      <c r="Y33" s="12">
        <f>SUM('ANS_RevData (LA)'!W$28,'ANS_RevData (LA)'!W$44)</f>
        <v>959</v>
      </c>
      <c r="Z33" s="12">
        <f>SUM('ANS_RevData (LA)'!X$28,'ANS_RevData (LA)'!X$44)</f>
        <v>1072</v>
      </c>
      <c r="AA33" s="12">
        <f>SUM('ANS_RevData (LA)'!Y$28,'ANS_RevData (LA)'!Y$44)</f>
        <v>1133</v>
      </c>
      <c r="AB33" s="12">
        <f>SUM('ANS_RevData (LA)'!Z$28,'ANS_RevData (LA)'!Z$44)</f>
        <v>1137</v>
      </c>
      <c r="AC33" s="12">
        <f>SUM('ANS_RevData (LA)'!AA$28,'ANS_RevData (LA)'!AA$44)</f>
        <v>1109</v>
      </c>
      <c r="AD33" s="13">
        <f t="shared" ref="AD33:AD41" si="60">AC33</f>
        <v>1109</v>
      </c>
      <c r="AE33" s="13"/>
      <c r="AF33" s="12">
        <f>SUM('ANS_RevData (LA)'!AF$28,'ANS_RevData (LA)'!AF$44)</f>
        <v>1009</v>
      </c>
      <c r="AG33" s="12">
        <f>SUM('ANS_RevData (LA)'!AG$28,'ANS_RevData (LA)'!AG$44)</f>
        <v>1046</v>
      </c>
      <c r="AH33" s="12">
        <f>SUM('ANS_RevData (LA)'!AH$28,'ANS_RevData (LA)'!AH$44)</f>
        <v>1051</v>
      </c>
      <c r="AI33" s="12">
        <f>SUM('ANS_RevData (LA)'!AI$28,'ANS_RevData (LA)'!AI$44)</f>
        <v>1009</v>
      </c>
      <c r="AJ33" s="12">
        <f>SUM('ANS_RevData (LA)'!AJ$28,'ANS_RevData (LA)'!AJ$44)</f>
        <v>904</v>
      </c>
      <c r="AK33" s="14">
        <f>SUM('ANS_RevData (LA)'!AK$28,'ANS_RevData (LA)'!AK$44)</f>
        <v>1086</v>
      </c>
      <c r="AL33" s="14">
        <f>SUM('ANS_RevData (LA)'!AL$28,'ANS_RevData (LA)'!AL$44)</f>
        <v>1202</v>
      </c>
      <c r="AM33" s="14">
        <f>SUM('ANS_RevData (LA)'!AM$28,'ANS_RevData (LA)'!AM$44)</f>
        <v>1321</v>
      </c>
      <c r="AN33" s="14">
        <f>SUM('ANS_RevData (LA)'!AN$28,'ANS_RevData (LA)'!AN$44)</f>
        <v>1451</v>
      </c>
      <c r="AO33" s="14">
        <f>SUM('ANS_RevData (LA)'!AO$28,'ANS_RevData (LA)'!AO$44)</f>
        <v>1595</v>
      </c>
      <c r="AP33" s="14">
        <f>SUM('ANS_RevData (LA)'!AP$28,'ANS_RevData (LA)'!AP$44)</f>
        <v>1754</v>
      </c>
      <c r="AQ33" s="14">
        <f>SUM('ANS_RevData (LA)'!AQ$28,'ANS_RevData (LA)'!AQ$44)</f>
        <v>1928</v>
      </c>
      <c r="AR33" s="47">
        <f t="shared" ref="AR33:AR41" si="61">AQ33</f>
        <v>1928</v>
      </c>
      <c r="AS33" s="13"/>
      <c r="AT33" s="14">
        <f>SUM('ANS_RevData (LA)'!AR$28,'ANS_RevData (LA)'!AR$44)</f>
        <v>2120</v>
      </c>
      <c r="AU33" s="14">
        <f>SUM('ANS_RevData (LA)'!AS$28,'ANS_RevData (LA)'!AS$44)</f>
        <v>2330</v>
      </c>
      <c r="AV33" s="14">
        <f>SUM('ANS_RevData (LA)'!AT$28,'ANS_RevData (LA)'!AT$44)</f>
        <v>2563</v>
      </c>
      <c r="AW33" s="14">
        <f>SUM('ANS_RevData (LA)'!AU$28,'ANS_RevData (LA)'!AU$44)</f>
        <v>2817</v>
      </c>
      <c r="AX33" s="14">
        <f>SUM('ANS_RevData (LA)'!AV$28,'ANS_RevData (LA)'!AV$44)</f>
        <v>3098</v>
      </c>
      <c r="AY33" s="14">
        <f>SUM('ANS_RevData (LA)'!AW$28,'ANS_RevData (LA)'!AW$44)</f>
        <v>3407</v>
      </c>
      <c r="AZ33" s="14">
        <f>SUM('ANS_RevData (LA)'!AX$28,'ANS_RevData (LA)'!AX$44)</f>
        <v>3603</v>
      </c>
      <c r="BA33" s="14">
        <f>SUM('ANS_RevData (LA)'!AY$28,'ANS_RevData (LA)'!AY$44)</f>
        <v>3761.625</v>
      </c>
      <c r="BB33" s="14">
        <f>SUM('ANS_RevData (LA)'!AZ$28,'ANS_RevData (LA)'!AZ$44)</f>
        <v>3927</v>
      </c>
      <c r="BC33" s="14">
        <f>SUM('ANS_RevData (LA)'!BA$28,'ANS_RevData (LA)'!BA$44)</f>
        <v>4099.8</v>
      </c>
      <c r="BD33" s="14">
        <f>SUM('ANS_RevData (LA)'!BB$28,'ANS_RevData (LA)'!BB$44)</f>
        <v>4280.0250000000005</v>
      </c>
      <c r="BE33" s="14">
        <f>SUM('ANS_RevData (LA)'!BC$28,'ANS_RevData (LA)'!BC$44)</f>
        <v>4468.3500000000004</v>
      </c>
      <c r="BF33" s="47">
        <f t="shared" ref="BF33:BF41" si="62">BE33</f>
        <v>4468.3500000000004</v>
      </c>
      <c r="BG33" s="13"/>
      <c r="BH33" s="14">
        <f>SUM('ANS_RevData (LA)'!BD$28,'ANS_RevData (LA)'!BD$44)</f>
        <v>4664.7750000000005</v>
      </c>
      <c r="BI33" s="14">
        <f>SUM('ANS_RevData (LA)'!BE$28,'ANS_RevData (LA)'!BE$44)</f>
        <v>4869.9750000000004</v>
      </c>
      <c r="BJ33" s="14">
        <f>SUM('ANS_RevData (LA)'!BF$28,'ANS_RevData (LA)'!BF$44)</f>
        <v>5083.95</v>
      </c>
      <c r="BK33" s="14">
        <f>SUM('ANS_RevData (LA)'!BG$28,'ANS_RevData (LA)'!BG$44)</f>
        <v>5307.375</v>
      </c>
      <c r="BL33" s="14">
        <f>SUM('ANS_RevData (LA)'!BH$28,'ANS_RevData (LA)'!BH$44)</f>
        <v>5540.9250000000002</v>
      </c>
      <c r="BM33" s="14">
        <f>SUM('ANS_RevData (LA)'!BI$28,'ANS_RevData (LA)'!BI$44)</f>
        <v>5784.6</v>
      </c>
      <c r="BN33" s="14">
        <f>SUM('ANS_RevData (LA)'!BJ$28,'ANS_RevData (LA)'!BJ$44)</f>
        <v>6039.0749999999998</v>
      </c>
      <c r="BO33" s="14">
        <f>SUM('ANS_RevData (LA)'!BK$28,'ANS_RevData (LA)'!BK$44)</f>
        <v>6305.0250000000005</v>
      </c>
      <c r="BP33" s="14">
        <f>SUM('ANS_RevData (LA)'!BL$28,'ANS_RevData (LA)'!BL$44)</f>
        <v>6582.45</v>
      </c>
      <c r="BQ33" s="14">
        <f>SUM('ANS_RevData (LA)'!BM$28,'ANS_RevData (LA)'!BM$44)</f>
        <v>6872.0250000000005</v>
      </c>
      <c r="BR33" s="14">
        <f>SUM('ANS_RevData (LA)'!BN$28,'ANS_RevData (LA)'!BN$44)</f>
        <v>7174.4250000000002</v>
      </c>
      <c r="BS33" s="14">
        <f>SUM('ANS_RevData (LA)'!BO$28,'ANS_RevData (LA)'!BO$44)</f>
        <v>7490.3249999999998</v>
      </c>
      <c r="BT33" s="47">
        <f>BS33</f>
        <v>7490.3249999999998</v>
      </c>
    </row>
    <row r="34" spans="2:72" ht="15" hidden="1" customHeight="1" outlineLevel="1" x14ac:dyDescent="0.25">
      <c r="B34" s="11" t="s">
        <v>40</v>
      </c>
      <c r="D34" s="12">
        <f>'ANS_RevData (LA)'!D$60</f>
        <v>481</v>
      </c>
      <c r="E34" s="12">
        <f>'ANS_RevData (LA)'!E$60</f>
        <v>528</v>
      </c>
      <c r="F34" s="12">
        <f>'ANS_RevData (LA)'!F$60</f>
        <v>588</v>
      </c>
      <c r="G34" s="12">
        <f>'ANS_RevData (LA)'!G$60</f>
        <v>659</v>
      </c>
      <c r="H34" s="12">
        <f>'ANS_RevData (LA)'!H$60</f>
        <v>767</v>
      </c>
      <c r="I34" s="12">
        <f>'ANS_RevData (LA)'!I$60</f>
        <v>807</v>
      </c>
      <c r="J34" s="12">
        <f>'ANS_RevData (LA)'!J$60</f>
        <v>828</v>
      </c>
      <c r="K34" s="12">
        <f>'ANS_RevData (LA)'!K$60</f>
        <v>843</v>
      </c>
      <c r="L34" s="12">
        <f>'ANS_RevData (LA)'!L$60</f>
        <v>873</v>
      </c>
      <c r="M34" s="12">
        <f>'ANS_RevData (LA)'!M$60</f>
        <v>903</v>
      </c>
      <c r="N34" s="12">
        <f>'ANS_RevData (LA)'!N$60</f>
        <v>927</v>
      </c>
      <c r="O34" s="12">
        <f>'ANS_RevData (LA)'!O$60</f>
        <v>925</v>
      </c>
      <c r="P34" s="13">
        <f t="shared" si="59"/>
        <v>925</v>
      </c>
      <c r="Q34" s="13"/>
      <c r="R34" s="12">
        <f>'ANS_RevData (LA)'!P$60</f>
        <v>980</v>
      </c>
      <c r="S34" s="12">
        <f>'ANS_RevData (LA)'!Q$60</f>
        <v>1040</v>
      </c>
      <c r="T34" s="12">
        <f>'ANS_RevData (LA)'!R$60</f>
        <v>1080</v>
      </c>
      <c r="U34" s="12">
        <f>'ANS_RevData (LA)'!S$60</f>
        <v>1133</v>
      </c>
      <c r="V34" s="12">
        <f>'ANS_RevData (LA)'!T$60</f>
        <v>1207</v>
      </c>
      <c r="W34" s="12">
        <f>'ANS_RevData (LA)'!U$60</f>
        <v>1262</v>
      </c>
      <c r="X34" s="12">
        <f>'ANS_RevData (LA)'!V$60</f>
        <v>1285</v>
      </c>
      <c r="Y34" s="12">
        <f>'ANS_RevData (LA)'!W$60</f>
        <v>1352</v>
      </c>
      <c r="Z34" s="12">
        <f>'ANS_RevData (LA)'!X$60</f>
        <v>1411</v>
      </c>
      <c r="AA34" s="12">
        <f>'ANS_RevData (LA)'!Y$60</f>
        <v>1462</v>
      </c>
      <c r="AB34" s="12">
        <f>'ANS_RevData (LA)'!Z$60</f>
        <v>1503</v>
      </c>
      <c r="AC34" s="12">
        <f>'ANS_RevData (LA)'!AA$60</f>
        <v>1491</v>
      </c>
      <c r="AD34" s="13">
        <f t="shared" si="60"/>
        <v>1491</v>
      </c>
      <c r="AE34" s="13"/>
      <c r="AF34" s="12">
        <f>'ANS_RevData (LA)'!AF$60</f>
        <v>1513</v>
      </c>
      <c r="AG34" s="12">
        <f>'ANS_RevData (LA)'!AG$60</f>
        <v>1555</v>
      </c>
      <c r="AH34" s="12">
        <f>'ANS_RevData (LA)'!AH$60</f>
        <v>1881</v>
      </c>
      <c r="AI34" s="12">
        <f>'ANS_RevData (LA)'!AI$60</f>
        <v>1965</v>
      </c>
      <c r="AJ34" s="12">
        <f>'ANS_RevData (LA)'!AJ$60</f>
        <v>2051</v>
      </c>
      <c r="AK34" s="14">
        <f>'ANS_RevData (LA)'!AK$60</f>
        <v>2141</v>
      </c>
      <c r="AL34" s="14">
        <f>'ANS_RevData (LA)'!AL$60</f>
        <v>2235</v>
      </c>
      <c r="AM34" s="14">
        <f>'ANS_RevData (LA)'!AM$60</f>
        <v>2334</v>
      </c>
      <c r="AN34" s="14">
        <f>'ANS_RevData (LA)'!AN$60</f>
        <v>2437</v>
      </c>
      <c r="AO34" s="14">
        <f>'ANS_RevData (LA)'!AO$60</f>
        <v>2545</v>
      </c>
      <c r="AP34" s="14">
        <f>'ANS_RevData (LA)'!AP$60</f>
        <v>2656</v>
      </c>
      <c r="AQ34" s="14">
        <f>'ANS_RevData (LA)'!AQ$60</f>
        <v>2774</v>
      </c>
      <c r="AR34" s="47">
        <f t="shared" si="61"/>
        <v>2774</v>
      </c>
      <c r="AS34" s="13"/>
      <c r="AT34" s="14">
        <f>'ANS_RevData (LA)'!AR$60</f>
        <v>2895</v>
      </c>
      <c r="AU34" s="14">
        <f>'ANS_RevData (LA)'!AS$60</f>
        <v>3023</v>
      </c>
      <c r="AV34" s="14">
        <f>'ANS_RevData (LA)'!AT$60</f>
        <v>3157</v>
      </c>
      <c r="AW34" s="14">
        <f>'ANS_RevData (LA)'!AU$60</f>
        <v>3296</v>
      </c>
      <c r="AX34" s="14">
        <f>'ANS_RevData (LA)'!AV$60</f>
        <v>3440</v>
      </c>
      <c r="AY34" s="14">
        <f>'ANS_RevData (LA)'!AW$60</f>
        <v>3592</v>
      </c>
      <c r="AZ34" s="14">
        <f>'ANS_RevData (LA)'!AX$60</f>
        <v>3751</v>
      </c>
      <c r="BA34" s="14">
        <f>'ANS_RevData (LA)'!AY$60</f>
        <v>3916</v>
      </c>
      <c r="BB34" s="14">
        <f>'ANS_RevData (LA)'!AZ$60</f>
        <v>4089</v>
      </c>
      <c r="BC34" s="14">
        <f>'ANS_RevData (LA)'!BA$60</f>
        <v>4269</v>
      </c>
      <c r="BD34" s="14">
        <f>'ANS_RevData (LA)'!BB$60</f>
        <v>4457</v>
      </c>
      <c r="BE34" s="14">
        <f>'ANS_RevData (LA)'!BC$60</f>
        <v>4655</v>
      </c>
      <c r="BF34" s="47">
        <f t="shared" si="62"/>
        <v>4655</v>
      </c>
      <c r="BG34" s="13"/>
      <c r="BH34" s="14">
        <f>'ANS_RevData (LA)'!BD$60</f>
        <v>4860</v>
      </c>
      <c r="BI34" s="14">
        <f>'ANS_RevData (LA)'!BE$60</f>
        <v>5074</v>
      </c>
      <c r="BJ34" s="14">
        <f>'ANS_RevData (LA)'!BF$60</f>
        <v>5298</v>
      </c>
      <c r="BK34" s="14">
        <f>'ANS_RevData (LA)'!BG$60</f>
        <v>5531</v>
      </c>
      <c r="BL34" s="14">
        <f>'ANS_RevData (LA)'!BH$60</f>
        <v>5774</v>
      </c>
      <c r="BM34" s="14">
        <f>'ANS_RevData (LA)'!BI$60</f>
        <v>6029</v>
      </c>
      <c r="BN34" s="14">
        <f>'ANS_RevData (LA)'!BJ$60</f>
        <v>6295</v>
      </c>
      <c r="BO34" s="14">
        <f>'ANS_RevData (LA)'!BK$60</f>
        <v>6572</v>
      </c>
      <c r="BP34" s="14">
        <f>'ANS_RevData (LA)'!BL$60</f>
        <v>6863</v>
      </c>
      <c r="BQ34" s="14">
        <f>'ANS_RevData (LA)'!BM$60</f>
        <v>7165</v>
      </c>
      <c r="BR34" s="14">
        <f>'ANS_RevData (LA)'!BN$60</f>
        <v>7481</v>
      </c>
      <c r="BS34" s="14">
        <f>'ANS_RevData (LA)'!BO$60</f>
        <v>7810</v>
      </c>
      <c r="BT34" s="47">
        <f>SUBTOTAL(4,BT35:BT39)</f>
        <v>4197</v>
      </c>
    </row>
    <row r="35" spans="2:72" s="16" customFormat="1" ht="12.75" hidden="1" customHeight="1" outlineLevel="2" x14ac:dyDescent="0.2">
      <c r="B35" s="17" t="s">
        <v>9</v>
      </c>
      <c r="D35" s="18">
        <f>'ANS_RevData (LA)'!D$76</f>
        <v>354</v>
      </c>
      <c r="E35" s="18">
        <f>'ANS_RevData (LA)'!E$76</f>
        <v>370</v>
      </c>
      <c r="F35" s="18">
        <f>'ANS_RevData (LA)'!F$76</f>
        <v>431</v>
      </c>
      <c r="G35" s="18">
        <f>'ANS_RevData (LA)'!G$76</f>
        <v>485</v>
      </c>
      <c r="H35" s="18">
        <f>'ANS_RevData (LA)'!H$76</f>
        <v>531</v>
      </c>
      <c r="I35" s="18">
        <f>'ANS_RevData (LA)'!I$76</f>
        <v>552</v>
      </c>
      <c r="J35" s="18">
        <f>'ANS_RevData (LA)'!J$76</f>
        <v>592</v>
      </c>
      <c r="K35" s="18">
        <f>'ANS_RevData (LA)'!K$76</f>
        <v>622</v>
      </c>
      <c r="L35" s="18">
        <f>'ANS_RevData (LA)'!L$76</f>
        <v>615</v>
      </c>
      <c r="M35" s="18">
        <f>'ANS_RevData (LA)'!M$76</f>
        <v>636</v>
      </c>
      <c r="N35" s="18">
        <f>'ANS_RevData (LA)'!N$76</f>
        <v>646</v>
      </c>
      <c r="O35" s="18">
        <f>'ANS_RevData (LA)'!O$76</f>
        <v>674</v>
      </c>
      <c r="P35" s="19">
        <f t="shared" si="59"/>
        <v>674</v>
      </c>
      <c r="Q35" s="19"/>
      <c r="R35" s="18">
        <f>'ANS_RevData (LA)'!P$76</f>
        <v>669</v>
      </c>
      <c r="S35" s="18">
        <f>'ANS_RevData (LA)'!Q$76</f>
        <v>712</v>
      </c>
      <c r="T35" s="18">
        <f>'ANS_RevData (LA)'!R$76</f>
        <v>771</v>
      </c>
      <c r="U35" s="18">
        <f>'ANS_RevData (LA)'!S$76</f>
        <v>777</v>
      </c>
      <c r="V35" s="18">
        <f>'ANS_RevData (LA)'!T$76</f>
        <v>816</v>
      </c>
      <c r="W35" s="18">
        <f>'ANS_RevData (LA)'!U$76</f>
        <v>836</v>
      </c>
      <c r="X35" s="18">
        <f>'ANS_RevData (LA)'!V$76</f>
        <v>852</v>
      </c>
      <c r="Y35" s="18">
        <f>'ANS_RevData (LA)'!W$76</f>
        <v>927</v>
      </c>
      <c r="Z35" s="18">
        <f>'ANS_RevData (LA)'!X$76</f>
        <v>983</v>
      </c>
      <c r="AA35" s="18">
        <f>'ANS_RevData (LA)'!Y$76</f>
        <v>1038</v>
      </c>
      <c r="AB35" s="18">
        <f>'ANS_RevData (LA)'!Z$76</f>
        <v>1003</v>
      </c>
      <c r="AC35" s="18">
        <f>'ANS_RevData (LA)'!AA$76</f>
        <v>1052</v>
      </c>
      <c r="AD35" s="19">
        <f t="shared" si="60"/>
        <v>1052</v>
      </c>
      <c r="AE35" s="19"/>
      <c r="AF35" s="18">
        <f>'ANS_RevData (LA)'!AF$76</f>
        <v>1071</v>
      </c>
      <c r="AG35" s="18">
        <f>'ANS_RevData (LA)'!AG$76</f>
        <v>1067</v>
      </c>
      <c r="AH35" s="18">
        <f>'ANS_RevData (LA)'!AH$76</f>
        <v>1180</v>
      </c>
      <c r="AI35" s="18">
        <f>'ANS_RevData (LA)'!AI$76</f>
        <v>1106</v>
      </c>
      <c r="AJ35" s="18">
        <f>'ANS_RevData (LA)'!AJ$76</f>
        <v>934</v>
      </c>
      <c r="AK35" s="20">
        <f>'ANS_RevData (LA)'!AK$76</f>
        <v>991</v>
      </c>
      <c r="AL35" s="20">
        <f>'ANS_RevData (LA)'!AL$76</f>
        <v>1026</v>
      </c>
      <c r="AM35" s="20">
        <f>'ANS_RevData (LA)'!AM$76</f>
        <v>1062</v>
      </c>
      <c r="AN35" s="20">
        <f>'ANS_RevData (LA)'!AN$76</f>
        <v>1099</v>
      </c>
      <c r="AO35" s="20">
        <f>'ANS_RevData (LA)'!AO$76</f>
        <v>1138</v>
      </c>
      <c r="AP35" s="20">
        <f>'ANS_RevData (LA)'!AP$76</f>
        <v>1177</v>
      </c>
      <c r="AQ35" s="20">
        <f>'ANS_RevData (LA)'!AQ$76</f>
        <v>1219</v>
      </c>
      <c r="AR35" s="48">
        <f t="shared" si="61"/>
        <v>1219</v>
      </c>
      <c r="AS35" s="19"/>
      <c r="AT35" s="20">
        <f>'ANS_RevData (LA)'!AR$76</f>
        <v>1262</v>
      </c>
      <c r="AU35" s="20">
        <f>'ANS_RevData (LA)'!AS$76</f>
        <v>1306</v>
      </c>
      <c r="AV35" s="20">
        <f>'ANS_RevData (LA)'!AT$76</f>
        <v>1351</v>
      </c>
      <c r="AW35" s="20">
        <f>'ANS_RevData (LA)'!AU$76</f>
        <v>1399</v>
      </c>
      <c r="AX35" s="20">
        <f>'ANS_RevData (LA)'!AV$76</f>
        <v>1448</v>
      </c>
      <c r="AY35" s="20">
        <f>'ANS_RevData (LA)'!AW$76</f>
        <v>1499</v>
      </c>
      <c r="AZ35" s="20">
        <f>'ANS_RevData (LA)'!AX$76</f>
        <v>1552</v>
      </c>
      <c r="BA35" s="20">
        <f>'ANS_RevData (LA)'!AY$76</f>
        <v>1606</v>
      </c>
      <c r="BB35" s="20">
        <f>'ANS_RevData (LA)'!AZ$76</f>
        <v>1661</v>
      </c>
      <c r="BC35" s="20">
        <f>'ANS_RevData (LA)'!BA$76</f>
        <v>1720</v>
      </c>
      <c r="BD35" s="20">
        <f>'ANS_RevData (LA)'!BB$76</f>
        <v>1780</v>
      </c>
      <c r="BE35" s="20">
        <f>'ANS_RevData (LA)'!BC$76</f>
        <v>1843</v>
      </c>
      <c r="BF35" s="48">
        <f t="shared" si="62"/>
        <v>1843</v>
      </c>
      <c r="BG35" s="19"/>
      <c r="BH35" s="20">
        <f>'ANS_RevData (LA)'!BD$76</f>
        <v>1907</v>
      </c>
      <c r="BI35" s="20">
        <f>'ANS_RevData (LA)'!BE$76</f>
        <v>1974</v>
      </c>
      <c r="BJ35" s="20">
        <f>'ANS_RevData (LA)'!BF$76</f>
        <v>2043</v>
      </c>
      <c r="BK35" s="20">
        <f>'ANS_RevData (LA)'!BG$76</f>
        <v>2115</v>
      </c>
      <c r="BL35" s="20">
        <f>'ANS_RevData (LA)'!BH$76</f>
        <v>2189</v>
      </c>
      <c r="BM35" s="20">
        <f>'ANS_RevData (LA)'!BI$76</f>
        <v>2265</v>
      </c>
      <c r="BN35" s="20">
        <f>'ANS_RevData (LA)'!BJ$76</f>
        <v>2345</v>
      </c>
      <c r="BO35" s="20">
        <f>'ANS_RevData (LA)'!BK$76</f>
        <v>2427</v>
      </c>
      <c r="BP35" s="20">
        <f>'ANS_RevData (LA)'!BL$76</f>
        <v>2512</v>
      </c>
      <c r="BQ35" s="20">
        <f>'ANS_RevData (LA)'!BM$76</f>
        <v>2600</v>
      </c>
      <c r="BR35" s="20">
        <f>'ANS_RevData (LA)'!BN$76</f>
        <v>2690</v>
      </c>
      <c r="BS35" s="20">
        <f>'ANS_RevData (LA)'!BO$76</f>
        <v>2785</v>
      </c>
      <c r="BT35" s="48">
        <f t="shared" ref="BT35:BT41" si="63">BS35</f>
        <v>2785</v>
      </c>
    </row>
    <row r="36" spans="2:72" s="16" customFormat="1" ht="12.75" hidden="1" customHeight="1" outlineLevel="2" x14ac:dyDescent="0.2">
      <c r="B36" s="17" t="s">
        <v>10</v>
      </c>
      <c r="D36" s="18">
        <f>'ANS_RevData (LA)'!D$92</f>
        <v>273</v>
      </c>
      <c r="E36" s="18">
        <f>'ANS_RevData (LA)'!E$92</f>
        <v>289</v>
      </c>
      <c r="F36" s="18">
        <f>'ANS_RevData (LA)'!F$92</f>
        <v>359</v>
      </c>
      <c r="G36" s="18">
        <f>'ANS_RevData (LA)'!G$92</f>
        <v>408</v>
      </c>
      <c r="H36" s="18">
        <f>'ANS_RevData (LA)'!H$92</f>
        <v>502</v>
      </c>
      <c r="I36" s="18">
        <f>'ANS_RevData (LA)'!I$92</f>
        <v>562</v>
      </c>
      <c r="J36" s="18">
        <f>'ANS_RevData (LA)'!J$92</f>
        <v>591</v>
      </c>
      <c r="K36" s="18">
        <f>'ANS_RevData (LA)'!K$92</f>
        <v>608</v>
      </c>
      <c r="L36" s="18">
        <f>'ANS_RevData (LA)'!L$92</f>
        <v>619</v>
      </c>
      <c r="M36" s="18">
        <f>'ANS_RevData (LA)'!M$92</f>
        <v>648</v>
      </c>
      <c r="N36" s="18">
        <f>'ANS_RevData (LA)'!N$92</f>
        <v>657</v>
      </c>
      <c r="O36" s="18">
        <f>'ANS_RevData (LA)'!O$92</f>
        <v>683</v>
      </c>
      <c r="P36" s="19">
        <f t="shared" si="59"/>
        <v>683</v>
      </c>
      <c r="Q36" s="19"/>
      <c r="R36" s="18">
        <f>'ANS_RevData (LA)'!P$92</f>
        <v>701</v>
      </c>
      <c r="S36" s="18">
        <f>'ANS_RevData (LA)'!Q$92</f>
        <v>727</v>
      </c>
      <c r="T36" s="18">
        <f>'ANS_RevData (LA)'!R$92</f>
        <v>805</v>
      </c>
      <c r="U36" s="18">
        <f>'ANS_RevData (LA)'!S$92</f>
        <v>800</v>
      </c>
      <c r="V36" s="18">
        <f>'ANS_RevData (LA)'!T$92</f>
        <v>851</v>
      </c>
      <c r="W36" s="18">
        <f>'ANS_RevData (LA)'!U$92</f>
        <v>881</v>
      </c>
      <c r="X36" s="18">
        <f>'ANS_RevData (LA)'!V$92</f>
        <v>892</v>
      </c>
      <c r="Y36" s="18">
        <f>'ANS_RevData (LA)'!W$92</f>
        <v>961</v>
      </c>
      <c r="Z36" s="18">
        <f>'ANS_RevData (LA)'!X$92</f>
        <v>1032</v>
      </c>
      <c r="AA36" s="18">
        <f>'ANS_RevData (LA)'!Y$92</f>
        <v>1051</v>
      </c>
      <c r="AB36" s="18">
        <f>'ANS_RevData (LA)'!Z$92</f>
        <v>1100</v>
      </c>
      <c r="AC36" s="18">
        <f>'ANS_RevData (LA)'!AA$92</f>
        <v>1118</v>
      </c>
      <c r="AD36" s="19">
        <f t="shared" si="60"/>
        <v>1118</v>
      </c>
      <c r="AE36" s="19"/>
      <c r="AF36" s="18">
        <f>'ANS_RevData (LA)'!AF$92</f>
        <v>1229</v>
      </c>
      <c r="AG36" s="18">
        <f>'ANS_RevData (LA)'!AG$92</f>
        <v>1267</v>
      </c>
      <c r="AH36" s="18">
        <f>'ANS_RevData (LA)'!AH$92</f>
        <v>1451</v>
      </c>
      <c r="AI36" s="18">
        <f>'ANS_RevData (LA)'!AI$92</f>
        <v>1434</v>
      </c>
      <c r="AJ36" s="18">
        <f>'ANS_RevData (LA)'!AJ$92</f>
        <v>1182</v>
      </c>
      <c r="AK36" s="20">
        <f>'ANS_RevData (LA)'!AK$92</f>
        <v>1293</v>
      </c>
      <c r="AL36" s="20">
        <f>'ANS_RevData (LA)'!AL$92</f>
        <v>1345</v>
      </c>
      <c r="AM36" s="20">
        <f>'ANS_RevData (LA)'!AM$92</f>
        <v>1399</v>
      </c>
      <c r="AN36" s="20">
        <f>'ANS_RevData (LA)'!AN$92</f>
        <v>1454</v>
      </c>
      <c r="AO36" s="20">
        <f>'ANS_RevData (LA)'!AO$92</f>
        <v>1513</v>
      </c>
      <c r="AP36" s="20">
        <f>'ANS_RevData (LA)'!AP$92</f>
        <v>1573</v>
      </c>
      <c r="AQ36" s="20">
        <f>'ANS_RevData (LA)'!AQ$92</f>
        <v>1637</v>
      </c>
      <c r="AR36" s="48">
        <f t="shared" si="61"/>
        <v>1637</v>
      </c>
      <c r="AS36" s="19"/>
      <c r="AT36" s="20">
        <f>'ANS_RevData (LA)'!AR$92</f>
        <v>1702</v>
      </c>
      <c r="AU36" s="20">
        <f>'ANS_RevData (LA)'!AS$92</f>
        <v>1770</v>
      </c>
      <c r="AV36" s="20">
        <f>'ANS_RevData (LA)'!AT$92</f>
        <v>1841</v>
      </c>
      <c r="AW36" s="20">
        <f>'ANS_RevData (LA)'!AU$92</f>
        <v>1915</v>
      </c>
      <c r="AX36" s="20">
        <f>'ANS_RevData (LA)'!AV$92</f>
        <v>1991</v>
      </c>
      <c r="AY36" s="20">
        <f>'ANS_RevData (LA)'!AW$92</f>
        <v>2070</v>
      </c>
      <c r="AZ36" s="20">
        <f>'ANS_RevData (LA)'!AX$92</f>
        <v>2154</v>
      </c>
      <c r="BA36" s="20">
        <f>'ANS_RevData (LA)'!AY$92</f>
        <v>2240</v>
      </c>
      <c r="BB36" s="20">
        <f>'ANS_RevData (LA)'!AZ$92</f>
        <v>2329</v>
      </c>
      <c r="BC36" s="20">
        <f>'ANS_RevData (LA)'!BA$92</f>
        <v>2423</v>
      </c>
      <c r="BD36" s="20">
        <f>'ANS_RevData (LA)'!BB$92</f>
        <v>2520</v>
      </c>
      <c r="BE36" s="20">
        <f>'ANS_RevData (LA)'!BC$92</f>
        <v>2621</v>
      </c>
      <c r="BF36" s="48">
        <f t="shared" si="62"/>
        <v>2621</v>
      </c>
      <c r="BG36" s="19"/>
      <c r="BH36" s="20">
        <f>'ANS_RevData (LA)'!BD$92</f>
        <v>2726</v>
      </c>
      <c r="BI36" s="20">
        <f>'ANS_RevData (LA)'!BE$92</f>
        <v>2835</v>
      </c>
      <c r="BJ36" s="20">
        <f>'ANS_RevData (LA)'!BF$92</f>
        <v>2948</v>
      </c>
      <c r="BK36" s="20">
        <f>'ANS_RevData (LA)'!BG$92</f>
        <v>3067</v>
      </c>
      <c r="BL36" s="20">
        <f>'ANS_RevData (LA)'!BH$92</f>
        <v>3189</v>
      </c>
      <c r="BM36" s="20">
        <f>'ANS_RevData (LA)'!BI$92</f>
        <v>3317</v>
      </c>
      <c r="BN36" s="20">
        <f>'ANS_RevData (LA)'!BJ$92</f>
        <v>3449</v>
      </c>
      <c r="BO36" s="20">
        <f>'ANS_RevData (LA)'!BK$92</f>
        <v>3587</v>
      </c>
      <c r="BP36" s="20">
        <f>'ANS_RevData (LA)'!BL$92</f>
        <v>3731</v>
      </c>
      <c r="BQ36" s="20">
        <f>'ANS_RevData (LA)'!BM$92</f>
        <v>3880</v>
      </c>
      <c r="BR36" s="20">
        <f>'ANS_RevData (LA)'!BN$92</f>
        <v>4035</v>
      </c>
      <c r="BS36" s="20">
        <f>'ANS_RevData (LA)'!BO$92</f>
        <v>4197</v>
      </c>
      <c r="BT36" s="48">
        <f t="shared" si="63"/>
        <v>4197</v>
      </c>
    </row>
    <row r="37" spans="2:72" s="16" customFormat="1" ht="12.75" hidden="1" customHeight="1" outlineLevel="2" x14ac:dyDescent="0.2">
      <c r="B37" s="17" t="s">
        <v>11</v>
      </c>
      <c r="D37" s="18">
        <f>'ANS_RevData (LA)'!D$108</f>
        <v>0</v>
      </c>
      <c r="E37" s="18">
        <f>'ANS_RevData (LA)'!E$108</f>
        <v>0</v>
      </c>
      <c r="F37" s="18">
        <f>'ANS_RevData (LA)'!F$108</f>
        <v>0</v>
      </c>
      <c r="G37" s="18">
        <f>'ANS_RevData (LA)'!G$108</f>
        <v>0</v>
      </c>
      <c r="H37" s="18">
        <f>'ANS_RevData (LA)'!H$108</f>
        <v>0</v>
      </c>
      <c r="I37" s="18">
        <f>'ANS_RevData (LA)'!I$108</f>
        <v>0</v>
      </c>
      <c r="J37" s="18">
        <f>'ANS_RevData (LA)'!J$108</f>
        <v>0</v>
      </c>
      <c r="K37" s="18">
        <f>'ANS_RevData (LA)'!K$108</f>
        <v>0</v>
      </c>
      <c r="L37" s="18">
        <f>'ANS_RevData (LA)'!L$108</f>
        <v>0</v>
      </c>
      <c r="M37" s="18">
        <f>'ANS_RevData (LA)'!M$108</f>
        <v>0</v>
      </c>
      <c r="N37" s="18">
        <f>'ANS_RevData (LA)'!N$108</f>
        <v>0</v>
      </c>
      <c r="O37" s="18">
        <f>'ANS_RevData (LA)'!O$108</f>
        <v>0</v>
      </c>
      <c r="P37" s="19">
        <f t="shared" si="59"/>
        <v>0</v>
      </c>
      <c r="Q37" s="19"/>
      <c r="R37" s="18">
        <f>'ANS_RevData (LA)'!P$108</f>
        <v>0</v>
      </c>
      <c r="S37" s="18">
        <f>'ANS_RevData (LA)'!Q$108</f>
        <v>0</v>
      </c>
      <c r="T37" s="18">
        <f>'ANS_RevData (LA)'!R$108</f>
        <v>0</v>
      </c>
      <c r="U37" s="18">
        <f>'ANS_RevData (LA)'!S$108</f>
        <v>0</v>
      </c>
      <c r="V37" s="18">
        <f>'ANS_RevData (LA)'!T$108</f>
        <v>0</v>
      </c>
      <c r="W37" s="18">
        <f>'ANS_RevData (LA)'!U$108</f>
        <v>0</v>
      </c>
      <c r="X37" s="18">
        <f>'ANS_RevData (LA)'!V$108</f>
        <v>17</v>
      </c>
      <c r="Y37" s="18">
        <f>'ANS_RevData (LA)'!W$108</f>
        <v>354</v>
      </c>
      <c r="Z37" s="18">
        <f>'ANS_RevData (LA)'!X$108</f>
        <v>479</v>
      </c>
      <c r="AA37" s="18">
        <f>'ANS_RevData (LA)'!Y$108</f>
        <v>513</v>
      </c>
      <c r="AB37" s="18">
        <f>'ANS_RevData (LA)'!Z$108</f>
        <v>503</v>
      </c>
      <c r="AC37" s="18">
        <f>'ANS_RevData (LA)'!AA$108</f>
        <v>545</v>
      </c>
      <c r="AD37" s="19">
        <f t="shared" si="60"/>
        <v>545</v>
      </c>
      <c r="AE37" s="19"/>
      <c r="AF37" s="18">
        <f>'ANS_RevData (LA)'!AF$108</f>
        <v>546</v>
      </c>
      <c r="AG37" s="18">
        <f>'ANS_RevData (LA)'!AG$108</f>
        <v>592</v>
      </c>
      <c r="AH37" s="18">
        <f>'ANS_RevData (LA)'!AH$108</f>
        <v>691</v>
      </c>
      <c r="AI37" s="18">
        <f>'ANS_RevData (LA)'!AI$108</f>
        <v>676</v>
      </c>
      <c r="AJ37" s="18">
        <f>'ANS_RevData (LA)'!AJ$108</f>
        <v>609</v>
      </c>
      <c r="AK37" s="20">
        <f>'ANS_RevData (LA)'!AK$108</f>
        <v>655</v>
      </c>
      <c r="AL37" s="20">
        <f>'ANS_RevData (LA)'!AL$108</f>
        <v>688</v>
      </c>
      <c r="AM37" s="20">
        <f>'ANS_RevData (LA)'!AM$108</f>
        <v>722</v>
      </c>
      <c r="AN37" s="20">
        <f>'ANS_RevData (LA)'!AN$108</f>
        <v>759</v>
      </c>
      <c r="AO37" s="20">
        <f>'ANS_RevData (LA)'!AO$108</f>
        <v>797</v>
      </c>
      <c r="AP37" s="20">
        <f>'ANS_RevData (LA)'!AP$108</f>
        <v>837</v>
      </c>
      <c r="AQ37" s="20">
        <f>'ANS_RevData (LA)'!AQ$108</f>
        <v>878</v>
      </c>
      <c r="AR37" s="48">
        <f t="shared" si="61"/>
        <v>878</v>
      </c>
      <c r="AS37" s="19"/>
      <c r="AT37" s="20">
        <f>'ANS_RevData (LA)'!AR$108</f>
        <v>922</v>
      </c>
      <c r="AU37" s="20">
        <f>'ANS_RevData (LA)'!AS$108</f>
        <v>968</v>
      </c>
      <c r="AV37" s="20">
        <f>'ANS_RevData (LA)'!AT$108</f>
        <v>1017</v>
      </c>
      <c r="AW37" s="20">
        <f>'ANS_RevData (LA)'!AU$108</f>
        <v>1068</v>
      </c>
      <c r="AX37" s="20">
        <f>'ANS_RevData (LA)'!AV$108</f>
        <v>1121</v>
      </c>
      <c r="AY37" s="20">
        <f>'ANS_RevData (LA)'!AW$108</f>
        <v>1178</v>
      </c>
      <c r="AZ37" s="20">
        <f>'ANS_RevData (LA)'!AX$108</f>
        <v>1236</v>
      </c>
      <c r="BA37" s="20">
        <f>'ANS_RevData (LA)'!AY$108</f>
        <v>1298</v>
      </c>
      <c r="BB37" s="20">
        <f>'ANS_RevData (LA)'!AZ$108</f>
        <v>1363</v>
      </c>
      <c r="BC37" s="20">
        <f>'ANS_RevData (LA)'!BA$108</f>
        <v>1431</v>
      </c>
      <c r="BD37" s="20">
        <f>'ANS_RevData (LA)'!BB$108</f>
        <v>1502</v>
      </c>
      <c r="BE37" s="20">
        <f>'ANS_RevData (LA)'!BC$108</f>
        <v>1578</v>
      </c>
      <c r="BF37" s="48">
        <f t="shared" si="62"/>
        <v>1578</v>
      </c>
      <c r="BG37" s="19"/>
      <c r="BH37" s="20">
        <f>'ANS_RevData (LA)'!BD$108</f>
        <v>1657</v>
      </c>
      <c r="BI37" s="20">
        <f>'ANS_RevData (LA)'!BE$108</f>
        <v>1739</v>
      </c>
      <c r="BJ37" s="20">
        <f>'ANS_RevData (LA)'!BF$108</f>
        <v>1826</v>
      </c>
      <c r="BK37" s="20">
        <f>'ANS_RevData (LA)'!BG$108</f>
        <v>1918</v>
      </c>
      <c r="BL37" s="20">
        <f>'ANS_RevData (LA)'!BH$108</f>
        <v>2013</v>
      </c>
      <c r="BM37" s="20">
        <f>'ANS_RevData (LA)'!BI$108</f>
        <v>2114</v>
      </c>
      <c r="BN37" s="20">
        <f>'ANS_RevData (LA)'!BJ$108</f>
        <v>2219</v>
      </c>
      <c r="BO37" s="20">
        <f>'ANS_RevData (LA)'!BK$108</f>
        <v>2330</v>
      </c>
      <c r="BP37" s="20">
        <f>'ANS_RevData (LA)'!BL$108</f>
        <v>2447</v>
      </c>
      <c r="BQ37" s="20">
        <f>'ANS_RevData (LA)'!BM$108</f>
        <v>2570</v>
      </c>
      <c r="BR37" s="20">
        <f>'ANS_RevData (LA)'!BN$108</f>
        <v>2699</v>
      </c>
      <c r="BS37" s="20">
        <f>'ANS_RevData (LA)'!BO$108</f>
        <v>2833</v>
      </c>
      <c r="BT37" s="48">
        <f t="shared" si="63"/>
        <v>2833</v>
      </c>
    </row>
    <row r="38" spans="2:72" s="16" customFormat="1" ht="12.75" hidden="1" customHeight="1" outlineLevel="3" x14ac:dyDescent="0.2">
      <c r="B38" s="17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9">
        <f t="shared" si="59"/>
        <v>0</v>
      </c>
      <c r="Q38" s="19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9">
        <f t="shared" si="60"/>
        <v>0</v>
      </c>
      <c r="AE38" s="19"/>
      <c r="AF38" s="18"/>
      <c r="AG38" s="18"/>
      <c r="AH38" s="18"/>
      <c r="AI38" s="18"/>
      <c r="AJ38" s="18"/>
      <c r="AK38" s="20"/>
      <c r="AL38" s="20"/>
      <c r="AM38" s="20"/>
      <c r="AN38" s="20"/>
      <c r="AO38" s="20"/>
      <c r="AP38" s="20"/>
      <c r="AQ38" s="20"/>
      <c r="AR38" s="48">
        <f t="shared" si="61"/>
        <v>0</v>
      </c>
      <c r="AS38" s="19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48">
        <f t="shared" si="62"/>
        <v>0</v>
      </c>
      <c r="BG38" s="19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48">
        <f t="shared" si="63"/>
        <v>0</v>
      </c>
    </row>
    <row r="39" spans="2:72" s="16" customFormat="1" ht="12.75" hidden="1" customHeight="1" outlineLevel="2" collapsed="1" x14ac:dyDescent="0.2">
      <c r="B39" s="17" t="s">
        <v>18</v>
      </c>
      <c r="D39" s="18">
        <f>'ANS_RevData (LA)'!D$124</f>
        <v>6</v>
      </c>
      <c r="E39" s="18">
        <f>'ANS_RevData (LA)'!E$124</f>
        <v>2</v>
      </c>
      <c r="F39" s="18">
        <f>'ANS_RevData (LA)'!F$124</f>
        <v>2</v>
      </c>
      <c r="G39" s="18">
        <f>'ANS_RevData (LA)'!G$124</f>
        <v>2</v>
      </c>
      <c r="H39" s="18">
        <f>'ANS_RevData (LA)'!H$124</f>
        <v>2</v>
      </c>
      <c r="I39" s="18">
        <f>'ANS_RevData (LA)'!I$124</f>
        <v>4</v>
      </c>
      <c r="J39" s="18">
        <f>'ANS_RevData (LA)'!J$124</f>
        <v>24</v>
      </c>
      <c r="K39" s="18">
        <f>'ANS_RevData (LA)'!K$124</f>
        <v>62</v>
      </c>
      <c r="L39" s="18">
        <f>'ANS_RevData (LA)'!L$124</f>
        <v>82</v>
      </c>
      <c r="M39" s="18">
        <f>'ANS_RevData (LA)'!M$124</f>
        <v>107</v>
      </c>
      <c r="N39" s="18">
        <f>'ANS_RevData (LA)'!N$124</f>
        <v>126</v>
      </c>
      <c r="O39" s="18">
        <f>'ANS_RevData (LA)'!O$124</f>
        <v>146</v>
      </c>
      <c r="P39" s="19">
        <f t="shared" si="59"/>
        <v>146</v>
      </c>
      <c r="Q39" s="19"/>
      <c r="R39" s="18">
        <f>'ANS_RevData (LA)'!P$124</f>
        <v>193</v>
      </c>
      <c r="S39" s="18">
        <f>'ANS_RevData (LA)'!Q$124</f>
        <v>199</v>
      </c>
      <c r="T39" s="18">
        <f>'ANS_RevData (LA)'!R$124</f>
        <v>256</v>
      </c>
      <c r="U39" s="18">
        <f>'ANS_RevData (LA)'!S$124</f>
        <v>311</v>
      </c>
      <c r="V39" s="18">
        <f>'ANS_RevData (LA)'!T$124</f>
        <v>343</v>
      </c>
      <c r="W39" s="18">
        <f>'ANS_RevData (LA)'!U$124</f>
        <v>332</v>
      </c>
      <c r="X39" s="18">
        <f>'ANS_RevData (LA)'!V$124</f>
        <v>363</v>
      </c>
      <c r="Y39" s="18">
        <f>'ANS_RevData (LA)'!W$124</f>
        <v>441</v>
      </c>
      <c r="Z39" s="18">
        <f>'ANS_RevData (LA)'!X$124</f>
        <v>488</v>
      </c>
      <c r="AA39" s="18">
        <f>'ANS_RevData (LA)'!Y$124</f>
        <v>574</v>
      </c>
      <c r="AB39" s="18">
        <f>'ANS_RevData (LA)'!Z$124</f>
        <v>576</v>
      </c>
      <c r="AC39" s="18">
        <f>'ANS_RevData (LA)'!AA$124</f>
        <v>490</v>
      </c>
      <c r="AD39" s="19">
        <f t="shared" si="60"/>
        <v>490</v>
      </c>
      <c r="AE39" s="19"/>
      <c r="AF39" s="18">
        <f>'ANS_RevData (LA)'!AF$124</f>
        <v>492</v>
      </c>
      <c r="AG39" s="18">
        <f>'ANS_RevData (LA)'!AG$124</f>
        <v>481</v>
      </c>
      <c r="AH39" s="18">
        <f>'ANS_RevData (LA)'!AH$124</f>
        <v>542</v>
      </c>
      <c r="AI39" s="18">
        <f>'ANS_RevData (LA)'!AI$124</f>
        <v>575</v>
      </c>
      <c r="AJ39" s="18">
        <f>'ANS_RevData (LA)'!AJ$124</f>
        <v>454</v>
      </c>
      <c r="AK39" s="20">
        <f>'ANS_RevData (LA)'!AK$124</f>
        <v>515</v>
      </c>
      <c r="AL39" s="20">
        <f>'ANS_RevData (LA)'!AL$124</f>
        <v>546</v>
      </c>
      <c r="AM39" s="20">
        <f>'ANS_RevData (LA)'!AM$124</f>
        <v>579</v>
      </c>
      <c r="AN39" s="20">
        <f>'ANS_RevData (LA)'!AN$124</f>
        <v>614</v>
      </c>
      <c r="AO39" s="20">
        <f>'ANS_RevData (LA)'!AO$124</f>
        <v>650</v>
      </c>
      <c r="AP39" s="20">
        <f>'ANS_RevData (LA)'!AP$124</f>
        <v>689</v>
      </c>
      <c r="AQ39" s="20">
        <f>'ANS_RevData (LA)'!AQ$124</f>
        <v>731</v>
      </c>
      <c r="AR39" s="48">
        <f t="shared" si="61"/>
        <v>731</v>
      </c>
      <c r="AS39" s="19"/>
      <c r="AT39" s="20">
        <f>'ANS_RevData (LA)'!AR$124</f>
        <v>774</v>
      </c>
      <c r="AU39" s="20">
        <f>'ANS_RevData (LA)'!AS$124</f>
        <v>820</v>
      </c>
      <c r="AV39" s="20">
        <f>'ANS_RevData (LA)'!AT$124</f>
        <v>869</v>
      </c>
      <c r="AW39" s="20">
        <f>'ANS_RevData (LA)'!AU$124</f>
        <v>922</v>
      </c>
      <c r="AX39" s="20">
        <f>'ANS_RevData (LA)'!AV$124</f>
        <v>977</v>
      </c>
      <c r="AY39" s="20">
        <f>'ANS_RevData (LA)'!AW$124</f>
        <v>1035</v>
      </c>
      <c r="AZ39" s="20">
        <f>'ANS_RevData (LA)'!AX$124</f>
        <v>1097</v>
      </c>
      <c r="BA39" s="20">
        <f>'ANS_RevData (LA)'!AY$124</f>
        <v>1163</v>
      </c>
      <c r="BB39" s="20">
        <f>'ANS_RevData (LA)'!AZ$124</f>
        <v>1232</v>
      </c>
      <c r="BC39" s="20">
        <f>'ANS_RevData (LA)'!BA$124</f>
        <v>1307</v>
      </c>
      <c r="BD39" s="20">
        <f>'ANS_RevData (LA)'!BB$124</f>
        <v>1385</v>
      </c>
      <c r="BE39" s="20">
        <f>'ANS_RevData (LA)'!BC$124</f>
        <v>1468</v>
      </c>
      <c r="BF39" s="48">
        <f t="shared" si="62"/>
        <v>1468</v>
      </c>
      <c r="BG39" s="19"/>
      <c r="BH39" s="20">
        <f>'ANS_RevData (LA)'!BD$124</f>
        <v>1556</v>
      </c>
      <c r="BI39" s="20">
        <f>'ANS_RevData (LA)'!BE$124</f>
        <v>1649</v>
      </c>
      <c r="BJ39" s="20">
        <f>'ANS_RevData (LA)'!BF$124</f>
        <v>1749</v>
      </c>
      <c r="BK39" s="20">
        <f>'ANS_RevData (LA)'!BG$124</f>
        <v>1854</v>
      </c>
      <c r="BL39" s="20">
        <f>'ANS_RevData (LA)'!BH$124</f>
        <v>1965</v>
      </c>
      <c r="BM39" s="20">
        <f>'ANS_RevData (LA)'!BI$124</f>
        <v>2082</v>
      </c>
      <c r="BN39" s="20">
        <f>'ANS_RevData (LA)'!BJ$124</f>
        <v>2207</v>
      </c>
      <c r="BO39" s="20">
        <f>'ANS_RevData (LA)'!BK$124</f>
        <v>2339</v>
      </c>
      <c r="BP39" s="20">
        <f>'ANS_RevData (LA)'!BL$124</f>
        <v>2479</v>
      </c>
      <c r="BQ39" s="20">
        <f>'ANS_RevData (LA)'!BM$124</f>
        <v>2628</v>
      </c>
      <c r="BR39" s="20">
        <f>'ANS_RevData (LA)'!BN$124</f>
        <v>2785</v>
      </c>
      <c r="BS39" s="20">
        <f>'ANS_RevData (LA)'!BO$124</f>
        <v>2952</v>
      </c>
      <c r="BT39" s="48">
        <f t="shared" si="63"/>
        <v>2952</v>
      </c>
    </row>
    <row r="40" spans="2:72" ht="15" hidden="1" customHeight="1" outlineLevel="1" collapsed="1" x14ac:dyDescent="0.25">
      <c r="B40" s="11" t="s">
        <v>37</v>
      </c>
      <c r="D40" s="12">
        <f>'ANS_RevData (LA)'!D$140</f>
        <v>524</v>
      </c>
      <c r="E40" s="12">
        <f>'ANS_RevData (LA)'!E$140</f>
        <v>545</v>
      </c>
      <c r="F40" s="12">
        <f>'ANS_RevData (LA)'!F$140</f>
        <v>633</v>
      </c>
      <c r="G40" s="12">
        <f>'ANS_RevData (LA)'!G$140</f>
        <v>730</v>
      </c>
      <c r="H40" s="12">
        <f>'ANS_RevData (LA)'!H$140</f>
        <v>920</v>
      </c>
      <c r="I40" s="12">
        <f>'ANS_RevData (LA)'!I$140</f>
        <v>868</v>
      </c>
      <c r="J40" s="12">
        <f>'ANS_RevData (LA)'!J$140</f>
        <v>947</v>
      </c>
      <c r="K40" s="12">
        <f>'ANS_RevData (LA)'!K$140</f>
        <v>995</v>
      </c>
      <c r="L40" s="12">
        <f>'ANS_RevData (LA)'!L$140</f>
        <v>1023</v>
      </c>
      <c r="M40" s="12">
        <f>'ANS_RevData (LA)'!M$140</f>
        <v>1069</v>
      </c>
      <c r="N40" s="12">
        <f>'ANS_RevData (LA)'!N$140</f>
        <v>1103</v>
      </c>
      <c r="O40" s="12">
        <f>'ANS_RevData (LA)'!O$140</f>
        <v>1115</v>
      </c>
      <c r="P40" s="13">
        <f t="shared" si="59"/>
        <v>1115</v>
      </c>
      <c r="Q40" s="13"/>
      <c r="R40" s="12">
        <f>'ANS_RevData (LA)'!P$140</f>
        <v>1302</v>
      </c>
      <c r="S40" s="12">
        <f>'ANS_RevData (LA)'!Q$140</f>
        <v>1355</v>
      </c>
      <c r="T40" s="12">
        <f>'ANS_RevData (LA)'!R$140</f>
        <v>1426</v>
      </c>
      <c r="U40" s="12">
        <f>'ANS_RevData (LA)'!S$140</f>
        <v>1466</v>
      </c>
      <c r="V40" s="12">
        <f>'ANS_RevData (LA)'!T$140</f>
        <v>1515</v>
      </c>
      <c r="W40" s="12">
        <f>'ANS_RevData (LA)'!U$140</f>
        <v>1518</v>
      </c>
      <c r="X40" s="12">
        <f>'ANS_RevData (LA)'!V$140</f>
        <v>1681</v>
      </c>
      <c r="Y40" s="12">
        <f>'ANS_RevData (LA)'!W$140</f>
        <v>1832</v>
      </c>
      <c r="Z40" s="12">
        <f>'ANS_RevData (LA)'!X$140</f>
        <v>1898</v>
      </c>
      <c r="AA40" s="12">
        <f>'ANS_RevData (LA)'!Y$140</f>
        <v>1937</v>
      </c>
      <c r="AB40" s="12">
        <f>'ANS_RevData (LA)'!Z$140</f>
        <v>1972</v>
      </c>
      <c r="AC40" s="12">
        <f>'ANS_RevData (LA)'!AA$140</f>
        <v>1936</v>
      </c>
      <c r="AD40" s="13">
        <f t="shared" si="60"/>
        <v>1936</v>
      </c>
      <c r="AE40" s="13"/>
      <c r="AF40" s="12">
        <f>'ANS_RevData (LA)'!AF$140</f>
        <v>1896</v>
      </c>
      <c r="AG40" s="12">
        <f>'ANS_RevData (LA)'!AG$140</f>
        <v>1948</v>
      </c>
      <c r="AH40" s="12">
        <f>'ANS_RevData (LA)'!AH$140</f>
        <v>2116</v>
      </c>
      <c r="AI40" s="12">
        <f>'ANS_RevData (LA)'!AI$140</f>
        <v>2097</v>
      </c>
      <c r="AJ40" s="12">
        <f>'ANS_RevData (LA)'!AJ$140</f>
        <v>1811</v>
      </c>
      <c r="AK40" s="14">
        <f>'ANS_RevData (LA)'!AK$140</f>
        <v>1951</v>
      </c>
      <c r="AL40" s="14">
        <f>'ANS_RevData (LA)'!AL$140</f>
        <v>2010</v>
      </c>
      <c r="AM40" s="14">
        <f>'ANS_RevData (LA)'!AM$140</f>
        <v>2070</v>
      </c>
      <c r="AN40" s="14">
        <f>'ANS_RevData (LA)'!AN$140</f>
        <v>2132</v>
      </c>
      <c r="AO40" s="14">
        <f>'ANS_RevData (LA)'!AO$140</f>
        <v>2196</v>
      </c>
      <c r="AP40" s="14">
        <f>'ANS_RevData (LA)'!AP$140</f>
        <v>2262</v>
      </c>
      <c r="AQ40" s="14">
        <f>'ANS_RevData (LA)'!AQ$140</f>
        <v>2329</v>
      </c>
      <c r="AR40" s="47">
        <f t="shared" si="61"/>
        <v>2329</v>
      </c>
      <c r="AS40" s="13"/>
      <c r="AT40" s="14">
        <f>'ANS_RevData (LA)'!AR$140</f>
        <v>2399</v>
      </c>
      <c r="AU40" s="14">
        <f>'ANS_RevData (LA)'!AS$140</f>
        <v>2471</v>
      </c>
      <c r="AV40" s="14">
        <f>'ANS_RevData (LA)'!AT$140</f>
        <v>2546</v>
      </c>
      <c r="AW40" s="14">
        <f>'ANS_RevData (LA)'!AU$140</f>
        <v>2622</v>
      </c>
      <c r="AX40" s="14">
        <f>'ANS_RevData (LA)'!AV$140</f>
        <v>2701</v>
      </c>
      <c r="AY40" s="14">
        <f>'ANS_RevData (LA)'!AW$140</f>
        <v>2781</v>
      </c>
      <c r="AZ40" s="14">
        <f>'ANS_RevData (LA)'!AX$140</f>
        <v>2865</v>
      </c>
      <c r="BA40" s="14">
        <f>'ANS_RevData (LA)'!AY$140</f>
        <v>2951</v>
      </c>
      <c r="BB40" s="14">
        <f>'ANS_RevData (LA)'!AZ$140</f>
        <v>3039</v>
      </c>
      <c r="BC40" s="14">
        <f>'ANS_RevData (LA)'!BA$140</f>
        <v>3130</v>
      </c>
      <c r="BD40" s="14">
        <f>'ANS_RevData (LA)'!BB$140</f>
        <v>3224</v>
      </c>
      <c r="BE40" s="14">
        <f>'ANS_RevData (LA)'!BC$140</f>
        <v>3321</v>
      </c>
      <c r="BF40" s="47">
        <f t="shared" si="62"/>
        <v>3321</v>
      </c>
      <c r="BG40" s="13"/>
      <c r="BH40" s="14">
        <f>'ANS_RevData (LA)'!BD$140</f>
        <v>3421</v>
      </c>
      <c r="BI40" s="14">
        <f>'ANS_RevData (LA)'!BE$140</f>
        <v>3523</v>
      </c>
      <c r="BJ40" s="14">
        <f>'ANS_RevData (LA)'!BF$140</f>
        <v>3628</v>
      </c>
      <c r="BK40" s="14">
        <f>'ANS_RevData (LA)'!BG$140</f>
        <v>3737</v>
      </c>
      <c r="BL40" s="14">
        <f>'ANS_RevData (LA)'!BH$140</f>
        <v>3849</v>
      </c>
      <c r="BM40" s="14">
        <f>'ANS_RevData (LA)'!BI$140</f>
        <v>3965</v>
      </c>
      <c r="BN40" s="14">
        <f>'ANS_RevData (LA)'!BJ$140</f>
        <v>4084</v>
      </c>
      <c r="BO40" s="14">
        <f>'ANS_RevData (LA)'!BK$140</f>
        <v>4206</v>
      </c>
      <c r="BP40" s="14">
        <f>'ANS_RevData (LA)'!BL$140</f>
        <v>4332</v>
      </c>
      <c r="BQ40" s="14">
        <f>'ANS_RevData (LA)'!BM$140</f>
        <v>4462</v>
      </c>
      <c r="BR40" s="14">
        <f>'ANS_RevData (LA)'!BN$140</f>
        <v>4596</v>
      </c>
      <c r="BS40" s="14">
        <f>'ANS_RevData (LA)'!BO$140</f>
        <v>4734</v>
      </c>
      <c r="BT40" s="47">
        <f t="shared" si="63"/>
        <v>4734</v>
      </c>
    </row>
    <row r="41" spans="2:72" ht="15" hidden="1" customHeight="1" outlineLevel="1" x14ac:dyDescent="0.25">
      <c r="B41" s="11" t="s">
        <v>38</v>
      </c>
      <c r="D41" s="12">
        <f>'ANS_RevData (LA)'!D$12</f>
        <v>117</v>
      </c>
      <c r="E41" s="12">
        <f>'ANS_RevData (LA)'!E$12</f>
        <v>154</v>
      </c>
      <c r="F41" s="12">
        <f>'ANS_RevData (LA)'!F$12</f>
        <v>187</v>
      </c>
      <c r="G41" s="12">
        <f>'ANS_RevData (LA)'!G$12</f>
        <v>190</v>
      </c>
      <c r="H41" s="12">
        <f>'ANS_RevData (LA)'!H$12</f>
        <v>211</v>
      </c>
      <c r="I41" s="12">
        <f>'ANS_RevData (LA)'!I$12</f>
        <v>204</v>
      </c>
      <c r="J41" s="12">
        <f>'ANS_RevData (LA)'!J$12</f>
        <v>199</v>
      </c>
      <c r="K41" s="12">
        <f>'ANS_RevData (LA)'!K$12</f>
        <v>199</v>
      </c>
      <c r="L41" s="12">
        <f>'ANS_RevData (LA)'!L$12</f>
        <v>228</v>
      </c>
      <c r="M41" s="12">
        <f>'ANS_RevData (LA)'!M$12</f>
        <v>245</v>
      </c>
      <c r="N41" s="12">
        <f>'ANS_RevData (LA)'!N$12</f>
        <v>263</v>
      </c>
      <c r="O41" s="12">
        <f>'ANS_RevData (LA)'!O$12</f>
        <v>248</v>
      </c>
      <c r="P41" s="13">
        <f t="shared" si="59"/>
        <v>248</v>
      </c>
      <c r="Q41" s="13"/>
      <c r="R41" s="12">
        <f>'ANS_RevData (LA)'!P$12</f>
        <v>258</v>
      </c>
      <c r="S41" s="12">
        <f>'ANS_RevData (LA)'!Q$12</f>
        <v>277</v>
      </c>
      <c r="T41" s="12">
        <f>'ANS_RevData (LA)'!R$12</f>
        <v>299</v>
      </c>
      <c r="U41" s="12">
        <f>'ANS_RevData (LA)'!S$12</f>
        <v>326</v>
      </c>
      <c r="V41" s="12">
        <f>'ANS_RevData (LA)'!T$12</f>
        <v>354</v>
      </c>
      <c r="W41" s="12">
        <f>'ANS_RevData (LA)'!U$12</f>
        <v>363</v>
      </c>
      <c r="X41" s="12">
        <f>'ANS_RevData (LA)'!V$12</f>
        <v>372</v>
      </c>
      <c r="Y41" s="12">
        <f>'ANS_RevData (LA)'!W$12</f>
        <v>415</v>
      </c>
      <c r="Z41" s="12">
        <f>'ANS_RevData (LA)'!X$12</f>
        <v>430</v>
      </c>
      <c r="AA41" s="12">
        <f>'ANS_RevData (LA)'!Y$12</f>
        <v>462</v>
      </c>
      <c r="AB41" s="12">
        <f>'ANS_RevData (LA)'!Z$12</f>
        <v>456</v>
      </c>
      <c r="AC41" s="12">
        <f>'ANS_RevData (LA)'!AA$12</f>
        <v>457</v>
      </c>
      <c r="AD41" s="13">
        <f t="shared" si="60"/>
        <v>457</v>
      </c>
      <c r="AE41" s="13"/>
      <c r="AF41" s="12">
        <f>'ANS_RevData (LA)'!AF$12</f>
        <v>423</v>
      </c>
      <c r="AG41" s="12">
        <f>'ANS_RevData (LA)'!AG$12</f>
        <v>408</v>
      </c>
      <c r="AH41" s="12">
        <f>'ANS_RevData (LA)'!AH$12</f>
        <v>437</v>
      </c>
      <c r="AI41" s="12">
        <f>'ANS_RevData (LA)'!AI$12</f>
        <v>443</v>
      </c>
      <c r="AJ41" s="12">
        <f>'ANS_RevData (LA)'!AJ$12</f>
        <v>326</v>
      </c>
      <c r="AK41" s="14">
        <f>'ANS_RevData (LA)'!AK$12</f>
        <v>437</v>
      </c>
      <c r="AL41" s="14">
        <f>'ANS_RevData (LA)'!AL$12</f>
        <v>467</v>
      </c>
      <c r="AM41" s="14">
        <f>'ANS_RevData (LA)'!AM$12</f>
        <v>486</v>
      </c>
      <c r="AN41" s="14">
        <f>'ANS_RevData (LA)'!AN$12</f>
        <v>506</v>
      </c>
      <c r="AO41" s="14">
        <f>'ANS_RevData (LA)'!AO$12</f>
        <v>526</v>
      </c>
      <c r="AP41" s="14">
        <f>'ANS_RevData (LA)'!AP$12</f>
        <v>546</v>
      </c>
      <c r="AQ41" s="14">
        <f>'ANS_RevData (LA)'!AQ$12</f>
        <v>568</v>
      </c>
      <c r="AR41" s="47">
        <f t="shared" si="61"/>
        <v>568</v>
      </c>
      <c r="AS41" s="13"/>
      <c r="AT41" s="14">
        <f>'ANS_RevData (LA)'!AR$12</f>
        <v>590</v>
      </c>
      <c r="AU41" s="14">
        <f>'ANS_RevData (LA)'!AS$12</f>
        <v>614</v>
      </c>
      <c r="AV41" s="14">
        <f>'ANS_RevData (LA)'!AT$12</f>
        <v>638</v>
      </c>
      <c r="AW41" s="14">
        <f>'ANS_RevData (LA)'!AU$12</f>
        <v>663</v>
      </c>
      <c r="AX41" s="14">
        <f>'ANS_RevData (LA)'!AV$12</f>
        <v>689</v>
      </c>
      <c r="AY41" s="14">
        <f>'ANS_RevData (LA)'!AW$12</f>
        <v>717</v>
      </c>
      <c r="AZ41" s="14">
        <f>'ANS_RevData (LA)'!AX$12</f>
        <v>746</v>
      </c>
      <c r="BA41" s="14">
        <f>'ANS_RevData (LA)'!AY$12</f>
        <v>776</v>
      </c>
      <c r="BB41" s="14">
        <f>'ANS_RevData (LA)'!AZ$12</f>
        <v>806</v>
      </c>
      <c r="BC41" s="14">
        <f>'ANS_RevData (LA)'!BA$12</f>
        <v>839</v>
      </c>
      <c r="BD41" s="14">
        <f>'ANS_RevData (LA)'!BB$12</f>
        <v>872</v>
      </c>
      <c r="BE41" s="14">
        <f>'ANS_RevData (LA)'!BC$12</f>
        <v>907</v>
      </c>
      <c r="BF41" s="47">
        <f t="shared" si="62"/>
        <v>907</v>
      </c>
      <c r="BG41" s="13"/>
      <c r="BH41" s="14">
        <f>'ANS_RevData (LA)'!BD$12</f>
        <v>943</v>
      </c>
      <c r="BI41" s="14">
        <f>'ANS_RevData (LA)'!BE$12</f>
        <v>981</v>
      </c>
      <c r="BJ41" s="14">
        <f>'ANS_RevData (LA)'!BF$12</f>
        <v>1021</v>
      </c>
      <c r="BK41" s="14">
        <f>'ANS_RevData (LA)'!BG$12</f>
        <v>1061</v>
      </c>
      <c r="BL41" s="14">
        <f>'ANS_RevData (LA)'!BH$12</f>
        <v>1103</v>
      </c>
      <c r="BM41" s="14">
        <f>'ANS_RevData (LA)'!BI$12</f>
        <v>1147</v>
      </c>
      <c r="BN41" s="14">
        <f>'ANS_RevData (LA)'!BJ$12</f>
        <v>1193</v>
      </c>
      <c r="BO41" s="14">
        <f>'ANS_RevData (LA)'!BK$12</f>
        <v>1241</v>
      </c>
      <c r="BP41" s="14">
        <f>'ANS_RevData (LA)'!BL$12</f>
        <v>1291</v>
      </c>
      <c r="BQ41" s="14">
        <f>'ANS_RevData (LA)'!BM$12</f>
        <v>1342</v>
      </c>
      <c r="BR41" s="14">
        <f>'ANS_RevData (LA)'!BN$12</f>
        <v>1396</v>
      </c>
      <c r="BS41" s="14">
        <f>'ANS_RevData (LA)'!BO$12</f>
        <v>1452</v>
      </c>
      <c r="BT41" s="47">
        <f t="shared" si="63"/>
        <v>1452</v>
      </c>
    </row>
    <row r="42" spans="2:72" ht="15" hidden="1" customHeight="1" outlineLevel="1" x14ac:dyDescent="0.25">
      <c r="B42" s="11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8"/>
      <c r="Q42" s="8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8"/>
      <c r="AE42" s="8"/>
      <c r="AF42" s="7"/>
      <c r="AG42" s="7"/>
      <c r="AH42" s="7"/>
      <c r="AI42" s="7"/>
      <c r="AJ42" s="7"/>
      <c r="AK42" s="9"/>
      <c r="AL42" s="9"/>
      <c r="AM42" s="9"/>
      <c r="AN42" s="9"/>
      <c r="AO42" s="9"/>
      <c r="AP42" s="9"/>
      <c r="AQ42" s="9"/>
      <c r="AR42" s="10"/>
      <c r="AS42" s="8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10"/>
      <c r="BG42" s="8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10"/>
    </row>
    <row r="43" spans="2:72" ht="15" hidden="1" customHeight="1" outlineLevel="1" x14ac:dyDescent="0.25">
      <c r="B43" s="6" t="s">
        <v>42</v>
      </c>
      <c r="D43" s="7">
        <f t="shared" ref="D43:P43" si="64">SUBTOTAL(4,D44:D52)</f>
        <v>67</v>
      </c>
      <c r="E43" s="7">
        <f t="shared" si="64"/>
        <v>72</v>
      </c>
      <c r="F43" s="7">
        <f t="shared" si="64"/>
        <v>96</v>
      </c>
      <c r="G43" s="7">
        <f t="shared" si="64"/>
        <v>115</v>
      </c>
      <c r="H43" s="7">
        <f t="shared" si="64"/>
        <v>171</v>
      </c>
      <c r="I43" s="7">
        <f t="shared" si="64"/>
        <v>168</v>
      </c>
      <c r="J43" s="7">
        <f t="shared" si="64"/>
        <v>198</v>
      </c>
      <c r="K43" s="7">
        <f t="shared" si="64"/>
        <v>188</v>
      </c>
      <c r="L43" s="7">
        <f t="shared" si="64"/>
        <v>214</v>
      </c>
      <c r="M43" s="7">
        <f t="shared" si="64"/>
        <v>203</v>
      </c>
      <c r="N43" s="7">
        <f t="shared" si="64"/>
        <v>227</v>
      </c>
      <c r="O43" s="7">
        <f t="shared" si="64"/>
        <v>216</v>
      </c>
      <c r="P43" s="8">
        <f t="shared" si="64"/>
        <v>216</v>
      </c>
      <c r="Q43" s="8"/>
      <c r="R43" s="7">
        <f t="shared" ref="R43:AD43" si="65">SUBTOTAL(4,R44:R52)</f>
        <v>266</v>
      </c>
      <c r="S43" s="7">
        <f t="shared" si="65"/>
        <v>272</v>
      </c>
      <c r="T43" s="7">
        <f t="shared" si="65"/>
        <v>257</v>
      </c>
      <c r="U43" s="7">
        <f t="shared" si="65"/>
        <v>269</v>
      </c>
      <c r="V43" s="7">
        <f t="shared" si="65"/>
        <v>275</v>
      </c>
      <c r="W43" s="7">
        <f t="shared" si="65"/>
        <v>295</v>
      </c>
      <c r="X43" s="7">
        <f t="shared" si="65"/>
        <v>327</v>
      </c>
      <c r="Y43" s="7">
        <f t="shared" si="65"/>
        <v>352</v>
      </c>
      <c r="Z43" s="7">
        <f t="shared" si="65"/>
        <v>379</v>
      </c>
      <c r="AA43" s="7">
        <f t="shared" si="65"/>
        <v>370</v>
      </c>
      <c r="AB43" s="7">
        <f t="shared" si="65"/>
        <v>366</v>
      </c>
      <c r="AC43" s="7">
        <f t="shared" si="65"/>
        <v>377</v>
      </c>
      <c r="AD43" s="8">
        <f t="shared" si="65"/>
        <v>377</v>
      </c>
      <c r="AE43" s="8"/>
      <c r="AF43" s="7">
        <f t="shared" ref="AF43:AR43" si="66">SUBTOTAL(4,AF44:AF52)</f>
        <v>365</v>
      </c>
      <c r="AG43" s="7">
        <f t="shared" si="66"/>
        <v>378</v>
      </c>
      <c r="AH43" s="7">
        <f t="shared" si="66"/>
        <v>385</v>
      </c>
      <c r="AI43" s="7">
        <f t="shared" si="66"/>
        <v>365</v>
      </c>
      <c r="AJ43" s="7">
        <f t="shared" si="66"/>
        <v>379</v>
      </c>
      <c r="AK43" s="9">
        <f t="shared" si="66"/>
        <v>396</v>
      </c>
      <c r="AL43" s="9">
        <f t="shared" si="66"/>
        <v>414</v>
      </c>
      <c r="AM43" s="9">
        <f t="shared" si="66"/>
        <v>434</v>
      </c>
      <c r="AN43" s="9">
        <f t="shared" si="66"/>
        <v>453</v>
      </c>
      <c r="AO43" s="9">
        <f t="shared" si="66"/>
        <v>475</v>
      </c>
      <c r="AP43" s="9">
        <f t="shared" si="66"/>
        <v>496</v>
      </c>
      <c r="AQ43" s="9">
        <f t="shared" si="66"/>
        <v>520</v>
      </c>
      <c r="AR43" s="10">
        <f t="shared" si="66"/>
        <v>520</v>
      </c>
      <c r="AS43" s="8"/>
      <c r="AT43" s="9">
        <f t="shared" ref="AT43:BF43" si="67">SUBTOTAL(4,AT44:AT52)</f>
        <v>543</v>
      </c>
      <c r="AU43" s="9">
        <f t="shared" si="67"/>
        <v>568</v>
      </c>
      <c r="AV43" s="9">
        <f t="shared" si="67"/>
        <v>595</v>
      </c>
      <c r="AW43" s="9">
        <f t="shared" si="67"/>
        <v>622</v>
      </c>
      <c r="AX43" s="9">
        <f t="shared" si="67"/>
        <v>651</v>
      </c>
      <c r="AY43" s="9">
        <f t="shared" si="67"/>
        <v>681</v>
      </c>
      <c r="AZ43" s="9">
        <f t="shared" si="67"/>
        <v>712</v>
      </c>
      <c r="BA43" s="9">
        <f t="shared" si="67"/>
        <v>745</v>
      </c>
      <c r="BB43" s="9">
        <f t="shared" si="67"/>
        <v>780</v>
      </c>
      <c r="BC43" s="9">
        <f t="shared" si="67"/>
        <v>815</v>
      </c>
      <c r="BD43" s="9">
        <f t="shared" si="67"/>
        <v>854</v>
      </c>
      <c r="BE43" s="9">
        <f t="shared" si="67"/>
        <v>893</v>
      </c>
      <c r="BF43" s="10">
        <f t="shared" si="67"/>
        <v>893</v>
      </c>
      <c r="BG43" s="8"/>
      <c r="BH43" s="9">
        <f t="shared" ref="BH43:BT43" si="68">SUBTOTAL(4,BH44:BH52)</f>
        <v>934</v>
      </c>
      <c r="BI43" s="9">
        <f t="shared" si="68"/>
        <v>977</v>
      </c>
      <c r="BJ43" s="9">
        <f t="shared" si="68"/>
        <v>1022</v>
      </c>
      <c r="BK43" s="9">
        <f t="shared" si="68"/>
        <v>1069</v>
      </c>
      <c r="BL43" s="9">
        <f t="shared" si="68"/>
        <v>1118</v>
      </c>
      <c r="BM43" s="9">
        <f t="shared" si="68"/>
        <v>1170</v>
      </c>
      <c r="BN43" s="9">
        <f t="shared" si="68"/>
        <v>1224</v>
      </c>
      <c r="BO43" s="9">
        <f t="shared" si="68"/>
        <v>1281</v>
      </c>
      <c r="BP43" s="9">
        <f t="shared" si="68"/>
        <v>1340</v>
      </c>
      <c r="BQ43" s="9">
        <f t="shared" si="68"/>
        <v>1402</v>
      </c>
      <c r="BR43" s="9">
        <f t="shared" si="68"/>
        <v>1466</v>
      </c>
      <c r="BS43" s="9">
        <f t="shared" si="68"/>
        <v>1533</v>
      </c>
      <c r="BT43" s="10">
        <f t="shared" si="68"/>
        <v>1533</v>
      </c>
    </row>
    <row r="44" spans="2:72" ht="15" hidden="1" customHeight="1" outlineLevel="1" x14ac:dyDescent="0.25">
      <c r="B44" s="11" t="s">
        <v>35</v>
      </c>
      <c r="D44" s="12">
        <f>SUM('ANS_RevData (IB)'!D$28,'ANS_RevData (IB)'!D$44)</f>
        <v>1</v>
      </c>
      <c r="E44" s="12">
        <f>SUM('ANS_RevData (IB)'!E$28,'ANS_RevData (IB)'!E$44)</f>
        <v>2</v>
      </c>
      <c r="F44" s="12">
        <f>SUM('ANS_RevData (IB)'!F$28,'ANS_RevData (IB)'!F$44)</f>
        <v>1</v>
      </c>
      <c r="G44" s="12">
        <f>SUM('ANS_RevData (IB)'!G$28,'ANS_RevData (IB)'!G$44)</f>
        <v>3</v>
      </c>
      <c r="H44" s="12">
        <f>SUM('ANS_RevData (IB)'!H$28,'ANS_RevData (IB)'!H$44)</f>
        <v>7</v>
      </c>
      <c r="I44" s="12">
        <f>SUM('ANS_RevData (IB)'!I$28,'ANS_RevData (IB)'!I$44)</f>
        <v>9</v>
      </c>
      <c r="J44" s="12">
        <f>SUM('ANS_RevData (IB)'!J$28,'ANS_RevData (IB)'!J$44)</f>
        <v>26</v>
      </c>
      <c r="K44" s="12">
        <f>SUM('ANS_RevData (IB)'!K$28,'ANS_RevData (IB)'!K$44)</f>
        <v>30</v>
      </c>
      <c r="L44" s="12">
        <f>SUM('ANS_RevData (IB)'!L$28,'ANS_RevData (IB)'!L$44)</f>
        <v>46</v>
      </c>
      <c r="M44" s="12">
        <f>SUM('ANS_RevData (IB)'!M$28,'ANS_RevData (IB)'!M$44)</f>
        <v>45</v>
      </c>
      <c r="N44" s="12">
        <f>SUM('ANS_RevData (IB)'!N$28,'ANS_RevData (IB)'!N$44)</f>
        <v>48</v>
      </c>
      <c r="O44" s="12">
        <f>SUM('ANS_RevData (IB)'!O$28,'ANS_RevData (IB)'!O$44)</f>
        <v>39</v>
      </c>
      <c r="P44" s="13">
        <f t="shared" ref="P44:P52" si="69">O44</f>
        <v>39</v>
      </c>
      <c r="Q44" s="13"/>
      <c r="R44" s="12">
        <f>SUM('ANS_RevData (IB)'!P$28,'ANS_RevData (IB)'!P$44)</f>
        <v>44</v>
      </c>
      <c r="S44" s="12">
        <f>SUM('ANS_RevData (IB)'!Q$28,'ANS_RevData (IB)'!Q$44)</f>
        <v>66</v>
      </c>
      <c r="T44" s="12">
        <f>SUM('ANS_RevData (IB)'!R$28,'ANS_RevData (IB)'!R$44)</f>
        <v>71</v>
      </c>
      <c r="U44" s="12">
        <f>SUM('ANS_RevData (IB)'!S$28,'ANS_RevData (IB)'!S$44)</f>
        <v>80</v>
      </c>
      <c r="V44" s="12">
        <f>SUM('ANS_RevData (IB)'!T$28,'ANS_RevData (IB)'!T$44)</f>
        <v>75</v>
      </c>
      <c r="W44" s="12">
        <f>SUM('ANS_RevData (IB)'!U$28,'ANS_RevData (IB)'!U$44)</f>
        <v>97</v>
      </c>
      <c r="X44" s="12">
        <f>SUM('ANS_RevData (IB)'!V$28,'ANS_RevData (IB)'!V$44)</f>
        <v>134</v>
      </c>
      <c r="Y44" s="12">
        <f>SUM('ANS_RevData (IB)'!W$28,'ANS_RevData (IB)'!W$44)</f>
        <v>172</v>
      </c>
      <c r="Z44" s="12">
        <f>SUM('ANS_RevData (IB)'!X$28,'ANS_RevData (IB)'!X$44)</f>
        <v>225</v>
      </c>
      <c r="AA44" s="12">
        <f>SUM('ANS_RevData (IB)'!Y$28,'ANS_RevData (IB)'!Y$44)</f>
        <v>225</v>
      </c>
      <c r="AB44" s="12">
        <f>SUM('ANS_RevData (IB)'!Z$28,'ANS_RevData (IB)'!Z$44)</f>
        <v>236</v>
      </c>
      <c r="AC44" s="12">
        <f>SUM('ANS_RevData (IB)'!AA$28,'ANS_RevData (IB)'!AA$44)</f>
        <v>224</v>
      </c>
      <c r="AD44" s="13">
        <f t="shared" ref="AD44:AD52" si="70">AC44</f>
        <v>224</v>
      </c>
      <c r="AE44" s="13"/>
      <c r="AF44" s="12">
        <f>SUM('ANS_RevData (IB)'!AF$28,'ANS_RevData (IB)'!AF$44)</f>
        <v>218</v>
      </c>
      <c r="AG44" s="12">
        <f>SUM('ANS_RevData (IB)'!AG$28,'ANS_RevData (IB)'!AG$44)</f>
        <v>190</v>
      </c>
      <c r="AH44" s="12">
        <f>SUM('ANS_RevData (IB)'!AH$28,'ANS_RevData (IB)'!AH$44)</f>
        <v>205</v>
      </c>
      <c r="AI44" s="12">
        <f>SUM('ANS_RevData (IB)'!AI$28,'ANS_RevData (IB)'!AI$44)</f>
        <v>210</v>
      </c>
      <c r="AJ44" s="12">
        <f>SUM('ANS_RevData (IB)'!AJ$28,'ANS_RevData (IB)'!AJ$44)</f>
        <v>167</v>
      </c>
      <c r="AK44" s="14">
        <f>SUM('ANS_RevData (IB)'!AK$28,'ANS_RevData (IB)'!AK$44)</f>
        <v>208</v>
      </c>
      <c r="AL44" s="14">
        <f>SUM('ANS_RevData (IB)'!AL$28,'ANS_RevData (IB)'!AL$44)</f>
        <v>241</v>
      </c>
      <c r="AM44" s="14">
        <f>SUM('ANS_RevData (IB)'!AM$28,'ANS_RevData (IB)'!AM$44)</f>
        <v>273</v>
      </c>
      <c r="AN44" s="14">
        <f>SUM('ANS_RevData (IB)'!AN$28,'ANS_RevData (IB)'!AN$44)</f>
        <v>309</v>
      </c>
      <c r="AO44" s="14">
        <f>SUM('ANS_RevData (IB)'!AO$28,'ANS_RevData (IB)'!AO$44)</f>
        <v>351</v>
      </c>
      <c r="AP44" s="14">
        <f>SUM('ANS_RevData (IB)'!AP$28,'ANS_RevData (IB)'!AP$44)</f>
        <v>397</v>
      </c>
      <c r="AQ44" s="14">
        <f>SUM('ANS_RevData (IB)'!AQ$28,'ANS_RevData (IB)'!AQ$44)</f>
        <v>450</v>
      </c>
      <c r="AR44" s="47">
        <f t="shared" ref="AR44:AR52" si="71">AQ44</f>
        <v>450</v>
      </c>
      <c r="AS44" s="13"/>
      <c r="AT44" s="14">
        <f>SUM('ANS_RevData (IB)'!AR$28,'ANS_RevData (IB)'!AR$44)</f>
        <v>511</v>
      </c>
      <c r="AU44" s="14">
        <f>SUM('ANS_RevData (IB)'!AS$28,'ANS_RevData (IB)'!AS$44)</f>
        <v>551.42500000000007</v>
      </c>
      <c r="AV44" s="14">
        <f>SUM('ANS_RevData (IB)'!AT$28,'ANS_RevData (IB)'!AT$44)</f>
        <v>576.4</v>
      </c>
      <c r="AW44" s="14">
        <f>SUM('ANS_RevData (IB)'!AU$28,'ANS_RevData (IB)'!AU$44)</f>
        <v>602.72500000000002</v>
      </c>
      <c r="AX44" s="14">
        <f>SUM('ANS_RevData (IB)'!AV$28,'ANS_RevData (IB)'!AV$44)</f>
        <v>630.4</v>
      </c>
      <c r="AY44" s="14">
        <f>SUM('ANS_RevData (IB)'!AW$28,'ANS_RevData (IB)'!AW$44)</f>
        <v>659.42500000000007</v>
      </c>
      <c r="AZ44" s="14">
        <f>SUM('ANS_RevData (IB)'!AX$28,'ANS_RevData (IB)'!AX$44)</f>
        <v>689.80000000000007</v>
      </c>
      <c r="BA44" s="14">
        <f>SUM('ANS_RevData (IB)'!AY$28,'ANS_RevData (IB)'!AY$44)</f>
        <v>721.52499999999998</v>
      </c>
      <c r="BB44" s="14">
        <f>SUM('ANS_RevData (IB)'!AZ$28,'ANS_RevData (IB)'!AZ$44)</f>
        <v>754.6</v>
      </c>
      <c r="BC44" s="14">
        <f>SUM('ANS_RevData (IB)'!BA$28,'ANS_RevData (IB)'!BA$44)</f>
        <v>789.02499999999998</v>
      </c>
      <c r="BD44" s="14">
        <f>SUM('ANS_RevData (IB)'!BB$28,'ANS_RevData (IB)'!BB$44)</f>
        <v>825.47500000000002</v>
      </c>
      <c r="BE44" s="14">
        <f>SUM('ANS_RevData (IB)'!BC$28,'ANS_RevData (IB)'!BC$44)</f>
        <v>863.27499999999998</v>
      </c>
      <c r="BF44" s="47">
        <f t="shared" ref="BF44:BF52" si="72">BE44</f>
        <v>863.27499999999998</v>
      </c>
      <c r="BG44" s="13"/>
      <c r="BH44" s="14">
        <f>SUM('ANS_RevData (IB)'!BD$28,'ANS_RevData (IB)'!BD$44)</f>
        <v>903.1</v>
      </c>
      <c r="BI44" s="14">
        <f>SUM('ANS_RevData (IB)'!BE$28,'ANS_RevData (IB)'!BE$44)</f>
        <v>944.27499999999998</v>
      </c>
      <c r="BJ44" s="14">
        <f>SUM('ANS_RevData (IB)'!BF$28,'ANS_RevData (IB)'!BF$44)</f>
        <v>987.47500000000002</v>
      </c>
      <c r="BK44" s="14">
        <f>SUM('ANS_RevData (IB)'!BG$28,'ANS_RevData (IB)'!BG$44)</f>
        <v>1032.7</v>
      </c>
      <c r="BL44" s="14">
        <f>SUM('ANS_RevData (IB)'!BH$28,'ANS_RevData (IB)'!BH$44)</f>
        <v>1079.95</v>
      </c>
      <c r="BM44" s="14">
        <f>SUM('ANS_RevData (IB)'!BI$28,'ANS_RevData (IB)'!BI$44)</f>
        <v>1129.9000000000001</v>
      </c>
      <c r="BN44" s="14">
        <f>SUM('ANS_RevData (IB)'!BJ$28,'ANS_RevData (IB)'!BJ$44)</f>
        <v>1181.875</v>
      </c>
      <c r="BO44" s="14">
        <f>SUM('ANS_RevData (IB)'!BK$28,'ANS_RevData (IB)'!BK$44)</f>
        <v>1236.55</v>
      </c>
      <c r="BP44" s="14">
        <f>SUM('ANS_RevData (IB)'!BL$28,'ANS_RevData (IB)'!BL$44)</f>
        <v>1293.25</v>
      </c>
      <c r="BQ44" s="14">
        <f>SUM('ANS_RevData (IB)'!BM$28,'ANS_RevData (IB)'!BM$44)</f>
        <v>1352.65</v>
      </c>
      <c r="BR44" s="14">
        <f>SUM('ANS_RevData (IB)'!BN$28,'ANS_RevData (IB)'!BN$44)</f>
        <v>1414.75</v>
      </c>
      <c r="BS44" s="14">
        <f>SUM('ANS_RevData (IB)'!BO$28,'ANS_RevData (IB)'!BO$44)</f>
        <v>1479.55</v>
      </c>
      <c r="BT44" s="47">
        <f t="shared" ref="BT44:BT52" si="73">BS44</f>
        <v>1479.55</v>
      </c>
    </row>
    <row r="45" spans="2:72" ht="15" hidden="1" customHeight="1" outlineLevel="1" x14ac:dyDescent="0.25">
      <c r="B45" s="11" t="s">
        <v>40</v>
      </c>
      <c r="D45" s="12">
        <f>'ANS_RevData (IB)'!D$60</f>
        <v>59</v>
      </c>
      <c r="E45" s="12">
        <f>'ANS_RevData (IB)'!E$60</f>
        <v>65</v>
      </c>
      <c r="F45" s="12">
        <f>'ANS_RevData (IB)'!F$60</f>
        <v>78</v>
      </c>
      <c r="G45" s="12">
        <f>'ANS_RevData (IB)'!G$60</f>
        <v>100</v>
      </c>
      <c r="H45" s="12">
        <f>'ANS_RevData (IB)'!H$60</f>
        <v>127</v>
      </c>
      <c r="I45" s="12">
        <f>'ANS_RevData (IB)'!I$60</f>
        <v>136</v>
      </c>
      <c r="J45" s="12">
        <f>'ANS_RevData (IB)'!J$60</f>
        <v>145</v>
      </c>
      <c r="K45" s="12">
        <f>'ANS_RevData (IB)'!K$60</f>
        <v>154</v>
      </c>
      <c r="L45" s="12">
        <f>'ANS_RevData (IB)'!L$60</f>
        <v>156</v>
      </c>
      <c r="M45" s="12">
        <f>'ANS_RevData (IB)'!M$60</f>
        <v>162</v>
      </c>
      <c r="N45" s="12">
        <f>'ANS_RevData (IB)'!N$60</f>
        <v>177</v>
      </c>
      <c r="O45" s="12">
        <f>'ANS_RevData (IB)'!O$60</f>
        <v>172</v>
      </c>
      <c r="P45" s="13">
        <f t="shared" si="69"/>
        <v>172</v>
      </c>
      <c r="Q45" s="13"/>
      <c r="R45" s="12">
        <f>'ANS_RevData (IB)'!P$60</f>
        <v>180</v>
      </c>
      <c r="S45" s="12">
        <f>'ANS_RevData (IB)'!Q$60</f>
        <v>201</v>
      </c>
      <c r="T45" s="12">
        <f>'ANS_RevData (IB)'!R$60</f>
        <v>208</v>
      </c>
      <c r="U45" s="12">
        <f>'ANS_RevData (IB)'!S$60</f>
        <v>205</v>
      </c>
      <c r="V45" s="12">
        <f>'ANS_RevData (IB)'!T$60</f>
        <v>217</v>
      </c>
      <c r="W45" s="12">
        <f>'ANS_RevData (IB)'!U$60</f>
        <v>229</v>
      </c>
      <c r="X45" s="12">
        <f>'ANS_RevData (IB)'!V$60</f>
        <v>246</v>
      </c>
      <c r="Y45" s="12">
        <f>'ANS_RevData (IB)'!W$60</f>
        <v>258</v>
      </c>
      <c r="Z45" s="12">
        <f>'ANS_RevData (IB)'!X$60</f>
        <v>272</v>
      </c>
      <c r="AA45" s="12">
        <f>'ANS_RevData (IB)'!Y$60</f>
        <v>286</v>
      </c>
      <c r="AB45" s="12">
        <f>'ANS_RevData (IB)'!Z$60</f>
        <v>301</v>
      </c>
      <c r="AC45" s="12">
        <f>'ANS_RevData (IB)'!AA$60</f>
        <v>301</v>
      </c>
      <c r="AD45" s="13">
        <f t="shared" si="70"/>
        <v>301</v>
      </c>
      <c r="AE45" s="13"/>
      <c r="AF45" s="12">
        <f>'ANS_RevData (IB)'!AF$60</f>
        <v>301</v>
      </c>
      <c r="AG45" s="12">
        <f>'ANS_RevData (IB)'!AG$60</f>
        <v>303</v>
      </c>
      <c r="AH45" s="12">
        <f>'ANS_RevData (IB)'!AH$60</f>
        <v>346</v>
      </c>
      <c r="AI45" s="12">
        <f>'ANS_RevData (IB)'!AI$60</f>
        <v>362</v>
      </c>
      <c r="AJ45" s="12">
        <f>'ANS_RevData (IB)'!AJ$60</f>
        <v>379</v>
      </c>
      <c r="AK45" s="14">
        <f>'ANS_RevData (IB)'!AK$60</f>
        <v>396</v>
      </c>
      <c r="AL45" s="14">
        <f>'ANS_RevData (IB)'!AL$60</f>
        <v>414</v>
      </c>
      <c r="AM45" s="14">
        <f>'ANS_RevData (IB)'!AM$60</f>
        <v>434</v>
      </c>
      <c r="AN45" s="14">
        <f>'ANS_RevData (IB)'!AN$60</f>
        <v>453</v>
      </c>
      <c r="AO45" s="14">
        <f>'ANS_RevData (IB)'!AO$60</f>
        <v>475</v>
      </c>
      <c r="AP45" s="14">
        <f>'ANS_RevData (IB)'!AP$60</f>
        <v>496</v>
      </c>
      <c r="AQ45" s="14">
        <f>'ANS_RevData (IB)'!AQ$60</f>
        <v>520</v>
      </c>
      <c r="AR45" s="47">
        <f t="shared" si="71"/>
        <v>520</v>
      </c>
      <c r="AS45" s="13"/>
      <c r="AT45" s="14">
        <f>'ANS_RevData (IB)'!AR$60</f>
        <v>543</v>
      </c>
      <c r="AU45" s="14">
        <f>'ANS_RevData (IB)'!AS$60</f>
        <v>568</v>
      </c>
      <c r="AV45" s="14">
        <f>'ANS_RevData (IB)'!AT$60</f>
        <v>595</v>
      </c>
      <c r="AW45" s="14">
        <f>'ANS_RevData (IB)'!AU$60</f>
        <v>622</v>
      </c>
      <c r="AX45" s="14">
        <f>'ANS_RevData (IB)'!AV$60</f>
        <v>651</v>
      </c>
      <c r="AY45" s="14">
        <f>'ANS_RevData (IB)'!AW$60</f>
        <v>681</v>
      </c>
      <c r="AZ45" s="14">
        <f>'ANS_RevData (IB)'!AX$60</f>
        <v>712</v>
      </c>
      <c r="BA45" s="14">
        <f>'ANS_RevData (IB)'!AY$60</f>
        <v>745</v>
      </c>
      <c r="BB45" s="14">
        <f>'ANS_RevData (IB)'!AZ$60</f>
        <v>780</v>
      </c>
      <c r="BC45" s="14">
        <f>'ANS_RevData (IB)'!BA$60</f>
        <v>815</v>
      </c>
      <c r="BD45" s="14">
        <f>'ANS_RevData (IB)'!BB$60</f>
        <v>854</v>
      </c>
      <c r="BE45" s="14">
        <f>'ANS_RevData (IB)'!BC$60</f>
        <v>893</v>
      </c>
      <c r="BF45" s="47">
        <f t="shared" si="72"/>
        <v>893</v>
      </c>
      <c r="BG45" s="13"/>
      <c r="BH45" s="14">
        <f>'ANS_RevData (IB)'!BD$60</f>
        <v>934</v>
      </c>
      <c r="BI45" s="14">
        <f>'ANS_RevData (IB)'!BE$60</f>
        <v>977</v>
      </c>
      <c r="BJ45" s="14">
        <f>'ANS_RevData (IB)'!BF$60</f>
        <v>1022</v>
      </c>
      <c r="BK45" s="14">
        <f>'ANS_RevData (IB)'!BG$60</f>
        <v>1069</v>
      </c>
      <c r="BL45" s="14">
        <f>'ANS_RevData (IB)'!BH$60</f>
        <v>1118</v>
      </c>
      <c r="BM45" s="14">
        <f>'ANS_RevData (IB)'!BI$60</f>
        <v>1170</v>
      </c>
      <c r="BN45" s="14">
        <f>'ANS_RevData (IB)'!BJ$60</f>
        <v>1224</v>
      </c>
      <c r="BO45" s="14">
        <f>'ANS_RevData (IB)'!BK$60</f>
        <v>1281</v>
      </c>
      <c r="BP45" s="14">
        <f>'ANS_RevData (IB)'!BL$60</f>
        <v>1340</v>
      </c>
      <c r="BQ45" s="14">
        <f>'ANS_RevData (IB)'!BM$60</f>
        <v>1402</v>
      </c>
      <c r="BR45" s="14">
        <f>'ANS_RevData (IB)'!BN$60</f>
        <v>1466</v>
      </c>
      <c r="BS45" s="14">
        <f>'ANS_RevData (IB)'!BO$60</f>
        <v>1533</v>
      </c>
      <c r="BT45" s="47">
        <f t="shared" si="73"/>
        <v>1533</v>
      </c>
    </row>
    <row r="46" spans="2:72" s="16" customFormat="1" ht="12.75" hidden="1" customHeight="1" outlineLevel="2" x14ac:dyDescent="0.2">
      <c r="B46" s="17" t="s">
        <v>9</v>
      </c>
      <c r="D46" s="18">
        <f>'ANS_RevData (IB)'!D$76</f>
        <v>40</v>
      </c>
      <c r="E46" s="18">
        <f>'ANS_RevData (IB)'!E$76</f>
        <v>43</v>
      </c>
      <c r="F46" s="18">
        <f>'ANS_RevData (IB)'!F$76</f>
        <v>57</v>
      </c>
      <c r="G46" s="18">
        <f>'ANS_RevData (IB)'!G$76</f>
        <v>59</v>
      </c>
      <c r="H46" s="18">
        <f>'ANS_RevData (IB)'!H$76</f>
        <v>73</v>
      </c>
      <c r="I46" s="18">
        <f>'ANS_RevData (IB)'!I$76</f>
        <v>85</v>
      </c>
      <c r="J46" s="18">
        <f>'ANS_RevData (IB)'!J$76</f>
        <v>87</v>
      </c>
      <c r="K46" s="18">
        <f>'ANS_RevData (IB)'!K$76</f>
        <v>101</v>
      </c>
      <c r="L46" s="18">
        <f>'ANS_RevData (IB)'!L$76</f>
        <v>97</v>
      </c>
      <c r="M46" s="18">
        <f>'ANS_RevData (IB)'!M$76</f>
        <v>99</v>
      </c>
      <c r="N46" s="18">
        <f>'ANS_RevData (IB)'!N$76</f>
        <v>103</v>
      </c>
      <c r="O46" s="18">
        <f>'ANS_RevData (IB)'!O$76</f>
        <v>117</v>
      </c>
      <c r="P46" s="19">
        <f t="shared" si="69"/>
        <v>117</v>
      </c>
      <c r="Q46" s="19"/>
      <c r="R46" s="18">
        <f>'ANS_RevData (IB)'!P$76</f>
        <v>113</v>
      </c>
      <c r="S46" s="18">
        <f>'ANS_RevData (IB)'!Q$76</f>
        <v>113</v>
      </c>
      <c r="T46" s="18">
        <f>'ANS_RevData (IB)'!R$76</f>
        <v>119</v>
      </c>
      <c r="U46" s="18">
        <f>'ANS_RevData (IB)'!S$76</f>
        <v>117</v>
      </c>
      <c r="V46" s="18">
        <f>'ANS_RevData (IB)'!T$76</f>
        <v>134</v>
      </c>
      <c r="W46" s="18">
        <f>'ANS_RevData (IB)'!U$76</f>
        <v>146</v>
      </c>
      <c r="X46" s="18">
        <f>'ANS_RevData (IB)'!V$76</f>
        <v>155</v>
      </c>
      <c r="Y46" s="18">
        <f>'ANS_RevData (IB)'!W$76</f>
        <v>163</v>
      </c>
      <c r="Z46" s="18">
        <f>'ANS_RevData (IB)'!X$76</f>
        <v>171</v>
      </c>
      <c r="AA46" s="18">
        <f>'ANS_RevData (IB)'!Y$76</f>
        <v>174</v>
      </c>
      <c r="AB46" s="18">
        <f>'ANS_RevData (IB)'!Z$76</f>
        <v>167</v>
      </c>
      <c r="AC46" s="18">
        <f>'ANS_RevData (IB)'!AA$76</f>
        <v>174</v>
      </c>
      <c r="AD46" s="19">
        <f t="shared" si="70"/>
        <v>174</v>
      </c>
      <c r="AE46" s="19"/>
      <c r="AF46" s="18">
        <f>'ANS_RevData (IB)'!AF$76</f>
        <v>169</v>
      </c>
      <c r="AG46" s="18">
        <f>'ANS_RevData (IB)'!AG$76</f>
        <v>169</v>
      </c>
      <c r="AH46" s="18">
        <f>'ANS_RevData (IB)'!AH$76</f>
        <v>199</v>
      </c>
      <c r="AI46" s="18">
        <f>'ANS_RevData (IB)'!AI$76</f>
        <v>183</v>
      </c>
      <c r="AJ46" s="18">
        <f>'ANS_RevData (IB)'!AJ$76</f>
        <v>158</v>
      </c>
      <c r="AK46" s="20">
        <f>'ANS_RevData (IB)'!AK$76</f>
        <v>169</v>
      </c>
      <c r="AL46" s="20">
        <f>'ANS_RevData (IB)'!AL$76</f>
        <v>175</v>
      </c>
      <c r="AM46" s="20">
        <f>'ANS_RevData (IB)'!AM$76</f>
        <v>180</v>
      </c>
      <c r="AN46" s="20">
        <f>'ANS_RevData (IB)'!AN$76</f>
        <v>186</v>
      </c>
      <c r="AO46" s="20">
        <f>'ANS_RevData (IB)'!AO$76</f>
        <v>193</v>
      </c>
      <c r="AP46" s="20">
        <f>'ANS_RevData (IB)'!AP$76</f>
        <v>199</v>
      </c>
      <c r="AQ46" s="20">
        <f>'ANS_RevData (IB)'!AQ$76</f>
        <v>206</v>
      </c>
      <c r="AR46" s="48">
        <f t="shared" si="71"/>
        <v>206</v>
      </c>
      <c r="AS46" s="19"/>
      <c r="AT46" s="20">
        <f>'ANS_RevData (IB)'!AR$76</f>
        <v>213</v>
      </c>
      <c r="AU46" s="20">
        <f>'ANS_RevData (IB)'!AS$76</f>
        <v>219</v>
      </c>
      <c r="AV46" s="20">
        <f>'ANS_RevData (IB)'!AT$76</f>
        <v>227</v>
      </c>
      <c r="AW46" s="20">
        <f>'ANS_RevData (IB)'!AU$76</f>
        <v>234</v>
      </c>
      <c r="AX46" s="20">
        <f>'ANS_RevData (IB)'!AV$76</f>
        <v>242</v>
      </c>
      <c r="AY46" s="20">
        <f>'ANS_RevData (IB)'!AW$76</f>
        <v>249</v>
      </c>
      <c r="AZ46" s="20">
        <f>'ANS_RevData (IB)'!AX$76</f>
        <v>258</v>
      </c>
      <c r="BA46" s="20">
        <f>'ANS_RevData (IB)'!AY$76</f>
        <v>266</v>
      </c>
      <c r="BB46" s="20">
        <f>'ANS_RevData (IB)'!AZ$76</f>
        <v>275</v>
      </c>
      <c r="BC46" s="20">
        <f>'ANS_RevData (IB)'!BA$76</f>
        <v>284</v>
      </c>
      <c r="BD46" s="20">
        <f>'ANS_RevData (IB)'!BB$76</f>
        <v>294</v>
      </c>
      <c r="BE46" s="20">
        <f>'ANS_RevData (IB)'!BC$76</f>
        <v>303</v>
      </c>
      <c r="BF46" s="48">
        <f t="shared" si="72"/>
        <v>303</v>
      </c>
      <c r="BG46" s="19"/>
      <c r="BH46" s="20">
        <f>'ANS_RevData (IB)'!BD$76</f>
        <v>314</v>
      </c>
      <c r="BI46" s="20">
        <f>'ANS_RevData (IB)'!BE$76</f>
        <v>324</v>
      </c>
      <c r="BJ46" s="20">
        <f>'ANS_RevData (IB)'!BF$76</f>
        <v>335</v>
      </c>
      <c r="BK46" s="20">
        <f>'ANS_RevData (IB)'!BG$76</f>
        <v>346</v>
      </c>
      <c r="BL46" s="20">
        <f>'ANS_RevData (IB)'!BH$76</f>
        <v>357</v>
      </c>
      <c r="BM46" s="20">
        <f>'ANS_RevData (IB)'!BI$76</f>
        <v>369</v>
      </c>
      <c r="BN46" s="20">
        <f>'ANS_RevData (IB)'!BJ$76</f>
        <v>381</v>
      </c>
      <c r="BO46" s="20">
        <f>'ANS_RevData (IB)'!BK$76</f>
        <v>393</v>
      </c>
      <c r="BP46" s="20">
        <f>'ANS_RevData (IB)'!BL$76</f>
        <v>406</v>
      </c>
      <c r="BQ46" s="20">
        <f>'ANS_RevData (IB)'!BM$76</f>
        <v>420</v>
      </c>
      <c r="BR46" s="20">
        <f>'ANS_RevData (IB)'!BN$76</f>
        <v>434</v>
      </c>
      <c r="BS46" s="20">
        <f>'ANS_RevData (IB)'!BO$76</f>
        <v>448</v>
      </c>
      <c r="BT46" s="48">
        <f t="shared" si="73"/>
        <v>448</v>
      </c>
    </row>
    <row r="47" spans="2:72" s="16" customFormat="1" ht="12.75" hidden="1" customHeight="1" outlineLevel="2" x14ac:dyDescent="0.2">
      <c r="B47" s="17" t="s">
        <v>10</v>
      </c>
      <c r="D47" s="18">
        <f>'ANS_RevData (IB)'!D$92</f>
        <v>42</v>
      </c>
      <c r="E47" s="18">
        <f>'ANS_RevData (IB)'!E$92</f>
        <v>44</v>
      </c>
      <c r="F47" s="18">
        <f>'ANS_RevData (IB)'!F$92</f>
        <v>62</v>
      </c>
      <c r="G47" s="18">
        <f>'ANS_RevData (IB)'!G$92</f>
        <v>63</v>
      </c>
      <c r="H47" s="18">
        <f>'ANS_RevData (IB)'!H$92</f>
        <v>80</v>
      </c>
      <c r="I47" s="18">
        <f>'ANS_RevData (IB)'!I$92</f>
        <v>100</v>
      </c>
      <c r="J47" s="18">
        <f>'ANS_RevData (IB)'!J$92</f>
        <v>99</v>
      </c>
      <c r="K47" s="18">
        <f>'ANS_RevData (IB)'!K$92</f>
        <v>105</v>
      </c>
      <c r="L47" s="18">
        <f>'ANS_RevData (IB)'!L$92</f>
        <v>121</v>
      </c>
      <c r="M47" s="18">
        <f>'ANS_RevData (IB)'!M$92</f>
        <v>125</v>
      </c>
      <c r="N47" s="18">
        <f>'ANS_RevData (IB)'!N$92</f>
        <v>133</v>
      </c>
      <c r="O47" s="18">
        <f>'ANS_RevData (IB)'!O$92</f>
        <v>136</v>
      </c>
      <c r="P47" s="19">
        <f t="shared" si="69"/>
        <v>136</v>
      </c>
      <c r="Q47" s="19"/>
      <c r="R47" s="18">
        <f>'ANS_RevData (IB)'!P$92</f>
        <v>134</v>
      </c>
      <c r="S47" s="18">
        <f>'ANS_RevData (IB)'!Q$92</f>
        <v>144</v>
      </c>
      <c r="T47" s="18">
        <f>'ANS_RevData (IB)'!R$92</f>
        <v>141</v>
      </c>
      <c r="U47" s="18">
        <f>'ANS_RevData (IB)'!S$92</f>
        <v>136</v>
      </c>
      <c r="V47" s="18">
        <f>'ANS_RevData (IB)'!T$92</f>
        <v>148</v>
      </c>
      <c r="W47" s="18">
        <f>'ANS_RevData (IB)'!U$92</f>
        <v>164</v>
      </c>
      <c r="X47" s="18">
        <f>'ANS_RevData (IB)'!V$92</f>
        <v>172</v>
      </c>
      <c r="Y47" s="18">
        <f>'ANS_RevData (IB)'!W$92</f>
        <v>187</v>
      </c>
      <c r="Z47" s="18">
        <f>'ANS_RevData (IB)'!X$92</f>
        <v>202</v>
      </c>
      <c r="AA47" s="18">
        <f>'ANS_RevData (IB)'!Y$92</f>
        <v>209</v>
      </c>
      <c r="AB47" s="18">
        <f>'ANS_RevData (IB)'!Z$92</f>
        <v>209</v>
      </c>
      <c r="AC47" s="18">
        <f>'ANS_RevData (IB)'!AA$92</f>
        <v>216</v>
      </c>
      <c r="AD47" s="19">
        <f t="shared" si="70"/>
        <v>216</v>
      </c>
      <c r="AE47" s="19"/>
      <c r="AF47" s="18">
        <f>'ANS_RevData (IB)'!AF$92</f>
        <v>227</v>
      </c>
      <c r="AG47" s="18">
        <f>'ANS_RevData (IB)'!AG$92</f>
        <v>221</v>
      </c>
      <c r="AH47" s="18">
        <f>'ANS_RevData (IB)'!AH$92</f>
        <v>261</v>
      </c>
      <c r="AI47" s="18">
        <f>'ANS_RevData (IB)'!AI$92</f>
        <v>250</v>
      </c>
      <c r="AJ47" s="18">
        <f>'ANS_RevData (IB)'!AJ$92</f>
        <v>197</v>
      </c>
      <c r="AK47" s="20">
        <f>'ANS_RevData (IB)'!AK$92</f>
        <v>221</v>
      </c>
      <c r="AL47" s="20">
        <f>'ANS_RevData (IB)'!AL$92</f>
        <v>230</v>
      </c>
      <c r="AM47" s="20">
        <f>'ANS_RevData (IB)'!AM$92</f>
        <v>239</v>
      </c>
      <c r="AN47" s="20">
        <f>'ANS_RevData (IB)'!AN$92</f>
        <v>248</v>
      </c>
      <c r="AO47" s="20">
        <f>'ANS_RevData (IB)'!AO$92</f>
        <v>258</v>
      </c>
      <c r="AP47" s="20">
        <f>'ANS_RevData (IB)'!AP$92</f>
        <v>267</v>
      </c>
      <c r="AQ47" s="20">
        <f>'ANS_RevData (IB)'!AQ$92</f>
        <v>277</v>
      </c>
      <c r="AR47" s="48">
        <f t="shared" si="71"/>
        <v>277</v>
      </c>
      <c r="AS47" s="19"/>
      <c r="AT47" s="20">
        <f>'ANS_RevData (IB)'!AR$92</f>
        <v>288</v>
      </c>
      <c r="AU47" s="20">
        <f>'ANS_RevData (IB)'!AS$92</f>
        <v>298</v>
      </c>
      <c r="AV47" s="20">
        <f>'ANS_RevData (IB)'!AT$92</f>
        <v>309</v>
      </c>
      <c r="AW47" s="20">
        <f>'ANS_RevData (IB)'!AU$92</f>
        <v>321</v>
      </c>
      <c r="AX47" s="20">
        <f>'ANS_RevData (IB)'!AV$92</f>
        <v>333</v>
      </c>
      <c r="AY47" s="20">
        <f>'ANS_RevData (IB)'!AW$92</f>
        <v>345</v>
      </c>
      <c r="AZ47" s="20">
        <f>'ANS_RevData (IB)'!AX$92</f>
        <v>358</v>
      </c>
      <c r="BA47" s="20">
        <f>'ANS_RevData (IB)'!AY$92</f>
        <v>371</v>
      </c>
      <c r="BB47" s="20">
        <f>'ANS_RevData (IB)'!AZ$92</f>
        <v>385</v>
      </c>
      <c r="BC47" s="20">
        <f>'ANS_RevData (IB)'!BA$92</f>
        <v>399</v>
      </c>
      <c r="BD47" s="20">
        <f>'ANS_RevData (IB)'!BB$92</f>
        <v>415</v>
      </c>
      <c r="BE47" s="20">
        <f>'ANS_RevData (IB)'!BC$92</f>
        <v>431</v>
      </c>
      <c r="BF47" s="48">
        <f t="shared" si="72"/>
        <v>431</v>
      </c>
      <c r="BG47" s="19"/>
      <c r="BH47" s="20">
        <f>'ANS_RevData (IB)'!BD$92</f>
        <v>446</v>
      </c>
      <c r="BI47" s="20">
        <f>'ANS_RevData (IB)'!BE$92</f>
        <v>463</v>
      </c>
      <c r="BJ47" s="20">
        <f>'ANS_RevData (IB)'!BF$92</f>
        <v>480</v>
      </c>
      <c r="BK47" s="20">
        <f>'ANS_RevData (IB)'!BG$92</f>
        <v>498</v>
      </c>
      <c r="BL47" s="20">
        <f>'ANS_RevData (IB)'!BH$92</f>
        <v>517</v>
      </c>
      <c r="BM47" s="20">
        <f>'ANS_RevData (IB)'!BI$92</f>
        <v>537</v>
      </c>
      <c r="BN47" s="20">
        <f>'ANS_RevData (IB)'!BJ$92</f>
        <v>556</v>
      </c>
      <c r="BO47" s="20">
        <f>'ANS_RevData (IB)'!BK$92</f>
        <v>577</v>
      </c>
      <c r="BP47" s="20">
        <f>'ANS_RevData (IB)'!BL$92</f>
        <v>599</v>
      </c>
      <c r="BQ47" s="20">
        <f>'ANS_RevData (IB)'!BM$92</f>
        <v>621</v>
      </c>
      <c r="BR47" s="20">
        <f>'ANS_RevData (IB)'!BN$92</f>
        <v>645</v>
      </c>
      <c r="BS47" s="20">
        <f>'ANS_RevData (IB)'!BO$92</f>
        <v>669</v>
      </c>
      <c r="BT47" s="48">
        <f t="shared" si="73"/>
        <v>669</v>
      </c>
    </row>
    <row r="48" spans="2:72" s="16" customFormat="1" ht="12.75" hidden="1" customHeight="1" outlineLevel="2" x14ac:dyDescent="0.2">
      <c r="B48" s="17" t="s">
        <v>11</v>
      </c>
      <c r="D48" s="18">
        <f>'ANS_RevData (IB)'!D$108</f>
        <v>0</v>
      </c>
      <c r="E48" s="18">
        <f>'ANS_RevData (IB)'!E$108</f>
        <v>0</v>
      </c>
      <c r="F48" s="18">
        <f>'ANS_RevData (IB)'!F$108</f>
        <v>0</v>
      </c>
      <c r="G48" s="18">
        <f>'ANS_RevData (IB)'!G$108</f>
        <v>0</v>
      </c>
      <c r="H48" s="18">
        <f>'ANS_RevData (IB)'!H$108</f>
        <v>0</v>
      </c>
      <c r="I48" s="18">
        <f>'ANS_RevData (IB)'!I$108</f>
        <v>0</v>
      </c>
      <c r="J48" s="18">
        <f>'ANS_RevData (IB)'!J$108</f>
        <v>0</v>
      </c>
      <c r="K48" s="18">
        <f>'ANS_RevData (IB)'!K$108</f>
        <v>0</v>
      </c>
      <c r="L48" s="18">
        <f>'ANS_RevData (IB)'!L$108</f>
        <v>0</v>
      </c>
      <c r="M48" s="18">
        <f>'ANS_RevData (IB)'!M$108</f>
        <v>0</v>
      </c>
      <c r="N48" s="18">
        <f>'ANS_RevData (IB)'!N$108</f>
        <v>0</v>
      </c>
      <c r="O48" s="18">
        <f>'ANS_RevData (IB)'!O$108</f>
        <v>0</v>
      </c>
      <c r="P48" s="19">
        <f t="shared" si="69"/>
        <v>0</v>
      </c>
      <c r="Q48" s="19"/>
      <c r="R48" s="18">
        <f>'ANS_RevData (IB)'!P$108</f>
        <v>0</v>
      </c>
      <c r="S48" s="18">
        <f>'ANS_RevData (IB)'!Q$108</f>
        <v>0</v>
      </c>
      <c r="T48" s="18">
        <f>'ANS_RevData (IB)'!R$108</f>
        <v>0</v>
      </c>
      <c r="U48" s="18">
        <f>'ANS_RevData (IB)'!S$108</f>
        <v>0</v>
      </c>
      <c r="V48" s="18">
        <f>'ANS_RevData (IB)'!T$108</f>
        <v>0</v>
      </c>
      <c r="W48" s="18">
        <f>'ANS_RevData (IB)'!U$108</f>
        <v>0</v>
      </c>
      <c r="X48" s="18">
        <f>'ANS_RevData (IB)'!V$108</f>
        <v>4</v>
      </c>
      <c r="Y48" s="18">
        <f>'ANS_RevData (IB)'!W$108</f>
        <v>78</v>
      </c>
      <c r="Z48" s="18">
        <f>'ANS_RevData (IB)'!X$108</f>
        <v>93</v>
      </c>
      <c r="AA48" s="18">
        <f>'ANS_RevData (IB)'!Y$108</f>
        <v>103</v>
      </c>
      <c r="AB48" s="18">
        <f>'ANS_RevData (IB)'!Z$108</f>
        <v>99</v>
      </c>
      <c r="AC48" s="18">
        <f>'ANS_RevData (IB)'!AA$108</f>
        <v>108</v>
      </c>
      <c r="AD48" s="19">
        <f t="shared" si="70"/>
        <v>108</v>
      </c>
      <c r="AE48" s="19"/>
      <c r="AF48" s="18">
        <f>'ANS_RevData (IB)'!AF$108</f>
        <v>108</v>
      </c>
      <c r="AG48" s="18">
        <f>'ANS_RevData (IB)'!AG$108</f>
        <v>101</v>
      </c>
      <c r="AH48" s="18">
        <f>'ANS_RevData (IB)'!AH$108</f>
        <v>129</v>
      </c>
      <c r="AI48" s="18">
        <f>'ANS_RevData (IB)'!AI$108</f>
        <v>119</v>
      </c>
      <c r="AJ48" s="18">
        <f>'ANS_RevData (IB)'!AJ$108</f>
        <v>93</v>
      </c>
      <c r="AK48" s="20">
        <f>'ANS_RevData (IB)'!AK$108</f>
        <v>106</v>
      </c>
      <c r="AL48" s="20">
        <f>'ANS_RevData (IB)'!AL$108</f>
        <v>114</v>
      </c>
      <c r="AM48" s="20">
        <f>'ANS_RevData (IB)'!AM$108</f>
        <v>121</v>
      </c>
      <c r="AN48" s="20">
        <f>'ANS_RevData (IB)'!AN$108</f>
        <v>130</v>
      </c>
      <c r="AO48" s="20">
        <f>'ANS_RevData (IB)'!AO$108</f>
        <v>139</v>
      </c>
      <c r="AP48" s="20">
        <f>'ANS_RevData (IB)'!AP$108</f>
        <v>148</v>
      </c>
      <c r="AQ48" s="20">
        <f>'ANS_RevData (IB)'!AQ$108</f>
        <v>159</v>
      </c>
      <c r="AR48" s="48">
        <f t="shared" si="71"/>
        <v>159</v>
      </c>
      <c r="AS48" s="19"/>
      <c r="AT48" s="20">
        <f>'ANS_RevData (IB)'!AR$108</f>
        <v>170</v>
      </c>
      <c r="AU48" s="20">
        <f>'ANS_RevData (IB)'!AS$108</f>
        <v>181</v>
      </c>
      <c r="AV48" s="20">
        <f>'ANS_RevData (IB)'!AT$108</f>
        <v>194</v>
      </c>
      <c r="AW48" s="20">
        <f>'ANS_RevData (IB)'!AU$108</f>
        <v>208</v>
      </c>
      <c r="AX48" s="20">
        <f>'ANS_RevData (IB)'!AV$108</f>
        <v>222</v>
      </c>
      <c r="AY48" s="20">
        <f>'ANS_RevData (IB)'!AW$108</f>
        <v>238</v>
      </c>
      <c r="AZ48" s="20">
        <f>'ANS_RevData (IB)'!AX$108</f>
        <v>254</v>
      </c>
      <c r="BA48" s="20">
        <f>'ANS_RevData (IB)'!AY$108</f>
        <v>272</v>
      </c>
      <c r="BB48" s="20">
        <f>'ANS_RevData (IB)'!AZ$108</f>
        <v>291</v>
      </c>
      <c r="BC48" s="20">
        <f>'ANS_RevData (IB)'!BA$108</f>
        <v>311</v>
      </c>
      <c r="BD48" s="20">
        <f>'ANS_RevData (IB)'!BB$108</f>
        <v>333</v>
      </c>
      <c r="BE48" s="20">
        <f>'ANS_RevData (IB)'!BC$108</f>
        <v>356</v>
      </c>
      <c r="BF48" s="48">
        <f t="shared" si="72"/>
        <v>356</v>
      </c>
      <c r="BG48" s="19"/>
      <c r="BH48" s="20">
        <f>'ANS_RevData (IB)'!BD$108</f>
        <v>381</v>
      </c>
      <c r="BI48" s="20">
        <f>'ANS_RevData (IB)'!BE$108</f>
        <v>408</v>
      </c>
      <c r="BJ48" s="20">
        <f>'ANS_RevData (IB)'!BF$108</f>
        <v>436</v>
      </c>
      <c r="BK48" s="20">
        <f>'ANS_RevData (IB)'!BG$108</f>
        <v>468</v>
      </c>
      <c r="BL48" s="20">
        <f>'ANS_RevData (IB)'!BH$108</f>
        <v>501</v>
      </c>
      <c r="BM48" s="20">
        <f>'ANS_RevData (IB)'!BI$108</f>
        <v>535</v>
      </c>
      <c r="BN48" s="20">
        <f>'ANS_RevData (IB)'!BJ$108</f>
        <v>573</v>
      </c>
      <c r="BO48" s="20">
        <f>'ANS_RevData (IB)'!BK$108</f>
        <v>613</v>
      </c>
      <c r="BP48" s="20">
        <f>'ANS_RevData (IB)'!BL$108</f>
        <v>656</v>
      </c>
      <c r="BQ48" s="20">
        <f>'ANS_RevData (IB)'!BM$108</f>
        <v>701</v>
      </c>
      <c r="BR48" s="20">
        <f>'ANS_RevData (IB)'!BN$108</f>
        <v>751</v>
      </c>
      <c r="BS48" s="20">
        <f>'ANS_RevData (IB)'!BO$108</f>
        <v>803</v>
      </c>
      <c r="BT48" s="48">
        <f t="shared" si="73"/>
        <v>803</v>
      </c>
    </row>
    <row r="49" spans="2:72" s="16" customFormat="1" ht="12.75" hidden="1" customHeight="1" outlineLevel="3" x14ac:dyDescent="0.2">
      <c r="B49" s="17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9">
        <f t="shared" si="69"/>
        <v>0</v>
      </c>
      <c r="Q49" s="19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9">
        <f t="shared" si="70"/>
        <v>0</v>
      </c>
      <c r="AE49" s="19"/>
      <c r="AF49" s="18"/>
      <c r="AG49" s="18"/>
      <c r="AH49" s="18"/>
      <c r="AI49" s="18"/>
      <c r="AJ49" s="18"/>
      <c r="AK49" s="20"/>
      <c r="AL49" s="20"/>
      <c r="AM49" s="20"/>
      <c r="AN49" s="20"/>
      <c r="AO49" s="20"/>
      <c r="AP49" s="20"/>
      <c r="AQ49" s="20"/>
      <c r="AR49" s="48">
        <f t="shared" si="71"/>
        <v>0</v>
      </c>
      <c r="AS49" s="19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48">
        <f t="shared" si="72"/>
        <v>0</v>
      </c>
      <c r="BG49" s="19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48">
        <f t="shared" si="73"/>
        <v>0</v>
      </c>
    </row>
    <row r="50" spans="2:72" s="16" customFormat="1" ht="12.75" hidden="1" customHeight="1" outlineLevel="2" collapsed="1" x14ac:dyDescent="0.2">
      <c r="B50" s="17" t="s">
        <v>18</v>
      </c>
      <c r="D50" s="18">
        <f>'ANS_RevData (IB)'!D$124</f>
        <v>0</v>
      </c>
      <c r="E50" s="18">
        <f>'ANS_RevData (IB)'!E$124</f>
        <v>0</v>
      </c>
      <c r="F50" s="18">
        <f>'ANS_RevData (IB)'!F$124</f>
        <v>1</v>
      </c>
      <c r="G50" s="18">
        <f>'ANS_RevData (IB)'!G$124</f>
        <v>0</v>
      </c>
      <c r="H50" s="18">
        <f>'ANS_RevData (IB)'!H$124</f>
        <v>2</v>
      </c>
      <c r="I50" s="18">
        <f>'ANS_RevData (IB)'!I$124</f>
        <v>1</v>
      </c>
      <c r="J50" s="18">
        <f>'ANS_RevData (IB)'!J$124</f>
        <v>0</v>
      </c>
      <c r="K50" s="18">
        <f>'ANS_RevData (IB)'!K$124</f>
        <v>1</v>
      </c>
      <c r="L50" s="18">
        <f>'ANS_RevData (IB)'!L$124</f>
        <v>0</v>
      </c>
      <c r="M50" s="18">
        <f>'ANS_RevData (IB)'!M$124</f>
        <v>2</v>
      </c>
      <c r="N50" s="18">
        <f>'ANS_RevData (IB)'!N$124</f>
        <v>1</v>
      </c>
      <c r="O50" s="18">
        <f>'ANS_RevData (IB)'!O$124</f>
        <v>0</v>
      </c>
      <c r="P50" s="19">
        <f t="shared" si="69"/>
        <v>0</v>
      </c>
      <c r="Q50" s="19"/>
      <c r="R50" s="18">
        <f>'ANS_RevData (IB)'!P$124</f>
        <v>0</v>
      </c>
      <c r="S50" s="18">
        <f>'ANS_RevData (IB)'!Q$124</f>
        <v>0</v>
      </c>
      <c r="T50" s="18">
        <f>'ANS_RevData (IB)'!R$124</f>
        <v>0</v>
      </c>
      <c r="U50" s="18">
        <f>'ANS_RevData (IB)'!S$124</f>
        <v>4</v>
      </c>
      <c r="V50" s="18">
        <f>'ANS_RevData (IB)'!T$124</f>
        <v>4</v>
      </c>
      <c r="W50" s="18">
        <f>'ANS_RevData (IB)'!U$124</f>
        <v>4</v>
      </c>
      <c r="X50" s="18">
        <f>'ANS_RevData (IB)'!V$124</f>
        <v>4</v>
      </c>
      <c r="Y50" s="18">
        <f>'ANS_RevData (IB)'!W$124</f>
        <v>5</v>
      </c>
      <c r="Z50" s="18">
        <f>'ANS_RevData (IB)'!X$124</f>
        <v>7</v>
      </c>
      <c r="AA50" s="18">
        <f>'ANS_RevData (IB)'!Y$124</f>
        <v>7</v>
      </c>
      <c r="AB50" s="18">
        <f>'ANS_RevData (IB)'!Z$124</f>
        <v>10</v>
      </c>
      <c r="AC50" s="18">
        <f>'ANS_RevData (IB)'!AA$124</f>
        <v>9</v>
      </c>
      <c r="AD50" s="19">
        <f t="shared" si="70"/>
        <v>9</v>
      </c>
      <c r="AE50" s="19"/>
      <c r="AF50" s="18">
        <f>'ANS_RevData (IB)'!AF$124</f>
        <v>19</v>
      </c>
      <c r="AG50" s="18">
        <f>'ANS_RevData (IB)'!AG$124</f>
        <v>8</v>
      </c>
      <c r="AH50" s="18">
        <f>'ANS_RevData (IB)'!AH$124</f>
        <v>15</v>
      </c>
      <c r="AI50" s="18">
        <f>'ANS_RevData (IB)'!AI$124</f>
        <v>7</v>
      </c>
      <c r="AJ50" s="18">
        <f>'ANS_RevData (IB)'!AJ$124</f>
        <v>7</v>
      </c>
      <c r="AK50" s="20">
        <f>'ANS_RevData (IB)'!AK$124</f>
        <v>7</v>
      </c>
      <c r="AL50" s="20">
        <f>'ANS_RevData (IB)'!AL$124</f>
        <v>9</v>
      </c>
      <c r="AM50" s="20">
        <f>'ANS_RevData (IB)'!AM$124</f>
        <v>11</v>
      </c>
      <c r="AN50" s="20">
        <f>'ANS_RevData (IB)'!AN$124</f>
        <v>13</v>
      </c>
      <c r="AO50" s="20">
        <f>'ANS_RevData (IB)'!AO$124</f>
        <v>15</v>
      </c>
      <c r="AP50" s="20">
        <f>'ANS_RevData (IB)'!AP$124</f>
        <v>18</v>
      </c>
      <c r="AQ50" s="20">
        <f>'ANS_RevData (IB)'!AQ$124</f>
        <v>22</v>
      </c>
      <c r="AR50" s="48">
        <f t="shared" si="71"/>
        <v>22</v>
      </c>
      <c r="AS50" s="19"/>
      <c r="AT50" s="20">
        <f>'ANS_RevData (IB)'!AR$124</f>
        <v>26</v>
      </c>
      <c r="AU50" s="20">
        <f>'ANS_RevData (IB)'!AS$124</f>
        <v>32</v>
      </c>
      <c r="AV50" s="20">
        <f>'ANS_RevData (IB)'!AT$124</f>
        <v>38</v>
      </c>
      <c r="AW50" s="20">
        <f>'ANS_RevData (IB)'!AU$124</f>
        <v>45</v>
      </c>
      <c r="AX50" s="20">
        <f>'ANS_RevData (IB)'!AV$124</f>
        <v>54</v>
      </c>
      <c r="AY50" s="20">
        <f>'ANS_RevData (IB)'!AW$124</f>
        <v>65</v>
      </c>
      <c r="AZ50" s="20">
        <f>'ANS_RevData (IB)'!AX$124</f>
        <v>77</v>
      </c>
      <c r="BA50" s="20">
        <f>'ANS_RevData (IB)'!AY$124</f>
        <v>93</v>
      </c>
      <c r="BB50" s="20">
        <f>'ANS_RevData (IB)'!AZ$124</f>
        <v>112</v>
      </c>
      <c r="BC50" s="20">
        <f>'ANS_RevData (IB)'!BA$124</f>
        <v>134</v>
      </c>
      <c r="BD50" s="20">
        <f>'ANS_RevData (IB)'!BB$124</f>
        <v>161</v>
      </c>
      <c r="BE50" s="20">
        <f>'ANS_RevData (IB)'!BC$124</f>
        <v>194</v>
      </c>
      <c r="BF50" s="48">
        <f t="shared" si="72"/>
        <v>194</v>
      </c>
      <c r="BG50" s="19"/>
      <c r="BH50" s="20">
        <f>'ANS_RevData (IB)'!BD$124</f>
        <v>232</v>
      </c>
      <c r="BI50" s="20">
        <f>'ANS_RevData (IB)'!BE$124</f>
        <v>279</v>
      </c>
      <c r="BJ50" s="20">
        <f>'ANS_RevData (IB)'!BF$124</f>
        <v>335</v>
      </c>
      <c r="BK50" s="20">
        <f>'ANS_RevData (IB)'!BG$124</f>
        <v>401</v>
      </c>
      <c r="BL50" s="20">
        <f>'ANS_RevData (IB)'!BH$124</f>
        <v>481</v>
      </c>
      <c r="BM50" s="20">
        <f>'ANS_RevData (IB)'!BI$124</f>
        <v>578</v>
      </c>
      <c r="BN50" s="20">
        <f>'ANS_RevData (IB)'!BJ$124</f>
        <v>693</v>
      </c>
      <c r="BO50" s="20">
        <f>'ANS_RevData (IB)'!BK$124</f>
        <v>832</v>
      </c>
      <c r="BP50" s="20">
        <f>'ANS_RevData (IB)'!BL$124</f>
        <v>998</v>
      </c>
      <c r="BQ50" s="20">
        <f>'ANS_RevData (IB)'!BM$124</f>
        <v>1198</v>
      </c>
      <c r="BR50" s="20">
        <f>'ANS_RevData (IB)'!BN$124</f>
        <v>1410.75</v>
      </c>
      <c r="BS50" s="20">
        <f>'ANS_RevData (IB)'!BO$124</f>
        <v>1475.55</v>
      </c>
      <c r="BT50" s="48">
        <f t="shared" si="73"/>
        <v>1475.55</v>
      </c>
    </row>
    <row r="51" spans="2:72" ht="15" hidden="1" customHeight="1" outlineLevel="1" collapsed="1" x14ac:dyDescent="0.25">
      <c r="B51" s="11" t="s">
        <v>37</v>
      </c>
      <c r="D51" s="12">
        <f>'ANS_RevData (IB)'!D$140</f>
        <v>67</v>
      </c>
      <c r="E51" s="12">
        <f>'ANS_RevData (IB)'!E$140</f>
        <v>72</v>
      </c>
      <c r="F51" s="12">
        <f>'ANS_RevData (IB)'!F$140</f>
        <v>96</v>
      </c>
      <c r="G51" s="12">
        <f>'ANS_RevData (IB)'!G$140</f>
        <v>115</v>
      </c>
      <c r="H51" s="12">
        <f>'ANS_RevData (IB)'!H$140</f>
        <v>171</v>
      </c>
      <c r="I51" s="12">
        <f>'ANS_RevData (IB)'!I$140</f>
        <v>168</v>
      </c>
      <c r="J51" s="12">
        <f>'ANS_RevData (IB)'!J$140</f>
        <v>198</v>
      </c>
      <c r="K51" s="12">
        <f>'ANS_RevData (IB)'!K$140</f>
        <v>188</v>
      </c>
      <c r="L51" s="12">
        <f>'ANS_RevData (IB)'!L$140</f>
        <v>214</v>
      </c>
      <c r="M51" s="12">
        <f>'ANS_RevData (IB)'!M$140</f>
        <v>203</v>
      </c>
      <c r="N51" s="12">
        <f>'ANS_RevData (IB)'!N$140</f>
        <v>227</v>
      </c>
      <c r="O51" s="12">
        <f>'ANS_RevData (IB)'!O$140</f>
        <v>216</v>
      </c>
      <c r="P51" s="13">
        <f t="shared" si="69"/>
        <v>216</v>
      </c>
      <c r="Q51" s="13"/>
      <c r="R51" s="12">
        <f>'ANS_RevData (IB)'!P$140</f>
        <v>266</v>
      </c>
      <c r="S51" s="12">
        <f>'ANS_RevData (IB)'!Q$140</f>
        <v>272</v>
      </c>
      <c r="T51" s="12">
        <f>'ANS_RevData (IB)'!R$140</f>
        <v>257</v>
      </c>
      <c r="U51" s="12">
        <f>'ANS_RevData (IB)'!S$140</f>
        <v>269</v>
      </c>
      <c r="V51" s="12">
        <f>'ANS_RevData (IB)'!T$140</f>
        <v>275</v>
      </c>
      <c r="W51" s="12">
        <f>'ANS_RevData (IB)'!U$140</f>
        <v>295</v>
      </c>
      <c r="X51" s="12">
        <f>'ANS_RevData (IB)'!V$140</f>
        <v>327</v>
      </c>
      <c r="Y51" s="12">
        <f>'ANS_RevData (IB)'!W$140</f>
        <v>352</v>
      </c>
      <c r="Z51" s="12">
        <f>'ANS_RevData (IB)'!X$140</f>
        <v>379</v>
      </c>
      <c r="AA51" s="12">
        <f>'ANS_RevData (IB)'!Y$140</f>
        <v>370</v>
      </c>
      <c r="AB51" s="12">
        <f>'ANS_RevData (IB)'!Z$140</f>
        <v>366</v>
      </c>
      <c r="AC51" s="12">
        <f>'ANS_RevData (IB)'!AA$140</f>
        <v>377</v>
      </c>
      <c r="AD51" s="13">
        <f t="shared" si="70"/>
        <v>377</v>
      </c>
      <c r="AE51" s="13"/>
      <c r="AF51" s="12">
        <f>'ANS_RevData (IB)'!AF$140</f>
        <v>365</v>
      </c>
      <c r="AG51" s="12">
        <f>'ANS_RevData (IB)'!AG$140</f>
        <v>378</v>
      </c>
      <c r="AH51" s="12">
        <f>'ANS_RevData (IB)'!AH$140</f>
        <v>385</v>
      </c>
      <c r="AI51" s="12">
        <f>'ANS_RevData (IB)'!AI$140</f>
        <v>365</v>
      </c>
      <c r="AJ51" s="12">
        <f>'ANS_RevData (IB)'!AJ$140</f>
        <v>305</v>
      </c>
      <c r="AK51" s="14">
        <f>'ANS_RevData (IB)'!AK$140</f>
        <v>335</v>
      </c>
      <c r="AL51" s="14">
        <f>'ANS_RevData (IB)'!AL$140</f>
        <v>347</v>
      </c>
      <c r="AM51" s="14">
        <f>'ANS_RevData (IB)'!AM$140</f>
        <v>357</v>
      </c>
      <c r="AN51" s="14">
        <f>'ANS_RevData (IB)'!AN$140</f>
        <v>368</v>
      </c>
      <c r="AO51" s="14">
        <f>'ANS_RevData (IB)'!AO$140</f>
        <v>379</v>
      </c>
      <c r="AP51" s="14">
        <f>'ANS_RevData (IB)'!AP$140</f>
        <v>390</v>
      </c>
      <c r="AQ51" s="14">
        <f>'ANS_RevData (IB)'!AQ$140</f>
        <v>401</v>
      </c>
      <c r="AR51" s="47">
        <f t="shared" si="71"/>
        <v>401</v>
      </c>
      <c r="AS51" s="13"/>
      <c r="AT51" s="14">
        <f>'ANS_RevData (IB)'!AR$140</f>
        <v>414</v>
      </c>
      <c r="AU51" s="14">
        <f>'ANS_RevData (IB)'!AS$140</f>
        <v>426</v>
      </c>
      <c r="AV51" s="14">
        <f>'ANS_RevData (IB)'!AT$140</f>
        <v>439</v>
      </c>
      <c r="AW51" s="14">
        <f>'ANS_RevData (IB)'!AU$140</f>
        <v>452</v>
      </c>
      <c r="AX51" s="14">
        <f>'ANS_RevData (IB)'!AV$140</f>
        <v>465</v>
      </c>
      <c r="AY51" s="14">
        <f>'ANS_RevData (IB)'!AW$140</f>
        <v>479</v>
      </c>
      <c r="AZ51" s="14">
        <f>'ANS_RevData (IB)'!AX$140</f>
        <v>493</v>
      </c>
      <c r="BA51" s="14">
        <f>'ANS_RevData (IB)'!AY$140</f>
        <v>509</v>
      </c>
      <c r="BB51" s="14">
        <f>'ANS_RevData (IB)'!AZ$140</f>
        <v>524</v>
      </c>
      <c r="BC51" s="14">
        <f>'ANS_RevData (IB)'!BA$140</f>
        <v>540</v>
      </c>
      <c r="BD51" s="14">
        <f>'ANS_RevData (IB)'!BB$140</f>
        <v>556</v>
      </c>
      <c r="BE51" s="14">
        <f>'ANS_RevData (IB)'!BC$140</f>
        <v>572</v>
      </c>
      <c r="BF51" s="47">
        <f t="shared" si="72"/>
        <v>572</v>
      </c>
      <c r="BG51" s="13"/>
      <c r="BH51" s="14">
        <f>'ANS_RevData (IB)'!BD$140</f>
        <v>589</v>
      </c>
      <c r="BI51" s="14">
        <f>'ANS_RevData (IB)'!BE$140</f>
        <v>607</v>
      </c>
      <c r="BJ51" s="14">
        <f>'ANS_RevData (IB)'!BF$140</f>
        <v>625</v>
      </c>
      <c r="BK51" s="14">
        <f>'ANS_RevData (IB)'!BG$140</f>
        <v>644</v>
      </c>
      <c r="BL51" s="14">
        <f>'ANS_RevData (IB)'!BH$140</f>
        <v>664</v>
      </c>
      <c r="BM51" s="14">
        <f>'ANS_RevData (IB)'!BI$140</f>
        <v>683</v>
      </c>
      <c r="BN51" s="14">
        <f>'ANS_RevData (IB)'!BJ$140</f>
        <v>704</v>
      </c>
      <c r="BO51" s="14">
        <f>'ANS_RevData (IB)'!BK$140</f>
        <v>725</v>
      </c>
      <c r="BP51" s="14">
        <f>'ANS_RevData (IB)'!BL$140</f>
        <v>746</v>
      </c>
      <c r="BQ51" s="14">
        <f>'ANS_RevData (IB)'!BM$140</f>
        <v>769</v>
      </c>
      <c r="BR51" s="14">
        <f>'ANS_RevData (IB)'!BN$140</f>
        <v>792</v>
      </c>
      <c r="BS51" s="14">
        <f>'ANS_RevData (IB)'!BO$140</f>
        <v>816</v>
      </c>
      <c r="BT51" s="47">
        <f t="shared" si="73"/>
        <v>816</v>
      </c>
    </row>
    <row r="52" spans="2:72" ht="15" hidden="1" customHeight="1" outlineLevel="1" x14ac:dyDescent="0.25">
      <c r="B52" s="11" t="s">
        <v>38</v>
      </c>
      <c r="D52" s="12">
        <f>'ANS_RevData (IB)'!D$12</f>
        <v>18</v>
      </c>
      <c r="E52" s="12">
        <f>'ANS_RevData (IB)'!E$12</f>
        <v>22</v>
      </c>
      <c r="F52" s="12">
        <f>'ANS_RevData (IB)'!F$12</f>
        <v>21</v>
      </c>
      <c r="G52" s="12">
        <f>'ANS_RevData (IB)'!G$12</f>
        <v>31</v>
      </c>
      <c r="H52" s="12">
        <f>'ANS_RevData (IB)'!H$12</f>
        <v>30</v>
      </c>
      <c r="I52" s="12">
        <f>'ANS_RevData (IB)'!I$12</f>
        <v>34</v>
      </c>
      <c r="J52" s="12">
        <f>'ANS_RevData (IB)'!J$12</f>
        <v>36</v>
      </c>
      <c r="K52" s="12">
        <f>'ANS_RevData (IB)'!K$12</f>
        <v>48</v>
      </c>
      <c r="L52" s="12">
        <f>'ANS_RevData (IB)'!L$12</f>
        <v>46</v>
      </c>
      <c r="M52" s="12">
        <f>'ANS_RevData (IB)'!M$12</f>
        <v>45</v>
      </c>
      <c r="N52" s="12">
        <f>'ANS_RevData (IB)'!N$12</f>
        <v>48</v>
      </c>
      <c r="O52" s="12">
        <f>'ANS_RevData (IB)'!O$12</f>
        <v>45</v>
      </c>
      <c r="P52" s="13">
        <f t="shared" si="69"/>
        <v>45</v>
      </c>
      <c r="Q52" s="13"/>
      <c r="R52" s="12">
        <f>'ANS_RevData (IB)'!P$12</f>
        <v>55</v>
      </c>
      <c r="S52" s="12">
        <f>'ANS_RevData (IB)'!Q$12</f>
        <v>57</v>
      </c>
      <c r="T52" s="12">
        <f>'ANS_RevData (IB)'!R$12</f>
        <v>56</v>
      </c>
      <c r="U52" s="12">
        <f>'ANS_RevData (IB)'!S$12</f>
        <v>52</v>
      </c>
      <c r="V52" s="12">
        <f>'ANS_RevData (IB)'!T$12</f>
        <v>62</v>
      </c>
      <c r="W52" s="12">
        <f>'ANS_RevData (IB)'!U$12</f>
        <v>65</v>
      </c>
      <c r="X52" s="12">
        <f>'ANS_RevData (IB)'!V$12</f>
        <v>71</v>
      </c>
      <c r="Y52" s="12">
        <f>'ANS_RevData (IB)'!W$12</f>
        <v>84</v>
      </c>
      <c r="Z52" s="12">
        <f>'ANS_RevData (IB)'!X$12</f>
        <v>72</v>
      </c>
      <c r="AA52" s="12">
        <f>'ANS_RevData (IB)'!Y$12</f>
        <v>79</v>
      </c>
      <c r="AB52" s="12">
        <f>'ANS_RevData (IB)'!Z$12</f>
        <v>75</v>
      </c>
      <c r="AC52" s="12">
        <f>'ANS_RevData (IB)'!AA$12</f>
        <v>83</v>
      </c>
      <c r="AD52" s="13">
        <f t="shared" si="70"/>
        <v>83</v>
      </c>
      <c r="AE52" s="13"/>
      <c r="AF52" s="12">
        <f>'ANS_RevData (IB)'!AF$12</f>
        <v>77</v>
      </c>
      <c r="AG52" s="12">
        <f>'ANS_RevData (IB)'!AG$12</f>
        <v>77</v>
      </c>
      <c r="AH52" s="12">
        <f>'ANS_RevData (IB)'!AH$12</f>
        <v>87</v>
      </c>
      <c r="AI52" s="12">
        <f>'ANS_RevData (IB)'!AI$12</f>
        <v>79</v>
      </c>
      <c r="AJ52" s="12">
        <f>'ANS_RevData (IB)'!AJ$12</f>
        <v>56</v>
      </c>
      <c r="AK52" s="14">
        <f>'ANS_RevData (IB)'!AK$12</f>
        <v>75</v>
      </c>
      <c r="AL52" s="14">
        <f>'ANS_RevData (IB)'!AL$12</f>
        <v>78</v>
      </c>
      <c r="AM52" s="14">
        <f>'ANS_RevData (IB)'!AM$12</f>
        <v>82</v>
      </c>
      <c r="AN52" s="14">
        <f>'ANS_RevData (IB)'!AN$12</f>
        <v>85</v>
      </c>
      <c r="AO52" s="14">
        <f>'ANS_RevData (IB)'!AO$12</f>
        <v>88</v>
      </c>
      <c r="AP52" s="14">
        <f>'ANS_RevData (IB)'!AP$12</f>
        <v>91</v>
      </c>
      <c r="AQ52" s="14">
        <f>'ANS_RevData (IB)'!AQ$12</f>
        <v>95</v>
      </c>
      <c r="AR52" s="47">
        <f t="shared" si="71"/>
        <v>95</v>
      </c>
      <c r="AS52" s="13"/>
      <c r="AT52" s="14">
        <f>'ANS_RevData (IB)'!AR$12</f>
        <v>99</v>
      </c>
      <c r="AU52" s="14">
        <f>'ANS_RevData (IB)'!AS$12</f>
        <v>103</v>
      </c>
      <c r="AV52" s="14">
        <f>'ANS_RevData (IB)'!AT$12</f>
        <v>107</v>
      </c>
      <c r="AW52" s="14">
        <f>'ANS_RevData (IB)'!AU$12</f>
        <v>111</v>
      </c>
      <c r="AX52" s="14">
        <f>'ANS_RevData (IB)'!AV$12</f>
        <v>116</v>
      </c>
      <c r="AY52" s="14">
        <f>'ANS_RevData (IB)'!AW$12</f>
        <v>121</v>
      </c>
      <c r="AZ52" s="14">
        <f>'ANS_RevData (IB)'!AX$12</f>
        <v>126</v>
      </c>
      <c r="BA52" s="14">
        <f>'ANS_RevData (IB)'!AY$12</f>
        <v>130</v>
      </c>
      <c r="BB52" s="14">
        <f>'ANS_RevData (IB)'!AZ$12</f>
        <v>136</v>
      </c>
      <c r="BC52" s="14">
        <f>'ANS_RevData (IB)'!BA$12</f>
        <v>142</v>
      </c>
      <c r="BD52" s="14">
        <f>'ANS_RevData (IB)'!BB$12</f>
        <v>147</v>
      </c>
      <c r="BE52" s="14">
        <f>'ANS_RevData (IB)'!BC$12</f>
        <v>153</v>
      </c>
      <c r="BF52" s="47">
        <f t="shared" si="72"/>
        <v>153</v>
      </c>
      <c r="BG52" s="13"/>
      <c r="BH52" s="14">
        <f>'ANS_RevData (IB)'!BD$12</f>
        <v>159</v>
      </c>
      <c r="BI52" s="14">
        <f>'ANS_RevData (IB)'!BE$12</f>
        <v>166</v>
      </c>
      <c r="BJ52" s="14">
        <f>'ANS_RevData (IB)'!BF$12</f>
        <v>172</v>
      </c>
      <c r="BK52" s="14">
        <f>'ANS_RevData (IB)'!BG$12</f>
        <v>179</v>
      </c>
      <c r="BL52" s="14">
        <f>'ANS_RevData (IB)'!BH$12</f>
        <v>186</v>
      </c>
      <c r="BM52" s="14">
        <f>'ANS_RevData (IB)'!BI$12</f>
        <v>194</v>
      </c>
      <c r="BN52" s="14">
        <f>'ANS_RevData (IB)'!BJ$12</f>
        <v>202</v>
      </c>
      <c r="BO52" s="14">
        <f>'ANS_RevData (IB)'!BK$12</f>
        <v>210</v>
      </c>
      <c r="BP52" s="14">
        <f>'ANS_RevData (IB)'!BL$12</f>
        <v>218</v>
      </c>
      <c r="BQ52" s="14">
        <f>'ANS_RevData (IB)'!BM$12</f>
        <v>226</v>
      </c>
      <c r="BR52" s="14">
        <f>'ANS_RevData (IB)'!BN$12</f>
        <v>235</v>
      </c>
      <c r="BS52" s="14">
        <f>'ANS_RevData (IB)'!BO$12</f>
        <v>245</v>
      </c>
      <c r="BT52" s="47">
        <f t="shared" si="73"/>
        <v>245</v>
      </c>
    </row>
    <row r="53" spans="2:72" ht="15" hidden="1" customHeight="1" outlineLevel="1" x14ac:dyDescent="0.25">
      <c r="P53" s="1"/>
      <c r="Q53" s="1"/>
      <c r="AD53" s="1"/>
      <c r="AE53" s="1"/>
      <c r="AR53" s="49"/>
      <c r="AS53" s="1"/>
      <c r="BF53" s="49"/>
      <c r="BG53" s="1"/>
      <c r="BT53" s="49"/>
    </row>
    <row r="54" spans="2:72" ht="15" hidden="1" customHeight="1" outlineLevel="1" x14ac:dyDescent="0.25">
      <c r="B54" s="6" t="s">
        <v>43</v>
      </c>
      <c r="D54" s="7">
        <f t="shared" ref="D54:P54" si="74">SUBTOTAL(4,D55:D63)</f>
        <v>34</v>
      </c>
      <c r="E54" s="7">
        <f t="shared" si="74"/>
        <v>38</v>
      </c>
      <c r="F54" s="7">
        <f t="shared" si="74"/>
        <v>49</v>
      </c>
      <c r="G54" s="7">
        <f t="shared" si="74"/>
        <v>69</v>
      </c>
      <c r="H54" s="7">
        <f t="shared" si="74"/>
        <v>96</v>
      </c>
      <c r="I54" s="7">
        <f t="shared" si="74"/>
        <v>91</v>
      </c>
      <c r="J54" s="7">
        <f t="shared" si="74"/>
        <v>93</v>
      </c>
      <c r="K54" s="7">
        <f t="shared" si="74"/>
        <v>92</v>
      </c>
      <c r="L54" s="7">
        <f t="shared" si="74"/>
        <v>103</v>
      </c>
      <c r="M54" s="7">
        <f t="shared" si="74"/>
        <v>110</v>
      </c>
      <c r="N54" s="7">
        <f t="shared" si="74"/>
        <v>111</v>
      </c>
      <c r="O54" s="7">
        <f t="shared" si="74"/>
        <v>95</v>
      </c>
      <c r="P54" s="8">
        <f t="shared" si="74"/>
        <v>95</v>
      </c>
      <c r="Q54" s="8"/>
      <c r="R54" s="7">
        <f t="shared" ref="R54:AD54" si="75">SUBTOTAL(4,R55:R63)</f>
        <v>108</v>
      </c>
      <c r="S54" s="7">
        <f t="shared" si="75"/>
        <v>118</v>
      </c>
      <c r="T54" s="7">
        <f t="shared" si="75"/>
        <v>126</v>
      </c>
      <c r="U54" s="7">
        <f t="shared" si="75"/>
        <v>131</v>
      </c>
      <c r="V54" s="7">
        <f t="shared" si="75"/>
        <v>154</v>
      </c>
      <c r="W54" s="7">
        <f t="shared" si="75"/>
        <v>151</v>
      </c>
      <c r="X54" s="7">
        <f t="shared" si="75"/>
        <v>146</v>
      </c>
      <c r="Y54" s="7">
        <f t="shared" si="75"/>
        <v>171</v>
      </c>
      <c r="Z54" s="7">
        <f t="shared" si="75"/>
        <v>223</v>
      </c>
      <c r="AA54" s="7">
        <f t="shared" si="75"/>
        <v>213</v>
      </c>
      <c r="AB54" s="7">
        <f t="shared" si="75"/>
        <v>263</v>
      </c>
      <c r="AC54" s="7">
        <f t="shared" si="75"/>
        <v>265</v>
      </c>
      <c r="AD54" s="8">
        <f t="shared" si="75"/>
        <v>265</v>
      </c>
      <c r="AE54" s="8"/>
      <c r="AF54" s="7">
        <f t="shared" ref="AF54:AR54" si="76">SUBTOTAL(4,AF55:AF63)</f>
        <v>245</v>
      </c>
      <c r="AG54" s="7">
        <f t="shared" si="76"/>
        <v>265</v>
      </c>
      <c r="AH54" s="7">
        <f t="shared" si="76"/>
        <v>288</v>
      </c>
      <c r="AI54" s="7">
        <f t="shared" si="76"/>
        <v>274</v>
      </c>
      <c r="AJ54" s="7">
        <f t="shared" si="76"/>
        <v>265</v>
      </c>
      <c r="AK54" s="9">
        <f t="shared" si="76"/>
        <v>285</v>
      </c>
      <c r="AL54" s="9">
        <f t="shared" si="76"/>
        <v>306</v>
      </c>
      <c r="AM54" s="9">
        <f t="shared" si="76"/>
        <v>329</v>
      </c>
      <c r="AN54" s="9">
        <f t="shared" si="76"/>
        <v>353</v>
      </c>
      <c r="AO54" s="9">
        <f t="shared" si="76"/>
        <v>379</v>
      </c>
      <c r="AP54" s="9">
        <f t="shared" si="76"/>
        <v>407</v>
      </c>
      <c r="AQ54" s="9">
        <f t="shared" si="76"/>
        <v>437</v>
      </c>
      <c r="AR54" s="10">
        <f t="shared" si="76"/>
        <v>437</v>
      </c>
      <c r="AS54" s="8"/>
      <c r="AT54" s="9">
        <f t="shared" ref="AT54:BF54" si="77">SUBTOTAL(4,AT55:AT63)</f>
        <v>469</v>
      </c>
      <c r="AU54" s="9">
        <f t="shared" si="77"/>
        <v>504</v>
      </c>
      <c r="AV54" s="9">
        <f t="shared" si="77"/>
        <v>541</v>
      </c>
      <c r="AW54" s="9">
        <f t="shared" si="77"/>
        <v>581</v>
      </c>
      <c r="AX54" s="9">
        <f t="shared" si="77"/>
        <v>623</v>
      </c>
      <c r="AY54" s="9">
        <f t="shared" si="77"/>
        <v>669</v>
      </c>
      <c r="AZ54" s="9">
        <f t="shared" si="77"/>
        <v>718</v>
      </c>
      <c r="BA54" s="9">
        <f t="shared" si="77"/>
        <v>772</v>
      </c>
      <c r="BB54" s="9">
        <f t="shared" si="77"/>
        <v>846.0675</v>
      </c>
      <c r="BC54" s="9">
        <f t="shared" si="77"/>
        <v>908.84249999999997</v>
      </c>
      <c r="BD54" s="9">
        <f t="shared" si="77"/>
        <v>975.8024999999999</v>
      </c>
      <c r="BE54" s="9">
        <f t="shared" si="77"/>
        <v>1047.645</v>
      </c>
      <c r="BF54" s="10">
        <f t="shared" si="77"/>
        <v>1047.645</v>
      </c>
      <c r="BG54" s="8"/>
      <c r="BH54" s="9">
        <f t="shared" ref="BH54:BT54" si="78">SUBTOTAL(4,BH55:BH63)</f>
        <v>1125.0674999999999</v>
      </c>
      <c r="BI54" s="9">
        <f t="shared" si="78"/>
        <v>1208.07</v>
      </c>
      <c r="BJ54" s="9">
        <f t="shared" si="78"/>
        <v>1297.3499999999999</v>
      </c>
      <c r="BK54" s="9">
        <f t="shared" si="78"/>
        <v>1392.9074999999998</v>
      </c>
      <c r="BL54" s="9">
        <f t="shared" si="78"/>
        <v>1495.4399999999998</v>
      </c>
      <c r="BM54" s="9">
        <f t="shared" si="78"/>
        <v>1605.645</v>
      </c>
      <c r="BN54" s="9">
        <f t="shared" si="78"/>
        <v>1724.2199999999998</v>
      </c>
      <c r="BO54" s="9">
        <f t="shared" si="78"/>
        <v>1851.165</v>
      </c>
      <c r="BP54" s="9">
        <f t="shared" si="78"/>
        <v>1987.8749999999998</v>
      </c>
      <c r="BQ54" s="9">
        <f t="shared" si="78"/>
        <v>2134.35</v>
      </c>
      <c r="BR54" s="9">
        <f t="shared" si="78"/>
        <v>2291.9849999999997</v>
      </c>
      <c r="BS54" s="9">
        <f t="shared" si="78"/>
        <v>2461.4775</v>
      </c>
      <c r="BT54" s="10">
        <f t="shared" si="78"/>
        <v>2461.4775</v>
      </c>
    </row>
    <row r="55" spans="2:72" ht="15" hidden="1" customHeight="1" outlineLevel="1" x14ac:dyDescent="0.25">
      <c r="B55" s="11" t="s">
        <v>35</v>
      </c>
      <c r="D55" s="12">
        <f>SUM('ANS_RevData (IL)'!D$28,'ANS_RevData (IL)'!D$44)</f>
        <v>1</v>
      </c>
      <c r="E55" s="12">
        <f>SUM('ANS_RevData (IL)'!E$28,'ANS_RevData (IL)'!E$44)</f>
        <v>1</v>
      </c>
      <c r="F55" s="12">
        <f>SUM('ANS_RevData (IL)'!F$28,'ANS_RevData (IL)'!F$44)</f>
        <v>6</v>
      </c>
      <c r="G55" s="12">
        <f>SUM('ANS_RevData (IL)'!G$28,'ANS_RevData (IL)'!G$44)</f>
        <v>2</v>
      </c>
      <c r="H55" s="12">
        <f>SUM('ANS_RevData (IL)'!H$28,'ANS_RevData (IL)'!H$44)</f>
        <v>3</v>
      </c>
      <c r="I55" s="12">
        <f>SUM('ANS_RevData (IL)'!I$28,'ANS_RevData (IL)'!I$44)</f>
        <v>2</v>
      </c>
      <c r="J55" s="12">
        <f>SUM('ANS_RevData (IL)'!J$28,'ANS_RevData (IL)'!J$44)</f>
        <v>7</v>
      </c>
      <c r="K55" s="12">
        <f>SUM('ANS_RevData (IL)'!K$28,'ANS_RevData (IL)'!K$44)</f>
        <v>11</v>
      </c>
      <c r="L55" s="12">
        <f>SUM('ANS_RevData (IL)'!L$28,'ANS_RevData (IL)'!L$44)</f>
        <v>20</v>
      </c>
      <c r="M55" s="12">
        <f>SUM('ANS_RevData (IL)'!M$28,'ANS_RevData (IL)'!M$44)</f>
        <v>30</v>
      </c>
      <c r="N55" s="12">
        <f>SUM('ANS_RevData (IL)'!N$28,'ANS_RevData (IL)'!N$44)</f>
        <v>28</v>
      </c>
      <c r="O55" s="12">
        <f>SUM('ANS_RevData (IL)'!O$28,'ANS_RevData (IL)'!O$44)</f>
        <v>24</v>
      </c>
      <c r="P55" s="13">
        <f t="shared" ref="P55:P63" si="79">O55</f>
        <v>24</v>
      </c>
      <c r="Q55" s="13"/>
      <c r="R55" s="12">
        <f>SUM('ANS_RevData (IL)'!P$28,'ANS_RevData (IL)'!P$44)</f>
        <v>31</v>
      </c>
      <c r="S55" s="12">
        <f>SUM('ANS_RevData (IL)'!Q$28,'ANS_RevData (IL)'!Q$44)</f>
        <v>36</v>
      </c>
      <c r="T55" s="12">
        <f>SUM('ANS_RevData (IL)'!R$28,'ANS_RevData (IL)'!R$44)</f>
        <v>45</v>
      </c>
      <c r="U55" s="12">
        <f>SUM('ANS_RevData (IL)'!S$28,'ANS_RevData (IL)'!S$44)</f>
        <v>60</v>
      </c>
      <c r="V55" s="12">
        <f>SUM('ANS_RevData (IL)'!T$28,'ANS_RevData (IL)'!T$44)</f>
        <v>53</v>
      </c>
      <c r="W55" s="12">
        <f>SUM('ANS_RevData (IL)'!U$28,'ANS_RevData (IL)'!U$44)</f>
        <v>56</v>
      </c>
      <c r="X55" s="12">
        <f>SUM('ANS_RevData (IL)'!V$28,'ANS_RevData (IL)'!V$44)</f>
        <v>89</v>
      </c>
      <c r="Y55" s="12">
        <f>SUM('ANS_RevData (IL)'!W$28,'ANS_RevData (IL)'!W$44)</f>
        <v>98</v>
      </c>
      <c r="Z55" s="12">
        <f>SUM('ANS_RevData (IL)'!X$28,'ANS_RevData (IL)'!X$44)</f>
        <v>149</v>
      </c>
      <c r="AA55" s="12">
        <f>SUM('ANS_RevData (IL)'!Y$28,'ANS_RevData (IL)'!Y$44)</f>
        <v>139</v>
      </c>
      <c r="AB55" s="12">
        <f>SUM('ANS_RevData (IL)'!Z$28,'ANS_RevData (IL)'!Z$44)</f>
        <v>155</v>
      </c>
      <c r="AC55" s="12">
        <f>SUM('ANS_RevData (IL)'!AA$28,'ANS_RevData (IL)'!AA$44)</f>
        <v>145</v>
      </c>
      <c r="AD55" s="13">
        <f t="shared" ref="AD55:AD63" si="80">AC55</f>
        <v>145</v>
      </c>
      <c r="AE55" s="13"/>
      <c r="AF55" s="12">
        <f>SUM('ANS_RevData (IL)'!AF$28,'ANS_RevData (IL)'!AF$44)</f>
        <v>141</v>
      </c>
      <c r="AG55" s="12">
        <f>SUM('ANS_RevData (IL)'!AG$28,'ANS_RevData (IL)'!AG$44)</f>
        <v>131</v>
      </c>
      <c r="AH55" s="12">
        <f>SUM('ANS_RevData (IL)'!AH$28,'ANS_RevData (IL)'!AH$44)</f>
        <v>140</v>
      </c>
      <c r="AI55" s="12">
        <f>SUM('ANS_RevData (IL)'!AI$28,'ANS_RevData (IL)'!AI$44)</f>
        <v>124</v>
      </c>
      <c r="AJ55" s="12">
        <f>SUM('ANS_RevData (IL)'!AJ$28,'ANS_RevData (IL)'!AJ$44)</f>
        <v>109</v>
      </c>
      <c r="AK55" s="14">
        <f>SUM('ANS_RevData (IL)'!AK$28,'ANS_RevData (IL)'!AK$44)</f>
        <v>129</v>
      </c>
      <c r="AL55" s="14">
        <f>SUM('ANS_RevData (IL)'!AL$28,'ANS_RevData (IL)'!AL$44)</f>
        <v>143</v>
      </c>
      <c r="AM55" s="14">
        <f>SUM('ANS_RevData (IL)'!AM$28,'ANS_RevData (IL)'!AM$44)</f>
        <v>158</v>
      </c>
      <c r="AN55" s="14">
        <f>SUM('ANS_RevData (IL)'!AN$28,'ANS_RevData (IL)'!AN$44)</f>
        <v>173</v>
      </c>
      <c r="AO55" s="14">
        <f>SUM('ANS_RevData (IL)'!AO$28,'ANS_RevData (IL)'!AO$44)</f>
        <v>190</v>
      </c>
      <c r="AP55" s="14">
        <f>SUM('ANS_RevData (IL)'!AP$28,'ANS_RevData (IL)'!AP$44)</f>
        <v>209</v>
      </c>
      <c r="AQ55" s="14">
        <f>SUM('ANS_RevData (IL)'!AQ$28,'ANS_RevData (IL)'!AQ$44)</f>
        <v>230</v>
      </c>
      <c r="AR55" s="47">
        <f t="shared" ref="AR55:AR63" si="81">AQ55</f>
        <v>230</v>
      </c>
      <c r="AS55" s="13"/>
      <c r="AT55" s="14">
        <f>SUM('ANS_RevData (IL)'!AR$28,'ANS_RevData (IL)'!AR$44)</f>
        <v>252</v>
      </c>
      <c r="AU55" s="14">
        <f>SUM('ANS_RevData (IL)'!AS$28,'ANS_RevData (IL)'!AS$44)</f>
        <v>277</v>
      </c>
      <c r="AV55" s="14">
        <f>SUM('ANS_RevData (IL)'!AT$28,'ANS_RevData (IL)'!AT$44)</f>
        <v>305</v>
      </c>
      <c r="AW55" s="14">
        <f>SUM('ANS_RevData (IL)'!AU$28,'ANS_RevData (IL)'!AU$44)</f>
        <v>336</v>
      </c>
      <c r="AX55" s="14">
        <f>SUM('ANS_RevData (IL)'!AV$28,'ANS_RevData (IL)'!AV$44)</f>
        <v>369</v>
      </c>
      <c r="AY55" s="14">
        <f>SUM('ANS_RevData (IL)'!AW$28,'ANS_RevData (IL)'!AW$44)</f>
        <v>406</v>
      </c>
      <c r="AZ55" s="14">
        <f>SUM('ANS_RevData (IL)'!AX$28,'ANS_RevData (IL)'!AX$44)</f>
        <v>447</v>
      </c>
      <c r="BA55" s="14">
        <f>SUM('ANS_RevData (IL)'!AY$28,'ANS_RevData (IL)'!AY$44)</f>
        <v>491</v>
      </c>
      <c r="BB55" s="14">
        <f>SUM('ANS_RevData (IL)'!AZ$28,'ANS_RevData (IL)'!AZ$44)</f>
        <v>539</v>
      </c>
      <c r="BC55" s="14">
        <f>SUM('ANS_RevData (IL)'!BA$28,'ANS_RevData (IL)'!BA$44)</f>
        <v>593</v>
      </c>
      <c r="BD55" s="14">
        <f>SUM('ANS_RevData (IL)'!BB$28,'ANS_RevData (IL)'!BB$44)</f>
        <v>653</v>
      </c>
      <c r="BE55" s="14">
        <f>SUM('ANS_RevData (IL)'!BC$28,'ANS_RevData (IL)'!BC$44)</f>
        <v>717</v>
      </c>
      <c r="BF55" s="47">
        <f t="shared" ref="BF55:BF63" si="82">BE55</f>
        <v>717</v>
      </c>
      <c r="BG55" s="13"/>
      <c r="BH55" s="14">
        <f>SUM('ANS_RevData (IL)'!BD$28,'ANS_RevData (IL)'!BD$44)</f>
        <v>790</v>
      </c>
      <c r="BI55" s="14">
        <f>SUM('ANS_RevData (IL)'!BE$28,'ANS_RevData (IL)'!BE$44)</f>
        <v>869</v>
      </c>
      <c r="BJ55" s="14">
        <f>SUM('ANS_RevData (IL)'!BF$28,'ANS_RevData (IL)'!BF$44)</f>
        <v>955</v>
      </c>
      <c r="BK55" s="14">
        <f>SUM('ANS_RevData (IL)'!BG$28,'ANS_RevData (IL)'!BG$44)</f>
        <v>1051</v>
      </c>
      <c r="BL55" s="14">
        <f>SUM('ANS_RevData (IL)'!BH$28,'ANS_RevData (IL)'!BH$44)</f>
        <v>1156</v>
      </c>
      <c r="BM55" s="14">
        <f>SUM('ANS_RevData (IL)'!BI$28,'ANS_RevData (IL)'!BI$44)</f>
        <v>1271</v>
      </c>
      <c r="BN55" s="14">
        <f>SUM('ANS_RevData (IL)'!BJ$28,'ANS_RevData (IL)'!BJ$44)</f>
        <v>1398</v>
      </c>
      <c r="BO55" s="14">
        <f>SUM('ANS_RevData (IL)'!BK$28,'ANS_RevData (IL)'!BK$44)</f>
        <v>1537</v>
      </c>
      <c r="BP55" s="14">
        <f>SUM('ANS_RevData (IL)'!BL$28,'ANS_RevData (IL)'!BL$44)</f>
        <v>1691</v>
      </c>
      <c r="BQ55" s="14">
        <f>SUM('ANS_RevData (IL)'!BM$28,'ANS_RevData (IL)'!BM$44)</f>
        <v>1861</v>
      </c>
      <c r="BR55" s="14">
        <f>SUM('ANS_RevData (IL)'!BN$28,'ANS_RevData (IL)'!BN$44)</f>
        <v>2047</v>
      </c>
      <c r="BS55" s="14">
        <f>SUM('ANS_RevData (IL)'!BO$28,'ANS_RevData (IL)'!BO$44)</f>
        <v>2251</v>
      </c>
      <c r="BT55" s="47">
        <f t="shared" ref="BT55:BT63" si="83">BS55</f>
        <v>2251</v>
      </c>
    </row>
    <row r="56" spans="2:72" ht="15" hidden="1" customHeight="1" outlineLevel="1" x14ac:dyDescent="0.25">
      <c r="B56" s="11" t="s">
        <v>40</v>
      </c>
      <c r="D56" s="12">
        <f>'ANS_RevData (IL)'!D$60</f>
        <v>18</v>
      </c>
      <c r="E56" s="12">
        <f>'ANS_RevData (IL)'!E$60</f>
        <v>17</v>
      </c>
      <c r="F56" s="12">
        <f>'ANS_RevData (IL)'!F$60</f>
        <v>20</v>
      </c>
      <c r="G56" s="12">
        <f>'ANS_RevData (IL)'!G$60</f>
        <v>30</v>
      </c>
      <c r="H56" s="12">
        <f>'ANS_RevData (IL)'!H$60</f>
        <v>37</v>
      </c>
      <c r="I56" s="12">
        <f>'ANS_RevData (IL)'!I$60</f>
        <v>38</v>
      </c>
      <c r="J56" s="12">
        <f>'ANS_RevData (IL)'!J$60</f>
        <v>43</v>
      </c>
      <c r="K56" s="12">
        <f>'ANS_RevData (IL)'!K$60</f>
        <v>45</v>
      </c>
      <c r="L56" s="12">
        <f>'ANS_RevData (IL)'!L$60</f>
        <v>44</v>
      </c>
      <c r="M56" s="12">
        <f>'ANS_RevData (IL)'!M$60</f>
        <v>53</v>
      </c>
      <c r="N56" s="12">
        <f>'ANS_RevData (IL)'!N$60</f>
        <v>47</v>
      </c>
      <c r="O56" s="12">
        <f>'ANS_RevData (IL)'!O$60</f>
        <v>48</v>
      </c>
      <c r="P56" s="13">
        <f t="shared" si="79"/>
        <v>48</v>
      </c>
      <c r="Q56" s="13"/>
      <c r="R56" s="12">
        <f>'ANS_RevData (IL)'!P$60</f>
        <v>45</v>
      </c>
      <c r="S56" s="12">
        <f>'ANS_RevData (IL)'!Q$60</f>
        <v>51</v>
      </c>
      <c r="T56" s="12">
        <f>'ANS_RevData (IL)'!R$60</f>
        <v>59</v>
      </c>
      <c r="U56" s="12">
        <f>'ANS_RevData (IL)'!S$60</f>
        <v>65</v>
      </c>
      <c r="V56" s="12">
        <f>'ANS_RevData (IL)'!T$60</f>
        <v>66</v>
      </c>
      <c r="W56" s="12">
        <f>'ANS_RevData (IL)'!U$60</f>
        <v>73</v>
      </c>
      <c r="X56" s="12">
        <f>'ANS_RevData (IL)'!V$60</f>
        <v>66</v>
      </c>
      <c r="Y56" s="12">
        <f>'ANS_RevData (IL)'!W$60</f>
        <v>118</v>
      </c>
      <c r="Z56" s="12">
        <f>'ANS_RevData (IL)'!X$60</f>
        <v>165</v>
      </c>
      <c r="AA56" s="12">
        <f>'ANS_RevData (IL)'!Y$60</f>
        <v>166</v>
      </c>
      <c r="AB56" s="12">
        <f>'ANS_RevData (IL)'!Z$60</f>
        <v>194</v>
      </c>
      <c r="AC56" s="12">
        <f>'ANS_RevData (IL)'!AA$60</f>
        <v>187</v>
      </c>
      <c r="AD56" s="13">
        <f t="shared" si="80"/>
        <v>187</v>
      </c>
      <c r="AE56" s="13"/>
      <c r="AF56" s="12">
        <f>'ANS_RevData (IL)'!AF$60</f>
        <v>218</v>
      </c>
      <c r="AG56" s="12">
        <f>'ANS_RevData (IL)'!AG$60</f>
        <v>223</v>
      </c>
      <c r="AH56" s="12">
        <f>'ANS_RevData (IL)'!AH$60</f>
        <v>229</v>
      </c>
      <c r="AI56" s="12">
        <f>'ANS_RevData (IL)'!AI$60</f>
        <v>247</v>
      </c>
      <c r="AJ56" s="12">
        <f>'ANS_RevData (IL)'!AJ$60</f>
        <v>265</v>
      </c>
      <c r="AK56" s="14">
        <f>'ANS_RevData (IL)'!AK$60</f>
        <v>285</v>
      </c>
      <c r="AL56" s="14">
        <f>'ANS_RevData (IL)'!AL$60</f>
        <v>306</v>
      </c>
      <c r="AM56" s="14">
        <f>'ANS_RevData (IL)'!AM$60</f>
        <v>329</v>
      </c>
      <c r="AN56" s="14">
        <f>'ANS_RevData (IL)'!AN$60</f>
        <v>353</v>
      </c>
      <c r="AO56" s="14">
        <f>'ANS_RevData (IL)'!AO$60</f>
        <v>379</v>
      </c>
      <c r="AP56" s="14">
        <f>'ANS_RevData (IL)'!AP$60</f>
        <v>407</v>
      </c>
      <c r="AQ56" s="14">
        <f>'ANS_RevData (IL)'!AQ$60</f>
        <v>437</v>
      </c>
      <c r="AR56" s="47">
        <f t="shared" si="81"/>
        <v>437</v>
      </c>
      <c r="AS56" s="13"/>
      <c r="AT56" s="14">
        <f>'ANS_RevData (IL)'!AR$60</f>
        <v>469</v>
      </c>
      <c r="AU56" s="14">
        <f>'ANS_RevData (IL)'!AS$60</f>
        <v>504</v>
      </c>
      <c r="AV56" s="14">
        <f>'ANS_RevData (IL)'!AT$60</f>
        <v>541</v>
      </c>
      <c r="AW56" s="14">
        <f>'ANS_RevData (IL)'!AU$60</f>
        <v>581</v>
      </c>
      <c r="AX56" s="14">
        <f>'ANS_RevData (IL)'!AV$60</f>
        <v>623</v>
      </c>
      <c r="AY56" s="14">
        <f>'ANS_RevData (IL)'!AW$60</f>
        <v>669</v>
      </c>
      <c r="AZ56" s="14">
        <f>'ANS_RevData (IL)'!AX$60</f>
        <v>718</v>
      </c>
      <c r="BA56" s="14">
        <f>'ANS_RevData (IL)'!AY$60</f>
        <v>772</v>
      </c>
      <c r="BB56" s="14">
        <f>'ANS_RevData (IL)'!AZ$60</f>
        <v>828</v>
      </c>
      <c r="BC56" s="14">
        <f>'ANS_RevData (IL)'!BA$60</f>
        <v>889</v>
      </c>
      <c r="BD56" s="14">
        <f>'ANS_RevData (IL)'!BB$60</f>
        <v>955</v>
      </c>
      <c r="BE56" s="14">
        <f>'ANS_RevData (IL)'!BC$60</f>
        <v>1026</v>
      </c>
      <c r="BF56" s="47">
        <f t="shared" si="82"/>
        <v>1026</v>
      </c>
      <c r="BG56" s="13"/>
      <c r="BH56" s="14">
        <f>'ANS_RevData (IL)'!BD$60</f>
        <v>1101</v>
      </c>
      <c r="BI56" s="14">
        <f>'ANS_RevData (IL)'!BE$60</f>
        <v>1182</v>
      </c>
      <c r="BJ56" s="14">
        <f>'ANS_RevData (IL)'!BF$60</f>
        <v>1269</v>
      </c>
      <c r="BK56" s="14">
        <f>'ANS_RevData (IL)'!BG$60</f>
        <v>1363</v>
      </c>
      <c r="BL56" s="14">
        <f>'ANS_RevData (IL)'!BH$60</f>
        <v>1463</v>
      </c>
      <c r="BM56" s="14">
        <f>'ANS_RevData (IL)'!BI$60</f>
        <v>1572</v>
      </c>
      <c r="BN56" s="14">
        <f>'ANS_RevData (IL)'!BJ$60</f>
        <v>1687</v>
      </c>
      <c r="BO56" s="14">
        <f>'ANS_RevData (IL)'!BK$60</f>
        <v>1812</v>
      </c>
      <c r="BP56" s="14">
        <f>'ANS_RevData (IL)'!BL$60</f>
        <v>1946</v>
      </c>
      <c r="BQ56" s="14">
        <f>'ANS_RevData (IL)'!BM$60</f>
        <v>2088</v>
      </c>
      <c r="BR56" s="14">
        <f>'ANS_RevData (IL)'!BN$60</f>
        <v>2243</v>
      </c>
      <c r="BS56" s="14">
        <f>'ANS_RevData (IL)'!BO$60</f>
        <v>2409</v>
      </c>
      <c r="BT56" s="47">
        <f t="shared" si="83"/>
        <v>2409</v>
      </c>
    </row>
    <row r="57" spans="2:72" s="16" customFormat="1" ht="12.75" hidden="1" customHeight="1" outlineLevel="2" x14ac:dyDescent="0.2">
      <c r="B57" s="17" t="s">
        <v>9</v>
      </c>
      <c r="D57" s="18">
        <f>'ANS_RevData (IL)'!D$76</f>
        <v>18</v>
      </c>
      <c r="E57" s="18">
        <f>'ANS_RevData (IL)'!E$76</f>
        <v>17</v>
      </c>
      <c r="F57" s="18">
        <f>'ANS_RevData (IL)'!F$76</f>
        <v>20</v>
      </c>
      <c r="G57" s="18">
        <f>'ANS_RevData (IL)'!G$76</f>
        <v>29</v>
      </c>
      <c r="H57" s="18">
        <f>'ANS_RevData (IL)'!H$76</f>
        <v>35</v>
      </c>
      <c r="I57" s="18">
        <f>'ANS_RevData (IL)'!I$76</f>
        <v>38</v>
      </c>
      <c r="J57" s="18">
        <f>'ANS_RevData (IL)'!J$76</f>
        <v>42</v>
      </c>
      <c r="K57" s="18">
        <f>'ANS_RevData (IL)'!K$76</f>
        <v>43</v>
      </c>
      <c r="L57" s="18">
        <f>'ANS_RevData (IL)'!L$76</f>
        <v>42</v>
      </c>
      <c r="M57" s="18">
        <f>'ANS_RevData (IL)'!M$76</f>
        <v>51</v>
      </c>
      <c r="N57" s="18">
        <f>'ANS_RevData (IL)'!N$76</f>
        <v>44</v>
      </c>
      <c r="O57" s="18">
        <f>'ANS_RevData (IL)'!O$76</f>
        <v>45</v>
      </c>
      <c r="P57" s="19">
        <f t="shared" si="79"/>
        <v>45</v>
      </c>
      <c r="Q57" s="19"/>
      <c r="R57" s="18">
        <f>'ANS_RevData (IL)'!P$76</f>
        <v>42</v>
      </c>
      <c r="S57" s="18">
        <f>'ANS_RevData (IL)'!Q$76</f>
        <v>49</v>
      </c>
      <c r="T57" s="18">
        <f>'ANS_RevData (IL)'!R$76</f>
        <v>56</v>
      </c>
      <c r="U57" s="18">
        <f>'ANS_RevData (IL)'!S$76</f>
        <v>61</v>
      </c>
      <c r="V57" s="18">
        <f>'ANS_RevData (IL)'!T$76</f>
        <v>57</v>
      </c>
      <c r="W57" s="18">
        <f>'ANS_RevData (IL)'!U$76</f>
        <v>60</v>
      </c>
      <c r="X57" s="18">
        <f>'ANS_RevData (IL)'!V$76</f>
        <v>59</v>
      </c>
      <c r="Y57" s="18">
        <f>'ANS_RevData (IL)'!W$76</f>
        <v>64</v>
      </c>
      <c r="Z57" s="18">
        <f>'ANS_RevData (IL)'!X$76</f>
        <v>86</v>
      </c>
      <c r="AA57" s="18">
        <f>'ANS_RevData (IL)'!Y$76</f>
        <v>86</v>
      </c>
      <c r="AB57" s="18">
        <f>'ANS_RevData (IL)'!Z$76</f>
        <v>96</v>
      </c>
      <c r="AC57" s="18">
        <f>'ANS_RevData (IL)'!AA$76</f>
        <v>93</v>
      </c>
      <c r="AD57" s="19">
        <f t="shared" si="80"/>
        <v>93</v>
      </c>
      <c r="AE57" s="19"/>
      <c r="AF57" s="18">
        <f>'ANS_RevData (IL)'!AF$76</f>
        <v>107</v>
      </c>
      <c r="AG57" s="18">
        <f>'ANS_RevData (IL)'!AG$76</f>
        <v>111</v>
      </c>
      <c r="AH57" s="18">
        <f>'ANS_RevData (IL)'!AH$76</f>
        <v>118</v>
      </c>
      <c r="AI57" s="18">
        <f>'ANS_RevData (IL)'!AI$76</f>
        <v>113</v>
      </c>
      <c r="AJ57" s="18">
        <f>'ANS_RevData (IL)'!AJ$76</f>
        <v>92</v>
      </c>
      <c r="AK57" s="20">
        <f>'ANS_RevData (IL)'!AK$76</f>
        <v>102</v>
      </c>
      <c r="AL57" s="20">
        <f>'ANS_RevData (IL)'!AL$76</f>
        <v>109</v>
      </c>
      <c r="AM57" s="20">
        <f>'ANS_RevData (IL)'!AM$76</f>
        <v>115</v>
      </c>
      <c r="AN57" s="20">
        <f>'ANS_RevData (IL)'!AN$76</f>
        <v>122</v>
      </c>
      <c r="AO57" s="20">
        <f>'ANS_RevData (IL)'!AO$76</f>
        <v>130</v>
      </c>
      <c r="AP57" s="20">
        <f>'ANS_RevData (IL)'!AP$76</f>
        <v>138</v>
      </c>
      <c r="AQ57" s="20">
        <f>'ANS_RevData (IL)'!AQ$76</f>
        <v>146</v>
      </c>
      <c r="AR57" s="48">
        <f t="shared" si="81"/>
        <v>146</v>
      </c>
      <c r="AS57" s="19"/>
      <c r="AT57" s="20">
        <f>'ANS_RevData (IL)'!AR$76</f>
        <v>155</v>
      </c>
      <c r="AU57" s="20">
        <f>'ANS_RevData (IL)'!AS$76</f>
        <v>164</v>
      </c>
      <c r="AV57" s="20">
        <f>'ANS_RevData (IL)'!AT$76</f>
        <v>174</v>
      </c>
      <c r="AW57" s="20">
        <f>'ANS_RevData (IL)'!AU$76</f>
        <v>185</v>
      </c>
      <c r="AX57" s="20">
        <f>'ANS_RevData (IL)'!AV$76</f>
        <v>195</v>
      </c>
      <c r="AY57" s="20">
        <f>'ANS_RevData (IL)'!AW$76</f>
        <v>207</v>
      </c>
      <c r="AZ57" s="20">
        <f>'ANS_RevData (IL)'!AX$76</f>
        <v>220</v>
      </c>
      <c r="BA57" s="20">
        <f>'ANS_RevData (IL)'!AY$76</f>
        <v>233</v>
      </c>
      <c r="BB57" s="20">
        <f>'ANS_RevData (IL)'!AZ$76</f>
        <v>248</v>
      </c>
      <c r="BC57" s="20">
        <f>'ANS_RevData (IL)'!BA$76</f>
        <v>263</v>
      </c>
      <c r="BD57" s="20">
        <f>'ANS_RevData (IL)'!BB$76</f>
        <v>279</v>
      </c>
      <c r="BE57" s="20">
        <f>'ANS_RevData (IL)'!BC$76</f>
        <v>296</v>
      </c>
      <c r="BF57" s="48">
        <f t="shared" si="82"/>
        <v>296</v>
      </c>
      <c r="BG57" s="19"/>
      <c r="BH57" s="20">
        <f>'ANS_RevData (IL)'!BD$76</f>
        <v>314</v>
      </c>
      <c r="BI57" s="20">
        <f>'ANS_RevData (IL)'!BE$76</f>
        <v>333</v>
      </c>
      <c r="BJ57" s="20">
        <f>'ANS_RevData (IL)'!BF$76</f>
        <v>353</v>
      </c>
      <c r="BK57" s="20">
        <f>'ANS_RevData (IL)'!BG$76</f>
        <v>374</v>
      </c>
      <c r="BL57" s="20">
        <f>'ANS_RevData (IL)'!BH$76</f>
        <v>397</v>
      </c>
      <c r="BM57" s="20">
        <f>'ANS_RevData (IL)'!BI$76</f>
        <v>420</v>
      </c>
      <c r="BN57" s="20">
        <f>'ANS_RevData (IL)'!BJ$76</f>
        <v>445</v>
      </c>
      <c r="BO57" s="20">
        <f>'ANS_RevData (IL)'!BK$76</f>
        <v>473</v>
      </c>
      <c r="BP57" s="20">
        <f>'ANS_RevData (IL)'!BL$76</f>
        <v>501</v>
      </c>
      <c r="BQ57" s="20">
        <f>'ANS_RevData (IL)'!BM$76</f>
        <v>531</v>
      </c>
      <c r="BR57" s="20">
        <f>'ANS_RevData (IL)'!BN$76</f>
        <v>562</v>
      </c>
      <c r="BS57" s="20">
        <f>'ANS_RevData (IL)'!BO$76</f>
        <v>597</v>
      </c>
      <c r="BT57" s="48">
        <f t="shared" si="83"/>
        <v>597</v>
      </c>
    </row>
    <row r="58" spans="2:72" s="16" customFormat="1" ht="12.75" hidden="1" customHeight="1" outlineLevel="2" x14ac:dyDescent="0.2">
      <c r="B58" s="17" t="s">
        <v>10</v>
      </c>
      <c r="D58" s="18">
        <f>'ANS_RevData (IL)'!D$92</f>
        <v>0</v>
      </c>
      <c r="E58" s="18">
        <f>'ANS_RevData (IL)'!E$92</f>
        <v>0</v>
      </c>
      <c r="F58" s="18">
        <f>'ANS_RevData (IL)'!F$92</f>
        <v>0</v>
      </c>
      <c r="G58" s="18">
        <f>'ANS_RevData (IL)'!G$92</f>
        <v>1</v>
      </c>
      <c r="H58" s="18">
        <f>'ANS_RevData (IL)'!H$92</f>
        <v>2</v>
      </c>
      <c r="I58" s="18">
        <f>'ANS_RevData (IL)'!I$92</f>
        <v>0</v>
      </c>
      <c r="J58" s="18">
        <f>'ANS_RevData (IL)'!J$92</f>
        <v>1</v>
      </c>
      <c r="K58" s="18">
        <f>'ANS_RevData (IL)'!K$92</f>
        <v>1</v>
      </c>
      <c r="L58" s="18">
        <f>'ANS_RevData (IL)'!L$92</f>
        <v>2</v>
      </c>
      <c r="M58" s="18">
        <f>'ANS_RevData (IL)'!M$92</f>
        <v>2</v>
      </c>
      <c r="N58" s="18">
        <f>'ANS_RevData (IL)'!N$92</f>
        <v>3</v>
      </c>
      <c r="O58" s="18">
        <f>'ANS_RevData (IL)'!O$92</f>
        <v>3</v>
      </c>
      <c r="P58" s="19">
        <f t="shared" si="79"/>
        <v>3</v>
      </c>
      <c r="Q58" s="19"/>
      <c r="R58" s="18">
        <f>'ANS_RevData (IL)'!P$92</f>
        <v>3</v>
      </c>
      <c r="S58" s="18">
        <f>'ANS_RevData (IL)'!Q$92</f>
        <v>2</v>
      </c>
      <c r="T58" s="18">
        <f>'ANS_RevData (IL)'!R$92</f>
        <v>2</v>
      </c>
      <c r="U58" s="18">
        <f>'ANS_RevData (IL)'!S$92</f>
        <v>4</v>
      </c>
      <c r="V58" s="18">
        <f>'ANS_RevData (IL)'!T$92</f>
        <v>5</v>
      </c>
      <c r="W58" s="18">
        <f>'ANS_RevData (IL)'!U$92</f>
        <v>7</v>
      </c>
      <c r="X58" s="18">
        <f>'ANS_RevData (IL)'!V$92</f>
        <v>5</v>
      </c>
      <c r="Y58" s="18">
        <f>'ANS_RevData (IL)'!W$92</f>
        <v>7</v>
      </c>
      <c r="Z58" s="18">
        <f>'ANS_RevData (IL)'!X$92</f>
        <v>8</v>
      </c>
      <c r="AA58" s="18">
        <f>'ANS_RevData (IL)'!Y$92</f>
        <v>9</v>
      </c>
      <c r="AB58" s="18">
        <f>'ANS_RevData (IL)'!Z$92</f>
        <v>5</v>
      </c>
      <c r="AC58" s="18">
        <f>'ANS_RevData (IL)'!AA$92</f>
        <v>15</v>
      </c>
      <c r="AD58" s="19">
        <f t="shared" si="80"/>
        <v>15</v>
      </c>
      <c r="AE58" s="19"/>
      <c r="AF58" s="18">
        <f>'ANS_RevData (IL)'!AF$92</f>
        <v>64</v>
      </c>
      <c r="AG58" s="18">
        <f>'ANS_RevData (IL)'!AG$92</f>
        <v>85</v>
      </c>
      <c r="AH58" s="18">
        <f>'ANS_RevData (IL)'!AH$92</f>
        <v>119</v>
      </c>
      <c r="AI58" s="18">
        <f>'ANS_RevData (IL)'!AI$92</f>
        <v>116</v>
      </c>
      <c r="AJ58" s="18">
        <f>'ANS_RevData (IL)'!AJ$92</f>
        <v>103</v>
      </c>
      <c r="AK58" s="20">
        <f>'ANS_RevData (IL)'!AK$92</f>
        <v>124</v>
      </c>
      <c r="AL58" s="20">
        <f>'ANS_RevData (IL)'!AL$92</f>
        <v>137</v>
      </c>
      <c r="AM58" s="20">
        <f>'ANS_RevData (IL)'!AM$92</f>
        <v>151</v>
      </c>
      <c r="AN58" s="20">
        <f>'ANS_RevData (IL)'!AN$92</f>
        <v>166</v>
      </c>
      <c r="AO58" s="20">
        <f>'ANS_RevData (IL)'!AO$92</f>
        <v>183</v>
      </c>
      <c r="AP58" s="20">
        <f>'ANS_RevData (IL)'!AP$92</f>
        <v>202</v>
      </c>
      <c r="AQ58" s="20">
        <f>'ANS_RevData (IL)'!AQ$92</f>
        <v>223</v>
      </c>
      <c r="AR58" s="48">
        <f t="shared" si="81"/>
        <v>223</v>
      </c>
      <c r="AS58" s="19"/>
      <c r="AT58" s="20">
        <f>'ANS_RevData (IL)'!AR$92</f>
        <v>245</v>
      </c>
      <c r="AU58" s="20">
        <f>'ANS_RevData (IL)'!AS$92</f>
        <v>270</v>
      </c>
      <c r="AV58" s="20">
        <f>'ANS_RevData (IL)'!AT$92</f>
        <v>297</v>
      </c>
      <c r="AW58" s="20">
        <f>'ANS_RevData (IL)'!AU$92</f>
        <v>327</v>
      </c>
      <c r="AX58" s="20">
        <f>'ANS_RevData (IL)'!AV$92</f>
        <v>360</v>
      </c>
      <c r="AY58" s="20">
        <f>'ANS_RevData (IL)'!AW$92</f>
        <v>396</v>
      </c>
      <c r="AZ58" s="20">
        <f>'ANS_RevData (IL)'!AX$92</f>
        <v>435</v>
      </c>
      <c r="BA58" s="20">
        <f>'ANS_RevData (IL)'!AY$92</f>
        <v>478</v>
      </c>
      <c r="BB58" s="20">
        <f>'ANS_RevData (IL)'!AZ$92</f>
        <v>526</v>
      </c>
      <c r="BC58" s="20">
        <f>'ANS_RevData (IL)'!BA$92</f>
        <v>579</v>
      </c>
      <c r="BD58" s="20">
        <f>'ANS_RevData (IL)'!BB$92</f>
        <v>637</v>
      </c>
      <c r="BE58" s="20">
        <f>'ANS_RevData (IL)'!BC$92</f>
        <v>701</v>
      </c>
      <c r="BF58" s="48">
        <f t="shared" si="82"/>
        <v>701</v>
      </c>
      <c r="BG58" s="19"/>
      <c r="BH58" s="20">
        <f>'ANS_RevData (IL)'!BD$92</f>
        <v>772</v>
      </c>
      <c r="BI58" s="20">
        <f>'ANS_RevData (IL)'!BE$92</f>
        <v>849</v>
      </c>
      <c r="BJ58" s="20">
        <f>'ANS_RevData (IL)'!BF$92</f>
        <v>933</v>
      </c>
      <c r="BK58" s="20">
        <f>'ANS_RevData (IL)'!BG$92</f>
        <v>1026</v>
      </c>
      <c r="BL58" s="20">
        <f>'ANS_RevData (IL)'!BH$92</f>
        <v>1129</v>
      </c>
      <c r="BM58" s="20">
        <f>'ANS_RevData (IL)'!BI$92</f>
        <v>1242</v>
      </c>
      <c r="BN58" s="20">
        <f>'ANS_RevData (IL)'!BJ$92</f>
        <v>1366</v>
      </c>
      <c r="BO58" s="20">
        <f>'ANS_RevData (IL)'!BK$92</f>
        <v>1502</v>
      </c>
      <c r="BP58" s="20">
        <f>'ANS_RevData (IL)'!BL$92</f>
        <v>1653</v>
      </c>
      <c r="BQ58" s="20">
        <f>'ANS_RevData (IL)'!BM$92</f>
        <v>1818</v>
      </c>
      <c r="BR58" s="20">
        <f>'ANS_RevData (IL)'!BN$92</f>
        <v>1999</v>
      </c>
      <c r="BS58" s="20">
        <f>'ANS_RevData (IL)'!BO$92</f>
        <v>2200</v>
      </c>
      <c r="BT58" s="48">
        <f t="shared" si="83"/>
        <v>2200</v>
      </c>
    </row>
    <row r="59" spans="2:72" s="16" customFormat="1" ht="12.75" hidden="1" customHeight="1" outlineLevel="2" x14ac:dyDescent="0.2">
      <c r="B59" s="17" t="s">
        <v>11</v>
      </c>
      <c r="D59" s="18">
        <f>'ANS_RevData (IL)'!D$108</f>
        <v>0</v>
      </c>
      <c r="E59" s="18">
        <f>'ANS_RevData (IL)'!E$108</f>
        <v>0</v>
      </c>
      <c r="F59" s="18">
        <f>'ANS_RevData (IL)'!F$108</f>
        <v>0</v>
      </c>
      <c r="G59" s="18">
        <f>'ANS_RevData (IL)'!G$108</f>
        <v>0</v>
      </c>
      <c r="H59" s="18">
        <f>'ANS_RevData (IL)'!H$108</f>
        <v>0</v>
      </c>
      <c r="I59" s="18">
        <f>'ANS_RevData (IL)'!I$108</f>
        <v>0</v>
      </c>
      <c r="J59" s="18">
        <f>'ANS_RevData (IL)'!J$108</f>
        <v>0</v>
      </c>
      <c r="K59" s="18">
        <f>'ANS_RevData (IL)'!K$108</f>
        <v>0</v>
      </c>
      <c r="L59" s="18">
        <f>'ANS_RevData (IL)'!L$108</f>
        <v>0</v>
      </c>
      <c r="M59" s="18">
        <f>'ANS_RevData (IL)'!M$108</f>
        <v>0</v>
      </c>
      <c r="N59" s="18">
        <f>'ANS_RevData (IL)'!N$108</f>
        <v>0</v>
      </c>
      <c r="O59" s="18">
        <f>'ANS_RevData (IL)'!O$108</f>
        <v>0</v>
      </c>
      <c r="P59" s="19">
        <f t="shared" si="79"/>
        <v>0</v>
      </c>
      <c r="Q59" s="19"/>
      <c r="R59" s="18">
        <f>'ANS_RevData (IL)'!P$108</f>
        <v>0</v>
      </c>
      <c r="S59" s="18">
        <f>'ANS_RevData (IL)'!Q$108</f>
        <v>0</v>
      </c>
      <c r="T59" s="18">
        <f>'ANS_RevData (IL)'!R$108</f>
        <v>0</v>
      </c>
      <c r="U59" s="18">
        <f>'ANS_RevData (IL)'!S$108</f>
        <v>0</v>
      </c>
      <c r="V59" s="18">
        <f>'ANS_RevData (IL)'!T$108</f>
        <v>0</v>
      </c>
      <c r="W59" s="18">
        <f>'ANS_RevData (IL)'!U$108</f>
        <v>0</v>
      </c>
      <c r="X59" s="18">
        <f>'ANS_RevData (IL)'!V$108</f>
        <v>1</v>
      </c>
      <c r="Y59" s="18">
        <f>'ANS_RevData (IL)'!W$108</f>
        <v>41</v>
      </c>
      <c r="Z59" s="18">
        <f>'ANS_RevData (IL)'!X$108</f>
        <v>57</v>
      </c>
      <c r="AA59" s="18">
        <f>'ANS_RevData (IL)'!Y$108</f>
        <v>62</v>
      </c>
      <c r="AB59" s="18">
        <f>'ANS_RevData (IL)'!Z$108</f>
        <v>74</v>
      </c>
      <c r="AC59" s="18">
        <f>'ANS_RevData (IL)'!AA$108</f>
        <v>71</v>
      </c>
      <c r="AD59" s="19">
        <f t="shared" si="80"/>
        <v>71</v>
      </c>
      <c r="AE59" s="19"/>
      <c r="AF59" s="18">
        <f>'ANS_RevData (IL)'!AF$108</f>
        <v>85</v>
      </c>
      <c r="AG59" s="18">
        <f>'ANS_RevData (IL)'!AG$108</f>
        <v>85</v>
      </c>
      <c r="AH59" s="18">
        <f>'ANS_RevData (IL)'!AH$108</f>
        <v>108</v>
      </c>
      <c r="AI59" s="18">
        <f>'ANS_RevData (IL)'!AI$108</f>
        <v>119</v>
      </c>
      <c r="AJ59" s="18">
        <f>'ANS_RevData (IL)'!AJ$108</f>
        <v>99</v>
      </c>
      <c r="AK59" s="20">
        <f>'ANS_RevData (IL)'!AK$108</f>
        <v>120</v>
      </c>
      <c r="AL59" s="20">
        <f>'ANS_RevData (IL)'!AL$108</f>
        <v>137</v>
      </c>
      <c r="AM59" s="20">
        <f>'ANS_RevData (IL)'!AM$108</f>
        <v>156</v>
      </c>
      <c r="AN59" s="20">
        <f>'ANS_RevData (IL)'!AN$108</f>
        <v>179</v>
      </c>
      <c r="AO59" s="20">
        <f>'ANS_RevData (IL)'!AO$108</f>
        <v>204</v>
      </c>
      <c r="AP59" s="20">
        <f>'ANS_RevData (IL)'!AP$108</f>
        <v>233</v>
      </c>
      <c r="AQ59" s="20">
        <f>'ANS_RevData (IL)'!AQ$108</f>
        <v>265</v>
      </c>
      <c r="AR59" s="48">
        <f t="shared" si="81"/>
        <v>265</v>
      </c>
      <c r="AS59" s="19"/>
      <c r="AT59" s="20">
        <f>'ANS_RevData (IL)'!AR$108</f>
        <v>302</v>
      </c>
      <c r="AU59" s="20">
        <f>'ANS_RevData (IL)'!AS$108</f>
        <v>345</v>
      </c>
      <c r="AV59" s="20">
        <f>'ANS_RevData (IL)'!AT$108</f>
        <v>393</v>
      </c>
      <c r="AW59" s="20">
        <f>'ANS_RevData (IL)'!AU$108</f>
        <v>448</v>
      </c>
      <c r="AX59" s="20">
        <f>'ANS_RevData (IL)'!AV$108</f>
        <v>511</v>
      </c>
      <c r="AY59" s="20">
        <f>'ANS_RevData (IL)'!AW$108</f>
        <v>582</v>
      </c>
      <c r="AZ59" s="20">
        <f>'ANS_RevData (IL)'!AX$108</f>
        <v>664</v>
      </c>
      <c r="BA59" s="20">
        <f>'ANS_RevData (IL)'!AY$108</f>
        <v>757</v>
      </c>
      <c r="BB59" s="20">
        <f>'ANS_RevData (IL)'!AZ$108</f>
        <v>846.0675</v>
      </c>
      <c r="BC59" s="20">
        <f>'ANS_RevData (IL)'!BA$108</f>
        <v>908.84249999999997</v>
      </c>
      <c r="BD59" s="20">
        <f>'ANS_RevData (IL)'!BB$108</f>
        <v>975.8024999999999</v>
      </c>
      <c r="BE59" s="20">
        <f>'ANS_RevData (IL)'!BC$108</f>
        <v>1047.645</v>
      </c>
      <c r="BF59" s="48">
        <f t="shared" si="82"/>
        <v>1047.645</v>
      </c>
      <c r="BG59" s="19"/>
      <c r="BH59" s="20">
        <f>'ANS_RevData (IL)'!BD$108</f>
        <v>1125.0674999999999</v>
      </c>
      <c r="BI59" s="20">
        <f>'ANS_RevData (IL)'!BE$108</f>
        <v>1208.07</v>
      </c>
      <c r="BJ59" s="20">
        <f>'ANS_RevData (IL)'!BF$108</f>
        <v>1297.3499999999999</v>
      </c>
      <c r="BK59" s="20">
        <f>'ANS_RevData (IL)'!BG$108</f>
        <v>1392.9074999999998</v>
      </c>
      <c r="BL59" s="20">
        <f>'ANS_RevData (IL)'!BH$108</f>
        <v>1495.4399999999998</v>
      </c>
      <c r="BM59" s="20">
        <f>'ANS_RevData (IL)'!BI$108</f>
        <v>1605.645</v>
      </c>
      <c r="BN59" s="20">
        <f>'ANS_RevData (IL)'!BJ$108</f>
        <v>1724.2199999999998</v>
      </c>
      <c r="BO59" s="20">
        <f>'ANS_RevData (IL)'!BK$108</f>
        <v>1851.165</v>
      </c>
      <c r="BP59" s="20">
        <f>'ANS_RevData (IL)'!BL$108</f>
        <v>1987.8749999999998</v>
      </c>
      <c r="BQ59" s="20">
        <f>'ANS_RevData (IL)'!BM$108</f>
        <v>2134.35</v>
      </c>
      <c r="BR59" s="20">
        <f>'ANS_RevData (IL)'!BN$108</f>
        <v>2291.9849999999997</v>
      </c>
      <c r="BS59" s="20">
        <f>'ANS_RevData (IL)'!BO$108</f>
        <v>2461.4775</v>
      </c>
      <c r="BT59" s="48">
        <f t="shared" si="83"/>
        <v>2461.4775</v>
      </c>
    </row>
    <row r="60" spans="2:72" s="16" customFormat="1" ht="12.75" hidden="1" customHeight="1" outlineLevel="3" x14ac:dyDescent="0.2">
      <c r="B60" s="17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9">
        <f t="shared" si="79"/>
        <v>0</v>
      </c>
      <c r="Q60" s="19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9">
        <f t="shared" si="80"/>
        <v>0</v>
      </c>
      <c r="AE60" s="19"/>
      <c r="AF60" s="18"/>
      <c r="AG60" s="18"/>
      <c r="AH60" s="18"/>
      <c r="AI60" s="18"/>
      <c r="AJ60" s="18"/>
      <c r="AK60" s="20"/>
      <c r="AL60" s="20"/>
      <c r="AM60" s="20"/>
      <c r="AN60" s="20"/>
      <c r="AO60" s="20"/>
      <c r="AP60" s="20"/>
      <c r="AQ60" s="20"/>
      <c r="AR60" s="48">
        <f t="shared" si="81"/>
        <v>0</v>
      </c>
      <c r="AS60" s="19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48">
        <f t="shared" si="82"/>
        <v>0</v>
      </c>
      <c r="BG60" s="19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48">
        <f t="shared" si="83"/>
        <v>0</v>
      </c>
    </row>
    <row r="61" spans="2:72" s="16" customFormat="1" ht="12.75" hidden="1" customHeight="1" outlineLevel="2" collapsed="1" x14ac:dyDescent="0.2">
      <c r="B61" s="17" t="s">
        <v>18</v>
      </c>
      <c r="D61" s="18">
        <f>'ANS_RevData (IL)'!D$124</f>
        <v>0</v>
      </c>
      <c r="E61" s="18">
        <f>'ANS_RevData (IL)'!E$124</f>
        <v>0</v>
      </c>
      <c r="F61" s="18">
        <f>'ANS_RevData (IL)'!F$124</f>
        <v>0</v>
      </c>
      <c r="G61" s="18">
        <f>'ANS_RevData (IL)'!G$124</f>
        <v>0</v>
      </c>
      <c r="H61" s="18">
        <f>'ANS_RevData (IL)'!H$124</f>
        <v>0</v>
      </c>
      <c r="I61" s="18">
        <f>'ANS_RevData (IL)'!I$124</f>
        <v>0</v>
      </c>
      <c r="J61" s="18">
        <f>'ANS_RevData (IL)'!J$124</f>
        <v>0</v>
      </c>
      <c r="K61" s="18">
        <f>'ANS_RevData (IL)'!K$124</f>
        <v>1</v>
      </c>
      <c r="L61" s="18">
        <f>'ANS_RevData (IL)'!L$124</f>
        <v>0</v>
      </c>
      <c r="M61" s="18">
        <f>'ANS_RevData (IL)'!M$124</f>
        <v>0</v>
      </c>
      <c r="N61" s="18">
        <f>'ANS_RevData (IL)'!N$124</f>
        <v>0</v>
      </c>
      <c r="O61" s="18">
        <f>'ANS_RevData (IL)'!O$124</f>
        <v>0</v>
      </c>
      <c r="P61" s="19">
        <f t="shared" si="79"/>
        <v>0</v>
      </c>
      <c r="Q61" s="19"/>
      <c r="R61" s="18">
        <f>'ANS_RevData (IL)'!P$124</f>
        <v>0</v>
      </c>
      <c r="S61" s="18">
        <f>'ANS_RevData (IL)'!Q$124</f>
        <v>0</v>
      </c>
      <c r="T61" s="18">
        <f>'ANS_RevData (IL)'!R$124</f>
        <v>1</v>
      </c>
      <c r="U61" s="18">
        <f>'ANS_RevData (IL)'!S$124</f>
        <v>0</v>
      </c>
      <c r="V61" s="18">
        <f>'ANS_RevData (IL)'!T$124</f>
        <v>4</v>
      </c>
      <c r="W61" s="18">
        <f>'ANS_RevData (IL)'!U$124</f>
        <v>6</v>
      </c>
      <c r="X61" s="18">
        <f>'ANS_RevData (IL)'!V$124</f>
        <v>1</v>
      </c>
      <c r="Y61" s="18">
        <f>'ANS_RevData (IL)'!W$124</f>
        <v>6</v>
      </c>
      <c r="Z61" s="18">
        <f>'ANS_RevData (IL)'!X$124</f>
        <v>14</v>
      </c>
      <c r="AA61" s="18">
        <f>'ANS_RevData (IL)'!Y$124</f>
        <v>9</v>
      </c>
      <c r="AB61" s="18">
        <f>'ANS_RevData (IL)'!Z$124</f>
        <v>19</v>
      </c>
      <c r="AC61" s="18">
        <f>'ANS_RevData (IL)'!AA$124</f>
        <v>8</v>
      </c>
      <c r="AD61" s="19">
        <f t="shared" si="80"/>
        <v>8</v>
      </c>
      <c r="AE61" s="19"/>
      <c r="AF61" s="18">
        <f>'ANS_RevData (IL)'!AF$124</f>
        <v>23</v>
      </c>
      <c r="AG61" s="18">
        <f>'ANS_RevData (IL)'!AG$124</f>
        <v>10</v>
      </c>
      <c r="AH61" s="18">
        <f>'ANS_RevData (IL)'!AH$124</f>
        <v>15</v>
      </c>
      <c r="AI61" s="18">
        <f>'ANS_RevData (IL)'!AI$124</f>
        <v>12</v>
      </c>
      <c r="AJ61" s="18">
        <f>'ANS_RevData (IL)'!AJ$124</f>
        <v>4</v>
      </c>
      <c r="AK61" s="20">
        <f>'ANS_RevData (IL)'!AK$124</f>
        <v>5</v>
      </c>
      <c r="AL61" s="20">
        <f>'ANS_RevData (IL)'!AL$124</f>
        <v>6</v>
      </c>
      <c r="AM61" s="20">
        <f>'ANS_RevData (IL)'!AM$124</f>
        <v>7</v>
      </c>
      <c r="AN61" s="20">
        <f>'ANS_RevData (IL)'!AN$124</f>
        <v>8</v>
      </c>
      <c r="AO61" s="20">
        <f>'ANS_RevData (IL)'!AO$124</f>
        <v>10</v>
      </c>
      <c r="AP61" s="20">
        <f>'ANS_RevData (IL)'!AP$124</f>
        <v>12</v>
      </c>
      <c r="AQ61" s="20">
        <f>'ANS_RevData (IL)'!AQ$124</f>
        <v>13</v>
      </c>
      <c r="AR61" s="48">
        <f t="shared" si="81"/>
        <v>13</v>
      </c>
      <c r="AS61" s="19"/>
      <c r="AT61" s="20">
        <f>'ANS_RevData (IL)'!AR$124</f>
        <v>16</v>
      </c>
      <c r="AU61" s="20">
        <f>'ANS_RevData (IL)'!AS$124</f>
        <v>19</v>
      </c>
      <c r="AV61" s="20">
        <f>'ANS_RevData (IL)'!AT$124</f>
        <v>23</v>
      </c>
      <c r="AW61" s="20">
        <f>'ANS_RevData (IL)'!AU$124</f>
        <v>27</v>
      </c>
      <c r="AX61" s="20">
        <f>'ANS_RevData (IL)'!AV$124</f>
        <v>31</v>
      </c>
      <c r="AY61" s="20">
        <f>'ANS_RevData (IL)'!AW$124</f>
        <v>37</v>
      </c>
      <c r="AZ61" s="20">
        <f>'ANS_RevData (IL)'!AX$124</f>
        <v>43</v>
      </c>
      <c r="BA61" s="20">
        <f>'ANS_RevData (IL)'!AY$124</f>
        <v>51</v>
      </c>
      <c r="BB61" s="20">
        <f>'ANS_RevData (IL)'!AZ$124</f>
        <v>60</v>
      </c>
      <c r="BC61" s="20">
        <f>'ANS_RevData (IL)'!BA$124</f>
        <v>71</v>
      </c>
      <c r="BD61" s="20">
        <f>'ANS_RevData (IL)'!BB$124</f>
        <v>84</v>
      </c>
      <c r="BE61" s="20">
        <f>'ANS_RevData (IL)'!BC$124</f>
        <v>99</v>
      </c>
      <c r="BF61" s="48">
        <f t="shared" si="82"/>
        <v>99</v>
      </c>
      <c r="BG61" s="19"/>
      <c r="BH61" s="20">
        <f>'ANS_RevData (IL)'!BD$124</f>
        <v>117</v>
      </c>
      <c r="BI61" s="20">
        <f>'ANS_RevData (IL)'!BE$124</f>
        <v>138</v>
      </c>
      <c r="BJ61" s="20">
        <f>'ANS_RevData (IL)'!BF$124</f>
        <v>163</v>
      </c>
      <c r="BK61" s="20">
        <f>'ANS_RevData (IL)'!BG$124</f>
        <v>193</v>
      </c>
      <c r="BL61" s="20">
        <f>'ANS_RevData (IL)'!BH$124</f>
        <v>228</v>
      </c>
      <c r="BM61" s="20">
        <f>'ANS_RevData (IL)'!BI$124</f>
        <v>269</v>
      </c>
      <c r="BN61" s="20">
        <f>'ANS_RevData (IL)'!BJ$124</f>
        <v>318</v>
      </c>
      <c r="BO61" s="20">
        <f>'ANS_RevData (IL)'!BK$124</f>
        <v>375</v>
      </c>
      <c r="BP61" s="20">
        <f>'ANS_RevData (IL)'!BL$124</f>
        <v>443</v>
      </c>
      <c r="BQ61" s="20">
        <f>'ANS_RevData (IL)'!BM$124</f>
        <v>523</v>
      </c>
      <c r="BR61" s="20">
        <f>'ANS_RevData (IL)'!BN$124</f>
        <v>617</v>
      </c>
      <c r="BS61" s="20">
        <f>'ANS_RevData (IL)'!BO$124</f>
        <v>728</v>
      </c>
      <c r="BT61" s="48">
        <f t="shared" si="83"/>
        <v>728</v>
      </c>
    </row>
    <row r="62" spans="2:72" ht="15" hidden="1" customHeight="1" outlineLevel="1" collapsed="1" x14ac:dyDescent="0.25">
      <c r="B62" s="11" t="s">
        <v>37</v>
      </c>
      <c r="D62" s="12">
        <f>'ANS_RevData (IL)'!D$140</f>
        <v>34</v>
      </c>
      <c r="E62" s="12">
        <f>'ANS_RevData (IL)'!E$140</f>
        <v>38</v>
      </c>
      <c r="F62" s="12">
        <f>'ANS_RevData (IL)'!F$140</f>
        <v>49</v>
      </c>
      <c r="G62" s="12">
        <f>'ANS_RevData (IL)'!G$140</f>
        <v>69</v>
      </c>
      <c r="H62" s="12">
        <f>'ANS_RevData (IL)'!H$140</f>
        <v>96</v>
      </c>
      <c r="I62" s="12">
        <f>'ANS_RevData (IL)'!I$140</f>
        <v>91</v>
      </c>
      <c r="J62" s="12">
        <f>'ANS_RevData (IL)'!J$140</f>
        <v>93</v>
      </c>
      <c r="K62" s="12">
        <f>'ANS_RevData (IL)'!K$140</f>
        <v>92</v>
      </c>
      <c r="L62" s="12">
        <f>'ANS_RevData (IL)'!L$140</f>
        <v>103</v>
      </c>
      <c r="M62" s="12">
        <f>'ANS_RevData (IL)'!M$140</f>
        <v>110</v>
      </c>
      <c r="N62" s="12">
        <f>'ANS_RevData (IL)'!N$140</f>
        <v>111</v>
      </c>
      <c r="O62" s="12">
        <f>'ANS_RevData (IL)'!O$140</f>
        <v>95</v>
      </c>
      <c r="P62" s="13">
        <f t="shared" si="79"/>
        <v>95</v>
      </c>
      <c r="Q62" s="13"/>
      <c r="R62" s="12">
        <f>'ANS_RevData (IL)'!P$140</f>
        <v>108</v>
      </c>
      <c r="S62" s="12">
        <f>'ANS_RevData (IL)'!Q$140</f>
        <v>118</v>
      </c>
      <c r="T62" s="12">
        <f>'ANS_RevData (IL)'!R$140</f>
        <v>126</v>
      </c>
      <c r="U62" s="12">
        <f>'ANS_RevData (IL)'!S$140</f>
        <v>131</v>
      </c>
      <c r="V62" s="12">
        <f>'ANS_RevData (IL)'!T$140</f>
        <v>154</v>
      </c>
      <c r="W62" s="12">
        <f>'ANS_RevData (IL)'!U$140</f>
        <v>151</v>
      </c>
      <c r="X62" s="12">
        <f>'ANS_RevData (IL)'!V$140</f>
        <v>146</v>
      </c>
      <c r="Y62" s="12">
        <f>'ANS_RevData (IL)'!W$140</f>
        <v>171</v>
      </c>
      <c r="Z62" s="12">
        <f>'ANS_RevData (IL)'!X$140</f>
        <v>223</v>
      </c>
      <c r="AA62" s="12">
        <f>'ANS_RevData (IL)'!Y$140</f>
        <v>213</v>
      </c>
      <c r="AB62" s="12">
        <f>'ANS_RevData (IL)'!Z$140</f>
        <v>263</v>
      </c>
      <c r="AC62" s="12">
        <f>'ANS_RevData (IL)'!AA$140</f>
        <v>265</v>
      </c>
      <c r="AD62" s="13">
        <f t="shared" si="80"/>
        <v>265</v>
      </c>
      <c r="AE62" s="13"/>
      <c r="AF62" s="12">
        <f>'ANS_RevData (IL)'!AF$140</f>
        <v>245</v>
      </c>
      <c r="AG62" s="12">
        <f>'ANS_RevData (IL)'!AG$140</f>
        <v>265</v>
      </c>
      <c r="AH62" s="12">
        <f>'ANS_RevData (IL)'!AH$140</f>
        <v>288</v>
      </c>
      <c r="AI62" s="12">
        <f>'ANS_RevData (IL)'!AI$140</f>
        <v>274</v>
      </c>
      <c r="AJ62" s="12">
        <f>'ANS_RevData (IL)'!AJ$140</f>
        <v>244</v>
      </c>
      <c r="AK62" s="14">
        <f>'ANS_RevData (IL)'!AK$140</f>
        <v>270</v>
      </c>
      <c r="AL62" s="14">
        <f>'ANS_RevData (IL)'!AL$140</f>
        <v>292</v>
      </c>
      <c r="AM62" s="14">
        <f>'ANS_RevData (IL)'!AM$140</f>
        <v>312</v>
      </c>
      <c r="AN62" s="14">
        <f>'ANS_RevData (IL)'!AN$140</f>
        <v>334</v>
      </c>
      <c r="AO62" s="14">
        <f>'ANS_RevData (IL)'!AO$140</f>
        <v>357</v>
      </c>
      <c r="AP62" s="14">
        <f>'ANS_RevData (IL)'!AP$140</f>
        <v>382</v>
      </c>
      <c r="AQ62" s="14">
        <f>'ANS_RevData (IL)'!AQ$140</f>
        <v>408</v>
      </c>
      <c r="AR62" s="47">
        <f t="shared" si="81"/>
        <v>408</v>
      </c>
      <c r="AS62" s="13"/>
      <c r="AT62" s="14">
        <f>'ANS_RevData (IL)'!AR$140</f>
        <v>437</v>
      </c>
      <c r="AU62" s="14">
        <f>'ANS_RevData (IL)'!AS$140</f>
        <v>467</v>
      </c>
      <c r="AV62" s="14">
        <f>'ANS_RevData (IL)'!AT$140</f>
        <v>501</v>
      </c>
      <c r="AW62" s="14">
        <f>'ANS_RevData (IL)'!AU$140</f>
        <v>535</v>
      </c>
      <c r="AX62" s="14">
        <f>'ANS_RevData (IL)'!AV$140</f>
        <v>573</v>
      </c>
      <c r="AY62" s="14">
        <f>'ANS_RevData (IL)'!AW$140</f>
        <v>614</v>
      </c>
      <c r="AZ62" s="14">
        <f>'ANS_RevData (IL)'!AX$140</f>
        <v>657</v>
      </c>
      <c r="BA62" s="14">
        <f>'ANS_RevData (IL)'!AY$140</f>
        <v>703</v>
      </c>
      <c r="BB62" s="14">
        <f>'ANS_RevData (IL)'!AZ$140</f>
        <v>752</v>
      </c>
      <c r="BC62" s="14">
        <f>'ANS_RevData (IL)'!BA$140</f>
        <v>804</v>
      </c>
      <c r="BD62" s="14">
        <f>'ANS_RevData (IL)'!BB$140</f>
        <v>860</v>
      </c>
      <c r="BE62" s="14">
        <f>'ANS_RevData (IL)'!BC$140</f>
        <v>920</v>
      </c>
      <c r="BF62" s="47">
        <f t="shared" si="82"/>
        <v>920</v>
      </c>
      <c r="BG62" s="13"/>
      <c r="BH62" s="14">
        <f>'ANS_RevData (IL)'!BD$140</f>
        <v>984</v>
      </c>
      <c r="BI62" s="14">
        <f>'ANS_RevData (IL)'!BE$140</f>
        <v>1053</v>
      </c>
      <c r="BJ62" s="14">
        <f>'ANS_RevData (IL)'!BF$140</f>
        <v>1127</v>
      </c>
      <c r="BK62" s="14">
        <f>'ANS_RevData (IL)'!BG$140</f>
        <v>1206</v>
      </c>
      <c r="BL62" s="14">
        <f>'ANS_RevData (IL)'!BH$140</f>
        <v>1291</v>
      </c>
      <c r="BM62" s="14">
        <f>'ANS_RevData (IL)'!BI$140</f>
        <v>1381</v>
      </c>
      <c r="BN62" s="14">
        <f>'ANS_RevData (IL)'!BJ$140</f>
        <v>1478</v>
      </c>
      <c r="BO62" s="14">
        <f>'ANS_RevData (IL)'!BK$140</f>
        <v>1581</v>
      </c>
      <c r="BP62" s="14">
        <f>'ANS_RevData (IL)'!BL$140</f>
        <v>1691</v>
      </c>
      <c r="BQ62" s="14">
        <f>'ANS_RevData (IL)'!BM$140</f>
        <v>1810</v>
      </c>
      <c r="BR62" s="14">
        <f>'ANS_RevData (IL)'!BN$140</f>
        <v>1937</v>
      </c>
      <c r="BS62" s="14">
        <f>'ANS_RevData (IL)'!BO$140</f>
        <v>2072</v>
      </c>
      <c r="BT62" s="47">
        <f t="shared" si="83"/>
        <v>2072</v>
      </c>
    </row>
    <row r="63" spans="2:72" ht="15" hidden="1" customHeight="1" outlineLevel="1" x14ac:dyDescent="0.25">
      <c r="B63" s="11" t="s">
        <v>38</v>
      </c>
      <c r="D63" s="12">
        <f>'ANS_RevData (IL)'!D$12</f>
        <v>15</v>
      </c>
      <c r="E63" s="12">
        <f>'ANS_RevData (IL)'!E$12</f>
        <v>14</v>
      </c>
      <c r="F63" s="12">
        <f>'ANS_RevData (IL)'!F$12</f>
        <v>17</v>
      </c>
      <c r="G63" s="12">
        <f>'ANS_RevData (IL)'!G$12</f>
        <v>25</v>
      </c>
      <c r="H63" s="12">
        <f>'ANS_RevData (IL)'!H$12</f>
        <v>39</v>
      </c>
      <c r="I63" s="12">
        <f>'ANS_RevData (IL)'!I$12</f>
        <v>23</v>
      </c>
      <c r="J63" s="12">
        <f>'ANS_RevData (IL)'!J$12</f>
        <v>27</v>
      </c>
      <c r="K63" s="12">
        <f>'ANS_RevData (IL)'!K$12</f>
        <v>28</v>
      </c>
      <c r="L63" s="12">
        <f>'ANS_RevData (IL)'!L$12</f>
        <v>30</v>
      </c>
      <c r="M63" s="12">
        <f>'ANS_RevData (IL)'!M$12</f>
        <v>32</v>
      </c>
      <c r="N63" s="12">
        <f>'ANS_RevData (IL)'!N$12</f>
        <v>28</v>
      </c>
      <c r="O63" s="12">
        <f>'ANS_RevData (IL)'!O$12</f>
        <v>16</v>
      </c>
      <c r="P63" s="13">
        <f t="shared" si="79"/>
        <v>16</v>
      </c>
      <c r="Q63" s="13"/>
      <c r="R63" s="12">
        <f>'ANS_RevData (IL)'!P$12</f>
        <v>22</v>
      </c>
      <c r="S63" s="12">
        <f>'ANS_RevData (IL)'!Q$12</f>
        <v>30</v>
      </c>
      <c r="T63" s="12">
        <f>'ANS_RevData (IL)'!R$12</f>
        <v>43</v>
      </c>
      <c r="U63" s="12">
        <f>'ANS_RevData (IL)'!S$12</f>
        <v>39</v>
      </c>
      <c r="V63" s="12">
        <f>'ANS_RevData (IL)'!T$12</f>
        <v>47</v>
      </c>
      <c r="W63" s="12">
        <f>'ANS_RevData (IL)'!U$12</f>
        <v>41</v>
      </c>
      <c r="X63" s="12">
        <f>'ANS_RevData (IL)'!V$12</f>
        <v>40</v>
      </c>
      <c r="Y63" s="12">
        <f>'ANS_RevData (IL)'!W$12</f>
        <v>45</v>
      </c>
      <c r="Z63" s="12">
        <f>'ANS_RevData (IL)'!X$12</f>
        <v>44</v>
      </c>
      <c r="AA63" s="12">
        <f>'ANS_RevData (IL)'!Y$12</f>
        <v>43</v>
      </c>
      <c r="AB63" s="12">
        <f>'ANS_RevData (IL)'!Z$12</f>
        <v>55</v>
      </c>
      <c r="AC63" s="12">
        <f>'ANS_RevData (IL)'!AA$12</f>
        <v>46</v>
      </c>
      <c r="AD63" s="13">
        <f t="shared" si="80"/>
        <v>46</v>
      </c>
      <c r="AE63" s="13"/>
      <c r="AF63" s="12">
        <f>'ANS_RevData (IL)'!AF$12</f>
        <v>59</v>
      </c>
      <c r="AG63" s="12">
        <f>'ANS_RevData (IL)'!AG$12</f>
        <v>52</v>
      </c>
      <c r="AH63" s="12">
        <f>'ANS_RevData (IL)'!AH$12</f>
        <v>71</v>
      </c>
      <c r="AI63" s="12">
        <f>'ANS_RevData (IL)'!AI$12</f>
        <v>61</v>
      </c>
      <c r="AJ63" s="12">
        <f>'ANS_RevData (IL)'!AJ$12</f>
        <v>47</v>
      </c>
      <c r="AK63" s="14">
        <f>'ANS_RevData (IL)'!AK$12</f>
        <v>61</v>
      </c>
      <c r="AL63" s="14">
        <f>'ANS_RevData (IL)'!AL$12</f>
        <v>65</v>
      </c>
      <c r="AM63" s="14">
        <f>'ANS_RevData (IL)'!AM$12</f>
        <v>70</v>
      </c>
      <c r="AN63" s="14">
        <f>'ANS_RevData (IL)'!AN$12</f>
        <v>75</v>
      </c>
      <c r="AO63" s="14">
        <f>'ANS_RevData (IL)'!AO$12</f>
        <v>81</v>
      </c>
      <c r="AP63" s="14">
        <f>'ANS_RevData (IL)'!AP$12</f>
        <v>87</v>
      </c>
      <c r="AQ63" s="14">
        <f>'ANS_RevData (IL)'!AQ$12</f>
        <v>94</v>
      </c>
      <c r="AR63" s="47">
        <f t="shared" si="81"/>
        <v>94</v>
      </c>
      <c r="AS63" s="13"/>
      <c r="AT63" s="14">
        <f>'ANS_RevData (IL)'!AR$12</f>
        <v>101</v>
      </c>
      <c r="AU63" s="14">
        <f>'ANS_RevData (IL)'!AS$12</f>
        <v>108</v>
      </c>
      <c r="AV63" s="14">
        <f>'ANS_RevData (IL)'!AT$12</f>
        <v>116</v>
      </c>
      <c r="AW63" s="14">
        <f>'ANS_RevData (IL)'!AU$12</f>
        <v>125</v>
      </c>
      <c r="AX63" s="14">
        <f>'ANS_RevData (IL)'!AV$12</f>
        <v>134</v>
      </c>
      <c r="AY63" s="14">
        <f>'ANS_RevData (IL)'!AW$12</f>
        <v>144</v>
      </c>
      <c r="AZ63" s="14">
        <f>'ANS_RevData (IL)'!AX$12</f>
        <v>155</v>
      </c>
      <c r="BA63" s="14">
        <f>'ANS_RevData (IL)'!AY$12</f>
        <v>167</v>
      </c>
      <c r="BB63" s="14">
        <f>'ANS_RevData (IL)'!AZ$12</f>
        <v>179</v>
      </c>
      <c r="BC63" s="14">
        <f>'ANS_RevData (IL)'!BA$12</f>
        <v>193</v>
      </c>
      <c r="BD63" s="14">
        <f>'ANS_RevData (IL)'!BB$12</f>
        <v>207</v>
      </c>
      <c r="BE63" s="14">
        <f>'ANS_RevData (IL)'!BC$12</f>
        <v>222</v>
      </c>
      <c r="BF63" s="47">
        <f t="shared" si="82"/>
        <v>222</v>
      </c>
      <c r="BG63" s="13"/>
      <c r="BH63" s="14">
        <f>'ANS_RevData (IL)'!BD$12</f>
        <v>239</v>
      </c>
      <c r="BI63" s="14">
        <f>'ANS_RevData (IL)'!BE$12</f>
        <v>257</v>
      </c>
      <c r="BJ63" s="14">
        <f>'ANS_RevData (IL)'!BF$12</f>
        <v>277</v>
      </c>
      <c r="BK63" s="14">
        <f>'ANS_RevData (IL)'!BG$12</f>
        <v>298</v>
      </c>
      <c r="BL63" s="14">
        <f>'ANS_RevData (IL)'!BH$12</f>
        <v>320</v>
      </c>
      <c r="BM63" s="14">
        <f>'ANS_RevData (IL)'!BI$12</f>
        <v>344</v>
      </c>
      <c r="BN63" s="14">
        <f>'ANS_RevData (IL)'!BJ$12</f>
        <v>371</v>
      </c>
      <c r="BO63" s="14">
        <f>'ANS_RevData (IL)'!BK$12</f>
        <v>398</v>
      </c>
      <c r="BP63" s="14">
        <f>'ANS_RevData (IL)'!BL$12</f>
        <v>428</v>
      </c>
      <c r="BQ63" s="14">
        <f>'ANS_RevData (IL)'!BM$12</f>
        <v>460</v>
      </c>
      <c r="BR63" s="14">
        <f>'ANS_RevData (IL)'!BN$12</f>
        <v>495</v>
      </c>
      <c r="BS63" s="14">
        <f>'ANS_RevData (IL)'!BO$12</f>
        <v>531</v>
      </c>
      <c r="BT63" s="47">
        <f t="shared" si="83"/>
        <v>531</v>
      </c>
    </row>
    <row r="64" spans="2:72" ht="15" hidden="1" customHeight="1" outlineLevel="1" x14ac:dyDescent="0.25">
      <c r="P64" s="1"/>
      <c r="Q64" s="1"/>
      <c r="AD64" s="1"/>
      <c r="AE64" s="1"/>
      <c r="AR64" s="49"/>
      <c r="AS64" s="1"/>
      <c r="BF64" s="49"/>
      <c r="BG64" s="1"/>
      <c r="BT64" s="49"/>
    </row>
    <row r="65" spans="2:72" ht="15" hidden="1" customHeight="1" outlineLevel="1" x14ac:dyDescent="0.25">
      <c r="B65" s="6" t="s">
        <v>44</v>
      </c>
      <c r="D65" s="7">
        <f t="shared" ref="D65:P65" si="84">SUBTOTAL(4,D66:D74)</f>
        <v>36</v>
      </c>
      <c r="E65" s="7">
        <f t="shared" si="84"/>
        <v>42</v>
      </c>
      <c r="F65" s="7">
        <f t="shared" si="84"/>
        <v>58</v>
      </c>
      <c r="G65" s="7">
        <f t="shared" si="84"/>
        <v>63</v>
      </c>
      <c r="H65" s="7">
        <f t="shared" si="84"/>
        <v>81</v>
      </c>
      <c r="I65" s="7">
        <f t="shared" si="84"/>
        <v>81</v>
      </c>
      <c r="J65" s="7">
        <f t="shared" si="84"/>
        <v>89</v>
      </c>
      <c r="K65" s="7">
        <f t="shared" si="84"/>
        <v>83</v>
      </c>
      <c r="L65" s="7">
        <f t="shared" si="84"/>
        <v>91</v>
      </c>
      <c r="M65" s="7">
        <f t="shared" si="84"/>
        <v>117</v>
      </c>
      <c r="N65" s="7">
        <f t="shared" si="84"/>
        <v>116</v>
      </c>
      <c r="O65" s="7">
        <f t="shared" si="84"/>
        <v>126</v>
      </c>
      <c r="P65" s="8">
        <f t="shared" si="84"/>
        <v>126</v>
      </c>
      <c r="Q65" s="8"/>
      <c r="R65" s="7">
        <f t="shared" ref="R65:AD65" si="85">SUBTOTAL(4,R66:R74)</f>
        <v>136</v>
      </c>
      <c r="S65" s="7">
        <f t="shared" si="85"/>
        <v>179</v>
      </c>
      <c r="T65" s="7">
        <f t="shared" si="85"/>
        <v>196</v>
      </c>
      <c r="U65" s="7">
        <f t="shared" si="85"/>
        <v>187</v>
      </c>
      <c r="V65" s="7">
        <f t="shared" si="85"/>
        <v>202</v>
      </c>
      <c r="W65" s="7">
        <f t="shared" si="85"/>
        <v>241</v>
      </c>
      <c r="X65" s="7">
        <f t="shared" si="85"/>
        <v>276</v>
      </c>
      <c r="Y65" s="7">
        <f t="shared" si="85"/>
        <v>297</v>
      </c>
      <c r="Z65" s="7">
        <f t="shared" si="85"/>
        <v>312</v>
      </c>
      <c r="AA65" s="7">
        <f t="shared" si="85"/>
        <v>326</v>
      </c>
      <c r="AB65" s="7">
        <f t="shared" si="85"/>
        <v>315</v>
      </c>
      <c r="AC65" s="7">
        <f t="shared" si="85"/>
        <v>317</v>
      </c>
      <c r="AD65" s="8">
        <f t="shared" si="85"/>
        <v>317</v>
      </c>
      <c r="AE65" s="8"/>
      <c r="AF65" s="7">
        <f t="shared" ref="AF65:AR65" si="86">SUBTOTAL(4,AF66:AF74)</f>
        <v>321</v>
      </c>
      <c r="AG65" s="7">
        <f t="shared" si="86"/>
        <v>358</v>
      </c>
      <c r="AH65" s="7">
        <f t="shared" si="86"/>
        <v>395</v>
      </c>
      <c r="AI65" s="7">
        <f t="shared" si="86"/>
        <v>424</v>
      </c>
      <c r="AJ65" s="7">
        <f t="shared" si="86"/>
        <v>455</v>
      </c>
      <c r="AK65" s="9">
        <f t="shared" si="86"/>
        <v>487</v>
      </c>
      <c r="AL65" s="9">
        <f t="shared" si="86"/>
        <v>522</v>
      </c>
      <c r="AM65" s="9">
        <f t="shared" si="86"/>
        <v>561</v>
      </c>
      <c r="AN65" s="9">
        <f t="shared" si="86"/>
        <v>600</v>
      </c>
      <c r="AO65" s="9">
        <f t="shared" si="86"/>
        <v>644</v>
      </c>
      <c r="AP65" s="9">
        <f t="shared" si="86"/>
        <v>690</v>
      </c>
      <c r="AQ65" s="9">
        <f t="shared" si="86"/>
        <v>741</v>
      </c>
      <c r="AR65" s="10">
        <f t="shared" si="86"/>
        <v>741</v>
      </c>
      <c r="AS65" s="8"/>
      <c r="AT65" s="9">
        <f t="shared" ref="AT65:BF65" si="87">SUBTOTAL(4,AT66:AT74)</f>
        <v>794</v>
      </c>
      <c r="AU65" s="9">
        <f t="shared" si="87"/>
        <v>851</v>
      </c>
      <c r="AV65" s="9">
        <f t="shared" si="87"/>
        <v>912</v>
      </c>
      <c r="AW65" s="9">
        <f t="shared" si="87"/>
        <v>979</v>
      </c>
      <c r="AX65" s="9">
        <f t="shared" si="87"/>
        <v>1050</v>
      </c>
      <c r="AY65" s="9">
        <f t="shared" si="87"/>
        <v>1126</v>
      </c>
      <c r="AZ65" s="9">
        <f t="shared" si="87"/>
        <v>1207</v>
      </c>
      <c r="BA65" s="9">
        <f t="shared" si="87"/>
        <v>1294</v>
      </c>
      <c r="BB65" s="9">
        <f t="shared" si="87"/>
        <v>1387</v>
      </c>
      <c r="BC65" s="9">
        <f t="shared" si="87"/>
        <v>1488</v>
      </c>
      <c r="BD65" s="9">
        <f t="shared" si="87"/>
        <v>1594</v>
      </c>
      <c r="BE65" s="9">
        <f t="shared" si="87"/>
        <v>1710</v>
      </c>
      <c r="BF65" s="10">
        <f t="shared" si="87"/>
        <v>1710</v>
      </c>
      <c r="BG65" s="8"/>
      <c r="BH65" s="9">
        <f t="shared" ref="BH65:BT65" si="88">SUBTOTAL(4,BH66:BH74)</f>
        <v>1834</v>
      </c>
      <c r="BI65" s="9">
        <f t="shared" si="88"/>
        <v>2003</v>
      </c>
      <c r="BJ65" s="9">
        <f t="shared" si="88"/>
        <v>2158.1624999999999</v>
      </c>
      <c r="BK65" s="9">
        <f t="shared" si="88"/>
        <v>2314.1999999999998</v>
      </c>
      <c r="BL65" s="9">
        <f t="shared" si="88"/>
        <v>2481.6374999999998</v>
      </c>
      <c r="BM65" s="9">
        <f t="shared" si="88"/>
        <v>2661.1875</v>
      </c>
      <c r="BN65" s="9">
        <f t="shared" si="88"/>
        <v>2853.5625</v>
      </c>
      <c r="BO65" s="9">
        <f t="shared" si="88"/>
        <v>3059.4749999999999</v>
      </c>
      <c r="BP65" s="9">
        <f t="shared" si="88"/>
        <v>3280.35</v>
      </c>
      <c r="BQ65" s="9">
        <f t="shared" si="88"/>
        <v>3517.6124999999997</v>
      </c>
      <c r="BR65" s="9">
        <f t="shared" si="88"/>
        <v>3771.9749999999999</v>
      </c>
      <c r="BS65" s="9">
        <f t="shared" si="88"/>
        <v>4044.8624999999997</v>
      </c>
      <c r="BT65" s="10">
        <f t="shared" si="88"/>
        <v>4044.8624999999997</v>
      </c>
    </row>
    <row r="66" spans="2:72" ht="15" hidden="1" customHeight="1" outlineLevel="1" x14ac:dyDescent="0.25">
      <c r="B66" s="11" t="s">
        <v>35</v>
      </c>
      <c r="D66" s="12">
        <f>SUM('ANS_RevData (AB)'!D$28,'ANS_RevData (AB)'!D$44)</f>
        <v>1</v>
      </c>
      <c r="E66" s="12">
        <f>SUM('ANS_RevData (AB)'!E$28,'ANS_RevData (AB)'!E$44)</f>
        <v>0</v>
      </c>
      <c r="F66" s="12">
        <f>SUM('ANS_RevData (AB)'!F$28,'ANS_RevData (AB)'!F$44)</f>
        <v>1</v>
      </c>
      <c r="G66" s="12">
        <f>SUM('ANS_RevData (AB)'!G$28,'ANS_RevData (AB)'!G$44)</f>
        <v>4</v>
      </c>
      <c r="H66" s="12">
        <f>SUM('ANS_RevData (AB)'!H$28,'ANS_RevData (AB)'!H$44)</f>
        <v>8</v>
      </c>
      <c r="I66" s="12">
        <f>SUM('ANS_RevData (AB)'!I$28,'ANS_RevData (AB)'!I$44)</f>
        <v>6</v>
      </c>
      <c r="J66" s="12">
        <f>SUM('ANS_RevData (AB)'!J$28,'ANS_RevData (AB)'!J$44)</f>
        <v>4</v>
      </c>
      <c r="K66" s="12">
        <f>SUM('ANS_RevData (AB)'!K$28,'ANS_RevData (AB)'!K$44)</f>
        <v>9</v>
      </c>
      <c r="L66" s="12">
        <f>SUM('ANS_RevData (AB)'!L$28,'ANS_RevData (AB)'!L$44)</f>
        <v>30</v>
      </c>
      <c r="M66" s="12">
        <f>SUM('ANS_RevData (AB)'!M$28,'ANS_RevData (AB)'!M$44)</f>
        <v>35</v>
      </c>
      <c r="N66" s="12">
        <f>SUM('ANS_RevData (AB)'!N$28,'ANS_RevData (AB)'!N$44)</f>
        <v>37</v>
      </c>
      <c r="O66" s="12">
        <f>SUM('ANS_RevData (AB)'!O$28,'ANS_RevData (AB)'!O$44)</f>
        <v>30</v>
      </c>
      <c r="P66" s="13">
        <f t="shared" ref="P66:P74" si="89">O66</f>
        <v>30</v>
      </c>
      <c r="Q66" s="13"/>
      <c r="R66" s="12">
        <f>SUM('ANS_RevData (AB)'!P$28,'ANS_RevData (AB)'!P$44)</f>
        <v>38</v>
      </c>
      <c r="S66" s="12">
        <f>SUM('ANS_RevData (AB)'!Q$28,'ANS_RevData (AB)'!Q$44)</f>
        <v>64</v>
      </c>
      <c r="T66" s="12">
        <f>SUM('ANS_RevData (AB)'!R$28,'ANS_RevData (AB)'!R$44)</f>
        <v>70</v>
      </c>
      <c r="U66" s="12">
        <f>SUM('ANS_RevData (AB)'!S$28,'ANS_RevData (AB)'!S$44)</f>
        <v>73</v>
      </c>
      <c r="V66" s="12">
        <f>SUM('ANS_RevData (AB)'!T$28,'ANS_RevData (AB)'!T$44)</f>
        <v>84</v>
      </c>
      <c r="W66" s="12">
        <f>SUM('ANS_RevData (AB)'!U$28,'ANS_RevData (AB)'!U$44)</f>
        <v>97</v>
      </c>
      <c r="X66" s="12">
        <f>SUM('ANS_RevData (AB)'!V$28,'ANS_RevData (AB)'!V$44)</f>
        <v>165</v>
      </c>
      <c r="Y66" s="12">
        <f>SUM('ANS_RevData (AB)'!W$28,'ANS_RevData (AB)'!W$44)</f>
        <v>178</v>
      </c>
      <c r="Z66" s="12">
        <f>SUM('ANS_RevData (AB)'!X$28,'ANS_RevData (AB)'!X$44)</f>
        <v>222</v>
      </c>
      <c r="AA66" s="12">
        <f>SUM('ANS_RevData (AB)'!Y$28,'ANS_RevData (AB)'!Y$44)</f>
        <v>227</v>
      </c>
      <c r="AB66" s="12">
        <f>SUM('ANS_RevData (AB)'!Z$28,'ANS_RevData (AB)'!Z$44)</f>
        <v>249</v>
      </c>
      <c r="AC66" s="12">
        <f>SUM('ANS_RevData (AB)'!AA$28,'ANS_RevData (AB)'!AA$44)</f>
        <v>245</v>
      </c>
      <c r="AD66" s="13">
        <f t="shared" ref="AD66:AD74" si="90">AC66</f>
        <v>245</v>
      </c>
      <c r="AE66" s="13"/>
      <c r="AF66" s="12">
        <f>SUM('ANS_RevData (AB)'!AF$28,'ANS_RevData (AB)'!AF$44)</f>
        <v>236</v>
      </c>
      <c r="AG66" s="12">
        <f>SUM('ANS_RevData (AB)'!AG$28,'ANS_RevData (AB)'!AG$44)</f>
        <v>276</v>
      </c>
      <c r="AH66" s="12">
        <f>SUM('ANS_RevData (AB)'!AH$28,'ANS_RevData (AB)'!AH$44)</f>
        <v>267</v>
      </c>
      <c r="AI66" s="12">
        <f>SUM('ANS_RevData (AB)'!AI$28,'ANS_RevData (AB)'!AI$44)</f>
        <v>252</v>
      </c>
      <c r="AJ66" s="12">
        <f>SUM('ANS_RevData (AB)'!AJ$28,'ANS_RevData (AB)'!AJ$44)</f>
        <v>229</v>
      </c>
      <c r="AK66" s="14">
        <f>SUM('ANS_RevData (AB)'!AK$28,'ANS_RevData (AB)'!AK$44)</f>
        <v>249</v>
      </c>
      <c r="AL66" s="14">
        <f>SUM('ANS_RevData (AB)'!AL$28,'ANS_RevData (AB)'!AL$44)</f>
        <v>289</v>
      </c>
      <c r="AM66" s="14">
        <f>SUM('ANS_RevData (AB)'!AM$28,'ANS_RevData (AB)'!AM$44)</f>
        <v>332</v>
      </c>
      <c r="AN66" s="14">
        <f>SUM('ANS_RevData (AB)'!AN$28,'ANS_RevData (AB)'!AN$44)</f>
        <v>382</v>
      </c>
      <c r="AO66" s="14">
        <f>SUM('ANS_RevData (AB)'!AO$28,'ANS_RevData (AB)'!AO$44)</f>
        <v>439</v>
      </c>
      <c r="AP66" s="14">
        <f>SUM('ANS_RevData (AB)'!AP$28,'ANS_RevData (AB)'!AP$44)</f>
        <v>505</v>
      </c>
      <c r="AQ66" s="14">
        <f>SUM('ANS_RevData (AB)'!AQ$28,'ANS_RevData (AB)'!AQ$44)</f>
        <v>580</v>
      </c>
      <c r="AR66" s="47">
        <f t="shared" ref="AR66:AR74" si="91">AQ66</f>
        <v>580</v>
      </c>
      <c r="AS66" s="13"/>
      <c r="AT66" s="14">
        <f>SUM('ANS_RevData (AB)'!AR$28,'ANS_RevData (AB)'!AR$44)</f>
        <v>668</v>
      </c>
      <c r="AU66" s="14">
        <f>SUM('ANS_RevData (AB)'!AS$28,'ANS_RevData (AB)'!AS$44)</f>
        <v>768</v>
      </c>
      <c r="AV66" s="14">
        <f>SUM('ANS_RevData (AB)'!AT$28,'ANS_RevData (AB)'!AT$44)</f>
        <v>883</v>
      </c>
      <c r="AW66" s="14">
        <f>SUM('ANS_RevData (AB)'!AU$28,'ANS_RevData (AB)'!AU$44)</f>
        <v>949.05000000000007</v>
      </c>
      <c r="AX66" s="14">
        <f>SUM('ANS_RevData (AB)'!AV$28,'ANS_RevData (AB)'!AV$44)</f>
        <v>1017.9</v>
      </c>
      <c r="AY66" s="14">
        <f>SUM('ANS_RevData (AB)'!AW$28,'ANS_RevData (AB)'!AW$44)</f>
        <v>1091.4750000000001</v>
      </c>
      <c r="AZ66" s="14">
        <f>SUM('ANS_RevData (AB)'!AX$28,'ANS_RevData (AB)'!AX$44)</f>
        <v>1170.45</v>
      </c>
      <c r="BA66" s="14">
        <f>SUM('ANS_RevData (AB)'!AY$28,'ANS_RevData (AB)'!AY$44)</f>
        <v>1254.825</v>
      </c>
      <c r="BB66" s="14">
        <f>SUM('ANS_RevData (AB)'!AZ$28,'ANS_RevData (AB)'!AZ$44)</f>
        <v>1345.2750000000001</v>
      </c>
      <c r="BC66" s="14">
        <f>SUM('ANS_RevData (AB)'!BA$28,'ANS_RevData (AB)'!BA$44)</f>
        <v>1442.4750000000001</v>
      </c>
      <c r="BD66" s="14">
        <f>SUM('ANS_RevData (AB)'!BB$28,'ANS_RevData (AB)'!BB$44)</f>
        <v>1546.425</v>
      </c>
      <c r="BE66" s="14">
        <f>SUM('ANS_RevData (AB)'!BC$28,'ANS_RevData (AB)'!BC$44)</f>
        <v>1658.4750000000001</v>
      </c>
      <c r="BF66" s="47">
        <f t="shared" ref="BF66:BF74" si="92">BE66</f>
        <v>1658.4750000000001</v>
      </c>
      <c r="BG66" s="13"/>
      <c r="BH66" s="14">
        <f>SUM('ANS_RevData (AB)'!BD$28,'ANS_RevData (AB)'!BD$44)</f>
        <v>1778.625</v>
      </c>
      <c r="BI66" s="14">
        <f>SUM('ANS_RevData (AB)'!BE$28,'ANS_RevData (AB)'!BE$44)</f>
        <v>1906.875</v>
      </c>
      <c r="BJ66" s="14">
        <f>SUM('ANS_RevData (AB)'!BF$28,'ANS_RevData (AB)'!BF$44)</f>
        <v>2044.575</v>
      </c>
      <c r="BK66" s="14">
        <f>SUM('ANS_RevData (AB)'!BG$28,'ANS_RevData (AB)'!BG$44)</f>
        <v>2192.4</v>
      </c>
      <c r="BL66" s="14">
        <f>SUM('ANS_RevData (AB)'!BH$28,'ANS_RevData (AB)'!BH$44)</f>
        <v>2351.0250000000001</v>
      </c>
      <c r="BM66" s="14">
        <f>SUM('ANS_RevData (AB)'!BI$28,'ANS_RevData (AB)'!BI$44)</f>
        <v>2521.125</v>
      </c>
      <c r="BN66" s="14">
        <f>SUM('ANS_RevData (AB)'!BJ$28,'ANS_RevData (AB)'!BJ$44)</f>
        <v>2703.375</v>
      </c>
      <c r="BO66" s="14">
        <f>SUM('ANS_RevData (AB)'!BK$28,'ANS_RevData (AB)'!BK$44)</f>
        <v>2898.4500000000003</v>
      </c>
      <c r="BP66" s="14">
        <f>SUM('ANS_RevData (AB)'!BL$28,'ANS_RevData (AB)'!BL$44)</f>
        <v>3107.7000000000003</v>
      </c>
      <c r="BQ66" s="14">
        <f>SUM('ANS_RevData (AB)'!BM$28,'ANS_RevData (AB)'!BM$44)</f>
        <v>3332.4749999999999</v>
      </c>
      <c r="BR66" s="14">
        <f>SUM('ANS_RevData (AB)'!BN$28,'ANS_RevData (AB)'!BN$44)</f>
        <v>3573.4500000000003</v>
      </c>
      <c r="BS66" s="14">
        <f>SUM('ANS_RevData (AB)'!BO$28,'ANS_RevData (AB)'!BO$44)</f>
        <v>3831.9749999999999</v>
      </c>
      <c r="BT66" s="47">
        <f t="shared" ref="BT66:BT74" si="93">BS66</f>
        <v>3831.9749999999999</v>
      </c>
    </row>
    <row r="67" spans="2:72" ht="15" hidden="1" customHeight="1" outlineLevel="1" x14ac:dyDescent="0.25">
      <c r="B67" s="11" t="s">
        <v>40</v>
      </c>
      <c r="D67" s="12">
        <f>'ANS_RevData (AB)'!D$60</f>
        <v>20</v>
      </c>
      <c r="E67" s="12">
        <f>'ANS_RevData (AB)'!E$60</f>
        <v>24</v>
      </c>
      <c r="F67" s="12">
        <f>'ANS_RevData (AB)'!F$60</f>
        <v>26</v>
      </c>
      <c r="G67" s="12">
        <f>'ANS_RevData (AB)'!G$60</f>
        <v>35</v>
      </c>
      <c r="H67" s="12">
        <f>'ANS_RevData (AB)'!H$60</f>
        <v>42</v>
      </c>
      <c r="I67" s="12">
        <f>'ANS_RevData (AB)'!I$60</f>
        <v>47</v>
      </c>
      <c r="J67" s="12">
        <f>'ANS_RevData (AB)'!J$60</f>
        <v>44</v>
      </c>
      <c r="K67" s="12">
        <f>'ANS_RevData (AB)'!K$60</f>
        <v>43</v>
      </c>
      <c r="L67" s="12">
        <f>'ANS_RevData (AB)'!L$60</f>
        <v>43</v>
      </c>
      <c r="M67" s="12">
        <f>'ANS_RevData (AB)'!M$60</f>
        <v>67</v>
      </c>
      <c r="N67" s="12">
        <f>'ANS_RevData (AB)'!N$60</f>
        <v>87</v>
      </c>
      <c r="O67" s="12">
        <f>'ANS_RevData (AB)'!O$60</f>
        <v>89</v>
      </c>
      <c r="P67" s="13">
        <f t="shared" si="89"/>
        <v>89</v>
      </c>
      <c r="Q67" s="13"/>
      <c r="R67" s="12">
        <f>'ANS_RevData (AB)'!P$60</f>
        <v>93</v>
      </c>
      <c r="S67" s="12">
        <f>'ANS_RevData (AB)'!Q$60</f>
        <v>117</v>
      </c>
      <c r="T67" s="12">
        <f>'ANS_RevData (AB)'!R$60</f>
        <v>129</v>
      </c>
      <c r="U67" s="12">
        <f>'ANS_RevData (AB)'!S$60</f>
        <v>127</v>
      </c>
      <c r="V67" s="12">
        <f>'ANS_RevData (AB)'!T$60</f>
        <v>144</v>
      </c>
      <c r="W67" s="12">
        <f>'ANS_RevData (AB)'!U$60</f>
        <v>178</v>
      </c>
      <c r="X67" s="12">
        <f>'ANS_RevData (AB)'!V$60</f>
        <v>206</v>
      </c>
      <c r="Y67" s="12">
        <f>'ANS_RevData (AB)'!W$60</f>
        <v>217</v>
      </c>
      <c r="Z67" s="12">
        <f>'ANS_RevData (AB)'!X$60</f>
        <v>233</v>
      </c>
      <c r="AA67" s="12">
        <f>'ANS_RevData (AB)'!Y$60</f>
        <v>250</v>
      </c>
      <c r="AB67" s="12">
        <f>'ANS_RevData (AB)'!Z$60</f>
        <v>265</v>
      </c>
      <c r="AC67" s="12">
        <f>'ANS_RevData (AB)'!AA$60</f>
        <v>244</v>
      </c>
      <c r="AD67" s="13">
        <f t="shared" si="90"/>
        <v>244</v>
      </c>
      <c r="AE67" s="13"/>
      <c r="AF67" s="12">
        <f>'ANS_RevData (AB)'!AF$60</f>
        <v>261</v>
      </c>
      <c r="AG67" s="12">
        <f>'ANS_RevData (AB)'!AG$60</f>
        <v>265</v>
      </c>
      <c r="AH67" s="12">
        <f>'ANS_RevData (AB)'!AH$60</f>
        <v>395</v>
      </c>
      <c r="AI67" s="12">
        <f>'ANS_RevData (AB)'!AI$60</f>
        <v>424</v>
      </c>
      <c r="AJ67" s="12">
        <f>'ANS_RevData (AB)'!AJ$60</f>
        <v>455</v>
      </c>
      <c r="AK67" s="14">
        <f>'ANS_RevData (AB)'!AK$60</f>
        <v>487</v>
      </c>
      <c r="AL67" s="14">
        <f>'ANS_RevData (AB)'!AL$60</f>
        <v>522</v>
      </c>
      <c r="AM67" s="14">
        <f>'ANS_RevData (AB)'!AM$60</f>
        <v>561</v>
      </c>
      <c r="AN67" s="14">
        <f>'ANS_RevData (AB)'!AN$60</f>
        <v>600</v>
      </c>
      <c r="AO67" s="14">
        <f>'ANS_RevData (AB)'!AO$60</f>
        <v>644</v>
      </c>
      <c r="AP67" s="14">
        <f>'ANS_RevData (AB)'!AP$60</f>
        <v>690</v>
      </c>
      <c r="AQ67" s="14">
        <f>'ANS_RevData (AB)'!AQ$60</f>
        <v>741</v>
      </c>
      <c r="AR67" s="47">
        <f t="shared" si="91"/>
        <v>741</v>
      </c>
      <c r="AS67" s="13"/>
      <c r="AT67" s="14">
        <f>'ANS_RevData (AB)'!AR$60</f>
        <v>794</v>
      </c>
      <c r="AU67" s="14">
        <f>'ANS_RevData (AB)'!AS$60</f>
        <v>851</v>
      </c>
      <c r="AV67" s="14">
        <f>'ANS_RevData (AB)'!AT$60</f>
        <v>912</v>
      </c>
      <c r="AW67" s="14">
        <f>'ANS_RevData (AB)'!AU$60</f>
        <v>979</v>
      </c>
      <c r="AX67" s="14">
        <f>'ANS_RevData (AB)'!AV$60</f>
        <v>1050</v>
      </c>
      <c r="AY67" s="14">
        <f>'ANS_RevData (AB)'!AW$60</f>
        <v>1126</v>
      </c>
      <c r="AZ67" s="14">
        <f>'ANS_RevData (AB)'!AX$60</f>
        <v>1207</v>
      </c>
      <c r="BA67" s="14">
        <f>'ANS_RevData (AB)'!AY$60</f>
        <v>1294</v>
      </c>
      <c r="BB67" s="14">
        <f>'ANS_RevData (AB)'!AZ$60</f>
        <v>1387</v>
      </c>
      <c r="BC67" s="14">
        <f>'ANS_RevData (AB)'!BA$60</f>
        <v>1488</v>
      </c>
      <c r="BD67" s="14">
        <f>'ANS_RevData (AB)'!BB$60</f>
        <v>1594</v>
      </c>
      <c r="BE67" s="14">
        <f>'ANS_RevData (AB)'!BC$60</f>
        <v>1710</v>
      </c>
      <c r="BF67" s="47">
        <f t="shared" si="92"/>
        <v>1710</v>
      </c>
      <c r="BG67" s="13"/>
      <c r="BH67" s="14">
        <f>'ANS_RevData (AB)'!BD$60</f>
        <v>1834</v>
      </c>
      <c r="BI67" s="14">
        <f>'ANS_RevData (AB)'!BE$60</f>
        <v>1966</v>
      </c>
      <c r="BJ67" s="14">
        <f>'ANS_RevData (AB)'!BF$60</f>
        <v>2108</v>
      </c>
      <c r="BK67" s="14">
        <f>'ANS_RevData (AB)'!BG$60</f>
        <v>2261</v>
      </c>
      <c r="BL67" s="14">
        <f>'ANS_RevData (AB)'!BH$60</f>
        <v>2424</v>
      </c>
      <c r="BM67" s="14">
        <f>'ANS_RevData (AB)'!BI$60</f>
        <v>2599</v>
      </c>
      <c r="BN67" s="14">
        <f>'ANS_RevData (AB)'!BJ$60</f>
        <v>2788</v>
      </c>
      <c r="BO67" s="14">
        <f>'ANS_RevData (AB)'!BK$60</f>
        <v>2989</v>
      </c>
      <c r="BP67" s="14">
        <f>'ANS_RevData (AB)'!BL$60</f>
        <v>3204</v>
      </c>
      <c r="BQ67" s="14">
        <f>'ANS_RevData (AB)'!BM$60</f>
        <v>3436</v>
      </c>
      <c r="BR67" s="14">
        <f>'ANS_RevData (AB)'!BN$60</f>
        <v>3685</v>
      </c>
      <c r="BS67" s="14">
        <f>'ANS_RevData (AB)'!BO$60</f>
        <v>3951</v>
      </c>
      <c r="BT67" s="47">
        <f t="shared" si="93"/>
        <v>3951</v>
      </c>
    </row>
    <row r="68" spans="2:72" s="16" customFormat="1" ht="12.75" hidden="1" customHeight="1" outlineLevel="2" x14ac:dyDescent="0.2">
      <c r="B68" s="17" t="s">
        <v>9</v>
      </c>
      <c r="D68" s="18">
        <f>'ANS_RevData (AB)'!D$76</f>
        <v>20</v>
      </c>
      <c r="E68" s="18">
        <f>'ANS_RevData (AB)'!E$76</f>
        <v>24</v>
      </c>
      <c r="F68" s="18">
        <f>'ANS_RevData (AB)'!F$76</f>
        <v>26</v>
      </c>
      <c r="G68" s="18">
        <f>'ANS_RevData (AB)'!G$76</f>
        <v>35</v>
      </c>
      <c r="H68" s="18">
        <f>'ANS_RevData (AB)'!H$76</f>
        <v>41</v>
      </c>
      <c r="I68" s="18">
        <f>'ANS_RevData (AB)'!I$76</f>
        <v>45</v>
      </c>
      <c r="J68" s="18">
        <f>'ANS_RevData (AB)'!J$76</f>
        <v>42</v>
      </c>
      <c r="K68" s="18">
        <f>'ANS_RevData (AB)'!K$76</f>
        <v>42</v>
      </c>
      <c r="L68" s="18">
        <f>'ANS_RevData (AB)'!L$76</f>
        <v>40</v>
      </c>
      <c r="M68" s="18">
        <f>'ANS_RevData (AB)'!M$76</f>
        <v>51</v>
      </c>
      <c r="N68" s="18">
        <f>'ANS_RevData (AB)'!N$76</f>
        <v>57</v>
      </c>
      <c r="O68" s="18">
        <f>'ANS_RevData (AB)'!O$76</f>
        <v>55</v>
      </c>
      <c r="P68" s="19">
        <f t="shared" si="89"/>
        <v>55</v>
      </c>
      <c r="Q68" s="19"/>
      <c r="R68" s="18">
        <f>'ANS_RevData (AB)'!P$76</f>
        <v>56</v>
      </c>
      <c r="S68" s="18">
        <f>'ANS_RevData (AB)'!Q$76</f>
        <v>72</v>
      </c>
      <c r="T68" s="18">
        <f>'ANS_RevData (AB)'!R$76</f>
        <v>79</v>
      </c>
      <c r="U68" s="18">
        <f>'ANS_RevData (AB)'!S$76</f>
        <v>78</v>
      </c>
      <c r="V68" s="18">
        <f>'ANS_RevData (AB)'!T$76</f>
        <v>86</v>
      </c>
      <c r="W68" s="18">
        <f>'ANS_RevData (AB)'!U$76</f>
        <v>107</v>
      </c>
      <c r="X68" s="18">
        <f>'ANS_RevData (AB)'!V$76</f>
        <v>124</v>
      </c>
      <c r="Y68" s="18">
        <f>'ANS_RevData (AB)'!W$76</f>
        <v>123</v>
      </c>
      <c r="Z68" s="18">
        <f>'ANS_RevData (AB)'!X$76</f>
        <v>134</v>
      </c>
      <c r="AA68" s="18">
        <f>'ANS_RevData (AB)'!Y$76</f>
        <v>142</v>
      </c>
      <c r="AB68" s="18">
        <f>'ANS_RevData (AB)'!Z$76</f>
        <v>146</v>
      </c>
      <c r="AC68" s="18">
        <f>'ANS_RevData (AB)'!AA$76</f>
        <v>149</v>
      </c>
      <c r="AD68" s="19">
        <f t="shared" si="90"/>
        <v>149</v>
      </c>
      <c r="AE68" s="19"/>
      <c r="AF68" s="18">
        <f>'ANS_RevData (AB)'!AF$76</f>
        <v>152</v>
      </c>
      <c r="AG68" s="18">
        <f>'ANS_RevData (AB)'!AG$76</f>
        <v>160</v>
      </c>
      <c r="AH68" s="18">
        <f>'ANS_RevData (AB)'!AH$76</f>
        <v>189</v>
      </c>
      <c r="AI68" s="18">
        <f>'ANS_RevData (AB)'!AI$76</f>
        <v>175</v>
      </c>
      <c r="AJ68" s="18">
        <f>'ANS_RevData (AB)'!AJ$76</f>
        <v>154</v>
      </c>
      <c r="AK68" s="20">
        <f>'ANS_RevData (AB)'!AK$76</f>
        <v>157</v>
      </c>
      <c r="AL68" s="20">
        <f>'ANS_RevData (AB)'!AL$76</f>
        <v>166</v>
      </c>
      <c r="AM68" s="20">
        <f>'ANS_RevData (AB)'!AM$76</f>
        <v>174</v>
      </c>
      <c r="AN68" s="20">
        <f>'ANS_RevData (AB)'!AN$76</f>
        <v>183</v>
      </c>
      <c r="AO68" s="20">
        <f>'ANS_RevData (AB)'!AO$76</f>
        <v>192</v>
      </c>
      <c r="AP68" s="20">
        <f>'ANS_RevData (AB)'!AP$76</f>
        <v>202</v>
      </c>
      <c r="AQ68" s="20">
        <f>'ANS_RevData (AB)'!AQ$76</f>
        <v>211</v>
      </c>
      <c r="AR68" s="48">
        <f t="shared" si="91"/>
        <v>211</v>
      </c>
      <c r="AS68" s="19"/>
      <c r="AT68" s="20">
        <f>'ANS_RevData (AB)'!AR$76</f>
        <v>222</v>
      </c>
      <c r="AU68" s="20">
        <f>'ANS_RevData (AB)'!AS$76</f>
        <v>233</v>
      </c>
      <c r="AV68" s="20">
        <f>'ANS_RevData (AB)'!AT$76</f>
        <v>245</v>
      </c>
      <c r="AW68" s="20">
        <f>'ANS_RevData (AB)'!AU$76</f>
        <v>257</v>
      </c>
      <c r="AX68" s="20">
        <f>'ANS_RevData (AB)'!AV$76</f>
        <v>270</v>
      </c>
      <c r="AY68" s="20">
        <f>'ANS_RevData (AB)'!AW$76</f>
        <v>283</v>
      </c>
      <c r="AZ68" s="20">
        <f>'ANS_RevData (AB)'!AX$76</f>
        <v>298</v>
      </c>
      <c r="BA68" s="20">
        <f>'ANS_RevData (AB)'!AY$76</f>
        <v>313</v>
      </c>
      <c r="BB68" s="20">
        <f>'ANS_RevData (AB)'!AZ$76</f>
        <v>328</v>
      </c>
      <c r="BC68" s="20">
        <f>'ANS_RevData (AB)'!BA$76</f>
        <v>345</v>
      </c>
      <c r="BD68" s="20">
        <f>'ANS_RevData (AB)'!BB$76</f>
        <v>362</v>
      </c>
      <c r="BE68" s="20">
        <f>'ANS_RevData (AB)'!BC$76</f>
        <v>380</v>
      </c>
      <c r="BF68" s="48">
        <f t="shared" si="92"/>
        <v>380</v>
      </c>
      <c r="BG68" s="19"/>
      <c r="BH68" s="20">
        <f>'ANS_RevData (AB)'!BD$76</f>
        <v>399</v>
      </c>
      <c r="BI68" s="20">
        <f>'ANS_RevData (AB)'!BE$76</f>
        <v>418</v>
      </c>
      <c r="BJ68" s="20">
        <f>'ANS_RevData (AB)'!BF$76</f>
        <v>439</v>
      </c>
      <c r="BK68" s="20">
        <f>'ANS_RevData (AB)'!BG$76</f>
        <v>461</v>
      </c>
      <c r="BL68" s="20">
        <f>'ANS_RevData (AB)'!BH$76</f>
        <v>484</v>
      </c>
      <c r="BM68" s="20">
        <f>'ANS_RevData (AB)'!BI$76</f>
        <v>509</v>
      </c>
      <c r="BN68" s="20">
        <f>'ANS_RevData (AB)'!BJ$76</f>
        <v>534</v>
      </c>
      <c r="BO68" s="20">
        <f>'ANS_RevData (AB)'!BK$76</f>
        <v>561</v>
      </c>
      <c r="BP68" s="20">
        <f>'ANS_RevData (AB)'!BL$76</f>
        <v>589</v>
      </c>
      <c r="BQ68" s="20">
        <f>'ANS_RevData (AB)'!BM$76</f>
        <v>618</v>
      </c>
      <c r="BR68" s="20">
        <f>'ANS_RevData (AB)'!BN$76</f>
        <v>649</v>
      </c>
      <c r="BS68" s="20">
        <f>'ANS_RevData (AB)'!BO$76</f>
        <v>681</v>
      </c>
      <c r="BT68" s="48">
        <f t="shared" si="93"/>
        <v>681</v>
      </c>
    </row>
    <row r="69" spans="2:72" s="16" customFormat="1" ht="12.75" hidden="1" customHeight="1" outlineLevel="2" x14ac:dyDescent="0.2">
      <c r="B69" s="17" t="s">
        <v>10</v>
      </c>
      <c r="D69" s="18">
        <f>'ANS_RevData (AB)'!D$92</f>
        <v>0</v>
      </c>
      <c r="E69" s="18">
        <f>'ANS_RevData (AB)'!E$92</f>
        <v>0</v>
      </c>
      <c r="F69" s="18">
        <f>'ANS_RevData (AB)'!F$92</f>
        <v>0</v>
      </c>
      <c r="G69" s="18">
        <f>'ANS_RevData (AB)'!G$92</f>
        <v>0</v>
      </c>
      <c r="H69" s="18">
        <f>'ANS_RevData (AB)'!H$92</f>
        <v>1</v>
      </c>
      <c r="I69" s="18">
        <f>'ANS_RevData (AB)'!I$92</f>
        <v>2</v>
      </c>
      <c r="J69" s="18">
        <f>'ANS_RevData (AB)'!J$92</f>
        <v>0</v>
      </c>
      <c r="K69" s="18">
        <f>'ANS_RevData (AB)'!K$92</f>
        <v>0</v>
      </c>
      <c r="L69" s="18">
        <f>'ANS_RevData (AB)'!L$92</f>
        <v>2</v>
      </c>
      <c r="M69" s="18">
        <f>'ANS_RevData (AB)'!M$92</f>
        <v>15</v>
      </c>
      <c r="N69" s="18">
        <f>'ANS_RevData (AB)'!N$92</f>
        <v>30</v>
      </c>
      <c r="O69" s="18">
        <f>'ANS_RevData (AB)'!O$92</f>
        <v>33</v>
      </c>
      <c r="P69" s="19">
        <f t="shared" si="89"/>
        <v>33</v>
      </c>
      <c r="Q69" s="19"/>
      <c r="R69" s="18">
        <f>'ANS_RevData (AB)'!P$92</f>
        <v>37</v>
      </c>
      <c r="S69" s="18">
        <f>'ANS_RevData (AB)'!Q$92</f>
        <v>45</v>
      </c>
      <c r="T69" s="18">
        <f>'ANS_RevData (AB)'!R$92</f>
        <v>50</v>
      </c>
      <c r="U69" s="18">
        <f>'ANS_RevData (AB)'!S$92</f>
        <v>48</v>
      </c>
      <c r="V69" s="18">
        <f>'ANS_RevData (AB)'!T$92</f>
        <v>58</v>
      </c>
      <c r="W69" s="18">
        <f>'ANS_RevData (AB)'!U$92</f>
        <v>70</v>
      </c>
      <c r="X69" s="18">
        <f>'ANS_RevData (AB)'!V$92</f>
        <v>73</v>
      </c>
      <c r="Y69" s="18">
        <f>'ANS_RevData (AB)'!W$92</f>
        <v>78</v>
      </c>
      <c r="Z69" s="18">
        <f>'ANS_RevData (AB)'!X$92</f>
        <v>91</v>
      </c>
      <c r="AA69" s="18">
        <f>'ANS_RevData (AB)'!Y$92</f>
        <v>100</v>
      </c>
      <c r="AB69" s="18">
        <f>'ANS_RevData (AB)'!Z$92</f>
        <v>105</v>
      </c>
      <c r="AC69" s="18">
        <f>'ANS_RevData (AB)'!AA$92</f>
        <v>103</v>
      </c>
      <c r="AD69" s="19">
        <f t="shared" si="90"/>
        <v>103</v>
      </c>
      <c r="AE69" s="19"/>
      <c r="AF69" s="18">
        <f>'ANS_RevData (AB)'!AF$92</f>
        <v>135</v>
      </c>
      <c r="AG69" s="18">
        <f>'ANS_RevData (AB)'!AG$92</f>
        <v>154</v>
      </c>
      <c r="AH69" s="18">
        <f>'ANS_RevData (AB)'!AH$92</f>
        <v>191</v>
      </c>
      <c r="AI69" s="18">
        <f>'ANS_RevData (AB)'!AI$92</f>
        <v>182</v>
      </c>
      <c r="AJ69" s="18">
        <f>'ANS_RevData (AB)'!AJ$92</f>
        <v>165</v>
      </c>
      <c r="AK69" s="20">
        <f>'ANS_RevData (AB)'!AK$92</f>
        <v>203</v>
      </c>
      <c r="AL69" s="20">
        <f>'ANS_RevData (AB)'!AL$92</f>
        <v>227</v>
      </c>
      <c r="AM69" s="20">
        <f>'ANS_RevData (AB)'!AM$92</f>
        <v>249</v>
      </c>
      <c r="AN69" s="20">
        <f>'ANS_RevData (AB)'!AN$92</f>
        <v>275</v>
      </c>
      <c r="AO69" s="20">
        <f>'ANS_RevData (AB)'!AO$92</f>
        <v>302</v>
      </c>
      <c r="AP69" s="20">
        <f>'ANS_RevData (AB)'!AP$92</f>
        <v>332</v>
      </c>
      <c r="AQ69" s="20">
        <f>'ANS_RevData (AB)'!AQ$92</f>
        <v>365</v>
      </c>
      <c r="AR69" s="48">
        <f t="shared" si="91"/>
        <v>365</v>
      </c>
      <c r="AS69" s="19"/>
      <c r="AT69" s="20">
        <f>'ANS_RevData (AB)'!AR$92</f>
        <v>401</v>
      </c>
      <c r="AU69" s="20">
        <f>'ANS_RevData (AB)'!AS$92</f>
        <v>442</v>
      </c>
      <c r="AV69" s="20">
        <f>'ANS_RevData (AB)'!AT$92</f>
        <v>486</v>
      </c>
      <c r="AW69" s="20">
        <f>'ANS_RevData (AB)'!AU$92</f>
        <v>535</v>
      </c>
      <c r="AX69" s="20">
        <f>'ANS_RevData (AB)'!AV$92</f>
        <v>588</v>
      </c>
      <c r="AY69" s="20">
        <f>'ANS_RevData (AB)'!AW$92</f>
        <v>648</v>
      </c>
      <c r="AZ69" s="20">
        <f>'ANS_RevData (AB)'!AX$92</f>
        <v>713</v>
      </c>
      <c r="BA69" s="20">
        <f>'ANS_RevData (AB)'!AY$92</f>
        <v>784</v>
      </c>
      <c r="BB69" s="20">
        <f>'ANS_RevData (AB)'!AZ$92</f>
        <v>862</v>
      </c>
      <c r="BC69" s="20">
        <f>'ANS_RevData (AB)'!BA$92</f>
        <v>948</v>
      </c>
      <c r="BD69" s="20">
        <f>'ANS_RevData (AB)'!BB$92</f>
        <v>1043</v>
      </c>
      <c r="BE69" s="20">
        <f>'ANS_RevData (AB)'!BC$92</f>
        <v>1148</v>
      </c>
      <c r="BF69" s="48">
        <f t="shared" si="92"/>
        <v>1148</v>
      </c>
      <c r="BG69" s="19"/>
      <c r="BH69" s="20">
        <f>'ANS_RevData (AB)'!BD$92</f>
        <v>1262</v>
      </c>
      <c r="BI69" s="20">
        <f>'ANS_RevData (AB)'!BE$92</f>
        <v>1388</v>
      </c>
      <c r="BJ69" s="20">
        <f>'ANS_RevData (AB)'!BF$92</f>
        <v>1528</v>
      </c>
      <c r="BK69" s="20">
        <f>'ANS_RevData (AB)'!BG$92</f>
        <v>1681</v>
      </c>
      <c r="BL69" s="20">
        <f>'ANS_RevData (AB)'!BH$92</f>
        <v>1849</v>
      </c>
      <c r="BM69" s="20">
        <f>'ANS_RevData (AB)'!BI$92</f>
        <v>2034</v>
      </c>
      <c r="BN69" s="20">
        <f>'ANS_RevData (AB)'!BJ$92</f>
        <v>2237</v>
      </c>
      <c r="BO69" s="20">
        <f>'ANS_RevData (AB)'!BK$92</f>
        <v>2461</v>
      </c>
      <c r="BP69" s="20">
        <f>'ANS_RevData (AB)'!BL$92</f>
        <v>2707</v>
      </c>
      <c r="BQ69" s="20">
        <f>'ANS_RevData (AB)'!BM$92</f>
        <v>2978</v>
      </c>
      <c r="BR69" s="20">
        <f>'ANS_RevData (AB)'!BN$92</f>
        <v>3276</v>
      </c>
      <c r="BS69" s="20">
        <f>'ANS_RevData (AB)'!BO$92</f>
        <v>3604</v>
      </c>
      <c r="BT69" s="48">
        <f t="shared" si="93"/>
        <v>3604</v>
      </c>
    </row>
    <row r="70" spans="2:72" s="16" customFormat="1" ht="12.75" hidden="1" customHeight="1" outlineLevel="2" x14ac:dyDescent="0.2">
      <c r="B70" s="17" t="s">
        <v>11</v>
      </c>
      <c r="D70" s="18">
        <f>'ANS_RevData (AB)'!D$108</f>
        <v>0</v>
      </c>
      <c r="E70" s="18">
        <f>'ANS_RevData (AB)'!E$108</f>
        <v>0</v>
      </c>
      <c r="F70" s="18">
        <f>'ANS_RevData (AB)'!F$108</f>
        <v>0</v>
      </c>
      <c r="G70" s="18">
        <f>'ANS_RevData (AB)'!G$108</f>
        <v>0</v>
      </c>
      <c r="H70" s="18">
        <f>'ANS_RevData (AB)'!H$108</f>
        <v>0</v>
      </c>
      <c r="I70" s="18">
        <f>'ANS_RevData (AB)'!I$108</f>
        <v>0</v>
      </c>
      <c r="J70" s="18">
        <f>'ANS_RevData (AB)'!J$108</f>
        <v>0</v>
      </c>
      <c r="K70" s="18">
        <f>'ANS_RevData (AB)'!K$108</f>
        <v>0</v>
      </c>
      <c r="L70" s="18">
        <f>'ANS_RevData (AB)'!L$108</f>
        <v>0</v>
      </c>
      <c r="M70" s="18">
        <f>'ANS_RevData (AB)'!M$108</f>
        <v>0</v>
      </c>
      <c r="N70" s="18">
        <f>'ANS_RevData (AB)'!N$108</f>
        <v>0</v>
      </c>
      <c r="O70" s="18">
        <f>'ANS_RevData (AB)'!O$108</f>
        <v>0</v>
      </c>
      <c r="P70" s="19">
        <f t="shared" si="89"/>
        <v>0</v>
      </c>
      <c r="Q70" s="19"/>
      <c r="R70" s="18">
        <f>'ANS_RevData (AB)'!P$108</f>
        <v>0</v>
      </c>
      <c r="S70" s="18">
        <f>'ANS_RevData (AB)'!Q$108</f>
        <v>0</v>
      </c>
      <c r="T70" s="18">
        <f>'ANS_RevData (AB)'!R$108</f>
        <v>0</v>
      </c>
      <c r="U70" s="18">
        <f>'ANS_RevData (AB)'!S$108</f>
        <v>0</v>
      </c>
      <c r="V70" s="18">
        <f>'ANS_RevData (AB)'!T$108</f>
        <v>0</v>
      </c>
      <c r="W70" s="18">
        <f>'ANS_RevData (AB)'!U$108</f>
        <v>0</v>
      </c>
      <c r="X70" s="18">
        <f>'ANS_RevData (AB)'!V$108</f>
        <v>3</v>
      </c>
      <c r="Y70" s="18">
        <f>'ANS_RevData (AB)'!W$108</f>
        <v>44</v>
      </c>
      <c r="Z70" s="18">
        <f>'ANS_RevData (AB)'!X$108</f>
        <v>68</v>
      </c>
      <c r="AA70" s="18">
        <f>'ANS_RevData (AB)'!Y$108</f>
        <v>70</v>
      </c>
      <c r="AB70" s="18">
        <f>'ANS_RevData (AB)'!Z$108</f>
        <v>78</v>
      </c>
      <c r="AC70" s="18">
        <f>'ANS_RevData (AB)'!AA$108</f>
        <v>73</v>
      </c>
      <c r="AD70" s="19">
        <f t="shared" si="90"/>
        <v>73</v>
      </c>
      <c r="AE70" s="19"/>
      <c r="AF70" s="18">
        <f>'ANS_RevData (AB)'!AF$108</f>
        <v>85</v>
      </c>
      <c r="AG70" s="18">
        <f>'ANS_RevData (AB)'!AG$108</f>
        <v>84</v>
      </c>
      <c r="AH70" s="18">
        <f>'ANS_RevData (AB)'!AH$108</f>
        <v>100</v>
      </c>
      <c r="AI70" s="18">
        <f>'ANS_RevData (AB)'!AI$108</f>
        <v>107</v>
      </c>
      <c r="AJ70" s="18">
        <f>'ANS_RevData (AB)'!AJ$108</f>
        <v>99</v>
      </c>
      <c r="AK70" s="20">
        <f>'ANS_RevData (AB)'!AK$108</f>
        <v>123</v>
      </c>
      <c r="AL70" s="20">
        <f>'ANS_RevData (AB)'!AL$108</f>
        <v>141</v>
      </c>
      <c r="AM70" s="20">
        <f>'ANS_RevData (AB)'!AM$108</f>
        <v>161</v>
      </c>
      <c r="AN70" s="20">
        <f>'ANS_RevData (AB)'!AN$108</f>
        <v>186</v>
      </c>
      <c r="AO70" s="20">
        <f>'ANS_RevData (AB)'!AO$108</f>
        <v>214</v>
      </c>
      <c r="AP70" s="20">
        <f>'ANS_RevData (AB)'!AP$108</f>
        <v>246</v>
      </c>
      <c r="AQ70" s="20">
        <f>'ANS_RevData (AB)'!AQ$108</f>
        <v>283</v>
      </c>
      <c r="AR70" s="48">
        <f t="shared" si="91"/>
        <v>283</v>
      </c>
      <c r="AS70" s="19"/>
      <c r="AT70" s="20">
        <f>'ANS_RevData (AB)'!AR$108</f>
        <v>326</v>
      </c>
      <c r="AU70" s="20">
        <f>'ANS_RevData (AB)'!AS$108</f>
        <v>374</v>
      </c>
      <c r="AV70" s="20">
        <f>'ANS_RevData (AB)'!AT$108</f>
        <v>430</v>
      </c>
      <c r="AW70" s="20">
        <f>'ANS_RevData (AB)'!AU$108</f>
        <v>495</v>
      </c>
      <c r="AX70" s="20">
        <f>'ANS_RevData (AB)'!AV$108</f>
        <v>569</v>
      </c>
      <c r="AY70" s="20">
        <f>'ANS_RevData (AB)'!AW$108</f>
        <v>655</v>
      </c>
      <c r="AZ70" s="20">
        <f>'ANS_RevData (AB)'!AX$108</f>
        <v>752</v>
      </c>
      <c r="BA70" s="20">
        <f>'ANS_RevData (AB)'!AY$108</f>
        <v>865</v>
      </c>
      <c r="BB70" s="20">
        <f>'ANS_RevData (AB)'!AZ$108</f>
        <v>996</v>
      </c>
      <c r="BC70" s="20">
        <f>'ANS_RevData (AB)'!BA$108</f>
        <v>1145</v>
      </c>
      <c r="BD70" s="20">
        <f>'ANS_RevData (AB)'!BB$108</f>
        <v>1317</v>
      </c>
      <c r="BE70" s="20">
        <f>'ANS_RevData (AB)'!BC$108</f>
        <v>1514</v>
      </c>
      <c r="BF70" s="48">
        <f t="shared" si="92"/>
        <v>1514</v>
      </c>
      <c r="BG70" s="19"/>
      <c r="BH70" s="20">
        <f>'ANS_RevData (AB)'!BD$108</f>
        <v>1741</v>
      </c>
      <c r="BI70" s="20">
        <f>'ANS_RevData (AB)'!BE$108</f>
        <v>2003</v>
      </c>
      <c r="BJ70" s="20">
        <f>'ANS_RevData (AB)'!BF$108</f>
        <v>2158.1624999999999</v>
      </c>
      <c r="BK70" s="20">
        <f>'ANS_RevData (AB)'!BG$108</f>
        <v>2314.1999999999998</v>
      </c>
      <c r="BL70" s="20">
        <f>'ANS_RevData (AB)'!BH$108</f>
        <v>2481.6374999999998</v>
      </c>
      <c r="BM70" s="20">
        <f>'ANS_RevData (AB)'!BI$108</f>
        <v>2661.1875</v>
      </c>
      <c r="BN70" s="20">
        <f>'ANS_RevData (AB)'!BJ$108</f>
        <v>2853.5625</v>
      </c>
      <c r="BO70" s="20">
        <f>'ANS_RevData (AB)'!BK$108</f>
        <v>3059.4749999999999</v>
      </c>
      <c r="BP70" s="20">
        <f>'ANS_RevData (AB)'!BL$108</f>
        <v>3280.35</v>
      </c>
      <c r="BQ70" s="20">
        <f>'ANS_RevData (AB)'!BM$108</f>
        <v>3517.6124999999997</v>
      </c>
      <c r="BR70" s="20">
        <f>'ANS_RevData (AB)'!BN$108</f>
        <v>3771.9749999999999</v>
      </c>
      <c r="BS70" s="20">
        <f>'ANS_RevData (AB)'!BO$108</f>
        <v>4044.8624999999997</v>
      </c>
      <c r="BT70" s="48">
        <f t="shared" si="93"/>
        <v>4044.8624999999997</v>
      </c>
    </row>
    <row r="71" spans="2:72" s="16" customFormat="1" ht="12.75" hidden="1" customHeight="1" outlineLevel="3" x14ac:dyDescent="0.2">
      <c r="B71" s="17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9">
        <f t="shared" si="89"/>
        <v>0</v>
      </c>
      <c r="Q71" s="19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9">
        <f t="shared" si="90"/>
        <v>0</v>
      </c>
      <c r="AE71" s="19"/>
      <c r="AF71" s="18"/>
      <c r="AG71" s="18"/>
      <c r="AH71" s="18"/>
      <c r="AI71" s="18"/>
      <c r="AJ71" s="18"/>
      <c r="AK71" s="20"/>
      <c r="AL71" s="20"/>
      <c r="AM71" s="20"/>
      <c r="AN71" s="20"/>
      <c r="AO71" s="20"/>
      <c r="AP71" s="20"/>
      <c r="AQ71" s="20"/>
      <c r="AR71" s="48">
        <f t="shared" si="91"/>
        <v>0</v>
      </c>
      <c r="AS71" s="19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48">
        <f t="shared" si="92"/>
        <v>0</v>
      </c>
      <c r="BG71" s="19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48">
        <f t="shared" si="93"/>
        <v>0</v>
      </c>
    </row>
    <row r="72" spans="2:72" s="16" customFormat="1" ht="12.75" hidden="1" customHeight="1" outlineLevel="2" collapsed="1" x14ac:dyDescent="0.2">
      <c r="B72" s="17" t="s">
        <v>18</v>
      </c>
      <c r="D72" s="18">
        <f>'ANS_RevData (AB)'!D$124</f>
        <v>0</v>
      </c>
      <c r="E72" s="18">
        <f>'ANS_RevData (AB)'!E$124</f>
        <v>0</v>
      </c>
      <c r="F72" s="18">
        <f>'ANS_RevData (AB)'!F$124</f>
        <v>0</v>
      </c>
      <c r="G72" s="18">
        <f>'ANS_RevData (AB)'!G$124</f>
        <v>0</v>
      </c>
      <c r="H72" s="18">
        <f>'ANS_RevData (AB)'!H$124</f>
        <v>0</v>
      </c>
      <c r="I72" s="18">
        <f>'ANS_RevData (AB)'!I$124</f>
        <v>0</v>
      </c>
      <c r="J72" s="18">
        <f>'ANS_RevData (AB)'!J$124</f>
        <v>2</v>
      </c>
      <c r="K72" s="18">
        <f>'ANS_RevData (AB)'!K$124</f>
        <v>1</v>
      </c>
      <c r="L72" s="18">
        <f>'ANS_RevData (AB)'!L$124</f>
        <v>1</v>
      </c>
      <c r="M72" s="18">
        <f>'ANS_RevData (AB)'!M$124</f>
        <v>1</v>
      </c>
      <c r="N72" s="18">
        <f>'ANS_RevData (AB)'!N$124</f>
        <v>2</v>
      </c>
      <c r="O72" s="18">
        <f>'ANS_RevData (AB)'!O$124</f>
        <v>1</v>
      </c>
      <c r="P72" s="19">
        <f t="shared" si="89"/>
        <v>1</v>
      </c>
      <c r="Q72" s="19"/>
      <c r="R72" s="18">
        <f>'ANS_RevData (AB)'!P$124</f>
        <v>0</v>
      </c>
      <c r="S72" s="18">
        <f>'ANS_RevData (AB)'!Q$124</f>
        <v>0</v>
      </c>
      <c r="T72" s="18">
        <f>'ANS_RevData (AB)'!R$124</f>
        <v>0</v>
      </c>
      <c r="U72" s="18">
        <f>'ANS_RevData (AB)'!S$124</f>
        <v>1</v>
      </c>
      <c r="V72" s="18">
        <f>'ANS_RevData (AB)'!T$124</f>
        <v>0</v>
      </c>
      <c r="W72" s="18">
        <f>'ANS_RevData (AB)'!U$124</f>
        <v>1</v>
      </c>
      <c r="X72" s="18">
        <f>'ANS_RevData (AB)'!V$124</f>
        <v>6</v>
      </c>
      <c r="Y72" s="18">
        <f>'ANS_RevData (AB)'!W$124</f>
        <v>5</v>
      </c>
      <c r="Z72" s="18">
        <f>'ANS_RevData (AB)'!X$124</f>
        <v>10</v>
      </c>
      <c r="AA72" s="18">
        <f>'ANS_RevData (AB)'!Y$124</f>
        <v>6</v>
      </c>
      <c r="AB72" s="18">
        <f>'ANS_RevData (AB)'!Z$124</f>
        <v>16</v>
      </c>
      <c r="AC72" s="18">
        <f>'ANS_RevData (AB)'!AA$124</f>
        <v>8</v>
      </c>
      <c r="AD72" s="19">
        <f t="shared" si="90"/>
        <v>8</v>
      </c>
      <c r="AE72" s="19"/>
      <c r="AF72" s="18">
        <f>'ANS_RevData (AB)'!AF$124</f>
        <v>5</v>
      </c>
      <c r="AG72" s="18">
        <f>'ANS_RevData (AB)'!AG$124</f>
        <v>15</v>
      </c>
      <c r="AH72" s="18">
        <f>'ANS_RevData (AB)'!AH$124</f>
        <v>12</v>
      </c>
      <c r="AI72" s="18">
        <f>'ANS_RevData (AB)'!AI$124</f>
        <v>24</v>
      </c>
      <c r="AJ72" s="18">
        <f>'ANS_RevData (AB)'!AJ$124</f>
        <v>16</v>
      </c>
      <c r="AK72" s="20">
        <f>'ANS_RevData (AB)'!AK$124</f>
        <v>19</v>
      </c>
      <c r="AL72" s="20">
        <f>'ANS_RevData (AB)'!AL$124</f>
        <v>22</v>
      </c>
      <c r="AM72" s="20">
        <f>'ANS_RevData (AB)'!AM$124</f>
        <v>26</v>
      </c>
      <c r="AN72" s="20">
        <f>'ANS_RevData (AB)'!AN$124</f>
        <v>30</v>
      </c>
      <c r="AO72" s="20">
        <f>'ANS_RevData (AB)'!AO$124</f>
        <v>34</v>
      </c>
      <c r="AP72" s="20">
        <f>'ANS_RevData (AB)'!AP$124</f>
        <v>40</v>
      </c>
      <c r="AQ72" s="20">
        <f>'ANS_RevData (AB)'!AQ$124</f>
        <v>46</v>
      </c>
      <c r="AR72" s="48">
        <f t="shared" si="91"/>
        <v>46</v>
      </c>
      <c r="AS72" s="19"/>
      <c r="AT72" s="20">
        <f>'ANS_RevData (AB)'!AR$124</f>
        <v>53</v>
      </c>
      <c r="AU72" s="20">
        <f>'ANS_RevData (AB)'!AS$124</f>
        <v>61</v>
      </c>
      <c r="AV72" s="20">
        <f>'ANS_RevData (AB)'!AT$124</f>
        <v>70</v>
      </c>
      <c r="AW72" s="20">
        <f>'ANS_RevData (AB)'!AU$124</f>
        <v>81</v>
      </c>
      <c r="AX72" s="20">
        <f>'ANS_RevData (AB)'!AV$124</f>
        <v>94</v>
      </c>
      <c r="AY72" s="20">
        <f>'ANS_RevData (AB)'!AW$124</f>
        <v>108</v>
      </c>
      <c r="AZ72" s="20">
        <f>'ANS_RevData (AB)'!AX$124</f>
        <v>124</v>
      </c>
      <c r="BA72" s="20">
        <f>'ANS_RevData (AB)'!AY$124</f>
        <v>143</v>
      </c>
      <c r="BB72" s="20">
        <f>'ANS_RevData (AB)'!AZ$124</f>
        <v>165</v>
      </c>
      <c r="BC72" s="20">
        <f>'ANS_RevData (AB)'!BA$124</f>
        <v>189</v>
      </c>
      <c r="BD72" s="20">
        <f>'ANS_RevData (AB)'!BB$124</f>
        <v>218</v>
      </c>
      <c r="BE72" s="20">
        <f>'ANS_RevData (AB)'!BC$124</f>
        <v>250</v>
      </c>
      <c r="BF72" s="48">
        <f t="shared" si="92"/>
        <v>250</v>
      </c>
      <c r="BG72" s="19"/>
      <c r="BH72" s="20">
        <f>'ANS_RevData (AB)'!BD$124</f>
        <v>288</v>
      </c>
      <c r="BI72" s="20">
        <f>'ANS_RevData (AB)'!BE$124</f>
        <v>331</v>
      </c>
      <c r="BJ72" s="20">
        <f>'ANS_RevData (AB)'!BF$124</f>
        <v>381</v>
      </c>
      <c r="BK72" s="20">
        <f>'ANS_RevData (AB)'!BG$124</f>
        <v>437</v>
      </c>
      <c r="BL72" s="20">
        <f>'ANS_RevData (AB)'!BH$124</f>
        <v>503</v>
      </c>
      <c r="BM72" s="20">
        <f>'ANS_RevData (AB)'!BI$124</f>
        <v>579</v>
      </c>
      <c r="BN72" s="20">
        <f>'ANS_RevData (AB)'!BJ$124</f>
        <v>665</v>
      </c>
      <c r="BO72" s="20">
        <f>'ANS_RevData (AB)'!BK$124</f>
        <v>765</v>
      </c>
      <c r="BP72" s="20">
        <f>'ANS_RevData (AB)'!BL$124</f>
        <v>880</v>
      </c>
      <c r="BQ72" s="20">
        <f>'ANS_RevData (AB)'!BM$124</f>
        <v>1013</v>
      </c>
      <c r="BR72" s="20">
        <f>'ANS_RevData (AB)'!BN$124</f>
        <v>1165</v>
      </c>
      <c r="BS72" s="20">
        <f>'ANS_RevData (AB)'!BO$124</f>
        <v>1339</v>
      </c>
      <c r="BT72" s="48">
        <f t="shared" si="93"/>
        <v>1339</v>
      </c>
    </row>
    <row r="73" spans="2:72" ht="15" hidden="1" customHeight="1" outlineLevel="1" collapsed="1" x14ac:dyDescent="0.25">
      <c r="B73" s="11" t="s">
        <v>37</v>
      </c>
      <c r="D73" s="12">
        <f>'ANS_RevData (AB)'!D$140</f>
        <v>36</v>
      </c>
      <c r="E73" s="12">
        <f>'ANS_RevData (AB)'!E$140</f>
        <v>42</v>
      </c>
      <c r="F73" s="12">
        <f>'ANS_RevData (AB)'!F$140</f>
        <v>58</v>
      </c>
      <c r="G73" s="12">
        <f>'ANS_RevData (AB)'!G$140</f>
        <v>63</v>
      </c>
      <c r="H73" s="12">
        <f>'ANS_RevData (AB)'!H$140</f>
        <v>81</v>
      </c>
      <c r="I73" s="12">
        <f>'ANS_RevData (AB)'!I$140</f>
        <v>81</v>
      </c>
      <c r="J73" s="12">
        <f>'ANS_RevData (AB)'!J$140</f>
        <v>89</v>
      </c>
      <c r="K73" s="12">
        <f>'ANS_RevData (AB)'!K$140</f>
        <v>83</v>
      </c>
      <c r="L73" s="12">
        <f>'ANS_RevData (AB)'!L$140</f>
        <v>91</v>
      </c>
      <c r="M73" s="12">
        <f>'ANS_RevData (AB)'!M$140</f>
        <v>117</v>
      </c>
      <c r="N73" s="12">
        <f>'ANS_RevData (AB)'!N$140</f>
        <v>116</v>
      </c>
      <c r="O73" s="12">
        <f>'ANS_RevData (AB)'!O$140</f>
        <v>126</v>
      </c>
      <c r="P73" s="13">
        <f t="shared" si="89"/>
        <v>126</v>
      </c>
      <c r="Q73" s="13"/>
      <c r="R73" s="12">
        <f>'ANS_RevData (AB)'!P$140</f>
        <v>136</v>
      </c>
      <c r="S73" s="12">
        <f>'ANS_RevData (AB)'!Q$140</f>
        <v>179</v>
      </c>
      <c r="T73" s="12">
        <f>'ANS_RevData (AB)'!R$140</f>
        <v>196</v>
      </c>
      <c r="U73" s="12">
        <f>'ANS_RevData (AB)'!S$140</f>
        <v>187</v>
      </c>
      <c r="V73" s="12">
        <f>'ANS_RevData (AB)'!T$140</f>
        <v>202</v>
      </c>
      <c r="W73" s="12">
        <f>'ANS_RevData (AB)'!U$140</f>
        <v>241</v>
      </c>
      <c r="X73" s="12">
        <f>'ANS_RevData (AB)'!V$140</f>
        <v>276</v>
      </c>
      <c r="Y73" s="12">
        <f>'ANS_RevData (AB)'!W$140</f>
        <v>297</v>
      </c>
      <c r="Z73" s="12">
        <f>'ANS_RevData (AB)'!X$140</f>
        <v>312</v>
      </c>
      <c r="AA73" s="12">
        <f>'ANS_RevData (AB)'!Y$140</f>
        <v>326</v>
      </c>
      <c r="AB73" s="12">
        <f>'ANS_RevData (AB)'!Z$140</f>
        <v>315</v>
      </c>
      <c r="AC73" s="12">
        <f>'ANS_RevData (AB)'!AA$140</f>
        <v>317</v>
      </c>
      <c r="AD73" s="13">
        <f t="shared" si="90"/>
        <v>317</v>
      </c>
      <c r="AE73" s="13"/>
      <c r="AF73" s="12">
        <f>'ANS_RevData (AB)'!AF$140</f>
        <v>321</v>
      </c>
      <c r="AG73" s="12">
        <f>'ANS_RevData (AB)'!AG$140</f>
        <v>358</v>
      </c>
      <c r="AH73" s="12">
        <f>'ANS_RevData (AB)'!AH$140</f>
        <v>377</v>
      </c>
      <c r="AI73" s="12">
        <f>'ANS_RevData (AB)'!AI$140</f>
        <v>351</v>
      </c>
      <c r="AJ73" s="12">
        <f>'ANS_RevData (AB)'!AJ$140</f>
        <v>314</v>
      </c>
      <c r="AK73" s="14">
        <f>'ANS_RevData (AB)'!AK$140</f>
        <v>350</v>
      </c>
      <c r="AL73" s="14">
        <f>'ANS_RevData (AB)'!AL$140</f>
        <v>368</v>
      </c>
      <c r="AM73" s="14">
        <f>'ANS_RevData (AB)'!AM$140</f>
        <v>384</v>
      </c>
      <c r="AN73" s="14">
        <f>'ANS_RevData (AB)'!AN$140</f>
        <v>401</v>
      </c>
      <c r="AO73" s="14">
        <f>'ANS_RevData (AB)'!AO$140</f>
        <v>419</v>
      </c>
      <c r="AP73" s="14">
        <f>'ANS_RevData (AB)'!AP$140</f>
        <v>438</v>
      </c>
      <c r="AQ73" s="14">
        <f>'ANS_RevData (AB)'!AQ$140</f>
        <v>458</v>
      </c>
      <c r="AR73" s="47">
        <f t="shared" si="91"/>
        <v>458</v>
      </c>
      <c r="AS73" s="13"/>
      <c r="AT73" s="14">
        <f>'ANS_RevData (AB)'!AR$140</f>
        <v>478</v>
      </c>
      <c r="AU73" s="14">
        <f>'ANS_RevData (AB)'!AS$140</f>
        <v>500</v>
      </c>
      <c r="AV73" s="14">
        <f>'ANS_RevData (AB)'!AT$140</f>
        <v>523</v>
      </c>
      <c r="AW73" s="14">
        <f>'ANS_RevData (AB)'!AU$140</f>
        <v>546</v>
      </c>
      <c r="AX73" s="14">
        <f>'ANS_RevData (AB)'!AV$140</f>
        <v>571</v>
      </c>
      <c r="AY73" s="14">
        <f>'ANS_RevData (AB)'!AW$140</f>
        <v>596</v>
      </c>
      <c r="AZ73" s="14">
        <f>'ANS_RevData (AB)'!AX$140</f>
        <v>623</v>
      </c>
      <c r="BA73" s="14">
        <f>'ANS_RevData (AB)'!AY$140</f>
        <v>651</v>
      </c>
      <c r="BB73" s="14">
        <f>'ANS_RevData (AB)'!AZ$140</f>
        <v>681</v>
      </c>
      <c r="BC73" s="14">
        <f>'ANS_RevData (AB)'!BA$140</f>
        <v>712</v>
      </c>
      <c r="BD73" s="14">
        <f>'ANS_RevData (AB)'!BB$140</f>
        <v>744</v>
      </c>
      <c r="BE73" s="14">
        <f>'ANS_RevData (AB)'!BC$140</f>
        <v>777</v>
      </c>
      <c r="BF73" s="47">
        <f t="shared" si="92"/>
        <v>777</v>
      </c>
      <c r="BG73" s="13"/>
      <c r="BH73" s="14">
        <f>'ANS_RevData (AB)'!BD$140</f>
        <v>812</v>
      </c>
      <c r="BI73" s="14">
        <f>'ANS_RevData (AB)'!BE$140</f>
        <v>849</v>
      </c>
      <c r="BJ73" s="14">
        <f>'ANS_RevData (AB)'!BF$140</f>
        <v>887</v>
      </c>
      <c r="BK73" s="14">
        <f>'ANS_RevData (AB)'!BG$140</f>
        <v>927</v>
      </c>
      <c r="BL73" s="14">
        <f>'ANS_RevData (AB)'!BH$140</f>
        <v>968</v>
      </c>
      <c r="BM73" s="14">
        <f>'ANS_RevData (AB)'!BI$140</f>
        <v>1011</v>
      </c>
      <c r="BN73" s="14">
        <f>'ANS_RevData (AB)'!BJ$140</f>
        <v>1057</v>
      </c>
      <c r="BO73" s="14">
        <f>'ANS_RevData (AB)'!BK$140</f>
        <v>1105</v>
      </c>
      <c r="BP73" s="14">
        <f>'ANS_RevData (AB)'!BL$140</f>
        <v>1154</v>
      </c>
      <c r="BQ73" s="14">
        <f>'ANS_RevData (AB)'!BM$140</f>
        <v>1206</v>
      </c>
      <c r="BR73" s="14">
        <f>'ANS_RevData (AB)'!BN$140</f>
        <v>1261</v>
      </c>
      <c r="BS73" s="14">
        <f>'ANS_RevData (AB)'!BO$140</f>
        <v>1317</v>
      </c>
      <c r="BT73" s="47">
        <f t="shared" si="93"/>
        <v>1317</v>
      </c>
    </row>
    <row r="74" spans="2:72" ht="15" hidden="1" customHeight="1" outlineLevel="1" x14ac:dyDescent="0.25">
      <c r="B74" s="11" t="s">
        <v>38</v>
      </c>
      <c r="D74" s="12">
        <f>'ANS_RevData (AB)'!D$12</f>
        <v>7</v>
      </c>
      <c r="E74" s="12">
        <f>'ANS_RevData (AB)'!E$12</f>
        <v>8</v>
      </c>
      <c r="F74" s="12">
        <f>'ANS_RevData (AB)'!F$12</f>
        <v>17</v>
      </c>
      <c r="G74" s="12">
        <f>'ANS_RevData (AB)'!G$12</f>
        <v>22</v>
      </c>
      <c r="H74" s="12">
        <f>'ANS_RevData (AB)'!H$12</f>
        <v>26</v>
      </c>
      <c r="I74" s="12">
        <f>'ANS_RevData (AB)'!I$12</f>
        <v>32</v>
      </c>
      <c r="J74" s="12">
        <f>'ANS_RevData (AB)'!J$12</f>
        <v>29</v>
      </c>
      <c r="K74" s="12">
        <f>'ANS_RevData (AB)'!K$12</f>
        <v>27</v>
      </c>
      <c r="L74" s="12">
        <f>'ANS_RevData (AB)'!L$12</f>
        <v>21</v>
      </c>
      <c r="M74" s="12">
        <f>'ANS_RevData (AB)'!M$12</f>
        <v>29</v>
      </c>
      <c r="N74" s="12">
        <f>'ANS_RevData (AB)'!N$12</f>
        <v>23</v>
      </c>
      <c r="O74" s="12">
        <f>'ANS_RevData (AB)'!O$12</f>
        <v>30</v>
      </c>
      <c r="P74" s="13">
        <f t="shared" si="89"/>
        <v>30</v>
      </c>
      <c r="Q74" s="13"/>
      <c r="R74" s="12">
        <f>'ANS_RevData (AB)'!P$12</f>
        <v>29</v>
      </c>
      <c r="S74" s="12">
        <f>'ANS_RevData (AB)'!Q$12</f>
        <v>32</v>
      </c>
      <c r="T74" s="12">
        <f>'ANS_RevData (AB)'!R$12</f>
        <v>38</v>
      </c>
      <c r="U74" s="12">
        <f>'ANS_RevData (AB)'!S$12</f>
        <v>41</v>
      </c>
      <c r="V74" s="12">
        <f>'ANS_RevData (AB)'!T$12</f>
        <v>53</v>
      </c>
      <c r="W74" s="12">
        <f>'ANS_RevData (AB)'!U$12</f>
        <v>48</v>
      </c>
      <c r="X74" s="12">
        <f>'ANS_RevData (AB)'!V$12</f>
        <v>55</v>
      </c>
      <c r="Y74" s="12">
        <f>'ANS_RevData (AB)'!W$12</f>
        <v>55</v>
      </c>
      <c r="Z74" s="12">
        <f>'ANS_RevData (AB)'!X$12</f>
        <v>64</v>
      </c>
      <c r="AA74" s="12">
        <f>'ANS_RevData (AB)'!Y$12</f>
        <v>75</v>
      </c>
      <c r="AB74" s="12">
        <f>'ANS_RevData (AB)'!Z$12</f>
        <v>65</v>
      </c>
      <c r="AC74" s="12">
        <f>'ANS_RevData (AB)'!AA$12</f>
        <v>63</v>
      </c>
      <c r="AD74" s="13">
        <f t="shared" si="90"/>
        <v>63</v>
      </c>
      <c r="AE74" s="13"/>
      <c r="AF74" s="12">
        <f>'ANS_RevData (AB)'!AF$12</f>
        <v>69</v>
      </c>
      <c r="AG74" s="12">
        <f>'ANS_RevData (AB)'!AG$12</f>
        <v>76</v>
      </c>
      <c r="AH74" s="12">
        <f>'ANS_RevData (AB)'!AH$12</f>
        <v>75</v>
      </c>
      <c r="AI74" s="12">
        <f>'ANS_RevData (AB)'!AI$12</f>
        <v>74</v>
      </c>
      <c r="AJ74" s="12">
        <f>'ANS_RevData (AB)'!AJ$12</f>
        <v>64</v>
      </c>
      <c r="AK74" s="14">
        <f>'ANS_RevData (AB)'!AK$12</f>
        <v>76</v>
      </c>
      <c r="AL74" s="14">
        <f>'ANS_RevData (AB)'!AL$12</f>
        <v>81</v>
      </c>
      <c r="AM74" s="14">
        <f>'ANS_RevData (AB)'!AM$12</f>
        <v>87</v>
      </c>
      <c r="AN74" s="14">
        <f>'ANS_RevData (AB)'!AN$12</f>
        <v>93</v>
      </c>
      <c r="AO74" s="14">
        <f>'ANS_RevData (AB)'!AO$12</f>
        <v>100</v>
      </c>
      <c r="AP74" s="14">
        <f>'ANS_RevData (AB)'!AP$12</f>
        <v>106</v>
      </c>
      <c r="AQ74" s="14">
        <f>'ANS_RevData (AB)'!AQ$12</f>
        <v>114</v>
      </c>
      <c r="AR74" s="47">
        <f t="shared" si="91"/>
        <v>114</v>
      </c>
      <c r="AS74" s="13"/>
      <c r="AT74" s="14">
        <f>'ANS_RevData (AB)'!AR$12</f>
        <v>122</v>
      </c>
      <c r="AU74" s="14">
        <f>'ANS_RevData (AB)'!AS$12</f>
        <v>131</v>
      </c>
      <c r="AV74" s="14">
        <f>'ANS_RevData (AB)'!AT$12</f>
        <v>140</v>
      </c>
      <c r="AW74" s="14">
        <f>'ANS_RevData (AB)'!AU$12</f>
        <v>149</v>
      </c>
      <c r="AX74" s="14">
        <f>'ANS_RevData (AB)'!AV$12</f>
        <v>160</v>
      </c>
      <c r="AY74" s="14">
        <f>'ANS_RevData (AB)'!AW$12</f>
        <v>171</v>
      </c>
      <c r="AZ74" s="14">
        <f>'ANS_RevData (AB)'!AX$12</f>
        <v>183</v>
      </c>
      <c r="BA74" s="14">
        <f>'ANS_RevData (AB)'!AY$12</f>
        <v>195</v>
      </c>
      <c r="BB74" s="14">
        <f>'ANS_RevData (AB)'!AZ$12</f>
        <v>209</v>
      </c>
      <c r="BC74" s="14">
        <f>'ANS_RevData (AB)'!BA$12</f>
        <v>224</v>
      </c>
      <c r="BD74" s="14">
        <f>'ANS_RevData (AB)'!BB$12</f>
        <v>239</v>
      </c>
      <c r="BE74" s="14">
        <f>'ANS_RevData (AB)'!BC$12</f>
        <v>256</v>
      </c>
      <c r="BF74" s="47">
        <f t="shared" si="92"/>
        <v>256</v>
      </c>
      <c r="BG74" s="13"/>
      <c r="BH74" s="14">
        <f>'ANS_RevData (AB)'!BD$12</f>
        <v>274</v>
      </c>
      <c r="BI74" s="14">
        <f>'ANS_RevData (AB)'!BE$12</f>
        <v>293</v>
      </c>
      <c r="BJ74" s="14">
        <f>'ANS_RevData (AB)'!BF$12</f>
        <v>314</v>
      </c>
      <c r="BK74" s="14">
        <f>'ANS_RevData (AB)'!BG$12</f>
        <v>336</v>
      </c>
      <c r="BL74" s="14">
        <f>'ANS_RevData (AB)'!BH$12</f>
        <v>360</v>
      </c>
      <c r="BM74" s="14">
        <f>'ANS_RevData (AB)'!BI$12</f>
        <v>385</v>
      </c>
      <c r="BN74" s="14">
        <f>'ANS_RevData (AB)'!BJ$12</f>
        <v>411</v>
      </c>
      <c r="BO74" s="14">
        <f>'ANS_RevData (AB)'!BK$12</f>
        <v>440</v>
      </c>
      <c r="BP74" s="14">
        <f>'ANS_RevData (AB)'!BL$12</f>
        <v>471</v>
      </c>
      <c r="BQ74" s="14">
        <f>'ANS_RevData (AB)'!BM$12</f>
        <v>505</v>
      </c>
      <c r="BR74" s="14">
        <f>'ANS_RevData (AB)'!BN$12</f>
        <v>540</v>
      </c>
      <c r="BS74" s="14">
        <f>'ANS_RevData (AB)'!BO$12</f>
        <v>578</v>
      </c>
      <c r="BT74" s="47">
        <f t="shared" si="93"/>
        <v>578</v>
      </c>
    </row>
    <row r="75" spans="2:72" ht="15" hidden="1" customHeight="1" outlineLevel="1" x14ac:dyDescent="0.25">
      <c r="P75" s="1"/>
      <c r="Q75" s="1"/>
      <c r="AD75" s="1"/>
      <c r="AE75" s="1"/>
      <c r="AR75" s="49"/>
      <c r="AS75" s="1"/>
      <c r="BF75" s="49"/>
      <c r="BG75" s="1"/>
      <c r="BT75" s="49"/>
    </row>
    <row r="76" spans="2:72" ht="15" hidden="1" customHeight="1" outlineLevel="1" x14ac:dyDescent="0.25">
      <c r="B76" s="6" t="s">
        <v>45</v>
      </c>
      <c r="D76" s="7">
        <f t="shared" ref="D76:P76" si="94">SUBTOTAL(4,D77:D85)</f>
        <v>46</v>
      </c>
      <c r="E76" s="7">
        <f t="shared" si="94"/>
        <v>45</v>
      </c>
      <c r="F76" s="7">
        <f t="shared" si="94"/>
        <v>62</v>
      </c>
      <c r="G76" s="7">
        <f t="shared" si="94"/>
        <v>78</v>
      </c>
      <c r="H76" s="7">
        <f t="shared" si="94"/>
        <v>85</v>
      </c>
      <c r="I76" s="7">
        <f t="shared" si="94"/>
        <v>101</v>
      </c>
      <c r="J76" s="7">
        <f t="shared" si="94"/>
        <v>102</v>
      </c>
      <c r="K76" s="7">
        <f t="shared" si="94"/>
        <v>118</v>
      </c>
      <c r="L76" s="7">
        <f t="shared" si="94"/>
        <v>123</v>
      </c>
      <c r="M76" s="7">
        <f t="shared" si="94"/>
        <v>119</v>
      </c>
      <c r="N76" s="7">
        <f t="shared" si="94"/>
        <v>118</v>
      </c>
      <c r="O76" s="7">
        <f t="shared" si="94"/>
        <v>114</v>
      </c>
      <c r="P76" s="8">
        <f t="shared" si="94"/>
        <v>114</v>
      </c>
      <c r="Q76" s="8"/>
      <c r="R76" s="7">
        <f t="shared" ref="R76:AD76" si="95">SUBTOTAL(4,R77:R85)</f>
        <v>129</v>
      </c>
      <c r="S76" s="7">
        <f t="shared" si="95"/>
        <v>128</v>
      </c>
      <c r="T76" s="7">
        <f t="shared" si="95"/>
        <v>125</v>
      </c>
      <c r="U76" s="7">
        <f t="shared" si="95"/>
        <v>130</v>
      </c>
      <c r="V76" s="7">
        <f t="shared" si="95"/>
        <v>147</v>
      </c>
      <c r="W76" s="7">
        <f t="shared" si="95"/>
        <v>144</v>
      </c>
      <c r="X76" s="7">
        <f t="shared" si="95"/>
        <v>151</v>
      </c>
      <c r="Y76" s="7">
        <f t="shared" si="95"/>
        <v>147</v>
      </c>
      <c r="Z76" s="7">
        <f t="shared" si="95"/>
        <v>148</v>
      </c>
      <c r="AA76" s="7">
        <f t="shared" si="95"/>
        <v>153</v>
      </c>
      <c r="AB76" s="7">
        <f t="shared" si="95"/>
        <v>158</v>
      </c>
      <c r="AC76" s="7">
        <f t="shared" si="95"/>
        <v>169</v>
      </c>
      <c r="AD76" s="8">
        <f t="shared" si="95"/>
        <v>169</v>
      </c>
      <c r="AE76" s="8"/>
      <c r="AF76" s="7">
        <f t="shared" ref="AF76:AR76" si="96">SUBTOTAL(4,AF77:AF85)</f>
        <v>159</v>
      </c>
      <c r="AG76" s="7">
        <f t="shared" si="96"/>
        <v>156</v>
      </c>
      <c r="AH76" s="7">
        <f t="shared" si="96"/>
        <v>202</v>
      </c>
      <c r="AI76" s="7">
        <f t="shared" si="96"/>
        <v>208</v>
      </c>
      <c r="AJ76" s="7">
        <f t="shared" si="96"/>
        <v>214</v>
      </c>
      <c r="AK76" s="9">
        <f t="shared" si="96"/>
        <v>220</v>
      </c>
      <c r="AL76" s="9">
        <f t="shared" si="96"/>
        <v>226</v>
      </c>
      <c r="AM76" s="9">
        <f t="shared" si="96"/>
        <v>232</v>
      </c>
      <c r="AN76" s="9">
        <f t="shared" si="96"/>
        <v>239</v>
      </c>
      <c r="AO76" s="9">
        <f t="shared" si="96"/>
        <v>246</v>
      </c>
      <c r="AP76" s="9">
        <f t="shared" si="96"/>
        <v>253</v>
      </c>
      <c r="AQ76" s="9">
        <f t="shared" si="96"/>
        <v>260</v>
      </c>
      <c r="AR76" s="10">
        <f t="shared" si="96"/>
        <v>260</v>
      </c>
      <c r="AS76" s="8"/>
      <c r="AT76" s="9">
        <f t="shared" ref="AT76:BF76" si="97">SUBTOTAL(4,AT77:AT85)</f>
        <v>267</v>
      </c>
      <c r="AU76" s="9">
        <f t="shared" si="97"/>
        <v>275</v>
      </c>
      <c r="AV76" s="9">
        <f t="shared" si="97"/>
        <v>283</v>
      </c>
      <c r="AW76" s="9">
        <f t="shared" si="97"/>
        <v>291</v>
      </c>
      <c r="AX76" s="9">
        <f t="shared" si="97"/>
        <v>300</v>
      </c>
      <c r="AY76" s="9">
        <f t="shared" si="97"/>
        <v>309.22499999999997</v>
      </c>
      <c r="AZ76" s="9">
        <f t="shared" si="97"/>
        <v>317.77499999999998</v>
      </c>
      <c r="BA76" s="9">
        <f t="shared" si="97"/>
        <v>327.03749999999997</v>
      </c>
      <c r="BB76" s="9">
        <f t="shared" si="97"/>
        <v>336.3</v>
      </c>
      <c r="BC76" s="9">
        <f t="shared" si="97"/>
        <v>345.5625</v>
      </c>
      <c r="BD76" s="9">
        <f t="shared" si="97"/>
        <v>355.53749999999997</v>
      </c>
      <c r="BE76" s="9">
        <f t="shared" si="97"/>
        <v>365.51249999999999</v>
      </c>
      <c r="BF76" s="10">
        <f t="shared" si="97"/>
        <v>365.51249999999999</v>
      </c>
      <c r="BG76" s="8"/>
      <c r="BH76" s="9">
        <f t="shared" ref="BH76:BT76" si="98">SUBTOTAL(4,BH77:BH85)</f>
        <v>376.2</v>
      </c>
      <c r="BI76" s="9">
        <f t="shared" si="98"/>
        <v>386.88749999999999</v>
      </c>
      <c r="BJ76" s="9">
        <f t="shared" si="98"/>
        <v>398.28749999999997</v>
      </c>
      <c r="BK76" s="9">
        <f t="shared" si="98"/>
        <v>409.6875</v>
      </c>
      <c r="BL76" s="9">
        <f t="shared" si="98"/>
        <v>421.08749999999998</v>
      </c>
      <c r="BM76" s="9">
        <f t="shared" si="98"/>
        <v>433.2</v>
      </c>
      <c r="BN76" s="9">
        <f t="shared" si="98"/>
        <v>445.3125</v>
      </c>
      <c r="BO76" s="9">
        <f t="shared" si="98"/>
        <v>458.13749999999999</v>
      </c>
      <c r="BP76" s="9">
        <f t="shared" si="98"/>
        <v>470.96249999999998</v>
      </c>
      <c r="BQ76" s="9">
        <f t="shared" si="98"/>
        <v>484.5</v>
      </c>
      <c r="BR76" s="9">
        <f t="shared" si="98"/>
        <v>498.03749999999997</v>
      </c>
      <c r="BS76" s="9">
        <f t="shared" si="98"/>
        <v>512.28750000000002</v>
      </c>
      <c r="BT76" s="10">
        <f t="shared" si="98"/>
        <v>512.28750000000002</v>
      </c>
    </row>
    <row r="77" spans="2:72" ht="15" hidden="1" customHeight="1" outlineLevel="1" x14ac:dyDescent="0.25">
      <c r="B77" s="11" t="s">
        <v>35</v>
      </c>
      <c r="D77" s="12">
        <f>SUM('ANS_RevData (EN)'!D$28,'ANS_RevData (EN)'!D$44)</f>
        <v>4</v>
      </c>
      <c r="E77" s="12">
        <f>SUM('ANS_RevData (EN)'!E$28,'ANS_RevData (EN)'!E$44)</f>
        <v>12</v>
      </c>
      <c r="F77" s="12">
        <f>SUM('ANS_RevData (EN)'!F$28,'ANS_RevData (EN)'!F$44)</f>
        <v>15</v>
      </c>
      <c r="G77" s="12">
        <f>SUM('ANS_RevData (EN)'!G$28,'ANS_RevData (EN)'!G$44)</f>
        <v>5</v>
      </c>
      <c r="H77" s="12">
        <f>SUM('ANS_RevData (EN)'!H$28,'ANS_RevData (EN)'!H$44)</f>
        <v>8</v>
      </c>
      <c r="I77" s="12">
        <f>SUM('ANS_RevData (EN)'!I$28,'ANS_RevData (EN)'!I$44)</f>
        <v>12</v>
      </c>
      <c r="J77" s="12">
        <f>SUM('ANS_RevData (EN)'!J$28,'ANS_RevData (EN)'!J$44)</f>
        <v>26</v>
      </c>
      <c r="K77" s="12">
        <f>SUM('ANS_RevData (EN)'!K$28,'ANS_RevData (EN)'!K$44)</f>
        <v>22</v>
      </c>
      <c r="L77" s="12">
        <f>SUM('ANS_RevData (EN)'!L$28,'ANS_RevData (EN)'!L$44)</f>
        <v>33</v>
      </c>
      <c r="M77" s="12">
        <f>SUM('ANS_RevData (EN)'!M$28,'ANS_RevData (EN)'!M$44)</f>
        <v>20</v>
      </c>
      <c r="N77" s="12">
        <f>SUM('ANS_RevData (EN)'!N$28,'ANS_RevData (EN)'!N$44)</f>
        <v>32</v>
      </c>
      <c r="O77" s="12">
        <f>SUM('ANS_RevData (EN)'!O$28,'ANS_RevData (EN)'!O$44)</f>
        <v>22</v>
      </c>
      <c r="P77" s="13">
        <f t="shared" ref="P77:P85" si="99">O77</f>
        <v>22</v>
      </c>
      <c r="Q77" s="13"/>
      <c r="R77" s="12">
        <f>SUM('ANS_RevData (EN)'!P$28,'ANS_RevData (EN)'!P$44)</f>
        <v>19</v>
      </c>
      <c r="S77" s="12">
        <f>SUM('ANS_RevData (EN)'!Q$28,'ANS_RevData (EN)'!Q$44)</f>
        <v>31</v>
      </c>
      <c r="T77" s="12">
        <f>SUM('ANS_RevData (EN)'!R$28,'ANS_RevData (EN)'!R$44)</f>
        <v>29</v>
      </c>
      <c r="U77" s="12">
        <f>SUM('ANS_RevData (EN)'!S$28,'ANS_RevData (EN)'!S$44)</f>
        <v>32</v>
      </c>
      <c r="V77" s="12">
        <f>SUM('ANS_RevData (EN)'!T$28,'ANS_RevData (EN)'!T$44)</f>
        <v>35</v>
      </c>
      <c r="W77" s="12">
        <f>SUM('ANS_RevData (EN)'!U$28,'ANS_RevData (EN)'!U$44)</f>
        <v>33</v>
      </c>
      <c r="X77" s="12">
        <f>SUM('ANS_RevData (EN)'!V$28,'ANS_RevData (EN)'!V$44)</f>
        <v>48</v>
      </c>
      <c r="Y77" s="12">
        <f>SUM('ANS_RevData (EN)'!W$28,'ANS_RevData (EN)'!W$44)</f>
        <v>47</v>
      </c>
      <c r="Z77" s="12">
        <f>SUM('ANS_RevData (EN)'!X$28,'ANS_RevData (EN)'!X$44)</f>
        <v>66</v>
      </c>
      <c r="AA77" s="12">
        <f>SUM('ANS_RevData (EN)'!Y$28,'ANS_RevData (EN)'!Y$44)</f>
        <v>72</v>
      </c>
      <c r="AB77" s="12">
        <f>SUM('ANS_RevData (EN)'!Z$28,'ANS_RevData (EN)'!Z$44)</f>
        <v>73</v>
      </c>
      <c r="AC77" s="12">
        <f>SUM('ANS_RevData (EN)'!AA$28,'ANS_RevData (EN)'!AA$44)</f>
        <v>60</v>
      </c>
      <c r="AD77" s="13">
        <f t="shared" ref="AD77:AD85" si="100">AC77</f>
        <v>60</v>
      </c>
      <c r="AE77" s="13"/>
      <c r="AF77" s="12">
        <f>SUM('ANS_RevData (EN)'!AF$28,'ANS_RevData (EN)'!AF$44)</f>
        <v>54</v>
      </c>
      <c r="AG77" s="12">
        <f>SUM('ANS_RevData (EN)'!AG$28,'ANS_RevData (EN)'!AG$44)</f>
        <v>68</v>
      </c>
      <c r="AH77" s="12">
        <f>SUM('ANS_RevData (EN)'!AH$28,'ANS_RevData (EN)'!AH$44)</f>
        <v>82</v>
      </c>
      <c r="AI77" s="12">
        <f>SUM('ANS_RevData (EN)'!AI$28,'ANS_RevData (EN)'!AI$44)</f>
        <v>46</v>
      </c>
      <c r="AJ77" s="12">
        <f>SUM('ANS_RevData (EN)'!AJ$28,'ANS_RevData (EN)'!AJ$44)</f>
        <v>41</v>
      </c>
      <c r="AK77" s="14">
        <f>SUM('ANS_RevData (EN)'!AK$28,'ANS_RevData (EN)'!AK$44)</f>
        <v>49</v>
      </c>
      <c r="AL77" s="14">
        <f>SUM('ANS_RevData (EN)'!AL$28,'ANS_RevData (EN)'!AL$44)</f>
        <v>57</v>
      </c>
      <c r="AM77" s="14">
        <f>SUM('ANS_RevData (EN)'!AM$28,'ANS_RevData (EN)'!AM$44)</f>
        <v>65</v>
      </c>
      <c r="AN77" s="14">
        <f>SUM('ANS_RevData (EN)'!AN$28,'ANS_RevData (EN)'!AN$44)</f>
        <v>75</v>
      </c>
      <c r="AO77" s="14">
        <f>SUM('ANS_RevData (EN)'!AO$28,'ANS_RevData (EN)'!AO$44)</f>
        <v>86</v>
      </c>
      <c r="AP77" s="14">
        <f>SUM('ANS_RevData (EN)'!AP$28,'ANS_RevData (EN)'!AP$44)</f>
        <v>98</v>
      </c>
      <c r="AQ77" s="14">
        <f>SUM('ANS_RevData (EN)'!AQ$28,'ANS_RevData (EN)'!AQ$44)</f>
        <v>113</v>
      </c>
      <c r="AR77" s="47">
        <f t="shared" ref="AR77:AR85" si="101">AQ77</f>
        <v>113</v>
      </c>
      <c r="AS77" s="13"/>
      <c r="AT77" s="14">
        <f>SUM('ANS_RevData (EN)'!AR$28,'ANS_RevData (EN)'!AR$44)</f>
        <v>129</v>
      </c>
      <c r="AU77" s="14">
        <f>SUM('ANS_RevData (EN)'!AS$28,'ANS_RevData (EN)'!AS$44)</f>
        <v>148</v>
      </c>
      <c r="AV77" s="14">
        <f>SUM('ANS_RevData (EN)'!AT$28,'ANS_RevData (EN)'!AT$44)</f>
        <v>169</v>
      </c>
      <c r="AW77" s="14">
        <f>SUM('ANS_RevData (EN)'!AU$28,'ANS_RevData (EN)'!AU$44)</f>
        <v>195</v>
      </c>
      <c r="AX77" s="14">
        <f>SUM('ANS_RevData (EN)'!AV$28,'ANS_RevData (EN)'!AV$44)</f>
        <v>223</v>
      </c>
      <c r="AY77" s="14">
        <f>SUM('ANS_RevData (EN)'!AW$28,'ANS_RevData (EN)'!AW$44)</f>
        <v>257</v>
      </c>
      <c r="AZ77" s="14">
        <f>SUM('ANS_RevData (EN)'!AX$28,'ANS_RevData (EN)'!AX$44)</f>
        <v>294</v>
      </c>
      <c r="BA77" s="14">
        <f>SUM('ANS_RevData (EN)'!AY$28,'ANS_RevData (EN)'!AY$44)</f>
        <v>311.82499999999999</v>
      </c>
      <c r="BB77" s="14">
        <f>SUM('ANS_RevData (EN)'!AZ$28,'ANS_RevData (EN)'!AZ$44)</f>
        <v>320.60000000000002</v>
      </c>
      <c r="BC77" s="14">
        <f>SUM('ANS_RevData (EN)'!BA$28,'ANS_RevData (EN)'!BA$44)</f>
        <v>329.375</v>
      </c>
      <c r="BD77" s="14">
        <f>SUM('ANS_RevData (EN)'!BB$28,'ANS_RevData (EN)'!BB$44)</f>
        <v>338.82499999999999</v>
      </c>
      <c r="BE77" s="14">
        <f>SUM('ANS_RevData (EN)'!BC$28,'ANS_RevData (EN)'!BC$44)</f>
        <v>348.27500000000003</v>
      </c>
      <c r="BF77" s="47">
        <f t="shared" ref="BF77:BF85" si="102">BE77</f>
        <v>348.27500000000003</v>
      </c>
      <c r="BG77" s="13"/>
      <c r="BH77" s="14">
        <f>SUM('ANS_RevData (EN)'!BD$28,'ANS_RevData (EN)'!BD$44)</f>
        <v>358.40000000000003</v>
      </c>
      <c r="BI77" s="14">
        <f>SUM('ANS_RevData (EN)'!BE$28,'ANS_RevData (EN)'!BE$44)</f>
        <v>368.52500000000003</v>
      </c>
      <c r="BJ77" s="14">
        <f>SUM('ANS_RevData (EN)'!BF$28,'ANS_RevData (EN)'!BF$44)</f>
        <v>379.32499999999999</v>
      </c>
      <c r="BK77" s="14">
        <f>SUM('ANS_RevData (EN)'!BG$28,'ANS_RevData (EN)'!BG$44)</f>
        <v>390.125</v>
      </c>
      <c r="BL77" s="14">
        <f>SUM('ANS_RevData (EN)'!BH$28,'ANS_RevData (EN)'!BH$44)</f>
        <v>400.92500000000001</v>
      </c>
      <c r="BM77" s="14">
        <f>SUM('ANS_RevData (EN)'!BI$28,'ANS_RevData (EN)'!BI$44)</f>
        <v>412.40000000000003</v>
      </c>
      <c r="BN77" s="14">
        <f>SUM('ANS_RevData (EN)'!BJ$28,'ANS_RevData (EN)'!BJ$44)</f>
        <v>423.875</v>
      </c>
      <c r="BO77" s="14">
        <f>SUM('ANS_RevData (EN)'!BK$28,'ANS_RevData (EN)'!BK$44)</f>
        <v>436.02500000000003</v>
      </c>
      <c r="BP77" s="14">
        <f>SUM('ANS_RevData (EN)'!BL$28,'ANS_RevData (EN)'!BL$44)</f>
        <v>448.17500000000001</v>
      </c>
      <c r="BQ77" s="14">
        <f>SUM('ANS_RevData (EN)'!BM$28,'ANS_RevData (EN)'!BM$44)</f>
        <v>461</v>
      </c>
      <c r="BR77" s="14">
        <f>SUM('ANS_RevData (EN)'!BN$28,'ANS_RevData (EN)'!BN$44)</f>
        <v>473.82499999999999</v>
      </c>
      <c r="BS77" s="14">
        <f>SUM('ANS_RevData (EN)'!BO$28,'ANS_RevData (EN)'!BO$44)</f>
        <v>487.32499999999999</v>
      </c>
      <c r="BT77" s="47">
        <f t="shared" ref="BT77:BT85" si="103">BS77</f>
        <v>487.32499999999999</v>
      </c>
    </row>
    <row r="78" spans="2:72" ht="15" hidden="1" customHeight="1" outlineLevel="1" x14ac:dyDescent="0.25">
      <c r="B78" s="11" t="s">
        <v>40</v>
      </c>
      <c r="D78" s="12">
        <f>'ANS_RevData (EN)'!D$60</f>
        <v>24</v>
      </c>
      <c r="E78" s="12">
        <f>'ANS_RevData (EN)'!E$60</f>
        <v>37</v>
      </c>
      <c r="F78" s="12">
        <f>'ANS_RevData (EN)'!F$60</f>
        <v>46</v>
      </c>
      <c r="G78" s="12">
        <f>'ANS_RevData (EN)'!G$60</f>
        <v>64</v>
      </c>
      <c r="H78" s="12">
        <f>'ANS_RevData (EN)'!H$60</f>
        <v>79</v>
      </c>
      <c r="I78" s="12">
        <f>'ANS_RevData (EN)'!I$60</f>
        <v>87</v>
      </c>
      <c r="J78" s="12">
        <f>'ANS_RevData (EN)'!J$60</f>
        <v>91</v>
      </c>
      <c r="K78" s="12">
        <f>'ANS_RevData (EN)'!K$60</f>
        <v>91</v>
      </c>
      <c r="L78" s="12">
        <f>'ANS_RevData (EN)'!L$60</f>
        <v>95</v>
      </c>
      <c r="M78" s="12">
        <f>'ANS_RevData (EN)'!M$60</f>
        <v>93</v>
      </c>
      <c r="N78" s="12">
        <f>'ANS_RevData (EN)'!N$60</f>
        <v>99</v>
      </c>
      <c r="O78" s="12">
        <f>'ANS_RevData (EN)'!O$60</f>
        <v>97</v>
      </c>
      <c r="P78" s="13">
        <f t="shared" si="99"/>
        <v>97</v>
      </c>
      <c r="Q78" s="13"/>
      <c r="R78" s="12">
        <f>'ANS_RevData (EN)'!P$60</f>
        <v>91</v>
      </c>
      <c r="S78" s="12">
        <f>'ANS_RevData (EN)'!Q$60</f>
        <v>84</v>
      </c>
      <c r="T78" s="12">
        <f>'ANS_RevData (EN)'!R$60</f>
        <v>87</v>
      </c>
      <c r="U78" s="12">
        <f>'ANS_RevData (EN)'!S$60</f>
        <v>93</v>
      </c>
      <c r="V78" s="12">
        <f>'ANS_RevData (EN)'!T$60</f>
        <v>102</v>
      </c>
      <c r="W78" s="12">
        <f>'ANS_RevData (EN)'!U$60</f>
        <v>106</v>
      </c>
      <c r="X78" s="12">
        <f>'ANS_RevData (EN)'!V$60</f>
        <v>107</v>
      </c>
      <c r="Y78" s="12">
        <f>'ANS_RevData (EN)'!W$60</f>
        <v>102</v>
      </c>
      <c r="Z78" s="12">
        <f>'ANS_RevData (EN)'!X$60</f>
        <v>104</v>
      </c>
      <c r="AA78" s="12">
        <f>'ANS_RevData (EN)'!Y$60</f>
        <v>106</v>
      </c>
      <c r="AB78" s="12">
        <f>'ANS_RevData (EN)'!Z$60</f>
        <v>113</v>
      </c>
      <c r="AC78" s="12">
        <f>'ANS_RevData (EN)'!AA$60</f>
        <v>117</v>
      </c>
      <c r="AD78" s="13">
        <f t="shared" si="100"/>
        <v>117</v>
      </c>
      <c r="AE78" s="13"/>
      <c r="AF78" s="12">
        <f>'ANS_RevData (EN)'!AF$60</f>
        <v>117</v>
      </c>
      <c r="AG78" s="12">
        <f>'ANS_RevData (EN)'!AG$60</f>
        <v>117</v>
      </c>
      <c r="AH78" s="12">
        <f>'ANS_RevData (EN)'!AH$60</f>
        <v>202</v>
      </c>
      <c r="AI78" s="12">
        <f>'ANS_RevData (EN)'!AI$60</f>
        <v>208</v>
      </c>
      <c r="AJ78" s="12">
        <f>'ANS_RevData (EN)'!AJ$60</f>
        <v>214</v>
      </c>
      <c r="AK78" s="14">
        <f>'ANS_RevData (EN)'!AK$60</f>
        <v>220</v>
      </c>
      <c r="AL78" s="14">
        <f>'ANS_RevData (EN)'!AL$60</f>
        <v>226</v>
      </c>
      <c r="AM78" s="14">
        <f>'ANS_RevData (EN)'!AM$60</f>
        <v>232</v>
      </c>
      <c r="AN78" s="14">
        <f>'ANS_RevData (EN)'!AN$60</f>
        <v>239</v>
      </c>
      <c r="AO78" s="14">
        <f>'ANS_RevData (EN)'!AO$60</f>
        <v>246</v>
      </c>
      <c r="AP78" s="14">
        <f>'ANS_RevData (EN)'!AP$60</f>
        <v>253</v>
      </c>
      <c r="AQ78" s="14">
        <f>'ANS_RevData (EN)'!AQ$60</f>
        <v>260</v>
      </c>
      <c r="AR78" s="47">
        <f t="shared" si="101"/>
        <v>260</v>
      </c>
      <c r="AS78" s="13"/>
      <c r="AT78" s="14">
        <f>'ANS_RevData (EN)'!AR$60</f>
        <v>267</v>
      </c>
      <c r="AU78" s="14">
        <f>'ANS_RevData (EN)'!AS$60</f>
        <v>275</v>
      </c>
      <c r="AV78" s="14">
        <f>'ANS_RevData (EN)'!AT$60</f>
        <v>283</v>
      </c>
      <c r="AW78" s="14">
        <f>'ANS_RevData (EN)'!AU$60</f>
        <v>291</v>
      </c>
      <c r="AX78" s="14">
        <f>'ANS_RevData (EN)'!AV$60</f>
        <v>300</v>
      </c>
      <c r="AY78" s="14">
        <f>'ANS_RevData (EN)'!AW$60</f>
        <v>308</v>
      </c>
      <c r="AZ78" s="14">
        <f>'ANS_RevData (EN)'!AX$60</f>
        <v>317</v>
      </c>
      <c r="BA78" s="14">
        <f>'ANS_RevData (EN)'!AY$60</f>
        <v>325</v>
      </c>
      <c r="BB78" s="14">
        <f>'ANS_RevData (EN)'!AZ$60</f>
        <v>335</v>
      </c>
      <c r="BC78" s="14">
        <f>'ANS_RevData (EN)'!BA$60</f>
        <v>344</v>
      </c>
      <c r="BD78" s="14">
        <f>'ANS_RevData (EN)'!BB$60</f>
        <v>353</v>
      </c>
      <c r="BE78" s="14">
        <f>'ANS_RevData (EN)'!BC$60</f>
        <v>364</v>
      </c>
      <c r="BF78" s="47">
        <f t="shared" si="102"/>
        <v>364</v>
      </c>
      <c r="BG78" s="13"/>
      <c r="BH78" s="14">
        <f>'ANS_RevData (EN)'!BD$60</f>
        <v>374</v>
      </c>
      <c r="BI78" s="14">
        <f>'ANS_RevData (EN)'!BE$60</f>
        <v>385</v>
      </c>
      <c r="BJ78" s="14">
        <f>'ANS_RevData (EN)'!BF$60</f>
        <v>396</v>
      </c>
      <c r="BK78" s="14">
        <f>'ANS_RevData (EN)'!BG$60</f>
        <v>407</v>
      </c>
      <c r="BL78" s="14">
        <f>'ANS_RevData (EN)'!BH$60</f>
        <v>419</v>
      </c>
      <c r="BM78" s="14">
        <f>'ANS_RevData (EN)'!BI$60</f>
        <v>431</v>
      </c>
      <c r="BN78" s="14">
        <f>'ANS_RevData (EN)'!BJ$60</f>
        <v>443</v>
      </c>
      <c r="BO78" s="14">
        <f>'ANS_RevData (EN)'!BK$60</f>
        <v>455</v>
      </c>
      <c r="BP78" s="14">
        <f>'ANS_RevData (EN)'!BL$60</f>
        <v>469</v>
      </c>
      <c r="BQ78" s="14">
        <f>'ANS_RevData (EN)'!BM$60</f>
        <v>482</v>
      </c>
      <c r="BR78" s="14">
        <f>'ANS_RevData (EN)'!BN$60</f>
        <v>495</v>
      </c>
      <c r="BS78" s="14">
        <f>'ANS_RevData (EN)'!BO$60</f>
        <v>509</v>
      </c>
      <c r="BT78" s="47">
        <f t="shared" si="103"/>
        <v>509</v>
      </c>
    </row>
    <row r="79" spans="2:72" s="16" customFormat="1" ht="12.75" hidden="1" customHeight="1" outlineLevel="2" x14ac:dyDescent="0.2">
      <c r="B79" s="17" t="s">
        <v>9</v>
      </c>
      <c r="D79" s="18">
        <f>'ANS_RevData (EN)'!D$76</f>
        <v>22</v>
      </c>
      <c r="E79" s="18">
        <f>'ANS_RevData (EN)'!E$76</f>
        <v>25</v>
      </c>
      <c r="F79" s="18">
        <f>'ANS_RevData (EN)'!F$76</f>
        <v>30</v>
      </c>
      <c r="G79" s="18">
        <f>'ANS_RevData (EN)'!G$76</f>
        <v>33</v>
      </c>
      <c r="H79" s="18">
        <f>'ANS_RevData (EN)'!H$76</f>
        <v>34</v>
      </c>
      <c r="I79" s="18">
        <f>'ANS_RevData (EN)'!I$76</f>
        <v>41</v>
      </c>
      <c r="J79" s="18">
        <f>'ANS_RevData (EN)'!J$76</f>
        <v>35</v>
      </c>
      <c r="K79" s="18">
        <f>'ANS_RevData (EN)'!K$76</f>
        <v>45</v>
      </c>
      <c r="L79" s="18">
        <f>'ANS_RevData (EN)'!L$76</f>
        <v>44</v>
      </c>
      <c r="M79" s="18">
        <f>'ANS_RevData (EN)'!M$76</f>
        <v>46</v>
      </c>
      <c r="N79" s="18">
        <f>'ANS_RevData (EN)'!N$76</f>
        <v>49</v>
      </c>
      <c r="O79" s="18">
        <f>'ANS_RevData (EN)'!O$76</f>
        <v>50</v>
      </c>
      <c r="P79" s="19">
        <f t="shared" si="99"/>
        <v>50</v>
      </c>
      <c r="Q79" s="19"/>
      <c r="R79" s="18">
        <f>'ANS_RevData (EN)'!P$76</f>
        <v>48</v>
      </c>
      <c r="S79" s="18">
        <f>'ANS_RevData (EN)'!Q$76</f>
        <v>49</v>
      </c>
      <c r="T79" s="18">
        <f>'ANS_RevData (EN)'!R$76</f>
        <v>50</v>
      </c>
      <c r="U79" s="18">
        <f>'ANS_RevData (EN)'!S$76</f>
        <v>55</v>
      </c>
      <c r="V79" s="18">
        <f>'ANS_RevData (EN)'!T$76</f>
        <v>55</v>
      </c>
      <c r="W79" s="18">
        <f>'ANS_RevData (EN)'!U$76</f>
        <v>56</v>
      </c>
      <c r="X79" s="18">
        <f>'ANS_RevData (EN)'!V$76</f>
        <v>55</v>
      </c>
      <c r="Y79" s="18">
        <f>'ANS_RevData (EN)'!W$76</f>
        <v>59</v>
      </c>
      <c r="Z79" s="18">
        <f>'ANS_RevData (EN)'!X$76</f>
        <v>62</v>
      </c>
      <c r="AA79" s="18">
        <f>'ANS_RevData (EN)'!Y$76</f>
        <v>61</v>
      </c>
      <c r="AB79" s="18">
        <f>'ANS_RevData (EN)'!Z$76</f>
        <v>60</v>
      </c>
      <c r="AC79" s="18">
        <f>'ANS_RevData (EN)'!AA$76</f>
        <v>53</v>
      </c>
      <c r="AD79" s="19">
        <f t="shared" si="100"/>
        <v>53</v>
      </c>
      <c r="AE79" s="19"/>
      <c r="AF79" s="18">
        <f>'ANS_RevData (EN)'!AF$76</f>
        <v>60</v>
      </c>
      <c r="AG79" s="18">
        <f>'ANS_RevData (EN)'!AG$76</f>
        <v>57</v>
      </c>
      <c r="AH79" s="18">
        <f>'ANS_RevData (EN)'!AH$76</f>
        <v>62</v>
      </c>
      <c r="AI79" s="18">
        <f>'ANS_RevData (EN)'!AI$76</f>
        <v>58</v>
      </c>
      <c r="AJ79" s="18">
        <f>'ANS_RevData (EN)'!AJ$76</f>
        <v>52</v>
      </c>
      <c r="AK79" s="20">
        <f>'ANS_RevData (EN)'!AK$76</f>
        <v>54</v>
      </c>
      <c r="AL79" s="20">
        <f>'ANS_RevData (EN)'!AL$76</f>
        <v>58</v>
      </c>
      <c r="AM79" s="20">
        <f>'ANS_RevData (EN)'!AM$76</f>
        <v>61</v>
      </c>
      <c r="AN79" s="20">
        <f>'ANS_RevData (EN)'!AN$76</f>
        <v>64</v>
      </c>
      <c r="AO79" s="20">
        <f>'ANS_RevData (EN)'!AO$76</f>
        <v>66</v>
      </c>
      <c r="AP79" s="20">
        <f>'ANS_RevData (EN)'!AP$76</f>
        <v>70</v>
      </c>
      <c r="AQ79" s="20">
        <f>'ANS_RevData (EN)'!AQ$76</f>
        <v>74</v>
      </c>
      <c r="AR79" s="48">
        <f t="shared" si="101"/>
        <v>74</v>
      </c>
      <c r="AS79" s="19"/>
      <c r="AT79" s="20">
        <f>'ANS_RevData (EN)'!AR$76</f>
        <v>78</v>
      </c>
      <c r="AU79" s="20">
        <f>'ANS_RevData (EN)'!AS$76</f>
        <v>82</v>
      </c>
      <c r="AV79" s="20">
        <f>'ANS_RevData (EN)'!AT$76</f>
        <v>85</v>
      </c>
      <c r="AW79" s="20">
        <f>'ANS_RevData (EN)'!AU$76</f>
        <v>90</v>
      </c>
      <c r="AX79" s="20">
        <f>'ANS_RevData (EN)'!AV$76</f>
        <v>95</v>
      </c>
      <c r="AY79" s="20">
        <f>'ANS_RevData (EN)'!AW$76</f>
        <v>100</v>
      </c>
      <c r="AZ79" s="20">
        <f>'ANS_RevData (EN)'!AX$76</f>
        <v>104</v>
      </c>
      <c r="BA79" s="20">
        <f>'ANS_RevData (EN)'!AY$76</f>
        <v>110</v>
      </c>
      <c r="BB79" s="20">
        <f>'ANS_RevData (EN)'!AZ$76</f>
        <v>116</v>
      </c>
      <c r="BC79" s="20">
        <f>'ANS_RevData (EN)'!BA$76</f>
        <v>122</v>
      </c>
      <c r="BD79" s="20">
        <f>'ANS_RevData (EN)'!BB$76</f>
        <v>127</v>
      </c>
      <c r="BE79" s="20">
        <f>'ANS_RevData (EN)'!BC$76</f>
        <v>134</v>
      </c>
      <c r="BF79" s="48">
        <f t="shared" si="102"/>
        <v>134</v>
      </c>
      <c r="BG79" s="19"/>
      <c r="BH79" s="20">
        <f>'ANS_RevData (EN)'!BD$76</f>
        <v>141</v>
      </c>
      <c r="BI79" s="20">
        <f>'ANS_RevData (EN)'!BE$76</f>
        <v>147</v>
      </c>
      <c r="BJ79" s="20">
        <f>'ANS_RevData (EN)'!BF$76</f>
        <v>155</v>
      </c>
      <c r="BK79" s="20">
        <f>'ANS_RevData (EN)'!BG$76</f>
        <v>162</v>
      </c>
      <c r="BL79" s="20">
        <f>'ANS_RevData (EN)'!BH$76</f>
        <v>171</v>
      </c>
      <c r="BM79" s="20">
        <f>'ANS_RevData (EN)'!BI$76</f>
        <v>180</v>
      </c>
      <c r="BN79" s="20">
        <f>'ANS_RevData (EN)'!BJ$76</f>
        <v>188</v>
      </c>
      <c r="BO79" s="20">
        <f>'ANS_RevData (EN)'!BK$76</f>
        <v>198</v>
      </c>
      <c r="BP79" s="20">
        <f>'ANS_RevData (EN)'!BL$76</f>
        <v>207</v>
      </c>
      <c r="BQ79" s="20">
        <f>'ANS_RevData (EN)'!BM$76</f>
        <v>218</v>
      </c>
      <c r="BR79" s="20">
        <f>'ANS_RevData (EN)'!BN$76</f>
        <v>228</v>
      </c>
      <c r="BS79" s="20">
        <f>'ANS_RevData (EN)'!BO$76</f>
        <v>239</v>
      </c>
      <c r="BT79" s="48">
        <f t="shared" si="103"/>
        <v>239</v>
      </c>
    </row>
    <row r="80" spans="2:72" s="16" customFormat="1" ht="12.75" hidden="1" customHeight="1" outlineLevel="2" x14ac:dyDescent="0.2">
      <c r="B80" s="17" t="s">
        <v>10</v>
      </c>
      <c r="D80" s="18">
        <f>'ANS_RevData (EN)'!D$92</f>
        <v>2</v>
      </c>
      <c r="E80" s="18">
        <f>'ANS_RevData (EN)'!E$92</f>
        <v>12</v>
      </c>
      <c r="F80" s="18">
        <f>'ANS_RevData (EN)'!F$92</f>
        <v>27</v>
      </c>
      <c r="G80" s="18">
        <f>'ANS_RevData (EN)'!G$92</f>
        <v>31</v>
      </c>
      <c r="H80" s="18">
        <f>'ANS_RevData (EN)'!H$92</f>
        <v>52</v>
      </c>
      <c r="I80" s="18">
        <f>'ANS_RevData (EN)'!I$92</f>
        <v>63</v>
      </c>
      <c r="J80" s="18">
        <f>'ANS_RevData (EN)'!J$92</f>
        <v>68</v>
      </c>
      <c r="K80" s="18">
        <f>'ANS_RevData (EN)'!K$92</f>
        <v>70</v>
      </c>
      <c r="L80" s="18">
        <f>'ANS_RevData (EN)'!L$92</f>
        <v>67</v>
      </c>
      <c r="M80" s="18">
        <f>'ANS_RevData (EN)'!M$92</f>
        <v>71</v>
      </c>
      <c r="N80" s="18">
        <f>'ANS_RevData (EN)'!N$92</f>
        <v>71</v>
      </c>
      <c r="O80" s="18">
        <f>'ANS_RevData (EN)'!O$92</f>
        <v>70</v>
      </c>
      <c r="P80" s="19">
        <f t="shared" si="99"/>
        <v>70</v>
      </c>
      <c r="Q80" s="19"/>
      <c r="R80" s="18">
        <f>'ANS_RevData (EN)'!P$92</f>
        <v>65</v>
      </c>
      <c r="S80" s="18">
        <f>'ANS_RevData (EN)'!Q$92</f>
        <v>64</v>
      </c>
      <c r="T80" s="18">
        <f>'ANS_RevData (EN)'!R$92</f>
        <v>67</v>
      </c>
      <c r="U80" s="18">
        <f>'ANS_RevData (EN)'!S$92</f>
        <v>71</v>
      </c>
      <c r="V80" s="18">
        <f>'ANS_RevData (EN)'!T$92</f>
        <v>75</v>
      </c>
      <c r="W80" s="18">
        <f>'ANS_RevData (EN)'!U$92</f>
        <v>73</v>
      </c>
      <c r="X80" s="18">
        <f>'ANS_RevData (EN)'!V$92</f>
        <v>71</v>
      </c>
      <c r="Y80" s="18">
        <f>'ANS_RevData (EN)'!W$92</f>
        <v>71</v>
      </c>
      <c r="Z80" s="18">
        <f>'ANS_RevData (EN)'!X$92</f>
        <v>77</v>
      </c>
      <c r="AA80" s="18">
        <f>'ANS_RevData (EN)'!Y$92</f>
        <v>78</v>
      </c>
      <c r="AB80" s="18">
        <f>'ANS_RevData (EN)'!Z$92</f>
        <v>78</v>
      </c>
      <c r="AC80" s="18">
        <f>'ANS_RevData (EN)'!AA$92</f>
        <v>84</v>
      </c>
      <c r="AD80" s="19">
        <f t="shared" si="100"/>
        <v>84</v>
      </c>
      <c r="AE80" s="19"/>
      <c r="AF80" s="18">
        <f>'ANS_RevData (EN)'!AF$92</f>
        <v>88</v>
      </c>
      <c r="AG80" s="18">
        <f>'ANS_RevData (EN)'!AG$92</f>
        <v>91</v>
      </c>
      <c r="AH80" s="18">
        <f>'ANS_RevData (EN)'!AH$92</f>
        <v>101</v>
      </c>
      <c r="AI80" s="18">
        <f>'ANS_RevData (EN)'!AI$92</f>
        <v>97</v>
      </c>
      <c r="AJ80" s="18">
        <f>'ANS_RevData (EN)'!AJ$92</f>
        <v>88</v>
      </c>
      <c r="AK80" s="20">
        <f>'ANS_RevData (EN)'!AK$92</f>
        <v>107</v>
      </c>
      <c r="AL80" s="20">
        <f>'ANS_RevData (EN)'!AL$92</f>
        <v>119</v>
      </c>
      <c r="AM80" s="20">
        <f>'ANS_RevData (EN)'!AM$92</f>
        <v>132</v>
      </c>
      <c r="AN80" s="20">
        <f>'ANS_RevData (EN)'!AN$92</f>
        <v>145</v>
      </c>
      <c r="AO80" s="20">
        <f>'ANS_RevData (EN)'!AO$92</f>
        <v>159</v>
      </c>
      <c r="AP80" s="20">
        <f>'ANS_RevData (EN)'!AP$92</f>
        <v>175</v>
      </c>
      <c r="AQ80" s="20">
        <f>'ANS_RevData (EN)'!AQ$92</f>
        <v>193</v>
      </c>
      <c r="AR80" s="48">
        <f t="shared" si="101"/>
        <v>193</v>
      </c>
      <c r="AS80" s="19"/>
      <c r="AT80" s="20">
        <f>'ANS_RevData (EN)'!AR$92</f>
        <v>212</v>
      </c>
      <c r="AU80" s="20">
        <f>'ANS_RevData (EN)'!AS$92</f>
        <v>234</v>
      </c>
      <c r="AV80" s="20">
        <f>'ANS_RevData (EN)'!AT$92</f>
        <v>258</v>
      </c>
      <c r="AW80" s="20">
        <f>'ANS_RevData (EN)'!AU$92</f>
        <v>283</v>
      </c>
      <c r="AX80" s="20">
        <f>'ANS_RevData (EN)'!AV$92</f>
        <v>297.51</v>
      </c>
      <c r="AY80" s="20">
        <f>'ANS_RevData (EN)'!AW$92</f>
        <v>305.96999999999997</v>
      </c>
      <c r="AZ80" s="20">
        <f>'ANS_RevData (EN)'!AX$92</f>
        <v>314.43</v>
      </c>
      <c r="BA80" s="20">
        <f>'ANS_RevData (EN)'!AY$92</f>
        <v>323.59499999999997</v>
      </c>
      <c r="BB80" s="20">
        <f>'ANS_RevData (EN)'!AZ$92</f>
        <v>332.76</v>
      </c>
      <c r="BC80" s="20">
        <f>'ANS_RevData (EN)'!BA$92</f>
        <v>341.92499999999995</v>
      </c>
      <c r="BD80" s="20">
        <f>'ANS_RevData (EN)'!BB$92</f>
        <v>351.79499999999996</v>
      </c>
      <c r="BE80" s="20">
        <f>'ANS_RevData (EN)'!BC$92</f>
        <v>361.66499999999996</v>
      </c>
      <c r="BF80" s="48">
        <f t="shared" si="102"/>
        <v>361.66499999999996</v>
      </c>
      <c r="BG80" s="19"/>
      <c r="BH80" s="20">
        <f>'ANS_RevData (EN)'!BD$92</f>
        <v>372.23999999999995</v>
      </c>
      <c r="BI80" s="20">
        <f>'ANS_RevData (EN)'!BE$92</f>
        <v>382.815</v>
      </c>
      <c r="BJ80" s="20">
        <f>'ANS_RevData (EN)'!BF$92</f>
        <v>394.09499999999997</v>
      </c>
      <c r="BK80" s="20">
        <f>'ANS_RevData (EN)'!BG$92</f>
        <v>405.375</v>
      </c>
      <c r="BL80" s="20">
        <f>'ANS_RevData (EN)'!BH$92</f>
        <v>416.65499999999997</v>
      </c>
      <c r="BM80" s="20">
        <f>'ANS_RevData (EN)'!BI$92</f>
        <v>428.64</v>
      </c>
      <c r="BN80" s="20">
        <f>'ANS_RevData (EN)'!BJ$92</f>
        <v>440.625</v>
      </c>
      <c r="BO80" s="20">
        <f>'ANS_RevData (EN)'!BK$92</f>
        <v>453.315</v>
      </c>
      <c r="BP80" s="20">
        <f>'ANS_RevData (EN)'!BL$92</f>
        <v>466.005</v>
      </c>
      <c r="BQ80" s="20">
        <f>'ANS_RevData (EN)'!BM$92</f>
        <v>479.4</v>
      </c>
      <c r="BR80" s="20">
        <f>'ANS_RevData (EN)'!BN$92</f>
        <v>492.79499999999996</v>
      </c>
      <c r="BS80" s="20">
        <f>'ANS_RevData (EN)'!BO$92</f>
        <v>506.89499999999998</v>
      </c>
      <c r="BT80" s="48">
        <f t="shared" si="103"/>
        <v>506.89499999999998</v>
      </c>
    </row>
    <row r="81" spans="2:72" s="16" customFormat="1" ht="12.75" hidden="1" customHeight="1" outlineLevel="2" x14ac:dyDescent="0.2">
      <c r="B81" s="17" t="s">
        <v>11</v>
      </c>
      <c r="D81" s="18">
        <f>'ANS_RevData (EN)'!D$108</f>
        <v>0</v>
      </c>
      <c r="E81" s="18">
        <f>'ANS_RevData (EN)'!E$108</f>
        <v>0</v>
      </c>
      <c r="F81" s="18">
        <f>'ANS_RevData (EN)'!F$108</f>
        <v>0</v>
      </c>
      <c r="G81" s="18">
        <f>'ANS_RevData (EN)'!G$108</f>
        <v>0</v>
      </c>
      <c r="H81" s="18">
        <f>'ANS_RevData (EN)'!H$108</f>
        <v>0</v>
      </c>
      <c r="I81" s="18">
        <f>'ANS_RevData (EN)'!I$108</f>
        <v>0</v>
      </c>
      <c r="J81" s="18">
        <f>'ANS_RevData (EN)'!J$108</f>
        <v>0</v>
      </c>
      <c r="K81" s="18">
        <f>'ANS_RevData (EN)'!K$108</f>
        <v>0</v>
      </c>
      <c r="L81" s="18">
        <f>'ANS_RevData (EN)'!L$108</f>
        <v>0</v>
      </c>
      <c r="M81" s="18">
        <f>'ANS_RevData (EN)'!M$108</f>
        <v>0</v>
      </c>
      <c r="N81" s="18">
        <f>'ANS_RevData (EN)'!N$108</f>
        <v>0</v>
      </c>
      <c r="O81" s="18">
        <f>'ANS_RevData (EN)'!O$108</f>
        <v>0</v>
      </c>
      <c r="P81" s="19">
        <f t="shared" si="99"/>
        <v>0</v>
      </c>
      <c r="Q81" s="19"/>
      <c r="R81" s="18">
        <f>'ANS_RevData (EN)'!P$108</f>
        <v>0</v>
      </c>
      <c r="S81" s="18">
        <f>'ANS_RevData (EN)'!Q$108</f>
        <v>0</v>
      </c>
      <c r="T81" s="18">
        <f>'ANS_RevData (EN)'!R$108</f>
        <v>0</v>
      </c>
      <c r="U81" s="18">
        <f>'ANS_RevData (EN)'!S$108</f>
        <v>0</v>
      </c>
      <c r="V81" s="18">
        <f>'ANS_RevData (EN)'!T$108</f>
        <v>0</v>
      </c>
      <c r="W81" s="18">
        <f>'ANS_RevData (EN)'!U$108</f>
        <v>0</v>
      </c>
      <c r="X81" s="18">
        <f>'ANS_RevData (EN)'!V$108</f>
        <v>0</v>
      </c>
      <c r="Y81" s="18">
        <f>'ANS_RevData (EN)'!W$108</f>
        <v>20</v>
      </c>
      <c r="Z81" s="18">
        <f>'ANS_RevData (EN)'!X$108</f>
        <v>32</v>
      </c>
      <c r="AA81" s="18">
        <f>'ANS_RevData (EN)'!Y$108</f>
        <v>34</v>
      </c>
      <c r="AB81" s="18">
        <f>'ANS_RevData (EN)'!Z$108</f>
        <v>33</v>
      </c>
      <c r="AC81" s="18">
        <f>'ANS_RevData (EN)'!AA$108</f>
        <v>41</v>
      </c>
      <c r="AD81" s="19">
        <f t="shared" si="100"/>
        <v>41</v>
      </c>
      <c r="AE81" s="19"/>
      <c r="AF81" s="18">
        <f>'ANS_RevData (EN)'!AF$108</f>
        <v>42</v>
      </c>
      <c r="AG81" s="18">
        <f>'ANS_RevData (EN)'!AG$108</f>
        <v>46</v>
      </c>
      <c r="AH81" s="18">
        <f>'ANS_RevData (EN)'!AH$108</f>
        <v>47</v>
      </c>
      <c r="AI81" s="18">
        <f>'ANS_RevData (EN)'!AI$108</f>
        <v>51</v>
      </c>
      <c r="AJ81" s="18">
        <f>'ANS_RevData (EN)'!AJ$108</f>
        <v>52</v>
      </c>
      <c r="AK81" s="20">
        <f>'ANS_RevData (EN)'!AK$108</f>
        <v>59</v>
      </c>
      <c r="AL81" s="20">
        <f>'ANS_RevData (EN)'!AL$108</f>
        <v>67</v>
      </c>
      <c r="AM81" s="20">
        <f>'ANS_RevData (EN)'!AM$108</f>
        <v>78</v>
      </c>
      <c r="AN81" s="20">
        <f>'ANS_RevData (EN)'!AN$108</f>
        <v>89</v>
      </c>
      <c r="AO81" s="20">
        <f>'ANS_RevData (EN)'!AO$108</f>
        <v>103</v>
      </c>
      <c r="AP81" s="20">
        <f>'ANS_RevData (EN)'!AP$108</f>
        <v>118</v>
      </c>
      <c r="AQ81" s="20">
        <f>'ANS_RevData (EN)'!AQ$108</f>
        <v>136</v>
      </c>
      <c r="AR81" s="48">
        <f t="shared" si="101"/>
        <v>136</v>
      </c>
      <c r="AS81" s="19"/>
      <c r="AT81" s="20">
        <f>'ANS_RevData (EN)'!AR$108</f>
        <v>156</v>
      </c>
      <c r="AU81" s="20">
        <f>'ANS_RevData (EN)'!AS$108</f>
        <v>180</v>
      </c>
      <c r="AV81" s="20">
        <f>'ANS_RevData (EN)'!AT$108</f>
        <v>206</v>
      </c>
      <c r="AW81" s="20">
        <f>'ANS_RevData (EN)'!AU$108</f>
        <v>238</v>
      </c>
      <c r="AX81" s="20">
        <f>'ANS_RevData (EN)'!AV$108</f>
        <v>274</v>
      </c>
      <c r="AY81" s="20">
        <f>'ANS_RevData (EN)'!AW$108</f>
        <v>309.22499999999997</v>
      </c>
      <c r="AZ81" s="20">
        <f>'ANS_RevData (EN)'!AX$108</f>
        <v>317.77499999999998</v>
      </c>
      <c r="BA81" s="20">
        <f>'ANS_RevData (EN)'!AY$108</f>
        <v>327.03749999999997</v>
      </c>
      <c r="BB81" s="20">
        <f>'ANS_RevData (EN)'!AZ$108</f>
        <v>336.3</v>
      </c>
      <c r="BC81" s="20">
        <f>'ANS_RevData (EN)'!BA$108</f>
        <v>345.5625</v>
      </c>
      <c r="BD81" s="20">
        <f>'ANS_RevData (EN)'!BB$108</f>
        <v>355.53749999999997</v>
      </c>
      <c r="BE81" s="20">
        <f>'ANS_RevData (EN)'!BC$108</f>
        <v>365.51249999999999</v>
      </c>
      <c r="BF81" s="48">
        <f t="shared" si="102"/>
        <v>365.51249999999999</v>
      </c>
      <c r="BG81" s="19"/>
      <c r="BH81" s="20">
        <f>'ANS_RevData (EN)'!BD$108</f>
        <v>376.2</v>
      </c>
      <c r="BI81" s="20">
        <f>'ANS_RevData (EN)'!BE$108</f>
        <v>386.88749999999999</v>
      </c>
      <c r="BJ81" s="20">
        <f>'ANS_RevData (EN)'!BF$108</f>
        <v>398.28749999999997</v>
      </c>
      <c r="BK81" s="20">
        <f>'ANS_RevData (EN)'!BG$108</f>
        <v>409.6875</v>
      </c>
      <c r="BL81" s="20">
        <f>'ANS_RevData (EN)'!BH$108</f>
        <v>421.08749999999998</v>
      </c>
      <c r="BM81" s="20">
        <f>'ANS_RevData (EN)'!BI$108</f>
        <v>433.2</v>
      </c>
      <c r="BN81" s="20">
        <f>'ANS_RevData (EN)'!BJ$108</f>
        <v>445.3125</v>
      </c>
      <c r="BO81" s="20">
        <f>'ANS_RevData (EN)'!BK$108</f>
        <v>458.13749999999999</v>
      </c>
      <c r="BP81" s="20">
        <f>'ANS_RevData (EN)'!BL$108</f>
        <v>470.96249999999998</v>
      </c>
      <c r="BQ81" s="20">
        <f>'ANS_RevData (EN)'!BM$108</f>
        <v>484.5</v>
      </c>
      <c r="BR81" s="20">
        <f>'ANS_RevData (EN)'!BN$108</f>
        <v>498.03749999999997</v>
      </c>
      <c r="BS81" s="20">
        <f>'ANS_RevData (EN)'!BO$108</f>
        <v>512.28750000000002</v>
      </c>
      <c r="BT81" s="48">
        <f t="shared" si="103"/>
        <v>512.28750000000002</v>
      </c>
    </row>
    <row r="82" spans="2:72" s="16" customFormat="1" ht="12.75" hidden="1" customHeight="1" outlineLevel="3" x14ac:dyDescent="0.2">
      <c r="B82" s="17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9">
        <f t="shared" si="99"/>
        <v>0</v>
      </c>
      <c r="Q82" s="19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9">
        <f t="shared" si="100"/>
        <v>0</v>
      </c>
      <c r="AE82" s="19"/>
      <c r="AF82" s="18"/>
      <c r="AG82" s="18"/>
      <c r="AH82" s="18"/>
      <c r="AI82" s="18"/>
      <c r="AJ82" s="18"/>
      <c r="AK82" s="20"/>
      <c r="AL82" s="20"/>
      <c r="AM82" s="20"/>
      <c r="AN82" s="20"/>
      <c r="AO82" s="20"/>
      <c r="AP82" s="20"/>
      <c r="AQ82" s="20"/>
      <c r="AR82" s="48">
        <f t="shared" si="101"/>
        <v>0</v>
      </c>
      <c r="AS82" s="19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48">
        <f t="shared" si="102"/>
        <v>0</v>
      </c>
      <c r="BG82" s="19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  <c r="BT82" s="48">
        <f t="shared" si="103"/>
        <v>0</v>
      </c>
    </row>
    <row r="83" spans="2:72" s="16" customFormat="1" ht="12.75" hidden="1" customHeight="1" outlineLevel="2" collapsed="1" x14ac:dyDescent="0.2">
      <c r="B83" s="17" t="s">
        <v>18</v>
      </c>
      <c r="D83" s="18">
        <f>'ANS_RevData (EN)'!D$124</f>
        <v>0</v>
      </c>
      <c r="E83" s="18">
        <f>'ANS_RevData (EN)'!E$124</f>
        <v>0</v>
      </c>
      <c r="F83" s="18">
        <f>'ANS_RevData (EN)'!F$124</f>
        <v>0</v>
      </c>
      <c r="G83" s="18">
        <f>'ANS_RevData (EN)'!G$124</f>
        <v>0</v>
      </c>
      <c r="H83" s="18">
        <f>'ANS_RevData (EN)'!H$124</f>
        <v>0</v>
      </c>
      <c r="I83" s="18">
        <f>'ANS_RevData (EN)'!I$124</f>
        <v>1</v>
      </c>
      <c r="J83" s="18">
        <f>'ANS_RevData (EN)'!J$124</f>
        <v>1</v>
      </c>
      <c r="K83" s="18">
        <f>'ANS_RevData (EN)'!K$124</f>
        <v>0</v>
      </c>
      <c r="L83" s="18">
        <f>'ANS_RevData (EN)'!L$124</f>
        <v>1</v>
      </c>
      <c r="M83" s="18">
        <f>'ANS_RevData (EN)'!M$124</f>
        <v>1</v>
      </c>
      <c r="N83" s="18">
        <f>'ANS_RevData (EN)'!N$124</f>
        <v>3</v>
      </c>
      <c r="O83" s="18">
        <f>'ANS_RevData (EN)'!O$124</f>
        <v>1</v>
      </c>
      <c r="P83" s="19">
        <f t="shared" si="99"/>
        <v>1</v>
      </c>
      <c r="Q83" s="19"/>
      <c r="R83" s="18">
        <f>'ANS_RevData (EN)'!P$124</f>
        <v>1</v>
      </c>
      <c r="S83" s="18">
        <f>'ANS_RevData (EN)'!Q$124</f>
        <v>1</v>
      </c>
      <c r="T83" s="18">
        <f>'ANS_RevData (EN)'!R$124</f>
        <v>0</v>
      </c>
      <c r="U83" s="18">
        <f>'ANS_RevData (EN)'!S$124</f>
        <v>0</v>
      </c>
      <c r="V83" s="18">
        <f>'ANS_RevData (EN)'!T$124</f>
        <v>1</v>
      </c>
      <c r="W83" s="18">
        <f>'ANS_RevData (EN)'!U$124</f>
        <v>0</v>
      </c>
      <c r="X83" s="18">
        <f>'ANS_RevData (EN)'!V$124</f>
        <v>0</v>
      </c>
      <c r="Y83" s="18">
        <f>'ANS_RevData (EN)'!W$124</f>
        <v>0</v>
      </c>
      <c r="Z83" s="18">
        <f>'ANS_RevData (EN)'!X$124</f>
        <v>3</v>
      </c>
      <c r="AA83" s="18">
        <f>'ANS_RevData (EN)'!Y$124</f>
        <v>6</v>
      </c>
      <c r="AB83" s="18">
        <f>'ANS_RevData (EN)'!Z$124</f>
        <v>7</v>
      </c>
      <c r="AC83" s="18">
        <f>'ANS_RevData (EN)'!AA$124</f>
        <v>5</v>
      </c>
      <c r="AD83" s="19">
        <f t="shared" si="100"/>
        <v>5</v>
      </c>
      <c r="AE83" s="19"/>
      <c r="AF83" s="18">
        <f>'ANS_RevData (EN)'!AF$124</f>
        <v>3</v>
      </c>
      <c r="AG83" s="18">
        <f>'ANS_RevData (EN)'!AG$124</f>
        <v>3</v>
      </c>
      <c r="AH83" s="18">
        <f>'ANS_RevData (EN)'!AH$124</f>
        <v>3</v>
      </c>
      <c r="AI83" s="18">
        <f>'ANS_RevData (EN)'!AI$124</f>
        <v>8</v>
      </c>
      <c r="AJ83" s="18">
        <f>'ANS_RevData (EN)'!AJ$124</f>
        <v>5</v>
      </c>
      <c r="AK83" s="20">
        <f>'ANS_RevData (EN)'!AK$124</f>
        <v>5</v>
      </c>
      <c r="AL83" s="20">
        <f>'ANS_RevData (EN)'!AL$124</f>
        <v>6</v>
      </c>
      <c r="AM83" s="20">
        <f>'ANS_RevData (EN)'!AM$124</f>
        <v>7</v>
      </c>
      <c r="AN83" s="20">
        <f>'ANS_RevData (EN)'!AN$124</f>
        <v>9</v>
      </c>
      <c r="AO83" s="20">
        <f>'ANS_RevData (EN)'!AO$124</f>
        <v>11</v>
      </c>
      <c r="AP83" s="20">
        <f>'ANS_RevData (EN)'!AP$124</f>
        <v>13</v>
      </c>
      <c r="AQ83" s="20">
        <f>'ANS_RevData (EN)'!AQ$124</f>
        <v>15</v>
      </c>
      <c r="AR83" s="48">
        <f t="shared" si="101"/>
        <v>15</v>
      </c>
      <c r="AS83" s="19"/>
      <c r="AT83" s="20">
        <f>'ANS_RevData (EN)'!AR$124</f>
        <v>18</v>
      </c>
      <c r="AU83" s="20">
        <f>'ANS_RevData (EN)'!AS$124</f>
        <v>22</v>
      </c>
      <c r="AV83" s="20">
        <f>'ANS_RevData (EN)'!AT$124</f>
        <v>26</v>
      </c>
      <c r="AW83" s="20">
        <f>'ANS_RevData (EN)'!AU$124</f>
        <v>32</v>
      </c>
      <c r="AX83" s="20">
        <f>'ANS_RevData (EN)'!AV$124</f>
        <v>38</v>
      </c>
      <c r="AY83" s="20">
        <f>'ANS_RevData (EN)'!AW$124</f>
        <v>45</v>
      </c>
      <c r="AZ83" s="20">
        <f>'ANS_RevData (EN)'!AX$124</f>
        <v>54</v>
      </c>
      <c r="BA83" s="20">
        <f>'ANS_RevData (EN)'!AY$124</f>
        <v>65</v>
      </c>
      <c r="BB83" s="20">
        <f>'ANS_RevData (EN)'!AZ$124</f>
        <v>77</v>
      </c>
      <c r="BC83" s="20">
        <f>'ANS_RevData (EN)'!BA$124</f>
        <v>93</v>
      </c>
      <c r="BD83" s="20">
        <f>'ANS_RevData (EN)'!BB$124</f>
        <v>112</v>
      </c>
      <c r="BE83" s="20">
        <f>'ANS_RevData (EN)'!BC$124</f>
        <v>134</v>
      </c>
      <c r="BF83" s="48">
        <f t="shared" si="102"/>
        <v>134</v>
      </c>
      <c r="BG83" s="19"/>
      <c r="BH83" s="20">
        <f>'ANS_RevData (EN)'!BD$124</f>
        <v>161</v>
      </c>
      <c r="BI83" s="20">
        <f>'ANS_RevData (EN)'!BE$124</f>
        <v>194</v>
      </c>
      <c r="BJ83" s="20">
        <f>'ANS_RevData (EN)'!BF$124</f>
        <v>232</v>
      </c>
      <c r="BK83" s="20">
        <f>'ANS_RevData (EN)'!BG$124</f>
        <v>279</v>
      </c>
      <c r="BL83" s="20">
        <f>'ANS_RevData (EN)'!BH$124</f>
        <v>335</v>
      </c>
      <c r="BM83" s="20">
        <f>'ANS_RevData (EN)'!BI$124</f>
        <v>401</v>
      </c>
      <c r="BN83" s="20">
        <f>'ANS_RevData (EN)'!BJ$124</f>
        <v>421.875</v>
      </c>
      <c r="BO83" s="20">
        <f>'ANS_RevData (EN)'!BK$124</f>
        <v>434.02500000000003</v>
      </c>
      <c r="BP83" s="20">
        <f>'ANS_RevData (EN)'!BL$124</f>
        <v>446.17500000000001</v>
      </c>
      <c r="BQ83" s="20">
        <f>'ANS_RevData (EN)'!BM$124</f>
        <v>459</v>
      </c>
      <c r="BR83" s="20">
        <f>'ANS_RevData (EN)'!BN$124</f>
        <v>471.82499999999999</v>
      </c>
      <c r="BS83" s="20">
        <f>'ANS_RevData (EN)'!BO$124</f>
        <v>485.32499999999999</v>
      </c>
      <c r="BT83" s="48">
        <f t="shared" si="103"/>
        <v>485.32499999999999</v>
      </c>
    </row>
    <row r="84" spans="2:72" ht="15" hidden="1" customHeight="1" outlineLevel="1" collapsed="1" x14ac:dyDescent="0.25">
      <c r="B84" s="11" t="s">
        <v>37</v>
      </c>
      <c r="D84" s="12">
        <f>'ANS_RevData (EN)'!D$140</f>
        <v>46</v>
      </c>
      <c r="E84" s="12">
        <f>'ANS_RevData (EN)'!E$140</f>
        <v>45</v>
      </c>
      <c r="F84" s="12">
        <f>'ANS_RevData (EN)'!F$140</f>
        <v>62</v>
      </c>
      <c r="G84" s="12">
        <f>'ANS_RevData (EN)'!G$140</f>
        <v>78</v>
      </c>
      <c r="H84" s="12">
        <f>'ANS_RevData (EN)'!H$140</f>
        <v>85</v>
      </c>
      <c r="I84" s="12">
        <f>'ANS_RevData (EN)'!I$140</f>
        <v>101</v>
      </c>
      <c r="J84" s="12">
        <f>'ANS_RevData (EN)'!J$140</f>
        <v>102</v>
      </c>
      <c r="K84" s="12">
        <f>'ANS_RevData (EN)'!K$140</f>
        <v>118</v>
      </c>
      <c r="L84" s="12">
        <f>'ANS_RevData (EN)'!L$140</f>
        <v>123</v>
      </c>
      <c r="M84" s="12">
        <f>'ANS_RevData (EN)'!M$140</f>
        <v>119</v>
      </c>
      <c r="N84" s="12">
        <f>'ANS_RevData (EN)'!N$140</f>
        <v>118</v>
      </c>
      <c r="O84" s="12">
        <f>'ANS_RevData (EN)'!O$140</f>
        <v>114</v>
      </c>
      <c r="P84" s="13">
        <f t="shared" si="99"/>
        <v>114</v>
      </c>
      <c r="Q84" s="13"/>
      <c r="R84" s="12">
        <f>'ANS_RevData (EN)'!P$140</f>
        <v>129</v>
      </c>
      <c r="S84" s="12">
        <f>'ANS_RevData (EN)'!Q$140</f>
        <v>128</v>
      </c>
      <c r="T84" s="12">
        <f>'ANS_RevData (EN)'!R$140</f>
        <v>125</v>
      </c>
      <c r="U84" s="12">
        <f>'ANS_RevData (EN)'!S$140</f>
        <v>130</v>
      </c>
      <c r="V84" s="12">
        <f>'ANS_RevData (EN)'!T$140</f>
        <v>147</v>
      </c>
      <c r="W84" s="12">
        <f>'ANS_RevData (EN)'!U$140</f>
        <v>144</v>
      </c>
      <c r="X84" s="12">
        <f>'ANS_RevData (EN)'!V$140</f>
        <v>151</v>
      </c>
      <c r="Y84" s="12">
        <f>'ANS_RevData (EN)'!W$140</f>
        <v>147</v>
      </c>
      <c r="Z84" s="12">
        <f>'ANS_RevData (EN)'!X$140</f>
        <v>148</v>
      </c>
      <c r="AA84" s="12">
        <f>'ANS_RevData (EN)'!Y$140</f>
        <v>153</v>
      </c>
      <c r="AB84" s="12">
        <f>'ANS_RevData (EN)'!Z$140</f>
        <v>158</v>
      </c>
      <c r="AC84" s="12">
        <f>'ANS_RevData (EN)'!AA$140</f>
        <v>169</v>
      </c>
      <c r="AD84" s="13">
        <f t="shared" si="100"/>
        <v>169</v>
      </c>
      <c r="AE84" s="13"/>
      <c r="AF84" s="12">
        <f>'ANS_RevData (EN)'!AF$140</f>
        <v>159</v>
      </c>
      <c r="AG84" s="12">
        <f>'ANS_RevData (EN)'!AG$140</f>
        <v>156</v>
      </c>
      <c r="AH84" s="12">
        <f>'ANS_RevData (EN)'!AH$140</f>
        <v>167</v>
      </c>
      <c r="AI84" s="12">
        <f>'ANS_RevData (EN)'!AI$140</f>
        <v>155</v>
      </c>
      <c r="AJ84" s="12">
        <f>'ANS_RevData (EN)'!AJ$140</f>
        <v>138</v>
      </c>
      <c r="AK84" s="14">
        <f>'ANS_RevData (EN)'!AK$140</f>
        <v>138</v>
      </c>
      <c r="AL84" s="14">
        <f>'ANS_RevData (EN)'!AL$140</f>
        <v>146</v>
      </c>
      <c r="AM84" s="14">
        <f>'ANS_RevData (EN)'!AM$140</f>
        <v>149</v>
      </c>
      <c r="AN84" s="14">
        <f>'ANS_RevData (EN)'!AN$140</f>
        <v>152</v>
      </c>
      <c r="AO84" s="14">
        <f>'ANS_RevData (EN)'!AO$140</f>
        <v>155</v>
      </c>
      <c r="AP84" s="14">
        <f>'ANS_RevData (EN)'!AP$140</f>
        <v>157</v>
      </c>
      <c r="AQ84" s="14">
        <f>'ANS_RevData (EN)'!AQ$140</f>
        <v>160</v>
      </c>
      <c r="AR84" s="47">
        <f t="shared" si="101"/>
        <v>160</v>
      </c>
      <c r="AS84" s="13"/>
      <c r="AT84" s="14">
        <f>'ANS_RevData (EN)'!AR$140</f>
        <v>163</v>
      </c>
      <c r="AU84" s="14">
        <f>'ANS_RevData (EN)'!AS$140</f>
        <v>166</v>
      </c>
      <c r="AV84" s="14">
        <f>'ANS_RevData (EN)'!AT$140</f>
        <v>170</v>
      </c>
      <c r="AW84" s="14">
        <f>'ANS_RevData (EN)'!AU$140</f>
        <v>173</v>
      </c>
      <c r="AX84" s="14">
        <f>'ANS_RevData (EN)'!AV$140</f>
        <v>177</v>
      </c>
      <c r="AY84" s="14">
        <f>'ANS_RevData (EN)'!AW$140</f>
        <v>181</v>
      </c>
      <c r="AZ84" s="14">
        <f>'ANS_RevData (EN)'!AX$140</f>
        <v>185</v>
      </c>
      <c r="BA84" s="14">
        <f>'ANS_RevData (EN)'!AY$140</f>
        <v>189</v>
      </c>
      <c r="BB84" s="14">
        <f>'ANS_RevData (EN)'!AZ$140</f>
        <v>192</v>
      </c>
      <c r="BC84" s="14">
        <f>'ANS_RevData (EN)'!BA$140</f>
        <v>196</v>
      </c>
      <c r="BD84" s="14">
        <f>'ANS_RevData (EN)'!BB$140</f>
        <v>200</v>
      </c>
      <c r="BE84" s="14">
        <f>'ANS_RevData (EN)'!BC$140</f>
        <v>204</v>
      </c>
      <c r="BF84" s="47">
        <f t="shared" si="102"/>
        <v>204</v>
      </c>
      <c r="BG84" s="13"/>
      <c r="BH84" s="14">
        <f>'ANS_RevData (EN)'!BD$140</f>
        <v>207</v>
      </c>
      <c r="BI84" s="14">
        <f>'ANS_RevData (EN)'!BE$140</f>
        <v>211</v>
      </c>
      <c r="BJ84" s="14">
        <f>'ANS_RevData (EN)'!BF$140</f>
        <v>215</v>
      </c>
      <c r="BK84" s="14">
        <f>'ANS_RevData (EN)'!BG$140</f>
        <v>220</v>
      </c>
      <c r="BL84" s="14">
        <f>'ANS_RevData (EN)'!BH$140</f>
        <v>224</v>
      </c>
      <c r="BM84" s="14">
        <f>'ANS_RevData (EN)'!BI$140</f>
        <v>229</v>
      </c>
      <c r="BN84" s="14">
        <f>'ANS_RevData (EN)'!BJ$140</f>
        <v>234</v>
      </c>
      <c r="BO84" s="14">
        <f>'ANS_RevData (EN)'!BK$140</f>
        <v>238</v>
      </c>
      <c r="BP84" s="14">
        <f>'ANS_RevData (EN)'!BL$140</f>
        <v>243</v>
      </c>
      <c r="BQ84" s="14">
        <f>'ANS_RevData (EN)'!BM$140</f>
        <v>248</v>
      </c>
      <c r="BR84" s="14">
        <f>'ANS_RevData (EN)'!BN$140</f>
        <v>253</v>
      </c>
      <c r="BS84" s="14">
        <f>'ANS_RevData (EN)'!BO$140</f>
        <v>257</v>
      </c>
      <c r="BT84" s="47">
        <f t="shared" si="103"/>
        <v>257</v>
      </c>
    </row>
    <row r="85" spans="2:72" ht="15" hidden="1" customHeight="1" outlineLevel="1" x14ac:dyDescent="0.25">
      <c r="B85" s="11" t="s">
        <v>38</v>
      </c>
      <c r="D85" s="12">
        <f>'ANS_RevData (EN)'!D$12</f>
        <v>13</v>
      </c>
      <c r="E85" s="12">
        <f>'ANS_RevData (EN)'!E$12</f>
        <v>14</v>
      </c>
      <c r="F85" s="12">
        <f>'ANS_RevData (EN)'!F$12</f>
        <v>22</v>
      </c>
      <c r="G85" s="12">
        <f>'ANS_RevData (EN)'!G$12</f>
        <v>26</v>
      </c>
      <c r="H85" s="12">
        <f>'ANS_RevData (EN)'!H$12</f>
        <v>27</v>
      </c>
      <c r="I85" s="12">
        <f>'ANS_RevData (EN)'!I$12</f>
        <v>28</v>
      </c>
      <c r="J85" s="12">
        <f>'ANS_RevData (EN)'!J$12</f>
        <v>29</v>
      </c>
      <c r="K85" s="12">
        <f>'ANS_RevData (EN)'!K$12</f>
        <v>23</v>
      </c>
      <c r="L85" s="12">
        <f>'ANS_RevData (EN)'!L$12</f>
        <v>16</v>
      </c>
      <c r="M85" s="12">
        <f>'ANS_RevData (EN)'!M$12</f>
        <v>23</v>
      </c>
      <c r="N85" s="12">
        <f>'ANS_RevData (EN)'!N$12</f>
        <v>19</v>
      </c>
      <c r="O85" s="12">
        <f>'ANS_RevData (EN)'!O$12</f>
        <v>24</v>
      </c>
      <c r="P85" s="13">
        <f t="shared" si="99"/>
        <v>24</v>
      </c>
      <c r="Q85" s="13"/>
      <c r="R85" s="12">
        <f>'ANS_RevData (EN)'!P$12</f>
        <v>25</v>
      </c>
      <c r="S85" s="12">
        <f>'ANS_RevData (EN)'!Q$12</f>
        <v>24</v>
      </c>
      <c r="T85" s="12">
        <f>'ANS_RevData (EN)'!R$12</f>
        <v>28</v>
      </c>
      <c r="U85" s="12">
        <f>'ANS_RevData (EN)'!S$12</f>
        <v>34</v>
      </c>
      <c r="V85" s="12">
        <f>'ANS_RevData (EN)'!T$12</f>
        <v>36</v>
      </c>
      <c r="W85" s="12">
        <f>'ANS_RevData (EN)'!U$12</f>
        <v>31</v>
      </c>
      <c r="X85" s="12">
        <f>'ANS_RevData (EN)'!V$12</f>
        <v>34</v>
      </c>
      <c r="Y85" s="12">
        <f>'ANS_RevData (EN)'!W$12</f>
        <v>27</v>
      </c>
      <c r="Z85" s="12">
        <f>'ANS_RevData (EN)'!X$12</f>
        <v>30</v>
      </c>
      <c r="AA85" s="12">
        <f>'ANS_RevData (EN)'!Y$12</f>
        <v>29</v>
      </c>
      <c r="AB85" s="12">
        <f>'ANS_RevData (EN)'!Z$12</f>
        <v>28</v>
      </c>
      <c r="AC85" s="12">
        <f>'ANS_RevData (EN)'!AA$12</f>
        <v>37</v>
      </c>
      <c r="AD85" s="13">
        <f t="shared" si="100"/>
        <v>37</v>
      </c>
      <c r="AE85" s="13"/>
      <c r="AF85" s="12">
        <f>'ANS_RevData (EN)'!AF$12</f>
        <v>26</v>
      </c>
      <c r="AG85" s="12">
        <f>'ANS_RevData (EN)'!AG$12</f>
        <v>29</v>
      </c>
      <c r="AH85" s="12">
        <f>'ANS_RevData (EN)'!AH$12</f>
        <v>31</v>
      </c>
      <c r="AI85" s="12">
        <f>'ANS_RevData (EN)'!AI$12</f>
        <v>26</v>
      </c>
      <c r="AJ85" s="12">
        <f>'ANS_RevData (EN)'!AJ$12</f>
        <v>26</v>
      </c>
      <c r="AK85" s="14">
        <f>'ANS_RevData (EN)'!AK$12</f>
        <v>29</v>
      </c>
      <c r="AL85" s="14">
        <f>'ANS_RevData (EN)'!AL$12</f>
        <v>31</v>
      </c>
      <c r="AM85" s="14">
        <f>'ANS_RevData (EN)'!AM$12</f>
        <v>33</v>
      </c>
      <c r="AN85" s="14">
        <f>'ANS_RevData (EN)'!AN$12</f>
        <v>35</v>
      </c>
      <c r="AO85" s="14">
        <f>'ANS_RevData (EN)'!AO$12</f>
        <v>38</v>
      </c>
      <c r="AP85" s="14">
        <f>'ANS_RevData (EN)'!AP$12</f>
        <v>41</v>
      </c>
      <c r="AQ85" s="14">
        <f>'ANS_RevData (EN)'!AQ$12</f>
        <v>44</v>
      </c>
      <c r="AR85" s="47">
        <f t="shared" si="101"/>
        <v>44</v>
      </c>
      <c r="AS85" s="13"/>
      <c r="AT85" s="14">
        <f>'ANS_RevData (EN)'!AR$12</f>
        <v>47</v>
      </c>
      <c r="AU85" s="14">
        <f>'ANS_RevData (EN)'!AS$12</f>
        <v>49</v>
      </c>
      <c r="AV85" s="14">
        <f>'ANS_RevData (EN)'!AT$12</f>
        <v>53</v>
      </c>
      <c r="AW85" s="14">
        <f>'ANS_RevData (EN)'!AU$12</f>
        <v>57</v>
      </c>
      <c r="AX85" s="14">
        <f>'ANS_RevData (EN)'!AV$12</f>
        <v>61</v>
      </c>
      <c r="AY85" s="14">
        <f>'ANS_RevData (EN)'!AW$12</f>
        <v>65</v>
      </c>
      <c r="AZ85" s="14">
        <f>'ANS_RevData (EN)'!AX$12</f>
        <v>70</v>
      </c>
      <c r="BA85" s="14">
        <f>'ANS_RevData (EN)'!AY$12</f>
        <v>75</v>
      </c>
      <c r="BB85" s="14">
        <f>'ANS_RevData (EN)'!AZ$12</f>
        <v>80</v>
      </c>
      <c r="BC85" s="14">
        <f>'ANS_RevData (EN)'!BA$12</f>
        <v>86</v>
      </c>
      <c r="BD85" s="14">
        <f>'ANS_RevData (EN)'!BB$12</f>
        <v>92</v>
      </c>
      <c r="BE85" s="14">
        <f>'ANS_RevData (EN)'!BC$12</f>
        <v>99</v>
      </c>
      <c r="BF85" s="47">
        <f t="shared" si="102"/>
        <v>99</v>
      </c>
      <c r="BG85" s="13"/>
      <c r="BH85" s="14">
        <f>'ANS_RevData (EN)'!BD$12</f>
        <v>105</v>
      </c>
      <c r="BI85" s="14">
        <f>'ANS_RevData (EN)'!BE$12</f>
        <v>112</v>
      </c>
      <c r="BJ85" s="14">
        <f>'ANS_RevData (EN)'!BF$12</f>
        <v>121</v>
      </c>
      <c r="BK85" s="14">
        <f>'ANS_RevData (EN)'!BG$12</f>
        <v>129</v>
      </c>
      <c r="BL85" s="14">
        <f>'ANS_RevData (EN)'!BH$12</f>
        <v>138</v>
      </c>
      <c r="BM85" s="14">
        <f>'ANS_RevData (EN)'!BI$12</f>
        <v>147</v>
      </c>
      <c r="BN85" s="14">
        <f>'ANS_RevData (EN)'!BJ$12</f>
        <v>158</v>
      </c>
      <c r="BO85" s="14">
        <f>'ANS_RevData (EN)'!BK$12</f>
        <v>169</v>
      </c>
      <c r="BP85" s="14">
        <f>'ANS_RevData (EN)'!BL$12</f>
        <v>181</v>
      </c>
      <c r="BQ85" s="14">
        <f>'ANS_RevData (EN)'!BM$12</f>
        <v>193</v>
      </c>
      <c r="BR85" s="14">
        <f>'ANS_RevData (EN)'!BN$12</f>
        <v>206</v>
      </c>
      <c r="BS85" s="14">
        <f>'ANS_RevData (EN)'!BO$12</f>
        <v>221</v>
      </c>
      <c r="BT85" s="47">
        <f t="shared" si="103"/>
        <v>221</v>
      </c>
    </row>
    <row r="86" spans="2:72" ht="15" hidden="1" customHeight="1" outlineLevel="1" x14ac:dyDescent="0.25">
      <c r="P86" s="1"/>
      <c r="Q86" s="1"/>
      <c r="AD86" s="1"/>
      <c r="AE86" s="1"/>
      <c r="AR86" s="49"/>
      <c r="AS86" s="1"/>
      <c r="BF86" s="49"/>
      <c r="BG86" s="1"/>
      <c r="BT86" s="49"/>
    </row>
    <row r="87" spans="2:72" ht="15" hidden="1" customHeight="1" outlineLevel="1" x14ac:dyDescent="0.25">
      <c r="B87" s="6" t="s">
        <v>46</v>
      </c>
      <c r="D87" s="7">
        <f t="shared" ref="D87:P87" si="104">SUBTOTAL(4,D88:D96)</f>
        <v>31</v>
      </c>
      <c r="E87" s="7">
        <f t="shared" si="104"/>
        <v>37</v>
      </c>
      <c r="F87" s="7">
        <f t="shared" si="104"/>
        <v>52</v>
      </c>
      <c r="G87" s="7">
        <f t="shared" si="104"/>
        <v>69</v>
      </c>
      <c r="H87" s="7">
        <f t="shared" si="104"/>
        <v>114</v>
      </c>
      <c r="I87" s="7">
        <f t="shared" si="104"/>
        <v>140</v>
      </c>
      <c r="J87" s="7">
        <f t="shared" si="104"/>
        <v>159</v>
      </c>
      <c r="K87" s="7">
        <f t="shared" si="104"/>
        <v>168</v>
      </c>
      <c r="L87" s="7">
        <f t="shared" si="104"/>
        <v>157</v>
      </c>
      <c r="M87" s="7">
        <f t="shared" si="104"/>
        <v>173</v>
      </c>
      <c r="N87" s="7">
        <f t="shared" si="104"/>
        <v>173</v>
      </c>
      <c r="O87" s="7">
        <f t="shared" si="104"/>
        <v>162</v>
      </c>
      <c r="P87" s="8">
        <f t="shared" si="104"/>
        <v>162</v>
      </c>
      <c r="Q87" s="8"/>
      <c r="R87" s="7">
        <f t="shared" ref="R87:AD87" si="105">SUBTOTAL(4,R88:R96)</f>
        <v>207</v>
      </c>
      <c r="S87" s="7">
        <f t="shared" si="105"/>
        <v>194</v>
      </c>
      <c r="T87" s="7">
        <f t="shared" si="105"/>
        <v>208</v>
      </c>
      <c r="U87" s="7">
        <f t="shared" si="105"/>
        <v>205</v>
      </c>
      <c r="V87" s="7">
        <f t="shared" si="105"/>
        <v>205</v>
      </c>
      <c r="W87" s="7">
        <f t="shared" si="105"/>
        <v>216</v>
      </c>
      <c r="X87" s="7">
        <f t="shared" si="105"/>
        <v>229</v>
      </c>
      <c r="Y87" s="7">
        <f t="shared" si="105"/>
        <v>245</v>
      </c>
      <c r="Z87" s="7">
        <f t="shared" si="105"/>
        <v>263</v>
      </c>
      <c r="AA87" s="7">
        <f t="shared" si="105"/>
        <v>290</v>
      </c>
      <c r="AB87" s="7">
        <f t="shared" si="105"/>
        <v>302</v>
      </c>
      <c r="AC87" s="7">
        <f t="shared" si="105"/>
        <v>287</v>
      </c>
      <c r="AD87" s="8">
        <f t="shared" si="105"/>
        <v>287</v>
      </c>
      <c r="AE87" s="8"/>
      <c r="AF87" s="7">
        <f t="shared" ref="AF87:AR87" si="106">SUBTOTAL(4,AF88:AF96)</f>
        <v>287</v>
      </c>
      <c r="AG87" s="7">
        <f t="shared" si="106"/>
        <v>294</v>
      </c>
      <c r="AH87" s="7">
        <f t="shared" si="106"/>
        <v>327</v>
      </c>
      <c r="AI87" s="7">
        <f t="shared" si="106"/>
        <v>311</v>
      </c>
      <c r="AJ87" s="7">
        <f t="shared" si="106"/>
        <v>329</v>
      </c>
      <c r="AK87" s="9">
        <f t="shared" si="106"/>
        <v>348</v>
      </c>
      <c r="AL87" s="9">
        <f t="shared" si="106"/>
        <v>368</v>
      </c>
      <c r="AM87" s="9">
        <f t="shared" si="106"/>
        <v>389</v>
      </c>
      <c r="AN87" s="9">
        <f t="shared" si="106"/>
        <v>411</v>
      </c>
      <c r="AO87" s="9">
        <f t="shared" si="106"/>
        <v>435</v>
      </c>
      <c r="AP87" s="9">
        <f t="shared" si="106"/>
        <v>460</v>
      </c>
      <c r="AQ87" s="9">
        <f t="shared" si="106"/>
        <v>486</v>
      </c>
      <c r="AR87" s="10">
        <f t="shared" si="106"/>
        <v>486</v>
      </c>
      <c r="AS87" s="8"/>
      <c r="AT87" s="9">
        <f t="shared" ref="AT87:BF87" si="107">SUBTOTAL(4,AT88:AT96)</f>
        <v>514</v>
      </c>
      <c r="AU87" s="9">
        <f t="shared" si="107"/>
        <v>544</v>
      </c>
      <c r="AV87" s="9">
        <f t="shared" si="107"/>
        <v>575</v>
      </c>
      <c r="AW87" s="9">
        <f t="shared" si="107"/>
        <v>608</v>
      </c>
      <c r="AX87" s="9">
        <f t="shared" si="107"/>
        <v>642</v>
      </c>
      <c r="AY87" s="9">
        <f t="shared" si="107"/>
        <v>683</v>
      </c>
      <c r="AZ87" s="9">
        <f t="shared" si="107"/>
        <v>744.58799999999997</v>
      </c>
      <c r="BA87" s="9">
        <f t="shared" si="107"/>
        <v>787.15649999999994</v>
      </c>
      <c r="BB87" s="9">
        <f t="shared" si="107"/>
        <v>831.8895</v>
      </c>
      <c r="BC87" s="9">
        <f t="shared" si="107"/>
        <v>879.50849999999991</v>
      </c>
      <c r="BD87" s="9">
        <f t="shared" si="107"/>
        <v>930.01350000000002</v>
      </c>
      <c r="BE87" s="9">
        <f t="shared" si="107"/>
        <v>983.40449999999998</v>
      </c>
      <c r="BF87" s="10">
        <f t="shared" si="107"/>
        <v>983.40449999999998</v>
      </c>
      <c r="BG87" s="8"/>
      <c r="BH87" s="9">
        <f t="shared" ref="BH87:BT87" si="108">SUBTOTAL(4,BH88:BH96)</f>
        <v>1039.6814999999999</v>
      </c>
      <c r="BI87" s="9">
        <f t="shared" si="108"/>
        <v>1098.8444999999999</v>
      </c>
      <c r="BJ87" s="9">
        <f t="shared" si="108"/>
        <v>1161.615</v>
      </c>
      <c r="BK87" s="9">
        <f t="shared" si="108"/>
        <v>1227.9929999999999</v>
      </c>
      <c r="BL87" s="9">
        <f t="shared" si="108"/>
        <v>1297.9784999999999</v>
      </c>
      <c r="BM87" s="9">
        <f t="shared" si="108"/>
        <v>1372.2929999999999</v>
      </c>
      <c r="BN87" s="9">
        <f t="shared" si="108"/>
        <v>1450.9365</v>
      </c>
      <c r="BO87" s="9">
        <f t="shared" si="108"/>
        <v>1533.9089999999999</v>
      </c>
      <c r="BP87" s="9">
        <f t="shared" si="108"/>
        <v>1621.932</v>
      </c>
      <c r="BQ87" s="9">
        <f t="shared" si="108"/>
        <v>1715.0055</v>
      </c>
      <c r="BR87" s="9">
        <f t="shared" si="108"/>
        <v>1813.1295</v>
      </c>
      <c r="BS87" s="9">
        <f t="shared" si="108"/>
        <v>1917.0255</v>
      </c>
      <c r="BT87" s="10">
        <f t="shared" si="108"/>
        <v>1917.0255</v>
      </c>
    </row>
    <row r="88" spans="2:72" ht="15" hidden="1" customHeight="1" outlineLevel="1" x14ac:dyDescent="0.25">
      <c r="B88" s="11" t="s">
        <v>35</v>
      </c>
      <c r="D88" s="12">
        <f>SUM('ANS_RevData (PH)'!D$28,'ANS_RevData (PH)'!D$44)</f>
        <v>3</v>
      </c>
      <c r="E88" s="12">
        <f>SUM('ANS_RevData (PH)'!E$28,'ANS_RevData (PH)'!E$44)</f>
        <v>2</v>
      </c>
      <c r="F88" s="12">
        <f>SUM('ANS_RevData (PH)'!F$28,'ANS_RevData (PH)'!F$44)</f>
        <v>5</v>
      </c>
      <c r="G88" s="12">
        <f>SUM('ANS_RevData (PH)'!G$28,'ANS_RevData (PH)'!G$44)</f>
        <v>6</v>
      </c>
      <c r="H88" s="12">
        <f>SUM('ANS_RevData (PH)'!H$28,'ANS_RevData (PH)'!H$44)</f>
        <v>6</v>
      </c>
      <c r="I88" s="12">
        <f>SUM('ANS_RevData (PH)'!I$28,'ANS_RevData (PH)'!I$44)</f>
        <v>12</v>
      </c>
      <c r="J88" s="12">
        <f>SUM('ANS_RevData (PH)'!J$28,'ANS_RevData (PH)'!J$44)</f>
        <v>16</v>
      </c>
      <c r="K88" s="12">
        <f>SUM('ANS_RevData (PH)'!K$28,'ANS_RevData (PH)'!K$44)</f>
        <v>25</v>
      </c>
      <c r="L88" s="12">
        <f>SUM('ANS_RevData (PH)'!L$28,'ANS_RevData (PH)'!L$44)</f>
        <v>34</v>
      </c>
      <c r="M88" s="12">
        <f>SUM('ANS_RevData (PH)'!M$28,'ANS_RevData (PH)'!M$44)</f>
        <v>33</v>
      </c>
      <c r="N88" s="12">
        <f>SUM('ANS_RevData (PH)'!N$28,'ANS_RevData (PH)'!N$44)</f>
        <v>35</v>
      </c>
      <c r="O88" s="12">
        <f>SUM('ANS_RevData (PH)'!O$28,'ANS_RevData (PH)'!O$44)</f>
        <v>34</v>
      </c>
      <c r="P88" s="13">
        <f t="shared" ref="P88:P96" si="109">O88</f>
        <v>34</v>
      </c>
      <c r="Q88" s="13"/>
      <c r="R88" s="12">
        <f>SUM('ANS_RevData (PH)'!P$28,'ANS_RevData (PH)'!P$44)</f>
        <v>27</v>
      </c>
      <c r="S88" s="12">
        <f>SUM('ANS_RevData (PH)'!Q$28,'ANS_RevData (PH)'!Q$44)</f>
        <v>63</v>
      </c>
      <c r="T88" s="12">
        <f>SUM('ANS_RevData (PH)'!R$28,'ANS_RevData (PH)'!R$44)</f>
        <v>58</v>
      </c>
      <c r="U88" s="12">
        <f>SUM('ANS_RevData (PH)'!S$28,'ANS_RevData (PH)'!S$44)</f>
        <v>61</v>
      </c>
      <c r="V88" s="12">
        <f>SUM('ANS_RevData (PH)'!T$28,'ANS_RevData (PH)'!T$44)</f>
        <v>59</v>
      </c>
      <c r="W88" s="12">
        <f>SUM('ANS_RevData (PH)'!U$28,'ANS_RevData (PH)'!U$44)</f>
        <v>61</v>
      </c>
      <c r="X88" s="12">
        <f>SUM('ANS_RevData (PH)'!V$28,'ANS_RevData (PH)'!V$44)</f>
        <v>95</v>
      </c>
      <c r="Y88" s="12">
        <f>SUM('ANS_RevData (PH)'!W$28,'ANS_RevData (PH)'!W$44)</f>
        <v>126</v>
      </c>
      <c r="Z88" s="12">
        <f>SUM('ANS_RevData (PH)'!X$28,'ANS_RevData (PH)'!X$44)</f>
        <v>148</v>
      </c>
      <c r="AA88" s="12">
        <f>SUM('ANS_RevData (PH)'!Y$28,'ANS_RevData (PH)'!Y$44)</f>
        <v>171</v>
      </c>
      <c r="AB88" s="12">
        <f>SUM('ANS_RevData (PH)'!Z$28,'ANS_RevData (PH)'!Z$44)</f>
        <v>182</v>
      </c>
      <c r="AC88" s="12">
        <f>SUM('ANS_RevData (PH)'!AA$28,'ANS_RevData (PH)'!AA$44)</f>
        <v>169</v>
      </c>
      <c r="AD88" s="13">
        <f t="shared" ref="AD88:AD96" si="110">AC88</f>
        <v>169</v>
      </c>
      <c r="AE88" s="13"/>
      <c r="AF88" s="12">
        <f>SUM('ANS_RevData (PH)'!AF$28,'ANS_RevData (PH)'!AF$44)</f>
        <v>151</v>
      </c>
      <c r="AG88" s="12">
        <f>SUM('ANS_RevData (PH)'!AG$28,'ANS_RevData (PH)'!AG$44)</f>
        <v>171</v>
      </c>
      <c r="AH88" s="12">
        <f>SUM('ANS_RevData (PH)'!AH$28,'ANS_RevData (PH)'!AH$44)</f>
        <v>179</v>
      </c>
      <c r="AI88" s="12">
        <f>SUM('ANS_RevData (PH)'!AI$28,'ANS_RevData (PH)'!AI$44)</f>
        <v>146</v>
      </c>
      <c r="AJ88" s="12">
        <f>SUM('ANS_RevData (PH)'!AJ$28,'ANS_RevData (PH)'!AJ$44)</f>
        <v>129</v>
      </c>
      <c r="AK88" s="14">
        <f>SUM('ANS_RevData (PH)'!AK$28,'ANS_RevData (PH)'!AK$44)</f>
        <v>155</v>
      </c>
      <c r="AL88" s="14">
        <f>SUM('ANS_RevData (PH)'!AL$28,'ANS_RevData (PH)'!AL$44)</f>
        <v>180</v>
      </c>
      <c r="AM88" s="14">
        <f>SUM('ANS_RevData (PH)'!AM$28,'ANS_RevData (PH)'!AM$44)</f>
        <v>207</v>
      </c>
      <c r="AN88" s="14">
        <f>SUM('ANS_RevData (PH)'!AN$28,'ANS_RevData (PH)'!AN$44)</f>
        <v>239</v>
      </c>
      <c r="AO88" s="14">
        <f>SUM('ANS_RevData (PH)'!AO$28,'ANS_RevData (PH)'!AO$44)</f>
        <v>275</v>
      </c>
      <c r="AP88" s="14">
        <f>SUM('ANS_RevData (PH)'!AP$28,'ANS_RevData (PH)'!AP$44)</f>
        <v>316</v>
      </c>
      <c r="AQ88" s="14">
        <f>SUM('ANS_RevData (PH)'!AQ$28,'ANS_RevData (PH)'!AQ$44)</f>
        <v>364</v>
      </c>
      <c r="AR88" s="47">
        <f t="shared" ref="AR88:AR96" si="111">AQ88</f>
        <v>364</v>
      </c>
      <c r="AS88" s="13"/>
      <c r="AT88" s="14">
        <f>SUM('ANS_RevData (PH)'!AR$28,'ANS_RevData (PH)'!AR$44)</f>
        <v>419</v>
      </c>
      <c r="AU88" s="14">
        <f>SUM('ANS_RevData (PH)'!AS$28,'ANS_RevData (PH)'!AS$44)</f>
        <v>482</v>
      </c>
      <c r="AV88" s="14">
        <f>SUM('ANS_RevData (PH)'!AT$28,'ANS_RevData (PH)'!AT$44)</f>
        <v>553</v>
      </c>
      <c r="AW88" s="14">
        <f>SUM('ANS_RevData (PH)'!AU$28,'ANS_RevData (PH)'!AU$44)</f>
        <v>589.27499999999998</v>
      </c>
      <c r="AX88" s="14">
        <f>SUM('ANS_RevData (PH)'!AV$28,'ANS_RevData (PH)'!AV$44)</f>
        <v>623.02499999999998</v>
      </c>
      <c r="AY88" s="14">
        <f>SUM('ANS_RevData (PH)'!AW$28,'ANS_RevData (PH)'!AW$44)</f>
        <v>658.80000000000007</v>
      </c>
      <c r="AZ88" s="14">
        <f>SUM('ANS_RevData (PH)'!AX$28,'ANS_RevData (PH)'!AX$44)</f>
        <v>696.6</v>
      </c>
      <c r="BA88" s="14">
        <f>SUM('ANS_RevData (PH)'!AY$28,'ANS_RevData (PH)'!AY$44)</f>
        <v>736.42500000000007</v>
      </c>
      <c r="BB88" s="14">
        <f>SUM('ANS_RevData (PH)'!AZ$28,'ANS_RevData (PH)'!AZ$44)</f>
        <v>778.27499999999998</v>
      </c>
      <c r="BC88" s="14">
        <f>SUM('ANS_RevData (PH)'!BA$28,'ANS_RevData (PH)'!BA$44)</f>
        <v>822.82500000000005</v>
      </c>
      <c r="BD88" s="14">
        <f>SUM('ANS_RevData (PH)'!BB$28,'ANS_RevData (PH)'!BB$44)</f>
        <v>870.07500000000005</v>
      </c>
      <c r="BE88" s="14">
        <f>SUM('ANS_RevData (PH)'!BC$28,'ANS_RevData (PH)'!BC$44)</f>
        <v>920.02499999999998</v>
      </c>
      <c r="BF88" s="47">
        <f t="shared" ref="BF88:BF96" si="112">BE88</f>
        <v>920.02499999999998</v>
      </c>
      <c r="BG88" s="13"/>
      <c r="BH88" s="14">
        <f>SUM('ANS_RevData (PH)'!BD$28,'ANS_RevData (PH)'!BD$44)</f>
        <v>972.67500000000007</v>
      </c>
      <c r="BI88" s="14">
        <f>SUM('ANS_RevData (PH)'!BE$28,'ANS_RevData (PH)'!BE$44)</f>
        <v>1028.0250000000001</v>
      </c>
      <c r="BJ88" s="14">
        <f>SUM('ANS_RevData (PH)'!BF$28,'ANS_RevData (PH)'!BF$44)</f>
        <v>1086.75</v>
      </c>
      <c r="BK88" s="14">
        <f>SUM('ANS_RevData (PH)'!BG$28,'ANS_RevData (PH)'!BG$44)</f>
        <v>1148.8500000000001</v>
      </c>
      <c r="BL88" s="14">
        <f>SUM('ANS_RevData (PH)'!BH$28,'ANS_RevData (PH)'!BH$44)</f>
        <v>1214.325</v>
      </c>
      <c r="BM88" s="14">
        <f>SUM('ANS_RevData (PH)'!BI$28,'ANS_RevData (PH)'!BI$44)</f>
        <v>1283.8500000000001</v>
      </c>
      <c r="BN88" s="14">
        <f>SUM('ANS_RevData (PH)'!BJ$28,'ANS_RevData (PH)'!BJ$44)</f>
        <v>1357.425</v>
      </c>
      <c r="BO88" s="14">
        <f>SUM('ANS_RevData (PH)'!BK$28,'ANS_RevData (PH)'!BK$44)</f>
        <v>1435.05</v>
      </c>
      <c r="BP88" s="14">
        <f>SUM('ANS_RevData (PH)'!BL$28,'ANS_RevData (PH)'!BL$44)</f>
        <v>1517.4</v>
      </c>
      <c r="BQ88" s="14">
        <f>SUM('ANS_RevData (PH)'!BM$28,'ANS_RevData (PH)'!BM$44)</f>
        <v>1604.4750000000001</v>
      </c>
      <c r="BR88" s="14">
        <f>SUM('ANS_RevData (PH)'!BN$28,'ANS_RevData (PH)'!BN$44)</f>
        <v>1696.2750000000001</v>
      </c>
      <c r="BS88" s="14">
        <f>SUM('ANS_RevData (PH)'!BO$28,'ANS_RevData (PH)'!BO$44)</f>
        <v>1793.4750000000001</v>
      </c>
      <c r="BT88" s="47">
        <f t="shared" ref="BT88:BT96" si="113">BS88</f>
        <v>1793.4750000000001</v>
      </c>
    </row>
    <row r="89" spans="2:72" ht="15" hidden="1" customHeight="1" outlineLevel="1" x14ac:dyDescent="0.25">
      <c r="B89" s="11" t="s">
        <v>40</v>
      </c>
      <c r="D89" s="12">
        <f>'ANS_RevData (PH)'!D$60</f>
        <v>18</v>
      </c>
      <c r="E89" s="12">
        <f>'ANS_RevData (PH)'!E$60</f>
        <v>16</v>
      </c>
      <c r="F89" s="12">
        <f>'ANS_RevData (PH)'!F$60</f>
        <v>31</v>
      </c>
      <c r="G89" s="12">
        <f>'ANS_RevData (PH)'!G$60</f>
        <v>55</v>
      </c>
      <c r="H89" s="12">
        <f>'ANS_RevData (PH)'!H$60</f>
        <v>83</v>
      </c>
      <c r="I89" s="12">
        <f>'ANS_RevData (PH)'!I$60</f>
        <v>110</v>
      </c>
      <c r="J89" s="12">
        <f>'ANS_RevData (PH)'!J$60</f>
        <v>117</v>
      </c>
      <c r="K89" s="12">
        <f>'ANS_RevData (PH)'!K$60</f>
        <v>125</v>
      </c>
      <c r="L89" s="12">
        <f>'ANS_RevData (PH)'!L$60</f>
        <v>124</v>
      </c>
      <c r="M89" s="12">
        <f>'ANS_RevData (PH)'!M$60</f>
        <v>127</v>
      </c>
      <c r="N89" s="12">
        <f>'ANS_RevData (PH)'!N$60</f>
        <v>136</v>
      </c>
      <c r="O89" s="12">
        <f>'ANS_RevData (PH)'!O$60</f>
        <v>133</v>
      </c>
      <c r="P89" s="13">
        <f t="shared" si="109"/>
        <v>133</v>
      </c>
      <c r="Q89" s="13"/>
      <c r="R89" s="12">
        <f>'ANS_RevData (PH)'!P$60</f>
        <v>134</v>
      </c>
      <c r="S89" s="12">
        <f>'ANS_RevData (PH)'!Q$60</f>
        <v>143</v>
      </c>
      <c r="T89" s="12">
        <f>'ANS_RevData (PH)'!R$60</f>
        <v>144</v>
      </c>
      <c r="U89" s="12">
        <f>'ANS_RevData (PH)'!S$60</f>
        <v>150</v>
      </c>
      <c r="V89" s="12">
        <f>'ANS_RevData (PH)'!T$60</f>
        <v>167</v>
      </c>
      <c r="W89" s="12">
        <f>'ANS_RevData (PH)'!U$60</f>
        <v>165</v>
      </c>
      <c r="X89" s="12">
        <f>'ANS_RevData (PH)'!V$60</f>
        <v>163</v>
      </c>
      <c r="Y89" s="12">
        <f>'ANS_RevData (PH)'!W$60</f>
        <v>184</v>
      </c>
      <c r="Z89" s="12">
        <f>'ANS_RevData (PH)'!X$60</f>
        <v>189</v>
      </c>
      <c r="AA89" s="12">
        <f>'ANS_RevData (PH)'!Y$60</f>
        <v>216</v>
      </c>
      <c r="AB89" s="12">
        <f>'ANS_RevData (PH)'!Z$60</f>
        <v>222</v>
      </c>
      <c r="AC89" s="12">
        <f>'ANS_RevData (PH)'!AA$60</f>
        <v>217</v>
      </c>
      <c r="AD89" s="13">
        <f t="shared" si="110"/>
        <v>217</v>
      </c>
      <c r="AE89" s="13"/>
      <c r="AF89" s="12">
        <f>'ANS_RevData (PH)'!AF$60</f>
        <v>231</v>
      </c>
      <c r="AG89" s="12">
        <f>'ANS_RevData (PH)'!AG$60</f>
        <v>229</v>
      </c>
      <c r="AH89" s="12">
        <f>'ANS_RevData (PH)'!AH$60</f>
        <v>294</v>
      </c>
      <c r="AI89" s="12">
        <f>'ANS_RevData (PH)'!AI$60</f>
        <v>311</v>
      </c>
      <c r="AJ89" s="12">
        <f>'ANS_RevData (PH)'!AJ$60</f>
        <v>329</v>
      </c>
      <c r="AK89" s="14">
        <f>'ANS_RevData (PH)'!AK$60</f>
        <v>348</v>
      </c>
      <c r="AL89" s="14">
        <f>'ANS_RevData (PH)'!AL$60</f>
        <v>368</v>
      </c>
      <c r="AM89" s="14">
        <f>'ANS_RevData (PH)'!AM$60</f>
        <v>389</v>
      </c>
      <c r="AN89" s="14">
        <f>'ANS_RevData (PH)'!AN$60</f>
        <v>411</v>
      </c>
      <c r="AO89" s="14">
        <f>'ANS_RevData (PH)'!AO$60</f>
        <v>435</v>
      </c>
      <c r="AP89" s="14">
        <f>'ANS_RevData (PH)'!AP$60</f>
        <v>460</v>
      </c>
      <c r="AQ89" s="14">
        <f>'ANS_RevData (PH)'!AQ$60</f>
        <v>486</v>
      </c>
      <c r="AR89" s="47">
        <f t="shared" si="111"/>
        <v>486</v>
      </c>
      <c r="AS89" s="13"/>
      <c r="AT89" s="14">
        <f>'ANS_RevData (PH)'!AR$60</f>
        <v>514</v>
      </c>
      <c r="AU89" s="14">
        <f>'ANS_RevData (PH)'!AS$60</f>
        <v>544</v>
      </c>
      <c r="AV89" s="14">
        <f>'ANS_RevData (PH)'!AT$60</f>
        <v>575</v>
      </c>
      <c r="AW89" s="14">
        <f>'ANS_RevData (PH)'!AU$60</f>
        <v>608</v>
      </c>
      <c r="AX89" s="14">
        <f>'ANS_RevData (PH)'!AV$60</f>
        <v>642</v>
      </c>
      <c r="AY89" s="14">
        <f>'ANS_RevData (PH)'!AW$60</f>
        <v>679</v>
      </c>
      <c r="AZ89" s="14">
        <f>'ANS_RevData (PH)'!AX$60</f>
        <v>718</v>
      </c>
      <c r="BA89" s="14">
        <f>'ANS_RevData (PH)'!AY$60</f>
        <v>759</v>
      </c>
      <c r="BB89" s="14">
        <f>'ANS_RevData (PH)'!AZ$60</f>
        <v>802</v>
      </c>
      <c r="BC89" s="14">
        <f>'ANS_RevData (PH)'!BA$60</f>
        <v>848</v>
      </c>
      <c r="BD89" s="14">
        <f>'ANS_RevData (PH)'!BB$60</f>
        <v>897</v>
      </c>
      <c r="BE89" s="14">
        <f>'ANS_RevData (PH)'!BC$60</f>
        <v>948</v>
      </c>
      <c r="BF89" s="47">
        <f t="shared" si="112"/>
        <v>948</v>
      </c>
      <c r="BG89" s="13"/>
      <c r="BH89" s="14">
        <f>'ANS_RevData (PH)'!BD$60</f>
        <v>1003</v>
      </c>
      <c r="BI89" s="14">
        <f>'ANS_RevData (PH)'!BE$60</f>
        <v>1059</v>
      </c>
      <c r="BJ89" s="14">
        <f>'ANS_RevData (PH)'!BF$60</f>
        <v>1120</v>
      </c>
      <c r="BK89" s="14">
        <f>'ANS_RevData (PH)'!BG$60</f>
        <v>1184</v>
      </c>
      <c r="BL89" s="14">
        <f>'ANS_RevData (PH)'!BH$60</f>
        <v>1251</v>
      </c>
      <c r="BM89" s="14">
        <f>'ANS_RevData (PH)'!BI$60</f>
        <v>1324</v>
      </c>
      <c r="BN89" s="14">
        <f>'ANS_RevData (PH)'!BJ$60</f>
        <v>1399</v>
      </c>
      <c r="BO89" s="14">
        <f>'ANS_RevData (PH)'!BK$60</f>
        <v>1479</v>
      </c>
      <c r="BP89" s="14">
        <f>'ANS_RevData (PH)'!BL$60</f>
        <v>1564</v>
      </c>
      <c r="BQ89" s="14">
        <f>'ANS_RevData (PH)'!BM$60</f>
        <v>1654</v>
      </c>
      <c r="BR89" s="14">
        <f>'ANS_RevData (PH)'!BN$60</f>
        <v>1748</v>
      </c>
      <c r="BS89" s="14">
        <f>'ANS_RevData (PH)'!BO$60</f>
        <v>1849</v>
      </c>
      <c r="BT89" s="47">
        <f t="shared" si="113"/>
        <v>1849</v>
      </c>
    </row>
    <row r="90" spans="2:72" s="16" customFormat="1" ht="12.75" hidden="1" customHeight="1" outlineLevel="2" x14ac:dyDescent="0.2">
      <c r="B90" s="17" t="s">
        <v>9</v>
      </c>
      <c r="D90" s="18">
        <f>'ANS_RevData (PH)'!D$76</f>
        <v>11</v>
      </c>
      <c r="E90" s="18">
        <f>'ANS_RevData (PH)'!E$76</f>
        <v>9</v>
      </c>
      <c r="F90" s="18">
        <f>'ANS_RevData (PH)'!F$76</f>
        <v>14</v>
      </c>
      <c r="G90" s="18">
        <f>'ANS_RevData (PH)'!G$76</f>
        <v>25</v>
      </c>
      <c r="H90" s="18">
        <f>'ANS_RevData (PH)'!H$76</f>
        <v>39</v>
      </c>
      <c r="I90" s="18">
        <f>'ANS_RevData (PH)'!I$76</f>
        <v>44</v>
      </c>
      <c r="J90" s="18">
        <f>'ANS_RevData (PH)'!J$76</f>
        <v>57</v>
      </c>
      <c r="K90" s="18">
        <f>'ANS_RevData (PH)'!K$76</f>
        <v>62</v>
      </c>
      <c r="L90" s="18">
        <f>'ANS_RevData (PH)'!L$76</f>
        <v>64</v>
      </c>
      <c r="M90" s="18">
        <f>'ANS_RevData (PH)'!M$76</f>
        <v>65</v>
      </c>
      <c r="N90" s="18">
        <f>'ANS_RevData (PH)'!N$76</f>
        <v>68</v>
      </c>
      <c r="O90" s="18">
        <f>'ANS_RevData (PH)'!O$76</f>
        <v>67</v>
      </c>
      <c r="P90" s="19">
        <f t="shared" si="109"/>
        <v>67</v>
      </c>
      <c r="Q90" s="19"/>
      <c r="R90" s="18">
        <f>'ANS_RevData (PH)'!P$76</f>
        <v>68</v>
      </c>
      <c r="S90" s="18">
        <f>'ANS_RevData (PH)'!Q$76</f>
        <v>75</v>
      </c>
      <c r="T90" s="18">
        <f>'ANS_RevData (PH)'!R$76</f>
        <v>73</v>
      </c>
      <c r="U90" s="18">
        <f>'ANS_RevData (PH)'!S$76</f>
        <v>65</v>
      </c>
      <c r="V90" s="18">
        <f>'ANS_RevData (PH)'!T$76</f>
        <v>78</v>
      </c>
      <c r="W90" s="18">
        <f>'ANS_RevData (PH)'!U$76</f>
        <v>84</v>
      </c>
      <c r="X90" s="18">
        <f>'ANS_RevData (PH)'!V$76</f>
        <v>84</v>
      </c>
      <c r="Y90" s="18">
        <f>'ANS_RevData (PH)'!W$76</f>
        <v>92</v>
      </c>
      <c r="Z90" s="18">
        <f>'ANS_RevData (PH)'!X$76</f>
        <v>101</v>
      </c>
      <c r="AA90" s="18">
        <f>'ANS_RevData (PH)'!Y$76</f>
        <v>111</v>
      </c>
      <c r="AB90" s="18">
        <f>'ANS_RevData (PH)'!Z$76</f>
        <v>106</v>
      </c>
      <c r="AC90" s="18">
        <f>'ANS_RevData (PH)'!AA$76</f>
        <v>107</v>
      </c>
      <c r="AD90" s="19">
        <f t="shared" si="110"/>
        <v>107</v>
      </c>
      <c r="AE90" s="19"/>
      <c r="AF90" s="18">
        <f>'ANS_RevData (PH)'!AF$76</f>
        <v>125</v>
      </c>
      <c r="AG90" s="18">
        <f>'ANS_RevData (PH)'!AG$76</f>
        <v>126</v>
      </c>
      <c r="AH90" s="18">
        <f>'ANS_RevData (PH)'!AH$76</f>
        <v>134</v>
      </c>
      <c r="AI90" s="18">
        <f>'ANS_RevData (PH)'!AI$76</f>
        <v>125</v>
      </c>
      <c r="AJ90" s="18">
        <f>'ANS_RevData (PH)'!AJ$76</f>
        <v>110</v>
      </c>
      <c r="AK90" s="20">
        <f>'ANS_RevData (PH)'!AK$76</f>
        <v>118</v>
      </c>
      <c r="AL90" s="20">
        <f>'ANS_RevData (PH)'!AL$76</f>
        <v>124</v>
      </c>
      <c r="AM90" s="20">
        <f>'ANS_RevData (PH)'!AM$76</f>
        <v>129</v>
      </c>
      <c r="AN90" s="20">
        <f>'ANS_RevData (PH)'!AN$76</f>
        <v>135</v>
      </c>
      <c r="AO90" s="20">
        <f>'ANS_RevData (PH)'!AO$76</f>
        <v>141</v>
      </c>
      <c r="AP90" s="20">
        <f>'ANS_RevData (PH)'!AP$76</f>
        <v>147</v>
      </c>
      <c r="AQ90" s="20">
        <f>'ANS_RevData (PH)'!AQ$76</f>
        <v>154</v>
      </c>
      <c r="AR90" s="48">
        <f t="shared" si="111"/>
        <v>154</v>
      </c>
      <c r="AS90" s="19"/>
      <c r="AT90" s="20">
        <f>'ANS_RevData (PH)'!AR$76</f>
        <v>161</v>
      </c>
      <c r="AU90" s="20">
        <f>'ANS_RevData (PH)'!AS$76</f>
        <v>168</v>
      </c>
      <c r="AV90" s="20">
        <f>'ANS_RevData (PH)'!AT$76</f>
        <v>176</v>
      </c>
      <c r="AW90" s="20">
        <f>'ANS_RevData (PH)'!AU$76</f>
        <v>183</v>
      </c>
      <c r="AX90" s="20">
        <f>'ANS_RevData (PH)'!AV$76</f>
        <v>192</v>
      </c>
      <c r="AY90" s="20">
        <f>'ANS_RevData (PH)'!AW$76</f>
        <v>200</v>
      </c>
      <c r="AZ90" s="20">
        <f>'ANS_RevData (PH)'!AX$76</f>
        <v>210</v>
      </c>
      <c r="BA90" s="20">
        <f>'ANS_RevData (PH)'!AY$76</f>
        <v>219</v>
      </c>
      <c r="BB90" s="20">
        <f>'ANS_RevData (PH)'!AZ$76</f>
        <v>229</v>
      </c>
      <c r="BC90" s="20">
        <f>'ANS_RevData (PH)'!BA$76</f>
        <v>239</v>
      </c>
      <c r="BD90" s="20">
        <f>'ANS_RevData (PH)'!BB$76</f>
        <v>249</v>
      </c>
      <c r="BE90" s="20">
        <f>'ANS_RevData (PH)'!BC$76</f>
        <v>261</v>
      </c>
      <c r="BF90" s="48">
        <f t="shared" si="112"/>
        <v>261</v>
      </c>
      <c r="BG90" s="19"/>
      <c r="BH90" s="20">
        <f>'ANS_RevData (PH)'!BD$76</f>
        <v>272</v>
      </c>
      <c r="BI90" s="20">
        <f>'ANS_RevData (PH)'!BE$76</f>
        <v>284</v>
      </c>
      <c r="BJ90" s="20">
        <f>'ANS_RevData (PH)'!BF$76</f>
        <v>298</v>
      </c>
      <c r="BK90" s="20">
        <f>'ANS_RevData (PH)'!BG$76</f>
        <v>311</v>
      </c>
      <c r="BL90" s="20">
        <f>'ANS_RevData (PH)'!BH$76</f>
        <v>325</v>
      </c>
      <c r="BM90" s="20">
        <f>'ANS_RevData (PH)'!BI$76</f>
        <v>339</v>
      </c>
      <c r="BN90" s="20">
        <f>'ANS_RevData (PH)'!BJ$76</f>
        <v>354</v>
      </c>
      <c r="BO90" s="20">
        <f>'ANS_RevData (PH)'!BK$76</f>
        <v>370</v>
      </c>
      <c r="BP90" s="20">
        <f>'ANS_RevData (PH)'!BL$76</f>
        <v>387</v>
      </c>
      <c r="BQ90" s="20">
        <f>'ANS_RevData (PH)'!BM$76</f>
        <v>404</v>
      </c>
      <c r="BR90" s="20">
        <f>'ANS_RevData (PH)'!BN$76</f>
        <v>422</v>
      </c>
      <c r="BS90" s="20">
        <f>'ANS_RevData (PH)'!BO$76</f>
        <v>441</v>
      </c>
      <c r="BT90" s="48">
        <f t="shared" si="113"/>
        <v>441</v>
      </c>
    </row>
    <row r="91" spans="2:72" s="16" customFormat="1" ht="12.75" hidden="1" customHeight="1" outlineLevel="2" x14ac:dyDescent="0.2">
      <c r="B91" s="17" t="s">
        <v>10</v>
      </c>
      <c r="D91" s="18">
        <f>'ANS_RevData (PH)'!D$92</f>
        <v>7</v>
      </c>
      <c r="E91" s="18">
        <f>'ANS_RevData (PH)'!E$92</f>
        <v>7</v>
      </c>
      <c r="F91" s="18">
        <f>'ANS_RevData (PH)'!F$92</f>
        <v>17</v>
      </c>
      <c r="G91" s="18">
        <f>'ANS_RevData (PH)'!G$92</f>
        <v>30</v>
      </c>
      <c r="H91" s="18">
        <f>'ANS_RevData (PH)'!H$92</f>
        <v>48</v>
      </c>
      <c r="I91" s="18">
        <f>'ANS_RevData (PH)'!I$92</f>
        <v>70</v>
      </c>
      <c r="J91" s="18">
        <f>'ANS_RevData (PH)'!J$92</f>
        <v>76</v>
      </c>
      <c r="K91" s="18">
        <f>'ANS_RevData (PH)'!K$92</f>
        <v>87</v>
      </c>
      <c r="L91" s="18">
        <f>'ANS_RevData (PH)'!L$92</f>
        <v>91</v>
      </c>
      <c r="M91" s="18">
        <f>'ANS_RevData (PH)'!M$92</f>
        <v>98</v>
      </c>
      <c r="N91" s="18">
        <f>'ANS_RevData (PH)'!N$92</f>
        <v>102</v>
      </c>
      <c r="O91" s="18">
        <f>'ANS_RevData (PH)'!O$92</f>
        <v>90</v>
      </c>
      <c r="P91" s="19">
        <f t="shared" si="109"/>
        <v>90</v>
      </c>
      <c r="Q91" s="19"/>
      <c r="R91" s="18">
        <f>'ANS_RevData (PH)'!P$92</f>
        <v>97</v>
      </c>
      <c r="S91" s="18">
        <f>'ANS_RevData (PH)'!Q$92</f>
        <v>100</v>
      </c>
      <c r="T91" s="18">
        <f>'ANS_RevData (PH)'!R$92</f>
        <v>103</v>
      </c>
      <c r="U91" s="18">
        <f>'ANS_RevData (PH)'!S$92</f>
        <v>97</v>
      </c>
      <c r="V91" s="18">
        <f>'ANS_RevData (PH)'!T$92</f>
        <v>100</v>
      </c>
      <c r="W91" s="18">
        <f>'ANS_RevData (PH)'!U$92</f>
        <v>103</v>
      </c>
      <c r="X91" s="18">
        <f>'ANS_RevData (PH)'!V$92</f>
        <v>107</v>
      </c>
      <c r="Y91" s="18">
        <f>'ANS_RevData (PH)'!W$92</f>
        <v>115</v>
      </c>
      <c r="Z91" s="18">
        <f>'ANS_RevData (PH)'!X$92</f>
        <v>130</v>
      </c>
      <c r="AA91" s="18">
        <f>'ANS_RevData (PH)'!Y$92</f>
        <v>143</v>
      </c>
      <c r="AB91" s="18">
        <f>'ANS_RevData (PH)'!Z$92</f>
        <v>138</v>
      </c>
      <c r="AC91" s="18">
        <f>'ANS_RevData (PH)'!AA$92</f>
        <v>143</v>
      </c>
      <c r="AD91" s="19">
        <f t="shared" si="110"/>
        <v>143</v>
      </c>
      <c r="AE91" s="19"/>
      <c r="AF91" s="18">
        <f>'ANS_RevData (PH)'!AF$92</f>
        <v>166</v>
      </c>
      <c r="AG91" s="18">
        <f>'ANS_RevData (PH)'!AG$92</f>
        <v>180</v>
      </c>
      <c r="AH91" s="18">
        <f>'ANS_RevData (PH)'!AH$92</f>
        <v>192</v>
      </c>
      <c r="AI91" s="18">
        <f>'ANS_RevData (PH)'!AI$92</f>
        <v>175</v>
      </c>
      <c r="AJ91" s="18">
        <f>'ANS_RevData (PH)'!AJ$92</f>
        <v>159</v>
      </c>
      <c r="AK91" s="20">
        <f>'ANS_RevData (PH)'!AK$92</f>
        <v>190</v>
      </c>
      <c r="AL91" s="20">
        <f>'ANS_RevData (PH)'!AL$92</f>
        <v>199</v>
      </c>
      <c r="AM91" s="20">
        <f>'ANS_RevData (PH)'!AM$92</f>
        <v>207</v>
      </c>
      <c r="AN91" s="20">
        <f>'ANS_RevData (PH)'!AN$92</f>
        <v>214</v>
      </c>
      <c r="AO91" s="20">
        <f>'ANS_RevData (PH)'!AO$92</f>
        <v>223</v>
      </c>
      <c r="AP91" s="20">
        <f>'ANS_RevData (PH)'!AP$92</f>
        <v>231</v>
      </c>
      <c r="AQ91" s="20">
        <f>'ANS_RevData (PH)'!AQ$92</f>
        <v>240</v>
      </c>
      <c r="AR91" s="48">
        <f t="shared" si="111"/>
        <v>240</v>
      </c>
      <c r="AS91" s="19"/>
      <c r="AT91" s="20">
        <f>'ANS_RevData (PH)'!AR$92</f>
        <v>249</v>
      </c>
      <c r="AU91" s="20">
        <f>'ANS_RevData (PH)'!AS$92</f>
        <v>259</v>
      </c>
      <c r="AV91" s="20">
        <f>'ANS_RevData (PH)'!AT$92</f>
        <v>268</v>
      </c>
      <c r="AW91" s="20">
        <f>'ANS_RevData (PH)'!AU$92</f>
        <v>278</v>
      </c>
      <c r="AX91" s="20">
        <f>'ANS_RevData (PH)'!AV$92</f>
        <v>289</v>
      </c>
      <c r="AY91" s="20">
        <f>'ANS_RevData (PH)'!AW$92</f>
        <v>300</v>
      </c>
      <c r="AZ91" s="20">
        <f>'ANS_RevData (PH)'!AX$92</f>
        <v>311</v>
      </c>
      <c r="BA91" s="20">
        <f>'ANS_RevData (PH)'!AY$92</f>
        <v>322</v>
      </c>
      <c r="BB91" s="20">
        <f>'ANS_RevData (PH)'!AZ$92</f>
        <v>335</v>
      </c>
      <c r="BC91" s="20">
        <f>'ANS_RevData (PH)'!BA$92</f>
        <v>347</v>
      </c>
      <c r="BD91" s="20">
        <f>'ANS_RevData (PH)'!BB$92</f>
        <v>360</v>
      </c>
      <c r="BE91" s="20">
        <f>'ANS_RevData (PH)'!BC$92</f>
        <v>373</v>
      </c>
      <c r="BF91" s="48">
        <f t="shared" si="112"/>
        <v>373</v>
      </c>
      <c r="BG91" s="19"/>
      <c r="BH91" s="20">
        <f>'ANS_RevData (PH)'!BD$92</f>
        <v>387</v>
      </c>
      <c r="BI91" s="20">
        <f>'ANS_RevData (PH)'!BE$92</f>
        <v>401</v>
      </c>
      <c r="BJ91" s="20">
        <f>'ANS_RevData (PH)'!BF$92</f>
        <v>416</v>
      </c>
      <c r="BK91" s="20">
        <f>'ANS_RevData (PH)'!BG$92</f>
        <v>432</v>
      </c>
      <c r="BL91" s="20">
        <f>'ANS_RevData (PH)'!BH$92</f>
        <v>448</v>
      </c>
      <c r="BM91" s="20">
        <f>'ANS_RevData (PH)'!BI$92</f>
        <v>465</v>
      </c>
      <c r="BN91" s="20">
        <f>'ANS_RevData (PH)'!BJ$92</f>
        <v>483</v>
      </c>
      <c r="BO91" s="20">
        <f>'ANS_RevData (PH)'!BK$92</f>
        <v>501</v>
      </c>
      <c r="BP91" s="20">
        <f>'ANS_RevData (PH)'!BL$92</f>
        <v>520</v>
      </c>
      <c r="BQ91" s="20">
        <f>'ANS_RevData (PH)'!BM$92</f>
        <v>540</v>
      </c>
      <c r="BR91" s="20">
        <f>'ANS_RevData (PH)'!BN$92</f>
        <v>560</v>
      </c>
      <c r="BS91" s="20">
        <f>'ANS_RevData (PH)'!BO$92</f>
        <v>581</v>
      </c>
      <c r="BT91" s="48">
        <f t="shared" si="113"/>
        <v>581</v>
      </c>
    </row>
    <row r="92" spans="2:72" s="16" customFormat="1" ht="12.75" hidden="1" customHeight="1" outlineLevel="2" x14ac:dyDescent="0.2">
      <c r="B92" s="17" t="s">
        <v>11</v>
      </c>
      <c r="D92" s="18">
        <f>'ANS_RevData (PH)'!D$108</f>
        <v>0</v>
      </c>
      <c r="E92" s="18">
        <f>'ANS_RevData (PH)'!E$108</f>
        <v>0</v>
      </c>
      <c r="F92" s="18">
        <f>'ANS_RevData (PH)'!F$108</f>
        <v>0</v>
      </c>
      <c r="G92" s="18">
        <f>'ANS_RevData (PH)'!G$108</f>
        <v>0</v>
      </c>
      <c r="H92" s="18">
        <f>'ANS_RevData (PH)'!H$108</f>
        <v>0</v>
      </c>
      <c r="I92" s="18">
        <f>'ANS_RevData (PH)'!I$108</f>
        <v>0</v>
      </c>
      <c r="J92" s="18">
        <f>'ANS_RevData (PH)'!J$108</f>
        <v>0</v>
      </c>
      <c r="K92" s="18">
        <f>'ANS_RevData (PH)'!K$108</f>
        <v>0</v>
      </c>
      <c r="L92" s="18">
        <f>'ANS_RevData (PH)'!L$108</f>
        <v>0</v>
      </c>
      <c r="M92" s="18">
        <f>'ANS_RevData (PH)'!M$108</f>
        <v>0</v>
      </c>
      <c r="N92" s="18">
        <f>'ANS_RevData (PH)'!N$108</f>
        <v>0</v>
      </c>
      <c r="O92" s="18">
        <f>'ANS_RevData (PH)'!O$108</f>
        <v>0</v>
      </c>
      <c r="P92" s="19">
        <f t="shared" si="109"/>
        <v>0</v>
      </c>
      <c r="Q92" s="19"/>
      <c r="R92" s="18">
        <f>'ANS_RevData (PH)'!P$108</f>
        <v>0</v>
      </c>
      <c r="S92" s="18">
        <f>'ANS_RevData (PH)'!Q$108</f>
        <v>0</v>
      </c>
      <c r="T92" s="18">
        <f>'ANS_RevData (PH)'!R$108</f>
        <v>0</v>
      </c>
      <c r="U92" s="18">
        <f>'ANS_RevData (PH)'!S$108</f>
        <v>0</v>
      </c>
      <c r="V92" s="18">
        <f>'ANS_RevData (PH)'!T$108</f>
        <v>0</v>
      </c>
      <c r="W92" s="18">
        <f>'ANS_RevData (PH)'!U$108</f>
        <v>0</v>
      </c>
      <c r="X92" s="18">
        <f>'ANS_RevData (PH)'!V$108</f>
        <v>1</v>
      </c>
      <c r="Y92" s="18">
        <f>'ANS_RevData (PH)'!W$108</f>
        <v>45</v>
      </c>
      <c r="Z92" s="18">
        <f>'ANS_RevData (PH)'!X$108</f>
        <v>63</v>
      </c>
      <c r="AA92" s="18">
        <f>'ANS_RevData (PH)'!Y$108</f>
        <v>58</v>
      </c>
      <c r="AB92" s="18">
        <f>'ANS_RevData (PH)'!Z$108</f>
        <v>62</v>
      </c>
      <c r="AC92" s="18">
        <f>'ANS_RevData (PH)'!AA$108</f>
        <v>80</v>
      </c>
      <c r="AD92" s="19">
        <f t="shared" si="110"/>
        <v>80</v>
      </c>
      <c r="AE92" s="19"/>
      <c r="AF92" s="18">
        <f>'ANS_RevData (PH)'!AF$108</f>
        <v>93</v>
      </c>
      <c r="AG92" s="18">
        <f>'ANS_RevData (PH)'!AG$108</f>
        <v>91</v>
      </c>
      <c r="AH92" s="18">
        <f>'ANS_RevData (PH)'!AH$108</f>
        <v>102</v>
      </c>
      <c r="AI92" s="18">
        <f>'ANS_RevData (PH)'!AI$108</f>
        <v>103</v>
      </c>
      <c r="AJ92" s="18">
        <f>'ANS_RevData (PH)'!AJ$108</f>
        <v>93</v>
      </c>
      <c r="AK92" s="20">
        <f>'ANS_RevData (PH)'!AK$108</f>
        <v>114</v>
      </c>
      <c r="AL92" s="20">
        <f>'ANS_RevData (PH)'!AL$108</f>
        <v>133</v>
      </c>
      <c r="AM92" s="20">
        <f>'ANS_RevData (PH)'!AM$108</f>
        <v>154</v>
      </c>
      <c r="AN92" s="20">
        <f>'ANS_RevData (PH)'!AN$108</f>
        <v>179</v>
      </c>
      <c r="AO92" s="20">
        <f>'ANS_RevData (PH)'!AO$108</f>
        <v>208</v>
      </c>
      <c r="AP92" s="20">
        <f>'ANS_RevData (PH)'!AP$108</f>
        <v>241</v>
      </c>
      <c r="AQ92" s="20">
        <f>'ANS_RevData (PH)'!AQ$108</f>
        <v>280</v>
      </c>
      <c r="AR92" s="48">
        <f t="shared" si="111"/>
        <v>280</v>
      </c>
      <c r="AS92" s="19"/>
      <c r="AT92" s="20">
        <f>'ANS_RevData (PH)'!AR$108</f>
        <v>325</v>
      </c>
      <c r="AU92" s="20">
        <f>'ANS_RevData (PH)'!AS$108</f>
        <v>377</v>
      </c>
      <c r="AV92" s="20">
        <f>'ANS_RevData (PH)'!AT$108</f>
        <v>438</v>
      </c>
      <c r="AW92" s="20">
        <f>'ANS_RevData (PH)'!AU$108</f>
        <v>508</v>
      </c>
      <c r="AX92" s="20">
        <f>'ANS_RevData (PH)'!AV$108</f>
        <v>589</v>
      </c>
      <c r="AY92" s="20">
        <f>'ANS_RevData (PH)'!AW$108</f>
        <v>683</v>
      </c>
      <c r="AZ92" s="20">
        <f>'ANS_RevData (PH)'!AX$108</f>
        <v>744.58799999999997</v>
      </c>
      <c r="BA92" s="20">
        <f>'ANS_RevData (PH)'!AY$108</f>
        <v>787.15649999999994</v>
      </c>
      <c r="BB92" s="20">
        <f>'ANS_RevData (PH)'!AZ$108</f>
        <v>831.8895</v>
      </c>
      <c r="BC92" s="20">
        <f>'ANS_RevData (PH)'!BA$108</f>
        <v>879.50849999999991</v>
      </c>
      <c r="BD92" s="20">
        <f>'ANS_RevData (PH)'!BB$108</f>
        <v>930.01350000000002</v>
      </c>
      <c r="BE92" s="20">
        <f>'ANS_RevData (PH)'!BC$108</f>
        <v>983.40449999999998</v>
      </c>
      <c r="BF92" s="48">
        <f t="shared" si="112"/>
        <v>983.40449999999998</v>
      </c>
      <c r="BG92" s="19"/>
      <c r="BH92" s="20">
        <f>'ANS_RevData (PH)'!BD$108</f>
        <v>1039.6814999999999</v>
      </c>
      <c r="BI92" s="20">
        <f>'ANS_RevData (PH)'!BE$108</f>
        <v>1098.8444999999999</v>
      </c>
      <c r="BJ92" s="20">
        <f>'ANS_RevData (PH)'!BF$108</f>
        <v>1161.615</v>
      </c>
      <c r="BK92" s="20">
        <f>'ANS_RevData (PH)'!BG$108</f>
        <v>1227.9929999999999</v>
      </c>
      <c r="BL92" s="20">
        <f>'ANS_RevData (PH)'!BH$108</f>
        <v>1297.9784999999999</v>
      </c>
      <c r="BM92" s="20">
        <f>'ANS_RevData (PH)'!BI$108</f>
        <v>1372.2929999999999</v>
      </c>
      <c r="BN92" s="20">
        <f>'ANS_RevData (PH)'!BJ$108</f>
        <v>1450.9365</v>
      </c>
      <c r="BO92" s="20">
        <f>'ANS_RevData (PH)'!BK$108</f>
        <v>1533.9089999999999</v>
      </c>
      <c r="BP92" s="20">
        <f>'ANS_RevData (PH)'!BL$108</f>
        <v>1621.932</v>
      </c>
      <c r="BQ92" s="20">
        <f>'ANS_RevData (PH)'!BM$108</f>
        <v>1715.0055</v>
      </c>
      <c r="BR92" s="20">
        <f>'ANS_RevData (PH)'!BN$108</f>
        <v>1813.1295</v>
      </c>
      <c r="BS92" s="20">
        <f>'ANS_RevData (PH)'!BO$108</f>
        <v>1917.0255</v>
      </c>
      <c r="BT92" s="48">
        <f t="shared" si="113"/>
        <v>1917.0255</v>
      </c>
    </row>
    <row r="93" spans="2:72" s="16" customFormat="1" ht="12.75" hidden="1" customHeight="1" outlineLevel="3" x14ac:dyDescent="0.2">
      <c r="B93" s="17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9">
        <f t="shared" si="109"/>
        <v>0</v>
      </c>
      <c r="Q93" s="19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9">
        <f t="shared" si="110"/>
        <v>0</v>
      </c>
      <c r="AE93" s="19"/>
      <c r="AF93" s="18"/>
      <c r="AG93" s="18"/>
      <c r="AH93" s="18"/>
      <c r="AI93" s="18"/>
      <c r="AJ93" s="18"/>
      <c r="AK93" s="20"/>
      <c r="AL93" s="20"/>
      <c r="AM93" s="20"/>
      <c r="AN93" s="20"/>
      <c r="AO93" s="20"/>
      <c r="AP93" s="20"/>
      <c r="AQ93" s="20"/>
      <c r="AR93" s="48">
        <f t="shared" si="111"/>
        <v>0</v>
      </c>
      <c r="AS93" s="19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48">
        <f t="shared" si="112"/>
        <v>0</v>
      </c>
      <c r="BG93" s="19"/>
      <c r="BH93" s="20"/>
      <c r="BI93" s="20"/>
      <c r="BJ93" s="20"/>
      <c r="BK93" s="20"/>
      <c r="BL93" s="20"/>
      <c r="BM93" s="20"/>
      <c r="BN93" s="20"/>
      <c r="BO93" s="20"/>
      <c r="BP93" s="20"/>
      <c r="BQ93" s="20"/>
      <c r="BR93" s="20"/>
      <c r="BS93" s="20"/>
      <c r="BT93" s="48">
        <f t="shared" si="113"/>
        <v>0</v>
      </c>
    </row>
    <row r="94" spans="2:72" s="16" customFormat="1" ht="12.75" hidden="1" customHeight="1" outlineLevel="2" collapsed="1" x14ac:dyDescent="0.2">
      <c r="B94" s="17" t="s">
        <v>18</v>
      </c>
      <c r="D94" s="18">
        <f>'ANS_RevData (PH)'!D$124</f>
        <v>0</v>
      </c>
      <c r="E94" s="18">
        <f>'ANS_RevData (PH)'!E$124</f>
        <v>0</v>
      </c>
      <c r="F94" s="18">
        <f>'ANS_RevData (PH)'!F$124</f>
        <v>0</v>
      </c>
      <c r="G94" s="18">
        <f>'ANS_RevData (PH)'!G$124</f>
        <v>0</v>
      </c>
      <c r="H94" s="18">
        <f>'ANS_RevData (PH)'!H$124</f>
        <v>0</v>
      </c>
      <c r="I94" s="18">
        <f>'ANS_RevData (PH)'!I$124</f>
        <v>0</v>
      </c>
      <c r="J94" s="18">
        <f>'ANS_RevData (PH)'!J$124</f>
        <v>0</v>
      </c>
      <c r="K94" s="18">
        <f>'ANS_RevData (PH)'!K$124</f>
        <v>1</v>
      </c>
      <c r="L94" s="18">
        <f>'ANS_RevData (PH)'!L$124</f>
        <v>0</v>
      </c>
      <c r="M94" s="18">
        <f>'ANS_RevData (PH)'!M$124</f>
        <v>0</v>
      </c>
      <c r="N94" s="18">
        <f>'ANS_RevData (PH)'!N$124</f>
        <v>0</v>
      </c>
      <c r="O94" s="18">
        <f>'ANS_RevData (PH)'!O$124</f>
        <v>0</v>
      </c>
      <c r="P94" s="19">
        <f t="shared" si="109"/>
        <v>0</v>
      </c>
      <c r="Q94" s="19"/>
      <c r="R94" s="18">
        <f>'ANS_RevData (PH)'!P$124</f>
        <v>0</v>
      </c>
      <c r="S94" s="18">
        <f>'ANS_RevData (PH)'!Q$124</f>
        <v>0</v>
      </c>
      <c r="T94" s="18">
        <f>'ANS_RevData (PH)'!R$124</f>
        <v>0</v>
      </c>
      <c r="U94" s="18">
        <f>'ANS_RevData (PH)'!S$124</f>
        <v>1</v>
      </c>
      <c r="V94" s="18">
        <f>'ANS_RevData (PH)'!T$124</f>
        <v>2</v>
      </c>
      <c r="W94" s="18">
        <f>'ANS_RevData (PH)'!U$124</f>
        <v>1</v>
      </c>
      <c r="X94" s="18">
        <f>'ANS_RevData (PH)'!V$124</f>
        <v>2</v>
      </c>
      <c r="Y94" s="18">
        <f>'ANS_RevData (PH)'!W$124</f>
        <v>4</v>
      </c>
      <c r="Z94" s="18">
        <f>'ANS_RevData (PH)'!X$124</f>
        <v>8</v>
      </c>
      <c r="AA94" s="18">
        <f>'ANS_RevData (PH)'!Y$124</f>
        <v>13</v>
      </c>
      <c r="AB94" s="18">
        <f>'ANS_RevData (PH)'!Z$124</f>
        <v>13</v>
      </c>
      <c r="AC94" s="18">
        <f>'ANS_RevData (PH)'!AA$124</f>
        <v>8</v>
      </c>
      <c r="AD94" s="19">
        <f t="shared" si="110"/>
        <v>8</v>
      </c>
      <c r="AE94" s="19"/>
      <c r="AF94" s="18">
        <f>'ANS_RevData (PH)'!AF$124</f>
        <v>12</v>
      </c>
      <c r="AG94" s="18">
        <f>'ANS_RevData (PH)'!AG$124</f>
        <v>13</v>
      </c>
      <c r="AH94" s="18">
        <f>'ANS_RevData (PH)'!AH$124</f>
        <v>19</v>
      </c>
      <c r="AI94" s="18">
        <f>'ANS_RevData (PH)'!AI$124</f>
        <v>8</v>
      </c>
      <c r="AJ94" s="18">
        <f>'ANS_RevData (PH)'!AJ$124</f>
        <v>8</v>
      </c>
      <c r="AK94" s="20">
        <f>'ANS_RevData (PH)'!AK$124</f>
        <v>9</v>
      </c>
      <c r="AL94" s="20">
        <f>'ANS_RevData (PH)'!AL$124</f>
        <v>12</v>
      </c>
      <c r="AM94" s="20">
        <f>'ANS_RevData (PH)'!AM$124</f>
        <v>14</v>
      </c>
      <c r="AN94" s="20">
        <f>'ANS_RevData (PH)'!AN$124</f>
        <v>18</v>
      </c>
      <c r="AO94" s="20">
        <f>'ANS_RevData (PH)'!AO$124</f>
        <v>22</v>
      </c>
      <c r="AP94" s="20">
        <f>'ANS_RevData (PH)'!AP$124</f>
        <v>28</v>
      </c>
      <c r="AQ94" s="20">
        <f>'ANS_RevData (PH)'!AQ$124</f>
        <v>35</v>
      </c>
      <c r="AR94" s="48">
        <f t="shared" si="111"/>
        <v>35</v>
      </c>
      <c r="AS94" s="19"/>
      <c r="AT94" s="20">
        <f>'ANS_RevData (PH)'!AR$124</f>
        <v>44</v>
      </c>
      <c r="AU94" s="20">
        <f>'ANS_RevData (PH)'!AS$124</f>
        <v>55</v>
      </c>
      <c r="AV94" s="20">
        <f>'ANS_RevData (PH)'!AT$124</f>
        <v>68</v>
      </c>
      <c r="AW94" s="20">
        <f>'ANS_RevData (PH)'!AU$124</f>
        <v>85</v>
      </c>
      <c r="AX94" s="20">
        <f>'ANS_RevData (PH)'!AV$124</f>
        <v>107</v>
      </c>
      <c r="AY94" s="20">
        <f>'ANS_RevData (PH)'!AW$124</f>
        <v>134</v>
      </c>
      <c r="AZ94" s="20">
        <f>'ANS_RevData (PH)'!AX$124</f>
        <v>167</v>
      </c>
      <c r="BA94" s="20">
        <f>'ANS_RevData (PH)'!AY$124</f>
        <v>210</v>
      </c>
      <c r="BB94" s="20">
        <f>'ANS_RevData (PH)'!AZ$124</f>
        <v>262</v>
      </c>
      <c r="BC94" s="20">
        <f>'ANS_RevData (PH)'!BA$124</f>
        <v>328</v>
      </c>
      <c r="BD94" s="20">
        <f>'ANS_RevData (PH)'!BB$124</f>
        <v>409</v>
      </c>
      <c r="BE94" s="20">
        <f>'ANS_RevData (PH)'!BC$124</f>
        <v>512</v>
      </c>
      <c r="BF94" s="48">
        <f t="shared" si="112"/>
        <v>512</v>
      </c>
      <c r="BG94" s="19"/>
      <c r="BH94" s="20">
        <f>'ANS_RevData (PH)'!BD$124</f>
        <v>640</v>
      </c>
      <c r="BI94" s="20">
        <f>'ANS_RevData (PH)'!BE$124</f>
        <v>800</v>
      </c>
      <c r="BJ94" s="20">
        <f>'ANS_RevData (PH)'!BF$124</f>
        <v>1000</v>
      </c>
      <c r="BK94" s="20">
        <f>'ANS_RevData (PH)'!BG$124</f>
        <v>1148.8500000000001</v>
      </c>
      <c r="BL94" s="20">
        <f>'ANS_RevData (PH)'!BH$124</f>
        <v>1214.325</v>
      </c>
      <c r="BM94" s="20">
        <f>'ANS_RevData (PH)'!BI$124</f>
        <v>1283.8500000000001</v>
      </c>
      <c r="BN94" s="20">
        <f>'ANS_RevData (PH)'!BJ$124</f>
        <v>1357.425</v>
      </c>
      <c r="BO94" s="20">
        <f>'ANS_RevData (PH)'!BK$124</f>
        <v>1435.05</v>
      </c>
      <c r="BP94" s="20">
        <f>'ANS_RevData (PH)'!BL$124</f>
        <v>1517.4</v>
      </c>
      <c r="BQ94" s="20">
        <f>'ANS_RevData (PH)'!BM$124</f>
        <v>1604.4750000000001</v>
      </c>
      <c r="BR94" s="20">
        <f>'ANS_RevData (PH)'!BN$124</f>
        <v>1696.2750000000001</v>
      </c>
      <c r="BS94" s="20">
        <f>'ANS_RevData (PH)'!BO$124</f>
        <v>1793.4750000000001</v>
      </c>
      <c r="BT94" s="48">
        <f t="shared" si="113"/>
        <v>1793.4750000000001</v>
      </c>
    </row>
    <row r="95" spans="2:72" ht="15" hidden="1" customHeight="1" outlineLevel="1" collapsed="1" x14ac:dyDescent="0.25">
      <c r="B95" s="11" t="s">
        <v>37</v>
      </c>
      <c r="D95" s="12">
        <f>'ANS_RevData (PH)'!D$140</f>
        <v>31</v>
      </c>
      <c r="E95" s="12">
        <f>'ANS_RevData (PH)'!E$140</f>
        <v>37</v>
      </c>
      <c r="F95" s="12">
        <f>'ANS_RevData (PH)'!F$140</f>
        <v>52</v>
      </c>
      <c r="G95" s="12">
        <f>'ANS_RevData (PH)'!G$140</f>
        <v>69</v>
      </c>
      <c r="H95" s="12">
        <f>'ANS_RevData (PH)'!H$140</f>
        <v>114</v>
      </c>
      <c r="I95" s="12">
        <f>'ANS_RevData (PH)'!I$140</f>
        <v>140</v>
      </c>
      <c r="J95" s="12">
        <f>'ANS_RevData (PH)'!J$140</f>
        <v>159</v>
      </c>
      <c r="K95" s="12">
        <f>'ANS_RevData (PH)'!K$140</f>
        <v>168</v>
      </c>
      <c r="L95" s="12">
        <f>'ANS_RevData (PH)'!L$140</f>
        <v>157</v>
      </c>
      <c r="M95" s="12">
        <f>'ANS_RevData (PH)'!M$140</f>
        <v>173</v>
      </c>
      <c r="N95" s="12">
        <f>'ANS_RevData (PH)'!N$140</f>
        <v>173</v>
      </c>
      <c r="O95" s="12">
        <f>'ANS_RevData (PH)'!O$140</f>
        <v>162</v>
      </c>
      <c r="P95" s="13">
        <f t="shared" si="109"/>
        <v>162</v>
      </c>
      <c r="Q95" s="13"/>
      <c r="R95" s="12">
        <f>'ANS_RevData (PH)'!P$140</f>
        <v>207</v>
      </c>
      <c r="S95" s="12">
        <f>'ANS_RevData (PH)'!Q$140</f>
        <v>194</v>
      </c>
      <c r="T95" s="12">
        <f>'ANS_RevData (PH)'!R$140</f>
        <v>208</v>
      </c>
      <c r="U95" s="12">
        <f>'ANS_RevData (PH)'!S$140</f>
        <v>205</v>
      </c>
      <c r="V95" s="12">
        <f>'ANS_RevData (PH)'!T$140</f>
        <v>205</v>
      </c>
      <c r="W95" s="12">
        <f>'ANS_RevData (PH)'!U$140</f>
        <v>216</v>
      </c>
      <c r="X95" s="12">
        <f>'ANS_RevData (PH)'!V$140</f>
        <v>229</v>
      </c>
      <c r="Y95" s="12">
        <f>'ANS_RevData (PH)'!W$140</f>
        <v>245</v>
      </c>
      <c r="Z95" s="12">
        <f>'ANS_RevData (PH)'!X$140</f>
        <v>263</v>
      </c>
      <c r="AA95" s="12">
        <f>'ANS_RevData (PH)'!Y$140</f>
        <v>290</v>
      </c>
      <c r="AB95" s="12">
        <f>'ANS_RevData (PH)'!Z$140</f>
        <v>302</v>
      </c>
      <c r="AC95" s="12">
        <f>'ANS_RevData (PH)'!AA$140</f>
        <v>287</v>
      </c>
      <c r="AD95" s="13">
        <f t="shared" si="110"/>
        <v>287</v>
      </c>
      <c r="AE95" s="13"/>
      <c r="AF95" s="12">
        <f>'ANS_RevData (PH)'!AF$140</f>
        <v>287</v>
      </c>
      <c r="AG95" s="12">
        <f>'ANS_RevData (PH)'!AG$140</f>
        <v>294</v>
      </c>
      <c r="AH95" s="12">
        <f>'ANS_RevData (PH)'!AH$140</f>
        <v>327</v>
      </c>
      <c r="AI95" s="12">
        <f>'ANS_RevData (PH)'!AI$140</f>
        <v>301</v>
      </c>
      <c r="AJ95" s="12">
        <f>'ANS_RevData (PH)'!AJ$140</f>
        <v>265</v>
      </c>
      <c r="AK95" s="14">
        <f>'ANS_RevData (PH)'!AK$140</f>
        <v>284</v>
      </c>
      <c r="AL95" s="14">
        <f>'ANS_RevData (PH)'!AL$140</f>
        <v>298</v>
      </c>
      <c r="AM95" s="14">
        <f>'ANS_RevData (PH)'!AM$140</f>
        <v>307</v>
      </c>
      <c r="AN95" s="14">
        <f>'ANS_RevData (PH)'!AN$140</f>
        <v>316</v>
      </c>
      <c r="AO95" s="14">
        <f>'ANS_RevData (PH)'!AO$140</f>
        <v>326</v>
      </c>
      <c r="AP95" s="14">
        <f>'ANS_RevData (PH)'!AP$140</f>
        <v>336</v>
      </c>
      <c r="AQ95" s="14">
        <f>'ANS_RevData (PH)'!AQ$140</f>
        <v>346</v>
      </c>
      <c r="AR95" s="47">
        <f t="shared" si="111"/>
        <v>346</v>
      </c>
      <c r="AS95" s="13"/>
      <c r="AT95" s="14">
        <f>'ANS_RevData (PH)'!AR$140</f>
        <v>356</v>
      </c>
      <c r="AU95" s="14">
        <f>'ANS_RevData (PH)'!AS$140</f>
        <v>367</v>
      </c>
      <c r="AV95" s="14">
        <f>'ANS_RevData (PH)'!AT$140</f>
        <v>378</v>
      </c>
      <c r="AW95" s="14">
        <f>'ANS_RevData (PH)'!AU$140</f>
        <v>389</v>
      </c>
      <c r="AX95" s="14">
        <f>'ANS_RevData (PH)'!AV$140</f>
        <v>401</v>
      </c>
      <c r="AY95" s="14">
        <f>'ANS_RevData (PH)'!AW$140</f>
        <v>413</v>
      </c>
      <c r="AZ95" s="14">
        <f>'ANS_RevData (PH)'!AX$140</f>
        <v>425</v>
      </c>
      <c r="BA95" s="14">
        <f>'ANS_RevData (PH)'!AY$140</f>
        <v>438</v>
      </c>
      <c r="BB95" s="14">
        <f>'ANS_RevData (PH)'!AZ$140</f>
        <v>451</v>
      </c>
      <c r="BC95" s="14">
        <f>'ANS_RevData (PH)'!BA$140</f>
        <v>465</v>
      </c>
      <c r="BD95" s="14">
        <f>'ANS_RevData (PH)'!BB$140</f>
        <v>479</v>
      </c>
      <c r="BE95" s="14">
        <f>'ANS_RevData (PH)'!BC$140</f>
        <v>494</v>
      </c>
      <c r="BF95" s="47">
        <f t="shared" si="112"/>
        <v>494</v>
      </c>
      <c r="BG95" s="13"/>
      <c r="BH95" s="14">
        <f>'ANS_RevData (PH)'!BD$140</f>
        <v>509</v>
      </c>
      <c r="BI95" s="14">
        <f>'ANS_RevData (PH)'!BE$140</f>
        <v>525</v>
      </c>
      <c r="BJ95" s="14">
        <f>'ANS_RevData (PH)'!BF$140</f>
        <v>540</v>
      </c>
      <c r="BK95" s="14">
        <f>'ANS_RevData (PH)'!BG$140</f>
        <v>557</v>
      </c>
      <c r="BL95" s="14">
        <f>'ANS_RevData (PH)'!BH$140</f>
        <v>573</v>
      </c>
      <c r="BM95" s="14">
        <f>'ANS_RevData (PH)'!BI$140</f>
        <v>591</v>
      </c>
      <c r="BN95" s="14">
        <f>'ANS_RevData (PH)'!BJ$140</f>
        <v>609</v>
      </c>
      <c r="BO95" s="14">
        <f>'ANS_RevData (PH)'!BK$140</f>
        <v>627</v>
      </c>
      <c r="BP95" s="14">
        <f>'ANS_RevData (PH)'!BL$140</f>
        <v>646</v>
      </c>
      <c r="BQ95" s="14">
        <f>'ANS_RevData (PH)'!BM$140</f>
        <v>665</v>
      </c>
      <c r="BR95" s="14">
        <f>'ANS_RevData (PH)'!BN$140</f>
        <v>685</v>
      </c>
      <c r="BS95" s="14">
        <f>'ANS_RevData (PH)'!BO$140</f>
        <v>706</v>
      </c>
      <c r="BT95" s="47">
        <f t="shared" si="113"/>
        <v>706</v>
      </c>
    </row>
    <row r="96" spans="2:72" ht="15" hidden="1" customHeight="1" outlineLevel="1" x14ac:dyDescent="0.25">
      <c r="B96" s="11" t="s">
        <v>38</v>
      </c>
      <c r="D96" s="12">
        <f>'ANS_RevData (PH)'!D$12</f>
        <v>7</v>
      </c>
      <c r="E96" s="12">
        <f>'ANS_RevData (PH)'!E$12</f>
        <v>7</v>
      </c>
      <c r="F96" s="12">
        <f>'ANS_RevData (PH)'!F$12</f>
        <v>19</v>
      </c>
      <c r="G96" s="12">
        <f>'ANS_RevData (PH)'!G$12</f>
        <v>21</v>
      </c>
      <c r="H96" s="12">
        <f>'ANS_RevData (PH)'!H$12</f>
        <v>43</v>
      </c>
      <c r="I96" s="12">
        <f>'ANS_RevData (PH)'!I$12</f>
        <v>39</v>
      </c>
      <c r="J96" s="12">
        <f>'ANS_RevData (PH)'!J$12</f>
        <v>50</v>
      </c>
      <c r="K96" s="12">
        <f>'ANS_RevData (PH)'!K$12</f>
        <v>50</v>
      </c>
      <c r="L96" s="12">
        <f>'ANS_RevData (PH)'!L$12</f>
        <v>42</v>
      </c>
      <c r="M96" s="12">
        <f>'ANS_RevData (PH)'!M$12</f>
        <v>52</v>
      </c>
      <c r="N96" s="12">
        <f>'ANS_RevData (PH)'!N$12</f>
        <v>52</v>
      </c>
      <c r="O96" s="12">
        <f>'ANS_RevData (PH)'!O$12</f>
        <v>39</v>
      </c>
      <c r="P96" s="13">
        <f t="shared" si="109"/>
        <v>39</v>
      </c>
      <c r="Q96" s="13"/>
      <c r="R96" s="12">
        <f>'ANS_RevData (PH)'!P$12</f>
        <v>47</v>
      </c>
      <c r="S96" s="12">
        <f>'ANS_RevData (PH)'!Q$12</f>
        <v>59</v>
      </c>
      <c r="T96" s="12">
        <f>'ANS_RevData (PH)'!R$12</f>
        <v>46</v>
      </c>
      <c r="U96" s="12">
        <f>'ANS_RevData (PH)'!S$12</f>
        <v>46</v>
      </c>
      <c r="V96" s="12">
        <f>'ANS_RevData (PH)'!T$12</f>
        <v>57</v>
      </c>
      <c r="W96" s="12">
        <f>'ANS_RevData (PH)'!U$12</f>
        <v>46</v>
      </c>
      <c r="X96" s="12">
        <f>'ANS_RevData (PH)'!V$12</f>
        <v>50</v>
      </c>
      <c r="Y96" s="12">
        <f>'ANS_RevData (PH)'!W$12</f>
        <v>56</v>
      </c>
      <c r="Z96" s="12">
        <f>'ANS_RevData (PH)'!X$12</f>
        <v>64</v>
      </c>
      <c r="AA96" s="12">
        <f>'ANS_RevData (PH)'!Y$12</f>
        <v>77</v>
      </c>
      <c r="AB96" s="12">
        <f>'ANS_RevData (PH)'!Z$12</f>
        <v>69</v>
      </c>
      <c r="AC96" s="12">
        <f>'ANS_RevData (PH)'!AA$12</f>
        <v>63</v>
      </c>
      <c r="AD96" s="13">
        <f t="shared" si="110"/>
        <v>63</v>
      </c>
      <c r="AE96" s="13"/>
      <c r="AF96" s="12">
        <f>'ANS_RevData (PH)'!AF$12</f>
        <v>69</v>
      </c>
      <c r="AG96" s="12">
        <f>'ANS_RevData (PH)'!AG$12</f>
        <v>71</v>
      </c>
      <c r="AH96" s="12">
        <f>'ANS_RevData (PH)'!AH$12</f>
        <v>78</v>
      </c>
      <c r="AI96" s="12">
        <f>'ANS_RevData (PH)'!AI$12</f>
        <v>72</v>
      </c>
      <c r="AJ96" s="12">
        <f>'ANS_RevData (PH)'!AJ$12</f>
        <v>62</v>
      </c>
      <c r="AK96" s="14">
        <f>'ANS_RevData (PH)'!AK$12</f>
        <v>70</v>
      </c>
      <c r="AL96" s="14">
        <f>'ANS_RevData (PH)'!AL$12</f>
        <v>73</v>
      </c>
      <c r="AM96" s="14">
        <f>'ANS_RevData (PH)'!AM$12</f>
        <v>76</v>
      </c>
      <c r="AN96" s="14">
        <f>'ANS_RevData (PH)'!AN$12</f>
        <v>79</v>
      </c>
      <c r="AO96" s="14">
        <f>'ANS_RevData (PH)'!AO$12</f>
        <v>82</v>
      </c>
      <c r="AP96" s="14">
        <f>'ANS_RevData (PH)'!AP$12</f>
        <v>85</v>
      </c>
      <c r="AQ96" s="14">
        <f>'ANS_RevData (PH)'!AQ$12</f>
        <v>88</v>
      </c>
      <c r="AR96" s="47">
        <f t="shared" si="111"/>
        <v>88</v>
      </c>
      <c r="AS96" s="13"/>
      <c r="AT96" s="14">
        <f>'ANS_RevData (PH)'!AR$12</f>
        <v>92</v>
      </c>
      <c r="AU96" s="14">
        <f>'ANS_RevData (PH)'!AS$12</f>
        <v>96</v>
      </c>
      <c r="AV96" s="14">
        <f>'ANS_RevData (PH)'!AT$12</f>
        <v>99</v>
      </c>
      <c r="AW96" s="14">
        <f>'ANS_RevData (PH)'!AU$12</f>
        <v>103</v>
      </c>
      <c r="AX96" s="14">
        <f>'ANS_RevData (PH)'!AV$12</f>
        <v>107</v>
      </c>
      <c r="AY96" s="14">
        <f>'ANS_RevData (PH)'!AW$12</f>
        <v>112</v>
      </c>
      <c r="AZ96" s="14">
        <f>'ANS_RevData (PH)'!AX$12</f>
        <v>116</v>
      </c>
      <c r="BA96" s="14">
        <f>'ANS_RevData (PH)'!AY$12</f>
        <v>120</v>
      </c>
      <c r="BB96" s="14">
        <f>'ANS_RevData (PH)'!AZ$12</f>
        <v>126</v>
      </c>
      <c r="BC96" s="14">
        <f>'ANS_RevData (PH)'!BA$12</f>
        <v>131</v>
      </c>
      <c r="BD96" s="14">
        <f>'ANS_RevData (PH)'!BB$12</f>
        <v>136</v>
      </c>
      <c r="BE96" s="14">
        <f>'ANS_RevData (PH)'!BC$12</f>
        <v>141</v>
      </c>
      <c r="BF96" s="47">
        <f t="shared" si="112"/>
        <v>141</v>
      </c>
      <c r="BG96" s="13"/>
      <c r="BH96" s="14">
        <f>'ANS_RevData (PH)'!BD$12</f>
        <v>147</v>
      </c>
      <c r="BI96" s="14">
        <f>'ANS_RevData (PH)'!BE$12</f>
        <v>153</v>
      </c>
      <c r="BJ96" s="14">
        <f>'ANS_RevData (PH)'!BF$12</f>
        <v>158</v>
      </c>
      <c r="BK96" s="14">
        <f>'ANS_RevData (PH)'!BG$12</f>
        <v>165</v>
      </c>
      <c r="BL96" s="14">
        <f>'ANS_RevData (PH)'!BH$12</f>
        <v>172</v>
      </c>
      <c r="BM96" s="14">
        <f>'ANS_RevData (PH)'!BI$12</f>
        <v>178</v>
      </c>
      <c r="BN96" s="14">
        <f>'ANS_RevData (PH)'!BJ$12</f>
        <v>185</v>
      </c>
      <c r="BO96" s="14">
        <f>'ANS_RevData (PH)'!BK$12</f>
        <v>193</v>
      </c>
      <c r="BP96" s="14">
        <f>'ANS_RevData (PH)'!BL$12</f>
        <v>201</v>
      </c>
      <c r="BQ96" s="14">
        <f>'ANS_RevData (PH)'!BM$12</f>
        <v>209</v>
      </c>
      <c r="BR96" s="14">
        <f>'ANS_RevData (PH)'!BN$12</f>
        <v>217</v>
      </c>
      <c r="BS96" s="14">
        <f>'ANS_RevData (PH)'!BO$12</f>
        <v>226</v>
      </c>
      <c r="BT96" s="47">
        <f t="shared" si="113"/>
        <v>226</v>
      </c>
    </row>
    <row r="97" spans="2:72" ht="15" hidden="1" customHeight="1" outlineLevel="1" x14ac:dyDescent="0.25">
      <c r="P97" s="1"/>
      <c r="Q97" s="1"/>
      <c r="AD97" s="1"/>
      <c r="AE97" s="1"/>
      <c r="AR97" s="49"/>
      <c r="AS97" s="1"/>
      <c r="BF97" s="49"/>
      <c r="BG97" s="1"/>
      <c r="BT97" s="49"/>
    </row>
    <row r="98" spans="2:72" ht="15" hidden="1" customHeight="1" outlineLevel="1" x14ac:dyDescent="0.25">
      <c r="B98" s="6" t="s">
        <v>47</v>
      </c>
      <c r="D98" s="7">
        <f t="shared" ref="D98:P98" si="114">SUBTOTAL(4,D99:D107)</f>
        <v>233</v>
      </c>
      <c r="E98" s="7">
        <f t="shared" si="114"/>
        <v>253</v>
      </c>
      <c r="F98" s="7">
        <f t="shared" si="114"/>
        <v>319</v>
      </c>
      <c r="G98" s="7">
        <f t="shared" si="114"/>
        <v>399</v>
      </c>
      <c r="H98" s="7">
        <f t="shared" si="114"/>
        <v>531</v>
      </c>
      <c r="I98" s="7">
        <f t="shared" si="114"/>
        <v>521</v>
      </c>
      <c r="J98" s="7">
        <f t="shared" si="114"/>
        <v>556</v>
      </c>
      <c r="K98" s="7">
        <f t="shared" si="114"/>
        <v>553</v>
      </c>
      <c r="L98" s="7">
        <f t="shared" si="114"/>
        <v>581</v>
      </c>
      <c r="M98" s="7">
        <f t="shared" si="114"/>
        <v>558</v>
      </c>
      <c r="N98" s="7">
        <f t="shared" si="114"/>
        <v>597</v>
      </c>
      <c r="O98" s="7">
        <f t="shared" si="114"/>
        <v>589</v>
      </c>
      <c r="P98" s="8">
        <f t="shared" si="114"/>
        <v>589</v>
      </c>
      <c r="Q98" s="8"/>
      <c r="R98" s="7">
        <f t="shared" ref="R98:AD98" si="115">SUBTOTAL(4,R99:R107)</f>
        <v>682</v>
      </c>
      <c r="S98" s="7">
        <f t="shared" si="115"/>
        <v>758</v>
      </c>
      <c r="T98" s="7">
        <f t="shared" si="115"/>
        <v>831</v>
      </c>
      <c r="U98" s="7">
        <f t="shared" si="115"/>
        <v>853</v>
      </c>
      <c r="V98" s="7">
        <f t="shared" si="115"/>
        <v>990</v>
      </c>
      <c r="W98" s="7">
        <f t="shared" si="115"/>
        <v>1052</v>
      </c>
      <c r="X98" s="7">
        <f t="shared" si="115"/>
        <v>1122</v>
      </c>
      <c r="Y98" s="7">
        <f t="shared" si="115"/>
        <v>1227</v>
      </c>
      <c r="Z98" s="7">
        <f t="shared" si="115"/>
        <v>1360</v>
      </c>
      <c r="AA98" s="7">
        <f t="shared" si="115"/>
        <v>1539</v>
      </c>
      <c r="AB98" s="7">
        <f t="shared" si="115"/>
        <v>1537</v>
      </c>
      <c r="AC98" s="7">
        <f t="shared" si="115"/>
        <v>1572</v>
      </c>
      <c r="AD98" s="8">
        <f t="shared" si="115"/>
        <v>1572</v>
      </c>
      <c r="AE98" s="8"/>
      <c r="AF98" s="7">
        <f t="shared" ref="AF98:AR98" si="116">SUBTOTAL(4,AF99:AF107)</f>
        <v>1526</v>
      </c>
      <c r="AG98" s="7">
        <f t="shared" si="116"/>
        <v>1651</v>
      </c>
      <c r="AH98" s="7" t="e">
        <f t="shared" si="116"/>
        <v>#VALUE!</v>
      </c>
      <c r="AI98" s="7" t="e">
        <f t="shared" si="116"/>
        <v>#VALUE!</v>
      </c>
      <c r="AJ98" s="7" t="e">
        <f t="shared" si="116"/>
        <v>#VALUE!</v>
      </c>
      <c r="AK98" s="9" t="e">
        <f t="shared" si="116"/>
        <v>#VALUE!</v>
      </c>
      <c r="AL98" s="9" t="e">
        <f t="shared" si="116"/>
        <v>#VALUE!</v>
      </c>
      <c r="AM98" s="9" t="e">
        <f t="shared" si="116"/>
        <v>#VALUE!</v>
      </c>
      <c r="AN98" s="9" t="e">
        <f t="shared" si="116"/>
        <v>#VALUE!</v>
      </c>
      <c r="AO98" s="9" t="e">
        <f t="shared" si="116"/>
        <v>#VALUE!</v>
      </c>
      <c r="AP98" s="9" t="e">
        <f t="shared" si="116"/>
        <v>#VALUE!</v>
      </c>
      <c r="AQ98" s="9" t="e">
        <f t="shared" si="116"/>
        <v>#VALUE!</v>
      </c>
      <c r="AR98" s="10" t="e">
        <f t="shared" si="116"/>
        <v>#VALUE!</v>
      </c>
      <c r="AS98" s="8"/>
      <c r="AT98" s="9" t="e">
        <f t="shared" ref="AT98:BF98" si="117">SUBTOTAL(4,AT99:AT107)</f>
        <v>#VALUE!</v>
      </c>
      <c r="AU98" s="9" t="e">
        <f t="shared" si="117"/>
        <v>#VALUE!</v>
      </c>
      <c r="AV98" s="9" t="e">
        <f t="shared" si="117"/>
        <v>#VALUE!</v>
      </c>
      <c r="AW98" s="9" t="e">
        <f t="shared" si="117"/>
        <v>#VALUE!</v>
      </c>
      <c r="AX98" s="9" t="e">
        <f t="shared" si="117"/>
        <v>#VALUE!</v>
      </c>
      <c r="AY98" s="9" t="e">
        <f t="shared" si="117"/>
        <v>#VALUE!</v>
      </c>
      <c r="AZ98" s="9" t="e">
        <f t="shared" si="117"/>
        <v>#VALUE!</v>
      </c>
      <c r="BA98" s="9" t="e">
        <f t="shared" si="117"/>
        <v>#VALUE!</v>
      </c>
      <c r="BB98" s="9" t="e">
        <f t="shared" si="117"/>
        <v>#VALUE!</v>
      </c>
      <c r="BC98" s="9" t="e">
        <f t="shared" si="117"/>
        <v>#VALUE!</v>
      </c>
      <c r="BD98" s="9" t="e">
        <f t="shared" si="117"/>
        <v>#VALUE!</v>
      </c>
      <c r="BE98" s="9" t="e">
        <f t="shared" si="117"/>
        <v>#VALUE!</v>
      </c>
      <c r="BF98" s="10" t="e">
        <f t="shared" si="117"/>
        <v>#VALUE!</v>
      </c>
      <c r="BG98" s="8"/>
      <c r="BH98" s="9" t="e">
        <f t="shared" ref="BH98:BT98" si="118">SUBTOTAL(4,BH99:BH107)</f>
        <v>#VALUE!</v>
      </c>
      <c r="BI98" s="9" t="e">
        <f t="shared" si="118"/>
        <v>#VALUE!</v>
      </c>
      <c r="BJ98" s="9" t="e">
        <f t="shared" si="118"/>
        <v>#VALUE!</v>
      </c>
      <c r="BK98" s="9" t="e">
        <f t="shared" si="118"/>
        <v>#VALUE!</v>
      </c>
      <c r="BL98" s="9" t="e">
        <f t="shared" si="118"/>
        <v>#VALUE!</v>
      </c>
      <c r="BM98" s="9" t="e">
        <f t="shared" si="118"/>
        <v>#VALUE!</v>
      </c>
      <c r="BN98" s="9" t="e">
        <f t="shared" si="118"/>
        <v>#VALUE!</v>
      </c>
      <c r="BO98" s="9" t="e">
        <f t="shared" si="118"/>
        <v>#VALUE!</v>
      </c>
      <c r="BP98" s="9" t="e">
        <f t="shared" si="118"/>
        <v>#VALUE!</v>
      </c>
      <c r="BQ98" s="9" t="e">
        <f t="shared" si="118"/>
        <v>#VALUE!</v>
      </c>
      <c r="BR98" s="9" t="e">
        <f t="shared" si="118"/>
        <v>#VALUE!</v>
      </c>
      <c r="BS98" s="9" t="e">
        <f t="shared" si="118"/>
        <v>#VALUE!</v>
      </c>
      <c r="BT98" s="10" t="e">
        <f t="shared" si="118"/>
        <v>#VALUE!</v>
      </c>
    </row>
    <row r="99" spans="2:72" ht="15" hidden="1" customHeight="1" outlineLevel="1" x14ac:dyDescent="0.25">
      <c r="B99" s="11" t="s">
        <v>35</v>
      </c>
      <c r="D99" s="12">
        <f>SUM('ANS_RevData (OT)'!D$28,'ANS_RevData (OT)'!D$44)</f>
        <v>17</v>
      </c>
      <c r="E99" s="12">
        <f>SUM('ANS_RevData (OT)'!E$28,'ANS_RevData (OT)'!E$44)</f>
        <v>15</v>
      </c>
      <c r="F99" s="12">
        <f>SUM('ANS_RevData (OT)'!F$28,'ANS_RevData (OT)'!F$44)</f>
        <v>20</v>
      </c>
      <c r="G99" s="12">
        <f>SUM('ANS_RevData (OT)'!G$28,'ANS_RevData (OT)'!G$44)</f>
        <v>6</v>
      </c>
      <c r="H99" s="12">
        <f>SUM('ANS_RevData (OT)'!H$28,'ANS_RevData (OT)'!H$44)</f>
        <v>28</v>
      </c>
      <c r="I99" s="12">
        <f>SUM('ANS_RevData (OT)'!I$28,'ANS_RevData (OT)'!I$44)</f>
        <v>21</v>
      </c>
      <c r="J99" s="12">
        <f>SUM('ANS_RevData (OT)'!J$28,'ANS_RevData (OT)'!J$44)</f>
        <v>76</v>
      </c>
      <c r="K99" s="12">
        <f>SUM('ANS_RevData (OT)'!K$28,'ANS_RevData (OT)'!K$44)</f>
        <v>98</v>
      </c>
      <c r="L99" s="12">
        <f>SUM('ANS_RevData (OT)'!L$28,'ANS_RevData (OT)'!L$44)</f>
        <v>143</v>
      </c>
      <c r="M99" s="12">
        <f>SUM('ANS_RevData (OT)'!M$28,'ANS_RevData (OT)'!M$44)</f>
        <v>155</v>
      </c>
      <c r="N99" s="12">
        <f>SUM('ANS_RevData (OT)'!N$28,'ANS_RevData (OT)'!N$44)</f>
        <v>162</v>
      </c>
      <c r="O99" s="12">
        <f>SUM('ANS_RevData (OT)'!O$28,'ANS_RevData (OT)'!O$44)</f>
        <v>120</v>
      </c>
      <c r="P99" s="13">
        <f t="shared" ref="P99:P107" si="119">O99</f>
        <v>120</v>
      </c>
      <c r="Q99" s="13"/>
      <c r="R99" s="12">
        <f>SUM('ANS_RevData (OT)'!P$28,'ANS_RevData (OT)'!P$44)</f>
        <v>147</v>
      </c>
      <c r="S99" s="12">
        <f>SUM('ANS_RevData (OT)'!Q$28,'ANS_RevData (OT)'!Q$44)</f>
        <v>194</v>
      </c>
      <c r="T99" s="12">
        <f>SUM('ANS_RevData (OT)'!R$28,'ANS_RevData (OT)'!R$44)</f>
        <v>227</v>
      </c>
      <c r="U99" s="12">
        <f>SUM('ANS_RevData (OT)'!S$28,'ANS_RevData (OT)'!S$44)</f>
        <v>262</v>
      </c>
      <c r="V99" s="12">
        <f>SUM('ANS_RevData (OT)'!T$28,'ANS_RevData (OT)'!T$44)</f>
        <v>313</v>
      </c>
      <c r="W99" s="12">
        <f>SUM('ANS_RevData (OT)'!U$28,'ANS_RevData (OT)'!U$44)</f>
        <v>380</v>
      </c>
      <c r="X99" s="12">
        <f>SUM('ANS_RevData (OT)'!V$28,'ANS_RevData (OT)'!V$44)</f>
        <v>518</v>
      </c>
      <c r="Y99" s="12">
        <f>SUM('ANS_RevData (OT)'!W$28,'ANS_RevData (OT)'!W$44)</f>
        <v>640</v>
      </c>
      <c r="Z99" s="12">
        <f>SUM('ANS_RevData (OT)'!X$28,'ANS_RevData (OT)'!X$44)</f>
        <v>822</v>
      </c>
      <c r="AA99" s="12">
        <f>SUM('ANS_RevData (OT)'!Y$28,'ANS_RevData (OT)'!Y$44)</f>
        <v>889</v>
      </c>
      <c r="AB99" s="12">
        <f>SUM('ANS_RevData (OT)'!Z$28,'ANS_RevData (OT)'!Z$44)</f>
        <v>917</v>
      </c>
      <c r="AC99" s="12">
        <f>SUM('ANS_RevData (OT)'!AA$28,'ANS_RevData (OT)'!AA$44)</f>
        <v>887</v>
      </c>
      <c r="AD99" s="13">
        <f t="shared" ref="AD99:AD107" si="120">AC99</f>
        <v>887</v>
      </c>
      <c r="AE99" s="13"/>
      <c r="AF99" s="12">
        <f>SUM('ANS_RevData (OT)'!AF$28,'ANS_RevData (OT)'!AF$44)</f>
        <v>849</v>
      </c>
      <c r="AG99" s="12">
        <f>SUM('ANS_RevData (OT)'!AG$28,'ANS_RevData (OT)'!AG$44)</f>
        <v>958</v>
      </c>
      <c r="AH99" s="12" t="e">
        <f>SUM('ANS_RevData (OT)'!AH$28,'ANS_RevData (OT)'!AH$44)</f>
        <v>#VALUE!</v>
      </c>
      <c r="AI99" s="12" t="e">
        <f>SUM('ANS_RevData (OT)'!AI$28,'ANS_RevData (OT)'!AI$44)</f>
        <v>#VALUE!</v>
      </c>
      <c r="AJ99" s="12" t="e">
        <f>SUM('ANS_RevData (OT)'!AJ$28,'ANS_RevData (OT)'!AJ$44)</f>
        <v>#VALUE!</v>
      </c>
      <c r="AK99" s="14" t="e">
        <f>SUM('ANS_RevData (OT)'!AK$28,'ANS_RevData (OT)'!AK$44)</f>
        <v>#VALUE!</v>
      </c>
      <c r="AL99" s="14" t="e">
        <f>SUM('ANS_RevData (OT)'!AL$28,'ANS_RevData (OT)'!AL$44)</f>
        <v>#VALUE!</v>
      </c>
      <c r="AM99" s="14" t="e">
        <f>SUM('ANS_RevData (OT)'!AM$28,'ANS_RevData (OT)'!AM$44)</f>
        <v>#VALUE!</v>
      </c>
      <c r="AN99" s="14" t="e">
        <f>SUM('ANS_RevData (OT)'!AN$28,'ANS_RevData (OT)'!AN$44)</f>
        <v>#VALUE!</v>
      </c>
      <c r="AO99" s="14" t="e">
        <f>SUM('ANS_RevData (OT)'!AO$28,'ANS_RevData (OT)'!AO$44)</f>
        <v>#VALUE!</v>
      </c>
      <c r="AP99" s="14" t="e">
        <f>SUM('ANS_RevData (OT)'!AP$28,'ANS_RevData (OT)'!AP$44)</f>
        <v>#VALUE!</v>
      </c>
      <c r="AQ99" s="14" t="e">
        <f>SUM('ANS_RevData (OT)'!AQ$28,'ANS_RevData (OT)'!AQ$44)</f>
        <v>#VALUE!</v>
      </c>
      <c r="AR99" s="47" t="e">
        <f t="shared" ref="AR99:AR107" si="121">AQ99</f>
        <v>#VALUE!</v>
      </c>
      <c r="AS99" s="13"/>
      <c r="AT99" s="14" t="e">
        <f>SUM('ANS_RevData (OT)'!AR$28,'ANS_RevData (OT)'!AR$44)</f>
        <v>#VALUE!</v>
      </c>
      <c r="AU99" s="14" t="e">
        <f>SUM('ANS_RevData (OT)'!AS$28,'ANS_RevData (OT)'!AS$44)</f>
        <v>#VALUE!</v>
      </c>
      <c r="AV99" s="14" t="e">
        <f>SUM('ANS_RevData (OT)'!AT$28,'ANS_RevData (OT)'!AT$44)</f>
        <v>#VALUE!</v>
      </c>
      <c r="AW99" s="14" t="e">
        <f>SUM('ANS_RevData (OT)'!AU$28,'ANS_RevData (OT)'!AU$44)</f>
        <v>#VALUE!</v>
      </c>
      <c r="AX99" s="14" t="e">
        <f>SUM('ANS_RevData (OT)'!AV$28,'ANS_RevData (OT)'!AV$44)</f>
        <v>#VALUE!</v>
      </c>
      <c r="AY99" s="14" t="e">
        <f>SUM('ANS_RevData (OT)'!AW$28,'ANS_RevData (OT)'!AW$44)</f>
        <v>#VALUE!</v>
      </c>
      <c r="AZ99" s="14" t="e">
        <f>SUM('ANS_RevData (OT)'!AX$28,'ANS_RevData (OT)'!AX$44)</f>
        <v>#VALUE!</v>
      </c>
      <c r="BA99" s="14" t="e">
        <f>SUM('ANS_RevData (OT)'!AY$28,'ANS_RevData (OT)'!AY$44)</f>
        <v>#VALUE!</v>
      </c>
      <c r="BB99" s="14" t="e">
        <f>SUM('ANS_RevData (OT)'!AZ$28,'ANS_RevData (OT)'!AZ$44)</f>
        <v>#VALUE!</v>
      </c>
      <c r="BC99" s="14" t="e">
        <f>SUM('ANS_RevData (OT)'!BA$28,'ANS_RevData (OT)'!BA$44)</f>
        <v>#VALUE!</v>
      </c>
      <c r="BD99" s="14" t="e">
        <f>SUM('ANS_RevData (OT)'!BB$28,'ANS_RevData (OT)'!BB$44)</f>
        <v>#VALUE!</v>
      </c>
      <c r="BE99" s="14" t="e">
        <f>SUM('ANS_RevData (OT)'!BC$28,'ANS_RevData (OT)'!BC$44)</f>
        <v>#VALUE!</v>
      </c>
      <c r="BF99" s="47" t="e">
        <f t="shared" ref="BF99:BF107" si="122">BE99</f>
        <v>#VALUE!</v>
      </c>
      <c r="BG99" s="13"/>
      <c r="BH99" s="14" t="e">
        <f>SUM('ANS_RevData (OT)'!BD$28,'ANS_RevData (OT)'!BD$44)</f>
        <v>#VALUE!</v>
      </c>
      <c r="BI99" s="14" t="e">
        <f>SUM('ANS_RevData (OT)'!BE$28,'ANS_RevData (OT)'!BE$44)</f>
        <v>#VALUE!</v>
      </c>
      <c r="BJ99" s="14" t="e">
        <f>SUM('ANS_RevData (OT)'!BF$28,'ANS_RevData (OT)'!BF$44)</f>
        <v>#VALUE!</v>
      </c>
      <c r="BK99" s="14" t="e">
        <f>SUM('ANS_RevData (OT)'!BG$28,'ANS_RevData (OT)'!BG$44)</f>
        <v>#VALUE!</v>
      </c>
      <c r="BL99" s="14" t="e">
        <f>SUM('ANS_RevData (OT)'!BH$28,'ANS_RevData (OT)'!BH$44)</f>
        <v>#VALUE!</v>
      </c>
      <c r="BM99" s="14" t="e">
        <f>SUM('ANS_RevData (OT)'!BI$28,'ANS_RevData (OT)'!BI$44)</f>
        <v>#VALUE!</v>
      </c>
      <c r="BN99" s="14" t="e">
        <f>SUM('ANS_RevData (OT)'!BJ$28,'ANS_RevData (OT)'!BJ$44)</f>
        <v>#VALUE!</v>
      </c>
      <c r="BO99" s="14" t="e">
        <f>SUM('ANS_RevData (OT)'!BK$28,'ANS_RevData (OT)'!BK$44)</f>
        <v>#VALUE!</v>
      </c>
      <c r="BP99" s="14" t="e">
        <f>SUM('ANS_RevData (OT)'!BL$28,'ANS_RevData (OT)'!BL$44)</f>
        <v>#VALUE!</v>
      </c>
      <c r="BQ99" s="14" t="e">
        <f>SUM('ANS_RevData (OT)'!BM$28,'ANS_RevData (OT)'!BM$44)</f>
        <v>#VALUE!</v>
      </c>
      <c r="BR99" s="14" t="e">
        <f>SUM('ANS_RevData (OT)'!BN$28,'ANS_RevData (OT)'!BN$44)</f>
        <v>#VALUE!</v>
      </c>
      <c r="BS99" s="14" t="e">
        <f>SUM('ANS_RevData (OT)'!BO$28,'ANS_RevData (OT)'!BO$44)</f>
        <v>#VALUE!</v>
      </c>
      <c r="BT99" s="47" t="e">
        <f t="shared" ref="BT99:BT107" si="123">BS99</f>
        <v>#VALUE!</v>
      </c>
    </row>
    <row r="100" spans="2:72" ht="15" hidden="1" customHeight="1" outlineLevel="1" x14ac:dyDescent="0.25">
      <c r="B100" s="11" t="s">
        <v>40</v>
      </c>
      <c r="D100" s="12">
        <f>'ANS_RevData (OT)'!D$60</f>
        <v>124</v>
      </c>
      <c r="E100" s="12">
        <f>'ANS_RevData (OT)'!E$60</f>
        <v>141</v>
      </c>
      <c r="F100" s="12">
        <f>'ANS_RevData (OT)'!F$60</f>
        <v>198</v>
      </c>
      <c r="G100" s="12">
        <f>'ANS_RevData (OT)'!G$60</f>
        <v>249</v>
      </c>
      <c r="H100" s="12">
        <f>'ANS_RevData (OT)'!H$60</f>
        <v>287</v>
      </c>
      <c r="I100" s="12">
        <f>'ANS_RevData (OT)'!I$60</f>
        <v>324</v>
      </c>
      <c r="J100" s="12">
        <f>'ANS_RevData (OT)'!J$60</f>
        <v>340</v>
      </c>
      <c r="K100" s="12">
        <f>'ANS_RevData (OT)'!K$60</f>
        <v>419</v>
      </c>
      <c r="L100" s="12">
        <f>'ANS_RevData (OT)'!L$60</f>
        <v>412</v>
      </c>
      <c r="M100" s="12">
        <f>'ANS_RevData (OT)'!M$60</f>
        <v>462</v>
      </c>
      <c r="N100" s="12">
        <f>'ANS_RevData (OT)'!N$60</f>
        <v>466</v>
      </c>
      <c r="O100" s="12">
        <f>'ANS_RevData (OT)'!O$60</f>
        <v>459</v>
      </c>
      <c r="P100" s="13">
        <f t="shared" si="119"/>
        <v>459</v>
      </c>
      <c r="Q100" s="13"/>
      <c r="R100" s="12">
        <f>'ANS_RevData (OT)'!P$60</f>
        <v>486</v>
      </c>
      <c r="S100" s="12">
        <f>'ANS_RevData (OT)'!Q$60</f>
        <v>521</v>
      </c>
      <c r="T100" s="12">
        <f>'ANS_RevData (OT)'!R$60</f>
        <v>576</v>
      </c>
      <c r="U100" s="12">
        <f>'ANS_RevData (OT)'!S$60</f>
        <v>627</v>
      </c>
      <c r="V100" s="12">
        <f>'ANS_RevData (OT)'!T$60</f>
        <v>683</v>
      </c>
      <c r="W100" s="12">
        <f>'ANS_RevData (OT)'!U$60</f>
        <v>736</v>
      </c>
      <c r="X100" s="12">
        <f>'ANS_RevData (OT)'!V$60</f>
        <v>804</v>
      </c>
      <c r="Y100" s="12">
        <f>'ANS_RevData (OT)'!W$60</f>
        <v>958</v>
      </c>
      <c r="Z100" s="12">
        <f>'ANS_RevData (OT)'!X$60</f>
        <v>1075</v>
      </c>
      <c r="AA100" s="12">
        <f>'ANS_RevData (OT)'!Y$60</f>
        <v>1166</v>
      </c>
      <c r="AB100" s="12">
        <f>'ANS_RevData (OT)'!Z$60</f>
        <v>1228</v>
      </c>
      <c r="AC100" s="12">
        <f>'ANS_RevData (OT)'!AA$60</f>
        <v>1263</v>
      </c>
      <c r="AD100" s="13">
        <f t="shared" si="120"/>
        <v>1263</v>
      </c>
      <c r="AE100" s="13"/>
      <c r="AF100" s="12">
        <f>'ANS_RevData (OT)'!AF$60</f>
        <v>1258</v>
      </c>
      <c r="AG100" s="12">
        <f>'ANS_RevData (OT)'!AG$60</f>
        <v>1297</v>
      </c>
      <c r="AH100" s="12">
        <f>'ANS_RevData (OT)'!AH$60</f>
        <v>1667</v>
      </c>
      <c r="AI100" s="12" t="e">
        <f>'ANS_RevData (OT)'!AI$60</f>
        <v>#VALUE!</v>
      </c>
      <c r="AJ100" s="12" t="e">
        <f>'ANS_RevData (OT)'!AJ$60</f>
        <v>#VALUE!</v>
      </c>
      <c r="AK100" s="14" t="e">
        <f>'ANS_RevData (OT)'!AK$60</f>
        <v>#VALUE!</v>
      </c>
      <c r="AL100" s="14" t="e">
        <f>'ANS_RevData (OT)'!AL$60</f>
        <v>#VALUE!</v>
      </c>
      <c r="AM100" s="14" t="e">
        <f>'ANS_RevData (OT)'!AM$60</f>
        <v>#VALUE!</v>
      </c>
      <c r="AN100" s="14" t="e">
        <f>'ANS_RevData (OT)'!AN$60</f>
        <v>#VALUE!</v>
      </c>
      <c r="AO100" s="14" t="e">
        <f>'ANS_RevData (OT)'!AO$60</f>
        <v>#VALUE!</v>
      </c>
      <c r="AP100" s="14" t="e">
        <f>'ANS_RevData (OT)'!AP$60</f>
        <v>#VALUE!</v>
      </c>
      <c r="AQ100" s="14" t="e">
        <f>'ANS_RevData (OT)'!AQ$60</f>
        <v>#VALUE!</v>
      </c>
      <c r="AR100" s="47" t="e">
        <f t="shared" si="121"/>
        <v>#VALUE!</v>
      </c>
      <c r="AS100" s="13"/>
      <c r="AT100" s="14" t="e">
        <f>'ANS_RevData (OT)'!AR$60</f>
        <v>#VALUE!</v>
      </c>
      <c r="AU100" s="14" t="e">
        <f>'ANS_RevData (OT)'!AS$60</f>
        <v>#VALUE!</v>
      </c>
      <c r="AV100" s="14" t="e">
        <f>'ANS_RevData (OT)'!AT$60</f>
        <v>#VALUE!</v>
      </c>
      <c r="AW100" s="14" t="e">
        <f>'ANS_RevData (OT)'!AU$60</f>
        <v>#VALUE!</v>
      </c>
      <c r="AX100" s="14" t="e">
        <f>'ANS_RevData (OT)'!AV$60</f>
        <v>#VALUE!</v>
      </c>
      <c r="AY100" s="14" t="e">
        <f>'ANS_RevData (OT)'!AW$60</f>
        <v>#VALUE!</v>
      </c>
      <c r="AZ100" s="14" t="e">
        <f>'ANS_RevData (OT)'!AX$60</f>
        <v>#VALUE!</v>
      </c>
      <c r="BA100" s="14" t="e">
        <f>'ANS_RevData (OT)'!AY$60</f>
        <v>#VALUE!</v>
      </c>
      <c r="BB100" s="14" t="e">
        <f>'ANS_RevData (OT)'!AZ$60</f>
        <v>#VALUE!</v>
      </c>
      <c r="BC100" s="14" t="e">
        <f>'ANS_RevData (OT)'!BA$60</f>
        <v>#VALUE!</v>
      </c>
      <c r="BD100" s="14" t="e">
        <f>'ANS_RevData (OT)'!BB$60</f>
        <v>#VALUE!</v>
      </c>
      <c r="BE100" s="14" t="e">
        <f>'ANS_RevData (OT)'!BC$60</f>
        <v>#VALUE!</v>
      </c>
      <c r="BF100" s="47" t="e">
        <f t="shared" si="122"/>
        <v>#VALUE!</v>
      </c>
      <c r="BG100" s="13"/>
      <c r="BH100" s="14" t="e">
        <f>'ANS_RevData (OT)'!BD$60</f>
        <v>#VALUE!</v>
      </c>
      <c r="BI100" s="14" t="e">
        <f>'ANS_RevData (OT)'!BE$60</f>
        <v>#VALUE!</v>
      </c>
      <c r="BJ100" s="14" t="e">
        <f>'ANS_RevData (OT)'!BF$60</f>
        <v>#VALUE!</v>
      </c>
      <c r="BK100" s="14" t="e">
        <f>'ANS_RevData (OT)'!BG$60</f>
        <v>#VALUE!</v>
      </c>
      <c r="BL100" s="14" t="e">
        <f>'ANS_RevData (OT)'!BH$60</f>
        <v>#VALUE!</v>
      </c>
      <c r="BM100" s="14" t="e">
        <f>'ANS_RevData (OT)'!BI$60</f>
        <v>#VALUE!</v>
      </c>
      <c r="BN100" s="14" t="e">
        <f>'ANS_RevData (OT)'!BJ$60</f>
        <v>#VALUE!</v>
      </c>
      <c r="BO100" s="14" t="e">
        <f>'ANS_RevData (OT)'!BK$60</f>
        <v>#VALUE!</v>
      </c>
      <c r="BP100" s="14" t="e">
        <f>'ANS_RevData (OT)'!BL$60</f>
        <v>#VALUE!</v>
      </c>
      <c r="BQ100" s="14" t="e">
        <f>'ANS_RevData (OT)'!BM$60</f>
        <v>#VALUE!</v>
      </c>
      <c r="BR100" s="14" t="e">
        <f>'ANS_RevData (OT)'!BN$60</f>
        <v>#VALUE!</v>
      </c>
      <c r="BS100" s="14" t="e">
        <f>'ANS_RevData (OT)'!BO$60</f>
        <v>#VALUE!</v>
      </c>
      <c r="BT100" s="47" t="e">
        <f t="shared" si="123"/>
        <v>#VALUE!</v>
      </c>
    </row>
    <row r="101" spans="2:72" s="16" customFormat="1" ht="12.75" hidden="1" customHeight="1" outlineLevel="2" x14ac:dyDescent="0.2">
      <c r="B101" s="17" t="s">
        <v>9</v>
      </c>
      <c r="D101" s="18">
        <f>'ANS_RevData (OT)'!D$76</f>
        <v>112</v>
      </c>
      <c r="E101" s="18">
        <f>'ANS_RevData (OT)'!E$76</f>
        <v>121</v>
      </c>
      <c r="F101" s="18">
        <f>'ANS_RevData (OT)'!F$76</f>
        <v>154</v>
      </c>
      <c r="G101" s="18">
        <f>'ANS_RevData (OT)'!G$76</f>
        <v>170</v>
      </c>
      <c r="H101" s="18">
        <f>'ANS_RevData (OT)'!H$76</f>
        <v>193</v>
      </c>
      <c r="I101" s="18">
        <f>'ANS_RevData (OT)'!I$76</f>
        <v>211</v>
      </c>
      <c r="J101" s="18">
        <f>'ANS_RevData (OT)'!J$76</f>
        <v>220</v>
      </c>
      <c r="K101" s="18">
        <f>'ANS_RevData (OT)'!K$76</f>
        <v>259</v>
      </c>
      <c r="L101" s="18">
        <f>'ANS_RevData (OT)'!L$76</f>
        <v>237</v>
      </c>
      <c r="M101" s="18">
        <f>'ANS_RevData (OT)'!M$76</f>
        <v>249</v>
      </c>
      <c r="N101" s="18">
        <f>'ANS_RevData (OT)'!N$76</f>
        <v>246</v>
      </c>
      <c r="O101" s="18">
        <f>'ANS_RevData (OT)'!O$76</f>
        <v>252</v>
      </c>
      <c r="P101" s="19">
        <f t="shared" si="119"/>
        <v>252</v>
      </c>
      <c r="Q101" s="19"/>
      <c r="R101" s="18">
        <f>'ANS_RevData (OT)'!P$76</f>
        <v>248</v>
      </c>
      <c r="S101" s="18">
        <f>'ANS_RevData (OT)'!Q$76</f>
        <v>272</v>
      </c>
      <c r="T101" s="18">
        <f>'ANS_RevData (OT)'!R$76</f>
        <v>297</v>
      </c>
      <c r="U101" s="18">
        <f>'ANS_RevData (OT)'!S$76</f>
        <v>331</v>
      </c>
      <c r="V101" s="18">
        <f>'ANS_RevData (OT)'!T$76</f>
        <v>361</v>
      </c>
      <c r="W101" s="18">
        <f>'ANS_RevData (OT)'!U$76</f>
        <v>410</v>
      </c>
      <c r="X101" s="18">
        <f>'ANS_RevData (OT)'!V$76</f>
        <v>426</v>
      </c>
      <c r="Y101" s="18">
        <f>'ANS_RevData (OT)'!W$76</f>
        <v>470</v>
      </c>
      <c r="Z101" s="18">
        <f>'ANS_RevData (OT)'!X$76</f>
        <v>522</v>
      </c>
      <c r="AA101" s="18">
        <f>'ANS_RevData (OT)'!Y$76</f>
        <v>574</v>
      </c>
      <c r="AB101" s="18">
        <f>'ANS_RevData (OT)'!Z$76</f>
        <v>578</v>
      </c>
      <c r="AC101" s="18">
        <f>'ANS_RevData (OT)'!AA$76</f>
        <v>604</v>
      </c>
      <c r="AD101" s="19">
        <f t="shared" si="120"/>
        <v>604</v>
      </c>
      <c r="AE101" s="19"/>
      <c r="AF101" s="18">
        <f>'ANS_RevData (OT)'!AF$76</f>
        <v>637</v>
      </c>
      <c r="AG101" s="18">
        <f>'ANS_RevData (OT)'!AG$76</f>
        <v>682</v>
      </c>
      <c r="AH101" s="18" t="e">
        <f>'ANS_RevData (OT)'!AH$76</f>
        <v>#VALUE!</v>
      </c>
      <c r="AI101" s="18" t="e">
        <f>'ANS_RevData (OT)'!AI$76</f>
        <v>#VALUE!</v>
      </c>
      <c r="AJ101" s="18" t="e">
        <f>'ANS_RevData (OT)'!AJ$76</f>
        <v>#VALUE!</v>
      </c>
      <c r="AK101" s="20" t="e">
        <f>'ANS_RevData (OT)'!AK$76</f>
        <v>#VALUE!</v>
      </c>
      <c r="AL101" s="20" t="e">
        <f>'ANS_RevData (OT)'!AL$76</f>
        <v>#VALUE!</v>
      </c>
      <c r="AM101" s="20" t="e">
        <f>'ANS_RevData (OT)'!AM$76</f>
        <v>#VALUE!</v>
      </c>
      <c r="AN101" s="20" t="e">
        <f>'ANS_RevData (OT)'!AN$76</f>
        <v>#VALUE!</v>
      </c>
      <c r="AO101" s="20" t="e">
        <f>'ANS_RevData (OT)'!AO$76</f>
        <v>#VALUE!</v>
      </c>
      <c r="AP101" s="20" t="e">
        <f>'ANS_RevData (OT)'!AP$76</f>
        <v>#VALUE!</v>
      </c>
      <c r="AQ101" s="20" t="e">
        <f>'ANS_RevData (OT)'!AQ$76</f>
        <v>#VALUE!</v>
      </c>
      <c r="AR101" s="48" t="e">
        <f t="shared" si="121"/>
        <v>#VALUE!</v>
      </c>
      <c r="AS101" s="19"/>
      <c r="AT101" s="20" t="e">
        <f>'ANS_RevData (OT)'!AR$76</f>
        <v>#VALUE!</v>
      </c>
      <c r="AU101" s="20" t="e">
        <f>'ANS_RevData (OT)'!AS$76</f>
        <v>#VALUE!</v>
      </c>
      <c r="AV101" s="20" t="e">
        <f>'ANS_RevData (OT)'!AT$76</f>
        <v>#VALUE!</v>
      </c>
      <c r="AW101" s="20" t="e">
        <f>'ANS_RevData (OT)'!AU$76</f>
        <v>#VALUE!</v>
      </c>
      <c r="AX101" s="20" t="e">
        <f>'ANS_RevData (OT)'!AV$76</f>
        <v>#VALUE!</v>
      </c>
      <c r="AY101" s="20" t="e">
        <f>'ANS_RevData (OT)'!AW$76</f>
        <v>#VALUE!</v>
      </c>
      <c r="AZ101" s="20" t="e">
        <f>'ANS_RevData (OT)'!AX$76</f>
        <v>#VALUE!</v>
      </c>
      <c r="BA101" s="20" t="e">
        <f>'ANS_RevData (OT)'!AY$76</f>
        <v>#VALUE!</v>
      </c>
      <c r="BB101" s="20" t="e">
        <f>'ANS_RevData (OT)'!AZ$76</f>
        <v>#VALUE!</v>
      </c>
      <c r="BC101" s="20" t="e">
        <f>'ANS_RevData (OT)'!BA$76</f>
        <v>#VALUE!</v>
      </c>
      <c r="BD101" s="20" t="e">
        <f>'ANS_RevData (OT)'!BB$76</f>
        <v>#VALUE!</v>
      </c>
      <c r="BE101" s="20" t="e">
        <f>'ANS_RevData (OT)'!BC$76</f>
        <v>#VALUE!</v>
      </c>
      <c r="BF101" s="48" t="e">
        <f t="shared" si="122"/>
        <v>#VALUE!</v>
      </c>
      <c r="BG101" s="19"/>
      <c r="BH101" s="20" t="e">
        <f>'ANS_RevData (OT)'!BD$76</f>
        <v>#VALUE!</v>
      </c>
      <c r="BI101" s="20" t="e">
        <f>'ANS_RevData (OT)'!BE$76</f>
        <v>#VALUE!</v>
      </c>
      <c r="BJ101" s="20" t="e">
        <f>'ANS_RevData (OT)'!BF$76</f>
        <v>#VALUE!</v>
      </c>
      <c r="BK101" s="20" t="e">
        <f>'ANS_RevData (OT)'!BG$76</f>
        <v>#VALUE!</v>
      </c>
      <c r="BL101" s="20" t="e">
        <f>'ANS_RevData (OT)'!BH$76</f>
        <v>#VALUE!</v>
      </c>
      <c r="BM101" s="20" t="e">
        <f>'ANS_RevData (OT)'!BI$76</f>
        <v>#VALUE!</v>
      </c>
      <c r="BN101" s="20" t="e">
        <f>'ANS_RevData (OT)'!BJ$76</f>
        <v>#VALUE!</v>
      </c>
      <c r="BO101" s="20" t="e">
        <f>'ANS_RevData (OT)'!BK$76</f>
        <v>#VALUE!</v>
      </c>
      <c r="BP101" s="20" t="e">
        <f>'ANS_RevData (OT)'!BL$76</f>
        <v>#VALUE!</v>
      </c>
      <c r="BQ101" s="20" t="e">
        <f>'ANS_RevData (OT)'!BM$76</f>
        <v>#VALUE!</v>
      </c>
      <c r="BR101" s="20" t="e">
        <f>'ANS_RevData (OT)'!BN$76</f>
        <v>#VALUE!</v>
      </c>
      <c r="BS101" s="20" t="e">
        <f>'ANS_RevData (OT)'!BO$76</f>
        <v>#VALUE!</v>
      </c>
      <c r="BT101" s="48" t="e">
        <f t="shared" si="123"/>
        <v>#VALUE!</v>
      </c>
    </row>
    <row r="102" spans="2:72" s="16" customFormat="1" ht="12.75" hidden="1" customHeight="1" outlineLevel="2" x14ac:dyDescent="0.2">
      <c r="B102" s="17" t="s">
        <v>10</v>
      </c>
      <c r="D102" s="18">
        <f>'ANS_RevData (OT)'!D$92</f>
        <v>12</v>
      </c>
      <c r="E102" s="18">
        <f>'ANS_RevData (OT)'!E$92</f>
        <v>19</v>
      </c>
      <c r="F102" s="18">
        <f>'ANS_RevData (OT)'!F$92</f>
        <v>43</v>
      </c>
      <c r="G102" s="18">
        <f>'ANS_RevData (OT)'!G$92</f>
        <v>79</v>
      </c>
      <c r="H102" s="18">
        <f>'ANS_RevData (OT)'!H$92</f>
        <v>89</v>
      </c>
      <c r="I102" s="18">
        <f>'ANS_RevData (OT)'!I$92</f>
        <v>106</v>
      </c>
      <c r="J102" s="18">
        <f>'ANS_RevData (OT)'!J$92</f>
        <v>112</v>
      </c>
      <c r="K102" s="18">
        <f>'ANS_RevData (OT)'!K$92</f>
        <v>137</v>
      </c>
      <c r="L102" s="18">
        <f>'ANS_RevData (OT)'!L$92</f>
        <v>147</v>
      </c>
      <c r="M102" s="18">
        <f>'ANS_RevData (OT)'!M$92</f>
        <v>180</v>
      </c>
      <c r="N102" s="18">
        <f>'ANS_RevData (OT)'!N$92</f>
        <v>186</v>
      </c>
      <c r="O102" s="18">
        <f>'ANS_RevData (OT)'!O$92</f>
        <v>179</v>
      </c>
      <c r="P102" s="19">
        <f t="shared" si="119"/>
        <v>179</v>
      </c>
      <c r="Q102" s="19"/>
      <c r="R102" s="18">
        <f>'ANS_RevData (OT)'!P$92</f>
        <v>207</v>
      </c>
      <c r="S102" s="18">
        <f>'ANS_RevData (OT)'!Q$92</f>
        <v>212</v>
      </c>
      <c r="T102" s="18">
        <f>'ANS_RevData (OT)'!R$92</f>
        <v>240</v>
      </c>
      <c r="U102" s="18">
        <f>'ANS_RevData (OT)'!S$92</f>
        <v>258</v>
      </c>
      <c r="V102" s="18">
        <f>'ANS_RevData (OT)'!T$92</f>
        <v>287</v>
      </c>
      <c r="W102" s="18">
        <f>'ANS_RevData (OT)'!U$92</f>
        <v>305</v>
      </c>
      <c r="X102" s="18">
        <f>'ANS_RevData (OT)'!V$92</f>
        <v>336</v>
      </c>
      <c r="Y102" s="18">
        <f>'ANS_RevData (OT)'!W$92</f>
        <v>384</v>
      </c>
      <c r="Z102" s="18">
        <f>'ANS_RevData (OT)'!X$92</f>
        <v>455</v>
      </c>
      <c r="AA102" s="18">
        <f>'ANS_RevData (OT)'!Y$92</f>
        <v>471</v>
      </c>
      <c r="AB102" s="18">
        <f>'ANS_RevData (OT)'!Z$92</f>
        <v>503</v>
      </c>
      <c r="AC102" s="18">
        <f>'ANS_RevData (OT)'!AA$92</f>
        <v>534</v>
      </c>
      <c r="AD102" s="19">
        <f t="shared" si="120"/>
        <v>534</v>
      </c>
      <c r="AE102" s="19"/>
      <c r="AF102" s="18">
        <f>'ANS_RevData (OT)'!AF$92</f>
        <v>649</v>
      </c>
      <c r="AG102" s="18">
        <f>'ANS_RevData (OT)'!AG$92</f>
        <v>718</v>
      </c>
      <c r="AH102" s="18" t="e">
        <f>'ANS_RevData (OT)'!AH$92</f>
        <v>#VALUE!</v>
      </c>
      <c r="AI102" s="18" t="e">
        <f>'ANS_RevData (OT)'!AI$92</f>
        <v>#VALUE!</v>
      </c>
      <c r="AJ102" s="18" t="e">
        <f>'ANS_RevData (OT)'!AJ$92</f>
        <v>#VALUE!</v>
      </c>
      <c r="AK102" s="20" t="e">
        <f>'ANS_RevData (OT)'!AK$92</f>
        <v>#VALUE!</v>
      </c>
      <c r="AL102" s="20" t="e">
        <f>'ANS_RevData (OT)'!AL$92</f>
        <v>#VALUE!</v>
      </c>
      <c r="AM102" s="20" t="e">
        <f>'ANS_RevData (OT)'!AM$92</f>
        <v>#VALUE!</v>
      </c>
      <c r="AN102" s="20" t="e">
        <f>'ANS_RevData (OT)'!AN$92</f>
        <v>#VALUE!</v>
      </c>
      <c r="AO102" s="20" t="e">
        <f>'ANS_RevData (OT)'!AO$92</f>
        <v>#VALUE!</v>
      </c>
      <c r="AP102" s="20" t="e">
        <f>'ANS_RevData (OT)'!AP$92</f>
        <v>#VALUE!</v>
      </c>
      <c r="AQ102" s="20" t="e">
        <f>'ANS_RevData (OT)'!AQ$92</f>
        <v>#VALUE!</v>
      </c>
      <c r="AR102" s="48" t="e">
        <f t="shared" si="121"/>
        <v>#VALUE!</v>
      </c>
      <c r="AS102" s="19"/>
      <c r="AT102" s="20" t="e">
        <f>'ANS_RevData (OT)'!AR$92</f>
        <v>#VALUE!</v>
      </c>
      <c r="AU102" s="20" t="e">
        <f>'ANS_RevData (OT)'!AS$92</f>
        <v>#VALUE!</v>
      </c>
      <c r="AV102" s="20" t="e">
        <f>'ANS_RevData (OT)'!AT$92</f>
        <v>#VALUE!</v>
      </c>
      <c r="AW102" s="20" t="e">
        <f>'ANS_RevData (OT)'!AU$92</f>
        <v>#VALUE!</v>
      </c>
      <c r="AX102" s="20" t="e">
        <f>'ANS_RevData (OT)'!AV$92</f>
        <v>#VALUE!</v>
      </c>
      <c r="AY102" s="20" t="e">
        <f>'ANS_RevData (OT)'!AW$92</f>
        <v>#VALUE!</v>
      </c>
      <c r="AZ102" s="20" t="e">
        <f>'ANS_RevData (OT)'!AX$92</f>
        <v>#VALUE!</v>
      </c>
      <c r="BA102" s="20" t="e">
        <f>'ANS_RevData (OT)'!AY$92</f>
        <v>#VALUE!</v>
      </c>
      <c r="BB102" s="20" t="e">
        <f>'ANS_RevData (OT)'!AZ$92</f>
        <v>#VALUE!</v>
      </c>
      <c r="BC102" s="20" t="e">
        <f>'ANS_RevData (OT)'!BA$92</f>
        <v>#VALUE!</v>
      </c>
      <c r="BD102" s="20" t="e">
        <f>'ANS_RevData (OT)'!BB$92</f>
        <v>#VALUE!</v>
      </c>
      <c r="BE102" s="20" t="e">
        <f>'ANS_RevData (OT)'!BC$92</f>
        <v>#VALUE!</v>
      </c>
      <c r="BF102" s="48" t="e">
        <f t="shared" si="122"/>
        <v>#VALUE!</v>
      </c>
      <c r="BG102" s="19"/>
      <c r="BH102" s="20" t="e">
        <f>'ANS_RevData (OT)'!BD$92</f>
        <v>#VALUE!</v>
      </c>
      <c r="BI102" s="20" t="e">
        <f>'ANS_RevData (OT)'!BE$92</f>
        <v>#VALUE!</v>
      </c>
      <c r="BJ102" s="20" t="e">
        <f>'ANS_RevData (OT)'!BF$92</f>
        <v>#VALUE!</v>
      </c>
      <c r="BK102" s="20" t="e">
        <f>'ANS_RevData (OT)'!BG$92</f>
        <v>#VALUE!</v>
      </c>
      <c r="BL102" s="20" t="e">
        <f>'ANS_RevData (OT)'!BH$92</f>
        <v>#VALUE!</v>
      </c>
      <c r="BM102" s="20" t="e">
        <f>'ANS_RevData (OT)'!BI$92</f>
        <v>#VALUE!</v>
      </c>
      <c r="BN102" s="20" t="e">
        <f>'ANS_RevData (OT)'!BJ$92</f>
        <v>#VALUE!</v>
      </c>
      <c r="BO102" s="20" t="e">
        <f>'ANS_RevData (OT)'!BK$92</f>
        <v>#VALUE!</v>
      </c>
      <c r="BP102" s="20" t="e">
        <f>'ANS_RevData (OT)'!BL$92</f>
        <v>#VALUE!</v>
      </c>
      <c r="BQ102" s="20" t="e">
        <f>'ANS_RevData (OT)'!BM$92</f>
        <v>#VALUE!</v>
      </c>
      <c r="BR102" s="20" t="e">
        <f>'ANS_RevData (OT)'!BN$92</f>
        <v>#VALUE!</v>
      </c>
      <c r="BS102" s="20" t="e">
        <f>'ANS_RevData (OT)'!BO$92</f>
        <v>#VALUE!</v>
      </c>
      <c r="BT102" s="48" t="e">
        <f t="shared" si="123"/>
        <v>#VALUE!</v>
      </c>
    </row>
    <row r="103" spans="2:72" s="16" customFormat="1" ht="12.75" hidden="1" customHeight="1" outlineLevel="2" x14ac:dyDescent="0.2">
      <c r="B103" s="17" t="s">
        <v>11</v>
      </c>
      <c r="D103" s="18">
        <f>'ANS_RevData (OT)'!D$108</f>
        <v>0</v>
      </c>
      <c r="E103" s="18">
        <f>'ANS_RevData (OT)'!E$108</f>
        <v>0</v>
      </c>
      <c r="F103" s="18">
        <f>'ANS_RevData (OT)'!F$108</f>
        <v>0</v>
      </c>
      <c r="G103" s="18">
        <f>'ANS_RevData (OT)'!G$108</f>
        <v>0</v>
      </c>
      <c r="H103" s="18">
        <f>'ANS_RevData (OT)'!H$108</f>
        <v>0</v>
      </c>
      <c r="I103" s="18">
        <f>'ANS_RevData (OT)'!I$108</f>
        <v>0</v>
      </c>
      <c r="J103" s="18">
        <f>'ANS_RevData (OT)'!J$108</f>
        <v>0</v>
      </c>
      <c r="K103" s="18">
        <f>'ANS_RevData (OT)'!K$108</f>
        <v>0</v>
      </c>
      <c r="L103" s="18">
        <f>'ANS_RevData (OT)'!L$108</f>
        <v>0</v>
      </c>
      <c r="M103" s="18">
        <f>'ANS_RevData (OT)'!M$108</f>
        <v>0</v>
      </c>
      <c r="N103" s="18">
        <f>'ANS_RevData (OT)'!N$108</f>
        <v>0</v>
      </c>
      <c r="O103" s="18">
        <f>'ANS_RevData (OT)'!O$108</f>
        <v>0</v>
      </c>
      <c r="P103" s="19">
        <f t="shared" si="119"/>
        <v>0</v>
      </c>
      <c r="Q103" s="19"/>
      <c r="R103" s="18">
        <f>'ANS_RevData (OT)'!P$108</f>
        <v>0</v>
      </c>
      <c r="S103" s="18">
        <f>'ANS_RevData (OT)'!Q$108</f>
        <v>0</v>
      </c>
      <c r="T103" s="18">
        <f>'ANS_RevData (OT)'!R$108</f>
        <v>0</v>
      </c>
      <c r="U103" s="18">
        <f>'ANS_RevData (OT)'!S$108</f>
        <v>0</v>
      </c>
      <c r="V103" s="18">
        <f>'ANS_RevData (OT)'!T$108</f>
        <v>0</v>
      </c>
      <c r="W103" s="18">
        <f>'ANS_RevData (OT)'!U$108</f>
        <v>0</v>
      </c>
      <c r="X103" s="18">
        <f>'ANS_RevData (OT)'!V$108</f>
        <v>9</v>
      </c>
      <c r="Y103" s="18">
        <f>'ANS_RevData (OT)'!W$108</f>
        <v>213</v>
      </c>
      <c r="Z103" s="18">
        <f>'ANS_RevData (OT)'!X$108</f>
        <v>311</v>
      </c>
      <c r="AA103" s="18">
        <f>'ANS_RevData (OT)'!Y$108</f>
        <v>329</v>
      </c>
      <c r="AB103" s="18">
        <f>'ANS_RevData (OT)'!Z$108</f>
        <v>338</v>
      </c>
      <c r="AC103" s="18">
        <f>'ANS_RevData (OT)'!AA$108</f>
        <v>419</v>
      </c>
      <c r="AD103" s="19">
        <f t="shared" si="120"/>
        <v>419</v>
      </c>
      <c r="AE103" s="19"/>
      <c r="AF103" s="18">
        <f>'ANS_RevData (OT)'!AF$108</f>
        <v>405</v>
      </c>
      <c r="AG103" s="18">
        <f>'ANS_RevData (OT)'!AG$108</f>
        <v>449</v>
      </c>
      <c r="AH103" s="18" t="e">
        <f>'ANS_RevData (OT)'!AH$108</f>
        <v>#VALUE!</v>
      </c>
      <c r="AI103" s="18" t="e">
        <f>'ANS_RevData (OT)'!AI$108</f>
        <v>#VALUE!</v>
      </c>
      <c r="AJ103" s="18" t="e">
        <f>'ANS_RevData (OT)'!AJ$108</f>
        <v>#VALUE!</v>
      </c>
      <c r="AK103" s="20" t="e">
        <f>'ANS_RevData (OT)'!AK$108</f>
        <v>#VALUE!</v>
      </c>
      <c r="AL103" s="20" t="e">
        <f>'ANS_RevData (OT)'!AL$108</f>
        <v>#VALUE!</v>
      </c>
      <c r="AM103" s="20" t="e">
        <f>'ANS_RevData (OT)'!AM$108</f>
        <v>#VALUE!</v>
      </c>
      <c r="AN103" s="20" t="e">
        <f>'ANS_RevData (OT)'!AN$108</f>
        <v>#VALUE!</v>
      </c>
      <c r="AO103" s="20" t="e">
        <f>'ANS_RevData (OT)'!AO$108</f>
        <v>#VALUE!</v>
      </c>
      <c r="AP103" s="20" t="e">
        <f>'ANS_RevData (OT)'!AP$108</f>
        <v>#VALUE!</v>
      </c>
      <c r="AQ103" s="20" t="e">
        <f>'ANS_RevData (OT)'!AQ$108</f>
        <v>#VALUE!</v>
      </c>
      <c r="AR103" s="48" t="e">
        <f t="shared" si="121"/>
        <v>#VALUE!</v>
      </c>
      <c r="AS103" s="19"/>
      <c r="AT103" s="20" t="e">
        <f>'ANS_RevData (OT)'!AR$108</f>
        <v>#VALUE!</v>
      </c>
      <c r="AU103" s="20" t="e">
        <f>'ANS_RevData (OT)'!AS$108</f>
        <v>#VALUE!</v>
      </c>
      <c r="AV103" s="20" t="e">
        <f>'ANS_RevData (OT)'!AT$108</f>
        <v>#VALUE!</v>
      </c>
      <c r="AW103" s="20" t="e">
        <f>'ANS_RevData (OT)'!AU$108</f>
        <v>#VALUE!</v>
      </c>
      <c r="AX103" s="20" t="e">
        <f>'ANS_RevData (OT)'!AV$108</f>
        <v>#VALUE!</v>
      </c>
      <c r="AY103" s="20" t="e">
        <f>'ANS_RevData (OT)'!AW$108</f>
        <v>#VALUE!</v>
      </c>
      <c r="AZ103" s="20" t="e">
        <f>'ANS_RevData (OT)'!AX$108</f>
        <v>#VALUE!</v>
      </c>
      <c r="BA103" s="20" t="e">
        <f>'ANS_RevData (OT)'!AY$108</f>
        <v>#VALUE!</v>
      </c>
      <c r="BB103" s="20" t="e">
        <f>'ANS_RevData (OT)'!AZ$108</f>
        <v>#VALUE!</v>
      </c>
      <c r="BC103" s="20" t="e">
        <f>'ANS_RevData (OT)'!BA$108</f>
        <v>#VALUE!</v>
      </c>
      <c r="BD103" s="20" t="e">
        <f>'ANS_RevData (OT)'!BB$108</f>
        <v>#VALUE!</v>
      </c>
      <c r="BE103" s="20" t="e">
        <f>'ANS_RevData (OT)'!BC$108</f>
        <v>#VALUE!</v>
      </c>
      <c r="BF103" s="48" t="e">
        <f t="shared" si="122"/>
        <v>#VALUE!</v>
      </c>
      <c r="BG103" s="19"/>
      <c r="BH103" s="20" t="e">
        <f>'ANS_RevData (OT)'!BD$108</f>
        <v>#VALUE!</v>
      </c>
      <c r="BI103" s="20" t="e">
        <f>'ANS_RevData (OT)'!BE$108</f>
        <v>#VALUE!</v>
      </c>
      <c r="BJ103" s="20" t="e">
        <f>'ANS_RevData (OT)'!BF$108</f>
        <v>#VALUE!</v>
      </c>
      <c r="BK103" s="20" t="e">
        <f>'ANS_RevData (OT)'!BG$108</f>
        <v>#VALUE!</v>
      </c>
      <c r="BL103" s="20" t="e">
        <f>'ANS_RevData (OT)'!BH$108</f>
        <v>#VALUE!</v>
      </c>
      <c r="BM103" s="20" t="e">
        <f>'ANS_RevData (OT)'!BI$108</f>
        <v>#VALUE!</v>
      </c>
      <c r="BN103" s="20" t="e">
        <f>'ANS_RevData (OT)'!BJ$108</f>
        <v>#VALUE!</v>
      </c>
      <c r="BO103" s="20" t="e">
        <f>'ANS_RevData (OT)'!BK$108</f>
        <v>#VALUE!</v>
      </c>
      <c r="BP103" s="20" t="e">
        <f>'ANS_RevData (OT)'!BL$108</f>
        <v>#VALUE!</v>
      </c>
      <c r="BQ103" s="20" t="e">
        <f>'ANS_RevData (OT)'!BM$108</f>
        <v>#VALUE!</v>
      </c>
      <c r="BR103" s="20" t="e">
        <f>'ANS_RevData (OT)'!BN$108</f>
        <v>#VALUE!</v>
      </c>
      <c r="BS103" s="20" t="e">
        <f>'ANS_RevData (OT)'!BO$108</f>
        <v>#VALUE!</v>
      </c>
      <c r="BT103" s="48" t="e">
        <f t="shared" si="123"/>
        <v>#VALUE!</v>
      </c>
    </row>
    <row r="104" spans="2:72" s="16" customFormat="1" ht="12.75" hidden="1" customHeight="1" outlineLevel="3" x14ac:dyDescent="0.2">
      <c r="B104" s="17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9">
        <f t="shared" si="119"/>
        <v>0</v>
      </c>
      <c r="Q104" s="19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9">
        <f t="shared" si="120"/>
        <v>0</v>
      </c>
      <c r="AE104" s="19"/>
      <c r="AF104" s="18"/>
      <c r="AG104" s="18"/>
      <c r="AH104" s="18"/>
      <c r="AI104" s="18"/>
      <c r="AJ104" s="18"/>
      <c r="AK104" s="20"/>
      <c r="AL104" s="20"/>
      <c r="AM104" s="20"/>
      <c r="AN104" s="20"/>
      <c r="AO104" s="20"/>
      <c r="AP104" s="20"/>
      <c r="AQ104" s="20"/>
      <c r="AR104" s="48">
        <f t="shared" si="121"/>
        <v>0</v>
      </c>
      <c r="AS104" s="19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48">
        <f t="shared" si="122"/>
        <v>0</v>
      </c>
      <c r="BG104" s="19"/>
      <c r="BH104" s="20"/>
      <c r="BI104" s="20"/>
      <c r="BJ104" s="20"/>
      <c r="BK104" s="20"/>
      <c r="BL104" s="20"/>
      <c r="BM104" s="20"/>
      <c r="BN104" s="20"/>
      <c r="BO104" s="20"/>
      <c r="BP104" s="20"/>
      <c r="BQ104" s="20"/>
      <c r="BR104" s="20"/>
      <c r="BS104" s="20"/>
      <c r="BT104" s="48">
        <f t="shared" si="123"/>
        <v>0</v>
      </c>
    </row>
    <row r="105" spans="2:72" s="16" customFormat="1" ht="12.75" hidden="1" customHeight="1" outlineLevel="2" collapsed="1" x14ac:dyDescent="0.2">
      <c r="B105" s="17" t="s">
        <v>18</v>
      </c>
      <c r="D105" s="18">
        <f>'ANS_RevData (OT)'!D$124</f>
        <v>0</v>
      </c>
      <c r="E105" s="18">
        <f>'ANS_RevData (OT)'!E$124</f>
        <v>1</v>
      </c>
      <c r="F105" s="18">
        <f>'ANS_RevData (OT)'!F$124</f>
        <v>1</v>
      </c>
      <c r="G105" s="18">
        <f>'ANS_RevData (OT)'!G$124</f>
        <v>0</v>
      </c>
      <c r="H105" s="18">
        <f>'ANS_RevData (OT)'!H$124</f>
        <v>5</v>
      </c>
      <c r="I105" s="18">
        <f>'ANS_RevData (OT)'!I$124</f>
        <v>7</v>
      </c>
      <c r="J105" s="18">
        <f>'ANS_RevData (OT)'!J$124</f>
        <v>8</v>
      </c>
      <c r="K105" s="18">
        <f>'ANS_RevData (OT)'!K$124</f>
        <v>23</v>
      </c>
      <c r="L105" s="18">
        <f>'ANS_RevData (OT)'!L$124</f>
        <v>28</v>
      </c>
      <c r="M105" s="18">
        <f>'ANS_RevData (OT)'!M$124</f>
        <v>33</v>
      </c>
      <c r="N105" s="18">
        <f>'ANS_RevData (OT)'!N$124</f>
        <v>34</v>
      </c>
      <c r="O105" s="18">
        <f>'ANS_RevData (OT)'!O$124</f>
        <v>28</v>
      </c>
      <c r="P105" s="19">
        <f t="shared" si="119"/>
        <v>28</v>
      </c>
      <c r="Q105" s="19"/>
      <c r="R105" s="18">
        <f>'ANS_RevData (OT)'!P$124</f>
        <v>31</v>
      </c>
      <c r="S105" s="18">
        <f>'ANS_RevData (OT)'!Q$124</f>
        <v>37</v>
      </c>
      <c r="T105" s="18">
        <f>'ANS_RevData (OT)'!R$124</f>
        <v>39</v>
      </c>
      <c r="U105" s="18">
        <f>'ANS_RevData (OT)'!S$124</f>
        <v>38</v>
      </c>
      <c r="V105" s="18">
        <f>'ANS_RevData (OT)'!T$124</f>
        <v>35</v>
      </c>
      <c r="W105" s="18">
        <f>'ANS_RevData (OT)'!U$124</f>
        <v>21</v>
      </c>
      <c r="X105" s="18">
        <f>'ANS_RevData (OT)'!V$124</f>
        <v>33</v>
      </c>
      <c r="Y105" s="18">
        <f>'ANS_RevData (OT)'!W$124</f>
        <v>14</v>
      </c>
      <c r="Z105" s="18">
        <f>'ANS_RevData (OT)'!X$124</f>
        <v>44</v>
      </c>
      <c r="AA105" s="18">
        <f>'ANS_RevData (OT)'!Y$124</f>
        <v>65</v>
      </c>
      <c r="AB105" s="18">
        <f>'ANS_RevData (OT)'!Z$124</f>
        <v>66</v>
      </c>
      <c r="AC105" s="18">
        <f>'ANS_RevData (OT)'!AA$124</f>
        <v>64</v>
      </c>
      <c r="AD105" s="19">
        <f t="shared" si="120"/>
        <v>64</v>
      </c>
      <c r="AE105" s="19"/>
      <c r="AF105" s="18">
        <f>'ANS_RevData (OT)'!AF$124</f>
        <v>69</v>
      </c>
      <c r="AG105" s="18">
        <f>'ANS_RevData (OT)'!AG$124</f>
        <v>65</v>
      </c>
      <c r="AH105" s="18" t="e">
        <f>'ANS_RevData (OT)'!AH$124</f>
        <v>#VALUE!</v>
      </c>
      <c r="AI105" s="18" t="e">
        <f>'ANS_RevData (OT)'!AI$124</f>
        <v>#VALUE!</v>
      </c>
      <c r="AJ105" s="18" t="e">
        <f>'ANS_RevData (OT)'!AJ$124</f>
        <v>#VALUE!</v>
      </c>
      <c r="AK105" s="20" t="e">
        <f>'ANS_RevData (OT)'!AK$124</f>
        <v>#VALUE!</v>
      </c>
      <c r="AL105" s="20" t="e">
        <f>'ANS_RevData (OT)'!AL$124</f>
        <v>#VALUE!</v>
      </c>
      <c r="AM105" s="20" t="e">
        <f>'ANS_RevData (OT)'!AM$124</f>
        <v>#VALUE!</v>
      </c>
      <c r="AN105" s="20" t="e">
        <f>'ANS_RevData (OT)'!AN$124</f>
        <v>#VALUE!</v>
      </c>
      <c r="AO105" s="20" t="e">
        <f>'ANS_RevData (OT)'!AO$124</f>
        <v>#VALUE!</v>
      </c>
      <c r="AP105" s="20" t="e">
        <f>'ANS_RevData (OT)'!AP$124</f>
        <v>#VALUE!</v>
      </c>
      <c r="AQ105" s="20" t="e">
        <f>'ANS_RevData (OT)'!AQ$124</f>
        <v>#VALUE!</v>
      </c>
      <c r="AR105" s="48" t="e">
        <f t="shared" si="121"/>
        <v>#VALUE!</v>
      </c>
      <c r="AS105" s="19"/>
      <c r="AT105" s="20" t="e">
        <f>'ANS_RevData (OT)'!AR$124</f>
        <v>#VALUE!</v>
      </c>
      <c r="AU105" s="20" t="e">
        <f>'ANS_RevData (OT)'!AS$124</f>
        <v>#VALUE!</v>
      </c>
      <c r="AV105" s="20" t="e">
        <f>'ANS_RevData (OT)'!AT$124</f>
        <v>#VALUE!</v>
      </c>
      <c r="AW105" s="20" t="e">
        <f>'ANS_RevData (OT)'!AU$124</f>
        <v>#VALUE!</v>
      </c>
      <c r="AX105" s="20" t="e">
        <f>'ANS_RevData (OT)'!AV$124</f>
        <v>#VALUE!</v>
      </c>
      <c r="AY105" s="20" t="e">
        <f>'ANS_RevData (OT)'!AW$124</f>
        <v>#VALUE!</v>
      </c>
      <c r="AZ105" s="20" t="e">
        <f>'ANS_RevData (OT)'!AX$124</f>
        <v>#VALUE!</v>
      </c>
      <c r="BA105" s="20" t="e">
        <f>'ANS_RevData (OT)'!AY$124</f>
        <v>#VALUE!</v>
      </c>
      <c r="BB105" s="20" t="e">
        <f>'ANS_RevData (OT)'!AZ$124</f>
        <v>#VALUE!</v>
      </c>
      <c r="BC105" s="20" t="e">
        <f>'ANS_RevData (OT)'!BA$124</f>
        <v>#VALUE!</v>
      </c>
      <c r="BD105" s="20" t="e">
        <f>'ANS_RevData (OT)'!BB$124</f>
        <v>#VALUE!</v>
      </c>
      <c r="BE105" s="20" t="e">
        <f>'ANS_RevData (OT)'!BC$124</f>
        <v>#VALUE!</v>
      </c>
      <c r="BF105" s="48" t="e">
        <f t="shared" si="122"/>
        <v>#VALUE!</v>
      </c>
      <c r="BG105" s="19"/>
      <c r="BH105" s="20" t="e">
        <f>'ANS_RevData (OT)'!BD$124</f>
        <v>#VALUE!</v>
      </c>
      <c r="BI105" s="20" t="e">
        <f>'ANS_RevData (OT)'!BE$124</f>
        <v>#VALUE!</v>
      </c>
      <c r="BJ105" s="20" t="e">
        <f>'ANS_RevData (OT)'!BF$124</f>
        <v>#VALUE!</v>
      </c>
      <c r="BK105" s="20" t="e">
        <f>'ANS_RevData (OT)'!BG$124</f>
        <v>#VALUE!</v>
      </c>
      <c r="BL105" s="20" t="e">
        <f>'ANS_RevData (OT)'!BH$124</f>
        <v>#VALUE!</v>
      </c>
      <c r="BM105" s="20" t="e">
        <f>'ANS_RevData (OT)'!BI$124</f>
        <v>#VALUE!</v>
      </c>
      <c r="BN105" s="20" t="e">
        <f>'ANS_RevData (OT)'!BJ$124</f>
        <v>#VALUE!</v>
      </c>
      <c r="BO105" s="20" t="e">
        <f>'ANS_RevData (OT)'!BK$124</f>
        <v>#VALUE!</v>
      </c>
      <c r="BP105" s="20" t="e">
        <f>'ANS_RevData (OT)'!BL$124</f>
        <v>#VALUE!</v>
      </c>
      <c r="BQ105" s="20" t="e">
        <f>'ANS_RevData (OT)'!BM$124</f>
        <v>#VALUE!</v>
      </c>
      <c r="BR105" s="20" t="e">
        <f>'ANS_RevData (OT)'!BN$124</f>
        <v>#VALUE!</v>
      </c>
      <c r="BS105" s="20" t="e">
        <f>'ANS_RevData (OT)'!BO$124</f>
        <v>#VALUE!</v>
      </c>
      <c r="BT105" s="48" t="e">
        <f t="shared" si="123"/>
        <v>#VALUE!</v>
      </c>
    </row>
    <row r="106" spans="2:72" ht="15" hidden="1" customHeight="1" outlineLevel="1" collapsed="1" x14ac:dyDescent="0.25">
      <c r="B106" s="11" t="s">
        <v>37</v>
      </c>
      <c r="D106" s="12">
        <f>'ANS_RevData (OT)'!D$140</f>
        <v>233</v>
      </c>
      <c r="E106" s="12">
        <f>'ANS_RevData (OT)'!E$140</f>
        <v>253</v>
      </c>
      <c r="F106" s="12">
        <f>'ANS_RevData (OT)'!F$140</f>
        <v>319</v>
      </c>
      <c r="G106" s="12">
        <f>'ANS_RevData (OT)'!G$140</f>
        <v>399</v>
      </c>
      <c r="H106" s="12">
        <f>'ANS_RevData (OT)'!H$140</f>
        <v>531</v>
      </c>
      <c r="I106" s="12">
        <f>'ANS_RevData (OT)'!I$140</f>
        <v>521</v>
      </c>
      <c r="J106" s="12">
        <f>'ANS_RevData (OT)'!J$140</f>
        <v>556</v>
      </c>
      <c r="K106" s="12">
        <f>'ANS_RevData (OT)'!K$140</f>
        <v>553</v>
      </c>
      <c r="L106" s="12">
        <f>'ANS_RevData (OT)'!L$140</f>
        <v>581</v>
      </c>
      <c r="M106" s="12">
        <f>'ANS_RevData (OT)'!M$140</f>
        <v>558</v>
      </c>
      <c r="N106" s="12">
        <f>'ANS_RevData (OT)'!N$140</f>
        <v>597</v>
      </c>
      <c r="O106" s="12">
        <f>'ANS_RevData (OT)'!O$140</f>
        <v>589</v>
      </c>
      <c r="P106" s="13">
        <f t="shared" si="119"/>
        <v>589</v>
      </c>
      <c r="Q106" s="13"/>
      <c r="R106" s="12">
        <f>'ANS_RevData (OT)'!P$140</f>
        <v>682</v>
      </c>
      <c r="S106" s="12">
        <f>'ANS_RevData (OT)'!Q$140</f>
        <v>758</v>
      </c>
      <c r="T106" s="12">
        <f>'ANS_RevData (OT)'!R$140</f>
        <v>831</v>
      </c>
      <c r="U106" s="12">
        <f>'ANS_RevData (OT)'!S$140</f>
        <v>853</v>
      </c>
      <c r="V106" s="12">
        <f>'ANS_RevData (OT)'!T$140</f>
        <v>990</v>
      </c>
      <c r="W106" s="12">
        <f>'ANS_RevData (OT)'!U$140</f>
        <v>1052</v>
      </c>
      <c r="X106" s="12">
        <f>'ANS_RevData (OT)'!V$140</f>
        <v>1122</v>
      </c>
      <c r="Y106" s="12">
        <f>'ANS_RevData (OT)'!W$140</f>
        <v>1227</v>
      </c>
      <c r="Z106" s="12">
        <f>'ANS_RevData (OT)'!X$140</f>
        <v>1360</v>
      </c>
      <c r="AA106" s="12">
        <f>'ANS_RevData (OT)'!Y$140</f>
        <v>1539</v>
      </c>
      <c r="AB106" s="12">
        <f>'ANS_RevData (OT)'!Z$140</f>
        <v>1537</v>
      </c>
      <c r="AC106" s="12">
        <f>'ANS_RevData (OT)'!AA$140</f>
        <v>1572</v>
      </c>
      <c r="AD106" s="13">
        <f t="shared" si="120"/>
        <v>1572</v>
      </c>
      <c r="AE106" s="13"/>
      <c r="AF106" s="12">
        <f>'ANS_RevData (OT)'!AF$140</f>
        <v>1526</v>
      </c>
      <c r="AG106" s="12">
        <f>'ANS_RevData (OT)'!AG$140</f>
        <v>1651</v>
      </c>
      <c r="AH106" s="12" t="e">
        <f>'ANS_RevData (OT)'!AH$140</f>
        <v>#VALUE!</v>
      </c>
      <c r="AI106" s="12" t="e">
        <f>'ANS_RevData (OT)'!AI$140</f>
        <v>#VALUE!</v>
      </c>
      <c r="AJ106" s="12" t="e">
        <f>'ANS_RevData (OT)'!AJ$140</f>
        <v>#VALUE!</v>
      </c>
      <c r="AK106" s="14" t="e">
        <f>'ANS_RevData (OT)'!AK$140</f>
        <v>#VALUE!</v>
      </c>
      <c r="AL106" s="14" t="e">
        <f>'ANS_RevData (OT)'!AL$140</f>
        <v>#VALUE!</v>
      </c>
      <c r="AM106" s="14" t="e">
        <f>'ANS_RevData (OT)'!AM$140</f>
        <v>#VALUE!</v>
      </c>
      <c r="AN106" s="14" t="e">
        <f>'ANS_RevData (OT)'!AN$140</f>
        <v>#VALUE!</v>
      </c>
      <c r="AO106" s="14" t="e">
        <f>'ANS_RevData (OT)'!AO$140</f>
        <v>#VALUE!</v>
      </c>
      <c r="AP106" s="14" t="e">
        <f>'ANS_RevData (OT)'!AP$140</f>
        <v>#VALUE!</v>
      </c>
      <c r="AQ106" s="14" t="e">
        <f>'ANS_RevData (OT)'!AQ$140</f>
        <v>#VALUE!</v>
      </c>
      <c r="AR106" s="47" t="e">
        <f t="shared" si="121"/>
        <v>#VALUE!</v>
      </c>
      <c r="AS106" s="13"/>
      <c r="AT106" s="14" t="e">
        <f>'ANS_RevData (OT)'!AR$140</f>
        <v>#VALUE!</v>
      </c>
      <c r="AU106" s="14" t="e">
        <f>'ANS_RevData (OT)'!AS$140</f>
        <v>#VALUE!</v>
      </c>
      <c r="AV106" s="14" t="e">
        <f>'ANS_RevData (OT)'!AT$140</f>
        <v>#VALUE!</v>
      </c>
      <c r="AW106" s="14" t="e">
        <f>'ANS_RevData (OT)'!AU$140</f>
        <v>#VALUE!</v>
      </c>
      <c r="AX106" s="14" t="e">
        <f>'ANS_RevData (OT)'!AV$140</f>
        <v>#VALUE!</v>
      </c>
      <c r="AY106" s="14" t="e">
        <f>'ANS_RevData (OT)'!AW$140</f>
        <v>#VALUE!</v>
      </c>
      <c r="AZ106" s="14" t="e">
        <f>'ANS_RevData (OT)'!AX$140</f>
        <v>#VALUE!</v>
      </c>
      <c r="BA106" s="14" t="e">
        <f>'ANS_RevData (OT)'!AY$140</f>
        <v>#VALUE!</v>
      </c>
      <c r="BB106" s="14" t="e">
        <f>'ANS_RevData (OT)'!AZ$140</f>
        <v>#VALUE!</v>
      </c>
      <c r="BC106" s="14" t="e">
        <f>'ANS_RevData (OT)'!BA$140</f>
        <v>#VALUE!</v>
      </c>
      <c r="BD106" s="14" t="e">
        <f>'ANS_RevData (OT)'!BB$140</f>
        <v>#VALUE!</v>
      </c>
      <c r="BE106" s="14" t="e">
        <f>'ANS_RevData (OT)'!BC$140</f>
        <v>#VALUE!</v>
      </c>
      <c r="BF106" s="47" t="e">
        <f t="shared" si="122"/>
        <v>#VALUE!</v>
      </c>
      <c r="BG106" s="13"/>
      <c r="BH106" s="14" t="e">
        <f>'ANS_RevData (OT)'!BD$140</f>
        <v>#VALUE!</v>
      </c>
      <c r="BI106" s="14" t="e">
        <f>'ANS_RevData (OT)'!BE$140</f>
        <v>#VALUE!</v>
      </c>
      <c r="BJ106" s="14" t="e">
        <f>'ANS_RevData (OT)'!BF$140</f>
        <v>#VALUE!</v>
      </c>
      <c r="BK106" s="14" t="e">
        <f>'ANS_RevData (OT)'!BG$140</f>
        <v>#VALUE!</v>
      </c>
      <c r="BL106" s="14" t="e">
        <f>'ANS_RevData (OT)'!BH$140</f>
        <v>#VALUE!</v>
      </c>
      <c r="BM106" s="14" t="e">
        <f>'ANS_RevData (OT)'!BI$140</f>
        <v>#VALUE!</v>
      </c>
      <c r="BN106" s="14" t="e">
        <f>'ANS_RevData (OT)'!BJ$140</f>
        <v>#VALUE!</v>
      </c>
      <c r="BO106" s="14" t="e">
        <f>'ANS_RevData (OT)'!BK$140</f>
        <v>#VALUE!</v>
      </c>
      <c r="BP106" s="14" t="e">
        <f>'ANS_RevData (OT)'!BL$140</f>
        <v>#VALUE!</v>
      </c>
      <c r="BQ106" s="14" t="e">
        <f>'ANS_RevData (OT)'!BM$140</f>
        <v>#VALUE!</v>
      </c>
      <c r="BR106" s="14" t="e">
        <f>'ANS_RevData (OT)'!BN$140</f>
        <v>#VALUE!</v>
      </c>
      <c r="BS106" s="14" t="e">
        <f>'ANS_RevData (OT)'!BO$140</f>
        <v>#VALUE!</v>
      </c>
      <c r="BT106" s="47" t="e">
        <f t="shared" si="123"/>
        <v>#VALUE!</v>
      </c>
    </row>
    <row r="107" spans="2:72" ht="15" hidden="1" customHeight="1" outlineLevel="1" x14ac:dyDescent="0.25">
      <c r="B107" s="11" t="s">
        <v>38</v>
      </c>
      <c r="D107" s="12">
        <f>'ANS_RevData (OT)'!D$12</f>
        <v>50</v>
      </c>
      <c r="E107" s="12">
        <f>'ANS_RevData (OT)'!E$12</f>
        <v>60</v>
      </c>
      <c r="F107" s="12">
        <f>'ANS_RevData (OT)'!F$12</f>
        <v>85</v>
      </c>
      <c r="G107" s="12">
        <f>'ANS_RevData (OT)'!G$12</f>
        <v>115</v>
      </c>
      <c r="H107" s="12">
        <f>'ANS_RevData (OT)'!H$12</f>
        <v>162</v>
      </c>
      <c r="I107" s="12">
        <f>'ANS_RevData (OT)'!I$12</f>
        <v>159</v>
      </c>
      <c r="J107" s="12">
        <f>'ANS_RevData (OT)'!J$12</f>
        <v>153</v>
      </c>
      <c r="K107" s="12">
        <f>'ANS_RevData (OT)'!K$12</f>
        <v>146</v>
      </c>
      <c r="L107" s="12">
        <f>'ANS_RevData (OT)'!L$12</f>
        <v>148</v>
      </c>
      <c r="M107" s="12">
        <f>'ANS_RevData (OT)'!M$12</f>
        <v>159</v>
      </c>
      <c r="N107" s="12">
        <f>'ANS_RevData (OT)'!N$12</f>
        <v>179</v>
      </c>
      <c r="O107" s="12">
        <f>'ANS_RevData (OT)'!O$12</f>
        <v>138</v>
      </c>
      <c r="P107" s="13">
        <f t="shared" si="119"/>
        <v>138</v>
      </c>
      <c r="Q107" s="13"/>
      <c r="R107" s="12">
        <f>'ANS_RevData (OT)'!P$12</f>
        <v>192</v>
      </c>
      <c r="S107" s="12">
        <f>'ANS_RevData (OT)'!Q$12</f>
        <v>206</v>
      </c>
      <c r="T107" s="12">
        <f>'ANS_RevData (OT)'!R$12</f>
        <v>233</v>
      </c>
      <c r="U107" s="12">
        <f>'ANS_RevData (OT)'!S$12</f>
        <v>237</v>
      </c>
      <c r="V107" s="12">
        <f>'ANS_RevData (OT)'!T$12</f>
        <v>272</v>
      </c>
      <c r="W107" s="12">
        <f>'ANS_RevData (OT)'!U$12</f>
        <v>282</v>
      </c>
      <c r="X107" s="12">
        <f>'ANS_RevData (OT)'!V$12</f>
        <v>285</v>
      </c>
      <c r="Y107" s="12">
        <f>'ANS_RevData (OT)'!W$12</f>
        <v>293</v>
      </c>
      <c r="Z107" s="12">
        <f>'ANS_RevData (OT)'!X$12</f>
        <v>359</v>
      </c>
      <c r="AA107" s="12">
        <f>'ANS_RevData (OT)'!Y$12</f>
        <v>388</v>
      </c>
      <c r="AB107" s="12">
        <f>'ANS_RevData (OT)'!Z$12</f>
        <v>406</v>
      </c>
      <c r="AC107" s="12">
        <f>'ANS_RevData (OT)'!AA$12</f>
        <v>392</v>
      </c>
      <c r="AD107" s="13">
        <f t="shared" si="120"/>
        <v>392</v>
      </c>
      <c r="AE107" s="13"/>
      <c r="AF107" s="12">
        <f>'ANS_RevData (OT)'!AF$12</f>
        <v>348</v>
      </c>
      <c r="AG107" s="12">
        <f>'ANS_RevData (OT)'!AG$12</f>
        <v>386</v>
      </c>
      <c r="AH107" s="12" t="e">
        <f>'ANS_RevData (OT)'!AH$12</f>
        <v>#VALUE!</v>
      </c>
      <c r="AI107" s="12" t="e">
        <f>'ANS_RevData (OT)'!AI$12</f>
        <v>#VALUE!</v>
      </c>
      <c r="AJ107" s="12" t="e">
        <f>'ANS_RevData (OT)'!AJ$12</f>
        <v>#VALUE!</v>
      </c>
      <c r="AK107" s="14" t="e">
        <f>'ANS_RevData (OT)'!AK$12</f>
        <v>#VALUE!</v>
      </c>
      <c r="AL107" s="14" t="e">
        <f>'ANS_RevData (OT)'!AL$12</f>
        <v>#VALUE!</v>
      </c>
      <c r="AM107" s="14" t="e">
        <f>'ANS_RevData (OT)'!AM$12</f>
        <v>#VALUE!</v>
      </c>
      <c r="AN107" s="14" t="e">
        <f>'ANS_RevData (OT)'!AN$12</f>
        <v>#VALUE!</v>
      </c>
      <c r="AO107" s="14" t="e">
        <f>'ANS_RevData (OT)'!AO$12</f>
        <v>#VALUE!</v>
      </c>
      <c r="AP107" s="14" t="e">
        <f>'ANS_RevData (OT)'!AP$12</f>
        <v>#VALUE!</v>
      </c>
      <c r="AQ107" s="14" t="e">
        <f>'ANS_RevData (OT)'!AQ$12</f>
        <v>#VALUE!</v>
      </c>
      <c r="AR107" s="47" t="e">
        <f t="shared" si="121"/>
        <v>#VALUE!</v>
      </c>
      <c r="AS107" s="13"/>
      <c r="AT107" s="14" t="e">
        <f>'ANS_RevData (OT)'!AR$12</f>
        <v>#VALUE!</v>
      </c>
      <c r="AU107" s="14" t="e">
        <f>'ANS_RevData (OT)'!AS$12</f>
        <v>#VALUE!</v>
      </c>
      <c r="AV107" s="14" t="e">
        <f>'ANS_RevData (OT)'!AT$12</f>
        <v>#VALUE!</v>
      </c>
      <c r="AW107" s="14" t="e">
        <f>'ANS_RevData (OT)'!AU$12</f>
        <v>#VALUE!</v>
      </c>
      <c r="AX107" s="14" t="e">
        <f>'ANS_RevData (OT)'!AV$12</f>
        <v>#VALUE!</v>
      </c>
      <c r="AY107" s="14" t="e">
        <f>'ANS_RevData (OT)'!AW$12</f>
        <v>#VALUE!</v>
      </c>
      <c r="AZ107" s="14" t="e">
        <f>'ANS_RevData (OT)'!AX$12</f>
        <v>#VALUE!</v>
      </c>
      <c r="BA107" s="14" t="e">
        <f>'ANS_RevData (OT)'!AY$12</f>
        <v>#VALUE!</v>
      </c>
      <c r="BB107" s="14" t="e">
        <f>'ANS_RevData (OT)'!AZ$12</f>
        <v>#VALUE!</v>
      </c>
      <c r="BC107" s="14" t="e">
        <f>'ANS_RevData (OT)'!BA$12</f>
        <v>#VALUE!</v>
      </c>
      <c r="BD107" s="14" t="e">
        <f>'ANS_RevData (OT)'!BB$12</f>
        <v>#VALUE!</v>
      </c>
      <c r="BE107" s="14" t="e">
        <f>'ANS_RevData (OT)'!BC$12</f>
        <v>#VALUE!</v>
      </c>
      <c r="BF107" s="47" t="e">
        <f t="shared" si="122"/>
        <v>#VALUE!</v>
      </c>
      <c r="BG107" s="13"/>
      <c r="BH107" s="14" t="e">
        <f>'ANS_RevData (OT)'!BD$12</f>
        <v>#VALUE!</v>
      </c>
      <c r="BI107" s="14" t="e">
        <f>'ANS_RevData (OT)'!BE$12</f>
        <v>#VALUE!</v>
      </c>
      <c r="BJ107" s="14" t="e">
        <f>'ANS_RevData (OT)'!BF$12</f>
        <v>#VALUE!</v>
      </c>
      <c r="BK107" s="14" t="e">
        <f>'ANS_RevData (OT)'!BG$12</f>
        <v>#VALUE!</v>
      </c>
      <c r="BL107" s="14" t="e">
        <f>'ANS_RevData (OT)'!BH$12</f>
        <v>#VALUE!</v>
      </c>
      <c r="BM107" s="14" t="e">
        <f>'ANS_RevData (OT)'!BI$12</f>
        <v>#VALUE!</v>
      </c>
      <c r="BN107" s="14" t="e">
        <f>'ANS_RevData (OT)'!BJ$12</f>
        <v>#VALUE!</v>
      </c>
      <c r="BO107" s="14" t="e">
        <f>'ANS_RevData (OT)'!BK$12</f>
        <v>#VALUE!</v>
      </c>
      <c r="BP107" s="14" t="e">
        <f>'ANS_RevData (OT)'!BL$12</f>
        <v>#VALUE!</v>
      </c>
      <c r="BQ107" s="14" t="e">
        <f>'ANS_RevData (OT)'!BM$12</f>
        <v>#VALUE!</v>
      </c>
      <c r="BR107" s="14" t="e">
        <f>'ANS_RevData (OT)'!BN$12</f>
        <v>#VALUE!</v>
      </c>
      <c r="BS107" s="14" t="e">
        <f>'ANS_RevData (OT)'!BO$12</f>
        <v>#VALUE!</v>
      </c>
      <c r="BT107" s="47" t="e">
        <f t="shared" si="123"/>
        <v>#VALUE!</v>
      </c>
    </row>
    <row r="108" spans="2:72" ht="15" hidden="1" customHeight="1" outlineLevel="1" x14ac:dyDescent="0.25">
      <c r="AR108" s="46"/>
      <c r="BF108" s="46"/>
      <c r="BT108" s="46"/>
    </row>
    <row r="109" spans="2:72" collapsed="1" x14ac:dyDescent="0.25">
      <c r="B109" s="5" t="s">
        <v>48</v>
      </c>
      <c r="AR109" s="46"/>
      <c r="BF109" s="46"/>
      <c r="BT109" s="46"/>
    </row>
    <row r="110" spans="2:72" x14ac:dyDescent="0.25">
      <c r="B110" s="6" t="s">
        <v>49</v>
      </c>
      <c r="D110" s="7">
        <f t="shared" ref="D110:P110" si="124">SUBTOTAL(9,D111:D120)</f>
        <v>54476</v>
      </c>
      <c r="E110" s="7">
        <f t="shared" si="124"/>
        <v>56983</v>
      </c>
      <c r="F110" s="7">
        <f t="shared" si="124"/>
        <v>75217</v>
      </c>
      <c r="G110" s="7">
        <f t="shared" si="124"/>
        <v>79915</v>
      </c>
      <c r="H110" s="7">
        <f t="shared" si="124"/>
        <v>101408</v>
      </c>
      <c r="I110" s="7">
        <f t="shared" si="124"/>
        <v>126248</v>
      </c>
      <c r="J110" s="7">
        <f t="shared" si="124"/>
        <v>137434</v>
      </c>
      <c r="K110" s="7">
        <f t="shared" si="124"/>
        <v>139302</v>
      </c>
      <c r="L110" s="7">
        <f t="shared" si="124"/>
        <v>156652</v>
      </c>
      <c r="M110" s="7">
        <f t="shared" si="124"/>
        <v>183628</v>
      </c>
      <c r="N110" s="7">
        <f t="shared" si="124"/>
        <v>182071</v>
      </c>
      <c r="O110" s="7">
        <f t="shared" si="124"/>
        <v>211527</v>
      </c>
      <c r="P110" s="8">
        <f t="shared" si="124"/>
        <v>1504861</v>
      </c>
      <c r="R110" s="7">
        <f>SUBTOTAL(9,R111:R112,R119:R120)</f>
        <v>239766</v>
      </c>
      <c r="S110" s="7">
        <f t="shared" ref="S110:AD110" si="125">SUBTOTAL(9,S111:S112,S119:S120)</f>
        <v>263263</v>
      </c>
      <c r="T110" s="7">
        <f t="shared" si="125"/>
        <v>297953</v>
      </c>
      <c r="U110" s="7">
        <f t="shared" si="125"/>
        <v>283221</v>
      </c>
      <c r="V110" s="7">
        <f t="shared" si="125"/>
        <v>268040</v>
      </c>
      <c r="W110" s="7">
        <f t="shared" si="125"/>
        <v>267183</v>
      </c>
      <c r="X110" s="7">
        <f t="shared" si="125"/>
        <v>281862</v>
      </c>
      <c r="Y110" s="7">
        <f t="shared" si="125"/>
        <v>314147</v>
      </c>
      <c r="Z110" s="7">
        <f t="shared" si="125"/>
        <v>343798</v>
      </c>
      <c r="AA110" s="7">
        <f t="shared" si="125"/>
        <v>354056</v>
      </c>
      <c r="AB110" s="7">
        <f t="shared" si="125"/>
        <v>333805</v>
      </c>
      <c r="AC110" s="7">
        <f t="shared" si="125"/>
        <v>445470</v>
      </c>
      <c r="AD110" s="8">
        <f t="shared" si="125"/>
        <v>3692564</v>
      </c>
      <c r="AF110" s="7">
        <f>SUBTOTAL(9,AF111:AF112,AF119:AF120)</f>
        <v>442182</v>
      </c>
      <c r="AG110" s="7">
        <f>SUBTOTAL(9,AG111:AG112,AG119:AG120)</f>
        <v>449209</v>
      </c>
      <c r="AH110" s="7" t="e">
        <f t="shared" ref="AH110:AQ110" si="126">SUBTOTAL(9,AH111:AH120)</f>
        <v>#VALUE!</v>
      </c>
      <c r="AI110" s="7" t="e">
        <f t="shared" si="126"/>
        <v>#VALUE!</v>
      </c>
      <c r="AJ110" s="7" t="e">
        <f t="shared" si="126"/>
        <v>#VALUE!</v>
      </c>
      <c r="AK110" s="9" t="e">
        <f t="shared" si="126"/>
        <v>#VALUE!</v>
      </c>
      <c r="AL110" s="9" t="e">
        <f t="shared" si="126"/>
        <v>#VALUE!</v>
      </c>
      <c r="AM110" s="9" t="e">
        <f t="shared" si="126"/>
        <v>#VALUE!</v>
      </c>
      <c r="AN110" s="9" t="e">
        <f t="shared" si="126"/>
        <v>#VALUE!</v>
      </c>
      <c r="AO110" s="9" t="e">
        <f t="shared" si="126"/>
        <v>#VALUE!</v>
      </c>
      <c r="AP110" s="9" t="e">
        <f t="shared" si="126"/>
        <v>#VALUE!</v>
      </c>
      <c r="AQ110" s="9" t="e">
        <f t="shared" si="126"/>
        <v>#VALUE!</v>
      </c>
      <c r="AR110" s="10" t="e">
        <f>SUBTOTAL(9,AR111:AR112,AR119:AR120)</f>
        <v>#VALUE!</v>
      </c>
      <c r="AT110" s="9" t="e">
        <f t="shared" ref="AT110:BF110" si="127">SUBTOTAL(9,AT111:AT120)</f>
        <v>#VALUE!</v>
      </c>
      <c r="AU110" s="9" t="e">
        <f t="shared" si="127"/>
        <v>#VALUE!</v>
      </c>
      <c r="AV110" s="9" t="e">
        <f t="shared" si="127"/>
        <v>#VALUE!</v>
      </c>
      <c r="AW110" s="9" t="e">
        <f t="shared" si="127"/>
        <v>#VALUE!</v>
      </c>
      <c r="AX110" s="9" t="e">
        <f t="shared" si="127"/>
        <v>#VALUE!</v>
      </c>
      <c r="AY110" s="9" t="e">
        <f t="shared" si="127"/>
        <v>#VALUE!</v>
      </c>
      <c r="AZ110" s="9" t="e">
        <f t="shared" si="127"/>
        <v>#VALUE!</v>
      </c>
      <c r="BA110" s="9" t="e">
        <f t="shared" si="127"/>
        <v>#VALUE!</v>
      </c>
      <c r="BB110" s="9" t="e">
        <f t="shared" si="127"/>
        <v>#VALUE!</v>
      </c>
      <c r="BC110" s="9" t="e">
        <f t="shared" si="127"/>
        <v>#VALUE!</v>
      </c>
      <c r="BD110" s="9" t="e">
        <f t="shared" si="127"/>
        <v>#VALUE!</v>
      </c>
      <c r="BE110" s="9" t="e">
        <f t="shared" si="127"/>
        <v>#VALUE!</v>
      </c>
      <c r="BF110" s="10" t="e">
        <f t="shared" si="127"/>
        <v>#VALUE!</v>
      </c>
      <c r="BH110" s="9" t="e">
        <f t="shared" ref="BH110:BT110" si="128">SUBTOTAL(9,BH111:BH120)</f>
        <v>#VALUE!</v>
      </c>
      <c r="BI110" s="9" t="e">
        <f t="shared" si="128"/>
        <v>#VALUE!</v>
      </c>
      <c r="BJ110" s="9" t="e">
        <f t="shared" si="128"/>
        <v>#VALUE!</v>
      </c>
      <c r="BK110" s="9" t="e">
        <f t="shared" si="128"/>
        <v>#VALUE!</v>
      </c>
      <c r="BL110" s="9" t="e">
        <f t="shared" si="128"/>
        <v>#VALUE!</v>
      </c>
      <c r="BM110" s="9" t="e">
        <f t="shared" si="128"/>
        <v>#VALUE!</v>
      </c>
      <c r="BN110" s="9" t="e">
        <f t="shared" si="128"/>
        <v>#VALUE!</v>
      </c>
      <c r="BO110" s="9" t="e">
        <f t="shared" si="128"/>
        <v>#VALUE!</v>
      </c>
      <c r="BP110" s="9" t="e">
        <f t="shared" si="128"/>
        <v>#VALUE!</v>
      </c>
      <c r="BQ110" s="9" t="e">
        <f t="shared" si="128"/>
        <v>#VALUE!</v>
      </c>
      <c r="BR110" s="9" t="e">
        <f t="shared" si="128"/>
        <v>#VALUE!</v>
      </c>
      <c r="BS110" s="9" t="e">
        <f t="shared" si="128"/>
        <v>#VALUE!</v>
      </c>
      <c r="BT110" s="10" t="e">
        <f t="shared" si="128"/>
        <v>#VALUE!</v>
      </c>
    </row>
    <row r="111" spans="2:72" x14ac:dyDescent="0.25">
      <c r="B111" s="11" t="s">
        <v>35</v>
      </c>
      <c r="D111" s="12">
        <f t="shared" ref="D111:O111" si="129">SUM(D123,D134,D145,D156,D167,D178,D189)</f>
        <v>84</v>
      </c>
      <c r="E111" s="12">
        <f t="shared" si="129"/>
        <v>98</v>
      </c>
      <c r="F111" s="12">
        <f t="shared" si="129"/>
        <v>113</v>
      </c>
      <c r="G111" s="12">
        <f t="shared" si="129"/>
        <v>66</v>
      </c>
      <c r="H111" s="12">
        <f t="shared" si="129"/>
        <v>150</v>
      </c>
      <c r="I111" s="12">
        <f t="shared" si="129"/>
        <v>126</v>
      </c>
      <c r="J111" s="12">
        <f t="shared" si="129"/>
        <v>331</v>
      </c>
      <c r="K111" s="12">
        <f t="shared" si="129"/>
        <v>593</v>
      </c>
      <c r="L111" s="12">
        <f t="shared" si="129"/>
        <v>2614</v>
      </c>
      <c r="M111" s="12">
        <f t="shared" si="129"/>
        <v>3651</v>
      </c>
      <c r="N111" s="12">
        <f t="shared" si="129"/>
        <v>3806</v>
      </c>
      <c r="O111" s="12">
        <f t="shared" si="129"/>
        <v>3805</v>
      </c>
      <c r="P111" s="13">
        <f>SUM(D111:O111)</f>
        <v>15437</v>
      </c>
      <c r="R111" s="12">
        <f>[10]Txn_Vol_Proj!R65</f>
        <v>4644</v>
      </c>
      <c r="S111" s="12">
        <f>[10]Txn_Vol_Proj!S65</f>
        <v>7655</v>
      </c>
      <c r="T111" s="12">
        <f>[10]Txn_Vol_Proj!T65</f>
        <v>12014</v>
      </c>
      <c r="U111" s="12">
        <f>[10]Txn_Vol_Proj!U65</f>
        <v>15410</v>
      </c>
      <c r="V111" s="12">
        <f>[10]Txn_Vol_Proj!V65</f>
        <v>13886</v>
      </c>
      <c r="W111" s="12">
        <f>[10]Txn_Vol_Proj!W65</f>
        <v>19438</v>
      </c>
      <c r="X111" s="12">
        <f>[10]Txn_Vol_Proj!X65</f>
        <v>25209</v>
      </c>
      <c r="Y111" s="12">
        <f>[10]Txn_Vol_Proj!Y65</f>
        <v>29738</v>
      </c>
      <c r="Z111" s="12">
        <f>[10]Txn_Vol_Proj!Z65</f>
        <v>38231</v>
      </c>
      <c r="AA111" s="12">
        <f>[10]Txn_Vol_Proj!AA65</f>
        <v>39849</v>
      </c>
      <c r="AB111" s="12">
        <f>[10]Txn_Vol_Proj!AB65</f>
        <v>41296</v>
      </c>
      <c r="AC111" s="12">
        <f>[10]Txn_Vol_Proj!AC65</f>
        <v>43092</v>
      </c>
      <c r="AD111" s="13">
        <f t="shared" ref="AD111:AD120" si="130">SUM(R111:AC111)</f>
        <v>290462</v>
      </c>
      <c r="AF111" s="12">
        <f>[10]Txn_Vol_Proj!AF65</f>
        <v>36964</v>
      </c>
      <c r="AG111" s="12">
        <f>[10]Txn_Vol_Proj!AG65</f>
        <v>46349</v>
      </c>
      <c r="AH111" s="12" t="e">
        <f t="shared" ref="AH111:AQ111" si="131">SUM(AH123,AH134,AH145,AH156,AH167,AH178,AH189)</f>
        <v>#VALUE!</v>
      </c>
      <c r="AI111" s="12" t="e">
        <f t="shared" si="131"/>
        <v>#VALUE!</v>
      </c>
      <c r="AJ111" s="12" t="e">
        <f t="shared" si="131"/>
        <v>#VALUE!</v>
      </c>
      <c r="AK111" s="14" t="e">
        <f t="shared" si="131"/>
        <v>#VALUE!</v>
      </c>
      <c r="AL111" s="14" t="e">
        <f t="shared" si="131"/>
        <v>#VALUE!</v>
      </c>
      <c r="AM111" s="14" t="e">
        <f t="shared" si="131"/>
        <v>#VALUE!</v>
      </c>
      <c r="AN111" s="14" t="e">
        <f t="shared" si="131"/>
        <v>#VALUE!</v>
      </c>
      <c r="AO111" s="14" t="e">
        <f t="shared" si="131"/>
        <v>#VALUE!</v>
      </c>
      <c r="AP111" s="14" t="e">
        <f t="shared" si="131"/>
        <v>#VALUE!</v>
      </c>
      <c r="AQ111" s="14" t="e">
        <f t="shared" si="131"/>
        <v>#VALUE!</v>
      </c>
      <c r="AR111" s="47" t="e">
        <f t="shared" ref="AR111:AR120" si="132">SUM(AF111:AQ111)</f>
        <v>#VALUE!</v>
      </c>
      <c r="AT111" s="14" t="e">
        <f>SUM(AT123,AT134,AT145,AT156,AT167,AT178,AT189)</f>
        <v>#VALUE!</v>
      </c>
      <c r="AU111" s="14" t="e">
        <f t="shared" ref="AU111:BE111" si="133">SUM(AU123,AU134,AU145,AU156,AU167,AU178,AU189)</f>
        <v>#VALUE!</v>
      </c>
      <c r="AV111" s="14" t="e">
        <f t="shared" si="133"/>
        <v>#VALUE!</v>
      </c>
      <c r="AW111" s="14" t="e">
        <f t="shared" si="133"/>
        <v>#VALUE!</v>
      </c>
      <c r="AX111" s="14" t="e">
        <f t="shared" si="133"/>
        <v>#VALUE!</v>
      </c>
      <c r="AY111" s="14" t="e">
        <f t="shared" si="133"/>
        <v>#VALUE!</v>
      </c>
      <c r="AZ111" s="14" t="e">
        <f t="shared" si="133"/>
        <v>#VALUE!</v>
      </c>
      <c r="BA111" s="14" t="e">
        <f t="shared" si="133"/>
        <v>#VALUE!</v>
      </c>
      <c r="BB111" s="14" t="e">
        <f t="shared" si="133"/>
        <v>#VALUE!</v>
      </c>
      <c r="BC111" s="14" t="e">
        <f t="shared" si="133"/>
        <v>#VALUE!</v>
      </c>
      <c r="BD111" s="14" t="e">
        <f t="shared" si="133"/>
        <v>#VALUE!</v>
      </c>
      <c r="BE111" s="14" t="e">
        <f t="shared" si="133"/>
        <v>#VALUE!</v>
      </c>
      <c r="BF111" s="47" t="e">
        <f>SUM(AT111:BE111)</f>
        <v>#VALUE!</v>
      </c>
      <c r="BH111" s="14" t="e">
        <f>SUM(BH123,BH134,BH145,BH156,BH167,BH178,BH189)</f>
        <v>#VALUE!</v>
      </c>
      <c r="BI111" s="14" t="e">
        <f t="shared" ref="BI111:BS111" si="134">SUM(BI123,BI134,BI145,BI156,BI167,BI178,BI189)</f>
        <v>#VALUE!</v>
      </c>
      <c r="BJ111" s="14" t="e">
        <f t="shared" si="134"/>
        <v>#VALUE!</v>
      </c>
      <c r="BK111" s="14" t="e">
        <f t="shared" si="134"/>
        <v>#VALUE!</v>
      </c>
      <c r="BL111" s="14" t="e">
        <f t="shared" si="134"/>
        <v>#VALUE!</v>
      </c>
      <c r="BM111" s="14" t="e">
        <f t="shared" si="134"/>
        <v>#VALUE!</v>
      </c>
      <c r="BN111" s="14" t="e">
        <f t="shared" si="134"/>
        <v>#VALUE!</v>
      </c>
      <c r="BO111" s="14" t="e">
        <f t="shared" si="134"/>
        <v>#VALUE!</v>
      </c>
      <c r="BP111" s="14" t="e">
        <f t="shared" si="134"/>
        <v>#VALUE!</v>
      </c>
      <c r="BQ111" s="14" t="e">
        <f t="shared" si="134"/>
        <v>#VALUE!</v>
      </c>
      <c r="BR111" s="14" t="e">
        <f t="shared" si="134"/>
        <v>#VALUE!</v>
      </c>
      <c r="BS111" s="14" t="e">
        <f t="shared" si="134"/>
        <v>#VALUE!</v>
      </c>
      <c r="BT111" s="47" t="e">
        <f>SUM(BH111:BS111)</f>
        <v>#VALUE!</v>
      </c>
    </row>
    <row r="112" spans="2:72" x14ac:dyDescent="0.25">
      <c r="B112" s="11" t="s">
        <v>36</v>
      </c>
      <c r="D112" s="12">
        <f>SUBTOTAL(9,D113:D118)</f>
        <v>43253</v>
      </c>
      <c r="E112" s="12">
        <f t="shared" ref="E112:P112" si="135">SUBTOTAL(9,E113:E118)</f>
        <v>44596</v>
      </c>
      <c r="F112" s="12">
        <f t="shared" si="135"/>
        <v>59413</v>
      </c>
      <c r="G112" s="12">
        <f t="shared" si="135"/>
        <v>62726</v>
      </c>
      <c r="H112" s="12">
        <f t="shared" si="135"/>
        <v>76872</v>
      </c>
      <c r="I112" s="12">
        <f t="shared" si="135"/>
        <v>100608</v>
      </c>
      <c r="J112" s="12">
        <f t="shared" si="135"/>
        <v>109887</v>
      </c>
      <c r="K112" s="12">
        <f t="shared" si="135"/>
        <v>110338</v>
      </c>
      <c r="L112" s="12">
        <f t="shared" si="135"/>
        <v>123656</v>
      </c>
      <c r="M112" s="12">
        <f t="shared" si="135"/>
        <v>146739</v>
      </c>
      <c r="N112" s="12">
        <f t="shared" si="135"/>
        <v>141958</v>
      </c>
      <c r="O112" s="12">
        <f t="shared" si="135"/>
        <v>171184</v>
      </c>
      <c r="P112" s="13">
        <f t="shared" si="135"/>
        <v>1191230</v>
      </c>
      <c r="Q112" s="13"/>
      <c r="R112" s="12">
        <f>[10]Txn_Vol_Proj!R66</f>
        <v>177693</v>
      </c>
      <c r="S112" s="12">
        <f>[10]Txn_Vol_Proj!S66</f>
        <v>186458</v>
      </c>
      <c r="T112" s="12">
        <f>[10]Txn_Vol_Proj!T66</f>
        <v>211067</v>
      </c>
      <c r="U112" s="12">
        <f>[10]Txn_Vol_Proj!U66</f>
        <v>189638</v>
      </c>
      <c r="V112" s="12">
        <f>[10]Txn_Vol_Proj!V66</f>
        <v>178229</v>
      </c>
      <c r="W112" s="12">
        <f>[10]Txn_Vol_Proj!W66</f>
        <v>173608</v>
      </c>
      <c r="X112" s="12">
        <f>[10]Txn_Vol_Proj!X66</f>
        <v>174595</v>
      </c>
      <c r="Y112" s="12">
        <f>[10]Txn_Vol_Proj!Y66</f>
        <v>197817</v>
      </c>
      <c r="Z112" s="12">
        <f>[10]Txn_Vol_Proj!Z66</f>
        <v>205297</v>
      </c>
      <c r="AA112" s="12">
        <f>[10]Txn_Vol_Proj!AA66</f>
        <v>209127</v>
      </c>
      <c r="AB112" s="12">
        <f>[10]Txn_Vol_Proj!AB66</f>
        <v>194048</v>
      </c>
      <c r="AC112" s="12">
        <f>[10]Txn_Vol_Proj!AC66</f>
        <v>294919</v>
      </c>
      <c r="AD112" s="13">
        <f t="shared" si="130"/>
        <v>2392496</v>
      </c>
      <c r="AE112" s="13"/>
      <c r="AF112" s="12">
        <f>[10]Txn_Vol_Proj!AF66</f>
        <v>305118</v>
      </c>
      <c r="AG112" s="12">
        <f>[10]Txn_Vol_Proj!AG66</f>
        <v>310603</v>
      </c>
      <c r="AH112" s="12" t="e">
        <f t="shared" ref="AH112:AQ112" si="136">SUBTOTAL(9,AH113:AH118)</f>
        <v>#VALUE!</v>
      </c>
      <c r="AI112" s="12" t="e">
        <f t="shared" si="136"/>
        <v>#VALUE!</v>
      </c>
      <c r="AJ112" s="12" t="e">
        <f t="shared" si="136"/>
        <v>#VALUE!</v>
      </c>
      <c r="AK112" s="14" t="e">
        <f t="shared" si="136"/>
        <v>#VALUE!</v>
      </c>
      <c r="AL112" s="14" t="e">
        <f t="shared" si="136"/>
        <v>#VALUE!</v>
      </c>
      <c r="AM112" s="14" t="e">
        <f t="shared" si="136"/>
        <v>#VALUE!</v>
      </c>
      <c r="AN112" s="14" t="e">
        <f t="shared" si="136"/>
        <v>#VALUE!</v>
      </c>
      <c r="AO112" s="14" t="e">
        <f t="shared" si="136"/>
        <v>#VALUE!</v>
      </c>
      <c r="AP112" s="14" t="e">
        <f t="shared" si="136"/>
        <v>#VALUE!</v>
      </c>
      <c r="AQ112" s="14" t="e">
        <f t="shared" si="136"/>
        <v>#VALUE!</v>
      </c>
      <c r="AR112" s="47" t="e">
        <f t="shared" si="132"/>
        <v>#VALUE!</v>
      </c>
      <c r="AS112" s="13"/>
      <c r="AT112" s="14" t="e">
        <f t="shared" ref="AT112:BF112" si="137">SUBTOTAL(9,AT113:AT118)</f>
        <v>#VALUE!</v>
      </c>
      <c r="AU112" s="14" t="e">
        <f t="shared" si="137"/>
        <v>#VALUE!</v>
      </c>
      <c r="AV112" s="14" t="e">
        <f t="shared" si="137"/>
        <v>#VALUE!</v>
      </c>
      <c r="AW112" s="14" t="e">
        <f t="shared" si="137"/>
        <v>#VALUE!</v>
      </c>
      <c r="AX112" s="14" t="e">
        <f t="shared" si="137"/>
        <v>#VALUE!</v>
      </c>
      <c r="AY112" s="14" t="e">
        <f t="shared" si="137"/>
        <v>#VALUE!</v>
      </c>
      <c r="AZ112" s="14" t="e">
        <f t="shared" si="137"/>
        <v>#VALUE!</v>
      </c>
      <c r="BA112" s="14" t="e">
        <f t="shared" si="137"/>
        <v>#VALUE!</v>
      </c>
      <c r="BB112" s="14" t="e">
        <f t="shared" si="137"/>
        <v>#VALUE!</v>
      </c>
      <c r="BC112" s="14" t="e">
        <f t="shared" si="137"/>
        <v>#VALUE!</v>
      </c>
      <c r="BD112" s="14" t="e">
        <f t="shared" si="137"/>
        <v>#VALUE!</v>
      </c>
      <c r="BE112" s="14" t="e">
        <f t="shared" si="137"/>
        <v>#VALUE!</v>
      </c>
      <c r="BF112" s="47" t="e">
        <f t="shared" si="137"/>
        <v>#VALUE!</v>
      </c>
      <c r="BG112" s="13"/>
      <c r="BH112" s="14" t="e">
        <f t="shared" ref="BH112:BT112" si="138">SUBTOTAL(9,BH113:BH118)</f>
        <v>#VALUE!</v>
      </c>
      <c r="BI112" s="14" t="e">
        <f t="shared" si="138"/>
        <v>#VALUE!</v>
      </c>
      <c r="BJ112" s="14" t="e">
        <f t="shared" si="138"/>
        <v>#VALUE!</v>
      </c>
      <c r="BK112" s="14" t="e">
        <f t="shared" si="138"/>
        <v>#VALUE!</v>
      </c>
      <c r="BL112" s="14" t="e">
        <f t="shared" si="138"/>
        <v>#VALUE!</v>
      </c>
      <c r="BM112" s="14" t="e">
        <f t="shared" si="138"/>
        <v>#VALUE!</v>
      </c>
      <c r="BN112" s="14" t="e">
        <f t="shared" si="138"/>
        <v>#VALUE!</v>
      </c>
      <c r="BO112" s="14" t="e">
        <f t="shared" si="138"/>
        <v>#VALUE!</v>
      </c>
      <c r="BP112" s="14" t="e">
        <f t="shared" si="138"/>
        <v>#VALUE!</v>
      </c>
      <c r="BQ112" s="14" t="e">
        <f t="shared" si="138"/>
        <v>#VALUE!</v>
      </c>
      <c r="BR112" s="14" t="e">
        <f t="shared" si="138"/>
        <v>#VALUE!</v>
      </c>
      <c r="BS112" s="14" t="e">
        <f t="shared" si="138"/>
        <v>#VALUE!</v>
      </c>
      <c r="BT112" s="47" t="e">
        <f t="shared" si="138"/>
        <v>#VALUE!</v>
      </c>
    </row>
    <row r="113" spans="2:72" s="16" customFormat="1" ht="12.75" hidden="1" outlineLevel="2" x14ac:dyDescent="0.2">
      <c r="B113" s="17" t="s">
        <v>9</v>
      </c>
      <c r="D113" s="18">
        <f t="shared" ref="D113:O116" si="139">SUM(D125,D136,D147,D158,D169,D180,D191)</f>
        <v>30099</v>
      </c>
      <c r="E113" s="18">
        <f t="shared" si="139"/>
        <v>31762</v>
      </c>
      <c r="F113" s="18">
        <f t="shared" si="139"/>
        <v>40228</v>
      </c>
      <c r="G113" s="18">
        <f t="shared" si="139"/>
        <v>40140</v>
      </c>
      <c r="H113" s="18">
        <f t="shared" si="139"/>
        <v>43206</v>
      </c>
      <c r="I113" s="18">
        <f t="shared" si="139"/>
        <v>42195</v>
      </c>
      <c r="J113" s="18">
        <f t="shared" si="139"/>
        <v>45859</v>
      </c>
      <c r="K113" s="18">
        <f t="shared" si="139"/>
        <v>47825</v>
      </c>
      <c r="L113" s="18">
        <f t="shared" si="139"/>
        <v>45213</v>
      </c>
      <c r="M113" s="18">
        <f t="shared" si="139"/>
        <v>49863</v>
      </c>
      <c r="N113" s="18">
        <f t="shared" si="139"/>
        <v>46458</v>
      </c>
      <c r="O113" s="18">
        <f t="shared" si="139"/>
        <v>56762</v>
      </c>
      <c r="P113" s="19">
        <f t="shared" ref="P113:P120" si="140">SUM(D113:O113)</f>
        <v>519610</v>
      </c>
      <c r="Q113" s="19"/>
      <c r="R113" s="18">
        <f t="shared" ref="R113:AC116" si="141">SUM(R125,R136,R147,R158,R169,R180,R191)</f>
        <v>47815</v>
      </c>
      <c r="S113" s="18">
        <f t="shared" si="141"/>
        <v>48671</v>
      </c>
      <c r="T113" s="18">
        <f t="shared" si="141"/>
        <v>53085</v>
      </c>
      <c r="U113" s="18">
        <f t="shared" si="141"/>
        <v>52064</v>
      </c>
      <c r="V113" s="18">
        <f t="shared" si="141"/>
        <v>53996</v>
      </c>
      <c r="W113" s="18">
        <f t="shared" si="141"/>
        <v>64570</v>
      </c>
      <c r="X113" s="18">
        <f t="shared" si="141"/>
        <v>63698</v>
      </c>
      <c r="Y113" s="18">
        <f t="shared" si="141"/>
        <v>68394</v>
      </c>
      <c r="Z113" s="18">
        <f t="shared" si="141"/>
        <v>69279</v>
      </c>
      <c r="AA113" s="18">
        <f t="shared" si="141"/>
        <v>68234</v>
      </c>
      <c r="AB113" s="18">
        <f t="shared" si="141"/>
        <v>62213</v>
      </c>
      <c r="AC113" s="18">
        <f t="shared" si="141"/>
        <v>82103</v>
      </c>
      <c r="AD113" s="19">
        <f t="shared" si="130"/>
        <v>734122</v>
      </c>
      <c r="AE113" s="19"/>
      <c r="AF113" s="18">
        <f t="shared" ref="AF113:AQ116" si="142">SUM(AF125,AF136,AF147,AF158,AF169,AF180,AF191)</f>
        <v>70285</v>
      </c>
      <c r="AG113" s="18">
        <f t="shared" si="142"/>
        <v>73004</v>
      </c>
      <c r="AH113" s="18" t="e">
        <f t="shared" si="142"/>
        <v>#VALUE!</v>
      </c>
      <c r="AI113" s="18" t="e">
        <f t="shared" si="142"/>
        <v>#VALUE!</v>
      </c>
      <c r="AJ113" s="18" t="e">
        <f t="shared" si="142"/>
        <v>#VALUE!</v>
      </c>
      <c r="AK113" s="20" t="e">
        <f t="shared" si="142"/>
        <v>#VALUE!</v>
      </c>
      <c r="AL113" s="20" t="e">
        <f t="shared" si="142"/>
        <v>#VALUE!</v>
      </c>
      <c r="AM113" s="20" t="e">
        <f t="shared" si="142"/>
        <v>#VALUE!</v>
      </c>
      <c r="AN113" s="20" t="e">
        <f t="shared" si="142"/>
        <v>#VALUE!</v>
      </c>
      <c r="AO113" s="20" t="e">
        <f t="shared" si="142"/>
        <v>#VALUE!</v>
      </c>
      <c r="AP113" s="20" t="e">
        <f t="shared" si="142"/>
        <v>#VALUE!</v>
      </c>
      <c r="AQ113" s="20" t="e">
        <f t="shared" si="142"/>
        <v>#VALUE!</v>
      </c>
      <c r="AR113" s="48" t="e">
        <f t="shared" si="132"/>
        <v>#VALUE!</v>
      </c>
      <c r="AS113" s="19"/>
      <c r="AT113" s="20" t="e">
        <f t="shared" ref="AT113:BE116" si="143">SUM(AT125,AT136,AT147,AT158,AT169,AT180,AT191)</f>
        <v>#VALUE!</v>
      </c>
      <c r="AU113" s="20" t="e">
        <f t="shared" si="143"/>
        <v>#VALUE!</v>
      </c>
      <c r="AV113" s="20" t="e">
        <f t="shared" si="143"/>
        <v>#VALUE!</v>
      </c>
      <c r="AW113" s="20" t="e">
        <f t="shared" si="143"/>
        <v>#VALUE!</v>
      </c>
      <c r="AX113" s="20" t="e">
        <f t="shared" si="143"/>
        <v>#VALUE!</v>
      </c>
      <c r="AY113" s="20" t="e">
        <f t="shared" si="143"/>
        <v>#VALUE!</v>
      </c>
      <c r="AZ113" s="20" t="e">
        <f t="shared" si="143"/>
        <v>#VALUE!</v>
      </c>
      <c r="BA113" s="20" t="e">
        <f t="shared" si="143"/>
        <v>#VALUE!</v>
      </c>
      <c r="BB113" s="20" t="e">
        <f t="shared" si="143"/>
        <v>#VALUE!</v>
      </c>
      <c r="BC113" s="20" t="e">
        <f t="shared" si="143"/>
        <v>#VALUE!</v>
      </c>
      <c r="BD113" s="20" t="e">
        <f t="shared" si="143"/>
        <v>#VALUE!</v>
      </c>
      <c r="BE113" s="20" t="e">
        <f t="shared" si="143"/>
        <v>#VALUE!</v>
      </c>
      <c r="BF113" s="48" t="e">
        <f t="shared" ref="BF113:BF120" si="144">SUM(AT113:BE113)</f>
        <v>#VALUE!</v>
      </c>
      <c r="BG113" s="19"/>
      <c r="BH113" s="20" t="e">
        <f t="shared" ref="BH113:BS116" si="145">SUM(BH125,BH136,BH147,BH158,BH169,BH180,BH191)</f>
        <v>#VALUE!</v>
      </c>
      <c r="BI113" s="20" t="e">
        <f t="shared" si="145"/>
        <v>#VALUE!</v>
      </c>
      <c r="BJ113" s="20" t="e">
        <f t="shared" si="145"/>
        <v>#VALUE!</v>
      </c>
      <c r="BK113" s="20" t="e">
        <f t="shared" si="145"/>
        <v>#VALUE!</v>
      </c>
      <c r="BL113" s="20" t="e">
        <f t="shared" si="145"/>
        <v>#VALUE!</v>
      </c>
      <c r="BM113" s="20" t="e">
        <f t="shared" si="145"/>
        <v>#VALUE!</v>
      </c>
      <c r="BN113" s="20" t="e">
        <f t="shared" si="145"/>
        <v>#VALUE!</v>
      </c>
      <c r="BO113" s="20" t="e">
        <f t="shared" si="145"/>
        <v>#VALUE!</v>
      </c>
      <c r="BP113" s="20" t="e">
        <f t="shared" si="145"/>
        <v>#VALUE!</v>
      </c>
      <c r="BQ113" s="20" t="e">
        <f t="shared" si="145"/>
        <v>#VALUE!</v>
      </c>
      <c r="BR113" s="20" t="e">
        <f t="shared" si="145"/>
        <v>#VALUE!</v>
      </c>
      <c r="BS113" s="20" t="e">
        <f t="shared" si="145"/>
        <v>#VALUE!</v>
      </c>
      <c r="BT113" s="48" t="e">
        <f t="shared" ref="BT113:BT120" si="146">SUM(BH113:BS113)</f>
        <v>#VALUE!</v>
      </c>
    </row>
    <row r="114" spans="2:72" s="16" customFormat="1" ht="12.75" hidden="1" outlineLevel="2" x14ac:dyDescent="0.2">
      <c r="B114" s="17" t="s">
        <v>10</v>
      </c>
      <c r="D114" s="18">
        <f t="shared" si="139"/>
        <v>13146</v>
      </c>
      <c r="E114" s="18">
        <f t="shared" si="139"/>
        <v>12831</v>
      </c>
      <c r="F114" s="18">
        <f t="shared" si="139"/>
        <v>19181</v>
      </c>
      <c r="G114" s="18">
        <f t="shared" si="139"/>
        <v>22584</v>
      </c>
      <c r="H114" s="18">
        <f t="shared" si="139"/>
        <v>33228</v>
      </c>
      <c r="I114" s="18">
        <f t="shared" si="139"/>
        <v>39274</v>
      </c>
      <c r="J114" s="18">
        <f t="shared" si="139"/>
        <v>41547</v>
      </c>
      <c r="K114" s="18">
        <f t="shared" si="139"/>
        <v>37751</v>
      </c>
      <c r="L114" s="18">
        <f t="shared" si="139"/>
        <v>40591</v>
      </c>
      <c r="M114" s="18">
        <f t="shared" si="139"/>
        <v>55055</v>
      </c>
      <c r="N114" s="18">
        <f t="shared" si="139"/>
        <v>53872</v>
      </c>
      <c r="O114" s="18">
        <f t="shared" si="139"/>
        <v>74786</v>
      </c>
      <c r="P114" s="19">
        <f t="shared" si="140"/>
        <v>443846</v>
      </c>
      <c r="Q114" s="19"/>
      <c r="R114" s="18">
        <f t="shared" si="141"/>
        <v>68120</v>
      </c>
      <c r="S114" s="18">
        <f t="shared" si="141"/>
        <v>70044</v>
      </c>
      <c r="T114" s="18">
        <f t="shared" si="141"/>
        <v>74510</v>
      </c>
      <c r="U114" s="18">
        <f t="shared" si="141"/>
        <v>68760</v>
      </c>
      <c r="V114" s="18">
        <f t="shared" si="141"/>
        <v>77800</v>
      </c>
      <c r="W114" s="18">
        <f t="shared" si="141"/>
        <v>86864</v>
      </c>
      <c r="X114" s="18">
        <f t="shared" si="141"/>
        <v>93952</v>
      </c>
      <c r="Y114" s="18">
        <f t="shared" si="141"/>
        <v>105332</v>
      </c>
      <c r="Z114" s="18">
        <f t="shared" si="141"/>
        <v>104865</v>
      </c>
      <c r="AA114" s="18">
        <f t="shared" si="141"/>
        <v>107293</v>
      </c>
      <c r="AB114" s="18">
        <f t="shared" si="141"/>
        <v>101429</v>
      </c>
      <c r="AC114" s="18">
        <f t="shared" si="141"/>
        <v>165836</v>
      </c>
      <c r="AD114" s="19">
        <f t="shared" si="130"/>
        <v>1124805</v>
      </c>
      <c r="AE114" s="19"/>
      <c r="AF114" s="18">
        <f t="shared" si="142"/>
        <v>185707</v>
      </c>
      <c r="AG114" s="18">
        <f t="shared" si="142"/>
        <v>189633</v>
      </c>
      <c r="AH114" s="18" t="e">
        <f t="shared" si="142"/>
        <v>#VALUE!</v>
      </c>
      <c r="AI114" s="18" t="e">
        <f t="shared" si="142"/>
        <v>#VALUE!</v>
      </c>
      <c r="AJ114" s="18" t="e">
        <f t="shared" si="142"/>
        <v>#VALUE!</v>
      </c>
      <c r="AK114" s="20" t="e">
        <f t="shared" si="142"/>
        <v>#VALUE!</v>
      </c>
      <c r="AL114" s="20" t="e">
        <f t="shared" si="142"/>
        <v>#VALUE!</v>
      </c>
      <c r="AM114" s="20" t="e">
        <f t="shared" si="142"/>
        <v>#VALUE!</v>
      </c>
      <c r="AN114" s="20" t="e">
        <f t="shared" si="142"/>
        <v>#VALUE!</v>
      </c>
      <c r="AO114" s="20" t="e">
        <f t="shared" si="142"/>
        <v>#VALUE!</v>
      </c>
      <c r="AP114" s="20" t="e">
        <f t="shared" si="142"/>
        <v>#VALUE!</v>
      </c>
      <c r="AQ114" s="20" t="e">
        <f t="shared" si="142"/>
        <v>#VALUE!</v>
      </c>
      <c r="AR114" s="48" t="e">
        <f t="shared" si="132"/>
        <v>#VALUE!</v>
      </c>
      <c r="AS114" s="19"/>
      <c r="AT114" s="20" t="e">
        <f t="shared" si="143"/>
        <v>#VALUE!</v>
      </c>
      <c r="AU114" s="20" t="e">
        <f t="shared" si="143"/>
        <v>#VALUE!</v>
      </c>
      <c r="AV114" s="20" t="e">
        <f t="shared" si="143"/>
        <v>#VALUE!</v>
      </c>
      <c r="AW114" s="20" t="e">
        <f t="shared" si="143"/>
        <v>#VALUE!</v>
      </c>
      <c r="AX114" s="20" t="e">
        <f t="shared" si="143"/>
        <v>#VALUE!</v>
      </c>
      <c r="AY114" s="20" t="e">
        <f t="shared" si="143"/>
        <v>#VALUE!</v>
      </c>
      <c r="AZ114" s="20" t="e">
        <f t="shared" si="143"/>
        <v>#VALUE!</v>
      </c>
      <c r="BA114" s="20" t="e">
        <f t="shared" si="143"/>
        <v>#VALUE!</v>
      </c>
      <c r="BB114" s="20" t="e">
        <f t="shared" si="143"/>
        <v>#VALUE!</v>
      </c>
      <c r="BC114" s="20" t="e">
        <f t="shared" si="143"/>
        <v>#VALUE!</v>
      </c>
      <c r="BD114" s="20" t="e">
        <f t="shared" si="143"/>
        <v>#VALUE!</v>
      </c>
      <c r="BE114" s="20" t="e">
        <f t="shared" si="143"/>
        <v>#VALUE!</v>
      </c>
      <c r="BF114" s="48" t="e">
        <f t="shared" si="144"/>
        <v>#VALUE!</v>
      </c>
      <c r="BG114" s="19"/>
      <c r="BH114" s="20" t="e">
        <f t="shared" si="145"/>
        <v>#VALUE!</v>
      </c>
      <c r="BI114" s="20" t="e">
        <f t="shared" si="145"/>
        <v>#VALUE!</v>
      </c>
      <c r="BJ114" s="20" t="e">
        <f t="shared" si="145"/>
        <v>#VALUE!</v>
      </c>
      <c r="BK114" s="20" t="e">
        <f t="shared" si="145"/>
        <v>#VALUE!</v>
      </c>
      <c r="BL114" s="20" t="e">
        <f t="shared" si="145"/>
        <v>#VALUE!</v>
      </c>
      <c r="BM114" s="20" t="e">
        <f t="shared" si="145"/>
        <v>#VALUE!</v>
      </c>
      <c r="BN114" s="20" t="e">
        <f t="shared" si="145"/>
        <v>#VALUE!</v>
      </c>
      <c r="BO114" s="20" t="e">
        <f t="shared" si="145"/>
        <v>#VALUE!</v>
      </c>
      <c r="BP114" s="20" t="e">
        <f t="shared" si="145"/>
        <v>#VALUE!</v>
      </c>
      <c r="BQ114" s="20" t="e">
        <f t="shared" si="145"/>
        <v>#VALUE!</v>
      </c>
      <c r="BR114" s="20" t="e">
        <f t="shared" si="145"/>
        <v>#VALUE!</v>
      </c>
      <c r="BS114" s="20" t="e">
        <f t="shared" si="145"/>
        <v>#VALUE!</v>
      </c>
      <c r="BT114" s="48" t="e">
        <f t="shared" si="146"/>
        <v>#VALUE!</v>
      </c>
    </row>
    <row r="115" spans="2:72" s="16" customFormat="1" ht="12.75" hidden="1" outlineLevel="2" x14ac:dyDescent="0.2">
      <c r="B115" s="17" t="s">
        <v>11</v>
      </c>
      <c r="D115" s="18">
        <f t="shared" si="139"/>
        <v>0</v>
      </c>
      <c r="E115" s="18">
        <f t="shared" si="139"/>
        <v>0</v>
      </c>
      <c r="F115" s="18">
        <f t="shared" si="139"/>
        <v>0</v>
      </c>
      <c r="G115" s="18">
        <f t="shared" si="139"/>
        <v>0</v>
      </c>
      <c r="H115" s="18">
        <f t="shared" si="139"/>
        <v>0</v>
      </c>
      <c r="I115" s="18">
        <f t="shared" si="139"/>
        <v>0</v>
      </c>
      <c r="J115" s="18">
        <f t="shared" si="139"/>
        <v>0</v>
      </c>
      <c r="K115" s="18">
        <f t="shared" si="139"/>
        <v>0</v>
      </c>
      <c r="L115" s="18">
        <f t="shared" si="139"/>
        <v>0</v>
      </c>
      <c r="M115" s="18">
        <f t="shared" si="139"/>
        <v>0</v>
      </c>
      <c r="N115" s="18">
        <f t="shared" si="139"/>
        <v>0</v>
      </c>
      <c r="O115" s="18">
        <f t="shared" si="139"/>
        <v>0</v>
      </c>
      <c r="P115" s="19">
        <f t="shared" si="140"/>
        <v>0</v>
      </c>
      <c r="Q115" s="19"/>
      <c r="R115" s="18">
        <f t="shared" si="141"/>
        <v>0</v>
      </c>
      <c r="S115" s="18">
        <f t="shared" si="141"/>
        <v>0</v>
      </c>
      <c r="T115" s="18">
        <f t="shared" si="141"/>
        <v>0</v>
      </c>
      <c r="U115" s="18">
        <f t="shared" si="141"/>
        <v>0</v>
      </c>
      <c r="V115" s="18">
        <f t="shared" si="141"/>
        <v>0</v>
      </c>
      <c r="W115" s="18">
        <f t="shared" si="141"/>
        <v>0</v>
      </c>
      <c r="X115" s="18">
        <f t="shared" si="141"/>
        <v>54</v>
      </c>
      <c r="Y115" s="18">
        <f t="shared" si="141"/>
        <v>5351</v>
      </c>
      <c r="Z115" s="18">
        <f t="shared" si="141"/>
        <v>9536</v>
      </c>
      <c r="AA115" s="18">
        <f t="shared" si="141"/>
        <v>11071</v>
      </c>
      <c r="AB115" s="18">
        <f t="shared" si="141"/>
        <v>10812</v>
      </c>
      <c r="AC115" s="18">
        <f t="shared" si="141"/>
        <v>18314</v>
      </c>
      <c r="AD115" s="19">
        <f t="shared" si="130"/>
        <v>55138</v>
      </c>
      <c r="AE115" s="19"/>
      <c r="AF115" s="18">
        <f t="shared" si="142"/>
        <v>20723</v>
      </c>
      <c r="AG115" s="18">
        <f t="shared" si="142"/>
        <v>19495</v>
      </c>
      <c r="AH115" s="18" t="e">
        <f t="shared" si="142"/>
        <v>#VALUE!</v>
      </c>
      <c r="AI115" s="18" t="e">
        <f t="shared" si="142"/>
        <v>#VALUE!</v>
      </c>
      <c r="AJ115" s="18" t="e">
        <f t="shared" si="142"/>
        <v>#VALUE!</v>
      </c>
      <c r="AK115" s="20" t="e">
        <f t="shared" si="142"/>
        <v>#VALUE!</v>
      </c>
      <c r="AL115" s="20" t="e">
        <f t="shared" si="142"/>
        <v>#VALUE!</v>
      </c>
      <c r="AM115" s="20" t="e">
        <f t="shared" si="142"/>
        <v>#VALUE!</v>
      </c>
      <c r="AN115" s="20" t="e">
        <f t="shared" si="142"/>
        <v>#VALUE!</v>
      </c>
      <c r="AO115" s="20" t="e">
        <f t="shared" si="142"/>
        <v>#VALUE!</v>
      </c>
      <c r="AP115" s="20" t="e">
        <f t="shared" si="142"/>
        <v>#VALUE!</v>
      </c>
      <c r="AQ115" s="20" t="e">
        <f t="shared" si="142"/>
        <v>#VALUE!</v>
      </c>
      <c r="AR115" s="48" t="e">
        <f t="shared" si="132"/>
        <v>#VALUE!</v>
      </c>
      <c r="AS115" s="19"/>
      <c r="AT115" s="20" t="e">
        <f t="shared" si="143"/>
        <v>#VALUE!</v>
      </c>
      <c r="AU115" s="20" t="e">
        <f t="shared" si="143"/>
        <v>#VALUE!</v>
      </c>
      <c r="AV115" s="20" t="e">
        <f t="shared" si="143"/>
        <v>#VALUE!</v>
      </c>
      <c r="AW115" s="20" t="e">
        <f t="shared" si="143"/>
        <v>#VALUE!</v>
      </c>
      <c r="AX115" s="20" t="e">
        <f t="shared" si="143"/>
        <v>#VALUE!</v>
      </c>
      <c r="AY115" s="20" t="e">
        <f t="shared" si="143"/>
        <v>#VALUE!</v>
      </c>
      <c r="AZ115" s="20" t="e">
        <f t="shared" si="143"/>
        <v>#VALUE!</v>
      </c>
      <c r="BA115" s="20" t="e">
        <f t="shared" si="143"/>
        <v>#VALUE!</v>
      </c>
      <c r="BB115" s="20" t="e">
        <f t="shared" si="143"/>
        <v>#VALUE!</v>
      </c>
      <c r="BC115" s="20" t="e">
        <f t="shared" si="143"/>
        <v>#VALUE!</v>
      </c>
      <c r="BD115" s="20" t="e">
        <f t="shared" si="143"/>
        <v>#VALUE!</v>
      </c>
      <c r="BE115" s="20" t="e">
        <f t="shared" si="143"/>
        <v>#VALUE!</v>
      </c>
      <c r="BF115" s="48" t="e">
        <f t="shared" si="144"/>
        <v>#VALUE!</v>
      </c>
      <c r="BG115" s="19"/>
      <c r="BH115" s="20" t="e">
        <f t="shared" si="145"/>
        <v>#VALUE!</v>
      </c>
      <c r="BI115" s="20" t="e">
        <f t="shared" si="145"/>
        <v>#VALUE!</v>
      </c>
      <c r="BJ115" s="20" t="e">
        <f t="shared" si="145"/>
        <v>#VALUE!</v>
      </c>
      <c r="BK115" s="20" t="e">
        <f t="shared" si="145"/>
        <v>#VALUE!</v>
      </c>
      <c r="BL115" s="20" t="e">
        <f t="shared" si="145"/>
        <v>#VALUE!</v>
      </c>
      <c r="BM115" s="20" t="e">
        <f t="shared" si="145"/>
        <v>#VALUE!</v>
      </c>
      <c r="BN115" s="20" t="e">
        <f t="shared" si="145"/>
        <v>#VALUE!</v>
      </c>
      <c r="BO115" s="20" t="e">
        <f t="shared" si="145"/>
        <v>#VALUE!</v>
      </c>
      <c r="BP115" s="20" t="e">
        <f t="shared" si="145"/>
        <v>#VALUE!</v>
      </c>
      <c r="BQ115" s="20" t="e">
        <f t="shared" si="145"/>
        <v>#VALUE!</v>
      </c>
      <c r="BR115" s="20" t="e">
        <f t="shared" si="145"/>
        <v>#VALUE!</v>
      </c>
      <c r="BS115" s="20" t="e">
        <f t="shared" si="145"/>
        <v>#VALUE!</v>
      </c>
      <c r="BT115" s="48" t="e">
        <f t="shared" si="146"/>
        <v>#VALUE!</v>
      </c>
    </row>
    <row r="116" spans="2:72" s="16" customFormat="1" ht="12.75" hidden="1" outlineLevel="3" x14ac:dyDescent="0.2">
      <c r="B116" s="17"/>
      <c r="D116" s="18">
        <f t="shared" si="139"/>
        <v>0</v>
      </c>
      <c r="E116" s="18">
        <f t="shared" si="139"/>
        <v>0</v>
      </c>
      <c r="F116" s="18">
        <f t="shared" si="139"/>
        <v>0</v>
      </c>
      <c r="G116" s="18">
        <f t="shared" si="139"/>
        <v>0</v>
      </c>
      <c r="H116" s="18">
        <f t="shared" si="139"/>
        <v>0</v>
      </c>
      <c r="I116" s="18">
        <f t="shared" si="139"/>
        <v>0</v>
      </c>
      <c r="J116" s="18">
        <f t="shared" si="139"/>
        <v>0</v>
      </c>
      <c r="K116" s="18">
        <f t="shared" si="139"/>
        <v>0</v>
      </c>
      <c r="L116" s="18">
        <f t="shared" si="139"/>
        <v>0</v>
      </c>
      <c r="M116" s="18">
        <f t="shared" si="139"/>
        <v>0</v>
      </c>
      <c r="N116" s="18">
        <f t="shared" si="139"/>
        <v>0</v>
      </c>
      <c r="O116" s="18">
        <f t="shared" si="139"/>
        <v>0</v>
      </c>
      <c r="P116" s="19">
        <f t="shared" si="140"/>
        <v>0</v>
      </c>
      <c r="Q116" s="19"/>
      <c r="R116" s="18">
        <f t="shared" si="141"/>
        <v>0</v>
      </c>
      <c r="S116" s="18">
        <f t="shared" si="141"/>
        <v>0</v>
      </c>
      <c r="T116" s="18">
        <f t="shared" si="141"/>
        <v>0</v>
      </c>
      <c r="U116" s="18">
        <f t="shared" si="141"/>
        <v>0</v>
      </c>
      <c r="V116" s="18">
        <f t="shared" si="141"/>
        <v>0</v>
      </c>
      <c r="W116" s="18">
        <f t="shared" si="141"/>
        <v>0</v>
      </c>
      <c r="X116" s="18">
        <f t="shared" si="141"/>
        <v>0</v>
      </c>
      <c r="Y116" s="18">
        <f t="shared" si="141"/>
        <v>0</v>
      </c>
      <c r="Z116" s="18">
        <f t="shared" si="141"/>
        <v>0</v>
      </c>
      <c r="AA116" s="18">
        <f t="shared" si="141"/>
        <v>0</v>
      </c>
      <c r="AB116" s="18">
        <f t="shared" si="141"/>
        <v>0</v>
      </c>
      <c r="AC116" s="18">
        <f t="shared" si="141"/>
        <v>0</v>
      </c>
      <c r="AD116" s="19">
        <f t="shared" si="130"/>
        <v>0</v>
      </c>
      <c r="AE116" s="19"/>
      <c r="AF116" s="18">
        <f t="shared" si="142"/>
        <v>0</v>
      </c>
      <c r="AG116" s="18">
        <f t="shared" si="142"/>
        <v>0</v>
      </c>
      <c r="AH116" s="18">
        <f t="shared" si="142"/>
        <v>0</v>
      </c>
      <c r="AI116" s="18">
        <f t="shared" si="142"/>
        <v>0</v>
      </c>
      <c r="AJ116" s="18">
        <f t="shared" si="142"/>
        <v>0</v>
      </c>
      <c r="AK116" s="20">
        <f t="shared" si="142"/>
        <v>0</v>
      </c>
      <c r="AL116" s="20">
        <f t="shared" si="142"/>
        <v>0</v>
      </c>
      <c r="AM116" s="20">
        <f t="shared" si="142"/>
        <v>0</v>
      </c>
      <c r="AN116" s="20">
        <f t="shared" si="142"/>
        <v>0</v>
      </c>
      <c r="AO116" s="20">
        <f t="shared" si="142"/>
        <v>0</v>
      </c>
      <c r="AP116" s="20">
        <f t="shared" si="142"/>
        <v>0</v>
      </c>
      <c r="AQ116" s="20">
        <f t="shared" si="142"/>
        <v>0</v>
      </c>
      <c r="AR116" s="48">
        <f t="shared" si="132"/>
        <v>0</v>
      </c>
      <c r="AS116" s="19"/>
      <c r="AT116" s="20">
        <f t="shared" si="143"/>
        <v>0</v>
      </c>
      <c r="AU116" s="20">
        <f t="shared" si="143"/>
        <v>0</v>
      </c>
      <c r="AV116" s="20">
        <f t="shared" si="143"/>
        <v>0</v>
      </c>
      <c r="AW116" s="20">
        <f t="shared" si="143"/>
        <v>0</v>
      </c>
      <c r="AX116" s="20">
        <f t="shared" si="143"/>
        <v>0</v>
      </c>
      <c r="AY116" s="20">
        <f t="shared" si="143"/>
        <v>0</v>
      </c>
      <c r="AZ116" s="20">
        <f t="shared" si="143"/>
        <v>0</v>
      </c>
      <c r="BA116" s="20">
        <f t="shared" si="143"/>
        <v>0</v>
      </c>
      <c r="BB116" s="20">
        <f t="shared" si="143"/>
        <v>0</v>
      </c>
      <c r="BC116" s="20">
        <f t="shared" si="143"/>
        <v>0</v>
      </c>
      <c r="BD116" s="20">
        <f t="shared" si="143"/>
        <v>0</v>
      </c>
      <c r="BE116" s="20">
        <f t="shared" si="143"/>
        <v>0</v>
      </c>
      <c r="BF116" s="48">
        <f t="shared" si="144"/>
        <v>0</v>
      </c>
      <c r="BG116" s="19"/>
      <c r="BH116" s="20">
        <f t="shared" si="145"/>
        <v>0</v>
      </c>
      <c r="BI116" s="20">
        <f t="shared" si="145"/>
        <v>0</v>
      </c>
      <c r="BJ116" s="20">
        <f t="shared" si="145"/>
        <v>0</v>
      </c>
      <c r="BK116" s="20">
        <f t="shared" si="145"/>
        <v>0</v>
      </c>
      <c r="BL116" s="20">
        <f t="shared" si="145"/>
        <v>0</v>
      </c>
      <c r="BM116" s="20">
        <f t="shared" si="145"/>
        <v>0</v>
      </c>
      <c r="BN116" s="20">
        <f t="shared" si="145"/>
        <v>0</v>
      </c>
      <c r="BO116" s="20">
        <f t="shared" si="145"/>
        <v>0</v>
      </c>
      <c r="BP116" s="20">
        <f t="shared" si="145"/>
        <v>0</v>
      </c>
      <c r="BQ116" s="20">
        <f t="shared" si="145"/>
        <v>0</v>
      </c>
      <c r="BR116" s="20">
        <f t="shared" si="145"/>
        <v>0</v>
      </c>
      <c r="BS116" s="20">
        <f t="shared" si="145"/>
        <v>0</v>
      </c>
      <c r="BT116" s="48">
        <f t="shared" si="146"/>
        <v>0</v>
      </c>
    </row>
    <row r="117" spans="2:72" s="16" customFormat="1" ht="12.75" hidden="1" outlineLevel="2" collapsed="1" x14ac:dyDescent="0.2">
      <c r="B117" s="17" t="s">
        <v>13</v>
      </c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9">
        <f t="shared" si="140"/>
        <v>0</v>
      </c>
      <c r="Q117" s="19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9">
        <f t="shared" si="130"/>
        <v>0</v>
      </c>
      <c r="AE117" s="19"/>
      <c r="AF117" s="18"/>
      <c r="AG117" s="18"/>
      <c r="AH117" s="18"/>
      <c r="AI117" s="18"/>
      <c r="AJ117" s="18"/>
      <c r="AK117" s="20"/>
      <c r="AL117" s="20">
        <f>[9]DisCos_Proj!D20</f>
        <v>35000</v>
      </c>
      <c r="AM117" s="20">
        <f>[9]DisCos_Proj!E20</f>
        <v>225000</v>
      </c>
      <c r="AN117" s="20">
        <f>[9]DisCos_Proj!F20</f>
        <v>652500</v>
      </c>
      <c r="AO117" s="20">
        <f>[9]DisCos_Proj!G20</f>
        <v>1275000</v>
      </c>
      <c r="AP117" s="20">
        <f>[9]DisCos_Proj!H20</f>
        <v>2105000</v>
      </c>
      <c r="AQ117" s="20">
        <f>[9]DisCos_Proj!I20</f>
        <v>2998500</v>
      </c>
      <c r="AR117" s="48">
        <f t="shared" si="132"/>
        <v>7291000</v>
      </c>
      <c r="AS117" s="19"/>
      <c r="AT117" s="20">
        <f>[9]DisCos_Proj!J20</f>
        <v>3770000</v>
      </c>
      <c r="AU117" s="20">
        <f>[9]DisCos_Proj!K20</f>
        <v>4451000</v>
      </c>
      <c r="AV117" s="20">
        <f>[9]DisCos_Proj!L20</f>
        <v>4756000</v>
      </c>
      <c r="AW117" s="20">
        <f>[9]DisCos_Proj!M20</f>
        <v>4920000</v>
      </c>
      <c r="AX117" s="20">
        <f>[9]DisCos_Proj!N20</f>
        <v>4920000</v>
      </c>
      <c r="AY117" s="20">
        <f>[9]DisCos_Proj!O20</f>
        <v>4920000</v>
      </c>
      <c r="AZ117" s="20">
        <f>[9]DisCos_Proj!P20</f>
        <v>4990000</v>
      </c>
      <c r="BA117" s="20">
        <f>[9]DisCos_Proj!Q20</f>
        <v>5090000</v>
      </c>
      <c r="BB117" s="20">
        <f>[9]DisCos_Proj!R20</f>
        <v>5125000</v>
      </c>
      <c r="BC117" s="20">
        <f>[9]DisCos_Proj!S20</f>
        <v>5280000</v>
      </c>
      <c r="BD117" s="20">
        <f>[9]DisCos_Proj!T20</f>
        <v>5330000</v>
      </c>
      <c r="BE117" s="20">
        <f>[9]DisCos_Proj!U20</f>
        <v>5412000</v>
      </c>
      <c r="BF117" s="48">
        <f t="shared" si="144"/>
        <v>58964000</v>
      </c>
      <c r="BG117" s="19"/>
      <c r="BH117" s="20">
        <f>[9]DisCos_Proj!V20</f>
        <v>5412000</v>
      </c>
      <c r="BI117" s="20">
        <f>[9]DisCos_Proj!W20</f>
        <v>5412000</v>
      </c>
      <c r="BJ117" s="20">
        <f>[9]DisCos_Proj!X20</f>
        <v>5412000</v>
      </c>
      <c r="BK117" s="20">
        <f>[9]DisCos_Proj!Y20</f>
        <v>5412000</v>
      </c>
      <c r="BL117" s="20">
        <f>[9]DisCos_Proj!Z20</f>
        <v>5412000</v>
      </c>
      <c r="BM117" s="20">
        <f>[9]DisCos_Proj!AA20</f>
        <v>5412000</v>
      </c>
      <c r="BN117" s="20">
        <f>[9]DisCos_Proj!AB20</f>
        <v>5489000.0000000009</v>
      </c>
      <c r="BO117" s="20">
        <f>[9]DisCos_Proj!AC20</f>
        <v>5599000.0000000009</v>
      </c>
      <c r="BP117" s="20">
        <f>[9]DisCos_Proj!AD20</f>
        <v>5637500.0000000009</v>
      </c>
      <c r="BQ117" s="20">
        <f>[9]DisCos_Proj!AE20</f>
        <v>5808000</v>
      </c>
      <c r="BR117" s="20">
        <f>[9]DisCos_Proj!AF20</f>
        <v>5863000</v>
      </c>
      <c r="BS117" s="20">
        <f>[9]DisCos_Proj!AG20</f>
        <v>5953200.0000000009</v>
      </c>
      <c r="BT117" s="48">
        <f t="shared" si="146"/>
        <v>66821700</v>
      </c>
    </row>
    <row r="118" spans="2:72" s="16" customFormat="1" ht="12.75" hidden="1" outlineLevel="2" x14ac:dyDescent="0.2">
      <c r="B118" s="17" t="s">
        <v>18</v>
      </c>
      <c r="D118" s="18">
        <f t="shared" ref="D118:O120" si="147">SUM(D129,D140,D151,D162,D173,D184,D195)</f>
        <v>8</v>
      </c>
      <c r="E118" s="18">
        <f t="shared" si="147"/>
        <v>3</v>
      </c>
      <c r="F118" s="18">
        <f t="shared" si="147"/>
        <v>4</v>
      </c>
      <c r="G118" s="18">
        <f t="shared" si="147"/>
        <v>2</v>
      </c>
      <c r="H118" s="18">
        <f t="shared" si="147"/>
        <v>438</v>
      </c>
      <c r="I118" s="18">
        <f t="shared" si="147"/>
        <v>19139</v>
      </c>
      <c r="J118" s="18">
        <f t="shared" si="147"/>
        <v>22481</v>
      </c>
      <c r="K118" s="18">
        <f t="shared" si="147"/>
        <v>24762</v>
      </c>
      <c r="L118" s="18">
        <f t="shared" si="147"/>
        <v>37852</v>
      </c>
      <c r="M118" s="18">
        <f t="shared" si="147"/>
        <v>41821</v>
      </c>
      <c r="N118" s="18">
        <f t="shared" si="147"/>
        <v>41628</v>
      </c>
      <c r="O118" s="18">
        <f t="shared" si="147"/>
        <v>39636</v>
      </c>
      <c r="P118" s="19">
        <f t="shared" si="140"/>
        <v>227774</v>
      </c>
      <c r="Q118" s="19"/>
      <c r="R118" s="18">
        <f t="shared" ref="R118:AC118" si="148">SUM(R129,R140,R151,R162,R173,R184,R195)</f>
        <v>41864</v>
      </c>
      <c r="S118" s="18">
        <f t="shared" si="148"/>
        <v>45279</v>
      </c>
      <c r="T118" s="18">
        <f t="shared" si="148"/>
        <v>48547</v>
      </c>
      <c r="U118" s="18">
        <f t="shared" si="148"/>
        <v>42932</v>
      </c>
      <c r="V118" s="18">
        <f t="shared" si="148"/>
        <v>29540</v>
      </c>
      <c r="W118" s="18">
        <f t="shared" si="148"/>
        <v>2445</v>
      </c>
      <c r="X118" s="18">
        <f t="shared" si="148"/>
        <v>2943</v>
      </c>
      <c r="Y118" s="18">
        <f t="shared" si="148"/>
        <v>3553</v>
      </c>
      <c r="Z118" s="18">
        <f t="shared" si="148"/>
        <v>5300</v>
      </c>
      <c r="AA118" s="18">
        <f t="shared" si="148"/>
        <v>4943</v>
      </c>
      <c r="AB118" s="18">
        <f t="shared" si="148"/>
        <v>4974</v>
      </c>
      <c r="AC118" s="18">
        <f t="shared" si="148"/>
        <v>3137</v>
      </c>
      <c r="AD118" s="19">
        <f t="shared" si="130"/>
        <v>235457</v>
      </c>
      <c r="AE118" s="19"/>
      <c r="AF118" s="18">
        <f t="shared" ref="AF118:AQ120" si="149">SUM(AF129,AF140,AF151,AF162,AF173,AF184,AF195)</f>
        <v>3411</v>
      </c>
      <c r="AG118" s="18">
        <f t="shared" si="149"/>
        <v>3345</v>
      </c>
      <c r="AH118" s="18" t="e">
        <f t="shared" si="149"/>
        <v>#VALUE!</v>
      </c>
      <c r="AI118" s="18" t="e">
        <f t="shared" si="149"/>
        <v>#VALUE!</v>
      </c>
      <c r="AJ118" s="18" t="e">
        <f t="shared" si="149"/>
        <v>#VALUE!</v>
      </c>
      <c r="AK118" s="20" t="e">
        <f t="shared" si="149"/>
        <v>#VALUE!</v>
      </c>
      <c r="AL118" s="20" t="e">
        <f t="shared" si="149"/>
        <v>#VALUE!</v>
      </c>
      <c r="AM118" s="20" t="e">
        <f t="shared" si="149"/>
        <v>#VALUE!</v>
      </c>
      <c r="AN118" s="20" t="e">
        <f t="shared" si="149"/>
        <v>#VALUE!</v>
      </c>
      <c r="AO118" s="20" t="e">
        <f t="shared" si="149"/>
        <v>#VALUE!</v>
      </c>
      <c r="AP118" s="20" t="e">
        <f t="shared" si="149"/>
        <v>#VALUE!</v>
      </c>
      <c r="AQ118" s="20" t="e">
        <f t="shared" si="149"/>
        <v>#VALUE!</v>
      </c>
      <c r="AR118" s="48" t="e">
        <f t="shared" si="132"/>
        <v>#VALUE!</v>
      </c>
      <c r="AS118" s="19"/>
      <c r="AT118" s="20" t="e">
        <f t="shared" ref="AT118:BE120" si="150">SUM(AT129,AT140,AT151,AT162,AT173,AT184,AT195)</f>
        <v>#VALUE!</v>
      </c>
      <c r="AU118" s="20" t="e">
        <f t="shared" si="150"/>
        <v>#VALUE!</v>
      </c>
      <c r="AV118" s="20" t="e">
        <f t="shared" si="150"/>
        <v>#VALUE!</v>
      </c>
      <c r="AW118" s="20" t="e">
        <f t="shared" si="150"/>
        <v>#VALUE!</v>
      </c>
      <c r="AX118" s="20" t="e">
        <f t="shared" si="150"/>
        <v>#VALUE!</v>
      </c>
      <c r="AY118" s="20" t="e">
        <f t="shared" si="150"/>
        <v>#VALUE!</v>
      </c>
      <c r="AZ118" s="20" t="e">
        <f t="shared" si="150"/>
        <v>#VALUE!</v>
      </c>
      <c r="BA118" s="20" t="e">
        <f t="shared" si="150"/>
        <v>#VALUE!</v>
      </c>
      <c r="BB118" s="20" t="e">
        <f t="shared" si="150"/>
        <v>#VALUE!</v>
      </c>
      <c r="BC118" s="20" t="e">
        <f t="shared" si="150"/>
        <v>#VALUE!</v>
      </c>
      <c r="BD118" s="20" t="e">
        <f t="shared" si="150"/>
        <v>#VALUE!</v>
      </c>
      <c r="BE118" s="20" t="e">
        <f t="shared" si="150"/>
        <v>#VALUE!</v>
      </c>
      <c r="BF118" s="48" t="e">
        <f t="shared" si="144"/>
        <v>#VALUE!</v>
      </c>
      <c r="BG118" s="19"/>
      <c r="BH118" s="20" t="e">
        <f t="shared" ref="BH118:BS120" si="151">SUM(BH129,BH140,BH151,BH162,BH173,BH184,BH195)</f>
        <v>#VALUE!</v>
      </c>
      <c r="BI118" s="20" t="e">
        <f t="shared" si="151"/>
        <v>#VALUE!</v>
      </c>
      <c r="BJ118" s="20" t="e">
        <f t="shared" si="151"/>
        <v>#VALUE!</v>
      </c>
      <c r="BK118" s="20" t="e">
        <f t="shared" si="151"/>
        <v>#VALUE!</v>
      </c>
      <c r="BL118" s="20" t="e">
        <f t="shared" si="151"/>
        <v>#VALUE!</v>
      </c>
      <c r="BM118" s="20" t="e">
        <f t="shared" si="151"/>
        <v>#VALUE!</v>
      </c>
      <c r="BN118" s="20" t="e">
        <f t="shared" si="151"/>
        <v>#VALUE!</v>
      </c>
      <c r="BO118" s="20" t="e">
        <f t="shared" si="151"/>
        <v>#VALUE!</v>
      </c>
      <c r="BP118" s="20" t="e">
        <f t="shared" si="151"/>
        <v>#VALUE!</v>
      </c>
      <c r="BQ118" s="20" t="e">
        <f t="shared" si="151"/>
        <v>#VALUE!</v>
      </c>
      <c r="BR118" s="20" t="e">
        <f t="shared" si="151"/>
        <v>#VALUE!</v>
      </c>
      <c r="BS118" s="20" t="e">
        <f t="shared" si="151"/>
        <v>#VALUE!</v>
      </c>
      <c r="BT118" s="48" t="e">
        <f t="shared" si="146"/>
        <v>#VALUE!</v>
      </c>
    </row>
    <row r="119" spans="2:72" collapsed="1" x14ac:dyDescent="0.25">
      <c r="B119" s="11" t="s">
        <v>37</v>
      </c>
      <c r="D119" s="12">
        <f t="shared" si="147"/>
        <v>9788</v>
      </c>
      <c r="E119" s="12">
        <f t="shared" si="147"/>
        <v>10473</v>
      </c>
      <c r="F119" s="12">
        <f t="shared" si="147"/>
        <v>13644</v>
      </c>
      <c r="G119" s="12">
        <f t="shared" si="147"/>
        <v>14813</v>
      </c>
      <c r="H119" s="12">
        <f t="shared" si="147"/>
        <v>21711</v>
      </c>
      <c r="I119" s="12">
        <f t="shared" si="147"/>
        <v>19300</v>
      </c>
      <c r="J119" s="12">
        <f t="shared" si="147"/>
        <v>24086</v>
      </c>
      <c r="K119" s="12">
        <f t="shared" si="147"/>
        <v>24574</v>
      </c>
      <c r="L119" s="12">
        <f t="shared" si="147"/>
        <v>25495</v>
      </c>
      <c r="M119" s="12">
        <f t="shared" si="147"/>
        <v>27670</v>
      </c>
      <c r="N119" s="12">
        <f t="shared" si="147"/>
        <v>28427</v>
      </c>
      <c r="O119" s="12">
        <f t="shared" si="147"/>
        <v>30614</v>
      </c>
      <c r="P119" s="13">
        <f t="shared" si="140"/>
        <v>250595</v>
      </c>
      <c r="Q119" s="13"/>
      <c r="R119" s="12">
        <f>[10]Txn_Vol_Proj!R67</f>
        <v>48477</v>
      </c>
      <c r="S119" s="12">
        <f>[10]Txn_Vol_Proj!S67</f>
        <v>57152</v>
      </c>
      <c r="T119" s="12">
        <f>[10]Txn_Vol_Proj!T67</f>
        <v>58669</v>
      </c>
      <c r="U119" s="12">
        <f>[10]Txn_Vol_Proj!U67</f>
        <v>63551</v>
      </c>
      <c r="V119" s="12">
        <f>[10]Txn_Vol_Proj!V67</f>
        <v>61491</v>
      </c>
      <c r="W119" s="12">
        <f>[10]Txn_Vol_Proj!W67</f>
        <v>62822</v>
      </c>
      <c r="X119" s="12">
        <f>[10]Txn_Vol_Proj!X67</f>
        <v>71143</v>
      </c>
      <c r="Y119" s="12">
        <f>[10]Txn_Vol_Proj!Y67</f>
        <v>75312</v>
      </c>
      <c r="Z119" s="12">
        <f>[10]Txn_Vol_Proj!Z67</f>
        <v>85867</v>
      </c>
      <c r="AA119" s="12">
        <f>[10]Txn_Vol_Proj!AA67</f>
        <v>87018</v>
      </c>
      <c r="AB119" s="12">
        <f>[10]Txn_Vol_Proj!AB67</f>
        <v>78276</v>
      </c>
      <c r="AC119" s="12">
        <f>[10]Txn_Vol_Proj!AC67</f>
        <v>84710</v>
      </c>
      <c r="AD119" s="13">
        <f t="shared" si="130"/>
        <v>834488</v>
      </c>
      <c r="AE119" s="13"/>
      <c r="AF119" s="12">
        <f>[10]Txn_Vol_Proj!AF67</f>
        <v>73921</v>
      </c>
      <c r="AG119" s="12">
        <f>[10]Txn_Vol_Proj!AG67</f>
        <v>75445</v>
      </c>
      <c r="AH119" s="12" t="e">
        <f t="shared" si="149"/>
        <v>#VALUE!</v>
      </c>
      <c r="AI119" s="12" t="e">
        <f t="shared" si="149"/>
        <v>#VALUE!</v>
      </c>
      <c r="AJ119" s="12" t="e">
        <f t="shared" si="149"/>
        <v>#VALUE!</v>
      </c>
      <c r="AK119" s="14" t="e">
        <f t="shared" si="149"/>
        <v>#VALUE!</v>
      </c>
      <c r="AL119" s="14" t="e">
        <f t="shared" si="149"/>
        <v>#VALUE!</v>
      </c>
      <c r="AM119" s="14" t="e">
        <f t="shared" si="149"/>
        <v>#VALUE!</v>
      </c>
      <c r="AN119" s="14" t="e">
        <f t="shared" si="149"/>
        <v>#VALUE!</v>
      </c>
      <c r="AO119" s="14" t="e">
        <f t="shared" si="149"/>
        <v>#VALUE!</v>
      </c>
      <c r="AP119" s="14" t="e">
        <f t="shared" si="149"/>
        <v>#VALUE!</v>
      </c>
      <c r="AQ119" s="14" t="e">
        <f t="shared" si="149"/>
        <v>#VALUE!</v>
      </c>
      <c r="AR119" s="47" t="e">
        <f t="shared" si="132"/>
        <v>#VALUE!</v>
      </c>
      <c r="AS119" s="13"/>
      <c r="AT119" s="14" t="e">
        <f t="shared" si="150"/>
        <v>#VALUE!</v>
      </c>
      <c r="AU119" s="14" t="e">
        <f t="shared" si="150"/>
        <v>#VALUE!</v>
      </c>
      <c r="AV119" s="14" t="e">
        <f t="shared" si="150"/>
        <v>#VALUE!</v>
      </c>
      <c r="AW119" s="14" t="e">
        <f t="shared" si="150"/>
        <v>#VALUE!</v>
      </c>
      <c r="AX119" s="14" t="e">
        <f t="shared" si="150"/>
        <v>#VALUE!</v>
      </c>
      <c r="AY119" s="14" t="e">
        <f t="shared" si="150"/>
        <v>#VALUE!</v>
      </c>
      <c r="AZ119" s="14" t="e">
        <f t="shared" si="150"/>
        <v>#VALUE!</v>
      </c>
      <c r="BA119" s="14" t="e">
        <f t="shared" si="150"/>
        <v>#VALUE!</v>
      </c>
      <c r="BB119" s="14" t="e">
        <f t="shared" si="150"/>
        <v>#VALUE!</v>
      </c>
      <c r="BC119" s="14" t="e">
        <f t="shared" si="150"/>
        <v>#VALUE!</v>
      </c>
      <c r="BD119" s="14" t="e">
        <f t="shared" si="150"/>
        <v>#VALUE!</v>
      </c>
      <c r="BE119" s="14" t="e">
        <f t="shared" si="150"/>
        <v>#VALUE!</v>
      </c>
      <c r="BF119" s="47" t="e">
        <f t="shared" si="144"/>
        <v>#VALUE!</v>
      </c>
      <c r="BG119" s="13"/>
      <c r="BH119" s="14" t="e">
        <f t="shared" si="151"/>
        <v>#VALUE!</v>
      </c>
      <c r="BI119" s="14" t="e">
        <f t="shared" si="151"/>
        <v>#VALUE!</v>
      </c>
      <c r="BJ119" s="14" t="e">
        <f t="shared" si="151"/>
        <v>#VALUE!</v>
      </c>
      <c r="BK119" s="14" t="e">
        <f t="shared" si="151"/>
        <v>#VALUE!</v>
      </c>
      <c r="BL119" s="14" t="e">
        <f t="shared" si="151"/>
        <v>#VALUE!</v>
      </c>
      <c r="BM119" s="14" t="e">
        <f t="shared" si="151"/>
        <v>#VALUE!</v>
      </c>
      <c r="BN119" s="14" t="e">
        <f t="shared" si="151"/>
        <v>#VALUE!</v>
      </c>
      <c r="BO119" s="14" t="e">
        <f t="shared" si="151"/>
        <v>#VALUE!</v>
      </c>
      <c r="BP119" s="14" t="e">
        <f t="shared" si="151"/>
        <v>#VALUE!</v>
      </c>
      <c r="BQ119" s="14" t="e">
        <f t="shared" si="151"/>
        <v>#VALUE!</v>
      </c>
      <c r="BR119" s="14" t="e">
        <f t="shared" si="151"/>
        <v>#VALUE!</v>
      </c>
      <c r="BS119" s="14" t="e">
        <f t="shared" si="151"/>
        <v>#VALUE!</v>
      </c>
      <c r="BT119" s="47" t="e">
        <f t="shared" si="146"/>
        <v>#VALUE!</v>
      </c>
    </row>
    <row r="120" spans="2:72" x14ac:dyDescent="0.25">
      <c r="B120" s="11" t="s">
        <v>38</v>
      </c>
      <c r="D120" s="12">
        <f t="shared" si="147"/>
        <v>1351</v>
      </c>
      <c r="E120" s="12">
        <f t="shared" si="147"/>
        <v>1816</v>
      </c>
      <c r="F120" s="12">
        <f t="shared" si="147"/>
        <v>2047</v>
      </c>
      <c r="G120" s="12">
        <f t="shared" si="147"/>
        <v>2310</v>
      </c>
      <c r="H120" s="12">
        <f t="shared" si="147"/>
        <v>2675</v>
      </c>
      <c r="I120" s="12">
        <f t="shared" si="147"/>
        <v>6214</v>
      </c>
      <c r="J120" s="12">
        <f t="shared" si="147"/>
        <v>3130</v>
      </c>
      <c r="K120" s="12">
        <f t="shared" si="147"/>
        <v>3797</v>
      </c>
      <c r="L120" s="12">
        <f t="shared" si="147"/>
        <v>4887</v>
      </c>
      <c r="M120" s="12">
        <f t="shared" si="147"/>
        <v>5568</v>
      </c>
      <c r="N120" s="12">
        <f t="shared" si="147"/>
        <v>7880</v>
      </c>
      <c r="O120" s="12">
        <f t="shared" si="147"/>
        <v>5924</v>
      </c>
      <c r="P120" s="13">
        <f t="shared" si="140"/>
        <v>47599</v>
      </c>
      <c r="Q120" s="13"/>
      <c r="R120" s="12">
        <f>[10]Txn_Vol_Proj!R68</f>
        <v>8952</v>
      </c>
      <c r="S120" s="12">
        <f>[10]Txn_Vol_Proj!S68</f>
        <v>11998</v>
      </c>
      <c r="T120" s="12">
        <f>[10]Txn_Vol_Proj!T68</f>
        <v>16203</v>
      </c>
      <c r="U120" s="12">
        <f>[10]Txn_Vol_Proj!U68</f>
        <v>14622</v>
      </c>
      <c r="V120" s="12">
        <f>[10]Txn_Vol_Proj!V68</f>
        <v>14434</v>
      </c>
      <c r="W120" s="12">
        <f>[10]Txn_Vol_Proj!W68</f>
        <v>11315</v>
      </c>
      <c r="X120" s="12">
        <f>[10]Txn_Vol_Proj!X68</f>
        <v>10915</v>
      </c>
      <c r="Y120" s="12">
        <f>[10]Txn_Vol_Proj!Y68</f>
        <v>11280</v>
      </c>
      <c r="Z120" s="12">
        <f>[10]Txn_Vol_Proj!Z68</f>
        <v>14403</v>
      </c>
      <c r="AA120" s="12">
        <f>[10]Txn_Vol_Proj!AA68</f>
        <v>18062</v>
      </c>
      <c r="AB120" s="12">
        <f>[10]Txn_Vol_Proj!AB68</f>
        <v>20185</v>
      </c>
      <c r="AC120" s="12">
        <f>[10]Txn_Vol_Proj!AC68</f>
        <v>22749</v>
      </c>
      <c r="AD120" s="13">
        <f t="shared" si="130"/>
        <v>175118</v>
      </c>
      <c r="AE120" s="13"/>
      <c r="AF120" s="12">
        <f>[10]Txn_Vol_Proj!AF68</f>
        <v>26179</v>
      </c>
      <c r="AG120" s="12">
        <f>[10]Txn_Vol_Proj!AG68</f>
        <v>16812</v>
      </c>
      <c r="AH120" s="12" t="e">
        <f t="shared" si="149"/>
        <v>#VALUE!</v>
      </c>
      <c r="AI120" s="12" t="e">
        <f t="shared" si="149"/>
        <v>#VALUE!</v>
      </c>
      <c r="AJ120" s="12" t="e">
        <f t="shared" si="149"/>
        <v>#VALUE!</v>
      </c>
      <c r="AK120" s="14" t="e">
        <f t="shared" si="149"/>
        <v>#VALUE!</v>
      </c>
      <c r="AL120" s="14" t="e">
        <f t="shared" si="149"/>
        <v>#VALUE!</v>
      </c>
      <c r="AM120" s="14" t="e">
        <f t="shared" si="149"/>
        <v>#VALUE!</v>
      </c>
      <c r="AN120" s="14" t="e">
        <f t="shared" si="149"/>
        <v>#VALUE!</v>
      </c>
      <c r="AO120" s="14" t="e">
        <f t="shared" si="149"/>
        <v>#VALUE!</v>
      </c>
      <c r="AP120" s="14" t="e">
        <f t="shared" si="149"/>
        <v>#VALUE!</v>
      </c>
      <c r="AQ120" s="14" t="e">
        <f t="shared" si="149"/>
        <v>#VALUE!</v>
      </c>
      <c r="AR120" s="47" t="e">
        <f t="shared" si="132"/>
        <v>#VALUE!</v>
      </c>
      <c r="AS120" s="13"/>
      <c r="AT120" s="14" t="e">
        <f t="shared" si="150"/>
        <v>#VALUE!</v>
      </c>
      <c r="AU120" s="14" t="e">
        <f t="shared" si="150"/>
        <v>#VALUE!</v>
      </c>
      <c r="AV120" s="14" t="e">
        <f t="shared" si="150"/>
        <v>#VALUE!</v>
      </c>
      <c r="AW120" s="14" t="e">
        <f t="shared" si="150"/>
        <v>#VALUE!</v>
      </c>
      <c r="AX120" s="14" t="e">
        <f t="shared" si="150"/>
        <v>#VALUE!</v>
      </c>
      <c r="AY120" s="14" t="e">
        <f t="shared" si="150"/>
        <v>#VALUE!</v>
      </c>
      <c r="AZ120" s="14" t="e">
        <f t="shared" si="150"/>
        <v>#VALUE!</v>
      </c>
      <c r="BA120" s="14" t="e">
        <f t="shared" si="150"/>
        <v>#VALUE!</v>
      </c>
      <c r="BB120" s="14" t="e">
        <f t="shared" si="150"/>
        <v>#VALUE!</v>
      </c>
      <c r="BC120" s="14" t="e">
        <f t="shared" si="150"/>
        <v>#VALUE!</v>
      </c>
      <c r="BD120" s="14" t="e">
        <f t="shared" si="150"/>
        <v>#VALUE!</v>
      </c>
      <c r="BE120" s="14" t="e">
        <f t="shared" si="150"/>
        <v>#VALUE!</v>
      </c>
      <c r="BF120" s="47" t="e">
        <f t="shared" si="144"/>
        <v>#VALUE!</v>
      </c>
      <c r="BG120" s="13"/>
      <c r="BH120" s="14" t="e">
        <f t="shared" si="151"/>
        <v>#VALUE!</v>
      </c>
      <c r="BI120" s="14" t="e">
        <f t="shared" si="151"/>
        <v>#VALUE!</v>
      </c>
      <c r="BJ120" s="14" t="e">
        <f t="shared" si="151"/>
        <v>#VALUE!</v>
      </c>
      <c r="BK120" s="14" t="e">
        <f t="shared" si="151"/>
        <v>#VALUE!</v>
      </c>
      <c r="BL120" s="14" t="e">
        <f t="shared" si="151"/>
        <v>#VALUE!</v>
      </c>
      <c r="BM120" s="14" t="e">
        <f t="shared" si="151"/>
        <v>#VALUE!</v>
      </c>
      <c r="BN120" s="14" t="e">
        <f t="shared" si="151"/>
        <v>#VALUE!</v>
      </c>
      <c r="BO120" s="14" t="e">
        <f t="shared" si="151"/>
        <v>#VALUE!</v>
      </c>
      <c r="BP120" s="14" t="e">
        <f t="shared" si="151"/>
        <v>#VALUE!</v>
      </c>
      <c r="BQ120" s="14" t="e">
        <f t="shared" si="151"/>
        <v>#VALUE!</v>
      </c>
      <c r="BR120" s="14" t="e">
        <f t="shared" si="151"/>
        <v>#VALUE!</v>
      </c>
      <c r="BS120" s="14" t="e">
        <f t="shared" si="151"/>
        <v>#VALUE!</v>
      </c>
      <c r="BT120" s="47" t="e">
        <f t="shared" si="146"/>
        <v>#VALUE!</v>
      </c>
    </row>
    <row r="121" spans="2:72" x14ac:dyDescent="0.25">
      <c r="B121" s="5"/>
      <c r="P121" s="1"/>
      <c r="Q121" s="1"/>
      <c r="AD121" s="1"/>
      <c r="AE121" s="1"/>
      <c r="AR121" s="49"/>
      <c r="AS121" s="1"/>
      <c r="BF121" s="49"/>
      <c r="BG121" s="1"/>
      <c r="BT121" s="49"/>
    </row>
    <row r="122" spans="2:72" hidden="1" outlineLevel="1" x14ac:dyDescent="0.25">
      <c r="B122" s="6" t="s">
        <v>50</v>
      </c>
      <c r="D122" s="7">
        <f t="shared" ref="D122:P122" si="152">SUBTOTAL(9,D123:D131)</f>
        <v>34936</v>
      </c>
      <c r="E122" s="7">
        <f t="shared" si="152"/>
        <v>36729</v>
      </c>
      <c r="F122" s="7">
        <f t="shared" si="152"/>
        <v>47958</v>
      </c>
      <c r="G122" s="7">
        <f t="shared" si="152"/>
        <v>50736</v>
      </c>
      <c r="H122" s="7">
        <f t="shared" si="152"/>
        <v>61975</v>
      </c>
      <c r="I122" s="7">
        <f t="shared" si="152"/>
        <v>63209</v>
      </c>
      <c r="J122" s="7">
        <f t="shared" si="152"/>
        <v>67039</v>
      </c>
      <c r="K122" s="7">
        <f t="shared" si="152"/>
        <v>66967</v>
      </c>
      <c r="L122" s="7">
        <f t="shared" si="152"/>
        <v>72084</v>
      </c>
      <c r="M122" s="7">
        <f t="shared" si="152"/>
        <v>86359</v>
      </c>
      <c r="N122" s="7">
        <f t="shared" si="152"/>
        <v>88368</v>
      </c>
      <c r="O122" s="7">
        <f t="shared" si="152"/>
        <v>108181</v>
      </c>
      <c r="P122" s="8">
        <f t="shared" si="152"/>
        <v>784541</v>
      </c>
      <c r="Q122" s="8"/>
      <c r="R122" s="7">
        <f t="shared" ref="R122:AD122" si="153">SUBTOTAL(9,R123:R131)</f>
        <v>103742</v>
      </c>
      <c r="S122" s="7">
        <f t="shared" si="153"/>
        <v>112832</v>
      </c>
      <c r="T122" s="7">
        <f t="shared" si="153"/>
        <v>123033</v>
      </c>
      <c r="U122" s="7">
        <f t="shared" si="153"/>
        <v>118506</v>
      </c>
      <c r="V122" s="7">
        <f t="shared" si="153"/>
        <v>119910</v>
      </c>
      <c r="W122" s="7">
        <f t="shared" si="153"/>
        <v>127771</v>
      </c>
      <c r="X122" s="7">
        <f t="shared" si="153"/>
        <v>142444</v>
      </c>
      <c r="Y122" s="7">
        <f t="shared" si="153"/>
        <v>162129</v>
      </c>
      <c r="Z122" s="7">
        <f t="shared" si="153"/>
        <v>168940</v>
      </c>
      <c r="AA122" s="7">
        <f t="shared" si="153"/>
        <v>171502</v>
      </c>
      <c r="AB122" s="7">
        <f t="shared" si="153"/>
        <v>157913</v>
      </c>
      <c r="AC122" s="7">
        <f t="shared" si="153"/>
        <v>216080</v>
      </c>
      <c r="AD122" s="8">
        <f t="shared" si="153"/>
        <v>1724802</v>
      </c>
      <c r="AE122" s="8"/>
      <c r="AF122" s="7">
        <f t="shared" ref="AF122:AR122" si="154">SUBTOTAL(9,AF123:AF131)</f>
        <v>205453</v>
      </c>
      <c r="AG122" s="7">
        <f t="shared" si="154"/>
        <v>196025</v>
      </c>
      <c r="AH122" s="7">
        <f t="shared" si="154"/>
        <v>260149</v>
      </c>
      <c r="AI122" s="7">
        <f t="shared" si="154"/>
        <v>175520</v>
      </c>
      <c r="AJ122" s="7">
        <f t="shared" si="154"/>
        <v>109763</v>
      </c>
      <c r="AK122" s="9">
        <f t="shared" si="154"/>
        <v>306707</v>
      </c>
      <c r="AL122" s="9">
        <f t="shared" si="154"/>
        <v>342475</v>
      </c>
      <c r="AM122" s="9">
        <f t="shared" si="154"/>
        <v>357923</v>
      </c>
      <c r="AN122" s="9">
        <f t="shared" si="154"/>
        <v>374021</v>
      </c>
      <c r="AO122" s="9">
        <f t="shared" si="154"/>
        <v>391270</v>
      </c>
      <c r="AP122" s="9">
        <f t="shared" si="154"/>
        <v>409241</v>
      </c>
      <c r="AQ122" s="9">
        <f t="shared" si="154"/>
        <v>428465</v>
      </c>
      <c r="AR122" s="10">
        <f t="shared" si="154"/>
        <v>3557012</v>
      </c>
      <c r="AS122" s="8"/>
      <c r="AT122" s="9">
        <f t="shared" ref="AT122:BF122" si="155">SUBTOTAL(9,AT123:AT131)</f>
        <v>453227</v>
      </c>
      <c r="AU122" s="9">
        <f t="shared" si="155"/>
        <v>478653</v>
      </c>
      <c r="AV122" s="9">
        <f t="shared" si="155"/>
        <v>506013</v>
      </c>
      <c r="AW122" s="9">
        <f t="shared" si="155"/>
        <v>530901</v>
      </c>
      <c r="AX122" s="9">
        <f t="shared" si="155"/>
        <v>557159</v>
      </c>
      <c r="AY122" s="9">
        <f t="shared" si="155"/>
        <v>585018</v>
      </c>
      <c r="AZ122" s="9">
        <f t="shared" si="155"/>
        <v>610137</v>
      </c>
      <c r="BA122" s="9">
        <f t="shared" si="155"/>
        <v>634547</v>
      </c>
      <c r="BB122" s="9">
        <f t="shared" si="155"/>
        <v>659798</v>
      </c>
      <c r="BC122" s="9">
        <f t="shared" si="155"/>
        <v>686442</v>
      </c>
      <c r="BD122" s="9">
        <f t="shared" si="155"/>
        <v>713976</v>
      </c>
      <c r="BE122" s="9">
        <f t="shared" si="155"/>
        <v>756541</v>
      </c>
      <c r="BF122" s="10">
        <f t="shared" si="155"/>
        <v>7172412</v>
      </c>
      <c r="BG122" s="8"/>
      <c r="BH122" s="9">
        <f t="shared" ref="BH122:BT122" si="156">SUBTOTAL(9,BH123:BH131)</f>
        <v>787001</v>
      </c>
      <c r="BI122" s="9">
        <f t="shared" si="156"/>
        <v>818687</v>
      </c>
      <c r="BJ122" s="9">
        <f t="shared" si="156"/>
        <v>851644</v>
      </c>
      <c r="BK122" s="9">
        <f t="shared" si="156"/>
        <v>886199</v>
      </c>
      <c r="BL122" s="9">
        <f t="shared" si="156"/>
        <v>921875</v>
      </c>
      <c r="BM122" s="9">
        <f t="shared" si="156"/>
        <v>959177</v>
      </c>
      <c r="BN122" s="9">
        <f t="shared" si="156"/>
        <v>997920</v>
      </c>
      <c r="BO122" s="9">
        <f t="shared" si="156"/>
        <v>1038327</v>
      </c>
      <c r="BP122" s="9">
        <f t="shared" si="156"/>
        <v>1080491</v>
      </c>
      <c r="BQ122" s="9">
        <f t="shared" si="156"/>
        <v>1124304</v>
      </c>
      <c r="BR122" s="9">
        <f t="shared" si="156"/>
        <v>1169878</v>
      </c>
      <c r="BS122" s="9">
        <f t="shared" si="156"/>
        <v>1217541</v>
      </c>
      <c r="BT122" s="10">
        <f t="shared" si="156"/>
        <v>11853044</v>
      </c>
    </row>
    <row r="123" spans="2:72" hidden="1" outlineLevel="1" x14ac:dyDescent="0.25">
      <c r="B123" s="11" t="s">
        <v>35</v>
      </c>
      <c r="D123" s="12">
        <f>SUM('ANS_RevData (LA)'!D$30,'ANS_RevData (LA)'!D$46)</f>
        <v>53</v>
      </c>
      <c r="E123" s="12">
        <f>SUM('ANS_RevData (LA)'!E$30,'ANS_RevData (LA)'!E$46)</f>
        <v>52</v>
      </c>
      <c r="F123" s="12">
        <f>SUM('ANS_RevData (LA)'!F$30,'ANS_RevData (LA)'!F$46)</f>
        <v>52</v>
      </c>
      <c r="G123" s="12">
        <f>SUM('ANS_RevData (LA)'!G$30,'ANS_RevData (LA)'!G$46)</f>
        <v>28</v>
      </c>
      <c r="H123" s="12">
        <f>SUM('ANS_RevData (LA)'!H$30,'ANS_RevData (LA)'!H$46)</f>
        <v>49</v>
      </c>
      <c r="I123" s="12">
        <f>SUM('ANS_RevData (LA)'!I$30,'ANS_RevData (LA)'!I$46)</f>
        <v>40</v>
      </c>
      <c r="J123" s="12">
        <f>SUM('ANS_RevData (LA)'!J$30,'ANS_RevData (LA)'!J$46)</f>
        <v>109</v>
      </c>
      <c r="K123" s="12">
        <f>SUM('ANS_RevData (LA)'!K$30,'ANS_RevData (LA)'!K$46)</f>
        <v>216</v>
      </c>
      <c r="L123" s="12">
        <f>SUM('ANS_RevData (LA)'!L$30,'ANS_RevData (LA)'!L$46)</f>
        <v>1094</v>
      </c>
      <c r="M123" s="12">
        <f>SUM('ANS_RevData (LA)'!M$30,'ANS_RevData (LA)'!M$46)</f>
        <v>1516</v>
      </c>
      <c r="N123" s="12">
        <f>SUM('ANS_RevData (LA)'!N$30,'ANS_RevData (LA)'!N$46)</f>
        <v>1619</v>
      </c>
      <c r="O123" s="12">
        <f>SUM('ANS_RevData (LA)'!O$30,'ANS_RevData (LA)'!O$46)</f>
        <v>1670</v>
      </c>
      <c r="P123" s="13">
        <f>SUM(D123:O123)</f>
        <v>6498</v>
      </c>
      <c r="Q123" s="13"/>
      <c r="R123" s="12">
        <f>SUM('ANS_RevData (LA)'!P$30,'ANS_RevData (LA)'!P$46)</f>
        <v>1677</v>
      </c>
      <c r="S123" s="12">
        <f>SUM('ANS_RevData (LA)'!Q$30,'ANS_RevData (LA)'!Q$46)</f>
        <v>2729</v>
      </c>
      <c r="T123" s="12">
        <f>SUM('ANS_RevData (LA)'!R$30,'ANS_RevData (LA)'!R$46)</f>
        <v>4358</v>
      </c>
      <c r="U123" s="12">
        <f>SUM('ANS_RevData (LA)'!S$30,'ANS_RevData (LA)'!S$46)</f>
        <v>5980</v>
      </c>
      <c r="V123" s="12">
        <f>SUM('ANS_RevData (LA)'!T$30,'ANS_RevData (LA)'!T$46)</f>
        <v>5916</v>
      </c>
      <c r="W123" s="12">
        <f>SUM('ANS_RevData (LA)'!U$30,'ANS_RevData (LA)'!U$46)</f>
        <v>8314</v>
      </c>
      <c r="X123" s="12">
        <f>SUM('ANS_RevData (LA)'!V$30,'ANS_RevData (LA)'!V$46)</f>
        <v>11636</v>
      </c>
      <c r="Y123" s="12">
        <f>SUM('ANS_RevData (LA)'!W$30,'ANS_RevData (LA)'!W$46)</f>
        <v>14220</v>
      </c>
      <c r="Z123" s="12">
        <f>SUM('ANS_RevData (LA)'!X$30,'ANS_RevData (LA)'!X$46)</f>
        <v>17340</v>
      </c>
      <c r="AA123" s="12">
        <f>SUM('ANS_RevData (LA)'!Y$30,'ANS_RevData (LA)'!Y$46)</f>
        <v>17505</v>
      </c>
      <c r="AB123" s="12">
        <f>SUM('ANS_RevData (LA)'!Z$30,'ANS_RevData (LA)'!Z$46)</f>
        <v>17616</v>
      </c>
      <c r="AC123" s="12">
        <f>SUM('ANS_RevData (LA)'!AA$30,'ANS_RevData (LA)'!AA$46)</f>
        <v>18474</v>
      </c>
      <c r="AD123" s="13">
        <f>SUM(R123:AC123)</f>
        <v>125765</v>
      </c>
      <c r="AE123" s="13"/>
      <c r="AF123" s="12">
        <f>SUM('ANS_RevData (LA)'!AF$30,'ANS_RevData (LA)'!AF$46)</f>
        <v>16027</v>
      </c>
      <c r="AG123" s="12">
        <f>SUM('ANS_RevData (LA)'!AG$30,'ANS_RevData (LA)'!AG$46)</f>
        <v>19136</v>
      </c>
      <c r="AH123" s="12">
        <f>SUM('ANS_RevData (LA)'!AH$30,'ANS_RevData (LA)'!AH$46)</f>
        <v>20476</v>
      </c>
      <c r="AI123" s="12">
        <f>SUM('ANS_RevData (LA)'!AI$30,'ANS_RevData (LA)'!AI$46)</f>
        <v>16034</v>
      </c>
      <c r="AJ123" s="12">
        <f>SUM('ANS_RevData (LA)'!AJ$30,'ANS_RevData (LA)'!AJ$46)</f>
        <v>12694</v>
      </c>
      <c r="AK123" s="14">
        <f>SUM('ANS_RevData (LA)'!AK$30,'ANS_RevData (LA)'!AK$46)</f>
        <v>29610</v>
      </c>
      <c r="AL123" s="14">
        <f>SUM('ANS_RevData (LA)'!AL$30,'ANS_RevData (LA)'!AL$46)</f>
        <v>35726</v>
      </c>
      <c r="AM123" s="14">
        <f>SUM('ANS_RevData (LA)'!AM$30,'ANS_RevData (LA)'!AM$46)</f>
        <v>39296</v>
      </c>
      <c r="AN123" s="14">
        <f>SUM('ANS_RevData (LA)'!AN$30,'ANS_RevData (LA)'!AN$46)</f>
        <v>43196</v>
      </c>
      <c r="AO123" s="14">
        <f>SUM('ANS_RevData (LA)'!AO$30,'ANS_RevData (LA)'!AO$46)</f>
        <v>47516</v>
      </c>
      <c r="AP123" s="14">
        <f>SUM('ANS_RevData (LA)'!AP$30,'ANS_RevData (LA)'!AP$46)</f>
        <v>52286</v>
      </c>
      <c r="AQ123" s="14">
        <f>SUM('ANS_RevData (LA)'!AQ$30,'ANS_RevData (LA)'!AQ$46)</f>
        <v>57506</v>
      </c>
      <c r="AR123" s="47">
        <f>SUM(AF123:AQ123)</f>
        <v>389503</v>
      </c>
      <c r="AS123" s="13"/>
      <c r="AT123" s="14">
        <f>SUM('ANS_RevData (LA)'!AR$30,'ANS_RevData (LA)'!AR$46)</f>
        <v>65374</v>
      </c>
      <c r="AU123" s="14">
        <f>SUM('ANS_RevData (LA)'!AS$30,'ANS_RevData (LA)'!AS$46)</f>
        <v>74202</v>
      </c>
      <c r="AV123" s="14">
        <f>SUM('ANS_RevData (LA)'!AT$30,'ANS_RevData (LA)'!AT$46)</f>
        <v>84209</v>
      </c>
      <c r="AW123" s="14">
        <f>SUM('ANS_RevData (LA)'!AU$30,'ANS_RevData (LA)'!AU$46)</f>
        <v>92591</v>
      </c>
      <c r="AX123" s="14">
        <f>SUM('ANS_RevData (LA)'!AV$30,'ANS_RevData (LA)'!AV$46)</f>
        <v>101864</v>
      </c>
      <c r="AY123" s="14">
        <f>SUM('ANS_RevData (LA)'!AW$30,'ANS_RevData (LA)'!AW$46)</f>
        <v>112061</v>
      </c>
      <c r="AZ123" s="14">
        <f>SUM('ANS_RevData (LA)'!AX$30,'ANS_RevData (LA)'!AX$46)</f>
        <v>118529</v>
      </c>
      <c r="BA123" s="14">
        <f>SUM('ANS_RevData (LA)'!AY$30,'ANS_RevData (LA)'!AY$46)</f>
        <v>123764</v>
      </c>
      <c r="BB123" s="14">
        <f>SUM('ANS_RevData (LA)'!AZ$30,'ANS_RevData (LA)'!AZ$46)</f>
        <v>129221</v>
      </c>
      <c r="BC123" s="14">
        <f>SUM('ANS_RevData (LA)'!BA$30,'ANS_RevData (LA)'!BA$46)</f>
        <v>134923</v>
      </c>
      <c r="BD123" s="14">
        <f>SUM('ANS_RevData (LA)'!BB$30,'ANS_RevData (LA)'!BB$46)</f>
        <v>140871</v>
      </c>
      <c r="BE123" s="14">
        <f>SUM('ANS_RevData (LA)'!BC$30,'ANS_RevData (LA)'!BC$46)</f>
        <v>151542</v>
      </c>
      <c r="BF123" s="47">
        <f>SUM(AT123:BE123)</f>
        <v>1329151</v>
      </c>
      <c r="BG123" s="13"/>
      <c r="BH123" s="14">
        <f>SUM('ANS_RevData (LA)'!BD$30,'ANS_RevData (LA)'!BD$46)</f>
        <v>158220</v>
      </c>
      <c r="BI123" s="14">
        <f>SUM('ANS_RevData (LA)'!BE$30,'ANS_RevData (LA)'!BE$46)</f>
        <v>165197</v>
      </c>
      <c r="BJ123" s="14">
        <f>SUM('ANS_RevData (LA)'!BF$30,'ANS_RevData (LA)'!BF$46)</f>
        <v>172472</v>
      </c>
      <c r="BK123" s="14">
        <f>SUM('ANS_RevData (LA)'!BG$30,'ANS_RevData (LA)'!BG$46)</f>
        <v>180069</v>
      </c>
      <c r="BL123" s="14">
        <f>SUM('ANS_RevData (LA)'!BH$30,'ANS_RevData (LA)'!BH$46)</f>
        <v>188009</v>
      </c>
      <c r="BM123" s="14">
        <f>SUM('ANS_RevData (LA)'!BI$30,'ANS_RevData (LA)'!BI$46)</f>
        <v>196294</v>
      </c>
      <c r="BN123" s="14">
        <f>SUM('ANS_RevData (LA)'!BJ$30,'ANS_RevData (LA)'!BJ$46)</f>
        <v>204947</v>
      </c>
      <c r="BO123" s="14">
        <f>SUM('ANS_RevData (LA)'!BK$30,'ANS_RevData (LA)'!BK$46)</f>
        <v>213989</v>
      </c>
      <c r="BP123" s="14">
        <f>SUM('ANS_RevData (LA)'!BL$30,'ANS_RevData (LA)'!BL$46)</f>
        <v>223421</v>
      </c>
      <c r="BQ123" s="14">
        <f>SUM('ANS_RevData (LA)'!BM$30,'ANS_RevData (LA)'!BM$46)</f>
        <v>233267</v>
      </c>
      <c r="BR123" s="14">
        <f>SUM('ANS_RevData (LA)'!BN$30,'ANS_RevData (LA)'!BN$46)</f>
        <v>243548</v>
      </c>
      <c r="BS123" s="14">
        <f>SUM('ANS_RevData (LA)'!BO$30,'ANS_RevData (LA)'!BO$46)</f>
        <v>254289</v>
      </c>
      <c r="BT123" s="47">
        <f>SUM(BH123:BS123)</f>
        <v>2433722</v>
      </c>
    </row>
    <row r="124" spans="2:72" hidden="1" outlineLevel="1" x14ac:dyDescent="0.25">
      <c r="B124" s="11" t="s">
        <v>36</v>
      </c>
      <c r="D124" s="12">
        <f t="shared" ref="D124:P124" si="157">SUBTOTAL(9,D125:D129)</f>
        <v>28555</v>
      </c>
      <c r="E124" s="12">
        <f t="shared" si="157"/>
        <v>29736</v>
      </c>
      <c r="F124" s="12">
        <f t="shared" si="157"/>
        <v>39470</v>
      </c>
      <c r="G124" s="12">
        <f t="shared" si="157"/>
        <v>42140</v>
      </c>
      <c r="H124" s="12">
        <f t="shared" si="157"/>
        <v>50502</v>
      </c>
      <c r="I124" s="12">
        <f t="shared" si="157"/>
        <v>52800</v>
      </c>
      <c r="J124" s="12">
        <f t="shared" si="157"/>
        <v>55013</v>
      </c>
      <c r="K124" s="12">
        <f t="shared" si="157"/>
        <v>53465</v>
      </c>
      <c r="L124" s="12">
        <f t="shared" si="157"/>
        <v>56340</v>
      </c>
      <c r="M124" s="12">
        <f t="shared" si="157"/>
        <v>68350</v>
      </c>
      <c r="N124" s="12">
        <f t="shared" si="157"/>
        <v>67984</v>
      </c>
      <c r="O124" s="12">
        <f t="shared" si="157"/>
        <v>88163</v>
      </c>
      <c r="P124" s="13">
        <f t="shared" si="157"/>
        <v>632518</v>
      </c>
      <c r="Q124" s="13"/>
      <c r="R124" s="12">
        <f t="shared" ref="R124:AD124" si="158">SUBTOTAL(9,R125:R129)</f>
        <v>78430</v>
      </c>
      <c r="S124" s="12">
        <f t="shared" si="158"/>
        <v>82810</v>
      </c>
      <c r="T124" s="12">
        <f t="shared" si="158"/>
        <v>91379</v>
      </c>
      <c r="U124" s="12">
        <f t="shared" si="158"/>
        <v>83370</v>
      </c>
      <c r="V124" s="12">
        <f t="shared" si="158"/>
        <v>86338</v>
      </c>
      <c r="W124" s="12">
        <f t="shared" si="158"/>
        <v>91749</v>
      </c>
      <c r="X124" s="12">
        <f t="shared" si="158"/>
        <v>97792</v>
      </c>
      <c r="Y124" s="12">
        <f t="shared" si="158"/>
        <v>111882</v>
      </c>
      <c r="Z124" s="12">
        <f t="shared" si="158"/>
        <v>113105</v>
      </c>
      <c r="AA124" s="12">
        <f t="shared" si="158"/>
        <v>114470</v>
      </c>
      <c r="AB124" s="12">
        <f t="shared" si="158"/>
        <v>104693</v>
      </c>
      <c r="AC124" s="12">
        <f t="shared" si="158"/>
        <v>158859</v>
      </c>
      <c r="AD124" s="13">
        <f t="shared" si="158"/>
        <v>1214877</v>
      </c>
      <c r="AE124" s="13"/>
      <c r="AF124" s="12">
        <f t="shared" ref="AF124:AR124" si="159">SUBTOTAL(9,AF125:AF129)</f>
        <v>155485</v>
      </c>
      <c r="AG124" s="12">
        <f t="shared" si="159"/>
        <v>143215</v>
      </c>
      <c r="AH124" s="12">
        <f t="shared" si="159"/>
        <v>202569</v>
      </c>
      <c r="AI124" s="12">
        <f t="shared" si="159"/>
        <v>126534</v>
      </c>
      <c r="AJ124" s="12">
        <f t="shared" si="159"/>
        <v>76039</v>
      </c>
      <c r="AK124" s="14">
        <f t="shared" si="159"/>
        <v>230278</v>
      </c>
      <c r="AL124" s="14">
        <f t="shared" si="159"/>
        <v>254345</v>
      </c>
      <c r="AM124" s="14">
        <f t="shared" si="159"/>
        <v>264613</v>
      </c>
      <c r="AN124" s="14">
        <f t="shared" si="159"/>
        <v>275145</v>
      </c>
      <c r="AO124" s="14">
        <f t="shared" si="159"/>
        <v>286360</v>
      </c>
      <c r="AP124" s="14">
        <f t="shared" si="159"/>
        <v>297798</v>
      </c>
      <c r="AQ124" s="14">
        <f t="shared" si="159"/>
        <v>309998</v>
      </c>
      <c r="AR124" s="47">
        <f t="shared" si="159"/>
        <v>2622379</v>
      </c>
      <c r="AS124" s="13"/>
      <c r="AT124" s="14">
        <f t="shared" ref="AT124:BF124" si="160">SUBTOTAL(9,AT125:AT129)</f>
        <v>325016</v>
      </c>
      <c r="AU124" s="14">
        <f t="shared" si="160"/>
        <v>339672</v>
      </c>
      <c r="AV124" s="14">
        <f t="shared" si="160"/>
        <v>355011</v>
      </c>
      <c r="AW124" s="14">
        <f t="shared" si="160"/>
        <v>369470</v>
      </c>
      <c r="AX124" s="14">
        <f t="shared" si="160"/>
        <v>384327</v>
      </c>
      <c r="AY124" s="14">
        <f t="shared" si="160"/>
        <v>399819</v>
      </c>
      <c r="AZ124" s="14">
        <f t="shared" si="160"/>
        <v>416196</v>
      </c>
      <c r="BA124" s="14">
        <f t="shared" si="160"/>
        <v>433039</v>
      </c>
      <c r="BB124" s="14">
        <f t="shared" si="160"/>
        <v>450454</v>
      </c>
      <c r="BC124" s="14">
        <f t="shared" si="160"/>
        <v>468918</v>
      </c>
      <c r="BD124" s="14">
        <f t="shared" si="160"/>
        <v>487953</v>
      </c>
      <c r="BE124" s="14">
        <f t="shared" si="160"/>
        <v>517207</v>
      </c>
      <c r="BF124" s="47">
        <f t="shared" si="160"/>
        <v>4947082</v>
      </c>
      <c r="BG124" s="13"/>
      <c r="BH124" s="14">
        <f t="shared" ref="BH124:BT124" si="161">SUBTOTAL(9,BH125:BH129)</f>
        <v>538268</v>
      </c>
      <c r="BI124" s="14">
        <f t="shared" si="161"/>
        <v>560190</v>
      </c>
      <c r="BJ124" s="14">
        <f t="shared" si="161"/>
        <v>582996</v>
      </c>
      <c r="BK124" s="14">
        <f t="shared" si="161"/>
        <v>606981</v>
      </c>
      <c r="BL124" s="14">
        <f t="shared" si="161"/>
        <v>631655</v>
      </c>
      <c r="BM124" s="14">
        <f t="shared" si="161"/>
        <v>657495</v>
      </c>
      <c r="BN124" s="14">
        <f t="shared" si="161"/>
        <v>684319</v>
      </c>
      <c r="BO124" s="14">
        <f t="shared" si="161"/>
        <v>712328</v>
      </c>
      <c r="BP124" s="14">
        <f t="shared" si="161"/>
        <v>741590</v>
      </c>
      <c r="BQ124" s="14">
        <f t="shared" si="161"/>
        <v>771982</v>
      </c>
      <c r="BR124" s="14">
        <f t="shared" si="161"/>
        <v>803578</v>
      </c>
      <c r="BS124" s="14">
        <f t="shared" si="161"/>
        <v>836688</v>
      </c>
      <c r="BT124" s="47">
        <f t="shared" si="161"/>
        <v>8128070</v>
      </c>
    </row>
    <row r="125" spans="2:72" s="16" customFormat="1" ht="12.75" hidden="1" outlineLevel="2" x14ac:dyDescent="0.2">
      <c r="B125" s="17" t="s">
        <v>9</v>
      </c>
      <c r="D125" s="18">
        <f>'ANS_RevData (LA)'!D$78</f>
        <v>18420</v>
      </c>
      <c r="E125" s="18">
        <f>'ANS_RevData (LA)'!E$78</f>
        <v>20171</v>
      </c>
      <c r="F125" s="18">
        <f>'ANS_RevData (LA)'!F$78</f>
        <v>25417</v>
      </c>
      <c r="G125" s="18">
        <f>'ANS_RevData (LA)'!G$78</f>
        <v>25557</v>
      </c>
      <c r="H125" s="18">
        <f>'ANS_RevData (LA)'!H$78</f>
        <v>26501</v>
      </c>
      <c r="I125" s="18">
        <f>'ANS_RevData (LA)'!I$78</f>
        <v>24956</v>
      </c>
      <c r="J125" s="18">
        <f>'ANS_RevData (LA)'!J$78</f>
        <v>26422</v>
      </c>
      <c r="K125" s="18">
        <f>'ANS_RevData (LA)'!K$78</f>
        <v>27706</v>
      </c>
      <c r="L125" s="18">
        <f>'ANS_RevData (LA)'!L$78</f>
        <v>24818</v>
      </c>
      <c r="M125" s="18">
        <f>'ANS_RevData (LA)'!M$78</f>
        <v>27152</v>
      </c>
      <c r="N125" s="18">
        <f>'ANS_RevData (LA)'!N$78</f>
        <v>26120</v>
      </c>
      <c r="O125" s="18">
        <f>'ANS_RevData (LA)'!O$78</f>
        <v>31968</v>
      </c>
      <c r="P125" s="19">
        <f t="shared" ref="P125:P131" si="162">SUM(D125:O125)</f>
        <v>305208</v>
      </c>
      <c r="Q125" s="19"/>
      <c r="R125" s="18">
        <f>'ANS_RevData (LA)'!P$78</f>
        <v>27287</v>
      </c>
      <c r="S125" s="18">
        <f>'ANS_RevData (LA)'!Q$78</f>
        <v>27748</v>
      </c>
      <c r="T125" s="18">
        <f>'ANS_RevData (LA)'!R$78</f>
        <v>31031</v>
      </c>
      <c r="U125" s="18">
        <f>'ANS_RevData (LA)'!S$78</f>
        <v>29130</v>
      </c>
      <c r="V125" s="18">
        <f>'ANS_RevData (LA)'!T$78</f>
        <v>28569</v>
      </c>
      <c r="W125" s="18">
        <f>'ANS_RevData (LA)'!U$78</f>
        <v>31924</v>
      </c>
      <c r="X125" s="18">
        <f>'ANS_RevData (LA)'!V$78</f>
        <v>32722</v>
      </c>
      <c r="Y125" s="18">
        <f>'ANS_RevData (LA)'!W$78</f>
        <v>36027</v>
      </c>
      <c r="Z125" s="18">
        <f>'ANS_RevData (LA)'!X$78</f>
        <v>36354</v>
      </c>
      <c r="AA125" s="18">
        <f>'ANS_RevData (LA)'!Y$78</f>
        <v>36024</v>
      </c>
      <c r="AB125" s="18">
        <f>'ANS_RevData (LA)'!Z$78</f>
        <v>31199</v>
      </c>
      <c r="AC125" s="18">
        <f>'ANS_RevData (LA)'!AA$78</f>
        <v>41376</v>
      </c>
      <c r="AD125" s="19">
        <f t="shared" ref="AD125:AD131" si="163">SUM(R125:AC125)</f>
        <v>389391</v>
      </c>
      <c r="AE125" s="19"/>
      <c r="AF125" s="18">
        <f>'ANS_RevData (LA)'!AF$78</f>
        <v>35074</v>
      </c>
      <c r="AG125" s="18">
        <f>'ANS_RevData (LA)'!AG$78</f>
        <v>31520</v>
      </c>
      <c r="AH125" s="18">
        <f>'ANS_RevData (LA)'!AH$78</f>
        <v>42495</v>
      </c>
      <c r="AI125" s="18">
        <f>'ANS_RevData (LA)'!AI$78</f>
        <v>24807</v>
      </c>
      <c r="AJ125" s="18">
        <f>'ANS_RevData (LA)'!AJ$78</f>
        <v>15264</v>
      </c>
      <c r="AK125" s="20">
        <f>'ANS_RevData (LA)'!AK$78</f>
        <v>42613</v>
      </c>
      <c r="AL125" s="20">
        <f>'ANS_RevData (LA)'!AL$78</f>
        <v>46170</v>
      </c>
      <c r="AM125" s="20">
        <f>'ANS_RevData (LA)'!AM$78</f>
        <v>47790</v>
      </c>
      <c r="AN125" s="20">
        <f>'ANS_RevData (LA)'!AN$78</f>
        <v>49455</v>
      </c>
      <c r="AO125" s="20">
        <f>'ANS_RevData (LA)'!AO$78</f>
        <v>51210</v>
      </c>
      <c r="AP125" s="20">
        <f>'ANS_RevData (LA)'!AP$78</f>
        <v>52965</v>
      </c>
      <c r="AQ125" s="20">
        <f>'ANS_RevData (LA)'!AQ$78</f>
        <v>54855</v>
      </c>
      <c r="AR125" s="48">
        <f t="shared" ref="AR125:AR131" si="164">SUM(AF125:AQ125)</f>
        <v>494218</v>
      </c>
      <c r="AS125" s="19"/>
      <c r="AT125" s="20">
        <f>'ANS_RevData (LA)'!AR$78</f>
        <v>58052</v>
      </c>
      <c r="AU125" s="20">
        <f>'ANS_RevData (LA)'!AS$78</f>
        <v>61382</v>
      </c>
      <c r="AV125" s="20">
        <f>'ANS_RevData (LA)'!AT$78</f>
        <v>64848</v>
      </c>
      <c r="AW125" s="20">
        <f>'ANS_RevData (LA)'!AU$78</f>
        <v>67152</v>
      </c>
      <c r="AX125" s="20">
        <f>'ANS_RevData (LA)'!AV$78</f>
        <v>69504</v>
      </c>
      <c r="AY125" s="20">
        <f>'ANS_RevData (LA)'!AW$78</f>
        <v>71952</v>
      </c>
      <c r="AZ125" s="20">
        <f>'ANS_RevData (LA)'!AX$78</f>
        <v>74496</v>
      </c>
      <c r="BA125" s="20">
        <f>'ANS_RevData (LA)'!AY$78</f>
        <v>77088</v>
      </c>
      <c r="BB125" s="20">
        <f>'ANS_RevData (LA)'!AZ$78</f>
        <v>79728</v>
      </c>
      <c r="BC125" s="20">
        <f>'ANS_RevData (LA)'!BA$78</f>
        <v>82560</v>
      </c>
      <c r="BD125" s="20">
        <f>'ANS_RevData (LA)'!BB$78</f>
        <v>85440</v>
      </c>
      <c r="BE125" s="20">
        <f>'ANS_RevData (LA)'!BC$78</f>
        <v>90307</v>
      </c>
      <c r="BF125" s="48">
        <f t="shared" ref="BF125:BF131" si="165">SUM(AT125:BE125)</f>
        <v>882509</v>
      </c>
      <c r="BG125" s="19"/>
      <c r="BH125" s="20">
        <f>'ANS_RevData (LA)'!BD$78</f>
        <v>93443</v>
      </c>
      <c r="BI125" s="20">
        <f>'ANS_RevData (LA)'!BE$78</f>
        <v>96726</v>
      </c>
      <c r="BJ125" s="20">
        <f>'ANS_RevData (LA)'!BF$78</f>
        <v>100107</v>
      </c>
      <c r="BK125" s="20">
        <f>'ANS_RevData (LA)'!BG$78</f>
        <v>103635</v>
      </c>
      <c r="BL125" s="20">
        <f>'ANS_RevData (LA)'!BH$78</f>
        <v>107261</v>
      </c>
      <c r="BM125" s="20">
        <f>'ANS_RevData (LA)'!BI$78</f>
        <v>110985</v>
      </c>
      <c r="BN125" s="20">
        <f>'ANS_RevData (LA)'!BJ$78</f>
        <v>114905</v>
      </c>
      <c r="BO125" s="20">
        <f>'ANS_RevData (LA)'!BK$78</f>
        <v>118923</v>
      </c>
      <c r="BP125" s="20">
        <f>'ANS_RevData (LA)'!BL$78</f>
        <v>123088</v>
      </c>
      <c r="BQ125" s="20">
        <f>'ANS_RevData (LA)'!BM$78</f>
        <v>127400</v>
      </c>
      <c r="BR125" s="20">
        <f>'ANS_RevData (LA)'!BN$78</f>
        <v>131810</v>
      </c>
      <c r="BS125" s="20">
        <f>'ANS_RevData (LA)'!BO$78</f>
        <v>136465</v>
      </c>
      <c r="BT125" s="48">
        <f t="shared" ref="BT125:BT131" si="166">SUM(BH125:BS125)</f>
        <v>1364748</v>
      </c>
    </row>
    <row r="126" spans="2:72" s="16" customFormat="1" ht="12.75" hidden="1" outlineLevel="2" x14ac:dyDescent="0.2">
      <c r="B126" s="17" t="s">
        <v>10</v>
      </c>
      <c r="D126" s="18">
        <f>'ANS_RevData (LA)'!D$94</f>
        <v>10127</v>
      </c>
      <c r="E126" s="18">
        <f>'ANS_RevData (LA)'!E$94</f>
        <v>9563</v>
      </c>
      <c r="F126" s="18">
        <f>'ANS_RevData (LA)'!F$94</f>
        <v>14051</v>
      </c>
      <c r="G126" s="18">
        <f>'ANS_RevData (LA)'!G$94</f>
        <v>16581</v>
      </c>
      <c r="H126" s="18">
        <f>'ANS_RevData (LA)'!H$94</f>
        <v>23997</v>
      </c>
      <c r="I126" s="18">
        <f>'ANS_RevData (LA)'!I$94</f>
        <v>27838</v>
      </c>
      <c r="J126" s="18">
        <f>'ANS_RevData (LA)'!J$94</f>
        <v>28494</v>
      </c>
      <c r="K126" s="18">
        <f>'ANS_RevData (LA)'!K$94</f>
        <v>24805</v>
      </c>
      <c r="L126" s="18">
        <f>'ANS_RevData (LA)'!L$94</f>
        <v>27997</v>
      </c>
      <c r="M126" s="18">
        <f>'ANS_RevData (LA)'!M$94</f>
        <v>37652</v>
      </c>
      <c r="N126" s="18">
        <f>'ANS_RevData (LA)'!N$94</f>
        <v>37695</v>
      </c>
      <c r="O126" s="18">
        <f>'ANS_RevData (LA)'!O$94</f>
        <v>52722</v>
      </c>
      <c r="P126" s="19">
        <f t="shared" si="162"/>
        <v>311522</v>
      </c>
      <c r="Q126" s="19"/>
      <c r="R126" s="18">
        <f>'ANS_RevData (LA)'!P$94</f>
        <v>46303</v>
      </c>
      <c r="S126" s="18">
        <f>'ANS_RevData (LA)'!Q$94</f>
        <v>49059</v>
      </c>
      <c r="T126" s="18">
        <f>'ANS_RevData (LA)'!R$94</f>
        <v>52789</v>
      </c>
      <c r="U126" s="18">
        <f>'ANS_RevData (LA)'!S$94</f>
        <v>47074</v>
      </c>
      <c r="V126" s="18">
        <f>'ANS_RevData (LA)'!T$94</f>
        <v>52249</v>
      </c>
      <c r="W126" s="18">
        <f>'ANS_RevData (LA)'!U$94</f>
        <v>57425</v>
      </c>
      <c r="X126" s="18">
        <f>'ANS_RevData (LA)'!V$94</f>
        <v>62154</v>
      </c>
      <c r="Y126" s="18">
        <f>'ANS_RevData (LA)'!W$94</f>
        <v>70370</v>
      </c>
      <c r="Z126" s="18">
        <f>'ANS_RevData (LA)'!X$94</f>
        <v>68308</v>
      </c>
      <c r="AA126" s="18">
        <f>'ANS_RevData (LA)'!Y$94</f>
        <v>70133</v>
      </c>
      <c r="AB126" s="18">
        <f>'ANS_RevData (LA)'!Z$94</f>
        <v>65477</v>
      </c>
      <c r="AC126" s="18">
        <f>'ANS_RevData (LA)'!AA$94</f>
        <v>109236</v>
      </c>
      <c r="AD126" s="19">
        <f t="shared" si="163"/>
        <v>750577</v>
      </c>
      <c r="AE126" s="19"/>
      <c r="AF126" s="18">
        <f>'ANS_RevData (LA)'!AF$94</f>
        <v>112463</v>
      </c>
      <c r="AG126" s="18">
        <f>'ANS_RevData (LA)'!AG$94</f>
        <v>104088</v>
      </c>
      <c r="AH126" s="18">
        <f>'ANS_RevData (LA)'!AH$94</f>
        <v>149741</v>
      </c>
      <c r="AI126" s="18">
        <f>'ANS_RevData (LA)'!AI$94</f>
        <v>92676</v>
      </c>
      <c r="AJ126" s="18">
        <f>'ANS_RevData (LA)'!AJ$94</f>
        <v>54542</v>
      </c>
      <c r="AK126" s="20">
        <f>'ANS_RevData (LA)'!AK$94</f>
        <v>170676</v>
      </c>
      <c r="AL126" s="20">
        <f>'ANS_RevData (LA)'!AL$94</f>
        <v>188300</v>
      </c>
      <c r="AM126" s="20">
        <f>'ANS_RevData (LA)'!AM$94</f>
        <v>195860</v>
      </c>
      <c r="AN126" s="20">
        <f>'ANS_RevData (LA)'!AN$94</f>
        <v>203560</v>
      </c>
      <c r="AO126" s="20">
        <f>'ANS_RevData (LA)'!AO$94</f>
        <v>211820</v>
      </c>
      <c r="AP126" s="20">
        <f>'ANS_RevData (LA)'!AP$94</f>
        <v>220220</v>
      </c>
      <c r="AQ126" s="20">
        <f>'ANS_RevData (LA)'!AQ$94</f>
        <v>229180</v>
      </c>
      <c r="AR126" s="48">
        <f t="shared" si="164"/>
        <v>1933126</v>
      </c>
      <c r="AS126" s="19"/>
      <c r="AT126" s="20">
        <f>'ANS_RevData (LA)'!AR$94</f>
        <v>238280</v>
      </c>
      <c r="AU126" s="20">
        <f>'ANS_RevData (LA)'!AS$94</f>
        <v>247800</v>
      </c>
      <c r="AV126" s="20">
        <f>'ANS_RevData (LA)'!AT$94</f>
        <v>257740</v>
      </c>
      <c r="AW126" s="20">
        <f>'ANS_RevData (LA)'!AU$94</f>
        <v>268100</v>
      </c>
      <c r="AX126" s="20">
        <f>'ANS_RevData (LA)'!AV$94</f>
        <v>278740</v>
      </c>
      <c r="AY126" s="20">
        <f>'ANS_RevData (LA)'!AW$94</f>
        <v>289800</v>
      </c>
      <c r="AZ126" s="20">
        <f>'ANS_RevData (LA)'!AX$94</f>
        <v>301560</v>
      </c>
      <c r="BA126" s="20">
        <f>'ANS_RevData (LA)'!AY$94</f>
        <v>313600</v>
      </c>
      <c r="BB126" s="20">
        <f>'ANS_RevData (LA)'!AZ$94</f>
        <v>326060</v>
      </c>
      <c r="BC126" s="20">
        <f>'ANS_RevData (LA)'!BA$94</f>
        <v>339220</v>
      </c>
      <c r="BD126" s="20">
        <f>'ANS_RevData (LA)'!BB$94</f>
        <v>352800</v>
      </c>
      <c r="BE126" s="20">
        <f>'ANS_RevData (LA)'!BC$94</f>
        <v>372182</v>
      </c>
      <c r="BF126" s="48">
        <f t="shared" si="165"/>
        <v>3585882</v>
      </c>
      <c r="BG126" s="19"/>
      <c r="BH126" s="20">
        <f>'ANS_RevData (LA)'!BD$94</f>
        <v>387092</v>
      </c>
      <c r="BI126" s="20">
        <f>'ANS_RevData (LA)'!BE$94</f>
        <v>402570</v>
      </c>
      <c r="BJ126" s="20">
        <f>'ANS_RevData (LA)'!BF$94</f>
        <v>418616</v>
      </c>
      <c r="BK126" s="20">
        <f>'ANS_RevData (LA)'!BG$94</f>
        <v>435514</v>
      </c>
      <c r="BL126" s="20">
        <f>'ANS_RevData (LA)'!BH$94</f>
        <v>452838</v>
      </c>
      <c r="BM126" s="20">
        <f>'ANS_RevData (LA)'!BI$94</f>
        <v>471014</v>
      </c>
      <c r="BN126" s="20">
        <f>'ANS_RevData (LA)'!BJ$94</f>
        <v>489758</v>
      </c>
      <c r="BO126" s="20">
        <f>'ANS_RevData (LA)'!BK$94</f>
        <v>509354</v>
      </c>
      <c r="BP126" s="20">
        <f>'ANS_RevData (LA)'!BL$94</f>
        <v>529802</v>
      </c>
      <c r="BQ126" s="20">
        <f>'ANS_RevData (LA)'!BM$94</f>
        <v>550960</v>
      </c>
      <c r="BR126" s="20">
        <f>'ANS_RevData (LA)'!BN$94</f>
        <v>572970</v>
      </c>
      <c r="BS126" s="20">
        <f>'ANS_RevData (LA)'!BO$94</f>
        <v>595974</v>
      </c>
      <c r="BT126" s="48">
        <f t="shared" si="166"/>
        <v>5816462</v>
      </c>
    </row>
    <row r="127" spans="2:72" s="16" customFormat="1" ht="12.75" hidden="1" outlineLevel="2" x14ac:dyDescent="0.2">
      <c r="B127" s="17" t="s">
        <v>11</v>
      </c>
      <c r="D127" s="18">
        <f>'ANS_RevData (LA)'!D$110</f>
        <v>0</v>
      </c>
      <c r="E127" s="18">
        <f>'ANS_RevData (LA)'!E$110</f>
        <v>0</v>
      </c>
      <c r="F127" s="18">
        <f>'ANS_RevData (LA)'!F$110</f>
        <v>0</v>
      </c>
      <c r="G127" s="18">
        <f>'ANS_RevData (LA)'!G$110</f>
        <v>0</v>
      </c>
      <c r="H127" s="18">
        <f>'ANS_RevData (LA)'!H$110</f>
        <v>0</v>
      </c>
      <c r="I127" s="18">
        <f>'ANS_RevData (LA)'!I$110</f>
        <v>0</v>
      </c>
      <c r="J127" s="18">
        <f>'ANS_RevData (LA)'!J$110</f>
        <v>0</v>
      </c>
      <c r="K127" s="18">
        <f>'ANS_RevData (LA)'!K$110</f>
        <v>0</v>
      </c>
      <c r="L127" s="18">
        <f>'ANS_RevData (LA)'!L$110</f>
        <v>0</v>
      </c>
      <c r="M127" s="18">
        <f>'ANS_RevData (LA)'!M$110</f>
        <v>0</v>
      </c>
      <c r="N127" s="18">
        <f>'ANS_RevData (LA)'!N$110</f>
        <v>0</v>
      </c>
      <c r="O127" s="18">
        <f>'ANS_RevData (LA)'!O$110</f>
        <v>0</v>
      </c>
      <c r="P127" s="19">
        <f t="shared" si="162"/>
        <v>0</v>
      </c>
      <c r="Q127" s="19"/>
      <c r="R127" s="18">
        <f>'ANS_RevData (LA)'!P$110</f>
        <v>0</v>
      </c>
      <c r="S127" s="18">
        <f>'ANS_RevData (LA)'!Q$110</f>
        <v>0</v>
      </c>
      <c r="T127" s="18">
        <f>'ANS_RevData (LA)'!R$110</f>
        <v>0</v>
      </c>
      <c r="U127" s="18">
        <f>'ANS_RevData (LA)'!S$110</f>
        <v>0</v>
      </c>
      <c r="V127" s="18">
        <f>'ANS_RevData (LA)'!T$110</f>
        <v>0</v>
      </c>
      <c r="W127" s="18">
        <f>'ANS_RevData (LA)'!U$110</f>
        <v>0</v>
      </c>
      <c r="X127" s="18">
        <f>'ANS_RevData (LA)'!V$110</f>
        <v>32</v>
      </c>
      <c r="Y127" s="18">
        <f>'ANS_RevData (LA)'!W$110</f>
        <v>1981</v>
      </c>
      <c r="Z127" s="18">
        <f>'ANS_RevData (LA)'!X$110</f>
        <v>3269</v>
      </c>
      <c r="AA127" s="18">
        <f>'ANS_RevData (LA)'!Y$110</f>
        <v>3631</v>
      </c>
      <c r="AB127" s="18">
        <f>'ANS_RevData (LA)'!Z$110</f>
        <v>3267</v>
      </c>
      <c r="AC127" s="18">
        <f>'ANS_RevData (LA)'!AA$110</f>
        <v>5276</v>
      </c>
      <c r="AD127" s="19">
        <f t="shared" si="163"/>
        <v>17456</v>
      </c>
      <c r="AE127" s="19"/>
      <c r="AF127" s="18">
        <f>'ANS_RevData (LA)'!AF$110</f>
        <v>4755</v>
      </c>
      <c r="AG127" s="18">
        <f>'ANS_RevData (LA)'!AG$110</f>
        <v>4478</v>
      </c>
      <c r="AH127" s="18">
        <f>'ANS_RevData (LA)'!AH$110</f>
        <v>6959</v>
      </c>
      <c r="AI127" s="18">
        <f>'ANS_RevData (LA)'!AI$110</f>
        <v>5824</v>
      </c>
      <c r="AJ127" s="18">
        <f>'ANS_RevData (LA)'!AJ$110</f>
        <v>4024</v>
      </c>
      <c r="AK127" s="20">
        <f>'ANS_RevData (LA)'!AK$110</f>
        <v>9006</v>
      </c>
      <c r="AL127" s="20">
        <f>'ANS_RevData (LA)'!AL$110</f>
        <v>10320</v>
      </c>
      <c r="AM127" s="20">
        <f>'ANS_RevData (LA)'!AM$110</f>
        <v>10830</v>
      </c>
      <c r="AN127" s="20">
        <f>'ANS_RevData (LA)'!AN$110</f>
        <v>11385</v>
      </c>
      <c r="AO127" s="20">
        <f>'ANS_RevData (LA)'!AO$110</f>
        <v>11955</v>
      </c>
      <c r="AP127" s="20">
        <f>'ANS_RevData (LA)'!AP$110</f>
        <v>12555</v>
      </c>
      <c r="AQ127" s="20">
        <f>'ANS_RevData (LA)'!AQ$110</f>
        <v>13170</v>
      </c>
      <c r="AR127" s="48">
        <f t="shared" si="164"/>
        <v>105261</v>
      </c>
      <c r="AS127" s="19"/>
      <c r="AT127" s="20">
        <f>'ANS_RevData (LA)'!AR$110</f>
        <v>14752</v>
      </c>
      <c r="AU127" s="20">
        <f>'ANS_RevData (LA)'!AS$110</f>
        <v>15730</v>
      </c>
      <c r="AV127" s="20">
        <f>'ANS_RevData (LA)'!AT$110</f>
        <v>16781</v>
      </c>
      <c r="AW127" s="20">
        <f>'ANS_RevData (LA)'!AU$110</f>
        <v>17622</v>
      </c>
      <c r="AX127" s="20">
        <f>'ANS_RevData (LA)'!AV$110</f>
        <v>18497</v>
      </c>
      <c r="AY127" s="20">
        <f>'ANS_RevData (LA)'!AW$110</f>
        <v>19437</v>
      </c>
      <c r="AZ127" s="20">
        <f>'ANS_RevData (LA)'!AX$110</f>
        <v>20394</v>
      </c>
      <c r="BA127" s="20">
        <f>'ANS_RevData (LA)'!AY$110</f>
        <v>21417</v>
      </c>
      <c r="BB127" s="20">
        <f>'ANS_RevData (LA)'!AZ$110</f>
        <v>22490</v>
      </c>
      <c r="BC127" s="20">
        <f>'ANS_RevData (LA)'!BA$110</f>
        <v>23612</v>
      </c>
      <c r="BD127" s="20">
        <f>'ANS_RevData (LA)'!BB$110</f>
        <v>24783</v>
      </c>
      <c r="BE127" s="20">
        <f>'ANS_RevData (LA)'!BC$110</f>
        <v>26826</v>
      </c>
      <c r="BF127" s="48">
        <f t="shared" si="165"/>
        <v>242341</v>
      </c>
      <c r="BG127" s="19"/>
      <c r="BH127" s="20">
        <f>'ANS_RevData (LA)'!BD$110</f>
        <v>28169</v>
      </c>
      <c r="BI127" s="20">
        <f>'ANS_RevData (LA)'!BE$110</f>
        <v>29563</v>
      </c>
      <c r="BJ127" s="20">
        <f>'ANS_RevData (LA)'!BF$110</f>
        <v>31042</v>
      </c>
      <c r="BK127" s="20">
        <f>'ANS_RevData (LA)'!BG$110</f>
        <v>32606</v>
      </c>
      <c r="BL127" s="20">
        <f>'ANS_RevData (LA)'!BH$110</f>
        <v>34221</v>
      </c>
      <c r="BM127" s="20">
        <f>'ANS_RevData (LA)'!BI$110</f>
        <v>35938</v>
      </c>
      <c r="BN127" s="20">
        <f>'ANS_RevData (LA)'!BJ$110</f>
        <v>37723</v>
      </c>
      <c r="BO127" s="20">
        <f>'ANS_RevData (LA)'!BK$110</f>
        <v>39610</v>
      </c>
      <c r="BP127" s="20">
        <f>'ANS_RevData (LA)'!BL$110</f>
        <v>41599</v>
      </c>
      <c r="BQ127" s="20">
        <f>'ANS_RevData (LA)'!BM$110</f>
        <v>43690</v>
      </c>
      <c r="BR127" s="20">
        <f>'ANS_RevData (LA)'!BN$110</f>
        <v>45883</v>
      </c>
      <c r="BS127" s="20">
        <f>'ANS_RevData (LA)'!BO$110</f>
        <v>48161</v>
      </c>
      <c r="BT127" s="48">
        <f t="shared" si="166"/>
        <v>448205</v>
      </c>
    </row>
    <row r="128" spans="2:72" s="16" customFormat="1" ht="12.75" hidden="1" outlineLevel="3" x14ac:dyDescent="0.2">
      <c r="B128" s="17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9">
        <f t="shared" si="162"/>
        <v>0</v>
      </c>
      <c r="Q128" s="19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9">
        <f t="shared" si="163"/>
        <v>0</v>
      </c>
      <c r="AE128" s="19"/>
      <c r="AF128" s="18"/>
      <c r="AG128" s="18"/>
      <c r="AH128" s="18"/>
      <c r="AI128" s="18"/>
      <c r="AJ128" s="18"/>
      <c r="AK128" s="20"/>
      <c r="AL128" s="20"/>
      <c r="AM128" s="20"/>
      <c r="AN128" s="20"/>
      <c r="AO128" s="20"/>
      <c r="AP128" s="20"/>
      <c r="AQ128" s="20"/>
      <c r="AR128" s="48">
        <f t="shared" si="164"/>
        <v>0</v>
      </c>
      <c r="AS128" s="19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48">
        <f t="shared" si="165"/>
        <v>0</v>
      </c>
      <c r="BG128" s="19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/>
      <c r="BT128" s="48">
        <f t="shared" si="166"/>
        <v>0</v>
      </c>
    </row>
    <row r="129" spans="2:72" s="16" customFormat="1" ht="12.75" hidden="1" outlineLevel="2" collapsed="1" x14ac:dyDescent="0.2">
      <c r="B129" s="17" t="s">
        <v>18</v>
      </c>
      <c r="D129" s="18">
        <f>'ANS_RevData (LA)'!D$126</f>
        <v>8</v>
      </c>
      <c r="E129" s="18">
        <f>'ANS_RevData (LA)'!E$126</f>
        <v>2</v>
      </c>
      <c r="F129" s="18">
        <f>'ANS_RevData (LA)'!F$126</f>
        <v>2</v>
      </c>
      <c r="G129" s="18">
        <f>'ANS_RevData (LA)'!G$126</f>
        <v>2</v>
      </c>
      <c r="H129" s="18">
        <f>'ANS_RevData (LA)'!H$126</f>
        <v>4</v>
      </c>
      <c r="I129" s="18">
        <f>'ANS_RevData (LA)'!I$126</f>
        <v>6</v>
      </c>
      <c r="J129" s="18">
        <f>'ANS_RevData (LA)'!J$126</f>
        <v>97</v>
      </c>
      <c r="K129" s="18">
        <f>'ANS_RevData (LA)'!K$126</f>
        <v>954</v>
      </c>
      <c r="L129" s="18">
        <f>'ANS_RevData (LA)'!L$126</f>
        <v>3525</v>
      </c>
      <c r="M129" s="18">
        <f>'ANS_RevData (LA)'!M$126</f>
        <v>3546</v>
      </c>
      <c r="N129" s="18">
        <f>'ANS_RevData (LA)'!N$126</f>
        <v>4169</v>
      </c>
      <c r="O129" s="18">
        <f>'ANS_RevData (LA)'!O$126</f>
        <v>3473</v>
      </c>
      <c r="P129" s="19">
        <f t="shared" si="162"/>
        <v>15788</v>
      </c>
      <c r="Q129" s="19"/>
      <c r="R129" s="18">
        <f>'ANS_RevData (LA)'!P$126</f>
        <v>4840</v>
      </c>
      <c r="S129" s="18">
        <f>'ANS_RevData (LA)'!Q$126</f>
        <v>6003</v>
      </c>
      <c r="T129" s="18">
        <f>'ANS_RevData (LA)'!R$126</f>
        <v>7559</v>
      </c>
      <c r="U129" s="18">
        <f>'ANS_RevData (LA)'!S$126</f>
        <v>7166</v>
      </c>
      <c r="V129" s="18">
        <f>'ANS_RevData (LA)'!T$126</f>
        <v>5520</v>
      </c>
      <c r="W129" s="18">
        <f>'ANS_RevData (LA)'!U$126</f>
        <v>2400</v>
      </c>
      <c r="X129" s="18">
        <f>'ANS_RevData (LA)'!V$126</f>
        <v>2884</v>
      </c>
      <c r="Y129" s="18">
        <f>'ANS_RevData (LA)'!W$126</f>
        <v>3504</v>
      </c>
      <c r="Z129" s="18">
        <f>'ANS_RevData (LA)'!X$126</f>
        <v>5174</v>
      </c>
      <c r="AA129" s="18">
        <f>'ANS_RevData (LA)'!Y$126</f>
        <v>4682</v>
      </c>
      <c r="AB129" s="18">
        <f>'ANS_RevData (LA)'!Z$126</f>
        <v>4750</v>
      </c>
      <c r="AC129" s="18">
        <f>'ANS_RevData (LA)'!AA$126</f>
        <v>2971</v>
      </c>
      <c r="AD129" s="19">
        <f t="shared" si="163"/>
        <v>57453</v>
      </c>
      <c r="AE129" s="19"/>
      <c r="AF129" s="18">
        <f>'ANS_RevData (LA)'!AF$126</f>
        <v>3193</v>
      </c>
      <c r="AG129" s="18">
        <f>'ANS_RevData (LA)'!AG$126</f>
        <v>3129</v>
      </c>
      <c r="AH129" s="18">
        <f>'ANS_RevData (LA)'!AH$126</f>
        <v>3374</v>
      </c>
      <c r="AI129" s="18">
        <f>'ANS_RevData (LA)'!AI$126</f>
        <v>3227</v>
      </c>
      <c r="AJ129" s="18">
        <f>'ANS_RevData (LA)'!AJ$126</f>
        <v>2209</v>
      </c>
      <c r="AK129" s="20">
        <f>'ANS_RevData (LA)'!AK$126</f>
        <v>7983</v>
      </c>
      <c r="AL129" s="20">
        <f>'ANS_RevData (LA)'!AL$126</f>
        <v>9555</v>
      </c>
      <c r="AM129" s="20">
        <f>'ANS_RevData (LA)'!AM$126</f>
        <v>10133</v>
      </c>
      <c r="AN129" s="20">
        <f>'ANS_RevData (LA)'!AN$126</f>
        <v>10745</v>
      </c>
      <c r="AO129" s="20">
        <f>'ANS_RevData (LA)'!AO$126</f>
        <v>11375</v>
      </c>
      <c r="AP129" s="20">
        <f>'ANS_RevData (LA)'!AP$126</f>
        <v>12058</v>
      </c>
      <c r="AQ129" s="20">
        <f>'ANS_RevData (LA)'!AQ$126</f>
        <v>12793</v>
      </c>
      <c r="AR129" s="48">
        <f t="shared" si="164"/>
        <v>89774</v>
      </c>
      <c r="AS129" s="19"/>
      <c r="AT129" s="20">
        <f>'ANS_RevData (LA)'!AR$126</f>
        <v>13932</v>
      </c>
      <c r="AU129" s="20">
        <f>'ANS_RevData (LA)'!AS$126</f>
        <v>14760</v>
      </c>
      <c r="AV129" s="20">
        <f>'ANS_RevData (LA)'!AT$126</f>
        <v>15642</v>
      </c>
      <c r="AW129" s="20">
        <f>'ANS_RevData (LA)'!AU$126</f>
        <v>16596</v>
      </c>
      <c r="AX129" s="20">
        <f>'ANS_RevData (LA)'!AV$126</f>
        <v>17586</v>
      </c>
      <c r="AY129" s="20">
        <f>'ANS_RevData (LA)'!AW$126</f>
        <v>18630</v>
      </c>
      <c r="AZ129" s="20">
        <f>'ANS_RevData (LA)'!AX$126</f>
        <v>19746</v>
      </c>
      <c r="BA129" s="20">
        <f>'ANS_RevData (LA)'!AY$126</f>
        <v>20934</v>
      </c>
      <c r="BB129" s="20">
        <f>'ANS_RevData (LA)'!AZ$126</f>
        <v>22176</v>
      </c>
      <c r="BC129" s="20">
        <f>'ANS_RevData (LA)'!BA$126</f>
        <v>23526</v>
      </c>
      <c r="BD129" s="20">
        <f>'ANS_RevData (LA)'!BB$126</f>
        <v>24930</v>
      </c>
      <c r="BE129" s="20">
        <f>'ANS_RevData (LA)'!BC$126</f>
        <v>27892</v>
      </c>
      <c r="BF129" s="48">
        <f t="shared" si="165"/>
        <v>236350</v>
      </c>
      <c r="BG129" s="19"/>
      <c r="BH129" s="20">
        <f>'ANS_RevData (LA)'!BD$126</f>
        <v>29564</v>
      </c>
      <c r="BI129" s="20">
        <f>'ANS_RevData (LA)'!BE$126</f>
        <v>31331</v>
      </c>
      <c r="BJ129" s="20">
        <f>'ANS_RevData (LA)'!BF$126</f>
        <v>33231</v>
      </c>
      <c r="BK129" s="20">
        <f>'ANS_RevData (LA)'!BG$126</f>
        <v>35226</v>
      </c>
      <c r="BL129" s="20">
        <f>'ANS_RevData (LA)'!BH$126</f>
        <v>37335</v>
      </c>
      <c r="BM129" s="20">
        <f>'ANS_RevData (LA)'!BI$126</f>
        <v>39558</v>
      </c>
      <c r="BN129" s="20">
        <f>'ANS_RevData (LA)'!BJ$126</f>
        <v>41933</v>
      </c>
      <c r="BO129" s="20">
        <f>'ANS_RevData (LA)'!BK$126</f>
        <v>44441</v>
      </c>
      <c r="BP129" s="20">
        <f>'ANS_RevData (LA)'!BL$126</f>
        <v>47101</v>
      </c>
      <c r="BQ129" s="20">
        <f>'ANS_RevData (LA)'!BM$126</f>
        <v>49932</v>
      </c>
      <c r="BR129" s="20">
        <f>'ANS_RevData (LA)'!BN$126</f>
        <v>52915</v>
      </c>
      <c r="BS129" s="20">
        <f>'ANS_RevData (LA)'!BO$126</f>
        <v>56088</v>
      </c>
      <c r="BT129" s="48">
        <f t="shared" si="166"/>
        <v>498655</v>
      </c>
    </row>
    <row r="130" spans="2:72" hidden="1" outlineLevel="1" collapsed="1" x14ac:dyDescent="0.25">
      <c r="B130" s="11" t="s">
        <v>37</v>
      </c>
      <c r="D130" s="12">
        <f>'ANS_RevData (LA)'!D$142</f>
        <v>5461</v>
      </c>
      <c r="E130" s="12">
        <f>'ANS_RevData (LA)'!E$142</f>
        <v>5647</v>
      </c>
      <c r="F130" s="12">
        <f>'ANS_RevData (LA)'!F$142</f>
        <v>7138</v>
      </c>
      <c r="G130" s="12">
        <f>'ANS_RevData (LA)'!G$142</f>
        <v>7331</v>
      </c>
      <c r="H130" s="12">
        <f>'ANS_RevData (LA)'!H$142</f>
        <v>10180</v>
      </c>
      <c r="I130" s="12">
        <f>'ANS_RevData (LA)'!I$142</f>
        <v>8905</v>
      </c>
      <c r="J130" s="12">
        <f>'ANS_RevData (LA)'!J$142</f>
        <v>10634</v>
      </c>
      <c r="K130" s="12">
        <f>'ANS_RevData (LA)'!K$142</f>
        <v>11424</v>
      </c>
      <c r="L130" s="12">
        <f>'ANS_RevData (LA)'!L$142</f>
        <v>12204</v>
      </c>
      <c r="M130" s="12">
        <f>'ANS_RevData (LA)'!M$142</f>
        <v>13687</v>
      </c>
      <c r="N130" s="12">
        <f>'ANS_RevData (LA)'!N$142</f>
        <v>13581</v>
      </c>
      <c r="O130" s="12">
        <f>'ANS_RevData (LA)'!O$142</f>
        <v>14918</v>
      </c>
      <c r="P130" s="13">
        <f t="shared" si="162"/>
        <v>121110</v>
      </c>
      <c r="Q130" s="13"/>
      <c r="R130" s="12">
        <f>'ANS_RevData (LA)'!P$142</f>
        <v>21521</v>
      </c>
      <c r="S130" s="12">
        <f>'ANS_RevData (LA)'!Q$142</f>
        <v>25026</v>
      </c>
      <c r="T130" s="12">
        <f>'ANS_RevData (LA)'!R$142</f>
        <v>24275</v>
      </c>
      <c r="U130" s="12">
        <f>'ANS_RevData (LA)'!S$142</f>
        <v>26149</v>
      </c>
      <c r="V130" s="12">
        <f>'ANS_RevData (LA)'!T$142</f>
        <v>24665</v>
      </c>
      <c r="W130" s="12">
        <f>'ANS_RevData (LA)'!U$142</f>
        <v>24850</v>
      </c>
      <c r="X130" s="12">
        <f>'ANS_RevData (LA)'!V$142</f>
        <v>29709</v>
      </c>
      <c r="Y130" s="12">
        <f>'ANS_RevData (LA)'!W$142</f>
        <v>32244</v>
      </c>
      <c r="Z130" s="12">
        <f>'ANS_RevData (LA)'!X$142</f>
        <v>34614</v>
      </c>
      <c r="AA130" s="12">
        <f>'ANS_RevData (LA)'!Y$142</f>
        <v>35242</v>
      </c>
      <c r="AB130" s="12">
        <f>'ANS_RevData (LA)'!Z$142</f>
        <v>31641</v>
      </c>
      <c r="AC130" s="12">
        <f>'ANS_RevData (LA)'!AA$142</f>
        <v>34549</v>
      </c>
      <c r="AD130" s="13">
        <f t="shared" si="163"/>
        <v>344485</v>
      </c>
      <c r="AE130" s="13"/>
      <c r="AF130" s="12">
        <f>'ANS_RevData (LA)'!AF$142</f>
        <v>29985</v>
      </c>
      <c r="AG130" s="12">
        <f>'ANS_RevData (LA)'!AG$142</f>
        <v>29375</v>
      </c>
      <c r="AH130" s="12">
        <f>'ANS_RevData (LA)'!AH$142</f>
        <v>31821</v>
      </c>
      <c r="AI130" s="12">
        <f>'ANS_RevData (LA)'!AI$142</f>
        <v>28676</v>
      </c>
      <c r="AJ130" s="12">
        <f>'ANS_RevData (LA)'!AJ$142</f>
        <v>18553</v>
      </c>
      <c r="AK130" s="14">
        <f>'ANS_RevData (LA)'!AK$142</f>
        <v>42922</v>
      </c>
      <c r="AL130" s="14">
        <f>'ANS_RevData (LA)'!AL$142</f>
        <v>48240</v>
      </c>
      <c r="AM130" s="14">
        <f>'ANS_RevData (LA)'!AM$142</f>
        <v>49680</v>
      </c>
      <c r="AN130" s="14">
        <f>'ANS_RevData (LA)'!AN$142</f>
        <v>51168</v>
      </c>
      <c r="AO130" s="14">
        <f>'ANS_RevData (LA)'!AO$142</f>
        <v>52704</v>
      </c>
      <c r="AP130" s="14">
        <f>'ANS_RevData (LA)'!AP$142</f>
        <v>54288</v>
      </c>
      <c r="AQ130" s="14">
        <f>'ANS_RevData (LA)'!AQ$142</f>
        <v>55896</v>
      </c>
      <c r="AR130" s="47">
        <f t="shared" si="164"/>
        <v>493308</v>
      </c>
      <c r="AS130" s="13"/>
      <c r="AT130" s="14">
        <f>'ANS_RevData (LA)'!AR$142</f>
        <v>57576</v>
      </c>
      <c r="AU130" s="14">
        <f>'ANS_RevData (LA)'!AS$142</f>
        <v>59304</v>
      </c>
      <c r="AV130" s="14">
        <f>'ANS_RevData (LA)'!AT$142</f>
        <v>61104</v>
      </c>
      <c r="AW130" s="14">
        <f>'ANS_RevData (LA)'!AU$142</f>
        <v>62928</v>
      </c>
      <c r="AX130" s="14">
        <f>'ANS_RevData (LA)'!AV$142</f>
        <v>64824</v>
      </c>
      <c r="AY130" s="14">
        <f>'ANS_RevData (LA)'!AW$142</f>
        <v>66744</v>
      </c>
      <c r="AZ130" s="14">
        <f>'ANS_RevData (LA)'!AX$142</f>
        <v>68760</v>
      </c>
      <c r="BA130" s="14">
        <f>'ANS_RevData (LA)'!AY$142</f>
        <v>70824</v>
      </c>
      <c r="BB130" s="14">
        <f>'ANS_RevData (LA)'!AZ$142</f>
        <v>72936</v>
      </c>
      <c r="BC130" s="14">
        <f>'ANS_RevData (LA)'!BA$142</f>
        <v>75120</v>
      </c>
      <c r="BD130" s="14">
        <f>'ANS_RevData (LA)'!BB$142</f>
        <v>77376</v>
      </c>
      <c r="BE130" s="14">
        <f>'ANS_RevData (LA)'!BC$142</f>
        <v>79704</v>
      </c>
      <c r="BF130" s="47">
        <f t="shared" si="165"/>
        <v>817200</v>
      </c>
      <c r="BG130" s="13"/>
      <c r="BH130" s="14">
        <f>'ANS_RevData (LA)'!BD$142</f>
        <v>82104</v>
      </c>
      <c r="BI130" s="14">
        <f>'ANS_RevData (LA)'!BE$142</f>
        <v>84552</v>
      </c>
      <c r="BJ130" s="14">
        <f>'ANS_RevData (LA)'!BF$142</f>
        <v>87072</v>
      </c>
      <c r="BK130" s="14">
        <f>'ANS_RevData (LA)'!BG$142</f>
        <v>89688</v>
      </c>
      <c r="BL130" s="14">
        <f>'ANS_RevData (LA)'!BH$142</f>
        <v>92376</v>
      </c>
      <c r="BM130" s="14">
        <f>'ANS_RevData (LA)'!BI$142</f>
        <v>95160</v>
      </c>
      <c r="BN130" s="14">
        <f>'ANS_RevData (LA)'!BJ$142</f>
        <v>98016</v>
      </c>
      <c r="BO130" s="14">
        <f>'ANS_RevData (LA)'!BK$142</f>
        <v>100944</v>
      </c>
      <c r="BP130" s="14">
        <f>'ANS_RevData (LA)'!BL$142</f>
        <v>103968</v>
      </c>
      <c r="BQ130" s="14">
        <f>'ANS_RevData (LA)'!BM$142</f>
        <v>107088</v>
      </c>
      <c r="BR130" s="14">
        <f>'ANS_RevData (LA)'!BN$142</f>
        <v>110304</v>
      </c>
      <c r="BS130" s="14">
        <f>'ANS_RevData (LA)'!BO$142</f>
        <v>113616</v>
      </c>
      <c r="BT130" s="47">
        <f t="shared" si="166"/>
        <v>1164888</v>
      </c>
    </row>
    <row r="131" spans="2:72" hidden="1" outlineLevel="1" x14ac:dyDescent="0.25">
      <c r="B131" s="11" t="s">
        <v>38</v>
      </c>
      <c r="D131" s="12">
        <f>'ANS_RevData (LA)'!D$14</f>
        <v>867</v>
      </c>
      <c r="E131" s="12">
        <f>'ANS_RevData (LA)'!E$14</f>
        <v>1294</v>
      </c>
      <c r="F131" s="12">
        <f>'ANS_RevData (LA)'!F$14</f>
        <v>1298</v>
      </c>
      <c r="G131" s="12">
        <f>'ANS_RevData (LA)'!G$14</f>
        <v>1237</v>
      </c>
      <c r="H131" s="12">
        <f>'ANS_RevData (LA)'!H$14</f>
        <v>1244</v>
      </c>
      <c r="I131" s="12">
        <f>'ANS_RevData (LA)'!I$14</f>
        <v>1464</v>
      </c>
      <c r="J131" s="12">
        <f>'ANS_RevData (LA)'!J$14</f>
        <v>1283</v>
      </c>
      <c r="K131" s="12">
        <f>'ANS_RevData (LA)'!K$14</f>
        <v>1862</v>
      </c>
      <c r="L131" s="12">
        <f>'ANS_RevData (LA)'!L$14</f>
        <v>2446</v>
      </c>
      <c r="M131" s="12">
        <f>'ANS_RevData (LA)'!M$14</f>
        <v>2806</v>
      </c>
      <c r="N131" s="12">
        <f>'ANS_RevData (LA)'!N$14</f>
        <v>5184</v>
      </c>
      <c r="O131" s="12">
        <f>'ANS_RevData (LA)'!O$14</f>
        <v>3430</v>
      </c>
      <c r="P131" s="13">
        <f t="shared" si="162"/>
        <v>24415</v>
      </c>
      <c r="Q131" s="13"/>
      <c r="R131" s="12">
        <f>'ANS_RevData (LA)'!P$14</f>
        <v>2114</v>
      </c>
      <c r="S131" s="12">
        <f>'ANS_RevData (LA)'!Q$14</f>
        <v>2267</v>
      </c>
      <c r="T131" s="12">
        <f>'ANS_RevData (LA)'!R$14</f>
        <v>3021</v>
      </c>
      <c r="U131" s="12">
        <f>'ANS_RevData (LA)'!S$14</f>
        <v>3007</v>
      </c>
      <c r="V131" s="12">
        <f>'ANS_RevData (LA)'!T$14</f>
        <v>2991</v>
      </c>
      <c r="W131" s="12">
        <f>'ANS_RevData (LA)'!U$14</f>
        <v>2858</v>
      </c>
      <c r="X131" s="12">
        <f>'ANS_RevData (LA)'!V$14</f>
        <v>3307</v>
      </c>
      <c r="Y131" s="12">
        <f>'ANS_RevData (LA)'!W$14</f>
        <v>3783</v>
      </c>
      <c r="Z131" s="12">
        <f>'ANS_RevData (LA)'!X$14</f>
        <v>3881</v>
      </c>
      <c r="AA131" s="12">
        <f>'ANS_RevData (LA)'!Y$14</f>
        <v>4285</v>
      </c>
      <c r="AB131" s="12">
        <f>'ANS_RevData (LA)'!Z$14</f>
        <v>3963</v>
      </c>
      <c r="AC131" s="12">
        <f>'ANS_RevData (LA)'!AA$14</f>
        <v>4198</v>
      </c>
      <c r="AD131" s="13">
        <f t="shared" si="163"/>
        <v>39675</v>
      </c>
      <c r="AE131" s="13"/>
      <c r="AF131" s="12">
        <f>'ANS_RevData (LA)'!AF$14</f>
        <v>3956</v>
      </c>
      <c r="AG131" s="12">
        <f>'ANS_RevData (LA)'!AG$14</f>
        <v>4299</v>
      </c>
      <c r="AH131" s="12">
        <f>'ANS_RevData (LA)'!AH$14</f>
        <v>5283</v>
      </c>
      <c r="AI131" s="12">
        <f>'ANS_RevData (LA)'!AI$14</f>
        <v>4276</v>
      </c>
      <c r="AJ131" s="12">
        <f>'ANS_RevData (LA)'!AJ$14</f>
        <v>2477</v>
      </c>
      <c r="AK131" s="14">
        <f>'ANS_RevData (LA)'!AK$14</f>
        <v>3897</v>
      </c>
      <c r="AL131" s="14">
        <f>'ANS_RevData (LA)'!AL$14</f>
        <v>4164</v>
      </c>
      <c r="AM131" s="14">
        <f>'ANS_RevData (LA)'!AM$14</f>
        <v>4334</v>
      </c>
      <c r="AN131" s="14">
        <f>'ANS_RevData (LA)'!AN$14</f>
        <v>4512</v>
      </c>
      <c r="AO131" s="14">
        <f>'ANS_RevData (LA)'!AO$14</f>
        <v>4690</v>
      </c>
      <c r="AP131" s="14">
        <f>'ANS_RevData (LA)'!AP$14</f>
        <v>4869</v>
      </c>
      <c r="AQ131" s="14">
        <f>'ANS_RevData (LA)'!AQ$14</f>
        <v>5065</v>
      </c>
      <c r="AR131" s="47">
        <f t="shared" si="164"/>
        <v>51822</v>
      </c>
      <c r="AS131" s="13"/>
      <c r="AT131" s="14">
        <f>'ANS_RevData (LA)'!AR$14</f>
        <v>5261</v>
      </c>
      <c r="AU131" s="14">
        <f>'ANS_RevData (LA)'!AS$14</f>
        <v>5475</v>
      </c>
      <c r="AV131" s="14">
        <f>'ANS_RevData (LA)'!AT$14</f>
        <v>5689</v>
      </c>
      <c r="AW131" s="14">
        <f>'ANS_RevData (LA)'!AU$14</f>
        <v>5912</v>
      </c>
      <c r="AX131" s="14">
        <f>'ANS_RevData (LA)'!AV$14</f>
        <v>6144</v>
      </c>
      <c r="AY131" s="14">
        <f>'ANS_RevData (LA)'!AW$14</f>
        <v>6394</v>
      </c>
      <c r="AZ131" s="14">
        <f>'ANS_RevData (LA)'!AX$14</f>
        <v>6652</v>
      </c>
      <c r="BA131" s="14">
        <f>'ANS_RevData (LA)'!AY$14</f>
        <v>6920</v>
      </c>
      <c r="BB131" s="14">
        <f>'ANS_RevData (LA)'!AZ$14</f>
        <v>7187</v>
      </c>
      <c r="BC131" s="14">
        <f>'ANS_RevData (LA)'!BA$14</f>
        <v>7481</v>
      </c>
      <c r="BD131" s="14">
        <f>'ANS_RevData (LA)'!BB$14</f>
        <v>7776</v>
      </c>
      <c r="BE131" s="14">
        <f>'ANS_RevData (LA)'!BC$14</f>
        <v>8088</v>
      </c>
      <c r="BF131" s="47">
        <f t="shared" si="165"/>
        <v>78979</v>
      </c>
      <c r="BG131" s="13"/>
      <c r="BH131" s="14">
        <f>'ANS_RevData (LA)'!BD$14</f>
        <v>8409</v>
      </c>
      <c r="BI131" s="14">
        <f>'ANS_RevData (LA)'!BE$14</f>
        <v>8748</v>
      </c>
      <c r="BJ131" s="14">
        <f>'ANS_RevData (LA)'!BF$14</f>
        <v>9104</v>
      </c>
      <c r="BK131" s="14">
        <f>'ANS_RevData (LA)'!BG$14</f>
        <v>9461</v>
      </c>
      <c r="BL131" s="14">
        <f>'ANS_RevData (LA)'!BH$14</f>
        <v>9835</v>
      </c>
      <c r="BM131" s="14">
        <f>'ANS_RevData (LA)'!BI$14</f>
        <v>10228</v>
      </c>
      <c r="BN131" s="14">
        <f>'ANS_RevData (LA)'!BJ$14</f>
        <v>10638</v>
      </c>
      <c r="BO131" s="14">
        <f>'ANS_RevData (LA)'!BK$14</f>
        <v>11066</v>
      </c>
      <c r="BP131" s="14">
        <f>'ANS_RevData (LA)'!BL$14</f>
        <v>11512</v>
      </c>
      <c r="BQ131" s="14">
        <f>'ANS_RevData (LA)'!BM$14</f>
        <v>11967</v>
      </c>
      <c r="BR131" s="14">
        <f>'ANS_RevData (LA)'!BN$14</f>
        <v>12448</v>
      </c>
      <c r="BS131" s="14">
        <f>'ANS_RevData (LA)'!BO$14</f>
        <v>12948</v>
      </c>
      <c r="BT131" s="47">
        <f t="shared" si="166"/>
        <v>126364</v>
      </c>
    </row>
    <row r="132" spans="2:72" hidden="1" outlineLevel="1" x14ac:dyDescent="0.25">
      <c r="B132" s="11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8"/>
      <c r="Q132" s="8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8"/>
      <c r="AE132" s="8"/>
      <c r="AF132" s="7"/>
      <c r="AG132" s="7"/>
      <c r="AH132" s="7"/>
      <c r="AI132" s="7"/>
      <c r="AJ132" s="7"/>
      <c r="AK132" s="9"/>
      <c r="AL132" s="9"/>
      <c r="AM132" s="9"/>
      <c r="AN132" s="9"/>
      <c r="AO132" s="9"/>
      <c r="AP132" s="9"/>
      <c r="AQ132" s="9"/>
      <c r="AR132" s="10"/>
      <c r="AS132" s="8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10"/>
      <c r="BG132" s="8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10"/>
    </row>
    <row r="133" spans="2:72" hidden="1" outlineLevel="1" x14ac:dyDescent="0.25">
      <c r="B133" s="6" t="s">
        <v>51</v>
      </c>
      <c r="D133" s="7">
        <f t="shared" ref="D133:P133" si="167">SUBTOTAL(9,D134:D142)</f>
        <v>5827</v>
      </c>
      <c r="E133" s="7">
        <f t="shared" si="167"/>
        <v>5696</v>
      </c>
      <c r="F133" s="7">
        <f t="shared" si="167"/>
        <v>7417</v>
      </c>
      <c r="G133" s="7">
        <f t="shared" si="167"/>
        <v>7097</v>
      </c>
      <c r="H133" s="7">
        <f t="shared" si="167"/>
        <v>9167</v>
      </c>
      <c r="I133" s="7">
        <f t="shared" si="167"/>
        <v>9617</v>
      </c>
      <c r="J133" s="7">
        <f t="shared" si="167"/>
        <v>11293</v>
      </c>
      <c r="K133" s="7">
        <f t="shared" si="167"/>
        <v>11682</v>
      </c>
      <c r="L133" s="7">
        <f t="shared" si="167"/>
        <v>11504</v>
      </c>
      <c r="M133" s="7">
        <f t="shared" si="167"/>
        <v>13884</v>
      </c>
      <c r="N133" s="7">
        <f t="shared" si="167"/>
        <v>12585</v>
      </c>
      <c r="O133" s="7">
        <f t="shared" si="167"/>
        <v>18643</v>
      </c>
      <c r="P133" s="8">
        <f t="shared" si="167"/>
        <v>124412</v>
      </c>
      <c r="Q133" s="8"/>
      <c r="R133" s="7">
        <f t="shared" ref="R133:AD133" si="168">SUBTOTAL(9,R134:R142)</f>
        <v>16698</v>
      </c>
      <c r="S133" s="7">
        <f t="shared" si="168"/>
        <v>17553</v>
      </c>
      <c r="T133" s="7">
        <f t="shared" si="168"/>
        <v>16690</v>
      </c>
      <c r="U133" s="7">
        <f t="shared" si="168"/>
        <v>15807</v>
      </c>
      <c r="V133" s="7">
        <f t="shared" si="168"/>
        <v>17049</v>
      </c>
      <c r="W133" s="7">
        <f t="shared" si="168"/>
        <v>22428</v>
      </c>
      <c r="X133" s="7">
        <f t="shared" si="168"/>
        <v>21384</v>
      </c>
      <c r="Y133" s="7">
        <f t="shared" si="168"/>
        <v>23241</v>
      </c>
      <c r="Z133" s="7">
        <f t="shared" si="168"/>
        <v>25001</v>
      </c>
      <c r="AA133" s="7">
        <f t="shared" si="168"/>
        <v>25194</v>
      </c>
      <c r="AB133" s="7">
        <f t="shared" si="168"/>
        <v>23463</v>
      </c>
      <c r="AC133" s="7">
        <f t="shared" si="168"/>
        <v>34750</v>
      </c>
      <c r="AD133" s="8">
        <f t="shared" si="168"/>
        <v>259258</v>
      </c>
      <c r="AE133" s="8"/>
      <c r="AF133" s="7">
        <f t="shared" ref="AF133:AR133" si="169">SUBTOTAL(9,AF134:AF142)</f>
        <v>30390</v>
      </c>
      <c r="AG133" s="7">
        <f t="shared" si="169"/>
        <v>28631</v>
      </c>
      <c r="AH133" s="7">
        <f t="shared" si="169"/>
        <v>39798</v>
      </c>
      <c r="AI133" s="7">
        <f t="shared" si="169"/>
        <v>27242</v>
      </c>
      <c r="AJ133" s="7">
        <f t="shared" si="169"/>
        <v>17378</v>
      </c>
      <c r="AK133" s="9">
        <f t="shared" si="169"/>
        <v>44711</v>
      </c>
      <c r="AL133" s="9">
        <f t="shared" si="169"/>
        <v>52236</v>
      </c>
      <c r="AM133" s="9">
        <f t="shared" si="169"/>
        <v>54739</v>
      </c>
      <c r="AN133" s="9">
        <f t="shared" si="169"/>
        <v>57474</v>
      </c>
      <c r="AO133" s="9">
        <f t="shared" si="169"/>
        <v>60508</v>
      </c>
      <c r="AP133" s="9">
        <f t="shared" si="169"/>
        <v>63497</v>
      </c>
      <c r="AQ133" s="9">
        <f t="shared" si="169"/>
        <v>66883</v>
      </c>
      <c r="AR133" s="10">
        <f t="shared" si="169"/>
        <v>543487</v>
      </c>
      <c r="AS133" s="8"/>
      <c r="AT133" s="9">
        <f t="shared" ref="AT133:BF133" si="170">SUBTOTAL(9,AT134:AT142)</f>
        <v>70629</v>
      </c>
      <c r="AU133" s="9">
        <f t="shared" si="170"/>
        <v>73690</v>
      </c>
      <c r="AV133" s="9">
        <f t="shared" si="170"/>
        <v>76653</v>
      </c>
      <c r="AW133" s="9">
        <f t="shared" si="170"/>
        <v>79735</v>
      </c>
      <c r="AX133" s="9">
        <f t="shared" si="170"/>
        <v>82917</v>
      </c>
      <c r="AY133" s="9">
        <f t="shared" si="170"/>
        <v>86181</v>
      </c>
      <c r="AZ133" s="9">
        <f t="shared" si="170"/>
        <v>89682</v>
      </c>
      <c r="BA133" s="9">
        <f t="shared" si="170"/>
        <v>93294</v>
      </c>
      <c r="BB133" s="9">
        <f t="shared" si="170"/>
        <v>97120</v>
      </c>
      <c r="BC133" s="9">
        <f t="shared" si="170"/>
        <v>101052</v>
      </c>
      <c r="BD133" s="9">
        <f t="shared" si="170"/>
        <v>106176</v>
      </c>
      <c r="BE133" s="9">
        <f t="shared" si="170"/>
        <v>111423</v>
      </c>
      <c r="BF133" s="10">
        <f t="shared" si="170"/>
        <v>1068552</v>
      </c>
      <c r="BG133" s="8"/>
      <c r="BH133" s="9">
        <f t="shared" ref="BH133:BT133" si="171">SUBTOTAL(9,BH134:BH142)</f>
        <v>116013</v>
      </c>
      <c r="BI133" s="9">
        <f t="shared" si="171"/>
        <v>120924</v>
      </c>
      <c r="BJ133" s="9">
        <f t="shared" si="171"/>
        <v>125998</v>
      </c>
      <c r="BK133" s="9">
        <f t="shared" si="171"/>
        <v>131425</v>
      </c>
      <c r="BL133" s="9">
        <f t="shared" si="171"/>
        <v>137122</v>
      </c>
      <c r="BM133" s="9">
        <f t="shared" si="171"/>
        <v>143119</v>
      </c>
      <c r="BN133" s="9">
        <f t="shared" si="171"/>
        <v>149323</v>
      </c>
      <c r="BO133" s="9">
        <f t="shared" si="171"/>
        <v>155956</v>
      </c>
      <c r="BP133" s="9">
        <f t="shared" si="171"/>
        <v>162991</v>
      </c>
      <c r="BQ133" s="9">
        <f t="shared" si="171"/>
        <v>170406</v>
      </c>
      <c r="BR133" s="9">
        <f t="shared" si="171"/>
        <v>178302</v>
      </c>
      <c r="BS133" s="9">
        <f t="shared" si="171"/>
        <v>185779</v>
      </c>
      <c r="BT133" s="10">
        <f t="shared" si="171"/>
        <v>1777358</v>
      </c>
    </row>
    <row r="134" spans="2:72" hidden="1" outlineLevel="1" x14ac:dyDescent="0.25">
      <c r="B134" s="11" t="s">
        <v>35</v>
      </c>
      <c r="D134" s="12">
        <f>SUM('ANS_RevData (IB)'!D$30,'ANS_RevData (IB)'!D$46)</f>
        <v>2</v>
      </c>
      <c r="E134" s="12">
        <f>SUM('ANS_RevData (IB)'!E$30,'ANS_RevData (IB)'!E$46)</f>
        <v>2</v>
      </c>
      <c r="F134" s="12">
        <f>SUM('ANS_RevData (IB)'!F$30,'ANS_RevData (IB)'!F$46)</f>
        <v>1</v>
      </c>
      <c r="G134" s="12">
        <f>SUM('ANS_RevData (IB)'!G$30,'ANS_RevData (IB)'!G$46)</f>
        <v>4</v>
      </c>
      <c r="H134" s="12">
        <f>SUM('ANS_RevData (IB)'!H$30,'ANS_RevData (IB)'!H$46)</f>
        <v>15</v>
      </c>
      <c r="I134" s="12">
        <f>SUM('ANS_RevData (IB)'!I$30,'ANS_RevData (IB)'!I$46)</f>
        <v>10</v>
      </c>
      <c r="J134" s="12">
        <f>SUM('ANS_RevData (IB)'!J$30,'ANS_RevData (IB)'!J$46)</f>
        <v>29</v>
      </c>
      <c r="K134" s="12">
        <f>SUM('ANS_RevData (IB)'!K$30,'ANS_RevData (IB)'!K$46)</f>
        <v>58</v>
      </c>
      <c r="L134" s="12">
        <f>SUM('ANS_RevData (IB)'!L$30,'ANS_RevData (IB)'!L$46)</f>
        <v>203</v>
      </c>
      <c r="M134" s="12">
        <f>SUM('ANS_RevData (IB)'!M$30,'ANS_RevData (IB)'!M$46)</f>
        <v>284</v>
      </c>
      <c r="N134" s="12">
        <f>SUM('ANS_RevData (IB)'!N$30,'ANS_RevData (IB)'!N$46)</f>
        <v>357</v>
      </c>
      <c r="O134" s="12">
        <f>SUM('ANS_RevData (IB)'!O$30,'ANS_RevData (IB)'!O$46)</f>
        <v>315</v>
      </c>
      <c r="P134" s="13">
        <f>SUM(D134:O134)</f>
        <v>1280</v>
      </c>
      <c r="Q134" s="13"/>
      <c r="R134" s="12">
        <f>SUM('ANS_RevData (IB)'!P$30,'ANS_RevData (IB)'!P$46)</f>
        <v>411</v>
      </c>
      <c r="S134" s="12">
        <f>SUM('ANS_RevData (IB)'!Q$30,'ANS_RevData (IB)'!Q$46)</f>
        <v>574</v>
      </c>
      <c r="T134" s="12">
        <f>SUM('ANS_RevData (IB)'!R$30,'ANS_RevData (IB)'!R$46)</f>
        <v>843</v>
      </c>
      <c r="U134" s="12">
        <f>SUM('ANS_RevData (IB)'!S$30,'ANS_RevData (IB)'!S$46)</f>
        <v>873</v>
      </c>
      <c r="V134" s="12">
        <f>SUM('ANS_RevData (IB)'!T$30,'ANS_RevData (IB)'!T$46)</f>
        <v>700</v>
      </c>
      <c r="W134" s="12">
        <f>SUM('ANS_RevData (IB)'!U$30,'ANS_RevData (IB)'!U$46)</f>
        <v>910</v>
      </c>
      <c r="X134" s="12">
        <f>SUM('ANS_RevData (IB)'!V$30,'ANS_RevData (IB)'!V$46)</f>
        <v>1400</v>
      </c>
      <c r="Y134" s="12">
        <f>SUM('ANS_RevData (IB)'!W$30,'ANS_RevData (IB)'!W$46)</f>
        <v>1714</v>
      </c>
      <c r="Z134" s="12">
        <f>SUM('ANS_RevData (IB)'!X$30,'ANS_RevData (IB)'!X$46)</f>
        <v>2378</v>
      </c>
      <c r="AA134" s="12">
        <f>SUM('ANS_RevData (IB)'!Y$30,'ANS_RevData (IB)'!Y$46)</f>
        <v>2504</v>
      </c>
      <c r="AB134" s="12">
        <f>SUM('ANS_RevData (IB)'!Z$30,'ANS_RevData (IB)'!Z$46)</f>
        <v>2762</v>
      </c>
      <c r="AC134" s="12">
        <f>SUM('ANS_RevData (IB)'!AA$30,'ANS_RevData (IB)'!AA$46)</f>
        <v>2790</v>
      </c>
      <c r="AD134" s="13">
        <f>SUM(R134:AC134)</f>
        <v>17859</v>
      </c>
      <c r="AE134" s="13"/>
      <c r="AF134" s="12">
        <f>SUM('ANS_RevData (IB)'!AF$30,'ANS_RevData (IB)'!AF$46)</f>
        <v>2137</v>
      </c>
      <c r="AG134" s="12">
        <f>SUM('ANS_RevData (IB)'!AG$30,'ANS_RevData (IB)'!AG$46)</f>
        <v>2448</v>
      </c>
      <c r="AH134" s="12">
        <f>SUM('ANS_RevData (IB)'!AH$30,'ANS_RevData (IB)'!AH$46)</f>
        <v>2646</v>
      </c>
      <c r="AI134" s="12">
        <f>SUM('ANS_RevData (IB)'!AI$30,'ANS_RevData (IB)'!AI$46)</f>
        <v>1948</v>
      </c>
      <c r="AJ134" s="12">
        <f>SUM('ANS_RevData (IB)'!AJ$30,'ANS_RevData (IB)'!AJ$46)</f>
        <v>1752</v>
      </c>
      <c r="AK134" s="14">
        <f>SUM('ANS_RevData (IB)'!AK$30,'ANS_RevData (IB)'!AK$46)</f>
        <v>4515</v>
      </c>
      <c r="AL134" s="14">
        <f>SUM('ANS_RevData (IB)'!AL$30,'ANS_RevData (IB)'!AL$46)</f>
        <v>5933</v>
      </c>
      <c r="AM134" s="14">
        <f>SUM('ANS_RevData (IB)'!AM$30,'ANS_RevData (IB)'!AM$46)</f>
        <v>6733</v>
      </c>
      <c r="AN134" s="14">
        <f>SUM('ANS_RevData (IB)'!AN$30,'ANS_RevData (IB)'!AN$46)</f>
        <v>7633</v>
      </c>
      <c r="AO134" s="14">
        <f>SUM('ANS_RevData (IB)'!AO$30,'ANS_RevData (IB)'!AO$46)</f>
        <v>8683</v>
      </c>
      <c r="AP134" s="14">
        <f>SUM('ANS_RevData (IB)'!AP$30,'ANS_RevData (IB)'!AP$46)</f>
        <v>9833</v>
      </c>
      <c r="AQ134" s="14">
        <f>SUM('ANS_RevData (IB)'!AQ$30,'ANS_RevData (IB)'!AQ$46)</f>
        <v>11158</v>
      </c>
      <c r="AR134" s="47">
        <f>SUM(AF134:AQ134)</f>
        <v>65419</v>
      </c>
      <c r="AS134" s="13"/>
      <c r="AT134" s="14">
        <f>SUM('ANS_RevData (IB)'!AR$30,'ANS_RevData (IB)'!AR$46)</f>
        <v>12683</v>
      </c>
      <c r="AU134" s="14">
        <f>SUM('ANS_RevData (IB)'!AS$30,'ANS_RevData (IB)'!AS$46)</f>
        <v>13695</v>
      </c>
      <c r="AV134" s="14">
        <f>SUM('ANS_RevData (IB)'!AT$30,'ANS_RevData (IB)'!AT$46)</f>
        <v>14319</v>
      </c>
      <c r="AW134" s="14">
        <f>SUM('ANS_RevData (IB)'!AU$30,'ANS_RevData (IB)'!AU$46)</f>
        <v>14977</v>
      </c>
      <c r="AX134" s="14">
        <f>SUM('ANS_RevData (IB)'!AV$30,'ANS_RevData (IB)'!AV$46)</f>
        <v>15669</v>
      </c>
      <c r="AY134" s="14">
        <f>SUM('ANS_RevData (IB)'!AW$30,'ANS_RevData (IB)'!AW$46)</f>
        <v>16395</v>
      </c>
      <c r="AZ134" s="14">
        <f>SUM('ANS_RevData (IB)'!AX$30,'ANS_RevData (IB)'!AX$46)</f>
        <v>17154</v>
      </c>
      <c r="BA134" s="14">
        <f>SUM('ANS_RevData (IB)'!AY$30,'ANS_RevData (IB)'!AY$46)</f>
        <v>17947</v>
      </c>
      <c r="BB134" s="14">
        <f>SUM('ANS_RevData (IB)'!AZ$30,'ANS_RevData (IB)'!AZ$46)</f>
        <v>18774</v>
      </c>
      <c r="BC134" s="14">
        <f>SUM('ANS_RevData (IB)'!BA$30,'ANS_RevData (IB)'!BA$46)</f>
        <v>19635</v>
      </c>
      <c r="BD134" s="14">
        <f>SUM('ANS_RevData (IB)'!BB$30,'ANS_RevData (IB)'!BB$46)</f>
        <v>21367</v>
      </c>
      <c r="BE134" s="14">
        <f>SUM('ANS_RevData (IB)'!BC$30,'ANS_RevData (IB)'!BC$46)</f>
        <v>23209</v>
      </c>
      <c r="BF134" s="47">
        <f>SUM(AT134:BE134)</f>
        <v>205824</v>
      </c>
      <c r="BG134" s="13"/>
      <c r="BH134" s="14">
        <f>SUM('ANS_RevData (IB)'!BD$30,'ANS_RevData (IB)'!BD$46)</f>
        <v>24285</v>
      </c>
      <c r="BI134" s="14">
        <f>SUM('ANS_RevData (IB)'!BE$30,'ANS_RevData (IB)'!BE$46)</f>
        <v>25396</v>
      </c>
      <c r="BJ134" s="14">
        <f>SUM('ANS_RevData (IB)'!BF$30,'ANS_RevData (IB)'!BF$46)</f>
        <v>26563</v>
      </c>
      <c r="BK134" s="14">
        <f>SUM('ANS_RevData (IB)'!BG$30,'ANS_RevData (IB)'!BG$46)</f>
        <v>27784</v>
      </c>
      <c r="BL134" s="14">
        <f>SUM('ANS_RevData (IB)'!BH$30,'ANS_RevData (IB)'!BH$46)</f>
        <v>29060</v>
      </c>
      <c r="BM134" s="14">
        <f>SUM('ANS_RevData (IB)'!BI$30,'ANS_RevData (IB)'!BI$46)</f>
        <v>30408</v>
      </c>
      <c r="BN134" s="14">
        <f>SUM('ANS_RevData (IB)'!BJ$30,'ANS_RevData (IB)'!BJ$46)</f>
        <v>31812</v>
      </c>
      <c r="BO134" s="14">
        <f>SUM('ANS_RevData (IB)'!BK$30,'ANS_RevData (IB)'!BK$46)</f>
        <v>33288</v>
      </c>
      <c r="BP134" s="14">
        <f>SUM('ANS_RevData (IB)'!BL$30,'ANS_RevData (IB)'!BL$46)</f>
        <v>34819</v>
      </c>
      <c r="BQ134" s="14">
        <f>SUM('ANS_RevData (IB)'!BM$30,'ANS_RevData (IB)'!BM$46)</f>
        <v>36423</v>
      </c>
      <c r="BR134" s="14">
        <f>SUM('ANS_RevData (IB)'!BN$30,'ANS_RevData (IB)'!BN$46)</f>
        <v>38099</v>
      </c>
      <c r="BS134" s="14">
        <f>SUM('ANS_RevData (IB)'!BO$30,'ANS_RevData (IB)'!BO$46)</f>
        <v>39849</v>
      </c>
      <c r="BT134" s="47">
        <f>SUM(BH134:BS134)</f>
        <v>377786</v>
      </c>
    </row>
    <row r="135" spans="2:72" hidden="1" outlineLevel="1" x14ac:dyDescent="0.25">
      <c r="B135" s="11" t="s">
        <v>36</v>
      </c>
      <c r="D135" s="12">
        <f t="shared" ref="D135:P135" si="172">SUBTOTAL(9,D136:D140)</f>
        <v>5146</v>
      </c>
      <c r="E135" s="12">
        <f t="shared" si="172"/>
        <v>4949</v>
      </c>
      <c r="F135" s="12">
        <f t="shared" si="172"/>
        <v>6348</v>
      </c>
      <c r="G135" s="12">
        <f t="shared" si="172"/>
        <v>5874</v>
      </c>
      <c r="H135" s="12">
        <f t="shared" si="172"/>
        <v>7018</v>
      </c>
      <c r="I135" s="12">
        <f t="shared" si="172"/>
        <v>7836</v>
      </c>
      <c r="J135" s="12">
        <f t="shared" si="172"/>
        <v>8559</v>
      </c>
      <c r="K135" s="12">
        <f t="shared" si="172"/>
        <v>8929</v>
      </c>
      <c r="L135" s="12">
        <f t="shared" si="172"/>
        <v>8878</v>
      </c>
      <c r="M135" s="12">
        <f t="shared" si="172"/>
        <v>11019</v>
      </c>
      <c r="N135" s="12">
        <f t="shared" si="172"/>
        <v>9508</v>
      </c>
      <c r="O135" s="12">
        <f t="shared" si="172"/>
        <v>15130</v>
      </c>
      <c r="P135" s="13">
        <f t="shared" si="172"/>
        <v>99194</v>
      </c>
      <c r="Q135" s="13"/>
      <c r="R135" s="12">
        <f t="shared" ref="R135:AD135" si="173">SUBTOTAL(9,R136:R140)</f>
        <v>11355</v>
      </c>
      <c r="S135" s="12">
        <f t="shared" si="173"/>
        <v>11464</v>
      </c>
      <c r="T135" s="12">
        <f t="shared" si="173"/>
        <v>10938</v>
      </c>
      <c r="U135" s="12">
        <f t="shared" si="173"/>
        <v>10205</v>
      </c>
      <c r="V135" s="12">
        <f t="shared" si="173"/>
        <v>11611</v>
      </c>
      <c r="W135" s="12">
        <f t="shared" si="173"/>
        <v>16736</v>
      </c>
      <c r="X135" s="12">
        <f t="shared" si="173"/>
        <v>14236</v>
      </c>
      <c r="Y135" s="12">
        <f t="shared" si="173"/>
        <v>15677</v>
      </c>
      <c r="Z135" s="12">
        <f t="shared" si="173"/>
        <v>15955</v>
      </c>
      <c r="AA135" s="12">
        <f t="shared" si="173"/>
        <v>16847</v>
      </c>
      <c r="AB135" s="12">
        <f t="shared" si="173"/>
        <v>15268</v>
      </c>
      <c r="AC135" s="12">
        <f t="shared" si="173"/>
        <v>25844</v>
      </c>
      <c r="AD135" s="13">
        <f t="shared" si="173"/>
        <v>176136</v>
      </c>
      <c r="AE135" s="13"/>
      <c r="AF135" s="12">
        <f t="shared" ref="AF135:AR135" si="174">SUBTOTAL(9,AF136:AF140)</f>
        <v>22639</v>
      </c>
      <c r="AG135" s="12">
        <f t="shared" si="174"/>
        <v>20775</v>
      </c>
      <c r="AH135" s="12">
        <f t="shared" si="174"/>
        <v>31351</v>
      </c>
      <c r="AI135" s="12">
        <f t="shared" si="174"/>
        <v>20739</v>
      </c>
      <c r="AJ135" s="12">
        <f t="shared" si="174"/>
        <v>12570</v>
      </c>
      <c r="AK135" s="14">
        <f t="shared" si="174"/>
        <v>30825</v>
      </c>
      <c r="AL135" s="14">
        <f t="shared" si="174"/>
        <v>35206</v>
      </c>
      <c r="AM135" s="14">
        <f t="shared" si="174"/>
        <v>36574</v>
      </c>
      <c r="AN135" s="14">
        <f t="shared" si="174"/>
        <v>38052</v>
      </c>
      <c r="AO135" s="14">
        <f t="shared" si="174"/>
        <v>39680</v>
      </c>
      <c r="AP135" s="14">
        <f t="shared" si="174"/>
        <v>41162</v>
      </c>
      <c r="AQ135" s="14">
        <f t="shared" si="174"/>
        <v>42858</v>
      </c>
      <c r="AR135" s="47">
        <f t="shared" si="174"/>
        <v>372431</v>
      </c>
      <c r="AS135" s="13"/>
      <c r="AT135" s="14">
        <f t="shared" ref="AT135:BF135" si="175">SUBTOTAL(9,AT136:AT140)</f>
        <v>44654</v>
      </c>
      <c r="AU135" s="14">
        <f t="shared" si="175"/>
        <v>46308</v>
      </c>
      <c r="AV135" s="14">
        <f t="shared" si="175"/>
        <v>48222</v>
      </c>
      <c r="AW135" s="14">
        <f t="shared" si="175"/>
        <v>50220</v>
      </c>
      <c r="AX135" s="14">
        <f t="shared" si="175"/>
        <v>52276</v>
      </c>
      <c r="AY135" s="14">
        <f t="shared" si="175"/>
        <v>54350</v>
      </c>
      <c r="AZ135" s="14">
        <f t="shared" si="175"/>
        <v>56628</v>
      </c>
      <c r="BA135" s="14">
        <f t="shared" si="175"/>
        <v>58932</v>
      </c>
      <c r="BB135" s="14">
        <f t="shared" si="175"/>
        <v>61428</v>
      </c>
      <c r="BC135" s="14">
        <f t="shared" si="175"/>
        <v>63966</v>
      </c>
      <c r="BD135" s="14">
        <f t="shared" si="175"/>
        <v>66834</v>
      </c>
      <c r="BE135" s="14">
        <f t="shared" si="175"/>
        <v>69706</v>
      </c>
      <c r="BF135" s="47">
        <f t="shared" si="175"/>
        <v>673524</v>
      </c>
      <c r="BG135" s="13"/>
      <c r="BH135" s="14">
        <f t="shared" ref="BH135:BT135" si="176">SUBTOTAL(9,BH136:BH140)</f>
        <v>72658</v>
      </c>
      <c r="BI135" s="14">
        <f t="shared" si="176"/>
        <v>75856</v>
      </c>
      <c r="BJ135" s="14">
        <f t="shared" si="176"/>
        <v>79170</v>
      </c>
      <c r="BK135" s="14">
        <f t="shared" si="176"/>
        <v>82744</v>
      </c>
      <c r="BL135" s="14">
        <f t="shared" si="176"/>
        <v>86504</v>
      </c>
      <c r="BM135" s="14">
        <f t="shared" si="176"/>
        <v>90512</v>
      </c>
      <c r="BN135" s="14">
        <f t="shared" si="176"/>
        <v>94612</v>
      </c>
      <c r="BO135" s="14">
        <f t="shared" si="176"/>
        <v>99068</v>
      </c>
      <c r="BP135" s="14">
        <f t="shared" si="176"/>
        <v>103872</v>
      </c>
      <c r="BQ135" s="14">
        <f t="shared" si="176"/>
        <v>108922</v>
      </c>
      <c r="BR135" s="14">
        <f t="shared" si="176"/>
        <v>114373</v>
      </c>
      <c r="BS135" s="14">
        <f t="shared" si="176"/>
        <v>119292</v>
      </c>
      <c r="BT135" s="47">
        <f t="shared" si="176"/>
        <v>1127583</v>
      </c>
    </row>
    <row r="136" spans="2:72" s="16" customFormat="1" ht="12.75" hidden="1" outlineLevel="2" x14ac:dyDescent="0.2">
      <c r="B136" s="17" t="s">
        <v>9</v>
      </c>
      <c r="D136" s="18">
        <f>'ANS_RevData (IB)'!D$78</f>
        <v>2769</v>
      </c>
      <c r="E136" s="18">
        <f>'ANS_RevData (IB)'!E$78</f>
        <v>2516</v>
      </c>
      <c r="F136" s="18">
        <f>'ANS_RevData (IB)'!F$78</f>
        <v>3227</v>
      </c>
      <c r="G136" s="18">
        <f>'ANS_RevData (IB)'!G$78</f>
        <v>2939</v>
      </c>
      <c r="H136" s="18">
        <f>'ANS_RevData (IB)'!H$78</f>
        <v>3215</v>
      </c>
      <c r="I136" s="18">
        <f>'ANS_RevData (IB)'!I$78</f>
        <v>3405</v>
      </c>
      <c r="J136" s="18">
        <f>'ANS_RevData (IB)'!J$78</f>
        <v>3910</v>
      </c>
      <c r="K136" s="18">
        <f>'ANS_RevData (IB)'!K$78</f>
        <v>4358</v>
      </c>
      <c r="L136" s="18">
        <f>'ANS_RevData (IB)'!L$78</f>
        <v>4705</v>
      </c>
      <c r="M136" s="18">
        <f>'ANS_RevData (IB)'!M$78</f>
        <v>5357</v>
      </c>
      <c r="N136" s="18">
        <f>'ANS_RevData (IB)'!N$78</f>
        <v>4612</v>
      </c>
      <c r="O136" s="18">
        <f>'ANS_RevData (IB)'!O$78</f>
        <v>7077</v>
      </c>
      <c r="P136" s="19">
        <f t="shared" ref="P136:P142" si="177">SUM(D136:O136)</f>
        <v>48090</v>
      </c>
      <c r="Q136" s="19"/>
      <c r="R136" s="18">
        <f>'ANS_RevData (IB)'!P$78</f>
        <v>5257</v>
      </c>
      <c r="S136" s="18">
        <f>'ANS_RevData (IB)'!Q$78</f>
        <v>5439</v>
      </c>
      <c r="T136" s="18">
        <f>'ANS_RevData (IB)'!R$78</f>
        <v>4870</v>
      </c>
      <c r="U136" s="18">
        <f>'ANS_RevData (IB)'!S$78</f>
        <v>4516</v>
      </c>
      <c r="V136" s="18">
        <f>'ANS_RevData (IB)'!T$78</f>
        <v>4997</v>
      </c>
      <c r="W136" s="18">
        <f>'ANS_RevData (IB)'!U$78</f>
        <v>7692</v>
      </c>
      <c r="X136" s="18">
        <f>'ANS_RevData (IB)'!V$78</f>
        <v>5662</v>
      </c>
      <c r="Y136" s="18">
        <f>'ANS_RevData (IB)'!W$78</f>
        <v>5675</v>
      </c>
      <c r="Z136" s="18">
        <f>'ANS_RevData (IB)'!X$78</f>
        <v>4834</v>
      </c>
      <c r="AA136" s="18">
        <f>'ANS_RevData (IB)'!Y$78</f>
        <v>4805</v>
      </c>
      <c r="AB136" s="18">
        <f>'ANS_RevData (IB)'!Z$78</f>
        <v>4564</v>
      </c>
      <c r="AC136" s="18">
        <f>'ANS_RevData (IB)'!AA$78</f>
        <v>6595</v>
      </c>
      <c r="AD136" s="19">
        <f t="shared" ref="AD136:AD142" si="178">SUM(R136:AC136)</f>
        <v>64906</v>
      </c>
      <c r="AE136" s="19"/>
      <c r="AF136" s="18">
        <f>'ANS_RevData (IB)'!AF$78</f>
        <v>4838</v>
      </c>
      <c r="AG136" s="18">
        <f>'ANS_RevData (IB)'!AG$78</f>
        <v>4062</v>
      </c>
      <c r="AH136" s="18">
        <f>'ANS_RevData (IB)'!AH$78</f>
        <v>6321</v>
      </c>
      <c r="AI136" s="18">
        <f>'ANS_RevData (IB)'!AI$78</f>
        <v>4406</v>
      </c>
      <c r="AJ136" s="18">
        <f>'ANS_RevData (IB)'!AJ$78</f>
        <v>3016</v>
      </c>
      <c r="AK136" s="20">
        <f>'ANS_RevData (IB)'!AK$78</f>
        <v>7605</v>
      </c>
      <c r="AL136" s="20">
        <f>'ANS_RevData (IB)'!AL$78</f>
        <v>8750</v>
      </c>
      <c r="AM136" s="20">
        <f>'ANS_RevData (IB)'!AM$78</f>
        <v>9000</v>
      </c>
      <c r="AN136" s="20">
        <f>'ANS_RevData (IB)'!AN$78</f>
        <v>9300</v>
      </c>
      <c r="AO136" s="20">
        <f>'ANS_RevData (IB)'!AO$78</f>
        <v>9650</v>
      </c>
      <c r="AP136" s="20">
        <f>'ANS_RevData (IB)'!AP$78</f>
        <v>9950</v>
      </c>
      <c r="AQ136" s="20">
        <f>'ANS_RevData (IB)'!AQ$78</f>
        <v>10300</v>
      </c>
      <c r="AR136" s="48">
        <f t="shared" ref="AR136:AR142" si="179">SUM(AF136:AQ136)</f>
        <v>87198</v>
      </c>
      <c r="AS136" s="19"/>
      <c r="AT136" s="20">
        <f>'ANS_RevData (IB)'!AR$78</f>
        <v>10650</v>
      </c>
      <c r="AU136" s="20">
        <f>'ANS_RevData (IB)'!AS$78</f>
        <v>10950</v>
      </c>
      <c r="AV136" s="20">
        <f>'ANS_RevData (IB)'!AT$78</f>
        <v>11350</v>
      </c>
      <c r="AW136" s="20">
        <f>'ANS_RevData (IB)'!AU$78</f>
        <v>11700</v>
      </c>
      <c r="AX136" s="20">
        <f>'ANS_RevData (IB)'!AV$78</f>
        <v>12100</v>
      </c>
      <c r="AY136" s="20">
        <f>'ANS_RevData (IB)'!AW$78</f>
        <v>12450</v>
      </c>
      <c r="AZ136" s="20">
        <f>'ANS_RevData (IB)'!AX$78</f>
        <v>12900</v>
      </c>
      <c r="BA136" s="20">
        <f>'ANS_RevData (IB)'!AY$78</f>
        <v>13300</v>
      </c>
      <c r="BB136" s="20">
        <f>'ANS_RevData (IB)'!AZ$78</f>
        <v>13750</v>
      </c>
      <c r="BC136" s="20">
        <f>'ANS_RevData (IB)'!BA$78</f>
        <v>14200</v>
      </c>
      <c r="BD136" s="20">
        <f>'ANS_RevData (IB)'!BB$78</f>
        <v>14700</v>
      </c>
      <c r="BE136" s="20">
        <f>'ANS_RevData (IB)'!BC$78</f>
        <v>15150</v>
      </c>
      <c r="BF136" s="48">
        <f t="shared" ref="BF136:BF142" si="180">SUM(AT136:BE136)</f>
        <v>153200</v>
      </c>
      <c r="BG136" s="19"/>
      <c r="BH136" s="20">
        <f>'ANS_RevData (IB)'!BD$78</f>
        <v>15700</v>
      </c>
      <c r="BI136" s="20">
        <f>'ANS_RevData (IB)'!BE$78</f>
        <v>16200</v>
      </c>
      <c r="BJ136" s="20">
        <f>'ANS_RevData (IB)'!BF$78</f>
        <v>16750</v>
      </c>
      <c r="BK136" s="20">
        <f>'ANS_RevData (IB)'!BG$78</f>
        <v>17300</v>
      </c>
      <c r="BL136" s="20">
        <f>'ANS_RevData (IB)'!BH$78</f>
        <v>17850</v>
      </c>
      <c r="BM136" s="20">
        <f>'ANS_RevData (IB)'!BI$78</f>
        <v>18450</v>
      </c>
      <c r="BN136" s="20">
        <f>'ANS_RevData (IB)'!BJ$78</f>
        <v>19050</v>
      </c>
      <c r="BO136" s="20">
        <f>'ANS_RevData (IB)'!BK$78</f>
        <v>19650</v>
      </c>
      <c r="BP136" s="20">
        <f>'ANS_RevData (IB)'!BL$78</f>
        <v>20300</v>
      </c>
      <c r="BQ136" s="20">
        <f>'ANS_RevData (IB)'!BM$78</f>
        <v>21000</v>
      </c>
      <c r="BR136" s="20">
        <f>'ANS_RevData (IB)'!BN$78</f>
        <v>21700</v>
      </c>
      <c r="BS136" s="20">
        <f>'ANS_RevData (IB)'!BO$78</f>
        <v>22400</v>
      </c>
      <c r="BT136" s="48">
        <f t="shared" ref="BT136:BT142" si="181">SUM(BH136:BS136)</f>
        <v>226350</v>
      </c>
    </row>
    <row r="137" spans="2:72" s="16" customFormat="1" ht="12.75" hidden="1" outlineLevel="2" x14ac:dyDescent="0.2">
      <c r="B137" s="17" t="s">
        <v>10</v>
      </c>
      <c r="D137" s="18">
        <f>'ANS_RevData (IB)'!D$94</f>
        <v>2377</v>
      </c>
      <c r="E137" s="18">
        <f>'ANS_RevData (IB)'!E$94</f>
        <v>2433</v>
      </c>
      <c r="F137" s="18">
        <f>'ANS_RevData (IB)'!F$94</f>
        <v>3120</v>
      </c>
      <c r="G137" s="18">
        <f>'ANS_RevData (IB)'!G$94</f>
        <v>2935</v>
      </c>
      <c r="H137" s="18">
        <f>'ANS_RevData (IB)'!H$94</f>
        <v>3801</v>
      </c>
      <c r="I137" s="18">
        <f>'ANS_RevData (IB)'!I$94</f>
        <v>4430</v>
      </c>
      <c r="J137" s="18">
        <f>'ANS_RevData (IB)'!J$94</f>
        <v>4649</v>
      </c>
      <c r="K137" s="18">
        <f>'ANS_RevData (IB)'!K$94</f>
        <v>4570</v>
      </c>
      <c r="L137" s="18">
        <f>'ANS_RevData (IB)'!L$94</f>
        <v>4173</v>
      </c>
      <c r="M137" s="18">
        <f>'ANS_RevData (IB)'!M$94</f>
        <v>5660</v>
      </c>
      <c r="N137" s="18">
        <f>'ANS_RevData (IB)'!N$94</f>
        <v>4895</v>
      </c>
      <c r="O137" s="18">
        <f>'ANS_RevData (IB)'!O$94</f>
        <v>8053</v>
      </c>
      <c r="P137" s="19">
        <f t="shared" si="177"/>
        <v>51096</v>
      </c>
      <c r="Q137" s="19"/>
      <c r="R137" s="18">
        <f>'ANS_RevData (IB)'!P$94</f>
        <v>6098</v>
      </c>
      <c r="S137" s="18">
        <f>'ANS_RevData (IB)'!Q$94</f>
        <v>6025</v>
      </c>
      <c r="T137" s="18">
        <f>'ANS_RevData (IB)'!R$94</f>
        <v>6068</v>
      </c>
      <c r="U137" s="18">
        <f>'ANS_RevData (IB)'!S$94</f>
        <v>5685</v>
      </c>
      <c r="V137" s="18">
        <f>'ANS_RevData (IB)'!T$94</f>
        <v>6610</v>
      </c>
      <c r="W137" s="18">
        <f>'ANS_RevData (IB)'!U$94</f>
        <v>9040</v>
      </c>
      <c r="X137" s="18">
        <f>'ANS_RevData (IB)'!V$94</f>
        <v>8564</v>
      </c>
      <c r="Y137" s="18">
        <f>'ANS_RevData (IB)'!W$94</f>
        <v>9412</v>
      </c>
      <c r="Z137" s="18">
        <f>'ANS_RevData (IB)'!X$94</f>
        <v>10190</v>
      </c>
      <c r="AA137" s="18">
        <f>'ANS_RevData (IB)'!Y$94</f>
        <v>10719</v>
      </c>
      <c r="AB137" s="18">
        <f>'ANS_RevData (IB)'!Z$94</f>
        <v>9462</v>
      </c>
      <c r="AC137" s="18">
        <f>'ANS_RevData (IB)'!AA$94</f>
        <v>17288</v>
      </c>
      <c r="AD137" s="19">
        <f t="shared" si="178"/>
        <v>105161</v>
      </c>
      <c r="AE137" s="19"/>
      <c r="AF137" s="18">
        <f>'ANS_RevData (IB)'!AF$94</f>
        <v>15887</v>
      </c>
      <c r="AG137" s="18">
        <f>'ANS_RevData (IB)'!AG$94</f>
        <v>15234</v>
      </c>
      <c r="AH137" s="18">
        <f>'ANS_RevData (IB)'!AH$94</f>
        <v>22702</v>
      </c>
      <c r="AI137" s="18">
        <f>'ANS_RevData (IB)'!AI$94</f>
        <v>14766</v>
      </c>
      <c r="AJ137" s="18">
        <f>'ANS_RevData (IB)'!AJ$94</f>
        <v>8553</v>
      </c>
      <c r="AK137" s="20">
        <f>'ANS_RevData (IB)'!AK$94</f>
        <v>20443</v>
      </c>
      <c r="AL137" s="20">
        <f>'ANS_RevData (IB)'!AL$94</f>
        <v>23000</v>
      </c>
      <c r="AM137" s="20">
        <f>'ANS_RevData (IB)'!AM$94</f>
        <v>23900</v>
      </c>
      <c r="AN137" s="20">
        <f>'ANS_RevData (IB)'!AN$94</f>
        <v>24800</v>
      </c>
      <c r="AO137" s="20">
        <f>'ANS_RevData (IB)'!AO$94</f>
        <v>25800</v>
      </c>
      <c r="AP137" s="20">
        <f>'ANS_RevData (IB)'!AP$94</f>
        <v>26700</v>
      </c>
      <c r="AQ137" s="20">
        <f>'ANS_RevData (IB)'!AQ$94</f>
        <v>27700</v>
      </c>
      <c r="AR137" s="48">
        <f t="shared" si="179"/>
        <v>249485</v>
      </c>
      <c r="AS137" s="19"/>
      <c r="AT137" s="20">
        <f>'ANS_RevData (IB)'!AR$94</f>
        <v>28800</v>
      </c>
      <c r="AU137" s="20">
        <f>'ANS_RevData (IB)'!AS$94</f>
        <v>29800</v>
      </c>
      <c r="AV137" s="20">
        <f>'ANS_RevData (IB)'!AT$94</f>
        <v>30900</v>
      </c>
      <c r="AW137" s="20">
        <f>'ANS_RevData (IB)'!AU$94</f>
        <v>32100</v>
      </c>
      <c r="AX137" s="20">
        <f>'ANS_RevData (IB)'!AV$94</f>
        <v>33300</v>
      </c>
      <c r="AY137" s="20">
        <f>'ANS_RevData (IB)'!AW$94</f>
        <v>34500</v>
      </c>
      <c r="AZ137" s="20">
        <f>'ANS_RevData (IB)'!AX$94</f>
        <v>35800</v>
      </c>
      <c r="BA137" s="20">
        <f>'ANS_RevData (IB)'!AY$94</f>
        <v>37100</v>
      </c>
      <c r="BB137" s="20">
        <f>'ANS_RevData (IB)'!AZ$94</f>
        <v>38500</v>
      </c>
      <c r="BC137" s="20">
        <f>'ANS_RevData (IB)'!BA$94</f>
        <v>39900</v>
      </c>
      <c r="BD137" s="20">
        <f>'ANS_RevData (IB)'!BB$94</f>
        <v>41500</v>
      </c>
      <c r="BE137" s="20">
        <f>'ANS_RevData (IB)'!BC$94</f>
        <v>43100</v>
      </c>
      <c r="BF137" s="48">
        <f t="shared" si="180"/>
        <v>425300</v>
      </c>
      <c r="BG137" s="19"/>
      <c r="BH137" s="20">
        <f>'ANS_RevData (IB)'!BD$94</f>
        <v>44600</v>
      </c>
      <c r="BI137" s="20">
        <f>'ANS_RevData (IB)'!BE$94</f>
        <v>46300</v>
      </c>
      <c r="BJ137" s="20">
        <f>'ANS_RevData (IB)'!BF$94</f>
        <v>48000</v>
      </c>
      <c r="BK137" s="20">
        <f>'ANS_RevData (IB)'!BG$94</f>
        <v>49800</v>
      </c>
      <c r="BL137" s="20">
        <f>'ANS_RevData (IB)'!BH$94</f>
        <v>51700</v>
      </c>
      <c r="BM137" s="20">
        <f>'ANS_RevData (IB)'!BI$94</f>
        <v>53700</v>
      </c>
      <c r="BN137" s="20">
        <f>'ANS_RevData (IB)'!BJ$94</f>
        <v>55600</v>
      </c>
      <c r="BO137" s="20">
        <f>'ANS_RevData (IB)'!BK$94</f>
        <v>57700</v>
      </c>
      <c r="BP137" s="20">
        <f>'ANS_RevData (IB)'!BL$94</f>
        <v>59900</v>
      </c>
      <c r="BQ137" s="20">
        <f>'ANS_RevData (IB)'!BM$94</f>
        <v>62100</v>
      </c>
      <c r="BR137" s="20">
        <f>'ANS_RevData (IB)'!BN$94</f>
        <v>64500</v>
      </c>
      <c r="BS137" s="20">
        <f>'ANS_RevData (IB)'!BO$94</f>
        <v>66900</v>
      </c>
      <c r="BT137" s="48">
        <f t="shared" si="181"/>
        <v>660800</v>
      </c>
    </row>
    <row r="138" spans="2:72" s="16" customFormat="1" ht="12.75" hidden="1" outlineLevel="2" x14ac:dyDescent="0.2">
      <c r="B138" s="17" t="s">
        <v>11</v>
      </c>
      <c r="D138" s="18">
        <f>'ANS_RevData (IB)'!D$110</f>
        <v>0</v>
      </c>
      <c r="E138" s="18">
        <f>'ANS_RevData (IB)'!E$110</f>
        <v>0</v>
      </c>
      <c r="F138" s="18">
        <f>'ANS_RevData (IB)'!F$110</f>
        <v>0</v>
      </c>
      <c r="G138" s="18">
        <f>'ANS_RevData (IB)'!G$110</f>
        <v>0</v>
      </c>
      <c r="H138" s="18">
        <f>'ANS_RevData (IB)'!H$110</f>
        <v>0</v>
      </c>
      <c r="I138" s="18">
        <f>'ANS_RevData (IB)'!I$110</f>
        <v>0</v>
      </c>
      <c r="J138" s="18">
        <f>'ANS_RevData (IB)'!J$110</f>
        <v>0</v>
      </c>
      <c r="K138" s="18">
        <f>'ANS_RevData (IB)'!K$110</f>
        <v>0</v>
      </c>
      <c r="L138" s="18">
        <f>'ANS_RevData (IB)'!L$110</f>
        <v>0</v>
      </c>
      <c r="M138" s="18">
        <f>'ANS_RevData (IB)'!M$110</f>
        <v>0</v>
      </c>
      <c r="N138" s="18">
        <f>'ANS_RevData (IB)'!N$110</f>
        <v>0</v>
      </c>
      <c r="O138" s="18">
        <f>'ANS_RevData (IB)'!O$110</f>
        <v>0</v>
      </c>
      <c r="P138" s="19">
        <f t="shared" si="177"/>
        <v>0</v>
      </c>
      <c r="Q138" s="19"/>
      <c r="R138" s="18">
        <f>'ANS_RevData (IB)'!P$110</f>
        <v>0</v>
      </c>
      <c r="S138" s="18">
        <f>'ANS_RevData (IB)'!Q$110</f>
        <v>0</v>
      </c>
      <c r="T138" s="18">
        <f>'ANS_RevData (IB)'!R$110</f>
        <v>0</v>
      </c>
      <c r="U138" s="18">
        <f>'ANS_RevData (IB)'!S$110</f>
        <v>0</v>
      </c>
      <c r="V138" s="18">
        <f>'ANS_RevData (IB)'!T$110</f>
        <v>0</v>
      </c>
      <c r="W138" s="18">
        <f>'ANS_RevData (IB)'!U$110</f>
        <v>0</v>
      </c>
      <c r="X138" s="18">
        <f>'ANS_RevData (IB)'!V$110</f>
        <v>6</v>
      </c>
      <c r="Y138" s="18">
        <f>'ANS_RevData (IB)'!W$110</f>
        <v>585</v>
      </c>
      <c r="Z138" s="18">
        <f>'ANS_RevData (IB)'!X$110</f>
        <v>922</v>
      </c>
      <c r="AA138" s="18">
        <f>'ANS_RevData (IB)'!Y$110</f>
        <v>1311</v>
      </c>
      <c r="AB138" s="18">
        <f>'ANS_RevData (IB)'!Z$110</f>
        <v>1222</v>
      </c>
      <c r="AC138" s="18">
        <f>'ANS_RevData (IB)'!AA$110</f>
        <v>1948</v>
      </c>
      <c r="AD138" s="19">
        <f t="shared" si="178"/>
        <v>5994</v>
      </c>
      <c r="AE138" s="19"/>
      <c r="AF138" s="18">
        <f>'ANS_RevData (IB)'!AF$110</f>
        <v>1886</v>
      </c>
      <c r="AG138" s="18">
        <f>'ANS_RevData (IB)'!AG$110</f>
        <v>1462</v>
      </c>
      <c r="AH138" s="18">
        <f>'ANS_RevData (IB)'!AH$110</f>
        <v>2305</v>
      </c>
      <c r="AI138" s="18">
        <f>'ANS_RevData (IB)'!AI$110</f>
        <v>1552</v>
      </c>
      <c r="AJ138" s="18">
        <f>'ANS_RevData (IB)'!AJ$110</f>
        <v>989</v>
      </c>
      <c r="AK138" s="20">
        <f>'ANS_RevData (IB)'!AK$110</f>
        <v>2756</v>
      </c>
      <c r="AL138" s="20">
        <f>'ANS_RevData (IB)'!AL$110</f>
        <v>3420</v>
      </c>
      <c r="AM138" s="20">
        <f>'ANS_RevData (IB)'!AM$110</f>
        <v>3630</v>
      </c>
      <c r="AN138" s="20">
        <f>'ANS_RevData (IB)'!AN$110</f>
        <v>3900</v>
      </c>
      <c r="AO138" s="20">
        <f>'ANS_RevData (IB)'!AO$110</f>
        <v>4170</v>
      </c>
      <c r="AP138" s="20">
        <f>'ANS_RevData (IB)'!AP$110</f>
        <v>4440</v>
      </c>
      <c r="AQ138" s="20">
        <f>'ANS_RevData (IB)'!AQ$110</f>
        <v>4770</v>
      </c>
      <c r="AR138" s="48">
        <f t="shared" si="179"/>
        <v>35280</v>
      </c>
      <c r="AS138" s="19"/>
      <c r="AT138" s="20">
        <f>'ANS_RevData (IB)'!AR$110</f>
        <v>5100</v>
      </c>
      <c r="AU138" s="20">
        <f>'ANS_RevData (IB)'!AS$110</f>
        <v>5430</v>
      </c>
      <c r="AV138" s="20">
        <f>'ANS_RevData (IB)'!AT$110</f>
        <v>5820</v>
      </c>
      <c r="AW138" s="20">
        <f>'ANS_RevData (IB)'!AU$110</f>
        <v>6240</v>
      </c>
      <c r="AX138" s="20">
        <f>'ANS_RevData (IB)'!AV$110</f>
        <v>6660</v>
      </c>
      <c r="AY138" s="20">
        <f>'ANS_RevData (IB)'!AW$110</f>
        <v>7140</v>
      </c>
      <c r="AZ138" s="20">
        <f>'ANS_RevData (IB)'!AX$110</f>
        <v>7620</v>
      </c>
      <c r="BA138" s="20">
        <f>'ANS_RevData (IB)'!AY$110</f>
        <v>8160</v>
      </c>
      <c r="BB138" s="20">
        <f>'ANS_RevData (IB)'!AZ$110</f>
        <v>8730</v>
      </c>
      <c r="BC138" s="20">
        <f>'ANS_RevData (IB)'!BA$110</f>
        <v>9330</v>
      </c>
      <c r="BD138" s="20">
        <f>'ANS_RevData (IB)'!BB$110</f>
        <v>9990</v>
      </c>
      <c r="BE138" s="20">
        <f>'ANS_RevData (IB)'!BC$110</f>
        <v>10680</v>
      </c>
      <c r="BF138" s="48">
        <f t="shared" si="180"/>
        <v>90900</v>
      </c>
      <c r="BG138" s="19"/>
      <c r="BH138" s="20">
        <f>'ANS_RevData (IB)'!BD$110</f>
        <v>11430</v>
      </c>
      <c r="BI138" s="20">
        <f>'ANS_RevData (IB)'!BE$110</f>
        <v>12240</v>
      </c>
      <c r="BJ138" s="20">
        <f>'ANS_RevData (IB)'!BF$110</f>
        <v>13080</v>
      </c>
      <c r="BK138" s="20">
        <f>'ANS_RevData (IB)'!BG$110</f>
        <v>14040</v>
      </c>
      <c r="BL138" s="20">
        <f>'ANS_RevData (IB)'!BH$110</f>
        <v>15030</v>
      </c>
      <c r="BM138" s="20">
        <f>'ANS_RevData (IB)'!BI$110</f>
        <v>16050</v>
      </c>
      <c r="BN138" s="20">
        <f>'ANS_RevData (IB)'!BJ$110</f>
        <v>17190</v>
      </c>
      <c r="BO138" s="20">
        <f>'ANS_RevData (IB)'!BK$110</f>
        <v>18390</v>
      </c>
      <c r="BP138" s="20">
        <f>'ANS_RevData (IB)'!BL$110</f>
        <v>19680</v>
      </c>
      <c r="BQ138" s="20">
        <f>'ANS_RevData (IB)'!BM$110</f>
        <v>21030</v>
      </c>
      <c r="BR138" s="20">
        <f>'ANS_RevData (IB)'!BN$110</f>
        <v>22530</v>
      </c>
      <c r="BS138" s="20">
        <f>'ANS_RevData (IB)'!BO$110</f>
        <v>24090</v>
      </c>
      <c r="BT138" s="48">
        <f t="shared" si="181"/>
        <v>204780</v>
      </c>
    </row>
    <row r="139" spans="2:72" s="16" customFormat="1" ht="12.75" hidden="1" outlineLevel="3" x14ac:dyDescent="0.2">
      <c r="B139" s="17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9">
        <f t="shared" si="177"/>
        <v>0</v>
      </c>
      <c r="Q139" s="19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9">
        <f t="shared" si="178"/>
        <v>0</v>
      </c>
      <c r="AE139" s="19"/>
      <c r="AF139" s="18"/>
      <c r="AG139" s="18"/>
      <c r="AH139" s="18"/>
      <c r="AI139" s="18"/>
      <c r="AJ139" s="18"/>
      <c r="AK139" s="20"/>
      <c r="AL139" s="20"/>
      <c r="AM139" s="20"/>
      <c r="AN139" s="20"/>
      <c r="AO139" s="20"/>
      <c r="AP139" s="20"/>
      <c r="AQ139" s="20"/>
      <c r="AR139" s="48">
        <f t="shared" si="179"/>
        <v>0</v>
      </c>
      <c r="AS139" s="19"/>
      <c r="AT139" s="20"/>
      <c r="AU139" s="20"/>
      <c r="AV139" s="20"/>
      <c r="AW139" s="20"/>
      <c r="AX139" s="20"/>
      <c r="AY139" s="20"/>
      <c r="AZ139" s="20"/>
      <c r="BA139" s="20"/>
      <c r="BB139" s="20"/>
      <c r="BC139" s="20"/>
      <c r="BD139" s="20"/>
      <c r="BE139" s="20"/>
      <c r="BF139" s="48">
        <f t="shared" si="180"/>
        <v>0</v>
      </c>
      <c r="BG139" s="19"/>
      <c r="BH139" s="20"/>
      <c r="BI139" s="20"/>
      <c r="BJ139" s="20"/>
      <c r="BK139" s="20"/>
      <c r="BL139" s="20"/>
      <c r="BM139" s="20"/>
      <c r="BN139" s="20"/>
      <c r="BO139" s="20"/>
      <c r="BP139" s="20"/>
      <c r="BQ139" s="20"/>
      <c r="BR139" s="20"/>
      <c r="BS139" s="20"/>
      <c r="BT139" s="48">
        <f t="shared" si="181"/>
        <v>0</v>
      </c>
    </row>
    <row r="140" spans="2:72" s="16" customFormat="1" ht="12.75" hidden="1" outlineLevel="2" collapsed="1" x14ac:dyDescent="0.2">
      <c r="B140" s="17" t="s">
        <v>18</v>
      </c>
      <c r="D140" s="18">
        <f>'ANS_RevData (IB)'!D$126</f>
        <v>0</v>
      </c>
      <c r="E140" s="18">
        <f>'ANS_RevData (IB)'!E$126</f>
        <v>0</v>
      </c>
      <c r="F140" s="18">
        <f>'ANS_RevData (IB)'!F$126</f>
        <v>1</v>
      </c>
      <c r="G140" s="18">
        <f>'ANS_RevData (IB)'!G$126</f>
        <v>0</v>
      </c>
      <c r="H140" s="18">
        <f>'ANS_RevData (IB)'!H$126</f>
        <v>2</v>
      </c>
      <c r="I140" s="18">
        <f>'ANS_RevData (IB)'!I$126</f>
        <v>1</v>
      </c>
      <c r="J140" s="18">
        <f>'ANS_RevData (IB)'!J$126</f>
        <v>0</v>
      </c>
      <c r="K140" s="18">
        <f>'ANS_RevData (IB)'!K$126</f>
        <v>1</v>
      </c>
      <c r="L140" s="18">
        <f>'ANS_RevData (IB)'!L$126</f>
        <v>0</v>
      </c>
      <c r="M140" s="18">
        <f>'ANS_RevData (IB)'!M$126</f>
        <v>2</v>
      </c>
      <c r="N140" s="18">
        <f>'ANS_RevData (IB)'!N$126</f>
        <v>1</v>
      </c>
      <c r="O140" s="18">
        <f>'ANS_RevData (IB)'!O$126</f>
        <v>0</v>
      </c>
      <c r="P140" s="19">
        <f t="shared" si="177"/>
        <v>8</v>
      </c>
      <c r="Q140" s="19"/>
      <c r="R140" s="18">
        <f>'ANS_RevData (IB)'!P$126</f>
        <v>0</v>
      </c>
      <c r="S140" s="18">
        <f>'ANS_RevData (IB)'!Q$126</f>
        <v>0</v>
      </c>
      <c r="T140" s="18">
        <f>'ANS_RevData (IB)'!R$126</f>
        <v>0</v>
      </c>
      <c r="U140" s="18">
        <f>'ANS_RevData (IB)'!S$126</f>
        <v>4</v>
      </c>
      <c r="V140" s="18">
        <f>'ANS_RevData (IB)'!T$126</f>
        <v>4</v>
      </c>
      <c r="W140" s="18">
        <f>'ANS_RevData (IB)'!U$126</f>
        <v>4</v>
      </c>
      <c r="X140" s="18">
        <f>'ANS_RevData (IB)'!V$126</f>
        <v>4</v>
      </c>
      <c r="Y140" s="18">
        <f>'ANS_RevData (IB)'!W$126</f>
        <v>5</v>
      </c>
      <c r="Z140" s="18">
        <f>'ANS_RevData (IB)'!X$126</f>
        <v>9</v>
      </c>
      <c r="AA140" s="18">
        <f>'ANS_RevData (IB)'!Y$126</f>
        <v>12</v>
      </c>
      <c r="AB140" s="18">
        <f>'ANS_RevData (IB)'!Z$126</f>
        <v>20</v>
      </c>
      <c r="AC140" s="18">
        <f>'ANS_RevData (IB)'!AA$126</f>
        <v>13</v>
      </c>
      <c r="AD140" s="19">
        <f t="shared" si="178"/>
        <v>75</v>
      </c>
      <c r="AE140" s="19"/>
      <c r="AF140" s="18">
        <f>'ANS_RevData (IB)'!AF$126</f>
        <v>28</v>
      </c>
      <c r="AG140" s="18">
        <f>'ANS_RevData (IB)'!AG$126</f>
        <v>17</v>
      </c>
      <c r="AH140" s="18">
        <f>'ANS_RevData (IB)'!AH$126</f>
        <v>23</v>
      </c>
      <c r="AI140" s="18">
        <f>'ANS_RevData (IB)'!AI$126</f>
        <v>15</v>
      </c>
      <c r="AJ140" s="18">
        <f>'ANS_RevData (IB)'!AJ$126</f>
        <v>12</v>
      </c>
      <c r="AK140" s="20">
        <f>'ANS_RevData (IB)'!AK$126</f>
        <v>21</v>
      </c>
      <c r="AL140" s="20">
        <f>'ANS_RevData (IB)'!AL$126</f>
        <v>36</v>
      </c>
      <c r="AM140" s="20">
        <f>'ANS_RevData (IB)'!AM$126</f>
        <v>44</v>
      </c>
      <c r="AN140" s="20">
        <f>'ANS_RevData (IB)'!AN$126</f>
        <v>52</v>
      </c>
      <c r="AO140" s="20">
        <f>'ANS_RevData (IB)'!AO$126</f>
        <v>60</v>
      </c>
      <c r="AP140" s="20">
        <f>'ANS_RevData (IB)'!AP$126</f>
        <v>72</v>
      </c>
      <c r="AQ140" s="20">
        <f>'ANS_RevData (IB)'!AQ$126</f>
        <v>88</v>
      </c>
      <c r="AR140" s="48">
        <f t="shared" si="179"/>
        <v>468</v>
      </c>
      <c r="AS140" s="19"/>
      <c r="AT140" s="20">
        <f>'ANS_RevData (IB)'!AR$126</f>
        <v>104</v>
      </c>
      <c r="AU140" s="20">
        <f>'ANS_RevData (IB)'!AS$126</f>
        <v>128</v>
      </c>
      <c r="AV140" s="20">
        <f>'ANS_RevData (IB)'!AT$126</f>
        <v>152</v>
      </c>
      <c r="AW140" s="20">
        <f>'ANS_RevData (IB)'!AU$126</f>
        <v>180</v>
      </c>
      <c r="AX140" s="20">
        <f>'ANS_RevData (IB)'!AV$126</f>
        <v>216</v>
      </c>
      <c r="AY140" s="20">
        <f>'ANS_RevData (IB)'!AW$126</f>
        <v>260</v>
      </c>
      <c r="AZ140" s="20">
        <f>'ANS_RevData (IB)'!AX$126</f>
        <v>308</v>
      </c>
      <c r="BA140" s="20">
        <f>'ANS_RevData (IB)'!AY$126</f>
        <v>372</v>
      </c>
      <c r="BB140" s="20">
        <f>'ANS_RevData (IB)'!AZ$126</f>
        <v>448</v>
      </c>
      <c r="BC140" s="20">
        <f>'ANS_RevData (IB)'!BA$126</f>
        <v>536</v>
      </c>
      <c r="BD140" s="20">
        <f>'ANS_RevData (IB)'!BB$126</f>
        <v>644</v>
      </c>
      <c r="BE140" s="20">
        <f>'ANS_RevData (IB)'!BC$126</f>
        <v>776</v>
      </c>
      <c r="BF140" s="48">
        <f t="shared" si="180"/>
        <v>4124</v>
      </c>
      <c r="BG140" s="19"/>
      <c r="BH140" s="20">
        <f>'ANS_RevData (IB)'!BD$126</f>
        <v>928</v>
      </c>
      <c r="BI140" s="20">
        <f>'ANS_RevData (IB)'!BE$126</f>
        <v>1116</v>
      </c>
      <c r="BJ140" s="20">
        <f>'ANS_RevData (IB)'!BF$126</f>
        <v>1340</v>
      </c>
      <c r="BK140" s="20">
        <f>'ANS_RevData (IB)'!BG$126</f>
        <v>1604</v>
      </c>
      <c r="BL140" s="20">
        <f>'ANS_RevData (IB)'!BH$126</f>
        <v>1924</v>
      </c>
      <c r="BM140" s="20">
        <f>'ANS_RevData (IB)'!BI$126</f>
        <v>2312</v>
      </c>
      <c r="BN140" s="20">
        <f>'ANS_RevData (IB)'!BJ$126</f>
        <v>2772</v>
      </c>
      <c r="BO140" s="20">
        <f>'ANS_RevData (IB)'!BK$126</f>
        <v>3328</v>
      </c>
      <c r="BP140" s="20">
        <f>'ANS_RevData (IB)'!BL$126</f>
        <v>3992</v>
      </c>
      <c r="BQ140" s="20">
        <f>'ANS_RevData (IB)'!BM$126</f>
        <v>4792</v>
      </c>
      <c r="BR140" s="20">
        <f>'ANS_RevData (IB)'!BN$126</f>
        <v>5643</v>
      </c>
      <c r="BS140" s="20">
        <f>'ANS_RevData (IB)'!BO$126</f>
        <v>5902</v>
      </c>
      <c r="BT140" s="48">
        <f t="shared" si="181"/>
        <v>35653</v>
      </c>
    </row>
    <row r="141" spans="2:72" hidden="1" outlineLevel="1" collapsed="1" x14ac:dyDescent="0.25">
      <c r="B141" s="11" t="s">
        <v>37</v>
      </c>
      <c r="D141" s="12">
        <f>'ANS_RevData (IB)'!D$142</f>
        <v>596</v>
      </c>
      <c r="E141" s="12">
        <f>'ANS_RevData (IB)'!E$142</f>
        <v>640</v>
      </c>
      <c r="F141" s="12">
        <f>'ANS_RevData (IB)'!F$142</f>
        <v>966</v>
      </c>
      <c r="G141" s="12">
        <f>'ANS_RevData (IB)'!G$142</f>
        <v>1077</v>
      </c>
      <c r="H141" s="12">
        <f>'ANS_RevData (IB)'!H$142</f>
        <v>1994</v>
      </c>
      <c r="I141" s="12">
        <f>'ANS_RevData (IB)'!I$142</f>
        <v>1593</v>
      </c>
      <c r="J141" s="12">
        <f>'ANS_RevData (IB)'!J$142</f>
        <v>2406</v>
      </c>
      <c r="K141" s="12">
        <f>'ANS_RevData (IB)'!K$142</f>
        <v>2306</v>
      </c>
      <c r="L141" s="12">
        <f>'ANS_RevData (IB)'!L$142</f>
        <v>2089</v>
      </c>
      <c r="M141" s="12">
        <f>'ANS_RevData (IB)'!M$142</f>
        <v>2191</v>
      </c>
      <c r="N141" s="12">
        <f>'ANS_RevData (IB)'!N$142</f>
        <v>2363</v>
      </c>
      <c r="O141" s="12">
        <f>'ANS_RevData (IB)'!O$142</f>
        <v>2830</v>
      </c>
      <c r="P141" s="13">
        <f t="shared" si="177"/>
        <v>21051</v>
      </c>
      <c r="Q141" s="13"/>
      <c r="R141" s="12">
        <f>'ANS_RevData (IB)'!P$142</f>
        <v>4599</v>
      </c>
      <c r="S141" s="12">
        <f>'ANS_RevData (IB)'!Q$142</f>
        <v>5205</v>
      </c>
      <c r="T141" s="12">
        <f>'ANS_RevData (IB)'!R$142</f>
        <v>4243</v>
      </c>
      <c r="U141" s="12">
        <f>'ANS_RevData (IB)'!S$142</f>
        <v>4368</v>
      </c>
      <c r="V141" s="12">
        <f>'ANS_RevData (IB)'!T$142</f>
        <v>4325</v>
      </c>
      <c r="W141" s="12">
        <f>'ANS_RevData (IB)'!U$142</f>
        <v>4285</v>
      </c>
      <c r="X141" s="12">
        <f>'ANS_RevData (IB)'!V$142</f>
        <v>5098</v>
      </c>
      <c r="Y141" s="12">
        <f>'ANS_RevData (IB)'!W$142</f>
        <v>5164</v>
      </c>
      <c r="Z141" s="12">
        <f>'ANS_RevData (IB)'!X$142</f>
        <v>5742</v>
      </c>
      <c r="AA141" s="12">
        <f>'ANS_RevData (IB)'!Y$142</f>
        <v>5027</v>
      </c>
      <c r="AB141" s="12">
        <f>'ANS_RevData (IB)'!Z$142</f>
        <v>4716</v>
      </c>
      <c r="AC141" s="12">
        <f>'ANS_RevData (IB)'!AA$142</f>
        <v>5375</v>
      </c>
      <c r="AD141" s="13">
        <f t="shared" si="178"/>
        <v>58147</v>
      </c>
      <c r="AE141" s="13"/>
      <c r="AF141" s="12">
        <f>'ANS_RevData (IB)'!AF$142</f>
        <v>4927</v>
      </c>
      <c r="AG141" s="12">
        <f>'ANS_RevData (IB)'!AG$142</f>
        <v>4622</v>
      </c>
      <c r="AH141" s="12">
        <f>'ANS_RevData (IB)'!AH$142</f>
        <v>4819</v>
      </c>
      <c r="AI141" s="12">
        <f>'ANS_RevData (IB)'!AI$142</f>
        <v>3973</v>
      </c>
      <c r="AJ141" s="12">
        <f>'ANS_RevData (IB)'!AJ$142</f>
        <v>2639</v>
      </c>
      <c r="AK141" s="14">
        <f>'ANS_RevData (IB)'!AK$142</f>
        <v>8710</v>
      </c>
      <c r="AL141" s="14">
        <f>'ANS_RevData (IB)'!AL$142</f>
        <v>10410</v>
      </c>
      <c r="AM141" s="14">
        <f>'ANS_RevData (IB)'!AM$142</f>
        <v>10710</v>
      </c>
      <c r="AN141" s="14">
        <f>'ANS_RevData (IB)'!AN$142</f>
        <v>11040</v>
      </c>
      <c r="AO141" s="14">
        <f>'ANS_RevData (IB)'!AO$142</f>
        <v>11370</v>
      </c>
      <c r="AP141" s="14">
        <f>'ANS_RevData (IB)'!AP$142</f>
        <v>11700</v>
      </c>
      <c r="AQ141" s="14">
        <f>'ANS_RevData (IB)'!AQ$142</f>
        <v>12030</v>
      </c>
      <c r="AR141" s="47">
        <f t="shared" si="179"/>
        <v>96950</v>
      </c>
      <c r="AS141" s="13"/>
      <c r="AT141" s="14">
        <f>'ANS_RevData (IB)'!AR$142</f>
        <v>12420</v>
      </c>
      <c r="AU141" s="14">
        <f>'ANS_RevData (IB)'!AS$142</f>
        <v>12780</v>
      </c>
      <c r="AV141" s="14">
        <f>'ANS_RevData (IB)'!AT$142</f>
        <v>13170</v>
      </c>
      <c r="AW141" s="14">
        <f>'ANS_RevData (IB)'!AU$142</f>
        <v>13560</v>
      </c>
      <c r="AX141" s="14">
        <f>'ANS_RevData (IB)'!AV$142</f>
        <v>13950</v>
      </c>
      <c r="AY141" s="14">
        <f>'ANS_RevData (IB)'!AW$142</f>
        <v>14370</v>
      </c>
      <c r="AZ141" s="14">
        <f>'ANS_RevData (IB)'!AX$142</f>
        <v>14790</v>
      </c>
      <c r="BA141" s="14">
        <f>'ANS_RevData (IB)'!AY$142</f>
        <v>15270</v>
      </c>
      <c r="BB141" s="14">
        <f>'ANS_RevData (IB)'!AZ$142</f>
        <v>15720</v>
      </c>
      <c r="BC141" s="14">
        <f>'ANS_RevData (IB)'!BA$142</f>
        <v>16200</v>
      </c>
      <c r="BD141" s="14">
        <f>'ANS_RevData (IB)'!BB$142</f>
        <v>16680</v>
      </c>
      <c r="BE141" s="14">
        <f>'ANS_RevData (IB)'!BC$142</f>
        <v>17160</v>
      </c>
      <c r="BF141" s="47">
        <f t="shared" si="180"/>
        <v>176070</v>
      </c>
      <c r="BG141" s="13"/>
      <c r="BH141" s="14">
        <f>'ANS_RevData (IB)'!BD$142</f>
        <v>17670</v>
      </c>
      <c r="BI141" s="14">
        <f>'ANS_RevData (IB)'!BE$142</f>
        <v>18210</v>
      </c>
      <c r="BJ141" s="14">
        <f>'ANS_RevData (IB)'!BF$142</f>
        <v>18750</v>
      </c>
      <c r="BK141" s="14">
        <f>'ANS_RevData (IB)'!BG$142</f>
        <v>19320</v>
      </c>
      <c r="BL141" s="14">
        <f>'ANS_RevData (IB)'!BH$142</f>
        <v>19920</v>
      </c>
      <c r="BM141" s="14">
        <f>'ANS_RevData (IB)'!BI$142</f>
        <v>20490</v>
      </c>
      <c r="BN141" s="14">
        <f>'ANS_RevData (IB)'!BJ$142</f>
        <v>21120</v>
      </c>
      <c r="BO141" s="14">
        <f>'ANS_RevData (IB)'!BK$142</f>
        <v>21750</v>
      </c>
      <c r="BP141" s="14">
        <f>'ANS_RevData (IB)'!BL$142</f>
        <v>22380</v>
      </c>
      <c r="BQ141" s="14">
        <f>'ANS_RevData (IB)'!BM$142</f>
        <v>23070</v>
      </c>
      <c r="BR141" s="14">
        <f>'ANS_RevData (IB)'!BN$142</f>
        <v>23760</v>
      </c>
      <c r="BS141" s="14">
        <f>'ANS_RevData (IB)'!BO$142</f>
        <v>24480</v>
      </c>
      <c r="BT141" s="47">
        <f t="shared" si="181"/>
        <v>250920</v>
      </c>
    </row>
    <row r="142" spans="2:72" hidden="1" outlineLevel="1" x14ac:dyDescent="0.25">
      <c r="B142" s="11" t="s">
        <v>38</v>
      </c>
      <c r="D142" s="12">
        <f>'ANS_RevData (IB)'!D$14</f>
        <v>83</v>
      </c>
      <c r="E142" s="12">
        <f>'ANS_RevData (IB)'!E$14</f>
        <v>105</v>
      </c>
      <c r="F142" s="12">
        <f>'ANS_RevData (IB)'!F$14</f>
        <v>102</v>
      </c>
      <c r="G142" s="12">
        <f>'ANS_RevData (IB)'!G$14</f>
        <v>142</v>
      </c>
      <c r="H142" s="12">
        <f>'ANS_RevData (IB)'!H$14</f>
        <v>140</v>
      </c>
      <c r="I142" s="12">
        <f>'ANS_RevData (IB)'!I$14</f>
        <v>178</v>
      </c>
      <c r="J142" s="12">
        <f>'ANS_RevData (IB)'!J$14</f>
        <v>299</v>
      </c>
      <c r="K142" s="12">
        <f>'ANS_RevData (IB)'!K$14</f>
        <v>389</v>
      </c>
      <c r="L142" s="12">
        <f>'ANS_RevData (IB)'!L$14</f>
        <v>334</v>
      </c>
      <c r="M142" s="12">
        <f>'ANS_RevData (IB)'!M$14</f>
        <v>390</v>
      </c>
      <c r="N142" s="12">
        <f>'ANS_RevData (IB)'!N$14</f>
        <v>357</v>
      </c>
      <c r="O142" s="12">
        <f>'ANS_RevData (IB)'!O$14</f>
        <v>368</v>
      </c>
      <c r="P142" s="13">
        <f t="shared" si="177"/>
        <v>2887</v>
      </c>
      <c r="Q142" s="13"/>
      <c r="R142" s="12">
        <f>'ANS_RevData (IB)'!P$14</f>
        <v>333</v>
      </c>
      <c r="S142" s="12">
        <f>'ANS_RevData (IB)'!Q$14</f>
        <v>310</v>
      </c>
      <c r="T142" s="12">
        <f>'ANS_RevData (IB)'!R$14</f>
        <v>666</v>
      </c>
      <c r="U142" s="12">
        <f>'ANS_RevData (IB)'!S$14</f>
        <v>361</v>
      </c>
      <c r="V142" s="12">
        <f>'ANS_RevData (IB)'!T$14</f>
        <v>413</v>
      </c>
      <c r="W142" s="12">
        <f>'ANS_RevData (IB)'!U$14</f>
        <v>497</v>
      </c>
      <c r="X142" s="12">
        <f>'ANS_RevData (IB)'!V$14</f>
        <v>650</v>
      </c>
      <c r="Y142" s="12">
        <f>'ANS_RevData (IB)'!W$14</f>
        <v>686</v>
      </c>
      <c r="Z142" s="12">
        <f>'ANS_RevData (IB)'!X$14</f>
        <v>926</v>
      </c>
      <c r="AA142" s="12">
        <f>'ANS_RevData (IB)'!Y$14</f>
        <v>816</v>
      </c>
      <c r="AB142" s="12">
        <f>'ANS_RevData (IB)'!Z$14</f>
        <v>717</v>
      </c>
      <c r="AC142" s="12">
        <f>'ANS_RevData (IB)'!AA$14</f>
        <v>741</v>
      </c>
      <c r="AD142" s="13">
        <f t="shared" si="178"/>
        <v>7116</v>
      </c>
      <c r="AE142" s="13"/>
      <c r="AF142" s="12">
        <f>'ANS_RevData (IB)'!AF$14</f>
        <v>687</v>
      </c>
      <c r="AG142" s="12">
        <f>'ANS_RevData (IB)'!AG$14</f>
        <v>786</v>
      </c>
      <c r="AH142" s="12">
        <f>'ANS_RevData (IB)'!AH$14</f>
        <v>982</v>
      </c>
      <c r="AI142" s="12">
        <f>'ANS_RevData (IB)'!AI$14</f>
        <v>582</v>
      </c>
      <c r="AJ142" s="12">
        <f>'ANS_RevData (IB)'!AJ$14</f>
        <v>417</v>
      </c>
      <c r="AK142" s="14">
        <f>'ANS_RevData (IB)'!AK$14</f>
        <v>661</v>
      </c>
      <c r="AL142" s="14">
        <f>'ANS_RevData (IB)'!AL$14</f>
        <v>687</v>
      </c>
      <c r="AM142" s="14">
        <f>'ANS_RevData (IB)'!AM$14</f>
        <v>722</v>
      </c>
      <c r="AN142" s="14">
        <f>'ANS_RevData (IB)'!AN$14</f>
        <v>749</v>
      </c>
      <c r="AO142" s="14">
        <f>'ANS_RevData (IB)'!AO$14</f>
        <v>775</v>
      </c>
      <c r="AP142" s="14">
        <f>'ANS_RevData (IB)'!AP$14</f>
        <v>802</v>
      </c>
      <c r="AQ142" s="14">
        <f>'ANS_RevData (IB)'!AQ$14</f>
        <v>837</v>
      </c>
      <c r="AR142" s="47">
        <f t="shared" si="179"/>
        <v>8687</v>
      </c>
      <c r="AS142" s="13"/>
      <c r="AT142" s="14">
        <f>'ANS_RevData (IB)'!AR$14</f>
        <v>872</v>
      </c>
      <c r="AU142" s="14">
        <f>'ANS_RevData (IB)'!AS$14</f>
        <v>907</v>
      </c>
      <c r="AV142" s="14">
        <f>'ANS_RevData (IB)'!AT$14</f>
        <v>942</v>
      </c>
      <c r="AW142" s="14">
        <f>'ANS_RevData (IB)'!AU$14</f>
        <v>978</v>
      </c>
      <c r="AX142" s="14">
        <f>'ANS_RevData (IB)'!AV$14</f>
        <v>1022</v>
      </c>
      <c r="AY142" s="14">
        <f>'ANS_RevData (IB)'!AW$14</f>
        <v>1066</v>
      </c>
      <c r="AZ142" s="14">
        <f>'ANS_RevData (IB)'!AX$14</f>
        <v>1110</v>
      </c>
      <c r="BA142" s="14">
        <f>'ANS_RevData (IB)'!AY$14</f>
        <v>1145</v>
      </c>
      <c r="BB142" s="14">
        <f>'ANS_RevData (IB)'!AZ$14</f>
        <v>1198</v>
      </c>
      <c r="BC142" s="14">
        <f>'ANS_RevData (IB)'!BA$14</f>
        <v>1251</v>
      </c>
      <c r="BD142" s="14">
        <f>'ANS_RevData (IB)'!BB$14</f>
        <v>1295</v>
      </c>
      <c r="BE142" s="14">
        <f>'ANS_RevData (IB)'!BC$14</f>
        <v>1348</v>
      </c>
      <c r="BF142" s="47">
        <f t="shared" si="180"/>
        <v>13134</v>
      </c>
      <c r="BG142" s="13"/>
      <c r="BH142" s="14">
        <f>'ANS_RevData (IB)'!BD$14</f>
        <v>1400</v>
      </c>
      <c r="BI142" s="14">
        <f>'ANS_RevData (IB)'!BE$14</f>
        <v>1462</v>
      </c>
      <c r="BJ142" s="14">
        <f>'ANS_RevData (IB)'!BF$14</f>
        <v>1515</v>
      </c>
      <c r="BK142" s="14">
        <f>'ANS_RevData (IB)'!BG$14</f>
        <v>1577</v>
      </c>
      <c r="BL142" s="14">
        <f>'ANS_RevData (IB)'!BH$14</f>
        <v>1638</v>
      </c>
      <c r="BM142" s="14">
        <f>'ANS_RevData (IB)'!BI$14</f>
        <v>1709</v>
      </c>
      <c r="BN142" s="14">
        <f>'ANS_RevData (IB)'!BJ$14</f>
        <v>1779</v>
      </c>
      <c r="BO142" s="14">
        <f>'ANS_RevData (IB)'!BK$14</f>
        <v>1850</v>
      </c>
      <c r="BP142" s="14">
        <f>'ANS_RevData (IB)'!BL$14</f>
        <v>1920</v>
      </c>
      <c r="BQ142" s="14">
        <f>'ANS_RevData (IB)'!BM$14</f>
        <v>1991</v>
      </c>
      <c r="BR142" s="14">
        <f>'ANS_RevData (IB)'!BN$14</f>
        <v>2070</v>
      </c>
      <c r="BS142" s="14">
        <f>'ANS_RevData (IB)'!BO$14</f>
        <v>2158</v>
      </c>
      <c r="BT142" s="47">
        <f t="shared" si="181"/>
        <v>21069</v>
      </c>
    </row>
    <row r="143" spans="2:72" hidden="1" outlineLevel="1" x14ac:dyDescent="0.25">
      <c r="P143" s="1"/>
      <c r="Q143" s="1"/>
      <c r="AD143" s="1"/>
      <c r="AE143" s="1"/>
      <c r="AR143" s="49"/>
      <c r="AS143" s="1"/>
      <c r="BF143" s="49"/>
      <c r="BG143" s="1"/>
      <c r="BT143" s="49"/>
    </row>
    <row r="144" spans="2:72" hidden="1" outlineLevel="1" x14ac:dyDescent="0.25">
      <c r="B144" s="6" t="s">
        <v>52</v>
      </c>
      <c r="D144" s="7">
        <f t="shared" ref="D144:P144" si="182">SUBTOTAL(9,D145:D153)</f>
        <v>732</v>
      </c>
      <c r="E144" s="7">
        <f t="shared" si="182"/>
        <v>911</v>
      </c>
      <c r="F144" s="7">
        <f t="shared" si="182"/>
        <v>1016</v>
      </c>
      <c r="G144" s="7">
        <f t="shared" si="182"/>
        <v>1236</v>
      </c>
      <c r="H144" s="7">
        <f t="shared" si="182"/>
        <v>1450</v>
      </c>
      <c r="I144" s="7">
        <f t="shared" si="182"/>
        <v>1485</v>
      </c>
      <c r="J144" s="7">
        <f t="shared" si="182"/>
        <v>2051</v>
      </c>
      <c r="K144" s="7">
        <f t="shared" si="182"/>
        <v>2387</v>
      </c>
      <c r="L144" s="7">
        <f t="shared" si="182"/>
        <v>2895</v>
      </c>
      <c r="M144" s="7">
        <f t="shared" si="182"/>
        <v>3276</v>
      </c>
      <c r="N144" s="7">
        <f t="shared" si="182"/>
        <v>2963</v>
      </c>
      <c r="O144" s="7">
        <f t="shared" si="182"/>
        <v>2909</v>
      </c>
      <c r="P144" s="8">
        <f t="shared" si="182"/>
        <v>23311</v>
      </c>
      <c r="Q144" s="8"/>
      <c r="R144" s="7">
        <f t="shared" ref="R144:AD144" si="183">SUBTOTAL(9,R145:R153)</f>
        <v>3408</v>
      </c>
      <c r="S144" s="7">
        <f t="shared" si="183"/>
        <v>3653</v>
      </c>
      <c r="T144" s="7">
        <f t="shared" si="183"/>
        <v>4086</v>
      </c>
      <c r="U144" s="7">
        <f t="shared" si="183"/>
        <v>4948</v>
      </c>
      <c r="V144" s="7">
        <f t="shared" si="183"/>
        <v>5046</v>
      </c>
      <c r="W144" s="7">
        <f t="shared" si="183"/>
        <v>5174</v>
      </c>
      <c r="X144" s="7">
        <f t="shared" si="183"/>
        <v>5669</v>
      </c>
      <c r="Y144" s="7">
        <f t="shared" si="183"/>
        <v>6318</v>
      </c>
      <c r="Z144" s="7">
        <f t="shared" si="183"/>
        <v>7816</v>
      </c>
      <c r="AA144" s="7">
        <f t="shared" si="183"/>
        <v>8602</v>
      </c>
      <c r="AB144" s="7">
        <f t="shared" si="183"/>
        <v>8255</v>
      </c>
      <c r="AC144" s="7">
        <f t="shared" si="183"/>
        <v>10474</v>
      </c>
      <c r="AD144" s="8">
        <f t="shared" si="183"/>
        <v>73449</v>
      </c>
      <c r="AE144" s="8"/>
      <c r="AF144" s="7">
        <f t="shared" ref="AF144:AR144" si="184">SUBTOTAL(9,AF145:AF153)</f>
        <v>11590</v>
      </c>
      <c r="AG144" s="7">
        <f t="shared" si="184"/>
        <v>15263</v>
      </c>
      <c r="AH144" s="7">
        <f t="shared" si="184"/>
        <v>22275</v>
      </c>
      <c r="AI144" s="7">
        <f t="shared" si="184"/>
        <v>18008</v>
      </c>
      <c r="AJ144" s="7">
        <f t="shared" si="184"/>
        <v>11628</v>
      </c>
      <c r="AK144" s="9">
        <f t="shared" si="184"/>
        <v>18628</v>
      </c>
      <c r="AL144" s="9">
        <f t="shared" si="184"/>
        <v>22473</v>
      </c>
      <c r="AM144" s="9">
        <f t="shared" si="184"/>
        <v>24564</v>
      </c>
      <c r="AN144" s="9">
        <f t="shared" si="184"/>
        <v>26944</v>
      </c>
      <c r="AO144" s="9">
        <f t="shared" si="184"/>
        <v>29562</v>
      </c>
      <c r="AP144" s="9">
        <f t="shared" si="184"/>
        <v>32474</v>
      </c>
      <c r="AQ144" s="9">
        <f t="shared" si="184"/>
        <v>35616</v>
      </c>
      <c r="AR144" s="10">
        <f t="shared" si="184"/>
        <v>269025</v>
      </c>
      <c r="AS144" s="8"/>
      <c r="AT144" s="9">
        <f t="shared" ref="AT144:BF144" si="185">SUBTOTAL(9,AT145:AT153)</f>
        <v>39335</v>
      </c>
      <c r="AU144" s="9">
        <f t="shared" si="185"/>
        <v>43555</v>
      </c>
      <c r="AV144" s="9">
        <f t="shared" si="185"/>
        <v>48068</v>
      </c>
      <c r="AW144" s="9">
        <f t="shared" si="185"/>
        <v>52984</v>
      </c>
      <c r="AX144" s="9">
        <f t="shared" si="185"/>
        <v>58399</v>
      </c>
      <c r="AY144" s="9">
        <f t="shared" si="185"/>
        <v>64472</v>
      </c>
      <c r="AZ144" s="9">
        <f t="shared" si="185"/>
        <v>71267</v>
      </c>
      <c r="BA144" s="9">
        <f t="shared" si="185"/>
        <v>78775</v>
      </c>
      <c r="BB144" s="9">
        <f t="shared" si="185"/>
        <v>86437</v>
      </c>
      <c r="BC144" s="9">
        <f t="shared" si="185"/>
        <v>93189</v>
      </c>
      <c r="BD144" s="9">
        <f t="shared" si="185"/>
        <v>100472</v>
      </c>
      <c r="BE144" s="9">
        <f t="shared" si="185"/>
        <v>109556</v>
      </c>
      <c r="BF144" s="10">
        <f t="shared" si="185"/>
        <v>846509</v>
      </c>
      <c r="BG144" s="8"/>
      <c r="BH144" s="9">
        <f t="shared" ref="BH144:BT144" si="186">SUBTOTAL(9,BH145:BH153)</f>
        <v>118212</v>
      </c>
      <c r="BI144" s="9">
        <f t="shared" si="186"/>
        <v>127524</v>
      </c>
      <c r="BJ144" s="9">
        <f t="shared" si="186"/>
        <v>137574</v>
      </c>
      <c r="BK144" s="9">
        <f t="shared" si="186"/>
        <v>148453</v>
      </c>
      <c r="BL144" s="9">
        <f t="shared" si="186"/>
        <v>160270</v>
      </c>
      <c r="BM144" s="9">
        <f t="shared" si="186"/>
        <v>172968</v>
      </c>
      <c r="BN144" s="9">
        <f t="shared" si="186"/>
        <v>186778</v>
      </c>
      <c r="BO144" s="9">
        <f t="shared" si="186"/>
        <v>201739</v>
      </c>
      <c r="BP144" s="9">
        <f t="shared" si="186"/>
        <v>217938</v>
      </c>
      <c r="BQ144" s="9">
        <f t="shared" si="186"/>
        <v>235499</v>
      </c>
      <c r="BR144" s="9">
        <f t="shared" si="186"/>
        <v>254482</v>
      </c>
      <c r="BS144" s="9">
        <f t="shared" si="186"/>
        <v>275187</v>
      </c>
      <c r="BT144" s="10">
        <f t="shared" si="186"/>
        <v>2236624</v>
      </c>
    </row>
    <row r="145" spans="2:72" hidden="1" outlineLevel="1" x14ac:dyDescent="0.25">
      <c r="B145" s="11" t="s">
        <v>35</v>
      </c>
      <c r="D145" s="12">
        <f>SUM('ANS_RevData (IL)'!D$30,'ANS_RevData (IL)'!D$46)</f>
        <v>1</v>
      </c>
      <c r="E145" s="12">
        <f>SUM('ANS_RevData (IL)'!E$30,'ANS_RevData (IL)'!E$46)</f>
        <v>5</v>
      </c>
      <c r="F145" s="12">
        <f>SUM('ANS_RevData (IL)'!F$30,'ANS_RevData (IL)'!F$46)</f>
        <v>12</v>
      </c>
      <c r="G145" s="12">
        <f>SUM('ANS_RevData (IL)'!G$30,'ANS_RevData (IL)'!G$46)</f>
        <v>5</v>
      </c>
      <c r="H145" s="12">
        <f>SUM('ANS_RevData (IL)'!H$30,'ANS_RevData (IL)'!H$46)</f>
        <v>3</v>
      </c>
      <c r="I145" s="12">
        <f>SUM('ANS_RevData (IL)'!I$30,'ANS_RevData (IL)'!I$46)</f>
        <v>6</v>
      </c>
      <c r="J145" s="12">
        <f>SUM('ANS_RevData (IL)'!J$30,'ANS_RevData (IL)'!J$46)</f>
        <v>9</v>
      </c>
      <c r="K145" s="12">
        <f>SUM('ANS_RevData (IL)'!K$30,'ANS_RevData (IL)'!K$46)</f>
        <v>31</v>
      </c>
      <c r="L145" s="12">
        <f>SUM('ANS_RevData (IL)'!L$30,'ANS_RevData (IL)'!L$46)</f>
        <v>207</v>
      </c>
      <c r="M145" s="12">
        <f>SUM('ANS_RevData (IL)'!M$30,'ANS_RevData (IL)'!M$46)</f>
        <v>364</v>
      </c>
      <c r="N145" s="12">
        <f>SUM('ANS_RevData (IL)'!N$30,'ANS_RevData (IL)'!N$46)</f>
        <v>216</v>
      </c>
      <c r="O145" s="12">
        <f>SUM('ANS_RevData (IL)'!O$30,'ANS_RevData (IL)'!O$46)</f>
        <v>238</v>
      </c>
      <c r="P145" s="13">
        <f>SUM(D145:O145)</f>
        <v>1097</v>
      </c>
      <c r="Q145" s="13"/>
      <c r="R145" s="12">
        <f>SUM('ANS_RevData (IL)'!P$30,'ANS_RevData (IL)'!P$46)</f>
        <v>177</v>
      </c>
      <c r="S145" s="12">
        <f>SUM('ANS_RevData (IL)'!Q$30,'ANS_RevData (IL)'!Q$46)</f>
        <v>321</v>
      </c>
      <c r="T145" s="12">
        <f>SUM('ANS_RevData (IL)'!R$30,'ANS_RevData (IL)'!R$46)</f>
        <v>389</v>
      </c>
      <c r="U145" s="12">
        <f>SUM('ANS_RevData (IL)'!S$30,'ANS_RevData (IL)'!S$46)</f>
        <v>547</v>
      </c>
      <c r="V145" s="12">
        <f>SUM('ANS_RevData (IL)'!T$30,'ANS_RevData (IL)'!T$46)</f>
        <v>548</v>
      </c>
      <c r="W145" s="12">
        <f>SUM('ANS_RevData (IL)'!U$30,'ANS_RevData (IL)'!U$46)</f>
        <v>722</v>
      </c>
      <c r="X145" s="12">
        <f>SUM('ANS_RevData (IL)'!V$30,'ANS_RevData (IL)'!V$46)</f>
        <v>754</v>
      </c>
      <c r="Y145" s="12">
        <f>SUM('ANS_RevData (IL)'!W$30,'ANS_RevData (IL)'!W$46)</f>
        <v>699</v>
      </c>
      <c r="Z145" s="12">
        <f>SUM('ANS_RevData (IL)'!X$30,'ANS_RevData (IL)'!X$46)</f>
        <v>1118</v>
      </c>
      <c r="AA145" s="12">
        <f>SUM('ANS_RevData (IL)'!Y$30,'ANS_RevData (IL)'!Y$46)</f>
        <v>1119</v>
      </c>
      <c r="AB145" s="12">
        <f>SUM('ANS_RevData (IL)'!Z$30,'ANS_RevData (IL)'!Z$46)</f>
        <v>1179</v>
      </c>
      <c r="AC145" s="12">
        <f>SUM('ANS_RevData (IL)'!AA$30,'ANS_RevData (IL)'!AA$46)</f>
        <v>1231</v>
      </c>
      <c r="AD145" s="13">
        <f>SUM(R145:AC145)</f>
        <v>8804</v>
      </c>
      <c r="AE145" s="13"/>
      <c r="AF145" s="12">
        <f>SUM('ANS_RevData (IL)'!AF$30,'ANS_RevData (IL)'!AF$46)</f>
        <v>879</v>
      </c>
      <c r="AG145" s="12">
        <f>SUM('ANS_RevData (IL)'!AG$30,'ANS_RevData (IL)'!AG$46)</f>
        <v>959</v>
      </c>
      <c r="AH145" s="12">
        <f>SUM('ANS_RevData (IL)'!AH$30,'ANS_RevData (IL)'!AH$46)</f>
        <v>1006</v>
      </c>
      <c r="AI145" s="12">
        <f>SUM('ANS_RevData (IL)'!AI$30,'ANS_RevData (IL)'!AI$46)</f>
        <v>956</v>
      </c>
      <c r="AJ145" s="12">
        <f>SUM('ANS_RevData (IL)'!AJ$30,'ANS_RevData (IL)'!AJ$46)</f>
        <v>622</v>
      </c>
      <c r="AK145" s="14">
        <f>SUM('ANS_RevData (IL)'!AK$30,'ANS_RevData (IL)'!AK$46)</f>
        <v>1465</v>
      </c>
      <c r="AL145" s="14">
        <f>SUM('ANS_RevData (IL)'!AL$30,'ANS_RevData (IL)'!AL$46)</f>
        <v>1837</v>
      </c>
      <c r="AM145" s="14">
        <f>SUM('ANS_RevData (IL)'!AM$30,'ANS_RevData (IL)'!AM$46)</f>
        <v>2032</v>
      </c>
      <c r="AN145" s="14">
        <f>SUM('ANS_RevData (IL)'!AN$30,'ANS_RevData (IL)'!AN$46)</f>
        <v>2227</v>
      </c>
      <c r="AO145" s="14">
        <f>SUM('ANS_RevData (IL)'!AO$30,'ANS_RevData (IL)'!AO$46)</f>
        <v>2448</v>
      </c>
      <c r="AP145" s="14">
        <f>SUM('ANS_RevData (IL)'!AP$30,'ANS_RevData (IL)'!AP$46)</f>
        <v>2695</v>
      </c>
      <c r="AQ145" s="14">
        <f>SUM('ANS_RevData (IL)'!AQ$30,'ANS_RevData (IL)'!AQ$46)</f>
        <v>2968</v>
      </c>
      <c r="AR145" s="47">
        <f>SUM(AF145:AQ145)</f>
        <v>20094</v>
      </c>
      <c r="AS145" s="13"/>
      <c r="AT145" s="14">
        <f>SUM('ANS_RevData (IL)'!AR$30,'ANS_RevData (IL)'!AR$46)</f>
        <v>3329</v>
      </c>
      <c r="AU145" s="14">
        <f>SUM('ANS_RevData (IL)'!AS$30,'ANS_RevData (IL)'!AS$46)</f>
        <v>3772</v>
      </c>
      <c r="AV145" s="14">
        <f>SUM('ANS_RevData (IL)'!AT$30,'ANS_RevData (IL)'!AT$46)</f>
        <v>4246</v>
      </c>
      <c r="AW145" s="14">
        <f>SUM('ANS_RevData (IL)'!AU$30,'ANS_RevData (IL)'!AU$46)</f>
        <v>4680</v>
      </c>
      <c r="AX145" s="14">
        <f>SUM('ANS_RevData (IL)'!AV$30,'ANS_RevData (IL)'!AV$46)</f>
        <v>5142</v>
      </c>
      <c r="AY145" s="14">
        <f>SUM('ANS_RevData (IL)'!AW$30,'ANS_RevData (IL)'!AW$46)</f>
        <v>5660</v>
      </c>
      <c r="AZ145" s="14">
        <f>SUM('ANS_RevData (IL)'!AX$30,'ANS_RevData (IL)'!AX$46)</f>
        <v>6234</v>
      </c>
      <c r="BA145" s="14">
        <f>SUM('ANS_RevData (IL)'!AY$30,'ANS_RevData (IL)'!AY$46)</f>
        <v>6850</v>
      </c>
      <c r="BB145" s="14">
        <f>SUM('ANS_RevData (IL)'!AZ$30,'ANS_RevData (IL)'!AZ$46)</f>
        <v>7522</v>
      </c>
      <c r="BC145" s="14">
        <f>SUM('ANS_RevData (IL)'!BA$30,'ANS_RevData (IL)'!BA$46)</f>
        <v>8278</v>
      </c>
      <c r="BD145" s="14">
        <f>SUM('ANS_RevData (IL)'!BB$30,'ANS_RevData (IL)'!BB$46)</f>
        <v>9119</v>
      </c>
      <c r="BE145" s="14">
        <f>SUM('ANS_RevData (IL)'!BC$30,'ANS_RevData (IL)'!BC$46)</f>
        <v>10730</v>
      </c>
      <c r="BF145" s="47">
        <f>SUM(AT145:BE145)</f>
        <v>75562</v>
      </c>
      <c r="BG145" s="13"/>
      <c r="BH145" s="14">
        <f>SUM('ANS_RevData (IL)'!BD$30,'ANS_RevData (IL)'!BD$46)</f>
        <v>11825</v>
      </c>
      <c r="BI145" s="14">
        <f>SUM('ANS_RevData (IL)'!BE$30,'ANS_RevData (IL)'!BE$46)</f>
        <v>13010</v>
      </c>
      <c r="BJ145" s="14">
        <f>SUM('ANS_RevData (IL)'!BF$30,'ANS_RevData (IL)'!BF$46)</f>
        <v>14300</v>
      </c>
      <c r="BK145" s="14">
        <f>SUM('ANS_RevData (IL)'!BG$30,'ANS_RevData (IL)'!BG$46)</f>
        <v>15740</v>
      </c>
      <c r="BL145" s="14">
        <f>SUM('ANS_RevData (IL)'!BH$30,'ANS_RevData (IL)'!BH$46)</f>
        <v>17315</v>
      </c>
      <c r="BM145" s="14">
        <f>SUM('ANS_RevData (IL)'!BI$30,'ANS_RevData (IL)'!BI$46)</f>
        <v>19040</v>
      </c>
      <c r="BN145" s="14">
        <f>SUM('ANS_RevData (IL)'!BJ$30,'ANS_RevData (IL)'!BJ$46)</f>
        <v>20945</v>
      </c>
      <c r="BO145" s="14">
        <f>SUM('ANS_RevData (IL)'!BK$30,'ANS_RevData (IL)'!BK$46)</f>
        <v>23030</v>
      </c>
      <c r="BP145" s="14">
        <f>SUM('ANS_RevData (IL)'!BL$30,'ANS_RevData (IL)'!BL$46)</f>
        <v>25340</v>
      </c>
      <c r="BQ145" s="14">
        <f>SUM('ANS_RevData (IL)'!BM$30,'ANS_RevData (IL)'!BM$46)</f>
        <v>27890</v>
      </c>
      <c r="BR145" s="14">
        <f>SUM('ANS_RevData (IL)'!BN$30,'ANS_RevData (IL)'!BN$46)</f>
        <v>30680</v>
      </c>
      <c r="BS145" s="14">
        <f>SUM('ANS_RevData (IL)'!BO$30,'ANS_RevData (IL)'!BO$46)</f>
        <v>33740</v>
      </c>
      <c r="BT145" s="47">
        <f>SUM(BH145:BS145)</f>
        <v>252855</v>
      </c>
    </row>
    <row r="146" spans="2:72" hidden="1" outlineLevel="1" x14ac:dyDescent="0.25">
      <c r="B146" s="11" t="s">
        <v>36</v>
      </c>
      <c r="D146" s="12">
        <f t="shared" ref="D146:P146" si="187">SUBTOTAL(9,D147:D151)</f>
        <v>199</v>
      </c>
      <c r="E146" s="12">
        <f t="shared" si="187"/>
        <v>247</v>
      </c>
      <c r="F146" s="12">
        <f t="shared" si="187"/>
        <v>289</v>
      </c>
      <c r="G146" s="12">
        <f t="shared" si="187"/>
        <v>353</v>
      </c>
      <c r="H146" s="12">
        <f t="shared" si="187"/>
        <v>403</v>
      </c>
      <c r="I146" s="12">
        <f t="shared" si="187"/>
        <v>501</v>
      </c>
      <c r="J146" s="12">
        <f t="shared" si="187"/>
        <v>824</v>
      </c>
      <c r="K146" s="12">
        <f t="shared" si="187"/>
        <v>1065</v>
      </c>
      <c r="L146" s="12">
        <f t="shared" si="187"/>
        <v>1273</v>
      </c>
      <c r="M146" s="12">
        <f t="shared" si="187"/>
        <v>1317</v>
      </c>
      <c r="N146" s="12">
        <f t="shared" si="187"/>
        <v>1482</v>
      </c>
      <c r="O146" s="12">
        <f t="shared" si="187"/>
        <v>1486</v>
      </c>
      <c r="P146" s="13">
        <f t="shared" si="187"/>
        <v>9439</v>
      </c>
      <c r="Q146" s="13"/>
      <c r="R146" s="12">
        <f t="shared" ref="R146:AD146" si="188">SUBTOTAL(9,R147:R151)</f>
        <v>1322</v>
      </c>
      <c r="S146" s="12">
        <f t="shared" si="188"/>
        <v>1189</v>
      </c>
      <c r="T146" s="12">
        <f t="shared" si="188"/>
        <v>1601</v>
      </c>
      <c r="U146" s="12">
        <f t="shared" si="188"/>
        <v>1885</v>
      </c>
      <c r="V146" s="12">
        <f t="shared" si="188"/>
        <v>1800</v>
      </c>
      <c r="W146" s="12">
        <f t="shared" si="188"/>
        <v>2230</v>
      </c>
      <c r="X146" s="12">
        <f t="shared" si="188"/>
        <v>2596</v>
      </c>
      <c r="Y146" s="12">
        <f t="shared" si="188"/>
        <v>3099</v>
      </c>
      <c r="Z146" s="12">
        <f t="shared" si="188"/>
        <v>3436</v>
      </c>
      <c r="AA146" s="12">
        <f t="shared" si="188"/>
        <v>4066</v>
      </c>
      <c r="AB146" s="12">
        <f t="shared" si="188"/>
        <v>3746</v>
      </c>
      <c r="AC146" s="12">
        <f t="shared" si="188"/>
        <v>5783</v>
      </c>
      <c r="AD146" s="13">
        <f t="shared" si="188"/>
        <v>32753</v>
      </c>
      <c r="AE146" s="13"/>
      <c r="AF146" s="12">
        <f t="shared" ref="AF146:AR146" si="189">SUBTOTAL(9,AF147:AF151)</f>
        <v>7812</v>
      </c>
      <c r="AG146" s="12">
        <f t="shared" si="189"/>
        <v>10947</v>
      </c>
      <c r="AH146" s="12">
        <f t="shared" si="189"/>
        <v>17432</v>
      </c>
      <c r="AI146" s="12">
        <f t="shared" si="189"/>
        <v>13529</v>
      </c>
      <c r="AJ146" s="12">
        <f t="shared" si="189"/>
        <v>8716</v>
      </c>
      <c r="AK146" s="14">
        <f t="shared" si="189"/>
        <v>11880</v>
      </c>
      <c r="AL146" s="14">
        <f t="shared" si="189"/>
        <v>14489</v>
      </c>
      <c r="AM146" s="14">
        <f t="shared" si="189"/>
        <v>15962</v>
      </c>
      <c r="AN146" s="14">
        <f t="shared" si="189"/>
        <v>17683</v>
      </c>
      <c r="AO146" s="14">
        <f t="shared" si="189"/>
        <v>19592</v>
      </c>
      <c r="AP146" s="14">
        <f t="shared" si="189"/>
        <v>21729</v>
      </c>
      <c r="AQ146" s="14">
        <f t="shared" si="189"/>
        <v>24045</v>
      </c>
      <c r="AR146" s="47">
        <f t="shared" si="189"/>
        <v>183816</v>
      </c>
      <c r="AS146" s="13"/>
      <c r="AT146" s="14">
        <f t="shared" ref="AT146:BF146" si="190">SUBTOTAL(9,AT147:AT151)</f>
        <v>26789</v>
      </c>
      <c r="AU146" s="14">
        <f t="shared" si="190"/>
        <v>29933</v>
      </c>
      <c r="AV146" s="14">
        <f t="shared" si="190"/>
        <v>33255</v>
      </c>
      <c r="AW146" s="14">
        <f t="shared" si="190"/>
        <v>37014</v>
      </c>
      <c r="AX146" s="14">
        <f t="shared" si="190"/>
        <v>41165</v>
      </c>
      <c r="AY146" s="14">
        <f t="shared" si="190"/>
        <v>45853</v>
      </c>
      <c r="AZ146" s="14">
        <f t="shared" si="190"/>
        <v>51162</v>
      </c>
      <c r="BA146" s="14">
        <f t="shared" si="190"/>
        <v>57077</v>
      </c>
      <c r="BB146" s="14">
        <f t="shared" si="190"/>
        <v>63031</v>
      </c>
      <c r="BC146" s="14">
        <f t="shared" si="190"/>
        <v>67920</v>
      </c>
      <c r="BD146" s="14">
        <f t="shared" si="190"/>
        <v>73176</v>
      </c>
      <c r="BE146" s="14">
        <f t="shared" si="190"/>
        <v>79379</v>
      </c>
      <c r="BF146" s="47">
        <f t="shared" si="190"/>
        <v>605754</v>
      </c>
      <c r="BG146" s="13"/>
      <c r="BH146" s="14">
        <f t="shared" ref="BH146:BT146" si="191">SUBTOTAL(9,BH147:BH151)</f>
        <v>85579</v>
      </c>
      <c r="BI146" s="14">
        <f t="shared" si="191"/>
        <v>92242</v>
      </c>
      <c r="BJ146" s="14">
        <f t="shared" si="191"/>
        <v>99427</v>
      </c>
      <c r="BK146" s="14">
        <f t="shared" si="191"/>
        <v>107187</v>
      </c>
      <c r="BL146" s="14">
        <f t="shared" si="191"/>
        <v>115625</v>
      </c>
      <c r="BM146" s="14">
        <f t="shared" si="191"/>
        <v>124685</v>
      </c>
      <c r="BN146" s="14">
        <f t="shared" si="191"/>
        <v>134523</v>
      </c>
      <c r="BO146" s="14">
        <f t="shared" si="191"/>
        <v>145211</v>
      </c>
      <c r="BP146" s="14">
        <f t="shared" si="191"/>
        <v>156759</v>
      </c>
      <c r="BQ146" s="14">
        <f t="shared" si="191"/>
        <v>169239</v>
      </c>
      <c r="BR146" s="14">
        <f t="shared" si="191"/>
        <v>182727</v>
      </c>
      <c r="BS146" s="14">
        <f t="shared" si="191"/>
        <v>197502</v>
      </c>
      <c r="BT146" s="47">
        <f t="shared" si="191"/>
        <v>1610706</v>
      </c>
    </row>
    <row r="147" spans="2:72" s="16" customFormat="1" ht="12.75" hidden="1" outlineLevel="2" x14ac:dyDescent="0.2">
      <c r="B147" s="17" t="s">
        <v>9</v>
      </c>
      <c r="D147" s="18">
        <f>'ANS_RevData (IL)'!D$78</f>
        <v>199</v>
      </c>
      <c r="E147" s="18">
        <f>'ANS_RevData (IL)'!E$78</f>
        <v>247</v>
      </c>
      <c r="F147" s="18">
        <f>'ANS_RevData (IL)'!F$78</f>
        <v>289</v>
      </c>
      <c r="G147" s="18">
        <f>'ANS_RevData (IL)'!G$78</f>
        <v>352</v>
      </c>
      <c r="H147" s="18">
        <f>'ANS_RevData (IL)'!H$78</f>
        <v>401</v>
      </c>
      <c r="I147" s="18">
        <f>'ANS_RevData (IL)'!I$78</f>
        <v>501</v>
      </c>
      <c r="J147" s="18">
        <f>'ANS_RevData (IL)'!J$78</f>
        <v>823</v>
      </c>
      <c r="K147" s="18">
        <f>'ANS_RevData (IL)'!K$78</f>
        <v>1063</v>
      </c>
      <c r="L147" s="18">
        <f>'ANS_RevData (IL)'!L$78</f>
        <v>1271</v>
      </c>
      <c r="M147" s="18">
        <f>'ANS_RevData (IL)'!M$78</f>
        <v>1315</v>
      </c>
      <c r="N147" s="18">
        <f>'ANS_RevData (IL)'!N$78</f>
        <v>1478</v>
      </c>
      <c r="O147" s="18">
        <f>'ANS_RevData (IL)'!O$78</f>
        <v>1481</v>
      </c>
      <c r="P147" s="19">
        <f t="shared" ref="P147:P153" si="192">SUM(D147:O147)</f>
        <v>9420</v>
      </c>
      <c r="Q147" s="19"/>
      <c r="R147" s="18">
        <f>'ANS_RevData (IL)'!P$78</f>
        <v>1319</v>
      </c>
      <c r="S147" s="18">
        <f>'ANS_RevData (IL)'!Q$78</f>
        <v>1185</v>
      </c>
      <c r="T147" s="18">
        <f>'ANS_RevData (IL)'!R$78</f>
        <v>1593</v>
      </c>
      <c r="U147" s="18">
        <f>'ANS_RevData (IL)'!S$78</f>
        <v>1876</v>
      </c>
      <c r="V147" s="18">
        <f>'ANS_RevData (IL)'!T$78</f>
        <v>1787</v>
      </c>
      <c r="W147" s="18">
        <f>'ANS_RevData (IL)'!U$78</f>
        <v>2204</v>
      </c>
      <c r="X147" s="18">
        <f>'ANS_RevData (IL)'!V$78</f>
        <v>2582</v>
      </c>
      <c r="Y147" s="18">
        <f>'ANS_RevData (IL)'!W$78</f>
        <v>2844</v>
      </c>
      <c r="Z147" s="18">
        <f>'ANS_RevData (IL)'!X$78</f>
        <v>2467</v>
      </c>
      <c r="AA147" s="18">
        <f>'ANS_RevData (IL)'!Y$78</f>
        <v>2817</v>
      </c>
      <c r="AB147" s="18">
        <f>'ANS_RevData (IL)'!Z$78</f>
        <v>2350</v>
      </c>
      <c r="AC147" s="18">
        <f>'ANS_RevData (IL)'!AA$78</f>
        <v>3372</v>
      </c>
      <c r="AD147" s="19">
        <f t="shared" ref="AD147:AD153" si="193">SUM(R147:AC147)</f>
        <v>26396</v>
      </c>
      <c r="AE147" s="19"/>
      <c r="AF147" s="18">
        <f>'ANS_RevData (IL)'!AF$78</f>
        <v>2930</v>
      </c>
      <c r="AG147" s="18">
        <f>'ANS_RevData (IL)'!AG$78</f>
        <v>2961</v>
      </c>
      <c r="AH147" s="18">
        <f>'ANS_RevData (IL)'!AH$78</f>
        <v>4148</v>
      </c>
      <c r="AI147" s="18">
        <f>'ANS_RevData (IL)'!AI$78</f>
        <v>2831</v>
      </c>
      <c r="AJ147" s="18">
        <f>'ANS_RevData (IL)'!AJ$78</f>
        <v>2055</v>
      </c>
      <c r="AK147" s="20">
        <f>'ANS_RevData (IL)'!AK$78</f>
        <v>4284</v>
      </c>
      <c r="AL147" s="20">
        <f>'ANS_RevData (IL)'!AL$78</f>
        <v>5014</v>
      </c>
      <c r="AM147" s="20">
        <f>'ANS_RevData (IL)'!AM$78</f>
        <v>5290</v>
      </c>
      <c r="AN147" s="20">
        <f>'ANS_RevData (IL)'!AN$78</f>
        <v>5612</v>
      </c>
      <c r="AO147" s="20">
        <f>'ANS_RevData (IL)'!AO$78</f>
        <v>5980</v>
      </c>
      <c r="AP147" s="20">
        <f>'ANS_RevData (IL)'!AP$78</f>
        <v>6348</v>
      </c>
      <c r="AQ147" s="20">
        <f>'ANS_RevData (IL)'!AQ$78</f>
        <v>6716</v>
      </c>
      <c r="AR147" s="48">
        <f t="shared" ref="AR147:AR153" si="194">SUM(AF147:AQ147)</f>
        <v>54169</v>
      </c>
      <c r="AS147" s="19"/>
      <c r="AT147" s="20">
        <f>'ANS_RevData (IL)'!AR$78</f>
        <v>7130</v>
      </c>
      <c r="AU147" s="20">
        <f>'ANS_RevData (IL)'!AS$78</f>
        <v>7544</v>
      </c>
      <c r="AV147" s="20">
        <f>'ANS_RevData (IL)'!AT$78</f>
        <v>8004</v>
      </c>
      <c r="AW147" s="20">
        <f>'ANS_RevData (IL)'!AU$78</f>
        <v>8510</v>
      </c>
      <c r="AX147" s="20">
        <f>'ANS_RevData (IL)'!AV$78</f>
        <v>8970</v>
      </c>
      <c r="AY147" s="20">
        <f>'ANS_RevData (IL)'!AW$78</f>
        <v>9522</v>
      </c>
      <c r="AZ147" s="20">
        <f>'ANS_RevData (IL)'!AX$78</f>
        <v>10120</v>
      </c>
      <c r="BA147" s="20">
        <f>'ANS_RevData (IL)'!AY$78</f>
        <v>10718</v>
      </c>
      <c r="BB147" s="20">
        <f>'ANS_RevData (IL)'!AZ$78</f>
        <v>11408</v>
      </c>
      <c r="BC147" s="20">
        <f>'ANS_RevData (IL)'!BA$78</f>
        <v>12098</v>
      </c>
      <c r="BD147" s="20">
        <f>'ANS_RevData (IL)'!BB$78</f>
        <v>12834</v>
      </c>
      <c r="BE147" s="20">
        <f>'ANS_RevData (IL)'!BC$78</f>
        <v>13616</v>
      </c>
      <c r="BF147" s="48">
        <f t="shared" ref="BF147:BF153" si="195">SUM(AT147:BE147)</f>
        <v>120474</v>
      </c>
      <c r="BG147" s="19"/>
      <c r="BH147" s="20">
        <f>'ANS_RevData (IL)'!BD$78</f>
        <v>14444</v>
      </c>
      <c r="BI147" s="20">
        <f>'ANS_RevData (IL)'!BE$78</f>
        <v>15318</v>
      </c>
      <c r="BJ147" s="20">
        <f>'ANS_RevData (IL)'!BF$78</f>
        <v>16238</v>
      </c>
      <c r="BK147" s="20">
        <f>'ANS_RevData (IL)'!BG$78</f>
        <v>17204</v>
      </c>
      <c r="BL147" s="20">
        <f>'ANS_RevData (IL)'!BH$78</f>
        <v>18262</v>
      </c>
      <c r="BM147" s="20">
        <f>'ANS_RevData (IL)'!BI$78</f>
        <v>19320</v>
      </c>
      <c r="BN147" s="20">
        <f>'ANS_RevData (IL)'!BJ$78</f>
        <v>20470</v>
      </c>
      <c r="BO147" s="20">
        <f>'ANS_RevData (IL)'!BK$78</f>
        <v>21758</v>
      </c>
      <c r="BP147" s="20">
        <f>'ANS_RevData (IL)'!BL$78</f>
        <v>23046</v>
      </c>
      <c r="BQ147" s="20">
        <f>'ANS_RevData (IL)'!BM$78</f>
        <v>24426</v>
      </c>
      <c r="BR147" s="20">
        <f>'ANS_RevData (IL)'!BN$78</f>
        <v>25852</v>
      </c>
      <c r="BS147" s="20">
        <f>'ANS_RevData (IL)'!BO$78</f>
        <v>27462</v>
      </c>
      <c r="BT147" s="48">
        <f t="shared" ref="BT147:BT153" si="196">SUM(BH147:BS147)</f>
        <v>243800</v>
      </c>
    </row>
    <row r="148" spans="2:72" s="16" customFormat="1" ht="12.75" hidden="1" outlineLevel="2" x14ac:dyDescent="0.2">
      <c r="B148" s="17" t="s">
        <v>10</v>
      </c>
      <c r="D148" s="18">
        <f>'ANS_RevData (IL)'!D$94</f>
        <v>0</v>
      </c>
      <c r="E148" s="18">
        <f>'ANS_RevData (IL)'!E$94</f>
        <v>0</v>
      </c>
      <c r="F148" s="18">
        <f>'ANS_RevData (IL)'!F$94</f>
        <v>0</v>
      </c>
      <c r="G148" s="18">
        <f>'ANS_RevData (IL)'!G$94</f>
        <v>1</v>
      </c>
      <c r="H148" s="18">
        <f>'ANS_RevData (IL)'!H$94</f>
        <v>2</v>
      </c>
      <c r="I148" s="18">
        <f>'ANS_RevData (IL)'!I$94</f>
        <v>0</v>
      </c>
      <c r="J148" s="18">
        <f>'ANS_RevData (IL)'!J$94</f>
        <v>1</v>
      </c>
      <c r="K148" s="18">
        <f>'ANS_RevData (IL)'!K$94</f>
        <v>1</v>
      </c>
      <c r="L148" s="18">
        <f>'ANS_RevData (IL)'!L$94</f>
        <v>2</v>
      </c>
      <c r="M148" s="18">
        <f>'ANS_RevData (IL)'!M$94</f>
        <v>2</v>
      </c>
      <c r="N148" s="18">
        <f>'ANS_RevData (IL)'!N$94</f>
        <v>4</v>
      </c>
      <c r="O148" s="18">
        <f>'ANS_RevData (IL)'!O$94</f>
        <v>5</v>
      </c>
      <c r="P148" s="19">
        <f t="shared" si="192"/>
        <v>18</v>
      </c>
      <c r="Q148" s="19"/>
      <c r="R148" s="18">
        <f>'ANS_RevData (IL)'!P$94</f>
        <v>3</v>
      </c>
      <c r="S148" s="18">
        <f>'ANS_RevData (IL)'!Q$94</f>
        <v>4</v>
      </c>
      <c r="T148" s="18">
        <f>'ANS_RevData (IL)'!R$94</f>
        <v>7</v>
      </c>
      <c r="U148" s="18">
        <f>'ANS_RevData (IL)'!S$94</f>
        <v>9</v>
      </c>
      <c r="V148" s="18">
        <f>'ANS_RevData (IL)'!T$94</f>
        <v>9</v>
      </c>
      <c r="W148" s="18">
        <f>'ANS_RevData (IL)'!U$94</f>
        <v>19</v>
      </c>
      <c r="X148" s="18">
        <f>'ANS_RevData (IL)'!V$94</f>
        <v>12</v>
      </c>
      <c r="Y148" s="18">
        <f>'ANS_RevData (IL)'!W$94</f>
        <v>29</v>
      </c>
      <c r="Z148" s="18">
        <f>'ANS_RevData (IL)'!X$94</f>
        <v>20</v>
      </c>
      <c r="AA148" s="18">
        <f>'ANS_RevData (IL)'!Y$94</f>
        <v>27</v>
      </c>
      <c r="AB148" s="18">
        <f>'ANS_RevData (IL)'!Z$94</f>
        <v>18</v>
      </c>
      <c r="AC148" s="18">
        <f>'ANS_RevData (IL)'!AA$94</f>
        <v>73</v>
      </c>
      <c r="AD148" s="19">
        <f t="shared" si="193"/>
        <v>230</v>
      </c>
      <c r="AE148" s="19"/>
      <c r="AF148" s="18">
        <f>'ANS_RevData (IL)'!AF$94</f>
        <v>1230</v>
      </c>
      <c r="AG148" s="18">
        <f>'ANS_RevData (IL)'!AG$94</f>
        <v>3226</v>
      </c>
      <c r="AH148" s="18">
        <f>'ANS_RevData (IL)'!AH$94</f>
        <v>5936</v>
      </c>
      <c r="AI148" s="18">
        <f>'ANS_RevData (IL)'!AI$94</f>
        <v>4469</v>
      </c>
      <c r="AJ148" s="18">
        <f>'ANS_RevData (IL)'!AJ$94</f>
        <v>2878</v>
      </c>
      <c r="AK148" s="20">
        <f>'ANS_RevData (IL)'!AK$94</f>
        <v>2480</v>
      </c>
      <c r="AL148" s="20">
        <f>'ANS_RevData (IL)'!AL$94</f>
        <v>3288</v>
      </c>
      <c r="AM148" s="20">
        <f>'ANS_RevData (IL)'!AM$94</f>
        <v>3624</v>
      </c>
      <c r="AN148" s="20">
        <f>'ANS_RevData (IL)'!AN$94</f>
        <v>3984</v>
      </c>
      <c r="AO148" s="20">
        <f>'ANS_RevData (IL)'!AO$94</f>
        <v>4392</v>
      </c>
      <c r="AP148" s="20">
        <f>'ANS_RevData (IL)'!AP$94</f>
        <v>4848</v>
      </c>
      <c r="AQ148" s="20">
        <f>'ANS_RevData (IL)'!AQ$94</f>
        <v>5352</v>
      </c>
      <c r="AR148" s="48">
        <f t="shared" si="194"/>
        <v>45707</v>
      </c>
      <c r="AS148" s="19"/>
      <c r="AT148" s="20">
        <f>'ANS_RevData (IL)'!AR$94</f>
        <v>5929</v>
      </c>
      <c r="AU148" s="20">
        <f>'ANS_RevData (IL)'!AS$94</f>
        <v>6615</v>
      </c>
      <c r="AV148" s="20">
        <f>'ANS_RevData (IL)'!AT$94</f>
        <v>7277</v>
      </c>
      <c r="AW148" s="20">
        <f>'ANS_RevData (IL)'!AU$94</f>
        <v>8012</v>
      </c>
      <c r="AX148" s="20">
        <f>'ANS_RevData (IL)'!AV$94</f>
        <v>8820</v>
      </c>
      <c r="AY148" s="20">
        <f>'ANS_RevData (IL)'!AW$94</f>
        <v>9702</v>
      </c>
      <c r="AZ148" s="20">
        <f>'ANS_RevData (IL)'!AX$94</f>
        <v>10658</v>
      </c>
      <c r="BA148" s="20">
        <f>'ANS_RevData (IL)'!AY$94</f>
        <v>11711</v>
      </c>
      <c r="BB148" s="20">
        <f>'ANS_RevData (IL)'!AZ$94</f>
        <v>12887</v>
      </c>
      <c r="BC148" s="20">
        <f>'ANS_RevData (IL)'!BA$94</f>
        <v>14186</v>
      </c>
      <c r="BD148" s="20">
        <f>'ANS_RevData (IL)'!BB$94</f>
        <v>15607</v>
      </c>
      <c r="BE148" s="20">
        <f>'ANS_RevData (IL)'!BC$94</f>
        <v>17175</v>
      </c>
      <c r="BF148" s="48">
        <f t="shared" si="195"/>
        <v>128579</v>
      </c>
      <c r="BG148" s="19"/>
      <c r="BH148" s="20">
        <f>'ANS_RevData (IL)'!BD$94</f>
        <v>18914</v>
      </c>
      <c r="BI148" s="20">
        <f>'ANS_RevData (IL)'!BE$94</f>
        <v>20801</v>
      </c>
      <c r="BJ148" s="20">
        <f>'ANS_RevData (IL)'!BF$94</f>
        <v>22859</v>
      </c>
      <c r="BK148" s="20">
        <f>'ANS_RevData (IL)'!BG$94</f>
        <v>25137</v>
      </c>
      <c r="BL148" s="20">
        <f>'ANS_RevData (IL)'!BH$94</f>
        <v>27661</v>
      </c>
      <c r="BM148" s="20">
        <f>'ANS_RevData (IL)'!BI$94</f>
        <v>30429</v>
      </c>
      <c r="BN148" s="20">
        <f>'ANS_RevData (IL)'!BJ$94</f>
        <v>33467</v>
      </c>
      <c r="BO148" s="20">
        <f>'ANS_RevData (IL)'!BK$94</f>
        <v>36799</v>
      </c>
      <c r="BP148" s="20">
        <f>'ANS_RevData (IL)'!BL$94</f>
        <v>40499</v>
      </c>
      <c r="BQ148" s="20">
        <f>'ANS_RevData (IL)'!BM$94</f>
        <v>44541</v>
      </c>
      <c r="BR148" s="20">
        <f>'ANS_RevData (IL)'!BN$94</f>
        <v>48976</v>
      </c>
      <c r="BS148" s="20">
        <f>'ANS_RevData (IL)'!BO$94</f>
        <v>53900</v>
      </c>
      <c r="BT148" s="48">
        <f t="shared" si="196"/>
        <v>403983</v>
      </c>
    </row>
    <row r="149" spans="2:72" s="16" customFormat="1" ht="12.75" hidden="1" outlineLevel="2" x14ac:dyDescent="0.2">
      <c r="B149" s="17" t="s">
        <v>11</v>
      </c>
      <c r="D149" s="18">
        <f>'ANS_RevData (IL)'!D$110</f>
        <v>0</v>
      </c>
      <c r="E149" s="18">
        <f>'ANS_RevData (IL)'!E$110</f>
        <v>0</v>
      </c>
      <c r="F149" s="18">
        <f>'ANS_RevData (IL)'!F$110</f>
        <v>0</v>
      </c>
      <c r="G149" s="18">
        <f>'ANS_RevData (IL)'!G$110</f>
        <v>0</v>
      </c>
      <c r="H149" s="18">
        <f>'ANS_RevData (IL)'!H$110</f>
        <v>0</v>
      </c>
      <c r="I149" s="18">
        <f>'ANS_RevData (IL)'!I$110</f>
        <v>0</v>
      </c>
      <c r="J149" s="18">
        <f>'ANS_RevData (IL)'!J$110</f>
        <v>0</v>
      </c>
      <c r="K149" s="18">
        <f>'ANS_RevData (IL)'!K$110</f>
        <v>0</v>
      </c>
      <c r="L149" s="18">
        <f>'ANS_RevData (IL)'!L$110</f>
        <v>0</v>
      </c>
      <c r="M149" s="18">
        <f>'ANS_RevData (IL)'!M$110</f>
        <v>0</v>
      </c>
      <c r="N149" s="18">
        <f>'ANS_RevData (IL)'!N$110</f>
        <v>0</v>
      </c>
      <c r="O149" s="18">
        <f>'ANS_RevData (IL)'!O$110</f>
        <v>0</v>
      </c>
      <c r="P149" s="19">
        <f t="shared" si="192"/>
        <v>0</v>
      </c>
      <c r="Q149" s="19"/>
      <c r="R149" s="18">
        <f>'ANS_RevData (IL)'!P$110</f>
        <v>0</v>
      </c>
      <c r="S149" s="18">
        <f>'ANS_RevData (IL)'!Q$110</f>
        <v>0</v>
      </c>
      <c r="T149" s="18">
        <f>'ANS_RevData (IL)'!R$110</f>
        <v>0</v>
      </c>
      <c r="U149" s="18">
        <f>'ANS_RevData (IL)'!S$110</f>
        <v>0</v>
      </c>
      <c r="V149" s="18">
        <f>'ANS_RevData (IL)'!T$110</f>
        <v>0</v>
      </c>
      <c r="W149" s="18">
        <f>'ANS_RevData (IL)'!U$110</f>
        <v>0</v>
      </c>
      <c r="X149" s="18">
        <f>'ANS_RevData (IL)'!V$110</f>
        <v>1</v>
      </c>
      <c r="Y149" s="18">
        <f>'ANS_RevData (IL)'!W$110</f>
        <v>219</v>
      </c>
      <c r="Z149" s="18">
        <f>'ANS_RevData (IL)'!X$110</f>
        <v>930</v>
      </c>
      <c r="AA149" s="18">
        <f>'ANS_RevData (IL)'!Y$110</f>
        <v>1198</v>
      </c>
      <c r="AB149" s="18">
        <f>'ANS_RevData (IL)'!Z$110</f>
        <v>1349</v>
      </c>
      <c r="AC149" s="18">
        <f>'ANS_RevData (IL)'!AA$110</f>
        <v>2327</v>
      </c>
      <c r="AD149" s="19">
        <f t="shared" si="193"/>
        <v>6024</v>
      </c>
      <c r="AE149" s="19"/>
      <c r="AF149" s="18">
        <f>'ANS_RevData (IL)'!AF$110</f>
        <v>3618</v>
      </c>
      <c r="AG149" s="18">
        <f>'ANS_RevData (IL)'!AG$110</f>
        <v>4745</v>
      </c>
      <c r="AH149" s="18">
        <f>'ANS_RevData (IL)'!AH$110</f>
        <v>7331</v>
      </c>
      <c r="AI149" s="18">
        <f>'ANS_RevData (IL)'!AI$110</f>
        <v>6212</v>
      </c>
      <c r="AJ149" s="18">
        <f>'ANS_RevData (IL)'!AJ$110</f>
        <v>3778</v>
      </c>
      <c r="AK149" s="20">
        <f>'ANS_RevData (IL)'!AK$110</f>
        <v>5100</v>
      </c>
      <c r="AL149" s="20">
        <f>'ANS_RevData (IL)'!AL$110</f>
        <v>6165</v>
      </c>
      <c r="AM149" s="20">
        <f>'ANS_RevData (IL)'!AM$110</f>
        <v>7020</v>
      </c>
      <c r="AN149" s="20">
        <f>'ANS_RevData (IL)'!AN$110</f>
        <v>8055</v>
      </c>
      <c r="AO149" s="20">
        <f>'ANS_RevData (IL)'!AO$110</f>
        <v>9180</v>
      </c>
      <c r="AP149" s="20">
        <f>'ANS_RevData (IL)'!AP$110</f>
        <v>10485</v>
      </c>
      <c r="AQ149" s="20">
        <f>'ANS_RevData (IL)'!AQ$110</f>
        <v>11925</v>
      </c>
      <c r="AR149" s="48">
        <f t="shared" si="194"/>
        <v>83614</v>
      </c>
      <c r="AS149" s="19"/>
      <c r="AT149" s="20">
        <f>'ANS_RevData (IL)'!AR$110</f>
        <v>13666</v>
      </c>
      <c r="AU149" s="20">
        <f>'ANS_RevData (IL)'!AS$110</f>
        <v>15698</v>
      </c>
      <c r="AV149" s="20">
        <f>'ANS_RevData (IL)'!AT$110</f>
        <v>17882</v>
      </c>
      <c r="AW149" s="20">
        <f>'ANS_RevData (IL)'!AU$110</f>
        <v>20384</v>
      </c>
      <c r="AX149" s="20">
        <f>'ANS_RevData (IL)'!AV$110</f>
        <v>23251</v>
      </c>
      <c r="AY149" s="20">
        <f>'ANS_RevData (IL)'!AW$110</f>
        <v>26481</v>
      </c>
      <c r="AZ149" s="20">
        <f>'ANS_RevData (IL)'!AX$110</f>
        <v>30212</v>
      </c>
      <c r="BA149" s="20">
        <f>'ANS_RevData (IL)'!AY$110</f>
        <v>34444</v>
      </c>
      <c r="BB149" s="20">
        <f>'ANS_RevData (IL)'!AZ$110</f>
        <v>38496</v>
      </c>
      <c r="BC149" s="20">
        <f>'ANS_RevData (IL)'!BA$110</f>
        <v>41352</v>
      </c>
      <c r="BD149" s="20">
        <f>'ANS_RevData (IL)'!BB$110</f>
        <v>44399</v>
      </c>
      <c r="BE149" s="20">
        <f>'ANS_RevData (IL)'!BC$110</f>
        <v>48192</v>
      </c>
      <c r="BF149" s="48">
        <f t="shared" si="195"/>
        <v>354457</v>
      </c>
      <c r="BG149" s="19"/>
      <c r="BH149" s="20">
        <f>'ANS_RevData (IL)'!BD$110</f>
        <v>51753</v>
      </c>
      <c r="BI149" s="20">
        <f>'ANS_RevData (IL)'!BE$110</f>
        <v>55571</v>
      </c>
      <c r="BJ149" s="20">
        <f>'ANS_RevData (IL)'!BF$110</f>
        <v>59678</v>
      </c>
      <c r="BK149" s="20">
        <f>'ANS_RevData (IL)'!BG$110</f>
        <v>64074</v>
      </c>
      <c r="BL149" s="20">
        <f>'ANS_RevData (IL)'!BH$110</f>
        <v>68790</v>
      </c>
      <c r="BM149" s="20">
        <f>'ANS_RevData (IL)'!BI$110</f>
        <v>73860</v>
      </c>
      <c r="BN149" s="20">
        <f>'ANS_RevData (IL)'!BJ$110</f>
        <v>79314</v>
      </c>
      <c r="BO149" s="20">
        <f>'ANS_RevData (IL)'!BK$110</f>
        <v>85154</v>
      </c>
      <c r="BP149" s="20">
        <f>'ANS_RevData (IL)'!BL$110</f>
        <v>91442</v>
      </c>
      <c r="BQ149" s="20">
        <f>'ANS_RevData (IL)'!BM$110</f>
        <v>98180</v>
      </c>
      <c r="BR149" s="20">
        <f>'ANS_RevData (IL)'!BN$110</f>
        <v>105431</v>
      </c>
      <c r="BS149" s="20">
        <f>'ANS_RevData (IL)'!BO$110</f>
        <v>113228</v>
      </c>
      <c r="BT149" s="48">
        <f t="shared" si="196"/>
        <v>946475</v>
      </c>
    </row>
    <row r="150" spans="2:72" s="16" customFormat="1" ht="12.75" hidden="1" outlineLevel="3" x14ac:dyDescent="0.2">
      <c r="B150" s="17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9">
        <f t="shared" si="192"/>
        <v>0</v>
      </c>
      <c r="Q150" s="19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9">
        <f t="shared" si="193"/>
        <v>0</v>
      </c>
      <c r="AE150" s="19"/>
      <c r="AF150" s="18"/>
      <c r="AG150" s="18"/>
      <c r="AH150" s="18"/>
      <c r="AI150" s="18"/>
      <c r="AJ150" s="18"/>
      <c r="AK150" s="20"/>
      <c r="AL150" s="20"/>
      <c r="AM150" s="20"/>
      <c r="AN150" s="20"/>
      <c r="AO150" s="20"/>
      <c r="AP150" s="20"/>
      <c r="AQ150" s="20"/>
      <c r="AR150" s="48">
        <f t="shared" si="194"/>
        <v>0</v>
      </c>
      <c r="AS150" s="19"/>
      <c r="AT150" s="20"/>
      <c r="AU150" s="20"/>
      <c r="AV150" s="20"/>
      <c r="AW150" s="20"/>
      <c r="AX150" s="20"/>
      <c r="AY150" s="20"/>
      <c r="AZ150" s="20"/>
      <c r="BA150" s="20"/>
      <c r="BB150" s="20"/>
      <c r="BC150" s="20"/>
      <c r="BD150" s="20"/>
      <c r="BE150" s="20"/>
      <c r="BF150" s="48">
        <f t="shared" si="195"/>
        <v>0</v>
      </c>
      <c r="BG150" s="19"/>
      <c r="BH150" s="20"/>
      <c r="BI150" s="20"/>
      <c r="BJ150" s="20"/>
      <c r="BK150" s="20"/>
      <c r="BL150" s="20"/>
      <c r="BM150" s="20"/>
      <c r="BN150" s="20"/>
      <c r="BO150" s="20"/>
      <c r="BP150" s="20"/>
      <c r="BQ150" s="20"/>
      <c r="BR150" s="20"/>
      <c r="BS150" s="20"/>
      <c r="BT150" s="48">
        <f t="shared" si="196"/>
        <v>0</v>
      </c>
    </row>
    <row r="151" spans="2:72" s="16" customFormat="1" ht="12.75" hidden="1" outlineLevel="2" collapsed="1" x14ac:dyDescent="0.2">
      <c r="B151" s="17" t="s">
        <v>18</v>
      </c>
      <c r="D151" s="18">
        <f>'ANS_RevData (IL)'!D$126</f>
        <v>0</v>
      </c>
      <c r="E151" s="18">
        <f>'ANS_RevData (IL)'!E$126</f>
        <v>0</v>
      </c>
      <c r="F151" s="18">
        <f>'ANS_RevData (IL)'!F$126</f>
        <v>0</v>
      </c>
      <c r="G151" s="18">
        <f>'ANS_RevData (IL)'!G$126</f>
        <v>0</v>
      </c>
      <c r="H151" s="18">
        <f>'ANS_RevData (IL)'!H$126</f>
        <v>0</v>
      </c>
      <c r="I151" s="18">
        <f>'ANS_RevData (IL)'!I$126</f>
        <v>0</v>
      </c>
      <c r="J151" s="18">
        <f>'ANS_RevData (IL)'!J$126</f>
        <v>0</v>
      </c>
      <c r="K151" s="18">
        <f>'ANS_RevData (IL)'!K$126</f>
        <v>1</v>
      </c>
      <c r="L151" s="18">
        <f>'ANS_RevData (IL)'!L$126</f>
        <v>0</v>
      </c>
      <c r="M151" s="18">
        <f>'ANS_RevData (IL)'!M$126</f>
        <v>0</v>
      </c>
      <c r="N151" s="18">
        <f>'ANS_RevData (IL)'!N$126</f>
        <v>0</v>
      </c>
      <c r="O151" s="18">
        <f>'ANS_RevData (IL)'!O$126</f>
        <v>0</v>
      </c>
      <c r="P151" s="19">
        <f t="shared" si="192"/>
        <v>1</v>
      </c>
      <c r="Q151" s="19"/>
      <c r="R151" s="18">
        <f>'ANS_RevData (IL)'!P$126</f>
        <v>0</v>
      </c>
      <c r="S151" s="18">
        <f>'ANS_RevData (IL)'!Q$126</f>
        <v>0</v>
      </c>
      <c r="T151" s="18">
        <f>'ANS_RevData (IL)'!R$126</f>
        <v>1</v>
      </c>
      <c r="U151" s="18">
        <f>'ANS_RevData (IL)'!S$126</f>
        <v>0</v>
      </c>
      <c r="V151" s="18">
        <f>'ANS_RevData (IL)'!T$126</f>
        <v>4</v>
      </c>
      <c r="W151" s="18">
        <f>'ANS_RevData (IL)'!U$126</f>
        <v>7</v>
      </c>
      <c r="X151" s="18">
        <f>'ANS_RevData (IL)'!V$126</f>
        <v>1</v>
      </c>
      <c r="Y151" s="18">
        <f>'ANS_RevData (IL)'!W$126</f>
        <v>7</v>
      </c>
      <c r="Z151" s="18">
        <f>'ANS_RevData (IL)'!X$126</f>
        <v>19</v>
      </c>
      <c r="AA151" s="18">
        <f>'ANS_RevData (IL)'!Y$126</f>
        <v>24</v>
      </c>
      <c r="AB151" s="18">
        <f>'ANS_RevData (IL)'!Z$126</f>
        <v>29</v>
      </c>
      <c r="AC151" s="18">
        <f>'ANS_RevData (IL)'!AA$126</f>
        <v>11</v>
      </c>
      <c r="AD151" s="19">
        <f t="shared" si="193"/>
        <v>103</v>
      </c>
      <c r="AE151" s="19"/>
      <c r="AF151" s="18">
        <f>'ANS_RevData (IL)'!AF$126</f>
        <v>34</v>
      </c>
      <c r="AG151" s="18">
        <f>'ANS_RevData (IL)'!AG$126</f>
        <v>15</v>
      </c>
      <c r="AH151" s="18">
        <f>'ANS_RevData (IL)'!AH$126</f>
        <v>17</v>
      </c>
      <c r="AI151" s="18">
        <f>'ANS_RevData (IL)'!AI$126</f>
        <v>17</v>
      </c>
      <c r="AJ151" s="18">
        <f>'ANS_RevData (IL)'!AJ$126</f>
        <v>5</v>
      </c>
      <c r="AK151" s="20">
        <f>'ANS_RevData (IL)'!AK$126</f>
        <v>16</v>
      </c>
      <c r="AL151" s="20">
        <f>'ANS_RevData (IL)'!AL$126</f>
        <v>22</v>
      </c>
      <c r="AM151" s="20">
        <f>'ANS_RevData (IL)'!AM$126</f>
        <v>28</v>
      </c>
      <c r="AN151" s="20">
        <f>'ANS_RevData (IL)'!AN$126</f>
        <v>32</v>
      </c>
      <c r="AO151" s="20">
        <f>'ANS_RevData (IL)'!AO$126</f>
        <v>40</v>
      </c>
      <c r="AP151" s="20">
        <f>'ANS_RevData (IL)'!AP$126</f>
        <v>48</v>
      </c>
      <c r="AQ151" s="20">
        <f>'ANS_RevData (IL)'!AQ$126</f>
        <v>52</v>
      </c>
      <c r="AR151" s="48">
        <f t="shared" si="194"/>
        <v>326</v>
      </c>
      <c r="AS151" s="19"/>
      <c r="AT151" s="20">
        <f>'ANS_RevData (IL)'!AR$126</f>
        <v>64</v>
      </c>
      <c r="AU151" s="20">
        <f>'ANS_RevData (IL)'!AS$126</f>
        <v>76</v>
      </c>
      <c r="AV151" s="20">
        <f>'ANS_RevData (IL)'!AT$126</f>
        <v>92</v>
      </c>
      <c r="AW151" s="20">
        <f>'ANS_RevData (IL)'!AU$126</f>
        <v>108</v>
      </c>
      <c r="AX151" s="20">
        <f>'ANS_RevData (IL)'!AV$126</f>
        <v>124</v>
      </c>
      <c r="AY151" s="20">
        <f>'ANS_RevData (IL)'!AW$126</f>
        <v>148</v>
      </c>
      <c r="AZ151" s="20">
        <f>'ANS_RevData (IL)'!AX$126</f>
        <v>172</v>
      </c>
      <c r="BA151" s="20">
        <f>'ANS_RevData (IL)'!AY$126</f>
        <v>204</v>
      </c>
      <c r="BB151" s="20">
        <f>'ANS_RevData (IL)'!AZ$126</f>
        <v>240</v>
      </c>
      <c r="BC151" s="20">
        <f>'ANS_RevData (IL)'!BA$126</f>
        <v>284</v>
      </c>
      <c r="BD151" s="20">
        <f>'ANS_RevData (IL)'!BB$126</f>
        <v>336</v>
      </c>
      <c r="BE151" s="20">
        <f>'ANS_RevData (IL)'!BC$126</f>
        <v>396</v>
      </c>
      <c r="BF151" s="48">
        <f t="shared" si="195"/>
        <v>2244</v>
      </c>
      <c r="BG151" s="19"/>
      <c r="BH151" s="20">
        <f>'ANS_RevData (IL)'!BD$126</f>
        <v>468</v>
      </c>
      <c r="BI151" s="20">
        <f>'ANS_RevData (IL)'!BE$126</f>
        <v>552</v>
      </c>
      <c r="BJ151" s="20">
        <f>'ANS_RevData (IL)'!BF$126</f>
        <v>652</v>
      </c>
      <c r="BK151" s="20">
        <f>'ANS_RevData (IL)'!BG$126</f>
        <v>772</v>
      </c>
      <c r="BL151" s="20">
        <f>'ANS_RevData (IL)'!BH$126</f>
        <v>912</v>
      </c>
      <c r="BM151" s="20">
        <f>'ANS_RevData (IL)'!BI$126</f>
        <v>1076</v>
      </c>
      <c r="BN151" s="20">
        <f>'ANS_RevData (IL)'!BJ$126</f>
        <v>1272</v>
      </c>
      <c r="BO151" s="20">
        <f>'ANS_RevData (IL)'!BK$126</f>
        <v>1500</v>
      </c>
      <c r="BP151" s="20">
        <f>'ANS_RevData (IL)'!BL$126</f>
        <v>1772</v>
      </c>
      <c r="BQ151" s="20">
        <f>'ANS_RevData (IL)'!BM$126</f>
        <v>2092</v>
      </c>
      <c r="BR151" s="20">
        <f>'ANS_RevData (IL)'!BN$126</f>
        <v>2468</v>
      </c>
      <c r="BS151" s="20">
        <f>'ANS_RevData (IL)'!BO$126</f>
        <v>2912</v>
      </c>
      <c r="BT151" s="48">
        <f t="shared" si="196"/>
        <v>16448</v>
      </c>
    </row>
    <row r="152" spans="2:72" hidden="1" outlineLevel="1" collapsed="1" x14ac:dyDescent="0.25">
      <c r="B152" s="11" t="s">
        <v>37</v>
      </c>
      <c r="D152" s="12">
        <f>'ANS_RevData (IL)'!D$142</f>
        <v>458</v>
      </c>
      <c r="E152" s="12">
        <f>'ANS_RevData (IL)'!E$142</f>
        <v>576</v>
      </c>
      <c r="F152" s="12">
        <f>'ANS_RevData (IL)'!F$142</f>
        <v>574</v>
      </c>
      <c r="G152" s="12">
        <f>'ANS_RevData (IL)'!G$142</f>
        <v>595</v>
      </c>
      <c r="H152" s="12">
        <f>'ANS_RevData (IL)'!H$142</f>
        <v>833</v>
      </c>
      <c r="I152" s="12">
        <f>'ANS_RevData (IL)'!I$142</f>
        <v>804</v>
      </c>
      <c r="J152" s="12">
        <f>'ANS_RevData (IL)'!J$142</f>
        <v>1020</v>
      </c>
      <c r="K152" s="12">
        <f>'ANS_RevData (IL)'!K$142</f>
        <v>1020</v>
      </c>
      <c r="L152" s="12">
        <f>'ANS_RevData (IL)'!L$142</f>
        <v>1059</v>
      </c>
      <c r="M152" s="12">
        <f>'ANS_RevData (IL)'!M$142</f>
        <v>1215</v>
      </c>
      <c r="N152" s="12">
        <f>'ANS_RevData (IL)'!N$142</f>
        <v>1072</v>
      </c>
      <c r="O152" s="12">
        <f>'ANS_RevData (IL)'!O$142</f>
        <v>1103</v>
      </c>
      <c r="P152" s="13">
        <f t="shared" si="192"/>
        <v>10329</v>
      </c>
      <c r="Q152" s="13"/>
      <c r="R152" s="12">
        <f>'ANS_RevData (IL)'!P$142</f>
        <v>1833</v>
      </c>
      <c r="S152" s="12">
        <f>'ANS_RevData (IL)'!Q$142</f>
        <v>2052</v>
      </c>
      <c r="T152" s="12">
        <f>'ANS_RevData (IL)'!R$142</f>
        <v>1955</v>
      </c>
      <c r="U152" s="12">
        <f>'ANS_RevData (IL)'!S$142</f>
        <v>2349</v>
      </c>
      <c r="V152" s="12">
        <f>'ANS_RevData (IL)'!T$142</f>
        <v>2577</v>
      </c>
      <c r="W152" s="12">
        <f>'ANS_RevData (IL)'!U$142</f>
        <v>2095</v>
      </c>
      <c r="X152" s="12">
        <f>'ANS_RevData (IL)'!V$142</f>
        <v>2170</v>
      </c>
      <c r="Y152" s="12">
        <f>'ANS_RevData (IL)'!W$142</f>
        <v>2375</v>
      </c>
      <c r="Z152" s="12">
        <f>'ANS_RevData (IL)'!X$142</f>
        <v>3005</v>
      </c>
      <c r="AA152" s="12">
        <f>'ANS_RevData (IL)'!Y$142</f>
        <v>3130</v>
      </c>
      <c r="AB152" s="12">
        <f>'ANS_RevData (IL)'!Z$142</f>
        <v>2997</v>
      </c>
      <c r="AC152" s="12">
        <f>'ANS_RevData (IL)'!AA$142</f>
        <v>3184</v>
      </c>
      <c r="AD152" s="13">
        <f t="shared" si="193"/>
        <v>29722</v>
      </c>
      <c r="AE152" s="13"/>
      <c r="AF152" s="12">
        <f>'ANS_RevData (IL)'!AF$142</f>
        <v>2581</v>
      </c>
      <c r="AG152" s="12">
        <f>'ANS_RevData (IL)'!AG$142</f>
        <v>2986</v>
      </c>
      <c r="AH152" s="12">
        <f>'ANS_RevData (IL)'!AH$142</f>
        <v>3261</v>
      </c>
      <c r="AI152" s="12">
        <f>'ANS_RevData (IL)'!AI$142</f>
        <v>3038</v>
      </c>
      <c r="AJ152" s="12">
        <f>'ANS_RevData (IL)'!AJ$142</f>
        <v>1807</v>
      </c>
      <c r="AK152" s="14">
        <f>'ANS_RevData (IL)'!AK$142</f>
        <v>4995</v>
      </c>
      <c r="AL152" s="14">
        <f>'ANS_RevData (IL)'!AL$142</f>
        <v>5840</v>
      </c>
      <c r="AM152" s="14">
        <f>'ANS_RevData (IL)'!AM$142</f>
        <v>6240</v>
      </c>
      <c r="AN152" s="14">
        <f>'ANS_RevData (IL)'!AN$142</f>
        <v>6680</v>
      </c>
      <c r="AO152" s="14">
        <f>'ANS_RevData (IL)'!AO$142</f>
        <v>7140</v>
      </c>
      <c r="AP152" s="14">
        <f>'ANS_RevData (IL)'!AP$142</f>
        <v>7640</v>
      </c>
      <c r="AQ152" s="14">
        <f>'ANS_RevData (IL)'!AQ$142</f>
        <v>8160</v>
      </c>
      <c r="AR152" s="47">
        <f t="shared" si="194"/>
        <v>60368</v>
      </c>
      <c r="AS152" s="13"/>
      <c r="AT152" s="14">
        <f>'ANS_RevData (IL)'!AR$142</f>
        <v>8740</v>
      </c>
      <c r="AU152" s="14">
        <f>'ANS_RevData (IL)'!AS$142</f>
        <v>9340</v>
      </c>
      <c r="AV152" s="14">
        <f>'ANS_RevData (IL)'!AT$142</f>
        <v>10020</v>
      </c>
      <c r="AW152" s="14">
        <f>'ANS_RevData (IL)'!AU$142</f>
        <v>10700</v>
      </c>
      <c r="AX152" s="14">
        <f>'ANS_RevData (IL)'!AV$142</f>
        <v>11460</v>
      </c>
      <c r="AY152" s="14">
        <f>'ANS_RevData (IL)'!AW$142</f>
        <v>12280</v>
      </c>
      <c r="AZ152" s="14">
        <f>'ANS_RevData (IL)'!AX$142</f>
        <v>13140</v>
      </c>
      <c r="BA152" s="14">
        <f>'ANS_RevData (IL)'!AY$142</f>
        <v>14060</v>
      </c>
      <c r="BB152" s="14">
        <f>'ANS_RevData (IL)'!AZ$142</f>
        <v>15040</v>
      </c>
      <c r="BC152" s="14">
        <f>'ANS_RevData (IL)'!BA$142</f>
        <v>16080</v>
      </c>
      <c r="BD152" s="14">
        <f>'ANS_RevData (IL)'!BB$142</f>
        <v>17200</v>
      </c>
      <c r="BE152" s="14">
        <f>'ANS_RevData (IL)'!BC$142</f>
        <v>18400</v>
      </c>
      <c r="BF152" s="47">
        <f t="shared" si="195"/>
        <v>156460</v>
      </c>
      <c r="BG152" s="13"/>
      <c r="BH152" s="14">
        <f>'ANS_RevData (IL)'!BD$142</f>
        <v>19680</v>
      </c>
      <c r="BI152" s="14">
        <f>'ANS_RevData (IL)'!BE$142</f>
        <v>21060</v>
      </c>
      <c r="BJ152" s="14">
        <f>'ANS_RevData (IL)'!BF$142</f>
        <v>22540</v>
      </c>
      <c r="BK152" s="14">
        <f>'ANS_RevData (IL)'!BG$142</f>
        <v>24120</v>
      </c>
      <c r="BL152" s="14">
        <f>'ANS_RevData (IL)'!BH$142</f>
        <v>25820</v>
      </c>
      <c r="BM152" s="14">
        <f>'ANS_RevData (IL)'!BI$142</f>
        <v>27620</v>
      </c>
      <c r="BN152" s="14">
        <f>'ANS_RevData (IL)'!BJ$142</f>
        <v>29560</v>
      </c>
      <c r="BO152" s="14">
        <f>'ANS_RevData (IL)'!BK$142</f>
        <v>31620</v>
      </c>
      <c r="BP152" s="14">
        <f>'ANS_RevData (IL)'!BL$142</f>
        <v>33820</v>
      </c>
      <c r="BQ152" s="14">
        <f>'ANS_RevData (IL)'!BM$142</f>
        <v>36200</v>
      </c>
      <c r="BR152" s="14">
        <f>'ANS_RevData (IL)'!BN$142</f>
        <v>38740</v>
      </c>
      <c r="BS152" s="14">
        <f>'ANS_RevData (IL)'!BO$142</f>
        <v>41440</v>
      </c>
      <c r="BT152" s="47">
        <f t="shared" si="196"/>
        <v>352220</v>
      </c>
    </row>
    <row r="153" spans="2:72" hidden="1" outlineLevel="1" x14ac:dyDescent="0.25">
      <c r="B153" s="11" t="s">
        <v>38</v>
      </c>
      <c r="D153" s="12">
        <f>'ANS_RevData (IL)'!D$14</f>
        <v>74</v>
      </c>
      <c r="E153" s="12">
        <f>'ANS_RevData (IL)'!E$14</f>
        <v>83</v>
      </c>
      <c r="F153" s="12">
        <f>'ANS_RevData (IL)'!F$14</f>
        <v>141</v>
      </c>
      <c r="G153" s="12">
        <f>'ANS_RevData (IL)'!G$14</f>
        <v>283</v>
      </c>
      <c r="H153" s="12">
        <f>'ANS_RevData (IL)'!H$14</f>
        <v>211</v>
      </c>
      <c r="I153" s="12">
        <f>'ANS_RevData (IL)'!I$14</f>
        <v>174</v>
      </c>
      <c r="J153" s="12">
        <f>'ANS_RevData (IL)'!J$14</f>
        <v>198</v>
      </c>
      <c r="K153" s="12">
        <f>'ANS_RevData (IL)'!K$14</f>
        <v>271</v>
      </c>
      <c r="L153" s="12">
        <f>'ANS_RevData (IL)'!L$14</f>
        <v>356</v>
      </c>
      <c r="M153" s="12">
        <f>'ANS_RevData (IL)'!M$14</f>
        <v>380</v>
      </c>
      <c r="N153" s="12">
        <f>'ANS_RevData (IL)'!N$14</f>
        <v>193</v>
      </c>
      <c r="O153" s="12">
        <f>'ANS_RevData (IL)'!O$14</f>
        <v>82</v>
      </c>
      <c r="P153" s="13">
        <f t="shared" si="192"/>
        <v>2446</v>
      </c>
      <c r="Q153" s="13"/>
      <c r="R153" s="12">
        <f>'ANS_RevData (IL)'!P$14</f>
        <v>76</v>
      </c>
      <c r="S153" s="12">
        <f>'ANS_RevData (IL)'!Q$14</f>
        <v>91</v>
      </c>
      <c r="T153" s="12">
        <f>'ANS_RevData (IL)'!R$14</f>
        <v>141</v>
      </c>
      <c r="U153" s="12">
        <f>'ANS_RevData (IL)'!S$14</f>
        <v>167</v>
      </c>
      <c r="V153" s="12">
        <f>'ANS_RevData (IL)'!T$14</f>
        <v>121</v>
      </c>
      <c r="W153" s="12">
        <f>'ANS_RevData (IL)'!U$14</f>
        <v>127</v>
      </c>
      <c r="X153" s="12">
        <f>'ANS_RevData (IL)'!V$14</f>
        <v>149</v>
      </c>
      <c r="Y153" s="12">
        <f>'ANS_RevData (IL)'!W$14</f>
        <v>145</v>
      </c>
      <c r="Z153" s="12">
        <f>'ANS_RevData (IL)'!X$14</f>
        <v>257</v>
      </c>
      <c r="AA153" s="12">
        <f>'ANS_RevData (IL)'!Y$14</f>
        <v>287</v>
      </c>
      <c r="AB153" s="12">
        <f>'ANS_RevData (IL)'!Z$14</f>
        <v>333</v>
      </c>
      <c r="AC153" s="12">
        <f>'ANS_RevData (IL)'!AA$14</f>
        <v>276</v>
      </c>
      <c r="AD153" s="13">
        <f t="shared" si="193"/>
        <v>2170</v>
      </c>
      <c r="AE153" s="13"/>
      <c r="AF153" s="12">
        <f>'ANS_RevData (IL)'!AF$14</f>
        <v>318</v>
      </c>
      <c r="AG153" s="12">
        <f>'ANS_RevData (IL)'!AG$14</f>
        <v>371</v>
      </c>
      <c r="AH153" s="12">
        <f>'ANS_RevData (IL)'!AH$14</f>
        <v>576</v>
      </c>
      <c r="AI153" s="12">
        <f>'ANS_RevData (IL)'!AI$14</f>
        <v>485</v>
      </c>
      <c r="AJ153" s="12">
        <f>'ANS_RevData (IL)'!AJ$14</f>
        <v>483</v>
      </c>
      <c r="AK153" s="14">
        <f>'ANS_RevData (IL)'!AK$14</f>
        <v>288</v>
      </c>
      <c r="AL153" s="14">
        <f>'ANS_RevData (IL)'!AL$14</f>
        <v>307</v>
      </c>
      <c r="AM153" s="14">
        <f>'ANS_RevData (IL)'!AM$14</f>
        <v>330</v>
      </c>
      <c r="AN153" s="14">
        <f>'ANS_RevData (IL)'!AN$14</f>
        <v>354</v>
      </c>
      <c r="AO153" s="14">
        <f>'ANS_RevData (IL)'!AO$14</f>
        <v>382</v>
      </c>
      <c r="AP153" s="14">
        <f>'ANS_RevData (IL)'!AP$14</f>
        <v>410</v>
      </c>
      <c r="AQ153" s="14">
        <f>'ANS_RevData (IL)'!AQ$14</f>
        <v>443</v>
      </c>
      <c r="AR153" s="47">
        <f t="shared" si="194"/>
        <v>4747</v>
      </c>
      <c r="AS153" s="13"/>
      <c r="AT153" s="14">
        <f>'ANS_RevData (IL)'!AR$14</f>
        <v>477</v>
      </c>
      <c r="AU153" s="14">
        <f>'ANS_RevData (IL)'!AS$14</f>
        <v>510</v>
      </c>
      <c r="AV153" s="14">
        <f>'ANS_RevData (IL)'!AT$14</f>
        <v>547</v>
      </c>
      <c r="AW153" s="14">
        <f>'ANS_RevData (IL)'!AU$14</f>
        <v>590</v>
      </c>
      <c r="AX153" s="14">
        <f>'ANS_RevData (IL)'!AV$14</f>
        <v>632</v>
      </c>
      <c r="AY153" s="14">
        <f>'ANS_RevData (IL)'!AW$14</f>
        <v>679</v>
      </c>
      <c r="AZ153" s="14">
        <f>'ANS_RevData (IL)'!AX$14</f>
        <v>731</v>
      </c>
      <c r="BA153" s="14">
        <f>'ANS_RevData (IL)'!AY$14</f>
        <v>788</v>
      </c>
      <c r="BB153" s="14">
        <f>'ANS_RevData (IL)'!AZ$14</f>
        <v>844</v>
      </c>
      <c r="BC153" s="14">
        <f>'ANS_RevData (IL)'!BA$14</f>
        <v>911</v>
      </c>
      <c r="BD153" s="14">
        <f>'ANS_RevData (IL)'!BB$14</f>
        <v>977</v>
      </c>
      <c r="BE153" s="14">
        <f>'ANS_RevData (IL)'!BC$14</f>
        <v>1047</v>
      </c>
      <c r="BF153" s="47">
        <f t="shared" si="195"/>
        <v>8733</v>
      </c>
      <c r="BG153" s="13"/>
      <c r="BH153" s="14">
        <f>'ANS_RevData (IL)'!BD$14</f>
        <v>1128</v>
      </c>
      <c r="BI153" s="14">
        <f>'ANS_RevData (IL)'!BE$14</f>
        <v>1212</v>
      </c>
      <c r="BJ153" s="14">
        <f>'ANS_RevData (IL)'!BF$14</f>
        <v>1307</v>
      </c>
      <c r="BK153" s="14">
        <f>'ANS_RevData (IL)'!BG$14</f>
        <v>1406</v>
      </c>
      <c r="BL153" s="14">
        <f>'ANS_RevData (IL)'!BH$14</f>
        <v>1510</v>
      </c>
      <c r="BM153" s="14">
        <f>'ANS_RevData (IL)'!BI$14</f>
        <v>1623</v>
      </c>
      <c r="BN153" s="14">
        <f>'ANS_RevData (IL)'!BJ$14</f>
        <v>1750</v>
      </c>
      <c r="BO153" s="14">
        <f>'ANS_RevData (IL)'!BK$14</f>
        <v>1878</v>
      </c>
      <c r="BP153" s="14">
        <f>'ANS_RevData (IL)'!BL$14</f>
        <v>2019</v>
      </c>
      <c r="BQ153" s="14">
        <f>'ANS_RevData (IL)'!BM$14</f>
        <v>2170</v>
      </c>
      <c r="BR153" s="14">
        <f>'ANS_RevData (IL)'!BN$14</f>
        <v>2335</v>
      </c>
      <c r="BS153" s="14">
        <f>'ANS_RevData (IL)'!BO$14</f>
        <v>2505</v>
      </c>
      <c r="BT153" s="47">
        <f t="shared" si="196"/>
        <v>20843</v>
      </c>
    </row>
    <row r="154" spans="2:72" hidden="1" outlineLevel="1" x14ac:dyDescent="0.25">
      <c r="P154" s="1"/>
      <c r="Q154" s="1"/>
      <c r="AD154" s="1"/>
      <c r="AE154" s="1"/>
      <c r="AR154" s="49"/>
      <c r="AS154" s="1"/>
      <c r="BF154" s="49"/>
      <c r="BG154" s="1"/>
      <c r="BT154" s="49"/>
    </row>
    <row r="155" spans="2:72" hidden="1" outlineLevel="1" x14ac:dyDescent="0.25">
      <c r="B155" s="6" t="s">
        <v>53</v>
      </c>
      <c r="D155" s="7">
        <f t="shared" ref="D155:P155" si="197">SUBTOTAL(9,D156:D164)</f>
        <v>3245</v>
      </c>
      <c r="E155" s="7">
        <f t="shared" si="197"/>
        <v>2786</v>
      </c>
      <c r="F155" s="7">
        <f t="shared" si="197"/>
        <v>2852</v>
      </c>
      <c r="G155" s="7">
        <f t="shared" si="197"/>
        <v>2301</v>
      </c>
      <c r="H155" s="7">
        <f t="shared" si="197"/>
        <v>2885</v>
      </c>
      <c r="I155" s="7">
        <f t="shared" si="197"/>
        <v>3047</v>
      </c>
      <c r="J155" s="7">
        <f t="shared" si="197"/>
        <v>3937</v>
      </c>
      <c r="K155" s="7">
        <f t="shared" si="197"/>
        <v>3850</v>
      </c>
      <c r="L155" s="7">
        <f t="shared" si="197"/>
        <v>4238</v>
      </c>
      <c r="M155" s="7">
        <f t="shared" si="197"/>
        <v>4898</v>
      </c>
      <c r="N155" s="7">
        <f t="shared" si="197"/>
        <v>6286</v>
      </c>
      <c r="O155" s="7">
        <f t="shared" si="197"/>
        <v>5732</v>
      </c>
      <c r="P155" s="8">
        <f t="shared" si="197"/>
        <v>46057</v>
      </c>
      <c r="Q155" s="8"/>
      <c r="R155" s="7">
        <f t="shared" ref="R155:AD155" si="198">SUBTOTAL(9,R156:R164)</f>
        <v>5844</v>
      </c>
      <c r="S155" s="7">
        <f t="shared" si="198"/>
        <v>7762</v>
      </c>
      <c r="T155" s="7">
        <f t="shared" si="198"/>
        <v>9347</v>
      </c>
      <c r="U155" s="7">
        <f t="shared" si="198"/>
        <v>9911</v>
      </c>
      <c r="V155" s="7">
        <f t="shared" si="198"/>
        <v>10795</v>
      </c>
      <c r="W155" s="7">
        <f t="shared" si="198"/>
        <v>12331</v>
      </c>
      <c r="X155" s="7">
        <f t="shared" si="198"/>
        <v>15163</v>
      </c>
      <c r="Y155" s="7">
        <f t="shared" si="198"/>
        <v>15545</v>
      </c>
      <c r="Z155" s="7">
        <f t="shared" si="198"/>
        <v>17688</v>
      </c>
      <c r="AA155" s="7">
        <f t="shared" si="198"/>
        <v>18001</v>
      </c>
      <c r="AB155" s="7">
        <f t="shared" si="198"/>
        <v>17201</v>
      </c>
      <c r="AC155" s="7">
        <f t="shared" si="198"/>
        <v>20065</v>
      </c>
      <c r="AD155" s="8">
        <f t="shared" si="198"/>
        <v>159653</v>
      </c>
      <c r="AE155" s="8"/>
      <c r="AF155" s="7">
        <f t="shared" ref="AF155:AR155" si="199">SUBTOTAL(9,AF156:AF164)</f>
        <v>25274</v>
      </c>
      <c r="AG155" s="7">
        <f t="shared" si="199"/>
        <v>27472</v>
      </c>
      <c r="AH155" s="7">
        <f t="shared" si="199"/>
        <v>36805</v>
      </c>
      <c r="AI155" s="7">
        <f t="shared" si="199"/>
        <v>32536</v>
      </c>
      <c r="AJ155" s="7">
        <f t="shared" si="199"/>
        <v>21600</v>
      </c>
      <c r="AK155" s="9">
        <f t="shared" si="199"/>
        <v>40700</v>
      </c>
      <c r="AL155" s="9">
        <f t="shared" si="199"/>
        <v>48998</v>
      </c>
      <c r="AM155" s="9">
        <f t="shared" si="199"/>
        <v>53292</v>
      </c>
      <c r="AN155" s="9">
        <f t="shared" si="199"/>
        <v>58265</v>
      </c>
      <c r="AO155" s="9">
        <f t="shared" si="199"/>
        <v>63640</v>
      </c>
      <c r="AP155" s="9">
        <f t="shared" si="199"/>
        <v>69655</v>
      </c>
      <c r="AQ155" s="9">
        <f t="shared" si="199"/>
        <v>76279</v>
      </c>
      <c r="AR155" s="10">
        <f t="shared" si="199"/>
        <v>554516</v>
      </c>
      <c r="AS155" s="8"/>
      <c r="AT155" s="9">
        <f t="shared" ref="AT155:BF155" si="200">SUBTOTAL(9,AT156:AT164)</f>
        <v>83753</v>
      </c>
      <c r="AU155" s="9">
        <f t="shared" si="200"/>
        <v>92125</v>
      </c>
      <c r="AV155" s="9">
        <f t="shared" si="200"/>
        <v>101433</v>
      </c>
      <c r="AW155" s="9">
        <f t="shared" si="200"/>
        <v>109835</v>
      </c>
      <c r="AX155" s="9">
        <f t="shared" si="200"/>
        <v>118975</v>
      </c>
      <c r="AY155" s="9">
        <f t="shared" si="200"/>
        <v>129018</v>
      </c>
      <c r="AZ155" s="9">
        <f t="shared" si="200"/>
        <v>140028</v>
      </c>
      <c r="BA155" s="9">
        <f t="shared" si="200"/>
        <v>152037</v>
      </c>
      <c r="BB155" s="9">
        <f t="shared" si="200"/>
        <v>165254</v>
      </c>
      <c r="BC155" s="9">
        <f t="shared" si="200"/>
        <v>179817</v>
      </c>
      <c r="BD155" s="9">
        <f t="shared" si="200"/>
        <v>195803</v>
      </c>
      <c r="BE155" s="9">
        <f t="shared" si="200"/>
        <v>213453</v>
      </c>
      <c r="BF155" s="10">
        <f t="shared" si="200"/>
        <v>1681531</v>
      </c>
      <c r="BG155" s="8"/>
      <c r="BH155" s="9">
        <f t="shared" ref="BH155:BT155" si="201">SUBTOTAL(9,BH156:BH164)</f>
        <v>232854</v>
      </c>
      <c r="BI155" s="9">
        <f t="shared" si="201"/>
        <v>254263</v>
      </c>
      <c r="BJ155" s="9">
        <f t="shared" si="201"/>
        <v>274421</v>
      </c>
      <c r="BK155" s="9">
        <f t="shared" si="201"/>
        <v>295922</v>
      </c>
      <c r="BL155" s="9">
        <f t="shared" si="201"/>
        <v>319196</v>
      </c>
      <c r="BM155" s="9">
        <f t="shared" si="201"/>
        <v>344473</v>
      </c>
      <c r="BN155" s="9">
        <f t="shared" si="201"/>
        <v>371775</v>
      </c>
      <c r="BO155" s="9">
        <f t="shared" si="201"/>
        <v>401486</v>
      </c>
      <c r="BP155" s="9">
        <f t="shared" si="201"/>
        <v>433644</v>
      </c>
      <c r="BQ155" s="9">
        <f t="shared" si="201"/>
        <v>468619</v>
      </c>
      <c r="BR155" s="9">
        <f t="shared" si="201"/>
        <v>506599</v>
      </c>
      <c r="BS155" s="9">
        <f t="shared" si="201"/>
        <v>547800</v>
      </c>
      <c r="BT155" s="10">
        <f t="shared" si="201"/>
        <v>4451052</v>
      </c>
    </row>
    <row r="156" spans="2:72" hidden="1" outlineLevel="1" x14ac:dyDescent="0.25">
      <c r="B156" s="11" t="s">
        <v>35</v>
      </c>
      <c r="D156" s="12">
        <f>SUM('ANS_RevData (AB)'!D$30,'ANS_RevData (AB)'!D$46)</f>
        <v>1</v>
      </c>
      <c r="E156" s="12">
        <f>SUM('ANS_RevData (AB)'!E$30,'ANS_RevData (AB)'!E$46)</f>
        <v>0</v>
      </c>
      <c r="F156" s="12">
        <f>SUM('ANS_RevData (AB)'!F$30,'ANS_RevData (AB)'!F$46)</f>
        <v>2</v>
      </c>
      <c r="G156" s="12">
        <f>SUM('ANS_RevData (AB)'!G$30,'ANS_RevData (AB)'!G$46)</f>
        <v>8</v>
      </c>
      <c r="H156" s="12">
        <f>SUM('ANS_RevData (AB)'!H$30,'ANS_RevData (AB)'!H$46)</f>
        <v>27</v>
      </c>
      <c r="I156" s="12">
        <f>SUM('ANS_RevData (AB)'!I$30,'ANS_RevData (AB)'!I$46)</f>
        <v>10</v>
      </c>
      <c r="J156" s="12">
        <f>SUM('ANS_RevData (AB)'!J$30,'ANS_RevData (AB)'!J$46)</f>
        <v>6</v>
      </c>
      <c r="K156" s="12">
        <f>SUM('ANS_RevData (AB)'!K$30,'ANS_RevData (AB)'!K$46)</f>
        <v>19</v>
      </c>
      <c r="L156" s="12">
        <f>SUM('ANS_RevData (AB)'!L$30,'ANS_RevData (AB)'!L$46)</f>
        <v>215</v>
      </c>
      <c r="M156" s="12">
        <f>SUM('ANS_RevData (AB)'!M$30,'ANS_RevData (AB)'!M$46)</f>
        <v>256</v>
      </c>
      <c r="N156" s="12">
        <f>SUM('ANS_RevData (AB)'!N$30,'ANS_RevData (AB)'!N$46)</f>
        <v>357</v>
      </c>
      <c r="O156" s="12">
        <f>SUM('ANS_RevData (AB)'!O$30,'ANS_RevData (AB)'!O$46)</f>
        <v>388</v>
      </c>
      <c r="P156" s="13">
        <f>SUM(D156:O156)</f>
        <v>1289</v>
      </c>
      <c r="Q156" s="13"/>
      <c r="R156" s="12">
        <f>SUM('ANS_RevData (AB)'!P$30,'ANS_RevData (AB)'!P$46)</f>
        <v>371</v>
      </c>
      <c r="S156" s="12">
        <f>SUM('ANS_RevData (AB)'!Q$30,'ANS_RevData (AB)'!Q$46)</f>
        <v>698</v>
      </c>
      <c r="T156" s="12">
        <f>SUM('ANS_RevData (AB)'!R$30,'ANS_RevData (AB)'!R$46)</f>
        <v>1131</v>
      </c>
      <c r="U156" s="12">
        <f>SUM('ANS_RevData (AB)'!S$30,'ANS_RevData (AB)'!S$46)</f>
        <v>1644</v>
      </c>
      <c r="V156" s="12">
        <f>SUM('ANS_RevData (AB)'!T$30,'ANS_RevData (AB)'!T$46)</f>
        <v>1460</v>
      </c>
      <c r="W156" s="12">
        <f>SUM('ANS_RevData (AB)'!U$30,'ANS_RevData (AB)'!U$46)</f>
        <v>2080</v>
      </c>
      <c r="X156" s="12">
        <f>SUM('ANS_RevData (AB)'!V$30,'ANS_RevData (AB)'!V$46)</f>
        <v>2809</v>
      </c>
      <c r="Y156" s="12">
        <f>SUM('ANS_RevData (AB)'!W$30,'ANS_RevData (AB)'!W$46)</f>
        <v>3306</v>
      </c>
      <c r="Z156" s="12">
        <f>SUM('ANS_RevData (AB)'!X$30,'ANS_RevData (AB)'!X$46)</f>
        <v>4045</v>
      </c>
      <c r="AA156" s="12">
        <f>SUM('ANS_RevData (AB)'!Y$30,'ANS_RevData (AB)'!Y$46)</f>
        <v>4285</v>
      </c>
      <c r="AB156" s="12">
        <f>SUM('ANS_RevData (AB)'!Z$30,'ANS_RevData (AB)'!Z$46)</f>
        <v>4787</v>
      </c>
      <c r="AC156" s="12">
        <f>SUM('ANS_RevData (AB)'!AA$30,'ANS_RevData (AB)'!AA$46)</f>
        <v>5352</v>
      </c>
      <c r="AD156" s="13">
        <f>SUM(R156:AC156)</f>
        <v>31968</v>
      </c>
      <c r="AE156" s="13"/>
      <c r="AF156" s="12">
        <f>SUM('ANS_RevData (AB)'!AF$30,'ANS_RevData (AB)'!AF$46)</f>
        <v>4214</v>
      </c>
      <c r="AG156" s="12">
        <f>SUM('ANS_RevData (AB)'!AG$30,'ANS_RevData (AB)'!AG$46)</f>
        <v>5718</v>
      </c>
      <c r="AH156" s="12">
        <f>SUM('ANS_RevData (AB)'!AH$30,'ANS_RevData (AB)'!AH$46)</f>
        <v>6131</v>
      </c>
      <c r="AI156" s="12">
        <f>SUM('ANS_RevData (AB)'!AI$30,'ANS_RevData (AB)'!AI$46)</f>
        <v>4541</v>
      </c>
      <c r="AJ156" s="12">
        <f>SUM('ANS_RevData (AB)'!AJ$30,'ANS_RevData (AB)'!AJ$46)</f>
        <v>3805</v>
      </c>
      <c r="AK156" s="14">
        <f>SUM('ANS_RevData (AB)'!AK$30,'ANS_RevData (AB)'!AK$46)</f>
        <v>6723</v>
      </c>
      <c r="AL156" s="14">
        <f>SUM('ANS_RevData (AB)'!AL$30,'ANS_RevData (AB)'!AL$46)</f>
        <v>8670</v>
      </c>
      <c r="AM156" s="14">
        <f>SUM('ANS_RevData (AB)'!AM$30,'ANS_RevData (AB)'!AM$46)</f>
        <v>9960</v>
      </c>
      <c r="AN156" s="14">
        <f>SUM('ANS_RevData (AB)'!AN$30,'ANS_RevData (AB)'!AN$46)</f>
        <v>11460</v>
      </c>
      <c r="AO156" s="14">
        <f>SUM('ANS_RevData (AB)'!AO$30,'ANS_RevData (AB)'!AO$46)</f>
        <v>13170</v>
      </c>
      <c r="AP156" s="14">
        <f>SUM('ANS_RevData (AB)'!AP$30,'ANS_RevData (AB)'!AP$46)</f>
        <v>15150</v>
      </c>
      <c r="AQ156" s="14">
        <f>SUM('ANS_RevData (AB)'!AQ$30,'ANS_RevData (AB)'!AQ$46)</f>
        <v>17400</v>
      </c>
      <c r="AR156" s="47">
        <f>SUM(AF156:AQ156)</f>
        <v>106942</v>
      </c>
      <c r="AS156" s="13"/>
      <c r="AT156" s="14">
        <f>SUM('ANS_RevData (AB)'!AR$30,'ANS_RevData (AB)'!AR$46)</f>
        <v>20040</v>
      </c>
      <c r="AU156" s="14">
        <f>SUM('ANS_RevData (AB)'!AS$30,'ANS_RevData (AB)'!AS$46)</f>
        <v>23040</v>
      </c>
      <c r="AV156" s="14">
        <f>SUM('ANS_RevData (AB)'!AT$30,'ANS_RevData (AB)'!AT$46)</f>
        <v>26490</v>
      </c>
      <c r="AW156" s="14">
        <f>SUM('ANS_RevData (AB)'!AU$30,'ANS_RevData (AB)'!AU$46)</f>
        <v>28472</v>
      </c>
      <c r="AX156" s="14">
        <f>SUM('ANS_RevData (AB)'!AV$30,'ANS_RevData (AB)'!AV$46)</f>
        <v>30537</v>
      </c>
      <c r="AY156" s="14">
        <f>SUM('ANS_RevData (AB)'!AW$30,'ANS_RevData (AB)'!AW$46)</f>
        <v>32744</v>
      </c>
      <c r="AZ156" s="14">
        <f>SUM('ANS_RevData (AB)'!AX$30,'ANS_RevData (AB)'!AX$46)</f>
        <v>35114</v>
      </c>
      <c r="BA156" s="14">
        <f>SUM('ANS_RevData (AB)'!AY$30,'ANS_RevData (AB)'!AY$46)</f>
        <v>37645</v>
      </c>
      <c r="BB156" s="14">
        <f>SUM('ANS_RevData (AB)'!AZ$30,'ANS_RevData (AB)'!AZ$46)</f>
        <v>40358</v>
      </c>
      <c r="BC156" s="14">
        <f>SUM('ANS_RevData (AB)'!BA$30,'ANS_RevData (AB)'!BA$46)</f>
        <v>43274</v>
      </c>
      <c r="BD156" s="14">
        <f>SUM('ANS_RevData (AB)'!BB$30,'ANS_RevData (AB)'!BB$46)</f>
        <v>46393</v>
      </c>
      <c r="BE156" s="14">
        <f>SUM('ANS_RevData (AB)'!BC$30,'ANS_RevData (AB)'!BC$46)</f>
        <v>49754</v>
      </c>
      <c r="BF156" s="47">
        <f>SUM(AT156:BE156)</f>
        <v>413861</v>
      </c>
      <c r="BG156" s="13"/>
      <c r="BH156" s="14">
        <f>SUM('ANS_RevData (AB)'!BD$30,'ANS_RevData (AB)'!BD$46)</f>
        <v>53359</v>
      </c>
      <c r="BI156" s="14">
        <f>SUM('ANS_RevData (AB)'!BE$30,'ANS_RevData (AB)'!BE$46)</f>
        <v>57206</v>
      </c>
      <c r="BJ156" s="14">
        <f>SUM('ANS_RevData (AB)'!BF$30,'ANS_RevData (AB)'!BF$46)</f>
        <v>61337</v>
      </c>
      <c r="BK156" s="14">
        <f>SUM('ANS_RevData (AB)'!BG$30,'ANS_RevData (AB)'!BG$46)</f>
        <v>65772</v>
      </c>
      <c r="BL156" s="14">
        <f>SUM('ANS_RevData (AB)'!BH$30,'ANS_RevData (AB)'!BH$46)</f>
        <v>70531</v>
      </c>
      <c r="BM156" s="14">
        <f>SUM('ANS_RevData (AB)'!BI$30,'ANS_RevData (AB)'!BI$46)</f>
        <v>75634</v>
      </c>
      <c r="BN156" s="14">
        <f>SUM('ANS_RevData (AB)'!BJ$30,'ANS_RevData (AB)'!BJ$46)</f>
        <v>81101</v>
      </c>
      <c r="BO156" s="14">
        <f>SUM('ANS_RevData (AB)'!BK$30,'ANS_RevData (AB)'!BK$46)</f>
        <v>86954</v>
      </c>
      <c r="BP156" s="14">
        <f>SUM('ANS_RevData (AB)'!BL$30,'ANS_RevData (AB)'!BL$46)</f>
        <v>93231</v>
      </c>
      <c r="BQ156" s="14">
        <f>SUM('ANS_RevData (AB)'!BM$30,'ANS_RevData (AB)'!BM$46)</f>
        <v>99974</v>
      </c>
      <c r="BR156" s="14">
        <f>SUM('ANS_RevData (AB)'!BN$30,'ANS_RevData (AB)'!BN$46)</f>
        <v>107204</v>
      </c>
      <c r="BS156" s="14">
        <f>SUM('ANS_RevData (AB)'!BO$30,'ANS_RevData (AB)'!BO$46)</f>
        <v>114959</v>
      </c>
      <c r="BT156" s="47">
        <f>SUM(BH156:BS156)</f>
        <v>967262</v>
      </c>
    </row>
    <row r="157" spans="2:72" hidden="1" outlineLevel="1" x14ac:dyDescent="0.25">
      <c r="B157" s="11" t="s">
        <v>36</v>
      </c>
      <c r="D157" s="12">
        <f t="shared" ref="D157:P157" si="202">SUBTOTAL(9,D158:D162)</f>
        <v>2644</v>
      </c>
      <c r="E157" s="12">
        <f t="shared" si="202"/>
        <v>2229</v>
      </c>
      <c r="F157" s="12">
        <f t="shared" si="202"/>
        <v>2148</v>
      </c>
      <c r="G157" s="12">
        <f t="shared" si="202"/>
        <v>1403</v>
      </c>
      <c r="H157" s="12">
        <f t="shared" si="202"/>
        <v>1663</v>
      </c>
      <c r="I157" s="12">
        <f t="shared" si="202"/>
        <v>1825</v>
      </c>
      <c r="J157" s="12">
        <f t="shared" si="202"/>
        <v>2461</v>
      </c>
      <c r="K157" s="12">
        <f t="shared" si="202"/>
        <v>2605</v>
      </c>
      <c r="L157" s="12">
        <f t="shared" si="202"/>
        <v>2565</v>
      </c>
      <c r="M157" s="12">
        <f t="shared" si="202"/>
        <v>2914</v>
      </c>
      <c r="N157" s="12">
        <f t="shared" si="202"/>
        <v>3942</v>
      </c>
      <c r="O157" s="12">
        <f t="shared" si="202"/>
        <v>3564</v>
      </c>
      <c r="P157" s="13">
        <f t="shared" si="202"/>
        <v>29963</v>
      </c>
      <c r="Q157" s="13"/>
      <c r="R157" s="12">
        <f t="shared" ref="R157:AD157" si="203">SUBTOTAL(9,R158:R162)</f>
        <v>3500</v>
      </c>
      <c r="S157" s="12">
        <f t="shared" si="203"/>
        <v>3785</v>
      </c>
      <c r="T157" s="12">
        <f t="shared" si="203"/>
        <v>4464</v>
      </c>
      <c r="U157" s="12">
        <f t="shared" si="203"/>
        <v>4185</v>
      </c>
      <c r="V157" s="12">
        <f t="shared" si="203"/>
        <v>4964</v>
      </c>
      <c r="W157" s="12">
        <f t="shared" si="203"/>
        <v>5966</v>
      </c>
      <c r="X157" s="12">
        <f t="shared" si="203"/>
        <v>6712</v>
      </c>
      <c r="Y157" s="12">
        <f t="shared" si="203"/>
        <v>6742</v>
      </c>
      <c r="Z157" s="12">
        <f t="shared" si="203"/>
        <v>7729</v>
      </c>
      <c r="AA157" s="12">
        <f t="shared" si="203"/>
        <v>7422</v>
      </c>
      <c r="AB157" s="12">
        <f t="shared" si="203"/>
        <v>6669</v>
      </c>
      <c r="AC157" s="12">
        <f t="shared" si="203"/>
        <v>8269</v>
      </c>
      <c r="AD157" s="13">
        <f t="shared" si="203"/>
        <v>70407</v>
      </c>
      <c r="AE157" s="13"/>
      <c r="AF157" s="12">
        <f t="shared" ref="AF157:AR157" si="204">SUBTOTAL(9,AF158:AF162)</f>
        <v>13205</v>
      </c>
      <c r="AG157" s="12">
        <f t="shared" si="204"/>
        <v>15462</v>
      </c>
      <c r="AH157" s="12">
        <f t="shared" si="204"/>
        <v>24700</v>
      </c>
      <c r="AI157" s="12">
        <f t="shared" si="204"/>
        <v>21919</v>
      </c>
      <c r="AJ157" s="12">
        <f t="shared" si="204"/>
        <v>13660</v>
      </c>
      <c r="AK157" s="14">
        <f t="shared" si="204"/>
        <v>22714</v>
      </c>
      <c r="AL157" s="14">
        <f t="shared" si="204"/>
        <v>27542</v>
      </c>
      <c r="AM157" s="14">
        <f t="shared" si="204"/>
        <v>29936</v>
      </c>
      <c r="AN157" s="14">
        <f t="shared" si="204"/>
        <v>32770</v>
      </c>
      <c r="AO157" s="14">
        <f t="shared" si="204"/>
        <v>35744</v>
      </c>
      <c r="AP157" s="14">
        <f t="shared" si="204"/>
        <v>39080</v>
      </c>
      <c r="AQ157" s="14">
        <f t="shared" si="204"/>
        <v>42681</v>
      </c>
      <c r="AR157" s="47">
        <f t="shared" si="204"/>
        <v>319413</v>
      </c>
      <c r="AS157" s="13"/>
      <c r="AT157" s="14">
        <f t="shared" ref="AT157:BF157" si="205">SUBTOTAL(9,AT158:AT162)</f>
        <v>46743</v>
      </c>
      <c r="AU157" s="14">
        <f t="shared" si="205"/>
        <v>51261</v>
      </c>
      <c r="AV157" s="14">
        <f t="shared" si="205"/>
        <v>56235</v>
      </c>
      <c r="AW157" s="14">
        <f t="shared" si="205"/>
        <v>61771</v>
      </c>
      <c r="AX157" s="14">
        <f t="shared" si="205"/>
        <v>67859</v>
      </c>
      <c r="AY157" s="14">
        <f t="shared" si="205"/>
        <v>74708</v>
      </c>
      <c r="AZ157" s="14">
        <f t="shared" si="205"/>
        <v>82279</v>
      </c>
      <c r="BA157" s="14">
        <f t="shared" si="205"/>
        <v>90658</v>
      </c>
      <c r="BB157" s="14">
        <f t="shared" si="205"/>
        <v>99960</v>
      </c>
      <c r="BC157" s="14">
        <f t="shared" si="205"/>
        <v>110354</v>
      </c>
      <c r="BD157" s="14">
        <f t="shared" si="205"/>
        <v>121938</v>
      </c>
      <c r="BE157" s="14">
        <f t="shared" si="205"/>
        <v>134870</v>
      </c>
      <c r="BF157" s="47">
        <f t="shared" si="205"/>
        <v>998636</v>
      </c>
      <c r="BG157" s="13"/>
      <c r="BH157" s="14">
        <f t="shared" ref="BH157:BT157" si="206">SUBTOTAL(9,BH158:BH162)</f>
        <v>149228</v>
      </c>
      <c r="BI157" s="14">
        <f t="shared" si="206"/>
        <v>165271</v>
      </c>
      <c r="BJ157" s="14">
        <f t="shared" si="206"/>
        <v>179705</v>
      </c>
      <c r="BK157" s="14">
        <f t="shared" si="206"/>
        <v>195097</v>
      </c>
      <c r="BL157" s="14">
        <f t="shared" si="206"/>
        <v>211864</v>
      </c>
      <c r="BM157" s="14">
        <f t="shared" si="206"/>
        <v>230209</v>
      </c>
      <c r="BN157" s="14">
        <f t="shared" si="206"/>
        <v>250104</v>
      </c>
      <c r="BO157" s="14">
        <f t="shared" si="206"/>
        <v>271897</v>
      </c>
      <c r="BP157" s="14">
        <f t="shared" si="206"/>
        <v>295639</v>
      </c>
      <c r="BQ157" s="14">
        <f t="shared" si="206"/>
        <v>321578</v>
      </c>
      <c r="BR157" s="14">
        <f t="shared" si="206"/>
        <v>349924</v>
      </c>
      <c r="BS157" s="14">
        <f t="shared" si="206"/>
        <v>380871</v>
      </c>
      <c r="BT157" s="47">
        <f t="shared" si="206"/>
        <v>3001387</v>
      </c>
    </row>
    <row r="158" spans="2:72" s="16" customFormat="1" ht="12.75" hidden="1" outlineLevel="2" x14ac:dyDescent="0.2">
      <c r="B158" s="17" t="s">
        <v>9</v>
      </c>
      <c r="D158" s="18">
        <f>'ANS_RevData (AB)'!D$78</f>
        <v>2644</v>
      </c>
      <c r="E158" s="18">
        <f>'ANS_RevData (AB)'!E$78</f>
        <v>2229</v>
      </c>
      <c r="F158" s="18">
        <f>'ANS_RevData (AB)'!F$78</f>
        <v>2148</v>
      </c>
      <c r="G158" s="18">
        <f>'ANS_RevData (AB)'!G$78</f>
        <v>1403</v>
      </c>
      <c r="H158" s="18">
        <f>'ANS_RevData (AB)'!H$78</f>
        <v>1662</v>
      </c>
      <c r="I158" s="18">
        <f>'ANS_RevData (AB)'!I$78</f>
        <v>1823</v>
      </c>
      <c r="J158" s="18">
        <f>'ANS_RevData (AB)'!J$78</f>
        <v>2459</v>
      </c>
      <c r="K158" s="18">
        <f>'ANS_RevData (AB)'!K$78</f>
        <v>2600</v>
      </c>
      <c r="L158" s="18">
        <f>'ANS_RevData (AB)'!L$78</f>
        <v>2562</v>
      </c>
      <c r="M158" s="18">
        <f>'ANS_RevData (AB)'!M$78</f>
        <v>2819</v>
      </c>
      <c r="N158" s="18">
        <f>'ANS_RevData (AB)'!N$78</f>
        <v>3633</v>
      </c>
      <c r="O158" s="18">
        <f>'ANS_RevData (AB)'!O$78</f>
        <v>3034</v>
      </c>
      <c r="P158" s="19">
        <f t="shared" ref="P158:P164" si="207">SUM(D158:O158)</f>
        <v>29016</v>
      </c>
      <c r="Q158" s="19"/>
      <c r="R158" s="18">
        <f>'ANS_RevData (AB)'!P$78</f>
        <v>2777</v>
      </c>
      <c r="S158" s="18">
        <f>'ANS_RevData (AB)'!Q$78</f>
        <v>3028</v>
      </c>
      <c r="T158" s="18">
        <f>'ANS_RevData (AB)'!R$78</f>
        <v>3474</v>
      </c>
      <c r="U158" s="18">
        <f>'ANS_RevData (AB)'!S$78</f>
        <v>3261</v>
      </c>
      <c r="V158" s="18">
        <f>'ANS_RevData (AB)'!T$78</f>
        <v>3795</v>
      </c>
      <c r="W158" s="18">
        <f>'ANS_RevData (AB)'!U$78</f>
        <v>4540</v>
      </c>
      <c r="X158" s="18">
        <f>'ANS_RevData (AB)'!V$78</f>
        <v>4807</v>
      </c>
      <c r="Y158" s="18">
        <f>'ANS_RevData (AB)'!W$78</f>
        <v>4531</v>
      </c>
      <c r="Z158" s="18">
        <f>'ANS_RevData (AB)'!X$78</f>
        <v>5088</v>
      </c>
      <c r="AA158" s="18">
        <f>'ANS_RevData (AB)'!Y$78</f>
        <v>4656</v>
      </c>
      <c r="AB158" s="18">
        <f>'ANS_RevData (AB)'!Z$78</f>
        <v>3769</v>
      </c>
      <c r="AC158" s="18">
        <f>'ANS_RevData (AB)'!AA$78</f>
        <v>4310</v>
      </c>
      <c r="AD158" s="19">
        <f t="shared" ref="AD158:AD164" si="208">SUM(R158:AC158)</f>
        <v>48036</v>
      </c>
      <c r="AE158" s="19"/>
      <c r="AF158" s="18">
        <f>'ANS_RevData (AB)'!AF$78</f>
        <v>4891</v>
      </c>
      <c r="AG158" s="18">
        <f>'ANS_RevData (AB)'!AG$78</f>
        <v>4833</v>
      </c>
      <c r="AH158" s="18">
        <f>'ANS_RevData (AB)'!AH$78</f>
        <v>8220</v>
      </c>
      <c r="AI158" s="18">
        <f>'ANS_RevData (AB)'!AI$78</f>
        <v>7422</v>
      </c>
      <c r="AJ158" s="18">
        <f>'ANS_RevData (AB)'!AJ$78</f>
        <v>5084</v>
      </c>
      <c r="AK158" s="20">
        <f>'ANS_RevData (AB)'!AK$78</f>
        <v>7850</v>
      </c>
      <c r="AL158" s="20">
        <f>'ANS_RevData (AB)'!AL$78</f>
        <v>9130</v>
      </c>
      <c r="AM158" s="20">
        <f>'ANS_RevData (AB)'!AM$78</f>
        <v>9570</v>
      </c>
      <c r="AN158" s="20">
        <f>'ANS_RevData (AB)'!AN$78</f>
        <v>10065</v>
      </c>
      <c r="AO158" s="20">
        <f>'ANS_RevData (AB)'!AO$78</f>
        <v>10560</v>
      </c>
      <c r="AP158" s="20">
        <f>'ANS_RevData (AB)'!AP$78</f>
        <v>11110</v>
      </c>
      <c r="AQ158" s="20">
        <f>'ANS_RevData (AB)'!AQ$78</f>
        <v>11605</v>
      </c>
      <c r="AR158" s="48">
        <f t="shared" ref="AR158:AR164" si="209">SUM(AF158:AQ158)</f>
        <v>100340</v>
      </c>
      <c r="AS158" s="19"/>
      <c r="AT158" s="20">
        <f>'ANS_RevData (AB)'!AR$78</f>
        <v>12210</v>
      </c>
      <c r="AU158" s="20">
        <f>'ANS_RevData (AB)'!AS$78</f>
        <v>12815</v>
      </c>
      <c r="AV158" s="20">
        <f>'ANS_RevData (AB)'!AT$78</f>
        <v>13475</v>
      </c>
      <c r="AW158" s="20">
        <f>'ANS_RevData (AB)'!AU$78</f>
        <v>14135</v>
      </c>
      <c r="AX158" s="20">
        <f>'ANS_RevData (AB)'!AV$78</f>
        <v>14850</v>
      </c>
      <c r="AY158" s="20">
        <f>'ANS_RevData (AB)'!AW$78</f>
        <v>15565</v>
      </c>
      <c r="AZ158" s="20">
        <f>'ANS_RevData (AB)'!AX$78</f>
        <v>16390</v>
      </c>
      <c r="BA158" s="20">
        <f>'ANS_RevData (AB)'!AY$78</f>
        <v>17215</v>
      </c>
      <c r="BB158" s="20">
        <f>'ANS_RevData (AB)'!AZ$78</f>
        <v>18040</v>
      </c>
      <c r="BC158" s="20">
        <f>'ANS_RevData (AB)'!BA$78</f>
        <v>18975</v>
      </c>
      <c r="BD158" s="20">
        <f>'ANS_RevData (AB)'!BB$78</f>
        <v>19910</v>
      </c>
      <c r="BE158" s="20">
        <f>'ANS_RevData (AB)'!BC$78</f>
        <v>20900</v>
      </c>
      <c r="BF158" s="48">
        <f t="shared" ref="BF158:BF164" si="210">SUM(AT158:BE158)</f>
        <v>194480</v>
      </c>
      <c r="BG158" s="19"/>
      <c r="BH158" s="20">
        <f>'ANS_RevData (AB)'!BD$78</f>
        <v>21945</v>
      </c>
      <c r="BI158" s="20">
        <f>'ANS_RevData (AB)'!BE$78</f>
        <v>22990</v>
      </c>
      <c r="BJ158" s="20">
        <f>'ANS_RevData (AB)'!BF$78</f>
        <v>24145</v>
      </c>
      <c r="BK158" s="20">
        <f>'ANS_RevData (AB)'!BG$78</f>
        <v>25355</v>
      </c>
      <c r="BL158" s="20">
        <f>'ANS_RevData (AB)'!BH$78</f>
        <v>26620</v>
      </c>
      <c r="BM158" s="20">
        <f>'ANS_RevData (AB)'!BI$78</f>
        <v>27995</v>
      </c>
      <c r="BN158" s="20">
        <f>'ANS_RevData (AB)'!BJ$78</f>
        <v>29370</v>
      </c>
      <c r="BO158" s="20">
        <f>'ANS_RevData (AB)'!BK$78</f>
        <v>30855</v>
      </c>
      <c r="BP158" s="20">
        <f>'ANS_RevData (AB)'!BL$78</f>
        <v>32395</v>
      </c>
      <c r="BQ158" s="20">
        <f>'ANS_RevData (AB)'!BM$78</f>
        <v>33990</v>
      </c>
      <c r="BR158" s="20">
        <f>'ANS_RevData (AB)'!BN$78</f>
        <v>35695</v>
      </c>
      <c r="BS158" s="20">
        <f>'ANS_RevData (AB)'!BO$78</f>
        <v>37455</v>
      </c>
      <c r="BT158" s="48">
        <f t="shared" ref="BT158:BT164" si="211">SUM(BH158:BS158)</f>
        <v>348810</v>
      </c>
    </row>
    <row r="159" spans="2:72" s="16" customFormat="1" ht="12.75" hidden="1" outlineLevel="2" x14ac:dyDescent="0.2">
      <c r="B159" s="17" t="s">
        <v>10</v>
      </c>
      <c r="D159" s="18">
        <f>'ANS_RevData (AB)'!D$94</f>
        <v>0</v>
      </c>
      <c r="E159" s="18">
        <f>'ANS_RevData (AB)'!E$94</f>
        <v>0</v>
      </c>
      <c r="F159" s="18">
        <f>'ANS_RevData (AB)'!F$94</f>
        <v>0</v>
      </c>
      <c r="G159" s="18">
        <f>'ANS_RevData (AB)'!G$94</f>
        <v>0</v>
      </c>
      <c r="H159" s="18">
        <f>'ANS_RevData (AB)'!H$94</f>
        <v>1</v>
      </c>
      <c r="I159" s="18">
        <f>'ANS_RevData (AB)'!I$94</f>
        <v>2</v>
      </c>
      <c r="J159" s="18">
        <f>'ANS_RevData (AB)'!J$94</f>
        <v>0</v>
      </c>
      <c r="K159" s="18">
        <f>'ANS_RevData (AB)'!K$94</f>
        <v>0</v>
      </c>
      <c r="L159" s="18">
        <f>'ANS_RevData (AB)'!L$94</f>
        <v>2</v>
      </c>
      <c r="M159" s="18">
        <f>'ANS_RevData (AB)'!M$94</f>
        <v>94</v>
      </c>
      <c r="N159" s="18">
        <f>'ANS_RevData (AB)'!N$94</f>
        <v>307</v>
      </c>
      <c r="O159" s="18">
        <f>'ANS_RevData (AB)'!O$94</f>
        <v>529</v>
      </c>
      <c r="P159" s="19">
        <f t="shared" si="207"/>
        <v>935</v>
      </c>
      <c r="Q159" s="19"/>
      <c r="R159" s="18">
        <f>'ANS_RevData (AB)'!P$94</f>
        <v>723</v>
      </c>
      <c r="S159" s="18">
        <f>'ANS_RevData (AB)'!Q$94</f>
        <v>757</v>
      </c>
      <c r="T159" s="18">
        <f>'ANS_RevData (AB)'!R$94</f>
        <v>990</v>
      </c>
      <c r="U159" s="18">
        <f>'ANS_RevData (AB)'!S$94</f>
        <v>923</v>
      </c>
      <c r="V159" s="18">
        <f>'ANS_RevData (AB)'!T$94</f>
        <v>1169</v>
      </c>
      <c r="W159" s="18">
        <f>'ANS_RevData (AB)'!U$94</f>
        <v>1425</v>
      </c>
      <c r="X159" s="18">
        <f>'ANS_RevData (AB)'!V$94</f>
        <v>1896</v>
      </c>
      <c r="Y159" s="18">
        <f>'ANS_RevData (AB)'!W$94</f>
        <v>1923</v>
      </c>
      <c r="Z159" s="18">
        <f>'ANS_RevData (AB)'!X$94</f>
        <v>2115</v>
      </c>
      <c r="AA159" s="18">
        <f>'ANS_RevData (AB)'!Y$94</f>
        <v>2200</v>
      </c>
      <c r="AB159" s="18">
        <f>'ANS_RevData (AB)'!Z$94</f>
        <v>2217</v>
      </c>
      <c r="AC159" s="18">
        <f>'ANS_RevData (AB)'!AA$94</f>
        <v>3185</v>
      </c>
      <c r="AD159" s="19">
        <f t="shared" si="208"/>
        <v>19523</v>
      </c>
      <c r="AE159" s="19"/>
      <c r="AF159" s="18">
        <f>'ANS_RevData (AB)'!AF$94</f>
        <v>6953</v>
      </c>
      <c r="AG159" s="18">
        <f>'ANS_RevData (AB)'!AG$94</f>
        <v>9420</v>
      </c>
      <c r="AH159" s="18">
        <f>'ANS_RevData (AB)'!AH$94</f>
        <v>14589</v>
      </c>
      <c r="AI159" s="18">
        <f>'ANS_RevData (AB)'!AI$94</f>
        <v>12625</v>
      </c>
      <c r="AJ159" s="18">
        <f>'ANS_RevData (AB)'!AJ$94</f>
        <v>7355</v>
      </c>
      <c r="AK159" s="20">
        <f>'ANS_RevData (AB)'!AK$94</f>
        <v>12180</v>
      </c>
      <c r="AL159" s="20">
        <f>'ANS_RevData (AB)'!AL$94</f>
        <v>14755</v>
      </c>
      <c r="AM159" s="20">
        <f>'ANS_RevData (AB)'!AM$94</f>
        <v>16185</v>
      </c>
      <c r="AN159" s="20">
        <f>'ANS_RevData (AB)'!AN$94</f>
        <v>17875</v>
      </c>
      <c r="AO159" s="20">
        <f>'ANS_RevData (AB)'!AO$94</f>
        <v>19630</v>
      </c>
      <c r="AP159" s="20">
        <f>'ANS_RevData (AB)'!AP$94</f>
        <v>21580</v>
      </c>
      <c r="AQ159" s="20">
        <f>'ANS_RevData (AB)'!AQ$94</f>
        <v>23725</v>
      </c>
      <c r="AR159" s="48">
        <f t="shared" si="209"/>
        <v>176872</v>
      </c>
      <c r="AS159" s="19"/>
      <c r="AT159" s="20">
        <f>'ANS_RevData (AB)'!AR$94</f>
        <v>26065</v>
      </c>
      <c r="AU159" s="20">
        <f>'ANS_RevData (AB)'!AS$94</f>
        <v>28730</v>
      </c>
      <c r="AV159" s="20">
        <f>'ANS_RevData (AB)'!AT$94</f>
        <v>31590</v>
      </c>
      <c r="AW159" s="20">
        <f>'ANS_RevData (AB)'!AU$94</f>
        <v>34775</v>
      </c>
      <c r="AX159" s="20">
        <f>'ANS_RevData (AB)'!AV$94</f>
        <v>38220</v>
      </c>
      <c r="AY159" s="20">
        <f>'ANS_RevData (AB)'!AW$94</f>
        <v>42120</v>
      </c>
      <c r="AZ159" s="20">
        <f>'ANS_RevData (AB)'!AX$94</f>
        <v>46345</v>
      </c>
      <c r="BA159" s="20">
        <f>'ANS_RevData (AB)'!AY$94</f>
        <v>50960</v>
      </c>
      <c r="BB159" s="20">
        <f>'ANS_RevData (AB)'!AZ$94</f>
        <v>56030</v>
      </c>
      <c r="BC159" s="20">
        <f>'ANS_RevData (AB)'!BA$94</f>
        <v>61620</v>
      </c>
      <c r="BD159" s="20">
        <f>'ANS_RevData (AB)'!BB$94</f>
        <v>67795</v>
      </c>
      <c r="BE159" s="20">
        <f>'ANS_RevData (AB)'!BC$94</f>
        <v>74620</v>
      </c>
      <c r="BF159" s="48">
        <f t="shared" si="210"/>
        <v>558870</v>
      </c>
      <c r="BG159" s="19"/>
      <c r="BH159" s="20">
        <f>'ANS_RevData (AB)'!BD$94</f>
        <v>82030</v>
      </c>
      <c r="BI159" s="20">
        <f>'ANS_RevData (AB)'!BE$94</f>
        <v>90220</v>
      </c>
      <c r="BJ159" s="20">
        <f>'ANS_RevData (AB)'!BF$94</f>
        <v>99320</v>
      </c>
      <c r="BK159" s="20">
        <f>'ANS_RevData (AB)'!BG$94</f>
        <v>109265</v>
      </c>
      <c r="BL159" s="20">
        <f>'ANS_RevData (AB)'!BH$94</f>
        <v>120185</v>
      </c>
      <c r="BM159" s="20">
        <f>'ANS_RevData (AB)'!BI$94</f>
        <v>132210</v>
      </c>
      <c r="BN159" s="20">
        <f>'ANS_RevData (AB)'!BJ$94</f>
        <v>145405</v>
      </c>
      <c r="BO159" s="20">
        <f>'ANS_RevData (AB)'!BK$94</f>
        <v>159965</v>
      </c>
      <c r="BP159" s="20">
        <f>'ANS_RevData (AB)'!BL$94</f>
        <v>175955</v>
      </c>
      <c r="BQ159" s="20">
        <f>'ANS_RevData (AB)'!BM$94</f>
        <v>193570</v>
      </c>
      <c r="BR159" s="20">
        <f>'ANS_RevData (AB)'!BN$94</f>
        <v>212940</v>
      </c>
      <c r="BS159" s="20">
        <f>'ANS_RevData (AB)'!BO$94</f>
        <v>234260</v>
      </c>
      <c r="BT159" s="48">
        <f t="shared" si="211"/>
        <v>1755325</v>
      </c>
    </row>
    <row r="160" spans="2:72" s="16" customFormat="1" ht="12.75" hidden="1" outlineLevel="2" x14ac:dyDescent="0.2">
      <c r="B160" s="17" t="s">
        <v>11</v>
      </c>
      <c r="D160" s="18">
        <f>'ANS_RevData (AB)'!D$110</f>
        <v>0</v>
      </c>
      <c r="E160" s="18">
        <f>'ANS_RevData (AB)'!E$110</f>
        <v>0</v>
      </c>
      <c r="F160" s="18">
        <f>'ANS_RevData (AB)'!F$110</f>
        <v>0</v>
      </c>
      <c r="G160" s="18">
        <f>'ANS_RevData (AB)'!G$110</f>
        <v>0</v>
      </c>
      <c r="H160" s="18">
        <f>'ANS_RevData (AB)'!H$110</f>
        <v>0</v>
      </c>
      <c r="I160" s="18">
        <f>'ANS_RevData (AB)'!I$110</f>
        <v>0</v>
      </c>
      <c r="J160" s="18">
        <f>'ANS_RevData (AB)'!J$110</f>
        <v>0</v>
      </c>
      <c r="K160" s="18">
        <f>'ANS_RevData (AB)'!K$110</f>
        <v>0</v>
      </c>
      <c r="L160" s="18">
        <f>'ANS_RevData (AB)'!L$110</f>
        <v>0</v>
      </c>
      <c r="M160" s="18">
        <f>'ANS_RevData (AB)'!M$110</f>
        <v>0</v>
      </c>
      <c r="N160" s="18">
        <f>'ANS_RevData (AB)'!N$110</f>
        <v>0</v>
      </c>
      <c r="O160" s="18">
        <f>'ANS_RevData (AB)'!O$110</f>
        <v>0</v>
      </c>
      <c r="P160" s="19">
        <f t="shared" si="207"/>
        <v>0</v>
      </c>
      <c r="Q160" s="19"/>
      <c r="R160" s="18">
        <f>'ANS_RevData (AB)'!P$110</f>
        <v>0</v>
      </c>
      <c r="S160" s="18">
        <f>'ANS_RevData (AB)'!Q$110</f>
        <v>0</v>
      </c>
      <c r="T160" s="18">
        <f>'ANS_RevData (AB)'!R$110</f>
        <v>0</v>
      </c>
      <c r="U160" s="18">
        <f>'ANS_RevData (AB)'!S$110</f>
        <v>0</v>
      </c>
      <c r="V160" s="18">
        <f>'ANS_RevData (AB)'!T$110</f>
        <v>0</v>
      </c>
      <c r="W160" s="18">
        <f>'ANS_RevData (AB)'!U$110</f>
        <v>0</v>
      </c>
      <c r="X160" s="18">
        <f>'ANS_RevData (AB)'!V$110</f>
        <v>3</v>
      </c>
      <c r="Y160" s="18">
        <f>'ANS_RevData (AB)'!W$110</f>
        <v>283</v>
      </c>
      <c r="Z160" s="18">
        <f>'ANS_RevData (AB)'!X$110</f>
        <v>506</v>
      </c>
      <c r="AA160" s="18">
        <f>'ANS_RevData (AB)'!Y$110</f>
        <v>544</v>
      </c>
      <c r="AB160" s="18">
        <f>'ANS_RevData (AB)'!Z$110</f>
        <v>653</v>
      </c>
      <c r="AC160" s="18">
        <f>'ANS_RevData (AB)'!AA$110</f>
        <v>745</v>
      </c>
      <c r="AD160" s="19">
        <f t="shared" si="208"/>
        <v>2734</v>
      </c>
      <c r="AE160" s="19"/>
      <c r="AF160" s="18">
        <f>'ANS_RevData (AB)'!AF$110</f>
        <v>1331</v>
      </c>
      <c r="AG160" s="18">
        <f>'ANS_RevData (AB)'!AG$110</f>
        <v>1156</v>
      </c>
      <c r="AH160" s="18">
        <f>'ANS_RevData (AB)'!AH$110</f>
        <v>1845</v>
      </c>
      <c r="AI160" s="18">
        <f>'ANS_RevData (AB)'!AI$110</f>
        <v>1815</v>
      </c>
      <c r="AJ160" s="18">
        <f>'ANS_RevData (AB)'!AJ$110</f>
        <v>1185</v>
      </c>
      <c r="AK160" s="20">
        <f>'ANS_RevData (AB)'!AK$110</f>
        <v>2583</v>
      </c>
      <c r="AL160" s="20">
        <f>'ANS_RevData (AB)'!AL$110</f>
        <v>3525</v>
      </c>
      <c r="AM160" s="20">
        <f>'ANS_RevData (AB)'!AM$110</f>
        <v>4025</v>
      </c>
      <c r="AN160" s="20">
        <f>'ANS_RevData (AB)'!AN$110</f>
        <v>4650</v>
      </c>
      <c r="AO160" s="20">
        <f>'ANS_RevData (AB)'!AO$110</f>
        <v>5350</v>
      </c>
      <c r="AP160" s="20">
        <f>'ANS_RevData (AB)'!AP$110</f>
        <v>6150</v>
      </c>
      <c r="AQ160" s="20">
        <f>'ANS_RevData (AB)'!AQ$110</f>
        <v>7075</v>
      </c>
      <c r="AR160" s="48">
        <f t="shared" si="209"/>
        <v>40690</v>
      </c>
      <c r="AS160" s="19"/>
      <c r="AT160" s="20">
        <f>'ANS_RevData (AB)'!AR$110</f>
        <v>8150</v>
      </c>
      <c r="AU160" s="20">
        <f>'ANS_RevData (AB)'!AS$110</f>
        <v>9350</v>
      </c>
      <c r="AV160" s="20">
        <f>'ANS_RevData (AB)'!AT$110</f>
        <v>10750</v>
      </c>
      <c r="AW160" s="20">
        <f>'ANS_RevData (AB)'!AU$110</f>
        <v>12375</v>
      </c>
      <c r="AX160" s="20">
        <f>'ANS_RevData (AB)'!AV$110</f>
        <v>14225</v>
      </c>
      <c r="AY160" s="20">
        <f>'ANS_RevData (AB)'!AW$110</f>
        <v>16375</v>
      </c>
      <c r="AZ160" s="20">
        <f>'ANS_RevData (AB)'!AX$110</f>
        <v>18800</v>
      </c>
      <c r="BA160" s="20">
        <f>'ANS_RevData (AB)'!AY$110</f>
        <v>21625</v>
      </c>
      <c r="BB160" s="20">
        <f>'ANS_RevData (AB)'!AZ$110</f>
        <v>24900</v>
      </c>
      <c r="BC160" s="20">
        <f>'ANS_RevData (AB)'!BA$110</f>
        <v>28625</v>
      </c>
      <c r="BD160" s="20">
        <f>'ANS_RevData (AB)'!BB$110</f>
        <v>32925</v>
      </c>
      <c r="BE160" s="20">
        <f>'ANS_RevData (AB)'!BC$110</f>
        <v>37850</v>
      </c>
      <c r="BF160" s="48">
        <f t="shared" si="210"/>
        <v>235950</v>
      </c>
      <c r="BG160" s="19"/>
      <c r="BH160" s="20">
        <f>'ANS_RevData (AB)'!BD$110</f>
        <v>43525</v>
      </c>
      <c r="BI160" s="20">
        <f>'ANS_RevData (AB)'!BE$110</f>
        <v>50075</v>
      </c>
      <c r="BJ160" s="20">
        <f>'ANS_RevData (AB)'!BF$110</f>
        <v>53954</v>
      </c>
      <c r="BK160" s="20">
        <f>'ANS_RevData (AB)'!BG$110</f>
        <v>57855</v>
      </c>
      <c r="BL160" s="20">
        <f>'ANS_RevData (AB)'!BH$110</f>
        <v>62041</v>
      </c>
      <c r="BM160" s="20">
        <f>'ANS_RevData (AB)'!BI$110</f>
        <v>66530</v>
      </c>
      <c r="BN160" s="20">
        <f>'ANS_RevData (AB)'!BJ$110</f>
        <v>71339</v>
      </c>
      <c r="BO160" s="20">
        <f>'ANS_RevData (AB)'!BK$110</f>
        <v>76487</v>
      </c>
      <c r="BP160" s="20">
        <f>'ANS_RevData (AB)'!BL$110</f>
        <v>82009</v>
      </c>
      <c r="BQ160" s="20">
        <f>'ANS_RevData (AB)'!BM$110</f>
        <v>87940</v>
      </c>
      <c r="BR160" s="20">
        <f>'ANS_RevData (AB)'!BN$110</f>
        <v>94299</v>
      </c>
      <c r="BS160" s="20">
        <f>'ANS_RevData (AB)'!BO$110</f>
        <v>101122</v>
      </c>
      <c r="BT160" s="48">
        <f t="shared" si="211"/>
        <v>847176</v>
      </c>
    </row>
    <row r="161" spans="2:72" s="16" customFormat="1" ht="12.75" hidden="1" outlineLevel="3" x14ac:dyDescent="0.2">
      <c r="B161" s="17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9">
        <f t="shared" si="207"/>
        <v>0</v>
      </c>
      <c r="Q161" s="19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9">
        <f t="shared" si="208"/>
        <v>0</v>
      </c>
      <c r="AE161" s="19"/>
      <c r="AF161" s="18"/>
      <c r="AG161" s="18"/>
      <c r="AH161" s="18"/>
      <c r="AI161" s="18"/>
      <c r="AJ161" s="18"/>
      <c r="AK161" s="20"/>
      <c r="AL161" s="20"/>
      <c r="AM161" s="20"/>
      <c r="AN161" s="20"/>
      <c r="AO161" s="20"/>
      <c r="AP161" s="20"/>
      <c r="AQ161" s="20"/>
      <c r="AR161" s="48">
        <f t="shared" si="209"/>
        <v>0</v>
      </c>
      <c r="AS161" s="19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48">
        <f t="shared" si="210"/>
        <v>0</v>
      </c>
      <c r="BG161" s="19"/>
      <c r="BH161" s="20"/>
      <c r="BI161" s="20"/>
      <c r="BJ161" s="20"/>
      <c r="BK161" s="20"/>
      <c r="BL161" s="20"/>
      <c r="BM161" s="20"/>
      <c r="BN161" s="20"/>
      <c r="BO161" s="20"/>
      <c r="BP161" s="20"/>
      <c r="BQ161" s="20"/>
      <c r="BR161" s="20"/>
      <c r="BS161" s="20"/>
      <c r="BT161" s="48">
        <f t="shared" si="211"/>
        <v>0</v>
      </c>
    </row>
    <row r="162" spans="2:72" s="16" customFormat="1" ht="12.75" hidden="1" outlineLevel="2" collapsed="1" x14ac:dyDescent="0.2">
      <c r="B162" s="17" t="s">
        <v>18</v>
      </c>
      <c r="D162" s="18">
        <f>'ANS_RevData (AB)'!D$126</f>
        <v>0</v>
      </c>
      <c r="E162" s="18">
        <f>'ANS_RevData (AB)'!E$126</f>
        <v>0</v>
      </c>
      <c r="F162" s="18">
        <f>'ANS_RevData (AB)'!F$126</f>
        <v>0</v>
      </c>
      <c r="G162" s="18">
        <f>'ANS_RevData (AB)'!G$126</f>
        <v>0</v>
      </c>
      <c r="H162" s="18">
        <f>'ANS_RevData (AB)'!H$126</f>
        <v>0</v>
      </c>
      <c r="I162" s="18">
        <f>'ANS_RevData (AB)'!I$126</f>
        <v>0</v>
      </c>
      <c r="J162" s="18">
        <f>'ANS_RevData (AB)'!J$126</f>
        <v>2</v>
      </c>
      <c r="K162" s="18">
        <f>'ANS_RevData (AB)'!K$126</f>
        <v>5</v>
      </c>
      <c r="L162" s="18">
        <f>'ANS_RevData (AB)'!L$126</f>
        <v>1</v>
      </c>
      <c r="M162" s="18">
        <f>'ANS_RevData (AB)'!M$126</f>
        <v>1</v>
      </c>
      <c r="N162" s="18">
        <f>'ANS_RevData (AB)'!N$126</f>
        <v>2</v>
      </c>
      <c r="O162" s="18">
        <f>'ANS_RevData (AB)'!O$126</f>
        <v>1</v>
      </c>
      <c r="P162" s="19">
        <f t="shared" si="207"/>
        <v>12</v>
      </c>
      <c r="Q162" s="19"/>
      <c r="R162" s="18">
        <f>'ANS_RevData (AB)'!P$126</f>
        <v>0</v>
      </c>
      <c r="S162" s="18">
        <f>'ANS_RevData (AB)'!Q$126</f>
        <v>0</v>
      </c>
      <c r="T162" s="18">
        <f>'ANS_RevData (AB)'!R$126</f>
        <v>0</v>
      </c>
      <c r="U162" s="18">
        <f>'ANS_RevData (AB)'!S$126</f>
        <v>1</v>
      </c>
      <c r="V162" s="18">
        <f>'ANS_RevData (AB)'!T$126</f>
        <v>0</v>
      </c>
      <c r="W162" s="18">
        <f>'ANS_RevData (AB)'!U$126</f>
        <v>1</v>
      </c>
      <c r="X162" s="18">
        <f>'ANS_RevData (AB)'!V$126</f>
        <v>6</v>
      </c>
      <c r="Y162" s="18">
        <f>'ANS_RevData (AB)'!W$126</f>
        <v>5</v>
      </c>
      <c r="Z162" s="18">
        <f>'ANS_RevData (AB)'!X$126</f>
        <v>20</v>
      </c>
      <c r="AA162" s="18">
        <f>'ANS_RevData (AB)'!Y$126</f>
        <v>22</v>
      </c>
      <c r="AB162" s="18">
        <f>'ANS_RevData (AB)'!Z$126</f>
        <v>30</v>
      </c>
      <c r="AC162" s="18">
        <f>'ANS_RevData (AB)'!AA$126</f>
        <v>29</v>
      </c>
      <c r="AD162" s="19">
        <f t="shared" si="208"/>
        <v>114</v>
      </c>
      <c r="AE162" s="19"/>
      <c r="AF162" s="18">
        <f>'ANS_RevData (AB)'!AF$126</f>
        <v>30</v>
      </c>
      <c r="AG162" s="18">
        <f>'ANS_RevData (AB)'!AG$126</f>
        <v>53</v>
      </c>
      <c r="AH162" s="18">
        <f>'ANS_RevData (AB)'!AH$126</f>
        <v>46</v>
      </c>
      <c r="AI162" s="18">
        <f>'ANS_RevData (AB)'!AI$126</f>
        <v>57</v>
      </c>
      <c r="AJ162" s="18">
        <f>'ANS_RevData (AB)'!AJ$126</f>
        <v>36</v>
      </c>
      <c r="AK162" s="20">
        <f>'ANS_RevData (AB)'!AK$126</f>
        <v>101</v>
      </c>
      <c r="AL162" s="20">
        <f>'ANS_RevData (AB)'!AL$126</f>
        <v>132</v>
      </c>
      <c r="AM162" s="20">
        <f>'ANS_RevData (AB)'!AM$126</f>
        <v>156</v>
      </c>
      <c r="AN162" s="20">
        <f>'ANS_RevData (AB)'!AN$126</f>
        <v>180</v>
      </c>
      <c r="AO162" s="20">
        <f>'ANS_RevData (AB)'!AO$126</f>
        <v>204</v>
      </c>
      <c r="AP162" s="20">
        <f>'ANS_RevData (AB)'!AP$126</f>
        <v>240</v>
      </c>
      <c r="AQ162" s="20">
        <f>'ANS_RevData (AB)'!AQ$126</f>
        <v>276</v>
      </c>
      <c r="AR162" s="48">
        <f t="shared" si="209"/>
        <v>1511</v>
      </c>
      <c r="AS162" s="19"/>
      <c r="AT162" s="20">
        <f>'ANS_RevData (AB)'!AR$126</f>
        <v>318</v>
      </c>
      <c r="AU162" s="20">
        <f>'ANS_RevData (AB)'!AS$126</f>
        <v>366</v>
      </c>
      <c r="AV162" s="20">
        <f>'ANS_RevData (AB)'!AT$126</f>
        <v>420</v>
      </c>
      <c r="AW162" s="20">
        <f>'ANS_RevData (AB)'!AU$126</f>
        <v>486</v>
      </c>
      <c r="AX162" s="20">
        <f>'ANS_RevData (AB)'!AV$126</f>
        <v>564</v>
      </c>
      <c r="AY162" s="20">
        <f>'ANS_RevData (AB)'!AW$126</f>
        <v>648</v>
      </c>
      <c r="AZ162" s="20">
        <f>'ANS_RevData (AB)'!AX$126</f>
        <v>744</v>
      </c>
      <c r="BA162" s="20">
        <f>'ANS_RevData (AB)'!AY$126</f>
        <v>858</v>
      </c>
      <c r="BB162" s="20">
        <f>'ANS_RevData (AB)'!AZ$126</f>
        <v>990</v>
      </c>
      <c r="BC162" s="20">
        <f>'ANS_RevData (AB)'!BA$126</f>
        <v>1134</v>
      </c>
      <c r="BD162" s="20">
        <f>'ANS_RevData (AB)'!BB$126</f>
        <v>1308</v>
      </c>
      <c r="BE162" s="20">
        <f>'ANS_RevData (AB)'!BC$126</f>
        <v>1500</v>
      </c>
      <c r="BF162" s="48">
        <f t="shared" si="210"/>
        <v>9336</v>
      </c>
      <c r="BG162" s="19"/>
      <c r="BH162" s="20">
        <f>'ANS_RevData (AB)'!BD$126</f>
        <v>1728</v>
      </c>
      <c r="BI162" s="20">
        <f>'ANS_RevData (AB)'!BE$126</f>
        <v>1986</v>
      </c>
      <c r="BJ162" s="20">
        <f>'ANS_RevData (AB)'!BF$126</f>
        <v>2286</v>
      </c>
      <c r="BK162" s="20">
        <f>'ANS_RevData (AB)'!BG$126</f>
        <v>2622</v>
      </c>
      <c r="BL162" s="20">
        <f>'ANS_RevData (AB)'!BH$126</f>
        <v>3018</v>
      </c>
      <c r="BM162" s="20">
        <f>'ANS_RevData (AB)'!BI$126</f>
        <v>3474</v>
      </c>
      <c r="BN162" s="20">
        <f>'ANS_RevData (AB)'!BJ$126</f>
        <v>3990</v>
      </c>
      <c r="BO162" s="20">
        <f>'ANS_RevData (AB)'!BK$126</f>
        <v>4590</v>
      </c>
      <c r="BP162" s="20">
        <f>'ANS_RevData (AB)'!BL$126</f>
        <v>5280</v>
      </c>
      <c r="BQ162" s="20">
        <f>'ANS_RevData (AB)'!BM$126</f>
        <v>6078</v>
      </c>
      <c r="BR162" s="20">
        <f>'ANS_RevData (AB)'!BN$126</f>
        <v>6990</v>
      </c>
      <c r="BS162" s="20">
        <f>'ANS_RevData (AB)'!BO$126</f>
        <v>8034</v>
      </c>
      <c r="BT162" s="48">
        <f t="shared" si="211"/>
        <v>50076</v>
      </c>
    </row>
    <row r="163" spans="2:72" hidden="1" outlineLevel="1" collapsed="1" x14ac:dyDescent="0.25">
      <c r="B163" s="11" t="s">
        <v>37</v>
      </c>
      <c r="D163" s="12">
        <f>'ANS_RevData (AB)'!D$142</f>
        <v>534</v>
      </c>
      <c r="E163" s="12">
        <f>'ANS_RevData (AB)'!E$142</f>
        <v>488</v>
      </c>
      <c r="F163" s="12">
        <f>'ANS_RevData (AB)'!F$142</f>
        <v>640</v>
      </c>
      <c r="G163" s="12">
        <f>'ANS_RevData (AB)'!G$142</f>
        <v>770</v>
      </c>
      <c r="H163" s="12">
        <f>'ANS_RevData (AB)'!H$142</f>
        <v>1058</v>
      </c>
      <c r="I163" s="12">
        <f>'ANS_RevData (AB)'!I$142</f>
        <v>1079</v>
      </c>
      <c r="J163" s="12">
        <f>'ANS_RevData (AB)'!J$142</f>
        <v>1307</v>
      </c>
      <c r="K163" s="12">
        <f>'ANS_RevData (AB)'!K$142</f>
        <v>1113</v>
      </c>
      <c r="L163" s="12">
        <f>'ANS_RevData (AB)'!L$142</f>
        <v>1362</v>
      </c>
      <c r="M163" s="12">
        <f>'ANS_RevData (AB)'!M$142</f>
        <v>1612</v>
      </c>
      <c r="N163" s="12">
        <f>'ANS_RevData (AB)'!N$142</f>
        <v>1846</v>
      </c>
      <c r="O163" s="12">
        <f>'ANS_RevData (AB)'!O$142</f>
        <v>1658</v>
      </c>
      <c r="P163" s="13">
        <f t="shared" si="207"/>
        <v>13467</v>
      </c>
      <c r="Q163" s="13"/>
      <c r="R163" s="12">
        <f>'ANS_RevData (AB)'!P$142</f>
        <v>1851</v>
      </c>
      <c r="S163" s="12">
        <f>'ANS_RevData (AB)'!Q$142</f>
        <v>3116</v>
      </c>
      <c r="T163" s="12">
        <f>'ANS_RevData (AB)'!R$142</f>
        <v>3571</v>
      </c>
      <c r="U163" s="12">
        <f>'ANS_RevData (AB)'!S$142</f>
        <v>3898</v>
      </c>
      <c r="V163" s="12">
        <f>'ANS_RevData (AB)'!T$142</f>
        <v>4118</v>
      </c>
      <c r="W163" s="12">
        <f>'ANS_RevData (AB)'!U$142</f>
        <v>4028</v>
      </c>
      <c r="X163" s="12">
        <f>'ANS_RevData (AB)'!V$142</f>
        <v>5337</v>
      </c>
      <c r="Y163" s="12">
        <f>'ANS_RevData (AB)'!W$142</f>
        <v>5059</v>
      </c>
      <c r="Z163" s="12">
        <f>'ANS_RevData (AB)'!X$142</f>
        <v>5442</v>
      </c>
      <c r="AA163" s="12">
        <f>'ANS_RevData (AB)'!Y$142</f>
        <v>5412</v>
      </c>
      <c r="AB163" s="12">
        <f>'ANS_RevData (AB)'!Z$142</f>
        <v>4691</v>
      </c>
      <c r="AC163" s="12">
        <f>'ANS_RevData (AB)'!AA$142</f>
        <v>5363</v>
      </c>
      <c r="AD163" s="13">
        <f t="shared" si="208"/>
        <v>51886</v>
      </c>
      <c r="AE163" s="13"/>
      <c r="AF163" s="12">
        <f>'ANS_RevData (AB)'!AF$142</f>
        <v>4520</v>
      </c>
      <c r="AG163" s="12">
        <f>'ANS_RevData (AB)'!AG$142</f>
        <v>5142</v>
      </c>
      <c r="AH163" s="12">
        <f>'ANS_RevData (AB)'!AH$142</f>
        <v>5360</v>
      </c>
      <c r="AI163" s="12">
        <f>'ANS_RevData (AB)'!AI$142</f>
        <v>5393</v>
      </c>
      <c r="AJ163" s="12">
        <f>'ANS_RevData (AB)'!AJ$142</f>
        <v>3623</v>
      </c>
      <c r="AK163" s="14">
        <f>'ANS_RevData (AB)'!AK$142</f>
        <v>9625</v>
      </c>
      <c r="AL163" s="14">
        <f>'ANS_RevData (AB)'!AL$142</f>
        <v>11040</v>
      </c>
      <c r="AM163" s="14">
        <f>'ANS_RevData (AB)'!AM$142</f>
        <v>11520</v>
      </c>
      <c r="AN163" s="14">
        <f>'ANS_RevData (AB)'!AN$142</f>
        <v>12030</v>
      </c>
      <c r="AO163" s="14">
        <f>'ANS_RevData (AB)'!AO$142</f>
        <v>12570</v>
      </c>
      <c r="AP163" s="14">
        <f>'ANS_RevData (AB)'!AP$142</f>
        <v>13140</v>
      </c>
      <c r="AQ163" s="14">
        <f>'ANS_RevData (AB)'!AQ$142</f>
        <v>13740</v>
      </c>
      <c r="AR163" s="47">
        <f t="shared" si="209"/>
        <v>107703</v>
      </c>
      <c r="AS163" s="13"/>
      <c r="AT163" s="14">
        <f>'ANS_RevData (AB)'!AR$142</f>
        <v>14340</v>
      </c>
      <c r="AU163" s="14">
        <f>'ANS_RevData (AB)'!AS$142</f>
        <v>15000</v>
      </c>
      <c r="AV163" s="14">
        <f>'ANS_RevData (AB)'!AT$142</f>
        <v>15690</v>
      </c>
      <c r="AW163" s="14">
        <f>'ANS_RevData (AB)'!AU$142</f>
        <v>16380</v>
      </c>
      <c r="AX163" s="14">
        <f>'ANS_RevData (AB)'!AV$142</f>
        <v>17130</v>
      </c>
      <c r="AY163" s="14">
        <f>'ANS_RevData (AB)'!AW$142</f>
        <v>17880</v>
      </c>
      <c r="AZ163" s="14">
        <f>'ANS_RevData (AB)'!AX$142</f>
        <v>18690</v>
      </c>
      <c r="BA163" s="14">
        <f>'ANS_RevData (AB)'!AY$142</f>
        <v>19530</v>
      </c>
      <c r="BB163" s="14">
        <f>'ANS_RevData (AB)'!AZ$142</f>
        <v>20430</v>
      </c>
      <c r="BC163" s="14">
        <f>'ANS_RevData (AB)'!BA$142</f>
        <v>21360</v>
      </c>
      <c r="BD163" s="14">
        <f>'ANS_RevData (AB)'!BB$142</f>
        <v>22320</v>
      </c>
      <c r="BE163" s="14">
        <f>'ANS_RevData (AB)'!BC$142</f>
        <v>23310</v>
      </c>
      <c r="BF163" s="47">
        <f t="shared" si="210"/>
        <v>222060</v>
      </c>
      <c r="BG163" s="13"/>
      <c r="BH163" s="14">
        <f>'ANS_RevData (AB)'!BD$142</f>
        <v>24360</v>
      </c>
      <c r="BI163" s="14">
        <f>'ANS_RevData (AB)'!BE$142</f>
        <v>25470</v>
      </c>
      <c r="BJ163" s="14">
        <f>'ANS_RevData (AB)'!BF$142</f>
        <v>26610</v>
      </c>
      <c r="BK163" s="14">
        <f>'ANS_RevData (AB)'!BG$142</f>
        <v>27810</v>
      </c>
      <c r="BL163" s="14">
        <f>'ANS_RevData (AB)'!BH$142</f>
        <v>29040</v>
      </c>
      <c r="BM163" s="14">
        <f>'ANS_RevData (AB)'!BI$142</f>
        <v>30330</v>
      </c>
      <c r="BN163" s="14">
        <f>'ANS_RevData (AB)'!BJ$142</f>
        <v>31710</v>
      </c>
      <c r="BO163" s="14">
        <f>'ANS_RevData (AB)'!BK$142</f>
        <v>33150</v>
      </c>
      <c r="BP163" s="14">
        <f>'ANS_RevData (AB)'!BL$142</f>
        <v>34620</v>
      </c>
      <c r="BQ163" s="14">
        <f>'ANS_RevData (AB)'!BM$142</f>
        <v>36180</v>
      </c>
      <c r="BR163" s="14">
        <f>'ANS_RevData (AB)'!BN$142</f>
        <v>37830</v>
      </c>
      <c r="BS163" s="14">
        <f>'ANS_RevData (AB)'!BO$142</f>
        <v>39510</v>
      </c>
      <c r="BT163" s="47">
        <f t="shared" si="211"/>
        <v>376620</v>
      </c>
    </row>
    <row r="164" spans="2:72" hidden="1" outlineLevel="1" x14ac:dyDescent="0.25">
      <c r="B164" s="11" t="s">
        <v>38</v>
      </c>
      <c r="D164" s="12">
        <f>'ANS_RevData (AB)'!D$14</f>
        <v>66</v>
      </c>
      <c r="E164" s="12">
        <f>'ANS_RevData (AB)'!E$14</f>
        <v>69</v>
      </c>
      <c r="F164" s="12">
        <f>'ANS_RevData (AB)'!F$14</f>
        <v>62</v>
      </c>
      <c r="G164" s="12">
        <f>'ANS_RevData (AB)'!G$14</f>
        <v>120</v>
      </c>
      <c r="H164" s="12">
        <f>'ANS_RevData (AB)'!H$14</f>
        <v>137</v>
      </c>
      <c r="I164" s="12">
        <f>'ANS_RevData (AB)'!I$14</f>
        <v>133</v>
      </c>
      <c r="J164" s="12">
        <f>'ANS_RevData (AB)'!J$14</f>
        <v>163</v>
      </c>
      <c r="K164" s="12">
        <f>'ANS_RevData (AB)'!K$14</f>
        <v>113</v>
      </c>
      <c r="L164" s="12">
        <f>'ANS_RevData (AB)'!L$14</f>
        <v>96</v>
      </c>
      <c r="M164" s="12">
        <f>'ANS_RevData (AB)'!M$14</f>
        <v>116</v>
      </c>
      <c r="N164" s="12">
        <f>'ANS_RevData (AB)'!N$14</f>
        <v>141</v>
      </c>
      <c r="O164" s="12">
        <f>'ANS_RevData (AB)'!O$14</f>
        <v>122</v>
      </c>
      <c r="P164" s="13">
        <f t="shared" si="207"/>
        <v>1338</v>
      </c>
      <c r="Q164" s="13"/>
      <c r="R164" s="12">
        <f>'ANS_RevData (AB)'!P$14</f>
        <v>122</v>
      </c>
      <c r="S164" s="12">
        <f>'ANS_RevData (AB)'!Q$14</f>
        <v>163</v>
      </c>
      <c r="T164" s="12">
        <f>'ANS_RevData (AB)'!R$14</f>
        <v>181</v>
      </c>
      <c r="U164" s="12">
        <f>'ANS_RevData (AB)'!S$14</f>
        <v>184</v>
      </c>
      <c r="V164" s="12">
        <f>'ANS_RevData (AB)'!T$14</f>
        <v>253</v>
      </c>
      <c r="W164" s="12">
        <f>'ANS_RevData (AB)'!U$14</f>
        <v>257</v>
      </c>
      <c r="X164" s="12">
        <f>'ANS_RevData (AB)'!V$14</f>
        <v>305</v>
      </c>
      <c r="Y164" s="12">
        <f>'ANS_RevData (AB)'!W$14</f>
        <v>438</v>
      </c>
      <c r="Z164" s="12">
        <f>'ANS_RevData (AB)'!X$14</f>
        <v>472</v>
      </c>
      <c r="AA164" s="12">
        <f>'ANS_RevData (AB)'!Y$14</f>
        <v>882</v>
      </c>
      <c r="AB164" s="12">
        <f>'ANS_RevData (AB)'!Z$14</f>
        <v>1054</v>
      </c>
      <c r="AC164" s="12">
        <f>'ANS_RevData (AB)'!AA$14</f>
        <v>1081</v>
      </c>
      <c r="AD164" s="13">
        <f t="shared" si="208"/>
        <v>5392</v>
      </c>
      <c r="AE164" s="13"/>
      <c r="AF164" s="12">
        <f>'ANS_RevData (AB)'!AF$14</f>
        <v>3335</v>
      </c>
      <c r="AG164" s="12">
        <f>'ANS_RevData (AB)'!AG$14</f>
        <v>1150</v>
      </c>
      <c r="AH164" s="12">
        <f>'ANS_RevData (AB)'!AH$14</f>
        <v>614</v>
      </c>
      <c r="AI164" s="12">
        <f>'ANS_RevData (AB)'!AI$14</f>
        <v>683</v>
      </c>
      <c r="AJ164" s="12">
        <f>'ANS_RevData (AB)'!AJ$14</f>
        <v>512</v>
      </c>
      <c r="AK164" s="14">
        <f>'ANS_RevData (AB)'!AK$14</f>
        <v>1638</v>
      </c>
      <c r="AL164" s="14">
        <f>'ANS_RevData (AB)'!AL$14</f>
        <v>1746</v>
      </c>
      <c r="AM164" s="14">
        <f>'ANS_RevData (AB)'!AM$14</f>
        <v>1876</v>
      </c>
      <c r="AN164" s="14">
        <f>'ANS_RevData (AB)'!AN$14</f>
        <v>2005</v>
      </c>
      <c r="AO164" s="14">
        <f>'ANS_RevData (AB)'!AO$14</f>
        <v>2156</v>
      </c>
      <c r="AP164" s="14">
        <f>'ANS_RevData (AB)'!AP$14</f>
        <v>2285</v>
      </c>
      <c r="AQ164" s="14">
        <f>'ANS_RevData (AB)'!AQ$14</f>
        <v>2458</v>
      </c>
      <c r="AR164" s="47">
        <f t="shared" si="209"/>
        <v>20458</v>
      </c>
      <c r="AS164" s="13"/>
      <c r="AT164" s="14">
        <f>'ANS_RevData (AB)'!AR$14</f>
        <v>2630</v>
      </c>
      <c r="AU164" s="14">
        <f>'ANS_RevData (AB)'!AS$14</f>
        <v>2824</v>
      </c>
      <c r="AV164" s="14">
        <f>'ANS_RevData (AB)'!AT$14</f>
        <v>3018</v>
      </c>
      <c r="AW164" s="14">
        <f>'ANS_RevData (AB)'!AU$14</f>
        <v>3212</v>
      </c>
      <c r="AX164" s="14">
        <f>'ANS_RevData (AB)'!AV$14</f>
        <v>3449</v>
      </c>
      <c r="AY164" s="14">
        <f>'ANS_RevData (AB)'!AW$14</f>
        <v>3686</v>
      </c>
      <c r="AZ164" s="14">
        <f>'ANS_RevData (AB)'!AX$14</f>
        <v>3945</v>
      </c>
      <c r="BA164" s="14">
        <f>'ANS_RevData (AB)'!AY$14</f>
        <v>4204</v>
      </c>
      <c r="BB164" s="14">
        <f>'ANS_RevData (AB)'!AZ$14</f>
        <v>4506</v>
      </c>
      <c r="BC164" s="14">
        <f>'ANS_RevData (AB)'!BA$14</f>
        <v>4829</v>
      </c>
      <c r="BD164" s="14">
        <f>'ANS_RevData (AB)'!BB$14</f>
        <v>5152</v>
      </c>
      <c r="BE164" s="14">
        <f>'ANS_RevData (AB)'!BC$14</f>
        <v>5519</v>
      </c>
      <c r="BF164" s="47">
        <f t="shared" si="210"/>
        <v>46974</v>
      </c>
      <c r="BG164" s="13"/>
      <c r="BH164" s="14">
        <f>'ANS_RevData (AB)'!BD$14</f>
        <v>5907</v>
      </c>
      <c r="BI164" s="14">
        <f>'ANS_RevData (AB)'!BE$14</f>
        <v>6316</v>
      </c>
      <c r="BJ164" s="14">
        <f>'ANS_RevData (AB)'!BF$14</f>
        <v>6769</v>
      </c>
      <c r="BK164" s="14">
        <f>'ANS_RevData (AB)'!BG$14</f>
        <v>7243</v>
      </c>
      <c r="BL164" s="14">
        <f>'ANS_RevData (AB)'!BH$14</f>
        <v>7761</v>
      </c>
      <c r="BM164" s="14">
        <f>'ANS_RevData (AB)'!BI$14</f>
        <v>8300</v>
      </c>
      <c r="BN164" s="14">
        <f>'ANS_RevData (AB)'!BJ$14</f>
        <v>8860</v>
      </c>
      <c r="BO164" s="14">
        <f>'ANS_RevData (AB)'!BK$14</f>
        <v>9485</v>
      </c>
      <c r="BP164" s="14">
        <f>'ANS_RevData (AB)'!BL$14</f>
        <v>10154</v>
      </c>
      <c r="BQ164" s="14">
        <f>'ANS_RevData (AB)'!BM$14</f>
        <v>10887</v>
      </c>
      <c r="BR164" s="14">
        <f>'ANS_RevData (AB)'!BN$14</f>
        <v>11641</v>
      </c>
      <c r="BS164" s="14">
        <f>'ANS_RevData (AB)'!BO$14</f>
        <v>12460</v>
      </c>
      <c r="BT164" s="47">
        <f t="shared" si="211"/>
        <v>105783</v>
      </c>
    </row>
    <row r="165" spans="2:72" hidden="1" outlineLevel="1" x14ac:dyDescent="0.25">
      <c r="P165" s="1"/>
      <c r="Q165" s="1"/>
      <c r="AD165" s="1"/>
      <c r="AE165" s="1"/>
      <c r="AR165" s="49"/>
      <c r="AS165" s="1"/>
      <c r="BF165" s="49"/>
      <c r="BG165" s="1"/>
      <c r="BT165" s="49"/>
    </row>
    <row r="166" spans="2:72" hidden="1" outlineLevel="1" x14ac:dyDescent="0.25">
      <c r="B166" s="6" t="s">
        <v>54</v>
      </c>
      <c r="D166" s="7">
        <f t="shared" ref="D166:P166" si="212">SUBTOTAL(9,D167:D175)</f>
        <v>975</v>
      </c>
      <c r="E166" s="7">
        <f t="shared" si="212"/>
        <v>1172</v>
      </c>
      <c r="F166" s="7">
        <f t="shared" si="212"/>
        <v>1999</v>
      </c>
      <c r="G166" s="7">
        <f t="shared" si="212"/>
        <v>2392</v>
      </c>
      <c r="H166" s="7">
        <f t="shared" si="212"/>
        <v>3120</v>
      </c>
      <c r="I166" s="7">
        <f t="shared" si="212"/>
        <v>3414</v>
      </c>
      <c r="J166" s="7">
        <f t="shared" si="212"/>
        <v>4397</v>
      </c>
      <c r="K166" s="7">
        <f t="shared" si="212"/>
        <v>4719</v>
      </c>
      <c r="L166" s="7">
        <f t="shared" si="212"/>
        <v>5074</v>
      </c>
      <c r="M166" s="7">
        <f t="shared" si="212"/>
        <v>6209</v>
      </c>
      <c r="N166" s="7">
        <f t="shared" si="212"/>
        <v>6226</v>
      </c>
      <c r="O166" s="7">
        <f t="shared" si="212"/>
        <v>7272</v>
      </c>
      <c r="P166" s="8">
        <f t="shared" si="212"/>
        <v>46969</v>
      </c>
      <c r="Q166" s="8"/>
      <c r="R166" s="7">
        <f t="shared" ref="R166:AD166" si="213">SUBTOTAL(9,R167:R175)</f>
        <v>7259</v>
      </c>
      <c r="S166" s="7">
        <f t="shared" si="213"/>
        <v>7047</v>
      </c>
      <c r="T166" s="7">
        <f t="shared" si="213"/>
        <v>7112</v>
      </c>
      <c r="U166" s="7">
        <f t="shared" si="213"/>
        <v>7625</v>
      </c>
      <c r="V166" s="7">
        <f t="shared" si="213"/>
        <v>7950</v>
      </c>
      <c r="W166" s="7">
        <f t="shared" si="213"/>
        <v>8900</v>
      </c>
      <c r="X166" s="7">
        <f t="shared" si="213"/>
        <v>9543</v>
      </c>
      <c r="Y166" s="7">
        <f t="shared" si="213"/>
        <v>9675</v>
      </c>
      <c r="Z166" s="7">
        <f t="shared" si="213"/>
        <v>10074</v>
      </c>
      <c r="AA166" s="7">
        <f t="shared" si="213"/>
        <v>9589</v>
      </c>
      <c r="AB166" s="7">
        <f t="shared" si="213"/>
        <v>9618</v>
      </c>
      <c r="AC166" s="7">
        <f t="shared" si="213"/>
        <v>10783</v>
      </c>
      <c r="AD166" s="8">
        <f t="shared" si="213"/>
        <v>105175</v>
      </c>
      <c r="AE166" s="8"/>
      <c r="AF166" s="7">
        <f t="shared" ref="AF166:AR166" si="214">SUBTOTAL(9,AF167:AF175)</f>
        <v>12306</v>
      </c>
      <c r="AG166" s="7">
        <f t="shared" si="214"/>
        <v>11471</v>
      </c>
      <c r="AH166" s="7">
        <f t="shared" si="214"/>
        <v>15968</v>
      </c>
      <c r="AI166" s="7">
        <f t="shared" si="214"/>
        <v>11812</v>
      </c>
      <c r="AJ166" s="7">
        <f t="shared" si="214"/>
        <v>8069</v>
      </c>
      <c r="AK166" s="9">
        <f t="shared" si="214"/>
        <v>19020</v>
      </c>
      <c r="AL166" s="9">
        <f t="shared" si="214"/>
        <v>23215</v>
      </c>
      <c r="AM166" s="9">
        <f t="shared" si="214"/>
        <v>25506</v>
      </c>
      <c r="AN166" s="9">
        <f t="shared" si="214"/>
        <v>27831</v>
      </c>
      <c r="AO166" s="9">
        <f t="shared" si="214"/>
        <v>30389</v>
      </c>
      <c r="AP166" s="9">
        <f t="shared" si="214"/>
        <v>33272</v>
      </c>
      <c r="AQ166" s="9">
        <f t="shared" si="214"/>
        <v>36584</v>
      </c>
      <c r="AR166" s="10">
        <f t="shared" si="214"/>
        <v>255443</v>
      </c>
      <c r="AS166" s="8"/>
      <c r="AT166" s="9">
        <f t="shared" ref="AT166:BF166" si="215">SUBTOTAL(9,AT167:AT175)</f>
        <v>40115</v>
      </c>
      <c r="AU166" s="9">
        <f t="shared" si="215"/>
        <v>44207</v>
      </c>
      <c r="AV166" s="9">
        <f t="shared" si="215"/>
        <v>48660</v>
      </c>
      <c r="AW166" s="9">
        <f t="shared" si="215"/>
        <v>53583</v>
      </c>
      <c r="AX166" s="9">
        <f t="shared" si="215"/>
        <v>57461</v>
      </c>
      <c r="AY166" s="9">
        <f t="shared" si="215"/>
        <v>60676</v>
      </c>
      <c r="AZ166" s="9">
        <f t="shared" si="215"/>
        <v>62855</v>
      </c>
      <c r="BA166" s="9">
        <f t="shared" si="215"/>
        <v>64918</v>
      </c>
      <c r="BB166" s="9">
        <f t="shared" si="215"/>
        <v>66824</v>
      </c>
      <c r="BC166" s="9">
        <f t="shared" si="215"/>
        <v>68774</v>
      </c>
      <c r="BD166" s="9">
        <f t="shared" si="215"/>
        <v>70827</v>
      </c>
      <c r="BE166" s="9">
        <f t="shared" si="215"/>
        <v>72951</v>
      </c>
      <c r="BF166" s="10">
        <f t="shared" si="215"/>
        <v>711851</v>
      </c>
      <c r="BG166" s="8"/>
      <c r="BH166" s="9">
        <f t="shared" ref="BH166:BT166" si="216">SUBTOTAL(9,BH167:BH175)</f>
        <v>75182</v>
      </c>
      <c r="BI166" s="9">
        <f t="shared" si="216"/>
        <v>77435</v>
      </c>
      <c r="BJ166" s="9">
        <f t="shared" si="216"/>
        <v>79892</v>
      </c>
      <c r="BK166" s="9">
        <f t="shared" si="216"/>
        <v>82368</v>
      </c>
      <c r="BL166" s="9">
        <f t="shared" si="216"/>
        <v>84907</v>
      </c>
      <c r="BM166" s="9">
        <f t="shared" si="216"/>
        <v>87622</v>
      </c>
      <c r="BN166" s="9">
        <f t="shared" si="216"/>
        <v>90189</v>
      </c>
      <c r="BO166" s="9">
        <f t="shared" si="216"/>
        <v>92882</v>
      </c>
      <c r="BP166" s="9">
        <f t="shared" si="216"/>
        <v>95580</v>
      </c>
      <c r="BQ166" s="9">
        <f t="shared" si="216"/>
        <v>98454</v>
      </c>
      <c r="BR166" s="9">
        <f t="shared" si="216"/>
        <v>101308</v>
      </c>
      <c r="BS166" s="9">
        <f t="shared" si="216"/>
        <v>104304</v>
      </c>
      <c r="BT166" s="10">
        <f t="shared" si="216"/>
        <v>1070123</v>
      </c>
    </row>
    <row r="167" spans="2:72" hidden="1" outlineLevel="1" x14ac:dyDescent="0.25">
      <c r="B167" s="11" t="s">
        <v>35</v>
      </c>
      <c r="D167" s="12">
        <f>SUM('ANS_RevData (EN)'!D$30,'ANS_RevData (EN)'!D$46)</f>
        <v>6</v>
      </c>
      <c r="E167" s="12">
        <f>SUM('ANS_RevData (EN)'!E$30,'ANS_RevData (EN)'!E$46)</f>
        <v>14</v>
      </c>
      <c r="F167" s="12">
        <f>SUM('ANS_RevData (EN)'!F$30,'ANS_RevData (EN)'!F$46)</f>
        <v>17</v>
      </c>
      <c r="G167" s="12">
        <f>SUM('ANS_RevData (EN)'!G$30,'ANS_RevData (EN)'!G$46)</f>
        <v>5</v>
      </c>
      <c r="H167" s="12">
        <f>SUM('ANS_RevData (EN)'!H$30,'ANS_RevData (EN)'!H$46)</f>
        <v>8</v>
      </c>
      <c r="I167" s="12">
        <f>SUM('ANS_RevData (EN)'!I$30,'ANS_RevData (EN)'!I$46)</f>
        <v>14</v>
      </c>
      <c r="J167" s="12">
        <f>SUM('ANS_RevData (EN)'!J$30,'ANS_RevData (EN)'!J$46)</f>
        <v>38</v>
      </c>
      <c r="K167" s="12">
        <f>SUM('ANS_RevData (EN)'!K$30,'ANS_RevData (EN)'!K$46)</f>
        <v>31</v>
      </c>
      <c r="L167" s="12">
        <f>SUM('ANS_RevData (EN)'!L$30,'ANS_RevData (EN)'!L$46)</f>
        <v>171</v>
      </c>
      <c r="M167" s="12">
        <f>SUM('ANS_RevData (EN)'!M$30,'ANS_RevData (EN)'!M$46)</f>
        <v>214</v>
      </c>
      <c r="N167" s="12">
        <f>SUM('ANS_RevData (EN)'!N$30,'ANS_RevData (EN)'!N$46)</f>
        <v>232</v>
      </c>
      <c r="O167" s="12">
        <f>SUM('ANS_RevData (EN)'!O$30,'ANS_RevData (EN)'!O$46)</f>
        <v>232</v>
      </c>
      <c r="P167" s="13">
        <f>SUM(D167:O167)</f>
        <v>982</v>
      </c>
      <c r="Q167" s="13"/>
      <c r="R167" s="12">
        <f>SUM('ANS_RevData (EN)'!P$30,'ANS_RevData (EN)'!P$46)</f>
        <v>187</v>
      </c>
      <c r="S167" s="12">
        <f>SUM('ANS_RevData (EN)'!Q$30,'ANS_RevData (EN)'!Q$46)</f>
        <v>252</v>
      </c>
      <c r="T167" s="12">
        <f>SUM('ANS_RevData (EN)'!R$30,'ANS_RevData (EN)'!R$46)</f>
        <v>364</v>
      </c>
      <c r="U167" s="12">
        <f>SUM('ANS_RevData (EN)'!S$30,'ANS_RevData (EN)'!S$46)</f>
        <v>409</v>
      </c>
      <c r="V167" s="12">
        <f>SUM('ANS_RevData (EN)'!T$30,'ANS_RevData (EN)'!T$46)</f>
        <v>345</v>
      </c>
      <c r="W167" s="12">
        <f>SUM('ANS_RevData (EN)'!U$30,'ANS_RevData (EN)'!U$46)</f>
        <v>306</v>
      </c>
      <c r="X167" s="12">
        <f>SUM('ANS_RevData (EN)'!V$30,'ANS_RevData (EN)'!V$46)</f>
        <v>317</v>
      </c>
      <c r="Y167" s="12">
        <f>SUM('ANS_RevData (EN)'!W$30,'ANS_RevData (EN)'!W$46)</f>
        <v>273</v>
      </c>
      <c r="Z167" s="12">
        <f>SUM('ANS_RevData (EN)'!X$30,'ANS_RevData (EN)'!X$46)</f>
        <v>366</v>
      </c>
      <c r="AA167" s="12">
        <f>SUM('ANS_RevData (EN)'!Y$30,'ANS_RevData (EN)'!Y$46)</f>
        <v>310</v>
      </c>
      <c r="AB167" s="12">
        <f>SUM('ANS_RevData (EN)'!Z$30,'ANS_RevData (EN)'!Z$46)</f>
        <v>391</v>
      </c>
      <c r="AC167" s="12">
        <f>SUM('ANS_RevData (EN)'!AA$30,'ANS_RevData (EN)'!AA$46)</f>
        <v>412</v>
      </c>
      <c r="AD167" s="13">
        <f>SUM(R167:AC167)</f>
        <v>3932</v>
      </c>
      <c r="AE167" s="13"/>
      <c r="AF167" s="12">
        <f>SUM('ANS_RevData (EN)'!AF$30,'ANS_RevData (EN)'!AF$46)</f>
        <v>342</v>
      </c>
      <c r="AG167" s="12">
        <f>SUM('ANS_RevData (EN)'!AG$30,'ANS_RevData (EN)'!AG$46)</f>
        <v>372</v>
      </c>
      <c r="AH167" s="12">
        <f>SUM('ANS_RevData (EN)'!AH$30,'ANS_RevData (EN)'!AH$46)</f>
        <v>445</v>
      </c>
      <c r="AI167" s="12">
        <f>SUM('ANS_RevData (EN)'!AI$30,'ANS_RevData (EN)'!AI$46)</f>
        <v>298</v>
      </c>
      <c r="AJ167" s="12">
        <f>SUM('ANS_RevData (EN)'!AJ$30,'ANS_RevData (EN)'!AJ$46)</f>
        <v>187</v>
      </c>
      <c r="AK167" s="14">
        <f>SUM('ANS_RevData (EN)'!AK$30,'ANS_RevData (EN)'!AK$46)</f>
        <v>568</v>
      </c>
      <c r="AL167" s="14">
        <f>SUM('ANS_RevData (EN)'!AL$30,'ANS_RevData (EN)'!AL$46)</f>
        <v>829</v>
      </c>
      <c r="AM167" s="14">
        <f>SUM('ANS_RevData (EN)'!AM$30,'ANS_RevData (EN)'!AM$46)</f>
        <v>949</v>
      </c>
      <c r="AN167" s="14">
        <f>SUM('ANS_RevData (EN)'!AN$30,'ANS_RevData (EN)'!AN$46)</f>
        <v>1099</v>
      </c>
      <c r="AO167" s="14">
        <f>SUM('ANS_RevData (EN)'!AO$30,'ANS_RevData (EN)'!AO$46)</f>
        <v>1264</v>
      </c>
      <c r="AP167" s="14">
        <f>SUM('ANS_RevData (EN)'!AP$30,'ANS_RevData (EN)'!AP$46)</f>
        <v>1444</v>
      </c>
      <c r="AQ167" s="14">
        <f>SUM('ANS_RevData (EN)'!AQ$30,'ANS_RevData (EN)'!AQ$46)</f>
        <v>1669</v>
      </c>
      <c r="AR167" s="47">
        <f>SUM(AF167:AQ167)</f>
        <v>9466</v>
      </c>
      <c r="AS167" s="13"/>
      <c r="AT167" s="14">
        <f>SUM('ANS_RevData (EN)'!AR$30,'ANS_RevData (EN)'!AR$46)</f>
        <v>1909</v>
      </c>
      <c r="AU167" s="14">
        <f>SUM('ANS_RevData (EN)'!AS$30,'ANS_RevData (EN)'!AS$46)</f>
        <v>2194</v>
      </c>
      <c r="AV167" s="14">
        <f>SUM('ANS_RevData (EN)'!AT$30,'ANS_RevData (EN)'!AT$46)</f>
        <v>2509</v>
      </c>
      <c r="AW167" s="14">
        <f>SUM('ANS_RevData (EN)'!AU$30,'ANS_RevData (EN)'!AU$46)</f>
        <v>2899</v>
      </c>
      <c r="AX167" s="14">
        <f>SUM('ANS_RevData (EN)'!AV$30,'ANS_RevData (EN)'!AV$46)</f>
        <v>3319</v>
      </c>
      <c r="AY167" s="14">
        <f>SUM('ANS_RevData (EN)'!AW$30,'ANS_RevData (EN)'!AW$46)</f>
        <v>3829</v>
      </c>
      <c r="AZ167" s="14">
        <f>SUM('ANS_RevData (EN)'!AX$30,'ANS_RevData (EN)'!AX$46)</f>
        <v>4384</v>
      </c>
      <c r="BA167" s="14">
        <f>SUM('ANS_RevData (EN)'!AY$30,'ANS_RevData (EN)'!AY$46)</f>
        <v>4651</v>
      </c>
      <c r="BB167" s="14">
        <f>SUM('ANS_RevData (EN)'!AZ$30,'ANS_RevData (EN)'!AZ$46)</f>
        <v>4783</v>
      </c>
      <c r="BC167" s="14">
        <f>SUM('ANS_RevData (EN)'!BA$30,'ANS_RevData (EN)'!BA$46)</f>
        <v>4915</v>
      </c>
      <c r="BD167" s="14">
        <f>SUM('ANS_RevData (EN)'!BB$30,'ANS_RevData (EN)'!BB$46)</f>
        <v>5056</v>
      </c>
      <c r="BE167" s="14">
        <f>SUM('ANS_RevData (EN)'!BC$30,'ANS_RevData (EN)'!BC$46)</f>
        <v>5198</v>
      </c>
      <c r="BF167" s="47">
        <f>SUM(AT167:BE167)</f>
        <v>45646</v>
      </c>
      <c r="BG167" s="13"/>
      <c r="BH167" s="14">
        <f>SUM('ANS_RevData (EN)'!BD$30,'ANS_RevData (EN)'!BD$46)</f>
        <v>5350</v>
      </c>
      <c r="BI167" s="14">
        <f>SUM('ANS_RevData (EN)'!BE$30,'ANS_RevData (EN)'!BE$46)</f>
        <v>5502</v>
      </c>
      <c r="BJ167" s="14">
        <f>SUM('ANS_RevData (EN)'!BF$30,'ANS_RevData (EN)'!BF$46)</f>
        <v>5664</v>
      </c>
      <c r="BK167" s="14">
        <f>SUM('ANS_RevData (EN)'!BG$30,'ANS_RevData (EN)'!BG$46)</f>
        <v>5826</v>
      </c>
      <c r="BL167" s="14">
        <f>SUM('ANS_RevData (EN)'!BH$30,'ANS_RevData (EN)'!BH$46)</f>
        <v>5988</v>
      </c>
      <c r="BM167" s="14">
        <f>SUM('ANS_RevData (EN)'!BI$30,'ANS_RevData (EN)'!BI$46)</f>
        <v>6160</v>
      </c>
      <c r="BN167" s="14">
        <f>SUM('ANS_RevData (EN)'!BJ$30,'ANS_RevData (EN)'!BJ$46)</f>
        <v>6332</v>
      </c>
      <c r="BO167" s="14">
        <f>SUM('ANS_RevData (EN)'!BK$30,'ANS_RevData (EN)'!BK$46)</f>
        <v>6514</v>
      </c>
      <c r="BP167" s="14">
        <f>SUM('ANS_RevData (EN)'!BL$30,'ANS_RevData (EN)'!BL$46)</f>
        <v>6697</v>
      </c>
      <c r="BQ167" s="14">
        <f>SUM('ANS_RevData (EN)'!BM$30,'ANS_RevData (EN)'!BM$46)</f>
        <v>6889</v>
      </c>
      <c r="BR167" s="14">
        <f>SUM('ANS_RevData (EN)'!BN$30,'ANS_RevData (EN)'!BN$46)</f>
        <v>7081</v>
      </c>
      <c r="BS167" s="14">
        <f>SUM('ANS_RevData (EN)'!BO$30,'ANS_RevData (EN)'!BO$46)</f>
        <v>7284</v>
      </c>
      <c r="BT167" s="47">
        <f>SUM(BH167:BS167)</f>
        <v>75287</v>
      </c>
    </row>
    <row r="168" spans="2:72" hidden="1" outlineLevel="1" x14ac:dyDescent="0.25">
      <c r="B168" s="11" t="s">
        <v>36</v>
      </c>
      <c r="D168" s="12">
        <f t="shared" ref="D168:P168" si="217">SUBTOTAL(9,D169:D173)</f>
        <v>586</v>
      </c>
      <c r="E168" s="12">
        <f t="shared" si="217"/>
        <v>775</v>
      </c>
      <c r="F168" s="12">
        <f t="shared" si="217"/>
        <v>1364</v>
      </c>
      <c r="G168" s="12">
        <f t="shared" si="217"/>
        <v>1528</v>
      </c>
      <c r="H168" s="12">
        <f t="shared" si="217"/>
        <v>2096</v>
      </c>
      <c r="I168" s="12">
        <f t="shared" si="217"/>
        <v>2376</v>
      </c>
      <c r="J168" s="12">
        <f t="shared" si="217"/>
        <v>2743</v>
      </c>
      <c r="K168" s="12">
        <f t="shared" si="217"/>
        <v>3033</v>
      </c>
      <c r="L168" s="12">
        <f t="shared" si="217"/>
        <v>3320</v>
      </c>
      <c r="M168" s="12">
        <f t="shared" si="217"/>
        <v>4158</v>
      </c>
      <c r="N168" s="12">
        <f t="shared" si="217"/>
        <v>3909</v>
      </c>
      <c r="O168" s="12">
        <f t="shared" si="217"/>
        <v>5168</v>
      </c>
      <c r="P168" s="13">
        <f t="shared" si="217"/>
        <v>31056</v>
      </c>
      <c r="Q168" s="13"/>
      <c r="R168" s="12">
        <f t="shared" ref="R168:AD168" si="218">SUBTOTAL(9,R169:R173)</f>
        <v>4570</v>
      </c>
      <c r="S168" s="12">
        <f t="shared" si="218"/>
        <v>4124</v>
      </c>
      <c r="T168" s="12">
        <f t="shared" si="218"/>
        <v>4251</v>
      </c>
      <c r="U168" s="12">
        <f t="shared" si="218"/>
        <v>4748</v>
      </c>
      <c r="V168" s="12">
        <f t="shared" si="218"/>
        <v>5137</v>
      </c>
      <c r="W168" s="12">
        <f t="shared" si="218"/>
        <v>6075</v>
      </c>
      <c r="X168" s="12">
        <f t="shared" si="218"/>
        <v>6170</v>
      </c>
      <c r="Y168" s="12">
        <f t="shared" si="218"/>
        <v>6679</v>
      </c>
      <c r="Z168" s="12">
        <f t="shared" si="218"/>
        <v>6796</v>
      </c>
      <c r="AA168" s="12">
        <f t="shared" si="218"/>
        <v>6528</v>
      </c>
      <c r="AB168" s="12">
        <f t="shared" si="218"/>
        <v>6597</v>
      </c>
      <c r="AC168" s="12">
        <f t="shared" si="218"/>
        <v>7898</v>
      </c>
      <c r="AD168" s="13">
        <f t="shared" si="218"/>
        <v>69573</v>
      </c>
      <c r="AE168" s="13"/>
      <c r="AF168" s="12">
        <f t="shared" ref="AF168:AR168" si="219">SUBTOTAL(9,AF169:AF173)</f>
        <v>9602</v>
      </c>
      <c r="AG168" s="12">
        <f t="shared" si="219"/>
        <v>8643</v>
      </c>
      <c r="AH168" s="12">
        <f t="shared" si="219"/>
        <v>12861</v>
      </c>
      <c r="AI168" s="12">
        <f t="shared" si="219"/>
        <v>9254</v>
      </c>
      <c r="AJ168" s="12">
        <f t="shared" si="219"/>
        <v>6222</v>
      </c>
      <c r="AK168" s="14">
        <f t="shared" si="219"/>
        <v>15168</v>
      </c>
      <c r="AL168" s="14">
        <f t="shared" si="219"/>
        <v>18544</v>
      </c>
      <c r="AM168" s="14">
        <f t="shared" si="219"/>
        <v>20628</v>
      </c>
      <c r="AN168" s="14">
        <f t="shared" si="219"/>
        <v>22715</v>
      </c>
      <c r="AO168" s="14">
        <f t="shared" si="219"/>
        <v>25015</v>
      </c>
      <c r="AP168" s="14">
        <f t="shared" si="219"/>
        <v>27649</v>
      </c>
      <c r="AQ168" s="14">
        <f t="shared" si="219"/>
        <v>30643</v>
      </c>
      <c r="AR168" s="47">
        <f t="shared" si="219"/>
        <v>206944</v>
      </c>
      <c r="AS168" s="13"/>
      <c r="AT168" s="14">
        <f t="shared" ref="AT168:BF168" si="220">SUBTOTAL(9,AT169:AT173)</f>
        <v>33840</v>
      </c>
      <c r="AU168" s="14">
        <f t="shared" si="220"/>
        <v>37560</v>
      </c>
      <c r="AV168" s="14">
        <f t="shared" si="220"/>
        <v>41573</v>
      </c>
      <c r="AW168" s="14">
        <f t="shared" si="220"/>
        <v>46006</v>
      </c>
      <c r="AX168" s="14">
        <f t="shared" si="220"/>
        <v>49340</v>
      </c>
      <c r="AY168" s="14">
        <f t="shared" si="220"/>
        <v>51920</v>
      </c>
      <c r="AZ168" s="14">
        <f t="shared" si="220"/>
        <v>53413</v>
      </c>
      <c r="BA168" s="14">
        <f t="shared" si="220"/>
        <v>55078</v>
      </c>
      <c r="BB168" s="14">
        <f t="shared" si="220"/>
        <v>56746</v>
      </c>
      <c r="BC168" s="14">
        <f t="shared" si="220"/>
        <v>58427</v>
      </c>
      <c r="BD168" s="14">
        <f t="shared" si="220"/>
        <v>60202</v>
      </c>
      <c r="BE168" s="14">
        <f t="shared" si="220"/>
        <v>62041</v>
      </c>
      <c r="BF168" s="47">
        <f t="shared" si="220"/>
        <v>606146</v>
      </c>
      <c r="BG168" s="13"/>
      <c r="BH168" s="14">
        <f t="shared" ref="BH168:BT168" si="221">SUBTOTAL(9,BH169:BH173)</f>
        <v>64007</v>
      </c>
      <c r="BI168" s="14">
        <f t="shared" si="221"/>
        <v>65965</v>
      </c>
      <c r="BJ168" s="14">
        <f t="shared" si="221"/>
        <v>68104</v>
      </c>
      <c r="BK168" s="14">
        <f t="shared" si="221"/>
        <v>70244</v>
      </c>
      <c r="BL168" s="14">
        <f t="shared" si="221"/>
        <v>72465</v>
      </c>
      <c r="BM168" s="14">
        <f t="shared" si="221"/>
        <v>74828</v>
      </c>
      <c r="BN168" s="14">
        <f t="shared" si="221"/>
        <v>77030</v>
      </c>
      <c r="BO168" s="14">
        <f t="shared" si="221"/>
        <v>79372</v>
      </c>
      <c r="BP168" s="14">
        <f t="shared" si="221"/>
        <v>81688</v>
      </c>
      <c r="BQ168" s="14">
        <f t="shared" si="221"/>
        <v>84171</v>
      </c>
      <c r="BR168" s="14">
        <f t="shared" si="221"/>
        <v>86628</v>
      </c>
      <c r="BS168" s="14">
        <f t="shared" si="221"/>
        <v>89228</v>
      </c>
      <c r="BT168" s="47">
        <f t="shared" si="221"/>
        <v>913730</v>
      </c>
    </row>
    <row r="169" spans="2:72" s="16" customFormat="1" ht="12.75" hidden="1" outlineLevel="2" x14ac:dyDescent="0.2">
      <c r="B169" s="17" t="s">
        <v>9</v>
      </c>
      <c r="D169" s="18">
        <f>'ANS_RevData (EN)'!D$78</f>
        <v>583</v>
      </c>
      <c r="E169" s="18">
        <f>'ANS_RevData (EN)'!E$78</f>
        <v>604</v>
      </c>
      <c r="F169" s="18">
        <f>'ANS_RevData (EN)'!F$78</f>
        <v>700</v>
      </c>
      <c r="G169" s="18">
        <f>'ANS_RevData (EN)'!G$78</f>
        <v>744</v>
      </c>
      <c r="H169" s="18">
        <f>'ANS_RevData (EN)'!H$78</f>
        <v>866</v>
      </c>
      <c r="I169" s="18">
        <f>'ANS_RevData (EN)'!I$78</f>
        <v>818</v>
      </c>
      <c r="J169" s="18">
        <f>'ANS_RevData (EN)'!J$78</f>
        <v>838</v>
      </c>
      <c r="K169" s="18">
        <f>'ANS_RevData (EN)'!K$78</f>
        <v>929</v>
      </c>
      <c r="L169" s="18">
        <f>'ANS_RevData (EN)'!L$78</f>
        <v>840</v>
      </c>
      <c r="M169" s="18">
        <f>'ANS_RevData (EN)'!M$78</f>
        <v>960</v>
      </c>
      <c r="N169" s="18">
        <f>'ANS_RevData (EN)'!N$78</f>
        <v>867</v>
      </c>
      <c r="O169" s="18">
        <f>'ANS_RevData (EN)'!O$78</f>
        <v>1099</v>
      </c>
      <c r="P169" s="19">
        <f t="shared" ref="P169:P175" si="222">SUM(D169:O169)</f>
        <v>9848</v>
      </c>
      <c r="Q169" s="19"/>
      <c r="R169" s="18">
        <f>'ANS_RevData (EN)'!P$78</f>
        <v>821</v>
      </c>
      <c r="S169" s="18">
        <f>'ANS_RevData (EN)'!Q$78</f>
        <v>732</v>
      </c>
      <c r="T169" s="18">
        <f>'ANS_RevData (EN)'!R$78</f>
        <v>718</v>
      </c>
      <c r="U169" s="18">
        <f>'ANS_RevData (EN)'!S$78</f>
        <v>874</v>
      </c>
      <c r="V169" s="18">
        <f>'ANS_RevData (EN)'!T$78</f>
        <v>804</v>
      </c>
      <c r="W169" s="18">
        <f>'ANS_RevData (EN)'!U$78</f>
        <v>986</v>
      </c>
      <c r="X169" s="18">
        <f>'ANS_RevData (EN)'!V$78</f>
        <v>893</v>
      </c>
      <c r="Y169" s="18">
        <f>'ANS_RevData (EN)'!W$78</f>
        <v>856</v>
      </c>
      <c r="Z169" s="18">
        <f>'ANS_RevData (EN)'!X$78</f>
        <v>920</v>
      </c>
      <c r="AA169" s="18">
        <f>'ANS_RevData (EN)'!Y$78</f>
        <v>833</v>
      </c>
      <c r="AB169" s="18">
        <f>'ANS_RevData (EN)'!Z$78</f>
        <v>830</v>
      </c>
      <c r="AC169" s="18">
        <f>'ANS_RevData (EN)'!AA$78</f>
        <v>756</v>
      </c>
      <c r="AD169" s="19">
        <f t="shared" ref="AD169:AD175" si="223">SUM(R169:AC169)</f>
        <v>10023</v>
      </c>
      <c r="AE169" s="19"/>
      <c r="AF169" s="18">
        <f>'ANS_RevData (EN)'!AF$78</f>
        <v>700</v>
      </c>
      <c r="AG169" s="18">
        <f>'ANS_RevData (EN)'!AG$78</f>
        <v>771</v>
      </c>
      <c r="AH169" s="18">
        <f>'ANS_RevData (EN)'!AH$78</f>
        <v>988</v>
      </c>
      <c r="AI169" s="18">
        <f>'ANS_RevData (EN)'!AI$78</f>
        <v>596</v>
      </c>
      <c r="AJ169" s="18">
        <f>'ANS_RevData (EN)'!AJ$78</f>
        <v>315</v>
      </c>
      <c r="AK169" s="20">
        <f>'ANS_RevData (EN)'!AK$78</f>
        <v>1242</v>
      </c>
      <c r="AL169" s="20">
        <f>'ANS_RevData (EN)'!AL$78</f>
        <v>1566</v>
      </c>
      <c r="AM169" s="20">
        <f>'ANS_RevData (EN)'!AM$78</f>
        <v>1647</v>
      </c>
      <c r="AN169" s="20">
        <f>'ANS_RevData (EN)'!AN$78</f>
        <v>1728</v>
      </c>
      <c r="AO169" s="20">
        <f>'ANS_RevData (EN)'!AO$78</f>
        <v>1782</v>
      </c>
      <c r="AP169" s="20">
        <f>'ANS_RevData (EN)'!AP$78</f>
        <v>1890</v>
      </c>
      <c r="AQ169" s="20">
        <f>'ANS_RevData (EN)'!AQ$78</f>
        <v>1998</v>
      </c>
      <c r="AR169" s="48">
        <f t="shared" ref="AR169:AR175" si="224">SUM(AF169:AQ169)</f>
        <v>15223</v>
      </c>
      <c r="AS169" s="19"/>
      <c r="AT169" s="20">
        <f>'ANS_RevData (EN)'!AR$78</f>
        <v>2106</v>
      </c>
      <c r="AU169" s="20">
        <f>'ANS_RevData (EN)'!AS$78</f>
        <v>2214</v>
      </c>
      <c r="AV169" s="20">
        <f>'ANS_RevData (EN)'!AT$78</f>
        <v>2295</v>
      </c>
      <c r="AW169" s="20">
        <f>'ANS_RevData (EN)'!AU$78</f>
        <v>2430</v>
      </c>
      <c r="AX169" s="20">
        <f>'ANS_RevData (EN)'!AV$78</f>
        <v>2565</v>
      </c>
      <c r="AY169" s="20">
        <f>'ANS_RevData (EN)'!AW$78</f>
        <v>2700</v>
      </c>
      <c r="AZ169" s="20">
        <f>'ANS_RevData (EN)'!AX$78</f>
        <v>2808</v>
      </c>
      <c r="BA169" s="20">
        <f>'ANS_RevData (EN)'!AY$78</f>
        <v>2970</v>
      </c>
      <c r="BB169" s="20">
        <f>'ANS_RevData (EN)'!AZ$78</f>
        <v>3132</v>
      </c>
      <c r="BC169" s="20">
        <f>'ANS_RevData (EN)'!BA$78</f>
        <v>3294</v>
      </c>
      <c r="BD169" s="20">
        <f>'ANS_RevData (EN)'!BB$78</f>
        <v>3429</v>
      </c>
      <c r="BE169" s="20">
        <f>'ANS_RevData (EN)'!BC$78</f>
        <v>3618</v>
      </c>
      <c r="BF169" s="48">
        <f t="shared" ref="BF169:BF175" si="225">SUM(AT169:BE169)</f>
        <v>33561</v>
      </c>
      <c r="BG169" s="19"/>
      <c r="BH169" s="20">
        <f>'ANS_RevData (EN)'!BD$78</f>
        <v>3807</v>
      </c>
      <c r="BI169" s="20">
        <f>'ANS_RevData (EN)'!BE$78</f>
        <v>3969</v>
      </c>
      <c r="BJ169" s="20">
        <f>'ANS_RevData (EN)'!BF$78</f>
        <v>4185</v>
      </c>
      <c r="BK169" s="20">
        <f>'ANS_RevData (EN)'!BG$78</f>
        <v>4374</v>
      </c>
      <c r="BL169" s="20">
        <f>'ANS_RevData (EN)'!BH$78</f>
        <v>4617</v>
      </c>
      <c r="BM169" s="20">
        <f>'ANS_RevData (EN)'!BI$78</f>
        <v>4860</v>
      </c>
      <c r="BN169" s="20">
        <f>'ANS_RevData (EN)'!BJ$78</f>
        <v>5076</v>
      </c>
      <c r="BO169" s="20">
        <f>'ANS_RevData (EN)'!BK$78</f>
        <v>5346</v>
      </c>
      <c r="BP169" s="20">
        <f>'ANS_RevData (EN)'!BL$78</f>
        <v>5589</v>
      </c>
      <c r="BQ169" s="20">
        <f>'ANS_RevData (EN)'!BM$78</f>
        <v>5886</v>
      </c>
      <c r="BR169" s="20">
        <f>'ANS_RevData (EN)'!BN$78</f>
        <v>6156</v>
      </c>
      <c r="BS169" s="20">
        <f>'ANS_RevData (EN)'!BO$78</f>
        <v>6453</v>
      </c>
      <c r="BT169" s="48">
        <f t="shared" ref="BT169:BT175" si="226">SUM(BH169:BS169)</f>
        <v>60318</v>
      </c>
    </row>
    <row r="170" spans="2:72" s="16" customFormat="1" ht="12.75" hidden="1" outlineLevel="2" x14ac:dyDescent="0.2">
      <c r="B170" s="17" t="s">
        <v>10</v>
      </c>
      <c r="D170" s="18">
        <f>'ANS_RevData (EN)'!D$94</f>
        <v>3</v>
      </c>
      <c r="E170" s="18">
        <f>'ANS_RevData (EN)'!E$94</f>
        <v>171</v>
      </c>
      <c r="F170" s="18">
        <f>'ANS_RevData (EN)'!F$94</f>
        <v>664</v>
      </c>
      <c r="G170" s="18">
        <f>'ANS_RevData (EN)'!G$94</f>
        <v>784</v>
      </c>
      <c r="H170" s="18">
        <f>'ANS_RevData (EN)'!H$94</f>
        <v>1230</v>
      </c>
      <c r="I170" s="18">
        <f>'ANS_RevData (EN)'!I$94</f>
        <v>1557</v>
      </c>
      <c r="J170" s="18">
        <f>'ANS_RevData (EN)'!J$94</f>
        <v>1904</v>
      </c>
      <c r="K170" s="18">
        <f>'ANS_RevData (EN)'!K$94</f>
        <v>2104</v>
      </c>
      <c r="L170" s="18">
        <f>'ANS_RevData (EN)'!L$94</f>
        <v>2479</v>
      </c>
      <c r="M170" s="18">
        <f>'ANS_RevData (EN)'!M$94</f>
        <v>3197</v>
      </c>
      <c r="N170" s="18">
        <f>'ANS_RevData (EN)'!N$94</f>
        <v>3039</v>
      </c>
      <c r="O170" s="18">
        <f>'ANS_RevData (EN)'!O$94</f>
        <v>4068</v>
      </c>
      <c r="P170" s="19">
        <f t="shared" si="222"/>
        <v>21200</v>
      </c>
      <c r="Q170" s="19"/>
      <c r="R170" s="18">
        <f>'ANS_RevData (EN)'!P$94</f>
        <v>3748</v>
      </c>
      <c r="S170" s="18">
        <f>'ANS_RevData (EN)'!Q$94</f>
        <v>3391</v>
      </c>
      <c r="T170" s="18">
        <f>'ANS_RevData (EN)'!R$94</f>
        <v>3533</v>
      </c>
      <c r="U170" s="18">
        <f>'ANS_RevData (EN)'!S$94</f>
        <v>3874</v>
      </c>
      <c r="V170" s="18">
        <f>'ANS_RevData (EN)'!T$94</f>
        <v>4332</v>
      </c>
      <c r="W170" s="18">
        <f>'ANS_RevData (EN)'!U$94</f>
        <v>5089</v>
      </c>
      <c r="X170" s="18">
        <f>'ANS_RevData (EN)'!V$94</f>
        <v>5277</v>
      </c>
      <c r="Y170" s="18">
        <f>'ANS_RevData (EN)'!W$94</f>
        <v>5596</v>
      </c>
      <c r="Z170" s="18">
        <f>'ANS_RevData (EN)'!X$94</f>
        <v>5439</v>
      </c>
      <c r="AA170" s="18">
        <f>'ANS_RevData (EN)'!Y$94</f>
        <v>5133</v>
      </c>
      <c r="AB170" s="18">
        <f>'ANS_RevData (EN)'!Z$94</f>
        <v>5279</v>
      </c>
      <c r="AC170" s="18">
        <f>'ANS_RevData (EN)'!AA$94</f>
        <v>6192</v>
      </c>
      <c r="AD170" s="19">
        <f t="shared" si="223"/>
        <v>56883</v>
      </c>
      <c r="AE170" s="19"/>
      <c r="AF170" s="18">
        <f>'ANS_RevData (EN)'!AF$94</f>
        <v>7593</v>
      </c>
      <c r="AG170" s="18">
        <f>'ANS_RevData (EN)'!AG$94</f>
        <v>7132</v>
      </c>
      <c r="AH170" s="18">
        <f>'ANS_RevData (EN)'!AH$94</f>
        <v>10333</v>
      </c>
      <c r="AI170" s="18">
        <f>'ANS_RevData (EN)'!AI$94</f>
        <v>7351</v>
      </c>
      <c r="AJ170" s="18">
        <f>'ANS_RevData (EN)'!AJ$94</f>
        <v>4438</v>
      </c>
      <c r="AK170" s="20">
        <f>'ANS_RevData (EN)'!AK$94</f>
        <v>11877</v>
      </c>
      <c r="AL170" s="20">
        <f>'ANS_RevData (EN)'!AL$94</f>
        <v>14280</v>
      </c>
      <c r="AM170" s="20">
        <f>'ANS_RevData (EN)'!AM$94</f>
        <v>15840</v>
      </c>
      <c r="AN170" s="20">
        <f>'ANS_RevData (EN)'!AN$94</f>
        <v>17400</v>
      </c>
      <c r="AO170" s="20">
        <f>'ANS_RevData (EN)'!AO$94</f>
        <v>19080</v>
      </c>
      <c r="AP170" s="20">
        <f>'ANS_RevData (EN)'!AP$94</f>
        <v>21000</v>
      </c>
      <c r="AQ170" s="20">
        <f>'ANS_RevData (EN)'!AQ$94</f>
        <v>23160</v>
      </c>
      <c r="AR170" s="48">
        <f t="shared" si="224"/>
        <v>159484</v>
      </c>
      <c r="AS170" s="19"/>
      <c r="AT170" s="20">
        <f>'ANS_RevData (EN)'!AR$94</f>
        <v>25440</v>
      </c>
      <c r="AU170" s="20">
        <f>'ANS_RevData (EN)'!AS$94</f>
        <v>28080</v>
      </c>
      <c r="AV170" s="20">
        <f>'ANS_RevData (EN)'!AT$94</f>
        <v>30960</v>
      </c>
      <c r="AW170" s="20">
        <f>'ANS_RevData (EN)'!AU$94</f>
        <v>33960</v>
      </c>
      <c r="AX170" s="20">
        <f>'ANS_RevData (EN)'!AV$94</f>
        <v>35701</v>
      </c>
      <c r="AY170" s="20">
        <f>'ANS_RevData (EN)'!AW$94</f>
        <v>36716</v>
      </c>
      <c r="AZ170" s="20">
        <f>'ANS_RevData (EN)'!AX$94</f>
        <v>37732</v>
      </c>
      <c r="BA170" s="20">
        <f>'ANS_RevData (EN)'!AY$94</f>
        <v>38831</v>
      </c>
      <c r="BB170" s="20">
        <f>'ANS_RevData (EN)'!AZ$94</f>
        <v>39931</v>
      </c>
      <c r="BC170" s="20">
        <f>'ANS_RevData (EN)'!BA$94</f>
        <v>41031</v>
      </c>
      <c r="BD170" s="20">
        <f>'ANS_RevData (EN)'!BB$94</f>
        <v>42215</v>
      </c>
      <c r="BE170" s="20">
        <f>'ANS_RevData (EN)'!BC$94</f>
        <v>43400</v>
      </c>
      <c r="BF170" s="48">
        <f t="shared" si="225"/>
        <v>433997</v>
      </c>
      <c r="BG170" s="19"/>
      <c r="BH170" s="20">
        <f>'ANS_RevData (EN)'!BD$94</f>
        <v>44669</v>
      </c>
      <c r="BI170" s="20">
        <f>'ANS_RevData (EN)'!BE$94</f>
        <v>45938</v>
      </c>
      <c r="BJ170" s="20">
        <f>'ANS_RevData (EN)'!BF$94</f>
        <v>47291</v>
      </c>
      <c r="BK170" s="20">
        <f>'ANS_RevData (EN)'!BG$94</f>
        <v>48645</v>
      </c>
      <c r="BL170" s="20">
        <f>'ANS_RevData (EN)'!BH$94</f>
        <v>49999</v>
      </c>
      <c r="BM170" s="20">
        <f>'ANS_RevData (EN)'!BI$94</f>
        <v>51437</v>
      </c>
      <c r="BN170" s="20">
        <f>'ANS_RevData (EN)'!BJ$94</f>
        <v>52875</v>
      </c>
      <c r="BO170" s="20">
        <f>'ANS_RevData (EN)'!BK$94</f>
        <v>54398</v>
      </c>
      <c r="BP170" s="20">
        <f>'ANS_RevData (EN)'!BL$94</f>
        <v>55921</v>
      </c>
      <c r="BQ170" s="20">
        <f>'ANS_RevData (EN)'!BM$94</f>
        <v>57528</v>
      </c>
      <c r="BR170" s="20">
        <f>'ANS_RevData (EN)'!BN$94</f>
        <v>59135</v>
      </c>
      <c r="BS170" s="20">
        <f>'ANS_RevData (EN)'!BO$94</f>
        <v>60827</v>
      </c>
      <c r="BT170" s="48">
        <f t="shared" si="226"/>
        <v>628663</v>
      </c>
    </row>
    <row r="171" spans="2:72" s="16" customFormat="1" ht="12.75" hidden="1" outlineLevel="2" x14ac:dyDescent="0.2">
      <c r="B171" s="17" t="s">
        <v>11</v>
      </c>
      <c r="D171" s="18">
        <f>'ANS_RevData (EN)'!D$110</f>
        <v>0</v>
      </c>
      <c r="E171" s="18">
        <f>'ANS_RevData (EN)'!E$110</f>
        <v>0</v>
      </c>
      <c r="F171" s="18">
        <f>'ANS_RevData (EN)'!F$110</f>
        <v>0</v>
      </c>
      <c r="G171" s="18">
        <f>'ANS_RevData (EN)'!G$110</f>
        <v>0</v>
      </c>
      <c r="H171" s="18">
        <f>'ANS_RevData (EN)'!H$110</f>
        <v>0</v>
      </c>
      <c r="I171" s="18">
        <f>'ANS_RevData (EN)'!I$110</f>
        <v>0</v>
      </c>
      <c r="J171" s="18">
        <f>'ANS_RevData (EN)'!J$110</f>
        <v>0</v>
      </c>
      <c r="K171" s="18">
        <f>'ANS_RevData (EN)'!K$110</f>
        <v>0</v>
      </c>
      <c r="L171" s="18">
        <f>'ANS_RevData (EN)'!L$110</f>
        <v>0</v>
      </c>
      <c r="M171" s="18">
        <f>'ANS_RevData (EN)'!M$110</f>
        <v>0</v>
      </c>
      <c r="N171" s="18">
        <f>'ANS_RevData (EN)'!N$110</f>
        <v>0</v>
      </c>
      <c r="O171" s="18">
        <f>'ANS_RevData (EN)'!O$110</f>
        <v>0</v>
      </c>
      <c r="P171" s="19">
        <f t="shared" si="222"/>
        <v>0</v>
      </c>
      <c r="Q171" s="19"/>
      <c r="R171" s="18">
        <f>'ANS_RevData (EN)'!P$110</f>
        <v>0</v>
      </c>
      <c r="S171" s="18">
        <f>'ANS_RevData (EN)'!Q$110</f>
        <v>0</v>
      </c>
      <c r="T171" s="18">
        <f>'ANS_RevData (EN)'!R$110</f>
        <v>0</v>
      </c>
      <c r="U171" s="18">
        <f>'ANS_RevData (EN)'!S$110</f>
        <v>0</v>
      </c>
      <c r="V171" s="18">
        <f>'ANS_RevData (EN)'!T$110</f>
        <v>0</v>
      </c>
      <c r="W171" s="18">
        <f>'ANS_RevData (EN)'!U$110</f>
        <v>0</v>
      </c>
      <c r="X171" s="18">
        <f>'ANS_RevData (EN)'!V$110</f>
        <v>0</v>
      </c>
      <c r="Y171" s="18">
        <f>'ANS_RevData (EN)'!W$110</f>
        <v>227</v>
      </c>
      <c r="Z171" s="18">
        <f>'ANS_RevData (EN)'!X$110</f>
        <v>434</v>
      </c>
      <c r="AA171" s="18">
        <f>'ANS_RevData (EN)'!Y$110</f>
        <v>554</v>
      </c>
      <c r="AB171" s="18">
        <f>'ANS_RevData (EN)'!Z$110</f>
        <v>479</v>
      </c>
      <c r="AC171" s="18">
        <f>'ANS_RevData (EN)'!AA$110</f>
        <v>944</v>
      </c>
      <c r="AD171" s="19">
        <f t="shared" si="223"/>
        <v>2638</v>
      </c>
      <c r="AE171" s="19"/>
      <c r="AF171" s="18">
        <f>'ANS_RevData (EN)'!AF$110</f>
        <v>1306</v>
      </c>
      <c r="AG171" s="18">
        <f>'ANS_RevData (EN)'!AG$110</f>
        <v>736</v>
      </c>
      <c r="AH171" s="18">
        <f>'ANS_RevData (EN)'!AH$110</f>
        <v>1536</v>
      </c>
      <c r="AI171" s="18">
        <f>'ANS_RevData (EN)'!AI$110</f>
        <v>1298</v>
      </c>
      <c r="AJ171" s="18">
        <f>'ANS_RevData (EN)'!AJ$110</f>
        <v>1464</v>
      </c>
      <c r="AK171" s="20">
        <f>'ANS_RevData (EN)'!AK$110</f>
        <v>2036</v>
      </c>
      <c r="AL171" s="20">
        <f>'ANS_RevData (EN)'!AL$110</f>
        <v>2680</v>
      </c>
      <c r="AM171" s="20">
        <f>'ANS_RevData (EN)'!AM$110</f>
        <v>3120</v>
      </c>
      <c r="AN171" s="20">
        <f>'ANS_RevData (EN)'!AN$110</f>
        <v>3560</v>
      </c>
      <c r="AO171" s="20">
        <f>'ANS_RevData (EN)'!AO$110</f>
        <v>4120</v>
      </c>
      <c r="AP171" s="20">
        <f>'ANS_RevData (EN)'!AP$110</f>
        <v>4720</v>
      </c>
      <c r="AQ171" s="20">
        <f>'ANS_RevData (EN)'!AQ$110</f>
        <v>5440</v>
      </c>
      <c r="AR171" s="48">
        <f t="shared" si="224"/>
        <v>32016</v>
      </c>
      <c r="AS171" s="19"/>
      <c r="AT171" s="20">
        <f>'ANS_RevData (EN)'!AR$110</f>
        <v>6240</v>
      </c>
      <c r="AU171" s="20">
        <f>'ANS_RevData (EN)'!AS$110</f>
        <v>7200</v>
      </c>
      <c r="AV171" s="20">
        <f>'ANS_RevData (EN)'!AT$110</f>
        <v>8240</v>
      </c>
      <c r="AW171" s="20">
        <f>'ANS_RevData (EN)'!AU$110</f>
        <v>9520</v>
      </c>
      <c r="AX171" s="20">
        <f>'ANS_RevData (EN)'!AV$110</f>
        <v>10960</v>
      </c>
      <c r="AY171" s="20">
        <f>'ANS_RevData (EN)'!AW$110</f>
        <v>12369</v>
      </c>
      <c r="AZ171" s="20">
        <f>'ANS_RevData (EN)'!AX$110</f>
        <v>12711</v>
      </c>
      <c r="BA171" s="20">
        <f>'ANS_RevData (EN)'!AY$110</f>
        <v>13082</v>
      </c>
      <c r="BB171" s="20">
        <f>'ANS_RevData (EN)'!AZ$110</f>
        <v>13452</v>
      </c>
      <c r="BC171" s="20">
        <f>'ANS_RevData (EN)'!BA$110</f>
        <v>13823</v>
      </c>
      <c r="BD171" s="20">
        <f>'ANS_RevData (EN)'!BB$110</f>
        <v>14222</v>
      </c>
      <c r="BE171" s="20">
        <f>'ANS_RevData (EN)'!BC$110</f>
        <v>14621</v>
      </c>
      <c r="BF171" s="48">
        <f t="shared" si="225"/>
        <v>136440</v>
      </c>
      <c r="BG171" s="19"/>
      <c r="BH171" s="20">
        <f>'ANS_RevData (EN)'!BD$110</f>
        <v>15048</v>
      </c>
      <c r="BI171" s="20">
        <f>'ANS_RevData (EN)'!BE$110</f>
        <v>15476</v>
      </c>
      <c r="BJ171" s="20">
        <f>'ANS_RevData (EN)'!BF$110</f>
        <v>15932</v>
      </c>
      <c r="BK171" s="20">
        <f>'ANS_RevData (EN)'!BG$110</f>
        <v>16388</v>
      </c>
      <c r="BL171" s="20">
        <f>'ANS_RevData (EN)'!BH$110</f>
        <v>16844</v>
      </c>
      <c r="BM171" s="20">
        <f>'ANS_RevData (EN)'!BI$110</f>
        <v>17328</v>
      </c>
      <c r="BN171" s="20">
        <f>'ANS_RevData (EN)'!BJ$110</f>
        <v>17813</v>
      </c>
      <c r="BO171" s="20">
        <f>'ANS_RevData (EN)'!BK$110</f>
        <v>18326</v>
      </c>
      <c r="BP171" s="20">
        <f>'ANS_RevData (EN)'!BL$110</f>
        <v>18839</v>
      </c>
      <c r="BQ171" s="20">
        <f>'ANS_RevData (EN)'!BM$110</f>
        <v>19380</v>
      </c>
      <c r="BR171" s="20">
        <f>'ANS_RevData (EN)'!BN$110</f>
        <v>19922</v>
      </c>
      <c r="BS171" s="20">
        <f>'ANS_RevData (EN)'!BO$110</f>
        <v>20492</v>
      </c>
      <c r="BT171" s="48">
        <f t="shared" si="226"/>
        <v>211788</v>
      </c>
    </row>
    <row r="172" spans="2:72" s="16" customFormat="1" ht="12.75" hidden="1" outlineLevel="3" x14ac:dyDescent="0.2">
      <c r="B172" s="17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9">
        <f t="shared" si="222"/>
        <v>0</v>
      </c>
      <c r="Q172" s="19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9">
        <f t="shared" si="223"/>
        <v>0</v>
      </c>
      <c r="AE172" s="19"/>
      <c r="AF172" s="18"/>
      <c r="AG172" s="18"/>
      <c r="AH172" s="18"/>
      <c r="AI172" s="18"/>
      <c r="AJ172" s="18"/>
      <c r="AK172" s="20"/>
      <c r="AL172" s="20"/>
      <c r="AM172" s="20"/>
      <c r="AN172" s="20"/>
      <c r="AO172" s="20"/>
      <c r="AP172" s="20"/>
      <c r="AQ172" s="20"/>
      <c r="AR172" s="48">
        <f t="shared" si="224"/>
        <v>0</v>
      </c>
      <c r="AS172" s="19"/>
      <c r="AT172" s="20"/>
      <c r="AU172" s="20"/>
      <c r="AV172" s="20"/>
      <c r="AW172" s="20"/>
      <c r="AX172" s="20"/>
      <c r="AY172" s="20"/>
      <c r="AZ172" s="20"/>
      <c r="BA172" s="20"/>
      <c r="BB172" s="20"/>
      <c r="BC172" s="20"/>
      <c r="BD172" s="20"/>
      <c r="BE172" s="20"/>
      <c r="BF172" s="48">
        <f t="shared" si="225"/>
        <v>0</v>
      </c>
      <c r="BG172" s="19"/>
      <c r="BH172" s="20"/>
      <c r="BI172" s="20"/>
      <c r="BJ172" s="20"/>
      <c r="BK172" s="20"/>
      <c r="BL172" s="20"/>
      <c r="BM172" s="20"/>
      <c r="BN172" s="20"/>
      <c r="BO172" s="20"/>
      <c r="BP172" s="20"/>
      <c r="BQ172" s="20"/>
      <c r="BR172" s="20"/>
      <c r="BS172" s="20"/>
      <c r="BT172" s="48">
        <f t="shared" si="226"/>
        <v>0</v>
      </c>
    </row>
    <row r="173" spans="2:72" s="16" customFormat="1" ht="12.75" hidden="1" outlineLevel="2" collapsed="1" x14ac:dyDescent="0.2">
      <c r="B173" s="17" t="s">
        <v>18</v>
      </c>
      <c r="D173" s="18">
        <f>'ANS_RevData (EN)'!D$126</f>
        <v>0</v>
      </c>
      <c r="E173" s="18">
        <f>'ANS_RevData (EN)'!E$126</f>
        <v>0</v>
      </c>
      <c r="F173" s="18">
        <f>'ANS_RevData (EN)'!F$126</f>
        <v>0</v>
      </c>
      <c r="G173" s="18">
        <f>'ANS_RevData (EN)'!G$126</f>
        <v>0</v>
      </c>
      <c r="H173" s="18">
        <f>'ANS_RevData (EN)'!H$126</f>
        <v>0</v>
      </c>
      <c r="I173" s="18">
        <f>'ANS_RevData (EN)'!I$126</f>
        <v>1</v>
      </c>
      <c r="J173" s="18">
        <f>'ANS_RevData (EN)'!J$126</f>
        <v>1</v>
      </c>
      <c r="K173" s="18">
        <f>'ANS_RevData (EN)'!K$126</f>
        <v>0</v>
      </c>
      <c r="L173" s="18">
        <f>'ANS_RevData (EN)'!L$126</f>
        <v>1</v>
      </c>
      <c r="M173" s="18">
        <f>'ANS_RevData (EN)'!M$126</f>
        <v>1</v>
      </c>
      <c r="N173" s="18">
        <f>'ANS_RevData (EN)'!N$126</f>
        <v>3</v>
      </c>
      <c r="O173" s="18">
        <f>'ANS_RevData (EN)'!O$126</f>
        <v>1</v>
      </c>
      <c r="P173" s="19">
        <f t="shared" si="222"/>
        <v>8</v>
      </c>
      <c r="Q173" s="19"/>
      <c r="R173" s="18">
        <f>'ANS_RevData (EN)'!P$126</f>
        <v>1</v>
      </c>
      <c r="S173" s="18">
        <f>'ANS_RevData (EN)'!Q$126</f>
        <v>1</v>
      </c>
      <c r="T173" s="18">
        <f>'ANS_RevData (EN)'!R$126</f>
        <v>0</v>
      </c>
      <c r="U173" s="18">
        <f>'ANS_RevData (EN)'!S$126</f>
        <v>0</v>
      </c>
      <c r="V173" s="18">
        <f>'ANS_RevData (EN)'!T$126</f>
        <v>1</v>
      </c>
      <c r="W173" s="18">
        <f>'ANS_RevData (EN)'!U$126</f>
        <v>0</v>
      </c>
      <c r="X173" s="18">
        <f>'ANS_RevData (EN)'!V$126</f>
        <v>0</v>
      </c>
      <c r="Y173" s="18">
        <f>'ANS_RevData (EN)'!W$126</f>
        <v>0</v>
      </c>
      <c r="Z173" s="18">
        <f>'ANS_RevData (EN)'!X$126</f>
        <v>3</v>
      </c>
      <c r="AA173" s="18">
        <f>'ANS_RevData (EN)'!Y$126</f>
        <v>8</v>
      </c>
      <c r="AB173" s="18">
        <f>'ANS_RevData (EN)'!Z$126</f>
        <v>9</v>
      </c>
      <c r="AC173" s="18">
        <f>'ANS_RevData (EN)'!AA$126</f>
        <v>6</v>
      </c>
      <c r="AD173" s="19">
        <f t="shared" si="223"/>
        <v>29</v>
      </c>
      <c r="AE173" s="19"/>
      <c r="AF173" s="18">
        <f>'ANS_RevData (EN)'!AF$126</f>
        <v>3</v>
      </c>
      <c r="AG173" s="18">
        <f>'ANS_RevData (EN)'!AG$126</f>
        <v>4</v>
      </c>
      <c r="AH173" s="18">
        <f>'ANS_RevData (EN)'!AH$126</f>
        <v>4</v>
      </c>
      <c r="AI173" s="18">
        <f>'ANS_RevData (EN)'!AI$126</f>
        <v>9</v>
      </c>
      <c r="AJ173" s="18">
        <f>'ANS_RevData (EN)'!AJ$126</f>
        <v>5</v>
      </c>
      <c r="AK173" s="20">
        <f>'ANS_RevData (EN)'!AK$126</f>
        <v>13</v>
      </c>
      <c r="AL173" s="20">
        <f>'ANS_RevData (EN)'!AL$126</f>
        <v>18</v>
      </c>
      <c r="AM173" s="20">
        <f>'ANS_RevData (EN)'!AM$126</f>
        <v>21</v>
      </c>
      <c r="AN173" s="20">
        <f>'ANS_RevData (EN)'!AN$126</f>
        <v>27</v>
      </c>
      <c r="AO173" s="20">
        <f>'ANS_RevData (EN)'!AO$126</f>
        <v>33</v>
      </c>
      <c r="AP173" s="20">
        <f>'ANS_RevData (EN)'!AP$126</f>
        <v>39</v>
      </c>
      <c r="AQ173" s="20">
        <f>'ANS_RevData (EN)'!AQ$126</f>
        <v>45</v>
      </c>
      <c r="AR173" s="48">
        <f t="shared" si="224"/>
        <v>221</v>
      </c>
      <c r="AS173" s="19"/>
      <c r="AT173" s="20">
        <f>'ANS_RevData (EN)'!AR$126</f>
        <v>54</v>
      </c>
      <c r="AU173" s="20">
        <f>'ANS_RevData (EN)'!AS$126</f>
        <v>66</v>
      </c>
      <c r="AV173" s="20">
        <f>'ANS_RevData (EN)'!AT$126</f>
        <v>78</v>
      </c>
      <c r="AW173" s="20">
        <f>'ANS_RevData (EN)'!AU$126</f>
        <v>96</v>
      </c>
      <c r="AX173" s="20">
        <f>'ANS_RevData (EN)'!AV$126</f>
        <v>114</v>
      </c>
      <c r="AY173" s="20">
        <f>'ANS_RevData (EN)'!AW$126</f>
        <v>135</v>
      </c>
      <c r="AZ173" s="20">
        <f>'ANS_RevData (EN)'!AX$126</f>
        <v>162</v>
      </c>
      <c r="BA173" s="20">
        <f>'ANS_RevData (EN)'!AY$126</f>
        <v>195</v>
      </c>
      <c r="BB173" s="20">
        <f>'ANS_RevData (EN)'!AZ$126</f>
        <v>231</v>
      </c>
      <c r="BC173" s="20">
        <f>'ANS_RevData (EN)'!BA$126</f>
        <v>279</v>
      </c>
      <c r="BD173" s="20">
        <f>'ANS_RevData (EN)'!BB$126</f>
        <v>336</v>
      </c>
      <c r="BE173" s="20">
        <f>'ANS_RevData (EN)'!BC$126</f>
        <v>402</v>
      </c>
      <c r="BF173" s="48">
        <f t="shared" si="225"/>
        <v>2148</v>
      </c>
      <c r="BG173" s="19"/>
      <c r="BH173" s="20">
        <f>'ANS_RevData (EN)'!BD$126</f>
        <v>483</v>
      </c>
      <c r="BI173" s="20">
        <f>'ANS_RevData (EN)'!BE$126</f>
        <v>582</v>
      </c>
      <c r="BJ173" s="20">
        <f>'ANS_RevData (EN)'!BF$126</f>
        <v>696</v>
      </c>
      <c r="BK173" s="20">
        <f>'ANS_RevData (EN)'!BG$126</f>
        <v>837</v>
      </c>
      <c r="BL173" s="20">
        <f>'ANS_RevData (EN)'!BH$126</f>
        <v>1005</v>
      </c>
      <c r="BM173" s="20">
        <f>'ANS_RevData (EN)'!BI$126</f>
        <v>1203</v>
      </c>
      <c r="BN173" s="20">
        <f>'ANS_RevData (EN)'!BJ$126</f>
        <v>1266</v>
      </c>
      <c r="BO173" s="20">
        <f>'ANS_RevData (EN)'!BK$126</f>
        <v>1302</v>
      </c>
      <c r="BP173" s="20">
        <f>'ANS_RevData (EN)'!BL$126</f>
        <v>1339</v>
      </c>
      <c r="BQ173" s="20">
        <f>'ANS_RevData (EN)'!BM$126</f>
        <v>1377</v>
      </c>
      <c r="BR173" s="20">
        <f>'ANS_RevData (EN)'!BN$126</f>
        <v>1415</v>
      </c>
      <c r="BS173" s="20">
        <f>'ANS_RevData (EN)'!BO$126</f>
        <v>1456</v>
      </c>
      <c r="BT173" s="48">
        <f t="shared" si="226"/>
        <v>12961</v>
      </c>
    </row>
    <row r="174" spans="2:72" hidden="1" outlineLevel="1" collapsed="1" x14ac:dyDescent="0.25">
      <c r="B174" s="11" t="s">
        <v>37</v>
      </c>
      <c r="D174" s="12">
        <f>'ANS_RevData (EN)'!D$142</f>
        <v>321</v>
      </c>
      <c r="E174" s="12">
        <f>'ANS_RevData (EN)'!E$142</f>
        <v>332</v>
      </c>
      <c r="F174" s="12">
        <f>'ANS_RevData (EN)'!F$142</f>
        <v>530</v>
      </c>
      <c r="G174" s="12">
        <f>'ANS_RevData (EN)'!G$142</f>
        <v>791</v>
      </c>
      <c r="H174" s="12">
        <f>'ANS_RevData (EN)'!H$142</f>
        <v>922</v>
      </c>
      <c r="I174" s="12">
        <f>'ANS_RevData (EN)'!I$142</f>
        <v>890</v>
      </c>
      <c r="J174" s="12">
        <f>'ANS_RevData (EN)'!J$142</f>
        <v>1481</v>
      </c>
      <c r="K174" s="12">
        <f>'ANS_RevData (EN)'!K$142</f>
        <v>1567</v>
      </c>
      <c r="L174" s="12">
        <f>'ANS_RevData (EN)'!L$142</f>
        <v>1469</v>
      </c>
      <c r="M174" s="12">
        <f>'ANS_RevData (EN)'!M$142</f>
        <v>1665</v>
      </c>
      <c r="N174" s="12">
        <f>'ANS_RevData (EN)'!N$142</f>
        <v>1876</v>
      </c>
      <c r="O174" s="12">
        <f>'ANS_RevData (EN)'!O$142</f>
        <v>1700</v>
      </c>
      <c r="P174" s="13">
        <f t="shared" si="222"/>
        <v>13544</v>
      </c>
      <c r="Q174" s="13"/>
      <c r="R174" s="12">
        <f>'ANS_RevData (EN)'!P$142</f>
        <v>2365</v>
      </c>
      <c r="S174" s="12">
        <f>'ANS_RevData (EN)'!Q$142</f>
        <v>2537</v>
      </c>
      <c r="T174" s="12">
        <f>'ANS_RevData (EN)'!R$142</f>
        <v>2355</v>
      </c>
      <c r="U174" s="12">
        <f>'ANS_RevData (EN)'!S$142</f>
        <v>2310</v>
      </c>
      <c r="V174" s="12">
        <f>'ANS_RevData (EN)'!T$142</f>
        <v>2222</v>
      </c>
      <c r="W174" s="12">
        <f>'ANS_RevData (EN)'!U$142</f>
        <v>2330</v>
      </c>
      <c r="X174" s="12">
        <f>'ANS_RevData (EN)'!V$142</f>
        <v>2833</v>
      </c>
      <c r="Y174" s="12">
        <f>'ANS_RevData (EN)'!W$142</f>
        <v>2522</v>
      </c>
      <c r="Z174" s="12">
        <f>'ANS_RevData (EN)'!X$142</f>
        <v>2683</v>
      </c>
      <c r="AA174" s="12">
        <f>'ANS_RevData (EN)'!Y$142</f>
        <v>2529</v>
      </c>
      <c r="AB174" s="12">
        <f>'ANS_RevData (EN)'!Z$142</f>
        <v>2406</v>
      </c>
      <c r="AC174" s="12">
        <f>'ANS_RevData (EN)'!AA$142</f>
        <v>2265</v>
      </c>
      <c r="AD174" s="13">
        <f t="shared" si="223"/>
        <v>29357</v>
      </c>
      <c r="AE174" s="13"/>
      <c r="AF174" s="12">
        <f>'ANS_RevData (EN)'!AF$142</f>
        <v>2218</v>
      </c>
      <c r="AG174" s="12">
        <f>'ANS_RevData (EN)'!AG$142</f>
        <v>2327</v>
      </c>
      <c r="AH174" s="12">
        <f>'ANS_RevData (EN)'!AH$142</f>
        <v>2472</v>
      </c>
      <c r="AI174" s="12">
        <f>'ANS_RevData (EN)'!AI$142</f>
        <v>2119</v>
      </c>
      <c r="AJ174" s="12">
        <f>'ANS_RevData (EN)'!AJ$142</f>
        <v>1546</v>
      </c>
      <c r="AK174" s="14">
        <f>'ANS_RevData (EN)'!AK$142</f>
        <v>3105</v>
      </c>
      <c r="AL174" s="14">
        <f>'ANS_RevData (EN)'!AL$142</f>
        <v>3650</v>
      </c>
      <c r="AM174" s="14">
        <f>'ANS_RevData (EN)'!AM$142</f>
        <v>3725</v>
      </c>
      <c r="AN174" s="14">
        <f>'ANS_RevData (EN)'!AN$142</f>
        <v>3800</v>
      </c>
      <c r="AO174" s="14">
        <f>'ANS_RevData (EN)'!AO$142</f>
        <v>3875</v>
      </c>
      <c r="AP174" s="14">
        <f>'ANS_RevData (EN)'!AP$142</f>
        <v>3925</v>
      </c>
      <c r="AQ174" s="14">
        <f>'ANS_RevData (EN)'!AQ$142</f>
        <v>4000</v>
      </c>
      <c r="AR174" s="47">
        <f t="shared" si="224"/>
        <v>36762</v>
      </c>
      <c r="AS174" s="13"/>
      <c r="AT174" s="14">
        <f>'ANS_RevData (EN)'!AR$142</f>
        <v>4075</v>
      </c>
      <c r="AU174" s="14">
        <f>'ANS_RevData (EN)'!AS$142</f>
        <v>4150</v>
      </c>
      <c r="AV174" s="14">
        <f>'ANS_RevData (EN)'!AT$142</f>
        <v>4250</v>
      </c>
      <c r="AW174" s="14">
        <f>'ANS_RevData (EN)'!AU$142</f>
        <v>4325</v>
      </c>
      <c r="AX174" s="14">
        <f>'ANS_RevData (EN)'!AV$142</f>
        <v>4425</v>
      </c>
      <c r="AY174" s="14">
        <f>'ANS_RevData (EN)'!AW$142</f>
        <v>4525</v>
      </c>
      <c r="AZ174" s="14">
        <f>'ANS_RevData (EN)'!AX$142</f>
        <v>4625</v>
      </c>
      <c r="BA174" s="14">
        <f>'ANS_RevData (EN)'!AY$142</f>
        <v>4725</v>
      </c>
      <c r="BB174" s="14">
        <f>'ANS_RevData (EN)'!AZ$142</f>
        <v>4800</v>
      </c>
      <c r="BC174" s="14">
        <f>'ANS_RevData (EN)'!BA$142</f>
        <v>4900</v>
      </c>
      <c r="BD174" s="14">
        <f>'ANS_RevData (EN)'!BB$142</f>
        <v>5000</v>
      </c>
      <c r="BE174" s="14">
        <f>'ANS_RevData (EN)'!BC$142</f>
        <v>5100</v>
      </c>
      <c r="BF174" s="47">
        <f t="shared" si="225"/>
        <v>54900</v>
      </c>
      <c r="BG174" s="13"/>
      <c r="BH174" s="14">
        <f>'ANS_RevData (EN)'!BD$142</f>
        <v>5175</v>
      </c>
      <c r="BI174" s="14">
        <f>'ANS_RevData (EN)'!BE$142</f>
        <v>5275</v>
      </c>
      <c r="BJ174" s="14">
        <f>'ANS_RevData (EN)'!BF$142</f>
        <v>5375</v>
      </c>
      <c r="BK174" s="14">
        <f>'ANS_RevData (EN)'!BG$142</f>
        <v>5500</v>
      </c>
      <c r="BL174" s="14">
        <f>'ANS_RevData (EN)'!BH$142</f>
        <v>5600</v>
      </c>
      <c r="BM174" s="14">
        <f>'ANS_RevData (EN)'!BI$142</f>
        <v>5725</v>
      </c>
      <c r="BN174" s="14">
        <f>'ANS_RevData (EN)'!BJ$142</f>
        <v>5850</v>
      </c>
      <c r="BO174" s="14">
        <f>'ANS_RevData (EN)'!BK$142</f>
        <v>5950</v>
      </c>
      <c r="BP174" s="14">
        <f>'ANS_RevData (EN)'!BL$142</f>
        <v>6075</v>
      </c>
      <c r="BQ174" s="14">
        <f>'ANS_RevData (EN)'!BM$142</f>
        <v>6200</v>
      </c>
      <c r="BR174" s="14">
        <f>'ANS_RevData (EN)'!BN$142</f>
        <v>6325</v>
      </c>
      <c r="BS174" s="14">
        <f>'ANS_RevData (EN)'!BO$142</f>
        <v>6425</v>
      </c>
      <c r="BT174" s="47">
        <f t="shared" si="226"/>
        <v>69475</v>
      </c>
    </row>
    <row r="175" spans="2:72" hidden="1" outlineLevel="1" x14ac:dyDescent="0.25">
      <c r="B175" s="11" t="s">
        <v>38</v>
      </c>
      <c r="D175" s="12">
        <f>'ANS_RevData (EN)'!D$14</f>
        <v>62</v>
      </c>
      <c r="E175" s="12">
        <f>'ANS_RevData (EN)'!E$14</f>
        <v>51</v>
      </c>
      <c r="F175" s="12">
        <f>'ANS_RevData (EN)'!F$14</f>
        <v>88</v>
      </c>
      <c r="G175" s="12">
        <f>'ANS_RevData (EN)'!G$14</f>
        <v>68</v>
      </c>
      <c r="H175" s="12">
        <f>'ANS_RevData (EN)'!H$14</f>
        <v>94</v>
      </c>
      <c r="I175" s="12">
        <f>'ANS_RevData (EN)'!I$14</f>
        <v>134</v>
      </c>
      <c r="J175" s="12">
        <f>'ANS_RevData (EN)'!J$14</f>
        <v>135</v>
      </c>
      <c r="K175" s="12">
        <f>'ANS_RevData (EN)'!K$14</f>
        <v>88</v>
      </c>
      <c r="L175" s="12">
        <f>'ANS_RevData (EN)'!L$14</f>
        <v>114</v>
      </c>
      <c r="M175" s="12">
        <f>'ANS_RevData (EN)'!M$14</f>
        <v>172</v>
      </c>
      <c r="N175" s="12">
        <f>'ANS_RevData (EN)'!N$14</f>
        <v>209</v>
      </c>
      <c r="O175" s="12">
        <f>'ANS_RevData (EN)'!O$14</f>
        <v>172</v>
      </c>
      <c r="P175" s="13">
        <f t="shared" si="222"/>
        <v>1387</v>
      </c>
      <c r="Q175" s="13"/>
      <c r="R175" s="12">
        <f>'ANS_RevData (EN)'!P$14</f>
        <v>137</v>
      </c>
      <c r="S175" s="12">
        <f>'ANS_RevData (EN)'!Q$14</f>
        <v>134</v>
      </c>
      <c r="T175" s="12">
        <f>'ANS_RevData (EN)'!R$14</f>
        <v>142</v>
      </c>
      <c r="U175" s="12">
        <f>'ANS_RevData (EN)'!S$14</f>
        <v>158</v>
      </c>
      <c r="V175" s="12">
        <f>'ANS_RevData (EN)'!T$14</f>
        <v>246</v>
      </c>
      <c r="W175" s="12">
        <f>'ANS_RevData (EN)'!U$14</f>
        <v>189</v>
      </c>
      <c r="X175" s="12">
        <f>'ANS_RevData (EN)'!V$14</f>
        <v>223</v>
      </c>
      <c r="Y175" s="12">
        <f>'ANS_RevData (EN)'!W$14</f>
        <v>201</v>
      </c>
      <c r="Z175" s="12">
        <f>'ANS_RevData (EN)'!X$14</f>
        <v>229</v>
      </c>
      <c r="AA175" s="12">
        <f>'ANS_RevData (EN)'!Y$14</f>
        <v>222</v>
      </c>
      <c r="AB175" s="12">
        <f>'ANS_RevData (EN)'!Z$14</f>
        <v>224</v>
      </c>
      <c r="AC175" s="12">
        <f>'ANS_RevData (EN)'!AA$14</f>
        <v>208</v>
      </c>
      <c r="AD175" s="13">
        <f t="shared" si="223"/>
        <v>2313</v>
      </c>
      <c r="AE175" s="13"/>
      <c r="AF175" s="12">
        <f>'ANS_RevData (EN)'!AF$14</f>
        <v>144</v>
      </c>
      <c r="AG175" s="12">
        <f>'ANS_RevData (EN)'!AG$14</f>
        <v>129</v>
      </c>
      <c r="AH175" s="12">
        <f>'ANS_RevData (EN)'!AH$14</f>
        <v>190</v>
      </c>
      <c r="AI175" s="12">
        <f>'ANS_RevData (EN)'!AI$14</f>
        <v>141</v>
      </c>
      <c r="AJ175" s="12">
        <f>'ANS_RevData (EN)'!AJ$14</f>
        <v>114</v>
      </c>
      <c r="AK175" s="14">
        <f>'ANS_RevData (EN)'!AK$14</f>
        <v>179</v>
      </c>
      <c r="AL175" s="14">
        <f>'ANS_RevData (EN)'!AL$14</f>
        <v>192</v>
      </c>
      <c r="AM175" s="14">
        <f>'ANS_RevData (EN)'!AM$14</f>
        <v>204</v>
      </c>
      <c r="AN175" s="14">
        <f>'ANS_RevData (EN)'!AN$14</f>
        <v>217</v>
      </c>
      <c r="AO175" s="14">
        <f>'ANS_RevData (EN)'!AO$14</f>
        <v>235</v>
      </c>
      <c r="AP175" s="14">
        <f>'ANS_RevData (EN)'!AP$14</f>
        <v>254</v>
      </c>
      <c r="AQ175" s="14">
        <f>'ANS_RevData (EN)'!AQ$14</f>
        <v>272</v>
      </c>
      <c r="AR175" s="47">
        <f t="shared" si="224"/>
        <v>2271</v>
      </c>
      <c r="AS175" s="13"/>
      <c r="AT175" s="14">
        <f>'ANS_RevData (EN)'!AR$14</f>
        <v>291</v>
      </c>
      <c r="AU175" s="14">
        <f>'ANS_RevData (EN)'!AS$14</f>
        <v>303</v>
      </c>
      <c r="AV175" s="14">
        <f>'ANS_RevData (EN)'!AT$14</f>
        <v>328</v>
      </c>
      <c r="AW175" s="14">
        <f>'ANS_RevData (EN)'!AU$14</f>
        <v>353</v>
      </c>
      <c r="AX175" s="14">
        <f>'ANS_RevData (EN)'!AV$14</f>
        <v>377</v>
      </c>
      <c r="AY175" s="14">
        <f>'ANS_RevData (EN)'!AW$14</f>
        <v>402</v>
      </c>
      <c r="AZ175" s="14">
        <f>'ANS_RevData (EN)'!AX$14</f>
        <v>433</v>
      </c>
      <c r="BA175" s="14">
        <f>'ANS_RevData (EN)'!AY$14</f>
        <v>464</v>
      </c>
      <c r="BB175" s="14">
        <f>'ANS_RevData (EN)'!AZ$14</f>
        <v>495</v>
      </c>
      <c r="BC175" s="14">
        <f>'ANS_RevData (EN)'!BA$14</f>
        <v>532</v>
      </c>
      <c r="BD175" s="14">
        <f>'ANS_RevData (EN)'!BB$14</f>
        <v>569</v>
      </c>
      <c r="BE175" s="14">
        <f>'ANS_RevData (EN)'!BC$14</f>
        <v>612</v>
      </c>
      <c r="BF175" s="47">
        <f t="shared" si="225"/>
        <v>5159</v>
      </c>
      <c r="BG175" s="13"/>
      <c r="BH175" s="14">
        <f>'ANS_RevData (EN)'!BD$14</f>
        <v>650</v>
      </c>
      <c r="BI175" s="14">
        <f>'ANS_RevData (EN)'!BE$14</f>
        <v>693</v>
      </c>
      <c r="BJ175" s="14">
        <f>'ANS_RevData (EN)'!BF$14</f>
        <v>749</v>
      </c>
      <c r="BK175" s="14">
        <f>'ANS_RevData (EN)'!BG$14</f>
        <v>798</v>
      </c>
      <c r="BL175" s="14">
        <f>'ANS_RevData (EN)'!BH$14</f>
        <v>854</v>
      </c>
      <c r="BM175" s="14">
        <f>'ANS_RevData (EN)'!BI$14</f>
        <v>909</v>
      </c>
      <c r="BN175" s="14">
        <f>'ANS_RevData (EN)'!BJ$14</f>
        <v>977</v>
      </c>
      <c r="BO175" s="14">
        <f>'ANS_RevData (EN)'!BK$14</f>
        <v>1046</v>
      </c>
      <c r="BP175" s="14">
        <f>'ANS_RevData (EN)'!BL$14</f>
        <v>1120</v>
      </c>
      <c r="BQ175" s="14">
        <f>'ANS_RevData (EN)'!BM$14</f>
        <v>1194</v>
      </c>
      <c r="BR175" s="14">
        <f>'ANS_RevData (EN)'!BN$14</f>
        <v>1274</v>
      </c>
      <c r="BS175" s="14">
        <f>'ANS_RevData (EN)'!BO$14</f>
        <v>1367</v>
      </c>
      <c r="BT175" s="47">
        <f t="shared" si="226"/>
        <v>11631</v>
      </c>
    </row>
    <row r="176" spans="2:72" hidden="1" outlineLevel="1" x14ac:dyDescent="0.25">
      <c r="P176" s="1"/>
      <c r="Q176" s="1"/>
      <c r="AD176" s="1"/>
      <c r="AE176" s="1"/>
      <c r="AR176" s="49"/>
      <c r="AS176" s="1"/>
      <c r="BF176" s="49"/>
      <c r="BG176" s="1"/>
      <c r="BT176" s="49"/>
    </row>
    <row r="177" spans="2:72" hidden="1" outlineLevel="1" x14ac:dyDescent="0.25">
      <c r="B177" s="6" t="s">
        <v>55</v>
      </c>
      <c r="D177" s="7">
        <f t="shared" ref="D177:P177" si="227">SUBTOTAL(9,D178:D186)</f>
        <v>1038</v>
      </c>
      <c r="E177" s="7">
        <f t="shared" si="227"/>
        <v>1372</v>
      </c>
      <c r="F177" s="7">
        <f t="shared" si="227"/>
        <v>2375</v>
      </c>
      <c r="G177" s="7">
        <f t="shared" si="227"/>
        <v>3264</v>
      </c>
      <c r="H177" s="7">
        <f t="shared" si="227"/>
        <v>4962</v>
      </c>
      <c r="I177" s="7">
        <f t="shared" si="227"/>
        <v>5832</v>
      </c>
      <c r="J177" s="7">
        <f t="shared" si="227"/>
        <v>6816</v>
      </c>
      <c r="K177" s="7">
        <f t="shared" si="227"/>
        <v>6216</v>
      </c>
      <c r="L177" s="7">
        <f t="shared" si="227"/>
        <v>6070</v>
      </c>
      <c r="M177" s="7">
        <f t="shared" si="227"/>
        <v>7217</v>
      </c>
      <c r="N177" s="7">
        <f t="shared" si="227"/>
        <v>6889</v>
      </c>
      <c r="O177" s="7">
        <f t="shared" si="227"/>
        <v>7475</v>
      </c>
      <c r="P177" s="8">
        <f t="shared" si="227"/>
        <v>59526</v>
      </c>
      <c r="Q177" s="8"/>
      <c r="R177" s="7">
        <f t="shared" ref="R177:AD177" si="228">SUBTOTAL(9,R178:R186)</f>
        <v>9055</v>
      </c>
      <c r="S177" s="7">
        <f t="shared" si="228"/>
        <v>9486</v>
      </c>
      <c r="T177" s="7">
        <f t="shared" si="228"/>
        <v>9601</v>
      </c>
      <c r="U177" s="7">
        <f t="shared" si="228"/>
        <v>8805</v>
      </c>
      <c r="V177" s="7">
        <f t="shared" si="228"/>
        <v>10260</v>
      </c>
      <c r="W177" s="7">
        <f t="shared" si="228"/>
        <v>9789</v>
      </c>
      <c r="X177" s="7">
        <f t="shared" si="228"/>
        <v>10881</v>
      </c>
      <c r="Y177" s="7">
        <f t="shared" si="228"/>
        <v>13116</v>
      </c>
      <c r="Z177" s="7">
        <f t="shared" si="228"/>
        <v>15309</v>
      </c>
      <c r="AA177" s="7">
        <f t="shared" si="228"/>
        <v>15303</v>
      </c>
      <c r="AB177" s="7">
        <f t="shared" si="228"/>
        <v>14554</v>
      </c>
      <c r="AC177" s="7">
        <f t="shared" si="228"/>
        <v>17269</v>
      </c>
      <c r="AD177" s="8">
        <f t="shared" si="228"/>
        <v>143428</v>
      </c>
      <c r="AE177" s="8"/>
      <c r="AF177" s="7">
        <f t="shared" ref="AF177:AR177" si="229">SUBTOTAL(9,AF178:AF186)</f>
        <v>20072</v>
      </c>
      <c r="AG177" s="7">
        <f t="shared" si="229"/>
        <v>21823</v>
      </c>
      <c r="AH177" s="7">
        <f t="shared" si="229"/>
        <v>28233</v>
      </c>
      <c r="AI177" s="7">
        <f t="shared" si="229"/>
        <v>23001</v>
      </c>
      <c r="AJ177" s="7">
        <f t="shared" si="229"/>
        <v>15768</v>
      </c>
      <c r="AK177" s="9">
        <f t="shared" si="229"/>
        <v>31637</v>
      </c>
      <c r="AL177" s="9">
        <f t="shared" si="229"/>
        <v>39342</v>
      </c>
      <c r="AM177" s="9">
        <f t="shared" si="229"/>
        <v>41746</v>
      </c>
      <c r="AN177" s="9">
        <f t="shared" si="229"/>
        <v>44327</v>
      </c>
      <c r="AO177" s="9">
        <f t="shared" si="229"/>
        <v>47319</v>
      </c>
      <c r="AP177" s="9">
        <f t="shared" si="229"/>
        <v>50456</v>
      </c>
      <c r="AQ177" s="9">
        <f t="shared" si="229"/>
        <v>54049</v>
      </c>
      <c r="AR177" s="10">
        <f t="shared" si="229"/>
        <v>417773</v>
      </c>
      <c r="AS177" s="8"/>
      <c r="AT177" s="9">
        <f t="shared" ref="AT177:BF177" si="230">SUBTOTAL(9,AT178:AT186)</f>
        <v>57983</v>
      </c>
      <c r="AU177" s="9">
        <f t="shared" si="230"/>
        <v>62592</v>
      </c>
      <c r="AV177" s="9">
        <f t="shared" si="230"/>
        <v>67578</v>
      </c>
      <c r="AW177" s="9">
        <f t="shared" si="230"/>
        <v>71609</v>
      </c>
      <c r="AX177" s="9">
        <f t="shared" si="230"/>
        <v>75987</v>
      </c>
      <c r="AY177" s="9">
        <f t="shared" si="230"/>
        <v>80673</v>
      </c>
      <c r="AZ177" s="9">
        <f t="shared" si="230"/>
        <v>84851</v>
      </c>
      <c r="BA177" s="9">
        <f t="shared" si="230"/>
        <v>88736</v>
      </c>
      <c r="BB177" s="9">
        <f t="shared" si="230"/>
        <v>92977</v>
      </c>
      <c r="BC177" s="9">
        <f t="shared" si="230"/>
        <v>97333</v>
      </c>
      <c r="BD177" s="9">
        <f t="shared" si="230"/>
        <v>101962</v>
      </c>
      <c r="BE177" s="9">
        <f t="shared" si="230"/>
        <v>107157</v>
      </c>
      <c r="BF177" s="10">
        <f t="shared" si="230"/>
        <v>989438</v>
      </c>
      <c r="BG177" s="8"/>
      <c r="BH177" s="9">
        <f t="shared" ref="BH177:BT177" si="231">SUBTOTAL(9,BH178:BH186)</f>
        <v>112376</v>
      </c>
      <c r="BI177" s="9">
        <f t="shared" si="231"/>
        <v>117895</v>
      </c>
      <c r="BJ177" s="9">
        <f t="shared" si="231"/>
        <v>123831</v>
      </c>
      <c r="BK177" s="9">
        <f t="shared" si="231"/>
        <v>129915</v>
      </c>
      <c r="BL177" s="9">
        <f t="shared" si="231"/>
        <v>135927</v>
      </c>
      <c r="BM177" s="9">
        <f t="shared" si="231"/>
        <v>142303</v>
      </c>
      <c r="BN177" s="9">
        <f t="shared" si="231"/>
        <v>149029</v>
      </c>
      <c r="BO177" s="9">
        <f t="shared" si="231"/>
        <v>156017</v>
      </c>
      <c r="BP177" s="9">
        <f t="shared" si="231"/>
        <v>163417</v>
      </c>
      <c r="BQ177" s="9">
        <f t="shared" si="231"/>
        <v>171162</v>
      </c>
      <c r="BR177" s="9">
        <f t="shared" si="231"/>
        <v>179232</v>
      </c>
      <c r="BS177" s="9">
        <f t="shared" si="231"/>
        <v>187755</v>
      </c>
      <c r="BT177" s="10">
        <f t="shared" si="231"/>
        <v>1768859</v>
      </c>
    </row>
    <row r="178" spans="2:72" hidden="1" outlineLevel="1" x14ac:dyDescent="0.25">
      <c r="B178" s="11" t="s">
        <v>35</v>
      </c>
      <c r="D178" s="12">
        <f>SUM('ANS_RevData (PH)'!D$30,'ANS_RevData (PH)'!D$46)</f>
        <v>3</v>
      </c>
      <c r="E178" s="12">
        <f>SUM('ANS_RevData (PH)'!E$30,'ANS_RevData (PH)'!E$46)</f>
        <v>2</v>
      </c>
      <c r="F178" s="12">
        <f>SUM('ANS_RevData (PH)'!F$30,'ANS_RevData (PH)'!F$46)</f>
        <v>6</v>
      </c>
      <c r="G178" s="12">
        <f>SUM('ANS_RevData (PH)'!G$30,'ANS_RevData (PH)'!G$46)</f>
        <v>10</v>
      </c>
      <c r="H178" s="12">
        <f>SUM('ANS_RevData (PH)'!H$30,'ANS_RevData (PH)'!H$46)</f>
        <v>11</v>
      </c>
      <c r="I178" s="12">
        <f>SUM('ANS_RevData (PH)'!I$30,'ANS_RevData (PH)'!I$46)</f>
        <v>19</v>
      </c>
      <c r="J178" s="12">
        <f>SUM('ANS_RevData (PH)'!J$30,'ANS_RevData (PH)'!J$46)</f>
        <v>26</v>
      </c>
      <c r="K178" s="12">
        <f>SUM('ANS_RevData (PH)'!K$30,'ANS_RevData (PH)'!K$46)</f>
        <v>44</v>
      </c>
      <c r="L178" s="12">
        <f>SUM('ANS_RevData (PH)'!L$30,'ANS_RevData (PH)'!L$46)</f>
        <v>124</v>
      </c>
      <c r="M178" s="12">
        <f>SUM('ANS_RevData (PH)'!M$30,'ANS_RevData (PH)'!M$46)</f>
        <v>180</v>
      </c>
      <c r="N178" s="12">
        <f>SUM('ANS_RevData (PH)'!N$30,'ANS_RevData (PH)'!N$46)</f>
        <v>168</v>
      </c>
      <c r="O178" s="12">
        <f>SUM('ANS_RevData (PH)'!O$30,'ANS_RevData (PH)'!O$46)</f>
        <v>150</v>
      </c>
      <c r="P178" s="13">
        <f>SUM(D178:O178)</f>
        <v>743</v>
      </c>
      <c r="Q178" s="13"/>
      <c r="R178" s="12">
        <f>SUM('ANS_RevData (PH)'!P$30,'ANS_RevData (PH)'!P$46)</f>
        <v>131</v>
      </c>
      <c r="S178" s="12">
        <f>SUM('ANS_RevData (PH)'!Q$30,'ANS_RevData (PH)'!Q$46)</f>
        <v>309</v>
      </c>
      <c r="T178" s="12">
        <f>SUM('ANS_RevData (PH)'!R$30,'ANS_RevData (PH)'!R$46)</f>
        <v>463</v>
      </c>
      <c r="U178" s="12">
        <f>SUM('ANS_RevData (PH)'!S$30,'ANS_RevData (PH)'!S$46)</f>
        <v>507</v>
      </c>
      <c r="V178" s="12">
        <f>SUM('ANS_RevData (PH)'!T$30,'ANS_RevData (PH)'!T$46)</f>
        <v>457</v>
      </c>
      <c r="W178" s="12">
        <f>SUM('ANS_RevData (PH)'!U$30,'ANS_RevData (PH)'!U$46)</f>
        <v>593</v>
      </c>
      <c r="X178" s="12">
        <f>SUM('ANS_RevData (PH)'!V$30,'ANS_RevData (PH)'!V$46)</f>
        <v>818</v>
      </c>
      <c r="Y178" s="12">
        <f>SUM('ANS_RevData (PH)'!W$30,'ANS_RevData (PH)'!W$46)</f>
        <v>1064</v>
      </c>
      <c r="Z178" s="12">
        <f>SUM('ANS_RevData (PH)'!X$30,'ANS_RevData (PH)'!X$46)</f>
        <v>1401</v>
      </c>
      <c r="AA178" s="12">
        <f>SUM('ANS_RevData (PH)'!Y$30,'ANS_RevData (PH)'!Y$46)</f>
        <v>1623</v>
      </c>
      <c r="AB178" s="12">
        <f>SUM('ANS_RevData (PH)'!Z$30,'ANS_RevData (PH)'!Z$46)</f>
        <v>1463</v>
      </c>
      <c r="AC178" s="12">
        <f>SUM('ANS_RevData (PH)'!AA$30,'ANS_RevData (PH)'!AA$46)</f>
        <v>1506</v>
      </c>
      <c r="AD178" s="13">
        <f>SUM(R178:AC178)</f>
        <v>10335</v>
      </c>
      <c r="AE178" s="13"/>
      <c r="AF178" s="12">
        <f>SUM('ANS_RevData (PH)'!AF$30,'ANS_RevData (PH)'!AF$46)</f>
        <v>1055</v>
      </c>
      <c r="AG178" s="12">
        <f>SUM('ANS_RevData (PH)'!AG$30,'ANS_RevData (PH)'!AG$46)</f>
        <v>1400</v>
      </c>
      <c r="AH178" s="12">
        <f>SUM('ANS_RevData (PH)'!AH$30,'ANS_RevData (PH)'!AH$46)</f>
        <v>1473</v>
      </c>
      <c r="AI178" s="12">
        <f>SUM('ANS_RevData (PH)'!AI$30,'ANS_RevData (PH)'!AI$46)</f>
        <v>1349</v>
      </c>
      <c r="AJ178" s="12">
        <f>SUM('ANS_RevData (PH)'!AJ$30,'ANS_RevData (PH)'!AJ$46)</f>
        <v>1204</v>
      </c>
      <c r="AK178" s="14">
        <f>SUM('ANS_RevData (PH)'!AK$30,'ANS_RevData (PH)'!AK$46)</f>
        <v>3720</v>
      </c>
      <c r="AL178" s="14">
        <f>SUM('ANS_RevData (PH)'!AL$30,'ANS_RevData (PH)'!AL$46)</f>
        <v>5400</v>
      </c>
      <c r="AM178" s="14">
        <f>SUM('ANS_RevData (PH)'!AM$30,'ANS_RevData (PH)'!AM$46)</f>
        <v>6210</v>
      </c>
      <c r="AN178" s="14">
        <f>SUM('ANS_RevData (PH)'!AN$30,'ANS_RevData (PH)'!AN$46)</f>
        <v>7170</v>
      </c>
      <c r="AO178" s="14">
        <f>SUM('ANS_RevData (PH)'!AO$30,'ANS_RevData (PH)'!AO$46)</f>
        <v>8250</v>
      </c>
      <c r="AP178" s="14">
        <f>SUM('ANS_RevData (PH)'!AP$30,'ANS_RevData (PH)'!AP$46)</f>
        <v>9480</v>
      </c>
      <c r="AQ178" s="14">
        <f>SUM('ANS_RevData (PH)'!AQ$30,'ANS_RevData (PH)'!AQ$46)</f>
        <v>10920</v>
      </c>
      <c r="AR178" s="47">
        <f>SUM(AF178:AQ178)</f>
        <v>57631</v>
      </c>
      <c r="AS178" s="13"/>
      <c r="AT178" s="14">
        <f>SUM('ANS_RevData (PH)'!AR$30,'ANS_RevData (PH)'!AR$46)</f>
        <v>12570</v>
      </c>
      <c r="AU178" s="14">
        <f>SUM('ANS_RevData (PH)'!AS$30,'ANS_RevData (PH)'!AS$46)</f>
        <v>14460</v>
      </c>
      <c r="AV178" s="14">
        <f>SUM('ANS_RevData (PH)'!AT$30,'ANS_RevData (PH)'!AT$46)</f>
        <v>16590</v>
      </c>
      <c r="AW178" s="14">
        <f>SUM('ANS_RevData (PH)'!AU$30,'ANS_RevData (PH)'!AU$46)</f>
        <v>17678</v>
      </c>
      <c r="AX178" s="14">
        <f>SUM('ANS_RevData (PH)'!AV$30,'ANS_RevData (PH)'!AV$46)</f>
        <v>18691</v>
      </c>
      <c r="AY178" s="14">
        <f>SUM('ANS_RevData (PH)'!AW$30,'ANS_RevData (PH)'!AW$46)</f>
        <v>19764</v>
      </c>
      <c r="AZ178" s="14">
        <f>SUM('ANS_RevData (PH)'!AX$30,'ANS_RevData (PH)'!AX$46)</f>
        <v>20898</v>
      </c>
      <c r="BA178" s="14">
        <f>SUM('ANS_RevData (PH)'!AY$30,'ANS_RevData (PH)'!AY$46)</f>
        <v>22093</v>
      </c>
      <c r="BB178" s="14">
        <f>SUM('ANS_RevData (PH)'!AZ$30,'ANS_RevData (PH)'!AZ$46)</f>
        <v>23348</v>
      </c>
      <c r="BC178" s="14">
        <f>SUM('ANS_RevData (PH)'!BA$30,'ANS_RevData (PH)'!BA$46)</f>
        <v>24685</v>
      </c>
      <c r="BD178" s="14">
        <f>SUM('ANS_RevData (PH)'!BB$30,'ANS_RevData (PH)'!BB$46)</f>
        <v>26102</v>
      </c>
      <c r="BE178" s="14">
        <f>SUM('ANS_RevData (PH)'!BC$30,'ANS_RevData (PH)'!BC$46)</f>
        <v>27601</v>
      </c>
      <c r="BF178" s="47">
        <f>SUM(AT178:BE178)</f>
        <v>244480</v>
      </c>
      <c r="BG178" s="13"/>
      <c r="BH178" s="14">
        <f>SUM('ANS_RevData (PH)'!BD$30,'ANS_RevData (PH)'!BD$46)</f>
        <v>29180</v>
      </c>
      <c r="BI178" s="14">
        <f>SUM('ANS_RevData (PH)'!BE$30,'ANS_RevData (PH)'!BE$46)</f>
        <v>30841</v>
      </c>
      <c r="BJ178" s="14">
        <f>SUM('ANS_RevData (PH)'!BF$30,'ANS_RevData (PH)'!BF$46)</f>
        <v>32603</v>
      </c>
      <c r="BK178" s="14">
        <f>SUM('ANS_RevData (PH)'!BG$30,'ANS_RevData (PH)'!BG$46)</f>
        <v>34466</v>
      </c>
      <c r="BL178" s="14">
        <f>SUM('ANS_RevData (PH)'!BH$30,'ANS_RevData (PH)'!BH$46)</f>
        <v>36430</v>
      </c>
      <c r="BM178" s="14">
        <f>SUM('ANS_RevData (PH)'!BI$30,'ANS_RevData (PH)'!BI$46)</f>
        <v>38516</v>
      </c>
      <c r="BN178" s="14">
        <f>SUM('ANS_RevData (PH)'!BJ$30,'ANS_RevData (PH)'!BJ$46)</f>
        <v>40723</v>
      </c>
      <c r="BO178" s="14">
        <f>SUM('ANS_RevData (PH)'!BK$30,'ANS_RevData (PH)'!BK$46)</f>
        <v>43052</v>
      </c>
      <c r="BP178" s="14">
        <f>SUM('ANS_RevData (PH)'!BL$30,'ANS_RevData (PH)'!BL$46)</f>
        <v>45522</v>
      </c>
      <c r="BQ178" s="14">
        <f>SUM('ANS_RevData (PH)'!BM$30,'ANS_RevData (PH)'!BM$46)</f>
        <v>48134</v>
      </c>
      <c r="BR178" s="14">
        <f>SUM('ANS_RevData (PH)'!BN$30,'ANS_RevData (PH)'!BN$46)</f>
        <v>50888</v>
      </c>
      <c r="BS178" s="14">
        <f>SUM('ANS_RevData (PH)'!BO$30,'ANS_RevData (PH)'!BO$46)</f>
        <v>53804</v>
      </c>
      <c r="BT178" s="47">
        <f>SUM(BH178:BS178)</f>
        <v>484159</v>
      </c>
    </row>
    <row r="179" spans="2:72" hidden="1" outlineLevel="1" x14ac:dyDescent="0.25">
      <c r="B179" s="11" t="s">
        <v>36</v>
      </c>
      <c r="D179" s="12">
        <f t="shared" ref="D179:P179" si="232">SUBTOTAL(9,D180:D184)</f>
        <v>798</v>
      </c>
      <c r="E179" s="12">
        <f t="shared" si="232"/>
        <v>983</v>
      </c>
      <c r="F179" s="12">
        <f t="shared" si="232"/>
        <v>1718</v>
      </c>
      <c r="G179" s="12">
        <f t="shared" si="232"/>
        <v>2488</v>
      </c>
      <c r="H179" s="12">
        <f t="shared" si="232"/>
        <v>3691</v>
      </c>
      <c r="I179" s="12">
        <f t="shared" si="232"/>
        <v>4368</v>
      </c>
      <c r="J179" s="12">
        <f t="shared" si="232"/>
        <v>4975</v>
      </c>
      <c r="K179" s="12">
        <f t="shared" si="232"/>
        <v>4294</v>
      </c>
      <c r="L179" s="12">
        <f t="shared" si="232"/>
        <v>4186</v>
      </c>
      <c r="M179" s="12">
        <f t="shared" si="232"/>
        <v>5263</v>
      </c>
      <c r="N179" s="12">
        <f t="shared" si="232"/>
        <v>4801</v>
      </c>
      <c r="O179" s="12">
        <f t="shared" si="232"/>
        <v>5397</v>
      </c>
      <c r="P179" s="13">
        <f t="shared" si="232"/>
        <v>42962</v>
      </c>
      <c r="Q179" s="13"/>
      <c r="R179" s="12">
        <f t="shared" ref="R179:AD179" si="233">SUBTOTAL(9,R180:R184)</f>
        <v>5945</v>
      </c>
      <c r="S179" s="12">
        <f t="shared" si="233"/>
        <v>6196</v>
      </c>
      <c r="T179" s="12">
        <f t="shared" si="233"/>
        <v>6161</v>
      </c>
      <c r="U179" s="12">
        <f t="shared" si="233"/>
        <v>5394</v>
      </c>
      <c r="V179" s="12">
        <f t="shared" si="233"/>
        <v>6546</v>
      </c>
      <c r="W179" s="12">
        <f t="shared" si="233"/>
        <v>6153</v>
      </c>
      <c r="X179" s="12">
        <f t="shared" si="233"/>
        <v>6264</v>
      </c>
      <c r="Y179" s="12">
        <f t="shared" si="233"/>
        <v>7826</v>
      </c>
      <c r="Z179" s="12">
        <f t="shared" si="233"/>
        <v>8228</v>
      </c>
      <c r="AA179" s="12">
        <f t="shared" si="233"/>
        <v>8163</v>
      </c>
      <c r="AB179" s="12">
        <f t="shared" si="233"/>
        <v>8272</v>
      </c>
      <c r="AC179" s="12">
        <f t="shared" si="233"/>
        <v>11003</v>
      </c>
      <c r="AD179" s="13">
        <f t="shared" si="233"/>
        <v>86151</v>
      </c>
      <c r="AE179" s="13"/>
      <c r="AF179" s="12">
        <f t="shared" ref="AF179:AR179" si="234">SUBTOTAL(9,AF180:AF184)</f>
        <v>14507</v>
      </c>
      <c r="AG179" s="12">
        <f t="shared" si="234"/>
        <v>15483</v>
      </c>
      <c r="AH179" s="12">
        <f t="shared" si="234"/>
        <v>21382</v>
      </c>
      <c r="AI179" s="12">
        <f t="shared" si="234"/>
        <v>16569</v>
      </c>
      <c r="AJ179" s="12">
        <f t="shared" si="234"/>
        <v>11239</v>
      </c>
      <c r="AK179" s="14">
        <f t="shared" si="234"/>
        <v>20407</v>
      </c>
      <c r="AL179" s="14">
        <f t="shared" si="234"/>
        <v>24574</v>
      </c>
      <c r="AM179" s="14">
        <f t="shared" si="234"/>
        <v>25880</v>
      </c>
      <c r="AN179" s="14">
        <f t="shared" si="234"/>
        <v>27214</v>
      </c>
      <c r="AO179" s="14">
        <f t="shared" si="234"/>
        <v>28808</v>
      </c>
      <c r="AP179" s="14">
        <f t="shared" si="234"/>
        <v>30398</v>
      </c>
      <c r="AQ179" s="14">
        <f t="shared" si="234"/>
        <v>32233</v>
      </c>
      <c r="AR179" s="47">
        <f t="shared" si="234"/>
        <v>268694</v>
      </c>
      <c r="AS179" s="13"/>
      <c r="AT179" s="14">
        <f t="shared" ref="AT179:BF179" si="235">SUBTOTAL(9,AT180:AT184)</f>
        <v>34194</v>
      </c>
      <c r="AU179" s="14">
        <f t="shared" si="235"/>
        <v>36559</v>
      </c>
      <c r="AV179" s="14">
        <f t="shared" si="235"/>
        <v>39068</v>
      </c>
      <c r="AW179" s="14">
        <f t="shared" si="235"/>
        <v>41657</v>
      </c>
      <c r="AX179" s="14">
        <f t="shared" si="235"/>
        <v>44639</v>
      </c>
      <c r="AY179" s="14">
        <f t="shared" si="235"/>
        <v>47862</v>
      </c>
      <c r="AZ179" s="14">
        <f t="shared" si="235"/>
        <v>50523</v>
      </c>
      <c r="BA179" s="14">
        <f t="shared" si="235"/>
        <v>52799</v>
      </c>
      <c r="BB179" s="14">
        <f t="shared" si="235"/>
        <v>55360</v>
      </c>
      <c r="BC179" s="14">
        <f t="shared" si="235"/>
        <v>57930</v>
      </c>
      <c r="BD179" s="14">
        <f t="shared" si="235"/>
        <v>60693</v>
      </c>
      <c r="BE179" s="14">
        <f t="shared" si="235"/>
        <v>63909</v>
      </c>
      <c r="BF179" s="47">
        <f t="shared" si="235"/>
        <v>585193</v>
      </c>
      <c r="BG179" s="13"/>
      <c r="BH179" s="14">
        <f t="shared" ref="BH179:BT179" si="236">SUBTOTAL(9,BH180:BH184)</f>
        <v>67064</v>
      </c>
      <c r="BI179" s="14">
        <f t="shared" si="236"/>
        <v>70407</v>
      </c>
      <c r="BJ179" s="14">
        <f t="shared" si="236"/>
        <v>74102</v>
      </c>
      <c r="BK179" s="14">
        <f t="shared" si="236"/>
        <v>77772</v>
      </c>
      <c r="BL179" s="14">
        <f t="shared" si="236"/>
        <v>81298</v>
      </c>
      <c r="BM179" s="14">
        <f t="shared" si="236"/>
        <v>85013</v>
      </c>
      <c r="BN179" s="14">
        <f t="shared" si="236"/>
        <v>88951</v>
      </c>
      <c r="BO179" s="14">
        <f t="shared" si="236"/>
        <v>93023</v>
      </c>
      <c r="BP179" s="14">
        <f t="shared" si="236"/>
        <v>97336</v>
      </c>
      <c r="BQ179" s="14">
        <f t="shared" si="236"/>
        <v>101853</v>
      </c>
      <c r="BR179" s="14">
        <f t="shared" si="236"/>
        <v>106522</v>
      </c>
      <c r="BS179" s="14">
        <f t="shared" si="236"/>
        <v>111446</v>
      </c>
      <c r="BT179" s="47">
        <f t="shared" si="236"/>
        <v>1054787</v>
      </c>
    </row>
    <row r="180" spans="2:72" s="16" customFormat="1" ht="12.75" hidden="1" outlineLevel="2" x14ac:dyDescent="0.2">
      <c r="B180" s="17" t="s">
        <v>9</v>
      </c>
      <c r="D180" s="18">
        <f>'ANS_RevData (PH)'!D$78</f>
        <v>453</v>
      </c>
      <c r="E180" s="18">
        <f>'ANS_RevData (PH)'!E$78</f>
        <v>597</v>
      </c>
      <c r="F180" s="18">
        <f>'ANS_RevData (PH)'!F$78</f>
        <v>1100</v>
      </c>
      <c r="G180" s="18">
        <f>'ANS_RevData (PH)'!G$78</f>
        <v>1462</v>
      </c>
      <c r="H180" s="18">
        <f>'ANS_RevData (PH)'!H$78</f>
        <v>1901</v>
      </c>
      <c r="I180" s="18">
        <f>'ANS_RevData (PH)'!I$78</f>
        <v>1980</v>
      </c>
      <c r="J180" s="18">
        <f>'ANS_RevData (PH)'!J$78</f>
        <v>2279</v>
      </c>
      <c r="K180" s="18">
        <f>'ANS_RevData (PH)'!K$78</f>
        <v>1390</v>
      </c>
      <c r="L180" s="18">
        <f>'ANS_RevData (PH)'!L$78</f>
        <v>1215</v>
      </c>
      <c r="M180" s="18">
        <f>'ANS_RevData (PH)'!M$78</f>
        <v>1443</v>
      </c>
      <c r="N180" s="18">
        <f>'ANS_RevData (PH)'!N$78</f>
        <v>1186</v>
      </c>
      <c r="O180" s="18">
        <f>'ANS_RevData (PH)'!O$78</f>
        <v>1450</v>
      </c>
      <c r="P180" s="19">
        <f t="shared" ref="P180:P186" si="237">SUM(D180:O180)</f>
        <v>16456</v>
      </c>
      <c r="Q180" s="19"/>
      <c r="R180" s="18">
        <f>'ANS_RevData (PH)'!P$78</f>
        <v>1127</v>
      </c>
      <c r="S180" s="18">
        <f>'ANS_RevData (PH)'!Q$78</f>
        <v>1409</v>
      </c>
      <c r="T180" s="18">
        <f>'ANS_RevData (PH)'!R$78</f>
        <v>1274</v>
      </c>
      <c r="U180" s="18">
        <f>'ANS_RevData (PH)'!S$78</f>
        <v>1243</v>
      </c>
      <c r="V180" s="18">
        <f>'ANS_RevData (PH)'!T$78</f>
        <v>1291</v>
      </c>
      <c r="W180" s="18">
        <f>'ANS_RevData (PH)'!U$78</f>
        <v>1673</v>
      </c>
      <c r="X180" s="18">
        <f>'ANS_RevData (PH)'!V$78</f>
        <v>1451</v>
      </c>
      <c r="Y180" s="18">
        <f>'ANS_RevData (PH)'!W$78</f>
        <v>1744</v>
      </c>
      <c r="Z180" s="18">
        <f>'ANS_RevData (PH)'!X$78</f>
        <v>1670</v>
      </c>
      <c r="AA180" s="18">
        <f>'ANS_RevData (PH)'!Y$78</f>
        <v>1890</v>
      </c>
      <c r="AB180" s="18">
        <f>'ANS_RevData (PH)'!Z$78</f>
        <v>1888</v>
      </c>
      <c r="AC180" s="18">
        <f>'ANS_RevData (PH)'!AA$78</f>
        <v>2040</v>
      </c>
      <c r="AD180" s="19">
        <f t="shared" ref="AD180:AD186" si="238">SUM(R180:AC180)</f>
        <v>18700</v>
      </c>
      <c r="AE180" s="19"/>
      <c r="AF180" s="18">
        <f>'ANS_RevData (PH)'!AF$78</f>
        <v>1935</v>
      </c>
      <c r="AG180" s="18">
        <f>'ANS_RevData (PH)'!AG$78</f>
        <v>1839</v>
      </c>
      <c r="AH180" s="18">
        <f>'ANS_RevData (PH)'!AH$78</f>
        <v>2369</v>
      </c>
      <c r="AI180" s="18">
        <f>'ANS_RevData (PH)'!AI$78</f>
        <v>1722</v>
      </c>
      <c r="AJ180" s="18">
        <f>'ANS_RevData (PH)'!AJ$78</f>
        <v>1129</v>
      </c>
      <c r="AK180" s="20">
        <f>'ANS_RevData (PH)'!AK$78</f>
        <v>3245</v>
      </c>
      <c r="AL180" s="20">
        <f>'ANS_RevData (PH)'!AL$78</f>
        <v>3968</v>
      </c>
      <c r="AM180" s="20">
        <f>'ANS_RevData (PH)'!AM$78</f>
        <v>4128</v>
      </c>
      <c r="AN180" s="20">
        <f>'ANS_RevData (PH)'!AN$78</f>
        <v>4320</v>
      </c>
      <c r="AO180" s="20">
        <f>'ANS_RevData (PH)'!AO$78</f>
        <v>4512</v>
      </c>
      <c r="AP180" s="20">
        <f>'ANS_RevData (PH)'!AP$78</f>
        <v>4704</v>
      </c>
      <c r="AQ180" s="20">
        <f>'ANS_RevData (PH)'!AQ$78</f>
        <v>4928</v>
      </c>
      <c r="AR180" s="48">
        <f t="shared" ref="AR180:AR186" si="239">SUM(AF180:AQ180)</f>
        <v>38799</v>
      </c>
      <c r="AS180" s="19"/>
      <c r="AT180" s="20">
        <f>'ANS_RevData (PH)'!AR$78</f>
        <v>5152</v>
      </c>
      <c r="AU180" s="20">
        <f>'ANS_RevData (PH)'!AS$78</f>
        <v>5544</v>
      </c>
      <c r="AV180" s="20">
        <f>'ANS_RevData (PH)'!AT$78</f>
        <v>5984</v>
      </c>
      <c r="AW180" s="20">
        <f>'ANS_RevData (PH)'!AU$78</f>
        <v>6222</v>
      </c>
      <c r="AX180" s="20">
        <f>'ANS_RevData (PH)'!AV$78</f>
        <v>6528</v>
      </c>
      <c r="AY180" s="20">
        <f>'ANS_RevData (PH)'!AW$78</f>
        <v>6800</v>
      </c>
      <c r="AZ180" s="20">
        <f>'ANS_RevData (PH)'!AX$78</f>
        <v>7140</v>
      </c>
      <c r="BA180" s="20">
        <f>'ANS_RevData (PH)'!AY$78</f>
        <v>7446</v>
      </c>
      <c r="BB180" s="20">
        <f>'ANS_RevData (PH)'!AZ$78</f>
        <v>7786</v>
      </c>
      <c r="BC180" s="20">
        <f>'ANS_RevData (PH)'!BA$78</f>
        <v>8126</v>
      </c>
      <c r="BD180" s="20">
        <f>'ANS_RevData (PH)'!BB$78</f>
        <v>8466</v>
      </c>
      <c r="BE180" s="20">
        <f>'ANS_RevData (PH)'!BC$78</f>
        <v>9135</v>
      </c>
      <c r="BF180" s="48">
        <f t="shared" ref="BF180:BF186" si="240">SUM(AT180:BE180)</f>
        <v>84329</v>
      </c>
      <c r="BG180" s="19"/>
      <c r="BH180" s="20">
        <f>'ANS_RevData (PH)'!BD$78</f>
        <v>9520</v>
      </c>
      <c r="BI180" s="20">
        <f>'ANS_RevData (PH)'!BE$78</f>
        <v>9940</v>
      </c>
      <c r="BJ180" s="20">
        <f>'ANS_RevData (PH)'!BF$78</f>
        <v>10430</v>
      </c>
      <c r="BK180" s="20">
        <f>'ANS_RevData (PH)'!BG$78</f>
        <v>10885</v>
      </c>
      <c r="BL180" s="20">
        <f>'ANS_RevData (PH)'!BH$78</f>
        <v>11375</v>
      </c>
      <c r="BM180" s="20">
        <f>'ANS_RevData (PH)'!BI$78</f>
        <v>11865</v>
      </c>
      <c r="BN180" s="20">
        <f>'ANS_RevData (PH)'!BJ$78</f>
        <v>12390</v>
      </c>
      <c r="BO180" s="20">
        <f>'ANS_RevData (PH)'!BK$78</f>
        <v>12950</v>
      </c>
      <c r="BP180" s="20">
        <f>'ANS_RevData (PH)'!BL$78</f>
        <v>13545</v>
      </c>
      <c r="BQ180" s="20">
        <f>'ANS_RevData (PH)'!BM$78</f>
        <v>14140</v>
      </c>
      <c r="BR180" s="20">
        <f>'ANS_RevData (PH)'!BN$78</f>
        <v>14770</v>
      </c>
      <c r="BS180" s="20">
        <f>'ANS_RevData (PH)'!BO$78</f>
        <v>15435</v>
      </c>
      <c r="BT180" s="48">
        <f t="shared" ref="BT180:BT186" si="241">SUM(BH180:BS180)</f>
        <v>147245</v>
      </c>
    </row>
    <row r="181" spans="2:72" s="16" customFormat="1" ht="12.75" hidden="1" outlineLevel="2" x14ac:dyDescent="0.2">
      <c r="B181" s="17" t="s">
        <v>10</v>
      </c>
      <c r="D181" s="18">
        <f>'ANS_RevData (PH)'!D$94</f>
        <v>345</v>
      </c>
      <c r="E181" s="18">
        <f>'ANS_RevData (PH)'!E$94</f>
        <v>386</v>
      </c>
      <c r="F181" s="18">
        <f>'ANS_RevData (PH)'!F$94</f>
        <v>618</v>
      </c>
      <c r="G181" s="18">
        <f>'ANS_RevData (PH)'!G$94</f>
        <v>1026</v>
      </c>
      <c r="H181" s="18">
        <f>'ANS_RevData (PH)'!H$94</f>
        <v>1790</v>
      </c>
      <c r="I181" s="18">
        <f>'ANS_RevData (PH)'!I$94</f>
        <v>2388</v>
      </c>
      <c r="J181" s="18">
        <f>'ANS_RevData (PH)'!J$94</f>
        <v>2696</v>
      </c>
      <c r="K181" s="18">
        <f>'ANS_RevData (PH)'!K$94</f>
        <v>2903</v>
      </c>
      <c r="L181" s="18">
        <f>'ANS_RevData (PH)'!L$94</f>
        <v>2971</v>
      </c>
      <c r="M181" s="18">
        <f>'ANS_RevData (PH)'!M$94</f>
        <v>3820</v>
      </c>
      <c r="N181" s="18">
        <f>'ANS_RevData (PH)'!N$94</f>
        <v>3615</v>
      </c>
      <c r="O181" s="18">
        <f>'ANS_RevData (PH)'!O$94</f>
        <v>3947</v>
      </c>
      <c r="P181" s="19">
        <f t="shared" si="237"/>
        <v>26505</v>
      </c>
      <c r="Q181" s="19"/>
      <c r="R181" s="18">
        <f>'ANS_RevData (PH)'!P$94</f>
        <v>4818</v>
      </c>
      <c r="S181" s="18">
        <f>'ANS_RevData (PH)'!Q$94</f>
        <v>4787</v>
      </c>
      <c r="T181" s="18">
        <f>'ANS_RevData (PH)'!R$94</f>
        <v>4887</v>
      </c>
      <c r="U181" s="18">
        <f>'ANS_RevData (PH)'!S$94</f>
        <v>4150</v>
      </c>
      <c r="V181" s="18">
        <f>'ANS_RevData (PH)'!T$94</f>
        <v>5253</v>
      </c>
      <c r="W181" s="18">
        <f>'ANS_RevData (PH)'!U$94</f>
        <v>4479</v>
      </c>
      <c r="X181" s="18">
        <f>'ANS_RevData (PH)'!V$94</f>
        <v>4810</v>
      </c>
      <c r="Y181" s="18">
        <f>'ANS_RevData (PH)'!W$94</f>
        <v>5903</v>
      </c>
      <c r="Z181" s="18">
        <f>'ANS_RevData (PH)'!X$94</f>
        <v>6231</v>
      </c>
      <c r="AA181" s="18">
        <f>'ANS_RevData (PH)'!Y$94</f>
        <v>5951</v>
      </c>
      <c r="AB181" s="18">
        <f>'ANS_RevData (PH)'!Z$94</f>
        <v>6026</v>
      </c>
      <c r="AC181" s="18">
        <f>'ANS_RevData (PH)'!AA$94</f>
        <v>8176</v>
      </c>
      <c r="AD181" s="19">
        <f t="shared" si="238"/>
        <v>65471</v>
      </c>
      <c r="AE181" s="19"/>
      <c r="AF181" s="18">
        <f>'ANS_RevData (PH)'!AF$94</f>
        <v>11116</v>
      </c>
      <c r="AG181" s="18">
        <f>'ANS_RevData (PH)'!AG$94</f>
        <v>12616</v>
      </c>
      <c r="AH181" s="18">
        <f>'ANS_RevData (PH)'!AH$94</f>
        <v>17743</v>
      </c>
      <c r="AI181" s="18">
        <f>'ANS_RevData (PH)'!AI$94</f>
        <v>13859</v>
      </c>
      <c r="AJ181" s="18">
        <f>'ANS_RevData (PH)'!AJ$94</f>
        <v>9372</v>
      </c>
      <c r="AK181" s="20">
        <f>'ANS_RevData (PH)'!AK$94</f>
        <v>15200</v>
      </c>
      <c r="AL181" s="20">
        <f>'ANS_RevData (PH)'!AL$94</f>
        <v>17910</v>
      </c>
      <c r="AM181" s="20">
        <f>'ANS_RevData (PH)'!AM$94</f>
        <v>18630</v>
      </c>
      <c r="AN181" s="20">
        <f>'ANS_RevData (PH)'!AN$94</f>
        <v>19260</v>
      </c>
      <c r="AO181" s="20">
        <f>'ANS_RevData (PH)'!AO$94</f>
        <v>20070</v>
      </c>
      <c r="AP181" s="20">
        <f>'ANS_RevData (PH)'!AP$94</f>
        <v>20790</v>
      </c>
      <c r="AQ181" s="20">
        <f>'ANS_RevData (PH)'!AQ$94</f>
        <v>21600</v>
      </c>
      <c r="AR181" s="48">
        <f t="shared" si="239"/>
        <v>198166</v>
      </c>
      <c r="AS181" s="19"/>
      <c r="AT181" s="20">
        <f>'ANS_RevData (PH)'!AR$94</f>
        <v>22410</v>
      </c>
      <c r="AU181" s="20">
        <f>'ANS_RevData (PH)'!AS$94</f>
        <v>23310</v>
      </c>
      <c r="AV181" s="20">
        <f>'ANS_RevData (PH)'!AT$94</f>
        <v>24120</v>
      </c>
      <c r="AW181" s="20">
        <f>'ANS_RevData (PH)'!AU$94</f>
        <v>25020</v>
      </c>
      <c r="AX181" s="20">
        <f>'ANS_RevData (PH)'!AV$94</f>
        <v>26010</v>
      </c>
      <c r="AY181" s="20">
        <f>'ANS_RevData (PH)'!AW$94</f>
        <v>27000</v>
      </c>
      <c r="AZ181" s="20">
        <f>'ANS_RevData (PH)'!AX$94</f>
        <v>27990</v>
      </c>
      <c r="BA181" s="20">
        <f>'ANS_RevData (PH)'!AY$94</f>
        <v>28980</v>
      </c>
      <c r="BB181" s="20">
        <f>'ANS_RevData (PH)'!AZ$94</f>
        <v>30150</v>
      </c>
      <c r="BC181" s="20">
        <f>'ANS_RevData (PH)'!BA$94</f>
        <v>31230</v>
      </c>
      <c r="BD181" s="20">
        <f>'ANS_RevData (PH)'!BB$94</f>
        <v>32400</v>
      </c>
      <c r="BE181" s="20">
        <f>'ANS_RevData (PH)'!BC$94</f>
        <v>33570</v>
      </c>
      <c r="BF181" s="48">
        <f t="shared" si="240"/>
        <v>332190</v>
      </c>
      <c r="BG181" s="19"/>
      <c r="BH181" s="20">
        <f>'ANS_RevData (PH)'!BD$94</f>
        <v>34830</v>
      </c>
      <c r="BI181" s="20">
        <f>'ANS_RevData (PH)'!BE$94</f>
        <v>36090</v>
      </c>
      <c r="BJ181" s="20">
        <f>'ANS_RevData (PH)'!BF$94</f>
        <v>37440</v>
      </c>
      <c r="BK181" s="20">
        <f>'ANS_RevData (PH)'!BG$94</f>
        <v>38880</v>
      </c>
      <c r="BL181" s="20">
        <f>'ANS_RevData (PH)'!BH$94</f>
        <v>40320</v>
      </c>
      <c r="BM181" s="20">
        <f>'ANS_RevData (PH)'!BI$94</f>
        <v>41850</v>
      </c>
      <c r="BN181" s="20">
        <f>'ANS_RevData (PH)'!BJ$94</f>
        <v>43470</v>
      </c>
      <c r="BO181" s="20">
        <f>'ANS_RevData (PH)'!BK$94</f>
        <v>45090</v>
      </c>
      <c r="BP181" s="20">
        <f>'ANS_RevData (PH)'!BL$94</f>
        <v>46800</v>
      </c>
      <c r="BQ181" s="20">
        <f>'ANS_RevData (PH)'!BM$94</f>
        <v>48600</v>
      </c>
      <c r="BR181" s="20">
        <f>'ANS_RevData (PH)'!BN$94</f>
        <v>50400</v>
      </c>
      <c r="BS181" s="20">
        <f>'ANS_RevData (PH)'!BO$94</f>
        <v>52290</v>
      </c>
      <c r="BT181" s="48">
        <f t="shared" si="241"/>
        <v>516060</v>
      </c>
    </row>
    <row r="182" spans="2:72" s="16" customFormat="1" ht="12.75" hidden="1" outlineLevel="2" x14ac:dyDescent="0.2">
      <c r="B182" s="17" t="s">
        <v>11</v>
      </c>
      <c r="D182" s="18">
        <f>'ANS_RevData (PH)'!D$110</f>
        <v>0</v>
      </c>
      <c r="E182" s="18">
        <f>'ANS_RevData (PH)'!E$110</f>
        <v>0</v>
      </c>
      <c r="F182" s="18">
        <f>'ANS_RevData (PH)'!F$110</f>
        <v>0</v>
      </c>
      <c r="G182" s="18">
        <f>'ANS_RevData (PH)'!G$110</f>
        <v>0</v>
      </c>
      <c r="H182" s="18">
        <f>'ANS_RevData (PH)'!H$110</f>
        <v>0</v>
      </c>
      <c r="I182" s="18">
        <f>'ANS_RevData (PH)'!I$110</f>
        <v>0</v>
      </c>
      <c r="J182" s="18">
        <f>'ANS_RevData (PH)'!J$110</f>
        <v>0</v>
      </c>
      <c r="K182" s="18">
        <f>'ANS_RevData (PH)'!K$110</f>
        <v>0</v>
      </c>
      <c r="L182" s="18">
        <f>'ANS_RevData (PH)'!L$110</f>
        <v>0</v>
      </c>
      <c r="M182" s="18">
        <f>'ANS_RevData (PH)'!M$110</f>
        <v>0</v>
      </c>
      <c r="N182" s="18">
        <f>'ANS_RevData (PH)'!N$110</f>
        <v>0</v>
      </c>
      <c r="O182" s="18">
        <f>'ANS_RevData (PH)'!O$110</f>
        <v>0</v>
      </c>
      <c r="P182" s="19">
        <f t="shared" si="237"/>
        <v>0</v>
      </c>
      <c r="Q182" s="19"/>
      <c r="R182" s="18">
        <f>'ANS_RevData (PH)'!P$110</f>
        <v>0</v>
      </c>
      <c r="S182" s="18">
        <f>'ANS_RevData (PH)'!Q$110</f>
        <v>0</v>
      </c>
      <c r="T182" s="18">
        <f>'ANS_RevData (PH)'!R$110</f>
        <v>0</v>
      </c>
      <c r="U182" s="18">
        <f>'ANS_RevData (PH)'!S$110</f>
        <v>0</v>
      </c>
      <c r="V182" s="18">
        <f>'ANS_RevData (PH)'!T$110</f>
        <v>0</v>
      </c>
      <c r="W182" s="18">
        <f>'ANS_RevData (PH)'!U$110</f>
        <v>0</v>
      </c>
      <c r="X182" s="18">
        <f>'ANS_RevData (PH)'!V$110</f>
        <v>1</v>
      </c>
      <c r="Y182" s="18">
        <f>'ANS_RevData (PH)'!W$110</f>
        <v>175</v>
      </c>
      <c r="Z182" s="18">
        <f>'ANS_RevData (PH)'!X$110</f>
        <v>319</v>
      </c>
      <c r="AA182" s="18">
        <f>'ANS_RevData (PH)'!Y$110</f>
        <v>305</v>
      </c>
      <c r="AB182" s="18">
        <f>'ANS_RevData (PH)'!Z$110</f>
        <v>328</v>
      </c>
      <c r="AC182" s="18">
        <f>'ANS_RevData (PH)'!AA$110</f>
        <v>771</v>
      </c>
      <c r="AD182" s="19">
        <f t="shared" si="238"/>
        <v>1899</v>
      </c>
      <c r="AE182" s="19"/>
      <c r="AF182" s="18">
        <f>'ANS_RevData (PH)'!AF$110</f>
        <v>1434</v>
      </c>
      <c r="AG182" s="18">
        <f>'ANS_RevData (PH)'!AG$110</f>
        <v>1003</v>
      </c>
      <c r="AH182" s="18">
        <f>'ANS_RevData (PH)'!AH$110</f>
        <v>1238</v>
      </c>
      <c r="AI182" s="18">
        <f>'ANS_RevData (PH)'!AI$110</f>
        <v>965</v>
      </c>
      <c r="AJ182" s="18">
        <f>'ANS_RevData (PH)'!AJ$110</f>
        <v>721</v>
      </c>
      <c r="AK182" s="20">
        <f>'ANS_RevData (PH)'!AK$110</f>
        <v>1938</v>
      </c>
      <c r="AL182" s="20">
        <f>'ANS_RevData (PH)'!AL$110</f>
        <v>2660</v>
      </c>
      <c r="AM182" s="20">
        <f>'ANS_RevData (PH)'!AM$110</f>
        <v>3080</v>
      </c>
      <c r="AN182" s="20">
        <f>'ANS_RevData (PH)'!AN$110</f>
        <v>3580</v>
      </c>
      <c r="AO182" s="20">
        <f>'ANS_RevData (PH)'!AO$110</f>
        <v>4160</v>
      </c>
      <c r="AP182" s="20">
        <f>'ANS_RevData (PH)'!AP$110</f>
        <v>4820</v>
      </c>
      <c r="AQ182" s="20">
        <f>'ANS_RevData (PH)'!AQ$110</f>
        <v>5600</v>
      </c>
      <c r="AR182" s="48">
        <f t="shared" si="239"/>
        <v>31199</v>
      </c>
      <c r="AS182" s="19"/>
      <c r="AT182" s="20">
        <f>'ANS_RevData (PH)'!AR$110</f>
        <v>6500</v>
      </c>
      <c r="AU182" s="20">
        <f>'ANS_RevData (PH)'!AS$110</f>
        <v>7540</v>
      </c>
      <c r="AV182" s="20">
        <f>'ANS_RevData (PH)'!AT$110</f>
        <v>8760</v>
      </c>
      <c r="AW182" s="20">
        <f>'ANS_RevData (PH)'!AU$110</f>
        <v>10160</v>
      </c>
      <c r="AX182" s="20">
        <f>'ANS_RevData (PH)'!AV$110</f>
        <v>11780</v>
      </c>
      <c r="AY182" s="20">
        <f>'ANS_RevData (PH)'!AW$110</f>
        <v>13660</v>
      </c>
      <c r="AZ182" s="20">
        <f>'ANS_RevData (PH)'!AX$110</f>
        <v>14892</v>
      </c>
      <c r="BA182" s="20">
        <f>'ANS_RevData (PH)'!AY$110</f>
        <v>15743</v>
      </c>
      <c r="BB182" s="20">
        <f>'ANS_RevData (PH)'!AZ$110</f>
        <v>16638</v>
      </c>
      <c r="BC182" s="20">
        <f>'ANS_RevData (PH)'!BA$110</f>
        <v>17590</v>
      </c>
      <c r="BD182" s="20">
        <f>'ANS_RevData (PH)'!BB$110</f>
        <v>18600</v>
      </c>
      <c r="BE182" s="20">
        <f>'ANS_RevData (PH)'!BC$110</f>
        <v>19668</v>
      </c>
      <c r="BF182" s="48">
        <f t="shared" si="240"/>
        <v>161531</v>
      </c>
      <c r="BG182" s="19"/>
      <c r="BH182" s="20">
        <f>'ANS_RevData (PH)'!BD$110</f>
        <v>20794</v>
      </c>
      <c r="BI182" s="20">
        <f>'ANS_RevData (PH)'!BE$110</f>
        <v>21977</v>
      </c>
      <c r="BJ182" s="20">
        <f>'ANS_RevData (PH)'!BF$110</f>
        <v>23232</v>
      </c>
      <c r="BK182" s="20">
        <f>'ANS_RevData (PH)'!BG$110</f>
        <v>24560</v>
      </c>
      <c r="BL182" s="20">
        <f>'ANS_RevData (PH)'!BH$110</f>
        <v>25960</v>
      </c>
      <c r="BM182" s="20">
        <f>'ANS_RevData (PH)'!BI$110</f>
        <v>27446</v>
      </c>
      <c r="BN182" s="20">
        <f>'ANS_RevData (PH)'!BJ$110</f>
        <v>29019</v>
      </c>
      <c r="BO182" s="20">
        <f>'ANS_RevData (PH)'!BK$110</f>
        <v>30678</v>
      </c>
      <c r="BP182" s="20">
        <f>'ANS_RevData (PH)'!BL$110</f>
        <v>32439</v>
      </c>
      <c r="BQ182" s="20">
        <f>'ANS_RevData (PH)'!BM$110</f>
        <v>34300</v>
      </c>
      <c r="BR182" s="20">
        <f>'ANS_RevData (PH)'!BN$110</f>
        <v>36263</v>
      </c>
      <c r="BS182" s="20">
        <f>'ANS_RevData (PH)'!BO$110</f>
        <v>38341</v>
      </c>
      <c r="BT182" s="48">
        <f t="shared" si="241"/>
        <v>345009</v>
      </c>
    </row>
    <row r="183" spans="2:72" s="16" customFormat="1" ht="12.75" hidden="1" outlineLevel="3" x14ac:dyDescent="0.2">
      <c r="B183" s="17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9">
        <f t="shared" si="237"/>
        <v>0</v>
      </c>
      <c r="Q183" s="19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9">
        <f t="shared" si="238"/>
        <v>0</v>
      </c>
      <c r="AE183" s="19"/>
      <c r="AF183" s="18"/>
      <c r="AG183" s="18"/>
      <c r="AH183" s="18"/>
      <c r="AI183" s="18"/>
      <c r="AJ183" s="18"/>
      <c r="AK183" s="20"/>
      <c r="AL183" s="20"/>
      <c r="AM183" s="20"/>
      <c r="AN183" s="20"/>
      <c r="AO183" s="20"/>
      <c r="AP183" s="20"/>
      <c r="AQ183" s="20"/>
      <c r="AR183" s="48">
        <f t="shared" si="239"/>
        <v>0</v>
      </c>
      <c r="AS183" s="19"/>
      <c r="AT183" s="20"/>
      <c r="AU183" s="20"/>
      <c r="AV183" s="20"/>
      <c r="AW183" s="20"/>
      <c r="AX183" s="20"/>
      <c r="AY183" s="20"/>
      <c r="AZ183" s="20"/>
      <c r="BA183" s="20"/>
      <c r="BB183" s="20"/>
      <c r="BC183" s="20"/>
      <c r="BD183" s="20"/>
      <c r="BE183" s="20"/>
      <c r="BF183" s="48">
        <f t="shared" si="240"/>
        <v>0</v>
      </c>
      <c r="BG183" s="19"/>
      <c r="BH183" s="20"/>
      <c r="BI183" s="20"/>
      <c r="BJ183" s="20"/>
      <c r="BK183" s="20"/>
      <c r="BL183" s="20"/>
      <c r="BM183" s="20"/>
      <c r="BN183" s="20"/>
      <c r="BO183" s="20"/>
      <c r="BP183" s="20"/>
      <c r="BQ183" s="20"/>
      <c r="BR183" s="20"/>
      <c r="BS183" s="20"/>
      <c r="BT183" s="48">
        <f t="shared" si="241"/>
        <v>0</v>
      </c>
    </row>
    <row r="184" spans="2:72" s="16" customFormat="1" ht="12.75" hidden="1" outlineLevel="2" collapsed="1" x14ac:dyDescent="0.2">
      <c r="B184" s="17" t="s">
        <v>18</v>
      </c>
      <c r="D184" s="18">
        <f>'ANS_RevData (PH)'!D$126</f>
        <v>0</v>
      </c>
      <c r="E184" s="18">
        <f>'ANS_RevData (PH)'!E$126</f>
        <v>0</v>
      </c>
      <c r="F184" s="18">
        <f>'ANS_RevData (PH)'!F$126</f>
        <v>0</v>
      </c>
      <c r="G184" s="18">
        <f>'ANS_RevData (PH)'!G$126</f>
        <v>0</v>
      </c>
      <c r="H184" s="18">
        <f>'ANS_RevData (PH)'!H$126</f>
        <v>0</v>
      </c>
      <c r="I184" s="18">
        <f>'ANS_RevData (PH)'!I$126</f>
        <v>0</v>
      </c>
      <c r="J184" s="18">
        <f>'ANS_RevData (PH)'!J$126</f>
        <v>0</v>
      </c>
      <c r="K184" s="18">
        <f>'ANS_RevData (PH)'!K$126</f>
        <v>1</v>
      </c>
      <c r="L184" s="18">
        <f>'ANS_RevData (PH)'!L$126</f>
        <v>0</v>
      </c>
      <c r="M184" s="18">
        <f>'ANS_RevData (PH)'!M$126</f>
        <v>0</v>
      </c>
      <c r="N184" s="18">
        <f>'ANS_RevData (PH)'!N$126</f>
        <v>0</v>
      </c>
      <c r="O184" s="18">
        <f>'ANS_RevData (PH)'!O$126</f>
        <v>0</v>
      </c>
      <c r="P184" s="19">
        <f t="shared" si="237"/>
        <v>1</v>
      </c>
      <c r="Q184" s="19"/>
      <c r="R184" s="18">
        <f>'ANS_RevData (PH)'!P$126</f>
        <v>0</v>
      </c>
      <c r="S184" s="18">
        <f>'ANS_RevData (PH)'!Q$126</f>
        <v>0</v>
      </c>
      <c r="T184" s="18">
        <f>'ANS_RevData (PH)'!R$126</f>
        <v>0</v>
      </c>
      <c r="U184" s="18">
        <f>'ANS_RevData (PH)'!S$126</f>
        <v>1</v>
      </c>
      <c r="V184" s="18">
        <f>'ANS_RevData (PH)'!T$126</f>
        <v>2</v>
      </c>
      <c r="W184" s="18">
        <f>'ANS_RevData (PH)'!U$126</f>
        <v>1</v>
      </c>
      <c r="X184" s="18">
        <f>'ANS_RevData (PH)'!V$126</f>
        <v>2</v>
      </c>
      <c r="Y184" s="18">
        <f>'ANS_RevData (PH)'!W$126</f>
        <v>4</v>
      </c>
      <c r="Z184" s="18">
        <f>'ANS_RevData (PH)'!X$126</f>
        <v>8</v>
      </c>
      <c r="AA184" s="18">
        <f>'ANS_RevData (PH)'!Y$126</f>
        <v>17</v>
      </c>
      <c r="AB184" s="18">
        <f>'ANS_RevData (PH)'!Z$126</f>
        <v>30</v>
      </c>
      <c r="AC184" s="18">
        <f>'ANS_RevData (PH)'!AA$126</f>
        <v>16</v>
      </c>
      <c r="AD184" s="19">
        <f t="shared" si="238"/>
        <v>81</v>
      </c>
      <c r="AE184" s="19"/>
      <c r="AF184" s="18">
        <f>'ANS_RevData (PH)'!AF$126</f>
        <v>22</v>
      </c>
      <c r="AG184" s="18">
        <f>'ANS_RevData (PH)'!AG$126</f>
        <v>25</v>
      </c>
      <c r="AH184" s="18">
        <f>'ANS_RevData (PH)'!AH$126</f>
        <v>32</v>
      </c>
      <c r="AI184" s="18">
        <f>'ANS_RevData (PH)'!AI$126</f>
        <v>23</v>
      </c>
      <c r="AJ184" s="18">
        <f>'ANS_RevData (PH)'!AJ$126</f>
        <v>17</v>
      </c>
      <c r="AK184" s="20">
        <f>'ANS_RevData (PH)'!AK$126</f>
        <v>24</v>
      </c>
      <c r="AL184" s="20">
        <f>'ANS_RevData (PH)'!AL$126</f>
        <v>36</v>
      </c>
      <c r="AM184" s="20">
        <f>'ANS_RevData (PH)'!AM$126</f>
        <v>42</v>
      </c>
      <c r="AN184" s="20">
        <f>'ANS_RevData (PH)'!AN$126</f>
        <v>54</v>
      </c>
      <c r="AO184" s="20">
        <f>'ANS_RevData (PH)'!AO$126</f>
        <v>66</v>
      </c>
      <c r="AP184" s="20">
        <f>'ANS_RevData (PH)'!AP$126</f>
        <v>84</v>
      </c>
      <c r="AQ184" s="20">
        <f>'ANS_RevData (PH)'!AQ$126</f>
        <v>105</v>
      </c>
      <c r="AR184" s="48">
        <f t="shared" si="239"/>
        <v>530</v>
      </c>
      <c r="AS184" s="19"/>
      <c r="AT184" s="20">
        <f>'ANS_RevData (PH)'!AR$126</f>
        <v>132</v>
      </c>
      <c r="AU184" s="20">
        <f>'ANS_RevData (PH)'!AS$126</f>
        <v>165</v>
      </c>
      <c r="AV184" s="20">
        <f>'ANS_RevData (PH)'!AT$126</f>
        <v>204</v>
      </c>
      <c r="AW184" s="20">
        <f>'ANS_RevData (PH)'!AU$126</f>
        <v>255</v>
      </c>
      <c r="AX184" s="20">
        <f>'ANS_RevData (PH)'!AV$126</f>
        <v>321</v>
      </c>
      <c r="AY184" s="20">
        <f>'ANS_RevData (PH)'!AW$126</f>
        <v>402</v>
      </c>
      <c r="AZ184" s="20">
        <f>'ANS_RevData (PH)'!AX$126</f>
        <v>501</v>
      </c>
      <c r="BA184" s="20">
        <f>'ANS_RevData (PH)'!AY$126</f>
        <v>630</v>
      </c>
      <c r="BB184" s="20">
        <f>'ANS_RevData (PH)'!AZ$126</f>
        <v>786</v>
      </c>
      <c r="BC184" s="20">
        <f>'ANS_RevData (PH)'!BA$126</f>
        <v>984</v>
      </c>
      <c r="BD184" s="20">
        <f>'ANS_RevData (PH)'!BB$126</f>
        <v>1227</v>
      </c>
      <c r="BE184" s="20">
        <f>'ANS_RevData (PH)'!BC$126</f>
        <v>1536</v>
      </c>
      <c r="BF184" s="48">
        <f t="shared" si="240"/>
        <v>7143</v>
      </c>
      <c r="BG184" s="19"/>
      <c r="BH184" s="20">
        <f>'ANS_RevData (PH)'!BD$126</f>
        <v>1920</v>
      </c>
      <c r="BI184" s="20">
        <f>'ANS_RevData (PH)'!BE$126</f>
        <v>2400</v>
      </c>
      <c r="BJ184" s="20">
        <f>'ANS_RevData (PH)'!BF$126</f>
        <v>3000</v>
      </c>
      <c r="BK184" s="20">
        <f>'ANS_RevData (PH)'!BG$126</f>
        <v>3447</v>
      </c>
      <c r="BL184" s="20">
        <f>'ANS_RevData (PH)'!BH$126</f>
        <v>3643</v>
      </c>
      <c r="BM184" s="20">
        <f>'ANS_RevData (PH)'!BI$126</f>
        <v>3852</v>
      </c>
      <c r="BN184" s="20">
        <f>'ANS_RevData (PH)'!BJ$126</f>
        <v>4072</v>
      </c>
      <c r="BO184" s="20">
        <f>'ANS_RevData (PH)'!BK$126</f>
        <v>4305</v>
      </c>
      <c r="BP184" s="20">
        <f>'ANS_RevData (PH)'!BL$126</f>
        <v>4552</v>
      </c>
      <c r="BQ184" s="20">
        <f>'ANS_RevData (PH)'!BM$126</f>
        <v>4813</v>
      </c>
      <c r="BR184" s="20">
        <f>'ANS_RevData (PH)'!BN$126</f>
        <v>5089</v>
      </c>
      <c r="BS184" s="20">
        <f>'ANS_RevData (PH)'!BO$126</f>
        <v>5380</v>
      </c>
      <c r="BT184" s="48">
        <f t="shared" si="241"/>
        <v>46473</v>
      </c>
    </row>
    <row r="185" spans="2:72" hidden="1" outlineLevel="1" collapsed="1" x14ac:dyDescent="0.25">
      <c r="B185" s="11" t="s">
        <v>37</v>
      </c>
      <c r="D185" s="12">
        <f>'ANS_RevData (PH)'!D$142</f>
        <v>220</v>
      </c>
      <c r="E185" s="12">
        <f>'ANS_RevData (PH)'!E$142</f>
        <v>368</v>
      </c>
      <c r="F185" s="12">
        <f>'ANS_RevData (PH)'!F$142</f>
        <v>593</v>
      </c>
      <c r="G185" s="12">
        <f>'ANS_RevData (PH)'!G$142</f>
        <v>719</v>
      </c>
      <c r="H185" s="12">
        <f>'ANS_RevData (PH)'!H$142</f>
        <v>1090</v>
      </c>
      <c r="I185" s="12">
        <f>'ANS_RevData (PH)'!I$142</f>
        <v>1279</v>
      </c>
      <c r="J185" s="12">
        <f>'ANS_RevData (PH)'!J$142</f>
        <v>1620</v>
      </c>
      <c r="K185" s="12">
        <f>'ANS_RevData (PH)'!K$142</f>
        <v>1675</v>
      </c>
      <c r="L185" s="12">
        <f>'ANS_RevData (PH)'!L$142</f>
        <v>1543</v>
      </c>
      <c r="M185" s="12">
        <f>'ANS_RevData (PH)'!M$142</f>
        <v>1467</v>
      </c>
      <c r="N185" s="12">
        <f>'ANS_RevData (PH)'!N$142</f>
        <v>1650</v>
      </c>
      <c r="O185" s="12">
        <f>'ANS_RevData (PH)'!O$142</f>
        <v>1680</v>
      </c>
      <c r="P185" s="13">
        <f t="shared" si="237"/>
        <v>13904</v>
      </c>
      <c r="Q185" s="13"/>
      <c r="R185" s="12">
        <f>'ANS_RevData (PH)'!P$142</f>
        <v>2700</v>
      </c>
      <c r="S185" s="12">
        <f>'ANS_RevData (PH)'!Q$142</f>
        <v>2723</v>
      </c>
      <c r="T185" s="12">
        <f>'ANS_RevData (PH)'!R$142</f>
        <v>2659</v>
      </c>
      <c r="U185" s="12">
        <f>'ANS_RevData (PH)'!S$142</f>
        <v>2688</v>
      </c>
      <c r="V185" s="12">
        <f>'ANS_RevData (PH)'!T$142</f>
        <v>3009</v>
      </c>
      <c r="W185" s="12">
        <f>'ANS_RevData (PH)'!U$142</f>
        <v>2832</v>
      </c>
      <c r="X185" s="12">
        <f>'ANS_RevData (PH)'!V$142</f>
        <v>3526</v>
      </c>
      <c r="Y185" s="12">
        <f>'ANS_RevData (PH)'!W$142</f>
        <v>3973</v>
      </c>
      <c r="Z185" s="12">
        <f>'ANS_RevData (PH)'!X$142</f>
        <v>5324</v>
      </c>
      <c r="AA185" s="12">
        <f>'ANS_RevData (PH)'!Y$142</f>
        <v>5037</v>
      </c>
      <c r="AB185" s="12">
        <f>'ANS_RevData (PH)'!Z$142</f>
        <v>4401</v>
      </c>
      <c r="AC185" s="12">
        <f>'ANS_RevData (PH)'!AA$142</f>
        <v>4300</v>
      </c>
      <c r="AD185" s="13">
        <f t="shared" si="238"/>
        <v>43172</v>
      </c>
      <c r="AE185" s="13"/>
      <c r="AF185" s="12">
        <f>'ANS_RevData (PH)'!AF$142</f>
        <v>4046</v>
      </c>
      <c r="AG185" s="12">
        <f>'ANS_RevData (PH)'!AG$142</f>
        <v>4366</v>
      </c>
      <c r="AH185" s="12">
        <f>'ANS_RevData (PH)'!AH$142</f>
        <v>4724</v>
      </c>
      <c r="AI185" s="12">
        <f>'ANS_RevData (PH)'!AI$142</f>
        <v>4494</v>
      </c>
      <c r="AJ185" s="12">
        <f>'ANS_RevData (PH)'!AJ$142</f>
        <v>2864</v>
      </c>
      <c r="AK185" s="14">
        <f>'ANS_RevData (PH)'!AK$142</f>
        <v>7100</v>
      </c>
      <c r="AL185" s="14">
        <f>'ANS_RevData (PH)'!AL$142</f>
        <v>8940</v>
      </c>
      <c r="AM185" s="14">
        <f>'ANS_RevData (PH)'!AM$142</f>
        <v>9210</v>
      </c>
      <c r="AN185" s="14">
        <f>'ANS_RevData (PH)'!AN$142</f>
        <v>9480</v>
      </c>
      <c r="AO185" s="14">
        <f>'ANS_RevData (PH)'!AO$142</f>
        <v>9780</v>
      </c>
      <c r="AP185" s="14">
        <f>'ANS_RevData (PH)'!AP$142</f>
        <v>10080</v>
      </c>
      <c r="AQ185" s="14">
        <f>'ANS_RevData (PH)'!AQ$142</f>
        <v>10380</v>
      </c>
      <c r="AR185" s="47">
        <f t="shared" si="239"/>
        <v>85464</v>
      </c>
      <c r="AS185" s="13"/>
      <c r="AT185" s="14">
        <f>'ANS_RevData (PH)'!AR$142</f>
        <v>10680</v>
      </c>
      <c r="AU185" s="14">
        <f>'ANS_RevData (PH)'!AS$142</f>
        <v>11010</v>
      </c>
      <c r="AV185" s="14">
        <f>'ANS_RevData (PH)'!AT$142</f>
        <v>11340</v>
      </c>
      <c r="AW185" s="14">
        <f>'ANS_RevData (PH)'!AU$142</f>
        <v>11670</v>
      </c>
      <c r="AX185" s="14">
        <f>'ANS_RevData (PH)'!AV$142</f>
        <v>12030</v>
      </c>
      <c r="AY185" s="14">
        <f>'ANS_RevData (PH)'!AW$142</f>
        <v>12390</v>
      </c>
      <c r="AZ185" s="14">
        <f>'ANS_RevData (PH)'!AX$142</f>
        <v>12750</v>
      </c>
      <c r="BA185" s="14">
        <f>'ANS_RevData (PH)'!AY$142</f>
        <v>13140</v>
      </c>
      <c r="BB185" s="14">
        <f>'ANS_RevData (PH)'!AZ$142</f>
        <v>13530</v>
      </c>
      <c r="BC185" s="14">
        <f>'ANS_RevData (PH)'!BA$142</f>
        <v>13950</v>
      </c>
      <c r="BD185" s="14">
        <f>'ANS_RevData (PH)'!BB$142</f>
        <v>14370</v>
      </c>
      <c r="BE185" s="14">
        <f>'ANS_RevData (PH)'!BC$142</f>
        <v>14820</v>
      </c>
      <c r="BF185" s="47">
        <f t="shared" si="240"/>
        <v>151680</v>
      </c>
      <c r="BG185" s="13"/>
      <c r="BH185" s="14">
        <f>'ANS_RevData (PH)'!BD$142</f>
        <v>15270</v>
      </c>
      <c r="BI185" s="14">
        <f>'ANS_RevData (PH)'!BE$142</f>
        <v>15750</v>
      </c>
      <c r="BJ185" s="14">
        <f>'ANS_RevData (PH)'!BF$142</f>
        <v>16200</v>
      </c>
      <c r="BK185" s="14">
        <f>'ANS_RevData (PH)'!BG$142</f>
        <v>16710</v>
      </c>
      <c r="BL185" s="14">
        <f>'ANS_RevData (PH)'!BH$142</f>
        <v>17190</v>
      </c>
      <c r="BM185" s="14">
        <f>'ANS_RevData (PH)'!BI$142</f>
        <v>17730</v>
      </c>
      <c r="BN185" s="14">
        <f>'ANS_RevData (PH)'!BJ$142</f>
        <v>18270</v>
      </c>
      <c r="BO185" s="14">
        <f>'ANS_RevData (PH)'!BK$142</f>
        <v>18810</v>
      </c>
      <c r="BP185" s="14">
        <f>'ANS_RevData (PH)'!BL$142</f>
        <v>19380</v>
      </c>
      <c r="BQ185" s="14">
        <f>'ANS_RevData (PH)'!BM$142</f>
        <v>19950</v>
      </c>
      <c r="BR185" s="14">
        <f>'ANS_RevData (PH)'!BN$142</f>
        <v>20550</v>
      </c>
      <c r="BS185" s="14">
        <f>'ANS_RevData (PH)'!BO$142</f>
        <v>21180</v>
      </c>
      <c r="BT185" s="47">
        <f t="shared" si="241"/>
        <v>216990</v>
      </c>
    </row>
    <row r="186" spans="2:72" hidden="1" outlineLevel="1" x14ac:dyDescent="0.25">
      <c r="B186" s="11" t="s">
        <v>38</v>
      </c>
      <c r="D186" s="12">
        <f>'ANS_RevData (PH)'!D$14</f>
        <v>17</v>
      </c>
      <c r="E186" s="12">
        <f>'ANS_RevData (PH)'!E$14</f>
        <v>19</v>
      </c>
      <c r="F186" s="12">
        <f>'ANS_RevData (PH)'!F$14</f>
        <v>58</v>
      </c>
      <c r="G186" s="12">
        <f>'ANS_RevData (PH)'!G$14</f>
        <v>47</v>
      </c>
      <c r="H186" s="12">
        <f>'ANS_RevData (PH)'!H$14</f>
        <v>170</v>
      </c>
      <c r="I186" s="12">
        <f>'ANS_RevData (PH)'!I$14</f>
        <v>166</v>
      </c>
      <c r="J186" s="12">
        <f>'ANS_RevData (PH)'!J$14</f>
        <v>195</v>
      </c>
      <c r="K186" s="12">
        <f>'ANS_RevData (PH)'!K$14</f>
        <v>203</v>
      </c>
      <c r="L186" s="12">
        <f>'ANS_RevData (PH)'!L$14</f>
        <v>217</v>
      </c>
      <c r="M186" s="12">
        <f>'ANS_RevData (PH)'!M$14</f>
        <v>307</v>
      </c>
      <c r="N186" s="12">
        <f>'ANS_RevData (PH)'!N$14</f>
        <v>270</v>
      </c>
      <c r="O186" s="12">
        <f>'ANS_RevData (PH)'!O$14</f>
        <v>248</v>
      </c>
      <c r="P186" s="13">
        <f t="shared" si="237"/>
        <v>1917</v>
      </c>
      <c r="Q186" s="13"/>
      <c r="R186" s="12">
        <f>'ANS_RevData (PH)'!P$14</f>
        <v>279</v>
      </c>
      <c r="S186" s="12">
        <f>'ANS_RevData (PH)'!Q$14</f>
        <v>258</v>
      </c>
      <c r="T186" s="12">
        <f>'ANS_RevData (PH)'!R$14</f>
        <v>318</v>
      </c>
      <c r="U186" s="12">
        <f>'ANS_RevData (PH)'!S$14</f>
        <v>216</v>
      </c>
      <c r="V186" s="12">
        <f>'ANS_RevData (PH)'!T$14</f>
        <v>248</v>
      </c>
      <c r="W186" s="12">
        <f>'ANS_RevData (PH)'!U$14</f>
        <v>211</v>
      </c>
      <c r="X186" s="12">
        <f>'ANS_RevData (PH)'!V$14</f>
        <v>273</v>
      </c>
      <c r="Y186" s="12">
        <f>'ANS_RevData (PH)'!W$14</f>
        <v>253</v>
      </c>
      <c r="Z186" s="12">
        <f>'ANS_RevData (PH)'!X$14</f>
        <v>356</v>
      </c>
      <c r="AA186" s="12">
        <f>'ANS_RevData (PH)'!Y$14</f>
        <v>480</v>
      </c>
      <c r="AB186" s="12">
        <f>'ANS_RevData (PH)'!Z$14</f>
        <v>418</v>
      </c>
      <c r="AC186" s="12">
        <f>'ANS_RevData (PH)'!AA$14</f>
        <v>460</v>
      </c>
      <c r="AD186" s="13">
        <f t="shared" si="238"/>
        <v>3770</v>
      </c>
      <c r="AE186" s="13"/>
      <c r="AF186" s="12">
        <f>'ANS_RevData (PH)'!AF$14</f>
        <v>464</v>
      </c>
      <c r="AG186" s="12">
        <f>'ANS_RevData (PH)'!AG$14</f>
        <v>574</v>
      </c>
      <c r="AH186" s="12">
        <f>'ANS_RevData (PH)'!AH$14</f>
        <v>654</v>
      </c>
      <c r="AI186" s="12">
        <f>'ANS_RevData (PH)'!AI$14</f>
        <v>589</v>
      </c>
      <c r="AJ186" s="12">
        <f>'ANS_RevData (PH)'!AJ$14</f>
        <v>461</v>
      </c>
      <c r="AK186" s="14">
        <f>'ANS_RevData (PH)'!AK$14</f>
        <v>410</v>
      </c>
      <c r="AL186" s="14">
        <f>'ANS_RevData (PH)'!AL$14</f>
        <v>428</v>
      </c>
      <c r="AM186" s="14">
        <f>'ANS_RevData (PH)'!AM$14</f>
        <v>446</v>
      </c>
      <c r="AN186" s="14">
        <f>'ANS_RevData (PH)'!AN$14</f>
        <v>463</v>
      </c>
      <c r="AO186" s="14">
        <f>'ANS_RevData (PH)'!AO$14</f>
        <v>481</v>
      </c>
      <c r="AP186" s="14">
        <f>'ANS_RevData (PH)'!AP$14</f>
        <v>498</v>
      </c>
      <c r="AQ186" s="14">
        <f>'ANS_RevData (PH)'!AQ$14</f>
        <v>516</v>
      </c>
      <c r="AR186" s="47">
        <f t="shared" si="239"/>
        <v>5984</v>
      </c>
      <c r="AS186" s="13"/>
      <c r="AT186" s="14">
        <f>'ANS_RevData (PH)'!AR$14</f>
        <v>539</v>
      </c>
      <c r="AU186" s="14">
        <f>'ANS_RevData (PH)'!AS$14</f>
        <v>563</v>
      </c>
      <c r="AV186" s="14">
        <f>'ANS_RevData (PH)'!AT$14</f>
        <v>580</v>
      </c>
      <c r="AW186" s="14">
        <f>'ANS_RevData (PH)'!AU$14</f>
        <v>604</v>
      </c>
      <c r="AX186" s="14">
        <f>'ANS_RevData (PH)'!AV$14</f>
        <v>627</v>
      </c>
      <c r="AY186" s="14">
        <f>'ANS_RevData (PH)'!AW$14</f>
        <v>657</v>
      </c>
      <c r="AZ186" s="14">
        <f>'ANS_RevData (PH)'!AX$14</f>
        <v>680</v>
      </c>
      <c r="BA186" s="14">
        <f>'ANS_RevData (PH)'!AY$14</f>
        <v>704</v>
      </c>
      <c r="BB186" s="14">
        <f>'ANS_RevData (PH)'!AZ$14</f>
        <v>739</v>
      </c>
      <c r="BC186" s="14">
        <f>'ANS_RevData (PH)'!BA$14</f>
        <v>768</v>
      </c>
      <c r="BD186" s="14">
        <f>'ANS_RevData (PH)'!BB$14</f>
        <v>797</v>
      </c>
      <c r="BE186" s="14">
        <f>'ANS_RevData (PH)'!BC$14</f>
        <v>827</v>
      </c>
      <c r="BF186" s="47">
        <f t="shared" si="240"/>
        <v>8085</v>
      </c>
      <c r="BG186" s="13"/>
      <c r="BH186" s="14">
        <f>'ANS_RevData (PH)'!BD$14</f>
        <v>862</v>
      </c>
      <c r="BI186" s="14">
        <f>'ANS_RevData (PH)'!BE$14</f>
        <v>897</v>
      </c>
      <c r="BJ186" s="14">
        <f>'ANS_RevData (PH)'!BF$14</f>
        <v>926</v>
      </c>
      <c r="BK186" s="14">
        <f>'ANS_RevData (PH)'!BG$14</f>
        <v>967</v>
      </c>
      <c r="BL186" s="14">
        <f>'ANS_RevData (PH)'!BH$14</f>
        <v>1009</v>
      </c>
      <c r="BM186" s="14">
        <f>'ANS_RevData (PH)'!BI$14</f>
        <v>1044</v>
      </c>
      <c r="BN186" s="14">
        <f>'ANS_RevData (PH)'!BJ$14</f>
        <v>1085</v>
      </c>
      <c r="BO186" s="14">
        <f>'ANS_RevData (PH)'!BK$14</f>
        <v>1132</v>
      </c>
      <c r="BP186" s="14">
        <f>'ANS_RevData (PH)'!BL$14</f>
        <v>1179</v>
      </c>
      <c r="BQ186" s="14">
        <f>'ANS_RevData (PH)'!BM$14</f>
        <v>1225</v>
      </c>
      <c r="BR186" s="14">
        <f>'ANS_RevData (PH)'!BN$14</f>
        <v>1272</v>
      </c>
      <c r="BS186" s="14">
        <f>'ANS_RevData (PH)'!BO$14</f>
        <v>1325</v>
      </c>
      <c r="BT186" s="47">
        <f t="shared" si="241"/>
        <v>12923</v>
      </c>
    </row>
    <row r="187" spans="2:72" hidden="1" outlineLevel="1" x14ac:dyDescent="0.25">
      <c r="P187" s="1"/>
      <c r="Q187" s="1"/>
      <c r="AD187" s="1"/>
      <c r="AE187" s="1"/>
      <c r="AR187" s="49"/>
      <c r="AS187" s="1"/>
      <c r="BF187" s="49"/>
      <c r="BG187" s="1"/>
      <c r="BT187" s="49"/>
    </row>
    <row r="188" spans="2:72" hidden="1" outlineLevel="1" x14ac:dyDescent="0.25">
      <c r="B188" s="6" t="s">
        <v>56</v>
      </c>
      <c r="D188" s="7">
        <f t="shared" ref="D188:P188" si="242">SUBTOTAL(9,D189:D197)</f>
        <v>7723</v>
      </c>
      <c r="E188" s="7">
        <f t="shared" si="242"/>
        <v>8317</v>
      </c>
      <c r="F188" s="7">
        <f t="shared" si="242"/>
        <v>11600</v>
      </c>
      <c r="G188" s="7">
        <f t="shared" si="242"/>
        <v>12889</v>
      </c>
      <c r="H188" s="7">
        <f t="shared" si="242"/>
        <v>17849</v>
      </c>
      <c r="I188" s="7">
        <f t="shared" si="242"/>
        <v>39644</v>
      </c>
      <c r="J188" s="7">
        <f t="shared" si="242"/>
        <v>41901</v>
      </c>
      <c r="K188" s="7">
        <f t="shared" si="242"/>
        <v>43481</v>
      </c>
      <c r="L188" s="7">
        <f t="shared" si="242"/>
        <v>54787</v>
      </c>
      <c r="M188" s="7">
        <f t="shared" si="242"/>
        <v>61785</v>
      </c>
      <c r="N188" s="7">
        <f t="shared" si="242"/>
        <v>58754</v>
      </c>
      <c r="O188" s="7">
        <f t="shared" si="242"/>
        <v>61315</v>
      </c>
      <c r="P188" s="8">
        <f t="shared" si="242"/>
        <v>420045</v>
      </c>
      <c r="Q188" s="8"/>
      <c r="R188" s="7">
        <f t="shared" ref="R188:AD188" si="243">SUBTOTAL(9,R189:R197)</f>
        <v>65319</v>
      </c>
      <c r="S188" s="7">
        <f t="shared" si="243"/>
        <v>69838</v>
      </c>
      <c r="T188" s="7">
        <f t="shared" si="243"/>
        <v>74532</v>
      </c>
      <c r="U188" s="7">
        <f t="shared" si="243"/>
        <v>74458</v>
      </c>
      <c r="V188" s="7">
        <f t="shared" si="243"/>
        <v>65730</v>
      </c>
      <c r="W188" s="7">
        <f t="shared" si="243"/>
        <v>45983</v>
      </c>
      <c r="X188" s="7">
        <f t="shared" si="243"/>
        <v>51448</v>
      </c>
      <c r="Y188" s="7">
        <f t="shared" si="243"/>
        <v>58354</v>
      </c>
      <c r="Z188" s="7">
        <f t="shared" si="243"/>
        <v>70085</v>
      </c>
      <c r="AA188" s="7">
        <f t="shared" si="243"/>
        <v>76387</v>
      </c>
      <c r="AB188" s="7">
        <f t="shared" si="243"/>
        <v>76920</v>
      </c>
      <c r="AC188" s="7">
        <f t="shared" si="243"/>
        <v>98357</v>
      </c>
      <c r="AD188" s="8">
        <f t="shared" si="243"/>
        <v>827411</v>
      </c>
      <c r="AE188" s="8"/>
      <c r="AF188" s="7">
        <f t="shared" ref="AF188:AR188" si="244">SUBTOTAL(9,AF189:AF197)</f>
        <v>101098</v>
      </c>
      <c r="AG188" s="7">
        <f t="shared" si="244"/>
        <v>111143</v>
      </c>
      <c r="AH188" s="7" t="e">
        <f t="shared" si="244"/>
        <v>#VALUE!</v>
      </c>
      <c r="AI188" s="7" t="e">
        <f t="shared" si="244"/>
        <v>#VALUE!</v>
      </c>
      <c r="AJ188" s="7" t="e">
        <f t="shared" si="244"/>
        <v>#VALUE!</v>
      </c>
      <c r="AK188" s="9" t="e">
        <f t="shared" si="244"/>
        <v>#VALUE!</v>
      </c>
      <c r="AL188" s="9" t="e">
        <f t="shared" si="244"/>
        <v>#VALUE!</v>
      </c>
      <c r="AM188" s="9" t="e">
        <f t="shared" si="244"/>
        <v>#VALUE!</v>
      </c>
      <c r="AN188" s="9" t="e">
        <f t="shared" si="244"/>
        <v>#VALUE!</v>
      </c>
      <c r="AO188" s="9" t="e">
        <f t="shared" si="244"/>
        <v>#VALUE!</v>
      </c>
      <c r="AP188" s="9" t="e">
        <f t="shared" si="244"/>
        <v>#VALUE!</v>
      </c>
      <c r="AQ188" s="9" t="e">
        <f t="shared" si="244"/>
        <v>#VALUE!</v>
      </c>
      <c r="AR188" s="10" t="e">
        <f t="shared" si="244"/>
        <v>#VALUE!</v>
      </c>
      <c r="AS188" s="8"/>
      <c r="AT188" s="9" t="e">
        <f t="shared" ref="AT188:BF188" si="245">SUBTOTAL(9,AT189:AT197)</f>
        <v>#VALUE!</v>
      </c>
      <c r="AU188" s="9" t="e">
        <f t="shared" si="245"/>
        <v>#VALUE!</v>
      </c>
      <c r="AV188" s="9" t="e">
        <f t="shared" si="245"/>
        <v>#VALUE!</v>
      </c>
      <c r="AW188" s="9" t="e">
        <f t="shared" si="245"/>
        <v>#VALUE!</v>
      </c>
      <c r="AX188" s="9" t="e">
        <f t="shared" si="245"/>
        <v>#VALUE!</v>
      </c>
      <c r="AY188" s="9" t="e">
        <f t="shared" si="245"/>
        <v>#VALUE!</v>
      </c>
      <c r="AZ188" s="9" t="e">
        <f t="shared" si="245"/>
        <v>#VALUE!</v>
      </c>
      <c r="BA188" s="9" t="e">
        <f t="shared" si="245"/>
        <v>#VALUE!</v>
      </c>
      <c r="BB188" s="9" t="e">
        <f t="shared" si="245"/>
        <v>#VALUE!</v>
      </c>
      <c r="BC188" s="9" t="e">
        <f t="shared" si="245"/>
        <v>#VALUE!</v>
      </c>
      <c r="BD188" s="9" t="e">
        <f t="shared" si="245"/>
        <v>#VALUE!</v>
      </c>
      <c r="BE188" s="9" t="e">
        <f t="shared" si="245"/>
        <v>#VALUE!</v>
      </c>
      <c r="BF188" s="10" t="e">
        <f t="shared" si="245"/>
        <v>#VALUE!</v>
      </c>
      <c r="BG188" s="8"/>
      <c r="BH188" s="9" t="e">
        <f t="shared" ref="BH188:BT188" si="246">SUBTOTAL(9,BH189:BH197)</f>
        <v>#VALUE!</v>
      </c>
      <c r="BI188" s="9" t="e">
        <f t="shared" si="246"/>
        <v>#VALUE!</v>
      </c>
      <c r="BJ188" s="9" t="e">
        <f t="shared" si="246"/>
        <v>#VALUE!</v>
      </c>
      <c r="BK188" s="9" t="e">
        <f t="shared" si="246"/>
        <v>#VALUE!</v>
      </c>
      <c r="BL188" s="9" t="e">
        <f t="shared" si="246"/>
        <v>#VALUE!</v>
      </c>
      <c r="BM188" s="9" t="e">
        <f t="shared" si="246"/>
        <v>#VALUE!</v>
      </c>
      <c r="BN188" s="9" t="e">
        <f t="shared" si="246"/>
        <v>#VALUE!</v>
      </c>
      <c r="BO188" s="9" t="e">
        <f t="shared" si="246"/>
        <v>#VALUE!</v>
      </c>
      <c r="BP188" s="9" t="e">
        <f t="shared" si="246"/>
        <v>#VALUE!</v>
      </c>
      <c r="BQ188" s="9" t="e">
        <f t="shared" si="246"/>
        <v>#VALUE!</v>
      </c>
      <c r="BR188" s="9" t="e">
        <f t="shared" si="246"/>
        <v>#VALUE!</v>
      </c>
      <c r="BS188" s="9" t="e">
        <f t="shared" si="246"/>
        <v>#VALUE!</v>
      </c>
      <c r="BT188" s="10" t="e">
        <f t="shared" si="246"/>
        <v>#VALUE!</v>
      </c>
    </row>
    <row r="189" spans="2:72" hidden="1" outlineLevel="1" x14ac:dyDescent="0.25">
      <c r="B189" s="11" t="s">
        <v>35</v>
      </c>
      <c r="D189" s="12">
        <f>SUM('ANS_RevData (OT)'!D$30,'ANS_RevData (OT)'!D$46)</f>
        <v>18</v>
      </c>
      <c r="E189" s="12">
        <f>SUM('ANS_RevData (OT)'!E$30,'ANS_RevData (OT)'!E$46)</f>
        <v>23</v>
      </c>
      <c r="F189" s="12">
        <f>SUM('ANS_RevData (OT)'!F$30,'ANS_RevData (OT)'!F$46)</f>
        <v>23</v>
      </c>
      <c r="G189" s="12">
        <f>SUM('ANS_RevData (OT)'!G$30,'ANS_RevData (OT)'!G$46)</f>
        <v>6</v>
      </c>
      <c r="H189" s="12">
        <f>SUM('ANS_RevData (OT)'!H$30,'ANS_RevData (OT)'!H$46)</f>
        <v>37</v>
      </c>
      <c r="I189" s="12">
        <f>SUM('ANS_RevData (OT)'!I$30,'ANS_RevData (OT)'!I$46)</f>
        <v>27</v>
      </c>
      <c r="J189" s="12">
        <f>SUM('ANS_RevData (OT)'!J$30,'ANS_RevData (OT)'!J$46)</f>
        <v>114</v>
      </c>
      <c r="K189" s="12">
        <f>SUM('ANS_RevData (OT)'!K$30,'ANS_RevData (OT)'!K$46)</f>
        <v>194</v>
      </c>
      <c r="L189" s="12">
        <f>SUM('ANS_RevData (OT)'!L$30,'ANS_RevData (OT)'!L$46)</f>
        <v>600</v>
      </c>
      <c r="M189" s="12">
        <f>SUM('ANS_RevData (OT)'!M$30,'ANS_RevData (OT)'!M$46)</f>
        <v>837</v>
      </c>
      <c r="N189" s="12">
        <f>SUM('ANS_RevData (OT)'!N$30,'ANS_RevData (OT)'!N$46)</f>
        <v>857</v>
      </c>
      <c r="O189" s="12">
        <f>SUM('ANS_RevData (OT)'!O$30,'ANS_RevData (OT)'!O$46)</f>
        <v>812</v>
      </c>
      <c r="P189" s="13">
        <f>SUM(D189:O189)</f>
        <v>3548</v>
      </c>
      <c r="Q189" s="13"/>
      <c r="R189" s="12">
        <f>SUM('ANS_RevData (OT)'!P$30,'ANS_RevData (OT)'!P$46)</f>
        <v>1002</v>
      </c>
      <c r="S189" s="12">
        <f>SUM('ANS_RevData (OT)'!Q$30,'ANS_RevData (OT)'!Q$46)</f>
        <v>1673</v>
      </c>
      <c r="T189" s="12">
        <f>SUM('ANS_RevData (OT)'!R$30,'ANS_RevData (OT)'!R$46)</f>
        <v>2491</v>
      </c>
      <c r="U189" s="12">
        <f>SUM('ANS_RevData (OT)'!S$30,'ANS_RevData (OT)'!S$46)</f>
        <v>3204</v>
      </c>
      <c r="V189" s="12">
        <f>SUM('ANS_RevData (OT)'!T$30,'ANS_RevData (OT)'!T$46)</f>
        <v>3021</v>
      </c>
      <c r="W189" s="12">
        <f>SUM('ANS_RevData (OT)'!U$30,'ANS_RevData (OT)'!U$46)</f>
        <v>3900</v>
      </c>
      <c r="X189" s="12">
        <f>SUM('ANS_RevData (OT)'!V$30,'ANS_RevData (OT)'!V$46)</f>
        <v>5279</v>
      </c>
      <c r="Y189" s="12">
        <f>SUM('ANS_RevData (OT)'!W$30,'ANS_RevData (OT)'!W$46)</f>
        <v>6206</v>
      </c>
      <c r="Z189" s="12">
        <f>SUM('ANS_RevData (OT)'!X$30,'ANS_RevData (OT)'!X$46)</f>
        <v>8673</v>
      </c>
      <c r="AA189" s="12">
        <f>SUM('ANS_RevData (OT)'!Y$30,'ANS_RevData (OT)'!Y$46)</f>
        <v>9303</v>
      </c>
      <c r="AB189" s="12">
        <f>SUM('ANS_RevData (OT)'!Z$30,'ANS_RevData (OT)'!Z$46)</f>
        <v>9798</v>
      </c>
      <c r="AC189" s="12">
        <f>SUM('ANS_RevData (OT)'!AA$30,'ANS_RevData (OT)'!AA$46)</f>
        <v>9528</v>
      </c>
      <c r="AD189" s="13">
        <f>SUM(R189:AC189)</f>
        <v>64078</v>
      </c>
      <c r="AE189" s="13"/>
      <c r="AF189" s="12">
        <f>SUM('ANS_RevData (OT)'!AF$30,'ANS_RevData (OT)'!AF$46)</f>
        <v>8840</v>
      </c>
      <c r="AG189" s="12">
        <f>SUM('ANS_RevData (OT)'!AG$30,'ANS_RevData (OT)'!AG$46)</f>
        <v>11434</v>
      </c>
      <c r="AH189" s="12" t="e">
        <f>SUM('ANS_RevData (OT)'!AH$30,'ANS_RevData (OT)'!AH$46)</f>
        <v>#VALUE!</v>
      </c>
      <c r="AI189" s="12" t="e">
        <f>SUM('ANS_RevData (OT)'!AI$30,'ANS_RevData (OT)'!AI$46)</f>
        <v>#VALUE!</v>
      </c>
      <c r="AJ189" s="12" t="e">
        <f>SUM('ANS_RevData (OT)'!AJ$30,'ANS_RevData (OT)'!AJ$46)</f>
        <v>#VALUE!</v>
      </c>
      <c r="AK189" s="14" t="e">
        <f>SUM('ANS_RevData (OT)'!AK$30,'ANS_RevData (OT)'!AK$46)</f>
        <v>#VALUE!</v>
      </c>
      <c r="AL189" s="14" t="e">
        <f>SUM('ANS_RevData (OT)'!AL$30,'ANS_RevData (OT)'!AL$46)</f>
        <v>#VALUE!</v>
      </c>
      <c r="AM189" s="14" t="e">
        <f>SUM('ANS_RevData (OT)'!AM$30,'ANS_RevData (OT)'!AM$46)</f>
        <v>#VALUE!</v>
      </c>
      <c r="AN189" s="14" t="e">
        <f>SUM('ANS_RevData (OT)'!AN$30,'ANS_RevData (OT)'!AN$46)</f>
        <v>#VALUE!</v>
      </c>
      <c r="AO189" s="14" t="e">
        <f>SUM('ANS_RevData (OT)'!AO$30,'ANS_RevData (OT)'!AO$46)</f>
        <v>#VALUE!</v>
      </c>
      <c r="AP189" s="14" t="e">
        <f>SUM('ANS_RevData (OT)'!AP$30,'ANS_RevData (OT)'!AP$46)</f>
        <v>#VALUE!</v>
      </c>
      <c r="AQ189" s="14" t="e">
        <f>SUM('ANS_RevData (OT)'!AQ$30,'ANS_RevData (OT)'!AQ$46)</f>
        <v>#VALUE!</v>
      </c>
      <c r="AR189" s="47" t="e">
        <f>SUM(AF189:AQ189)</f>
        <v>#VALUE!</v>
      </c>
      <c r="AS189" s="13"/>
      <c r="AT189" s="14" t="e">
        <f>SUM('ANS_RevData (OT)'!AR$30,'ANS_RevData (OT)'!AR$46)</f>
        <v>#VALUE!</v>
      </c>
      <c r="AU189" s="14" t="e">
        <f>SUM('ANS_RevData (OT)'!AS$30,'ANS_RevData (OT)'!AS$46)</f>
        <v>#VALUE!</v>
      </c>
      <c r="AV189" s="14" t="e">
        <f>SUM('ANS_RevData (OT)'!AT$30,'ANS_RevData (OT)'!AT$46)</f>
        <v>#VALUE!</v>
      </c>
      <c r="AW189" s="14" t="e">
        <f>SUM('ANS_RevData (OT)'!AU$30,'ANS_RevData (OT)'!AU$46)</f>
        <v>#VALUE!</v>
      </c>
      <c r="AX189" s="14" t="e">
        <f>SUM('ANS_RevData (OT)'!AV$30,'ANS_RevData (OT)'!AV$46)</f>
        <v>#VALUE!</v>
      </c>
      <c r="AY189" s="14" t="e">
        <f>SUM('ANS_RevData (OT)'!AW$30,'ANS_RevData (OT)'!AW$46)</f>
        <v>#VALUE!</v>
      </c>
      <c r="AZ189" s="14" t="e">
        <f>SUM('ANS_RevData (OT)'!AX$30,'ANS_RevData (OT)'!AX$46)</f>
        <v>#VALUE!</v>
      </c>
      <c r="BA189" s="14" t="e">
        <f>SUM('ANS_RevData (OT)'!AY$30,'ANS_RevData (OT)'!AY$46)</f>
        <v>#VALUE!</v>
      </c>
      <c r="BB189" s="14" t="e">
        <f>SUM('ANS_RevData (OT)'!AZ$30,'ANS_RevData (OT)'!AZ$46)</f>
        <v>#VALUE!</v>
      </c>
      <c r="BC189" s="14" t="e">
        <f>SUM('ANS_RevData (OT)'!BA$30,'ANS_RevData (OT)'!BA$46)</f>
        <v>#VALUE!</v>
      </c>
      <c r="BD189" s="14" t="e">
        <f>SUM('ANS_RevData (OT)'!BB$30,'ANS_RevData (OT)'!BB$46)</f>
        <v>#VALUE!</v>
      </c>
      <c r="BE189" s="14" t="e">
        <f>SUM('ANS_RevData (OT)'!BC$30,'ANS_RevData (OT)'!BC$46)</f>
        <v>#VALUE!</v>
      </c>
      <c r="BF189" s="47" t="e">
        <f>SUM(AT189:BE189)</f>
        <v>#VALUE!</v>
      </c>
      <c r="BG189" s="13"/>
      <c r="BH189" s="14" t="e">
        <f>SUM('ANS_RevData (OT)'!BD$30,'ANS_RevData (OT)'!BD$46)</f>
        <v>#VALUE!</v>
      </c>
      <c r="BI189" s="14" t="e">
        <f>SUM('ANS_RevData (OT)'!BE$30,'ANS_RevData (OT)'!BE$46)</f>
        <v>#VALUE!</v>
      </c>
      <c r="BJ189" s="14" t="e">
        <f>SUM('ANS_RevData (OT)'!BF$30,'ANS_RevData (OT)'!BF$46)</f>
        <v>#VALUE!</v>
      </c>
      <c r="BK189" s="14" t="e">
        <f>SUM('ANS_RevData (OT)'!BG$30,'ANS_RevData (OT)'!BG$46)</f>
        <v>#VALUE!</v>
      </c>
      <c r="BL189" s="14" t="e">
        <f>SUM('ANS_RevData (OT)'!BH$30,'ANS_RevData (OT)'!BH$46)</f>
        <v>#VALUE!</v>
      </c>
      <c r="BM189" s="14" t="e">
        <f>SUM('ANS_RevData (OT)'!BI$30,'ANS_RevData (OT)'!BI$46)</f>
        <v>#VALUE!</v>
      </c>
      <c r="BN189" s="14" t="e">
        <f>SUM('ANS_RevData (OT)'!BJ$30,'ANS_RevData (OT)'!BJ$46)</f>
        <v>#VALUE!</v>
      </c>
      <c r="BO189" s="14" t="e">
        <f>SUM('ANS_RevData (OT)'!BK$30,'ANS_RevData (OT)'!BK$46)</f>
        <v>#VALUE!</v>
      </c>
      <c r="BP189" s="14" t="e">
        <f>SUM('ANS_RevData (OT)'!BL$30,'ANS_RevData (OT)'!BL$46)</f>
        <v>#VALUE!</v>
      </c>
      <c r="BQ189" s="14" t="e">
        <f>SUM('ANS_RevData (OT)'!BM$30,'ANS_RevData (OT)'!BM$46)</f>
        <v>#VALUE!</v>
      </c>
      <c r="BR189" s="14" t="e">
        <f>SUM('ANS_RevData (OT)'!BN$30,'ANS_RevData (OT)'!BN$46)</f>
        <v>#VALUE!</v>
      </c>
      <c r="BS189" s="14" t="e">
        <f>SUM('ANS_RevData (OT)'!BO$30,'ANS_RevData (OT)'!BO$46)</f>
        <v>#VALUE!</v>
      </c>
      <c r="BT189" s="47" t="e">
        <f>SUM(BH189:BS189)</f>
        <v>#VALUE!</v>
      </c>
    </row>
    <row r="190" spans="2:72" hidden="1" outlineLevel="1" x14ac:dyDescent="0.25">
      <c r="B190" s="11" t="s">
        <v>36</v>
      </c>
      <c r="D190" s="12">
        <f t="shared" ref="D190:P190" si="247">SUBTOTAL(9,D191:D195)</f>
        <v>5325</v>
      </c>
      <c r="E190" s="12">
        <f t="shared" si="247"/>
        <v>5677</v>
      </c>
      <c r="F190" s="12">
        <f t="shared" si="247"/>
        <v>8076</v>
      </c>
      <c r="G190" s="12">
        <f t="shared" si="247"/>
        <v>8940</v>
      </c>
      <c r="H190" s="12">
        <f t="shared" si="247"/>
        <v>11499</v>
      </c>
      <c r="I190" s="12">
        <f t="shared" si="247"/>
        <v>30902</v>
      </c>
      <c r="J190" s="12">
        <f t="shared" si="247"/>
        <v>35312</v>
      </c>
      <c r="K190" s="12">
        <f t="shared" si="247"/>
        <v>36947</v>
      </c>
      <c r="L190" s="12">
        <f t="shared" si="247"/>
        <v>47094</v>
      </c>
      <c r="M190" s="12">
        <f t="shared" si="247"/>
        <v>53718</v>
      </c>
      <c r="N190" s="12">
        <f t="shared" si="247"/>
        <v>50332</v>
      </c>
      <c r="O190" s="12">
        <f t="shared" si="247"/>
        <v>52276</v>
      </c>
      <c r="P190" s="13">
        <f t="shared" si="247"/>
        <v>346098</v>
      </c>
      <c r="Q190" s="13"/>
      <c r="R190" s="12">
        <f t="shared" ref="R190:AD190" si="248">SUBTOTAL(9,R191:R195)</f>
        <v>52677</v>
      </c>
      <c r="S190" s="12">
        <f t="shared" si="248"/>
        <v>54426</v>
      </c>
      <c r="T190" s="12">
        <f t="shared" si="248"/>
        <v>57348</v>
      </c>
      <c r="U190" s="12">
        <f t="shared" si="248"/>
        <v>53969</v>
      </c>
      <c r="V190" s="12">
        <f t="shared" si="248"/>
        <v>44940</v>
      </c>
      <c r="W190" s="12">
        <f t="shared" si="248"/>
        <v>24970</v>
      </c>
      <c r="X190" s="12">
        <f t="shared" si="248"/>
        <v>26877</v>
      </c>
      <c r="Y190" s="12">
        <f t="shared" si="248"/>
        <v>30725</v>
      </c>
      <c r="Z190" s="12">
        <f t="shared" si="248"/>
        <v>33731</v>
      </c>
      <c r="AA190" s="12">
        <f t="shared" si="248"/>
        <v>34045</v>
      </c>
      <c r="AB190" s="12">
        <f t="shared" si="248"/>
        <v>34183</v>
      </c>
      <c r="AC190" s="12">
        <f t="shared" si="248"/>
        <v>51734</v>
      </c>
      <c r="AD190" s="13">
        <f t="shared" si="248"/>
        <v>499625</v>
      </c>
      <c r="AE190" s="13"/>
      <c r="AF190" s="12">
        <f t="shared" ref="AF190:AR190" si="249">SUBTOTAL(9,AF191:AF195)</f>
        <v>56876</v>
      </c>
      <c r="AG190" s="12">
        <f t="shared" si="249"/>
        <v>70952</v>
      </c>
      <c r="AH190" s="12" t="e">
        <f t="shared" si="249"/>
        <v>#VALUE!</v>
      </c>
      <c r="AI190" s="12" t="e">
        <f t="shared" si="249"/>
        <v>#VALUE!</v>
      </c>
      <c r="AJ190" s="12" t="e">
        <f t="shared" si="249"/>
        <v>#VALUE!</v>
      </c>
      <c r="AK190" s="14" t="e">
        <f t="shared" si="249"/>
        <v>#VALUE!</v>
      </c>
      <c r="AL190" s="14" t="e">
        <f t="shared" si="249"/>
        <v>#VALUE!</v>
      </c>
      <c r="AM190" s="14" t="e">
        <f t="shared" si="249"/>
        <v>#VALUE!</v>
      </c>
      <c r="AN190" s="14" t="e">
        <f t="shared" si="249"/>
        <v>#VALUE!</v>
      </c>
      <c r="AO190" s="14" t="e">
        <f t="shared" si="249"/>
        <v>#VALUE!</v>
      </c>
      <c r="AP190" s="14" t="e">
        <f t="shared" si="249"/>
        <v>#VALUE!</v>
      </c>
      <c r="AQ190" s="14" t="e">
        <f t="shared" si="249"/>
        <v>#VALUE!</v>
      </c>
      <c r="AR190" s="47" t="e">
        <f t="shared" si="249"/>
        <v>#VALUE!</v>
      </c>
      <c r="AS190" s="13"/>
      <c r="AT190" s="14" t="e">
        <f t="shared" ref="AT190:BF190" si="250">SUBTOTAL(9,AT191:AT195)</f>
        <v>#VALUE!</v>
      </c>
      <c r="AU190" s="14" t="e">
        <f t="shared" si="250"/>
        <v>#VALUE!</v>
      </c>
      <c r="AV190" s="14" t="e">
        <f t="shared" si="250"/>
        <v>#VALUE!</v>
      </c>
      <c r="AW190" s="14" t="e">
        <f t="shared" si="250"/>
        <v>#VALUE!</v>
      </c>
      <c r="AX190" s="14" t="e">
        <f t="shared" si="250"/>
        <v>#VALUE!</v>
      </c>
      <c r="AY190" s="14" t="e">
        <f t="shared" si="250"/>
        <v>#VALUE!</v>
      </c>
      <c r="AZ190" s="14" t="e">
        <f t="shared" si="250"/>
        <v>#VALUE!</v>
      </c>
      <c r="BA190" s="14" t="e">
        <f t="shared" si="250"/>
        <v>#VALUE!</v>
      </c>
      <c r="BB190" s="14" t="e">
        <f t="shared" si="250"/>
        <v>#VALUE!</v>
      </c>
      <c r="BC190" s="14" t="e">
        <f t="shared" si="250"/>
        <v>#VALUE!</v>
      </c>
      <c r="BD190" s="14" t="e">
        <f t="shared" si="250"/>
        <v>#VALUE!</v>
      </c>
      <c r="BE190" s="14" t="e">
        <f t="shared" si="250"/>
        <v>#VALUE!</v>
      </c>
      <c r="BF190" s="47" t="e">
        <f t="shared" si="250"/>
        <v>#VALUE!</v>
      </c>
      <c r="BG190" s="13"/>
      <c r="BH190" s="14" t="e">
        <f t="shared" ref="BH190:BT190" si="251">SUBTOTAL(9,BH191:BH195)</f>
        <v>#VALUE!</v>
      </c>
      <c r="BI190" s="14" t="e">
        <f t="shared" si="251"/>
        <v>#VALUE!</v>
      </c>
      <c r="BJ190" s="14" t="e">
        <f t="shared" si="251"/>
        <v>#VALUE!</v>
      </c>
      <c r="BK190" s="14" t="e">
        <f t="shared" si="251"/>
        <v>#VALUE!</v>
      </c>
      <c r="BL190" s="14" t="e">
        <f t="shared" si="251"/>
        <v>#VALUE!</v>
      </c>
      <c r="BM190" s="14" t="e">
        <f t="shared" si="251"/>
        <v>#VALUE!</v>
      </c>
      <c r="BN190" s="14" t="e">
        <f t="shared" si="251"/>
        <v>#VALUE!</v>
      </c>
      <c r="BO190" s="14" t="e">
        <f t="shared" si="251"/>
        <v>#VALUE!</v>
      </c>
      <c r="BP190" s="14" t="e">
        <f t="shared" si="251"/>
        <v>#VALUE!</v>
      </c>
      <c r="BQ190" s="14" t="e">
        <f t="shared" si="251"/>
        <v>#VALUE!</v>
      </c>
      <c r="BR190" s="14" t="e">
        <f t="shared" si="251"/>
        <v>#VALUE!</v>
      </c>
      <c r="BS190" s="14" t="e">
        <f t="shared" si="251"/>
        <v>#VALUE!</v>
      </c>
      <c r="BT190" s="47" t="e">
        <f t="shared" si="251"/>
        <v>#VALUE!</v>
      </c>
    </row>
    <row r="191" spans="2:72" s="16" customFormat="1" ht="12.75" hidden="1" outlineLevel="2" x14ac:dyDescent="0.2">
      <c r="B191" s="17" t="s">
        <v>9</v>
      </c>
      <c r="D191" s="18">
        <f>'ANS_RevData (OT)'!D$78</f>
        <v>5031</v>
      </c>
      <c r="E191" s="18">
        <f>'ANS_RevData (OT)'!E$78</f>
        <v>5398</v>
      </c>
      <c r="F191" s="18">
        <f>'ANS_RevData (OT)'!F$78</f>
        <v>7347</v>
      </c>
      <c r="G191" s="18">
        <f>'ANS_RevData (OT)'!G$78</f>
        <v>7683</v>
      </c>
      <c r="H191" s="18">
        <f>'ANS_RevData (OT)'!H$78</f>
        <v>8660</v>
      </c>
      <c r="I191" s="18">
        <f>'ANS_RevData (OT)'!I$78</f>
        <v>8712</v>
      </c>
      <c r="J191" s="18">
        <f>'ANS_RevData (OT)'!J$78</f>
        <v>9128</v>
      </c>
      <c r="K191" s="18">
        <f>'ANS_RevData (OT)'!K$78</f>
        <v>9779</v>
      </c>
      <c r="L191" s="18">
        <f>'ANS_RevData (OT)'!L$78</f>
        <v>9802</v>
      </c>
      <c r="M191" s="18">
        <f>'ANS_RevData (OT)'!M$78</f>
        <v>10817</v>
      </c>
      <c r="N191" s="18">
        <f>'ANS_RevData (OT)'!N$78</f>
        <v>8562</v>
      </c>
      <c r="O191" s="18">
        <f>'ANS_RevData (OT)'!O$78</f>
        <v>10653</v>
      </c>
      <c r="P191" s="19">
        <f t="shared" ref="P191:P197" si="252">SUM(D191:O191)</f>
        <v>101572</v>
      </c>
      <c r="Q191" s="19"/>
      <c r="R191" s="18">
        <f>'ANS_RevData (OT)'!P$78</f>
        <v>9227</v>
      </c>
      <c r="S191" s="18">
        <f>'ANS_RevData (OT)'!Q$78</f>
        <v>9130</v>
      </c>
      <c r="T191" s="18">
        <f>'ANS_RevData (OT)'!R$78</f>
        <v>10125</v>
      </c>
      <c r="U191" s="18">
        <f>'ANS_RevData (OT)'!S$78</f>
        <v>11164</v>
      </c>
      <c r="V191" s="18">
        <f>'ANS_RevData (OT)'!T$78</f>
        <v>12753</v>
      </c>
      <c r="W191" s="18">
        <f>'ANS_RevData (OT)'!U$78</f>
        <v>15551</v>
      </c>
      <c r="X191" s="18">
        <f>'ANS_RevData (OT)'!V$78</f>
        <v>15581</v>
      </c>
      <c r="Y191" s="18">
        <f>'ANS_RevData (OT)'!W$78</f>
        <v>16717</v>
      </c>
      <c r="Z191" s="18">
        <f>'ANS_RevData (OT)'!X$78</f>
        <v>17946</v>
      </c>
      <c r="AA191" s="18">
        <f>'ANS_RevData (OT)'!Y$78</f>
        <v>17209</v>
      </c>
      <c r="AB191" s="18">
        <f>'ANS_RevData (OT)'!Z$78</f>
        <v>17613</v>
      </c>
      <c r="AC191" s="18">
        <f>'ANS_RevData (OT)'!AA$78</f>
        <v>23654</v>
      </c>
      <c r="AD191" s="19">
        <f t="shared" ref="AD191:AD197" si="253">SUM(R191:AC191)</f>
        <v>176670</v>
      </c>
      <c r="AE191" s="19"/>
      <c r="AF191" s="18">
        <f>'ANS_RevData (OT)'!AF$78</f>
        <v>19917</v>
      </c>
      <c r="AG191" s="18">
        <f>'ANS_RevData (OT)'!AG$78</f>
        <v>27018</v>
      </c>
      <c r="AH191" s="18" t="e">
        <f>'ANS_RevData (OT)'!AH$78</f>
        <v>#VALUE!</v>
      </c>
      <c r="AI191" s="18" t="e">
        <f>'ANS_RevData (OT)'!AI$78</f>
        <v>#VALUE!</v>
      </c>
      <c r="AJ191" s="18" t="e">
        <f>'ANS_RevData (OT)'!AJ$78</f>
        <v>#VALUE!</v>
      </c>
      <c r="AK191" s="20" t="e">
        <f>'ANS_RevData (OT)'!AK$78</f>
        <v>#VALUE!</v>
      </c>
      <c r="AL191" s="20" t="e">
        <f>'ANS_RevData (OT)'!AL$78</f>
        <v>#VALUE!</v>
      </c>
      <c r="AM191" s="20" t="e">
        <f>'ANS_RevData (OT)'!AM$78</f>
        <v>#VALUE!</v>
      </c>
      <c r="AN191" s="20" t="e">
        <f>'ANS_RevData (OT)'!AN$78</f>
        <v>#VALUE!</v>
      </c>
      <c r="AO191" s="20" t="e">
        <f>'ANS_RevData (OT)'!AO$78</f>
        <v>#VALUE!</v>
      </c>
      <c r="AP191" s="20" t="e">
        <f>'ANS_RevData (OT)'!AP$78</f>
        <v>#VALUE!</v>
      </c>
      <c r="AQ191" s="20" t="e">
        <f>'ANS_RevData (OT)'!AQ$78</f>
        <v>#VALUE!</v>
      </c>
      <c r="AR191" s="48" t="e">
        <f t="shared" ref="AR191:AR197" si="254">SUM(AF191:AQ191)</f>
        <v>#VALUE!</v>
      </c>
      <c r="AS191" s="19"/>
      <c r="AT191" s="20" t="e">
        <f>'ANS_RevData (OT)'!AR$78</f>
        <v>#VALUE!</v>
      </c>
      <c r="AU191" s="20" t="e">
        <f>'ANS_RevData (OT)'!AS$78</f>
        <v>#VALUE!</v>
      </c>
      <c r="AV191" s="20" t="e">
        <f>'ANS_RevData (OT)'!AT$78</f>
        <v>#VALUE!</v>
      </c>
      <c r="AW191" s="20" t="e">
        <f>'ANS_RevData (OT)'!AU$78</f>
        <v>#VALUE!</v>
      </c>
      <c r="AX191" s="20" t="e">
        <f>'ANS_RevData (OT)'!AV$78</f>
        <v>#VALUE!</v>
      </c>
      <c r="AY191" s="20" t="e">
        <f>'ANS_RevData (OT)'!AW$78</f>
        <v>#VALUE!</v>
      </c>
      <c r="AZ191" s="20" t="e">
        <f>'ANS_RevData (OT)'!AX$78</f>
        <v>#VALUE!</v>
      </c>
      <c r="BA191" s="20" t="e">
        <f>'ANS_RevData (OT)'!AY$78</f>
        <v>#VALUE!</v>
      </c>
      <c r="BB191" s="20" t="e">
        <f>'ANS_RevData (OT)'!AZ$78</f>
        <v>#VALUE!</v>
      </c>
      <c r="BC191" s="20" t="e">
        <f>'ANS_RevData (OT)'!BA$78</f>
        <v>#VALUE!</v>
      </c>
      <c r="BD191" s="20" t="e">
        <f>'ANS_RevData (OT)'!BB$78</f>
        <v>#VALUE!</v>
      </c>
      <c r="BE191" s="20" t="e">
        <f>'ANS_RevData (OT)'!BC$78</f>
        <v>#VALUE!</v>
      </c>
      <c r="BF191" s="48" t="e">
        <f t="shared" ref="BF191:BF197" si="255">SUM(AT191:BE191)</f>
        <v>#VALUE!</v>
      </c>
      <c r="BG191" s="19"/>
      <c r="BH191" s="20" t="e">
        <f>'ANS_RevData (OT)'!BD$78</f>
        <v>#VALUE!</v>
      </c>
      <c r="BI191" s="20" t="e">
        <f>'ANS_RevData (OT)'!BE$78</f>
        <v>#VALUE!</v>
      </c>
      <c r="BJ191" s="20" t="e">
        <f>'ANS_RevData (OT)'!BF$78</f>
        <v>#VALUE!</v>
      </c>
      <c r="BK191" s="20" t="e">
        <f>'ANS_RevData (OT)'!BG$78</f>
        <v>#VALUE!</v>
      </c>
      <c r="BL191" s="20" t="e">
        <f>'ANS_RevData (OT)'!BH$78</f>
        <v>#VALUE!</v>
      </c>
      <c r="BM191" s="20" t="e">
        <f>'ANS_RevData (OT)'!BI$78</f>
        <v>#VALUE!</v>
      </c>
      <c r="BN191" s="20" t="e">
        <f>'ANS_RevData (OT)'!BJ$78</f>
        <v>#VALUE!</v>
      </c>
      <c r="BO191" s="20" t="e">
        <f>'ANS_RevData (OT)'!BK$78</f>
        <v>#VALUE!</v>
      </c>
      <c r="BP191" s="20" t="e">
        <f>'ANS_RevData (OT)'!BL$78</f>
        <v>#VALUE!</v>
      </c>
      <c r="BQ191" s="20" t="e">
        <f>'ANS_RevData (OT)'!BM$78</f>
        <v>#VALUE!</v>
      </c>
      <c r="BR191" s="20" t="e">
        <f>'ANS_RevData (OT)'!BN$78</f>
        <v>#VALUE!</v>
      </c>
      <c r="BS191" s="20" t="e">
        <f>'ANS_RevData (OT)'!BO$78</f>
        <v>#VALUE!</v>
      </c>
      <c r="BT191" s="48" t="e">
        <f t="shared" ref="BT191:BT197" si="256">SUM(BH191:BS191)</f>
        <v>#VALUE!</v>
      </c>
    </row>
    <row r="192" spans="2:72" s="16" customFormat="1" ht="12.75" hidden="1" outlineLevel="2" x14ac:dyDescent="0.2">
      <c r="B192" s="17" t="s">
        <v>10</v>
      </c>
      <c r="D192" s="18">
        <f>'ANS_RevData (OT)'!D$94</f>
        <v>294</v>
      </c>
      <c r="E192" s="18">
        <f>'ANS_RevData (OT)'!E$94</f>
        <v>278</v>
      </c>
      <c r="F192" s="18">
        <f>'ANS_RevData (OT)'!F$94</f>
        <v>728</v>
      </c>
      <c r="G192" s="18">
        <f>'ANS_RevData (OT)'!G$94</f>
        <v>1257</v>
      </c>
      <c r="H192" s="18">
        <f>'ANS_RevData (OT)'!H$94</f>
        <v>2407</v>
      </c>
      <c r="I192" s="18">
        <f>'ANS_RevData (OT)'!I$94</f>
        <v>3059</v>
      </c>
      <c r="J192" s="18">
        <f>'ANS_RevData (OT)'!J$94</f>
        <v>3803</v>
      </c>
      <c r="K192" s="18">
        <f>'ANS_RevData (OT)'!K$94</f>
        <v>3368</v>
      </c>
      <c r="L192" s="18">
        <f>'ANS_RevData (OT)'!L$94</f>
        <v>2967</v>
      </c>
      <c r="M192" s="18">
        <f>'ANS_RevData (OT)'!M$94</f>
        <v>4630</v>
      </c>
      <c r="N192" s="18">
        <f>'ANS_RevData (OT)'!N$94</f>
        <v>4317</v>
      </c>
      <c r="O192" s="18">
        <f>'ANS_RevData (OT)'!O$94</f>
        <v>5462</v>
      </c>
      <c r="P192" s="19">
        <f t="shared" si="252"/>
        <v>32570</v>
      </c>
      <c r="Q192" s="19"/>
      <c r="R192" s="18">
        <f>'ANS_RevData (OT)'!P$94</f>
        <v>6427</v>
      </c>
      <c r="S192" s="18">
        <f>'ANS_RevData (OT)'!Q$94</f>
        <v>6021</v>
      </c>
      <c r="T192" s="18">
        <f>'ANS_RevData (OT)'!R$94</f>
        <v>6236</v>
      </c>
      <c r="U192" s="18">
        <f>'ANS_RevData (OT)'!S$94</f>
        <v>7045</v>
      </c>
      <c r="V192" s="18">
        <f>'ANS_RevData (OT)'!T$94</f>
        <v>8178</v>
      </c>
      <c r="W192" s="18">
        <f>'ANS_RevData (OT)'!U$94</f>
        <v>9387</v>
      </c>
      <c r="X192" s="18">
        <f>'ANS_RevData (OT)'!V$94</f>
        <v>11239</v>
      </c>
      <c r="Y192" s="18">
        <f>'ANS_RevData (OT)'!W$94</f>
        <v>12099</v>
      </c>
      <c r="Z192" s="18">
        <f>'ANS_RevData (OT)'!X$94</f>
        <v>12562</v>
      </c>
      <c r="AA192" s="18">
        <f>'ANS_RevData (OT)'!Y$94</f>
        <v>13130</v>
      </c>
      <c r="AB192" s="18">
        <f>'ANS_RevData (OT)'!Z$94</f>
        <v>12950</v>
      </c>
      <c r="AC192" s="18">
        <f>'ANS_RevData (OT)'!AA$94</f>
        <v>21686</v>
      </c>
      <c r="AD192" s="19">
        <f t="shared" si="253"/>
        <v>126960</v>
      </c>
      <c r="AE192" s="19"/>
      <c r="AF192" s="18">
        <f>'ANS_RevData (OT)'!AF$94</f>
        <v>30465</v>
      </c>
      <c r="AG192" s="18">
        <f>'ANS_RevData (OT)'!AG$94</f>
        <v>37917</v>
      </c>
      <c r="AH192" s="18" t="e">
        <f>'ANS_RevData (OT)'!AH$94</f>
        <v>#VALUE!</v>
      </c>
      <c r="AI192" s="18" t="e">
        <f>'ANS_RevData (OT)'!AI$94</f>
        <v>#VALUE!</v>
      </c>
      <c r="AJ192" s="18" t="e">
        <f>'ANS_RevData (OT)'!AJ$94</f>
        <v>#VALUE!</v>
      </c>
      <c r="AK192" s="20" t="e">
        <f>'ANS_RevData (OT)'!AK$94</f>
        <v>#VALUE!</v>
      </c>
      <c r="AL192" s="20" t="e">
        <f>'ANS_RevData (OT)'!AL$94</f>
        <v>#VALUE!</v>
      </c>
      <c r="AM192" s="20" t="e">
        <f>'ANS_RevData (OT)'!AM$94</f>
        <v>#VALUE!</v>
      </c>
      <c r="AN192" s="20" t="e">
        <f>'ANS_RevData (OT)'!AN$94</f>
        <v>#VALUE!</v>
      </c>
      <c r="AO192" s="20" t="e">
        <f>'ANS_RevData (OT)'!AO$94</f>
        <v>#VALUE!</v>
      </c>
      <c r="AP192" s="20" t="e">
        <f>'ANS_RevData (OT)'!AP$94</f>
        <v>#VALUE!</v>
      </c>
      <c r="AQ192" s="20" t="e">
        <f>'ANS_RevData (OT)'!AQ$94</f>
        <v>#VALUE!</v>
      </c>
      <c r="AR192" s="48" t="e">
        <f t="shared" si="254"/>
        <v>#VALUE!</v>
      </c>
      <c r="AS192" s="19"/>
      <c r="AT192" s="20" t="e">
        <f>'ANS_RevData (OT)'!AR$94</f>
        <v>#VALUE!</v>
      </c>
      <c r="AU192" s="20" t="e">
        <f>'ANS_RevData (OT)'!AS$94</f>
        <v>#VALUE!</v>
      </c>
      <c r="AV192" s="20" t="e">
        <f>'ANS_RevData (OT)'!AT$94</f>
        <v>#VALUE!</v>
      </c>
      <c r="AW192" s="20" t="e">
        <f>'ANS_RevData (OT)'!AU$94</f>
        <v>#VALUE!</v>
      </c>
      <c r="AX192" s="20" t="e">
        <f>'ANS_RevData (OT)'!AV$94</f>
        <v>#VALUE!</v>
      </c>
      <c r="AY192" s="20" t="e">
        <f>'ANS_RevData (OT)'!AW$94</f>
        <v>#VALUE!</v>
      </c>
      <c r="AZ192" s="20" t="e">
        <f>'ANS_RevData (OT)'!AX$94</f>
        <v>#VALUE!</v>
      </c>
      <c r="BA192" s="20" t="e">
        <f>'ANS_RevData (OT)'!AY$94</f>
        <v>#VALUE!</v>
      </c>
      <c r="BB192" s="20" t="e">
        <f>'ANS_RevData (OT)'!AZ$94</f>
        <v>#VALUE!</v>
      </c>
      <c r="BC192" s="20" t="e">
        <f>'ANS_RevData (OT)'!BA$94</f>
        <v>#VALUE!</v>
      </c>
      <c r="BD192" s="20" t="e">
        <f>'ANS_RevData (OT)'!BB$94</f>
        <v>#VALUE!</v>
      </c>
      <c r="BE192" s="20" t="e">
        <f>'ANS_RevData (OT)'!BC$94</f>
        <v>#VALUE!</v>
      </c>
      <c r="BF192" s="48" t="e">
        <f t="shared" si="255"/>
        <v>#VALUE!</v>
      </c>
      <c r="BG192" s="19"/>
      <c r="BH192" s="20" t="e">
        <f>'ANS_RevData (OT)'!BD$94</f>
        <v>#VALUE!</v>
      </c>
      <c r="BI192" s="20" t="e">
        <f>'ANS_RevData (OT)'!BE$94</f>
        <v>#VALUE!</v>
      </c>
      <c r="BJ192" s="20" t="e">
        <f>'ANS_RevData (OT)'!BF$94</f>
        <v>#VALUE!</v>
      </c>
      <c r="BK192" s="20" t="e">
        <f>'ANS_RevData (OT)'!BG$94</f>
        <v>#VALUE!</v>
      </c>
      <c r="BL192" s="20" t="e">
        <f>'ANS_RevData (OT)'!BH$94</f>
        <v>#VALUE!</v>
      </c>
      <c r="BM192" s="20" t="e">
        <f>'ANS_RevData (OT)'!BI$94</f>
        <v>#VALUE!</v>
      </c>
      <c r="BN192" s="20" t="e">
        <f>'ANS_RevData (OT)'!BJ$94</f>
        <v>#VALUE!</v>
      </c>
      <c r="BO192" s="20" t="e">
        <f>'ANS_RevData (OT)'!BK$94</f>
        <v>#VALUE!</v>
      </c>
      <c r="BP192" s="20" t="e">
        <f>'ANS_RevData (OT)'!BL$94</f>
        <v>#VALUE!</v>
      </c>
      <c r="BQ192" s="20" t="e">
        <f>'ANS_RevData (OT)'!BM$94</f>
        <v>#VALUE!</v>
      </c>
      <c r="BR192" s="20" t="e">
        <f>'ANS_RevData (OT)'!BN$94</f>
        <v>#VALUE!</v>
      </c>
      <c r="BS192" s="20" t="e">
        <f>'ANS_RevData (OT)'!BO$94</f>
        <v>#VALUE!</v>
      </c>
      <c r="BT192" s="48" t="e">
        <f t="shared" si="256"/>
        <v>#VALUE!</v>
      </c>
    </row>
    <row r="193" spans="2:72" s="16" customFormat="1" ht="12.75" hidden="1" outlineLevel="2" x14ac:dyDescent="0.2">
      <c r="B193" s="17" t="s">
        <v>11</v>
      </c>
      <c r="D193" s="18">
        <f>'ANS_RevData (OT)'!D$110</f>
        <v>0</v>
      </c>
      <c r="E193" s="18">
        <f>'ANS_RevData (OT)'!E$110</f>
        <v>0</v>
      </c>
      <c r="F193" s="18">
        <f>'ANS_RevData (OT)'!F$110</f>
        <v>0</v>
      </c>
      <c r="G193" s="18">
        <f>'ANS_RevData (OT)'!G$110</f>
        <v>0</v>
      </c>
      <c r="H193" s="18">
        <f>'ANS_RevData (OT)'!H$110</f>
        <v>0</v>
      </c>
      <c r="I193" s="18">
        <f>'ANS_RevData (OT)'!I$110</f>
        <v>0</v>
      </c>
      <c r="J193" s="18">
        <f>'ANS_RevData (OT)'!J$110</f>
        <v>0</v>
      </c>
      <c r="K193" s="18">
        <f>'ANS_RevData (OT)'!K$110</f>
        <v>0</v>
      </c>
      <c r="L193" s="18">
        <f>'ANS_RevData (OT)'!L$110</f>
        <v>0</v>
      </c>
      <c r="M193" s="18">
        <f>'ANS_RevData (OT)'!M$110</f>
        <v>0</v>
      </c>
      <c r="N193" s="18">
        <f>'ANS_RevData (OT)'!N$110</f>
        <v>0</v>
      </c>
      <c r="O193" s="18">
        <f>'ANS_RevData (OT)'!O$110</f>
        <v>0</v>
      </c>
      <c r="P193" s="19">
        <f t="shared" si="252"/>
        <v>0</v>
      </c>
      <c r="Q193" s="19"/>
      <c r="R193" s="18">
        <f>'ANS_RevData (OT)'!P$110</f>
        <v>0</v>
      </c>
      <c r="S193" s="18">
        <f>'ANS_RevData (OT)'!Q$110</f>
        <v>0</v>
      </c>
      <c r="T193" s="18">
        <f>'ANS_RevData (OT)'!R$110</f>
        <v>0</v>
      </c>
      <c r="U193" s="18">
        <f>'ANS_RevData (OT)'!S$110</f>
        <v>0</v>
      </c>
      <c r="V193" s="18">
        <f>'ANS_RevData (OT)'!T$110</f>
        <v>0</v>
      </c>
      <c r="W193" s="18">
        <f>'ANS_RevData (OT)'!U$110</f>
        <v>0</v>
      </c>
      <c r="X193" s="18">
        <f>'ANS_RevData (OT)'!V$110</f>
        <v>11</v>
      </c>
      <c r="Y193" s="18">
        <f>'ANS_RevData (OT)'!W$110</f>
        <v>1881</v>
      </c>
      <c r="Z193" s="18">
        <f>'ANS_RevData (OT)'!X$110</f>
        <v>3156</v>
      </c>
      <c r="AA193" s="18">
        <f>'ANS_RevData (OT)'!Y$110</f>
        <v>3528</v>
      </c>
      <c r="AB193" s="18">
        <f>'ANS_RevData (OT)'!Z$110</f>
        <v>3514</v>
      </c>
      <c r="AC193" s="18">
        <f>'ANS_RevData (OT)'!AA$110</f>
        <v>6303</v>
      </c>
      <c r="AD193" s="19">
        <f t="shared" si="253"/>
        <v>18393</v>
      </c>
      <c r="AE193" s="19"/>
      <c r="AF193" s="18">
        <f>'ANS_RevData (OT)'!AF$110</f>
        <v>6393</v>
      </c>
      <c r="AG193" s="18">
        <f>'ANS_RevData (OT)'!AG$110</f>
        <v>5915</v>
      </c>
      <c r="AH193" s="18" t="e">
        <f>'ANS_RevData (OT)'!AH$110</f>
        <v>#VALUE!</v>
      </c>
      <c r="AI193" s="18" t="e">
        <f>'ANS_RevData (OT)'!AI$110</f>
        <v>#VALUE!</v>
      </c>
      <c r="AJ193" s="18" t="e">
        <f>'ANS_RevData (OT)'!AJ$110</f>
        <v>#VALUE!</v>
      </c>
      <c r="AK193" s="20" t="e">
        <f>'ANS_RevData (OT)'!AK$110</f>
        <v>#VALUE!</v>
      </c>
      <c r="AL193" s="20" t="e">
        <f>'ANS_RevData (OT)'!AL$110</f>
        <v>#VALUE!</v>
      </c>
      <c r="AM193" s="20" t="e">
        <f>'ANS_RevData (OT)'!AM$110</f>
        <v>#VALUE!</v>
      </c>
      <c r="AN193" s="20" t="e">
        <f>'ANS_RevData (OT)'!AN$110</f>
        <v>#VALUE!</v>
      </c>
      <c r="AO193" s="20" t="e">
        <f>'ANS_RevData (OT)'!AO$110</f>
        <v>#VALUE!</v>
      </c>
      <c r="AP193" s="20" t="e">
        <f>'ANS_RevData (OT)'!AP$110</f>
        <v>#VALUE!</v>
      </c>
      <c r="AQ193" s="20" t="e">
        <f>'ANS_RevData (OT)'!AQ$110</f>
        <v>#VALUE!</v>
      </c>
      <c r="AR193" s="48" t="e">
        <f t="shared" si="254"/>
        <v>#VALUE!</v>
      </c>
      <c r="AS193" s="19"/>
      <c r="AT193" s="20" t="e">
        <f>'ANS_RevData (OT)'!AR$110</f>
        <v>#VALUE!</v>
      </c>
      <c r="AU193" s="20" t="e">
        <f>'ANS_RevData (OT)'!AS$110</f>
        <v>#VALUE!</v>
      </c>
      <c r="AV193" s="20" t="e">
        <f>'ANS_RevData (OT)'!AT$110</f>
        <v>#VALUE!</v>
      </c>
      <c r="AW193" s="20" t="e">
        <f>'ANS_RevData (OT)'!AU$110</f>
        <v>#VALUE!</v>
      </c>
      <c r="AX193" s="20" t="e">
        <f>'ANS_RevData (OT)'!AV$110</f>
        <v>#VALUE!</v>
      </c>
      <c r="AY193" s="20" t="e">
        <f>'ANS_RevData (OT)'!AW$110</f>
        <v>#VALUE!</v>
      </c>
      <c r="AZ193" s="20" t="e">
        <f>'ANS_RevData (OT)'!AX$110</f>
        <v>#VALUE!</v>
      </c>
      <c r="BA193" s="20" t="e">
        <f>'ANS_RevData (OT)'!AY$110</f>
        <v>#VALUE!</v>
      </c>
      <c r="BB193" s="20" t="e">
        <f>'ANS_RevData (OT)'!AZ$110</f>
        <v>#VALUE!</v>
      </c>
      <c r="BC193" s="20" t="e">
        <f>'ANS_RevData (OT)'!BA$110</f>
        <v>#VALUE!</v>
      </c>
      <c r="BD193" s="20" t="e">
        <f>'ANS_RevData (OT)'!BB$110</f>
        <v>#VALUE!</v>
      </c>
      <c r="BE193" s="20" t="e">
        <f>'ANS_RevData (OT)'!BC$110</f>
        <v>#VALUE!</v>
      </c>
      <c r="BF193" s="48" t="e">
        <f t="shared" si="255"/>
        <v>#VALUE!</v>
      </c>
      <c r="BG193" s="19"/>
      <c r="BH193" s="20" t="e">
        <f>'ANS_RevData (OT)'!BD$110</f>
        <v>#VALUE!</v>
      </c>
      <c r="BI193" s="20" t="e">
        <f>'ANS_RevData (OT)'!BE$110</f>
        <v>#VALUE!</v>
      </c>
      <c r="BJ193" s="20" t="e">
        <f>'ANS_RevData (OT)'!BF$110</f>
        <v>#VALUE!</v>
      </c>
      <c r="BK193" s="20" t="e">
        <f>'ANS_RevData (OT)'!BG$110</f>
        <v>#VALUE!</v>
      </c>
      <c r="BL193" s="20" t="e">
        <f>'ANS_RevData (OT)'!BH$110</f>
        <v>#VALUE!</v>
      </c>
      <c r="BM193" s="20" t="e">
        <f>'ANS_RevData (OT)'!BI$110</f>
        <v>#VALUE!</v>
      </c>
      <c r="BN193" s="20" t="e">
        <f>'ANS_RevData (OT)'!BJ$110</f>
        <v>#VALUE!</v>
      </c>
      <c r="BO193" s="20" t="e">
        <f>'ANS_RevData (OT)'!BK$110</f>
        <v>#VALUE!</v>
      </c>
      <c r="BP193" s="20" t="e">
        <f>'ANS_RevData (OT)'!BL$110</f>
        <v>#VALUE!</v>
      </c>
      <c r="BQ193" s="20" t="e">
        <f>'ANS_RevData (OT)'!BM$110</f>
        <v>#VALUE!</v>
      </c>
      <c r="BR193" s="20" t="e">
        <f>'ANS_RevData (OT)'!BN$110</f>
        <v>#VALUE!</v>
      </c>
      <c r="BS193" s="20" t="e">
        <f>'ANS_RevData (OT)'!BO$110</f>
        <v>#VALUE!</v>
      </c>
      <c r="BT193" s="48" t="e">
        <f t="shared" si="256"/>
        <v>#VALUE!</v>
      </c>
    </row>
    <row r="194" spans="2:72" s="16" customFormat="1" ht="12.75" hidden="1" outlineLevel="3" x14ac:dyDescent="0.2">
      <c r="B194" s="17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9">
        <f t="shared" si="252"/>
        <v>0</v>
      </c>
      <c r="Q194" s="19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9">
        <f t="shared" si="253"/>
        <v>0</v>
      </c>
      <c r="AE194" s="19"/>
      <c r="AF194" s="18"/>
      <c r="AG194" s="18"/>
      <c r="AH194" s="18"/>
      <c r="AI194" s="18"/>
      <c r="AJ194" s="18"/>
      <c r="AK194" s="20"/>
      <c r="AL194" s="20"/>
      <c r="AM194" s="20"/>
      <c r="AN194" s="20"/>
      <c r="AO194" s="20"/>
      <c r="AP194" s="20"/>
      <c r="AQ194" s="20"/>
      <c r="AR194" s="48">
        <f t="shared" si="254"/>
        <v>0</v>
      </c>
      <c r="AS194" s="19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48">
        <f t="shared" si="255"/>
        <v>0</v>
      </c>
      <c r="BG194" s="19"/>
      <c r="BH194" s="20"/>
      <c r="BI194" s="20"/>
      <c r="BJ194" s="20"/>
      <c r="BK194" s="20"/>
      <c r="BL194" s="20"/>
      <c r="BM194" s="20"/>
      <c r="BN194" s="20"/>
      <c r="BO194" s="20"/>
      <c r="BP194" s="20"/>
      <c r="BQ194" s="20"/>
      <c r="BR194" s="20"/>
      <c r="BS194" s="20"/>
      <c r="BT194" s="48">
        <f t="shared" si="256"/>
        <v>0</v>
      </c>
    </row>
    <row r="195" spans="2:72" s="16" customFormat="1" ht="12.75" hidden="1" outlineLevel="2" collapsed="1" x14ac:dyDescent="0.2">
      <c r="B195" s="17" t="s">
        <v>18</v>
      </c>
      <c r="D195" s="18">
        <f>'ANS_RevData (OT)'!D$126</f>
        <v>0</v>
      </c>
      <c r="E195" s="18">
        <f>'ANS_RevData (OT)'!E$126</f>
        <v>1</v>
      </c>
      <c r="F195" s="18">
        <f>'ANS_RevData (OT)'!F$126</f>
        <v>1</v>
      </c>
      <c r="G195" s="18">
        <f>'ANS_RevData (OT)'!G$126</f>
        <v>0</v>
      </c>
      <c r="H195" s="18">
        <f>'ANS_RevData (OT)'!H$126</f>
        <v>432</v>
      </c>
      <c r="I195" s="18">
        <f>'ANS_RevData (OT)'!I$126</f>
        <v>19131</v>
      </c>
      <c r="J195" s="18">
        <f>'ANS_RevData (OT)'!J$126</f>
        <v>22381</v>
      </c>
      <c r="K195" s="18">
        <f>'ANS_RevData (OT)'!K$126</f>
        <v>23800</v>
      </c>
      <c r="L195" s="18">
        <f>'ANS_RevData (OT)'!L$126</f>
        <v>34325</v>
      </c>
      <c r="M195" s="18">
        <f>'ANS_RevData (OT)'!M$126</f>
        <v>38271</v>
      </c>
      <c r="N195" s="18">
        <f>'ANS_RevData (OT)'!N$126</f>
        <v>37453</v>
      </c>
      <c r="O195" s="18">
        <f>'ANS_RevData (OT)'!O$126</f>
        <v>36161</v>
      </c>
      <c r="P195" s="19">
        <f t="shared" si="252"/>
        <v>211956</v>
      </c>
      <c r="Q195" s="19"/>
      <c r="R195" s="18">
        <f>'ANS_RevData (OT)'!P$126</f>
        <v>37023</v>
      </c>
      <c r="S195" s="18">
        <f>'ANS_RevData (OT)'!Q$126</f>
        <v>39275</v>
      </c>
      <c r="T195" s="18">
        <f>'ANS_RevData (OT)'!R$126</f>
        <v>40987</v>
      </c>
      <c r="U195" s="18">
        <f>'ANS_RevData (OT)'!S$126</f>
        <v>35760</v>
      </c>
      <c r="V195" s="18">
        <f>'ANS_RevData (OT)'!T$126</f>
        <v>24009</v>
      </c>
      <c r="W195" s="18">
        <f>'ANS_RevData (OT)'!U$126</f>
        <v>32</v>
      </c>
      <c r="X195" s="18">
        <f>'ANS_RevData (OT)'!V$126</f>
        <v>46</v>
      </c>
      <c r="Y195" s="18">
        <f>'ANS_RevData (OT)'!W$126</f>
        <v>28</v>
      </c>
      <c r="Z195" s="18">
        <f>'ANS_RevData (OT)'!X$126</f>
        <v>67</v>
      </c>
      <c r="AA195" s="18">
        <f>'ANS_RevData (OT)'!Y$126</f>
        <v>178</v>
      </c>
      <c r="AB195" s="18">
        <f>'ANS_RevData (OT)'!Z$126</f>
        <v>106</v>
      </c>
      <c r="AC195" s="18">
        <f>'ANS_RevData (OT)'!AA$126</f>
        <v>91</v>
      </c>
      <c r="AD195" s="19">
        <f t="shared" si="253"/>
        <v>177602</v>
      </c>
      <c r="AE195" s="19"/>
      <c r="AF195" s="18">
        <f>'ANS_RevData (OT)'!AF$126</f>
        <v>101</v>
      </c>
      <c r="AG195" s="18">
        <f>'ANS_RevData (OT)'!AG$126</f>
        <v>102</v>
      </c>
      <c r="AH195" s="18" t="e">
        <f>'ANS_RevData (OT)'!AH$126</f>
        <v>#VALUE!</v>
      </c>
      <c r="AI195" s="18" t="e">
        <f>'ANS_RevData (OT)'!AI$126</f>
        <v>#VALUE!</v>
      </c>
      <c r="AJ195" s="18" t="e">
        <f>'ANS_RevData (OT)'!AJ$126</f>
        <v>#VALUE!</v>
      </c>
      <c r="AK195" s="20" t="e">
        <f>'ANS_RevData (OT)'!AK$126</f>
        <v>#VALUE!</v>
      </c>
      <c r="AL195" s="20" t="e">
        <f>'ANS_RevData (OT)'!AL$126</f>
        <v>#VALUE!</v>
      </c>
      <c r="AM195" s="20" t="e">
        <f>'ANS_RevData (OT)'!AM$126</f>
        <v>#VALUE!</v>
      </c>
      <c r="AN195" s="20" t="e">
        <f>'ANS_RevData (OT)'!AN$126</f>
        <v>#VALUE!</v>
      </c>
      <c r="AO195" s="20" t="e">
        <f>'ANS_RevData (OT)'!AO$126</f>
        <v>#VALUE!</v>
      </c>
      <c r="AP195" s="20" t="e">
        <f>'ANS_RevData (OT)'!AP$126</f>
        <v>#VALUE!</v>
      </c>
      <c r="AQ195" s="20" t="e">
        <f>'ANS_RevData (OT)'!AQ$126</f>
        <v>#VALUE!</v>
      </c>
      <c r="AR195" s="48" t="e">
        <f t="shared" si="254"/>
        <v>#VALUE!</v>
      </c>
      <c r="AS195" s="19"/>
      <c r="AT195" s="20" t="e">
        <f>'ANS_RevData (OT)'!AR$126</f>
        <v>#VALUE!</v>
      </c>
      <c r="AU195" s="20" t="e">
        <f>'ANS_RevData (OT)'!AS$126</f>
        <v>#VALUE!</v>
      </c>
      <c r="AV195" s="20" t="e">
        <f>'ANS_RevData (OT)'!AT$126</f>
        <v>#VALUE!</v>
      </c>
      <c r="AW195" s="20" t="e">
        <f>'ANS_RevData (OT)'!AU$126</f>
        <v>#VALUE!</v>
      </c>
      <c r="AX195" s="20" t="e">
        <f>'ANS_RevData (OT)'!AV$126</f>
        <v>#VALUE!</v>
      </c>
      <c r="AY195" s="20" t="e">
        <f>'ANS_RevData (OT)'!AW$126</f>
        <v>#VALUE!</v>
      </c>
      <c r="AZ195" s="20" t="e">
        <f>'ANS_RevData (OT)'!AX$126</f>
        <v>#VALUE!</v>
      </c>
      <c r="BA195" s="20" t="e">
        <f>'ANS_RevData (OT)'!AY$126</f>
        <v>#VALUE!</v>
      </c>
      <c r="BB195" s="20" t="e">
        <f>'ANS_RevData (OT)'!AZ$126</f>
        <v>#VALUE!</v>
      </c>
      <c r="BC195" s="20" t="e">
        <f>'ANS_RevData (OT)'!BA$126</f>
        <v>#VALUE!</v>
      </c>
      <c r="BD195" s="20" t="e">
        <f>'ANS_RevData (OT)'!BB$126</f>
        <v>#VALUE!</v>
      </c>
      <c r="BE195" s="20" t="e">
        <f>'ANS_RevData (OT)'!BC$126</f>
        <v>#VALUE!</v>
      </c>
      <c r="BF195" s="48" t="e">
        <f t="shared" si="255"/>
        <v>#VALUE!</v>
      </c>
      <c r="BG195" s="19"/>
      <c r="BH195" s="20" t="e">
        <f>'ANS_RevData (OT)'!BD$126</f>
        <v>#VALUE!</v>
      </c>
      <c r="BI195" s="20" t="e">
        <f>'ANS_RevData (OT)'!BE$126</f>
        <v>#VALUE!</v>
      </c>
      <c r="BJ195" s="20" t="e">
        <f>'ANS_RevData (OT)'!BF$126</f>
        <v>#VALUE!</v>
      </c>
      <c r="BK195" s="20" t="e">
        <f>'ANS_RevData (OT)'!BG$126</f>
        <v>#VALUE!</v>
      </c>
      <c r="BL195" s="20" t="e">
        <f>'ANS_RevData (OT)'!BH$126</f>
        <v>#VALUE!</v>
      </c>
      <c r="BM195" s="20" t="e">
        <f>'ANS_RevData (OT)'!BI$126</f>
        <v>#VALUE!</v>
      </c>
      <c r="BN195" s="20" t="e">
        <f>'ANS_RevData (OT)'!BJ$126</f>
        <v>#VALUE!</v>
      </c>
      <c r="BO195" s="20" t="e">
        <f>'ANS_RevData (OT)'!BK$126</f>
        <v>#VALUE!</v>
      </c>
      <c r="BP195" s="20" t="e">
        <f>'ANS_RevData (OT)'!BL$126</f>
        <v>#VALUE!</v>
      </c>
      <c r="BQ195" s="20" t="e">
        <f>'ANS_RevData (OT)'!BM$126</f>
        <v>#VALUE!</v>
      </c>
      <c r="BR195" s="20" t="e">
        <f>'ANS_RevData (OT)'!BN$126</f>
        <v>#VALUE!</v>
      </c>
      <c r="BS195" s="20" t="e">
        <f>'ANS_RevData (OT)'!BO$126</f>
        <v>#VALUE!</v>
      </c>
      <c r="BT195" s="48" t="e">
        <f t="shared" si="256"/>
        <v>#VALUE!</v>
      </c>
    </row>
    <row r="196" spans="2:72" hidden="1" outlineLevel="1" collapsed="1" x14ac:dyDescent="0.25">
      <c r="B196" s="11" t="s">
        <v>37</v>
      </c>
      <c r="D196" s="12">
        <f>'ANS_RevData (OT)'!D$142</f>
        <v>2198</v>
      </c>
      <c r="E196" s="12">
        <f>'ANS_RevData (OT)'!E$142</f>
        <v>2422</v>
      </c>
      <c r="F196" s="12">
        <f>'ANS_RevData (OT)'!F$142</f>
        <v>3203</v>
      </c>
      <c r="G196" s="12">
        <f>'ANS_RevData (OT)'!G$142</f>
        <v>3530</v>
      </c>
      <c r="H196" s="12">
        <f>'ANS_RevData (OT)'!H$142</f>
        <v>5634</v>
      </c>
      <c r="I196" s="12">
        <f>'ANS_RevData (OT)'!I$142</f>
        <v>4750</v>
      </c>
      <c r="J196" s="12">
        <f>'ANS_RevData (OT)'!J$142</f>
        <v>5618</v>
      </c>
      <c r="K196" s="12">
        <f>'ANS_RevData (OT)'!K$142</f>
        <v>5469</v>
      </c>
      <c r="L196" s="12">
        <f>'ANS_RevData (OT)'!L$142</f>
        <v>5769</v>
      </c>
      <c r="M196" s="12">
        <f>'ANS_RevData (OT)'!M$142</f>
        <v>5833</v>
      </c>
      <c r="N196" s="12">
        <f>'ANS_RevData (OT)'!N$142</f>
        <v>6039</v>
      </c>
      <c r="O196" s="12">
        <f>'ANS_RevData (OT)'!O$142</f>
        <v>6725</v>
      </c>
      <c r="P196" s="13">
        <f t="shared" si="252"/>
        <v>57190</v>
      </c>
      <c r="Q196" s="13"/>
      <c r="R196" s="12">
        <f>'ANS_RevData (OT)'!P$142</f>
        <v>10050</v>
      </c>
      <c r="S196" s="12">
        <f>'ANS_RevData (OT)'!Q$142</f>
        <v>12179</v>
      </c>
      <c r="T196" s="12">
        <f>'ANS_RevData (OT)'!R$142</f>
        <v>12927</v>
      </c>
      <c r="U196" s="12">
        <f>'ANS_RevData (OT)'!S$142</f>
        <v>15520</v>
      </c>
      <c r="V196" s="12">
        <f>'ANS_RevData (OT)'!T$142</f>
        <v>16085</v>
      </c>
      <c r="W196" s="12">
        <f>'ANS_RevData (OT)'!U$142</f>
        <v>15762</v>
      </c>
      <c r="X196" s="12">
        <f>'ANS_RevData (OT)'!V$142</f>
        <v>17424</v>
      </c>
      <c r="Y196" s="12">
        <f>'ANS_RevData (OT)'!W$142</f>
        <v>18842</v>
      </c>
      <c r="Z196" s="12">
        <f>'ANS_RevData (OT)'!X$142</f>
        <v>23354</v>
      </c>
      <c r="AA196" s="12">
        <f>'ANS_RevData (OT)'!Y$142</f>
        <v>25024</v>
      </c>
      <c r="AB196" s="12">
        <f>'ANS_RevData (OT)'!Z$142</f>
        <v>22497</v>
      </c>
      <c r="AC196" s="12">
        <f>'ANS_RevData (OT)'!AA$142</f>
        <v>23426</v>
      </c>
      <c r="AD196" s="13">
        <f t="shared" si="253"/>
        <v>213090</v>
      </c>
      <c r="AE196" s="13"/>
      <c r="AF196" s="12">
        <f>'ANS_RevData (OT)'!AF$142</f>
        <v>20125</v>
      </c>
      <c r="AG196" s="12">
        <f>'ANS_RevData (OT)'!AG$142</f>
        <v>21290</v>
      </c>
      <c r="AH196" s="12" t="e">
        <f>'ANS_RevData (OT)'!AH$142</f>
        <v>#VALUE!</v>
      </c>
      <c r="AI196" s="12" t="e">
        <f>'ANS_RevData (OT)'!AI$142</f>
        <v>#VALUE!</v>
      </c>
      <c r="AJ196" s="12" t="e">
        <f>'ANS_RevData (OT)'!AJ$142</f>
        <v>#VALUE!</v>
      </c>
      <c r="AK196" s="14" t="e">
        <f>'ANS_RevData (OT)'!AK$142</f>
        <v>#VALUE!</v>
      </c>
      <c r="AL196" s="14" t="e">
        <f>'ANS_RevData (OT)'!AL$142</f>
        <v>#VALUE!</v>
      </c>
      <c r="AM196" s="14" t="e">
        <f>'ANS_RevData (OT)'!AM$142</f>
        <v>#VALUE!</v>
      </c>
      <c r="AN196" s="14" t="e">
        <f>'ANS_RevData (OT)'!AN$142</f>
        <v>#VALUE!</v>
      </c>
      <c r="AO196" s="14" t="e">
        <f>'ANS_RevData (OT)'!AO$142</f>
        <v>#VALUE!</v>
      </c>
      <c r="AP196" s="14" t="e">
        <f>'ANS_RevData (OT)'!AP$142</f>
        <v>#VALUE!</v>
      </c>
      <c r="AQ196" s="14" t="e">
        <f>'ANS_RevData (OT)'!AQ$142</f>
        <v>#VALUE!</v>
      </c>
      <c r="AR196" s="47" t="e">
        <f t="shared" si="254"/>
        <v>#VALUE!</v>
      </c>
      <c r="AS196" s="13"/>
      <c r="AT196" s="14" t="e">
        <f>'ANS_RevData (OT)'!AR$142</f>
        <v>#VALUE!</v>
      </c>
      <c r="AU196" s="14" t="e">
        <f>'ANS_RevData (OT)'!AS$142</f>
        <v>#VALUE!</v>
      </c>
      <c r="AV196" s="14" t="e">
        <f>'ANS_RevData (OT)'!AT$142</f>
        <v>#VALUE!</v>
      </c>
      <c r="AW196" s="14" t="e">
        <f>'ANS_RevData (OT)'!AU$142</f>
        <v>#VALUE!</v>
      </c>
      <c r="AX196" s="14" t="e">
        <f>'ANS_RevData (OT)'!AV$142</f>
        <v>#VALUE!</v>
      </c>
      <c r="AY196" s="14" t="e">
        <f>'ANS_RevData (OT)'!AW$142</f>
        <v>#VALUE!</v>
      </c>
      <c r="AZ196" s="14" t="e">
        <f>'ANS_RevData (OT)'!AX$142</f>
        <v>#VALUE!</v>
      </c>
      <c r="BA196" s="14" t="e">
        <f>'ANS_RevData (OT)'!AY$142</f>
        <v>#VALUE!</v>
      </c>
      <c r="BB196" s="14" t="e">
        <f>'ANS_RevData (OT)'!AZ$142</f>
        <v>#VALUE!</v>
      </c>
      <c r="BC196" s="14" t="e">
        <f>'ANS_RevData (OT)'!BA$142</f>
        <v>#VALUE!</v>
      </c>
      <c r="BD196" s="14" t="e">
        <f>'ANS_RevData (OT)'!BB$142</f>
        <v>#VALUE!</v>
      </c>
      <c r="BE196" s="14" t="e">
        <f>'ANS_RevData (OT)'!BC$142</f>
        <v>#VALUE!</v>
      </c>
      <c r="BF196" s="47" t="e">
        <f t="shared" si="255"/>
        <v>#VALUE!</v>
      </c>
      <c r="BG196" s="13"/>
      <c r="BH196" s="14" t="e">
        <f>'ANS_RevData (OT)'!BD$142</f>
        <v>#VALUE!</v>
      </c>
      <c r="BI196" s="14" t="e">
        <f>'ANS_RevData (OT)'!BE$142</f>
        <v>#VALUE!</v>
      </c>
      <c r="BJ196" s="14" t="e">
        <f>'ANS_RevData (OT)'!BF$142</f>
        <v>#VALUE!</v>
      </c>
      <c r="BK196" s="14" t="e">
        <f>'ANS_RevData (OT)'!BG$142</f>
        <v>#VALUE!</v>
      </c>
      <c r="BL196" s="14" t="e">
        <f>'ANS_RevData (OT)'!BH$142</f>
        <v>#VALUE!</v>
      </c>
      <c r="BM196" s="14" t="e">
        <f>'ANS_RevData (OT)'!BI$142</f>
        <v>#VALUE!</v>
      </c>
      <c r="BN196" s="14" t="e">
        <f>'ANS_RevData (OT)'!BJ$142</f>
        <v>#VALUE!</v>
      </c>
      <c r="BO196" s="14" t="e">
        <f>'ANS_RevData (OT)'!BK$142</f>
        <v>#VALUE!</v>
      </c>
      <c r="BP196" s="14" t="e">
        <f>'ANS_RevData (OT)'!BL$142</f>
        <v>#VALUE!</v>
      </c>
      <c r="BQ196" s="14" t="e">
        <f>'ANS_RevData (OT)'!BM$142</f>
        <v>#VALUE!</v>
      </c>
      <c r="BR196" s="14" t="e">
        <f>'ANS_RevData (OT)'!BN$142</f>
        <v>#VALUE!</v>
      </c>
      <c r="BS196" s="14" t="e">
        <f>'ANS_RevData (OT)'!BO$142</f>
        <v>#VALUE!</v>
      </c>
      <c r="BT196" s="47" t="e">
        <f t="shared" si="256"/>
        <v>#VALUE!</v>
      </c>
    </row>
    <row r="197" spans="2:72" hidden="1" outlineLevel="1" x14ac:dyDescent="0.25">
      <c r="B197" s="11" t="s">
        <v>38</v>
      </c>
      <c r="D197" s="12">
        <f>'ANS_RevData (OT)'!D$14</f>
        <v>182</v>
      </c>
      <c r="E197" s="12">
        <f>'ANS_RevData (OT)'!E$14</f>
        <v>195</v>
      </c>
      <c r="F197" s="12">
        <f>'ANS_RevData (OT)'!F$14</f>
        <v>298</v>
      </c>
      <c r="G197" s="12">
        <f>'ANS_RevData (OT)'!G$14</f>
        <v>413</v>
      </c>
      <c r="H197" s="12">
        <f>'ANS_RevData (OT)'!H$14</f>
        <v>679</v>
      </c>
      <c r="I197" s="12">
        <f>'ANS_RevData (OT)'!I$14</f>
        <v>3965</v>
      </c>
      <c r="J197" s="12">
        <f>'ANS_RevData (OT)'!J$14</f>
        <v>857</v>
      </c>
      <c r="K197" s="12">
        <f>'ANS_RevData (OT)'!K$14</f>
        <v>871</v>
      </c>
      <c r="L197" s="12">
        <f>'ANS_RevData (OT)'!L$14</f>
        <v>1324</v>
      </c>
      <c r="M197" s="12">
        <f>'ANS_RevData (OT)'!M$14</f>
        <v>1397</v>
      </c>
      <c r="N197" s="12">
        <f>'ANS_RevData (OT)'!N$14</f>
        <v>1526</v>
      </c>
      <c r="O197" s="12">
        <f>'ANS_RevData (OT)'!O$14</f>
        <v>1502</v>
      </c>
      <c r="P197" s="13">
        <f t="shared" si="252"/>
        <v>13209</v>
      </c>
      <c r="Q197" s="13"/>
      <c r="R197" s="12">
        <f>'ANS_RevData (OT)'!P$14</f>
        <v>1590</v>
      </c>
      <c r="S197" s="12">
        <f>'ANS_RevData (OT)'!Q$14</f>
        <v>1560</v>
      </c>
      <c r="T197" s="12">
        <f>'ANS_RevData (OT)'!R$14</f>
        <v>1766</v>
      </c>
      <c r="U197" s="12">
        <f>'ANS_RevData (OT)'!S$14</f>
        <v>1765</v>
      </c>
      <c r="V197" s="12">
        <f>'ANS_RevData (OT)'!T$14</f>
        <v>1684</v>
      </c>
      <c r="W197" s="12">
        <f>'ANS_RevData (OT)'!U$14</f>
        <v>1351</v>
      </c>
      <c r="X197" s="12">
        <f>'ANS_RevData (OT)'!V$14</f>
        <v>1868</v>
      </c>
      <c r="Y197" s="12">
        <f>'ANS_RevData (OT)'!W$14</f>
        <v>2581</v>
      </c>
      <c r="Z197" s="12">
        <f>'ANS_RevData (OT)'!X$14</f>
        <v>4327</v>
      </c>
      <c r="AA197" s="12">
        <f>'ANS_RevData (OT)'!Y$14</f>
        <v>8015</v>
      </c>
      <c r="AB197" s="12">
        <f>'ANS_RevData (OT)'!Z$14</f>
        <v>10442</v>
      </c>
      <c r="AC197" s="12">
        <f>'ANS_RevData (OT)'!AA$14</f>
        <v>13669</v>
      </c>
      <c r="AD197" s="13">
        <f t="shared" si="253"/>
        <v>50618</v>
      </c>
      <c r="AE197" s="13"/>
      <c r="AF197" s="12">
        <f>'ANS_RevData (OT)'!AF$14</f>
        <v>15257</v>
      </c>
      <c r="AG197" s="12">
        <f>'ANS_RevData (OT)'!AG$14</f>
        <v>7467</v>
      </c>
      <c r="AH197" s="12" t="e">
        <f>'ANS_RevData (OT)'!AH$14</f>
        <v>#VALUE!</v>
      </c>
      <c r="AI197" s="12" t="e">
        <f>'ANS_RevData (OT)'!AI$14</f>
        <v>#VALUE!</v>
      </c>
      <c r="AJ197" s="12" t="e">
        <f>'ANS_RevData (OT)'!AJ$14</f>
        <v>#VALUE!</v>
      </c>
      <c r="AK197" s="14" t="e">
        <f>'ANS_RevData (OT)'!AK$14</f>
        <v>#VALUE!</v>
      </c>
      <c r="AL197" s="14" t="e">
        <f>'ANS_RevData (OT)'!AL$14</f>
        <v>#VALUE!</v>
      </c>
      <c r="AM197" s="14" t="e">
        <f>'ANS_RevData (OT)'!AM$14</f>
        <v>#VALUE!</v>
      </c>
      <c r="AN197" s="14" t="e">
        <f>'ANS_RevData (OT)'!AN$14</f>
        <v>#VALUE!</v>
      </c>
      <c r="AO197" s="14" t="e">
        <f>'ANS_RevData (OT)'!AO$14</f>
        <v>#VALUE!</v>
      </c>
      <c r="AP197" s="14" t="e">
        <f>'ANS_RevData (OT)'!AP$14</f>
        <v>#VALUE!</v>
      </c>
      <c r="AQ197" s="14" t="e">
        <f>'ANS_RevData (OT)'!AQ$14</f>
        <v>#VALUE!</v>
      </c>
      <c r="AR197" s="47" t="e">
        <f t="shared" si="254"/>
        <v>#VALUE!</v>
      </c>
      <c r="AS197" s="13"/>
      <c r="AT197" s="14" t="e">
        <f>'ANS_RevData (OT)'!AR$14</f>
        <v>#VALUE!</v>
      </c>
      <c r="AU197" s="14" t="e">
        <f>'ANS_RevData (OT)'!AS$14</f>
        <v>#VALUE!</v>
      </c>
      <c r="AV197" s="14" t="e">
        <f>'ANS_RevData (OT)'!AT$14</f>
        <v>#VALUE!</v>
      </c>
      <c r="AW197" s="14" t="e">
        <f>'ANS_RevData (OT)'!AU$14</f>
        <v>#VALUE!</v>
      </c>
      <c r="AX197" s="14" t="e">
        <f>'ANS_RevData (OT)'!AV$14</f>
        <v>#VALUE!</v>
      </c>
      <c r="AY197" s="14" t="e">
        <f>'ANS_RevData (OT)'!AW$14</f>
        <v>#VALUE!</v>
      </c>
      <c r="AZ197" s="14" t="e">
        <f>'ANS_RevData (OT)'!AX$14</f>
        <v>#VALUE!</v>
      </c>
      <c r="BA197" s="14" t="e">
        <f>'ANS_RevData (OT)'!AY$14</f>
        <v>#VALUE!</v>
      </c>
      <c r="BB197" s="14" t="e">
        <f>'ANS_RevData (OT)'!AZ$14</f>
        <v>#VALUE!</v>
      </c>
      <c r="BC197" s="14" t="e">
        <f>'ANS_RevData (OT)'!BA$14</f>
        <v>#VALUE!</v>
      </c>
      <c r="BD197" s="14" t="e">
        <f>'ANS_RevData (OT)'!BB$14</f>
        <v>#VALUE!</v>
      </c>
      <c r="BE197" s="14" t="e">
        <f>'ANS_RevData (OT)'!BC$14</f>
        <v>#VALUE!</v>
      </c>
      <c r="BF197" s="47" t="e">
        <f t="shared" si="255"/>
        <v>#VALUE!</v>
      </c>
      <c r="BG197" s="13"/>
      <c r="BH197" s="14" t="e">
        <f>'ANS_RevData (OT)'!BD$14</f>
        <v>#VALUE!</v>
      </c>
      <c r="BI197" s="14" t="e">
        <f>'ANS_RevData (OT)'!BE$14</f>
        <v>#VALUE!</v>
      </c>
      <c r="BJ197" s="14" t="e">
        <f>'ANS_RevData (OT)'!BF$14</f>
        <v>#VALUE!</v>
      </c>
      <c r="BK197" s="14" t="e">
        <f>'ANS_RevData (OT)'!BG$14</f>
        <v>#VALUE!</v>
      </c>
      <c r="BL197" s="14" t="e">
        <f>'ANS_RevData (OT)'!BH$14</f>
        <v>#VALUE!</v>
      </c>
      <c r="BM197" s="14" t="e">
        <f>'ANS_RevData (OT)'!BI$14</f>
        <v>#VALUE!</v>
      </c>
      <c r="BN197" s="14" t="e">
        <f>'ANS_RevData (OT)'!BJ$14</f>
        <v>#VALUE!</v>
      </c>
      <c r="BO197" s="14" t="e">
        <f>'ANS_RevData (OT)'!BK$14</f>
        <v>#VALUE!</v>
      </c>
      <c r="BP197" s="14" t="e">
        <f>'ANS_RevData (OT)'!BL$14</f>
        <v>#VALUE!</v>
      </c>
      <c r="BQ197" s="14" t="e">
        <f>'ANS_RevData (OT)'!BM$14</f>
        <v>#VALUE!</v>
      </c>
      <c r="BR197" s="14" t="e">
        <f>'ANS_RevData (OT)'!BN$14</f>
        <v>#VALUE!</v>
      </c>
      <c r="BS197" s="14" t="e">
        <f>'ANS_RevData (OT)'!BO$14</f>
        <v>#VALUE!</v>
      </c>
      <c r="BT197" s="47" t="e">
        <f t="shared" si="256"/>
        <v>#VALUE!</v>
      </c>
    </row>
    <row r="198" spans="2:72" hidden="1" outlineLevel="1" x14ac:dyDescent="0.25">
      <c r="Q198" s="13"/>
      <c r="AE198" s="13"/>
      <c r="AR198" s="46"/>
      <c r="AS198" s="13"/>
      <c r="BF198" s="46"/>
      <c r="BG198" s="13"/>
      <c r="BT198" s="46"/>
    </row>
    <row r="199" spans="2:72" collapsed="1" x14ac:dyDescent="0.25">
      <c r="Q199" s="13"/>
      <c r="AE199" s="13"/>
      <c r="AR199" s="46"/>
      <c r="AS199" s="13"/>
      <c r="BF199" s="46"/>
      <c r="BG199" s="13"/>
      <c r="BT199" s="46"/>
    </row>
    <row r="200" spans="2:72" s="51" customFormat="1" hidden="1" outlineLevel="1" x14ac:dyDescent="0.25">
      <c r="B200" s="50" t="s">
        <v>26</v>
      </c>
      <c r="C200"/>
      <c r="Q200" s="13"/>
      <c r="AE200" s="13"/>
      <c r="AR200" s="52"/>
      <c r="AS200" s="13"/>
      <c r="BF200" s="52"/>
      <c r="BG200" s="13"/>
      <c r="BT200" s="52"/>
    </row>
    <row r="201" spans="2:72" s="51" customFormat="1" hidden="1" outlineLevel="1" x14ac:dyDescent="0.25">
      <c r="B201" s="53" t="s">
        <v>57</v>
      </c>
      <c r="C201"/>
      <c r="D201" s="54">
        <f t="shared" ref="D201:P201" si="257">SUBTOTAL(4,D202:D209)</f>
        <v>506</v>
      </c>
      <c r="E201" s="54">
        <f t="shared" si="257"/>
        <v>433</v>
      </c>
      <c r="F201" s="54">
        <f t="shared" si="257"/>
        <v>484</v>
      </c>
      <c r="G201" s="54">
        <f t="shared" si="257"/>
        <v>531</v>
      </c>
      <c r="H201" s="54">
        <f t="shared" si="257"/>
        <v>767</v>
      </c>
      <c r="I201" s="54">
        <f t="shared" si="257"/>
        <v>754</v>
      </c>
      <c r="J201" s="54">
        <f t="shared" si="257"/>
        <v>712</v>
      </c>
      <c r="K201" s="54">
        <f t="shared" si="257"/>
        <v>783</v>
      </c>
      <c r="L201" s="54">
        <f t="shared" si="257"/>
        <v>1176</v>
      </c>
      <c r="M201" s="54">
        <f t="shared" si="257"/>
        <v>1406</v>
      </c>
      <c r="N201" s="54">
        <f t="shared" si="257"/>
        <v>3189</v>
      </c>
      <c r="O201" s="54">
        <f t="shared" si="257"/>
        <v>2395</v>
      </c>
      <c r="P201" s="55">
        <f t="shared" si="257"/>
        <v>2395</v>
      </c>
      <c r="Q201" s="13"/>
      <c r="R201" s="54">
        <f t="shared" ref="R201:AD201" si="258">SUBTOTAL(4,R202:R209)</f>
        <v>1461</v>
      </c>
      <c r="S201" s="54">
        <f t="shared" si="258"/>
        <v>1429</v>
      </c>
      <c r="T201" s="54">
        <f t="shared" si="258"/>
        <v>1743</v>
      </c>
      <c r="U201" s="54">
        <f t="shared" si="258"/>
        <v>1635</v>
      </c>
      <c r="V201" s="54">
        <f t="shared" si="258"/>
        <v>1766</v>
      </c>
      <c r="W201" s="54">
        <f t="shared" si="258"/>
        <v>1850</v>
      </c>
      <c r="X201" s="54">
        <f t="shared" si="258"/>
        <v>2027</v>
      </c>
      <c r="Y201" s="54">
        <f t="shared" si="258"/>
        <v>2138</v>
      </c>
      <c r="Z201" s="54">
        <f t="shared" si="258"/>
        <v>1661</v>
      </c>
      <c r="AA201" s="54">
        <f t="shared" si="258"/>
        <v>1731</v>
      </c>
      <c r="AB201" s="54">
        <f t="shared" si="258"/>
        <v>2023</v>
      </c>
      <c r="AC201" s="54">
        <f t="shared" si="258"/>
        <v>2452</v>
      </c>
      <c r="AD201" s="55">
        <f t="shared" si="258"/>
        <v>2452</v>
      </c>
      <c r="AE201" s="13"/>
      <c r="AF201" s="54">
        <f t="shared" ref="AF201:BF201" si="259">SUBTOTAL(4,AF202:AF209)</f>
        <v>2218</v>
      </c>
      <c r="AG201" s="54">
        <f t="shared" si="259"/>
        <v>1858</v>
      </c>
      <c r="AH201" s="54" t="e">
        <f t="shared" si="259"/>
        <v>#N/A</v>
      </c>
      <c r="AI201" s="54">
        <f t="shared" si="259"/>
        <v>2513</v>
      </c>
      <c r="AJ201" s="54">
        <f t="shared" si="259"/>
        <v>2800</v>
      </c>
      <c r="AK201" s="56">
        <f t="shared" si="259"/>
        <v>2337</v>
      </c>
      <c r="AL201" s="56">
        <f t="shared" si="259"/>
        <v>2499</v>
      </c>
      <c r="AM201" s="56">
        <f t="shared" si="259"/>
        <v>2687</v>
      </c>
      <c r="AN201" s="56">
        <f t="shared" si="259"/>
        <v>2906</v>
      </c>
      <c r="AO201" s="56">
        <f t="shared" si="259"/>
        <v>3160</v>
      </c>
      <c r="AP201" s="56">
        <f t="shared" si="259"/>
        <v>3459</v>
      </c>
      <c r="AQ201" s="56">
        <f t="shared" si="259"/>
        <v>3809</v>
      </c>
      <c r="AR201" s="57">
        <f t="shared" si="259"/>
        <v>3809</v>
      </c>
      <c r="AS201" s="13"/>
      <c r="AT201" s="56">
        <f t="shared" si="259"/>
        <v>4221</v>
      </c>
      <c r="AU201" s="56">
        <f t="shared" si="259"/>
        <v>4706</v>
      </c>
      <c r="AV201" s="56">
        <f t="shared" si="259"/>
        <v>5280</v>
      </c>
      <c r="AW201" s="56">
        <f t="shared" si="259"/>
        <v>5959</v>
      </c>
      <c r="AX201" s="56">
        <f t="shared" si="259"/>
        <v>6766</v>
      </c>
      <c r="AY201" s="56">
        <f t="shared" si="259"/>
        <v>7724</v>
      </c>
      <c r="AZ201" s="56">
        <f t="shared" si="259"/>
        <v>8863</v>
      </c>
      <c r="BA201" s="56">
        <f t="shared" si="259"/>
        <v>10223</v>
      </c>
      <c r="BB201" s="56">
        <f t="shared" si="259"/>
        <v>11844</v>
      </c>
      <c r="BC201" s="56">
        <f t="shared" si="259"/>
        <v>13783</v>
      </c>
      <c r="BD201" s="56">
        <f t="shared" si="259"/>
        <v>16101</v>
      </c>
      <c r="BE201" s="56">
        <f t="shared" si="259"/>
        <v>18875</v>
      </c>
      <c r="BF201" s="57">
        <f t="shared" si="259"/>
        <v>18875</v>
      </c>
      <c r="BG201" s="13"/>
      <c r="BH201" s="56">
        <f t="shared" ref="BH201:BT201" si="260">SUBTOTAL(4,BH202:BH209)</f>
        <v>22198</v>
      </c>
      <c r="BI201" s="56">
        <f t="shared" si="260"/>
        <v>26183</v>
      </c>
      <c r="BJ201" s="56">
        <f t="shared" si="260"/>
        <v>30963</v>
      </c>
      <c r="BK201" s="56">
        <f t="shared" si="260"/>
        <v>34721</v>
      </c>
      <c r="BL201" s="56">
        <f t="shared" si="260"/>
        <v>37995</v>
      </c>
      <c r="BM201" s="56">
        <f t="shared" si="260"/>
        <v>40753</v>
      </c>
      <c r="BN201" s="56">
        <f t="shared" si="260"/>
        <v>41560</v>
      </c>
      <c r="BO201" s="56">
        <f t="shared" si="260"/>
        <v>42382</v>
      </c>
      <c r="BP201" s="56">
        <f t="shared" si="260"/>
        <v>43221</v>
      </c>
      <c r="BQ201" s="56">
        <f t="shared" si="260"/>
        <v>44076</v>
      </c>
      <c r="BR201" s="56">
        <f t="shared" si="260"/>
        <v>44949</v>
      </c>
      <c r="BS201" s="56">
        <f t="shared" si="260"/>
        <v>45838</v>
      </c>
      <c r="BT201" s="57">
        <f t="shared" si="260"/>
        <v>45838</v>
      </c>
    </row>
    <row r="202" spans="2:72" s="51" customFormat="1" hidden="1" outlineLevel="1" x14ac:dyDescent="0.25">
      <c r="B202" s="58" t="s">
        <v>35</v>
      </c>
      <c r="C202"/>
      <c r="D202" s="59">
        <f>SUM(D212,D222)</f>
        <v>56</v>
      </c>
      <c r="E202" s="59">
        <f t="shared" ref="E202:O203" si="261">SUM(E212,E222)</f>
        <v>34</v>
      </c>
      <c r="F202" s="59">
        <f t="shared" si="261"/>
        <v>33</v>
      </c>
      <c r="G202" s="59">
        <f t="shared" si="261"/>
        <v>55</v>
      </c>
      <c r="H202" s="59">
        <f t="shared" si="261"/>
        <v>113</v>
      </c>
      <c r="I202" s="59">
        <f t="shared" si="261"/>
        <v>299</v>
      </c>
      <c r="J202" s="59">
        <f t="shared" si="261"/>
        <v>161</v>
      </c>
      <c r="K202" s="59">
        <f t="shared" si="261"/>
        <v>225</v>
      </c>
      <c r="L202" s="59">
        <f t="shared" si="261"/>
        <v>406</v>
      </c>
      <c r="M202" s="59">
        <f t="shared" si="261"/>
        <v>541</v>
      </c>
      <c r="N202" s="59">
        <f t="shared" si="261"/>
        <v>731</v>
      </c>
      <c r="O202" s="59">
        <f t="shared" si="261"/>
        <v>824</v>
      </c>
      <c r="P202" s="60">
        <f t="shared" ref="P202:P209" si="262">O202</f>
        <v>824</v>
      </c>
      <c r="Q202" s="13"/>
      <c r="R202" s="59">
        <f t="shared" ref="R202:AC209" si="263">SUM(R212,R222)</f>
        <v>774</v>
      </c>
      <c r="S202" s="59">
        <f t="shared" si="263"/>
        <v>946</v>
      </c>
      <c r="T202" s="59">
        <f t="shared" si="263"/>
        <v>1598</v>
      </c>
      <c r="U202" s="59">
        <f t="shared" si="263"/>
        <v>1137</v>
      </c>
      <c r="V202" s="59">
        <f t="shared" si="263"/>
        <v>1107</v>
      </c>
      <c r="W202" s="59">
        <f t="shared" si="263"/>
        <v>1177</v>
      </c>
      <c r="X202" s="59">
        <f t="shared" si="263"/>
        <v>1340</v>
      </c>
      <c r="Y202" s="59">
        <f t="shared" si="263"/>
        <v>1581</v>
      </c>
      <c r="Z202" s="59">
        <f t="shared" si="263"/>
        <v>1652</v>
      </c>
      <c r="AA202" s="59">
        <f t="shared" si="263"/>
        <v>1704</v>
      </c>
      <c r="AB202" s="59">
        <f t="shared" si="263"/>
        <v>1724</v>
      </c>
      <c r="AC202" s="59">
        <f t="shared" si="263"/>
        <v>1656</v>
      </c>
      <c r="AD202" s="60">
        <f t="shared" ref="AD202:AD209" si="264">AC202</f>
        <v>1656</v>
      </c>
      <c r="AE202" s="13"/>
      <c r="AF202" s="59">
        <f t="shared" ref="AF202:AQ209" si="265">SUM(AF212,AF222)</f>
        <v>1401</v>
      </c>
      <c r="AG202" s="59">
        <f t="shared" si="265"/>
        <v>1366</v>
      </c>
      <c r="AH202" s="59" t="e">
        <f t="shared" si="265"/>
        <v>#N/A</v>
      </c>
      <c r="AI202" s="59">
        <f t="shared" si="265"/>
        <v>1175</v>
      </c>
      <c r="AJ202" s="59">
        <f t="shared" si="265"/>
        <v>913</v>
      </c>
      <c r="AK202" s="61">
        <f t="shared" si="265"/>
        <v>1215</v>
      </c>
      <c r="AL202" s="61">
        <f t="shared" si="265"/>
        <v>1315</v>
      </c>
      <c r="AM202" s="61">
        <f t="shared" si="265"/>
        <v>1375</v>
      </c>
      <c r="AN202" s="61">
        <f t="shared" si="265"/>
        <v>1440</v>
      </c>
      <c r="AO202" s="61">
        <f t="shared" si="265"/>
        <v>1509</v>
      </c>
      <c r="AP202" s="61">
        <f t="shared" si="265"/>
        <v>1583</v>
      </c>
      <c r="AQ202" s="61">
        <f t="shared" si="265"/>
        <v>1664</v>
      </c>
      <c r="AR202" s="62">
        <f t="shared" ref="AR202:AR209" si="266">AQ202</f>
        <v>1664</v>
      </c>
      <c r="AS202" s="13"/>
      <c r="AT202" s="61">
        <f t="shared" ref="AT202:BE209" si="267">SUM(AT212,AT222)</f>
        <v>1752</v>
      </c>
      <c r="AU202" s="61">
        <f t="shared" si="267"/>
        <v>1848</v>
      </c>
      <c r="AV202" s="61">
        <f t="shared" si="267"/>
        <v>1955</v>
      </c>
      <c r="AW202" s="61">
        <f t="shared" si="267"/>
        <v>2071</v>
      </c>
      <c r="AX202" s="61">
        <f t="shared" si="267"/>
        <v>2203</v>
      </c>
      <c r="AY202" s="61">
        <f t="shared" si="267"/>
        <v>2349</v>
      </c>
      <c r="AZ202" s="61">
        <f t="shared" si="267"/>
        <v>2513</v>
      </c>
      <c r="BA202" s="61">
        <f t="shared" si="267"/>
        <v>2703</v>
      </c>
      <c r="BB202" s="61">
        <f t="shared" si="267"/>
        <v>2921</v>
      </c>
      <c r="BC202" s="61">
        <f t="shared" si="267"/>
        <v>3173</v>
      </c>
      <c r="BD202" s="61">
        <f t="shared" si="267"/>
        <v>3470</v>
      </c>
      <c r="BE202" s="61">
        <f t="shared" si="267"/>
        <v>3824</v>
      </c>
      <c r="BF202" s="62">
        <f t="shared" ref="BF202:BF209" si="268">BE202</f>
        <v>3824</v>
      </c>
      <c r="BG202" s="13"/>
      <c r="BH202" s="61">
        <f t="shared" ref="BH202:BS209" si="269">SUM(BH212,BH222)</f>
        <v>4243</v>
      </c>
      <c r="BI202" s="61">
        <f t="shared" si="269"/>
        <v>4751</v>
      </c>
      <c r="BJ202" s="61">
        <f t="shared" si="269"/>
        <v>5368</v>
      </c>
      <c r="BK202" s="61">
        <f t="shared" si="269"/>
        <v>6125</v>
      </c>
      <c r="BL202" s="61">
        <f t="shared" si="269"/>
        <v>7062</v>
      </c>
      <c r="BM202" s="61">
        <f t="shared" si="269"/>
        <v>8228</v>
      </c>
      <c r="BN202" s="61">
        <f t="shared" si="269"/>
        <v>9688</v>
      </c>
      <c r="BO202" s="61">
        <f t="shared" si="269"/>
        <v>11526</v>
      </c>
      <c r="BP202" s="61">
        <f t="shared" si="269"/>
        <v>13851</v>
      </c>
      <c r="BQ202" s="61">
        <f t="shared" si="269"/>
        <v>16806</v>
      </c>
      <c r="BR202" s="61">
        <f t="shared" si="269"/>
        <v>20575</v>
      </c>
      <c r="BS202" s="61">
        <f t="shared" si="269"/>
        <v>25013.388888888891</v>
      </c>
      <c r="BT202" s="62">
        <f t="shared" ref="BT202:BT209" si="270">BS202</f>
        <v>25013.388888888891</v>
      </c>
    </row>
    <row r="203" spans="2:72" s="51" customFormat="1" hidden="1" outlineLevel="1" x14ac:dyDescent="0.25">
      <c r="B203" s="58" t="s">
        <v>40</v>
      </c>
      <c r="C203"/>
      <c r="D203" s="59">
        <f>SUM(D213,D223)</f>
        <v>276</v>
      </c>
      <c r="E203" s="59">
        <f t="shared" si="261"/>
        <v>291</v>
      </c>
      <c r="F203" s="59">
        <f t="shared" si="261"/>
        <v>272</v>
      </c>
      <c r="G203" s="59">
        <f t="shared" si="261"/>
        <v>267</v>
      </c>
      <c r="H203" s="59">
        <f t="shared" si="261"/>
        <v>291</v>
      </c>
      <c r="I203" s="59">
        <f t="shared" si="261"/>
        <v>321</v>
      </c>
      <c r="J203" s="59">
        <f t="shared" si="261"/>
        <v>351</v>
      </c>
      <c r="K203" s="59">
        <f t="shared" si="261"/>
        <v>783</v>
      </c>
      <c r="L203" s="59">
        <f t="shared" si="261"/>
        <v>1176</v>
      </c>
      <c r="M203" s="59">
        <f t="shared" si="261"/>
        <v>1406</v>
      </c>
      <c r="N203" s="59">
        <f t="shared" si="261"/>
        <v>3189</v>
      </c>
      <c r="O203" s="59">
        <f t="shared" si="261"/>
        <v>2395</v>
      </c>
      <c r="P203" s="60">
        <f t="shared" si="262"/>
        <v>2395</v>
      </c>
      <c r="Q203" s="13"/>
      <c r="R203" s="59">
        <f t="shared" si="263"/>
        <v>1461</v>
      </c>
      <c r="S203" s="59">
        <f t="shared" si="263"/>
        <v>1429</v>
      </c>
      <c r="T203" s="59">
        <f t="shared" si="263"/>
        <v>1743</v>
      </c>
      <c r="U203" s="59">
        <f t="shared" si="263"/>
        <v>1635</v>
      </c>
      <c r="V203" s="59">
        <f t="shared" si="263"/>
        <v>1766</v>
      </c>
      <c r="W203" s="59">
        <f t="shared" si="263"/>
        <v>1850</v>
      </c>
      <c r="X203" s="59">
        <f t="shared" si="263"/>
        <v>2027</v>
      </c>
      <c r="Y203" s="59">
        <f t="shared" si="263"/>
        <v>2138</v>
      </c>
      <c r="Z203" s="59">
        <f t="shared" si="263"/>
        <v>1661</v>
      </c>
      <c r="AA203" s="59">
        <f t="shared" si="263"/>
        <v>1731</v>
      </c>
      <c r="AB203" s="59">
        <f t="shared" si="263"/>
        <v>2023</v>
      </c>
      <c r="AC203" s="59">
        <f t="shared" si="263"/>
        <v>2452</v>
      </c>
      <c r="AD203" s="60">
        <f t="shared" si="264"/>
        <v>2452</v>
      </c>
      <c r="AE203" s="13"/>
      <c r="AF203" s="59">
        <f t="shared" si="265"/>
        <v>2218</v>
      </c>
      <c r="AG203" s="59">
        <f t="shared" si="265"/>
        <v>1858</v>
      </c>
      <c r="AH203" s="59">
        <f t="shared" si="265"/>
        <v>1960</v>
      </c>
      <c r="AI203" s="59">
        <f t="shared" si="265"/>
        <v>2513</v>
      </c>
      <c r="AJ203" s="59">
        <f t="shared" si="265"/>
        <v>2800</v>
      </c>
      <c r="AK203" s="61">
        <f t="shared" si="265"/>
        <v>2337</v>
      </c>
      <c r="AL203" s="61">
        <f t="shared" si="265"/>
        <v>2499</v>
      </c>
      <c r="AM203" s="61">
        <f t="shared" si="265"/>
        <v>2687</v>
      </c>
      <c r="AN203" s="61">
        <f t="shared" si="265"/>
        <v>2906</v>
      </c>
      <c r="AO203" s="61">
        <f t="shared" si="265"/>
        <v>3160</v>
      </c>
      <c r="AP203" s="61">
        <f t="shared" si="265"/>
        <v>3459</v>
      </c>
      <c r="AQ203" s="61">
        <f t="shared" si="265"/>
        <v>3809</v>
      </c>
      <c r="AR203" s="62">
        <f t="shared" si="266"/>
        <v>3809</v>
      </c>
      <c r="AS203" s="13"/>
      <c r="AT203" s="61">
        <f t="shared" si="267"/>
        <v>4221</v>
      </c>
      <c r="AU203" s="61">
        <f t="shared" si="267"/>
        <v>4706</v>
      </c>
      <c r="AV203" s="61">
        <f t="shared" si="267"/>
        <v>5280</v>
      </c>
      <c r="AW203" s="61">
        <f t="shared" si="267"/>
        <v>5959</v>
      </c>
      <c r="AX203" s="61">
        <f t="shared" si="267"/>
        <v>6766</v>
      </c>
      <c r="AY203" s="61">
        <f t="shared" si="267"/>
        <v>7724</v>
      </c>
      <c r="AZ203" s="61">
        <f t="shared" si="267"/>
        <v>8863</v>
      </c>
      <c r="BA203" s="61">
        <f t="shared" si="267"/>
        <v>10223</v>
      </c>
      <c r="BB203" s="61">
        <f t="shared" si="267"/>
        <v>11844</v>
      </c>
      <c r="BC203" s="61">
        <f t="shared" si="267"/>
        <v>13783</v>
      </c>
      <c r="BD203" s="61">
        <f t="shared" si="267"/>
        <v>16101</v>
      </c>
      <c r="BE203" s="61">
        <f t="shared" si="267"/>
        <v>18875</v>
      </c>
      <c r="BF203" s="62">
        <f t="shared" si="268"/>
        <v>18875</v>
      </c>
      <c r="BG203" s="13"/>
      <c r="BH203" s="61">
        <f t="shared" si="269"/>
        <v>22198</v>
      </c>
      <c r="BI203" s="61">
        <f t="shared" si="269"/>
        <v>26183</v>
      </c>
      <c r="BJ203" s="61">
        <f t="shared" si="269"/>
        <v>30963</v>
      </c>
      <c r="BK203" s="61">
        <f t="shared" si="269"/>
        <v>34721</v>
      </c>
      <c r="BL203" s="61">
        <f t="shared" si="269"/>
        <v>37995</v>
      </c>
      <c r="BM203" s="61">
        <f t="shared" si="269"/>
        <v>40753</v>
      </c>
      <c r="BN203" s="61">
        <f t="shared" si="269"/>
        <v>41560</v>
      </c>
      <c r="BO203" s="61">
        <f t="shared" si="269"/>
        <v>42382</v>
      </c>
      <c r="BP203" s="61">
        <f t="shared" si="269"/>
        <v>43221</v>
      </c>
      <c r="BQ203" s="61">
        <f t="shared" si="269"/>
        <v>44076</v>
      </c>
      <c r="BR203" s="61">
        <f t="shared" si="269"/>
        <v>44949</v>
      </c>
      <c r="BS203" s="61">
        <f t="shared" si="269"/>
        <v>45838</v>
      </c>
      <c r="BT203" s="62">
        <f t="shared" si="270"/>
        <v>45838</v>
      </c>
    </row>
    <row r="204" spans="2:72" s="68" customFormat="1" ht="12.75" hidden="1" outlineLevel="2" x14ac:dyDescent="0.2">
      <c r="B204" s="63" t="s">
        <v>9</v>
      </c>
      <c r="C204" s="16"/>
      <c r="D204" s="64">
        <f t="shared" ref="D204:O209" si="271">SUM(D214,D224)</f>
        <v>199</v>
      </c>
      <c r="E204" s="64">
        <f t="shared" si="271"/>
        <v>148</v>
      </c>
      <c r="F204" s="64">
        <f t="shared" si="271"/>
        <v>169</v>
      </c>
      <c r="G204" s="64">
        <f t="shared" si="271"/>
        <v>178</v>
      </c>
      <c r="H204" s="64">
        <f t="shared" si="271"/>
        <v>191</v>
      </c>
      <c r="I204" s="64">
        <f t="shared" si="271"/>
        <v>201</v>
      </c>
      <c r="J204" s="64">
        <f t="shared" si="271"/>
        <v>216</v>
      </c>
      <c r="K204" s="64">
        <f t="shared" si="271"/>
        <v>545</v>
      </c>
      <c r="L204" s="64">
        <f t="shared" si="271"/>
        <v>800</v>
      </c>
      <c r="M204" s="64">
        <f t="shared" si="271"/>
        <v>876</v>
      </c>
      <c r="N204" s="64">
        <f t="shared" si="271"/>
        <v>1971</v>
      </c>
      <c r="O204" s="64">
        <f t="shared" si="271"/>
        <v>1134</v>
      </c>
      <c r="P204" s="65">
        <f t="shared" si="262"/>
        <v>1134</v>
      </c>
      <c r="Q204" s="19"/>
      <c r="R204" s="64">
        <f t="shared" si="263"/>
        <v>510</v>
      </c>
      <c r="S204" s="64">
        <f t="shared" si="263"/>
        <v>463</v>
      </c>
      <c r="T204" s="64">
        <f t="shared" si="263"/>
        <v>534</v>
      </c>
      <c r="U204" s="64">
        <f t="shared" si="263"/>
        <v>508</v>
      </c>
      <c r="V204" s="64">
        <f t="shared" si="263"/>
        <v>497</v>
      </c>
      <c r="W204" s="64">
        <f t="shared" si="263"/>
        <v>514</v>
      </c>
      <c r="X204" s="64">
        <f t="shared" si="263"/>
        <v>497</v>
      </c>
      <c r="Y204" s="64">
        <f t="shared" si="263"/>
        <v>511</v>
      </c>
      <c r="Z204" s="64">
        <f t="shared" si="263"/>
        <v>512</v>
      </c>
      <c r="AA204" s="64">
        <f t="shared" si="263"/>
        <v>557</v>
      </c>
      <c r="AB204" s="64">
        <f t="shared" si="263"/>
        <v>480</v>
      </c>
      <c r="AC204" s="64">
        <f t="shared" si="263"/>
        <v>590</v>
      </c>
      <c r="AD204" s="65">
        <f t="shared" si="264"/>
        <v>590</v>
      </c>
      <c r="AE204" s="19"/>
      <c r="AF204" s="64">
        <f t="shared" si="265"/>
        <v>539</v>
      </c>
      <c r="AG204" s="64">
        <f t="shared" si="265"/>
        <v>484</v>
      </c>
      <c r="AH204" s="64">
        <f t="shared" si="265"/>
        <v>710</v>
      </c>
      <c r="AI204" s="64">
        <f t="shared" si="265"/>
        <v>535</v>
      </c>
      <c r="AJ204" s="64">
        <f t="shared" si="265"/>
        <v>330</v>
      </c>
      <c r="AK204" s="66">
        <f t="shared" si="265"/>
        <v>536</v>
      </c>
      <c r="AL204" s="66">
        <f t="shared" si="265"/>
        <v>577</v>
      </c>
      <c r="AM204" s="66">
        <f t="shared" si="265"/>
        <v>617</v>
      </c>
      <c r="AN204" s="66">
        <f t="shared" si="265"/>
        <v>664</v>
      </c>
      <c r="AO204" s="66">
        <f t="shared" si="265"/>
        <v>718</v>
      </c>
      <c r="AP204" s="66">
        <f t="shared" si="265"/>
        <v>782</v>
      </c>
      <c r="AQ204" s="66">
        <f t="shared" si="265"/>
        <v>857</v>
      </c>
      <c r="AR204" s="67">
        <f t="shared" si="266"/>
        <v>857</v>
      </c>
      <c r="AS204" s="19"/>
      <c r="AT204" s="66">
        <f t="shared" si="267"/>
        <v>905</v>
      </c>
      <c r="AU204" s="66">
        <f t="shared" si="267"/>
        <v>1050</v>
      </c>
      <c r="AV204" s="66">
        <f t="shared" si="267"/>
        <v>1230</v>
      </c>
      <c r="AW204" s="66">
        <f t="shared" si="267"/>
        <v>1383</v>
      </c>
      <c r="AX204" s="66">
        <f t="shared" si="267"/>
        <v>1566</v>
      </c>
      <c r="AY204" s="66">
        <f t="shared" si="267"/>
        <v>1780</v>
      </c>
      <c r="AZ204" s="66">
        <f t="shared" si="267"/>
        <v>2033</v>
      </c>
      <c r="BA204" s="66">
        <f t="shared" si="267"/>
        <v>2333</v>
      </c>
      <c r="BB204" s="66">
        <f t="shared" si="267"/>
        <v>2686</v>
      </c>
      <c r="BC204" s="66">
        <f t="shared" si="267"/>
        <v>3101</v>
      </c>
      <c r="BD204" s="66">
        <f t="shared" si="267"/>
        <v>3590</v>
      </c>
      <c r="BE204" s="66">
        <f t="shared" si="267"/>
        <v>4169</v>
      </c>
      <c r="BF204" s="67">
        <f t="shared" si="268"/>
        <v>4169</v>
      </c>
      <c r="BG204" s="19"/>
      <c r="BH204" s="66">
        <f t="shared" si="269"/>
        <v>4849</v>
      </c>
      <c r="BI204" s="66">
        <f t="shared" si="269"/>
        <v>5652</v>
      </c>
      <c r="BJ204" s="66">
        <f t="shared" si="269"/>
        <v>6600</v>
      </c>
      <c r="BK204" s="66">
        <f t="shared" si="269"/>
        <v>7718</v>
      </c>
      <c r="BL204" s="66">
        <f t="shared" si="269"/>
        <v>9036</v>
      </c>
      <c r="BM204" s="66">
        <f t="shared" si="269"/>
        <v>10591</v>
      </c>
      <c r="BN204" s="66">
        <f t="shared" si="269"/>
        <v>12427</v>
      </c>
      <c r="BO204" s="66">
        <f t="shared" si="269"/>
        <v>14591</v>
      </c>
      <c r="BP204" s="66">
        <f t="shared" si="269"/>
        <v>17145</v>
      </c>
      <c r="BQ204" s="66">
        <f t="shared" si="269"/>
        <v>20159</v>
      </c>
      <c r="BR204" s="66">
        <f t="shared" si="269"/>
        <v>23714</v>
      </c>
      <c r="BS204" s="66">
        <f t="shared" si="269"/>
        <v>25889.574999999997</v>
      </c>
      <c r="BT204" s="67">
        <f t="shared" si="270"/>
        <v>25889.574999999997</v>
      </c>
    </row>
    <row r="205" spans="2:72" s="68" customFormat="1" ht="12.75" hidden="1" outlineLevel="2" x14ac:dyDescent="0.2">
      <c r="B205" s="63" t="s">
        <v>10</v>
      </c>
      <c r="C205" s="16"/>
      <c r="D205" s="64">
        <f t="shared" si="271"/>
        <v>62</v>
      </c>
      <c r="E205" s="64">
        <f t="shared" si="271"/>
        <v>64</v>
      </c>
      <c r="F205" s="64">
        <f t="shared" si="271"/>
        <v>69</v>
      </c>
      <c r="G205" s="64">
        <f t="shared" si="271"/>
        <v>63</v>
      </c>
      <c r="H205" s="64">
        <f t="shared" si="271"/>
        <v>68</v>
      </c>
      <c r="I205" s="64">
        <f t="shared" si="271"/>
        <v>85</v>
      </c>
      <c r="J205" s="64">
        <f t="shared" si="271"/>
        <v>86</v>
      </c>
      <c r="K205" s="64">
        <f t="shared" si="271"/>
        <v>193</v>
      </c>
      <c r="L205" s="64">
        <f t="shared" si="271"/>
        <v>299</v>
      </c>
      <c r="M205" s="64">
        <f t="shared" si="271"/>
        <v>409</v>
      </c>
      <c r="N205" s="64">
        <f t="shared" si="271"/>
        <v>1036</v>
      </c>
      <c r="O205" s="64">
        <f t="shared" si="271"/>
        <v>760</v>
      </c>
      <c r="P205" s="65">
        <f t="shared" si="262"/>
        <v>760</v>
      </c>
      <c r="Q205" s="19"/>
      <c r="R205" s="64">
        <f t="shared" si="263"/>
        <v>269</v>
      </c>
      <c r="S205" s="64">
        <f t="shared" si="263"/>
        <v>266</v>
      </c>
      <c r="T205" s="64">
        <f t="shared" si="263"/>
        <v>302</v>
      </c>
      <c r="U205" s="64">
        <f t="shared" si="263"/>
        <v>290</v>
      </c>
      <c r="V205" s="64">
        <f t="shared" si="263"/>
        <v>281</v>
      </c>
      <c r="W205" s="64">
        <f t="shared" si="263"/>
        <v>265</v>
      </c>
      <c r="X205" s="64">
        <f t="shared" si="263"/>
        <v>315</v>
      </c>
      <c r="Y205" s="64">
        <f t="shared" si="263"/>
        <v>347</v>
      </c>
      <c r="Z205" s="64">
        <f t="shared" si="263"/>
        <v>340</v>
      </c>
      <c r="AA205" s="64">
        <f t="shared" si="263"/>
        <v>381</v>
      </c>
      <c r="AB205" s="64">
        <f t="shared" si="263"/>
        <v>412</v>
      </c>
      <c r="AC205" s="64">
        <f t="shared" si="263"/>
        <v>486</v>
      </c>
      <c r="AD205" s="65">
        <f t="shared" si="264"/>
        <v>486</v>
      </c>
      <c r="AE205" s="19"/>
      <c r="AF205" s="64">
        <f t="shared" si="265"/>
        <v>545</v>
      </c>
      <c r="AG205" s="64">
        <f t="shared" si="265"/>
        <v>568</v>
      </c>
      <c r="AH205" s="64">
        <f t="shared" si="265"/>
        <v>855</v>
      </c>
      <c r="AI205" s="64">
        <f t="shared" si="265"/>
        <v>764</v>
      </c>
      <c r="AJ205" s="64">
        <f t="shared" si="265"/>
        <v>517</v>
      </c>
      <c r="AK205" s="66">
        <f t="shared" si="265"/>
        <v>829</v>
      </c>
      <c r="AL205" s="66">
        <f t="shared" si="265"/>
        <v>882</v>
      </c>
      <c r="AM205" s="66">
        <f t="shared" si="265"/>
        <v>944</v>
      </c>
      <c r="AN205" s="66">
        <f t="shared" si="265"/>
        <v>1019</v>
      </c>
      <c r="AO205" s="66">
        <f t="shared" si="265"/>
        <v>1108</v>
      </c>
      <c r="AP205" s="66">
        <f t="shared" si="265"/>
        <v>1215</v>
      </c>
      <c r="AQ205" s="66">
        <f t="shared" si="265"/>
        <v>1343</v>
      </c>
      <c r="AR205" s="67">
        <f t="shared" si="266"/>
        <v>1343</v>
      </c>
      <c r="AS205" s="19"/>
      <c r="AT205" s="66">
        <f t="shared" si="267"/>
        <v>1509</v>
      </c>
      <c r="AU205" s="66">
        <f t="shared" si="267"/>
        <v>1736</v>
      </c>
      <c r="AV205" s="66">
        <f t="shared" si="267"/>
        <v>2015</v>
      </c>
      <c r="AW205" s="66">
        <f t="shared" si="267"/>
        <v>2301</v>
      </c>
      <c r="AX205" s="66">
        <f t="shared" si="267"/>
        <v>2645</v>
      </c>
      <c r="AY205" s="66">
        <f t="shared" si="267"/>
        <v>3056</v>
      </c>
      <c r="AZ205" s="66">
        <f t="shared" si="267"/>
        <v>3551</v>
      </c>
      <c r="BA205" s="66">
        <f t="shared" si="267"/>
        <v>4144</v>
      </c>
      <c r="BB205" s="66">
        <f t="shared" si="267"/>
        <v>4855</v>
      </c>
      <c r="BC205" s="66">
        <f t="shared" si="267"/>
        <v>5708</v>
      </c>
      <c r="BD205" s="66">
        <f t="shared" si="267"/>
        <v>6730</v>
      </c>
      <c r="BE205" s="66">
        <f t="shared" si="267"/>
        <v>7958</v>
      </c>
      <c r="BF205" s="67">
        <f t="shared" si="268"/>
        <v>7958</v>
      </c>
      <c r="BG205" s="19"/>
      <c r="BH205" s="66">
        <f t="shared" si="269"/>
        <v>9430</v>
      </c>
      <c r="BI205" s="66">
        <f t="shared" si="269"/>
        <v>11196</v>
      </c>
      <c r="BJ205" s="66">
        <f t="shared" si="269"/>
        <v>13316</v>
      </c>
      <c r="BK205" s="66">
        <f t="shared" si="269"/>
        <v>15859</v>
      </c>
      <c r="BL205" s="66">
        <f t="shared" si="269"/>
        <v>18910</v>
      </c>
      <c r="BM205" s="66">
        <f t="shared" si="269"/>
        <v>22573</v>
      </c>
      <c r="BN205" s="66">
        <f t="shared" si="269"/>
        <v>23703.375</v>
      </c>
      <c r="BO205" s="66">
        <f t="shared" si="269"/>
        <v>24162.350000000002</v>
      </c>
      <c r="BP205" s="66">
        <f t="shared" si="269"/>
        <v>24629.4</v>
      </c>
      <c r="BQ205" s="66">
        <f t="shared" si="269"/>
        <v>25106.675000000003</v>
      </c>
      <c r="BR205" s="66">
        <f t="shared" si="269"/>
        <v>25593.324999999997</v>
      </c>
      <c r="BS205" s="66">
        <f t="shared" si="269"/>
        <v>26088.574999999997</v>
      </c>
      <c r="BT205" s="67">
        <f t="shared" si="270"/>
        <v>26088.574999999997</v>
      </c>
    </row>
    <row r="206" spans="2:72" s="68" customFormat="1" ht="12.75" hidden="1" outlineLevel="2" x14ac:dyDescent="0.2">
      <c r="B206" s="63" t="s">
        <v>11</v>
      </c>
      <c r="C206" s="16"/>
      <c r="D206" s="64">
        <f t="shared" si="271"/>
        <v>0</v>
      </c>
      <c r="E206" s="64">
        <f t="shared" si="271"/>
        <v>0</v>
      </c>
      <c r="F206" s="64">
        <f t="shared" si="271"/>
        <v>0</v>
      </c>
      <c r="G206" s="64">
        <f t="shared" si="271"/>
        <v>0</v>
      </c>
      <c r="H206" s="64">
        <f t="shared" si="271"/>
        <v>0</v>
      </c>
      <c r="I206" s="64">
        <f t="shared" si="271"/>
        <v>0</v>
      </c>
      <c r="J206" s="64">
        <f t="shared" si="271"/>
        <v>0</v>
      </c>
      <c r="K206" s="64">
        <f t="shared" si="271"/>
        <v>0</v>
      </c>
      <c r="L206" s="64">
        <f t="shared" si="271"/>
        <v>0</v>
      </c>
      <c r="M206" s="64">
        <f t="shared" si="271"/>
        <v>0</v>
      </c>
      <c r="N206" s="64">
        <f t="shared" si="271"/>
        <v>0</v>
      </c>
      <c r="O206" s="64">
        <f t="shared" si="271"/>
        <v>0</v>
      </c>
      <c r="P206" s="65">
        <f t="shared" si="262"/>
        <v>0</v>
      </c>
      <c r="Q206" s="19"/>
      <c r="R206" s="64">
        <f t="shared" si="263"/>
        <v>0</v>
      </c>
      <c r="S206" s="64">
        <f t="shared" si="263"/>
        <v>0</v>
      </c>
      <c r="T206" s="64">
        <f t="shared" si="263"/>
        <v>0</v>
      </c>
      <c r="U206" s="64">
        <f t="shared" si="263"/>
        <v>0</v>
      </c>
      <c r="V206" s="64">
        <f t="shared" si="263"/>
        <v>0</v>
      </c>
      <c r="W206" s="64">
        <f t="shared" si="263"/>
        <v>0</v>
      </c>
      <c r="X206" s="64">
        <f t="shared" si="263"/>
        <v>5</v>
      </c>
      <c r="Y206" s="64">
        <f t="shared" si="263"/>
        <v>58</v>
      </c>
      <c r="Z206" s="64">
        <f t="shared" si="263"/>
        <v>65</v>
      </c>
      <c r="AA206" s="64">
        <f t="shared" si="263"/>
        <v>75</v>
      </c>
      <c r="AB206" s="64">
        <f t="shared" si="263"/>
        <v>77</v>
      </c>
      <c r="AC206" s="64">
        <f t="shared" si="263"/>
        <v>190</v>
      </c>
      <c r="AD206" s="65">
        <f t="shared" si="264"/>
        <v>190</v>
      </c>
      <c r="AE206" s="19"/>
      <c r="AF206" s="64">
        <f t="shared" si="265"/>
        <v>101</v>
      </c>
      <c r="AG206" s="64">
        <f t="shared" si="265"/>
        <v>128</v>
      </c>
      <c r="AH206" s="64">
        <f t="shared" si="265"/>
        <v>210</v>
      </c>
      <c r="AI206" s="64">
        <f t="shared" si="265"/>
        <v>216</v>
      </c>
      <c r="AJ206" s="64">
        <f t="shared" si="265"/>
        <v>153</v>
      </c>
      <c r="AK206" s="66">
        <f t="shared" si="265"/>
        <v>257</v>
      </c>
      <c r="AL206" s="66">
        <f t="shared" si="265"/>
        <v>316</v>
      </c>
      <c r="AM206" s="66">
        <f t="shared" si="265"/>
        <v>372</v>
      </c>
      <c r="AN206" s="66">
        <f t="shared" si="265"/>
        <v>440</v>
      </c>
      <c r="AO206" s="66">
        <f t="shared" si="265"/>
        <v>522</v>
      </c>
      <c r="AP206" s="66">
        <f t="shared" si="265"/>
        <v>620</v>
      </c>
      <c r="AQ206" s="66">
        <f t="shared" si="265"/>
        <v>739</v>
      </c>
      <c r="AR206" s="67">
        <f t="shared" si="266"/>
        <v>739</v>
      </c>
      <c r="AS206" s="19"/>
      <c r="AT206" s="66">
        <f t="shared" si="267"/>
        <v>895</v>
      </c>
      <c r="AU206" s="66">
        <f t="shared" si="267"/>
        <v>1114</v>
      </c>
      <c r="AV206" s="66">
        <f t="shared" si="267"/>
        <v>1386</v>
      </c>
      <c r="AW206" s="66">
        <f t="shared" si="267"/>
        <v>1663</v>
      </c>
      <c r="AX206" s="66">
        <f t="shared" si="267"/>
        <v>2001</v>
      </c>
      <c r="AY206" s="66">
        <f t="shared" si="267"/>
        <v>2411</v>
      </c>
      <c r="AZ206" s="66">
        <f t="shared" si="267"/>
        <v>2907</v>
      </c>
      <c r="BA206" s="66">
        <f t="shared" si="267"/>
        <v>3510</v>
      </c>
      <c r="BB206" s="66">
        <f t="shared" si="267"/>
        <v>4244</v>
      </c>
      <c r="BC206" s="66">
        <f t="shared" si="267"/>
        <v>5136</v>
      </c>
      <c r="BD206" s="66">
        <f t="shared" si="267"/>
        <v>6222</v>
      </c>
      <c r="BE206" s="66">
        <f t="shared" si="267"/>
        <v>7543</v>
      </c>
      <c r="BF206" s="67">
        <f t="shared" si="268"/>
        <v>7543</v>
      </c>
      <c r="BG206" s="19"/>
      <c r="BH206" s="66">
        <f t="shared" si="269"/>
        <v>9151</v>
      </c>
      <c r="BI206" s="66">
        <f t="shared" si="269"/>
        <v>11110</v>
      </c>
      <c r="BJ206" s="66">
        <f t="shared" si="269"/>
        <v>13494</v>
      </c>
      <c r="BK206" s="66">
        <f t="shared" si="269"/>
        <v>16399</v>
      </c>
      <c r="BL206" s="66">
        <f t="shared" si="269"/>
        <v>19939</v>
      </c>
      <c r="BM206" s="66">
        <f t="shared" si="269"/>
        <v>24252</v>
      </c>
      <c r="BN206" s="66">
        <f t="shared" si="269"/>
        <v>27677.360000000001</v>
      </c>
      <c r="BO206" s="66">
        <f t="shared" si="269"/>
        <v>28257.544000000002</v>
      </c>
      <c r="BP206" s="66">
        <f t="shared" si="269"/>
        <v>28851.376</v>
      </c>
      <c r="BQ206" s="66">
        <f t="shared" si="269"/>
        <v>29460.032000000003</v>
      </c>
      <c r="BR206" s="66">
        <f t="shared" si="269"/>
        <v>30083.687999999998</v>
      </c>
      <c r="BS206" s="66">
        <f t="shared" si="269"/>
        <v>30721.608</v>
      </c>
      <c r="BT206" s="67">
        <f t="shared" si="270"/>
        <v>30721.608</v>
      </c>
    </row>
    <row r="207" spans="2:72" s="68" customFormat="1" ht="12.75" hidden="1" outlineLevel="2" x14ac:dyDescent="0.2">
      <c r="B207" s="63" t="s">
        <v>12</v>
      </c>
      <c r="C207" s="16"/>
      <c r="D207" s="64">
        <f t="shared" si="271"/>
        <v>10</v>
      </c>
      <c r="E207" s="64">
        <f t="shared" si="271"/>
        <v>74</v>
      </c>
      <c r="F207" s="64">
        <f t="shared" si="271"/>
        <v>30</v>
      </c>
      <c r="G207" s="64">
        <f t="shared" si="271"/>
        <v>19</v>
      </c>
      <c r="H207" s="64">
        <f t="shared" si="271"/>
        <v>25</v>
      </c>
      <c r="I207" s="64">
        <f t="shared" si="271"/>
        <v>14</v>
      </c>
      <c r="J207" s="64">
        <f t="shared" si="271"/>
        <v>22</v>
      </c>
      <c r="K207" s="64">
        <f t="shared" si="271"/>
        <v>25</v>
      </c>
      <c r="L207" s="64">
        <f t="shared" si="271"/>
        <v>45</v>
      </c>
      <c r="M207" s="64">
        <f t="shared" si="271"/>
        <v>74</v>
      </c>
      <c r="N207" s="64">
        <f t="shared" si="271"/>
        <v>139</v>
      </c>
      <c r="O207" s="64">
        <f t="shared" si="271"/>
        <v>449</v>
      </c>
      <c r="P207" s="65">
        <f t="shared" si="262"/>
        <v>449</v>
      </c>
      <c r="Q207" s="19"/>
      <c r="R207" s="64">
        <f t="shared" si="263"/>
        <v>626</v>
      </c>
      <c r="S207" s="64">
        <f t="shared" si="263"/>
        <v>654</v>
      </c>
      <c r="T207" s="64">
        <f t="shared" si="263"/>
        <v>839</v>
      </c>
      <c r="U207" s="64">
        <f t="shared" si="263"/>
        <v>770</v>
      </c>
      <c r="V207" s="64">
        <f t="shared" si="263"/>
        <v>909</v>
      </c>
      <c r="W207" s="64">
        <f t="shared" si="263"/>
        <v>994</v>
      </c>
      <c r="X207" s="64">
        <f t="shared" si="263"/>
        <v>1134</v>
      </c>
      <c r="Y207" s="64">
        <f t="shared" si="263"/>
        <v>1145</v>
      </c>
      <c r="Z207" s="64">
        <f t="shared" si="263"/>
        <v>678</v>
      </c>
      <c r="AA207" s="64">
        <f t="shared" si="263"/>
        <v>639</v>
      </c>
      <c r="AB207" s="64">
        <f t="shared" si="263"/>
        <v>991</v>
      </c>
      <c r="AC207" s="64">
        <f t="shared" si="263"/>
        <v>1106</v>
      </c>
      <c r="AD207" s="65">
        <f t="shared" si="264"/>
        <v>1106</v>
      </c>
      <c r="AE207" s="19"/>
      <c r="AF207" s="64">
        <f t="shared" si="265"/>
        <v>949</v>
      </c>
      <c r="AG207" s="64">
        <f t="shared" si="265"/>
        <v>603</v>
      </c>
      <c r="AH207" s="64">
        <f t="shared" si="265"/>
        <v>715</v>
      </c>
      <c r="AI207" s="64">
        <f t="shared" si="265"/>
        <v>749</v>
      </c>
      <c r="AJ207" s="64">
        <f t="shared" si="265"/>
        <v>428</v>
      </c>
      <c r="AK207" s="66">
        <f t="shared" si="265"/>
        <v>751</v>
      </c>
      <c r="AL207" s="66">
        <f t="shared" si="265"/>
        <v>789</v>
      </c>
      <c r="AM207" s="66">
        <f t="shared" si="265"/>
        <v>828</v>
      </c>
      <c r="AN207" s="66">
        <f t="shared" si="265"/>
        <v>869</v>
      </c>
      <c r="AO207" s="66">
        <f t="shared" si="265"/>
        <v>913</v>
      </c>
      <c r="AP207" s="66">
        <f t="shared" si="265"/>
        <v>958</v>
      </c>
      <c r="AQ207" s="66">
        <f t="shared" si="265"/>
        <v>1006</v>
      </c>
      <c r="AR207" s="67">
        <f t="shared" si="266"/>
        <v>1006</v>
      </c>
      <c r="AS207" s="19"/>
      <c r="AT207" s="66">
        <f t="shared" si="267"/>
        <v>1056</v>
      </c>
      <c r="AU207" s="66">
        <f t="shared" si="267"/>
        <v>1109</v>
      </c>
      <c r="AV207" s="66">
        <f t="shared" si="267"/>
        <v>1164</v>
      </c>
      <c r="AW207" s="66">
        <f t="shared" si="267"/>
        <v>1222</v>
      </c>
      <c r="AX207" s="66">
        <f t="shared" si="267"/>
        <v>1283</v>
      </c>
      <c r="AY207" s="66">
        <f t="shared" si="267"/>
        <v>1348</v>
      </c>
      <c r="AZ207" s="66">
        <f t="shared" si="267"/>
        <v>1415</v>
      </c>
      <c r="BA207" s="66">
        <f t="shared" si="267"/>
        <v>1485</v>
      </c>
      <c r="BB207" s="66">
        <f t="shared" si="267"/>
        <v>1560</v>
      </c>
      <c r="BC207" s="66">
        <f t="shared" si="267"/>
        <v>1637</v>
      </c>
      <c r="BD207" s="66">
        <f t="shared" si="267"/>
        <v>1719</v>
      </c>
      <c r="BE207" s="66">
        <f t="shared" si="267"/>
        <v>1805</v>
      </c>
      <c r="BF207" s="67">
        <f t="shared" si="268"/>
        <v>1805</v>
      </c>
      <c r="BG207" s="19"/>
      <c r="BH207" s="66">
        <f t="shared" si="269"/>
        <v>1896</v>
      </c>
      <c r="BI207" s="66">
        <f t="shared" si="269"/>
        <v>1990</v>
      </c>
      <c r="BJ207" s="66">
        <f t="shared" si="269"/>
        <v>2089</v>
      </c>
      <c r="BK207" s="66">
        <f t="shared" si="269"/>
        <v>2194</v>
      </c>
      <c r="BL207" s="66">
        <f t="shared" si="269"/>
        <v>2304</v>
      </c>
      <c r="BM207" s="66">
        <f t="shared" si="269"/>
        <v>2419</v>
      </c>
      <c r="BN207" s="66">
        <f t="shared" si="269"/>
        <v>2540</v>
      </c>
      <c r="BO207" s="66">
        <f t="shared" si="269"/>
        <v>2667</v>
      </c>
      <c r="BP207" s="66">
        <f t="shared" si="269"/>
        <v>2801</v>
      </c>
      <c r="BQ207" s="66">
        <f t="shared" si="269"/>
        <v>2941</v>
      </c>
      <c r="BR207" s="66">
        <f t="shared" si="269"/>
        <v>3088</v>
      </c>
      <c r="BS207" s="66">
        <f t="shared" si="269"/>
        <v>3243</v>
      </c>
      <c r="BT207" s="67">
        <f t="shared" si="270"/>
        <v>3243</v>
      </c>
    </row>
    <row r="208" spans="2:72" s="68" customFormat="1" ht="12.75" hidden="1" outlineLevel="2" x14ac:dyDescent="0.2">
      <c r="B208" s="63" t="s">
        <v>14</v>
      </c>
      <c r="C208" s="16"/>
      <c r="D208" s="64">
        <f t="shared" si="271"/>
        <v>5</v>
      </c>
      <c r="E208" s="64">
        <f t="shared" si="271"/>
        <v>5</v>
      </c>
      <c r="F208" s="64">
        <f t="shared" si="271"/>
        <v>4</v>
      </c>
      <c r="G208" s="64">
        <f t="shared" si="271"/>
        <v>7</v>
      </c>
      <c r="H208" s="64">
        <f t="shared" si="271"/>
        <v>7</v>
      </c>
      <c r="I208" s="64">
        <f t="shared" si="271"/>
        <v>21</v>
      </c>
      <c r="J208" s="64">
        <f t="shared" si="271"/>
        <v>27</v>
      </c>
      <c r="K208" s="64">
        <f t="shared" si="271"/>
        <v>20</v>
      </c>
      <c r="L208" s="64">
        <f t="shared" si="271"/>
        <v>32</v>
      </c>
      <c r="M208" s="64">
        <f t="shared" si="271"/>
        <v>47</v>
      </c>
      <c r="N208" s="64">
        <f t="shared" si="271"/>
        <v>43</v>
      </c>
      <c r="O208" s="64">
        <f t="shared" si="271"/>
        <v>52</v>
      </c>
      <c r="P208" s="65">
        <f t="shared" si="262"/>
        <v>52</v>
      </c>
      <c r="Q208" s="19"/>
      <c r="R208" s="64">
        <f t="shared" si="263"/>
        <v>56</v>
      </c>
      <c r="S208" s="64">
        <f t="shared" si="263"/>
        <v>46</v>
      </c>
      <c r="T208" s="64">
        <f t="shared" si="263"/>
        <v>68</v>
      </c>
      <c r="U208" s="64">
        <f t="shared" si="263"/>
        <v>67</v>
      </c>
      <c r="V208" s="64">
        <f t="shared" si="263"/>
        <v>79</v>
      </c>
      <c r="W208" s="64">
        <f t="shared" si="263"/>
        <v>77</v>
      </c>
      <c r="X208" s="64">
        <f t="shared" si="263"/>
        <v>76</v>
      </c>
      <c r="Y208" s="64">
        <f t="shared" si="263"/>
        <v>77</v>
      </c>
      <c r="Z208" s="64">
        <f t="shared" si="263"/>
        <v>66</v>
      </c>
      <c r="AA208" s="64">
        <f t="shared" si="263"/>
        <v>79</v>
      </c>
      <c r="AB208" s="64">
        <f t="shared" si="263"/>
        <v>63</v>
      </c>
      <c r="AC208" s="64">
        <f t="shared" si="263"/>
        <v>80</v>
      </c>
      <c r="AD208" s="65">
        <f t="shared" si="264"/>
        <v>80</v>
      </c>
      <c r="AE208" s="19"/>
      <c r="AF208" s="64">
        <f t="shared" si="265"/>
        <v>84</v>
      </c>
      <c r="AG208" s="64">
        <f t="shared" si="265"/>
        <v>75</v>
      </c>
      <c r="AH208" s="64">
        <f t="shared" si="265"/>
        <v>103</v>
      </c>
      <c r="AI208" s="64">
        <f t="shared" si="265"/>
        <v>106</v>
      </c>
      <c r="AJ208" s="64">
        <f t="shared" si="265"/>
        <v>72</v>
      </c>
      <c r="AK208" s="66">
        <f t="shared" si="265"/>
        <v>104</v>
      </c>
      <c r="AL208" s="66">
        <f t="shared" si="265"/>
        <v>108</v>
      </c>
      <c r="AM208" s="66">
        <f t="shared" si="265"/>
        <v>112</v>
      </c>
      <c r="AN208" s="66">
        <f t="shared" si="265"/>
        <v>117</v>
      </c>
      <c r="AO208" s="66">
        <f t="shared" si="265"/>
        <v>124</v>
      </c>
      <c r="AP208" s="66">
        <f t="shared" si="265"/>
        <v>130</v>
      </c>
      <c r="AQ208" s="66">
        <f t="shared" si="265"/>
        <v>139</v>
      </c>
      <c r="AR208" s="67">
        <f t="shared" si="266"/>
        <v>139</v>
      </c>
      <c r="AS208" s="19"/>
      <c r="AT208" s="66">
        <f t="shared" si="267"/>
        <v>149</v>
      </c>
      <c r="AU208" s="66">
        <f t="shared" si="267"/>
        <v>162</v>
      </c>
      <c r="AV208" s="66">
        <f t="shared" si="267"/>
        <v>176</v>
      </c>
      <c r="AW208" s="66">
        <f t="shared" si="267"/>
        <v>195</v>
      </c>
      <c r="AX208" s="66">
        <f t="shared" si="267"/>
        <v>217</v>
      </c>
      <c r="AY208" s="66">
        <f t="shared" si="267"/>
        <v>242</v>
      </c>
      <c r="AZ208" s="66">
        <f t="shared" si="267"/>
        <v>273</v>
      </c>
      <c r="BA208" s="66">
        <f t="shared" si="267"/>
        <v>310</v>
      </c>
      <c r="BB208" s="66">
        <f t="shared" si="267"/>
        <v>355</v>
      </c>
      <c r="BC208" s="66">
        <f t="shared" si="267"/>
        <v>409</v>
      </c>
      <c r="BD208" s="66">
        <f t="shared" si="267"/>
        <v>473</v>
      </c>
      <c r="BE208" s="66">
        <f t="shared" si="267"/>
        <v>550</v>
      </c>
      <c r="BF208" s="67">
        <f t="shared" si="268"/>
        <v>550</v>
      </c>
      <c r="BG208" s="19"/>
      <c r="BH208" s="66">
        <f t="shared" si="269"/>
        <v>643</v>
      </c>
      <c r="BI208" s="66">
        <f t="shared" si="269"/>
        <v>754</v>
      </c>
      <c r="BJ208" s="66">
        <f t="shared" si="269"/>
        <v>888</v>
      </c>
      <c r="BK208" s="66">
        <f t="shared" si="269"/>
        <v>1048</v>
      </c>
      <c r="BL208" s="66">
        <f t="shared" si="269"/>
        <v>1241</v>
      </c>
      <c r="BM208" s="66">
        <f t="shared" si="269"/>
        <v>1472</v>
      </c>
      <c r="BN208" s="66">
        <f t="shared" si="269"/>
        <v>1749</v>
      </c>
      <c r="BO208" s="66">
        <f t="shared" si="269"/>
        <v>2081</v>
      </c>
      <c r="BP208" s="66">
        <f t="shared" si="269"/>
        <v>2480</v>
      </c>
      <c r="BQ208" s="66">
        <f t="shared" si="269"/>
        <v>2959</v>
      </c>
      <c r="BR208" s="66">
        <f t="shared" si="269"/>
        <v>3534</v>
      </c>
      <c r="BS208" s="66">
        <f t="shared" si="269"/>
        <v>4223</v>
      </c>
      <c r="BT208" s="67">
        <f t="shared" si="270"/>
        <v>4223</v>
      </c>
    </row>
    <row r="209" spans="2:72" s="51" customFormat="1" hidden="1" outlineLevel="1" collapsed="1" x14ac:dyDescent="0.25">
      <c r="B209" s="58" t="s">
        <v>37</v>
      </c>
      <c r="C209"/>
      <c r="D209" s="59">
        <f t="shared" si="271"/>
        <v>506</v>
      </c>
      <c r="E209" s="59">
        <f t="shared" si="271"/>
        <v>433</v>
      </c>
      <c r="F209" s="59">
        <f t="shared" si="271"/>
        <v>484</v>
      </c>
      <c r="G209" s="59">
        <f t="shared" si="271"/>
        <v>531</v>
      </c>
      <c r="H209" s="59">
        <f t="shared" si="271"/>
        <v>767</v>
      </c>
      <c r="I209" s="59">
        <f t="shared" si="271"/>
        <v>754</v>
      </c>
      <c r="J209" s="59">
        <f t="shared" si="271"/>
        <v>712</v>
      </c>
      <c r="K209" s="59">
        <f t="shared" si="271"/>
        <v>742</v>
      </c>
      <c r="L209" s="59">
        <f t="shared" si="271"/>
        <v>815</v>
      </c>
      <c r="M209" s="59">
        <f t="shared" si="271"/>
        <v>997</v>
      </c>
      <c r="N209" s="59">
        <f t="shared" si="271"/>
        <v>1334</v>
      </c>
      <c r="O209" s="59">
        <f t="shared" si="271"/>
        <v>1314</v>
      </c>
      <c r="P209" s="60">
        <f t="shared" si="262"/>
        <v>1314</v>
      </c>
      <c r="Q209" s="13"/>
      <c r="R209" s="59">
        <f t="shared" si="263"/>
        <v>1183</v>
      </c>
      <c r="S209" s="59">
        <f t="shared" si="263"/>
        <v>1200</v>
      </c>
      <c r="T209" s="59">
        <f t="shared" si="263"/>
        <v>1534</v>
      </c>
      <c r="U209" s="59">
        <f t="shared" si="263"/>
        <v>1375</v>
      </c>
      <c r="V209" s="59">
        <f t="shared" si="263"/>
        <v>1269</v>
      </c>
      <c r="W209" s="59">
        <f t="shared" si="263"/>
        <v>1370</v>
      </c>
      <c r="X209" s="59">
        <f t="shared" si="263"/>
        <v>1553</v>
      </c>
      <c r="Y209" s="59">
        <f t="shared" si="263"/>
        <v>1670</v>
      </c>
      <c r="Z209" s="59">
        <f t="shared" si="263"/>
        <v>1637</v>
      </c>
      <c r="AA209" s="59">
        <f t="shared" si="263"/>
        <v>1610</v>
      </c>
      <c r="AB209" s="59">
        <f t="shared" si="263"/>
        <v>1487</v>
      </c>
      <c r="AC209" s="59">
        <f t="shared" si="263"/>
        <v>1418</v>
      </c>
      <c r="AD209" s="60">
        <f t="shared" si="264"/>
        <v>1418</v>
      </c>
      <c r="AE209" s="13"/>
      <c r="AF209" s="59">
        <f t="shared" si="265"/>
        <v>1387</v>
      </c>
      <c r="AG209" s="59">
        <f t="shared" si="265"/>
        <v>1347</v>
      </c>
      <c r="AH209" s="59">
        <f t="shared" si="265"/>
        <v>1480</v>
      </c>
      <c r="AI209" s="59">
        <f t="shared" si="265"/>
        <v>1538</v>
      </c>
      <c r="AJ209" s="59">
        <f t="shared" si="265"/>
        <v>1098</v>
      </c>
      <c r="AK209" s="61">
        <f t="shared" si="265"/>
        <v>1413</v>
      </c>
      <c r="AL209" s="61">
        <f t="shared" si="265"/>
        <v>1439</v>
      </c>
      <c r="AM209" s="61">
        <f t="shared" si="265"/>
        <v>1463</v>
      </c>
      <c r="AN209" s="61">
        <f t="shared" si="265"/>
        <v>1490</v>
      </c>
      <c r="AO209" s="61">
        <f t="shared" si="265"/>
        <v>1521</v>
      </c>
      <c r="AP209" s="61">
        <f t="shared" si="265"/>
        <v>1556</v>
      </c>
      <c r="AQ209" s="61">
        <f t="shared" si="265"/>
        <v>1594</v>
      </c>
      <c r="AR209" s="62">
        <f t="shared" si="266"/>
        <v>1594</v>
      </c>
      <c r="AS209" s="13"/>
      <c r="AT209" s="61">
        <f t="shared" si="267"/>
        <v>1639</v>
      </c>
      <c r="AU209" s="61">
        <f t="shared" si="267"/>
        <v>1689</v>
      </c>
      <c r="AV209" s="61">
        <f t="shared" si="267"/>
        <v>1746</v>
      </c>
      <c r="AW209" s="61">
        <f t="shared" si="267"/>
        <v>1812</v>
      </c>
      <c r="AX209" s="61">
        <f t="shared" si="267"/>
        <v>1887</v>
      </c>
      <c r="AY209" s="61">
        <f t="shared" si="267"/>
        <v>1972</v>
      </c>
      <c r="AZ209" s="61">
        <f t="shared" si="267"/>
        <v>2070</v>
      </c>
      <c r="BA209" s="61">
        <f t="shared" si="267"/>
        <v>2182</v>
      </c>
      <c r="BB209" s="61">
        <f t="shared" si="267"/>
        <v>2310</v>
      </c>
      <c r="BC209" s="61">
        <f t="shared" si="267"/>
        <v>2456</v>
      </c>
      <c r="BD209" s="61">
        <f t="shared" si="267"/>
        <v>2623</v>
      </c>
      <c r="BE209" s="61">
        <f t="shared" si="267"/>
        <v>2816</v>
      </c>
      <c r="BF209" s="62">
        <f t="shared" si="268"/>
        <v>2816</v>
      </c>
      <c r="BG209" s="13"/>
      <c r="BH209" s="61">
        <f t="shared" si="269"/>
        <v>3036</v>
      </c>
      <c r="BI209" s="61">
        <f t="shared" si="269"/>
        <v>3289</v>
      </c>
      <c r="BJ209" s="61">
        <f t="shared" si="269"/>
        <v>3580</v>
      </c>
      <c r="BK209" s="61">
        <f t="shared" si="269"/>
        <v>3912</v>
      </c>
      <c r="BL209" s="61">
        <f t="shared" si="269"/>
        <v>4295</v>
      </c>
      <c r="BM209" s="61">
        <f t="shared" si="269"/>
        <v>4735</v>
      </c>
      <c r="BN209" s="61">
        <f t="shared" si="269"/>
        <v>5239</v>
      </c>
      <c r="BO209" s="61">
        <f t="shared" si="269"/>
        <v>5818</v>
      </c>
      <c r="BP209" s="61">
        <f t="shared" si="269"/>
        <v>6485</v>
      </c>
      <c r="BQ209" s="61">
        <f t="shared" si="269"/>
        <v>7250</v>
      </c>
      <c r="BR209" s="61">
        <f t="shared" si="269"/>
        <v>8130</v>
      </c>
      <c r="BS209" s="61">
        <f t="shared" si="269"/>
        <v>9141</v>
      </c>
      <c r="BT209" s="62">
        <f t="shared" si="270"/>
        <v>9141</v>
      </c>
    </row>
    <row r="210" spans="2:72" s="51" customFormat="1" hidden="1" outlineLevel="1" x14ac:dyDescent="0.25">
      <c r="B210" s="50"/>
      <c r="C210"/>
      <c r="P210" s="69"/>
      <c r="Q210" s="13"/>
      <c r="AD210" s="69"/>
      <c r="AE210" s="13"/>
      <c r="AR210" s="70"/>
      <c r="AS210" s="13"/>
      <c r="BF210" s="70"/>
      <c r="BG210" s="13"/>
      <c r="BT210" s="70"/>
    </row>
    <row r="211" spans="2:72" s="51" customFormat="1" hidden="1" outlineLevel="1" x14ac:dyDescent="0.25">
      <c r="B211" s="53" t="s">
        <v>58</v>
      </c>
      <c r="C211"/>
      <c r="D211" s="54">
        <f t="shared" ref="D211:P211" si="272">SUBTOTAL(4,D212:D219)</f>
        <v>506</v>
      </c>
      <c r="E211" s="54">
        <f t="shared" si="272"/>
        <v>433</v>
      </c>
      <c r="F211" s="54">
        <f t="shared" si="272"/>
        <v>484</v>
      </c>
      <c r="G211" s="54">
        <f t="shared" si="272"/>
        <v>531</v>
      </c>
      <c r="H211" s="54">
        <f t="shared" si="272"/>
        <v>767</v>
      </c>
      <c r="I211" s="54">
        <f t="shared" si="272"/>
        <v>754</v>
      </c>
      <c r="J211" s="54">
        <f t="shared" si="272"/>
        <v>712</v>
      </c>
      <c r="K211" s="54">
        <f t="shared" si="272"/>
        <v>781</v>
      </c>
      <c r="L211" s="54">
        <f t="shared" si="272"/>
        <v>1173</v>
      </c>
      <c r="M211" s="54">
        <f t="shared" si="272"/>
        <v>1380</v>
      </c>
      <c r="N211" s="54">
        <f t="shared" si="272"/>
        <v>3146</v>
      </c>
      <c r="O211" s="54">
        <f t="shared" si="272"/>
        <v>2059</v>
      </c>
      <c r="P211" s="55">
        <f t="shared" si="272"/>
        <v>2059</v>
      </c>
      <c r="Q211" s="13"/>
      <c r="R211" s="54">
        <f t="shared" ref="R211:AD211" si="273">SUBTOTAL(4,R212:R219)</f>
        <v>1183</v>
      </c>
      <c r="S211" s="54">
        <f t="shared" si="273"/>
        <v>1200</v>
      </c>
      <c r="T211" s="54">
        <f t="shared" si="273"/>
        <v>1598</v>
      </c>
      <c r="U211" s="54">
        <f t="shared" si="273"/>
        <v>1375</v>
      </c>
      <c r="V211" s="54">
        <f t="shared" si="273"/>
        <v>1269</v>
      </c>
      <c r="W211" s="54">
        <f t="shared" si="273"/>
        <v>1370</v>
      </c>
      <c r="X211" s="54">
        <f t="shared" si="273"/>
        <v>1553</v>
      </c>
      <c r="Y211" s="54">
        <f t="shared" si="273"/>
        <v>1670</v>
      </c>
      <c r="Z211" s="54">
        <f t="shared" si="273"/>
        <v>1652</v>
      </c>
      <c r="AA211" s="54">
        <f t="shared" si="273"/>
        <v>1704</v>
      </c>
      <c r="AB211" s="54">
        <f t="shared" si="273"/>
        <v>1708</v>
      </c>
      <c r="AC211" s="54">
        <f t="shared" si="273"/>
        <v>1628</v>
      </c>
      <c r="AD211" s="55">
        <f t="shared" si="273"/>
        <v>1628</v>
      </c>
      <c r="AE211" s="13"/>
      <c r="AF211" s="54">
        <f t="shared" ref="AF211:AR211" si="274">SUBTOTAL(4,AF212:AF219)</f>
        <v>1370</v>
      </c>
      <c r="AG211" s="54">
        <f t="shared" si="274"/>
        <v>1349</v>
      </c>
      <c r="AH211" s="54" t="e">
        <f t="shared" si="274"/>
        <v>#N/A</v>
      </c>
      <c r="AI211" s="54">
        <f t="shared" si="274"/>
        <v>2010</v>
      </c>
      <c r="AJ211" s="54">
        <f t="shared" si="274"/>
        <v>2370</v>
      </c>
      <c r="AK211" s="56">
        <f t="shared" si="274"/>
        <v>1833</v>
      </c>
      <c r="AL211" s="56">
        <f t="shared" si="274"/>
        <v>1908</v>
      </c>
      <c r="AM211" s="56">
        <f t="shared" si="274"/>
        <v>1993</v>
      </c>
      <c r="AN211" s="56">
        <f t="shared" si="274"/>
        <v>2090</v>
      </c>
      <c r="AO211" s="56">
        <f t="shared" si="274"/>
        <v>2199</v>
      </c>
      <c r="AP211" s="56">
        <f t="shared" si="274"/>
        <v>2325</v>
      </c>
      <c r="AQ211" s="56">
        <f t="shared" si="274"/>
        <v>2471</v>
      </c>
      <c r="AR211" s="57">
        <f t="shared" si="274"/>
        <v>2471</v>
      </c>
      <c r="AS211" s="13"/>
      <c r="AT211" s="56">
        <f t="shared" ref="AT211:BF211" si="275">SUBTOTAL(4,AT212:AT219)</f>
        <v>2640</v>
      </c>
      <c r="AU211" s="56">
        <f t="shared" si="275"/>
        <v>2836</v>
      </c>
      <c r="AV211" s="56">
        <f t="shared" si="275"/>
        <v>3067</v>
      </c>
      <c r="AW211" s="56">
        <f t="shared" si="275"/>
        <v>3338</v>
      </c>
      <c r="AX211" s="56">
        <f t="shared" si="275"/>
        <v>3658</v>
      </c>
      <c r="AY211" s="56">
        <f t="shared" si="275"/>
        <v>4038</v>
      </c>
      <c r="AZ211" s="56">
        <f t="shared" si="275"/>
        <v>4489</v>
      </c>
      <c r="BA211" s="56">
        <f t="shared" si="275"/>
        <v>5029</v>
      </c>
      <c r="BB211" s="56">
        <f t="shared" si="275"/>
        <v>5674</v>
      </c>
      <c r="BC211" s="56">
        <f t="shared" si="275"/>
        <v>6448</v>
      </c>
      <c r="BD211" s="56">
        <f t="shared" si="275"/>
        <v>7379</v>
      </c>
      <c r="BE211" s="56">
        <f t="shared" si="275"/>
        <v>8500</v>
      </c>
      <c r="BF211" s="57">
        <f t="shared" si="275"/>
        <v>8500</v>
      </c>
      <c r="BG211" s="13"/>
      <c r="BH211" s="56">
        <f t="shared" ref="BH211:BT211" si="276">SUBTOTAL(4,BH212:BH219)</f>
        <v>9852</v>
      </c>
      <c r="BI211" s="56">
        <f t="shared" si="276"/>
        <v>11485</v>
      </c>
      <c r="BJ211" s="56">
        <f t="shared" si="276"/>
        <v>13460</v>
      </c>
      <c r="BK211" s="56">
        <f t="shared" si="276"/>
        <v>15927</v>
      </c>
      <c r="BL211" s="56">
        <f t="shared" si="276"/>
        <v>19431</v>
      </c>
      <c r="BM211" s="56">
        <f t="shared" si="276"/>
        <v>23706</v>
      </c>
      <c r="BN211" s="56">
        <f t="shared" si="276"/>
        <v>27090.36</v>
      </c>
      <c r="BO211" s="56">
        <f t="shared" si="276"/>
        <v>27626.544000000002</v>
      </c>
      <c r="BP211" s="56">
        <f t="shared" si="276"/>
        <v>28173.376</v>
      </c>
      <c r="BQ211" s="56">
        <f t="shared" si="276"/>
        <v>28731.032000000003</v>
      </c>
      <c r="BR211" s="56">
        <f t="shared" si="276"/>
        <v>29299.687999999998</v>
      </c>
      <c r="BS211" s="56">
        <f t="shared" si="276"/>
        <v>29879.608</v>
      </c>
      <c r="BT211" s="57">
        <f t="shared" si="276"/>
        <v>29879.608</v>
      </c>
    </row>
    <row r="212" spans="2:72" s="51" customFormat="1" hidden="1" outlineLevel="1" x14ac:dyDescent="0.25">
      <c r="B212" s="58" t="s">
        <v>35</v>
      </c>
      <c r="C212"/>
      <c r="D212" s="59">
        <f>SUM(CS_RevData!D$12,CS_RevData!D$28,CS_RevData!D$44)</f>
        <v>56</v>
      </c>
      <c r="E212" s="59">
        <f>SUM(CS_RevData!E$12,CS_RevData!E$28,CS_RevData!E$44)</f>
        <v>34</v>
      </c>
      <c r="F212" s="59">
        <f>SUM(CS_RevData!F$12,CS_RevData!F$28,CS_RevData!F$44)</f>
        <v>33</v>
      </c>
      <c r="G212" s="59">
        <f>SUM(CS_RevData!G$12,CS_RevData!G$28,CS_RevData!G$44)</f>
        <v>55</v>
      </c>
      <c r="H212" s="59">
        <f>SUM(CS_RevData!H$12,CS_RevData!H$28,CS_RevData!H$44)</f>
        <v>113</v>
      </c>
      <c r="I212" s="59">
        <f>SUM(CS_RevData!I$12,CS_RevData!I$28,CS_RevData!I$44)</f>
        <v>299</v>
      </c>
      <c r="J212" s="59">
        <f>SUM(CS_RevData!J$12,CS_RevData!J$28,CS_RevData!J$44)</f>
        <v>161</v>
      </c>
      <c r="K212" s="59">
        <f>SUM(CS_RevData!K$12,CS_RevData!K$28,CS_RevData!K$44)</f>
        <v>225</v>
      </c>
      <c r="L212" s="59">
        <f>SUM(CS_RevData!L$12,CS_RevData!L$28,CS_RevData!L$44)</f>
        <v>406</v>
      </c>
      <c r="M212" s="59">
        <f>SUM(CS_RevData!M$12,CS_RevData!M$28,CS_RevData!M$44)</f>
        <v>541</v>
      </c>
      <c r="N212" s="59">
        <f>SUM(CS_RevData!N$12,CS_RevData!N$28,CS_RevData!N$44)</f>
        <v>731</v>
      </c>
      <c r="O212" s="59">
        <f>SUM(CS_RevData!O$12,CS_RevData!O$28,CS_RevData!O$44)</f>
        <v>824</v>
      </c>
      <c r="P212" s="60">
        <f t="shared" ref="P212:P219" si="277">O212</f>
        <v>824</v>
      </c>
      <c r="Q212" s="13"/>
      <c r="R212" s="59">
        <f>SUM(CS_RevData!P$12,CS_RevData!P$28,CS_RevData!P$44)</f>
        <v>774</v>
      </c>
      <c r="S212" s="59">
        <f>SUM(CS_RevData!Q$12,CS_RevData!Q$28,CS_RevData!Q$44)</f>
        <v>946</v>
      </c>
      <c r="T212" s="59">
        <f>SUM(CS_RevData!R$12,CS_RevData!R$28,CS_RevData!R$44)</f>
        <v>1598</v>
      </c>
      <c r="U212" s="59">
        <f>SUM(CS_RevData!S$12,CS_RevData!S$28,CS_RevData!S$44)</f>
        <v>1137</v>
      </c>
      <c r="V212" s="59">
        <f>SUM(CS_RevData!T$12,CS_RevData!T$28,CS_RevData!T$44)</f>
        <v>1107</v>
      </c>
      <c r="W212" s="59">
        <f>SUM(CS_RevData!U$12,CS_RevData!U$28,CS_RevData!U$44)</f>
        <v>1177</v>
      </c>
      <c r="X212" s="59">
        <f>SUM(CS_RevData!V$12,CS_RevData!V$28,CS_RevData!V$44)</f>
        <v>1340</v>
      </c>
      <c r="Y212" s="59">
        <f>SUM(CS_RevData!W$12,CS_RevData!W$28,CS_RevData!W$44)</f>
        <v>1581</v>
      </c>
      <c r="Z212" s="59">
        <f>SUM(CS_RevData!X$12,CS_RevData!X$28,CS_RevData!X$44)</f>
        <v>1652</v>
      </c>
      <c r="AA212" s="59">
        <f>SUM(CS_RevData!Y$12,CS_RevData!Y$28,CS_RevData!Y$44)</f>
        <v>1704</v>
      </c>
      <c r="AB212" s="59">
        <f>SUM(CS_RevData!Z$12,CS_RevData!Z$28,CS_RevData!Z$44)</f>
        <v>1708</v>
      </c>
      <c r="AC212" s="59">
        <f>SUM(CS_RevData!AA$12,CS_RevData!AA$28,CS_RevData!AA$44)</f>
        <v>1628</v>
      </c>
      <c r="AD212" s="60">
        <f t="shared" ref="AD212:AD219" si="278">AC212</f>
        <v>1628</v>
      </c>
      <c r="AE212" s="13"/>
      <c r="AF212" s="59">
        <f>SUM(CS_RevData!AF$12,CS_RevData!AF$28,CS_RevData!AF$44)</f>
        <v>1370</v>
      </c>
      <c r="AG212" s="59">
        <f>SUM(CS_RevData!AG$12,CS_RevData!AG$28,CS_RevData!AG$44)</f>
        <v>1344</v>
      </c>
      <c r="AH212" s="59" t="e">
        <f>SUM(CS_RevData!AH$12,CS_RevData!AH$28,CS_RevData!AH$44)</f>
        <v>#N/A</v>
      </c>
      <c r="AI212" s="59">
        <f>SUM(CS_RevData!AI$12,CS_RevData!AI$28,CS_RevData!AI$44)</f>
        <v>1167</v>
      </c>
      <c r="AJ212" s="59">
        <f>SUM(CS_RevData!AJ$12,CS_RevData!AJ$28,CS_RevData!AJ$44)</f>
        <v>911</v>
      </c>
      <c r="AK212" s="61">
        <f>SUM(CS_RevData!AK$12,CS_RevData!AK$28,CS_RevData!AK$44)</f>
        <v>1208</v>
      </c>
      <c r="AL212" s="61">
        <f>SUM(CS_RevData!AL$12,CS_RevData!AL$28,CS_RevData!AL$44)</f>
        <v>1306</v>
      </c>
      <c r="AM212" s="61">
        <f>SUM(CS_RevData!AM$12,CS_RevData!AM$28,CS_RevData!AM$44)</f>
        <v>1363</v>
      </c>
      <c r="AN212" s="61">
        <f>SUM(CS_RevData!AN$12,CS_RevData!AN$28,CS_RevData!AN$44)</f>
        <v>1424</v>
      </c>
      <c r="AO212" s="61">
        <f>SUM(CS_RevData!AO$12,CS_RevData!AO$28,CS_RevData!AO$44)</f>
        <v>1488</v>
      </c>
      <c r="AP212" s="61">
        <f>SUM(CS_RevData!AP$12,CS_RevData!AP$28,CS_RevData!AP$44)</f>
        <v>1556</v>
      </c>
      <c r="AQ212" s="61">
        <f>SUM(CS_RevData!AQ$12,CS_RevData!AQ$28,CS_RevData!AQ$44)</f>
        <v>1628</v>
      </c>
      <c r="AR212" s="62">
        <f t="shared" ref="AR212:AR219" si="279">AQ212</f>
        <v>1628</v>
      </c>
      <c r="AS212" s="13"/>
      <c r="AT212" s="61">
        <f>SUM(CS_RevData!AR$12,CS_RevData!AR$28,CS_RevData!AR$44)</f>
        <v>1706</v>
      </c>
      <c r="AU212" s="61">
        <f>SUM(CS_RevData!AS$12,CS_RevData!AS$28,CS_RevData!AS$44)</f>
        <v>1788</v>
      </c>
      <c r="AV212" s="61">
        <f>SUM(CS_RevData!AT$12,CS_RevData!AT$28,CS_RevData!AT$44)</f>
        <v>1877</v>
      </c>
      <c r="AW212" s="61">
        <f>SUM(CS_RevData!AU$12,CS_RevData!AU$28,CS_RevData!AU$44)</f>
        <v>1970</v>
      </c>
      <c r="AX212" s="61">
        <f>SUM(CS_RevData!AV$12,CS_RevData!AV$28,CS_RevData!AV$44)</f>
        <v>2071</v>
      </c>
      <c r="AY212" s="61">
        <f>SUM(CS_RevData!AW$12,CS_RevData!AW$28,CS_RevData!AW$44)</f>
        <v>2178</v>
      </c>
      <c r="AZ212" s="61">
        <f>SUM(CS_RevData!AX$12,CS_RevData!AX$28,CS_RevData!AX$44)</f>
        <v>2291</v>
      </c>
      <c r="BA212" s="61">
        <f>SUM(CS_RevData!AY$12,CS_RevData!AY$28,CS_RevData!AY$44)</f>
        <v>2414</v>
      </c>
      <c r="BB212" s="61">
        <f>SUM(CS_RevData!AZ$12,CS_RevData!AZ$28,CS_RevData!AZ$44)</f>
        <v>2545</v>
      </c>
      <c r="BC212" s="61">
        <f>SUM(CS_RevData!BA$12,CS_RevData!BA$28,CS_RevData!BA$44)</f>
        <v>2685</v>
      </c>
      <c r="BD212" s="61">
        <f>SUM(CS_RevData!BB$12,CS_RevData!BB$28,CS_RevData!BB$44)</f>
        <v>2835</v>
      </c>
      <c r="BE212" s="61">
        <f>SUM(CS_RevData!BC$12,CS_RevData!BC$28,CS_RevData!BC$44)</f>
        <v>2998</v>
      </c>
      <c r="BF212" s="62">
        <f t="shared" ref="BF212:BF219" si="280">BE212</f>
        <v>2998</v>
      </c>
      <c r="BG212" s="13"/>
      <c r="BH212" s="61">
        <f>SUM(CS_RevData!BD$12,CS_RevData!BD$28,CS_RevData!BD$44)</f>
        <v>3170</v>
      </c>
      <c r="BI212" s="61">
        <f>SUM(CS_RevData!BE$12,CS_RevData!BE$28,CS_RevData!BE$44)</f>
        <v>3355</v>
      </c>
      <c r="BJ212" s="61">
        <f>SUM(CS_RevData!BF$12,CS_RevData!BF$28,CS_RevData!BF$44)</f>
        <v>3553</v>
      </c>
      <c r="BK212" s="61">
        <f>SUM(CS_RevData!BG$12,CS_RevData!BG$28,CS_RevData!BG$44)</f>
        <v>3766</v>
      </c>
      <c r="BL212" s="61">
        <f>SUM(CS_RevData!BH$12,CS_RevData!BH$28,CS_RevData!BH$44)</f>
        <v>3995</v>
      </c>
      <c r="BM212" s="61">
        <f>SUM(CS_RevData!BI$12,CS_RevData!BI$28,CS_RevData!BI$44)</f>
        <v>4241</v>
      </c>
      <c r="BN212" s="61">
        <f>SUM(CS_RevData!BJ$12,CS_RevData!BJ$28,CS_RevData!BJ$44)</f>
        <v>4505</v>
      </c>
      <c r="BO212" s="61">
        <f>SUM(CS_RevData!BK$12,CS_RevData!BK$28,CS_RevData!BK$44)</f>
        <v>4788</v>
      </c>
      <c r="BP212" s="61">
        <f>SUM(CS_RevData!BL$12,CS_RevData!BL$28,CS_RevData!BL$44)</f>
        <v>5092</v>
      </c>
      <c r="BQ212" s="61">
        <f>SUM(CS_RevData!BM$12,CS_RevData!BM$28,CS_RevData!BM$44)</f>
        <v>5419</v>
      </c>
      <c r="BR212" s="61">
        <f>SUM(CS_RevData!BN$12,CS_RevData!BN$28,CS_RevData!BN$44)</f>
        <v>5772</v>
      </c>
      <c r="BS212" s="61">
        <f>SUM(CS_RevData!BO$12,CS_RevData!BO$28,CS_RevData!BO$44)</f>
        <v>6150</v>
      </c>
      <c r="BT212" s="62">
        <f t="shared" ref="BT212:BT219" si="281">BS212</f>
        <v>6150</v>
      </c>
    </row>
    <row r="213" spans="2:72" s="51" customFormat="1" hidden="1" outlineLevel="1" x14ac:dyDescent="0.25">
      <c r="B213" s="58" t="s">
        <v>40</v>
      </c>
      <c r="C213"/>
      <c r="D213" s="59">
        <f>CS_RevData!D$60</f>
        <v>276</v>
      </c>
      <c r="E213" s="59">
        <f>CS_RevData!E$60</f>
        <v>247</v>
      </c>
      <c r="F213" s="59">
        <f>CS_RevData!F$60</f>
        <v>261</v>
      </c>
      <c r="G213" s="59">
        <f>CS_RevData!G$60</f>
        <v>262</v>
      </c>
      <c r="H213" s="59">
        <f>CS_RevData!H$60</f>
        <v>288</v>
      </c>
      <c r="I213" s="59">
        <f>CS_RevData!I$60</f>
        <v>321</v>
      </c>
      <c r="J213" s="59">
        <f>CS_RevData!J$60</f>
        <v>351</v>
      </c>
      <c r="K213" s="59">
        <f>CS_RevData!K$60</f>
        <v>781</v>
      </c>
      <c r="L213" s="59">
        <f>CS_RevData!L$60</f>
        <v>1173</v>
      </c>
      <c r="M213" s="59">
        <f>CS_RevData!M$60</f>
        <v>1380</v>
      </c>
      <c r="N213" s="59">
        <f>CS_RevData!N$60</f>
        <v>3146</v>
      </c>
      <c r="O213" s="59">
        <f>CS_RevData!O$60</f>
        <v>2059</v>
      </c>
      <c r="P213" s="60">
        <f t="shared" si="277"/>
        <v>2059</v>
      </c>
      <c r="Q213" s="13"/>
      <c r="R213" s="59">
        <f>CS_RevData!P$60</f>
        <v>993</v>
      </c>
      <c r="S213" s="59">
        <f>CS_RevData!Q$60</f>
        <v>952</v>
      </c>
      <c r="T213" s="59">
        <f>CS_RevData!R$60</f>
        <v>1070</v>
      </c>
      <c r="U213" s="59">
        <f>CS_RevData!S$60</f>
        <v>1001</v>
      </c>
      <c r="V213" s="59">
        <f>CS_RevData!T$60</f>
        <v>1027</v>
      </c>
      <c r="W213" s="59">
        <f>CS_RevData!U$60</f>
        <v>1034</v>
      </c>
      <c r="X213" s="59">
        <f>CS_RevData!V$60</f>
        <v>1074</v>
      </c>
      <c r="Y213" s="59">
        <f>CS_RevData!W$60</f>
        <v>1214</v>
      </c>
      <c r="Z213" s="59">
        <f>CS_RevData!X$60</f>
        <v>1223</v>
      </c>
      <c r="AA213" s="59">
        <f>CS_RevData!Y$60</f>
        <v>1301</v>
      </c>
      <c r="AB213" s="59">
        <f>CS_RevData!Z$60</f>
        <v>1026</v>
      </c>
      <c r="AC213" s="59">
        <f>CS_RevData!AA$60</f>
        <v>1236</v>
      </c>
      <c r="AD213" s="60">
        <f t="shared" si="278"/>
        <v>1236</v>
      </c>
      <c r="AE213" s="13"/>
      <c r="AF213" s="59">
        <f>CS_RevData!AF$60</f>
        <v>1118</v>
      </c>
      <c r="AG213" s="59">
        <f>CS_RevData!AG$60</f>
        <v>1349</v>
      </c>
      <c r="AH213" s="59">
        <f>CS_RevData!AH$60</f>
        <v>1397</v>
      </c>
      <c r="AI213" s="59">
        <f>CS_RevData!AI$60</f>
        <v>2010</v>
      </c>
      <c r="AJ213" s="59">
        <f>CS_RevData!AJ$60</f>
        <v>2370</v>
      </c>
      <c r="AK213" s="61">
        <f>CS_RevData!AK$60</f>
        <v>1833</v>
      </c>
      <c r="AL213" s="61">
        <f>CS_RevData!AL$60</f>
        <v>1908</v>
      </c>
      <c r="AM213" s="61">
        <f>CS_RevData!AM$60</f>
        <v>1993</v>
      </c>
      <c r="AN213" s="61">
        <f>CS_RevData!AN$60</f>
        <v>2090</v>
      </c>
      <c r="AO213" s="61">
        <f>CS_RevData!AO$60</f>
        <v>2199</v>
      </c>
      <c r="AP213" s="61">
        <f>CS_RevData!AP$60</f>
        <v>2325</v>
      </c>
      <c r="AQ213" s="61">
        <f>CS_RevData!AQ$60</f>
        <v>2471</v>
      </c>
      <c r="AR213" s="62">
        <f t="shared" si="279"/>
        <v>2471</v>
      </c>
      <c r="AS213" s="13"/>
      <c r="AT213" s="61">
        <f>CS_RevData!AR$60</f>
        <v>2640</v>
      </c>
      <c r="AU213" s="61">
        <f>CS_RevData!AS$60</f>
        <v>2836</v>
      </c>
      <c r="AV213" s="61">
        <f>CS_RevData!AT$60</f>
        <v>3067</v>
      </c>
      <c r="AW213" s="61">
        <f>CS_RevData!AU$60</f>
        <v>3338</v>
      </c>
      <c r="AX213" s="61">
        <f>CS_RevData!AV$60</f>
        <v>3658</v>
      </c>
      <c r="AY213" s="61">
        <f>CS_RevData!AW$60</f>
        <v>4038</v>
      </c>
      <c r="AZ213" s="61">
        <f>CS_RevData!AX$60</f>
        <v>4489</v>
      </c>
      <c r="BA213" s="61">
        <f>CS_RevData!AY$60</f>
        <v>5029</v>
      </c>
      <c r="BB213" s="61">
        <f>CS_RevData!AZ$60</f>
        <v>5674</v>
      </c>
      <c r="BC213" s="61">
        <f>CS_RevData!BA$60</f>
        <v>6448</v>
      </c>
      <c r="BD213" s="61">
        <f>CS_RevData!BB$60</f>
        <v>7379</v>
      </c>
      <c r="BE213" s="61">
        <f>CS_RevData!BC$60</f>
        <v>8500</v>
      </c>
      <c r="BF213" s="62">
        <f t="shared" si="280"/>
        <v>8500</v>
      </c>
      <c r="BG213" s="13"/>
      <c r="BH213" s="61">
        <f>CS_RevData!BD$60</f>
        <v>9852</v>
      </c>
      <c r="BI213" s="61">
        <f>CS_RevData!BE$60</f>
        <v>11485</v>
      </c>
      <c r="BJ213" s="61">
        <f>CS_RevData!BF$60</f>
        <v>13460</v>
      </c>
      <c r="BK213" s="61">
        <f>CS_RevData!BG$60</f>
        <v>15853</v>
      </c>
      <c r="BL213" s="61">
        <f>CS_RevData!BH$60</f>
        <v>18754</v>
      </c>
      <c r="BM213" s="61">
        <f>CS_RevData!BI$60</f>
        <v>21131</v>
      </c>
      <c r="BN213" s="61">
        <f>CS_RevData!BJ$60</f>
        <v>21550</v>
      </c>
      <c r="BO213" s="61">
        <f>CS_RevData!BK$60</f>
        <v>21976</v>
      </c>
      <c r="BP213" s="61">
        <f>CS_RevData!BL$60</f>
        <v>22411</v>
      </c>
      <c r="BQ213" s="61">
        <f>CS_RevData!BM$60</f>
        <v>22854</v>
      </c>
      <c r="BR213" s="61">
        <f>CS_RevData!BN$60</f>
        <v>23307</v>
      </c>
      <c r="BS213" s="61">
        <f>CS_RevData!BO$60</f>
        <v>23768</v>
      </c>
      <c r="BT213" s="62">
        <f t="shared" si="281"/>
        <v>23768</v>
      </c>
    </row>
    <row r="214" spans="2:72" s="68" customFormat="1" ht="12.75" hidden="1" outlineLevel="2" x14ac:dyDescent="0.2">
      <c r="B214" s="63" t="s">
        <v>9</v>
      </c>
      <c r="C214" s="16"/>
      <c r="D214" s="64">
        <f>CS_RevData!D$76</f>
        <v>199</v>
      </c>
      <c r="E214" s="64">
        <f>CS_RevData!E$76</f>
        <v>148</v>
      </c>
      <c r="F214" s="64">
        <f>CS_RevData!F$76</f>
        <v>169</v>
      </c>
      <c r="G214" s="64">
        <f>CS_RevData!G$76</f>
        <v>178</v>
      </c>
      <c r="H214" s="64">
        <f>CS_RevData!H$76</f>
        <v>191</v>
      </c>
      <c r="I214" s="64">
        <f>CS_RevData!I$76</f>
        <v>201</v>
      </c>
      <c r="J214" s="64">
        <f>CS_RevData!J$76</f>
        <v>216</v>
      </c>
      <c r="K214" s="64">
        <f>CS_RevData!K$76</f>
        <v>545</v>
      </c>
      <c r="L214" s="64">
        <f>CS_RevData!L$76</f>
        <v>800</v>
      </c>
      <c r="M214" s="64">
        <f>CS_RevData!M$76</f>
        <v>876</v>
      </c>
      <c r="N214" s="64">
        <f>CS_RevData!N$76</f>
        <v>1971</v>
      </c>
      <c r="O214" s="64">
        <f>CS_RevData!O$76</f>
        <v>1134</v>
      </c>
      <c r="P214" s="65">
        <f t="shared" si="277"/>
        <v>1134</v>
      </c>
      <c r="Q214" s="19"/>
      <c r="R214" s="64">
        <f>CS_RevData!P$76</f>
        <v>510</v>
      </c>
      <c r="S214" s="64">
        <f>CS_RevData!Q$76</f>
        <v>463</v>
      </c>
      <c r="T214" s="64">
        <f>CS_RevData!R$76</f>
        <v>534</v>
      </c>
      <c r="U214" s="64">
        <f>CS_RevData!S$76</f>
        <v>508</v>
      </c>
      <c r="V214" s="64">
        <f>CS_RevData!T$76</f>
        <v>497</v>
      </c>
      <c r="W214" s="64">
        <f>CS_RevData!U$76</f>
        <v>514</v>
      </c>
      <c r="X214" s="64">
        <f>CS_RevData!V$76</f>
        <v>497</v>
      </c>
      <c r="Y214" s="64">
        <f>CS_RevData!W$76</f>
        <v>511</v>
      </c>
      <c r="Z214" s="64">
        <f>CS_RevData!X$76</f>
        <v>512</v>
      </c>
      <c r="AA214" s="64">
        <f>CS_RevData!Y$76</f>
        <v>556</v>
      </c>
      <c r="AB214" s="64">
        <f>CS_RevData!Z$76</f>
        <v>368</v>
      </c>
      <c r="AC214" s="64">
        <f>CS_RevData!AA$76</f>
        <v>452</v>
      </c>
      <c r="AD214" s="65">
        <f t="shared" si="278"/>
        <v>452</v>
      </c>
      <c r="AE214" s="19"/>
      <c r="AF214" s="64">
        <f>CS_RevData!AF$76</f>
        <v>401</v>
      </c>
      <c r="AG214" s="64">
        <f>CS_RevData!AG$76</f>
        <v>375</v>
      </c>
      <c r="AH214" s="64">
        <f>CS_RevData!AH$76</f>
        <v>533</v>
      </c>
      <c r="AI214" s="64">
        <f>CS_RevData!AI$76</f>
        <v>380</v>
      </c>
      <c r="AJ214" s="64">
        <f>CS_RevData!AJ$76</f>
        <v>242</v>
      </c>
      <c r="AK214" s="66">
        <f>CS_RevData!AK$76</f>
        <v>365</v>
      </c>
      <c r="AL214" s="66">
        <f>CS_RevData!AL$76</f>
        <v>366</v>
      </c>
      <c r="AM214" s="66">
        <f>CS_RevData!AM$76</f>
        <v>368</v>
      </c>
      <c r="AN214" s="66">
        <f>CS_RevData!AN$76</f>
        <v>370</v>
      </c>
      <c r="AO214" s="66">
        <f>CS_RevData!AO$76</f>
        <v>371</v>
      </c>
      <c r="AP214" s="66">
        <f>CS_RevData!AP$76</f>
        <v>373</v>
      </c>
      <c r="AQ214" s="66">
        <f>CS_RevData!AQ$76</f>
        <v>374</v>
      </c>
      <c r="AR214" s="67">
        <f t="shared" si="279"/>
        <v>374</v>
      </c>
      <c r="AS214" s="19"/>
      <c r="AT214" s="66">
        <f>CS_RevData!AR$76</f>
        <v>376</v>
      </c>
      <c r="AU214" s="66">
        <f>CS_RevData!AS$76</f>
        <v>377</v>
      </c>
      <c r="AV214" s="66">
        <f>CS_RevData!AT$76</f>
        <v>379</v>
      </c>
      <c r="AW214" s="66">
        <f>CS_RevData!AU$76</f>
        <v>380</v>
      </c>
      <c r="AX214" s="66">
        <f>CS_RevData!AV$76</f>
        <v>382</v>
      </c>
      <c r="AY214" s="66">
        <f>CS_RevData!AW$76</f>
        <v>383</v>
      </c>
      <c r="AZ214" s="66">
        <f>CS_RevData!AX$76</f>
        <v>385</v>
      </c>
      <c r="BA214" s="66">
        <f>CS_RevData!AY$76</f>
        <v>387</v>
      </c>
      <c r="BB214" s="66">
        <f>CS_RevData!AZ$76</f>
        <v>390</v>
      </c>
      <c r="BC214" s="66">
        <f>CS_RevData!BA$76</f>
        <v>392</v>
      </c>
      <c r="BD214" s="66">
        <f>CS_RevData!BB$76</f>
        <v>394</v>
      </c>
      <c r="BE214" s="66">
        <f>CS_RevData!BC$76</f>
        <v>397</v>
      </c>
      <c r="BF214" s="67">
        <f t="shared" si="280"/>
        <v>397</v>
      </c>
      <c r="BG214" s="19"/>
      <c r="BH214" s="66">
        <f>CS_RevData!BD$76</f>
        <v>399</v>
      </c>
      <c r="BI214" s="66">
        <f>CS_RevData!BE$76</f>
        <v>401</v>
      </c>
      <c r="BJ214" s="66">
        <f>CS_RevData!BF$76</f>
        <v>404</v>
      </c>
      <c r="BK214" s="66">
        <f>CS_RevData!BG$76</f>
        <v>406</v>
      </c>
      <c r="BL214" s="66">
        <f>CS_RevData!BH$76</f>
        <v>408</v>
      </c>
      <c r="BM214" s="66">
        <f>CS_RevData!BI$76</f>
        <v>410</v>
      </c>
      <c r="BN214" s="66">
        <f>CS_RevData!BJ$76</f>
        <v>413</v>
      </c>
      <c r="BO214" s="66">
        <f>CS_RevData!BK$76</f>
        <v>415</v>
      </c>
      <c r="BP214" s="66">
        <f>CS_RevData!BL$76</f>
        <v>417</v>
      </c>
      <c r="BQ214" s="66">
        <f>CS_RevData!BM$76</f>
        <v>420</v>
      </c>
      <c r="BR214" s="66">
        <f>CS_RevData!BN$76</f>
        <v>422</v>
      </c>
      <c r="BS214" s="66">
        <f>CS_RevData!BO$76</f>
        <v>424</v>
      </c>
      <c r="BT214" s="67">
        <f t="shared" si="281"/>
        <v>424</v>
      </c>
    </row>
    <row r="215" spans="2:72" s="68" customFormat="1" ht="12.75" hidden="1" outlineLevel="2" x14ac:dyDescent="0.2">
      <c r="B215" s="63" t="s">
        <v>10</v>
      </c>
      <c r="C215" s="16"/>
      <c r="D215" s="64">
        <f>CS_RevData!D$92</f>
        <v>62</v>
      </c>
      <c r="E215" s="64">
        <f>CS_RevData!E$92</f>
        <v>64</v>
      </c>
      <c r="F215" s="64">
        <f>CS_RevData!F$92</f>
        <v>69</v>
      </c>
      <c r="G215" s="64">
        <f>CS_RevData!G$92</f>
        <v>63</v>
      </c>
      <c r="H215" s="64">
        <f>CS_RevData!H$92</f>
        <v>68</v>
      </c>
      <c r="I215" s="64">
        <f>CS_RevData!I$92</f>
        <v>85</v>
      </c>
      <c r="J215" s="64">
        <f>CS_RevData!J$92</f>
        <v>86</v>
      </c>
      <c r="K215" s="64">
        <f>CS_RevData!K$92</f>
        <v>193</v>
      </c>
      <c r="L215" s="64">
        <f>CS_RevData!L$92</f>
        <v>299</v>
      </c>
      <c r="M215" s="64">
        <f>CS_RevData!M$92</f>
        <v>409</v>
      </c>
      <c r="N215" s="64">
        <f>CS_RevData!N$92</f>
        <v>1036</v>
      </c>
      <c r="O215" s="64">
        <f>CS_RevData!O$92</f>
        <v>760</v>
      </c>
      <c r="P215" s="65">
        <f t="shared" si="277"/>
        <v>760</v>
      </c>
      <c r="Q215" s="19"/>
      <c r="R215" s="64">
        <f>CS_RevData!P$92</f>
        <v>269</v>
      </c>
      <c r="S215" s="64">
        <f>CS_RevData!Q$92</f>
        <v>266</v>
      </c>
      <c r="T215" s="64">
        <f>CS_RevData!R$92</f>
        <v>302</v>
      </c>
      <c r="U215" s="64">
        <f>CS_RevData!S$92</f>
        <v>290</v>
      </c>
      <c r="V215" s="64">
        <f>CS_RevData!T$92</f>
        <v>281</v>
      </c>
      <c r="W215" s="64">
        <f>CS_RevData!U$92</f>
        <v>265</v>
      </c>
      <c r="X215" s="64">
        <f>CS_RevData!V$92</f>
        <v>315</v>
      </c>
      <c r="Y215" s="64">
        <f>CS_RevData!W$92</f>
        <v>347</v>
      </c>
      <c r="Z215" s="64">
        <f>CS_RevData!X$92</f>
        <v>340</v>
      </c>
      <c r="AA215" s="64">
        <f>CS_RevData!Y$92</f>
        <v>381</v>
      </c>
      <c r="AB215" s="64">
        <f>CS_RevData!Z$92</f>
        <v>375</v>
      </c>
      <c r="AC215" s="64">
        <f>CS_RevData!AA$92</f>
        <v>412</v>
      </c>
      <c r="AD215" s="65">
        <f t="shared" si="278"/>
        <v>412</v>
      </c>
      <c r="AE215" s="19"/>
      <c r="AF215" s="64">
        <f>CS_RevData!AF$92</f>
        <v>445</v>
      </c>
      <c r="AG215" s="64">
        <f>CS_RevData!AG$92</f>
        <v>474</v>
      </c>
      <c r="AH215" s="64">
        <f>CS_RevData!AH$92</f>
        <v>672</v>
      </c>
      <c r="AI215" s="64">
        <f>CS_RevData!AI$92</f>
        <v>558</v>
      </c>
      <c r="AJ215" s="64">
        <f>CS_RevData!AJ$92</f>
        <v>384</v>
      </c>
      <c r="AK215" s="66">
        <f>CS_RevData!AK$92</f>
        <v>575</v>
      </c>
      <c r="AL215" s="66">
        <f>CS_RevData!AL$92</f>
        <v>577</v>
      </c>
      <c r="AM215" s="66">
        <f>CS_RevData!AM$92</f>
        <v>578</v>
      </c>
      <c r="AN215" s="66">
        <f>CS_RevData!AN$92</f>
        <v>580</v>
      </c>
      <c r="AO215" s="66">
        <f>CS_RevData!AO$92</f>
        <v>582</v>
      </c>
      <c r="AP215" s="66">
        <f>CS_RevData!AP$92</f>
        <v>583</v>
      </c>
      <c r="AQ215" s="66">
        <f>CS_RevData!AQ$92</f>
        <v>585</v>
      </c>
      <c r="AR215" s="67">
        <f t="shared" si="279"/>
        <v>585</v>
      </c>
      <c r="AS215" s="19"/>
      <c r="AT215" s="66">
        <f>CS_RevData!AR$92</f>
        <v>586</v>
      </c>
      <c r="AU215" s="66">
        <f>CS_RevData!AS$92</f>
        <v>588</v>
      </c>
      <c r="AV215" s="66">
        <f>CS_RevData!AT$92</f>
        <v>590</v>
      </c>
      <c r="AW215" s="66">
        <f>CS_RevData!AU$92</f>
        <v>591</v>
      </c>
      <c r="AX215" s="66">
        <f>CS_RevData!AV$92</f>
        <v>593</v>
      </c>
      <c r="AY215" s="66">
        <f>CS_RevData!AW$92</f>
        <v>594</v>
      </c>
      <c r="AZ215" s="66">
        <f>CS_RevData!AX$92</f>
        <v>596</v>
      </c>
      <c r="BA215" s="66">
        <f>CS_RevData!AY$92</f>
        <v>598</v>
      </c>
      <c r="BB215" s="66">
        <f>CS_RevData!AZ$92</f>
        <v>599</v>
      </c>
      <c r="BC215" s="66">
        <f>CS_RevData!BA$92</f>
        <v>601</v>
      </c>
      <c r="BD215" s="66">
        <f>CS_RevData!BB$92</f>
        <v>602</v>
      </c>
      <c r="BE215" s="66">
        <f>CS_RevData!BC$92</f>
        <v>604</v>
      </c>
      <c r="BF215" s="67">
        <f t="shared" si="280"/>
        <v>604</v>
      </c>
      <c r="BG215" s="19"/>
      <c r="BH215" s="66">
        <f>CS_RevData!BD$92</f>
        <v>606</v>
      </c>
      <c r="BI215" s="66">
        <f>CS_RevData!BE$92</f>
        <v>607</v>
      </c>
      <c r="BJ215" s="66">
        <f>CS_RevData!BF$92</f>
        <v>609</v>
      </c>
      <c r="BK215" s="66">
        <f>CS_RevData!BG$92</f>
        <v>610</v>
      </c>
      <c r="BL215" s="66">
        <f>CS_RevData!BH$92</f>
        <v>612</v>
      </c>
      <c r="BM215" s="66">
        <f>CS_RevData!BI$92</f>
        <v>614</v>
      </c>
      <c r="BN215" s="66">
        <f>CS_RevData!BJ$92</f>
        <v>615</v>
      </c>
      <c r="BO215" s="66">
        <f>CS_RevData!BK$92</f>
        <v>617</v>
      </c>
      <c r="BP215" s="66">
        <f>CS_RevData!BL$92</f>
        <v>618</v>
      </c>
      <c r="BQ215" s="66">
        <f>CS_RevData!BM$92</f>
        <v>620</v>
      </c>
      <c r="BR215" s="66">
        <f>CS_RevData!BN$92</f>
        <v>622</v>
      </c>
      <c r="BS215" s="66">
        <f>CS_RevData!BO$92</f>
        <v>623</v>
      </c>
      <c r="BT215" s="67">
        <f t="shared" si="281"/>
        <v>623</v>
      </c>
    </row>
    <row r="216" spans="2:72" s="68" customFormat="1" ht="12.75" hidden="1" outlineLevel="2" x14ac:dyDescent="0.2">
      <c r="B216" s="63" t="s">
        <v>11</v>
      </c>
      <c r="C216" s="16"/>
      <c r="D216" s="64">
        <f>CS_RevData!D$108</f>
        <v>0</v>
      </c>
      <c r="E216" s="64">
        <f>CS_RevData!E$108</f>
        <v>0</v>
      </c>
      <c r="F216" s="64">
        <f>CS_RevData!F$108</f>
        <v>0</v>
      </c>
      <c r="G216" s="64">
        <f>CS_RevData!G$108</f>
        <v>0</v>
      </c>
      <c r="H216" s="64">
        <f>CS_RevData!H$108</f>
        <v>0</v>
      </c>
      <c r="I216" s="64">
        <f>CS_RevData!I$108</f>
        <v>0</v>
      </c>
      <c r="J216" s="64">
        <f>CS_RevData!J$108</f>
        <v>0</v>
      </c>
      <c r="K216" s="64">
        <f>CS_RevData!K$108</f>
        <v>0</v>
      </c>
      <c r="L216" s="64">
        <f>CS_RevData!L$108</f>
        <v>0</v>
      </c>
      <c r="M216" s="64">
        <f>CS_RevData!M$108</f>
        <v>0</v>
      </c>
      <c r="N216" s="64">
        <f>CS_RevData!N$108</f>
        <v>0</v>
      </c>
      <c r="O216" s="64">
        <f>CS_RevData!O$108</f>
        <v>0</v>
      </c>
      <c r="P216" s="65">
        <f t="shared" si="277"/>
        <v>0</v>
      </c>
      <c r="Q216" s="19"/>
      <c r="R216" s="64">
        <f>CS_RevData!P$108</f>
        <v>0</v>
      </c>
      <c r="S216" s="64">
        <f>CS_RevData!Q$108</f>
        <v>0</v>
      </c>
      <c r="T216" s="64">
        <f>CS_RevData!R$108</f>
        <v>0</v>
      </c>
      <c r="U216" s="64">
        <f>CS_RevData!S$108</f>
        <v>0</v>
      </c>
      <c r="V216" s="64">
        <f>CS_RevData!T$108</f>
        <v>0</v>
      </c>
      <c r="W216" s="64">
        <f>CS_RevData!U$108</f>
        <v>0</v>
      </c>
      <c r="X216" s="64">
        <f>CS_RevData!V$108</f>
        <v>5</v>
      </c>
      <c r="Y216" s="64">
        <f>CS_RevData!W$108</f>
        <v>58</v>
      </c>
      <c r="Z216" s="64">
        <f>CS_RevData!X$108</f>
        <v>65</v>
      </c>
      <c r="AA216" s="64">
        <f>CS_RevData!Y$108</f>
        <v>75</v>
      </c>
      <c r="AB216" s="64">
        <f>CS_RevData!Z$108</f>
        <v>70</v>
      </c>
      <c r="AC216" s="64">
        <f>CS_RevData!AA$108</f>
        <v>127</v>
      </c>
      <c r="AD216" s="65">
        <f t="shared" si="278"/>
        <v>127</v>
      </c>
      <c r="AE216" s="19"/>
      <c r="AF216" s="64">
        <f>CS_RevData!AF$108</f>
        <v>79</v>
      </c>
      <c r="AG216" s="64">
        <f>CS_RevData!AG$108</f>
        <v>100</v>
      </c>
      <c r="AH216" s="64">
        <f>CS_RevData!AH$108</f>
        <v>148</v>
      </c>
      <c r="AI216" s="64">
        <f>CS_RevData!AI$108</f>
        <v>140</v>
      </c>
      <c r="AJ216" s="64">
        <f>CS_RevData!AJ$108</f>
        <v>100</v>
      </c>
      <c r="AK216" s="66">
        <f>CS_RevData!AK$108</f>
        <v>171</v>
      </c>
      <c r="AL216" s="66">
        <f>CS_RevData!AL$108</f>
        <v>222</v>
      </c>
      <c r="AM216" s="66">
        <f>CS_RevData!AM$108</f>
        <v>271</v>
      </c>
      <c r="AN216" s="66">
        <f>CS_RevData!AN$108</f>
        <v>331</v>
      </c>
      <c r="AO216" s="66">
        <f>CS_RevData!AO$108</f>
        <v>404</v>
      </c>
      <c r="AP216" s="66">
        <f>CS_RevData!AP$108</f>
        <v>493</v>
      </c>
      <c r="AQ216" s="66">
        <f>CS_RevData!AQ$108</f>
        <v>602</v>
      </c>
      <c r="AR216" s="67">
        <f t="shared" si="279"/>
        <v>602</v>
      </c>
      <c r="AS216" s="19"/>
      <c r="AT216" s="66">
        <f>CS_RevData!AR$108</f>
        <v>752</v>
      </c>
      <c r="AU216" s="66">
        <f>CS_RevData!AS$108</f>
        <v>951</v>
      </c>
      <c r="AV216" s="66">
        <f>CS_RevData!AT$108</f>
        <v>1201</v>
      </c>
      <c r="AW216" s="66">
        <f>CS_RevData!AU$108</f>
        <v>1465</v>
      </c>
      <c r="AX216" s="66">
        <f>CS_RevData!AV$108</f>
        <v>1787</v>
      </c>
      <c r="AY216" s="66">
        <f>CS_RevData!AW$108</f>
        <v>2181</v>
      </c>
      <c r="AZ216" s="66">
        <f>CS_RevData!AX$108</f>
        <v>2660</v>
      </c>
      <c r="BA216" s="66">
        <f>CS_RevData!AY$108</f>
        <v>3245</v>
      </c>
      <c r="BB216" s="66">
        <f>CS_RevData!AZ$108</f>
        <v>3959</v>
      </c>
      <c r="BC216" s="66">
        <f>CS_RevData!BA$108</f>
        <v>4830</v>
      </c>
      <c r="BD216" s="66">
        <f>CS_RevData!BB$108</f>
        <v>5893</v>
      </c>
      <c r="BE216" s="66">
        <f>CS_RevData!BC$108</f>
        <v>7190</v>
      </c>
      <c r="BF216" s="67">
        <f t="shared" si="280"/>
        <v>7190</v>
      </c>
      <c r="BG216" s="19"/>
      <c r="BH216" s="66">
        <f>CS_RevData!BD$108</f>
        <v>8771</v>
      </c>
      <c r="BI216" s="66">
        <f>CS_RevData!BE$108</f>
        <v>10701</v>
      </c>
      <c r="BJ216" s="66">
        <f>CS_RevData!BF$108</f>
        <v>13055</v>
      </c>
      <c r="BK216" s="66">
        <f>CS_RevData!BG$108</f>
        <v>15927</v>
      </c>
      <c r="BL216" s="66">
        <f>CS_RevData!BH$108</f>
        <v>19431</v>
      </c>
      <c r="BM216" s="66">
        <f>CS_RevData!BI$108</f>
        <v>23706</v>
      </c>
      <c r="BN216" s="66">
        <f>CS_RevData!BJ$108</f>
        <v>27090.36</v>
      </c>
      <c r="BO216" s="66">
        <f>CS_RevData!BK$108</f>
        <v>27626.544000000002</v>
      </c>
      <c r="BP216" s="66">
        <f>CS_RevData!BL$108</f>
        <v>28173.376</v>
      </c>
      <c r="BQ216" s="66">
        <f>CS_RevData!BM$108</f>
        <v>28731.032000000003</v>
      </c>
      <c r="BR216" s="66">
        <f>CS_RevData!BN$108</f>
        <v>29299.687999999998</v>
      </c>
      <c r="BS216" s="66">
        <f>CS_RevData!BO$108</f>
        <v>29879.608</v>
      </c>
      <c r="BT216" s="67">
        <f t="shared" si="281"/>
        <v>29879.608</v>
      </c>
    </row>
    <row r="217" spans="2:72" s="68" customFormat="1" ht="12.75" hidden="1" outlineLevel="2" x14ac:dyDescent="0.2">
      <c r="B217" s="63" t="s">
        <v>12</v>
      </c>
      <c r="C217" s="16"/>
      <c r="D217" s="64">
        <f>CS_RevData!D$124</f>
        <v>10</v>
      </c>
      <c r="E217" s="64">
        <f>CS_RevData!E$124</f>
        <v>30</v>
      </c>
      <c r="F217" s="64">
        <f>CS_RevData!F$124</f>
        <v>19</v>
      </c>
      <c r="G217" s="64">
        <f>CS_RevData!G$124</f>
        <v>14</v>
      </c>
      <c r="H217" s="64">
        <f>CS_RevData!H$124</f>
        <v>22</v>
      </c>
      <c r="I217" s="64">
        <f>CS_RevData!I$124</f>
        <v>14</v>
      </c>
      <c r="J217" s="64">
        <f>CS_RevData!J$124</f>
        <v>22</v>
      </c>
      <c r="K217" s="64">
        <f>CS_RevData!K$124</f>
        <v>23</v>
      </c>
      <c r="L217" s="64">
        <f>CS_RevData!L$124</f>
        <v>42</v>
      </c>
      <c r="M217" s="64">
        <f>CS_RevData!M$124</f>
        <v>48</v>
      </c>
      <c r="N217" s="64">
        <f>CS_RevData!N$124</f>
        <v>96</v>
      </c>
      <c r="O217" s="64">
        <f>CS_RevData!O$124</f>
        <v>113</v>
      </c>
      <c r="P217" s="65">
        <f t="shared" si="277"/>
        <v>113</v>
      </c>
      <c r="Q217" s="19"/>
      <c r="R217" s="64">
        <f>CS_RevData!P$124</f>
        <v>158</v>
      </c>
      <c r="S217" s="64">
        <f>CS_RevData!Q$124</f>
        <v>177</v>
      </c>
      <c r="T217" s="64">
        <f>CS_RevData!R$124</f>
        <v>166</v>
      </c>
      <c r="U217" s="64">
        <f>CS_RevData!S$124</f>
        <v>136</v>
      </c>
      <c r="V217" s="64">
        <f>CS_RevData!T$124</f>
        <v>170</v>
      </c>
      <c r="W217" s="64">
        <f>CS_RevData!U$124</f>
        <v>178</v>
      </c>
      <c r="X217" s="64">
        <f>CS_RevData!V$124</f>
        <v>181</v>
      </c>
      <c r="Y217" s="64">
        <f>CS_RevData!W$124</f>
        <v>221</v>
      </c>
      <c r="Z217" s="64">
        <f>CS_RevData!X$124</f>
        <v>240</v>
      </c>
      <c r="AA217" s="64">
        <f>CS_RevData!Y$124</f>
        <v>210</v>
      </c>
      <c r="AB217" s="64">
        <f>CS_RevData!Z$124</f>
        <v>154</v>
      </c>
      <c r="AC217" s="64">
        <f>CS_RevData!AA$124</f>
        <v>174</v>
      </c>
      <c r="AD217" s="65">
        <f t="shared" si="278"/>
        <v>174</v>
      </c>
      <c r="AE217" s="19"/>
      <c r="AF217" s="64">
        <f>CS_RevData!AF$124</f>
        <v>126</v>
      </c>
      <c r="AG217" s="64">
        <f>CS_RevData!AG$124</f>
        <v>335</v>
      </c>
      <c r="AH217" s="64">
        <f>CS_RevData!AH$124</f>
        <v>715</v>
      </c>
      <c r="AI217" s="64">
        <f>CS_RevData!AI$124</f>
        <v>749</v>
      </c>
      <c r="AJ217" s="64">
        <f>CS_RevData!AJ$124</f>
        <v>428</v>
      </c>
      <c r="AK217" s="66">
        <f>CS_RevData!AK$124</f>
        <v>751</v>
      </c>
      <c r="AL217" s="66">
        <f>CS_RevData!AL$124</f>
        <v>789</v>
      </c>
      <c r="AM217" s="66">
        <f>CS_RevData!AM$124</f>
        <v>828</v>
      </c>
      <c r="AN217" s="66">
        <f>CS_RevData!AN$124</f>
        <v>869</v>
      </c>
      <c r="AO217" s="66">
        <f>CS_RevData!AO$124</f>
        <v>913</v>
      </c>
      <c r="AP217" s="66">
        <f>CS_RevData!AP$124</f>
        <v>958</v>
      </c>
      <c r="AQ217" s="66">
        <f>CS_RevData!AQ$124</f>
        <v>1006</v>
      </c>
      <c r="AR217" s="67">
        <f t="shared" si="279"/>
        <v>1006</v>
      </c>
      <c r="AS217" s="19"/>
      <c r="AT217" s="66">
        <f>CS_RevData!AR$124</f>
        <v>1056</v>
      </c>
      <c r="AU217" s="66">
        <f>CS_RevData!AS$124</f>
        <v>1109</v>
      </c>
      <c r="AV217" s="66">
        <f>CS_RevData!AT$124</f>
        <v>1164</v>
      </c>
      <c r="AW217" s="66">
        <f>CS_RevData!AU$124</f>
        <v>1222</v>
      </c>
      <c r="AX217" s="66">
        <f>CS_RevData!AV$124</f>
        <v>1283</v>
      </c>
      <c r="AY217" s="66">
        <f>CS_RevData!AW$124</f>
        <v>1348</v>
      </c>
      <c r="AZ217" s="66">
        <f>CS_RevData!AX$124</f>
        <v>1415</v>
      </c>
      <c r="BA217" s="66">
        <f>CS_RevData!AY$124</f>
        <v>1485</v>
      </c>
      <c r="BB217" s="66">
        <f>CS_RevData!AZ$124</f>
        <v>1560</v>
      </c>
      <c r="BC217" s="66">
        <f>CS_RevData!BA$124</f>
        <v>1637</v>
      </c>
      <c r="BD217" s="66">
        <f>CS_RevData!BB$124</f>
        <v>1719</v>
      </c>
      <c r="BE217" s="66">
        <f>CS_RevData!BC$124</f>
        <v>1805</v>
      </c>
      <c r="BF217" s="67">
        <f t="shared" si="280"/>
        <v>1805</v>
      </c>
      <c r="BG217" s="19"/>
      <c r="BH217" s="66">
        <f>CS_RevData!BD$124</f>
        <v>1896</v>
      </c>
      <c r="BI217" s="66">
        <f>CS_RevData!BE$124</f>
        <v>1990</v>
      </c>
      <c r="BJ217" s="66">
        <f>CS_RevData!BF$124</f>
        <v>2089</v>
      </c>
      <c r="BK217" s="66">
        <f>CS_RevData!BG$124</f>
        <v>2194</v>
      </c>
      <c r="BL217" s="66">
        <f>CS_RevData!BH$124</f>
        <v>2304</v>
      </c>
      <c r="BM217" s="66">
        <f>CS_RevData!BI$124</f>
        <v>2419</v>
      </c>
      <c r="BN217" s="66">
        <f>CS_RevData!BJ$124</f>
        <v>2540</v>
      </c>
      <c r="BO217" s="66">
        <f>CS_RevData!BK$124</f>
        <v>2667</v>
      </c>
      <c r="BP217" s="66">
        <f>CS_RevData!BL$124</f>
        <v>2801</v>
      </c>
      <c r="BQ217" s="66">
        <f>CS_RevData!BM$124</f>
        <v>2941</v>
      </c>
      <c r="BR217" s="66">
        <f>CS_RevData!BN$124</f>
        <v>3088</v>
      </c>
      <c r="BS217" s="66">
        <f>CS_RevData!BO$124</f>
        <v>3243</v>
      </c>
      <c r="BT217" s="67">
        <f t="shared" si="281"/>
        <v>3243</v>
      </c>
    </row>
    <row r="218" spans="2:72" s="68" customFormat="1" ht="12.75" hidden="1" outlineLevel="2" x14ac:dyDescent="0.2">
      <c r="B218" s="63" t="s">
        <v>14</v>
      </c>
      <c r="C218" s="16"/>
      <c r="D218" s="64">
        <f>CS_RevData!D$140</f>
        <v>5</v>
      </c>
      <c r="E218" s="64">
        <f>CS_RevData!E$140</f>
        <v>5</v>
      </c>
      <c r="F218" s="64">
        <f>CS_RevData!F$140</f>
        <v>4</v>
      </c>
      <c r="G218" s="64">
        <f>CS_RevData!G$140</f>
        <v>7</v>
      </c>
      <c r="H218" s="64">
        <f>CS_RevData!H$140</f>
        <v>7</v>
      </c>
      <c r="I218" s="64">
        <f>CS_RevData!I$140</f>
        <v>21</v>
      </c>
      <c r="J218" s="64">
        <f>CS_RevData!J$140</f>
        <v>27</v>
      </c>
      <c r="K218" s="64">
        <f>CS_RevData!K$140</f>
        <v>20</v>
      </c>
      <c r="L218" s="64">
        <f>CS_RevData!L$140</f>
        <v>32</v>
      </c>
      <c r="M218" s="64">
        <f>CS_RevData!M$140</f>
        <v>47</v>
      </c>
      <c r="N218" s="64">
        <f>CS_RevData!N$140</f>
        <v>43</v>
      </c>
      <c r="O218" s="64">
        <f>CS_RevData!O$140</f>
        <v>52</v>
      </c>
      <c r="P218" s="65">
        <f t="shared" si="277"/>
        <v>52</v>
      </c>
      <c r="Q218" s="19"/>
      <c r="R218" s="64">
        <f>CS_RevData!P$140</f>
        <v>56</v>
      </c>
      <c r="S218" s="64">
        <f>CS_RevData!Q$140</f>
        <v>46</v>
      </c>
      <c r="T218" s="64">
        <f>CS_RevData!R$140</f>
        <v>68</v>
      </c>
      <c r="U218" s="64">
        <f>CS_RevData!S$140</f>
        <v>67</v>
      </c>
      <c r="V218" s="64">
        <f>CS_RevData!T$140</f>
        <v>79</v>
      </c>
      <c r="W218" s="64">
        <f>CS_RevData!U$140</f>
        <v>77</v>
      </c>
      <c r="X218" s="64">
        <f>CS_RevData!V$140</f>
        <v>76</v>
      </c>
      <c r="Y218" s="64">
        <f>CS_RevData!W$140</f>
        <v>77</v>
      </c>
      <c r="Z218" s="64">
        <f>CS_RevData!X$140</f>
        <v>66</v>
      </c>
      <c r="AA218" s="64">
        <f>CS_RevData!Y$140</f>
        <v>79</v>
      </c>
      <c r="AB218" s="64">
        <f>CS_RevData!Z$140</f>
        <v>59</v>
      </c>
      <c r="AC218" s="64">
        <f>CS_RevData!AA$140</f>
        <v>71</v>
      </c>
      <c r="AD218" s="65">
        <f t="shared" si="278"/>
        <v>71</v>
      </c>
      <c r="AE218" s="19"/>
      <c r="AF218" s="64">
        <f>CS_RevData!AF$140</f>
        <v>67</v>
      </c>
      <c r="AG218" s="64">
        <f>CS_RevData!AG$140</f>
        <v>65</v>
      </c>
      <c r="AH218" s="64">
        <f>CS_RevData!AH$140</f>
        <v>91</v>
      </c>
      <c r="AI218" s="64">
        <f>CS_RevData!AI$140</f>
        <v>90</v>
      </c>
      <c r="AJ218" s="64">
        <f>CS_RevData!AJ$140</f>
        <v>62</v>
      </c>
      <c r="AK218" s="66">
        <f>CS_RevData!AK$140</f>
        <v>87</v>
      </c>
      <c r="AL218" s="66">
        <f>CS_RevData!AL$140</f>
        <v>87</v>
      </c>
      <c r="AM218" s="66">
        <f>CS_RevData!AM$140</f>
        <v>87</v>
      </c>
      <c r="AN218" s="66">
        <f>CS_RevData!AN$140</f>
        <v>87</v>
      </c>
      <c r="AO218" s="66">
        <f>CS_RevData!AO$140</f>
        <v>87</v>
      </c>
      <c r="AP218" s="66">
        <f>CS_RevData!AP$140</f>
        <v>87</v>
      </c>
      <c r="AQ218" s="66">
        <f>CS_RevData!AQ$140</f>
        <v>87</v>
      </c>
      <c r="AR218" s="67">
        <f t="shared" si="279"/>
        <v>87</v>
      </c>
      <c r="AS218" s="19"/>
      <c r="AT218" s="66">
        <f>CS_RevData!AR$140</f>
        <v>87</v>
      </c>
      <c r="AU218" s="66">
        <f>CS_RevData!AS$140</f>
        <v>87</v>
      </c>
      <c r="AV218" s="66">
        <f>CS_RevData!AT$140</f>
        <v>87</v>
      </c>
      <c r="AW218" s="66">
        <f>CS_RevData!AU$140</f>
        <v>87</v>
      </c>
      <c r="AX218" s="66">
        <f>CS_RevData!AV$140</f>
        <v>87</v>
      </c>
      <c r="AY218" s="66">
        <f>CS_RevData!AW$140</f>
        <v>87</v>
      </c>
      <c r="AZ218" s="66">
        <f>CS_RevData!AX$140</f>
        <v>87</v>
      </c>
      <c r="BA218" s="66">
        <f>CS_RevData!AY$140</f>
        <v>87</v>
      </c>
      <c r="BB218" s="66">
        <f>CS_RevData!AZ$140</f>
        <v>87</v>
      </c>
      <c r="BC218" s="66">
        <f>CS_RevData!BA$140</f>
        <v>87</v>
      </c>
      <c r="BD218" s="66">
        <f>CS_RevData!BB$140</f>
        <v>87</v>
      </c>
      <c r="BE218" s="66">
        <f>CS_RevData!BC$140</f>
        <v>87</v>
      </c>
      <c r="BF218" s="67">
        <f t="shared" si="280"/>
        <v>87</v>
      </c>
      <c r="BG218" s="19"/>
      <c r="BH218" s="66">
        <f>CS_RevData!BD$140</f>
        <v>87</v>
      </c>
      <c r="BI218" s="66">
        <f>CS_RevData!BE$140</f>
        <v>87</v>
      </c>
      <c r="BJ218" s="66">
        <f>CS_RevData!BF$140</f>
        <v>87</v>
      </c>
      <c r="BK218" s="66">
        <f>CS_RevData!BG$140</f>
        <v>87</v>
      </c>
      <c r="BL218" s="66">
        <f>CS_RevData!BH$140</f>
        <v>87</v>
      </c>
      <c r="BM218" s="66">
        <f>CS_RevData!BI$140</f>
        <v>87</v>
      </c>
      <c r="BN218" s="66">
        <f>CS_RevData!BJ$140</f>
        <v>87</v>
      </c>
      <c r="BO218" s="66">
        <f>CS_RevData!BK$140</f>
        <v>87</v>
      </c>
      <c r="BP218" s="66">
        <f>CS_RevData!BL$140</f>
        <v>87</v>
      </c>
      <c r="BQ218" s="66">
        <f>CS_RevData!BM$140</f>
        <v>87</v>
      </c>
      <c r="BR218" s="66">
        <f>CS_RevData!BN$140</f>
        <v>87</v>
      </c>
      <c r="BS218" s="66">
        <f>CS_RevData!BO$140</f>
        <v>87</v>
      </c>
      <c r="BT218" s="67">
        <f t="shared" si="281"/>
        <v>87</v>
      </c>
    </row>
    <row r="219" spans="2:72" s="51" customFormat="1" hidden="1" outlineLevel="1" collapsed="1" x14ac:dyDescent="0.25">
      <c r="B219" s="58" t="s">
        <v>37</v>
      </c>
      <c r="C219"/>
      <c r="D219" s="59">
        <f>CS_RevData!D$156</f>
        <v>506</v>
      </c>
      <c r="E219" s="59">
        <f>CS_RevData!E$156</f>
        <v>433</v>
      </c>
      <c r="F219" s="59">
        <f>CS_RevData!F$156</f>
        <v>484</v>
      </c>
      <c r="G219" s="59">
        <f>CS_RevData!G$156</f>
        <v>531</v>
      </c>
      <c r="H219" s="59">
        <f>CS_RevData!H$156</f>
        <v>767</v>
      </c>
      <c r="I219" s="59">
        <f>CS_RevData!I$156</f>
        <v>754</v>
      </c>
      <c r="J219" s="59">
        <f>CS_RevData!J$156</f>
        <v>712</v>
      </c>
      <c r="K219" s="59">
        <f>CS_RevData!K$156</f>
        <v>742</v>
      </c>
      <c r="L219" s="59">
        <f>CS_RevData!L$156</f>
        <v>815</v>
      </c>
      <c r="M219" s="59">
        <f>CS_RevData!M$156</f>
        <v>997</v>
      </c>
      <c r="N219" s="59">
        <f>CS_RevData!N$156</f>
        <v>1334</v>
      </c>
      <c r="O219" s="59">
        <f>CS_RevData!O$156</f>
        <v>1314</v>
      </c>
      <c r="P219" s="60">
        <f t="shared" si="277"/>
        <v>1314</v>
      </c>
      <c r="Q219" s="13"/>
      <c r="R219" s="59">
        <f>CS_RevData!P$156</f>
        <v>1183</v>
      </c>
      <c r="S219" s="59">
        <f>CS_RevData!Q$156</f>
        <v>1200</v>
      </c>
      <c r="T219" s="59">
        <f>CS_RevData!R$156</f>
        <v>1534</v>
      </c>
      <c r="U219" s="59">
        <f>CS_RevData!S$156</f>
        <v>1375</v>
      </c>
      <c r="V219" s="59">
        <f>CS_RevData!T$156</f>
        <v>1269</v>
      </c>
      <c r="W219" s="59">
        <f>CS_RevData!U$156</f>
        <v>1370</v>
      </c>
      <c r="X219" s="59">
        <f>CS_RevData!V$156</f>
        <v>1553</v>
      </c>
      <c r="Y219" s="59">
        <f>CS_RevData!W$156</f>
        <v>1670</v>
      </c>
      <c r="Z219" s="59">
        <f>CS_RevData!X$156</f>
        <v>1635</v>
      </c>
      <c r="AA219" s="59">
        <f>CS_RevData!Y$156</f>
        <v>1609</v>
      </c>
      <c r="AB219" s="59">
        <f>CS_RevData!Z$156</f>
        <v>1432</v>
      </c>
      <c r="AC219" s="59">
        <f>CS_RevData!AA$156</f>
        <v>1366</v>
      </c>
      <c r="AD219" s="60">
        <f t="shared" si="278"/>
        <v>1366</v>
      </c>
      <c r="AE219" s="13"/>
      <c r="AF219" s="59">
        <f>CS_RevData!AF$156</f>
        <v>1299</v>
      </c>
      <c r="AG219" s="59">
        <f>CS_RevData!AG$156</f>
        <v>1287</v>
      </c>
      <c r="AH219" s="59">
        <f>CS_RevData!AH$156</f>
        <v>1415</v>
      </c>
      <c r="AI219" s="59">
        <f>CS_RevData!AI$156</f>
        <v>1435</v>
      </c>
      <c r="AJ219" s="59">
        <f>CS_RevData!AJ$156</f>
        <v>1035</v>
      </c>
      <c r="AK219" s="61">
        <f>CS_RevData!AK$156</f>
        <v>1301</v>
      </c>
      <c r="AL219" s="61">
        <f>CS_RevData!AL$156</f>
        <v>1305</v>
      </c>
      <c r="AM219" s="61">
        <f>CS_RevData!AM$156</f>
        <v>1309</v>
      </c>
      <c r="AN219" s="61">
        <f>CS_RevData!AN$156</f>
        <v>1313</v>
      </c>
      <c r="AO219" s="61">
        <f>CS_RevData!AO$156</f>
        <v>1317</v>
      </c>
      <c r="AP219" s="61">
        <f>CS_RevData!AP$156</f>
        <v>1321</v>
      </c>
      <c r="AQ219" s="61">
        <f>CS_RevData!AQ$156</f>
        <v>1325</v>
      </c>
      <c r="AR219" s="62">
        <f t="shared" si="279"/>
        <v>1325</v>
      </c>
      <c r="AS219" s="13"/>
      <c r="AT219" s="61">
        <f>CS_RevData!AR$156</f>
        <v>1329</v>
      </c>
      <c r="AU219" s="61">
        <f>CS_RevData!AS$156</f>
        <v>1333</v>
      </c>
      <c r="AV219" s="61">
        <f>CS_RevData!AT$156</f>
        <v>1337</v>
      </c>
      <c r="AW219" s="61">
        <f>CS_RevData!AU$156</f>
        <v>1341</v>
      </c>
      <c r="AX219" s="61">
        <f>CS_RevData!AV$156</f>
        <v>1345</v>
      </c>
      <c r="AY219" s="61">
        <f>CS_RevData!AW$156</f>
        <v>1349</v>
      </c>
      <c r="AZ219" s="61">
        <f>CS_RevData!AX$156</f>
        <v>1353</v>
      </c>
      <c r="BA219" s="61">
        <f>CS_RevData!AY$156</f>
        <v>1357</v>
      </c>
      <c r="BB219" s="61">
        <f>CS_RevData!AZ$156</f>
        <v>1361</v>
      </c>
      <c r="BC219" s="61">
        <f>CS_RevData!BA$156</f>
        <v>1365</v>
      </c>
      <c r="BD219" s="61">
        <f>CS_RevData!BB$156</f>
        <v>1369</v>
      </c>
      <c r="BE219" s="61">
        <f>CS_RevData!BC$156</f>
        <v>1373</v>
      </c>
      <c r="BF219" s="62">
        <f t="shared" si="280"/>
        <v>1373</v>
      </c>
      <c r="BG219" s="13"/>
      <c r="BH219" s="61">
        <f>CS_RevData!BD$156</f>
        <v>1377</v>
      </c>
      <c r="BI219" s="61">
        <f>CS_RevData!BE$156</f>
        <v>1381</v>
      </c>
      <c r="BJ219" s="61">
        <f>CS_RevData!BF$156</f>
        <v>1385</v>
      </c>
      <c r="BK219" s="61">
        <f>CS_RevData!BG$156</f>
        <v>1389</v>
      </c>
      <c r="BL219" s="61">
        <f>CS_RevData!BH$156</f>
        <v>1393</v>
      </c>
      <c r="BM219" s="61">
        <f>CS_RevData!BI$156</f>
        <v>1397</v>
      </c>
      <c r="BN219" s="61">
        <f>CS_RevData!BJ$156</f>
        <v>1401</v>
      </c>
      <c r="BO219" s="61">
        <f>CS_RevData!BK$156</f>
        <v>1405</v>
      </c>
      <c r="BP219" s="61">
        <f>CS_RevData!BL$156</f>
        <v>1409</v>
      </c>
      <c r="BQ219" s="61">
        <f>CS_RevData!BM$156</f>
        <v>1413</v>
      </c>
      <c r="BR219" s="61">
        <f>CS_RevData!BN$156</f>
        <v>1417</v>
      </c>
      <c r="BS219" s="61">
        <f>CS_RevData!BO$156</f>
        <v>1421</v>
      </c>
      <c r="BT219" s="62">
        <f t="shared" si="281"/>
        <v>1421</v>
      </c>
    </row>
    <row r="220" spans="2:72" s="51" customFormat="1" hidden="1" outlineLevel="1" x14ac:dyDescent="0.25">
      <c r="B220" s="50"/>
      <c r="C220"/>
      <c r="P220" s="69"/>
      <c r="Q220" s="13"/>
      <c r="AD220" s="69"/>
      <c r="AE220" s="13"/>
      <c r="AR220" s="70"/>
      <c r="AS220" s="13"/>
      <c r="BF220" s="70"/>
      <c r="BG220" s="13"/>
      <c r="BT220" s="70"/>
    </row>
    <row r="221" spans="2:72" s="51" customFormat="1" hidden="1" outlineLevel="1" x14ac:dyDescent="0.25">
      <c r="B221" s="53" t="s">
        <v>59</v>
      </c>
      <c r="C221"/>
      <c r="D221" s="54">
        <f t="shared" ref="D221:P221" si="282">SUBTOTAL(4,D222:D229)</f>
        <v>0</v>
      </c>
      <c r="E221" s="54">
        <f t="shared" si="282"/>
        <v>44</v>
      </c>
      <c r="F221" s="54">
        <f t="shared" si="282"/>
        <v>11</v>
      </c>
      <c r="G221" s="54">
        <f t="shared" si="282"/>
        <v>5</v>
      </c>
      <c r="H221" s="54">
        <f t="shared" si="282"/>
        <v>3</v>
      </c>
      <c r="I221" s="54">
        <f t="shared" si="282"/>
        <v>0</v>
      </c>
      <c r="J221" s="54">
        <f t="shared" si="282"/>
        <v>0</v>
      </c>
      <c r="K221" s="54">
        <f t="shared" si="282"/>
        <v>2</v>
      </c>
      <c r="L221" s="54">
        <f t="shared" si="282"/>
        <v>3</v>
      </c>
      <c r="M221" s="54">
        <f t="shared" si="282"/>
        <v>26</v>
      </c>
      <c r="N221" s="54">
        <f t="shared" si="282"/>
        <v>43</v>
      </c>
      <c r="O221" s="54">
        <f t="shared" si="282"/>
        <v>336</v>
      </c>
      <c r="P221" s="55">
        <f t="shared" si="282"/>
        <v>336</v>
      </c>
      <c r="Q221" s="13"/>
      <c r="R221" s="54">
        <f t="shared" ref="R221:AD221" si="283">SUBTOTAL(4,R222:R229)</f>
        <v>468</v>
      </c>
      <c r="S221" s="54">
        <f t="shared" si="283"/>
        <v>477</v>
      </c>
      <c r="T221" s="54">
        <f t="shared" si="283"/>
        <v>673</v>
      </c>
      <c r="U221" s="54">
        <f t="shared" si="283"/>
        <v>634</v>
      </c>
      <c r="V221" s="54">
        <f t="shared" si="283"/>
        <v>739</v>
      </c>
      <c r="W221" s="54">
        <f t="shared" si="283"/>
        <v>816</v>
      </c>
      <c r="X221" s="54">
        <f t="shared" si="283"/>
        <v>953</v>
      </c>
      <c r="Y221" s="54">
        <f t="shared" si="283"/>
        <v>924</v>
      </c>
      <c r="Z221" s="54">
        <f t="shared" si="283"/>
        <v>438</v>
      </c>
      <c r="AA221" s="54">
        <f t="shared" si="283"/>
        <v>430</v>
      </c>
      <c r="AB221" s="54">
        <f t="shared" si="283"/>
        <v>997</v>
      </c>
      <c r="AC221" s="54">
        <f t="shared" si="283"/>
        <v>1216</v>
      </c>
      <c r="AD221" s="55">
        <f t="shared" si="283"/>
        <v>1216</v>
      </c>
      <c r="AE221" s="13"/>
      <c r="AF221" s="54">
        <f t="shared" ref="AF221:AR221" si="284">SUBTOTAL(4,AF222:AF229)</f>
        <v>1100</v>
      </c>
      <c r="AG221" s="54">
        <f t="shared" si="284"/>
        <v>509</v>
      </c>
      <c r="AH221" s="54">
        <f t="shared" si="284"/>
        <v>563</v>
      </c>
      <c r="AI221" s="54">
        <f t="shared" si="284"/>
        <v>503</v>
      </c>
      <c r="AJ221" s="54">
        <f t="shared" si="284"/>
        <v>430</v>
      </c>
      <c r="AK221" s="56">
        <f t="shared" si="284"/>
        <v>504</v>
      </c>
      <c r="AL221" s="56">
        <f t="shared" si="284"/>
        <v>591</v>
      </c>
      <c r="AM221" s="56">
        <f t="shared" si="284"/>
        <v>694</v>
      </c>
      <c r="AN221" s="56">
        <f t="shared" si="284"/>
        <v>816</v>
      </c>
      <c r="AO221" s="56">
        <f t="shared" si="284"/>
        <v>961</v>
      </c>
      <c r="AP221" s="56">
        <f t="shared" si="284"/>
        <v>1134</v>
      </c>
      <c r="AQ221" s="56">
        <f t="shared" si="284"/>
        <v>1338</v>
      </c>
      <c r="AR221" s="57">
        <f t="shared" si="284"/>
        <v>1338</v>
      </c>
      <c r="AS221" s="13"/>
      <c r="AT221" s="56">
        <f t="shared" ref="AT221:BF221" si="285">SUBTOTAL(4,AT222:AT229)</f>
        <v>1581</v>
      </c>
      <c r="AU221" s="56">
        <f t="shared" si="285"/>
        <v>1870</v>
      </c>
      <c r="AV221" s="56">
        <f t="shared" si="285"/>
        <v>2213</v>
      </c>
      <c r="AW221" s="56">
        <f t="shared" si="285"/>
        <v>2621</v>
      </c>
      <c r="AX221" s="56">
        <f t="shared" si="285"/>
        <v>3108</v>
      </c>
      <c r="AY221" s="56">
        <f t="shared" si="285"/>
        <v>3686</v>
      </c>
      <c r="AZ221" s="56">
        <f t="shared" si="285"/>
        <v>4374</v>
      </c>
      <c r="BA221" s="56">
        <f t="shared" si="285"/>
        <v>5194</v>
      </c>
      <c r="BB221" s="56">
        <f t="shared" si="285"/>
        <v>6170</v>
      </c>
      <c r="BC221" s="56">
        <f t="shared" si="285"/>
        <v>7335</v>
      </c>
      <c r="BD221" s="56">
        <f t="shared" si="285"/>
        <v>8722</v>
      </c>
      <c r="BE221" s="56">
        <f t="shared" si="285"/>
        <v>10375</v>
      </c>
      <c r="BF221" s="57">
        <f t="shared" si="285"/>
        <v>10375</v>
      </c>
      <c r="BG221" s="13"/>
      <c r="BH221" s="56">
        <f t="shared" ref="BH221:BT221" si="286">SUBTOTAL(4,BH222:BH229)</f>
        <v>12346</v>
      </c>
      <c r="BI221" s="56">
        <f t="shared" si="286"/>
        <v>14698</v>
      </c>
      <c r="BJ221" s="56">
        <f t="shared" si="286"/>
        <v>17503</v>
      </c>
      <c r="BK221" s="56">
        <f t="shared" si="286"/>
        <v>18868</v>
      </c>
      <c r="BL221" s="56">
        <f t="shared" si="286"/>
        <v>19241</v>
      </c>
      <c r="BM221" s="56">
        <f t="shared" si="286"/>
        <v>21959</v>
      </c>
      <c r="BN221" s="56">
        <f t="shared" si="286"/>
        <v>23088.375</v>
      </c>
      <c r="BO221" s="56">
        <f t="shared" si="286"/>
        <v>23545.350000000002</v>
      </c>
      <c r="BP221" s="56">
        <f t="shared" si="286"/>
        <v>24011.4</v>
      </c>
      <c r="BQ221" s="56">
        <f t="shared" si="286"/>
        <v>24486.675000000003</v>
      </c>
      <c r="BR221" s="56">
        <f t="shared" si="286"/>
        <v>24971.324999999997</v>
      </c>
      <c r="BS221" s="56">
        <f t="shared" si="286"/>
        <v>25465.574999999997</v>
      </c>
      <c r="BT221" s="57">
        <f t="shared" si="286"/>
        <v>25465.574999999997</v>
      </c>
    </row>
    <row r="222" spans="2:72" s="51" customFormat="1" hidden="1" outlineLevel="1" x14ac:dyDescent="0.25">
      <c r="B222" s="58" t="s">
        <v>35</v>
      </c>
      <c r="C222"/>
      <c r="D222" s="59">
        <f>SUM(CS_RevData!D$176,CS_RevData!D$192,CS_RevData!D$208)</f>
        <v>0</v>
      </c>
      <c r="E222" s="59">
        <f>SUM(CS_RevData!E$176,CS_RevData!E$192,CS_RevData!E$208)</f>
        <v>0</v>
      </c>
      <c r="F222" s="59">
        <f>SUM(CS_RevData!F$176,CS_RevData!F$192,CS_RevData!F$208)</f>
        <v>0</v>
      </c>
      <c r="G222" s="59">
        <f>SUM(CS_RevData!G$176,CS_RevData!G$192,CS_RevData!G$208)</f>
        <v>0</v>
      </c>
      <c r="H222" s="59">
        <f>SUM(CS_RevData!H$176,CS_RevData!H$192,CS_RevData!H$208)</f>
        <v>0</v>
      </c>
      <c r="I222" s="59">
        <f>SUM(CS_RevData!I$176,CS_RevData!I$192,CS_RevData!I$208)</f>
        <v>0</v>
      </c>
      <c r="J222" s="59">
        <f>SUM(CS_RevData!J$176,CS_RevData!J$192,CS_RevData!J$208)</f>
        <v>0</v>
      </c>
      <c r="K222" s="59">
        <f>SUM(CS_RevData!K$176,CS_RevData!K$192,CS_RevData!K$208)</f>
        <v>0</v>
      </c>
      <c r="L222" s="59">
        <f>SUM(CS_RevData!L$176,CS_RevData!L$192,CS_RevData!L$208)</f>
        <v>0</v>
      </c>
      <c r="M222" s="59">
        <f>SUM(CS_RevData!M$176,CS_RevData!M$192,CS_RevData!M$208)</f>
        <v>0</v>
      </c>
      <c r="N222" s="59">
        <f>SUM(CS_RevData!N$176,CS_RevData!N$192,CS_RevData!N$208)</f>
        <v>0</v>
      </c>
      <c r="O222" s="59">
        <f>SUM(CS_RevData!O$176,CS_RevData!O$192,CS_RevData!O$208)</f>
        <v>0</v>
      </c>
      <c r="P222" s="60">
        <f t="shared" ref="P222:P229" si="287">O222</f>
        <v>0</v>
      </c>
      <c r="Q222" s="13"/>
      <c r="R222" s="59">
        <f>SUM(CS_RevData!P$176,CS_RevData!P$192,CS_RevData!P$208)</f>
        <v>0</v>
      </c>
      <c r="S222" s="59">
        <f>SUM(CS_RevData!Q$176,CS_RevData!Q$192,CS_RevData!Q$208)</f>
        <v>0</v>
      </c>
      <c r="T222" s="59">
        <f>SUM(CS_RevData!R$176,CS_RevData!R$192,CS_RevData!R$208)</f>
        <v>0</v>
      </c>
      <c r="U222" s="59">
        <f>SUM(CS_RevData!S$176,CS_RevData!S$192,CS_RevData!S$208)</f>
        <v>0</v>
      </c>
      <c r="V222" s="59">
        <f>SUM(CS_RevData!T$176,CS_RevData!T$192,CS_RevData!T$208)</f>
        <v>0</v>
      </c>
      <c r="W222" s="59">
        <f>SUM(CS_RevData!U$176,CS_RevData!U$192,CS_RevData!U$208)</f>
        <v>0</v>
      </c>
      <c r="X222" s="59">
        <f>SUM(CS_RevData!V$176,CS_RevData!V$192,CS_RevData!V$208)</f>
        <v>0</v>
      </c>
      <c r="Y222" s="59">
        <f>SUM(CS_RevData!W$176,CS_RevData!W$192,CS_RevData!W$208)</f>
        <v>0</v>
      </c>
      <c r="Z222" s="59">
        <f>SUM(CS_RevData!X$176,CS_RevData!X$192,CS_RevData!X$208)</f>
        <v>0</v>
      </c>
      <c r="AA222" s="59">
        <f>SUM(CS_RevData!Y$176,CS_RevData!Y$192,CS_RevData!Y$208)</f>
        <v>0</v>
      </c>
      <c r="AB222" s="59">
        <f>SUM(CS_RevData!Z$176,CS_RevData!Z$192,CS_RevData!Z$208)</f>
        <v>16</v>
      </c>
      <c r="AC222" s="59">
        <f>SUM(CS_RevData!AA$176,CS_RevData!AA$192,CS_RevData!AA$208)</f>
        <v>28</v>
      </c>
      <c r="AD222" s="60">
        <f t="shared" ref="AD222:AD229" si="288">AC222</f>
        <v>28</v>
      </c>
      <c r="AE222" s="13"/>
      <c r="AF222" s="59">
        <f>SUM(CS_RevData!AF$176,CS_RevData!AF$192,CS_RevData!AF$208)</f>
        <v>31</v>
      </c>
      <c r="AG222" s="59">
        <f>SUM(CS_RevData!AG$176,CS_RevData!AG$192,CS_RevData!AG$208)</f>
        <v>22</v>
      </c>
      <c r="AH222" s="59">
        <f>SUM(CS_RevData!AH$176,CS_RevData!AH$192,CS_RevData!AH$208)</f>
        <v>4</v>
      </c>
      <c r="AI222" s="59">
        <f>SUM(CS_RevData!AI$176,CS_RevData!AI$192,CS_RevData!AI$208)</f>
        <v>8</v>
      </c>
      <c r="AJ222" s="59">
        <f>SUM(CS_RevData!AJ$176,CS_RevData!AJ$192,CS_RevData!AJ$208)</f>
        <v>2</v>
      </c>
      <c r="AK222" s="61">
        <f>SUM(CS_RevData!AK$176,CS_RevData!AK$192,CS_RevData!AK$208)</f>
        <v>7</v>
      </c>
      <c r="AL222" s="61">
        <f>SUM(CS_RevData!AL$176,CS_RevData!AL$192,CS_RevData!AL$208)</f>
        <v>9</v>
      </c>
      <c r="AM222" s="61">
        <f>SUM(CS_RevData!AM$176,CS_RevData!AM$192,CS_RevData!AM$208)</f>
        <v>12</v>
      </c>
      <c r="AN222" s="61">
        <f>SUM(CS_RevData!AN$176,CS_RevData!AN$192,CS_RevData!AN$208)</f>
        <v>16</v>
      </c>
      <c r="AO222" s="61">
        <f>SUM(CS_RevData!AO$176,CS_RevData!AO$192,CS_RevData!AO$208)</f>
        <v>21</v>
      </c>
      <c r="AP222" s="61">
        <f>SUM(CS_RevData!AP$176,CS_RevData!AP$192,CS_RevData!AP$208)</f>
        <v>27</v>
      </c>
      <c r="AQ222" s="61">
        <f>SUM(CS_RevData!AQ$176,CS_RevData!AQ$192,CS_RevData!AQ$208)</f>
        <v>36</v>
      </c>
      <c r="AR222" s="62">
        <f t="shared" ref="AR222:AR229" si="289">AQ222</f>
        <v>36</v>
      </c>
      <c r="AS222" s="13"/>
      <c r="AT222" s="61">
        <f>SUM(CS_RevData!AR$176,CS_RevData!AR$192,CS_RevData!AR$208)</f>
        <v>46</v>
      </c>
      <c r="AU222" s="61">
        <f>SUM(CS_RevData!AS$176,CS_RevData!AS$192,CS_RevData!AS$208)</f>
        <v>60</v>
      </c>
      <c r="AV222" s="61">
        <f>SUM(CS_RevData!AT$176,CS_RevData!AT$192,CS_RevData!AT$208)</f>
        <v>78</v>
      </c>
      <c r="AW222" s="61">
        <f>SUM(CS_RevData!AU$176,CS_RevData!AU$192,CS_RevData!AU$208)</f>
        <v>101</v>
      </c>
      <c r="AX222" s="61">
        <f>SUM(CS_RevData!AV$176,CS_RevData!AV$192,CS_RevData!AV$208)</f>
        <v>132</v>
      </c>
      <c r="AY222" s="61">
        <f>SUM(CS_RevData!AW$176,CS_RevData!AW$192,CS_RevData!AW$208)</f>
        <v>171</v>
      </c>
      <c r="AZ222" s="61">
        <f>SUM(CS_RevData!AX$176,CS_RevData!AX$192,CS_RevData!AX$208)</f>
        <v>222</v>
      </c>
      <c r="BA222" s="61">
        <f>SUM(CS_RevData!AY$176,CS_RevData!AY$192,CS_RevData!AY$208)</f>
        <v>289</v>
      </c>
      <c r="BB222" s="61">
        <f>SUM(CS_RevData!AZ$176,CS_RevData!AZ$192,CS_RevData!AZ$208)</f>
        <v>376</v>
      </c>
      <c r="BC222" s="61">
        <f>SUM(CS_RevData!BA$176,CS_RevData!BA$192,CS_RevData!BA$208)</f>
        <v>488</v>
      </c>
      <c r="BD222" s="61">
        <f>SUM(CS_RevData!BB$176,CS_RevData!BB$192,CS_RevData!BB$208)</f>
        <v>635</v>
      </c>
      <c r="BE222" s="61">
        <f>SUM(CS_RevData!BC$176,CS_RevData!BC$192,CS_RevData!BC$208)</f>
        <v>826</v>
      </c>
      <c r="BF222" s="62">
        <f t="shared" ref="BF222:BF229" si="290">BE222</f>
        <v>826</v>
      </c>
      <c r="BG222" s="13"/>
      <c r="BH222" s="61">
        <f>SUM(CS_RevData!BD$176,CS_RevData!BD$192,CS_RevData!BD$208)</f>
        <v>1073</v>
      </c>
      <c r="BI222" s="61">
        <f>SUM(CS_RevData!BE$176,CS_RevData!BE$192,CS_RevData!BE$208)</f>
        <v>1396</v>
      </c>
      <c r="BJ222" s="61">
        <f>SUM(CS_RevData!BF$176,CS_RevData!BF$192,CS_RevData!BF$208)</f>
        <v>1815</v>
      </c>
      <c r="BK222" s="61">
        <f>SUM(CS_RevData!BG$176,CS_RevData!BG$192,CS_RevData!BG$208)</f>
        <v>2359</v>
      </c>
      <c r="BL222" s="61">
        <f>SUM(CS_RevData!BH$176,CS_RevData!BH$192,CS_RevData!BH$208)</f>
        <v>3067</v>
      </c>
      <c r="BM222" s="61">
        <f>SUM(CS_RevData!BI$176,CS_RevData!BI$192,CS_RevData!BI$208)</f>
        <v>3987</v>
      </c>
      <c r="BN222" s="61">
        <f>SUM(CS_RevData!BJ$176,CS_RevData!BJ$192,CS_RevData!BJ$208)</f>
        <v>5183</v>
      </c>
      <c r="BO222" s="61">
        <f>SUM(CS_RevData!BK$176,CS_RevData!BK$192,CS_RevData!BK$208)</f>
        <v>6738</v>
      </c>
      <c r="BP222" s="61">
        <f>SUM(CS_RevData!BL$176,CS_RevData!BL$192,CS_RevData!BL$208)</f>
        <v>8759</v>
      </c>
      <c r="BQ222" s="61">
        <f>SUM(CS_RevData!BM$176,CS_RevData!BM$192,CS_RevData!BM$208)</f>
        <v>11387</v>
      </c>
      <c r="BR222" s="61">
        <f>SUM(CS_RevData!BN$176,CS_RevData!BN$192,CS_RevData!BN$208)</f>
        <v>14803</v>
      </c>
      <c r="BS222" s="61">
        <f>SUM(CS_RevData!BO$176,CS_RevData!BO$192,CS_RevData!BO$208)</f>
        <v>18863.388888888891</v>
      </c>
      <c r="BT222" s="62">
        <f t="shared" ref="BT222:BT229" si="291">BS222</f>
        <v>18863.388888888891</v>
      </c>
    </row>
    <row r="223" spans="2:72" s="51" customFormat="1" hidden="1" outlineLevel="1" x14ac:dyDescent="0.25">
      <c r="B223" s="58" t="s">
        <v>40</v>
      </c>
      <c r="C223"/>
      <c r="D223" s="59">
        <f>CS_RevData!D$224</f>
        <v>0</v>
      </c>
      <c r="E223" s="59">
        <f>CS_RevData!E$224</f>
        <v>44</v>
      </c>
      <c r="F223" s="59">
        <f>CS_RevData!F$224</f>
        <v>11</v>
      </c>
      <c r="G223" s="59">
        <f>CS_RevData!G$224</f>
        <v>5</v>
      </c>
      <c r="H223" s="59">
        <f>CS_RevData!H$224</f>
        <v>3</v>
      </c>
      <c r="I223" s="59">
        <f>CS_RevData!I$224</f>
        <v>0</v>
      </c>
      <c r="J223" s="59">
        <f>CS_RevData!J$224</f>
        <v>0</v>
      </c>
      <c r="K223" s="59">
        <f>CS_RevData!K$224</f>
        <v>2</v>
      </c>
      <c r="L223" s="59">
        <f>CS_RevData!L$224</f>
        <v>3</v>
      </c>
      <c r="M223" s="59">
        <f>CS_RevData!M$224</f>
        <v>26</v>
      </c>
      <c r="N223" s="59">
        <f>CS_RevData!N$224</f>
        <v>43</v>
      </c>
      <c r="O223" s="59">
        <f>CS_RevData!O$224</f>
        <v>336</v>
      </c>
      <c r="P223" s="60">
        <f t="shared" si="287"/>
        <v>336</v>
      </c>
      <c r="Q223" s="13"/>
      <c r="R223" s="59">
        <f>CS_RevData!P$224</f>
        <v>468</v>
      </c>
      <c r="S223" s="59">
        <f>CS_RevData!Q$224</f>
        <v>477</v>
      </c>
      <c r="T223" s="59">
        <f>CS_RevData!R$224</f>
        <v>673</v>
      </c>
      <c r="U223" s="59">
        <f>CS_RevData!S$224</f>
        <v>634</v>
      </c>
      <c r="V223" s="59">
        <f>CS_RevData!T$224</f>
        <v>739</v>
      </c>
      <c r="W223" s="59">
        <f>CS_RevData!U$224</f>
        <v>816</v>
      </c>
      <c r="X223" s="59">
        <f>CS_RevData!V$224</f>
        <v>953</v>
      </c>
      <c r="Y223" s="59">
        <f>CS_RevData!W$224</f>
        <v>924</v>
      </c>
      <c r="Z223" s="59">
        <f>CS_RevData!X$224</f>
        <v>438</v>
      </c>
      <c r="AA223" s="59">
        <f>CS_RevData!Y$224</f>
        <v>430</v>
      </c>
      <c r="AB223" s="59">
        <f>CS_RevData!Z$224</f>
        <v>997</v>
      </c>
      <c r="AC223" s="59">
        <f>CS_RevData!AA$224</f>
        <v>1216</v>
      </c>
      <c r="AD223" s="60">
        <f t="shared" si="288"/>
        <v>1216</v>
      </c>
      <c r="AE223" s="13"/>
      <c r="AF223" s="59">
        <f>CS_RevData!AF$224</f>
        <v>1100</v>
      </c>
      <c r="AG223" s="59">
        <f>CS_RevData!AG$224</f>
        <v>509</v>
      </c>
      <c r="AH223" s="59">
        <f>CS_RevData!AH$224</f>
        <v>563</v>
      </c>
      <c r="AI223" s="59">
        <f>CS_RevData!AI$224</f>
        <v>503</v>
      </c>
      <c r="AJ223" s="59">
        <f>CS_RevData!AJ$224</f>
        <v>430</v>
      </c>
      <c r="AK223" s="61">
        <f>CS_RevData!AK$224</f>
        <v>504</v>
      </c>
      <c r="AL223" s="61">
        <f>CS_RevData!AL$224</f>
        <v>591</v>
      </c>
      <c r="AM223" s="61">
        <f>CS_RevData!AM$224</f>
        <v>694</v>
      </c>
      <c r="AN223" s="61">
        <f>CS_RevData!AN$224</f>
        <v>816</v>
      </c>
      <c r="AO223" s="61">
        <f>CS_RevData!AO$224</f>
        <v>961</v>
      </c>
      <c r="AP223" s="61">
        <f>CS_RevData!AP$224</f>
        <v>1134</v>
      </c>
      <c r="AQ223" s="61">
        <f>CS_RevData!AQ$224</f>
        <v>1338</v>
      </c>
      <c r="AR223" s="62">
        <f t="shared" si="289"/>
        <v>1338</v>
      </c>
      <c r="AS223" s="13"/>
      <c r="AT223" s="61">
        <f>CS_RevData!AR$224</f>
        <v>1581</v>
      </c>
      <c r="AU223" s="61">
        <f>CS_RevData!AS$224</f>
        <v>1870</v>
      </c>
      <c r="AV223" s="61">
        <f>CS_RevData!AT$224</f>
        <v>2213</v>
      </c>
      <c r="AW223" s="61">
        <f>CS_RevData!AU$224</f>
        <v>2621</v>
      </c>
      <c r="AX223" s="61">
        <f>CS_RevData!AV$224</f>
        <v>3108</v>
      </c>
      <c r="AY223" s="61">
        <f>CS_RevData!AW$224</f>
        <v>3686</v>
      </c>
      <c r="AZ223" s="61">
        <f>CS_RevData!AX$224</f>
        <v>4374</v>
      </c>
      <c r="BA223" s="61">
        <f>CS_RevData!AY$224</f>
        <v>5194</v>
      </c>
      <c r="BB223" s="61">
        <f>CS_RevData!AZ$224</f>
        <v>6170</v>
      </c>
      <c r="BC223" s="61">
        <f>CS_RevData!BA$224</f>
        <v>7335</v>
      </c>
      <c r="BD223" s="61">
        <f>CS_RevData!BB$224</f>
        <v>8722</v>
      </c>
      <c r="BE223" s="61">
        <f>CS_RevData!BC$224</f>
        <v>10375</v>
      </c>
      <c r="BF223" s="62">
        <f t="shared" si="290"/>
        <v>10375</v>
      </c>
      <c r="BG223" s="13"/>
      <c r="BH223" s="61">
        <f>CS_RevData!BD$224</f>
        <v>12346</v>
      </c>
      <c r="BI223" s="61">
        <f>CS_RevData!BE$224</f>
        <v>14698</v>
      </c>
      <c r="BJ223" s="61">
        <f>CS_RevData!BF$224</f>
        <v>17503</v>
      </c>
      <c r="BK223" s="61">
        <f>CS_RevData!BG$224</f>
        <v>18868</v>
      </c>
      <c r="BL223" s="61">
        <f>CS_RevData!BH$224</f>
        <v>19241</v>
      </c>
      <c r="BM223" s="61">
        <f>CS_RevData!BI$224</f>
        <v>19622</v>
      </c>
      <c r="BN223" s="61">
        <f>CS_RevData!BJ$224</f>
        <v>20010</v>
      </c>
      <c r="BO223" s="61">
        <f>CS_RevData!BK$224</f>
        <v>20406</v>
      </c>
      <c r="BP223" s="61">
        <f>CS_RevData!BL$224</f>
        <v>20810</v>
      </c>
      <c r="BQ223" s="61">
        <f>CS_RevData!BM$224</f>
        <v>21222</v>
      </c>
      <c r="BR223" s="61">
        <f>CS_RevData!BN$224</f>
        <v>21642</v>
      </c>
      <c r="BS223" s="61">
        <f>CS_RevData!BO$224</f>
        <v>22070</v>
      </c>
      <c r="BT223" s="62">
        <f t="shared" si="291"/>
        <v>22070</v>
      </c>
    </row>
    <row r="224" spans="2:72" s="68" customFormat="1" ht="12.75" hidden="1" outlineLevel="2" x14ac:dyDescent="0.2">
      <c r="B224" s="63" t="s">
        <v>9</v>
      </c>
      <c r="C224" s="16"/>
      <c r="D224" s="64">
        <f>CS_RevData!D$240</f>
        <v>0</v>
      </c>
      <c r="E224" s="64">
        <f>CS_RevData!E$240</f>
        <v>0</v>
      </c>
      <c r="F224" s="64">
        <f>CS_RevData!F$240</f>
        <v>0</v>
      </c>
      <c r="G224" s="64">
        <f>CS_RevData!G$240</f>
        <v>0</v>
      </c>
      <c r="H224" s="64">
        <f>CS_RevData!H$240</f>
        <v>0</v>
      </c>
      <c r="I224" s="64">
        <f>CS_RevData!I$240</f>
        <v>0</v>
      </c>
      <c r="J224" s="64">
        <f>CS_RevData!J$240</f>
        <v>0</v>
      </c>
      <c r="K224" s="64">
        <f>CS_RevData!K$240</f>
        <v>0</v>
      </c>
      <c r="L224" s="64">
        <f>CS_RevData!L$240</f>
        <v>0</v>
      </c>
      <c r="M224" s="64">
        <f>CS_RevData!M$240</f>
        <v>0</v>
      </c>
      <c r="N224" s="64">
        <f>CS_RevData!N$240</f>
        <v>0</v>
      </c>
      <c r="O224" s="64">
        <f>CS_RevData!O$240</f>
        <v>0</v>
      </c>
      <c r="P224" s="65">
        <f t="shared" si="287"/>
        <v>0</v>
      </c>
      <c r="Q224" s="19"/>
      <c r="R224" s="64">
        <f>CS_RevData!P$240</f>
        <v>0</v>
      </c>
      <c r="S224" s="64">
        <f>CS_RevData!Q$240</f>
        <v>0</v>
      </c>
      <c r="T224" s="64">
        <f>CS_RevData!R$240</f>
        <v>0</v>
      </c>
      <c r="U224" s="64">
        <f>CS_RevData!S$240</f>
        <v>0</v>
      </c>
      <c r="V224" s="64">
        <f>CS_RevData!T$240</f>
        <v>0</v>
      </c>
      <c r="W224" s="64">
        <f>CS_RevData!U$240</f>
        <v>0</v>
      </c>
      <c r="X224" s="64">
        <f>CS_RevData!V$240</f>
        <v>0</v>
      </c>
      <c r="Y224" s="64">
        <f>CS_RevData!W$240</f>
        <v>0</v>
      </c>
      <c r="Z224" s="64">
        <f>CS_RevData!X$240</f>
        <v>0</v>
      </c>
      <c r="AA224" s="64">
        <f>CS_RevData!Y$240</f>
        <v>1</v>
      </c>
      <c r="AB224" s="64">
        <f>CS_RevData!Z$240</f>
        <v>112</v>
      </c>
      <c r="AC224" s="64">
        <f>CS_RevData!AA$240</f>
        <v>138</v>
      </c>
      <c r="AD224" s="65">
        <f t="shared" si="288"/>
        <v>138</v>
      </c>
      <c r="AE224" s="19"/>
      <c r="AF224" s="64">
        <f>CS_RevData!AF$240</f>
        <v>138</v>
      </c>
      <c r="AG224" s="64">
        <f>CS_RevData!AG$240</f>
        <v>109</v>
      </c>
      <c r="AH224" s="64">
        <f>CS_RevData!AH$240</f>
        <v>177</v>
      </c>
      <c r="AI224" s="64">
        <f>CS_RevData!AI$240</f>
        <v>155</v>
      </c>
      <c r="AJ224" s="64">
        <f>CS_RevData!AJ$240</f>
        <v>88</v>
      </c>
      <c r="AK224" s="66">
        <f>CS_RevData!AK$240</f>
        <v>171</v>
      </c>
      <c r="AL224" s="66">
        <f>CS_RevData!AL$240</f>
        <v>211</v>
      </c>
      <c r="AM224" s="66">
        <f>CS_RevData!AM$240</f>
        <v>249</v>
      </c>
      <c r="AN224" s="66">
        <f>CS_RevData!AN$240</f>
        <v>294</v>
      </c>
      <c r="AO224" s="66">
        <f>CS_RevData!AO$240</f>
        <v>347</v>
      </c>
      <c r="AP224" s="66">
        <f>CS_RevData!AP$240</f>
        <v>409</v>
      </c>
      <c r="AQ224" s="66">
        <f>CS_RevData!AQ$240</f>
        <v>483</v>
      </c>
      <c r="AR224" s="67">
        <f t="shared" si="289"/>
        <v>483</v>
      </c>
      <c r="AS224" s="19"/>
      <c r="AT224" s="66">
        <f>CS_RevData!AR$240</f>
        <v>529</v>
      </c>
      <c r="AU224" s="66">
        <f>CS_RevData!AS$240</f>
        <v>673</v>
      </c>
      <c r="AV224" s="66">
        <f>CS_RevData!AT$240</f>
        <v>851</v>
      </c>
      <c r="AW224" s="66">
        <f>CS_RevData!AU$240</f>
        <v>1003</v>
      </c>
      <c r="AX224" s="66">
        <f>CS_RevData!AV$240</f>
        <v>1184</v>
      </c>
      <c r="AY224" s="66">
        <f>CS_RevData!AW$240</f>
        <v>1397</v>
      </c>
      <c r="AZ224" s="66">
        <f>CS_RevData!AX$240</f>
        <v>1648</v>
      </c>
      <c r="BA224" s="66">
        <f>CS_RevData!AY$240</f>
        <v>1946</v>
      </c>
      <c r="BB224" s="66">
        <f>CS_RevData!AZ$240</f>
        <v>2296</v>
      </c>
      <c r="BC224" s="66">
        <f>CS_RevData!BA$240</f>
        <v>2709</v>
      </c>
      <c r="BD224" s="66">
        <f>CS_RevData!BB$240</f>
        <v>3196</v>
      </c>
      <c r="BE224" s="66">
        <f>CS_RevData!BC$240</f>
        <v>3772</v>
      </c>
      <c r="BF224" s="67">
        <f t="shared" si="290"/>
        <v>3772</v>
      </c>
      <c r="BG224" s="19"/>
      <c r="BH224" s="66">
        <f>CS_RevData!BD$240</f>
        <v>4450</v>
      </c>
      <c r="BI224" s="66">
        <f>CS_RevData!BE$240</f>
        <v>5251</v>
      </c>
      <c r="BJ224" s="66">
        <f>CS_RevData!BF$240</f>
        <v>6196</v>
      </c>
      <c r="BK224" s="66">
        <f>CS_RevData!BG$240</f>
        <v>7312</v>
      </c>
      <c r="BL224" s="66">
        <f>CS_RevData!BH$240</f>
        <v>8628</v>
      </c>
      <c r="BM224" s="66">
        <f>CS_RevData!BI$240</f>
        <v>10181</v>
      </c>
      <c r="BN224" s="66">
        <f>CS_RevData!BJ$240</f>
        <v>12014</v>
      </c>
      <c r="BO224" s="66">
        <f>CS_RevData!BK$240</f>
        <v>14176</v>
      </c>
      <c r="BP224" s="66">
        <f>CS_RevData!BL$240</f>
        <v>16728</v>
      </c>
      <c r="BQ224" s="66">
        <f>CS_RevData!BM$240</f>
        <v>19739</v>
      </c>
      <c r="BR224" s="66">
        <f>CS_RevData!BN$240</f>
        <v>23292</v>
      </c>
      <c r="BS224" s="66">
        <f>CS_RevData!BO$240</f>
        <v>25465.574999999997</v>
      </c>
      <c r="BT224" s="67">
        <f t="shared" si="291"/>
        <v>25465.574999999997</v>
      </c>
    </row>
    <row r="225" spans="2:72" s="68" customFormat="1" ht="12.75" hidden="1" outlineLevel="2" x14ac:dyDescent="0.2">
      <c r="B225" s="63" t="s">
        <v>10</v>
      </c>
      <c r="C225" s="16"/>
      <c r="D225" s="64">
        <f>CS_RevData!D$256</f>
        <v>0</v>
      </c>
      <c r="E225" s="64">
        <f>CS_RevData!E$256</f>
        <v>0</v>
      </c>
      <c r="F225" s="64">
        <f>CS_RevData!F$256</f>
        <v>0</v>
      </c>
      <c r="G225" s="64">
        <f>CS_RevData!G$256</f>
        <v>0</v>
      </c>
      <c r="H225" s="64">
        <f>CS_RevData!H$256</f>
        <v>0</v>
      </c>
      <c r="I225" s="64">
        <f>CS_RevData!I$256</f>
        <v>0</v>
      </c>
      <c r="J225" s="64">
        <f>CS_RevData!J$256</f>
        <v>0</v>
      </c>
      <c r="K225" s="64">
        <f>CS_RevData!K$256</f>
        <v>0</v>
      </c>
      <c r="L225" s="64">
        <f>CS_RevData!L$256</f>
        <v>0</v>
      </c>
      <c r="M225" s="64">
        <f>CS_RevData!M$256</f>
        <v>0</v>
      </c>
      <c r="N225" s="64">
        <f>CS_RevData!N$256</f>
        <v>0</v>
      </c>
      <c r="O225" s="64">
        <f>CS_RevData!O$256</f>
        <v>0</v>
      </c>
      <c r="P225" s="65">
        <f t="shared" si="287"/>
        <v>0</v>
      </c>
      <c r="Q225" s="19"/>
      <c r="R225" s="64">
        <f>CS_RevData!P$256</f>
        <v>0</v>
      </c>
      <c r="S225" s="64">
        <f>CS_RevData!Q$256</f>
        <v>0</v>
      </c>
      <c r="T225" s="64">
        <f>CS_RevData!R$256</f>
        <v>0</v>
      </c>
      <c r="U225" s="64">
        <f>CS_RevData!S$256</f>
        <v>0</v>
      </c>
      <c r="V225" s="64">
        <f>CS_RevData!T$256</f>
        <v>0</v>
      </c>
      <c r="W225" s="64">
        <f>CS_RevData!U$256</f>
        <v>0</v>
      </c>
      <c r="X225" s="64">
        <f>CS_RevData!V$256</f>
        <v>0</v>
      </c>
      <c r="Y225" s="64">
        <f>CS_RevData!W$256</f>
        <v>0</v>
      </c>
      <c r="Z225" s="64">
        <f>CS_RevData!X$256</f>
        <v>0</v>
      </c>
      <c r="AA225" s="64">
        <f>CS_RevData!Y$256</f>
        <v>0</v>
      </c>
      <c r="AB225" s="64">
        <f>CS_RevData!Z$256</f>
        <v>37</v>
      </c>
      <c r="AC225" s="64">
        <f>CS_RevData!AA$256</f>
        <v>74</v>
      </c>
      <c r="AD225" s="65">
        <f t="shared" si="288"/>
        <v>74</v>
      </c>
      <c r="AE225" s="19"/>
      <c r="AF225" s="64">
        <f>CS_RevData!AF$256</f>
        <v>100</v>
      </c>
      <c r="AG225" s="64">
        <f>CS_RevData!AG$256</f>
        <v>94</v>
      </c>
      <c r="AH225" s="64">
        <f>CS_RevData!AH$256</f>
        <v>183</v>
      </c>
      <c r="AI225" s="64">
        <f>CS_RevData!AI$256</f>
        <v>206</v>
      </c>
      <c r="AJ225" s="64">
        <f>CS_RevData!AJ$256</f>
        <v>133</v>
      </c>
      <c r="AK225" s="66">
        <f>CS_RevData!AK$256</f>
        <v>254</v>
      </c>
      <c r="AL225" s="66">
        <f>CS_RevData!AL$256</f>
        <v>305</v>
      </c>
      <c r="AM225" s="66">
        <f>CS_RevData!AM$256</f>
        <v>366</v>
      </c>
      <c r="AN225" s="66">
        <f>CS_RevData!AN$256</f>
        <v>439</v>
      </c>
      <c r="AO225" s="66">
        <f>CS_RevData!AO$256</f>
        <v>526</v>
      </c>
      <c r="AP225" s="66">
        <f>CS_RevData!AP$256</f>
        <v>632</v>
      </c>
      <c r="AQ225" s="66">
        <f>CS_RevData!AQ$256</f>
        <v>758</v>
      </c>
      <c r="AR225" s="67">
        <f t="shared" si="289"/>
        <v>758</v>
      </c>
      <c r="AS225" s="19"/>
      <c r="AT225" s="66">
        <f>CS_RevData!AR$256</f>
        <v>923</v>
      </c>
      <c r="AU225" s="66">
        <f>CS_RevData!AS$256</f>
        <v>1148</v>
      </c>
      <c r="AV225" s="66">
        <f>CS_RevData!AT$256</f>
        <v>1425</v>
      </c>
      <c r="AW225" s="66">
        <f>CS_RevData!AU$256</f>
        <v>1710</v>
      </c>
      <c r="AX225" s="66">
        <f>CS_RevData!AV$256</f>
        <v>2052</v>
      </c>
      <c r="AY225" s="66">
        <f>CS_RevData!AW$256</f>
        <v>2462</v>
      </c>
      <c r="AZ225" s="66">
        <f>CS_RevData!AX$256</f>
        <v>2955</v>
      </c>
      <c r="BA225" s="66">
        <f>CS_RevData!AY$256</f>
        <v>3546</v>
      </c>
      <c r="BB225" s="66">
        <f>CS_RevData!AZ$256</f>
        <v>4256</v>
      </c>
      <c r="BC225" s="66">
        <f>CS_RevData!BA$256</f>
        <v>5107</v>
      </c>
      <c r="BD225" s="66">
        <f>CS_RevData!BB$256</f>
        <v>6128</v>
      </c>
      <c r="BE225" s="66">
        <f>CS_RevData!BC$256</f>
        <v>7354</v>
      </c>
      <c r="BF225" s="67">
        <f t="shared" si="290"/>
        <v>7354</v>
      </c>
      <c r="BG225" s="19"/>
      <c r="BH225" s="66">
        <f>CS_RevData!BD$256</f>
        <v>8824</v>
      </c>
      <c r="BI225" s="66">
        <f>CS_RevData!BE$256</f>
        <v>10589</v>
      </c>
      <c r="BJ225" s="66">
        <f>CS_RevData!BF$256</f>
        <v>12707</v>
      </c>
      <c r="BK225" s="66">
        <f>CS_RevData!BG$256</f>
        <v>15249</v>
      </c>
      <c r="BL225" s="66">
        <f>CS_RevData!BH$256</f>
        <v>18298</v>
      </c>
      <c r="BM225" s="66">
        <f>CS_RevData!BI$256</f>
        <v>21959</v>
      </c>
      <c r="BN225" s="66">
        <f>CS_RevData!BJ$256</f>
        <v>23088.375</v>
      </c>
      <c r="BO225" s="66">
        <f>CS_RevData!BK$256</f>
        <v>23545.350000000002</v>
      </c>
      <c r="BP225" s="66">
        <f>CS_RevData!BL$256</f>
        <v>24011.4</v>
      </c>
      <c r="BQ225" s="66">
        <f>CS_RevData!BM$256</f>
        <v>24486.675000000003</v>
      </c>
      <c r="BR225" s="66">
        <f>CS_RevData!BN$256</f>
        <v>24971.324999999997</v>
      </c>
      <c r="BS225" s="66">
        <f>CS_RevData!BO$256</f>
        <v>25465.574999999997</v>
      </c>
      <c r="BT225" s="67">
        <f t="shared" si="291"/>
        <v>25465.574999999997</v>
      </c>
    </row>
    <row r="226" spans="2:72" s="68" customFormat="1" ht="12.75" hidden="1" outlineLevel="2" x14ac:dyDescent="0.2">
      <c r="B226" s="63" t="s">
        <v>11</v>
      </c>
      <c r="C226" s="16"/>
      <c r="D226" s="64">
        <f>CS_RevData!D$272</f>
        <v>0</v>
      </c>
      <c r="E226" s="64">
        <f>CS_RevData!E$272</f>
        <v>0</v>
      </c>
      <c r="F226" s="64">
        <f>CS_RevData!F$272</f>
        <v>0</v>
      </c>
      <c r="G226" s="64">
        <f>CS_RevData!G$272</f>
        <v>0</v>
      </c>
      <c r="H226" s="64">
        <f>CS_RevData!H$272</f>
        <v>0</v>
      </c>
      <c r="I226" s="64">
        <f>CS_RevData!I$272</f>
        <v>0</v>
      </c>
      <c r="J226" s="64">
        <f>CS_RevData!J$272</f>
        <v>0</v>
      </c>
      <c r="K226" s="64">
        <f>CS_RevData!K$272</f>
        <v>0</v>
      </c>
      <c r="L226" s="64">
        <f>CS_RevData!L$272</f>
        <v>0</v>
      </c>
      <c r="M226" s="64">
        <f>CS_RevData!M$272</f>
        <v>0</v>
      </c>
      <c r="N226" s="64">
        <f>CS_RevData!N$272</f>
        <v>0</v>
      </c>
      <c r="O226" s="64">
        <f>CS_RevData!O$272</f>
        <v>0</v>
      </c>
      <c r="P226" s="65">
        <f t="shared" si="287"/>
        <v>0</v>
      </c>
      <c r="Q226" s="19"/>
      <c r="R226" s="64">
        <f>CS_RevData!P$272</f>
        <v>0</v>
      </c>
      <c r="S226" s="64">
        <f>CS_RevData!Q$272</f>
        <v>0</v>
      </c>
      <c r="T226" s="64">
        <f>CS_RevData!R$272</f>
        <v>0</v>
      </c>
      <c r="U226" s="64">
        <f>CS_RevData!S$272</f>
        <v>0</v>
      </c>
      <c r="V226" s="64">
        <f>CS_RevData!T$272</f>
        <v>0</v>
      </c>
      <c r="W226" s="64">
        <f>CS_RevData!U$272</f>
        <v>0</v>
      </c>
      <c r="X226" s="64">
        <f>CS_RevData!V$272</f>
        <v>0</v>
      </c>
      <c r="Y226" s="64">
        <f>CS_RevData!W$272</f>
        <v>0</v>
      </c>
      <c r="Z226" s="64">
        <f>CS_RevData!X$272</f>
        <v>0</v>
      </c>
      <c r="AA226" s="64">
        <f>CS_RevData!Y$272</f>
        <v>0</v>
      </c>
      <c r="AB226" s="64">
        <f>CS_RevData!Z$272</f>
        <v>7</v>
      </c>
      <c r="AC226" s="64">
        <f>CS_RevData!AA$272</f>
        <v>63</v>
      </c>
      <c r="AD226" s="65">
        <f t="shared" si="288"/>
        <v>63</v>
      </c>
      <c r="AE226" s="19"/>
      <c r="AF226" s="64">
        <f>CS_RevData!AF$272</f>
        <v>22</v>
      </c>
      <c r="AG226" s="64">
        <f>CS_RevData!AG$272</f>
        <v>28</v>
      </c>
      <c r="AH226" s="64">
        <f>CS_RevData!AH$272</f>
        <v>62</v>
      </c>
      <c r="AI226" s="64">
        <f>CS_RevData!AI$272</f>
        <v>76</v>
      </c>
      <c r="AJ226" s="64">
        <f>CS_RevData!AJ$272</f>
        <v>53</v>
      </c>
      <c r="AK226" s="66">
        <f>CS_RevData!AK$272</f>
        <v>86</v>
      </c>
      <c r="AL226" s="66">
        <f>CS_RevData!AL$272</f>
        <v>94</v>
      </c>
      <c r="AM226" s="66">
        <f>CS_RevData!AM$272</f>
        <v>101</v>
      </c>
      <c r="AN226" s="66">
        <f>CS_RevData!AN$272</f>
        <v>109</v>
      </c>
      <c r="AO226" s="66">
        <f>CS_RevData!AO$272</f>
        <v>118</v>
      </c>
      <c r="AP226" s="66">
        <f>CS_RevData!AP$272</f>
        <v>127</v>
      </c>
      <c r="AQ226" s="66">
        <f>CS_RevData!AQ$272</f>
        <v>137</v>
      </c>
      <c r="AR226" s="67">
        <f t="shared" si="289"/>
        <v>137</v>
      </c>
      <c r="AS226" s="19"/>
      <c r="AT226" s="66">
        <f>CS_RevData!AR$272</f>
        <v>143</v>
      </c>
      <c r="AU226" s="66">
        <f>CS_RevData!AS$272</f>
        <v>163</v>
      </c>
      <c r="AV226" s="66">
        <f>CS_RevData!AT$272</f>
        <v>185</v>
      </c>
      <c r="AW226" s="66">
        <f>CS_RevData!AU$272</f>
        <v>198</v>
      </c>
      <c r="AX226" s="66">
        <f>CS_RevData!AV$272</f>
        <v>214</v>
      </c>
      <c r="AY226" s="66">
        <f>CS_RevData!AW$272</f>
        <v>230</v>
      </c>
      <c r="AZ226" s="66">
        <f>CS_RevData!AX$272</f>
        <v>247</v>
      </c>
      <c r="BA226" s="66">
        <f>CS_RevData!AY$272</f>
        <v>265</v>
      </c>
      <c r="BB226" s="66">
        <f>CS_RevData!AZ$272</f>
        <v>285</v>
      </c>
      <c r="BC226" s="66">
        <f>CS_RevData!BA$272</f>
        <v>306</v>
      </c>
      <c r="BD226" s="66">
        <f>CS_RevData!BB$272</f>
        <v>329</v>
      </c>
      <c r="BE226" s="66">
        <f>CS_RevData!BC$272</f>
        <v>353</v>
      </c>
      <c r="BF226" s="67">
        <f t="shared" si="290"/>
        <v>353</v>
      </c>
      <c r="BG226" s="19"/>
      <c r="BH226" s="66">
        <f>CS_RevData!BD$272</f>
        <v>380</v>
      </c>
      <c r="BI226" s="66">
        <f>CS_RevData!BE$272</f>
        <v>409</v>
      </c>
      <c r="BJ226" s="66">
        <f>CS_RevData!BF$272</f>
        <v>439</v>
      </c>
      <c r="BK226" s="66">
        <f>CS_RevData!BG$272</f>
        <v>472</v>
      </c>
      <c r="BL226" s="66">
        <f>CS_RevData!BH$272</f>
        <v>508</v>
      </c>
      <c r="BM226" s="66">
        <f>CS_RevData!BI$272</f>
        <v>546</v>
      </c>
      <c r="BN226" s="66">
        <f>CS_RevData!BJ$272</f>
        <v>587</v>
      </c>
      <c r="BO226" s="66">
        <f>CS_RevData!BK$272</f>
        <v>631</v>
      </c>
      <c r="BP226" s="66">
        <f>CS_RevData!BL$272</f>
        <v>678</v>
      </c>
      <c r="BQ226" s="66">
        <f>CS_RevData!BM$272</f>
        <v>729</v>
      </c>
      <c r="BR226" s="66">
        <f>CS_RevData!BN$272</f>
        <v>784</v>
      </c>
      <c r="BS226" s="66">
        <f>CS_RevData!BO$272</f>
        <v>842</v>
      </c>
      <c r="BT226" s="67">
        <f t="shared" si="291"/>
        <v>842</v>
      </c>
    </row>
    <row r="227" spans="2:72" s="68" customFormat="1" ht="12.75" hidden="1" outlineLevel="2" x14ac:dyDescent="0.2">
      <c r="B227" s="63" t="s">
        <v>12</v>
      </c>
      <c r="C227" s="16"/>
      <c r="D227" s="64">
        <f>CS_RevData!D$288</f>
        <v>0</v>
      </c>
      <c r="E227" s="64">
        <f>CS_RevData!E$288</f>
        <v>44</v>
      </c>
      <c r="F227" s="64">
        <f>CS_RevData!F$288</f>
        <v>11</v>
      </c>
      <c r="G227" s="64">
        <f>CS_RevData!G$288</f>
        <v>5</v>
      </c>
      <c r="H227" s="64">
        <f>CS_RevData!H$288</f>
        <v>3</v>
      </c>
      <c r="I227" s="64">
        <f>CS_RevData!I$288</f>
        <v>0</v>
      </c>
      <c r="J227" s="64">
        <f>CS_RevData!J$288</f>
        <v>0</v>
      </c>
      <c r="K227" s="64">
        <f>CS_RevData!K$288</f>
        <v>2</v>
      </c>
      <c r="L227" s="64">
        <f>CS_RevData!L$288</f>
        <v>3</v>
      </c>
      <c r="M227" s="64">
        <f>CS_RevData!M$288</f>
        <v>26</v>
      </c>
      <c r="N227" s="64">
        <f>CS_RevData!N$288</f>
        <v>43</v>
      </c>
      <c r="O227" s="64">
        <f>CS_RevData!O$288</f>
        <v>336</v>
      </c>
      <c r="P227" s="65">
        <f t="shared" si="287"/>
        <v>336</v>
      </c>
      <c r="Q227" s="19"/>
      <c r="R227" s="64">
        <f>CS_RevData!P$288</f>
        <v>468</v>
      </c>
      <c r="S227" s="64">
        <f>CS_RevData!Q$288</f>
        <v>477</v>
      </c>
      <c r="T227" s="64">
        <f>CS_RevData!R$288</f>
        <v>673</v>
      </c>
      <c r="U227" s="64">
        <f>CS_RevData!S$288</f>
        <v>634</v>
      </c>
      <c r="V227" s="64">
        <f>CS_RevData!T$288</f>
        <v>739</v>
      </c>
      <c r="W227" s="64">
        <f>CS_RevData!U$288</f>
        <v>816</v>
      </c>
      <c r="X227" s="64">
        <f>CS_RevData!V$288</f>
        <v>953</v>
      </c>
      <c r="Y227" s="64">
        <f>CS_RevData!W$288</f>
        <v>924</v>
      </c>
      <c r="Z227" s="64">
        <f>CS_RevData!X$288</f>
        <v>438</v>
      </c>
      <c r="AA227" s="64">
        <f>CS_RevData!Y$288</f>
        <v>429</v>
      </c>
      <c r="AB227" s="64">
        <f>CS_RevData!Z$288</f>
        <v>837</v>
      </c>
      <c r="AC227" s="64">
        <f>CS_RevData!AA$288</f>
        <v>932</v>
      </c>
      <c r="AD227" s="65">
        <f t="shared" si="288"/>
        <v>932</v>
      </c>
      <c r="AE227" s="19"/>
      <c r="AF227" s="64">
        <f>CS_RevData!AF$288</f>
        <v>823</v>
      </c>
      <c r="AG227" s="64">
        <f>CS_RevData!AG$288</f>
        <v>268</v>
      </c>
      <c r="AH227" s="64">
        <f>CS_RevData!AH$288</f>
        <v>0</v>
      </c>
      <c r="AI227" s="64">
        <f>CS_RevData!AI$288</f>
        <v>0</v>
      </c>
      <c r="AJ227" s="64">
        <f>CS_RevData!AJ$288</f>
        <v>0</v>
      </c>
      <c r="AK227" s="66">
        <f>CS_RevData!AK$288</f>
        <v>0</v>
      </c>
      <c r="AL227" s="66">
        <f>CS_RevData!AL$288</f>
        <v>0</v>
      </c>
      <c r="AM227" s="66">
        <f>CS_RevData!AM$288</f>
        <v>0</v>
      </c>
      <c r="AN227" s="66">
        <f>CS_RevData!AN$288</f>
        <v>0</v>
      </c>
      <c r="AO227" s="66">
        <f>CS_RevData!AO$288</f>
        <v>0</v>
      </c>
      <c r="AP227" s="66">
        <f>CS_RevData!AP$288</f>
        <v>0</v>
      </c>
      <c r="AQ227" s="66">
        <f>CS_RevData!AQ$288</f>
        <v>0</v>
      </c>
      <c r="AR227" s="67">
        <f t="shared" si="289"/>
        <v>0</v>
      </c>
      <c r="AS227" s="19"/>
      <c r="AT227" s="66">
        <f>CS_RevData!AR$288</f>
        <v>0</v>
      </c>
      <c r="AU227" s="66">
        <f>CS_RevData!AS$288</f>
        <v>0</v>
      </c>
      <c r="AV227" s="66">
        <f>CS_RevData!AT$288</f>
        <v>0</v>
      </c>
      <c r="AW227" s="66">
        <f>CS_RevData!AU$288</f>
        <v>0</v>
      </c>
      <c r="AX227" s="66">
        <f>CS_RevData!AV$288</f>
        <v>0</v>
      </c>
      <c r="AY227" s="66">
        <f>CS_RevData!AW$288</f>
        <v>0</v>
      </c>
      <c r="AZ227" s="66">
        <f>CS_RevData!AX$288</f>
        <v>0</v>
      </c>
      <c r="BA227" s="66">
        <f>CS_RevData!AY$288</f>
        <v>0</v>
      </c>
      <c r="BB227" s="66">
        <f>CS_RevData!AZ$288</f>
        <v>0</v>
      </c>
      <c r="BC227" s="66">
        <f>CS_RevData!BA$288</f>
        <v>0</v>
      </c>
      <c r="BD227" s="66">
        <f>CS_RevData!BB$288</f>
        <v>0</v>
      </c>
      <c r="BE227" s="66">
        <f>CS_RevData!BC$288</f>
        <v>0</v>
      </c>
      <c r="BF227" s="67">
        <f t="shared" si="290"/>
        <v>0</v>
      </c>
      <c r="BG227" s="19"/>
      <c r="BH227" s="66">
        <f>CS_RevData!BD$288</f>
        <v>0</v>
      </c>
      <c r="BI227" s="66">
        <f>CS_RevData!BE$288</f>
        <v>0</v>
      </c>
      <c r="BJ227" s="66">
        <f>CS_RevData!BF$288</f>
        <v>0</v>
      </c>
      <c r="BK227" s="66">
        <f>CS_RevData!BG$288</f>
        <v>0</v>
      </c>
      <c r="BL227" s="66">
        <f>CS_RevData!BH$288</f>
        <v>0</v>
      </c>
      <c r="BM227" s="66">
        <f>CS_RevData!BI$288</f>
        <v>0</v>
      </c>
      <c r="BN227" s="66">
        <f>CS_RevData!BJ$288</f>
        <v>0</v>
      </c>
      <c r="BO227" s="66">
        <f>CS_RevData!BK$288</f>
        <v>0</v>
      </c>
      <c r="BP227" s="66">
        <f>CS_RevData!BL$288</f>
        <v>0</v>
      </c>
      <c r="BQ227" s="66">
        <f>CS_RevData!BM$288</f>
        <v>0</v>
      </c>
      <c r="BR227" s="66">
        <f>CS_RevData!BN$288</f>
        <v>0</v>
      </c>
      <c r="BS227" s="66">
        <f>CS_RevData!BO$288</f>
        <v>0</v>
      </c>
      <c r="BT227" s="67">
        <f t="shared" si="291"/>
        <v>0</v>
      </c>
    </row>
    <row r="228" spans="2:72" s="68" customFormat="1" ht="12.75" hidden="1" outlineLevel="2" x14ac:dyDescent="0.2">
      <c r="B228" s="63" t="s">
        <v>14</v>
      </c>
      <c r="C228" s="16"/>
      <c r="D228" s="64">
        <f>CS_RevData!D$304</f>
        <v>0</v>
      </c>
      <c r="E228" s="64">
        <f>CS_RevData!E$304</f>
        <v>0</v>
      </c>
      <c r="F228" s="64">
        <f>CS_RevData!F$304</f>
        <v>0</v>
      </c>
      <c r="G228" s="64">
        <f>CS_RevData!G$304</f>
        <v>0</v>
      </c>
      <c r="H228" s="64">
        <f>CS_RevData!H$304</f>
        <v>0</v>
      </c>
      <c r="I228" s="64">
        <f>CS_RevData!I$304</f>
        <v>0</v>
      </c>
      <c r="J228" s="64">
        <f>CS_RevData!J$304</f>
        <v>0</v>
      </c>
      <c r="K228" s="64">
        <f>CS_RevData!K$304</f>
        <v>0</v>
      </c>
      <c r="L228" s="64">
        <f>CS_RevData!L$304</f>
        <v>0</v>
      </c>
      <c r="M228" s="64">
        <f>CS_RevData!M$304</f>
        <v>0</v>
      </c>
      <c r="N228" s="64">
        <f>CS_RevData!N$304</f>
        <v>0</v>
      </c>
      <c r="O228" s="64">
        <f>CS_RevData!O$304</f>
        <v>0</v>
      </c>
      <c r="P228" s="65">
        <f t="shared" si="287"/>
        <v>0</v>
      </c>
      <c r="Q228" s="19"/>
      <c r="R228" s="64">
        <f>CS_RevData!P$304</f>
        <v>0</v>
      </c>
      <c r="S228" s="64">
        <f>CS_RevData!Q$304</f>
        <v>0</v>
      </c>
      <c r="T228" s="64">
        <f>CS_RevData!R$304</f>
        <v>0</v>
      </c>
      <c r="U228" s="64">
        <f>CS_RevData!S$304</f>
        <v>0</v>
      </c>
      <c r="V228" s="64">
        <f>CS_RevData!T$304</f>
        <v>0</v>
      </c>
      <c r="W228" s="64">
        <f>CS_RevData!U$304</f>
        <v>0</v>
      </c>
      <c r="X228" s="64">
        <f>CS_RevData!V$304</f>
        <v>0</v>
      </c>
      <c r="Y228" s="64">
        <f>CS_RevData!W$304</f>
        <v>0</v>
      </c>
      <c r="Z228" s="64">
        <f>CS_RevData!X$304</f>
        <v>0</v>
      </c>
      <c r="AA228" s="64">
        <f>CS_RevData!Y$304</f>
        <v>0</v>
      </c>
      <c r="AB228" s="64">
        <f>CS_RevData!Z$304</f>
        <v>4</v>
      </c>
      <c r="AC228" s="64">
        <f>CS_RevData!AA$304</f>
        <v>9</v>
      </c>
      <c r="AD228" s="65">
        <f t="shared" si="288"/>
        <v>9</v>
      </c>
      <c r="AE228" s="19"/>
      <c r="AF228" s="64">
        <f>CS_RevData!AF$304</f>
        <v>17</v>
      </c>
      <c r="AG228" s="64">
        <f>CS_RevData!AG$304</f>
        <v>10</v>
      </c>
      <c r="AH228" s="64">
        <f>CS_RevData!AH$304</f>
        <v>12</v>
      </c>
      <c r="AI228" s="64">
        <f>CS_RevData!AI$304</f>
        <v>16</v>
      </c>
      <c r="AJ228" s="64">
        <f>CS_RevData!AJ$304</f>
        <v>10</v>
      </c>
      <c r="AK228" s="66">
        <f>CS_RevData!AK$304</f>
        <v>17</v>
      </c>
      <c r="AL228" s="66">
        <f>CS_RevData!AL$304</f>
        <v>21</v>
      </c>
      <c r="AM228" s="66">
        <f>CS_RevData!AM$304</f>
        <v>25</v>
      </c>
      <c r="AN228" s="66">
        <f>CS_RevData!AN$304</f>
        <v>30</v>
      </c>
      <c r="AO228" s="66">
        <f>CS_RevData!AO$304</f>
        <v>37</v>
      </c>
      <c r="AP228" s="66">
        <f>CS_RevData!AP$304</f>
        <v>43</v>
      </c>
      <c r="AQ228" s="66">
        <f>CS_RevData!AQ$304</f>
        <v>52</v>
      </c>
      <c r="AR228" s="67">
        <f t="shared" si="289"/>
        <v>52</v>
      </c>
      <c r="AS228" s="19"/>
      <c r="AT228" s="66">
        <f>CS_RevData!AR$304</f>
        <v>62</v>
      </c>
      <c r="AU228" s="66">
        <f>CS_RevData!AS$304</f>
        <v>75</v>
      </c>
      <c r="AV228" s="66">
        <f>CS_RevData!AT$304</f>
        <v>89</v>
      </c>
      <c r="AW228" s="66">
        <f>CS_RevData!AU$304</f>
        <v>108</v>
      </c>
      <c r="AX228" s="66">
        <f>CS_RevData!AV$304</f>
        <v>130</v>
      </c>
      <c r="AY228" s="66">
        <f>CS_RevData!AW$304</f>
        <v>155</v>
      </c>
      <c r="AZ228" s="66">
        <f>CS_RevData!AX$304</f>
        <v>186</v>
      </c>
      <c r="BA228" s="66">
        <f>CS_RevData!AY$304</f>
        <v>223</v>
      </c>
      <c r="BB228" s="66">
        <f>CS_RevData!AZ$304</f>
        <v>268</v>
      </c>
      <c r="BC228" s="66">
        <f>CS_RevData!BA$304</f>
        <v>322</v>
      </c>
      <c r="BD228" s="66">
        <f>CS_RevData!BB$304</f>
        <v>386</v>
      </c>
      <c r="BE228" s="66">
        <f>CS_RevData!BC$304</f>
        <v>463</v>
      </c>
      <c r="BF228" s="67">
        <f t="shared" si="290"/>
        <v>463</v>
      </c>
      <c r="BG228" s="19"/>
      <c r="BH228" s="66">
        <f>CS_RevData!BD$304</f>
        <v>556</v>
      </c>
      <c r="BI228" s="66">
        <f>CS_RevData!BE$304</f>
        <v>667</v>
      </c>
      <c r="BJ228" s="66">
        <f>CS_RevData!BF$304</f>
        <v>801</v>
      </c>
      <c r="BK228" s="66">
        <f>CS_RevData!BG$304</f>
        <v>961</v>
      </c>
      <c r="BL228" s="66">
        <f>CS_RevData!BH$304</f>
        <v>1154</v>
      </c>
      <c r="BM228" s="66">
        <f>CS_RevData!BI$304</f>
        <v>1385</v>
      </c>
      <c r="BN228" s="66">
        <f>CS_RevData!BJ$304</f>
        <v>1662</v>
      </c>
      <c r="BO228" s="66">
        <f>CS_RevData!BK$304</f>
        <v>1994</v>
      </c>
      <c r="BP228" s="66">
        <f>CS_RevData!BL$304</f>
        <v>2393</v>
      </c>
      <c r="BQ228" s="66">
        <f>CS_RevData!BM$304</f>
        <v>2872</v>
      </c>
      <c r="BR228" s="66">
        <f>CS_RevData!BN$304</f>
        <v>3447</v>
      </c>
      <c r="BS228" s="66">
        <f>CS_RevData!BO$304</f>
        <v>4136</v>
      </c>
      <c r="BT228" s="67">
        <f t="shared" si="291"/>
        <v>4136</v>
      </c>
    </row>
    <row r="229" spans="2:72" s="51" customFormat="1" hidden="1" outlineLevel="1" collapsed="1" x14ac:dyDescent="0.25">
      <c r="B229" s="58" t="s">
        <v>37</v>
      </c>
      <c r="C229"/>
      <c r="D229" s="59">
        <f>CS_RevData!D$320</f>
        <v>0</v>
      </c>
      <c r="E229" s="59">
        <f>CS_RevData!E$320</f>
        <v>0</v>
      </c>
      <c r="F229" s="59">
        <f>CS_RevData!F$320</f>
        <v>0</v>
      </c>
      <c r="G229" s="59">
        <f>CS_RevData!G$320</f>
        <v>0</v>
      </c>
      <c r="H229" s="59">
        <f>CS_RevData!H$320</f>
        <v>0</v>
      </c>
      <c r="I229" s="59">
        <f>CS_RevData!I$320</f>
        <v>0</v>
      </c>
      <c r="J229" s="59">
        <f>CS_RevData!J$320</f>
        <v>0</v>
      </c>
      <c r="K229" s="59">
        <f>CS_RevData!K$320</f>
        <v>0</v>
      </c>
      <c r="L229" s="59">
        <f>CS_RevData!L$320</f>
        <v>0</v>
      </c>
      <c r="M229" s="59">
        <f>CS_RevData!M$320</f>
        <v>0</v>
      </c>
      <c r="N229" s="59">
        <f>CS_RevData!N$320</f>
        <v>0</v>
      </c>
      <c r="O229" s="59">
        <f>CS_RevData!O$320</f>
        <v>0</v>
      </c>
      <c r="P229" s="60">
        <f t="shared" si="287"/>
        <v>0</v>
      </c>
      <c r="Q229" s="13"/>
      <c r="R229" s="59">
        <f>CS_RevData!P$320</f>
        <v>0</v>
      </c>
      <c r="S229" s="59">
        <f>CS_RevData!Q$320</f>
        <v>0</v>
      </c>
      <c r="T229" s="59">
        <f>CS_RevData!R$320</f>
        <v>0</v>
      </c>
      <c r="U229" s="59">
        <f>CS_RevData!S$320</f>
        <v>0</v>
      </c>
      <c r="V229" s="59">
        <f>CS_RevData!T$320</f>
        <v>0</v>
      </c>
      <c r="W229" s="59">
        <f>CS_RevData!U$320</f>
        <v>0</v>
      </c>
      <c r="X229" s="59">
        <f>CS_RevData!V$320</f>
        <v>0</v>
      </c>
      <c r="Y229" s="59">
        <f>CS_RevData!W$320</f>
        <v>0</v>
      </c>
      <c r="Z229" s="59">
        <f>CS_RevData!X$320</f>
        <v>2</v>
      </c>
      <c r="AA229" s="59">
        <f>CS_RevData!Y$320</f>
        <v>1</v>
      </c>
      <c r="AB229" s="59">
        <f>CS_RevData!Z$320</f>
        <v>55</v>
      </c>
      <c r="AC229" s="59">
        <f>CS_RevData!AA$320</f>
        <v>52</v>
      </c>
      <c r="AD229" s="60">
        <f t="shared" si="288"/>
        <v>52</v>
      </c>
      <c r="AE229" s="13"/>
      <c r="AF229" s="59">
        <f>CS_RevData!AF$320</f>
        <v>88</v>
      </c>
      <c r="AG229" s="59">
        <f>CS_RevData!AG$320</f>
        <v>60</v>
      </c>
      <c r="AH229" s="59">
        <f>CS_RevData!AH$320</f>
        <v>65</v>
      </c>
      <c r="AI229" s="59">
        <f>CS_RevData!AI$320</f>
        <v>103</v>
      </c>
      <c r="AJ229" s="59">
        <f>CS_RevData!AJ$320</f>
        <v>63</v>
      </c>
      <c r="AK229" s="61">
        <f>CS_RevData!AK$320</f>
        <v>112</v>
      </c>
      <c r="AL229" s="61">
        <f>CS_RevData!AL$320</f>
        <v>134</v>
      </c>
      <c r="AM229" s="61">
        <f>CS_RevData!AM$320</f>
        <v>154</v>
      </c>
      <c r="AN229" s="61">
        <f>CS_RevData!AN$320</f>
        <v>177</v>
      </c>
      <c r="AO229" s="61">
        <f>CS_RevData!AO$320</f>
        <v>204</v>
      </c>
      <c r="AP229" s="61">
        <f>CS_RevData!AP$320</f>
        <v>235</v>
      </c>
      <c r="AQ229" s="61">
        <f>CS_RevData!AQ$320</f>
        <v>269</v>
      </c>
      <c r="AR229" s="62">
        <f t="shared" si="289"/>
        <v>269</v>
      </c>
      <c r="AS229" s="13"/>
      <c r="AT229" s="61">
        <f>CS_RevData!AR$320</f>
        <v>310</v>
      </c>
      <c r="AU229" s="61">
        <f>CS_RevData!AS$320</f>
        <v>356</v>
      </c>
      <c r="AV229" s="61">
        <f>CS_RevData!AT$320</f>
        <v>409</v>
      </c>
      <c r="AW229" s="61">
        <f>CS_RevData!AU$320</f>
        <v>471</v>
      </c>
      <c r="AX229" s="61">
        <f>CS_RevData!AV$320</f>
        <v>542</v>
      </c>
      <c r="AY229" s="61">
        <f>CS_RevData!AW$320</f>
        <v>623</v>
      </c>
      <c r="AZ229" s="61">
        <f>CS_RevData!AX$320</f>
        <v>717</v>
      </c>
      <c r="BA229" s="61">
        <f>CS_RevData!AY$320</f>
        <v>825</v>
      </c>
      <c r="BB229" s="61">
        <f>CS_RevData!AZ$320</f>
        <v>949</v>
      </c>
      <c r="BC229" s="61">
        <f>CS_RevData!BA$320</f>
        <v>1091</v>
      </c>
      <c r="BD229" s="61">
        <f>CS_RevData!BB$320</f>
        <v>1254</v>
      </c>
      <c r="BE229" s="61">
        <f>CS_RevData!BC$320</f>
        <v>1443</v>
      </c>
      <c r="BF229" s="62">
        <f t="shared" si="290"/>
        <v>1443</v>
      </c>
      <c r="BG229" s="13"/>
      <c r="BH229" s="61">
        <f>CS_RevData!BD$320</f>
        <v>1659</v>
      </c>
      <c r="BI229" s="61">
        <f>CS_RevData!BE$320</f>
        <v>1908</v>
      </c>
      <c r="BJ229" s="61">
        <f>CS_RevData!BF$320</f>
        <v>2195</v>
      </c>
      <c r="BK229" s="61">
        <f>CS_RevData!BG$320</f>
        <v>2523</v>
      </c>
      <c r="BL229" s="61">
        <f>CS_RevData!BH$320</f>
        <v>2902</v>
      </c>
      <c r="BM229" s="61">
        <f>CS_RevData!BI$320</f>
        <v>3338</v>
      </c>
      <c r="BN229" s="61">
        <f>CS_RevData!BJ$320</f>
        <v>3838</v>
      </c>
      <c r="BO229" s="61">
        <f>CS_RevData!BK$320</f>
        <v>4413</v>
      </c>
      <c r="BP229" s="61">
        <f>CS_RevData!BL$320</f>
        <v>5076</v>
      </c>
      <c r="BQ229" s="61">
        <f>CS_RevData!BM$320</f>
        <v>5837</v>
      </c>
      <c r="BR229" s="61">
        <f>CS_RevData!BN$320</f>
        <v>6713</v>
      </c>
      <c r="BS229" s="61">
        <f>CS_RevData!BO$320</f>
        <v>7720</v>
      </c>
      <c r="BT229" s="62">
        <f t="shared" si="291"/>
        <v>7720</v>
      </c>
    </row>
    <row r="230" spans="2:72" s="51" customFormat="1" hidden="1" outlineLevel="1" x14ac:dyDescent="0.25">
      <c r="C230"/>
      <c r="Q230" s="13"/>
      <c r="AE230" s="13"/>
      <c r="AR230" s="52"/>
      <c r="AS230" s="13"/>
      <c r="BF230" s="52"/>
      <c r="BG230" s="13"/>
      <c r="BT230" s="52"/>
    </row>
    <row r="231" spans="2:72" s="51" customFormat="1" collapsed="1" x14ac:dyDescent="0.25">
      <c r="B231" s="50" t="s">
        <v>60</v>
      </c>
      <c r="C231"/>
      <c r="Q231" s="13"/>
      <c r="AE231" s="13"/>
      <c r="AR231" s="52"/>
      <c r="AS231" s="13"/>
      <c r="BF231" s="52"/>
      <c r="BG231" s="13"/>
      <c r="BT231" s="52"/>
    </row>
    <row r="232" spans="2:72" s="51" customFormat="1" x14ac:dyDescent="0.25">
      <c r="B232" s="53" t="s">
        <v>34</v>
      </c>
      <c r="C232"/>
      <c r="D232" s="54">
        <f t="shared" ref="D232:P232" si="292">SUBTOTAL(9,D233:D240)</f>
        <v>3634</v>
      </c>
      <c r="E232" s="54">
        <f t="shared" si="292"/>
        <v>3313</v>
      </c>
      <c r="F232" s="54">
        <f t="shared" si="292"/>
        <v>3492</v>
      </c>
      <c r="G232" s="54">
        <f t="shared" si="292"/>
        <v>3391</v>
      </c>
      <c r="H232" s="54">
        <f t="shared" si="292"/>
        <v>4840</v>
      </c>
      <c r="I232" s="54">
        <f t="shared" si="292"/>
        <v>5456</v>
      </c>
      <c r="J232" s="54">
        <f t="shared" si="292"/>
        <v>5987</v>
      </c>
      <c r="K232" s="54">
        <f t="shared" si="292"/>
        <v>6244</v>
      </c>
      <c r="L232" s="54">
        <f t="shared" si="292"/>
        <v>8217</v>
      </c>
      <c r="M232" s="54">
        <f t="shared" si="292"/>
        <v>10427</v>
      </c>
      <c r="N232" s="54">
        <f t="shared" si="292"/>
        <v>14732</v>
      </c>
      <c r="O232" s="54">
        <f t="shared" si="292"/>
        <v>16132</v>
      </c>
      <c r="P232" s="55">
        <f t="shared" si="292"/>
        <v>85865</v>
      </c>
      <c r="Q232" s="13"/>
      <c r="R232" s="54">
        <f>SUBTOTAL(9,R233:R234,R240)</f>
        <v>14505</v>
      </c>
      <c r="S232" s="54">
        <f t="shared" ref="S232:AD232" si="293">SUBTOTAL(9,S233:S234,S240)</f>
        <v>14800</v>
      </c>
      <c r="T232" s="54">
        <f t="shared" si="293"/>
        <v>22338</v>
      </c>
      <c r="U232" s="54">
        <f t="shared" si="293"/>
        <v>17557</v>
      </c>
      <c r="V232" s="54">
        <f t="shared" si="293"/>
        <v>16076</v>
      </c>
      <c r="W232" s="54">
        <f t="shared" si="293"/>
        <v>18665</v>
      </c>
      <c r="X232" s="54">
        <f t="shared" si="293"/>
        <v>21447</v>
      </c>
      <c r="Y232" s="54">
        <f t="shared" si="293"/>
        <v>24799</v>
      </c>
      <c r="Z232" s="54">
        <f t="shared" si="293"/>
        <v>25257</v>
      </c>
      <c r="AA232" s="54">
        <f t="shared" si="293"/>
        <v>29338</v>
      </c>
      <c r="AB232" s="54">
        <f t="shared" si="293"/>
        <v>30810</v>
      </c>
      <c r="AC232" s="54">
        <f t="shared" si="293"/>
        <v>36941</v>
      </c>
      <c r="AD232" s="55">
        <f t="shared" si="293"/>
        <v>272533</v>
      </c>
      <c r="AE232" s="13"/>
      <c r="AF232" s="54">
        <f>SUBTOTAL(9,AF233:AF234,AF240)</f>
        <v>40001</v>
      </c>
      <c r="AG232" s="54">
        <f>SUBTOTAL(9,AG233:AG234,AG240)</f>
        <v>28428</v>
      </c>
      <c r="AH232" s="54" t="e">
        <f t="shared" ref="AH232:AQ232" si="294">SUBTOTAL(9,AH233:AH240)</f>
        <v>#N/A</v>
      </c>
      <c r="AI232" s="54">
        <f t="shared" si="294"/>
        <v>32578</v>
      </c>
      <c r="AJ232" s="54">
        <f t="shared" si="294"/>
        <v>22467</v>
      </c>
      <c r="AK232" s="56">
        <f t="shared" si="294"/>
        <v>34820</v>
      </c>
      <c r="AL232" s="56">
        <f t="shared" si="294"/>
        <v>38564</v>
      </c>
      <c r="AM232" s="56">
        <f t="shared" si="294"/>
        <v>40280</v>
      </c>
      <c r="AN232" s="56">
        <f t="shared" si="294"/>
        <v>42202</v>
      </c>
      <c r="AO232" s="56">
        <f t="shared" si="294"/>
        <v>44313</v>
      </c>
      <c r="AP232" s="56">
        <f t="shared" si="294"/>
        <v>46655</v>
      </c>
      <c r="AQ232" s="56">
        <f t="shared" si="294"/>
        <v>49286</v>
      </c>
      <c r="AR232" s="57" t="e">
        <f>SUBTOTAL(9,AR233:AR234,AR240)</f>
        <v>#N/A</v>
      </c>
      <c r="AS232" s="13"/>
      <c r="AT232" s="56">
        <f>SUBTOTAL(9,AT233:AT240)</f>
        <v>42006</v>
      </c>
      <c r="AU232" s="56">
        <f t="shared" ref="AU232:BF232" si="295">SUBTOTAL(9,AU233:AU240)</f>
        <v>45424</v>
      </c>
      <c r="AV232" s="56">
        <f t="shared" si="295"/>
        <v>49160</v>
      </c>
      <c r="AW232" s="56">
        <f t="shared" si="295"/>
        <v>52399</v>
      </c>
      <c r="AX232" s="56">
        <f t="shared" si="295"/>
        <v>56011</v>
      </c>
      <c r="AY232" s="56">
        <f t="shared" si="295"/>
        <v>60056</v>
      </c>
      <c r="AZ232" s="56">
        <f t="shared" si="295"/>
        <v>64644</v>
      </c>
      <c r="BA232" s="56">
        <f t="shared" si="295"/>
        <v>69890</v>
      </c>
      <c r="BB232" s="56">
        <f t="shared" si="295"/>
        <v>75903</v>
      </c>
      <c r="BC232" s="56">
        <f t="shared" si="295"/>
        <v>82779</v>
      </c>
      <c r="BD232" s="56">
        <f t="shared" si="295"/>
        <v>90710</v>
      </c>
      <c r="BE232" s="56">
        <f t="shared" si="295"/>
        <v>99912</v>
      </c>
      <c r="BF232" s="57">
        <f t="shared" si="295"/>
        <v>788894</v>
      </c>
      <c r="BG232" s="13"/>
      <c r="BH232" s="56">
        <f>SUBTOTAL(9,BH233:BH240)</f>
        <v>110548</v>
      </c>
      <c r="BI232" s="56">
        <f t="shared" ref="BI232:BT232" si="296">SUBTOTAL(9,BI233:BI240)</f>
        <v>122935</v>
      </c>
      <c r="BJ232" s="56">
        <f t="shared" si="296"/>
        <v>137414</v>
      </c>
      <c r="BK232" s="56">
        <f t="shared" si="296"/>
        <v>154399</v>
      </c>
      <c r="BL232" s="56">
        <f t="shared" si="296"/>
        <v>174379</v>
      </c>
      <c r="BM232" s="56">
        <f t="shared" si="296"/>
        <v>197940</v>
      </c>
      <c r="BN232" s="56">
        <f t="shared" si="296"/>
        <v>217262</v>
      </c>
      <c r="BO232" s="56">
        <f t="shared" si="296"/>
        <v>231438</v>
      </c>
      <c r="BP232" s="56">
        <f t="shared" si="296"/>
        <v>247544</v>
      </c>
      <c r="BQ232" s="56">
        <f t="shared" si="296"/>
        <v>265970</v>
      </c>
      <c r="BR232" s="56">
        <f t="shared" si="296"/>
        <v>287162</v>
      </c>
      <c r="BS232" s="56">
        <f t="shared" si="296"/>
        <v>308475</v>
      </c>
      <c r="BT232" s="57">
        <f t="shared" si="296"/>
        <v>2455466</v>
      </c>
    </row>
    <row r="233" spans="2:72" s="51" customFormat="1" x14ac:dyDescent="0.25">
      <c r="B233" s="58" t="s">
        <v>35</v>
      </c>
      <c r="C233"/>
      <c r="D233" s="59">
        <f>SUM(D243,D253)</f>
        <v>81</v>
      </c>
      <c r="E233" s="59">
        <f t="shared" ref="E233:O233" si="297">SUM(E243,E253)</f>
        <v>54</v>
      </c>
      <c r="F233" s="59">
        <f t="shared" si="297"/>
        <v>56</v>
      </c>
      <c r="G233" s="59">
        <f t="shared" si="297"/>
        <v>80</v>
      </c>
      <c r="H233" s="59">
        <f t="shared" si="297"/>
        <v>263</v>
      </c>
      <c r="I233" s="59">
        <f t="shared" si="297"/>
        <v>559</v>
      </c>
      <c r="J233" s="59">
        <f t="shared" si="297"/>
        <v>370</v>
      </c>
      <c r="K233" s="59">
        <f t="shared" si="297"/>
        <v>491</v>
      </c>
      <c r="L233" s="59">
        <f t="shared" si="297"/>
        <v>1211</v>
      </c>
      <c r="M233" s="59">
        <f t="shared" si="297"/>
        <v>1611</v>
      </c>
      <c r="N233" s="59">
        <f t="shared" si="297"/>
        <v>2310</v>
      </c>
      <c r="O233" s="59">
        <f t="shared" si="297"/>
        <v>3212</v>
      </c>
      <c r="P233" s="60">
        <f>SUM(D233:O233)</f>
        <v>10298</v>
      </c>
      <c r="Q233" s="13"/>
      <c r="R233" s="59">
        <f>[10]Txn_Vol_Proj!R131</f>
        <v>2842</v>
      </c>
      <c r="S233" s="59">
        <f>[10]Txn_Vol_Proj!S131</f>
        <v>3691</v>
      </c>
      <c r="T233" s="59">
        <f>[10]Txn_Vol_Proj!T131</f>
        <v>7242</v>
      </c>
      <c r="U233" s="59">
        <f>[10]Txn_Vol_Proj!U131</f>
        <v>4517</v>
      </c>
      <c r="V233" s="59">
        <f>[10]Txn_Vol_Proj!V131</f>
        <v>4610</v>
      </c>
      <c r="W233" s="59">
        <f>[10]Txn_Vol_Proj!W131</f>
        <v>5207</v>
      </c>
      <c r="X233" s="59">
        <f>[10]Txn_Vol_Proj!X131</f>
        <v>6198</v>
      </c>
      <c r="Y233" s="59">
        <f>[10]Txn_Vol_Proj!Y131</f>
        <v>8257</v>
      </c>
      <c r="Z233" s="59">
        <f>[10]Txn_Vol_Proj!Z131</f>
        <v>9931</v>
      </c>
      <c r="AA233" s="59">
        <f>[10]Txn_Vol_Proj!AA131</f>
        <v>14171</v>
      </c>
      <c r="AB233" s="59">
        <f>[10]Txn_Vol_Proj!AB131</f>
        <v>17307</v>
      </c>
      <c r="AC233" s="59">
        <f>[10]Txn_Vol_Proj!AC131</f>
        <v>20577</v>
      </c>
      <c r="AD233" s="60">
        <f t="shared" ref="AD233:AD240" si="298">SUM(R233:AC233)</f>
        <v>104550</v>
      </c>
      <c r="AE233" s="13"/>
      <c r="AF233" s="59">
        <f>[10]Txn_Vol_Proj!AF131</f>
        <v>24392</v>
      </c>
      <c r="AG233" s="59">
        <f>[10]Txn_Vol_Proj!AG131</f>
        <v>12840</v>
      </c>
      <c r="AH233" s="59" t="e">
        <f t="shared" ref="AH233:AQ234" si="299">SUM(AH243,AH253)</f>
        <v>#N/A</v>
      </c>
      <c r="AI233" s="59">
        <f t="shared" si="299"/>
        <v>14182</v>
      </c>
      <c r="AJ233" s="59">
        <f t="shared" si="299"/>
        <v>12144</v>
      </c>
      <c r="AK233" s="61">
        <f t="shared" si="299"/>
        <v>12014</v>
      </c>
      <c r="AL233" s="61">
        <f t="shared" si="299"/>
        <v>13058</v>
      </c>
      <c r="AM233" s="61">
        <f t="shared" si="299"/>
        <v>13898</v>
      </c>
      <c r="AN233" s="61">
        <f t="shared" si="299"/>
        <v>14815</v>
      </c>
      <c r="AO233" s="61">
        <f t="shared" si="299"/>
        <v>15774</v>
      </c>
      <c r="AP233" s="61">
        <f t="shared" si="299"/>
        <v>16811</v>
      </c>
      <c r="AQ233" s="61">
        <f t="shared" si="299"/>
        <v>17925</v>
      </c>
      <c r="AR233" s="62" t="e">
        <f t="shared" ref="AR233:AR240" si="300">SUM(AF233:AQ233)</f>
        <v>#N/A</v>
      </c>
      <c r="AS233" s="13"/>
      <c r="AT233" s="61">
        <f t="shared" ref="AT233:BE233" si="301">SUM(AT243,AT253)</f>
        <v>19523</v>
      </c>
      <c r="AU233" s="61">
        <f t="shared" si="301"/>
        <v>21324</v>
      </c>
      <c r="AV233" s="61">
        <f t="shared" si="301"/>
        <v>23321</v>
      </c>
      <c r="AW233" s="61">
        <f t="shared" si="301"/>
        <v>24988</v>
      </c>
      <c r="AX233" s="61">
        <f t="shared" si="301"/>
        <v>26765</v>
      </c>
      <c r="AY233" s="61">
        <f t="shared" si="301"/>
        <v>28659</v>
      </c>
      <c r="AZ233" s="61">
        <f t="shared" si="301"/>
        <v>30705</v>
      </c>
      <c r="BA233" s="61">
        <f t="shared" si="301"/>
        <v>32946</v>
      </c>
      <c r="BB233" s="61">
        <f t="shared" si="301"/>
        <v>35391</v>
      </c>
      <c r="BC233" s="61">
        <f t="shared" si="301"/>
        <v>38038</v>
      </c>
      <c r="BD233" s="61">
        <f t="shared" si="301"/>
        <v>40939</v>
      </c>
      <c r="BE233" s="61">
        <f t="shared" si="301"/>
        <v>44134</v>
      </c>
      <c r="BF233" s="62">
        <f>SUM(AT233:BE233)</f>
        <v>366733</v>
      </c>
      <c r="BG233" s="13"/>
      <c r="BH233" s="61">
        <f t="shared" ref="BH233:BS233" si="302">SUM(BH243,BH253)</f>
        <v>47610</v>
      </c>
      <c r="BI233" s="61">
        <f t="shared" si="302"/>
        <v>51443</v>
      </c>
      <c r="BJ233" s="61">
        <f t="shared" si="302"/>
        <v>55681</v>
      </c>
      <c r="BK233" s="61">
        <f t="shared" si="302"/>
        <v>60407</v>
      </c>
      <c r="BL233" s="61">
        <f t="shared" si="302"/>
        <v>65683</v>
      </c>
      <c r="BM233" s="61">
        <f t="shared" si="302"/>
        <v>71601</v>
      </c>
      <c r="BN233" s="61">
        <f t="shared" si="302"/>
        <v>78294</v>
      </c>
      <c r="BO233" s="61">
        <f t="shared" si="302"/>
        <v>85890</v>
      </c>
      <c r="BP233" s="61">
        <f t="shared" si="302"/>
        <v>94605</v>
      </c>
      <c r="BQ233" s="61">
        <f t="shared" si="302"/>
        <v>104691</v>
      </c>
      <c r="BR233" s="61">
        <f t="shared" si="302"/>
        <v>116448</v>
      </c>
      <c r="BS233" s="61">
        <f t="shared" si="302"/>
        <v>129671</v>
      </c>
      <c r="BT233" s="62">
        <f>SUM(BH233:BS233)</f>
        <v>962024</v>
      </c>
    </row>
    <row r="234" spans="2:72" s="51" customFormat="1" x14ac:dyDescent="0.25">
      <c r="B234" s="58" t="s">
        <v>36</v>
      </c>
      <c r="C234"/>
      <c r="D234" s="59">
        <f>SUBTOTAL(9,D235:D239)</f>
        <v>830</v>
      </c>
      <c r="E234" s="59">
        <f t="shared" ref="E234:P234" si="303">SUBTOTAL(9,E235:E239)</f>
        <v>929</v>
      </c>
      <c r="F234" s="59">
        <f t="shared" si="303"/>
        <v>677</v>
      </c>
      <c r="G234" s="59">
        <f t="shared" si="303"/>
        <v>616</v>
      </c>
      <c r="H234" s="59">
        <f t="shared" si="303"/>
        <v>616</v>
      </c>
      <c r="I234" s="59">
        <f t="shared" si="303"/>
        <v>566</v>
      </c>
      <c r="J234" s="59">
        <f t="shared" si="303"/>
        <v>626</v>
      </c>
      <c r="K234" s="59">
        <f t="shared" si="303"/>
        <v>1087</v>
      </c>
      <c r="L234" s="59">
        <f t="shared" si="303"/>
        <v>1567</v>
      </c>
      <c r="M234" s="59">
        <f t="shared" si="303"/>
        <v>2277</v>
      </c>
      <c r="N234" s="59">
        <f t="shared" si="303"/>
        <v>4295</v>
      </c>
      <c r="O234" s="59">
        <f t="shared" si="303"/>
        <v>3655</v>
      </c>
      <c r="P234" s="60">
        <f t="shared" si="303"/>
        <v>17741</v>
      </c>
      <c r="Q234" s="13"/>
      <c r="R234" s="59">
        <f>[10]Txn_Vol_Proj!R132</f>
        <v>2406</v>
      </c>
      <c r="S234" s="59">
        <f>[10]Txn_Vol_Proj!S132</f>
        <v>2463</v>
      </c>
      <c r="T234" s="59">
        <f>[10]Txn_Vol_Proj!T132</f>
        <v>3078</v>
      </c>
      <c r="U234" s="59">
        <f>[10]Txn_Vol_Proj!U132</f>
        <v>2946</v>
      </c>
      <c r="V234" s="59">
        <f>[10]Txn_Vol_Proj!V132</f>
        <v>3100</v>
      </c>
      <c r="W234" s="59">
        <f>[10]Txn_Vol_Proj!W132</f>
        <v>3736</v>
      </c>
      <c r="X234" s="59">
        <f>[10]Txn_Vol_Proj!X132</f>
        <v>4056</v>
      </c>
      <c r="Y234" s="59">
        <f>[10]Txn_Vol_Proj!Y132</f>
        <v>4322</v>
      </c>
      <c r="Z234" s="59">
        <f>[10]Txn_Vol_Proj!Z132</f>
        <v>3716</v>
      </c>
      <c r="AA234" s="59">
        <f>[10]Txn_Vol_Proj!AA132</f>
        <v>3758</v>
      </c>
      <c r="AB234" s="59">
        <f>[10]Txn_Vol_Proj!AB132</f>
        <v>4073</v>
      </c>
      <c r="AC234" s="59">
        <f>[10]Txn_Vol_Proj!AC132</f>
        <v>4964</v>
      </c>
      <c r="AD234" s="60">
        <f t="shared" si="298"/>
        <v>42618</v>
      </c>
      <c r="AE234" s="13"/>
      <c r="AF234" s="59">
        <f>[10]Txn_Vol_Proj!AF132</f>
        <v>5584</v>
      </c>
      <c r="AG234" s="59">
        <f>[10]Txn_Vol_Proj!AG132</f>
        <v>4566</v>
      </c>
      <c r="AH234" s="59">
        <f t="shared" si="299"/>
        <v>6943</v>
      </c>
      <c r="AI234" s="59">
        <f t="shared" si="299"/>
        <v>6045</v>
      </c>
      <c r="AJ234" s="59">
        <f t="shared" si="299"/>
        <v>3269</v>
      </c>
      <c r="AK234" s="61">
        <f t="shared" si="299"/>
        <v>6430</v>
      </c>
      <c r="AL234" s="61">
        <f t="shared" si="299"/>
        <v>7419</v>
      </c>
      <c r="AM234" s="61">
        <f t="shared" si="299"/>
        <v>7824</v>
      </c>
      <c r="AN234" s="61">
        <f t="shared" si="299"/>
        <v>8291</v>
      </c>
      <c r="AO234" s="61">
        <f t="shared" si="299"/>
        <v>8828</v>
      </c>
      <c r="AP234" s="61">
        <f t="shared" si="299"/>
        <v>9438</v>
      </c>
      <c r="AQ234" s="61">
        <f t="shared" si="299"/>
        <v>10152</v>
      </c>
      <c r="AR234" s="62">
        <f t="shared" si="300"/>
        <v>84789</v>
      </c>
      <c r="AS234" s="13"/>
      <c r="AT234" s="61">
        <f t="shared" ref="AT234:BF234" si="304">SUBTOTAL(9,AT235:AT239)</f>
        <v>11191</v>
      </c>
      <c r="AU234" s="61">
        <f t="shared" si="304"/>
        <v>12564</v>
      </c>
      <c r="AV234" s="61">
        <f t="shared" si="304"/>
        <v>14181</v>
      </c>
      <c r="AW234" s="61">
        <f t="shared" si="304"/>
        <v>15614</v>
      </c>
      <c r="AX234" s="61">
        <f t="shared" si="304"/>
        <v>17296</v>
      </c>
      <c r="AY234" s="61">
        <f t="shared" si="304"/>
        <v>19276</v>
      </c>
      <c r="AZ234" s="61">
        <f t="shared" si="304"/>
        <v>21625</v>
      </c>
      <c r="BA234" s="61">
        <f t="shared" si="304"/>
        <v>24414</v>
      </c>
      <c r="BB234" s="61">
        <f t="shared" si="304"/>
        <v>27739</v>
      </c>
      <c r="BC234" s="61">
        <f t="shared" si="304"/>
        <v>31693</v>
      </c>
      <c r="BD234" s="61">
        <f t="shared" si="304"/>
        <v>36413</v>
      </c>
      <c r="BE234" s="61">
        <f t="shared" si="304"/>
        <v>42066</v>
      </c>
      <c r="BF234" s="62">
        <f t="shared" si="304"/>
        <v>274072</v>
      </c>
      <c r="BG234" s="13"/>
      <c r="BH234" s="61">
        <f t="shared" ref="BH234:BT234" si="305">SUBTOTAL(9,BH235:BH239)</f>
        <v>48827</v>
      </c>
      <c r="BI234" s="61">
        <f t="shared" si="305"/>
        <v>56924</v>
      </c>
      <c r="BJ234" s="61">
        <f t="shared" si="305"/>
        <v>66644</v>
      </c>
      <c r="BK234" s="61">
        <f t="shared" si="305"/>
        <v>78313</v>
      </c>
      <c r="BL234" s="61">
        <f t="shared" si="305"/>
        <v>92340</v>
      </c>
      <c r="BM234" s="61">
        <f t="shared" si="305"/>
        <v>109209</v>
      </c>
      <c r="BN234" s="61">
        <f t="shared" si="305"/>
        <v>120955</v>
      </c>
      <c r="BO234" s="61">
        <f t="shared" si="305"/>
        <v>126525</v>
      </c>
      <c r="BP234" s="61">
        <f t="shared" si="305"/>
        <v>132756</v>
      </c>
      <c r="BQ234" s="61">
        <f t="shared" si="305"/>
        <v>139769</v>
      </c>
      <c r="BR234" s="61">
        <f t="shared" si="305"/>
        <v>147683</v>
      </c>
      <c r="BS234" s="61">
        <f t="shared" si="305"/>
        <v>154028</v>
      </c>
      <c r="BT234" s="62">
        <f t="shared" si="305"/>
        <v>1273973</v>
      </c>
    </row>
    <row r="235" spans="2:72" s="68" customFormat="1" ht="12.75" hidden="1" outlineLevel="2" x14ac:dyDescent="0.2">
      <c r="B235" s="63" t="s">
        <v>9</v>
      </c>
      <c r="C235" s="16"/>
      <c r="D235" s="64">
        <f t="shared" ref="D235:O240" si="306">SUM(D245,D255)</f>
        <v>462</v>
      </c>
      <c r="E235" s="64">
        <f t="shared" si="306"/>
        <v>418</v>
      </c>
      <c r="F235" s="64">
        <f t="shared" si="306"/>
        <v>433</v>
      </c>
      <c r="G235" s="64">
        <f t="shared" si="306"/>
        <v>376</v>
      </c>
      <c r="H235" s="64">
        <f t="shared" si="306"/>
        <v>424</v>
      </c>
      <c r="I235" s="64">
        <f t="shared" si="306"/>
        <v>348</v>
      </c>
      <c r="J235" s="64">
        <f t="shared" si="306"/>
        <v>387</v>
      </c>
      <c r="K235" s="64">
        <f t="shared" si="306"/>
        <v>747</v>
      </c>
      <c r="L235" s="64">
        <f t="shared" si="306"/>
        <v>1078</v>
      </c>
      <c r="M235" s="64">
        <f t="shared" si="306"/>
        <v>1527</v>
      </c>
      <c r="N235" s="64">
        <f t="shared" si="306"/>
        <v>2603</v>
      </c>
      <c r="O235" s="64">
        <f t="shared" si="306"/>
        <v>1681</v>
      </c>
      <c r="P235" s="65">
        <f t="shared" ref="P235:P240" si="307">SUM(D235:O235)</f>
        <v>10484</v>
      </c>
      <c r="Q235" s="19"/>
      <c r="R235" s="64">
        <f t="shared" ref="R235:AC239" si="308">SUM(R245,R255)</f>
        <v>906</v>
      </c>
      <c r="S235" s="64">
        <f t="shared" si="308"/>
        <v>867</v>
      </c>
      <c r="T235" s="64">
        <f t="shared" si="308"/>
        <v>1083</v>
      </c>
      <c r="U235" s="64">
        <f t="shared" si="308"/>
        <v>966</v>
      </c>
      <c r="V235" s="64">
        <f t="shared" si="308"/>
        <v>890</v>
      </c>
      <c r="W235" s="64">
        <f t="shared" si="308"/>
        <v>1309</v>
      </c>
      <c r="X235" s="64">
        <f t="shared" si="308"/>
        <v>1383</v>
      </c>
      <c r="Y235" s="64">
        <f t="shared" si="308"/>
        <v>1465</v>
      </c>
      <c r="Z235" s="64">
        <f t="shared" si="308"/>
        <v>1515</v>
      </c>
      <c r="AA235" s="64">
        <f t="shared" si="308"/>
        <v>1557</v>
      </c>
      <c r="AB235" s="64">
        <f t="shared" si="308"/>
        <v>1106</v>
      </c>
      <c r="AC235" s="64">
        <f t="shared" si="308"/>
        <v>1407</v>
      </c>
      <c r="AD235" s="65">
        <f t="shared" si="298"/>
        <v>14454</v>
      </c>
      <c r="AE235" s="19"/>
      <c r="AF235" s="64">
        <f t="shared" ref="AF235:AQ240" si="309">SUM(AF245,AF255)</f>
        <v>1275</v>
      </c>
      <c r="AG235" s="64">
        <f t="shared" si="309"/>
        <v>1182</v>
      </c>
      <c r="AH235" s="64">
        <f t="shared" si="309"/>
        <v>1573</v>
      </c>
      <c r="AI235" s="64">
        <f t="shared" si="309"/>
        <v>1183</v>
      </c>
      <c r="AJ235" s="64">
        <f t="shared" si="309"/>
        <v>680</v>
      </c>
      <c r="AK235" s="66">
        <f t="shared" si="309"/>
        <v>1212</v>
      </c>
      <c r="AL235" s="66">
        <f t="shared" si="309"/>
        <v>1284</v>
      </c>
      <c r="AM235" s="66">
        <f t="shared" si="309"/>
        <v>1339</v>
      </c>
      <c r="AN235" s="66">
        <f t="shared" si="309"/>
        <v>1403</v>
      </c>
      <c r="AO235" s="66">
        <f t="shared" si="309"/>
        <v>1475</v>
      </c>
      <c r="AP235" s="66">
        <f t="shared" si="309"/>
        <v>1561</v>
      </c>
      <c r="AQ235" s="66">
        <f t="shared" si="309"/>
        <v>1660</v>
      </c>
      <c r="AR235" s="67">
        <f t="shared" si="300"/>
        <v>15827</v>
      </c>
      <c r="AS235" s="19"/>
      <c r="AT235" s="66">
        <f t="shared" ref="AT235:BE240" si="310">SUM(AT245,AT255)</f>
        <v>1760</v>
      </c>
      <c r="AU235" s="66">
        <f t="shared" si="310"/>
        <v>1968</v>
      </c>
      <c r="AV235" s="66">
        <f t="shared" si="310"/>
        <v>2224</v>
      </c>
      <c r="AW235" s="66">
        <f t="shared" si="310"/>
        <v>2444</v>
      </c>
      <c r="AX235" s="66">
        <f t="shared" si="310"/>
        <v>2685</v>
      </c>
      <c r="AY235" s="66">
        <f t="shared" si="310"/>
        <v>2965</v>
      </c>
      <c r="AZ235" s="66">
        <f t="shared" si="310"/>
        <v>3297</v>
      </c>
      <c r="BA235" s="66">
        <f t="shared" si="310"/>
        <v>3691</v>
      </c>
      <c r="BB235" s="66">
        <f t="shared" si="310"/>
        <v>4155</v>
      </c>
      <c r="BC235" s="66">
        <f t="shared" si="310"/>
        <v>4698</v>
      </c>
      <c r="BD235" s="66">
        <f t="shared" si="310"/>
        <v>5337</v>
      </c>
      <c r="BE235" s="66">
        <f t="shared" si="310"/>
        <v>6095</v>
      </c>
      <c r="BF235" s="67">
        <f t="shared" ref="BF235:BF240" si="311">SUM(AT235:BE235)</f>
        <v>41319</v>
      </c>
      <c r="BG235" s="19"/>
      <c r="BH235" s="66">
        <f t="shared" ref="BH235:BS240" si="312">SUM(BH245,BH255)</f>
        <v>6982</v>
      </c>
      <c r="BI235" s="66">
        <f t="shared" si="312"/>
        <v>8029</v>
      </c>
      <c r="BJ235" s="66">
        <f t="shared" si="312"/>
        <v>9267</v>
      </c>
      <c r="BK235" s="66">
        <f t="shared" si="312"/>
        <v>10724</v>
      </c>
      <c r="BL235" s="66">
        <f t="shared" si="312"/>
        <v>12440</v>
      </c>
      <c r="BM235" s="66">
        <f t="shared" si="312"/>
        <v>14465</v>
      </c>
      <c r="BN235" s="66">
        <f t="shared" si="312"/>
        <v>16857</v>
      </c>
      <c r="BO235" s="66">
        <f t="shared" si="312"/>
        <v>19674</v>
      </c>
      <c r="BP235" s="66">
        <f t="shared" si="312"/>
        <v>22997</v>
      </c>
      <c r="BQ235" s="66">
        <f t="shared" si="312"/>
        <v>26921</v>
      </c>
      <c r="BR235" s="66">
        <f t="shared" si="312"/>
        <v>31546</v>
      </c>
      <c r="BS235" s="66">
        <f t="shared" si="312"/>
        <v>34377</v>
      </c>
      <c r="BT235" s="67">
        <f t="shared" ref="BT235:BT240" si="313">SUM(BH235:BS235)</f>
        <v>214279</v>
      </c>
    </row>
    <row r="236" spans="2:72" s="68" customFormat="1" ht="12.75" hidden="1" outlineLevel="2" x14ac:dyDescent="0.2">
      <c r="B236" s="63" t="s">
        <v>10</v>
      </c>
      <c r="C236" s="16"/>
      <c r="D236" s="64">
        <f t="shared" si="306"/>
        <v>340</v>
      </c>
      <c r="E236" s="64">
        <f t="shared" si="306"/>
        <v>371</v>
      </c>
      <c r="F236" s="64">
        <f t="shared" si="306"/>
        <v>193</v>
      </c>
      <c r="G236" s="64">
        <f t="shared" si="306"/>
        <v>203</v>
      </c>
      <c r="H236" s="64">
        <f t="shared" si="306"/>
        <v>144</v>
      </c>
      <c r="I236" s="64">
        <f t="shared" si="306"/>
        <v>160</v>
      </c>
      <c r="J236" s="64">
        <f t="shared" si="306"/>
        <v>159</v>
      </c>
      <c r="K236" s="64">
        <f t="shared" si="306"/>
        <v>243</v>
      </c>
      <c r="L236" s="64">
        <f t="shared" si="306"/>
        <v>364</v>
      </c>
      <c r="M236" s="64">
        <f t="shared" si="306"/>
        <v>532</v>
      </c>
      <c r="N236" s="64">
        <f t="shared" si="306"/>
        <v>1201</v>
      </c>
      <c r="O236" s="64">
        <f t="shared" si="306"/>
        <v>933</v>
      </c>
      <c r="P236" s="65">
        <f t="shared" si="307"/>
        <v>4843</v>
      </c>
      <c r="Q236" s="19"/>
      <c r="R236" s="64">
        <f t="shared" si="308"/>
        <v>374</v>
      </c>
      <c r="S236" s="64">
        <f t="shared" si="308"/>
        <v>415</v>
      </c>
      <c r="T236" s="64">
        <f t="shared" si="308"/>
        <v>498</v>
      </c>
      <c r="U236" s="64">
        <f t="shared" si="308"/>
        <v>484</v>
      </c>
      <c r="V236" s="64">
        <f t="shared" si="308"/>
        <v>481</v>
      </c>
      <c r="W236" s="64">
        <f t="shared" si="308"/>
        <v>515</v>
      </c>
      <c r="X236" s="64">
        <f t="shared" si="308"/>
        <v>561</v>
      </c>
      <c r="Y236" s="64">
        <f t="shared" si="308"/>
        <v>651</v>
      </c>
      <c r="Z236" s="64">
        <f t="shared" si="308"/>
        <v>642</v>
      </c>
      <c r="AA236" s="64">
        <f t="shared" si="308"/>
        <v>703</v>
      </c>
      <c r="AB236" s="64">
        <f t="shared" si="308"/>
        <v>762</v>
      </c>
      <c r="AC236" s="64">
        <f t="shared" si="308"/>
        <v>1280</v>
      </c>
      <c r="AD236" s="65">
        <f t="shared" si="298"/>
        <v>7366</v>
      </c>
      <c r="AE236" s="19"/>
      <c r="AF236" s="64">
        <f t="shared" si="309"/>
        <v>1665</v>
      </c>
      <c r="AG236" s="64">
        <f t="shared" si="309"/>
        <v>1759</v>
      </c>
      <c r="AH236" s="64">
        <f t="shared" si="309"/>
        <v>2765</v>
      </c>
      <c r="AI236" s="64">
        <f t="shared" si="309"/>
        <v>2061</v>
      </c>
      <c r="AJ236" s="64">
        <f t="shared" si="309"/>
        <v>1080</v>
      </c>
      <c r="AK236" s="66">
        <f t="shared" si="309"/>
        <v>2081</v>
      </c>
      <c r="AL236" s="66">
        <f t="shared" si="309"/>
        <v>2420</v>
      </c>
      <c r="AM236" s="66">
        <f t="shared" si="309"/>
        <v>2514</v>
      </c>
      <c r="AN236" s="66">
        <f t="shared" si="309"/>
        <v>2631</v>
      </c>
      <c r="AO236" s="66">
        <f t="shared" si="309"/>
        <v>2768</v>
      </c>
      <c r="AP236" s="66">
        <f t="shared" si="309"/>
        <v>2930</v>
      </c>
      <c r="AQ236" s="66">
        <f t="shared" si="309"/>
        <v>3126</v>
      </c>
      <c r="AR236" s="67">
        <f t="shared" si="300"/>
        <v>27800</v>
      </c>
      <c r="AS236" s="19"/>
      <c r="AT236" s="66">
        <f t="shared" si="310"/>
        <v>3553</v>
      </c>
      <c r="AU236" s="66">
        <f t="shared" si="310"/>
        <v>4074</v>
      </c>
      <c r="AV236" s="66">
        <f t="shared" si="310"/>
        <v>4675</v>
      </c>
      <c r="AW236" s="66">
        <f t="shared" si="310"/>
        <v>5106</v>
      </c>
      <c r="AX236" s="66">
        <f t="shared" si="310"/>
        <v>5628</v>
      </c>
      <c r="AY236" s="66">
        <f t="shared" si="310"/>
        <v>6247</v>
      </c>
      <c r="AZ236" s="66">
        <f t="shared" si="310"/>
        <v>6996</v>
      </c>
      <c r="BA236" s="66">
        <f t="shared" si="310"/>
        <v>7890</v>
      </c>
      <c r="BB236" s="66">
        <f t="shared" si="310"/>
        <v>8960</v>
      </c>
      <c r="BC236" s="66">
        <f t="shared" si="310"/>
        <v>10245</v>
      </c>
      <c r="BD236" s="66">
        <f t="shared" si="310"/>
        <v>11781</v>
      </c>
      <c r="BE236" s="66">
        <f t="shared" si="310"/>
        <v>13628</v>
      </c>
      <c r="BF236" s="67">
        <f t="shared" si="311"/>
        <v>88783</v>
      </c>
      <c r="BG236" s="19"/>
      <c r="BH236" s="66">
        <f t="shared" si="312"/>
        <v>15842</v>
      </c>
      <c r="BI236" s="66">
        <f t="shared" si="312"/>
        <v>18494</v>
      </c>
      <c r="BJ236" s="66">
        <f t="shared" si="312"/>
        <v>21680</v>
      </c>
      <c r="BK236" s="66">
        <f t="shared" si="312"/>
        <v>25497</v>
      </c>
      <c r="BL236" s="66">
        <f t="shared" si="312"/>
        <v>30079</v>
      </c>
      <c r="BM236" s="66">
        <f t="shared" si="312"/>
        <v>35579</v>
      </c>
      <c r="BN236" s="66">
        <f t="shared" si="312"/>
        <v>37278</v>
      </c>
      <c r="BO236" s="66">
        <f t="shared" si="312"/>
        <v>37971</v>
      </c>
      <c r="BP236" s="66">
        <f t="shared" si="312"/>
        <v>38674</v>
      </c>
      <c r="BQ236" s="66">
        <f t="shared" si="312"/>
        <v>39396</v>
      </c>
      <c r="BR236" s="66">
        <f t="shared" si="312"/>
        <v>40132</v>
      </c>
      <c r="BS236" s="66">
        <f t="shared" si="312"/>
        <v>40877</v>
      </c>
      <c r="BT236" s="67">
        <f t="shared" si="313"/>
        <v>381499</v>
      </c>
    </row>
    <row r="237" spans="2:72" s="68" customFormat="1" ht="12.75" hidden="1" outlineLevel="2" x14ac:dyDescent="0.2">
      <c r="B237" s="63" t="s">
        <v>11</v>
      </c>
      <c r="C237" s="16"/>
      <c r="D237" s="64">
        <f t="shared" si="306"/>
        <v>0</v>
      </c>
      <c r="E237" s="64">
        <f t="shared" si="306"/>
        <v>0</v>
      </c>
      <c r="F237" s="64">
        <f t="shared" si="306"/>
        <v>0</v>
      </c>
      <c r="G237" s="64">
        <f t="shared" si="306"/>
        <v>0</v>
      </c>
      <c r="H237" s="64">
        <f t="shared" si="306"/>
        <v>0</v>
      </c>
      <c r="I237" s="64">
        <f t="shared" si="306"/>
        <v>0</v>
      </c>
      <c r="J237" s="64">
        <f t="shared" si="306"/>
        <v>0</v>
      </c>
      <c r="K237" s="64">
        <f t="shared" si="306"/>
        <v>0</v>
      </c>
      <c r="L237" s="64">
        <f t="shared" si="306"/>
        <v>0</v>
      </c>
      <c r="M237" s="64">
        <f t="shared" si="306"/>
        <v>0</v>
      </c>
      <c r="N237" s="64">
        <f t="shared" si="306"/>
        <v>0</v>
      </c>
      <c r="O237" s="64">
        <f t="shared" si="306"/>
        <v>0</v>
      </c>
      <c r="P237" s="65">
        <f t="shared" si="307"/>
        <v>0</v>
      </c>
      <c r="Q237" s="19"/>
      <c r="R237" s="64">
        <f t="shared" si="308"/>
        <v>0</v>
      </c>
      <c r="S237" s="64">
        <f t="shared" si="308"/>
        <v>0</v>
      </c>
      <c r="T237" s="64">
        <f t="shared" si="308"/>
        <v>0</v>
      </c>
      <c r="U237" s="64">
        <f t="shared" si="308"/>
        <v>0</v>
      </c>
      <c r="V237" s="64">
        <f t="shared" si="308"/>
        <v>0</v>
      </c>
      <c r="W237" s="64">
        <f t="shared" si="308"/>
        <v>0</v>
      </c>
      <c r="X237" s="64">
        <f t="shared" si="308"/>
        <v>5</v>
      </c>
      <c r="Y237" s="64">
        <f t="shared" si="308"/>
        <v>108</v>
      </c>
      <c r="Z237" s="64">
        <f t="shared" si="308"/>
        <v>380</v>
      </c>
      <c r="AA237" s="64">
        <f t="shared" si="308"/>
        <v>295</v>
      </c>
      <c r="AB237" s="64">
        <f t="shared" si="308"/>
        <v>398</v>
      </c>
      <c r="AC237" s="64">
        <f t="shared" si="308"/>
        <v>575</v>
      </c>
      <c r="AD237" s="65">
        <f t="shared" si="298"/>
        <v>1761</v>
      </c>
      <c r="AE237" s="19"/>
      <c r="AF237" s="64">
        <f t="shared" si="309"/>
        <v>777</v>
      </c>
      <c r="AG237" s="64">
        <f t="shared" si="309"/>
        <v>346</v>
      </c>
      <c r="AH237" s="64">
        <f t="shared" si="309"/>
        <v>994</v>
      </c>
      <c r="AI237" s="64">
        <f t="shared" si="309"/>
        <v>1107</v>
      </c>
      <c r="AJ237" s="64">
        <f t="shared" si="309"/>
        <v>607</v>
      </c>
      <c r="AK237" s="66">
        <f t="shared" si="309"/>
        <v>467</v>
      </c>
      <c r="AL237" s="66">
        <f t="shared" si="309"/>
        <v>585</v>
      </c>
      <c r="AM237" s="66">
        <f t="shared" si="309"/>
        <v>694</v>
      </c>
      <c r="AN237" s="66">
        <f t="shared" si="309"/>
        <v>826</v>
      </c>
      <c r="AO237" s="66">
        <f t="shared" si="309"/>
        <v>985</v>
      </c>
      <c r="AP237" s="66">
        <f t="shared" si="309"/>
        <v>1177</v>
      </c>
      <c r="AQ237" s="66">
        <f t="shared" si="309"/>
        <v>1410</v>
      </c>
      <c r="AR237" s="67">
        <f t="shared" si="300"/>
        <v>9975</v>
      </c>
      <c r="AS237" s="19"/>
      <c r="AT237" s="66">
        <f t="shared" si="310"/>
        <v>1719</v>
      </c>
      <c r="AU237" s="66">
        <f t="shared" si="310"/>
        <v>2147</v>
      </c>
      <c r="AV237" s="66">
        <f t="shared" si="310"/>
        <v>2680</v>
      </c>
      <c r="AW237" s="66">
        <f t="shared" si="310"/>
        <v>3227</v>
      </c>
      <c r="AX237" s="66">
        <f t="shared" si="310"/>
        <v>3895</v>
      </c>
      <c r="AY237" s="66">
        <f t="shared" si="310"/>
        <v>4707</v>
      </c>
      <c r="AZ237" s="66">
        <f t="shared" si="310"/>
        <v>5691</v>
      </c>
      <c r="BA237" s="66">
        <f t="shared" si="310"/>
        <v>6888</v>
      </c>
      <c r="BB237" s="66">
        <f t="shared" si="310"/>
        <v>8346</v>
      </c>
      <c r="BC237" s="66">
        <f t="shared" si="310"/>
        <v>10119</v>
      </c>
      <c r="BD237" s="66">
        <f t="shared" si="310"/>
        <v>12280</v>
      </c>
      <c r="BE237" s="66">
        <f t="shared" si="310"/>
        <v>14910</v>
      </c>
      <c r="BF237" s="67">
        <f t="shared" si="311"/>
        <v>76609</v>
      </c>
      <c r="BG237" s="19"/>
      <c r="BH237" s="66">
        <f t="shared" si="312"/>
        <v>18112</v>
      </c>
      <c r="BI237" s="66">
        <f t="shared" si="312"/>
        <v>22016</v>
      </c>
      <c r="BJ237" s="66">
        <f t="shared" si="312"/>
        <v>26769</v>
      </c>
      <c r="BK237" s="66">
        <f t="shared" si="312"/>
        <v>32562</v>
      </c>
      <c r="BL237" s="66">
        <f t="shared" si="312"/>
        <v>39624</v>
      </c>
      <c r="BM237" s="66">
        <f t="shared" si="312"/>
        <v>48231</v>
      </c>
      <c r="BN237" s="66">
        <f t="shared" si="312"/>
        <v>55062</v>
      </c>
      <c r="BO237" s="66">
        <f t="shared" si="312"/>
        <v>56200</v>
      </c>
      <c r="BP237" s="66">
        <f t="shared" si="312"/>
        <v>57364</v>
      </c>
      <c r="BQ237" s="66">
        <f t="shared" si="312"/>
        <v>58556</v>
      </c>
      <c r="BR237" s="66">
        <f t="shared" si="312"/>
        <v>59775</v>
      </c>
      <c r="BS237" s="66">
        <f t="shared" si="312"/>
        <v>61022</v>
      </c>
      <c r="BT237" s="67">
        <f t="shared" si="313"/>
        <v>535293</v>
      </c>
    </row>
    <row r="238" spans="2:72" s="68" customFormat="1" ht="12.75" hidden="1" outlineLevel="2" x14ac:dyDescent="0.2">
      <c r="B238" s="63" t="s">
        <v>12</v>
      </c>
      <c r="C238" s="16"/>
      <c r="D238" s="64">
        <f t="shared" si="306"/>
        <v>21</v>
      </c>
      <c r="E238" s="64">
        <f t="shared" si="306"/>
        <v>134</v>
      </c>
      <c r="F238" s="64">
        <f t="shared" si="306"/>
        <v>45</v>
      </c>
      <c r="G238" s="64">
        <f t="shared" si="306"/>
        <v>27</v>
      </c>
      <c r="H238" s="64">
        <f t="shared" si="306"/>
        <v>39</v>
      </c>
      <c r="I238" s="64">
        <f t="shared" si="306"/>
        <v>28</v>
      </c>
      <c r="J238" s="64">
        <f t="shared" si="306"/>
        <v>45</v>
      </c>
      <c r="K238" s="64">
        <f t="shared" si="306"/>
        <v>68</v>
      </c>
      <c r="L238" s="64">
        <f t="shared" si="306"/>
        <v>85</v>
      </c>
      <c r="M238" s="64">
        <f t="shared" si="306"/>
        <v>151</v>
      </c>
      <c r="N238" s="64">
        <f t="shared" si="306"/>
        <v>428</v>
      </c>
      <c r="O238" s="64">
        <f t="shared" si="306"/>
        <v>932</v>
      </c>
      <c r="P238" s="65">
        <f t="shared" si="307"/>
        <v>2003</v>
      </c>
      <c r="Q238" s="19"/>
      <c r="R238" s="64">
        <f t="shared" si="308"/>
        <v>1028</v>
      </c>
      <c r="S238" s="64">
        <f t="shared" si="308"/>
        <v>1112</v>
      </c>
      <c r="T238" s="64">
        <f t="shared" si="308"/>
        <v>1270</v>
      </c>
      <c r="U238" s="64">
        <f t="shared" si="308"/>
        <v>1234</v>
      </c>
      <c r="V238" s="64">
        <f t="shared" si="308"/>
        <v>1527</v>
      </c>
      <c r="W238" s="64">
        <f t="shared" si="308"/>
        <v>1645</v>
      </c>
      <c r="X238" s="64">
        <f t="shared" si="308"/>
        <v>1982</v>
      </c>
      <c r="Y238" s="64">
        <f t="shared" si="308"/>
        <v>1954</v>
      </c>
      <c r="Z238" s="64">
        <f t="shared" si="308"/>
        <v>1105</v>
      </c>
      <c r="AA238" s="64">
        <f t="shared" si="308"/>
        <v>1071</v>
      </c>
      <c r="AB238" s="64">
        <f t="shared" si="308"/>
        <v>1688</v>
      </c>
      <c r="AC238" s="64">
        <f t="shared" si="308"/>
        <v>2106</v>
      </c>
      <c r="AD238" s="65">
        <f t="shared" si="298"/>
        <v>17722</v>
      </c>
      <c r="AE238" s="19"/>
      <c r="AF238" s="64">
        <f t="shared" si="309"/>
        <v>1653</v>
      </c>
      <c r="AG238" s="64">
        <f t="shared" si="309"/>
        <v>1095</v>
      </c>
      <c r="AH238" s="64">
        <f t="shared" si="309"/>
        <v>1349</v>
      </c>
      <c r="AI238" s="64">
        <f t="shared" si="309"/>
        <v>1628</v>
      </c>
      <c r="AJ238" s="64">
        <f t="shared" si="309"/>
        <v>874</v>
      </c>
      <c r="AK238" s="66">
        <f t="shared" si="309"/>
        <v>2403</v>
      </c>
      <c r="AL238" s="66">
        <f t="shared" si="309"/>
        <v>2840</v>
      </c>
      <c r="AM238" s="66">
        <f t="shared" si="309"/>
        <v>2981</v>
      </c>
      <c r="AN238" s="66">
        <f t="shared" si="309"/>
        <v>3128</v>
      </c>
      <c r="AO238" s="66">
        <f t="shared" si="309"/>
        <v>3287</v>
      </c>
      <c r="AP238" s="66">
        <f t="shared" si="309"/>
        <v>3449</v>
      </c>
      <c r="AQ238" s="66">
        <f t="shared" si="309"/>
        <v>3622</v>
      </c>
      <c r="AR238" s="67">
        <f t="shared" si="300"/>
        <v>28309</v>
      </c>
      <c r="AS238" s="19"/>
      <c r="AT238" s="66">
        <f t="shared" si="310"/>
        <v>3802</v>
      </c>
      <c r="AU238" s="66">
        <f t="shared" si="310"/>
        <v>3992</v>
      </c>
      <c r="AV238" s="66">
        <f t="shared" si="310"/>
        <v>4190</v>
      </c>
      <c r="AW238" s="66">
        <f t="shared" si="310"/>
        <v>4399</v>
      </c>
      <c r="AX238" s="66">
        <f t="shared" si="310"/>
        <v>4619</v>
      </c>
      <c r="AY238" s="66">
        <f t="shared" si="310"/>
        <v>4853</v>
      </c>
      <c r="AZ238" s="66">
        <f t="shared" si="310"/>
        <v>5094</v>
      </c>
      <c r="BA238" s="66">
        <f t="shared" si="310"/>
        <v>5346</v>
      </c>
      <c r="BB238" s="66">
        <f t="shared" si="310"/>
        <v>5616</v>
      </c>
      <c r="BC238" s="66">
        <f t="shared" si="310"/>
        <v>5893</v>
      </c>
      <c r="BD238" s="66">
        <f t="shared" si="310"/>
        <v>6188</v>
      </c>
      <c r="BE238" s="66">
        <f t="shared" si="310"/>
        <v>6498</v>
      </c>
      <c r="BF238" s="67">
        <f t="shared" si="311"/>
        <v>60490</v>
      </c>
      <c r="BG238" s="19"/>
      <c r="BH238" s="66">
        <f t="shared" si="312"/>
        <v>6826</v>
      </c>
      <c r="BI238" s="66">
        <f t="shared" si="312"/>
        <v>7164</v>
      </c>
      <c r="BJ238" s="66">
        <f t="shared" si="312"/>
        <v>7520</v>
      </c>
      <c r="BK238" s="66">
        <f t="shared" si="312"/>
        <v>7898</v>
      </c>
      <c r="BL238" s="66">
        <f t="shared" si="312"/>
        <v>8294</v>
      </c>
      <c r="BM238" s="66">
        <f t="shared" si="312"/>
        <v>8708</v>
      </c>
      <c r="BN238" s="66">
        <f t="shared" si="312"/>
        <v>9144</v>
      </c>
      <c r="BO238" s="66">
        <f t="shared" si="312"/>
        <v>9601</v>
      </c>
      <c r="BP238" s="66">
        <f t="shared" si="312"/>
        <v>10084</v>
      </c>
      <c r="BQ238" s="66">
        <f t="shared" si="312"/>
        <v>10588</v>
      </c>
      <c r="BR238" s="66">
        <f t="shared" si="312"/>
        <v>11117</v>
      </c>
      <c r="BS238" s="66">
        <f t="shared" si="312"/>
        <v>11675</v>
      </c>
      <c r="BT238" s="67">
        <f t="shared" si="313"/>
        <v>108619</v>
      </c>
    </row>
    <row r="239" spans="2:72" s="68" customFormat="1" ht="12.75" hidden="1" outlineLevel="2" x14ac:dyDescent="0.2">
      <c r="B239" s="63" t="s">
        <v>14</v>
      </c>
      <c r="C239" s="16"/>
      <c r="D239" s="64">
        <f t="shared" si="306"/>
        <v>7</v>
      </c>
      <c r="E239" s="64">
        <f t="shared" si="306"/>
        <v>6</v>
      </c>
      <c r="F239" s="64">
        <f t="shared" si="306"/>
        <v>6</v>
      </c>
      <c r="G239" s="64">
        <f t="shared" si="306"/>
        <v>10</v>
      </c>
      <c r="H239" s="64">
        <f t="shared" si="306"/>
        <v>9</v>
      </c>
      <c r="I239" s="64">
        <f t="shared" si="306"/>
        <v>30</v>
      </c>
      <c r="J239" s="64">
        <f t="shared" si="306"/>
        <v>35</v>
      </c>
      <c r="K239" s="64">
        <f t="shared" si="306"/>
        <v>29</v>
      </c>
      <c r="L239" s="64">
        <f t="shared" si="306"/>
        <v>40</v>
      </c>
      <c r="M239" s="64">
        <f t="shared" si="306"/>
        <v>67</v>
      </c>
      <c r="N239" s="64">
        <f t="shared" si="306"/>
        <v>63</v>
      </c>
      <c r="O239" s="64">
        <f t="shared" si="306"/>
        <v>109</v>
      </c>
      <c r="P239" s="65">
        <f t="shared" si="307"/>
        <v>411</v>
      </c>
      <c r="Q239" s="19"/>
      <c r="R239" s="64">
        <f t="shared" si="308"/>
        <v>116</v>
      </c>
      <c r="S239" s="64">
        <f t="shared" si="308"/>
        <v>114</v>
      </c>
      <c r="T239" s="64">
        <f t="shared" si="308"/>
        <v>110</v>
      </c>
      <c r="U239" s="64">
        <f t="shared" si="308"/>
        <v>128</v>
      </c>
      <c r="V239" s="64">
        <f t="shared" si="308"/>
        <v>182</v>
      </c>
      <c r="W239" s="64">
        <f t="shared" si="308"/>
        <v>142</v>
      </c>
      <c r="X239" s="64">
        <f t="shared" si="308"/>
        <v>160</v>
      </c>
      <c r="Y239" s="64">
        <f t="shared" si="308"/>
        <v>174</v>
      </c>
      <c r="Z239" s="64">
        <f t="shared" si="308"/>
        <v>139</v>
      </c>
      <c r="AA239" s="64">
        <f t="shared" si="308"/>
        <v>167</v>
      </c>
      <c r="AB239" s="64">
        <f t="shared" si="308"/>
        <v>122</v>
      </c>
      <c r="AC239" s="64">
        <f t="shared" si="308"/>
        <v>163</v>
      </c>
      <c r="AD239" s="65">
        <f t="shared" si="298"/>
        <v>1717</v>
      </c>
      <c r="AE239" s="19"/>
      <c r="AF239" s="64">
        <f t="shared" si="309"/>
        <v>218</v>
      </c>
      <c r="AG239" s="64">
        <f t="shared" si="309"/>
        <v>193</v>
      </c>
      <c r="AH239" s="64">
        <f t="shared" si="309"/>
        <v>262</v>
      </c>
      <c r="AI239" s="64">
        <f t="shared" si="309"/>
        <v>66</v>
      </c>
      <c r="AJ239" s="64">
        <f t="shared" si="309"/>
        <v>28</v>
      </c>
      <c r="AK239" s="66">
        <f t="shared" si="309"/>
        <v>267</v>
      </c>
      <c r="AL239" s="66">
        <f t="shared" si="309"/>
        <v>290</v>
      </c>
      <c r="AM239" s="66">
        <f t="shared" si="309"/>
        <v>296</v>
      </c>
      <c r="AN239" s="66">
        <f t="shared" si="309"/>
        <v>303</v>
      </c>
      <c r="AO239" s="66">
        <f t="shared" si="309"/>
        <v>313</v>
      </c>
      <c r="AP239" s="66">
        <f t="shared" si="309"/>
        <v>321</v>
      </c>
      <c r="AQ239" s="66">
        <f t="shared" si="309"/>
        <v>334</v>
      </c>
      <c r="AR239" s="67">
        <f t="shared" si="300"/>
        <v>2891</v>
      </c>
      <c r="AS239" s="19"/>
      <c r="AT239" s="66">
        <f t="shared" si="310"/>
        <v>357</v>
      </c>
      <c r="AU239" s="66">
        <f t="shared" si="310"/>
        <v>383</v>
      </c>
      <c r="AV239" s="66">
        <f t="shared" si="310"/>
        <v>412</v>
      </c>
      <c r="AW239" s="66">
        <f t="shared" si="310"/>
        <v>438</v>
      </c>
      <c r="AX239" s="66">
        <f t="shared" si="310"/>
        <v>469</v>
      </c>
      <c r="AY239" s="66">
        <f t="shared" si="310"/>
        <v>504</v>
      </c>
      <c r="AZ239" s="66">
        <f t="shared" si="310"/>
        <v>547</v>
      </c>
      <c r="BA239" s="66">
        <f t="shared" si="310"/>
        <v>599</v>
      </c>
      <c r="BB239" s="66">
        <f t="shared" si="310"/>
        <v>662</v>
      </c>
      <c r="BC239" s="66">
        <f t="shared" si="310"/>
        <v>738</v>
      </c>
      <c r="BD239" s="66">
        <f t="shared" si="310"/>
        <v>827</v>
      </c>
      <c r="BE239" s="66">
        <f t="shared" si="310"/>
        <v>935</v>
      </c>
      <c r="BF239" s="67">
        <f t="shared" si="311"/>
        <v>6871</v>
      </c>
      <c r="BG239" s="19"/>
      <c r="BH239" s="66">
        <f t="shared" si="312"/>
        <v>1065</v>
      </c>
      <c r="BI239" s="66">
        <f t="shared" si="312"/>
        <v>1221</v>
      </c>
      <c r="BJ239" s="66">
        <f t="shared" si="312"/>
        <v>1408</v>
      </c>
      <c r="BK239" s="66">
        <f t="shared" si="312"/>
        <v>1632</v>
      </c>
      <c r="BL239" s="66">
        <f t="shared" si="312"/>
        <v>1903</v>
      </c>
      <c r="BM239" s="66">
        <f t="shared" si="312"/>
        <v>2226</v>
      </c>
      <c r="BN239" s="66">
        <f t="shared" si="312"/>
        <v>2614</v>
      </c>
      <c r="BO239" s="66">
        <f t="shared" si="312"/>
        <v>3079</v>
      </c>
      <c r="BP239" s="66">
        <f t="shared" si="312"/>
        <v>3637</v>
      </c>
      <c r="BQ239" s="66">
        <f t="shared" si="312"/>
        <v>4308</v>
      </c>
      <c r="BR239" s="66">
        <f t="shared" si="312"/>
        <v>5113</v>
      </c>
      <c r="BS239" s="66">
        <f t="shared" si="312"/>
        <v>6077</v>
      </c>
      <c r="BT239" s="67">
        <f t="shared" si="313"/>
        <v>34283</v>
      </c>
    </row>
    <row r="240" spans="2:72" s="51" customFormat="1" collapsed="1" x14ac:dyDescent="0.25">
      <c r="B240" s="58" t="s">
        <v>37</v>
      </c>
      <c r="C240"/>
      <c r="D240" s="59">
        <f t="shared" si="306"/>
        <v>2723</v>
      </c>
      <c r="E240" s="59">
        <f t="shared" si="306"/>
        <v>2330</v>
      </c>
      <c r="F240" s="59">
        <f t="shared" si="306"/>
        <v>2759</v>
      </c>
      <c r="G240" s="59">
        <f t="shared" si="306"/>
        <v>2695</v>
      </c>
      <c r="H240" s="59">
        <f t="shared" si="306"/>
        <v>3961</v>
      </c>
      <c r="I240" s="59">
        <f t="shared" si="306"/>
        <v>4331</v>
      </c>
      <c r="J240" s="59">
        <f t="shared" si="306"/>
        <v>4991</v>
      </c>
      <c r="K240" s="59">
        <f t="shared" si="306"/>
        <v>4666</v>
      </c>
      <c r="L240" s="59">
        <f t="shared" si="306"/>
        <v>5439</v>
      </c>
      <c r="M240" s="59">
        <f t="shared" si="306"/>
        <v>6539</v>
      </c>
      <c r="N240" s="59">
        <f t="shared" si="306"/>
        <v>8127</v>
      </c>
      <c r="O240" s="59">
        <f t="shared" si="306"/>
        <v>9265</v>
      </c>
      <c r="P240" s="60">
        <f t="shared" si="307"/>
        <v>57826</v>
      </c>
      <c r="Q240" s="13"/>
      <c r="R240" s="59">
        <f>[10]Txn_Vol_Proj!R133</f>
        <v>9257</v>
      </c>
      <c r="S240" s="59">
        <f>[10]Txn_Vol_Proj!S133</f>
        <v>8646</v>
      </c>
      <c r="T240" s="59">
        <f>[10]Txn_Vol_Proj!T133</f>
        <v>12018</v>
      </c>
      <c r="U240" s="59">
        <f>[10]Txn_Vol_Proj!U133</f>
        <v>10094</v>
      </c>
      <c r="V240" s="59">
        <f>[10]Txn_Vol_Proj!V133</f>
        <v>8366</v>
      </c>
      <c r="W240" s="59">
        <f>[10]Txn_Vol_Proj!W133</f>
        <v>9722</v>
      </c>
      <c r="X240" s="59">
        <f>[10]Txn_Vol_Proj!X133</f>
        <v>11193</v>
      </c>
      <c r="Y240" s="59">
        <f>[10]Txn_Vol_Proj!Y133</f>
        <v>12220</v>
      </c>
      <c r="Z240" s="59">
        <f>[10]Txn_Vol_Proj!Z133</f>
        <v>11610</v>
      </c>
      <c r="AA240" s="59">
        <f>[10]Txn_Vol_Proj!AA133</f>
        <v>11409</v>
      </c>
      <c r="AB240" s="59">
        <f>[10]Txn_Vol_Proj!AB133</f>
        <v>9430</v>
      </c>
      <c r="AC240" s="59">
        <f>[10]Txn_Vol_Proj!AC133</f>
        <v>11400</v>
      </c>
      <c r="AD240" s="60">
        <f t="shared" si="298"/>
        <v>125365</v>
      </c>
      <c r="AE240" s="13"/>
      <c r="AF240" s="59">
        <f>[10]Txn_Vol_Proj!AF133</f>
        <v>10025</v>
      </c>
      <c r="AG240" s="59">
        <f>[10]Txn_Vol_Proj!AG133</f>
        <v>11022</v>
      </c>
      <c r="AH240" s="59">
        <f t="shared" si="309"/>
        <v>7133</v>
      </c>
      <c r="AI240" s="59">
        <f t="shared" si="309"/>
        <v>6306</v>
      </c>
      <c r="AJ240" s="59">
        <f t="shared" si="309"/>
        <v>3785</v>
      </c>
      <c r="AK240" s="61">
        <f t="shared" si="309"/>
        <v>9946</v>
      </c>
      <c r="AL240" s="61">
        <f t="shared" si="309"/>
        <v>10668</v>
      </c>
      <c r="AM240" s="61">
        <f t="shared" si="309"/>
        <v>10734</v>
      </c>
      <c r="AN240" s="61">
        <f t="shared" si="309"/>
        <v>10805</v>
      </c>
      <c r="AO240" s="61">
        <f t="shared" si="309"/>
        <v>10883</v>
      </c>
      <c r="AP240" s="61">
        <f t="shared" si="309"/>
        <v>10968</v>
      </c>
      <c r="AQ240" s="61">
        <f t="shared" si="309"/>
        <v>11057</v>
      </c>
      <c r="AR240" s="62">
        <f t="shared" si="300"/>
        <v>113332</v>
      </c>
      <c r="AS240" s="13"/>
      <c r="AT240" s="61">
        <f t="shared" si="310"/>
        <v>11292</v>
      </c>
      <c r="AU240" s="61">
        <f t="shared" si="310"/>
        <v>11536</v>
      </c>
      <c r="AV240" s="61">
        <f t="shared" si="310"/>
        <v>11658</v>
      </c>
      <c r="AW240" s="61">
        <f t="shared" si="310"/>
        <v>11797</v>
      </c>
      <c r="AX240" s="61">
        <f t="shared" si="310"/>
        <v>11950</v>
      </c>
      <c r="AY240" s="61">
        <f t="shared" si="310"/>
        <v>12121</v>
      </c>
      <c r="AZ240" s="61">
        <f t="shared" si="310"/>
        <v>12314</v>
      </c>
      <c r="BA240" s="61">
        <f t="shared" si="310"/>
        <v>12530</v>
      </c>
      <c r="BB240" s="61">
        <f t="shared" si="310"/>
        <v>12773</v>
      </c>
      <c r="BC240" s="61">
        <f t="shared" si="310"/>
        <v>13048</v>
      </c>
      <c r="BD240" s="61">
        <f t="shared" si="310"/>
        <v>13358</v>
      </c>
      <c r="BE240" s="61">
        <f t="shared" si="310"/>
        <v>13712</v>
      </c>
      <c r="BF240" s="62">
        <f t="shared" si="311"/>
        <v>148089</v>
      </c>
      <c r="BG240" s="13"/>
      <c r="BH240" s="61">
        <f t="shared" si="312"/>
        <v>14111</v>
      </c>
      <c r="BI240" s="61">
        <f t="shared" si="312"/>
        <v>14568</v>
      </c>
      <c r="BJ240" s="61">
        <f t="shared" si="312"/>
        <v>15089</v>
      </c>
      <c r="BK240" s="61">
        <f t="shared" si="312"/>
        <v>15679</v>
      </c>
      <c r="BL240" s="61">
        <f t="shared" si="312"/>
        <v>16356</v>
      </c>
      <c r="BM240" s="61">
        <f t="shared" si="312"/>
        <v>17130</v>
      </c>
      <c r="BN240" s="61">
        <f t="shared" si="312"/>
        <v>18013</v>
      </c>
      <c r="BO240" s="61">
        <f t="shared" si="312"/>
        <v>19023</v>
      </c>
      <c r="BP240" s="61">
        <f t="shared" si="312"/>
        <v>20183</v>
      </c>
      <c r="BQ240" s="61">
        <f t="shared" si="312"/>
        <v>21510</v>
      </c>
      <c r="BR240" s="61">
        <f t="shared" si="312"/>
        <v>23031</v>
      </c>
      <c r="BS240" s="61">
        <f t="shared" si="312"/>
        <v>24776</v>
      </c>
      <c r="BT240" s="62">
        <f t="shared" si="313"/>
        <v>219469</v>
      </c>
    </row>
    <row r="241" spans="2:72" s="51" customFormat="1" x14ac:dyDescent="0.25">
      <c r="B241" s="50"/>
      <c r="C241"/>
      <c r="P241" s="69"/>
      <c r="Q241" s="13"/>
      <c r="AD241" s="69"/>
      <c r="AE241" s="13"/>
      <c r="AR241" s="70"/>
      <c r="AS241" s="13"/>
      <c r="BF241" s="70"/>
      <c r="BG241" s="13"/>
      <c r="BT241" s="70"/>
    </row>
    <row r="242" spans="2:72" s="51" customFormat="1" hidden="1" outlineLevel="1" x14ac:dyDescent="0.25">
      <c r="B242" s="53" t="s">
        <v>61</v>
      </c>
      <c r="C242"/>
      <c r="D242" s="54">
        <f t="shared" ref="D242:P242" si="314">SUBTOTAL(9,D243:D250)</f>
        <v>4464</v>
      </c>
      <c r="E242" s="54">
        <f t="shared" si="314"/>
        <v>4110</v>
      </c>
      <c r="F242" s="54">
        <f t="shared" si="314"/>
        <v>4147</v>
      </c>
      <c r="G242" s="54">
        <f t="shared" si="314"/>
        <v>3995</v>
      </c>
      <c r="H242" s="54">
        <f t="shared" si="314"/>
        <v>5446</v>
      </c>
      <c r="I242" s="54">
        <f t="shared" si="314"/>
        <v>6022</v>
      </c>
      <c r="J242" s="54">
        <f t="shared" si="314"/>
        <v>6613</v>
      </c>
      <c r="K242" s="54">
        <f t="shared" si="314"/>
        <v>7327</v>
      </c>
      <c r="L242" s="54">
        <f t="shared" si="314"/>
        <v>9778</v>
      </c>
      <c r="M242" s="54">
        <f t="shared" si="314"/>
        <v>12600</v>
      </c>
      <c r="N242" s="54">
        <f t="shared" si="314"/>
        <v>18833</v>
      </c>
      <c r="O242" s="54">
        <f t="shared" si="314"/>
        <v>18523</v>
      </c>
      <c r="P242" s="55">
        <f t="shared" si="314"/>
        <v>101858</v>
      </c>
      <c r="Q242" s="13"/>
      <c r="R242" s="54">
        <f t="shared" ref="R242:AD242" si="315">SUBTOTAL(9,R243:R250)</f>
        <v>15522</v>
      </c>
      <c r="S242" s="54">
        <f t="shared" si="315"/>
        <v>15763</v>
      </c>
      <c r="T242" s="54">
        <f t="shared" si="315"/>
        <v>22397</v>
      </c>
      <c r="U242" s="54">
        <f t="shared" si="315"/>
        <v>17982</v>
      </c>
      <c r="V242" s="54">
        <f t="shared" si="315"/>
        <v>16871</v>
      </c>
      <c r="W242" s="54">
        <f t="shared" si="315"/>
        <v>18958</v>
      </c>
      <c r="X242" s="54">
        <f t="shared" si="315"/>
        <v>22258</v>
      </c>
      <c r="Y242" s="54">
        <f t="shared" si="315"/>
        <v>26080</v>
      </c>
      <c r="Z242" s="54">
        <f t="shared" si="315"/>
        <v>27556</v>
      </c>
      <c r="AA242" s="54">
        <f t="shared" si="315"/>
        <v>31713</v>
      </c>
      <c r="AB242" s="54">
        <f t="shared" si="315"/>
        <v>31658</v>
      </c>
      <c r="AC242" s="54">
        <f t="shared" si="315"/>
        <v>38063</v>
      </c>
      <c r="AD242" s="55">
        <f t="shared" si="315"/>
        <v>284821</v>
      </c>
      <c r="AE242" s="13"/>
      <c r="AF242" s="54">
        <f>SUBTOTAL(9,AF243:AF250)</f>
        <v>38910</v>
      </c>
      <c r="AG242" s="54">
        <f t="shared" ref="AG242:AR242" si="316">SUBTOTAL(9,AG243:AG250)</f>
        <v>25078</v>
      </c>
      <c r="AH242" s="54" t="e">
        <f t="shared" si="316"/>
        <v>#N/A</v>
      </c>
      <c r="AI242" s="54">
        <f t="shared" si="316"/>
        <v>31340</v>
      </c>
      <c r="AJ242" s="54">
        <f t="shared" si="316"/>
        <v>21702</v>
      </c>
      <c r="AK242" s="56">
        <f t="shared" si="316"/>
        <v>33205</v>
      </c>
      <c r="AL242" s="56">
        <f t="shared" si="316"/>
        <v>36518</v>
      </c>
      <c r="AM242" s="56">
        <f t="shared" si="316"/>
        <v>37880</v>
      </c>
      <c r="AN242" s="56">
        <f t="shared" si="316"/>
        <v>39383</v>
      </c>
      <c r="AO242" s="56">
        <f t="shared" si="316"/>
        <v>40996</v>
      </c>
      <c r="AP242" s="56">
        <f t="shared" si="316"/>
        <v>42752</v>
      </c>
      <c r="AQ242" s="56">
        <f t="shared" si="316"/>
        <v>44687</v>
      </c>
      <c r="AR242" s="57" t="e">
        <f t="shared" si="316"/>
        <v>#N/A</v>
      </c>
      <c r="AS242" s="13"/>
      <c r="AT242" s="56">
        <f>SUBTOTAL(9,AT243:AT250)</f>
        <v>47851</v>
      </c>
      <c r="AU242" s="56">
        <f t="shared" ref="AU242:BF242" si="317">SUBTOTAL(9,AU243:AU250)</f>
        <v>51399</v>
      </c>
      <c r="AV242" s="56">
        <f t="shared" si="317"/>
        <v>55235</v>
      </c>
      <c r="AW242" s="56">
        <f t="shared" si="317"/>
        <v>58426</v>
      </c>
      <c r="AX242" s="56">
        <f t="shared" si="317"/>
        <v>61948</v>
      </c>
      <c r="AY242" s="56">
        <f t="shared" si="317"/>
        <v>65874</v>
      </c>
      <c r="AZ242" s="56">
        <f t="shared" si="317"/>
        <v>70305</v>
      </c>
      <c r="BA242" s="56">
        <f t="shared" si="317"/>
        <v>75349</v>
      </c>
      <c r="BB242" s="56">
        <f t="shared" si="317"/>
        <v>81121</v>
      </c>
      <c r="BC242" s="56">
        <f t="shared" si="317"/>
        <v>87699</v>
      </c>
      <c r="BD242" s="56">
        <f t="shared" si="317"/>
        <v>95276</v>
      </c>
      <c r="BE242" s="56">
        <f t="shared" si="317"/>
        <v>104060</v>
      </c>
      <c r="BF242" s="57">
        <f t="shared" si="317"/>
        <v>854543</v>
      </c>
      <c r="BG242" s="13"/>
      <c r="BH242" s="56">
        <f>SUBTOTAL(9,BH243:BH250)</f>
        <v>114207</v>
      </c>
      <c r="BI242" s="56">
        <f t="shared" ref="BI242:BT242" si="318">SUBTOTAL(9,BI243:BI250)</f>
        <v>126005</v>
      </c>
      <c r="BJ242" s="56">
        <f t="shared" si="318"/>
        <v>139811</v>
      </c>
      <c r="BK242" s="56">
        <f t="shared" si="318"/>
        <v>156018</v>
      </c>
      <c r="BL242" s="56">
        <f t="shared" si="318"/>
        <v>175103</v>
      </c>
      <c r="BM242" s="56">
        <f t="shared" si="318"/>
        <v>197629</v>
      </c>
      <c r="BN242" s="56">
        <f t="shared" si="318"/>
        <v>216999</v>
      </c>
      <c r="BO242" s="56">
        <f t="shared" si="318"/>
        <v>225382</v>
      </c>
      <c r="BP242" s="56">
        <f t="shared" si="318"/>
        <v>234272</v>
      </c>
      <c r="BQ242" s="56">
        <f t="shared" si="318"/>
        <v>243723</v>
      </c>
      <c r="BR242" s="56">
        <f t="shared" si="318"/>
        <v>253750</v>
      </c>
      <c r="BS242" s="56">
        <f t="shared" si="318"/>
        <v>264372</v>
      </c>
      <c r="BT242" s="57">
        <f t="shared" si="318"/>
        <v>2347271</v>
      </c>
    </row>
    <row r="243" spans="2:72" s="51" customFormat="1" hidden="1" outlineLevel="1" x14ac:dyDescent="0.25">
      <c r="B243" s="58" t="s">
        <v>35</v>
      </c>
      <c r="C243"/>
      <c r="D243" s="59">
        <f>SUM(CS_RevData!D$15,CS_RevData!D$31,CS_RevData!D$47)</f>
        <v>81</v>
      </c>
      <c r="E243" s="59">
        <f>SUM(CS_RevData!E$15,CS_RevData!E$31,CS_RevData!E$47)</f>
        <v>54</v>
      </c>
      <c r="F243" s="59">
        <f>SUM(CS_RevData!F$15,CS_RevData!F$31,CS_RevData!F$47)</f>
        <v>56</v>
      </c>
      <c r="G243" s="59">
        <f>SUM(CS_RevData!G$15,CS_RevData!G$31,CS_RevData!G$47)</f>
        <v>80</v>
      </c>
      <c r="H243" s="59">
        <f>SUM(CS_RevData!H$15,CS_RevData!H$31,CS_RevData!H$47)</f>
        <v>263</v>
      </c>
      <c r="I243" s="59">
        <f>SUM(CS_RevData!I$15,CS_RevData!I$31,CS_RevData!I$47)</f>
        <v>559</v>
      </c>
      <c r="J243" s="59">
        <f>SUM(CS_RevData!J$15,CS_RevData!J$31,CS_RevData!J$47)</f>
        <v>370</v>
      </c>
      <c r="K243" s="59">
        <f>SUM(CS_RevData!K$15,CS_RevData!K$31,CS_RevData!K$47)</f>
        <v>491</v>
      </c>
      <c r="L243" s="59">
        <f>SUM(CS_RevData!L$15,CS_RevData!L$31,CS_RevData!L$47)</f>
        <v>1211</v>
      </c>
      <c r="M243" s="59">
        <f>SUM(CS_RevData!M$15,CS_RevData!M$31,CS_RevData!M$47)</f>
        <v>1611</v>
      </c>
      <c r="N243" s="59">
        <f>SUM(CS_RevData!N$15,CS_RevData!N$31,CS_RevData!N$47)</f>
        <v>2310</v>
      </c>
      <c r="O243" s="59">
        <f>SUM(CS_RevData!O$15,CS_RevData!O$31,CS_RevData!O$47)</f>
        <v>3212</v>
      </c>
      <c r="P243" s="60">
        <f t="shared" ref="P243:P250" si="319">SUM(D243:O243)</f>
        <v>10298</v>
      </c>
      <c r="Q243" s="13"/>
      <c r="R243" s="59">
        <f>SUM(CS_RevData!P$15,CS_RevData!P$31,CS_RevData!P$47)</f>
        <v>2843</v>
      </c>
      <c r="S243" s="59">
        <f>SUM(CS_RevData!Q$15,CS_RevData!Q$31,CS_RevData!Q$47)</f>
        <v>3713</v>
      </c>
      <c r="T243" s="59">
        <f>SUM(CS_RevData!R$15,CS_RevData!R$31,CS_RevData!R$47)</f>
        <v>6840</v>
      </c>
      <c r="U243" s="59">
        <f>SUM(CS_RevData!S$15,CS_RevData!S$31,CS_RevData!S$47)</f>
        <v>4383</v>
      </c>
      <c r="V243" s="59">
        <f>SUM(CS_RevData!T$15,CS_RevData!T$31,CS_RevData!T$47)</f>
        <v>4606</v>
      </c>
      <c r="W243" s="59">
        <f>SUM(CS_RevData!U$15,CS_RevData!U$31,CS_RevData!U$47)</f>
        <v>5000</v>
      </c>
      <c r="X243" s="59">
        <f>SUM(CS_RevData!V$15,CS_RevData!V$31,CS_RevData!V$47)</f>
        <v>6172</v>
      </c>
      <c r="Y243" s="59">
        <f>SUM(CS_RevData!W$15,CS_RevData!W$31,CS_RevData!W$47)</f>
        <v>8224</v>
      </c>
      <c r="Z243" s="59">
        <f>SUM(CS_RevData!X$15,CS_RevData!X$31,CS_RevData!X$47)</f>
        <v>9900</v>
      </c>
      <c r="AA243" s="59">
        <f>SUM(CS_RevData!Y$15,CS_RevData!Y$31,CS_RevData!Y$47)</f>
        <v>14142</v>
      </c>
      <c r="AB243" s="59">
        <f>SUM(CS_RevData!Z$15,CS_RevData!Z$31,CS_RevData!Z$47)</f>
        <v>17146</v>
      </c>
      <c r="AC243" s="59">
        <f>SUM(CS_RevData!AA$15,CS_RevData!AA$31,CS_RevData!AA$47)</f>
        <v>20392</v>
      </c>
      <c r="AD243" s="60">
        <f t="shared" ref="AD243:AD250" si="320">SUM(R243:AC243)</f>
        <v>103361</v>
      </c>
      <c r="AE243" s="13"/>
      <c r="AF243" s="59">
        <f>SUM(CS_RevData!AF$15,CS_RevData!AF$31,CS_RevData!AF$47)</f>
        <v>22816</v>
      </c>
      <c r="AG243" s="59">
        <f>SUM(CS_RevData!AG$15,CS_RevData!AG$31,CS_RevData!AG$47)</f>
        <v>10628</v>
      </c>
      <c r="AH243" s="59" t="e">
        <f>SUM(CS_RevData!AH$15,CS_RevData!AH$31,CS_RevData!AH$47)</f>
        <v>#N/A</v>
      </c>
      <c r="AI243" s="59">
        <f>SUM(CS_RevData!AI$15,CS_RevData!AI$31,CS_RevData!AI$47)</f>
        <v>14174</v>
      </c>
      <c r="AJ243" s="59">
        <f>SUM(CS_RevData!AJ$15,CS_RevData!AJ$31,CS_RevData!AJ$47)</f>
        <v>12142</v>
      </c>
      <c r="AK243" s="61">
        <f>SUM(CS_RevData!AK$15,CS_RevData!AK$31,CS_RevData!AK$47)</f>
        <v>12005</v>
      </c>
      <c r="AL243" s="61">
        <f>SUM(CS_RevData!AL$15,CS_RevData!AL$31,CS_RevData!AL$47)</f>
        <v>13044</v>
      </c>
      <c r="AM243" s="61">
        <f>SUM(CS_RevData!AM$15,CS_RevData!AM$31,CS_RevData!AM$47)</f>
        <v>13880</v>
      </c>
      <c r="AN243" s="61">
        <f>SUM(CS_RevData!AN$15,CS_RevData!AN$31,CS_RevData!AN$47)</f>
        <v>14791</v>
      </c>
      <c r="AO243" s="61">
        <f>SUM(CS_RevData!AO$15,CS_RevData!AO$31,CS_RevData!AO$47)</f>
        <v>15742</v>
      </c>
      <c r="AP243" s="61">
        <f>SUM(CS_RevData!AP$15,CS_RevData!AP$31,CS_RevData!AP$47)</f>
        <v>16770</v>
      </c>
      <c r="AQ243" s="61">
        <f>SUM(CS_RevData!AQ$15,CS_RevData!AQ$31,CS_RevData!AQ$47)</f>
        <v>17871</v>
      </c>
      <c r="AR243" s="62" t="e">
        <f t="shared" ref="AR243:AR250" si="321">SUM(AF243:AQ243)</f>
        <v>#N/A</v>
      </c>
      <c r="AS243" s="13"/>
      <c r="AT243" s="61">
        <f>SUM(CS_RevData!AR$15,CS_RevData!AR$31,CS_RevData!AR$47)</f>
        <v>19454</v>
      </c>
      <c r="AU243" s="61">
        <f>SUM(CS_RevData!AS$15,CS_RevData!AS$31,CS_RevData!AS$47)</f>
        <v>21234</v>
      </c>
      <c r="AV243" s="61">
        <f>SUM(CS_RevData!AT$15,CS_RevData!AT$31,CS_RevData!AT$47)</f>
        <v>23204</v>
      </c>
      <c r="AW243" s="61">
        <f>SUM(CS_RevData!AU$15,CS_RevData!AU$31,CS_RevData!AU$47)</f>
        <v>24836</v>
      </c>
      <c r="AX243" s="61">
        <f>SUM(CS_RevData!AV$15,CS_RevData!AV$31,CS_RevData!AV$47)</f>
        <v>26567</v>
      </c>
      <c r="AY243" s="61">
        <f>SUM(CS_RevData!AW$15,CS_RevData!AW$31,CS_RevData!AW$47)</f>
        <v>28402</v>
      </c>
      <c r="AZ243" s="61">
        <f>SUM(CS_RevData!AX$15,CS_RevData!AX$31,CS_RevData!AX$47)</f>
        <v>30372</v>
      </c>
      <c r="BA243" s="61">
        <f>SUM(CS_RevData!AY$15,CS_RevData!AY$31,CS_RevData!AY$47)</f>
        <v>32512</v>
      </c>
      <c r="BB243" s="61">
        <f>SUM(CS_RevData!AZ$15,CS_RevData!AZ$31,CS_RevData!AZ$47)</f>
        <v>34827</v>
      </c>
      <c r="BC243" s="61">
        <f>SUM(CS_RevData!BA$15,CS_RevData!BA$31,CS_RevData!BA$47)</f>
        <v>37306</v>
      </c>
      <c r="BD243" s="61">
        <f>SUM(CS_RevData!BB$15,CS_RevData!BB$31,CS_RevData!BB$47)</f>
        <v>39986</v>
      </c>
      <c r="BE243" s="61">
        <f>SUM(CS_RevData!BC$15,CS_RevData!BC$31,CS_RevData!BC$47)</f>
        <v>42895</v>
      </c>
      <c r="BF243" s="62">
        <f t="shared" ref="BF243:BF250" si="322">SUM(AT243:BE243)</f>
        <v>361595</v>
      </c>
      <c r="BG243" s="13"/>
      <c r="BH243" s="61">
        <f>SUM(CS_RevData!BD$15,CS_RevData!BD$31,CS_RevData!BD$47)</f>
        <v>46000</v>
      </c>
      <c r="BI243" s="61">
        <f>SUM(CS_RevData!BE$15,CS_RevData!BE$31,CS_RevData!BE$47)</f>
        <v>49349</v>
      </c>
      <c r="BJ243" s="61">
        <f>SUM(CS_RevData!BF$15,CS_RevData!BF$31,CS_RevData!BF$47)</f>
        <v>52958</v>
      </c>
      <c r="BK243" s="61">
        <f>SUM(CS_RevData!BG$15,CS_RevData!BG$31,CS_RevData!BG$47)</f>
        <v>56868</v>
      </c>
      <c r="BL243" s="61">
        <f>SUM(CS_RevData!BH$15,CS_RevData!BH$31,CS_RevData!BH$47)</f>
        <v>61082</v>
      </c>
      <c r="BM243" s="61">
        <f>SUM(CS_RevData!BI$15,CS_RevData!BI$31,CS_RevData!BI$47)</f>
        <v>65620</v>
      </c>
      <c r="BN243" s="61">
        <f>SUM(CS_RevData!BJ$15,CS_RevData!BJ$31,CS_RevData!BJ$47)</f>
        <v>70519</v>
      </c>
      <c r="BO243" s="61">
        <f>SUM(CS_RevData!BK$15,CS_RevData!BK$31,CS_RevData!BK$47)</f>
        <v>75783</v>
      </c>
      <c r="BP243" s="61">
        <f>SUM(CS_RevData!BL$15,CS_RevData!BL$31,CS_RevData!BL$47)</f>
        <v>81466</v>
      </c>
      <c r="BQ243" s="61">
        <f>SUM(CS_RevData!BM$15,CS_RevData!BM$31,CS_RevData!BM$47)</f>
        <v>87610</v>
      </c>
      <c r="BR243" s="61">
        <f>SUM(CS_RevData!BN$15,CS_RevData!BN$31,CS_RevData!BN$47)</f>
        <v>94243</v>
      </c>
      <c r="BS243" s="61">
        <f>SUM(CS_RevData!BO$15,CS_RevData!BO$31,CS_RevData!BO$47)</f>
        <v>101376</v>
      </c>
      <c r="BT243" s="62">
        <f t="shared" ref="BT243:BT250" si="323">SUM(BH243:BS243)</f>
        <v>842874</v>
      </c>
    </row>
    <row r="244" spans="2:72" s="51" customFormat="1" hidden="1" outlineLevel="1" x14ac:dyDescent="0.25">
      <c r="B244" s="58" t="s">
        <v>36</v>
      </c>
      <c r="C244"/>
      <c r="D244" s="59">
        <f>CS_RevData!D$63</f>
        <v>830</v>
      </c>
      <c r="E244" s="59">
        <f>CS_RevData!E$63</f>
        <v>863</v>
      </c>
      <c r="F244" s="59">
        <f>CS_RevData!F$63</f>
        <v>666</v>
      </c>
      <c r="G244" s="59">
        <f>CS_RevData!G$63</f>
        <v>610</v>
      </c>
      <c r="H244" s="59">
        <f>CS_RevData!H$63</f>
        <v>611</v>
      </c>
      <c r="I244" s="59">
        <f>CS_RevData!I$63</f>
        <v>566</v>
      </c>
      <c r="J244" s="59">
        <f>CS_RevData!J$63</f>
        <v>626</v>
      </c>
      <c r="K244" s="59">
        <f>CS_RevData!K$63</f>
        <v>1085</v>
      </c>
      <c r="L244" s="59">
        <f>CS_RevData!L$63</f>
        <v>1564</v>
      </c>
      <c r="M244" s="59">
        <f>CS_RevData!M$63</f>
        <v>2225</v>
      </c>
      <c r="N244" s="59">
        <f>CS_RevData!N$63</f>
        <v>4198</v>
      </c>
      <c r="O244" s="59">
        <f>CS_RevData!O$63</f>
        <v>3023</v>
      </c>
      <c r="P244" s="60">
        <f t="shared" si="319"/>
        <v>16867</v>
      </c>
      <c r="Q244" s="13"/>
      <c r="R244" s="59">
        <f>CS_RevData!P$63</f>
        <v>1711</v>
      </c>
      <c r="S244" s="59">
        <f>CS_RevData!Q$63</f>
        <v>1702</v>
      </c>
      <c r="T244" s="59">
        <f>CS_RevData!R$63</f>
        <v>2025</v>
      </c>
      <c r="U244" s="59">
        <f>CS_RevData!S$63</f>
        <v>1885</v>
      </c>
      <c r="V244" s="59">
        <f>CS_RevData!T$63</f>
        <v>1973</v>
      </c>
      <c r="W244" s="59">
        <f>CS_RevData!U$63</f>
        <v>2327</v>
      </c>
      <c r="X244" s="59">
        <f>CS_RevData!V$63</f>
        <v>2502</v>
      </c>
      <c r="Y244" s="59">
        <f>CS_RevData!W$63</f>
        <v>2862</v>
      </c>
      <c r="Z244" s="59">
        <f>CS_RevData!X$63</f>
        <v>3134</v>
      </c>
      <c r="AA244" s="59">
        <f>CS_RevData!Y$63</f>
        <v>3171</v>
      </c>
      <c r="AB244" s="59">
        <f>CS_RevData!Z$63</f>
        <v>2634</v>
      </c>
      <c r="AC244" s="59">
        <f>CS_RevData!AA$63</f>
        <v>3614</v>
      </c>
      <c r="AD244" s="60">
        <f t="shared" si="320"/>
        <v>29540</v>
      </c>
      <c r="AE244" s="13"/>
      <c r="AF244" s="59">
        <f>CS_RevData!AF$63</f>
        <v>3984</v>
      </c>
      <c r="AG244" s="59">
        <f>CS_RevData!AG$63</f>
        <v>3858</v>
      </c>
      <c r="AH244" s="59">
        <f>CS_RevData!AH$63</f>
        <v>6346</v>
      </c>
      <c r="AI244" s="59">
        <f>CS_RevData!AI$63</f>
        <v>5505</v>
      </c>
      <c r="AJ244" s="59">
        <f>CS_RevData!AJ$63</f>
        <v>2937</v>
      </c>
      <c r="AK244" s="61">
        <f>CS_RevData!AK$63</f>
        <v>5721</v>
      </c>
      <c r="AL244" s="61">
        <f>CS_RevData!AL$63</f>
        <v>6517</v>
      </c>
      <c r="AM244" s="61">
        <f>CS_RevData!AM$63</f>
        <v>6764</v>
      </c>
      <c r="AN244" s="61">
        <f>CS_RevData!AN$63</f>
        <v>7044</v>
      </c>
      <c r="AO244" s="61">
        <f>CS_RevData!AO$63</f>
        <v>7359</v>
      </c>
      <c r="AP244" s="61">
        <f>CS_RevData!AP$63</f>
        <v>7707</v>
      </c>
      <c r="AQ244" s="61">
        <f>CS_RevData!AQ$63</f>
        <v>8108</v>
      </c>
      <c r="AR244" s="62">
        <f t="shared" si="321"/>
        <v>71850</v>
      </c>
      <c r="AS244" s="13"/>
      <c r="AT244" s="61">
        <f>CS_RevData!AR$63</f>
        <v>8816</v>
      </c>
      <c r="AU244" s="61">
        <f>CS_RevData!AS$63</f>
        <v>9617</v>
      </c>
      <c r="AV244" s="61">
        <f>CS_RevData!AT$63</f>
        <v>10534</v>
      </c>
      <c r="AW244" s="61">
        <f>CS_RevData!AU$63</f>
        <v>11297</v>
      </c>
      <c r="AX244" s="61">
        <f>CS_RevData!AV$63</f>
        <v>12176</v>
      </c>
      <c r="AY244" s="61">
        <f>CS_RevData!AW$63</f>
        <v>13205</v>
      </c>
      <c r="AZ244" s="61">
        <f>CS_RevData!AX$63</f>
        <v>14419</v>
      </c>
      <c r="BA244" s="61">
        <f>CS_RevData!AY$63</f>
        <v>15855</v>
      </c>
      <c r="BB244" s="61">
        <f>CS_RevData!AZ$63</f>
        <v>17567</v>
      </c>
      <c r="BC244" s="61">
        <f>CS_RevData!BA$63</f>
        <v>19600</v>
      </c>
      <c r="BD244" s="61">
        <f>CS_RevData!BB$63</f>
        <v>22032</v>
      </c>
      <c r="BE244" s="61">
        <f>CS_RevData!BC$63</f>
        <v>24953</v>
      </c>
      <c r="BF244" s="62">
        <f t="shared" si="322"/>
        <v>180071</v>
      </c>
      <c r="BG244" s="13"/>
      <c r="BH244" s="61">
        <f>CS_RevData!BD$63</f>
        <v>28458</v>
      </c>
      <c r="BI244" s="61">
        <f>CS_RevData!BE$63</f>
        <v>32666</v>
      </c>
      <c r="BJ244" s="61">
        <f>CS_RevData!BF$63</f>
        <v>37748</v>
      </c>
      <c r="BK244" s="61">
        <f>CS_RevData!BG$63</f>
        <v>43880</v>
      </c>
      <c r="BL244" s="61">
        <f>CS_RevData!BH$63</f>
        <v>51299</v>
      </c>
      <c r="BM244" s="61">
        <f>CS_RevData!BI$63</f>
        <v>60277</v>
      </c>
      <c r="BN244" s="61">
        <f>CS_RevData!BJ$63</f>
        <v>67496</v>
      </c>
      <c r="BO244" s="61">
        <f>CS_RevData!BK$63</f>
        <v>69039</v>
      </c>
      <c r="BP244" s="61">
        <f>CS_RevData!BL$63</f>
        <v>70626</v>
      </c>
      <c r="BQ244" s="61">
        <f>CS_RevData!BM$63</f>
        <v>72263</v>
      </c>
      <c r="BR244" s="61">
        <f>CS_RevData!BN$63</f>
        <v>73944</v>
      </c>
      <c r="BS244" s="61">
        <f>CS_RevData!BO$63</f>
        <v>75672</v>
      </c>
      <c r="BT244" s="62">
        <f t="shared" si="323"/>
        <v>683368</v>
      </c>
    </row>
    <row r="245" spans="2:72" s="68" customFormat="1" ht="12.75" hidden="1" outlineLevel="2" x14ac:dyDescent="0.2">
      <c r="B245" s="63" t="s">
        <v>9</v>
      </c>
      <c r="C245" s="16"/>
      <c r="D245" s="64">
        <f>CS_RevData!D$79</f>
        <v>462</v>
      </c>
      <c r="E245" s="64">
        <f>CS_RevData!E$79</f>
        <v>418</v>
      </c>
      <c r="F245" s="64">
        <f>CS_RevData!F$79</f>
        <v>433</v>
      </c>
      <c r="G245" s="64">
        <f>CS_RevData!G$79</f>
        <v>376</v>
      </c>
      <c r="H245" s="64">
        <f>CS_RevData!H$79</f>
        <v>424</v>
      </c>
      <c r="I245" s="64">
        <f>CS_RevData!I$79</f>
        <v>348</v>
      </c>
      <c r="J245" s="64">
        <f>CS_RevData!J$79</f>
        <v>387</v>
      </c>
      <c r="K245" s="64">
        <f>CS_RevData!K$79</f>
        <v>747</v>
      </c>
      <c r="L245" s="64">
        <f>CS_RevData!L$79</f>
        <v>1078</v>
      </c>
      <c r="M245" s="64">
        <f>CS_RevData!M$79</f>
        <v>1527</v>
      </c>
      <c r="N245" s="64">
        <f>CS_RevData!N$79</f>
        <v>2603</v>
      </c>
      <c r="O245" s="64">
        <f>CS_RevData!O$79</f>
        <v>1681</v>
      </c>
      <c r="P245" s="65">
        <f t="shared" si="319"/>
        <v>10484</v>
      </c>
      <c r="Q245" s="19"/>
      <c r="R245" s="64">
        <f>CS_RevData!P$79</f>
        <v>906</v>
      </c>
      <c r="S245" s="64">
        <f>CS_RevData!Q$79</f>
        <v>867</v>
      </c>
      <c r="T245" s="64">
        <f>CS_RevData!R$79</f>
        <v>1083</v>
      </c>
      <c r="U245" s="64">
        <f>CS_RevData!S$79</f>
        <v>966</v>
      </c>
      <c r="V245" s="64">
        <f>CS_RevData!T$79</f>
        <v>890</v>
      </c>
      <c r="W245" s="64">
        <f>CS_RevData!U$79</f>
        <v>1309</v>
      </c>
      <c r="X245" s="64">
        <f>CS_RevData!V$79</f>
        <v>1383</v>
      </c>
      <c r="Y245" s="64">
        <f>CS_RevData!W$79</f>
        <v>1465</v>
      </c>
      <c r="Z245" s="64">
        <f>CS_RevData!X$79</f>
        <v>1515</v>
      </c>
      <c r="AA245" s="64">
        <f>CS_RevData!Y$79</f>
        <v>1554</v>
      </c>
      <c r="AB245" s="64">
        <f>CS_RevData!Z$79</f>
        <v>975</v>
      </c>
      <c r="AC245" s="64">
        <f>CS_RevData!AA$79</f>
        <v>1254</v>
      </c>
      <c r="AD245" s="65">
        <f t="shared" si="320"/>
        <v>14167</v>
      </c>
      <c r="AE245" s="19"/>
      <c r="AF245" s="64">
        <f>CS_RevData!AF$79</f>
        <v>1114</v>
      </c>
      <c r="AG245" s="64">
        <f>CS_RevData!AG$79</f>
        <v>1060</v>
      </c>
      <c r="AH245" s="64">
        <f>CS_RevData!AH$79</f>
        <v>1348</v>
      </c>
      <c r="AI245" s="64">
        <f>CS_RevData!AI$79</f>
        <v>1009</v>
      </c>
      <c r="AJ245" s="64">
        <f>CS_RevData!AJ$79</f>
        <v>585</v>
      </c>
      <c r="AK245" s="66">
        <f>CS_RevData!AK$79</f>
        <v>1007</v>
      </c>
      <c r="AL245" s="66">
        <f>CS_RevData!AL$79</f>
        <v>1010</v>
      </c>
      <c r="AM245" s="66">
        <f>CS_RevData!AM$79</f>
        <v>1015</v>
      </c>
      <c r="AN245" s="66">
        <f>CS_RevData!AN$79</f>
        <v>1021</v>
      </c>
      <c r="AO245" s="66">
        <f>CS_RevData!AO$79</f>
        <v>1024</v>
      </c>
      <c r="AP245" s="66">
        <f>CS_RevData!AP$79</f>
        <v>1029</v>
      </c>
      <c r="AQ245" s="66">
        <f>CS_RevData!AQ$79</f>
        <v>1032</v>
      </c>
      <c r="AR245" s="67">
        <f t="shared" si="321"/>
        <v>12254</v>
      </c>
      <c r="AS245" s="19"/>
      <c r="AT245" s="66">
        <f>CS_RevData!AR$79</f>
        <v>1072</v>
      </c>
      <c r="AU245" s="66">
        <f>CS_RevData!AS$79</f>
        <v>1093</v>
      </c>
      <c r="AV245" s="66">
        <f>CS_RevData!AT$79</f>
        <v>1118</v>
      </c>
      <c r="AW245" s="66">
        <f>CS_RevData!AU$79</f>
        <v>1140</v>
      </c>
      <c r="AX245" s="66">
        <f>CS_RevData!AV$79</f>
        <v>1146</v>
      </c>
      <c r="AY245" s="66">
        <f>CS_RevData!AW$79</f>
        <v>1149</v>
      </c>
      <c r="AZ245" s="66">
        <f>CS_RevData!AX$79</f>
        <v>1155</v>
      </c>
      <c r="BA245" s="66">
        <f>CS_RevData!AY$79</f>
        <v>1161</v>
      </c>
      <c r="BB245" s="66">
        <f>CS_RevData!AZ$79</f>
        <v>1170</v>
      </c>
      <c r="BC245" s="66">
        <f>CS_RevData!BA$79</f>
        <v>1176</v>
      </c>
      <c r="BD245" s="66">
        <f>CS_RevData!BB$79</f>
        <v>1182</v>
      </c>
      <c r="BE245" s="66">
        <f>CS_RevData!BC$79</f>
        <v>1191</v>
      </c>
      <c r="BF245" s="67">
        <f t="shared" si="322"/>
        <v>13753</v>
      </c>
      <c r="BG245" s="19"/>
      <c r="BH245" s="66">
        <f>CS_RevData!BD$79</f>
        <v>1197</v>
      </c>
      <c r="BI245" s="66">
        <f>CS_RevData!BE$79</f>
        <v>1203</v>
      </c>
      <c r="BJ245" s="66">
        <f>CS_RevData!BF$79</f>
        <v>1212</v>
      </c>
      <c r="BK245" s="66">
        <f>CS_RevData!BG$79</f>
        <v>1218</v>
      </c>
      <c r="BL245" s="66">
        <f>CS_RevData!BH$79</f>
        <v>1224</v>
      </c>
      <c r="BM245" s="66">
        <f>CS_RevData!BI$79</f>
        <v>1230</v>
      </c>
      <c r="BN245" s="66">
        <f>CS_RevData!BJ$79</f>
        <v>1239</v>
      </c>
      <c r="BO245" s="66">
        <f>CS_RevData!BK$79</f>
        <v>1245</v>
      </c>
      <c r="BP245" s="66">
        <f>CS_RevData!BL$79</f>
        <v>1251</v>
      </c>
      <c r="BQ245" s="66">
        <f>CS_RevData!BM$79</f>
        <v>1260</v>
      </c>
      <c r="BR245" s="66">
        <f>CS_RevData!BN$79</f>
        <v>1266</v>
      </c>
      <c r="BS245" s="66">
        <f>CS_RevData!BO$79</f>
        <v>1272</v>
      </c>
      <c r="BT245" s="67">
        <f t="shared" si="323"/>
        <v>14817</v>
      </c>
    </row>
    <row r="246" spans="2:72" s="68" customFormat="1" ht="12.75" hidden="1" outlineLevel="2" x14ac:dyDescent="0.2">
      <c r="B246" s="63" t="s">
        <v>10</v>
      </c>
      <c r="C246" s="16"/>
      <c r="D246" s="64">
        <f>CS_RevData!D$95</f>
        <v>340</v>
      </c>
      <c r="E246" s="64">
        <f>CS_RevData!E$95</f>
        <v>371</v>
      </c>
      <c r="F246" s="64">
        <f>CS_RevData!F$95</f>
        <v>193</v>
      </c>
      <c r="G246" s="64">
        <f>CS_RevData!G$95</f>
        <v>203</v>
      </c>
      <c r="H246" s="64">
        <f>CS_RevData!H$95</f>
        <v>144</v>
      </c>
      <c r="I246" s="64">
        <f>CS_RevData!I$95</f>
        <v>160</v>
      </c>
      <c r="J246" s="64">
        <f>CS_RevData!J$95</f>
        <v>159</v>
      </c>
      <c r="K246" s="64">
        <f>CS_RevData!K$95</f>
        <v>243</v>
      </c>
      <c r="L246" s="64">
        <f>CS_RevData!L$95</f>
        <v>364</v>
      </c>
      <c r="M246" s="64">
        <f>CS_RevData!M$95</f>
        <v>532</v>
      </c>
      <c r="N246" s="64">
        <f>CS_RevData!N$95</f>
        <v>1201</v>
      </c>
      <c r="O246" s="64">
        <f>CS_RevData!O$95</f>
        <v>933</v>
      </c>
      <c r="P246" s="65">
        <f t="shared" si="319"/>
        <v>4843</v>
      </c>
      <c r="Q246" s="19"/>
      <c r="R246" s="64">
        <f>CS_RevData!P$95</f>
        <v>374</v>
      </c>
      <c r="S246" s="64">
        <f>CS_RevData!Q$95</f>
        <v>415</v>
      </c>
      <c r="T246" s="64">
        <f>CS_RevData!R$95</f>
        <v>498</v>
      </c>
      <c r="U246" s="64">
        <f>CS_RevData!S$95</f>
        <v>484</v>
      </c>
      <c r="V246" s="64">
        <f>CS_RevData!T$95</f>
        <v>481</v>
      </c>
      <c r="W246" s="64">
        <f>CS_RevData!U$95</f>
        <v>515</v>
      </c>
      <c r="X246" s="64">
        <f>CS_RevData!V$95</f>
        <v>561</v>
      </c>
      <c r="Y246" s="64">
        <f>CS_RevData!W$95</f>
        <v>651</v>
      </c>
      <c r="Z246" s="64">
        <f>CS_RevData!X$95</f>
        <v>642</v>
      </c>
      <c r="AA246" s="64">
        <f>CS_RevData!Y$95</f>
        <v>703</v>
      </c>
      <c r="AB246" s="64">
        <f>CS_RevData!Z$95</f>
        <v>724</v>
      </c>
      <c r="AC246" s="64">
        <f>CS_RevData!AA$95</f>
        <v>1194</v>
      </c>
      <c r="AD246" s="65">
        <f t="shared" si="320"/>
        <v>7242</v>
      </c>
      <c r="AE246" s="19"/>
      <c r="AF246" s="64">
        <f>CS_RevData!AF$95</f>
        <v>1543</v>
      </c>
      <c r="AG246" s="64">
        <f>CS_RevData!AG$95</f>
        <v>1633</v>
      </c>
      <c r="AH246" s="64">
        <f>CS_RevData!AH$95</f>
        <v>2501</v>
      </c>
      <c r="AI246" s="64">
        <f>CS_RevData!AI$95</f>
        <v>1818</v>
      </c>
      <c r="AJ246" s="64">
        <f>CS_RevData!AJ$95</f>
        <v>925</v>
      </c>
      <c r="AK246" s="66">
        <f>CS_RevData!AK$95</f>
        <v>1725</v>
      </c>
      <c r="AL246" s="66">
        <f>CS_RevData!AL$95</f>
        <v>1962</v>
      </c>
      <c r="AM246" s="66">
        <f>CS_RevData!AM$95</f>
        <v>1965</v>
      </c>
      <c r="AN246" s="66">
        <f>CS_RevData!AN$95</f>
        <v>1972</v>
      </c>
      <c r="AO246" s="66">
        <f>CS_RevData!AO$95</f>
        <v>1979</v>
      </c>
      <c r="AP246" s="66">
        <f>CS_RevData!AP$95</f>
        <v>1982</v>
      </c>
      <c r="AQ246" s="66">
        <f>CS_RevData!AQ$95</f>
        <v>1989</v>
      </c>
      <c r="AR246" s="67">
        <f t="shared" si="321"/>
        <v>21994</v>
      </c>
      <c r="AS246" s="19"/>
      <c r="AT246" s="66">
        <f>CS_RevData!AR$95</f>
        <v>2168</v>
      </c>
      <c r="AU246" s="66">
        <f>CS_RevData!AS$95</f>
        <v>2352</v>
      </c>
      <c r="AV246" s="66">
        <f>CS_RevData!AT$95</f>
        <v>2537</v>
      </c>
      <c r="AW246" s="66">
        <f>CS_RevData!AU$95</f>
        <v>2541</v>
      </c>
      <c r="AX246" s="66">
        <f>CS_RevData!AV$95</f>
        <v>2550</v>
      </c>
      <c r="AY246" s="66">
        <f>CS_RevData!AW$95</f>
        <v>2554</v>
      </c>
      <c r="AZ246" s="66">
        <f>CS_RevData!AX$95</f>
        <v>2563</v>
      </c>
      <c r="BA246" s="66">
        <f>CS_RevData!AY$95</f>
        <v>2571</v>
      </c>
      <c r="BB246" s="66">
        <f>CS_RevData!AZ$95</f>
        <v>2576</v>
      </c>
      <c r="BC246" s="66">
        <f>CS_RevData!BA$95</f>
        <v>2584</v>
      </c>
      <c r="BD246" s="66">
        <f>CS_RevData!BB$95</f>
        <v>2589</v>
      </c>
      <c r="BE246" s="66">
        <f>CS_RevData!BC$95</f>
        <v>2597</v>
      </c>
      <c r="BF246" s="67">
        <f t="shared" si="322"/>
        <v>30182</v>
      </c>
      <c r="BG246" s="19"/>
      <c r="BH246" s="66">
        <f>CS_RevData!BD$95</f>
        <v>2606</v>
      </c>
      <c r="BI246" s="66">
        <f>CS_RevData!BE$95</f>
        <v>2610</v>
      </c>
      <c r="BJ246" s="66">
        <f>CS_RevData!BF$95</f>
        <v>2619</v>
      </c>
      <c r="BK246" s="66">
        <f>CS_RevData!BG$95</f>
        <v>2623</v>
      </c>
      <c r="BL246" s="66">
        <f>CS_RevData!BH$95</f>
        <v>2632</v>
      </c>
      <c r="BM246" s="66">
        <f>CS_RevData!BI$95</f>
        <v>2640</v>
      </c>
      <c r="BN246" s="66">
        <f>CS_RevData!BJ$95</f>
        <v>2645</v>
      </c>
      <c r="BO246" s="66">
        <f>CS_RevData!BK$95</f>
        <v>2653</v>
      </c>
      <c r="BP246" s="66">
        <f>CS_RevData!BL$95</f>
        <v>2657</v>
      </c>
      <c r="BQ246" s="66">
        <f>CS_RevData!BM$95</f>
        <v>2666</v>
      </c>
      <c r="BR246" s="66">
        <f>CS_RevData!BN$95</f>
        <v>2675</v>
      </c>
      <c r="BS246" s="66">
        <f>CS_RevData!BO$95</f>
        <v>2679</v>
      </c>
      <c r="BT246" s="67">
        <f t="shared" si="323"/>
        <v>31705</v>
      </c>
    </row>
    <row r="247" spans="2:72" s="68" customFormat="1" ht="12.75" hidden="1" outlineLevel="2" x14ac:dyDescent="0.2">
      <c r="B247" s="63" t="s">
        <v>11</v>
      </c>
      <c r="C247" s="16"/>
      <c r="D247" s="64">
        <f>CS_RevData!D$111</f>
        <v>0</v>
      </c>
      <c r="E247" s="64">
        <f>CS_RevData!E$111</f>
        <v>0</v>
      </c>
      <c r="F247" s="64">
        <f>CS_RevData!F$111</f>
        <v>0</v>
      </c>
      <c r="G247" s="64">
        <f>CS_RevData!G$111</f>
        <v>0</v>
      </c>
      <c r="H247" s="64">
        <f>CS_RevData!H$111</f>
        <v>0</v>
      </c>
      <c r="I247" s="64">
        <f>CS_RevData!I$111</f>
        <v>0</v>
      </c>
      <c r="J247" s="64">
        <f>CS_RevData!J$111</f>
        <v>0</v>
      </c>
      <c r="K247" s="64">
        <f>CS_RevData!K$111</f>
        <v>0</v>
      </c>
      <c r="L247" s="64">
        <f>CS_RevData!L$111</f>
        <v>0</v>
      </c>
      <c r="M247" s="64">
        <f>CS_RevData!M$111</f>
        <v>0</v>
      </c>
      <c r="N247" s="64">
        <f>CS_RevData!N$111</f>
        <v>0</v>
      </c>
      <c r="O247" s="64">
        <f>CS_RevData!O$111</f>
        <v>0</v>
      </c>
      <c r="P247" s="65">
        <f t="shared" si="319"/>
        <v>0</v>
      </c>
      <c r="Q247" s="19"/>
      <c r="R247" s="64">
        <f>CS_RevData!P$111</f>
        <v>0</v>
      </c>
      <c r="S247" s="64">
        <f>CS_RevData!Q$111</f>
        <v>0</v>
      </c>
      <c r="T247" s="64">
        <f>CS_RevData!R$111</f>
        <v>0</v>
      </c>
      <c r="U247" s="64">
        <f>CS_RevData!S$111</f>
        <v>0</v>
      </c>
      <c r="V247" s="64">
        <f>CS_RevData!T$111</f>
        <v>0</v>
      </c>
      <c r="W247" s="64">
        <f>CS_RevData!U$111</f>
        <v>0</v>
      </c>
      <c r="X247" s="64">
        <f>CS_RevData!V$111</f>
        <v>5</v>
      </c>
      <c r="Y247" s="64">
        <f>CS_RevData!W$111</f>
        <v>108</v>
      </c>
      <c r="Z247" s="64">
        <f>CS_RevData!X$111</f>
        <v>380</v>
      </c>
      <c r="AA247" s="64">
        <f>CS_RevData!Y$111</f>
        <v>295</v>
      </c>
      <c r="AB247" s="64">
        <f>CS_RevData!Z$111</f>
        <v>382</v>
      </c>
      <c r="AC247" s="64">
        <f>CS_RevData!AA$111</f>
        <v>479</v>
      </c>
      <c r="AD247" s="65">
        <f t="shared" si="320"/>
        <v>1649</v>
      </c>
      <c r="AE247" s="19"/>
      <c r="AF247" s="64">
        <f>CS_RevData!AF$111</f>
        <v>748</v>
      </c>
      <c r="AG247" s="64">
        <f>CS_RevData!AG$111</f>
        <v>315</v>
      </c>
      <c r="AH247" s="64">
        <f>CS_RevData!AH$111</f>
        <v>907</v>
      </c>
      <c r="AI247" s="64">
        <f>CS_RevData!AI$111</f>
        <v>1017</v>
      </c>
      <c r="AJ247" s="64">
        <f>CS_RevData!AJ$111</f>
        <v>539</v>
      </c>
      <c r="AK247" s="66">
        <f>CS_RevData!AK$111</f>
        <v>342</v>
      </c>
      <c r="AL247" s="66">
        <f>CS_RevData!AL$111</f>
        <v>444</v>
      </c>
      <c r="AM247" s="66">
        <f>CS_RevData!AM$111</f>
        <v>542</v>
      </c>
      <c r="AN247" s="66">
        <f>CS_RevData!AN$111</f>
        <v>662</v>
      </c>
      <c r="AO247" s="66">
        <f>CS_RevData!AO$111</f>
        <v>808</v>
      </c>
      <c r="AP247" s="66">
        <f>CS_RevData!AP$111</f>
        <v>986</v>
      </c>
      <c r="AQ247" s="66">
        <f>CS_RevData!AQ$111</f>
        <v>1204</v>
      </c>
      <c r="AR247" s="67">
        <f t="shared" si="321"/>
        <v>8514</v>
      </c>
      <c r="AS247" s="19"/>
      <c r="AT247" s="66">
        <f>CS_RevData!AR$111</f>
        <v>1504</v>
      </c>
      <c r="AU247" s="66">
        <f>CS_RevData!AS$111</f>
        <v>1902</v>
      </c>
      <c r="AV247" s="66">
        <f>CS_RevData!AT$111</f>
        <v>2402</v>
      </c>
      <c r="AW247" s="66">
        <f>CS_RevData!AU$111</f>
        <v>2930</v>
      </c>
      <c r="AX247" s="66">
        <f>CS_RevData!AV$111</f>
        <v>3574</v>
      </c>
      <c r="AY247" s="66">
        <f>CS_RevData!AW$111</f>
        <v>4362</v>
      </c>
      <c r="AZ247" s="66">
        <f>CS_RevData!AX$111</f>
        <v>5320</v>
      </c>
      <c r="BA247" s="66">
        <f>CS_RevData!AY$111</f>
        <v>6490</v>
      </c>
      <c r="BB247" s="66">
        <f>CS_RevData!AZ$111</f>
        <v>7918</v>
      </c>
      <c r="BC247" s="66">
        <f>CS_RevData!BA$111</f>
        <v>9660</v>
      </c>
      <c r="BD247" s="66">
        <f>CS_RevData!BB$111</f>
        <v>11786</v>
      </c>
      <c r="BE247" s="66">
        <f>CS_RevData!BC$111</f>
        <v>14380</v>
      </c>
      <c r="BF247" s="67">
        <f t="shared" si="322"/>
        <v>72228</v>
      </c>
      <c r="BG247" s="19"/>
      <c r="BH247" s="66">
        <f>CS_RevData!BD$111</f>
        <v>17542</v>
      </c>
      <c r="BI247" s="66">
        <f>CS_RevData!BE$111</f>
        <v>21402</v>
      </c>
      <c r="BJ247" s="66">
        <f>CS_RevData!BF$111</f>
        <v>26110</v>
      </c>
      <c r="BK247" s="66">
        <f>CS_RevData!BG$111</f>
        <v>31854</v>
      </c>
      <c r="BL247" s="66">
        <f>CS_RevData!BH$111</f>
        <v>38862</v>
      </c>
      <c r="BM247" s="66">
        <f>CS_RevData!BI$111</f>
        <v>47412</v>
      </c>
      <c r="BN247" s="66">
        <f>CS_RevData!BJ$111</f>
        <v>54181</v>
      </c>
      <c r="BO247" s="66">
        <f>CS_RevData!BK$111</f>
        <v>55253</v>
      </c>
      <c r="BP247" s="66">
        <f>CS_RevData!BL$111</f>
        <v>56347</v>
      </c>
      <c r="BQ247" s="66">
        <f>CS_RevData!BM$111</f>
        <v>57462</v>
      </c>
      <c r="BR247" s="66">
        <f>CS_RevData!BN$111</f>
        <v>58599</v>
      </c>
      <c r="BS247" s="66">
        <f>CS_RevData!BO$111</f>
        <v>59759</v>
      </c>
      <c r="BT247" s="67">
        <f t="shared" si="323"/>
        <v>524783</v>
      </c>
    </row>
    <row r="248" spans="2:72" s="68" customFormat="1" ht="12.75" hidden="1" outlineLevel="2" x14ac:dyDescent="0.2">
      <c r="B248" s="63" t="s">
        <v>12</v>
      </c>
      <c r="C248" s="16"/>
      <c r="D248" s="64">
        <f>CS_RevData!D$127</f>
        <v>21</v>
      </c>
      <c r="E248" s="64">
        <f>CS_RevData!E$127</f>
        <v>68</v>
      </c>
      <c r="F248" s="64">
        <f>CS_RevData!F$127</f>
        <v>34</v>
      </c>
      <c r="G248" s="64">
        <f>CS_RevData!G$127</f>
        <v>21</v>
      </c>
      <c r="H248" s="64">
        <f>CS_RevData!H$127</f>
        <v>34</v>
      </c>
      <c r="I248" s="64">
        <f>CS_RevData!I$127</f>
        <v>28</v>
      </c>
      <c r="J248" s="64">
        <f>CS_RevData!J$127</f>
        <v>45</v>
      </c>
      <c r="K248" s="64">
        <f>CS_RevData!K$127</f>
        <v>66</v>
      </c>
      <c r="L248" s="64">
        <f>CS_RevData!L$127</f>
        <v>82</v>
      </c>
      <c r="M248" s="64">
        <f>CS_RevData!M$127</f>
        <v>99</v>
      </c>
      <c r="N248" s="64">
        <f>CS_RevData!N$127</f>
        <v>331</v>
      </c>
      <c r="O248" s="64">
        <f>CS_RevData!O$127</f>
        <v>300</v>
      </c>
      <c r="P248" s="65">
        <f t="shared" si="319"/>
        <v>1129</v>
      </c>
      <c r="Q248" s="19"/>
      <c r="R248" s="64">
        <f>CS_RevData!P$127</f>
        <v>315</v>
      </c>
      <c r="S248" s="64">
        <f>CS_RevData!Q$127</f>
        <v>306</v>
      </c>
      <c r="T248" s="64">
        <f>CS_RevData!R$127</f>
        <v>334</v>
      </c>
      <c r="U248" s="64">
        <f>CS_RevData!S$127</f>
        <v>307</v>
      </c>
      <c r="V248" s="64">
        <f>CS_RevData!T$127</f>
        <v>420</v>
      </c>
      <c r="W248" s="64">
        <f>CS_RevData!U$127</f>
        <v>361</v>
      </c>
      <c r="X248" s="64">
        <f>CS_RevData!V$127</f>
        <v>393</v>
      </c>
      <c r="Y248" s="64">
        <f>CS_RevData!W$127</f>
        <v>464</v>
      </c>
      <c r="Z248" s="64">
        <f>CS_RevData!X$127</f>
        <v>458</v>
      </c>
      <c r="AA248" s="64">
        <f>CS_RevData!Y$127</f>
        <v>452</v>
      </c>
      <c r="AB248" s="64">
        <f>CS_RevData!Z$127</f>
        <v>435</v>
      </c>
      <c r="AC248" s="64">
        <f>CS_RevData!AA$127</f>
        <v>533</v>
      </c>
      <c r="AD248" s="65">
        <f t="shared" si="320"/>
        <v>4778</v>
      </c>
      <c r="AE248" s="19"/>
      <c r="AF248" s="64">
        <f>CS_RevData!AF$127</f>
        <v>384</v>
      </c>
      <c r="AG248" s="64">
        <f>CS_RevData!AG$127</f>
        <v>670</v>
      </c>
      <c r="AH248" s="64">
        <f>CS_RevData!AH$127</f>
        <v>1349</v>
      </c>
      <c r="AI248" s="64">
        <f>CS_RevData!AI$127</f>
        <v>1628</v>
      </c>
      <c r="AJ248" s="64">
        <f>CS_RevData!AJ$127</f>
        <v>874</v>
      </c>
      <c r="AK248" s="66">
        <f>CS_RevData!AK$127</f>
        <v>2403</v>
      </c>
      <c r="AL248" s="66">
        <f>CS_RevData!AL$127</f>
        <v>2840</v>
      </c>
      <c r="AM248" s="66">
        <f>CS_RevData!AM$127</f>
        <v>2981</v>
      </c>
      <c r="AN248" s="66">
        <f>CS_RevData!AN$127</f>
        <v>3128</v>
      </c>
      <c r="AO248" s="66">
        <f>CS_RevData!AO$127</f>
        <v>3287</v>
      </c>
      <c r="AP248" s="66">
        <f>CS_RevData!AP$127</f>
        <v>3449</v>
      </c>
      <c r="AQ248" s="66">
        <f>CS_RevData!AQ$127</f>
        <v>3622</v>
      </c>
      <c r="AR248" s="67">
        <f t="shared" si="321"/>
        <v>26615</v>
      </c>
      <c r="AS248" s="19"/>
      <c r="AT248" s="66">
        <f>CS_RevData!AR$127</f>
        <v>3802</v>
      </c>
      <c r="AU248" s="66">
        <f>CS_RevData!AS$127</f>
        <v>3992</v>
      </c>
      <c r="AV248" s="66">
        <f>CS_RevData!AT$127</f>
        <v>4190</v>
      </c>
      <c r="AW248" s="66">
        <f>CS_RevData!AU$127</f>
        <v>4399</v>
      </c>
      <c r="AX248" s="66">
        <f>CS_RevData!AV$127</f>
        <v>4619</v>
      </c>
      <c r="AY248" s="66">
        <f>CS_RevData!AW$127</f>
        <v>4853</v>
      </c>
      <c r="AZ248" s="66">
        <f>CS_RevData!AX$127</f>
        <v>5094</v>
      </c>
      <c r="BA248" s="66">
        <f>CS_RevData!AY$127</f>
        <v>5346</v>
      </c>
      <c r="BB248" s="66">
        <f>CS_RevData!AZ$127</f>
        <v>5616</v>
      </c>
      <c r="BC248" s="66">
        <f>CS_RevData!BA$127</f>
        <v>5893</v>
      </c>
      <c r="BD248" s="66">
        <f>CS_RevData!BB$127</f>
        <v>6188</v>
      </c>
      <c r="BE248" s="66">
        <f>CS_RevData!BC$127</f>
        <v>6498</v>
      </c>
      <c r="BF248" s="67">
        <f t="shared" si="322"/>
        <v>60490</v>
      </c>
      <c r="BG248" s="19"/>
      <c r="BH248" s="66">
        <f>CS_RevData!BD$127</f>
        <v>6826</v>
      </c>
      <c r="BI248" s="66">
        <f>CS_RevData!BE$127</f>
        <v>7164</v>
      </c>
      <c r="BJ248" s="66">
        <f>CS_RevData!BF$127</f>
        <v>7520</v>
      </c>
      <c r="BK248" s="66">
        <f>CS_RevData!BG$127</f>
        <v>7898</v>
      </c>
      <c r="BL248" s="66">
        <f>CS_RevData!BH$127</f>
        <v>8294</v>
      </c>
      <c r="BM248" s="66">
        <f>CS_RevData!BI$127</f>
        <v>8708</v>
      </c>
      <c r="BN248" s="66">
        <f>CS_RevData!BJ$127</f>
        <v>9144</v>
      </c>
      <c r="BO248" s="66">
        <f>CS_RevData!BK$127</f>
        <v>9601</v>
      </c>
      <c r="BP248" s="66">
        <f>CS_RevData!BL$127</f>
        <v>10084</v>
      </c>
      <c r="BQ248" s="66">
        <f>CS_RevData!BM$127</f>
        <v>10588</v>
      </c>
      <c r="BR248" s="66">
        <f>CS_RevData!BN$127</f>
        <v>11117</v>
      </c>
      <c r="BS248" s="66">
        <f>CS_RevData!BO$127</f>
        <v>11675</v>
      </c>
      <c r="BT248" s="67">
        <f t="shared" si="323"/>
        <v>108619</v>
      </c>
    </row>
    <row r="249" spans="2:72" s="68" customFormat="1" ht="12.75" hidden="1" outlineLevel="2" x14ac:dyDescent="0.2">
      <c r="B249" s="63" t="s">
        <v>14</v>
      </c>
      <c r="C249" s="16"/>
      <c r="D249" s="64">
        <f>CS_RevData!D$143</f>
        <v>7</v>
      </c>
      <c r="E249" s="64">
        <f>CS_RevData!E$143</f>
        <v>6</v>
      </c>
      <c r="F249" s="64">
        <f>CS_RevData!F$143</f>
        <v>6</v>
      </c>
      <c r="G249" s="64">
        <f>CS_RevData!G$143</f>
        <v>10</v>
      </c>
      <c r="H249" s="64">
        <f>CS_RevData!H$143</f>
        <v>9</v>
      </c>
      <c r="I249" s="64">
        <f>CS_RevData!I$143</f>
        <v>30</v>
      </c>
      <c r="J249" s="64">
        <f>CS_RevData!J$143</f>
        <v>35</v>
      </c>
      <c r="K249" s="64">
        <f>CS_RevData!K$143</f>
        <v>29</v>
      </c>
      <c r="L249" s="64">
        <f>CS_RevData!L$143</f>
        <v>40</v>
      </c>
      <c r="M249" s="64">
        <f>CS_RevData!M$143</f>
        <v>67</v>
      </c>
      <c r="N249" s="64">
        <f>CS_RevData!N$143</f>
        <v>63</v>
      </c>
      <c r="O249" s="64">
        <f>CS_RevData!O$143</f>
        <v>109</v>
      </c>
      <c r="P249" s="65">
        <f t="shared" si="319"/>
        <v>411</v>
      </c>
      <c r="Q249" s="19"/>
      <c r="R249" s="64">
        <f>CS_RevData!P$143</f>
        <v>116</v>
      </c>
      <c r="S249" s="64">
        <f>CS_RevData!Q$143</f>
        <v>114</v>
      </c>
      <c r="T249" s="64">
        <f>CS_RevData!R$143</f>
        <v>110</v>
      </c>
      <c r="U249" s="64">
        <f>CS_RevData!S$143</f>
        <v>128</v>
      </c>
      <c r="V249" s="64">
        <f>CS_RevData!T$143</f>
        <v>182</v>
      </c>
      <c r="W249" s="64">
        <f>CS_RevData!U$143</f>
        <v>142</v>
      </c>
      <c r="X249" s="64">
        <f>CS_RevData!V$143</f>
        <v>160</v>
      </c>
      <c r="Y249" s="64">
        <f>CS_RevData!W$143</f>
        <v>174</v>
      </c>
      <c r="Z249" s="64">
        <f>CS_RevData!X$143</f>
        <v>139</v>
      </c>
      <c r="AA249" s="64">
        <f>CS_RevData!Y$143</f>
        <v>167</v>
      </c>
      <c r="AB249" s="64">
        <f>CS_RevData!Z$143</f>
        <v>118</v>
      </c>
      <c r="AC249" s="64">
        <f>CS_RevData!AA$143</f>
        <v>154</v>
      </c>
      <c r="AD249" s="65">
        <f t="shared" si="320"/>
        <v>1704</v>
      </c>
      <c r="AE249" s="19"/>
      <c r="AF249" s="64">
        <f>CS_RevData!AF$143</f>
        <v>195</v>
      </c>
      <c r="AG249" s="64">
        <f>CS_RevData!AG$143</f>
        <v>180</v>
      </c>
      <c r="AH249" s="64">
        <f>CS_RevData!AH$143</f>
        <v>241</v>
      </c>
      <c r="AI249" s="64">
        <f>CS_RevData!AI$143</f>
        <v>33</v>
      </c>
      <c r="AJ249" s="64">
        <f>CS_RevData!AJ$143</f>
        <v>14</v>
      </c>
      <c r="AK249" s="66">
        <f>CS_RevData!AK$143</f>
        <v>244</v>
      </c>
      <c r="AL249" s="66">
        <f>CS_RevData!AL$143</f>
        <v>261</v>
      </c>
      <c r="AM249" s="66">
        <f>CS_RevData!AM$143</f>
        <v>261</v>
      </c>
      <c r="AN249" s="66">
        <f>CS_RevData!AN$143</f>
        <v>261</v>
      </c>
      <c r="AO249" s="66">
        <f>CS_RevData!AO$143</f>
        <v>261</v>
      </c>
      <c r="AP249" s="66">
        <f>CS_RevData!AP$143</f>
        <v>261</v>
      </c>
      <c r="AQ249" s="66">
        <f>CS_RevData!AQ$143</f>
        <v>261</v>
      </c>
      <c r="AR249" s="67">
        <f t="shared" si="321"/>
        <v>2473</v>
      </c>
      <c r="AS249" s="19"/>
      <c r="AT249" s="66">
        <f>CS_RevData!AR$143</f>
        <v>270</v>
      </c>
      <c r="AU249" s="66">
        <f>CS_RevData!AS$143</f>
        <v>278</v>
      </c>
      <c r="AV249" s="66">
        <f>CS_RevData!AT$143</f>
        <v>287</v>
      </c>
      <c r="AW249" s="66">
        <f>CS_RevData!AU$143</f>
        <v>287</v>
      </c>
      <c r="AX249" s="66">
        <f>CS_RevData!AV$143</f>
        <v>287</v>
      </c>
      <c r="AY249" s="66">
        <f>CS_RevData!AW$143</f>
        <v>287</v>
      </c>
      <c r="AZ249" s="66">
        <f>CS_RevData!AX$143</f>
        <v>287</v>
      </c>
      <c r="BA249" s="66">
        <f>CS_RevData!AY$143</f>
        <v>287</v>
      </c>
      <c r="BB249" s="66">
        <f>CS_RevData!AZ$143</f>
        <v>287</v>
      </c>
      <c r="BC249" s="66">
        <f>CS_RevData!BA$143</f>
        <v>287</v>
      </c>
      <c r="BD249" s="66">
        <f>CS_RevData!BB$143</f>
        <v>287</v>
      </c>
      <c r="BE249" s="66">
        <f>CS_RevData!BC$143</f>
        <v>287</v>
      </c>
      <c r="BF249" s="67">
        <f t="shared" si="322"/>
        <v>3418</v>
      </c>
      <c r="BG249" s="19"/>
      <c r="BH249" s="66">
        <f>CS_RevData!BD$143</f>
        <v>287</v>
      </c>
      <c r="BI249" s="66">
        <f>CS_RevData!BE$143</f>
        <v>287</v>
      </c>
      <c r="BJ249" s="66">
        <f>CS_RevData!BF$143</f>
        <v>287</v>
      </c>
      <c r="BK249" s="66">
        <f>CS_RevData!BG$143</f>
        <v>287</v>
      </c>
      <c r="BL249" s="66">
        <f>CS_RevData!BH$143</f>
        <v>287</v>
      </c>
      <c r="BM249" s="66">
        <f>CS_RevData!BI$143</f>
        <v>287</v>
      </c>
      <c r="BN249" s="66">
        <f>CS_RevData!BJ$143</f>
        <v>287</v>
      </c>
      <c r="BO249" s="66">
        <f>CS_RevData!BK$143</f>
        <v>287</v>
      </c>
      <c r="BP249" s="66">
        <f>CS_RevData!BL$143</f>
        <v>287</v>
      </c>
      <c r="BQ249" s="66">
        <f>CS_RevData!BM$143</f>
        <v>287</v>
      </c>
      <c r="BR249" s="66">
        <f>CS_RevData!BN$143</f>
        <v>287</v>
      </c>
      <c r="BS249" s="66">
        <f>CS_RevData!BO$143</f>
        <v>287</v>
      </c>
      <c r="BT249" s="67">
        <f t="shared" si="323"/>
        <v>3444</v>
      </c>
    </row>
    <row r="250" spans="2:72" s="51" customFormat="1" hidden="1" outlineLevel="1" collapsed="1" x14ac:dyDescent="0.25">
      <c r="B250" s="58" t="s">
        <v>37</v>
      </c>
      <c r="C250"/>
      <c r="D250" s="59">
        <f>CS_RevData!D$159</f>
        <v>2723</v>
      </c>
      <c r="E250" s="59">
        <f>CS_RevData!E$159</f>
        <v>2330</v>
      </c>
      <c r="F250" s="59">
        <f>CS_RevData!F$159</f>
        <v>2759</v>
      </c>
      <c r="G250" s="59">
        <f>CS_RevData!G$159</f>
        <v>2695</v>
      </c>
      <c r="H250" s="59">
        <f>CS_RevData!H$159</f>
        <v>3961</v>
      </c>
      <c r="I250" s="59">
        <f>CS_RevData!I$159</f>
        <v>4331</v>
      </c>
      <c r="J250" s="59">
        <f>CS_RevData!J$159</f>
        <v>4991</v>
      </c>
      <c r="K250" s="59">
        <f>CS_RevData!K$159</f>
        <v>4666</v>
      </c>
      <c r="L250" s="59">
        <f>CS_RevData!L$159</f>
        <v>5439</v>
      </c>
      <c r="M250" s="59">
        <f>CS_RevData!M$159</f>
        <v>6539</v>
      </c>
      <c r="N250" s="59">
        <f>CS_RevData!N$159</f>
        <v>8127</v>
      </c>
      <c r="O250" s="59">
        <f>CS_RevData!O$159</f>
        <v>9265</v>
      </c>
      <c r="P250" s="60">
        <f t="shared" si="319"/>
        <v>57826</v>
      </c>
      <c r="Q250" s="13"/>
      <c r="R250" s="59">
        <f>CS_RevData!P$159</f>
        <v>9257</v>
      </c>
      <c r="S250" s="59">
        <f>CS_RevData!Q$159</f>
        <v>8646</v>
      </c>
      <c r="T250" s="59">
        <f>CS_RevData!R$159</f>
        <v>11507</v>
      </c>
      <c r="U250" s="59">
        <f>CS_RevData!S$159</f>
        <v>9829</v>
      </c>
      <c r="V250" s="59">
        <f>CS_RevData!T$159</f>
        <v>8319</v>
      </c>
      <c r="W250" s="59">
        <f>CS_RevData!U$159</f>
        <v>9304</v>
      </c>
      <c r="X250" s="59">
        <f>CS_RevData!V$159</f>
        <v>11082</v>
      </c>
      <c r="Y250" s="59">
        <f>CS_RevData!W$159</f>
        <v>12132</v>
      </c>
      <c r="Z250" s="59">
        <f>CS_RevData!X$159</f>
        <v>11388</v>
      </c>
      <c r="AA250" s="59">
        <f>CS_RevData!Y$159</f>
        <v>11229</v>
      </c>
      <c r="AB250" s="59">
        <f>CS_RevData!Z$159</f>
        <v>9244</v>
      </c>
      <c r="AC250" s="59">
        <f>CS_RevData!AA$159</f>
        <v>10443</v>
      </c>
      <c r="AD250" s="60">
        <f t="shared" si="320"/>
        <v>122380</v>
      </c>
      <c r="AE250" s="13"/>
      <c r="AF250" s="59">
        <f>CS_RevData!AF$159</f>
        <v>8126</v>
      </c>
      <c r="AG250" s="59">
        <f>CS_RevData!AG$159</f>
        <v>6734</v>
      </c>
      <c r="AH250" s="59">
        <f>CS_RevData!AH$159</f>
        <v>7046</v>
      </c>
      <c r="AI250" s="59">
        <f>CS_RevData!AI$159</f>
        <v>6156</v>
      </c>
      <c r="AJ250" s="59">
        <f>CS_RevData!AJ$159</f>
        <v>3686</v>
      </c>
      <c r="AK250" s="61">
        <f>CS_RevData!AK$159</f>
        <v>9758</v>
      </c>
      <c r="AL250" s="61">
        <f>CS_RevData!AL$159</f>
        <v>10440</v>
      </c>
      <c r="AM250" s="61">
        <f>CS_RevData!AM$159</f>
        <v>10472</v>
      </c>
      <c r="AN250" s="61">
        <f>CS_RevData!AN$159</f>
        <v>10504</v>
      </c>
      <c r="AO250" s="61">
        <f>CS_RevData!AO$159</f>
        <v>10536</v>
      </c>
      <c r="AP250" s="61">
        <f>CS_RevData!AP$159</f>
        <v>10568</v>
      </c>
      <c r="AQ250" s="61">
        <f>CS_RevData!AQ$159</f>
        <v>10600</v>
      </c>
      <c r="AR250" s="62">
        <f t="shared" si="321"/>
        <v>104626</v>
      </c>
      <c r="AS250" s="13"/>
      <c r="AT250" s="61">
        <f>CS_RevData!AR$159</f>
        <v>10765</v>
      </c>
      <c r="AU250" s="61">
        <f>CS_RevData!AS$159</f>
        <v>10931</v>
      </c>
      <c r="AV250" s="61">
        <f>CS_RevData!AT$159</f>
        <v>10963</v>
      </c>
      <c r="AW250" s="61">
        <f>CS_RevData!AU$159</f>
        <v>10996</v>
      </c>
      <c r="AX250" s="61">
        <f>CS_RevData!AV$159</f>
        <v>11029</v>
      </c>
      <c r="AY250" s="61">
        <f>CS_RevData!AW$159</f>
        <v>11062</v>
      </c>
      <c r="AZ250" s="61">
        <f>CS_RevData!AX$159</f>
        <v>11095</v>
      </c>
      <c r="BA250" s="61">
        <f>CS_RevData!AY$159</f>
        <v>11127</v>
      </c>
      <c r="BB250" s="61">
        <f>CS_RevData!AZ$159</f>
        <v>11160</v>
      </c>
      <c r="BC250" s="61">
        <f>CS_RevData!BA$159</f>
        <v>11193</v>
      </c>
      <c r="BD250" s="61">
        <f>CS_RevData!BB$159</f>
        <v>11226</v>
      </c>
      <c r="BE250" s="61">
        <f>CS_RevData!BC$159</f>
        <v>11259</v>
      </c>
      <c r="BF250" s="62">
        <f t="shared" si="322"/>
        <v>132806</v>
      </c>
      <c r="BG250" s="13"/>
      <c r="BH250" s="61">
        <f>CS_RevData!BD$159</f>
        <v>11291</v>
      </c>
      <c r="BI250" s="61">
        <f>CS_RevData!BE$159</f>
        <v>11324</v>
      </c>
      <c r="BJ250" s="61">
        <f>CS_RevData!BF$159</f>
        <v>11357</v>
      </c>
      <c r="BK250" s="61">
        <f>CS_RevData!BG$159</f>
        <v>11390</v>
      </c>
      <c r="BL250" s="61">
        <f>CS_RevData!BH$159</f>
        <v>11423</v>
      </c>
      <c r="BM250" s="61">
        <f>CS_RevData!BI$159</f>
        <v>11455</v>
      </c>
      <c r="BN250" s="61">
        <f>CS_RevData!BJ$159</f>
        <v>11488</v>
      </c>
      <c r="BO250" s="61">
        <f>CS_RevData!BK$159</f>
        <v>11521</v>
      </c>
      <c r="BP250" s="61">
        <f>CS_RevData!BL$159</f>
        <v>11554</v>
      </c>
      <c r="BQ250" s="61">
        <f>CS_RevData!BM$159</f>
        <v>11587</v>
      </c>
      <c r="BR250" s="61">
        <f>CS_RevData!BN$159</f>
        <v>11619</v>
      </c>
      <c r="BS250" s="61">
        <f>CS_RevData!BO$159</f>
        <v>11652</v>
      </c>
      <c r="BT250" s="62">
        <f t="shared" si="323"/>
        <v>137661</v>
      </c>
    </row>
    <row r="251" spans="2:72" s="51" customFormat="1" hidden="1" outlineLevel="1" x14ac:dyDescent="0.25">
      <c r="B251" s="50"/>
      <c r="C251"/>
      <c r="P251" s="69"/>
      <c r="Q251" s="13"/>
      <c r="AD251" s="69"/>
      <c r="AE251" s="13"/>
      <c r="AR251" s="70"/>
      <c r="AS251" s="13"/>
      <c r="BF251" s="70"/>
      <c r="BG251" s="13"/>
      <c r="BT251" s="70"/>
    </row>
    <row r="252" spans="2:72" s="51" customFormat="1" hidden="1" outlineLevel="1" x14ac:dyDescent="0.25">
      <c r="B252" s="53" t="s">
        <v>62</v>
      </c>
      <c r="C252"/>
      <c r="D252" s="54">
        <f t="shared" ref="D252:P252" si="324">SUBTOTAL(9,D253:D260)</f>
        <v>0</v>
      </c>
      <c r="E252" s="54">
        <f t="shared" si="324"/>
        <v>132</v>
      </c>
      <c r="F252" s="54">
        <f t="shared" si="324"/>
        <v>22</v>
      </c>
      <c r="G252" s="54">
        <f t="shared" si="324"/>
        <v>12</v>
      </c>
      <c r="H252" s="54">
        <f t="shared" si="324"/>
        <v>10</v>
      </c>
      <c r="I252" s="54">
        <f t="shared" si="324"/>
        <v>0</v>
      </c>
      <c r="J252" s="54">
        <f t="shared" si="324"/>
        <v>0</v>
      </c>
      <c r="K252" s="54">
        <f t="shared" si="324"/>
        <v>4</v>
      </c>
      <c r="L252" s="54">
        <f t="shared" si="324"/>
        <v>6</v>
      </c>
      <c r="M252" s="54">
        <f t="shared" si="324"/>
        <v>104</v>
      </c>
      <c r="N252" s="54">
        <f t="shared" si="324"/>
        <v>194</v>
      </c>
      <c r="O252" s="54">
        <f t="shared" si="324"/>
        <v>1264</v>
      </c>
      <c r="P252" s="55">
        <f t="shared" si="324"/>
        <v>1748</v>
      </c>
      <c r="Q252" s="13"/>
      <c r="R252" s="54">
        <f t="shared" ref="R252:AD252" si="325">SUBTOTAL(9,R253:R260)</f>
        <v>1426</v>
      </c>
      <c r="S252" s="54">
        <f t="shared" si="325"/>
        <v>1612</v>
      </c>
      <c r="T252" s="54">
        <f t="shared" si="325"/>
        <v>1872</v>
      </c>
      <c r="U252" s="54">
        <f t="shared" si="325"/>
        <v>1854</v>
      </c>
      <c r="V252" s="54">
        <f t="shared" si="325"/>
        <v>2214</v>
      </c>
      <c r="W252" s="54">
        <f t="shared" si="325"/>
        <v>2568</v>
      </c>
      <c r="X252" s="54">
        <f t="shared" si="325"/>
        <v>3178</v>
      </c>
      <c r="Y252" s="54">
        <f t="shared" si="325"/>
        <v>2980</v>
      </c>
      <c r="Z252" s="54">
        <f t="shared" si="325"/>
        <v>1296</v>
      </c>
      <c r="AA252" s="54">
        <f t="shared" si="325"/>
        <v>1246</v>
      </c>
      <c r="AB252" s="54">
        <f t="shared" si="325"/>
        <v>2974</v>
      </c>
      <c r="AC252" s="54">
        <f t="shared" si="325"/>
        <v>3950</v>
      </c>
      <c r="AD252" s="55">
        <f t="shared" si="325"/>
        <v>27170</v>
      </c>
      <c r="AE252" s="13"/>
      <c r="AF252" s="54">
        <f>SUBTOTAL(9,AF253:AF260)</f>
        <v>3404</v>
      </c>
      <c r="AG252" s="54">
        <f t="shared" ref="AG252:AR252" si="326">SUBTOTAL(9,AG253:AG260)</f>
        <v>1553</v>
      </c>
      <c r="AH252" s="54">
        <f t="shared" si="326"/>
        <v>1285</v>
      </c>
      <c r="AI252" s="54">
        <f t="shared" si="326"/>
        <v>1238</v>
      </c>
      <c r="AJ252" s="54">
        <f t="shared" si="326"/>
        <v>765</v>
      </c>
      <c r="AK252" s="56">
        <f t="shared" si="326"/>
        <v>1615</v>
      </c>
      <c r="AL252" s="56">
        <f t="shared" si="326"/>
        <v>2046</v>
      </c>
      <c r="AM252" s="56">
        <f t="shared" si="326"/>
        <v>2400</v>
      </c>
      <c r="AN252" s="56">
        <f t="shared" si="326"/>
        <v>2819</v>
      </c>
      <c r="AO252" s="56">
        <f t="shared" si="326"/>
        <v>3317</v>
      </c>
      <c r="AP252" s="56">
        <f t="shared" si="326"/>
        <v>3903</v>
      </c>
      <c r="AQ252" s="56">
        <f t="shared" si="326"/>
        <v>4599</v>
      </c>
      <c r="AR252" s="57">
        <f t="shared" si="326"/>
        <v>28944</v>
      </c>
      <c r="AS252" s="13"/>
      <c r="AT252" s="56">
        <f>SUBTOTAL(9,AT253:AT260)</f>
        <v>5346</v>
      </c>
      <c r="AU252" s="56">
        <f t="shared" ref="AU252:BF252" si="327">SUBTOTAL(9,AU253:AU260)</f>
        <v>6589</v>
      </c>
      <c r="AV252" s="56">
        <f t="shared" si="327"/>
        <v>8106</v>
      </c>
      <c r="AW252" s="56">
        <f t="shared" si="327"/>
        <v>9587</v>
      </c>
      <c r="AX252" s="56">
        <f t="shared" si="327"/>
        <v>11359</v>
      </c>
      <c r="AY252" s="56">
        <f t="shared" si="327"/>
        <v>13458</v>
      </c>
      <c r="AZ252" s="56">
        <f t="shared" si="327"/>
        <v>15964</v>
      </c>
      <c r="BA252" s="56">
        <f t="shared" si="327"/>
        <v>18955</v>
      </c>
      <c r="BB252" s="56">
        <f t="shared" si="327"/>
        <v>22521</v>
      </c>
      <c r="BC252" s="56">
        <f t="shared" si="327"/>
        <v>26773</v>
      </c>
      <c r="BD252" s="56">
        <f t="shared" si="327"/>
        <v>31847</v>
      </c>
      <c r="BE252" s="56">
        <f t="shared" si="327"/>
        <v>37918</v>
      </c>
      <c r="BF252" s="57">
        <f t="shared" si="327"/>
        <v>208423</v>
      </c>
      <c r="BG252" s="13"/>
      <c r="BH252" s="56">
        <f>SUBTOTAL(9,BH253:BH260)</f>
        <v>45168</v>
      </c>
      <c r="BI252" s="56">
        <f t="shared" ref="BI252:BT252" si="328">SUBTOTAL(9,BI253:BI260)</f>
        <v>53854</v>
      </c>
      <c r="BJ252" s="56">
        <f t="shared" si="328"/>
        <v>64247</v>
      </c>
      <c r="BK252" s="56">
        <f t="shared" si="328"/>
        <v>76694</v>
      </c>
      <c r="BL252" s="56">
        <f t="shared" si="328"/>
        <v>91616</v>
      </c>
      <c r="BM252" s="56">
        <f t="shared" si="328"/>
        <v>109520</v>
      </c>
      <c r="BN252" s="56">
        <f t="shared" si="328"/>
        <v>121218</v>
      </c>
      <c r="BO252" s="56">
        <f t="shared" si="328"/>
        <v>132581</v>
      </c>
      <c r="BP252" s="56">
        <f t="shared" si="328"/>
        <v>146028</v>
      </c>
      <c r="BQ252" s="56">
        <f t="shared" si="328"/>
        <v>162016</v>
      </c>
      <c r="BR252" s="56">
        <f t="shared" si="328"/>
        <v>181095</v>
      </c>
      <c r="BS252" s="56">
        <f t="shared" si="328"/>
        <v>198131</v>
      </c>
      <c r="BT252" s="57">
        <f t="shared" si="328"/>
        <v>1382168</v>
      </c>
    </row>
    <row r="253" spans="2:72" s="51" customFormat="1" hidden="1" outlineLevel="1" x14ac:dyDescent="0.25">
      <c r="B253" s="58" t="s">
        <v>35</v>
      </c>
      <c r="C253"/>
      <c r="D253" s="59">
        <f>SUM(CS_RevData!D$179,CS_RevData!D$195,CS_RevData!D$211)</f>
        <v>0</v>
      </c>
      <c r="E253" s="59">
        <f>SUM(CS_RevData!E$179,CS_RevData!E$195,CS_RevData!E$211)</f>
        <v>0</v>
      </c>
      <c r="F253" s="59">
        <f>SUM(CS_RevData!F$179,CS_RevData!F$195,CS_RevData!F$211)</f>
        <v>0</v>
      </c>
      <c r="G253" s="59">
        <f>SUM(CS_RevData!G$179,CS_RevData!G$195,CS_RevData!G$211)</f>
        <v>0</v>
      </c>
      <c r="H253" s="59">
        <f>SUM(CS_RevData!H$179,CS_RevData!H$195,CS_RevData!H$211)</f>
        <v>0</v>
      </c>
      <c r="I253" s="59">
        <f>SUM(CS_RevData!I$179,CS_RevData!I$195,CS_RevData!I$211)</f>
        <v>0</v>
      </c>
      <c r="J253" s="59">
        <f>SUM(CS_RevData!J$179,CS_RevData!J$195,CS_RevData!J$211)</f>
        <v>0</v>
      </c>
      <c r="K253" s="59">
        <f>SUM(CS_RevData!K$179,CS_RevData!K$195,CS_RevData!K$211)</f>
        <v>0</v>
      </c>
      <c r="L253" s="59">
        <f>SUM(CS_RevData!L$179,CS_RevData!L$195,CS_RevData!L$211)</f>
        <v>0</v>
      </c>
      <c r="M253" s="59">
        <f>SUM(CS_RevData!M$179,CS_RevData!M$195,CS_RevData!M$211)</f>
        <v>0</v>
      </c>
      <c r="N253" s="59">
        <f>SUM(CS_RevData!N$179,CS_RevData!N$195,CS_RevData!N$211)</f>
        <v>0</v>
      </c>
      <c r="O253" s="59">
        <f>SUM(CS_RevData!O$179,CS_RevData!O$195,CS_RevData!O$211)</f>
        <v>0</v>
      </c>
      <c r="P253" s="60">
        <f t="shared" ref="P253:P260" si="329">SUM(D253:O253)</f>
        <v>0</v>
      </c>
      <c r="Q253" s="13"/>
      <c r="R253" s="59">
        <f>SUM(CS_RevData!P$179,CS_RevData!P$195,CS_RevData!P$211)</f>
        <v>0</v>
      </c>
      <c r="S253" s="59">
        <f>SUM(CS_RevData!Q$179,CS_RevData!Q$195,CS_RevData!Q$211)</f>
        <v>0</v>
      </c>
      <c r="T253" s="59">
        <f>SUM(CS_RevData!R$179,CS_RevData!R$195,CS_RevData!R$211)</f>
        <v>0</v>
      </c>
      <c r="U253" s="59">
        <f>SUM(CS_RevData!S$179,CS_RevData!S$195,CS_RevData!S$211)</f>
        <v>0</v>
      </c>
      <c r="V253" s="59">
        <f>SUM(CS_RevData!T$179,CS_RevData!T$195,CS_RevData!T$211)</f>
        <v>0</v>
      </c>
      <c r="W253" s="59">
        <f>SUM(CS_RevData!U$179,CS_RevData!U$195,CS_RevData!U$211)</f>
        <v>0</v>
      </c>
      <c r="X253" s="59">
        <f>SUM(CS_RevData!V$179,CS_RevData!V$195,CS_RevData!V$211)</f>
        <v>0</v>
      </c>
      <c r="Y253" s="59">
        <f>SUM(CS_RevData!W$179,CS_RevData!W$195,CS_RevData!W$211)</f>
        <v>0</v>
      </c>
      <c r="Z253" s="59">
        <f>SUM(CS_RevData!X$179,CS_RevData!X$195,CS_RevData!X$211)</f>
        <v>0</v>
      </c>
      <c r="AA253" s="59">
        <f>SUM(CS_RevData!Y$179,CS_RevData!Y$195,CS_RevData!Y$211)</f>
        <v>0</v>
      </c>
      <c r="AB253" s="59">
        <f>SUM(CS_RevData!Z$179,CS_RevData!Z$195,CS_RevData!Z$211)</f>
        <v>19</v>
      </c>
      <c r="AC253" s="59">
        <f>SUM(CS_RevData!AA$179,CS_RevData!AA$195,CS_RevData!AA$211)</f>
        <v>32</v>
      </c>
      <c r="AD253" s="60">
        <f t="shared" ref="AD253:AD260" si="330">SUM(R253:AC253)</f>
        <v>51</v>
      </c>
      <c r="AE253" s="13"/>
      <c r="AF253" s="59">
        <f>SUM(CS_RevData!AF$179,CS_RevData!AF$195,CS_RevData!AF$211)</f>
        <v>44</v>
      </c>
      <c r="AG253" s="59">
        <f>SUM(CS_RevData!AG$179,CS_RevData!AG$195,CS_RevData!AG$211)</f>
        <v>27</v>
      </c>
      <c r="AH253" s="59">
        <f>SUM(CS_RevData!AH$179,CS_RevData!AH$195,CS_RevData!AH$211)</f>
        <v>4</v>
      </c>
      <c r="AI253" s="59">
        <f>SUM(CS_RevData!AI$179,CS_RevData!AI$195,CS_RevData!AI$211)</f>
        <v>8</v>
      </c>
      <c r="AJ253" s="59">
        <f>SUM(CS_RevData!AJ$179,CS_RevData!AJ$195,CS_RevData!AJ$211)</f>
        <v>2</v>
      </c>
      <c r="AK253" s="61">
        <f>SUM(CS_RevData!AK$179,CS_RevData!AK$195,CS_RevData!AK$211)</f>
        <v>9</v>
      </c>
      <c r="AL253" s="61">
        <f>SUM(CS_RevData!AL$179,CS_RevData!AL$195,CS_RevData!AL$211)</f>
        <v>14</v>
      </c>
      <c r="AM253" s="61">
        <f>SUM(CS_RevData!AM$179,CS_RevData!AM$195,CS_RevData!AM$211)</f>
        <v>18</v>
      </c>
      <c r="AN253" s="61">
        <f>SUM(CS_RevData!AN$179,CS_RevData!AN$195,CS_RevData!AN$211)</f>
        <v>24</v>
      </c>
      <c r="AO253" s="61">
        <f>SUM(CS_RevData!AO$179,CS_RevData!AO$195,CS_RevData!AO$211)</f>
        <v>32</v>
      </c>
      <c r="AP253" s="61">
        <f>SUM(CS_RevData!AP$179,CS_RevData!AP$195,CS_RevData!AP$211)</f>
        <v>41</v>
      </c>
      <c r="AQ253" s="61">
        <f>SUM(CS_RevData!AQ$179,CS_RevData!AQ$195,CS_RevData!AQ$211)</f>
        <v>54</v>
      </c>
      <c r="AR253" s="62">
        <f t="shared" ref="AR253:AR260" si="331">SUM(AF253:AQ253)</f>
        <v>277</v>
      </c>
      <c r="AS253" s="13"/>
      <c r="AT253" s="61">
        <f>SUM(CS_RevData!AR$179,CS_RevData!AR$195,CS_RevData!AR$211)</f>
        <v>69</v>
      </c>
      <c r="AU253" s="61">
        <f>SUM(CS_RevData!AS$179,CS_RevData!AS$195,CS_RevData!AS$211)</f>
        <v>90</v>
      </c>
      <c r="AV253" s="61">
        <f>SUM(CS_RevData!AT$179,CS_RevData!AT$195,CS_RevData!AT$211)</f>
        <v>117</v>
      </c>
      <c r="AW253" s="61">
        <f>SUM(CS_RevData!AU$179,CS_RevData!AU$195,CS_RevData!AU$211)</f>
        <v>152</v>
      </c>
      <c r="AX253" s="61">
        <f>SUM(CS_RevData!AV$179,CS_RevData!AV$195,CS_RevData!AV$211)</f>
        <v>198</v>
      </c>
      <c r="AY253" s="61">
        <f>SUM(CS_RevData!AW$179,CS_RevData!AW$195,CS_RevData!AW$211)</f>
        <v>257</v>
      </c>
      <c r="AZ253" s="61">
        <f>SUM(CS_RevData!AX$179,CS_RevData!AX$195,CS_RevData!AX$211)</f>
        <v>333</v>
      </c>
      <c r="BA253" s="61">
        <f>SUM(CS_RevData!AY$179,CS_RevData!AY$195,CS_RevData!AY$211)</f>
        <v>434</v>
      </c>
      <c r="BB253" s="61">
        <f>SUM(CS_RevData!AZ$179,CS_RevData!AZ$195,CS_RevData!AZ$211)</f>
        <v>564</v>
      </c>
      <c r="BC253" s="61">
        <f>SUM(CS_RevData!BA$179,CS_RevData!BA$195,CS_RevData!BA$211)</f>
        <v>732</v>
      </c>
      <c r="BD253" s="61">
        <f>SUM(CS_RevData!BB$179,CS_RevData!BB$195,CS_RevData!BB$211)</f>
        <v>953</v>
      </c>
      <c r="BE253" s="61">
        <f>SUM(CS_RevData!BC$179,CS_RevData!BC$195,CS_RevData!BC$211)</f>
        <v>1239</v>
      </c>
      <c r="BF253" s="62">
        <f t="shared" ref="BF253:BF260" si="332">SUM(AT253:BE253)</f>
        <v>5138</v>
      </c>
      <c r="BG253" s="13"/>
      <c r="BH253" s="61">
        <f>SUM(CS_RevData!BD$179,CS_RevData!BD$195,CS_RevData!BD$211)</f>
        <v>1610</v>
      </c>
      <c r="BI253" s="61">
        <f>SUM(CS_RevData!BE$179,CS_RevData!BE$195,CS_RevData!BE$211)</f>
        <v>2094</v>
      </c>
      <c r="BJ253" s="61">
        <f>SUM(CS_RevData!BF$179,CS_RevData!BF$195,CS_RevData!BF$211)</f>
        <v>2723</v>
      </c>
      <c r="BK253" s="61">
        <f>SUM(CS_RevData!BG$179,CS_RevData!BG$195,CS_RevData!BG$211)</f>
        <v>3539</v>
      </c>
      <c r="BL253" s="61">
        <f>SUM(CS_RevData!BH$179,CS_RevData!BH$195,CS_RevData!BH$211)</f>
        <v>4601</v>
      </c>
      <c r="BM253" s="61">
        <f>SUM(CS_RevData!BI$179,CS_RevData!BI$195,CS_RevData!BI$211)</f>
        <v>5981</v>
      </c>
      <c r="BN253" s="61">
        <f>SUM(CS_RevData!BJ$179,CS_RevData!BJ$195,CS_RevData!BJ$211)</f>
        <v>7775</v>
      </c>
      <c r="BO253" s="61">
        <f>SUM(CS_RevData!BK$179,CS_RevData!BK$195,CS_RevData!BK$211)</f>
        <v>10107</v>
      </c>
      <c r="BP253" s="61">
        <f>SUM(CS_RevData!BL$179,CS_RevData!BL$195,CS_RevData!BL$211)</f>
        <v>13139</v>
      </c>
      <c r="BQ253" s="61">
        <f>SUM(CS_RevData!BM$179,CS_RevData!BM$195,CS_RevData!BM$211)</f>
        <v>17081</v>
      </c>
      <c r="BR253" s="61">
        <f>SUM(CS_RevData!BN$179,CS_RevData!BN$195,CS_RevData!BN$211)</f>
        <v>22205</v>
      </c>
      <c r="BS253" s="61">
        <f>SUM(CS_RevData!BO$179,CS_RevData!BO$195,CS_RevData!BO$211)</f>
        <v>28295</v>
      </c>
      <c r="BT253" s="62">
        <f t="shared" ref="BT253:BT260" si="333">SUM(BH253:BS253)</f>
        <v>119150</v>
      </c>
    </row>
    <row r="254" spans="2:72" s="51" customFormat="1" hidden="1" outlineLevel="1" x14ac:dyDescent="0.25">
      <c r="B254" s="58" t="s">
        <v>36</v>
      </c>
      <c r="C254"/>
      <c r="D254" s="59">
        <f>CS_RevData!D$227</f>
        <v>0</v>
      </c>
      <c r="E254" s="59">
        <f>CS_RevData!E$227</f>
        <v>66</v>
      </c>
      <c r="F254" s="59">
        <f>CS_RevData!F$227</f>
        <v>11</v>
      </c>
      <c r="G254" s="59">
        <f>CS_RevData!G$227</f>
        <v>6</v>
      </c>
      <c r="H254" s="59">
        <f>CS_RevData!H$227</f>
        <v>5</v>
      </c>
      <c r="I254" s="59">
        <f>CS_RevData!I$227</f>
        <v>0</v>
      </c>
      <c r="J254" s="59">
        <f>CS_RevData!J$227</f>
        <v>0</v>
      </c>
      <c r="K254" s="59">
        <f>CS_RevData!K$227</f>
        <v>2</v>
      </c>
      <c r="L254" s="59">
        <f>CS_RevData!L$227</f>
        <v>3</v>
      </c>
      <c r="M254" s="59">
        <f>CS_RevData!M$227</f>
        <v>52</v>
      </c>
      <c r="N254" s="59">
        <f>CS_RevData!N$227</f>
        <v>97</v>
      </c>
      <c r="O254" s="59">
        <f>CS_RevData!O$227</f>
        <v>632</v>
      </c>
      <c r="P254" s="60">
        <f t="shared" si="329"/>
        <v>874</v>
      </c>
      <c r="Q254" s="13"/>
      <c r="R254" s="59">
        <f>CS_RevData!P$227</f>
        <v>713</v>
      </c>
      <c r="S254" s="59">
        <f>CS_RevData!Q$227</f>
        <v>806</v>
      </c>
      <c r="T254" s="59">
        <f>CS_RevData!R$227</f>
        <v>936</v>
      </c>
      <c r="U254" s="59">
        <f>CS_RevData!S$227</f>
        <v>927</v>
      </c>
      <c r="V254" s="59">
        <f>CS_RevData!T$227</f>
        <v>1107</v>
      </c>
      <c r="W254" s="59">
        <f>CS_RevData!U$227</f>
        <v>1284</v>
      </c>
      <c r="X254" s="59">
        <f>CS_RevData!V$227</f>
        <v>1589</v>
      </c>
      <c r="Y254" s="59">
        <f>CS_RevData!W$227</f>
        <v>1490</v>
      </c>
      <c r="Z254" s="59">
        <f>CS_RevData!X$227</f>
        <v>647</v>
      </c>
      <c r="AA254" s="59">
        <f>CS_RevData!Y$227</f>
        <v>622</v>
      </c>
      <c r="AB254" s="59">
        <f>CS_RevData!Z$227</f>
        <v>1442</v>
      </c>
      <c r="AC254" s="59">
        <f>CS_RevData!AA$227</f>
        <v>1917</v>
      </c>
      <c r="AD254" s="60">
        <f t="shared" si="330"/>
        <v>13480</v>
      </c>
      <c r="AE254" s="13"/>
      <c r="AF254" s="59">
        <f>CS_RevData!AF$227</f>
        <v>1604</v>
      </c>
      <c r="AG254" s="59">
        <f>CS_RevData!AG$227</f>
        <v>717</v>
      </c>
      <c r="AH254" s="59">
        <f>CS_RevData!AH$227</f>
        <v>597</v>
      </c>
      <c r="AI254" s="59">
        <f>CS_RevData!AI$227</f>
        <v>540</v>
      </c>
      <c r="AJ254" s="59">
        <f>CS_RevData!AJ$227</f>
        <v>332</v>
      </c>
      <c r="AK254" s="61">
        <f>CS_RevData!AK$227</f>
        <v>709</v>
      </c>
      <c r="AL254" s="61">
        <f>CS_RevData!AL$227</f>
        <v>902</v>
      </c>
      <c r="AM254" s="61">
        <f>CS_RevData!AM$227</f>
        <v>1060</v>
      </c>
      <c r="AN254" s="61">
        <f>CS_RevData!AN$227</f>
        <v>1247</v>
      </c>
      <c r="AO254" s="61">
        <f>CS_RevData!AO$227</f>
        <v>1469</v>
      </c>
      <c r="AP254" s="61">
        <f>CS_RevData!AP$227</f>
        <v>1731</v>
      </c>
      <c r="AQ254" s="61">
        <f>CS_RevData!AQ$227</f>
        <v>2044</v>
      </c>
      <c r="AR254" s="62">
        <f t="shared" si="331"/>
        <v>12952</v>
      </c>
      <c r="AS254" s="13"/>
      <c r="AT254" s="61">
        <f>CS_RevData!AR$227</f>
        <v>2375</v>
      </c>
      <c r="AU254" s="61">
        <f>CS_RevData!AS$227</f>
        <v>2947</v>
      </c>
      <c r="AV254" s="61">
        <f>CS_RevData!AT$227</f>
        <v>3647</v>
      </c>
      <c r="AW254" s="61">
        <f>CS_RevData!AU$227</f>
        <v>4317</v>
      </c>
      <c r="AX254" s="61">
        <f>CS_RevData!AV$227</f>
        <v>5120</v>
      </c>
      <c r="AY254" s="61">
        <f>CS_RevData!AW$227</f>
        <v>6071</v>
      </c>
      <c r="AZ254" s="61">
        <f>CS_RevData!AX$227</f>
        <v>7206</v>
      </c>
      <c r="BA254" s="61">
        <f>CS_RevData!AY$227</f>
        <v>8559</v>
      </c>
      <c r="BB254" s="61">
        <f>CS_RevData!AZ$227</f>
        <v>10172</v>
      </c>
      <c r="BC254" s="61">
        <f>CS_RevData!BA$227</f>
        <v>12093</v>
      </c>
      <c r="BD254" s="61">
        <f>CS_RevData!BB$227</f>
        <v>14381</v>
      </c>
      <c r="BE254" s="61">
        <f>CS_RevData!BC$227</f>
        <v>17113</v>
      </c>
      <c r="BF254" s="62">
        <f t="shared" si="332"/>
        <v>94001</v>
      </c>
      <c r="BG254" s="13"/>
      <c r="BH254" s="61">
        <f>CS_RevData!BD$227</f>
        <v>20369</v>
      </c>
      <c r="BI254" s="61">
        <f>CS_RevData!BE$227</f>
        <v>24258</v>
      </c>
      <c r="BJ254" s="61">
        <f>CS_RevData!BF$227</f>
        <v>28896</v>
      </c>
      <c r="BK254" s="61">
        <f>CS_RevData!BG$227</f>
        <v>34433</v>
      </c>
      <c r="BL254" s="61">
        <f>CS_RevData!BH$227</f>
        <v>41041</v>
      </c>
      <c r="BM254" s="61">
        <f>CS_RevData!BI$227</f>
        <v>48932</v>
      </c>
      <c r="BN254" s="61">
        <f>CS_RevData!BJ$227</f>
        <v>53459</v>
      </c>
      <c r="BO254" s="61">
        <f>CS_RevData!BK$227</f>
        <v>57486</v>
      </c>
      <c r="BP254" s="61">
        <f>CS_RevData!BL$227</f>
        <v>62130</v>
      </c>
      <c r="BQ254" s="61">
        <f>CS_RevData!BM$227</f>
        <v>67506</v>
      </c>
      <c r="BR254" s="61">
        <f>CS_RevData!BN$227</f>
        <v>73739</v>
      </c>
      <c r="BS254" s="61">
        <f>CS_RevData!BO$227</f>
        <v>78356</v>
      </c>
      <c r="BT254" s="62">
        <f t="shared" si="333"/>
        <v>590605</v>
      </c>
    </row>
    <row r="255" spans="2:72" s="68" customFormat="1" ht="12.75" hidden="1" outlineLevel="2" x14ac:dyDescent="0.2">
      <c r="B255" s="63" t="s">
        <v>9</v>
      </c>
      <c r="C255" s="16"/>
      <c r="D255" s="64">
        <f>CS_RevData!D$243</f>
        <v>0</v>
      </c>
      <c r="E255" s="64">
        <f>CS_RevData!E$243</f>
        <v>0</v>
      </c>
      <c r="F255" s="64">
        <f>CS_RevData!F$243</f>
        <v>0</v>
      </c>
      <c r="G255" s="64">
        <f>CS_RevData!G$243</f>
        <v>0</v>
      </c>
      <c r="H255" s="64">
        <f>CS_RevData!H$243</f>
        <v>0</v>
      </c>
      <c r="I255" s="64">
        <f>CS_RevData!I$243</f>
        <v>0</v>
      </c>
      <c r="J255" s="64">
        <f>CS_RevData!J$243</f>
        <v>0</v>
      </c>
      <c r="K255" s="64">
        <f>CS_RevData!K$243</f>
        <v>0</v>
      </c>
      <c r="L255" s="64">
        <f>CS_RevData!L$243</f>
        <v>0</v>
      </c>
      <c r="M255" s="64">
        <f>CS_RevData!M$243</f>
        <v>0</v>
      </c>
      <c r="N255" s="64">
        <f>CS_RevData!N$243</f>
        <v>0</v>
      </c>
      <c r="O255" s="64">
        <f>CS_RevData!O$243</f>
        <v>0</v>
      </c>
      <c r="P255" s="65">
        <f t="shared" si="329"/>
        <v>0</v>
      </c>
      <c r="Q255" s="19"/>
      <c r="R255" s="64">
        <f>CS_RevData!P$243</f>
        <v>0</v>
      </c>
      <c r="S255" s="64">
        <f>CS_RevData!Q$243</f>
        <v>0</v>
      </c>
      <c r="T255" s="64">
        <f>CS_RevData!R$243</f>
        <v>0</v>
      </c>
      <c r="U255" s="64">
        <f>CS_RevData!S$243</f>
        <v>0</v>
      </c>
      <c r="V255" s="64">
        <f>CS_RevData!T$243</f>
        <v>0</v>
      </c>
      <c r="W255" s="64">
        <f>CS_RevData!U$243</f>
        <v>0</v>
      </c>
      <c r="X255" s="64">
        <f>CS_RevData!V$243</f>
        <v>0</v>
      </c>
      <c r="Y255" s="64">
        <f>CS_RevData!W$243</f>
        <v>0</v>
      </c>
      <c r="Z255" s="64">
        <f>CS_RevData!X$243</f>
        <v>0</v>
      </c>
      <c r="AA255" s="64">
        <f>CS_RevData!Y$243</f>
        <v>3</v>
      </c>
      <c r="AB255" s="64">
        <f>CS_RevData!Z$243</f>
        <v>131</v>
      </c>
      <c r="AC255" s="64">
        <f>CS_RevData!AA$243</f>
        <v>153</v>
      </c>
      <c r="AD255" s="65">
        <f t="shared" si="330"/>
        <v>287</v>
      </c>
      <c r="AE255" s="19"/>
      <c r="AF255" s="64">
        <f>CS_RevData!AF$243</f>
        <v>161</v>
      </c>
      <c r="AG255" s="64">
        <f>CS_RevData!AG$243</f>
        <v>122</v>
      </c>
      <c r="AH255" s="64">
        <f>CS_RevData!AH$243</f>
        <v>225</v>
      </c>
      <c r="AI255" s="64">
        <f>CS_RevData!AI$243</f>
        <v>174</v>
      </c>
      <c r="AJ255" s="64">
        <f>CS_RevData!AJ$243</f>
        <v>95</v>
      </c>
      <c r="AK255" s="66">
        <f>CS_RevData!AK$243</f>
        <v>205</v>
      </c>
      <c r="AL255" s="66">
        <f>CS_RevData!AL$243</f>
        <v>274</v>
      </c>
      <c r="AM255" s="66">
        <f>CS_RevData!AM$243</f>
        <v>324</v>
      </c>
      <c r="AN255" s="66">
        <f>CS_RevData!AN$243</f>
        <v>382</v>
      </c>
      <c r="AO255" s="66">
        <f>CS_RevData!AO$243</f>
        <v>451</v>
      </c>
      <c r="AP255" s="66">
        <f>CS_RevData!AP$243</f>
        <v>532</v>
      </c>
      <c r="AQ255" s="66">
        <f>CS_RevData!AQ$243</f>
        <v>628</v>
      </c>
      <c r="AR255" s="67">
        <f t="shared" si="331"/>
        <v>3573</v>
      </c>
      <c r="AS255" s="19"/>
      <c r="AT255" s="66">
        <f>CS_RevData!AR$243</f>
        <v>688</v>
      </c>
      <c r="AU255" s="66">
        <f>CS_RevData!AS$243</f>
        <v>875</v>
      </c>
      <c r="AV255" s="66">
        <f>CS_RevData!AT$243</f>
        <v>1106</v>
      </c>
      <c r="AW255" s="66">
        <f>CS_RevData!AU$243</f>
        <v>1304</v>
      </c>
      <c r="AX255" s="66">
        <f>CS_RevData!AV$243</f>
        <v>1539</v>
      </c>
      <c r="AY255" s="66">
        <f>CS_RevData!AW$243</f>
        <v>1816</v>
      </c>
      <c r="AZ255" s="66">
        <f>CS_RevData!AX$243</f>
        <v>2142</v>
      </c>
      <c r="BA255" s="66">
        <f>CS_RevData!AY$243</f>
        <v>2530</v>
      </c>
      <c r="BB255" s="66">
        <f>CS_RevData!AZ$243</f>
        <v>2985</v>
      </c>
      <c r="BC255" s="66">
        <f>CS_RevData!BA$243</f>
        <v>3522</v>
      </c>
      <c r="BD255" s="66">
        <f>CS_RevData!BB$243</f>
        <v>4155</v>
      </c>
      <c r="BE255" s="66">
        <f>CS_RevData!BC$243</f>
        <v>4904</v>
      </c>
      <c r="BF255" s="67">
        <f t="shared" si="332"/>
        <v>27566</v>
      </c>
      <c r="BG255" s="19"/>
      <c r="BH255" s="66">
        <f>CS_RevData!BD$243</f>
        <v>5785</v>
      </c>
      <c r="BI255" s="66">
        <f>CS_RevData!BE$243</f>
        <v>6826</v>
      </c>
      <c r="BJ255" s="66">
        <f>CS_RevData!BF$243</f>
        <v>8055</v>
      </c>
      <c r="BK255" s="66">
        <f>CS_RevData!BG$243</f>
        <v>9506</v>
      </c>
      <c r="BL255" s="66">
        <f>CS_RevData!BH$243</f>
        <v>11216</v>
      </c>
      <c r="BM255" s="66">
        <f>CS_RevData!BI$243</f>
        <v>13235</v>
      </c>
      <c r="BN255" s="66">
        <f>CS_RevData!BJ$243</f>
        <v>15618</v>
      </c>
      <c r="BO255" s="66">
        <f>CS_RevData!BK$243</f>
        <v>18429</v>
      </c>
      <c r="BP255" s="66">
        <f>CS_RevData!BL$243</f>
        <v>21746</v>
      </c>
      <c r="BQ255" s="66">
        <f>CS_RevData!BM$243</f>
        <v>25661</v>
      </c>
      <c r="BR255" s="66">
        <f>CS_RevData!BN$243</f>
        <v>30280</v>
      </c>
      <c r="BS255" s="66">
        <f>CS_RevData!BO$243</f>
        <v>33105</v>
      </c>
      <c r="BT255" s="67">
        <f t="shared" si="333"/>
        <v>199462</v>
      </c>
    </row>
    <row r="256" spans="2:72" s="68" customFormat="1" ht="12.75" hidden="1" outlineLevel="2" x14ac:dyDescent="0.2">
      <c r="B256" s="63" t="s">
        <v>10</v>
      </c>
      <c r="C256" s="16"/>
      <c r="D256" s="64">
        <f>CS_RevData!D$259</f>
        <v>0</v>
      </c>
      <c r="E256" s="64">
        <f>CS_RevData!E$259</f>
        <v>0</v>
      </c>
      <c r="F256" s="64">
        <f>CS_RevData!F$259</f>
        <v>0</v>
      </c>
      <c r="G256" s="64">
        <f>CS_RevData!G$259</f>
        <v>0</v>
      </c>
      <c r="H256" s="64">
        <f>CS_RevData!H$259</f>
        <v>0</v>
      </c>
      <c r="I256" s="64">
        <f>CS_RevData!I$259</f>
        <v>0</v>
      </c>
      <c r="J256" s="64">
        <f>CS_RevData!J$259</f>
        <v>0</v>
      </c>
      <c r="K256" s="64">
        <f>CS_RevData!K$259</f>
        <v>0</v>
      </c>
      <c r="L256" s="64">
        <f>CS_RevData!L$259</f>
        <v>0</v>
      </c>
      <c r="M256" s="64">
        <f>CS_RevData!M$259</f>
        <v>0</v>
      </c>
      <c r="N256" s="64">
        <f>CS_RevData!N$259</f>
        <v>0</v>
      </c>
      <c r="O256" s="64">
        <f>CS_RevData!O$259</f>
        <v>0</v>
      </c>
      <c r="P256" s="65">
        <f t="shared" si="329"/>
        <v>0</v>
      </c>
      <c r="Q256" s="19"/>
      <c r="R256" s="64">
        <f>CS_RevData!P$259</f>
        <v>0</v>
      </c>
      <c r="S256" s="64">
        <f>CS_RevData!Q$259</f>
        <v>0</v>
      </c>
      <c r="T256" s="64">
        <f>CS_RevData!R$259</f>
        <v>0</v>
      </c>
      <c r="U256" s="64">
        <f>CS_RevData!S$259</f>
        <v>0</v>
      </c>
      <c r="V256" s="64">
        <f>CS_RevData!T$259</f>
        <v>0</v>
      </c>
      <c r="W256" s="64">
        <f>CS_RevData!U$259</f>
        <v>0</v>
      </c>
      <c r="X256" s="64">
        <f>CS_RevData!V$259</f>
        <v>0</v>
      </c>
      <c r="Y256" s="64">
        <f>CS_RevData!W$259</f>
        <v>0</v>
      </c>
      <c r="Z256" s="64">
        <f>CS_RevData!X$259</f>
        <v>0</v>
      </c>
      <c r="AA256" s="64">
        <f>CS_RevData!Y$259</f>
        <v>0</v>
      </c>
      <c r="AB256" s="64">
        <f>CS_RevData!Z$259</f>
        <v>38</v>
      </c>
      <c r="AC256" s="64">
        <f>CS_RevData!AA$259</f>
        <v>86</v>
      </c>
      <c r="AD256" s="65">
        <f t="shared" si="330"/>
        <v>124</v>
      </c>
      <c r="AE256" s="19"/>
      <c r="AF256" s="64">
        <f>CS_RevData!AF$259</f>
        <v>122</v>
      </c>
      <c r="AG256" s="64">
        <f>CS_RevData!AG$259</f>
        <v>126</v>
      </c>
      <c r="AH256" s="64">
        <f>CS_RevData!AH$259</f>
        <v>264</v>
      </c>
      <c r="AI256" s="64">
        <f>CS_RevData!AI$259</f>
        <v>243</v>
      </c>
      <c r="AJ256" s="64">
        <f>CS_RevData!AJ$259</f>
        <v>155</v>
      </c>
      <c r="AK256" s="66">
        <f>CS_RevData!AK$259</f>
        <v>356</v>
      </c>
      <c r="AL256" s="66">
        <f>CS_RevData!AL$259</f>
        <v>458</v>
      </c>
      <c r="AM256" s="66">
        <f>CS_RevData!AM$259</f>
        <v>549</v>
      </c>
      <c r="AN256" s="66">
        <f>CS_RevData!AN$259</f>
        <v>659</v>
      </c>
      <c r="AO256" s="66">
        <f>CS_RevData!AO$259</f>
        <v>789</v>
      </c>
      <c r="AP256" s="66">
        <f>CS_RevData!AP$259</f>
        <v>948</v>
      </c>
      <c r="AQ256" s="66">
        <f>CS_RevData!AQ$259</f>
        <v>1137</v>
      </c>
      <c r="AR256" s="67">
        <f t="shared" si="331"/>
        <v>5806</v>
      </c>
      <c r="AS256" s="19"/>
      <c r="AT256" s="66">
        <f>CS_RevData!AR$259</f>
        <v>1385</v>
      </c>
      <c r="AU256" s="66">
        <f>CS_RevData!AS$259</f>
        <v>1722</v>
      </c>
      <c r="AV256" s="66">
        <f>CS_RevData!AT$259</f>
        <v>2138</v>
      </c>
      <c r="AW256" s="66">
        <f>CS_RevData!AU$259</f>
        <v>2565</v>
      </c>
      <c r="AX256" s="66">
        <f>CS_RevData!AV$259</f>
        <v>3078</v>
      </c>
      <c r="AY256" s="66">
        <f>CS_RevData!AW$259</f>
        <v>3693</v>
      </c>
      <c r="AZ256" s="66">
        <f>CS_RevData!AX$259</f>
        <v>4433</v>
      </c>
      <c r="BA256" s="66">
        <f>CS_RevData!AY$259</f>
        <v>5319</v>
      </c>
      <c r="BB256" s="66">
        <f>CS_RevData!AZ$259</f>
        <v>6384</v>
      </c>
      <c r="BC256" s="66">
        <f>CS_RevData!BA$259</f>
        <v>7661</v>
      </c>
      <c r="BD256" s="66">
        <f>CS_RevData!BB$259</f>
        <v>9192</v>
      </c>
      <c r="BE256" s="66">
        <f>CS_RevData!BC$259</f>
        <v>11031</v>
      </c>
      <c r="BF256" s="67">
        <f t="shared" si="332"/>
        <v>58601</v>
      </c>
      <c r="BG256" s="19"/>
      <c r="BH256" s="66">
        <f>CS_RevData!BD$259</f>
        <v>13236</v>
      </c>
      <c r="BI256" s="66">
        <f>CS_RevData!BE$259</f>
        <v>15884</v>
      </c>
      <c r="BJ256" s="66">
        <f>CS_RevData!BF$259</f>
        <v>19061</v>
      </c>
      <c r="BK256" s="66">
        <f>CS_RevData!BG$259</f>
        <v>22874</v>
      </c>
      <c r="BL256" s="66">
        <f>CS_RevData!BH$259</f>
        <v>27447</v>
      </c>
      <c r="BM256" s="66">
        <f>CS_RevData!BI$259</f>
        <v>32939</v>
      </c>
      <c r="BN256" s="66">
        <f>CS_RevData!BJ$259</f>
        <v>34633</v>
      </c>
      <c r="BO256" s="66">
        <f>CS_RevData!BK$259</f>
        <v>35318</v>
      </c>
      <c r="BP256" s="66">
        <f>CS_RevData!BL$259</f>
        <v>36017</v>
      </c>
      <c r="BQ256" s="66">
        <f>CS_RevData!BM$259</f>
        <v>36730</v>
      </c>
      <c r="BR256" s="66">
        <f>CS_RevData!BN$259</f>
        <v>37457</v>
      </c>
      <c r="BS256" s="66">
        <f>CS_RevData!BO$259</f>
        <v>38198</v>
      </c>
      <c r="BT256" s="67">
        <f t="shared" si="333"/>
        <v>349794</v>
      </c>
    </row>
    <row r="257" spans="2:72" s="68" customFormat="1" ht="12.75" hidden="1" outlineLevel="2" x14ac:dyDescent="0.2">
      <c r="B257" s="63" t="s">
        <v>11</v>
      </c>
      <c r="C257" s="16"/>
      <c r="D257" s="64">
        <f>CS_RevData!D$275</f>
        <v>0</v>
      </c>
      <c r="E257" s="64">
        <f>CS_RevData!E$275</f>
        <v>0</v>
      </c>
      <c r="F257" s="64">
        <f>CS_RevData!F$275</f>
        <v>0</v>
      </c>
      <c r="G257" s="64">
        <f>CS_RevData!G$275</f>
        <v>0</v>
      </c>
      <c r="H257" s="64">
        <f>CS_RevData!H$275</f>
        <v>0</v>
      </c>
      <c r="I257" s="64">
        <f>CS_RevData!I$275</f>
        <v>0</v>
      </c>
      <c r="J257" s="64">
        <f>CS_RevData!J$275</f>
        <v>0</v>
      </c>
      <c r="K257" s="64">
        <f>CS_RevData!K$275</f>
        <v>0</v>
      </c>
      <c r="L257" s="64">
        <f>CS_RevData!L$275</f>
        <v>0</v>
      </c>
      <c r="M257" s="64">
        <f>CS_RevData!M$275</f>
        <v>0</v>
      </c>
      <c r="N257" s="64">
        <f>CS_RevData!N$275</f>
        <v>0</v>
      </c>
      <c r="O257" s="64">
        <f>CS_RevData!O$275</f>
        <v>0</v>
      </c>
      <c r="P257" s="65">
        <f t="shared" si="329"/>
        <v>0</v>
      </c>
      <c r="Q257" s="19"/>
      <c r="R257" s="64">
        <f>CS_RevData!P$275</f>
        <v>0</v>
      </c>
      <c r="S257" s="64">
        <f>CS_RevData!Q$275</f>
        <v>0</v>
      </c>
      <c r="T257" s="64">
        <f>CS_RevData!R$275</f>
        <v>0</v>
      </c>
      <c r="U257" s="64">
        <f>CS_RevData!S$275</f>
        <v>0</v>
      </c>
      <c r="V257" s="64">
        <f>CS_RevData!T$275</f>
        <v>0</v>
      </c>
      <c r="W257" s="64">
        <f>CS_RevData!U$275</f>
        <v>0</v>
      </c>
      <c r="X257" s="64">
        <f>CS_RevData!V$275</f>
        <v>0</v>
      </c>
      <c r="Y257" s="64">
        <f>CS_RevData!W$275</f>
        <v>0</v>
      </c>
      <c r="Z257" s="64">
        <f>CS_RevData!X$275</f>
        <v>0</v>
      </c>
      <c r="AA257" s="64">
        <f>CS_RevData!Y$275</f>
        <v>0</v>
      </c>
      <c r="AB257" s="64">
        <f>CS_RevData!Z$275</f>
        <v>16</v>
      </c>
      <c r="AC257" s="64">
        <f>CS_RevData!AA$275</f>
        <v>96</v>
      </c>
      <c r="AD257" s="65">
        <f t="shared" si="330"/>
        <v>112</v>
      </c>
      <c r="AE257" s="19"/>
      <c r="AF257" s="64">
        <f>CS_RevData!AF$275</f>
        <v>29</v>
      </c>
      <c r="AG257" s="64">
        <f>CS_RevData!AG$275</f>
        <v>31</v>
      </c>
      <c r="AH257" s="64">
        <f>CS_RevData!AH$275</f>
        <v>87</v>
      </c>
      <c r="AI257" s="64">
        <f>CS_RevData!AI$275</f>
        <v>90</v>
      </c>
      <c r="AJ257" s="64">
        <f>CS_RevData!AJ$275</f>
        <v>68</v>
      </c>
      <c r="AK257" s="66">
        <f>CS_RevData!AK$275</f>
        <v>125</v>
      </c>
      <c r="AL257" s="66">
        <f>CS_RevData!AL$275</f>
        <v>141</v>
      </c>
      <c r="AM257" s="66">
        <f>CS_RevData!AM$275</f>
        <v>152</v>
      </c>
      <c r="AN257" s="66">
        <f>CS_RevData!AN$275</f>
        <v>164</v>
      </c>
      <c r="AO257" s="66">
        <f>CS_RevData!AO$275</f>
        <v>177</v>
      </c>
      <c r="AP257" s="66">
        <f>CS_RevData!AP$275</f>
        <v>191</v>
      </c>
      <c r="AQ257" s="66">
        <f>CS_RevData!AQ$275</f>
        <v>206</v>
      </c>
      <c r="AR257" s="67">
        <f t="shared" si="331"/>
        <v>1461</v>
      </c>
      <c r="AS257" s="19"/>
      <c r="AT257" s="66">
        <f>CS_RevData!AR$275</f>
        <v>215</v>
      </c>
      <c r="AU257" s="66">
        <f>CS_RevData!AS$275</f>
        <v>245</v>
      </c>
      <c r="AV257" s="66">
        <f>CS_RevData!AT$275</f>
        <v>278</v>
      </c>
      <c r="AW257" s="66">
        <f>CS_RevData!AU$275</f>
        <v>297</v>
      </c>
      <c r="AX257" s="66">
        <f>CS_RevData!AV$275</f>
        <v>321</v>
      </c>
      <c r="AY257" s="66">
        <f>CS_RevData!AW$275</f>
        <v>345</v>
      </c>
      <c r="AZ257" s="66">
        <f>CS_RevData!AX$275</f>
        <v>371</v>
      </c>
      <c r="BA257" s="66">
        <f>CS_RevData!AY$275</f>
        <v>398</v>
      </c>
      <c r="BB257" s="66">
        <f>CS_RevData!AZ$275</f>
        <v>428</v>
      </c>
      <c r="BC257" s="66">
        <f>CS_RevData!BA$275</f>
        <v>459</v>
      </c>
      <c r="BD257" s="66">
        <f>CS_RevData!BB$275</f>
        <v>494</v>
      </c>
      <c r="BE257" s="66">
        <f>CS_RevData!BC$275</f>
        <v>530</v>
      </c>
      <c r="BF257" s="67">
        <f t="shared" si="332"/>
        <v>4381</v>
      </c>
      <c r="BG257" s="19"/>
      <c r="BH257" s="66">
        <f>CS_RevData!BD$275</f>
        <v>570</v>
      </c>
      <c r="BI257" s="66">
        <f>CS_RevData!BE$275</f>
        <v>614</v>
      </c>
      <c r="BJ257" s="66">
        <f>CS_RevData!BF$275</f>
        <v>659</v>
      </c>
      <c r="BK257" s="66">
        <f>CS_RevData!BG$275</f>
        <v>708</v>
      </c>
      <c r="BL257" s="66">
        <f>CS_RevData!BH$275</f>
        <v>762</v>
      </c>
      <c r="BM257" s="66">
        <f>CS_RevData!BI$275</f>
        <v>819</v>
      </c>
      <c r="BN257" s="66">
        <f>CS_RevData!BJ$275</f>
        <v>881</v>
      </c>
      <c r="BO257" s="66">
        <f>CS_RevData!BK$275</f>
        <v>947</v>
      </c>
      <c r="BP257" s="66">
        <f>CS_RevData!BL$275</f>
        <v>1017</v>
      </c>
      <c r="BQ257" s="66">
        <f>CS_RevData!BM$275</f>
        <v>1094</v>
      </c>
      <c r="BR257" s="66">
        <f>CS_RevData!BN$275</f>
        <v>1176</v>
      </c>
      <c r="BS257" s="66">
        <f>CS_RevData!BO$275</f>
        <v>1263</v>
      </c>
      <c r="BT257" s="67">
        <f t="shared" si="333"/>
        <v>10510</v>
      </c>
    </row>
    <row r="258" spans="2:72" s="68" customFormat="1" ht="12.75" hidden="1" outlineLevel="2" x14ac:dyDescent="0.2">
      <c r="B258" s="63" t="s">
        <v>12</v>
      </c>
      <c r="C258" s="16"/>
      <c r="D258" s="64">
        <f>CS_RevData!D$291</f>
        <v>0</v>
      </c>
      <c r="E258" s="64">
        <f>CS_RevData!E$291</f>
        <v>66</v>
      </c>
      <c r="F258" s="64">
        <f>CS_RevData!F$291</f>
        <v>11</v>
      </c>
      <c r="G258" s="64">
        <f>CS_RevData!G$291</f>
        <v>6</v>
      </c>
      <c r="H258" s="64">
        <f>CS_RevData!H$291</f>
        <v>5</v>
      </c>
      <c r="I258" s="64">
        <f>CS_RevData!I$291</f>
        <v>0</v>
      </c>
      <c r="J258" s="64">
        <f>CS_RevData!J$291</f>
        <v>0</v>
      </c>
      <c r="K258" s="64">
        <f>CS_RevData!K$291</f>
        <v>2</v>
      </c>
      <c r="L258" s="64">
        <f>CS_RevData!L$291</f>
        <v>3</v>
      </c>
      <c r="M258" s="64">
        <f>CS_RevData!M$291</f>
        <v>52</v>
      </c>
      <c r="N258" s="64">
        <f>CS_RevData!N$291</f>
        <v>97</v>
      </c>
      <c r="O258" s="64">
        <f>CS_RevData!O$291</f>
        <v>632</v>
      </c>
      <c r="P258" s="65">
        <f t="shared" si="329"/>
        <v>874</v>
      </c>
      <c r="Q258" s="19"/>
      <c r="R258" s="64">
        <f>CS_RevData!P$291</f>
        <v>713</v>
      </c>
      <c r="S258" s="64">
        <f>CS_RevData!Q$291</f>
        <v>806</v>
      </c>
      <c r="T258" s="64">
        <f>CS_RevData!R$291</f>
        <v>936</v>
      </c>
      <c r="U258" s="64">
        <f>CS_RevData!S$291</f>
        <v>927</v>
      </c>
      <c r="V258" s="64">
        <f>CS_RevData!T$291</f>
        <v>1107</v>
      </c>
      <c r="W258" s="64">
        <f>CS_RevData!U$291</f>
        <v>1284</v>
      </c>
      <c r="X258" s="64">
        <f>CS_RevData!V$291</f>
        <v>1589</v>
      </c>
      <c r="Y258" s="64">
        <f>CS_RevData!W$291</f>
        <v>1490</v>
      </c>
      <c r="Z258" s="64">
        <f>CS_RevData!X$291</f>
        <v>647</v>
      </c>
      <c r="AA258" s="64">
        <f>CS_RevData!Y$291</f>
        <v>619</v>
      </c>
      <c r="AB258" s="64">
        <f>CS_RevData!Z$291</f>
        <v>1253</v>
      </c>
      <c r="AC258" s="64">
        <f>CS_RevData!AA$291</f>
        <v>1573</v>
      </c>
      <c r="AD258" s="65">
        <f t="shared" si="330"/>
        <v>12944</v>
      </c>
      <c r="AE258" s="19"/>
      <c r="AF258" s="64">
        <f>CS_RevData!AF$291</f>
        <v>1269</v>
      </c>
      <c r="AG258" s="64">
        <f>CS_RevData!AG$291</f>
        <v>425</v>
      </c>
      <c r="AH258" s="64">
        <f>CS_RevData!AH$291</f>
        <v>0</v>
      </c>
      <c r="AI258" s="64">
        <f>CS_RevData!AI$291</f>
        <v>0</v>
      </c>
      <c r="AJ258" s="64">
        <f>CS_RevData!AJ$291</f>
        <v>0</v>
      </c>
      <c r="AK258" s="66">
        <f>CS_RevData!AK$291</f>
        <v>0</v>
      </c>
      <c r="AL258" s="66">
        <f>CS_RevData!AL$291</f>
        <v>0</v>
      </c>
      <c r="AM258" s="66">
        <f>CS_RevData!AM$291</f>
        <v>0</v>
      </c>
      <c r="AN258" s="66">
        <f>CS_RevData!AN$291</f>
        <v>0</v>
      </c>
      <c r="AO258" s="66">
        <f>CS_RevData!AO$291</f>
        <v>0</v>
      </c>
      <c r="AP258" s="66">
        <f>CS_RevData!AP$291</f>
        <v>0</v>
      </c>
      <c r="AQ258" s="66">
        <f>CS_RevData!AQ$291</f>
        <v>0</v>
      </c>
      <c r="AR258" s="67">
        <f t="shared" si="331"/>
        <v>1694</v>
      </c>
      <c r="AS258" s="19"/>
      <c r="AT258" s="66">
        <f>CS_RevData!AR$291</f>
        <v>0</v>
      </c>
      <c r="AU258" s="66">
        <f>CS_RevData!AS$291</f>
        <v>0</v>
      </c>
      <c r="AV258" s="66">
        <f>CS_RevData!AT$291</f>
        <v>0</v>
      </c>
      <c r="AW258" s="66">
        <f>CS_RevData!AU$291</f>
        <v>0</v>
      </c>
      <c r="AX258" s="66">
        <f>CS_RevData!AV$291</f>
        <v>0</v>
      </c>
      <c r="AY258" s="66">
        <f>CS_RevData!AW$291</f>
        <v>0</v>
      </c>
      <c r="AZ258" s="66">
        <f>CS_RevData!AX$291</f>
        <v>0</v>
      </c>
      <c r="BA258" s="66">
        <f>CS_RevData!AY$291</f>
        <v>0</v>
      </c>
      <c r="BB258" s="66">
        <f>CS_RevData!AZ$291</f>
        <v>0</v>
      </c>
      <c r="BC258" s="66">
        <f>CS_RevData!BA$291</f>
        <v>0</v>
      </c>
      <c r="BD258" s="66">
        <f>CS_RevData!BB$291</f>
        <v>0</v>
      </c>
      <c r="BE258" s="66">
        <f>CS_RevData!BC$291</f>
        <v>0</v>
      </c>
      <c r="BF258" s="67">
        <f t="shared" si="332"/>
        <v>0</v>
      </c>
      <c r="BG258" s="19"/>
      <c r="BH258" s="66">
        <f>CS_RevData!BD$291</f>
        <v>0</v>
      </c>
      <c r="BI258" s="66">
        <f>CS_RevData!BE$291</f>
        <v>0</v>
      </c>
      <c r="BJ258" s="66">
        <f>CS_RevData!BF$291</f>
        <v>0</v>
      </c>
      <c r="BK258" s="66">
        <f>CS_RevData!BG$291</f>
        <v>0</v>
      </c>
      <c r="BL258" s="66">
        <f>CS_RevData!BH$291</f>
        <v>0</v>
      </c>
      <c r="BM258" s="66">
        <f>CS_RevData!BI$291</f>
        <v>0</v>
      </c>
      <c r="BN258" s="66">
        <f>CS_RevData!BJ$291</f>
        <v>0</v>
      </c>
      <c r="BO258" s="66">
        <f>CS_RevData!BK$291</f>
        <v>0</v>
      </c>
      <c r="BP258" s="66">
        <f>CS_RevData!BL$291</f>
        <v>0</v>
      </c>
      <c r="BQ258" s="66">
        <f>CS_RevData!BM$291</f>
        <v>0</v>
      </c>
      <c r="BR258" s="66">
        <f>CS_RevData!BN$291</f>
        <v>0</v>
      </c>
      <c r="BS258" s="66">
        <f>CS_RevData!BO$291</f>
        <v>0</v>
      </c>
      <c r="BT258" s="67">
        <f t="shared" si="333"/>
        <v>0</v>
      </c>
    </row>
    <row r="259" spans="2:72" s="68" customFormat="1" ht="12.75" hidden="1" outlineLevel="2" x14ac:dyDescent="0.2">
      <c r="B259" s="63" t="s">
        <v>14</v>
      </c>
      <c r="C259" s="16"/>
      <c r="D259" s="64">
        <f>CS_RevData!D$307</f>
        <v>0</v>
      </c>
      <c r="E259" s="64">
        <f>CS_RevData!E$307</f>
        <v>0</v>
      </c>
      <c r="F259" s="64">
        <f>CS_RevData!F$307</f>
        <v>0</v>
      </c>
      <c r="G259" s="64">
        <f>CS_RevData!G$307</f>
        <v>0</v>
      </c>
      <c r="H259" s="64">
        <f>CS_RevData!H$307</f>
        <v>0</v>
      </c>
      <c r="I259" s="64">
        <f>CS_RevData!I$307</f>
        <v>0</v>
      </c>
      <c r="J259" s="64">
        <f>CS_RevData!J$307</f>
        <v>0</v>
      </c>
      <c r="K259" s="64">
        <f>CS_RevData!K$307</f>
        <v>0</v>
      </c>
      <c r="L259" s="64">
        <f>CS_RevData!L$307</f>
        <v>0</v>
      </c>
      <c r="M259" s="64">
        <f>CS_RevData!M$307</f>
        <v>0</v>
      </c>
      <c r="N259" s="64">
        <f>CS_RevData!N$307</f>
        <v>0</v>
      </c>
      <c r="O259" s="64">
        <f>CS_RevData!O$307</f>
        <v>0</v>
      </c>
      <c r="P259" s="65">
        <f t="shared" si="329"/>
        <v>0</v>
      </c>
      <c r="Q259" s="19"/>
      <c r="R259" s="64">
        <f>CS_RevData!P$307</f>
        <v>0</v>
      </c>
      <c r="S259" s="64">
        <f>CS_RevData!Q$307</f>
        <v>0</v>
      </c>
      <c r="T259" s="64">
        <f>CS_RevData!R$307</f>
        <v>0</v>
      </c>
      <c r="U259" s="64">
        <f>CS_RevData!S$307</f>
        <v>0</v>
      </c>
      <c r="V259" s="64">
        <f>CS_RevData!T$307</f>
        <v>0</v>
      </c>
      <c r="W259" s="64">
        <f>CS_RevData!U$307</f>
        <v>0</v>
      </c>
      <c r="X259" s="64">
        <f>CS_RevData!V$307</f>
        <v>0</v>
      </c>
      <c r="Y259" s="64">
        <f>CS_RevData!W$307</f>
        <v>0</v>
      </c>
      <c r="Z259" s="64">
        <f>CS_RevData!X$307</f>
        <v>0</v>
      </c>
      <c r="AA259" s="64">
        <f>CS_RevData!Y$307</f>
        <v>0</v>
      </c>
      <c r="AB259" s="64">
        <f>CS_RevData!Z$307</f>
        <v>4</v>
      </c>
      <c r="AC259" s="64">
        <f>CS_RevData!AA$307</f>
        <v>9</v>
      </c>
      <c r="AD259" s="65">
        <f t="shared" si="330"/>
        <v>13</v>
      </c>
      <c r="AE259" s="19"/>
      <c r="AF259" s="64">
        <f>CS_RevData!AF$307</f>
        <v>23</v>
      </c>
      <c r="AG259" s="64">
        <f>CS_RevData!AG$307</f>
        <v>13</v>
      </c>
      <c r="AH259" s="64">
        <f>CS_RevData!AH$307</f>
        <v>21</v>
      </c>
      <c r="AI259" s="64">
        <f>CS_RevData!AI$307</f>
        <v>33</v>
      </c>
      <c r="AJ259" s="64">
        <f>CS_RevData!AJ$307</f>
        <v>14</v>
      </c>
      <c r="AK259" s="66">
        <f>CS_RevData!AK$307</f>
        <v>23</v>
      </c>
      <c r="AL259" s="66">
        <f>CS_RevData!AL$307</f>
        <v>29</v>
      </c>
      <c r="AM259" s="66">
        <f>CS_RevData!AM$307</f>
        <v>35</v>
      </c>
      <c r="AN259" s="66">
        <f>CS_RevData!AN$307</f>
        <v>42</v>
      </c>
      <c r="AO259" s="66">
        <f>CS_RevData!AO$307</f>
        <v>52</v>
      </c>
      <c r="AP259" s="66">
        <f>CS_RevData!AP$307</f>
        <v>60</v>
      </c>
      <c r="AQ259" s="66">
        <f>CS_RevData!AQ$307</f>
        <v>73</v>
      </c>
      <c r="AR259" s="67">
        <f t="shared" si="331"/>
        <v>418</v>
      </c>
      <c r="AS259" s="19"/>
      <c r="AT259" s="66">
        <f>CS_RevData!AR$307</f>
        <v>87</v>
      </c>
      <c r="AU259" s="66">
        <f>CS_RevData!AS$307</f>
        <v>105</v>
      </c>
      <c r="AV259" s="66">
        <f>CS_RevData!AT$307</f>
        <v>125</v>
      </c>
      <c r="AW259" s="66">
        <f>CS_RevData!AU$307</f>
        <v>151</v>
      </c>
      <c r="AX259" s="66">
        <f>CS_RevData!AV$307</f>
        <v>182</v>
      </c>
      <c r="AY259" s="66">
        <f>CS_RevData!AW$307</f>
        <v>217</v>
      </c>
      <c r="AZ259" s="66">
        <f>CS_RevData!AX$307</f>
        <v>260</v>
      </c>
      <c r="BA259" s="66">
        <f>CS_RevData!AY$307</f>
        <v>312</v>
      </c>
      <c r="BB259" s="66">
        <f>CS_RevData!AZ$307</f>
        <v>375</v>
      </c>
      <c r="BC259" s="66">
        <f>CS_RevData!BA$307</f>
        <v>451</v>
      </c>
      <c r="BD259" s="66">
        <f>CS_RevData!BB$307</f>
        <v>540</v>
      </c>
      <c r="BE259" s="66">
        <f>CS_RevData!BC$307</f>
        <v>648</v>
      </c>
      <c r="BF259" s="67">
        <f t="shared" si="332"/>
        <v>3453</v>
      </c>
      <c r="BG259" s="19"/>
      <c r="BH259" s="66">
        <f>CS_RevData!BD$307</f>
        <v>778</v>
      </c>
      <c r="BI259" s="66">
        <f>CS_RevData!BE$307</f>
        <v>934</v>
      </c>
      <c r="BJ259" s="66">
        <f>CS_RevData!BF$307</f>
        <v>1121</v>
      </c>
      <c r="BK259" s="66">
        <f>CS_RevData!BG$307</f>
        <v>1345</v>
      </c>
      <c r="BL259" s="66">
        <f>CS_RevData!BH$307</f>
        <v>1616</v>
      </c>
      <c r="BM259" s="66">
        <f>CS_RevData!BI$307</f>
        <v>1939</v>
      </c>
      <c r="BN259" s="66">
        <f>CS_RevData!BJ$307</f>
        <v>2327</v>
      </c>
      <c r="BO259" s="66">
        <f>CS_RevData!BK$307</f>
        <v>2792</v>
      </c>
      <c r="BP259" s="66">
        <f>CS_RevData!BL$307</f>
        <v>3350</v>
      </c>
      <c r="BQ259" s="66">
        <f>CS_RevData!BM$307</f>
        <v>4021</v>
      </c>
      <c r="BR259" s="66">
        <f>CS_RevData!BN$307</f>
        <v>4826</v>
      </c>
      <c r="BS259" s="66">
        <f>CS_RevData!BO$307</f>
        <v>5790</v>
      </c>
      <c r="BT259" s="67">
        <f t="shared" si="333"/>
        <v>30839</v>
      </c>
    </row>
    <row r="260" spans="2:72" s="51" customFormat="1" hidden="1" outlineLevel="1" collapsed="1" x14ac:dyDescent="0.25">
      <c r="B260" s="58" t="s">
        <v>37</v>
      </c>
      <c r="C260"/>
      <c r="D260" s="59">
        <f>CS_RevData!D$323</f>
        <v>0</v>
      </c>
      <c r="E260" s="59">
        <f>CS_RevData!E$323</f>
        <v>0</v>
      </c>
      <c r="F260" s="59">
        <f>CS_RevData!F$323</f>
        <v>0</v>
      </c>
      <c r="G260" s="59">
        <f>CS_RevData!G$323</f>
        <v>0</v>
      </c>
      <c r="H260" s="59">
        <f>CS_RevData!H$323</f>
        <v>0</v>
      </c>
      <c r="I260" s="59">
        <f>CS_RevData!I$323</f>
        <v>0</v>
      </c>
      <c r="J260" s="59">
        <f>CS_RevData!J$323</f>
        <v>0</v>
      </c>
      <c r="K260" s="59">
        <f>CS_RevData!K$323</f>
        <v>0</v>
      </c>
      <c r="L260" s="59">
        <f>CS_RevData!L$323</f>
        <v>0</v>
      </c>
      <c r="M260" s="59">
        <f>CS_RevData!M$323</f>
        <v>0</v>
      </c>
      <c r="N260" s="59">
        <f>CS_RevData!N$323</f>
        <v>0</v>
      </c>
      <c r="O260" s="59">
        <f>CS_RevData!O$323</f>
        <v>0</v>
      </c>
      <c r="P260" s="60">
        <f t="shared" si="329"/>
        <v>0</v>
      </c>
      <c r="Q260" s="13"/>
      <c r="R260" s="59">
        <f>CS_RevData!P$323</f>
        <v>0</v>
      </c>
      <c r="S260" s="59">
        <f>CS_RevData!Q$323</f>
        <v>0</v>
      </c>
      <c r="T260" s="59">
        <f>CS_RevData!R$323</f>
        <v>0</v>
      </c>
      <c r="U260" s="59">
        <f>CS_RevData!S$323</f>
        <v>0</v>
      </c>
      <c r="V260" s="59">
        <f>CS_RevData!T$323</f>
        <v>0</v>
      </c>
      <c r="W260" s="59">
        <f>CS_RevData!U$323</f>
        <v>0</v>
      </c>
      <c r="X260" s="59">
        <f>CS_RevData!V$323</f>
        <v>0</v>
      </c>
      <c r="Y260" s="59">
        <f>CS_RevData!W$323</f>
        <v>0</v>
      </c>
      <c r="Z260" s="59">
        <f>CS_RevData!X$323</f>
        <v>2</v>
      </c>
      <c r="AA260" s="59">
        <f>CS_RevData!Y$323</f>
        <v>2</v>
      </c>
      <c r="AB260" s="59">
        <f>CS_RevData!Z$323</f>
        <v>71</v>
      </c>
      <c r="AC260" s="59">
        <f>CS_RevData!AA$323</f>
        <v>84</v>
      </c>
      <c r="AD260" s="60">
        <f t="shared" si="330"/>
        <v>159</v>
      </c>
      <c r="AE260" s="13"/>
      <c r="AF260" s="59">
        <f>CS_RevData!AF$323</f>
        <v>152</v>
      </c>
      <c r="AG260" s="59">
        <f>CS_RevData!AG$323</f>
        <v>92</v>
      </c>
      <c r="AH260" s="59">
        <f>CS_RevData!AH$323</f>
        <v>87</v>
      </c>
      <c r="AI260" s="59">
        <f>CS_RevData!AI$323</f>
        <v>150</v>
      </c>
      <c r="AJ260" s="59">
        <f>CS_RevData!AJ$323</f>
        <v>99</v>
      </c>
      <c r="AK260" s="61">
        <f>CS_RevData!AK$323</f>
        <v>188</v>
      </c>
      <c r="AL260" s="61">
        <f>CS_RevData!AL$323</f>
        <v>228</v>
      </c>
      <c r="AM260" s="61">
        <f>CS_RevData!AM$323</f>
        <v>262</v>
      </c>
      <c r="AN260" s="61">
        <f>CS_RevData!AN$323</f>
        <v>301</v>
      </c>
      <c r="AO260" s="61">
        <f>CS_RevData!AO$323</f>
        <v>347</v>
      </c>
      <c r="AP260" s="61">
        <f>CS_RevData!AP$323</f>
        <v>400</v>
      </c>
      <c r="AQ260" s="61">
        <f>CS_RevData!AQ$323</f>
        <v>457</v>
      </c>
      <c r="AR260" s="62">
        <f t="shared" si="331"/>
        <v>2763</v>
      </c>
      <c r="AS260" s="13"/>
      <c r="AT260" s="61">
        <f>CS_RevData!AR$323</f>
        <v>527</v>
      </c>
      <c r="AU260" s="61">
        <f>CS_RevData!AS$323</f>
        <v>605</v>
      </c>
      <c r="AV260" s="61">
        <f>CS_RevData!AT$323</f>
        <v>695</v>
      </c>
      <c r="AW260" s="61">
        <f>CS_RevData!AU$323</f>
        <v>801</v>
      </c>
      <c r="AX260" s="61">
        <f>CS_RevData!AV$323</f>
        <v>921</v>
      </c>
      <c r="AY260" s="61">
        <f>CS_RevData!AW$323</f>
        <v>1059</v>
      </c>
      <c r="AZ260" s="61">
        <f>CS_RevData!AX$323</f>
        <v>1219</v>
      </c>
      <c r="BA260" s="61">
        <f>CS_RevData!AY$323</f>
        <v>1403</v>
      </c>
      <c r="BB260" s="61">
        <f>CS_RevData!AZ$323</f>
        <v>1613</v>
      </c>
      <c r="BC260" s="61">
        <f>CS_RevData!BA$323</f>
        <v>1855</v>
      </c>
      <c r="BD260" s="61">
        <f>CS_RevData!BB$323</f>
        <v>2132</v>
      </c>
      <c r="BE260" s="61">
        <f>CS_RevData!BC$323</f>
        <v>2453</v>
      </c>
      <c r="BF260" s="62">
        <f t="shared" si="332"/>
        <v>15283</v>
      </c>
      <c r="BG260" s="13"/>
      <c r="BH260" s="61">
        <f>CS_RevData!BD$323</f>
        <v>2820</v>
      </c>
      <c r="BI260" s="61">
        <f>CS_RevData!BE$323</f>
        <v>3244</v>
      </c>
      <c r="BJ260" s="61">
        <f>CS_RevData!BF$323</f>
        <v>3732</v>
      </c>
      <c r="BK260" s="61">
        <f>CS_RevData!BG$323</f>
        <v>4289</v>
      </c>
      <c r="BL260" s="61">
        <f>CS_RevData!BH$323</f>
        <v>4933</v>
      </c>
      <c r="BM260" s="61">
        <f>CS_RevData!BI$323</f>
        <v>5675</v>
      </c>
      <c r="BN260" s="61">
        <f>CS_RevData!BJ$323</f>
        <v>6525</v>
      </c>
      <c r="BO260" s="61">
        <f>CS_RevData!BK$323</f>
        <v>7502</v>
      </c>
      <c r="BP260" s="61">
        <f>CS_RevData!BL$323</f>
        <v>8629</v>
      </c>
      <c r="BQ260" s="61">
        <f>CS_RevData!BM$323</f>
        <v>9923</v>
      </c>
      <c r="BR260" s="61">
        <f>CS_RevData!BN$323</f>
        <v>11412</v>
      </c>
      <c r="BS260" s="61">
        <f>CS_RevData!BO$323</f>
        <v>13124</v>
      </c>
      <c r="BT260" s="62">
        <f t="shared" si="333"/>
        <v>81808</v>
      </c>
    </row>
    <row r="261" spans="2:72" s="51" customFormat="1" hidden="1" outlineLevel="1" x14ac:dyDescent="0.25">
      <c r="C261"/>
      <c r="Q261" s="13"/>
      <c r="AE261" s="13"/>
      <c r="AR261" s="52"/>
      <c r="AS261" s="13"/>
      <c r="BF261" s="52"/>
      <c r="BG261" s="13"/>
      <c r="BT261" s="52"/>
    </row>
    <row r="262" spans="2:72" collapsed="1" x14ac:dyDescent="0.25">
      <c r="Q262" s="13"/>
      <c r="AE262" s="13"/>
      <c r="AR262" s="46"/>
      <c r="AS262" s="13"/>
      <c r="BF262" s="46"/>
      <c r="BG262" s="13"/>
      <c r="BT262" s="46"/>
    </row>
    <row r="263" spans="2:72" x14ac:dyDescent="0.25">
      <c r="B263" s="5" t="s">
        <v>33</v>
      </c>
      <c r="Q263" s="13"/>
      <c r="AE263" s="13"/>
      <c r="AR263" s="46"/>
      <c r="AS263" s="13"/>
      <c r="BF263" s="46"/>
      <c r="BG263" s="13"/>
      <c r="BT263" s="46"/>
    </row>
    <row r="264" spans="2:72" s="28" customFormat="1" hidden="1" outlineLevel="1" x14ac:dyDescent="0.25">
      <c r="B264" s="6" t="s">
        <v>63</v>
      </c>
      <c r="C264"/>
      <c r="D264" s="71">
        <f>BS_RevData!D$3</f>
        <v>104</v>
      </c>
      <c r="E264" s="71">
        <f>BS_RevData!E$3</f>
        <v>134</v>
      </c>
      <c r="F264" s="71">
        <f>BS_RevData!F$3</f>
        <v>172</v>
      </c>
      <c r="G264" s="71">
        <f>BS_RevData!G$3</f>
        <v>215</v>
      </c>
      <c r="H264" s="71">
        <f>BS_RevData!H$3</f>
        <v>268</v>
      </c>
      <c r="I264" s="71">
        <f>BS_RevData!I$3</f>
        <v>303</v>
      </c>
      <c r="J264" s="71">
        <f>BS_RevData!J$3</f>
        <v>361</v>
      </c>
      <c r="K264" s="71">
        <f>BS_RevData!K$3</f>
        <v>415</v>
      </c>
      <c r="L264" s="71">
        <f>BS_RevData!L$3</f>
        <v>476</v>
      </c>
      <c r="M264" s="71">
        <f>BS_RevData!M$3</f>
        <v>562</v>
      </c>
      <c r="N264" s="71">
        <f>BS_RevData!N$3</f>
        <v>665</v>
      </c>
      <c r="O264" s="71">
        <f>BS_RevData!O$3</f>
        <v>758</v>
      </c>
      <c r="P264" s="72">
        <f>SUM(D264:O264)</f>
        <v>4433</v>
      </c>
      <c r="Q264" s="13"/>
      <c r="R264" s="71">
        <f>BS_RevData!P$3</f>
        <v>833</v>
      </c>
      <c r="S264" s="71">
        <f>BS_RevData!Q$3</f>
        <v>920</v>
      </c>
      <c r="T264" s="71">
        <f>BS_RevData!R$3</f>
        <v>1105</v>
      </c>
      <c r="U264" s="71">
        <f>BS_RevData!S$3</f>
        <v>1198</v>
      </c>
      <c r="V264" s="71">
        <f>BS_RevData!T$3</f>
        <v>1307</v>
      </c>
      <c r="W264" s="71">
        <f>BS_RevData!U$3</f>
        <v>1393</v>
      </c>
      <c r="X264" s="71">
        <f>BS_RevData!V$3</f>
        <v>1479</v>
      </c>
      <c r="Y264" s="71">
        <f>BS_RevData!W$3</f>
        <v>1576</v>
      </c>
      <c r="Z264" s="71">
        <f>BS_RevData!X$3</f>
        <v>1705</v>
      </c>
      <c r="AA264" s="71">
        <f>BS_RevData!Y$3</f>
        <v>1890</v>
      </c>
      <c r="AB264" s="71">
        <f>BS_RevData!Z$3</f>
        <v>2001</v>
      </c>
      <c r="AC264" s="71">
        <f>BS_RevData!AA$3</f>
        <v>2117</v>
      </c>
      <c r="AD264" s="72">
        <f>SUM(R264:AC264)</f>
        <v>17524</v>
      </c>
      <c r="AE264" s="13"/>
      <c r="AF264" s="71">
        <f>BS_RevData!AF$3</f>
        <v>2232</v>
      </c>
      <c r="AG264" s="71">
        <f>BS_RevData!AG$3</f>
        <v>2346</v>
      </c>
      <c r="AH264" s="71">
        <f>BS_RevData!AH$3</f>
        <v>2540</v>
      </c>
      <c r="AI264" s="71">
        <f>BS_RevData!AI$3</f>
        <v>2751</v>
      </c>
      <c r="AJ264" s="71">
        <f>BS_RevData!AJ$3</f>
        <v>2979</v>
      </c>
      <c r="AK264" s="73">
        <f>BS_RevData!AK$3</f>
        <v>3226</v>
      </c>
      <c r="AL264" s="73">
        <f>BS_RevData!AL$3</f>
        <v>3493</v>
      </c>
      <c r="AM264" s="73">
        <f>BS_RevData!AM$3</f>
        <v>3783</v>
      </c>
      <c r="AN264" s="73">
        <f>BS_RevData!AN$3</f>
        <v>4097</v>
      </c>
      <c r="AO264" s="73">
        <f>BS_RevData!AO$3</f>
        <v>4437</v>
      </c>
      <c r="AP264" s="73">
        <f>BS_RevData!AP$3</f>
        <v>4805</v>
      </c>
      <c r="AQ264" s="73">
        <f>BS_RevData!AQ$3</f>
        <v>5203</v>
      </c>
      <c r="AR264" s="74">
        <f>SUM(AF264:AQ264)</f>
        <v>41892</v>
      </c>
      <c r="AS264" s="13"/>
      <c r="AT264" s="73">
        <f>BS_RevData!AR$3</f>
        <v>5634</v>
      </c>
      <c r="AU264" s="73">
        <f>BS_RevData!AS$3</f>
        <v>6101</v>
      </c>
      <c r="AV264" s="73">
        <f>BS_RevData!AT$3</f>
        <v>6607</v>
      </c>
      <c r="AW264" s="73">
        <f>BS_RevData!AU$3</f>
        <v>7155</v>
      </c>
      <c r="AX264" s="73">
        <f>BS_RevData!AV$3</f>
        <v>7748</v>
      </c>
      <c r="AY264" s="73">
        <f>BS_RevData!AW$3</f>
        <v>8390</v>
      </c>
      <c r="AZ264" s="73">
        <f>BS_RevData!AX$3</f>
        <v>9086</v>
      </c>
      <c r="BA264" s="73">
        <f>BS_RevData!AY$3</f>
        <v>9839</v>
      </c>
      <c r="BB264" s="73">
        <f>BS_RevData!AZ$3</f>
        <v>10655</v>
      </c>
      <c r="BC264" s="73">
        <f>BS_RevData!BA$3</f>
        <v>11538</v>
      </c>
      <c r="BD264" s="73">
        <f>BS_RevData!BB$3</f>
        <v>12495</v>
      </c>
      <c r="BE264" s="73">
        <f>BS_RevData!BC$3</f>
        <v>13531</v>
      </c>
      <c r="BF264" s="74">
        <f>SUM(AT264:BE264)</f>
        <v>108779</v>
      </c>
      <c r="BG264" s="13"/>
      <c r="BH264" s="73">
        <f>BS_RevData!BD$3</f>
        <v>14653</v>
      </c>
      <c r="BI264" s="73">
        <f>BS_RevData!BE$3</f>
        <v>15868</v>
      </c>
      <c r="BJ264" s="73">
        <f>BS_RevData!BF$3</f>
        <v>17184</v>
      </c>
      <c r="BK264" s="73">
        <f>BS_RevData!BG$3</f>
        <v>18609</v>
      </c>
      <c r="BL264" s="73">
        <f>BS_RevData!BH$3</f>
        <v>20152</v>
      </c>
      <c r="BM264" s="73">
        <f>BS_RevData!BI$3</f>
        <v>21823</v>
      </c>
      <c r="BN264" s="73">
        <f>BS_RevData!BJ$3</f>
        <v>23632</v>
      </c>
      <c r="BO264" s="73">
        <f>BS_RevData!BK$3</f>
        <v>25591</v>
      </c>
      <c r="BP264" s="73">
        <f>BS_RevData!BL$3</f>
        <v>27713</v>
      </c>
      <c r="BQ264" s="73">
        <f>BS_RevData!BM$3</f>
        <v>30011</v>
      </c>
      <c r="BR264" s="73">
        <f>BS_RevData!BN$3</f>
        <v>32499</v>
      </c>
      <c r="BS264" s="73">
        <f>BS_RevData!BO$3</f>
        <v>35193</v>
      </c>
      <c r="BT264" s="74">
        <f>SUM(BH264:BS264)</f>
        <v>282928</v>
      </c>
    </row>
    <row r="265" spans="2:72" hidden="1" outlineLevel="1" x14ac:dyDescent="0.25">
      <c r="B265" s="5"/>
      <c r="Q265" s="13"/>
      <c r="AE265" s="13"/>
      <c r="AR265" s="46"/>
      <c r="AS265" s="13"/>
      <c r="BF265" s="46"/>
      <c r="BG265" s="13"/>
      <c r="BT265" s="46"/>
    </row>
    <row r="266" spans="2:72" s="28" customFormat="1" hidden="1" outlineLevel="1" x14ac:dyDescent="0.25">
      <c r="B266" s="6" t="s">
        <v>64</v>
      </c>
      <c r="D266" s="71">
        <f t="shared" ref="D266:P266" si="334">SUBTOTAL(4,D267:D269)</f>
        <v>1</v>
      </c>
      <c r="E266" s="71">
        <f t="shared" si="334"/>
        <v>1</v>
      </c>
      <c r="F266" s="71">
        <f t="shared" si="334"/>
        <v>2</v>
      </c>
      <c r="G266" s="71">
        <f t="shared" si="334"/>
        <v>2</v>
      </c>
      <c r="H266" s="71">
        <f t="shared" si="334"/>
        <v>3</v>
      </c>
      <c r="I266" s="71">
        <f t="shared" si="334"/>
        <v>3</v>
      </c>
      <c r="J266" s="71">
        <f t="shared" si="334"/>
        <v>3</v>
      </c>
      <c r="K266" s="71">
        <f t="shared" si="334"/>
        <v>4</v>
      </c>
      <c r="L266" s="71">
        <f t="shared" si="334"/>
        <v>2</v>
      </c>
      <c r="M266" s="71">
        <f t="shared" si="334"/>
        <v>7</v>
      </c>
      <c r="N266" s="71">
        <f t="shared" si="334"/>
        <v>4</v>
      </c>
      <c r="O266" s="71">
        <f t="shared" si="334"/>
        <v>4</v>
      </c>
      <c r="P266" s="72">
        <f t="shared" si="334"/>
        <v>4</v>
      </c>
      <c r="Q266" s="13"/>
      <c r="R266" s="71">
        <f t="shared" ref="R266:AD266" si="335">SUBTOTAL(4,R267:R269)</f>
        <v>6</v>
      </c>
      <c r="S266" s="71">
        <f t="shared" si="335"/>
        <v>7</v>
      </c>
      <c r="T266" s="71">
        <f t="shared" si="335"/>
        <v>11</v>
      </c>
      <c r="U266" s="71">
        <f t="shared" si="335"/>
        <v>5</v>
      </c>
      <c r="V266" s="71">
        <f t="shared" si="335"/>
        <v>7</v>
      </c>
      <c r="W266" s="71">
        <f t="shared" si="335"/>
        <v>12</v>
      </c>
      <c r="X266" s="71">
        <f t="shared" si="335"/>
        <v>10</v>
      </c>
      <c r="Y266" s="71">
        <f t="shared" si="335"/>
        <v>12</v>
      </c>
      <c r="Z266" s="71">
        <f t="shared" si="335"/>
        <v>15</v>
      </c>
      <c r="AA266" s="71">
        <f t="shared" si="335"/>
        <v>13</v>
      </c>
      <c r="AB266" s="71">
        <f t="shared" si="335"/>
        <v>12</v>
      </c>
      <c r="AC266" s="71">
        <f t="shared" si="335"/>
        <v>15</v>
      </c>
      <c r="AD266" s="72">
        <f t="shared" si="335"/>
        <v>15</v>
      </c>
      <c r="AE266" s="13"/>
      <c r="AF266" s="71">
        <f t="shared" ref="AF266:AR266" si="336">SUBTOTAL(4,AF267:AF269)</f>
        <v>12</v>
      </c>
      <c r="AG266" s="71">
        <f t="shared" si="336"/>
        <v>15</v>
      </c>
      <c r="AH266" s="71">
        <f t="shared" si="336"/>
        <v>15</v>
      </c>
      <c r="AI266" s="71">
        <f t="shared" si="336"/>
        <v>14</v>
      </c>
      <c r="AJ266" s="71">
        <f t="shared" si="336"/>
        <v>12</v>
      </c>
      <c r="AK266" s="73">
        <f t="shared" si="336"/>
        <v>11</v>
      </c>
      <c r="AL266" s="73">
        <f t="shared" si="336"/>
        <v>12</v>
      </c>
      <c r="AM266" s="73">
        <f t="shared" si="336"/>
        <v>13</v>
      </c>
      <c r="AN266" s="73">
        <f t="shared" si="336"/>
        <v>14</v>
      </c>
      <c r="AO266" s="73">
        <f t="shared" si="336"/>
        <v>14</v>
      </c>
      <c r="AP266" s="73">
        <f t="shared" si="336"/>
        <v>15</v>
      </c>
      <c r="AQ266" s="73">
        <f t="shared" si="336"/>
        <v>16</v>
      </c>
      <c r="AR266" s="74">
        <f t="shared" si="336"/>
        <v>16</v>
      </c>
      <c r="AS266" s="13"/>
      <c r="AT266" s="73">
        <f t="shared" ref="AT266:BF266" si="337">SUBTOTAL(4,AT267:AT269)</f>
        <v>17</v>
      </c>
      <c r="AU266" s="73">
        <f t="shared" si="337"/>
        <v>18</v>
      </c>
      <c r="AV266" s="73">
        <f t="shared" si="337"/>
        <v>19</v>
      </c>
      <c r="AW266" s="73">
        <f t="shared" si="337"/>
        <v>20</v>
      </c>
      <c r="AX266" s="73">
        <f t="shared" si="337"/>
        <v>20</v>
      </c>
      <c r="AY266" s="73">
        <f t="shared" si="337"/>
        <v>21</v>
      </c>
      <c r="AZ266" s="73">
        <f t="shared" si="337"/>
        <v>22</v>
      </c>
      <c r="BA266" s="73">
        <f t="shared" si="337"/>
        <v>23</v>
      </c>
      <c r="BB266" s="73">
        <f t="shared" si="337"/>
        <v>24</v>
      </c>
      <c r="BC266" s="73">
        <f t="shared" si="337"/>
        <v>25</v>
      </c>
      <c r="BD266" s="73">
        <f t="shared" si="337"/>
        <v>25</v>
      </c>
      <c r="BE266" s="73">
        <f t="shared" si="337"/>
        <v>26</v>
      </c>
      <c r="BF266" s="74">
        <f t="shared" si="337"/>
        <v>26</v>
      </c>
      <c r="BG266" s="13"/>
      <c r="BH266" s="73">
        <f t="shared" ref="BH266:BT266" si="338">SUBTOTAL(4,BH267:BH269)</f>
        <v>27</v>
      </c>
      <c r="BI266" s="73">
        <f t="shared" si="338"/>
        <v>28</v>
      </c>
      <c r="BJ266" s="73">
        <f t="shared" si="338"/>
        <v>29</v>
      </c>
      <c r="BK266" s="73">
        <f t="shared" si="338"/>
        <v>30</v>
      </c>
      <c r="BL266" s="73">
        <f t="shared" si="338"/>
        <v>31</v>
      </c>
      <c r="BM266" s="73">
        <f t="shared" si="338"/>
        <v>32</v>
      </c>
      <c r="BN266" s="73">
        <f t="shared" si="338"/>
        <v>34</v>
      </c>
      <c r="BO266" s="73">
        <f t="shared" si="338"/>
        <v>36</v>
      </c>
      <c r="BP266" s="73">
        <f t="shared" si="338"/>
        <v>37</v>
      </c>
      <c r="BQ266" s="73">
        <f t="shared" si="338"/>
        <v>39</v>
      </c>
      <c r="BR266" s="73">
        <f t="shared" si="338"/>
        <v>41</v>
      </c>
      <c r="BS266" s="73">
        <f t="shared" si="338"/>
        <v>42</v>
      </c>
      <c r="BT266" s="74">
        <f t="shared" si="338"/>
        <v>42</v>
      </c>
    </row>
    <row r="267" spans="2:72" s="28" customFormat="1" hidden="1" outlineLevel="1" x14ac:dyDescent="0.25">
      <c r="B267" s="11" t="s">
        <v>35</v>
      </c>
      <c r="D267" s="75">
        <f>SUM(BS_RevData!D$12,BS_RevData!D$28,BS_RevData!D$44)</f>
        <v>0</v>
      </c>
      <c r="E267" s="75">
        <f>SUM(BS_RevData!E$12,BS_RevData!E$28,BS_RevData!E$44)</f>
        <v>0</v>
      </c>
      <c r="F267" s="75">
        <f>SUM(BS_RevData!F$12,BS_RevData!F$28,BS_RevData!F$44)</f>
        <v>0</v>
      </c>
      <c r="G267" s="75">
        <f>SUM(BS_RevData!G$12,BS_RevData!G$28,BS_RevData!G$44)</f>
        <v>0</v>
      </c>
      <c r="H267" s="75">
        <f>SUM(BS_RevData!H$12,BS_RevData!H$28,BS_RevData!H$44)</f>
        <v>0</v>
      </c>
      <c r="I267" s="75">
        <f>SUM(BS_RevData!I$12,BS_RevData!I$28,BS_RevData!I$44)</f>
        <v>0</v>
      </c>
      <c r="J267" s="75">
        <f>SUM(BS_RevData!J$12,BS_RevData!J$28,BS_RevData!J$44)</f>
        <v>1</v>
      </c>
      <c r="K267" s="75">
        <f>SUM(BS_RevData!K$12,BS_RevData!K$28,BS_RevData!K$44)</f>
        <v>0</v>
      </c>
      <c r="L267" s="75">
        <f>SUM(BS_RevData!L$12,BS_RevData!L$28,BS_RevData!L$44)</f>
        <v>0</v>
      </c>
      <c r="M267" s="75">
        <f>SUM(BS_RevData!M$12,BS_RevData!M$28,BS_RevData!M$44)</f>
        <v>3</v>
      </c>
      <c r="N267" s="75">
        <f>SUM(BS_RevData!N$12,BS_RevData!N$28,BS_RevData!N$44)</f>
        <v>3</v>
      </c>
      <c r="O267" s="75">
        <f>SUM(BS_RevData!O$12,BS_RevData!O$28,BS_RevData!O$44)</f>
        <v>2</v>
      </c>
      <c r="P267" s="76">
        <f>O267</f>
        <v>2</v>
      </c>
      <c r="Q267" s="13"/>
      <c r="R267" s="75">
        <f>SUM(BS_RevData!P$12,BS_RevData!P$28,BS_RevData!P$44)</f>
        <v>3</v>
      </c>
      <c r="S267" s="75">
        <f>SUM(BS_RevData!Q$12,BS_RevData!Q$28,BS_RevData!Q$44)</f>
        <v>3</v>
      </c>
      <c r="T267" s="75">
        <f>SUM(BS_RevData!R$12,BS_RevData!R$28,BS_RevData!R$44)</f>
        <v>7</v>
      </c>
      <c r="U267" s="75">
        <f>SUM(BS_RevData!S$12,BS_RevData!S$28,BS_RevData!S$44)</f>
        <v>5</v>
      </c>
      <c r="V267" s="75">
        <f>SUM(BS_RevData!T$12,BS_RevData!T$28,BS_RevData!T$44)</f>
        <v>6</v>
      </c>
      <c r="W267" s="75">
        <f>SUM(BS_RevData!U$12,BS_RevData!U$28,BS_RevData!U$44)</f>
        <v>12</v>
      </c>
      <c r="X267" s="75">
        <f>SUM(BS_RevData!V$12,BS_RevData!V$28,BS_RevData!V$44)</f>
        <v>9</v>
      </c>
      <c r="Y267" s="75">
        <f>SUM(BS_RevData!W$12,BS_RevData!W$28,BS_RevData!W$44)</f>
        <v>10</v>
      </c>
      <c r="Z267" s="75">
        <f>SUM(BS_RevData!X$12,BS_RevData!X$28,BS_RevData!X$44)</f>
        <v>13</v>
      </c>
      <c r="AA267" s="75">
        <f>SUM(BS_RevData!Y$12,BS_RevData!Y$28,BS_RevData!Y$44)</f>
        <v>11</v>
      </c>
      <c r="AB267" s="75">
        <f>SUM(BS_RevData!Z$12,BS_RevData!Z$28,BS_RevData!Z$44)</f>
        <v>9</v>
      </c>
      <c r="AC267" s="75">
        <f>SUM(BS_RevData!AA$12,BS_RevData!AA$28,BS_RevData!AA$44)</f>
        <v>14</v>
      </c>
      <c r="AD267" s="76">
        <f>AC267</f>
        <v>14</v>
      </c>
      <c r="AE267" s="13"/>
      <c r="AF267" s="75">
        <f>SUM(BS_RevData!AF$12,BS_RevData!AF$28,BS_RevData!AF$44)</f>
        <v>12</v>
      </c>
      <c r="AG267" s="75">
        <f>SUM(BS_RevData!AG$12,BS_RevData!AG$28,BS_RevData!AG$44)</f>
        <v>15</v>
      </c>
      <c r="AH267" s="75">
        <f>SUM(BS_RevData!AH$12,BS_RevData!AH$28,BS_RevData!AH$44)</f>
        <v>9</v>
      </c>
      <c r="AI267" s="75">
        <f>SUM(BS_RevData!AI$12,BS_RevData!AI$28,BS_RevData!AI$44)</f>
        <v>13</v>
      </c>
      <c r="AJ267" s="75">
        <f>SUM(BS_RevData!AJ$12,BS_RevData!AJ$28,BS_RevData!AJ$44)</f>
        <v>11</v>
      </c>
      <c r="AK267" s="77">
        <f>SUM(BS_RevData!AK$12,BS_RevData!AK$28,BS_RevData!AK$44)</f>
        <v>9.1</v>
      </c>
      <c r="AL267" s="77">
        <f>SUM(BS_RevData!AL$12,BS_RevData!AL$28,BS_RevData!AL$44)</f>
        <v>9.1</v>
      </c>
      <c r="AM267" s="77">
        <f>SUM(BS_RevData!AM$12,BS_RevData!AM$28,BS_RevData!AM$44)</f>
        <v>9.1</v>
      </c>
      <c r="AN267" s="77">
        <f>SUM(BS_RevData!AN$12,BS_RevData!AN$28,BS_RevData!AN$44)</f>
        <v>9.1</v>
      </c>
      <c r="AO267" s="77">
        <f>SUM(BS_RevData!AO$12,BS_RevData!AO$28,BS_RevData!AO$44)</f>
        <v>9.1</v>
      </c>
      <c r="AP267" s="77">
        <f>SUM(BS_RevData!AP$12,BS_RevData!AP$28,BS_RevData!AP$44)</f>
        <v>9.1</v>
      </c>
      <c r="AQ267" s="77">
        <f>SUM(BS_RevData!AQ$12,BS_RevData!AQ$28,BS_RevData!AQ$44)</f>
        <v>9.1</v>
      </c>
      <c r="AR267" s="78">
        <f>AQ267</f>
        <v>9.1</v>
      </c>
      <c r="AS267" s="13"/>
      <c r="AT267" s="77">
        <f>SUM(BS_RevData!AR$12,BS_RevData!AR$28,BS_RevData!AR$44)</f>
        <v>8.98</v>
      </c>
      <c r="AU267" s="77">
        <f>SUM(BS_RevData!AS$12,BS_RevData!AS$28,BS_RevData!AS$44)</f>
        <v>9.16</v>
      </c>
      <c r="AV267" s="77">
        <f>SUM(BS_RevData!AT$12,BS_RevData!AT$28,BS_RevData!AT$44)</f>
        <v>9.34</v>
      </c>
      <c r="AW267" s="77">
        <f>SUM(BS_RevData!AU$12,BS_RevData!AU$28,BS_RevData!AU$44)</f>
        <v>9.34</v>
      </c>
      <c r="AX267" s="77">
        <f>SUM(BS_RevData!AV$12,BS_RevData!AV$28,BS_RevData!AV$44)</f>
        <v>9.34</v>
      </c>
      <c r="AY267" s="77">
        <f>SUM(BS_RevData!AW$12,BS_RevData!AW$28,BS_RevData!AW$44)</f>
        <v>9.34</v>
      </c>
      <c r="AZ267" s="77">
        <f>SUM(BS_RevData!AX$12,BS_RevData!AX$28,BS_RevData!AX$44)</f>
        <v>9.34</v>
      </c>
      <c r="BA267" s="77">
        <f>SUM(BS_RevData!AY$12,BS_RevData!AY$28,BS_RevData!AY$44)</f>
        <v>9.34</v>
      </c>
      <c r="BB267" s="77">
        <f>SUM(BS_RevData!AZ$12,BS_RevData!AZ$28,BS_RevData!AZ$44)</f>
        <v>9.34</v>
      </c>
      <c r="BC267" s="77">
        <f>SUM(BS_RevData!BA$12,BS_RevData!BA$28,BS_RevData!BA$44)</f>
        <v>9.34</v>
      </c>
      <c r="BD267" s="77">
        <f>SUM(BS_RevData!BB$12,BS_RevData!BB$28,BS_RevData!BB$44)</f>
        <v>9.34</v>
      </c>
      <c r="BE267" s="77">
        <f>SUM(BS_RevData!BC$12,BS_RevData!BC$28,BS_RevData!BC$44)</f>
        <v>9.34</v>
      </c>
      <c r="BF267" s="78">
        <f>BE267</f>
        <v>9.34</v>
      </c>
      <c r="BG267" s="13"/>
      <c r="BH267" s="77">
        <f>SUM(BS_RevData!BD$12,BS_RevData!BD$28,BS_RevData!BD$44)</f>
        <v>9.34</v>
      </c>
      <c r="BI267" s="77">
        <f>SUM(BS_RevData!BE$12,BS_RevData!BE$28,BS_RevData!BE$44)</f>
        <v>9.34</v>
      </c>
      <c r="BJ267" s="77">
        <f>SUM(BS_RevData!BF$12,BS_RevData!BF$28,BS_RevData!BF$44)</f>
        <v>9.34</v>
      </c>
      <c r="BK267" s="77">
        <f>SUM(BS_RevData!BG$12,BS_RevData!BG$28,BS_RevData!BG$44)</f>
        <v>9.34</v>
      </c>
      <c r="BL267" s="77">
        <f>SUM(BS_RevData!BH$12,BS_RevData!BH$28,BS_RevData!BH$44)</f>
        <v>9.34</v>
      </c>
      <c r="BM267" s="77">
        <f>SUM(BS_RevData!BI$12,BS_RevData!BI$28,BS_RevData!BI$44)</f>
        <v>9.34</v>
      </c>
      <c r="BN267" s="77">
        <f>SUM(BS_RevData!BJ$12,BS_RevData!BJ$28,BS_RevData!BJ$44)</f>
        <v>9.34</v>
      </c>
      <c r="BO267" s="77">
        <f>SUM(BS_RevData!BK$12,BS_RevData!BK$28,BS_RevData!BK$44)</f>
        <v>9.34</v>
      </c>
      <c r="BP267" s="77">
        <f>SUM(BS_RevData!BL$12,BS_RevData!BL$28,BS_RevData!BL$44)</f>
        <v>9.34</v>
      </c>
      <c r="BQ267" s="77">
        <f>SUM(BS_RevData!BM$12,BS_RevData!BM$28,BS_RevData!BM$44)</f>
        <v>9.34</v>
      </c>
      <c r="BR267" s="77">
        <f>SUM(BS_RevData!BN$12,BS_RevData!BN$28,BS_RevData!BN$44)</f>
        <v>9.34</v>
      </c>
      <c r="BS267" s="77">
        <f>SUM(BS_RevData!BO$12,BS_RevData!BO$28,BS_RevData!BO$44)</f>
        <v>9.34</v>
      </c>
      <c r="BT267" s="78">
        <f>BS267</f>
        <v>9.34</v>
      </c>
    </row>
    <row r="268" spans="2:72" s="28" customFormat="1" hidden="1" outlineLevel="1" x14ac:dyDescent="0.25">
      <c r="B268" s="11" t="s">
        <v>36</v>
      </c>
      <c r="D268" s="75">
        <f>BS_RevData!D$60</f>
        <v>1</v>
      </c>
      <c r="E268" s="75">
        <f>BS_RevData!E$60</f>
        <v>1</v>
      </c>
      <c r="F268" s="75">
        <f>BS_RevData!F$60</f>
        <v>2</v>
      </c>
      <c r="G268" s="75">
        <f>BS_RevData!G$60</f>
        <v>2</v>
      </c>
      <c r="H268" s="75">
        <f>BS_RevData!H$60</f>
        <v>3</v>
      </c>
      <c r="I268" s="75">
        <f>BS_RevData!I$60</f>
        <v>2</v>
      </c>
      <c r="J268" s="75">
        <f>BS_RevData!J$60</f>
        <v>2</v>
      </c>
      <c r="K268" s="75">
        <f>BS_RevData!K$60</f>
        <v>2</v>
      </c>
      <c r="L268" s="75">
        <f>BS_RevData!L$60</f>
        <v>2</v>
      </c>
      <c r="M268" s="75">
        <f>BS_RevData!M$60</f>
        <v>2</v>
      </c>
      <c r="N268" s="75">
        <f>BS_RevData!N$60</f>
        <v>1</v>
      </c>
      <c r="O268" s="75">
        <f>BS_RevData!O$60</f>
        <v>1</v>
      </c>
      <c r="P268" s="76">
        <f>O268</f>
        <v>1</v>
      </c>
      <c r="Q268" s="13"/>
      <c r="R268" s="75">
        <f>BS_RevData!P$60</f>
        <v>2</v>
      </c>
      <c r="S268" s="75">
        <f>BS_RevData!Q$60</f>
        <v>2</v>
      </c>
      <c r="T268" s="75">
        <f>BS_RevData!R$60</f>
        <v>5</v>
      </c>
      <c r="U268" s="75">
        <f>BS_RevData!S$60</f>
        <v>3</v>
      </c>
      <c r="V268" s="75">
        <f>BS_RevData!T$60</f>
        <v>3</v>
      </c>
      <c r="W268" s="75">
        <f>BS_RevData!U$60</f>
        <v>3</v>
      </c>
      <c r="X268" s="75">
        <f>BS_RevData!V$60</f>
        <v>3</v>
      </c>
      <c r="Y268" s="75">
        <f>BS_RevData!W$60</f>
        <v>2</v>
      </c>
      <c r="Z268" s="75">
        <f>BS_RevData!X$60</f>
        <v>1</v>
      </c>
      <c r="AA268" s="75">
        <f>BS_RevData!Y$60</f>
        <v>1</v>
      </c>
      <c r="AB268" s="75">
        <f>BS_RevData!Z$60</f>
        <v>0</v>
      </c>
      <c r="AC268" s="75">
        <f>BS_RevData!AA$60</f>
        <v>0</v>
      </c>
      <c r="AD268" s="76">
        <f>AC268</f>
        <v>0</v>
      </c>
      <c r="AE268" s="13"/>
      <c r="AF268" s="75">
        <f>BS_RevData!AF$60</f>
        <v>0</v>
      </c>
      <c r="AG268" s="75">
        <f>BS_RevData!AG$60</f>
        <v>0</v>
      </c>
      <c r="AH268" s="75">
        <f>BS_RevData!AH$60</f>
        <v>0</v>
      </c>
      <c r="AI268" s="75">
        <f>BS_RevData!AI$60</f>
        <v>0</v>
      </c>
      <c r="AJ268" s="75">
        <f>BS_RevData!AJ$60</f>
        <v>0</v>
      </c>
      <c r="AK268" s="77">
        <f>BS_RevData!AK$60</f>
        <v>0</v>
      </c>
      <c r="AL268" s="77">
        <f>BS_RevData!AL$60</f>
        <v>0</v>
      </c>
      <c r="AM268" s="77">
        <f>BS_RevData!AM$60</f>
        <v>0</v>
      </c>
      <c r="AN268" s="77">
        <f>BS_RevData!AN$60</f>
        <v>0</v>
      </c>
      <c r="AO268" s="77">
        <f>BS_RevData!AO$60</f>
        <v>0</v>
      </c>
      <c r="AP268" s="77">
        <f>BS_RevData!AP$60</f>
        <v>0</v>
      </c>
      <c r="AQ268" s="77">
        <f>BS_RevData!AQ$60</f>
        <v>0</v>
      </c>
      <c r="AR268" s="78">
        <f>AQ268</f>
        <v>0</v>
      </c>
      <c r="AS268" s="13"/>
      <c r="AT268" s="77">
        <f>BS_RevData!AR$60</f>
        <v>0</v>
      </c>
      <c r="AU268" s="77">
        <f>BS_RevData!AS$60</f>
        <v>0</v>
      </c>
      <c r="AV268" s="77">
        <f>BS_RevData!AT$60</f>
        <v>0</v>
      </c>
      <c r="AW268" s="77">
        <f>BS_RevData!AU$60</f>
        <v>0</v>
      </c>
      <c r="AX268" s="77">
        <f>BS_RevData!AV$60</f>
        <v>0</v>
      </c>
      <c r="AY268" s="77">
        <f>BS_RevData!AW$60</f>
        <v>0</v>
      </c>
      <c r="AZ268" s="77">
        <f>BS_RevData!AX$60</f>
        <v>0</v>
      </c>
      <c r="BA268" s="77">
        <f>BS_RevData!AY$60</f>
        <v>0</v>
      </c>
      <c r="BB268" s="77">
        <f>BS_RevData!AZ$60</f>
        <v>0</v>
      </c>
      <c r="BC268" s="77">
        <f>BS_RevData!BA$60</f>
        <v>0</v>
      </c>
      <c r="BD268" s="77">
        <f>BS_RevData!BB$60</f>
        <v>0</v>
      </c>
      <c r="BE268" s="77">
        <f>BS_RevData!BC$60</f>
        <v>0</v>
      </c>
      <c r="BF268" s="78">
        <f>BE268</f>
        <v>0</v>
      </c>
      <c r="BG268" s="13"/>
      <c r="BH268" s="77">
        <f>BS_RevData!BD$60</f>
        <v>0</v>
      </c>
      <c r="BI268" s="77">
        <f>BS_RevData!BE$60</f>
        <v>0</v>
      </c>
      <c r="BJ268" s="77">
        <f>BS_RevData!BF$60</f>
        <v>0</v>
      </c>
      <c r="BK268" s="77">
        <f>BS_RevData!BG$60</f>
        <v>0</v>
      </c>
      <c r="BL268" s="77">
        <f>BS_RevData!BH$60</f>
        <v>0</v>
      </c>
      <c r="BM268" s="77">
        <f>BS_RevData!BI$60</f>
        <v>0</v>
      </c>
      <c r="BN268" s="77">
        <f>BS_RevData!BJ$60</f>
        <v>0</v>
      </c>
      <c r="BO268" s="77">
        <f>BS_RevData!BK$60</f>
        <v>0</v>
      </c>
      <c r="BP268" s="77">
        <f>BS_RevData!BL$60</f>
        <v>0</v>
      </c>
      <c r="BQ268" s="77">
        <f>BS_RevData!BM$60</f>
        <v>0</v>
      </c>
      <c r="BR268" s="77">
        <f>BS_RevData!BN$60</f>
        <v>0</v>
      </c>
      <c r="BS268" s="77">
        <f>BS_RevData!BO$60</f>
        <v>0</v>
      </c>
      <c r="BT268" s="78">
        <f>BS268</f>
        <v>0</v>
      </c>
    </row>
    <row r="269" spans="2:72" s="28" customFormat="1" hidden="1" outlineLevel="1" x14ac:dyDescent="0.25">
      <c r="B269" s="11" t="s">
        <v>37</v>
      </c>
      <c r="D269" s="75">
        <f>BS_RevData!D$76</f>
        <v>0</v>
      </c>
      <c r="E269" s="75">
        <f>BS_RevData!E$76</f>
        <v>0</v>
      </c>
      <c r="F269" s="75">
        <f>BS_RevData!F$76</f>
        <v>0</v>
      </c>
      <c r="G269" s="75">
        <f>BS_RevData!G$76</f>
        <v>0</v>
      </c>
      <c r="H269" s="75">
        <f>BS_RevData!H$76</f>
        <v>1</v>
      </c>
      <c r="I269" s="75">
        <f>BS_RevData!I$76</f>
        <v>3</v>
      </c>
      <c r="J269" s="75">
        <f>BS_RevData!J$76</f>
        <v>3</v>
      </c>
      <c r="K269" s="75">
        <f>BS_RevData!K$76</f>
        <v>4</v>
      </c>
      <c r="L269" s="75">
        <f>BS_RevData!L$76</f>
        <v>2</v>
      </c>
      <c r="M269" s="75">
        <f>BS_RevData!M$76</f>
        <v>7</v>
      </c>
      <c r="N269" s="75">
        <f>BS_RevData!N$76</f>
        <v>4</v>
      </c>
      <c r="O269" s="75">
        <f>BS_RevData!O$76</f>
        <v>4</v>
      </c>
      <c r="P269" s="76">
        <f>O269</f>
        <v>4</v>
      </c>
      <c r="Q269" s="13"/>
      <c r="R269" s="75">
        <f>BS_RevData!P$76</f>
        <v>6</v>
      </c>
      <c r="S269" s="75">
        <f>BS_RevData!Q$76</f>
        <v>7</v>
      </c>
      <c r="T269" s="75">
        <f>BS_RevData!R$76</f>
        <v>11</v>
      </c>
      <c r="U269" s="75">
        <f>BS_RevData!S$76</f>
        <v>5</v>
      </c>
      <c r="V269" s="75">
        <f>BS_RevData!T$76</f>
        <v>7</v>
      </c>
      <c r="W269" s="75">
        <f>BS_RevData!U$76</f>
        <v>10</v>
      </c>
      <c r="X269" s="75">
        <f>BS_RevData!V$76</f>
        <v>10</v>
      </c>
      <c r="Y269" s="75">
        <f>BS_RevData!W$76</f>
        <v>12</v>
      </c>
      <c r="Z269" s="75">
        <f>BS_RevData!X$76</f>
        <v>15</v>
      </c>
      <c r="AA269" s="75">
        <f>BS_RevData!Y$76</f>
        <v>13</v>
      </c>
      <c r="AB269" s="75">
        <f>BS_RevData!Z$76</f>
        <v>12</v>
      </c>
      <c r="AC269" s="75">
        <f>BS_RevData!AA$76</f>
        <v>15</v>
      </c>
      <c r="AD269" s="76">
        <f>AC269</f>
        <v>15</v>
      </c>
      <c r="AE269" s="13"/>
      <c r="AF269" s="75">
        <f>BS_RevData!AF$76</f>
        <v>11</v>
      </c>
      <c r="AG269" s="75">
        <f>BS_RevData!AG$76</f>
        <v>12</v>
      </c>
      <c r="AH269" s="75">
        <f>BS_RevData!AH$76</f>
        <v>15</v>
      </c>
      <c r="AI269" s="75">
        <f>BS_RevData!AI$76</f>
        <v>14</v>
      </c>
      <c r="AJ269" s="75">
        <f>BS_RevData!AJ$76</f>
        <v>12</v>
      </c>
      <c r="AK269" s="77">
        <f>BS_RevData!AK$76</f>
        <v>11</v>
      </c>
      <c r="AL269" s="77">
        <f>BS_RevData!AL$76</f>
        <v>12</v>
      </c>
      <c r="AM269" s="77">
        <f>BS_RevData!AM$76</f>
        <v>13</v>
      </c>
      <c r="AN269" s="77">
        <f>BS_RevData!AN$76</f>
        <v>14</v>
      </c>
      <c r="AO269" s="77">
        <f>BS_RevData!AO$76</f>
        <v>14</v>
      </c>
      <c r="AP269" s="77">
        <f>BS_RevData!AP$76</f>
        <v>15</v>
      </c>
      <c r="AQ269" s="77">
        <f>BS_RevData!AQ$76</f>
        <v>16</v>
      </c>
      <c r="AR269" s="78">
        <f>AQ269</f>
        <v>16</v>
      </c>
      <c r="AS269" s="13"/>
      <c r="AT269" s="77">
        <f>BS_RevData!AR$76</f>
        <v>17</v>
      </c>
      <c r="AU269" s="77">
        <f>BS_RevData!AS$76</f>
        <v>18</v>
      </c>
      <c r="AV269" s="77">
        <f>BS_RevData!AT$76</f>
        <v>19</v>
      </c>
      <c r="AW269" s="77">
        <f>BS_RevData!AU$76</f>
        <v>20</v>
      </c>
      <c r="AX269" s="77">
        <f>BS_RevData!AV$76</f>
        <v>20</v>
      </c>
      <c r="AY269" s="77">
        <f>BS_RevData!AW$76</f>
        <v>21</v>
      </c>
      <c r="AZ269" s="77">
        <f>BS_RevData!AX$76</f>
        <v>22</v>
      </c>
      <c r="BA269" s="77">
        <f>BS_RevData!AY$76</f>
        <v>23</v>
      </c>
      <c r="BB269" s="77">
        <f>BS_RevData!AZ$76</f>
        <v>24</v>
      </c>
      <c r="BC269" s="77">
        <f>BS_RevData!BA$76</f>
        <v>25</v>
      </c>
      <c r="BD269" s="77">
        <f>BS_RevData!BB$76</f>
        <v>25</v>
      </c>
      <c r="BE269" s="77">
        <f>BS_RevData!BC$76</f>
        <v>26</v>
      </c>
      <c r="BF269" s="78">
        <f>BE269</f>
        <v>26</v>
      </c>
      <c r="BG269" s="13"/>
      <c r="BH269" s="77">
        <f>BS_RevData!BD$76</f>
        <v>27</v>
      </c>
      <c r="BI269" s="77">
        <f>BS_RevData!BE$76</f>
        <v>28</v>
      </c>
      <c r="BJ269" s="77">
        <f>BS_RevData!BF$76</f>
        <v>29</v>
      </c>
      <c r="BK269" s="77">
        <f>BS_RevData!BG$76</f>
        <v>30</v>
      </c>
      <c r="BL269" s="77">
        <f>BS_RevData!BH$76</f>
        <v>31</v>
      </c>
      <c r="BM269" s="77">
        <f>BS_RevData!BI$76</f>
        <v>32</v>
      </c>
      <c r="BN269" s="77">
        <f>BS_RevData!BJ$76</f>
        <v>34</v>
      </c>
      <c r="BO269" s="77">
        <f>BS_RevData!BK$76</f>
        <v>36</v>
      </c>
      <c r="BP269" s="77">
        <f>BS_RevData!BL$76</f>
        <v>37</v>
      </c>
      <c r="BQ269" s="77">
        <f>BS_RevData!BM$76</f>
        <v>39</v>
      </c>
      <c r="BR269" s="77">
        <f>BS_RevData!BN$76</f>
        <v>41</v>
      </c>
      <c r="BS269" s="77">
        <f>BS_RevData!BO$76</f>
        <v>42</v>
      </c>
      <c r="BT269" s="78">
        <f>BS269</f>
        <v>42</v>
      </c>
    </row>
    <row r="270" spans="2:72" s="28" customFormat="1" hidden="1" outlineLevel="1" x14ac:dyDescent="0.25">
      <c r="B270" s="5"/>
      <c r="P270" s="79"/>
      <c r="Q270" s="13"/>
      <c r="AD270" s="79"/>
      <c r="AE270" s="13"/>
      <c r="AR270" s="80"/>
      <c r="AS270" s="13"/>
      <c r="BF270" s="80"/>
      <c r="BG270" s="13"/>
      <c r="BT270" s="80"/>
    </row>
    <row r="271" spans="2:72" s="28" customFormat="1" collapsed="1" x14ac:dyDescent="0.25">
      <c r="B271" s="6" t="s">
        <v>65</v>
      </c>
      <c r="D271" s="71">
        <f t="shared" ref="D271:P271" si="339">SUBTOTAL(9,D272:D274)</f>
        <v>146418</v>
      </c>
      <c r="E271" s="71">
        <f t="shared" si="339"/>
        <v>138854</v>
      </c>
      <c r="F271" s="71">
        <f t="shared" si="339"/>
        <v>169417</v>
      </c>
      <c r="G271" s="71">
        <f t="shared" si="339"/>
        <v>181796</v>
      </c>
      <c r="H271" s="71">
        <f t="shared" si="339"/>
        <v>223585</v>
      </c>
      <c r="I271" s="71">
        <f t="shared" si="339"/>
        <v>184013</v>
      </c>
      <c r="J271" s="71">
        <f t="shared" si="339"/>
        <v>207978</v>
      </c>
      <c r="K271" s="71">
        <f t="shared" si="339"/>
        <v>260179</v>
      </c>
      <c r="L271" s="71">
        <f t="shared" si="339"/>
        <v>227934</v>
      </c>
      <c r="M271" s="71">
        <f t="shared" si="339"/>
        <v>288010</v>
      </c>
      <c r="N271" s="71">
        <f t="shared" si="339"/>
        <v>316845</v>
      </c>
      <c r="O271" s="71">
        <f t="shared" si="339"/>
        <v>378156</v>
      </c>
      <c r="P271" s="72">
        <f t="shared" si="339"/>
        <v>2723185</v>
      </c>
      <c r="Q271" s="13"/>
      <c r="R271" s="71">
        <f t="shared" ref="R271:AD271" si="340">SUBTOTAL(9,R272:R274)</f>
        <v>289948</v>
      </c>
      <c r="S271" s="71">
        <f t="shared" si="340"/>
        <v>273880</v>
      </c>
      <c r="T271" s="71">
        <f t="shared" si="340"/>
        <v>302033</v>
      </c>
      <c r="U271" s="71">
        <f t="shared" si="340"/>
        <v>284147</v>
      </c>
      <c r="V271" s="71">
        <f t="shared" si="340"/>
        <v>264225</v>
      </c>
      <c r="W271" s="71">
        <f t="shared" si="340"/>
        <v>226894</v>
      </c>
      <c r="X271" s="71">
        <f t="shared" si="340"/>
        <v>210342</v>
      </c>
      <c r="Y271" s="71">
        <f t="shared" si="340"/>
        <v>76634</v>
      </c>
      <c r="Z271" s="71">
        <f t="shared" si="340"/>
        <v>19767</v>
      </c>
      <c r="AA271" s="71">
        <f t="shared" si="340"/>
        <v>4723</v>
      </c>
      <c r="AB271" s="71">
        <f t="shared" si="340"/>
        <v>2871</v>
      </c>
      <c r="AC271" s="71">
        <f t="shared" si="340"/>
        <v>2381</v>
      </c>
      <c r="AD271" s="72">
        <f t="shared" si="340"/>
        <v>1957845</v>
      </c>
      <c r="AE271" s="13"/>
      <c r="AF271" s="71">
        <f t="shared" ref="AF271:AR271" si="341">SUBTOTAL(9,AF272:AF274)</f>
        <v>2271</v>
      </c>
      <c r="AG271" s="71">
        <f t="shared" si="341"/>
        <v>2601</v>
      </c>
      <c r="AH271" s="71">
        <f t="shared" si="341"/>
        <v>9283</v>
      </c>
      <c r="AI271" s="71">
        <f t="shared" si="341"/>
        <v>6734</v>
      </c>
      <c r="AJ271" s="71">
        <f t="shared" si="341"/>
        <v>1582</v>
      </c>
      <c r="AK271" s="73">
        <f t="shared" si="341"/>
        <v>6428</v>
      </c>
      <c r="AL271" s="73">
        <f t="shared" si="341"/>
        <v>6840</v>
      </c>
      <c r="AM271" s="73">
        <f t="shared" si="341"/>
        <v>7239</v>
      </c>
      <c r="AN271" s="73">
        <f t="shared" si="341"/>
        <v>7637</v>
      </c>
      <c r="AO271" s="73">
        <f t="shared" si="341"/>
        <v>7637</v>
      </c>
      <c r="AP271" s="73">
        <f t="shared" si="341"/>
        <v>8036</v>
      </c>
      <c r="AQ271" s="73">
        <f t="shared" si="341"/>
        <v>8435</v>
      </c>
      <c r="AR271" s="74">
        <f t="shared" si="341"/>
        <v>74723</v>
      </c>
      <c r="AS271" s="13"/>
      <c r="AT271" s="73">
        <f t="shared" ref="AT271:BF271" si="342">SUBTOTAL(9,AT272:AT274)</f>
        <v>8974</v>
      </c>
      <c r="AU271" s="73">
        <f t="shared" si="342"/>
        <v>9985</v>
      </c>
      <c r="AV271" s="73">
        <f t="shared" si="342"/>
        <v>11024</v>
      </c>
      <c r="AW271" s="73">
        <f t="shared" si="342"/>
        <v>11474</v>
      </c>
      <c r="AX271" s="73">
        <f t="shared" si="342"/>
        <v>11474</v>
      </c>
      <c r="AY271" s="73">
        <f t="shared" si="342"/>
        <v>11924</v>
      </c>
      <c r="AZ271" s="73">
        <f t="shared" si="342"/>
        <v>12374</v>
      </c>
      <c r="BA271" s="73">
        <f t="shared" si="342"/>
        <v>12824</v>
      </c>
      <c r="BB271" s="73">
        <f t="shared" si="342"/>
        <v>13274</v>
      </c>
      <c r="BC271" s="73">
        <f t="shared" si="342"/>
        <v>13724</v>
      </c>
      <c r="BD271" s="73">
        <f t="shared" si="342"/>
        <v>13724</v>
      </c>
      <c r="BE271" s="73">
        <f t="shared" si="342"/>
        <v>14174</v>
      </c>
      <c r="BF271" s="74">
        <f t="shared" si="342"/>
        <v>144949</v>
      </c>
      <c r="BG271" s="13"/>
      <c r="BH271" s="73">
        <f t="shared" ref="BH271:BT271" si="343">SUBTOTAL(9,BH272:BH274)</f>
        <v>14624</v>
      </c>
      <c r="BI271" s="73">
        <f t="shared" si="343"/>
        <v>15074</v>
      </c>
      <c r="BJ271" s="73">
        <f t="shared" si="343"/>
        <v>15524</v>
      </c>
      <c r="BK271" s="73">
        <f t="shared" si="343"/>
        <v>15974</v>
      </c>
      <c r="BL271" s="73">
        <f t="shared" si="343"/>
        <v>16424</v>
      </c>
      <c r="BM271" s="73">
        <f t="shared" si="343"/>
        <v>16874</v>
      </c>
      <c r="BN271" s="73">
        <f t="shared" si="343"/>
        <v>17774</v>
      </c>
      <c r="BO271" s="73">
        <f t="shared" si="343"/>
        <v>18674</v>
      </c>
      <c r="BP271" s="73">
        <f t="shared" si="343"/>
        <v>19124</v>
      </c>
      <c r="BQ271" s="73">
        <f t="shared" si="343"/>
        <v>20024</v>
      </c>
      <c r="BR271" s="73">
        <f t="shared" si="343"/>
        <v>20924</v>
      </c>
      <c r="BS271" s="73">
        <f t="shared" si="343"/>
        <v>21374</v>
      </c>
      <c r="BT271" s="74">
        <f t="shared" si="343"/>
        <v>212388</v>
      </c>
    </row>
    <row r="272" spans="2:72" s="28" customFormat="1" x14ac:dyDescent="0.25">
      <c r="B272" s="11" t="s">
        <v>35</v>
      </c>
      <c r="D272" s="75">
        <f>SUM(BS_RevData!D$15,BS_RevData!D$31,BS_RevData!D$47)</f>
        <v>0</v>
      </c>
      <c r="E272" s="75">
        <f>SUM(BS_RevData!E$15,BS_RevData!E$31,BS_RevData!E$47)</f>
        <v>0</v>
      </c>
      <c r="F272" s="75">
        <f>SUM(BS_RevData!F$15,BS_RevData!F$31,BS_RevData!F$47)</f>
        <v>0</v>
      </c>
      <c r="G272" s="75">
        <f>SUM(BS_RevData!G$15,BS_RevData!G$31,BS_RevData!G$47)</f>
        <v>0</v>
      </c>
      <c r="H272" s="75">
        <f>SUM(BS_RevData!H$15,BS_RevData!H$31,BS_RevData!H$47)</f>
        <v>0</v>
      </c>
      <c r="I272" s="75">
        <f>SUM(BS_RevData!I$15,BS_RevData!I$31,BS_RevData!I$47)</f>
        <v>0</v>
      </c>
      <c r="J272" s="75">
        <f>SUM(BS_RevData!J$15,BS_RevData!J$31,BS_RevData!J$47)</f>
        <v>2</v>
      </c>
      <c r="K272" s="75">
        <f>SUM(BS_RevData!K$15,BS_RevData!K$31,BS_RevData!K$47)</f>
        <v>0</v>
      </c>
      <c r="L272" s="75">
        <f>SUM(BS_RevData!L$15,BS_RevData!L$31,BS_RevData!L$47)</f>
        <v>0</v>
      </c>
      <c r="M272" s="75">
        <f>SUM(BS_RevData!M$15,BS_RevData!M$31,BS_RevData!M$47)</f>
        <v>80</v>
      </c>
      <c r="N272" s="75">
        <f>SUM(BS_RevData!N$15,BS_RevData!N$31,BS_RevData!N$47)</f>
        <v>105</v>
      </c>
      <c r="O272" s="75">
        <f>SUM(BS_RevData!O$15,BS_RevData!O$31,BS_RevData!O$47)</f>
        <v>65</v>
      </c>
      <c r="P272" s="76">
        <f>SUM(D272:O272)</f>
        <v>252</v>
      </c>
      <c r="Q272" s="13"/>
      <c r="R272" s="75">
        <f>[10]Txn_Vol_Proj!R155</f>
        <v>461</v>
      </c>
      <c r="S272" s="75">
        <f>[10]Txn_Vol_Proj!S155</f>
        <v>692</v>
      </c>
      <c r="T272" s="75">
        <f>[10]Txn_Vol_Proj!T155</f>
        <v>586</v>
      </c>
      <c r="U272" s="75">
        <f>[10]Txn_Vol_Proj!U155</f>
        <v>538</v>
      </c>
      <c r="V272" s="75">
        <f>[10]Txn_Vol_Proj!V155</f>
        <v>473</v>
      </c>
      <c r="W272" s="75">
        <f>[10]Txn_Vol_Proj!W155</f>
        <v>1131</v>
      </c>
      <c r="X272" s="75">
        <f>[10]Txn_Vol_Proj!X155</f>
        <v>1275</v>
      </c>
      <c r="Y272" s="75">
        <f>[10]Txn_Vol_Proj!Y155</f>
        <v>1402</v>
      </c>
      <c r="Z272" s="75">
        <f>[10]Txn_Vol_Proj!Z155</f>
        <v>1161</v>
      </c>
      <c r="AA272" s="75">
        <f>[10]Txn_Vol_Proj!AA155</f>
        <v>1146</v>
      </c>
      <c r="AB272" s="75">
        <f>[10]Txn_Vol_Proj!AB155</f>
        <v>844</v>
      </c>
      <c r="AC272" s="75">
        <f>[10]Txn_Vol_Proj!AC155</f>
        <v>1235</v>
      </c>
      <c r="AD272" s="76">
        <f>SUM(R272:AC272)</f>
        <v>10944</v>
      </c>
      <c r="AE272" s="13"/>
      <c r="AF272" s="75">
        <f>[10]Txn_Vol_Proj!AF155</f>
        <v>730</v>
      </c>
      <c r="AG272" s="75">
        <f>[10]Txn_Vol_Proj!AG155</f>
        <v>914</v>
      </c>
      <c r="AH272" s="75">
        <f>SUM(BS_RevData!AH$15,BS_RevData!AH$31,BS_RevData!AH$47)</f>
        <v>2389</v>
      </c>
      <c r="AI272" s="75">
        <f>SUM(BS_RevData!AI$15,BS_RevData!AI$31,BS_RevData!AI$47)</f>
        <v>3447</v>
      </c>
      <c r="AJ272" s="75">
        <f>SUM(BS_RevData!AJ$15,BS_RevData!AJ$31,BS_RevData!AJ$47)</f>
        <v>542</v>
      </c>
      <c r="AK272" s="77">
        <f>SUM(BS_RevData!AK$15,BS_RevData!AK$31,BS_RevData!AK$47)</f>
        <v>2042</v>
      </c>
      <c r="AL272" s="77">
        <f>SUM(BS_RevData!AL$15,BS_RevData!AL$31,BS_RevData!AL$47)</f>
        <v>2055</v>
      </c>
      <c r="AM272" s="77">
        <f>SUM(BS_RevData!AM$15,BS_RevData!AM$31,BS_RevData!AM$47)</f>
        <v>2055</v>
      </c>
      <c r="AN272" s="77">
        <f>SUM(BS_RevData!AN$15,BS_RevData!AN$31,BS_RevData!AN$47)</f>
        <v>2055</v>
      </c>
      <c r="AO272" s="77">
        <f>SUM(BS_RevData!AO$15,BS_RevData!AO$31,BS_RevData!AO$47)</f>
        <v>2055</v>
      </c>
      <c r="AP272" s="77">
        <f>SUM(BS_RevData!AP$15,BS_RevData!AP$31,BS_RevData!AP$47)</f>
        <v>2055</v>
      </c>
      <c r="AQ272" s="77">
        <f>SUM(BS_RevData!AQ$15,BS_RevData!AQ$31,BS_RevData!AQ$47)</f>
        <v>2055</v>
      </c>
      <c r="AR272" s="78">
        <f>SUM(AF272:AQ272)</f>
        <v>22394</v>
      </c>
      <c r="AS272" s="13"/>
      <c r="AT272" s="77">
        <f>SUM(BS_RevData!AR$15,BS_RevData!AR$31,BS_RevData!AR$47)</f>
        <v>2174</v>
      </c>
      <c r="AU272" s="77">
        <f>SUM(BS_RevData!AS$15,BS_RevData!AS$31,BS_RevData!AS$47)</f>
        <v>2335</v>
      </c>
      <c r="AV272" s="77">
        <f>SUM(BS_RevData!AT$15,BS_RevData!AT$31,BS_RevData!AT$47)</f>
        <v>2474</v>
      </c>
      <c r="AW272" s="77">
        <f>SUM(BS_RevData!AU$15,BS_RevData!AU$31,BS_RevData!AU$47)</f>
        <v>2474</v>
      </c>
      <c r="AX272" s="77">
        <f>SUM(BS_RevData!AV$15,BS_RevData!AV$31,BS_RevData!AV$47)</f>
        <v>2474</v>
      </c>
      <c r="AY272" s="77">
        <f>SUM(BS_RevData!AW$15,BS_RevData!AW$31,BS_RevData!AW$47)</f>
        <v>2474</v>
      </c>
      <c r="AZ272" s="77">
        <f>SUM(BS_RevData!AX$15,BS_RevData!AX$31,BS_RevData!AX$47)</f>
        <v>2474</v>
      </c>
      <c r="BA272" s="77">
        <f>SUM(BS_RevData!AY$15,BS_RevData!AY$31,BS_RevData!AY$47)</f>
        <v>2474</v>
      </c>
      <c r="BB272" s="77">
        <f>SUM(BS_RevData!AZ$15,BS_RevData!AZ$31,BS_RevData!AZ$47)</f>
        <v>2474</v>
      </c>
      <c r="BC272" s="77">
        <f>SUM(BS_RevData!BA$15,BS_RevData!BA$31,BS_RevData!BA$47)</f>
        <v>2474</v>
      </c>
      <c r="BD272" s="77">
        <f>SUM(BS_RevData!BB$15,BS_RevData!BB$31,BS_RevData!BB$47)</f>
        <v>2474</v>
      </c>
      <c r="BE272" s="77">
        <f>SUM(BS_RevData!BC$15,BS_RevData!BC$31,BS_RevData!BC$47)</f>
        <v>2474</v>
      </c>
      <c r="BF272" s="78">
        <f>SUM(AT272:BE272)</f>
        <v>29249</v>
      </c>
      <c r="BG272" s="13"/>
      <c r="BH272" s="77">
        <f>SUM(BS_RevData!BD$15,BS_RevData!BD$31,BS_RevData!BD$47)</f>
        <v>2474</v>
      </c>
      <c r="BI272" s="77">
        <f>SUM(BS_RevData!BE$15,BS_RevData!BE$31,BS_RevData!BE$47)</f>
        <v>2474</v>
      </c>
      <c r="BJ272" s="77">
        <f>SUM(BS_RevData!BF$15,BS_RevData!BF$31,BS_RevData!BF$47)</f>
        <v>2474</v>
      </c>
      <c r="BK272" s="77">
        <f>SUM(BS_RevData!BG$15,BS_RevData!BG$31,BS_RevData!BG$47)</f>
        <v>2474</v>
      </c>
      <c r="BL272" s="77">
        <f>SUM(BS_RevData!BH$15,BS_RevData!BH$31,BS_RevData!BH$47)</f>
        <v>2474</v>
      </c>
      <c r="BM272" s="77">
        <f>SUM(BS_RevData!BI$15,BS_RevData!BI$31,BS_RevData!BI$47)</f>
        <v>2474</v>
      </c>
      <c r="BN272" s="77">
        <f>SUM(BS_RevData!BJ$15,BS_RevData!BJ$31,BS_RevData!BJ$47)</f>
        <v>2474</v>
      </c>
      <c r="BO272" s="77">
        <f>SUM(BS_RevData!BK$15,BS_RevData!BK$31,BS_RevData!BK$47)</f>
        <v>2474</v>
      </c>
      <c r="BP272" s="77">
        <f>SUM(BS_RevData!BL$15,BS_RevData!BL$31,BS_RevData!BL$47)</f>
        <v>2474</v>
      </c>
      <c r="BQ272" s="77">
        <f>SUM(BS_RevData!BM$15,BS_RevData!BM$31,BS_RevData!BM$47)</f>
        <v>2474</v>
      </c>
      <c r="BR272" s="77">
        <f>SUM(BS_RevData!BN$15,BS_RevData!BN$31,BS_RevData!BN$47)</f>
        <v>2474</v>
      </c>
      <c r="BS272" s="77">
        <f>SUM(BS_RevData!BO$15,BS_RevData!BO$31,BS_RevData!BO$47)</f>
        <v>2474</v>
      </c>
      <c r="BT272" s="78">
        <f>SUM(BH272:BS272)</f>
        <v>29688</v>
      </c>
    </row>
    <row r="273" spans="2:72" s="28" customFormat="1" x14ac:dyDescent="0.25">
      <c r="B273" s="11" t="s">
        <v>36</v>
      </c>
      <c r="D273" s="75">
        <f>BS_RevData!D$63</f>
        <v>146418</v>
      </c>
      <c r="E273" s="75">
        <f>BS_RevData!E$63</f>
        <v>138854</v>
      </c>
      <c r="F273" s="75">
        <f>BS_RevData!F$63</f>
        <v>169417</v>
      </c>
      <c r="G273" s="75">
        <f>BS_RevData!G$63</f>
        <v>181796</v>
      </c>
      <c r="H273" s="75">
        <f>BS_RevData!H$63</f>
        <v>223541</v>
      </c>
      <c r="I273" s="75">
        <f>BS_RevData!I$63</f>
        <v>183784</v>
      </c>
      <c r="J273" s="75">
        <f>BS_RevData!J$63</f>
        <v>207713</v>
      </c>
      <c r="K273" s="75">
        <f>BS_RevData!K$63</f>
        <v>259947</v>
      </c>
      <c r="L273" s="75">
        <f>BS_RevData!L$63</f>
        <v>227931</v>
      </c>
      <c r="M273" s="75">
        <f>BS_RevData!M$63</f>
        <v>287622</v>
      </c>
      <c r="N273" s="75">
        <f>BS_RevData!N$63</f>
        <v>316480</v>
      </c>
      <c r="O273" s="75">
        <f>BS_RevData!O$63</f>
        <v>377825</v>
      </c>
      <c r="P273" s="76">
        <f>SUM(D273:O273)</f>
        <v>2721328</v>
      </c>
      <c r="Q273" s="13"/>
      <c r="R273" s="75">
        <f>[10]Txn_Vol_Proj!R156</f>
        <v>287331</v>
      </c>
      <c r="S273" s="75">
        <f>[10]Txn_Vol_Proj!S156</f>
        <v>269631</v>
      </c>
      <c r="T273" s="75">
        <f>[10]Txn_Vol_Proj!T156</f>
        <v>296349</v>
      </c>
      <c r="U273" s="75">
        <f>[10]Txn_Vol_Proj!U156</f>
        <v>281216</v>
      </c>
      <c r="V273" s="75">
        <f>[10]Txn_Vol_Proj!V156</f>
        <v>263292</v>
      </c>
      <c r="W273" s="75">
        <f>[10]Txn_Vol_Proj!W156</f>
        <v>225209</v>
      </c>
      <c r="X273" s="75">
        <f>[10]Txn_Vol_Proj!X156</f>
        <v>208231</v>
      </c>
      <c r="Y273" s="75">
        <f>[10]Txn_Vol_Proj!Y156</f>
        <v>73280</v>
      </c>
      <c r="Z273" s="75">
        <f>[10]Txn_Vol_Proj!Z156</f>
        <v>16458</v>
      </c>
      <c r="AA273" s="75">
        <f>[10]Txn_Vol_Proj!AA156</f>
        <v>1241</v>
      </c>
      <c r="AB273" s="75">
        <f>[10]Txn_Vol_Proj!AB156</f>
        <v>0</v>
      </c>
      <c r="AC273" s="75">
        <f>[10]Txn_Vol_Proj!AC156</f>
        <v>0</v>
      </c>
      <c r="AD273" s="76">
        <f>SUM(R273:AC273)</f>
        <v>1922238</v>
      </c>
      <c r="AE273" s="13"/>
      <c r="AF273" s="75">
        <f>[10]Txn_Vol_Proj!AF156</f>
        <v>0</v>
      </c>
      <c r="AG273" s="75">
        <f>[10]Txn_Vol_Proj!AG156</f>
        <v>0</v>
      </c>
      <c r="AH273" s="75">
        <f>BS_RevData!AH$63</f>
        <v>0</v>
      </c>
      <c r="AI273" s="75">
        <f>BS_RevData!AI$63</f>
        <v>0</v>
      </c>
      <c r="AJ273" s="75">
        <f>BS_RevData!AJ$63</f>
        <v>0</v>
      </c>
      <c r="AK273" s="77">
        <f>BS_RevData!AK$63</f>
        <v>0</v>
      </c>
      <c r="AL273" s="77">
        <f>BS_RevData!AL$63</f>
        <v>0</v>
      </c>
      <c r="AM273" s="77">
        <f>BS_RevData!AM$63</f>
        <v>0</v>
      </c>
      <c r="AN273" s="77">
        <f>BS_RevData!AN$63</f>
        <v>0</v>
      </c>
      <c r="AO273" s="77">
        <f>BS_RevData!AO$63</f>
        <v>0</v>
      </c>
      <c r="AP273" s="77">
        <f>BS_RevData!AP$63</f>
        <v>0</v>
      </c>
      <c r="AQ273" s="77">
        <f>BS_RevData!AQ$63</f>
        <v>0</v>
      </c>
      <c r="AR273" s="78">
        <f>SUM(AF273:AQ273)</f>
        <v>0</v>
      </c>
      <c r="AS273" s="13"/>
      <c r="AT273" s="77">
        <f>BS_RevData!AR$63</f>
        <v>0</v>
      </c>
      <c r="AU273" s="77">
        <f>BS_RevData!AS$63</f>
        <v>0</v>
      </c>
      <c r="AV273" s="77">
        <f>BS_RevData!AT$63</f>
        <v>0</v>
      </c>
      <c r="AW273" s="77">
        <f>BS_RevData!AU$63</f>
        <v>0</v>
      </c>
      <c r="AX273" s="77">
        <f>BS_RevData!AV$63</f>
        <v>0</v>
      </c>
      <c r="AY273" s="77">
        <f>BS_RevData!AW$63</f>
        <v>0</v>
      </c>
      <c r="AZ273" s="77">
        <f>BS_RevData!AX$63</f>
        <v>0</v>
      </c>
      <c r="BA273" s="77">
        <f>BS_RevData!AY$63</f>
        <v>0</v>
      </c>
      <c r="BB273" s="77">
        <f>BS_RevData!AZ$63</f>
        <v>0</v>
      </c>
      <c r="BC273" s="77">
        <f>BS_RevData!BA$63</f>
        <v>0</v>
      </c>
      <c r="BD273" s="77">
        <f>BS_RevData!BB$63</f>
        <v>0</v>
      </c>
      <c r="BE273" s="77">
        <f>BS_RevData!BC$63</f>
        <v>0</v>
      </c>
      <c r="BF273" s="78">
        <f>SUM(AT273:BE273)</f>
        <v>0</v>
      </c>
      <c r="BG273" s="13"/>
      <c r="BH273" s="77">
        <f>BS_RevData!BD$63</f>
        <v>0</v>
      </c>
      <c r="BI273" s="77">
        <f>BS_RevData!BE$63</f>
        <v>0</v>
      </c>
      <c r="BJ273" s="77">
        <f>BS_RevData!BF$63</f>
        <v>0</v>
      </c>
      <c r="BK273" s="77">
        <f>BS_RevData!BG$63</f>
        <v>0</v>
      </c>
      <c r="BL273" s="77">
        <f>BS_RevData!BH$63</f>
        <v>0</v>
      </c>
      <c r="BM273" s="77">
        <f>BS_RevData!BI$63</f>
        <v>0</v>
      </c>
      <c r="BN273" s="77">
        <f>BS_RevData!BJ$63</f>
        <v>0</v>
      </c>
      <c r="BO273" s="77">
        <f>BS_RevData!BK$63</f>
        <v>0</v>
      </c>
      <c r="BP273" s="77">
        <f>BS_RevData!BL$63</f>
        <v>0</v>
      </c>
      <c r="BQ273" s="77">
        <f>BS_RevData!BM$63</f>
        <v>0</v>
      </c>
      <c r="BR273" s="77">
        <f>BS_RevData!BN$63</f>
        <v>0</v>
      </c>
      <c r="BS273" s="77">
        <f>BS_RevData!BO$63</f>
        <v>0</v>
      </c>
      <c r="BT273" s="78">
        <f>SUM(BH273:BS273)</f>
        <v>0</v>
      </c>
    </row>
    <row r="274" spans="2:72" s="28" customFormat="1" x14ac:dyDescent="0.25">
      <c r="B274" s="11" t="s">
        <v>37</v>
      </c>
      <c r="D274" s="75">
        <f>BS_RevData!D$79</f>
        <v>0</v>
      </c>
      <c r="E274" s="75">
        <f>BS_RevData!E$79</f>
        <v>0</v>
      </c>
      <c r="F274" s="75">
        <f>BS_RevData!F$79</f>
        <v>0</v>
      </c>
      <c r="G274" s="75">
        <f>BS_RevData!G$79</f>
        <v>0</v>
      </c>
      <c r="H274" s="75">
        <f>BS_RevData!H$79</f>
        <v>44</v>
      </c>
      <c r="I274" s="75">
        <f>BS_RevData!I$79</f>
        <v>229</v>
      </c>
      <c r="J274" s="75">
        <f>BS_RevData!J$79</f>
        <v>263</v>
      </c>
      <c r="K274" s="75">
        <f>BS_RevData!K$79</f>
        <v>232</v>
      </c>
      <c r="L274" s="75">
        <f>BS_RevData!L$79</f>
        <v>3</v>
      </c>
      <c r="M274" s="75">
        <f>BS_RevData!M$79</f>
        <v>308</v>
      </c>
      <c r="N274" s="75">
        <f>BS_RevData!N$79</f>
        <v>260</v>
      </c>
      <c r="O274" s="75">
        <f>BS_RevData!O$79</f>
        <v>266</v>
      </c>
      <c r="P274" s="76">
        <f>SUM(D274:O274)</f>
        <v>1605</v>
      </c>
      <c r="Q274" s="13"/>
      <c r="R274" s="75">
        <f>[10]Txn_Vol_Proj!R157</f>
        <v>2156</v>
      </c>
      <c r="S274" s="75">
        <f>[10]Txn_Vol_Proj!S157</f>
        <v>3557</v>
      </c>
      <c r="T274" s="75">
        <f>[10]Txn_Vol_Proj!T157</f>
        <v>5098</v>
      </c>
      <c r="U274" s="75">
        <f>[10]Txn_Vol_Proj!U157</f>
        <v>2393</v>
      </c>
      <c r="V274" s="75">
        <f>[10]Txn_Vol_Proj!V157</f>
        <v>460</v>
      </c>
      <c r="W274" s="75">
        <f>[10]Txn_Vol_Proj!W157</f>
        <v>554</v>
      </c>
      <c r="X274" s="75">
        <f>[10]Txn_Vol_Proj!X157</f>
        <v>836</v>
      </c>
      <c r="Y274" s="75">
        <f>[10]Txn_Vol_Proj!Y157</f>
        <v>1952</v>
      </c>
      <c r="Z274" s="75">
        <f>[10]Txn_Vol_Proj!Z157</f>
        <v>2148</v>
      </c>
      <c r="AA274" s="75">
        <f>[10]Txn_Vol_Proj!AA157</f>
        <v>2336</v>
      </c>
      <c r="AB274" s="75">
        <f>[10]Txn_Vol_Proj!AB157</f>
        <v>2027</v>
      </c>
      <c r="AC274" s="75">
        <f>[10]Txn_Vol_Proj!AC157</f>
        <v>1146</v>
      </c>
      <c r="AD274" s="76">
        <f>SUM(R274:AC274)</f>
        <v>24663</v>
      </c>
      <c r="AE274" s="13"/>
      <c r="AF274" s="75">
        <f>[10]Txn_Vol_Proj!AF157</f>
        <v>1541</v>
      </c>
      <c r="AG274" s="75">
        <f>[10]Txn_Vol_Proj!AG157</f>
        <v>1687</v>
      </c>
      <c r="AH274" s="75">
        <f>BS_RevData!AH$79</f>
        <v>6894</v>
      </c>
      <c r="AI274" s="75">
        <f>BS_RevData!AI$79</f>
        <v>3287</v>
      </c>
      <c r="AJ274" s="75">
        <f>BS_RevData!AJ$79</f>
        <v>1040</v>
      </c>
      <c r="AK274" s="77">
        <f>BS_RevData!AK$79</f>
        <v>4386</v>
      </c>
      <c r="AL274" s="77">
        <f>BS_RevData!AL$79</f>
        <v>4785</v>
      </c>
      <c r="AM274" s="77">
        <f>BS_RevData!AM$79</f>
        <v>5184</v>
      </c>
      <c r="AN274" s="77">
        <f>BS_RevData!AN$79</f>
        <v>5582</v>
      </c>
      <c r="AO274" s="77">
        <f>BS_RevData!AO$79</f>
        <v>5582</v>
      </c>
      <c r="AP274" s="77">
        <f>BS_RevData!AP$79</f>
        <v>5981</v>
      </c>
      <c r="AQ274" s="77">
        <f>BS_RevData!AQ$79</f>
        <v>6380</v>
      </c>
      <c r="AR274" s="78">
        <f>SUM(AF274:AQ274)</f>
        <v>52329</v>
      </c>
      <c r="AS274" s="13"/>
      <c r="AT274" s="77">
        <f>BS_RevData!AR$79</f>
        <v>6800</v>
      </c>
      <c r="AU274" s="77">
        <f>BS_RevData!AS$79</f>
        <v>7650</v>
      </c>
      <c r="AV274" s="77">
        <f>BS_RevData!AT$79</f>
        <v>8550</v>
      </c>
      <c r="AW274" s="77">
        <f>BS_RevData!AU$79</f>
        <v>9000</v>
      </c>
      <c r="AX274" s="77">
        <f>BS_RevData!AV$79</f>
        <v>9000</v>
      </c>
      <c r="AY274" s="77">
        <f>BS_RevData!AW$79</f>
        <v>9450</v>
      </c>
      <c r="AZ274" s="77">
        <f>BS_RevData!AX$79</f>
        <v>9900</v>
      </c>
      <c r="BA274" s="77">
        <f>BS_RevData!AY$79</f>
        <v>10350</v>
      </c>
      <c r="BB274" s="77">
        <f>BS_RevData!AZ$79</f>
        <v>10800</v>
      </c>
      <c r="BC274" s="77">
        <f>BS_RevData!BA$79</f>
        <v>11250</v>
      </c>
      <c r="BD274" s="77">
        <f>BS_RevData!BB$79</f>
        <v>11250</v>
      </c>
      <c r="BE274" s="77">
        <f>BS_RevData!BC$79</f>
        <v>11700</v>
      </c>
      <c r="BF274" s="78">
        <f>SUM(AT274:BE274)</f>
        <v>115700</v>
      </c>
      <c r="BG274" s="13"/>
      <c r="BH274" s="77">
        <f>BS_RevData!BD$79</f>
        <v>12150</v>
      </c>
      <c r="BI274" s="77">
        <f>BS_RevData!BE$79</f>
        <v>12600</v>
      </c>
      <c r="BJ274" s="77">
        <f>BS_RevData!BF$79</f>
        <v>13050</v>
      </c>
      <c r="BK274" s="77">
        <f>BS_RevData!BG$79</f>
        <v>13500</v>
      </c>
      <c r="BL274" s="77">
        <f>BS_RevData!BH$79</f>
        <v>13950</v>
      </c>
      <c r="BM274" s="77">
        <f>BS_RevData!BI$79</f>
        <v>14400</v>
      </c>
      <c r="BN274" s="77">
        <f>BS_RevData!BJ$79</f>
        <v>15300</v>
      </c>
      <c r="BO274" s="77">
        <f>BS_RevData!BK$79</f>
        <v>16200</v>
      </c>
      <c r="BP274" s="77">
        <f>BS_RevData!BL$79</f>
        <v>16650</v>
      </c>
      <c r="BQ274" s="77">
        <f>BS_RevData!BM$79</f>
        <v>17550</v>
      </c>
      <c r="BR274" s="77">
        <f>BS_RevData!BN$79</f>
        <v>18450</v>
      </c>
      <c r="BS274" s="77">
        <f>BS_RevData!BO$79</f>
        <v>18900</v>
      </c>
      <c r="BT274" s="78">
        <f>SUM(BH274:BS274)</f>
        <v>182700</v>
      </c>
    </row>
    <row r="275" spans="2:72" x14ac:dyDescent="0.25">
      <c r="Q275" s="13"/>
      <c r="AE275" s="13"/>
      <c r="AS275" s="13"/>
      <c r="BG275" s="13"/>
    </row>
    <row r="276" spans="2:72" x14ac:dyDescent="0.25">
      <c r="Q276" s="13"/>
      <c r="AE276" s="13"/>
      <c r="AS276" s="13"/>
      <c r="BG276" s="13"/>
    </row>
    <row r="277" spans="2:72" x14ac:dyDescent="0.25">
      <c r="Q277" s="13"/>
      <c r="AE277" s="13"/>
      <c r="AS277" s="13"/>
      <c r="BG277" s="13"/>
    </row>
    <row r="278" spans="2:72" x14ac:dyDescent="0.25">
      <c r="Q278" s="13"/>
      <c r="AE278" s="13"/>
      <c r="AS278" s="13"/>
      <c r="BG278" s="13"/>
    </row>
    <row r="279" spans="2:72" x14ac:dyDescent="0.25">
      <c r="Q279" s="13"/>
      <c r="AE279" s="13"/>
      <c r="AS279" s="13"/>
      <c r="BG279" s="13"/>
    </row>
    <row r="280" spans="2:72" x14ac:dyDescent="0.25">
      <c r="Q280" s="13"/>
      <c r="AE280" s="13"/>
      <c r="AS280" s="13"/>
      <c r="BG280" s="13"/>
    </row>
    <row r="281" spans="2:72" x14ac:dyDescent="0.25">
      <c r="Q281" s="13"/>
      <c r="AE281" s="13"/>
      <c r="AS281" s="13"/>
      <c r="BG281" s="13"/>
    </row>
    <row r="282" spans="2:72" x14ac:dyDescent="0.25">
      <c r="Q282" s="13"/>
      <c r="AE282" s="13"/>
      <c r="AS282" s="13"/>
      <c r="BG282" s="13"/>
    </row>
    <row r="283" spans="2:72" x14ac:dyDescent="0.25">
      <c r="Q283" s="13"/>
      <c r="AE283" s="13"/>
      <c r="AS283" s="13"/>
      <c r="BG283" s="13"/>
    </row>
    <row r="284" spans="2:72" x14ac:dyDescent="0.25">
      <c r="Q284" s="13"/>
      <c r="AE284" s="13"/>
      <c r="AS284" s="13"/>
      <c r="BG284" s="13"/>
    </row>
    <row r="285" spans="2:72" x14ac:dyDescent="0.25">
      <c r="Q285" s="13"/>
      <c r="AE285" s="13"/>
      <c r="AS285" s="13"/>
      <c r="BG285" s="13"/>
    </row>
    <row r="286" spans="2:72" x14ac:dyDescent="0.25">
      <c r="Q286" s="13"/>
      <c r="AE286" s="13"/>
      <c r="AS286" s="13"/>
      <c r="BG286" s="13"/>
    </row>
    <row r="287" spans="2:72" x14ac:dyDescent="0.25">
      <c r="Q287" s="13"/>
      <c r="AE287" s="13"/>
      <c r="AS287" s="13"/>
      <c r="BG287" s="13"/>
    </row>
    <row r="288" spans="2:72" x14ac:dyDescent="0.25">
      <c r="Q288" s="13"/>
      <c r="AE288" s="13"/>
      <c r="AS288" s="13"/>
      <c r="BG288" s="13"/>
    </row>
  </sheetData>
  <pageMargins left="0.17" right="0.17" top="0.45" bottom="0.44" header="0.24" footer="0.23"/>
  <pageSetup scale="48" fitToHeight="4" orientation="landscape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T161"/>
  <sheetViews>
    <sheetView showGridLines="0" zoomScale="85" zoomScaleNormal="85" zoomScalePageLayoutView="85" workbookViewId="0">
      <pane xSplit="3" ySplit="4" topLeftCell="AD5" activePane="bottomRight" state="frozen"/>
      <selection activeCell="AA138" sqref="AA138:AC138"/>
      <selection pane="topRight" activeCell="AA138" sqref="AA138:AC138"/>
      <selection pane="bottomLeft" activeCell="AA138" sqref="AA138:AC138"/>
      <selection pane="bottomRight" activeCell="A2" sqref="A2"/>
    </sheetView>
  </sheetViews>
  <sheetFormatPr defaultColWidth="9.140625" defaultRowHeight="15" outlineLevelRow="3" outlineLevelCol="3" x14ac:dyDescent="0.25"/>
  <cols>
    <col min="2" max="2" width="28.42578125" bestFit="1" customWidth="1"/>
    <col min="3" max="3" width="3.7109375" customWidth="1"/>
    <col min="4" max="15" width="13" hidden="1" customWidth="1" outlineLevel="3"/>
    <col min="16" max="16" width="14.42578125" hidden="1" customWidth="1" outlineLevel="3" collapsed="1"/>
    <col min="17" max="17" width="3.7109375" hidden="1" customWidth="1" outlineLevel="3"/>
    <col min="18" max="29" width="14.85546875" hidden="1" customWidth="1" outlineLevel="2"/>
    <col min="30" max="30" width="16.42578125" customWidth="1" outlineLevel="1" collapsed="1"/>
    <col min="31" max="31" width="3.7109375" customWidth="1" outlineLevel="1"/>
    <col min="32" max="43" width="14.85546875" customWidth="1"/>
    <col min="44" max="44" width="16.42578125" customWidth="1"/>
    <col min="45" max="45" width="3.7109375" customWidth="1"/>
    <col min="46" max="57" width="14.85546875" hidden="1" customWidth="1" outlineLevel="2"/>
    <col min="58" max="58" width="16.42578125" customWidth="1" collapsed="1"/>
    <col min="59" max="59" width="3.7109375" customWidth="1"/>
    <col min="60" max="71" width="14.85546875" hidden="1" customWidth="1" outlineLevel="2"/>
    <col min="72" max="72" width="16.42578125" customWidth="1" collapsed="1"/>
  </cols>
  <sheetData>
    <row r="1" spans="1:72" ht="36.75" customHeight="1" x14ac:dyDescent="0.25"/>
    <row r="2" spans="1:72" x14ac:dyDescent="0.25">
      <c r="A2" s="1"/>
    </row>
    <row r="4" spans="1:72" x14ac:dyDescent="0.25">
      <c r="D4" s="23">
        <v>41275</v>
      </c>
      <c r="E4" s="23">
        <v>41306</v>
      </c>
      <c r="F4" s="23">
        <v>41334</v>
      </c>
      <c r="G4" s="23">
        <v>41365</v>
      </c>
      <c r="H4" s="23">
        <v>41395</v>
      </c>
      <c r="I4" s="23">
        <v>41426</v>
      </c>
      <c r="J4" s="23">
        <v>41456</v>
      </c>
      <c r="K4" s="23">
        <v>41487</v>
      </c>
      <c r="L4" s="23">
        <v>41518</v>
      </c>
      <c r="M4" s="23">
        <v>41548</v>
      </c>
      <c r="N4" s="23">
        <v>41579</v>
      </c>
      <c r="O4" s="23">
        <v>41609</v>
      </c>
      <c r="P4" s="23" t="s">
        <v>0</v>
      </c>
      <c r="R4" s="23">
        <v>41640</v>
      </c>
      <c r="S4" s="23">
        <v>41671</v>
      </c>
      <c r="T4" s="23">
        <v>41699</v>
      </c>
      <c r="U4" s="23">
        <v>41730</v>
      </c>
      <c r="V4" s="23">
        <v>41760</v>
      </c>
      <c r="W4" s="23">
        <v>41791</v>
      </c>
      <c r="X4" s="23">
        <v>41821</v>
      </c>
      <c r="Y4" s="23">
        <v>41852</v>
      </c>
      <c r="Z4" s="23">
        <v>41883</v>
      </c>
      <c r="AA4" s="23">
        <v>41913</v>
      </c>
      <c r="AB4" s="23">
        <v>41944</v>
      </c>
      <c r="AC4" s="23">
        <v>41974</v>
      </c>
      <c r="AD4" s="23" t="s">
        <v>1</v>
      </c>
      <c r="AF4" s="23">
        <v>42005</v>
      </c>
      <c r="AG4" s="23">
        <v>42036</v>
      </c>
      <c r="AH4" s="23">
        <v>42064</v>
      </c>
      <c r="AI4" s="23">
        <v>42095</v>
      </c>
      <c r="AJ4" s="23">
        <v>42125</v>
      </c>
      <c r="AK4" s="24">
        <v>42156</v>
      </c>
      <c r="AL4" s="24">
        <v>42186</v>
      </c>
      <c r="AM4" s="24">
        <v>42217</v>
      </c>
      <c r="AN4" s="24">
        <v>42248</v>
      </c>
      <c r="AO4" s="24">
        <v>42278</v>
      </c>
      <c r="AP4" s="24">
        <v>42309</v>
      </c>
      <c r="AQ4" s="24">
        <v>42339</v>
      </c>
      <c r="AR4" s="25" t="s">
        <v>2</v>
      </c>
      <c r="AT4" s="24">
        <v>42370</v>
      </c>
      <c r="AU4" s="24">
        <v>42401</v>
      </c>
      <c r="AV4" s="24">
        <v>42430</v>
      </c>
      <c r="AW4" s="24">
        <v>42461</v>
      </c>
      <c r="AX4" s="24">
        <v>42491</v>
      </c>
      <c r="AY4" s="24">
        <v>42522</v>
      </c>
      <c r="AZ4" s="24">
        <v>42552</v>
      </c>
      <c r="BA4" s="24">
        <v>42583</v>
      </c>
      <c r="BB4" s="24">
        <v>42614</v>
      </c>
      <c r="BC4" s="24">
        <v>42644</v>
      </c>
      <c r="BD4" s="24">
        <v>42675</v>
      </c>
      <c r="BE4" s="24">
        <v>42705</v>
      </c>
      <c r="BF4" s="25" t="s">
        <v>3</v>
      </c>
      <c r="BH4" s="24">
        <v>42736</v>
      </c>
      <c r="BI4" s="24">
        <v>42767</v>
      </c>
      <c r="BJ4" s="24">
        <v>42795</v>
      </c>
      <c r="BK4" s="24">
        <v>42826</v>
      </c>
      <c r="BL4" s="24">
        <v>42856</v>
      </c>
      <c r="BM4" s="24">
        <v>42887</v>
      </c>
      <c r="BN4" s="24">
        <v>42917</v>
      </c>
      <c r="BO4" s="24">
        <v>42948</v>
      </c>
      <c r="BP4" s="24">
        <v>42979</v>
      </c>
      <c r="BQ4" s="24">
        <v>43009</v>
      </c>
      <c r="BR4" s="24">
        <v>43040</v>
      </c>
      <c r="BS4" s="24">
        <v>43070</v>
      </c>
      <c r="BT4" s="25" t="s">
        <v>4</v>
      </c>
    </row>
    <row r="6" spans="1:72" s="28" customFormat="1" x14ac:dyDescent="0.25">
      <c r="A6" s="26"/>
      <c r="B6" s="27" t="s">
        <v>66</v>
      </c>
      <c r="C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/>
      <c r="R6" s="26"/>
      <c r="S6" s="26"/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  <c r="AE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/>
      <c r="BH6" s="26"/>
      <c r="BI6" s="26"/>
      <c r="BJ6" s="26"/>
      <c r="BK6" s="26"/>
      <c r="BL6" s="26"/>
      <c r="BM6" s="26"/>
      <c r="BN6" s="26"/>
      <c r="BO6" s="26"/>
      <c r="BP6" s="26"/>
      <c r="BQ6" s="26"/>
      <c r="BR6" s="26"/>
      <c r="BS6" s="26"/>
      <c r="BT6" s="26"/>
    </row>
    <row r="7" spans="1:72" s="28" customFormat="1" x14ac:dyDescent="0.25">
      <c r="A7" s="26"/>
      <c r="B7" s="29" t="s">
        <v>67</v>
      </c>
      <c r="C7"/>
      <c r="D7" s="30">
        <f t="shared" ref="D7:P7" si="0">SUBTOTAL(9,D8:D17)</f>
        <v>172214729.14999998</v>
      </c>
      <c r="E7" s="30">
        <f t="shared" si="0"/>
        <v>171818814.39999998</v>
      </c>
      <c r="F7" s="30">
        <f t="shared" si="0"/>
        <v>215202451.91999999</v>
      </c>
      <c r="G7" s="30">
        <f t="shared" si="0"/>
        <v>222441482.03999999</v>
      </c>
      <c r="H7" s="30">
        <f t="shared" si="0"/>
        <v>250218815.29999998</v>
      </c>
      <c r="I7" s="30">
        <f t="shared" si="0"/>
        <v>294413786.71000004</v>
      </c>
      <c r="J7" s="30">
        <f t="shared" si="0"/>
        <v>318959124.69000006</v>
      </c>
      <c r="K7" s="30">
        <f t="shared" si="0"/>
        <v>360478638.73999995</v>
      </c>
      <c r="L7" s="30">
        <f t="shared" si="0"/>
        <v>441646874.71000004</v>
      </c>
      <c r="M7" s="30">
        <f t="shared" si="0"/>
        <v>541461540.16000009</v>
      </c>
      <c r="N7" s="30">
        <f t="shared" si="0"/>
        <v>574839290.71000004</v>
      </c>
      <c r="O7" s="30">
        <f t="shared" si="0"/>
        <v>672442476.03999996</v>
      </c>
      <c r="P7" s="31">
        <f t="shared" si="0"/>
        <v>4236138024.5700002</v>
      </c>
      <c r="Q7"/>
      <c r="R7" s="30">
        <f t="shared" ref="R7:AD7" si="1">SUBTOTAL(9,R8:R17)</f>
        <v>2134843658.04</v>
      </c>
      <c r="S7" s="30">
        <f t="shared" si="1"/>
        <v>2073830264.21</v>
      </c>
      <c r="T7" s="30">
        <f t="shared" si="1"/>
        <v>2490427640.3999996</v>
      </c>
      <c r="U7" s="30">
        <f t="shared" si="1"/>
        <v>2194411165.5800004</v>
      </c>
      <c r="V7" s="30">
        <f t="shared" si="1"/>
        <v>2027428213.6200001</v>
      </c>
      <c r="W7" s="30">
        <f t="shared" si="1"/>
        <v>1916726469.48</v>
      </c>
      <c r="X7" s="30">
        <f t="shared" si="1"/>
        <v>1977970145.5599999</v>
      </c>
      <c r="Y7" s="30">
        <f t="shared" si="1"/>
        <v>1683077727.3099999</v>
      </c>
      <c r="Z7" s="30">
        <f t="shared" si="1"/>
        <v>1561380696.8499999</v>
      </c>
      <c r="AA7" s="30">
        <f t="shared" si="1"/>
        <v>1542139919.5700002</v>
      </c>
      <c r="AB7" s="30">
        <f t="shared" si="1"/>
        <v>1395289618.3899999</v>
      </c>
      <c r="AC7" s="30">
        <f t="shared" si="1"/>
        <v>1733272575.8</v>
      </c>
      <c r="AD7" s="31">
        <f t="shared" si="1"/>
        <v>22730798094.810005</v>
      </c>
      <c r="AE7"/>
      <c r="AF7" s="30">
        <f t="shared" ref="AF7:AR7" si="2">SUBTOTAL(9,AF8:AF17)</f>
        <v>1681842992.5800004</v>
      </c>
      <c r="AG7" s="30">
        <f t="shared" si="2"/>
        <v>1696706339.6800003</v>
      </c>
      <c r="AH7" s="30" t="e">
        <f t="shared" si="2"/>
        <v>#VALUE!</v>
      </c>
      <c r="AI7" s="30" t="e">
        <f t="shared" si="2"/>
        <v>#VALUE!</v>
      </c>
      <c r="AJ7" s="30" t="e">
        <f t="shared" si="2"/>
        <v>#VALUE!</v>
      </c>
      <c r="AK7" s="32" t="e">
        <f t="shared" si="2"/>
        <v>#VALUE!</v>
      </c>
      <c r="AL7" s="32" t="e">
        <f t="shared" si="2"/>
        <v>#VALUE!</v>
      </c>
      <c r="AM7" s="32" t="e">
        <f t="shared" si="2"/>
        <v>#VALUE!</v>
      </c>
      <c r="AN7" s="32" t="e">
        <f t="shared" si="2"/>
        <v>#VALUE!</v>
      </c>
      <c r="AO7" s="32" t="e">
        <f t="shared" si="2"/>
        <v>#VALUE!</v>
      </c>
      <c r="AP7" s="32" t="e">
        <f t="shared" si="2"/>
        <v>#VALUE!</v>
      </c>
      <c r="AQ7" s="32" t="e">
        <f t="shared" si="2"/>
        <v>#VALUE!</v>
      </c>
      <c r="AR7" s="33" t="e">
        <f t="shared" si="2"/>
        <v>#VALUE!</v>
      </c>
      <c r="AS7"/>
      <c r="AT7" s="32" t="e">
        <f t="shared" ref="AT7:BF7" si="3">SUBTOTAL(9,AT8:AT17)</f>
        <v>#VALUE!</v>
      </c>
      <c r="AU7" s="32" t="e">
        <f t="shared" si="3"/>
        <v>#VALUE!</v>
      </c>
      <c r="AV7" s="32" t="e">
        <f t="shared" si="3"/>
        <v>#VALUE!</v>
      </c>
      <c r="AW7" s="32" t="e">
        <f t="shared" si="3"/>
        <v>#VALUE!</v>
      </c>
      <c r="AX7" s="32" t="e">
        <f t="shared" si="3"/>
        <v>#VALUE!</v>
      </c>
      <c r="AY7" s="32" t="e">
        <f t="shared" si="3"/>
        <v>#VALUE!</v>
      </c>
      <c r="AZ7" s="32" t="e">
        <f t="shared" si="3"/>
        <v>#VALUE!</v>
      </c>
      <c r="BA7" s="32" t="e">
        <f t="shared" si="3"/>
        <v>#VALUE!</v>
      </c>
      <c r="BB7" s="32" t="e">
        <f t="shared" si="3"/>
        <v>#VALUE!</v>
      </c>
      <c r="BC7" s="32" t="e">
        <f t="shared" si="3"/>
        <v>#VALUE!</v>
      </c>
      <c r="BD7" s="32" t="e">
        <f t="shared" si="3"/>
        <v>#VALUE!</v>
      </c>
      <c r="BE7" s="32" t="e">
        <f t="shared" si="3"/>
        <v>#VALUE!</v>
      </c>
      <c r="BF7" s="33" t="e">
        <f t="shared" si="3"/>
        <v>#VALUE!</v>
      </c>
      <c r="BG7"/>
      <c r="BH7" s="32" t="e">
        <f t="shared" ref="BH7:BT7" si="4">SUBTOTAL(9,BH8:BH17)</f>
        <v>#VALUE!</v>
      </c>
      <c r="BI7" s="32" t="e">
        <f t="shared" si="4"/>
        <v>#VALUE!</v>
      </c>
      <c r="BJ7" s="32" t="e">
        <f t="shared" si="4"/>
        <v>#VALUE!</v>
      </c>
      <c r="BK7" s="32" t="e">
        <f t="shared" si="4"/>
        <v>#VALUE!</v>
      </c>
      <c r="BL7" s="32" t="e">
        <f t="shared" si="4"/>
        <v>#VALUE!</v>
      </c>
      <c r="BM7" s="32" t="e">
        <f t="shared" si="4"/>
        <v>#VALUE!</v>
      </c>
      <c r="BN7" s="32" t="e">
        <f t="shared" si="4"/>
        <v>#VALUE!</v>
      </c>
      <c r="BO7" s="32" t="e">
        <f t="shared" si="4"/>
        <v>#VALUE!</v>
      </c>
      <c r="BP7" s="32" t="e">
        <f t="shared" si="4"/>
        <v>#VALUE!</v>
      </c>
      <c r="BQ7" s="32" t="e">
        <f t="shared" si="4"/>
        <v>#VALUE!</v>
      </c>
      <c r="BR7" s="32" t="e">
        <f t="shared" si="4"/>
        <v>#VALUE!</v>
      </c>
      <c r="BS7" s="32" t="e">
        <f t="shared" si="4"/>
        <v>#VALUE!</v>
      </c>
      <c r="BT7" s="33" t="e">
        <f t="shared" si="4"/>
        <v>#VALUE!</v>
      </c>
    </row>
    <row r="8" spans="1:72" s="28" customFormat="1" x14ac:dyDescent="0.25">
      <c r="A8" s="26"/>
      <c r="B8" s="34" t="s">
        <v>35</v>
      </c>
      <c r="C8"/>
      <c r="D8" s="35">
        <f t="shared" ref="D8:O8" si="5">SUM(D22,D113,D145)</f>
        <v>1607843.58</v>
      </c>
      <c r="E8" s="35">
        <f t="shared" si="5"/>
        <v>1854387.58</v>
      </c>
      <c r="F8" s="35">
        <f t="shared" si="5"/>
        <v>1816614.63</v>
      </c>
      <c r="G8" s="35">
        <f t="shared" si="5"/>
        <v>1541348</v>
      </c>
      <c r="H8" s="35">
        <f t="shared" si="5"/>
        <v>2475885</v>
      </c>
      <c r="I8" s="35">
        <f t="shared" si="5"/>
        <v>9545828.8200000003</v>
      </c>
      <c r="J8" s="35">
        <f t="shared" si="5"/>
        <v>5551342</v>
      </c>
      <c r="K8" s="35">
        <f t="shared" si="5"/>
        <v>9278800.4199999999</v>
      </c>
      <c r="L8" s="35">
        <f t="shared" si="5"/>
        <v>55666346.469999999</v>
      </c>
      <c r="M8" s="35">
        <f t="shared" si="5"/>
        <v>84266243.890000001</v>
      </c>
      <c r="N8" s="35">
        <f t="shared" si="5"/>
        <v>94935045.060000002</v>
      </c>
      <c r="O8" s="35">
        <f t="shared" si="5"/>
        <v>123004487.19999999</v>
      </c>
      <c r="P8" s="36">
        <f>SUM(D8:O8)</f>
        <v>391544172.64999998</v>
      </c>
      <c r="Q8"/>
      <c r="R8" s="35">
        <f t="shared" ref="R8:AC8" si="6">SUM(R22,R113,R145)</f>
        <v>123242689.28999999</v>
      </c>
      <c r="S8" s="35">
        <f t="shared" si="6"/>
        <v>206265624.48000002</v>
      </c>
      <c r="T8" s="35">
        <f t="shared" si="6"/>
        <v>473592050.27000004</v>
      </c>
      <c r="U8" s="35">
        <f t="shared" si="6"/>
        <v>305593589.94999999</v>
      </c>
      <c r="V8" s="35">
        <f t="shared" si="6"/>
        <v>275138626.19999999</v>
      </c>
      <c r="W8" s="35">
        <f t="shared" si="6"/>
        <v>354136623.17000002</v>
      </c>
      <c r="X8" s="35">
        <f t="shared" si="6"/>
        <v>465917264.80000001</v>
      </c>
      <c r="Y8" s="35">
        <f t="shared" si="6"/>
        <v>579781079.66999996</v>
      </c>
      <c r="Z8" s="35">
        <f t="shared" si="6"/>
        <v>766111402.87</v>
      </c>
      <c r="AA8" s="35">
        <f t="shared" si="6"/>
        <v>802432885.47000003</v>
      </c>
      <c r="AB8" s="35">
        <f t="shared" si="6"/>
        <v>685195022.38999999</v>
      </c>
      <c r="AC8" s="35">
        <f t="shared" si="6"/>
        <v>813214495.54000008</v>
      </c>
      <c r="AD8" s="36">
        <f>SUM(R8:AC8)</f>
        <v>5850621354.1000004</v>
      </c>
      <c r="AE8"/>
      <c r="AF8" s="35">
        <f t="shared" ref="AF8:AQ8" si="7">SUM(AF22,AF113,AF145)</f>
        <v>805053981.36000001</v>
      </c>
      <c r="AG8" s="35">
        <f t="shared" si="7"/>
        <v>871313562.33000004</v>
      </c>
      <c r="AH8" s="35" t="e">
        <f t="shared" si="7"/>
        <v>#VALUE!</v>
      </c>
      <c r="AI8" s="35" t="e">
        <f t="shared" si="7"/>
        <v>#VALUE!</v>
      </c>
      <c r="AJ8" s="35" t="e">
        <f t="shared" si="7"/>
        <v>#VALUE!</v>
      </c>
      <c r="AK8" s="37" t="e">
        <f t="shared" si="7"/>
        <v>#VALUE!</v>
      </c>
      <c r="AL8" s="37" t="e">
        <f t="shared" si="7"/>
        <v>#VALUE!</v>
      </c>
      <c r="AM8" s="37" t="e">
        <f t="shared" si="7"/>
        <v>#VALUE!</v>
      </c>
      <c r="AN8" s="37" t="e">
        <f t="shared" si="7"/>
        <v>#VALUE!</v>
      </c>
      <c r="AO8" s="37" t="e">
        <f t="shared" si="7"/>
        <v>#VALUE!</v>
      </c>
      <c r="AP8" s="37" t="e">
        <f t="shared" si="7"/>
        <v>#VALUE!</v>
      </c>
      <c r="AQ8" s="37" t="e">
        <f t="shared" si="7"/>
        <v>#VALUE!</v>
      </c>
      <c r="AR8" s="38" t="e">
        <f>SUM(AF8:AQ8)</f>
        <v>#VALUE!</v>
      </c>
      <c r="AS8"/>
      <c r="AT8" s="37" t="e">
        <f t="shared" ref="AT8:BE8" si="8">SUM(AT22,AT113,AT145)</f>
        <v>#VALUE!</v>
      </c>
      <c r="AU8" s="37" t="e">
        <f t="shared" si="8"/>
        <v>#VALUE!</v>
      </c>
      <c r="AV8" s="37" t="e">
        <f t="shared" si="8"/>
        <v>#VALUE!</v>
      </c>
      <c r="AW8" s="37" t="e">
        <f t="shared" si="8"/>
        <v>#VALUE!</v>
      </c>
      <c r="AX8" s="37" t="e">
        <f t="shared" si="8"/>
        <v>#VALUE!</v>
      </c>
      <c r="AY8" s="37" t="e">
        <f t="shared" si="8"/>
        <v>#VALUE!</v>
      </c>
      <c r="AZ8" s="37" t="e">
        <f t="shared" si="8"/>
        <v>#VALUE!</v>
      </c>
      <c r="BA8" s="37" t="e">
        <f t="shared" si="8"/>
        <v>#VALUE!</v>
      </c>
      <c r="BB8" s="37" t="e">
        <f t="shared" si="8"/>
        <v>#VALUE!</v>
      </c>
      <c r="BC8" s="37" t="e">
        <f t="shared" si="8"/>
        <v>#VALUE!</v>
      </c>
      <c r="BD8" s="37" t="e">
        <f t="shared" si="8"/>
        <v>#VALUE!</v>
      </c>
      <c r="BE8" s="37" t="e">
        <f t="shared" si="8"/>
        <v>#VALUE!</v>
      </c>
      <c r="BF8" s="38" t="e">
        <f>SUM(AT8:BE8)</f>
        <v>#VALUE!</v>
      </c>
      <c r="BG8"/>
      <c r="BH8" s="37" t="e">
        <f t="shared" ref="BH8:BS8" si="9">SUM(BH22,BH113,BH145)</f>
        <v>#VALUE!</v>
      </c>
      <c r="BI8" s="37" t="e">
        <f t="shared" si="9"/>
        <v>#VALUE!</v>
      </c>
      <c r="BJ8" s="37" t="e">
        <f t="shared" si="9"/>
        <v>#VALUE!</v>
      </c>
      <c r="BK8" s="37" t="e">
        <f t="shared" si="9"/>
        <v>#VALUE!</v>
      </c>
      <c r="BL8" s="37" t="e">
        <f t="shared" si="9"/>
        <v>#VALUE!</v>
      </c>
      <c r="BM8" s="37" t="e">
        <f t="shared" si="9"/>
        <v>#VALUE!</v>
      </c>
      <c r="BN8" s="37" t="e">
        <f t="shared" si="9"/>
        <v>#VALUE!</v>
      </c>
      <c r="BO8" s="37" t="e">
        <f t="shared" si="9"/>
        <v>#VALUE!</v>
      </c>
      <c r="BP8" s="37" t="e">
        <f t="shared" si="9"/>
        <v>#VALUE!</v>
      </c>
      <c r="BQ8" s="37" t="e">
        <f t="shared" si="9"/>
        <v>#VALUE!</v>
      </c>
      <c r="BR8" s="37" t="e">
        <f t="shared" si="9"/>
        <v>#VALUE!</v>
      </c>
      <c r="BS8" s="37" t="e">
        <f t="shared" si="9"/>
        <v>#VALUE!</v>
      </c>
      <c r="BT8" s="38" t="e">
        <f>SUM(BH8:BS8)</f>
        <v>#VALUE!</v>
      </c>
    </row>
    <row r="9" spans="1:72" s="28" customFormat="1" x14ac:dyDescent="0.25">
      <c r="A9" s="26"/>
      <c r="B9" s="34" t="s">
        <v>36</v>
      </c>
      <c r="C9"/>
      <c r="D9" s="35">
        <f>SUBTOTAL(9,D10:D15)</f>
        <v>152055717</v>
      </c>
      <c r="E9" s="35">
        <f t="shared" ref="E9:P9" si="10">SUBTOTAL(9,E10:E15)</f>
        <v>150030485.16999999</v>
      </c>
      <c r="F9" s="35">
        <f t="shared" si="10"/>
        <v>188183663.5</v>
      </c>
      <c r="G9" s="35">
        <f t="shared" si="10"/>
        <v>194045053.5</v>
      </c>
      <c r="H9" s="35">
        <f t="shared" si="10"/>
        <v>215768780.44999999</v>
      </c>
      <c r="I9" s="35">
        <f t="shared" si="10"/>
        <v>236885740.5</v>
      </c>
      <c r="J9" s="35">
        <f t="shared" si="10"/>
        <v>255292562.30000001</v>
      </c>
      <c r="K9" s="35">
        <f t="shared" si="10"/>
        <v>282959239.5</v>
      </c>
      <c r="L9" s="35">
        <f t="shared" si="10"/>
        <v>296015662.38999999</v>
      </c>
      <c r="M9" s="35">
        <f t="shared" si="10"/>
        <v>349328879.85000002</v>
      </c>
      <c r="N9" s="35">
        <f t="shared" si="10"/>
        <v>346112290.38</v>
      </c>
      <c r="O9" s="35">
        <f t="shared" si="10"/>
        <v>427920278.23999995</v>
      </c>
      <c r="P9" s="36">
        <f t="shared" si="10"/>
        <v>3094598352.7799997</v>
      </c>
      <c r="Q9"/>
      <c r="R9" s="35">
        <f t="shared" ref="R9:AD9" si="11">SUBTOTAL(9,R10:R15)</f>
        <v>1897547720.53</v>
      </c>
      <c r="S9" s="35">
        <f t="shared" si="11"/>
        <v>1745411636.7</v>
      </c>
      <c r="T9" s="35">
        <f t="shared" si="11"/>
        <v>1850859960.7599998</v>
      </c>
      <c r="U9" s="35">
        <f t="shared" si="11"/>
        <v>1733402799.9099998</v>
      </c>
      <c r="V9" s="35">
        <f t="shared" si="11"/>
        <v>1611705235.45</v>
      </c>
      <c r="W9" s="35">
        <f t="shared" si="11"/>
        <v>1452412284.5900002</v>
      </c>
      <c r="X9" s="35">
        <f t="shared" si="11"/>
        <v>1372978840.9300001</v>
      </c>
      <c r="Y9" s="35">
        <f t="shared" si="11"/>
        <v>930336653</v>
      </c>
      <c r="Z9" s="35">
        <f t="shared" si="11"/>
        <v>596635268.03999996</v>
      </c>
      <c r="AA9" s="35">
        <f t="shared" si="11"/>
        <v>500530827.23999995</v>
      </c>
      <c r="AB9" s="35">
        <f t="shared" si="11"/>
        <v>522065809.03000003</v>
      </c>
      <c r="AC9" s="35">
        <f t="shared" si="11"/>
        <v>694877183.88000011</v>
      </c>
      <c r="AD9" s="36">
        <f t="shared" si="11"/>
        <v>14908764220.060001</v>
      </c>
      <c r="AE9"/>
      <c r="AF9" s="35">
        <f t="shared" ref="AF9:AR9" si="12">SUBTOTAL(9,AF10:AF15)</f>
        <v>653466627.19000006</v>
      </c>
      <c r="AG9" s="35">
        <f t="shared" si="12"/>
        <v>606598139.59000003</v>
      </c>
      <c r="AH9" s="35" t="e">
        <f t="shared" si="12"/>
        <v>#VALUE!</v>
      </c>
      <c r="AI9" s="35" t="e">
        <f t="shared" si="12"/>
        <v>#VALUE!</v>
      </c>
      <c r="AJ9" s="35" t="e">
        <f t="shared" si="12"/>
        <v>#VALUE!</v>
      </c>
      <c r="AK9" s="37" t="e">
        <f t="shared" si="12"/>
        <v>#VALUE!</v>
      </c>
      <c r="AL9" s="37" t="e">
        <f t="shared" si="12"/>
        <v>#VALUE!</v>
      </c>
      <c r="AM9" s="37" t="e">
        <f t="shared" si="12"/>
        <v>#VALUE!</v>
      </c>
      <c r="AN9" s="37" t="e">
        <f t="shared" si="12"/>
        <v>#VALUE!</v>
      </c>
      <c r="AO9" s="37" t="e">
        <f t="shared" si="12"/>
        <v>#VALUE!</v>
      </c>
      <c r="AP9" s="37" t="e">
        <f t="shared" si="12"/>
        <v>#VALUE!</v>
      </c>
      <c r="AQ9" s="37" t="e">
        <f t="shared" si="12"/>
        <v>#VALUE!</v>
      </c>
      <c r="AR9" s="38" t="e">
        <f t="shared" si="12"/>
        <v>#VALUE!</v>
      </c>
      <c r="AS9"/>
      <c r="AT9" s="37" t="e">
        <f t="shared" ref="AT9:BF9" si="13">SUBTOTAL(9,AT10:AT15)</f>
        <v>#VALUE!</v>
      </c>
      <c r="AU9" s="37" t="e">
        <f t="shared" si="13"/>
        <v>#VALUE!</v>
      </c>
      <c r="AV9" s="37" t="e">
        <f t="shared" si="13"/>
        <v>#VALUE!</v>
      </c>
      <c r="AW9" s="37" t="e">
        <f t="shared" si="13"/>
        <v>#VALUE!</v>
      </c>
      <c r="AX9" s="37" t="e">
        <f t="shared" si="13"/>
        <v>#VALUE!</v>
      </c>
      <c r="AY9" s="37" t="e">
        <f t="shared" si="13"/>
        <v>#VALUE!</v>
      </c>
      <c r="AZ9" s="37" t="e">
        <f t="shared" si="13"/>
        <v>#VALUE!</v>
      </c>
      <c r="BA9" s="37" t="e">
        <f t="shared" si="13"/>
        <v>#VALUE!</v>
      </c>
      <c r="BB9" s="37" t="e">
        <f t="shared" si="13"/>
        <v>#VALUE!</v>
      </c>
      <c r="BC9" s="37" t="e">
        <f t="shared" si="13"/>
        <v>#VALUE!</v>
      </c>
      <c r="BD9" s="37" t="e">
        <f t="shared" si="13"/>
        <v>#VALUE!</v>
      </c>
      <c r="BE9" s="37" t="e">
        <f t="shared" si="13"/>
        <v>#VALUE!</v>
      </c>
      <c r="BF9" s="38" t="e">
        <f t="shared" si="13"/>
        <v>#VALUE!</v>
      </c>
      <c r="BG9"/>
      <c r="BH9" s="37" t="e">
        <f t="shared" ref="BH9:BT9" si="14">SUBTOTAL(9,BH10:BH15)</f>
        <v>#VALUE!</v>
      </c>
      <c r="BI9" s="37" t="e">
        <f t="shared" si="14"/>
        <v>#VALUE!</v>
      </c>
      <c r="BJ9" s="37" t="e">
        <f t="shared" si="14"/>
        <v>#VALUE!</v>
      </c>
      <c r="BK9" s="37" t="e">
        <f t="shared" si="14"/>
        <v>#VALUE!</v>
      </c>
      <c r="BL9" s="37" t="e">
        <f t="shared" si="14"/>
        <v>#VALUE!</v>
      </c>
      <c r="BM9" s="37" t="e">
        <f t="shared" si="14"/>
        <v>#VALUE!</v>
      </c>
      <c r="BN9" s="37" t="e">
        <f t="shared" si="14"/>
        <v>#VALUE!</v>
      </c>
      <c r="BO9" s="37" t="e">
        <f t="shared" si="14"/>
        <v>#VALUE!</v>
      </c>
      <c r="BP9" s="37" t="e">
        <f t="shared" si="14"/>
        <v>#VALUE!</v>
      </c>
      <c r="BQ9" s="37" t="e">
        <f t="shared" si="14"/>
        <v>#VALUE!</v>
      </c>
      <c r="BR9" s="37" t="e">
        <f t="shared" si="14"/>
        <v>#VALUE!</v>
      </c>
      <c r="BS9" s="37" t="e">
        <f t="shared" si="14"/>
        <v>#VALUE!</v>
      </c>
      <c r="BT9" s="38" t="e">
        <f t="shared" si="14"/>
        <v>#VALUE!</v>
      </c>
    </row>
    <row r="10" spans="1:72" s="45" customFormat="1" ht="12.75" hidden="1" outlineLevel="2" x14ac:dyDescent="0.2">
      <c r="A10" s="39"/>
      <c r="B10" s="40" t="s">
        <v>9</v>
      </c>
      <c r="C10" s="16"/>
      <c r="D10" s="41">
        <f>SUM(D24,D115,0)</f>
        <v>130982329</v>
      </c>
      <c r="E10" s="41">
        <f t="shared" ref="E10:O13" si="15">SUM(E24,E115,0)</f>
        <v>129082340.5</v>
      </c>
      <c r="F10" s="41">
        <f t="shared" si="15"/>
        <v>157474293.5</v>
      </c>
      <c r="G10" s="41">
        <f t="shared" si="15"/>
        <v>158006061.5</v>
      </c>
      <c r="H10" s="41">
        <f t="shared" si="15"/>
        <v>162657566</v>
      </c>
      <c r="I10" s="41">
        <f t="shared" si="15"/>
        <v>159067024</v>
      </c>
      <c r="J10" s="41">
        <f t="shared" si="15"/>
        <v>170948059.30000001</v>
      </c>
      <c r="K10" s="41">
        <f t="shared" si="15"/>
        <v>202669769.59999999</v>
      </c>
      <c r="L10" s="41">
        <f t="shared" si="15"/>
        <v>195709155.59999999</v>
      </c>
      <c r="M10" s="41">
        <f t="shared" si="15"/>
        <v>219639704</v>
      </c>
      <c r="N10" s="41">
        <f t="shared" si="15"/>
        <v>215026708.44999999</v>
      </c>
      <c r="O10" s="41">
        <f t="shared" si="15"/>
        <v>241444106</v>
      </c>
      <c r="P10" s="42">
        <f t="shared" ref="P10:P15" si="16">SUM(D10:O10)</f>
        <v>2142707117.4499998</v>
      </c>
      <c r="Q10" s="16"/>
      <c r="R10" s="41">
        <f t="shared" ref="R10:AC13" si="17">SUM(R24,R115,0)</f>
        <v>212080400.5</v>
      </c>
      <c r="S10" s="41">
        <f t="shared" si="17"/>
        <v>221126024.5</v>
      </c>
      <c r="T10" s="41">
        <f t="shared" si="17"/>
        <v>243809985.5</v>
      </c>
      <c r="U10" s="41">
        <f t="shared" si="17"/>
        <v>241237671.5</v>
      </c>
      <c r="V10" s="41">
        <f t="shared" si="17"/>
        <v>225661589.76000002</v>
      </c>
      <c r="W10" s="41">
        <f t="shared" si="17"/>
        <v>267407345.59</v>
      </c>
      <c r="X10" s="41">
        <f t="shared" si="17"/>
        <v>232983898.31</v>
      </c>
      <c r="Y10" s="41">
        <f t="shared" si="17"/>
        <v>282518648.50999999</v>
      </c>
      <c r="Z10" s="41">
        <f t="shared" si="17"/>
        <v>286159977.78999996</v>
      </c>
      <c r="AA10" s="41">
        <f t="shared" si="17"/>
        <v>273134943</v>
      </c>
      <c r="AB10" s="41">
        <f t="shared" si="17"/>
        <v>253746595</v>
      </c>
      <c r="AC10" s="41">
        <f t="shared" si="17"/>
        <v>297517648</v>
      </c>
      <c r="AD10" s="42">
        <f t="shared" ref="AD10:AD15" si="18">SUM(R10:AC10)</f>
        <v>3037384727.96</v>
      </c>
      <c r="AE10" s="16"/>
      <c r="AF10" s="41">
        <f t="shared" ref="AF10:AQ13" si="19">SUM(AF24,AF115,0)</f>
        <v>260333591</v>
      </c>
      <c r="AG10" s="41">
        <f t="shared" si="19"/>
        <v>261902563.67000002</v>
      </c>
      <c r="AH10" s="41" t="e">
        <f t="shared" si="19"/>
        <v>#VALUE!</v>
      </c>
      <c r="AI10" s="41" t="e">
        <f t="shared" si="19"/>
        <v>#VALUE!</v>
      </c>
      <c r="AJ10" s="41" t="e">
        <f t="shared" si="19"/>
        <v>#VALUE!</v>
      </c>
      <c r="AK10" s="43" t="e">
        <f t="shared" si="19"/>
        <v>#VALUE!</v>
      </c>
      <c r="AL10" s="43" t="e">
        <f t="shared" si="19"/>
        <v>#VALUE!</v>
      </c>
      <c r="AM10" s="43" t="e">
        <f t="shared" si="19"/>
        <v>#VALUE!</v>
      </c>
      <c r="AN10" s="43" t="e">
        <f t="shared" si="19"/>
        <v>#VALUE!</v>
      </c>
      <c r="AO10" s="43" t="e">
        <f t="shared" si="19"/>
        <v>#VALUE!</v>
      </c>
      <c r="AP10" s="43" t="e">
        <f t="shared" si="19"/>
        <v>#VALUE!</v>
      </c>
      <c r="AQ10" s="43" t="e">
        <f t="shared" si="19"/>
        <v>#VALUE!</v>
      </c>
      <c r="AR10" s="44" t="e">
        <f t="shared" ref="AR10:AR15" si="20">SUM(AF10:AQ10)</f>
        <v>#VALUE!</v>
      </c>
      <c r="AS10" s="16"/>
      <c r="AT10" s="43" t="e">
        <f t="shared" ref="AT10:BE13" si="21">SUM(AT24,AT115,0)</f>
        <v>#VALUE!</v>
      </c>
      <c r="AU10" s="43" t="e">
        <f t="shared" si="21"/>
        <v>#VALUE!</v>
      </c>
      <c r="AV10" s="43" t="e">
        <f t="shared" si="21"/>
        <v>#VALUE!</v>
      </c>
      <c r="AW10" s="43" t="e">
        <f t="shared" si="21"/>
        <v>#VALUE!</v>
      </c>
      <c r="AX10" s="43" t="e">
        <f t="shared" si="21"/>
        <v>#VALUE!</v>
      </c>
      <c r="AY10" s="43" t="e">
        <f t="shared" si="21"/>
        <v>#VALUE!</v>
      </c>
      <c r="AZ10" s="43" t="e">
        <f t="shared" si="21"/>
        <v>#VALUE!</v>
      </c>
      <c r="BA10" s="43" t="e">
        <f t="shared" si="21"/>
        <v>#VALUE!</v>
      </c>
      <c r="BB10" s="43" t="e">
        <f t="shared" si="21"/>
        <v>#VALUE!</v>
      </c>
      <c r="BC10" s="43" t="e">
        <f t="shared" si="21"/>
        <v>#VALUE!</v>
      </c>
      <c r="BD10" s="43" t="e">
        <f t="shared" si="21"/>
        <v>#VALUE!</v>
      </c>
      <c r="BE10" s="43" t="e">
        <f t="shared" si="21"/>
        <v>#VALUE!</v>
      </c>
      <c r="BF10" s="44" t="e">
        <f t="shared" ref="BF10:BF15" si="22">SUM(AT10:BE10)</f>
        <v>#VALUE!</v>
      </c>
      <c r="BG10" s="16"/>
      <c r="BH10" s="43" t="e">
        <f t="shared" ref="BH10:BS13" si="23">SUM(BH24,BH115,0)</f>
        <v>#VALUE!</v>
      </c>
      <c r="BI10" s="43" t="e">
        <f t="shared" si="23"/>
        <v>#VALUE!</v>
      </c>
      <c r="BJ10" s="43" t="e">
        <f t="shared" si="23"/>
        <v>#VALUE!</v>
      </c>
      <c r="BK10" s="43" t="e">
        <f t="shared" si="23"/>
        <v>#VALUE!</v>
      </c>
      <c r="BL10" s="43" t="e">
        <f t="shared" si="23"/>
        <v>#VALUE!</v>
      </c>
      <c r="BM10" s="43" t="e">
        <f t="shared" si="23"/>
        <v>#VALUE!</v>
      </c>
      <c r="BN10" s="43" t="e">
        <f t="shared" si="23"/>
        <v>#VALUE!</v>
      </c>
      <c r="BO10" s="43" t="e">
        <f t="shared" si="23"/>
        <v>#VALUE!</v>
      </c>
      <c r="BP10" s="43" t="e">
        <f t="shared" si="23"/>
        <v>#VALUE!</v>
      </c>
      <c r="BQ10" s="43" t="e">
        <f t="shared" si="23"/>
        <v>#VALUE!</v>
      </c>
      <c r="BR10" s="43" t="e">
        <f t="shared" si="23"/>
        <v>#VALUE!</v>
      </c>
      <c r="BS10" s="43" t="e">
        <f t="shared" si="23"/>
        <v>#VALUE!</v>
      </c>
      <c r="BT10" s="44" t="e">
        <f t="shared" ref="BT10:BT15" si="24">SUM(BH10:BS10)</f>
        <v>#VALUE!</v>
      </c>
    </row>
    <row r="11" spans="1:72" s="45" customFormat="1" ht="12.75" hidden="1" outlineLevel="2" x14ac:dyDescent="0.2">
      <c r="A11" s="39"/>
      <c r="B11" s="40" t="s">
        <v>10</v>
      </c>
      <c r="C11" s="16"/>
      <c r="D11" s="41">
        <f>SUM(D25,D116,0)</f>
        <v>20832500</v>
      </c>
      <c r="E11" s="41">
        <f t="shared" si="15"/>
        <v>20577850</v>
      </c>
      <c r="F11" s="41">
        <f t="shared" si="15"/>
        <v>30367020</v>
      </c>
      <c r="G11" s="41">
        <f t="shared" si="15"/>
        <v>35761000</v>
      </c>
      <c r="H11" s="41">
        <f t="shared" si="15"/>
        <v>52258530</v>
      </c>
      <c r="I11" s="41">
        <f t="shared" si="15"/>
        <v>61334913</v>
      </c>
      <c r="J11" s="41">
        <f t="shared" si="15"/>
        <v>64618485</v>
      </c>
      <c r="K11" s="41">
        <f t="shared" si="15"/>
        <v>58615189.5</v>
      </c>
      <c r="L11" s="41">
        <f t="shared" si="15"/>
        <v>63205831</v>
      </c>
      <c r="M11" s="41">
        <f t="shared" si="15"/>
        <v>85409690</v>
      </c>
      <c r="N11" s="41">
        <f t="shared" si="15"/>
        <v>85508861</v>
      </c>
      <c r="O11" s="41">
        <f t="shared" si="15"/>
        <v>116129903.03</v>
      </c>
      <c r="P11" s="42">
        <f t="shared" si="16"/>
        <v>694619772.52999997</v>
      </c>
      <c r="Q11" s="16"/>
      <c r="R11" s="41">
        <f t="shared" si="17"/>
        <v>105336847</v>
      </c>
      <c r="S11" s="41">
        <f t="shared" si="17"/>
        <v>108506305</v>
      </c>
      <c r="T11" s="41">
        <f t="shared" si="17"/>
        <v>115612064</v>
      </c>
      <c r="U11" s="41">
        <f t="shared" si="17"/>
        <v>105707436</v>
      </c>
      <c r="V11" s="41">
        <f t="shared" si="17"/>
        <v>118919068.5</v>
      </c>
      <c r="W11" s="41">
        <f t="shared" si="17"/>
        <v>132118615.5</v>
      </c>
      <c r="X11" s="41">
        <f t="shared" si="17"/>
        <v>140948762</v>
      </c>
      <c r="Y11" s="41">
        <f t="shared" si="17"/>
        <v>158532678</v>
      </c>
      <c r="Z11" s="41">
        <f t="shared" si="17"/>
        <v>157181582.5</v>
      </c>
      <c r="AA11" s="41">
        <f t="shared" si="17"/>
        <v>159541113</v>
      </c>
      <c r="AB11" s="41">
        <f t="shared" si="17"/>
        <v>152029648</v>
      </c>
      <c r="AC11" s="41">
        <f t="shared" si="17"/>
        <v>249522050</v>
      </c>
      <c r="AD11" s="42">
        <f t="shared" si="18"/>
        <v>1703956169.5</v>
      </c>
      <c r="AE11" s="16"/>
      <c r="AF11" s="41">
        <f t="shared" si="19"/>
        <v>271265557</v>
      </c>
      <c r="AG11" s="41">
        <f t="shared" si="19"/>
        <v>274911031</v>
      </c>
      <c r="AH11" s="41" t="e">
        <f t="shared" si="19"/>
        <v>#VALUE!</v>
      </c>
      <c r="AI11" s="41" t="e">
        <f t="shared" si="19"/>
        <v>#VALUE!</v>
      </c>
      <c r="AJ11" s="41" t="e">
        <f t="shared" si="19"/>
        <v>#VALUE!</v>
      </c>
      <c r="AK11" s="43" t="e">
        <f t="shared" si="19"/>
        <v>#VALUE!</v>
      </c>
      <c r="AL11" s="43" t="e">
        <f t="shared" si="19"/>
        <v>#VALUE!</v>
      </c>
      <c r="AM11" s="43" t="e">
        <f t="shared" si="19"/>
        <v>#VALUE!</v>
      </c>
      <c r="AN11" s="43" t="e">
        <f t="shared" si="19"/>
        <v>#VALUE!</v>
      </c>
      <c r="AO11" s="43" t="e">
        <f t="shared" si="19"/>
        <v>#VALUE!</v>
      </c>
      <c r="AP11" s="43" t="e">
        <f t="shared" si="19"/>
        <v>#VALUE!</v>
      </c>
      <c r="AQ11" s="43" t="e">
        <f t="shared" si="19"/>
        <v>#VALUE!</v>
      </c>
      <c r="AR11" s="44" t="e">
        <f t="shared" si="20"/>
        <v>#VALUE!</v>
      </c>
      <c r="AS11" s="16"/>
      <c r="AT11" s="43" t="e">
        <f t="shared" si="21"/>
        <v>#VALUE!</v>
      </c>
      <c r="AU11" s="43" t="e">
        <f t="shared" si="21"/>
        <v>#VALUE!</v>
      </c>
      <c r="AV11" s="43" t="e">
        <f t="shared" si="21"/>
        <v>#VALUE!</v>
      </c>
      <c r="AW11" s="43" t="e">
        <f t="shared" si="21"/>
        <v>#VALUE!</v>
      </c>
      <c r="AX11" s="43" t="e">
        <f t="shared" si="21"/>
        <v>#VALUE!</v>
      </c>
      <c r="AY11" s="43" t="e">
        <f t="shared" si="21"/>
        <v>#VALUE!</v>
      </c>
      <c r="AZ11" s="43" t="e">
        <f t="shared" si="21"/>
        <v>#VALUE!</v>
      </c>
      <c r="BA11" s="43" t="e">
        <f t="shared" si="21"/>
        <v>#VALUE!</v>
      </c>
      <c r="BB11" s="43" t="e">
        <f t="shared" si="21"/>
        <v>#VALUE!</v>
      </c>
      <c r="BC11" s="43" t="e">
        <f t="shared" si="21"/>
        <v>#VALUE!</v>
      </c>
      <c r="BD11" s="43" t="e">
        <f t="shared" si="21"/>
        <v>#VALUE!</v>
      </c>
      <c r="BE11" s="43" t="e">
        <f t="shared" si="21"/>
        <v>#VALUE!</v>
      </c>
      <c r="BF11" s="44" t="e">
        <f t="shared" si="22"/>
        <v>#VALUE!</v>
      </c>
      <c r="BG11" s="16"/>
      <c r="BH11" s="43" t="e">
        <f t="shared" si="23"/>
        <v>#VALUE!</v>
      </c>
      <c r="BI11" s="43" t="e">
        <f t="shared" si="23"/>
        <v>#VALUE!</v>
      </c>
      <c r="BJ11" s="43" t="e">
        <f t="shared" si="23"/>
        <v>#VALUE!</v>
      </c>
      <c r="BK11" s="43" t="e">
        <f t="shared" si="23"/>
        <v>#VALUE!</v>
      </c>
      <c r="BL11" s="43" t="e">
        <f t="shared" si="23"/>
        <v>#VALUE!</v>
      </c>
      <c r="BM11" s="43" t="e">
        <f t="shared" si="23"/>
        <v>#VALUE!</v>
      </c>
      <c r="BN11" s="43" t="e">
        <f t="shared" si="23"/>
        <v>#VALUE!</v>
      </c>
      <c r="BO11" s="43" t="e">
        <f t="shared" si="23"/>
        <v>#VALUE!</v>
      </c>
      <c r="BP11" s="43" t="e">
        <f t="shared" si="23"/>
        <v>#VALUE!</v>
      </c>
      <c r="BQ11" s="43" t="e">
        <f t="shared" si="23"/>
        <v>#VALUE!</v>
      </c>
      <c r="BR11" s="43" t="e">
        <f t="shared" si="23"/>
        <v>#VALUE!</v>
      </c>
      <c r="BS11" s="43" t="e">
        <f t="shared" si="23"/>
        <v>#VALUE!</v>
      </c>
      <c r="BT11" s="44" t="e">
        <f t="shared" si="24"/>
        <v>#VALUE!</v>
      </c>
    </row>
    <row r="12" spans="1:72" s="45" customFormat="1" ht="12.75" hidden="1" outlineLevel="2" x14ac:dyDescent="0.2">
      <c r="A12" s="39"/>
      <c r="B12" s="40" t="s">
        <v>11</v>
      </c>
      <c r="C12" s="16"/>
      <c r="D12" s="41">
        <f>SUM(D26,D117,0)</f>
        <v>0</v>
      </c>
      <c r="E12" s="41">
        <f t="shared" si="15"/>
        <v>0</v>
      </c>
      <c r="F12" s="41">
        <f t="shared" si="15"/>
        <v>0</v>
      </c>
      <c r="G12" s="41">
        <f t="shared" si="15"/>
        <v>0</v>
      </c>
      <c r="H12" s="41">
        <f t="shared" si="15"/>
        <v>0</v>
      </c>
      <c r="I12" s="41">
        <f t="shared" si="15"/>
        <v>0</v>
      </c>
      <c r="J12" s="41">
        <f t="shared" si="15"/>
        <v>0</v>
      </c>
      <c r="K12" s="41">
        <f t="shared" si="15"/>
        <v>0</v>
      </c>
      <c r="L12" s="41">
        <f t="shared" si="15"/>
        <v>0</v>
      </c>
      <c r="M12" s="41">
        <f t="shared" si="15"/>
        <v>0</v>
      </c>
      <c r="N12" s="41">
        <f t="shared" si="15"/>
        <v>0</v>
      </c>
      <c r="O12" s="41">
        <f t="shared" si="15"/>
        <v>0</v>
      </c>
      <c r="P12" s="42">
        <f t="shared" si="16"/>
        <v>0</v>
      </c>
      <c r="Q12" s="16"/>
      <c r="R12" s="41">
        <f t="shared" si="17"/>
        <v>0</v>
      </c>
      <c r="S12" s="41">
        <f t="shared" si="17"/>
        <v>0</v>
      </c>
      <c r="T12" s="41">
        <f t="shared" si="17"/>
        <v>0</v>
      </c>
      <c r="U12" s="41">
        <f t="shared" si="17"/>
        <v>0</v>
      </c>
      <c r="V12" s="41">
        <f t="shared" si="17"/>
        <v>0</v>
      </c>
      <c r="W12" s="41">
        <f t="shared" si="17"/>
        <v>0</v>
      </c>
      <c r="X12" s="41">
        <f t="shared" si="17"/>
        <v>82611</v>
      </c>
      <c r="Y12" s="41">
        <f t="shared" si="17"/>
        <v>6827170</v>
      </c>
      <c r="Z12" s="41">
        <f t="shared" si="17"/>
        <v>11814552.550000001</v>
      </c>
      <c r="AA12" s="41">
        <f t="shared" si="17"/>
        <v>13566829</v>
      </c>
      <c r="AB12" s="41">
        <f t="shared" si="17"/>
        <v>13789072</v>
      </c>
      <c r="AC12" s="41">
        <f t="shared" si="17"/>
        <v>24283687</v>
      </c>
      <c r="AD12" s="42">
        <f t="shared" si="18"/>
        <v>70363921.549999997</v>
      </c>
      <c r="AE12" s="16"/>
      <c r="AF12" s="41">
        <f t="shared" si="19"/>
        <v>26341036</v>
      </c>
      <c r="AG12" s="41">
        <f t="shared" si="19"/>
        <v>24171834</v>
      </c>
      <c r="AH12" s="41" t="e">
        <f t="shared" si="19"/>
        <v>#VALUE!</v>
      </c>
      <c r="AI12" s="41" t="e">
        <f t="shared" si="19"/>
        <v>#VALUE!</v>
      </c>
      <c r="AJ12" s="41" t="e">
        <f t="shared" si="19"/>
        <v>#VALUE!</v>
      </c>
      <c r="AK12" s="43" t="e">
        <f t="shared" si="19"/>
        <v>#VALUE!</v>
      </c>
      <c r="AL12" s="43" t="e">
        <f t="shared" si="19"/>
        <v>#VALUE!</v>
      </c>
      <c r="AM12" s="43" t="e">
        <f t="shared" si="19"/>
        <v>#VALUE!</v>
      </c>
      <c r="AN12" s="43" t="e">
        <f t="shared" si="19"/>
        <v>#VALUE!</v>
      </c>
      <c r="AO12" s="43" t="e">
        <f t="shared" si="19"/>
        <v>#VALUE!</v>
      </c>
      <c r="AP12" s="43" t="e">
        <f t="shared" si="19"/>
        <v>#VALUE!</v>
      </c>
      <c r="AQ12" s="43" t="e">
        <f t="shared" si="19"/>
        <v>#VALUE!</v>
      </c>
      <c r="AR12" s="44" t="e">
        <f t="shared" si="20"/>
        <v>#VALUE!</v>
      </c>
      <c r="AS12" s="16"/>
      <c r="AT12" s="43" t="e">
        <f t="shared" si="21"/>
        <v>#VALUE!</v>
      </c>
      <c r="AU12" s="43" t="e">
        <f t="shared" si="21"/>
        <v>#VALUE!</v>
      </c>
      <c r="AV12" s="43" t="e">
        <f t="shared" si="21"/>
        <v>#VALUE!</v>
      </c>
      <c r="AW12" s="43" t="e">
        <f t="shared" si="21"/>
        <v>#VALUE!</v>
      </c>
      <c r="AX12" s="43" t="e">
        <f t="shared" si="21"/>
        <v>#VALUE!</v>
      </c>
      <c r="AY12" s="43" t="e">
        <f t="shared" si="21"/>
        <v>#VALUE!</v>
      </c>
      <c r="AZ12" s="43" t="e">
        <f t="shared" si="21"/>
        <v>#VALUE!</v>
      </c>
      <c r="BA12" s="43" t="e">
        <f t="shared" si="21"/>
        <v>#VALUE!</v>
      </c>
      <c r="BB12" s="43" t="e">
        <f t="shared" si="21"/>
        <v>#VALUE!</v>
      </c>
      <c r="BC12" s="43" t="e">
        <f t="shared" si="21"/>
        <v>#VALUE!</v>
      </c>
      <c r="BD12" s="43" t="e">
        <f t="shared" si="21"/>
        <v>#VALUE!</v>
      </c>
      <c r="BE12" s="43" t="e">
        <f t="shared" si="21"/>
        <v>#VALUE!</v>
      </c>
      <c r="BF12" s="44" t="e">
        <f t="shared" si="22"/>
        <v>#VALUE!</v>
      </c>
      <c r="BG12" s="16"/>
      <c r="BH12" s="43" t="e">
        <f t="shared" si="23"/>
        <v>#VALUE!</v>
      </c>
      <c r="BI12" s="43" t="e">
        <f t="shared" si="23"/>
        <v>#VALUE!</v>
      </c>
      <c r="BJ12" s="43" t="e">
        <f t="shared" si="23"/>
        <v>#VALUE!</v>
      </c>
      <c r="BK12" s="43" t="e">
        <f t="shared" si="23"/>
        <v>#VALUE!</v>
      </c>
      <c r="BL12" s="43" t="e">
        <f t="shared" si="23"/>
        <v>#VALUE!</v>
      </c>
      <c r="BM12" s="43" t="e">
        <f t="shared" si="23"/>
        <v>#VALUE!</v>
      </c>
      <c r="BN12" s="43" t="e">
        <f t="shared" si="23"/>
        <v>#VALUE!</v>
      </c>
      <c r="BO12" s="43" t="e">
        <f t="shared" si="23"/>
        <v>#VALUE!</v>
      </c>
      <c r="BP12" s="43" t="e">
        <f t="shared" si="23"/>
        <v>#VALUE!</v>
      </c>
      <c r="BQ12" s="43" t="e">
        <f t="shared" si="23"/>
        <v>#VALUE!</v>
      </c>
      <c r="BR12" s="43" t="e">
        <f t="shared" si="23"/>
        <v>#VALUE!</v>
      </c>
      <c r="BS12" s="43" t="e">
        <f t="shared" si="23"/>
        <v>#VALUE!</v>
      </c>
      <c r="BT12" s="44" t="e">
        <f t="shared" si="24"/>
        <v>#VALUE!</v>
      </c>
    </row>
    <row r="13" spans="1:72" s="45" customFormat="1" ht="12.75" hidden="1" outlineLevel="2" x14ac:dyDescent="0.2">
      <c r="A13" s="39"/>
      <c r="B13" s="40" t="s">
        <v>12</v>
      </c>
      <c r="C13" s="16"/>
      <c r="D13" s="41">
        <f>SUM(D27,D118,0)</f>
        <v>65270</v>
      </c>
      <c r="E13" s="41">
        <f t="shared" si="15"/>
        <v>221444.67</v>
      </c>
      <c r="F13" s="41">
        <f t="shared" si="15"/>
        <v>63033</v>
      </c>
      <c r="G13" s="41">
        <f t="shared" si="15"/>
        <v>72236</v>
      </c>
      <c r="H13" s="41">
        <f t="shared" si="15"/>
        <v>60668.45</v>
      </c>
      <c r="I13" s="41">
        <f t="shared" si="15"/>
        <v>95860</v>
      </c>
      <c r="J13" s="41">
        <f t="shared" si="15"/>
        <v>129450</v>
      </c>
      <c r="K13" s="41">
        <f t="shared" si="15"/>
        <v>170159.40000000002</v>
      </c>
      <c r="L13" s="41">
        <f t="shared" si="15"/>
        <v>96531.79</v>
      </c>
      <c r="M13" s="41">
        <f t="shared" si="15"/>
        <v>3446952.8</v>
      </c>
      <c r="N13" s="41">
        <f t="shared" si="15"/>
        <v>3006253.4299999997</v>
      </c>
      <c r="O13" s="41">
        <f t="shared" si="15"/>
        <v>31757420.030000001</v>
      </c>
      <c r="P13" s="42">
        <f t="shared" si="16"/>
        <v>39185279.57</v>
      </c>
      <c r="Q13" s="16"/>
      <c r="R13" s="41">
        <f t="shared" si="17"/>
        <v>47494233.030000001</v>
      </c>
      <c r="S13" s="41">
        <f t="shared" si="17"/>
        <v>39387490.200000003</v>
      </c>
      <c r="T13" s="41">
        <f t="shared" si="17"/>
        <v>52628172.159999996</v>
      </c>
      <c r="U13" s="41">
        <f t="shared" si="17"/>
        <v>62339829.130000003</v>
      </c>
      <c r="V13" s="41">
        <f t="shared" si="17"/>
        <v>70893457.689999998</v>
      </c>
      <c r="W13" s="41">
        <f t="shared" si="17"/>
        <v>73623360.25999999</v>
      </c>
      <c r="X13" s="41">
        <f t="shared" si="17"/>
        <v>103352000.88000001</v>
      </c>
      <c r="Y13" s="41">
        <f t="shared" si="17"/>
        <v>99351474.070000008</v>
      </c>
      <c r="Z13" s="41">
        <f t="shared" si="17"/>
        <v>36540193.870000005</v>
      </c>
      <c r="AA13" s="41">
        <f t="shared" si="17"/>
        <v>28859209.399999999</v>
      </c>
      <c r="AB13" s="41">
        <f t="shared" si="17"/>
        <v>81554280.74000001</v>
      </c>
      <c r="AC13" s="41">
        <f t="shared" si="17"/>
        <v>112159140.69</v>
      </c>
      <c r="AD13" s="42">
        <f t="shared" si="18"/>
        <v>808182842.11999989</v>
      </c>
      <c r="AE13" s="16"/>
      <c r="AF13" s="41">
        <f t="shared" si="19"/>
        <v>83739289.719999999</v>
      </c>
      <c r="AG13" s="41">
        <f t="shared" si="19"/>
        <v>34036070.420000002</v>
      </c>
      <c r="AH13" s="41">
        <f t="shared" si="19"/>
        <v>35199541.350000001</v>
      </c>
      <c r="AI13" s="41">
        <f t="shared" si="19"/>
        <v>43967226.700000003</v>
      </c>
      <c r="AJ13" s="41">
        <f t="shared" si="19"/>
        <v>18713892.300000001</v>
      </c>
      <c r="AK13" s="43">
        <f t="shared" si="19"/>
        <v>30367948.984718103</v>
      </c>
      <c r="AL13" s="43">
        <f t="shared" si="19"/>
        <v>35890543.119683489</v>
      </c>
      <c r="AM13" s="43">
        <f t="shared" si="19"/>
        <v>37672432.760484673</v>
      </c>
      <c r="AN13" s="43">
        <f t="shared" si="19"/>
        <v>39530147.492383786</v>
      </c>
      <c r="AO13" s="43">
        <f t="shared" si="19"/>
        <v>41539512.40647874</v>
      </c>
      <c r="AP13" s="43">
        <f t="shared" si="19"/>
        <v>43586789.866122656</v>
      </c>
      <c r="AQ13" s="43">
        <f t="shared" si="19"/>
        <v>45773079.992779434</v>
      </c>
      <c r="AR13" s="44">
        <f t="shared" si="20"/>
        <v>490016475.11265093</v>
      </c>
      <c r="AS13" s="16"/>
      <c r="AT13" s="43">
        <f t="shared" si="21"/>
        <v>48047832.72571712</v>
      </c>
      <c r="AU13" s="43">
        <f t="shared" si="21"/>
        <v>50448960.610484675</v>
      </c>
      <c r="AV13" s="43">
        <f t="shared" si="21"/>
        <v>52951188.616716132</v>
      </c>
      <c r="AW13" s="43">
        <f t="shared" si="21"/>
        <v>55592429.289960444</v>
      </c>
      <c r="AX13" s="43">
        <f t="shared" si="21"/>
        <v>58372682.630217612</v>
      </c>
      <c r="AY13" s="43">
        <f t="shared" si="21"/>
        <v>61329861.183036603</v>
      </c>
      <c r="AZ13" s="43">
        <f t="shared" si="21"/>
        <v>64375502.342136502</v>
      </c>
      <c r="BA13" s="43">
        <f t="shared" si="21"/>
        <v>67560156.168249264</v>
      </c>
      <c r="BB13" s="43">
        <f t="shared" si="21"/>
        <v>70972285.26765579</v>
      </c>
      <c r="BC13" s="43">
        <f t="shared" si="21"/>
        <v>74472876.973343238</v>
      </c>
      <c r="BD13" s="43">
        <f t="shared" si="21"/>
        <v>78200943.952324435</v>
      </c>
      <c r="BE13" s="43">
        <f t="shared" si="21"/>
        <v>82118573.65905045</v>
      </c>
      <c r="BF13" s="44">
        <f t="shared" si="22"/>
        <v>764443293.41889226</v>
      </c>
      <c r="BG13" s="16"/>
      <c r="BH13" s="43">
        <f t="shared" si="23"/>
        <v>86263678.639070243</v>
      </c>
      <c r="BI13" s="43">
        <f t="shared" si="23"/>
        <v>90535158.770919889</v>
      </c>
      <c r="BJ13" s="43">
        <f t="shared" si="23"/>
        <v>95034114.176063314</v>
      </c>
      <c r="BK13" s="43">
        <f t="shared" si="23"/>
        <v>99811094.91523245</v>
      </c>
      <c r="BL13" s="43">
        <f t="shared" si="23"/>
        <v>104815550.92769536</v>
      </c>
      <c r="BM13" s="43">
        <f t="shared" si="23"/>
        <v>110047482.21345204</v>
      </c>
      <c r="BN13" s="43">
        <f t="shared" si="23"/>
        <v>115557438.83323443</v>
      </c>
      <c r="BO13" s="43">
        <f t="shared" si="23"/>
        <v>121332783.27185956</v>
      </c>
      <c r="BP13" s="43">
        <f t="shared" si="23"/>
        <v>127436703.10524234</v>
      </c>
      <c r="BQ13" s="43">
        <f t="shared" si="23"/>
        <v>133806010.75746787</v>
      </c>
      <c r="BR13" s="43">
        <f t="shared" si="23"/>
        <v>140491256.28926808</v>
      </c>
      <c r="BS13" s="43">
        <f t="shared" si="23"/>
        <v>147542989.76137489</v>
      </c>
      <c r="BT13" s="44">
        <f t="shared" si="24"/>
        <v>1372674261.6608806</v>
      </c>
    </row>
    <row r="14" spans="1:72" s="45" customFormat="1" ht="12.75" hidden="1" outlineLevel="2" x14ac:dyDescent="0.2">
      <c r="A14" s="39"/>
      <c r="B14" s="40" t="s">
        <v>13</v>
      </c>
      <c r="C14" s="16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2">
        <f t="shared" si="16"/>
        <v>0</v>
      </c>
      <c r="Q14" s="16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2">
        <f t="shared" si="18"/>
        <v>0</v>
      </c>
      <c r="AE14" s="16"/>
      <c r="AF14" s="41"/>
      <c r="AG14" s="41"/>
      <c r="AH14" s="41"/>
      <c r="AI14" s="41"/>
      <c r="AJ14" s="41"/>
      <c r="AK14" s="43"/>
      <c r="AL14" s="43">
        <f>AL28</f>
        <v>12600000</v>
      </c>
      <c r="AM14" s="43">
        <f t="shared" ref="AM14:AQ14" si="25">AM28</f>
        <v>78200000</v>
      </c>
      <c r="AN14" s="43">
        <f t="shared" si="25"/>
        <v>220550000</v>
      </c>
      <c r="AO14" s="43">
        <f t="shared" si="25"/>
        <v>426850000</v>
      </c>
      <c r="AP14" s="43">
        <f t="shared" si="25"/>
        <v>709650000</v>
      </c>
      <c r="AQ14" s="43">
        <f t="shared" si="25"/>
        <v>1005120000</v>
      </c>
      <c r="AR14" s="44">
        <f t="shared" si="20"/>
        <v>2452970000</v>
      </c>
      <c r="AS14" s="16"/>
      <c r="AT14" s="43">
        <f t="shared" ref="AT14:BE14" si="26">AT28</f>
        <v>1244400000</v>
      </c>
      <c r="AU14" s="43">
        <f t="shared" si="26"/>
        <v>1459820000</v>
      </c>
      <c r="AV14" s="43">
        <f t="shared" si="26"/>
        <v>1566420000</v>
      </c>
      <c r="AW14" s="43">
        <f t="shared" si="26"/>
        <v>1629400000</v>
      </c>
      <c r="AX14" s="43">
        <f t="shared" si="26"/>
        <v>1663400000</v>
      </c>
      <c r="AY14" s="43">
        <f t="shared" si="26"/>
        <v>1663400000</v>
      </c>
      <c r="AZ14" s="43">
        <f t="shared" si="26"/>
        <v>1688600000</v>
      </c>
      <c r="BA14" s="43">
        <f t="shared" si="26"/>
        <v>1719000000</v>
      </c>
      <c r="BB14" s="43">
        <f t="shared" si="26"/>
        <v>1730900000</v>
      </c>
      <c r="BC14" s="43">
        <f t="shared" si="26"/>
        <v>1787500000</v>
      </c>
      <c r="BD14" s="43">
        <f t="shared" si="26"/>
        <v>1802500000</v>
      </c>
      <c r="BE14" s="43">
        <f t="shared" si="26"/>
        <v>1812740000</v>
      </c>
      <c r="BF14" s="44">
        <f t="shared" si="22"/>
        <v>19768080000</v>
      </c>
      <c r="BG14" s="16"/>
      <c r="BH14" s="43">
        <f t="shared" ref="BH14:BS14" si="27">BH28</f>
        <v>1812740000</v>
      </c>
      <c r="BI14" s="43">
        <f t="shared" si="27"/>
        <v>1812740000</v>
      </c>
      <c r="BJ14" s="43">
        <f t="shared" si="27"/>
        <v>1812740000</v>
      </c>
      <c r="BK14" s="43">
        <f t="shared" si="27"/>
        <v>1812740000</v>
      </c>
      <c r="BL14" s="43">
        <f t="shared" si="27"/>
        <v>1812740000</v>
      </c>
      <c r="BM14" s="43">
        <f t="shared" si="27"/>
        <v>1812740000</v>
      </c>
      <c r="BN14" s="43">
        <f t="shared" si="27"/>
        <v>1840460000</v>
      </c>
      <c r="BO14" s="43">
        <f t="shared" si="27"/>
        <v>1873900000.0000002</v>
      </c>
      <c r="BP14" s="43">
        <f t="shared" si="27"/>
        <v>1886990000.0000002</v>
      </c>
      <c r="BQ14" s="43">
        <f t="shared" si="27"/>
        <v>1949250000.0000002</v>
      </c>
      <c r="BR14" s="43">
        <f t="shared" si="27"/>
        <v>1965750000.0000002</v>
      </c>
      <c r="BS14" s="43">
        <f t="shared" si="27"/>
        <v>1977014000.0000002</v>
      </c>
      <c r="BT14" s="44">
        <f t="shared" si="24"/>
        <v>22369804000</v>
      </c>
    </row>
    <row r="15" spans="1:72" s="45" customFormat="1" ht="12.75" hidden="1" outlineLevel="2" x14ac:dyDescent="0.2">
      <c r="A15" s="39"/>
      <c r="B15" s="40" t="s">
        <v>18</v>
      </c>
      <c r="C15" s="16"/>
      <c r="D15" s="41">
        <f>SUM(D29,D119,D146)</f>
        <v>175618</v>
      </c>
      <c r="E15" s="41">
        <f t="shared" ref="E15:O15" si="28">SUM(E29,E119,E146)</f>
        <v>148850</v>
      </c>
      <c r="F15" s="41">
        <f t="shared" si="28"/>
        <v>279317</v>
      </c>
      <c r="G15" s="41">
        <f t="shared" si="28"/>
        <v>205756</v>
      </c>
      <c r="H15" s="41">
        <f t="shared" si="28"/>
        <v>792016</v>
      </c>
      <c r="I15" s="41">
        <f t="shared" si="28"/>
        <v>16387943.5</v>
      </c>
      <c r="J15" s="41">
        <f t="shared" si="28"/>
        <v>19596568</v>
      </c>
      <c r="K15" s="41">
        <f t="shared" si="28"/>
        <v>21504121</v>
      </c>
      <c r="L15" s="41">
        <f t="shared" si="28"/>
        <v>37004144</v>
      </c>
      <c r="M15" s="41">
        <f t="shared" si="28"/>
        <v>40832533.050000004</v>
      </c>
      <c r="N15" s="41">
        <f t="shared" si="28"/>
        <v>42570467.5</v>
      </c>
      <c r="O15" s="41">
        <f t="shared" si="28"/>
        <v>38588849.18</v>
      </c>
      <c r="P15" s="42">
        <f t="shared" si="16"/>
        <v>218086183.23000002</v>
      </c>
      <c r="Q15" s="16"/>
      <c r="R15" s="41">
        <f t="shared" ref="R15:AC17" si="29">SUM(R29,R119,R146)</f>
        <v>1532636240</v>
      </c>
      <c r="S15" s="41">
        <f t="shared" si="29"/>
        <v>1376391817</v>
      </c>
      <c r="T15" s="41">
        <f t="shared" si="29"/>
        <v>1438809739.0999999</v>
      </c>
      <c r="U15" s="41">
        <f t="shared" si="29"/>
        <v>1324117863.28</v>
      </c>
      <c r="V15" s="41">
        <f t="shared" si="29"/>
        <v>1196231119.5</v>
      </c>
      <c r="W15" s="41">
        <f t="shared" si="29"/>
        <v>979262963.24000001</v>
      </c>
      <c r="X15" s="41">
        <f t="shared" si="29"/>
        <v>895611568.74000001</v>
      </c>
      <c r="Y15" s="41">
        <f t="shared" si="29"/>
        <v>383106682.42000002</v>
      </c>
      <c r="Z15" s="41">
        <f t="shared" si="29"/>
        <v>104938961.33</v>
      </c>
      <c r="AA15" s="41">
        <f t="shared" si="29"/>
        <v>25428732.84</v>
      </c>
      <c r="AB15" s="41">
        <f t="shared" si="29"/>
        <v>20946213.289999999</v>
      </c>
      <c r="AC15" s="41">
        <f t="shared" si="29"/>
        <v>11394658.189999999</v>
      </c>
      <c r="AD15" s="42">
        <f t="shared" si="18"/>
        <v>9288876558.9300022</v>
      </c>
      <c r="AE15" s="16"/>
      <c r="AF15" s="41">
        <f t="shared" ref="AF15:AQ17" si="30">SUM(AF29,AF119,AF146)</f>
        <v>11787153.470000001</v>
      </c>
      <c r="AG15" s="41">
        <f t="shared" si="30"/>
        <v>11576640.5</v>
      </c>
      <c r="AH15" s="41" t="e">
        <f t="shared" si="30"/>
        <v>#VALUE!</v>
      </c>
      <c r="AI15" s="41" t="e">
        <f t="shared" si="30"/>
        <v>#VALUE!</v>
      </c>
      <c r="AJ15" s="41" t="e">
        <f t="shared" si="30"/>
        <v>#VALUE!</v>
      </c>
      <c r="AK15" s="43" t="e">
        <f t="shared" si="30"/>
        <v>#VALUE!</v>
      </c>
      <c r="AL15" s="43" t="e">
        <f t="shared" si="30"/>
        <v>#VALUE!</v>
      </c>
      <c r="AM15" s="43" t="e">
        <f t="shared" si="30"/>
        <v>#VALUE!</v>
      </c>
      <c r="AN15" s="43" t="e">
        <f t="shared" si="30"/>
        <v>#VALUE!</v>
      </c>
      <c r="AO15" s="43" t="e">
        <f t="shared" si="30"/>
        <v>#VALUE!</v>
      </c>
      <c r="AP15" s="43" t="e">
        <f t="shared" si="30"/>
        <v>#VALUE!</v>
      </c>
      <c r="AQ15" s="43" t="e">
        <f t="shared" si="30"/>
        <v>#VALUE!</v>
      </c>
      <c r="AR15" s="44" t="e">
        <f t="shared" si="20"/>
        <v>#VALUE!</v>
      </c>
      <c r="AS15" s="16"/>
      <c r="AT15" s="43" t="e">
        <f t="shared" ref="AT15:BE17" si="31">SUM(AT29,AT119,AT146)</f>
        <v>#VALUE!</v>
      </c>
      <c r="AU15" s="43" t="e">
        <f t="shared" si="31"/>
        <v>#VALUE!</v>
      </c>
      <c r="AV15" s="43" t="e">
        <f t="shared" si="31"/>
        <v>#VALUE!</v>
      </c>
      <c r="AW15" s="43" t="e">
        <f t="shared" si="31"/>
        <v>#VALUE!</v>
      </c>
      <c r="AX15" s="43" t="e">
        <f t="shared" si="31"/>
        <v>#VALUE!</v>
      </c>
      <c r="AY15" s="43" t="e">
        <f t="shared" si="31"/>
        <v>#VALUE!</v>
      </c>
      <c r="AZ15" s="43" t="e">
        <f t="shared" si="31"/>
        <v>#VALUE!</v>
      </c>
      <c r="BA15" s="43" t="e">
        <f t="shared" si="31"/>
        <v>#VALUE!</v>
      </c>
      <c r="BB15" s="43" t="e">
        <f t="shared" si="31"/>
        <v>#VALUE!</v>
      </c>
      <c r="BC15" s="43" t="e">
        <f t="shared" si="31"/>
        <v>#VALUE!</v>
      </c>
      <c r="BD15" s="43" t="e">
        <f t="shared" si="31"/>
        <v>#VALUE!</v>
      </c>
      <c r="BE15" s="43" t="e">
        <f t="shared" si="31"/>
        <v>#VALUE!</v>
      </c>
      <c r="BF15" s="44" t="e">
        <f t="shared" si="22"/>
        <v>#VALUE!</v>
      </c>
      <c r="BG15" s="16"/>
      <c r="BH15" s="43" t="e">
        <f t="shared" ref="BH15:BS17" si="32">SUM(BH29,BH119,BH146)</f>
        <v>#VALUE!</v>
      </c>
      <c r="BI15" s="43" t="e">
        <f t="shared" si="32"/>
        <v>#VALUE!</v>
      </c>
      <c r="BJ15" s="43" t="e">
        <f t="shared" si="32"/>
        <v>#VALUE!</v>
      </c>
      <c r="BK15" s="43" t="e">
        <f t="shared" si="32"/>
        <v>#VALUE!</v>
      </c>
      <c r="BL15" s="43" t="e">
        <f t="shared" si="32"/>
        <v>#VALUE!</v>
      </c>
      <c r="BM15" s="43" t="e">
        <f t="shared" si="32"/>
        <v>#VALUE!</v>
      </c>
      <c r="BN15" s="43" t="e">
        <f t="shared" si="32"/>
        <v>#VALUE!</v>
      </c>
      <c r="BO15" s="43" t="e">
        <f t="shared" si="32"/>
        <v>#VALUE!</v>
      </c>
      <c r="BP15" s="43" t="e">
        <f t="shared" si="32"/>
        <v>#VALUE!</v>
      </c>
      <c r="BQ15" s="43" t="e">
        <f t="shared" si="32"/>
        <v>#VALUE!</v>
      </c>
      <c r="BR15" s="43" t="e">
        <f t="shared" si="32"/>
        <v>#VALUE!</v>
      </c>
      <c r="BS15" s="43" t="e">
        <f t="shared" si="32"/>
        <v>#VALUE!</v>
      </c>
      <c r="BT15" s="44" t="e">
        <f t="shared" si="24"/>
        <v>#VALUE!</v>
      </c>
    </row>
    <row r="16" spans="1:72" s="28" customFormat="1" collapsed="1" x14ac:dyDescent="0.25">
      <c r="A16" s="26"/>
      <c r="B16" s="34" t="s">
        <v>37</v>
      </c>
      <c r="C16"/>
      <c r="D16" s="35">
        <f t="shared" ref="D16:O17" si="33">SUM(D30,D120,D147)</f>
        <v>9043705.8200000003</v>
      </c>
      <c r="E16" s="35">
        <f t="shared" si="33"/>
        <v>8427632.2400000002</v>
      </c>
      <c r="F16" s="35">
        <f t="shared" si="33"/>
        <v>9849791.8499999996</v>
      </c>
      <c r="G16" s="35">
        <f t="shared" si="33"/>
        <v>11479345.640000001</v>
      </c>
      <c r="H16" s="35">
        <f t="shared" si="33"/>
        <v>12808685.6</v>
      </c>
      <c r="I16" s="35">
        <f t="shared" si="33"/>
        <v>11978299.74</v>
      </c>
      <c r="J16" s="35">
        <f t="shared" si="33"/>
        <v>15374428.42</v>
      </c>
      <c r="K16" s="35">
        <f t="shared" si="33"/>
        <v>15785007.299999999</v>
      </c>
      <c r="L16" s="35">
        <f t="shared" si="33"/>
        <v>17605724.350000001</v>
      </c>
      <c r="M16" s="35">
        <f t="shared" si="33"/>
        <v>19891630.299999997</v>
      </c>
      <c r="N16" s="35">
        <f t="shared" si="33"/>
        <v>19677261.57</v>
      </c>
      <c r="O16" s="35">
        <f t="shared" si="33"/>
        <v>21201350.859999999</v>
      </c>
      <c r="P16" s="36">
        <f>SUM(D16:O16)</f>
        <v>173122863.69</v>
      </c>
      <c r="Q16"/>
      <c r="R16" s="35">
        <f t="shared" si="29"/>
        <v>25006265.25</v>
      </c>
      <c r="S16" s="35">
        <f t="shared" si="29"/>
        <v>26592404.550000001</v>
      </c>
      <c r="T16" s="35">
        <f t="shared" si="29"/>
        <v>30271578.940000001</v>
      </c>
      <c r="U16" s="35">
        <f t="shared" si="29"/>
        <v>29015174.149999999</v>
      </c>
      <c r="V16" s="35">
        <f t="shared" si="29"/>
        <v>29159148.469999999</v>
      </c>
      <c r="W16" s="35">
        <f t="shared" si="29"/>
        <v>30775739.649999999</v>
      </c>
      <c r="X16" s="35">
        <f t="shared" si="29"/>
        <v>35177654.100000001</v>
      </c>
      <c r="Y16" s="35">
        <f t="shared" si="29"/>
        <v>39174726.749999993</v>
      </c>
      <c r="Z16" s="35">
        <f t="shared" si="29"/>
        <v>43589168.68</v>
      </c>
      <c r="AA16" s="35">
        <f t="shared" si="29"/>
        <v>44238652.920000002</v>
      </c>
      <c r="AB16" s="35">
        <f t="shared" si="29"/>
        <v>38532967.589999996</v>
      </c>
      <c r="AC16" s="35">
        <f t="shared" si="29"/>
        <v>41472936.100000001</v>
      </c>
      <c r="AD16" s="36">
        <f>SUM(R16:AC16)</f>
        <v>413006417.14999998</v>
      </c>
      <c r="AE16"/>
      <c r="AF16" s="35">
        <f t="shared" si="30"/>
        <v>38382739.889999993</v>
      </c>
      <c r="AG16" s="35">
        <f t="shared" si="30"/>
        <v>37844100.909999996</v>
      </c>
      <c r="AH16" s="35" t="e">
        <f t="shared" si="30"/>
        <v>#VALUE!</v>
      </c>
      <c r="AI16" s="35" t="e">
        <f t="shared" si="30"/>
        <v>#VALUE!</v>
      </c>
      <c r="AJ16" s="35" t="e">
        <f t="shared" si="30"/>
        <v>#VALUE!</v>
      </c>
      <c r="AK16" s="37" t="e">
        <f t="shared" si="30"/>
        <v>#VALUE!</v>
      </c>
      <c r="AL16" s="37" t="e">
        <f t="shared" si="30"/>
        <v>#VALUE!</v>
      </c>
      <c r="AM16" s="37" t="e">
        <f t="shared" si="30"/>
        <v>#VALUE!</v>
      </c>
      <c r="AN16" s="37" t="e">
        <f t="shared" si="30"/>
        <v>#VALUE!</v>
      </c>
      <c r="AO16" s="37" t="e">
        <f t="shared" si="30"/>
        <v>#VALUE!</v>
      </c>
      <c r="AP16" s="37" t="e">
        <f t="shared" si="30"/>
        <v>#VALUE!</v>
      </c>
      <c r="AQ16" s="37" t="e">
        <f t="shared" si="30"/>
        <v>#VALUE!</v>
      </c>
      <c r="AR16" s="38" t="e">
        <f>SUM(AF16:AQ16)</f>
        <v>#VALUE!</v>
      </c>
      <c r="AS16"/>
      <c r="AT16" s="37" t="e">
        <f t="shared" si="31"/>
        <v>#VALUE!</v>
      </c>
      <c r="AU16" s="37" t="e">
        <f t="shared" si="31"/>
        <v>#VALUE!</v>
      </c>
      <c r="AV16" s="37" t="e">
        <f t="shared" si="31"/>
        <v>#VALUE!</v>
      </c>
      <c r="AW16" s="37" t="e">
        <f t="shared" si="31"/>
        <v>#VALUE!</v>
      </c>
      <c r="AX16" s="37" t="e">
        <f t="shared" si="31"/>
        <v>#VALUE!</v>
      </c>
      <c r="AY16" s="37" t="e">
        <f t="shared" si="31"/>
        <v>#VALUE!</v>
      </c>
      <c r="AZ16" s="37" t="e">
        <f t="shared" si="31"/>
        <v>#VALUE!</v>
      </c>
      <c r="BA16" s="37" t="e">
        <f t="shared" si="31"/>
        <v>#VALUE!</v>
      </c>
      <c r="BB16" s="37" t="e">
        <f t="shared" si="31"/>
        <v>#VALUE!</v>
      </c>
      <c r="BC16" s="37" t="e">
        <f t="shared" si="31"/>
        <v>#VALUE!</v>
      </c>
      <c r="BD16" s="37" t="e">
        <f t="shared" si="31"/>
        <v>#VALUE!</v>
      </c>
      <c r="BE16" s="37" t="e">
        <f t="shared" si="31"/>
        <v>#VALUE!</v>
      </c>
      <c r="BF16" s="38" t="e">
        <f>SUM(AT16:BE16)</f>
        <v>#VALUE!</v>
      </c>
      <c r="BG16"/>
      <c r="BH16" s="37" t="e">
        <f t="shared" si="32"/>
        <v>#VALUE!</v>
      </c>
      <c r="BI16" s="37" t="e">
        <f t="shared" si="32"/>
        <v>#VALUE!</v>
      </c>
      <c r="BJ16" s="37" t="e">
        <f t="shared" si="32"/>
        <v>#VALUE!</v>
      </c>
      <c r="BK16" s="37" t="e">
        <f t="shared" si="32"/>
        <v>#VALUE!</v>
      </c>
      <c r="BL16" s="37" t="e">
        <f t="shared" si="32"/>
        <v>#VALUE!</v>
      </c>
      <c r="BM16" s="37" t="e">
        <f t="shared" si="32"/>
        <v>#VALUE!</v>
      </c>
      <c r="BN16" s="37" t="e">
        <f t="shared" si="32"/>
        <v>#VALUE!</v>
      </c>
      <c r="BO16" s="37" t="e">
        <f t="shared" si="32"/>
        <v>#VALUE!</v>
      </c>
      <c r="BP16" s="37" t="e">
        <f t="shared" si="32"/>
        <v>#VALUE!</v>
      </c>
      <c r="BQ16" s="37" t="e">
        <f t="shared" si="32"/>
        <v>#VALUE!</v>
      </c>
      <c r="BR16" s="37" t="e">
        <f t="shared" si="32"/>
        <v>#VALUE!</v>
      </c>
      <c r="BS16" s="37" t="e">
        <f t="shared" si="32"/>
        <v>#VALUE!</v>
      </c>
      <c r="BT16" s="38" t="e">
        <f>SUM(BH16:BS16)</f>
        <v>#VALUE!</v>
      </c>
    </row>
    <row r="17" spans="1:72" s="28" customFormat="1" x14ac:dyDescent="0.25">
      <c r="A17" s="26"/>
      <c r="B17" s="34" t="s">
        <v>38</v>
      </c>
      <c r="C17"/>
      <c r="D17" s="35">
        <f t="shared" si="33"/>
        <v>9507462.75</v>
      </c>
      <c r="E17" s="35">
        <f t="shared" si="33"/>
        <v>11506309.41</v>
      </c>
      <c r="F17" s="35">
        <f t="shared" si="33"/>
        <v>15352381.939999999</v>
      </c>
      <c r="G17" s="35">
        <f t="shared" si="33"/>
        <v>15375734.9</v>
      </c>
      <c r="H17" s="35">
        <f t="shared" si="33"/>
        <v>19165464.25</v>
      </c>
      <c r="I17" s="35">
        <f t="shared" si="33"/>
        <v>36003917.650000006</v>
      </c>
      <c r="J17" s="35">
        <f t="shared" si="33"/>
        <v>42740791.969999999</v>
      </c>
      <c r="K17" s="35">
        <f t="shared" si="33"/>
        <v>52455591.520000003</v>
      </c>
      <c r="L17" s="35">
        <f t="shared" si="33"/>
        <v>72359141.5</v>
      </c>
      <c r="M17" s="35">
        <f t="shared" si="33"/>
        <v>87974786.120000005</v>
      </c>
      <c r="N17" s="35">
        <f t="shared" si="33"/>
        <v>114114693.7</v>
      </c>
      <c r="O17" s="35">
        <f t="shared" si="33"/>
        <v>100316359.73999999</v>
      </c>
      <c r="P17" s="36">
        <f>SUM(D17:O17)</f>
        <v>576872635.44999993</v>
      </c>
      <c r="Q17"/>
      <c r="R17" s="35">
        <f t="shared" si="29"/>
        <v>89046982.969999999</v>
      </c>
      <c r="S17" s="35">
        <f t="shared" si="29"/>
        <v>95560598.479999989</v>
      </c>
      <c r="T17" s="35">
        <f t="shared" si="29"/>
        <v>135704050.43000001</v>
      </c>
      <c r="U17" s="35">
        <f t="shared" si="29"/>
        <v>126399601.56999999</v>
      </c>
      <c r="V17" s="35">
        <f t="shared" si="29"/>
        <v>111425203.5</v>
      </c>
      <c r="W17" s="35">
        <f t="shared" si="29"/>
        <v>79401822.069999993</v>
      </c>
      <c r="X17" s="35">
        <f t="shared" si="29"/>
        <v>103896385.73</v>
      </c>
      <c r="Y17" s="35">
        <f t="shared" si="29"/>
        <v>133785267.88999999</v>
      </c>
      <c r="Z17" s="35">
        <f t="shared" si="29"/>
        <v>155044857.25999999</v>
      </c>
      <c r="AA17" s="35">
        <f t="shared" si="29"/>
        <v>194937553.94</v>
      </c>
      <c r="AB17" s="35">
        <f t="shared" si="29"/>
        <v>149495819.38</v>
      </c>
      <c r="AC17" s="35">
        <f t="shared" si="29"/>
        <v>183707960.27999997</v>
      </c>
      <c r="AD17" s="36">
        <f>SUM(R17:AC17)</f>
        <v>1558406103.4999998</v>
      </c>
      <c r="AE17"/>
      <c r="AF17" s="35">
        <f t="shared" si="30"/>
        <v>184939644.13999999</v>
      </c>
      <c r="AG17" s="35">
        <f t="shared" si="30"/>
        <v>180950536.85000002</v>
      </c>
      <c r="AH17" s="35" t="e">
        <f t="shared" si="30"/>
        <v>#VALUE!</v>
      </c>
      <c r="AI17" s="35" t="e">
        <f t="shared" si="30"/>
        <v>#VALUE!</v>
      </c>
      <c r="AJ17" s="35" t="e">
        <f t="shared" si="30"/>
        <v>#VALUE!</v>
      </c>
      <c r="AK17" s="37" t="e">
        <f t="shared" si="30"/>
        <v>#VALUE!</v>
      </c>
      <c r="AL17" s="37" t="e">
        <f t="shared" si="30"/>
        <v>#VALUE!</v>
      </c>
      <c r="AM17" s="37" t="e">
        <f t="shared" si="30"/>
        <v>#VALUE!</v>
      </c>
      <c r="AN17" s="37" t="e">
        <f t="shared" si="30"/>
        <v>#VALUE!</v>
      </c>
      <c r="AO17" s="37" t="e">
        <f t="shared" si="30"/>
        <v>#VALUE!</v>
      </c>
      <c r="AP17" s="37" t="e">
        <f t="shared" si="30"/>
        <v>#VALUE!</v>
      </c>
      <c r="AQ17" s="37" t="e">
        <f t="shared" si="30"/>
        <v>#VALUE!</v>
      </c>
      <c r="AR17" s="38" t="e">
        <f>SUM(AF17:AQ17)</f>
        <v>#VALUE!</v>
      </c>
      <c r="AS17"/>
      <c r="AT17" s="37" t="e">
        <f t="shared" si="31"/>
        <v>#VALUE!</v>
      </c>
      <c r="AU17" s="37" t="e">
        <f t="shared" si="31"/>
        <v>#VALUE!</v>
      </c>
      <c r="AV17" s="37" t="e">
        <f t="shared" si="31"/>
        <v>#VALUE!</v>
      </c>
      <c r="AW17" s="37" t="e">
        <f t="shared" si="31"/>
        <v>#VALUE!</v>
      </c>
      <c r="AX17" s="37" t="e">
        <f t="shared" si="31"/>
        <v>#VALUE!</v>
      </c>
      <c r="AY17" s="37" t="e">
        <f t="shared" si="31"/>
        <v>#VALUE!</v>
      </c>
      <c r="AZ17" s="37" t="e">
        <f t="shared" si="31"/>
        <v>#VALUE!</v>
      </c>
      <c r="BA17" s="37" t="e">
        <f t="shared" si="31"/>
        <v>#VALUE!</v>
      </c>
      <c r="BB17" s="37" t="e">
        <f t="shared" si="31"/>
        <v>#VALUE!</v>
      </c>
      <c r="BC17" s="37" t="e">
        <f t="shared" si="31"/>
        <v>#VALUE!</v>
      </c>
      <c r="BD17" s="37" t="e">
        <f t="shared" si="31"/>
        <v>#VALUE!</v>
      </c>
      <c r="BE17" s="37" t="e">
        <f t="shared" si="31"/>
        <v>#VALUE!</v>
      </c>
      <c r="BF17" s="38" t="e">
        <f>SUM(AT17:BE17)</f>
        <v>#VALUE!</v>
      </c>
      <c r="BG17"/>
      <c r="BH17" s="37" t="e">
        <f t="shared" si="32"/>
        <v>#VALUE!</v>
      </c>
      <c r="BI17" s="37" t="e">
        <f t="shared" si="32"/>
        <v>#VALUE!</v>
      </c>
      <c r="BJ17" s="37" t="e">
        <f t="shared" si="32"/>
        <v>#VALUE!</v>
      </c>
      <c r="BK17" s="37" t="e">
        <f t="shared" si="32"/>
        <v>#VALUE!</v>
      </c>
      <c r="BL17" s="37" t="e">
        <f t="shared" si="32"/>
        <v>#VALUE!</v>
      </c>
      <c r="BM17" s="37" t="e">
        <f t="shared" si="32"/>
        <v>#VALUE!</v>
      </c>
      <c r="BN17" s="37" t="e">
        <f t="shared" si="32"/>
        <v>#VALUE!</v>
      </c>
      <c r="BO17" s="37" t="e">
        <f t="shared" si="32"/>
        <v>#VALUE!</v>
      </c>
      <c r="BP17" s="37" t="e">
        <f t="shared" si="32"/>
        <v>#VALUE!</v>
      </c>
      <c r="BQ17" s="37" t="e">
        <f t="shared" si="32"/>
        <v>#VALUE!</v>
      </c>
      <c r="BR17" s="37" t="e">
        <f t="shared" si="32"/>
        <v>#VALUE!</v>
      </c>
      <c r="BS17" s="37" t="e">
        <f t="shared" si="32"/>
        <v>#VALUE!</v>
      </c>
      <c r="BT17" s="38" t="e">
        <f>SUM(BH17:BS17)</f>
        <v>#VALUE!</v>
      </c>
    </row>
    <row r="18" spans="1:72" s="28" customFormat="1" x14ac:dyDescent="0.25">
      <c r="A18" s="26"/>
      <c r="B18" s="34"/>
      <c r="C18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6"/>
      <c r="Q18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6"/>
      <c r="AE18"/>
      <c r="AF18" s="35"/>
      <c r="AG18" s="35"/>
      <c r="AH18" s="35"/>
      <c r="AI18" s="35"/>
      <c r="AJ18" s="35"/>
      <c r="AK18" s="37"/>
      <c r="AL18" s="37"/>
      <c r="AM18" s="37"/>
      <c r="AN18" s="37"/>
      <c r="AO18" s="37"/>
      <c r="AP18" s="37"/>
      <c r="AQ18" s="37"/>
      <c r="AR18" s="38"/>
      <c r="AS18"/>
      <c r="AT18" s="37"/>
      <c r="AU18" s="37"/>
      <c r="AV18" s="37"/>
      <c r="AW18" s="37"/>
      <c r="AX18" s="37"/>
      <c r="AY18" s="37"/>
      <c r="AZ18" s="37"/>
      <c r="BA18" s="37"/>
      <c r="BB18" s="37"/>
      <c r="BC18" s="37"/>
      <c r="BD18" s="37"/>
      <c r="BE18" s="37"/>
      <c r="BF18" s="38"/>
      <c r="BG18"/>
      <c r="BH18" s="37"/>
      <c r="BI18" s="37"/>
      <c r="BJ18" s="37"/>
      <c r="BK18" s="37"/>
      <c r="BL18" s="37"/>
      <c r="BM18" s="37"/>
      <c r="BN18" s="37"/>
      <c r="BO18" s="37"/>
      <c r="BP18" s="37"/>
      <c r="BQ18" s="37"/>
      <c r="BR18" s="37"/>
      <c r="BS18" s="37"/>
      <c r="BT18" s="38"/>
    </row>
    <row r="19" spans="1:72" x14ac:dyDescent="0.25">
      <c r="AR19" s="46"/>
      <c r="BF19" s="46"/>
      <c r="BT19" s="46"/>
    </row>
    <row r="20" spans="1:72" x14ac:dyDescent="0.25">
      <c r="B20" s="5" t="s">
        <v>68</v>
      </c>
      <c r="AR20" s="46"/>
      <c r="BF20" s="46"/>
      <c r="BT20" s="46"/>
    </row>
    <row r="21" spans="1:72" x14ac:dyDescent="0.25">
      <c r="B21" s="6" t="s">
        <v>67</v>
      </c>
      <c r="D21" s="7">
        <f t="shared" ref="D21:P21" si="34">SUBTOTAL(9,D22:D31)</f>
        <v>163560335.12</v>
      </c>
      <c r="E21" s="7">
        <f t="shared" si="34"/>
        <v>164267021.44999999</v>
      </c>
      <c r="F21" s="7">
        <f t="shared" si="34"/>
        <v>208110626.78999999</v>
      </c>
      <c r="G21" s="7">
        <f t="shared" si="34"/>
        <v>214807666.53999999</v>
      </c>
      <c r="H21" s="7">
        <f t="shared" si="34"/>
        <v>242472402.34999999</v>
      </c>
      <c r="I21" s="7">
        <f t="shared" si="34"/>
        <v>279931588.38999999</v>
      </c>
      <c r="J21" s="7">
        <f t="shared" si="34"/>
        <v>308098440.69</v>
      </c>
      <c r="K21" s="7">
        <f t="shared" si="34"/>
        <v>347231788.31999999</v>
      </c>
      <c r="L21" s="7">
        <f t="shared" si="34"/>
        <v>416764974.11000001</v>
      </c>
      <c r="M21" s="7">
        <f t="shared" si="34"/>
        <v>502537687.05000001</v>
      </c>
      <c r="N21" s="7">
        <f t="shared" si="34"/>
        <v>517667356.26999998</v>
      </c>
      <c r="O21" s="7">
        <f t="shared" si="34"/>
        <v>575648819.32999992</v>
      </c>
      <c r="P21" s="8">
        <f t="shared" si="34"/>
        <v>3941098706.4099998</v>
      </c>
      <c r="R21" s="7">
        <f t="shared" ref="R21:AD21" si="35">SUBTOTAL(9,R22:R31)</f>
        <v>538476884.38999999</v>
      </c>
      <c r="S21" s="7">
        <f t="shared" si="35"/>
        <v>599106809.41999996</v>
      </c>
      <c r="T21" s="7">
        <f t="shared" si="35"/>
        <v>727920129.01999998</v>
      </c>
      <c r="U21" s="7">
        <f t="shared" si="35"/>
        <v>768176172.24000001</v>
      </c>
      <c r="V21" s="7">
        <f t="shared" si="35"/>
        <v>711076005.6500001</v>
      </c>
      <c r="W21" s="7">
        <f t="shared" si="35"/>
        <v>776832297.54999995</v>
      </c>
      <c r="X21" s="7">
        <f t="shared" si="35"/>
        <v>886367079.07999992</v>
      </c>
      <c r="Y21" s="7">
        <f t="shared" si="35"/>
        <v>1085997844.1100001</v>
      </c>
      <c r="Z21" s="7">
        <f t="shared" si="35"/>
        <v>1283884055.1499999</v>
      </c>
      <c r="AA21" s="7">
        <f t="shared" si="35"/>
        <v>1303015209.5</v>
      </c>
      <c r="AB21" s="7">
        <f t="shared" si="35"/>
        <v>1192953856.22</v>
      </c>
      <c r="AC21" s="7">
        <f t="shared" si="35"/>
        <v>1435371539.8900001</v>
      </c>
      <c r="AD21" s="8">
        <f t="shared" si="35"/>
        <v>11309177882.219999</v>
      </c>
      <c r="AF21" s="7">
        <f t="shared" ref="AF21:AR21" si="36">SUBTOTAL(9,AF22:AF31)</f>
        <v>1311375976.0799999</v>
      </c>
      <c r="AG21" s="7">
        <f t="shared" si="36"/>
        <v>1446156987.04</v>
      </c>
      <c r="AH21" s="7" t="e">
        <f t="shared" si="36"/>
        <v>#VALUE!</v>
      </c>
      <c r="AI21" s="7" t="e">
        <f t="shared" si="36"/>
        <v>#VALUE!</v>
      </c>
      <c r="AJ21" s="7" t="e">
        <f t="shared" si="36"/>
        <v>#VALUE!</v>
      </c>
      <c r="AK21" s="9" t="e">
        <f t="shared" si="36"/>
        <v>#VALUE!</v>
      </c>
      <c r="AL21" s="9" t="e">
        <f t="shared" si="36"/>
        <v>#VALUE!</v>
      </c>
      <c r="AM21" s="9" t="e">
        <f t="shared" si="36"/>
        <v>#VALUE!</v>
      </c>
      <c r="AN21" s="9" t="e">
        <f t="shared" si="36"/>
        <v>#VALUE!</v>
      </c>
      <c r="AO21" s="9" t="e">
        <f t="shared" si="36"/>
        <v>#VALUE!</v>
      </c>
      <c r="AP21" s="9" t="e">
        <f t="shared" si="36"/>
        <v>#VALUE!</v>
      </c>
      <c r="AQ21" s="9" t="e">
        <f t="shared" si="36"/>
        <v>#VALUE!</v>
      </c>
      <c r="AR21" s="10" t="e">
        <f t="shared" si="36"/>
        <v>#VALUE!</v>
      </c>
      <c r="AT21" s="9" t="e">
        <f t="shared" ref="AT21:BF21" si="37">SUBTOTAL(9,AT22:AT31)</f>
        <v>#VALUE!</v>
      </c>
      <c r="AU21" s="9" t="e">
        <f t="shared" si="37"/>
        <v>#VALUE!</v>
      </c>
      <c r="AV21" s="9" t="e">
        <f t="shared" si="37"/>
        <v>#VALUE!</v>
      </c>
      <c r="AW21" s="9" t="e">
        <f t="shared" si="37"/>
        <v>#VALUE!</v>
      </c>
      <c r="AX21" s="9" t="e">
        <f t="shared" si="37"/>
        <v>#VALUE!</v>
      </c>
      <c r="AY21" s="9" t="e">
        <f t="shared" si="37"/>
        <v>#VALUE!</v>
      </c>
      <c r="AZ21" s="9" t="e">
        <f t="shared" si="37"/>
        <v>#VALUE!</v>
      </c>
      <c r="BA21" s="9" t="e">
        <f t="shared" si="37"/>
        <v>#VALUE!</v>
      </c>
      <c r="BB21" s="9" t="e">
        <f t="shared" si="37"/>
        <v>#VALUE!</v>
      </c>
      <c r="BC21" s="9" t="e">
        <f t="shared" si="37"/>
        <v>#VALUE!</v>
      </c>
      <c r="BD21" s="9" t="e">
        <f t="shared" si="37"/>
        <v>#VALUE!</v>
      </c>
      <c r="BE21" s="9" t="e">
        <f t="shared" si="37"/>
        <v>#VALUE!</v>
      </c>
      <c r="BF21" s="10" t="e">
        <f t="shared" si="37"/>
        <v>#VALUE!</v>
      </c>
      <c r="BH21" s="9" t="e">
        <f t="shared" ref="BH21:BT21" si="38">SUBTOTAL(9,BH22:BH31)</f>
        <v>#VALUE!</v>
      </c>
      <c r="BI21" s="9" t="e">
        <f t="shared" si="38"/>
        <v>#VALUE!</v>
      </c>
      <c r="BJ21" s="9" t="e">
        <f t="shared" si="38"/>
        <v>#VALUE!</v>
      </c>
      <c r="BK21" s="9" t="e">
        <f t="shared" si="38"/>
        <v>#VALUE!</v>
      </c>
      <c r="BL21" s="9" t="e">
        <f t="shared" si="38"/>
        <v>#VALUE!</v>
      </c>
      <c r="BM21" s="9" t="e">
        <f t="shared" si="38"/>
        <v>#VALUE!</v>
      </c>
      <c r="BN21" s="9" t="e">
        <f t="shared" si="38"/>
        <v>#VALUE!</v>
      </c>
      <c r="BO21" s="9" t="e">
        <f t="shared" si="38"/>
        <v>#VALUE!</v>
      </c>
      <c r="BP21" s="9" t="e">
        <f t="shared" si="38"/>
        <v>#VALUE!</v>
      </c>
      <c r="BQ21" s="9" t="e">
        <f t="shared" si="38"/>
        <v>#VALUE!</v>
      </c>
      <c r="BR21" s="9" t="e">
        <f t="shared" si="38"/>
        <v>#VALUE!</v>
      </c>
      <c r="BS21" s="9" t="e">
        <f t="shared" si="38"/>
        <v>#VALUE!</v>
      </c>
      <c r="BT21" s="10" t="e">
        <f t="shared" si="38"/>
        <v>#VALUE!</v>
      </c>
    </row>
    <row r="22" spans="1:72" x14ac:dyDescent="0.25">
      <c r="B22" s="11" t="s">
        <v>35</v>
      </c>
      <c r="D22" s="12">
        <f t="shared" ref="D22:O22" si="39">SUM(D34,D45,D56,D67,D78,D89,D100)</f>
        <v>270953</v>
      </c>
      <c r="E22" s="12">
        <f t="shared" si="39"/>
        <v>628799</v>
      </c>
      <c r="F22" s="12">
        <f t="shared" si="39"/>
        <v>527200</v>
      </c>
      <c r="G22" s="12">
        <f t="shared" si="39"/>
        <v>372448</v>
      </c>
      <c r="H22" s="12">
        <f t="shared" si="39"/>
        <v>617755</v>
      </c>
      <c r="I22" s="12">
        <f t="shared" si="39"/>
        <v>601650</v>
      </c>
      <c r="J22" s="12">
        <f t="shared" si="39"/>
        <v>1338460</v>
      </c>
      <c r="K22" s="12">
        <f t="shared" si="39"/>
        <v>4826894</v>
      </c>
      <c r="L22" s="12">
        <f t="shared" si="39"/>
        <v>42948281.659999996</v>
      </c>
      <c r="M22" s="12">
        <f t="shared" si="39"/>
        <v>63676918.079999998</v>
      </c>
      <c r="N22" s="12">
        <f t="shared" si="39"/>
        <v>63333897</v>
      </c>
      <c r="O22" s="12">
        <f t="shared" si="39"/>
        <v>74970050.819999993</v>
      </c>
      <c r="P22" s="13">
        <f>SUM(D22:O22)</f>
        <v>254113306.56</v>
      </c>
      <c r="R22" s="12">
        <f>SUM(,ANS_RevData!P$31,ANS_RevData!P$47)</f>
        <v>76275191.170000002</v>
      </c>
      <c r="S22" s="12">
        <f>SUM(,ANS_RevData!Q$31,ANS_RevData!Q$47)</f>
        <v>112887066.39</v>
      </c>
      <c r="T22" s="12">
        <f>SUM(,ANS_RevData!R$31,ANS_RevData!R$47)</f>
        <v>166089868.23000002</v>
      </c>
      <c r="U22" s="12">
        <f>SUM(,ANS_RevData!S$31,ANS_RevData!S$47)</f>
        <v>227024936.13999999</v>
      </c>
      <c r="V22" s="12">
        <f>SUM(,ANS_RevData!T$31,ANS_RevData!T$47)</f>
        <v>201699463.56999999</v>
      </c>
      <c r="W22" s="12">
        <f>SUM(,ANS_RevData!U$31,ANS_RevData!U$47)</f>
        <v>272778126.42000002</v>
      </c>
      <c r="X22" s="12">
        <f>SUM(,ANS_RevData!V$31,ANS_RevData!V$47)</f>
        <v>377533384.26999998</v>
      </c>
      <c r="Y22" s="12">
        <f>SUM(,ANS_RevData!W$31,ANS_RevData!W$47)</f>
        <v>469843116.16000003</v>
      </c>
      <c r="Z22" s="12">
        <f>SUM(,ANS_RevData!X$31,ANS_RevData!X$47)</f>
        <v>630209794.08999991</v>
      </c>
      <c r="AA22" s="12">
        <f>SUM(,ANS_RevData!Y$31,ANS_RevData!Y$47)</f>
        <v>616930911.79999995</v>
      </c>
      <c r="AB22" s="12">
        <f>SUM(,ANS_RevData!Z$31,ANS_RevData!Z$47)</f>
        <v>578128484.34000003</v>
      </c>
      <c r="AC22" s="12">
        <f>SUM(,ANS_RevData!AA$31,ANS_RevData!AA$47)</f>
        <v>643515352.91000009</v>
      </c>
      <c r="AD22" s="13">
        <f>SUM(R22:AC22)</f>
        <v>4372915695.4899998</v>
      </c>
      <c r="AF22" s="12">
        <f>SUM(,ANS_RevData!AF$31,ANS_RevData!AF$47)</f>
        <v>533520961.63</v>
      </c>
      <c r="AG22" s="12">
        <f>SUM(,ANS_RevData!AG$31,ANS_RevData!AG$47)</f>
        <v>668734486.23000002</v>
      </c>
      <c r="AH22" s="12" t="e">
        <f>SUM(,ANS_RevData!AH$31,ANS_RevData!AH$47)</f>
        <v>#VALUE!</v>
      </c>
      <c r="AI22" s="12" t="e">
        <f>SUM(,ANS_RevData!AI$31,ANS_RevData!AI$47)</f>
        <v>#VALUE!</v>
      </c>
      <c r="AJ22" s="12" t="e">
        <f>SUM(,ANS_RevData!AJ$31,ANS_RevData!AJ$47)</f>
        <v>#VALUE!</v>
      </c>
      <c r="AK22" s="14" t="e">
        <f>SUM(,ANS_RevData!AK$31,ANS_RevData!AK$47)</f>
        <v>#VALUE!</v>
      </c>
      <c r="AL22" s="14" t="e">
        <f>SUM(,ANS_RevData!AL$31,ANS_RevData!AL$47)</f>
        <v>#VALUE!</v>
      </c>
      <c r="AM22" s="14" t="e">
        <f>SUM(,ANS_RevData!AM$31,ANS_RevData!AM$47)</f>
        <v>#VALUE!</v>
      </c>
      <c r="AN22" s="14" t="e">
        <f>SUM(,ANS_RevData!AN$31,ANS_RevData!AN$47)</f>
        <v>#VALUE!</v>
      </c>
      <c r="AO22" s="14" t="e">
        <f>SUM(,ANS_RevData!AO$31,ANS_RevData!AO$47)</f>
        <v>#VALUE!</v>
      </c>
      <c r="AP22" s="14" t="e">
        <f>SUM(,ANS_RevData!AP$31,ANS_RevData!AP$47)</f>
        <v>#VALUE!</v>
      </c>
      <c r="AQ22" s="14" t="e">
        <f>SUM(,ANS_RevData!AQ$31,ANS_RevData!AQ$47)</f>
        <v>#VALUE!</v>
      </c>
      <c r="AR22" s="47" t="e">
        <f>SUM(AF22:AQ22)</f>
        <v>#VALUE!</v>
      </c>
      <c r="AT22" s="14" t="e">
        <f>SUM(,ANS_RevData!AR$31,ANS_RevData!AR$47)</f>
        <v>#VALUE!</v>
      </c>
      <c r="AU22" s="14" t="e">
        <f>SUM(,ANS_RevData!AS$31,ANS_RevData!AS$47)</f>
        <v>#VALUE!</v>
      </c>
      <c r="AV22" s="14" t="e">
        <f>SUM(,ANS_RevData!AT$31,ANS_RevData!AT$47)</f>
        <v>#VALUE!</v>
      </c>
      <c r="AW22" s="14" t="e">
        <f>SUM(,ANS_RevData!AU$31,ANS_RevData!AU$47)</f>
        <v>#VALUE!</v>
      </c>
      <c r="AX22" s="14" t="e">
        <f>SUM(,ANS_RevData!AV$31,ANS_RevData!AV$47)</f>
        <v>#VALUE!</v>
      </c>
      <c r="AY22" s="14" t="e">
        <f>SUM(,ANS_RevData!AW$31,ANS_RevData!AW$47)</f>
        <v>#VALUE!</v>
      </c>
      <c r="AZ22" s="14" t="e">
        <f>SUM(,ANS_RevData!AX$31,ANS_RevData!AX$47)</f>
        <v>#VALUE!</v>
      </c>
      <c r="BA22" s="14" t="e">
        <f>SUM(,ANS_RevData!AY$31,ANS_RevData!AY$47)</f>
        <v>#VALUE!</v>
      </c>
      <c r="BB22" s="14" t="e">
        <f>SUM(,ANS_RevData!AZ$31,ANS_RevData!AZ$47)</f>
        <v>#VALUE!</v>
      </c>
      <c r="BC22" s="14" t="e">
        <f>SUM(,ANS_RevData!BA$31,ANS_RevData!BA$47)</f>
        <v>#VALUE!</v>
      </c>
      <c r="BD22" s="14" t="e">
        <f>SUM(,ANS_RevData!BB$31,ANS_RevData!BB$47)</f>
        <v>#VALUE!</v>
      </c>
      <c r="BE22" s="14" t="e">
        <f>SUM(,ANS_RevData!BC$31,ANS_RevData!BC$47)</f>
        <v>#VALUE!</v>
      </c>
      <c r="BF22" s="47" t="e">
        <f>SUM(AT22:BE22)</f>
        <v>#VALUE!</v>
      </c>
      <c r="BH22" s="14" t="e">
        <f>SUM(,ANS_RevData!BD$31,ANS_RevData!BD$47)</f>
        <v>#VALUE!</v>
      </c>
      <c r="BI22" s="14" t="e">
        <f>SUM(,ANS_RevData!BE$31,ANS_RevData!BE$47)</f>
        <v>#VALUE!</v>
      </c>
      <c r="BJ22" s="14" t="e">
        <f>SUM(,ANS_RevData!BF$31,ANS_RevData!BF$47)</f>
        <v>#VALUE!</v>
      </c>
      <c r="BK22" s="14" t="e">
        <f>SUM(,ANS_RevData!BG$31,ANS_RevData!BG$47)</f>
        <v>#VALUE!</v>
      </c>
      <c r="BL22" s="14" t="e">
        <f>SUM(,ANS_RevData!BH$31,ANS_RevData!BH$47)</f>
        <v>#VALUE!</v>
      </c>
      <c r="BM22" s="14" t="e">
        <f>SUM(,ANS_RevData!BI$31,ANS_RevData!BI$47)</f>
        <v>#VALUE!</v>
      </c>
      <c r="BN22" s="14" t="e">
        <f>SUM(,ANS_RevData!BJ$31,ANS_RevData!BJ$47)</f>
        <v>#VALUE!</v>
      </c>
      <c r="BO22" s="14" t="e">
        <f>SUM(,ANS_RevData!BK$31,ANS_RevData!BK$47)</f>
        <v>#VALUE!</v>
      </c>
      <c r="BP22" s="14" t="e">
        <f>SUM(,ANS_RevData!BL$31,ANS_RevData!BL$47)</f>
        <v>#VALUE!</v>
      </c>
      <c r="BQ22" s="14" t="e">
        <f>SUM(,ANS_RevData!BM$31,ANS_RevData!BM$47)</f>
        <v>#VALUE!</v>
      </c>
      <c r="BR22" s="14" t="e">
        <f>SUM(,ANS_RevData!BN$31,ANS_RevData!BN$47)</f>
        <v>#VALUE!</v>
      </c>
      <c r="BS22" s="14" t="e">
        <f>SUM(,ANS_RevData!BO$31,ANS_RevData!BO$47)</f>
        <v>#VALUE!</v>
      </c>
      <c r="BT22" s="47" t="e">
        <f>SUM(BH22:BS22)</f>
        <v>#VALUE!</v>
      </c>
    </row>
    <row r="23" spans="1:72" x14ac:dyDescent="0.25">
      <c r="B23" s="11" t="s">
        <v>36</v>
      </c>
      <c r="D23" s="12">
        <f t="shared" ref="D23:P23" si="40">SUBTOTAL(9,D24:D29)</f>
        <v>149134134</v>
      </c>
      <c r="E23" s="12">
        <f t="shared" si="40"/>
        <v>147215009</v>
      </c>
      <c r="F23" s="12">
        <f t="shared" si="40"/>
        <v>185813942</v>
      </c>
      <c r="G23" s="12">
        <f t="shared" si="40"/>
        <v>191637322</v>
      </c>
      <c r="H23" s="12">
        <f t="shared" si="40"/>
        <v>213267971</v>
      </c>
      <c r="I23" s="12">
        <f t="shared" si="40"/>
        <v>234604333</v>
      </c>
      <c r="J23" s="12">
        <f t="shared" si="40"/>
        <v>252542405.30000001</v>
      </c>
      <c r="K23" s="12">
        <f t="shared" si="40"/>
        <v>277334059.60000002</v>
      </c>
      <c r="L23" s="12">
        <f t="shared" si="40"/>
        <v>288326061.60000002</v>
      </c>
      <c r="M23" s="12">
        <f t="shared" si="40"/>
        <v>335772654.55000001</v>
      </c>
      <c r="N23" s="12">
        <f t="shared" si="40"/>
        <v>325373207</v>
      </c>
      <c r="O23" s="12">
        <f t="shared" si="40"/>
        <v>385086325.92999995</v>
      </c>
      <c r="P23" s="13">
        <f t="shared" si="40"/>
        <v>2986107424.9799995</v>
      </c>
      <c r="Q23" s="13"/>
      <c r="R23" s="12">
        <f t="shared" ref="R23:AD23" si="41">SUBTOTAL(9,R24:R29)</f>
        <v>355088197</v>
      </c>
      <c r="S23" s="12">
        <f t="shared" si="41"/>
        <v>370963585</v>
      </c>
      <c r="T23" s="12">
        <f t="shared" si="41"/>
        <v>405437515.10000002</v>
      </c>
      <c r="U23" s="12">
        <f t="shared" si="41"/>
        <v>392366111.77999997</v>
      </c>
      <c r="V23" s="12">
        <f t="shared" si="41"/>
        <v>375257437.61000001</v>
      </c>
      <c r="W23" s="12">
        <f t="shared" si="41"/>
        <v>401803922.41000003</v>
      </c>
      <c r="X23" s="12">
        <f t="shared" si="41"/>
        <v>377694418.31</v>
      </c>
      <c r="Y23" s="12">
        <f t="shared" si="41"/>
        <v>453501260.43000001</v>
      </c>
      <c r="Z23" s="12">
        <f t="shared" si="41"/>
        <v>465415870.61999995</v>
      </c>
      <c r="AA23" s="12">
        <f t="shared" si="41"/>
        <v>456045632.83999997</v>
      </c>
      <c r="AB23" s="12">
        <f t="shared" si="41"/>
        <v>434731595.29000002</v>
      </c>
      <c r="AC23" s="12">
        <f t="shared" si="41"/>
        <v>574570827</v>
      </c>
      <c r="AD23" s="13">
        <f t="shared" si="41"/>
        <v>5062876373.3899994</v>
      </c>
      <c r="AE23" s="13"/>
      <c r="AF23" s="12">
        <f t="shared" ref="AF23:AR23" si="42">SUBTOTAL(9,AF24:AF29)</f>
        <v>561738396.47000003</v>
      </c>
      <c r="AG23" s="12">
        <f t="shared" si="42"/>
        <v>565259718.67000008</v>
      </c>
      <c r="AH23" s="12" t="e">
        <f t="shared" si="42"/>
        <v>#VALUE!</v>
      </c>
      <c r="AI23" s="12" t="e">
        <f t="shared" si="42"/>
        <v>#VALUE!</v>
      </c>
      <c r="AJ23" s="12" t="e">
        <f t="shared" si="42"/>
        <v>#VALUE!</v>
      </c>
      <c r="AK23" s="14" t="e">
        <f t="shared" si="42"/>
        <v>#VALUE!</v>
      </c>
      <c r="AL23" s="14" t="e">
        <f t="shared" si="42"/>
        <v>#VALUE!</v>
      </c>
      <c r="AM23" s="14" t="e">
        <f t="shared" si="42"/>
        <v>#VALUE!</v>
      </c>
      <c r="AN23" s="14" t="e">
        <f t="shared" si="42"/>
        <v>#VALUE!</v>
      </c>
      <c r="AO23" s="14" t="e">
        <f t="shared" si="42"/>
        <v>#VALUE!</v>
      </c>
      <c r="AP23" s="14" t="e">
        <f t="shared" si="42"/>
        <v>#VALUE!</v>
      </c>
      <c r="AQ23" s="14" t="e">
        <f t="shared" si="42"/>
        <v>#VALUE!</v>
      </c>
      <c r="AR23" s="47" t="e">
        <f t="shared" si="42"/>
        <v>#VALUE!</v>
      </c>
      <c r="AS23" s="13"/>
      <c r="AT23" s="14" t="e">
        <f t="shared" ref="AT23:BF23" si="43">SUBTOTAL(9,AT24:AT29)</f>
        <v>#VALUE!</v>
      </c>
      <c r="AU23" s="14" t="e">
        <f t="shared" si="43"/>
        <v>#VALUE!</v>
      </c>
      <c r="AV23" s="14" t="e">
        <f t="shared" si="43"/>
        <v>#VALUE!</v>
      </c>
      <c r="AW23" s="14" t="e">
        <f t="shared" si="43"/>
        <v>#VALUE!</v>
      </c>
      <c r="AX23" s="14" t="e">
        <f t="shared" si="43"/>
        <v>#VALUE!</v>
      </c>
      <c r="AY23" s="14" t="e">
        <f t="shared" si="43"/>
        <v>#VALUE!</v>
      </c>
      <c r="AZ23" s="14" t="e">
        <f t="shared" si="43"/>
        <v>#VALUE!</v>
      </c>
      <c r="BA23" s="14" t="e">
        <f t="shared" si="43"/>
        <v>#VALUE!</v>
      </c>
      <c r="BB23" s="14" t="e">
        <f t="shared" si="43"/>
        <v>#VALUE!</v>
      </c>
      <c r="BC23" s="14" t="e">
        <f t="shared" si="43"/>
        <v>#VALUE!</v>
      </c>
      <c r="BD23" s="14" t="e">
        <f t="shared" si="43"/>
        <v>#VALUE!</v>
      </c>
      <c r="BE23" s="14" t="e">
        <f t="shared" si="43"/>
        <v>#VALUE!</v>
      </c>
      <c r="BF23" s="47" t="e">
        <f t="shared" si="43"/>
        <v>#VALUE!</v>
      </c>
      <c r="BG23" s="13"/>
      <c r="BH23" s="14" t="e">
        <f t="shared" ref="BH23:BT23" si="44">SUBTOTAL(9,BH24:BH29)</f>
        <v>#VALUE!</v>
      </c>
      <c r="BI23" s="14" t="e">
        <f t="shared" si="44"/>
        <v>#VALUE!</v>
      </c>
      <c r="BJ23" s="14" t="e">
        <f t="shared" si="44"/>
        <v>#VALUE!</v>
      </c>
      <c r="BK23" s="14" t="e">
        <f t="shared" si="44"/>
        <v>#VALUE!</v>
      </c>
      <c r="BL23" s="14" t="e">
        <f t="shared" si="44"/>
        <v>#VALUE!</v>
      </c>
      <c r="BM23" s="14" t="e">
        <f t="shared" si="44"/>
        <v>#VALUE!</v>
      </c>
      <c r="BN23" s="14" t="e">
        <f t="shared" si="44"/>
        <v>#VALUE!</v>
      </c>
      <c r="BO23" s="14" t="e">
        <f t="shared" si="44"/>
        <v>#VALUE!</v>
      </c>
      <c r="BP23" s="14" t="e">
        <f t="shared" si="44"/>
        <v>#VALUE!</v>
      </c>
      <c r="BQ23" s="14" t="e">
        <f t="shared" si="44"/>
        <v>#VALUE!</v>
      </c>
      <c r="BR23" s="14" t="e">
        <f t="shared" si="44"/>
        <v>#VALUE!</v>
      </c>
      <c r="BS23" s="14" t="e">
        <f t="shared" si="44"/>
        <v>#VALUE!</v>
      </c>
      <c r="BT23" s="47" t="e">
        <f t="shared" si="44"/>
        <v>#VALUE!</v>
      </c>
    </row>
    <row r="24" spans="1:72" s="16" customFormat="1" ht="12.75" hidden="1" outlineLevel="2" x14ac:dyDescent="0.2">
      <c r="B24" s="17" t="s">
        <v>9</v>
      </c>
      <c r="D24" s="18">
        <f t="shared" ref="D24:O27" si="45">SUM(D36,D47,D58,D69,D80,D91,D102)</f>
        <v>128801324</v>
      </c>
      <c r="E24" s="18">
        <f t="shared" si="45"/>
        <v>127204209</v>
      </c>
      <c r="F24" s="18">
        <f t="shared" si="45"/>
        <v>155651522</v>
      </c>
      <c r="G24" s="18">
        <f t="shared" si="45"/>
        <v>156170222</v>
      </c>
      <c r="H24" s="18">
        <f t="shared" si="45"/>
        <v>160678786</v>
      </c>
      <c r="I24" s="18">
        <f t="shared" si="45"/>
        <v>157388726</v>
      </c>
      <c r="J24" s="18">
        <f t="shared" si="45"/>
        <v>168987247.30000001</v>
      </c>
      <c r="K24" s="18">
        <f t="shared" si="45"/>
        <v>198055340.59999999</v>
      </c>
      <c r="L24" s="18">
        <f t="shared" si="45"/>
        <v>189206732.59999999</v>
      </c>
      <c r="M24" s="18">
        <f t="shared" si="45"/>
        <v>210898317.5</v>
      </c>
      <c r="N24" s="18">
        <f t="shared" si="45"/>
        <v>199891369</v>
      </c>
      <c r="O24" s="18">
        <f t="shared" si="45"/>
        <v>232478659</v>
      </c>
      <c r="P24" s="19">
        <f t="shared" ref="P24:P31" si="46">SUM(D24:O24)</f>
        <v>2085412454.9999998</v>
      </c>
      <c r="Q24" s="19"/>
      <c r="R24" s="18">
        <f t="shared" ref="R24:AC27" si="47">SUM(R36,R47,R58,R69,R80,R91,R102)</f>
        <v>206848813</v>
      </c>
      <c r="S24" s="18">
        <f t="shared" si="47"/>
        <v>216302509</v>
      </c>
      <c r="T24" s="18">
        <f t="shared" si="47"/>
        <v>237723689.5</v>
      </c>
      <c r="U24" s="18">
        <f t="shared" si="47"/>
        <v>236125785.5</v>
      </c>
      <c r="V24" s="18">
        <f t="shared" si="47"/>
        <v>221006924.61000001</v>
      </c>
      <c r="W24" s="18">
        <f t="shared" si="47"/>
        <v>261494247.09</v>
      </c>
      <c r="X24" s="18">
        <f t="shared" si="47"/>
        <v>227019797.31</v>
      </c>
      <c r="Y24" s="18">
        <f t="shared" si="47"/>
        <v>276076399.00999999</v>
      </c>
      <c r="Z24" s="18">
        <f t="shared" si="47"/>
        <v>279323903.78999996</v>
      </c>
      <c r="AA24" s="18">
        <f t="shared" si="47"/>
        <v>266063778</v>
      </c>
      <c r="AB24" s="18">
        <f t="shared" si="47"/>
        <v>249748562</v>
      </c>
      <c r="AC24" s="18">
        <f t="shared" si="47"/>
        <v>292371552</v>
      </c>
      <c r="AD24" s="19">
        <f t="shared" ref="AD24:AD31" si="48">SUM(R24:AC24)</f>
        <v>2970105960.8099999</v>
      </c>
      <c r="AE24" s="19"/>
      <c r="AF24" s="18">
        <f t="shared" ref="AF24:AQ27" si="49">SUM(AF36,AF47,AF58,AF69,AF80,AF91,AF102)</f>
        <v>255662362</v>
      </c>
      <c r="AG24" s="18">
        <f t="shared" si="49"/>
        <v>257914137.67000002</v>
      </c>
      <c r="AH24" s="18" t="e">
        <f t="shared" si="49"/>
        <v>#VALUE!</v>
      </c>
      <c r="AI24" s="18" t="e">
        <f t="shared" si="49"/>
        <v>#VALUE!</v>
      </c>
      <c r="AJ24" s="18" t="e">
        <f t="shared" si="49"/>
        <v>#VALUE!</v>
      </c>
      <c r="AK24" s="20" t="e">
        <f t="shared" si="49"/>
        <v>#VALUE!</v>
      </c>
      <c r="AL24" s="20" t="e">
        <f t="shared" si="49"/>
        <v>#VALUE!</v>
      </c>
      <c r="AM24" s="20" t="e">
        <f t="shared" si="49"/>
        <v>#VALUE!</v>
      </c>
      <c r="AN24" s="20" t="e">
        <f t="shared" si="49"/>
        <v>#VALUE!</v>
      </c>
      <c r="AO24" s="20" t="e">
        <f t="shared" si="49"/>
        <v>#VALUE!</v>
      </c>
      <c r="AP24" s="20" t="e">
        <f t="shared" si="49"/>
        <v>#VALUE!</v>
      </c>
      <c r="AQ24" s="20" t="e">
        <f t="shared" si="49"/>
        <v>#VALUE!</v>
      </c>
      <c r="AR24" s="48" t="e">
        <f t="shared" ref="AR24:AR31" si="50">SUM(AF24:AQ24)</f>
        <v>#VALUE!</v>
      </c>
      <c r="AS24" s="19"/>
      <c r="AT24" s="20" t="e">
        <f t="shared" ref="AT24:BE27" si="51">SUM(AT36,AT47,AT58,AT69,AT80,AT91,AT102)</f>
        <v>#VALUE!</v>
      </c>
      <c r="AU24" s="20" t="e">
        <f t="shared" si="51"/>
        <v>#VALUE!</v>
      </c>
      <c r="AV24" s="20" t="e">
        <f t="shared" si="51"/>
        <v>#VALUE!</v>
      </c>
      <c r="AW24" s="20" t="e">
        <f t="shared" si="51"/>
        <v>#VALUE!</v>
      </c>
      <c r="AX24" s="20" t="e">
        <f t="shared" si="51"/>
        <v>#VALUE!</v>
      </c>
      <c r="AY24" s="20" t="e">
        <f t="shared" si="51"/>
        <v>#VALUE!</v>
      </c>
      <c r="AZ24" s="20" t="e">
        <f t="shared" si="51"/>
        <v>#VALUE!</v>
      </c>
      <c r="BA24" s="20" t="e">
        <f t="shared" si="51"/>
        <v>#VALUE!</v>
      </c>
      <c r="BB24" s="20" t="e">
        <f t="shared" si="51"/>
        <v>#VALUE!</v>
      </c>
      <c r="BC24" s="20" t="e">
        <f t="shared" si="51"/>
        <v>#VALUE!</v>
      </c>
      <c r="BD24" s="20" t="e">
        <f t="shared" si="51"/>
        <v>#VALUE!</v>
      </c>
      <c r="BE24" s="20" t="e">
        <f t="shared" si="51"/>
        <v>#VALUE!</v>
      </c>
      <c r="BF24" s="48" t="e">
        <f t="shared" ref="BF24:BF31" si="52">SUM(AT24:BE24)</f>
        <v>#VALUE!</v>
      </c>
      <c r="BG24" s="19"/>
      <c r="BH24" s="20" t="e">
        <f t="shared" ref="BH24:BS27" si="53">SUM(BH36,BH47,BH58,BH69,BH80,BH91,BH102)</f>
        <v>#VALUE!</v>
      </c>
      <c r="BI24" s="20" t="e">
        <f t="shared" si="53"/>
        <v>#VALUE!</v>
      </c>
      <c r="BJ24" s="20" t="e">
        <f t="shared" si="53"/>
        <v>#VALUE!</v>
      </c>
      <c r="BK24" s="20" t="e">
        <f t="shared" si="53"/>
        <v>#VALUE!</v>
      </c>
      <c r="BL24" s="20" t="e">
        <f t="shared" si="53"/>
        <v>#VALUE!</v>
      </c>
      <c r="BM24" s="20" t="e">
        <f t="shared" si="53"/>
        <v>#VALUE!</v>
      </c>
      <c r="BN24" s="20" t="e">
        <f t="shared" si="53"/>
        <v>#VALUE!</v>
      </c>
      <c r="BO24" s="20" t="e">
        <f t="shared" si="53"/>
        <v>#VALUE!</v>
      </c>
      <c r="BP24" s="20" t="e">
        <f t="shared" si="53"/>
        <v>#VALUE!</v>
      </c>
      <c r="BQ24" s="20" t="e">
        <f t="shared" si="53"/>
        <v>#VALUE!</v>
      </c>
      <c r="BR24" s="20" t="e">
        <f t="shared" si="53"/>
        <v>#VALUE!</v>
      </c>
      <c r="BS24" s="20" t="e">
        <f t="shared" si="53"/>
        <v>#VALUE!</v>
      </c>
      <c r="BT24" s="48" t="e">
        <f t="shared" ref="BT24:BT31" si="54">SUM(BH24:BS24)</f>
        <v>#VALUE!</v>
      </c>
    </row>
    <row r="25" spans="1:72" s="16" customFormat="1" ht="12.75" hidden="1" outlineLevel="2" x14ac:dyDescent="0.2">
      <c r="B25" s="17" t="s">
        <v>10</v>
      </c>
      <c r="D25" s="18">
        <f t="shared" si="45"/>
        <v>20305500</v>
      </c>
      <c r="E25" s="18">
        <f t="shared" si="45"/>
        <v>20006100</v>
      </c>
      <c r="F25" s="18">
        <f t="shared" si="45"/>
        <v>30071570</v>
      </c>
      <c r="G25" s="18">
        <f t="shared" si="45"/>
        <v>35451600</v>
      </c>
      <c r="H25" s="18">
        <f t="shared" si="45"/>
        <v>52036030</v>
      </c>
      <c r="I25" s="18">
        <f t="shared" si="45"/>
        <v>61093763</v>
      </c>
      <c r="J25" s="18">
        <f t="shared" si="45"/>
        <v>64379633</v>
      </c>
      <c r="K25" s="18">
        <f t="shared" si="45"/>
        <v>58235010</v>
      </c>
      <c r="L25" s="18">
        <f t="shared" si="45"/>
        <v>62577631</v>
      </c>
      <c r="M25" s="18">
        <f t="shared" si="45"/>
        <v>84560190</v>
      </c>
      <c r="N25" s="18">
        <f t="shared" si="45"/>
        <v>83487411</v>
      </c>
      <c r="O25" s="18">
        <f t="shared" si="45"/>
        <v>114668503.03</v>
      </c>
      <c r="P25" s="19">
        <f t="shared" si="46"/>
        <v>686872941.02999997</v>
      </c>
      <c r="Q25" s="19"/>
      <c r="R25" s="18">
        <f t="shared" si="47"/>
        <v>104747187</v>
      </c>
      <c r="S25" s="18">
        <f t="shared" si="47"/>
        <v>107875555</v>
      </c>
      <c r="T25" s="18">
        <f t="shared" si="47"/>
        <v>114829020</v>
      </c>
      <c r="U25" s="18">
        <f t="shared" si="47"/>
        <v>104961036</v>
      </c>
      <c r="V25" s="18">
        <f t="shared" si="47"/>
        <v>118169204</v>
      </c>
      <c r="W25" s="18">
        <f t="shared" si="47"/>
        <v>131383455.5</v>
      </c>
      <c r="X25" s="18">
        <f t="shared" si="47"/>
        <v>140111736.5</v>
      </c>
      <c r="Y25" s="18">
        <f t="shared" si="47"/>
        <v>157571354</v>
      </c>
      <c r="Z25" s="18">
        <f t="shared" si="47"/>
        <v>156250571.5</v>
      </c>
      <c r="AA25" s="18">
        <f t="shared" si="47"/>
        <v>158539150</v>
      </c>
      <c r="AB25" s="18">
        <f t="shared" si="47"/>
        <v>150936143</v>
      </c>
      <c r="AC25" s="18">
        <f t="shared" si="47"/>
        <v>247707679</v>
      </c>
      <c r="AD25" s="19">
        <f t="shared" si="48"/>
        <v>1693082091.5</v>
      </c>
      <c r="AE25" s="19"/>
      <c r="AF25" s="18">
        <f t="shared" si="49"/>
        <v>268911692</v>
      </c>
      <c r="AG25" s="18">
        <f t="shared" si="49"/>
        <v>272434881</v>
      </c>
      <c r="AH25" s="18" t="e">
        <f t="shared" si="49"/>
        <v>#VALUE!</v>
      </c>
      <c r="AI25" s="18" t="e">
        <f t="shared" si="49"/>
        <v>#VALUE!</v>
      </c>
      <c r="AJ25" s="18" t="e">
        <f t="shared" si="49"/>
        <v>#VALUE!</v>
      </c>
      <c r="AK25" s="20" t="e">
        <f t="shared" si="49"/>
        <v>#VALUE!</v>
      </c>
      <c r="AL25" s="20" t="e">
        <f t="shared" si="49"/>
        <v>#VALUE!</v>
      </c>
      <c r="AM25" s="20" t="e">
        <f t="shared" si="49"/>
        <v>#VALUE!</v>
      </c>
      <c r="AN25" s="20" t="e">
        <f t="shared" si="49"/>
        <v>#VALUE!</v>
      </c>
      <c r="AO25" s="20" t="e">
        <f t="shared" si="49"/>
        <v>#VALUE!</v>
      </c>
      <c r="AP25" s="20" t="e">
        <f t="shared" si="49"/>
        <v>#VALUE!</v>
      </c>
      <c r="AQ25" s="20" t="e">
        <f t="shared" si="49"/>
        <v>#VALUE!</v>
      </c>
      <c r="AR25" s="48" t="e">
        <f t="shared" si="50"/>
        <v>#VALUE!</v>
      </c>
      <c r="AS25" s="19"/>
      <c r="AT25" s="20" t="e">
        <f t="shared" si="51"/>
        <v>#VALUE!</v>
      </c>
      <c r="AU25" s="20" t="e">
        <f t="shared" si="51"/>
        <v>#VALUE!</v>
      </c>
      <c r="AV25" s="20" t="e">
        <f t="shared" si="51"/>
        <v>#VALUE!</v>
      </c>
      <c r="AW25" s="20" t="e">
        <f t="shared" si="51"/>
        <v>#VALUE!</v>
      </c>
      <c r="AX25" s="20" t="e">
        <f t="shared" si="51"/>
        <v>#VALUE!</v>
      </c>
      <c r="AY25" s="20" t="e">
        <f t="shared" si="51"/>
        <v>#VALUE!</v>
      </c>
      <c r="AZ25" s="20" t="e">
        <f t="shared" si="51"/>
        <v>#VALUE!</v>
      </c>
      <c r="BA25" s="20" t="e">
        <f t="shared" si="51"/>
        <v>#VALUE!</v>
      </c>
      <c r="BB25" s="20" t="e">
        <f t="shared" si="51"/>
        <v>#VALUE!</v>
      </c>
      <c r="BC25" s="20" t="e">
        <f t="shared" si="51"/>
        <v>#VALUE!</v>
      </c>
      <c r="BD25" s="20" t="e">
        <f t="shared" si="51"/>
        <v>#VALUE!</v>
      </c>
      <c r="BE25" s="20" t="e">
        <f t="shared" si="51"/>
        <v>#VALUE!</v>
      </c>
      <c r="BF25" s="48" t="e">
        <f t="shared" si="52"/>
        <v>#VALUE!</v>
      </c>
      <c r="BG25" s="19"/>
      <c r="BH25" s="20" t="e">
        <f t="shared" si="53"/>
        <v>#VALUE!</v>
      </c>
      <c r="BI25" s="20" t="e">
        <f t="shared" si="53"/>
        <v>#VALUE!</v>
      </c>
      <c r="BJ25" s="20" t="e">
        <f t="shared" si="53"/>
        <v>#VALUE!</v>
      </c>
      <c r="BK25" s="20" t="e">
        <f t="shared" si="53"/>
        <v>#VALUE!</v>
      </c>
      <c r="BL25" s="20" t="e">
        <f t="shared" si="53"/>
        <v>#VALUE!</v>
      </c>
      <c r="BM25" s="20" t="e">
        <f t="shared" si="53"/>
        <v>#VALUE!</v>
      </c>
      <c r="BN25" s="20" t="e">
        <f t="shared" si="53"/>
        <v>#VALUE!</v>
      </c>
      <c r="BO25" s="20" t="e">
        <f t="shared" si="53"/>
        <v>#VALUE!</v>
      </c>
      <c r="BP25" s="20" t="e">
        <f t="shared" si="53"/>
        <v>#VALUE!</v>
      </c>
      <c r="BQ25" s="20" t="e">
        <f t="shared" si="53"/>
        <v>#VALUE!</v>
      </c>
      <c r="BR25" s="20" t="e">
        <f t="shared" si="53"/>
        <v>#VALUE!</v>
      </c>
      <c r="BS25" s="20" t="e">
        <f t="shared" si="53"/>
        <v>#VALUE!</v>
      </c>
      <c r="BT25" s="48" t="e">
        <f t="shared" si="54"/>
        <v>#VALUE!</v>
      </c>
    </row>
    <row r="26" spans="1:72" s="16" customFormat="1" ht="12.75" hidden="1" outlineLevel="2" x14ac:dyDescent="0.2">
      <c r="B26" s="17" t="s">
        <v>11</v>
      </c>
      <c r="D26" s="18">
        <f t="shared" si="45"/>
        <v>0</v>
      </c>
      <c r="E26" s="18">
        <f t="shared" si="45"/>
        <v>0</v>
      </c>
      <c r="F26" s="18">
        <f t="shared" si="45"/>
        <v>0</v>
      </c>
      <c r="G26" s="18">
        <f t="shared" si="45"/>
        <v>0</v>
      </c>
      <c r="H26" s="18">
        <f t="shared" si="45"/>
        <v>0</v>
      </c>
      <c r="I26" s="18">
        <f t="shared" si="45"/>
        <v>0</v>
      </c>
      <c r="J26" s="18">
        <f t="shared" si="45"/>
        <v>0</v>
      </c>
      <c r="K26" s="18">
        <f t="shared" si="45"/>
        <v>0</v>
      </c>
      <c r="L26" s="18">
        <f t="shared" si="45"/>
        <v>0</v>
      </c>
      <c r="M26" s="18">
        <f t="shared" si="45"/>
        <v>0</v>
      </c>
      <c r="N26" s="18">
        <f t="shared" si="45"/>
        <v>0</v>
      </c>
      <c r="O26" s="18">
        <f t="shared" si="45"/>
        <v>0</v>
      </c>
      <c r="P26" s="19">
        <f t="shared" si="46"/>
        <v>0</v>
      </c>
      <c r="Q26" s="19"/>
      <c r="R26" s="18">
        <f t="shared" si="47"/>
        <v>0</v>
      </c>
      <c r="S26" s="18">
        <f t="shared" si="47"/>
        <v>0</v>
      </c>
      <c r="T26" s="18">
        <f t="shared" si="47"/>
        <v>0</v>
      </c>
      <c r="U26" s="18">
        <f t="shared" si="47"/>
        <v>0</v>
      </c>
      <c r="V26" s="18">
        <f t="shared" si="47"/>
        <v>0</v>
      </c>
      <c r="W26" s="18">
        <f t="shared" si="47"/>
        <v>0</v>
      </c>
      <c r="X26" s="18">
        <f t="shared" si="47"/>
        <v>76500</v>
      </c>
      <c r="Y26" s="18">
        <f t="shared" si="47"/>
        <v>6730000</v>
      </c>
      <c r="Z26" s="18">
        <f t="shared" si="47"/>
        <v>11674352</v>
      </c>
      <c r="AA26" s="18">
        <f t="shared" si="47"/>
        <v>13391820</v>
      </c>
      <c r="AB26" s="18">
        <f t="shared" si="47"/>
        <v>13563053</v>
      </c>
      <c r="AC26" s="18">
        <f t="shared" si="47"/>
        <v>23643625</v>
      </c>
      <c r="AD26" s="19">
        <f t="shared" si="48"/>
        <v>69079350</v>
      </c>
      <c r="AE26" s="19"/>
      <c r="AF26" s="18">
        <f t="shared" si="49"/>
        <v>25955609</v>
      </c>
      <c r="AG26" s="18">
        <f t="shared" si="49"/>
        <v>23792607</v>
      </c>
      <c r="AH26" s="18" t="e">
        <f t="shared" si="49"/>
        <v>#VALUE!</v>
      </c>
      <c r="AI26" s="18" t="e">
        <f t="shared" si="49"/>
        <v>#VALUE!</v>
      </c>
      <c r="AJ26" s="18" t="e">
        <f t="shared" si="49"/>
        <v>#VALUE!</v>
      </c>
      <c r="AK26" s="20" t="e">
        <f t="shared" si="49"/>
        <v>#VALUE!</v>
      </c>
      <c r="AL26" s="20" t="e">
        <f t="shared" si="49"/>
        <v>#VALUE!</v>
      </c>
      <c r="AM26" s="20" t="e">
        <f t="shared" si="49"/>
        <v>#VALUE!</v>
      </c>
      <c r="AN26" s="20" t="e">
        <f t="shared" si="49"/>
        <v>#VALUE!</v>
      </c>
      <c r="AO26" s="20" t="e">
        <f t="shared" si="49"/>
        <v>#VALUE!</v>
      </c>
      <c r="AP26" s="20" t="e">
        <f t="shared" si="49"/>
        <v>#VALUE!</v>
      </c>
      <c r="AQ26" s="20" t="e">
        <f t="shared" si="49"/>
        <v>#VALUE!</v>
      </c>
      <c r="AR26" s="48" t="e">
        <f t="shared" si="50"/>
        <v>#VALUE!</v>
      </c>
      <c r="AS26" s="19"/>
      <c r="AT26" s="20" t="e">
        <f t="shared" si="51"/>
        <v>#VALUE!</v>
      </c>
      <c r="AU26" s="20" t="e">
        <f t="shared" si="51"/>
        <v>#VALUE!</v>
      </c>
      <c r="AV26" s="20" t="e">
        <f t="shared" si="51"/>
        <v>#VALUE!</v>
      </c>
      <c r="AW26" s="20" t="e">
        <f t="shared" si="51"/>
        <v>#VALUE!</v>
      </c>
      <c r="AX26" s="20" t="e">
        <f t="shared" si="51"/>
        <v>#VALUE!</v>
      </c>
      <c r="AY26" s="20" t="e">
        <f t="shared" si="51"/>
        <v>#VALUE!</v>
      </c>
      <c r="AZ26" s="20" t="e">
        <f t="shared" si="51"/>
        <v>#VALUE!</v>
      </c>
      <c r="BA26" s="20" t="e">
        <f t="shared" si="51"/>
        <v>#VALUE!</v>
      </c>
      <c r="BB26" s="20" t="e">
        <f t="shared" si="51"/>
        <v>#VALUE!</v>
      </c>
      <c r="BC26" s="20" t="e">
        <f t="shared" si="51"/>
        <v>#VALUE!</v>
      </c>
      <c r="BD26" s="20" t="e">
        <f t="shared" si="51"/>
        <v>#VALUE!</v>
      </c>
      <c r="BE26" s="20" t="e">
        <f t="shared" si="51"/>
        <v>#VALUE!</v>
      </c>
      <c r="BF26" s="48" t="e">
        <f t="shared" si="52"/>
        <v>#VALUE!</v>
      </c>
      <c r="BG26" s="19"/>
      <c r="BH26" s="20" t="e">
        <f t="shared" si="53"/>
        <v>#VALUE!</v>
      </c>
      <c r="BI26" s="20" t="e">
        <f t="shared" si="53"/>
        <v>#VALUE!</v>
      </c>
      <c r="BJ26" s="20" t="e">
        <f t="shared" si="53"/>
        <v>#VALUE!</v>
      </c>
      <c r="BK26" s="20" t="e">
        <f t="shared" si="53"/>
        <v>#VALUE!</v>
      </c>
      <c r="BL26" s="20" t="e">
        <f t="shared" si="53"/>
        <v>#VALUE!</v>
      </c>
      <c r="BM26" s="20" t="e">
        <f t="shared" si="53"/>
        <v>#VALUE!</v>
      </c>
      <c r="BN26" s="20" t="e">
        <f t="shared" si="53"/>
        <v>#VALUE!</v>
      </c>
      <c r="BO26" s="20" t="e">
        <f t="shared" si="53"/>
        <v>#VALUE!</v>
      </c>
      <c r="BP26" s="20" t="e">
        <f t="shared" si="53"/>
        <v>#VALUE!</v>
      </c>
      <c r="BQ26" s="20" t="e">
        <f t="shared" si="53"/>
        <v>#VALUE!</v>
      </c>
      <c r="BR26" s="20" t="e">
        <f t="shared" si="53"/>
        <v>#VALUE!</v>
      </c>
      <c r="BS26" s="20" t="e">
        <f t="shared" si="53"/>
        <v>#VALUE!</v>
      </c>
      <c r="BT26" s="48" t="e">
        <f t="shared" si="54"/>
        <v>#VALUE!</v>
      </c>
    </row>
    <row r="27" spans="1:72" s="16" customFormat="1" ht="12.75" hidden="1" outlineLevel="3" x14ac:dyDescent="0.2">
      <c r="B27" s="17" t="s">
        <v>12</v>
      </c>
      <c r="D27" s="18">
        <f t="shared" si="45"/>
        <v>0</v>
      </c>
      <c r="E27" s="18">
        <f t="shared" si="45"/>
        <v>0</v>
      </c>
      <c r="F27" s="18">
        <f t="shared" si="45"/>
        <v>0</v>
      </c>
      <c r="G27" s="18">
        <f t="shared" si="45"/>
        <v>0</v>
      </c>
      <c r="H27" s="18">
        <f t="shared" si="45"/>
        <v>0</v>
      </c>
      <c r="I27" s="18">
        <f t="shared" si="45"/>
        <v>0</v>
      </c>
      <c r="J27" s="18">
        <f t="shared" si="45"/>
        <v>0</v>
      </c>
      <c r="K27" s="18">
        <f t="shared" si="45"/>
        <v>0</v>
      </c>
      <c r="L27" s="18">
        <f t="shared" si="45"/>
        <v>0</v>
      </c>
      <c r="M27" s="18">
        <f t="shared" si="45"/>
        <v>0</v>
      </c>
      <c r="N27" s="18">
        <f t="shared" si="45"/>
        <v>0</v>
      </c>
      <c r="O27" s="18">
        <f t="shared" si="45"/>
        <v>0</v>
      </c>
      <c r="P27" s="19">
        <f t="shared" si="46"/>
        <v>0</v>
      </c>
      <c r="Q27" s="19"/>
      <c r="R27" s="18">
        <f t="shared" si="47"/>
        <v>0</v>
      </c>
      <c r="S27" s="18">
        <f t="shared" si="47"/>
        <v>0</v>
      </c>
      <c r="T27" s="18">
        <f t="shared" si="47"/>
        <v>0</v>
      </c>
      <c r="U27" s="18">
        <f t="shared" si="47"/>
        <v>0</v>
      </c>
      <c r="V27" s="18">
        <f t="shared" si="47"/>
        <v>0</v>
      </c>
      <c r="W27" s="18">
        <f t="shared" si="47"/>
        <v>0</v>
      </c>
      <c r="X27" s="18">
        <f t="shared" si="47"/>
        <v>0</v>
      </c>
      <c r="Y27" s="18">
        <f t="shared" si="47"/>
        <v>0</v>
      </c>
      <c r="Z27" s="18">
        <f t="shared" si="47"/>
        <v>0</v>
      </c>
      <c r="AA27" s="18">
        <f t="shared" si="47"/>
        <v>0</v>
      </c>
      <c r="AB27" s="18">
        <f t="shared" si="47"/>
        <v>0</v>
      </c>
      <c r="AC27" s="18">
        <f t="shared" si="47"/>
        <v>0</v>
      </c>
      <c r="AD27" s="19">
        <f t="shared" si="48"/>
        <v>0</v>
      </c>
      <c r="AE27" s="19"/>
      <c r="AF27" s="18">
        <f t="shared" si="49"/>
        <v>0</v>
      </c>
      <c r="AG27" s="18">
        <f t="shared" si="49"/>
        <v>0</v>
      </c>
      <c r="AH27" s="18">
        <f t="shared" si="49"/>
        <v>0</v>
      </c>
      <c r="AI27" s="18">
        <f t="shared" si="49"/>
        <v>0</v>
      </c>
      <c r="AJ27" s="18">
        <f t="shared" si="49"/>
        <v>0</v>
      </c>
      <c r="AK27" s="20">
        <f t="shared" si="49"/>
        <v>0</v>
      </c>
      <c r="AL27" s="20">
        <f t="shared" si="49"/>
        <v>0</v>
      </c>
      <c r="AM27" s="20">
        <f t="shared" si="49"/>
        <v>0</v>
      </c>
      <c r="AN27" s="20">
        <f t="shared" si="49"/>
        <v>0</v>
      </c>
      <c r="AO27" s="20">
        <f t="shared" si="49"/>
        <v>0</v>
      </c>
      <c r="AP27" s="20">
        <f t="shared" si="49"/>
        <v>0</v>
      </c>
      <c r="AQ27" s="20">
        <f t="shared" si="49"/>
        <v>0</v>
      </c>
      <c r="AR27" s="48">
        <f t="shared" si="50"/>
        <v>0</v>
      </c>
      <c r="AS27" s="19"/>
      <c r="AT27" s="20">
        <f t="shared" si="51"/>
        <v>0</v>
      </c>
      <c r="AU27" s="20">
        <f t="shared" si="51"/>
        <v>0</v>
      </c>
      <c r="AV27" s="20">
        <f t="shared" si="51"/>
        <v>0</v>
      </c>
      <c r="AW27" s="20">
        <f t="shared" si="51"/>
        <v>0</v>
      </c>
      <c r="AX27" s="20">
        <f t="shared" si="51"/>
        <v>0</v>
      </c>
      <c r="AY27" s="20">
        <f t="shared" si="51"/>
        <v>0</v>
      </c>
      <c r="AZ27" s="20">
        <f t="shared" si="51"/>
        <v>0</v>
      </c>
      <c r="BA27" s="20">
        <f t="shared" si="51"/>
        <v>0</v>
      </c>
      <c r="BB27" s="20">
        <f t="shared" si="51"/>
        <v>0</v>
      </c>
      <c r="BC27" s="20">
        <f t="shared" si="51"/>
        <v>0</v>
      </c>
      <c r="BD27" s="20">
        <f t="shared" si="51"/>
        <v>0</v>
      </c>
      <c r="BE27" s="20">
        <f t="shared" si="51"/>
        <v>0</v>
      </c>
      <c r="BF27" s="48">
        <f t="shared" si="52"/>
        <v>0</v>
      </c>
      <c r="BG27" s="19"/>
      <c r="BH27" s="20">
        <f t="shared" si="53"/>
        <v>0</v>
      </c>
      <c r="BI27" s="20">
        <f t="shared" si="53"/>
        <v>0</v>
      </c>
      <c r="BJ27" s="20">
        <f t="shared" si="53"/>
        <v>0</v>
      </c>
      <c r="BK27" s="20">
        <f t="shared" si="53"/>
        <v>0</v>
      </c>
      <c r="BL27" s="20">
        <f t="shared" si="53"/>
        <v>0</v>
      </c>
      <c r="BM27" s="20">
        <f t="shared" si="53"/>
        <v>0</v>
      </c>
      <c r="BN27" s="20">
        <f t="shared" si="53"/>
        <v>0</v>
      </c>
      <c r="BO27" s="20">
        <f t="shared" si="53"/>
        <v>0</v>
      </c>
      <c r="BP27" s="20">
        <f t="shared" si="53"/>
        <v>0</v>
      </c>
      <c r="BQ27" s="20">
        <f t="shared" si="53"/>
        <v>0</v>
      </c>
      <c r="BR27" s="20">
        <f t="shared" si="53"/>
        <v>0</v>
      </c>
      <c r="BS27" s="20">
        <f t="shared" si="53"/>
        <v>0</v>
      </c>
      <c r="BT27" s="48">
        <f t="shared" si="54"/>
        <v>0</v>
      </c>
    </row>
    <row r="28" spans="1:72" s="16" customFormat="1" ht="12.75" hidden="1" outlineLevel="2" collapsed="1" x14ac:dyDescent="0.2">
      <c r="B28" s="17" t="s">
        <v>13</v>
      </c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9">
        <f t="shared" si="46"/>
        <v>0</v>
      </c>
      <c r="Q28" s="19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9">
        <f t="shared" si="48"/>
        <v>0</v>
      </c>
      <c r="AE28" s="19"/>
      <c r="AF28" s="18"/>
      <c r="AG28" s="18"/>
      <c r="AH28" s="18"/>
      <c r="AI28" s="18"/>
      <c r="AJ28" s="18"/>
      <c r="AK28" s="20"/>
      <c r="AL28" s="20">
        <f>[9]DisCos_Proj!D36</f>
        <v>12600000</v>
      </c>
      <c r="AM28" s="20">
        <f>[9]DisCos_Proj!E36</f>
        <v>78200000</v>
      </c>
      <c r="AN28" s="20">
        <f>[9]DisCos_Proj!F36</f>
        <v>220550000</v>
      </c>
      <c r="AO28" s="20">
        <f>[9]DisCos_Proj!G36</f>
        <v>426850000</v>
      </c>
      <c r="AP28" s="20">
        <f>[9]DisCos_Proj!H36</f>
        <v>709650000</v>
      </c>
      <c r="AQ28" s="20">
        <f>[9]DisCos_Proj!I36</f>
        <v>1005120000</v>
      </c>
      <c r="AR28" s="48">
        <f t="shared" si="50"/>
        <v>2452970000</v>
      </c>
      <c r="AS28" s="19"/>
      <c r="AT28" s="20">
        <f>[9]DisCos_Proj!J36</f>
        <v>1244400000</v>
      </c>
      <c r="AU28" s="20">
        <f>[9]DisCos_Proj!K36</f>
        <v>1459820000</v>
      </c>
      <c r="AV28" s="20">
        <f>[9]DisCos_Proj!L36</f>
        <v>1566420000</v>
      </c>
      <c r="AW28" s="20">
        <f>[9]DisCos_Proj!M36</f>
        <v>1629400000</v>
      </c>
      <c r="AX28" s="20">
        <f>[9]DisCos_Proj!N36</f>
        <v>1663400000</v>
      </c>
      <c r="AY28" s="20">
        <f>[9]DisCos_Proj!O36</f>
        <v>1663400000</v>
      </c>
      <c r="AZ28" s="20">
        <f>[9]DisCos_Proj!P36</f>
        <v>1688600000</v>
      </c>
      <c r="BA28" s="20">
        <f>[9]DisCos_Proj!Q36</f>
        <v>1719000000</v>
      </c>
      <c r="BB28" s="20">
        <f>[9]DisCos_Proj!R36</f>
        <v>1730900000</v>
      </c>
      <c r="BC28" s="20">
        <f>[9]DisCos_Proj!S36</f>
        <v>1787500000</v>
      </c>
      <c r="BD28" s="20">
        <f>[9]DisCos_Proj!T36</f>
        <v>1802500000</v>
      </c>
      <c r="BE28" s="20">
        <f>[9]DisCos_Proj!U36</f>
        <v>1812740000</v>
      </c>
      <c r="BF28" s="48">
        <f t="shared" si="52"/>
        <v>19768080000</v>
      </c>
      <c r="BG28" s="19"/>
      <c r="BH28" s="20">
        <f>[9]DisCos_Proj!V36</f>
        <v>1812740000</v>
      </c>
      <c r="BI28" s="20">
        <f>[9]DisCos_Proj!W36</f>
        <v>1812740000</v>
      </c>
      <c r="BJ28" s="20">
        <f>[9]DisCos_Proj!X36</f>
        <v>1812740000</v>
      </c>
      <c r="BK28" s="20">
        <f>[9]DisCos_Proj!Y36</f>
        <v>1812740000</v>
      </c>
      <c r="BL28" s="20">
        <f>[9]DisCos_Proj!Z36</f>
        <v>1812740000</v>
      </c>
      <c r="BM28" s="20">
        <f>[9]DisCos_Proj!AA36</f>
        <v>1812740000</v>
      </c>
      <c r="BN28" s="20">
        <f>[9]DisCos_Proj!AB36</f>
        <v>1840460000</v>
      </c>
      <c r="BO28" s="20">
        <f>[9]DisCos_Proj!AC36</f>
        <v>1873900000.0000002</v>
      </c>
      <c r="BP28" s="20">
        <f>[9]DisCos_Proj!AD36</f>
        <v>1886990000.0000002</v>
      </c>
      <c r="BQ28" s="20">
        <f>[9]DisCos_Proj!AE36</f>
        <v>1949250000.0000002</v>
      </c>
      <c r="BR28" s="20">
        <f>[9]DisCos_Proj!AF36</f>
        <v>1965750000.0000002</v>
      </c>
      <c r="BS28" s="20">
        <f>[9]DisCos_Proj!AG36</f>
        <v>1977014000.0000002</v>
      </c>
      <c r="BT28" s="48">
        <f t="shared" si="54"/>
        <v>22369804000</v>
      </c>
    </row>
    <row r="29" spans="1:72" s="16" customFormat="1" ht="12.75" hidden="1" outlineLevel="2" x14ac:dyDescent="0.2">
      <c r="B29" s="17" t="s">
        <v>18</v>
      </c>
      <c r="D29" s="18">
        <f t="shared" ref="D29:O31" si="55">SUM(D40,D51,D62,D73,D84,D95,D106)</f>
        <v>27310</v>
      </c>
      <c r="E29" s="18">
        <f t="shared" si="55"/>
        <v>4700</v>
      </c>
      <c r="F29" s="18">
        <f t="shared" si="55"/>
        <v>90850</v>
      </c>
      <c r="G29" s="18">
        <f t="shared" si="55"/>
        <v>15500</v>
      </c>
      <c r="H29" s="18">
        <f t="shared" si="55"/>
        <v>553155</v>
      </c>
      <c r="I29" s="18">
        <f t="shared" si="55"/>
        <v>16121844</v>
      </c>
      <c r="J29" s="18">
        <f t="shared" si="55"/>
        <v>19175525</v>
      </c>
      <c r="K29" s="18">
        <f t="shared" si="55"/>
        <v>21043709</v>
      </c>
      <c r="L29" s="18">
        <f t="shared" si="55"/>
        <v>36541698</v>
      </c>
      <c r="M29" s="18">
        <f t="shared" si="55"/>
        <v>40314147.050000004</v>
      </c>
      <c r="N29" s="18">
        <f t="shared" si="55"/>
        <v>41994427</v>
      </c>
      <c r="O29" s="18">
        <f t="shared" si="55"/>
        <v>37939163.899999999</v>
      </c>
      <c r="P29" s="19">
        <f t="shared" si="46"/>
        <v>213822028.95000002</v>
      </c>
      <c r="Q29" s="19"/>
      <c r="R29" s="18">
        <f t="shared" ref="R29:AC29" si="56">SUM(R40,R51,R62,R73,R84,R95,R106)</f>
        <v>43492197</v>
      </c>
      <c r="S29" s="18">
        <f t="shared" si="56"/>
        <v>46785521</v>
      </c>
      <c r="T29" s="18">
        <f t="shared" si="56"/>
        <v>52884805.600000001</v>
      </c>
      <c r="U29" s="18">
        <f t="shared" si="56"/>
        <v>51279290.280000001</v>
      </c>
      <c r="V29" s="18">
        <f t="shared" si="56"/>
        <v>36081309</v>
      </c>
      <c r="W29" s="18">
        <f t="shared" si="56"/>
        <v>8926219.8200000003</v>
      </c>
      <c r="X29" s="18">
        <f t="shared" si="56"/>
        <v>10486384.5</v>
      </c>
      <c r="Y29" s="18">
        <f t="shared" si="56"/>
        <v>13123507.42</v>
      </c>
      <c r="Z29" s="18">
        <f t="shared" si="56"/>
        <v>18167043.329999998</v>
      </c>
      <c r="AA29" s="18">
        <f t="shared" si="56"/>
        <v>18050884.84</v>
      </c>
      <c r="AB29" s="18">
        <f t="shared" si="56"/>
        <v>20483837.289999999</v>
      </c>
      <c r="AC29" s="18">
        <f t="shared" si="56"/>
        <v>10847971</v>
      </c>
      <c r="AD29" s="19">
        <f t="shared" si="48"/>
        <v>330608971.07999998</v>
      </c>
      <c r="AE29" s="19"/>
      <c r="AF29" s="18">
        <f t="shared" ref="AF29:AQ29" si="57">SUM(AF40,AF51,AF62,AF73,AF84,AF95,AF106)</f>
        <v>11208733.470000001</v>
      </c>
      <c r="AG29" s="18">
        <f t="shared" si="57"/>
        <v>11118093</v>
      </c>
      <c r="AH29" s="18" t="e">
        <f t="shared" si="57"/>
        <v>#VALUE!</v>
      </c>
      <c r="AI29" s="18" t="e">
        <f t="shared" si="57"/>
        <v>#VALUE!</v>
      </c>
      <c r="AJ29" s="18" t="e">
        <f t="shared" si="57"/>
        <v>#VALUE!</v>
      </c>
      <c r="AK29" s="20" t="e">
        <f t="shared" si="57"/>
        <v>#VALUE!</v>
      </c>
      <c r="AL29" s="20" t="e">
        <f t="shared" si="57"/>
        <v>#VALUE!</v>
      </c>
      <c r="AM29" s="20" t="e">
        <f t="shared" si="57"/>
        <v>#VALUE!</v>
      </c>
      <c r="AN29" s="20" t="e">
        <f t="shared" si="57"/>
        <v>#VALUE!</v>
      </c>
      <c r="AO29" s="20" t="e">
        <f t="shared" si="57"/>
        <v>#VALUE!</v>
      </c>
      <c r="AP29" s="20" t="e">
        <f t="shared" si="57"/>
        <v>#VALUE!</v>
      </c>
      <c r="AQ29" s="20" t="e">
        <f t="shared" si="57"/>
        <v>#VALUE!</v>
      </c>
      <c r="AR29" s="48" t="e">
        <f t="shared" si="50"/>
        <v>#VALUE!</v>
      </c>
      <c r="AS29" s="19"/>
      <c r="AT29" s="20" t="e">
        <f t="shared" ref="AT29:BE29" si="58">SUM(AT40,AT51,AT62,AT73,AT84,AT95,AT106)</f>
        <v>#VALUE!</v>
      </c>
      <c r="AU29" s="20" t="e">
        <f t="shared" si="58"/>
        <v>#VALUE!</v>
      </c>
      <c r="AV29" s="20" t="e">
        <f t="shared" si="58"/>
        <v>#VALUE!</v>
      </c>
      <c r="AW29" s="20" t="e">
        <f t="shared" si="58"/>
        <v>#VALUE!</v>
      </c>
      <c r="AX29" s="20" t="e">
        <f t="shared" si="58"/>
        <v>#VALUE!</v>
      </c>
      <c r="AY29" s="20" t="e">
        <f t="shared" si="58"/>
        <v>#VALUE!</v>
      </c>
      <c r="AZ29" s="20" t="e">
        <f t="shared" si="58"/>
        <v>#VALUE!</v>
      </c>
      <c r="BA29" s="20" t="e">
        <f t="shared" si="58"/>
        <v>#VALUE!</v>
      </c>
      <c r="BB29" s="20" t="e">
        <f t="shared" si="58"/>
        <v>#VALUE!</v>
      </c>
      <c r="BC29" s="20" t="e">
        <f t="shared" si="58"/>
        <v>#VALUE!</v>
      </c>
      <c r="BD29" s="20" t="e">
        <f t="shared" si="58"/>
        <v>#VALUE!</v>
      </c>
      <c r="BE29" s="20" t="e">
        <f t="shared" si="58"/>
        <v>#VALUE!</v>
      </c>
      <c r="BF29" s="48" t="e">
        <f t="shared" si="52"/>
        <v>#VALUE!</v>
      </c>
      <c r="BG29" s="19"/>
      <c r="BH29" s="20" t="e">
        <f t="shared" ref="BH29:BS29" si="59">SUM(BH40,BH51,BH62,BH73,BH84,BH95,BH106)</f>
        <v>#VALUE!</v>
      </c>
      <c r="BI29" s="20" t="e">
        <f t="shared" si="59"/>
        <v>#VALUE!</v>
      </c>
      <c r="BJ29" s="20" t="e">
        <f t="shared" si="59"/>
        <v>#VALUE!</v>
      </c>
      <c r="BK29" s="20" t="e">
        <f t="shared" si="59"/>
        <v>#VALUE!</v>
      </c>
      <c r="BL29" s="20" t="e">
        <f t="shared" si="59"/>
        <v>#VALUE!</v>
      </c>
      <c r="BM29" s="20" t="e">
        <f t="shared" si="59"/>
        <v>#VALUE!</v>
      </c>
      <c r="BN29" s="20" t="e">
        <f t="shared" si="59"/>
        <v>#VALUE!</v>
      </c>
      <c r="BO29" s="20" t="e">
        <f t="shared" si="59"/>
        <v>#VALUE!</v>
      </c>
      <c r="BP29" s="20" t="e">
        <f t="shared" si="59"/>
        <v>#VALUE!</v>
      </c>
      <c r="BQ29" s="20" t="e">
        <f t="shared" si="59"/>
        <v>#VALUE!</v>
      </c>
      <c r="BR29" s="20" t="e">
        <f t="shared" si="59"/>
        <v>#VALUE!</v>
      </c>
      <c r="BS29" s="20" t="e">
        <f t="shared" si="59"/>
        <v>#VALUE!</v>
      </c>
      <c r="BT29" s="48" t="e">
        <f t="shared" si="54"/>
        <v>#VALUE!</v>
      </c>
    </row>
    <row r="30" spans="1:72" collapsed="1" x14ac:dyDescent="0.25">
      <c r="B30" s="11" t="s">
        <v>37</v>
      </c>
      <c r="D30" s="12">
        <f t="shared" si="55"/>
        <v>4647785.37</v>
      </c>
      <c r="E30" s="12">
        <f t="shared" si="55"/>
        <v>4916904.04</v>
      </c>
      <c r="F30" s="12">
        <f t="shared" si="55"/>
        <v>6417102.8499999996</v>
      </c>
      <c r="G30" s="12">
        <f t="shared" si="55"/>
        <v>7422161.6399999997</v>
      </c>
      <c r="H30" s="12">
        <f t="shared" si="55"/>
        <v>9421212.0999999996</v>
      </c>
      <c r="I30" s="12">
        <f t="shared" si="55"/>
        <v>8721687.7400000002</v>
      </c>
      <c r="J30" s="12">
        <f t="shared" si="55"/>
        <v>11476783.42</v>
      </c>
      <c r="K30" s="12">
        <f t="shared" si="55"/>
        <v>12615243.199999999</v>
      </c>
      <c r="L30" s="12">
        <f t="shared" si="55"/>
        <v>13131489.35</v>
      </c>
      <c r="M30" s="12">
        <f t="shared" si="55"/>
        <v>15113328.299999999</v>
      </c>
      <c r="N30" s="12">
        <f t="shared" si="55"/>
        <v>14845558.57</v>
      </c>
      <c r="O30" s="12">
        <f t="shared" si="55"/>
        <v>15276082.84</v>
      </c>
      <c r="P30" s="13">
        <f t="shared" si="46"/>
        <v>124005339.41999999</v>
      </c>
      <c r="Q30" s="13"/>
      <c r="R30" s="12">
        <f>ANS_RevData!P$143</f>
        <v>18066513.25</v>
      </c>
      <c r="S30" s="12">
        <f>ANS_RevData!Q$143</f>
        <v>19695559.550000001</v>
      </c>
      <c r="T30" s="12">
        <f>ANS_RevData!R$143</f>
        <v>20688695.260000002</v>
      </c>
      <c r="U30" s="12">
        <f>ANS_RevData!S$143</f>
        <v>22385522.75</v>
      </c>
      <c r="V30" s="12">
        <f>ANS_RevData!T$143</f>
        <v>22693900.969999999</v>
      </c>
      <c r="W30" s="12">
        <f>ANS_RevData!U$143</f>
        <v>22848426.649999999</v>
      </c>
      <c r="X30" s="12">
        <f>ANS_RevData!V$143</f>
        <v>27242890.77</v>
      </c>
      <c r="Y30" s="12">
        <f>ANS_RevData!W$143</f>
        <v>28868199.629999995</v>
      </c>
      <c r="Z30" s="12">
        <f>ANS_RevData!X$143</f>
        <v>33213533.18</v>
      </c>
      <c r="AA30" s="12">
        <f>ANS_RevData!Y$143</f>
        <v>35101110.920000002</v>
      </c>
      <c r="AB30" s="12">
        <f>ANS_RevData!Z$143</f>
        <v>30597957.209999993</v>
      </c>
      <c r="AC30" s="12">
        <f>ANS_RevData!AA$143</f>
        <v>33577399.700000003</v>
      </c>
      <c r="AD30" s="13">
        <f t="shared" si="48"/>
        <v>314979709.83999997</v>
      </c>
      <c r="AE30" s="13"/>
      <c r="AF30" s="12">
        <f>ANS_RevData!AF$143</f>
        <v>31176973.839999996</v>
      </c>
      <c r="AG30" s="12">
        <f>ANS_RevData!AG$143</f>
        <v>31212245.289999999</v>
      </c>
      <c r="AH30" s="12" t="e">
        <f>ANS_RevData!AH$143</f>
        <v>#VALUE!</v>
      </c>
      <c r="AI30" s="12" t="e">
        <f>ANS_RevData!AI$143</f>
        <v>#VALUE!</v>
      </c>
      <c r="AJ30" s="12" t="e">
        <f>ANS_RevData!AJ$143</f>
        <v>#VALUE!</v>
      </c>
      <c r="AK30" s="14" t="e">
        <f>ANS_RevData!AK$143</f>
        <v>#VALUE!</v>
      </c>
      <c r="AL30" s="14" t="e">
        <f>ANS_RevData!AL$143</f>
        <v>#VALUE!</v>
      </c>
      <c r="AM30" s="14" t="e">
        <f>ANS_RevData!AM$143</f>
        <v>#VALUE!</v>
      </c>
      <c r="AN30" s="14" t="e">
        <f>ANS_RevData!AN$143</f>
        <v>#VALUE!</v>
      </c>
      <c r="AO30" s="14" t="e">
        <f>ANS_RevData!AO$143</f>
        <v>#VALUE!</v>
      </c>
      <c r="AP30" s="14" t="e">
        <f>ANS_RevData!AP$143</f>
        <v>#VALUE!</v>
      </c>
      <c r="AQ30" s="14" t="e">
        <f>ANS_RevData!AQ$143</f>
        <v>#VALUE!</v>
      </c>
      <c r="AR30" s="47" t="e">
        <f t="shared" si="50"/>
        <v>#VALUE!</v>
      </c>
      <c r="AS30" s="13"/>
      <c r="AT30" s="14" t="e">
        <f>ANS_RevData!AR$143</f>
        <v>#VALUE!</v>
      </c>
      <c r="AU30" s="14" t="e">
        <f>ANS_RevData!AS$143</f>
        <v>#VALUE!</v>
      </c>
      <c r="AV30" s="14" t="e">
        <f>ANS_RevData!AT$143</f>
        <v>#VALUE!</v>
      </c>
      <c r="AW30" s="14" t="e">
        <f>ANS_RevData!AU$143</f>
        <v>#VALUE!</v>
      </c>
      <c r="AX30" s="14" t="e">
        <f>ANS_RevData!AV$143</f>
        <v>#VALUE!</v>
      </c>
      <c r="AY30" s="14" t="e">
        <f>ANS_RevData!AW$143</f>
        <v>#VALUE!</v>
      </c>
      <c r="AZ30" s="14" t="e">
        <f>ANS_RevData!AX$143</f>
        <v>#VALUE!</v>
      </c>
      <c r="BA30" s="14" t="e">
        <f>ANS_RevData!AY$143</f>
        <v>#VALUE!</v>
      </c>
      <c r="BB30" s="14" t="e">
        <f>ANS_RevData!AZ$143</f>
        <v>#VALUE!</v>
      </c>
      <c r="BC30" s="14" t="e">
        <f>ANS_RevData!BA$143</f>
        <v>#VALUE!</v>
      </c>
      <c r="BD30" s="14" t="e">
        <f>ANS_RevData!BB$143</f>
        <v>#VALUE!</v>
      </c>
      <c r="BE30" s="14" t="e">
        <f>ANS_RevData!BC$143</f>
        <v>#VALUE!</v>
      </c>
      <c r="BF30" s="47" t="e">
        <f t="shared" si="52"/>
        <v>#VALUE!</v>
      </c>
      <c r="BG30" s="13"/>
      <c r="BH30" s="14" t="e">
        <f>ANS_RevData!BD$143</f>
        <v>#VALUE!</v>
      </c>
      <c r="BI30" s="14" t="e">
        <f>ANS_RevData!BE$143</f>
        <v>#VALUE!</v>
      </c>
      <c r="BJ30" s="14" t="e">
        <f>ANS_RevData!BF$143</f>
        <v>#VALUE!</v>
      </c>
      <c r="BK30" s="14" t="e">
        <f>ANS_RevData!BG$143</f>
        <v>#VALUE!</v>
      </c>
      <c r="BL30" s="14" t="e">
        <f>ANS_RevData!BH$143</f>
        <v>#VALUE!</v>
      </c>
      <c r="BM30" s="14" t="e">
        <f>ANS_RevData!BI$143</f>
        <v>#VALUE!</v>
      </c>
      <c r="BN30" s="14" t="e">
        <f>ANS_RevData!BJ$143</f>
        <v>#VALUE!</v>
      </c>
      <c r="BO30" s="14" t="e">
        <f>ANS_RevData!BK$143</f>
        <v>#VALUE!</v>
      </c>
      <c r="BP30" s="14" t="e">
        <f>ANS_RevData!BL$143</f>
        <v>#VALUE!</v>
      </c>
      <c r="BQ30" s="14" t="e">
        <f>ANS_RevData!BM$143</f>
        <v>#VALUE!</v>
      </c>
      <c r="BR30" s="14" t="e">
        <f>ANS_RevData!BN$143</f>
        <v>#VALUE!</v>
      </c>
      <c r="BS30" s="14" t="e">
        <f>ANS_RevData!BO$143</f>
        <v>#VALUE!</v>
      </c>
      <c r="BT30" s="47" t="e">
        <f t="shared" si="54"/>
        <v>#VALUE!</v>
      </c>
    </row>
    <row r="31" spans="1:72" x14ac:dyDescent="0.25">
      <c r="B31" s="11" t="s">
        <v>38</v>
      </c>
      <c r="D31" s="12">
        <f t="shared" si="55"/>
        <v>9507462.75</v>
      </c>
      <c r="E31" s="12">
        <f t="shared" si="55"/>
        <v>11506309.41</v>
      </c>
      <c r="F31" s="12">
        <f t="shared" si="55"/>
        <v>15352381.939999999</v>
      </c>
      <c r="G31" s="12">
        <f t="shared" si="55"/>
        <v>15375734.9</v>
      </c>
      <c r="H31" s="12">
        <f t="shared" si="55"/>
        <v>19165464.25</v>
      </c>
      <c r="I31" s="12">
        <f t="shared" si="55"/>
        <v>36003917.650000006</v>
      </c>
      <c r="J31" s="12">
        <f t="shared" si="55"/>
        <v>42740791.969999999</v>
      </c>
      <c r="K31" s="12">
        <f t="shared" si="55"/>
        <v>52455591.520000003</v>
      </c>
      <c r="L31" s="12">
        <f t="shared" si="55"/>
        <v>72359141.5</v>
      </c>
      <c r="M31" s="12">
        <f t="shared" si="55"/>
        <v>87974786.120000005</v>
      </c>
      <c r="N31" s="12">
        <f t="shared" si="55"/>
        <v>114114693.7</v>
      </c>
      <c r="O31" s="12">
        <f t="shared" si="55"/>
        <v>100316359.73999999</v>
      </c>
      <c r="P31" s="13">
        <f t="shared" si="46"/>
        <v>576872635.44999993</v>
      </c>
      <c r="Q31" s="13"/>
      <c r="R31" s="12">
        <f>ANS_RevData!P$15</f>
        <v>89046982.969999999</v>
      </c>
      <c r="S31" s="12">
        <f>ANS_RevData!Q$15</f>
        <v>95560598.479999989</v>
      </c>
      <c r="T31" s="12">
        <f>ANS_RevData!R$15</f>
        <v>135704050.43000001</v>
      </c>
      <c r="U31" s="12">
        <f>ANS_RevData!S$15</f>
        <v>126399601.56999999</v>
      </c>
      <c r="V31" s="12">
        <f>ANS_RevData!T$15</f>
        <v>111425203.5</v>
      </c>
      <c r="W31" s="12">
        <f>ANS_RevData!U$15</f>
        <v>79401822.069999993</v>
      </c>
      <c r="X31" s="12">
        <f>ANS_RevData!V$15</f>
        <v>103896385.73</v>
      </c>
      <c r="Y31" s="12">
        <f>ANS_RevData!W$15</f>
        <v>133785267.88999999</v>
      </c>
      <c r="Z31" s="12">
        <f>ANS_RevData!X$15</f>
        <v>155044857.25999999</v>
      </c>
      <c r="AA31" s="12">
        <f>ANS_RevData!Y$15</f>
        <v>194937553.94</v>
      </c>
      <c r="AB31" s="12">
        <f>ANS_RevData!Z$15</f>
        <v>149495819.38</v>
      </c>
      <c r="AC31" s="12">
        <f>ANS_RevData!AA$15</f>
        <v>183707960.27999997</v>
      </c>
      <c r="AD31" s="13">
        <f t="shared" si="48"/>
        <v>1558406103.4999998</v>
      </c>
      <c r="AE31" s="13"/>
      <c r="AF31" s="12">
        <f>ANS_RevData!AF$15</f>
        <v>184939644.13999999</v>
      </c>
      <c r="AG31" s="12">
        <f>ANS_RevData!AG$15</f>
        <v>180950536.85000002</v>
      </c>
      <c r="AH31" s="12" t="e">
        <f>ANS_RevData!AH$15</f>
        <v>#VALUE!</v>
      </c>
      <c r="AI31" s="12" t="e">
        <f>ANS_RevData!AI$15</f>
        <v>#VALUE!</v>
      </c>
      <c r="AJ31" s="12" t="e">
        <f>ANS_RevData!AJ$15</f>
        <v>#VALUE!</v>
      </c>
      <c r="AK31" s="14" t="e">
        <f>ANS_RevData!AK$15</f>
        <v>#VALUE!</v>
      </c>
      <c r="AL31" s="14" t="e">
        <f>ANS_RevData!AL$15</f>
        <v>#VALUE!</v>
      </c>
      <c r="AM31" s="14" t="e">
        <f>ANS_RevData!AM$15</f>
        <v>#VALUE!</v>
      </c>
      <c r="AN31" s="14" t="e">
        <f>ANS_RevData!AN$15</f>
        <v>#VALUE!</v>
      </c>
      <c r="AO31" s="14" t="e">
        <f>ANS_RevData!AO$15</f>
        <v>#VALUE!</v>
      </c>
      <c r="AP31" s="14" t="e">
        <f>ANS_RevData!AP$15</f>
        <v>#VALUE!</v>
      </c>
      <c r="AQ31" s="14" t="e">
        <f>ANS_RevData!AQ$15</f>
        <v>#VALUE!</v>
      </c>
      <c r="AR31" s="47" t="e">
        <f t="shared" si="50"/>
        <v>#VALUE!</v>
      </c>
      <c r="AS31" s="13"/>
      <c r="AT31" s="14" t="e">
        <f>ANS_RevData!AR$15</f>
        <v>#VALUE!</v>
      </c>
      <c r="AU31" s="14" t="e">
        <f>ANS_RevData!AS$15</f>
        <v>#VALUE!</v>
      </c>
      <c r="AV31" s="14" t="e">
        <f>ANS_RevData!AT$15</f>
        <v>#VALUE!</v>
      </c>
      <c r="AW31" s="14" t="e">
        <f>ANS_RevData!AU$15</f>
        <v>#VALUE!</v>
      </c>
      <c r="AX31" s="14" t="e">
        <f>ANS_RevData!AV$15</f>
        <v>#VALUE!</v>
      </c>
      <c r="AY31" s="14" t="e">
        <f>ANS_RevData!AW$15</f>
        <v>#VALUE!</v>
      </c>
      <c r="AZ31" s="14" t="e">
        <f>ANS_RevData!AX$15</f>
        <v>#VALUE!</v>
      </c>
      <c r="BA31" s="14" t="e">
        <f>ANS_RevData!AY$15</f>
        <v>#VALUE!</v>
      </c>
      <c r="BB31" s="14" t="e">
        <f>ANS_RevData!AZ$15</f>
        <v>#VALUE!</v>
      </c>
      <c r="BC31" s="14" t="e">
        <f>ANS_RevData!BA$15</f>
        <v>#VALUE!</v>
      </c>
      <c r="BD31" s="14" t="e">
        <f>ANS_RevData!BB$15</f>
        <v>#VALUE!</v>
      </c>
      <c r="BE31" s="14" t="e">
        <f>ANS_RevData!BC$15</f>
        <v>#VALUE!</v>
      </c>
      <c r="BF31" s="47" t="e">
        <f t="shared" si="52"/>
        <v>#VALUE!</v>
      </c>
      <c r="BG31" s="13"/>
      <c r="BH31" s="14" t="e">
        <f>ANS_RevData!BD$15</f>
        <v>#VALUE!</v>
      </c>
      <c r="BI31" s="14" t="e">
        <f>ANS_RevData!BE$15</f>
        <v>#VALUE!</v>
      </c>
      <c r="BJ31" s="14" t="e">
        <f>ANS_RevData!BF$15</f>
        <v>#VALUE!</v>
      </c>
      <c r="BK31" s="14" t="e">
        <f>ANS_RevData!BG$15</f>
        <v>#VALUE!</v>
      </c>
      <c r="BL31" s="14" t="e">
        <f>ANS_RevData!BH$15</f>
        <v>#VALUE!</v>
      </c>
      <c r="BM31" s="14" t="e">
        <f>ANS_RevData!BI$15</f>
        <v>#VALUE!</v>
      </c>
      <c r="BN31" s="14" t="e">
        <f>ANS_RevData!BJ$15</f>
        <v>#VALUE!</v>
      </c>
      <c r="BO31" s="14" t="e">
        <f>ANS_RevData!BK$15</f>
        <v>#VALUE!</v>
      </c>
      <c r="BP31" s="14" t="e">
        <f>ANS_RevData!BL$15</f>
        <v>#VALUE!</v>
      </c>
      <c r="BQ31" s="14" t="e">
        <f>ANS_RevData!BM$15</f>
        <v>#VALUE!</v>
      </c>
      <c r="BR31" s="14" t="e">
        <f>ANS_RevData!BN$15</f>
        <v>#VALUE!</v>
      </c>
      <c r="BS31" s="14" t="e">
        <f>ANS_RevData!BO$15</f>
        <v>#VALUE!</v>
      </c>
      <c r="BT31" s="47" t="e">
        <f t="shared" si="54"/>
        <v>#VALUE!</v>
      </c>
    </row>
    <row r="32" spans="1:72" x14ac:dyDescent="0.25">
      <c r="B32" s="5"/>
      <c r="P32" s="1"/>
      <c r="Q32" s="1"/>
      <c r="AD32" s="1"/>
      <c r="AE32" s="1"/>
      <c r="AR32" s="49"/>
      <c r="AS32" s="1"/>
      <c r="BF32" s="49"/>
      <c r="BG32" s="1"/>
      <c r="BT32" s="49"/>
    </row>
    <row r="33" spans="2:72" hidden="1" outlineLevel="1" x14ac:dyDescent="0.25">
      <c r="B33" s="6" t="s">
        <v>50</v>
      </c>
      <c r="D33" s="7">
        <f t="shared" ref="D33:P33" si="60">SUBTOTAL(9,D34:D42)</f>
        <v>104503024.72</v>
      </c>
      <c r="E33" s="7">
        <f t="shared" si="60"/>
        <v>107679442.34</v>
      </c>
      <c r="F33" s="7">
        <f t="shared" si="60"/>
        <v>135154939.53999999</v>
      </c>
      <c r="G33" s="7">
        <f t="shared" si="60"/>
        <v>141193488.99000001</v>
      </c>
      <c r="H33" s="7">
        <f t="shared" si="60"/>
        <v>153297225.34999999</v>
      </c>
      <c r="I33" s="7">
        <f t="shared" si="60"/>
        <v>155520571.75</v>
      </c>
      <c r="J33" s="7">
        <f t="shared" si="60"/>
        <v>167946449.38999999</v>
      </c>
      <c r="K33" s="7">
        <f t="shared" si="60"/>
        <v>194538342.60999998</v>
      </c>
      <c r="L33" s="7">
        <f t="shared" si="60"/>
        <v>211806499.10999998</v>
      </c>
      <c r="M33" s="7">
        <f t="shared" si="60"/>
        <v>249061848.85999998</v>
      </c>
      <c r="N33" s="7">
        <f t="shared" si="60"/>
        <v>280067436.66000003</v>
      </c>
      <c r="O33" s="7">
        <f t="shared" si="60"/>
        <v>304758925.88</v>
      </c>
      <c r="P33" s="8">
        <f t="shared" si="60"/>
        <v>2205528195.2000003</v>
      </c>
      <c r="Q33" s="8"/>
      <c r="R33" s="7">
        <f t="shared" ref="R33:AD33" si="61">SUBTOTAL(9,R34:R42)</f>
        <v>278170598.48000002</v>
      </c>
      <c r="S33" s="7">
        <f t="shared" si="61"/>
        <v>308978205.34000003</v>
      </c>
      <c r="T33" s="7">
        <f t="shared" si="61"/>
        <v>383774980.98000008</v>
      </c>
      <c r="U33" s="7">
        <f t="shared" si="61"/>
        <v>385289534.66000003</v>
      </c>
      <c r="V33" s="7">
        <f t="shared" si="61"/>
        <v>355264570.36000001</v>
      </c>
      <c r="W33" s="7">
        <f t="shared" si="61"/>
        <v>417203099.38</v>
      </c>
      <c r="X33" s="7">
        <f t="shared" si="61"/>
        <v>489776852.98000002</v>
      </c>
      <c r="Y33" s="7">
        <f t="shared" si="61"/>
        <v>613635798.97000003</v>
      </c>
      <c r="Z33" s="7">
        <f t="shared" si="61"/>
        <v>686786124.6500001</v>
      </c>
      <c r="AA33" s="7">
        <f t="shared" si="61"/>
        <v>652115333.12</v>
      </c>
      <c r="AB33" s="7">
        <f t="shared" si="61"/>
        <v>585970331.21000004</v>
      </c>
      <c r="AC33" s="7">
        <f t="shared" si="61"/>
        <v>725096907.36000001</v>
      </c>
      <c r="AD33" s="8">
        <f t="shared" si="61"/>
        <v>5882062337.4900007</v>
      </c>
      <c r="AE33" s="8"/>
      <c r="AF33" s="7">
        <f t="shared" ref="AF33:AR33" si="62">SUBTOTAL(9,AF34:AF42)</f>
        <v>643463160.21000004</v>
      </c>
      <c r="AG33" s="7">
        <f t="shared" si="62"/>
        <v>671067997.81000006</v>
      </c>
      <c r="AH33" s="7">
        <f t="shared" si="62"/>
        <v>827929940.07999992</v>
      </c>
      <c r="AI33" s="7">
        <f t="shared" si="62"/>
        <v>648113805.10000002</v>
      </c>
      <c r="AJ33" s="7">
        <f t="shared" si="62"/>
        <v>423162669.19000006</v>
      </c>
      <c r="AK33" s="9">
        <f t="shared" si="62"/>
        <v>1034678829.2790695</v>
      </c>
      <c r="AL33" s="9">
        <f t="shared" si="62"/>
        <v>1187580123.3863344</v>
      </c>
      <c r="AM33" s="9">
        <f t="shared" si="62"/>
        <v>1268885590.8793571</v>
      </c>
      <c r="AN33" s="9">
        <f t="shared" si="62"/>
        <v>1356179436.4934134</v>
      </c>
      <c r="AO33" s="9">
        <f t="shared" si="62"/>
        <v>1451520848.9637809</v>
      </c>
      <c r="AP33" s="9">
        <f t="shared" si="62"/>
        <v>1554489766.0688405</v>
      </c>
      <c r="AQ33" s="9">
        <f t="shared" si="62"/>
        <v>1666546167.7247074</v>
      </c>
      <c r="AR33" s="10">
        <f t="shared" si="62"/>
        <v>12733618335.185505</v>
      </c>
      <c r="AS33" s="8"/>
      <c r="AT33" s="9">
        <f t="shared" ref="AT33:BF33" si="63">SUBTOTAL(9,AT34:AT42)</f>
        <v>1829328502.9922442</v>
      </c>
      <c r="AU33" s="9">
        <f t="shared" si="63"/>
        <v>2007303580.7848308</v>
      </c>
      <c r="AV33" s="9">
        <f t="shared" si="63"/>
        <v>2205631055.5989141</v>
      </c>
      <c r="AW33" s="9">
        <f t="shared" si="63"/>
        <v>2373601247.6391873</v>
      </c>
      <c r="AX33" s="9">
        <f t="shared" si="63"/>
        <v>2556766070.3843875</v>
      </c>
      <c r="AY33" s="9">
        <f t="shared" si="63"/>
        <v>2756295877.7560506</v>
      </c>
      <c r="AZ33" s="9">
        <f t="shared" si="63"/>
        <v>2898125694.2994337</v>
      </c>
      <c r="BA33" s="9">
        <f t="shared" si="63"/>
        <v>3021364553.4620399</v>
      </c>
      <c r="BB33" s="9">
        <f t="shared" si="63"/>
        <v>3149221703.9429483</v>
      </c>
      <c r="BC33" s="9">
        <f t="shared" si="63"/>
        <v>3283739388.6793289</v>
      </c>
      <c r="BD33" s="9">
        <f t="shared" si="63"/>
        <v>3423299613.3108563</v>
      </c>
      <c r="BE33" s="9">
        <f t="shared" si="63"/>
        <v>3661739201.0810509</v>
      </c>
      <c r="BF33" s="10">
        <f t="shared" si="63"/>
        <v>33166416489.931271</v>
      </c>
      <c r="BG33" s="8"/>
      <c r="BH33" s="9">
        <f t="shared" ref="BH33:BT33" si="64">SUBTOTAL(9,BH34:BH42)</f>
        <v>3817575529.9540081</v>
      </c>
      <c r="BI33" s="9">
        <f t="shared" si="64"/>
        <v>3980346684.9655395</v>
      </c>
      <c r="BJ33" s="9">
        <f t="shared" si="64"/>
        <v>4149966881.922503</v>
      </c>
      <c r="BK33" s="9">
        <f t="shared" si="64"/>
        <v>4327109133.7024441</v>
      </c>
      <c r="BL33" s="9">
        <f t="shared" si="64"/>
        <v>4511504744.2322731</v>
      </c>
      <c r="BM33" s="9">
        <f t="shared" si="64"/>
        <v>4703943220.2421675</v>
      </c>
      <c r="BN33" s="9">
        <f t="shared" si="64"/>
        <v>4904811160.9088573</v>
      </c>
      <c r="BO33" s="9">
        <f t="shared" si="64"/>
        <v>5114452676.005331</v>
      </c>
      <c r="BP33" s="9">
        <f t="shared" si="64"/>
        <v>5333162437.7832403</v>
      </c>
      <c r="BQ33" s="9">
        <f t="shared" si="64"/>
        <v>5561015291.0440168</v>
      </c>
      <c r="BR33" s="9">
        <f t="shared" si="64"/>
        <v>5798569917.7774258</v>
      </c>
      <c r="BS33" s="9">
        <f t="shared" si="64"/>
        <v>6047058866.5824413</v>
      </c>
      <c r="BT33" s="10">
        <f t="shared" si="64"/>
        <v>58249516545.120262</v>
      </c>
    </row>
    <row r="34" spans="2:72" hidden="1" outlineLevel="1" x14ac:dyDescent="0.25">
      <c r="B34" s="11" t="s">
        <v>35</v>
      </c>
      <c r="D34" s="12">
        <f>SUM(,'ANS_RevData (LA)'!D$31,'ANS_RevData (LA)'!D$47)</f>
        <v>161203</v>
      </c>
      <c r="E34" s="12">
        <f>SUM(,'ANS_RevData (LA)'!E$31,'ANS_RevData (LA)'!E$47)</f>
        <v>244550</v>
      </c>
      <c r="F34" s="12">
        <f>SUM(,'ANS_RevData (LA)'!F$31,'ANS_RevData (LA)'!F$47)</f>
        <v>149850</v>
      </c>
      <c r="G34" s="12">
        <f>SUM(,'ANS_RevData (LA)'!G$31,'ANS_RevData (LA)'!G$47)</f>
        <v>154000</v>
      </c>
      <c r="H34" s="12">
        <f>SUM(,'ANS_RevData (LA)'!H$31,'ANS_RevData (LA)'!H$47)</f>
        <v>161550</v>
      </c>
      <c r="I34" s="12">
        <f>SUM(,'ANS_RevData (LA)'!I$31,'ANS_RevData (LA)'!I$47)</f>
        <v>119600</v>
      </c>
      <c r="J34" s="12">
        <f>SUM(,'ANS_RevData (LA)'!J$31,'ANS_RevData (LA)'!J$47)</f>
        <v>358460</v>
      </c>
      <c r="K34" s="12">
        <f>SUM(,'ANS_RevData (LA)'!K$31,'ANS_RevData (LA)'!K$47)</f>
        <v>2385684</v>
      </c>
      <c r="L34" s="12">
        <f>SUM(,'ANS_RevData (LA)'!L$31,'ANS_RevData (LA)'!L$47)</f>
        <v>13893033.66</v>
      </c>
      <c r="M34" s="12">
        <f>SUM(,'ANS_RevData (LA)'!M$31,'ANS_RevData (LA)'!M$47)</f>
        <v>20424585.18</v>
      </c>
      <c r="N34" s="12">
        <f>SUM(,'ANS_RevData (LA)'!N$31,'ANS_RevData (LA)'!N$47)</f>
        <v>21489011</v>
      </c>
      <c r="O34" s="12">
        <f>SUM(,'ANS_RevData (LA)'!O$31,'ANS_RevData (LA)'!O$47)</f>
        <v>24231990.82</v>
      </c>
      <c r="P34" s="13">
        <f>SUM(D34:O34)</f>
        <v>83773517.659999996</v>
      </c>
      <c r="Q34" s="13"/>
      <c r="R34" s="12">
        <f>SUM(,'ANS_RevData (LA)'!P$31,'ANS_RevData (LA)'!P$47)</f>
        <v>28698153.600000001</v>
      </c>
      <c r="S34" s="12">
        <f>SUM(,'ANS_RevData (LA)'!Q$31,'ANS_RevData (LA)'!Q$47)</f>
        <v>41066490.119999997</v>
      </c>
      <c r="T34" s="12">
        <f>SUM(,'ANS_RevData (LA)'!R$31,'ANS_RevData (LA)'!R$47)</f>
        <v>64608374.960000001</v>
      </c>
      <c r="U34" s="12">
        <f>SUM(,'ANS_RevData (LA)'!S$31,'ANS_RevData (LA)'!S$47)</f>
        <v>92004052.230000004</v>
      </c>
      <c r="V34" s="12">
        <f>SUM(,'ANS_RevData (LA)'!T$31,'ANS_RevData (LA)'!T$47)</f>
        <v>85148638.870000005</v>
      </c>
      <c r="W34" s="12">
        <f>SUM(,'ANS_RevData (LA)'!U$31,'ANS_RevData (LA)'!U$47)</f>
        <v>131423449.62</v>
      </c>
      <c r="X34" s="12">
        <f>SUM(,'ANS_RevData (LA)'!V$31,'ANS_RevData (LA)'!V$47)</f>
        <v>192191749.97999999</v>
      </c>
      <c r="Y34" s="12">
        <f>SUM(,'ANS_RevData (LA)'!W$31,'ANS_RevData (LA)'!W$47)</f>
        <v>249173986.21000001</v>
      </c>
      <c r="Z34" s="12">
        <f>SUM(,'ANS_RevData (LA)'!X$31,'ANS_RevData (LA)'!X$47)</f>
        <v>318660574.58999997</v>
      </c>
      <c r="AA34" s="12">
        <f>SUM(,'ANS_RevData (LA)'!Y$31,'ANS_RevData (LA)'!Y$47)</f>
        <v>290213251.81</v>
      </c>
      <c r="AB34" s="12">
        <f>SUM(,'ANS_RevData (LA)'!Z$31,'ANS_RevData (LA)'!Z$47)</f>
        <v>250480711.44999999</v>
      </c>
      <c r="AC34" s="12">
        <f>SUM(,'ANS_RevData (LA)'!AA$31,'ANS_RevData (LA)'!AA$47)</f>
        <v>288141415.47000003</v>
      </c>
      <c r="AD34" s="13">
        <f>SUM(R34:AC34)</f>
        <v>2031810848.9100001</v>
      </c>
      <c r="AE34" s="13"/>
      <c r="AF34" s="12">
        <f>SUM(,'ANS_RevData (LA)'!AF$31,'ANS_RevData (LA)'!AF$47)</f>
        <v>241035120.38</v>
      </c>
      <c r="AG34" s="12">
        <f>SUM(,'ANS_RevData (LA)'!AG$31,'ANS_RevData (LA)'!AG$47)</f>
        <v>290251346.99000001</v>
      </c>
      <c r="AH34" s="12">
        <f>SUM(,'ANS_RevData (LA)'!AH$31,'ANS_RevData (LA)'!AH$47)</f>
        <v>303661610.74000001</v>
      </c>
      <c r="AI34" s="12">
        <f>SUM(,'ANS_RevData (LA)'!AI$31,'ANS_RevData (LA)'!AI$47)</f>
        <v>260991420.84999999</v>
      </c>
      <c r="AJ34" s="12">
        <f>SUM(,'ANS_RevData (LA)'!AJ$31,'ANS_RevData (LA)'!AJ$47)</f>
        <v>187862950.28</v>
      </c>
      <c r="AK34" s="14">
        <f>SUM(,'ANS_RevData (LA)'!AK$31,'ANS_RevData (LA)'!AK$47)</f>
        <v>472930627.55711079</v>
      </c>
      <c r="AL34" s="14">
        <f>SUM(,'ANS_RevData (LA)'!AL$31,'ANS_RevData (LA)'!AL$47)</f>
        <v>570599906.32990074</v>
      </c>
      <c r="AM34" s="14">
        <f>SUM(,'ANS_RevData (LA)'!AM$31,'ANS_RevData (LA)'!AM$47)</f>
        <v>627639796.78700423</v>
      </c>
      <c r="AN34" s="14">
        <f>SUM(,'ANS_RevData (LA)'!AN$31,'ANS_RevData (LA)'!AN$47)</f>
        <v>689952282.16031063</v>
      </c>
      <c r="AO34" s="14">
        <f>SUM(,'ANS_RevData (LA)'!AO$31,'ANS_RevData (LA)'!AO$47)</f>
        <v>758975342.88151157</v>
      </c>
      <c r="AP34" s="14">
        <f>SUM(,'ANS_RevData (LA)'!AP$31,'ANS_RevData (LA)'!AP$47)</f>
        <v>835188305.76117098</v>
      </c>
      <c r="AQ34" s="14">
        <f>SUM(,'ANS_RevData (LA)'!AQ$31,'ANS_RevData (LA)'!AQ$47)</f>
        <v>918591170.79928875</v>
      </c>
      <c r="AR34" s="47">
        <f>SUM(AF34:AQ34)</f>
        <v>6157679881.5162983</v>
      </c>
      <c r="AS34" s="13"/>
      <c r="AT34" s="14">
        <f>SUM(,'ANS_RevData (LA)'!AR$31,'ANS_RevData (LA)'!AR$47)</f>
        <v>1044302615.6498463</v>
      </c>
      <c r="AU34" s="14">
        <f>SUM(,'ANS_RevData (LA)'!AS$31,'ANS_RevData (LA)'!AS$47)</f>
        <v>1185352518.4384487</v>
      </c>
      <c r="AV34" s="14">
        <f>SUM(,'ANS_RevData (LA)'!AT$31,'ANS_RevData (LA)'!AT$47)</f>
        <v>1345239964.8822122</v>
      </c>
      <c r="AW34" s="14">
        <f>SUM(,'ANS_RevData (LA)'!AU$31,'ANS_RevData (LA)'!AU$47)</f>
        <v>1479163875.7537644</v>
      </c>
      <c r="AX34" s="14">
        <f>SUM(,'ANS_RevData (LA)'!AV$31,'ANS_RevData (LA)'!AV$47)</f>
        <v>1627323792.8990645</v>
      </c>
      <c r="AY34" s="14">
        <f>SUM(,'ANS_RevData (LA)'!AW$31,'ANS_RevData (LA)'!AW$47)</f>
        <v>1790246975.8097327</v>
      </c>
      <c r="AZ34" s="14">
        <f>SUM(,'ANS_RevData (LA)'!AX$31,'ANS_RevData (LA)'!AX$47)</f>
        <v>1893589836.1673083</v>
      </c>
      <c r="BA34" s="14">
        <f>SUM(,'ANS_RevData (LA)'!AY$31,'ANS_RevData (LA)'!AY$47)</f>
        <v>1977232364.6107082</v>
      </c>
      <c r="BB34" s="14">
        <f>SUM(,'ANS_RevData (LA)'!AZ$31,'ANS_RevData (LA)'!AZ$47)</f>
        <v>2064421911.4522808</v>
      </c>
      <c r="BC34" s="14">
        <f>SUM(,'ANS_RevData (LA)'!BA$31,'ANS_RevData (LA)'!BA$47)</f>
        <v>2155525960.5801253</v>
      </c>
      <c r="BD34" s="14">
        <f>SUM(,'ANS_RevData (LA)'!BB$31,'ANS_RevData (LA)'!BB$47)</f>
        <v>2250560489.5545936</v>
      </c>
      <c r="BE34" s="14">
        <f>SUM(,'ANS_RevData (LA)'!BC$31,'ANS_RevData (LA)'!BC$47)</f>
        <v>2421057036.0721712</v>
      </c>
      <c r="BF34" s="47">
        <f>SUM(AT34:BE34)</f>
        <v>21234017341.870255</v>
      </c>
      <c r="BG34" s="13"/>
      <c r="BH34" s="14">
        <f>SUM(,'ANS_RevData (LA)'!BD$31,'ANS_RevData (LA)'!BD$47)</f>
        <v>2527755184.103694</v>
      </c>
      <c r="BI34" s="14">
        <f>SUM(,'ANS_RevData (LA)'!BE$31,'ANS_RevData (LA)'!BE$47)</f>
        <v>2639230622.6805038</v>
      </c>
      <c r="BJ34" s="14">
        <f>SUM(,'ANS_RevData (LA)'!BF$31,'ANS_RevData (LA)'!BF$47)</f>
        <v>2755467374.2422485</v>
      </c>
      <c r="BK34" s="14">
        <f>SUM(,'ANS_RevData (LA)'!BG$31,'ANS_RevData (LA)'!BG$47)</f>
        <v>2876848900.2373791</v>
      </c>
      <c r="BL34" s="14">
        <f>SUM(,'ANS_RevData (LA)'!BH$31,'ANS_RevData (LA)'!BH$47)</f>
        <v>3003710729.43329</v>
      </c>
      <c r="BM34" s="14">
        <f>SUM(,'ANS_RevData (LA)'!BI$31,'ANS_RevData (LA)'!BI$47)</f>
        <v>3136084816.950686</v>
      </c>
      <c r="BN34" s="14">
        <f>SUM(,'ANS_RevData (LA)'!BJ$31,'ANS_RevData (LA)'!BJ$47)</f>
        <v>3274338646.6776652</v>
      </c>
      <c r="BO34" s="14">
        <f>SUM(,'ANS_RevData (LA)'!BK$31,'ANS_RevData (LA)'!BK$47)</f>
        <v>3418807747.3816233</v>
      </c>
      <c r="BP34" s="14">
        <f>SUM(,'ANS_RevData (LA)'!BL$31,'ANS_RevData (LA)'!BL$47)</f>
        <v>3569508096.6229119</v>
      </c>
      <c r="BQ34" s="14">
        <f>SUM(,'ANS_RevData (LA)'!BM$31,'ANS_RevData (LA)'!BM$47)</f>
        <v>3726823155.8499827</v>
      </c>
      <c r="BR34" s="14">
        <f>SUM(,'ANS_RevData (LA)'!BN$31,'ANS_RevData (LA)'!BN$47)</f>
        <v>3891088453.8302298</v>
      </c>
      <c r="BS34" s="14">
        <f>SUM(,'ANS_RevData (LA)'!BO$31,'ANS_RevData (LA)'!BO$47)</f>
        <v>4062703429.5724564</v>
      </c>
      <c r="BT34" s="47">
        <f>SUM(BH34:BS34)</f>
        <v>38882367157.582672</v>
      </c>
    </row>
    <row r="35" spans="2:72" hidden="1" outlineLevel="1" x14ac:dyDescent="0.25">
      <c r="B35" s="11" t="s">
        <v>36</v>
      </c>
      <c r="D35" s="12">
        <f>SUBTOTAL(9,D36:D40)</f>
        <v>96824511</v>
      </c>
      <c r="E35" s="12">
        <f t="shared" ref="E35:P35" si="65">SUBTOTAL(9,E36:E40)</f>
        <v>97928131</v>
      </c>
      <c r="F35" s="12">
        <f t="shared" si="65"/>
        <v>122394804</v>
      </c>
      <c r="G35" s="12">
        <f t="shared" si="65"/>
        <v>128002800</v>
      </c>
      <c r="H35" s="12">
        <f t="shared" si="65"/>
        <v>138398731</v>
      </c>
      <c r="I35" s="12">
        <f t="shared" si="65"/>
        <v>140294071</v>
      </c>
      <c r="J35" s="12">
        <f t="shared" si="65"/>
        <v>146960892</v>
      </c>
      <c r="K35" s="12">
        <f t="shared" si="65"/>
        <v>163574933.59999999</v>
      </c>
      <c r="L35" s="12">
        <f t="shared" si="65"/>
        <v>162746194.59999999</v>
      </c>
      <c r="M35" s="12">
        <f t="shared" si="65"/>
        <v>186817185.44999999</v>
      </c>
      <c r="N35" s="12">
        <f t="shared" si="65"/>
        <v>190293309</v>
      </c>
      <c r="O35" s="12">
        <f t="shared" si="65"/>
        <v>231973926.03</v>
      </c>
      <c r="P35" s="13">
        <f t="shared" si="65"/>
        <v>1806209488.6800001</v>
      </c>
      <c r="Q35" s="13"/>
      <c r="R35" s="12">
        <f t="shared" ref="R35:AD35" si="66">SUBTOTAL(9,R36:R40)</f>
        <v>211962824</v>
      </c>
      <c r="S35" s="12">
        <f t="shared" si="66"/>
        <v>223374164</v>
      </c>
      <c r="T35" s="12">
        <f t="shared" si="66"/>
        <v>244452648.5</v>
      </c>
      <c r="U35" s="12">
        <f t="shared" si="66"/>
        <v>228881925.22999999</v>
      </c>
      <c r="V35" s="12">
        <f t="shared" si="66"/>
        <v>216781980.61000001</v>
      </c>
      <c r="W35" s="12">
        <f t="shared" si="66"/>
        <v>237057265.41</v>
      </c>
      <c r="X35" s="12">
        <f t="shared" si="66"/>
        <v>233326617.81</v>
      </c>
      <c r="Y35" s="12">
        <f t="shared" si="66"/>
        <v>287403034.63000005</v>
      </c>
      <c r="Z35" s="12">
        <f t="shared" si="66"/>
        <v>291044166.61999995</v>
      </c>
      <c r="AA35" s="12">
        <f t="shared" si="66"/>
        <v>282686094.83999997</v>
      </c>
      <c r="AB35" s="12">
        <f t="shared" si="66"/>
        <v>267057549.28999999</v>
      </c>
      <c r="AC35" s="12">
        <f t="shared" si="66"/>
        <v>348720165</v>
      </c>
      <c r="AD35" s="13">
        <f t="shared" si="66"/>
        <v>3072748435.9400001</v>
      </c>
      <c r="AE35" s="13"/>
      <c r="AF35" s="12">
        <f t="shared" ref="AF35:AR35" si="67">SUBTOTAL(9,AF36:AF40)</f>
        <v>324486211.47000003</v>
      </c>
      <c r="AG35" s="12">
        <f t="shared" si="67"/>
        <v>293801498.67000002</v>
      </c>
      <c r="AH35" s="12">
        <f t="shared" si="67"/>
        <v>406277850.38</v>
      </c>
      <c r="AI35" s="12">
        <f t="shared" si="67"/>
        <v>294899686.88</v>
      </c>
      <c r="AJ35" s="12">
        <f t="shared" si="67"/>
        <v>182781268.44</v>
      </c>
      <c r="AK35" s="14">
        <f t="shared" si="67"/>
        <v>481364360.62261558</v>
      </c>
      <c r="AL35" s="14">
        <f t="shared" si="67"/>
        <v>529979873.32643473</v>
      </c>
      <c r="AM35" s="14">
        <f t="shared" si="67"/>
        <v>550905344.71660805</v>
      </c>
      <c r="AN35" s="14">
        <f t="shared" si="67"/>
        <v>572397323.77445102</v>
      </c>
      <c r="AO35" s="14">
        <f t="shared" si="67"/>
        <v>595207094.28573084</v>
      </c>
      <c r="AP35" s="14">
        <f t="shared" si="67"/>
        <v>618419007.78299201</v>
      </c>
      <c r="AQ35" s="14">
        <f t="shared" si="67"/>
        <v>643242493.24547672</v>
      </c>
      <c r="AR35" s="47">
        <f t="shared" si="67"/>
        <v>5493762013.5943079</v>
      </c>
      <c r="AS35" s="13"/>
      <c r="AT35" s="14">
        <f t="shared" ref="AT35:BF35" si="68">SUBTOTAL(9,AT36:AT40)</f>
        <v>676454532.42472208</v>
      </c>
      <c r="AU35" s="14">
        <f t="shared" si="68"/>
        <v>709208986.30108476</v>
      </c>
      <c r="AV35" s="14">
        <f t="shared" si="68"/>
        <v>743449493.46131265</v>
      </c>
      <c r="AW35" s="14">
        <f t="shared" si="68"/>
        <v>773140318.47499859</v>
      </c>
      <c r="AX35" s="14">
        <f t="shared" si="68"/>
        <v>803614632.91993904</v>
      </c>
      <c r="AY35" s="14">
        <f t="shared" si="68"/>
        <v>835388396.36357713</v>
      </c>
      <c r="AZ35" s="14">
        <f t="shared" si="68"/>
        <v>868874015.93988693</v>
      </c>
      <c r="BA35" s="14">
        <f t="shared" si="68"/>
        <v>903287215.6418879</v>
      </c>
      <c r="BB35" s="14">
        <f t="shared" si="68"/>
        <v>938768747.64431322</v>
      </c>
      <c r="BC35" s="14">
        <f t="shared" si="68"/>
        <v>976528506.78110516</v>
      </c>
      <c r="BD35" s="14">
        <f t="shared" si="68"/>
        <v>1015355266.4486789</v>
      </c>
      <c r="BE35" s="14">
        <f t="shared" si="68"/>
        <v>1077294161.2297051</v>
      </c>
      <c r="BF35" s="47">
        <f t="shared" si="68"/>
        <v>10321364273.631214</v>
      </c>
      <c r="BG35" s="13"/>
      <c r="BH35" s="14">
        <f t="shared" ref="BH35:BT35" si="69">SUBTOTAL(9,BH36:BH40)</f>
        <v>1120253060.5996256</v>
      </c>
      <c r="BI35" s="14">
        <f t="shared" si="69"/>
        <v>1165057625.6729438</v>
      </c>
      <c r="BJ35" s="14">
        <f t="shared" si="69"/>
        <v>1211644709.2246559</v>
      </c>
      <c r="BK35" s="14">
        <f t="shared" si="69"/>
        <v>1260554413.6207273</v>
      </c>
      <c r="BL35" s="14">
        <f t="shared" si="69"/>
        <v>1310931963.0837994</v>
      </c>
      <c r="BM35" s="14">
        <f t="shared" si="69"/>
        <v>1363492790.3253138</v>
      </c>
      <c r="BN35" s="14">
        <f t="shared" si="69"/>
        <v>1418298129.5319347</v>
      </c>
      <c r="BO35" s="14">
        <f t="shared" si="69"/>
        <v>1475340302.2739816</v>
      </c>
      <c r="BP35" s="14">
        <f t="shared" si="69"/>
        <v>1534888403.2152667</v>
      </c>
      <c r="BQ35" s="14">
        <f t="shared" si="69"/>
        <v>1596780150.6262224</v>
      </c>
      <c r="BR35" s="14">
        <f t="shared" si="69"/>
        <v>1660962287.329587</v>
      </c>
      <c r="BS35" s="14">
        <f t="shared" si="69"/>
        <v>1728381738.9624367</v>
      </c>
      <c r="BT35" s="47">
        <f t="shared" si="69"/>
        <v>16846585574.466492</v>
      </c>
    </row>
    <row r="36" spans="2:72" s="16" customFormat="1" ht="12.75" hidden="1" outlineLevel="2" x14ac:dyDescent="0.2">
      <c r="B36" s="17" t="s">
        <v>9</v>
      </c>
      <c r="D36" s="18">
        <f>'ANS_RevData (LA)'!D$79</f>
        <v>80800001</v>
      </c>
      <c r="E36" s="18">
        <f>'ANS_RevData (LA)'!E$79</f>
        <v>82747631</v>
      </c>
      <c r="F36" s="18">
        <f>'ANS_RevData (LA)'!F$79</f>
        <v>99866134</v>
      </c>
      <c r="G36" s="18">
        <f>'ANS_RevData (LA)'!G$79</f>
        <v>101518000</v>
      </c>
      <c r="H36" s="18">
        <f>'ANS_RevData (LA)'!H$79</f>
        <v>100236301</v>
      </c>
      <c r="I36" s="18">
        <f>'ANS_RevData (LA)'!I$79</f>
        <v>96283528</v>
      </c>
      <c r="J36" s="18">
        <f>'ANS_RevData (LA)'!J$79</f>
        <v>101905406</v>
      </c>
      <c r="K36" s="18">
        <f>'ANS_RevData (LA)'!K$79</f>
        <v>123281324.59999999</v>
      </c>
      <c r="L36" s="18">
        <f>'ANS_RevData (LA)'!L$79</f>
        <v>113337041.59999999</v>
      </c>
      <c r="M36" s="18">
        <f>'ANS_RevData (LA)'!M$79</f>
        <v>122256881.5</v>
      </c>
      <c r="N36" s="18">
        <f>'ANS_RevData (LA)'!N$79</f>
        <v>123855384</v>
      </c>
      <c r="O36" s="18">
        <f>'ANS_RevData (LA)'!O$79</f>
        <v>143115879</v>
      </c>
      <c r="P36" s="19">
        <f t="shared" ref="P36:P42" si="70">SUM(D36:O36)</f>
        <v>1289203511.7</v>
      </c>
      <c r="Q36" s="19"/>
      <c r="R36" s="18">
        <f>'ANS_RevData (LA)'!P$79</f>
        <v>129118784</v>
      </c>
      <c r="S36" s="18">
        <f>'ANS_RevData (LA)'!Q$79</f>
        <v>134956831</v>
      </c>
      <c r="T36" s="18">
        <f>'ANS_RevData (LA)'!R$79</f>
        <v>147521342.5</v>
      </c>
      <c r="U36" s="18">
        <f>'ANS_RevData (LA)'!S$79</f>
        <v>141910589</v>
      </c>
      <c r="V36" s="18">
        <f>'ANS_RevData (LA)'!T$79</f>
        <v>124636706.61</v>
      </c>
      <c r="W36" s="18">
        <f>'ANS_RevData (LA)'!U$79</f>
        <v>140382638.09</v>
      </c>
      <c r="X36" s="18">
        <f>'ANS_RevData (LA)'!V$79</f>
        <v>129029188.31</v>
      </c>
      <c r="Y36" s="18">
        <f>'ANS_RevData (LA)'!W$79</f>
        <v>164684828.21000001</v>
      </c>
      <c r="Z36" s="18">
        <f>'ANS_RevData (LA)'!X$79</f>
        <v>165437114.78999999</v>
      </c>
      <c r="AA36" s="18">
        <f>'ANS_RevData (LA)'!Y$79</f>
        <v>155321637</v>
      </c>
      <c r="AB36" s="18">
        <f>'ANS_RevData (LA)'!Z$79</f>
        <v>143683986</v>
      </c>
      <c r="AC36" s="18">
        <f>'ANS_RevData (LA)'!AA$79</f>
        <v>164394106</v>
      </c>
      <c r="AD36" s="19">
        <f t="shared" ref="AD36:AD42" si="71">SUM(R36:AC36)</f>
        <v>1741077751.51</v>
      </c>
      <c r="AE36" s="19"/>
      <c r="AF36" s="18">
        <f>'ANS_RevData (LA)'!AF$79</f>
        <v>141279921</v>
      </c>
      <c r="AG36" s="18">
        <f>'ANS_RevData (LA)'!AG$79</f>
        <v>123407805.67</v>
      </c>
      <c r="AH36" s="18">
        <f>'ANS_RevData (LA)'!AH$79</f>
        <v>161189552.09999999</v>
      </c>
      <c r="AI36" s="18">
        <f>'ANS_RevData (LA)'!AI$79</f>
        <v>115000665</v>
      </c>
      <c r="AJ36" s="18">
        <f>'ANS_RevData (LA)'!AJ$79</f>
        <v>72748607.650000006</v>
      </c>
      <c r="AK36" s="20">
        <f>'ANS_RevData (LA)'!AK$79</f>
        <v>187444070.13757983</v>
      </c>
      <c r="AL36" s="20">
        <f>'ANS_RevData (LA)'!AL$79</f>
        <v>203090435.27214843</v>
      </c>
      <c r="AM36" s="20">
        <f>'ANS_RevData (LA)'!AM$79</f>
        <v>210216415.45713609</v>
      </c>
      <c r="AN36" s="20">
        <f>'ANS_RevData (LA)'!AN$79</f>
        <v>217540339.53615117</v>
      </c>
      <c r="AO36" s="20">
        <f>'ANS_RevData (LA)'!AO$79</f>
        <v>225260151.40322116</v>
      </c>
      <c r="AP36" s="20">
        <f>'ANS_RevData (LA)'!AP$79</f>
        <v>232979963.27029112</v>
      </c>
      <c r="AQ36" s="20">
        <f>'ANS_RevData (LA)'!AQ$79</f>
        <v>241293606.8194434</v>
      </c>
      <c r="AR36" s="48">
        <f t="shared" ref="AR36:AR42" si="72">SUM(AF36:AQ36)</f>
        <v>2131451533.3159711</v>
      </c>
      <c r="AS36" s="19"/>
      <c r="AT36" s="20">
        <f>'ANS_RevData (LA)'!AR$79</f>
        <v>255356420.8017925</v>
      </c>
      <c r="AU36" s="20">
        <f>'ANS_RevData (LA)'!AS$79</f>
        <v>270004268.95982271</v>
      </c>
      <c r="AV36" s="20">
        <f>'ANS_RevData (LA)'!AT$79</f>
        <v>285250347.55313581</v>
      </c>
      <c r="AW36" s="20">
        <f>'ANS_RevData (LA)'!AU$79</f>
        <v>295385074.92734051</v>
      </c>
      <c r="AX36" s="20">
        <f>'ANS_RevData (LA)'!AV$79</f>
        <v>305730942.45517445</v>
      </c>
      <c r="AY36" s="20">
        <f>'ANS_RevData (LA)'!AW$79</f>
        <v>316499090.29026693</v>
      </c>
      <c r="AZ36" s="20">
        <f>'ANS_RevData (LA)'!AX$79</f>
        <v>327689518.4326179</v>
      </c>
      <c r="BA36" s="20">
        <f>'ANS_RevData (LA)'!AY$79</f>
        <v>339091086.72859818</v>
      </c>
      <c r="BB36" s="20">
        <f>'ANS_RevData (LA)'!AZ$79</f>
        <v>350703795.1782077</v>
      </c>
      <c r="BC36" s="20">
        <f>'ANS_RevData (LA)'!BA$79</f>
        <v>363161064.24233425</v>
      </c>
      <c r="BD36" s="20">
        <f>'ANS_RevData (LA)'!BB$79</f>
        <v>375829473.4600901</v>
      </c>
      <c r="BE36" s="20">
        <f>'ANS_RevData (LA)'!BC$79</f>
        <v>397238205.28745735</v>
      </c>
      <c r="BF36" s="48">
        <f t="shared" ref="BF36:BF42" si="73">SUM(AT36:BE36)</f>
        <v>3881939288.3168392</v>
      </c>
      <c r="BG36" s="19"/>
      <c r="BH36" s="20">
        <f>'ANS_RevData (LA)'!BD$79</f>
        <v>411032695.32456928</v>
      </c>
      <c r="BI36" s="20">
        <f>'ANS_RevData (LA)'!BE$79</f>
        <v>425473802.08217084</v>
      </c>
      <c r="BJ36" s="20">
        <f>'ANS_RevData (LA)'!BF$79</f>
        <v>440345986.65343213</v>
      </c>
      <c r="BK36" s="20">
        <f>'ANS_RevData (LA)'!BG$79</f>
        <v>455864787.94518304</v>
      </c>
      <c r="BL36" s="20">
        <f>'ANS_RevData (LA)'!BH$79</f>
        <v>471814667.05059367</v>
      </c>
      <c r="BM36" s="20">
        <f>'ANS_RevData (LA)'!BI$79</f>
        <v>488195623.9696641</v>
      </c>
      <c r="BN36" s="20">
        <f>'ANS_RevData (LA)'!BJ$79</f>
        <v>505438736.51605403</v>
      </c>
      <c r="BO36" s="20">
        <f>'ANS_RevData (LA)'!BK$79</f>
        <v>523112926.87610364</v>
      </c>
      <c r="BP36" s="20">
        <f>'ANS_RevData (LA)'!BL$79</f>
        <v>541433733.95664299</v>
      </c>
      <c r="BQ36" s="20">
        <f>'ANS_RevData (LA)'!BM$79</f>
        <v>560401157.75767183</v>
      </c>
      <c r="BR36" s="20">
        <f>'ANS_RevData (LA)'!BN$79</f>
        <v>579799659.37236047</v>
      </c>
      <c r="BS36" s="20">
        <f>'ANS_RevData (LA)'!BO$79</f>
        <v>600275855.52119851</v>
      </c>
      <c r="BT36" s="48">
        <f t="shared" ref="BT36:BT42" si="74">SUM(BH36:BS36)</f>
        <v>6003189633.0256443</v>
      </c>
    </row>
    <row r="37" spans="2:72" s="16" customFormat="1" ht="12.75" hidden="1" outlineLevel="2" x14ac:dyDescent="0.2">
      <c r="B37" s="17" t="s">
        <v>10</v>
      </c>
      <c r="D37" s="18">
        <f>'ANS_RevData (LA)'!D$95</f>
        <v>15997200</v>
      </c>
      <c r="E37" s="18">
        <f>'ANS_RevData (LA)'!E$95</f>
        <v>15177300</v>
      </c>
      <c r="F37" s="18">
        <f>'ANS_RevData (LA)'!F$95</f>
        <v>22458020</v>
      </c>
      <c r="G37" s="18">
        <f>'ANS_RevData (LA)'!G$95</f>
        <v>26469300</v>
      </c>
      <c r="H37" s="18">
        <f>'ANS_RevData (LA)'!H$95</f>
        <v>38124030</v>
      </c>
      <c r="I37" s="18">
        <f>'ANS_RevData (LA)'!I$95</f>
        <v>43958513</v>
      </c>
      <c r="J37" s="18">
        <f>'ANS_RevData (LA)'!J$95</f>
        <v>44784166</v>
      </c>
      <c r="K37" s="18">
        <f>'ANS_RevData (LA)'!K$95</f>
        <v>38848580</v>
      </c>
      <c r="L37" s="18">
        <f>'ANS_RevData (LA)'!L$95</f>
        <v>43751518</v>
      </c>
      <c r="M37" s="18">
        <f>'ANS_RevData (LA)'!M$95</f>
        <v>58745440</v>
      </c>
      <c r="N37" s="18">
        <f>'ANS_RevData (LA)'!N$95</f>
        <v>59261019</v>
      </c>
      <c r="O37" s="18">
        <f>'ANS_RevData (LA)'!O$95</f>
        <v>82092520.030000001</v>
      </c>
      <c r="P37" s="19">
        <f t="shared" si="70"/>
        <v>489667606.02999997</v>
      </c>
      <c r="Q37" s="19"/>
      <c r="R37" s="18">
        <f>'ANS_RevData (LA)'!P$95</f>
        <v>72129005</v>
      </c>
      <c r="S37" s="18">
        <f>'ANS_RevData (LA)'!Q$95</f>
        <v>76645130</v>
      </c>
      <c r="T37" s="18">
        <f>'ANS_RevData (LA)'!R$95</f>
        <v>82649826</v>
      </c>
      <c r="U37" s="18">
        <f>'ANS_RevData (LA)'!S$95</f>
        <v>72820643</v>
      </c>
      <c r="V37" s="18">
        <f>'ANS_RevData (LA)'!T$95</f>
        <v>80473474</v>
      </c>
      <c r="W37" s="18">
        <f>'ANS_RevData (LA)'!U$95</f>
        <v>87968302.5</v>
      </c>
      <c r="X37" s="18">
        <f>'ANS_RevData (LA)'!V$95</f>
        <v>94111933.5</v>
      </c>
      <c r="Y37" s="18">
        <f>'ANS_RevData (LA)'!W$95</f>
        <v>107138754</v>
      </c>
      <c r="Z37" s="18">
        <f>'ANS_RevData (LA)'!X$95</f>
        <v>103571360.5</v>
      </c>
      <c r="AA37" s="18">
        <f>'ANS_RevData (LA)'!Y$95</f>
        <v>105467793</v>
      </c>
      <c r="AB37" s="18">
        <f>'ANS_RevData (LA)'!Z$95</f>
        <v>99287276</v>
      </c>
      <c r="AC37" s="18">
        <f>'ANS_RevData (LA)'!AA$95</f>
        <v>166947088</v>
      </c>
      <c r="AD37" s="19">
        <f t="shared" si="71"/>
        <v>1149210585.5</v>
      </c>
      <c r="AE37" s="19"/>
      <c r="AF37" s="18">
        <f>'ANS_RevData (LA)'!AF$95</f>
        <v>166645206</v>
      </c>
      <c r="AG37" s="18">
        <f>'ANS_RevData (LA)'!AG$95</f>
        <v>154161650</v>
      </c>
      <c r="AH37" s="18">
        <f>'ANS_RevData (LA)'!AH$95</f>
        <v>224024747</v>
      </c>
      <c r="AI37" s="18">
        <f>'ANS_RevData (LA)'!AI$95</f>
        <v>160165085</v>
      </c>
      <c r="AJ37" s="18">
        <f>'ANS_RevData (LA)'!AJ$95</f>
        <v>96656009</v>
      </c>
      <c r="AK37" s="20">
        <f>'ANS_RevData (LA)'!AK$95</f>
        <v>259424498.97578603</v>
      </c>
      <c r="AL37" s="20">
        <f>'ANS_RevData (LA)'!AL$95</f>
        <v>286212667.02489221</v>
      </c>
      <c r="AM37" s="20">
        <f>'ANS_RevData (LA)'!AM$95</f>
        <v>297703733.21027827</v>
      </c>
      <c r="AN37" s="20">
        <f>'ANS_RevData (LA)'!AN$95</f>
        <v>309407596.91761583</v>
      </c>
      <c r="AO37" s="20">
        <f>'ANS_RevData (LA)'!AO$95</f>
        <v>321962650.71275979</v>
      </c>
      <c r="AP37" s="20">
        <f>'ANS_RevData (LA)'!AP$95</f>
        <v>334730502.02985537</v>
      </c>
      <c r="AQ37" s="20">
        <f>'ANS_RevData (LA)'!AQ$95</f>
        <v>348349543.43475729</v>
      </c>
      <c r="AR37" s="48">
        <f t="shared" si="72"/>
        <v>2959443889.3059444</v>
      </c>
      <c r="AS37" s="19"/>
      <c r="AT37" s="20">
        <f>'ANS_RevData (LA)'!AR$95</f>
        <v>362181382.36161083</v>
      </c>
      <c r="AU37" s="20">
        <f>'ANS_RevData (LA)'!AS$95</f>
        <v>376651613.85431916</v>
      </c>
      <c r="AV37" s="20">
        <f>'ANS_RevData (LA)'!AT$95</f>
        <v>391760237.91288227</v>
      </c>
      <c r="AW37" s="20">
        <f>'ANS_RevData (LA)'!AU$95</f>
        <v>407507254.53730011</v>
      </c>
      <c r="AX37" s="20">
        <f>'ANS_RevData (LA)'!AV$95</f>
        <v>423679866.20562112</v>
      </c>
      <c r="AY37" s="20">
        <f>'ANS_RevData (LA)'!AW$95</f>
        <v>440490870.43979698</v>
      </c>
      <c r="AZ37" s="20">
        <f>'ANS_RevData (LA)'!AX$95</f>
        <v>458365862.28373075</v>
      </c>
      <c r="BA37" s="20">
        <f>'ANS_RevData (LA)'!AY$95</f>
        <v>476666449.17156774</v>
      </c>
      <c r="BB37" s="20">
        <f>'ANS_RevData (LA)'!AZ$95</f>
        <v>495605428.62525952</v>
      </c>
      <c r="BC37" s="20">
        <f>'ANS_RevData (LA)'!BA$95</f>
        <v>515608395.6887092</v>
      </c>
      <c r="BD37" s="20">
        <f>'ANS_RevData (LA)'!BB$95</f>
        <v>536249755.31801373</v>
      </c>
      <c r="BE37" s="20">
        <f>'ANS_RevData (LA)'!BC$95</f>
        <v>565710052.24991202</v>
      </c>
      <c r="BF37" s="48">
        <f t="shared" si="73"/>
        <v>5450477168.6487246</v>
      </c>
      <c r="BG37" s="19"/>
      <c r="BH37" s="20">
        <f>'ANS_RevData (LA)'!BD$95</f>
        <v>588372988.33775675</v>
      </c>
      <c r="BI37" s="20">
        <f>'ANS_RevData (LA)'!BE$95</f>
        <v>611899274.37180495</v>
      </c>
      <c r="BJ37" s="20">
        <f>'ANS_RevData (LA)'!BF$95</f>
        <v>636288910.35205674</v>
      </c>
      <c r="BK37" s="20">
        <f>'ANS_RevData (LA)'!BG$95</f>
        <v>661973571.25161397</v>
      </c>
      <c r="BL37" s="20">
        <f>'ANS_RevData (LA)'!BH$95</f>
        <v>688305744.61082399</v>
      </c>
      <c r="BM37" s="20">
        <f>'ANS_RevData (LA)'!BI$95</f>
        <v>715932942.88933933</v>
      </c>
      <c r="BN37" s="20">
        <f>'ANS_RevData (LA)'!BJ$95</f>
        <v>744423491.11405826</v>
      </c>
      <c r="BO37" s="20">
        <f>'ANS_RevData (LA)'!BK$95</f>
        <v>774209064.25808263</v>
      </c>
      <c r="BP37" s="20">
        <f>'ANS_RevData (LA)'!BL$95</f>
        <v>805289662.32141244</v>
      </c>
      <c r="BQ37" s="20">
        <f>'ANS_RevData (LA)'!BM$95</f>
        <v>837449447.81749666</v>
      </c>
      <c r="BR37" s="20">
        <f>'ANS_RevData (LA)'!BN$95</f>
        <v>870904258.23288643</v>
      </c>
      <c r="BS37" s="20">
        <f>'ANS_RevData (LA)'!BO$95</f>
        <v>905869931.05413234</v>
      </c>
      <c r="BT37" s="48">
        <f t="shared" si="74"/>
        <v>8840919286.6114635</v>
      </c>
    </row>
    <row r="38" spans="2:72" s="16" customFormat="1" ht="12.75" hidden="1" outlineLevel="2" x14ac:dyDescent="0.2">
      <c r="B38" s="17" t="s">
        <v>11</v>
      </c>
      <c r="D38" s="18">
        <f>'ANS_RevData (LA)'!D$111</f>
        <v>0</v>
      </c>
      <c r="E38" s="18">
        <f>'ANS_RevData (LA)'!E$111</f>
        <v>0</v>
      </c>
      <c r="F38" s="18">
        <f>'ANS_RevData (LA)'!F$111</f>
        <v>0</v>
      </c>
      <c r="G38" s="18">
        <f>'ANS_RevData (LA)'!G$111</f>
        <v>0</v>
      </c>
      <c r="H38" s="18">
        <f>'ANS_RevData (LA)'!H$111</f>
        <v>0</v>
      </c>
      <c r="I38" s="18">
        <f>'ANS_RevData (LA)'!I$111</f>
        <v>0</v>
      </c>
      <c r="J38" s="18">
        <f>'ANS_RevData (LA)'!J$111</f>
        <v>0</v>
      </c>
      <c r="K38" s="18">
        <f>'ANS_RevData (LA)'!K$111</f>
        <v>0</v>
      </c>
      <c r="L38" s="18">
        <f>'ANS_RevData (LA)'!L$111</f>
        <v>0</v>
      </c>
      <c r="M38" s="18">
        <f>'ANS_RevData (LA)'!M$111</f>
        <v>0</v>
      </c>
      <c r="N38" s="18">
        <f>'ANS_RevData (LA)'!N$111</f>
        <v>0</v>
      </c>
      <c r="O38" s="18">
        <f>'ANS_RevData (LA)'!O$111</f>
        <v>0</v>
      </c>
      <c r="P38" s="19">
        <f t="shared" si="70"/>
        <v>0</v>
      </c>
      <c r="Q38" s="19"/>
      <c r="R38" s="18">
        <f>'ANS_RevData (LA)'!P$111</f>
        <v>0</v>
      </c>
      <c r="S38" s="18">
        <f>'ANS_RevData (LA)'!Q$111</f>
        <v>0</v>
      </c>
      <c r="T38" s="18">
        <f>'ANS_RevData (LA)'!R$111</f>
        <v>0</v>
      </c>
      <c r="U38" s="18">
        <f>'ANS_RevData (LA)'!S$111</f>
        <v>0</v>
      </c>
      <c r="V38" s="18">
        <f>'ANS_RevData (LA)'!T$111</f>
        <v>0</v>
      </c>
      <c r="W38" s="18">
        <f>'ANS_RevData (LA)'!U$111</f>
        <v>0</v>
      </c>
      <c r="X38" s="18">
        <f>'ANS_RevData (LA)'!V$111</f>
        <v>51000</v>
      </c>
      <c r="Y38" s="18">
        <f>'ANS_RevData (LA)'!W$111</f>
        <v>2646000</v>
      </c>
      <c r="Z38" s="18">
        <f>'ANS_RevData (LA)'!X$111</f>
        <v>4346450</v>
      </c>
      <c r="AA38" s="18">
        <f>'ANS_RevData (LA)'!Y$111</f>
        <v>4806850</v>
      </c>
      <c r="AB38" s="18">
        <f>'ANS_RevData (LA)'!Z$111</f>
        <v>4462850</v>
      </c>
      <c r="AC38" s="18">
        <f>'ANS_RevData (LA)'!AA$111</f>
        <v>7104000</v>
      </c>
      <c r="AD38" s="19">
        <f t="shared" si="71"/>
        <v>23417150</v>
      </c>
      <c r="AE38" s="19"/>
      <c r="AF38" s="18">
        <f>'ANS_RevData (LA)'!AF$111</f>
        <v>6177650</v>
      </c>
      <c r="AG38" s="18">
        <f>'ANS_RevData (LA)'!AG$111</f>
        <v>5894300</v>
      </c>
      <c r="AH38" s="18">
        <f>'ANS_RevData (LA)'!AH$111</f>
        <v>9204700</v>
      </c>
      <c r="AI38" s="18">
        <f>'ANS_RevData (LA)'!AI$111</f>
        <v>7897250</v>
      </c>
      <c r="AJ38" s="18">
        <f>'ANS_RevData (LA)'!AJ$111</f>
        <v>5698993</v>
      </c>
      <c r="AK38" s="20">
        <f>'ANS_RevData (LA)'!AK$111</f>
        <v>11993917.404174004</v>
      </c>
      <c r="AL38" s="20">
        <f>'ANS_RevData (LA)'!AL$111</f>
        <v>13743862.714976208</v>
      </c>
      <c r="AM38" s="20">
        <f>'ANS_RevData (LA)'!AM$111</f>
        <v>14423065.232867474</v>
      </c>
      <c r="AN38" s="20">
        <f>'ANS_RevData (LA)'!AN$111</f>
        <v>15162197.384690322</v>
      </c>
      <c r="AO38" s="20">
        <f>'ANS_RevData (LA)'!AO$111</f>
        <v>15921306.081157031</v>
      </c>
      <c r="AP38" s="20">
        <f>'ANS_RevData (LA)'!AP$111</f>
        <v>16720367.866911462</v>
      </c>
      <c r="AQ38" s="20">
        <f>'ANS_RevData (LA)'!AQ$111</f>
        <v>17539406.197309755</v>
      </c>
      <c r="AR38" s="48">
        <f t="shared" si="72"/>
        <v>140377015.88208625</v>
      </c>
      <c r="AS38" s="19"/>
      <c r="AT38" s="20">
        <f>'ANS_RevData (LA)'!AR$111</f>
        <v>19646265.772415601</v>
      </c>
      <c r="AU38" s="20">
        <f>'ANS_RevData (LA)'!AS$111</f>
        <v>20948736.483195323</v>
      </c>
      <c r="AV38" s="20">
        <f>'ANS_RevData (LA)'!AT$111</f>
        <v>22348426.377908502</v>
      </c>
      <c r="AW38" s="20">
        <f>'ANS_RevData (LA)'!AU$111</f>
        <v>23468444.647607628</v>
      </c>
      <c r="AX38" s="20">
        <f>'ANS_RevData (LA)'!AV$111</f>
        <v>24633743.085166175</v>
      </c>
      <c r="AY38" s="20">
        <f>'ANS_RevData (LA)'!AW$111</f>
        <v>25885606.549514782</v>
      </c>
      <c r="AZ38" s="20">
        <f>'ANS_RevData (LA)'!AX$111</f>
        <v>27160110.097793099</v>
      </c>
      <c r="BA38" s="20">
        <f>'ANS_RevData (LA)'!AY$111</f>
        <v>28522510.442504402</v>
      </c>
      <c r="BB38" s="20">
        <f>'ANS_RevData (LA)'!AZ$111</f>
        <v>29951499.269361909</v>
      </c>
      <c r="BC38" s="20">
        <f>'ANS_RevData (LA)'!BA$111</f>
        <v>31445744.808722697</v>
      </c>
      <c r="BD38" s="20">
        <f>'ANS_RevData (LA)'!BB$111</f>
        <v>33005247.060586758</v>
      </c>
      <c r="BE38" s="20">
        <f>'ANS_RevData (LA)'!BC$111</f>
        <v>35726052.441080593</v>
      </c>
      <c r="BF38" s="48">
        <f t="shared" si="73"/>
        <v>322742387.03585744</v>
      </c>
      <c r="BG38" s="19"/>
      <c r="BH38" s="20">
        <f>'ANS_RevData (LA)'!BD$111</f>
        <v>37514619.0715276</v>
      </c>
      <c r="BI38" s="20">
        <f>'ANS_RevData (LA)'!BE$111</f>
        <v>39371105.953763723</v>
      </c>
      <c r="BJ38" s="20">
        <f>'ANS_RevData (LA)'!BF$111</f>
        <v>41340793.255648397</v>
      </c>
      <c r="BK38" s="20">
        <f>'ANS_RevData (LA)'!BG$111</f>
        <v>43423680.977181613</v>
      </c>
      <c r="BL38" s="20">
        <f>'ANS_RevData (LA)'!BH$111</f>
        <v>45574488.950503953</v>
      </c>
      <c r="BM38" s="20">
        <f>'ANS_RevData (LA)'!BI$111</f>
        <v>47861137.427404553</v>
      </c>
      <c r="BN38" s="20">
        <f>'ANS_RevData (LA)'!BJ$111</f>
        <v>50238346.240023978</v>
      </c>
      <c r="BO38" s="20">
        <f>'ANS_RevData (LA)'!BK$111</f>
        <v>52751395.556221664</v>
      </c>
      <c r="BP38" s="20">
        <f>'ANS_RevData (LA)'!BL$111</f>
        <v>55400285.375997603</v>
      </c>
      <c r="BQ38" s="20">
        <f>'ANS_RevData (LA)'!BM$111</f>
        <v>58185015.699351795</v>
      </c>
      <c r="BR38" s="20">
        <f>'ANS_RevData (LA)'!BN$111</f>
        <v>61105586.52628424</v>
      </c>
      <c r="BS38" s="20">
        <f>'ANS_RevData (LA)'!BO$111</f>
        <v>64139357.772865228</v>
      </c>
      <c r="BT38" s="48">
        <f t="shared" si="74"/>
        <v>596905812.80677426</v>
      </c>
    </row>
    <row r="39" spans="2:72" s="16" customFormat="1" ht="12.75" hidden="1" outlineLevel="3" x14ac:dyDescent="0.2">
      <c r="B39" s="17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9">
        <f t="shared" si="70"/>
        <v>0</v>
      </c>
      <c r="Q39" s="19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9">
        <f t="shared" si="71"/>
        <v>0</v>
      </c>
      <c r="AE39" s="19"/>
      <c r="AF39" s="18"/>
      <c r="AG39" s="18"/>
      <c r="AH39" s="18"/>
      <c r="AI39" s="18"/>
      <c r="AJ39" s="18"/>
      <c r="AK39" s="20"/>
      <c r="AL39" s="20"/>
      <c r="AM39" s="20"/>
      <c r="AN39" s="20"/>
      <c r="AO39" s="20"/>
      <c r="AP39" s="20"/>
      <c r="AQ39" s="20"/>
      <c r="AR39" s="48">
        <f t="shared" si="72"/>
        <v>0</v>
      </c>
      <c r="AS39" s="19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48">
        <f t="shared" si="73"/>
        <v>0</v>
      </c>
      <c r="BG39" s="19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48">
        <f t="shared" si="74"/>
        <v>0</v>
      </c>
    </row>
    <row r="40" spans="2:72" s="16" customFormat="1" ht="12.75" hidden="1" outlineLevel="2" collapsed="1" x14ac:dyDescent="0.2">
      <c r="B40" s="17" t="s">
        <v>18</v>
      </c>
      <c r="D40" s="18">
        <f>'ANS_RevData (LA)'!D$127</f>
        <v>27310</v>
      </c>
      <c r="E40" s="18">
        <f>'ANS_RevData (LA)'!E$127</f>
        <v>3200</v>
      </c>
      <c r="F40" s="18">
        <f>'ANS_RevData (LA)'!F$127</f>
        <v>70650</v>
      </c>
      <c r="G40" s="18">
        <f>'ANS_RevData (LA)'!G$127</f>
        <v>15500</v>
      </c>
      <c r="H40" s="18">
        <f>'ANS_RevData (LA)'!H$127</f>
        <v>38400</v>
      </c>
      <c r="I40" s="18">
        <f>'ANS_RevData (LA)'!I$127</f>
        <v>52030</v>
      </c>
      <c r="J40" s="18">
        <f>'ANS_RevData (LA)'!J$127</f>
        <v>271320</v>
      </c>
      <c r="K40" s="18">
        <f>'ANS_RevData (LA)'!K$127</f>
        <v>1445029</v>
      </c>
      <c r="L40" s="18">
        <f>'ANS_RevData (LA)'!L$127</f>
        <v>5657635</v>
      </c>
      <c r="M40" s="18">
        <f>'ANS_RevData (LA)'!M$127</f>
        <v>5814863.9500000002</v>
      </c>
      <c r="N40" s="18">
        <f>'ANS_RevData (LA)'!N$127</f>
        <v>7176906</v>
      </c>
      <c r="O40" s="18">
        <f>'ANS_RevData (LA)'!O$127</f>
        <v>6765527</v>
      </c>
      <c r="P40" s="19">
        <f t="shared" si="70"/>
        <v>27338370.949999999</v>
      </c>
      <c r="Q40" s="19"/>
      <c r="R40" s="18">
        <f>'ANS_RevData (LA)'!P$127</f>
        <v>10715035</v>
      </c>
      <c r="S40" s="18">
        <f>'ANS_RevData (LA)'!Q$127</f>
        <v>11772203</v>
      </c>
      <c r="T40" s="18">
        <f>'ANS_RevData (LA)'!R$127</f>
        <v>14281480</v>
      </c>
      <c r="U40" s="18">
        <f>'ANS_RevData (LA)'!S$127</f>
        <v>14150693.23</v>
      </c>
      <c r="V40" s="18">
        <f>'ANS_RevData (LA)'!T$127</f>
        <v>11671800</v>
      </c>
      <c r="W40" s="18">
        <f>'ANS_RevData (LA)'!U$127</f>
        <v>8706324.8200000003</v>
      </c>
      <c r="X40" s="18">
        <f>'ANS_RevData (LA)'!V$127</f>
        <v>10134496</v>
      </c>
      <c r="Y40" s="18">
        <f>'ANS_RevData (LA)'!W$127</f>
        <v>12933452.42</v>
      </c>
      <c r="Z40" s="18">
        <f>'ANS_RevData (LA)'!X$127</f>
        <v>17689241.329999998</v>
      </c>
      <c r="AA40" s="18">
        <f>'ANS_RevData (LA)'!Y$127</f>
        <v>17089814.84</v>
      </c>
      <c r="AB40" s="18">
        <f>'ANS_RevData (LA)'!Z$127</f>
        <v>19623437.289999999</v>
      </c>
      <c r="AC40" s="18">
        <f>'ANS_RevData (LA)'!AA$127</f>
        <v>10274971</v>
      </c>
      <c r="AD40" s="19">
        <f t="shared" si="71"/>
        <v>159042948.93000001</v>
      </c>
      <c r="AE40" s="19"/>
      <c r="AF40" s="18">
        <f>'ANS_RevData (LA)'!AF$127</f>
        <v>10383434.470000001</v>
      </c>
      <c r="AG40" s="18">
        <f>'ANS_RevData (LA)'!AG$127</f>
        <v>10337743</v>
      </c>
      <c r="AH40" s="18">
        <f>'ANS_RevData (LA)'!AH$127</f>
        <v>11858851.279999999</v>
      </c>
      <c r="AI40" s="18">
        <f>'ANS_RevData (LA)'!AI$127</f>
        <v>11836686.880000001</v>
      </c>
      <c r="AJ40" s="18">
        <f>'ANS_RevData (LA)'!AJ$127</f>
        <v>7677658.79</v>
      </c>
      <c r="AK40" s="20">
        <f>'ANS_RevData (LA)'!AK$127</f>
        <v>22501874.105075657</v>
      </c>
      <c r="AL40" s="20">
        <f>'ANS_RevData (LA)'!AL$127</f>
        <v>26932908.314417873</v>
      </c>
      <c r="AM40" s="20">
        <f>'ANS_RevData (LA)'!AM$127</f>
        <v>28562130.816326145</v>
      </c>
      <c r="AN40" s="20">
        <f>'ANS_RevData (LA)'!AN$127</f>
        <v>30287189.935993727</v>
      </c>
      <c r="AO40" s="20">
        <f>'ANS_RevData (LA)'!AO$127</f>
        <v>32062986.088592708</v>
      </c>
      <c r="AP40" s="20">
        <f>'ANS_RevData (LA)'!AP$127</f>
        <v>33988174.615934141</v>
      </c>
      <c r="AQ40" s="20">
        <f>'ANS_RevData (LA)'!AQ$127</f>
        <v>36059936.793966286</v>
      </c>
      <c r="AR40" s="48">
        <f t="shared" si="72"/>
        <v>262489575.09030652</v>
      </c>
      <c r="AS40" s="19"/>
      <c r="AT40" s="20">
        <f>'ANS_RevData (LA)'!AR$127</f>
        <v>39270463.488903172</v>
      </c>
      <c r="AU40" s="20">
        <f>'ANS_RevData (LA)'!AS$127</f>
        <v>41604367.003747545</v>
      </c>
      <c r="AV40" s="20">
        <f>'ANS_RevData (LA)'!AT$127</f>
        <v>44090481.617386118</v>
      </c>
      <c r="AW40" s="20">
        <f>'ANS_RevData (LA)'!AU$127</f>
        <v>46779544.362750292</v>
      </c>
      <c r="AX40" s="20">
        <f>'ANS_RevData (LA)'!AV$127</f>
        <v>49570081.173977263</v>
      </c>
      <c r="AY40" s="20">
        <f>'ANS_RevData (LA)'!AW$127</f>
        <v>52512829.083998427</v>
      </c>
      <c r="AZ40" s="20">
        <f>'ANS_RevData (LA)'!AX$127</f>
        <v>55658525.125745192</v>
      </c>
      <c r="BA40" s="20">
        <f>'ANS_RevData (LA)'!AY$127</f>
        <v>59007169.299217559</v>
      </c>
      <c r="BB40" s="20">
        <f>'ANS_RevData (LA)'!AZ$127</f>
        <v>62508024.571484119</v>
      </c>
      <c r="BC40" s="20">
        <f>'ANS_RevData (LA)'!BA$127</f>
        <v>66313302.041339077</v>
      </c>
      <c r="BD40" s="20">
        <f>'ANS_RevData (LA)'!BB$127</f>
        <v>70270790.609988242</v>
      </c>
      <c r="BE40" s="20">
        <f>'ANS_RevData (LA)'!BC$127</f>
        <v>78619851.251255184</v>
      </c>
      <c r="BF40" s="48">
        <f t="shared" si="73"/>
        <v>666205429.62979221</v>
      </c>
      <c r="BG40" s="19"/>
      <c r="BH40" s="20">
        <f>'ANS_RevData (LA)'!BD$127</f>
        <v>83332757.865771845</v>
      </c>
      <c r="BI40" s="20">
        <f>'ANS_RevData (LA)'!BE$127</f>
        <v>88313443.265204236</v>
      </c>
      <c r="BJ40" s="20">
        <f>'ANS_RevData (LA)'!BF$127</f>
        <v>93669018.96351862</v>
      </c>
      <c r="BK40" s="20">
        <f>'ANS_RevData (LA)'!BG$127</f>
        <v>99292373.446748719</v>
      </c>
      <c r="BL40" s="20">
        <f>'ANS_RevData (LA)'!BH$127</f>
        <v>105237062.47187769</v>
      </c>
      <c r="BM40" s="20">
        <f>'ANS_RevData (LA)'!BI$127</f>
        <v>111503086.03890552</v>
      </c>
      <c r="BN40" s="20">
        <f>'ANS_RevData (LA)'!BJ$127</f>
        <v>118197555.66179851</v>
      </c>
      <c r="BO40" s="20">
        <f>'ANS_RevData (LA)'!BK$127</f>
        <v>125266915.58357349</v>
      </c>
      <c r="BP40" s="20">
        <f>'ANS_RevData (LA)'!BL$127</f>
        <v>132764721.56121364</v>
      </c>
      <c r="BQ40" s="20">
        <f>'ANS_RevData (LA)'!BM$127</f>
        <v>140744529.35170206</v>
      </c>
      <c r="BR40" s="20">
        <f>'ANS_RevData (LA)'!BN$127</f>
        <v>149152783.19805565</v>
      </c>
      <c r="BS40" s="20">
        <f>'ANS_RevData (LA)'!BO$127</f>
        <v>158096594.61424068</v>
      </c>
      <c r="BT40" s="48">
        <f t="shared" si="74"/>
        <v>1405570842.0226107</v>
      </c>
    </row>
    <row r="41" spans="2:72" hidden="1" outlineLevel="1" collapsed="1" x14ac:dyDescent="0.25">
      <c r="B41" s="11" t="s">
        <v>37</v>
      </c>
      <c r="D41" s="12">
        <f>'ANS_RevData (LA)'!D$143</f>
        <v>2441081.9700000002</v>
      </c>
      <c r="E41" s="12">
        <f>'ANS_RevData (LA)'!E$143</f>
        <v>2594321.9300000002</v>
      </c>
      <c r="F41" s="12">
        <f>'ANS_RevData (LA)'!F$143</f>
        <v>3175165.6</v>
      </c>
      <c r="G41" s="12">
        <f>'ANS_RevData (LA)'!G$143</f>
        <v>3593590.09</v>
      </c>
      <c r="H41" s="12">
        <f>'ANS_RevData (LA)'!H$143</f>
        <v>4858289.0999999996</v>
      </c>
      <c r="I41" s="12">
        <f>'ANS_RevData (LA)'!I$143</f>
        <v>4034780.54</v>
      </c>
      <c r="J41" s="12">
        <f>'ANS_RevData (LA)'!J$143</f>
        <v>4952281.8899999997</v>
      </c>
      <c r="K41" s="12">
        <f>'ANS_RevData (LA)'!K$143</f>
        <v>5863424.9100000001</v>
      </c>
      <c r="L41" s="12">
        <f>'ANS_RevData (LA)'!L$143</f>
        <v>6086586.3499999996</v>
      </c>
      <c r="M41" s="12">
        <f>'ANS_RevData (LA)'!M$143</f>
        <v>7673875.0999999996</v>
      </c>
      <c r="N41" s="12">
        <f>'ANS_RevData (LA)'!N$143</f>
        <v>6552621.46</v>
      </c>
      <c r="O41" s="12">
        <f>'ANS_RevData (LA)'!O$143</f>
        <v>7020219.7000000002</v>
      </c>
      <c r="P41" s="13">
        <f t="shared" si="70"/>
        <v>58846238.640000008</v>
      </c>
      <c r="Q41" s="13"/>
      <c r="R41" s="12">
        <f>'ANS_RevData (LA)'!P$143</f>
        <v>8298292.8799999999</v>
      </c>
      <c r="S41" s="12">
        <f>'ANS_RevData (LA)'!Q$143</f>
        <v>8731441.3499999996</v>
      </c>
      <c r="T41" s="12">
        <f>'ANS_RevData (LA)'!R$143</f>
        <v>9276539.6699999999</v>
      </c>
      <c r="U41" s="12">
        <f>'ANS_RevData (LA)'!S$143</f>
        <v>10134616.77</v>
      </c>
      <c r="V41" s="12">
        <f>'ANS_RevData (LA)'!T$143</f>
        <v>9283075.9000000004</v>
      </c>
      <c r="W41" s="12">
        <f>'ANS_RevData (LA)'!U$143</f>
        <v>9535911.9600000009</v>
      </c>
      <c r="X41" s="12">
        <f>'ANS_RevData (LA)'!V$143</f>
        <v>11662405.91</v>
      </c>
      <c r="Y41" s="12">
        <f>'ANS_RevData (LA)'!W$143</f>
        <v>12556466.59</v>
      </c>
      <c r="Z41" s="12">
        <f>'ANS_RevData (LA)'!X$143</f>
        <v>14348090.619999999</v>
      </c>
      <c r="AA41" s="12">
        <f>'ANS_RevData (LA)'!Y$143</f>
        <v>14923813.630000001</v>
      </c>
      <c r="AB41" s="12">
        <f>'ANS_RevData (LA)'!Z$143</f>
        <v>12809353.51</v>
      </c>
      <c r="AC41" s="12">
        <f>'ANS_RevData (LA)'!AA$143</f>
        <v>14908573.640000001</v>
      </c>
      <c r="AD41" s="13">
        <f t="shared" si="71"/>
        <v>136468582.43000001</v>
      </c>
      <c r="AE41" s="13"/>
      <c r="AF41" s="12">
        <f>'ANS_RevData (LA)'!AF$143</f>
        <v>13598418.050000001</v>
      </c>
      <c r="AG41" s="12">
        <f>'ANS_RevData (LA)'!AG$143</f>
        <v>13078300.050000001</v>
      </c>
      <c r="AH41" s="12">
        <f>'ANS_RevData (LA)'!AH$143</f>
        <v>14470572.279999999</v>
      </c>
      <c r="AI41" s="12">
        <f>'ANS_RevData (LA)'!AI$143</f>
        <v>12509756.720000001</v>
      </c>
      <c r="AJ41" s="12">
        <f>'ANS_RevData (LA)'!AJ$143</f>
        <v>8265029.3600000003</v>
      </c>
      <c r="AK41" s="14">
        <f>'ANS_RevData (LA)'!AK$143</f>
        <v>17020821.841672815</v>
      </c>
      <c r="AL41" s="14">
        <f>'ANS_RevData (LA)'!AL$143</f>
        <v>19296055.254520636</v>
      </c>
      <c r="AM41" s="14">
        <f>'ANS_RevData (LA)'!AM$143</f>
        <v>19872056.903909311</v>
      </c>
      <c r="AN41" s="14">
        <f>'ANS_RevData (LA)'!AN$143</f>
        <v>20467258.608277611</v>
      </c>
      <c r="AO41" s="14">
        <f>'ANS_RevData (LA)'!AO$143</f>
        <v>21081660.367625531</v>
      </c>
      <c r="AP41" s="14">
        <f>'ANS_RevData (LA)'!AP$143</f>
        <v>21715262.181953076</v>
      </c>
      <c r="AQ41" s="14">
        <f>'ANS_RevData (LA)'!AQ$143</f>
        <v>22358464.023770429</v>
      </c>
      <c r="AR41" s="47">
        <f t="shared" si="72"/>
        <v>203733655.64172941</v>
      </c>
      <c r="AS41" s="13"/>
      <c r="AT41" s="14">
        <f>'ANS_RevData (LA)'!AR$143</f>
        <v>23030465.948057219</v>
      </c>
      <c r="AU41" s="14">
        <f>'ANS_RevData (LA)'!AS$143</f>
        <v>23721667.927323628</v>
      </c>
      <c r="AV41" s="14">
        <f>'ANS_RevData (LA)'!AT$143</f>
        <v>24441669.989059474</v>
      </c>
      <c r="AW41" s="14">
        <f>'ANS_RevData (LA)'!AU$143</f>
        <v>25171272.078285128</v>
      </c>
      <c r="AX41" s="14">
        <f>'ANS_RevData (LA)'!AV$143</f>
        <v>25929674.249980219</v>
      </c>
      <c r="AY41" s="14">
        <f>'ANS_RevData (LA)'!AW$143</f>
        <v>26697676.449165121</v>
      </c>
      <c r="AZ41" s="14">
        <f>'ANS_RevData (LA)'!AX$143</f>
        <v>27504078.758309267</v>
      </c>
      <c r="BA41" s="14">
        <f>'ANS_RevData (LA)'!AY$143</f>
        <v>28329681.122433033</v>
      </c>
      <c r="BB41" s="14">
        <f>'ANS_RevData (LA)'!AZ$143</f>
        <v>29174483.541536424</v>
      </c>
      <c r="BC41" s="14">
        <f>'ANS_RevData (LA)'!BA$143</f>
        <v>30048086.043109249</v>
      </c>
      <c r="BD41" s="14">
        <f>'ANS_RevData (LA)'!BB$143</f>
        <v>30950488.627151508</v>
      </c>
      <c r="BE41" s="14">
        <f>'ANS_RevData (LA)'!BC$143</f>
        <v>31881691.2936632</v>
      </c>
      <c r="BF41" s="47">
        <f t="shared" si="73"/>
        <v>326880936.02807349</v>
      </c>
      <c r="BG41" s="13"/>
      <c r="BH41" s="14">
        <f>'ANS_RevData (LA)'!BD$143</f>
        <v>32841694.042644326</v>
      </c>
      <c r="BI41" s="14">
        <f>'ANS_RevData (LA)'!BE$143</f>
        <v>33820896.846605077</v>
      </c>
      <c r="BJ41" s="14">
        <f>'ANS_RevData (LA)'!BF$143</f>
        <v>34828899.733035259</v>
      </c>
      <c r="BK41" s="14">
        <f>'ANS_RevData (LA)'!BG$143</f>
        <v>35875302.729424685</v>
      </c>
      <c r="BL41" s="14">
        <f>'ANS_RevData (LA)'!BH$143</f>
        <v>36950505.808283545</v>
      </c>
      <c r="BM41" s="14">
        <f>'ANS_RevData (LA)'!BI$143</f>
        <v>38064108.997101657</v>
      </c>
      <c r="BN41" s="14">
        <f>'ANS_RevData (LA)'!BJ$143</f>
        <v>39206512.268389195</v>
      </c>
      <c r="BO41" s="14">
        <f>'ANS_RevData (LA)'!BK$143</f>
        <v>40377715.622146167</v>
      </c>
      <c r="BP41" s="14">
        <f>'ANS_RevData (LA)'!BL$143</f>
        <v>41587319.085862391</v>
      </c>
      <c r="BQ41" s="14">
        <f>'ANS_RevData (LA)'!BM$143</f>
        <v>42835322.659537852</v>
      </c>
      <c r="BR41" s="14">
        <f>'ANS_RevData (LA)'!BN$143</f>
        <v>44121726.343172558</v>
      </c>
      <c r="BS41" s="14">
        <f>'ANS_RevData (LA)'!BO$143</f>
        <v>45446530.136766516</v>
      </c>
      <c r="BT41" s="47">
        <f t="shared" si="74"/>
        <v>465956534.27296919</v>
      </c>
    </row>
    <row r="42" spans="2:72" hidden="1" outlineLevel="1" x14ac:dyDescent="0.25">
      <c r="B42" s="11" t="s">
        <v>38</v>
      </c>
      <c r="D42" s="12">
        <f>'ANS_RevData (LA)'!D$15</f>
        <v>5076228.75</v>
      </c>
      <c r="E42" s="12">
        <f>'ANS_RevData (LA)'!E$15</f>
        <v>6912439.4100000001</v>
      </c>
      <c r="F42" s="12">
        <f>'ANS_RevData (LA)'!F$15</f>
        <v>9435119.9399999995</v>
      </c>
      <c r="G42" s="12">
        <f>'ANS_RevData (LA)'!G$15</f>
        <v>9443098.9000000004</v>
      </c>
      <c r="H42" s="12">
        <f>'ANS_RevData (LA)'!H$15</f>
        <v>9878655.25</v>
      </c>
      <c r="I42" s="12">
        <f>'ANS_RevData (LA)'!I$15</f>
        <v>11072120.210000001</v>
      </c>
      <c r="J42" s="12">
        <f>'ANS_RevData (LA)'!J$15</f>
        <v>15674815.5</v>
      </c>
      <c r="K42" s="12">
        <f>'ANS_RevData (LA)'!K$15</f>
        <v>22714300.100000001</v>
      </c>
      <c r="L42" s="12">
        <f>'ANS_RevData (LA)'!L$15</f>
        <v>29080684.5</v>
      </c>
      <c r="M42" s="12">
        <f>'ANS_RevData (LA)'!M$15</f>
        <v>34146203.130000003</v>
      </c>
      <c r="N42" s="12">
        <f>'ANS_RevData (LA)'!N$15</f>
        <v>61732495.200000003</v>
      </c>
      <c r="O42" s="12">
        <f>'ANS_RevData (LA)'!O$15</f>
        <v>41532789.329999998</v>
      </c>
      <c r="P42" s="13">
        <f t="shared" si="70"/>
        <v>256698950.21999997</v>
      </c>
      <c r="Q42" s="13"/>
      <c r="R42" s="12">
        <f>'ANS_RevData (LA)'!P$15</f>
        <v>29211328</v>
      </c>
      <c r="S42" s="12">
        <f>'ANS_RevData (LA)'!Q$15</f>
        <v>35806109.869999997</v>
      </c>
      <c r="T42" s="12">
        <f>'ANS_RevData (LA)'!R$15</f>
        <v>65437417.850000001</v>
      </c>
      <c r="U42" s="12">
        <f>'ANS_RevData (LA)'!S$15</f>
        <v>54268940.43</v>
      </c>
      <c r="V42" s="12">
        <f>'ANS_RevData (LA)'!T$15</f>
        <v>44050874.979999997</v>
      </c>
      <c r="W42" s="12">
        <f>'ANS_RevData (LA)'!U$15</f>
        <v>39186472.390000001</v>
      </c>
      <c r="X42" s="12">
        <f>'ANS_RevData (LA)'!V$15</f>
        <v>52596079.280000001</v>
      </c>
      <c r="Y42" s="12">
        <f>'ANS_RevData (LA)'!W$15</f>
        <v>64502311.539999999</v>
      </c>
      <c r="Z42" s="12">
        <f>'ANS_RevData (LA)'!X$15</f>
        <v>62733292.82</v>
      </c>
      <c r="AA42" s="12">
        <f>'ANS_RevData (LA)'!Y$15</f>
        <v>64292172.840000004</v>
      </c>
      <c r="AB42" s="12">
        <f>'ANS_RevData (LA)'!Z$15</f>
        <v>55622716.960000001</v>
      </c>
      <c r="AC42" s="12">
        <f>'ANS_RevData (LA)'!AA$15</f>
        <v>73326753.25</v>
      </c>
      <c r="AD42" s="13">
        <f t="shared" si="71"/>
        <v>641034470.21000004</v>
      </c>
      <c r="AE42" s="13"/>
      <c r="AF42" s="12">
        <f>'ANS_RevData (LA)'!AF$15</f>
        <v>64343410.310000002</v>
      </c>
      <c r="AG42" s="12">
        <f>'ANS_RevData (LA)'!AG$15</f>
        <v>73936852.099999994</v>
      </c>
      <c r="AH42" s="12">
        <f>'ANS_RevData (LA)'!AH$15</f>
        <v>103519906.68000001</v>
      </c>
      <c r="AI42" s="12">
        <f>'ANS_RevData (LA)'!AI$15</f>
        <v>79712940.650000006</v>
      </c>
      <c r="AJ42" s="12">
        <f>'ANS_RevData (LA)'!AJ$15</f>
        <v>44253421.109999999</v>
      </c>
      <c r="AK42" s="14">
        <f>'ANS_RevData (LA)'!AK$15</f>
        <v>63363019.257670358</v>
      </c>
      <c r="AL42" s="14">
        <f>'ANS_RevData (LA)'!AL$15</f>
        <v>67704288.475478411</v>
      </c>
      <c r="AM42" s="14">
        <f>'ANS_RevData (LA)'!AM$15</f>
        <v>70468392.471835598</v>
      </c>
      <c r="AN42" s="14">
        <f>'ANS_RevData (LA)'!AN$15</f>
        <v>73362571.950374305</v>
      </c>
      <c r="AO42" s="14">
        <f>'ANS_RevData (LA)'!AO$15</f>
        <v>76256751.428912997</v>
      </c>
      <c r="AP42" s="14">
        <f>'ANS_RevData (LA)'!AP$15</f>
        <v>79167190.342724398</v>
      </c>
      <c r="AQ42" s="14">
        <f>'ANS_RevData (LA)'!AQ$15</f>
        <v>82354039.656171501</v>
      </c>
      <c r="AR42" s="47">
        <f t="shared" si="72"/>
        <v>878442784.4331677</v>
      </c>
      <c r="AS42" s="13"/>
      <c r="AT42" s="14">
        <f>'ANS_RevData (LA)'!AR$15</f>
        <v>85540888.969618618</v>
      </c>
      <c r="AU42" s="14">
        <f>'ANS_RevData (LA)'!AS$15</f>
        <v>89020408.117974132</v>
      </c>
      <c r="AV42" s="14">
        <f>'ANS_RevData (LA)'!AT$15</f>
        <v>92499927.266329646</v>
      </c>
      <c r="AW42" s="14">
        <f>'ANS_RevData (LA)'!AU$15</f>
        <v>96125781.332139373</v>
      </c>
      <c r="AX42" s="14">
        <f>'ANS_RevData (LA)'!AV$15</f>
        <v>99897970.315403298</v>
      </c>
      <c r="AY42" s="14">
        <f>'ANS_RevData (LA)'!AW$15</f>
        <v>103962829.13357563</v>
      </c>
      <c r="AZ42" s="14">
        <f>'ANS_RevData (LA)'!AX$15</f>
        <v>108157763.43392949</v>
      </c>
      <c r="BA42" s="14">
        <f>'ANS_RevData (LA)'!AY$15</f>
        <v>112515292.08701023</v>
      </c>
      <c r="BB42" s="14">
        <f>'ANS_RevData (LA)'!AZ$15</f>
        <v>116856561.30481829</v>
      </c>
      <c r="BC42" s="14">
        <f>'ANS_RevData (LA)'!BA$15</f>
        <v>121636835.27498895</v>
      </c>
      <c r="BD42" s="14">
        <f>'ANS_RevData (LA)'!BB$15</f>
        <v>126433368.6804323</v>
      </c>
      <c r="BE42" s="14">
        <f>'ANS_RevData (LA)'!BC$15</f>
        <v>131506312.48551138</v>
      </c>
      <c r="BF42" s="47">
        <f t="shared" si="73"/>
        <v>1284153938.4017313</v>
      </c>
      <c r="BG42" s="13"/>
      <c r="BH42" s="14">
        <f>'ANS_RevData (LA)'!BD$15</f>
        <v>136725591.20804465</v>
      </c>
      <c r="BI42" s="14">
        <f>'ANS_RevData (LA)'!BE$15</f>
        <v>142237539.76548633</v>
      </c>
      <c r="BJ42" s="14">
        <f>'ANS_RevData (LA)'!BF$15</f>
        <v>148025898.72256374</v>
      </c>
      <c r="BK42" s="14">
        <f>'ANS_RevData (LA)'!BG$15</f>
        <v>153830517.11491385</v>
      </c>
      <c r="BL42" s="14">
        <f>'ANS_RevData (LA)'!BH$15</f>
        <v>159911545.90689966</v>
      </c>
      <c r="BM42" s="14">
        <f>'ANS_RevData (LA)'!BI$15</f>
        <v>166301503.96906656</v>
      </c>
      <c r="BN42" s="14">
        <f>'ANS_RevData (LA)'!BJ$15</f>
        <v>172967872.43086919</v>
      </c>
      <c r="BO42" s="14">
        <f>'ANS_RevData (LA)'!BK$15</f>
        <v>179926910.72758022</v>
      </c>
      <c r="BP42" s="14">
        <f>'ANS_RevData (LA)'!BL$15</f>
        <v>187178618.85919967</v>
      </c>
      <c r="BQ42" s="14">
        <f>'ANS_RevData (LA)'!BM$15</f>
        <v>194576661.90827334</v>
      </c>
      <c r="BR42" s="14">
        <f>'ANS_RevData (LA)'!BN$15</f>
        <v>202397450.27443689</v>
      </c>
      <c r="BS42" s="14">
        <f>'ANS_RevData (LA)'!BO$15</f>
        <v>210527167.91078156</v>
      </c>
      <c r="BT42" s="47">
        <f t="shared" si="74"/>
        <v>2054607278.798116</v>
      </c>
    </row>
    <row r="43" spans="2:72" hidden="1" outlineLevel="1" x14ac:dyDescent="0.25">
      <c r="B43" s="11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8"/>
      <c r="Q43" s="8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8"/>
      <c r="AE43" s="8"/>
      <c r="AF43" s="7"/>
      <c r="AG43" s="7"/>
      <c r="AH43" s="7"/>
      <c r="AI43" s="7"/>
      <c r="AJ43" s="7"/>
      <c r="AK43" s="9"/>
      <c r="AL43" s="9"/>
      <c r="AM43" s="9"/>
      <c r="AN43" s="9"/>
      <c r="AO43" s="9"/>
      <c r="AP43" s="9"/>
      <c r="AQ43" s="9"/>
      <c r="AR43" s="10"/>
      <c r="AS43" s="8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10"/>
      <c r="BG43" s="8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10"/>
    </row>
    <row r="44" spans="2:72" hidden="1" outlineLevel="1" x14ac:dyDescent="0.25">
      <c r="B44" s="6" t="s">
        <v>51</v>
      </c>
      <c r="D44" s="7">
        <f t="shared" ref="D44:P44" si="75">SUBTOTAL(9,D45:D53)</f>
        <v>11818484.550000001</v>
      </c>
      <c r="E44" s="7">
        <f t="shared" si="75"/>
        <v>11381160</v>
      </c>
      <c r="F44" s="7">
        <f t="shared" si="75"/>
        <v>14068614.07</v>
      </c>
      <c r="G44" s="7">
        <f t="shared" si="75"/>
        <v>12829632.25</v>
      </c>
      <c r="H44" s="7">
        <f t="shared" si="75"/>
        <v>14630873.130000001</v>
      </c>
      <c r="I44" s="7">
        <f t="shared" si="75"/>
        <v>16390989</v>
      </c>
      <c r="J44" s="7">
        <f t="shared" si="75"/>
        <v>18902201.300000001</v>
      </c>
      <c r="K44" s="7">
        <f t="shared" si="75"/>
        <v>21243106.260000002</v>
      </c>
      <c r="L44" s="7">
        <f t="shared" si="75"/>
        <v>21306920.600000001</v>
      </c>
      <c r="M44" s="7">
        <f t="shared" si="75"/>
        <v>29983155.670000002</v>
      </c>
      <c r="N44" s="7">
        <f t="shared" si="75"/>
        <v>27237601.27</v>
      </c>
      <c r="O44" s="7">
        <f t="shared" si="75"/>
        <v>38400468.369999997</v>
      </c>
      <c r="P44" s="8">
        <f t="shared" si="75"/>
        <v>238193206.47</v>
      </c>
      <c r="Q44" s="8"/>
      <c r="R44" s="7">
        <f t="shared" ref="R44:AD44" si="76">SUBTOTAL(9,R45:R53)</f>
        <v>31749885.91</v>
      </c>
      <c r="S44" s="7">
        <f t="shared" si="76"/>
        <v>33741875.590000004</v>
      </c>
      <c r="T44" s="7">
        <f t="shared" si="76"/>
        <v>36633699.689999998</v>
      </c>
      <c r="U44" s="7">
        <f t="shared" si="76"/>
        <v>37661769.25</v>
      </c>
      <c r="V44" s="7">
        <f t="shared" si="76"/>
        <v>35962369.520000003</v>
      </c>
      <c r="W44" s="7">
        <f t="shared" si="76"/>
        <v>48021584.629999995</v>
      </c>
      <c r="X44" s="7">
        <f t="shared" si="76"/>
        <v>50305393.759999998</v>
      </c>
      <c r="Y44" s="7">
        <f t="shared" si="76"/>
        <v>61813350.850000001</v>
      </c>
      <c r="Z44" s="7">
        <f t="shared" si="76"/>
        <v>72527010.549999997</v>
      </c>
      <c r="AA44" s="7">
        <f t="shared" si="76"/>
        <v>74846463.200000003</v>
      </c>
      <c r="AB44" s="7">
        <f t="shared" si="76"/>
        <v>72240836.939999998</v>
      </c>
      <c r="AC44" s="7">
        <f t="shared" si="76"/>
        <v>94562503.140000001</v>
      </c>
      <c r="AD44" s="8">
        <f t="shared" si="76"/>
        <v>650066743.03000009</v>
      </c>
      <c r="AE44" s="8"/>
      <c r="AF44" s="7">
        <f t="shared" ref="AF44:AR44" si="77">SUBTOTAL(9,AF45:AF53)</f>
        <v>75692581.650000006</v>
      </c>
      <c r="AG44" s="7">
        <f t="shared" si="77"/>
        <v>72935431.159999996</v>
      </c>
      <c r="AH44" s="7">
        <f t="shared" si="77"/>
        <v>92933139.550000012</v>
      </c>
      <c r="AI44" s="7">
        <f t="shared" si="77"/>
        <v>74526785.910000011</v>
      </c>
      <c r="AJ44" s="7">
        <f t="shared" si="77"/>
        <v>52522709.699999996</v>
      </c>
      <c r="AK44" s="9">
        <f t="shared" si="77"/>
        <v>119774649.64142062</v>
      </c>
      <c r="AL44" s="9">
        <f t="shared" si="77"/>
        <v>145755791.15180346</v>
      </c>
      <c r="AM44" s="9">
        <f t="shared" si="77"/>
        <v>158619258.72601092</v>
      </c>
      <c r="AN44" s="9">
        <f t="shared" si="77"/>
        <v>172813589.88939834</v>
      </c>
      <c r="AO44" s="9">
        <f t="shared" si="77"/>
        <v>189150510.47679263</v>
      </c>
      <c r="AP44" s="9">
        <f t="shared" si="77"/>
        <v>206525156.37119684</v>
      </c>
      <c r="AQ44" s="9">
        <f t="shared" si="77"/>
        <v>226580460.66452688</v>
      </c>
      <c r="AR44" s="10">
        <f t="shared" si="77"/>
        <v>1587830064.8911498</v>
      </c>
      <c r="AS44" s="8"/>
      <c r="AT44" s="9">
        <f t="shared" ref="AT44:BF44" si="78">SUBTOTAL(9,AT45:AT53)</f>
        <v>249319939.21875668</v>
      </c>
      <c r="AU44" s="9">
        <f t="shared" si="78"/>
        <v>265317947.9081549</v>
      </c>
      <c r="AV44" s="9">
        <f t="shared" si="78"/>
        <v>276867423.87979317</v>
      </c>
      <c r="AW44" s="9">
        <f t="shared" si="78"/>
        <v>288917231.59968692</v>
      </c>
      <c r="AX44" s="9">
        <f t="shared" si="78"/>
        <v>301683943.00882953</v>
      </c>
      <c r="AY44" s="9">
        <f t="shared" si="78"/>
        <v>314855086.59214884</v>
      </c>
      <c r="AZ44" s="9">
        <f t="shared" si="78"/>
        <v>328845008.48159832</v>
      </c>
      <c r="BA44" s="9">
        <f t="shared" si="78"/>
        <v>343132929.71229213</v>
      </c>
      <c r="BB44" s="9">
        <f t="shared" si="78"/>
        <v>358470585.76479721</v>
      </c>
      <c r="BC44" s="9">
        <f t="shared" si="78"/>
        <v>374323816.39320534</v>
      </c>
      <c r="BD44" s="9">
        <f t="shared" si="78"/>
        <v>401588270.65941876</v>
      </c>
      <c r="BE44" s="9">
        <f t="shared" si="78"/>
        <v>430387886.10803723</v>
      </c>
      <c r="BF44" s="10">
        <f t="shared" si="78"/>
        <v>3933710069.3267188</v>
      </c>
      <c r="BG44" s="8"/>
      <c r="BH44" s="9">
        <f t="shared" ref="BH44:BT44" si="79">SUBTOTAL(9,BH45:BH53)</f>
        <v>449737176.5437941</v>
      </c>
      <c r="BI44" s="9">
        <f t="shared" si="79"/>
        <v>470041682.78281629</v>
      </c>
      <c r="BJ44" s="9">
        <f t="shared" si="79"/>
        <v>491202932.45389497</v>
      </c>
      <c r="BK44" s="9">
        <f t="shared" si="79"/>
        <v>513610753.42415893</v>
      </c>
      <c r="BL44" s="9">
        <f t="shared" si="79"/>
        <v>537086777.239802</v>
      </c>
      <c r="BM44" s="9">
        <f t="shared" si="79"/>
        <v>562178655.56106675</v>
      </c>
      <c r="BN44" s="9">
        <f t="shared" si="79"/>
        <v>588243740.3226186</v>
      </c>
      <c r="BO44" s="9">
        <f t="shared" si="79"/>
        <v>615933331.23345029</v>
      </c>
      <c r="BP44" s="9">
        <f t="shared" si="79"/>
        <v>645067500.39916909</v>
      </c>
      <c r="BQ44" s="9">
        <f t="shared" si="79"/>
        <v>675868178.66968668</v>
      </c>
      <c r="BR44" s="9">
        <f t="shared" si="79"/>
        <v>708324305.81367564</v>
      </c>
      <c r="BS44" s="9">
        <f t="shared" si="79"/>
        <v>739659522.43168068</v>
      </c>
      <c r="BT44" s="10">
        <f t="shared" si="79"/>
        <v>6996954556.8758135</v>
      </c>
    </row>
    <row r="45" spans="2:72" hidden="1" outlineLevel="1" x14ac:dyDescent="0.25">
      <c r="B45" s="11" t="s">
        <v>35</v>
      </c>
      <c r="D45" s="12">
        <f>SUM(,'ANS_RevData (IB)'!D$31,'ANS_RevData (IB)'!D$47)</f>
        <v>3000</v>
      </c>
      <c r="E45" s="12">
        <f>SUM(,'ANS_RevData (IB)'!E$31,'ANS_RevData (IB)'!E$47)</f>
        <v>3500</v>
      </c>
      <c r="F45" s="12">
        <f>SUM(,'ANS_RevData (IB)'!F$31,'ANS_RevData (IB)'!F$47)</f>
        <v>1000</v>
      </c>
      <c r="G45" s="12">
        <f>SUM(,'ANS_RevData (IB)'!G$31,'ANS_RevData (IB)'!G$47)</f>
        <v>35500</v>
      </c>
      <c r="H45" s="12">
        <f>SUM(,'ANS_RevData (IB)'!H$31,'ANS_RevData (IB)'!H$47)</f>
        <v>86550</v>
      </c>
      <c r="I45" s="12">
        <f>SUM(,'ANS_RevData (IB)'!I$31,'ANS_RevData (IB)'!I$47)</f>
        <v>62100</v>
      </c>
      <c r="J45" s="12">
        <f>SUM(,'ANS_RevData (IB)'!J$31,'ANS_RevData (IB)'!J$47)</f>
        <v>60950</v>
      </c>
      <c r="K45" s="12">
        <f>SUM(,'ANS_RevData (IB)'!K$31,'ANS_RevData (IB)'!K$47)</f>
        <v>305660</v>
      </c>
      <c r="L45" s="12">
        <f>SUM(,'ANS_RevData (IB)'!L$31,'ANS_RevData (IB)'!L$47)</f>
        <v>1672689</v>
      </c>
      <c r="M45" s="12">
        <f>SUM(,'ANS_RevData (IB)'!M$31,'ANS_RevData (IB)'!M$47)</f>
        <v>3313055</v>
      </c>
      <c r="N45" s="12">
        <f>SUM(,'ANS_RevData (IB)'!N$31,'ANS_RevData (IB)'!N$47)</f>
        <v>5067003</v>
      </c>
      <c r="O45" s="12">
        <f>SUM(,'ANS_RevData (IB)'!O$31,'ANS_RevData (IB)'!O$47)</f>
        <v>3799785</v>
      </c>
      <c r="P45" s="13">
        <f>SUM(D45:O45)</f>
        <v>14410792</v>
      </c>
      <c r="Q45" s="13"/>
      <c r="R45" s="12">
        <f>SUM(,'ANS_RevData (IB)'!P$31,'ANS_RevData (IB)'!P$47)</f>
        <v>6094273</v>
      </c>
      <c r="S45" s="12">
        <f>SUM(,'ANS_RevData (IB)'!Q$31,'ANS_RevData (IB)'!Q$47)</f>
        <v>7303159.6500000004</v>
      </c>
      <c r="T45" s="12">
        <f>SUM(,'ANS_RevData (IB)'!R$31,'ANS_RevData (IB)'!R$47)</f>
        <v>10399193.77</v>
      </c>
      <c r="U45" s="12">
        <f>SUM(,'ANS_RevData (IB)'!S$31,'ANS_RevData (IB)'!S$47)</f>
        <v>13289275.91</v>
      </c>
      <c r="V45" s="12">
        <f>SUM(,'ANS_RevData (IB)'!T$31,'ANS_RevData (IB)'!T$47)</f>
        <v>9092860.6999999993</v>
      </c>
      <c r="W45" s="12">
        <f>SUM(,'ANS_RevData (IB)'!U$31,'ANS_RevData (IB)'!U$47)</f>
        <v>10703979.800000001</v>
      </c>
      <c r="X45" s="12">
        <f>SUM(,'ANS_RevData (IB)'!V$31,'ANS_RevData (IB)'!V$47)</f>
        <v>14783130</v>
      </c>
      <c r="Y45" s="12">
        <f>SUM(,'ANS_RevData (IB)'!W$31,'ANS_RevData (IB)'!W$47)</f>
        <v>21734815.649999999</v>
      </c>
      <c r="Z45" s="12">
        <f>SUM(,'ANS_RevData (IB)'!X$31,'ANS_RevData (IB)'!X$47)</f>
        <v>27631153</v>
      </c>
      <c r="AA45" s="12">
        <f>SUM(,'ANS_RevData (IB)'!Y$31,'ANS_RevData (IB)'!Y$47)</f>
        <v>31013803.550000001</v>
      </c>
      <c r="AB45" s="12">
        <f>SUM(,'ANS_RevData (IB)'!Z$31,'ANS_RevData (IB)'!Z$47)</f>
        <v>34271603.140000001</v>
      </c>
      <c r="AC45" s="12">
        <f>SUM(,'ANS_RevData (IB)'!AA$31,'ANS_RevData (IB)'!AA$47)</f>
        <v>40337389.18</v>
      </c>
      <c r="AD45" s="13">
        <f>SUM(R45:AC45)</f>
        <v>226654637.35000002</v>
      </c>
      <c r="AE45" s="13"/>
      <c r="AF45" s="12">
        <f>SUM(,'ANS_RevData (IB)'!AF$31,'ANS_RevData (IB)'!AF$47)</f>
        <v>27180510.25</v>
      </c>
      <c r="AG45" s="12">
        <f>SUM(,'ANS_RevData (IB)'!AG$31,'ANS_RevData (IB)'!AG$47)</f>
        <v>28925082</v>
      </c>
      <c r="AH45" s="12">
        <f>SUM(,'ANS_RevData (IB)'!AH$31,'ANS_RevData (IB)'!AH$47)</f>
        <v>31064044.010000002</v>
      </c>
      <c r="AI45" s="12">
        <f>SUM(,'ANS_RevData (IB)'!AI$31,'ANS_RevData (IB)'!AI$47)</f>
        <v>27430760.100000001</v>
      </c>
      <c r="AJ45" s="12">
        <f>SUM(,'ANS_RevData (IB)'!AJ$31,'ANS_RevData (IB)'!AJ$47)</f>
        <v>21743365</v>
      </c>
      <c r="AK45" s="14">
        <f>SUM(,'ANS_RevData (IB)'!AK$31,'ANS_RevData (IB)'!AK$47)</f>
        <v>57115273.551542148</v>
      </c>
      <c r="AL45" s="14">
        <f>SUM(,'ANS_RevData (IB)'!AL$31,'ANS_RevData (IB)'!AL$47)</f>
        <v>75040602.328430265</v>
      </c>
      <c r="AM45" s="14">
        <f>SUM(,'ANS_RevData (IB)'!AM$31,'ANS_RevData (IB)'!AM$47)</f>
        <v>85168463.121017203</v>
      </c>
      <c r="AN45" s="14">
        <f>SUM(,'ANS_RevData (IB)'!AN$31,'ANS_RevData (IB)'!AN$47)</f>
        <v>96562306.512677491</v>
      </c>
      <c r="AO45" s="14">
        <f>SUM(,'ANS_RevData (IB)'!AO$31,'ANS_RevData (IB)'!AO$47)</f>
        <v>109855123.80294783</v>
      </c>
      <c r="AP45" s="14">
        <f>SUM(,'ANS_RevData (IB)'!AP$31,'ANS_RevData (IB)'!AP$47)</f>
        <v>124413923.69229156</v>
      </c>
      <c r="AQ45" s="14">
        <f>SUM(,'ANS_RevData (IB)'!AQ$31,'ANS_RevData (IB)'!AQ$47)</f>
        <v>141188193.13001367</v>
      </c>
      <c r="AR45" s="47">
        <f>SUM(AF45:AQ45)</f>
        <v>825687647.4989202</v>
      </c>
      <c r="AS45" s="13"/>
      <c r="AT45" s="14">
        <f>SUM(,'ANS_RevData (IB)'!AR$31,'ANS_RevData (IB)'!AR$47)</f>
        <v>160494427.76588249</v>
      </c>
      <c r="AU45" s="14">
        <f>SUM(,'ANS_RevData (IB)'!AS$31,'ANS_RevData (IB)'!AS$47)</f>
        <v>173297403.5091809</v>
      </c>
      <c r="AV45" s="14">
        <f>SUM(,'ANS_RevData (IB)'!AT$31,'ANS_RevData (IB)'!AT$47)</f>
        <v>181197134.92739868</v>
      </c>
      <c r="AW45" s="14">
        <f>SUM(,'ANS_RevData (IB)'!AU$31,'ANS_RevData (IB)'!AU$47)</f>
        <v>189527300.42930144</v>
      </c>
      <c r="AX45" s="14">
        <f>SUM(,'ANS_RevData (IB)'!AV$31,'ANS_RevData (IB)'!AV$47)</f>
        <v>198287900.01488915</v>
      </c>
      <c r="AY45" s="14">
        <f>SUM(,'ANS_RevData (IB)'!AW$31,'ANS_RevData (IB)'!AW$47)</f>
        <v>207478933.68416178</v>
      </c>
      <c r="AZ45" s="14">
        <f>SUM(,'ANS_RevData (IB)'!AX$31,'ANS_RevData (IB)'!AX$47)</f>
        <v>217087741.61112863</v>
      </c>
      <c r="BA45" s="14">
        <f>SUM(,'ANS_RevData (IB)'!AY$31,'ANS_RevData (IB)'!AY$47)</f>
        <v>227126983.62178043</v>
      </c>
      <c r="BB45" s="14">
        <f>SUM(,'ANS_RevData (IB)'!AZ$31,'ANS_RevData (IB)'!AZ$47)</f>
        <v>237596659.71611714</v>
      </c>
      <c r="BC45" s="14">
        <f>SUM(,'ANS_RevData (IB)'!BA$31,'ANS_RevData (IB)'!BA$47)</f>
        <v>248496769.89413884</v>
      </c>
      <c r="BD45" s="14">
        <f>SUM(,'ANS_RevData (IB)'!BB$31,'ANS_RevData (IB)'!BB$47)</f>
        <v>270423588.51008952</v>
      </c>
      <c r="BE45" s="14">
        <f>SUM(,'ANS_RevData (IB)'!BC$31,'ANS_RevData (IB)'!BC$47)</f>
        <v>293742987.98502094</v>
      </c>
      <c r="BF45" s="47">
        <f>SUM(AT45:BE45)</f>
        <v>2604757831.6690898</v>
      </c>
      <c r="BG45" s="13"/>
      <c r="BH45" s="14">
        <f>SUM(,'ANS_RevData (IB)'!BD$31,'ANS_RevData (IB)'!BD$47)</f>
        <v>307364960.75105035</v>
      </c>
      <c r="BI45" s="14">
        <f>SUM(,'ANS_RevData (IB)'!BE$31,'ANS_RevData (IB)'!BE$47)</f>
        <v>321430027.42675549</v>
      </c>
      <c r="BJ45" s="14">
        <f>SUM(,'ANS_RevData (IB)'!BF$31,'ANS_RevData (IB)'!BF$47)</f>
        <v>336204044.35794163</v>
      </c>
      <c r="BK45" s="14">
        <f>SUM(,'ANS_RevData (IB)'!BG$31,'ANS_RevData (IB)'!BG$47)</f>
        <v>351661691.89262742</v>
      </c>
      <c r="BL45" s="14">
        <f>SUM(,'ANS_RevData (IB)'!BH$31,'ANS_RevData (IB)'!BH$47)</f>
        <v>367815629.8568036</v>
      </c>
      <c r="BM45" s="14">
        <f>SUM(,'ANS_RevData (IB)'!BI$31,'ANS_RevData (IB)'!BI$47)</f>
        <v>384881075.29231256</v>
      </c>
      <c r="BN45" s="14">
        <f>SUM(,'ANS_RevData (IB)'!BJ$31,'ANS_RevData (IB)'!BJ$47)</f>
        <v>402655470.98330265</v>
      </c>
      <c r="BO45" s="14">
        <f>SUM(,'ANS_RevData (IB)'!BK$31,'ANS_RevData (IB)'!BK$47)</f>
        <v>421341374.14562553</v>
      </c>
      <c r="BP45" s="14">
        <f>SUM(,'ANS_RevData (IB)'!BL$31,'ANS_RevData (IB)'!BL$47)</f>
        <v>440723567.73743874</v>
      </c>
      <c r="BQ45" s="14">
        <f>SUM(,'ANS_RevData (IB)'!BM$31,'ANS_RevData (IB)'!BM$47)</f>
        <v>461029928.62657553</v>
      </c>
      <c r="BR45" s="14">
        <f>SUM(,'ANS_RevData (IB)'!BN$31,'ANS_RevData (IB)'!BN$47)</f>
        <v>482247796.98704517</v>
      </c>
      <c r="BS45" s="14">
        <f>SUM(,'ANS_RevData (IB)'!BO$31,'ANS_RevData (IB)'!BO$47)</f>
        <v>504402492.47082907</v>
      </c>
      <c r="BT45" s="47">
        <f>SUM(BH45:BS45)</f>
        <v>4781758060.5283079</v>
      </c>
    </row>
    <row r="46" spans="2:72" hidden="1" outlineLevel="1" x14ac:dyDescent="0.25">
      <c r="B46" s="11" t="s">
        <v>36</v>
      </c>
      <c r="D46" s="12">
        <f t="shared" ref="D46:P46" si="80">SUBTOTAL(9,D47:D51)</f>
        <v>10884222</v>
      </c>
      <c r="E46" s="12">
        <f t="shared" si="80"/>
        <v>10097046</v>
      </c>
      <c r="F46" s="12">
        <f t="shared" si="80"/>
        <v>12958103</v>
      </c>
      <c r="G46" s="12">
        <f t="shared" si="80"/>
        <v>11575215</v>
      </c>
      <c r="H46" s="12">
        <f t="shared" si="80"/>
        <v>12765163</v>
      </c>
      <c r="I46" s="12">
        <f t="shared" si="80"/>
        <v>13972030</v>
      </c>
      <c r="J46" s="12">
        <f t="shared" si="80"/>
        <v>15159422</v>
      </c>
      <c r="K46" s="12">
        <f t="shared" si="80"/>
        <v>16968398</v>
      </c>
      <c r="L46" s="12">
        <f t="shared" si="80"/>
        <v>15965521</v>
      </c>
      <c r="M46" s="12">
        <f t="shared" si="80"/>
        <v>20780982</v>
      </c>
      <c r="N46" s="12">
        <f t="shared" si="80"/>
        <v>18012966</v>
      </c>
      <c r="O46" s="12">
        <f t="shared" si="80"/>
        <v>28997301</v>
      </c>
      <c r="P46" s="13">
        <f t="shared" si="80"/>
        <v>188136369</v>
      </c>
      <c r="Q46" s="13"/>
      <c r="R46" s="12">
        <f t="shared" ref="R46:AD46" si="81">SUBTOTAL(9,R47:R51)</f>
        <v>20984929</v>
      </c>
      <c r="S46" s="12">
        <f t="shared" si="81"/>
        <v>21640209</v>
      </c>
      <c r="T46" s="12">
        <f t="shared" si="81"/>
        <v>21427566</v>
      </c>
      <c r="U46" s="12">
        <f t="shared" si="81"/>
        <v>20047039</v>
      </c>
      <c r="V46" s="12">
        <f t="shared" si="81"/>
        <v>20823965</v>
      </c>
      <c r="W46" s="12">
        <f t="shared" si="81"/>
        <v>29778819</v>
      </c>
      <c r="X46" s="12">
        <f t="shared" si="81"/>
        <v>24286734</v>
      </c>
      <c r="Y46" s="12">
        <f t="shared" si="81"/>
        <v>27077292</v>
      </c>
      <c r="Z46" s="12">
        <f t="shared" si="81"/>
        <v>27840630</v>
      </c>
      <c r="AA46" s="12">
        <f t="shared" si="81"/>
        <v>27819569</v>
      </c>
      <c r="AB46" s="12">
        <f t="shared" si="81"/>
        <v>25790725</v>
      </c>
      <c r="AC46" s="12">
        <f t="shared" si="81"/>
        <v>41515359</v>
      </c>
      <c r="AD46" s="13">
        <f t="shared" si="81"/>
        <v>309032836</v>
      </c>
      <c r="AE46" s="13"/>
      <c r="AF46" s="12">
        <f t="shared" ref="AF46:AR46" si="82">SUBTOTAL(9,AF47:AF51)</f>
        <v>34053770</v>
      </c>
      <c r="AG46" s="12">
        <f t="shared" si="82"/>
        <v>30748568</v>
      </c>
      <c r="AH46" s="12">
        <f t="shared" si="82"/>
        <v>46609570</v>
      </c>
      <c r="AI46" s="12">
        <f t="shared" si="82"/>
        <v>35567315</v>
      </c>
      <c r="AJ46" s="12">
        <f t="shared" si="82"/>
        <v>21727962</v>
      </c>
      <c r="AK46" s="14">
        <f t="shared" si="82"/>
        <v>49288588.227993719</v>
      </c>
      <c r="AL46" s="14">
        <f t="shared" si="82"/>
        <v>56408273.581660591</v>
      </c>
      <c r="AM46" s="14">
        <f t="shared" si="82"/>
        <v>58484608.195144616</v>
      </c>
      <c r="AN46" s="14">
        <f t="shared" si="82"/>
        <v>60746726.977021456</v>
      </c>
      <c r="AO46" s="14">
        <f t="shared" si="82"/>
        <v>63268707.405608162</v>
      </c>
      <c r="AP46" s="14">
        <f t="shared" si="82"/>
        <v>65546184.420818359</v>
      </c>
      <c r="AQ46" s="14">
        <f t="shared" si="82"/>
        <v>68158881.316071734</v>
      </c>
      <c r="AR46" s="47">
        <f t="shared" si="82"/>
        <v>590609155.12431848</v>
      </c>
      <c r="AS46" s="13"/>
      <c r="AT46" s="14">
        <f t="shared" ref="AT46:BF46" si="83">SUBTOTAL(9,AT47:AT51)</f>
        <v>70905655.689642116</v>
      </c>
      <c r="AU46" s="14">
        <f t="shared" si="83"/>
        <v>73423284.883169323</v>
      </c>
      <c r="AV46" s="14">
        <f t="shared" si="83"/>
        <v>76386559.891799212</v>
      </c>
      <c r="AW46" s="14">
        <f t="shared" si="83"/>
        <v>79403486.443686619</v>
      </c>
      <c r="AX46" s="14">
        <f t="shared" si="83"/>
        <v>82576913.630633533</v>
      </c>
      <c r="AY46" s="14">
        <f t="shared" si="83"/>
        <v>85715273.115854278</v>
      </c>
      <c r="AZ46" s="14">
        <f t="shared" si="83"/>
        <v>89254636.649511054</v>
      </c>
      <c r="BA46" s="14">
        <f t="shared" si="83"/>
        <v>92789648.948108315</v>
      </c>
      <c r="BB46" s="14">
        <f t="shared" si="83"/>
        <v>96660597.593415439</v>
      </c>
      <c r="BC46" s="14">
        <f t="shared" si="83"/>
        <v>100607620.93872255</v>
      </c>
      <c r="BD46" s="14">
        <f t="shared" si="83"/>
        <v>105085374.5757232</v>
      </c>
      <c r="BE46" s="14">
        <f t="shared" si="83"/>
        <v>109559493.44433104</v>
      </c>
      <c r="BF46" s="47">
        <f t="shared" si="83"/>
        <v>1062368545.8045967</v>
      </c>
      <c r="BG46" s="13"/>
      <c r="BH46" s="14">
        <f t="shared" ref="BH46:BT46" si="84">SUBTOTAL(9,BH47:BH51)</f>
        <v>114287894.33807419</v>
      </c>
      <c r="BI46" s="14">
        <f t="shared" si="84"/>
        <v>119356890.12005852</v>
      </c>
      <c r="BJ46" s="14">
        <f t="shared" si="84"/>
        <v>124719894.17043571</v>
      </c>
      <c r="BK46" s="14">
        <f t="shared" si="84"/>
        <v>130490558.03246324</v>
      </c>
      <c r="BL46" s="14">
        <f t="shared" si="84"/>
        <v>136640314.63947445</v>
      </c>
      <c r="BM46" s="14">
        <f t="shared" si="84"/>
        <v>143341022.85986221</v>
      </c>
      <c r="BN46" s="14">
        <f t="shared" si="84"/>
        <v>150304101.8019329</v>
      </c>
      <c r="BO46" s="14">
        <f t="shared" si="84"/>
        <v>157963933.30063766</v>
      </c>
      <c r="BP46" s="14">
        <f t="shared" si="84"/>
        <v>166388298.74605229</v>
      </c>
      <c r="BQ46" s="14">
        <f t="shared" si="84"/>
        <v>175520628.29319307</v>
      </c>
      <c r="BR46" s="14">
        <f t="shared" si="84"/>
        <v>185266930.27196792</v>
      </c>
      <c r="BS46" s="14">
        <f t="shared" si="84"/>
        <v>192800213.7174094</v>
      </c>
      <c r="BT46" s="47">
        <f t="shared" si="84"/>
        <v>1797080680.2915616</v>
      </c>
    </row>
    <row r="47" spans="2:72" s="16" customFormat="1" ht="12.75" hidden="1" outlineLevel="2" x14ac:dyDescent="0.2">
      <c r="B47" s="17" t="s">
        <v>9</v>
      </c>
      <c r="D47" s="18">
        <f>'ANS_RevData (IB)'!D$79</f>
        <v>7582122</v>
      </c>
      <c r="E47" s="18">
        <f>'ANS_RevData (IB)'!E$79</f>
        <v>6663596</v>
      </c>
      <c r="F47" s="18">
        <f>'ANS_RevData (IB)'!F$79</f>
        <v>8522803</v>
      </c>
      <c r="G47" s="18">
        <f>'ANS_RevData (IB)'!G$79</f>
        <v>7465965</v>
      </c>
      <c r="H47" s="18">
        <f>'ANS_RevData (IB)'!H$79</f>
        <v>7442663</v>
      </c>
      <c r="I47" s="18">
        <f>'ANS_RevData (IB)'!I$79</f>
        <v>7800280</v>
      </c>
      <c r="J47" s="18">
        <f>'ANS_RevData (IB)'!J$79</f>
        <v>8662572</v>
      </c>
      <c r="K47" s="18">
        <f>'ANS_RevData (IB)'!K$79</f>
        <v>10507998</v>
      </c>
      <c r="L47" s="18">
        <f>'ANS_RevData (IB)'!L$79</f>
        <v>10125618</v>
      </c>
      <c r="M47" s="18">
        <f>'ANS_RevData (IB)'!M$79</f>
        <v>12850232</v>
      </c>
      <c r="N47" s="18">
        <f>'ANS_RevData (IB)'!N$79</f>
        <v>11040547</v>
      </c>
      <c r="O47" s="18">
        <f>'ANS_RevData (IB)'!O$79</f>
        <v>17606168</v>
      </c>
      <c r="P47" s="19">
        <f t="shared" ref="P47:P53" si="85">SUM(D47:O47)</f>
        <v>116270564</v>
      </c>
      <c r="Q47" s="19"/>
      <c r="R47" s="18">
        <f>'ANS_RevData (IB)'!P$79</f>
        <v>12265959</v>
      </c>
      <c r="S47" s="18">
        <f>'ANS_RevData (IB)'!Q$79</f>
        <v>13066379</v>
      </c>
      <c r="T47" s="18">
        <f>'ANS_RevData (IB)'!R$79</f>
        <v>12725572</v>
      </c>
      <c r="U47" s="18">
        <f>'ANS_RevData (IB)'!S$79</f>
        <v>11916881</v>
      </c>
      <c r="V47" s="18">
        <f>'ANS_RevData (IB)'!T$79</f>
        <v>11437445</v>
      </c>
      <c r="W47" s="18">
        <f>'ANS_RevData (IB)'!U$79</f>
        <v>16968910</v>
      </c>
      <c r="X47" s="18">
        <f>'ANS_RevData (IB)'!V$79</f>
        <v>12381971</v>
      </c>
      <c r="Y47" s="18">
        <f>'ANS_RevData (IB)'!W$79</f>
        <v>13969907</v>
      </c>
      <c r="Z47" s="18">
        <f>'ANS_RevData (IB)'!X$79</f>
        <v>13265822</v>
      </c>
      <c r="AA47" s="18">
        <f>'ANS_RevData (IB)'!Y$79</f>
        <v>12753782</v>
      </c>
      <c r="AB47" s="18">
        <f>'ANS_RevData (IB)'!Z$79</f>
        <v>12220988</v>
      </c>
      <c r="AC47" s="18">
        <f>'ANS_RevData (IB)'!AA$79</f>
        <v>16612013</v>
      </c>
      <c r="AD47" s="19">
        <f t="shared" ref="AD47:AD53" si="86">SUM(R47:AC47)</f>
        <v>159585629</v>
      </c>
      <c r="AE47" s="19"/>
      <c r="AF47" s="18">
        <f>'ANS_RevData (IB)'!AF$79</f>
        <v>12041495</v>
      </c>
      <c r="AG47" s="18">
        <f>'ANS_RevData (IB)'!AG$79</f>
        <v>9985089</v>
      </c>
      <c r="AH47" s="18">
        <f>'ANS_RevData (IB)'!AH$79</f>
        <v>14895339</v>
      </c>
      <c r="AI47" s="18">
        <f>'ANS_RevData (IB)'!AI$79</f>
        <v>12336225</v>
      </c>
      <c r="AJ47" s="18">
        <f>'ANS_RevData (IB)'!AJ$79</f>
        <v>8176670</v>
      </c>
      <c r="AK47" s="20">
        <f>'ANS_RevData (IB)'!AK$79</f>
        <v>19131772.012550261</v>
      </c>
      <c r="AL47" s="20">
        <f>'ANS_RevData (IB)'!AL$79</f>
        <v>22012229.468746193</v>
      </c>
      <c r="AM47" s="20">
        <f>'ANS_RevData (IB)'!AM$79</f>
        <v>22641150.310710371</v>
      </c>
      <c r="AN47" s="20">
        <f>'ANS_RevData (IB)'!AN$79</f>
        <v>23395855.321067382</v>
      </c>
      <c r="AO47" s="20">
        <f>'ANS_RevData (IB)'!AO$79</f>
        <v>24276344.49981723</v>
      </c>
      <c r="AP47" s="20">
        <f>'ANS_RevData (IB)'!AP$79</f>
        <v>25031049.510174241</v>
      </c>
      <c r="AQ47" s="20">
        <f>'ANS_RevData (IB)'!AQ$79</f>
        <v>25911538.688924089</v>
      </c>
      <c r="AR47" s="48">
        <f t="shared" ref="AR47:AR53" si="87">SUM(AF47:AQ47)</f>
        <v>219834757.81198978</v>
      </c>
      <c r="AS47" s="19"/>
      <c r="AT47" s="20">
        <f>'ANS_RevData (IB)'!AR$79</f>
        <v>26792027.867673937</v>
      </c>
      <c r="AU47" s="20">
        <f>'ANS_RevData (IB)'!AS$79</f>
        <v>27546732.878030948</v>
      </c>
      <c r="AV47" s="20">
        <f>'ANS_RevData (IB)'!AT$79</f>
        <v>28553006.225173634</v>
      </c>
      <c r="AW47" s="20">
        <f>'ANS_RevData (IB)'!AU$79</f>
        <v>29433495.403923482</v>
      </c>
      <c r="AX47" s="20">
        <f>'ANS_RevData (IB)'!AV$79</f>
        <v>30439768.751066163</v>
      </c>
      <c r="AY47" s="20">
        <f>'ANS_RevData (IB)'!AW$79</f>
        <v>31320257.929816011</v>
      </c>
      <c r="AZ47" s="20">
        <f>'ANS_RevData (IB)'!AX$79</f>
        <v>32452315.44535153</v>
      </c>
      <c r="BA47" s="20">
        <f>'ANS_RevData (IB)'!AY$79</f>
        <v>33458588.792494211</v>
      </c>
      <c r="BB47" s="20">
        <f>'ANS_RevData (IB)'!AZ$79</f>
        <v>34590646.308029734</v>
      </c>
      <c r="BC47" s="20">
        <f>'ANS_RevData (IB)'!BA$79</f>
        <v>35722703.823565252</v>
      </c>
      <c r="BD47" s="20">
        <f>'ANS_RevData (IB)'!BB$79</f>
        <v>36980545.5074936</v>
      </c>
      <c r="BE47" s="20">
        <f>'ANS_RevData (IB)'!BC$79</f>
        <v>38112603.023029119</v>
      </c>
      <c r="BF47" s="48">
        <f t="shared" ref="BF47:BF53" si="88">SUM(AT47:BE47)</f>
        <v>385402691.95564759</v>
      </c>
      <c r="BG47" s="19"/>
      <c r="BH47" s="20">
        <f>'ANS_RevData (IB)'!BD$79</f>
        <v>39496228.875350311</v>
      </c>
      <c r="BI47" s="20">
        <f>'ANS_RevData (IB)'!BE$79</f>
        <v>40754070.559278667</v>
      </c>
      <c r="BJ47" s="20">
        <f>'ANS_RevData (IB)'!BF$79</f>
        <v>42137696.411599852</v>
      </c>
      <c r="BK47" s="20">
        <f>'ANS_RevData (IB)'!BG$79</f>
        <v>43521322.263921045</v>
      </c>
      <c r="BL47" s="20">
        <f>'ANS_RevData (IB)'!BH$79</f>
        <v>44904948.11624223</v>
      </c>
      <c r="BM47" s="20">
        <f>'ANS_RevData (IB)'!BI$79</f>
        <v>46414358.13695626</v>
      </c>
      <c r="BN47" s="20">
        <f>'ANS_RevData (IB)'!BJ$79</f>
        <v>47923768.157670282</v>
      </c>
      <c r="BO47" s="20">
        <f>'ANS_RevData (IB)'!BK$79</f>
        <v>49433178.178384304</v>
      </c>
      <c r="BP47" s="20">
        <f>'ANS_RevData (IB)'!BL$79</f>
        <v>51068372.367491163</v>
      </c>
      <c r="BQ47" s="20">
        <f>'ANS_RevData (IB)'!BM$79</f>
        <v>52829350.72499086</v>
      </c>
      <c r="BR47" s="20">
        <f>'ANS_RevData (IB)'!BN$79</f>
        <v>54590329.082490556</v>
      </c>
      <c r="BS47" s="20">
        <f>'ANS_RevData (IB)'!BO$79</f>
        <v>56351307.439990252</v>
      </c>
      <c r="BT47" s="48">
        <f t="shared" ref="BT47:BT53" si="89">SUM(BH47:BS47)</f>
        <v>569424930.31436574</v>
      </c>
    </row>
    <row r="48" spans="2:72" s="16" customFormat="1" ht="12.75" hidden="1" outlineLevel="2" x14ac:dyDescent="0.2">
      <c r="B48" s="17" t="s">
        <v>10</v>
      </c>
      <c r="D48" s="18">
        <f>'ANS_RevData (IB)'!D$95</f>
        <v>3302100</v>
      </c>
      <c r="E48" s="18">
        <f>'ANS_RevData (IB)'!E$95</f>
        <v>3433450</v>
      </c>
      <c r="F48" s="18">
        <f>'ANS_RevData (IB)'!F$95</f>
        <v>4415600</v>
      </c>
      <c r="G48" s="18">
        <f>'ANS_RevData (IB)'!G$95</f>
        <v>4109250</v>
      </c>
      <c r="H48" s="18">
        <f>'ANS_RevData (IB)'!H$95</f>
        <v>5322500</v>
      </c>
      <c r="I48" s="18">
        <f>'ANS_RevData (IB)'!I$95</f>
        <v>6169750</v>
      </c>
      <c r="J48" s="18">
        <f>'ANS_RevData (IB)'!J$95</f>
        <v>6496850</v>
      </c>
      <c r="K48" s="18">
        <f>'ANS_RevData (IB)'!K$95</f>
        <v>6459900</v>
      </c>
      <c r="L48" s="18">
        <f>'ANS_RevData (IB)'!L$95</f>
        <v>5839903</v>
      </c>
      <c r="M48" s="18">
        <f>'ANS_RevData (IB)'!M$95</f>
        <v>7930750</v>
      </c>
      <c r="N48" s="18">
        <f>'ANS_RevData (IB)'!N$95</f>
        <v>6955383</v>
      </c>
      <c r="O48" s="18">
        <f>'ANS_RevData (IB)'!O$95</f>
        <v>11391133</v>
      </c>
      <c r="P48" s="19">
        <f t="shared" si="85"/>
        <v>71826569</v>
      </c>
      <c r="Q48" s="19"/>
      <c r="R48" s="18">
        <f>'ANS_RevData (IB)'!P$95</f>
        <v>8718970</v>
      </c>
      <c r="S48" s="18">
        <f>'ANS_RevData (IB)'!Q$95</f>
        <v>8573830</v>
      </c>
      <c r="T48" s="18">
        <f>'ANS_RevData (IB)'!R$95</f>
        <v>8701994</v>
      </c>
      <c r="U48" s="18">
        <f>'ANS_RevData (IB)'!S$95</f>
        <v>8119033</v>
      </c>
      <c r="V48" s="18">
        <f>'ANS_RevData (IB)'!T$95</f>
        <v>9364520</v>
      </c>
      <c r="W48" s="18">
        <f>'ANS_RevData (IB)'!U$95</f>
        <v>12787909</v>
      </c>
      <c r="X48" s="18">
        <f>'ANS_RevData (IB)'!V$95</f>
        <v>11877763</v>
      </c>
      <c r="Y48" s="18">
        <f>'ANS_RevData (IB)'!W$95</f>
        <v>12613330</v>
      </c>
      <c r="Z48" s="18">
        <f>'ANS_RevData (IB)'!X$95</f>
        <v>13714341</v>
      </c>
      <c r="AA48" s="18">
        <f>'ANS_RevData (IB)'!Y$95</f>
        <v>13856887</v>
      </c>
      <c r="AB48" s="18">
        <f>'ANS_RevData (IB)'!Z$95</f>
        <v>12313987</v>
      </c>
      <c r="AC48" s="18">
        <f>'ANS_RevData (IB)'!AA$95</f>
        <v>22803971</v>
      </c>
      <c r="AD48" s="19">
        <f t="shared" si="86"/>
        <v>143446535</v>
      </c>
      <c r="AE48" s="19"/>
      <c r="AF48" s="18">
        <f>'ANS_RevData (IB)'!AF$95</f>
        <v>19998375</v>
      </c>
      <c r="AG48" s="18">
        <f>'ANS_RevData (IB)'!AG$95</f>
        <v>19278559</v>
      </c>
      <c r="AH48" s="18">
        <f>'ANS_RevData (IB)'!AH$95</f>
        <v>29314631</v>
      </c>
      <c r="AI48" s="18">
        <f>'ANS_RevData (IB)'!AI$95</f>
        <v>21641870</v>
      </c>
      <c r="AJ48" s="18">
        <f>'ANS_RevData (IB)'!AJ$95</f>
        <v>12491285</v>
      </c>
      <c r="AK48" s="20">
        <f>'ANS_RevData (IB)'!AK$95</f>
        <v>27409458.892348222</v>
      </c>
      <c r="AL48" s="20">
        <f>'ANS_RevData (IB)'!AL$95</f>
        <v>30837820.012914401</v>
      </c>
      <c r="AM48" s="20">
        <f>'ANS_RevData (IB)'!AM$95</f>
        <v>32044517.317767572</v>
      </c>
      <c r="AN48" s="20">
        <f>'ANS_RevData (IB)'!AN$95</f>
        <v>33251214.622620743</v>
      </c>
      <c r="AO48" s="20">
        <f>'ANS_RevData (IB)'!AO$95</f>
        <v>34591989.405790932</v>
      </c>
      <c r="AP48" s="20">
        <f>'ANS_RevData (IB)'!AP$95</f>
        <v>35798686.710644111</v>
      </c>
      <c r="AQ48" s="20">
        <f>'ANS_RevData (IB)'!AQ$95</f>
        <v>37139461.493814297</v>
      </c>
      <c r="AR48" s="48">
        <f t="shared" si="87"/>
        <v>333797868.45590025</v>
      </c>
      <c r="AS48" s="19"/>
      <c r="AT48" s="20">
        <f>'ANS_RevData (IB)'!AR$95</f>
        <v>38614313.755301513</v>
      </c>
      <c r="AU48" s="20">
        <f>'ANS_RevData (IB)'!AS$95</f>
        <v>39955088.538471699</v>
      </c>
      <c r="AV48" s="20">
        <f>'ANS_RevData (IB)'!AT$95</f>
        <v>41429940.799958915</v>
      </c>
      <c r="AW48" s="20">
        <f>'ANS_RevData (IB)'!AU$95</f>
        <v>43038870.539763138</v>
      </c>
      <c r="AX48" s="20">
        <f>'ANS_RevData (IB)'!AV$95</f>
        <v>44647800.279567368</v>
      </c>
      <c r="AY48" s="20">
        <f>'ANS_RevData (IB)'!AW$95</f>
        <v>46256730.019371599</v>
      </c>
      <c r="AZ48" s="20">
        <f>'ANS_RevData (IB)'!AX$95</f>
        <v>47999737.237492852</v>
      </c>
      <c r="BA48" s="20">
        <f>'ANS_RevData (IB)'!AY$95</f>
        <v>49742744.455614097</v>
      </c>
      <c r="BB48" s="20">
        <f>'ANS_RevData (IB)'!AZ$95</f>
        <v>51619829.152052365</v>
      </c>
      <c r="BC48" s="20">
        <f>'ANS_RevData (IB)'!BA$95</f>
        <v>53496913.848490633</v>
      </c>
      <c r="BD48" s="20">
        <f>'ANS_RevData (IB)'!BB$95</f>
        <v>55642153.501562938</v>
      </c>
      <c r="BE48" s="20">
        <f>'ANS_RevData (IB)'!BC$95</f>
        <v>57787393.154635243</v>
      </c>
      <c r="BF48" s="48">
        <f t="shared" si="88"/>
        <v>570231515.28228235</v>
      </c>
      <c r="BG48" s="19"/>
      <c r="BH48" s="20">
        <f>'ANS_RevData (IB)'!BD$95</f>
        <v>59798555.329390533</v>
      </c>
      <c r="BI48" s="20">
        <f>'ANS_RevData (IB)'!BE$95</f>
        <v>62077872.460779861</v>
      </c>
      <c r="BJ48" s="20">
        <f>'ANS_RevData (IB)'!BF$95</f>
        <v>64357189.592169181</v>
      </c>
      <c r="BK48" s="20">
        <f>'ANS_RevData (IB)'!BG$95</f>
        <v>66770584.20187553</v>
      </c>
      <c r="BL48" s="20">
        <f>'ANS_RevData (IB)'!BH$95</f>
        <v>69318056.289898887</v>
      </c>
      <c r="BM48" s="20">
        <f>'ANS_RevData (IB)'!BI$95</f>
        <v>71999605.856239274</v>
      </c>
      <c r="BN48" s="20">
        <f>'ANS_RevData (IB)'!BJ$95</f>
        <v>74547077.944262639</v>
      </c>
      <c r="BO48" s="20">
        <f>'ANS_RevData (IB)'!BK$95</f>
        <v>77362704.988920033</v>
      </c>
      <c r="BP48" s="20">
        <f>'ANS_RevData (IB)'!BL$95</f>
        <v>80312409.511894464</v>
      </c>
      <c r="BQ48" s="20">
        <f>'ANS_RevData (IB)'!BM$95</f>
        <v>83262114.034868881</v>
      </c>
      <c r="BR48" s="20">
        <f>'ANS_RevData (IB)'!BN$95</f>
        <v>86479973.514477342</v>
      </c>
      <c r="BS48" s="20">
        <f>'ANS_RevData (IB)'!BO$95</f>
        <v>89697832.994085804</v>
      </c>
      <c r="BT48" s="48">
        <f t="shared" si="89"/>
        <v>885983976.71886241</v>
      </c>
    </row>
    <row r="49" spans="2:72" s="16" customFormat="1" ht="12.75" hidden="1" outlineLevel="2" x14ac:dyDescent="0.2">
      <c r="B49" s="17" t="s">
        <v>11</v>
      </c>
      <c r="D49" s="18">
        <f>'ANS_RevData (IB)'!D$111</f>
        <v>0</v>
      </c>
      <c r="E49" s="18">
        <f>'ANS_RevData (IB)'!E$111</f>
        <v>0</v>
      </c>
      <c r="F49" s="18">
        <f>'ANS_RevData (IB)'!F$111</f>
        <v>0</v>
      </c>
      <c r="G49" s="18">
        <f>'ANS_RevData (IB)'!G$111</f>
        <v>0</v>
      </c>
      <c r="H49" s="18">
        <f>'ANS_RevData (IB)'!H$111</f>
        <v>0</v>
      </c>
      <c r="I49" s="18">
        <f>'ANS_RevData (IB)'!I$111</f>
        <v>0</v>
      </c>
      <c r="J49" s="18">
        <f>'ANS_RevData (IB)'!J$111</f>
        <v>0</v>
      </c>
      <c r="K49" s="18">
        <f>'ANS_RevData (IB)'!K$111</f>
        <v>0</v>
      </c>
      <c r="L49" s="18">
        <f>'ANS_RevData (IB)'!L$111</f>
        <v>0</v>
      </c>
      <c r="M49" s="18">
        <f>'ANS_RevData (IB)'!M$111</f>
        <v>0</v>
      </c>
      <c r="N49" s="18">
        <f>'ANS_RevData (IB)'!N$111</f>
        <v>0</v>
      </c>
      <c r="O49" s="18">
        <f>'ANS_RevData (IB)'!O$111</f>
        <v>0</v>
      </c>
      <c r="P49" s="19">
        <f t="shared" si="85"/>
        <v>0</v>
      </c>
      <c r="Q49" s="19"/>
      <c r="R49" s="18">
        <f>'ANS_RevData (IB)'!P$111</f>
        <v>0</v>
      </c>
      <c r="S49" s="18">
        <f>'ANS_RevData (IB)'!Q$111</f>
        <v>0</v>
      </c>
      <c r="T49" s="18">
        <f>'ANS_RevData (IB)'!R$111</f>
        <v>0</v>
      </c>
      <c r="U49" s="18">
        <f>'ANS_RevData (IB)'!S$111</f>
        <v>0</v>
      </c>
      <c r="V49" s="18">
        <f>'ANS_RevData (IB)'!T$111</f>
        <v>0</v>
      </c>
      <c r="W49" s="18">
        <f>'ANS_RevData (IB)'!U$111</f>
        <v>0</v>
      </c>
      <c r="X49" s="18">
        <f>'ANS_RevData (IB)'!V$111</f>
        <v>5000</v>
      </c>
      <c r="Y49" s="18">
        <f>'ANS_RevData (IB)'!W$111</f>
        <v>482500</v>
      </c>
      <c r="Z49" s="18">
        <f>'ANS_RevData (IB)'!X$111</f>
        <v>821400</v>
      </c>
      <c r="AA49" s="18">
        <f>'ANS_RevData (IB)'!Y$111</f>
        <v>1161900</v>
      </c>
      <c r="AB49" s="18">
        <f>'ANS_RevData (IB)'!Z$111</f>
        <v>1188250</v>
      </c>
      <c r="AC49" s="18">
        <f>'ANS_RevData (IB)'!AA$111</f>
        <v>2052875</v>
      </c>
      <c r="AD49" s="19">
        <f t="shared" si="86"/>
        <v>5711925</v>
      </c>
      <c r="AE49" s="19"/>
      <c r="AF49" s="18">
        <f>'ANS_RevData (IB)'!AF$111</f>
        <v>1900400</v>
      </c>
      <c r="AG49" s="18">
        <f>'ANS_RevData (IB)'!AG$111</f>
        <v>1426420</v>
      </c>
      <c r="AH49" s="18">
        <f>'ANS_RevData (IB)'!AH$111</f>
        <v>2313100</v>
      </c>
      <c r="AI49" s="18">
        <f>'ANS_RevData (IB)'!AI$111</f>
        <v>1531620</v>
      </c>
      <c r="AJ49" s="18">
        <f>'ANS_RevData (IB)'!AJ$111</f>
        <v>1021507</v>
      </c>
      <c r="AK49" s="20">
        <f>'ANS_RevData (IB)'!AK$111</f>
        <v>2666726.5980952382</v>
      </c>
      <c r="AL49" s="20">
        <f>'ANS_RevData (IB)'!AL$111</f>
        <v>3420000</v>
      </c>
      <c r="AM49" s="20">
        <f>'ANS_RevData (IB)'!AM$111</f>
        <v>3630000</v>
      </c>
      <c r="AN49" s="20">
        <f>'ANS_RevData (IB)'!AN$111</f>
        <v>3900000</v>
      </c>
      <c r="AO49" s="20">
        <f>'ANS_RevData (IB)'!AO$111</f>
        <v>4170000</v>
      </c>
      <c r="AP49" s="20">
        <f>'ANS_RevData (IB)'!AP$111</f>
        <v>4440000</v>
      </c>
      <c r="AQ49" s="20">
        <f>'ANS_RevData (IB)'!AQ$111</f>
        <v>4770000</v>
      </c>
      <c r="AR49" s="48">
        <f t="shared" si="87"/>
        <v>35189773.598095238</v>
      </c>
      <c r="AS49" s="19"/>
      <c r="AT49" s="20">
        <f>'ANS_RevData (IB)'!AR$111</f>
        <v>5100000</v>
      </c>
      <c r="AU49" s="20">
        <f>'ANS_RevData (IB)'!AS$111</f>
        <v>5430000</v>
      </c>
      <c r="AV49" s="20">
        <f>'ANS_RevData (IB)'!AT$111</f>
        <v>5820000</v>
      </c>
      <c r="AW49" s="20">
        <f>'ANS_RevData (IB)'!AU$111</f>
        <v>6240000</v>
      </c>
      <c r="AX49" s="20">
        <f>'ANS_RevData (IB)'!AV$111</f>
        <v>6660000</v>
      </c>
      <c r="AY49" s="20">
        <f>'ANS_RevData (IB)'!AW$111</f>
        <v>7140000</v>
      </c>
      <c r="AZ49" s="20">
        <f>'ANS_RevData (IB)'!AX$111</f>
        <v>7620000</v>
      </c>
      <c r="BA49" s="20">
        <f>'ANS_RevData (IB)'!AY$111</f>
        <v>8160000</v>
      </c>
      <c r="BB49" s="20">
        <f>'ANS_RevData (IB)'!AZ$111</f>
        <v>8730000</v>
      </c>
      <c r="BC49" s="20">
        <f>'ANS_RevData (IB)'!BA$111</f>
        <v>9330000</v>
      </c>
      <c r="BD49" s="20">
        <f>'ANS_RevData (IB)'!BB$111</f>
        <v>9990000</v>
      </c>
      <c r="BE49" s="20">
        <f>'ANS_RevData (IB)'!BC$111</f>
        <v>10680000</v>
      </c>
      <c r="BF49" s="48">
        <f t="shared" si="88"/>
        <v>90900000</v>
      </c>
      <c r="BG49" s="19"/>
      <c r="BH49" s="20">
        <f>'ANS_RevData (IB)'!BD$111</f>
        <v>11430000</v>
      </c>
      <c r="BI49" s="20">
        <f>'ANS_RevData (IB)'!BE$111</f>
        <v>12240000</v>
      </c>
      <c r="BJ49" s="20">
        <f>'ANS_RevData (IB)'!BF$111</f>
        <v>13080000</v>
      </c>
      <c r="BK49" s="20">
        <f>'ANS_RevData (IB)'!BG$111</f>
        <v>14040000</v>
      </c>
      <c r="BL49" s="20">
        <f>'ANS_RevData (IB)'!BH$111</f>
        <v>15030000</v>
      </c>
      <c r="BM49" s="20">
        <f>'ANS_RevData (IB)'!BI$111</f>
        <v>16050000</v>
      </c>
      <c r="BN49" s="20">
        <f>'ANS_RevData (IB)'!BJ$111</f>
        <v>17190000</v>
      </c>
      <c r="BO49" s="20">
        <f>'ANS_RevData (IB)'!BK$111</f>
        <v>18390000</v>
      </c>
      <c r="BP49" s="20">
        <f>'ANS_RevData (IB)'!BL$111</f>
        <v>19680000</v>
      </c>
      <c r="BQ49" s="20">
        <f>'ANS_RevData (IB)'!BM$111</f>
        <v>21030000</v>
      </c>
      <c r="BR49" s="20">
        <f>'ANS_RevData (IB)'!BN$111</f>
        <v>22530000</v>
      </c>
      <c r="BS49" s="20">
        <f>'ANS_RevData (IB)'!BO$111</f>
        <v>24090000</v>
      </c>
      <c r="BT49" s="48">
        <f t="shared" si="89"/>
        <v>204780000</v>
      </c>
    </row>
    <row r="50" spans="2:72" s="16" customFormat="1" ht="12.75" hidden="1" outlineLevel="3" x14ac:dyDescent="0.2">
      <c r="B50" s="17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9">
        <f t="shared" si="85"/>
        <v>0</v>
      </c>
      <c r="Q50" s="19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9">
        <f t="shared" si="86"/>
        <v>0</v>
      </c>
      <c r="AE50" s="19"/>
      <c r="AF50" s="18"/>
      <c r="AG50" s="18"/>
      <c r="AH50" s="18"/>
      <c r="AI50" s="18"/>
      <c r="AJ50" s="18"/>
      <c r="AK50" s="20"/>
      <c r="AL50" s="20"/>
      <c r="AM50" s="20"/>
      <c r="AN50" s="20"/>
      <c r="AO50" s="20"/>
      <c r="AP50" s="20"/>
      <c r="AQ50" s="20"/>
      <c r="AR50" s="48">
        <f t="shared" si="87"/>
        <v>0</v>
      </c>
      <c r="AS50" s="19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48">
        <f t="shared" si="88"/>
        <v>0</v>
      </c>
      <c r="BG50" s="19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48">
        <f t="shared" si="89"/>
        <v>0</v>
      </c>
    </row>
    <row r="51" spans="2:72" s="16" customFormat="1" ht="12.75" hidden="1" outlineLevel="2" collapsed="1" x14ac:dyDescent="0.2">
      <c r="B51" s="17" t="s">
        <v>18</v>
      </c>
      <c r="D51" s="18">
        <f>'ANS_RevData (IB)'!D$127</f>
        <v>0</v>
      </c>
      <c r="E51" s="18">
        <f>'ANS_RevData (IB)'!E$127</f>
        <v>0</v>
      </c>
      <c r="F51" s="18">
        <f>'ANS_RevData (IB)'!F$127</f>
        <v>19700</v>
      </c>
      <c r="G51" s="18">
        <f>'ANS_RevData (IB)'!G$127</f>
        <v>0</v>
      </c>
      <c r="H51" s="18">
        <f>'ANS_RevData (IB)'!H$127</f>
        <v>0</v>
      </c>
      <c r="I51" s="18">
        <f>'ANS_RevData (IB)'!I$127</f>
        <v>2000</v>
      </c>
      <c r="J51" s="18">
        <f>'ANS_RevData (IB)'!J$127</f>
        <v>0</v>
      </c>
      <c r="K51" s="18">
        <f>'ANS_RevData (IB)'!K$127</f>
        <v>500</v>
      </c>
      <c r="L51" s="18">
        <f>'ANS_RevData (IB)'!L$127</f>
        <v>0</v>
      </c>
      <c r="M51" s="18">
        <f>'ANS_RevData (IB)'!M$127</f>
        <v>0</v>
      </c>
      <c r="N51" s="18">
        <f>'ANS_RevData (IB)'!N$127</f>
        <v>17036</v>
      </c>
      <c r="O51" s="18">
        <f>'ANS_RevData (IB)'!O$127</f>
        <v>0</v>
      </c>
      <c r="P51" s="19">
        <f t="shared" si="85"/>
        <v>39236</v>
      </c>
      <c r="Q51" s="19"/>
      <c r="R51" s="18">
        <f>'ANS_RevData (IB)'!P$127</f>
        <v>0</v>
      </c>
      <c r="S51" s="18">
        <f>'ANS_RevData (IB)'!Q$127</f>
        <v>0</v>
      </c>
      <c r="T51" s="18">
        <f>'ANS_RevData (IB)'!R$127</f>
        <v>0</v>
      </c>
      <c r="U51" s="18">
        <f>'ANS_RevData (IB)'!S$127</f>
        <v>11125</v>
      </c>
      <c r="V51" s="18">
        <f>'ANS_RevData (IB)'!T$127</f>
        <v>22000</v>
      </c>
      <c r="W51" s="18">
        <f>'ANS_RevData (IB)'!U$127</f>
        <v>22000</v>
      </c>
      <c r="X51" s="18">
        <f>'ANS_RevData (IB)'!V$127</f>
        <v>22000</v>
      </c>
      <c r="Y51" s="18">
        <f>'ANS_RevData (IB)'!W$127</f>
        <v>11555</v>
      </c>
      <c r="Z51" s="18">
        <f>'ANS_RevData (IB)'!X$127</f>
        <v>39067</v>
      </c>
      <c r="AA51" s="18">
        <f>'ANS_RevData (IB)'!Y$127</f>
        <v>47000</v>
      </c>
      <c r="AB51" s="18">
        <f>'ANS_RevData (IB)'!Z$127</f>
        <v>67500</v>
      </c>
      <c r="AC51" s="18">
        <f>'ANS_RevData (IB)'!AA$127</f>
        <v>46500</v>
      </c>
      <c r="AD51" s="19">
        <f t="shared" si="86"/>
        <v>288747</v>
      </c>
      <c r="AE51" s="19"/>
      <c r="AF51" s="18">
        <f>'ANS_RevData (IB)'!AF$127</f>
        <v>113500</v>
      </c>
      <c r="AG51" s="18">
        <f>'ANS_RevData (IB)'!AG$127</f>
        <v>58500</v>
      </c>
      <c r="AH51" s="18">
        <f>'ANS_RevData (IB)'!AH$127</f>
        <v>86500</v>
      </c>
      <c r="AI51" s="18">
        <f>'ANS_RevData (IB)'!AI$127</f>
        <v>57600</v>
      </c>
      <c r="AJ51" s="18">
        <f>'ANS_RevData (IB)'!AJ$127</f>
        <v>38500</v>
      </c>
      <c r="AK51" s="20">
        <f>'ANS_RevData (IB)'!AK$127</f>
        <v>80630.725000000006</v>
      </c>
      <c r="AL51" s="20">
        <f>'ANS_RevData (IB)'!AL$127</f>
        <v>138224.1</v>
      </c>
      <c r="AM51" s="20">
        <f>'ANS_RevData (IB)'!AM$127</f>
        <v>168940.56666666668</v>
      </c>
      <c r="AN51" s="20">
        <f>'ANS_RevData (IB)'!AN$127</f>
        <v>199657.03333333333</v>
      </c>
      <c r="AO51" s="20">
        <f>'ANS_RevData (IB)'!AO$127</f>
        <v>230373.5</v>
      </c>
      <c r="AP51" s="20">
        <f>'ANS_RevData (IB)'!AP$127</f>
        <v>276448.2</v>
      </c>
      <c r="AQ51" s="20">
        <f>'ANS_RevData (IB)'!AQ$127</f>
        <v>337881.13333333336</v>
      </c>
      <c r="AR51" s="48">
        <f t="shared" si="87"/>
        <v>1786755.2583333331</v>
      </c>
      <c r="AS51" s="19"/>
      <c r="AT51" s="20">
        <f>'ANS_RevData (IB)'!AR$127</f>
        <v>399314.06666666665</v>
      </c>
      <c r="AU51" s="20">
        <f>'ANS_RevData (IB)'!AS$127</f>
        <v>491463.46666666667</v>
      </c>
      <c r="AV51" s="20">
        <f>'ANS_RevData (IB)'!AT$127</f>
        <v>583612.8666666667</v>
      </c>
      <c r="AW51" s="20">
        <f>'ANS_RevData (IB)'!AU$127</f>
        <v>691120.5</v>
      </c>
      <c r="AX51" s="20">
        <f>'ANS_RevData (IB)'!AV$127</f>
        <v>829344.6</v>
      </c>
      <c r="AY51" s="20">
        <f>'ANS_RevData (IB)'!AW$127</f>
        <v>998285.16666666663</v>
      </c>
      <c r="AZ51" s="20">
        <f>'ANS_RevData (IB)'!AX$127</f>
        <v>1182583.9666666668</v>
      </c>
      <c r="BA51" s="20">
        <f>'ANS_RevData (IB)'!AY$127</f>
        <v>1428315.7</v>
      </c>
      <c r="BB51" s="20">
        <f>'ANS_RevData (IB)'!AZ$127</f>
        <v>1720122.1333333333</v>
      </c>
      <c r="BC51" s="20">
        <f>'ANS_RevData (IB)'!BA$127</f>
        <v>2058003.2666666666</v>
      </c>
      <c r="BD51" s="20">
        <f>'ANS_RevData (IB)'!BB$127</f>
        <v>2472675.5666666669</v>
      </c>
      <c r="BE51" s="20">
        <f>'ANS_RevData (IB)'!BC$127</f>
        <v>2979497.2666666666</v>
      </c>
      <c r="BF51" s="48">
        <f t="shared" si="88"/>
        <v>15834338.566666666</v>
      </c>
      <c r="BG51" s="19"/>
      <c r="BH51" s="20">
        <f>'ANS_RevData (IB)'!BD$127</f>
        <v>3563110.1333333333</v>
      </c>
      <c r="BI51" s="20">
        <f>'ANS_RevData (IB)'!BE$127</f>
        <v>4284947.0999999996</v>
      </c>
      <c r="BJ51" s="20">
        <f>'ANS_RevData (IB)'!BF$127</f>
        <v>5145008.166666667</v>
      </c>
      <c r="BK51" s="20">
        <f>'ANS_RevData (IB)'!BG$127</f>
        <v>6158651.5666666664</v>
      </c>
      <c r="BL51" s="20">
        <f>'ANS_RevData (IB)'!BH$127</f>
        <v>7387310.2333333334</v>
      </c>
      <c r="BM51" s="20">
        <f>'ANS_RevData (IB)'!BI$127</f>
        <v>8877058.8666666672</v>
      </c>
      <c r="BN51" s="20">
        <f>'ANS_RevData (IB)'!BJ$127</f>
        <v>10643255.699999999</v>
      </c>
      <c r="BO51" s="20">
        <f>'ANS_RevData (IB)'!BK$127</f>
        <v>12778050.133333333</v>
      </c>
      <c r="BP51" s="20">
        <f>'ANS_RevData (IB)'!BL$127</f>
        <v>15327516.866666667</v>
      </c>
      <c r="BQ51" s="20">
        <f>'ANS_RevData (IB)'!BM$127</f>
        <v>18399163.533333335</v>
      </c>
      <c r="BR51" s="20">
        <f>'ANS_RevData (IB)'!BN$127</f>
        <v>21666627.675000001</v>
      </c>
      <c r="BS51" s="20">
        <f>'ANS_RevData (IB)'!BO$127</f>
        <v>22661073.283333335</v>
      </c>
      <c r="BT51" s="48">
        <f t="shared" si="89"/>
        <v>136891773.25833333</v>
      </c>
    </row>
    <row r="52" spans="2:72" hidden="1" outlineLevel="1" collapsed="1" x14ac:dyDescent="0.25">
      <c r="B52" s="11" t="s">
        <v>37</v>
      </c>
      <c r="D52" s="12">
        <f>'ANS_RevData (IB)'!D$143</f>
        <v>239982.55</v>
      </c>
      <c r="E52" s="12">
        <f>'ANS_RevData (IB)'!E$143</f>
        <v>234414</v>
      </c>
      <c r="F52" s="12">
        <f>'ANS_RevData (IB)'!F$143</f>
        <v>372541.07</v>
      </c>
      <c r="G52" s="12">
        <f>'ANS_RevData (IB)'!G$143</f>
        <v>435855.25</v>
      </c>
      <c r="H52" s="12">
        <f>'ANS_RevData (IB)'!H$143</f>
        <v>617510.13</v>
      </c>
      <c r="I52" s="12">
        <f>'ANS_RevData (IB)'!I$143</f>
        <v>595619</v>
      </c>
      <c r="J52" s="12">
        <f>'ANS_RevData (IB)'!J$143</f>
        <v>914461.08</v>
      </c>
      <c r="K52" s="12">
        <f>'ANS_RevData (IB)'!K$143</f>
        <v>929817.26</v>
      </c>
      <c r="L52" s="12">
        <f>'ANS_RevData (IB)'!L$143</f>
        <v>913665.6</v>
      </c>
      <c r="M52" s="12">
        <f>'ANS_RevData (IB)'!M$143</f>
        <v>974138.67</v>
      </c>
      <c r="N52" s="12">
        <f>'ANS_RevData (IB)'!N$143</f>
        <v>1019292.27</v>
      </c>
      <c r="O52" s="12">
        <f>'ANS_RevData (IB)'!O$143</f>
        <v>1137783.3700000001</v>
      </c>
      <c r="P52" s="13">
        <f t="shared" si="85"/>
        <v>8385080.2499999991</v>
      </c>
      <c r="Q52" s="13"/>
      <c r="R52" s="12">
        <f>'ANS_RevData (IB)'!P$143</f>
        <v>1284623.9099999999</v>
      </c>
      <c r="S52" s="12">
        <f>'ANS_RevData (IB)'!Q$143</f>
        <v>1362554.94</v>
      </c>
      <c r="T52" s="12">
        <f>'ANS_RevData (IB)'!R$143</f>
        <v>1192299</v>
      </c>
      <c r="U52" s="12">
        <f>'ANS_RevData (IB)'!S$143</f>
        <v>1177591</v>
      </c>
      <c r="V52" s="12">
        <f>'ANS_RevData (IB)'!T$143</f>
        <v>1270619.94</v>
      </c>
      <c r="W52" s="12">
        <f>'ANS_RevData (IB)'!U$143</f>
        <v>1210399.83</v>
      </c>
      <c r="X52" s="12">
        <f>'ANS_RevData (IB)'!V$143</f>
        <v>1591189</v>
      </c>
      <c r="Y52" s="12">
        <f>'ANS_RevData (IB)'!W$143</f>
        <v>1534745.7</v>
      </c>
      <c r="Z52" s="12">
        <f>'ANS_RevData (IB)'!X$143</f>
        <v>1742618.45</v>
      </c>
      <c r="AA52" s="12">
        <f>'ANS_RevData (IB)'!Y$143</f>
        <v>1612808.89</v>
      </c>
      <c r="AB52" s="12">
        <f>'ANS_RevData (IB)'!Z$143</f>
        <v>1522818.2</v>
      </c>
      <c r="AC52" s="12">
        <f>'ANS_RevData (IB)'!AA$143</f>
        <v>1543264.71</v>
      </c>
      <c r="AD52" s="13">
        <f t="shared" si="86"/>
        <v>17045533.569999997</v>
      </c>
      <c r="AE52" s="13"/>
      <c r="AF52" s="12">
        <f>'ANS_RevData (IB)'!AF$143</f>
        <v>1406779.65</v>
      </c>
      <c r="AG52" s="12">
        <f>'ANS_RevData (IB)'!AG$143</f>
        <v>1336269.9099999999</v>
      </c>
      <c r="AH52" s="12">
        <f>'ANS_RevData (IB)'!AH$143</f>
        <v>1305111.76</v>
      </c>
      <c r="AI52" s="12">
        <f>'ANS_RevData (IB)'!AI$143</f>
        <v>1163151.3400000001</v>
      </c>
      <c r="AJ52" s="12">
        <f>'ANS_RevData (IB)'!AJ$143</f>
        <v>794994.8</v>
      </c>
      <c r="AK52" s="14">
        <f>'ANS_RevData (IB)'!AK$143</f>
        <v>2632101.673971626</v>
      </c>
      <c r="AL52" s="14">
        <f>'ANS_RevData (IB)'!AL$143</f>
        <v>3145829.8996606916</v>
      </c>
      <c r="AM52" s="14">
        <f>'ANS_RevData (IB)'!AM$143</f>
        <v>3236487.8218411151</v>
      </c>
      <c r="AN52" s="14">
        <f>'ANS_RevData (IB)'!AN$143</f>
        <v>3336211.5362395807</v>
      </c>
      <c r="AO52" s="14">
        <f>'ANS_RevData (IB)'!AO$143</f>
        <v>3435935.2506380463</v>
      </c>
      <c r="AP52" s="14">
        <f>'ANS_RevData (IB)'!AP$143</f>
        <v>3535658.9650365124</v>
      </c>
      <c r="AQ52" s="14">
        <f>'ANS_RevData (IB)'!AQ$143</f>
        <v>3635382.6794349779</v>
      </c>
      <c r="AR52" s="47">
        <f t="shared" si="87"/>
        <v>28963915.286822546</v>
      </c>
      <c r="AS52" s="13"/>
      <c r="AT52" s="14">
        <f>'ANS_RevData (IB)'!AR$143</f>
        <v>3753237.9782695281</v>
      </c>
      <c r="AU52" s="14">
        <f>'ANS_RevData (IB)'!AS$143</f>
        <v>3862027.4848860363</v>
      </c>
      <c r="AV52" s="14">
        <f>'ANS_RevData (IB)'!AT$143</f>
        <v>3979882.7837205869</v>
      </c>
      <c r="AW52" s="14">
        <f>'ANS_RevData (IB)'!AU$143</f>
        <v>4097738.0825551371</v>
      </c>
      <c r="AX52" s="14">
        <f>'ANS_RevData (IB)'!AV$143</f>
        <v>4215593.3813896878</v>
      </c>
      <c r="AY52" s="14">
        <f>'ANS_RevData (IB)'!AW$143</f>
        <v>4342514.4724422805</v>
      </c>
      <c r="AZ52" s="14">
        <f>'ANS_RevData (IB)'!AX$143</f>
        <v>4469435.5634948732</v>
      </c>
      <c r="BA52" s="14">
        <f>'ANS_RevData (IB)'!AY$143</f>
        <v>4614488.2389835501</v>
      </c>
      <c r="BB52" s="14">
        <f>'ANS_RevData (IB)'!AZ$143</f>
        <v>4750475.1222541854</v>
      </c>
      <c r="BC52" s="14">
        <f>'ANS_RevData (IB)'!BA$143</f>
        <v>4895527.7977428632</v>
      </c>
      <c r="BD52" s="14">
        <f>'ANS_RevData (IB)'!BB$143</f>
        <v>5040580.4732315401</v>
      </c>
      <c r="BE52" s="14">
        <f>'ANS_RevData (IB)'!BC$143</f>
        <v>5185633.1487202179</v>
      </c>
      <c r="BF52" s="47">
        <f t="shared" si="88"/>
        <v>53207134.527690493</v>
      </c>
      <c r="BG52" s="13"/>
      <c r="BH52" s="14">
        <f>'ANS_RevData (IB)'!BD$143</f>
        <v>5339751.6164269373</v>
      </c>
      <c r="BI52" s="14">
        <f>'ANS_RevData (IB)'!BE$143</f>
        <v>5502935.8763517002</v>
      </c>
      <c r="BJ52" s="14">
        <f>'ANS_RevData (IB)'!BF$143</f>
        <v>5666120.1362764621</v>
      </c>
      <c r="BK52" s="14">
        <f>'ANS_RevData (IB)'!BG$143</f>
        <v>5838370.1884192666</v>
      </c>
      <c r="BL52" s="14">
        <f>'ANS_RevData (IB)'!BH$143</f>
        <v>6019686.0327801127</v>
      </c>
      <c r="BM52" s="14">
        <f>'ANS_RevData (IB)'!BI$143</f>
        <v>6191936.0849229172</v>
      </c>
      <c r="BN52" s="14">
        <f>'ANS_RevData (IB)'!BJ$143</f>
        <v>6382317.7215018068</v>
      </c>
      <c r="BO52" s="14">
        <f>'ANS_RevData (IB)'!BK$143</f>
        <v>6572699.3580806954</v>
      </c>
      <c r="BP52" s="14">
        <f>'ANS_RevData (IB)'!BL$143</f>
        <v>6763080.9946595849</v>
      </c>
      <c r="BQ52" s="14">
        <f>'ANS_RevData (IB)'!BM$143</f>
        <v>6971594.2156745587</v>
      </c>
      <c r="BR52" s="14">
        <f>'ANS_RevData (IB)'!BN$143</f>
        <v>7180107.4366895324</v>
      </c>
      <c r="BS52" s="14">
        <f>'ANS_RevData (IB)'!BO$143</f>
        <v>7397686.4499225486</v>
      </c>
      <c r="BT52" s="47">
        <f t="shared" si="89"/>
        <v>75826286.111706108</v>
      </c>
    </row>
    <row r="53" spans="2:72" hidden="1" outlineLevel="1" x14ac:dyDescent="0.25">
      <c r="B53" s="11" t="s">
        <v>38</v>
      </c>
      <c r="D53" s="12">
        <f>'ANS_RevData (IB)'!D$15</f>
        <v>691280</v>
      </c>
      <c r="E53" s="12">
        <f>'ANS_RevData (IB)'!E$15</f>
        <v>1046200</v>
      </c>
      <c r="F53" s="12">
        <f>'ANS_RevData (IB)'!F$15</f>
        <v>736970</v>
      </c>
      <c r="G53" s="12">
        <f>'ANS_RevData (IB)'!G$15</f>
        <v>783062</v>
      </c>
      <c r="H53" s="12">
        <f>'ANS_RevData (IB)'!H$15</f>
        <v>1161650</v>
      </c>
      <c r="I53" s="12">
        <f>'ANS_RevData (IB)'!I$15</f>
        <v>1761240</v>
      </c>
      <c r="J53" s="12">
        <f>'ANS_RevData (IB)'!J$15</f>
        <v>2767368.22</v>
      </c>
      <c r="K53" s="12">
        <f>'ANS_RevData (IB)'!K$15</f>
        <v>3039231</v>
      </c>
      <c r="L53" s="12">
        <f>'ANS_RevData (IB)'!L$15</f>
        <v>2755045</v>
      </c>
      <c r="M53" s="12">
        <f>'ANS_RevData (IB)'!M$15</f>
        <v>4914980</v>
      </c>
      <c r="N53" s="12">
        <f>'ANS_RevData (IB)'!N$15</f>
        <v>3138340</v>
      </c>
      <c r="O53" s="12">
        <f>'ANS_RevData (IB)'!O$15</f>
        <v>4465599</v>
      </c>
      <c r="P53" s="13">
        <f t="shared" si="85"/>
        <v>27260965.219999999</v>
      </c>
      <c r="Q53" s="13"/>
      <c r="R53" s="12">
        <f>'ANS_RevData (IB)'!P$15</f>
        <v>3386060</v>
      </c>
      <c r="S53" s="12">
        <f>'ANS_RevData (IB)'!Q$15</f>
        <v>3435952</v>
      </c>
      <c r="T53" s="12">
        <f>'ANS_RevData (IB)'!R$15</f>
        <v>3614640.92</v>
      </c>
      <c r="U53" s="12">
        <f>'ANS_RevData (IB)'!S$15</f>
        <v>3147863.34</v>
      </c>
      <c r="V53" s="12">
        <f>'ANS_RevData (IB)'!T$15</f>
        <v>4774923.88</v>
      </c>
      <c r="W53" s="12">
        <f>'ANS_RevData (IB)'!U$15</f>
        <v>6328386</v>
      </c>
      <c r="X53" s="12">
        <f>'ANS_RevData (IB)'!V$15</f>
        <v>9644340.7599999998</v>
      </c>
      <c r="Y53" s="12">
        <f>'ANS_RevData (IB)'!W$15</f>
        <v>11466497.5</v>
      </c>
      <c r="Z53" s="12">
        <f>'ANS_RevData (IB)'!X$15</f>
        <v>15312609.1</v>
      </c>
      <c r="AA53" s="12">
        <f>'ANS_RevData (IB)'!Y$15</f>
        <v>14400281.76</v>
      </c>
      <c r="AB53" s="12">
        <f>'ANS_RevData (IB)'!Z$15</f>
        <v>10655690.6</v>
      </c>
      <c r="AC53" s="12">
        <f>'ANS_RevData (IB)'!AA$15</f>
        <v>11166490.25</v>
      </c>
      <c r="AD53" s="13">
        <f t="shared" si="86"/>
        <v>97333736.109999999</v>
      </c>
      <c r="AE53" s="13"/>
      <c r="AF53" s="12">
        <f>'ANS_RevData (IB)'!AF$15</f>
        <v>13051521.75</v>
      </c>
      <c r="AG53" s="12">
        <f>'ANS_RevData (IB)'!AG$15</f>
        <v>11925511.25</v>
      </c>
      <c r="AH53" s="12">
        <f>'ANS_RevData (IB)'!AH$15</f>
        <v>13954413.779999999</v>
      </c>
      <c r="AI53" s="12">
        <f>'ANS_RevData (IB)'!AI$15</f>
        <v>10365559.470000001</v>
      </c>
      <c r="AJ53" s="12">
        <f>'ANS_RevData (IB)'!AJ$15</f>
        <v>8256387.9000000004</v>
      </c>
      <c r="AK53" s="14">
        <f>'ANS_RevData (IB)'!AK$15</f>
        <v>10738686.187913131</v>
      </c>
      <c r="AL53" s="14">
        <f>'ANS_RevData (IB)'!AL$15</f>
        <v>11161085.342051923</v>
      </c>
      <c r="AM53" s="14">
        <f>'ANS_RevData (IB)'!AM$15</f>
        <v>11729699.588007988</v>
      </c>
      <c r="AN53" s="14">
        <f>'ANS_RevData (IB)'!AN$15</f>
        <v>12168344.863459811</v>
      </c>
      <c r="AO53" s="14">
        <f>'ANS_RevData (IB)'!AO$15</f>
        <v>12590744.017598603</v>
      </c>
      <c r="AP53" s="14">
        <f>'ANS_RevData (IB)'!AP$15</f>
        <v>13029389.293050425</v>
      </c>
      <c r="AQ53" s="14">
        <f>'ANS_RevData (IB)'!AQ$15</f>
        <v>13598003.53900649</v>
      </c>
      <c r="AR53" s="47">
        <f t="shared" si="87"/>
        <v>142569346.98108837</v>
      </c>
      <c r="AS53" s="13"/>
      <c r="AT53" s="14">
        <f>'ANS_RevData (IB)'!AR$15</f>
        <v>14166617.784962557</v>
      </c>
      <c r="AU53" s="14">
        <f>'ANS_RevData (IB)'!AS$15</f>
        <v>14735232.030918622</v>
      </c>
      <c r="AV53" s="14">
        <f>'ANS_RevData (IB)'!AT$15</f>
        <v>15303846.276874689</v>
      </c>
      <c r="AW53" s="14">
        <f>'ANS_RevData (IB)'!AU$15</f>
        <v>15888706.644143784</v>
      </c>
      <c r="AX53" s="14">
        <f>'ANS_RevData (IB)'!AV$15</f>
        <v>16603535.981917124</v>
      </c>
      <c r="AY53" s="14">
        <f>'ANS_RevData (IB)'!AW$15</f>
        <v>17318365.319690466</v>
      </c>
      <c r="AZ53" s="14">
        <f>'ANS_RevData (IB)'!AX$15</f>
        <v>18033194.657463804</v>
      </c>
      <c r="BA53" s="14">
        <f>'ANS_RevData (IB)'!AY$15</f>
        <v>18601808.903419871</v>
      </c>
      <c r="BB53" s="14">
        <f>'ANS_RevData (IB)'!AZ$15</f>
        <v>19462853.333010484</v>
      </c>
      <c r="BC53" s="14">
        <f>'ANS_RevData (IB)'!BA$15</f>
        <v>20323897.7626011</v>
      </c>
      <c r="BD53" s="14">
        <f>'ANS_RevData (IB)'!BB$15</f>
        <v>21038727.100374438</v>
      </c>
      <c r="BE53" s="14">
        <f>'ANS_RevData (IB)'!BC$15</f>
        <v>21899771.529965054</v>
      </c>
      <c r="BF53" s="47">
        <f t="shared" si="88"/>
        <v>213376557.32534197</v>
      </c>
      <c r="BG53" s="13"/>
      <c r="BH53" s="14">
        <f>'ANS_RevData (IB)'!BD$15</f>
        <v>22744569.838242635</v>
      </c>
      <c r="BI53" s="14">
        <f>'ANS_RevData (IB)'!BE$15</f>
        <v>23751829.359650526</v>
      </c>
      <c r="BJ53" s="14">
        <f>'ANS_RevData (IB)'!BF$15</f>
        <v>24612873.789241139</v>
      </c>
      <c r="BK53" s="14">
        <f>'ANS_RevData (IB)'!BG$15</f>
        <v>25620133.310649026</v>
      </c>
      <c r="BL53" s="14">
        <f>'ANS_RevData (IB)'!BH$15</f>
        <v>26611146.710743885</v>
      </c>
      <c r="BM53" s="14">
        <f>'ANS_RevData (IB)'!BI$15</f>
        <v>27764621.323969048</v>
      </c>
      <c r="BN53" s="14">
        <f>'ANS_RevData (IB)'!BJ$15</f>
        <v>28901849.815881178</v>
      </c>
      <c r="BO53" s="14">
        <f>'ANS_RevData (IB)'!BK$15</f>
        <v>30055324.429106344</v>
      </c>
      <c r="BP53" s="14">
        <f>'ANS_RevData (IB)'!BL$15</f>
        <v>31192552.921018474</v>
      </c>
      <c r="BQ53" s="14">
        <f>'ANS_RevData (IB)'!BM$15</f>
        <v>32346027.534243636</v>
      </c>
      <c r="BR53" s="14">
        <f>'ANS_RevData (IB)'!BN$15</f>
        <v>33629471.117973045</v>
      </c>
      <c r="BS53" s="14">
        <f>'ANS_RevData (IB)'!BO$15</f>
        <v>35059129.79351972</v>
      </c>
      <c r="BT53" s="47">
        <f t="shared" si="89"/>
        <v>342289529.94423866</v>
      </c>
    </row>
    <row r="54" spans="2:72" hidden="1" outlineLevel="1" x14ac:dyDescent="0.25">
      <c r="P54" s="1"/>
      <c r="Q54" s="1"/>
      <c r="AD54" s="1"/>
      <c r="AE54" s="1"/>
      <c r="AR54" s="49"/>
      <c r="AS54" s="1"/>
      <c r="BF54" s="49"/>
      <c r="BG54" s="1"/>
      <c r="BT54" s="49"/>
    </row>
    <row r="55" spans="2:72" hidden="1" outlineLevel="1" x14ac:dyDescent="0.25">
      <c r="B55" s="6" t="s">
        <v>52</v>
      </c>
      <c r="D55" s="7">
        <f t="shared" ref="D55:P55" si="90">SUBTOTAL(9,D56:D64)</f>
        <v>1458716</v>
      </c>
      <c r="E55" s="7">
        <f t="shared" si="90"/>
        <v>1641032</v>
      </c>
      <c r="F55" s="7">
        <f t="shared" si="90"/>
        <v>2213637</v>
      </c>
      <c r="G55" s="7">
        <f t="shared" si="90"/>
        <v>2359211</v>
      </c>
      <c r="H55" s="7">
        <f t="shared" si="90"/>
        <v>2421718</v>
      </c>
      <c r="I55" s="7">
        <f t="shared" si="90"/>
        <v>2483969</v>
      </c>
      <c r="J55" s="7">
        <f t="shared" si="90"/>
        <v>3876172</v>
      </c>
      <c r="K55" s="7">
        <f t="shared" si="90"/>
        <v>5552476</v>
      </c>
      <c r="L55" s="7">
        <f t="shared" si="90"/>
        <v>11022021.300000001</v>
      </c>
      <c r="M55" s="7">
        <f t="shared" si="90"/>
        <v>16276028.82</v>
      </c>
      <c r="N55" s="7">
        <f t="shared" si="90"/>
        <v>8532368.0199999996</v>
      </c>
      <c r="O55" s="7">
        <f t="shared" si="90"/>
        <v>9849295.7599999998</v>
      </c>
      <c r="P55" s="8">
        <f t="shared" si="90"/>
        <v>67686644.900000006</v>
      </c>
      <c r="Q55" s="8"/>
      <c r="R55" s="7">
        <f t="shared" ref="R55:AD55" si="91">SUBTOTAL(9,R56:R64)</f>
        <v>7544254.7400000002</v>
      </c>
      <c r="S55" s="7">
        <f t="shared" si="91"/>
        <v>11039887.879999999</v>
      </c>
      <c r="T55" s="7">
        <f t="shared" si="91"/>
        <v>12773320.51</v>
      </c>
      <c r="U55" s="7">
        <f t="shared" si="91"/>
        <v>17404462.43</v>
      </c>
      <c r="V55" s="7">
        <f t="shared" si="91"/>
        <v>17882852.030000001</v>
      </c>
      <c r="W55" s="7">
        <f t="shared" si="91"/>
        <v>22951806.449999999</v>
      </c>
      <c r="X55" s="7">
        <f t="shared" si="91"/>
        <v>25921164.98</v>
      </c>
      <c r="Y55" s="7">
        <f t="shared" si="91"/>
        <v>20448901.550000001</v>
      </c>
      <c r="Z55" s="7">
        <f t="shared" si="91"/>
        <v>28904831</v>
      </c>
      <c r="AA55" s="7">
        <f t="shared" si="91"/>
        <v>32273278.010000002</v>
      </c>
      <c r="AB55" s="7">
        <f t="shared" si="91"/>
        <v>29476274.699999999</v>
      </c>
      <c r="AC55" s="7">
        <f t="shared" si="91"/>
        <v>36546960.18</v>
      </c>
      <c r="AD55" s="8">
        <f t="shared" si="91"/>
        <v>263167994.45999998</v>
      </c>
      <c r="AE55" s="8"/>
      <c r="AF55" s="7">
        <f t="shared" ref="AF55:AR55" si="92">SUBTOTAL(9,AF56:AF64)</f>
        <v>32479135.109999999</v>
      </c>
      <c r="AG55" s="7">
        <f t="shared" si="92"/>
        <v>37674381.579999998</v>
      </c>
      <c r="AH55" s="7">
        <f t="shared" si="92"/>
        <v>51475880.32</v>
      </c>
      <c r="AI55" s="7">
        <f t="shared" si="92"/>
        <v>48898909.849999994</v>
      </c>
      <c r="AJ55" s="7">
        <f t="shared" si="92"/>
        <v>31903238.049999997</v>
      </c>
      <c r="AK55" s="9">
        <f t="shared" si="92"/>
        <v>50585873.261272497</v>
      </c>
      <c r="AL55" s="9">
        <f t="shared" si="92"/>
        <v>61762165.323469713</v>
      </c>
      <c r="AM55" s="9">
        <f t="shared" si="92"/>
        <v>67826963.717359319</v>
      </c>
      <c r="AN55" s="9">
        <f t="shared" si="92"/>
        <v>74245578.478755519</v>
      </c>
      <c r="AO55" s="9">
        <f t="shared" si="92"/>
        <v>81476313.288042337</v>
      </c>
      <c r="AP55" s="9">
        <f t="shared" si="92"/>
        <v>89474578.482693255</v>
      </c>
      <c r="AQ55" s="9">
        <f t="shared" si="92"/>
        <v>98227658.100915536</v>
      </c>
      <c r="AR55" s="10">
        <f t="shared" si="92"/>
        <v>726030675.56250811</v>
      </c>
      <c r="AS55" s="8"/>
      <c r="AT55" s="9">
        <f t="shared" ref="AT55:BF55" si="93">SUBTOTAL(9,AT56:AT64)</f>
        <v>109215422.18979953</v>
      </c>
      <c r="AU55" s="9">
        <f t="shared" si="93"/>
        <v>122186568.56836428</v>
      </c>
      <c r="AV55" s="9">
        <f t="shared" si="93"/>
        <v>136082450.20186082</v>
      </c>
      <c r="AW55" s="9">
        <f t="shared" si="93"/>
        <v>149864554.59789461</v>
      </c>
      <c r="AX55" s="9">
        <f t="shared" si="93"/>
        <v>164612753.21874475</v>
      </c>
      <c r="AY55" s="9">
        <f t="shared" si="93"/>
        <v>181220147.41631627</v>
      </c>
      <c r="AZ55" s="9">
        <f t="shared" si="93"/>
        <v>199716655.15808338</v>
      </c>
      <c r="BA55" s="9">
        <f t="shared" si="93"/>
        <v>219820500.5906193</v>
      </c>
      <c r="BB55" s="9">
        <f t="shared" si="93"/>
        <v>241101592.63898405</v>
      </c>
      <c r="BC55" s="9">
        <f t="shared" si="93"/>
        <v>262874132.52303019</v>
      </c>
      <c r="BD55" s="9">
        <f t="shared" si="93"/>
        <v>286720913.87470061</v>
      </c>
      <c r="BE55" s="9">
        <f t="shared" si="93"/>
        <v>326121075.18215567</v>
      </c>
      <c r="BF55" s="10">
        <f t="shared" si="93"/>
        <v>2399536766.160553</v>
      </c>
      <c r="BG55" s="8"/>
      <c r="BH55" s="9">
        <f t="shared" ref="BH55:BT55" si="94">SUBTOTAL(9,BH56:BH64)</f>
        <v>356194645.65592915</v>
      </c>
      <c r="BI55" s="9">
        <f t="shared" si="94"/>
        <v>388634441.16375482</v>
      </c>
      <c r="BJ55" s="9">
        <f t="shared" si="94"/>
        <v>423905037.02324641</v>
      </c>
      <c r="BK55" s="9">
        <f t="shared" si="94"/>
        <v>462820006.53772265</v>
      </c>
      <c r="BL55" s="9">
        <f t="shared" si="94"/>
        <v>505280283.28933185</v>
      </c>
      <c r="BM55" s="9">
        <f t="shared" si="94"/>
        <v>551481078.360201</v>
      </c>
      <c r="BN55" s="9">
        <f t="shared" si="94"/>
        <v>602342728.74787223</v>
      </c>
      <c r="BO55" s="9">
        <f t="shared" si="94"/>
        <v>657803541.17571735</v>
      </c>
      <c r="BP55" s="9">
        <f t="shared" si="94"/>
        <v>718801228.33131087</v>
      </c>
      <c r="BQ55" s="9">
        <f t="shared" si="94"/>
        <v>785763536.02511525</v>
      </c>
      <c r="BR55" s="9">
        <f t="shared" si="94"/>
        <v>858808710.2911737</v>
      </c>
      <c r="BS55" s="9">
        <f t="shared" si="94"/>
        <v>938842487.9374671</v>
      </c>
      <c r="BT55" s="10">
        <f t="shared" si="94"/>
        <v>7250677724.5388422</v>
      </c>
    </row>
    <row r="56" spans="2:72" hidden="1" outlineLevel="1" x14ac:dyDescent="0.25">
      <c r="B56" s="11" t="s">
        <v>35</v>
      </c>
      <c r="D56" s="12">
        <f>SUM(,'ANS_RevData (IL)'!D$31,'ANS_RevData (IL)'!D$47)</f>
        <v>5000</v>
      </c>
      <c r="E56" s="12">
        <f>SUM(,'ANS_RevData (IL)'!E$31,'ANS_RevData (IL)'!E$47)</f>
        <v>84000</v>
      </c>
      <c r="F56" s="12">
        <f>SUM(,'ANS_RevData (IL)'!F$31,'ANS_RevData (IL)'!F$47)</f>
        <v>218500</v>
      </c>
      <c r="G56" s="12">
        <f>SUM(,'ANS_RevData (IL)'!G$31,'ANS_RevData (IL)'!G$47)</f>
        <v>58200</v>
      </c>
      <c r="H56" s="12">
        <f>SUM(,'ANS_RevData (IL)'!H$31,'ANS_RevData (IL)'!H$47)</f>
        <v>24800</v>
      </c>
      <c r="I56" s="12">
        <f>SUM(,'ANS_RevData (IL)'!I$31,'ANS_RevData (IL)'!I$47)</f>
        <v>30000</v>
      </c>
      <c r="J56" s="12">
        <f>SUM(,'ANS_RevData (IL)'!J$31,'ANS_RevData (IL)'!J$47)</f>
        <v>30600</v>
      </c>
      <c r="K56" s="12">
        <f>SUM(,'ANS_RevData (IL)'!K$31,'ANS_RevData (IL)'!K$47)</f>
        <v>531000</v>
      </c>
      <c r="L56" s="12">
        <f>SUM(,'ANS_RevData (IL)'!L$31,'ANS_RevData (IL)'!L$47)</f>
        <v>5470750</v>
      </c>
      <c r="M56" s="12">
        <f>SUM(,'ANS_RevData (IL)'!M$31,'ANS_RevData (IL)'!M$47)</f>
        <v>9784874</v>
      </c>
      <c r="N56" s="12">
        <f>SUM(,'ANS_RevData (IL)'!N$31,'ANS_RevData (IL)'!N$47)</f>
        <v>4166670</v>
      </c>
      <c r="O56" s="12">
        <f>SUM(,'ANS_RevData (IL)'!O$31,'ANS_RevData (IL)'!O$47)</f>
        <v>5222550</v>
      </c>
      <c r="P56" s="13">
        <f>SUM(D56:O56)</f>
        <v>25626944</v>
      </c>
      <c r="Q56" s="13"/>
      <c r="R56" s="12">
        <f>SUM(,'ANS_RevData (IL)'!P$31,'ANS_RevData (IL)'!P$47)</f>
        <v>3293700</v>
      </c>
      <c r="S56" s="12">
        <f>SUM(,'ANS_RevData (IL)'!Q$31,'ANS_RevData (IL)'!Q$47)</f>
        <v>5633420</v>
      </c>
      <c r="T56" s="12">
        <f>SUM(,'ANS_RevData (IL)'!R$31,'ANS_RevData (IL)'!R$47)</f>
        <v>6599040</v>
      </c>
      <c r="U56" s="12">
        <f>SUM(,'ANS_RevData (IL)'!S$31,'ANS_RevData (IL)'!S$47)</f>
        <v>10409549</v>
      </c>
      <c r="V56" s="12">
        <f>SUM(,'ANS_RevData (IL)'!T$31,'ANS_RevData (IL)'!T$47)</f>
        <v>11378700</v>
      </c>
      <c r="W56" s="12">
        <f>SUM(,'ANS_RevData (IL)'!U$31,'ANS_RevData (IL)'!U$47)</f>
        <v>16349670</v>
      </c>
      <c r="X56" s="12">
        <f>SUM(,'ANS_RevData (IL)'!V$31,'ANS_RevData (IL)'!V$47)</f>
        <v>17380844</v>
      </c>
      <c r="Y56" s="12">
        <f>SUM(,'ANS_RevData (IL)'!W$31,'ANS_RevData (IL)'!W$47)</f>
        <v>10390529</v>
      </c>
      <c r="Z56" s="12">
        <f>SUM(,'ANS_RevData (IL)'!X$31,'ANS_RevData (IL)'!X$47)</f>
        <v>19317205</v>
      </c>
      <c r="AA56" s="12">
        <f>SUM(,'ANS_RevData (IL)'!Y$31,'ANS_RevData (IL)'!Y$47)</f>
        <v>21549934</v>
      </c>
      <c r="AB56" s="12">
        <f>SUM(,'ANS_RevData (IL)'!Z$31,'ANS_RevData (IL)'!Z$47)</f>
        <v>19451319</v>
      </c>
      <c r="AC56" s="12">
        <f>SUM(,'ANS_RevData (IL)'!AA$31,'ANS_RevData (IL)'!AA$47)</f>
        <v>21857216</v>
      </c>
      <c r="AD56" s="13">
        <f>SUM(R56:AC56)</f>
        <v>163611126</v>
      </c>
      <c r="AE56" s="13"/>
      <c r="AF56" s="12">
        <f>SUM(,'ANS_RevData (IL)'!AF$31,'ANS_RevData (IL)'!AF$47)</f>
        <v>15281800</v>
      </c>
      <c r="AG56" s="12">
        <f>SUM(,'ANS_RevData (IL)'!AG$31,'ANS_RevData (IL)'!AG$47)</f>
        <v>16986975</v>
      </c>
      <c r="AH56" s="12">
        <f>SUM(,'ANS_RevData (IL)'!AH$31,'ANS_RevData (IL)'!AH$47)</f>
        <v>20096885</v>
      </c>
      <c r="AI56" s="12">
        <f>SUM(,'ANS_RevData (IL)'!AI$31,'ANS_RevData (IL)'!AI$47)</f>
        <v>17697932.079999998</v>
      </c>
      <c r="AJ56" s="12">
        <f>SUM(,'ANS_RevData (IL)'!AJ$31,'ANS_RevData (IL)'!AJ$47)</f>
        <v>10090425</v>
      </c>
      <c r="AK56" s="14">
        <f>SUM(,'ANS_RevData (IL)'!AK$31,'ANS_RevData (IL)'!AK$47)</f>
        <v>27116001.473967809</v>
      </c>
      <c r="AL56" s="14">
        <f>SUM(,'ANS_RevData (IL)'!AL$31,'ANS_RevData (IL)'!AL$47)</f>
        <v>34014681.26995983</v>
      </c>
      <c r="AM56" s="14">
        <f>SUM(,'ANS_RevData (IL)'!AM$31,'ANS_RevData (IL)'!AM$47)</f>
        <v>37630924.711407259</v>
      </c>
      <c r="AN56" s="14">
        <f>SUM(,'ANS_RevData (IL)'!AN$31,'ANS_RevData (IL)'!AN$47)</f>
        <v>41247168.152854688</v>
      </c>
      <c r="AO56" s="14">
        <f>SUM(,'ANS_RevData (IL)'!AO$31,'ANS_RevData (IL)'!AO$47)</f>
        <v>45345577.386495113</v>
      </c>
      <c r="AP56" s="14">
        <f>SUM(,'ANS_RevData (IL)'!AP$31,'ANS_RevData (IL)'!AP$47)</f>
        <v>49926152.412328519</v>
      </c>
      <c r="AQ56" s="14">
        <f>SUM(,'ANS_RevData (IL)'!AQ$31,'ANS_RevData (IL)'!AQ$47)</f>
        <v>54988893.230354927</v>
      </c>
      <c r="AR56" s="47">
        <f>SUM(AF56:AQ56)</f>
        <v>370423415.71736813</v>
      </c>
      <c r="AS56" s="13"/>
      <c r="AT56" s="14">
        <f>SUM(,'ANS_RevData (IL)'!AR$31,'ANS_RevData (IL)'!AR$47)</f>
        <v>61683579.806572989</v>
      </c>
      <c r="AU56" s="14">
        <f>SUM(,'ANS_RevData (IL)'!AS$31,'ANS_RevData (IL)'!AS$47)</f>
        <v>69898943.112015098</v>
      </c>
      <c r="AV56" s="14">
        <f>SUM(,'ANS_RevData (IL)'!AT$31,'ANS_RevData (IL)'!AT$47)</f>
        <v>78689196.400456548</v>
      </c>
      <c r="AW56" s="14">
        <f>SUM(,'ANS_RevData (IL)'!AU$31,'ANS_RevData (IL)'!AU$47)</f>
        <v>86737656.162447244</v>
      </c>
      <c r="AX56" s="14">
        <f>SUM(,'ANS_RevData (IL)'!AV$31,'ANS_RevData (IL)'!AV$47)</f>
        <v>95305371.392953455</v>
      </c>
      <c r="AY56" s="14">
        <f>SUM(,'ANS_RevData (IL)'!AW$31,'ANS_RevData (IL)'!AW$47)</f>
        <v>104911597.56049074</v>
      </c>
      <c r="AZ56" s="14">
        <f>SUM(,'ANS_RevData (IL)'!AX$31,'ANS_RevData (IL)'!AX$47)</f>
        <v>115556334.66505907</v>
      </c>
      <c r="BA56" s="14">
        <f>SUM(,'ANS_RevData (IL)'!AY$31,'ANS_RevData (IL)'!AY$47)</f>
        <v>126979954.9724007</v>
      </c>
      <c r="BB56" s="14">
        <f>SUM(,'ANS_RevData (IL)'!AZ$31,'ANS_RevData (IL)'!AZ$47)</f>
        <v>139442086.21677339</v>
      </c>
      <c r="BC56" s="14">
        <f>SUM(,'ANS_RevData (IL)'!BA$31,'ANS_RevData (IL)'!BA$47)</f>
        <v>153461983.86669266</v>
      </c>
      <c r="BD56" s="14">
        <f>SUM(,'ANS_RevData (IL)'!BB$31,'ANS_RevData (IL)'!BB$47)</f>
        <v>169045146.15224701</v>
      </c>
      <c r="BE56" s="14">
        <f>SUM(,'ANS_RevData (IL)'!BC$31,'ANS_RevData (IL)'!BC$47)</f>
        <v>198920880.43005118</v>
      </c>
      <c r="BF56" s="47">
        <f>SUM(AT56:BE56)</f>
        <v>1400632730.7381599</v>
      </c>
      <c r="BG56" s="13"/>
      <c r="BH56" s="14">
        <f>SUM(,'ANS_RevData (IL)'!BD$31,'ANS_RevData (IL)'!BD$47)</f>
        <v>219227478.21664059</v>
      </c>
      <c r="BI56" s="14">
        <f>SUM(,'ANS_RevData (IL)'!BE$31,'ANS_RevData (IL)'!BE$47)</f>
        <v>241203111.4377442</v>
      </c>
      <c r="BJ56" s="14">
        <f>SUM(,'ANS_RevData (IL)'!BF$31,'ANS_RevData (IL)'!BF$47)</f>
        <v>265125952.66578105</v>
      </c>
      <c r="BK56" s="14">
        <f>SUM(,'ANS_RevData (IL)'!BG$31,'ANS_RevData (IL)'!BG$47)</f>
        <v>291830519.61800826</v>
      </c>
      <c r="BL56" s="14">
        <f>SUM(,'ANS_RevData (IL)'!BH$31,'ANS_RevData (IL)'!BH$47)</f>
        <v>321038639.72200674</v>
      </c>
      <c r="BM56" s="14">
        <f>SUM(,'ANS_RevData (IL)'!BI$31,'ANS_RevData (IL)'!BI$47)</f>
        <v>353028485.55019552</v>
      </c>
      <c r="BN56" s="14">
        <f>SUM(,'ANS_RevData (IL)'!BJ$31,'ANS_RevData (IL)'!BJ$47)</f>
        <v>388356402.24741274</v>
      </c>
      <c r="BO56" s="14">
        <f>SUM(,'ANS_RevData (IL)'!BK$31,'ANS_RevData (IL)'!BK$47)</f>
        <v>427022389.81365836</v>
      </c>
      <c r="BP56" s="14">
        <f>SUM(,'ANS_RevData (IL)'!BL$31,'ANS_RevData (IL)'!BL$47)</f>
        <v>469860965.96618944</v>
      </c>
      <c r="BQ56" s="14">
        <f>SUM(,'ANS_RevData (IL)'!BM$31,'ANS_RevData (IL)'!BM$47)</f>
        <v>517150303.27742505</v>
      </c>
      <c r="BR56" s="14">
        <f>SUM(,'ANS_RevData (IL)'!BN$31,'ANS_RevData (IL)'!BN$47)</f>
        <v>568890401.74736524</v>
      </c>
      <c r="BS56" s="14">
        <f>SUM(,'ANS_RevData (IL)'!BO$31,'ANS_RevData (IL)'!BO$47)</f>
        <v>625637606.52084804</v>
      </c>
      <c r="BT56" s="47">
        <f>SUM(BH56:BS56)</f>
        <v>4688372256.7832747</v>
      </c>
    </row>
    <row r="57" spans="2:72" hidden="1" outlineLevel="1" x14ac:dyDescent="0.25">
      <c r="B57" s="11" t="s">
        <v>36</v>
      </c>
      <c r="D57" s="12">
        <f t="shared" ref="D57:P57" si="95">SUBTOTAL(9,D58:D62)</f>
        <v>806820</v>
      </c>
      <c r="E57" s="12">
        <f t="shared" si="95"/>
        <v>804150</v>
      </c>
      <c r="F57" s="12">
        <f t="shared" si="95"/>
        <v>1076300</v>
      </c>
      <c r="G57" s="12">
        <f t="shared" si="95"/>
        <v>1166450</v>
      </c>
      <c r="H57" s="12">
        <f t="shared" si="95"/>
        <v>1129560</v>
      </c>
      <c r="I57" s="12">
        <f t="shared" si="95"/>
        <v>1417890</v>
      </c>
      <c r="J57" s="12">
        <f t="shared" si="95"/>
        <v>2209980</v>
      </c>
      <c r="K57" s="12">
        <f t="shared" si="95"/>
        <v>2926600</v>
      </c>
      <c r="L57" s="12">
        <f t="shared" si="95"/>
        <v>2936950</v>
      </c>
      <c r="M57" s="12">
        <f t="shared" si="95"/>
        <v>3380150</v>
      </c>
      <c r="N57" s="12">
        <f t="shared" si="95"/>
        <v>2823530</v>
      </c>
      <c r="O57" s="12">
        <f t="shared" si="95"/>
        <v>3456590</v>
      </c>
      <c r="P57" s="13">
        <f t="shared" si="95"/>
        <v>24134970</v>
      </c>
      <c r="Q57" s="13"/>
      <c r="R57" s="12">
        <f t="shared" ref="R57:AD57" si="96">SUBTOTAL(9,R58:R62)</f>
        <v>2813090</v>
      </c>
      <c r="S57" s="12">
        <f t="shared" si="96"/>
        <v>3569830</v>
      </c>
      <c r="T57" s="12">
        <f t="shared" si="96"/>
        <v>4209300</v>
      </c>
      <c r="U57" s="12">
        <f t="shared" si="96"/>
        <v>4314370</v>
      </c>
      <c r="V57" s="12">
        <f t="shared" si="96"/>
        <v>4025599</v>
      </c>
      <c r="W57" s="12">
        <f t="shared" si="96"/>
        <v>4810418</v>
      </c>
      <c r="X57" s="12">
        <f t="shared" si="96"/>
        <v>4617157</v>
      </c>
      <c r="Y57" s="12">
        <f t="shared" si="96"/>
        <v>6050790</v>
      </c>
      <c r="Z57" s="12">
        <f t="shared" si="96"/>
        <v>5726560</v>
      </c>
      <c r="AA57" s="12">
        <f t="shared" si="96"/>
        <v>5814710</v>
      </c>
      <c r="AB57" s="12">
        <f t="shared" si="96"/>
        <v>5041987</v>
      </c>
      <c r="AC57" s="12">
        <f t="shared" si="96"/>
        <v>9377339</v>
      </c>
      <c r="AD57" s="13">
        <f t="shared" si="96"/>
        <v>60371150</v>
      </c>
      <c r="AE57" s="13"/>
      <c r="AF57" s="12">
        <f t="shared" ref="AF57:AR57" si="97">SUBTOTAL(9,AF58:AF62)</f>
        <v>11845323</v>
      </c>
      <c r="AG57" s="12">
        <f t="shared" si="97"/>
        <v>14254986</v>
      </c>
      <c r="AH57" s="12">
        <f t="shared" si="97"/>
        <v>22758582</v>
      </c>
      <c r="AI57" s="12">
        <f t="shared" si="97"/>
        <v>19881834</v>
      </c>
      <c r="AJ57" s="12">
        <f t="shared" si="97"/>
        <v>12635558.609999999</v>
      </c>
      <c r="AK57" s="14">
        <f t="shared" si="97"/>
        <v>17322308.579114474</v>
      </c>
      <c r="AL57" s="14">
        <f t="shared" si="97"/>
        <v>20954071.026398242</v>
      </c>
      <c r="AM57" s="14">
        <f t="shared" si="97"/>
        <v>22911164.908065487</v>
      </c>
      <c r="AN57" s="14">
        <f t="shared" si="97"/>
        <v>25190168.43169181</v>
      </c>
      <c r="AO57" s="14">
        <f t="shared" si="97"/>
        <v>27736759.128738247</v>
      </c>
      <c r="AP57" s="14">
        <f t="shared" si="97"/>
        <v>30550068.756123614</v>
      </c>
      <c r="AQ57" s="14">
        <f t="shared" si="97"/>
        <v>33560398.869894482</v>
      </c>
      <c r="AR57" s="47">
        <f t="shared" si="97"/>
        <v>259601223.31002638</v>
      </c>
      <c r="AS57" s="13"/>
      <c r="AT57" s="14">
        <f t="shared" ref="AT57:BF57" si="98">SUBTOTAL(9,AT58:AT62)</f>
        <v>37132238.139171772</v>
      </c>
      <c r="AU57" s="14">
        <f t="shared" si="98"/>
        <v>41170721.200205073</v>
      </c>
      <c r="AV57" s="14">
        <f t="shared" si="98"/>
        <v>45468713.956645049</v>
      </c>
      <c r="AW57" s="14">
        <f t="shared" si="98"/>
        <v>50315156.625780866</v>
      </c>
      <c r="AX57" s="14">
        <f t="shared" si="98"/>
        <v>55584407.788268514</v>
      </c>
      <c r="AY57" s="14">
        <f t="shared" si="98"/>
        <v>61580069.782621503</v>
      </c>
      <c r="AZ57" s="14">
        <f t="shared" si="98"/>
        <v>68341383.407730028</v>
      </c>
      <c r="BA57" s="14">
        <f t="shared" si="98"/>
        <v>75836877.71300903</v>
      </c>
      <c r="BB57" s="14">
        <f t="shared" si="98"/>
        <v>83456400.265552908</v>
      </c>
      <c r="BC57" s="14">
        <f t="shared" si="98"/>
        <v>89835764.064114407</v>
      </c>
      <c r="BD57" s="14">
        <f t="shared" si="98"/>
        <v>96702074.431716129</v>
      </c>
      <c r="BE57" s="14">
        <f t="shared" si="98"/>
        <v>104738857.18632691</v>
      </c>
      <c r="BF57" s="47">
        <f t="shared" si="98"/>
        <v>810162664.56114233</v>
      </c>
      <c r="BG57" s="13"/>
      <c r="BH57" s="14">
        <f t="shared" ref="BH57:BT57" si="99">SUBTOTAL(9,BH58:BH62)</f>
        <v>112835022.58293746</v>
      </c>
      <c r="BI57" s="14">
        <f t="shared" si="99"/>
        <v>121541980.2338597</v>
      </c>
      <c r="BJ57" s="14">
        <f t="shared" si="99"/>
        <v>130940044.38256522</v>
      </c>
      <c r="BK57" s="14">
        <f t="shared" si="99"/>
        <v>141101098.05412313</v>
      </c>
      <c r="BL57" s="14">
        <f t="shared" si="99"/>
        <v>152181663.50896949</v>
      </c>
      <c r="BM57" s="14">
        <f t="shared" si="99"/>
        <v>164055057.83736679</v>
      </c>
      <c r="BN57" s="14">
        <f t="shared" si="99"/>
        <v>177000321.91561028</v>
      </c>
      <c r="BO57" s="14">
        <f t="shared" si="99"/>
        <v>191137479.1137872</v>
      </c>
      <c r="BP57" s="14">
        <f t="shared" si="99"/>
        <v>206401268.81821489</v>
      </c>
      <c r="BQ57" s="14">
        <f t="shared" si="99"/>
        <v>222962401.79225051</v>
      </c>
      <c r="BR57" s="14">
        <f t="shared" si="99"/>
        <v>240895402.65049222</v>
      </c>
      <c r="BS57" s="14">
        <f t="shared" si="99"/>
        <v>260669012.62052047</v>
      </c>
      <c r="BT57" s="47">
        <f t="shared" si="99"/>
        <v>2121720753.5106976</v>
      </c>
    </row>
    <row r="58" spans="2:72" s="16" customFormat="1" ht="12.75" hidden="1" outlineLevel="2" x14ac:dyDescent="0.2">
      <c r="B58" s="17" t="s">
        <v>9</v>
      </c>
      <c r="D58" s="18">
        <f>'ANS_RevData (IL)'!D$79</f>
        <v>806820</v>
      </c>
      <c r="E58" s="18">
        <f>'ANS_RevData (IL)'!E$79</f>
        <v>804150</v>
      </c>
      <c r="F58" s="18">
        <f>'ANS_RevData (IL)'!F$79</f>
        <v>1076300</v>
      </c>
      <c r="G58" s="18">
        <f>'ANS_RevData (IL)'!G$79</f>
        <v>1164950</v>
      </c>
      <c r="H58" s="18">
        <f>'ANS_RevData (IL)'!H$79</f>
        <v>1126560</v>
      </c>
      <c r="I58" s="18">
        <f>'ANS_RevData (IL)'!I$79</f>
        <v>1417890</v>
      </c>
      <c r="J58" s="18">
        <f>'ANS_RevData (IL)'!J$79</f>
        <v>2207280</v>
      </c>
      <c r="K58" s="18">
        <f>'ANS_RevData (IL)'!K$79</f>
        <v>2923750</v>
      </c>
      <c r="L58" s="18">
        <f>'ANS_RevData (IL)'!L$79</f>
        <v>2934450</v>
      </c>
      <c r="M58" s="18">
        <f>'ANS_RevData (IL)'!M$79</f>
        <v>3377150</v>
      </c>
      <c r="N58" s="18">
        <f>'ANS_RevData (IL)'!N$79</f>
        <v>2817530</v>
      </c>
      <c r="O58" s="18">
        <f>'ANS_RevData (IL)'!O$79</f>
        <v>3449590</v>
      </c>
      <c r="P58" s="19">
        <f t="shared" ref="P58:P64" si="100">SUM(D58:O58)</f>
        <v>24106420</v>
      </c>
      <c r="Q58" s="19"/>
      <c r="R58" s="18">
        <f>'ANS_RevData (IL)'!P$79</f>
        <v>2808590</v>
      </c>
      <c r="S58" s="18">
        <f>'ANS_RevData (IL)'!Q$79</f>
        <v>3563830</v>
      </c>
      <c r="T58" s="18">
        <f>'ANS_RevData (IL)'!R$79</f>
        <v>4194800</v>
      </c>
      <c r="U58" s="18">
        <f>'ANS_RevData (IL)'!S$79</f>
        <v>4300870</v>
      </c>
      <c r="V58" s="18">
        <f>'ANS_RevData (IL)'!T$79</f>
        <v>3983599</v>
      </c>
      <c r="W58" s="18">
        <f>'ANS_RevData (IL)'!U$79</f>
        <v>4743418</v>
      </c>
      <c r="X58" s="18">
        <f>'ANS_RevData (IL)'!V$79</f>
        <v>4593157</v>
      </c>
      <c r="Y58" s="18">
        <f>'ANS_RevData (IL)'!W$79</f>
        <v>5670290</v>
      </c>
      <c r="Z58" s="18">
        <f>'ANS_RevData (IL)'!X$79</f>
        <v>4638060</v>
      </c>
      <c r="AA58" s="18">
        <f>'ANS_RevData (IL)'!Y$79</f>
        <v>4551560</v>
      </c>
      <c r="AB58" s="18">
        <f>'ANS_RevData (IL)'!Z$79</f>
        <v>3493237</v>
      </c>
      <c r="AC58" s="18">
        <f>'ANS_RevData (IL)'!AA$79</f>
        <v>6187789</v>
      </c>
      <c r="AD58" s="19">
        <f t="shared" ref="AD58:AD64" si="101">SUM(R58:AC58)</f>
        <v>52729200</v>
      </c>
      <c r="AE58" s="19"/>
      <c r="AF58" s="18">
        <f>'ANS_RevData (IL)'!AF$79</f>
        <v>5572589</v>
      </c>
      <c r="AG58" s="18">
        <f>'ANS_RevData (IL)'!AG$79</f>
        <v>5266936</v>
      </c>
      <c r="AH58" s="18">
        <f>'ANS_RevData (IL)'!AH$79</f>
        <v>8171012</v>
      </c>
      <c r="AI58" s="18">
        <f>'ANS_RevData (IL)'!AI$79</f>
        <v>7222752</v>
      </c>
      <c r="AJ58" s="18">
        <f>'ANS_RevData (IL)'!AJ$79</f>
        <v>5221448</v>
      </c>
      <c r="AK58" s="20">
        <f>'ANS_RevData (IL)'!AK$79</f>
        <v>8434615.105150681</v>
      </c>
      <c r="AL58" s="20">
        <f>'ANS_RevData (IL)'!AL$79</f>
        <v>9871886.1198005397</v>
      </c>
      <c r="AM58" s="20">
        <f>'ANS_RevData (IL)'!AM$79</f>
        <v>10415292.695202405</v>
      </c>
      <c r="AN58" s="20">
        <f>'ANS_RevData (IL)'!AN$79</f>
        <v>11049267.033171246</v>
      </c>
      <c r="AO58" s="20">
        <f>'ANS_RevData (IL)'!AO$79</f>
        <v>11773809.133707065</v>
      </c>
      <c r="AP58" s="20">
        <f>'ANS_RevData (IL)'!AP$79</f>
        <v>12498351.234242884</v>
      </c>
      <c r="AQ58" s="20">
        <f>'ANS_RevData (IL)'!AQ$79</f>
        <v>13222893.334778704</v>
      </c>
      <c r="AR58" s="48">
        <f t="shared" ref="AR58:AR64" si="102">SUM(AF58:AQ58)</f>
        <v>108720851.65605351</v>
      </c>
      <c r="AS58" s="19"/>
      <c r="AT58" s="20">
        <f>'ANS_RevData (IL)'!AR$79</f>
        <v>14038003.197881501</v>
      </c>
      <c r="AU58" s="20">
        <f>'ANS_RevData (IL)'!AS$79</f>
        <v>14853113.060984299</v>
      </c>
      <c r="AV58" s="20">
        <f>'ANS_RevData (IL)'!AT$79</f>
        <v>15758790.686654072</v>
      </c>
      <c r="AW58" s="20">
        <f>'ANS_RevData (IL)'!AU$79</f>
        <v>16755036.074890824</v>
      </c>
      <c r="AX58" s="20">
        <f>'ANS_RevData (IL)'!AV$79</f>
        <v>17660713.7005606</v>
      </c>
      <c r="AY58" s="20">
        <f>'ANS_RevData (IL)'!AW$79</f>
        <v>18747526.851364326</v>
      </c>
      <c r="AZ58" s="20">
        <f>'ANS_RevData (IL)'!AX$79</f>
        <v>19924907.764735032</v>
      </c>
      <c r="BA58" s="20">
        <f>'ANS_RevData (IL)'!AY$79</f>
        <v>21102288.678105742</v>
      </c>
      <c r="BB58" s="20">
        <f>'ANS_RevData (IL)'!AZ$79</f>
        <v>22460805.1166104</v>
      </c>
      <c r="BC58" s="20">
        <f>'ANS_RevData (IL)'!BA$79</f>
        <v>23819321.555115063</v>
      </c>
      <c r="BD58" s="20">
        <f>'ANS_RevData (IL)'!BB$79</f>
        <v>25268405.756186701</v>
      </c>
      <c r="BE58" s="20">
        <f>'ANS_RevData (IL)'!BC$79</f>
        <v>26808057.719825316</v>
      </c>
      <c r="BF58" s="48">
        <f t="shared" ref="BF58:BF64" si="103">SUM(AT58:BE58)</f>
        <v>237196970.16291389</v>
      </c>
      <c r="BG58" s="19"/>
      <c r="BH58" s="20">
        <f>'ANS_RevData (IL)'!BD$79</f>
        <v>28438277.446030911</v>
      </c>
      <c r="BI58" s="20">
        <f>'ANS_RevData (IL)'!BE$79</f>
        <v>30159064.934803482</v>
      </c>
      <c r="BJ58" s="20">
        <f>'ANS_RevData (IL)'!BF$79</f>
        <v>31970420.186143029</v>
      </c>
      <c r="BK58" s="20">
        <f>'ANS_RevData (IL)'!BG$79</f>
        <v>33872343.200049557</v>
      </c>
      <c r="BL58" s="20">
        <f>'ANS_RevData (IL)'!BH$79</f>
        <v>35955401.73909004</v>
      </c>
      <c r="BM58" s="20">
        <f>'ANS_RevData (IL)'!BI$79</f>
        <v>38038460.278130516</v>
      </c>
      <c r="BN58" s="20">
        <f>'ANS_RevData (IL)'!BJ$79</f>
        <v>40302654.342304952</v>
      </c>
      <c r="BO58" s="20">
        <f>'ANS_RevData (IL)'!BK$79</f>
        <v>42838551.694180325</v>
      </c>
      <c r="BP58" s="20">
        <f>'ANS_RevData (IL)'!BL$79</f>
        <v>45374449.046055689</v>
      </c>
      <c r="BQ58" s="20">
        <f>'ANS_RevData (IL)'!BM$79</f>
        <v>48091481.923065014</v>
      </c>
      <c r="BR58" s="20">
        <f>'ANS_RevData (IL)'!BN$79</f>
        <v>50899082.562641315</v>
      </c>
      <c r="BS58" s="20">
        <f>'ANS_RevData (IL)'!BO$79</f>
        <v>54068954.252485521</v>
      </c>
      <c r="BT58" s="48">
        <f t="shared" ref="BT58:BT64" si="104">SUM(BH58:BS58)</f>
        <v>480009141.60498035</v>
      </c>
    </row>
    <row r="59" spans="2:72" s="16" customFormat="1" ht="12.75" hidden="1" outlineLevel="2" x14ac:dyDescent="0.2">
      <c r="B59" s="17" t="s">
        <v>10</v>
      </c>
      <c r="D59" s="18">
        <f>'ANS_RevData (IL)'!D$95</f>
        <v>0</v>
      </c>
      <c r="E59" s="18">
        <f>'ANS_RevData (IL)'!E$95</f>
        <v>0</v>
      </c>
      <c r="F59" s="18">
        <f>'ANS_RevData (IL)'!F$95</f>
        <v>0</v>
      </c>
      <c r="G59" s="18">
        <f>'ANS_RevData (IL)'!G$95</f>
        <v>1500</v>
      </c>
      <c r="H59" s="18">
        <f>'ANS_RevData (IL)'!H$95</f>
        <v>3000</v>
      </c>
      <c r="I59" s="18">
        <f>'ANS_RevData (IL)'!I$95</f>
        <v>0</v>
      </c>
      <c r="J59" s="18">
        <f>'ANS_RevData (IL)'!J$95</f>
        <v>2700</v>
      </c>
      <c r="K59" s="18">
        <f>'ANS_RevData (IL)'!K$95</f>
        <v>1500</v>
      </c>
      <c r="L59" s="18">
        <f>'ANS_RevData (IL)'!L$95</f>
        <v>2500</v>
      </c>
      <c r="M59" s="18">
        <f>'ANS_RevData (IL)'!M$95</f>
        <v>3000</v>
      </c>
      <c r="N59" s="18">
        <f>'ANS_RevData (IL)'!N$95</f>
        <v>6000</v>
      </c>
      <c r="O59" s="18">
        <f>'ANS_RevData (IL)'!O$95</f>
        <v>7000</v>
      </c>
      <c r="P59" s="19">
        <f t="shared" si="100"/>
        <v>27200</v>
      </c>
      <c r="Q59" s="19"/>
      <c r="R59" s="18">
        <f>'ANS_RevData (IL)'!P$95</f>
        <v>4500</v>
      </c>
      <c r="S59" s="18">
        <f>'ANS_RevData (IL)'!Q$95</f>
        <v>6000</v>
      </c>
      <c r="T59" s="18">
        <f>'ANS_RevData (IL)'!R$95</f>
        <v>10500</v>
      </c>
      <c r="U59" s="18">
        <f>'ANS_RevData (IL)'!S$95</f>
        <v>13500</v>
      </c>
      <c r="V59" s="18">
        <f>'ANS_RevData (IL)'!T$95</f>
        <v>13500</v>
      </c>
      <c r="W59" s="18">
        <f>'ANS_RevData (IL)'!U$95</f>
        <v>28500</v>
      </c>
      <c r="X59" s="18">
        <f>'ANS_RevData (IL)'!V$95</f>
        <v>17500</v>
      </c>
      <c r="Y59" s="18">
        <f>'ANS_RevData (IL)'!W$95</f>
        <v>43500</v>
      </c>
      <c r="Z59" s="18">
        <f>'ANS_RevData (IL)'!X$95</f>
        <v>30000</v>
      </c>
      <c r="AA59" s="18">
        <f>'ANS_RevData (IL)'!Y$95</f>
        <v>40500</v>
      </c>
      <c r="AB59" s="18">
        <f>'ANS_RevData (IL)'!Z$95</f>
        <v>26000</v>
      </c>
      <c r="AC59" s="18">
        <f>'ANS_RevData (IL)'!AA$95</f>
        <v>103000</v>
      </c>
      <c r="AD59" s="19">
        <f t="shared" si="101"/>
        <v>337000</v>
      </c>
      <c r="AE59" s="19"/>
      <c r="AF59" s="18">
        <f>'ANS_RevData (IL)'!AF$95</f>
        <v>1399634</v>
      </c>
      <c r="AG59" s="18">
        <f>'ANS_RevData (IL)'!AG$95</f>
        <v>3553500</v>
      </c>
      <c r="AH59" s="18">
        <f>'ANS_RevData (IL)'!AH$95</f>
        <v>6779350</v>
      </c>
      <c r="AI59" s="18">
        <f>'ANS_RevData (IL)'!AI$95</f>
        <v>5781600</v>
      </c>
      <c r="AJ59" s="18">
        <f>'ANS_RevData (IL)'!AJ$95</f>
        <v>3611250</v>
      </c>
      <c r="AK59" s="20">
        <f>'ANS_RevData (IL)'!AK$95</f>
        <v>2799729.4750320101</v>
      </c>
      <c r="AL59" s="20">
        <f>'ANS_RevData (IL)'!AL$95</f>
        <v>3711899.4007682456</v>
      </c>
      <c r="AM59" s="20">
        <f>'ANS_RevData (IL)'!AM$95</f>
        <v>4091217.5877080662</v>
      </c>
      <c r="AN59" s="20">
        <f>'ANS_RevData (IL)'!AN$95</f>
        <v>4497629.9308578745</v>
      </c>
      <c r="AO59" s="20">
        <f>'ANS_RevData (IL)'!AO$95</f>
        <v>4958230.586427656</v>
      </c>
      <c r="AP59" s="20">
        <f>'ANS_RevData (IL)'!AP$95</f>
        <v>5473019.5544174127</v>
      </c>
      <c r="AQ59" s="20">
        <f>'ANS_RevData (IL)'!AQ$95</f>
        <v>6041996.8348271437</v>
      </c>
      <c r="AR59" s="48">
        <f t="shared" si="102"/>
        <v>52699057.370038405</v>
      </c>
      <c r="AS59" s="19"/>
      <c r="AT59" s="20">
        <f>'ANS_RevData (IL)'!AR$95</f>
        <v>6693385.5070422534</v>
      </c>
      <c r="AU59" s="20">
        <f>'ANS_RevData (IL)'!AS$95</f>
        <v>7467826.8053777199</v>
      </c>
      <c r="AV59" s="20">
        <f>'ANS_RevData (IL)'!AT$95</f>
        <v>8215173.9475032007</v>
      </c>
      <c r="AW59" s="20">
        <f>'ANS_RevData (IL)'!AU$95</f>
        <v>9044932.4814340584</v>
      </c>
      <c r="AX59" s="20">
        <f>'ANS_RevData (IL)'!AV$95</f>
        <v>9957102.4071702939</v>
      </c>
      <c r="AY59" s="20">
        <f>'ANS_RevData (IL)'!AW$95</f>
        <v>10952812.647887323</v>
      </c>
      <c r="AZ59" s="20">
        <f>'ANS_RevData (IL)'!AX$95</f>
        <v>12032063.203585146</v>
      </c>
      <c r="BA59" s="20">
        <f>'ANS_RevData (IL)'!AY$95</f>
        <v>13220819.307298334</v>
      </c>
      <c r="BB59" s="20">
        <f>'ANS_RevData (IL)'!AZ$95</f>
        <v>14548432.961587707</v>
      </c>
      <c r="BC59" s="20">
        <f>'ANS_RevData (IL)'!BA$95</f>
        <v>16014904.166453263</v>
      </c>
      <c r="BD59" s="20">
        <f>'ANS_RevData (IL)'!BB$95</f>
        <v>17619103.998719588</v>
      </c>
      <c r="BE59" s="20">
        <f>'ANS_RevData (IL)'!BC$95</f>
        <v>19389255.537772086</v>
      </c>
      <c r="BF59" s="48">
        <f t="shared" si="103"/>
        <v>145155812.97183096</v>
      </c>
      <c r="BG59" s="19"/>
      <c r="BH59" s="20">
        <f>'ANS_RevData (IL)'!BD$95</f>
        <v>21352452.93982074</v>
      </c>
      <c r="BI59" s="20">
        <f>'ANS_RevData (IL)'!BE$95</f>
        <v>23482730.971830983</v>
      </c>
      <c r="BJ59" s="20">
        <f>'ANS_RevData (IL)'!BF$95</f>
        <v>25806054.866837386</v>
      </c>
      <c r="BK59" s="20">
        <f>'ANS_RevData (IL)'!BG$95</f>
        <v>28377741.860435337</v>
      </c>
      <c r="BL59" s="20">
        <f>'ANS_RevData (IL)'!BH$95</f>
        <v>31227143.955185656</v>
      </c>
      <c r="BM59" s="20">
        <f>'ANS_RevData (IL)'!BI$95</f>
        <v>34352003.304737516</v>
      </c>
      <c r="BN59" s="20">
        <f>'ANS_RevData (IL)'!BJ$95</f>
        <v>37781671.911651723</v>
      </c>
      <c r="BO59" s="20">
        <f>'ANS_RevData (IL)'!BK$95</f>
        <v>41543243.932138279</v>
      </c>
      <c r="BP59" s="20">
        <f>'ANS_RevData (IL)'!BL$95</f>
        <v>45720259.681177974</v>
      </c>
      <c r="BQ59" s="20">
        <f>'ANS_RevData (IL)'!BM$95</f>
        <v>50283367.156209983</v>
      </c>
      <c r="BR59" s="20">
        <f>'ANS_RevData (IL)'!BN$95</f>
        <v>55290141.439180531</v>
      </c>
      <c r="BS59" s="20">
        <f>'ANS_RevData (IL)'!BO$95</f>
        <v>60848959.154929571</v>
      </c>
      <c r="BT59" s="48">
        <f t="shared" si="104"/>
        <v>456065771.17413574</v>
      </c>
    </row>
    <row r="60" spans="2:72" s="16" customFormat="1" ht="12.75" hidden="1" outlineLevel="2" x14ac:dyDescent="0.2">
      <c r="B60" s="17" t="s">
        <v>11</v>
      </c>
      <c r="D60" s="18">
        <f>'ANS_RevData (IL)'!D$111</f>
        <v>0</v>
      </c>
      <c r="E60" s="18">
        <f>'ANS_RevData (IL)'!E$111</f>
        <v>0</v>
      </c>
      <c r="F60" s="18">
        <f>'ANS_RevData (IL)'!F$111</f>
        <v>0</v>
      </c>
      <c r="G60" s="18">
        <f>'ANS_RevData (IL)'!G$111</f>
        <v>0</v>
      </c>
      <c r="H60" s="18">
        <f>'ANS_RevData (IL)'!H$111</f>
        <v>0</v>
      </c>
      <c r="I60" s="18">
        <f>'ANS_RevData (IL)'!I$111</f>
        <v>0</v>
      </c>
      <c r="J60" s="18">
        <f>'ANS_RevData (IL)'!J$111</f>
        <v>0</v>
      </c>
      <c r="K60" s="18">
        <f>'ANS_RevData (IL)'!K$111</f>
        <v>0</v>
      </c>
      <c r="L60" s="18">
        <f>'ANS_RevData (IL)'!L$111</f>
        <v>0</v>
      </c>
      <c r="M60" s="18">
        <f>'ANS_RevData (IL)'!M$111</f>
        <v>0</v>
      </c>
      <c r="N60" s="18">
        <f>'ANS_RevData (IL)'!N$111</f>
        <v>0</v>
      </c>
      <c r="O60" s="18">
        <f>'ANS_RevData (IL)'!O$111</f>
        <v>0</v>
      </c>
      <c r="P60" s="19">
        <f t="shared" si="100"/>
        <v>0</v>
      </c>
      <c r="Q60" s="19"/>
      <c r="R60" s="18">
        <f>'ANS_RevData (IL)'!P$111</f>
        <v>0</v>
      </c>
      <c r="S60" s="18">
        <f>'ANS_RevData (IL)'!Q$111</f>
        <v>0</v>
      </c>
      <c r="T60" s="18">
        <f>'ANS_RevData (IL)'!R$111</f>
        <v>0</v>
      </c>
      <c r="U60" s="18">
        <f>'ANS_RevData (IL)'!S$111</f>
        <v>0</v>
      </c>
      <c r="V60" s="18">
        <f>'ANS_RevData (IL)'!T$111</f>
        <v>0</v>
      </c>
      <c r="W60" s="18">
        <f>'ANS_RevData (IL)'!U$111</f>
        <v>0</v>
      </c>
      <c r="X60" s="18">
        <f>'ANS_RevData (IL)'!V$111</f>
        <v>1000</v>
      </c>
      <c r="Y60" s="18">
        <f>'ANS_RevData (IL)'!W$111</f>
        <v>302500</v>
      </c>
      <c r="Z60" s="18">
        <f>'ANS_RevData (IL)'!X$111</f>
        <v>971500</v>
      </c>
      <c r="AA60" s="18">
        <f>'ANS_RevData (IL)'!Y$111</f>
        <v>1148150</v>
      </c>
      <c r="AB60" s="18">
        <f>'ANS_RevData (IL)'!Z$111</f>
        <v>1405250</v>
      </c>
      <c r="AC60" s="18">
        <f>'ANS_RevData (IL)'!AA$111</f>
        <v>3043550</v>
      </c>
      <c r="AD60" s="19">
        <f t="shared" si="101"/>
        <v>6871950</v>
      </c>
      <c r="AE60" s="19"/>
      <c r="AF60" s="18">
        <f>'ANS_RevData (IL)'!AF$111</f>
        <v>4736600</v>
      </c>
      <c r="AG60" s="18">
        <f>'ANS_RevData (IL)'!AG$111</f>
        <v>5374550</v>
      </c>
      <c r="AH60" s="18">
        <f>'ANS_RevData (IL)'!AH$111</f>
        <v>7752720</v>
      </c>
      <c r="AI60" s="18">
        <f>'ANS_RevData (IL)'!AI$111</f>
        <v>6812982</v>
      </c>
      <c r="AJ60" s="18">
        <f>'ANS_RevData (IL)'!AJ$111</f>
        <v>3778360.61</v>
      </c>
      <c r="AK60" s="20">
        <f>'ANS_RevData (IL)'!AK$111</f>
        <v>6021700.8410370471</v>
      </c>
      <c r="AL60" s="20">
        <f>'ANS_RevData (IL)'!AL$111</f>
        <v>7279173.6637241952</v>
      </c>
      <c r="AM60" s="20">
        <f>'ANS_RevData (IL)'!AM$111</f>
        <v>8288694.098839229</v>
      </c>
      <c r="AN60" s="20">
        <f>'ANS_RevData (IL)'!AN$111</f>
        <v>9510745.1518732179</v>
      </c>
      <c r="AO60" s="20">
        <f>'ANS_RevData (IL)'!AO$111</f>
        <v>10839061.513866683</v>
      </c>
      <c r="AP60" s="20">
        <f>'ANS_RevData (IL)'!AP$111</f>
        <v>12379908.493779106</v>
      </c>
      <c r="AQ60" s="20">
        <f>'ANS_RevData (IL)'!AQ$111</f>
        <v>14080153.437130742</v>
      </c>
      <c r="AR60" s="48">
        <f t="shared" si="102"/>
        <v>96854649.810250223</v>
      </c>
      <c r="AS60" s="19"/>
      <c r="AT60" s="20">
        <f>'ANS_RevData (IL)'!AR$111</f>
        <v>16135796.802669074</v>
      </c>
      <c r="AU60" s="20">
        <f>'ANS_RevData (IL)'!AS$111</f>
        <v>18535031.333843052</v>
      </c>
      <c r="AV60" s="20">
        <f>'ANS_RevData (IL)'!AT$111</f>
        <v>21113736.164593033</v>
      </c>
      <c r="AW60" s="20">
        <f>'ANS_RevData (IL)'!AU$111</f>
        <v>24067911.753666501</v>
      </c>
      <c r="AX60" s="20">
        <f>'ANS_RevData (IL)'!AV$111</f>
        <v>27453052.206853408</v>
      </c>
      <c r="AY60" s="20">
        <f>'ANS_RevData (IL)'!AW$111</f>
        <v>31266796.072843537</v>
      </c>
      <c r="AZ60" s="20">
        <f>'ANS_RevData (IL)'!AX$111</f>
        <v>35672083.492041424</v>
      </c>
      <c r="BA60" s="20">
        <f>'ANS_RevData (IL)'!AY$111</f>
        <v>40668914.464447066</v>
      </c>
      <c r="BB60" s="20">
        <f>'ANS_RevData (IL)'!AZ$111</f>
        <v>45453214.818933755</v>
      </c>
      <c r="BC60" s="20">
        <f>'ANS_RevData (IL)'!BA$111</f>
        <v>48825367.289914504</v>
      </c>
      <c r="BD60" s="20">
        <f>'ANS_RevData (IL)'!BB$111</f>
        <v>52423038.361020364</v>
      </c>
      <c r="BE60" s="20">
        <f>'ANS_RevData (IL)'!BC$111</f>
        <v>56901530.770834774</v>
      </c>
      <c r="BF60" s="48">
        <f t="shared" si="103"/>
        <v>418516473.53166056</v>
      </c>
      <c r="BG60" s="19"/>
      <c r="BH60" s="20">
        <f>'ANS_RevData (IL)'!BD$111</f>
        <v>61106094.828664765</v>
      </c>
      <c r="BI60" s="20">
        <f>'ANS_RevData (IL)'!BE$111</f>
        <v>65614105.37985681</v>
      </c>
      <c r="BJ60" s="20">
        <f>'ANS_RevData (IL)'!BF$111</f>
        <v>70463345.645374283</v>
      </c>
      <c r="BK60" s="20">
        <f>'ANS_RevData (IL)'!BG$111</f>
        <v>75653815.625217199</v>
      </c>
      <c r="BL60" s="20">
        <f>'ANS_RevData (IL)'!BH$111</f>
        <v>81222117.814693809</v>
      </c>
      <c r="BM60" s="20">
        <f>'ANS_RevData (IL)'!BI$111</f>
        <v>87208396.886077702</v>
      </c>
      <c r="BN60" s="20">
        <f>'ANS_RevData (IL)'!BJ$111</f>
        <v>93648074.609022021</v>
      </c>
      <c r="BO60" s="20">
        <f>'ANS_RevData (IL)'!BK$111</f>
        <v>100543512.434837</v>
      </c>
      <c r="BP60" s="20">
        <f>'ANS_RevData (IL)'!BL$111</f>
        <v>107967915.35413915</v>
      </c>
      <c r="BQ60" s="20">
        <f>'ANS_RevData (IL)'!BM$111</f>
        <v>115923644.81823868</v>
      </c>
      <c r="BR60" s="20">
        <f>'ANS_RevData (IL)'!BN$111</f>
        <v>124485086.54340723</v>
      </c>
      <c r="BS60" s="20">
        <f>'ANS_RevData (IL)'!BO$111</f>
        <v>133691204.47626328</v>
      </c>
      <c r="BT60" s="48">
        <f t="shared" si="104"/>
        <v>1117527314.415792</v>
      </c>
    </row>
    <row r="61" spans="2:72" s="16" customFormat="1" ht="12.75" hidden="1" outlineLevel="3" x14ac:dyDescent="0.2">
      <c r="B61" s="17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9">
        <f t="shared" si="100"/>
        <v>0</v>
      </c>
      <c r="Q61" s="19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9">
        <f t="shared" si="101"/>
        <v>0</v>
      </c>
      <c r="AE61" s="19"/>
      <c r="AF61" s="18"/>
      <c r="AG61" s="18"/>
      <c r="AH61" s="18"/>
      <c r="AI61" s="18"/>
      <c r="AJ61" s="18"/>
      <c r="AK61" s="20"/>
      <c r="AL61" s="20"/>
      <c r="AM61" s="20"/>
      <c r="AN61" s="20"/>
      <c r="AO61" s="20"/>
      <c r="AP61" s="20"/>
      <c r="AQ61" s="20"/>
      <c r="AR61" s="48">
        <f t="shared" si="102"/>
        <v>0</v>
      </c>
      <c r="AS61" s="19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48">
        <f t="shared" si="103"/>
        <v>0</v>
      </c>
      <c r="BG61" s="19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48">
        <f t="shared" si="104"/>
        <v>0</v>
      </c>
    </row>
    <row r="62" spans="2:72" s="16" customFormat="1" ht="12.75" hidden="1" outlineLevel="2" collapsed="1" x14ac:dyDescent="0.2">
      <c r="B62" s="17" t="s">
        <v>18</v>
      </c>
      <c r="D62" s="18">
        <f>'ANS_RevData (IL)'!D$127</f>
        <v>0</v>
      </c>
      <c r="E62" s="18">
        <f>'ANS_RevData (IL)'!E$127</f>
        <v>0</v>
      </c>
      <c r="F62" s="18">
        <f>'ANS_RevData (IL)'!F$127</f>
        <v>0</v>
      </c>
      <c r="G62" s="18">
        <f>'ANS_RevData (IL)'!G$127</f>
        <v>0</v>
      </c>
      <c r="H62" s="18">
        <f>'ANS_RevData (IL)'!H$127</f>
        <v>0</v>
      </c>
      <c r="I62" s="18">
        <f>'ANS_RevData (IL)'!I$127</f>
        <v>0</v>
      </c>
      <c r="J62" s="18">
        <f>'ANS_RevData (IL)'!J$127</f>
        <v>0</v>
      </c>
      <c r="K62" s="18">
        <f>'ANS_RevData (IL)'!K$127</f>
        <v>1350</v>
      </c>
      <c r="L62" s="18">
        <f>'ANS_RevData (IL)'!L$127</f>
        <v>0</v>
      </c>
      <c r="M62" s="18">
        <f>'ANS_RevData (IL)'!M$127</f>
        <v>0</v>
      </c>
      <c r="N62" s="18">
        <f>'ANS_RevData (IL)'!N$127</f>
        <v>0</v>
      </c>
      <c r="O62" s="18">
        <f>'ANS_RevData (IL)'!O$127</f>
        <v>0</v>
      </c>
      <c r="P62" s="19">
        <f t="shared" si="100"/>
        <v>1350</v>
      </c>
      <c r="Q62" s="19"/>
      <c r="R62" s="18">
        <f>'ANS_RevData (IL)'!P$127</f>
        <v>0</v>
      </c>
      <c r="S62" s="18">
        <f>'ANS_RevData (IL)'!Q$127</f>
        <v>0</v>
      </c>
      <c r="T62" s="18">
        <f>'ANS_RevData (IL)'!R$127</f>
        <v>4000</v>
      </c>
      <c r="U62" s="18">
        <f>'ANS_RevData (IL)'!S$127</f>
        <v>0</v>
      </c>
      <c r="V62" s="18">
        <f>'ANS_RevData (IL)'!T$127</f>
        <v>28500</v>
      </c>
      <c r="W62" s="18">
        <f>'ANS_RevData (IL)'!U$127</f>
        <v>38500</v>
      </c>
      <c r="X62" s="18">
        <f>'ANS_RevData (IL)'!V$127</f>
        <v>5500</v>
      </c>
      <c r="Y62" s="18">
        <f>'ANS_RevData (IL)'!W$127</f>
        <v>34500</v>
      </c>
      <c r="Z62" s="18">
        <f>'ANS_RevData (IL)'!X$127</f>
        <v>87000</v>
      </c>
      <c r="AA62" s="18">
        <f>'ANS_RevData (IL)'!Y$127</f>
        <v>74500</v>
      </c>
      <c r="AB62" s="18">
        <f>'ANS_RevData (IL)'!Z$127</f>
        <v>117500</v>
      </c>
      <c r="AC62" s="18">
        <f>'ANS_RevData (IL)'!AA$127</f>
        <v>43000</v>
      </c>
      <c r="AD62" s="19">
        <f t="shared" si="101"/>
        <v>433000</v>
      </c>
      <c r="AE62" s="19"/>
      <c r="AF62" s="18">
        <f>'ANS_RevData (IL)'!AF$127</f>
        <v>136500</v>
      </c>
      <c r="AG62" s="18">
        <f>'ANS_RevData (IL)'!AG$127</f>
        <v>60000</v>
      </c>
      <c r="AH62" s="18">
        <f>'ANS_RevData (IL)'!AH$127</f>
        <v>55500</v>
      </c>
      <c r="AI62" s="18">
        <f>'ANS_RevData (IL)'!AI$127</f>
        <v>64500</v>
      </c>
      <c r="AJ62" s="18">
        <f>'ANS_RevData (IL)'!AJ$127</f>
        <v>24500</v>
      </c>
      <c r="AK62" s="20">
        <f>'ANS_RevData (IL)'!AK$127</f>
        <v>66263.15789473684</v>
      </c>
      <c r="AL62" s="20">
        <f>'ANS_RevData (IL)'!AL$127</f>
        <v>91111.84210526316</v>
      </c>
      <c r="AM62" s="20">
        <f>'ANS_RevData (IL)'!AM$127</f>
        <v>115960.52631578947</v>
      </c>
      <c r="AN62" s="20">
        <f>'ANS_RevData (IL)'!AN$127</f>
        <v>132526.31578947368</v>
      </c>
      <c r="AO62" s="20">
        <f>'ANS_RevData (IL)'!AO$127</f>
        <v>165657.89473684211</v>
      </c>
      <c r="AP62" s="20">
        <f>'ANS_RevData (IL)'!AP$127</f>
        <v>198789.4736842105</v>
      </c>
      <c r="AQ62" s="20">
        <f>'ANS_RevData (IL)'!AQ$127</f>
        <v>215355.26315789472</v>
      </c>
      <c r="AR62" s="48">
        <f t="shared" si="102"/>
        <v>1326664.4736842103</v>
      </c>
      <c r="AS62" s="19"/>
      <c r="AT62" s="20">
        <f>'ANS_RevData (IL)'!AR$127</f>
        <v>265052.63157894736</v>
      </c>
      <c r="AU62" s="20">
        <f>'ANS_RevData (IL)'!AS$127</f>
        <v>314750</v>
      </c>
      <c r="AV62" s="20">
        <f>'ANS_RevData (IL)'!AT$127</f>
        <v>381013.15789473685</v>
      </c>
      <c r="AW62" s="20">
        <f>'ANS_RevData (IL)'!AU$127</f>
        <v>447276.31578947365</v>
      </c>
      <c r="AX62" s="20">
        <f>'ANS_RevData (IL)'!AV$127</f>
        <v>513539.4736842105</v>
      </c>
      <c r="AY62" s="20">
        <f>'ANS_RevData (IL)'!AW$127</f>
        <v>612934.21052631573</v>
      </c>
      <c r="AZ62" s="20">
        <f>'ANS_RevData (IL)'!AX$127</f>
        <v>712328.94736842101</v>
      </c>
      <c r="BA62" s="20">
        <f>'ANS_RevData (IL)'!AY$127</f>
        <v>844855.26315789472</v>
      </c>
      <c r="BB62" s="20">
        <f>'ANS_RevData (IL)'!AZ$127</f>
        <v>993947.36842105258</v>
      </c>
      <c r="BC62" s="20">
        <f>'ANS_RevData (IL)'!BA$127</f>
        <v>1176171.0526315789</v>
      </c>
      <c r="BD62" s="20">
        <f>'ANS_RevData (IL)'!BB$127</f>
        <v>1391526.3157894737</v>
      </c>
      <c r="BE62" s="20">
        <f>'ANS_RevData (IL)'!BC$127</f>
        <v>1640013.1578947369</v>
      </c>
      <c r="BF62" s="48">
        <f t="shared" si="103"/>
        <v>9293407.8947368432</v>
      </c>
      <c r="BG62" s="19"/>
      <c r="BH62" s="20">
        <f>'ANS_RevData (IL)'!BD$127</f>
        <v>1938197.3684210526</v>
      </c>
      <c r="BI62" s="20">
        <f>'ANS_RevData (IL)'!BE$127</f>
        <v>2286078.9473684211</v>
      </c>
      <c r="BJ62" s="20">
        <f>'ANS_RevData (IL)'!BF$127</f>
        <v>2700223.6842105263</v>
      </c>
      <c r="BK62" s="20">
        <f>'ANS_RevData (IL)'!BG$127</f>
        <v>3197197.3684210526</v>
      </c>
      <c r="BL62" s="20">
        <f>'ANS_RevData (IL)'!BH$127</f>
        <v>3777000</v>
      </c>
      <c r="BM62" s="20">
        <f>'ANS_RevData (IL)'!BI$127</f>
        <v>4456197.3684210526</v>
      </c>
      <c r="BN62" s="20">
        <f>'ANS_RevData (IL)'!BJ$127</f>
        <v>5267921.0526315784</v>
      </c>
      <c r="BO62" s="20">
        <f>'ANS_RevData (IL)'!BK$127</f>
        <v>6212171.0526315784</v>
      </c>
      <c r="BP62" s="20">
        <f>'ANS_RevData (IL)'!BL$127</f>
        <v>7338644.7368421052</v>
      </c>
      <c r="BQ62" s="20">
        <f>'ANS_RevData (IL)'!BM$127</f>
        <v>8663907.8947368413</v>
      </c>
      <c r="BR62" s="20">
        <f>'ANS_RevData (IL)'!BN$127</f>
        <v>10221092.105263157</v>
      </c>
      <c r="BS62" s="20">
        <f>'ANS_RevData (IL)'!BO$127</f>
        <v>12059894.736842105</v>
      </c>
      <c r="BT62" s="48">
        <f t="shared" si="104"/>
        <v>68118526.315789476</v>
      </c>
    </row>
    <row r="63" spans="2:72" hidden="1" outlineLevel="1" collapsed="1" x14ac:dyDescent="0.25">
      <c r="B63" s="11" t="s">
        <v>37</v>
      </c>
      <c r="D63" s="12">
        <f>'ANS_RevData (IL)'!D$143</f>
        <v>276396</v>
      </c>
      <c r="E63" s="12">
        <f>'ANS_RevData (IL)'!E$143</f>
        <v>350782</v>
      </c>
      <c r="F63" s="12">
        <f>'ANS_RevData (IL)'!F$143</f>
        <v>296087</v>
      </c>
      <c r="G63" s="12">
        <f>'ANS_RevData (IL)'!G$143</f>
        <v>311561</v>
      </c>
      <c r="H63" s="12">
        <f>'ANS_RevData (IL)'!H$143</f>
        <v>309928</v>
      </c>
      <c r="I63" s="12">
        <f>'ANS_RevData (IL)'!I$143</f>
        <v>335661</v>
      </c>
      <c r="J63" s="12">
        <f>'ANS_RevData (IL)'!J$143</f>
        <v>613092</v>
      </c>
      <c r="K63" s="12">
        <f>'ANS_RevData (IL)'!K$143</f>
        <v>621576</v>
      </c>
      <c r="L63" s="12">
        <f>'ANS_RevData (IL)'!L$143</f>
        <v>659621.30000000005</v>
      </c>
      <c r="M63" s="12">
        <f>'ANS_RevData (IL)'!M$143</f>
        <v>825279.82</v>
      </c>
      <c r="N63" s="12">
        <f>'ANS_RevData (IL)'!N$143</f>
        <v>613704.52</v>
      </c>
      <c r="O63" s="12">
        <f>'ANS_RevData (IL)'!O$143</f>
        <v>778825.26</v>
      </c>
      <c r="P63" s="13">
        <f t="shared" si="100"/>
        <v>5992513.9000000004</v>
      </c>
      <c r="Q63" s="13"/>
      <c r="R63" s="12">
        <f>'ANS_RevData (IL)'!P$143</f>
        <v>908214.74</v>
      </c>
      <c r="S63" s="12">
        <f>'ANS_RevData (IL)'!Q$143</f>
        <v>999729.68</v>
      </c>
      <c r="T63" s="12">
        <f>'ANS_RevData (IL)'!R$143</f>
        <v>857075.51</v>
      </c>
      <c r="U63" s="12">
        <f>'ANS_RevData (IL)'!S$143</f>
        <v>976393.43</v>
      </c>
      <c r="V63" s="12">
        <f>'ANS_RevData (IL)'!T$143</f>
        <v>1054442.53</v>
      </c>
      <c r="W63" s="12">
        <f>'ANS_RevData (IL)'!U$143</f>
        <v>1020017.45</v>
      </c>
      <c r="X63" s="12">
        <f>'ANS_RevData (IL)'!V$143</f>
        <v>1039493.98</v>
      </c>
      <c r="Y63" s="12">
        <f>'ANS_RevData (IL)'!W$143</f>
        <v>1035127.55</v>
      </c>
      <c r="Z63" s="12">
        <f>'ANS_RevData (IL)'!X$143</f>
        <v>1136678.5</v>
      </c>
      <c r="AA63" s="12">
        <f>'ANS_RevData (IL)'!Y$143</f>
        <v>1436244.01</v>
      </c>
      <c r="AB63" s="12">
        <f>'ANS_RevData (IL)'!Z$143</f>
        <v>1326878.7</v>
      </c>
      <c r="AC63" s="12">
        <f>'ANS_RevData (IL)'!AA$143</f>
        <v>1554325.18</v>
      </c>
      <c r="AD63" s="13">
        <f t="shared" si="101"/>
        <v>13344621.26</v>
      </c>
      <c r="AE63" s="13"/>
      <c r="AF63" s="12">
        <f>'ANS_RevData (IL)'!AF$143</f>
        <v>1501414.65</v>
      </c>
      <c r="AG63" s="12">
        <f>'ANS_RevData (IL)'!AG$143</f>
        <v>1424460.58</v>
      </c>
      <c r="AH63" s="12">
        <f>'ANS_RevData (IL)'!AH$143</f>
        <v>1336010.32</v>
      </c>
      <c r="AI63" s="12">
        <f>'ANS_RevData (IL)'!AI$143</f>
        <v>1176855</v>
      </c>
      <c r="AJ63" s="12">
        <f>'ANS_RevData (IL)'!AJ$143</f>
        <v>843284.24</v>
      </c>
      <c r="AK63" s="14">
        <f>'ANS_RevData (IL)'!AK$143</f>
        <v>2328377.146167737</v>
      </c>
      <c r="AL63" s="14">
        <f>'ANS_RevData (IL)'!AL$143</f>
        <v>2722266.7734974138</v>
      </c>
      <c r="AM63" s="14">
        <f>'ANS_RevData (IL)'!AM$143</f>
        <v>2908723.4018191546</v>
      </c>
      <c r="AN63" s="14">
        <f>'ANS_RevData (IL)'!AN$143</f>
        <v>3113825.6929730694</v>
      </c>
      <c r="AO63" s="14">
        <f>'ANS_RevData (IL)'!AO$143</f>
        <v>3328250.8155430714</v>
      </c>
      <c r="AP63" s="14">
        <f>'ANS_RevData (IL)'!AP$143</f>
        <v>3561321.6009452473</v>
      </c>
      <c r="AQ63" s="14">
        <f>'ANS_RevData (IL)'!AQ$143</f>
        <v>3803715.2177635101</v>
      </c>
      <c r="AR63" s="47">
        <f t="shared" si="102"/>
        <v>28048505.438709203</v>
      </c>
      <c r="AS63" s="13"/>
      <c r="AT63" s="14">
        <f>'ANS_RevData (IL)'!AR$143</f>
        <v>4074077.328830034</v>
      </c>
      <c r="AU63" s="14">
        <f>'ANS_RevData (IL)'!AS$143</f>
        <v>4353762.2713126447</v>
      </c>
      <c r="AV63" s="14">
        <f>'ANS_RevData (IL)'!AT$143</f>
        <v>4670738.5394596038</v>
      </c>
      <c r="AW63" s="14">
        <f>'ANS_RevData (IL)'!AU$143</f>
        <v>4987714.807606563</v>
      </c>
      <c r="AX63" s="14">
        <f>'ANS_RevData (IL)'!AV$143</f>
        <v>5341982.401417871</v>
      </c>
      <c r="AY63" s="14">
        <f>'ANS_RevData (IL)'!AW$143</f>
        <v>5724218.4894774389</v>
      </c>
      <c r="AZ63" s="14">
        <f>'ANS_RevData (IL)'!AX$143</f>
        <v>6125100.2403691811</v>
      </c>
      <c r="BA63" s="14">
        <f>'ANS_RevData (IL)'!AY$143</f>
        <v>6553950.4855091851</v>
      </c>
      <c r="BB63" s="14">
        <f>'ANS_RevData (IL)'!AZ$143</f>
        <v>7010769.2248974498</v>
      </c>
      <c r="BC63" s="14">
        <f>'ANS_RevData (IL)'!BA$143</f>
        <v>7495556.4585339753</v>
      </c>
      <c r="BD63" s="14">
        <f>'ANS_RevData (IL)'!BB$143</f>
        <v>8017635.0178348497</v>
      </c>
      <c r="BE63" s="14">
        <f>'ANS_RevData (IL)'!BC$143</f>
        <v>8577004.902800072</v>
      </c>
      <c r="BF63" s="47">
        <f t="shared" si="103"/>
        <v>72932510.168048859</v>
      </c>
      <c r="BG63" s="13"/>
      <c r="BH63" s="14">
        <f>'ANS_RevData (IL)'!BD$143</f>
        <v>9173666.1134296414</v>
      </c>
      <c r="BI63" s="14">
        <f>'ANS_RevData (IL)'!BE$143</f>
        <v>9816941.4811396468</v>
      </c>
      <c r="BJ63" s="14">
        <f>'ANS_RevData (IL)'!BF$143</f>
        <v>10506831.005930088</v>
      </c>
      <c r="BK63" s="14">
        <f>'ANS_RevData (IL)'!BG$143</f>
        <v>11243334.687800962</v>
      </c>
      <c r="BL63" s="14">
        <f>'ANS_RevData (IL)'!BH$143</f>
        <v>12035775.358168362</v>
      </c>
      <c r="BM63" s="14">
        <f>'ANS_RevData (IL)'!BI$143</f>
        <v>12874830.185616195</v>
      </c>
      <c r="BN63" s="14">
        <f>'ANS_RevData (IL)'!BJ$143</f>
        <v>13779144.832976637</v>
      </c>
      <c r="BO63" s="14">
        <f>'ANS_RevData (IL)'!BK$143</f>
        <v>14739396.468833601</v>
      </c>
      <c r="BP63" s="14">
        <f>'ANS_RevData (IL)'!BL$143</f>
        <v>15764907.924603175</v>
      </c>
      <c r="BQ63" s="14">
        <f>'ANS_RevData (IL)'!BM$143</f>
        <v>16874324.863117531</v>
      </c>
      <c r="BR63" s="14">
        <f>'ANS_RevData (IL)'!BN$143</f>
        <v>18058324.452960584</v>
      </c>
      <c r="BS63" s="14">
        <f>'ANS_RevData (IL)'!BO$143</f>
        <v>19316906.694132335</v>
      </c>
      <c r="BT63" s="47">
        <f t="shared" si="104"/>
        <v>164184384.06870875</v>
      </c>
    </row>
    <row r="64" spans="2:72" hidden="1" outlineLevel="1" x14ac:dyDescent="0.25">
      <c r="B64" s="11" t="s">
        <v>38</v>
      </c>
      <c r="D64" s="12">
        <f>'ANS_RevData (IL)'!D$15</f>
        <v>370500</v>
      </c>
      <c r="E64" s="12">
        <f>'ANS_RevData (IL)'!E$15</f>
        <v>402100</v>
      </c>
      <c r="F64" s="12">
        <f>'ANS_RevData (IL)'!F$15</f>
        <v>622750</v>
      </c>
      <c r="G64" s="12">
        <f>'ANS_RevData (IL)'!G$15</f>
        <v>823000</v>
      </c>
      <c r="H64" s="12">
        <f>'ANS_RevData (IL)'!H$15</f>
        <v>957430</v>
      </c>
      <c r="I64" s="12">
        <f>'ANS_RevData (IL)'!I$15</f>
        <v>700418</v>
      </c>
      <c r="J64" s="12">
        <f>'ANS_RevData (IL)'!J$15</f>
        <v>1022500</v>
      </c>
      <c r="K64" s="12">
        <f>'ANS_RevData (IL)'!K$15</f>
        <v>1473300</v>
      </c>
      <c r="L64" s="12">
        <f>'ANS_RevData (IL)'!L$15</f>
        <v>1954700</v>
      </c>
      <c r="M64" s="12">
        <f>'ANS_RevData (IL)'!M$15</f>
        <v>2285725</v>
      </c>
      <c r="N64" s="12">
        <f>'ANS_RevData (IL)'!N$15</f>
        <v>928463.5</v>
      </c>
      <c r="O64" s="12">
        <f>'ANS_RevData (IL)'!O$15</f>
        <v>391330.5</v>
      </c>
      <c r="P64" s="13">
        <f t="shared" si="100"/>
        <v>11932217</v>
      </c>
      <c r="Q64" s="13"/>
      <c r="R64" s="12">
        <f>'ANS_RevData (IL)'!P$15</f>
        <v>529250</v>
      </c>
      <c r="S64" s="12">
        <f>'ANS_RevData (IL)'!Q$15</f>
        <v>836908.2</v>
      </c>
      <c r="T64" s="12">
        <f>'ANS_RevData (IL)'!R$15</f>
        <v>1107905</v>
      </c>
      <c r="U64" s="12">
        <f>'ANS_RevData (IL)'!S$15</f>
        <v>1704150</v>
      </c>
      <c r="V64" s="12">
        <f>'ANS_RevData (IL)'!T$15</f>
        <v>1424110.5</v>
      </c>
      <c r="W64" s="12">
        <f>'ANS_RevData (IL)'!U$15</f>
        <v>771701</v>
      </c>
      <c r="X64" s="12">
        <f>'ANS_RevData (IL)'!V$15</f>
        <v>2883670</v>
      </c>
      <c r="Y64" s="12">
        <f>'ANS_RevData (IL)'!W$15</f>
        <v>2972455</v>
      </c>
      <c r="Z64" s="12">
        <f>'ANS_RevData (IL)'!X$15</f>
        <v>2724387.5</v>
      </c>
      <c r="AA64" s="12">
        <f>'ANS_RevData (IL)'!Y$15</f>
        <v>3472390</v>
      </c>
      <c r="AB64" s="12">
        <f>'ANS_RevData (IL)'!Z$15</f>
        <v>3656090</v>
      </c>
      <c r="AC64" s="12">
        <f>'ANS_RevData (IL)'!AA$15</f>
        <v>3758080</v>
      </c>
      <c r="AD64" s="13">
        <f t="shared" si="101"/>
        <v>25841097.199999999</v>
      </c>
      <c r="AE64" s="13"/>
      <c r="AF64" s="12">
        <f>'ANS_RevData (IL)'!AF$15</f>
        <v>3850597.46</v>
      </c>
      <c r="AG64" s="12">
        <f>'ANS_RevData (IL)'!AG$15</f>
        <v>5007960</v>
      </c>
      <c r="AH64" s="12">
        <f>'ANS_RevData (IL)'!AH$15</f>
        <v>7284403</v>
      </c>
      <c r="AI64" s="12">
        <f>'ANS_RevData (IL)'!AI$15</f>
        <v>10142288.77</v>
      </c>
      <c r="AJ64" s="12">
        <f>'ANS_RevData (IL)'!AJ$15</f>
        <v>8333970.2000000002</v>
      </c>
      <c r="AK64" s="14">
        <f>'ANS_RevData (IL)'!AK$15</f>
        <v>3819186.0620224718</v>
      </c>
      <c r="AL64" s="14">
        <f>'ANS_RevData (IL)'!AL$15</f>
        <v>4071146.2536142324</v>
      </c>
      <c r="AM64" s="14">
        <f>'ANS_RevData (IL)'!AM$15</f>
        <v>4376150.6960674161</v>
      </c>
      <c r="AN64" s="14">
        <f>'ANS_RevData (IL)'!AN$15</f>
        <v>4694416.2012359546</v>
      </c>
      <c r="AO64" s="14">
        <f>'ANS_RevData (IL)'!AO$15</f>
        <v>5065725.9572659172</v>
      </c>
      <c r="AP64" s="14">
        <f>'ANS_RevData (IL)'!AP$15</f>
        <v>5437035.7132958798</v>
      </c>
      <c r="AQ64" s="14">
        <f>'ANS_RevData (IL)'!AQ$15</f>
        <v>5874650.7829026217</v>
      </c>
      <c r="AR64" s="47">
        <f t="shared" si="102"/>
        <v>67957531.096404493</v>
      </c>
      <c r="AS64" s="13"/>
      <c r="AT64" s="14">
        <f>'ANS_RevData (IL)'!AR$15</f>
        <v>6325526.9152247189</v>
      </c>
      <c r="AU64" s="14">
        <f>'ANS_RevData (IL)'!AS$15</f>
        <v>6763141.9848314608</v>
      </c>
      <c r="AV64" s="14">
        <f>'ANS_RevData (IL)'!AT$15</f>
        <v>7253801.3052996257</v>
      </c>
      <c r="AW64" s="14">
        <f>'ANS_RevData (IL)'!AU$15</f>
        <v>7824027.0020599253</v>
      </c>
      <c r="AX64" s="14">
        <f>'ANS_RevData (IL)'!AV$15</f>
        <v>8380991.6361048687</v>
      </c>
      <c r="AY64" s="14">
        <f>'ANS_RevData (IL)'!AW$15</f>
        <v>9004261.5837265924</v>
      </c>
      <c r="AZ64" s="14">
        <f>'ANS_RevData (IL)'!AX$15</f>
        <v>9693836.8449250944</v>
      </c>
      <c r="BA64" s="14">
        <f>'ANS_RevData (IL)'!AY$15</f>
        <v>10449717.419700375</v>
      </c>
      <c r="BB64" s="14">
        <f>'ANS_RevData (IL)'!AZ$15</f>
        <v>11192336.9317603</v>
      </c>
      <c r="BC64" s="14">
        <f>'ANS_RevData (IL)'!BA$15</f>
        <v>12080828.133689139</v>
      </c>
      <c r="BD64" s="14">
        <f>'ANS_RevData (IL)'!BB$15</f>
        <v>12956058.272902621</v>
      </c>
      <c r="BE64" s="14">
        <f>'ANS_RevData (IL)'!BC$15</f>
        <v>13884332.662977528</v>
      </c>
      <c r="BF64" s="47">
        <f t="shared" si="103"/>
        <v>115808860.69320226</v>
      </c>
      <c r="BG64" s="13"/>
      <c r="BH64" s="14">
        <f>'ANS_RevData (IL)'!BD$15</f>
        <v>14958478.742921349</v>
      </c>
      <c r="BI64" s="14">
        <f>'ANS_RevData (IL)'!BE$15</f>
        <v>16072408.011011235</v>
      </c>
      <c r="BJ64" s="14">
        <f>'ANS_RevData (IL)'!BF$15</f>
        <v>17332208.968970038</v>
      </c>
      <c r="BK64" s="14">
        <f>'ANS_RevData (IL)'!BG$15</f>
        <v>18645054.177790262</v>
      </c>
      <c r="BL64" s="14">
        <f>'ANS_RevData (IL)'!BH$15</f>
        <v>20024204.700187266</v>
      </c>
      <c r="BM64" s="14">
        <f>'ANS_RevData (IL)'!BI$15</f>
        <v>21522704.787022471</v>
      </c>
      <c r="BN64" s="14">
        <f>'ANS_RevData (IL)'!BJ$15</f>
        <v>23206859.751872659</v>
      </c>
      <c r="BO64" s="14">
        <f>'ANS_RevData (IL)'!BK$15</f>
        <v>24904275.779438201</v>
      </c>
      <c r="BP64" s="14">
        <f>'ANS_RevData (IL)'!BL$15</f>
        <v>26774085.62230337</v>
      </c>
      <c r="BQ64" s="14">
        <f>'ANS_RevData (IL)'!BM$15</f>
        <v>28776506.092322096</v>
      </c>
      <c r="BR64" s="14">
        <f>'ANS_RevData (IL)'!BN$15</f>
        <v>30964581.440355804</v>
      </c>
      <c r="BS64" s="14">
        <f>'ANS_RevData (IL)'!BO$15</f>
        <v>33218962.101966292</v>
      </c>
      <c r="BT64" s="47">
        <f t="shared" si="104"/>
        <v>276400330.17616105</v>
      </c>
    </row>
    <row r="65" spans="2:72" hidden="1" outlineLevel="1" x14ac:dyDescent="0.25">
      <c r="P65" s="1"/>
      <c r="Q65" s="1"/>
      <c r="AD65" s="1"/>
      <c r="AE65" s="1"/>
      <c r="AR65" s="49"/>
      <c r="AS65" s="1"/>
      <c r="BF65" s="49"/>
      <c r="BG65" s="1"/>
      <c r="BT65" s="49"/>
    </row>
    <row r="66" spans="2:72" hidden="1" outlineLevel="1" x14ac:dyDescent="0.25">
      <c r="B66" s="6" t="s">
        <v>53</v>
      </c>
      <c r="D66" s="7">
        <f t="shared" ref="D66:P66" si="105">SUBTOTAL(9,D67:D75)</f>
        <v>13685702</v>
      </c>
      <c r="E66" s="7">
        <f t="shared" si="105"/>
        <v>11468485</v>
      </c>
      <c r="F66" s="7">
        <f t="shared" si="105"/>
        <v>11045502</v>
      </c>
      <c r="G66" s="7">
        <f t="shared" si="105"/>
        <v>8229983</v>
      </c>
      <c r="H66" s="7">
        <f t="shared" si="105"/>
        <v>9296731</v>
      </c>
      <c r="I66" s="7">
        <f t="shared" si="105"/>
        <v>9471498</v>
      </c>
      <c r="J66" s="7">
        <f t="shared" si="105"/>
        <v>12258862</v>
      </c>
      <c r="K66" s="7">
        <f t="shared" si="105"/>
        <v>14217937</v>
      </c>
      <c r="L66" s="7">
        <f t="shared" si="105"/>
        <v>18358724</v>
      </c>
      <c r="M66" s="7">
        <f t="shared" si="105"/>
        <v>22026167.799999997</v>
      </c>
      <c r="N66" s="7">
        <f t="shared" si="105"/>
        <v>29337261.149999999</v>
      </c>
      <c r="O66" s="7">
        <f t="shared" si="105"/>
        <v>26542019</v>
      </c>
      <c r="P66" s="8">
        <f t="shared" si="105"/>
        <v>185938871.95000002</v>
      </c>
      <c r="Q66" s="8"/>
      <c r="R66" s="7">
        <f t="shared" ref="R66:AD66" si="106">SUBTOTAL(9,R67:R75)</f>
        <v>26504958.25</v>
      </c>
      <c r="S66" s="7">
        <f t="shared" si="106"/>
        <v>33280376.5</v>
      </c>
      <c r="T66" s="7">
        <f t="shared" si="106"/>
        <v>44655817.5</v>
      </c>
      <c r="U66" s="7">
        <f t="shared" si="106"/>
        <v>54347130.5</v>
      </c>
      <c r="V66" s="7">
        <f t="shared" si="106"/>
        <v>51886844.939999998</v>
      </c>
      <c r="W66" s="7">
        <f t="shared" si="106"/>
        <v>64473232.229999997</v>
      </c>
      <c r="X66" s="7">
        <f t="shared" si="106"/>
        <v>78043813.089999989</v>
      </c>
      <c r="Y66" s="7">
        <f t="shared" si="106"/>
        <v>91898151.799999997</v>
      </c>
      <c r="Z66" s="7">
        <f t="shared" si="106"/>
        <v>108053650.23</v>
      </c>
      <c r="AA66" s="7">
        <f t="shared" si="106"/>
        <v>109148756.88</v>
      </c>
      <c r="AB66" s="7">
        <f t="shared" si="106"/>
        <v>102451888.75999999</v>
      </c>
      <c r="AC66" s="7">
        <f t="shared" si="106"/>
        <v>112539424.19</v>
      </c>
      <c r="AD66" s="8">
        <f t="shared" si="106"/>
        <v>877284044.86999989</v>
      </c>
      <c r="AE66" s="8"/>
      <c r="AF66" s="7">
        <f t="shared" ref="AF66:AR66" si="107">SUBTOTAL(9,AF67:AF75)</f>
        <v>108108894.97</v>
      </c>
      <c r="AG66" s="7">
        <f t="shared" si="107"/>
        <v>132021169.71000001</v>
      </c>
      <c r="AH66" s="7">
        <f t="shared" si="107"/>
        <v>168913346.19999999</v>
      </c>
      <c r="AI66" s="7">
        <f t="shared" si="107"/>
        <v>153066840.74000001</v>
      </c>
      <c r="AJ66" s="7">
        <f t="shared" si="107"/>
        <v>109891729.2</v>
      </c>
      <c r="AK66" s="9">
        <f t="shared" si="107"/>
        <v>179877823.9418793</v>
      </c>
      <c r="AL66" s="9">
        <f t="shared" si="107"/>
        <v>223077125.97476143</v>
      </c>
      <c r="AM66" s="9">
        <f t="shared" si="107"/>
        <v>249370637.31212538</v>
      </c>
      <c r="AN66" s="9">
        <f t="shared" si="107"/>
        <v>279783654.21794653</v>
      </c>
      <c r="AO66" s="9">
        <f t="shared" si="107"/>
        <v>313855719.43175036</v>
      </c>
      <c r="AP66" s="9">
        <f t="shared" si="107"/>
        <v>352756873.78402013</v>
      </c>
      <c r="AQ66" s="9">
        <f t="shared" si="107"/>
        <v>396423687.44082355</v>
      </c>
      <c r="AR66" s="10">
        <f t="shared" si="107"/>
        <v>2667147502.9233065</v>
      </c>
      <c r="AS66" s="8"/>
      <c r="AT66" s="9">
        <f t="shared" ref="AT66:BF66" si="108">SUBTOTAL(9,AT67:AT75)</f>
        <v>447213060.51580524</v>
      </c>
      <c r="AU66" s="9">
        <f t="shared" si="108"/>
        <v>504513990.87121439</v>
      </c>
      <c r="AV66" s="9">
        <f t="shared" si="108"/>
        <v>569731449.30293763</v>
      </c>
      <c r="AW66" s="9">
        <f t="shared" si="108"/>
        <v>612835868.05388987</v>
      </c>
      <c r="AX66" s="9">
        <f t="shared" si="108"/>
        <v>658571220.0661819</v>
      </c>
      <c r="AY66" s="9">
        <f t="shared" si="108"/>
        <v>707674465.86904526</v>
      </c>
      <c r="AZ66" s="9">
        <f t="shared" si="108"/>
        <v>760939336.68467247</v>
      </c>
      <c r="BA66" s="9">
        <f t="shared" si="108"/>
        <v>817982171.96993411</v>
      </c>
      <c r="BB66" s="9">
        <f t="shared" si="108"/>
        <v>879605144.80306542</v>
      </c>
      <c r="BC66" s="9">
        <f t="shared" si="108"/>
        <v>946539272.01268077</v>
      </c>
      <c r="BD66" s="9">
        <f t="shared" si="108"/>
        <v>1018501594.4083191</v>
      </c>
      <c r="BE66" s="9">
        <f t="shared" si="108"/>
        <v>1096765118.5524099</v>
      </c>
      <c r="BF66" s="10">
        <f t="shared" si="108"/>
        <v>9020872693.110157</v>
      </c>
      <c r="BG66" s="8"/>
      <c r="BH66" s="9">
        <f t="shared" ref="BH66:BT66" si="109">SUBTOTAL(9,BH67:BH75)</f>
        <v>1181381070.0554676</v>
      </c>
      <c r="BI66" s="9">
        <f t="shared" si="109"/>
        <v>1272527930.4209909</v>
      </c>
      <c r="BJ66" s="9">
        <f t="shared" si="109"/>
        <v>1366497751.9127121</v>
      </c>
      <c r="BK66" s="9">
        <f t="shared" si="109"/>
        <v>1467076232.5843594</v>
      </c>
      <c r="BL66" s="9">
        <f t="shared" si="109"/>
        <v>1575375068.6688817</v>
      </c>
      <c r="BM66" s="9">
        <f t="shared" si="109"/>
        <v>1692043241.4586015</v>
      </c>
      <c r="BN66" s="9">
        <f t="shared" si="109"/>
        <v>1817045580.0553408</v>
      </c>
      <c r="BO66" s="9">
        <f t="shared" si="109"/>
        <v>1951891692.6449361</v>
      </c>
      <c r="BP66" s="9">
        <f t="shared" si="109"/>
        <v>2096943291.1071787</v>
      </c>
      <c r="BQ66" s="9">
        <f t="shared" si="109"/>
        <v>2253437227.2269611</v>
      </c>
      <c r="BR66" s="9">
        <f t="shared" si="109"/>
        <v>2421909550.5027714</v>
      </c>
      <c r="BS66" s="9">
        <f t="shared" si="109"/>
        <v>2603367636.0244966</v>
      </c>
      <c r="BT66" s="10">
        <f t="shared" si="109"/>
        <v>21699496272.662697</v>
      </c>
    </row>
    <row r="67" spans="2:72" hidden="1" outlineLevel="1" x14ac:dyDescent="0.25">
      <c r="B67" s="11" t="s">
        <v>35</v>
      </c>
      <c r="D67" s="12">
        <f>SUM(,'ANS_RevData (AB)'!D$31,'ANS_RevData (AB)'!D$47)</f>
        <v>500</v>
      </c>
      <c r="E67" s="12">
        <f>SUM(,'ANS_RevData (AB)'!E$31,'ANS_RevData (AB)'!E$47)</f>
        <v>0</v>
      </c>
      <c r="F67" s="12">
        <f>SUM(,'ANS_RevData (AB)'!F$31,'ANS_RevData (AB)'!F$47)</f>
        <v>12000</v>
      </c>
      <c r="G67" s="12">
        <f>SUM(,'ANS_RevData (AB)'!G$31,'ANS_RevData (AB)'!G$47)</f>
        <v>43000</v>
      </c>
      <c r="H67" s="12">
        <f>SUM(,'ANS_RevData (AB)'!H$31,'ANS_RevData (AB)'!H$47)</f>
        <v>203800</v>
      </c>
      <c r="I67" s="12">
        <f>SUM(,'ANS_RevData (AB)'!I$31,'ANS_RevData (AB)'!I$47)</f>
        <v>71650</v>
      </c>
      <c r="J67" s="12">
        <f>SUM(,'ANS_RevData (AB)'!J$31,'ANS_RevData (AB)'!J$47)</f>
        <v>33600</v>
      </c>
      <c r="K67" s="12">
        <f>SUM(,'ANS_RevData (AB)'!K$31,'ANS_RevData (AB)'!K$47)</f>
        <v>120400</v>
      </c>
      <c r="L67" s="12">
        <f>SUM(,'ANS_RevData (AB)'!L$31,'ANS_RevData (AB)'!L$47)</f>
        <v>3859302</v>
      </c>
      <c r="M67" s="12">
        <f>SUM(,'ANS_RevData (AB)'!M$31,'ANS_RevData (AB)'!M$47)</f>
        <v>5472257.9000000004</v>
      </c>
      <c r="N67" s="12">
        <f>SUM(,'ANS_RevData (AB)'!N$31,'ANS_RevData (AB)'!N$47)</f>
        <v>7582072</v>
      </c>
      <c r="O67" s="12">
        <f>SUM(,'ANS_RevData (AB)'!O$31,'ANS_RevData (AB)'!O$47)</f>
        <v>8867650</v>
      </c>
      <c r="P67" s="13">
        <f>SUM(D67:O67)</f>
        <v>26266231.899999999</v>
      </c>
      <c r="Q67" s="13"/>
      <c r="R67" s="12">
        <f>SUM(,'ANS_RevData (AB)'!P$31,'ANS_RevData (AB)'!P$47)</f>
        <v>8759895</v>
      </c>
      <c r="S67" s="12">
        <f>SUM(,'ANS_RevData (AB)'!Q$31,'ANS_RevData (AB)'!Q$47)</f>
        <v>13230475</v>
      </c>
      <c r="T67" s="12">
        <f>SUM(,'ANS_RevData (AB)'!R$31,'ANS_RevData (AB)'!R$47)</f>
        <v>20559775.5</v>
      </c>
      <c r="U67" s="12">
        <f>SUM(,'ANS_RevData (AB)'!S$31,'ANS_RevData (AB)'!S$47)</f>
        <v>28874647</v>
      </c>
      <c r="V67" s="12">
        <f>SUM(,'ANS_RevData (AB)'!T$31,'ANS_RevData (AB)'!T$47)</f>
        <v>22294380</v>
      </c>
      <c r="W67" s="12">
        <f>SUM(,'ANS_RevData (AB)'!U$31,'ANS_RevData (AB)'!U$47)</f>
        <v>31520375</v>
      </c>
      <c r="X67" s="12">
        <f>SUM(,'ANS_RevData (AB)'!V$31,'ANS_RevData (AB)'!V$47)</f>
        <v>44874983.289999999</v>
      </c>
      <c r="Y67" s="12">
        <f>SUM(,'ANS_RevData (AB)'!W$31,'ANS_RevData (AB)'!W$47)</f>
        <v>53356601.299999997</v>
      </c>
      <c r="Z67" s="12">
        <f>SUM(,'ANS_RevData (AB)'!X$31,'ANS_RevData (AB)'!X$47)</f>
        <v>69264575.299999997</v>
      </c>
      <c r="AA67" s="12">
        <f>SUM(,'ANS_RevData (AB)'!Y$31,'ANS_RevData (AB)'!Y$47)</f>
        <v>69685149</v>
      </c>
      <c r="AB67" s="12">
        <f>SUM(,'ANS_RevData (AB)'!Z$31,'ANS_RevData (AB)'!Z$47)</f>
        <v>72267018.659999996</v>
      </c>
      <c r="AC67" s="12">
        <f>SUM(,'ANS_RevData (AB)'!AA$31,'ANS_RevData (AB)'!AA$47)</f>
        <v>78934740</v>
      </c>
      <c r="AD67" s="13">
        <f>SUM(R67:AC67)</f>
        <v>513622615.04999995</v>
      </c>
      <c r="AE67" s="13"/>
      <c r="AF67" s="12">
        <f>SUM(,'ANS_RevData (AB)'!AF$31,'ANS_RevData (AB)'!AF$47)</f>
        <v>60365073.670000002</v>
      </c>
      <c r="AG67" s="12">
        <f>SUM(,'ANS_RevData (AB)'!AG$31,'ANS_RevData (AB)'!AG$47)</f>
        <v>81603039.700000003</v>
      </c>
      <c r="AH67" s="12">
        <f>SUM(,'ANS_RevData (AB)'!AH$31,'ANS_RevData (AB)'!AH$47)</f>
        <v>89214912.700000003</v>
      </c>
      <c r="AI67" s="12">
        <f>SUM(,'ANS_RevData (AB)'!AI$31,'ANS_RevData (AB)'!AI$47)</f>
        <v>64765596.75</v>
      </c>
      <c r="AJ67" s="12">
        <f>SUM(,'ANS_RevData (AB)'!AJ$31,'ANS_RevData (AB)'!AJ$47)</f>
        <v>51546233.700000003</v>
      </c>
      <c r="AK67" s="14">
        <f>SUM(,'ANS_RevData (AB)'!AK$31,'ANS_RevData (AB)'!AK$47)</f>
        <v>105216515.02997439</v>
      </c>
      <c r="AL67" s="14">
        <f>SUM(,'ANS_RevData (AB)'!AL$31,'ANS_RevData (AB)'!AL$47)</f>
        <v>135687518.2671245</v>
      </c>
      <c r="AM67" s="14">
        <f>SUM(,'ANS_RevData (AB)'!AM$31,'ANS_RevData (AB)'!AM$47)</f>
        <v>155876318.56292504</v>
      </c>
      <c r="AN67" s="14">
        <f>SUM(,'ANS_RevData (AB)'!AN$31,'ANS_RevData (AB)'!AN$47)</f>
        <v>179351667.74408844</v>
      </c>
      <c r="AO67" s="14">
        <f>SUM(,'ANS_RevData (AB)'!AO$31,'ANS_RevData (AB)'!AO$47)</f>
        <v>206113565.81061471</v>
      </c>
      <c r="AP67" s="14">
        <f>SUM(,'ANS_RevData (AB)'!AP$31,'ANS_RevData (AB)'!AP$47)</f>
        <v>237101026.72975042</v>
      </c>
      <c r="AQ67" s="14">
        <f>SUM(,'ANS_RevData (AB)'!AQ$31,'ANS_RevData (AB)'!AQ$47)</f>
        <v>272314050.50149554</v>
      </c>
      <c r="AR67" s="47">
        <f>SUM(AF67:AQ67)</f>
        <v>1639155519.1659732</v>
      </c>
      <c r="AS67" s="13"/>
      <c r="AT67" s="14">
        <f>SUM(,'ANS_RevData (AB)'!AR$31,'ANS_RevData (AB)'!AR$47)</f>
        <v>313630665.06034315</v>
      </c>
      <c r="AU67" s="14">
        <f>SUM(,'ANS_RevData (AB)'!AS$31,'ANS_RevData (AB)'!AS$47)</f>
        <v>360581363.42266995</v>
      </c>
      <c r="AV67" s="14">
        <f>SUM(,'ANS_RevData (AB)'!AT$31,'ANS_RevData (AB)'!AT$47)</f>
        <v>414574666.5393458</v>
      </c>
      <c r="AW67" s="14">
        <f>SUM(,'ANS_RevData (AB)'!AU$31,'ANS_RevData (AB)'!AU$47)</f>
        <v>445593427.92405635</v>
      </c>
      <c r="AX67" s="14">
        <f>SUM(,'ANS_RevData (AB)'!AV$31,'ANS_RevData (AB)'!AV$47)</f>
        <v>477911158.63012463</v>
      </c>
      <c r="AY67" s="14">
        <f>SUM(,'ANS_RevData (AB)'!AW$31,'ANS_RevData (AB)'!AW$47)</f>
        <v>512451222.39200974</v>
      </c>
      <c r="AZ67" s="14">
        <f>SUM(,'ANS_RevData (AB)'!AX$31,'ANS_RevData (AB)'!AX$47)</f>
        <v>549542274.09824789</v>
      </c>
      <c r="BA67" s="14">
        <f>SUM(,'ANS_RevData (AB)'!AY$31,'ANS_RevData (AB)'!AY$47)</f>
        <v>589153013.28326428</v>
      </c>
      <c r="BB67" s="14">
        <f>SUM(,'ANS_RevData (AB)'!AZ$31,'ANS_RevData (AB)'!AZ$47)</f>
        <v>631612094.83559525</v>
      </c>
      <c r="BC67" s="14">
        <f>SUM(,'ANS_RevData (AB)'!BA$31,'ANS_RevData (AB)'!BA$47)</f>
        <v>677248173.64377689</v>
      </c>
      <c r="BD67" s="14">
        <f>SUM(,'ANS_RevData (AB)'!BB$31,'ANS_RevData (AB)'!BB$47)</f>
        <v>726061249.70780933</v>
      </c>
      <c r="BE67" s="14">
        <f>SUM(,'ANS_RevData (AB)'!BC$31,'ANS_RevData (AB)'!BC$47)</f>
        <v>778661682.10640275</v>
      </c>
      <c r="BF67" s="47">
        <f>SUM(AT67:BE67)</f>
        <v>6477020991.6436462</v>
      </c>
      <c r="BG67" s="13"/>
      <c r="BH67" s="14">
        <f>SUM(,'ANS_RevData (AB)'!BD$31,'ANS_RevData (AB)'!BD$47)</f>
        <v>835080771.30513215</v>
      </c>
      <c r="BI67" s="14">
        <f>SUM(,'ANS_RevData (AB)'!BE$31,'ANS_RevData (AB)'!BE$47)</f>
        <v>895287216.83842266</v>
      </c>
      <c r="BJ67" s="14">
        <f>SUM(,'ANS_RevData (AB)'!BF$31,'ANS_RevData (AB)'!BF$47)</f>
        <v>959938328.48334658</v>
      </c>
      <c r="BK67" s="14">
        <f>SUM(,'ANS_RevData (AB)'!BG$31,'ANS_RevData (AB)'!BG$47)</f>
        <v>1029347110.8956531</v>
      </c>
      <c r="BL67" s="14">
        <f>SUM(,'ANS_RevData (AB)'!BH$31,'ANS_RevData (AB)'!BH$47)</f>
        <v>1103826568.7310908</v>
      </c>
      <c r="BM67" s="14">
        <f>SUM(,'ANS_RevData (AB)'!BI$31,'ANS_RevData (AB)'!BI$47)</f>
        <v>1183689706.6454089</v>
      </c>
      <c r="BN67" s="14">
        <f>SUM(,'ANS_RevData (AB)'!BJ$31,'ANS_RevData (AB)'!BJ$47)</f>
        <v>1269249529.2943556</v>
      </c>
      <c r="BO67" s="14">
        <f>SUM(,'ANS_RevData (AB)'!BK$31,'ANS_RevData (AB)'!BK$47)</f>
        <v>1360850341.7992554</v>
      </c>
      <c r="BP67" s="14">
        <f>SUM(,'ANS_RevData (AB)'!BL$31,'ANS_RevData (AB)'!BL$47)</f>
        <v>1459086853.0060303</v>
      </c>
      <c r="BQ67" s="14">
        <f>SUM(,'ANS_RevData (AB)'!BM$31,'ANS_RevData (AB)'!BM$47)</f>
        <v>1564616372.6917536</v>
      </c>
      <c r="BR67" s="14">
        <f>SUM(,'ANS_RevData (AB)'!BN$31,'ANS_RevData (AB)'!BN$47)</f>
        <v>1677767555.7449613</v>
      </c>
      <c r="BS67" s="14">
        <f>SUM(,'ANS_RevData (AB)'!BO$31,'ANS_RevData (AB)'!BO$47)</f>
        <v>1799135111.0115762</v>
      </c>
      <c r="BT67" s="47">
        <f>SUM(BH67:BS67)</f>
        <v>15137875466.446985</v>
      </c>
    </row>
    <row r="68" spans="2:72" hidden="1" outlineLevel="1" x14ac:dyDescent="0.25">
      <c r="B68" s="11" t="s">
        <v>36</v>
      </c>
      <c r="D68" s="12">
        <f t="shared" ref="D68:P68" si="110">SUBTOTAL(9,D69:D73)</f>
        <v>12883927</v>
      </c>
      <c r="E68" s="12">
        <f t="shared" si="110"/>
        <v>10613430</v>
      </c>
      <c r="F68" s="12">
        <f t="shared" si="110"/>
        <v>9957850</v>
      </c>
      <c r="G68" s="12">
        <f t="shared" si="110"/>
        <v>6371760</v>
      </c>
      <c r="H68" s="12">
        <f t="shared" si="110"/>
        <v>7131728</v>
      </c>
      <c r="I68" s="12">
        <f t="shared" si="110"/>
        <v>7791990</v>
      </c>
      <c r="J68" s="12">
        <f t="shared" si="110"/>
        <v>10343277</v>
      </c>
      <c r="K68" s="12">
        <f t="shared" si="110"/>
        <v>12203208</v>
      </c>
      <c r="L68" s="12">
        <f t="shared" si="110"/>
        <v>12303789</v>
      </c>
      <c r="M68" s="12">
        <f t="shared" si="110"/>
        <v>14045180</v>
      </c>
      <c r="N68" s="12">
        <f t="shared" si="110"/>
        <v>19048300</v>
      </c>
      <c r="O68" s="12">
        <f t="shared" si="110"/>
        <v>14839120</v>
      </c>
      <c r="P68" s="13">
        <f t="shared" si="110"/>
        <v>137533559</v>
      </c>
      <c r="Q68" s="13"/>
      <c r="R68" s="12">
        <f t="shared" ref="R68:AD68" si="111">SUBTOTAL(9,R69:R73)</f>
        <v>15150760</v>
      </c>
      <c r="S68" s="12">
        <f t="shared" si="111"/>
        <v>16407000</v>
      </c>
      <c r="T68" s="12">
        <f t="shared" si="111"/>
        <v>20224324</v>
      </c>
      <c r="U68" s="12">
        <f t="shared" si="111"/>
        <v>20761360</v>
      </c>
      <c r="V68" s="12">
        <f t="shared" si="111"/>
        <v>22371900</v>
      </c>
      <c r="W68" s="12">
        <f t="shared" si="111"/>
        <v>26327935</v>
      </c>
      <c r="X68" s="12">
        <f t="shared" si="111"/>
        <v>24887212</v>
      </c>
      <c r="Y68" s="12">
        <f t="shared" si="111"/>
        <v>25710317</v>
      </c>
      <c r="Z68" s="12">
        <f t="shared" si="111"/>
        <v>27782875</v>
      </c>
      <c r="AA68" s="12">
        <f t="shared" si="111"/>
        <v>24912430</v>
      </c>
      <c r="AB68" s="12">
        <f t="shared" si="111"/>
        <v>21561054</v>
      </c>
      <c r="AC68" s="12">
        <f t="shared" si="111"/>
        <v>24403343</v>
      </c>
      <c r="AD68" s="13">
        <f t="shared" si="111"/>
        <v>270500510</v>
      </c>
      <c r="AE68" s="13"/>
      <c r="AF68" s="12">
        <f t="shared" ref="AF68:AR68" si="112">SUBTOTAL(9,AF69:AF73)</f>
        <v>32539769</v>
      </c>
      <c r="AG68" s="12">
        <f t="shared" si="112"/>
        <v>35839244</v>
      </c>
      <c r="AH68" s="12">
        <f t="shared" si="112"/>
        <v>58286461</v>
      </c>
      <c r="AI68" s="12">
        <f t="shared" si="112"/>
        <v>65325311</v>
      </c>
      <c r="AJ68" s="12">
        <f t="shared" si="112"/>
        <v>41280321</v>
      </c>
      <c r="AK68" s="14">
        <f t="shared" si="112"/>
        <v>57452507.279695503</v>
      </c>
      <c r="AL68" s="14">
        <f t="shared" si="112"/>
        <v>68522691.564393893</v>
      </c>
      <c r="AM68" s="14">
        <f t="shared" si="112"/>
        <v>73452052.363163978</v>
      </c>
      <c r="AN68" s="14">
        <f t="shared" si="112"/>
        <v>79200810.794402957</v>
      </c>
      <c r="AO68" s="14">
        <f t="shared" si="112"/>
        <v>85157527.919868648</v>
      </c>
      <c r="AP68" s="14">
        <f t="shared" si="112"/>
        <v>91842065.116788045</v>
      </c>
      <c r="AQ68" s="14">
        <f t="shared" si="112"/>
        <v>98757740.780243292</v>
      </c>
      <c r="AR68" s="47">
        <f t="shared" si="112"/>
        <v>787656501.81855643</v>
      </c>
      <c r="AS68" s="13"/>
      <c r="AT68" s="14">
        <f t="shared" ref="AT68:BF68" si="113">SUBTOTAL(9,AT69:AT73)</f>
        <v>106698949.49554697</v>
      </c>
      <c r="AU68" s="14">
        <f t="shared" si="113"/>
        <v>115332967.48800768</v>
      </c>
      <c r="AV68" s="14">
        <f t="shared" si="113"/>
        <v>124820785.33103555</v>
      </c>
      <c r="AW68" s="14">
        <f t="shared" si="113"/>
        <v>135170105.22525778</v>
      </c>
      <c r="AX68" s="14">
        <f t="shared" si="113"/>
        <v>146528872.02344814</v>
      </c>
      <c r="AY68" s="14">
        <f t="shared" si="113"/>
        <v>159033199.55639285</v>
      </c>
      <c r="AZ68" s="14">
        <f t="shared" si="113"/>
        <v>172963499.95795745</v>
      </c>
      <c r="BA68" s="14">
        <f t="shared" si="113"/>
        <v>188131953.87898046</v>
      </c>
      <c r="BB68" s="14">
        <f t="shared" si="113"/>
        <v>204709685.94454467</v>
      </c>
      <c r="BC68" s="14">
        <f t="shared" si="113"/>
        <v>223263598.82312125</v>
      </c>
      <c r="BD68" s="14">
        <f t="shared" si="113"/>
        <v>243648586.16047257</v>
      </c>
      <c r="BE68" s="14">
        <f t="shared" si="113"/>
        <v>266238460.92632648</v>
      </c>
      <c r="BF68" s="47">
        <f t="shared" si="113"/>
        <v>2086540664.8110919</v>
      </c>
      <c r="BG68" s="13"/>
      <c r="BH68" s="14">
        <f t="shared" ref="BH68:BT68" si="114">SUBTOTAL(9,BH69:BH73)</f>
        <v>291184006.47199285</v>
      </c>
      <c r="BI68" s="14">
        <f t="shared" si="114"/>
        <v>318695004.76654559</v>
      </c>
      <c r="BJ68" s="14">
        <f t="shared" si="114"/>
        <v>344275340.09027416</v>
      </c>
      <c r="BK68" s="14">
        <f t="shared" si="114"/>
        <v>371528564.04752719</v>
      </c>
      <c r="BL68" s="14">
        <f t="shared" si="114"/>
        <v>401122510.00913614</v>
      </c>
      <c r="BM68" s="14">
        <f t="shared" si="114"/>
        <v>433524012.81804371</v>
      </c>
      <c r="BN68" s="14">
        <f t="shared" si="114"/>
        <v>468364773.44892508</v>
      </c>
      <c r="BO68" s="14">
        <f t="shared" si="114"/>
        <v>506541383.92370087</v>
      </c>
      <c r="BP68" s="14">
        <f t="shared" si="114"/>
        <v>547978823.5838604</v>
      </c>
      <c r="BQ68" s="14">
        <f t="shared" si="114"/>
        <v>593085099.07897639</v>
      </c>
      <c r="BR68" s="14">
        <f t="shared" si="114"/>
        <v>642349875.11221957</v>
      </c>
      <c r="BS68" s="14">
        <f t="shared" si="114"/>
        <v>695937230.35635948</v>
      </c>
      <c r="BT68" s="47">
        <f t="shared" si="114"/>
        <v>5614586623.7075615</v>
      </c>
    </row>
    <row r="69" spans="2:72" s="16" customFormat="1" ht="12.75" hidden="1" outlineLevel="2" x14ac:dyDescent="0.2">
      <c r="B69" s="17" t="s">
        <v>9</v>
      </c>
      <c r="D69" s="18">
        <f>'ANS_RevData (AB)'!D$79</f>
        <v>12883927</v>
      </c>
      <c r="E69" s="18">
        <f>'ANS_RevData (AB)'!E$79</f>
        <v>10613430</v>
      </c>
      <c r="F69" s="18">
        <f>'ANS_RevData (AB)'!F$79</f>
        <v>9957850</v>
      </c>
      <c r="G69" s="18">
        <f>'ANS_RevData (AB)'!G$79</f>
        <v>6371760</v>
      </c>
      <c r="H69" s="18">
        <f>'ANS_RevData (AB)'!H$79</f>
        <v>7130228</v>
      </c>
      <c r="I69" s="18">
        <f>'ANS_RevData (AB)'!I$79</f>
        <v>7788990</v>
      </c>
      <c r="J69" s="18">
        <f>'ANS_RevData (AB)'!J$79</f>
        <v>10332277</v>
      </c>
      <c r="K69" s="18">
        <f>'ANS_RevData (AB)'!K$79</f>
        <v>12193708</v>
      </c>
      <c r="L69" s="18">
        <f>'ANS_RevData (AB)'!L$79</f>
        <v>12299789</v>
      </c>
      <c r="M69" s="18">
        <f>'ANS_RevData (AB)'!M$79</f>
        <v>13890950</v>
      </c>
      <c r="N69" s="18">
        <f>'ANS_RevData (AB)'!N$79</f>
        <v>18578000</v>
      </c>
      <c r="O69" s="18">
        <f>'ANS_RevData (AB)'!O$79</f>
        <v>14044120</v>
      </c>
      <c r="P69" s="19">
        <f t="shared" ref="P69:P75" si="115">SUM(D69:O69)</f>
        <v>136085029</v>
      </c>
      <c r="Q69" s="19"/>
      <c r="R69" s="18">
        <f>'ANS_RevData (AB)'!P$79</f>
        <v>14049560</v>
      </c>
      <c r="S69" s="18">
        <f>'ANS_RevData (AB)'!Q$79</f>
        <v>15242500</v>
      </c>
      <c r="T69" s="18">
        <f>'ANS_RevData (AB)'!R$79</f>
        <v>18736324</v>
      </c>
      <c r="U69" s="18">
        <f>'ANS_RevData (AB)'!S$79</f>
        <v>19349900</v>
      </c>
      <c r="V69" s="18">
        <f>'ANS_RevData (AB)'!T$79</f>
        <v>20565740</v>
      </c>
      <c r="W69" s="18">
        <f>'ANS_RevData (AB)'!U$79</f>
        <v>24148835</v>
      </c>
      <c r="X69" s="18">
        <f>'ANS_RevData (AB)'!V$79</f>
        <v>21976212</v>
      </c>
      <c r="Y69" s="18">
        <f>'ANS_RevData (AB)'!W$79</f>
        <v>22346417</v>
      </c>
      <c r="Z69" s="18">
        <f>'ANS_RevData (AB)'!X$79</f>
        <v>23755220</v>
      </c>
      <c r="AA69" s="18">
        <f>'ANS_RevData (AB)'!Y$79</f>
        <v>20637621</v>
      </c>
      <c r="AB69" s="18">
        <f>'ANS_RevData (AB)'!Z$79</f>
        <v>17082854</v>
      </c>
      <c r="AC69" s="18">
        <f>'ANS_RevData (AB)'!AA$79</f>
        <v>18366543</v>
      </c>
      <c r="AD69" s="19">
        <f t="shared" ref="AD69:AD75" si="116">SUM(R69:AC69)</f>
        <v>236257726</v>
      </c>
      <c r="AE69" s="19"/>
      <c r="AF69" s="18">
        <f>'ANS_RevData (AB)'!AF$79</f>
        <v>20280460</v>
      </c>
      <c r="AG69" s="18">
        <f>'ANS_RevData (AB)'!AG$79</f>
        <v>20129735</v>
      </c>
      <c r="AH69" s="18">
        <f>'ANS_RevData (AB)'!AH$79</f>
        <v>33882593</v>
      </c>
      <c r="AI69" s="18">
        <f>'ANS_RevData (AB)'!AI$79</f>
        <v>40662711</v>
      </c>
      <c r="AJ69" s="18">
        <f>'ANS_RevData (AB)'!AJ$79</f>
        <v>26392571</v>
      </c>
      <c r="AK69" s="20">
        <f>'ANS_RevData (AB)'!AK$79</f>
        <v>35025463.920292802</v>
      </c>
      <c r="AL69" s="20">
        <f>'ANS_RevData (AB)'!AL$79</f>
        <v>40736622.368442453</v>
      </c>
      <c r="AM69" s="20">
        <f>'ANS_RevData (AB)'!AM$79</f>
        <v>42699833.084993899</v>
      </c>
      <c r="AN69" s="20">
        <f>'ANS_RevData (AB)'!AN$79</f>
        <v>44908445.141114272</v>
      </c>
      <c r="AO69" s="20">
        <f>'ANS_RevData (AB)'!AO$79</f>
        <v>47117057.197234645</v>
      </c>
      <c r="AP69" s="20">
        <f>'ANS_RevData (AB)'!AP$79</f>
        <v>49571070.592923947</v>
      </c>
      <c r="AQ69" s="20">
        <f>'ANS_RevData (AB)'!AQ$79</f>
        <v>51779682.64904432</v>
      </c>
      <c r="AR69" s="48">
        <f t="shared" ref="AR69:AR75" si="117">SUM(AF69:AQ69)</f>
        <v>453186244.95404631</v>
      </c>
      <c r="AS69" s="19"/>
      <c r="AT69" s="20">
        <f>'ANS_RevData (AB)'!AR$79</f>
        <v>54479097.384302557</v>
      </c>
      <c r="AU69" s="20">
        <f>'ANS_RevData (AB)'!AS$79</f>
        <v>57178512.119560793</v>
      </c>
      <c r="AV69" s="20">
        <f>'ANS_RevData (AB)'!AT$79</f>
        <v>60123328.194387957</v>
      </c>
      <c r="AW69" s="20">
        <f>'ANS_RevData (AB)'!AU$79</f>
        <v>63068144.269215122</v>
      </c>
      <c r="AX69" s="20">
        <f>'ANS_RevData (AB)'!AV$79</f>
        <v>66258361.683611222</v>
      </c>
      <c r="AY69" s="20">
        <f>'ANS_RevData (AB)'!AW$79</f>
        <v>69448579.098007321</v>
      </c>
      <c r="AZ69" s="20">
        <f>'ANS_RevData (AB)'!AX$79</f>
        <v>73129599.191541269</v>
      </c>
      <c r="BA69" s="20">
        <f>'ANS_RevData (AB)'!AY$79</f>
        <v>76810619.285075232</v>
      </c>
      <c r="BB69" s="20">
        <f>'ANS_RevData (AB)'!AZ$79</f>
        <v>80491639.37860918</v>
      </c>
      <c r="BC69" s="20">
        <f>'ANS_RevData (AB)'!BA$79</f>
        <v>84663462.151280999</v>
      </c>
      <c r="BD69" s="20">
        <f>'ANS_RevData (AB)'!BB$79</f>
        <v>88835284.923952818</v>
      </c>
      <c r="BE69" s="20">
        <f>'ANS_RevData (AB)'!BC$79</f>
        <v>93252509.036193565</v>
      </c>
      <c r="BF69" s="48">
        <f t="shared" ref="BF69:BF75" si="118">SUM(AT69:BE69)</f>
        <v>867739136.71573806</v>
      </c>
      <c r="BG69" s="19"/>
      <c r="BH69" s="20">
        <f>'ANS_RevData (AB)'!BD$79</f>
        <v>97915134.488003239</v>
      </c>
      <c r="BI69" s="20">
        <f>'ANS_RevData (AB)'!BE$79</f>
        <v>102577759.93981293</v>
      </c>
      <c r="BJ69" s="20">
        <f>'ANS_RevData (AB)'!BF$79</f>
        <v>107731188.07076046</v>
      </c>
      <c r="BK69" s="20">
        <f>'ANS_RevData (AB)'!BG$79</f>
        <v>113130017.54127693</v>
      </c>
      <c r="BL69" s="20">
        <f>'ANS_RevData (AB)'!BH$79</f>
        <v>118774248.35136233</v>
      </c>
      <c r="BM69" s="20">
        <f>'ANS_RevData (AB)'!BI$79</f>
        <v>124909281.84058559</v>
      </c>
      <c r="BN69" s="20">
        <f>'ANS_RevData (AB)'!BJ$79</f>
        <v>131044315.32980886</v>
      </c>
      <c r="BO69" s="20">
        <f>'ANS_RevData (AB)'!BK$79</f>
        <v>137670151.49816999</v>
      </c>
      <c r="BP69" s="20">
        <f>'ANS_RevData (AB)'!BL$79</f>
        <v>144541389.00610003</v>
      </c>
      <c r="BQ69" s="20">
        <f>'ANS_RevData (AB)'!BM$79</f>
        <v>151658027.85359901</v>
      </c>
      <c r="BR69" s="20">
        <f>'ANS_RevData (AB)'!BN$79</f>
        <v>159265469.38023585</v>
      </c>
      <c r="BS69" s="20">
        <f>'ANS_RevData (AB)'!BO$79</f>
        <v>167118312.24644163</v>
      </c>
      <c r="BT69" s="48">
        <f t="shared" ref="BT69:BT75" si="119">SUM(BH69:BS69)</f>
        <v>1556335295.5461569</v>
      </c>
    </row>
    <row r="70" spans="2:72" s="16" customFormat="1" ht="12.75" hidden="1" outlineLevel="2" x14ac:dyDescent="0.2">
      <c r="B70" s="17" t="s">
        <v>10</v>
      </c>
      <c r="D70" s="18">
        <f>'ANS_RevData (AB)'!D$95</f>
        <v>0</v>
      </c>
      <c r="E70" s="18">
        <f>'ANS_RevData (AB)'!E$95</f>
        <v>0</v>
      </c>
      <c r="F70" s="18">
        <f>'ANS_RevData (AB)'!F$95</f>
        <v>0</v>
      </c>
      <c r="G70" s="18">
        <f>'ANS_RevData (AB)'!G$95</f>
        <v>0</v>
      </c>
      <c r="H70" s="18">
        <f>'ANS_RevData (AB)'!H$95</f>
        <v>1500</v>
      </c>
      <c r="I70" s="18">
        <f>'ANS_RevData (AB)'!I$95</f>
        <v>3000</v>
      </c>
      <c r="J70" s="18">
        <f>'ANS_RevData (AB)'!J$95</f>
        <v>0</v>
      </c>
      <c r="K70" s="18">
        <f>'ANS_RevData (AB)'!K$95</f>
        <v>0</v>
      </c>
      <c r="L70" s="18">
        <f>'ANS_RevData (AB)'!L$95</f>
        <v>3000</v>
      </c>
      <c r="M70" s="18">
        <f>'ANS_RevData (AB)'!M$95</f>
        <v>144000</v>
      </c>
      <c r="N70" s="18">
        <f>'ANS_RevData (AB)'!N$95</f>
        <v>468700</v>
      </c>
      <c r="O70" s="18">
        <f>'ANS_RevData (AB)'!O$95</f>
        <v>796500</v>
      </c>
      <c r="P70" s="19">
        <f t="shared" si="115"/>
        <v>1416700</v>
      </c>
      <c r="Q70" s="19"/>
      <c r="R70" s="18">
        <f>'ANS_RevData (AB)'!P$95</f>
        <v>1101200</v>
      </c>
      <c r="S70" s="18">
        <f>'ANS_RevData (AB)'!Q$95</f>
        <v>1164500</v>
      </c>
      <c r="T70" s="18">
        <f>'ANS_RevData (AB)'!R$95</f>
        <v>1488000</v>
      </c>
      <c r="U70" s="18">
        <f>'ANS_RevData (AB)'!S$95</f>
        <v>1410960</v>
      </c>
      <c r="V70" s="18">
        <f>'ANS_RevData (AB)'!T$95</f>
        <v>1806160</v>
      </c>
      <c r="W70" s="18">
        <f>'ANS_RevData (AB)'!U$95</f>
        <v>2178600</v>
      </c>
      <c r="X70" s="18">
        <f>'ANS_RevData (AB)'!V$95</f>
        <v>2877500</v>
      </c>
      <c r="Y70" s="18">
        <f>'ANS_RevData (AB)'!W$95</f>
        <v>2907300</v>
      </c>
      <c r="Z70" s="18">
        <f>'ANS_RevData (AB)'!X$95</f>
        <v>3190500</v>
      </c>
      <c r="AA70" s="18">
        <f>'ANS_RevData (AB)'!Y$95</f>
        <v>3343800</v>
      </c>
      <c r="AB70" s="18">
        <f>'ANS_RevData (AB)'!Z$95</f>
        <v>3367500</v>
      </c>
      <c r="AC70" s="18">
        <f>'ANS_RevData (AB)'!AA$95</f>
        <v>4843800</v>
      </c>
      <c r="AD70" s="19">
        <f t="shared" si="116"/>
        <v>29679820</v>
      </c>
      <c r="AE70" s="19"/>
      <c r="AF70" s="18">
        <f>'ANS_RevData (AB)'!AF$95</f>
        <v>10298100</v>
      </c>
      <c r="AG70" s="18">
        <f>'ANS_RevData (AB)'!AG$95</f>
        <v>13842050</v>
      </c>
      <c r="AH70" s="18">
        <f>'ANS_RevData (AB)'!AH$95</f>
        <v>21584000</v>
      </c>
      <c r="AI70" s="18">
        <f>'ANS_RevData (AB)'!AI$95</f>
        <v>21829650</v>
      </c>
      <c r="AJ70" s="18">
        <f>'ANS_RevData (AB)'!AJ$95</f>
        <v>12963950</v>
      </c>
      <c r="AK70" s="20">
        <f>'ANS_RevData (AB)'!AK$95</f>
        <v>18261846.294851795</v>
      </c>
      <c r="AL70" s="20">
        <f>'ANS_RevData (AB)'!AL$95</f>
        <v>22122622.502507243</v>
      </c>
      <c r="AM70" s="20">
        <f>'ANS_RevData (AB)'!AM$95</f>
        <v>24266665.212001335</v>
      </c>
      <c r="AN70" s="20">
        <f>'ANS_RevData (AB)'!AN$95</f>
        <v>26800533.868676174</v>
      </c>
      <c r="AO70" s="20">
        <f>'ANS_RevData (AB)'!AO$95</f>
        <v>29431859.012146197</v>
      </c>
      <c r="AP70" s="20">
        <f>'ANS_RevData (AB)'!AP$95</f>
        <v>32355553.616001781</v>
      </c>
      <c r="AQ70" s="20">
        <f>'ANS_RevData (AB)'!AQ$95</f>
        <v>35571617.680242918</v>
      </c>
      <c r="AR70" s="48">
        <f t="shared" si="117"/>
        <v>269328448.18642747</v>
      </c>
      <c r="AS70" s="19"/>
      <c r="AT70" s="20">
        <f>'ANS_RevData (AB)'!AR$95</f>
        <v>39080051.204869621</v>
      </c>
      <c r="AU70" s="20">
        <f>'ANS_RevData (AB)'!AS$95</f>
        <v>43075767.16347225</v>
      </c>
      <c r="AV70" s="20">
        <f>'ANS_RevData (AB)'!AT$95</f>
        <v>47363852.582460441</v>
      </c>
      <c r="AW70" s="20">
        <f>'ANS_RevData (AB)'!AU$95</f>
        <v>52139220.435424559</v>
      </c>
      <c r="AX70" s="20">
        <f>'ANS_RevData (AB)'!AV$95</f>
        <v>57304414.235569417</v>
      </c>
      <c r="AY70" s="20">
        <f>'ANS_RevData (AB)'!AW$95</f>
        <v>63151803.443280585</v>
      </c>
      <c r="AZ70" s="20">
        <f>'ANS_RevData (AB)'!AX$95</f>
        <v>69486475.084967688</v>
      </c>
      <c r="BA70" s="20">
        <f>'ANS_RevData (AB)'!AY$95</f>
        <v>76405885.64742589</v>
      </c>
      <c r="BB70" s="20">
        <f>'ANS_RevData (AB)'!AZ$95</f>
        <v>84007491.617450401</v>
      </c>
      <c r="BC70" s="20">
        <f>'ANS_RevData (AB)'!BA$95</f>
        <v>92388749.481836408</v>
      </c>
      <c r="BD70" s="20">
        <f>'ANS_RevData (AB)'!BB$95</f>
        <v>101647115.72737908</v>
      </c>
      <c r="BE70" s="20">
        <f>'ANS_RevData (AB)'!BC$95</f>
        <v>111880046.84087363</v>
      </c>
      <c r="BF70" s="48">
        <f t="shared" si="118"/>
        <v>837930873.46500993</v>
      </c>
      <c r="BG70" s="19"/>
      <c r="BH70" s="20">
        <f>'ANS_RevData (AB)'!BD$95</f>
        <v>122990086.33552484</v>
      </c>
      <c r="BI70" s="20">
        <f>'ANS_RevData (AB)'!BE$95</f>
        <v>135269603.6717183</v>
      </c>
      <c r="BJ70" s="20">
        <f>'ANS_RevData (AB)'!BF$95</f>
        <v>148913511.82304433</v>
      </c>
      <c r="BK70" s="20">
        <f>'ANS_RevData (AB)'!BG$95</f>
        <v>163824354.30270782</v>
      </c>
      <c r="BL70" s="20">
        <f>'ANS_RevData (AB)'!BH$95</f>
        <v>180197044.08429909</v>
      </c>
      <c r="BM70" s="20">
        <f>'ANS_RevData (AB)'!BI$95</f>
        <v>198226494.1414085</v>
      </c>
      <c r="BN70" s="20">
        <f>'ANS_RevData (AB)'!BJ$95</f>
        <v>218010160.96083128</v>
      </c>
      <c r="BO70" s="20">
        <f>'ANS_RevData (AB)'!BK$95</f>
        <v>239840414.00295296</v>
      </c>
      <c r="BP70" s="20">
        <f>'ANS_RevData (AB)'!BL$95</f>
        <v>263814709.75456873</v>
      </c>
      <c r="BQ70" s="20">
        <f>'ANS_RevData (AB)'!BM$95</f>
        <v>290225417.67606419</v>
      </c>
      <c r="BR70" s="20">
        <f>'ANS_RevData (AB)'!BN$95</f>
        <v>319267450.74102962</v>
      </c>
      <c r="BS70" s="20">
        <f>'ANS_RevData (AB)'!BO$95</f>
        <v>351233178.40985066</v>
      </c>
      <c r="BT70" s="48">
        <f t="shared" si="119"/>
        <v>2631812425.9040008</v>
      </c>
    </row>
    <row r="71" spans="2:72" s="16" customFormat="1" ht="12.75" hidden="1" outlineLevel="2" x14ac:dyDescent="0.2">
      <c r="B71" s="17" t="s">
        <v>11</v>
      </c>
      <c r="D71" s="18">
        <f>'ANS_RevData (AB)'!D$111</f>
        <v>0</v>
      </c>
      <c r="E71" s="18">
        <f>'ANS_RevData (AB)'!E$111</f>
        <v>0</v>
      </c>
      <c r="F71" s="18">
        <f>'ANS_RevData (AB)'!F$111</f>
        <v>0</v>
      </c>
      <c r="G71" s="18">
        <f>'ANS_RevData (AB)'!G$111</f>
        <v>0</v>
      </c>
      <c r="H71" s="18">
        <f>'ANS_RevData (AB)'!H$111</f>
        <v>0</v>
      </c>
      <c r="I71" s="18">
        <f>'ANS_RevData (AB)'!I$111</f>
        <v>0</v>
      </c>
      <c r="J71" s="18">
        <f>'ANS_RevData (AB)'!J$111</f>
        <v>0</v>
      </c>
      <c r="K71" s="18">
        <f>'ANS_RevData (AB)'!K$111</f>
        <v>0</v>
      </c>
      <c r="L71" s="18">
        <f>'ANS_RevData (AB)'!L$111</f>
        <v>0</v>
      </c>
      <c r="M71" s="18">
        <f>'ANS_RevData (AB)'!M$111</f>
        <v>0</v>
      </c>
      <c r="N71" s="18">
        <f>'ANS_RevData (AB)'!N$111</f>
        <v>0</v>
      </c>
      <c r="O71" s="18">
        <f>'ANS_RevData (AB)'!O$111</f>
        <v>0</v>
      </c>
      <c r="P71" s="19">
        <f t="shared" si="115"/>
        <v>0</v>
      </c>
      <c r="Q71" s="19"/>
      <c r="R71" s="18">
        <f>'ANS_RevData (AB)'!P$111</f>
        <v>0</v>
      </c>
      <c r="S71" s="18">
        <f>'ANS_RevData (AB)'!Q$111</f>
        <v>0</v>
      </c>
      <c r="T71" s="18">
        <f>'ANS_RevData (AB)'!R$111</f>
        <v>0</v>
      </c>
      <c r="U71" s="18">
        <f>'ANS_RevData (AB)'!S$111</f>
        <v>0</v>
      </c>
      <c r="V71" s="18">
        <f>'ANS_RevData (AB)'!T$111</f>
        <v>0</v>
      </c>
      <c r="W71" s="18">
        <f>'ANS_RevData (AB)'!U$111</f>
        <v>0</v>
      </c>
      <c r="X71" s="18">
        <f>'ANS_RevData (AB)'!V$111</f>
        <v>5000</v>
      </c>
      <c r="Y71" s="18">
        <f>'ANS_RevData (AB)'!W$111</f>
        <v>440100</v>
      </c>
      <c r="Z71" s="18">
        <f>'ANS_RevData (AB)'!X$111</f>
        <v>759100</v>
      </c>
      <c r="AA71" s="18">
        <f>'ANS_RevData (AB)'!Y$111</f>
        <v>845009</v>
      </c>
      <c r="AB71" s="18">
        <f>'ANS_RevData (AB)'!Z$111</f>
        <v>985700</v>
      </c>
      <c r="AC71" s="18">
        <f>'ANS_RevData (AB)'!AA$111</f>
        <v>1096000</v>
      </c>
      <c r="AD71" s="19">
        <f t="shared" si="116"/>
        <v>4130909</v>
      </c>
      <c r="AE71" s="19"/>
      <c r="AF71" s="18">
        <f>'ANS_RevData (AB)'!AF$111</f>
        <v>1863709</v>
      </c>
      <c r="AG71" s="18">
        <f>'ANS_RevData (AB)'!AG$111</f>
        <v>1695809</v>
      </c>
      <c r="AH71" s="18">
        <f>'ANS_RevData (AB)'!AH$111</f>
        <v>2653900</v>
      </c>
      <c r="AI71" s="18">
        <f>'ANS_RevData (AB)'!AI$111</f>
        <v>2579500</v>
      </c>
      <c r="AJ71" s="18">
        <f>'ANS_RevData (AB)'!AJ$111</f>
        <v>1757300</v>
      </c>
      <c r="AK71" s="20">
        <f>'ANS_RevData (AB)'!AK$111</f>
        <v>3805696.0239417735</v>
      </c>
      <c r="AL71" s="20">
        <f>'ANS_RevData (AB)'!AL$111</f>
        <v>5193603.7492817463</v>
      </c>
      <c r="AM71" s="20">
        <f>'ANS_RevData (AB)'!AM$111</f>
        <v>5930285.1321585905</v>
      </c>
      <c r="AN71" s="20">
        <f>'ANS_RevData (AB)'!AN$111</f>
        <v>6851136.8607546445</v>
      </c>
      <c r="AO71" s="20">
        <f>'ANS_RevData (AB)'!AO$111</f>
        <v>7882490.7967822254</v>
      </c>
      <c r="AP71" s="20">
        <f>'ANS_RevData (AB)'!AP$111</f>
        <v>9061181.0093851741</v>
      </c>
      <c r="AQ71" s="20">
        <f>'ANS_RevData (AB)'!AQ$111</f>
        <v>10424041.567707336</v>
      </c>
      <c r="AR71" s="48">
        <f t="shared" si="117"/>
        <v>59698653.140011497</v>
      </c>
      <c r="AS71" s="19"/>
      <c r="AT71" s="20">
        <f>'ANS_RevData (AB)'!AR$111</f>
        <v>12007906.540892549</v>
      </c>
      <c r="AU71" s="20">
        <f>'ANS_RevData (AB)'!AS$111</f>
        <v>13775941.859796973</v>
      </c>
      <c r="AV71" s="20">
        <f>'ANS_RevData (AB)'!AT$111</f>
        <v>15838649.731852135</v>
      </c>
      <c r="AW71" s="20">
        <f>'ANS_RevData (AB)'!AU$111</f>
        <v>18232864.226201877</v>
      </c>
      <c r="AX71" s="20">
        <f>'ANS_RevData (AB)'!AV$111</f>
        <v>20958585.342846196</v>
      </c>
      <c r="AY71" s="20">
        <f>'ANS_RevData (AB)'!AW$111</f>
        <v>24126315.289216623</v>
      </c>
      <c r="AZ71" s="20">
        <f>'ANS_RevData (AB)'!AX$111</f>
        <v>27699219.996169314</v>
      </c>
      <c r="BA71" s="20">
        <f>'ANS_RevData (AB)'!AY$111</f>
        <v>31861469.80942348</v>
      </c>
      <c r="BB71" s="20">
        <f>'ANS_RevData (AB)'!AZ$111</f>
        <v>36686732.867266804</v>
      </c>
      <c r="BC71" s="20">
        <f>'ANS_RevData (AB)'!BA$111</f>
        <v>42175009.169699289</v>
      </c>
      <c r="BD71" s="20">
        <f>'ANS_RevData (AB)'!BB$111</f>
        <v>48510469.062440142</v>
      </c>
      <c r="BE71" s="20">
        <f>'ANS_RevData (AB)'!BC$111</f>
        <v>55766780.683777049</v>
      </c>
      <c r="BF71" s="48">
        <f t="shared" si="118"/>
        <v>347639944.57958239</v>
      </c>
      <c r="BG71" s="19"/>
      <c r="BH71" s="20">
        <f>'ANS_RevData (AB)'!BD$111</f>
        <v>64128114.379429229</v>
      </c>
      <c r="BI71" s="20">
        <f>'ANS_RevData (AB)'!BE$111</f>
        <v>73778640.495115876</v>
      </c>
      <c r="BJ71" s="20">
        <f>'ANS_RevData (AB)'!BF$111</f>
        <v>79493814.663474426</v>
      </c>
      <c r="BK71" s="20">
        <f>'ANS_RevData (AB)'!BG$111</f>
        <v>85241402.812679559</v>
      </c>
      <c r="BL71" s="20">
        <f>'ANS_RevData (AB)'!BH$111</f>
        <v>91408899.350124493</v>
      </c>
      <c r="BM71" s="20">
        <f>'ANS_RevData (AB)'!BI$111</f>
        <v>98022824.80559279</v>
      </c>
      <c r="BN71" s="20">
        <f>'ANS_RevData (AB)'!BJ$111</f>
        <v>105108226.34610227</v>
      </c>
      <c r="BO71" s="20">
        <f>'ANS_RevData (AB)'!BK$111</f>
        <v>112693097.86420226</v>
      </c>
      <c r="BP71" s="20">
        <f>'ANS_RevData (AB)'!BL$111</f>
        <v>120829007.05669412</v>
      </c>
      <c r="BQ71" s="20">
        <f>'ANS_RevData (AB)'!BM$111</f>
        <v>129567521.62037924</v>
      </c>
      <c r="BR71" s="20">
        <f>'ANS_RevData (AB)'!BN$111</f>
        <v>138936635.44780692</v>
      </c>
      <c r="BS71" s="20">
        <f>'ANS_RevData (AB)'!BO$111</f>
        <v>148989389.59854433</v>
      </c>
      <c r="BT71" s="48">
        <f t="shared" si="119"/>
        <v>1248197574.4401455</v>
      </c>
    </row>
    <row r="72" spans="2:72" s="16" customFormat="1" ht="12.75" hidden="1" outlineLevel="3" x14ac:dyDescent="0.2">
      <c r="B72" s="17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9">
        <f t="shared" si="115"/>
        <v>0</v>
      </c>
      <c r="Q72" s="19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9">
        <f t="shared" si="116"/>
        <v>0</v>
      </c>
      <c r="AE72" s="19"/>
      <c r="AF72" s="18"/>
      <c r="AG72" s="18"/>
      <c r="AH72" s="18"/>
      <c r="AI72" s="18"/>
      <c r="AJ72" s="18"/>
      <c r="AK72" s="20"/>
      <c r="AL72" s="20"/>
      <c r="AM72" s="20"/>
      <c r="AN72" s="20"/>
      <c r="AO72" s="20"/>
      <c r="AP72" s="20"/>
      <c r="AQ72" s="20"/>
      <c r="AR72" s="48">
        <f t="shared" si="117"/>
        <v>0</v>
      </c>
      <c r="AS72" s="19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48">
        <f t="shared" si="118"/>
        <v>0</v>
      </c>
      <c r="BG72" s="19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48">
        <f t="shared" si="119"/>
        <v>0</v>
      </c>
    </row>
    <row r="73" spans="2:72" s="16" customFormat="1" ht="12.75" hidden="1" outlineLevel="2" collapsed="1" x14ac:dyDescent="0.2">
      <c r="B73" s="17" t="s">
        <v>18</v>
      </c>
      <c r="D73" s="18">
        <f>'ANS_RevData (AB)'!D$127</f>
        <v>0</v>
      </c>
      <c r="E73" s="18">
        <f>'ANS_RevData (AB)'!E$127</f>
        <v>0</v>
      </c>
      <c r="F73" s="18">
        <f>'ANS_RevData (AB)'!F$127</f>
        <v>0</v>
      </c>
      <c r="G73" s="18">
        <f>'ANS_RevData (AB)'!G$127</f>
        <v>0</v>
      </c>
      <c r="H73" s="18">
        <f>'ANS_RevData (AB)'!H$127</f>
        <v>0</v>
      </c>
      <c r="I73" s="18">
        <f>'ANS_RevData (AB)'!I$127</f>
        <v>0</v>
      </c>
      <c r="J73" s="18">
        <f>'ANS_RevData (AB)'!J$127</f>
        <v>11000</v>
      </c>
      <c r="K73" s="18">
        <f>'ANS_RevData (AB)'!K$127</f>
        <v>9500</v>
      </c>
      <c r="L73" s="18">
        <f>'ANS_RevData (AB)'!L$127</f>
        <v>1000</v>
      </c>
      <c r="M73" s="18">
        <f>'ANS_RevData (AB)'!M$127</f>
        <v>10230</v>
      </c>
      <c r="N73" s="18">
        <f>'ANS_RevData (AB)'!N$127</f>
        <v>1600</v>
      </c>
      <c r="O73" s="18">
        <f>'ANS_RevData (AB)'!O$127</f>
        <v>-1500</v>
      </c>
      <c r="P73" s="19">
        <f t="shared" si="115"/>
        <v>31830</v>
      </c>
      <c r="Q73" s="19"/>
      <c r="R73" s="18">
        <f>'ANS_RevData (AB)'!P$127</f>
        <v>0</v>
      </c>
      <c r="S73" s="18">
        <f>'ANS_RevData (AB)'!Q$127</f>
        <v>0</v>
      </c>
      <c r="T73" s="18">
        <f>'ANS_RevData (AB)'!R$127</f>
        <v>0</v>
      </c>
      <c r="U73" s="18">
        <f>'ANS_RevData (AB)'!S$127</f>
        <v>500</v>
      </c>
      <c r="V73" s="18">
        <f>'ANS_RevData (AB)'!T$127</f>
        <v>0</v>
      </c>
      <c r="W73" s="18">
        <f>'ANS_RevData (AB)'!U$127</f>
        <v>500</v>
      </c>
      <c r="X73" s="18">
        <f>'ANS_RevData (AB)'!V$127</f>
        <v>28500</v>
      </c>
      <c r="Y73" s="18">
        <f>'ANS_RevData (AB)'!W$127</f>
        <v>16500</v>
      </c>
      <c r="Z73" s="18">
        <f>'ANS_RevData (AB)'!X$127</f>
        <v>78055</v>
      </c>
      <c r="AA73" s="18">
        <f>'ANS_RevData (AB)'!Y$127</f>
        <v>86000</v>
      </c>
      <c r="AB73" s="18">
        <f>'ANS_RevData (AB)'!Z$127</f>
        <v>125000</v>
      </c>
      <c r="AC73" s="18">
        <f>'ANS_RevData (AB)'!AA$127</f>
        <v>97000</v>
      </c>
      <c r="AD73" s="19">
        <f t="shared" si="116"/>
        <v>432055</v>
      </c>
      <c r="AE73" s="19"/>
      <c r="AF73" s="18">
        <f>'ANS_RevData (AB)'!AF$127</f>
        <v>97500</v>
      </c>
      <c r="AG73" s="18">
        <f>'ANS_RevData (AB)'!AG$127</f>
        <v>171650</v>
      </c>
      <c r="AH73" s="18">
        <f>'ANS_RevData (AB)'!AH$127</f>
        <v>165968</v>
      </c>
      <c r="AI73" s="18">
        <f>'ANS_RevData (AB)'!AI$127</f>
        <v>253450</v>
      </c>
      <c r="AJ73" s="18">
        <f>'ANS_RevData (AB)'!AJ$127</f>
        <v>166500</v>
      </c>
      <c r="AK73" s="20">
        <f>'ANS_RevData (AB)'!AK$127</f>
        <v>359501.04060913704</v>
      </c>
      <c r="AL73" s="20">
        <f>'ANS_RevData (AB)'!AL$127</f>
        <v>469842.94416243653</v>
      </c>
      <c r="AM73" s="20">
        <f>'ANS_RevData (AB)'!AM$127</f>
        <v>555268.93401015224</v>
      </c>
      <c r="AN73" s="20">
        <f>'ANS_RevData (AB)'!AN$127</f>
        <v>640694.92385786795</v>
      </c>
      <c r="AO73" s="20">
        <f>'ANS_RevData (AB)'!AO$127</f>
        <v>726120.91370558378</v>
      </c>
      <c r="AP73" s="20">
        <f>'ANS_RevData (AB)'!AP$127</f>
        <v>854259.89847715735</v>
      </c>
      <c r="AQ73" s="20">
        <f>'ANS_RevData (AB)'!AQ$127</f>
        <v>982398.88324873091</v>
      </c>
      <c r="AR73" s="48">
        <f t="shared" si="117"/>
        <v>5443155.5380710652</v>
      </c>
      <c r="AS73" s="19"/>
      <c r="AT73" s="20">
        <f>'ANS_RevData (AB)'!AR$127</f>
        <v>1131894.3654822335</v>
      </c>
      <c r="AU73" s="20">
        <f>'ANS_RevData (AB)'!AS$127</f>
        <v>1302746.3451776649</v>
      </c>
      <c r="AV73" s="20">
        <f>'ANS_RevData (AB)'!AT$127</f>
        <v>1494954.8223350253</v>
      </c>
      <c r="AW73" s="20">
        <f>'ANS_RevData (AB)'!AU$127</f>
        <v>1729876.2944162437</v>
      </c>
      <c r="AX73" s="20">
        <f>'ANS_RevData (AB)'!AV$127</f>
        <v>2007510.7614213198</v>
      </c>
      <c r="AY73" s="20">
        <f>'ANS_RevData (AB)'!AW$127</f>
        <v>2306501.7258883249</v>
      </c>
      <c r="AZ73" s="20">
        <f>'ANS_RevData (AB)'!AX$127</f>
        <v>2648205.6852791877</v>
      </c>
      <c r="BA73" s="20">
        <f>'ANS_RevData (AB)'!AY$127</f>
        <v>3053979.1370558375</v>
      </c>
      <c r="BB73" s="20">
        <f>'ANS_RevData (AB)'!AZ$127</f>
        <v>3523822.0812182738</v>
      </c>
      <c r="BC73" s="20">
        <f>'ANS_RevData (AB)'!BA$127</f>
        <v>4036378.0203045686</v>
      </c>
      <c r="BD73" s="20">
        <f>'ANS_RevData (AB)'!BB$127</f>
        <v>4655716.4467005078</v>
      </c>
      <c r="BE73" s="20">
        <f>'ANS_RevData (AB)'!BC$127</f>
        <v>5339124.3654822335</v>
      </c>
      <c r="BF73" s="48">
        <f t="shared" si="118"/>
        <v>33230710.050761417</v>
      </c>
      <c r="BG73" s="19"/>
      <c r="BH73" s="20">
        <f>'ANS_RevData (AB)'!BD$127</f>
        <v>6150671.2690355331</v>
      </c>
      <c r="BI73" s="20">
        <f>'ANS_RevData (AB)'!BE$127</f>
        <v>7069000.6598984767</v>
      </c>
      <c r="BJ73" s="20">
        <f>'ANS_RevData (AB)'!BF$127</f>
        <v>8136825.5329949232</v>
      </c>
      <c r="BK73" s="20">
        <f>'ANS_RevData (AB)'!BG$127</f>
        <v>9332789.3908629436</v>
      </c>
      <c r="BL73" s="20">
        <f>'ANS_RevData (AB)'!BH$127</f>
        <v>10742318.223350253</v>
      </c>
      <c r="BM73" s="20">
        <f>'ANS_RevData (AB)'!BI$127</f>
        <v>12365412.030456852</v>
      </c>
      <c r="BN73" s="20">
        <f>'ANS_RevData (AB)'!BJ$127</f>
        <v>14202070.812182741</v>
      </c>
      <c r="BO73" s="20">
        <f>'ANS_RevData (AB)'!BK$127</f>
        <v>16337720.558375634</v>
      </c>
      <c r="BP73" s="20">
        <f>'ANS_RevData (AB)'!BL$127</f>
        <v>18793717.766497463</v>
      </c>
      <c r="BQ73" s="20">
        <f>'ANS_RevData (AB)'!BM$127</f>
        <v>21634131.928934008</v>
      </c>
      <c r="BR73" s="20">
        <f>'ANS_RevData (AB)'!BN$127</f>
        <v>24880319.543147206</v>
      </c>
      <c r="BS73" s="20">
        <f>'ANS_RevData (AB)'!BO$127</f>
        <v>28596350.101522841</v>
      </c>
      <c r="BT73" s="48">
        <f t="shared" si="119"/>
        <v>178241327.81725886</v>
      </c>
    </row>
    <row r="74" spans="2:72" hidden="1" outlineLevel="1" collapsed="1" x14ac:dyDescent="0.25">
      <c r="B74" s="11" t="s">
        <v>37</v>
      </c>
      <c r="D74" s="12">
        <f>'ANS_RevData (AB)'!D$143</f>
        <v>393831</v>
      </c>
      <c r="E74" s="12">
        <f>'ANS_RevData (AB)'!E$143</f>
        <v>364710</v>
      </c>
      <c r="F74" s="12">
        <f>'ANS_RevData (AB)'!F$143</f>
        <v>628772</v>
      </c>
      <c r="G74" s="12">
        <f>'ANS_RevData (AB)'!G$143</f>
        <v>622785</v>
      </c>
      <c r="H74" s="12">
        <f>'ANS_RevData (AB)'!H$143</f>
        <v>664849</v>
      </c>
      <c r="I74" s="12">
        <f>'ANS_RevData (AB)'!I$143</f>
        <v>747369</v>
      </c>
      <c r="J74" s="12">
        <f>'ANS_RevData (AB)'!J$143</f>
        <v>893356</v>
      </c>
      <c r="K74" s="12">
        <f>'ANS_RevData (AB)'!K$143</f>
        <v>842801</v>
      </c>
      <c r="L74" s="12">
        <f>'ANS_RevData (AB)'!L$143</f>
        <v>1300751</v>
      </c>
      <c r="M74" s="12">
        <f>'ANS_RevData (AB)'!M$143</f>
        <v>1322785</v>
      </c>
      <c r="N74" s="12">
        <f>'ANS_RevData (AB)'!N$143</f>
        <v>1610705.15</v>
      </c>
      <c r="O74" s="12">
        <f>'ANS_RevData (AB)'!O$143</f>
        <v>1213449</v>
      </c>
      <c r="P74" s="13">
        <f t="shared" si="115"/>
        <v>10606163.15</v>
      </c>
      <c r="Q74" s="13"/>
      <c r="R74" s="12">
        <f>'ANS_RevData (AB)'!P$143</f>
        <v>1364147</v>
      </c>
      <c r="S74" s="12">
        <f>'ANS_RevData (AB)'!Q$143</f>
        <v>1970789</v>
      </c>
      <c r="T74" s="12">
        <f>'ANS_RevData (AB)'!R$143</f>
        <v>2186873</v>
      </c>
      <c r="U74" s="12">
        <f>'ANS_RevData (AB)'!S$143</f>
        <v>2357994.5</v>
      </c>
      <c r="V74" s="12">
        <f>'ANS_RevData (AB)'!T$143</f>
        <v>2894070</v>
      </c>
      <c r="W74" s="12">
        <f>'ANS_RevData (AB)'!U$143</f>
        <v>2933243.25</v>
      </c>
      <c r="X74" s="12">
        <f>'ANS_RevData (AB)'!V$143</f>
        <v>3543228</v>
      </c>
      <c r="Y74" s="12">
        <f>'ANS_RevData (AB)'!W$143</f>
        <v>3214187</v>
      </c>
      <c r="Z74" s="12">
        <f>'ANS_RevData (AB)'!X$143</f>
        <v>3461678.81</v>
      </c>
      <c r="AA74" s="12">
        <f>'ANS_RevData (AB)'!Y$143</f>
        <v>3916347</v>
      </c>
      <c r="AB74" s="12">
        <f>'ANS_RevData (AB)'!Z$143</f>
        <v>2939124.25</v>
      </c>
      <c r="AC74" s="12">
        <f>'ANS_RevData (AB)'!AA$143</f>
        <v>3653246</v>
      </c>
      <c r="AD74" s="13">
        <f t="shared" si="116"/>
        <v>34434927.810000002</v>
      </c>
      <c r="AE74" s="13"/>
      <c r="AF74" s="12">
        <f>'ANS_RevData (AB)'!AF$143</f>
        <v>3365446.11</v>
      </c>
      <c r="AG74" s="12">
        <f>'ANS_RevData (AB)'!AG$143</f>
        <v>3484940</v>
      </c>
      <c r="AH74" s="12">
        <f>'ANS_RevData (AB)'!AH$143</f>
        <v>3894577</v>
      </c>
      <c r="AI74" s="12">
        <f>'ANS_RevData (AB)'!AI$143</f>
        <v>4074376</v>
      </c>
      <c r="AJ74" s="12">
        <f>'ANS_RevData (AB)'!AJ$143</f>
        <v>2540386</v>
      </c>
      <c r="AK74" s="14">
        <f>'ANS_RevData (AB)'!AK$143</f>
        <v>6456280.40683694</v>
      </c>
      <c r="AL74" s="14">
        <f>'ANS_RevData (AB)'!AL$143</f>
        <v>7405437.4744394617</v>
      </c>
      <c r="AM74" s="14">
        <f>'ANS_RevData (AB)'!AM$143</f>
        <v>7727413.0168063948</v>
      </c>
      <c r="AN74" s="14">
        <f>'ANS_RevData (AB)'!AN$143</f>
        <v>8069512.0305712614</v>
      </c>
      <c r="AO74" s="14">
        <f>'ANS_RevData (AB)'!AO$143</f>
        <v>8431734.5157340616</v>
      </c>
      <c r="AP74" s="14">
        <f>'ANS_RevData (AB)'!AP$143</f>
        <v>8814080.4722947944</v>
      </c>
      <c r="AQ74" s="14">
        <f>'ANS_RevData (AB)'!AQ$143</f>
        <v>9216549.9002534598</v>
      </c>
      <c r="AR74" s="47">
        <f t="shared" si="117"/>
        <v>73480732.926936373</v>
      </c>
      <c r="AS74" s="13"/>
      <c r="AT74" s="14">
        <f>'ANS_RevData (AB)'!AR$143</f>
        <v>9619019.3282121271</v>
      </c>
      <c r="AU74" s="14">
        <f>'ANS_RevData (AB)'!AS$143</f>
        <v>10061735.69896666</v>
      </c>
      <c r="AV74" s="14">
        <f>'ANS_RevData (AB)'!AT$143</f>
        <v>10524575.541119127</v>
      </c>
      <c r="AW74" s="14">
        <f>'ANS_RevData (AB)'!AU$143</f>
        <v>10987415.383271592</v>
      </c>
      <c r="AX74" s="14">
        <f>'ANS_RevData (AB)'!AV$143</f>
        <v>11490502.168219926</v>
      </c>
      <c r="AY74" s="14">
        <f>'ANS_RevData (AB)'!AW$143</f>
        <v>11993588.953168258</v>
      </c>
      <c r="AZ74" s="14">
        <f>'ANS_RevData (AB)'!AX$143</f>
        <v>12536922.680912457</v>
      </c>
      <c r="BA74" s="14">
        <f>'ANS_RevData (AB)'!AY$143</f>
        <v>13100379.880054591</v>
      </c>
      <c r="BB74" s="14">
        <f>'ANS_RevData (AB)'!AZ$143</f>
        <v>13704084.02199259</v>
      </c>
      <c r="BC74" s="14">
        <f>'ANS_RevData (AB)'!BA$143</f>
        <v>14327911.635328524</v>
      </c>
      <c r="BD74" s="14">
        <f>'ANS_RevData (AB)'!BB$143</f>
        <v>14971862.72006239</v>
      </c>
      <c r="BE74" s="14">
        <f>'ANS_RevData (AB)'!BC$143</f>
        <v>15635937.276194189</v>
      </c>
      <c r="BF74" s="47">
        <f t="shared" si="118"/>
        <v>148953935.28750244</v>
      </c>
      <c r="BG74" s="13"/>
      <c r="BH74" s="14">
        <f>'ANS_RevData (AB)'!BD$143</f>
        <v>16340258.775121855</v>
      </c>
      <c r="BI74" s="14">
        <f>'ANS_RevData (AB)'!BE$143</f>
        <v>17084827.216845389</v>
      </c>
      <c r="BJ74" s="14">
        <f>'ANS_RevData (AB)'!BF$143</f>
        <v>17849519.129966855</v>
      </c>
      <c r="BK74" s="14">
        <f>'ANS_RevData (AB)'!BG$143</f>
        <v>18654457.985884186</v>
      </c>
      <c r="BL74" s="14">
        <f>'ANS_RevData (AB)'!BH$143</f>
        <v>19479520.313199453</v>
      </c>
      <c r="BM74" s="14">
        <f>'ANS_RevData (AB)'!BI$143</f>
        <v>20344829.583310585</v>
      </c>
      <c r="BN74" s="14">
        <f>'ANS_RevData (AB)'!BJ$143</f>
        <v>21270509.267615519</v>
      </c>
      <c r="BO74" s="14">
        <f>'ANS_RevData (AB)'!BK$143</f>
        <v>22236435.894716319</v>
      </c>
      <c r="BP74" s="14">
        <f>'ANS_RevData (AB)'!BL$143</f>
        <v>23222485.993215051</v>
      </c>
      <c r="BQ74" s="14">
        <f>'ANS_RevData (AB)'!BM$143</f>
        <v>24268906.505907584</v>
      </c>
      <c r="BR74" s="14">
        <f>'ANS_RevData (AB)'!BN$143</f>
        <v>25375697.432793915</v>
      </c>
      <c r="BS74" s="14">
        <f>'ANS_RevData (AB)'!BO$143</f>
        <v>26502611.831078183</v>
      </c>
      <c r="BT74" s="47">
        <f t="shared" si="119"/>
        <v>252630059.9296549</v>
      </c>
    </row>
    <row r="75" spans="2:72" hidden="1" outlineLevel="1" x14ac:dyDescent="0.25">
      <c r="B75" s="11" t="s">
        <v>38</v>
      </c>
      <c r="D75" s="12">
        <f>'ANS_RevData (AB)'!D$15</f>
        <v>407444</v>
      </c>
      <c r="E75" s="12">
        <f>'ANS_RevData (AB)'!E$15</f>
        <v>490345</v>
      </c>
      <c r="F75" s="12">
        <f>'ANS_RevData (AB)'!F$15</f>
        <v>446880</v>
      </c>
      <c r="G75" s="12">
        <f>'ANS_RevData (AB)'!G$15</f>
        <v>1192438</v>
      </c>
      <c r="H75" s="12">
        <f>'ANS_RevData (AB)'!H$15</f>
        <v>1296354</v>
      </c>
      <c r="I75" s="12">
        <f>'ANS_RevData (AB)'!I$15</f>
        <v>860489</v>
      </c>
      <c r="J75" s="12">
        <f>'ANS_RevData (AB)'!J$15</f>
        <v>988629</v>
      </c>
      <c r="K75" s="12">
        <f>'ANS_RevData (AB)'!K$15</f>
        <v>1051528</v>
      </c>
      <c r="L75" s="12">
        <f>'ANS_RevData (AB)'!L$15</f>
        <v>894882</v>
      </c>
      <c r="M75" s="12">
        <f>'ANS_RevData (AB)'!M$15</f>
        <v>1185944.8999999999</v>
      </c>
      <c r="N75" s="12">
        <f>'ANS_RevData (AB)'!N$15</f>
        <v>1096184</v>
      </c>
      <c r="O75" s="12">
        <f>'ANS_RevData (AB)'!O$15</f>
        <v>1621800</v>
      </c>
      <c r="P75" s="13">
        <f t="shared" si="115"/>
        <v>11532917.9</v>
      </c>
      <c r="Q75" s="13"/>
      <c r="R75" s="12">
        <f>'ANS_RevData (AB)'!P$15</f>
        <v>1230156.25</v>
      </c>
      <c r="S75" s="12">
        <f>'ANS_RevData (AB)'!Q$15</f>
        <v>1672112.5</v>
      </c>
      <c r="T75" s="12">
        <f>'ANS_RevData (AB)'!R$15</f>
        <v>1684845</v>
      </c>
      <c r="U75" s="12">
        <f>'ANS_RevData (AB)'!S$15</f>
        <v>2353129</v>
      </c>
      <c r="V75" s="12">
        <f>'ANS_RevData (AB)'!T$15</f>
        <v>4326494.9400000004</v>
      </c>
      <c r="W75" s="12">
        <f>'ANS_RevData (AB)'!U$15</f>
        <v>3691678.98</v>
      </c>
      <c r="X75" s="12">
        <f>'ANS_RevData (AB)'!V$15</f>
        <v>4738389.8</v>
      </c>
      <c r="Y75" s="12">
        <f>'ANS_RevData (AB)'!W$15</f>
        <v>9617046.5</v>
      </c>
      <c r="Z75" s="12">
        <f>'ANS_RevData (AB)'!X$15</f>
        <v>7544521.1200000001</v>
      </c>
      <c r="AA75" s="12">
        <f>'ANS_RevData (AB)'!Y$15</f>
        <v>10634830.880000001</v>
      </c>
      <c r="AB75" s="12">
        <f>'ANS_RevData (AB)'!Z$15</f>
        <v>5684691.8499999996</v>
      </c>
      <c r="AC75" s="12">
        <f>'ANS_RevData (AB)'!AA$15</f>
        <v>5548095.1900000004</v>
      </c>
      <c r="AD75" s="13">
        <f t="shared" si="116"/>
        <v>58725992.010000005</v>
      </c>
      <c r="AE75" s="13"/>
      <c r="AF75" s="12">
        <f>'ANS_RevData (AB)'!AF$15</f>
        <v>11838606.189999999</v>
      </c>
      <c r="AG75" s="12">
        <f>'ANS_RevData (AB)'!AG$15</f>
        <v>11093946.01</v>
      </c>
      <c r="AH75" s="12">
        <f>'ANS_RevData (AB)'!AH$15</f>
        <v>17517395.5</v>
      </c>
      <c r="AI75" s="12">
        <f>'ANS_RevData (AB)'!AI$15</f>
        <v>18901556.989999998</v>
      </c>
      <c r="AJ75" s="12">
        <f>'ANS_RevData (AB)'!AJ$15</f>
        <v>14524788.5</v>
      </c>
      <c r="AK75" s="14">
        <f>'ANS_RevData (AB)'!AK$15</f>
        <v>10752521.225372462</v>
      </c>
      <c r="AL75" s="14">
        <f>'ANS_RevData (AB)'!AL$15</f>
        <v>11461478.668803612</v>
      </c>
      <c r="AM75" s="14">
        <f>'ANS_RevData (AB)'!AM$15</f>
        <v>12314853.369229998</v>
      </c>
      <c r="AN75" s="14">
        <f>'ANS_RevData (AB)'!AN$15</f>
        <v>13161663.648883874</v>
      </c>
      <c r="AO75" s="14">
        <f>'ANS_RevData (AB)'!AO$15</f>
        <v>14152891.185532983</v>
      </c>
      <c r="AP75" s="14">
        <f>'ANS_RevData (AB)'!AP$15</f>
        <v>14999701.465186859</v>
      </c>
      <c r="AQ75" s="14">
        <f>'ANS_RevData (AB)'!AQ$15</f>
        <v>16135346.258831201</v>
      </c>
      <c r="AR75" s="47">
        <f t="shared" si="117"/>
        <v>166854749.011841</v>
      </c>
      <c r="AS75" s="13"/>
      <c r="AT75" s="14">
        <f>'ANS_RevData (AB)'!AR$15</f>
        <v>17264426.631703034</v>
      </c>
      <c r="AU75" s="14">
        <f>'ANS_RevData (AB)'!AS$15</f>
        <v>18537924.261570103</v>
      </c>
      <c r="AV75" s="14">
        <f>'ANS_RevData (AB)'!AT$15</f>
        <v>19811421.891437173</v>
      </c>
      <c r="AW75" s="14">
        <f>'ANS_RevData (AB)'!AU$15</f>
        <v>21084919.521304239</v>
      </c>
      <c r="AX75" s="14">
        <f>'ANS_RevData (AB)'!AV$15</f>
        <v>22640687.244389266</v>
      </c>
      <c r="AY75" s="14">
        <f>'ANS_RevData (AB)'!AW$15</f>
        <v>24196454.967474293</v>
      </c>
      <c r="AZ75" s="14">
        <f>'ANS_RevData (AB)'!AX$15</f>
        <v>25896639.947554555</v>
      </c>
      <c r="BA75" s="14">
        <f>'ANS_RevData (AB)'!AY$15</f>
        <v>27596824.927634813</v>
      </c>
      <c r="BB75" s="14">
        <f>'ANS_RevData (AB)'!AZ$15</f>
        <v>29579280.000933032</v>
      </c>
      <c r="BC75" s="14">
        <f>'ANS_RevData (AB)'!BA$15</f>
        <v>31699587.910453975</v>
      </c>
      <c r="BD75" s="14">
        <f>'ANS_RevData (AB)'!BB$15</f>
        <v>33819895.819974922</v>
      </c>
      <c r="BE75" s="14">
        <f>'ANS_RevData (AB)'!BC$15</f>
        <v>36229038.24348633</v>
      </c>
      <c r="BF75" s="47">
        <f t="shared" si="118"/>
        <v>308357101.36791575</v>
      </c>
      <c r="BG75" s="13"/>
      <c r="BH75" s="14">
        <f>'ANS_RevData (AB)'!BD$15</f>
        <v>38776033.503220469</v>
      </c>
      <c r="BI75" s="14">
        <f>'ANS_RevData (AB)'!BE$15</f>
        <v>41460881.599177331</v>
      </c>
      <c r="BJ75" s="14">
        <f>'ANS_RevData (AB)'!BF$15</f>
        <v>44434564.209124655</v>
      </c>
      <c r="BK75" s="14">
        <f>'ANS_RevData (AB)'!BG$15</f>
        <v>47546099.655294709</v>
      </c>
      <c r="BL75" s="14">
        <f>'ANS_RevData (AB)'!BH$15</f>
        <v>50946469.615455233</v>
      </c>
      <c r="BM75" s="14">
        <f>'ANS_RevData (AB)'!BI$15</f>
        <v>54484692.411838479</v>
      </c>
      <c r="BN75" s="14">
        <f>'ANS_RevData (AB)'!BJ$15</f>
        <v>58160768.044444449</v>
      </c>
      <c r="BO75" s="14">
        <f>'ANS_RevData (AB)'!BK$15</f>
        <v>62263531.027263612</v>
      </c>
      <c r="BP75" s="14">
        <f>'ANS_RevData (AB)'!BL$15</f>
        <v>66655128.524073243</v>
      </c>
      <c r="BQ75" s="14">
        <f>'ANS_RevData (AB)'!BM$15</f>
        <v>71466848.950323552</v>
      </c>
      <c r="BR75" s="14">
        <f>'ANS_RevData (AB)'!BN$15</f>
        <v>76416422.212796599</v>
      </c>
      <c r="BS75" s="14">
        <f>'ANS_RevData (AB)'!BO$15</f>
        <v>81792682.825482816</v>
      </c>
      <c r="BT75" s="47">
        <f t="shared" si="119"/>
        <v>694404122.57849514</v>
      </c>
    </row>
    <row r="76" spans="2:72" hidden="1" outlineLevel="1" x14ac:dyDescent="0.25">
      <c r="P76" s="1"/>
      <c r="Q76" s="1"/>
      <c r="AD76" s="1"/>
      <c r="AE76" s="1"/>
      <c r="AR76" s="49"/>
      <c r="AS76" s="1"/>
      <c r="BF76" s="49"/>
      <c r="BG76" s="1"/>
      <c r="BT76" s="49"/>
    </row>
    <row r="77" spans="2:72" hidden="1" outlineLevel="1" x14ac:dyDescent="0.25">
      <c r="B77" s="6" t="s">
        <v>54</v>
      </c>
      <c r="D77" s="7">
        <f t="shared" ref="D77:P77" si="120">SUBTOTAL(9,D78:D86)</f>
        <v>3478418</v>
      </c>
      <c r="E77" s="7">
        <f t="shared" si="120"/>
        <v>3777459</v>
      </c>
      <c r="F77" s="7">
        <f t="shared" si="120"/>
        <v>5380481</v>
      </c>
      <c r="G77" s="7">
        <f t="shared" si="120"/>
        <v>5564733.5</v>
      </c>
      <c r="H77" s="7">
        <f t="shared" si="120"/>
        <v>6906621.2000000002</v>
      </c>
      <c r="I77" s="7">
        <f t="shared" si="120"/>
        <v>7665636</v>
      </c>
      <c r="J77" s="7">
        <f t="shared" si="120"/>
        <v>8631904.5500000007</v>
      </c>
      <c r="K77" s="7">
        <f t="shared" si="120"/>
        <v>9782244</v>
      </c>
      <c r="L77" s="7">
        <f t="shared" si="120"/>
        <v>14165251.16</v>
      </c>
      <c r="M77" s="7">
        <f t="shared" si="120"/>
        <v>18835626.699999999</v>
      </c>
      <c r="N77" s="7">
        <f t="shared" si="120"/>
        <v>21160881.420000002</v>
      </c>
      <c r="O77" s="7">
        <f t="shared" si="120"/>
        <v>24194661.130000003</v>
      </c>
      <c r="P77" s="8">
        <f t="shared" si="120"/>
        <v>129543917.66</v>
      </c>
      <c r="Q77" s="8"/>
      <c r="R77" s="7">
        <f t="shared" ref="R77:AD77" si="121">SUBTOTAL(9,R78:R86)</f>
        <v>22584024.25</v>
      </c>
      <c r="S77" s="7">
        <f t="shared" si="121"/>
        <v>21256885.960000001</v>
      </c>
      <c r="T77" s="7">
        <f t="shared" si="121"/>
        <v>23120952.620000001</v>
      </c>
      <c r="U77" s="7">
        <f t="shared" si="121"/>
        <v>24802710.469999999</v>
      </c>
      <c r="V77" s="7">
        <f t="shared" si="121"/>
        <v>24940141.140000001</v>
      </c>
      <c r="W77" s="7">
        <f t="shared" si="121"/>
        <v>23926992.550000001</v>
      </c>
      <c r="X77" s="7">
        <f t="shared" si="121"/>
        <v>23426598.859999999</v>
      </c>
      <c r="Y77" s="7">
        <f t="shared" si="121"/>
        <v>21149661.149999999</v>
      </c>
      <c r="Z77" s="7">
        <f t="shared" si="121"/>
        <v>23572714.899999999</v>
      </c>
      <c r="AA77" s="7">
        <f t="shared" si="121"/>
        <v>22251145.649999999</v>
      </c>
      <c r="AB77" s="7">
        <f t="shared" si="121"/>
        <v>22747003.699999999</v>
      </c>
      <c r="AC77" s="7">
        <f t="shared" si="121"/>
        <v>24784611.25</v>
      </c>
      <c r="AD77" s="8">
        <f t="shared" si="121"/>
        <v>278563442.5</v>
      </c>
      <c r="AE77" s="8"/>
      <c r="AF77" s="7">
        <f t="shared" ref="AF77:AR77" si="122">SUBTOTAL(9,AF78:AF86)</f>
        <v>25422019.879999999</v>
      </c>
      <c r="AG77" s="7">
        <f t="shared" si="122"/>
        <v>24377611</v>
      </c>
      <c r="AH77" s="7">
        <f t="shared" si="122"/>
        <v>36016286.460000001</v>
      </c>
      <c r="AI77" s="7">
        <f t="shared" si="122"/>
        <v>25203052.670000002</v>
      </c>
      <c r="AJ77" s="7">
        <f t="shared" si="122"/>
        <v>16460558.800000001</v>
      </c>
      <c r="AK77" s="9">
        <f t="shared" si="122"/>
        <v>39288175.98523514</v>
      </c>
      <c r="AL77" s="9">
        <f t="shared" si="122"/>
        <v>49750328.020394601</v>
      </c>
      <c r="AM77" s="9">
        <f t="shared" si="122"/>
        <v>55077335.78408704</v>
      </c>
      <c r="AN77" s="9">
        <f t="shared" si="122"/>
        <v>60885958.579309702</v>
      </c>
      <c r="AO77" s="9">
        <f t="shared" si="122"/>
        <v>67192839.961489111</v>
      </c>
      <c r="AP77" s="9">
        <f t="shared" si="122"/>
        <v>74400126.052968308</v>
      </c>
      <c r="AQ77" s="9">
        <f t="shared" si="122"/>
        <v>82804283.796425462</v>
      </c>
      <c r="AR77" s="10">
        <f t="shared" si="122"/>
        <v>556878576.98990941</v>
      </c>
      <c r="AS77" s="8"/>
      <c r="AT77" s="9">
        <f t="shared" ref="AT77:BF77" si="123">SUBTOTAL(9,AT78:AT86)</f>
        <v>91739618.093767717</v>
      </c>
      <c r="AU77" s="9">
        <f t="shared" si="123"/>
        <v>102010279.79229473</v>
      </c>
      <c r="AV77" s="9">
        <f t="shared" si="123"/>
        <v>113264291.8412926</v>
      </c>
      <c r="AW77" s="9">
        <f t="shared" si="123"/>
        <v>126412025.02095161</v>
      </c>
      <c r="AX77" s="9">
        <f t="shared" si="123"/>
        <v>138344737.78679895</v>
      </c>
      <c r="AY77" s="9">
        <f t="shared" si="123"/>
        <v>150557418.74061701</v>
      </c>
      <c r="AZ77" s="9">
        <f t="shared" si="123"/>
        <v>162090134.94232953</v>
      </c>
      <c r="BA77" s="9">
        <f t="shared" si="123"/>
        <v>169653255.4467003</v>
      </c>
      <c r="BB77" s="9">
        <f t="shared" si="123"/>
        <v>175144173.71513966</v>
      </c>
      <c r="BC77" s="9">
        <f t="shared" si="123"/>
        <v>180767937.00562251</v>
      </c>
      <c r="BD77" s="9">
        <f t="shared" si="123"/>
        <v>186582948.39881659</v>
      </c>
      <c r="BE77" s="9">
        <f t="shared" si="123"/>
        <v>192787094.89495662</v>
      </c>
      <c r="BF77" s="10">
        <f t="shared" si="123"/>
        <v>1789353915.6792879</v>
      </c>
      <c r="BG77" s="8"/>
      <c r="BH77" s="9">
        <f t="shared" ref="BH77:BT77" si="124">SUBTOTAL(9,BH78:BH86)</f>
        <v>199261098.4803929</v>
      </c>
      <c r="BI77" s="9">
        <f t="shared" si="124"/>
        <v>205738797.99070904</v>
      </c>
      <c r="BJ77" s="9">
        <f t="shared" si="124"/>
        <v>213017532.18254742</v>
      </c>
      <c r="BK77" s="9">
        <f t="shared" si="124"/>
        <v>220155299.75658959</v>
      </c>
      <c r="BL77" s="9">
        <f t="shared" si="124"/>
        <v>227714893.33558708</v>
      </c>
      <c r="BM77" s="9">
        <f t="shared" si="124"/>
        <v>235669837.35497597</v>
      </c>
      <c r="BN77" s="9">
        <f t="shared" si="124"/>
        <v>243308472.21109074</v>
      </c>
      <c r="BO77" s="9">
        <f t="shared" si="124"/>
        <v>251451092.80952135</v>
      </c>
      <c r="BP77" s="9">
        <f t="shared" si="124"/>
        <v>259564896.48788637</v>
      </c>
      <c r="BQ77" s="9">
        <f t="shared" si="124"/>
        <v>268242400.12590221</v>
      </c>
      <c r="BR77" s="9">
        <f t="shared" si="124"/>
        <v>276874478.86446846</v>
      </c>
      <c r="BS77" s="9">
        <f t="shared" si="124"/>
        <v>286146120.63672483</v>
      </c>
      <c r="BT77" s="10">
        <f t="shared" si="124"/>
        <v>2887144920.2363968</v>
      </c>
    </row>
    <row r="78" spans="2:72" hidden="1" outlineLevel="1" x14ac:dyDescent="0.25">
      <c r="B78" s="11" t="s">
        <v>35</v>
      </c>
      <c r="D78" s="12">
        <f>SUM(,'ANS_RevData (EN)'!D$31,'ANS_RevData (EN)'!D$47)</f>
        <v>26250</v>
      </c>
      <c r="E78" s="12">
        <f>SUM(,'ANS_RevData (EN)'!E$31,'ANS_RevData (EN)'!E$47)</f>
        <v>90099</v>
      </c>
      <c r="F78" s="12">
        <f>SUM(,'ANS_RevData (EN)'!F$31,'ANS_RevData (EN)'!F$47)</f>
        <v>77550</v>
      </c>
      <c r="G78" s="12">
        <f>SUM(,'ANS_RevData (EN)'!G$31,'ANS_RevData (EN)'!G$47)</f>
        <v>32848</v>
      </c>
      <c r="H78" s="12">
        <f>SUM(,'ANS_RevData (EN)'!H$31,'ANS_RevData (EN)'!H$47)</f>
        <v>33800</v>
      </c>
      <c r="I78" s="12">
        <f>SUM(,'ANS_RevData (EN)'!I$31,'ANS_RevData (EN)'!I$47)</f>
        <v>89350</v>
      </c>
      <c r="J78" s="12">
        <f>SUM(,'ANS_RevData (EN)'!J$31,'ANS_RevData (EN)'!J$47)</f>
        <v>231350</v>
      </c>
      <c r="K78" s="12">
        <f>SUM(,'ANS_RevData (EN)'!K$31,'ANS_RevData (EN)'!K$47)</f>
        <v>373900</v>
      </c>
      <c r="L78" s="12">
        <f>SUM(,'ANS_RevData (EN)'!L$31,'ANS_RevData (EN)'!L$47)</f>
        <v>4621200</v>
      </c>
      <c r="M78" s="12">
        <f>SUM(,'ANS_RevData (EN)'!M$31,'ANS_RevData (EN)'!M$47)</f>
        <v>7138630</v>
      </c>
      <c r="N78" s="12">
        <f>SUM(,'ANS_RevData (EN)'!N$31,'ANS_RevData (EN)'!N$47)</f>
        <v>9130109</v>
      </c>
      <c r="O78" s="12">
        <f>SUM(,'ANS_RevData (EN)'!O$31,'ANS_RevData (EN)'!O$47)</f>
        <v>9203450</v>
      </c>
      <c r="P78" s="13">
        <f>SUM(D78:O78)</f>
        <v>31048536</v>
      </c>
      <c r="Q78" s="13"/>
      <c r="R78" s="12">
        <f>SUM(,'ANS_RevData (EN)'!P$31,'ANS_RevData (EN)'!P$47)</f>
        <v>8772450</v>
      </c>
      <c r="S78" s="12">
        <f>SUM(,'ANS_RevData (EN)'!Q$31,'ANS_RevData (EN)'!Q$47)</f>
        <v>7323460</v>
      </c>
      <c r="T78" s="12">
        <f>SUM(,'ANS_RevData (EN)'!R$31,'ANS_RevData (EN)'!R$47)</f>
        <v>7909747</v>
      </c>
      <c r="U78" s="12">
        <f>SUM(,'ANS_RevData (EN)'!S$31,'ANS_RevData (EN)'!S$47)</f>
        <v>8615028</v>
      </c>
      <c r="V78" s="12">
        <f>SUM(,'ANS_RevData (EN)'!T$31,'ANS_RevData (EN)'!T$47)</f>
        <v>8804219</v>
      </c>
      <c r="W78" s="12">
        <f>SUM(,'ANS_RevData (EN)'!U$31,'ANS_RevData (EN)'!U$47)</f>
        <v>6062148</v>
      </c>
      <c r="X78" s="12">
        <f>SUM(,'ANS_RevData (EN)'!V$31,'ANS_RevData (EN)'!V$47)</f>
        <v>5057047</v>
      </c>
      <c r="Y78" s="12">
        <f>SUM(,'ANS_RevData (EN)'!W$31,'ANS_RevData (EN)'!W$47)</f>
        <v>3184099</v>
      </c>
      <c r="Z78" s="12">
        <f>SUM(,'ANS_RevData (EN)'!X$31,'ANS_RevData (EN)'!X$47)</f>
        <v>5413770</v>
      </c>
      <c r="AA78" s="12">
        <f>SUM(,'ANS_RevData (EN)'!Y$31,'ANS_RevData (EN)'!Y$47)</f>
        <v>3948413</v>
      </c>
      <c r="AB78" s="12">
        <f>SUM(,'ANS_RevData (EN)'!Z$31,'ANS_RevData (EN)'!Z$47)</f>
        <v>6389499</v>
      </c>
      <c r="AC78" s="12">
        <f>SUM(,'ANS_RevData (EN)'!AA$31,'ANS_RevData (EN)'!AA$47)</f>
        <v>6505370</v>
      </c>
      <c r="AD78" s="13">
        <f>SUM(R78:AC78)</f>
        <v>77985250</v>
      </c>
      <c r="AE78" s="13"/>
      <c r="AF78" s="12">
        <f>SUM(,'ANS_RevData (EN)'!AF$31,'ANS_RevData (EN)'!AF$47)</f>
        <v>6073210</v>
      </c>
      <c r="AG78" s="12">
        <f>SUM(,'ANS_RevData (EN)'!AG$31,'ANS_RevData (EN)'!AG$47)</f>
        <v>5918900</v>
      </c>
      <c r="AH78" s="12">
        <f>SUM(,'ANS_RevData (EN)'!AH$31,'ANS_RevData (EN)'!AH$47)</f>
        <v>9458170</v>
      </c>
      <c r="AI78" s="12">
        <f>SUM(,'ANS_RevData (EN)'!AI$31,'ANS_RevData (EN)'!AI$47)</f>
        <v>5010794</v>
      </c>
      <c r="AJ78" s="12">
        <f>SUM(,'ANS_RevData (EN)'!AJ$31,'ANS_RevData (EN)'!AJ$47)</f>
        <v>3142390</v>
      </c>
      <c r="AK78" s="14">
        <f>SUM(,'ANS_RevData (EN)'!AK$31,'ANS_RevData (EN)'!AK$47)</f>
        <v>8698749.7992846612</v>
      </c>
      <c r="AL78" s="14">
        <f>SUM(,'ANS_RevData (EN)'!AL$31,'ANS_RevData (EN)'!AL$47)</f>
        <v>12694385.730065221</v>
      </c>
      <c r="AM78" s="14">
        <f>SUM(,'ANS_RevData (EN)'!AM$31,'ANS_RevData (EN)'!AM$47)</f>
        <v>14531459.721228698</v>
      </c>
      <c r="AN78" s="14">
        <f>SUM(,'ANS_RevData (EN)'!AN$31,'ANS_RevData (EN)'!AN$47)</f>
        <v>16827802.210183043</v>
      </c>
      <c r="AO78" s="14">
        <f>SUM(,'ANS_RevData (EN)'!AO$31,'ANS_RevData (EN)'!AO$47)</f>
        <v>19353778.948032822</v>
      </c>
      <c r="AP78" s="14">
        <f>SUM(,'ANS_RevData (EN)'!AP$31,'ANS_RevData (EN)'!AP$47)</f>
        <v>22109389.934778035</v>
      </c>
      <c r="AQ78" s="14">
        <f>SUM(,'ANS_RevData (EN)'!AQ$31,'ANS_RevData (EN)'!AQ$47)</f>
        <v>25553903.668209553</v>
      </c>
      <c r="AR78" s="47">
        <f>SUM(AF78:AQ78)</f>
        <v>149372934.01178205</v>
      </c>
      <c r="AS78" s="13"/>
      <c r="AT78" s="14">
        <f>SUM(,'ANS_RevData (EN)'!AR$31,'ANS_RevData (EN)'!AR$47)</f>
        <v>29228051.650536504</v>
      </c>
      <c r="AU78" s="14">
        <f>SUM(,'ANS_RevData (EN)'!AS$31,'ANS_RevData (EN)'!AS$47)</f>
        <v>33591102.379549764</v>
      </c>
      <c r="AV78" s="14">
        <f>SUM(,'ANS_RevData (EN)'!AT$31,'ANS_RevData (EN)'!AT$47)</f>
        <v>38413421.606353886</v>
      </c>
      <c r="AW78" s="14">
        <f>SUM(,'ANS_RevData (EN)'!AU$31,'ANS_RevData (EN)'!AU$47)</f>
        <v>44383912.077635184</v>
      </c>
      <c r="AX78" s="14">
        <f>SUM(,'ANS_RevData (EN)'!AV$31,'ANS_RevData (EN)'!AV$47)</f>
        <v>50813671.046707347</v>
      </c>
      <c r="AY78" s="14">
        <f>SUM(,'ANS_RevData (EN)'!AW$31,'ANS_RevData (EN)'!AW$47)</f>
        <v>58621235.509152122</v>
      </c>
      <c r="AZ78" s="14">
        <f>SUM(,'ANS_RevData (EN)'!AX$31,'ANS_RevData (EN)'!AX$47)</f>
        <v>67117702.718283191</v>
      </c>
      <c r="BA78" s="14">
        <f>SUM(,'ANS_RevData (EN)'!AY$31,'ANS_RevData (EN)'!AY$47)</f>
        <v>71205192.34862192</v>
      </c>
      <c r="BB78" s="14">
        <f>SUM(,'ANS_RevData (EN)'!AZ$31,'ANS_RevData (EN)'!AZ$47)</f>
        <v>73225973.738901749</v>
      </c>
      <c r="BC78" s="14">
        <f>SUM(,'ANS_RevData (EN)'!BA$31,'ANS_RevData (EN)'!BA$47)</f>
        <v>75246755.129181564</v>
      </c>
      <c r="BD78" s="14">
        <f>SUM(,'ANS_RevData (EN)'!BB$31,'ANS_RevData (EN)'!BB$47)</f>
        <v>77405317.068798646</v>
      </c>
      <c r="BE78" s="14">
        <f>SUM(,'ANS_RevData (EN)'!BC$31,'ANS_RevData (EN)'!BC$47)</f>
        <v>79579187.958342105</v>
      </c>
      <c r="BF78" s="47">
        <f>SUM(AT78:BE78)</f>
        <v>698831523.23206389</v>
      </c>
      <c r="BG78" s="13"/>
      <c r="BH78" s="14">
        <f>SUM(,'ANS_RevData (EN)'!BD$31,'ANS_RevData (EN)'!BD$47)</f>
        <v>81906148.347149163</v>
      </c>
      <c r="BI78" s="14">
        <f>SUM(,'ANS_RevData (EN)'!BE$31,'ANS_RevData (EN)'!BE$47)</f>
        <v>84233108.735956237</v>
      </c>
      <c r="BJ78" s="14">
        <f>SUM(,'ANS_RevData (EN)'!BF$31,'ANS_RevData (EN)'!BF$47)</f>
        <v>86713158.624026924</v>
      </c>
      <c r="BK78" s="14">
        <f>SUM(,'ANS_RevData (EN)'!BG$31,'ANS_RevData (EN)'!BG$47)</f>
        <v>89193208.512097627</v>
      </c>
      <c r="BL78" s="14">
        <f>SUM(,'ANS_RevData (EN)'!BH$31,'ANS_RevData (EN)'!BH$47)</f>
        <v>91673258.400168315</v>
      </c>
      <c r="BM78" s="14">
        <f>SUM(,'ANS_RevData (EN)'!BI$31,'ANS_RevData (EN)'!BI$47)</f>
        <v>94306397.787502632</v>
      </c>
      <c r="BN78" s="14">
        <f>SUM(,'ANS_RevData (EN)'!BJ$31,'ANS_RevData (EN)'!BJ$47)</f>
        <v>96939537.174836949</v>
      </c>
      <c r="BO78" s="14">
        <f>SUM(,'ANS_RevData (EN)'!BK$31,'ANS_RevData (EN)'!BK$47)</f>
        <v>99725766.06143488</v>
      </c>
      <c r="BP78" s="14">
        <f>SUM(,'ANS_RevData (EN)'!BL$31,'ANS_RevData (EN)'!BL$47)</f>
        <v>102527303.89795919</v>
      </c>
      <c r="BQ78" s="14">
        <f>SUM(,'ANS_RevData (EN)'!BM$31,'ANS_RevData (EN)'!BM$47)</f>
        <v>105466622.28382075</v>
      </c>
      <c r="BR78" s="14">
        <f>SUM(,'ANS_RevData (EN)'!BN$31,'ANS_RevData (EN)'!BN$47)</f>
        <v>108405940.66968231</v>
      </c>
      <c r="BS78" s="14">
        <f>SUM(,'ANS_RevData (EN)'!BO$31,'ANS_RevData (EN)'!BO$47)</f>
        <v>111513657.50473386</v>
      </c>
      <c r="BT78" s="47">
        <f>SUM(BH78:BS78)</f>
        <v>1152604107.9993689</v>
      </c>
    </row>
    <row r="79" spans="2:72" hidden="1" outlineLevel="1" x14ac:dyDescent="0.25">
      <c r="B79" s="11" t="s">
        <v>36</v>
      </c>
      <c r="D79" s="12">
        <f t="shared" ref="D79:P79" si="125">SUBTOTAL(9,D80:D84)</f>
        <v>2762875</v>
      </c>
      <c r="E79" s="12">
        <f t="shared" si="125"/>
        <v>3149600</v>
      </c>
      <c r="F79" s="12">
        <f t="shared" si="125"/>
        <v>4307760</v>
      </c>
      <c r="G79" s="12">
        <f t="shared" si="125"/>
        <v>4761487</v>
      </c>
      <c r="H79" s="12">
        <f t="shared" si="125"/>
        <v>5942034</v>
      </c>
      <c r="I79" s="12">
        <f t="shared" si="125"/>
        <v>6142928</v>
      </c>
      <c r="J79" s="12">
        <f t="shared" si="125"/>
        <v>6538363</v>
      </c>
      <c r="K79" s="12">
        <f t="shared" si="125"/>
        <v>7656298</v>
      </c>
      <c r="L79" s="12">
        <f t="shared" si="125"/>
        <v>7683291</v>
      </c>
      <c r="M79" s="12">
        <f t="shared" si="125"/>
        <v>9313583</v>
      </c>
      <c r="N79" s="12">
        <f t="shared" si="125"/>
        <v>8725435</v>
      </c>
      <c r="O79" s="12">
        <f t="shared" si="125"/>
        <v>11940448</v>
      </c>
      <c r="P79" s="13">
        <f t="shared" si="125"/>
        <v>78924102</v>
      </c>
      <c r="Q79" s="13"/>
      <c r="R79" s="12">
        <f t="shared" ref="R79:AD79" si="126">SUBTOTAL(9,R80:R84)</f>
        <v>11168193</v>
      </c>
      <c r="S79" s="12">
        <f t="shared" si="126"/>
        <v>10857311</v>
      </c>
      <c r="T79" s="12">
        <f t="shared" si="126"/>
        <v>12695430</v>
      </c>
      <c r="U79" s="12">
        <f t="shared" si="126"/>
        <v>13231665</v>
      </c>
      <c r="V79" s="12">
        <f t="shared" si="126"/>
        <v>11736578</v>
      </c>
      <c r="W79" s="12">
        <f t="shared" si="126"/>
        <v>14058199</v>
      </c>
      <c r="X79" s="12">
        <f t="shared" si="126"/>
        <v>12936193</v>
      </c>
      <c r="Y79" s="12">
        <f t="shared" si="126"/>
        <v>12782350</v>
      </c>
      <c r="Z79" s="12">
        <f t="shared" si="126"/>
        <v>13108765</v>
      </c>
      <c r="AA79" s="12">
        <f t="shared" si="126"/>
        <v>12365105</v>
      </c>
      <c r="AB79" s="12">
        <f t="shared" si="126"/>
        <v>12478260</v>
      </c>
      <c r="AC79" s="12">
        <f t="shared" si="126"/>
        <v>14084270</v>
      </c>
      <c r="AD79" s="13">
        <f t="shared" si="126"/>
        <v>151502319</v>
      </c>
      <c r="AE79" s="13"/>
      <c r="AF79" s="12">
        <f t="shared" ref="AF79:AR79" si="127">SUBTOTAL(9,AF80:AF84)</f>
        <v>16258860</v>
      </c>
      <c r="AG79" s="12">
        <f t="shared" si="127"/>
        <v>15176510</v>
      </c>
      <c r="AH79" s="12">
        <f t="shared" si="127"/>
        <v>22003770</v>
      </c>
      <c r="AI79" s="12">
        <f t="shared" si="127"/>
        <v>17219834</v>
      </c>
      <c r="AJ79" s="12">
        <f t="shared" si="127"/>
        <v>11223360</v>
      </c>
      <c r="AK79" s="14">
        <f t="shared" si="127"/>
        <v>26328377.774453398</v>
      </c>
      <c r="AL79" s="14">
        <f t="shared" si="127"/>
        <v>32307218.534319695</v>
      </c>
      <c r="AM79" s="14">
        <f t="shared" si="127"/>
        <v>35585769.327769727</v>
      </c>
      <c r="AN79" s="14">
        <f t="shared" si="127"/>
        <v>38872537.621219762</v>
      </c>
      <c r="AO79" s="14">
        <f t="shared" si="127"/>
        <v>42357285.084034264</v>
      </c>
      <c r="AP79" s="14">
        <f t="shared" si="127"/>
        <v>46512618.831582621</v>
      </c>
      <c r="AQ79" s="14">
        <f t="shared" si="127"/>
        <v>51176105.660093129</v>
      </c>
      <c r="AR79" s="47">
        <f t="shared" si="127"/>
        <v>355022246.83347267</v>
      </c>
      <c r="AS79" s="13"/>
      <c r="AT79" s="14">
        <f t="shared" ref="AT79:BF79" si="128">SUBTOTAL(9,AT80:AT84)</f>
        <v>56127005.759853952</v>
      </c>
      <c r="AU79" s="14">
        <f t="shared" si="128"/>
        <v>61823233.750288785</v>
      </c>
      <c r="AV79" s="14">
        <f t="shared" si="128"/>
        <v>67845921.296723008</v>
      </c>
      <c r="AW79" s="14">
        <f t="shared" si="128"/>
        <v>74628103.587410003</v>
      </c>
      <c r="AX79" s="14">
        <f t="shared" si="128"/>
        <v>79736181.142165035</v>
      </c>
      <c r="AY79" s="14">
        <f t="shared" si="128"/>
        <v>83732292.357778773</v>
      </c>
      <c r="AZ79" s="14">
        <f t="shared" si="128"/>
        <v>86274761.872164518</v>
      </c>
      <c r="BA79" s="14">
        <f t="shared" si="128"/>
        <v>89256613.268000841</v>
      </c>
      <c r="BB79" s="14">
        <f t="shared" si="128"/>
        <v>92246915.526033491</v>
      </c>
      <c r="BC79" s="14">
        <f t="shared" si="128"/>
        <v>95271343.745604604</v>
      </c>
      <c r="BD79" s="14">
        <f t="shared" si="128"/>
        <v>98349239.518549696</v>
      </c>
      <c r="BE79" s="14">
        <f t="shared" si="128"/>
        <v>101716187.24207819</v>
      </c>
      <c r="BF79" s="47">
        <f t="shared" si="128"/>
        <v>987007799.06665087</v>
      </c>
      <c r="BG79" s="13"/>
      <c r="BH79" s="14">
        <f t="shared" ref="BH79:BT79" si="129">SUBTOTAL(9,BH80:BH84)</f>
        <v>105284492.58240496</v>
      </c>
      <c r="BI79" s="14">
        <f t="shared" si="129"/>
        <v>108771903.8208459</v>
      </c>
      <c r="BJ79" s="14">
        <f t="shared" si="129"/>
        <v>112723582.80293374</v>
      </c>
      <c r="BK79" s="14">
        <f t="shared" si="129"/>
        <v>116619253.54533204</v>
      </c>
      <c r="BL79" s="14">
        <f t="shared" si="129"/>
        <v>120851791.91457896</v>
      </c>
      <c r="BM79" s="14">
        <f t="shared" si="129"/>
        <v>125326775.40062417</v>
      </c>
      <c r="BN79" s="14">
        <f t="shared" si="129"/>
        <v>129301772.28478354</v>
      </c>
      <c r="BO79" s="14">
        <f t="shared" si="129"/>
        <v>133627481.23632459</v>
      </c>
      <c r="BP79" s="14">
        <f t="shared" si="129"/>
        <v>137824474.29110801</v>
      </c>
      <c r="BQ79" s="14">
        <f t="shared" si="129"/>
        <v>142447386.75620499</v>
      </c>
      <c r="BR79" s="14">
        <f t="shared" si="129"/>
        <v>146940100.11941615</v>
      </c>
      <c r="BS79" s="14">
        <f t="shared" si="129"/>
        <v>151734245.48658463</v>
      </c>
      <c r="BT79" s="47">
        <f t="shared" si="129"/>
        <v>1531453260.241142</v>
      </c>
    </row>
    <row r="80" spans="2:72" s="16" customFormat="1" ht="12.75" hidden="1" outlineLevel="2" x14ac:dyDescent="0.2">
      <c r="B80" s="17" t="s">
        <v>9</v>
      </c>
      <c r="D80" s="18">
        <f>'ANS_RevData (EN)'!D$79</f>
        <v>2758375</v>
      </c>
      <c r="E80" s="18">
        <f>'ANS_RevData (EN)'!E$79</f>
        <v>2869100</v>
      </c>
      <c r="F80" s="18">
        <f>'ANS_RevData (EN)'!F$79</f>
        <v>3269260</v>
      </c>
      <c r="G80" s="18">
        <f>'ANS_RevData (EN)'!G$79</f>
        <v>3585937</v>
      </c>
      <c r="H80" s="18">
        <f>'ANS_RevData (EN)'!H$79</f>
        <v>4136034</v>
      </c>
      <c r="I80" s="18">
        <f>'ANS_RevData (EN)'!I$79</f>
        <v>3854078</v>
      </c>
      <c r="J80" s="18">
        <f>'ANS_RevData (EN)'!J$79</f>
        <v>3755863</v>
      </c>
      <c r="K80" s="18">
        <f>'ANS_RevData (EN)'!K$79</f>
        <v>4580298</v>
      </c>
      <c r="L80" s="18">
        <f>'ANS_RevData (EN)'!L$79</f>
        <v>4052291</v>
      </c>
      <c r="M80" s="18">
        <f>'ANS_RevData (EN)'!M$79</f>
        <v>4623083</v>
      </c>
      <c r="N80" s="18">
        <f>'ANS_RevData (EN)'!N$79</f>
        <v>4233935</v>
      </c>
      <c r="O80" s="18">
        <f>'ANS_RevData (EN)'!O$79</f>
        <v>5942448</v>
      </c>
      <c r="P80" s="19">
        <f t="shared" ref="P80:P86" si="130">SUM(D80:O80)</f>
        <v>47660702</v>
      </c>
      <c r="Q80" s="19"/>
      <c r="R80" s="18">
        <f>'ANS_RevData (EN)'!P$79</f>
        <v>5640693</v>
      </c>
      <c r="S80" s="18">
        <f>'ANS_RevData (EN)'!Q$79</f>
        <v>5876711</v>
      </c>
      <c r="T80" s="18">
        <f>'ANS_RevData (EN)'!R$79</f>
        <v>7490430</v>
      </c>
      <c r="U80" s="18">
        <f>'ANS_RevData (EN)'!S$79</f>
        <v>7521515</v>
      </c>
      <c r="V80" s="18">
        <f>'ANS_RevData (EN)'!T$79</f>
        <v>5355328</v>
      </c>
      <c r="W80" s="18">
        <f>'ANS_RevData (EN)'!U$79</f>
        <v>6495165</v>
      </c>
      <c r="X80" s="18">
        <f>'ANS_RevData (EN)'!V$79</f>
        <v>5087243</v>
      </c>
      <c r="Y80" s="18">
        <f>'ANS_RevData (EN)'!W$79</f>
        <v>4167650</v>
      </c>
      <c r="Z80" s="18">
        <f>'ANS_RevData (EN)'!X$79</f>
        <v>4442710</v>
      </c>
      <c r="AA80" s="18">
        <f>'ANS_RevData (EN)'!Y$79</f>
        <v>4038450</v>
      </c>
      <c r="AB80" s="18">
        <f>'ANS_RevData (EN)'!Z$79</f>
        <v>3921410</v>
      </c>
      <c r="AC80" s="18">
        <f>'ANS_RevData (EN)'!AA$79</f>
        <v>3430010</v>
      </c>
      <c r="AD80" s="19">
        <f t="shared" ref="AD80:AD86" si="131">SUM(R80:AC80)</f>
        <v>63467315</v>
      </c>
      <c r="AE80" s="19"/>
      <c r="AF80" s="18">
        <f>'ANS_RevData (EN)'!AF$79</f>
        <v>3221360</v>
      </c>
      <c r="AG80" s="18">
        <f>'ANS_RevData (EN)'!AG$79</f>
        <v>3625010</v>
      </c>
      <c r="AH80" s="18">
        <f>'ANS_RevData (EN)'!AH$79</f>
        <v>4630580</v>
      </c>
      <c r="AI80" s="18">
        <f>'ANS_RevData (EN)'!AI$79</f>
        <v>2717154</v>
      </c>
      <c r="AJ80" s="18">
        <f>'ANS_RevData (EN)'!AJ$79</f>
        <v>1520210</v>
      </c>
      <c r="AK80" s="20">
        <f>'ANS_RevData (EN)'!AK$79</f>
        <v>6046932.9175179144</v>
      </c>
      <c r="AL80" s="20">
        <f>'ANS_RevData (EN)'!AL$79</f>
        <v>7624393.6786095444</v>
      </c>
      <c r="AM80" s="20">
        <f>'ANS_RevData (EN)'!AM$79</f>
        <v>8018758.8688824521</v>
      </c>
      <c r="AN80" s="20">
        <f>'ANS_RevData (EN)'!AN$79</f>
        <v>8413124.0591553599</v>
      </c>
      <c r="AO80" s="20">
        <f>'ANS_RevData (EN)'!AO$79</f>
        <v>8676034.1860039644</v>
      </c>
      <c r="AP80" s="20">
        <f>'ANS_RevData (EN)'!AP$79</f>
        <v>9201854.4397011753</v>
      </c>
      <c r="AQ80" s="20">
        <f>'ANS_RevData (EN)'!AQ$79</f>
        <v>9727674.6933983844</v>
      </c>
      <c r="AR80" s="48">
        <f t="shared" ref="AR80:AR86" si="132">SUM(AF80:AQ80)</f>
        <v>73423086.843268797</v>
      </c>
      <c r="AS80" s="19"/>
      <c r="AT80" s="20">
        <f>'ANS_RevData (EN)'!AR$79</f>
        <v>10253494.947095595</v>
      </c>
      <c r="AU80" s="20">
        <f>'ANS_RevData (EN)'!AS$79</f>
        <v>10779315.200792804</v>
      </c>
      <c r="AV80" s="20">
        <f>'ANS_RevData (EN)'!AT$79</f>
        <v>11173680.391065713</v>
      </c>
      <c r="AW80" s="20">
        <f>'ANS_RevData (EN)'!AU$79</f>
        <v>11830955.708187224</v>
      </c>
      <c r="AX80" s="20">
        <f>'ANS_RevData (EN)'!AV$79</f>
        <v>12488231.025308738</v>
      </c>
      <c r="AY80" s="20">
        <f>'ANS_RevData (EN)'!AW$79</f>
        <v>13145506.342430249</v>
      </c>
      <c r="AZ80" s="20">
        <f>'ANS_RevData (EN)'!AX$79</f>
        <v>13671326.59612746</v>
      </c>
      <c r="BA80" s="20">
        <f>'ANS_RevData (EN)'!AY$79</f>
        <v>14460056.976673275</v>
      </c>
      <c r="BB80" s="20">
        <f>'ANS_RevData (EN)'!AZ$79</f>
        <v>15248787.357219089</v>
      </c>
      <c r="BC80" s="20">
        <f>'ANS_RevData (EN)'!BA$79</f>
        <v>16037517.737764904</v>
      </c>
      <c r="BD80" s="20">
        <f>'ANS_RevData (EN)'!BB$79</f>
        <v>16694793.054886417</v>
      </c>
      <c r="BE80" s="20">
        <f>'ANS_RevData (EN)'!BC$79</f>
        <v>17614978.498856533</v>
      </c>
      <c r="BF80" s="48">
        <f t="shared" ref="BF80:BF86" si="133">SUM(AT80:BE80)</f>
        <v>163398643.83640802</v>
      </c>
      <c r="BG80" s="19"/>
      <c r="BH80" s="20">
        <f>'ANS_RevData (EN)'!BD$79</f>
        <v>18535163.942826651</v>
      </c>
      <c r="BI80" s="20">
        <f>'ANS_RevData (EN)'!BE$79</f>
        <v>19323894.323372468</v>
      </c>
      <c r="BJ80" s="20">
        <f>'ANS_RevData (EN)'!BF$79</f>
        <v>20375534.830766886</v>
      </c>
      <c r="BK80" s="20">
        <f>'ANS_RevData (EN)'!BG$79</f>
        <v>21295720.274737004</v>
      </c>
      <c r="BL80" s="20">
        <f>'ANS_RevData (EN)'!BH$79</f>
        <v>22478815.845555726</v>
      </c>
      <c r="BM80" s="20">
        <f>'ANS_RevData (EN)'!BI$79</f>
        <v>23661911.416374449</v>
      </c>
      <c r="BN80" s="20">
        <f>'ANS_RevData (EN)'!BJ$79</f>
        <v>24713551.923768871</v>
      </c>
      <c r="BO80" s="20">
        <f>'ANS_RevData (EN)'!BK$79</f>
        <v>26028102.558011893</v>
      </c>
      <c r="BP80" s="20">
        <f>'ANS_RevData (EN)'!BL$79</f>
        <v>27211198.128830615</v>
      </c>
      <c r="BQ80" s="20">
        <f>'ANS_RevData (EN)'!BM$79</f>
        <v>28657203.826497946</v>
      </c>
      <c r="BR80" s="20">
        <f>'ANS_RevData (EN)'!BN$79</f>
        <v>29971754.460740969</v>
      </c>
      <c r="BS80" s="20">
        <f>'ANS_RevData (EN)'!BO$79</f>
        <v>31417760.158408295</v>
      </c>
      <c r="BT80" s="48">
        <f t="shared" ref="BT80:BT86" si="134">SUM(BH80:BS80)</f>
        <v>293670611.68989176</v>
      </c>
    </row>
    <row r="81" spans="2:72" s="16" customFormat="1" ht="12.75" hidden="1" outlineLevel="2" x14ac:dyDescent="0.2">
      <c r="B81" s="17" t="s">
        <v>10</v>
      </c>
      <c r="D81" s="18">
        <f>'ANS_RevData (EN)'!D$95</f>
        <v>4500</v>
      </c>
      <c r="E81" s="18">
        <f>'ANS_RevData (EN)'!E$95</f>
        <v>280500</v>
      </c>
      <c r="F81" s="18">
        <f>'ANS_RevData (EN)'!F$95</f>
        <v>1038500</v>
      </c>
      <c r="G81" s="18">
        <f>'ANS_RevData (EN)'!G$95</f>
        <v>1175550</v>
      </c>
      <c r="H81" s="18">
        <f>'ANS_RevData (EN)'!H$95</f>
        <v>1806000</v>
      </c>
      <c r="I81" s="18">
        <f>'ANS_RevData (EN)'!I$95</f>
        <v>2287350</v>
      </c>
      <c r="J81" s="18">
        <f>'ANS_RevData (EN)'!J$95</f>
        <v>2781000</v>
      </c>
      <c r="K81" s="18">
        <f>'ANS_RevData (EN)'!K$95</f>
        <v>3076000</v>
      </c>
      <c r="L81" s="18">
        <f>'ANS_RevData (EN)'!L$95</f>
        <v>3629500</v>
      </c>
      <c r="M81" s="18">
        <f>'ANS_RevData (EN)'!M$95</f>
        <v>4692000</v>
      </c>
      <c r="N81" s="18">
        <f>'ANS_RevData (EN)'!N$95</f>
        <v>4490000</v>
      </c>
      <c r="O81" s="18">
        <f>'ANS_RevData (EN)'!O$95</f>
        <v>5996500</v>
      </c>
      <c r="P81" s="19">
        <f t="shared" si="130"/>
        <v>31257400</v>
      </c>
      <c r="Q81" s="19"/>
      <c r="R81" s="18">
        <f>'ANS_RevData (EN)'!P$95</f>
        <v>5526000</v>
      </c>
      <c r="S81" s="18">
        <f>'ANS_RevData (EN)'!Q$95</f>
        <v>4982100</v>
      </c>
      <c r="T81" s="18">
        <f>'ANS_RevData (EN)'!R$95</f>
        <v>5205000</v>
      </c>
      <c r="U81" s="18">
        <f>'ANS_RevData (EN)'!S$95</f>
        <v>5710150</v>
      </c>
      <c r="V81" s="18">
        <f>'ANS_RevData (EN)'!T$95</f>
        <v>6375750</v>
      </c>
      <c r="W81" s="18">
        <f>'ANS_RevData (EN)'!U$95</f>
        <v>7563034</v>
      </c>
      <c r="X81" s="18">
        <f>'ANS_RevData (EN)'!V$95</f>
        <v>7848950</v>
      </c>
      <c r="Y81" s="18">
        <f>'ANS_RevData (EN)'!W$95</f>
        <v>8332200</v>
      </c>
      <c r="Z81" s="18">
        <f>'ANS_RevData (EN)'!X$95</f>
        <v>8118500</v>
      </c>
      <c r="AA81" s="18">
        <f>'ANS_RevData (EN)'!Y$95</f>
        <v>7615100</v>
      </c>
      <c r="AB81" s="18">
        <f>'ANS_RevData (EN)'!Z$95</f>
        <v>7918850</v>
      </c>
      <c r="AC81" s="18">
        <f>'ANS_RevData (EN)'!AA$95</f>
        <v>9427360</v>
      </c>
      <c r="AD81" s="19">
        <f t="shared" si="131"/>
        <v>84622994</v>
      </c>
      <c r="AE81" s="19"/>
      <c r="AF81" s="18">
        <f>'ANS_RevData (EN)'!AF$95</f>
        <v>11414900</v>
      </c>
      <c r="AG81" s="18">
        <f>'ANS_RevData (EN)'!AG$95</f>
        <v>10609600</v>
      </c>
      <c r="AH81" s="18">
        <f>'ANS_RevData (EN)'!AH$95</f>
        <v>15479650</v>
      </c>
      <c r="AI81" s="18">
        <f>'ANS_RevData (EN)'!AI$95</f>
        <v>12841780</v>
      </c>
      <c r="AJ81" s="18">
        <f>'ANS_RevData (EN)'!AJ$95</f>
        <v>7805550</v>
      </c>
      <c r="AK81" s="20">
        <f>'ANS_RevData (EN)'!AK$95</f>
        <v>17688697.997961123</v>
      </c>
      <c r="AL81" s="20">
        <f>'ANS_RevData (EN)'!AL$95</f>
        <v>21267542.932633229</v>
      </c>
      <c r="AM81" s="20">
        <f>'ANS_RevData (EN)'!AM$95</f>
        <v>23590887.958887275</v>
      </c>
      <c r="AN81" s="20">
        <f>'ANS_RevData (EN)'!AN$95</f>
        <v>25914232.985141326</v>
      </c>
      <c r="AO81" s="20">
        <f>'ANS_RevData (EN)'!AO$95</f>
        <v>28416296.859568764</v>
      </c>
      <c r="AP81" s="20">
        <f>'ANS_RevData (EN)'!AP$95</f>
        <v>31275798.43034298</v>
      </c>
      <c r="AQ81" s="20">
        <f>'ANS_RevData (EN)'!AQ$95</f>
        <v>34492737.697463974</v>
      </c>
      <c r="AR81" s="48">
        <f t="shared" si="132"/>
        <v>240797674.86199868</v>
      </c>
      <c r="AS81" s="19"/>
      <c r="AT81" s="20">
        <f>'ANS_RevData (EN)'!AR$95</f>
        <v>37888395.812758356</v>
      </c>
      <c r="AU81" s="20">
        <f>'ANS_RevData (EN)'!AS$95</f>
        <v>41820210.4725729</v>
      </c>
      <c r="AV81" s="20">
        <f>'ANS_RevData (EN)'!AT$95</f>
        <v>46109462.828734219</v>
      </c>
      <c r="AW81" s="20">
        <f>'ANS_RevData (EN)'!AU$95</f>
        <v>50577434.033068933</v>
      </c>
      <c r="AX81" s="20">
        <f>'ANS_RevData (EN)'!AV$95</f>
        <v>53170346.655317843</v>
      </c>
      <c r="AY81" s="20">
        <f>'ANS_RevData (EN)'!AW$95</f>
        <v>54682010.246117756</v>
      </c>
      <c r="AZ81" s="20">
        <f>'ANS_RevData (EN)'!AX$95</f>
        <v>56195163.160652444</v>
      </c>
      <c r="BA81" s="20">
        <f>'ANS_RevData (EN)'!AY$95</f>
        <v>57831929.945173725</v>
      </c>
      <c r="BB81" s="20">
        <f>'ANS_RevData (EN)'!AZ$95</f>
        <v>59470186.05342979</v>
      </c>
      <c r="BC81" s="20">
        <f>'ANS_RevData (EN)'!BA$95</f>
        <v>61108442.161685847</v>
      </c>
      <c r="BD81" s="20">
        <f>'ANS_RevData (EN)'!BB$95</f>
        <v>62871801.46366328</v>
      </c>
      <c r="BE81" s="20">
        <f>'ANS_RevData (EN)'!BC$95</f>
        <v>64636650.089375496</v>
      </c>
      <c r="BF81" s="48">
        <f t="shared" si="133"/>
        <v>646362032.92255056</v>
      </c>
      <c r="BG81" s="19"/>
      <c r="BH81" s="20">
        <f>'ANS_RevData (EN)'!BD$95</f>
        <v>66526601.908809073</v>
      </c>
      <c r="BI81" s="20">
        <f>'ANS_RevData (EN)'!BE$95</f>
        <v>68416553.728242666</v>
      </c>
      <c r="BJ81" s="20">
        <f>'ANS_RevData (EN)'!BF$95</f>
        <v>70431608.741397619</v>
      </c>
      <c r="BK81" s="20">
        <f>'ANS_RevData (EN)'!BG$95</f>
        <v>72448153.078287348</v>
      </c>
      <c r="BL81" s="20">
        <f>'ANS_RevData (EN)'!BH$95</f>
        <v>74464697.415177077</v>
      </c>
      <c r="BM81" s="20">
        <f>'ANS_RevData (EN)'!BI$95</f>
        <v>76606344.94578819</v>
      </c>
      <c r="BN81" s="20">
        <f>'ANS_RevData (EN)'!BJ$95</f>
        <v>78747992.476399288</v>
      </c>
      <c r="BO81" s="20">
        <f>'ANS_RevData (EN)'!BK$95</f>
        <v>81016232.524466544</v>
      </c>
      <c r="BP81" s="20">
        <f>'ANS_RevData (EN)'!BL$95</f>
        <v>83284472.572533801</v>
      </c>
      <c r="BQ81" s="20">
        <f>'ANS_RevData (EN)'!BM$95</f>
        <v>85677815.814322427</v>
      </c>
      <c r="BR81" s="20">
        <f>'ANS_RevData (EN)'!BN$95</f>
        <v>88071159.056111053</v>
      </c>
      <c r="BS81" s="20">
        <f>'ANS_RevData (EN)'!BO$95</f>
        <v>90591094.815355837</v>
      </c>
      <c r="BT81" s="48">
        <f t="shared" si="134"/>
        <v>936282727.07689118</v>
      </c>
    </row>
    <row r="82" spans="2:72" s="16" customFormat="1" ht="12.75" hidden="1" outlineLevel="2" x14ac:dyDescent="0.2">
      <c r="B82" s="17" t="s">
        <v>11</v>
      </c>
      <c r="D82" s="18">
        <f>'ANS_RevData (EN)'!D$111</f>
        <v>0</v>
      </c>
      <c r="E82" s="18">
        <f>'ANS_RevData (EN)'!E$111</f>
        <v>0</v>
      </c>
      <c r="F82" s="18">
        <f>'ANS_RevData (EN)'!F$111</f>
        <v>0</v>
      </c>
      <c r="G82" s="18">
        <f>'ANS_RevData (EN)'!G$111</f>
        <v>0</v>
      </c>
      <c r="H82" s="18">
        <f>'ANS_RevData (EN)'!H$111</f>
        <v>0</v>
      </c>
      <c r="I82" s="18">
        <f>'ANS_RevData (EN)'!I$111</f>
        <v>0</v>
      </c>
      <c r="J82" s="18">
        <f>'ANS_RevData (EN)'!J$111</f>
        <v>0</v>
      </c>
      <c r="K82" s="18">
        <f>'ANS_RevData (EN)'!K$111</f>
        <v>0</v>
      </c>
      <c r="L82" s="18">
        <f>'ANS_RevData (EN)'!L$111</f>
        <v>0</v>
      </c>
      <c r="M82" s="18">
        <f>'ANS_RevData (EN)'!M$111</f>
        <v>0</v>
      </c>
      <c r="N82" s="18">
        <f>'ANS_RevData (EN)'!N$111</f>
        <v>0</v>
      </c>
      <c r="O82" s="18">
        <f>'ANS_RevData (EN)'!O$111</f>
        <v>0</v>
      </c>
      <c r="P82" s="19">
        <f t="shared" si="130"/>
        <v>0</v>
      </c>
      <c r="Q82" s="19"/>
      <c r="R82" s="18">
        <f>'ANS_RevData (EN)'!P$111</f>
        <v>0</v>
      </c>
      <c r="S82" s="18">
        <f>'ANS_RevData (EN)'!Q$111</f>
        <v>0</v>
      </c>
      <c r="T82" s="18">
        <f>'ANS_RevData (EN)'!R$111</f>
        <v>0</v>
      </c>
      <c r="U82" s="18">
        <f>'ANS_RevData (EN)'!S$111</f>
        <v>0</v>
      </c>
      <c r="V82" s="18">
        <f>'ANS_RevData (EN)'!T$111</f>
        <v>0</v>
      </c>
      <c r="W82" s="18">
        <f>'ANS_RevData (EN)'!U$111</f>
        <v>0</v>
      </c>
      <c r="X82" s="18">
        <f>'ANS_RevData (EN)'!V$111</f>
        <v>0</v>
      </c>
      <c r="Y82" s="18">
        <f>'ANS_RevData (EN)'!W$111</f>
        <v>282500</v>
      </c>
      <c r="Z82" s="18">
        <f>'ANS_RevData (EN)'!X$111</f>
        <v>546000</v>
      </c>
      <c r="AA82" s="18">
        <f>'ANS_RevData (EN)'!Y$111</f>
        <v>692000</v>
      </c>
      <c r="AB82" s="18">
        <f>'ANS_RevData (EN)'!Z$111</f>
        <v>606000</v>
      </c>
      <c r="AC82" s="18">
        <f>'ANS_RevData (EN)'!AA$111</f>
        <v>1210400</v>
      </c>
      <c r="AD82" s="19">
        <f t="shared" si="131"/>
        <v>3336900</v>
      </c>
      <c r="AE82" s="19"/>
      <c r="AF82" s="18">
        <f>'ANS_RevData (EN)'!AF$111</f>
        <v>1611100</v>
      </c>
      <c r="AG82" s="18">
        <f>'ANS_RevData (EN)'!AG$111</f>
        <v>929900</v>
      </c>
      <c r="AH82" s="18">
        <f>'ANS_RevData (EN)'!AH$111</f>
        <v>1883040</v>
      </c>
      <c r="AI82" s="18">
        <f>'ANS_RevData (EN)'!AI$111</f>
        <v>1635800</v>
      </c>
      <c r="AJ82" s="18">
        <f>'ANS_RevData (EN)'!AJ$111</f>
        <v>1886100</v>
      </c>
      <c r="AK82" s="20">
        <f>'ANS_RevData (EN)'!AK$111</f>
        <v>2557137.6923076925</v>
      </c>
      <c r="AL82" s="20">
        <f>'ANS_RevData (EN)'!AL$111</f>
        <v>3365976.9230769235</v>
      </c>
      <c r="AM82" s="20">
        <f>'ANS_RevData (EN)'!AM$111</f>
        <v>3918600.0000000005</v>
      </c>
      <c r="AN82" s="20">
        <f>'ANS_RevData (EN)'!AN$111</f>
        <v>4471223.076923077</v>
      </c>
      <c r="AO82" s="20">
        <f>'ANS_RevData (EN)'!AO$111</f>
        <v>5174561.538461539</v>
      </c>
      <c r="AP82" s="20">
        <f>'ANS_RevData (EN)'!AP$111</f>
        <v>5928138.461538462</v>
      </c>
      <c r="AQ82" s="20">
        <f>'ANS_RevData (EN)'!AQ$111</f>
        <v>6832430.7692307699</v>
      </c>
      <c r="AR82" s="48">
        <f t="shared" si="132"/>
        <v>40194008.461538464</v>
      </c>
      <c r="AS82" s="19"/>
      <c r="AT82" s="20">
        <f>'ANS_RevData (EN)'!AR$111</f>
        <v>7837200.0000000009</v>
      </c>
      <c r="AU82" s="20">
        <f>'ANS_RevData (EN)'!AS$111</f>
        <v>9042923.0769230779</v>
      </c>
      <c r="AV82" s="20">
        <f>'ANS_RevData (EN)'!AT$111</f>
        <v>10349123.076923078</v>
      </c>
      <c r="AW82" s="20">
        <f>'ANS_RevData (EN)'!AU$111</f>
        <v>11956753.846153848</v>
      </c>
      <c r="AX82" s="20">
        <f>'ANS_RevData (EN)'!AV$111</f>
        <v>13765338.461538462</v>
      </c>
      <c r="AY82" s="20">
        <f>'ANS_RevData (EN)'!AW$111</f>
        <v>15534988.26923077</v>
      </c>
      <c r="AZ82" s="20">
        <f>'ANS_RevData (EN)'!AX$111</f>
        <v>15964527.115384616</v>
      </c>
      <c r="BA82" s="20">
        <f>'ANS_RevData (EN)'!AY$111</f>
        <v>16430488.846153848</v>
      </c>
      <c r="BB82" s="20">
        <f>'ANS_RevData (EN)'!AZ$111</f>
        <v>16895194.615384616</v>
      </c>
      <c r="BC82" s="20">
        <f>'ANS_RevData (EN)'!BA$111</f>
        <v>17361156.346153848</v>
      </c>
      <c r="BD82" s="20">
        <f>'ANS_RevData (EN)'!BB$111</f>
        <v>17862285</v>
      </c>
      <c r="BE82" s="20">
        <f>'ANS_RevData (EN)'!BC$111</f>
        <v>18363413.653846156</v>
      </c>
      <c r="BF82" s="48">
        <f t="shared" si="133"/>
        <v>171363392.30769232</v>
      </c>
      <c r="BG82" s="19"/>
      <c r="BH82" s="20">
        <f>'ANS_RevData (EN)'!BD$111</f>
        <v>18899709.230769232</v>
      </c>
      <c r="BI82" s="20">
        <f>'ANS_RevData (EN)'!BE$111</f>
        <v>19437260.769230772</v>
      </c>
      <c r="BJ82" s="20">
        <f>'ANS_RevData (EN)'!BF$111</f>
        <v>20009979.230769232</v>
      </c>
      <c r="BK82" s="20">
        <f>'ANS_RevData (EN)'!BG$111</f>
        <v>20582697.692307696</v>
      </c>
      <c r="BL82" s="20">
        <f>'ANS_RevData (EN)'!BH$111</f>
        <v>21155416.153846156</v>
      </c>
      <c r="BM82" s="20">
        <f>'ANS_RevData (EN)'!BI$111</f>
        <v>21763301.53846154</v>
      </c>
      <c r="BN82" s="20">
        <f>'ANS_RevData (EN)'!BJ$111</f>
        <v>22372442.884615388</v>
      </c>
      <c r="BO82" s="20">
        <f>'ANS_RevData (EN)'!BK$111</f>
        <v>23016751.153846156</v>
      </c>
      <c r="BP82" s="20">
        <f>'ANS_RevData (EN)'!BL$111</f>
        <v>23661059.423076924</v>
      </c>
      <c r="BQ82" s="20">
        <f>'ANS_RevData (EN)'!BM$111</f>
        <v>24340534.615384616</v>
      </c>
      <c r="BR82" s="20">
        <f>'ANS_RevData (EN)'!BN$111</f>
        <v>25021265.769230772</v>
      </c>
      <c r="BS82" s="20">
        <f>'ANS_RevData (EN)'!BO$111</f>
        <v>25737163.846153848</v>
      </c>
      <c r="BT82" s="48">
        <f t="shared" si="134"/>
        <v>265997582.30769232</v>
      </c>
    </row>
    <row r="83" spans="2:72" s="16" customFormat="1" ht="12.75" hidden="1" outlineLevel="3" x14ac:dyDescent="0.2">
      <c r="B83" s="17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9">
        <f t="shared" si="130"/>
        <v>0</v>
      </c>
      <c r="Q83" s="19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9">
        <f t="shared" si="131"/>
        <v>0</v>
      </c>
      <c r="AE83" s="19"/>
      <c r="AF83" s="18"/>
      <c r="AG83" s="18"/>
      <c r="AH83" s="18"/>
      <c r="AI83" s="18"/>
      <c r="AJ83" s="18"/>
      <c r="AK83" s="20"/>
      <c r="AL83" s="20"/>
      <c r="AM83" s="20"/>
      <c r="AN83" s="20"/>
      <c r="AO83" s="20"/>
      <c r="AP83" s="20"/>
      <c r="AQ83" s="20"/>
      <c r="AR83" s="48">
        <f t="shared" si="132"/>
        <v>0</v>
      </c>
      <c r="AS83" s="19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48">
        <f t="shared" si="133"/>
        <v>0</v>
      </c>
      <c r="BG83" s="19"/>
      <c r="BH83" s="20"/>
      <c r="BI83" s="20"/>
      <c r="BJ83" s="20"/>
      <c r="BK83" s="20"/>
      <c r="BL83" s="20"/>
      <c r="BM83" s="20"/>
      <c r="BN83" s="20"/>
      <c r="BO83" s="20"/>
      <c r="BP83" s="20"/>
      <c r="BQ83" s="20"/>
      <c r="BR83" s="20"/>
      <c r="BS83" s="20"/>
      <c r="BT83" s="48">
        <f t="shared" si="134"/>
        <v>0</v>
      </c>
    </row>
    <row r="84" spans="2:72" s="16" customFormat="1" ht="12.75" hidden="1" outlineLevel="2" collapsed="1" x14ac:dyDescent="0.2">
      <c r="B84" s="17" t="s">
        <v>18</v>
      </c>
      <c r="D84" s="18">
        <f>'ANS_RevData (EN)'!D$127</f>
        <v>0</v>
      </c>
      <c r="E84" s="18">
        <f>'ANS_RevData (EN)'!E$127</f>
        <v>0</v>
      </c>
      <c r="F84" s="18">
        <f>'ANS_RevData (EN)'!F$127</f>
        <v>0</v>
      </c>
      <c r="G84" s="18">
        <f>'ANS_RevData (EN)'!G$127</f>
        <v>0</v>
      </c>
      <c r="H84" s="18">
        <f>'ANS_RevData (EN)'!H$127</f>
        <v>0</v>
      </c>
      <c r="I84" s="18">
        <f>'ANS_RevData (EN)'!I$127</f>
        <v>1500</v>
      </c>
      <c r="J84" s="18">
        <f>'ANS_RevData (EN)'!J$127</f>
        <v>1500</v>
      </c>
      <c r="K84" s="18">
        <f>'ANS_RevData (EN)'!K$127</f>
        <v>0</v>
      </c>
      <c r="L84" s="18">
        <f>'ANS_RevData (EN)'!L$127</f>
        <v>1500</v>
      </c>
      <c r="M84" s="18">
        <f>'ANS_RevData (EN)'!M$127</f>
        <v>-1500</v>
      </c>
      <c r="N84" s="18">
        <f>'ANS_RevData (EN)'!N$127</f>
        <v>1500</v>
      </c>
      <c r="O84" s="18">
        <f>'ANS_RevData (EN)'!O$127</f>
        <v>1500</v>
      </c>
      <c r="P84" s="19">
        <f t="shared" si="130"/>
        <v>6000</v>
      </c>
      <c r="Q84" s="19"/>
      <c r="R84" s="18">
        <f>'ANS_RevData (EN)'!P$127</f>
        <v>1500</v>
      </c>
      <c r="S84" s="18">
        <f>'ANS_RevData (EN)'!Q$127</f>
        <v>-1500</v>
      </c>
      <c r="T84" s="18">
        <f>'ANS_RevData (EN)'!R$127</f>
        <v>0</v>
      </c>
      <c r="U84" s="18">
        <f>'ANS_RevData (EN)'!S$127</f>
        <v>0</v>
      </c>
      <c r="V84" s="18">
        <f>'ANS_RevData (EN)'!T$127</f>
        <v>5500</v>
      </c>
      <c r="W84" s="18">
        <f>'ANS_RevData (EN)'!U$127</f>
        <v>0</v>
      </c>
      <c r="X84" s="18">
        <f>'ANS_RevData (EN)'!V$127</f>
        <v>0</v>
      </c>
      <c r="Y84" s="18">
        <f>'ANS_RevData (EN)'!W$127</f>
        <v>0</v>
      </c>
      <c r="Z84" s="18">
        <f>'ANS_RevData (EN)'!X$127</f>
        <v>1555</v>
      </c>
      <c r="AA84" s="18">
        <f>'ANS_RevData (EN)'!Y$127</f>
        <v>19555</v>
      </c>
      <c r="AB84" s="18">
        <f>'ANS_RevData (EN)'!Z$127</f>
        <v>32000</v>
      </c>
      <c r="AC84" s="18">
        <f>'ANS_RevData (EN)'!AA$127</f>
        <v>16500</v>
      </c>
      <c r="AD84" s="19">
        <f t="shared" si="131"/>
        <v>75110</v>
      </c>
      <c r="AE84" s="19"/>
      <c r="AF84" s="18">
        <f>'ANS_RevData (EN)'!AF$127</f>
        <v>11500</v>
      </c>
      <c r="AG84" s="18">
        <f>'ANS_RevData (EN)'!AG$127</f>
        <v>12000</v>
      </c>
      <c r="AH84" s="18">
        <f>'ANS_RevData (EN)'!AH$127</f>
        <v>10500</v>
      </c>
      <c r="AI84" s="18">
        <f>'ANS_RevData (EN)'!AI$127</f>
        <v>25100</v>
      </c>
      <c r="AJ84" s="18">
        <f>'ANS_RevData (EN)'!AJ$127</f>
        <v>11500</v>
      </c>
      <c r="AK84" s="20">
        <f>'ANS_RevData (EN)'!AK$127</f>
        <v>35609.166666666664</v>
      </c>
      <c r="AL84" s="20">
        <f>'ANS_RevData (EN)'!AL$127</f>
        <v>49305</v>
      </c>
      <c r="AM84" s="20">
        <f>'ANS_RevData (EN)'!AM$127</f>
        <v>57522.5</v>
      </c>
      <c r="AN84" s="20">
        <f>'ANS_RevData (EN)'!AN$127</f>
        <v>73957.5</v>
      </c>
      <c r="AO84" s="20">
        <f>'ANS_RevData (EN)'!AO$127</f>
        <v>90392.5</v>
      </c>
      <c r="AP84" s="20">
        <f>'ANS_RevData (EN)'!AP$127</f>
        <v>106827.5</v>
      </c>
      <c r="AQ84" s="20">
        <f>'ANS_RevData (EN)'!AQ$127</f>
        <v>123262.5</v>
      </c>
      <c r="AR84" s="48">
        <f t="shared" si="132"/>
        <v>607476.66666666663</v>
      </c>
      <c r="AS84" s="19"/>
      <c r="AT84" s="20">
        <f>'ANS_RevData (EN)'!AR$127</f>
        <v>147915</v>
      </c>
      <c r="AU84" s="20">
        <f>'ANS_RevData (EN)'!AS$127</f>
        <v>180785</v>
      </c>
      <c r="AV84" s="20">
        <f>'ANS_RevData (EN)'!AT$127</f>
        <v>213655</v>
      </c>
      <c r="AW84" s="20">
        <f>'ANS_RevData (EN)'!AU$127</f>
        <v>262960</v>
      </c>
      <c r="AX84" s="20">
        <f>'ANS_RevData (EN)'!AV$127</f>
        <v>312265</v>
      </c>
      <c r="AY84" s="20">
        <f>'ANS_RevData (EN)'!AW$127</f>
        <v>369787.5</v>
      </c>
      <c r="AZ84" s="20">
        <f>'ANS_RevData (EN)'!AX$127</f>
        <v>443745</v>
      </c>
      <c r="BA84" s="20">
        <f>'ANS_RevData (EN)'!AY$127</f>
        <v>534137.5</v>
      </c>
      <c r="BB84" s="20">
        <f>'ANS_RevData (EN)'!AZ$127</f>
        <v>632747.5</v>
      </c>
      <c r="BC84" s="20">
        <f>'ANS_RevData (EN)'!BA$127</f>
        <v>764227.5</v>
      </c>
      <c r="BD84" s="20">
        <f>'ANS_RevData (EN)'!BB$127</f>
        <v>920360</v>
      </c>
      <c r="BE84" s="20">
        <f>'ANS_RevData (EN)'!BC$127</f>
        <v>1101145</v>
      </c>
      <c r="BF84" s="48">
        <f t="shared" si="133"/>
        <v>5883730</v>
      </c>
      <c r="BG84" s="19"/>
      <c r="BH84" s="20">
        <f>'ANS_RevData (EN)'!BD$127</f>
        <v>1323017.5</v>
      </c>
      <c r="BI84" s="20">
        <f>'ANS_RevData (EN)'!BE$127</f>
        <v>1594195</v>
      </c>
      <c r="BJ84" s="20">
        <f>'ANS_RevData (EN)'!BF$127</f>
        <v>1906460</v>
      </c>
      <c r="BK84" s="20">
        <f>'ANS_RevData (EN)'!BG$127</f>
        <v>2292682.5</v>
      </c>
      <c r="BL84" s="20">
        <f>'ANS_RevData (EN)'!BH$127</f>
        <v>2752862.5</v>
      </c>
      <c r="BM84" s="20">
        <f>'ANS_RevData (EN)'!BI$127</f>
        <v>3295217.5</v>
      </c>
      <c r="BN84" s="20">
        <f>'ANS_RevData (EN)'!BJ$127</f>
        <v>3467785</v>
      </c>
      <c r="BO84" s="20">
        <f>'ANS_RevData (EN)'!BK$127</f>
        <v>3566395</v>
      </c>
      <c r="BP84" s="20">
        <f>'ANS_RevData (EN)'!BL$127</f>
        <v>3667744.1666666665</v>
      </c>
      <c r="BQ84" s="20">
        <f>'ANS_RevData (EN)'!BM$127</f>
        <v>3771832.5</v>
      </c>
      <c r="BR84" s="20">
        <f>'ANS_RevData (EN)'!BN$127</f>
        <v>3875920.833333333</v>
      </c>
      <c r="BS84" s="20">
        <f>'ANS_RevData (EN)'!BO$127</f>
        <v>3988226.6666666665</v>
      </c>
      <c r="BT84" s="48">
        <f t="shared" si="134"/>
        <v>35502339.166666664</v>
      </c>
    </row>
    <row r="85" spans="2:72" hidden="1" outlineLevel="1" collapsed="1" x14ac:dyDescent="0.25">
      <c r="B85" s="11" t="s">
        <v>37</v>
      </c>
      <c r="D85" s="12">
        <f>'ANS_RevData (EN)'!D$143</f>
        <v>244933</v>
      </c>
      <c r="E85" s="12">
        <f>'ANS_RevData (EN)'!E$143</f>
        <v>215635</v>
      </c>
      <c r="F85" s="12">
        <f>'ANS_RevData (EN)'!F$143</f>
        <v>319316</v>
      </c>
      <c r="G85" s="12">
        <f>'ANS_RevData (EN)'!G$143</f>
        <v>408651.5</v>
      </c>
      <c r="H85" s="12">
        <f>'ANS_RevData (EN)'!H$143</f>
        <v>475202.2</v>
      </c>
      <c r="I85" s="12">
        <f>'ANS_RevData (EN)'!I$143</f>
        <v>462283</v>
      </c>
      <c r="J85" s="12">
        <f>'ANS_RevData (EN)'!J$143</f>
        <v>867691.55</v>
      </c>
      <c r="K85" s="12">
        <f>'ANS_RevData (EN)'!K$143</f>
        <v>1081646</v>
      </c>
      <c r="L85" s="12">
        <f>'ANS_RevData (EN)'!L$143</f>
        <v>863260.16000000003</v>
      </c>
      <c r="M85" s="12">
        <f>'ANS_RevData (EN)'!M$143</f>
        <v>1005413.7</v>
      </c>
      <c r="N85" s="12">
        <f>'ANS_RevData (EN)'!N$143</f>
        <v>1303994.42</v>
      </c>
      <c r="O85" s="12">
        <f>'ANS_RevData (EN)'!O$143</f>
        <v>1118955.94</v>
      </c>
      <c r="P85" s="13">
        <f t="shared" si="130"/>
        <v>8366982.4700000007</v>
      </c>
      <c r="Q85" s="13"/>
      <c r="R85" s="12">
        <f>'ANS_RevData (EN)'!P$143</f>
        <v>1460631.25</v>
      </c>
      <c r="S85" s="12">
        <f>'ANS_RevData (EN)'!Q$143</f>
        <v>1363774.96</v>
      </c>
      <c r="T85" s="12">
        <f>'ANS_RevData (EN)'!R$143</f>
        <v>1360489.12</v>
      </c>
      <c r="U85" s="12">
        <f>'ANS_RevData (EN)'!S$143</f>
        <v>1190354.72</v>
      </c>
      <c r="V85" s="12">
        <f>'ANS_RevData (EN)'!T$143</f>
        <v>1200691.1399999999</v>
      </c>
      <c r="W85" s="12">
        <f>'ANS_RevData (EN)'!U$143</f>
        <v>1340945.55</v>
      </c>
      <c r="X85" s="12">
        <f>'ANS_RevData (EN)'!V$143</f>
        <v>1690028.86</v>
      </c>
      <c r="Y85" s="12">
        <f>'ANS_RevData (EN)'!W$143</f>
        <v>1544562.15</v>
      </c>
      <c r="Z85" s="12">
        <f>'ANS_RevData (EN)'!X$143</f>
        <v>1434529.9</v>
      </c>
      <c r="AA85" s="12">
        <f>'ANS_RevData (EN)'!Y$143</f>
        <v>1564385.65</v>
      </c>
      <c r="AB85" s="12">
        <f>'ANS_RevData (EN)'!Z$143</f>
        <v>1297308.7</v>
      </c>
      <c r="AC85" s="12">
        <f>'ANS_RevData (EN)'!AA$143</f>
        <v>1271421.25</v>
      </c>
      <c r="AD85" s="13">
        <f t="shared" si="131"/>
        <v>16719123.25</v>
      </c>
      <c r="AE85" s="13"/>
      <c r="AF85" s="12">
        <f>'ANS_RevData (EN)'!AF$143</f>
        <v>1136938.8799999999</v>
      </c>
      <c r="AG85" s="12">
        <f>'ANS_RevData (EN)'!AG$143</f>
        <v>1054281</v>
      </c>
      <c r="AH85" s="12">
        <f>'ANS_RevData (EN)'!AH$143</f>
        <v>1280546.46</v>
      </c>
      <c r="AI85" s="12">
        <f>'ANS_RevData (EN)'!AI$143</f>
        <v>1038407</v>
      </c>
      <c r="AJ85" s="12">
        <f>'ANS_RevData (EN)'!AJ$143</f>
        <v>844608.8</v>
      </c>
      <c r="AK85" s="14">
        <f>'ANS_RevData (EN)'!AK$143</f>
        <v>1731951.3721506104</v>
      </c>
      <c r="AL85" s="14">
        <f>'ANS_RevData (EN)'!AL$143</f>
        <v>2035949.278051442</v>
      </c>
      <c r="AM85" s="14">
        <f>'ANS_RevData (EN)'!AM$143</f>
        <v>2077783.8522579786</v>
      </c>
      <c r="AN85" s="14">
        <f>'ANS_RevData (EN)'!AN$143</f>
        <v>2119618.4264645153</v>
      </c>
      <c r="AO85" s="14">
        <f>'ANS_RevData (EN)'!AO$143</f>
        <v>2161453.0006710514</v>
      </c>
      <c r="AP85" s="14">
        <f>'ANS_RevData (EN)'!AP$143</f>
        <v>2189342.7168087424</v>
      </c>
      <c r="AQ85" s="14">
        <f>'ANS_RevData (EN)'!AQ$143</f>
        <v>2231177.291015279</v>
      </c>
      <c r="AR85" s="47">
        <f t="shared" si="132"/>
        <v>19902058.077419616</v>
      </c>
      <c r="AS85" s="13"/>
      <c r="AT85" s="14">
        <f>'ANS_RevData (EN)'!AR$143</f>
        <v>2273011.8652218156</v>
      </c>
      <c r="AU85" s="14">
        <f>'ANS_RevData (EN)'!AS$143</f>
        <v>2314846.4394283518</v>
      </c>
      <c r="AV85" s="14">
        <f>'ANS_RevData (EN)'!AT$143</f>
        <v>2370625.8717037342</v>
      </c>
      <c r="AW85" s="14">
        <f>'ANS_RevData (EN)'!AU$143</f>
        <v>2412460.4459102703</v>
      </c>
      <c r="AX85" s="14">
        <f>'ANS_RevData (EN)'!AV$143</f>
        <v>2468239.8781856522</v>
      </c>
      <c r="AY85" s="14">
        <f>'ANS_RevData (EN)'!AW$143</f>
        <v>2524019.3104610345</v>
      </c>
      <c r="AZ85" s="14">
        <f>'ANS_RevData (EN)'!AX$143</f>
        <v>2579798.7427364164</v>
      </c>
      <c r="BA85" s="14">
        <f>'ANS_RevData (EN)'!AY$143</f>
        <v>2635578.1750117983</v>
      </c>
      <c r="BB85" s="14">
        <f>'ANS_RevData (EN)'!AZ$143</f>
        <v>2677412.7492183349</v>
      </c>
      <c r="BC85" s="14">
        <f>'ANS_RevData (EN)'!BA$143</f>
        <v>2733192.1814937168</v>
      </c>
      <c r="BD85" s="14">
        <f>'ANS_RevData (EN)'!BB$143</f>
        <v>2788971.6137690987</v>
      </c>
      <c r="BE85" s="14">
        <f>'ANS_RevData (EN)'!BC$143</f>
        <v>2844751.046044481</v>
      </c>
      <c r="BF85" s="47">
        <f t="shared" si="133"/>
        <v>30622908.319184706</v>
      </c>
      <c r="BG85" s="13"/>
      <c r="BH85" s="14">
        <f>'ANS_RevData (EN)'!BD$143</f>
        <v>2886585.6202510172</v>
      </c>
      <c r="BI85" s="14">
        <f>'ANS_RevData (EN)'!BE$143</f>
        <v>2942365.052526399</v>
      </c>
      <c r="BJ85" s="14">
        <f>'ANS_RevData (EN)'!BF$143</f>
        <v>2998144.4848017814</v>
      </c>
      <c r="BK85" s="14">
        <f>'ANS_RevData (EN)'!BG$143</f>
        <v>3067868.7751460085</v>
      </c>
      <c r="BL85" s="14">
        <f>'ANS_RevData (EN)'!BH$143</f>
        <v>3123648.2074213908</v>
      </c>
      <c r="BM85" s="14">
        <f>'ANS_RevData (EN)'!BI$143</f>
        <v>3193372.4977656179</v>
      </c>
      <c r="BN85" s="14">
        <f>'ANS_RevData (EN)'!BJ$143</f>
        <v>3263096.7881098455</v>
      </c>
      <c r="BO85" s="14">
        <f>'ANS_RevData (EN)'!BK$143</f>
        <v>3318876.2203852274</v>
      </c>
      <c r="BP85" s="14">
        <f>'ANS_RevData (EN)'!BL$143</f>
        <v>3388600.5107294549</v>
      </c>
      <c r="BQ85" s="14">
        <f>'ANS_RevData (EN)'!BM$143</f>
        <v>3458324.8010736825</v>
      </c>
      <c r="BR85" s="14">
        <f>'ANS_RevData (EN)'!BN$143</f>
        <v>3528049.0914179101</v>
      </c>
      <c r="BS85" s="14">
        <f>'ANS_RevData (EN)'!BO$143</f>
        <v>3583828.5236932919</v>
      </c>
      <c r="BT85" s="47">
        <f t="shared" si="134"/>
        <v>38752760.573321626</v>
      </c>
    </row>
    <row r="86" spans="2:72" hidden="1" outlineLevel="1" x14ac:dyDescent="0.25">
      <c r="B86" s="11" t="s">
        <v>38</v>
      </c>
      <c r="D86" s="12">
        <f>'ANS_RevData (EN)'!D$15</f>
        <v>444360</v>
      </c>
      <c r="E86" s="12">
        <f>'ANS_RevData (EN)'!E$15</f>
        <v>322125</v>
      </c>
      <c r="F86" s="12">
        <f>'ANS_RevData (EN)'!F$15</f>
        <v>675855</v>
      </c>
      <c r="G86" s="12">
        <f>'ANS_RevData (EN)'!G$15</f>
        <v>361747</v>
      </c>
      <c r="H86" s="12">
        <f>'ANS_RevData (EN)'!H$15</f>
        <v>455585</v>
      </c>
      <c r="I86" s="12">
        <f>'ANS_RevData (EN)'!I$15</f>
        <v>971075</v>
      </c>
      <c r="J86" s="12">
        <f>'ANS_RevData (EN)'!J$15</f>
        <v>994500</v>
      </c>
      <c r="K86" s="12">
        <f>'ANS_RevData (EN)'!K$15</f>
        <v>670400</v>
      </c>
      <c r="L86" s="12">
        <f>'ANS_RevData (EN)'!L$15</f>
        <v>997500</v>
      </c>
      <c r="M86" s="12">
        <f>'ANS_RevData (EN)'!M$15</f>
        <v>1378000</v>
      </c>
      <c r="N86" s="12">
        <f>'ANS_RevData (EN)'!N$15</f>
        <v>2001343</v>
      </c>
      <c r="O86" s="12">
        <f>'ANS_RevData (EN)'!O$15</f>
        <v>1931807.19</v>
      </c>
      <c r="P86" s="13">
        <f t="shared" si="130"/>
        <v>11204297.189999999</v>
      </c>
      <c r="Q86" s="13"/>
      <c r="R86" s="12">
        <f>'ANS_RevData (EN)'!P$15</f>
        <v>1182750</v>
      </c>
      <c r="S86" s="12">
        <f>'ANS_RevData (EN)'!Q$15</f>
        <v>1712340</v>
      </c>
      <c r="T86" s="12">
        <f>'ANS_RevData (EN)'!R$15</f>
        <v>1155286.5</v>
      </c>
      <c r="U86" s="12">
        <f>'ANS_RevData (EN)'!S$15</f>
        <v>1765662.75</v>
      </c>
      <c r="V86" s="12">
        <f>'ANS_RevData (EN)'!T$15</f>
        <v>3198653</v>
      </c>
      <c r="W86" s="12">
        <f>'ANS_RevData (EN)'!U$15</f>
        <v>2465700</v>
      </c>
      <c r="X86" s="12">
        <f>'ANS_RevData (EN)'!V$15</f>
        <v>3743330</v>
      </c>
      <c r="Y86" s="12">
        <f>'ANS_RevData (EN)'!W$15</f>
        <v>3638650</v>
      </c>
      <c r="Z86" s="12">
        <f>'ANS_RevData (EN)'!X$15</f>
        <v>3615650</v>
      </c>
      <c r="AA86" s="12">
        <f>'ANS_RevData (EN)'!Y$15</f>
        <v>4373242</v>
      </c>
      <c r="AB86" s="12">
        <f>'ANS_RevData (EN)'!Z$15</f>
        <v>2581936</v>
      </c>
      <c r="AC86" s="12">
        <f>'ANS_RevData (EN)'!AA$15</f>
        <v>2923550</v>
      </c>
      <c r="AD86" s="13">
        <f t="shared" si="131"/>
        <v>32356750.25</v>
      </c>
      <c r="AE86" s="13"/>
      <c r="AF86" s="12">
        <f>'ANS_RevData (EN)'!AF$15</f>
        <v>1953011</v>
      </c>
      <c r="AG86" s="12">
        <f>'ANS_RevData (EN)'!AG$15</f>
        <v>2227920</v>
      </c>
      <c r="AH86" s="12">
        <f>'ANS_RevData (EN)'!AH$15</f>
        <v>3273800</v>
      </c>
      <c r="AI86" s="12">
        <f>'ANS_RevData (EN)'!AI$15</f>
        <v>1934017.67</v>
      </c>
      <c r="AJ86" s="12">
        <f>'ANS_RevData (EN)'!AJ$15</f>
        <v>1250200</v>
      </c>
      <c r="AK86" s="14">
        <f>'ANS_RevData (EN)'!AK$15</f>
        <v>2529097.0393464812</v>
      </c>
      <c r="AL86" s="14">
        <f>'ANS_RevData (EN)'!AL$15</f>
        <v>2712774.4779582368</v>
      </c>
      <c r="AM86" s="14">
        <f>'ANS_RevData (EN)'!AM$15</f>
        <v>2882322.8828306263</v>
      </c>
      <c r="AN86" s="14">
        <f>'ANS_RevData (EN)'!AN$15</f>
        <v>3066000.3214423819</v>
      </c>
      <c r="AO86" s="14">
        <f>'ANS_RevData (EN)'!AO$15</f>
        <v>3320322.9287509667</v>
      </c>
      <c r="AP86" s="14">
        <f>'ANS_RevData (EN)'!AP$15</f>
        <v>3588774.569798917</v>
      </c>
      <c r="AQ86" s="14">
        <f>'ANS_RevData (EN)'!AQ$15</f>
        <v>3843097.1771075018</v>
      </c>
      <c r="AR86" s="47">
        <f t="shared" si="132"/>
        <v>32581338.067235108</v>
      </c>
      <c r="AS86" s="13"/>
      <c r="AT86" s="14">
        <f>'ANS_RevData (EN)'!AR$15</f>
        <v>4111548.8181554521</v>
      </c>
      <c r="AU86" s="14">
        <f>'ANS_RevData (EN)'!AS$15</f>
        <v>4281097.2230278421</v>
      </c>
      <c r="AV86" s="14">
        <f>'ANS_RevData (EN)'!AT$15</f>
        <v>4634323.0665119877</v>
      </c>
      <c r="AW86" s="14">
        <f>'ANS_RevData (EN)'!AU$15</f>
        <v>4987548.9099961333</v>
      </c>
      <c r="AX86" s="14">
        <f>'ANS_RevData (EN)'!AV$15</f>
        <v>5326645.7197409123</v>
      </c>
      <c r="AY86" s="14">
        <f>'ANS_RevData (EN)'!AW$15</f>
        <v>5679871.5632250579</v>
      </c>
      <c r="AZ86" s="14">
        <f>'ANS_RevData (EN)'!AX$15</f>
        <v>6117871.6091453983</v>
      </c>
      <c r="BA86" s="14">
        <f>'ANS_RevData (EN)'!AY$15</f>
        <v>6555871.6550657386</v>
      </c>
      <c r="BB86" s="14">
        <f>'ANS_RevData (EN)'!AZ$15</f>
        <v>6993871.7009860789</v>
      </c>
      <c r="BC86" s="14">
        <f>'ANS_RevData (EN)'!BA$15</f>
        <v>7516645.949342614</v>
      </c>
      <c r="BD86" s="14">
        <f>'ANS_RevData (EN)'!BB$15</f>
        <v>8039420.1976991491</v>
      </c>
      <c r="BE86" s="14">
        <f>'ANS_RevData (EN)'!BC$15</f>
        <v>8646968.6484918799</v>
      </c>
      <c r="BF86" s="47">
        <f t="shared" si="133"/>
        <v>72891685.061388239</v>
      </c>
      <c r="BG86" s="13"/>
      <c r="BH86" s="14">
        <f>'ANS_RevData (EN)'!BD$15</f>
        <v>9183871.9305877797</v>
      </c>
      <c r="BI86" s="14">
        <f>'ANS_RevData (EN)'!BE$15</f>
        <v>9791420.3813805096</v>
      </c>
      <c r="BJ86" s="14">
        <f>'ANS_RevData (EN)'!BF$15</f>
        <v>10582646.270784996</v>
      </c>
      <c r="BK86" s="14">
        <f>'ANS_RevData (EN)'!BG$15</f>
        <v>11274968.92401392</v>
      </c>
      <c r="BL86" s="14">
        <f>'ANS_RevData (EN)'!BH$15</f>
        <v>12066194.813418407</v>
      </c>
      <c r="BM86" s="14">
        <f>'ANS_RevData (EN)'!BI$15</f>
        <v>12843291.669083526</v>
      </c>
      <c r="BN86" s="14">
        <f>'ANS_RevData (EN)'!BJ$15</f>
        <v>13804065.963360403</v>
      </c>
      <c r="BO86" s="14">
        <f>'ANS_RevData (EN)'!BK$15</f>
        <v>14778969.291376643</v>
      </c>
      <c r="BP86" s="14">
        <f>'ANS_RevData (EN)'!BL$15</f>
        <v>15824517.788089713</v>
      </c>
      <c r="BQ86" s="14">
        <f>'ANS_RevData (EN)'!BM$15</f>
        <v>16870066.284802783</v>
      </c>
      <c r="BR86" s="14">
        <f>'ANS_RevData (EN)'!BN$15</f>
        <v>18000388.983952049</v>
      </c>
      <c r="BS86" s="14">
        <f>'ANS_RevData (EN)'!BO$15</f>
        <v>19314389.121713068</v>
      </c>
      <c r="BT86" s="47">
        <f t="shared" si="134"/>
        <v>164334791.42256379</v>
      </c>
    </row>
    <row r="87" spans="2:72" hidden="1" outlineLevel="1" x14ac:dyDescent="0.25">
      <c r="P87" s="1"/>
      <c r="Q87" s="1"/>
      <c r="AD87" s="1"/>
      <c r="AE87" s="1"/>
      <c r="AR87" s="49"/>
      <c r="AS87" s="1"/>
      <c r="BF87" s="49"/>
      <c r="BG87" s="1"/>
      <c r="BT87" s="49"/>
    </row>
    <row r="88" spans="2:72" hidden="1" outlineLevel="1" x14ac:dyDescent="0.25">
      <c r="B88" s="6" t="s">
        <v>55</v>
      </c>
      <c r="D88" s="7">
        <f t="shared" ref="D88:P88" si="135">SUBTOTAL(9,D89:D97)</f>
        <v>2995223.22</v>
      </c>
      <c r="E88" s="7">
        <f t="shared" si="135"/>
        <v>3452179</v>
      </c>
      <c r="F88" s="7">
        <f t="shared" si="135"/>
        <v>6839521</v>
      </c>
      <c r="G88" s="7">
        <f t="shared" si="135"/>
        <v>10344850</v>
      </c>
      <c r="H88" s="7">
        <f t="shared" si="135"/>
        <v>14978678</v>
      </c>
      <c r="I88" s="7">
        <f t="shared" si="135"/>
        <v>16161198</v>
      </c>
      <c r="J88" s="7">
        <f t="shared" si="135"/>
        <v>16617051.550000001</v>
      </c>
      <c r="K88" s="7">
        <f t="shared" si="135"/>
        <v>13869748.74</v>
      </c>
      <c r="L88" s="7">
        <f t="shared" si="135"/>
        <v>14318533</v>
      </c>
      <c r="M88" s="7">
        <f t="shared" si="135"/>
        <v>21226157.399999999</v>
      </c>
      <c r="N88" s="7">
        <f t="shared" si="135"/>
        <v>17306288.07</v>
      </c>
      <c r="O88" s="7">
        <f t="shared" si="135"/>
        <v>18008222.68</v>
      </c>
      <c r="P88" s="8">
        <f t="shared" si="135"/>
        <v>156117650.66000003</v>
      </c>
      <c r="Q88" s="8"/>
      <c r="R88" s="7">
        <f t="shared" ref="R88:AD88" si="136">SUBTOTAL(9,R89:R97)</f>
        <v>17969704.27</v>
      </c>
      <c r="S88" s="7">
        <f t="shared" si="136"/>
        <v>23018888.309999999</v>
      </c>
      <c r="T88" s="7">
        <f t="shared" si="136"/>
        <v>25009961.41</v>
      </c>
      <c r="U88" s="7">
        <f t="shared" si="136"/>
        <v>23100728.420000002</v>
      </c>
      <c r="V88" s="7">
        <f t="shared" si="136"/>
        <v>24817409.539999999</v>
      </c>
      <c r="W88" s="7">
        <f t="shared" si="136"/>
        <v>25982723.940000001</v>
      </c>
      <c r="X88" s="7">
        <f t="shared" si="136"/>
        <v>27292611.789999999</v>
      </c>
      <c r="Y88" s="7">
        <f t="shared" si="136"/>
        <v>38235083.880000003</v>
      </c>
      <c r="Z88" s="7">
        <f t="shared" si="136"/>
        <v>42704176.799999997</v>
      </c>
      <c r="AA88" s="7">
        <f t="shared" si="136"/>
        <v>52993639.259999998</v>
      </c>
      <c r="AB88" s="7">
        <f t="shared" si="136"/>
        <v>47221924.909999996</v>
      </c>
      <c r="AC88" s="7">
        <f t="shared" si="136"/>
        <v>56668645.409999996</v>
      </c>
      <c r="AD88" s="8">
        <f t="shared" si="136"/>
        <v>405015497.94</v>
      </c>
      <c r="AE88" s="8"/>
      <c r="AF88" s="7">
        <f t="shared" ref="AF88:AR88" si="137">SUBTOTAL(9,AF89:AF97)</f>
        <v>52756312.950000003</v>
      </c>
      <c r="AG88" s="7">
        <f t="shared" si="137"/>
        <v>60456748</v>
      </c>
      <c r="AH88" s="7">
        <f t="shared" si="137"/>
        <v>74445308.620000005</v>
      </c>
      <c r="AI88" s="7">
        <f t="shared" si="137"/>
        <v>67830515.590000004</v>
      </c>
      <c r="AJ88" s="7">
        <f t="shared" si="137"/>
        <v>54335333.870000005</v>
      </c>
      <c r="AK88" s="9">
        <f t="shared" si="137"/>
        <v>104688122.58837008</v>
      </c>
      <c r="AL88" s="9">
        <f t="shared" si="137"/>
        <v>139128407.56568208</v>
      </c>
      <c r="AM88" s="9">
        <f t="shared" si="137"/>
        <v>153776889.95942894</v>
      </c>
      <c r="AN88" s="9">
        <f t="shared" si="137"/>
        <v>170758940.57059652</v>
      </c>
      <c r="AO88" s="9">
        <f t="shared" si="137"/>
        <v>189899718.6808486</v>
      </c>
      <c r="AP88" s="9">
        <f t="shared" si="137"/>
        <v>211208503.35042763</v>
      </c>
      <c r="AQ88" s="9">
        <f t="shared" si="137"/>
        <v>236067282.32470584</v>
      </c>
      <c r="AR88" s="10">
        <f t="shared" si="137"/>
        <v>1515352084.0700595</v>
      </c>
      <c r="AS88" s="8"/>
      <c r="AT88" s="9">
        <f t="shared" ref="AT88:BF88" si="138">SUBTOTAL(9,AT89:AT97)</f>
        <v>264225449.48979396</v>
      </c>
      <c r="AU88" s="9">
        <f t="shared" si="138"/>
        <v>297126100.36666828</v>
      </c>
      <c r="AV88" s="9">
        <f t="shared" si="138"/>
        <v>333823643.93611944</v>
      </c>
      <c r="AW88" s="9">
        <f t="shared" si="138"/>
        <v>354757354.5161531</v>
      </c>
      <c r="AX88" s="9">
        <f t="shared" si="138"/>
        <v>375435283.28067648</v>
      </c>
      <c r="AY88" s="9">
        <f t="shared" si="138"/>
        <v>397285665.10586172</v>
      </c>
      <c r="AZ88" s="9">
        <f t="shared" si="138"/>
        <v>419531315.0566563</v>
      </c>
      <c r="BA88" s="9">
        <f t="shared" si="138"/>
        <v>442137613.2121067</v>
      </c>
      <c r="BB88" s="9">
        <f t="shared" si="138"/>
        <v>466355669.51793015</v>
      </c>
      <c r="BC88" s="9">
        <f t="shared" si="138"/>
        <v>491820885.8979612</v>
      </c>
      <c r="BD88" s="9">
        <f t="shared" si="138"/>
        <v>518846940.75761443</v>
      </c>
      <c r="BE88" s="9">
        <f t="shared" si="138"/>
        <v>549132308.86894369</v>
      </c>
      <c r="BF88" s="10">
        <f t="shared" si="138"/>
        <v>4910478230.006485</v>
      </c>
      <c r="BG88" s="8"/>
      <c r="BH88" s="9">
        <f t="shared" ref="BH88:BT88" si="139">SUBTOTAL(9,BH89:BH97)</f>
        <v>579680840.3187716</v>
      </c>
      <c r="BI88" s="9">
        <f t="shared" si="139"/>
        <v>612074176.16731143</v>
      </c>
      <c r="BJ88" s="9">
        <f t="shared" si="139"/>
        <v>646934970.00983024</v>
      </c>
      <c r="BK88" s="9">
        <f t="shared" si="139"/>
        <v>682872848.00913298</v>
      </c>
      <c r="BL88" s="9">
        <f t="shared" si="139"/>
        <v>719566360.97775471</v>
      </c>
      <c r="BM88" s="9">
        <f t="shared" si="139"/>
        <v>758295413.09972644</v>
      </c>
      <c r="BN88" s="9">
        <f t="shared" si="139"/>
        <v>799332268.53025067</v>
      </c>
      <c r="BO88" s="9">
        <f t="shared" si="139"/>
        <v>842558701.94978845</v>
      </c>
      <c r="BP88" s="9">
        <f t="shared" si="139"/>
        <v>888365474.46293914</v>
      </c>
      <c r="BQ88" s="9">
        <f t="shared" si="139"/>
        <v>936559948.53907979</v>
      </c>
      <c r="BR88" s="9">
        <f t="shared" si="139"/>
        <v>987224520.16477251</v>
      </c>
      <c r="BS88" s="9">
        <f t="shared" si="139"/>
        <v>1040860729.5956498</v>
      </c>
      <c r="BT88" s="10">
        <f t="shared" si="139"/>
        <v>9494326251.8250084</v>
      </c>
    </row>
    <row r="89" spans="2:72" hidden="1" outlineLevel="1" x14ac:dyDescent="0.25">
      <c r="B89" s="11" t="s">
        <v>35</v>
      </c>
      <c r="D89" s="12">
        <f>SUM(,'ANS_RevData (PH)'!D$31,'ANS_RevData (PH)'!D$47)</f>
        <v>4000</v>
      </c>
      <c r="E89" s="12">
        <f>SUM(,'ANS_RevData (PH)'!E$31,'ANS_RevData (PH)'!E$47)</f>
        <v>10500</v>
      </c>
      <c r="F89" s="12">
        <f>SUM(,'ANS_RevData (PH)'!F$31,'ANS_RevData (PH)'!F$47)</f>
        <v>6500</v>
      </c>
      <c r="G89" s="12">
        <f>SUM(,'ANS_RevData (PH)'!G$31,'ANS_RevData (PH)'!G$47)</f>
        <v>27000</v>
      </c>
      <c r="H89" s="12">
        <f>SUM(,'ANS_RevData (PH)'!H$31,'ANS_RevData (PH)'!H$47)</f>
        <v>29800</v>
      </c>
      <c r="I89" s="12">
        <f>SUM(,'ANS_RevData (PH)'!I$31,'ANS_RevData (PH)'!I$47)</f>
        <v>65900</v>
      </c>
      <c r="J89" s="12">
        <f>SUM(,'ANS_RevData (PH)'!J$31,'ANS_RevData (PH)'!J$47)</f>
        <v>212000</v>
      </c>
      <c r="K89" s="12">
        <f>SUM(,'ANS_RevData (PH)'!K$31,'ANS_RevData (PH)'!K$47)</f>
        <v>324700</v>
      </c>
      <c r="L89" s="12">
        <f>SUM(,'ANS_RevData (PH)'!L$31,'ANS_RevData (PH)'!L$47)</f>
        <v>1834975</v>
      </c>
      <c r="M89" s="12">
        <f>SUM(,'ANS_RevData (PH)'!M$31,'ANS_RevData (PH)'!M$47)</f>
        <v>2714580</v>
      </c>
      <c r="N89" s="12">
        <f>SUM(,'ANS_RevData (PH)'!N$31,'ANS_RevData (PH)'!N$47)</f>
        <v>2895942</v>
      </c>
      <c r="O89" s="12">
        <f>SUM(,'ANS_RevData (PH)'!O$31,'ANS_RevData (PH)'!O$47)</f>
        <v>2510850</v>
      </c>
      <c r="P89" s="13">
        <f>SUM(D89:O89)</f>
        <v>10636747</v>
      </c>
      <c r="Q89" s="13"/>
      <c r="R89" s="12">
        <f>SUM(,'ANS_RevData (PH)'!P$31,'ANS_RevData (PH)'!P$47)</f>
        <v>2322900</v>
      </c>
      <c r="S89" s="12">
        <f>SUM(,'ANS_RevData (PH)'!Q$31,'ANS_RevData (PH)'!Q$47)</f>
        <v>4751650</v>
      </c>
      <c r="T89" s="12">
        <f>SUM(,'ANS_RevData (PH)'!R$31,'ANS_RevData (PH)'!R$47)</f>
        <v>7464010</v>
      </c>
      <c r="U89" s="12">
        <f>SUM(,'ANS_RevData (PH)'!S$31,'ANS_RevData (PH)'!S$47)</f>
        <v>7381800</v>
      </c>
      <c r="V89" s="12">
        <f>SUM(,'ANS_RevData (PH)'!T$31,'ANS_RevData (PH)'!T$47)</f>
        <v>6479505</v>
      </c>
      <c r="W89" s="12">
        <f>SUM(,'ANS_RevData (PH)'!U$31,'ANS_RevData (PH)'!U$47)</f>
        <v>7943290</v>
      </c>
      <c r="X89" s="12">
        <f>SUM(,'ANS_RevData (PH)'!V$31,'ANS_RevData (PH)'!V$47)</f>
        <v>9634234</v>
      </c>
      <c r="Y89" s="12">
        <f>SUM(,'ANS_RevData (PH)'!W$31,'ANS_RevData (PH)'!W$47)</f>
        <v>15833561</v>
      </c>
      <c r="Z89" s="12">
        <f>SUM(,'ANS_RevData (PH)'!X$31,'ANS_RevData (PH)'!X$47)</f>
        <v>18534300</v>
      </c>
      <c r="AA89" s="12">
        <f>SUM(,'ANS_RevData (PH)'!Y$31,'ANS_RevData (PH)'!Y$47)</f>
        <v>24315790</v>
      </c>
      <c r="AB89" s="12">
        <f>SUM(,'ANS_RevData (PH)'!Z$31,'ANS_RevData (PH)'!Z$47)</f>
        <v>19348633.800000001</v>
      </c>
      <c r="AC89" s="12">
        <f>SUM(,'ANS_RevData (PH)'!AA$31,'ANS_RevData (PH)'!AA$47)</f>
        <v>24795333.399999999</v>
      </c>
      <c r="AD89" s="13">
        <f>SUM(R89:AC89)</f>
        <v>148805007.19999999</v>
      </c>
      <c r="AE89" s="13"/>
      <c r="AF89" s="12">
        <f>SUM(,'ANS_RevData (PH)'!AF$31,'ANS_RevData (PH)'!AF$47)</f>
        <v>15829455.529999999</v>
      </c>
      <c r="AG89" s="12">
        <f>SUM(,'ANS_RevData (PH)'!AG$31,'ANS_RevData (PH)'!AG$47)</f>
        <v>20367143</v>
      </c>
      <c r="AH89" s="12">
        <f>SUM(,'ANS_RevData (PH)'!AH$31,'ANS_RevData (PH)'!AH$47)</f>
        <v>21595262</v>
      </c>
      <c r="AI89" s="12">
        <f>SUM(,'ANS_RevData (PH)'!AI$31,'ANS_RevData (PH)'!AI$47)</f>
        <v>18269220</v>
      </c>
      <c r="AJ89" s="12">
        <f>SUM(,'ANS_RevData (PH)'!AJ$31,'ANS_RevData (PH)'!AJ$47)</f>
        <v>19080928</v>
      </c>
      <c r="AK89" s="14">
        <f>SUM(,'ANS_RevData (PH)'!AK$31,'ANS_RevData (PH)'!AK$47)</f>
        <v>54316301.844410896</v>
      </c>
      <c r="AL89" s="14">
        <f>SUM(,'ANS_RevData (PH)'!AL$31,'ANS_RevData (PH)'!AL$47)</f>
        <v>78846244.612854525</v>
      </c>
      <c r="AM89" s="14">
        <f>SUM(,'ANS_RevData (PH)'!AM$31,'ANS_RevData (PH)'!AM$47)</f>
        <v>90673181.304782718</v>
      </c>
      <c r="AN89" s="14">
        <f>SUM(,'ANS_RevData (PH)'!AN$31,'ANS_RevData (PH)'!AN$47)</f>
        <v>104690291.45817907</v>
      </c>
      <c r="AO89" s="14">
        <f>SUM(,'ANS_RevData (PH)'!AO$31,'ANS_RevData (PH)'!AO$47)</f>
        <v>120459540.38074999</v>
      </c>
      <c r="AP89" s="14">
        <f>SUM(,'ANS_RevData (PH)'!AP$31,'ANS_RevData (PH)'!AP$47)</f>
        <v>138418962.76478907</v>
      </c>
      <c r="AQ89" s="14">
        <f>SUM(,'ANS_RevData (PH)'!AQ$31,'ANS_RevData (PH)'!AQ$47)</f>
        <v>159444627.9948836</v>
      </c>
      <c r="AR89" s="47">
        <f>SUM(AF89:AQ89)</f>
        <v>841991158.8906498</v>
      </c>
      <c r="AS89" s="13"/>
      <c r="AT89" s="14">
        <f>SUM(,'ANS_RevData (PH)'!AR$31,'ANS_RevData (PH)'!AR$47)</f>
        <v>183536536.0710336</v>
      </c>
      <c r="AU89" s="14">
        <f>SUM(,'ANS_RevData (PH)'!AS$31,'ANS_RevData (PH)'!AS$47)</f>
        <v>211132721.68553269</v>
      </c>
      <c r="AV89" s="14">
        <f>SUM(,'ANS_RevData (PH)'!AT$31,'ANS_RevData (PH)'!AT$47)</f>
        <v>242233184.83838087</v>
      </c>
      <c r="AW89" s="14">
        <f>SUM(,'ANS_RevData (PH)'!AU$31,'ANS_RevData (PH)'!AU$47)</f>
        <v>258119243.01223007</v>
      </c>
      <c r="AX89" s="14">
        <f>SUM(,'ANS_RevData (PH)'!AV$31,'ANS_RevData (PH)'!AV$47)</f>
        <v>272910214.45534521</v>
      </c>
      <c r="AY89" s="14">
        <f>SUM(,'ANS_RevData (PH)'!AW$31,'ANS_RevData (PH)'!AW$47)</f>
        <v>288577255.28304762</v>
      </c>
      <c r="AZ89" s="14">
        <f>SUM(,'ANS_RevData (PH)'!AX$31,'ANS_RevData (PH)'!AX$47)</f>
        <v>305134966.65174705</v>
      </c>
      <c r="BA89" s="14">
        <f>SUM(,'ANS_RevData (PH)'!AY$31,'ANS_RevData (PH)'!AY$47)</f>
        <v>322583348.56144357</v>
      </c>
      <c r="BB89" s="14">
        <f>SUM(,'ANS_RevData (PH)'!AZ$31,'ANS_RevData (PH)'!AZ$47)</f>
        <v>340907799.85572731</v>
      </c>
      <c r="BC89" s="14">
        <f>SUM(,'ANS_RevData (PH)'!BA$31,'ANS_RevData (PH)'!BA$47)</f>
        <v>360429545.97561371</v>
      </c>
      <c r="BD89" s="14">
        <f>SUM(,'ANS_RevData (PH)'!BB$31,'ANS_RevData (PH)'!BB$47)</f>
        <v>381119384.60828316</v>
      </c>
      <c r="BE89" s="14">
        <f>SUM(,'ANS_RevData (PH)'!BC$31,'ANS_RevData (PH)'!BC$47)</f>
        <v>403006518.0665552</v>
      </c>
      <c r="BF89" s="47">
        <f>SUM(AT89:BE89)</f>
        <v>3569690719.0649395</v>
      </c>
      <c r="BG89" s="13"/>
      <c r="BH89" s="14">
        <f>SUM(,'ANS_RevData (PH)'!BD$31,'ANS_RevData (PH)'!BD$47)</f>
        <v>426061744.03761023</v>
      </c>
      <c r="BI89" s="14">
        <f>SUM(,'ANS_RevData (PH)'!BE$31,'ANS_RevData (PH)'!BE$47)</f>
        <v>450314264.83426791</v>
      </c>
      <c r="BJ89" s="14">
        <f>SUM(,'ANS_RevData (PH)'!BF$31,'ANS_RevData (PH)'!BF$47)</f>
        <v>476041502.42831415</v>
      </c>
      <c r="BK89" s="14">
        <f>SUM(,'ANS_RevData (PH)'!BG$31,'ANS_RevData (PH)'!BG$47)</f>
        <v>503243456.81974894</v>
      </c>
      <c r="BL89" s="14">
        <f>SUM(,'ANS_RevData (PH)'!BH$31,'ANS_RevData (PH)'!BH$47)</f>
        <v>531920128.00857234</v>
      </c>
      <c r="BM89" s="14">
        <f>SUM(,'ANS_RevData (PH)'!BI$31,'ANS_RevData (PH)'!BI$47)</f>
        <v>562378140.27938986</v>
      </c>
      <c r="BN89" s="14">
        <f>SUM(,'ANS_RevData (PH)'!BJ$31,'ANS_RevData (PH)'!BJ$47)</f>
        <v>594602892.47579169</v>
      </c>
      <c r="BO89" s="14">
        <f>SUM(,'ANS_RevData (PH)'!BK$31,'ANS_RevData (PH)'!BK$47)</f>
        <v>628608985.7541877</v>
      </c>
      <c r="BP89" s="14">
        <f>SUM(,'ANS_RevData (PH)'!BL$31,'ANS_RevData (PH)'!BL$47)</f>
        <v>664673842.08636367</v>
      </c>
      <c r="BQ89" s="14">
        <f>SUM(,'ANS_RevData (PH)'!BM$31,'ANS_RevData (PH)'!BM$47)</f>
        <v>702812062.62872958</v>
      </c>
      <c r="BR89" s="14">
        <f>SUM(,'ANS_RevData (PH)'!BN$31,'ANS_RevData (PH)'!BN$47)</f>
        <v>743023647.38128543</v>
      </c>
      <c r="BS89" s="14">
        <f>SUM(,'ANS_RevData (PH)'!BO$31,'ANS_RevData (PH)'!BO$47)</f>
        <v>785600619.47222686</v>
      </c>
      <c r="BT89" s="47">
        <f>SUM(BH89:BS89)</f>
        <v>7069281286.2064886</v>
      </c>
    </row>
    <row r="90" spans="2:72" hidden="1" outlineLevel="1" x14ac:dyDescent="0.25">
      <c r="B90" s="11" t="s">
        <v>36</v>
      </c>
      <c r="D90" s="12">
        <f t="shared" ref="D90:P90" si="140">SUBTOTAL(9,D91:D95)</f>
        <v>2600700</v>
      </c>
      <c r="E90" s="12">
        <f t="shared" si="140"/>
        <v>3148400</v>
      </c>
      <c r="F90" s="12">
        <f t="shared" si="140"/>
        <v>6124780</v>
      </c>
      <c r="G90" s="12">
        <f t="shared" si="140"/>
        <v>9615250</v>
      </c>
      <c r="H90" s="12">
        <f t="shared" si="140"/>
        <v>13761330</v>
      </c>
      <c r="I90" s="12">
        <f t="shared" si="140"/>
        <v>14728680</v>
      </c>
      <c r="J90" s="12">
        <f t="shared" si="140"/>
        <v>14434909.300000001</v>
      </c>
      <c r="K90" s="12">
        <f t="shared" si="140"/>
        <v>11455990</v>
      </c>
      <c r="L90" s="12">
        <f t="shared" si="140"/>
        <v>10401940</v>
      </c>
      <c r="M90" s="12">
        <f t="shared" si="140"/>
        <v>16023310</v>
      </c>
      <c r="N90" s="12">
        <f t="shared" si="140"/>
        <v>11892610</v>
      </c>
      <c r="O90" s="12">
        <f t="shared" si="140"/>
        <v>13076480</v>
      </c>
      <c r="P90" s="13">
        <f t="shared" si="140"/>
        <v>127264379.3</v>
      </c>
      <c r="Q90" s="13"/>
      <c r="R90" s="12">
        <f t="shared" ref="R90:AD90" si="141">SUBTOTAL(9,R91:R95)</f>
        <v>12754950</v>
      </c>
      <c r="S90" s="12">
        <f t="shared" si="141"/>
        <v>15229805</v>
      </c>
      <c r="T90" s="12">
        <f t="shared" si="141"/>
        <v>14222416</v>
      </c>
      <c r="U90" s="12">
        <f t="shared" si="141"/>
        <v>13007186</v>
      </c>
      <c r="V90" s="12">
        <f t="shared" si="141"/>
        <v>15142760</v>
      </c>
      <c r="W90" s="12">
        <f t="shared" si="141"/>
        <v>15130900</v>
      </c>
      <c r="X90" s="12">
        <f t="shared" si="141"/>
        <v>14470380</v>
      </c>
      <c r="Y90" s="12">
        <f t="shared" si="141"/>
        <v>18508640</v>
      </c>
      <c r="Z90" s="12">
        <f t="shared" si="141"/>
        <v>18711165</v>
      </c>
      <c r="AA90" s="12">
        <f t="shared" si="141"/>
        <v>20123650</v>
      </c>
      <c r="AB90" s="12">
        <f t="shared" si="141"/>
        <v>20176010</v>
      </c>
      <c r="AC90" s="12">
        <f t="shared" si="141"/>
        <v>24232260</v>
      </c>
      <c r="AD90" s="13">
        <f t="shared" si="141"/>
        <v>201710122</v>
      </c>
      <c r="AE90" s="13"/>
      <c r="AF90" s="12">
        <f t="shared" ref="AF90:AR90" si="142">SUBTOTAL(9,AF91:AF95)</f>
        <v>29121500</v>
      </c>
      <c r="AG90" s="12">
        <f t="shared" si="142"/>
        <v>29788017</v>
      </c>
      <c r="AH90" s="12">
        <f t="shared" si="142"/>
        <v>40254809</v>
      </c>
      <c r="AI90" s="12">
        <f t="shared" si="142"/>
        <v>35628702</v>
      </c>
      <c r="AJ90" s="12">
        <f t="shared" si="142"/>
        <v>24164368</v>
      </c>
      <c r="AK90" s="14">
        <f t="shared" si="142"/>
        <v>42955172.98846852</v>
      </c>
      <c r="AL90" s="14">
        <f t="shared" si="142"/>
        <v>51881785.875312708</v>
      </c>
      <c r="AM90" s="14">
        <f t="shared" si="142"/>
        <v>54395682.84721829</v>
      </c>
      <c r="AN90" s="14">
        <f t="shared" si="142"/>
        <v>57063606.80246821</v>
      </c>
      <c r="AO90" s="14">
        <f t="shared" si="142"/>
        <v>60114568.522807434</v>
      </c>
      <c r="AP90" s="14">
        <f t="shared" si="142"/>
        <v>63153995.568397224</v>
      </c>
      <c r="AQ90" s="14">
        <f t="shared" si="142"/>
        <v>66666541.845238917</v>
      </c>
      <c r="AR90" s="47">
        <f t="shared" si="142"/>
        <v>555188750.44991124</v>
      </c>
      <c r="AS90" s="13"/>
      <c r="AT90" s="14">
        <f t="shared" ref="AT90:BF90" si="143">SUBTOTAL(9,AT91:AT95)</f>
        <v>70359072.329875812</v>
      </c>
      <c r="AU90" s="14">
        <f t="shared" si="143"/>
        <v>75266258.02312915</v>
      </c>
      <c r="AV90" s="14">
        <f t="shared" si="143"/>
        <v>80540484.462353051</v>
      </c>
      <c r="AW90" s="14">
        <f t="shared" si="143"/>
        <v>85190857.299415603</v>
      </c>
      <c r="AX90" s="14">
        <f t="shared" si="143"/>
        <v>90678248.541664913</v>
      </c>
      <c r="AY90" s="14">
        <f t="shared" si="143"/>
        <v>96387597.86824584</v>
      </c>
      <c r="AZ90" s="14">
        <f t="shared" si="143"/>
        <v>101675970.37118202</v>
      </c>
      <c r="BA90" s="14">
        <f t="shared" si="143"/>
        <v>106410769.57295623</v>
      </c>
      <c r="BB90" s="14">
        <f t="shared" si="143"/>
        <v>111764303.03920588</v>
      </c>
      <c r="BC90" s="14">
        <f t="shared" si="143"/>
        <v>117218576.38098282</v>
      </c>
      <c r="BD90" s="14">
        <f t="shared" si="143"/>
        <v>123065595.68959868</v>
      </c>
      <c r="BE90" s="14">
        <f t="shared" si="143"/>
        <v>130951082.45946744</v>
      </c>
      <c r="BF90" s="47">
        <f t="shared" si="143"/>
        <v>1189508816.0380776</v>
      </c>
      <c r="BG90" s="13"/>
      <c r="BH90" s="14">
        <f t="shared" ref="BH90:BT90" si="144">SUBTOTAL(9,BH91:BH95)</f>
        <v>137878478.91809267</v>
      </c>
      <c r="BI90" s="14">
        <f t="shared" si="144"/>
        <v>145440466.21239823</v>
      </c>
      <c r="BJ90" s="14">
        <f t="shared" si="144"/>
        <v>154071906.80507398</v>
      </c>
      <c r="BK90" s="14">
        <f t="shared" si="144"/>
        <v>162152290.5535855</v>
      </c>
      <c r="BL90" s="14">
        <f t="shared" si="144"/>
        <v>169515878.98406422</v>
      </c>
      <c r="BM90" s="14">
        <f t="shared" si="144"/>
        <v>177182253.6027841</v>
      </c>
      <c r="BN90" s="14">
        <f t="shared" si="144"/>
        <v>185325898.24012104</v>
      </c>
      <c r="BO90" s="14">
        <f t="shared" si="144"/>
        <v>193813986.42012626</v>
      </c>
      <c r="BP90" s="14">
        <f t="shared" si="144"/>
        <v>202810731.90253544</v>
      </c>
      <c r="BQ90" s="14">
        <f t="shared" si="144"/>
        <v>212132446.96513683</v>
      </c>
      <c r="BR90" s="14">
        <f t="shared" si="144"/>
        <v>221827344.40227926</v>
      </c>
      <c r="BS90" s="14">
        <f t="shared" si="144"/>
        <v>232051780.20444098</v>
      </c>
      <c r="BT90" s="47">
        <f t="shared" si="144"/>
        <v>2194203463.2106385</v>
      </c>
    </row>
    <row r="91" spans="2:72" s="16" customFormat="1" ht="12.75" hidden="1" outlineLevel="2" x14ac:dyDescent="0.2">
      <c r="B91" s="17" t="s">
        <v>9</v>
      </c>
      <c r="D91" s="18">
        <f>'ANS_RevData (PH)'!D$79</f>
        <v>2011700</v>
      </c>
      <c r="E91" s="18">
        <f>'ANS_RevData (PH)'!E$79</f>
        <v>2429400</v>
      </c>
      <c r="F91" s="18">
        <f>'ANS_RevData (PH)'!F$79</f>
        <v>5062580</v>
      </c>
      <c r="G91" s="18">
        <f>'ANS_RevData (PH)'!G$79</f>
        <v>7834150</v>
      </c>
      <c r="H91" s="18">
        <f>'ANS_RevData (PH)'!H$79</f>
        <v>10680880</v>
      </c>
      <c r="I91" s="18">
        <f>'ANS_RevData (PH)'!I$79</f>
        <v>10697080</v>
      </c>
      <c r="J91" s="18">
        <f>'ANS_RevData (PH)'!J$79</f>
        <v>9890459.3000000007</v>
      </c>
      <c r="K91" s="18">
        <f>'ANS_RevData (PH)'!K$79</f>
        <v>6669240</v>
      </c>
      <c r="L91" s="18">
        <f>'ANS_RevData (PH)'!L$79</f>
        <v>5529890</v>
      </c>
      <c r="M91" s="18">
        <f>'ANS_RevData (PH)'!M$79</f>
        <v>9891010</v>
      </c>
      <c r="N91" s="18">
        <f>'ANS_RevData (PH)'!N$79</f>
        <v>6103510</v>
      </c>
      <c r="O91" s="18">
        <f>'ANS_RevData (PH)'!O$79</f>
        <v>6868280</v>
      </c>
      <c r="P91" s="19">
        <f t="shared" ref="P91:P97" si="145">SUM(D91:O91)</f>
        <v>83668179.299999997</v>
      </c>
      <c r="Q91" s="19"/>
      <c r="R91" s="18">
        <f>'ANS_RevData (PH)'!P$79</f>
        <v>5243800</v>
      </c>
      <c r="S91" s="18">
        <f>'ANS_RevData (PH)'!Q$79</f>
        <v>7648905</v>
      </c>
      <c r="T91" s="18">
        <f>'ANS_RevData (PH)'!R$79</f>
        <v>6597616</v>
      </c>
      <c r="U91" s="18">
        <f>'ANS_RevData (PH)'!S$79</f>
        <v>6513936</v>
      </c>
      <c r="V91" s="18">
        <f>'ANS_RevData (PH)'!T$79</f>
        <v>6929110</v>
      </c>
      <c r="W91" s="18">
        <f>'ANS_RevData (PH)'!U$79</f>
        <v>8186150</v>
      </c>
      <c r="X91" s="18">
        <f>'ANS_RevData (PH)'!V$79</f>
        <v>6920330</v>
      </c>
      <c r="Y91" s="18">
        <f>'ANS_RevData (PH)'!W$79</f>
        <v>9069790</v>
      </c>
      <c r="Z91" s="18">
        <f>'ANS_RevData (PH)'!X$79</f>
        <v>8589415</v>
      </c>
      <c r="AA91" s="18">
        <f>'ANS_RevData (PH)'!Y$79</f>
        <v>10442800</v>
      </c>
      <c r="AB91" s="18">
        <f>'ANS_RevData (PH)'!Z$79</f>
        <v>10233110</v>
      </c>
      <c r="AC91" s="18">
        <f>'ANS_RevData (PH)'!AA$79</f>
        <v>10478260</v>
      </c>
      <c r="AD91" s="19">
        <f t="shared" ref="AD91:AD97" si="146">SUM(R91:AC91)</f>
        <v>96853222</v>
      </c>
      <c r="AE91" s="19"/>
      <c r="AF91" s="18">
        <f>'ANS_RevData (PH)'!AF$79</f>
        <v>10137450</v>
      </c>
      <c r="AG91" s="18">
        <f>'ANS_RevData (PH)'!AG$79</f>
        <v>9285350</v>
      </c>
      <c r="AH91" s="18">
        <f>'ANS_RevData (PH)'!AH$79</f>
        <v>11284160</v>
      </c>
      <c r="AI91" s="18">
        <f>'ANS_RevData (PH)'!AI$79</f>
        <v>9624082</v>
      </c>
      <c r="AJ91" s="18">
        <f>'ANS_RevData (PH)'!AJ$79</f>
        <v>6254398</v>
      </c>
      <c r="AK91" s="20">
        <f>'ANS_RevData (PH)'!AK$79</f>
        <v>16788986.891074128</v>
      </c>
      <c r="AL91" s="20">
        <f>'ANS_RevData (PH)'!AL$79</f>
        <v>20529645.603630863</v>
      </c>
      <c r="AM91" s="20">
        <f>'ANS_RevData (PH)'!AM$79</f>
        <v>21357453.89409985</v>
      </c>
      <c r="AN91" s="20">
        <f>'ANS_RevData (PH)'!AN$79</f>
        <v>22350823.842662632</v>
      </c>
      <c r="AO91" s="20">
        <f>'ANS_RevData (PH)'!AO$79</f>
        <v>23344193.791225415</v>
      </c>
      <c r="AP91" s="20">
        <f>'ANS_RevData (PH)'!AP$79</f>
        <v>24337563.739788201</v>
      </c>
      <c r="AQ91" s="20">
        <f>'ANS_RevData (PH)'!AQ$79</f>
        <v>25496495.346444782</v>
      </c>
      <c r="AR91" s="48">
        <f t="shared" ref="AR91:AR97" si="147">SUM(AF91:AQ91)</f>
        <v>200790603.10892588</v>
      </c>
      <c r="AS91" s="19"/>
      <c r="AT91" s="20">
        <f>'ANS_RevData (PH)'!AR$79</f>
        <v>26655426.953101363</v>
      </c>
      <c r="AU91" s="20">
        <f>'ANS_RevData (PH)'!AS$79</f>
        <v>28683557.264750376</v>
      </c>
      <c r="AV91" s="20">
        <f>'ANS_RevData (PH)'!AT$79</f>
        <v>30960030.06354009</v>
      </c>
      <c r="AW91" s="20">
        <f>'ANS_RevData (PH)'!AU$79</f>
        <v>32191394.895612709</v>
      </c>
      <c r="AX91" s="20">
        <f>'ANS_RevData (PH)'!AV$79</f>
        <v>33774578.251134641</v>
      </c>
      <c r="AY91" s="20">
        <f>'ANS_RevData (PH)'!AW$79</f>
        <v>35181852.344931923</v>
      </c>
      <c r="AZ91" s="20">
        <f>'ANS_RevData (PH)'!AX$79</f>
        <v>36940944.962178521</v>
      </c>
      <c r="BA91" s="20">
        <f>'ANS_RevData (PH)'!AY$79</f>
        <v>38524128.317700453</v>
      </c>
      <c r="BB91" s="20">
        <f>'ANS_RevData (PH)'!AZ$79</f>
        <v>40283220.934947051</v>
      </c>
      <c r="BC91" s="20">
        <f>'ANS_RevData (PH)'!BA$79</f>
        <v>42042313.552193649</v>
      </c>
      <c r="BD91" s="20">
        <f>'ANS_RevData (PH)'!BB$79</f>
        <v>43801406.16944024</v>
      </c>
      <c r="BE91" s="20">
        <f>'ANS_RevData (PH)'!BC$79</f>
        <v>47262679.583963692</v>
      </c>
      <c r="BF91" s="48">
        <f t="shared" ref="BF91:BF97" si="148">SUM(AT91:BE91)</f>
        <v>436301533.29349476</v>
      </c>
      <c r="BG91" s="19"/>
      <c r="BH91" s="20">
        <f>'ANS_RevData (PH)'!BD$79</f>
        <v>49254593.282904692</v>
      </c>
      <c r="BI91" s="20">
        <f>'ANS_RevData (PH)'!BE$79</f>
        <v>51427590.045385778</v>
      </c>
      <c r="BJ91" s="20">
        <f>'ANS_RevData (PH)'!BF$79</f>
        <v>53962752.934947051</v>
      </c>
      <c r="BK91" s="20">
        <f>'ANS_RevData (PH)'!BG$79</f>
        <v>56316832.760968231</v>
      </c>
      <c r="BL91" s="20">
        <f>'ANS_RevData (PH)'!BH$79</f>
        <v>58851995.650529504</v>
      </c>
      <c r="BM91" s="20">
        <f>'ANS_RevData (PH)'!BI$79</f>
        <v>61387158.54009077</v>
      </c>
      <c r="BN91" s="20">
        <f>'ANS_RevData (PH)'!BJ$79</f>
        <v>64103404.493192136</v>
      </c>
      <c r="BO91" s="20">
        <f>'ANS_RevData (PH)'!BK$79</f>
        <v>67000733.509833582</v>
      </c>
      <c r="BP91" s="20">
        <f>'ANS_RevData (PH)'!BL$79</f>
        <v>70079145.590015128</v>
      </c>
      <c r="BQ91" s="20">
        <f>'ANS_RevData (PH)'!BM$79</f>
        <v>73157557.670196667</v>
      </c>
      <c r="BR91" s="20">
        <f>'ANS_RevData (PH)'!BN$79</f>
        <v>76417052.813918307</v>
      </c>
      <c r="BS91" s="20">
        <f>'ANS_RevData (PH)'!BO$79</f>
        <v>79857631.021180034</v>
      </c>
      <c r="BT91" s="48">
        <f t="shared" ref="BT91:BT97" si="149">SUM(BH91:BS91)</f>
        <v>761816448.31316185</v>
      </c>
    </row>
    <row r="92" spans="2:72" s="16" customFormat="1" ht="12.75" hidden="1" outlineLevel="2" x14ac:dyDescent="0.2">
      <c r="B92" s="17" t="s">
        <v>10</v>
      </c>
      <c r="D92" s="18">
        <f>'ANS_RevData (PH)'!D$95</f>
        <v>589000</v>
      </c>
      <c r="E92" s="18">
        <f>'ANS_RevData (PH)'!E$95</f>
        <v>719000</v>
      </c>
      <c r="F92" s="18">
        <f>'ANS_RevData (PH)'!F$95</f>
        <v>1062200</v>
      </c>
      <c r="G92" s="18">
        <f>'ANS_RevData (PH)'!G$95</f>
        <v>1781100</v>
      </c>
      <c r="H92" s="18">
        <f>'ANS_RevData (PH)'!H$95</f>
        <v>3080450</v>
      </c>
      <c r="I92" s="18">
        <f>'ANS_RevData (PH)'!I$95</f>
        <v>4031600</v>
      </c>
      <c r="J92" s="18">
        <f>'ANS_RevData (PH)'!J$95</f>
        <v>4544450</v>
      </c>
      <c r="K92" s="18">
        <f>'ANS_RevData (PH)'!K$95</f>
        <v>4784450</v>
      </c>
      <c r="L92" s="18">
        <f>'ANS_RevData (PH)'!L$95</f>
        <v>4872050</v>
      </c>
      <c r="M92" s="18">
        <f>'ANS_RevData (PH)'!M$95</f>
        <v>6132300</v>
      </c>
      <c r="N92" s="18">
        <f>'ANS_RevData (PH)'!N$95</f>
        <v>5789100</v>
      </c>
      <c r="O92" s="18">
        <f>'ANS_RevData (PH)'!O$95</f>
        <v>6208200</v>
      </c>
      <c r="P92" s="19">
        <f t="shared" si="145"/>
        <v>43593900</v>
      </c>
      <c r="Q92" s="19"/>
      <c r="R92" s="18">
        <f>'ANS_RevData (PH)'!P$95</f>
        <v>7511150</v>
      </c>
      <c r="S92" s="18">
        <f>'ANS_RevData (PH)'!Q$95</f>
        <v>7580900</v>
      </c>
      <c r="T92" s="18">
        <f>'ANS_RevData (PH)'!R$95</f>
        <v>7624800</v>
      </c>
      <c r="U92" s="18">
        <f>'ANS_RevData (PH)'!S$95</f>
        <v>6492250</v>
      </c>
      <c r="V92" s="18">
        <f>'ANS_RevData (PH)'!T$95</f>
        <v>8202650</v>
      </c>
      <c r="W92" s="18">
        <f>'ANS_RevData (PH)'!U$95</f>
        <v>6939250</v>
      </c>
      <c r="X92" s="18">
        <f>'ANS_RevData (PH)'!V$95</f>
        <v>7538050</v>
      </c>
      <c r="Y92" s="18">
        <f>'ANS_RevData (PH)'!W$95</f>
        <v>9168900</v>
      </c>
      <c r="Z92" s="18">
        <f>'ANS_RevData (PH)'!X$95</f>
        <v>9631050</v>
      </c>
      <c r="AA92" s="18">
        <f>'ANS_RevData (PH)'!Y$95</f>
        <v>9210450</v>
      </c>
      <c r="AB92" s="18">
        <f>'ANS_RevData (PH)'!Z$95</f>
        <v>9411250</v>
      </c>
      <c r="AC92" s="18">
        <f>'ANS_RevData (PH)'!AA$95</f>
        <v>12656400</v>
      </c>
      <c r="AD92" s="19">
        <f t="shared" si="146"/>
        <v>101967100</v>
      </c>
      <c r="AE92" s="19"/>
      <c r="AF92" s="18">
        <f>'ANS_RevData (PH)'!AF$95</f>
        <v>17112850</v>
      </c>
      <c r="AG92" s="18">
        <f>'ANS_RevData (PH)'!AG$95</f>
        <v>19111067</v>
      </c>
      <c r="AH92" s="18">
        <f>'ANS_RevData (PH)'!AH$95</f>
        <v>27110450</v>
      </c>
      <c r="AI92" s="18">
        <f>'ANS_RevData (PH)'!AI$95</f>
        <v>24680520</v>
      </c>
      <c r="AJ92" s="18">
        <f>'ANS_RevData (PH)'!AJ$95</f>
        <v>16916530</v>
      </c>
      <c r="AK92" s="20">
        <f>'ANS_RevData (PH)'!AK$95</f>
        <v>23547453.094626863</v>
      </c>
      <c r="AL92" s="20">
        <f>'ANS_RevData (PH)'!AL$95</f>
        <v>27745716.113471519</v>
      </c>
      <c r="AM92" s="20">
        <f>'ANS_RevData (PH)'!AM$95</f>
        <v>28861121.786374897</v>
      </c>
      <c r="AN92" s="20">
        <f>'ANS_RevData (PH)'!AN$95</f>
        <v>29837101.750165354</v>
      </c>
      <c r="AO92" s="20">
        <f>'ANS_RevData (PH)'!AO$95</f>
        <v>31091933.132181652</v>
      </c>
      <c r="AP92" s="20">
        <f>'ANS_RevData (PH)'!AP$95</f>
        <v>32207338.805085033</v>
      </c>
      <c r="AQ92" s="20">
        <f>'ANS_RevData (PH)'!AQ$95</f>
        <v>33462170.187101331</v>
      </c>
      <c r="AR92" s="48">
        <f t="shared" si="147"/>
        <v>311684251.86900657</v>
      </c>
      <c r="AS92" s="19"/>
      <c r="AT92" s="20">
        <f>'ANS_RevData (PH)'!AR$95</f>
        <v>34717001.569117628</v>
      </c>
      <c r="AU92" s="20">
        <f>'ANS_RevData (PH)'!AS$95</f>
        <v>36111258.660246857</v>
      </c>
      <c r="AV92" s="20">
        <f>'ANS_RevData (PH)'!AT$95</f>
        <v>37366090.04226315</v>
      </c>
      <c r="AW92" s="20">
        <f>'ANS_RevData (PH)'!AU$95</f>
        <v>38760347.133392379</v>
      </c>
      <c r="AX92" s="20">
        <f>'ANS_RevData (PH)'!AV$95</f>
        <v>40294029.93363452</v>
      </c>
      <c r="AY92" s="20">
        <f>'ANS_RevData (PH)'!AW$95</f>
        <v>41827712.73387666</v>
      </c>
      <c r="AZ92" s="20">
        <f>'ANS_RevData (PH)'!AX$95</f>
        <v>43361395.534118809</v>
      </c>
      <c r="BA92" s="20">
        <f>'ANS_RevData (PH)'!AY$95</f>
        <v>44895078.33436095</v>
      </c>
      <c r="BB92" s="20">
        <f>'ANS_RevData (PH)'!AZ$95</f>
        <v>46707612.552828945</v>
      </c>
      <c r="BC92" s="20">
        <f>'ANS_RevData (PH)'!BA$95</f>
        <v>48380721.062184006</v>
      </c>
      <c r="BD92" s="20">
        <f>'ANS_RevData (PH)'!BB$95</f>
        <v>50193255.280651994</v>
      </c>
      <c r="BE92" s="20">
        <f>'ANS_RevData (PH)'!BC$95</f>
        <v>52005789.499119982</v>
      </c>
      <c r="BF92" s="48">
        <f t="shared" si="148"/>
        <v>514620292.33579594</v>
      </c>
      <c r="BG92" s="19"/>
      <c r="BH92" s="20">
        <f>'ANS_RevData (PH)'!BD$95</f>
        <v>53957749.426700898</v>
      </c>
      <c r="BI92" s="20">
        <f>'ANS_RevData (PH)'!BE$95</f>
        <v>55909709.354281805</v>
      </c>
      <c r="BJ92" s="20">
        <f>'ANS_RevData (PH)'!BF$95</f>
        <v>58001094.990975641</v>
      </c>
      <c r="BK92" s="20">
        <f>'ANS_RevData (PH)'!BG$95</f>
        <v>60231906.336782396</v>
      </c>
      <c r="BL92" s="20">
        <f>'ANS_RevData (PH)'!BH$95</f>
        <v>62462717.682589151</v>
      </c>
      <c r="BM92" s="20">
        <f>'ANS_RevData (PH)'!BI$95</f>
        <v>64832954.737508826</v>
      </c>
      <c r="BN92" s="20">
        <f>'ANS_RevData (PH)'!BJ$95</f>
        <v>67342617.501541436</v>
      </c>
      <c r="BO92" s="20">
        <f>'ANS_RevData (PH)'!BK$95</f>
        <v>69852280.265574023</v>
      </c>
      <c r="BP92" s="20">
        <f>'ANS_RevData (PH)'!BL$95</f>
        <v>72501368.738719553</v>
      </c>
      <c r="BQ92" s="20">
        <f>'ANS_RevData (PH)'!BM$95</f>
        <v>75289882.920977995</v>
      </c>
      <c r="BR92" s="20">
        <f>'ANS_RevData (PH)'!BN$95</f>
        <v>78078397.103236437</v>
      </c>
      <c r="BS92" s="20">
        <f>'ANS_RevData (PH)'!BO$95</f>
        <v>81006336.994607806</v>
      </c>
      <c r="BT92" s="48">
        <f t="shared" si="149"/>
        <v>799467016.053496</v>
      </c>
    </row>
    <row r="93" spans="2:72" s="16" customFormat="1" ht="12.75" hidden="1" outlineLevel="2" x14ac:dyDescent="0.2">
      <c r="B93" s="17" t="s">
        <v>11</v>
      </c>
      <c r="D93" s="18">
        <f>'ANS_RevData (PH)'!D$111</f>
        <v>0</v>
      </c>
      <c r="E93" s="18">
        <f>'ANS_RevData (PH)'!E$111</f>
        <v>0</v>
      </c>
      <c r="F93" s="18">
        <f>'ANS_RevData (PH)'!F$111</f>
        <v>0</v>
      </c>
      <c r="G93" s="18">
        <f>'ANS_RevData (PH)'!G$111</f>
        <v>0</v>
      </c>
      <c r="H93" s="18">
        <f>'ANS_RevData (PH)'!H$111</f>
        <v>0</v>
      </c>
      <c r="I93" s="18">
        <f>'ANS_RevData (PH)'!I$111</f>
        <v>0</v>
      </c>
      <c r="J93" s="18">
        <f>'ANS_RevData (PH)'!J$111</f>
        <v>0</v>
      </c>
      <c r="K93" s="18">
        <f>'ANS_RevData (PH)'!K$111</f>
        <v>0</v>
      </c>
      <c r="L93" s="18">
        <f>'ANS_RevData (PH)'!L$111</f>
        <v>0</v>
      </c>
      <c r="M93" s="18">
        <f>'ANS_RevData (PH)'!M$111</f>
        <v>0</v>
      </c>
      <c r="N93" s="18">
        <f>'ANS_RevData (PH)'!N$111</f>
        <v>0</v>
      </c>
      <c r="O93" s="18">
        <f>'ANS_RevData (PH)'!O$111</f>
        <v>0</v>
      </c>
      <c r="P93" s="19">
        <f t="shared" si="145"/>
        <v>0</v>
      </c>
      <c r="Q93" s="19"/>
      <c r="R93" s="18">
        <f>'ANS_RevData (PH)'!P$111</f>
        <v>0</v>
      </c>
      <c r="S93" s="18">
        <f>'ANS_RevData (PH)'!Q$111</f>
        <v>0</v>
      </c>
      <c r="T93" s="18">
        <f>'ANS_RevData (PH)'!R$111</f>
        <v>0</v>
      </c>
      <c r="U93" s="18">
        <f>'ANS_RevData (PH)'!S$111</f>
        <v>0</v>
      </c>
      <c r="V93" s="18">
        <f>'ANS_RevData (PH)'!T$111</f>
        <v>0</v>
      </c>
      <c r="W93" s="18">
        <f>'ANS_RevData (PH)'!U$111</f>
        <v>0</v>
      </c>
      <c r="X93" s="18">
        <f>'ANS_RevData (PH)'!V$111</f>
        <v>1000</v>
      </c>
      <c r="Y93" s="18">
        <f>'ANS_RevData (PH)'!W$111</f>
        <v>247950</v>
      </c>
      <c r="Z93" s="18">
        <f>'ANS_RevData (PH)'!X$111</f>
        <v>449200</v>
      </c>
      <c r="AA93" s="18">
        <f>'ANS_RevData (PH)'!Y$111</f>
        <v>394400</v>
      </c>
      <c r="AB93" s="18">
        <f>'ANS_RevData (PH)'!Z$111</f>
        <v>426650</v>
      </c>
      <c r="AC93" s="18">
        <f>'ANS_RevData (PH)'!AA$111</f>
        <v>1032100</v>
      </c>
      <c r="AD93" s="19">
        <f t="shared" si="146"/>
        <v>2551300</v>
      </c>
      <c r="AE93" s="19"/>
      <c r="AF93" s="18">
        <f>'ANS_RevData (PH)'!AF$111</f>
        <v>1787700</v>
      </c>
      <c r="AG93" s="18">
        <f>'ANS_RevData (PH)'!AG$111</f>
        <v>1307900</v>
      </c>
      <c r="AH93" s="18">
        <f>'ANS_RevData (PH)'!AH$111</f>
        <v>1744999</v>
      </c>
      <c r="AI93" s="18">
        <f>'ANS_RevData (PH)'!AI$111</f>
        <v>1263600</v>
      </c>
      <c r="AJ93" s="18">
        <f>'ANS_RevData (PH)'!AJ$111</f>
        <v>941330</v>
      </c>
      <c r="AK93" s="20">
        <f>'ANS_RevData (PH)'!AK$111</f>
        <v>2523914.2527675279</v>
      </c>
      <c r="AL93" s="20">
        <f>'ANS_RevData (PH)'!AL$111</f>
        <v>3464196.0332103325</v>
      </c>
      <c r="AM93" s="20">
        <f>'ANS_RevData (PH)'!AM$111</f>
        <v>4011174.354243543</v>
      </c>
      <c r="AN93" s="20">
        <f>'ANS_RevData (PH)'!AN$111</f>
        <v>4662339.0221402217</v>
      </c>
      <c r="AO93" s="20">
        <f>'ANS_RevData (PH)'!AO$111</f>
        <v>5417690.0369003695</v>
      </c>
      <c r="AP93" s="20">
        <f>'ANS_RevData (PH)'!AP$111</f>
        <v>6277227.3985239854</v>
      </c>
      <c r="AQ93" s="20">
        <f>'ANS_RevData (PH)'!AQ$111</f>
        <v>7293044.280442805</v>
      </c>
      <c r="AR93" s="48">
        <f t="shared" si="147"/>
        <v>40695114.378228784</v>
      </c>
      <c r="AS93" s="19"/>
      <c r="AT93" s="20">
        <f>'ANS_RevData (PH)'!AR$111</f>
        <v>8465140.6826568265</v>
      </c>
      <c r="AU93" s="20">
        <f>'ANS_RevData (PH)'!AS$111</f>
        <v>9819563.1918819193</v>
      </c>
      <c r="AV93" s="20">
        <f>'ANS_RevData (PH)'!AT$111</f>
        <v>11408404.981549816</v>
      </c>
      <c r="AW93" s="20">
        <f>'ANS_RevData (PH)'!AU$111</f>
        <v>13231666.051660517</v>
      </c>
      <c r="AX93" s="20">
        <f>'ANS_RevData (PH)'!AV$111</f>
        <v>15341439.575645758</v>
      </c>
      <c r="AY93" s="20">
        <f>'ANS_RevData (PH)'!AW$111</f>
        <v>17789818.726937272</v>
      </c>
      <c r="AZ93" s="20">
        <f>'ANS_RevData (PH)'!AX$111</f>
        <v>19394288.468634687</v>
      </c>
      <c r="BA93" s="20">
        <f>'ANS_RevData (PH)'!AY$111</f>
        <v>20502570.733394835</v>
      </c>
      <c r="BB93" s="20">
        <f>'ANS_RevData (PH)'!AZ$111</f>
        <v>21668155.48892989</v>
      </c>
      <c r="BC93" s="20">
        <f>'ANS_RevData (PH)'!BA$111</f>
        <v>22907973.016605169</v>
      </c>
      <c r="BD93" s="20">
        <f>'ANS_RevData (PH)'!BB$111</f>
        <v>24223325.645756461</v>
      </c>
      <c r="BE93" s="20">
        <f>'ANS_RevData (PH)'!BC$111</f>
        <v>25614213.376383767</v>
      </c>
      <c r="BF93" s="48">
        <f t="shared" si="148"/>
        <v>210366559.94003689</v>
      </c>
      <c r="BG93" s="19"/>
      <c r="BH93" s="20">
        <f>'ANS_RevData (PH)'!BD$111</f>
        <v>27080636.208487086</v>
      </c>
      <c r="BI93" s="20">
        <f>'ANS_RevData (PH)'!BE$111</f>
        <v>28621291.812730629</v>
      </c>
      <c r="BJ93" s="20">
        <f>'ANS_RevData (PH)'!BF$111</f>
        <v>30255715.129151292</v>
      </c>
      <c r="BK93" s="20">
        <f>'ANS_RevData (PH)'!BG$111</f>
        <v>31985208.487084873</v>
      </c>
      <c r="BL93" s="20">
        <f>'ANS_RevData (PH)'!BH$111</f>
        <v>33808469.557195574</v>
      </c>
      <c r="BM93" s="20">
        <f>'ANS_RevData (PH)'!BI$111</f>
        <v>35743730.950184502</v>
      </c>
      <c r="BN93" s="20">
        <f>'ANS_RevData (PH)'!BJ$111</f>
        <v>37792294.995387457</v>
      </c>
      <c r="BO93" s="20">
        <f>'ANS_RevData (PH)'!BK$111</f>
        <v>39952859.36346864</v>
      </c>
      <c r="BP93" s="20">
        <f>'ANS_RevData (PH)'!BL$111</f>
        <v>42246261.323800743</v>
      </c>
      <c r="BQ93" s="20">
        <f>'ANS_RevData (PH)'!BM$111</f>
        <v>44669896.217712179</v>
      </c>
      <c r="BR93" s="20">
        <f>'ANS_RevData (PH)'!BN$111</f>
        <v>47226368.703874543</v>
      </c>
      <c r="BS93" s="20">
        <f>'ANS_RevData (PH)'!BO$111</f>
        <v>49932609.063653141</v>
      </c>
      <c r="BT93" s="48">
        <f t="shared" si="149"/>
        <v>449315341.81273067</v>
      </c>
    </row>
    <row r="94" spans="2:72" s="16" customFormat="1" ht="12.75" hidden="1" outlineLevel="3" x14ac:dyDescent="0.2">
      <c r="B94" s="17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9">
        <f t="shared" si="145"/>
        <v>0</v>
      </c>
      <c r="Q94" s="19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9">
        <f t="shared" si="146"/>
        <v>0</v>
      </c>
      <c r="AE94" s="19"/>
      <c r="AF94" s="18"/>
      <c r="AG94" s="18"/>
      <c r="AH94" s="18"/>
      <c r="AI94" s="18"/>
      <c r="AJ94" s="18"/>
      <c r="AK94" s="20"/>
      <c r="AL94" s="20"/>
      <c r="AM94" s="20"/>
      <c r="AN94" s="20"/>
      <c r="AO94" s="20"/>
      <c r="AP94" s="20"/>
      <c r="AQ94" s="20"/>
      <c r="AR94" s="48">
        <f t="shared" si="147"/>
        <v>0</v>
      </c>
      <c r="AS94" s="19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48">
        <f t="shared" si="148"/>
        <v>0</v>
      </c>
      <c r="BG94" s="19"/>
      <c r="BH94" s="20"/>
      <c r="BI94" s="20"/>
      <c r="BJ94" s="20"/>
      <c r="BK94" s="20"/>
      <c r="BL94" s="20"/>
      <c r="BM94" s="20"/>
      <c r="BN94" s="20"/>
      <c r="BO94" s="20"/>
      <c r="BP94" s="20"/>
      <c r="BQ94" s="20"/>
      <c r="BR94" s="20"/>
      <c r="BS94" s="20"/>
      <c r="BT94" s="48">
        <f t="shared" si="149"/>
        <v>0</v>
      </c>
    </row>
    <row r="95" spans="2:72" s="16" customFormat="1" ht="12.75" hidden="1" outlineLevel="2" collapsed="1" x14ac:dyDescent="0.2">
      <c r="B95" s="17" t="s">
        <v>18</v>
      </c>
      <c r="D95" s="18">
        <f>'ANS_RevData (PH)'!D$127</f>
        <v>0</v>
      </c>
      <c r="E95" s="18">
        <f>'ANS_RevData (PH)'!E$127</f>
        <v>0</v>
      </c>
      <c r="F95" s="18">
        <f>'ANS_RevData (PH)'!F$127</f>
        <v>0</v>
      </c>
      <c r="G95" s="18">
        <f>'ANS_RevData (PH)'!G$127</f>
        <v>0</v>
      </c>
      <c r="H95" s="18">
        <f>'ANS_RevData (PH)'!H$127</f>
        <v>0</v>
      </c>
      <c r="I95" s="18">
        <f>'ANS_RevData (PH)'!I$127</f>
        <v>0</v>
      </c>
      <c r="J95" s="18">
        <f>'ANS_RevData (PH)'!J$127</f>
        <v>0</v>
      </c>
      <c r="K95" s="18">
        <f>'ANS_RevData (PH)'!K$127</f>
        <v>2300</v>
      </c>
      <c r="L95" s="18">
        <f>'ANS_RevData (PH)'!L$127</f>
        <v>0</v>
      </c>
      <c r="M95" s="18">
        <f>'ANS_RevData (PH)'!M$127</f>
        <v>0</v>
      </c>
      <c r="N95" s="18">
        <f>'ANS_RevData (PH)'!N$127</f>
        <v>0</v>
      </c>
      <c r="O95" s="18">
        <f>'ANS_RevData (PH)'!O$127</f>
        <v>0</v>
      </c>
      <c r="P95" s="19">
        <f t="shared" si="145"/>
        <v>2300</v>
      </c>
      <c r="Q95" s="19"/>
      <c r="R95" s="18">
        <f>'ANS_RevData (PH)'!P$127</f>
        <v>0</v>
      </c>
      <c r="S95" s="18">
        <f>'ANS_RevData (PH)'!Q$127</f>
        <v>0</v>
      </c>
      <c r="T95" s="18">
        <f>'ANS_RevData (PH)'!R$127</f>
        <v>0</v>
      </c>
      <c r="U95" s="18">
        <f>'ANS_RevData (PH)'!S$127</f>
        <v>1000</v>
      </c>
      <c r="V95" s="18">
        <f>'ANS_RevData (PH)'!T$127</f>
        <v>11000</v>
      </c>
      <c r="W95" s="18">
        <f>'ANS_RevData (PH)'!U$127</f>
        <v>5500</v>
      </c>
      <c r="X95" s="18">
        <f>'ANS_RevData (PH)'!V$127</f>
        <v>11000</v>
      </c>
      <c r="Y95" s="18">
        <f>'ANS_RevData (PH)'!W$127</f>
        <v>22000</v>
      </c>
      <c r="Z95" s="18">
        <f>'ANS_RevData (PH)'!X$127</f>
        <v>41500</v>
      </c>
      <c r="AA95" s="18">
        <f>'ANS_RevData (PH)'!Y$127</f>
        <v>76000</v>
      </c>
      <c r="AB95" s="18">
        <f>'ANS_RevData (PH)'!Z$127</f>
        <v>105000</v>
      </c>
      <c r="AC95" s="18">
        <f>'ANS_RevData (PH)'!AA$127</f>
        <v>65500</v>
      </c>
      <c r="AD95" s="19">
        <f t="shared" si="146"/>
        <v>338500</v>
      </c>
      <c r="AE95" s="19"/>
      <c r="AF95" s="18">
        <f>'ANS_RevData (PH)'!AF$127</f>
        <v>83500</v>
      </c>
      <c r="AG95" s="18">
        <f>'ANS_RevData (PH)'!AG$127</f>
        <v>83700</v>
      </c>
      <c r="AH95" s="18">
        <f>'ANS_RevData (PH)'!AH$127</f>
        <v>115200</v>
      </c>
      <c r="AI95" s="18">
        <f>'ANS_RevData (PH)'!AI$127</f>
        <v>60500</v>
      </c>
      <c r="AJ95" s="18">
        <f>'ANS_RevData (PH)'!AJ$127</f>
        <v>52110</v>
      </c>
      <c r="AK95" s="20">
        <f>'ANS_RevData (PH)'!AK$127</f>
        <v>94818.75</v>
      </c>
      <c r="AL95" s="20">
        <f>'ANS_RevData (PH)'!AL$127</f>
        <v>142228.125</v>
      </c>
      <c r="AM95" s="20">
        <f>'ANS_RevData (PH)'!AM$127</f>
        <v>165932.8125</v>
      </c>
      <c r="AN95" s="20">
        <f>'ANS_RevData (PH)'!AN$127</f>
        <v>213342.1875</v>
      </c>
      <c r="AO95" s="20">
        <f>'ANS_RevData (PH)'!AO$127</f>
        <v>260751.5625</v>
      </c>
      <c r="AP95" s="20">
        <f>'ANS_RevData (PH)'!AP$127</f>
        <v>331865.625</v>
      </c>
      <c r="AQ95" s="20">
        <f>'ANS_RevData (PH)'!AQ$127</f>
        <v>414832.03125</v>
      </c>
      <c r="AR95" s="48">
        <f t="shared" si="147"/>
        <v>2018781.09375</v>
      </c>
      <c r="AS95" s="19"/>
      <c r="AT95" s="20">
        <f>'ANS_RevData (PH)'!AR$127</f>
        <v>521503.125</v>
      </c>
      <c r="AU95" s="20">
        <f>'ANS_RevData (PH)'!AS$127</f>
        <v>651878.90625</v>
      </c>
      <c r="AV95" s="20">
        <f>'ANS_RevData (PH)'!AT$127</f>
        <v>805959.375</v>
      </c>
      <c r="AW95" s="20">
        <f>'ANS_RevData (PH)'!AU$127</f>
        <v>1007449.21875</v>
      </c>
      <c r="AX95" s="20">
        <f>'ANS_RevData (PH)'!AV$127</f>
        <v>1268200.78125</v>
      </c>
      <c r="AY95" s="20">
        <f>'ANS_RevData (PH)'!AW$127</f>
        <v>1588214.0625</v>
      </c>
      <c r="AZ95" s="20">
        <f>'ANS_RevData (PH)'!AX$127</f>
        <v>1979341.40625</v>
      </c>
      <c r="BA95" s="20">
        <f>'ANS_RevData (PH)'!AY$127</f>
        <v>2488992.1875</v>
      </c>
      <c r="BB95" s="20">
        <f>'ANS_RevData (PH)'!AZ$127</f>
        <v>3105314.0625</v>
      </c>
      <c r="BC95" s="20">
        <f>'ANS_RevData (PH)'!BA$127</f>
        <v>3887568.75</v>
      </c>
      <c r="BD95" s="20">
        <f>'ANS_RevData (PH)'!BB$127</f>
        <v>4847608.59375</v>
      </c>
      <c r="BE95" s="20">
        <f>'ANS_RevData (PH)'!BC$127</f>
        <v>6068400</v>
      </c>
      <c r="BF95" s="48">
        <f t="shared" si="148"/>
        <v>28220430.46875</v>
      </c>
      <c r="BG95" s="19"/>
      <c r="BH95" s="20">
        <f>'ANS_RevData (PH)'!BD$127</f>
        <v>7585500</v>
      </c>
      <c r="BI95" s="20">
        <f>'ANS_RevData (PH)'!BE$127</f>
        <v>9481875</v>
      </c>
      <c r="BJ95" s="20">
        <f>'ANS_RevData (PH)'!BF$127</f>
        <v>11852343.75</v>
      </c>
      <c r="BK95" s="20">
        <f>'ANS_RevData (PH)'!BG$127</f>
        <v>13618342.96875</v>
      </c>
      <c r="BL95" s="20">
        <f>'ANS_RevData (PH)'!BH$127</f>
        <v>14392696.09375</v>
      </c>
      <c r="BM95" s="20">
        <f>'ANS_RevData (PH)'!BI$127</f>
        <v>15218409.375</v>
      </c>
      <c r="BN95" s="20">
        <f>'ANS_RevData (PH)'!BJ$127</f>
        <v>16087581.25</v>
      </c>
      <c r="BO95" s="20">
        <f>'ANS_RevData (PH)'!BK$127</f>
        <v>17008113.28125</v>
      </c>
      <c r="BP95" s="20">
        <f>'ANS_RevData (PH)'!BL$127</f>
        <v>17983956.25</v>
      </c>
      <c r="BQ95" s="20">
        <f>'ANS_RevData (PH)'!BM$127</f>
        <v>19015110.15625</v>
      </c>
      <c r="BR95" s="20">
        <f>'ANS_RevData (PH)'!BN$127</f>
        <v>20105525.78125</v>
      </c>
      <c r="BS95" s="20">
        <f>'ANS_RevData (PH)'!BO$127</f>
        <v>21255203.125</v>
      </c>
      <c r="BT95" s="48">
        <f t="shared" si="149"/>
        <v>183604657.03125</v>
      </c>
    </row>
    <row r="96" spans="2:72" hidden="1" outlineLevel="1" collapsed="1" x14ac:dyDescent="0.25">
      <c r="B96" s="11" t="s">
        <v>37</v>
      </c>
      <c r="D96" s="12">
        <f>'ANS_RevData (PH)'!D$143</f>
        <v>103323.22</v>
      </c>
      <c r="E96" s="12">
        <f>'ANS_RevData (PH)'!E$143</f>
        <v>153279</v>
      </c>
      <c r="F96" s="12">
        <f>'ANS_RevData (PH)'!F$143</f>
        <v>249391</v>
      </c>
      <c r="G96" s="12">
        <f>'ANS_RevData (PH)'!G$143</f>
        <v>422400</v>
      </c>
      <c r="H96" s="12">
        <f>'ANS_RevData (PH)'!H$143</f>
        <v>438198</v>
      </c>
      <c r="I96" s="12">
        <f>'ANS_RevData (PH)'!I$143</f>
        <v>607039</v>
      </c>
      <c r="J96" s="12">
        <f>'ANS_RevData (PH)'!J$143</f>
        <v>781700</v>
      </c>
      <c r="K96" s="12">
        <f>'ANS_RevData (PH)'!K$143</f>
        <v>895104.32</v>
      </c>
      <c r="L96" s="12">
        <f>'ANS_RevData (PH)'!L$143</f>
        <v>781218</v>
      </c>
      <c r="M96" s="12">
        <f>'ANS_RevData (PH)'!M$143</f>
        <v>670585.48</v>
      </c>
      <c r="N96" s="12">
        <f>'ANS_RevData (PH)'!N$143</f>
        <v>893836.07</v>
      </c>
      <c r="O96" s="12">
        <f>'ANS_RevData (PH)'!O$143</f>
        <v>865059.12</v>
      </c>
      <c r="P96" s="13">
        <f t="shared" si="145"/>
        <v>6861133.21</v>
      </c>
      <c r="Q96" s="13"/>
      <c r="R96" s="12">
        <f>'ANS_RevData (PH)'!P$143</f>
        <v>999864.27</v>
      </c>
      <c r="S96" s="12">
        <f>'ANS_RevData (PH)'!Q$143</f>
        <v>974103.31</v>
      </c>
      <c r="T96" s="12">
        <f>'ANS_RevData (PH)'!R$143</f>
        <v>1088403.9099999999</v>
      </c>
      <c r="U96" s="12">
        <f>'ANS_RevData (PH)'!S$143</f>
        <v>1010584.42</v>
      </c>
      <c r="V96" s="12">
        <f>'ANS_RevData (PH)'!T$143</f>
        <v>1150191.54</v>
      </c>
      <c r="W96" s="12">
        <f>'ANS_RevData (PH)'!U$143</f>
        <v>1204183.94</v>
      </c>
      <c r="X96" s="12">
        <f>'ANS_RevData (PH)'!V$143</f>
        <v>1417777.79</v>
      </c>
      <c r="Y96" s="12">
        <f>'ANS_RevData (PH)'!W$143</f>
        <v>1871482.8799999999</v>
      </c>
      <c r="Z96" s="12">
        <f>'ANS_RevData (PH)'!X$143</f>
        <v>2191206.7999999998</v>
      </c>
      <c r="AA96" s="12">
        <f>'ANS_RevData (PH)'!Y$143</f>
        <v>2159789.2599999998</v>
      </c>
      <c r="AB96" s="12">
        <f>'ANS_RevData (PH)'!Z$143</f>
        <v>1946031.11</v>
      </c>
      <c r="AC96" s="12">
        <f>'ANS_RevData (PH)'!AA$143</f>
        <v>1777490.21</v>
      </c>
      <c r="AD96" s="13">
        <f t="shared" si="146"/>
        <v>17791109.439999998</v>
      </c>
      <c r="AE96" s="13"/>
      <c r="AF96" s="12">
        <f>'ANS_RevData (PH)'!AF$143</f>
        <v>1872076.42</v>
      </c>
      <c r="AG96" s="12">
        <f>'ANS_RevData (PH)'!AG$143</f>
        <v>1824379</v>
      </c>
      <c r="AH96" s="12">
        <f>'ANS_RevData (PH)'!AH$143</f>
        <v>2046857.62</v>
      </c>
      <c r="AI96" s="12">
        <f>'ANS_RevData (PH)'!AI$143</f>
        <v>2060695.59</v>
      </c>
      <c r="AJ96" s="12">
        <f>'ANS_RevData (PH)'!AJ$143</f>
        <v>1351297.57</v>
      </c>
      <c r="AK96" s="14">
        <f>'ANS_RevData (PH)'!AK$143</f>
        <v>3057434.5248334431</v>
      </c>
      <c r="AL96" s="14">
        <f>'ANS_RevData (PH)'!AL$143</f>
        <v>3849783.7538043638</v>
      </c>
      <c r="AM96" s="14">
        <f>'ANS_RevData (PH)'!AM$143</f>
        <v>3966052.3906642268</v>
      </c>
      <c r="AN96" s="14">
        <f>'ANS_RevData (PH)'!AN$143</f>
        <v>4082321.0275240904</v>
      </c>
      <c r="AO96" s="14">
        <f>'ANS_RevData (PH)'!AO$143</f>
        <v>4211508.4018128272</v>
      </c>
      <c r="AP96" s="14">
        <f>'ANS_RevData (PH)'!AP$143</f>
        <v>4340695.7761015641</v>
      </c>
      <c r="AQ96" s="14">
        <f>'ANS_RevData (PH)'!AQ$143</f>
        <v>4469883.1503903009</v>
      </c>
      <c r="AR96" s="47">
        <f t="shared" si="147"/>
        <v>37132985.225130811</v>
      </c>
      <c r="AS96" s="13"/>
      <c r="AT96" s="14">
        <f>'ANS_RevData (PH)'!AR$143</f>
        <v>4599070.5246790387</v>
      </c>
      <c r="AU96" s="14">
        <f>'ANS_RevData (PH)'!AS$143</f>
        <v>4741176.6363966493</v>
      </c>
      <c r="AV96" s="14">
        <f>'ANS_RevData (PH)'!AT$143</f>
        <v>4883282.7481142599</v>
      </c>
      <c r="AW96" s="14">
        <f>'ANS_RevData (PH)'!AU$143</f>
        <v>5025388.8598318705</v>
      </c>
      <c r="AX96" s="14">
        <f>'ANS_RevData (PH)'!AV$143</f>
        <v>5180413.7089783549</v>
      </c>
      <c r="AY96" s="14">
        <f>'ANS_RevData (PH)'!AW$143</f>
        <v>5335438.5581248393</v>
      </c>
      <c r="AZ96" s="14">
        <f>'ANS_RevData (PH)'!AX$143</f>
        <v>5490463.4072713237</v>
      </c>
      <c r="BA96" s="14">
        <f>'ANS_RevData (PH)'!AY$143</f>
        <v>5658406.9938466819</v>
      </c>
      <c r="BB96" s="14">
        <f>'ANS_RevData (PH)'!AZ$143</f>
        <v>5826350.5804220401</v>
      </c>
      <c r="BC96" s="14">
        <f>'ANS_RevData (PH)'!BA$143</f>
        <v>6007212.904426272</v>
      </c>
      <c r="BD96" s="14">
        <f>'ANS_RevData (PH)'!BB$143</f>
        <v>6188075.228430504</v>
      </c>
      <c r="BE96" s="14">
        <f>'ANS_RevData (PH)'!BC$143</f>
        <v>6381856.2898636097</v>
      </c>
      <c r="BF96" s="47">
        <f t="shared" si="148"/>
        <v>65317136.440385439</v>
      </c>
      <c r="BG96" s="13"/>
      <c r="BH96" s="14">
        <f>'ANS_RevData (PH)'!BD$143</f>
        <v>6575637.3512967145</v>
      </c>
      <c r="BI96" s="14">
        <f>'ANS_RevData (PH)'!BE$143</f>
        <v>6782337.150158694</v>
      </c>
      <c r="BJ96" s="14">
        <f>'ANS_RevData (PH)'!BF$143</f>
        <v>6976118.2115917997</v>
      </c>
      <c r="BK96" s="14">
        <f>'ANS_RevData (PH)'!BG$143</f>
        <v>7195736.747882653</v>
      </c>
      <c r="BL96" s="14">
        <f>'ANS_RevData (PH)'!BH$143</f>
        <v>7402436.5467446316</v>
      </c>
      <c r="BM96" s="14">
        <f>'ANS_RevData (PH)'!BI$143</f>
        <v>7634973.8204643587</v>
      </c>
      <c r="BN96" s="14">
        <f>'ANS_RevData (PH)'!BJ$143</f>
        <v>7867511.0941840857</v>
      </c>
      <c r="BO96" s="14">
        <f>'ANS_RevData (PH)'!BK$143</f>
        <v>8100048.3679038119</v>
      </c>
      <c r="BP96" s="14">
        <f>'ANS_RevData (PH)'!BL$143</f>
        <v>8345504.3790524127</v>
      </c>
      <c r="BQ96" s="14">
        <f>'ANS_RevData (PH)'!BM$143</f>
        <v>8590960.3902010135</v>
      </c>
      <c r="BR96" s="14">
        <f>'ANS_RevData (PH)'!BN$143</f>
        <v>8849335.1387784872</v>
      </c>
      <c r="BS96" s="14">
        <f>'ANS_RevData (PH)'!BO$143</f>
        <v>9120628.6247848347</v>
      </c>
      <c r="BT96" s="47">
        <f t="shared" si="149"/>
        <v>93441227.823043495</v>
      </c>
    </row>
    <row r="97" spans="2:72" hidden="1" outlineLevel="1" x14ac:dyDescent="0.25">
      <c r="B97" s="11" t="s">
        <v>38</v>
      </c>
      <c r="D97" s="12">
        <f>'ANS_RevData (PH)'!D$15</f>
        <v>287200</v>
      </c>
      <c r="E97" s="12">
        <f>'ANS_RevData (PH)'!E$15</f>
        <v>140000</v>
      </c>
      <c r="F97" s="12">
        <f>'ANS_RevData (PH)'!F$15</f>
        <v>458850</v>
      </c>
      <c r="G97" s="12">
        <f>'ANS_RevData (PH)'!G$15</f>
        <v>280200</v>
      </c>
      <c r="H97" s="12">
        <f>'ANS_RevData (PH)'!H$15</f>
        <v>749350</v>
      </c>
      <c r="I97" s="12">
        <f>'ANS_RevData (PH)'!I$15</f>
        <v>759579</v>
      </c>
      <c r="J97" s="12">
        <f>'ANS_RevData (PH)'!J$15</f>
        <v>1188442.25</v>
      </c>
      <c r="K97" s="12">
        <f>'ANS_RevData (PH)'!K$15</f>
        <v>1193954.42</v>
      </c>
      <c r="L97" s="12">
        <f>'ANS_RevData (PH)'!L$15</f>
        <v>1300400</v>
      </c>
      <c r="M97" s="12">
        <f>'ANS_RevData (PH)'!M$15</f>
        <v>1817681.9199999999</v>
      </c>
      <c r="N97" s="12">
        <f>'ANS_RevData (PH)'!N$15</f>
        <v>1623900</v>
      </c>
      <c r="O97" s="12">
        <f>'ANS_RevData (PH)'!O$15</f>
        <v>1555833.56</v>
      </c>
      <c r="P97" s="13">
        <f t="shared" si="145"/>
        <v>11355391.15</v>
      </c>
      <c r="Q97" s="13"/>
      <c r="R97" s="12">
        <f>'ANS_RevData (PH)'!P$15</f>
        <v>1891990</v>
      </c>
      <c r="S97" s="12">
        <f>'ANS_RevData (PH)'!Q$15</f>
        <v>2063330</v>
      </c>
      <c r="T97" s="12">
        <f>'ANS_RevData (PH)'!R$15</f>
        <v>2235131.5</v>
      </c>
      <c r="U97" s="12">
        <f>'ANS_RevData (PH)'!S$15</f>
        <v>1701158</v>
      </c>
      <c r="V97" s="12">
        <f>'ANS_RevData (PH)'!T$15</f>
        <v>2044953</v>
      </c>
      <c r="W97" s="12">
        <f>'ANS_RevData (PH)'!U$15</f>
        <v>1704350</v>
      </c>
      <c r="X97" s="12">
        <f>'ANS_RevData (PH)'!V$15</f>
        <v>1770220</v>
      </c>
      <c r="Y97" s="12">
        <f>'ANS_RevData (PH)'!W$15</f>
        <v>2021400</v>
      </c>
      <c r="Z97" s="12">
        <f>'ANS_RevData (PH)'!X$15</f>
        <v>3267505</v>
      </c>
      <c r="AA97" s="12">
        <f>'ANS_RevData (PH)'!Y$15</f>
        <v>6394410</v>
      </c>
      <c r="AB97" s="12">
        <f>'ANS_RevData (PH)'!Z$15</f>
        <v>5751250</v>
      </c>
      <c r="AC97" s="12">
        <f>'ANS_RevData (PH)'!AA$15</f>
        <v>5863561.7999999998</v>
      </c>
      <c r="AD97" s="13">
        <f t="shared" si="146"/>
        <v>36709259.299999997</v>
      </c>
      <c r="AE97" s="13"/>
      <c r="AF97" s="12">
        <f>'ANS_RevData (PH)'!AF$15</f>
        <v>5933281</v>
      </c>
      <c r="AG97" s="12">
        <f>'ANS_RevData (PH)'!AG$15</f>
        <v>8477209</v>
      </c>
      <c r="AH97" s="12">
        <f>'ANS_RevData (PH)'!AH$15</f>
        <v>10548380</v>
      </c>
      <c r="AI97" s="12">
        <f>'ANS_RevData (PH)'!AI$15</f>
        <v>11871898</v>
      </c>
      <c r="AJ97" s="12">
        <f>'ANS_RevData (PH)'!AJ$15</f>
        <v>9738740.3000000007</v>
      </c>
      <c r="AK97" s="14">
        <f>'ANS_RevData (PH)'!AK$15</f>
        <v>4359213.2306572376</v>
      </c>
      <c r="AL97" s="14">
        <f>'ANS_RevData (PH)'!AL$15</f>
        <v>4550593.3237104826</v>
      </c>
      <c r="AM97" s="14">
        <f>'ANS_RevData (PH)'!AM$15</f>
        <v>4741973.4167637276</v>
      </c>
      <c r="AN97" s="14">
        <f>'ANS_RevData (PH)'!AN$15</f>
        <v>4922721.2824251251</v>
      </c>
      <c r="AO97" s="14">
        <f>'ANS_RevData (PH)'!AO$15</f>
        <v>5114101.3754783692</v>
      </c>
      <c r="AP97" s="14">
        <f>'ANS_RevData (PH)'!AP$15</f>
        <v>5294849.2411397668</v>
      </c>
      <c r="AQ97" s="14">
        <f>'ANS_RevData (PH)'!AQ$15</f>
        <v>5486229.3341930117</v>
      </c>
      <c r="AR97" s="47">
        <f t="shared" si="147"/>
        <v>81039189.504367724</v>
      </c>
      <c r="AS97" s="13"/>
      <c r="AT97" s="14">
        <f>'ANS_RevData (PH)'!AR$15</f>
        <v>5730770.564205491</v>
      </c>
      <c r="AU97" s="14">
        <f>'ANS_RevData (PH)'!AS$15</f>
        <v>5985944.0216098167</v>
      </c>
      <c r="AV97" s="14">
        <f>'ANS_RevData (PH)'!AT$15</f>
        <v>6166691.8872712143</v>
      </c>
      <c r="AW97" s="14">
        <f>'ANS_RevData (PH)'!AU$15</f>
        <v>6421865.3446755409</v>
      </c>
      <c r="AX97" s="14">
        <f>'ANS_RevData (PH)'!AV$15</f>
        <v>6666406.5746880202</v>
      </c>
      <c r="AY97" s="14">
        <f>'ANS_RevData (PH)'!AW$15</f>
        <v>6985373.3964434275</v>
      </c>
      <c r="AZ97" s="14">
        <f>'ANS_RevData (PH)'!AX$15</f>
        <v>7229914.6264559068</v>
      </c>
      <c r="BA97" s="14">
        <f>'ANS_RevData (PH)'!AY$15</f>
        <v>7485088.0838602334</v>
      </c>
      <c r="BB97" s="14">
        <f>'ANS_RevData (PH)'!AZ$15</f>
        <v>7857216.0425748751</v>
      </c>
      <c r="BC97" s="14">
        <f>'ANS_RevData (PH)'!BA$15</f>
        <v>8165550.636938436</v>
      </c>
      <c r="BD97" s="14">
        <f>'ANS_RevData (PH)'!BB$15</f>
        <v>8473885.2313019969</v>
      </c>
      <c r="BE97" s="14">
        <f>'ANS_RevData (PH)'!BC$15</f>
        <v>8792852.0530574042</v>
      </c>
      <c r="BF97" s="47">
        <f t="shared" si="148"/>
        <v>85961558.463082358</v>
      </c>
      <c r="BG97" s="13"/>
      <c r="BH97" s="14">
        <f>'ANS_RevData (PH)'!BD$15</f>
        <v>9164980.0117720459</v>
      </c>
      <c r="BI97" s="14">
        <f>'ANS_RevData (PH)'!BE$15</f>
        <v>9537107.9704866894</v>
      </c>
      <c r="BJ97" s="14">
        <f>'ANS_RevData (PH)'!BF$15</f>
        <v>9845442.5648502503</v>
      </c>
      <c r="BK97" s="14">
        <f>'ANS_RevData (PH)'!BG$15</f>
        <v>10281363.887915973</v>
      </c>
      <c r="BL97" s="14">
        <f>'ANS_RevData (PH)'!BH$15</f>
        <v>10727917.438373543</v>
      </c>
      <c r="BM97" s="14">
        <f>'ANS_RevData (PH)'!BI$15</f>
        <v>11100045.397088187</v>
      </c>
      <c r="BN97" s="14">
        <f>'ANS_RevData (PH)'!BJ$15</f>
        <v>11535966.720153911</v>
      </c>
      <c r="BO97" s="14">
        <f>'ANS_RevData (PH)'!BK$15</f>
        <v>12035681.407570716</v>
      </c>
      <c r="BP97" s="14">
        <f>'ANS_RevData (PH)'!BL$15</f>
        <v>12535396.094987521</v>
      </c>
      <c r="BQ97" s="14">
        <f>'ANS_RevData (PH)'!BM$15</f>
        <v>13024478.555012479</v>
      </c>
      <c r="BR97" s="14">
        <f>'ANS_RevData (PH)'!BN$15</f>
        <v>13524193.242429284</v>
      </c>
      <c r="BS97" s="14">
        <f>'ANS_RevData (PH)'!BO$15</f>
        <v>14087701.294197172</v>
      </c>
      <c r="BT97" s="47">
        <f t="shared" si="149"/>
        <v>137400274.58483779</v>
      </c>
    </row>
    <row r="98" spans="2:72" hidden="1" outlineLevel="1" x14ac:dyDescent="0.25">
      <c r="P98" s="1"/>
      <c r="Q98" s="1"/>
      <c r="AD98" s="1"/>
      <c r="AE98" s="1"/>
      <c r="AR98" s="49"/>
      <c r="AS98" s="1"/>
      <c r="BF98" s="49"/>
      <c r="BG98" s="1"/>
      <c r="BT98" s="49"/>
    </row>
    <row r="99" spans="2:72" hidden="1" outlineLevel="1" x14ac:dyDescent="0.25">
      <c r="B99" s="6" t="s">
        <v>56</v>
      </c>
      <c r="D99" s="7">
        <f t="shared" ref="D99:P99" si="150">SUBTOTAL(9,D100:D108)</f>
        <v>25620766.629999999</v>
      </c>
      <c r="E99" s="7">
        <f t="shared" si="150"/>
        <v>24867264.109999999</v>
      </c>
      <c r="F99" s="7">
        <f t="shared" si="150"/>
        <v>33407932.18</v>
      </c>
      <c r="G99" s="7">
        <f t="shared" si="150"/>
        <v>34285767.799999997</v>
      </c>
      <c r="H99" s="7">
        <f t="shared" si="150"/>
        <v>40940555.670000002</v>
      </c>
      <c r="I99" s="7">
        <f t="shared" si="150"/>
        <v>72237726.640000001</v>
      </c>
      <c r="J99" s="7">
        <f t="shared" si="150"/>
        <v>79865799.900000006</v>
      </c>
      <c r="K99" s="7">
        <f t="shared" si="150"/>
        <v>88027933.710000008</v>
      </c>
      <c r="L99" s="7">
        <f t="shared" si="150"/>
        <v>125787024.94</v>
      </c>
      <c r="M99" s="7">
        <f t="shared" si="150"/>
        <v>145128701.80000001</v>
      </c>
      <c r="N99" s="7">
        <f t="shared" si="150"/>
        <v>134025519.68000001</v>
      </c>
      <c r="O99" s="7">
        <f t="shared" si="150"/>
        <v>153895226.50999999</v>
      </c>
      <c r="P99" s="8">
        <f t="shared" si="150"/>
        <v>958090219.56999993</v>
      </c>
      <c r="Q99" s="8"/>
      <c r="R99" s="7">
        <f t="shared" ref="R99:AD99" si="151">SUBTOTAL(9,R100:R108)</f>
        <v>153953458.49000001</v>
      </c>
      <c r="S99" s="7">
        <f t="shared" si="151"/>
        <v>167790689.84</v>
      </c>
      <c r="T99" s="7">
        <f t="shared" si="151"/>
        <v>201951396.31</v>
      </c>
      <c r="U99" s="7">
        <f t="shared" si="151"/>
        <v>225569836.50999999</v>
      </c>
      <c r="V99" s="7">
        <f t="shared" si="151"/>
        <v>200321818.12</v>
      </c>
      <c r="W99" s="7">
        <f t="shared" si="151"/>
        <v>174272858.36999997</v>
      </c>
      <c r="X99" s="7">
        <f t="shared" si="151"/>
        <v>191600643.62</v>
      </c>
      <c r="Y99" s="7">
        <f t="shared" si="151"/>
        <v>238816895.91</v>
      </c>
      <c r="Z99" s="7">
        <f t="shared" si="151"/>
        <v>321335547.01999998</v>
      </c>
      <c r="AA99" s="7">
        <f t="shared" si="151"/>
        <v>359386593.38</v>
      </c>
      <c r="AB99" s="7">
        <f t="shared" si="151"/>
        <v>332845596</v>
      </c>
      <c r="AC99" s="7">
        <f t="shared" si="151"/>
        <v>385172488.36000001</v>
      </c>
      <c r="AD99" s="8">
        <f t="shared" si="151"/>
        <v>2953017821.9299994</v>
      </c>
      <c r="AE99" s="8"/>
      <c r="AF99" s="7">
        <f t="shared" ref="AF99:AR99" si="152">SUBTOTAL(9,AF100:AF108)</f>
        <v>373453871.31</v>
      </c>
      <c r="AG99" s="7">
        <f t="shared" si="152"/>
        <v>447623647.77999997</v>
      </c>
      <c r="AH99" s="7" t="e">
        <f t="shared" si="152"/>
        <v>#VALUE!</v>
      </c>
      <c r="AI99" s="7" t="e">
        <f t="shared" si="152"/>
        <v>#VALUE!</v>
      </c>
      <c r="AJ99" s="7" t="e">
        <f t="shared" si="152"/>
        <v>#VALUE!</v>
      </c>
      <c r="AK99" s="9" t="e">
        <f t="shared" si="152"/>
        <v>#VALUE!</v>
      </c>
      <c r="AL99" s="9" t="e">
        <f t="shared" si="152"/>
        <v>#VALUE!</v>
      </c>
      <c r="AM99" s="9" t="e">
        <f t="shared" si="152"/>
        <v>#VALUE!</v>
      </c>
      <c r="AN99" s="9" t="e">
        <f t="shared" si="152"/>
        <v>#VALUE!</v>
      </c>
      <c r="AO99" s="9" t="e">
        <f t="shared" si="152"/>
        <v>#VALUE!</v>
      </c>
      <c r="AP99" s="9" t="e">
        <f t="shared" si="152"/>
        <v>#VALUE!</v>
      </c>
      <c r="AQ99" s="9" t="e">
        <f t="shared" si="152"/>
        <v>#VALUE!</v>
      </c>
      <c r="AR99" s="10" t="e">
        <f t="shared" si="152"/>
        <v>#VALUE!</v>
      </c>
      <c r="AS99" s="8"/>
      <c r="AT99" s="9" t="e">
        <f t="shared" ref="AT99:BF99" si="153">SUBTOTAL(9,AT100:AT108)</f>
        <v>#VALUE!</v>
      </c>
      <c r="AU99" s="9" t="e">
        <f t="shared" si="153"/>
        <v>#VALUE!</v>
      </c>
      <c r="AV99" s="9" t="e">
        <f t="shared" si="153"/>
        <v>#VALUE!</v>
      </c>
      <c r="AW99" s="9" t="e">
        <f t="shared" si="153"/>
        <v>#VALUE!</v>
      </c>
      <c r="AX99" s="9" t="e">
        <f t="shared" si="153"/>
        <v>#VALUE!</v>
      </c>
      <c r="AY99" s="9" t="e">
        <f t="shared" si="153"/>
        <v>#VALUE!</v>
      </c>
      <c r="AZ99" s="9" t="e">
        <f t="shared" si="153"/>
        <v>#VALUE!</v>
      </c>
      <c r="BA99" s="9" t="e">
        <f t="shared" si="153"/>
        <v>#VALUE!</v>
      </c>
      <c r="BB99" s="9" t="e">
        <f t="shared" si="153"/>
        <v>#VALUE!</v>
      </c>
      <c r="BC99" s="9" t="e">
        <f t="shared" si="153"/>
        <v>#VALUE!</v>
      </c>
      <c r="BD99" s="9" t="e">
        <f t="shared" si="153"/>
        <v>#VALUE!</v>
      </c>
      <c r="BE99" s="9" t="e">
        <f t="shared" si="153"/>
        <v>#VALUE!</v>
      </c>
      <c r="BF99" s="10" t="e">
        <f t="shared" si="153"/>
        <v>#VALUE!</v>
      </c>
      <c r="BG99" s="8"/>
      <c r="BH99" s="9" t="e">
        <f t="shared" ref="BH99:BT99" si="154">SUBTOTAL(9,BH100:BH108)</f>
        <v>#VALUE!</v>
      </c>
      <c r="BI99" s="9" t="e">
        <f t="shared" si="154"/>
        <v>#VALUE!</v>
      </c>
      <c r="BJ99" s="9" t="e">
        <f t="shared" si="154"/>
        <v>#VALUE!</v>
      </c>
      <c r="BK99" s="9" t="e">
        <f t="shared" si="154"/>
        <v>#VALUE!</v>
      </c>
      <c r="BL99" s="9" t="e">
        <f t="shared" si="154"/>
        <v>#VALUE!</v>
      </c>
      <c r="BM99" s="9" t="e">
        <f t="shared" si="154"/>
        <v>#VALUE!</v>
      </c>
      <c r="BN99" s="9" t="e">
        <f t="shared" si="154"/>
        <v>#VALUE!</v>
      </c>
      <c r="BO99" s="9" t="e">
        <f t="shared" si="154"/>
        <v>#VALUE!</v>
      </c>
      <c r="BP99" s="9" t="e">
        <f t="shared" si="154"/>
        <v>#VALUE!</v>
      </c>
      <c r="BQ99" s="9" t="e">
        <f t="shared" si="154"/>
        <v>#VALUE!</v>
      </c>
      <c r="BR99" s="9" t="e">
        <f t="shared" si="154"/>
        <v>#VALUE!</v>
      </c>
      <c r="BS99" s="9" t="e">
        <f t="shared" si="154"/>
        <v>#VALUE!</v>
      </c>
      <c r="BT99" s="10" t="e">
        <f t="shared" si="154"/>
        <v>#VALUE!</v>
      </c>
    </row>
    <row r="100" spans="2:72" hidden="1" outlineLevel="1" x14ac:dyDescent="0.25">
      <c r="B100" s="11" t="s">
        <v>35</v>
      </c>
      <c r="D100" s="12">
        <f>SUM(,'ANS_RevData (OT)'!D$31,'ANS_RevData (OT)'!D$47)</f>
        <v>71000</v>
      </c>
      <c r="E100" s="12">
        <f>SUM(,'ANS_RevData (OT)'!E$31,'ANS_RevData (OT)'!E$47)</f>
        <v>196150</v>
      </c>
      <c r="F100" s="12">
        <f>SUM(,'ANS_RevData (OT)'!F$31,'ANS_RevData (OT)'!F$47)</f>
        <v>61800</v>
      </c>
      <c r="G100" s="12">
        <f>SUM(,'ANS_RevData (OT)'!G$31,'ANS_RevData (OT)'!G$47)</f>
        <v>21900</v>
      </c>
      <c r="H100" s="12">
        <f>SUM(,'ANS_RevData (OT)'!H$31,'ANS_RevData (OT)'!H$47)</f>
        <v>77455</v>
      </c>
      <c r="I100" s="12">
        <f>SUM(,'ANS_RevData (OT)'!I$31,'ANS_RevData (OT)'!I$47)</f>
        <v>163050</v>
      </c>
      <c r="J100" s="12">
        <f>SUM(,'ANS_RevData (OT)'!J$31,'ANS_RevData (OT)'!J$47)</f>
        <v>411500</v>
      </c>
      <c r="K100" s="12">
        <f>SUM(,'ANS_RevData (OT)'!K$31,'ANS_RevData (OT)'!K$47)</f>
        <v>785550</v>
      </c>
      <c r="L100" s="12">
        <f>SUM(,'ANS_RevData (OT)'!L$31,'ANS_RevData (OT)'!L$47)</f>
        <v>11596332</v>
      </c>
      <c r="M100" s="12">
        <f>SUM(,'ANS_RevData (OT)'!M$31,'ANS_RevData (OT)'!M$47)</f>
        <v>14828936</v>
      </c>
      <c r="N100" s="12">
        <f>SUM(,'ANS_RevData (OT)'!N$31,'ANS_RevData (OT)'!N$47)</f>
        <v>13003090</v>
      </c>
      <c r="O100" s="12">
        <f>SUM(,'ANS_RevData (OT)'!O$31,'ANS_RevData (OT)'!O$47)</f>
        <v>21133775</v>
      </c>
      <c r="P100" s="13">
        <f>SUM(D100:O100)</f>
        <v>62350538</v>
      </c>
      <c r="Q100" s="13"/>
      <c r="R100" s="12">
        <f>SUM(,'ANS_RevData (OT)'!P$31,'ANS_RevData (OT)'!P$47)</f>
        <v>18333819.57</v>
      </c>
      <c r="S100" s="12">
        <f>SUM(,'ANS_RevData (OT)'!Q$31,'ANS_RevData (OT)'!Q$47)</f>
        <v>33578411.620000005</v>
      </c>
      <c r="T100" s="12">
        <f>SUM(,'ANS_RevData (OT)'!R$31,'ANS_RevData (OT)'!R$47)</f>
        <v>48549727</v>
      </c>
      <c r="U100" s="12">
        <f>SUM(,'ANS_RevData (OT)'!S$31,'ANS_RevData (OT)'!S$47)</f>
        <v>66450584</v>
      </c>
      <c r="V100" s="12">
        <f>SUM(,'ANS_RevData (OT)'!T$31,'ANS_RevData (OT)'!T$47)</f>
        <v>58501160</v>
      </c>
      <c r="W100" s="12">
        <f>SUM(,'ANS_RevData (OT)'!U$31,'ANS_RevData (OT)'!U$47)</f>
        <v>68775214</v>
      </c>
      <c r="X100" s="12">
        <f>SUM(,'ANS_RevData (OT)'!V$31,'ANS_RevData (OT)'!V$47)</f>
        <v>93611396</v>
      </c>
      <c r="Y100" s="12">
        <f>SUM(,'ANS_RevData (OT)'!W$31,'ANS_RevData (OT)'!W$47)</f>
        <v>116169524</v>
      </c>
      <c r="Z100" s="12">
        <f>SUM(,'ANS_RevData (OT)'!X$31,'ANS_RevData (OT)'!X$47)</f>
        <v>171388216.19999999</v>
      </c>
      <c r="AA100" s="12">
        <f>SUM(,'ANS_RevData (OT)'!Y$31,'ANS_RevData (OT)'!Y$47)</f>
        <v>176204570.44</v>
      </c>
      <c r="AB100" s="12">
        <f>SUM(,'ANS_RevData (OT)'!Z$31,'ANS_RevData (OT)'!Z$47)</f>
        <v>175919699.28999999</v>
      </c>
      <c r="AC100" s="12">
        <f>SUM(,'ANS_RevData (OT)'!AA$31,'ANS_RevData (OT)'!AA$47)</f>
        <v>182943888.86000001</v>
      </c>
      <c r="AD100" s="13">
        <f>SUM(R100:AC100)</f>
        <v>1210426210.98</v>
      </c>
      <c r="AE100" s="13"/>
      <c r="AF100" s="12">
        <f>SUM(,'ANS_RevData (OT)'!AF$31,'ANS_RevData (OT)'!AF$47)</f>
        <v>167755791.80000001</v>
      </c>
      <c r="AG100" s="12">
        <f>SUM(,'ANS_RevData (OT)'!AG$31,'ANS_RevData (OT)'!AG$47)</f>
        <v>224681999.53999999</v>
      </c>
      <c r="AH100" s="12" t="e">
        <f>SUM(,'ANS_RevData (OT)'!AH$31,'ANS_RevData (OT)'!AH$47)</f>
        <v>#VALUE!</v>
      </c>
      <c r="AI100" s="12" t="e">
        <f>SUM(,'ANS_RevData (OT)'!AI$31,'ANS_RevData (OT)'!AI$47)</f>
        <v>#VALUE!</v>
      </c>
      <c r="AJ100" s="12" t="e">
        <f>SUM(,'ANS_RevData (OT)'!AJ$31,'ANS_RevData (OT)'!AJ$47)</f>
        <v>#VALUE!</v>
      </c>
      <c r="AK100" s="14" t="e">
        <f>SUM(,'ANS_RevData (OT)'!AK$31,'ANS_RevData (OT)'!AK$47)</f>
        <v>#VALUE!</v>
      </c>
      <c r="AL100" s="14" t="e">
        <f>SUM(,'ANS_RevData (OT)'!AL$31,'ANS_RevData (OT)'!AL$47)</f>
        <v>#VALUE!</v>
      </c>
      <c r="AM100" s="14" t="e">
        <f>SUM(,'ANS_RevData (OT)'!AM$31,'ANS_RevData (OT)'!AM$47)</f>
        <v>#VALUE!</v>
      </c>
      <c r="AN100" s="14" t="e">
        <f>SUM(,'ANS_RevData (OT)'!AN$31,'ANS_RevData (OT)'!AN$47)</f>
        <v>#VALUE!</v>
      </c>
      <c r="AO100" s="14" t="e">
        <f>SUM(,'ANS_RevData (OT)'!AO$31,'ANS_RevData (OT)'!AO$47)</f>
        <v>#VALUE!</v>
      </c>
      <c r="AP100" s="14" t="e">
        <f>SUM(,'ANS_RevData (OT)'!AP$31,'ANS_RevData (OT)'!AP$47)</f>
        <v>#VALUE!</v>
      </c>
      <c r="AQ100" s="14" t="e">
        <f>SUM(,'ANS_RevData (OT)'!AQ$31,'ANS_RevData (OT)'!AQ$47)</f>
        <v>#VALUE!</v>
      </c>
      <c r="AR100" s="47" t="e">
        <f>SUM(AF100:AQ100)</f>
        <v>#VALUE!</v>
      </c>
      <c r="AS100" s="13"/>
      <c r="AT100" s="14" t="e">
        <f>SUM(,'ANS_RevData (OT)'!AR$31,'ANS_RevData (OT)'!AR$47)</f>
        <v>#VALUE!</v>
      </c>
      <c r="AU100" s="14" t="e">
        <f>SUM(,'ANS_RevData (OT)'!AS$31,'ANS_RevData (OT)'!AS$47)</f>
        <v>#VALUE!</v>
      </c>
      <c r="AV100" s="14" t="e">
        <f>SUM(,'ANS_RevData (OT)'!AT$31,'ANS_RevData (OT)'!AT$47)</f>
        <v>#VALUE!</v>
      </c>
      <c r="AW100" s="14" t="e">
        <f>SUM(,'ANS_RevData (OT)'!AU$31,'ANS_RevData (OT)'!AU$47)</f>
        <v>#VALUE!</v>
      </c>
      <c r="AX100" s="14" t="e">
        <f>SUM(,'ANS_RevData (OT)'!AV$31,'ANS_RevData (OT)'!AV$47)</f>
        <v>#VALUE!</v>
      </c>
      <c r="AY100" s="14" t="e">
        <f>SUM(,'ANS_RevData (OT)'!AW$31,'ANS_RevData (OT)'!AW$47)</f>
        <v>#VALUE!</v>
      </c>
      <c r="AZ100" s="14" t="e">
        <f>SUM(,'ANS_RevData (OT)'!AX$31,'ANS_RevData (OT)'!AX$47)</f>
        <v>#VALUE!</v>
      </c>
      <c r="BA100" s="14" t="e">
        <f>SUM(,'ANS_RevData (OT)'!AY$31,'ANS_RevData (OT)'!AY$47)</f>
        <v>#VALUE!</v>
      </c>
      <c r="BB100" s="14" t="e">
        <f>SUM(,'ANS_RevData (OT)'!AZ$31,'ANS_RevData (OT)'!AZ$47)</f>
        <v>#VALUE!</v>
      </c>
      <c r="BC100" s="14" t="e">
        <f>SUM(,'ANS_RevData (OT)'!BA$31,'ANS_RevData (OT)'!BA$47)</f>
        <v>#VALUE!</v>
      </c>
      <c r="BD100" s="14" t="e">
        <f>SUM(,'ANS_RevData (OT)'!BB$31,'ANS_RevData (OT)'!BB$47)</f>
        <v>#VALUE!</v>
      </c>
      <c r="BE100" s="14" t="e">
        <f>SUM(,'ANS_RevData (OT)'!BC$31,'ANS_RevData (OT)'!BC$47)</f>
        <v>#VALUE!</v>
      </c>
      <c r="BF100" s="47" t="e">
        <f>SUM(AT100:BE100)</f>
        <v>#VALUE!</v>
      </c>
      <c r="BG100" s="13"/>
      <c r="BH100" s="14" t="e">
        <f>SUM(,'ANS_RevData (OT)'!BD$31,'ANS_RevData (OT)'!BD$47)</f>
        <v>#VALUE!</v>
      </c>
      <c r="BI100" s="14" t="e">
        <f>SUM(,'ANS_RevData (OT)'!BE$31,'ANS_RevData (OT)'!BE$47)</f>
        <v>#VALUE!</v>
      </c>
      <c r="BJ100" s="14" t="e">
        <f>SUM(,'ANS_RevData (OT)'!BF$31,'ANS_RevData (OT)'!BF$47)</f>
        <v>#VALUE!</v>
      </c>
      <c r="BK100" s="14" t="e">
        <f>SUM(,'ANS_RevData (OT)'!BG$31,'ANS_RevData (OT)'!BG$47)</f>
        <v>#VALUE!</v>
      </c>
      <c r="BL100" s="14" t="e">
        <f>SUM(,'ANS_RevData (OT)'!BH$31,'ANS_RevData (OT)'!BH$47)</f>
        <v>#VALUE!</v>
      </c>
      <c r="BM100" s="14" t="e">
        <f>SUM(,'ANS_RevData (OT)'!BI$31,'ANS_RevData (OT)'!BI$47)</f>
        <v>#VALUE!</v>
      </c>
      <c r="BN100" s="14" t="e">
        <f>SUM(,'ANS_RevData (OT)'!BJ$31,'ANS_RevData (OT)'!BJ$47)</f>
        <v>#VALUE!</v>
      </c>
      <c r="BO100" s="14" t="e">
        <f>SUM(,'ANS_RevData (OT)'!BK$31,'ANS_RevData (OT)'!BK$47)</f>
        <v>#VALUE!</v>
      </c>
      <c r="BP100" s="14" t="e">
        <f>SUM(,'ANS_RevData (OT)'!BL$31,'ANS_RevData (OT)'!BL$47)</f>
        <v>#VALUE!</v>
      </c>
      <c r="BQ100" s="14" t="e">
        <f>SUM(,'ANS_RevData (OT)'!BM$31,'ANS_RevData (OT)'!BM$47)</f>
        <v>#VALUE!</v>
      </c>
      <c r="BR100" s="14" t="e">
        <f>SUM(,'ANS_RevData (OT)'!BN$31,'ANS_RevData (OT)'!BN$47)</f>
        <v>#VALUE!</v>
      </c>
      <c r="BS100" s="14" t="e">
        <f>SUM(,'ANS_RevData (OT)'!BO$31,'ANS_RevData (OT)'!BO$47)</f>
        <v>#VALUE!</v>
      </c>
      <c r="BT100" s="47" t="e">
        <f>SUM(BH100:BS100)</f>
        <v>#VALUE!</v>
      </c>
    </row>
    <row r="101" spans="2:72" hidden="1" outlineLevel="1" x14ac:dyDescent="0.25">
      <c r="B101" s="11" t="s">
        <v>36</v>
      </c>
      <c r="D101" s="12">
        <f t="shared" ref="D101:P101" si="155">SUBTOTAL(9,D102:D106)</f>
        <v>22371079</v>
      </c>
      <c r="E101" s="12">
        <f t="shared" si="155"/>
        <v>21474252</v>
      </c>
      <c r="F101" s="12">
        <f t="shared" si="155"/>
        <v>28994345</v>
      </c>
      <c r="G101" s="12">
        <f t="shared" si="155"/>
        <v>30144360</v>
      </c>
      <c r="H101" s="12">
        <f t="shared" si="155"/>
        <v>34139425</v>
      </c>
      <c r="I101" s="12">
        <f t="shared" si="155"/>
        <v>50256744</v>
      </c>
      <c r="J101" s="12">
        <f t="shared" si="155"/>
        <v>56895562</v>
      </c>
      <c r="K101" s="12">
        <f t="shared" si="155"/>
        <v>62548632</v>
      </c>
      <c r="L101" s="12">
        <f t="shared" si="155"/>
        <v>76288376</v>
      </c>
      <c r="M101" s="12">
        <f t="shared" si="155"/>
        <v>85412264.099999994</v>
      </c>
      <c r="N101" s="12">
        <f t="shared" si="155"/>
        <v>74577057</v>
      </c>
      <c r="O101" s="12">
        <f t="shared" si="155"/>
        <v>80802460.900000006</v>
      </c>
      <c r="P101" s="13">
        <f t="shared" si="155"/>
        <v>623904557</v>
      </c>
      <c r="Q101" s="13"/>
      <c r="R101" s="12">
        <f t="shared" ref="R101:AD101" si="156">SUBTOTAL(9,R102:R106)</f>
        <v>80253451</v>
      </c>
      <c r="S101" s="12">
        <f t="shared" si="156"/>
        <v>79885266</v>
      </c>
      <c r="T101" s="12">
        <f t="shared" si="156"/>
        <v>88205830.599999994</v>
      </c>
      <c r="U101" s="12">
        <f t="shared" si="156"/>
        <v>92122566.549999997</v>
      </c>
      <c r="V101" s="12">
        <f t="shared" si="156"/>
        <v>84374655</v>
      </c>
      <c r="W101" s="12">
        <f t="shared" si="156"/>
        <v>74640386</v>
      </c>
      <c r="X101" s="12">
        <f t="shared" si="156"/>
        <v>63170124.5</v>
      </c>
      <c r="Y101" s="12">
        <f t="shared" si="156"/>
        <v>75968836.799999997</v>
      </c>
      <c r="Z101" s="12">
        <f t="shared" si="156"/>
        <v>81201709</v>
      </c>
      <c r="AA101" s="12">
        <f t="shared" si="156"/>
        <v>82324074</v>
      </c>
      <c r="AB101" s="12">
        <f t="shared" si="156"/>
        <v>82626010</v>
      </c>
      <c r="AC101" s="12">
        <f t="shared" si="156"/>
        <v>112238091</v>
      </c>
      <c r="AD101" s="13">
        <f t="shared" si="156"/>
        <v>997011000.44999993</v>
      </c>
      <c r="AE101" s="13"/>
      <c r="AF101" s="12">
        <f t="shared" ref="AF101:AR101" si="157">SUBTOTAL(9,AF102:AF106)</f>
        <v>113432963</v>
      </c>
      <c r="AG101" s="12">
        <f t="shared" si="157"/>
        <v>145650895</v>
      </c>
      <c r="AH101" s="12" t="e">
        <f t="shared" si="157"/>
        <v>#VALUE!</v>
      </c>
      <c r="AI101" s="12" t="e">
        <f t="shared" si="157"/>
        <v>#VALUE!</v>
      </c>
      <c r="AJ101" s="12" t="e">
        <f t="shared" si="157"/>
        <v>#VALUE!</v>
      </c>
      <c r="AK101" s="14" t="e">
        <f t="shared" si="157"/>
        <v>#VALUE!</v>
      </c>
      <c r="AL101" s="14" t="e">
        <f t="shared" si="157"/>
        <v>#VALUE!</v>
      </c>
      <c r="AM101" s="14" t="e">
        <f t="shared" si="157"/>
        <v>#VALUE!</v>
      </c>
      <c r="AN101" s="14" t="e">
        <f t="shared" si="157"/>
        <v>#VALUE!</v>
      </c>
      <c r="AO101" s="14" t="e">
        <f t="shared" si="157"/>
        <v>#VALUE!</v>
      </c>
      <c r="AP101" s="14" t="e">
        <f t="shared" si="157"/>
        <v>#VALUE!</v>
      </c>
      <c r="AQ101" s="14" t="e">
        <f t="shared" si="157"/>
        <v>#VALUE!</v>
      </c>
      <c r="AR101" s="47" t="e">
        <f t="shared" si="157"/>
        <v>#VALUE!</v>
      </c>
      <c r="AS101" s="13"/>
      <c r="AT101" s="14" t="e">
        <f t="shared" ref="AT101:BF101" si="158">SUBTOTAL(9,AT102:AT106)</f>
        <v>#VALUE!</v>
      </c>
      <c r="AU101" s="14" t="e">
        <f t="shared" si="158"/>
        <v>#VALUE!</v>
      </c>
      <c r="AV101" s="14" t="e">
        <f t="shared" si="158"/>
        <v>#VALUE!</v>
      </c>
      <c r="AW101" s="14" t="e">
        <f t="shared" si="158"/>
        <v>#VALUE!</v>
      </c>
      <c r="AX101" s="14" t="e">
        <f t="shared" si="158"/>
        <v>#VALUE!</v>
      </c>
      <c r="AY101" s="14" t="e">
        <f t="shared" si="158"/>
        <v>#VALUE!</v>
      </c>
      <c r="AZ101" s="14" t="e">
        <f t="shared" si="158"/>
        <v>#VALUE!</v>
      </c>
      <c r="BA101" s="14" t="e">
        <f t="shared" si="158"/>
        <v>#VALUE!</v>
      </c>
      <c r="BB101" s="14" t="e">
        <f t="shared" si="158"/>
        <v>#VALUE!</v>
      </c>
      <c r="BC101" s="14" t="e">
        <f t="shared" si="158"/>
        <v>#VALUE!</v>
      </c>
      <c r="BD101" s="14" t="e">
        <f t="shared" si="158"/>
        <v>#VALUE!</v>
      </c>
      <c r="BE101" s="14" t="e">
        <f t="shared" si="158"/>
        <v>#VALUE!</v>
      </c>
      <c r="BF101" s="47" t="e">
        <f t="shared" si="158"/>
        <v>#VALUE!</v>
      </c>
      <c r="BG101" s="13"/>
      <c r="BH101" s="14" t="e">
        <f t="shared" ref="BH101:BT101" si="159">SUBTOTAL(9,BH102:BH106)</f>
        <v>#VALUE!</v>
      </c>
      <c r="BI101" s="14" t="e">
        <f t="shared" si="159"/>
        <v>#VALUE!</v>
      </c>
      <c r="BJ101" s="14" t="e">
        <f t="shared" si="159"/>
        <v>#VALUE!</v>
      </c>
      <c r="BK101" s="14" t="e">
        <f t="shared" si="159"/>
        <v>#VALUE!</v>
      </c>
      <c r="BL101" s="14" t="e">
        <f t="shared" si="159"/>
        <v>#VALUE!</v>
      </c>
      <c r="BM101" s="14" t="e">
        <f t="shared" si="159"/>
        <v>#VALUE!</v>
      </c>
      <c r="BN101" s="14" t="e">
        <f t="shared" si="159"/>
        <v>#VALUE!</v>
      </c>
      <c r="BO101" s="14" t="e">
        <f t="shared" si="159"/>
        <v>#VALUE!</v>
      </c>
      <c r="BP101" s="14" t="e">
        <f t="shared" si="159"/>
        <v>#VALUE!</v>
      </c>
      <c r="BQ101" s="14" t="e">
        <f t="shared" si="159"/>
        <v>#VALUE!</v>
      </c>
      <c r="BR101" s="14" t="e">
        <f t="shared" si="159"/>
        <v>#VALUE!</v>
      </c>
      <c r="BS101" s="14" t="e">
        <f t="shared" si="159"/>
        <v>#VALUE!</v>
      </c>
      <c r="BT101" s="47" t="e">
        <f t="shared" si="159"/>
        <v>#VALUE!</v>
      </c>
    </row>
    <row r="102" spans="2:72" s="16" customFormat="1" ht="12.75" hidden="1" outlineLevel="2" x14ac:dyDescent="0.2">
      <c r="B102" s="17" t="s">
        <v>9</v>
      </c>
      <c r="D102" s="18">
        <f>'ANS_RevData (OT)'!D$79</f>
        <v>21958379</v>
      </c>
      <c r="E102" s="18">
        <f>'ANS_RevData (OT)'!E$79</f>
        <v>21076902</v>
      </c>
      <c r="F102" s="18">
        <f>'ANS_RevData (OT)'!F$79</f>
        <v>27896595</v>
      </c>
      <c r="G102" s="18">
        <f>'ANS_RevData (OT)'!G$79</f>
        <v>28229460</v>
      </c>
      <c r="H102" s="18">
        <f>'ANS_RevData (OT)'!H$79</f>
        <v>29926120</v>
      </c>
      <c r="I102" s="18">
        <f>'ANS_RevData (OT)'!I$79</f>
        <v>29546880</v>
      </c>
      <c r="J102" s="18">
        <f>'ANS_RevData (OT)'!J$79</f>
        <v>32233390</v>
      </c>
      <c r="K102" s="18">
        <f>'ANS_RevData (OT)'!K$79</f>
        <v>37899022</v>
      </c>
      <c r="L102" s="18">
        <f>'ANS_RevData (OT)'!L$79</f>
        <v>40927653</v>
      </c>
      <c r="M102" s="18">
        <f>'ANS_RevData (OT)'!M$79</f>
        <v>44009011</v>
      </c>
      <c r="N102" s="18">
        <f>'ANS_RevData (OT)'!N$79</f>
        <v>33262463</v>
      </c>
      <c r="O102" s="18">
        <f>'ANS_RevData (OT)'!O$79</f>
        <v>41452174</v>
      </c>
      <c r="P102" s="19">
        <f t="shared" ref="P102:P108" si="160">SUM(D102:O102)</f>
        <v>388418049</v>
      </c>
      <c r="Q102" s="19"/>
      <c r="R102" s="18">
        <f>'ANS_RevData (OT)'!P$79</f>
        <v>37721427</v>
      </c>
      <c r="S102" s="18">
        <f>'ANS_RevData (OT)'!Q$79</f>
        <v>35947353</v>
      </c>
      <c r="T102" s="18">
        <f>'ANS_RevData (OT)'!R$79</f>
        <v>40457605</v>
      </c>
      <c r="U102" s="18">
        <f>'ANS_RevData (OT)'!S$79</f>
        <v>44612094.5</v>
      </c>
      <c r="V102" s="18">
        <f>'ANS_RevData (OT)'!T$79</f>
        <v>48098996</v>
      </c>
      <c r="W102" s="18">
        <f>'ANS_RevData (OT)'!U$79</f>
        <v>60569131</v>
      </c>
      <c r="X102" s="18">
        <f>'ANS_RevData (OT)'!V$79</f>
        <v>47031696</v>
      </c>
      <c r="Y102" s="18">
        <f>'ANS_RevData (OT)'!W$79</f>
        <v>56167516.799999997</v>
      </c>
      <c r="Z102" s="18">
        <f>'ANS_RevData (OT)'!X$79</f>
        <v>59195562</v>
      </c>
      <c r="AA102" s="18">
        <f>'ANS_RevData (OT)'!Y$79</f>
        <v>58317928</v>
      </c>
      <c r="AB102" s="18">
        <f>'ANS_RevData (OT)'!Z$79</f>
        <v>59112977</v>
      </c>
      <c r="AC102" s="18">
        <f>'ANS_RevData (OT)'!AA$79</f>
        <v>72902831</v>
      </c>
      <c r="AD102" s="19">
        <f t="shared" ref="AD102:AD108" si="161">SUM(R102:AC102)</f>
        <v>620135117.29999995</v>
      </c>
      <c r="AE102" s="19"/>
      <c r="AF102" s="18">
        <f>'ANS_RevData (OT)'!AF$79</f>
        <v>63129087</v>
      </c>
      <c r="AG102" s="18">
        <f>'ANS_RevData (OT)'!AG$79</f>
        <v>86214212</v>
      </c>
      <c r="AH102" s="18" t="e">
        <f>'ANS_RevData (OT)'!AH$79</f>
        <v>#VALUE!</v>
      </c>
      <c r="AI102" s="18" t="e">
        <f>'ANS_RevData (OT)'!AI$79</f>
        <v>#VALUE!</v>
      </c>
      <c r="AJ102" s="18" t="e">
        <f>'ANS_RevData (OT)'!AJ$79</f>
        <v>#VALUE!</v>
      </c>
      <c r="AK102" s="20" t="e">
        <f>'ANS_RevData (OT)'!AK$79</f>
        <v>#VALUE!</v>
      </c>
      <c r="AL102" s="20" t="e">
        <f>'ANS_RevData (OT)'!AL$79</f>
        <v>#VALUE!</v>
      </c>
      <c r="AM102" s="20" t="e">
        <f>'ANS_RevData (OT)'!AM$79</f>
        <v>#VALUE!</v>
      </c>
      <c r="AN102" s="20" t="e">
        <f>'ANS_RevData (OT)'!AN$79</f>
        <v>#VALUE!</v>
      </c>
      <c r="AO102" s="20" t="e">
        <f>'ANS_RevData (OT)'!AO$79</f>
        <v>#VALUE!</v>
      </c>
      <c r="AP102" s="20" t="e">
        <f>'ANS_RevData (OT)'!AP$79</f>
        <v>#VALUE!</v>
      </c>
      <c r="AQ102" s="20" t="e">
        <f>'ANS_RevData (OT)'!AQ$79</f>
        <v>#VALUE!</v>
      </c>
      <c r="AR102" s="48" t="e">
        <f t="shared" ref="AR102:AR108" si="162">SUM(AF102:AQ102)</f>
        <v>#VALUE!</v>
      </c>
      <c r="AS102" s="19"/>
      <c r="AT102" s="20" t="e">
        <f>'ANS_RevData (OT)'!AR$79</f>
        <v>#VALUE!</v>
      </c>
      <c r="AU102" s="20" t="e">
        <f>'ANS_RevData (OT)'!AS$79</f>
        <v>#VALUE!</v>
      </c>
      <c r="AV102" s="20" t="e">
        <f>'ANS_RevData (OT)'!AT$79</f>
        <v>#VALUE!</v>
      </c>
      <c r="AW102" s="20" t="e">
        <f>'ANS_RevData (OT)'!AU$79</f>
        <v>#VALUE!</v>
      </c>
      <c r="AX102" s="20" t="e">
        <f>'ANS_RevData (OT)'!AV$79</f>
        <v>#VALUE!</v>
      </c>
      <c r="AY102" s="20" t="e">
        <f>'ANS_RevData (OT)'!AW$79</f>
        <v>#VALUE!</v>
      </c>
      <c r="AZ102" s="20" t="e">
        <f>'ANS_RevData (OT)'!AX$79</f>
        <v>#VALUE!</v>
      </c>
      <c r="BA102" s="20" t="e">
        <f>'ANS_RevData (OT)'!AY$79</f>
        <v>#VALUE!</v>
      </c>
      <c r="BB102" s="20" t="e">
        <f>'ANS_RevData (OT)'!AZ$79</f>
        <v>#VALUE!</v>
      </c>
      <c r="BC102" s="20" t="e">
        <f>'ANS_RevData (OT)'!BA$79</f>
        <v>#VALUE!</v>
      </c>
      <c r="BD102" s="20" t="e">
        <f>'ANS_RevData (OT)'!BB$79</f>
        <v>#VALUE!</v>
      </c>
      <c r="BE102" s="20" t="e">
        <f>'ANS_RevData (OT)'!BC$79</f>
        <v>#VALUE!</v>
      </c>
      <c r="BF102" s="48" t="e">
        <f t="shared" ref="BF102:BF108" si="163">SUM(AT102:BE102)</f>
        <v>#VALUE!</v>
      </c>
      <c r="BG102" s="19"/>
      <c r="BH102" s="20" t="e">
        <f>'ANS_RevData (OT)'!BD$79</f>
        <v>#VALUE!</v>
      </c>
      <c r="BI102" s="20" t="e">
        <f>'ANS_RevData (OT)'!BE$79</f>
        <v>#VALUE!</v>
      </c>
      <c r="BJ102" s="20" t="e">
        <f>'ANS_RevData (OT)'!BF$79</f>
        <v>#VALUE!</v>
      </c>
      <c r="BK102" s="20" t="e">
        <f>'ANS_RevData (OT)'!BG$79</f>
        <v>#VALUE!</v>
      </c>
      <c r="BL102" s="20" t="e">
        <f>'ANS_RevData (OT)'!BH$79</f>
        <v>#VALUE!</v>
      </c>
      <c r="BM102" s="20" t="e">
        <f>'ANS_RevData (OT)'!BI$79</f>
        <v>#VALUE!</v>
      </c>
      <c r="BN102" s="20" t="e">
        <f>'ANS_RevData (OT)'!BJ$79</f>
        <v>#VALUE!</v>
      </c>
      <c r="BO102" s="20" t="e">
        <f>'ANS_RevData (OT)'!BK$79</f>
        <v>#VALUE!</v>
      </c>
      <c r="BP102" s="20" t="e">
        <f>'ANS_RevData (OT)'!BL$79</f>
        <v>#VALUE!</v>
      </c>
      <c r="BQ102" s="20" t="e">
        <f>'ANS_RevData (OT)'!BM$79</f>
        <v>#VALUE!</v>
      </c>
      <c r="BR102" s="20" t="e">
        <f>'ANS_RevData (OT)'!BN$79</f>
        <v>#VALUE!</v>
      </c>
      <c r="BS102" s="20" t="e">
        <f>'ANS_RevData (OT)'!BO$79</f>
        <v>#VALUE!</v>
      </c>
      <c r="BT102" s="48" t="e">
        <f t="shared" ref="BT102:BT108" si="164">SUM(BH102:BS102)</f>
        <v>#VALUE!</v>
      </c>
    </row>
    <row r="103" spans="2:72" s="16" customFormat="1" ht="12.75" hidden="1" outlineLevel="2" x14ac:dyDescent="0.2">
      <c r="B103" s="17" t="s">
        <v>10</v>
      </c>
      <c r="D103" s="18">
        <f>'ANS_RevData (OT)'!D$95</f>
        <v>412700</v>
      </c>
      <c r="E103" s="18">
        <f>'ANS_RevData (OT)'!E$95</f>
        <v>395850</v>
      </c>
      <c r="F103" s="18">
        <f>'ANS_RevData (OT)'!F$95</f>
        <v>1097250</v>
      </c>
      <c r="G103" s="18">
        <f>'ANS_RevData (OT)'!G$95</f>
        <v>1914900</v>
      </c>
      <c r="H103" s="18">
        <f>'ANS_RevData (OT)'!H$95</f>
        <v>3698550</v>
      </c>
      <c r="I103" s="18">
        <f>'ANS_RevData (OT)'!I$95</f>
        <v>4643550</v>
      </c>
      <c r="J103" s="18">
        <f>'ANS_RevData (OT)'!J$95</f>
        <v>5770467</v>
      </c>
      <c r="K103" s="18">
        <f>'ANS_RevData (OT)'!K$95</f>
        <v>5064580</v>
      </c>
      <c r="L103" s="18">
        <f>'ANS_RevData (OT)'!L$95</f>
        <v>4479160</v>
      </c>
      <c r="M103" s="18">
        <f>'ANS_RevData (OT)'!M$95</f>
        <v>6912700</v>
      </c>
      <c r="N103" s="18">
        <f>'ANS_RevData (OT)'!N$95</f>
        <v>6517209</v>
      </c>
      <c r="O103" s="18">
        <f>'ANS_RevData (OT)'!O$95</f>
        <v>8176650</v>
      </c>
      <c r="P103" s="19">
        <f t="shared" si="160"/>
        <v>49083566</v>
      </c>
      <c r="Q103" s="19"/>
      <c r="R103" s="18">
        <f>'ANS_RevData (OT)'!P$95</f>
        <v>9756362</v>
      </c>
      <c r="S103" s="18">
        <f>'ANS_RevData (OT)'!Q$95</f>
        <v>8923095</v>
      </c>
      <c r="T103" s="18">
        <f>'ANS_RevData (OT)'!R$95</f>
        <v>9148900</v>
      </c>
      <c r="U103" s="18">
        <f>'ANS_RevData (OT)'!S$95</f>
        <v>10394500</v>
      </c>
      <c r="V103" s="18">
        <f>'ANS_RevData (OT)'!T$95</f>
        <v>11933150</v>
      </c>
      <c r="W103" s="18">
        <f>'ANS_RevData (OT)'!U$95</f>
        <v>13917860</v>
      </c>
      <c r="X103" s="18">
        <f>'ANS_RevData (OT)'!V$95</f>
        <v>15840040</v>
      </c>
      <c r="Y103" s="18">
        <f>'ANS_RevData (OT)'!W$95</f>
        <v>17367370</v>
      </c>
      <c r="Z103" s="18">
        <f>'ANS_RevData (OT)'!X$95</f>
        <v>17994820</v>
      </c>
      <c r="AA103" s="18">
        <f>'ANS_RevData (OT)'!Y$95</f>
        <v>19004620</v>
      </c>
      <c r="AB103" s="18">
        <f>'ANS_RevData (OT)'!Z$95</f>
        <v>18611280</v>
      </c>
      <c r="AC103" s="18">
        <f>'ANS_RevData (OT)'!AA$95</f>
        <v>30926060</v>
      </c>
      <c r="AD103" s="19">
        <f t="shared" si="161"/>
        <v>183818057</v>
      </c>
      <c r="AE103" s="19"/>
      <c r="AF103" s="18">
        <f>'ANS_RevData (OT)'!AF$95</f>
        <v>42042627</v>
      </c>
      <c r="AG103" s="18">
        <f>'ANS_RevData (OT)'!AG$95</f>
        <v>51878455</v>
      </c>
      <c r="AH103" s="18" t="e">
        <f>'ANS_RevData (OT)'!AH$95</f>
        <v>#VALUE!</v>
      </c>
      <c r="AI103" s="18" t="e">
        <f>'ANS_RevData (OT)'!AI$95</f>
        <v>#VALUE!</v>
      </c>
      <c r="AJ103" s="18" t="e">
        <f>'ANS_RevData (OT)'!AJ$95</f>
        <v>#VALUE!</v>
      </c>
      <c r="AK103" s="20" t="e">
        <f>'ANS_RevData (OT)'!AK$95</f>
        <v>#VALUE!</v>
      </c>
      <c r="AL103" s="20" t="e">
        <f>'ANS_RevData (OT)'!AL$95</f>
        <v>#VALUE!</v>
      </c>
      <c r="AM103" s="20" t="e">
        <f>'ANS_RevData (OT)'!AM$95</f>
        <v>#VALUE!</v>
      </c>
      <c r="AN103" s="20" t="e">
        <f>'ANS_RevData (OT)'!AN$95</f>
        <v>#VALUE!</v>
      </c>
      <c r="AO103" s="20" t="e">
        <f>'ANS_RevData (OT)'!AO$95</f>
        <v>#VALUE!</v>
      </c>
      <c r="AP103" s="20" t="e">
        <f>'ANS_RevData (OT)'!AP$95</f>
        <v>#VALUE!</v>
      </c>
      <c r="AQ103" s="20" t="e">
        <f>'ANS_RevData (OT)'!AQ$95</f>
        <v>#VALUE!</v>
      </c>
      <c r="AR103" s="48" t="e">
        <f t="shared" si="162"/>
        <v>#VALUE!</v>
      </c>
      <c r="AS103" s="19"/>
      <c r="AT103" s="20" t="e">
        <f>'ANS_RevData (OT)'!AR$95</f>
        <v>#VALUE!</v>
      </c>
      <c r="AU103" s="20" t="e">
        <f>'ANS_RevData (OT)'!AS$95</f>
        <v>#VALUE!</v>
      </c>
      <c r="AV103" s="20" t="e">
        <f>'ANS_RevData (OT)'!AT$95</f>
        <v>#VALUE!</v>
      </c>
      <c r="AW103" s="20" t="e">
        <f>'ANS_RevData (OT)'!AU$95</f>
        <v>#VALUE!</v>
      </c>
      <c r="AX103" s="20" t="e">
        <f>'ANS_RevData (OT)'!AV$95</f>
        <v>#VALUE!</v>
      </c>
      <c r="AY103" s="20" t="e">
        <f>'ANS_RevData (OT)'!AW$95</f>
        <v>#VALUE!</v>
      </c>
      <c r="AZ103" s="20" t="e">
        <f>'ANS_RevData (OT)'!AX$95</f>
        <v>#VALUE!</v>
      </c>
      <c r="BA103" s="20" t="e">
        <f>'ANS_RevData (OT)'!AY$95</f>
        <v>#VALUE!</v>
      </c>
      <c r="BB103" s="20" t="e">
        <f>'ANS_RevData (OT)'!AZ$95</f>
        <v>#VALUE!</v>
      </c>
      <c r="BC103" s="20" t="e">
        <f>'ANS_RevData (OT)'!BA$95</f>
        <v>#VALUE!</v>
      </c>
      <c r="BD103" s="20" t="e">
        <f>'ANS_RevData (OT)'!BB$95</f>
        <v>#VALUE!</v>
      </c>
      <c r="BE103" s="20" t="e">
        <f>'ANS_RevData (OT)'!BC$95</f>
        <v>#VALUE!</v>
      </c>
      <c r="BF103" s="48" t="e">
        <f t="shared" si="163"/>
        <v>#VALUE!</v>
      </c>
      <c r="BG103" s="19"/>
      <c r="BH103" s="20" t="e">
        <f>'ANS_RevData (OT)'!BD$95</f>
        <v>#VALUE!</v>
      </c>
      <c r="BI103" s="20" t="e">
        <f>'ANS_RevData (OT)'!BE$95</f>
        <v>#VALUE!</v>
      </c>
      <c r="BJ103" s="20" t="e">
        <f>'ANS_RevData (OT)'!BF$95</f>
        <v>#VALUE!</v>
      </c>
      <c r="BK103" s="20" t="e">
        <f>'ANS_RevData (OT)'!BG$95</f>
        <v>#VALUE!</v>
      </c>
      <c r="BL103" s="20" t="e">
        <f>'ANS_RevData (OT)'!BH$95</f>
        <v>#VALUE!</v>
      </c>
      <c r="BM103" s="20" t="e">
        <f>'ANS_RevData (OT)'!BI$95</f>
        <v>#VALUE!</v>
      </c>
      <c r="BN103" s="20" t="e">
        <f>'ANS_RevData (OT)'!BJ$95</f>
        <v>#VALUE!</v>
      </c>
      <c r="BO103" s="20" t="e">
        <f>'ANS_RevData (OT)'!BK$95</f>
        <v>#VALUE!</v>
      </c>
      <c r="BP103" s="20" t="e">
        <f>'ANS_RevData (OT)'!BL$95</f>
        <v>#VALUE!</v>
      </c>
      <c r="BQ103" s="20" t="e">
        <f>'ANS_RevData (OT)'!BM$95</f>
        <v>#VALUE!</v>
      </c>
      <c r="BR103" s="20" t="e">
        <f>'ANS_RevData (OT)'!BN$95</f>
        <v>#VALUE!</v>
      </c>
      <c r="BS103" s="20" t="e">
        <f>'ANS_RevData (OT)'!BO$95</f>
        <v>#VALUE!</v>
      </c>
      <c r="BT103" s="48" t="e">
        <f t="shared" si="164"/>
        <v>#VALUE!</v>
      </c>
    </row>
    <row r="104" spans="2:72" s="16" customFormat="1" ht="12.75" hidden="1" outlineLevel="2" x14ac:dyDescent="0.2">
      <c r="B104" s="17" t="s">
        <v>11</v>
      </c>
      <c r="D104" s="18">
        <f>'ANS_RevData (OT)'!D$111</f>
        <v>0</v>
      </c>
      <c r="E104" s="18">
        <f>'ANS_RevData (OT)'!E$111</f>
        <v>0</v>
      </c>
      <c r="F104" s="18">
        <f>'ANS_RevData (OT)'!F$111</f>
        <v>0</v>
      </c>
      <c r="G104" s="18">
        <f>'ANS_RevData (OT)'!G$111</f>
        <v>0</v>
      </c>
      <c r="H104" s="18">
        <f>'ANS_RevData (OT)'!H$111</f>
        <v>0</v>
      </c>
      <c r="I104" s="18">
        <f>'ANS_RevData (OT)'!I$111</f>
        <v>0</v>
      </c>
      <c r="J104" s="18">
        <f>'ANS_RevData (OT)'!J$111</f>
        <v>0</v>
      </c>
      <c r="K104" s="18">
        <f>'ANS_RevData (OT)'!K$111</f>
        <v>0</v>
      </c>
      <c r="L104" s="18">
        <f>'ANS_RevData (OT)'!L$111</f>
        <v>0</v>
      </c>
      <c r="M104" s="18">
        <f>'ANS_RevData (OT)'!M$111</f>
        <v>0</v>
      </c>
      <c r="N104" s="18">
        <f>'ANS_RevData (OT)'!N$111</f>
        <v>0</v>
      </c>
      <c r="O104" s="18">
        <f>'ANS_RevData (OT)'!O$111</f>
        <v>0</v>
      </c>
      <c r="P104" s="19">
        <f t="shared" si="160"/>
        <v>0</v>
      </c>
      <c r="Q104" s="19"/>
      <c r="R104" s="18">
        <f>'ANS_RevData (OT)'!P$111</f>
        <v>0</v>
      </c>
      <c r="S104" s="18">
        <f>'ANS_RevData (OT)'!Q$111</f>
        <v>0</v>
      </c>
      <c r="T104" s="18">
        <f>'ANS_RevData (OT)'!R$111</f>
        <v>0</v>
      </c>
      <c r="U104" s="18">
        <f>'ANS_RevData (OT)'!S$111</f>
        <v>0</v>
      </c>
      <c r="V104" s="18">
        <f>'ANS_RevData (OT)'!T$111</f>
        <v>0</v>
      </c>
      <c r="W104" s="18">
        <f>'ANS_RevData (OT)'!U$111</f>
        <v>0</v>
      </c>
      <c r="X104" s="18">
        <f>'ANS_RevData (OT)'!V$111</f>
        <v>13500</v>
      </c>
      <c r="Y104" s="18">
        <f>'ANS_RevData (OT)'!W$111</f>
        <v>2328450</v>
      </c>
      <c r="Z104" s="18">
        <f>'ANS_RevData (OT)'!X$111</f>
        <v>3780702</v>
      </c>
      <c r="AA104" s="18">
        <f>'ANS_RevData (OT)'!Y$111</f>
        <v>4343511</v>
      </c>
      <c r="AB104" s="18">
        <f>'ANS_RevData (OT)'!Z$111</f>
        <v>4488353</v>
      </c>
      <c r="AC104" s="18">
        <f>'ANS_RevData (OT)'!AA$111</f>
        <v>8104700</v>
      </c>
      <c r="AD104" s="19">
        <f t="shared" si="161"/>
        <v>23059216</v>
      </c>
      <c r="AE104" s="19"/>
      <c r="AF104" s="18">
        <f>'ANS_RevData (OT)'!AF$111</f>
        <v>7878450</v>
      </c>
      <c r="AG104" s="18">
        <f>'ANS_RevData (OT)'!AG$111</f>
        <v>7163728</v>
      </c>
      <c r="AH104" s="18" t="e">
        <f>'ANS_RevData (OT)'!AH$111</f>
        <v>#VALUE!</v>
      </c>
      <c r="AI104" s="18" t="e">
        <f>'ANS_RevData (OT)'!AI$111</f>
        <v>#VALUE!</v>
      </c>
      <c r="AJ104" s="18" t="e">
        <f>'ANS_RevData (OT)'!AJ$111</f>
        <v>#VALUE!</v>
      </c>
      <c r="AK104" s="20" t="e">
        <f>'ANS_RevData (OT)'!AK$111</f>
        <v>#VALUE!</v>
      </c>
      <c r="AL104" s="20" t="e">
        <f>'ANS_RevData (OT)'!AL$111</f>
        <v>#VALUE!</v>
      </c>
      <c r="AM104" s="20" t="e">
        <f>'ANS_RevData (OT)'!AM$111</f>
        <v>#VALUE!</v>
      </c>
      <c r="AN104" s="20" t="e">
        <f>'ANS_RevData (OT)'!AN$111</f>
        <v>#VALUE!</v>
      </c>
      <c r="AO104" s="20" t="e">
        <f>'ANS_RevData (OT)'!AO$111</f>
        <v>#VALUE!</v>
      </c>
      <c r="AP104" s="20" t="e">
        <f>'ANS_RevData (OT)'!AP$111</f>
        <v>#VALUE!</v>
      </c>
      <c r="AQ104" s="20" t="e">
        <f>'ANS_RevData (OT)'!AQ$111</f>
        <v>#VALUE!</v>
      </c>
      <c r="AR104" s="48" t="e">
        <f t="shared" si="162"/>
        <v>#VALUE!</v>
      </c>
      <c r="AS104" s="19"/>
      <c r="AT104" s="20" t="e">
        <f>'ANS_RevData (OT)'!AR$111</f>
        <v>#VALUE!</v>
      </c>
      <c r="AU104" s="20" t="e">
        <f>'ANS_RevData (OT)'!AS$111</f>
        <v>#VALUE!</v>
      </c>
      <c r="AV104" s="20" t="e">
        <f>'ANS_RevData (OT)'!AT$111</f>
        <v>#VALUE!</v>
      </c>
      <c r="AW104" s="20" t="e">
        <f>'ANS_RevData (OT)'!AU$111</f>
        <v>#VALUE!</v>
      </c>
      <c r="AX104" s="20" t="e">
        <f>'ANS_RevData (OT)'!AV$111</f>
        <v>#VALUE!</v>
      </c>
      <c r="AY104" s="20" t="e">
        <f>'ANS_RevData (OT)'!AW$111</f>
        <v>#VALUE!</v>
      </c>
      <c r="AZ104" s="20" t="e">
        <f>'ANS_RevData (OT)'!AX$111</f>
        <v>#VALUE!</v>
      </c>
      <c r="BA104" s="20" t="e">
        <f>'ANS_RevData (OT)'!AY$111</f>
        <v>#VALUE!</v>
      </c>
      <c r="BB104" s="20" t="e">
        <f>'ANS_RevData (OT)'!AZ$111</f>
        <v>#VALUE!</v>
      </c>
      <c r="BC104" s="20" t="e">
        <f>'ANS_RevData (OT)'!BA$111</f>
        <v>#VALUE!</v>
      </c>
      <c r="BD104" s="20" t="e">
        <f>'ANS_RevData (OT)'!BB$111</f>
        <v>#VALUE!</v>
      </c>
      <c r="BE104" s="20" t="e">
        <f>'ANS_RevData (OT)'!BC$111</f>
        <v>#VALUE!</v>
      </c>
      <c r="BF104" s="48" t="e">
        <f t="shared" si="163"/>
        <v>#VALUE!</v>
      </c>
      <c r="BG104" s="19"/>
      <c r="BH104" s="20" t="e">
        <f>'ANS_RevData (OT)'!BD$111</f>
        <v>#VALUE!</v>
      </c>
      <c r="BI104" s="20" t="e">
        <f>'ANS_RevData (OT)'!BE$111</f>
        <v>#VALUE!</v>
      </c>
      <c r="BJ104" s="20" t="e">
        <f>'ANS_RevData (OT)'!BF$111</f>
        <v>#VALUE!</v>
      </c>
      <c r="BK104" s="20" t="e">
        <f>'ANS_RevData (OT)'!BG$111</f>
        <v>#VALUE!</v>
      </c>
      <c r="BL104" s="20" t="e">
        <f>'ANS_RevData (OT)'!BH$111</f>
        <v>#VALUE!</v>
      </c>
      <c r="BM104" s="20" t="e">
        <f>'ANS_RevData (OT)'!BI$111</f>
        <v>#VALUE!</v>
      </c>
      <c r="BN104" s="20" t="e">
        <f>'ANS_RevData (OT)'!BJ$111</f>
        <v>#VALUE!</v>
      </c>
      <c r="BO104" s="20" t="e">
        <f>'ANS_RevData (OT)'!BK$111</f>
        <v>#VALUE!</v>
      </c>
      <c r="BP104" s="20" t="e">
        <f>'ANS_RevData (OT)'!BL$111</f>
        <v>#VALUE!</v>
      </c>
      <c r="BQ104" s="20" t="e">
        <f>'ANS_RevData (OT)'!BM$111</f>
        <v>#VALUE!</v>
      </c>
      <c r="BR104" s="20" t="e">
        <f>'ANS_RevData (OT)'!BN$111</f>
        <v>#VALUE!</v>
      </c>
      <c r="BS104" s="20" t="e">
        <f>'ANS_RevData (OT)'!BO$111</f>
        <v>#VALUE!</v>
      </c>
      <c r="BT104" s="48" t="e">
        <f t="shared" si="164"/>
        <v>#VALUE!</v>
      </c>
    </row>
    <row r="105" spans="2:72" s="16" customFormat="1" ht="12.75" hidden="1" outlineLevel="3" x14ac:dyDescent="0.2">
      <c r="B105" s="17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9">
        <f t="shared" si="160"/>
        <v>0</v>
      </c>
      <c r="Q105" s="19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9">
        <f t="shared" si="161"/>
        <v>0</v>
      </c>
      <c r="AE105" s="19"/>
      <c r="AF105" s="18"/>
      <c r="AG105" s="18"/>
      <c r="AH105" s="18"/>
      <c r="AI105" s="18"/>
      <c r="AJ105" s="18"/>
      <c r="AK105" s="20"/>
      <c r="AL105" s="20"/>
      <c r="AM105" s="20"/>
      <c r="AN105" s="20"/>
      <c r="AO105" s="20"/>
      <c r="AP105" s="20"/>
      <c r="AQ105" s="20"/>
      <c r="AR105" s="48">
        <f t="shared" si="162"/>
        <v>0</v>
      </c>
      <c r="AS105" s="19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48">
        <f t="shared" si="163"/>
        <v>0</v>
      </c>
      <c r="BG105" s="19"/>
      <c r="BH105" s="20"/>
      <c r="BI105" s="20"/>
      <c r="BJ105" s="20"/>
      <c r="BK105" s="20"/>
      <c r="BL105" s="20"/>
      <c r="BM105" s="20"/>
      <c r="BN105" s="20"/>
      <c r="BO105" s="20"/>
      <c r="BP105" s="20"/>
      <c r="BQ105" s="20"/>
      <c r="BR105" s="20"/>
      <c r="BS105" s="20"/>
      <c r="BT105" s="48">
        <f t="shared" si="164"/>
        <v>0</v>
      </c>
    </row>
    <row r="106" spans="2:72" s="16" customFormat="1" ht="12.75" hidden="1" outlineLevel="2" collapsed="1" x14ac:dyDescent="0.2">
      <c r="B106" s="17" t="s">
        <v>18</v>
      </c>
      <c r="D106" s="18">
        <f>'ANS_RevData (OT)'!D$127</f>
        <v>0</v>
      </c>
      <c r="E106" s="18">
        <f>'ANS_RevData (OT)'!E$127</f>
        <v>1500</v>
      </c>
      <c r="F106" s="18">
        <f>'ANS_RevData (OT)'!F$127</f>
        <v>500</v>
      </c>
      <c r="G106" s="18">
        <f>'ANS_RevData (OT)'!G$127</f>
        <v>0</v>
      </c>
      <c r="H106" s="18">
        <f>'ANS_RevData (OT)'!H$127</f>
        <v>514755</v>
      </c>
      <c r="I106" s="18">
        <f>'ANS_RevData (OT)'!I$127</f>
        <v>16066314</v>
      </c>
      <c r="J106" s="18">
        <f>'ANS_RevData (OT)'!J$127</f>
        <v>18891705</v>
      </c>
      <c r="K106" s="18">
        <f>'ANS_RevData (OT)'!K$127</f>
        <v>19585030</v>
      </c>
      <c r="L106" s="18">
        <f>'ANS_RevData (OT)'!L$127</f>
        <v>30881563</v>
      </c>
      <c r="M106" s="18">
        <f>'ANS_RevData (OT)'!M$127</f>
        <v>34490553.100000001</v>
      </c>
      <c r="N106" s="18">
        <f>'ANS_RevData (OT)'!N$127</f>
        <v>34797385</v>
      </c>
      <c r="O106" s="18">
        <f>'ANS_RevData (OT)'!O$127</f>
        <v>31173636.899999999</v>
      </c>
      <c r="P106" s="19">
        <f t="shared" si="160"/>
        <v>186402942</v>
      </c>
      <c r="Q106" s="19"/>
      <c r="R106" s="18">
        <f>'ANS_RevData (OT)'!P$127</f>
        <v>32775662</v>
      </c>
      <c r="S106" s="18">
        <f>'ANS_RevData (OT)'!Q$127</f>
        <v>35014818</v>
      </c>
      <c r="T106" s="18">
        <f>'ANS_RevData (OT)'!R$127</f>
        <v>38599325.600000001</v>
      </c>
      <c r="U106" s="18">
        <f>'ANS_RevData (OT)'!S$127</f>
        <v>37115972.049999997</v>
      </c>
      <c r="V106" s="18">
        <f>'ANS_RevData (OT)'!T$127</f>
        <v>24342509</v>
      </c>
      <c r="W106" s="18">
        <f>'ANS_RevData (OT)'!U$127</f>
        <v>153395</v>
      </c>
      <c r="X106" s="18">
        <f>'ANS_RevData (OT)'!V$127</f>
        <v>284888.5</v>
      </c>
      <c r="Y106" s="18">
        <f>'ANS_RevData (OT)'!W$127</f>
        <v>105500</v>
      </c>
      <c r="Z106" s="18">
        <f>'ANS_RevData (OT)'!X$127</f>
        <v>230625</v>
      </c>
      <c r="AA106" s="18">
        <f>'ANS_RevData (OT)'!Y$127</f>
        <v>658015</v>
      </c>
      <c r="AB106" s="18">
        <f>'ANS_RevData (OT)'!Z$127</f>
        <v>413400</v>
      </c>
      <c r="AC106" s="18">
        <f>'ANS_RevData (OT)'!AA$127</f>
        <v>304500</v>
      </c>
      <c r="AD106" s="19">
        <f t="shared" si="161"/>
        <v>169998610.14999998</v>
      </c>
      <c r="AE106" s="19"/>
      <c r="AF106" s="18">
        <f>'ANS_RevData (OT)'!AF$127</f>
        <v>382799</v>
      </c>
      <c r="AG106" s="18">
        <f>'ANS_RevData (OT)'!AG$127</f>
        <v>394500</v>
      </c>
      <c r="AH106" s="18" t="e">
        <f>'ANS_RevData (OT)'!AH$127</f>
        <v>#VALUE!</v>
      </c>
      <c r="AI106" s="18" t="e">
        <f>'ANS_RevData (OT)'!AI$127</f>
        <v>#VALUE!</v>
      </c>
      <c r="AJ106" s="18" t="e">
        <f>'ANS_RevData (OT)'!AJ$127</f>
        <v>#VALUE!</v>
      </c>
      <c r="AK106" s="20" t="e">
        <f>'ANS_RevData (OT)'!AK$127</f>
        <v>#VALUE!</v>
      </c>
      <c r="AL106" s="20" t="e">
        <f>'ANS_RevData (OT)'!AL$127</f>
        <v>#VALUE!</v>
      </c>
      <c r="AM106" s="20" t="e">
        <f>'ANS_RevData (OT)'!AM$127</f>
        <v>#VALUE!</v>
      </c>
      <c r="AN106" s="20" t="e">
        <f>'ANS_RevData (OT)'!AN$127</f>
        <v>#VALUE!</v>
      </c>
      <c r="AO106" s="20" t="e">
        <f>'ANS_RevData (OT)'!AO$127</f>
        <v>#VALUE!</v>
      </c>
      <c r="AP106" s="20" t="e">
        <f>'ANS_RevData (OT)'!AP$127</f>
        <v>#VALUE!</v>
      </c>
      <c r="AQ106" s="20" t="e">
        <f>'ANS_RevData (OT)'!AQ$127</f>
        <v>#VALUE!</v>
      </c>
      <c r="AR106" s="48" t="e">
        <f t="shared" si="162"/>
        <v>#VALUE!</v>
      </c>
      <c r="AS106" s="19"/>
      <c r="AT106" s="20" t="e">
        <f>'ANS_RevData (OT)'!AR$127</f>
        <v>#VALUE!</v>
      </c>
      <c r="AU106" s="20" t="e">
        <f>'ANS_RevData (OT)'!AS$127</f>
        <v>#VALUE!</v>
      </c>
      <c r="AV106" s="20" t="e">
        <f>'ANS_RevData (OT)'!AT$127</f>
        <v>#VALUE!</v>
      </c>
      <c r="AW106" s="20" t="e">
        <f>'ANS_RevData (OT)'!AU$127</f>
        <v>#VALUE!</v>
      </c>
      <c r="AX106" s="20" t="e">
        <f>'ANS_RevData (OT)'!AV$127</f>
        <v>#VALUE!</v>
      </c>
      <c r="AY106" s="20" t="e">
        <f>'ANS_RevData (OT)'!AW$127</f>
        <v>#VALUE!</v>
      </c>
      <c r="AZ106" s="20" t="e">
        <f>'ANS_RevData (OT)'!AX$127</f>
        <v>#VALUE!</v>
      </c>
      <c r="BA106" s="20" t="e">
        <f>'ANS_RevData (OT)'!AY$127</f>
        <v>#VALUE!</v>
      </c>
      <c r="BB106" s="20" t="e">
        <f>'ANS_RevData (OT)'!AZ$127</f>
        <v>#VALUE!</v>
      </c>
      <c r="BC106" s="20" t="e">
        <f>'ANS_RevData (OT)'!BA$127</f>
        <v>#VALUE!</v>
      </c>
      <c r="BD106" s="20" t="e">
        <f>'ANS_RevData (OT)'!BB$127</f>
        <v>#VALUE!</v>
      </c>
      <c r="BE106" s="20" t="e">
        <f>'ANS_RevData (OT)'!BC$127</f>
        <v>#VALUE!</v>
      </c>
      <c r="BF106" s="48" t="e">
        <f t="shared" si="163"/>
        <v>#VALUE!</v>
      </c>
      <c r="BG106" s="19"/>
      <c r="BH106" s="20" t="e">
        <f>'ANS_RevData (OT)'!BD$127</f>
        <v>#VALUE!</v>
      </c>
      <c r="BI106" s="20" t="e">
        <f>'ANS_RevData (OT)'!BE$127</f>
        <v>#VALUE!</v>
      </c>
      <c r="BJ106" s="20" t="e">
        <f>'ANS_RevData (OT)'!BF$127</f>
        <v>#VALUE!</v>
      </c>
      <c r="BK106" s="20" t="e">
        <f>'ANS_RevData (OT)'!BG$127</f>
        <v>#VALUE!</v>
      </c>
      <c r="BL106" s="20" t="e">
        <f>'ANS_RevData (OT)'!BH$127</f>
        <v>#VALUE!</v>
      </c>
      <c r="BM106" s="20" t="e">
        <f>'ANS_RevData (OT)'!BI$127</f>
        <v>#VALUE!</v>
      </c>
      <c r="BN106" s="20" t="e">
        <f>'ANS_RevData (OT)'!BJ$127</f>
        <v>#VALUE!</v>
      </c>
      <c r="BO106" s="20" t="e">
        <f>'ANS_RevData (OT)'!BK$127</f>
        <v>#VALUE!</v>
      </c>
      <c r="BP106" s="20" t="e">
        <f>'ANS_RevData (OT)'!BL$127</f>
        <v>#VALUE!</v>
      </c>
      <c r="BQ106" s="20" t="e">
        <f>'ANS_RevData (OT)'!BM$127</f>
        <v>#VALUE!</v>
      </c>
      <c r="BR106" s="20" t="e">
        <f>'ANS_RevData (OT)'!BN$127</f>
        <v>#VALUE!</v>
      </c>
      <c r="BS106" s="20" t="e">
        <f>'ANS_RevData (OT)'!BO$127</f>
        <v>#VALUE!</v>
      </c>
      <c r="BT106" s="48" t="e">
        <f t="shared" si="164"/>
        <v>#VALUE!</v>
      </c>
    </row>
    <row r="107" spans="2:72" hidden="1" outlineLevel="1" collapsed="1" x14ac:dyDescent="0.25">
      <c r="B107" s="11" t="s">
        <v>37</v>
      </c>
      <c r="D107" s="12">
        <f>'ANS_RevData (OT)'!D$143</f>
        <v>948237.63000000012</v>
      </c>
      <c r="E107" s="12">
        <f>'ANS_RevData (OT)'!E$143</f>
        <v>1003762.11</v>
      </c>
      <c r="F107" s="12">
        <f>'ANS_RevData (OT)'!F$143</f>
        <v>1375830.1800000002</v>
      </c>
      <c r="G107" s="12">
        <f>'ANS_RevData (OT)'!G$143</f>
        <v>1627318.8</v>
      </c>
      <c r="H107" s="12">
        <f>'ANS_RevData (OT)'!H$143</f>
        <v>2057235.67</v>
      </c>
      <c r="I107" s="12">
        <f>'ANS_RevData (OT)'!I$143</f>
        <v>1938936.2</v>
      </c>
      <c r="J107" s="12">
        <f>'ANS_RevData (OT)'!J$143</f>
        <v>2454200.9</v>
      </c>
      <c r="K107" s="12">
        <f>'ANS_RevData (OT)'!K$143</f>
        <v>2380873.71</v>
      </c>
      <c r="L107" s="12">
        <f>'ANS_RevData (OT)'!L$143</f>
        <v>2526386.94</v>
      </c>
      <c r="M107" s="12">
        <f>'ANS_RevData (OT)'!M$143</f>
        <v>2641250.5299999998</v>
      </c>
      <c r="N107" s="12">
        <f>'ANS_RevData (OT)'!N$143</f>
        <v>2851404.6799999997</v>
      </c>
      <c r="O107" s="12">
        <f>'ANS_RevData (OT)'!O$143</f>
        <v>3141790.45</v>
      </c>
      <c r="P107" s="13">
        <f t="shared" si="160"/>
        <v>24947227.799999997</v>
      </c>
      <c r="Q107" s="13"/>
      <c r="R107" s="12">
        <f>'ANS_RevData (OT)'!P$143</f>
        <v>3750739.2</v>
      </c>
      <c r="S107" s="12">
        <f>'ANS_RevData (OT)'!Q$143</f>
        <v>4293166.3100000005</v>
      </c>
      <c r="T107" s="12">
        <f>'ANS_RevData (OT)'!R$143</f>
        <v>4727015.05</v>
      </c>
      <c r="U107" s="12">
        <f>'ANS_RevData (OT)'!S$143</f>
        <v>5537987.9100000001</v>
      </c>
      <c r="V107" s="12">
        <f>'ANS_RevData (OT)'!T$143</f>
        <v>5840809.9199999999</v>
      </c>
      <c r="W107" s="12">
        <f>'ANS_RevData (OT)'!U$143</f>
        <v>5603724.6699999999</v>
      </c>
      <c r="X107" s="12">
        <f>'ANS_RevData (OT)'!V$143</f>
        <v>6298767.2300000004</v>
      </c>
      <c r="Y107" s="12">
        <f>'ANS_RevData (OT)'!W$143</f>
        <v>7111627.7599999998</v>
      </c>
      <c r="Z107" s="12">
        <f>'ANS_RevData (OT)'!X$143</f>
        <v>8898730.1000000015</v>
      </c>
      <c r="AA107" s="12">
        <f>'ANS_RevData (OT)'!Y$143</f>
        <v>9487722.4800000004</v>
      </c>
      <c r="AB107" s="12">
        <f>'ANS_RevData (OT)'!Z$143</f>
        <v>8756442.7400000002</v>
      </c>
      <c r="AC107" s="12">
        <f>'ANS_RevData (OT)'!AA$143</f>
        <v>8869078.7100000009</v>
      </c>
      <c r="AD107" s="13">
        <f t="shared" si="161"/>
        <v>79175812.080000013</v>
      </c>
      <c r="AE107" s="13"/>
      <c r="AF107" s="12">
        <f>'ANS_RevData (OT)'!AF$143</f>
        <v>8295900.0800000001</v>
      </c>
      <c r="AG107" s="12">
        <f>'ANS_RevData (OT)'!AG$143</f>
        <v>9009614.75</v>
      </c>
      <c r="AH107" s="12" t="e">
        <f>'ANS_RevData (OT)'!AH$143</f>
        <v>#VALUE!</v>
      </c>
      <c r="AI107" s="12" t="e">
        <f>'ANS_RevData (OT)'!AI$143</f>
        <v>#VALUE!</v>
      </c>
      <c r="AJ107" s="12" t="e">
        <f>'ANS_RevData (OT)'!AJ$143</f>
        <v>#VALUE!</v>
      </c>
      <c r="AK107" s="14" t="e">
        <f>'ANS_RevData (OT)'!AK$143</f>
        <v>#VALUE!</v>
      </c>
      <c r="AL107" s="14" t="e">
        <f>'ANS_RevData (OT)'!AL$143</f>
        <v>#VALUE!</v>
      </c>
      <c r="AM107" s="14" t="e">
        <f>'ANS_RevData (OT)'!AM$143</f>
        <v>#VALUE!</v>
      </c>
      <c r="AN107" s="14" t="e">
        <f>'ANS_RevData (OT)'!AN$143</f>
        <v>#VALUE!</v>
      </c>
      <c r="AO107" s="14" t="e">
        <f>'ANS_RevData (OT)'!AO$143</f>
        <v>#VALUE!</v>
      </c>
      <c r="AP107" s="14" t="e">
        <f>'ANS_RevData (OT)'!AP$143</f>
        <v>#VALUE!</v>
      </c>
      <c r="AQ107" s="14" t="e">
        <f>'ANS_RevData (OT)'!AQ$143</f>
        <v>#VALUE!</v>
      </c>
      <c r="AR107" s="47" t="e">
        <f t="shared" si="162"/>
        <v>#VALUE!</v>
      </c>
      <c r="AS107" s="13"/>
      <c r="AT107" s="14" t="e">
        <f>'ANS_RevData (OT)'!AR$143</f>
        <v>#VALUE!</v>
      </c>
      <c r="AU107" s="14" t="e">
        <f>'ANS_RevData (OT)'!AS$143</f>
        <v>#VALUE!</v>
      </c>
      <c r="AV107" s="14" t="e">
        <f>'ANS_RevData (OT)'!AT$143</f>
        <v>#VALUE!</v>
      </c>
      <c r="AW107" s="14" t="e">
        <f>'ANS_RevData (OT)'!AU$143</f>
        <v>#VALUE!</v>
      </c>
      <c r="AX107" s="14" t="e">
        <f>'ANS_RevData (OT)'!AV$143</f>
        <v>#VALUE!</v>
      </c>
      <c r="AY107" s="14" t="e">
        <f>'ANS_RevData (OT)'!AW$143</f>
        <v>#VALUE!</v>
      </c>
      <c r="AZ107" s="14" t="e">
        <f>'ANS_RevData (OT)'!AX$143</f>
        <v>#VALUE!</v>
      </c>
      <c r="BA107" s="14" t="e">
        <f>'ANS_RevData (OT)'!AY$143</f>
        <v>#VALUE!</v>
      </c>
      <c r="BB107" s="14" t="e">
        <f>'ANS_RevData (OT)'!AZ$143</f>
        <v>#VALUE!</v>
      </c>
      <c r="BC107" s="14" t="e">
        <f>'ANS_RevData (OT)'!BA$143</f>
        <v>#VALUE!</v>
      </c>
      <c r="BD107" s="14" t="e">
        <f>'ANS_RevData (OT)'!BB$143</f>
        <v>#VALUE!</v>
      </c>
      <c r="BE107" s="14" t="e">
        <f>'ANS_RevData (OT)'!BC$143</f>
        <v>#VALUE!</v>
      </c>
      <c r="BF107" s="47" t="e">
        <f t="shared" si="163"/>
        <v>#VALUE!</v>
      </c>
      <c r="BG107" s="13"/>
      <c r="BH107" s="14" t="e">
        <f>'ANS_RevData (OT)'!BD$143</f>
        <v>#VALUE!</v>
      </c>
      <c r="BI107" s="14" t="e">
        <f>'ANS_RevData (OT)'!BE$143</f>
        <v>#VALUE!</v>
      </c>
      <c r="BJ107" s="14" t="e">
        <f>'ANS_RevData (OT)'!BF$143</f>
        <v>#VALUE!</v>
      </c>
      <c r="BK107" s="14" t="e">
        <f>'ANS_RevData (OT)'!BG$143</f>
        <v>#VALUE!</v>
      </c>
      <c r="BL107" s="14" t="e">
        <f>'ANS_RevData (OT)'!BH$143</f>
        <v>#VALUE!</v>
      </c>
      <c r="BM107" s="14" t="e">
        <f>'ANS_RevData (OT)'!BI$143</f>
        <v>#VALUE!</v>
      </c>
      <c r="BN107" s="14" t="e">
        <f>'ANS_RevData (OT)'!BJ$143</f>
        <v>#VALUE!</v>
      </c>
      <c r="BO107" s="14" t="e">
        <f>'ANS_RevData (OT)'!BK$143</f>
        <v>#VALUE!</v>
      </c>
      <c r="BP107" s="14" t="e">
        <f>'ANS_RevData (OT)'!BL$143</f>
        <v>#VALUE!</v>
      </c>
      <c r="BQ107" s="14" t="e">
        <f>'ANS_RevData (OT)'!BM$143</f>
        <v>#VALUE!</v>
      </c>
      <c r="BR107" s="14" t="e">
        <f>'ANS_RevData (OT)'!BN$143</f>
        <v>#VALUE!</v>
      </c>
      <c r="BS107" s="14" t="e">
        <f>'ANS_RevData (OT)'!BO$143</f>
        <v>#VALUE!</v>
      </c>
      <c r="BT107" s="47" t="e">
        <f t="shared" si="164"/>
        <v>#VALUE!</v>
      </c>
    </row>
    <row r="108" spans="2:72" hidden="1" outlineLevel="1" x14ac:dyDescent="0.25">
      <c r="B108" s="11" t="s">
        <v>38</v>
      </c>
      <c r="D108" s="12">
        <f>'ANS_RevData (OT)'!D$15</f>
        <v>2230450</v>
      </c>
      <c r="E108" s="12">
        <f>'ANS_RevData (OT)'!E$15</f>
        <v>2193100</v>
      </c>
      <c r="F108" s="12">
        <f>'ANS_RevData (OT)'!F$15</f>
        <v>2975957</v>
      </c>
      <c r="G108" s="12">
        <f>'ANS_RevData (OT)'!G$15</f>
        <v>2492189</v>
      </c>
      <c r="H108" s="12">
        <f>'ANS_RevData (OT)'!H$15</f>
        <v>4666440</v>
      </c>
      <c r="I108" s="12">
        <f>'ANS_RevData (OT)'!I$15</f>
        <v>19878996.440000001</v>
      </c>
      <c r="J108" s="12">
        <f>'ANS_RevData (OT)'!J$15</f>
        <v>20104537</v>
      </c>
      <c r="K108" s="12">
        <f>'ANS_RevData (OT)'!K$15</f>
        <v>22312878</v>
      </c>
      <c r="L108" s="12">
        <f>'ANS_RevData (OT)'!L$15</f>
        <v>35375930</v>
      </c>
      <c r="M108" s="12">
        <f>'ANS_RevData (OT)'!M$15</f>
        <v>42246251.170000002</v>
      </c>
      <c r="N108" s="12">
        <f>'ANS_RevData (OT)'!N$15</f>
        <v>43593968</v>
      </c>
      <c r="O108" s="12">
        <f>'ANS_RevData (OT)'!O$15</f>
        <v>48817200.159999996</v>
      </c>
      <c r="P108" s="13">
        <f t="shared" si="160"/>
        <v>246887896.77000001</v>
      </c>
      <c r="Q108" s="13"/>
      <c r="R108" s="12">
        <f>'ANS_RevData (OT)'!P$15</f>
        <v>51615448.719999999</v>
      </c>
      <c r="S108" s="12">
        <f>'ANS_RevData (OT)'!Q$15</f>
        <v>50033845.909999996</v>
      </c>
      <c r="T108" s="12">
        <f>'ANS_RevData (OT)'!R$15</f>
        <v>60468823.659999996</v>
      </c>
      <c r="U108" s="12">
        <f>'ANS_RevData (OT)'!S$15</f>
        <v>61458698.049999997</v>
      </c>
      <c r="V108" s="12">
        <f>'ANS_RevData (OT)'!T$15</f>
        <v>51605193.200000003</v>
      </c>
      <c r="W108" s="12">
        <f>'ANS_RevData (OT)'!U$15</f>
        <v>25253533.699999999</v>
      </c>
      <c r="X108" s="12">
        <f>'ANS_RevData (OT)'!V$15</f>
        <v>28520355.890000001</v>
      </c>
      <c r="Y108" s="12">
        <f>'ANS_RevData (OT)'!W$15</f>
        <v>39566907.350000001</v>
      </c>
      <c r="Z108" s="12">
        <f>'ANS_RevData (OT)'!X$15</f>
        <v>59846891.719999999</v>
      </c>
      <c r="AA108" s="12">
        <f>'ANS_RevData (OT)'!Y$15</f>
        <v>91370226.459999993</v>
      </c>
      <c r="AB108" s="12">
        <f>'ANS_RevData (OT)'!Z$15</f>
        <v>65543443.969999999</v>
      </c>
      <c r="AC108" s="12">
        <f>'ANS_RevData (OT)'!AA$15</f>
        <v>81121429.789999992</v>
      </c>
      <c r="AD108" s="13">
        <f t="shared" si="161"/>
        <v>666404798.41999984</v>
      </c>
      <c r="AE108" s="13"/>
      <c r="AF108" s="12">
        <f>'ANS_RevData (OT)'!AF$15</f>
        <v>83969216.430000007</v>
      </c>
      <c r="AG108" s="12">
        <f>'ANS_RevData (OT)'!AG$15</f>
        <v>68281138.49000001</v>
      </c>
      <c r="AH108" s="12" t="e">
        <f>'ANS_RevData (OT)'!AH$15</f>
        <v>#VALUE!</v>
      </c>
      <c r="AI108" s="12" t="e">
        <f>'ANS_RevData (OT)'!AI$15</f>
        <v>#VALUE!</v>
      </c>
      <c r="AJ108" s="12" t="e">
        <f>'ANS_RevData (OT)'!AJ$15</f>
        <v>#VALUE!</v>
      </c>
      <c r="AK108" s="14" t="e">
        <f>'ANS_RevData (OT)'!AK$15</f>
        <v>#VALUE!</v>
      </c>
      <c r="AL108" s="14" t="e">
        <f>'ANS_RevData (OT)'!AL$15</f>
        <v>#VALUE!</v>
      </c>
      <c r="AM108" s="14" t="e">
        <f>'ANS_RevData (OT)'!AM$15</f>
        <v>#VALUE!</v>
      </c>
      <c r="AN108" s="14" t="e">
        <f>'ANS_RevData (OT)'!AN$15</f>
        <v>#VALUE!</v>
      </c>
      <c r="AO108" s="14" t="e">
        <f>'ANS_RevData (OT)'!AO$15</f>
        <v>#VALUE!</v>
      </c>
      <c r="AP108" s="14" t="e">
        <f>'ANS_RevData (OT)'!AP$15</f>
        <v>#VALUE!</v>
      </c>
      <c r="AQ108" s="14" t="e">
        <f>'ANS_RevData (OT)'!AQ$15</f>
        <v>#VALUE!</v>
      </c>
      <c r="AR108" s="47" t="e">
        <f t="shared" si="162"/>
        <v>#VALUE!</v>
      </c>
      <c r="AS108" s="13"/>
      <c r="AT108" s="14" t="e">
        <f>'ANS_RevData (OT)'!AR$15</f>
        <v>#VALUE!</v>
      </c>
      <c r="AU108" s="14" t="e">
        <f>'ANS_RevData (OT)'!AS$15</f>
        <v>#VALUE!</v>
      </c>
      <c r="AV108" s="14" t="e">
        <f>'ANS_RevData (OT)'!AT$15</f>
        <v>#VALUE!</v>
      </c>
      <c r="AW108" s="14" t="e">
        <f>'ANS_RevData (OT)'!AU$15</f>
        <v>#VALUE!</v>
      </c>
      <c r="AX108" s="14" t="e">
        <f>'ANS_RevData (OT)'!AV$15</f>
        <v>#VALUE!</v>
      </c>
      <c r="AY108" s="14" t="e">
        <f>'ANS_RevData (OT)'!AW$15</f>
        <v>#VALUE!</v>
      </c>
      <c r="AZ108" s="14" t="e">
        <f>'ANS_RevData (OT)'!AX$15</f>
        <v>#VALUE!</v>
      </c>
      <c r="BA108" s="14" t="e">
        <f>'ANS_RevData (OT)'!AY$15</f>
        <v>#VALUE!</v>
      </c>
      <c r="BB108" s="14" t="e">
        <f>'ANS_RevData (OT)'!AZ$15</f>
        <v>#VALUE!</v>
      </c>
      <c r="BC108" s="14" t="e">
        <f>'ANS_RevData (OT)'!BA$15</f>
        <v>#VALUE!</v>
      </c>
      <c r="BD108" s="14" t="e">
        <f>'ANS_RevData (OT)'!BB$15</f>
        <v>#VALUE!</v>
      </c>
      <c r="BE108" s="14" t="e">
        <f>'ANS_RevData (OT)'!BC$15</f>
        <v>#VALUE!</v>
      </c>
      <c r="BF108" s="47" t="e">
        <f t="shared" si="163"/>
        <v>#VALUE!</v>
      </c>
      <c r="BG108" s="13"/>
      <c r="BH108" s="14" t="e">
        <f>'ANS_RevData (OT)'!BD$15</f>
        <v>#VALUE!</v>
      </c>
      <c r="BI108" s="14" t="e">
        <f>'ANS_RevData (OT)'!BE$15</f>
        <v>#VALUE!</v>
      </c>
      <c r="BJ108" s="14" t="e">
        <f>'ANS_RevData (OT)'!BF$15</f>
        <v>#VALUE!</v>
      </c>
      <c r="BK108" s="14" t="e">
        <f>'ANS_RevData (OT)'!BG$15</f>
        <v>#VALUE!</v>
      </c>
      <c r="BL108" s="14" t="e">
        <f>'ANS_RevData (OT)'!BH$15</f>
        <v>#VALUE!</v>
      </c>
      <c r="BM108" s="14" t="e">
        <f>'ANS_RevData (OT)'!BI$15</f>
        <v>#VALUE!</v>
      </c>
      <c r="BN108" s="14" t="e">
        <f>'ANS_RevData (OT)'!BJ$15</f>
        <v>#VALUE!</v>
      </c>
      <c r="BO108" s="14" t="e">
        <f>'ANS_RevData (OT)'!BK$15</f>
        <v>#VALUE!</v>
      </c>
      <c r="BP108" s="14" t="e">
        <f>'ANS_RevData (OT)'!BL$15</f>
        <v>#VALUE!</v>
      </c>
      <c r="BQ108" s="14" t="e">
        <f>'ANS_RevData (OT)'!BM$15</f>
        <v>#VALUE!</v>
      </c>
      <c r="BR108" s="14" t="e">
        <f>'ANS_RevData (OT)'!BN$15</f>
        <v>#VALUE!</v>
      </c>
      <c r="BS108" s="14" t="e">
        <f>'ANS_RevData (OT)'!BO$15</f>
        <v>#VALUE!</v>
      </c>
      <c r="BT108" s="47" t="e">
        <f t="shared" si="164"/>
        <v>#VALUE!</v>
      </c>
    </row>
    <row r="109" spans="2:72" hidden="1" outlineLevel="1" x14ac:dyDescent="0.25">
      <c r="Q109" s="13"/>
      <c r="AE109" s="13"/>
      <c r="AR109" s="46"/>
      <c r="AS109" s="13"/>
      <c r="BF109" s="46"/>
      <c r="BG109" s="13"/>
      <c r="BT109" s="46"/>
    </row>
    <row r="110" spans="2:72" collapsed="1" x14ac:dyDescent="0.25">
      <c r="Q110" s="13"/>
      <c r="AE110" s="13"/>
      <c r="AR110" s="46"/>
      <c r="AS110" s="13"/>
      <c r="BF110" s="46"/>
      <c r="BG110" s="13"/>
      <c r="BT110" s="46"/>
    </row>
    <row r="111" spans="2:72" s="51" customFormat="1" x14ac:dyDescent="0.25">
      <c r="B111" s="50" t="s">
        <v>69</v>
      </c>
      <c r="C111"/>
      <c r="Q111" s="13"/>
      <c r="AE111" s="13"/>
      <c r="AR111" s="52"/>
      <c r="AS111" s="13"/>
      <c r="BF111" s="52"/>
      <c r="BG111" s="13"/>
      <c r="BT111" s="52"/>
    </row>
    <row r="112" spans="2:72" s="51" customFormat="1" x14ac:dyDescent="0.25">
      <c r="B112" s="53" t="s">
        <v>67</v>
      </c>
      <c r="C112"/>
      <c r="D112" s="54">
        <f t="shared" ref="D112:P112" si="165">SUBTOTAL(9,D113:D120)</f>
        <v>11283141.030000001</v>
      </c>
      <c r="E112" s="54">
        <f t="shared" si="165"/>
        <v>10089561.120000001</v>
      </c>
      <c r="F112" s="54">
        <f t="shared" si="165"/>
        <v>9122712.629999999</v>
      </c>
      <c r="G112" s="54">
        <f t="shared" si="165"/>
        <v>9677955</v>
      </c>
      <c r="H112" s="54">
        <f t="shared" si="165"/>
        <v>9800096.4000000004</v>
      </c>
      <c r="I112" s="54">
        <f t="shared" si="165"/>
        <v>16395808.82</v>
      </c>
      <c r="J112" s="54">
        <f t="shared" si="165"/>
        <v>13195150</v>
      </c>
      <c r="K112" s="54">
        <f t="shared" si="165"/>
        <v>18351904.32</v>
      </c>
      <c r="L112" s="54">
        <f t="shared" si="165"/>
        <v>32115636.390000001</v>
      </c>
      <c r="M112" s="54">
        <f t="shared" si="165"/>
        <v>51904446.409999996</v>
      </c>
      <c r="N112" s="54">
        <f t="shared" si="165"/>
        <v>77277692.819999993</v>
      </c>
      <c r="O112" s="54">
        <f t="shared" si="165"/>
        <v>138871628.02000001</v>
      </c>
      <c r="P112" s="55">
        <f t="shared" si="165"/>
        <v>398085732.95999992</v>
      </c>
      <c r="Q112" s="13"/>
      <c r="R112" s="54">
        <f t="shared" ref="R112:AD112" si="166">SUBTOTAL(9,R113:R120)</f>
        <v>158837117.32999998</v>
      </c>
      <c r="S112" s="54">
        <f t="shared" si="166"/>
        <v>183228362.38</v>
      </c>
      <c r="T112" s="54">
        <f t="shared" si="166"/>
        <v>429135640.84999996</v>
      </c>
      <c r="U112" s="54">
        <f t="shared" si="166"/>
        <v>216054185.16999999</v>
      </c>
      <c r="V112" s="54">
        <f t="shared" si="166"/>
        <v>226470084.99000001</v>
      </c>
      <c r="W112" s="54">
        <f t="shared" si="166"/>
        <v>239838571.59999996</v>
      </c>
      <c r="X112" s="54">
        <f t="shared" si="166"/>
        <v>307779927.86000001</v>
      </c>
      <c r="Y112" s="54">
        <f t="shared" si="166"/>
        <v>322406297.36000001</v>
      </c>
      <c r="Z112" s="54">
        <f t="shared" si="166"/>
        <v>222975826.28000003</v>
      </c>
      <c r="AA112" s="54">
        <f t="shared" si="166"/>
        <v>258921790.98000002</v>
      </c>
      <c r="AB112" s="54">
        <f t="shared" si="166"/>
        <v>280500604.91000003</v>
      </c>
      <c r="AC112" s="54">
        <f t="shared" si="166"/>
        <v>404774080.54999995</v>
      </c>
      <c r="AD112" s="55">
        <f t="shared" si="166"/>
        <v>3250922490.2600002</v>
      </c>
      <c r="AE112" s="13"/>
      <c r="AF112" s="54">
        <f>SUBTOTAL(9,AF113:AF120)</f>
        <v>354258236.07999998</v>
      </c>
      <c r="AG112" s="54">
        <f t="shared" ref="AG112:AR112" si="167">SUBTOTAL(9,AG113:AG120)</f>
        <v>142080590.17000002</v>
      </c>
      <c r="AH112" s="54" t="e">
        <f t="shared" si="167"/>
        <v>#N/A</v>
      </c>
      <c r="AI112" s="54">
        <f t="shared" si="167"/>
        <v>160992325.34999999</v>
      </c>
      <c r="AJ112" s="54">
        <f t="shared" si="167"/>
        <v>83090153.780000001</v>
      </c>
      <c r="AK112" s="56">
        <f t="shared" si="167"/>
        <v>209636496.43774709</v>
      </c>
      <c r="AL112" s="56">
        <f t="shared" si="167"/>
        <v>234998673.47551242</v>
      </c>
      <c r="AM112" s="56">
        <f t="shared" si="167"/>
        <v>246602179.06017601</v>
      </c>
      <c r="AN112" s="56">
        <f t="shared" si="167"/>
        <v>259121099.29721555</v>
      </c>
      <c r="AO112" s="56">
        <f t="shared" si="167"/>
        <v>272537002.12628835</v>
      </c>
      <c r="AP112" s="56">
        <f t="shared" si="167"/>
        <v>286866536.23173994</v>
      </c>
      <c r="AQ112" s="56">
        <f t="shared" si="167"/>
        <v>302383836.8049503</v>
      </c>
      <c r="AR112" s="57" t="e">
        <f t="shared" si="167"/>
        <v>#N/A</v>
      </c>
      <c r="AS112" s="13"/>
      <c r="AT112" s="56">
        <f>SUBTOTAL(9,AT113:AT120)</f>
        <v>331716203.13322675</v>
      </c>
      <c r="AU112" s="56">
        <f t="shared" ref="AU112:BF112" si="168">SUBTOTAL(9,AU113:AU120)</f>
        <v>356365357.58629864</v>
      </c>
      <c r="AV112" s="56">
        <f t="shared" si="168"/>
        <v>383574057.38423043</v>
      </c>
      <c r="AW112" s="56">
        <f t="shared" si="168"/>
        <v>409002167.02915901</v>
      </c>
      <c r="AX112" s="56">
        <f t="shared" si="168"/>
        <v>436115835.68185496</v>
      </c>
      <c r="AY112" s="56">
        <f t="shared" si="168"/>
        <v>465927700.84517789</v>
      </c>
      <c r="AZ112" s="56">
        <f t="shared" si="168"/>
        <v>498687909.50705791</v>
      </c>
      <c r="BA112" s="56">
        <f t="shared" si="168"/>
        <v>535285835.31976163</v>
      </c>
      <c r="BB112" s="56">
        <f t="shared" si="168"/>
        <v>576165736.54217386</v>
      </c>
      <c r="BC112" s="56">
        <f t="shared" si="168"/>
        <v>621644301.9739722</v>
      </c>
      <c r="BD112" s="56">
        <f t="shared" si="168"/>
        <v>672804789.90304685</v>
      </c>
      <c r="BE112" s="56">
        <f t="shared" si="168"/>
        <v>730708997.36084664</v>
      </c>
      <c r="BF112" s="57">
        <f t="shared" si="168"/>
        <v>6017998892.2668066</v>
      </c>
      <c r="BG112" s="13"/>
      <c r="BH112" s="56">
        <f>SUBTOTAL(9,BH113:BH120)</f>
        <v>744777149.46473801</v>
      </c>
      <c r="BI112" s="56">
        <f t="shared" ref="BI112:BT112" si="169">SUBTOTAL(9,BI113:BI120)</f>
        <v>808966250.47390366</v>
      </c>
      <c r="BJ112" s="56">
        <f t="shared" si="169"/>
        <v>881574056.74366307</v>
      </c>
      <c r="BK112" s="56">
        <f t="shared" si="169"/>
        <v>964181207.15953493</v>
      </c>
      <c r="BL112" s="56">
        <f t="shared" si="169"/>
        <v>1058295461.7347219</v>
      </c>
      <c r="BM112" s="56">
        <f t="shared" si="169"/>
        <v>1165860916.3717837</v>
      </c>
      <c r="BN112" s="56">
        <f t="shared" si="169"/>
        <v>1268489047.3397946</v>
      </c>
      <c r="BO112" s="56">
        <f t="shared" si="169"/>
        <v>1370728888.1476285</v>
      </c>
      <c r="BP112" s="56">
        <f t="shared" si="169"/>
        <v>1486289589.6543105</v>
      </c>
      <c r="BQ112" s="56">
        <f t="shared" si="169"/>
        <v>1617474684.7036092</v>
      </c>
      <c r="BR112" s="56">
        <f t="shared" si="169"/>
        <v>1767068303.3984663</v>
      </c>
      <c r="BS112" s="56">
        <f t="shared" si="169"/>
        <v>1903921277.0615087</v>
      </c>
      <c r="BT112" s="57">
        <f t="shared" si="169"/>
        <v>15037626832.253662</v>
      </c>
    </row>
    <row r="113" spans="2:72" s="51" customFormat="1" x14ac:dyDescent="0.25">
      <c r="B113" s="58" t="s">
        <v>35</v>
      </c>
      <c r="C113"/>
      <c r="D113" s="59">
        <f>SUM(D123,D133)</f>
        <v>1336890.58</v>
      </c>
      <c r="E113" s="59">
        <f t="shared" ref="E113:O114" si="170">SUM(E123,E133)</f>
        <v>1225588.58</v>
      </c>
      <c r="F113" s="59">
        <f t="shared" si="170"/>
        <v>1289414.6299999999</v>
      </c>
      <c r="G113" s="59">
        <f t="shared" si="170"/>
        <v>1168900</v>
      </c>
      <c r="H113" s="59">
        <f t="shared" si="170"/>
        <v>1858130</v>
      </c>
      <c r="I113" s="59">
        <f t="shared" si="170"/>
        <v>8944178.8200000003</v>
      </c>
      <c r="J113" s="59">
        <f t="shared" si="170"/>
        <v>4212880</v>
      </c>
      <c r="K113" s="59">
        <f t="shared" si="170"/>
        <v>4451906.42</v>
      </c>
      <c r="L113" s="59">
        <f t="shared" si="170"/>
        <v>12718064.810000001</v>
      </c>
      <c r="M113" s="59">
        <f t="shared" si="170"/>
        <v>20589245.809999999</v>
      </c>
      <c r="N113" s="59">
        <f t="shared" si="170"/>
        <v>31601043.060000002</v>
      </c>
      <c r="O113" s="59">
        <f t="shared" si="170"/>
        <v>48034371.380000003</v>
      </c>
      <c r="P113" s="60">
        <f t="shared" ref="P113:P120" si="171">SUM(D113:O113)</f>
        <v>137430614.09</v>
      </c>
      <c r="Q113" s="13"/>
      <c r="R113" s="59">
        <f t="shared" ref="R113:AC120" si="172">SUM(R123,R133)</f>
        <v>45755654.269999996</v>
      </c>
      <c r="S113" s="59">
        <f t="shared" si="172"/>
        <v>87220405.980000004</v>
      </c>
      <c r="T113" s="59">
        <f t="shared" si="172"/>
        <v>301571493.85000002</v>
      </c>
      <c r="U113" s="59">
        <f t="shared" si="172"/>
        <v>72298624.510000005</v>
      </c>
      <c r="V113" s="59">
        <f t="shared" si="172"/>
        <v>67215565.810000002</v>
      </c>
      <c r="W113" s="59">
        <f t="shared" si="172"/>
        <v>71877226.239999995</v>
      </c>
      <c r="X113" s="59">
        <f t="shared" si="172"/>
        <v>79710730.290000007</v>
      </c>
      <c r="Y113" s="59">
        <f t="shared" si="172"/>
        <v>100753336.09999999</v>
      </c>
      <c r="Z113" s="59">
        <f t="shared" si="172"/>
        <v>126573015.94</v>
      </c>
      <c r="AA113" s="59">
        <f t="shared" si="172"/>
        <v>176773045.18000001</v>
      </c>
      <c r="AB113" s="59">
        <f t="shared" si="172"/>
        <v>100580517.05</v>
      </c>
      <c r="AC113" s="59">
        <f t="shared" si="172"/>
        <v>158272530.38999999</v>
      </c>
      <c r="AD113" s="60">
        <f t="shared" ref="AD113:AD120" si="173">SUM(R113:AC113)</f>
        <v>1388602145.6100001</v>
      </c>
      <c r="AE113" s="13"/>
      <c r="AF113" s="59">
        <f>SUM(AF123,AF133)</f>
        <v>166268790.58999997</v>
      </c>
      <c r="AG113" s="59">
        <f t="shared" ref="AG113:AQ114" si="174">SUM(AG123,AG133)</f>
        <v>55635782.709999993</v>
      </c>
      <c r="AH113" s="59" t="e">
        <f t="shared" si="174"/>
        <v>#N/A</v>
      </c>
      <c r="AI113" s="59">
        <f t="shared" si="174"/>
        <v>50082866.25</v>
      </c>
      <c r="AJ113" s="59">
        <f t="shared" si="174"/>
        <v>33003888.66</v>
      </c>
      <c r="AK113" s="61">
        <f t="shared" si="174"/>
        <v>124756595.92450622</v>
      </c>
      <c r="AL113" s="61">
        <f t="shared" si="174"/>
        <v>136405757.69390163</v>
      </c>
      <c r="AM113" s="61">
        <f t="shared" si="174"/>
        <v>143205668.55881467</v>
      </c>
      <c r="AN113" s="61">
        <f t="shared" si="174"/>
        <v>150541504.2704207</v>
      </c>
      <c r="AO113" s="61">
        <f t="shared" si="174"/>
        <v>158215575.66053444</v>
      </c>
      <c r="AP113" s="61">
        <f t="shared" si="174"/>
        <v>166448667.42062244</v>
      </c>
      <c r="AQ113" s="61">
        <f t="shared" si="174"/>
        <v>175197928.98031268</v>
      </c>
      <c r="AR113" s="62" t="e">
        <f t="shared" ref="AR113:AR120" si="175">SUM(AF113:AQ113)</f>
        <v>#N/A</v>
      </c>
      <c r="AS113" s="13"/>
      <c r="AT113" s="61">
        <f t="shared" ref="AT113:BE120" si="176">SUM(AT123,AT133)</f>
        <v>188525814.33738747</v>
      </c>
      <c r="AU113" s="61">
        <f t="shared" si="176"/>
        <v>202746331.03114778</v>
      </c>
      <c r="AV113" s="61">
        <f t="shared" si="176"/>
        <v>218401578.75471526</v>
      </c>
      <c r="AW113" s="61">
        <f t="shared" si="176"/>
        <v>231661455.98390344</v>
      </c>
      <c r="AX113" s="61">
        <f t="shared" si="176"/>
        <v>245151444.40445182</v>
      </c>
      <c r="AY113" s="61">
        <f t="shared" si="176"/>
        <v>259468035.19808277</v>
      </c>
      <c r="AZ113" s="61">
        <f t="shared" si="176"/>
        <v>274732438.95192975</v>
      </c>
      <c r="BA113" s="61">
        <f t="shared" si="176"/>
        <v>291403202.39388007</v>
      </c>
      <c r="BB113" s="61">
        <f t="shared" si="176"/>
        <v>309344127.92063195</v>
      </c>
      <c r="BC113" s="61">
        <f t="shared" si="176"/>
        <v>328618562.84067792</v>
      </c>
      <c r="BD113" s="61">
        <f t="shared" si="176"/>
        <v>349500739.46453208</v>
      </c>
      <c r="BE113" s="61">
        <f t="shared" si="176"/>
        <v>372326910.52534413</v>
      </c>
      <c r="BF113" s="62">
        <f t="shared" ref="BF113:BF120" si="177">SUM(AT113:BE113)</f>
        <v>3271880641.8066845</v>
      </c>
      <c r="BG113" s="13"/>
      <c r="BH113" s="61">
        <f t="shared" ref="BH113:BS120" si="178">SUM(BH123,BH133)</f>
        <v>396770821.45698845</v>
      </c>
      <c r="BI113" s="61">
        <f t="shared" si="178"/>
        <v>423363304.31681204</v>
      </c>
      <c r="BJ113" s="61">
        <f t="shared" si="178"/>
        <v>452274868.39120322</v>
      </c>
      <c r="BK113" s="61">
        <f t="shared" si="178"/>
        <v>483947456.50467575</v>
      </c>
      <c r="BL113" s="61">
        <f t="shared" si="178"/>
        <v>518636294.99511063</v>
      </c>
      <c r="BM113" s="61">
        <f t="shared" si="178"/>
        <v>556723029.85337198</v>
      </c>
      <c r="BN113" s="61">
        <f t="shared" si="178"/>
        <v>598752471.96140242</v>
      </c>
      <c r="BO113" s="61">
        <f t="shared" si="178"/>
        <v>645216358.02367818</v>
      </c>
      <c r="BP113" s="61">
        <f t="shared" si="178"/>
        <v>696962963.8132205</v>
      </c>
      <c r="BQ113" s="61">
        <f t="shared" si="178"/>
        <v>755014811.56875753</v>
      </c>
      <c r="BR113" s="61">
        <f t="shared" si="178"/>
        <v>820576677.83296275</v>
      </c>
      <c r="BS113" s="61">
        <f t="shared" si="178"/>
        <v>892893736.72591496</v>
      </c>
      <c r="BT113" s="62">
        <f t="shared" ref="BT113:BT120" si="179">SUM(BH113:BS113)</f>
        <v>7241132795.4440994</v>
      </c>
    </row>
    <row r="114" spans="2:72" s="51" customFormat="1" x14ac:dyDescent="0.25">
      <c r="B114" s="58" t="s">
        <v>36</v>
      </c>
      <c r="C114"/>
      <c r="D114" s="59">
        <f>SUM(D124,D134)</f>
        <v>2775165</v>
      </c>
      <c r="E114" s="59">
        <f t="shared" si="170"/>
        <v>2676622.17</v>
      </c>
      <c r="F114" s="59">
        <f t="shared" si="170"/>
        <v>2200304.5</v>
      </c>
      <c r="G114" s="59">
        <f t="shared" si="170"/>
        <v>2225935.5</v>
      </c>
      <c r="H114" s="59">
        <f t="shared" si="170"/>
        <v>2277268.4500000002</v>
      </c>
      <c r="I114" s="59">
        <f t="shared" si="170"/>
        <v>2097623.5</v>
      </c>
      <c r="J114" s="59">
        <f t="shared" si="170"/>
        <v>2542444</v>
      </c>
      <c r="K114" s="59">
        <f t="shared" si="170"/>
        <v>5365232.9000000004</v>
      </c>
      <c r="L114" s="59">
        <f t="shared" si="170"/>
        <v>7461669.79</v>
      </c>
      <c r="M114" s="59">
        <f t="shared" si="170"/>
        <v>13268603.300000001</v>
      </c>
      <c r="N114" s="59">
        <f t="shared" si="170"/>
        <v>20422603.379999999</v>
      </c>
      <c r="O114" s="59">
        <f t="shared" si="170"/>
        <v>42456127.310000002</v>
      </c>
      <c r="P114" s="60">
        <f t="shared" si="171"/>
        <v>105769599.8</v>
      </c>
      <c r="Q114" s="13"/>
      <c r="R114" s="59">
        <f t="shared" si="172"/>
        <v>53669685.530000001</v>
      </c>
      <c r="S114" s="59">
        <f t="shared" si="172"/>
        <v>45153970.700000003</v>
      </c>
      <c r="T114" s="59">
        <f t="shared" si="172"/>
        <v>59990846.659999996</v>
      </c>
      <c r="U114" s="59">
        <f t="shared" si="172"/>
        <v>68752570.129999995</v>
      </c>
      <c r="V114" s="59">
        <f t="shared" si="172"/>
        <v>76933210.840000004</v>
      </c>
      <c r="W114" s="59">
        <f t="shared" si="172"/>
        <v>80967361.179999992</v>
      </c>
      <c r="X114" s="59">
        <f t="shared" si="172"/>
        <v>110849139.62</v>
      </c>
      <c r="Y114" s="59">
        <f t="shared" si="172"/>
        <v>107517995.56999999</v>
      </c>
      <c r="Z114" s="59">
        <f t="shared" si="172"/>
        <v>44999184.420000002</v>
      </c>
      <c r="AA114" s="59">
        <f t="shared" si="172"/>
        <v>37845139.400000006</v>
      </c>
      <c r="AB114" s="59">
        <f t="shared" si="172"/>
        <v>87334213.74000001</v>
      </c>
      <c r="AC114" s="59">
        <f t="shared" si="172"/>
        <v>120306356.88</v>
      </c>
      <c r="AD114" s="60">
        <f t="shared" si="173"/>
        <v>894319674.66999996</v>
      </c>
      <c r="AE114" s="13"/>
      <c r="AF114" s="59">
        <f>SUM(AF124,AF134)</f>
        <v>91728230.719999999</v>
      </c>
      <c r="AG114" s="59">
        <f t="shared" si="174"/>
        <v>41338420.920000002</v>
      </c>
      <c r="AH114" s="59">
        <f t="shared" si="174"/>
        <v>46783300.399999999</v>
      </c>
      <c r="AI114" s="59">
        <f t="shared" si="174"/>
        <v>53556187.700000003</v>
      </c>
      <c r="AJ114" s="59">
        <f t="shared" si="174"/>
        <v>23939498.300000001</v>
      </c>
      <c r="AK114" s="61">
        <f t="shared" si="174"/>
        <v>39663185.848657474</v>
      </c>
      <c r="AL114" s="61">
        <f t="shared" si="174"/>
        <v>46314531.48787193</v>
      </c>
      <c r="AM114" s="61">
        <f t="shared" si="174"/>
        <v>48693439.474887691</v>
      </c>
      <c r="AN114" s="61">
        <f t="shared" si="174"/>
        <v>51260027.966248699</v>
      </c>
      <c r="AO114" s="61">
        <f t="shared" si="174"/>
        <v>54103099.756477743</v>
      </c>
      <c r="AP114" s="61">
        <f t="shared" si="174"/>
        <v>57120586.842014328</v>
      </c>
      <c r="AQ114" s="61">
        <f t="shared" si="174"/>
        <v>60472220.742832132</v>
      </c>
      <c r="AR114" s="62">
        <f t="shared" si="175"/>
        <v>614972730.15899003</v>
      </c>
      <c r="AS114" s="13"/>
      <c r="AT114" s="61">
        <f t="shared" si="176"/>
        <v>68330555.503479496</v>
      </c>
      <c r="AU114" s="61">
        <f t="shared" si="176"/>
        <v>73455192.170261219</v>
      </c>
      <c r="AV114" s="61">
        <f t="shared" si="176"/>
        <v>79173521.180448487</v>
      </c>
      <c r="AW114" s="61">
        <f t="shared" si="176"/>
        <v>85191531.91851598</v>
      </c>
      <c r="AX114" s="61">
        <f t="shared" si="176"/>
        <v>91928183.211403593</v>
      </c>
      <c r="AY114" s="61">
        <f t="shared" si="176"/>
        <v>99590722.460281447</v>
      </c>
      <c r="AZ114" s="61">
        <f t="shared" si="176"/>
        <v>108242792.10614935</v>
      </c>
      <c r="BA114" s="61">
        <f t="shared" si="176"/>
        <v>118097604.94122294</v>
      </c>
      <c r="BB114" s="61">
        <f t="shared" si="176"/>
        <v>129443597.04105496</v>
      </c>
      <c r="BC114" s="61">
        <f t="shared" si="176"/>
        <v>142403999.84216601</v>
      </c>
      <c r="BD114" s="61">
        <f t="shared" si="176"/>
        <v>157382500.57384565</v>
      </c>
      <c r="BE114" s="61">
        <f t="shared" si="176"/>
        <v>174737329.70855188</v>
      </c>
      <c r="BF114" s="62">
        <f t="shared" si="177"/>
        <v>1327977530.6573811</v>
      </c>
      <c r="BG114" s="13"/>
      <c r="BH114" s="61">
        <f t="shared" si="178"/>
        <v>169715659.82407153</v>
      </c>
      <c r="BI114" s="61">
        <f t="shared" si="178"/>
        <v>188329779.83495486</v>
      </c>
      <c r="BJ114" s="61">
        <f t="shared" si="178"/>
        <v>209967287.56809947</v>
      </c>
      <c r="BK114" s="61">
        <f t="shared" si="178"/>
        <v>235195466.65551135</v>
      </c>
      <c r="BL114" s="61">
        <f t="shared" si="178"/>
        <v>264633152.1002652</v>
      </c>
      <c r="BM114" s="61">
        <f t="shared" si="178"/>
        <v>299057303.78973818</v>
      </c>
      <c r="BN114" s="61">
        <f t="shared" si="178"/>
        <v>328996572.40406108</v>
      </c>
      <c r="BO114" s="61">
        <f t="shared" si="178"/>
        <v>356472038.2393682</v>
      </c>
      <c r="BP114" s="61">
        <f t="shared" si="178"/>
        <v>387904642.60557884</v>
      </c>
      <c r="BQ114" s="61">
        <f t="shared" si="178"/>
        <v>423927871.8503263</v>
      </c>
      <c r="BR114" s="61">
        <f t="shared" si="178"/>
        <v>465320118.73038673</v>
      </c>
      <c r="BS114" s="61">
        <f t="shared" si="178"/>
        <v>496872097.99901247</v>
      </c>
      <c r="BT114" s="62">
        <f t="shared" si="179"/>
        <v>3826391991.6013741</v>
      </c>
    </row>
    <row r="115" spans="2:72" s="68" customFormat="1" ht="12.75" hidden="1" outlineLevel="2" x14ac:dyDescent="0.2">
      <c r="B115" s="63" t="s">
        <v>9</v>
      </c>
      <c r="C115" s="16"/>
      <c r="D115" s="64">
        <f t="shared" ref="D115:O120" si="180">SUM(D125,D135)</f>
        <v>2181005</v>
      </c>
      <c r="E115" s="64">
        <f t="shared" si="180"/>
        <v>1878131.5</v>
      </c>
      <c r="F115" s="64">
        <f t="shared" si="180"/>
        <v>1822771.5</v>
      </c>
      <c r="G115" s="64">
        <f t="shared" si="180"/>
        <v>1835839.5</v>
      </c>
      <c r="H115" s="64">
        <f t="shared" si="180"/>
        <v>1978780</v>
      </c>
      <c r="I115" s="64">
        <f t="shared" si="180"/>
        <v>1678298</v>
      </c>
      <c r="J115" s="64">
        <f t="shared" si="180"/>
        <v>1960812</v>
      </c>
      <c r="K115" s="64">
        <f t="shared" si="180"/>
        <v>4614429</v>
      </c>
      <c r="L115" s="64">
        <f t="shared" si="180"/>
        <v>6502423</v>
      </c>
      <c r="M115" s="64">
        <f t="shared" si="180"/>
        <v>8741386.5</v>
      </c>
      <c r="N115" s="64">
        <f t="shared" si="180"/>
        <v>15135339.449999999</v>
      </c>
      <c r="O115" s="64">
        <f t="shared" si="180"/>
        <v>8965447</v>
      </c>
      <c r="P115" s="65">
        <f t="shared" si="171"/>
        <v>57294662.450000003</v>
      </c>
      <c r="Q115" s="19"/>
      <c r="R115" s="64">
        <f t="shared" si="172"/>
        <v>5231587.5</v>
      </c>
      <c r="S115" s="64">
        <f t="shared" si="172"/>
        <v>4823515.5</v>
      </c>
      <c r="T115" s="64">
        <f t="shared" si="172"/>
        <v>6086296</v>
      </c>
      <c r="U115" s="64">
        <f t="shared" si="172"/>
        <v>5111886</v>
      </c>
      <c r="V115" s="64">
        <f t="shared" si="172"/>
        <v>4654665.1500000004</v>
      </c>
      <c r="W115" s="64">
        <f t="shared" si="172"/>
        <v>5913098.5</v>
      </c>
      <c r="X115" s="64">
        <f t="shared" si="172"/>
        <v>5964101</v>
      </c>
      <c r="Y115" s="64">
        <f t="shared" si="172"/>
        <v>6442249.5</v>
      </c>
      <c r="Z115" s="64">
        <f t="shared" si="172"/>
        <v>6836074</v>
      </c>
      <c r="AA115" s="64">
        <f t="shared" si="172"/>
        <v>7071165</v>
      </c>
      <c r="AB115" s="64">
        <f t="shared" si="172"/>
        <v>3998033</v>
      </c>
      <c r="AC115" s="64">
        <f t="shared" si="172"/>
        <v>5146096</v>
      </c>
      <c r="AD115" s="65">
        <f t="shared" si="173"/>
        <v>67278767.150000006</v>
      </c>
      <c r="AE115" s="19"/>
      <c r="AF115" s="64">
        <f t="shared" ref="AF115:AQ120" si="181">SUM(AF125,AF135)</f>
        <v>4671229</v>
      </c>
      <c r="AG115" s="64">
        <f t="shared" si="181"/>
        <v>3988426</v>
      </c>
      <c r="AH115" s="64">
        <f t="shared" si="181"/>
        <v>6214531</v>
      </c>
      <c r="AI115" s="64">
        <f t="shared" si="181"/>
        <v>5344906</v>
      </c>
      <c r="AJ115" s="64">
        <f t="shared" si="181"/>
        <v>2898031</v>
      </c>
      <c r="AK115" s="66">
        <f t="shared" si="181"/>
        <v>4874364.3626737231</v>
      </c>
      <c r="AL115" s="66">
        <f t="shared" si="181"/>
        <v>5310247.6069674771</v>
      </c>
      <c r="AM115" s="66">
        <f t="shared" si="181"/>
        <v>5636239.9702640856</v>
      </c>
      <c r="AN115" s="66">
        <f t="shared" si="181"/>
        <v>6015108.3535884367</v>
      </c>
      <c r="AO115" s="66">
        <f t="shared" si="181"/>
        <v>6450991.5978821907</v>
      </c>
      <c r="AP115" s="66">
        <f t="shared" si="181"/>
        <v>6967981.9769682726</v>
      </c>
      <c r="AQ115" s="66">
        <f t="shared" si="181"/>
        <v>7570218.3317883424</v>
      </c>
      <c r="AR115" s="67">
        <f t="shared" si="175"/>
        <v>65942275.200132534</v>
      </c>
      <c r="AS115" s="19"/>
      <c r="AT115" s="66">
        <f t="shared" si="176"/>
        <v>10658732.890792787</v>
      </c>
      <c r="AU115" s="66">
        <f t="shared" si="176"/>
        <v>11953966.100849068</v>
      </c>
      <c r="AV115" s="66">
        <f t="shared" si="176"/>
        <v>13491509.522595268</v>
      </c>
      <c r="AW115" s="66">
        <f t="shared" si="176"/>
        <v>15277065.821100343</v>
      </c>
      <c r="AX115" s="66">
        <f t="shared" si="176"/>
        <v>17307142.857056271</v>
      </c>
      <c r="AY115" s="66">
        <f t="shared" si="176"/>
        <v>19708457.29608687</v>
      </c>
      <c r="AZ115" s="66">
        <f t="shared" si="176"/>
        <v>22533332.52677964</v>
      </c>
      <c r="BA115" s="66">
        <f t="shared" si="176"/>
        <v>25863428.315367147</v>
      </c>
      <c r="BB115" s="66">
        <f t="shared" si="176"/>
        <v>29795760.458774731</v>
      </c>
      <c r="BC115" s="66">
        <f t="shared" si="176"/>
        <v>34432036.226309605</v>
      </c>
      <c r="BD115" s="66">
        <f t="shared" si="176"/>
        <v>39881593.867528699</v>
      </c>
      <c r="BE115" s="66">
        <f t="shared" si="176"/>
        <v>46327706.34777838</v>
      </c>
      <c r="BF115" s="67">
        <f t="shared" si="177"/>
        <v>287230732.23101878</v>
      </c>
      <c r="BG115" s="19"/>
      <c r="BH115" s="66">
        <f t="shared" si="178"/>
        <v>39935387.010050103</v>
      </c>
      <c r="BI115" s="66">
        <f t="shared" si="178"/>
        <v>46370740.8617955</v>
      </c>
      <c r="BJ115" s="66">
        <f t="shared" si="178"/>
        <v>53975163.88941361</v>
      </c>
      <c r="BK115" s="66">
        <f t="shared" si="178"/>
        <v>62936620.530632697</v>
      </c>
      <c r="BL115" s="66">
        <f t="shared" si="178"/>
        <v>73493834.787641257</v>
      </c>
      <c r="BM115" s="66">
        <f t="shared" si="178"/>
        <v>85954867.976228759</v>
      </c>
      <c r="BN115" s="66">
        <f t="shared" si="178"/>
        <v>100669346.17226793</v>
      </c>
      <c r="BO115" s="66">
        <f t="shared" si="178"/>
        <v>118010070.60296071</v>
      </c>
      <c r="BP115" s="66">
        <f t="shared" si="178"/>
        <v>138468375.54944295</v>
      </c>
      <c r="BQ115" s="66">
        <f t="shared" si="178"/>
        <v>162621852.46127158</v>
      </c>
      <c r="BR115" s="66">
        <f t="shared" si="178"/>
        <v>191102074.07091171</v>
      </c>
      <c r="BS115" s="66">
        <f t="shared" si="178"/>
        <v>208529055.67002556</v>
      </c>
      <c r="BT115" s="67">
        <f t="shared" si="179"/>
        <v>1282067389.5826423</v>
      </c>
    </row>
    <row r="116" spans="2:72" s="68" customFormat="1" ht="12.75" hidden="1" outlineLevel="2" x14ac:dyDescent="0.2">
      <c r="B116" s="63" t="s">
        <v>10</v>
      </c>
      <c r="C116" s="16"/>
      <c r="D116" s="64">
        <f t="shared" si="180"/>
        <v>527000</v>
      </c>
      <c r="E116" s="64">
        <f t="shared" si="180"/>
        <v>571750</v>
      </c>
      <c r="F116" s="64">
        <f t="shared" si="180"/>
        <v>295450</v>
      </c>
      <c r="G116" s="64">
        <f t="shared" si="180"/>
        <v>309400</v>
      </c>
      <c r="H116" s="64">
        <f t="shared" si="180"/>
        <v>222500</v>
      </c>
      <c r="I116" s="64">
        <f t="shared" si="180"/>
        <v>241150</v>
      </c>
      <c r="J116" s="64">
        <f t="shared" si="180"/>
        <v>238852</v>
      </c>
      <c r="K116" s="64">
        <f t="shared" si="180"/>
        <v>380179.5</v>
      </c>
      <c r="L116" s="64">
        <f t="shared" si="180"/>
        <v>628200</v>
      </c>
      <c r="M116" s="64">
        <f t="shared" si="180"/>
        <v>849500</v>
      </c>
      <c r="N116" s="64">
        <f t="shared" si="180"/>
        <v>2021450</v>
      </c>
      <c r="O116" s="64">
        <f t="shared" si="180"/>
        <v>1461400</v>
      </c>
      <c r="P116" s="65">
        <f t="shared" si="171"/>
        <v>7746831.5</v>
      </c>
      <c r="Q116" s="19"/>
      <c r="R116" s="64">
        <f t="shared" si="172"/>
        <v>589660</v>
      </c>
      <c r="S116" s="64">
        <f t="shared" si="172"/>
        <v>630750</v>
      </c>
      <c r="T116" s="64">
        <f t="shared" si="172"/>
        <v>783044</v>
      </c>
      <c r="U116" s="64">
        <f t="shared" si="172"/>
        <v>746400</v>
      </c>
      <c r="V116" s="64">
        <f t="shared" si="172"/>
        <v>749864.5</v>
      </c>
      <c r="W116" s="64">
        <f t="shared" si="172"/>
        <v>735160</v>
      </c>
      <c r="X116" s="64">
        <f t="shared" si="172"/>
        <v>837025.5</v>
      </c>
      <c r="Y116" s="64">
        <f t="shared" si="172"/>
        <v>961324</v>
      </c>
      <c r="Z116" s="64">
        <f t="shared" si="172"/>
        <v>931011</v>
      </c>
      <c r="AA116" s="64">
        <f t="shared" si="172"/>
        <v>1001963</v>
      </c>
      <c r="AB116" s="64">
        <f t="shared" si="172"/>
        <v>1093505</v>
      </c>
      <c r="AC116" s="64">
        <f t="shared" si="172"/>
        <v>1814371</v>
      </c>
      <c r="AD116" s="65">
        <f t="shared" si="173"/>
        <v>10874078</v>
      </c>
      <c r="AE116" s="19"/>
      <c r="AF116" s="64">
        <f t="shared" si="181"/>
        <v>2353865</v>
      </c>
      <c r="AG116" s="64">
        <f t="shared" si="181"/>
        <v>2476150</v>
      </c>
      <c r="AH116" s="64">
        <f t="shared" si="181"/>
        <v>3997723</v>
      </c>
      <c r="AI116" s="64">
        <f t="shared" si="181"/>
        <v>3303038</v>
      </c>
      <c r="AJ116" s="64">
        <f t="shared" si="181"/>
        <v>1807090</v>
      </c>
      <c r="AK116" s="66">
        <f t="shared" si="181"/>
        <v>3069492.2175896969</v>
      </c>
      <c r="AL116" s="66">
        <f t="shared" si="181"/>
        <v>3575827.4335341854</v>
      </c>
      <c r="AM116" s="66">
        <f t="shared" si="181"/>
        <v>3725216.2657218585</v>
      </c>
      <c r="AN116" s="66">
        <f t="shared" si="181"/>
        <v>3910689.5802529533</v>
      </c>
      <c r="AO116" s="66">
        <f t="shared" si="181"/>
        <v>4128039.2388700703</v>
      </c>
      <c r="AP116" s="66">
        <f t="shared" si="181"/>
        <v>4385807.6409502169</v>
      </c>
      <c r="AQ116" s="66">
        <f t="shared" si="181"/>
        <v>4697192.5146210957</v>
      </c>
      <c r="AR116" s="67">
        <f t="shared" si="175"/>
        <v>41430130.891540073</v>
      </c>
      <c r="AS116" s="19"/>
      <c r="AT116" s="66">
        <f t="shared" si="176"/>
        <v>6552241.0430375878</v>
      </c>
      <c r="AU116" s="66">
        <f t="shared" si="176"/>
        <v>7499690.9405123889</v>
      </c>
      <c r="AV116" s="66">
        <f t="shared" si="176"/>
        <v>8585659.6064225063</v>
      </c>
      <c r="AW116" s="66">
        <f t="shared" si="176"/>
        <v>9571659.1425293684</v>
      </c>
      <c r="AX116" s="66">
        <f t="shared" si="176"/>
        <v>10764138.273500992</v>
      </c>
      <c r="AY116" s="66">
        <f t="shared" si="176"/>
        <v>12182062.271973446</v>
      </c>
      <c r="AZ116" s="66">
        <f t="shared" si="176"/>
        <v>13892531.994342916</v>
      </c>
      <c r="BA116" s="66">
        <f t="shared" si="176"/>
        <v>15939440.475158792</v>
      </c>
      <c r="BB116" s="66">
        <f t="shared" si="176"/>
        <v>18386827.059270866</v>
      </c>
      <c r="BC116" s="66">
        <f t="shared" si="176"/>
        <v>21329460.80890394</v>
      </c>
      <c r="BD116" s="66">
        <f t="shared" si="176"/>
        <v>24851080.18871494</v>
      </c>
      <c r="BE116" s="66">
        <f t="shared" si="176"/>
        <v>29083112.05662759</v>
      </c>
      <c r="BF116" s="67">
        <f t="shared" si="177"/>
        <v>178637903.86099535</v>
      </c>
      <c r="BG116" s="19"/>
      <c r="BH116" s="66">
        <f t="shared" si="178"/>
        <v>24875738.49942717</v>
      </c>
      <c r="BI116" s="66">
        <f t="shared" si="178"/>
        <v>29101968.411878116</v>
      </c>
      <c r="BJ116" s="66">
        <f t="shared" si="178"/>
        <v>34178580.069731459</v>
      </c>
      <c r="BK116" s="66">
        <f t="shared" si="178"/>
        <v>40261607.025193155</v>
      </c>
      <c r="BL116" s="66">
        <f t="shared" si="178"/>
        <v>47563187.500250801</v>
      </c>
      <c r="BM116" s="66">
        <f t="shared" si="178"/>
        <v>56328035.497195713</v>
      </c>
      <c r="BN116" s="66">
        <f t="shared" si="178"/>
        <v>59035214.285608858</v>
      </c>
      <c r="BO116" s="66">
        <f t="shared" si="178"/>
        <v>60138582.981478497</v>
      </c>
      <c r="BP116" s="66">
        <f t="shared" si="178"/>
        <v>61258463.162746646</v>
      </c>
      <c r="BQ116" s="66">
        <f t="shared" si="178"/>
        <v>62407909.229202144</v>
      </c>
      <c r="BR116" s="66">
        <f t="shared" si="178"/>
        <v>63579668.736517847</v>
      </c>
      <c r="BS116" s="66">
        <f t="shared" si="178"/>
        <v>64766489.240366653</v>
      </c>
      <c r="BT116" s="67">
        <f t="shared" si="179"/>
        <v>603495444.63959718</v>
      </c>
    </row>
    <row r="117" spans="2:72" s="68" customFormat="1" ht="12.75" hidden="1" outlineLevel="2" x14ac:dyDescent="0.2">
      <c r="B117" s="63" t="s">
        <v>11</v>
      </c>
      <c r="C117" s="16"/>
      <c r="D117" s="64">
        <f t="shared" si="180"/>
        <v>0</v>
      </c>
      <c r="E117" s="64">
        <f t="shared" si="180"/>
        <v>0</v>
      </c>
      <c r="F117" s="64">
        <f t="shared" si="180"/>
        <v>0</v>
      </c>
      <c r="G117" s="64">
        <f t="shared" si="180"/>
        <v>0</v>
      </c>
      <c r="H117" s="64">
        <f t="shared" si="180"/>
        <v>0</v>
      </c>
      <c r="I117" s="64">
        <f t="shared" si="180"/>
        <v>0</v>
      </c>
      <c r="J117" s="64">
        <f t="shared" si="180"/>
        <v>0</v>
      </c>
      <c r="K117" s="64">
        <f t="shared" si="180"/>
        <v>0</v>
      </c>
      <c r="L117" s="64">
        <f t="shared" si="180"/>
        <v>0</v>
      </c>
      <c r="M117" s="64">
        <f t="shared" si="180"/>
        <v>0</v>
      </c>
      <c r="N117" s="64">
        <f t="shared" si="180"/>
        <v>0</v>
      </c>
      <c r="O117" s="64">
        <f t="shared" si="180"/>
        <v>0</v>
      </c>
      <c r="P117" s="65">
        <f t="shared" si="171"/>
        <v>0</v>
      </c>
      <c r="Q117" s="19"/>
      <c r="R117" s="64">
        <f t="shared" si="172"/>
        <v>0</v>
      </c>
      <c r="S117" s="64">
        <f t="shared" si="172"/>
        <v>0</v>
      </c>
      <c r="T117" s="64">
        <f t="shared" si="172"/>
        <v>0</v>
      </c>
      <c r="U117" s="64">
        <f t="shared" si="172"/>
        <v>0</v>
      </c>
      <c r="V117" s="64">
        <f t="shared" si="172"/>
        <v>0</v>
      </c>
      <c r="W117" s="64">
        <f t="shared" si="172"/>
        <v>0</v>
      </c>
      <c r="X117" s="64">
        <f t="shared" si="172"/>
        <v>6111</v>
      </c>
      <c r="Y117" s="64">
        <f t="shared" si="172"/>
        <v>97170</v>
      </c>
      <c r="Z117" s="64">
        <f t="shared" si="172"/>
        <v>140200.54999999999</v>
      </c>
      <c r="AA117" s="64">
        <f t="shared" si="172"/>
        <v>175009</v>
      </c>
      <c r="AB117" s="64">
        <f t="shared" si="172"/>
        <v>226019</v>
      </c>
      <c r="AC117" s="64">
        <f t="shared" si="172"/>
        <v>640062</v>
      </c>
      <c r="AD117" s="65">
        <f t="shared" si="173"/>
        <v>1284571.55</v>
      </c>
      <c r="AE117" s="19"/>
      <c r="AF117" s="64">
        <f t="shared" si="181"/>
        <v>385427</v>
      </c>
      <c r="AG117" s="64">
        <f t="shared" si="181"/>
        <v>379227</v>
      </c>
      <c r="AH117" s="64">
        <f t="shared" si="181"/>
        <v>751158</v>
      </c>
      <c r="AI117" s="64">
        <f t="shared" si="181"/>
        <v>640317</v>
      </c>
      <c r="AJ117" s="64">
        <f t="shared" si="181"/>
        <v>407485</v>
      </c>
      <c r="AK117" s="66">
        <f t="shared" si="181"/>
        <v>474800.53631647211</v>
      </c>
      <c r="AL117" s="66">
        <f t="shared" si="181"/>
        <v>577978.31322957203</v>
      </c>
      <c r="AM117" s="66">
        <f t="shared" si="181"/>
        <v>669213.80804150447</v>
      </c>
      <c r="AN117" s="66">
        <f t="shared" si="181"/>
        <v>778277.27107652393</v>
      </c>
      <c r="AO117" s="66">
        <f t="shared" si="181"/>
        <v>908081.81776913104</v>
      </c>
      <c r="AP117" s="66">
        <f t="shared" si="181"/>
        <v>1062997.1212710766</v>
      </c>
      <c r="AQ117" s="66">
        <f t="shared" si="181"/>
        <v>1248849.4124513618</v>
      </c>
      <c r="AR117" s="67">
        <f t="shared" si="175"/>
        <v>8283812.280155642</v>
      </c>
      <c r="AS117" s="19"/>
      <c r="AT117" s="66">
        <f t="shared" si="176"/>
        <v>1597353.0700389105</v>
      </c>
      <c r="AU117" s="66">
        <f t="shared" si="176"/>
        <v>1921518.8891050583</v>
      </c>
      <c r="AV117" s="66">
        <f t="shared" si="176"/>
        <v>2328998.3184176395</v>
      </c>
      <c r="AW117" s="66">
        <f t="shared" si="176"/>
        <v>2756869.5557717248</v>
      </c>
      <c r="AX117" s="66">
        <f t="shared" si="176"/>
        <v>3272832.8073929958</v>
      </c>
      <c r="AY117" s="66">
        <f t="shared" si="176"/>
        <v>3895474.0479896236</v>
      </c>
      <c r="AZ117" s="66">
        <f t="shared" si="176"/>
        <v>4647340.1945525296</v>
      </c>
      <c r="BA117" s="66">
        <f t="shared" si="176"/>
        <v>5555407.2924773023</v>
      </c>
      <c r="BB117" s="66">
        <f t="shared" si="176"/>
        <v>6658593.6692607002</v>
      </c>
      <c r="BC117" s="66">
        <f t="shared" si="176"/>
        <v>7992265.4409857327</v>
      </c>
      <c r="BD117" s="66">
        <f t="shared" si="176"/>
        <v>9612819.6277561616</v>
      </c>
      <c r="BE117" s="66">
        <f t="shared" si="176"/>
        <v>11581431.653696498</v>
      </c>
      <c r="BF117" s="67">
        <f t="shared" si="177"/>
        <v>61820904.567444883</v>
      </c>
      <c r="BG117" s="19"/>
      <c r="BH117" s="66">
        <f t="shared" si="178"/>
        <v>13804792.738002595</v>
      </c>
      <c r="BI117" s="66">
        <f t="shared" si="178"/>
        <v>16695405.798962386</v>
      </c>
      <c r="BJ117" s="66">
        <f t="shared" si="178"/>
        <v>20205405.165369652</v>
      </c>
      <c r="BK117" s="66">
        <f t="shared" si="178"/>
        <v>24477124.762645915</v>
      </c>
      <c r="BL117" s="66">
        <f t="shared" si="178"/>
        <v>29678418.003891051</v>
      </c>
      <c r="BM117" s="66">
        <f t="shared" si="178"/>
        <v>36008134.745136186</v>
      </c>
      <c r="BN117" s="66">
        <f t="shared" si="178"/>
        <v>41049816.005836576</v>
      </c>
      <c r="BO117" s="66">
        <f t="shared" si="178"/>
        <v>41949715.942282744</v>
      </c>
      <c r="BP117" s="66">
        <f t="shared" si="178"/>
        <v>42872861.346952006</v>
      </c>
      <c r="BQ117" s="66">
        <f t="shared" si="178"/>
        <v>43823941.440985732</v>
      </c>
      <c r="BR117" s="66">
        <f t="shared" si="178"/>
        <v>44800072.836575873</v>
      </c>
      <c r="BS117" s="66">
        <f t="shared" si="178"/>
        <v>45801983.812581062</v>
      </c>
      <c r="BT117" s="67">
        <f t="shared" si="179"/>
        <v>401167672.59922177</v>
      </c>
    </row>
    <row r="118" spans="2:72" s="68" customFormat="1" ht="12.75" hidden="1" outlineLevel="2" x14ac:dyDescent="0.2">
      <c r="B118" s="63" t="s">
        <v>12</v>
      </c>
      <c r="C118" s="16"/>
      <c r="D118" s="64">
        <f t="shared" si="180"/>
        <v>65270</v>
      </c>
      <c r="E118" s="64">
        <f t="shared" si="180"/>
        <v>221444.67</v>
      </c>
      <c r="F118" s="64">
        <f t="shared" si="180"/>
        <v>63033</v>
      </c>
      <c r="G118" s="64">
        <f t="shared" si="180"/>
        <v>72236</v>
      </c>
      <c r="H118" s="64">
        <f t="shared" si="180"/>
        <v>60668.45</v>
      </c>
      <c r="I118" s="64">
        <f t="shared" si="180"/>
        <v>95860</v>
      </c>
      <c r="J118" s="64">
        <f t="shared" si="180"/>
        <v>129450</v>
      </c>
      <c r="K118" s="64">
        <f t="shared" si="180"/>
        <v>170159.40000000002</v>
      </c>
      <c r="L118" s="64">
        <f t="shared" si="180"/>
        <v>96531.79</v>
      </c>
      <c r="M118" s="64">
        <f t="shared" si="180"/>
        <v>3446952.8</v>
      </c>
      <c r="N118" s="64">
        <f t="shared" si="180"/>
        <v>3006253.4299999997</v>
      </c>
      <c r="O118" s="64">
        <f t="shared" si="180"/>
        <v>31757420.030000001</v>
      </c>
      <c r="P118" s="65">
        <f t="shared" si="171"/>
        <v>39185279.57</v>
      </c>
      <c r="Q118" s="19"/>
      <c r="R118" s="64">
        <f t="shared" si="172"/>
        <v>47494233.030000001</v>
      </c>
      <c r="S118" s="64">
        <f t="shared" si="172"/>
        <v>39387490.200000003</v>
      </c>
      <c r="T118" s="64">
        <f t="shared" si="172"/>
        <v>52628172.159999996</v>
      </c>
      <c r="U118" s="64">
        <f t="shared" si="172"/>
        <v>62339829.130000003</v>
      </c>
      <c r="V118" s="64">
        <f t="shared" si="172"/>
        <v>70893457.689999998</v>
      </c>
      <c r="W118" s="64">
        <f t="shared" si="172"/>
        <v>73623360.25999999</v>
      </c>
      <c r="X118" s="64">
        <f t="shared" si="172"/>
        <v>103352000.88000001</v>
      </c>
      <c r="Y118" s="64">
        <f t="shared" si="172"/>
        <v>99351474.070000008</v>
      </c>
      <c r="Z118" s="64">
        <f t="shared" si="172"/>
        <v>36540193.870000005</v>
      </c>
      <c r="AA118" s="64">
        <f t="shared" si="172"/>
        <v>28859209.399999999</v>
      </c>
      <c r="AB118" s="64">
        <f t="shared" si="172"/>
        <v>81554280.74000001</v>
      </c>
      <c r="AC118" s="64">
        <f t="shared" si="172"/>
        <v>112159140.69</v>
      </c>
      <c r="AD118" s="65">
        <f t="shared" si="173"/>
        <v>808182842.11999989</v>
      </c>
      <c r="AE118" s="19"/>
      <c r="AF118" s="64">
        <f t="shared" si="181"/>
        <v>83739289.719999999</v>
      </c>
      <c r="AG118" s="64">
        <f t="shared" si="181"/>
        <v>34036070.420000002</v>
      </c>
      <c r="AH118" s="64">
        <f t="shared" si="181"/>
        <v>35199541.350000001</v>
      </c>
      <c r="AI118" s="64">
        <f t="shared" si="181"/>
        <v>43967226.700000003</v>
      </c>
      <c r="AJ118" s="64">
        <f t="shared" si="181"/>
        <v>18713892.300000001</v>
      </c>
      <c r="AK118" s="66">
        <f t="shared" si="181"/>
        <v>30367948.984718103</v>
      </c>
      <c r="AL118" s="66">
        <f t="shared" si="181"/>
        <v>35890543.119683489</v>
      </c>
      <c r="AM118" s="66">
        <f t="shared" si="181"/>
        <v>37672432.760484673</v>
      </c>
      <c r="AN118" s="66">
        <f t="shared" si="181"/>
        <v>39530147.492383786</v>
      </c>
      <c r="AO118" s="66">
        <f t="shared" si="181"/>
        <v>41539512.40647874</v>
      </c>
      <c r="AP118" s="66">
        <f t="shared" si="181"/>
        <v>43586789.866122656</v>
      </c>
      <c r="AQ118" s="66">
        <f t="shared" si="181"/>
        <v>45773079.992779434</v>
      </c>
      <c r="AR118" s="67">
        <f t="shared" si="175"/>
        <v>490016475.11265093</v>
      </c>
      <c r="AS118" s="19"/>
      <c r="AT118" s="66">
        <f t="shared" si="176"/>
        <v>48047832.72571712</v>
      </c>
      <c r="AU118" s="66">
        <f t="shared" si="176"/>
        <v>50448960.610484675</v>
      </c>
      <c r="AV118" s="66">
        <f t="shared" si="176"/>
        <v>52951188.616716132</v>
      </c>
      <c r="AW118" s="66">
        <f t="shared" si="176"/>
        <v>55592429.289960444</v>
      </c>
      <c r="AX118" s="66">
        <f t="shared" si="176"/>
        <v>58372682.630217612</v>
      </c>
      <c r="AY118" s="66">
        <f t="shared" si="176"/>
        <v>61329861.183036603</v>
      </c>
      <c r="AZ118" s="66">
        <f t="shared" si="176"/>
        <v>64375502.342136502</v>
      </c>
      <c r="BA118" s="66">
        <f t="shared" si="176"/>
        <v>67560156.168249264</v>
      </c>
      <c r="BB118" s="66">
        <f t="shared" si="176"/>
        <v>70972285.26765579</v>
      </c>
      <c r="BC118" s="66">
        <f t="shared" si="176"/>
        <v>74472876.973343238</v>
      </c>
      <c r="BD118" s="66">
        <f t="shared" si="176"/>
        <v>78200943.952324435</v>
      </c>
      <c r="BE118" s="66">
        <f t="shared" si="176"/>
        <v>82118573.65905045</v>
      </c>
      <c r="BF118" s="67">
        <f t="shared" si="177"/>
        <v>764443293.41889226</v>
      </c>
      <c r="BG118" s="19"/>
      <c r="BH118" s="66">
        <f t="shared" si="178"/>
        <v>86263678.639070243</v>
      </c>
      <c r="BI118" s="66">
        <f t="shared" si="178"/>
        <v>90535158.770919889</v>
      </c>
      <c r="BJ118" s="66">
        <f t="shared" si="178"/>
        <v>95034114.176063314</v>
      </c>
      <c r="BK118" s="66">
        <f t="shared" si="178"/>
        <v>99811094.91523245</v>
      </c>
      <c r="BL118" s="66">
        <f t="shared" si="178"/>
        <v>104815550.92769536</v>
      </c>
      <c r="BM118" s="66">
        <f t="shared" si="178"/>
        <v>110047482.21345204</v>
      </c>
      <c r="BN118" s="66">
        <f t="shared" si="178"/>
        <v>115557438.83323443</v>
      </c>
      <c r="BO118" s="66">
        <f t="shared" si="178"/>
        <v>121332783.27185956</v>
      </c>
      <c r="BP118" s="66">
        <f t="shared" si="178"/>
        <v>127436703.10524234</v>
      </c>
      <c r="BQ118" s="66">
        <f t="shared" si="178"/>
        <v>133806010.75746787</v>
      </c>
      <c r="BR118" s="66">
        <f t="shared" si="178"/>
        <v>140491256.28926808</v>
      </c>
      <c r="BS118" s="66">
        <f t="shared" si="178"/>
        <v>147542989.76137489</v>
      </c>
      <c r="BT118" s="67">
        <f t="shared" si="179"/>
        <v>1372674261.6608806</v>
      </c>
    </row>
    <row r="119" spans="2:72" s="68" customFormat="1" ht="12.75" hidden="1" outlineLevel="2" x14ac:dyDescent="0.2">
      <c r="B119" s="63" t="s">
        <v>14</v>
      </c>
      <c r="C119" s="16"/>
      <c r="D119" s="64">
        <f t="shared" si="180"/>
        <v>1890</v>
      </c>
      <c r="E119" s="64">
        <f t="shared" si="180"/>
        <v>5296</v>
      </c>
      <c r="F119" s="64">
        <f t="shared" si="180"/>
        <v>19050</v>
      </c>
      <c r="G119" s="64">
        <f t="shared" si="180"/>
        <v>8460</v>
      </c>
      <c r="H119" s="64">
        <f t="shared" si="180"/>
        <v>15320</v>
      </c>
      <c r="I119" s="64">
        <f t="shared" si="180"/>
        <v>82315.5</v>
      </c>
      <c r="J119" s="64">
        <f t="shared" si="180"/>
        <v>213330</v>
      </c>
      <c r="K119" s="64">
        <f t="shared" si="180"/>
        <v>200465</v>
      </c>
      <c r="L119" s="64">
        <f t="shared" si="180"/>
        <v>234515</v>
      </c>
      <c r="M119" s="64">
        <f t="shared" si="180"/>
        <v>230764</v>
      </c>
      <c r="N119" s="64">
        <f t="shared" si="180"/>
        <v>259560.5</v>
      </c>
      <c r="O119" s="64">
        <f t="shared" si="180"/>
        <v>271860.28000000003</v>
      </c>
      <c r="P119" s="65">
        <f t="shared" si="171"/>
        <v>1542826.28</v>
      </c>
      <c r="Q119" s="19"/>
      <c r="R119" s="64">
        <f t="shared" si="172"/>
        <v>354205</v>
      </c>
      <c r="S119" s="64">
        <f t="shared" si="172"/>
        <v>312215</v>
      </c>
      <c r="T119" s="64">
        <f t="shared" si="172"/>
        <v>493334.5</v>
      </c>
      <c r="U119" s="64">
        <f t="shared" si="172"/>
        <v>554455</v>
      </c>
      <c r="V119" s="64">
        <f t="shared" si="172"/>
        <v>635223.5</v>
      </c>
      <c r="W119" s="64">
        <f t="shared" si="172"/>
        <v>695742.42</v>
      </c>
      <c r="X119" s="64">
        <f t="shared" si="172"/>
        <v>689901.24</v>
      </c>
      <c r="Y119" s="64">
        <f t="shared" si="172"/>
        <v>665778</v>
      </c>
      <c r="Z119" s="64">
        <f t="shared" si="172"/>
        <v>551705</v>
      </c>
      <c r="AA119" s="64">
        <f t="shared" si="172"/>
        <v>737793</v>
      </c>
      <c r="AB119" s="64">
        <f t="shared" si="172"/>
        <v>462376</v>
      </c>
      <c r="AC119" s="64">
        <f t="shared" si="172"/>
        <v>546687.18999999994</v>
      </c>
      <c r="AD119" s="65">
        <f t="shared" si="173"/>
        <v>6699415.8499999996</v>
      </c>
      <c r="AE119" s="19"/>
      <c r="AF119" s="64">
        <f t="shared" si="181"/>
        <v>578420</v>
      </c>
      <c r="AG119" s="64">
        <f t="shared" si="181"/>
        <v>458547.5</v>
      </c>
      <c r="AH119" s="64">
        <f t="shared" si="181"/>
        <v>620347.05000000005</v>
      </c>
      <c r="AI119" s="64">
        <f t="shared" si="181"/>
        <v>300700</v>
      </c>
      <c r="AJ119" s="64">
        <f t="shared" si="181"/>
        <v>113000</v>
      </c>
      <c r="AK119" s="66">
        <f t="shared" si="181"/>
        <v>876579.74735947454</v>
      </c>
      <c r="AL119" s="66">
        <f t="shared" si="181"/>
        <v>959935.01445720298</v>
      </c>
      <c r="AM119" s="66">
        <f t="shared" si="181"/>
        <v>990336.67037557031</v>
      </c>
      <c r="AN119" s="66">
        <f t="shared" si="181"/>
        <v>1025805.268946999</v>
      </c>
      <c r="AO119" s="66">
        <f t="shared" si="181"/>
        <v>1076474.6954776112</v>
      </c>
      <c r="AP119" s="66">
        <f t="shared" si="181"/>
        <v>1117010.2367021008</v>
      </c>
      <c r="AQ119" s="66">
        <f t="shared" si="181"/>
        <v>1182880.4911918968</v>
      </c>
      <c r="AR119" s="67">
        <f t="shared" si="175"/>
        <v>9300036.6745108571</v>
      </c>
      <c r="AS119" s="19"/>
      <c r="AT119" s="66">
        <f t="shared" si="176"/>
        <v>1474395.7738930953</v>
      </c>
      <c r="AU119" s="66">
        <f t="shared" si="176"/>
        <v>1631055.6293100337</v>
      </c>
      <c r="AV119" s="66">
        <f t="shared" si="176"/>
        <v>1816165.1162969463</v>
      </c>
      <c r="AW119" s="66">
        <f t="shared" si="176"/>
        <v>1993508.1091540891</v>
      </c>
      <c r="AX119" s="66">
        <f t="shared" si="176"/>
        <v>2211386.6432357216</v>
      </c>
      <c r="AY119" s="66">
        <f t="shared" si="176"/>
        <v>2474867.6611949056</v>
      </c>
      <c r="AZ119" s="66">
        <f t="shared" si="176"/>
        <v>2794085.0483377627</v>
      </c>
      <c r="BA119" s="66">
        <f t="shared" si="176"/>
        <v>3179172.6899704156</v>
      </c>
      <c r="BB119" s="66">
        <f t="shared" si="176"/>
        <v>3630130.5860928646</v>
      </c>
      <c r="BC119" s="66">
        <f t="shared" si="176"/>
        <v>4177360.3926234767</v>
      </c>
      <c r="BD119" s="66">
        <f t="shared" si="176"/>
        <v>4836062.9375214363</v>
      </c>
      <c r="BE119" s="66">
        <f t="shared" si="176"/>
        <v>5626505.9913989874</v>
      </c>
      <c r="BF119" s="67">
        <f t="shared" si="177"/>
        <v>35844696.579029731</v>
      </c>
      <c r="BG119" s="19"/>
      <c r="BH119" s="66">
        <f t="shared" si="178"/>
        <v>4836062.9375214363</v>
      </c>
      <c r="BI119" s="66">
        <f t="shared" si="178"/>
        <v>5626505.9913989874</v>
      </c>
      <c r="BJ119" s="66">
        <f t="shared" si="178"/>
        <v>6574024.2675214363</v>
      </c>
      <c r="BK119" s="66">
        <f t="shared" si="178"/>
        <v>7709019.4218071504</v>
      </c>
      <c r="BL119" s="66">
        <f t="shared" si="178"/>
        <v>9082160.880786743</v>
      </c>
      <c r="BM119" s="66">
        <f t="shared" si="178"/>
        <v>10718783.357725518</v>
      </c>
      <c r="BN119" s="66">
        <f t="shared" si="178"/>
        <v>12684757.107113272</v>
      </c>
      <c r="BO119" s="66">
        <f t="shared" si="178"/>
        <v>15040885.440786742</v>
      </c>
      <c r="BP119" s="66">
        <f t="shared" si="178"/>
        <v>17868239.441194907</v>
      </c>
      <c r="BQ119" s="66">
        <f t="shared" si="178"/>
        <v>21268157.961398989</v>
      </c>
      <c r="BR119" s="66">
        <f t="shared" si="178"/>
        <v>25347046.797113273</v>
      </c>
      <c r="BS119" s="66">
        <f t="shared" si="178"/>
        <v>30231579.514664292</v>
      </c>
      <c r="BT119" s="67">
        <f t="shared" si="179"/>
        <v>166987223.11903274</v>
      </c>
    </row>
    <row r="120" spans="2:72" s="51" customFormat="1" collapsed="1" x14ac:dyDescent="0.25">
      <c r="B120" s="58" t="s">
        <v>37</v>
      </c>
      <c r="C120"/>
      <c r="D120" s="59">
        <f t="shared" si="180"/>
        <v>4395920.45</v>
      </c>
      <c r="E120" s="59">
        <f t="shared" si="180"/>
        <v>3510728.2</v>
      </c>
      <c r="F120" s="59">
        <f t="shared" si="180"/>
        <v>3432689</v>
      </c>
      <c r="G120" s="59">
        <f t="shared" si="180"/>
        <v>4057184</v>
      </c>
      <c r="H120" s="59">
        <f t="shared" si="180"/>
        <v>3387429.5</v>
      </c>
      <c r="I120" s="59">
        <f t="shared" si="180"/>
        <v>3256383</v>
      </c>
      <c r="J120" s="59">
        <f t="shared" si="180"/>
        <v>3897382</v>
      </c>
      <c r="K120" s="59">
        <f t="shared" si="180"/>
        <v>3169532.1</v>
      </c>
      <c r="L120" s="59">
        <f t="shared" si="180"/>
        <v>4474232</v>
      </c>
      <c r="M120" s="59">
        <f t="shared" si="180"/>
        <v>4777994</v>
      </c>
      <c r="N120" s="59">
        <f t="shared" si="180"/>
        <v>4831443</v>
      </c>
      <c r="O120" s="59">
        <f t="shared" si="180"/>
        <v>5925002.0199999996</v>
      </c>
      <c r="P120" s="60">
        <f t="shared" si="171"/>
        <v>49115919.269999996</v>
      </c>
      <c r="Q120" s="13"/>
      <c r="R120" s="59">
        <f t="shared" si="172"/>
        <v>5742092</v>
      </c>
      <c r="S120" s="59">
        <f t="shared" si="172"/>
        <v>5700015</v>
      </c>
      <c r="T120" s="59">
        <f t="shared" si="172"/>
        <v>7582453.6799999997</v>
      </c>
      <c r="U120" s="59">
        <f t="shared" si="172"/>
        <v>6250420.4000000004</v>
      </c>
      <c r="V120" s="59">
        <f t="shared" si="172"/>
        <v>5388097.5</v>
      </c>
      <c r="W120" s="59">
        <f t="shared" si="172"/>
        <v>6026623</v>
      </c>
      <c r="X120" s="59">
        <f t="shared" si="172"/>
        <v>6370918.3300000001</v>
      </c>
      <c r="Y120" s="59">
        <f t="shared" si="172"/>
        <v>6616970.1200000001</v>
      </c>
      <c r="Z120" s="59">
        <f t="shared" si="172"/>
        <v>6404441.5</v>
      </c>
      <c r="AA120" s="59">
        <f t="shared" si="172"/>
        <v>6458467</v>
      </c>
      <c r="AB120" s="59">
        <f t="shared" si="172"/>
        <v>5251660.38</v>
      </c>
      <c r="AC120" s="59">
        <f t="shared" si="172"/>
        <v>5888836.4000000004</v>
      </c>
      <c r="AD120" s="60">
        <f t="shared" si="173"/>
        <v>73680995.310000002</v>
      </c>
      <c r="AE120" s="13"/>
      <c r="AF120" s="59">
        <f>SUM(AF130,AF140)</f>
        <v>4532984.05</v>
      </c>
      <c r="AG120" s="59">
        <f t="shared" si="181"/>
        <v>3767965.62</v>
      </c>
      <c r="AH120" s="59">
        <f t="shared" si="181"/>
        <v>4228989.49</v>
      </c>
      <c r="AI120" s="59">
        <f t="shared" si="181"/>
        <v>3797083.7</v>
      </c>
      <c r="AJ120" s="59">
        <f t="shared" si="181"/>
        <v>2207268.52</v>
      </c>
      <c r="AK120" s="61">
        <f t="shared" si="181"/>
        <v>5553528.8159258906</v>
      </c>
      <c r="AL120" s="61">
        <f t="shared" si="181"/>
        <v>5963852.8058669567</v>
      </c>
      <c r="AM120" s="61">
        <f t="shared" si="181"/>
        <v>6009631.5515859742</v>
      </c>
      <c r="AN120" s="61">
        <f t="shared" si="181"/>
        <v>6059539.0942974724</v>
      </c>
      <c r="AO120" s="61">
        <f t="shared" si="181"/>
        <v>6115226.9527984438</v>
      </c>
      <c r="AP120" s="61">
        <f t="shared" si="181"/>
        <v>6176695.1270888895</v>
      </c>
      <c r="AQ120" s="61">
        <f t="shared" si="181"/>
        <v>6241466.338973321</v>
      </c>
      <c r="AR120" s="62">
        <f t="shared" si="175"/>
        <v>60654232.066536941</v>
      </c>
      <c r="AS120" s="13"/>
      <c r="AT120" s="61">
        <f t="shared" si="176"/>
        <v>6529277.7888802364</v>
      </c>
      <c r="AU120" s="61">
        <f t="shared" si="176"/>
        <v>6708642.2146284655</v>
      </c>
      <c r="AV120" s="61">
        <f t="shared" si="176"/>
        <v>6825436.268618159</v>
      </c>
      <c r="AW120" s="61">
        <f t="shared" si="176"/>
        <v>6957647.2082236018</v>
      </c>
      <c r="AX120" s="61">
        <f t="shared" si="176"/>
        <v>7108024.8545959629</v>
      </c>
      <c r="AY120" s="61">
        <f t="shared" si="176"/>
        <v>7278220.7265322329</v>
      </c>
      <c r="AZ120" s="61">
        <f t="shared" si="176"/>
        <v>7469886.3428294063</v>
      </c>
      <c r="BA120" s="61">
        <f t="shared" si="176"/>
        <v>7687423.0434356406</v>
      </c>
      <c r="BB120" s="61">
        <f t="shared" si="176"/>
        <v>7934414.5394320618</v>
      </c>
      <c r="BC120" s="61">
        <f t="shared" si="176"/>
        <v>8217739.4489623168</v>
      </c>
      <c r="BD120" s="61">
        <f t="shared" si="176"/>
        <v>8539049.2908234</v>
      </c>
      <c r="BE120" s="61">
        <f t="shared" si="176"/>
        <v>8907427.4183987677</v>
      </c>
      <c r="BF120" s="62">
        <f t="shared" si="177"/>
        <v>90163189.145360261</v>
      </c>
      <c r="BG120" s="13"/>
      <c r="BH120" s="61">
        <f t="shared" si="178"/>
        <v>8575008.3596065063</v>
      </c>
      <c r="BI120" s="61">
        <f t="shared" si="178"/>
        <v>8943386.487181874</v>
      </c>
      <c r="BJ120" s="61">
        <f t="shared" si="178"/>
        <v>9364613.2162610032</v>
      </c>
      <c r="BK120" s="61">
        <f t="shared" si="178"/>
        <v>9842817.3438363709</v>
      </c>
      <c r="BL120" s="61">
        <f t="shared" si="178"/>
        <v>10392862.53908091</v>
      </c>
      <c r="BM120" s="61">
        <f t="shared" si="178"/>
        <v>11023278.938935267</v>
      </c>
      <c r="BN120" s="61">
        <f t="shared" si="178"/>
        <v>11743430.570270034</v>
      </c>
      <c r="BO120" s="61">
        <f t="shared" si="178"/>
        <v>12568453.645213824</v>
      </c>
      <c r="BP120" s="61">
        <f t="shared" si="178"/>
        <v>13517340.629932048</v>
      </c>
      <c r="BQ120" s="61">
        <f t="shared" si="178"/>
        <v>14604129.434199145</v>
      </c>
      <c r="BR120" s="61">
        <f t="shared" si="178"/>
        <v>15851388.104730193</v>
      </c>
      <c r="BS120" s="61">
        <f t="shared" si="178"/>
        <v>17283344.337568719</v>
      </c>
      <c r="BT120" s="62">
        <f t="shared" si="179"/>
        <v>143710053.6068159</v>
      </c>
    </row>
    <row r="121" spans="2:72" s="51" customFormat="1" x14ac:dyDescent="0.25">
      <c r="B121" s="50"/>
      <c r="C121"/>
      <c r="P121" s="69"/>
      <c r="Q121" s="13"/>
      <c r="AD121" s="69"/>
      <c r="AE121" s="13"/>
      <c r="AR121" s="70"/>
      <c r="AS121" s="13"/>
      <c r="BF121" s="70"/>
      <c r="BG121" s="13"/>
      <c r="BT121" s="70"/>
    </row>
    <row r="122" spans="2:72" s="51" customFormat="1" hidden="1" outlineLevel="1" x14ac:dyDescent="0.25">
      <c r="B122" s="53" t="s">
        <v>70</v>
      </c>
      <c r="C122"/>
      <c r="D122" s="54">
        <f t="shared" ref="D122:P122" si="182">SUBTOTAL(9,D123:D130)</f>
        <v>8507976.0300000012</v>
      </c>
      <c r="E122" s="54">
        <f t="shared" si="182"/>
        <v>7355952.9500000002</v>
      </c>
      <c r="F122" s="54">
        <f t="shared" si="182"/>
        <v>6910458.1299999999</v>
      </c>
      <c r="G122" s="54">
        <f t="shared" si="182"/>
        <v>7440919.5</v>
      </c>
      <c r="H122" s="54">
        <f t="shared" si="182"/>
        <v>7522515.5</v>
      </c>
      <c r="I122" s="54">
        <f t="shared" si="182"/>
        <v>14298185.32</v>
      </c>
      <c r="J122" s="54">
        <f t="shared" si="182"/>
        <v>10652706</v>
      </c>
      <c r="K122" s="54">
        <f t="shared" si="182"/>
        <v>12960958.969999999</v>
      </c>
      <c r="L122" s="54">
        <f t="shared" si="182"/>
        <v>24653304.150000002</v>
      </c>
      <c r="M122" s="54">
        <f t="shared" si="182"/>
        <v>35834664.310000002</v>
      </c>
      <c r="N122" s="54">
        <f t="shared" si="182"/>
        <v>54707478.140000008</v>
      </c>
      <c r="O122" s="54">
        <f t="shared" si="182"/>
        <v>68033095.760000005</v>
      </c>
      <c r="P122" s="55">
        <f t="shared" si="182"/>
        <v>258878214.75999999</v>
      </c>
      <c r="Q122" s="13"/>
      <c r="R122" s="54">
        <f t="shared" ref="R122:AD122" si="183">SUBTOTAL(9,R123:R130)</f>
        <v>64708420.849999994</v>
      </c>
      <c r="S122" s="54">
        <f t="shared" si="183"/>
        <v>104271875</v>
      </c>
      <c r="T122" s="54">
        <f t="shared" si="183"/>
        <v>323536310.53000003</v>
      </c>
      <c r="U122" s="54">
        <f t="shared" si="183"/>
        <v>91278299.800000012</v>
      </c>
      <c r="V122" s="54">
        <f t="shared" si="183"/>
        <v>85794541.960000008</v>
      </c>
      <c r="W122" s="54">
        <f t="shared" si="183"/>
        <v>91936756.480000004</v>
      </c>
      <c r="X122" s="54">
        <f t="shared" si="183"/>
        <v>100530513.31</v>
      </c>
      <c r="Y122" s="54">
        <f t="shared" si="183"/>
        <v>124248830.59</v>
      </c>
      <c r="Z122" s="54">
        <f t="shared" si="183"/>
        <v>151363201.38</v>
      </c>
      <c r="AA122" s="54">
        <f t="shared" si="183"/>
        <v>202307730.17000002</v>
      </c>
      <c r="AB122" s="54">
        <f t="shared" si="183"/>
        <v>114346505.61</v>
      </c>
      <c r="AC122" s="54">
        <f t="shared" si="183"/>
        <v>175787364.56999999</v>
      </c>
      <c r="AD122" s="55">
        <f t="shared" si="183"/>
        <v>1630110350.2500002</v>
      </c>
      <c r="AE122" s="13"/>
      <c r="AF122" s="54">
        <f>SUBTOTAL(9,AF123:AF130)</f>
        <v>179098927.98999998</v>
      </c>
      <c r="AG122" s="54">
        <f t="shared" ref="AG122:AQ122" si="184">SUBTOTAL(9,AG123:AG130)</f>
        <v>80026604.219999999</v>
      </c>
      <c r="AH122" s="54" t="e">
        <f t="shared" si="184"/>
        <v>#N/A</v>
      </c>
      <c r="AI122" s="54">
        <f t="shared" si="184"/>
        <v>105484258.65000001</v>
      </c>
      <c r="AJ122" s="54">
        <f t="shared" si="184"/>
        <v>58074231.479999997</v>
      </c>
      <c r="AK122" s="56">
        <f t="shared" si="184"/>
        <v>167615284.36930293</v>
      </c>
      <c r="AL122" s="56">
        <f t="shared" si="184"/>
        <v>185629394.05108172</v>
      </c>
      <c r="AM122" s="56">
        <f t="shared" si="184"/>
        <v>194309189.42045283</v>
      </c>
      <c r="AN122" s="56">
        <f t="shared" si="184"/>
        <v>203619464.07508683</v>
      </c>
      <c r="AO122" s="56">
        <f t="shared" si="184"/>
        <v>213421120.25986344</v>
      </c>
      <c r="AP122" s="56">
        <f t="shared" si="184"/>
        <v>223841044.27098989</v>
      </c>
      <c r="AQ122" s="56">
        <f t="shared" si="184"/>
        <v>234930549.53477338</v>
      </c>
      <c r="AR122" s="57" t="e">
        <f>SUBTOTAL(9,AR123:AR130)</f>
        <v>#N/A</v>
      </c>
      <c r="AS122" s="13"/>
      <c r="AT122" s="56">
        <f>SUBTOTAL(9,AT123:AT130)</f>
        <v>251223965.0042913</v>
      </c>
      <c r="AU122" s="56">
        <f t="shared" ref="AU122:BF122" si="185">SUBTOTAL(9,AU123:AU130)</f>
        <v>268524268.19526511</v>
      </c>
      <c r="AV122" s="56">
        <f t="shared" si="185"/>
        <v>287359423.3657853</v>
      </c>
      <c r="AW122" s="56">
        <f t="shared" si="185"/>
        <v>303631110.54601121</v>
      </c>
      <c r="AX122" s="56">
        <f t="shared" si="185"/>
        <v>320269529.78641981</v>
      </c>
      <c r="AY122" s="56">
        <f t="shared" si="185"/>
        <v>337954911.50480729</v>
      </c>
      <c r="AZ122" s="56">
        <f t="shared" si="185"/>
        <v>356761599.17325115</v>
      </c>
      <c r="BA122" s="56">
        <f t="shared" si="185"/>
        <v>377182538.70476973</v>
      </c>
      <c r="BB122" s="56">
        <f t="shared" si="185"/>
        <v>399199098.10873592</v>
      </c>
      <c r="BC122" s="56">
        <f t="shared" si="185"/>
        <v>422732963.81673926</v>
      </c>
      <c r="BD122" s="56">
        <f t="shared" si="185"/>
        <v>448200308.87886518</v>
      </c>
      <c r="BE122" s="56">
        <f t="shared" si="185"/>
        <v>475940024.75424993</v>
      </c>
      <c r="BF122" s="57">
        <f t="shared" si="185"/>
        <v>4248979741.8391924</v>
      </c>
      <c r="BG122" s="13"/>
      <c r="BH122" s="56">
        <f>SUBTOTAL(9,BH123:BH130)</f>
        <v>505644816.33318764</v>
      </c>
      <c r="BI122" s="56">
        <f t="shared" ref="BI122:BT122" si="186">SUBTOTAL(9,BI123:BI130)</f>
        <v>537748720.5980469</v>
      </c>
      <c r="BJ122" s="56">
        <f t="shared" si="186"/>
        <v>572550403.84809375</v>
      </c>
      <c r="BK122" s="56">
        <f t="shared" si="186"/>
        <v>610502953.2483331</v>
      </c>
      <c r="BL122" s="56">
        <f t="shared" si="186"/>
        <v>651805268.07760072</v>
      </c>
      <c r="BM122" s="56">
        <f t="shared" si="186"/>
        <v>696791685.41410863</v>
      </c>
      <c r="BN122" s="56">
        <f t="shared" si="186"/>
        <v>743325773.92269385</v>
      </c>
      <c r="BO122" s="56">
        <f t="shared" si="186"/>
        <v>788607106.19439542</v>
      </c>
      <c r="BP122" s="56">
        <f t="shared" si="186"/>
        <v>837171620.4342159</v>
      </c>
      <c r="BQ122" s="56">
        <f t="shared" si="186"/>
        <v>889300236.05440307</v>
      </c>
      <c r="BR122" s="56">
        <f t="shared" si="186"/>
        <v>945311075.49563265</v>
      </c>
      <c r="BS122" s="56">
        <f t="shared" si="186"/>
        <v>1005226746.6917802</v>
      </c>
      <c r="BT122" s="57">
        <f t="shared" si="186"/>
        <v>8783986406.3124905</v>
      </c>
    </row>
    <row r="123" spans="2:72" s="51" customFormat="1" hidden="1" outlineLevel="1" x14ac:dyDescent="0.25">
      <c r="B123" s="58" t="s">
        <v>35</v>
      </c>
      <c r="C123"/>
      <c r="D123" s="59">
        <f>SUM(CS_RevData!D$32,CS_RevData!D$48)</f>
        <v>1336890.58</v>
      </c>
      <c r="E123" s="59">
        <f>SUM(CS_RevData!E$32,CS_RevData!E$48)</f>
        <v>1225588.58</v>
      </c>
      <c r="F123" s="59">
        <f>SUM(CS_RevData!F$32,CS_RevData!F$48)</f>
        <v>1289414.6299999999</v>
      </c>
      <c r="G123" s="59">
        <f>SUM(CS_RevData!G$32,CS_RevData!G$48)</f>
        <v>1168900</v>
      </c>
      <c r="H123" s="59">
        <f>SUM(CS_RevData!H$32,CS_RevData!H$48)</f>
        <v>1858130</v>
      </c>
      <c r="I123" s="59">
        <f>SUM(CS_RevData!I$32,CS_RevData!I$48)</f>
        <v>8944178.8200000003</v>
      </c>
      <c r="J123" s="59">
        <f>SUM(CS_RevData!J$32,CS_RevData!J$48)</f>
        <v>4212880</v>
      </c>
      <c r="K123" s="59">
        <f>SUM(CS_RevData!K$32,CS_RevData!K$48)</f>
        <v>4451906.42</v>
      </c>
      <c r="L123" s="59">
        <f>SUM(CS_RevData!L$32,CS_RevData!L$48)</f>
        <v>12718064.810000001</v>
      </c>
      <c r="M123" s="59">
        <f>SUM(CS_RevData!M$32,CS_RevData!M$48)</f>
        <v>20589245.809999999</v>
      </c>
      <c r="N123" s="59">
        <f>SUM(CS_RevData!N$32,CS_RevData!N$48)</f>
        <v>31601043.060000002</v>
      </c>
      <c r="O123" s="59">
        <f>SUM(CS_RevData!O$32,CS_RevData!O$48)</f>
        <v>48034371.380000003</v>
      </c>
      <c r="P123" s="60">
        <f>SUM(D123:O123)</f>
        <v>137430614.09</v>
      </c>
      <c r="Q123" s="13"/>
      <c r="R123" s="59">
        <f>SUM(CS_RevData!P$32,CS_RevData!P$48)</f>
        <v>45755654.269999996</v>
      </c>
      <c r="S123" s="59">
        <f>SUM(CS_RevData!Q$32,CS_RevData!Q$48)</f>
        <v>87220405.980000004</v>
      </c>
      <c r="T123" s="59">
        <f>SUM(CS_RevData!R$32,CS_RevData!R$48)</f>
        <v>301571493.85000002</v>
      </c>
      <c r="U123" s="59">
        <f>SUM(CS_RevData!S$32,CS_RevData!S$48)</f>
        <v>72298624.510000005</v>
      </c>
      <c r="V123" s="59">
        <f>SUM(CS_RevData!T$32,CS_RevData!T$48)</f>
        <v>67215565.810000002</v>
      </c>
      <c r="W123" s="59">
        <f>SUM(CS_RevData!U$32,CS_RevData!U$48)</f>
        <v>71877226.239999995</v>
      </c>
      <c r="X123" s="59">
        <f>SUM(CS_RevData!V$32,CS_RevData!V$48)</f>
        <v>79710730.290000007</v>
      </c>
      <c r="Y123" s="59">
        <f>SUM(CS_RevData!W$32,CS_RevData!W$48)</f>
        <v>100753336.09999999</v>
      </c>
      <c r="Z123" s="59">
        <f>SUM(CS_RevData!X$32,CS_RevData!X$48)</f>
        <v>126573015.94</v>
      </c>
      <c r="AA123" s="59">
        <f>SUM(CS_RevData!Y$32,CS_RevData!Y$48)</f>
        <v>176773045.18000001</v>
      </c>
      <c r="AB123" s="59">
        <f>SUM(CS_RevData!Z$32,CS_RevData!Z$48)</f>
        <v>100364817.05</v>
      </c>
      <c r="AC123" s="59">
        <f>SUM(CS_RevData!AA$32,CS_RevData!AA$48)</f>
        <v>158085556.38999999</v>
      </c>
      <c r="AD123" s="60">
        <f>SUM(R123:AC123)</f>
        <v>1388199471.6100001</v>
      </c>
      <c r="AE123" s="13"/>
      <c r="AF123" s="59">
        <f>SUM(CS_RevData!AF$32,CS_RevData!AF$48)</f>
        <v>166030090.58999997</v>
      </c>
      <c r="AG123" s="59">
        <f>SUM(CS_RevData!AG$32,CS_RevData!AG$48)</f>
        <v>55513732.709999993</v>
      </c>
      <c r="AH123" s="59" t="e">
        <f>SUM(CS_RevData!AH$32,CS_RevData!AH$48)</f>
        <v>#N/A</v>
      </c>
      <c r="AI123" s="59">
        <f>SUM(CS_RevData!AI$32,CS_RevData!AI$48)</f>
        <v>50050066.25</v>
      </c>
      <c r="AJ123" s="59">
        <f>SUM(CS_RevData!AJ$32,CS_RevData!AJ$48)</f>
        <v>32997888.66</v>
      </c>
      <c r="AK123" s="61">
        <f>SUM(CS_RevData!AK$32,CS_RevData!AK$48)</f>
        <v>124726531.63879193</v>
      </c>
      <c r="AL123" s="61">
        <f>SUM(CS_RevData!AL$32,CS_RevData!AL$48)</f>
        <v>136358991.02723497</v>
      </c>
      <c r="AM123" s="61">
        <f>SUM(CS_RevData!AM$32,CS_RevData!AM$48)</f>
        <v>143145539.98738611</v>
      </c>
      <c r="AN123" s="61">
        <f>SUM(CS_RevData!AN$32,CS_RevData!AN$48)</f>
        <v>150461332.84184927</v>
      </c>
      <c r="AO123" s="61">
        <f>SUM(CS_RevData!AO$32,CS_RevData!AO$48)</f>
        <v>158108680.42243922</v>
      </c>
      <c r="AP123" s="61">
        <f>SUM(CS_RevData!AP$32,CS_RevData!AP$48)</f>
        <v>166311707.89681292</v>
      </c>
      <c r="AQ123" s="61">
        <f>SUM(CS_RevData!AQ$32,CS_RevData!AQ$48)</f>
        <v>175017543.26602697</v>
      </c>
      <c r="AR123" s="62" t="e">
        <f>SUM(AF123:AQ123)</f>
        <v>#N/A</v>
      </c>
      <c r="AS123" s="13"/>
      <c r="AT123" s="61">
        <f>SUM(CS_RevData!AR$32,CS_RevData!AR$48)</f>
        <v>188295321.48024461</v>
      </c>
      <c r="AU123" s="61">
        <f>SUM(CS_RevData!AS$32,CS_RevData!AS$48)</f>
        <v>202445688.17400491</v>
      </c>
      <c r="AV123" s="61">
        <f>SUM(CS_RevData!AT$32,CS_RevData!AT$48)</f>
        <v>218010743.04042956</v>
      </c>
      <c r="AW123" s="61">
        <f>SUM(CS_RevData!AU$32,CS_RevData!AU$48)</f>
        <v>231153703.60295105</v>
      </c>
      <c r="AX123" s="61">
        <f>SUM(CS_RevData!AV$32,CS_RevData!AV$48)</f>
        <v>244490030.11873752</v>
      </c>
      <c r="AY123" s="61">
        <f>SUM(CS_RevData!AW$32,CS_RevData!AW$48)</f>
        <v>258609532.81713039</v>
      </c>
      <c r="AZ123" s="61">
        <f>SUM(CS_RevData!AX$32,CS_RevData!AX$48)</f>
        <v>273620060.38050115</v>
      </c>
      <c r="BA123" s="61">
        <f>SUM(CS_RevData!AY$32,CS_RevData!AY$48)</f>
        <v>289953435.72721338</v>
      </c>
      <c r="BB123" s="61">
        <f>SUM(CS_RevData!AZ$32,CS_RevData!AZ$48)</f>
        <v>307460099.34920335</v>
      </c>
      <c r="BC123" s="61">
        <f>SUM(CS_RevData!BA$32,CS_RevData!BA$48)</f>
        <v>326173334.26924932</v>
      </c>
      <c r="BD123" s="61">
        <f>SUM(CS_RevData!BB$32,CS_RevData!BB$48)</f>
        <v>346317265.65500826</v>
      </c>
      <c r="BE123" s="61">
        <f>SUM(CS_RevData!BC$32,CS_RevData!BC$48)</f>
        <v>368188060.52534413</v>
      </c>
      <c r="BF123" s="62">
        <f>SUM(AT123:BE123)</f>
        <v>3254717275.1400185</v>
      </c>
      <c r="BG123" s="13"/>
      <c r="BH123" s="61">
        <f>SUM(CS_RevData!BD$32,CS_RevData!BD$48)</f>
        <v>391392654.79032177</v>
      </c>
      <c r="BI123" s="61">
        <f>SUM(CS_RevData!BE$32,CS_RevData!BE$48)</f>
        <v>416368347.1739549</v>
      </c>
      <c r="BJ123" s="61">
        <f>SUM(CS_RevData!BF$32,CS_RevData!BF$48)</f>
        <v>443178751.72453654</v>
      </c>
      <c r="BK123" s="61">
        <f>SUM(CS_RevData!BG$32,CS_RevData!BG$48)</f>
        <v>472125511.26658052</v>
      </c>
      <c r="BL123" s="61">
        <f>SUM(CS_RevData!BH$32,CS_RevData!BH$48)</f>
        <v>503266764.04272968</v>
      </c>
      <c r="BM123" s="61">
        <f>SUM(CS_RevData!BI$32,CS_RevData!BI$48)</f>
        <v>536743641.75813389</v>
      </c>
      <c r="BN123" s="61">
        <f>SUM(CS_RevData!BJ$32,CS_RevData!BJ$48)</f>
        <v>572780269.58045006</v>
      </c>
      <c r="BO123" s="61">
        <f>SUM(CS_RevData!BK$32,CS_RevData!BK$48)</f>
        <v>611454165.16653538</v>
      </c>
      <c r="BP123" s="61">
        <f>SUM(CS_RevData!BL$32,CS_RevData!BL$48)</f>
        <v>653072447.14655387</v>
      </c>
      <c r="BQ123" s="61">
        <f>SUM(CS_RevData!BM$32,CS_RevData!BM$48)</f>
        <v>697956137.75923371</v>
      </c>
      <c r="BR123" s="61">
        <f>SUM(CS_RevData!BN$32,CS_RevData!BN$48)</f>
        <v>746401404.02343893</v>
      </c>
      <c r="BS123" s="61">
        <f>SUM(CS_RevData!BO$32,CS_RevData!BO$48)</f>
        <v>798374962.91639113</v>
      </c>
      <c r="BT123" s="62">
        <f>SUM(BH123:BS123)</f>
        <v>6843115057.3488598</v>
      </c>
    </row>
    <row r="124" spans="2:72" s="51" customFormat="1" hidden="1" outlineLevel="1" x14ac:dyDescent="0.25">
      <c r="B124" s="58" t="s">
        <v>36</v>
      </c>
      <c r="C124"/>
      <c r="D124" s="59">
        <f>SUBTOTAL(9,D125:D129)</f>
        <v>2775165</v>
      </c>
      <c r="E124" s="59">
        <f t="shared" ref="E124:P124" si="187">SUBTOTAL(9,E125:E129)</f>
        <v>2619636.17</v>
      </c>
      <c r="F124" s="59">
        <f t="shared" si="187"/>
        <v>2188354.5</v>
      </c>
      <c r="G124" s="59">
        <f t="shared" si="187"/>
        <v>2214835.5</v>
      </c>
      <c r="H124" s="59">
        <f t="shared" si="187"/>
        <v>2276956</v>
      </c>
      <c r="I124" s="59">
        <f t="shared" si="187"/>
        <v>2097623.5</v>
      </c>
      <c r="J124" s="59">
        <f t="shared" si="187"/>
        <v>2542444</v>
      </c>
      <c r="K124" s="59">
        <f t="shared" si="187"/>
        <v>5339520.45</v>
      </c>
      <c r="L124" s="59">
        <f t="shared" si="187"/>
        <v>7461007.3399999999</v>
      </c>
      <c r="M124" s="59">
        <f t="shared" si="187"/>
        <v>10467424.5</v>
      </c>
      <c r="N124" s="59">
        <f t="shared" si="187"/>
        <v>18274992.079999998</v>
      </c>
      <c r="O124" s="59">
        <f t="shared" si="187"/>
        <v>14073722.359999999</v>
      </c>
      <c r="P124" s="60">
        <f t="shared" si="187"/>
        <v>72331681.400000006</v>
      </c>
      <c r="Q124" s="13"/>
      <c r="R124" s="59">
        <f t="shared" ref="R124:AD124" si="188">SUBTOTAL(9,R125:R129)</f>
        <v>13210674.58</v>
      </c>
      <c r="S124" s="59">
        <f t="shared" si="188"/>
        <v>11351454.02</v>
      </c>
      <c r="T124" s="59">
        <f t="shared" si="188"/>
        <v>14382363</v>
      </c>
      <c r="U124" s="59">
        <f t="shared" si="188"/>
        <v>12729254.890000001</v>
      </c>
      <c r="V124" s="59">
        <f t="shared" si="188"/>
        <v>13190878.65</v>
      </c>
      <c r="W124" s="59">
        <f t="shared" si="188"/>
        <v>14032907.24</v>
      </c>
      <c r="X124" s="59">
        <f t="shared" si="188"/>
        <v>14448864.689999999</v>
      </c>
      <c r="Y124" s="59">
        <f t="shared" si="188"/>
        <v>16878524.369999997</v>
      </c>
      <c r="Z124" s="59">
        <f t="shared" si="188"/>
        <v>18386043.940000001</v>
      </c>
      <c r="AA124" s="59">
        <f t="shared" si="188"/>
        <v>19076467.990000002</v>
      </c>
      <c r="AB124" s="59">
        <f t="shared" si="188"/>
        <v>8796228.1799999997</v>
      </c>
      <c r="AC124" s="59">
        <f t="shared" si="188"/>
        <v>11878331.780000001</v>
      </c>
      <c r="AD124" s="60">
        <f t="shared" si="188"/>
        <v>168361993.33000001</v>
      </c>
      <c r="AE124" s="13"/>
      <c r="AF124" s="59">
        <f t="shared" ref="AF124:AR124" si="189">SUBTOTAL(9,AF125:AF129)</f>
        <v>8654093.3499999996</v>
      </c>
      <c r="AG124" s="59">
        <f t="shared" si="189"/>
        <v>20824583.890000001</v>
      </c>
      <c r="AH124" s="59">
        <f t="shared" si="189"/>
        <v>44797266.399999999</v>
      </c>
      <c r="AI124" s="59">
        <f t="shared" si="189"/>
        <v>51791189.700000003</v>
      </c>
      <c r="AJ124" s="59">
        <f t="shared" si="189"/>
        <v>22949544.300000001</v>
      </c>
      <c r="AK124" s="61">
        <f t="shared" si="189"/>
        <v>37490466.681502372</v>
      </c>
      <c r="AL124" s="61">
        <f t="shared" si="189"/>
        <v>43494823.360836945</v>
      </c>
      <c r="AM124" s="61">
        <f t="shared" si="189"/>
        <v>45370366.8438868</v>
      </c>
      <c r="AN124" s="61">
        <f t="shared" si="189"/>
        <v>47347145.717887476</v>
      </c>
      <c r="AO124" s="61">
        <f t="shared" si="189"/>
        <v>49483751.39590396</v>
      </c>
      <c r="AP124" s="61">
        <f t="shared" si="189"/>
        <v>51682945.006486565</v>
      </c>
      <c r="AQ124" s="61">
        <f t="shared" si="189"/>
        <v>54048911.974885881</v>
      </c>
      <c r="AR124" s="62">
        <f t="shared" si="189"/>
        <v>477935088.62139004</v>
      </c>
      <c r="AS124" s="13"/>
      <c r="AT124" s="61">
        <f t="shared" ref="AT124:BF124" si="190">SUBTOTAL(9,AT125:AT129)</f>
        <v>56973268.517121322</v>
      </c>
      <c r="AU124" s="61">
        <f t="shared" si="190"/>
        <v>60031371.084827244</v>
      </c>
      <c r="AV124" s="61">
        <f t="shared" si="190"/>
        <v>63283768.462752633</v>
      </c>
      <c r="AW124" s="61">
        <f t="shared" si="190"/>
        <v>66394238.937844127</v>
      </c>
      <c r="AX124" s="61">
        <f t="shared" si="190"/>
        <v>69678075.519853294</v>
      </c>
      <c r="AY124" s="61">
        <f t="shared" si="190"/>
        <v>73225698.397234887</v>
      </c>
      <c r="AZ124" s="61">
        <f t="shared" si="190"/>
        <v>77003602.359695077</v>
      </c>
      <c r="BA124" s="61">
        <f t="shared" si="190"/>
        <v>81073463.618331254</v>
      </c>
      <c r="BB124" s="61">
        <f t="shared" si="190"/>
        <v>85565103.257694483</v>
      </c>
      <c r="BC124" s="61">
        <f t="shared" si="190"/>
        <v>90367477.903038919</v>
      </c>
      <c r="BD124" s="61">
        <f t="shared" si="190"/>
        <v>95672635.43679288</v>
      </c>
      <c r="BE124" s="61">
        <f t="shared" si="190"/>
        <v>101523300.29922882</v>
      </c>
      <c r="BF124" s="62">
        <f t="shared" si="190"/>
        <v>920792003.794415</v>
      </c>
      <c r="BG124" s="13"/>
      <c r="BH124" s="61">
        <f t="shared" ref="BH124:BT124" si="191">SUBTOTAL(9,BH125:BH129)</f>
        <v>108005794.68701875</v>
      </c>
      <c r="BI124" s="61">
        <f t="shared" si="191"/>
        <v>115115750.42563179</v>
      </c>
      <c r="BJ124" s="61">
        <f t="shared" si="191"/>
        <v>123088772.98248416</v>
      </c>
      <c r="BK124" s="61">
        <f t="shared" si="191"/>
        <v>132076306.69806647</v>
      </c>
      <c r="BL124" s="61">
        <f t="shared" si="191"/>
        <v>142219112.60857192</v>
      </c>
      <c r="BM124" s="61">
        <f t="shared" si="191"/>
        <v>153710949.30350569</v>
      </c>
      <c r="BN124" s="61">
        <f t="shared" si="191"/>
        <v>164190153.84716177</v>
      </c>
      <c r="BO124" s="61">
        <f t="shared" si="191"/>
        <v>170779334.39016503</v>
      </c>
      <c r="BP124" s="61">
        <f t="shared" si="191"/>
        <v>177707310.50735402</v>
      </c>
      <c r="BQ124" s="61">
        <f t="shared" si="191"/>
        <v>184933979.37224826</v>
      </c>
      <c r="BR124" s="61">
        <f t="shared" si="191"/>
        <v>192481849.62310266</v>
      </c>
      <c r="BS124" s="61">
        <f t="shared" si="191"/>
        <v>200405705.78368494</v>
      </c>
      <c r="BT124" s="62">
        <f t="shared" si="191"/>
        <v>1864715020.2289956</v>
      </c>
    </row>
    <row r="125" spans="2:72" s="68" customFormat="1" ht="12.75" hidden="1" outlineLevel="2" x14ac:dyDescent="0.2">
      <c r="B125" s="63" t="s">
        <v>9</v>
      </c>
      <c r="C125" s="16"/>
      <c r="D125" s="64">
        <f>CS_RevData!D$80</f>
        <v>2181005</v>
      </c>
      <c r="E125" s="64">
        <f>CS_RevData!E$80</f>
        <v>1878131.5</v>
      </c>
      <c r="F125" s="64">
        <f>CS_RevData!F$80</f>
        <v>1822771.5</v>
      </c>
      <c r="G125" s="64">
        <f>CS_RevData!G$80</f>
        <v>1835839.5</v>
      </c>
      <c r="H125" s="64">
        <f>CS_RevData!H$80</f>
        <v>1978780</v>
      </c>
      <c r="I125" s="64">
        <f>CS_RevData!I$80</f>
        <v>1678298</v>
      </c>
      <c r="J125" s="64">
        <f>CS_RevData!J$80</f>
        <v>1960812</v>
      </c>
      <c r="K125" s="64">
        <f>CS_RevData!K$80</f>
        <v>4614429</v>
      </c>
      <c r="L125" s="64">
        <f>CS_RevData!L$80</f>
        <v>6502423</v>
      </c>
      <c r="M125" s="64">
        <f>CS_RevData!M$80</f>
        <v>8741386.5</v>
      </c>
      <c r="N125" s="64">
        <f>CS_RevData!N$80</f>
        <v>15135339.449999999</v>
      </c>
      <c r="O125" s="64">
        <f>CS_RevData!O$80</f>
        <v>8965447</v>
      </c>
      <c r="P125" s="65">
        <f t="shared" ref="P125:P130" si="192">SUM(D125:O125)</f>
        <v>57294662.450000003</v>
      </c>
      <c r="Q125" s="19"/>
      <c r="R125" s="64">
        <f>CS_RevData!P$80</f>
        <v>5231587.5</v>
      </c>
      <c r="S125" s="64">
        <f>CS_RevData!Q$80</f>
        <v>4823515.5</v>
      </c>
      <c r="T125" s="64">
        <f>CS_RevData!R$80</f>
        <v>6086296</v>
      </c>
      <c r="U125" s="64">
        <f>CS_RevData!S$80</f>
        <v>5111886</v>
      </c>
      <c r="V125" s="64">
        <f>CS_RevData!T$80</f>
        <v>4654665.1500000004</v>
      </c>
      <c r="W125" s="64">
        <f>CS_RevData!U$80</f>
        <v>5913098.5</v>
      </c>
      <c r="X125" s="64">
        <f>CS_RevData!V$80</f>
        <v>5964101</v>
      </c>
      <c r="Y125" s="64">
        <f>CS_RevData!W$80</f>
        <v>6442249.5</v>
      </c>
      <c r="Z125" s="64">
        <f>CS_RevData!X$80</f>
        <v>6836074</v>
      </c>
      <c r="AA125" s="64">
        <f>CS_RevData!Y$80</f>
        <v>7042765</v>
      </c>
      <c r="AB125" s="64">
        <f>CS_RevData!Z$80</f>
        <v>3165203</v>
      </c>
      <c r="AC125" s="64">
        <f>CS_RevData!AA$80</f>
        <v>4179197</v>
      </c>
      <c r="AD125" s="65">
        <f t="shared" ref="AD125:AD130" si="193">SUM(R125:AC125)</f>
        <v>65450638.149999999</v>
      </c>
      <c r="AE125" s="19"/>
      <c r="AF125" s="64">
        <f>CS_RevData!AF$80</f>
        <v>3642109</v>
      </c>
      <c r="AG125" s="64">
        <f>CS_RevData!AG$80</f>
        <v>3333776</v>
      </c>
      <c r="AH125" s="64">
        <f>CS_RevData!AH$80</f>
        <v>4838213</v>
      </c>
      <c r="AI125" s="64">
        <f>CS_RevData!AI$80</f>
        <v>4228321</v>
      </c>
      <c r="AJ125" s="64">
        <f>CS_RevData!AJ$80</f>
        <v>2297171</v>
      </c>
      <c r="AK125" s="66">
        <f>CS_RevData!AK$80</f>
        <v>3611312.9679368809</v>
      </c>
      <c r="AL125" s="66">
        <f>CS_RevData!AL$80</f>
        <v>3622071.5964411614</v>
      </c>
      <c r="AM125" s="66">
        <f>CS_RevData!AM$80</f>
        <v>3640002.6439482961</v>
      </c>
      <c r="AN125" s="66">
        <f>CS_RevData!AN$80</f>
        <v>3661519.9009568575</v>
      </c>
      <c r="AO125" s="66">
        <f>CS_RevData!AO$80</f>
        <v>3672278.529461138</v>
      </c>
      <c r="AP125" s="66">
        <f>CS_RevData!AP$80</f>
        <v>3690209.5769682722</v>
      </c>
      <c r="AQ125" s="66">
        <f>CS_RevData!AQ$80</f>
        <v>3700968.2054725531</v>
      </c>
      <c r="AR125" s="67">
        <f t="shared" ref="AR125:AR130" si="194">SUM(AF125:AQ125)</f>
        <v>43937953.421185166</v>
      </c>
      <c r="AS125" s="19"/>
      <c r="AT125" s="66">
        <f>CS_RevData!AR$80</f>
        <v>3844416.5855296287</v>
      </c>
      <c r="AU125" s="66">
        <f>CS_RevData!AS$80</f>
        <v>3919726.9850595933</v>
      </c>
      <c r="AV125" s="66">
        <f>CS_RevData!AT$80</f>
        <v>4009382.2225952661</v>
      </c>
      <c r="AW125" s="66">
        <f>CS_RevData!AU$80</f>
        <v>4088278.8316266574</v>
      </c>
      <c r="AX125" s="66">
        <f>CS_RevData!AV$80</f>
        <v>4109796.0886352188</v>
      </c>
      <c r="AY125" s="66">
        <f>CS_RevData!AW$80</f>
        <v>4120554.7171394997</v>
      </c>
      <c r="AZ125" s="66">
        <f>CS_RevData!AX$80</f>
        <v>4142071.9741480607</v>
      </c>
      <c r="BA125" s="66">
        <f>CS_RevData!AY$80</f>
        <v>4163589.2311566221</v>
      </c>
      <c r="BB125" s="66">
        <f>CS_RevData!AZ$80</f>
        <v>4195865.1166694639</v>
      </c>
      <c r="BC125" s="66">
        <f>CS_RevData!BA$80</f>
        <v>4217382.3736780258</v>
      </c>
      <c r="BD125" s="66">
        <f>CS_RevData!BB$80</f>
        <v>4238899.6306865867</v>
      </c>
      <c r="BE125" s="66">
        <f>CS_RevData!BC$80</f>
        <v>4271175.5161994286</v>
      </c>
      <c r="BF125" s="67">
        <f t="shared" ref="BF125:BF130" si="195">SUM(AT125:BE125)</f>
        <v>49321139.273124054</v>
      </c>
      <c r="BG125" s="19"/>
      <c r="BH125" s="66">
        <f>CS_RevData!BD$80</f>
        <v>4292692.7732079905</v>
      </c>
      <c r="BI125" s="66">
        <f>CS_RevData!BE$80</f>
        <v>4314210.0302165514</v>
      </c>
      <c r="BJ125" s="66">
        <f>CS_RevData!BF$80</f>
        <v>4346485.9157293942</v>
      </c>
      <c r="BK125" s="66">
        <f>CS_RevData!BG$80</f>
        <v>4368003.1727379551</v>
      </c>
      <c r="BL125" s="66">
        <f>CS_RevData!BH$80</f>
        <v>4389520.429746516</v>
      </c>
      <c r="BM125" s="66">
        <f>CS_RevData!BI$80</f>
        <v>4411037.6867550779</v>
      </c>
      <c r="BN125" s="66">
        <f>CS_RevData!BJ$80</f>
        <v>4443313.5722679198</v>
      </c>
      <c r="BO125" s="66">
        <f>CS_RevData!BK$80</f>
        <v>4464830.8292764816</v>
      </c>
      <c r="BP125" s="66">
        <f>CS_RevData!BL$80</f>
        <v>4486348.0862850426</v>
      </c>
      <c r="BQ125" s="66">
        <f>CS_RevData!BM$80</f>
        <v>4518623.9717978844</v>
      </c>
      <c r="BR125" s="66">
        <f>CS_RevData!BN$80</f>
        <v>4540141.2288064463</v>
      </c>
      <c r="BS125" s="66">
        <f>CS_RevData!BO$80</f>
        <v>4561658.4858150072</v>
      </c>
      <c r="BT125" s="67">
        <f t="shared" ref="BT125:BT130" si="196">SUM(BH125:BS125)</f>
        <v>53136866.182642251</v>
      </c>
    </row>
    <row r="126" spans="2:72" s="68" customFormat="1" ht="12.75" hidden="1" outlineLevel="2" x14ac:dyDescent="0.2">
      <c r="B126" s="63" t="s">
        <v>10</v>
      </c>
      <c r="C126" s="16"/>
      <c r="D126" s="64">
        <f>CS_RevData!D$96</f>
        <v>527000</v>
      </c>
      <c r="E126" s="64">
        <f>CS_RevData!E$96</f>
        <v>571750</v>
      </c>
      <c r="F126" s="64">
        <f>CS_RevData!F$96</f>
        <v>295450</v>
      </c>
      <c r="G126" s="64">
        <f>CS_RevData!G$96</f>
        <v>309400</v>
      </c>
      <c r="H126" s="64">
        <f>CS_RevData!H$96</f>
        <v>222500</v>
      </c>
      <c r="I126" s="64">
        <f>CS_RevData!I$96</f>
        <v>241150</v>
      </c>
      <c r="J126" s="64">
        <f>CS_RevData!J$96</f>
        <v>238852</v>
      </c>
      <c r="K126" s="64">
        <f>CS_RevData!K$96</f>
        <v>380179.5</v>
      </c>
      <c r="L126" s="64">
        <f>CS_RevData!L$96</f>
        <v>628200</v>
      </c>
      <c r="M126" s="64">
        <f>CS_RevData!M$96</f>
        <v>849500</v>
      </c>
      <c r="N126" s="64">
        <f>CS_RevData!N$96</f>
        <v>2021450</v>
      </c>
      <c r="O126" s="64">
        <f>CS_RevData!O$96</f>
        <v>1461400</v>
      </c>
      <c r="P126" s="65">
        <f t="shared" si="192"/>
        <v>7746831.5</v>
      </c>
      <c r="Q126" s="19"/>
      <c r="R126" s="64">
        <f>CS_RevData!P$96</f>
        <v>589660</v>
      </c>
      <c r="S126" s="64">
        <f>CS_RevData!Q$96</f>
        <v>630750</v>
      </c>
      <c r="T126" s="64">
        <f>CS_RevData!R$96</f>
        <v>783044</v>
      </c>
      <c r="U126" s="64">
        <f>CS_RevData!S$96</f>
        <v>746400</v>
      </c>
      <c r="V126" s="64">
        <f>CS_RevData!T$96</f>
        <v>749864.5</v>
      </c>
      <c r="W126" s="64">
        <f>CS_RevData!U$96</f>
        <v>735160</v>
      </c>
      <c r="X126" s="64">
        <f>CS_RevData!V$96</f>
        <v>837025.5</v>
      </c>
      <c r="Y126" s="64">
        <f>CS_RevData!W$96</f>
        <v>961324</v>
      </c>
      <c r="Z126" s="64">
        <f>CS_RevData!X$96</f>
        <v>931011</v>
      </c>
      <c r="AA126" s="64">
        <f>CS_RevData!Y$96</f>
        <v>1001963</v>
      </c>
      <c r="AB126" s="64">
        <f>CS_RevData!Z$96</f>
        <v>1036505</v>
      </c>
      <c r="AC126" s="64">
        <f>CS_RevData!AA$96</f>
        <v>1677221</v>
      </c>
      <c r="AD126" s="65">
        <f t="shared" si="193"/>
        <v>10679928</v>
      </c>
      <c r="AE126" s="19"/>
      <c r="AF126" s="64">
        <f>CS_RevData!AF$96</f>
        <v>2166765</v>
      </c>
      <c r="AG126" s="64">
        <f>CS_RevData!AG$96</f>
        <v>2264500</v>
      </c>
      <c r="AH126" s="64">
        <f>CS_RevData!AH$96</f>
        <v>3610092</v>
      </c>
      <c r="AI126" s="64">
        <f>CS_RevData!AI$96</f>
        <v>2935475</v>
      </c>
      <c r="AJ126" s="64">
        <f>CS_RevData!AJ$96</f>
        <v>1561700</v>
      </c>
      <c r="AK126" s="66">
        <f>CS_RevData!AK$96</f>
        <v>2502093.292858514</v>
      </c>
      <c r="AL126" s="66">
        <f>CS_RevData!AL$96</f>
        <v>2845859.1539642927</v>
      </c>
      <c r="AM126" s="66">
        <f>CS_RevData!AM$96</f>
        <v>2850210.6205605683</v>
      </c>
      <c r="AN126" s="66">
        <f>CS_RevData!AN$96</f>
        <v>2860364.0426185448</v>
      </c>
      <c r="AO126" s="66">
        <f>CS_RevData!AO$96</f>
        <v>2870517.4646765217</v>
      </c>
      <c r="AP126" s="66">
        <f>CS_RevData!AP$96</f>
        <v>2874868.9312727973</v>
      </c>
      <c r="AQ126" s="66">
        <f>CS_RevData!AQ$96</f>
        <v>2885022.3533307738</v>
      </c>
      <c r="AR126" s="67">
        <f t="shared" si="194"/>
        <v>32227467.859282013</v>
      </c>
      <c r="AS126" s="19"/>
      <c r="AT126" s="66">
        <f>CS_RevData!AR$96</f>
        <v>3144659.860241889</v>
      </c>
      <c r="AU126" s="66">
        <f>CS_RevData!AS$96</f>
        <v>3411549.8114801305</v>
      </c>
      <c r="AV126" s="66">
        <f>CS_RevData!AT$96</f>
        <v>3679890.2515837974</v>
      </c>
      <c r="AW126" s="66">
        <f>CS_RevData!AU$96</f>
        <v>3685692.2070454983</v>
      </c>
      <c r="AX126" s="66">
        <f>CS_RevData!AV$96</f>
        <v>3698746.6068343255</v>
      </c>
      <c r="AY126" s="66">
        <f>CS_RevData!AW$96</f>
        <v>3704548.5622960264</v>
      </c>
      <c r="AZ126" s="66">
        <f>CS_RevData!AX$96</f>
        <v>3717602.9620848531</v>
      </c>
      <c r="BA126" s="66">
        <f>CS_RevData!AY$96</f>
        <v>3729206.8730082549</v>
      </c>
      <c r="BB126" s="66">
        <f>CS_RevData!AZ$96</f>
        <v>3736459.3173353812</v>
      </c>
      <c r="BC126" s="66">
        <f>CS_RevData!BA$96</f>
        <v>3748063.228258783</v>
      </c>
      <c r="BD126" s="66">
        <f>CS_RevData!BB$96</f>
        <v>3755315.6725859093</v>
      </c>
      <c r="BE126" s="66">
        <f>CS_RevData!BC$96</f>
        <v>3766919.5835093111</v>
      </c>
      <c r="BF126" s="67">
        <f t="shared" si="195"/>
        <v>43778654.936264165</v>
      </c>
      <c r="BG126" s="19"/>
      <c r="BH126" s="66">
        <f>CS_RevData!BD$96</f>
        <v>3779973.9832981382</v>
      </c>
      <c r="BI126" s="66">
        <f>CS_RevData!BE$96</f>
        <v>3785775.9387598387</v>
      </c>
      <c r="BJ126" s="66">
        <f>CS_RevData!BF$96</f>
        <v>3798830.3385486659</v>
      </c>
      <c r="BK126" s="66">
        <f>CS_RevData!BG$96</f>
        <v>3804632.2940103668</v>
      </c>
      <c r="BL126" s="66">
        <f>CS_RevData!BH$96</f>
        <v>3817686.6937991939</v>
      </c>
      <c r="BM126" s="66">
        <f>CS_RevData!BI$96</f>
        <v>3829290.6047225958</v>
      </c>
      <c r="BN126" s="66">
        <f>CS_RevData!BJ$96</f>
        <v>3836543.049049722</v>
      </c>
      <c r="BO126" s="66">
        <f>CS_RevData!BK$96</f>
        <v>3848146.9599731239</v>
      </c>
      <c r="BP126" s="66">
        <f>CS_RevData!BL$96</f>
        <v>3853948.9154348243</v>
      </c>
      <c r="BQ126" s="66">
        <f>CS_RevData!BM$96</f>
        <v>3867003.3152236515</v>
      </c>
      <c r="BR126" s="66">
        <f>CS_RevData!BN$96</f>
        <v>3880057.7150124786</v>
      </c>
      <c r="BS126" s="66">
        <f>CS_RevData!BO$96</f>
        <v>3885859.6704741796</v>
      </c>
      <c r="BT126" s="67">
        <f t="shared" si="196"/>
        <v>45987749.478306778</v>
      </c>
    </row>
    <row r="127" spans="2:72" s="68" customFormat="1" ht="12.75" hidden="1" outlineLevel="2" x14ac:dyDescent="0.2">
      <c r="B127" s="63" t="s">
        <v>11</v>
      </c>
      <c r="C127" s="16"/>
      <c r="D127" s="64">
        <f>CS_RevData!D$112</f>
        <v>0</v>
      </c>
      <c r="E127" s="64">
        <f>CS_RevData!E$112</f>
        <v>0</v>
      </c>
      <c r="F127" s="64">
        <f>CS_RevData!F$112</f>
        <v>0</v>
      </c>
      <c r="G127" s="64">
        <f>CS_RevData!G$112</f>
        <v>0</v>
      </c>
      <c r="H127" s="64">
        <f>CS_RevData!H$112</f>
        <v>0</v>
      </c>
      <c r="I127" s="64">
        <f>CS_RevData!I$112</f>
        <v>0</v>
      </c>
      <c r="J127" s="64">
        <f>CS_RevData!J$112</f>
        <v>0</v>
      </c>
      <c r="K127" s="64">
        <f>CS_RevData!K$112</f>
        <v>0</v>
      </c>
      <c r="L127" s="64">
        <f>CS_RevData!L$112</f>
        <v>0</v>
      </c>
      <c r="M127" s="64">
        <f>CS_RevData!M$112</f>
        <v>0</v>
      </c>
      <c r="N127" s="64">
        <f>CS_RevData!N$112</f>
        <v>0</v>
      </c>
      <c r="O127" s="64">
        <f>CS_RevData!O$112</f>
        <v>0</v>
      </c>
      <c r="P127" s="65">
        <f t="shared" si="192"/>
        <v>0</v>
      </c>
      <c r="Q127" s="19"/>
      <c r="R127" s="64">
        <f>CS_RevData!P$112</f>
        <v>0</v>
      </c>
      <c r="S127" s="64">
        <f>CS_RevData!Q$112</f>
        <v>0</v>
      </c>
      <c r="T127" s="64">
        <f>CS_RevData!R$112</f>
        <v>0</v>
      </c>
      <c r="U127" s="64">
        <f>CS_RevData!S$112</f>
        <v>0</v>
      </c>
      <c r="V127" s="64">
        <f>CS_RevData!T$112</f>
        <v>0</v>
      </c>
      <c r="W127" s="64">
        <f>CS_RevData!U$112</f>
        <v>0</v>
      </c>
      <c r="X127" s="64">
        <f>CS_RevData!V$112</f>
        <v>6111</v>
      </c>
      <c r="Y127" s="64">
        <f>CS_RevData!W$112</f>
        <v>97170</v>
      </c>
      <c r="Z127" s="64">
        <f>CS_RevData!X$112</f>
        <v>140200.54999999999</v>
      </c>
      <c r="AA127" s="64">
        <f>CS_RevData!Y$112</f>
        <v>175009</v>
      </c>
      <c r="AB127" s="64">
        <f>CS_RevData!Z$112</f>
        <v>214149</v>
      </c>
      <c r="AC127" s="64">
        <f>CS_RevData!AA$112</f>
        <v>472802</v>
      </c>
      <c r="AD127" s="65">
        <f t="shared" si="193"/>
        <v>1105441.55</v>
      </c>
      <c r="AE127" s="19"/>
      <c r="AF127" s="64">
        <f>CS_RevData!AF$112</f>
        <v>328677</v>
      </c>
      <c r="AG127" s="64">
        <f>CS_RevData!AG$112</f>
        <v>321527</v>
      </c>
      <c r="AH127" s="64">
        <f>CS_RevData!AH$112</f>
        <v>623173</v>
      </c>
      <c r="AI127" s="64">
        <f>CS_RevData!AI$112</f>
        <v>509817</v>
      </c>
      <c r="AJ127" s="64">
        <f>CS_RevData!AJ$112</f>
        <v>320281</v>
      </c>
      <c r="AK127" s="66">
        <f>CS_RevData!AK$112</f>
        <v>249071.36964980545</v>
      </c>
      <c r="AL127" s="66">
        <f>CS_RevData!AL$112</f>
        <v>323355.81322957197</v>
      </c>
      <c r="AM127" s="66">
        <f>CS_RevData!AM$112</f>
        <v>394727.14137483784</v>
      </c>
      <c r="AN127" s="66">
        <f>CS_RevData!AN$112</f>
        <v>482120.6044098573</v>
      </c>
      <c r="AO127" s="66">
        <f>CS_RevData!AO$112</f>
        <v>588449.31776913104</v>
      </c>
      <c r="AP127" s="66">
        <f>CS_RevData!AP$112</f>
        <v>718082.95460440987</v>
      </c>
      <c r="AQ127" s="66">
        <f>CS_RevData!AQ$112</f>
        <v>876847.74578469514</v>
      </c>
      <c r="AR127" s="67">
        <f t="shared" si="194"/>
        <v>5736129.9468223089</v>
      </c>
      <c r="AS127" s="19"/>
      <c r="AT127" s="66">
        <f>CS_RevData!AR$112</f>
        <v>1095331.4033722437</v>
      </c>
      <c r="AU127" s="66">
        <f>CS_RevData!AS$112</f>
        <v>1385186.3891050583</v>
      </c>
      <c r="AV127" s="66">
        <f>CS_RevData!AT$112</f>
        <v>1749325.8184176395</v>
      </c>
      <c r="AW127" s="66">
        <f>CS_RevData!AU$112</f>
        <v>2133857.0557717248</v>
      </c>
      <c r="AX127" s="66">
        <f>CS_RevData!AV$112</f>
        <v>2602868.6407263293</v>
      </c>
      <c r="AY127" s="66">
        <f>CS_RevData!AW$112</f>
        <v>3176752.3813229571</v>
      </c>
      <c r="AZ127" s="66">
        <f>CS_RevData!AX$112</f>
        <v>3874443.5278858626</v>
      </c>
      <c r="BA127" s="66">
        <f>CS_RevData!AY$112</f>
        <v>4726529.7924773023</v>
      </c>
      <c r="BB127" s="66">
        <f>CS_RevData!AZ$112</f>
        <v>5766512.0025940333</v>
      </c>
      <c r="BC127" s="66">
        <f>CS_RevData!BA$112</f>
        <v>7035173.7743190657</v>
      </c>
      <c r="BD127" s="66">
        <f>CS_RevData!BB$112</f>
        <v>8583494.6277561616</v>
      </c>
      <c r="BE127" s="66">
        <f>CS_RevData!BC$112</f>
        <v>10472649.987029832</v>
      </c>
      <c r="BF127" s="67">
        <f t="shared" si="195"/>
        <v>52602125.400778219</v>
      </c>
      <c r="BG127" s="19"/>
      <c r="BH127" s="66">
        <f>CS_RevData!BD$112</f>
        <v>12775467.738002595</v>
      </c>
      <c r="BI127" s="66">
        <f>CS_RevData!BE$112</f>
        <v>15586624.13229572</v>
      </c>
      <c r="BJ127" s="66">
        <f>CS_RevData!BF$112</f>
        <v>19015360.998702984</v>
      </c>
      <c r="BK127" s="66">
        <f>CS_RevData!BG$112</f>
        <v>23198594.762645915</v>
      </c>
      <c r="BL127" s="66">
        <f>CS_RevData!BH$112</f>
        <v>28302373.003891051</v>
      </c>
      <c r="BM127" s="66">
        <f>CS_RevData!BI$112</f>
        <v>34529157.245136186</v>
      </c>
      <c r="BN127" s="66">
        <f>CS_RevData!BJ$112</f>
        <v>39458876.839169912</v>
      </c>
      <c r="BO127" s="66">
        <f>CS_RevData!BK$112</f>
        <v>40239591.77561608</v>
      </c>
      <c r="BP127" s="66">
        <f>CS_RevData!BL$112</f>
        <v>41036328.846952006</v>
      </c>
      <c r="BQ127" s="66">
        <f>CS_RevData!BM$112</f>
        <v>41848359.774319068</v>
      </c>
      <c r="BR127" s="66">
        <f>CS_RevData!BN$112</f>
        <v>42676412.836575873</v>
      </c>
      <c r="BS127" s="66">
        <f>CS_RevData!BO$112</f>
        <v>43521216.312581062</v>
      </c>
      <c r="BT127" s="67">
        <f t="shared" si="196"/>
        <v>382188364.26588845</v>
      </c>
    </row>
    <row r="128" spans="2:72" s="68" customFormat="1" ht="12.75" hidden="1" outlineLevel="2" x14ac:dyDescent="0.2">
      <c r="B128" s="63" t="s">
        <v>12</v>
      </c>
      <c r="C128" s="16"/>
      <c r="D128" s="64">
        <f>CS_RevData!D$128</f>
        <v>65270</v>
      </c>
      <c r="E128" s="64">
        <f>CS_RevData!E$128</f>
        <v>164458.67000000001</v>
      </c>
      <c r="F128" s="64">
        <f>CS_RevData!F$128</f>
        <v>51083</v>
      </c>
      <c r="G128" s="64">
        <f>CS_RevData!G$128</f>
        <v>61136</v>
      </c>
      <c r="H128" s="64">
        <f>CS_RevData!H$128</f>
        <v>60356</v>
      </c>
      <c r="I128" s="64">
        <f>CS_RevData!I$128</f>
        <v>95860</v>
      </c>
      <c r="J128" s="64">
        <f>CS_RevData!J$128</f>
        <v>129450</v>
      </c>
      <c r="K128" s="64">
        <f>CS_RevData!K$128</f>
        <v>144446.95000000001</v>
      </c>
      <c r="L128" s="64">
        <f>CS_RevData!L$128</f>
        <v>95869.34</v>
      </c>
      <c r="M128" s="64">
        <f>CS_RevData!M$128</f>
        <v>645774</v>
      </c>
      <c r="N128" s="64">
        <f>CS_RevData!N$128</f>
        <v>858642.13</v>
      </c>
      <c r="O128" s="64">
        <f>CS_RevData!O$128</f>
        <v>3375015.08</v>
      </c>
      <c r="P128" s="65">
        <f t="shared" si="192"/>
        <v>5747361.1699999999</v>
      </c>
      <c r="Q128" s="19"/>
      <c r="R128" s="64">
        <f>CS_RevData!P$128</f>
        <v>7035222.0800000001</v>
      </c>
      <c r="S128" s="64">
        <f>CS_RevData!Q$128</f>
        <v>5584973.5199999996</v>
      </c>
      <c r="T128" s="64">
        <f>CS_RevData!R$128</f>
        <v>7019688.5</v>
      </c>
      <c r="U128" s="64">
        <f>CS_RevData!S$128</f>
        <v>6316513.8899999997</v>
      </c>
      <c r="V128" s="64">
        <f>CS_RevData!T$128</f>
        <v>7151125.5</v>
      </c>
      <c r="W128" s="64">
        <f>CS_RevData!U$128</f>
        <v>6688906.3200000003</v>
      </c>
      <c r="X128" s="64">
        <f>CS_RevData!V$128</f>
        <v>6951725.9500000002</v>
      </c>
      <c r="Y128" s="64">
        <f>CS_RevData!W$128</f>
        <v>8712002.8699999992</v>
      </c>
      <c r="Z128" s="64">
        <f>CS_RevData!X$128</f>
        <v>9927053.3900000006</v>
      </c>
      <c r="AA128" s="64">
        <f>CS_RevData!Y$128</f>
        <v>10118937.99</v>
      </c>
      <c r="AB128" s="64">
        <f>CS_RevData!Z$128</f>
        <v>3955561.18</v>
      </c>
      <c r="AC128" s="64">
        <f>CS_RevData!AA$128</f>
        <v>5056435.78</v>
      </c>
      <c r="AD128" s="65">
        <f t="shared" si="193"/>
        <v>84518146.970000014</v>
      </c>
      <c r="AE128" s="19"/>
      <c r="AF128" s="64">
        <f>CS_RevData!AF$128</f>
        <v>2040225.35</v>
      </c>
      <c r="AG128" s="64">
        <f>CS_RevData!AG$128</f>
        <v>14500833.390000001</v>
      </c>
      <c r="AH128" s="64">
        <f>CS_RevData!AH$128</f>
        <v>35199541.350000001</v>
      </c>
      <c r="AI128" s="64">
        <f>CS_RevData!AI$128</f>
        <v>43967226.700000003</v>
      </c>
      <c r="AJ128" s="64">
        <f>CS_RevData!AJ$128</f>
        <v>18713892.300000001</v>
      </c>
      <c r="AK128" s="66">
        <f>CS_RevData!AK$128</f>
        <v>30367948.984718103</v>
      </c>
      <c r="AL128" s="66">
        <f>CS_RevData!AL$128</f>
        <v>35890543.119683489</v>
      </c>
      <c r="AM128" s="66">
        <f>CS_RevData!AM$128</f>
        <v>37672432.760484673</v>
      </c>
      <c r="AN128" s="66">
        <f>CS_RevData!AN$128</f>
        <v>39530147.492383786</v>
      </c>
      <c r="AO128" s="66">
        <f>CS_RevData!AO$128</f>
        <v>41539512.40647874</v>
      </c>
      <c r="AP128" s="66">
        <f>CS_RevData!AP$128</f>
        <v>43586789.866122656</v>
      </c>
      <c r="AQ128" s="66">
        <f>CS_RevData!AQ$128</f>
        <v>45773079.992779434</v>
      </c>
      <c r="AR128" s="67">
        <f t="shared" si="194"/>
        <v>388782173.7126509</v>
      </c>
      <c r="AS128" s="19"/>
      <c r="AT128" s="66">
        <f>CS_RevData!AR$128</f>
        <v>48047832.72571712</v>
      </c>
      <c r="AU128" s="66">
        <f>CS_RevData!AS$128</f>
        <v>50448960.610484675</v>
      </c>
      <c r="AV128" s="66">
        <f>CS_RevData!AT$128</f>
        <v>52951188.616716132</v>
      </c>
      <c r="AW128" s="66">
        <f>CS_RevData!AU$128</f>
        <v>55592429.289960444</v>
      </c>
      <c r="AX128" s="66">
        <f>CS_RevData!AV$128</f>
        <v>58372682.630217612</v>
      </c>
      <c r="AY128" s="66">
        <f>CS_RevData!AW$128</f>
        <v>61329861.183036603</v>
      </c>
      <c r="AZ128" s="66">
        <f>CS_RevData!AX$128</f>
        <v>64375502.342136502</v>
      </c>
      <c r="BA128" s="66">
        <f>CS_RevData!AY$128</f>
        <v>67560156.168249264</v>
      </c>
      <c r="BB128" s="66">
        <f>CS_RevData!AZ$128</f>
        <v>70972285.26765579</v>
      </c>
      <c r="BC128" s="66">
        <f>CS_RevData!BA$128</f>
        <v>74472876.973343238</v>
      </c>
      <c r="BD128" s="66">
        <f>CS_RevData!BB$128</f>
        <v>78200943.952324435</v>
      </c>
      <c r="BE128" s="66">
        <f>CS_RevData!BC$128</f>
        <v>82118573.65905045</v>
      </c>
      <c r="BF128" s="67">
        <f t="shared" si="195"/>
        <v>764443293.41889226</v>
      </c>
      <c r="BG128" s="19"/>
      <c r="BH128" s="66">
        <f>CS_RevData!BD$128</f>
        <v>86263678.639070243</v>
      </c>
      <c r="BI128" s="66">
        <f>CS_RevData!BE$128</f>
        <v>90535158.770919889</v>
      </c>
      <c r="BJ128" s="66">
        <f>CS_RevData!BF$128</f>
        <v>95034114.176063314</v>
      </c>
      <c r="BK128" s="66">
        <f>CS_RevData!BG$128</f>
        <v>99811094.91523245</v>
      </c>
      <c r="BL128" s="66">
        <f>CS_RevData!BH$128</f>
        <v>104815550.92769536</v>
      </c>
      <c r="BM128" s="66">
        <f>CS_RevData!BI$128</f>
        <v>110047482.21345204</v>
      </c>
      <c r="BN128" s="66">
        <f>CS_RevData!BJ$128</f>
        <v>115557438.83323443</v>
      </c>
      <c r="BO128" s="66">
        <f>CS_RevData!BK$128</f>
        <v>121332783.27185956</v>
      </c>
      <c r="BP128" s="66">
        <f>CS_RevData!BL$128</f>
        <v>127436703.10524234</v>
      </c>
      <c r="BQ128" s="66">
        <f>CS_RevData!BM$128</f>
        <v>133806010.75746787</v>
      </c>
      <c r="BR128" s="66">
        <f>CS_RevData!BN$128</f>
        <v>140491256.28926808</v>
      </c>
      <c r="BS128" s="66">
        <f>CS_RevData!BO$128</f>
        <v>147542989.76137489</v>
      </c>
      <c r="BT128" s="67">
        <f t="shared" si="196"/>
        <v>1372674261.6608806</v>
      </c>
    </row>
    <row r="129" spans="2:72" s="68" customFormat="1" ht="12.75" hidden="1" outlineLevel="2" x14ac:dyDescent="0.2">
      <c r="B129" s="63" t="s">
        <v>14</v>
      </c>
      <c r="C129" s="16"/>
      <c r="D129" s="64">
        <f>CS_RevData!D$144</f>
        <v>1890</v>
      </c>
      <c r="E129" s="64">
        <f>CS_RevData!E$144</f>
        <v>5296</v>
      </c>
      <c r="F129" s="64">
        <f>CS_RevData!F$144</f>
        <v>19050</v>
      </c>
      <c r="G129" s="64">
        <f>CS_RevData!G$144</f>
        <v>8460</v>
      </c>
      <c r="H129" s="64">
        <f>CS_RevData!H$144</f>
        <v>15320</v>
      </c>
      <c r="I129" s="64">
        <f>CS_RevData!I$144</f>
        <v>82315.5</v>
      </c>
      <c r="J129" s="64">
        <f>CS_RevData!J$144</f>
        <v>213330</v>
      </c>
      <c r="K129" s="64">
        <f>CS_RevData!K$144</f>
        <v>200465</v>
      </c>
      <c r="L129" s="64">
        <f>CS_RevData!L$144</f>
        <v>234515</v>
      </c>
      <c r="M129" s="64">
        <f>CS_RevData!M$144</f>
        <v>230764</v>
      </c>
      <c r="N129" s="64">
        <f>CS_RevData!N$144</f>
        <v>259560.5</v>
      </c>
      <c r="O129" s="64">
        <f>CS_RevData!O$144</f>
        <v>271860.28000000003</v>
      </c>
      <c r="P129" s="65">
        <f t="shared" si="192"/>
        <v>1542826.28</v>
      </c>
      <c r="Q129" s="19"/>
      <c r="R129" s="64">
        <f>CS_RevData!P$144</f>
        <v>354205</v>
      </c>
      <c r="S129" s="64">
        <f>CS_RevData!Q$144</f>
        <v>312215</v>
      </c>
      <c r="T129" s="64">
        <f>CS_RevData!R$144</f>
        <v>493334.5</v>
      </c>
      <c r="U129" s="64">
        <f>CS_RevData!S$144</f>
        <v>554455</v>
      </c>
      <c r="V129" s="64">
        <f>CS_RevData!T$144</f>
        <v>635223.5</v>
      </c>
      <c r="W129" s="64">
        <f>CS_RevData!U$144</f>
        <v>695742.42</v>
      </c>
      <c r="X129" s="64">
        <f>CS_RevData!V$144</f>
        <v>689901.24</v>
      </c>
      <c r="Y129" s="64">
        <f>CS_RevData!W$144</f>
        <v>665778</v>
      </c>
      <c r="Z129" s="64">
        <f>CS_RevData!X$144</f>
        <v>551705</v>
      </c>
      <c r="AA129" s="64">
        <f>CS_RevData!Y$144</f>
        <v>737793</v>
      </c>
      <c r="AB129" s="64">
        <f>CS_RevData!Z$144</f>
        <v>424810</v>
      </c>
      <c r="AC129" s="64">
        <f>CS_RevData!AA$144</f>
        <v>492676</v>
      </c>
      <c r="AD129" s="65">
        <f t="shared" si="193"/>
        <v>6607838.6600000001</v>
      </c>
      <c r="AE129" s="19"/>
      <c r="AF129" s="64">
        <f>CS_RevData!AF$144</f>
        <v>476317</v>
      </c>
      <c r="AG129" s="64">
        <f>CS_RevData!AG$144</f>
        <v>403947.5</v>
      </c>
      <c r="AH129" s="64">
        <f>CS_RevData!AH$144</f>
        <v>526247.05000000005</v>
      </c>
      <c r="AI129" s="64">
        <f>CS_RevData!AI$144</f>
        <v>150350</v>
      </c>
      <c r="AJ129" s="64">
        <f>CS_RevData!AJ$144</f>
        <v>56500</v>
      </c>
      <c r="AK129" s="66">
        <f>CS_RevData!AK$144</f>
        <v>760040.06633906637</v>
      </c>
      <c r="AL129" s="66">
        <f>CS_RevData!AL$144</f>
        <v>812993.67751842749</v>
      </c>
      <c r="AM129" s="66">
        <f>CS_RevData!AM$144</f>
        <v>812993.67751842749</v>
      </c>
      <c r="AN129" s="66">
        <f>CS_RevData!AN$144</f>
        <v>812993.67751842749</v>
      </c>
      <c r="AO129" s="66">
        <f>CS_RevData!AO$144</f>
        <v>812993.67751842749</v>
      </c>
      <c r="AP129" s="66">
        <f>CS_RevData!AP$144</f>
        <v>812993.67751842749</v>
      </c>
      <c r="AQ129" s="66">
        <f>CS_RevData!AQ$144</f>
        <v>812993.67751842749</v>
      </c>
      <c r="AR129" s="67">
        <f t="shared" si="194"/>
        <v>7251363.6814496312</v>
      </c>
      <c r="AS129" s="19"/>
      <c r="AT129" s="66">
        <f>CS_RevData!AR$144</f>
        <v>841027.9422604423</v>
      </c>
      <c r="AU129" s="66">
        <f>CS_RevData!AS$144</f>
        <v>865947.28869778872</v>
      </c>
      <c r="AV129" s="66">
        <f>CS_RevData!AT$144</f>
        <v>893981.55343980342</v>
      </c>
      <c r="AW129" s="66">
        <f>CS_RevData!AU$144</f>
        <v>893981.55343980342</v>
      </c>
      <c r="AX129" s="66">
        <f>CS_RevData!AV$144</f>
        <v>893981.55343980342</v>
      </c>
      <c r="AY129" s="66">
        <f>CS_RevData!AW$144</f>
        <v>893981.55343980342</v>
      </c>
      <c r="AZ129" s="66">
        <f>CS_RevData!AX$144</f>
        <v>893981.55343980342</v>
      </c>
      <c r="BA129" s="66">
        <f>CS_RevData!AY$144</f>
        <v>893981.55343980342</v>
      </c>
      <c r="BB129" s="66">
        <f>CS_RevData!AZ$144</f>
        <v>893981.55343980342</v>
      </c>
      <c r="BC129" s="66">
        <f>CS_RevData!BA$144</f>
        <v>893981.55343980342</v>
      </c>
      <c r="BD129" s="66">
        <f>CS_RevData!BB$144</f>
        <v>893981.55343980342</v>
      </c>
      <c r="BE129" s="66">
        <f>CS_RevData!BC$144</f>
        <v>893981.55343980342</v>
      </c>
      <c r="BF129" s="67">
        <f t="shared" si="195"/>
        <v>10646790.765356265</v>
      </c>
      <c r="BG129" s="19"/>
      <c r="BH129" s="66">
        <f>CS_RevData!BD$144</f>
        <v>893981.55343980342</v>
      </c>
      <c r="BI129" s="66">
        <f>CS_RevData!BE$144</f>
        <v>893981.55343980342</v>
      </c>
      <c r="BJ129" s="66">
        <f>CS_RevData!BF$144</f>
        <v>893981.55343980342</v>
      </c>
      <c r="BK129" s="66">
        <f>CS_RevData!BG$144</f>
        <v>893981.55343980342</v>
      </c>
      <c r="BL129" s="66">
        <f>CS_RevData!BH$144</f>
        <v>893981.55343980342</v>
      </c>
      <c r="BM129" s="66">
        <f>CS_RevData!BI$144</f>
        <v>893981.55343980342</v>
      </c>
      <c r="BN129" s="66">
        <f>CS_RevData!BJ$144</f>
        <v>893981.55343980342</v>
      </c>
      <c r="BO129" s="66">
        <f>CS_RevData!BK$144</f>
        <v>893981.55343980342</v>
      </c>
      <c r="BP129" s="66">
        <f>CS_RevData!BL$144</f>
        <v>893981.55343980342</v>
      </c>
      <c r="BQ129" s="66">
        <f>CS_RevData!BM$144</f>
        <v>893981.55343980342</v>
      </c>
      <c r="BR129" s="66">
        <f>CS_RevData!BN$144</f>
        <v>893981.55343980342</v>
      </c>
      <c r="BS129" s="66">
        <f>CS_RevData!BO$144</f>
        <v>893981.55343980342</v>
      </c>
      <c r="BT129" s="67">
        <f t="shared" si="196"/>
        <v>10727778.641277641</v>
      </c>
    </row>
    <row r="130" spans="2:72" s="51" customFormat="1" hidden="1" outlineLevel="1" collapsed="1" x14ac:dyDescent="0.25">
      <c r="B130" s="58" t="s">
        <v>37</v>
      </c>
      <c r="C130"/>
      <c r="D130" s="59">
        <f>CS_RevData!D$160</f>
        <v>4395920.45</v>
      </c>
      <c r="E130" s="59">
        <f>CS_RevData!E$160</f>
        <v>3510728.2</v>
      </c>
      <c r="F130" s="59">
        <f>CS_RevData!F$160</f>
        <v>3432689</v>
      </c>
      <c r="G130" s="59">
        <f>CS_RevData!G$160</f>
        <v>4057184</v>
      </c>
      <c r="H130" s="59">
        <f>CS_RevData!H$160</f>
        <v>3387429.5</v>
      </c>
      <c r="I130" s="59">
        <f>CS_RevData!I$160</f>
        <v>3256383</v>
      </c>
      <c r="J130" s="59">
        <f>CS_RevData!J$160</f>
        <v>3897382</v>
      </c>
      <c r="K130" s="59">
        <f>CS_RevData!K$160</f>
        <v>3169532.1</v>
      </c>
      <c r="L130" s="59">
        <f>CS_RevData!L$160</f>
        <v>4474232</v>
      </c>
      <c r="M130" s="59">
        <f>CS_RevData!M$160</f>
        <v>4777994</v>
      </c>
      <c r="N130" s="59">
        <f>CS_RevData!N$160</f>
        <v>4831443</v>
      </c>
      <c r="O130" s="59">
        <f>CS_RevData!O$160</f>
        <v>5925002.0199999996</v>
      </c>
      <c r="P130" s="60">
        <f t="shared" si="192"/>
        <v>49115919.269999996</v>
      </c>
      <c r="Q130" s="13"/>
      <c r="R130" s="59">
        <f>CS_RevData!P$160</f>
        <v>5742092</v>
      </c>
      <c r="S130" s="59">
        <f>CS_RevData!Q$160</f>
        <v>5700015</v>
      </c>
      <c r="T130" s="59">
        <f>CS_RevData!R$160</f>
        <v>7582453.6799999997</v>
      </c>
      <c r="U130" s="59">
        <f>CS_RevData!S$160</f>
        <v>6250420.4000000004</v>
      </c>
      <c r="V130" s="59">
        <f>CS_RevData!T$160</f>
        <v>5388097.5</v>
      </c>
      <c r="W130" s="59">
        <f>CS_RevData!U$160</f>
        <v>6026623</v>
      </c>
      <c r="X130" s="59">
        <f>CS_RevData!V$160</f>
        <v>6370918.3300000001</v>
      </c>
      <c r="Y130" s="59">
        <f>CS_RevData!W$160</f>
        <v>6616970.1200000001</v>
      </c>
      <c r="Z130" s="59">
        <f>CS_RevData!X$160</f>
        <v>6404141.5</v>
      </c>
      <c r="AA130" s="59">
        <f>CS_RevData!Y$160</f>
        <v>6458217</v>
      </c>
      <c r="AB130" s="59">
        <f>CS_RevData!Z$160</f>
        <v>5185460.38</v>
      </c>
      <c r="AC130" s="59">
        <f>CS_RevData!AA$160</f>
        <v>5823476.4000000004</v>
      </c>
      <c r="AD130" s="60">
        <f t="shared" si="193"/>
        <v>73548885.310000002</v>
      </c>
      <c r="AE130" s="13"/>
      <c r="AF130" s="59">
        <f>CS_RevData!AF$160</f>
        <v>4414744.05</v>
      </c>
      <c r="AG130" s="59">
        <f>CS_RevData!AG$160</f>
        <v>3688287.62</v>
      </c>
      <c r="AH130" s="59">
        <f>CS_RevData!AH$160</f>
        <v>4169659.49</v>
      </c>
      <c r="AI130" s="59">
        <f>CS_RevData!AI$160</f>
        <v>3643002.7</v>
      </c>
      <c r="AJ130" s="59">
        <f>CS_RevData!AJ$160</f>
        <v>2126798.52</v>
      </c>
      <c r="AK130" s="61">
        <f>CS_RevData!AK$160</f>
        <v>5398286.0490085976</v>
      </c>
      <c r="AL130" s="61">
        <f>CS_RevData!AL$160</f>
        <v>5775579.663009814</v>
      </c>
      <c r="AM130" s="61">
        <f>CS_RevData!AM$160</f>
        <v>5793282.5891799591</v>
      </c>
      <c r="AN130" s="61">
        <f>CS_RevData!AN$160</f>
        <v>5810985.5153501043</v>
      </c>
      <c r="AO130" s="61">
        <f>CS_RevData!AO$160</f>
        <v>5828688.4415202485</v>
      </c>
      <c r="AP130" s="61">
        <f>CS_RevData!AP$160</f>
        <v>5846391.3676903937</v>
      </c>
      <c r="AQ130" s="61">
        <f>CS_RevData!AQ$160</f>
        <v>5864094.2938605389</v>
      </c>
      <c r="AR130" s="62">
        <f t="shared" si="194"/>
        <v>58359800.29961966</v>
      </c>
      <c r="AS130" s="13"/>
      <c r="AT130" s="61">
        <f>CS_RevData!AR$160</f>
        <v>5955375.0069253491</v>
      </c>
      <c r="AU130" s="61">
        <f>CS_RevData!AS$160</f>
        <v>6047208.9364329763</v>
      </c>
      <c r="AV130" s="61">
        <f>CS_RevData!AT$160</f>
        <v>6064911.8626031214</v>
      </c>
      <c r="AW130" s="61">
        <f>CS_RevData!AU$160</f>
        <v>6083168.0052160835</v>
      </c>
      <c r="AX130" s="61">
        <f>CS_RevData!AV$160</f>
        <v>6101424.1478290455</v>
      </c>
      <c r="AY130" s="61">
        <f>CS_RevData!AW$160</f>
        <v>6119680.2904420076</v>
      </c>
      <c r="AZ130" s="61">
        <f>CS_RevData!AX$160</f>
        <v>6137936.4330549696</v>
      </c>
      <c r="BA130" s="61">
        <f>CS_RevData!AY$160</f>
        <v>6155639.3592251148</v>
      </c>
      <c r="BB130" s="61">
        <f>CS_RevData!AZ$160</f>
        <v>6173895.5018380769</v>
      </c>
      <c r="BC130" s="61">
        <f>CS_RevData!BA$160</f>
        <v>6192151.6444510389</v>
      </c>
      <c r="BD130" s="61">
        <f>CS_RevData!BB$160</f>
        <v>6210407.787064001</v>
      </c>
      <c r="BE130" s="61">
        <f>CS_RevData!BC$160</f>
        <v>6228663.929676963</v>
      </c>
      <c r="BF130" s="62">
        <f t="shared" si="195"/>
        <v>73470462.904758751</v>
      </c>
      <c r="BG130" s="13"/>
      <c r="BH130" s="61">
        <f>CS_RevData!BD$160</f>
        <v>6246366.8558471082</v>
      </c>
      <c r="BI130" s="61">
        <f>CS_RevData!BE$160</f>
        <v>6264622.9984600702</v>
      </c>
      <c r="BJ130" s="61">
        <f>CS_RevData!BF$160</f>
        <v>6282879.1410730323</v>
      </c>
      <c r="BK130" s="61">
        <f>CS_RevData!BG$160</f>
        <v>6301135.2836859943</v>
      </c>
      <c r="BL130" s="61">
        <f>CS_RevData!BH$160</f>
        <v>6319391.4262989564</v>
      </c>
      <c r="BM130" s="61">
        <f>CS_RevData!BI$160</f>
        <v>6337094.3524691015</v>
      </c>
      <c r="BN130" s="61">
        <f>CS_RevData!BJ$160</f>
        <v>6355350.4950820636</v>
      </c>
      <c r="BO130" s="61">
        <f>CS_RevData!BK$160</f>
        <v>6373606.6376950257</v>
      </c>
      <c r="BP130" s="61">
        <f>CS_RevData!BL$160</f>
        <v>6391862.7803079877</v>
      </c>
      <c r="BQ130" s="61">
        <f>CS_RevData!BM$160</f>
        <v>6410118.9229209498</v>
      </c>
      <c r="BR130" s="61">
        <f>CS_RevData!BN$160</f>
        <v>6427821.8490910949</v>
      </c>
      <c r="BS130" s="61">
        <f>CS_RevData!BO$160</f>
        <v>6446077.991704057</v>
      </c>
      <c r="BT130" s="62">
        <f t="shared" si="196"/>
        <v>76156328.734635457</v>
      </c>
    </row>
    <row r="131" spans="2:72" s="51" customFormat="1" hidden="1" outlineLevel="1" x14ac:dyDescent="0.25">
      <c r="B131" s="50"/>
      <c r="C131"/>
      <c r="P131" s="69"/>
      <c r="Q131" s="13"/>
      <c r="AD131" s="69"/>
      <c r="AE131" s="13"/>
      <c r="AR131" s="70"/>
      <c r="AS131" s="13"/>
      <c r="BF131" s="70"/>
      <c r="BG131" s="13"/>
      <c r="BT131" s="70"/>
    </row>
    <row r="132" spans="2:72" s="51" customFormat="1" hidden="1" outlineLevel="1" x14ac:dyDescent="0.25">
      <c r="B132" s="53" t="s">
        <v>71</v>
      </c>
      <c r="C132"/>
      <c r="D132" s="54">
        <f t="shared" ref="D132:P132" si="197">SUBTOTAL(9,D133:D140)</f>
        <v>0</v>
      </c>
      <c r="E132" s="54">
        <f t="shared" si="197"/>
        <v>56986</v>
      </c>
      <c r="F132" s="54">
        <f t="shared" si="197"/>
        <v>11950</v>
      </c>
      <c r="G132" s="54">
        <f t="shared" si="197"/>
        <v>11100</v>
      </c>
      <c r="H132" s="54">
        <f t="shared" si="197"/>
        <v>312.45</v>
      </c>
      <c r="I132" s="54">
        <f t="shared" si="197"/>
        <v>0</v>
      </c>
      <c r="J132" s="54">
        <f t="shared" si="197"/>
        <v>0</v>
      </c>
      <c r="K132" s="54">
        <f t="shared" si="197"/>
        <v>25712.45</v>
      </c>
      <c r="L132" s="54">
        <f t="shared" si="197"/>
        <v>662.45</v>
      </c>
      <c r="M132" s="54">
        <f t="shared" si="197"/>
        <v>2801178.8</v>
      </c>
      <c r="N132" s="54">
        <f t="shared" si="197"/>
        <v>2147611.2999999998</v>
      </c>
      <c r="O132" s="54">
        <f t="shared" si="197"/>
        <v>28382404.949999999</v>
      </c>
      <c r="P132" s="55">
        <f t="shared" si="197"/>
        <v>33437918.399999999</v>
      </c>
      <c r="Q132" s="13"/>
      <c r="R132" s="54">
        <f t="shared" ref="R132:AD132" si="198">SUBTOTAL(9,R133:R140)</f>
        <v>40459010.950000003</v>
      </c>
      <c r="S132" s="54">
        <f t="shared" si="198"/>
        <v>33802516.68</v>
      </c>
      <c r="T132" s="54">
        <f t="shared" si="198"/>
        <v>45608483.659999996</v>
      </c>
      <c r="U132" s="54">
        <f t="shared" si="198"/>
        <v>56023315.240000002</v>
      </c>
      <c r="V132" s="54">
        <f t="shared" si="198"/>
        <v>63742332.189999998</v>
      </c>
      <c r="W132" s="54">
        <f t="shared" si="198"/>
        <v>66934453.939999998</v>
      </c>
      <c r="X132" s="54">
        <f t="shared" si="198"/>
        <v>96400274.930000007</v>
      </c>
      <c r="Y132" s="54">
        <f t="shared" si="198"/>
        <v>90639471.200000003</v>
      </c>
      <c r="Z132" s="54">
        <f t="shared" si="198"/>
        <v>26613440.48</v>
      </c>
      <c r="AA132" s="54">
        <f t="shared" si="198"/>
        <v>18768921.41</v>
      </c>
      <c r="AB132" s="54">
        <f t="shared" si="198"/>
        <v>78819885.560000002</v>
      </c>
      <c r="AC132" s="54">
        <f t="shared" si="198"/>
        <v>108680359.09999999</v>
      </c>
      <c r="AD132" s="55">
        <f t="shared" si="198"/>
        <v>726492465.34000003</v>
      </c>
      <c r="AE132" s="13"/>
      <c r="AF132" s="54">
        <f>SUBTOTAL(9,AF133:AF140)</f>
        <v>83431077.370000005</v>
      </c>
      <c r="AG132" s="54">
        <f t="shared" ref="AG132:AQ132" si="199">SUBTOTAL(9,AG133:AG140)</f>
        <v>20715565.030000001</v>
      </c>
      <c r="AH132" s="54">
        <f t="shared" si="199"/>
        <v>2067864</v>
      </c>
      <c r="AI132" s="54">
        <f t="shared" si="199"/>
        <v>1951879</v>
      </c>
      <c r="AJ132" s="54">
        <f t="shared" si="199"/>
        <v>1076424</v>
      </c>
      <c r="AK132" s="56">
        <f t="shared" si="199"/>
        <v>2358026.2197866789</v>
      </c>
      <c r="AL132" s="56">
        <f t="shared" si="199"/>
        <v>3054747.9365587933</v>
      </c>
      <c r="AM132" s="56">
        <f t="shared" si="199"/>
        <v>3599550.1648354754</v>
      </c>
      <c r="AN132" s="56">
        <f t="shared" si="199"/>
        <v>4241607.2558800224</v>
      </c>
      <c r="AO132" s="56">
        <f t="shared" si="199"/>
        <v>5012782.1099472186</v>
      </c>
      <c r="AP132" s="56">
        <f t="shared" si="199"/>
        <v>5904905.1187357791</v>
      </c>
      <c r="AQ132" s="56">
        <f t="shared" si="199"/>
        <v>6981066.5273447447</v>
      </c>
      <c r="AR132" s="57">
        <f>SUBTOTAL(9,AR133:AR140)</f>
        <v>140395494.7330887</v>
      </c>
      <c r="AS132" s="13"/>
      <c r="AT132" s="56">
        <f>SUBTOTAL(9,AT133:AT140)</f>
        <v>12161682.62545592</v>
      </c>
      <c r="AU132" s="56">
        <f t="shared" ref="AU132:BE132" si="200">SUBTOTAL(9,AU133:AU140)</f>
        <v>14385897.220772324</v>
      </c>
      <c r="AV132" s="56">
        <f t="shared" si="200"/>
        <v>17041112.837996606</v>
      </c>
      <c r="AW132" s="56">
        <f t="shared" si="200"/>
        <v>20179524.564631745</v>
      </c>
      <c r="AX132" s="56">
        <f t="shared" si="200"/>
        <v>23918122.684031509</v>
      </c>
      <c r="AY132" s="56">
        <f t="shared" si="200"/>
        <v>28382066.880089164</v>
      </c>
      <c r="AZ132" s="56">
        <f t="shared" si="200"/>
        <v>33683518.227657273</v>
      </c>
      <c r="BA132" s="56">
        <f t="shared" si="200"/>
        <v>40005691.673768871</v>
      </c>
      <c r="BB132" s="56">
        <f t="shared" si="200"/>
        <v>47523041.392383032</v>
      </c>
      <c r="BC132" s="56">
        <f t="shared" si="200"/>
        <v>56507338.315066926</v>
      </c>
      <c r="BD132" s="56">
        <f t="shared" si="200"/>
        <v>67221980.450335979</v>
      </c>
      <c r="BE132" s="56">
        <f t="shared" si="200"/>
        <v>80031642.898044884</v>
      </c>
      <c r="BF132" s="57">
        <f>SUBTOTAL(9,BF133:BF140)</f>
        <v>441041619.77023423</v>
      </c>
      <c r="BG132" s="13"/>
      <c r="BH132" s="56">
        <f>SUBTOTAL(9,BH133:BH140)</f>
        <v>69416673.30747883</v>
      </c>
      <c r="BI132" s="56">
        <f t="shared" ref="BI132:BS132" si="201">SUBTOTAL(9,BI133:BI140)</f>
        <v>82887750.040902019</v>
      </c>
      <c r="BJ132" s="56">
        <f t="shared" si="201"/>
        <v>99056365.327469945</v>
      </c>
      <c r="BK132" s="56">
        <f t="shared" si="201"/>
        <v>118482787.25569047</v>
      </c>
      <c r="BL132" s="56">
        <f t="shared" si="201"/>
        <v>141857041.55685619</v>
      </c>
      <c r="BM132" s="56">
        <f t="shared" si="201"/>
        <v>170011927.16793677</v>
      </c>
      <c r="BN132" s="56">
        <f t="shared" si="201"/>
        <v>196166701.01303965</v>
      </c>
      <c r="BO132" s="56">
        <f t="shared" si="201"/>
        <v>225649743.71386483</v>
      </c>
      <c r="BP132" s="56">
        <f t="shared" si="201"/>
        <v>261213326.61451557</v>
      </c>
      <c r="BQ132" s="56">
        <f t="shared" si="201"/>
        <v>304246576.7988801</v>
      </c>
      <c r="BR132" s="56">
        <f t="shared" si="201"/>
        <v>356437109.17244697</v>
      </c>
      <c r="BS132" s="56">
        <f t="shared" si="201"/>
        <v>401822432.37071598</v>
      </c>
      <c r="BT132" s="57">
        <f>SUBTOTAL(9,BT133:BT140)</f>
        <v>2427248434.3397975</v>
      </c>
    </row>
    <row r="133" spans="2:72" s="51" customFormat="1" hidden="1" outlineLevel="1" x14ac:dyDescent="0.25">
      <c r="B133" s="58" t="s">
        <v>35</v>
      </c>
      <c r="C133"/>
      <c r="D133" s="59">
        <f>SUM(CS_RevData!D$196,CS_RevData!D$212)</f>
        <v>0</v>
      </c>
      <c r="E133" s="59">
        <f>SUM(CS_RevData!E$196,CS_RevData!E$212)</f>
        <v>0</v>
      </c>
      <c r="F133" s="59">
        <f>SUM(CS_RevData!F$196,CS_RevData!F$212)</f>
        <v>0</v>
      </c>
      <c r="G133" s="59">
        <f>SUM(CS_RevData!G$196,CS_RevData!G$212)</f>
        <v>0</v>
      </c>
      <c r="H133" s="59">
        <f>SUM(CS_RevData!H$196,CS_RevData!H$212)</f>
        <v>0</v>
      </c>
      <c r="I133" s="59">
        <f>SUM(CS_RevData!I$196,CS_RevData!I$212)</f>
        <v>0</v>
      </c>
      <c r="J133" s="59">
        <f>SUM(CS_RevData!J$196,CS_RevData!J$212)</f>
        <v>0</v>
      </c>
      <c r="K133" s="59">
        <f>SUM(CS_RevData!K$196,CS_RevData!K$212)</f>
        <v>0</v>
      </c>
      <c r="L133" s="59">
        <f>SUM(CS_RevData!L$196,CS_RevData!L$212)</f>
        <v>0</v>
      </c>
      <c r="M133" s="59">
        <f>SUM(CS_RevData!M$196,CS_RevData!M$212)</f>
        <v>0</v>
      </c>
      <c r="N133" s="59">
        <f>SUM(CS_RevData!N$196,CS_RevData!N$212)</f>
        <v>0</v>
      </c>
      <c r="O133" s="59">
        <f>SUM(CS_RevData!O$196,CS_RevData!O$212)</f>
        <v>0</v>
      </c>
      <c r="P133" s="60">
        <f>SUM(D133:O133)</f>
        <v>0</v>
      </c>
      <c r="Q133" s="13"/>
      <c r="R133" s="59">
        <f>SUM(CS_RevData!P$196,CS_RevData!P$212)</f>
        <v>0</v>
      </c>
      <c r="S133" s="59">
        <f>SUM(CS_RevData!Q$196,CS_RevData!Q$212)</f>
        <v>0</v>
      </c>
      <c r="T133" s="59">
        <f>SUM(CS_RevData!R$196,CS_RevData!R$212)</f>
        <v>0</v>
      </c>
      <c r="U133" s="59">
        <f>SUM(CS_RevData!S$196,CS_RevData!S$212)</f>
        <v>0</v>
      </c>
      <c r="V133" s="59">
        <f>SUM(CS_RevData!T$196,CS_RevData!T$212)</f>
        <v>0</v>
      </c>
      <c r="W133" s="59">
        <f>SUM(CS_RevData!U$196,CS_RevData!U$212)</f>
        <v>0</v>
      </c>
      <c r="X133" s="59">
        <f>SUM(CS_RevData!V$196,CS_RevData!V$212)</f>
        <v>0</v>
      </c>
      <c r="Y133" s="59">
        <f>SUM(CS_RevData!W$196,CS_RevData!W$212)</f>
        <v>0</v>
      </c>
      <c r="Z133" s="59">
        <f>SUM(CS_RevData!X$196,CS_RevData!X$212)</f>
        <v>0</v>
      </c>
      <c r="AA133" s="59">
        <f>SUM(CS_RevData!Y$196,CS_RevData!Y$212)</f>
        <v>0</v>
      </c>
      <c r="AB133" s="59">
        <f>SUM(CS_RevData!Z$196,CS_RevData!Z$212)</f>
        <v>215700</v>
      </c>
      <c r="AC133" s="59">
        <f>SUM(CS_RevData!AA$196,CS_RevData!AA$212)</f>
        <v>186974</v>
      </c>
      <c r="AD133" s="60">
        <f>SUM(R133:AC133)</f>
        <v>402674</v>
      </c>
      <c r="AE133" s="13"/>
      <c r="AF133" s="59">
        <f>SUM(CS_RevData!AF$196,CS_RevData!AF$212)</f>
        <v>238700</v>
      </c>
      <c r="AG133" s="59">
        <f>SUM(CS_RevData!AG$196,CS_RevData!AG$212)</f>
        <v>122050</v>
      </c>
      <c r="AH133" s="59">
        <f>SUM(CS_RevData!AH$196,CS_RevData!AH$212)</f>
        <v>22500</v>
      </c>
      <c r="AI133" s="59">
        <f>SUM(CS_RevData!AI$196,CS_RevData!AI$212)</f>
        <v>32800</v>
      </c>
      <c r="AJ133" s="59">
        <f>SUM(CS_RevData!AJ$196,CS_RevData!AJ$212)</f>
        <v>6000</v>
      </c>
      <c r="AK133" s="61">
        <f>SUM(CS_RevData!AK$196,CS_RevData!AK$212)</f>
        <v>30064.285714285714</v>
      </c>
      <c r="AL133" s="61">
        <f>SUM(CS_RevData!AL$196,CS_RevData!AL$212)</f>
        <v>46766.666666666664</v>
      </c>
      <c r="AM133" s="61">
        <f>SUM(CS_RevData!AM$196,CS_RevData!AM$212)</f>
        <v>60128.571428571428</v>
      </c>
      <c r="AN133" s="61">
        <f>SUM(CS_RevData!AN$196,CS_RevData!AN$212)</f>
        <v>80171.428571428565</v>
      </c>
      <c r="AO133" s="61">
        <f>SUM(CS_RevData!AO$196,CS_RevData!AO$212)</f>
        <v>106895.23809523809</v>
      </c>
      <c r="AP133" s="61">
        <f>SUM(CS_RevData!AP$196,CS_RevData!AP$212)</f>
        <v>136959.52380952382</v>
      </c>
      <c r="AQ133" s="61">
        <f>SUM(CS_RevData!AQ$196,CS_RevData!AQ$212)</f>
        <v>180385.71428571429</v>
      </c>
      <c r="AR133" s="62">
        <f>SUM(AF133:AQ133)</f>
        <v>1063421.4285714286</v>
      </c>
      <c r="AS133" s="13"/>
      <c r="AT133" s="61">
        <f>SUM(CS_RevData!AR$196,CS_RevData!AR$212)</f>
        <v>230492.85714285713</v>
      </c>
      <c r="AU133" s="61">
        <f>SUM(CS_RevData!AS$196,CS_RevData!AS$212)</f>
        <v>300642.85714285716</v>
      </c>
      <c r="AV133" s="61">
        <f>SUM(CS_RevData!AT$196,CS_RevData!AT$212)</f>
        <v>390835.71428571426</v>
      </c>
      <c r="AW133" s="61">
        <f>SUM(CS_RevData!AU$196,CS_RevData!AU$212)</f>
        <v>507752.38095238095</v>
      </c>
      <c r="AX133" s="61">
        <f>SUM(CS_RevData!AV$196,CS_RevData!AV$212)</f>
        <v>661414.28571428568</v>
      </c>
      <c r="AY133" s="61">
        <f>SUM(CS_RevData!AW$196,CS_RevData!AW$212)</f>
        <v>858502.38095238095</v>
      </c>
      <c r="AZ133" s="61">
        <f>SUM(CS_RevData!AX$196,CS_RevData!AX$212)</f>
        <v>1112378.5714285714</v>
      </c>
      <c r="BA133" s="61">
        <f>SUM(CS_RevData!AY$196,CS_RevData!AY$212)</f>
        <v>1449766.6666666665</v>
      </c>
      <c r="BB133" s="61">
        <f>SUM(CS_RevData!AZ$196,CS_RevData!AZ$212)</f>
        <v>1884028.5714285714</v>
      </c>
      <c r="BC133" s="61">
        <f>SUM(CS_RevData!BA$196,CS_RevData!BA$212)</f>
        <v>2445228.5714285714</v>
      </c>
      <c r="BD133" s="61">
        <f>SUM(CS_RevData!BB$196,CS_RevData!BB$212)</f>
        <v>3183473.8095238092</v>
      </c>
      <c r="BE133" s="61">
        <f>SUM(CS_RevData!BC$196,CS_RevData!BC$212)</f>
        <v>4138850</v>
      </c>
      <c r="BF133" s="62">
        <f>SUM(AT133:BE133)</f>
        <v>17163366.666666664</v>
      </c>
      <c r="BG133" s="13"/>
      <c r="BH133" s="61">
        <f>SUM(CS_RevData!BD$196,CS_RevData!BD$212)</f>
        <v>5378166.666666666</v>
      </c>
      <c r="BI133" s="61">
        <f>SUM(CS_RevData!BE$196,CS_RevData!BE$212)</f>
        <v>6994957.1428571427</v>
      </c>
      <c r="BJ133" s="61">
        <f>SUM(CS_RevData!BF$196,CS_RevData!BF$212)</f>
        <v>9096116.666666666</v>
      </c>
      <c r="BK133" s="61">
        <f>SUM(CS_RevData!BG$196,CS_RevData!BG$212)</f>
        <v>11821945.238095237</v>
      </c>
      <c r="BL133" s="61">
        <f>SUM(CS_RevData!BH$196,CS_RevData!BH$212)</f>
        <v>15369530.952380951</v>
      </c>
      <c r="BM133" s="61">
        <f>SUM(CS_RevData!BI$196,CS_RevData!BI$212)</f>
        <v>19979388.095238093</v>
      </c>
      <c r="BN133" s="61">
        <f>SUM(CS_RevData!BJ$196,CS_RevData!BJ$212)</f>
        <v>25972202.380952381</v>
      </c>
      <c r="BO133" s="61">
        <f>SUM(CS_RevData!BK$196,CS_RevData!BK$212)</f>
        <v>33762192.857142858</v>
      </c>
      <c r="BP133" s="61">
        <f>SUM(CS_RevData!BL$196,CS_RevData!BL$212)</f>
        <v>43890516.666666664</v>
      </c>
      <c r="BQ133" s="61">
        <f>SUM(CS_RevData!BM$196,CS_RevData!BM$212)</f>
        <v>57058673.809523806</v>
      </c>
      <c r="BR133" s="61">
        <f>SUM(CS_RevData!BN$196,CS_RevData!BN$212)</f>
        <v>74175273.809523806</v>
      </c>
      <c r="BS133" s="61">
        <f>SUM(CS_RevData!BO$196,CS_RevData!BO$212)</f>
        <v>94518773.809523806</v>
      </c>
      <c r="BT133" s="62">
        <f>SUM(BH133:BS133)</f>
        <v>398017738.09523809</v>
      </c>
    </row>
    <row r="134" spans="2:72" s="51" customFormat="1" hidden="1" outlineLevel="1" x14ac:dyDescent="0.25">
      <c r="B134" s="58" t="s">
        <v>36</v>
      </c>
      <c r="C134"/>
      <c r="D134" s="59">
        <f t="shared" ref="D134:P134" si="202">SUBTOTAL(9,D135:D139)</f>
        <v>0</v>
      </c>
      <c r="E134" s="59">
        <f t="shared" si="202"/>
        <v>56986</v>
      </c>
      <c r="F134" s="59">
        <f t="shared" si="202"/>
        <v>11950</v>
      </c>
      <c r="G134" s="59">
        <f t="shared" si="202"/>
        <v>11100</v>
      </c>
      <c r="H134" s="59">
        <f t="shared" si="202"/>
        <v>312.45</v>
      </c>
      <c r="I134" s="59">
        <f t="shared" si="202"/>
        <v>0</v>
      </c>
      <c r="J134" s="59">
        <f t="shared" si="202"/>
        <v>0</v>
      </c>
      <c r="K134" s="59">
        <f t="shared" si="202"/>
        <v>25712.45</v>
      </c>
      <c r="L134" s="59">
        <f t="shared" si="202"/>
        <v>662.45</v>
      </c>
      <c r="M134" s="59">
        <f t="shared" si="202"/>
        <v>2801178.8</v>
      </c>
      <c r="N134" s="59">
        <f t="shared" si="202"/>
        <v>2147611.2999999998</v>
      </c>
      <c r="O134" s="59">
        <f t="shared" si="202"/>
        <v>28382404.949999999</v>
      </c>
      <c r="P134" s="60">
        <f t="shared" si="202"/>
        <v>33437918.399999999</v>
      </c>
      <c r="Q134" s="13"/>
      <c r="R134" s="59">
        <f t="shared" ref="R134:AD134" si="203">SUBTOTAL(9,R135:R139)</f>
        <v>40459010.950000003</v>
      </c>
      <c r="S134" s="59">
        <f t="shared" si="203"/>
        <v>33802516.68</v>
      </c>
      <c r="T134" s="59">
        <f t="shared" si="203"/>
        <v>45608483.659999996</v>
      </c>
      <c r="U134" s="59">
        <f t="shared" si="203"/>
        <v>56023315.240000002</v>
      </c>
      <c r="V134" s="59">
        <f t="shared" si="203"/>
        <v>63742332.189999998</v>
      </c>
      <c r="W134" s="59">
        <f t="shared" si="203"/>
        <v>66934453.939999998</v>
      </c>
      <c r="X134" s="59">
        <f t="shared" si="203"/>
        <v>96400274.930000007</v>
      </c>
      <c r="Y134" s="59">
        <f t="shared" si="203"/>
        <v>90639471.200000003</v>
      </c>
      <c r="Z134" s="59">
        <f t="shared" si="203"/>
        <v>26613140.48</v>
      </c>
      <c r="AA134" s="59">
        <f t="shared" si="203"/>
        <v>18768671.41</v>
      </c>
      <c r="AB134" s="59">
        <f t="shared" si="203"/>
        <v>78537985.560000002</v>
      </c>
      <c r="AC134" s="59">
        <f t="shared" si="203"/>
        <v>108428025.09999999</v>
      </c>
      <c r="AD134" s="60">
        <f t="shared" si="203"/>
        <v>725957681.34000003</v>
      </c>
      <c r="AE134" s="13"/>
      <c r="AF134" s="59">
        <f t="shared" ref="AF134:AR134" si="204">SUBTOTAL(9,AF135:AF139)</f>
        <v>83074137.370000005</v>
      </c>
      <c r="AG134" s="59">
        <f t="shared" si="204"/>
        <v>20513837.030000001</v>
      </c>
      <c r="AH134" s="59">
        <f t="shared" si="204"/>
        <v>1986034</v>
      </c>
      <c r="AI134" s="59">
        <f t="shared" si="204"/>
        <v>1764998</v>
      </c>
      <c r="AJ134" s="59">
        <f t="shared" si="204"/>
        <v>989954</v>
      </c>
      <c r="AK134" s="61">
        <f t="shared" si="204"/>
        <v>2172719.1671551</v>
      </c>
      <c r="AL134" s="61">
        <f t="shared" si="204"/>
        <v>2819708.1270349841</v>
      </c>
      <c r="AM134" s="61">
        <f t="shared" si="204"/>
        <v>3323072.631000889</v>
      </c>
      <c r="AN134" s="61">
        <f t="shared" si="204"/>
        <v>3912882.2483612257</v>
      </c>
      <c r="AO134" s="61">
        <f t="shared" si="204"/>
        <v>4619348.3605737854</v>
      </c>
      <c r="AP134" s="61">
        <f t="shared" si="204"/>
        <v>5437641.8355277609</v>
      </c>
      <c r="AQ134" s="61">
        <f t="shared" si="204"/>
        <v>6423308.7679462489</v>
      </c>
      <c r="AR134" s="62">
        <f t="shared" si="204"/>
        <v>137037641.53759998</v>
      </c>
      <c r="AS134" s="13"/>
      <c r="AT134" s="61">
        <f t="shared" ref="AT134:BF134" si="205">SUBTOTAL(9,AT135:AT139)</f>
        <v>11357286.986358177</v>
      </c>
      <c r="AU134" s="61">
        <f t="shared" si="205"/>
        <v>13423821.085433977</v>
      </c>
      <c r="AV134" s="61">
        <f t="shared" si="205"/>
        <v>15889752.717695855</v>
      </c>
      <c r="AW134" s="61">
        <f t="shared" si="205"/>
        <v>18797292.980671845</v>
      </c>
      <c r="AX134" s="61">
        <f t="shared" si="205"/>
        <v>22250107.691550303</v>
      </c>
      <c r="AY134" s="61">
        <f t="shared" si="205"/>
        <v>26365024.063046556</v>
      </c>
      <c r="AZ134" s="61">
        <f t="shared" si="205"/>
        <v>31239189.746454269</v>
      </c>
      <c r="BA134" s="61">
        <f t="shared" si="205"/>
        <v>37024141.322891675</v>
      </c>
      <c r="BB134" s="61">
        <f t="shared" si="205"/>
        <v>43878493.783360474</v>
      </c>
      <c r="BC134" s="61">
        <f t="shared" si="205"/>
        <v>52036521.93912708</v>
      </c>
      <c r="BD134" s="61">
        <f t="shared" si="205"/>
        <v>61709865.137052774</v>
      </c>
      <c r="BE134" s="61">
        <f t="shared" si="205"/>
        <v>73214029.409323081</v>
      </c>
      <c r="BF134" s="62">
        <f t="shared" si="205"/>
        <v>407185526.86296612</v>
      </c>
      <c r="BG134" s="13"/>
      <c r="BH134" s="61">
        <f t="shared" ref="BH134:BT134" si="206">SUBTOTAL(9,BH135:BH139)</f>
        <v>61709865.137052774</v>
      </c>
      <c r="BI134" s="61">
        <f t="shared" si="206"/>
        <v>73214029.409323081</v>
      </c>
      <c r="BJ134" s="61">
        <f t="shared" si="206"/>
        <v>86878514.585615307</v>
      </c>
      <c r="BK134" s="61">
        <f t="shared" si="206"/>
        <v>103119159.95744488</v>
      </c>
      <c r="BL134" s="61">
        <f t="shared" si="206"/>
        <v>122414039.49169327</v>
      </c>
      <c r="BM134" s="61">
        <f t="shared" si="206"/>
        <v>145346354.48623252</v>
      </c>
      <c r="BN134" s="61">
        <f t="shared" si="206"/>
        <v>164806418.55689928</v>
      </c>
      <c r="BO134" s="61">
        <f t="shared" si="206"/>
        <v>185692703.84920317</v>
      </c>
      <c r="BP134" s="61">
        <f t="shared" si="206"/>
        <v>210197332.09822482</v>
      </c>
      <c r="BQ134" s="61">
        <f t="shared" si="206"/>
        <v>238993892.47807804</v>
      </c>
      <c r="BR134" s="61">
        <f t="shared" si="206"/>
        <v>272838269.10728407</v>
      </c>
      <c r="BS134" s="61">
        <f t="shared" si="206"/>
        <v>296466392.2153275</v>
      </c>
      <c r="BT134" s="62">
        <f t="shared" si="206"/>
        <v>1961676971.3723786</v>
      </c>
    </row>
    <row r="135" spans="2:72" s="68" customFormat="1" ht="12.75" hidden="1" outlineLevel="2" x14ac:dyDescent="0.2">
      <c r="B135" s="63" t="s">
        <v>9</v>
      </c>
      <c r="C135" s="16"/>
      <c r="D135" s="64">
        <f>CS_RevData!D$244</f>
        <v>0</v>
      </c>
      <c r="E135" s="64">
        <f>CS_RevData!E$244</f>
        <v>0</v>
      </c>
      <c r="F135" s="64">
        <f>CS_RevData!F$244</f>
        <v>0</v>
      </c>
      <c r="G135" s="64">
        <f>CS_RevData!G$244</f>
        <v>0</v>
      </c>
      <c r="H135" s="64">
        <f>CS_RevData!H$244</f>
        <v>0</v>
      </c>
      <c r="I135" s="64">
        <f>CS_RevData!I$244</f>
        <v>0</v>
      </c>
      <c r="J135" s="64">
        <f>CS_RevData!J$244</f>
        <v>0</v>
      </c>
      <c r="K135" s="64">
        <f>CS_RevData!K$244</f>
        <v>0</v>
      </c>
      <c r="L135" s="64">
        <f>CS_RevData!L$244</f>
        <v>0</v>
      </c>
      <c r="M135" s="64">
        <f>CS_RevData!M$244</f>
        <v>0</v>
      </c>
      <c r="N135" s="64">
        <f>CS_RevData!N$244</f>
        <v>0</v>
      </c>
      <c r="O135" s="64">
        <f>CS_RevData!O$244</f>
        <v>0</v>
      </c>
      <c r="P135" s="65">
        <f t="shared" ref="P135:P140" si="207">SUM(D135:O135)</f>
        <v>0</v>
      </c>
      <c r="Q135" s="19"/>
      <c r="R135" s="64">
        <f>CS_RevData!P$244</f>
        <v>0</v>
      </c>
      <c r="S135" s="64">
        <f>CS_RevData!Q$244</f>
        <v>0</v>
      </c>
      <c r="T135" s="64">
        <f>CS_RevData!R$244</f>
        <v>0</v>
      </c>
      <c r="U135" s="64">
        <f>CS_RevData!S$244</f>
        <v>0</v>
      </c>
      <c r="V135" s="64">
        <f>CS_RevData!T$244</f>
        <v>0</v>
      </c>
      <c r="W135" s="64">
        <f>CS_RevData!U$244</f>
        <v>0</v>
      </c>
      <c r="X135" s="64">
        <f>CS_RevData!V$244</f>
        <v>0</v>
      </c>
      <c r="Y135" s="64">
        <f>CS_RevData!W$244</f>
        <v>0</v>
      </c>
      <c r="Z135" s="64">
        <f>CS_RevData!X$244</f>
        <v>0</v>
      </c>
      <c r="AA135" s="64">
        <f>CS_RevData!Y$244</f>
        <v>28400</v>
      </c>
      <c r="AB135" s="64">
        <f>CS_RevData!Z$244</f>
        <v>832830</v>
      </c>
      <c r="AC135" s="64">
        <f>CS_RevData!AA$244</f>
        <v>966899</v>
      </c>
      <c r="AD135" s="65">
        <f t="shared" ref="AD135:AD140" si="208">SUM(R135:AC135)</f>
        <v>1828129</v>
      </c>
      <c r="AE135" s="19"/>
      <c r="AF135" s="64">
        <f>CS_RevData!AF$244</f>
        <v>1029120</v>
      </c>
      <c r="AG135" s="64">
        <f>CS_RevData!AG$244</f>
        <v>654650</v>
      </c>
      <c r="AH135" s="64">
        <f>CS_RevData!AH$244</f>
        <v>1376318</v>
      </c>
      <c r="AI135" s="64">
        <f>CS_RevData!AI$244</f>
        <v>1116585</v>
      </c>
      <c r="AJ135" s="64">
        <f>CS_RevData!AJ$244</f>
        <v>600860</v>
      </c>
      <c r="AK135" s="66">
        <f>CS_RevData!AK$244</f>
        <v>1263051.3947368423</v>
      </c>
      <c r="AL135" s="66">
        <f>CS_RevData!AL$244</f>
        <v>1688176.0105263158</v>
      </c>
      <c r="AM135" s="66">
        <f>CS_RevData!AM$244</f>
        <v>1996237.3263157895</v>
      </c>
      <c r="AN135" s="66">
        <f>CS_RevData!AN$244</f>
        <v>2353588.4526315792</v>
      </c>
      <c r="AO135" s="66">
        <f>CS_RevData!AO$244</f>
        <v>2778713.0684210528</v>
      </c>
      <c r="AP135" s="66">
        <f>CS_RevData!AP$244</f>
        <v>3277772.4000000004</v>
      </c>
      <c r="AQ135" s="66">
        <f>CS_RevData!AQ$244</f>
        <v>3869250.1263157898</v>
      </c>
      <c r="AR135" s="67">
        <f t="shared" ref="AR135:AR140" si="209">SUM(AF135:AQ135)</f>
        <v>22004321.778947372</v>
      </c>
      <c r="AS135" s="19"/>
      <c r="AT135" s="66">
        <f>CS_RevData!AT$244</f>
        <v>6814316.3052631579</v>
      </c>
      <c r="AU135" s="66">
        <f>CS_RevData!AU$244</f>
        <v>8034239.115789474</v>
      </c>
      <c r="AV135" s="66">
        <f>CS_RevData!AV$244</f>
        <v>9482127.3000000007</v>
      </c>
      <c r="AW135" s="66">
        <f>CS_RevData!AW$244</f>
        <v>11188786.989473686</v>
      </c>
      <c r="AX135" s="66">
        <f>CS_RevData!AX$244</f>
        <v>13197346.768421054</v>
      </c>
      <c r="AY135" s="66">
        <f>CS_RevData!AY$244</f>
        <v>15587902.578947369</v>
      </c>
      <c r="AZ135" s="66">
        <f>CS_RevData!AZ$244</f>
        <v>18391260.552631579</v>
      </c>
      <c r="BA135" s="66">
        <f>CS_RevData!BA$244</f>
        <v>21699839.084210526</v>
      </c>
      <c r="BB135" s="66">
        <f>CS_RevData!BB$244</f>
        <v>25599895.342105266</v>
      </c>
      <c r="BC135" s="66">
        <f>CS_RevData!BC$244</f>
        <v>30214653.85263158</v>
      </c>
      <c r="BD135" s="66">
        <f>CS_RevData!BD$244</f>
        <v>35642694.236842111</v>
      </c>
      <c r="BE135" s="66">
        <f>CS_RevData!BE$244</f>
        <v>42056530.831578948</v>
      </c>
      <c r="BF135" s="67">
        <f t="shared" ref="BF135:BF140" si="210">SUM(AT135:BE135)</f>
        <v>237909592.95789477</v>
      </c>
      <c r="BG135" s="19"/>
      <c r="BH135" s="66">
        <f>CS_RevData!BD$244</f>
        <v>35642694.236842111</v>
      </c>
      <c r="BI135" s="66">
        <f>CS_RevData!BE$244</f>
        <v>42056530.831578948</v>
      </c>
      <c r="BJ135" s="66">
        <f>CS_RevData!BF$244</f>
        <v>49628677.973684214</v>
      </c>
      <c r="BK135" s="66">
        <f>CS_RevData!BG$244</f>
        <v>58568617.357894741</v>
      </c>
      <c r="BL135" s="66">
        <f>CS_RevData!BH$244</f>
        <v>69104314.357894734</v>
      </c>
      <c r="BM135" s="66">
        <f>CS_RevData!BI$244</f>
        <v>81543830.289473683</v>
      </c>
      <c r="BN135" s="66">
        <f>CS_RevData!BJ$244</f>
        <v>96226032.600000009</v>
      </c>
      <c r="BO135" s="66">
        <f>CS_RevData!BK$244</f>
        <v>113545239.77368422</v>
      </c>
      <c r="BP135" s="66">
        <f>CS_RevData!BL$244</f>
        <v>133982027.46315791</v>
      </c>
      <c r="BQ135" s="66">
        <f>CS_RevData!BM$244</f>
        <v>158103228.4894737</v>
      </c>
      <c r="BR135" s="66">
        <f>CS_RevData!BN$244</f>
        <v>186561932.84210527</v>
      </c>
      <c r="BS135" s="66">
        <f>CS_RevData!BO$244</f>
        <v>203967397.18421054</v>
      </c>
      <c r="BT135" s="67">
        <f t="shared" ref="BT135:BT140" si="211">SUM(BH135:BS135)</f>
        <v>1228930523.4000001</v>
      </c>
    </row>
    <row r="136" spans="2:72" s="68" customFormat="1" ht="12.75" hidden="1" outlineLevel="2" x14ac:dyDescent="0.2">
      <c r="B136" s="63" t="s">
        <v>10</v>
      </c>
      <c r="C136" s="16"/>
      <c r="D136" s="64">
        <f>CS_RevData!D$260</f>
        <v>0</v>
      </c>
      <c r="E136" s="64">
        <f>CS_RevData!E$260</f>
        <v>0</v>
      </c>
      <c r="F136" s="64">
        <f>CS_RevData!F$260</f>
        <v>0</v>
      </c>
      <c r="G136" s="64">
        <f>CS_RevData!G$260</f>
        <v>0</v>
      </c>
      <c r="H136" s="64">
        <f>CS_RevData!H$260</f>
        <v>0</v>
      </c>
      <c r="I136" s="64">
        <f>CS_RevData!I$260</f>
        <v>0</v>
      </c>
      <c r="J136" s="64">
        <f>CS_RevData!J$260</f>
        <v>0</v>
      </c>
      <c r="K136" s="64">
        <f>CS_RevData!K$260</f>
        <v>0</v>
      </c>
      <c r="L136" s="64">
        <f>CS_RevData!L$260</f>
        <v>0</v>
      </c>
      <c r="M136" s="64">
        <f>CS_RevData!M$260</f>
        <v>0</v>
      </c>
      <c r="N136" s="64">
        <f>CS_RevData!N$260</f>
        <v>0</v>
      </c>
      <c r="O136" s="64">
        <f>CS_RevData!O$260</f>
        <v>0</v>
      </c>
      <c r="P136" s="65">
        <f t="shared" si="207"/>
        <v>0</v>
      </c>
      <c r="Q136" s="19"/>
      <c r="R136" s="64">
        <f>CS_RevData!P$260</f>
        <v>0</v>
      </c>
      <c r="S136" s="64">
        <f>CS_RevData!Q$260</f>
        <v>0</v>
      </c>
      <c r="T136" s="64">
        <f>CS_RevData!R$260</f>
        <v>0</v>
      </c>
      <c r="U136" s="64">
        <f>CS_RevData!S$260</f>
        <v>0</v>
      </c>
      <c r="V136" s="64">
        <f>CS_RevData!T$260</f>
        <v>0</v>
      </c>
      <c r="W136" s="64">
        <f>CS_RevData!U$260</f>
        <v>0</v>
      </c>
      <c r="X136" s="64">
        <f>CS_RevData!V$260</f>
        <v>0</v>
      </c>
      <c r="Y136" s="64">
        <f>CS_RevData!W$260</f>
        <v>0</v>
      </c>
      <c r="Z136" s="64">
        <f>CS_RevData!X$260</f>
        <v>0</v>
      </c>
      <c r="AA136" s="64">
        <f>CS_RevData!Y$260</f>
        <v>0</v>
      </c>
      <c r="AB136" s="64">
        <f>CS_RevData!Z$260</f>
        <v>57000</v>
      </c>
      <c r="AC136" s="64">
        <f>CS_RevData!AA$260</f>
        <v>137150</v>
      </c>
      <c r="AD136" s="65">
        <f t="shared" si="208"/>
        <v>194150</v>
      </c>
      <c r="AE136" s="19"/>
      <c r="AF136" s="64">
        <f>CS_RevData!AF$260</f>
        <v>187100</v>
      </c>
      <c r="AG136" s="64">
        <f>CS_RevData!AG$260</f>
        <v>211650</v>
      </c>
      <c r="AH136" s="64">
        <f>CS_RevData!AH$260</f>
        <v>387631</v>
      </c>
      <c r="AI136" s="64">
        <f>CS_RevData!AI$260</f>
        <v>367563</v>
      </c>
      <c r="AJ136" s="64">
        <f>CS_RevData!AJ$260</f>
        <v>245390</v>
      </c>
      <c r="AK136" s="66">
        <f>CS_RevData!AK$260</f>
        <v>567398.92473118275</v>
      </c>
      <c r="AL136" s="66">
        <f>CS_RevData!AL$260</f>
        <v>729968.27956989245</v>
      </c>
      <c r="AM136" s="66">
        <f>CS_RevData!AM$260</f>
        <v>875005.6451612903</v>
      </c>
      <c r="AN136" s="66">
        <f>CS_RevData!AN$260</f>
        <v>1050325.5376344086</v>
      </c>
      <c r="AO136" s="66">
        <f>CS_RevData!AO$260</f>
        <v>1257521.7741935484</v>
      </c>
      <c r="AP136" s="66">
        <f>CS_RevData!AP$260</f>
        <v>1510938.7096774194</v>
      </c>
      <c r="AQ136" s="66">
        <f>CS_RevData!AQ$260</f>
        <v>1812170.1612903224</v>
      </c>
      <c r="AR136" s="67">
        <f t="shared" si="209"/>
        <v>9202663.0322580636</v>
      </c>
      <c r="AS136" s="19"/>
      <c r="AT136" s="66">
        <f>CS_RevData!AT$260</f>
        <v>3407581.1827956988</v>
      </c>
      <c r="AU136" s="66">
        <f>CS_RevData!AU$260</f>
        <v>4088141.1290322579</v>
      </c>
      <c r="AV136" s="66">
        <f>CS_RevData!AV$260</f>
        <v>4905769.3548387093</v>
      </c>
      <c r="AW136" s="66">
        <f>CS_RevData!AW$260</f>
        <v>5885966.935483871</v>
      </c>
      <c r="AX136" s="66">
        <f>CS_RevData!AX$260</f>
        <v>7065391.666666666</v>
      </c>
      <c r="AY136" s="66">
        <f>CS_RevData!AY$260</f>
        <v>8477513.7096774187</v>
      </c>
      <c r="AZ136" s="66">
        <f>CS_RevData!AZ$260</f>
        <v>10174929.032258064</v>
      </c>
      <c r="BA136" s="66">
        <f>CS_RevData!BA$260</f>
        <v>12210233.602150537</v>
      </c>
      <c r="BB136" s="66">
        <f>CS_RevData!BB$260</f>
        <v>14650367.741935484</v>
      </c>
      <c r="BC136" s="66">
        <f>CS_RevData!BC$260</f>
        <v>17581397.580645159</v>
      </c>
      <c r="BD136" s="66">
        <f>CS_RevData!BD$260</f>
        <v>21095764.516129032</v>
      </c>
      <c r="BE136" s="66">
        <f>CS_RevData!BE$260</f>
        <v>25316192.473118279</v>
      </c>
      <c r="BF136" s="67">
        <f t="shared" si="210"/>
        <v>134859248.92473117</v>
      </c>
      <c r="BG136" s="19"/>
      <c r="BH136" s="66">
        <f>CS_RevData!BD$260</f>
        <v>21095764.516129032</v>
      </c>
      <c r="BI136" s="66">
        <f>CS_RevData!BE$260</f>
        <v>25316192.473118279</v>
      </c>
      <c r="BJ136" s="66">
        <f>CS_RevData!BF$260</f>
        <v>30379749.731182795</v>
      </c>
      <c r="BK136" s="66">
        <f>CS_RevData!BG$260</f>
        <v>36456974.731182791</v>
      </c>
      <c r="BL136" s="66">
        <f>CS_RevData!BH$260</f>
        <v>43745500.806451611</v>
      </c>
      <c r="BM136" s="66">
        <f>CS_RevData!BI$260</f>
        <v>52498744.892473117</v>
      </c>
      <c r="BN136" s="66">
        <f>CS_RevData!BJ$260</f>
        <v>55198671.236559138</v>
      </c>
      <c r="BO136" s="66">
        <f>CS_RevData!BK$260</f>
        <v>56290436.021505371</v>
      </c>
      <c r="BP136" s="66">
        <f>CS_RevData!BL$260</f>
        <v>57404514.247311823</v>
      </c>
      <c r="BQ136" s="66">
        <f>CS_RevData!BM$260</f>
        <v>58540905.913978495</v>
      </c>
      <c r="BR136" s="66">
        <f>CS_RevData!BN$260</f>
        <v>59699611.021505371</v>
      </c>
      <c r="BS136" s="66">
        <f>CS_RevData!BO$260</f>
        <v>60880629.569892474</v>
      </c>
      <c r="BT136" s="67">
        <f t="shared" si="211"/>
        <v>557507695.16129029</v>
      </c>
    </row>
    <row r="137" spans="2:72" s="68" customFormat="1" ht="12.75" hidden="1" outlineLevel="2" x14ac:dyDescent="0.2">
      <c r="B137" s="63" t="s">
        <v>11</v>
      </c>
      <c r="C137" s="16"/>
      <c r="D137" s="64">
        <f>CS_RevData!D$276</f>
        <v>0</v>
      </c>
      <c r="E137" s="64">
        <f>CS_RevData!E$276</f>
        <v>0</v>
      </c>
      <c r="F137" s="64">
        <f>CS_RevData!F$276</f>
        <v>0</v>
      </c>
      <c r="G137" s="64">
        <f>CS_RevData!G$276</f>
        <v>0</v>
      </c>
      <c r="H137" s="64">
        <f>CS_RevData!H$276</f>
        <v>0</v>
      </c>
      <c r="I137" s="64">
        <f>CS_RevData!I$276</f>
        <v>0</v>
      </c>
      <c r="J137" s="64">
        <f>CS_RevData!J$276</f>
        <v>0</v>
      </c>
      <c r="K137" s="64">
        <f>CS_RevData!K$276</f>
        <v>0</v>
      </c>
      <c r="L137" s="64">
        <f>CS_RevData!L$276</f>
        <v>0</v>
      </c>
      <c r="M137" s="64">
        <f>CS_RevData!M$276</f>
        <v>0</v>
      </c>
      <c r="N137" s="64">
        <f>CS_RevData!N$276</f>
        <v>0</v>
      </c>
      <c r="O137" s="64">
        <f>CS_RevData!O$276</f>
        <v>0</v>
      </c>
      <c r="P137" s="65">
        <f t="shared" si="207"/>
        <v>0</v>
      </c>
      <c r="Q137" s="19"/>
      <c r="R137" s="64">
        <f>CS_RevData!P$276</f>
        <v>0</v>
      </c>
      <c r="S137" s="64">
        <f>CS_RevData!Q$276</f>
        <v>0</v>
      </c>
      <c r="T137" s="64">
        <f>CS_RevData!R$276</f>
        <v>0</v>
      </c>
      <c r="U137" s="64">
        <f>CS_RevData!S$276</f>
        <v>0</v>
      </c>
      <c r="V137" s="64">
        <f>CS_RevData!T$276</f>
        <v>0</v>
      </c>
      <c r="W137" s="64">
        <f>CS_RevData!U$276</f>
        <v>0</v>
      </c>
      <c r="X137" s="64">
        <f>CS_RevData!V$276</f>
        <v>0</v>
      </c>
      <c r="Y137" s="64">
        <f>CS_RevData!W$276</f>
        <v>0</v>
      </c>
      <c r="Z137" s="64">
        <f>CS_RevData!X$276</f>
        <v>0</v>
      </c>
      <c r="AA137" s="64">
        <f>CS_RevData!Y$276</f>
        <v>0</v>
      </c>
      <c r="AB137" s="64">
        <f>CS_RevData!Z$276</f>
        <v>11870</v>
      </c>
      <c r="AC137" s="64">
        <f>CS_RevData!AA$276</f>
        <v>167260</v>
      </c>
      <c r="AD137" s="65">
        <f t="shared" si="208"/>
        <v>179130</v>
      </c>
      <c r="AE137" s="19"/>
      <c r="AF137" s="64">
        <f>CS_RevData!AF$276</f>
        <v>56750</v>
      </c>
      <c r="AG137" s="64">
        <f>CS_RevData!AG$276</f>
        <v>57700</v>
      </c>
      <c r="AH137" s="64">
        <f>CS_RevData!AH$276</f>
        <v>127985</v>
      </c>
      <c r="AI137" s="64">
        <f>CS_RevData!AI$276</f>
        <v>130500</v>
      </c>
      <c r="AJ137" s="64">
        <f>CS_RevData!AJ$276</f>
        <v>87204</v>
      </c>
      <c r="AK137" s="66">
        <f>CS_RevData!AK$276</f>
        <v>225729.16666666666</v>
      </c>
      <c r="AL137" s="66">
        <f>CS_RevData!AL$276</f>
        <v>254622.5</v>
      </c>
      <c r="AM137" s="66">
        <f>CS_RevData!AM$276</f>
        <v>274486.66666666663</v>
      </c>
      <c r="AN137" s="66">
        <f>CS_RevData!AN$276</f>
        <v>296156.66666666663</v>
      </c>
      <c r="AO137" s="66">
        <f>CS_RevData!AO$276</f>
        <v>319632.5</v>
      </c>
      <c r="AP137" s="66">
        <f>CS_RevData!AP$276</f>
        <v>344914.16666666663</v>
      </c>
      <c r="AQ137" s="66">
        <f>CS_RevData!AQ$276</f>
        <v>372001.66666666663</v>
      </c>
      <c r="AR137" s="67">
        <f t="shared" si="209"/>
        <v>2547682.333333333</v>
      </c>
      <c r="AS137" s="19"/>
      <c r="AT137" s="66">
        <f>CS_RevData!AT$276</f>
        <v>502021.66666666663</v>
      </c>
      <c r="AU137" s="66">
        <f>CS_RevData!AU$276</f>
        <v>536332.5</v>
      </c>
      <c r="AV137" s="66">
        <f>CS_RevData!AV$276</f>
        <v>579672.5</v>
      </c>
      <c r="AW137" s="66">
        <f>CS_RevData!AW$276</f>
        <v>623012.5</v>
      </c>
      <c r="AX137" s="66">
        <f>CS_RevData!AX$276</f>
        <v>669964.16666666663</v>
      </c>
      <c r="AY137" s="66">
        <f>CS_RevData!AY$276</f>
        <v>718721.66666666663</v>
      </c>
      <c r="AZ137" s="66">
        <f>CS_RevData!AZ$276</f>
        <v>772896.66666666663</v>
      </c>
      <c r="BA137" s="66">
        <f>CS_RevData!BA$276</f>
        <v>828877.5</v>
      </c>
      <c r="BB137" s="66">
        <f>CS_RevData!BB$276</f>
        <v>892081.66666666663</v>
      </c>
      <c r="BC137" s="66">
        <f>CS_RevData!BC$276</f>
        <v>957091.66666666663</v>
      </c>
      <c r="BD137" s="66">
        <f>CS_RevData!BD$276</f>
        <v>1029325</v>
      </c>
      <c r="BE137" s="66">
        <f>CS_RevData!BE$276</f>
        <v>1108781.6666666665</v>
      </c>
      <c r="BF137" s="67">
        <f t="shared" si="210"/>
        <v>9218779.166666666</v>
      </c>
      <c r="BG137" s="19"/>
      <c r="BH137" s="66">
        <f>CS_RevData!BD$276</f>
        <v>1029325</v>
      </c>
      <c r="BI137" s="66">
        <f>CS_RevData!BE$276</f>
        <v>1108781.6666666665</v>
      </c>
      <c r="BJ137" s="66">
        <f>CS_RevData!BF$276</f>
        <v>1190044.1666666665</v>
      </c>
      <c r="BK137" s="66">
        <f>CS_RevData!BG$276</f>
        <v>1278530</v>
      </c>
      <c r="BL137" s="66">
        <f>CS_RevData!BH$276</f>
        <v>1376045</v>
      </c>
      <c r="BM137" s="66">
        <f>CS_RevData!BI$276</f>
        <v>1478977.5</v>
      </c>
      <c r="BN137" s="66">
        <f>CS_RevData!BJ$276</f>
        <v>1590939.1666666665</v>
      </c>
      <c r="BO137" s="66">
        <f>CS_RevData!BK$276</f>
        <v>1710124.1666666665</v>
      </c>
      <c r="BP137" s="66">
        <f>CS_RevData!BL$276</f>
        <v>1836532.5</v>
      </c>
      <c r="BQ137" s="66">
        <f>CS_RevData!BM$276</f>
        <v>1975581.6666666665</v>
      </c>
      <c r="BR137" s="66">
        <f>CS_RevData!BN$276</f>
        <v>2123660</v>
      </c>
      <c r="BS137" s="66">
        <f>CS_RevData!BO$276</f>
        <v>2280767.5</v>
      </c>
      <c r="BT137" s="67">
        <f t="shared" si="211"/>
        <v>18979308.333333332</v>
      </c>
    </row>
    <row r="138" spans="2:72" s="68" customFormat="1" ht="12.75" hidden="1" outlineLevel="2" x14ac:dyDescent="0.2">
      <c r="B138" s="63" t="s">
        <v>12</v>
      </c>
      <c r="C138" s="16"/>
      <c r="D138" s="64">
        <f>CS_RevData!D$292</f>
        <v>0</v>
      </c>
      <c r="E138" s="64">
        <f>CS_RevData!E$292</f>
        <v>56986</v>
      </c>
      <c r="F138" s="64">
        <f>CS_RevData!F$292</f>
        <v>11950</v>
      </c>
      <c r="G138" s="64">
        <f>CS_RevData!G$292</f>
        <v>11100</v>
      </c>
      <c r="H138" s="64">
        <f>CS_RevData!H$292</f>
        <v>312.45</v>
      </c>
      <c r="I138" s="64">
        <f>CS_RevData!I$292</f>
        <v>0</v>
      </c>
      <c r="J138" s="64">
        <f>CS_RevData!J$292</f>
        <v>0</v>
      </c>
      <c r="K138" s="64">
        <f>CS_RevData!K$292</f>
        <v>25712.45</v>
      </c>
      <c r="L138" s="64">
        <f>CS_RevData!L$292</f>
        <v>662.45</v>
      </c>
      <c r="M138" s="64">
        <f>CS_RevData!M$292</f>
        <v>2801178.8</v>
      </c>
      <c r="N138" s="64">
        <f>CS_RevData!N$292</f>
        <v>2147611.2999999998</v>
      </c>
      <c r="O138" s="64">
        <f>CS_RevData!O$292</f>
        <v>28382404.949999999</v>
      </c>
      <c r="P138" s="65">
        <f t="shared" si="207"/>
        <v>33437918.399999999</v>
      </c>
      <c r="Q138" s="19"/>
      <c r="R138" s="64">
        <f>CS_RevData!P$292</f>
        <v>40459010.950000003</v>
      </c>
      <c r="S138" s="64">
        <f>CS_RevData!Q$292</f>
        <v>33802516.68</v>
      </c>
      <c r="T138" s="64">
        <f>CS_RevData!R$292</f>
        <v>45608483.659999996</v>
      </c>
      <c r="U138" s="64">
        <f>CS_RevData!S$292</f>
        <v>56023315.240000002</v>
      </c>
      <c r="V138" s="64">
        <f>CS_RevData!T$292</f>
        <v>63742332.189999998</v>
      </c>
      <c r="W138" s="64">
        <f>CS_RevData!U$292</f>
        <v>66934453.939999998</v>
      </c>
      <c r="X138" s="64">
        <f>CS_RevData!V$292</f>
        <v>96400274.930000007</v>
      </c>
      <c r="Y138" s="64">
        <f>CS_RevData!W$292</f>
        <v>90639471.200000003</v>
      </c>
      <c r="Z138" s="64">
        <f>CS_RevData!X$292</f>
        <v>26613140.48</v>
      </c>
      <c r="AA138" s="64">
        <f>CS_RevData!Y$292</f>
        <v>18740271.41</v>
      </c>
      <c r="AB138" s="64">
        <f>CS_RevData!Z$292</f>
        <v>77598719.560000002</v>
      </c>
      <c r="AC138" s="64">
        <f>CS_RevData!AA$292</f>
        <v>107102704.91</v>
      </c>
      <c r="AD138" s="65">
        <f t="shared" si="208"/>
        <v>723664695.14999998</v>
      </c>
      <c r="AE138" s="19"/>
      <c r="AF138" s="64">
        <f>CS_RevData!AF$292</f>
        <v>81699064.370000005</v>
      </c>
      <c r="AG138" s="64">
        <f>CS_RevData!AG$292</f>
        <v>19535237.030000001</v>
      </c>
      <c r="AH138" s="64">
        <f>CS_RevData!AH$292</f>
        <v>0</v>
      </c>
      <c r="AI138" s="64">
        <f>CS_RevData!AI$292</f>
        <v>0</v>
      </c>
      <c r="AJ138" s="64">
        <f>CS_RevData!AJ$292</f>
        <v>0</v>
      </c>
      <c r="AK138" s="66">
        <f>CS_RevData!AK$292</f>
        <v>0</v>
      </c>
      <c r="AL138" s="66">
        <f>CS_RevData!AL$292</f>
        <v>0</v>
      </c>
      <c r="AM138" s="66">
        <f>CS_RevData!AM$292</f>
        <v>0</v>
      </c>
      <c r="AN138" s="66">
        <f>CS_RevData!AN$292</f>
        <v>0</v>
      </c>
      <c r="AO138" s="66">
        <f>CS_RevData!AO$292</f>
        <v>0</v>
      </c>
      <c r="AP138" s="66">
        <f>CS_RevData!AP$292</f>
        <v>0</v>
      </c>
      <c r="AQ138" s="66">
        <f>CS_RevData!AQ$292</f>
        <v>0</v>
      </c>
      <c r="AR138" s="67">
        <f t="shared" si="209"/>
        <v>101234301.40000001</v>
      </c>
      <c r="AS138" s="19"/>
      <c r="AT138" s="66">
        <f>CS_RevData!AT$292</f>
        <v>0</v>
      </c>
      <c r="AU138" s="66">
        <f>CS_RevData!AU$292</f>
        <v>0</v>
      </c>
      <c r="AV138" s="66">
        <f>CS_RevData!AV$292</f>
        <v>0</v>
      </c>
      <c r="AW138" s="66">
        <f>CS_RevData!AW$292</f>
        <v>0</v>
      </c>
      <c r="AX138" s="66">
        <f>CS_RevData!AX$292</f>
        <v>0</v>
      </c>
      <c r="AY138" s="66">
        <f>CS_RevData!AY$292</f>
        <v>0</v>
      </c>
      <c r="AZ138" s="66">
        <f>CS_RevData!AZ$292</f>
        <v>0</v>
      </c>
      <c r="BA138" s="66">
        <f>CS_RevData!BA$292</f>
        <v>0</v>
      </c>
      <c r="BB138" s="66">
        <f>CS_RevData!BB$292</f>
        <v>0</v>
      </c>
      <c r="BC138" s="66">
        <f>CS_RevData!BC$292</f>
        <v>0</v>
      </c>
      <c r="BD138" s="66">
        <f>CS_RevData!BD$292</f>
        <v>0</v>
      </c>
      <c r="BE138" s="66">
        <f>CS_RevData!BE$292</f>
        <v>0</v>
      </c>
      <c r="BF138" s="67">
        <f t="shared" si="210"/>
        <v>0</v>
      </c>
      <c r="BG138" s="19"/>
      <c r="BH138" s="66">
        <f>CS_RevData!BD$292</f>
        <v>0</v>
      </c>
      <c r="BI138" s="66">
        <f>CS_RevData!BE$292</f>
        <v>0</v>
      </c>
      <c r="BJ138" s="66">
        <f>CS_RevData!BF$292</f>
        <v>0</v>
      </c>
      <c r="BK138" s="66">
        <f>CS_RevData!BG$292</f>
        <v>0</v>
      </c>
      <c r="BL138" s="66">
        <f>CS_RevData!BH$292</f>
        <v>0</v>
      </c>
      <c r="BM138" s="66">
        <f>CS_RevData!BI$292</f>
        <v>0</v>
      </c>
      <c r="BN138" s="66">
        <f>CS_RevData!BJ$292</f>
        <v>0</v>
      </c>
      <c r="BO138" s="66">
        <f>CS_RevData!BK$292</f>
        <v>0</v>
      </c>
      <c r="BP138" s="66">
        <f>CS_RevData!BL$292</f>
        <v>0</v>
      </c>
      <c r="BQ138" s="66">
        <f>CS_RevData!BM$292</f>
        <v>0</v>
      </c>
      <c r="BR138" s="66">
        <f>CS_RevData!BN$292</f>
        <v>0</v>
      </c>
      <c r="BS138" s="66">
        <f>CS_RevData!BO$292</f>
        <v>0</v>
      </c>
      <c r="BT138" s="67">
        <f t="shared" si="211"/>
        <v>0</v>
      </c>
    </row>
    <row r="139" spans="2:72" s="68" customFormat="1" ht="12.75" hidden="1" outlineLevel="2" x14ac:dyDescent="0.2">
      <c r="B139" s="63" t="s">
        <v>14</v>
      </c>
      <c r="C139" s="16"/>
      <c r="D139" s="64">
        <f>CS_RevData!D$308</f>
        <v>0</v>
      </c>
      <c r="E139" s="64">
        <f>CS_RevData!E$308</f>
        <v>0</v>
      </c>
      <c r="F139" s="64">
        <f>CS_RevData!F$308</f>
        <v>0</v>
      </c>
      <c r="G139" s="64">
        <f>CS_RevData!G$308</f>
        <v>0</v>
      </c>
      <c r="H139" s="64">
        <f>CS_RevData!H$308</f>
        <v>0</v>
      </c>
      <c r="I139" s="64">
        <f>CS_RevData!I$308</f>
        <v>0</v>
      </c>
      <c r="J139" s="64">
        <f>CS_RevData!J$308</f>
        <v>0</v>
      </c>
      <c r="K139" s="64">
        <f>CS_RevData!K$308</f>
        <v>0</v>
      </c>
      <c r="L139" s="64">
        <f>CS_RevData!L$308</f>
        <v>0</v>
      </c>
      <c r="M139" s="64">
        <f>CS_RevData!M$308</f>
        <v>0</v>
      </c>
      <c r="N139" s="64">
        <f>CS_RevData!N$308</f>
        <v>0</v>
      </c>
      <c r="O139" s="64">
        <f>CS_RevData!O$308</f>
        <v>0</v>
      </c>
      <c r="P139" s="65">
        <f t="shared" si="207"/>
        <v>0</v>
      </c>
      <c r="Q139" s="19"/>
      <c r="R139" s="64">
        <f>CS_RevData!P$308</f>
        <v>0</v>
      </c>
      <c r="S139" s="64">
        <f>CS_RevData!Q$308</f>
        <v>0</v>
      </c>
      <c r="T139" s="64">
        <f>CS_RevData!R$308</f>
        <v>0</v>
      </c>
      <c r="U139" s="64">
        <f>CS_RevData!S$308</f>
        <v>0</v>
      </c>
      <c r="V139" s="64">
        <f>CS_RevData!T$308</f>
        <v>0</v>
      </c>
      <c r="W139" s="64">
        <f>CS_RevData!U$308</f>
        <v>0</v>
      </c>
      <c r="X139" s="64">
        <f>CS_RevData!V$308</f>
        <v>0</v>
      </c>
      <c r="Y139" s="64">
        <f>CS_RevData!W$308</f>
        <v>0</v>
      </c>
      <c r="Z139" s="64">
        <f>CS_RevData!X$308</f>
        <v>0</v>
      </c>
      <c r="AA139" s="64">
        <f>CS_RevData!Y$308</f>
        <v>0</v>
      </c>
      <c r="AB139" s="64">
        <f>CS_RevData!Z$308</f>
        <v>37566</v>
      </c>
      <c r="AC139" s="64">
        <f>CS_RevData!AA$308</f>
        <v>54011.19</v>
      </c>
      <c r="AD139" s="65">
        <f t="shared" si="208"/>
        <v>91577.19</v>
      </c>
      <c r="AE139" s="19"/>
      <c r="AF139" s="64">
        <f>CS_RevData!AF$308</f>
        <v>102103</v>
      </c>
      <c r="AG139" s="64">
        <f>CS_RevData!AG$308</f>
        <v>54600</v>
      </c>
      <c r="AH139" s="64">
        <f>CS_RevData!AH$308</f>
        <v>94100</v>
      </c>
      <c r="AI139" s="64">
        <f>CS_RevData!AI$308</f>
        <v>150350</v>
      </c>
      <c r="AJ139" s="64">
        <f>CS_RevData!AJ$308</f>
        <v>56500</v>
      </c>
      <c r="AK139" s="66">
        <f>CS_RevData!AK$308</f>
        <v>116539.68102040817</v>
      </c>
      <c r="AL139" s="66">
        <f>CS_RevData!AL$308</f>
        <v>146941.33693877552</v>
      </c>
      <c r="AM139" s="66">
        <f>CS_RevData!AM$308</f>
        <v>177342.99285714285</v>
      </c>
      <c r="AN139" s="66">
        <f>CS_RevData!AN$308</f>
        <v>212811.59142857144</v>
      </c>
      <c r="AO139" s="66">
        <f>CS_RevData!AO$308</f>
        <v>263481.01795918366</v>
      </c>
      <c r="AP139" s="66">
        <f>CS_RevData!AP$308</f>
        <v>304016.55918367347</v>
      </c>
      <c r="AQ139" s="66">
        <f>CS_RevData!AQ$308</f>
        <v>369886.81367346941</v>
      </c>
      <c r="AR139" s="67">
        <f t="shared" si="209"/>
        <v>2048672.9930612247</v>
      </c>
      <c r="AS139" s="19"/>
      <c r="AT139" s="66">
        <f>CS_RevData!AT$308</f>
        <v>633367.83163265302</v>
      </c>
      <c r="AU139" s="66">
        <f>CS_RevData!AU$308</f>
        <v>765108.34061224491</v>
      </c>
      <c r="AV139" s="66">
        <f>CS_RevData!AV$308</f>
        <v>922183.56285714288</v>
      </c>
      <c r="AW139" s="66">
        <f>CS_RevData!AW$308</f>
        <v>1099526.5557142857</v>
      </c>
      <c r="AX139" s="66">
        <f>CS_RevData!AX$308</f>
        <v>1317405.0897959184</v>
      </c>
      <c r="AY139" s="66">
        <f>CS_RevData!AY$308</f>
        <v>1580886.107755102</v>
      </c>
      <c r="AZ139" s="66">
        <f>CS_RevData!AZ$308</f>
        <v>1900103.4948979593</v>
      </c>
      <c r="BA139" s="66">
        <f>CS_RevData!BA$308</f>
        <v>2285191.1365306121</v>
      </c>
      <c r="BB139" s="66">
        <f>CS_RevData!BB$308</f>
        <v>2736149.0326530612</v>
      </c>
      <c r="BC139" s="66">
        <f>CS_RevData!BC$308</f>
        <v>3283378.8391836733</v>
      </c>
      <c r="BD139" s="66">
        <f>CS_RevData!BD$308</f>
        <v>3942081.3840816328</v>
      </c>
      <c r="BE139" s="66">
        <f>CS_RevData!BE$308</f>
        <v>4732524.4379591839</v>
      </c>
      <c r="BF139" s="67">
        <f t="shared" si="210"/>
        <v>25197905.81367347</v>
      </c>
      <c r="BG139" s="19"/>
      <c r="BH139" s="66">
        <f>CS_RevData!BD$308</f>
        <v>3942081.3840816328</v>
      </c>
      <c r="BI139" s="66">
        <f>CS_RevData!BE$308</f>
        <v>4732524.4379591839</v>
      </c>
      <c r="BJ139" s="66">
        <f>CS_RevData!BF$308</f>
        <v>5680042.7140816329</v>
      </c>
      <c r="BK139" s="66">
        <f>CS_RevData!BG$308</f>
        <v>6815037.8683673469</v>
      </c>
      <c r="BL139" s="66">
        <f>CS_RevData!BH$308</f>
        <v>8188179.3273469387</v>
      </c>
      <c r="BM139" s="66">
        <f>CS_RevData!BI$308</f>
        <v>9824801.8042857144</v>
      </c>
      <c r="BN139" s="66">
        <f>CS_RevData!BJ$308</f>
        <v>11790775.553673469</v>
      </c>
      <c r="BO139" s="66">
        <f>CS_RevData!BK$308</f>
        <v>14146903.887346938</v>
      </c>
      <c r="BP139" s="66">
        <f>CS_RevData!BL$308</f>
        <v>16974257.887755103</v>
      </c>
      <c r="BQ139" s="66">
        <f>CS_RevData!BM$308</f>
        <v>20374176.407959186</v>
      </c>
      <c r="BR139" s="66">
        <f>CS_RevData!BN$308</f>
        <v>24453065.24367347</v>
      </c>
      <c r="BS139" s="66">
        <f>CS_RevData!BO$308</f>
        <v>29337597.961224489</v>
      </c>
      <c r="BT139" s="67">
        <f t="shared" si="211"/>
        <v>156259444.47775513</v>
      </c>
    </row>
    <row r="140" spans="2:72" s="51" customFormat="1" hidden="1" outlineLevel="1" collapsed="1" x14ac:dyDescent="0.25">
      <c r="B140" s="58" t="s">
        <v>37</v>
      </c>
      <c r="C140"/>
      <c r="D140" s="59">
        <f>CS_RevData!D$324</f>
        <v>0</v>
      </c>
      <c r="E140" s="59">
        <f>CS_RevData!E$324</f>
        <v>0</v>
      </c>
      <c r="F140" s="59">
        <f>CS_RevData!F$324</f>
        <v>0</v>
      </c>
      <c r="G140" s="59">
        <f>CS_RevData!G$324</f>
        <v>0</v>
      </c>
      <c r="H140" s="59">
        <f>CS_RevData!H$324</f>
        <v>0</v>
      </c>
      <c r="I140" s="59">
        <f>CS_RevData!I$324</f>
        <v>0</v>
      </c>
      <c r="J140" s="59">
        <f>CS_RevData!J$324</f>
        <v>0</v>
      </c>
      <c r="K140" s="59">
        <f>CS_RevData!K$324</f>
        <v>0</v>
      </c>
      <c r="L140" s="59">
        <f>CS_RevData!L$324</f>
        <v>0</v>
      </c>
      <c r="M140" s="59">
        <f>CS_RevData!M$324</f>
        <v>0</v>
      </c>
      <c r="N140" s="59">
        <f>CS_RevData!N$324</f>
        <v>0</v>
      </c>
      <c r="O140" s="59">
        <f>CS_RevData!O$324</f>
        <v>0</v>
      </c>
      <c r="P140" s="60">
        <f t="shared" si="207"/>
        <v>0</v>
      </c>
      <c r="Q140" s="13"/>
      <c r="R140" s="59">
        <f>CS_RevData!P$324</f>
        <v>0</v>
      </c>
      <c r="S140" s="59">
        <f>CS_RevData!Q$324</f>
        <v>0</v>
      </c>
      <c r="T140" s="59">
        <f>CS_RevData!R$324</f>
        <v>0</v>
      </c>
      <c r="U140" s="59">
        <f>CS_RevData!S$324</f>
        <v>0</v>
      </c>
      <c r="V140" s="59">
        <f>CS_RevData!T$324</f>
        <v>0</v>
      </c>
      <c r="W140" s="59">
        <f>CS_RevData!U$324</f>
        <v>0</v>
      </c>
      <c r="X140" s="59">
        <f>CS_RevData!V$324</f>
        <v>0</v>
      </c>
      <c r="Y140" s="59">
        <f>CS_RevData!W$324</f>
        <v>0</v>
      </c>
      <c r="Z140" s="59">
        <f>CS_RevData!X$324</f>
        <v>300</v>
      </c>
      <c r="AA140" s="59">
        <f>CS_RevData!Y$324</f>
        <v>250</v>
      </c>
      <c r="AB140" s="59">
        <f>CS_RevData!Z$324</f>
        <v>66200</v>
      </c>
      <c r="AC140" s="59">
        <f>CS_RevData!AA$324</f>
        <v>65360</v>
      </c>
      <c r="AD140" s="60">
        <f t="shared" si="208"/>
        <v>132110</v>
      </c>
      <c r="AE140" s="13"/>
      <c r="AF140" s="59">
        <f>CS_RevData!AF$324</f>
        <v>118240</v>
      </c>
      <c r="AG140" s="59">
        <f>CS_RevData!AG$324</f>
        <v>79678</v>
      </c>
      <c r="AH140" s="59">
        <f>CS_RevData!AH$324</f>
        <v>59330</v>
      </c>
      <c r="AI140" s="59">
        <f>CS_RevData!AI$324</f>
        <v>154081</v>
      </c>
      <c r="AJ140" s="59">
        <f>CS_RevData!AJ$324</f>
        <v>80470</v>
      </c>
      <c r="AK140" s="61">
        <f>CS_RevData!AK$324</f>
        <v>155242.76691729322</v>
      </c>
      <c r="AL140" s="61">
        <f>CS_RevData!AL$324</f>
        <v>188273.14285714284</v>
      </c>
      <c r="AM140" s="61">
        <f>CS_RevData!AM$324</f>
        <v>216348.96240601502</v>
      </c>
      <c r="AN140" s="61">
        <f>CS_RevData!AN$324</f>
        <v>248553.57894736843</v>
      </c>
      <c r="AO140" s="61">
        <f>CS_RevData!AO$324</f>
        <v>286538.51127819548</v>
      </c>
      <c r="AP140" s="61">
        <f>CS_RevData!AP$324</f>
        <v>330303.75939849624</v>
      </c>
      <c r="AQ140" s="61">
        <f>CS_RevData!AQ$324</f>
        <v>377372.04511278193</v>
      </c>
      <c r="AR140" s="62">
        <f t="shared" si="209"/>
        <v>2294431.7669172934</v>
      </c>
      <c r="AS140" s="13"/>
      <c r="AT140" s="61">
        <f>CS_RevData!AT$324</f>
        <v>573902.78195488721</v>
      </c>
      <c r="AU140" s="61">
        <f>CS_RevData!AU$324</f>
        <v>661433.27819548873</v>
      </c>
      <c r="AV140" s="61">
        <f>CS_RevData!AV$324</f>
        <v>760524.40601503756</v>
      </c>
      <c r="AW140" s="61">
        <f>CS_RevData!AW$324</f>
        <v>874479.20300751878</v>
      </c>
      <c r="AX140" s="61">
        <f>CS_RevData!AX$324</f>
        <v>1006600.7067669173</v>
      </c>
      <c r="AY140" s="61">
        <f>CS_RevData!AY$324</f>
        <v>1158540.4360902256</v>
      </c>
      <c r="AZ140" s="61">
        <f>CS_RevData!AZ$324</f>
        <v>1331949.9097744361</v>
      </c>
      <c r="BA140" s="61">
        <f>CS_RevData!BA$324</f>
        <v>1531783.6842105263</v>
      </c>
      <c r="BB140" s="61">
        <f>CS_RevData!BB$324</f>
        <v>1760519.037593985</v>
      </c>
      <c r="BC140" s="61">
        <f>CS_RevData!BC$324</f>
        <v>2025587.8045112782</v>
      </c>
      <c r="BD140" s="61">
        <f>CS_RevData!BD$324</f>
        <v>2328641.5037593986</v>
      </c>
      <c r="BE140" s="61">
        <f>CS_RevData!BE$324</f>
        <v>2678763.4887218042</v>
      </c>
      <c r="BF140" s="62">
        <f t="shared" si="210"/>
        <v>16692726.240601504</v>
      </c>
      <c r="BG140" s="13"/>
      <c r="BH140" s="61">
        <f>CS_RevData!BD$324</f>
        <v>2328641.5037593986</v>
      </c>
      <c r="BI140" s="61">
        <f>CS_RevData!BE$324</f>
        <v>2678763.4887218042</v>
      </c>
      <c r="BJ140" s="61">
        <f>CS_RevData!BF$324</f>
        <v>3081734.07518797</v>
      </c>
      <c r="BK140" s="61">
        <f>CS_RevData!BG$324</f>
        <v>3541682.0601503761</v>
      </c>
      <c r="BL140" s="61">
        <f>CS_RevData!BH$324</f>
        <v>4073471.1127819549</v>
      </c>
      <c r="BM140" s="61">
        <f>CS_RevData!BI$324</f>
        <v>4686184.5864661653</v>
      </c>
      <c r="BN140" s="61">
        <f>CS_RevData!BJ$324</f>
        <v>5388080.07518797</v>
      </c>
      <c r="BO140" s="61">
        <f>CS_RevData!BK$324</f>
        <v>6194847.0075187972</v>
      </c>
      <c r="BP140" s="61">
        <f>CS_RevData!BL$324</f>
        <v>7125477.8496240601</v>
      </c>
      <c r="BQ140" s="61">
        <f>CS_RevData!BM$324</f>
        <v>8194010.5112781953</v>
      </c>
      <c r="BR140" s="61">
        <f>CS_RevData!BN$324</f>
        <v>9423566.2556390967</v>
      </c>
      <c r="BS140" s="61">
        <f>CS_RevData!BO$324</f>
        <v>10837266.345864661</v>
      </c>
      <c r="BT140" s="62">
        <f t="shared" si="211"/>
        <v>67553724.872180462</v>
      </c>
    </row>
    <row r="141" spans="2:72" s="51" customFormat="1" hidden="1" outlineLevel="1" x14ac:dyDescent="0.25">
      <c r="C141"/>
      <c r="Q141" s="13"/>
      <c r="AE141" s="13"/>
      <c r="AR141" s="52"/>
      <c r="AS141" s="13"/>
      <c r="BF141" s="52"/>
      <c r="BG141" s="13"/>
      <c r="BT141" s="52"/>
    </row>
    <row r="142" spans="2:72" collapsed="1" x14ac:dyDescent="0.25">
      <c r="Q142" s="13"/>
      <c r="AE142" s="13"/>
      <c r="AR142" s="46"/>
      <c r="AS142" s="13"/>
      <c r="BF142" s="46"/>
      <c r="BG142" s="13"/>
      <c r="BT142" s="46"/>
    </row>
    <row r="143" spans="2:72" x14ac:dyDescent="0.25">
      <c r="B143" s="5" t="s">
        <v>72</v>
      </c>
      <c r="Q143" s="13"/>
      <c r="AE143" s="13"/>
      <c r="AR143" s="46"/>
      <c r="AS143" s="13"/>
      <c r="BF143" s="46"/>
      <c r="BG143" s="13"/>
      <c r="BT143" s="46"/>
    </row>
    <row r="144" spans="2:72" s="28" customFormat="1" x14ac:dyDescent="0.25">
      <c r="B144" s="6" t="s">
        <v>67</v>
      </c>
      <c r="D144" s="71">
        <f t="shared" ref="D144:P144" si="212">SUBTOTAL(9,D145:D147)</f>
        <v>146418</v>
      </c>
      <c r="E144" s="71">
        <f t="shared" si="212"/>
        <v>138854</v>
      </c>
      <c r="F144" s="71">
        <f t="shared" si="212"/>
        <v>169417</v>
      </c>
      <c r="G144" s="71">
        <f t="shared" si="212"/>
        <v>181796</v>
      </c>
      <c r="H144" s="71">
        <f t="shared" si="212"/>
        <v>223585</v>
      </c>
      <c r="I144" s="71">
        <f t="shared" si="212"/>
        <v>184013</v>
      </c>
      <c r="J144" s="71">
        <f t="shared" si="212"/>
        <v>207978</v>
      </c>
      <c r="K144" s="71">
        <f t="shared" si="212"/>
        <v>260179</v>
      </c>
      <c r="L144" s="71">
        <f t="shared" si="212"/>
        <v>227934</v>
      </c>
      <c r="M144" s="71">
        <f t="shared" si="212"/>
        <v>288010</v>
      </c>
      <c r="N144" s="71">
        <f t="shared" si="212"/>
        <v>316845</v>
      </c>
      <c r="O144" s="71">
        <f t="shared" si="212"/>
        <v>378156</v>
      </c>
      <c r="P144" s="72">
        <f t="shared" si="212"/>
        <v>2723185</v>
      </c>
      <c r="Q144" s="13"/>
      <c r="R144" s="71">
        <f t="shared" ref="R144:AD144" si="213">SUBTOTAL(9,R145:R147)</f>
        <v>1491199341.8499999</v>
      </c>
      <c r="S144" s="71">
        <f t="shared" si="213"/>
        <v>1336649063.1099999</v>
      </c>
      <c r="T144" s="71">
        <f t="shared" si="213"/>
        <v>1393362717.1900001</v>
      </c>
      <c r="U144" s="71">
        <f t="shared" si="213"/>
        <v>1278933378.3</v>
      </c>
      <c r="V144" s="71">
        <f t="shared" si="213"/>
        <v>1166815333.8199999</v>
      </c>
      <c r="W144" s="71">
        <f t="shared" si="213"/>
        <v>981022961.50999999</v>
      </c>
      <c r="X144" s="71">
        <f t="shared" si="213"/>
        <v>894672278.24000001</v>
      </c>
      <c r="Y144" s="71">
        <f t="shared" si="213"/>
        <v>382191581.41000003</v>
      </c>
      <c r="Z144" s="71">
        <f t="shared" si="213"/>
        <v>99519999.840000004</v>
      </c>
      <c r="AA144" s="71">
        <f t="shared" si="213"/>
        <v>18048058.490000002</v>
      </c>
      <c r="AB144" s="71">
        <f t="shared" si="213"/>
        <v>9169371</v>
      </c>
      <c r="AC144" s="71">
        <f t="shared" si="213"/>
        <v>13433312.24</v>
      </c>
      <c r="AD144" s="72">
        <f t="shared" si="213"/>
        <v>9065017397</v>
      </c>
      <c r="AE144" s="13"/>
      <c r="AF144" s="71">
        <f>SUBTOTAL(9,AF145:AF147)</f>
        <v>107937011.14</v>
      </c>
      <c r="AG144" s="71">
        <f>SUBTOTAL(9,AG145:AG147)</f>
        <v>149807183.38999999</v>
      </c>
      <c r="AH144" s="71">
        <f t="shared" ref="AH144:AR144" si="214">SUBTOTAL(9,AH145:AH147)</f>
        <v>135427326.69999999</v>
      </c>
      <c r="AI144" s="71">
        <f t="shared" si="214"/>
        <v>176384036.16000003</v>
      </c>
      <c r="AJ144" s="71">
        <f t="shared" si="214"/>
        <v>12224596.92</v>
      </c>
      <c r="AK144" s="73">
        <f t="shared" si="214"/>
        <v>123831187.16371132</v>
      </c>
      <c r="AL144" s="73">
        <f t="shared" si="214"/>
        <v>124476902.70212112</v>
      </c>
      <c r="AM144" s="73">
        <f t="shared" si="214"/>
        <v>124802835.54616189</v>
      </c>
      <c r="AN144" s="73">
        <f t="shared" si="214"/>
        <v>125127951.51590681</v>
      </c>
      <c r="AO144" s="73">
        <f t="shared" si="214"/>
        <v>125127951.51590681</v>
      </c>
      <c r="AP144" s="73">
        <f t="shared" si="214"/>
        <v>125453884.35994758</v>
      </c>
      <c r="AQ144" s="73">
        <f t="shared" si="214"/>
        <v>125779817.20398834</v>
      </c>
      <c r="AR144" s="74">
        <f t="shared" si="214"/>
        <v>1456380684.317744</v>
      </c>
      <c r="AS144" s="13"/>
      <c r="AT144" s="73">
        <f>SUBTOTAL(9,AT145:AT147)</f>
        <v>132940029.04057023</v>
      </c>
      <c r="AU144" s="73">
        <f>SUBTOTAL(9,AU145:AU147)</f>
        <v>141484640.91386402</v>
      </c>
      <c r="AV144" s="73">
        <f t="shared" ref="AV144:BF144" si="215">SUBTOTAL(9,AV145:AV147)</f>
        <v>149528925.7884022</v>
      </c>
      <c r="AW144" s="73">
        <f t="shared" si="215"/>
        <v>149896519.22153088</v>
      </c>
      <c r="AX144" s="73">
        <f t="shared" si="215"/>
        <v>149896519.22153088</v>
      </c>
      <c r="AY144" s="73">
        <f t="shared" si="215"/>
        <v>150264112.65465957</v>
      </c>
      <c r="AZ144" s="73">
        <f t="shared" si="215"/>
        <v>150631706.08778825</v>
      </c>
      <c r="BA144" s="73">
        <f t="shared" si="215"/>
        <v>150999299.52091694</v>
      </c>
      <c r="BB144" s="73">
        <f t="shared" si="215"/>
        <v>151366892.95404559</v>
      </c>
      <c r="BC144" s="73">
        <f t="shared" si="215"/>
        <v>151734486.38717428</v>
      </c>
      <c r="BD144" s="73">
        <f t="shared" si="215"/>
        <v>151734486.38717428</v>
      </c>
      <c r="BE144" s="73">
        <f t="shared" si="215"/>
        <v>152102079.82030296</v>
      </c>
      <c r="BF144" s="74">
        <f t="shared" si="215"/>
        <v>1782579697.9979601</v>
      </c>
      <c r="BG144" s="13"/>
      <c r="BH144" s="73">
        <f>SUBTOTAL(9,BH145:BH147)</f>
        <v>14624</v>
      </c>
      <c r="BI144" s="73">
        <f>SUBTOTAL(9,BI145:BI147)</f>
        <v>15074</v>
      </c>
      <c r="BJ144" s="73">
        <f t="shared" ref="BJ144:BT144" si="216">SUBTOTAL(9,BJ145:BJ147)</f>
        <v>15524</v>
      </c>
      <c r="BK144" s="73">
        <f t="shared" si="216"/>
        <v>15974</v>
      </c>
      <c r="BL144" s="73">
        <f t="shared" si="216"/>
        <v>16424</v>
      </c>
      <c r="BM144" s="73">
        <f t="shared" si="216"/>
        <v>16874</v>
      </c>
      <c r="BN144" s="73">
        <f t="shared" si="216"/>
        <v>17774</v>
      </c>
      <c r="BO144" s="73">
        <f t="shared" si="216"/>
        <v>18674</v>
      </c>
      <c r="BP144" s="73">
        <f t="shared" si="216"/>
        <v>19124</v>
      </c>
      <c r="BQ144" s="73">
        <f t="shared" si="216"/>
        <v>20024</v>
      </c>
      <c r="BR144" s="73">
        <f t="shared" si="216"/>
        <v>20924</v>
      </c>
      <c r="BS144" s="73">
        <f t="shared" si="216"/>
        <v>21374</v>
      </c>
      <c r="BT144" s="74">
        <f t="shared" si="216"/>
        <v>212388</v>
      </c>
    </row>
    <row r="145" spans="2:72" s="28" customFormat="1" x14ac:dyDescent="0.25">
      <c r="B145" s="11" t="s">
        <v>35</v>
      </c>
      <c r="D145" s="75">
        <f>SUM(BS_RevData!D$15,BS_RevData!D$31,BS_RevData!D$47)</f>
        <v>0</v>
      </c>
      <c r="E145" s="75">
        <f>SUM(BS_RevData!E$15,BS_RevData!E$31,BS_RevData!E$47)</f>
        <v>0</v>
      </c>
      <c r="F145" s="75">
        <f>SUM(BS_RevData!F$15,BS_RevData!F$31,BS_RevData!F$47)</f>
        <v>0</v>
      </c>
      <c r="G145" s="75">
        <f>SUM(BS_RevData!G$15,BS_RevData!G$31,BS_RevData!G$47)</f>
        <v>0</v>
      </c>
      <c r="H145" s="75">
        <f>SUM(BS_RevData!H$15,BS_RevData!H$31,BS_RevData!H$47)</f>
        <v>0</v>
      </c>
      <c r="I145" s="75">
        <f>SUM(BS_RevData!I$15,BS_RevData!I$31,BS_RevData!I$47)</f>
        <v>0</v>
      </c>
      <c r="J145" s="75">
        <f>SUM(BS_RevData!J$15,BS_RevData!J$31,BS_RevData!J$47)</f>
        <v>2</v>
      </c>
      <c r="K145" s="75">
        <f>SUM(BS_RevData!K$15,BS_RevData!K$31,BS_RevData!K$47)</f>
        <v>0</v>
      </c>
      <c r="L145" s="75">
        <f>SUM(BS_RevData!L$15,BS_RevData!L$31,BS_RevData!L$47)</f>
        <v>0</v>
      </c>
      <c r="M145" s="75">
        <f>SUM(BS_RevData!M$15,BS_RevData!M$31,BS_RevData!M$47)</f>
        <v>80</v>
      </c>
      <c r="N145" s="75">
        <f>SUM(BS_RevData!N$15,BS_RevData!N$31,BS_RevData!N$47)</f>
        <v>105</v>
      </c>
      <c r="O145" s="75">
        <f>SUM(BS_RevData!O$15,BS_RevData!O$31,BS_RevData!O$47)</f>
        <v>65</v>
      </c>
      <c r="P145" s="76">
        <f>SUM(D145:O145)</f>
        <v>252</v>
      </c>
      <c r="Q145" s="13"/>
      <c r="R145" s="75">
        <f>SUM(BS_RevData!P$16,BS_RevData!P$32,BS_RevData!P$48)</f>
        <v>1211843.8500000001</v>
      </c>
      <c r="S145" s="75">
        <f>SUM(BS_RevData!Q$16,BS_RevData!Q$32,BS_RevData!Q$48)</f>
        <v>6158152.1100000003</v>
      </c>
      <c r="T145" s="75">
        <f>SUM(BS_RevData!R$16,BS_RevData!R$32,BS_RevData!R$48)</f>
        <v>5930688.1900000004</v>
      </c>
      <c r="U145" s="75">
        <f>SUM(BS_RevData!S$16,BS_RevData!S$32,BS_RevData!S$48)</f>
        <v>6270029.2999999998</v>
      </c>
      <c r="V145" s="75">
        <f>SUM(BS_RevData!T$16,BS_RevData!T$32,BS_RevData!T$48)</f>
        <v>6223596.8200000003</v>
      </c>
      <c r="W145" s="75">
        <f>SUM(BS_RevData!U$16,BS_RevData!U$32,BS_RevData!U$48)</f>
        <v>9481270.5099999998</v>
      </c>
      <c r="X145" s="75">
        <f>SUM(BS_RevData!V$16,BS_RevData!V$32,BS_RevData!V$48)</f>
        <v>8673150.2400000002</v>
      </c>
      <c r="Y145" s="75">
        <f>SUM(BS_RevData!W$16,BS_RevData!W$32,BS_RevData!W$48)</f>
        <v>9184627.4100000001</v>
      </c>
      <c r="Z145" s="75">
        <f>SUM(BS_RevData!X$16,BS_RevData!X$32,BS_RevData!X$48)</f>
        <v>9328592.8399999999</v>
      </c>
      <c r="AA145" s="75">
        <f>SUM(BS_RevData!Y$16,BS_RevData!Y$32,BS_RevData!Y$48)</f>
        <v>8728928.4900000002</v>
      </c>
      <c r="AB145" s="75">
        <f>SUM(BS_RevData!Z$16,BS_RevData!Z$32,BS_RevData!Z$48)</f>
        <v>6486021</v>
      </c>
      <c r="AC145" s="75">
        <f>SUM(BS_RevData!AA$16,BS_RevData!AA$32,BS_RevData!AA$48)</f>
        <v>11426612.24</v>
      </c>
      <c r="AD145" s="76">
        <f>SUM(R145:AC145)</f>
        <v>89103513</v>
      </c>
      <c r="AE145" s="13"/>
      <c r="AF145" s="75">
        <f>SUM(BS_RevData!AF$16,BS_RevData!AF$32,BS_RevData!AF$48)</f>
        <v>105264229.14</v>
      </c>
      <c r="AG145" s="75">
        <f>SUM(BS_RevData!AG$16,BS_RevData!AG$32,BS_RevData!AG$48)</f>
        <v>146943293.38999999</v>
      </c>
      <c r="AH145" s="75">
        <f>SUM(BS_RevData!AH$16,BS_RevData!AH$32,BS_RevData!AH$48)</f>
        <v>132364015.7</v>
      </c>
      <c r="AI145" s="75">
        <f>SUM(BS_RevData!AI$16,BS_RevData!AI$32,BS_RevData!AI$48)</f>
        <v>173760207.16000003</v>
      </c>
      <c r="AJ145" s="75">
        <f>SUM(BS_RevData!AJ$16,BS_RevData!AJ$32,BS_RevData!AJ$48)</f>
        <v>10572901.92</v>
      </c>
      <c r="AK145" s="77">
        <f>SUM(BS_RevData!AK$16,BS_RevData!AK$32,BS_RevData!AK$48)</f>
        <v>120248376.50215046</v>
      </c>
      <c r="AL145" s="77">
        <f>SUM(BS_RevData!AL$16,BS_RevData!AL$32,BS_RevData!AL$48)</f>
        <v>120568159.19651951</v>
      </c>
      <c r="AM145" s="77">
        <f>SUM(BS_RevData!AM$16,BS_RevData!AM$32,BS_RevData!AM$48)</f>
        <v>120568159.19651951</v>
      </c>
      <c r="AN145" s="77">
        <f>SUM(BS_RevData!AN$16,BS_RevData!AN$32,BS_RevData!AN$48)</f>
        <v>120568159.19651951</v>
      </c>
      <c r="AO145" s="77">
        <f>SUM(BS_RevData!AO$16,BS_RevData!AO$32,BS_RevData!AO$48)</f>
        <v>120568159.19651951</v>
      </c>
      <c r="AP145" s="77">
        <f>SUM(BS_RevData!AP$16,BS_RevData!AP$32,BS_RevData!AP$48)</f>
        <v>120568159.19651951</v>
      </c>
      <c r="AQ145" s="77">
        <f>SUM(BS_RevData!AQ$16,BS_RevData!AQ$32,BS_RevData!AQ$48)</f>
        <v>120568159.19651951</v>
      </c>
      <c r="AR145" s="78">
        <f>SUM(AF145:AQ145)</f>
        <v>1412561978.9912677</v>
      </c>
      <c r="AS145" s="13"/>
      <c r="AT145" s="77">
        <f>SUM(BS_RevData!AR$16,BS_RevData!AR$32,BS_RevData!AR$48)</f>
        <v>127385283.82884797</v>
      </c>
      <c r="AU145" s="77">
        <f>SUM(BS_RevData!AS$16,BS_RevData!AS$32,BS_RevData!AS$48)</f>
        <v>135235552.55067647</v>
      </c>
      <c r="AV145" s="77">
        <f>SUM(BS_RevData!AT$16,BS_RevData!AT$32,BS_RevData!AT$48)</f>
        <v>142544650.55895731</v>
      </c>
      <c r="AW145" s="77">
        <f>SUM(BS_RevData!AU$16,BS_RevData!AU$32,BS_RevData!AU$48)</f>
        <v>142544650.55895731</v>
      </c>
      <c r="AX145" s="77">
        <f>SUM(BS_RevData!AV$16,BS_RevData!AV$32,BS_RevData!AV$48)</f>
        <v>142544650.55895731</v>
      </c>
      <c r="AY145" s="77">
        <f>SUM(BS_RevData!AW$16,BS_RevData!AW$32,BS_RevData!AW$48)</f>
        <v>142544650.55895731</v>
      </c>
      <c r="AZ145" s="77">
        <f>SUM(BS_RevData!AX$16,BS_RevData!AX$32,BS_RevData!AX$48)</f>
        <v>142544650.55895731</v>
      </c>
      <c r="BA145" s="77">
        <f>SUM(BS_RevData!AY$16,BS_RevData!AY$32,BS_RevData!AY$48)</f>
        <v>142544650.55895731</v>
      </c>
      <c r="BB145" s="77">
        <f>SUM(BS_RevData!AZ$16,BS_RevData!AZ$32,BS_RevData!AZ$48)</f>
        <v>142544650.55895731</v>
      </c>
      <c r="BC145" s="77">
        <f>SUM(BS_RevData!BA$16,BS_RevData!BA$32,BS_RevData!BA$48)</f>
        <v>142544650.55895731</v>
      </c>
      <c r="BD145" s="77">
        <f>SUM(BS_RevData!BB$16,BS_RevData!BB$32,BS_RevData!BB$48)</f>
        <v>142544650.55895731</v>
      </c>
      <c r="BE145" s="77">
        <f>SUM(BS_RevData!BC$16,BS_RevData!BC$32,BS_RevData!BC$48)</f>
        <v>142544650.55895731</v>
      </c>
      <c r="BF145" s="78">
        <f>SUM(AT145:BE145)</f>
        <v>1688067341.9690976</v>
      </c>
      <c r="BG145" s="13"/>
      <c r="BH145" s="77">
        <f>SUM(BS_RevData!BD$15,BS_RevData!BD$31,BS_RevData!BD$47)</f>
        <v>2474</v>
      </c>
      <c r="BI145" s="77">
        <f>SUM(BS_RevData!BE$15,BS_RevData!BE$31,BS_RevData!BE$47)</f>
        <v>2474</v>
      </c>
      <c r="BJ145" s="77">
        <f>SUM(BS_RevData!BF$15,BS_RevData!BF$31,BS_RevData!BF$47)</f>
        <v>2474</v>
      </c>
      <c r="BK145" s="77">
        <f>SUM(BS_RevData!BG$15,BS_RevData!BG$31,BS_RevData!BG$47)</f>
        <v>2474</v>
      </c>
      <c r="BL145" s="77">
        <f>SUM(BS_RevData!BH$15,BS_RevData!BH$31,BS_RevData!BH$47)</f>
        <v>2474</v>
      </c>
      <c r="BM145" s="77">
        <f>SUM(BS_RevData!BI$15,BS_RevData!BI$31,BS_RevData!BI$47)</f>
        <v>2474</v>
      </c>
      <c r="BN145" s="77">
        <f>SUM(BS_RevData!BJ$15,BS_RevData!BJ$31,BS_RevData!BJ$47)</f>
        <v>2474</v>
      </c>
      <c r="BO145" s="77">
        <f>SUM(BS_RevData!BK$15,BS_RevData!BK$31,BS_RevData!BK$47)</f>
        <v>2474</v>
      </c>
      <c r="BP145" s="77">
        <f>SUM(BS_RevData!BL$15,BS_RevData!BL$31,BS_RevData!BL$47)</f>
        <v>2474</v>
      </c>
      <c r="BQ145" s="77">
        <f>SUM(BS_RevData!BM$15,BS_RevData!BM$31,BS_RevData!BM$47)</f>
        <v>2474</v>
      </c>
      <c r="BR145" s="77">
        <f>SUM(BS_RevData!BN$15,BS_RevData!BN$31,BS_RevData!BN$47)</f>
        <v>2474</v>
      </c>
      <c r="BS145" s="77">
        <f>SUM(BS_RevData!BO$15,BS_RevData!BO$31,BS_RevData!BO$47)</f>
        <v>2474</v>
      </c>
      <c r="BT145" s="78">
        <f>SUM(BH145:BS145)</f>
        <v>29688</v>
      </c>
    </row>
    <row r="146" spans="2:72" s="28" customFormat="1" x14ac:dyDescent="0.25">
      <c r="B146" s="11" t="s">
        <v>36</v>
      </c>
      <c r="D146" s="75">
        <f>BS_RevData!D$63</f>
        <v>146418</v>
      </c>
      <c r="E146" s="75">
        <f>BS_RevData!E$63</f>
        <v>138854</v>
      </c>
      <c r="F146" s="75">
        <f>BS_RevData!F$63</f>
        <v>169417</v>
      </c>
      <c r="G146" s="75">
        <f>BS_RevData!G$63</f>
        <v>181796</v>
      </c>
      <c r="H146" s="75">
        <f>BS_RevData!H$63</f>
        <v>223541</v>
      </c>
      <c r="I146" s="75">
        <f>BS_RevData!I$63</f>
        <v>183784</v>
      </c>
      <c r="J146" s="75">
        <f>BS_RevData!J$63</f>
        <v>207713</v>
      </c>
      <c r="K146" s="75">
        <f>BS_RevData!K$63</f>
        <v>259947</v>
      </c>
      <c r="L146" s="75">
        <f>BS_RevData!L$63</f>
        <v>227931</v>
      </c>
      <c r="M146" s="75">
        <f>BS_RevData!M$63</f>
        <v>287622</v>
      </c>
      <c r="N146" s="75">
        <f>BS_RevData!N$63</f>
        <v>316480</v>
      </c>
      <c r="O146" s="75">
        <f>BS_RevData!O$63</f>
        <v>377825</v>
      </c>
      <c r="P146" s="76">
        <f>SUM(D146:O146)</f>
        <v>2721328</v>
      </c>
      <c r="Q146" s="13"/>
      <c r="R146" s="75">
        <f>BS_RevData!P$64</f>
        <v>1488789838</v>
      </c>
      <c r="S146" s="75">
        <f>BS_RevData!Q$64</f>
        <v>1329294081</v>
      </c>
      <c r="T146" s="75">
        <f>BS_RevData!R$64</f>
        <v>1385431599</v>
      </c>
      <c r="U146" s="75">
        <f>BS_RevData!S$64</f>
        <v>1272284118</v>
      </c>
      <c r="V146" s="75">
        <f>BS_RevData!T$64</f>
        <v>1159514587</v>
      </c>
      <c r="W146" s="75">
        <f>BS_RevData!U$64</f>
        <v>969641001</v>
      </c>
      <c r="X146" s="75">
        <f>BS_RevData!V$64</f>
        <v>884435283</v>
      </c>
      <c r="Y146" s="75">
        <f>BS_RevData!W$64</f>
        <v>369317397</v>
      </c>
      <c r="Z146" s="75">
        <f>BS_RevData!X$64</f>
        <v>86220213</v>
      </c>
      <c r="AA146" s="75">
        <f>BS_RevData!Y$64</f>
        <v>6640055</v>
      </c>
      <c r="AB146" s="75">
        <f>BS_RevData!Z$64</f>
        <v>0</v>
      </c>
      <c r="AC146" s="75">
        <f>BS_RevData!AA$64</f>
        <v>0</v>
      </c>
      <c r="AD146" s="76">
        <f>SUM(R146:AC146)</f>
        <v>8951568172</v>
      </c>
      <c r="AE146" s="13"/>
      <c r="AF146" s="75">
        <f>BS_RevData!AF$64</f>
        <v>0</v>
      </c>
      <c r="AG146" s="75">
        <f>BS_RevData!AG$64</f>
        <v>0</v>
      </c>
      <c r="AH146" s="75">
        <f>BS_RevData!AH$64</f>
        <v>0</v>
      </c>
      <c r="AI146" s="75">
        <f>BS_RevData!AI$64</f>
        <v>0</v>
      </c>
      <c r="AJ146" s="75">
        <f>BS_RevData!AJ$64</f>
        <v>0</v>
      </c>
      <c r="AK146" s="77">
        <f>BS_RevData!AK$64</f>
        <v>0</v>
      </c>
      <c r="AL146" s="77">
        <f>BS_RevData!AL$64</f>
        <v>0</v>
      </c>
      <c r="AM146" s="77">
        <f>BS_RevData!AM$64</f>
        <v>0</v>
      </c>
      <c r="AN146" s="77">
        <f>BS_RevData!AN$64</f>
        <v>0</v>
      </c>
      <c r="AO146" s="77">
        <f>BS_RevData!AO$64</f>
        <v>0</v>
      </c>
      <c r="AP146" s="77">
        <f>BS_RevData!AP$64</f>
        <v>0</v>
      </c>
      <c r="AQ146" s="77">
        <f>BS_RevData!AQ$64</f>
        <v>0</v>
      </c>
      <c r="AR146" s="78">
        <f>SUM(AF146:AQ146)</f>
        <v>0</v>
      </c>
      <c r="AS146" s="13"/>
      <c r="AT146" s="77">
        <f>BS_RevData!AR$64</f>
        <v>0</v>
      </c>
      <c r="AU146" s="77">
        <f>BS_RevData!AS$64</f>
        <v>0</v>
      </c>
      <c r="AV146" s="77">
        <f>BS_RevData!AT$64</f>
        <v>0</v>
      </c>
      <c r="AW146" s="77">
        <f>BS_RevData!AU$64</f>
        <v>0</v>
      </c>
      <c r="AX146" s="77">
        <f>BS_RevData!AV$64</f>
        <v>0</v>
      </c>
      <c r="AY146" s="77">
        <f>BS_RevData!AW$64</f>
        <v>0</v>
      </c>
      <c r="AZ146" s="77">
        <f>BS_RevData!AX$64</f>
        <v>0</v>
      </c>
      <c r="BA146" s="77">
        <f>BS_RevData!AY$64</f>
        <v>0</v>
      </c>
      <c r="BB146" s="77">
        <f>BS_RevData!AZ$64</f>
        <v>0</v>
      </c>
      <c r="BC146" s="77">
        <f>BS_RevData!BA$64</f>
        <v>0</v>
      </c>
      <c r="BD146" s="77">
        <f>BS_RevData!BB$64</f>
        <v>0</v>
      </c>
      <c r="BE146" s="77">
        <f>BS_RevData!BC$64</f>
        <v>0</v>
      </c>
      <c r="BF146" s="78">
        <f>SUM(AT146:BE146)</f>
        <v>0</v>
      </c>
      <c r="BG146" s="13"/>
      <c r="BH146" s="77">
        <f>BS_RevData!BD$63</f>
        <v>0</v>
      </c>
      <c r="BI146" s="77">
        <f>BS_RevData!BE$63</f>
        <v>0</v>
      </c>
      <c r="BJ146" s="77">
        <f>BS_RevData!BF$63</f>
        <v>0</v>
      </c>
      <c r="BK146" s="77">
        <f>BS_RevData!BG$63</f>
        <v>0</v>
      </c>
      <c r="BL146" s="77">
        <f>BS_RevData!BH$63</f>
        <v>0</v>
      </c>
      <c r="BM146" s="77">
        <f>BS_RevData!BI$63</f>
        <v>0</v>
      </c>
      <c r="BN146" s="77">
        <f>BS_RevData!BJ$63</f>
        <v>0</v>
      </c>
      <c r="BO146" s="77">
        <f>BS_RevData!BK$63</f>
        <v>0</v>
      </c>
      <c r="BP146" s="77">
        <f>BS_RevData!BL$63</f>
        <v>0</v>
      </c>
      <c r="BQ146" s="77">
        <f>BS_RevData!BM$63</f>
        <v>0</v>
      </c>
      <c r="BR146" s="77">
        <f>BS_RevData!BN$63</f>
        <v>0</v>
      </c>
      <c r="BS146" s="77">
        <f>BS_RevData!BO$63</f>
        <v>0</v>
      </c>
      <c r="BT146" s="78">
        <f>SUM(BH146:BS146)</f>
        <v>0</v>
      </c>
    </row>
    <row r="147" spans="2:72" s="28" customFormat="1" x14ac:dyDescent="0.25">
      <c r="B147" s="11" t="s">
        <v>37</v>
      </c>
      <c r="D147" s="75">
        <f>BS_RevData!D$79</f>
        <v>0</v>
      </c>
      <c r="E147" s="75">
        <f>BS_RevData!E$79</f>
        <v>0</v>
      </c>
      <c r="F147" s="75">
        <f>BS_RevData!F$79</f>
        <v>0</v>
      </c>
      <c r="G147" s="75">
        <f>BS_RevData!G$79</f>
        <v>0</v>
      </c>
      <c r="H147" s="75">
        <f>BS_RevData!H$79</f>
        <v>44</v>
      </c>
      <c r="I147" s="75">
        <f>BS_RevData!I$79</f>
        <v>229</v>
      </c>
      <c r="J147" s="75">
        <f>BS_RevData!J$79</f>
        <v>263</v>
      </c>
      <c r="K147" s="75">
        <f>BS_RevData!K$79</f>
        <v>232</v>
      </c>
      <c r="L147" s="75">
        <f>BS_RevData!L$79</f>
        <v>3</v>
      </c>
      <c r="M147" s="75">
        <f>BS_RevData!M$79</f>
        <v>308</v>
      </c>
      <c r="N147" s="75">
        <f>BS_RevData!N$79</f>
        <v>260</v>
      </c>
      <c r="O147" s="75">
        <f>BS_RevData!O$79</f>
        <v>266</v>
      </c>
      <c r="P147" s="76">
        <f>SUM(D147:O147)</f>
        <v>1605</v>
      </c>
      <c r="Q147" s="13"/>
      <c r="R147" s="75">
        <f>BS_RevData!P$80</f>
        <v>1197660</v>
      </c>
      <c r="S147" s="75">
        <f>BS_RevData!Q$80</f>
        <v>1196830</v>
      </c>
      <c r="T147" s="75">
        <f>BS_RevData!R$80</f>
        <v>2000430</v>
      </c>
      <c r="U147" s="75">
        <f>BS_RevData!S$80</f>
        <v>379231</v>
      </c>
      <c r="V147" s="75">
        <f>BS_RevData!T$80</f>
        <v>1077150</v>
      </c>
      <c r="W147" s="75">
        <f>BS_RevData!U$80</f>
        <v>1900690</v>
      </c>
      <c r="X147" s="75">
        <f>BS_RevData!V$80</f>
        <v>1563845</v>
      </c>
      <c r="Y147" s="75">
        <f>BS_RevData!W$80</f>
        <v>3689557</v>
      </c>
      <c r="Z147" s="75">
        <f>BS_RevData!X$80</f>
        <v>3971194</v>
      </c>
      <c r="AA147" s="75">
        <f>BS_RevData!Y$80</f>
        <v>2679075</v>
      </c>
      <c r="AB147" s="75">
        <f>BS_RevData!Z$80</f>
        <v>2683350</v>
      </c>
      <c r="AC147" s="75">
        <f>BS_RevData!AA$80</f>
        <v>2006700</v>
      </c>
      <c r="AD147" s="76">
        <f>SUM(R147:AC147)</f>
        <v>24345712</v>
      </c>
      <c r="AE147" s="13"/>
      <c r="AF147" s="75">
        <f>BS_RevData!AF$80</f>
        <v>2672782</v>
      </c>
      <c r="AG147" s="75">
        <f>BS_RevData!AG$80</f>
        <v>2863890</v>
      </c>
      <c r="AH147" s="75">
        <f>BS_RevData!AH$80</f>
        <v>3063311</v>
      </c>
      <c r="AI147" s="75">
        <f>BS_RevData!AI$80</f>
        <v>2623829</v>
      </c>
      <c r="AJ147" s="75">
        <f>BS_RevData!AJ$80</f>
        <v>1651695</v>
      </c>
      <c r="AK147" s="77">
        <f>BS_RevData!AK$80</f>
        <v>3582810.6615608581</v>
      </c>
      <c r="AL147" s="77">
        <f>BS_RevData!AL$80</f>
        <v>3908743.5056016203</v>
      </c>
      <c r="AM147" s="77">
        <f>BS_RevData!AM$80</f>
        <v>4234676.349642382</v>
      </c>
      <c r="AN147" s="77">
        <f>BS_RevData!AN$80</f>
        <v>4559792.3193873027</v>
      </c>
      <c r="AO147" s="77">
        <f>BS_RevData!AO$80</f>
        <v>4559792.3193873027</v>
      </c>
      <c r="AP147" s="77">
        <f>BS_RevData!AP$80</f>
        <v>4885725.1634280644</v>
      </c>
      <c r="AQ147" s="77">
        <f>BS_RevData!AQ$80</f>
        <v>5211658.0074688271</v>
      </c>
      <c r="AR147" s="78">
        <f>SUM(AF147:AQ147)</f>
        <v>43818705.326476358</v>
      </c>
      <c r="AS147" s="13"/>
      <c r="AT147" s="77">
        <f>BS_RevData!AR$80</f>
        <v>5554745.2117222603</v>
      </c>
      <c r="AU147" s="77">
        <f>BS_RevData!AS$80</f>
        <v>6249088.3631875431</v>
      </c>
      <c r="AV147" s="77">
        <f>BS_RevData!AT$80</f>
        <v>6984275.2294449015</v>
      </c>
      <c r="AW147" s="77">
        <f>BS_RevData!AU$80</f>
        <v>7351868.6625735806</v>
      </c>
      <c r="AX147" s="77">
        <f>BS_RevData!AV$80</f>
        <v>7351868.6625735806</v>
      </c>
      <c r="AY147" s="77">
        <f>BS_RevData!AW$80</f>
        <v>7719462.0957022589</v>
      </c>
      <c r="AZ147" s="77">
        <f>BS_RevData!AX$80</f>
        <v>8087055.528830938</v>
      </c>
      <c r="BA147" s="77">
        <f>BS_RevData!AY$80</f>
        <v>8454648.9619596172</v>
      </c>
      <c r="BB147" s="77">
        <f>BS_RevData!AZ$80</f>
        <v>8822242.3950882964</v>
      </c>
      <c r="BC147" s="77">
        <f>BS_RevData!BA$80</f>
        <v>9189835.8282169756</v>
      </c>
      <c r="BD147" s="77">
        <f>BS_RevData!BB$80</f>
        <v>9189835.8282169756</v>
      </c>
      <c r="BE147" s="77">
        <f>BS_RevData!BC$80</f>
        <v>9557429.2613456547</v>
      </c>
      <c r="BF147" s="78">
        <f>SUM(AT147:BE147)</f>
        <v>94512356.028862566</v>
      </c>
      <c r="BG147" s="13"/>
      <c r="BH147" s="77">
        <f>BS_RevData!BD$79</f>
        <v>12150</v>
      </c>
      <c r="BI147" s="77">
        <f>BS_RevData!BE$79</f>
        <v>12600</v>
      </c>
      <c r="BJ147" s="77">
        <f>BS_RevData!BF$79</f>
        <v>13050</v>
      </c>
      <c r="BK147" s="77">
        <f>BS_RevData!BG$79</f>
        <v>13500</v>
      </c>
      <c r="BL147" s="77">
        <f>BS_RevData!BH$79</f>
        <v>13950</v>
      </c>
      <c r="BM147" s="77">
        <f>BS_RevData!BI$79</f>
        <v>14400</v>
      </c>
      <c r="BN147" s="77">
        <f>BS_RevData!BJ$79</f>
        <v>15300</v>
      </c>
      <c r="BO147" s="77">
        <f>BS_RevData!BK$79</f>
        <v>16200</v>
      </c>
      <c r="BP147" s="77">
        <f>BS_RevData!BL$79</f>
        <v>16650</v>
      </c>
      <c r="BQ147" s="77">
        <f>BS_RevData!BM$79</f>
        <v>17550</v>
      </c>
      <c r="BR147" s="77">
        <f>BS_RevData!BN$79</f>
        <v>18450</v>
      </c>
      <c r="BS147" s="77">
        <f>BS_RevData!BO$79</f>
        <v>18900</v>
      </c>
      <c r="BT147" s="78">
        <f>SUM(BH147:BS147)</f>
        <v>182700</v>
      </c>
    </row>
    <row r="148" spans="2:72" x14ac:dyDescent="0.25">
      <c r="Q148" s="13"/>
      <c r="AE148" s="13"/>
      <c r="AS148" s="13"/>
      <c r="BG148" s="13"/>
    </row>
    <row r="149" spans="2:72" x14ac:dyDescent="0.25">
      <c r="Q149" s="13"/>
      <c r="AE149" s="13"/>
      <c r="AS149" s="13"/>
      <c r="BG149" s="13"/>
    </row>
    <row r="150" spans="2:72" x14ac:dyDescent="0.25">
      <c r="Q150" s="13"/>
      <c r="AE150" s="13"/>
      <c r="AS150" s="13"/>
      <c r="BG150" s="13"/>
    </row>
    <row r="151" spans="2:72" x14ac:dyDescent="0.25">
      <c r="Q151" s="13"/>
      <c r="AE151" s="13"/>
      <c r="AS151" s="13"/>
      <c r="BG151" s="13"/>
    </row>
    <row r="152" spans="2:72" x14ac:dyDescent="0.25">
      <c r="Q152" s="13"/>
      <c r="AE152" s="13"/>
      <c r="AS152" s="13"/>
      <c r="BG152" s="13"/>
    </row>
    <row r="153" spans="2:72" x14ac:dyDescent="0.25">
      <c r="Q153" s="13"/>
      <c r="AE153" s="13"/>
      <c r="AS153" s="13"/>
      <c r="BG153" s="13"/>
    </row>
    <row r="154" spans="2:72" x14ac:dyDescent="0.25">
      <c r="Q154" s="13"/>
      <c r="AE154" s="13"/>
      <c r="AS154" s="13"/>
      <c r="BG154" s="13"/>
    </row>
    <row r="155" spans="2:72" x14ac:dyDescent="0.25">
      <c r="Q155" s="13"/>
      <c r="AE155" s="13"/>
      <c r="AS155" s="13"/>
      <c r="BG155" s="13"/>
    </row>
    <row r="156" spans="2:72" x14ac:dyDescent="0.25">
      <c r="Q156" s="13"/>
      <c r="AE156" s="13"/>
      <c r="AS156" s="13"/>
      <c r="BG156" s="13"/>
    </row>
    <row r="157" spans="2:72" x14ac:dyDescent="0.25">
      <c r="Q157" s="13"/>
      <c r="AE157" s="13"/>
      <c r="AS157" s="13"/>
      <c r="BG157" s="13"/>
    </row>
    <row r="158" spans="2:72" x14ac:dyDescent="0.25">
      <c r="Q158" s="13"/>
      <c r="AE158" s="13"/>
      <c r="AS158" s="13"/>
      <c r="BG158" s="13"/>
    </row>
    <row r="159" spans="2:72" x14ac:dyDescent="0.25">
      <c r="Q159" s="13"/>
      <c r="AE159" s="13"/>
      <c r="AS159" s="13"/>
      <c r="BG159" s="13"/>
    </row>
    <row r="160" spans="2:72" x14ac:dyDescent="0.25">
      <c r="Q160" s="13"/>
      <c r="AE160" s="13"/>
      <c r="AS160" s="13"/>
      <c r="BG160" s="13"/>
    </row>
    <row r="161" spans="17:59" x14ac:dyDescent="0.25">
      <c r="Q161" s="13"/>
      <c r="AE161" s="13"/>
      <c r="AS161" s="13"/>
      <c r="BG161" s="13"/>
    </row>
  </sheetData>
  <pageMargins left="0.17" right="0.17" top="0.45" bottom="0.44" header="0.24" footer="0.23"/>
  <pageSetup scale="48" fitToHeight="4" orientation="landscape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T37"/>
  <sheetViews>
    <sheetView showGridLines="0" zoomScale="85" zoomScaleNormal="85" zoomScalePageLayoutView="85" workbookViewId="0">
      <pane xSplit="3" ySplit="4" topLeftCell="AD5" activePane="bottomRight" state="frozen"/>
      <selection activeCell="AA138" sqref="AA138:AC138"/>
      <selection pane="topRight" activeCell="AA138" sqref="AA138:AC138"/>
      <selection pane="bottomLeft" activeCell="AA138" sqref="AA138:AC138"/>
      <selection pane="bottomRight" activeCell="A2" sqref="A2"/>
    </sheetView>
  </sheetViews>
  <sheetFormatPr defaultColWidth="8.85546875" defaultRowHeight="15" outlineLevelRow="1" outlineLevelCol="3" x14ac:dyDescent="0.25"/>
  <cols>
    <col min="2" max="2" width="28.42578125" bestFit="1" customWidth="1"/>
    <col min="3" max="3" width="3.7109375" customWidth="1"/>
    <col min="4" max="15" width="13" hidden="1" customWidth="1" outlineLevel="3"/>
    <col min="16" max="16" width="14.42578125" hidden="1" customWidth="1" outlineLevel="2" collapsed="1"/>
    <col min="17" max="17" width="3.7109375" hidden="1" customWidth="1" outlineLevel="3"/>
    <col min="18" max="18" width="13" hidden="1" customWidth="1" outlineLevel="2" collapsed="1"/>
    <col min="19" max="28" width="13" hidden="1" customWidth="1" outlineLevel="2"/>
    <col min="29" max="29" width="13.85546875" hidden="1" customWidth="1" outlineLevel="2"/>
    <col min="30" max="30" width="14.42578125" customWidth="1" outlineLevel="1" collapsed="1"/>
    <col min="31" max="31" width="3.7109375" customWidth="1" outlineLevel="1"/>
    <col min="32" max="32" width="12.7109375" customWidth="1"/>
    <col min="33" max="35" width="12.140625" customWidth="1"/>
    <col min="36" max="43" width="12.7109375" customWidth="1"/>
    <col min="44" max="44" width="15" customWidth="1"/>
    <col min="45" max="45" width="3.7109375" customWidth="1"/>
    <col min="46" max="57" width="12.7109375" customWidth="1" outlineLevel="2"/>
    <col min="58" max="58" width="15" customWidth="1"/>
    <col min="59" max="59" width="3.7109375" customWidth="1"/>
    <col min="60" max="71" width="12.7109375" customWidth="1" outlineLevel="2"/>
    <col min="72" max="72" width="15" customWidth="1"/>
  </cols>
  <sheetData>
    <row r="1" spans="1:72" ht="36.75" customHeight="1" x14ac:dyDescent="0.25"/>
    <row r="2" spans="1:72" x14ac:dyDescent="0.25">
      <c r="A2" s="1"/>
    </row>
    <row r="4" spans="1:72" x14ac:dyDescent="0.25">
      <c r="D4" s="23">
        <v>41275</v>
      </c>
      <c r="E4" s="23">
        <v>41306</v>
      </c>
      <c r="F4" s="23">
        <v>41334</v>
      </c>
      <c r="G4" s="23">
        <v>41365</v>
      </c>
      <c r="H4" s="23">
        <v>41395</v>
      </c>
      <c r="I4" s="23">
        <v>41426</v>
      </c>
      <c r="J4" s="23">
        <v>41456</v>
      </c>
      <c r="K4" s="23">
        <v>41487</v>
      </c>
      <c r="L4" s="23">
        <v>41518</v>
      </c>
      <c r="M4" s="23">
        <v>41548</v>
      </c>
      <c r="N4" s="23">
        <v>41579</v>
      </c>
      <c r="O4" s="23">
        <v>41609</v>
      </c>
      <c r="P4" s="23" t="s">
        <v>0</v>
      </c>
      <c r="R4" s="23">
        <v>41640</v>
      </c>
      <c r="S4" s="23">
        <v>41671</v>
      </c>
      <c r="T4" s="23">
        <v>41699</v>
      </c>
      <c r="U4" s="23">
        <v>41730</v>
      </c>
      <c r="V4" s="23">
        <v>41760</v>
      </c>
      <c r="W4" s="23">
        <v>41791</v>
      </c>
      <c r="X4" s="23">
        <v>41821</v>
      </c>
      <c r="Y4" s="23">
        <v>41852</v>
      </c>
      <c r="Z4" s="23">
        <v>41883</v>
      </c>
      <c r="AA4" s="23">
        <v>41913</v>
      </c>
      <c r="AB4" s="23">
        <v>41944</v>
      </c>
      <c r="AC4" s="23">
        <v>41974</v>
      </c>
      <c r="AD4" s="23" t="s">
        <v>1</v>
      </c>
      <c r="AF4" s="23">
        <v>42005</v>
      </c>
      <c r="AG4" s="23">
        <v>42036</v>
      </c>
      <c r="AH4" s="23">
        <v>42064</v>
      </c>
      <c r="AI4" s="23">
        <v>42095</v>
      </c>
      <c r="AJ4" s="81">
        <v>42125</v>
      </c>
      <c r="AK4" s="81">
        <v>42156</v>
      </c>
      <c r="AL4" s="81">
        <v>42186</v>
      </c>
      <c r="AM4" s="81">
        <v>42217</v>
      </c>
      <c r="AN4" s="81">
        <v>42248</v>
      </c>
      <c r="AO4" s="81">
        <v>42278</v>
      </c>
      <c r="AP4" s="81">
        <v>42309</v>
      </c>
      <c r="AQ4" s="81">
        <v>42339</v>
      </c>
      <c r="AR4" s="82" t="s">
        <v>2</v>
      </c>
      <c r="AT4" s="81">
        <v>42370</v>
      </c>
      <c r="AU4" s="81">
        <v>42401</v>
      </c>
      <c r="AV4" s="81">
        <v>42430</v>
      </c>
      <c r="AW4" s="81">
        <v>42461</v>
      </c>
      <c r="AX4" s="81">
        <v>42491</v>
      </c>
      <c r="AY4" s="81">
        <v>42522</v>
      </c>
      <c r="AZ4" s="81">
        <v>42552</v>
      </c>
      <c r="BA4" s="81">
        <v>42583</v>
      </c>
      <c r="BB4" s="81">
        <v>42614</v>
      </c>
      <c r="BC4" s="81">
        <v>42644</v>
      </c>
      <c r="BD4" s="81">
        <v>42675</v>
      </c>
      <c r="BE4" s="81">
        <v>42705</v>
      </c>
      <c r="BF4" s="82" t="s">
        <v>3</v>
      </c>
      <c r="BH4" s="81">
        <v>42736</v>
      </c>
      <c r="BI4" s="81">
        <v>42767</v>
      </c>
      <c r="BJ4" s="81">
        <v>42795</v>
      </c>
      <c r="BK4" s="81">
        <v>42826</v>
      </c>
      <c r="BL4" s="81">
        <v>42856</v>
      </c>
      <c r="BM4" s="81">
        <v>42887</v>
      </c>
      <c r="BN4" s="81">
        <v>42917</v>
      </c>
      <c r="BO4" s="81">
        <v>42948</v>
      </c>
      <c r="BP4" s="81">
        <v>42979</v>
      </c>
      <c r="BQ4" s="81">
        <v>43009</v>
      </c>
      <c r="BR4" s="81">
        <v>43040</v>
      </c>
      <c r="BS4" s="81">
        <v>43070</v>
      </c>
      <c r="BT4" s="82" t="s">
        <v>4</v>
      </c>
    </row>
    <row r="6" spans="1:72" s="28" customFormat="1" x14ac:dyDescent="0.25">
      <c r="B6" s="83" t="s">
        <v>73</v>
      </c>
      <c r="C6"/>
    </row>
    <row r="7" spans="1:72" s="28" customFormat="1" x14ac:dyDescent="0.25">
      <c r="B7" s="6" t="s">
        <v>74</v>
      </c>
      <c r="C7"/>
      <c r="D7" s="71">
        <f>'[11]all txns'!P8</f>
        <v>427529</v>
      </c>
      <c r="E7" s="71">
        <f>'[11]all txns'!Q8</f>
        <v>459293</v>
      </c>
      <c r="F7" s="71">
        <f>'[11]all txns'!R8</f>
        <v>501286</v>
      </c>
      <c r="G7" s="71">
        <f>'[11]all txns'!S8</f>
        <v>551202</v>
      </c>
      <c r="H7" s="71">
        <f>'[11]all txns'!T8</f>
        <v>624389</v>
      </c>
      <c r="I7" s="71">
        <f>'[11]all txns'!U8</f>
        <v>684986</v>
      </c>
      <c r="J7" s="71">
        <f>'[11]all txns'!V8</f>
        <v>745040</v>
      </c>
      <c r="K7" s="71">
        <f>'[11]all txns'!W8</f>
        <v>815074</v>
      </c>
      <c r="L7" s="71">
        <f>'[11]all txns'!X8</f>
        <v>877233</v>
      </c>
      <c r="M7" s="71">
        <f>'[11]all txns'!Y8</f>
        <v>956638</v>
      </c>
      <c r="N7" s="71">
        <f>'[11]all txns'!Z8</f>
        <v>1030165</v>
      </c>
      <c r="O7" s="71">
        <f>'[11]all txns'!AA8</f>
        <v>1111914</v>
      </c>
      <c r="P7" s="72">
        <f>O7</f>
        <v>1111914</v>
      </c>
      <c r="R7" s="71">
        <f>'[11]all txns'!AC8</f>
        <v>1191187</v>
      </c>
      <c r="S7" s="71">
        <f>'[11]all txns'!AD8</f>
        <v>1267366</v>
      </c>
      <c r="T7" s="71">
        <f>'[11]all txns'!AE8</f>
        <v>1347986</v>
      </c>
      <c r="U7" s="71">
        <f>'[11]all txns'!AF8</f>
        <v>1421700</v>
      </c>
      <c r="V7" s="71">
        <f>'[11]all txns'!AG8</f>
        <v>1495679</v>
      </c>
      <c r="W7" s="71">
        <f>'[11]all txns'!AH8</f>
        <v>1578676</v>
      </c>
      <c r="X7" s="71">
        <f>'[11]all txns'!AI8</f>
        <v>1689209</v>
      </c>
      <c r="Y7" s="71">
        <f>'[11]all txns'!AJ8</f>
        <v>1792750</v>
      </c>
      <c r="Z7" s="71">
        <f>'[11]all txns'!AK8</f>
        <v>1889013</v>
      </c>
      <c r="AA7" s="71">
        <f>'[11]all txns'!AL8</f>
        <v>1984202</v>
      </c>
      <c r="AB7" s="71">
        <f>'[11]all txns'!AM8</f>
        <v>2069438</v>
      </c>
      <c r="AC7" s="71">
        <f>'[11]all txns'!AN8</f>
        <v>2197687</v>
      </c>
      <c r="AD7" s="72">
        <f>AC7</f>
        <v>2197687</v>
      </c>
      <c r="AF7" s="71">
        <f>'[11]all txns'!AP8</f>
        <v>2343307</v>
      </c>
      <c r="AG7" s="71">
        <f>'[11]all txns'!AQ8</f>
        <v>2493033</v>
      </c>
      <c r="AH7" s="71">
        <f>[12]Dashboard!$D$7</f>
        <v>2690065</v>
      </c>
      <c r="AI7" s="71">
        <f>[12]Dashboard!$E$7</f>
        <v>2818614</v>
      </c>
      <c r="AJ7" s="73">
        <f>'[11]all txns'!AT8</f>
        <v>2913483.0154500003</v>
      </c>
      <c r="AK7" s="73">
        <f>'[11]all txns'!AU8</f>
        <v>3059157.1662225006</v>
      </c>
      <c r="AL7" s="73">
        <f>'[11]all txns'!AV8</f>
        <v>3212115.0245336257</v>
      </c>
      <c r="AM7" s="73">
        <f>'[11]all txns'!AW8</f>
        <v>3372720.775760307</v>
      </c>
      <c r="AN7" s="73">
        <f>'[11]all txns'!AX8</f>
        <v>3541356.8145483225</v>
      </c>
      <c r="AO7" s="73">
        <f>'[11]all txns'!AY8</f>
        <v>3718424.6552757388</v>
      </c>
      <c r="AP7" s="73">
        <f>'[11]all txns'!AZ8</f>
        <v>3904345.8880395261</v>
      </c>
      <c r="AQ7" s="73">
        <f>'[11]all txns'!BA8</f>
        <v>4099563.1824415023</v>
      </c>
      <c r="AR7" s="74">
        <f>AQ7</f>
        <v>4099563.1824415023</v>
      </c>
      <c r="AT7" s="73">
        <f>AQ7*(1+AT8)</f>
        <v>4345536.9733879929</v>
      </c>
      <c r="AU7" s="73">
        <f>AT7*(1+AU8)</f>
        <v>4606269.1917912727</v>
      </c>
      <c r="AV7" s="73">
        <f t="shared" ref="AV7:BE7" si="0">AU7*(1+AV8)</f>
        <v>4882645.3432987491</v>
      </c>
      <c r="AW7" s="73">
        <f t="shared" si="0"/>
        <v>5175604.0638966747</v>
      </c>
      <c r="AX7" s="73">
        <f t="shared" si="0"/>
        <v>5486140.3077304754</v>
      </c>
      <c r="AY7" s="73">
        <f t="shared" si="0"/>
        <v>5815308.7261943044</v>
      </c>
      <c r="AZ7" s="73">
        <f t="shared" si="0"/>
        <v>6164227.2497659633</v>
      </c>
      <c r="BA7" s="73">
        <f t="shared" si="0"/>
        <v>6534080.8847519215</v>
      </c>
      <c r="BB7" s="73">
        <f t="shared" si="0"/>
        <v>6926125.7378370371</v>
      </c>
      <c r="BC7" s="73">
        <f t="shared" si="0"/>
        <v>7341693.2821072601</v>
      </c>
      <c r="BD7" s="73">
        <f t="shared" si="0"/>
        <v>7782194.8790336959</v>
      </c>
      <c r="BE7" s="73">
        <f t="shared" si="0"/>
        <v>8249126.5717757177</v>
      </c>
      <c r="BF7" s="74">
        <f>BE7</f>
        <v>8249126.5717757177</v>
      </c>
      <c r="BH7" s="73">
        <f>BE7*(1+BH8)</f>
        <v>8826565.431800019</v>
      </c>
      <c r="BI7" s="73">
        <f>BH7*(1+BI8)</f>
        <v>9444425.0120260213</v>
      </c>
      <c r="BJ7" s="73">
        <f t="shared" ref="BJ7:BS7" si="1">BI7*(1+BJ8)</f>
        <v>10105534.762867844</v>
      </c>
      <c r="BK7" s="73">
        <f t="shared" si="1"/>
        <v>10812922.196268594</v>
      </c>
      <c r="BL7" s="73">
        <f t="shared" si="1"/>
        <v>11569826.750007397</v>
      </c>
      <c r="BM7" s="73">
        <f t="shared" si="1"/>
        <v>12379714.622507915</v>
      </c>
      <c r="BN7" s="73">
        <f t="shared" si="1"/>
        <v>13246294.64608347</v>
      </c>
      <c r="BO7" s="73">
        <f t="shared" si="1"/>
        <v>14173535.271309314</v>
      </c>
      <c r="BP7" s="73">
        <f t="shared" si="1"/>
        <v>15165682.740300966</v>
      </c>
      <c r="BQ7" s="73">
        <f t="shared" si="1"/>
        <v>16227280.532122035</v>
      </c>
      <c r="BR7" s="73">
        <f t="shared" si="1"/>
        <v>17363190.169370577</v>
      </c>
      <c r="BS7" s="73">
        <f t="shared" si="1"/>
        <v>18578613.481226519</v>
      </c>
      <c r="BT7" s="74">
        <f>BS7</f>
        <v>18578613.481226519</v>
      </c>
    </row>
    <row r="8" spans="1:72" s="28" customFormat="1" hidden="1" outlineLevel="1" x14ac:dyDescent="0.25">
      <c r="B8" s="6"/>
      <c r="C8"/>
      <c r="D8" s="71"/>
      <c r="E8" s="71"/>
      <c r="F8" s="71"/>
      <c r="G8" s="71"/>
      <c r="H8" s="71"/>
      <c r="I8" s="71"/>
      <c r="J8" s="71"/>
      <c r="K8" s="71"/>
      <c r="L8" s="71"/>
      <c r="M8" s="71"/>
      <c r="N8" s="71"/>
      <c r="O8" s="71"/>
      <c r="P8" s="72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2"/>
      <c r="AF8" s="71"/>
      <c r="AG8" s="71"/>
      <c r="AH8" s="71"/>
      <c r="AI8" s="71"/>
      <c r="AJ8" s="73"/>
      <c r="AK8" s="73"/>
      <c r="AL8" s="73"/>
      <c r="AM8" s="73"/>
      <c r="AN8" s="73"/>
      <c r="AO8" s="73"/>
      <c r="AP8" s="73"/>
      <c r="AQ8" s="73"/>
      <c r="AR8" s="74"/>
      <c r="AT8" s="84">
        <v>0.06</v>
      </c>
      <c r="AU8" s="84">
        <f>AT8</f>
        <v>0.06</v>
      </c>
      <c r="AV8" s="84">
        <f t="shared" ref="AV8:BE8" si="2">AU8</f>
        <v>0.06</v>
      </c>
      <c r="AW8" s="84">
        <f t="shared" si="2"/>
        <v>0.06</v>
      </c>
      <c r="AX8" s="84">
        <f t="shared" si="2"/>
        <v>0.06</v>
      </c>
      <c r="AY8" s="84">
        <f t="shared" si="2"/>
        <v>0.06</v>
      </c>
      <c r="AZ8" s="84">
        <f t="shared" si="2"/>
        <v>0.06</v>
      </c>
      <c r="BA8" s="84">
        <f t="shared" si="2"/>
        <v>0.06</v>
      </c>
      <c r="BB8" s="84">
        <f t="shared" si="2"/>
        <v>0.06</v>
      </c>
      <c r="BC8" s="84">
        <f t="shared" si="2"/>
        <v>0.06</v>
      </c>
      <c r="BD8" s="84">
        <f t="shared" si="2"/>
        <v>0.06</v>
      </c>
      <c r="BE8" s="84">
        <f t="shared" si="2"/>
        <v>0.06</v>
      </c>
      <c r="BF8" s="74"/>
      <c r="BH8" s="84">
        <v>7.0000000000000007E-2</v>
      </c>
      <c r="BI8" s="84">
        <f>BH8</f>
        <v>7.0000000000000007E-2</v>
      </c>
      <c r="BJ8" s="84">
        <f t="shared" ref="BJ8:BS8" si="3">BI8</f>
        <v>7.0000000000000007E-2</v>
      </c>
      <c r="BK8" s="84">
        <f t="shared" si="3"/>
        <v>7.0000000000000007E-2</v>
      </c>
      <c r="BL8" s="84">
        <f t="shared" si="3"/>
        <v>7.0000000000000007E-2</v>
      </c>
      <c r="BM8" s="84">
        <f t="shared" si="3"/>
        <v>7.0000000000000007E-2</v>
      </c>
      <c r="BN8" s="84">
        <f t="shared" si="3"/>
        <v>7.0000000000000007E-2</v>
      </c>
      <c r="BO8" s="84">
        <f t="shared" si="3"/>
        <v>7.0000000000000007E-2</v>
      </c>
      <c r="BP8" s="84">
        <f t="shared" si="3"/>
        <v>7.0000000000000007E-2</v>
      </c>
      <c r="BQ8" s="84">
        <f t="shared" si="3"/>
        <v>7.0000000000000007E-2</v>
      </c>
      <c r="BR8" s="84">
        <f t="shared" si="3"/>
        <v>7.0000000000000007E-2</v>
      </c>
      <c r="BS8" s="84">
        <f t="shared" si="3"/>
        <v>7.0000000000000007E-2</v>
      </c>
      <c r="BT8" s="74"/>
    </row>
    <row r="9" spans="1:72" s="28" customFormat="1" collapsed="1" x14ac:dyDescent="0.25">
      <c r="B9" s="6" t="s">
        <v>75</v>
      </c>
      <c r="C9"/>
      <c r="D9" s="71">
        <f>'[11]all txns'!P7</f>
        <v>45557</v>
      </c>
      <c r="E9" s="71">
        <f>'[11]all txns'!Q7</f>
        <v>31764</v>
      </c>
      <c r="F9" s="71">
        <f>'[11]all txns'!R7</f>
        <v>41993</v>
      </c>
      <c r="G9" s="71">
        <f>'[11]all txns'!S7</f>
        <v>49916</v>
      </c>
      <c r="H9" s="71">
        <f>'[11]all txns'!T7</f>
        <v>73187</v>
      </c>
      <c r="I9" s="71">
        <f>'[11]all txns'!U7</f>
        <v>60597</v>
      </c>
      <c r="J9" s="71">
        <f>'[11]all txns'!V7</f>
        <v>60054</v>
      </c>
      <c r="K9" s="71">
        <f>'[11]all txns'!W7</f>
        <v>70034</v>
      </c>
      <c r="L9" s="71">
        <f>'[11]all txns'!X7</f>
        <v>62159</v>
      </c>
      <c r="M9" s="71">
        <f>'[11]all txns'!Y7</f>
        <v>79405</v>
      </c>
      <c r="N9" s="71">
        <f>'[11]all txns'!Z7</f>
        <v>73527</v>
      </c>
      <c r="O9" s="71">
        <f>'[11]all txns'!AA7</f>
        <v>81749</v>
      </c>
      <c r="P9" s="72">
        <f>SUBTOTAL(9,D9:O9)</f>
        <v>729942</v>
      </c>
      <c r="R9" s="71">
        <f>'[11]all txns'!AC7</f>
        <v>79273</v>
      </c>
      <c r="S9" s="71">
        <f>'[11]all txns'!AD7</f>
        <v>76179</v>
      </c>
      <c r="T9" s="71">
        <f>'[11]all txns'!AE7</f>
        <v>80620</v>
      </c>
      <c r="U9" s="71">
        <f>'[11]all txns'!AF7</f>
        <v>73714</v>
      </c>
      <c r="V9" s="71">
        <f>'[11]all txns'!AG7</f>
        <v>73979</v>
      </c>
      <c r="W9" s="71">
        <f>'[11]all txns'!AH7</f>
        <v>82997</v>
      </c>
      <c r="X9" s="71">
        <f>'[11]all txns'!AI7</f>
        <v>110533</v>
      </c>
      <c r="Y9" s="71">
        <f>'[11]all txns'!AJ7</f>
        <v>103541</v>
      </c>
      <c r="Z9" s="71">
        <f>'[11]all txns'!AK7</f>
        <v>96263</v>
      </c>
      <c r="AA9" s="71">
        <f>'[11]all txns'!AL7</f>
        <v>95189</v>
      </c>
      <c r="AB9" s="71">
        <f>'[11]all txns'!AM7</f>
        <v>85236</v>
      </c>
      <c r="AC9" s="71">
        <f>'[11]all txns'!AN7</f>
        <v>128249</v>
      </c>
      <c r="AD9" s="72">
        <f>SUBTOTAL(9,R9:AC9)</f>
        <v>1085773</v>
      </c>
      <c r="AF9" s="71">
        <f>'[11]all txns'!AP7</f>
        <v>145620</v>
      </c>
      <c r="AG9" s="71">
        <f>'[11]all txns'!AQ7</f>
        <v>149726</v>
      </c>
      <c r="AH9" s="71">
        <f>[12]Dashboard!$D$8</f>
        <v>197176</v>
      </c>
      <c r="AI9" s="71">
        <f>[12]Dashboard!$E$8</f>
        <v>128680</v>
      </c>
      <c r="AJ9" s="73">
        <f>'[11]all txns'!AT7</f>
        <v>138737.28645000001</v>
      </c>
      <c r="AK9" s="73">
        <f>'[11]all txns'!AU7</f>
        <v>145674.15077250032</v>
      </c>
      <c r="AL9" s="73">
        <f>'[11]all txns'!AV7</f>
        <v>152957.85831112508</v>
      </c>
      <c r="AM9" s="73">
        <f>'[11]all txns'!AW7</f>
        <v>160605.75122668128</v>
      </c>
      <c r="AN9" s="73">
        <f>'[11]all txns'!AX7</f>
        <v>168636.03878801549</v>
      </c>
      <c r="AO9" s="73">
        <f>'[11]all txns'!AY7</f>
        <v>177067.84072741633</v>
      </c>
      <c r="AP9" s="73">
        <f>'[11]all txns'!AZ7</f>
        <v>185921.23276378727</v>
      </c>
      <c r="AQ9" s="73">
        <f>'[11]all txns'!BA7</f>
        <v>195217.29440197628</v>
      </c>
      <c r="AR9" s="74">
        <f>SUBTOTAL(9,AF9:AQ9)</f>
        <v>1946019.4534415021</v>
      </c>
      <c r="AT9" s="73">
        <f>'[11]all txns'!BC7</f>
        <v>204978.15912207542</v>
      </c>
      <c r="AU9" s="73">
        <f>'[11]all txns'!BD7</f>
        <v>215227.06707817875</v>
      </c>
      <c r="AV9" s="73">
        <f>'[11]all txns'!BE7</f>
        <v>225988.42043208797</v>
      </c>
      <c r="AW9" s="73">
        <f>'[11]all txns'!BF7</f>
        <v>237287.84145369288</v>
      </c>
      <c r="AX9" s="73">
        <f>'[11]all txns'!BG7</f>
        <v>249152.23352637701</v>
      </c>
      <c r="AY9" s="73">
        <f>'[11]all txns'!BH7</f>
        <v>261609.84520269558</v>
      </c>
      <c r="AZ9" s="73">
        <f>'[11]all txns'!BI7</f>
        <v>274690.33746283036</v>
      </c>
      <c r="BA9" s="73">
        <f>'[11]all txns'!BJ7</f>
        <v>288424.85433597211</v>
      </c>
      <c r="BB9" s="73">
        <f>'[11]all txns'!BK7</f>
        <v>302846.09705277067</v>
      </c>
      <c r="BC9" s="73">
        <f>'[11]all txns'!BL7</f>
        <v>317988.40190540906</v>
      </c>
      <c r="BD9" s="73">
        <f>'[11]all txns'!BM7</f>
        <v>333887.82200067956</v>
      </c>
      <c r="BE9" s="73">
        <f>'[11]all txns'!BN7</f>
        <v>350582.21310071368</v>
      </c>
      <c r="BF9" s="74">
        <f>SUBTOTAL(9,AT9:BE9)</f>
        <v>3262663.292673483</v>
      </c>
      <c r="BH9" s="73">
        <f>'[11]all txns'!BP7</f>
        <v>368111.3237557495</v>
      </c>
      <c r="BI9" s="73">
        <f>'[11]all txns'!BQ7</f>
        <v>386516.8899435373</v>
      </c>
      <c r="BJ9" s="73">
        <f>'[11]all txns'!BR7</f>
        <v>405842.73444071319</v>
      </c>
      <c r="BK9" s="73">
        <f>'[11]all txns'!BS7</f>
        <v>426134.87116274983</v>
      </c>
      <c r="BL9" s="73">
        <f>'[11]all txns'!BT7</f>
        <v>447441.61472088657</v>
      </c>
      <c r="BM9" s="73">
        <f>'[11]all txns'!BU7</f>
        <v>469813.69545693137</v>
      </c>
      <c r="BN9" s="73">
        <f>'[11]all txns'!BV7</f>
        <v>493304.38022977859</v>
      </c>
      <c r="BO9" s="73">
        <f>'[11]all txns'!BW7</f>
        <v>517969.59924126789</v>
      </c>
      <c r="BP9" s="73">
        <f>'[11]all txns'!BX7</f>
        <v>543868.07920332998</v>
      </c>
      <c r="BQ9" s="73">
        <f>'[11]all txns'!BY7</f>
        <v>571061.48316349648</v>
      </c>
      <c r="BR9" s="73">
        <f>'[11]all txns'!BZ7</f>
        <v>599614.5573216714</v>
      </c>
      <c r="BS9" s="73">
        <f>'[11]all txns'!CA7</f>
        <v>629595.28518775478</v>
      </c>
      <c r="BT9" s="74">
        <f>SUBTOTAL(9,BH9:BS9)</f>
        <v>5859274.5138278669</v>
      </c>
    </row>
    <row r="10" spans="1:72" s="28" customFormat="1" x14ac:dyDescent="0.25">
      <c r="B10" s="6"/>
      <c r="C10"/>
      <c r="D10" s="71"/>
      <c r="E10" s="71"/>
      <c r="F10" s="71"/>
      <c r="G10" s="71"/>
      <c r="H10" s="71"/>
      <c r="I10" s="71"/>
      <c r="J10" s="71"/>
      <c r="K10" s="71"/>
      <c r="L10" s="71"/>
      <c r="M10" s="71"/>
      <c r="N10" s="71"/>
      <c r="O10" s="71"/>
      <c r="P10" s="72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2"/>
      <c r="AF10" s="71"/>
      <c r="AG10" s="71"/>
      <c r="AH10" s="71"/>
      <c r="AI10" s="71"/>
      <c r="AJ10" s="73"/>
      <c r="AK10" s="73"/>
      <c r="AL10" s="73"/>
      <c r="AM10" s="73"/>
      <c r="AN10" s="73"/>
      <c r="AO10" s="73"/>
      <c r="AP10" s="73"/>
      <c r="AQ10" s="73"/>
      <c r="AR10" s="74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  <c r="BE10" s="73"/>
      <c r="BF10" s="74"/>
      <c r="BH10" s="73"/>
      <c r="BI10" s="73"/>
      <c r="BJ10" s="73"/>
      <c r="BK10" s="73"/>
      <c r="BL10" s="73"/>
      <c r="BM10" s="73"/>
      <c r="BN10" s="73"/>
      <c r="BO10" s="73"/>
      <c r="BP10" s="73"/>
      <c r="BQ10" s="73"/>
      <c r="BR10" s="73"/>
      <c r="BS10" s="73"/>
      <c r="BT10" s="74"/>
    </row>
    <row r="11" spans="1:72" s="28" customFormat="1" x14ac:dyDescent="0.25">
      <c r="B11" s="6"/>
      <c r="C11"/>
      <c r="D11" s="71"/>
      <c r="E11" s="71"/>
      <c r="F11" s="71"/>
      <c r="G11" s="71"/>
      <c r="H11" s="71"/>
      <c r="I11" s="71"/>
      <c r="J11" s="71"/>
      <c r="K11" s="71"/>
      <c r="L11" s="71"/>
      <c r="M11" s="71"/>
      <c r="N11" s="71"/>
      <c r="O11" s="71"/>
      <c r="P11" s="72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2"/>
      <c r="AF11" s="71"/>
      <c r="AG11" s="71"/>
      <c r="AH11" s="71"/>
      <c r="AI11" s="71"/>
      <c r="AJ11" s="73"/>
      <c r="AK11" s="73"/>
      <c r="AL11" s="73"/>
      <c r="AM11" s="73"/>
      <c r="AN11" s="73"/>
      <c r="AO11" s="73"/>
      <c r="AP11" s="73"/>
      <c r="AQ11" s="73"/>
      <c r="AR11" s="74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74"/>
      <c r="BH11" s="73"/>
      <c r="BI11" s="73"/>
      <c r="BJ11" s="73"/>
      <c r="BK11" s="73"/>
      <c r="BL11" s="73"/>
      <c r="BM11" s="73"/>
      <c r="BN11" s="73"/>
      <c r="BO11" s="73"/>
      <c r="BP11" s="73"/>
      <c r="BQ11" s="73"/>
      <c r="BR11" s="73"/>
      <c r="BS11" s="73"/>
      <c r="BT11" s="74"/>
    </row>
    <row r="12" spans="1:72" s="28" customFormat="1" x14ac:dyDescent="0.25">
      <c r="B12" s="6"/>
      <c r="C12"/>
      <c r="D12" s="71"/>
      <c r="E12" s="71"/>
      <c r="F12" s="71"/>
      <c r="G12" s="71"/>
      <c r="H12" s="71"/>
      <c r="I12" s="71"/>
      <c r="J12" s="71"/>
      <c r="K12" s="71"/>
      <c r="L12" s="71"/>
      <c r="M12" s="71"/>
      <c r="N12" s="71"/>
      <c r="O12" s="71"/>
      <c r="P12" s="72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2"/>
      <c r="AF12" s="71"/>
      <c r="AG12" s="71"/>
      <c r="AH12" s="71"/>
      <c r="AI12" s="71"/>
      <c r="AJ12" s="73"/>
      <c r="AK12" s="73"/>
      <c r="AL12" s="73"/>
      <c r="AM12" s="73"/>
      <c r="AN12" s="73"/>
      <c r="AO12" s="73"/>
      <c r="AP12" s="73"/>
      <c r="AQ12" s="73"/>
      <c r="AR12" s="74"/>
      <c r="AT12" s="73"/>
      <c r="AU12" s="73"/>
      <c r="AV12" s="73"/>
      <c r="AW12" s="73"/>
      <c r="AX12" s="73"/>
      <c r="AY12" s="73"/>
      <c r="AZ12" s="73"/>
      <c r="BA12" s="73"/>
      <c r="BB12" s="73"/>
      <c r="BC12" s="73"/>
      <c r="BD12" s="73"/>
      <c r="BE12" s="73"/>
      <c r="BF12" s="74"/>
      <c r="BH12" s="73"/>
      <c r="BI12" s="73"/>
      <c r="BJ12" s="73"/>
      <c r="BK12" s="73"/>
      <c r="BL12" s="73"/>
      <c r="BM12" s="73"/>
      <c r="BN12" s="73"/>
      <c r="BO12" s="73"/>
      <c r="BP12" s="73"/>
      <c r="BQ12" s="73"/>
      <c r="BR12" s="73"/>
      <c r="BS12" s="73"/>
      <c r="BT12" s="74"/>
    </row>
    <row r="13" spans="1:72" s="28" customFormat="1" x14ac:dyDescent="0.25">
      <c r="B13" s="83" t="s">
        <v>76</v>
      </c>
      <c r="C13"/>
    </row>
    <row r="14" spans="1:72" s="28" customFormat="1" x14ac:dyDescent="0.25">
      <c r="B14" s="6" t="s">
        <v>77</v>
      </c>
      <c r="C14"/>
      <c r="D14" s="71">
        <f>'[11]all txns'!P18</f>
        <v>73669</v>
      </c>
      <c r="E14" s="71">
        <f>'[11]all txns'!Q18</f>
        <v>60469</v>
      </c>
      <c r="F14" s="71">
        <f>'[11]all txns'!R18</f>
        <v>75605</v>
      </c>
      <c r="G14" s="71">
        <f>'[11]all txns'!S18</f>
        <v>85783</v>
      </c>
      <c r="H14" s="71">
        <f>'[11]all txns'!T18</f>
        <v>116935</v>
      </c>
      <c r="I14" s="71">
        <f>'[11]all txns'!U18</f>
        <v>110593</v>
      </c>
      <c r="J14" s="71">
        <f>'[11]all txns'!V18</f>
        <v>112867</v>
      </c>
      <c r="K14" s="71">
        <f>'[11]all txns'!W18</f>
        <v>132247</v>
      </c>
      <c r="L14" s="71">
        <f>'[11]all txns'!X18</f>
        <v>121372</v>
      </c>
      <c r="M14" s="71">
        <f>'[11]all txns'!Y18</f>
        <v>148813</v>
      </c>
      <c r="N14" s="71">
        <f>'[11]all txns'!Z18</f>
        <v>147659</v>
      </c>
      <c r="O14" s="71">
        <f>'[11]all txns'!AA18</f>
        <v>173629</v>
      </c>
      <c r="P14" s="72">
        <f>O14</f>
        <v>173629</v>
      </c>
      <c r="R14" s="71">
        <f>'[11]all txns'!AC18</f>
        <v>159535</v>
      </c>
      <c r="S14" s="71">
        <f>'[11]all txns'!AD18</f>
        <v>169499</v>
      </c>
      <c r="T14" s="71">
        <f>'[11]all txns'!AE18</f>
        <v>185992</v>
      </c>
      <c r="U14" s="71">
        <f>'[11]all txns'!AF18</f>
        <v>178335</v>
      </c>
      <c r="V14" s="71">
        <f>'[11]all txns'!AG18</f>
        <v>180839</v>
      </c>
      <c r="W14" s="71">
        <f>'[11]all txns'!AH18</f>
        <v>196739</v>
      </c>
      <c r="X14" s="71">
        <f>'[11]all txns'!AI18</f>
        <v>240690</v>
      </c>
      <c r="Y14" s="71">
        <f>'[11]all txns'!AJ18</f>
        <v>239316</v>
      </c>
      <c r="Z14" s="71">
        <f>'[11]all txns'!AK18</f>
        <v>226254</v>
      </c>
      <c r="AA14" s="71">
        <f>'[11]all txns'!AL18</f>
        <v>230949</v>
      </c>
      <c r="AB14" s="71">
        <f>'[11]all txns'!AM18</f>
        <v>216915</v>
      </c>
      <c r="AC14" s="71">
        <f>'[11]all txns'!AN18</f>
        <v>298908</v>
      </c>
      <c r="AD14" s="72">
        <f>AC14</f>
        <v>298908</v>
      </c>
      <c r="AF14" s="71">
        <f>'[11]all txns'!AP18</f>
        <v>301691</v>
      </c>
      <c r="AG14" s="71">
        <f>'[11]all txns'!AQ18</f>
        <v>315669</v>
      </c>
      <c r="AH14" s="71">
        <f>[12]Dashboard!$D$14</f>
        <v>437755</v>
      </c>
      <c r="AI14" s="71">
        <f>[12]Dashboard!$E$14</f>
        <v>318874</v>
      </c>
      <c r="AJ14" s="73">
        <f>'[11]all txns'!AT18</f>
        <v>368906.57685000007</v>
      </c>
      <c r="AK14" s="73">
        <f>'[11]all txns'!AU18</f>
        <v>387351.90569250012</v>
      </c>
      <c r="AL14" s="73">
        <f>'[11]all txns'!AV18</f>
        <v>406719.50097712514</v>
      </c>
      <c r="AM14" s="73">
        <f>'[11]all txns'!AW18</f>
        <v>427055.47602598136</v>
      </c>
      <c r="AN14" s="73">
        <f>'[11]all txns'!AX18</f>
        <v>448408.24982728047</v>
      </c>
      <c r="AO14" s="73">
        <f>'[11]all txns'!AY18</f>
        <v>470828.66231864452</v>
      </c>
      <c r="AP14" s="73">
        <f>'[11]all txns'!AZ18</f>
        <v>494370.09543457674</v>
      </c>
      <c r="AQ14" s="73">
        <f>'[11]all txns'!BA18</f>
        <v>519088.60020630562</v>
      </c>
      <c r="AR14" s="74">
        <f>AQ14</f>
        <v>519088.60020630562</v>
      </c>
      <c r="AT14" s="73">
        <f>'[11]all txns'!BC18</f>
        <v>545805.42263432522</v>
      </c>
      <c r="AU14" s="73">
        <f>'[11]all txns'!BD18</f>
        <v>573095.69376604154</v>
      </c>
      <c r="AV14" s="73">
        <f>'[11]all txns'!BE18</f>
        <v>601750.47845434363</v>
      </c>
      <c r="AW14" s="73">
        <f>'[11]all txns'!BF18</f>
        <v>631838.00237706082</v>
      </c>
      <c r="AX14" s="73">
        <f>'[11]all txns'!BG18</f>
        <v>663429.90249591391</v>
      </c>
      <c r="AY14" s="73">
        <f>'[11]all txns'!BH18</f>
        <v>696601.39762070961</v>
      </c>
      <c r="AZ14" s="73">
        <f>'[11]all txns'!BI18</f>
        <v>731431.46750174509</v>
      </c>
      <c r="BA14" s="73">
        <f>'[11]all txns'!BJ18</f>
        <v>768003.04087683233</v>
      </c>
      <c r="BB14" s="73">
        <f>'[11]all txns'!BK18</f>
        <v>806403.19292067399</v>
      </c>
      <c r="BC14" s="73">
        <f>'[11]all txns'!BL18</f>
        <v>846723.35256670765</v>
      </c>
      <c r="BD14" s="73">
        <f>'[11]all txns'!BM18</f>
        <v>889059.52019504295</v>
      </c>
      <c r="BE14" s="73">
        <f>'[11]all txns'!BN18</f>
        <v>933512.4962047952</v>
      </c>
      <c r="BF14" s="74">
        <f>BE14</f>
        <v>933512.4962047952</v>
      </c>
      <c r="BH14" s="73">
        <f>'[11]all txns'!BP18</f>
        <v>980188.12101503497</v>
      </c>
      <c r="BI14" s="73">
        <f>'[11]all txns'!BQ18</f>
        <v>1029197.5270657868</v>
      </c>
      <c r="BJ14" s="73">
        <f>'[11]all txns'!BR18</f>
        <v>1080657.403419076</v>
      </c>
      <c r="BK14" s="73">
        <f>'[11]all txns'!BS18</f>
        <v>1134690.2735900299</v>
      </c>
      <c r="BL14" s="73">
        <f>'[11]all txns'!BT18</f>
        <v>1191424.7872695313</v>
      </c>
      <c r="BM14" s="73">
        <f>'[11]all txns'!BU18</f>
        <v>1250996.0266330079</v>
      </c>
      <c r="BN14" s="73">
        <f>'[11]all txns'!BV18</f>
        <v>1313545.8279646586</v>
      </c>
      <c r="BO14" s="73">
        <f>'[11]all txns'!BW18</f>
        <v>1379223.1193628917</v>
      </c>
      <c r="BP14" s="73">
        <f>'[11]all txns'!BX18</f>
        <v>1448184.2753310362</v>
      </c>
      <c r="BQ14" s="73">
        <f>'[11]all txns'!BY18</f>
        <v>1520593.489097588</v>
      </c>
      <c r="BR14" s="73">
        <f>'[11]all txns'!BZ18</f>
        <v>1596623.1635524675</v>
      </c>
      <c r="BS14" s="73">
        <f>'[11]all txns'!CA18</f>
        <v>1676454.3217300908</v>
      </c>
      <c r="BT14" s="74">
        <f>BS14</f>
        <v>1676454.3217300908</v>
      </c>
    </row>
    <row r="15" spans="1:72" s="28" customFormat="1" x14ac:dyDescent="0.25">
      <c r="B15" s="6" t="s">
        <v>78</v>
      </c>
      <c r="C15"/>
      <c r="D15" s="71">
        <f>'[11]all txns'!P20</f>
        <v>209304</v>
      </c>
      <c r="E15" s="71">
        <f>'[11]all txns'!Q20</f>
        <v>198115</v>
      </c>
      <c r="F15" s="71">
        <f>'[11]all txns'!R20</f>
        <v>186424</v>
      </c>
      <c r="G15" s="71">
        <f>'[11]all txns'!S20</f>
        <v>190489</v>
      </c>
      <c r="H15" s="71">
        <f>'[11]all txns'!T20</f>
        <v>236359</v>
      </c>
      <c r="I15" s="71">
        <f>'[11]all txns'!U20</f>
        <v>246096</v>
      </c>
      <c r="J15" s="71">
        <f>'[11]all txns'!V20</f>
        <v>263431</v>
      </c>
      <c r="K15" s="71">
        <f>'[11]all txns'!W20</f>
        <v>277446</v>
      </c>
      <c r="L15" s="71">
        <f>'[11]all txns'!X20</f>
        <v>285705</v>
      </c>
      <c r="M15" s="71">
        <f>'[11]all txns'!Y20</f>
        <v>314074</v>
      </c>
      <c r="N15" s="71">
        <f>'[11]all txns'!Z20</f>
        <v>319887</v>
      </c>
      <c r="O15" s="71">
        <f>'[11]all txns'!AA20</f>
        <v>355876</v>
      </c>
      <c r="P15" s="72">
        <f>O15</f>
        <v>355876</v>
      </c>
      <c r="R15" s="71">
        <f>'[11]all txns'!AC20</f>
        <v>367368</v>
      </c>
      <c r="S15" s="71">
        <f>'[11]all txns'!AD20</f>
        <v>380213</v>
      </c>
      <c r="T15" s="71">
        <f>'[11]all txns'!AE20</f>
        <v>382144</v>
      </c>
      <c r="U15" s="71">
        <f>'[11]all txns'!AF20</f>
        <v>395487</v>
      </c>
      <c r="V15" s="71">
        <f>'[11]all txns'!AG20</f>
        <v>405058</v>
      </c>
      <c r="W15" s="71">
        <f>'[11]all txns'!AH20</f>
        <v>416293</v>
      </c>
      <c r="X15" s="71">
        <f>'[11]all txns'!AI20</f>
        <v>466911</v>
      </c>
      <c r="Y15" s="71">
        <f>'[11]all txns'!AJ20</f>
        <v>505510</v>
      </c>
      <c r="Z15" s="71">
        <f>'[11]all txns'!AK20</f>
        <v>520928</v>
      </c>
      <c r="AA15" s="71">
        <f>'[11]all txns'!AL20</f>
        <v>506574</v>
      </c>
      <c r="AB15" s="71">
        <f>'[11]all txns'!AM20</f>
        <v>487445</v>
      </c>
      <c r="AC15" s="71">
        <f>'[11]all txns'!AN20</f>
        <v>548521</v>
      </c>
      <c r="AD15" s="72">
        <f>AC15</f>
        <v>548521</v>
      </c>
      <c r="AF15" s="71">
        <f>'[11]all txns'!AP20</f>
        <v>616866</v>
      </c>
      <c r="AG15" s="71">
        <f>'[11]all txns'!AQ20</f>
        <v>693869</v>
      </c>
      <c r="AH15" s="71">
        <f>[12]Dashboard!$D$16</f>
        <v>780918</v>
      </c>
      <c r="AI15" s="71">
        <f>[12]Dashboard!$E$16</f>
        <v>797434</v>
      </c>
      <c r="AJ15" s="73">
        <f>'[11]all txns'!AT20</f>
        <v>728370.75386250007</v>
      </c>
      <c r="AK15" s="73">
        <f>'[11]all txns'!AU20</f>
        <v>764789.29155562515</v>
      </c>
      <c r="AL15" s="73">
        <f>'[11]all txns'!AV20</f>
        <v>803028.75613340642</v>
      </c>
      <c r="AM15" s="73">
        <f>'[11]all txns'!AW20</f>
        <v>843180.19394007674</v>
      </c>
      <c r="AN15" s="73">
        <f>'[11]all txns'!AX20</f>
        <v>885339.20363708062</v>
      </c>
      <c r="AO15" s="73">
        <f>'[11]all txns'!AY20</f>
        <v>929606.1638189347</v>
      </c>
      <c r="AP15" s="73">
        <f>'[11]all txns'!AZ20</f>
        <v>976086.47200988152</v>
      </c>
      <c r="AQ15" s="73">
        <f>'[11]all txns'!BA20</f>
        <v>1024890.7956103756</v>
      </c>
      <c r="AR15" s="74">
        <f>AQ15</f>
        <v>1024890.7956103756</v>
      </c>
      <c r="AT15" s="73">
        <f>'[11]all txns'!BC20</f>
        <v>1119180.7488065301</v>
      </c>
      <c r="AU15" s="73">
        <f>'[11]all txns'!BD20</f>
        <v>1175139.7862468567</v>
      </c>
      <c r="AV15" s="73">
        <f>'[11]all txns'!BE20</f>
        <v>1233896.7755591995</v>
      </c>
      <c r="AW15" s="73">
        <f>'[11]all txns'!BF20</f>
        <v>1295591.6143371598</v>
      </c>
      <c r="AX15" s="73">
        <f>'[11]all txns'!BG20</f>
        <v>1360371.1950540177</v>
      </c>
      <c r="AY15" s="73">
        <f>'[11]all txns'!BH20</f>
        <v>1428389.7548067186</v>
      </c>
      <c r="AZ15" s="73">
        <f>'[11]all txns'!BI20</f>
        <v>1499809.2425470545</v>
      </c>
      <c r="BA15" s="73">
        <f>'[11]all txns'!BJ20</f>
        <v>1574799.7046744074</v>
      </c>
      <c r="BB15" s="73">
        <f>'[11]all txns'!BK20</f>
        <v>1653539.6899081278</v>
      </c>
      <c r="BC15" s="73">
        <f>'[11]all txns'!BL20</f>
        <v>1736216.674403534</v>
      </c>
      <c r="BD15" s="73">
        <f>'[11]all txns'!BM20</f>
        <v>1823027.5081237108</v>
      </c>
      <c r="BE15" s="73">
        <f>'[11]all txns'!BN20</f>
        <v>1914178.8835298961</v>
      </c>
      <c r="BF15" s="74">
        <f>BE15</f>
        <v>1914178.8835298961</v>
      </c>
      <c r="BH15" s="73">
        <f>'[11]all txns'!BP20</f>
        <v>2009887.8277063912</v>
      </c>
      <c r="BI15" s="73">
        <f>'[11]all txns'!BQ20</f>
        <v>2110382.2190917106</v>
      </c>
      <c r="BJ15" s="73">
        <f>'[11]all txns'!BR20</f>
        <v>2215901.3300462961</v>
      </c>
      <c r="BK15" s="73">
        <f>'[11]all txns'!BS20</f>
        <v>2326696.3965486111</v>
      </c>
      <c r="BL15" s="73">
        <f>'[11]all txns'!BT20</f>
        <v>2443031.2163760415</v>
      </c>
      <c r="BM15" s="73">
        <f>'[11]all txns'!BU20</f>
        <v>2565182.7771948441</v>
      </c>
      <c r="BN15" s="73">
        <f>'[11]all txns'!BV20</f>
        <v>2693441.9160545864</v>
      </c>
      <c r="BO15" s="73">
        <f>'[11]all txns'!BW20</f>
        <v>2828114.0118573159</v>
      </c>
      <c r="BP15" s="73">
        <f>'[11]all txns'!BX20</f>
        <v>2969519.7124501816</v>
      </c>
      <c r="BQ15" s="73">
        <f>'[11]all txns'!BY20</f>
        <v>3117995.698072691</v>
      </c>
      <c r="BR15" s="73">
        <f>'[11]all txns'!BZ20</f>
        <v>3273895.4829763253</v>
      </c>
      <c r="BS15" s="73">
        <f>'[11]all txns'!CA20</f>
        <v>3437590.2571251416</v>
      </c>
      <c r="BT15" s="74">
        <f>BS15</f>
        <v>3437590.2571251416</v>
      </c>
    </row>
    <row r="16" spans="1:72" s="28" customFormat="1" x14ac:dyDescent="0.25">
      <c r="B16" s="6" t="s">
        <v>79</v>
      </c>
      <c r="C16"/>
      <c r="D16" s="71">
        <f>'[11]all txns'!P22</f>
        <v>34501</v>
      </c>
      <c r="E16" s="71">
        <f>'[11]all txns'!Q22</f>
        <v>33278</v>
      </c>
      <c r="F16" s="71">
        <f>'[11]all txns'!R22</f>
        <v>39487</v>
      </c>
      <c r="G16" s="71">
        <f>'[11]all txns'!S22</f>
        <v>45809</v>
      </c>
      <c r="H16" s="71">
        <f>'[11]all txns'!T22</f>
        <v>52249</v>
      </c>
      <c r="I16" s="71">
        <f>'[11]all txns'!U22</f>
        <v>57884</v>
      </c>
      <c r="J16" s="71">
        <f>'[11]all txns'!V22</f>
        <v>63773</v>
      </c>
      <c r="K16" s="71">
        <f>'[11]all txns'!W22</f>
        <v>69798</v>
      </c>
      <c r="L16" s="71">
        <f>'[11]all txns'!X22</f>
        <v>72568</v>
      </c>
      <c r="M16" s="71">
        <f>'[11]all txns'!Y22</f>
        <v>85174</v>
      </c>
      <c r="N16" s="71">
        <f>'[11]all txns'!Z22</f>
        <v>88661</v>
      </c>
      <c r="O16" s="71">
        <f>'[11]all txns'!AA22</f>
        <v>110533</v>
      </c>
      <c r="P16" s="72">
        <f>O16</f>
        <v>110533</v>
      </c>
      <c r="R16" s="71">
        <f>'[11]all txns'!AC22</f>
        <v>102161</v>
      </c>
      <c r="S16" s="71">
        <f>'[11]all txns'!AD22</f>
        <v>109336</v>
      </c>
      <c r="T16" s="71">
        <f>'[11]all txns'!AE22</f>
        <v>123475</v>
      </c>
      <c r="U16" s="71">
        <f>'[11]all txns'!AF22</f>
        <v>121478</v>
      </c>
      <c r="V16" s="71">
        <f>'[11]all txns'!AG22</f>
        <v>123236</v>
      </c>
      <c r="W16" s="71">
        <f>'[11]all txns'!AH22</f>
        <v>133106</v>
      </c>
      <c r="X16" s="71">
        <f>'[11]all txns'!AI22</f>
        <v>151504</v>
      </c>
      <c r="Y16" s="71">
        <f>'[11]all txns'!AJ22</f>
        <v>163530</v>
      </c>
      <c r="Z16" s="71">
        <f>'[11]all txns'!AK22</f>
        <v>159081</v>
      </c>
      <c r="AA16" s="71">
        <f>'[11]all txns'!AL22</f>
        <v>165330</v>
      </c>
      <c r="AB16" s="71">
        <f>'[11]all txns'!AM22</f>
        <v>157780</v>
      </c>
      <c r="AC16" s="71">
        <f>'[11]all txns'!AN22</f>
        <v>205101</v>
      </c>
      <c r="AD16" s="72">
        <f>AC16</f>
        <v>205101</v>
      </c>
      <c r="AF16" s="71">
        <f>'[11]all txns'!AP22</f>
        <v>186256</v>
      </c>
      <c r="AG16" s="71">
        <f>'[11]all txns'!AQ22</f>
        <v>200569</v>
      </c>
      <c r="AH16" s="71">
        <f>[12]Dashboard!$D$64</f>
        <v>290030</v>
      </c>
      <c r="AI16" s="71">
        <f>[12]Dashboard!$E$64</f>
        <v>226420</v>
      </c>
      <c r="AJ16" s="73">
        <f>'[11]all txns'!AT22</f>
        <v>233078.64123600002</v>
      </c>
      <c r="AK16" s="73">
        <f>'[11]all txns'!AU22</f>
        <v>244732.57329780006</v>
      </c>
      <c r="AL16" s="73">
        <f>'[11]all txns'!AV22</f>
        <v>256969.20196269007</v>
      </c>
      <c r="AM16" s="73">
        <f>'[11]all txns'!AW22</f>
        <v>269817.66206082457</v>
      </c>
      <c r="AN16" s="73">
        <f>'[11]all txns'!AX22</f>
        <v>283308.54516386578</v>
      </c>
      <c r="AO16" s="73">
        <f>'[11]all txns'!AY22</f>
        <v>297473.9724220591</v>
      </c>
      <c r="AP16" s="73">
        <f>'[11]all txns'!AZ22</f>
        <v>312347.67104316212</v>
      </c>
      <c r="AQ16" s="73">
        <f>'[11]all txns'!BA22</f>
        <v>327965.05459532019</v>
      </c>
      <c r="AR16" s="74">
        <f>AQ16</f>
        <v>327965.05459532019</v>
      </c>
      <c r="AT16" s="73">
        <f>'[11]all txns'!BC22</f>
        <v>344363.30732508621</v>
      </c>
      <c r="AU16" s="73">
        <f>'[11]all txns'!BD22</f>
        <v>361581.47269134055</v>
      </c>
      <c r="AV16" s="73">
        <f>'[11]all txns'!BE22</f>
        <v>379660.54632590758</v>
      </c>
      <c r="AW16" s="73">
        <f>'[11]all txns'!BF22</f>
        <v>398643.573642203</v>
      </c>
      <c r="AX16" s="73">
        <f>'[11]all txns'!BG22</f>
        <v>418575.75232431316</v>
      </c>
      <c r="AY16" s="73">
        <f>'[11]all txns'!BH22</f>
        <v>439504.5399405288</v>
      </c>
      <c r="AZ16" s="73">
        <f>'[11]all txns'!BI22</f>
        <v>461479.76693755522</v>
      </c>
      <c r="BA16" s="73">
        <f>'[11]all txns'!BJ22</f>
        <v>484553.75528443302</v>
      </c>
      <c r="BB16" s="73">
        <f>'[11]all txns'!BK22</f>
        <v>508781.44304865465</v>
      </c>
      <c r="BC16" s="73">
        <f>'[11]all txns'!BL22</f>
        <v>534220.51520108734</v>
      </c>
      <c r="BD16" s="73">
        <f>'[11]all txns'!BM22</f>
        <v>560931.5409611417</v>
      </c>
      <c r="BE16" s="73">
        <f>'[11]all txns'!BN22</f>
        <v>588978.11800919881</v>
      </c>
      <c r="BF16" s="74">
        <f>BE16</f>
        <v>588978.11800919881</v>
      </c>
      <c r="BH16" s="73">
        <f>'[11]all txns'!BP22</f>
        <v>618427.02390965878</v>
      </c>
      <c r="BI16" s="73">
        <f>'[11]all txns'!BQ22</f>
        <v>649348.37510514178</v>
      </c>
      <c r="BJ16" s="73">
        <f>'[11]all txns'!BR22</f>
        <v>681815.79386039882</v>
      </c>
      <c r="BK16" s="73">
        <f>'[11]all txns'!BS22</f>
        <v>715906.58355341887</v>
      </c>
      <c r="BL16" s="73">
        <f>'[11]all txns'!BT22</f>
        <v>751701.91273108975</v>
      </c>
      <c r="BM16" s="73">
        <f>'[11]all txns'!BU22</f>
        <v>789287.00836764427</v>
      </c>
      <c r="BN16" s="73">
        <f>'[11]all txns'!BV22</f>
        <v>828751.3587860266</v>
      </c>
      <c r="BO16" s="73">
        <f>'[11]all txns'!BW22</f>
        <v>870188.92672532797</v>
      </c>
      <c r="BP16" s="73">
        <f>'[11]all txns'!BX22</f>
        <v>913698.37306159444</v>
      </c>
      <c r="BQ16" s="73">
        <f>'[11]all txns'!BY22</f>
        <v>959383.29171467409</v>
      </c>
      <c r="BR16" s="73">
        <f>'[11]all txns'!BZ22</f>
        <v>1007352.4563004078</v>
      </c>
      <c r="BS16" s="73">
        <f>'[11]all txns'!CA22</f>
        <v>1057720.0791154283</v>
      </c>
      <c r="BT16" s="74">
        <f>BS16</f>
        <v>1057720.0791154283</v>
      </c>
    </row>
    <row r="17" spans="2:72" s="28" customFormat="1" x14ac:dyDescent="0.25">
      <c r="B17" s="6" t="s">
        <v>80</v>
      </c>
      <c r="C17"/>
      <c r="D17" s="71">
        <f>'[11]all txns'!P24</f>
        <v>110303</v>
      </c>
      <c r="E17" s="71">
        <f>'[11]all txns'!Q24</f>
        <v>117331</v>
      </c>
      <c r="F17" s="71">
        <f>'[11]all txns'!R24</f>
        <v>123734</v>
      </c>
      <c r="G17" s="71">
        <f>'[11]all txns'!S24</f>
        <v>117838</v>
      </c>
      <c r="H17" s="71">
        <f>'[11]all txns'!T24</f>
        <v>123476</v>
      </c>
      <c r="I17" s="71">
        <f>'[11]all txns'!U24</f>
        <v>121629</v>
      </c>
      <c r="J17" s="71">
        <f>'[11]all txns'!V24</f>
        <v>135074</v>
      </c>
      <c r="K17" s="71">
        <f>'[11]all txns'!W24</f>
        <v>151030</v>
      </c>
      <c r="L17" s="71">
        <f>'[11]all txns'!X24</f>
        <v>160922</v>
      </c>
      <c r="M17" s="71">
        <f>'[11]all txns'!Y24</f>
        <v>160922</v>
      </c>
      <c r="N17" s="71">
        <f>'[11]all txns'!Z24</f>
        <v>172096</v>
      </c>
      <c r="O17" s="71">
        <f>'[11]all txns'!AA24</f>
        <v>198214</v>
      </c>
      <c r="P17" s="72">
        <f>O17</f>
        <v>198214</v>
      </c>
      <c r="R17" s="71">
        <f>'[11]all txns'!AC24</f>
        <v>210506</v>
      </c>
      <c r="S17" s="71">
        <f>'[11]all txns'!AD24</f>
        <v>224281</v>
      </c>
      <c r="T17" s="71">
        <f>'[11]all txns'!AE24</f>
        <v>229908</v>
      </c>
      <c r="U17" s="71">
        <f>'[11]all txns'!AF24</f>
        <v>243100</v>
      </c>
      <c r="V17" s="71">
        <f>'[11]all txns'!AG24</f>
        <v>253192</v>
      </c>
      <c r="W17" s="71">
        <f>'[11]all txns'!AH24</f>
        <v>262300</v>
      </c>
      <c r="X17" s="71">
        <f>'[11]all txns'!AI24</f>
        <v>284200</v>
      </c>
      <c r="Y17" s="71">
        <f>'[11]all txns'!AJ24</f>
        <v>311558</v>
      </c>
      <c r="Z17" s="71">
        <f>'[11]all txns'!AK24</f>
        <v>325853</v>
      </c>
      <c r="AA17" s="71">
        <f>'[11]all txns'!AL24</f>
        <v>331883</v>
      </c>
      <c r="AB17" s="71">
        <f>'[11]all txns'!AM24</f>
        <v>327514</v>
      </c>
      <c r="AC17" s="71">
        <f>'[11]all txns'!AN24</f>
        <v>361945</v>
      </c>
      <c r="AD17" s="72">
        <f>AC17</f>
        <v>361945</v>
      </c>
      <c r="AF17" s="71">
        <f>'[11]all txns'!AP24</f>
        <v>381173</v>
      </c>
      <c r="AG17" s="71">
        <f>'[11]all txns'!AQ24</f>
        <v>417224</v>
      </c>
      <c r="AH17" s="71">
        <f>[12]Dashboard!$D$67</f>
        <v>475675</v>
      </c>
      <c r="AI17" s="71">
        <f>[12]Dashboard!$E$67</f>
        <v>506656</v>
      </c>
      <c r="AJ17" s="73">
        <f>'[11]all txns'!AT24</f>
        <v>437969.9329549637</v>
      </c>
      <c r="AK17" s="73">
        <f>'[11]all txns'!AU24</f>
        <v>459868.42960271193</v>
      </c>
      <c r="AL17" s="73">
        <f>'[11]all txns'!AV24</f>
        <v>482861.85108284751</v>
      </c>
      <c r="AM17" s="73">
        <f>'[11]all txns'!AW24</f>
        <v>507004.94363698992</v>
      </c>
      <c r="AN17" s="73">
        <f>'[11]all txns'!AX24</f>
        <v>532355.19081883947</v>
      </c>
      <c r="AO17" s="73">
        <f>'[11]all txns'!AY24</f>
        <v>558972.95035978139</v>
      </c>
      <c r="AP17" s="73">
        <f>'[11]all txns'!AZ24</f>
        <v>586921.59787777055</v>
      </c>
      <c r="AQ17" s="73">
        <f>'[11]all txns'!BA24</f>
        <v>616267.6777716591</v>
      </c>
      <c r="AR17" s="74">
        <f>AQ17</f>
        <v>616267.6777716591</v>
      </c>
      <c r="AT17" s="73">
        <f>'[11]all txns'!BC24</f>
        <v>672964.30412665172</v>
      </c>
      <c r="AU17" s="73">
        <f>'[11]all txns'!BD24</f>
        <v>706612.51933298435</v>
      </c>
      <c r="AV17" s="73">
        <f>'[11]all txns'!BE24</f>
        <v>741943.1452996335</v>
      </c>
      <c r="AW17" s="73">
        <f>'[11]all txns'!BF24</f>
        <v>779040.30256461538</v>
      </c>
      <c r="AX17" s="73">
        <f>'[11]all txns'!BG24</f>
        <v>817992.31769284606</v>
      </c>
      <c r="AY17" s="73">
        <f>'[11]all txns'!BH24</f>
        <v>858891.93357748841</v>
      </c>
      <c r="AZ17" s="73">
        <f>'[11]all txns'!BI24</f>
        <v>901836.53025636286</v>
      </c>
      <c r="BA17" s="73">
        <f>'[11]all txns'!BJ24</f>
        <v>946928.35676918109</v>
      </c>
      <c r="BB17" s="73">
        <f>'[11]all txns'!BK24</f>
        <v>994274.77460764011</v>
      </c>
      <c r="BC17" s="73">
        <f>'[11]all txns'!BL24</f>
        <v>1043988.5133380221</v>
      </c>
      <c r="BD17" s="73">
        <f>'[11]all txns'!BM24</f>
        <v>1096187.9390049232</v>
      </c>
      <c r="BE17" s="73">
        <f>'[11]all txns'!BN24</f>
        <v>1150997.3359551693</v>
      </c>
      <c r="BF17" s="74">
        <f>BE17</f>
        <v>1150997.3359551693</v>
      </c>
      <c r="BH17" s="73">
        <f>'[11]all txns'!BP24</f>
        <v>1208547.2027529278</v>
      </c>
      <c r="BI17" s="73">
        <f>'[11]all txns'!BQ24</f>
        <v>1268974.5628905741</v>
      </c>
      <c r="BJ17" s="73">
        <f>'[11]all txns'!BR24</f>
        <v>1332423.2910351029</v>
      </c>
      <c r="BK17" s="73">
        <f>'[11]all txns'!BS24</f>
        <v>1399044.4555868581</v>
      </c>
      <c r="BL17" s="73">
        <f>'[11]all txns'!BT24</f>
        <v>1468996.678366201</v>
      </c>
      <c r="BM17" s="73">
        <f>'[11]all txns'!BU24</f>
        <v>1542446.5122845112</v>
      </c>
      <c r="BN17" s="73">
        <f>'[11]all txns'!BV24</f>
        <v>1619568.8378987368</v>
      </c>
      <c r="BO17" s="73">
        <f>'[11]all txns'!BW24</f>
        <v>1700547.2797936739</v>
      </c>
      <c r="BP17" s="73">
        <f>'[11]all txns'!BX24</f>
        <v>1785574.6437833575</v>
      </c>
      <c r="BQ17" s="73">
        <f>'[11]all txns'!BY24</f>
        <v>1874853.3759725254</v>
      </c>
      <c r="BR17" s="73">
        <f>'[11]all txns'!BZ24</f>
        <v>1968596.0447711516</v>
      </c>
      <c r="BS17" s="73">
        <f>'[11]all txns'!CA24</f>
        <v>2067025.8470097093</v>
      </c>
      <c r="BT17" s="74">
        <f>BS17</f>
        <v>2067025.8470097093</v>
      </c>
    </row>
    <row r="18" spans="2:72" s="28" customFormat="1" x14ac:dyDescent="0.25">
      <c r="B18" s="6"/>
      <c r="C18"/>
      <c r="D18" s="71"/>
      <c r="E18" s="71"/>
      <c r="F18" s="71"/>
      <c r="G18" s="71"/>
      <c r="H18" s="71"/>
      <c r="I18" s="71"/>
      <c r="J18" s="71"/>
      <c r="K18" s="71"/>
      <c r="L18" s="71"/>
      <c r="M18" s="71"/>
      <c r="N18" s="71"/>
      <c r="O18" s="71"/>
      <c r="P18" s="72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2"/>
      <c r="AF18" s="71"/>
      <c r="AG18" s="71"/>
      <c r="AH18" s="71"/>
      <c r="AI18" s="71"/>
      <c r="AJ18" s="73"/>
      <c r="AK18" s="73"/>
      <c r="AL18" s="73"/>
      <c r="AM18" s="73"/>
      <c r="AN18" s="73"/>
      <c r="AO18" s="73"/>
      <c r="AP18" s="73"/>
      <c r="AQ18" s="73"/>
      <c r="AR18" s="74"/>
      <c r="AT18" s="73"/>
      <c r="AU18" s="73"/>
      <c r="AV18" s="73"/>
      <c r="AW18" s="73"/>
      <c r="AX18" s="73"/>
      <c r="AY18" s="73"/>
      <c r="AZ18" s="73"/>
      <c r="BA18" s="73"/>
      <c r="BB18" s="73"/>
      <c r="BC18" s="73"/>
      <c r="BD18" s="73"/>
      <c r="BE18" s="73"/>
      <c r="BF18" s="74"/>
      <c r="BH18" s="73"/>
      <c r="BI18" s="73"/>
      <c r="BJ18" s="73"/>
      <c r="BK18" s="73"/>
      <c r="BL18" s="73"/>
      <c r="BM18" s="73"/>
      <c r="BN18" s="73"/>
      <c r="BO18" s="73"/>
      <c r="BP18" s="73"/>
      <c r="BQ18" s="73"/>
      <c r="BR18" s="73"/>
      <c r="BS18" s="73"/>
      <c r="BT18" s="74"/>
    </row>
    <row r="19" spans="2:72" hidden="1" outlineLevel="1" x14ac:dyDescent="0.25">
      <c r="B19" s="5"/>
      <c r="P19" s="1"/>
      <c r="Q19" s="1"/>
      <c r="AD19" s="1"/>
      <c r="AE19" s="1"/>
      <c r="AR19" s="49"/>
      <c r="AS19" s="1"/>
      <c r="BF19" s="49"/>
      <c r="BG19" s="1"/>
      <c r="BT19" s="49"/>
    </row>
    <row r="20" spans="2:72" hidden="1" outlineLevel="1" x14ac:dyDescent="0.25">
      <c r="B20" s="5"/>
      <c r="P20" s="1"/>
      <c r="Q20" s="1"/>
      <c r="AD20" s="1"/>
      <c r="AE20" s="1"/>
      <c r="AR20" s="49"/>
      <c r="AS20" s="1"/>
      <c r="BF20" s="49"/>
      <c r="BG20" s="1"/>
      <c r="BT20" s="49"/>
    </row>
    <row r="21" spans="2:72" s="28" customFormat="1" collapsed="1" x14ac:dyDescent="0.25">
      <c r="B21" s="83" t="s">
        <v>81</v>
      </c>
      <c r="C21"/>
    </row>
    <row r="22" spans="2:72" s="28" customFormat="1" x14ac:dyDescent="0.25">
      <c r="B22" s="6" t="s">
        <v>82</v>
      </c>
      <c r="C22"/>
      <c r="D22" s="71">
        <f>'[11]all txns'!P29</f>
        <v>1610</v>
      </c>
      <c r="E22" s="71">
        <f>'[11]all txns'!Q29</f>
        <v>1784</v>
      </c>
      <c r="F22" s="71">
        <f>'[11]all txns'!R29</f>
        <v>2008</v>
      </c>
      <c r="G22" s="71">
        <f>'[11]all txns'!S29</f>
        <v>2359</v>
      </c>
      <c r="H22" s="71">
        <f>'[11]all txns'!T29</f>
        <v>2699</v>
      </c>
      <c r="I22" s="71">
        <f>'[11]all txns'!U29</f>
        <v>2881</v>
      </c>
      <c r="J22" s="71">
        <f>'[11]all txns'!V29</f>
        <v>3036</v>
      </c>
      <c r="K22" s="71">
        <f>'[11]all txns'!W29</f>
        <v>3200</v>
      </c>
      <c r="L22" s="71">
        <f>'[11]all txns'!X29</f>
        <v>3341</v>
      </c>
      <c r="M22" s="71">
        <f>'[11]all txns'!Y29</f>
        <v>3494</v>
      </c>
      <c r="N22" s="71">
        <f>'[11]all txns'!Z29</f>
        <v>3630</v>
      </c>
      <c r="O22" s="71">
        <f>'[11]all txns'!AA29</f>
        <v>3757</v>
      </c>
      <c r="P22" s="72">
        <f>O22</f>
        <v>3757</v>
      </c>
      <c r="R22" s="71">
        <f>'[11]all txns'!AC29</f>
        <v>3933</v>
      </c>
      <c r="S22" s="71">
        <f>'[11]all txns'!AD29</f>
        <v>4152</v>
      </c>
      <c r="T22" s="71">
        <f>'[11]all txns'!AE29</f>
        <v>4470</v>
      </c>
      <c r="U22" s="71">
        <f>'[11]all txns'!AF29</f>
        <v>4750</v>
      </c>
      <c r="V22" s="71">
        <f>'[11]all txns'!AG29</f>
        <v>5061</v>
      </c>
      <c r="W22" s="71">
        <f>'[11]all txns'!AH29</f>
        <v>5392</v>
      </c>
      <c r="X22" s="71">
        <f>'[11]all txns'!AI29</f>
        <v>5681</v>
      </c>
      <c r="Y22" s="71">
        <f>'[11]all txns'!AJ29</f>
        <v>6081</v>
      </c>
      <c r="Z22" s="71">
        <f>'[11]all txns'!AK29</f>
        <v>6372</v>
      </c>
      <c r="AA22" s="71">
        <f>'[11]all txns'!AL29</f>
        <v>6653</v>
      </c>
      <c r="AB22" s="71">
        <f>'[11]all txns'!AM29</f>
        <v>6878</v>
      </c>
      <c r="AC22" s="71">
        <f>'[11]all txns'!AN29</f>
        <v>6975</v>
      </c>
      <c r="AD22" s="72">
        <f>AC22</f>
        <v>6975</v>
      </c>
      <c r="AF22" s="71">
        <f>'[11]all txns'!AP29</f>
        <v>7295</v>
      </c>
      <c r="AG22" s="71">
        <f>'[11]all txns'!AQ29</f>
        <v>7520</v>
      </c>
      <c r="AH22" s="71">
        <f>[12]Dashboard!$D$93</f>
        <v>7789</v>
      </c>
      <c r="AI22" s="71">
        <f>[12]Dashboard!$E$93</f>
        <v>8046</v>
      </c>
      <c r="AJ22" s="73">
        <f>'[11]all txns'!AT29</f>
        <v>8458.977280000001</v>
      </c>
      <c r="AK22" s="73">
        <f>'[11]all txns'!AU29</f>
        <v>8797.3363712000009</v>
      </c>
      <c r="AL22" s="73">
        <f>'[11]all txns'!AV29</f>
        <v>9149.229826048002</v>
      </c>
      <c r="AM22" s="73">
        <f>'[11]all txns'!AW29</f>
        <v>9515.1990190899232</v>
      </c>
      <c r="AN22" s="73">
        <f>'[11]all txns'!AX29</f>
        <v>9895.8069798535198</v>
      </c>
      <c r="AO22" s="73">
        <f>'[11]all txns'!AY29</f>
        <v>10291.639259047661</v>
      </c>
      <c r="AP22" s="73">
        <f>'[11]all txns'!AZ29</f>
        <v>10703.304829409568</v>
      </c>
      <c r="AQ22" s="73">
        <f>'[11]all txns'!BA29</f>
        <v>11131.437022585951</v>
      </c>
      <c r="AR22" s="74">
        <f>AQ22</f>
        <v>11131.437022585951</v>
      </c>
      <c r="AT22" s="73">
        <f>'[11]all txns'!BC29</f>
        <v>11576.694503489389</v>
      </c>
      <c r="AU22" s="73">
        <f>'[11]all txns'!BD29</f>
        <v>12039.762283628965</v>
      </c>
      <c r="AV22" s="73">
        <f>'[11]all txns'!BE29</f>
        <v>12521.352774974124</v>
      </c>
      <c r="AW22" s="73">
        <f>'[11]all txns'!BF29</f>
        <v>13022.20688597309</v>
      </c>
      <c r="AX22" s="73">
        <f>'[11]all txns'!BG29</f>
        <v>13543.095161412013</v>
      </c>
      <c r="AY22" s="73">
        <f>'[11]all txns'!BH29</f>
        <v>14084.818967868494</v>
      </c>
      <c r="AZ22" s="73">
        <f>'[11]all txns'!BI29</f>
        <v>14648.211726583235</v>
      </c>
      <c r="BA22" s="73">
        <f>'[11]all txns'!BJ29</f>
        <v>15234.140195646565</v>
      </c>
      <c r="BB22" s="73">
        <f>'[11]all txns'!BK29</f>
        <v>15843.505803472428</v>
      </c>
      <c r="BC22" s="73">
        <f>'[11]all txns'!BL29</f>
        <v>16477.246035611326</v>
      </c>
      <c r="BD22" s="73">
        <f>'[11]all txns'!BM29</f>
        <v>17136.335877035781</v>
      </c>
      <c r="BE22" s="73">
        <f>'[11]all txns'!BN29</f>
        <v>17821.789312117213</v>
      </c>
      <c r="BF22" s="74">
        <f>BE22</f>
        <v>17821.789312117213</v>
      </c>
      <c r="BH22" s="73">
        <f>'[11]all txns'!BP29</f>
        <v>18534.660884601901</v>
      </c>
      <c r="BI22" s="73">
        <f>'[11]all txns'!BQ29</f>
        <v>19276.047319985977</v>
      </c>
      <c r="BJ22" s="73">
        <f>'[11]all txns'!BR29</f>
        <v>20047.089212785417</v>
      </c>
      <c r="BK22" s="73">
        <f>'[11]all txns'!BS29</f>
        <v>20848.972781296834</v>
      </c>
      <c r="BL22" s="73">
        <f>'[11]all txns'!BT29</f>
        <v>21682.931692548707</v>
      </c>
      <c r="BM22" s="73">
        <f>'[11]all txns'!BU29</f>
        <v>22550.248960250658</v>
      </c>
      <c r="BN22" s="73">
        <f>'[11]all txns'!BV29</f>
        <v>23452.258918660686</v>
      </c>
      <c r="BO22" s="73">
        <f>'[11]all txns'!BW29</f>
        <v>24390.349275407112</v>
      </c>
      <c r="BP22" s="73">
        <f>'[11]all txns'!BX29</f>
        <v>25365.963246423398</v>
      </c>
      <c r="BQ22" s="73">
        <f>'[11]all txns'!BY29</f>
        <v>26380.601776280335</v>
      </c>
      <c r="BR22" s="73">
        <f>'[11]all txns'!BZ29</f>
        <v>27435.825847331551</v>
      </c>
      <c r="BS22" s="73">
        <f>'[11]all txns'!CA29</f>
        <v>28533.258881224814</v>
      </c>
      <c r="BT22" s="74">
        <f>BS22</f>
        <v>28533.258881224814</v>
      </c>
    </row>
    <row r="23" spans="2:72" s="28" customFormat="1" x14ac:dyDescent="0.25">
      <c r="B23" s="6" t="s">
        <v>83</v>
      </c>
      <c r="C23"/>
      <c r="D23" s="71">
        <f>'[11]all txns'!P28</f>
        <v>58</v>
      </c>
      <c r="E23" s="71">
        <f>'[11]all txns'!Q28</f>
        <v>178</v>
      </c>
      <c r="F23" s="71">
        <f>'[11]all txns'!R28</f>
        <v>224</v>
      </c>
      <c r="G23" s="71">
        <f>'[11]all txns'!S28</f>
        <v>351</v>
      </c>
      <c r="H23" s="71">
        <f>'[11]all txns'!T28</f>
        <v>340</v>
      </c>
      <c r="I23" s="71">
        <f>'[11]all txns'!U28</f>
        <v>182</v>
      </c>
      <c r="J23" s="71">
        <f>'[11]all txns'!V28</f>
        <v>155</v>
      </c>
      <c r="K23" s="71">
        <f>'[11]all txns'!W28</f>
        <v>164</v>
      </c>
      <c r="L23" s="71">
        <f>'[11]all txns'!X28</f>
        <v>141</v>
      </c>
      <c r="M23" s="71">
        <f>'[11]all txns'!Y28</f>
        <v>153</v>
      </c>
      <c r="N23" s="71">
        <f>'[11]all txns'!Z28</f>
        <v>136</v>
      </c>
      <c r="O23" s="71">
        <f>'[11]all txns'!AA28</f>
        <v>127</v>
      </c>
      <c r="P23" s="72">
        <f>O23</f>
        <v>127</v>
      </c>
      <c r="R23" s="71">
        <f>'[11]all txns'!AC28</f>
        <v>176</v>
      </c>
      <c r="S23" s="71">
        <f>'[11]all txns'!AD28</f>
        <v>219</v>
      </c>
      <c r="T23" s="71">
        <f>'[11]all txns'!AE28</f>
        <v>318</v>
      </c>
      <c r="U23" s="71">
        <f>'[11]all txns'!AF28</f>
        <v>280</v>
      </c>
      <c r="V23" s="71">
        <f>'[11]all txns'!AG28</f>
        <v>311</v>
      </c>
      <c r="W23" s="71">
        <f>'[11]all txns'!AH28</f>
        <v>331</v>
      </c>
      <c r="X23" s="71">
        <f>'[11]all txns'!AI28</f>
        <v>289</v>
      </c>
      <c r="Y23" s="71">
        <f>'[11]all txns'!AJ28</f>
        <v>400</v>
      </c>
      <c r="Z23" s="71">
        <f>'[11]all txns'!AK28</f>
        <v>291</v>
      </c>
      <c r="AA23" s="71">
        <f>'[11]all txns'!AL28</f>
        <v>281</v>
      </c>
      <c r="AB23" s="71">
        <f>'[11]all txns'!AM28</f>
        <v>225</v>
      </c>
      <c r="AC23" s="71">
        <f>'[11]all txns'!AN28</f>
        <v>97</v>
      </c>
      <c r="AD23" s="72">
        <f>AC23</f>
        <v>97</v>
      </c>
      <c r="AF23" s="71">
        <f>'[11]all txns'!AP28</f>
        <v>320</v>
      </c>
      <c r="AG23" s="71">
        <f>'[11]all txns'!AQ28</f>
        <v>225</v>
      </c>
      <c r="AH23" s="71">
        <f>AH22-AG22</f>
        <v>269</v>
      </c>
      <c r="AI23" s="71">
        <f>AI22-AH22</f>
        <v>257</v>
      </c>
      <c r="AJ23" s="73">
        <f>'[11]all txns'!AT28</f>
        <v>325.34528000000046</v>
      </c>
      <c r="AK23" s="73">
        <f>'[11]all txns'!AU28</f>
        <v>338.35909119999997</v>
      </c>
      <c r="AL23" s="73">
        <f>'[11]all txns'!AV28</f>
        <v>351.89345484800106</v>
      </c>
      <c r="AM23" s="73">
        <f>'[11]all txns'!AW28</f>
        <v>365.96919304192124</v>
      </c>
      <c r="AN23" s="73">
        <f>'[11]all txns'!AX28</f>
        <v>380.60796076359657</v>
      </c>
      <c r="AO23" s="73">
        <f>'[11]all txns'!AY28</f>
        <v>395.83227919414094</v>
      </c>
      <c r="AP23" s="73">
        <f>'[11]all txns'!AZ28</f>
        <v>411.66557036190716</v>
      </c>
      <c r="AQ23" s="73">
        <f>'[11]all txns'!BA28</f>
        <v>428.13219317638323</v>
      </c>
      <c r="AR23" s="74">
        <f>AQ23</f>
        <v>428.13219317638323</v>
      </c>
      <c r="AT23" s="73">
        <f>'[11]all txns'!BC28</f>
        <v>445.25748090343768</v>
      </c>
      <c r="AU23" s="73">
        <f>'[11]all txns'!BD28</f>
        <v>463.06778013957592</v>
      </c>
      <c r="AV23" s="73">
        <f>'[11]all txns'!BE28</f>
        <v>481.59049134515953</v>
      </c>
      <c r="AW23" s="73">
        <f>'[11]all txns'!BF28</f>
        <v>500.85411099896555</v>
      </c>
      <c r="AX23" s="73">
        <f>'[11]all txns'!BG28</f>
        <v>520.8882754389233</v>
      </c>
      <c r="AY23" s="73">
        <f>'[11]all txns'!BH28</f>
        <v>541.72380645648082</v>
      </c>
      <c r="AZ23" s="73">
        <f>'[11]all txns'!BI28</f>
        <v>563.39275871474092</v>
      </c>
      <c r="BA23" s="73">
        <f>'[11]all txns'!BJ28</f>
        <v>585.92846906333034</v>
      </c>
      <c r="BB23" s="73">
        <f>'[11]all txns'!BK28</f>
        <v>609.36560782586275</v>
      </c>
      <c r="BC23" s="73">
        <f>'[11]all txns'!BL28</f>
        <v>633.74023213889814</v>
      </c>
      <c r="BD23" s="73">
        <f>'[11]all txns'!BM28</f>
        <v>659.08984142445479</v>
      </c>
      <c r="BE23" s="73">
        <f>'[11]all txns'!BN28</f>
        <v>685.45343508143196</v>
      </c>
      <c r="BF23" s="74">
        <f>BE23</f>
        <v>685.45343508143196</v>
      </c>
      <c r="BH23" s="73">
        <f>'[11]all txns'!BP28</f>
        <v>712.87157248468793</v>
      </c>
      <c r="BI23" s="73">
        <f>'[11]all txns'!BQ28</f>
        <v>741.38643538407632</v>
      </c>
      <c r="BJ23" s="73">
        <f>'[11]all txns'!BR28</f>
        <v>771.04189279943967</v>
      </c>
      <c r="BK23" s="73">
        <f>'[11]all txns'!BS28</f>
        <v>801.88356851141725</v>
      </c>
      <c r="BL23" s="73">
        <f>'[11]all txns'!BT28</f>
        <v>833.95891125187336</v>
      </c>
      <c r="BM23" s="73">
        <f>'[11]all txns'!BU28</f>
        <v>867.31726770195019</v>
      </c>
      <c r="BN23" s="73">
        <f>'[11]all txns'!BV28</f>
        <v>902.00995841002805</v>
      </c>
      <c r="BO23" s="73">
        <f>'[11]all txns'!BW28</f>
        <v>938.09035674642655</v>
      </c>
      <c r="BP23" s="73">
        <f>'[11]all txns'!BX28</f>
        <v>975.61397101628609</v>
      </c>
      <c r="BQ23" s="73">
        <f>'[11]all txns'!BY28</f>
        <v>1014.6385298569367</v>
      </c>
      <c r="BR23" s="73">
        <f>'[11]all txns'!BZ28</f>
        <v>1055.224071051216</v>
      </c>
      <c r="BS23" s="73">
        <f>'[11]all txns'!CA28</f>
        <v>1097.4330338932632</v>
      </c>
      <c r="BT23" s="74">
        <f>BS23</f>
        <v>1097.4330338932632</v>
      </c>
    </row>
    <row r="24" spans="2:72" s="28" customFormat="1" x14ac:dyDescent="0.25">
      <c r="B24" s="6" t="s">
        <v>84</v>
      </c>
      <c r="C24"/>
      <c r="D24" s="71">
        <f>'[11]all txns'!P30</f>
        <v>831</v>
      </c>
      <c r="E24" s="71">
        <f>'[11]all txns'!Q30</f>
        <v>936</v>
      </c>
      <c r="F24" s="71">
        <f>'[11]all txns'!R30</f>
        <v>1114</v>
      </c>
      <c r="G24" s="71">
        <f>'[11]all txns'!S30</f>
        <v>1420</v>
      </c>
      <c r="H24" s="71">
        <f>'[11]all txns'!T30</f>
        <v>1722</v>
      </c>
      <c r="I24" s="71">
        <f>'[11]all txns'!U30</f>
        <v>1854</v>
      </c>
      <c r="J24" s="71">
        <f>'[11]all txns'!V30</f>
        <v>1932</v>
      </c>
      <c r="K24" s="71">
        <f>'[11]all txns'!W30</f>
        <v>1986</v>
      </c>
      <c r="L24" s="71">
        <f>'[11]all txns'!X30</f>
        <v>2015</v>
      </c>
      <c r="M24" s="71">
        <f>'[11]all txns'!Y30</f>
        <v>2113</v>
      </c>
      <c r="N24" s="71">
        <f>'[11]all txns'!Z30</f>
        <v>2206</v>
      </c>
      <c r="O24" s="71">
        <f>'[11]all txns'!AA30</f>
        <v>2152</v>
      </c>
      <c r="P24" s="72">
        <f>O24</f>
        <v>2152</v>
      </c>
      <c r="R24" s="71">
        <f>'[11]all txns'!AC30</f>
        <v>2279</v>
      </c>
      <c r="S24" s="71">
        <f>'[11]all txns'!AD30</f>
        <v>2454</v>
      </c>
      <c r="T24" s="71">
        <f>'[11]all txns'!AE30</f>
        <v>2614</v>
      </c>
      <c r="U24" s="71">
        <f>'[11]all txns'!AF30</f>
        <v>2754</v>
      </c>
      <c r="V24" s="71">
        <f>'[11]all txns'!AG30</f>
        <v>2986</v>
      </c>
      <c r="W24" s="71">
        <f>'[11]all txns'!AH30</f>
        <v>3164</v>
      </c>
      <c r="X24" s="71">
        <f>'[11]all txns'!AI30</f>
        <v>3286</v>
      </c>
      <c r="Y24" s="71">
        <f>'[11]all txns'!AJ30</f>
        <v>3478</v>
      </c>
      <c r="Z24" s="71">
        <f>'[11]all txns'!AK30</f>
        <v>3726</v>
      </c>
      <c r="AA24" s="71">
        <f>'[11]all txns'!AL30</f>
        <v>3954</v>
      </c>
      <c r="AB24" s="71">
        <f>'[11]all txns'!AM30</f>
        <v>4125</v>
      </c>
      <c r="AC24" s="71">
        <f>'[11]all txns'!AN30</f>
        <v>4125</v>
      </c>
      <c r="AD24" s="72">
        <f>AC24</f>
        <v>4125</v>
      </c>
      <c r="AF24" s="71">
        <f>'[11]all txns'!AP30</f>
        <v>4184</v>
      </c>
      <c r="AG24" s="71">
        <f>'[11]all txns'!AQ30</f>
        <v>4292</v>
      </c>
      <c r="AH24" s="71">
        <f>[12]Dashboard!$D$97</f>
        <v>4504</v>
      </c>
      <c r="AI24" s="71">
        <f>[12]Dashboard!$E$97</f>
        <v>4588</v>
      </c>
      <c r="AJ24" s="73">
        <f>'[11]all txns'!AT30</f>
        <v>4821.6170496000004</v>
      </c>
      <c r="AK24" s="73">
        <f>'[11]all txns'!AU30</f>
        <v>5014.481731584</v>
      </c>
      <c r="AL24" s="73">
        <f>'[11]all txns'!AV30</f>
        <v>5215.0610008473604</v>
      </c>
      <c r="AM24" s="73">
        <f>'[11]all txns'!AW30</f>
        <v>5423.6634408812561</v>
      </c>
      <c r="AN24" s="73">
        <f>'[11]all txns'!AX30</f>
        <v>5640.6099785165061</v>
      </c>
      <c r="AO24" s="73">
        <f>'[11]all txns'!AY30</f>
        <v>5866.2343776571661</v>
      </c>
      <c r="AP24" s="73">
        <f>'[11]all txns'!AZ30</f>
        <v>6100.8837527634532</v>
      </c>
      <c r="AQ24" s="73">
        <f>'[11]all txns'!BA30</f>
        <v>6344.9191028739915</v>
      </c>
      <c r="AR24" s="74">
        <f>AQ24</f>
        <v>6344.9191028739915</v>
      </c>
      <c r="AT24" s="73">
        <f>'[11]all txns'!BC30</f>
        <v>6598.7158669889513</v>
      </c>
      <c r="AU24" s="73">
        <f>'[11]all txns'!BD30</f>
        <v>6862.6645016685097</v>
      </c>
      <c r="AV24" s="73">
        <f>'[11]all txns'!BE30</f>
        <v>7137.1710817352505</v>
      </c>
      <c r="AW24" s="73">
        <f>'[11]all txns'!BF30</f>
        <v>7422.6579250046607</v>
      </c>
      <c r="AX24" s="73">
        <f>'[11]all txns'!BG30</f>
        <v>7719.5642420048471</v>
      </c>
      <c r="AY24" s="73">
        <f>'[11]all txns'!BH30</f>
        <v>8028.3468116850408</v>
      </c>
      <c r="AZ24" s="73">
        <f>'[11]all txns'!BI30</f>
        <v>8349.4806841524423</v>
      </c>
      <c r="BA24" s="73">
        <f>'[11]all txns'!BJ30</f>
        <v>8683.459911518541</v>
      </c>
      <c r="BB24" s="73">
        <f>'[11]all txns'!BK30</f>
        <v>9030.798307979283</v>
      </c>
      <c r="BC24" s="73">
        <f>'[11]all txns'!BL30</f>
        <v>9392.0302402984544</v>
      </c>
      <c r="BD24" s="73">
        <f>'[11]all txns'!BM30</f>
        <v>9767.7114499103936</v>
      </c>
      <c r="BE24" s="73">
        <f>'[11]all txns'!BN30</f>
        <v>10158.419907906811</v>
      </c>
      <c r="BF24" s="74">
        <f>BE24</f>
        <v>10158.419907906811</v>
      </c>
      <c r="BH24" s="73">
        <f>'[11]all txns'!BP30</f>
        <v>10564.756704223082</v>
      </c>
      <c r="BI24" s="73">
        <f>'[11]all txns'!BQ30</f>
        <v>10987.346972392006</v>
      </c>
      <c r="BJ24" s="73">
        <f>'[11]all txns'!BR30</f>
        <v>11426.840851287687</v>
      </c>
      <c r="BK24" s="73">
        <f>'[11]all txns'!BS30</f>
        <v>11883.914485339194</v>
      </c>
      <c r="BL24" s="73">
        <f>'[11]all txns'!BT30</f>
        <v>12359.271064752762</v>
      </c>
      <c r="BM24" s="73">
        <f>'[11]all txns'!BU30</f>
        <v>12853.641907342873</v>
      </c>
      <c r="BN24" s="73">
        <f>'[11]all txns'!BV30</f>
        <v>13367.787583636589</v>
      </c>
      <c r="BO24" s="73">
        <f>'[11]all txns'!BW30</f>
        <v>13902.499086982052</v>
      </c>
      <c r="BP24" s="73">
        <f>'[11]all txns'!BX30</f>
        <v>14458.599050461336</v>
      </c>
      <c r="BQ24" s="73">
        <f>'[11]all txns'!BY30</f>
        <v>15036.943012479789</v>
      </c>
      <c r="BR24" s="73">
        <f>'[11]all txns'!BZ30</f>
        <v>15638.420732978982</v>
      </c>
      <c r="BS24" s="73">
        <f>'[11]all txns'!CA30</f>
        <v>16263.957562298143</v>
      </c>
      <c r="BT24" s="74">
        <f>BS24</f>
        <v>16263.957562298143</v>
      </c>
    </row>
    <row r="25" spans="2:72" s="28" customFormat="1" x14ac:dyDescent="0.25">
      <c r="B25" s="6" t="s">
        <v>85</v>
      </c>
      <c r="C25"/>
      <c r="D25" s="71">
        <f>'[11]all txns'!P32</f>
        <v>829</v>
      </c>
      <c r="E25" s="71">
        <f>'[11]all txns'!Q32</f>
        <v>918</v>
      </c>
      <c r="F25" s="71">
        <f>'[11]all txns'!R32</f>
        <v>1096</v>
      </c>
      <c r="G25" s="71">
        <f>'[11]all txns'!S32</f>
        <v>1395</v>
      </c>
      <c r="H25" s="71">
        <f>'[11]all txns'!T32</f>
        <v>1692</v>
      </c>
      <c r="I25" s="71">
        <f>'[11]all txns'!U32</f>
        <v>1834</v>
      </c>
      <c r="J25" s="71">
        <f>'[11]all txns'!V32</f>
        <v>1919</v>
      </c>
      <c r="K25" s="71">
        <f>'[11]all txns'!W32</f>
        <v>1979</v>
      </c>
      <c r="L25" s="71">
        <f>'[11]all txns'!X32</f>
        <v>1941</v>
      </c>
      <c r="M25" s="71">
        <f>'[11]all txns'!Y32</f>
        <v>2010</v>
      </c>
      <c r="N25" s="71">
        <f>'[11]all txns'!Z32</f>
        <v>2080</v>
      </c>
      <c r="O25" s="71">
        <f>'[11]all txns'!AA32</f>
        <v>2103</v>
      </c>
      <c r="P25" s="72">
        <f>O25</f>
        <v>2103</v>
      </c>
      <c r="R25" s="71">
        <f>'[11]all txns'!AC32</f>
        <v>2182</v>
      </c>
      <c r="S25" s="71">
        <f>'[11]all txns'!AD32</f>
        <v>2305</v>
      </c>
      <c r="T25" s="71">
        <f>'[11]all txns'!AE32</f>
        <v>2439</v>
      </c>
      <c r="U25" s="71">
        <f>'[11]all txns'!AF32</f>
        <v>2584</v>
      </c>
      <c r="V25" s="71">
        <f>'[11]all txns'!AG32</f>
        <v>2744</v>
      </c>
      <c r="W25" s="71">
        <f>'[11]all txns'!AH32</f>
        <v>2935</v>
      </c>
      <c r="X25" s="71">
        <f>'[11]all txns'!AI32</f>
        <v>3107</v>
      </c>
      <c r="Y25" s="71">
        <f>'[11]all txns'!AJ32</f>
        <v>3239</v>
      </c>
      <c r="Z25" s="71">
        <f>'[11]all txns'!AK32</f>
        <v>3517</v>
      </c>
      <c r="AA25" s="71">
        <f>'[11]all txns'!AL32</f>
        <v>3769</v>
      </c>
      <c r="AB25" s="71">
        <f>'[11]all txns'!AM32</f>
        <v>3957</v>
      </c>
      <c r="AC25" s="71">
        <f>'[11]all txns'!AN32</f>
        <v>4028</v>
      </c>
      <c r="AD25" s="72">
        <f>AC25</f>
        <v>4028</v>
      </c>
      <c r="AF25" s="71">
        <f>'[11]all txns'!AP32</f>
        <v>4070</v>
      </c>
      <c r="AG25" s="71">
        <f>'[11]all txns'!AQ32</f>
        <v>4183</v>
      </c>
      <c r="AH25" s="71">
        <f>[12]Dashboard!$D$104</f>
        <v>4381</v>
      </c>
      <c r="AI25" s="71">
        <f>[12]Dashboard!$E$104</f>
        <v>4490</v>
      </c>
      <c r="AJ25" s="73">
        <f>'[11]all txns'!AT32</f>
        <v>4699.1668495985095</v>
      </c>
      <c r="AK25" s="73">
        <f>'[11]all txns'!AU32</f>
        <v>4887.133523582449</v>
      </c>
      <c r="AL25" s="73">
        <f>'[11]all txns'!AV32</f>
        <v>5082.6188645257471</v>
      </c>
      <c r="AM25" s="73">
        <f>'[11]all txns'!AW32</f>
        <v>5285.9236191067785</v>
      </c>
      <c r="AN25" s="73">
        <f>'[11]all txns'!AX32</f>
        <v>5497.3605638710496</v>
      </c>
      <c r="AO25" s="73">
        <f>'[11]all txns'!AY32</f>
        <v>5717.2549864258908</v>
      </c>
      <c r="AP25" s="73">
        <f>'[11]all txns'!AZ32</f>
        <v>5945.945185882927</v>
      </c>
      <c r="AQ25" s="73">
        <f>'[11]all txns'!BA32</f>
        <v>6183.7829933182447</v>
      </c>
      <c r="AR25" s="74">
        <f>AQ25</f>
        <v>6183.7829933182447</v>
      </c>
      <c r="AT25" s="73">
        <f>'[11]all txns'!BC32</f>
        <v>6400.754390979283</v>
      </c>
      <c r="AU25" s="73">
        <f>'[11]all txns'!BD32</f>
        <v>6656.7845666184539</v>
      </c>
      <c r="AV25" s="73">
        <f>'[11]all txns'!BE32</f>
        <v>6923.0559492831926</v>
      </c>
      <c r="AW25" s="73">
        <f>'[11]all txns'!BF32</f>
        <v>7199.9781872545209</v>
      </c>
      <c r="AX25" s="73">
        <f>'[11]all txns'!BG32</f>
        <v>7487.9773147447013</v>
      </c>
      <c r="AY25" s="73">
        <f>'[11]all txns'!BH32</f>
        <v>7787.496407334489</v>
      </c>
      <c r="AZ25" s="73">
        <f>'[11]all txns'!BI32</f>
        <v>8098.9962636278688</v>
      </c>
      <c r="BA25" s="73">
        <f>'[11]all txns'!BJ32</f>
        <v>8422.9561141729846</v>
      </c>
      <c r="BB25" s="73">
        <f>'[11]all txns'!BK32</f>
        <v>8759.874358739904</v>
      </c>
      <c r="BC25" s="73">
        <f>'[11]all txns'!BL32</f>
        <v>9110.2693330894999</v>
      </c>
      <c r="BD25" s="73">
        <f>'[11]all txns'!BM32</f>
        <v>9474.6801064130814</v>
      </c>
      <c r="BE25" s="73">
        <f>'[11]all txns'!BN32</f>
        <v>9853.6673106696071</v>
      </c>
      <c r="BF25" s="74">
        <f>BE25</f>
        <v>9853.6673106696071</v>
      </c>
      <c r="BH25" s="73">
        <f>'[11]all txns'!BP32</f>
        <v>10247.81400309639</v>
      </c>
      <c r="BI25" s="73">
        <f>'[11]all txns'!BQ32</f>
        <v>10657.726563220245</v>
      </c>
      <c r="BJ25" s="73">
        <f>'[11]all txns'!BR32</f>
        <v>11084.035625749057</v>
      </c>
      <c r="BK25" s="73">
        <f>'[11]all txns'!BS32</f>
        <v>11527.397050779018</v>
      </c>
      <c r="BL25" s="73">
        <f>'[11]all txns'!BT32</f>
        <v>11988.492932810179</v>
      </c>
      <c r="BM25" s="73">
        <f>'[11]all txns'!BU32</f>
        <v>12468.032650122586</v>
      </c>
      <c r="BN25" s="73">
        <f>'[11]all txns'!BV32</f>
        <v>12966.753956127492</v>
      </c>
      <c r="BO25" s="73">
        <f>'[11]all txns'!BW32</f>
        <v>13485.42411437259</v>
      </c>
      <c r="BP25" s="73">
        <f>'[11]all txns'!BX32</f>
        <v>14024.841078947496</v>
      </c>
      <c r="BQ25" s="73">
        <f>'[11]all txns'!BY32</f>
        <v>14585.834722105395</v>
      </c>
      <c r="BR25" s="73">
        <f>'[11]all txns'!BZ32</f>
        <v>15169.268110989613</v>
      </c>
      <c r="BS25" s="73">
        <f>'[11]all txns'!CA32</f>
        <v>15776.038835429199</v>
      </c>
      <c r="BT25" s="74">
        <f>BS25</f>
        <v>15776.038835429199</v>
      </c>
    </row>
    <row r="26" spans="2:72" s="28" customFormat="1" x14ac:dyDescent="0.25">
      <c r="B26" s="6"/>
      <c r="C26"/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2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2"/>
      <c r="AF26" s="71"/>
      <c r="AG26" s="71"/>
      <c r="AH26" s="71"/>
      <c r="AI26" s="71"/>
      <c r="AJ26" s="73"/>
      <c r="AK26" s="73"/>
      <c r="AL26" s="73"/>
      <c r="AM26" s="73"/>
      <c r="AN26" s="73"/>
      <c r="AO26" s="73"/>
      <c r="AP26" s="73"/>
      <c r="AQ26" s="73"/>
      <c r="AR26" s="74"/>
      <c r="AT26" s="73"/>
      <c r="AU26" s="73"/>
      <c r="AV26" s="73"/>
      <c r="AW26" s="73"/>
      <c r="AX26" s="73"/>
      <c r="AY26" s="73"/>
      <c r="AZ26" s="73"/>
      <c r="BA26" s="73"/>
      <c r="BB26" s="73"/>
      <c r="BC26" s="73"/>
      <c r="BD26" s="73"/>
      <c r="BE26" s="73"/>
      <c r="BF26" s="74"/>
      <c r="BH26" s="73"/>
      <c r="BI26" s="73"/>
      <c r="BJ26" s="73"/>
      <c r="BK26" s="73"/>
      <c r="BL26" s="73"/>
      <c r="BM26" s="73"/>
      <c r="BN26" s="73"/>
      <c r="BO26" s="73"/>
      <c r="BP26" s="73"/>
      <c r="BQ26" s="73"/>
      <c r="BR26" s="73"/>
      <c r="BS26" s="73"/>
      <c r="BT26" s="74"/>
    </row>
    <row r="27" spans="2:72" x14ac:dyDescent="0.25">
      <c r="Q27" s="13"/>
      <c r="AE27" s="13"/>
      <c r="AS27" s="13"/>
      <c r="BG27" s="13"/>
    </row>
    <row r="28" spans="2:72" x14ac:dyDescent="0.25">
      <c r="Q28" s="13"/>
      <c r="AE28" s="13"/>
      <c r="AS28" s="13"/>
      <c r="BG28" s="13"/>
    </row>
    <row r="29" spans="2:72" x14ac:dyDescent="0.25">
      <c r="Q29" s="13"/>
      <c r="AE29" s="13"/>
      <c r="AS29" s="13"/>
      <c r="BG29" s="13"/>
    </row>
    <row r="30" spans="2:72" x14ac:dyDescent="0.25">
      <c r="Q30" s="13"/>
      <c r="AE30" s="13"/>
      <c r="AS30" s="13"/>
      <c r="BG30" s="13"/>
    </row>
    <row r="31" spans="2:72" x14ac:dyDescent="0.25">
      <c r="Q31" s="13"/>
      <c r="AE31" s="13"/>
      <c r="AS31" s="13"/>
      <c r="BG31" s="13"/>
    </row>
    <row r="32" spans="2:72" x14ac:dyDescent="0.25">
      <c r="Q32" s="13"/>
      <c r="AE32" s="13"/>
      <c r="AS32" s="13"/>
      <c r="BG32" s="13"/>
    </row>
    <row r="33" spans="17:59" x14ac:dyDescent="0.25">
      <c r="Q33" s="13"/>
      <c r="AE33" s="13"/>
      <c r="AS33" s="13"/>
      <c r="BG33" s="13"/>
    </row>
    <row r="34" spans="17:59" x14ac:dyDescent="0.25">
      <c r="Q34" s="13"/>
      <c r="AE34" s="13"/>
      <c r="AS34" s="13"/>
      <c r="BG34" s="13"/>
    </row>
    <row r="35" spans="17:59" x14ac:dyDescent="0.25">
      <c r="Q35" s="13"/>
      <c r="AE35" s="13"/>
      <c r="AS35" s="13"/>
      <c r="BG35" s="13"/>
    </row>
    <row r="36" spans="17:59" x14ac:dyDescent="0.25">
      <c r="Q36" s="13"/>
      <c r="AE36" s="13"/>
      <c r="AS36" s="13"/>
      <c r="BG36" s="13"/>
    </row>
    <row r="37" spans="17:59" x14ac:dyDescent="0.25">
      <c r="Q37" s="13"/>
      <c r="AE37" s="13"/>
      <c r="AS37" s="13"/>
      <c r="BG37" s="13"/>
    </row>
  </sheetData>
  <pageMargins left="0.17" right="0.17" top="0.45" bottom="0.44" header="0.24" footer="0.23"/>
  <pageSetup scale="48" fitToHeight="4" orientation="landscape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rgb="FFFF0000"/>
  </sheetPr>
  <dimension ref="B1:AZ324"/>
  <sheetViews>
    <sheetView zoomScale="75" zoomScaleNormal="75" zoomScalePageLayoutView="75" workbookViewId="0">
      <selection activeCell="AA138" sqref="AA138:AC138"/>
    </sheetView>
  </sheetViews>
  <sheetFormatPr defaultColWidth="9.140625" defaultRowHeight="15" outlineLevelCol="2" x14ac:dyDescent="0.25"/>
  <cols>
    <col min="1" max="1" width="9.140625" style="28"/>
    <col min="2" max="2" width="15.42578125" style="28" hidden="1" customWidth="1" outlineLevel="1"/>
    <col min="3" max="3" width="18.85546875" style="28" hidden="1" customWidth="1" outlineLevel="1"/>
    <col min="4" max="4" width="15.140625" style="28" hidden="1" customWidth="1" outlineLevel="1"/>
    <col min="5" max="5" width="12.42578125" style="28" hidden="1" customWidth="1" outlineLevel="1"/>
    <col min="6" max="7" width="12.42578125" style="28" hidden="1" customWidth="1" outlineLevel="2"/>
    <col min="8" max="8" width="9.140625" style="28" hidden="1" customWidth="1" outlineLevel="1" collapsed="1"/>
    <col min="9" max="9" width="28" style="28" customWidth="1" collapsed="1"/>
    <col min="10" max="14" width="12.85546875" style="28" customWidth="1"/>
    <col min="15" max="15" width="20" style="28" bestFit="1" customWidth="1"/>
    <col min="16" max="16" width="28" style="28" hidden="1" customWidth="1" outlineLevel="1"/>
    <col min="17" max="21" width="12.85546875" style="28" hidden="1" customWidth="1" outlineLevel="1"/>
    <col min="22" max="26" width="11" style="28" hidden="1" customWidth="1" outlineLevel="1"/>
    <col min="27" max="27" width="7.42578125" style="28" hidden="1" customWidth="1" outlineLevel="1"/>
    <col min="28" max="28" width="11" style="28" hidden="1" customWidth="1" outlineLevel="1"/>
    <col min="29" max="29" width="11.42578125" style="28" hidden="1" customWidth="1" outlineLevel="1"/>
    <col min="30" max="30" width="8.7109375" style="28" hidden="1" customWidth="1" outlineLevel="1"/>
    <col min="31" max="31" width="11.140625" style="28" hidden="1" customWidth="1" outlineLevel="1"/>
    <col min="32" max="32" width="8" style="28" hidden="1" customWidth="1" outlineLevel="1"/>
    <col min="33" max="33" width="11" style="28" hidden="1" customWidth="1" outlineLevel="1"/>
    <col min="34" max="34" width="11.42578125" style="28" hidden="1" customWidth="1" outlineLevel="1"/>
    <col min="35" max="35" width="8.7109375" style="28" hidden="1" customWidth="1" outlineLevel="1"/>
    <col min="36" max="36" width="11.140625" style="28" hidden="1" customWidth="1" outlineLevel="1"/>
    <col min="37" max="37" width="8.28515625" style="28" hidden="1" customWidth="1" outlineLevel="1"/>
    <col min="38" max="38" width="11" style="28" hidden="1" customWidth="1" outlineLevel="1"/>
    <col min="39" max="39" width="11.42578125" style="28" hidden="1" customWidth="1" outlineLevel="1"/>
    <col min="40" max="40" width="8.7109375" style="28" hidden="1" customWidth="1" outlineLevel="1"/>
    <col min="41" max="41" width="11.140625" style="28" hidden="1" customWidth="1" outlineLevel="1"/>
    <col min="42" max="42" width="14.85546875" style="28" hidden="1" customWidth="1" outlineLevel="1"/>
    <col min="43" max="43" width="11" style="28" hidden="1" customWidth="1" outlineLevel="1"/>
    <col min="44" max="44" width="11.42578125" style="28" hidden="1" customWidth="1" outlineLevel="1"/>
    <col min="45" max="45" width="8.7109375" style="28" hidden="1" customWidth="1" outlineLevel="1"/>
    <col min="46" max="46" width="11.140625" style="28" hidden="1" customWidth="1" outlineLevel="1"/>
    <col min="47" max="47" width="17" style="28" hidden="1" customWidth="1" outlineLevel="1"/>
    <col min="48" max="48" width="11" style="28" hidden="1" customWidth="1" outlineLevel="1"/>
    <col min="49" max="49" width="11.42578125" style="28" hidden="1" customWidth="1" outlineLevel="1"/>
    <col min="50" max="50" width="8.7109375" style="28" hidden="1" customWidth="1" outlineLevel="1"/>
    <col min="51" max="51" width="11.140625" style="28" hidden="1" customWidth="1" outlineLevel="1"/>
    <col min="52" max="52" width="9.140625" style="28" collapsed="1"/>
    <col min="53" max="16384" width="9.140625" style="28"/>
  </cols>
  <sheetData>
    <row r="1" spans="2:21" customFormat="1" ht="47.25" customHeight="1" x14ac:dyDescent="0.25">
      <c r="I1" s="1"/>
    </row>
    <row r="2" spans="2:21" customFormat="1" ht="27" customHeight="1" x14ac:dyDescent="0.25">
      <c r="I2" s="85" t="s">
        <v>86</v>
      </c>
    </row>
    <row r="3" spans="2:21" customFormat="1" x14ac:dyDescent="0.25">
      <c r="E3" t="s">
        <v>87</v>
      </c>
      <c r="F3" s="86" t="s">
        <v>88</v>
      </c>
      <c r="G3" s="87" t="s">
        <v>89</v>
      </c>
      <c r="I3" s="88"/>
      <c r="J3" s="89"/>
      <c r="K3" s="90"/>
      <c r="L3" s="90"/>
      <c r="M3" s="90"/>
      <c r="N3" s="90"/>
      <c r="O3" s="91"/>
      <c r="P3" s="92" t="s">
        <v>90</v>
      </c>
      <c r="Q3" s="90" t="s">
        <v>91</v>
      </c>
      <c r="R3" s="90"/>
      <c r="S3" s="90"/>
      <c r="T3" s="90"/>
      <c r="U3" s="93"/>
    </row>
    <row r="4" spans="2:21" customFormat="1" x14ac:dyDescent="0.25">
      <c r="B4" s="94" t="s">
        <v>92</v>
      </c>
      <c r="C4" s="94" t="s">
        <v>93</v>
      </c>
      <c r="D4" s="94" t="s">
        <v>94</v>
      </c>
      <c r="E4" s="94" t="s">
        <v>95</v>
      </c>
      <c r="F4" s="95" t="s">
        <v>95</v>
      </c>
      <c r="G4" s="96" t="s">
        <v>95</v>
      </c>
      <c r="I4" s="97"/>
      <c r="J4" s="323" t="s">
        <v>96</v>
      </c>
      <c r="K4" s="324"/>
      <c r="L4" s="324"/>
      <c r="M4" s="324"/>
      <c r="N4" s="325"/>
      <c r="O4" s="91"/>
      <c r="P4" s="98"/>
      <c r="Q4" s="99" t="s">
        <v>97</v>
      </c>
      <c r="R4" s="99"/>
      <c r="S4" s="99"/>
      <c r="T4" s="99"/>
      <c r="U4" s="100"/>
    </row>
    <row r="5" spans="2:21" customFormat="1" ht="15" customHeight="1" x14ac:dyDescent="0.25">
      <c r="B5" t="s">
        <v>97</v>
      </c>
      <c r="C5" t="s">
        <v>98</v>
      </c>
      <c r="D5" t="s">
        <v>99</v>
      </c>
      <c r="E5" s="101">
        <f>$J$6</f>
        <v>0</v>
      </c>
      <c r="F5" s="102">
        <f>BS_RevData!$AD$6</f>
        <v>0</v>
      </c>
      <c r="G5" s="103">
        <v>0.04</v>
      </c>
      <c r="H5" s="104"/>
      <c r="I5" s="105" t="s">
        <v>100</v>
      </c>
      <c r="J5" s="106" t="s">
        <v>99</v>
      </c>
      <c r="K5" s="107" t="s">
        <v>101</v>
      </c>
      <c r="L5" s="107" t="s">
        <v>102</v>
      </c>
      <c r="M5" s="107" t="s">
        <v>103</v>
      </c>
      <c r="N5" s="107" t="s">
        <v>104</v>
      </c>
      <c r="O5" s="91"/>
      <c r="P5" s="98" t="s">
        <v>105</v>
      </c>
      <c r="Q5" s="108" t="s">
        <v>99</v>
      </c>
      <c r="R5" s="108" t="s">
        <v>101</v>
      </c>
      <c r="S5" s="108" t="s">
        <v>106</v>
      </c>
      <c r="T5" s="108" t="s">
        <v>103</v>
      </c>
      <c r="U5" s="109" t="s">
        <v>104</v>
      </c>
    </row>
    <row r="6" spans="2:21" customFormat="1" x14ac:dyDescent="0.25">
      <c r="B6" t="s">
        <v>97</v>
      </c>
      <c r="C6" t="s">
        <v>98</v>
      </c>
      <c r="D6" t="s">
        <v>101</v>
      </c>
      <c r="E6" s="101">
        <f>$K$6</f>
        <v>0</v>
      </c>
      <c r="F6" s="102">
        <f>BS_RevData!$AD$7</f>
        <v>0</v>
      </c>
      <c r="G6" s="103">
        <v>0.2</v>
      </c>
      <c r="H6" s="104"/>
      <c r="I6" s="110" t="s">
        <v>98</v>
      </c>
      <c r="J6" s="111">
        <v>0</v>
      </c>
      <c r="K6" s="112">
        <v>0</v>
      </c>
      <c r="L6" s="113">
        <v>0</v>
      </c>
      <c r="M6" s="114">
        <v>0</v>
      </c>
      <c r="N6" s="114">
        <v>0</v>
      </c>
      <c r="O6" s="91"/>
      <c r="P6" s="115" t="s">
        <v>98</v>
      </c>
      <c r="Q6" s="116">
        <v>0</v>
      </c>
      <c r="R6" s="116">
        <v>0</v>
      </c>
      <c r="S6" s="117">
        <v>0</v>
      </c>
      <c r="T6" s="116">
        <v>0</v>
      </c>
      <c r="U6" s="118">
        <v>0</v>
      </c>
    </row>
    <row r="7" spans="2:21" customFormat="1" x14ac:dyDescent="0.25">
      <c r="B7" t="s">
        <v>97</v>
      </c>
      <c r="C7" t="s">
        <v>98</v>
      </c>
      <c r="D7" t="s">
        <v>106</v>
      </c>
      <c r="E7" s="119">
        <f>$L$6</f>
        <v>0</v>
      </c>
      <c r="F7" s="120">
        <f>BS_RevData!$AD$8</f>
        <v>0</v>
      </c>
      <c r="G7" s="121">
        <v>8.91704127503065</v>
      </c>
      <c r="H7" s="104"/>
      <c r="I7" s="122" t="s">
        <v>107</v>
      </c>
      <c r="J7" s="123">
        <v>0.08</v>
      </c>
      <c r="K7" s="124">
        <v>0.2</v>
      </c>
      <c r="L7" s="125">
        <v>40</v>
      </c>
      <c r="M7" s="126">
        <v>186.86309523809524</v>
      </c>
      <c r="N7" s="126">
        <v>6278.6</v>
      </c>
      <c r="O7" s="91"/>
      <c r="P7" s="115" t="s">
        <v>107</v>
      </c>
      <c r="Q7" s="127">
        <v>0.08</v>
      </c>
      <c r="R7" s="127">
        <v>0.2</v>
      </c>
      <c r="S7" s="117">
        <v>40</v>
      </c>
      <c r="T7" s="127">
        <v>186.86309523809524</v>
      </c>
      <c r="U7" s="118">
        <v>6278.6</v>
      </c>
    </row>
    <row r="8" spans="2:21" customFormat="1" x14ac:dyDescent="0.25">
      <c r="B8" t="s">
        <v>97</v>
      </c>
      <c r="C8" t="s">
        <v>98</v>
      </c>
      <c r="D8" t="s">
        <v>103</v>
      </c>
      <c r="E8" s="128">
        <f>$M$6</f>
        <v>0</v>
      </c>
      <c r="F8" s="129">
        <f>BS_RevData!$AD$9</f>
        <v>0</v>
      </c>
      <c r="G8" s="130">
        <v>0</v>
      </c>
      <c r="H8" s="104"/>
      <c r="I8" s="122" t="s">
        <v>108</v>
      </c>
      <c r="J8" s="123">
        <v>0.03</v>
      </c>
      <c r="K8" s="124">
        <v>0.18</v>
      </c>
      <c r="L8" s="125">
        <v>450</v>
      </c>
      <c r="M8" s="126">
        <v>115.66783122816447</v>
      </c>
      <c r="N8" s="126">
        <v>41830</v>
      </c>
      <c r="O8" s="91"/>
      <c r="P8" s="115" t="s">
        <v>108</v>
      </c>
      <c r="Q8" s="127">
        <v>0.03</v>
      </c>
      <c r="R8" s="127">
        <v>0.18</v>
      </c>
      <c r="S8" s="117">
        <v>450</v>
      </c>
      <c r="T8" s="127">
        <v>115.66783122816447</v>
      </c>
      <c r="U8" s="118">
        <v>41830</v>
      </c>
    </row>
    <row r="9" spans="2:21" customFormat="1" x14ac:dyDescent="0.25">
      <c r="B9" t="s">
        <v>97</v>
      </c>
      <c r="C9" t="s">
        <v>98</v>
      </c>
      <c r="D9" t="s">
        <v>104</v>
      </c>
      <c r="E9" s="128">
        <f>$N$6</f>
        <v>0</v>
      </c>
      <c r="F9" s="129">
        <f>BS_RevData!$AD$10</f>
        <v>0</v>
      </c>
      <c r="G9" s="130">
        <v>0</v>
      </c>
      <c r="H9" s="104"/>
      <c r="I9" s="131" t="s">
        <v>109</v>
      </c>
      <c r="J9" s="132" t="s">
        <v>110</v>
      </c>
      <c r="K9" s="133" t="s">
        <v>110</v>
      </c>
      <c r="L9" s="134" t="s">
        <v>110</v>
      </c>
      <c r="M9" s="135" t="s">
        <v>110</v>
      </c>
      <c r="N9" s="136" t="s">
        <v>110</v>
      </c>
      <c r="O9" s="91"/>
      <c r="P9" s="137" t="s">
        <v>109</v>
      </c>
      <c r="Q9" s="138">
        <v>5.0000000000000001E-3</v>
      </c>
      <c r="R9" s="138">
        <v>0.3</v>
      </c>
      <c r="S9" s="139">
        <v>65677.4375</v>
      </c>
      <c r="T9" s="138">
        <v>687.21450804302765</v>
      </c>
      <c r="U9" s="140">
        <v>6506196.0218181815</v>
      </c>
    </row>
    <row r="10" spans="2:21" customFormat="1" x14ac:dyDescent="0.25">
      <c r="B10" t="s">
        <v>97</v>
      </c>
      <c r="C10" t="s">
        <v>107</v>
      </c>
      <c r="D10" t="s">
        <v>99</v>
      </c>
      <c r="E10" s="101">
        <f>$J$7</f>
        <v>0.08</v>
      </c>
      <c r="F10" s="102">
        <f>BS_RevData!$AD$22</f>
        <v>0.08</v>
      </c>
      <c r="G10" s="103">
        <v>5.0000000000000001E-3</v>
      </c>
      <c r="H10" s="104"/>
      <c r="N10" s="141"/>
      <c r="O10" s="141"/>
    </row>
    <row r="11" spans="2:21" customFormat="1" x14ac:dyDescent="0.25">
      <c r="B11" t="s">
        <v>97</v>
      </c>
      <c r="C11" t="s">
        <v>107</v>
      </c>
      <c r="D11" t="s">
        <v>101</v>
      </c>
      <c r="E11" s="101">
        <f>$K$7</f>
        <v>0.2</v>
      </c>
      <c r="F11" s="102">
        <f>BS_RevData!$AD$23</f>
        <v>0.2</v>
      </c>
      <c r="G11" s="103">
        <v>0.4</v>
      </c>
      <c r="H11" s="104"/>
      <c r="N11" s="141"/>
      <c r="O11" s="141"/>
    </row>
    <row r="12" spans="2:21" customFormat="1" x14ac:dyDescent="0.25">
      <c r="B12" t="s">
        <v>97</v>
      </c>
      <c r="C12" t="s">
        <v>107</v>
      </c>
      <c r="D12" t="s">
        <v>106</v>
      </c>
      <c r="E12" s="119">
        <f>$L$7</f>
        <v>40</v>
      </c>
      <c r="F12" s="120">
        <f>BS_RevData!$AD$24</f>
        <v>50</v>
      </c>
      <c r="G12" s="121">
        <v>1.5613747954173487</v>
      </c>
      <c r="H12" s="104"/>
      <c r="N12" s="141"/>
      <c r="O12" s="141"/>
    </row>
    <row r="13" spans="2:21" customFormat="1" x14ac:dyDescent="0.25">
      <c r="B13" t="s">
        <v>97</v>
      </c>
      <c r="C13" t="s">
        <v>107</v>
      </c>
      <c r="D13" t="s">
        <v>103</v>
      </c>
      <c r="E13" s="128">
        <f>$M$7</f>
        <v>186.86309523809524</v>
      </c>
      <c r="F13" s="129">
        <f>BS_RevData!$AD$25</f>
        <v>186.86309523809524</v>
      </c>
      <c r="G13" s="130">
        <v>199.91614255765199</v>
      </c>
      <c r="H13" s="104"/>
      <c r="N13" s="141"/>
      <c r="O13" s="141"/>
    </row>
    <row r="14" spans="2:21" customFormat="1" x14ac:dyDescent="0.25">
      <c r="B14" t="s">
        <v>97</v>
      </c>
      <c r="C14" t="s">
        <v>107</v>
      </c>
      <c r="D14" t="s">
        <v>104</v>
      </c>
      <c r="E14" s="128">
        <f>$N$7</f>
        <v>6278.6</v>
      </c>
      <c r="F14" s="129">
        <f>BS_RevData!$AD$26</f>
        <v>6278.6</v>
      </c>
      <c r="G14" s="130">
        <v>0.25167785234899331</v>
      </c>
      <c r="H14" s="104"/>
      <c r="N14" s="141"/>
      <c r="O14" s="141"/>
    </row>
    <row r="15" spans="2:21" customFormat="1" x14ac:dyDescent="0.25">
      <c r="B15" t="s">
        <v>97</v>
      </c>
      <c r="C15" t="s">
        <v>108</v>
      </c>
      <c r="D15" t="s">
        <v>99</v>
      </c>
      <c r="E15" s="101">
        <f>$J$8</f>
        <v>0.03</v>
      </c>
      <c r="F15" s="102">
        <f>BS_RevData!$AD$38</f>
        <v>0.04</v>
      </c>
      <c r="G15" s="103">
        <v>0.1</v>
      </c>
      <c r="H15" s="104"/>
      <c r="N15" s="141"/>
      <c r="O15" s="141"/>
    </row>
    <row r="16" spans="2:21" customFormat="1" x14ac:dyDescent="0.25">
      <c r="B16" t="s">
        <v>97</v>
      </c>
      <c r="C16" t="s">
        <v>108</v>
      </c>
      <c r="D16" t="s">
        <v>101</v>
      </c>
      <c r="E16" s="101">
        <f>$K$8</f>
        <v>0.18</v>
      </c>
      <c r="F16" s="102">
        <f>BS_RevData!$AD$39</f>
        <v>0.15</v>
      </c>
      <c r="G16" s="103">
        <v>0.125</v>
      </c>
      <c r="H16" s="104"/>
    </row>
    <row r="17" spans="2:14" customFormat="1" x14ac:dyDescent="0.25">
      <c r="B17" t="s">
        <v>97</v>
      </c>
      <c r="C17" t="s">
        <v>108</v>
      </c>
      <c r="D17" t="s">
        <v>106</v>
      </c>
      <c r="E17" s="119">
        <f>$L$8</f>
        <v>450</v>
      </c>
      <c r="F17" s="120">
        <f>BS_RevData!$AD$40</f>
        <v>450</v>
      </c>
      <c r="G17" s="121">
        <v>15.990219492778346</v>
      </c>
      <c r="H17" s="104"/>
    </row>
    <row r="18" spans="2:14" customFormat="1" x14ac:dyDescent="0.25">
      <c r="B18" t="s">
        <v>97</v>
      </c>
      <c r="C18" t="s">
        <v>108</v>
      </c>
      <c r="D18" t="s">
        <v>103</v>
      </c>
      <c r="E18" s="128">
        <f>$M$8</f>
        <v>115.66783122816447</v>
      </c>
      <c r="F18" s="129">
        <f>BS_RevData!$AD$41</f>
        <v>115.66783122816447</v>
      </c>
      <c r="G18" s="130">
        <v>192.11611499125189</v>
      </c>
      <c r="H18" s="104"/>
    </row>
    <row r="19" spans="2:14" customFormat="1" x14ac:dyDescent="0.25">
      <c r="B19" t="s">
        <v>97</v>
      </c>
      <c r="C19" t="s">
        <v>108</v>
      </c>
      <c r="D19" t="s">
        <v>104</v>
      </c>
      <c r="E19" s="128">
        <f>$N$8</f>
        <v>41830</v>
      </c>
      <c r="F19" s="129">
        <f>BS_RevData!$AD$42</f>
        <v>41830</v>
      </c>
      <c r="G19" s="130">
        <v>0.33012511888274471</v>
      </c>
      <c r="H19" s="104"/>
      <c r="I19" s="28"/>
      <c r="J19" s="28"/>
      <c r="K19" s="28"/>
      <c r="L19" s="28"/>
      <c r="M19" s="28"/>
      <c r="N19" s="28"/>
    </row>
    <row r="20" spans="2:14" customFormat="1" x14ac:dyDescent="0.25">
      <c r="B20" t="s">
        <v>97</v>
      </c>
      <c r="C20" t="s">
        <v>109</v>
      </c>
      <c r="D20" t="s">
        <v>99</v>
      </c>
      <c r="E20" s="101" t="str">
        <f>$J$9</f>
        <v>TBD</v>
      </c>
      <c r="F20" s="102">
        <f>BS_RevData!$AD$54</f>
        <v>5.0000000000000001E-3</v>
      </c>
      <c r="G20" s="103">
        <v>0.03</v>
      </c>
      <c r="H20" s="104"/>
      <c r="I20" s="28"/>
      <c r="J20" s="28"/>
      <c r="K20" s="28"/>
      <c r="L20" s="28"/>
      <c r="M20" s="28"/>
      <c r="N20" s="28"/>
    </row>
    <row r="21" spans="2:14" customFormat="1" x14ac:dyDescent="0.25">
      <c r="B21" t="s">
        <v>97</v>
      </c>
      <c r="C21" t="s">
        <v>109</v>
      </c>
      <c r="D21" t="s">
        <v>101</v>
      </c>
      <c r="E21" s="101" t="str">
        <f>$K$9</f>
        <v>TBD</v>
      </c>
      <c r="F21" s="102">
        <f>BS_RevData!$AD$55</f>
        <v>0.3</v>
      </c>
      <c r="G21" s="103">
        <v>0.06</v>
      </c>
      <c r="H21" s="104"/>
      <c r="I21" s="28"/>
      <c r="J21" s="28"/>
      <c r="K21" s="28"/>
      <c r="L21" s="28"/>
      <c r="M21" s="28"/>
      <c r="N21" s="28"/>
    </row>
    <row r="22" spans="2:14" customFormat="1" x14ac:dyDescent="0.25">
      <c r="B22" t="s">
        <v>97</v>
      </c>
      <c r="C22" t="s">
        <v>109</v>
      </c>
      <c r="D22" t="s">
        <v>106</v>
      </c>
      <c r="E22" s="119" t="str">
        <f>$L$9</f>
        <v>TBD</v>
      </c>
      <c r="F22" s="120">
        <f>BS_RevData!$AD$56</f>
        <v>65677.4375</v>
      </c>
      <c r="G22" s="121">
        <v>45.399966227625804</v>
      </c>
      <c r="H22" s="104"/>
      <c r="I22" s="28"/>
      <c r="J22" s="28"/>
      <c r="K22" s="28"/>
      <c r="L22" s="28"/>
      <c r="M22" s="28"/>
      <c r="N22" s="28"/>
    </row>
    <row r="23" spans="2:14" customFormat="1" x14ac:dyDescent="0.25">
      <c r="B23" t="s">
        <v>97</v>
      </c>
      <c r="C23" t="s">
        <v>109</v>
      </c>
      <c r="D23" t="s">
        <v>103</v>
      </c>
      <c r="E23" s="128" t="str">
        <f>$M$9</f>
        <v>TBD</v>
      </c>
      <c r="F23" s="129">
        <f>BS_RevData!$AD$57</f>
        <v>687.21450804302765</v>
      </c>
      <c r="G23" s="130">
        <v>133.47109186042115</v>
      </c>
      <c r="H23" s="104"/>
      <c r="I23" s="28"/>
      <c r="J23" s="28"/>
      <c r="K23" s="28"/>
      <c r="L23" s="28"/>
      <c r="M23" s="28"/>
      <c r="N23" s="28"/>
    </row>
    <row r="24" spans="2:14" customFormat="1" x14ac:dyDescent="0.25">
      <c r="B24" t="s">
        <v>97</v>
      </c>
      <c r="C24" t="s">
        <v>109</v>
      </c>
      <c r="D24" t="s">
        <v>104</v>
      </c>
      <c r="E24" s="128" t="str">
        <f>$N$9</f>
        <v>TBD</v>
      </c>
      <c r="F24" s="129">
        <f>BS_RevData!$AD$58</f>
        <v>6506196.0218181815</v>
      </c>
      <c r="G24" s="130">
        <v>0.213398158930065</v>
      </c>
      <c r="H24" s="104"/>
      <c r="I24" s="28"/>
      <c r="J24" s="28"/>
      <c r="K24" s="28"/>
      <c r="L24" s="28"/>
      <c r="M24" s="28"/>
      <c r="N24" s="28"/>
    </row>
    <row r="25" spans="2:14" x14ac:dyDescent="0.25">
      <c r="E25" s="101"/>
      <c r="F25" s="102"/>
      <c r="G25" s="101"/>
      <c r="H25" s="142"/>
    </row>
    <row r="26" spans="2:14" x14ac:dyDescent="0.25">
      <c r="E26" s="101"/>
      <c r="F26" s="102"/>
      <c r="G26" s="101"/>
      <c r="H26" s="142"/>
    </row>
    <row r="27" spans="2:14" x14ac:dyDescent="0.25">
      <c r="E27" s="119"/>
      <c r="F27" s="120"/>
      <c r="G27" s="119"/>
      <c r="H27" s="142"/>
    </row>
    <row r="28" spans="2:14" x14ac:dyDescent="0.25">
      <c r="E28" s="128"/>
      <c r="F28" s="129"/>
      <c r="G28" s="128"/>
      <c r="H28" s="142"/>
    </row>
    <row r="29" spans="2:14" x14ac:dyDescent="0.25">
      <c r="E29" s="128"/>
      <c r="F29" s="129"/>
      <c r="G29" s="128"/>
      <c r="H29" s="142"/>
    </row>
    <row r="30" spans="2:14" x14ac:dyDescent="0.25">
      <c r="E30" s="101"/>
      <c r="F30" s="102"/>
      <c r="G30" s="101"/>
      <c r="H30" s="142"/>
    </row>
    <row r="31" spans="2:14" x14ac:dyDescent="0.25">
      <c r="E31" s="101"/>
      <c r="F31" s="102"/>
      <c r="G31" s="101"/>
      <c r="H31" s="142"/>
    </row>
    <row r="32" spans="2:14" x14ac:dyDescent="0.25">
      <c r="E32" s="119"/>
      <c r="F32" s="120"/>
      <c r="G32" s="119"/>
      <c r="H32" s="142"/>
    </row>
    <row r="33" spans="5:8" x14ac:dyDescent="0.25">
      <c r="E33" s="128"/>
      <c r="F33" s="129"/>
      <c r="G33" s="128"/>
      <c r="H33" s="142"/>
    </row>
    <row r="34" spans="5:8" x14ac:dyDescent="0.25">
      <c r="E34" s="128"/>
      <c r="F34" s="129"/>
      <c r="G34" s="128"/>
      <c r="H34" s="142"/>
    </row>
    <row r="35" spans="5:8" x14ac:dyDescent="0.25">
      <c r="E35" s="101"/>
      <c r="F35" s="102"/>
      <c r="G35" s="101"/>
      <c r="H35" s="142"/>
    </row>
    <row r="36" spans="5:8" x14ac:dyDescent="0.25">
      <c r="E36" s="101"/>
      <c r="F36" s="102"/>
      <c r="G36" s="101"/>
      <c r="H36" s="142"/>
    </row>
    <row r="37" spans="5:8" x14ac:dyDescent="0.25">
      <c r="E37" s="119"/>
      <c r="F37" s="120"/>
      <c r="G37" s="119"/>
      <c r="H37" s="142"/>
    </row>
    <row r="38" spans="5:8" x14ac:dyDescent="0.25">
      <c r="E38" s="128"/>
      <c r="F38" s="129"/>
      <c r="G38" s="128"/>
      <c r="H38" s="142"/>
    </row>
    <row r="39" spans="5:8" x14ac:dyDescent="0.25">
      <c r="E39" s="128"/>
      <c r="F39" s="129"/>
      <c r="G39" s="128"/>
      <c r="H39" s="142"/>
    </row>
    <row r="40" spans="5:8" x14ac:dyDescent="0.25">
      <c r="E40" s="101"/>
      <c r="F40" s="102"/>
      <c r="G40" s="101"/>
      <c r="H40" s="142"/>
    </row>
    <row r="41" spans="5:8" x14ac:dyDescent="0.25">
      <c r="E41" s="101"/>
      <c r="F41" s="102"/>
      <c r="G41" s="101"/>
      <c r="H41" s="142"/>
    </row>
    <row r="42" spans="5:8" x14ac:dyDescent="0.25">
      <c r="E42" s="119"/>
      <c r="F42" s="120"/>
      <c r="G42" s="119"/>
      <c r="H42" s="142"/>
    </row>
    <row r="43" spans="5:8" x14ac:dyDescent="0.25">
      <c r="E43" s="128"/>
      <c r="F43" s="129"/>
      <c r="G43" s="128"/>
      <c r="H43" s="142"/>
    </row>
    <row r="44" spans="5:8" x14ac:dyDescent="0.25">
      <c r="E44" s="128"/>
      <c r="F44" s="129"/>
      <c r="G44" s="128"/>
      <c r="H44" s="142"/>
    </row>
    <row r="45" spans="5:8" x14ac:dyDescent="0.25">
      <c r="E45" s="101"/>
      <c r="F45" s="102"/>
      <c r="G45" s="101"/>
      <c r="H45" s="142"/>
    </row>
    <row r="46" spans="5:8" x14ac:dyDescent="0.25">
      <c r="E46" s="101"/>
      <c r="F46" s="102"/>
      <c r="G46" s="101"/>
      <c r="H46" s="142"/>
    </row>
    <row r="47" spans="5:8" x14ac:dyDescent="0.25">
      <c r="E47" s="119"/>
      <c r="F47" s="120"/>
      <c r="G47" s="119"/>
      <c r="H47" s="142"/>
    </row>
    <row r="48" spans="5:8" x14ac:dyDescent="0.25">
      <c r="E48" s="128"/>
      <c r="F48" s="129"/>
      <c r="G48" s="128"/>
      <c r="H48" s="142"/>
    </row>
    <row r="49" spans="5:8" x14ac:dyDescent="0.25">
      <c r="E49" s="128"/>
      <c r="F49" s="129"/>
      <c r="G49" s="128"/>
      <c r="H49" s="142"/>
    </row>
    <row r="50" spans="5:8" x14ac:dyDescent="0.25">
      <c r="E50" s="101"/>
      <c r="F50" s="102"/>
      <c r="G50" s="101"/>
      <c r="H50" s="142"/>
    </row>
    <row r="51" spans="5:8" x14ac:dyDescent="0.25">
      <c r="E51" s="101"/>
      <c r="F51" s="102"/>
      <c r="G51" s="101"/>
      <c r="H51" s="142"/>
    </row>
    <row r="52" spans="5:8" x14ac:dyDescent="0.25">
      <c r="E52" s="119"/>
      <c r="F52" s="120"/>
      <c r="G52" s="119"/>
      <c r="H52" s="142"/>
    </row>
    <row r="53" spans="5:8" x14ac:dyDescent="0.25">
      <c r="E53" s="128"/>
      <c r="F53" s="129"/>
      <c r="G53" s="128"/>
      <c r="H53" s="142"/>
    </row>
    <row r="54" spans="5:8" x14ac:dyDescent="0.25">
      <c r="E54" s="128"/>
      <c r="F54" s="129"/>
      <c r="G54" s="128"/>
      <c r="H54" s="142"/>
    </row>
    <row r="55" spans="5:8" x14ac:dyDescent="0.25">
      <c r="E55" s="101"/>
      <c r="F55" s="102"/>
      <c r="G55" s="101"/>
      <c r="H55" s="142"/>
    </row>
    <row r="56" spans="5:8" x14ac:dyDescent="0.25">
      <c r="E56" s="101"/>
      <c r="F56" s="102"/>
      <c r="G56" s="101"/>
      <c r="H56" s="142"/>
    </row>
    <row r="57" spans="5:8" x14ac:dyDescent="0.25">
      <c r="E57" s="119"/>
      <c r="F57" s="120"/>
      <c r="G57" s="119"/>
      <c r="H57" s="142"/>
    </row>
    <row r="58" spans="5:8" x14ac:dyDescent="0.25">
      <c r="E58" s="128"/>
      <c r="F58" s="129"/>
      <c r="G58" s="128"/>
      <c r="H58" s="142"/>
    </row>
    <row r="59" spans="5:8" x14ac:dyDescent="0.25">
      <c r="E59" s="128"/>
      <c r="F59" s="129"/>
      <c r="G59" s="128"/>
      <c r="H59" s="142"/>
    </row>
    <row r="60" spans="5:8" x14ac:dyDescent="0.25">
      <c r="E60" s="101"/>
      <c r="F60" s="102"/>
      <c r="G60" s="101"/>
      <c r="H60" s="142"/>
    </row>
    <row r="61" spans="5:8" x14ac:dyDescent="0.25">
      <c r="E61" s="101"/>
      <c r="F61" s="102"/>
      <c r="G61" s="101"/>
      <c r="H61" s="142"/>
    </row>
    <row r="62" spans="5:8" x14ac:dyDescent="0.25">
      <c r="E62" s="119"/>
      <c r="F62" s="120"/>
      <c r="G62" s="119"/>
      <c r="H62" s="142"/>
    </row>
    <row r="63" spans="5:8" x14ac:dyDescent="0.25">
      <c r="E63" s="128"/>
      <c r="F63" s="129"/>
      <c r="G63" s="128"/>
      <c r="H63" s="142"/>
    </row>
    <row r="64" spans="5:8" x14ac:dyDescent="0.25">
      <c r="E64" s="128"/>
      <c r="F64" s="129"/>
      <c r="G64" s="128"/>
      <c r="H64" s="142"/>
    </row>
    <row r="65" spans="5:8" x14ac:dyDescent="0.25">
      <c r="E65" s="101"/>
      <c r="F65" s="102"/>
      <c r="G65" s="101"/>
      <c r="H65" s="142"/>
    </row>
    <row r="66" spans="5:8" x14ac:dyDescent="0.25">
      <c r="E66" s="101"/>
      <c r="F66" s="102"/>
      <c r="G66" s="101"/>
      <c r="H66" s="142"/>
    </row>
    <row r="67" spans="5:8" x14ac:dyDescent="0.25">
      <c r="E67" s="119"/>
      <c r="F67" s="120"/>
      <c r="G67" s="119"/>
      <c r="H67" s="142"/>
    </row>
    <row r="68" spans="5:8" x14ac:dyDescent="0.25">
      <c r="E68" s="128"/>
      <c r="F68" s="129"/>
      <c r="G68" s="128"/>
      <c r="H68" s="142"/>
    </row>
    <row r="69" spans="5:8" x14ac:dyDescent="0.25">
      <c r="E69" s="128"/>
      <c r="F69" s="129"/>
      <c r="G69" s="128"/>
      <c r="H69" s="142"/>
    </row>
    <row r="70" spans="5:8" x14ac:dyDescent="0.25">
      <c r="E70" s="101"/>
      <c r="F70" s="102"/>
      <c r="G70" s="101"/>
      <c r="H70" s="142"/>
    </row>
    <row r="71" spans="5:8" x14ac:dyDescent="0.25">
      <c r="E71" s="101"/>
      <c r="F71" s="102"/>
      <c r="G71" s="101"/>
      <c r="H71" s="142"/>
    </row>
    <row r="72" spans="5:8" x14ac:dyDescent="0.25">
      <c r="E72" s="119"/>
      <c r="F72" s="120"/>
      <c r="G72" s="119"/>
      <c r="H72" s="142"/>
    </row>
    <row r="73" spans="5:8" x14ac:dyDescent="0.25">
      <c r="E73" s="128"/>
      <c r="F73" s="129"/>
      <c r="G73" s="128"/>
      <c r="H73" s="142"/>
    </row>
    <row r="74" spans="5:8" x14ac:dyDescent="0.25">
      <c r="E74" s="128"/>
      <c r="F74" s="129"/>
      <c r="G74" s="128"/>
      <c r="H74" s="142"/>
    </row>
    <row r="75" spans="5:8" x14ac:dyDescent="0.25">
      <c r="E75" s="101"/>
      <c r="F75" s="102"/>
      <c r="G75" s="101"/>
      <c r="H75" s="142"/>
    </row>
    <row r="76" spans="5:8" x14ac:dyDescent="0.25">
      <c r="E76" s="101"/>
      <c r="F76" s="102"/>
      <c r="G76" s="101"/>
      <c r="H76" s="142"/>
    </row>
    <row r="77" spans="5:8" x14ac:dyDescent="0.25">
      <c r="E77" s="119"/>
      <c r="F77" s="120"/>
      <c r="G77" s="119"/>
      <c r="H77" s="142"/>
    </row>
    <row r="78" spans="5:8" x14ac:dyDescent="0.25">
      <c r="E78" s="128"/>
      <c r="F78" s="129"/>
      <c r="G78" s="128"/>
      <c r="H78" s="142"/>
    </row>
    <row r="79" spans="5:8" x14ac:dyDescent="0.25">
      <c r="E79" s="128"/>
      <c r="F79" s="129"/>
      <c r="G79" s="128"/>
      <c r="H79" s="142"/>
    </row>
    <row r="80" spans="5:8" x14ac:dyDescent="0.25">
      <c r="E80" s="101"/>
      <c r="F80" s="102"/>
      <c r="G80" s="101"/>
      <c r="H80" s="142"/>
    </row>
    <row r="81" spans="5:8" x14ac:dyDescent="0.25">
      <c r="E81" s="101"/>
      <c r="F81" s="102"/>
      <c r="G81" s="101"/>
      <c r="H81" s="142"/>
    </row>
    <row r="82" spans="5:8" x14ac:dyDescent="0.25">
      <c r="E82" s="119"/>
      <c r="F82" s="120"/>
      <c r="G82" s="119"/>
      <c r="H82" s="142"/>
    </row>
    <row r="83" spans="5:8" x14ac:dyDescent="0.25">
      <c r="E83" s="128"/>
      <c r="F83" s="129"/>
      <c r="G83" s="128"/>
      <c r="H83" s="142"/>
    </row>
    <row r="84" spans="5:8" x14ac:dyDescent="0.25">
      <c r="E84" s="128"/>
      <c r="F84" s="129"/>
      <c r="G84" s="128"/>
      <c r="H84" s="142"/>
    </row>
    <row r="85" spans="5:8" x14ac:dyDescent="0.25">
      <c r="E85" s="101"/>
      <c r="F85" s="102"/>
      <c r="G85" s="101"/>
      <c r="H85" s="142"/>
    </row>
    <row r="86" spans="5:8" x14ac:dyDescent="0.25">
      <c r="E86" s="101"/>
      <c r="F86" s="102"/>
      <c r="G86" s="101"/>
      <c r="H86" s="142"/>
    </row>
    <row r="87" spans="5:8" x14ac:dyDescent="0.25">
      <c r="E87" s="119"/>
      <c r="F87" s="120"/>
      <c r="G87" s="119"/>
      <c r="H87" s="142"/>
    </row>
    <row r="88" spans="5:8" x14ac:dyDescent="0.25">
      <c r="E88" s="128"/>
      <c r="F88" s="129"/>
      <c r="G88" s="128"/>
      <c r="H88" s="142"/>
    </row>
    <row r="89" spans="5:8" x14ac:dyDescent="0.25">
      <c r="E89" s="128"/>
      <c r="F89" s="129"/>
      <c r="G89" s="128"/>
      <c r="H89" s="142"/>
    </row>
    <row r="90" spans="5:8" x14ac:dyDescent="0.25">
      <c r="E90" s="101"/>
      <c r="F90" s="102"/>
      <c r="G90" s="101"/>
      <c r="H90" s="142"/>
    </row>
    <row r="91" spans="5:8" x14ac:dyDescent="0.25">
      <c r="E91" s="101"/>
      <c r="F91" s="102"/>
      <c r="G91" s="101"/>
      <c r="H91" s="142"/>
    </row>
    <row r="92" spans="5:8" x14ac:dyDescent="0.25">
      <c r="E92" s="119"/>
      <c r="F92" s="120"/>
      <c r="G92" s="119"/>
      <c r="H92" s="142"/>
    </row>
    <row r="93" spans="5:8" x14ac:dyDescent="0.25">
      <c r="E93" s="128"/>
      <c r="F93" s="129"/>
      <c r="G93" s="128"/>
      <c r="H93" s="142"/>
    </row>
    <row r="94" spans="5:8" x14ac:dyDescent="0.25">
      <c r="E94" s="128"/>
      <c r="F94" s="129"/>
      <c r="G94" s="128"/>
      <c r="H94" s="142"/>
    </row>
    <row r="95" spans="5:8" x14ac:dyDescent="0.25">
      <c r="E95" s="101"/>
      <c r="F95" s="102"/>
      <c r="G95" s="101"/>
      <c r="H95" s="142"/>
    </row>
    <row r="96" spans="5:8" x14ac:dyDescent="0.25">
      <c r="E96" s="101"/>
      <c r="F96" s="102"/>
      <c r="G96" s="101"/>
      <c r="H96" s="142"/>
    </row>
    <row r="97" spans="5:8" x14ac:dyDescent="0.25">
      <c r="E97" s="119"/>
      <c r="F97" s="120"/>
      <c r="G97" s="119"/>
      <c r="H97" s="142"/>
    </row>
    <row r="98" spans="5:8" x14ac:dyDescent="0.25">
      <c r="E98" s="128"/>
      <c r="F98" s="129"/>
      <c r="G98" s="128"/>
      <c r="H98" s="142"/>
    </row>
    <row r="99" spans="5:8" x14ac:dyDescent="0.25">
      <c r="E99" s="128"/>
      <c r="F99" s="129"/>
      <c r="G99" s="128"/>
      <c r="H99" s="142"/>
    </row>
    <row r="100" spans="5:8" x14ac:dyDescent="0.25">
      <c r="E100" s="101"/>
      <c r="F100" s="102"/>
      <c r="G100" s="101"/>
      <c r="H100" s="142"/>
    </row>
    <row r="101" spans="5:8" x14ac:dyDescent="0.25">
      <c r="E101" s="101"/>
      <c r="F101" s="102"/>
      <c r="G101" s="101"/>
      <c r="H101" s="142"/>
    </row>
    <row r="102" spans="5:8" x14ac:dyDescent="0.25">
      <c r="E102" s="119"/>
      <c r="F102" s="120"/>
      <c r="G102" s="119"/>
      <c r="H102" s="142"/>
    </row>
    <row r="103" spans="5:8" x14ac:dyDescent="0.25">
      <c r="E103" s="128"/>
      <c r="F103" s="129"/>
      <c r="G103" s="128"/>
      <c r="H103" s="142"/>
    </row>
    <row r="104" spans="5:8" x14ac:dyDescent="0.25">
      <c r="E104" s="128"/>
      <c r="F104" s="129"/>
      <c r="G104" s="128"/>
      <c r="H104" s="142"/>
    </row>
    <row r="105" spans="5:8" x14ac:dyDescent="0.25">
      <c r="E105" s="101"/>
      <c r="F105" s="102"/>
      <c r="G105" s="101"/>
      <c r="H105" s="142"/>
    </row>
    <row r="106" spans="5:8" x14ac:dyDescent="0.25">
      <c r="E106" s="101"/>
      <c r="F106" s="102"/>
      <c r="G106" s="101"/>
      <c r="H106" s="142"/>
    </row>
    <row r="107" spans="5:8" x14ac:dyDescent="0.25">
      <c r="E107" s="119"/>
      <c r="F107" s="120"/>
      <c r="G107" s="119"/>
      <c r="H107" s="142"/>
    </row>
    <row r="108" spans="5:8" x14ac:dyDescent="0.25">
      <c r="E108" s="128"/>
      <c r="F108" s="129"/>
      <c r="G108" s="128"/>
      <c r="H108" s="142"/>
    </row>
    <row r="109" spans="5:8" x14ac:dyDescent="0.25">
      <c r="E109" s="143"/>
      <c r="F109" s="144"/>
      <c r="G109" s="143"/>
      <c r="H109" s="142"/>
    </row>
    <row r="110" spans="5:8" x14ac:dyDescent="0.25">
      <c r="E110" s="101"/>
      <c r="F110" s="102"/>
      <c r="G110" s="101"/>
      <c r="H110" s="142"/>
    </row>
    <row r="111" spans="5:8" x14ac:dyDescent="0.25">
      <c r="E111" s="101"/>
      <c r="F111" s="102"/>
      <c r="G111" s="101"/>
      <c r="H111" s="142"/>
    </row>
    <row r="112" spans="5:8" x14ac:dyDescent="0.25">
      <c r="E112" s="119"/>
      <c r="F112" s="120"/>
      <c r="G112" s="119"/>
      <c r="H112" s="142"/>
    </row>
    <row r="113" spans="5:8" x14ac:dyDescent="0.25">
      <c r="E113" s="128"/>
      <c r="F113" s="129"/>
      <c r="G113" s="128"/>
      <c r="H113" s="142"/>
    </row>
    <row r="114" spans="5:8" x14ac:dyDescent="0.25">
      <c r="E114" s="143"/>
      <c r="F114" s="144"/>
      <c r="G114" s="143"/>
      <c r="H114" s="142"/>
    </row>
    <row r="115" spans="5:8" x14ac:dyDescent="0.25">
      <c r="E115" s="101"/>
      <c r="F115" s="102"/>
      <c r="G115" s="101"/>
      <c r="H115" s="142"/>
    </row>
    <row r="116" spans="5:8" x14ac:dyDescent="0.25">
      <c r="E116" s="101"/>
      <c r="F116" s="102"/>
      <c r="G116" s="101"/>
      <c r="H116" s="142"/>
    </row>
    <row r="117" spans="5:8" x14ac:dyDescent="0.25">
      <c r="E117" s="119"/>
      <c r="F117" s="120"/>
      <c r="G117" s="119"/>
      <c r="H117" s="142"/>
    </row>
    <row r="118" spans="5:8" x14ac:dyDescent="0.25">
      <c r="E118" s="128"/>
      <c r="F118" s="129"/>
      <c r="G118" s="128"/>
      <c r="H118" s="142"/>
    </row>
    <row r="119" spans="5:8" x14ac:dyDescent="0.25">
      <c r="E119" s="143"/>
      <c r="F119" s="144"/>
      <c r="G119" s="143"/>
      <c r="H119" s="142"/>
    </row>
    <row r="120" spans="5:8" x14ac:dyDescent="0.25">
      <c r="E120" s="101"/>
      <c r="F120" s="102"/>
      <c r="G120" s="101"/>
      <c r="H120" s="142"/>
    </row>
    <row r="121" spans="5:8" x14ac:dyDescent="0.25">
      <c r="E121" s="101"/>
      <c r="F121" s="102"/>
      <c r="G121" s="101"/>
      <c r="H121" s="142"/>
    </row>
    <row r="122" spans="5:8" x14ac:dyDescent="0.25">
      <c r="E122" s="119"/>
      <c r="F122" s="120"/>
      <c r="G122" s="119"/>
      <c r="H122" s="142"/>
    </row>
    <row r="123" spans="5:8" x14ac:dyDescent="0.25">
      <c r="E123" s="128"/>
      <c r="F123" s="129"/>
      <c r="G123" s="128"/>
      <c r="H123" s="142"/>
    </row>
    <row r="124" spans="5:8" x14ac:dyDescent="0.25">
      <c r="E124" s="143"/>
      <c r="F124" s="144"/>
      <c r="G124" s="143"/>
      <c r="H124" s="142"/>
    </row>
    <row r="125" spans="5:8" x14ac:dyDescent="0.25">
      <c r="E125" s="101"/>
      <c r="F125" s="102"/>
      <c r="G125" s="101"/>
      <c r="H125" s="142"/>
    </row>
    <row r="126" spans="5:8" x14ac:dyDescent="0.25">
      <c r="E126" s="101"/>
      <c r="F126" s="102"/>
      <c r="G126" s="101"/>
      <c r="H126" s="142"/>
    </row>
    <row r="127" spans="5:8" x14ac:dyDescent="0.25">
      <c r="E127" s="119"/>
      <c r="F127" s="120"/>
      <c r="G127" s="119"/>
      <c r="H127" s="142"/>
    </row>
    <row r="128" spans="5:8" x14ac:dyDescent="0.25">
      <c r="E128" s="128"/>
      <c r="F128" s="129"/>
      <c r="G128" s="128"/>
      <c r="H128" s="142"/>
    </row>
    <row r="129" spans="5:8" x14ac:dyDescent="0.25">
      <c r="E129" s="143"/>
      <c r="F129" s="144"/>
      <c r="G129" s="143"/>
      <c r="H129" s="142"/>
    </row>
    <row r="130" spans="5:8" x14ac:dyDescent="0.25">
      <c r="E130" s="101"/>
      <c r="F130" s="102"/>
      <c r="G130" s="101"/>
      <c r="H130" s="142"/>
    </row>
    <row r="131" spans="5:8" x14ac:dyDescent="0.25">
      <c r="E131" s="101"/>
      <c r="F131" s="102"/>
      <c r="G131" s="101"/>
      <c r="H131" s="142"/>
    </row>
    <row r="132" spans="5:8" x14ac:dyDescent="0.25">
      <c r="E132" s="119"/>
      <c r="F132" s="120"/>
      <c r="G132" s="119"/>
      <c r="H132" s="142"/>
    </row>
    <row r="133" spans="5:8" x14ac:dyDescent="0.25">
      <c r="E133" s="128"/>
      <c r="F133" s="129"/>
      <c r="G133" s="128"/>
      <c r="H133" s="142"/>
    </row>
    <row r="134" spans="5:8" x14ac:dyDescent="0.25">
      <c r="E134" s="143"/>
      <c r="F134" s="144"/>
      <c r="G134" s="143"/>
      <c r="H134" s="142"/>
    </row>
    <row r="135" spans="5:8" x14ac:dyDescent="0.25">
      <c r="E135" s="101"/>
      <c r="F135" s="102"/>
      <c r="G135" s="101"/>
      <c r="H135" s="142"/>
    </row>
    <row r="136" spans="5:8" x14ac:dyDescent="0.25">
      <c r="E136" s="101"/>
      <c r="F136" s="102"/>
      <c r="G136" s="101"/>
      <c r="H136" s="142"/>
    </row>
    <row r="137" spans="5:8" x14ac:dyDescent="0.25">
      <c r="E137" s="119"/>
      <c r="F137" s="120"/>
      <c r="G137" s="119"/>
      <c r="H137" s="142"/>
    </row>
    <row r="138" spans="5:8" x14ac:dyDescent="0.25">
      <c r="E138" s="128"/>
      <c r="F138" s="129"/>
      <c r="G138" s="128"/>
      <c r="H138" s="142"/>
    </row>
    <row r="139" spans="5:8" x14ac:dyDescent="0.25">
      <c r="E139" s="143"/>
      <c r="F139" s="144"/>
      <c r="G139" s="143"/>
      <c r="H139" s="142"/>
    </row>
    <row r="140" spans="5:8" x14ac:dyDescent="0.25">
      <c r="E140" s="101"/>
      <c r="F140" s="102"/>
      <c r="G140" s="101"/>
      <c r="H140" s="142"/>
    </row>
    <row r="141" spans="5:8" x14ac:dyDescent="0.25">
      <c r="E141" s="101"/>
      <c r="F141" s="102"/>
      <c r="G141" s="101"/>
      <c r="H141" s="142"/>
    </row>
    <row r="142" spans="5:8" x14ac:dyDescent="0.25">
      <c r="E142" s="119"/>
      <c r="F142" s="120"/>
      <c r="G142" s="119"/>
      <c r="H142" s="142"/>
    </row>
    <row r="143" spans="5:8" x14ac:dyDescent="0.25">
      <c r="E143" s="128"/>
      <c r="F143" s="129"/>
      <c r="G143" s="128"/>
      <c r="H143" s="142"/>
    </row>
    <row r="144" spans="5:8" x14ac:dyDescent="0.25">
      <c r="E144" s="143"/>
      <c r="F144" s="144"/>
      <c r="G144" s="143"/>
      <c r="H144" s="142"/>
    </row>
    <row r="145" spans="5:8" x14ac:dyDescent="0.25">
      <c r="E145" s="101"/>
      <c r="F145" s="102"/>
      <c r="G145" s="101"/>
      <c r="H145" s="142"/>
    </row>
    <row r="146" spans="5:8" x14ac:dyDescent="0.25">
      <c r="E146" s="101"/>
      <c r="F146" s="102"/>
      <c r="G146" s="101"/>
      <c r="H146" s="142"/>
    </row>
    <row r="147" spans="5:8" x14ac:dyDescent="0.25">
      <c r="E147" s="119"/>
      <c r="F147" s="120"/>
      <c r="G147" s="119"/>
      <c r="H147" s="142"/>
    </row>
    <row r="148" spans="5:8" x14ac:dyDescent="0.25">
      <c r="E148" s="128"/>
      <c r="F148" s="129"/>
      <c r="G148" s="128"/>
      <c r="H148" s="142"/>
    </row>
    <row r="149" spans="5:8" x14ac:dyDescent="0.25">
      <c r="E149" s="143"/>
      <c r="F149" s="144"/>
      <c r="G149" s="143"/>
      <c r="H149" s="142"/>
    </row>
    <row r="150" spans="5:8" x14ac:dyDescent="0.25">
      <c r="E150" s="101"/>
      <c r="F150" s="102"/>
      <c r="G150" s="101"/>
      <c r="H150" s="142"/>
    </row>
    <row r="151" spans="5:8" x14ac:dyDescent="0.25">
      <c r="E151" s="101"/>
      <c r="F151" s="102"/>
      <c r="G151" s="101"/>
      <c r="H151" s="142"/>
    </row>
    <row r="152" spans="5:8" x14ac:dyDescent="0.25">
      <c r="E152" s="119"/>
      <c r="F152" s="120"/>
      <c r="G152" s="119"/>
      <c r="H152" s="142"/>
    </row>
    <row r="153" spans="5:8" x14ac:dyDescent="0.25">
      <c r="E153" s="128"/>
      <c r="F153" s="129"/>
      <c r="G153" s="128"/>
      <c r="H153" s="142"/>
    </row>
    <row r="154" spans="5:8" x14ac:dyDescent="0.25">
      <c r="E154" s="143"/>
      <c r="F154" s="144"/>
      <c r="G154" s="143"/>
      <c r="H154" s="142"/>
    </row>
    <row r="155" spans="5:8" x14ac:dyDescent="0.25">
      <c r="E155" s="101"/>
      <c r="F155" s="102"/>
      <c r="G155" s="101"/>
      <c r="H155" s="142"/>
    </row>
    <row r="156" spans="5:8" x14ac:dyDescent="0.25">
      <c r="E156" s="101"/>
      <c r="F156" s="102"/>
      <c r="G156" s="101"/>
      <c r="H156" s="142"/>
    </row>
    <row r="157" spans="5:8" x14ac:dyDescent="0.25">
      <c r="E157" s="119"/>
      <c r="F157" s="120"/>
      <c r="G157" s="119"/>
      <c r="H157" s="142"/>
    </row>
    <row r="158" spans="5:8" x14ac:dyDescent="0.25">
      <c r="E158" s="128"/>
      <c r="F158" s="129"/>
      <c r="G158" s="128"/>
      <c r="H158" s="142"/>
    </row>
    <row r="159" spans="5:8" x14ac:dyDescent="0.25">
      <c r="E159" s="143"/>
      <c r="F159" s="144"/>
      <c r="G159" s="143"/>
      <c r="H159" s="142"/>
    </row>
    <row r="160" spans="5:8" x14ac:dyDescent="0.25">
      <c r="E160" s="101"/>
      <c r="F160" s="102"/>
      <c r="G160" s="101"/>
      <c r="H160" s="142"/>
    </row>
    <row r="161" spans="5:8" x14ac:dyDescent="0.25">
      <c r="E161" s="101"/>
      <c r="F161" s="102"/>
      <c r="G161" s="101"/>
      <c r="H161" s="142"/>
    </row>
    <row r="162" spans="5:8" x14ac:dyDescent="0.25">
      <c r="E162" s="119"/>
      <c r="F162" s="120"/>
      <c r="G162" s="119"/>
      <c r="H162" s="142"/>
    </row>
    <row r="163" spans="5:8" x14ac:dyDescent="0.25">
      <c r="E163" s="128"/>
      <c r="F163" s="129"/>
      <c r="G163" s="128"/>
      <c r="H163" s="142"/>
    </row>
    <row r="164" spans="5:8" x14ac:dyDescent="0.25">
      <c r="E164" s="143"/>
      <c r="F164" s="144"/>
      <c r="G164" s="143"/>
      <c r="H164" s="142"/>
    </row>
    <row r="165" spans="5:8" x14ac:dyDescent="0.25">
      <c r="E165" s="101"/>
      <c r="F165" s="102"/>
      <c r="G165" s="101"/>
      <c r="H165" s="142"/>
    </row>
    <row r="166" spans="5:8" x14ac:dyDescent="0.25">
      <c r="E166" s="101"/>
      <c r="F166" s="102"/>
      <c r="G166" s="101"/>
      <c r="H166" s="142"/>
    </row>
    <row r="167" spans="5:8" x14ac:dyDescent="0.25">
      <c r="E167" s="119"/>
      <c r="F167" s="120"/>
      <c r="G167" s="119"/>
      <c r="H167" s="142"/>
    </row>
    <row r="168" spans="5:8" x14ac:dyDescent="0.25">
      <c r="E168" s="128"/>
      <c r="F168" s="129"/>
      <c r="G168" s="128"/>
      <c r="H168" s="142"/>
    </row>
    <row r="169" spans="5:8" x14ac:dyDescent="0.25">
      <c r="E169" s="143"/>
      <c r="F169" s="144"/>
      <c r="G169" s="143"/>
      <c r="H169" s="142"/>
    </row>
    <row r="170" spans="5:8" x14ac:dyDescent="0.25">
      <c r="E170" s="101"/>
      <c r="F170" s="102"/>
      <c r="G170" s="101"/>
      <c r="H170" s="142"/>
    </row>
    <row r="171" spans="5:8" x14ac:dyDescent="0.25">
      <c r="E171" s="101"/>
      <c r="F171" s="102"/>
      <c r="G171" s="101"/>
      <c r="H171" s="142"/>
    </row>
    <row r="172" spans="5:8" x14ac:dyDescent="0.25">
      <c r="E172" s="119"/>
      <c r="F172" s="120"/>
      <c r="G172" s="119"/>
      <c r="H172" s="142"/>
    </row>
    <row r="173" spans="5:8" x14ac:dyDescent="0.25">
      <c r="E173" s="128"/>
      <c r="F173" s="129"/>
      <c r="G173" s="128"/>
      <c r="H173" s="142"/>
    </row>
    <row r="174" spans="5:8" x14ac:dyDescent="0.25">
      <c r="E174" s="143"/>
      <c r="F174" s="144"/>
      <c r="G174" s="143"/>
      <c r="H174" s="142"/>
    </row>
    <row r="175" spans="5:8" x14ac:dyDescent="0.25">
      <c r="E175" s="101"/>
      <c r="F175" s="102"/>
      <c r="G175" s="101"/>
      <c r="H175" s="142"/>
    </row>
    <row r="176" spans="5:8" x14ac:dyDescent="0.25">
      <c r="E176" s="101"/>
      <c r="F176" s="102"/>
      <c r="G176" s="101"/>
      <c r="H176" s="142"/>
    </row>
    <row r="177" spans="5:8" x14ac:dyDescent="0.25">
      <c r="E177" s="119"/>
      <c r="F177" s="120"/>
      <c r="G177" s="119"/>
      <c r="H177" s="142"/>
    </row>
    <row r="178" spans="5:8" x14ac:dyDescent="0.25">
      <c r="E178" s="128"/>
      <c r="F178" s="129"/>
      <c r="G178" s="128"/>
      <c r="H178" s="142"/>
    </row>
    <row r="179" spans="5:8" x14ac:dyDescent="0.25">
      <c r="E179" s="143"/>
      <c r="F179" s="144"/>
      <c r="G179" s="143"/>
      <c r="H179" s="142"/>
    </row>
    <row r="180" spans="5:8" x14ac:dyDescent="0.25">
      <c r="E180" s="101"/>
      <c r="F180" s="102"/>
      <c r="G180" s="101"/>
      <c r="H180" s="142"/>
    </row>
    <row r="181" spans="5:8" x14ac:dyDescent="0.25">
      <c r="E181" s="101"/>
      <c r="F181" s="102"/>
      <c r="G181" s="101"/>
      <c r="H181" s="142"/>
    </row>
    <row r="182" spans="5:8" x14ac:dyDescent="0.25">
      <c r="E182" s="119"/>
      <c r="F182" s="120"/>
      <c r="G182" s="119"/>
      <c r="H182" s="142"/>
    </row>
    <row r="183" spans="5:8" x14ac:dyDescent="0.25">
      <c r="E183" s="128"/>
      <c r="F183" s="129"/>
      <c r="G183" s="128"/>
      <c r="H183" s="142"/>
    </row>
    <row r="184" spans="5:8" x14ac:dyDescent="0.25">
      <c r="E184" s="143"/>
      <c r="F184" s="144"/>
      <c r="G184" s="143"/>
      <c r="H184" s="142"/>
    </row>
    <row r="185" spans="5:8" x14ac:dyDescent="0.25">
      <c r="E185" s="101"/>
      <c r="F185" s="102"/>
      <c r="G185" s="101"/>
      <c r="H185" s="142"/>
    </row>
    <row r="186" spans="5:8" x14ac:dyDescent="0.25">
      <c r="E186" s="101"/>
      <c r="F186" s="102"/>
      <c r="G186" s="101"/>
      <c r="H186" s="142"/>
    </row>
    <row r="187" spans="5:8" x14ac:dyDescent="0.25">
      <c r="E187" s="119"/>
      <c r="F187" s="120"/>
      <c r="G187" s="119"/>
      <c r="H187" s="142"/>
    </row>
    <row r="188" spans="5:8" x14ac:dyDescent="0.25">
      <c r="E188" s="128"/>
      <c r="F188" s="129"/>
      <c r="G188" s="128"/>
      <c r="H188" s="142"/>
    </row>
    <row r="189" spans="5:8" x14ac:dyDescent="0.25">
      <c r="E189" s="143"/>
      <c r="F189" s="144"/>
      <c r="G189" s="143"/>
      <c r="H189" s="142"/>
    </row>
    <row r="190" spans="5:8" x14ac:dyDescent="0.25">
      <c r="E190" s="101"/>
      <c r="F190" s="102"/>
      <c r="G190" s="101"/>
      <c r="H190" s="142"/>
    </row>
    <row r="191" spans="5:8" x14ac:dyDescent="0.25">
      <c r="E191" s="101"/>
      <c r="F191" s="102"/>
      <c r="G191" s="101"/>
      <c r="H191" s="142"/>
    </row>
    <row r="192" spans="5:8" x14ac:dyDescent="0.25">
      <c r="E192" s="119"/>
      <c r="F192" s="120"/>
      <c r="G192" s="119"/>
      <c r="H192" s="142"/>
    </row>
    <row r="193" spans="5:8" x14ac:dyDescent="0.25">
      <c r="E193" s="128"/>
      <c r="F193" s="129"/>
      <c r="G193" s="128"/>
      <c r="H193" s="142"/>
    </row>
    <row r="194" spans="5:8" x14ac:dyDescent="0.25">
      <c r="E194" s="143"/>
      <c r="F194" s="144"/>
      <c r="G194" s="143"/>
      <c r="H194" s="142"/>
    </row>
    <row r="195" spans="5:8" x14ac:dyDescent="0.25">
      <c r="E195" s="101"/>
      <c r="F195" s="102"/>
      <c r="G195" s="101"/>
      <c r="H195" s="142"/>
    </row>
    <row r="196" spans="5:8" x14ac:dyDescent="0.25">
      <c r="E196" s="101"/>
      <c r="F196" s="102"/>
      <c r="G196" s="101"/>
      <c r="H196" s="142"/>
    </row>
    <row r="197" spans="5:8" x14ac:dyDescent="0.25">
      <c r="E197" s="119"/>
      <c r="F197" s="120"/>
      <c r="G197" s="119"/>
      <c r="H197" s="142"/>
    </row>
    <row r="198" spans="5:8" x14ac:dyDescent="0.25">
      <c r="E198" s="128"/>
      <c r="F198" s="129"/>
      <c r="G198" s="128"/>
      <c r="H198" s="142"/>
    </row>
    <row r="199" spans="5:8" x14ac:dyDescent="0.25">
      <c r="E199" s="143"/>
      <c r="F199" s="144"/>
      <c r="G199" s="143"/>
      <c r="H199" s="142"/>
    </row>
    <row r="200" spans="5:8" x14ac:dyDescent="0.25">
      <c r="E200" s="101"/>
      <c r="F200" s="102"/>
      <c r="G200" s="101"/>
      <c r="H200" s="142"/>
    </row>
    <row r="201" spans="5:8" x14ac:dyDescent="0.25">
      <c r="E201" s="101"/>
      <c r="F201" s="102"/>
      <c r="G201" s="101"/>
      <c r="H201" s="142"/>
    </row>
    <row r="202" spans="5:8" x14ac:dyDescent="0.25">
      <c r="E202" s="119"/>
      <c r="F202" s="120"/>
      <c r="G202" s="119"/>
      <c r="H202" s="142"/>
    </row>
    <row r="203" spans="5:8" x14ac:dyDescent="0.25">
      <c r="E203" s="128"/>
      <c r="F203" s="129"/>
      <c r="G203" s="128"/>
      <c r="H203" s="142"/>
    </row>
    <row r="204" spans="5:8" x14ac:dyDescent="0.25">
      <c r="E204" s="143"/>
      <c r="F204" s="144"/>
      <c r="G204" s="143"/>
      <c r="H204" s="142"/>
    </row>
    <row r="205" spans="5:8" x14ac:dyDescent="0.25">
      <c r="E205" s="101"/>
      <c r="F205" s="102"/>
      <c r="G205" s="101"/>
      <c r="H205" s="142"/>
    </row>
    <row r="206" spans="5:8" x14ac:dyDescent="0.25">
      <c r="E206" s="101"/>
      <c r="F206" s="102"/>
      <c r="G206" s="101"/>
      <c r="H206" s="142"/>
    </row>
    <row r="207" spans="5:8" x14ac:dyDescent="0.25">
      <c r="E207" s="119"/>
      <c r="F207" s="120"/>
      <c r="G207" s="119"/>
      <c r="H207" s="142"/>
    </row>
    <row r="208" spans="5:8" x14ac:dyDescent="0.25">
      <c r="E208" s="128"/>
      <c r="F208" s="129"/>
      <c r="G208" s="128"/>
      <c r="H208" s="142"/>
    </row>
    <row r="209" spans="5:8" x14ac:dyDescent="0.25">
      <c r="E209" s="143"/>
      <c r="F209" s="144"/>
      <c r="G209" s="143"/>
      <c r="H209" s="142"/>
    </row>
    <row r="210" spans="5:8" x14ac:dyDescent="0.25">
      <c r="E210" s="101"/>
      <c r="F210" s="102"/>
      <c r="G210" s="101"/>
      <c r="H210" s="142"/>
    </row>
    <row r="211" spans="5:8" x14ac:dyDescent="0.25">
      <c r="E211" s="101"/>
      <c r="F211" s="102"/>
      <c r="G211" s="101"/>
      <c r="H211" s="142"/>
    </row>
    <row r="212" spans="5:8" x14ac:dyDescent="0.25">
      <c r="E212" s="119"/>
      <c r="F212" s="120"/>
      <c r="G212" s="119"/>
      <c r="H212" s="142"/>
    </row>
    <row r="213" spans="5:8" x14ac:dyDescent="0.25">
      <c r="E213" s="128"/>
      <c r="F213" s="129"/>
      <c r="G213" s="128"/>
      <c r="H213" s="142"/>
    </row>
    <row r="214" spans="5:8" x14ac:dyDescent="0.25">
      <c r="E214" s="143"/>
      <c r="F214" s="144"/>
      <c r="G214" s="143"/>
      <c r="H214" s="142"/>
    </row>
    <row r="215" spans="5:8" x14ac:dyDescent="0.25">
      <c r="E215" s="101"/>
      <c r="F215" s="102"/>
      <c r="G215" s="101"/>
      <c r="H215" s="142"/>
    </row>
    <row r="216" spans="5:8" x14ac:dyDescent="0.25">
      <c r="E216" s="101"/>
      <c r="F216" s="102"/>
      <c r="G216" s="101"/>
      <c r="H216" s="142"/>
    </row>
    <row r="217" spans="5:8" x14ac:dyDescent="0.25">
      <c r="E217" s="119"/>
      <c r="F217" s="120"/>
      <c r="G217" s="119"/>
      <c r="H217" s="142"/>
    </row>
    <row r="218" spans="5:8" x14ac:dyDescent="0.25">
      <c r="E218" s="128"/>
      <c r="F218" s="129"/>
      <c r="G218" s="128"/>
      <c r="H218" s="142"/>
    </row>
    <row r="219" spans="5:8" x14ac:dyDescent="0.25">
      <c r="E219" s="143"/>
      <c r="F219" s="144"/>
      <c r="G219" s="143"/>
      <c r="H219" s="142"/>
    </row>
    <row r="220" spans="5:8" x14ac:dyDescent="0.25">
      <c r="E220" s="101"/>
      <c r="F220" s="102"/>
      <c r="G220" s="101"/>
      <c r="H220" s="142"/>
    </row>
    <row r="221" spans="5:8" x14ac:dyDescent="0.25">
      <c r="E221" s="101"/>
      <c r="F221" s="102"/>
      <c r="G221" s="101"/>
      <c r="H221" s="142"/>
    </row>
    <row r="222" spans="5:8" x14ac:dyDescent="0.25">
      <c r="E222" s="119"/>
      <c r="F222" s="120"/>
      <c r="G222" s="119"/>
      <c r="H222" s="142"/>
    </row>
    <row r="223" spans="5:8" x14ac:dyDescent="0.25">
      <c r="E223" s="128"/>
      <c r="F223" s="129"/>
      <c r="G223" s="128"/>
      <c r="H223" s="142"/>
    </row>
    <row r="224" spans="5:8" x14ac:dyDescent="0.25">
      <c r="E224" s="143"/>
      <c r="F224" s="144"/>
      <c r="G224" s="143"/>
      <c r="H224" s="142"/>
    </row>
    <row r="225" spans="5:8" x14ac:dyDescent="0.25">
      <c r="E225" s="101"/>
      <c r="F225" s="102"/>
      <c r="G225" s="101"/>
      <c r="H225" s="142"/>
    </row>
    <row r="226" spans="5:8" x14ac:dyDescent="0.25">
      <c r="E226" s="101"/>
      <c r="F226" s="102"/>
      <c r="G226" s="101"/>
      <c r="H226" s="142"/>
    </row>
    <row r="227" spans="5:8" x14ac:dyDescent="0.25">
      <c r="E227" s="119"/>
      <c r="F227" s="120"/>
      <c r="G227" s="119"/>
      <c r="H227" s="142"/>
    </row>
    <row r="228" spans="5:8" x14ac:dyDescent="0.25">
      <c r="E228" s="128"/>
      <c r="F228" s="129"/>
      <c r="G228" s="128"/>
      <c r="H228" s="142"/>
    </row>
    <row r="229" spans="5:8" x14ac:dyDescent="0.25">
      <c r="E229" s="143"/>
      <c r="F229" s="144"/>
      <c r="G229" s="143"/>
      <c r="H229" s="142"/>
    </row>
    <row r="230" spans="5:8" x14ac:dyDescent="0.25">
      <c r="E230" s="101"/>
      <c r="F230" s="102"/>
      <c r="G230" s="101"/>
      <c r="H230" s="142"/>
    </row>
    <row r="231" spans="5:8" x14ac:dyDescent="0.25">
      <c r="E231" s="101"/>
      <c r="F231" s="102"/>
      <c r="G231" s="101"/>
      <c r="H231" s="142"/>
    </row>
    <row r="232" spans="5:8" x14ac:dyDescent="0.25">
      <c r="E232" s="119"/>
      <c r="F232" s="120"/>
      <c r="G232" s="119"/>
      <c r="H232" s="142"/>
    </row>
    <row r="233" spans="5:8" x14ac:dyDescent="0.25">
      <c r="E233" s="128"/>
      <c r="F233" s="129"/>
      <c r="G233" s="128"/>
      <c r="H233" s="142"/>
    </row>
    <row r="234" spans="5:8" x14ac:dyDescent="0.25">
      <c r="E234" s="143"/>
      <c r="F234" s="144"/>
      <c r="G234" s="143"/>
      <c r="H234" s="142"/>
    </row>
    <row r="235" spans="5:8" x14ac:dyDescent="0.25">
      <c r="E235" s="101"/>
      <c r="F235" s="102"/>
      <c r="G235" s="101"/>
      <c r="H235" s="142"/>
    </row>
    <row r="236" spans="5:8" x14ac:dyDescent="0.25">
      <c r="E236" s="101"/>
      <c r="F236" s="102"/>
      <c r="G236" s="101"/>
      <c r="H236" s="142"/>
    </row>
    <row r="237" spans="5:8" x14ac:dyDescent="0.25">
      <c r="E237" s="119"/>
      <c r="F237" s="120"/>
      <c r="G237" s="119"/>
      <c r="H237" s="142"/>
    </row>
    <row r="238" spans="5:8" x14ac:dyDescent="0.25">
      <c r="E238" s="128"/>
      <c r="F238" s="129"/>
      <c r="G238" s="128"/>
      <c r="H238" s="142"/>
    </row>
    <row r="239" spans="5:8" x14ac:dyDescent="0.25">
      <c r="E239" s="143"/>
      <c r="F239" s="144"/>
      <c r="G239" s="143"/>
      <c r="H239" s="142"/>
    </row>
    <row r="240" spans="5:8" x14ac:dyDescent="0.25">
      <c r="E240" s="101"/>
      <c r="F240" s="102"/>
      <c r="G240" s="101"/>
      <c r="H240" s="142"/>
    </row>
    <row r="241" spans="5:8" x14ac:dyDescent="0.25">
      <c r="E241" s="101"/>
      <c r="F241" s="102"/>
      <c r="G241" s="101"/>
      <c r="H241" s="142"/>
    </row>
    <row r="242" spans="5:8" x14ac:dyDescent="0.25">
      <c r="E242" s="119"/>
      <c r="F242" s="120"/>
      <c r="G242" s="119"/>
      <c r="H242" s="142"/>
    </row>
    <row r="243" spans="5:8" x14ac:dyDescent="0.25">
      <c r="E243" s="128"/>
      <c r="F243" s="129"/>
      <c r="G243" s="128"/>
      <c r="H243" s="142"/>
    </row>
    <row r="244" spans="5:8" x14ac:dyDescent="0.25">
      <c r="E244" s="143"/>
      <c r="F244" s="144"/>
      <c r="G244" s="143"/>
      <c r="H244" s="142"/>
    </row>
    <row r="245" spans="5:8" x14ac:dyDescent="0.25">
      <c r="E245" s="101"/>
      <c r="F245" s="102"/>
      <c r="G245" s="101"/>
      <c r="H245" s="142"/>
    </row>
    <row r="246" spans="5:8" x14ac:dyDescent="0.25">
      <c r="E246" s="101"/>
      <c r="F246" s="102"/>
      <c r="G246" s="101"/>
      <c r="H246" s="142"/>
    </row>
    <row r="247" spans="5:8" x14ac:dyDescent="0.25">
      <c r="E247" s="119"/>
      <c r="F247" s="120"/>
      <c r="G247" s="119"/>
      <c r="H247" s="142"/>
    </row>
    <row r="248" spans="5:8" x14ac:dyDescent="0.25">
      <c r="E248" s="128"/>
      <c r="F248" s="129"/>
      <c r="G248" s="128"/>
      <c r="H248" s="142"/>
    </row>
    <row r="249" spans="5:8" x14ac:dyDescent="0.25">
      <c r="E249" s="143"/>
      <c r="F249" s="144"/>
      <c r="G249" s="143"/>
      <c r="H249" s="142"/>
    </row>
    <row r="250" spans="5:8" x14ac:dyDescent="0.25">
      <c r="E250" s="101"/>
      <c r="F250" s="102"/>
      <c r="G250" s="101"/>
      <c r="H250" s="142"/>
    </row>
    <row r="251" spans="5:8" x14ac:dyDescent="0.25">
      <c r="E251" s="101"/>
      <c r="F251" s="102"/>
      <c r="G251" s="101"/>
      <c r="H251" s="142"/>
    </row>
    <row r="252" spans="5:8" x14ac:dyDescent="0.25">
      <c r="E252" s="119"/>
      <c r="F252" s="120"/>
      <c r="G252" s="119"/>
      <c r="H252" s="142"/>
    </row>
    <row r="253" spans="5:8" x14ac:dyDescent="0.25">
      <c r="E253" s="128"/>
      <c r="F253" s="129"/>
      <c r="G253" s="128"/>
      <c r="H253" s="142"/>
    </row>
    <row r="254" spans="5:8" x14ac:dyDescent="0.25">
      <c r="E254" s="143"/>
      <c r="F254" s="144"/>
      <c r="G254" s="143"/>
      <c r="H254" s="142"/>
    </row>
    <row r="255" spans="5:8" x14ac:dyDescent="0.25">
      <c r="E255" s="101"/>
      <c r="F255" s="102"/>
      <c r="G255" s="101"/>
      <c r="H255" s="142"/>
    </row>
    <row r="256" spans="5:8" x14ac:dyDescent="0.25">
      <c r="E256" s="101"/>
      <c r="F256" s="102"/>
      <c r="G256" s="101"/>
      <c r="H256" s="142"/>
    </row>
    <row r="257" spans="5:8" x14ac:dyDescent="0.25">
      <c r="E257" s="119"/>
      <c r="F257" s="120"/>
      <c r="G257" s="119"/>
      <c r="H257" s="142"/>
    </row>
    <row r="258" spans="5:8" x14ac:dyDescent="0.25">
      <c r="E258" s="128"/>
      <c r="F258" s="129"/>
      <c r="G258" s="128"/>
      <c r="H258" s="142"/>
    </row>
    <row r="259" spans="5:8" x14ac:dyDescent="0.25">
      <c r="E259" s="143"/>
      <c r="F259" s="144"/>
      <c r="G259" s="143"/>
      <c r="H259" s="142"/>
    </row>
    <row r="260" spans="5:8" x14ac:dyDescent="0.25">
      <c r="E260" s="101"/>
      <c r="F260" s="102"/>
      <c r="G260" s="101"/>
      <c r="H260" s="142"/>
    </row>
    <row r="261" spans="5:8" x14ac:dyDescent="0.25">
      <c r="E261" s="101"/>
      <c r="F261" s="102"/>
      <c r="G261" s="101"/>
      <c r="H261" s="142"/>
    </row>
    <row r="262" spans="5:8" x14ac:dyDescent="0.25">
      <c r="E262" s="119"/>
      <c r="F262" s="120"/>
      <c r="G262" s="119"/>
      <c r="H262" s="142"/>
    </row>
    <row r="263" spans="5:8" x14ac:dyDescent="0.25">
      <c r="E263" s="128"/>
      <c r="F263" s="129"/>
      <c r="G263" s="128"/>
      <c r="H263" s="142"/>
    </row>
    <row r="264" spans="5:8" x14ac:dyDescent="0.25">
      <c r="E264" s="143"/>
      <c r="F264" s="144"/>
      <c r="G264" s="143"/>
      <c r="H264" s="142"/>
    </row>
    <row r="265" spans="5:8" x14ac:dyDescent="0.25">
      <c r="E265" s="101"/>
      <c r="F265" s="102"/>
      <c r="G265" s="101"/>
      <c r="H265" s="142"/>
    </row>
    <row r="266" spans="5:8" x14ac:dyDescent="0.25">
      <c r="E266" s="101"/>
      <c r="F266" s="102"/>
      <c r="G266" s="101"/>
      <c r="H266" s="142"/>
    </row>
    <row r="267" spans="5:8" x14ac:dyDescent="0.25">
      <c r="E267" s="119"/>
      <c r="F267" s="120"/>
      <c r="G267" s="119"/>
      <c r="H267" s="142"/>
    </row>
    <row r="268" spans="5:8" x14ac:dyDescent="0.25">
      <c r="E268" s="128"/>
      <c r="F268" s="129"/>
      <c r="G268" s="128"/>
      <c r="H268" s="142"/>
    </row>
    <row r="269" spans="5:8" x14ac:dyDescent="0.25">
      <c r="E269" s="143"/>
      <c r="F269" s="144"/>
      <c r="G269" s="143"/>
      <c r="H269" s="142"/>
    </row>
    <row r="270" spans="5:8" x14ac:dyDescent="0.25">
      <c r="E270" s="101"/>
      <c r="F270" s="102"/>
      <c r="G270" s="101"/>
      <c r="H270" s="142"/>
    </row>
    <row r="271" spans="5:8" x14ac:dyDescent="0.25">
      <c r="E271" s="101"/>
      <c r="F271" s="102"/>
      <c r="G271" s="101"/>
      <c r="H271" s="142"/>
    </row>
    <row r="272" spans="5:8" x14ac:dyDescent="0.25">
      <c r="E272" s="119"/>
      <c r="F272" s="120"/>
      <c r="G272" s="119"/>
      <c r="H272" s="142"/>
    </row>
    <row r="273" spans="5:8" x14ac:dyDescent="0.25">
      <c r="E273" s="128"/>
      <c r="F273" s="129"/>
      <c r="G273" s="128"/>
      <c r="H273" s="142"/>
    </row>
    <row r="274" spans="5:8" x14ac:dyDescent="0.25">
      <c r="E274" s="143"/>
      <c r="F274" s="144"/>
      <c r="G274" s="143"/>
      <c r="H274" s="142"/>
    </row>
    <row r="275" spans="5:8" x14ac:dyDescent="0.25">
      <c r="E275" s="101"/>
      <c r="F275" s="102"/>
      <c r="G275" s="101"/>
      <c r="H275" s="142"/>
    </row>
    <row r="276" spans="5:8" x14ac:dyDescent="0.25">
      <c r="E276" s="101"/>
      <c r="F276" s="102"/>
      <c r="G276" s="101"/>
      <c r="H276" s="142"/>
    </row>
    <row r="277" spans="5:8" x14ac:dyDescent="0.25">
      <c r="E277" s="119"/>
      <c r="F277" s="120"/>
      <c r="G277" s="119"/>
      <c r="H277" s="142"/>
    </row>
    <row r="278" spans="5:8" x14ac:dyDescent="0.25">
      <c r="E278" s="128"/>
      <c r="F278" s="129"/>
      <c r="G278" s="128"/>
      <c r="H278" s="142"/>
    </row>
    <row r="279" spans="5:8" x14ac:dyDescent="0.25">
      <c r="E279" s="143"/>
      <c r="F279" s="144"/>
      <c r="G279" s="143"/>
      <c r="H279" s="142"/>
    </row>
    <row r="280" spans="5:8" x14ac:dyDescent="0.25">
      <c r="E280" s="101"/>
      <c r="F280" s="102"/>
      <c r="G280" s="101"/>
      <c r="H280" s="142"/>
    </row>
    <row r="281" spans="5:8" x14ac:dyDescent="0.25">
      <c r="E281" s="101"/>
      <c r="F281" s="102"/>
      <c r="G281" s="101"/>
      <c r="H281" s="142"/>
    </row>
    <row r="282" spans="5:8" x14ac:dyDescent="0.25">
      <c r="E282" s="119"/>
      <c r="F282" s="120"/>
      <c r="G282" s="119"/>
      <c r="H282" s="142"/>
    </row>
    <row r="283" spans="5:8" x14ac:dyDescent="0.25">
      <c r="E283" s="128"/>
      <c r="F283" s="129"/>
      <c r="G283" s="128"/>
      <c r="H283" s="142"/>
    </row>
    <row r="284" spans="5:8" x14ac:dyDescent="0.25">
      <c r="E284" s="143"/>
      <c r="F284" s="144"/>
      <c r="G284" s="143"/>
      <c r="H284" s="142"/>
    </row>
    <row r="285" spans="5:8" x14ac:dyDescent="0.25">
      <c r="E285" s="101"/>
      <c r="F285" s="102"/>
      <c r="G285" s="101"/>
      <c r="H285" s="142"/>
    </row>
    <row r="286" spans="5:8" x14ac:dyDescent="0.25">
      <c r="E286" s="101"/>
      <c r="F286" s="102"/>
      <c r="G286" s="101"/>
      <c r="H286" s="142"/>
    </row>
    <row r="287" spans="5:8" x14ac:dyDescent="0.25">
      <c r="E287" s="119"/>
      <c r="F287" s="120"/>
      <c r="G287" s="119"/>
      <c r="H287" s="142"/>
    </row>
    <row r="288" spans="5:8" x14ac:dyDescent="0.25">
      <c r="E288" s="128"/>
      <c r="F288" s="129"/>
      <c r="G288" s="128"/>
      <c r="H288" s="142"/>
    </row>
    <row r="289" spans="5:8" x14ac:dyDescent="0.25">
      <c r="E289" s="143"/>
      <c r="F289" s="144"/>
      <c r="G289" s="143"/>
      <c r="H289" s="142"/>
    </row>
    <row r="290" spans="5:8" x14ac:dyDescent="0.25">
      <c r="E290" s="101"/>
      <c r="F290" s="102"/>
      <c r="G290" s="101"/>
      <c r="H290" s="142"/>
    </row>
    <row r="291" spans="5:8" x14ac:dyDescent="0.25">
      <c r="E291" s="101"/>
      <c r="F291" s="102"/>
      <c r="G291" s="101"/>
      <c r="H291" s="142"/>
    </row>
    <row r="292" spans="5:8" x14ac:dyDescent="0.25">
      <c r="E292" s="119"/>
      <c r="F292" s="120"/>
      <c r="G292" s="119"/>
      <c r="H292" s="142"/>
    </row>
    <row r="293" spans="5:8" x14ac:dyDescent="0.25">
      <c r="E293" s="128"/>
      <c r="F293" s="129"/>
      <c r="G293" s="128"/>
      <c r="H293" s="142"/>
    </row>
    <row r="294" spans="5:8" x14ac:dyDescent="0.25">
      <c r="E294" s="143"/>
      <c r="F294" s="144"/>
      <c r="G294" s="143"/>
      <c r="H294" s="142"/>
    </row>
    <row r="295" spans="5:8" x14ac:dyDescent="0.25">
      <c r="E295" s="101"/>
      <c r="F295" s="102"/>
      <c r="G295" s="101"/>
      <c r="H295" s="142"/>
    </row>
    <row r="296" spans="5:8" x14ac:dyDescent="0.25">
      <c r="E296" s="101"/>
      <c r="F296" s="102"/>
      <c r="G296" s="101"/>
      <c r="H296" s="142"/>
    </row>
    <row r="297" spans="5:8" x14ac:dyDescent="0.25">
      <c r="E297" s="119"/>
      <c r="F297" s="120"/>
      <c r="G297" s="119"/>
      <c r="H297" s="142"/>
    </row>
    <row r="298" spans="5:8" x14ac:dyDescent="0.25">
      <c r="E298" s="128"/>
      <c r="F298" s="129"/>
      <c r="G298" s="128"/>
      <c r="H298" s="142"/>
    </row>
    <row r="299" spans="5:8" x14ac:dyDescent="0.25">
      <c r="E299" s="143"/>
      <c r="F299" s="144"/>
      <c r="G299" s="143"/>
      <c r="H299" s="142"/>
    </row>
    <row r="300" spans="5:8" x14ac:dyDescent="0.25">
      <c r="E300" s="101"/>
      <c r="F300" s="102"/>
      <c r="G300" s="101"/>
      <c r="H300" s="142"/>
    </row>
    <row r="301" spans="5:8" x14ac:dyDescent="0.25">
      <c r="E301" s="101"/>
      <c r="F301" s="102"/>
      <c r="G301" s="101"/>
      <c r="H301" s="142"/>
    </row>
    <row r="302" spans="5:8" x14ac:dyDescent="0.25">
      <c r="E302" s="119"/>
      <c r="F302" s="120"/>
      <c r="G302" s="119"/>
      <c r="H302" s="142"/>
    </row>
    <row r="303" spans="5:8" x14ac:dyDescent="0.25">
      <c r="E303" s="128"/>
      <c r="F303" s="129"/>
      <c r="G303" s="128"/>
      <c r="H303" s="142"/>
    </row>
    <row r="304" spans="5:8" x14ac:dyDescent="0.25">
      <c r="E304" s="143"/>
      <c r="F304" s="144"/>
      <c r="G304" s="143"/>
      <c r="H304" s="142"/>
    </row>
    <row r="305" spans="5:8" x14ac:dyDescent="0.25">
      <c r="E305" s="101"/>
      <c r="F305" s="102"/>
      <c r="G305" s="101"/>
      <c r="H305" s="142"/>
    </row>
    <row r="306" spans="5:8" x14ac:dyDescent="0.25">
      <c r="E306" s="101"/>
      <c r="F306" s="102"/>
      <c r="G306" s="101"/>
      <c r="H306" s="142"/>
    </row>
    <row r="307" spans="5:8" x14ac:dyDescent="0.25">
      <c r="E307" s="119"/>
      <c r="F307" s="120"/>
      <c r="G307" s="119"/>
      <c r="H307" s="142"/>
    </row>
    <row r="308" spans="5:8" x14ac:dyDescent="0.25">
      <c r="E308" s="128"/>
      <c r="F308" s="129"/>
      <c r="G308" s="128"/>
      <c r="H308" s="142"/>
    </row>
    <row r="309" spans="5:8" x14ac:dyDescent="0.25">
      <c r="E309" s="143"/>
      <c r="F309" s="144"/>
      <c r="G309" s="143"/>
      <c r="H309" s="142"/>
    </row>
    <row r="310" spans="5:8" x14ac:dyDescent="0.25">
      <c r="E310" s="101"/>
      <c r="F310" s="102"/>
      <c r="G310" s="101"/>
      <c r="H310" s="142"/>
    </row>
    <row r="311" spans="5:8" x14ac:dyDescent="0.25">
      <c r="E311" s="101"/>
      <c r="F311" s="102"/>
      <c r="G311" s="101"/>
      <c r="H311" s="142"/>
    </row>
    <row r="312" spans="5:8" x14ac:dyDescent="0.25">
      <c r="E312" s="119"/>
      <c r="F312" s="120"/>
      <c r="G312" s="119"/>
      <c r="H312" s="142"/>
    </row>
    <row r="313" spans="5:8" x14ac:dyDescent="0.25">
      <c r="E313" s="128"/>
      <c r="F313" s="129"/>
      <c r="G313" s="128"/>
      <c r="H313" s="142"/>
    </row>
    <row r="314" spans="5:8" x14ac:dyDescent="0.25">
      <c r="E314" s="143"/>
      <c r="F314" s="144"/>
      <c r="G314" s="143"/>
      <c r="H314" s="142"/>
    </row>
    <row r="315" spans="5:8" x14ac:dyDescent="0.25">
      <c r="E315" s="101"/>
      <c r="F315" s="102"/>
      <c r="G315" s="101"/>
      <c r="H315" s="142"/>
    </row>
    <row r="316" spans="5:8" x14ac:dyDescent="0.25">
      <c r="E316" s="101"/>
      <c r="F316" s="102"/>
      <c r="G316" s="101"/>
      <c r="H316" s="142"/>
    </row>
    <row r="317" spans="5:8" x14ac:dyDescent="0.25">
      <c r="E317" s="119"/>
      <c r="F317" s="120"/>
      <c r="G317" s="119"/>
      <c r="H317" s="142"/>
    </row>
    <row r="318" spans="5:8" x14ac:dyDescent="0.25">
      <c r="E318" s="128"/>
      <c r="F318" s="129"/>
      <c r="G318" s="128"/>
      <c r="H318" s="142"/>
    </row>
    <row r="319" spans="5:8" x14ac:dyDescent="0.25">
      <c r="E319" s="143"/>
      <c r="F319" s="144"/>
      <c r="G319" s="143"/>
      <c r="H319" s="142"/>
    </row>
    <row r="320" spans="5:8" x14ac:dyDescent="0.25">
      <c r="E320" s="101"/>
      <c r="F320" s="102"/>
      <c r="G320" s="101"/>
      <c r="H320" s="142"/>
    </row>
    <row r="321" spans="5:8" x14ac:dyDescent="0.25">
      <c r="E321" s="101"/>
      <c r="F321" s="102"/>
      <c r="G321" s="101"/>
      <c r="H321" s="142"/>
    </row>
    <row r="322" spans="5:8" x14ac:dyDescent="0.25">
      <c r="E322" s="119"/>
      <c r="F322" s="120"/>
      <c r="G322" s="119"/>
      <c r="H322" s="142"/>
    </row>
    <row r="323" spans="5:8" x14ac:dyDescent="0.25">
      <c r="E323" s="128"/>
      <c r="F323" s="129"/>
      <c r="G323" s="128"/>
      <c r="H323" s="142"/>
    </row>
    <row r="324" spans="5:8" x14ac:dyDescent="0.25">
      <c r="E324" s="143"/>
      <c r="F324" s="144"/>
      <c r="G324" s="143"/>
      <c r="H324" s="142"/>
    </row>
  </sheetData>
  <mergeCells count="1">
    <mergeCell ref="J4:N4"/>
  </mergeCells>
  <pageMargins left="0.7" right="0.7" top="0.75" bottom="0.75" header="0.3" footer="0.3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rgb="FFFF0000"/>
  </sheetPr>
  <dimension ref="B1:BE324"/>
  <sheetViews>
    <sheetView zoomScale="75" zoomScaleNormal="75" zoomScalePageLayoutView="75" workbookViewId="0">
      <pane xSplit="9" ySplit="5" topLeftCell="J6" activePane="bottomRight" state="frozen"/>
      <selection activeCell="AA138" sqref="AA138:AC138"/>
      <selection pane="topRight" activeCell="AA138" sqref="AA138:AC138"/>
      <selection pane="bottomLeft" activeCell="AA138" sqref="AA138:AC138"/>
      <selection pane="bottomRight" activeCell="AA138" sqref="AA138:AC138"/>
    </sheetView>
  </sheetViews>
  <sheetFormatPr defaultColWidth="9.140625" defaultRowHeight="15" outlineLevelCol="2" x14ac:dyDescent="0.25"/>
  <cols>
    <col min="2" max="2" width="15.42578125" hidden="1" customWidth="1" outlineLevel="1"/>
    <col min="3" max="3" width="18.85546875" hidden="1" customWidth="1" outlineLevel="1"/>
    <col min="4" max="4" width="15.140625" hidden="1" customWidth="1" outlineLevel="1"/>
    <col min="5" max="5" width="12.42578125" hidden="1" customWidth="1" outlineLevel="1"/>
    <col min="6" max="7" width="12.42578125" hidden="1" customWidth="1" outlineLevel="2"/>
    <col min="8" max="8" width="9.140625" hidden="1" customWidth="1" outlineLevel="1" collapsed="1"/>
    <col min="9" max="9" width="28" customWidth="1" collapsed="1"/>
    <col min="10" max="19" width="11" customWidth="1"/>
    <col min="20" max="20" width="20" bestFit="1" customWidth="1"/>
    <col min="21" max="21" width="28" hidden="1" customWidth="1" outlineLevel="1"/>
    <col min="22" max="31" width="11" hidden="1" customWidth="1" outlineLevel="1"/>
    <col min="32" max="32" width="7.42578125" hidden="1" customWidth="1" outlineLevel="1"/>
    <col min="33" max="33" width="11" hidden="1" customWidth="1" outlineLevel="1"/>
    <col min="34" max="34" width="11.42578125" hidden="1" customWidth="1" outlineLevel="1"/>
    <col min="35" max="35" width="8.7109375" hidden="1" customWidth="1" outlineLevel="1"/>
    <col min="36" max="36" width="11.140625" hidden="1" customWidth="1" outlineLevel="1"/>
    <col min="37" max="37" width="8" hidden="1" customWidth="1" outlineLevel="1"/>
    <col min="38" max="38" width="11" hidden="1" customWidth="1" outlineLevel="1"/>
    <col min="39" max="39" width="11.42578125" hidden="1" customWidth="1" outlineLevel="1"/>
    <col min="40" max="40" width="8.7109375" hidden="1" customWidth="1" outlineLevel="1"/>
    <col min="41" max="41" width="11.140625" hidden="1" customWidth="1" outlineLevel="1"/>
    <col min="42" max="42" width="8.28515625" hidden="1" customWidth="1" outlineLevel="1"/>
    <col min="43" max="43" width="11" hidden="1" customWidth="1" outlineLevel="1"/>
    <col min="44" max="44" width="11.42578125" hidden="1" customWidth="1" outlineLevel="1"/>
    <col min="45" max="45" width="8.7109375" hidden="1" customWidth="1" outlineLevel="1"/>
    <col min="46" max="46" width="11.140625" hidden="1" customWidth="1" outlineLevel="1"/>
    <col min="47" max="47" width="14.85546875" hidden="1" customWidth="1" outlineLevel="1"/>
    <col min="48" max="48" width="11" hidden="1" customWidth="1" outlineLevel="1"/>
    <col min="49" max="49" width="11.42578125" hidden="1" customWidth="1" outlineLevel="1"/>
    <col min="50" max="50" width="8.7109375" hidden="1" customWidth="1" outlineLevel="1"/>
    <col min="51" max="51" width="11.140625" hidden="1" customWidth="1" outlineLevel="1"/>
    <col min="52" max="52" width="17" hidden="1" customWidth="1" outlineLevel="1"/>
    <col min="53" max="53" width="11" hidden="1" customWidth="1" outlineLevel="1"/>
    <col min="54" max="54" width="11.42578125" hidden="1" customWidth="1" outlineLevel="1"/>
    <col min="55" max="55" width="8.7109375" hidden="1" customWidth="1" outlineLevel="1"/>
    <col min="56" max="56" width="11.140625" hidden="1" customWidth="1" outlineLevel="1"/>
    <col min="57" max="57" width="9.140625" collapsed="1"/>
  </cols>
  <sheetData>
    <row r="1" spans="2:31" ht="47.25" customHeight="1" x14ac:dyDescent="0.25">
      <c r="I1" s="1"/>
    </row>
    <row r="2" spans="2:31" ht="27" customHeight="1" x14ac:dyDescent="0.25">
      <c r="I2" s="85" t="s">
        <v>111</v>
      </c>
    </row>
    <row r="3" spans="2:31" x14ac:dyDescent="0.25">
      <c r="E3" t="s">
        <v>87</v>
      </c>
      <c r="F3" s="86" t="s">
        <v>88</v>
      </c>
      <c r="G3" s="87" t="s">
        <v>89</v>
      </c>
      <c r="I3" s="88"/>
      <c r="J3" s="89"/>
      <c r="K3" s="90"/>
      <c r="L3" s="90"/>
      <c r="M3" s="90"/>
      <c r="N3" s="90"/>
      <c r="O3" s="145"/>
      <c r="P3" s="146"/>
      <c r="Q3" s="146"/>
      <c r="R3" s="146"/>
      <c r="S3" s="147"/>
      <c r="U3" s="92" t="s">
        <v>90</v>
      </c>
      <c r="V3" s="90" t="s">
        <v>91</v>
      </c>
      <c r="W3" s="90"/>
      <c r="X3" s="90"/>
      <c r="Y3" s="90"/>
      <c r="Z3" s="90"/>
      <c r="AA3" s="146"/>
      <c r="AB3" s="146"/>
      <c r="AC3" s="146"/>
      <c r="AD3" s="146"/>
      <c r="AE3" s="147"/>
    </row>
    <row r="4" spans="2:31" x14ac:dyDescent="0.25">
      <c r="B4" s="94" t="s">
        <v>92</v>
      </c>
      <c r="C4" s="94" t="s">
        <v>93</v>
      </c>
      <c r="D4" s="94" t="s">
        <v>94</v>
      </c>
      <c r="E4" s="94" t="s">
        <v>95</v>
      </c>
      <c r="F4" s="95" t="s">
        <v>95</v>
      </c>
      <c r="G4" s="96" t="s">
        <v>95</v>
      </c>
      <c r="I4" s="97"/>
      <c r="J4" s="148" t="s">
        <v>112</v>
      </c>
      <c r="K4" s="149"/>
      <c r="L4" s="149"/>
      <c r="M4" s="149"/>
      <c r="N4" s="149"/>
      <c r="O4" s="150" t="s">
        <v>113</v>
      </c>
      <c r="P4" s="151"/>
      <c r="Q4" s="151"/>
      <c r="R4" s="151"/>
      <c r="S4" s="152"/>
      <c r="U4" s="98"/>
      <c r="V4" s="99" t="s">
        <v>114</v>
      </c>
      <c r="W4" s="99"/>
      <c r="X4" s="99"/>
      <c r="Y4" s="99"/>
      <c r="Z4" s="99"/>
      <c r="AA4" s="153" t="s">
        <v>115</v>
      </c>
      <c r="AB4" s="153"/>
      <c r="AC4" s="153"/>
      <c r="AD4" s="153"/>
      <c r="AE4" s="154"/>
    </row>
    <row r="5" spans="2:31" ht="15" customHeight="1" x14ac:dyDescent="0.25">
      <c r="B5" t="s">
        <v>114</v>
      </c>
      <c r="C5" t="s">
        <v>98</v>
      </c>
      <c r="D5" t="s">
        <v>99</v>
      </c>
      <c r="E5" s="101">
        <f>$J$6</f>
        <v>0</v>
      </c>
      <c r="F5" s="102">
        <f>CS_RevData!$AD$6</f>
        <v>0</v>
      </c>
      <c r="G5" s="103">
        <v>0.04</v>
      </c>
      <c r="H5" s="104"/>
      <c r="I5" s="105" t="s">
        <v>100</v>
      </c>
      <c r="J5" s="106" t="s">
        <v>99</v>
      </c>
      <c r="K5" s="107" t="s">
        <v>101</v>
      </c>
      <c r="L5" s="107" t="s">
        <v>106</v>
      </c>
      <c r="M5" s="107" t="s">
        <v>103</v>
      </c>
      <c r="N5" s="107" t="s">
        <v>116</v>
      </c>
      <c r="O5" s="155" t="s">
        <v>99</v>
      </c>
      <c r="P5" s="156" t="s">
        <v>101</v>
      </c>
      <c r="Q5" s="156" t="s">
        <v>106</v>
      </c>
      <c r="R5" s="156" t="s">
        <v>103</v>
      </c>
      <c r="S5" s="157" t="s">
        <v>116</v>
      </c>
      <c r="U5" s="98" t="s">
        <v>105</v>
      </c>
      <c r="V5" s="108" t="s">
        <v>99</v>
      </c>
      <c r="W5" s="108" t="s">
        <v>101</v>
      </c>
      <c r="X5" s="108" t="s">
        <v>106</v>
      </c>
      <c r="Y5" s="108" t="s">
        <v>103</v>
      </c>
      <c r="Z5" s="108" t="s">
        <v>117</v>
      </c>
      <c r="AA5" s="158" t="s">
        <v>99</v>
      </c>
      <c r="AB5" s="158" t="s">
        <v>101</v>
      </c>
      <c r="AC5" s="158" t="s">
        <v>106</v>
      </c>
      <c r="AD5" s="158" t="s">
        <v>103</v>
      </c>
      <c r="AE5" s="159" t="s">
        <v>117</v>
      </c>
    </row>
    <row r="6" spans="2:31" x14ac:dyDescent="0.25">
      <c r="B6" t="s">
        <v>114</v>
      </c>
      <c r="C6" t="s">
        <v>98</v>
      </c>
      <c r="D6" t="s">
        <v>101</v>
      </c>
      <c r="E6" s="101">
        <f>$K$6</f>
        <v>0</v>
      </c>
      <c r="F6" s="102">
        <f>CS_RevData!$AD$7</f>
        <v>0</v>
      </c>
      <c r="G6" s="103">
        <v>0.2</v>
      </c>
      <c r="H6" s="104"/>
      <c r="I6" s="160" t="s">
        <v>98</v>
      </c>
      <c r="J6" s="111">
        <v>0</v>
      </c>
      <c r="K6" s="112">
        <v>0</v>
      </c>
      <c r="L6" s="113">
        <v>0</v>
      </c>
      <c r="M6" s="114">
        <v>0</v>
      </c>
      <c r="N6" s="114">
        <v>0</v>
      </c>
      <c r="O6" s="111">
        <v>0</v>
      </c>
      <c r="P6" s="112">
        <v>0</v>
      </c>
      <c r="Q6" s="113">
        <v>0</v>
      </c>
      <c r="R6" s="114">
        <v>0</v>
      </c>
      <c r="S6" s="161">
        <v>0</v>
      </c>
      <c r="U6" s="115" t="s">
        <v>98</v>
      </c>
      <c r="V6" s="162">
        <v>0</v>
      </c>
      <c r="W6" s="162">
        <v>0</v>
      </c>
      <c r="X6" s="117">
        <v>0</v>
      </c>
      <c r="Y6" s="163">
        <v>0</v>
      </c>
      <c r="Z6" s="164">
        <v>0</v>
      </c>
      <c r="AA6" s="165">
        <v>0</v>
      </c>
      <c r="AB6" s="162">
        <v>0</v>
      </c>
      <c r="AC6" s="117">
        <v>0</v>
      </c>
      <c r="AD6" s="163">
        <v>0</v>
      </c>
      <c r="AE6" s="166">
        <v>0</v>
      </c>
    </row>
    <row r="7" spans="2:31" x14ac:dyDescent="0.25">
      <c r="B7" t="s">
        <v>114</v>
      </c>
      <c r="C7" t="s">
        <v>98</v>
      </c>
      <c r="D7" t="s">
        <v>106</v>
      </c>
      <c r="E7" s="119">
        <f>$L$6</f>
        <v>0</v>
      </c>
      <c r="F7" s="120">
        <f>CS_RevData!$AD$8</f>
        <v>0</v>
      </c>
      <c r="G7" s="121">
        <v>8.91704127503065</v>
      </c>
      <c r="H7" s="104"/>
      <c r="I7" s="115" t="s">
        <v>107</v>
      </c>
      <c r="J7" s="123">
        <v>0.08</v>
      </c>
      <c r="K7" s="124">
        <v>0.15</v>
      </c>
      <c r="L7" s="125">
        <v>18.63491204330176</v>
      </c>
      <c r="M7" s="126">
        <v>0.34564889043801555</v>
      </c>
      <c r="N7" s="126">
        <v>4.9874266554903608</v>
      </c>
      <c r="O7" s="123">
        <v>0.3</v>
      </c>
      <c r="P7" s="124">
        <v>0.44444444444444442</v>
      </c>
      <c r="Q7" s="125">
        <v>1.05</v>
      </c>
      <c r="R7" s="126">
        <v>83.333333333333329</v>
      </c>
      <c r="S7" s="167">
        <v>48.611111111111114</v>
      </c>
      <c r="U7" s="115" t="s">
        <v>107</v>
      </c>
      <c r="V7" s="124">
        <v>0.08</v>
      </c>
      <c r="W7" s="124">
        <v>0.15</v>
      </c>
      <c r="X7" s="117">
        <v>18.63491204330176</v>
      </c>
      <c r="Y7" s="126">
        <v>0.34564889043801555</v>
      </c>
      <c r="Z7" s="164">
        <v>4.9874266554903608</v>
      </c>
      <c r="AA7" s="124">
        <v>0.3</v>
      </c>
      <c r="AB7" s="124">
        <v>0.44444444444444442</v>
      </c>
      <c r="AC7" s="117">
        <v>1.05</v>
      </c>
      <c r="AD7" s="126">
        <v>83.333333333333329</v>
      </c>
      <c r="AE7" s="166">
        <v>48.611111111111114</v>
      </c>
    </row>
    <row r="8" spans="2:31" x14ac:dyDescent="0.25">
      <c r="B8" t="s">
        <v>114</v>
      </c>
      <c r="C8" t="s">
        <v>98</v>
      </c>
      <c r="D8" t="s">
        <v>103</v>
      </c>
      <c r="E8" s="128">
        <f>$M$6</f>
        <v>0</v>
      </c>
      <c r="F8" s="129">
        <f>CS_RevData!$AD$9</f>
        <v>0</v>
      </c>
      <c r="G8" s="130">
        <v>0</v>
      </c>
      <c r="H8" s="104"/>
      <c r="I8" s="115" t="s">
        <v>108</v>
      </c>
      <c r="J8" s="123">
        <v>0.02</v>
      </c>
      <c r="K8" s="124">
        <v>0.18</v>
      </c>
      <c r="L8" s="125">
        <v>4.1254905458437392</v>
      </c>
      <c r="M8" s="126">
        <v>86.697609247744992</v>
      </c>
      <c r="N8" s="126">
        <v>189.99389250814332</v>
      </c>
      <c r="O8" s="123">
        <v>0.15</v>
      </c>
      <c r="P8" s="124">
        <v>0.3</v>
      </c>
      <c r="Q8" s="125">
        <v>1.3116883116883118</v>
      </c>
      <c r="R8" s="126">
        <v>94.059405940594061</v>
      </c>
      <c r="S8" s="167">
        <v>74.21875</v>
      </c>
      <c r="U8" s="115" t="s">
        <v>108</v>
      </c>
      <c r="V8" s="124">
        <v>0.02</v>
      </c>
      <c r="W8" s="124">
        <v>0.18</v>
      </c>
      <c r="X8" s="117">
        <v>4.1254905458437392</v>
      </c>
      <c r="Y8" s="126">
        <v>86.697609247744992</v>
      </c>
      <c r="Z8" s="164">
        <v>189.99389250814332</v>
      </c>
      <c r="AA8" s="124">
        <v>0.15</v>
      </c>
      <c r="AB8" s="124">
        <v>0.3</v>
      </c>
      <c r="AC8" s="117">
        <v>1.3116883116883118</v>
      </c>
      <c r="AD8" s="126">
        <v>94.059405940594061</v>
      </c>
      <c r="AE8" s="166">
        <v>74.21875</v>
      </c>
    </row>
    <row r="9" spans="2:31" x14ac:dyDescent="0.25">
      <c r="B9" t="s">
        <v>114</v>
      </c>
      <c r="C9" t="s">
        <v>98</v>
      </c>
      <c r="D9" t="s">
        <v>116</v>
      </c>
      <c r="E9" s="128">
        <f>$N$6</f>
        <v>0</v>
      </c>
      <c r="F9" s="129">
        <f>CS_RevData!$AD$10</f>
        <v>0</v>
      </c>
      <c r="G9" s="130">
        <v>0</v>
      </c>
      <c r="H9" s="104"/>
      <c r="I9" s="115" t="s">
        <v>109</v>
      </c>
      <c r="J9" s="123">
        <v>5.0000000000000001E-3</v>
      </c>
      <c r="K9" s="124">
        <v>0.35</v>
      </c>
      <c r="L9" s="125">
        <v>2.9794882639035736</v>
      </c>
      <c r="M9" s="126">
        <v>144.79255257516945</v>
      </c>
      <c r="N9" s="126">
        <v>273.35275620693426</v>
      </c>
      <c r="O9" s="123">
        <v>0.1</v>
      </c>
      <c r="P9" s="124">
        <v>0.35</v>
      </c>
      <c r="Q9" s="125">
        <v>1.4861329147043432</v>
      </c>
      <c r="R9" s="126">
        <v>624.89371310695026</v>
      </c>
      <c r="S9" s="167">
        <v>536.23096132897615</v>
      </c>
      <c r="U9" s="115" t="s">
        <v>109</v>
      </c>
      <c r="V9" s="124">
        <v>5.0000000000000001E-3</v>
      </c>
      <c r="W9" s="124">
        <v>0.35</v>
      </c>
      <c r="X9" s="117">
        <v>2.9794882639035736</v>
      </c>
      <c r="Y9" s="126">
        <v>144.79255257516945</v>
      </c>
      <c r="Z9" s="164">
        <v>273.35275620693426</v>
      </c>
      <c r="AA9" s="124">
        <v>0.1</v>
      </c>
      <c r="AB9" s="124">
        <v>0.35</v>
      </c>
      <c r="AC9" s="117">
        <v>1.4861329147043432</v>
      </c>
      <c r="AD9" s="126">
        <v>624.89371310695026</v>
      </c>
      <c r="AE9" s="166">
        <v>536.23096132897615</v>
      </c>
    </row>
    <row r="10" spans="2:31" x14ac:dyDescent="0.25">
      <c r="B10" t="s">
        <v>114</v>
      </c>
      <c r="C10" t="s">
        <v>107</v>
      </c>
      <c r="D10" t="s">
        <v>99</v>
      </c>
      <c r="E10" s="101">
        <f>$J$7</f>
        <v>0.08</v>
      </c>
      <c r="F10" s="102">
        <f>CS_RevData!$AD$22</f>
        <v>0.08</v>
      </c>
      <c r="G10" s="103">
        <v>5.0000000000000001E-3</v>
      </c>
      <c r="H10" s="104"/>
      <c r="I10" s="115" t="s">
        <v>118</v>
      </c>
      <c r="J10" s="123">
        <v>5.0000000000000001E-3</v>
      </c>
      <c r="K10" s="124">
        <v>0.23</v>
      </c>
      <c r="L10" s="125">
        <v>2.7587719298245612</v>
      </c>
      <c r="M10" s="126">
        <v>54.411564842153076</v>
      </c>
      <c r="N10" s="126">
        <v>94.880839603960396</v>
      </c>
      <c r="O10" s="123">
        <v>0.18</v>
      </c>
      <c r="P10" s="124">
        <v>0.4</v>
      </c>
      <c r="Q10" s="125">
        <v>1.1408450704225352</v>
      </c>
      <c r="R10" s="126">
        <v>92.156049382716049</v>
      </c>
      <c r="S10" s="167">
        <v>64.829379652605454</v>
      </c>
      <c r="U10" s="115" t="s">
        <v>118</v>
      </c>
      <c r="V10" s="124">
        <v>5.0000000000000001E-3</v>
      </c>
      <c r="W10" s="124">
        <v>0.23</v>
      </c>
      <c r="X10" s="117">
        <v>2.7587719298245612</v>
      </c>
      <c r="Y10" s="126">
        <v>54.411564842153076</v>
      </c>
      <c r="Z10" s="164">
        <v>94.880839603960396</v>
      </c>
      <c r="AA10" s="124">
        <v>0.18</v>
      </c>
      <c r="AB10" s="124">
        <v>0.4</v>
      </c>
      <c r="AC10" s="117">
        <v>1.1408450704225352</v>
      </c>
      <c r="AD10" s="126">
        <v>92.156049382716049</v>
      </c>
      <c r="AE10" s="166">
        <v>64.829379652605454</v>
      </c>
    </row>
    <row r="11" spans="2:31" x14ac:dyDescent="0.25">
      <c r="B11" t="s">
        <v>114</v>
      </c>
      <c r="C11" t="s">
        <v>107</v>
      </c>
      <c r="D11" t="s">
        <v>101</v>
      </c>
      <c r="E11" s="101">
        <f>$K$7</f>
        <v>0.15</v>
      </c>
      <c r="F11" s="102">
        <f>CS_RevData!$AD$23</f>
        <v>0.15</v>
      </c>
      <c r="G11" s="103">
        <v>0.4</v>
      </c>
      <c r="H11" s="104"/>
      <c r="I11" s="115" t="s">
        <v>119</v>
      </c>
      <c r="J11" s="123">
        <v>2.5000000000000001E-3</v>
      </c>
      <c r="K11" s="124">
        <v>0.2</v>
      </c>
      <c r="L11" s="125">
        <v>2</v>
      </c>
      <c r="M11" s="126">
        <v>33.109764736635732</v>
      </c>
      <c r="N11" s="126">
        <v>73.440954592363269</v>
      </c>
      <c r="O11" s="123">
        <v>0.2</v>
      </c>
      <c r="P11" s="124">
        <v>0.31</v>
      </c>
      <c r="Q11" s="125">
        <v>1.2196721311475409</v>
      </c>
      <c r="R11" s="126">
        <v>23.907258064516128</v>
      </c>
      <c r="S11" s="167">
        <v>18.7626582278481</v>
      </c>
      <c r="U11" s="115" t="s">
        <v>119</v>
      </c>
      <c r="V11" s="124">
        <v>2.5000000000000001E-3</v>
      </c>
      <c r="W11" s="124">
        <v>0.2</v>
      </c>
      <c r="X11" s="117">
        <v>2</v>
      </c>
      <c r="Y11" s="126">
        <v>33.109764736635732</v>
      </c>
      <c r="Z11" s="164">
        <v>73.440954592363269</v>
      </c>
      <c r="AA11" s="124">
        <v>0.2</v>
      </c>
      <c r="AB11" s="124">
        <v>0.31</v>
      </c>
      <c r="AC11" s="117">
        <v>1.2196721311475409</v>
      </c>
      <c r="AD11" s="126">
        <v>23.907258064516128</v>
      </c>
      <c r="AE11" s="166">
        <v>18.7626582278481</v>
      </c>
    </row>
    <row r="12" spans="2:31" x14ac:dyDescent="0.25">
      <c r="B12" t="s">
        <v>114</v>
      </c>
      <c r="C12" t="s">
        <v>107</v>
      </c>
      <c r="D12" t="s">
        <v>106</v>
      </c>
      <c r="E12" s="119">
        <f>$L$7</f>
        <v>18.63491204330176</v>
      </c>
      <c r="F12" s="120">
        <f>CS_RevData!$AD$24</f>
        <v>18.63491204330176</v>
      </c>
      <c r="G12" s="121">
        <v>1.5613747954173487</v>
      </c>
      <c r="H12" s="104"/>
      <c r="I12" s="115" t="s">
        <v>120</v>
      </c>
      <c r="J12" s="123">
        <v>0.22</v>
      </c>
      <c r="K12" s="124">
        <v>0.35</v>
      </c>
      <c r="L12" s="125">
        <v>2</v>
      </c>
      <c r="M12" s="126">
        <v>647.36192846607673</v>
      </c>
      <c r="N12" s="126">
        <v>2029.6480346820811</v>
      </c>
      <c r="O12" s="123">
        <v>7.4999999999999997E-2</v>
      </c>
      <c r="P12" s="124">
        <v>0.35</v>
      </c>
      <c r="Q12" s="125">
        <v>1.3805309734513274</v>
      </c>
      <c r="R12" s="126">
        <v>1706.8604651162791</v>
      </c>
      <c r="S12" s="167">
        <v>1467.9</v>
      </c>
      <c r="U12" s="115" t="s">
        <v>120</v>
      </c>
      <c r="V12" s="124">
        <v>0.22</v>
      </c>
      <c r="W12" s="124">
        <v>0.35</v>
      </c>
      <c r="X12" s="117">
        <v>2</v>
      </c>
      <c r="Y12" s="126">
        <v>647.36192846607673</v>
      </c>
      <c r="Z12" s="164">
        <v>2029.6480346820811</v>
      </c>
      <c r="AA12" s="124">
        <v>7.4999999999999997E-2</v>
      </c>
      <c r="AB12" s="124">
        <v>0.35</v>
      </c>
      <c r="AC12" s="117">
        <v>1.3805309734513274</v>
      </c>
      <c r="AD12" s="126">
        <v>1706.8604651162791</v>
      </c>
      <c r="AE12" s="166">
        <v>1467.9</v>
      </c>
    </row>
    <row r="13" spans="2:31" x14ac:dyDescent="0.25">
      <c r="B13" t="s">
        <v>114</v>
      </c>
      <c r="C13" t="s">
        <v>107</v>
      </c>
      <c r="D13" t="s">
        <v>103</v>
      </c>
      <c r="E13" s="128">
        <f>$M$7</f>
        <v>0.34564889043801555</v>
      </c>
      <c r="F13" s="129">
        <f>CS_RevData!$AD$25</f>
        <v>0.34564889043801555</v>
      </c>
      <c r="G13" s="130">
        <v>199.91614255765199</v>
      </c>
      <c r="H13" s="104"/>
      <c r="I13" s="115" t="s">
        <v>121</v>
      </c>
      <c r="J13" s="123">
        <v>0.05</v>
      </c>
      <c r="K13" s="124">
        <v>0.3</v>
      </c>
      <c r="L13" s="125">
        <v>2.3089579524680075</v>
      </c>
      <c r="M13" s="126">
        <v>185.03799419371865</v>
      </c>
      <c r="N13" s="126">
        <v>264.17067068575733</v>
      </c>
      <c r="O13" s="123">
        <v>0.05</v>
      </c>
      <c r="P13" s="124">
        <v>0.4</v>
      </c>
      <c r="Q13" s="125">
        <v>1.5819057815845825</v>
      </c>
      <c r="R13" s="126">
        <v>720.27982716218048</v>
      </c>
      <c r="S13" s="167">
        <v>510.40368284789645</v>
      </c>
      <c r="U13" s="115" t="s">
        <v>121</v>
      </c>
      <c r="V13" s="124">
        <v>0.05</v>
      </c>
      <c r="W13" s="124">
        <v>0.3</v>
      </c>
      <c r="X13" s="117">
        <v>2.3089579524680075</v>
      </c>
      <c r="Y13" s="126">
        <v>185.03799419371865</v>
      </c>
      <c r="Z13" s="164">
        <v>264.17067068575733</v>
      </c>
      <c r="AA13" s="124">
        <v>0.05</v>
      </c>
      <c r="AB13" s="124">
        <v>0.4</v>
      </c>
      <c r="AC13" s="117">
        <v>1.5819057815845825</v>
      </c>
      <c r="AD13" s="126">
        <v>720.27982716218048</v>
      </c>
      <c r="AE13" s="166">
        <v>510.40368284789645</v>
      </c>
    </row>
    <row r="14" spans="2:31" x14ac:dyDescent="0.25">
      <c r="B14" t="s">
        <v>114</v>
      </c>
      <c r="C14" t="s">
        <v>107</v>
      </c>
      <c r="D14" t="s">
        <v>116</v>
      </c>
      <c r="E14" s="128">
        <f>$N$7</f>
        <v>4.9874266554903608</v>
      </c>
      <c r="F14" s="129">
        <f>CS_RevData!$AD$26</f>
        <v>4.9874266554903608</v>
      </c>
      <c r="G14" s="130">
        <v>0.25167785234899331</v>
      </c>
      <c r="H14" s="104"/>
      <c r="I14" s="115" t="s">
        <v>122</v>
      </c>
      <c r="J14" s="123">
        <v>1E-3</v>
      </c>
      <c r="K14" s="124">
        <v>0.45</v>
      </c>
      <c r="L14" s="125">
        <v>2.3870967741935485</v>
      </c>
      <c r="M14" s="126">
        <v>53.533535353535356</v>
      </c>
      <c r="N14" s="126">
        <v>74.501381215469607</v>
      </c>
      <c r="O14" s="123">
        <v>0.2</v>
      </c>
      <c r="P14" s="124">
        <v>0.3</v>
      </c>
      <c r="Q14" s="125">
        <v>1.2250000000000001</v>
      </c>
      <c r="R14" s="126">
        <v>79.26408163265306</v>
      </c>
      <c r="S14" s="167">
        <v>60.686562499999994</v>
      </c>
      <c r="U14" s="115" t="s">
        <v>122</v>
      </c>
      <c r="V14" s="124">
        <v>1E-3</v>
      </c>
      <c r="W14" s="124">
        <v>0.45</v>
      </c>
      <c r="X14" s="117">
        <v>2.3870967741935485</v>
      </c>
      <c r="Y14" s="126">
        <v>53.533535353535356</v>
      </c>
      <c r="Z14" s="164">
        <v>74.501381215469607</v>
      </c>
      <c r="AA14" s="124">
        <v>0.2</v>
      </c>
      <c r="AB14" s="124">
        <v>0.3</v>
      </c>
      <c r="AC14" s="117">
        <v>1.2250000000000001</v>
      </c>
      <c r="AD14" s="126">
        <v>79.26408163265306</v>
      </c>
      <c r="AE14" s="166">
        <v>60.686562499999994</v>
      </c>
    </row>
    <row r="15" spans="2:31" x14ac:dyDescent="0.25">
      <c r="B15" t="s">
        <v>114</v>
      </c>
      <c r="C15" t="s">
        <v>108</v>
      </c>
      <c r="D15" t="s">
        <v>99</v>
      </c>
      <c r="E15" s="101">
        <f>$J$8</f>
        <v>0.02</v>
      </c>
      <c r="F15" s="102">
        <f>CS_RevData!$AD$38</f>
        <v>0.02</v>
      </c>
      <c r="G15" s="103">
        <v>0.1</v>
      </c>
      <c r="H15" s="104"/>
      <c r="I15" s="137" t="s">
        <v>123</v>
      </c>
      <c r="J15" s="168">
        <v>3.0000000000000001E-3</v>
      </c>
      <c r="K15" s="169">
        <v>0.26</v>
      </c>
      <c r="L15" s="170">
        <v>6.4025809716599191</v>
      </c>
      <c r="M15" s="171">
        <v>553.21644281703198</v>
      </c>
      <c r="N15" s="171">
        <v>2800.3372820129539</v>
      </c>
      <c r="O15" s="168">
        <v>0.15</v>
      </c>
      <c r="P15" s="169">
        <v>0.4</v>
      </c>
      <c r="Q15" s="170">
        <v>1.6486486486486487</v>
      </c>
      <c r="R15" s="171">
        <v>825.75939849624058</v>
      </c>
      <c r="S15" s="172">
        <v>811.52216748768478</v>
      </c>
      <c r="U15" s="137" t="s">
        <v>123</v>
      </c>
      <c r="V15" s="169">
        <v>3.0000000000000001E-3</v>
      </c>
      <c r="W15" s="169">
        <v>0.26</v>
      </c>
      <c r="X15" s="139">
        <v>6.4025809716599191</v>
      </c>
      <c r="Y15" s="171">
        <v>553.21644281703198</v>
      </c>
      <c r="Z15" s="173">
        <v>2800.3372820129539</v>
      </c>
      <c r="AA15" s="169">
        <v>0.15</v>
      </c>
      <c r="AB15" s="169">
        <v>0.4</v>
      </c>
      <c r="AC15" s="139">
        <v>1.6486486486486487</v>
      </c>
      <c r="AD15" s="171">
        <v>825.75939849624058</v>
      </c>
      <c r="AE15" s="174">
        <v>811.52216748768478</v>
      </c>
    </row>
    <row r="16" spans="2:31" x14ac:dyDescent="0.25">
      <c r="B16" t="s">
        <v>114</v>
      </c>
      <c r="C16" t="s">
        <v>108</v>
      </c>
      <c r="D16" t="s">
        <v>101</v>
      </c>
      <c r="E16" s="101">
        <f>$K$8</f>
        <v>0.18</v>
      </c>
      <c r="F16" s="102">
        <f>CS_RevData!$AD$39</f>
        <v>0.15</v>
      </c>
      <c r="G16" s="103">
        <v>0.125</v>
      </c>
      <c r="H16" s="104"/>
    </row>
    <row r="17" spans="2:8" x14ac:dyDescent="0.25">
      <c r="B17" t="s">
        <v>114</v>
      </c>
      <c r="C17" t="s">
        <v>108</v>
      </c>
      <c r="D17" t="s">
        <v>106</v>
      </c>
      <c r="E17" s="119">
        <f>$L$8</f>
        <v>4.1254905458437392</v>
      </c>
      <c r="F17" s="120">
        <f>CS_RevData!$AD$40</f>
        <v>4.5</v>
      </c>
      <c r="G17" s="121">
        <v>15.990219492778346</v>
      </c>
      <c r="H17" s="104"/>
    </row>
    <row r="18" spans="2:8" x14ac:dyDescent="0.25">
      <c r="B18" t="s">
        <v>114</v>
      </c>
      <c r="C18" t="s">
        <v>108</v>
      </c>
      <c r="D18" t="s">
        <v>103</v>
      </c>
      <c r="E18" s="128">
        <f>$M$8</f>
        <v>86.697609247744992</v>
      </c>
      <c r="F18" s="129">
        <f>CS_RevData!$AD$41</f>
        <v>86.697609247744992</v>
      </c>
      <c r="G18" s="130">
        <v>192.11611499125189</v>
      </c>
      <c r="H18" s="104"/>
    </row>
    <row r="19" spans="2:8" x14ac:dyDescent="0.25">
      <c r="B19" t="s">
        <v>114</v>
      </c>
      <c r="C19" t="s">
        <v>108</v>
      </c>
      <c r="D19" t="s">
        <v>116</v>
      </c>
      <c r="E19" s="128">
        <f>$N$8</f>
        <v>189.99389250814332</v>
      </c>
      <c r="F19" s="129">
        <f>CS_RevData!$AD$42</f>
        <v>189.99389250814332</v>
      </c>
      <c r="G19" s="130">
        <v>0.33012511888274471</v>
      </c>
      <c r="H19" s="104"/>
    </row>
    <row r="20" spans="2:8" x14ac:dyDescent="0.25">
      <c r="B20" t="s">
        <v>114</v>
      </c>
      <c r="C20" t="s">
        <v>109</v>
      </c>
      <c r="D20" t="s">
        <v>99</v>
      </c>
      <c r="E20" s="101">
        <f>$J$9</f>
        <v>5.0000000000000001E-3</v>
      </c>
      <c r="F20" s="102">
        <f>CS_RevData!$AD$54</f>
        <v>5.0000000000000001E-3</v>
      </c>
      <c r="G20" s="103">
        <v>0.03</v>
      </c>
      <c r="H20" s="104"/>
    </row>
    <row r="21" spans="2:8" x14ac:dyDescent="0.25">
      <c r="B21" t="s">
        <v>114</v>
      </c>
      <c r="C21" t="s">
        <v>109</v>
      </c>
      <c r="D21" t="s">
        <v>101</v>
      </c>
      <c r="E21" s="101">
        <f>$K$9</f>
        <v>0.35</v>
      </c>
      <c r="F21" s="102">
        <f>CS_RevData!$AD$55</f>
        <v>0.3</v>
      </c>
      <c r="G21" s="103">
        <v>0.06</v>
      </c>
      <c r="H21" s="104"/>
    </row>
    <row r="22" spans="2:8" x14ac:dyDescent="0.25">
      <c r="B22" t="s">
        <v>114</v>
      </c>
      <c r="C22" t="s">
        <v>109</v>
      </c>
      <c r="D22" t="s">
        <v>106</v>
      </c>
      <c r="E22" s="119">
        <f>$L$9</f>
        <v>2.9794882639035736</v>
      </c>
      <c r="F22" s="120">
        <f>CS_RevData!$AD$56</f>
        <v>2.9794882639035736</v>
      </c>
      <c r="G22" s="121">
        <v>45.399966227625804</v>
      </c>
      <c r="H22" s="104"/>
    </row>
    <row r="23" spans="2:8" x14ac:dyDescent="0.25">
      <c r="B23" t="s">
        <v>114</v>
      </c>
      <c r="C23" t="s">
        <v>109</v>
      </c>
      <c r="D23" t="s">
        <v>103</v>
      </c>
      <c r="E23" s="128">
        <f>$M$9</f>
        <v>144.79255257516945</v>
      </c>
      <c r="F23" s="129">
        <f>CS_RevData!$AD$57</f>
        <v>144.79255257516945</v>
      </c>
      <c r="G23" s="130">
        <v>133.47109186042115</v>
      </c>
      <c r="H23" s="104"/>
    </row>
    <row r="24" spans="2:8" x14ac:dyDescent="0.25">
      <c r="B24" t="s">
        <v>114</v>
      </c>
      <c r="C24" t="s">
        <v>109</v>
      </c>
      <c r="D24" t="s">
        <v>116</v>
      </c>
      <c r="E24" s="128">
        <f>$N$9</f>
        <v>273.35275620693426</v>
      </c>
      <c r="F24" s="129">
        <f>CS_RevData!$AD$58</f>
        <v>273.35275620693426</v>
      </c>
      <c r="G24" s="130">
        <v>0.213398158930065</v>
      </c>
      <c r="H24" s="104"/>
    </row>
    <row r="25" spans="2:8" x14ac:dyDescent="0.25">
      <c r="B25" t="s">
        <v>114</v>
      </c>
      <c r="C25" t="s">
        <v>118</v>
      </c>
      <c r="D25" t="s">
        <v>99</v>
      </c>
      <c r="E25" s="101">
        <f>$J$10</f>
        <v>5.0000000000000001E-3</v>
      </c>
      <c r="F25" s="102">
        <f>CS_RevData!$AD$70</f>
        <v>5.0000000000000001E-3</v>
      </c>
      <c r="G25" s="103">
        <v>3.5000000000000003E-2</v>
      </c>
      <c r="H25" s="104"/>
    </row>
    <row r="26" spans="2:8" x14ac:dyDescent="0.25">
      <c r="B26" t="s">
        <v>114</v>
      </c>
      <c r="C26" t="s">
        <v>118</v>
      </c>
      <c r="D26" t="s">
        <v>101</v>
      </c>
      <c r="E26" s="101">
        <f>$K$10</f>
        <v>0.23</v>
      </c>
      <c r="F26" s="102">
        <f>CS_RevData!$AD$71</f>
        <v>0.23</v>
      </c>
      <c r="G26" s="103">
        <v>5.5E-2</v>
      </c>
      <c r="H26" s="104"/>
    </row>
    <row r="27" spans="2:8" x14ac:dyDescent="0.25">
      <c r="B27" t="s">
        <v>114</v>
      </c>
      <c r="C27" t="s">
        <v>118</v>
      </c>
      <c r="D27" t="s">
        <v>106</v>
      </c>
      <c r="E27" s="119">
        <f>$L$10</f>
        <v>2.7587719298245612</v>
      </c>
      <c r="F27" s="120">
        <f>CS_RevData!$AD$72</f>
        <v>2.7587719298245612</v>
      </c>
      <c r="G27" s="121">
        <v>37.625709723207947</v>
      </c>
      <c r="H27" s="104"/>
    </row>
    <row r="28" spans="2:8" x14ac:dyDescent="0.25">
      <c r="B28" t="s">
        <v>114</v>
      </c>
      <c r="C28" t="s">
        <v>118</v>
      </c>
      <c r="D28" t="s">
        <v>103</v>
      </c>
      <c r="E28" s="128">
        <f>$M$10</f>
        <v>54.411564842153076</v>
      </c>
      <c r="F28" s="129">
        <f>CS_RevData!$AD$73</f>
        <v>54.411564842153076</v>
      </c>
      <c r="G28" s="130">
        <v>153.09186288217637</v>
      </c>
      <c r="H28" s="104"/>
    </row>
    <row r="29" spans="2:8" x14ac:dyDescent="0.25">
      <c r="B29" t="s">
        <v>114</v>
      </c>
      <c r="C29" t="s">
        <v>118</v>
      </c>
      <c r="D29" t="s">
        <v>116</v>
      </c>
      <c r="E29" s="128">
        <f>$N$10</f>
        <v>94.880839603960396</v>
      </c>
      <c r="F29" s="129">
        <f>CS_RevData!$AD$74</f>
        <v>94.880839603960396</v>
      </c>
      <c r="G29" s="130">
        <v>0.28954997105793245</v>
      </c>
      <c r="H29" s="104"/>
    </row>
    <row r="30" spans="2:8" x14ac:dyDescent="0.25">
      <c r="B30" t="s">
        <v>114</v>
      </c>
      <c r="C30" t="s">
        <v>119</v>
      </c>
      <c r="D30" t="s">
        <v>99</v>
      </c>
      <c r="E30" s="101">
        <f>$J$11</f>
        <v>2.5000000000000001E-3</v>
      </c>
      <c r="F30" s="102">
        <f>CS_RevData!$AD$86</f>
        <v>2.5000000000000001E-3</v>
      </c>
      <c r="G30" s="103">
        <v>3.7499999999999999E-2</v>
      </c>
      <c r="H30" s="104"/>
    </row>
    <row r="31" spans="2:8" x14ac:dyDescent="0.25">
      <c r="B31" t="s">
        <v>114</v>
      </c>
      <c r="C31" t="s">
        <v>119</v>
      </c>
      <c r="D31" t="s">
        <v>101</v>
      </c>
      <c r="E31" s="101">
        <f>$K$11</f>
        <v>0.2</v>
      </c>
      <c r="F31" s="102">
        <f>CS_RevData!$AD$87</f>
        <v>0.2</v>
      </c>
      <c r="G31" s="103">
        <v>5.5E-2</v>
      </c>
      <c r="H31" s="104"/>
    </row>
    <row r="32" spans="2:8" x14ac:dyDescent="0.25">
      <c r="B32" t="s">
        <v>114</v>
      </c>
      <c r="C32" t="s">
        <v>119</v>
      </c>
      <c r="D32" t="s">
        <v>106</v>
      </c>
      <c r="E32" s="119">
        <f>$L$11</f>
        <v>2</v>
      </c>
      <c r="F32" s="120">
        <f>CS_RevData!$AD$88</f>
        <v>3.4</v>
      </c>
      <c r="G32" s="121">
        <v>72.831954061813889</v>
      </c>
      <c r="H32" s="104"/>
    </row>
    <row r="33" spans="2:8" x14ac:dyDescent="0.25">
      <c r="B33" t="s">
        <v>114</v>
      </c>
      <c r="C33" t="s">
        <v>119</v>
      </c>
      <c r="D33" t="s">
        <v>103</v>
      </c>
      <c r="E33" s="128">
        <f>$M$11</f>
        <v>33.109764736635732</v>
      </c>
      <c r="F33" s="129">
        <f>CS_RevData!$AD$89</f>
        <v>33.109764736635732</v>
      </c>
      <c r="G33" s="130">
        <v>77.444008899957794</v>
      </c>
      <c r="H33" s="104"/>
    </row>
    <row r="34" spans="2:8" x14ac:dyDescent="0.25">
      <c r="B34" t="s">
        <v>114</v>
      </c>
      <c r="C34" t="s">
        <v>119</v>
      </c>
      <c r="D34" t="s">
        <v>116</v>
      </c>
      <c r="E34" s="128">
        <f>$N$11</f>
        <v>73.440954592363269</v>
      </c>
      <c r="F34" s="129">
        <f>CS_RevData!$AD$90</f>
        <v>73.440954592363269</v>
      </c>
      <c r="G34" s="130">
        <v>0.27224764448693728</v>
      </c>
      <c r="H34" s="104"/>
    </row>
    <row r="35" spans="2:8" x14ac:dyDescent="0.25">
      <c r="B35" t="s">
        <v>114</v>
      </c>
      <c r="C35" t="s">
        <v>120</v>
      </c>
      <c r="D35" t="s">
        <v>99</v>
      </c>
      <c r="E35" s="101">
        <f>$J$12</f>
        <v>0.22</v>
      </c>
      <c r="F35" s="102">
        <f>CS_RevData!$AD$102</f>
        <v>0.22</v>
      </c>
      <c r="G35" s="103">
        <v>0.04</v>
      </c>
      <c r="H35" s="104"/>
    </row>
    <row r="36" spans="2:8" x14ac:dyDescent="0.25">
      <c r="B36" t="s">
        <v>114</v>
      </c>
      <c r="C36" t="s">
        <v>120</v>
      </c>
      <c r="D36" t="s">
        <v>101</v>
      </c>
      <c r="E36" s="101">
        <f>$K$12</f>
        <v>0.35</v>
      </c>
      <c r="F36" s="102">
        <f>CS_RevData!$AD$103</f>
        <v>0.2</v>
      </c>
      <c r="G36" s="103">
        <v>2.5000000000000001E-2</v>
      </c>
      <c r="H36" s="104"/>
    </row>
    <row r="37" spans="2:8" x14ac:dyDescent="0.25">
      <c r="B37" t="s">
        <v>114</v>
      </c>
      <c r="C37" t="s">
        <v>120</v>
      </c>
      <c r="D37" t="s">
        <v>106</v>
      </c>
      <c r="E37" s="119">
        <f>$L$12</f>
        <v>2</v>
      </c>
      <c r="F37" s="120">
        <f>CS_RevData!$AD$104</f>
        <v>2</v>
      </c>
      <c r="G37" s="121">
        <v>7.5438477226376612</v>
      </c>
      <c r="H37" s="104"/>
    </row>
    <row r="38" spans="2:8" x14ac:dyDescent="0.25">
      <c r="B38" t="s">
        <v>114</v>
      </c>
      <c r="C38" t="s">
        <v>120</v>
      </c>
      <c r="D38" t="s">
        <v>103</v>
      </c>
      <c r="E38" s="128">
        <f>$M$12</f>
        <v>647.36192846607673</v>
      </c>
      <c r="F38" s="129">
        <f>CS_RevData!$AD$105</f>
        <v>728.27885862516212</v>
      </c>
      <c r="G38" s="130">
        <v>1379.6327385779941</v>
      </c>
      <c r="H38" s="104"/>
    </row>
    <row r="39" spans="2:8" x14ac:dyDescent="0.25">
      <c r="B39" t="s">
        <v>114</v>
      </c>
      <c r="C39" t="s">
        <v>120</v>
      </c>
      <c r="D39" t="s">
        <v>116</v>
      </c>
      <c r="E39" s="128">
        <f>$N$12</f>
        <v>2029.6480346820811</v>
      </c>
      <c r="F39" s="129">
        <f>CS_RevData!$AD$106</f>
        <v>2029.6480346820811</v>
      </c>
      <c r="G39" s="130">
        <v>2.8967716691244087E-2</v>
      </c>
      <c r="H39" s="104"/>
    </row>
    <row r="40" spans="2:8" x14ac:dyDescent="0.25">
      <c r="B40" t="s">
        <v>114</v>
      </c>
      <c r="C40" t="s">
        <v>121</v>
      </c>
      <c r="D40" t="s">
        <v>99</v>
      </c>
      <c r="E40" s="101">
        <f>$J$13</f>
        <v>0.05</v>
      </c>
      <c r="F40" s="102">
        <f>CS_RevData!$AD$118</f>
        <v>0.05</v>
      </c>
      <c r="G40" s="103">
        <v>0.06</v>
      </c>
      <c r="H40" s="104"/>
    </row>
    <row r="41" spans="2:8" x14ac:dyDescent="0.25">
      <c r="B41" t="s">
        <v>114</v>
      </c>
      <c r="C41" t="s">
        <v>121</v>
      </c>
      <c r="D41" t="s">
        <v>101</v>
      </c>
      <c r="E41" s="101">
        <f>$K$13</f>
        <v>0.3</v>
      </c>
      <c r="F41" s="102">
        <f>CS_RevData!$AD$119</f>
        <v>0.3</v>
      </c>
      <c r="G41" s="103">
        <v>3.5000000000000003E-2</v>
      </c>
      <c r="H41" s="104"/>
    </row>
    <row r="42" spans="2:8" x14ac:dyDescent="0.25">
      <c r="B42" t="s">
        <v>114</v>
      </c>
      <c r="C42" t="s">
        <v>121</v>
      </c>
      <c r="D42" t="s">
        <v>106</v>
      </c>
      <c r="E42" s="119">
        <f>$L$13</f>
        <v>2.3089579524680075</v>
      </c>
      <c r="F42" s="120">
        <f>CS_RevData!$AD$120</f>
        <v>3.6</v>
      </c>
      <c r="G42" s="121">
        <v>7.5931477516059953</v>
      </c>
      <c r="H42" s="104"/>
    </row>
    <row r="43" spans="2:8" x14ac:dyDescent="0.25">
      <c r="B43" t="s">
        <v>114</v>
      </c>
      <c r="C43" t="s">
        <v>121</v>
      </c>
      <c r="D43" t="s">
        <v>103</v>
      </c>
      <c r="E43" s="128">
        <f>$M$13</f>
        <v>185.03799419371865</v>
      </c>
      <c r="F43" s="129">
        <f>CS_RevData!$AD$121</f>
        <v>185.03799419371865</v>
      </c>
      <c r="G43" s="130">
        <v>106.17464513040051</v>
      </c>
      <c r="H43" s="104"/>
    </row>
    <row r="44" spans="2:8" x14ac:dyDescent="0.25">
      <c r="B44" t="s">
        <v>114</v>
      </c>
      <c r="C44" t="s">
        <v>121</v>
      </c>
      <c r="D44" t="s">
        <v>116</v>
      </c>
      <c r="E44" s="128">
        <f>$N$13</f>
        <v>264.17067068575733</v>
      </c>
      <c r="F44" s="129">
        <f>CS_RevData!$AD$122</f>
        <v>264.17067068575733</v>
      </c>
      <c r="G44" s="130">
        <v>0.32269565398577782</v>
      </c>
      <c r="H44" s="104"/>
    </row>
    <row r="45" spans="2:8" x14ac:dyDescent="0.25">
      <c r="B45" t="s">
        <v>114</v>
      </c>
      <c r="C45" t="s">
        <v>122</v>
      </c>
      <c r="D45" t="s">
        <v>99</v>
      </c>
      <c r="E45" s="101">
        <f>$J$14</f>
        <v>1E-3</v>
      </c>
      <c r="F45" s="102">
        <f>CS_RevData!$AD$134</f>
        <v>1E-3</v>
      </c>
      <c r="G45" s="103">
        <v>0.03</v>
      </c>
      <c r="H45" s="104"/>
    </row>
    <row r="46" spans="2:8" x14ac:dyDescent="0.25">
      <c r="B46" t="s">
        <v>114</v>
      </c>
      <c r="C46" t="s">
        <v>122</v>
      </c>
      <c r="D46" t="s">
        <v>101</v>
      </c>
      <c r="E46" s="101">
        <f>$K$14</f>
        <v>0.45</v>
      </c>
      <c r="F46" s="102">
        <f>CS_RevData!$AD$135</f>
        <v>0.3</v>
      </c>
      <c r="G46" s="103">
        <v>0.06</v>
      </c>
      <c r="H46" s="104"/>
    </row>
    <row r="47" spans="2:8" x14ac:dyDescent="0.25">
      <c r="B47" t="s">
        <v>114</v>
      </c>
      <c r="C47" t="s">
        <v>122</v>
      </c>
      <c r="D47" t="s">
        <v>106</v>
      </c>
      <c r="E47" s="119">
        <f>$L$14</f>
        <v>2.3870967741935485</v>
      </c>
      <c r="F47" s="120">
        <f>CS_RevData!$AD$136</f>
        <v>3</v>
      </c>
      <c r="G47" s="121">
        <v>17.306078114166858</v>
      </c>
      <c r="H47" s="104"/>
    </row>
    <row r="48" spans="2:8" x14ac:dyDescent="0.25">
      <c r="B48" t="s">
        <v>114</v>
      </c>
      <c r="C48" t="s">
        <v>122</v>
      </c>
      <c r="D48" t="s">
        <v>103</v>
      </c>
      <c r="E48" s="128">
        <f>$M$14</f>
        <v>53.533535353535356</v>
      </c>
      <c r="F48" s="129">
        <f>CS_RevData!$AD$137</f>
        <v>53.533535353535356</v>
      </c>
      <c r="G48" s="130">
        <v>382.00804391894599</v>
      </c>
      <c r="H48" s="104"/>
    </row>
    <row r="49" spans="2:8" x14ac:dyDescent="0.25">
      <c r="B49" t="s">
        <v>114</v>
      </c>
      <c r="C49" t="s">
        <v>122</v>
      </c>
      <c r="D49" t="s">
        <v>116</v>
      </c>
      <c r="E49" s="128">
        <f>$N$14</f>
        <v>74.501381215469607</v>
      </c>
      <c r="F49" s="129">
        <f>CS_RevData!$AD$138</f>
        <v>74.501381215469607</v>
      </c>
      <c r="G49" s="130">
        <v>1.1016525423805188E-4</v>
      </c>
      <c r="H49" s="104"/>
    </row>
    <row r="50" spans="2:8" x14ac:dyDescent="0.25">
      <c r="B50" t="s">
        <v>114</v>
      </c>
      <c r="C50" t="s">
        <v>123</v>
      </c>
      <c r="D50" t="s">
        <v>99</v>
      </c>
      <c r="E50" s="101">
        <f>$J$15</f>
        <v>3.0000000000000001E-3</v>
      </c>
      <c r="F50" s="102">
        <f>CS_RevData!AD150</f>
        <v>3.0000000000000001E-3</v>
      </c>
      <c r="G50" s="103"/>
      <c r="H50" s="104"/>
    </row>
    <row r="51" spans="2:8" x14ac:dyDescent="0.25">
      <c r="B51" t="s">
        <v>114</v>
      </c>
      <c r="C51" t="s">
        <v>123</v>
      </c>
      <c r="D51" t="s">
        <v>101</v>
      </c>
      <c r="E51" s="101">
        <f>$K$15</f>
        <v>0.26</v>
      </c>
      <c r="F51" s="102">
        <f>CS_RevData!AD151</f>
        <v>0.2</v>
      </c>
      <c r="G51" s="103"/>
      <c r="H51" s="104"/>
    </row>
    <row r="52" spans="2:8" x14ac:dyDescent="0.25">
      <c r="B52" t="s">
        <v>114</v>
      </c>
      <c r="C52" t="s">
        <v>123</v>
      </c>
      <c r="D52" t="s">
        <v>106</v>
      </c>
      <c r="E52" s="119">
        <f>$L$15</f>
        <v>6.4025809716599191</v>
      </c>
      <c r="F52" s="120">
        <f>CS_RevData!AD152</f>
        <v>8</v>
      </c>
      <c r="G52" s="121"/>
      <c r="H52" s="104"/>
    </row>
    <row r="53" spans="2:8" x14ac:dyDescent="0.25">
      <c r="B53" t="s">
        <v>114</v>
      </c>
      <c r="C53" t="s">
        <v>123</v>
      </c>
      <c r="D53" t="s">
        <v>103</v>
      </c>
      <c r="E53" s="128">
        <f>$M$15</f>
        <v>553.21644281703198</v>
      </c>
      <c r="F53" s="129">
        <f>CS_RevData!AD153</f>
        <v>553.21644281703198</v>
      </c>
      <c r="G53" s="130"/>
      <c r="H53" s="104"/>
    </row>
    <row r="54" spans="2:8" x14ac:dyDescent="0.25">
      <c r="B54" t="s">
        <v>114</v>
      </c>
      <c r="C54" t="s">
        <v>123</v>
      </c>
      <c r="D54" t="s">
        <v>116</v>
      </c>
      <c r="E54" s="128">
        <f>$N$15</f>
        <v>2800.3372820129539</v>
      </c>
      <c r="F54" s="129">
        <f>CS_RevData!AD154</f>
        <v>2800.3372820129539</v>
      </c>
      <c r="G54" s="130"/>
      <c r="H54" s="104"/>
    </row>
    <row r="55" spans="2:8" x14ac:dyDescent="0.25">
      <c r="B55" t="s">
        <v>115</v>
      </c>
      <c r="C55" t="s">
        <v>98</v>
      </c>
      <c r="D55" t="s">
        <v>99</v>
      </c>
      <c r="E55" s="101">
        <f>$O$6</f>
        <v>0</v>
      </c>
      <c r="F55" s="102">
        <f>CS_RevData!$AD$170</f>
        <v>0</v>
      </c>
      <c r="G55" s="103">
        <v>0.04</v>
      </c>
      <c r="H55" s="104"/>
    </row>
    <row r="56" spans="2:8" x14ac:dyDescent="0.25">
      <c r="B56" t="s">
        <v>115</v>
      </c>
      <c r="C56" t="s">
        <v>98</v>
      </c>
      <c r="D56" t="s">
        <v>101</v>
      </c>
      <c r="E56" s="101">
        <f>$P$6</f>
        <v>0</v>
      </c>
      <c r="F56" s="102">
        <f>CS_RevData!$AD$171</f>
        <v>0</v>
      </c>
      <c r="G56" s="103">
        <v>0.2</v>
      </c>
      <c r="H56" s="104"/>
    </row>
    <row r="57" spans="2:8" x14ac:dyDescent="0.25">
      <c r="B57" t="s">
        <v>115</v>
      </c>
      <c r="C57" t="s">
        <v>98</v>
      </c>
      <c r="D57" t="s">
        <v>106</v>
      </c>
      <c r="E57" s="119">
        <f>$Q$6</f>
        <v>0</v>
      </c>
      <c r="F57" s="120">
        <f>CS_RevData!$AD$172</f>
        <v>0</v>
      </c>
      <c r="G57" s="121">
        <v>8.8079096045197733</v>
      </c>
      <c r="H57" s="104"/>
    </row>
    <row r="58" spans="2:8" x14ac:dyDescent="0.25">
      <c r="B58" t="s">
        <v>115</v>
      </c>
      <c r="C58" t="s">
        <v>98</v>
      </c>
      <c r="D58" t="s">
        <v>103</v>
      </c>
      <c r="E58" s="128">
        <f>$R$6</f>
        <v>0</v>
      </c>
      <c r="F58" s="129">
        <f>CS_RevData!$AD$173</f>
        <v>0</v>
      </c>
      <c r="G58" s="130">
        <v>0</v>
      </c>
      <c r="H58" s="104"/>
    </row>
    <row r="59" spans="2:8" x14ac:dyDescent="0.25">
      <c r="B59" t="s">
        <v>115</v>
      </c>
      <c r="C59" t="s">
        <v>98</v>
      </c>
      <c r="D59" t="s">
        <v>116</v>
      </c>
      <c r="E59" s="128">
        <f>$S$6</f>
        <v>0</v>
      </c>
      <c r="F59" s="129">
        <f>CS_RevData!$AD$174</f>
        <v>0</v>
      </c>
      <c r="G59" s="130">
        <v>0</v>
      </c>
      <c r="H59" s="104"/>
    </row>
    <row r="60" spans="2:8" x14ac:dyDescent="0.25">
      <c r="B60" t="s">
        <v>115</v>
      </c>
      <c r="C60" t="s">
        <v>107</v>
      </c>
      <c r="D60" t="s">
        <v>99</v>
      </c>
      <c r="E60" s="101">
        <f>$O$7</f>
        <v>0.3</v>
      </c>
      <c r="F60" s="102">
        <f>CS_RevData!$AD$186</f>
        <v>0.3</v>
      </c>
      <c r="G60" s="103">
        <v>0.09</v>
      </c>
      <c r="H60" s="104"/>
    </row>
    <row r="61" spans="2:8" x14ac:dyDescent="0.25">
      <c r="B61" t="s">
        <v>115</v>
      </c>
      <c r="C61" t="s">
        <v>107</v>
      </c>
      <c r="D61" t="s">
        <v>101</v>
      </c>
      <c r="E61" s="101">
        <f>$P$7</f>
        <v>0.44444444444444442</v>
      </c>
      <c r="F61" s="102">
        <f>CS_RevData!$AD$187</f>
        <v>0.44444444444444442</v>
      </c>
      <c r="G61" s="103">
        <v>0.42499999999999999</v>
      </c>
      <c r="H61" s="104"/>
    </row>
    <row r="62" spans="2:8" x14ac:dyDescent="0.25">
      <c r="B62" t="s">
        <v>115</v>
      </c>
      <c r="C62" t="s">
        <v>107</v>
      </c>
      <c r="D62" t="s">
        <v>106</v>
      </c>
      <c r="E62" s="119">
        <f>$Q$7</f>
        <v>1.05</v>
      </c>
      <c r="F62" s="120">
        <f>CS_RevData!$AD$188</f>
        <v>1.5</v>
      </c>
      <c r="G62" s="121">
        <v>2.3626373626373627</v>
      </c>
      <c r="H62" s="104"/>
    </row>
    <row r="63" spans="2:8" x14ac:dyDescent="0.25">
      <c r="B63" t="s">
        <v>115</v>
      </c>
      <c r="C63" t="s">
        <v>107</v>
      </c>
      <c r="D63" t="s">
        <v>103</v>
      </c>
      <c r="E63" s="128">
        <f>$R$7</f>
        <v>83.333333333333329</v>
      </c>
      <c r="F63" s="129">
        <f>CS_RevData!$AD$189</f>
        <v>83.333333333333329</v>
      </c>
      <c r="G63" s="130">
        <v>194.6046511627907</v>
      </c>
      <c r="H63" s="104"/>
    </row>
    <row r="64" spans="2:8" x14ac:dyDescent="0.25">
      <c r="B64" t="s">
        <v>115</v>
      </c>
      <c r="C64" t="s">
        <v>107</v>
      </c>
      <c r="D64" t="s">
        <v>116</v>
      </c>
      <c r="E64" s="128">
        <f>$S$7</f>
        <v>48.611111111111114</v>
      </c>
      <c r="F64" s="129">
        <f>CS_RevData!$AD$190</f>
        <v>48.611111111111114</v>
      </c>
      <c r="G64" s="130">
        <v>0.24904397705544934</v>
      </c>
      <c r="H64" s="104"/>
    </row>
    <row r="65" spans="2:8" x14ac:dyDescent="0.25">
      <c r="B65" t="s">
        <v>115</v>
      </c>
      <c r="C65" t="s">
        <v>108</v>
      </c>
      <c r="D65" t="s">
        <v>99</v>
      </c>
      <c r="E65" s="101">
        <f>$O$8</f>
        <v>0.15</v>
      </c>
      <c r="F65" s="102">
        <f>CS_RevData!$AD$202</f>
        <v>0.15</v>
      </c>
      <c r="G65" s="103">
        <v>0.13500000000000001</v>
      </c>
      <c r="H65" s="104"/>
    </row>
    <row r="66" spans="2:8" x14ac:dyDescent="0.25">
      <c r="B66" t="s">
        <v>115</v>
      </c>
      <c r="C66" t="s">
        <v>108</v>
      </c>
      <c r="D66" t="s">
        <v>101</v>
      </c>
      <c r="E66" s="101">
        <f>$P$8</f>
        <v>0.3</v>
      </c>
      <c r="F66" s="102">
        <f>CS_RevData!$AD$203</f>
        <v>0.3</v>
      </c>
      <c r="G66" s="103">
        <v>0.15</v>
      </c>
      <c r="H66" s="104"/>
    </row>
    <row r="67" spans="2:8" x14ac:dyDescent="0.25">
      <c r="B67" t="s">
        <v>115</v>
      </c>
      <c r="C67" t="s">
        <v>108</v>
      </c>
      <c r="D67" t="s">
        <v>106</v>
      </c>
      <c r="E67" s="119">
        <f>$Q$8</f>
        <v>1.3116883116883118</v>
      </c>
      <c r="F67" s="120">
        <f>CS_RevData!$AD$204</f>
        <v>1.6</v>
      </c>
      <c r="G67" s="121">
        <v>11.352161383285303</v>
      </c>
      <c r="H67" s="104"/>
    </row>
    <row r="68" spans="2:8" x14ac:dyDescent="0.25">
      <c r="B68" t="s">
        <v>115</v>
      </c>
      <c r="C68" t="s">
        <v>108</v>
      </c>
      <c r="D68" t="s">
        <v>103</v>
      </c>
      <c r="E68" s="128">
        <f>$R$8</f>
        <v>94.059405940594061</v>
      </c>
      <c r="F68" s="129">
        <f>CS_RevData!$AD$205</f>
        <v>94.059405940594061</v>
      </c>
      <c r="G68" s="130">
        <v>184.43389520714865</v>
      </c>
      <c r="H68" s="104"/>
    </row>
    <row r="69" spans="2:8" x14ac:dyDescent="0.25">
      <c r="B69" t="s">
        <v>115</v>
      </c>
      <c r="C69" t="s">
        <v>108</v>
      </c>
      <c r="D69" t="s">
        <v>116</v>
      </c>
      <c r="E69" s="128">
        <f>$S$8</f>
        <v>74.21875</v>
      </c>
      <c r="F69" s="129">
        <f>CS_RevData!$AD$206</f>
        <v>74.21875</v>
      </c>
      <c r="G69" s="130">
        <v>0.31856158519631889</v>
      </c>
      <c r="H69" s="104"/>
    </row>
    <row r="70" spans="2:8" x14ac:dyDescent="0.25">
      <c r="B70" t="s">
        <v>115</v>
      </c>
      <c r="C70" t="s">
        <v>109</v>
      </c>
      <c r="D70" t="s">
        <v>99</v>
      </c>
      <c r="E70" s="101">
        <f>$O$9</f>
        <v>0.1</v>
      </c>
      <c r="F70" s="102">
        <f>CS_RevData!$AD$218</f>
        <v>0.1</v>
      </c>
      <c r="G70" s="103">
        <v>5.5E-2</v>
      </c>
      <c r="H70" s="104"/>
    </row>
    <row r="71" spans="2:8" x14ac:dyDescent="0.25">
      <c r="B71" t="s">
        <v>115</v>
      </c>
      <c r="C71" t="s">
        <v>109</v>
      </c>
      <c r="D71" t="s">
        <v>101</v>
      </c>
      <c r="E71" s="101">
        <f>$P$9</f>
        <v>0.35</v>
      </c>
      <c r="F71" s="102">
        <f>CS_RevData!$AD$219</f>
        <v>0.35</v>
      </c>
      <c r="G71" s="103">
        <v>6.5000000000000002E-2</v>
      </c>
      <c r="H71" s="104"/>
    </row>
    <row r="72" spans="2:8" x14ac:dyDescent="0.25">
      <c r="B72" t="s">
        <v>115</v>
      </c>
      <c r="C72" t="s">
        <v>109</v>
      </c>
      <c r="D72" t="s">
        <v>106</v>
      </c>
      <c r="E72" s="119">
        <f>$Q$9</f>
        <v>1.4861329147043432</v>
      </c>
      <c r="F72" s="120">
        <f>CS_RevData!$AD$220</f>
        <v>1.4861329147043432</v>
      </c>
      <c r="G72" s="121">
        <v>41.855817875210789</v>
      </c>
      <c r="H72" s="104"/>
    </row>
    <row r="73" spans="2:8" x14ac:dyDescent="0.25">
      <c r="B73" t="s">
        <v>115</v>
      </c>
      <c r="C73" t="s">
        <v>109</v>
      </c>
      <c r="D73" t="s">
        <v>103</v>
      </c>
      <c r="E73" s="128">
        <f>$R$9</f>
        <v>624.89371310695026</v>
      </c>
      <c r="F73" s="129">
        <f>CS_RevData!$AD$221</f>
        <v>624.89371310695026</v>
      </c>
      <c r="G73" s="130">
        <v>142.41974919221997</v>
      </c>
      <c r="H73" s="104"/>
    </row>
    <row r="74" spans="2:8" x14ac:dyDescent="0.25">
      <c r="B74" t="s">
        <v>115</v>
      </c>
      <c r="C74" t="s">
        <v>109</v>
      </c>
      <c r="D74" t="s">
        <v>116</v>
      </c>
      <c r="E74" s="128">
        <f>$S$9</f>
        <v>536.23096132897615</v>
      </c>
      <c r="F74" s="129">
        <f>CS_RevData!$AD$222</f>
        <v>536.23096132897615</v>
      </c>
      <c r="G74" s="130">
        <v>0.17195834988915698</v>
      </c>
      <c r="H74" s="104"/>
    </row>
    <row r="75" spans="2:8" x14ac:dyDescent="0.25">
      <c r="B75" t="s">
        <v>115</v>
      </c>
      <c r="C75" t="s">
        <v>118</v>
      </c>
      <c r="D75" t="s">
        <v>99</v>
      </c>
      <c r="E75" s="101">
        <f>$O$10</f>
        <v>0.18</v>
      </c>
      <c r="F75" s="102">
        <f>CS_RevData!$AD$234</f>
        <v>0.18</v>
      </c>
      <c r="G75" s="103">
        <v>3.3000000000000002E-2</v>
      </c>
      <c r="H75" s="104"/>
    </row>
    <row r="76" spans="2:8" x14ac:dyDescent="0.25">
      <c r="B76" t="s">
        <v>115</v>
      </c>
      <c r="C76" t="s">
        <v>118</v>
      </c>
      <c r="D76" t="s">
        <v>101</v>
      </c>
      <c r="E76" s="101">
        <f>$P$10</f>
        <v>0.4</v>
      </c>
      <c r="F76" s="102">
        <f>CS_RevData!$AD$235</f>
        <v>0.3</v>
      </c>
      <c r="G76" s="103">
        <v>5.5E-2</v>
      </c>
      <c r="H76" s="104"/>
    </row>
    <row r="77" spans="2:8" x14ac:dyDescent="0.25">
      <c r="B77" t="s">
        <v>115</v>
      </c>
      <c r="C77" t="s">
        <v>118</v>
      </c>
      <c r="D77" t="s">
        <v>106</v>
      </c>
      <c r="E77" s="119">
        <f>$Q$10</f>
        <v>1.1408450704225352</v>
      </c>
      <c r="F77" s="120">
        <f>CS_RevData!$AD$236</f>
        <v>1.3</v>
      </c>
      <c r="G77" s="121">
        <v>37.047846889952154</v>
      </c>
      <c r="H77" s="104"/>
    </row>
    <row r="78" spans="2:8" x14ac:dyDescent="0.25">
      <c r="B78" t="s">
        <v>115</v>
      </c>
      <c r="C78" t="s">
        <v>118</v>
      </c>
      <c r="D78" t="s">
        <v>103</v>
      </c>
      <c r="E78" s="128">
        <f>$R$10</f>
        <v>92.156049382716049</v>
      </c>
      <c r="F78" s="129">
        <f>CS_RevData!$AD$237</f>
        <v>92.156049382716049</v>
      </c>
      <c r="G78" s="130">
        <v>108.68576979924519</v>
      </c>
      <c r="H78" s="104"/>
    </row>
    <row r="79" spans="2:8" x14ac:dyDescent="0.25">
      <c r="B79" t="s">
        <v>115</v>
      </c>
      <c r="C79" t="s">
        <v>118</v>
      </c>
      <c r="D79" t="s">
        <v>116</v>
      </c>
      <c r="E79" s="128">
        <f>$S$10</f>
        <v>64.829379652605454</v>
      </c>
      <c r="F79" s="129">
        <f>CS_RevData!$AD$238</f>
        <v>64.829379652605454</v>
      </c>
      <c r="G79" s="130">
        <v>0.29459391975260835</v>
      </c>
      <c r="H79" s="104"/>
    </row>
    <row r="80" spans="2:8" x14ac:dyDescent="0.25">
      <c r="B80" t="s">
        <v>115</v>
      </c>
      <c r="C80" t="s">
        <v>119</v>
      </c>
      <c r="D80" t="s">
        <v>99</v>
      </c>
      <c r="E80" s="101">
        <f>$O$11</f>
        <v>0.2</v>
      </c>
      <c r="F80" s="102">
        <f>CS_RevData!$AD$250</f>
        <v>0.2</v>
      </c>
      <c r="G80" s="103">
        <v>3.7499999999999999E-2</v>
      </c>
      <c r="H80" s="104"/>
    </row>
    <row r="81" spans="2:8" x14ac:dyDescent="0.25">
      <c r="B81" t="s">
        <v>115</v>
      </c>
      <c r="C81" t="s">
        <v>119</v>
      </c>
      <c r="D81" t="s">
        <v>101</v>
      </c>
      <c r="E81" s="101">
        <f>$P$11</f>
        <v>0.31</v>
      </c>
      <c r="F81" s="102">
        <f>CS_RevData!$AD$251</f>
        <v>0.31</v>
      </c>
      <c r="G81" s="103">
        <v>0.08</v>
      </c>
      <c r="H81" s="104"/>
    </row>
    <row r="82" spans="2:8" x14ac:dyDescent="0.25">
      <c r="B82" t="s">
        <v>115</v>
      </c>
      <c r="C82" t="s">
        <v>119</v>
      </c>
      <c r="D82" t="s">
        <v>106</v>
      </c>
      <c r="E82" s="119">
        <f>$Q$11</f>
        <v>1.2196721311475409</v>
      </c>
      <c r="F82" s="120">
        <f>CS_RevData!$AD$252</f>
        <v>1.5</v>
      </c>
      <c r="G82" s="121">
        <v>54.207530255490809</v>
      </c>
      <c r="H82" s="104"/>
    </row>
    <row r="83" spans="2:8" x14ac:dyDescent="0.25">
      <c r="B83" t="s">
        <v>115</v>
      </c>
      <c r="C83" t="s">
        <v>119</v>
      </c>
      <c r="D83" t="s">
        <v>103</v>
      </c>
      <c r="E83" s="128">
        <f>$R$11</f>
        <v>23.907258064516128</v>
      </c>
      <c r="F83" s="129">
        <f>CS_RevData!$AD$253</f>
        <v>23.907258064516128</v>
      </c>
      <c r="G83" s="130">
        <v>74.807123543663224</v>
      </c>
      <c r="H83" s="104"/>
    </row>
    <row r="84" spans="2:8" x14ac:dyDescent="0.25">
      <c r="B84" t="s">
        <v>115</v>
      </c>
      <c r="C84" t="s">
        <v>119</v>
      </c>
      <c r="D84" t="s">
        <v>116</v>
      </c>
      <c r="E84" s="128">
        <f>$S$11</f>
        <v>18.7626582278481</v>
      </c>
      <c r="F84" s="129">
        <f>CS_RevData!$AD$254</f>
        <v>18.7626582278481</v>
      </c>
      <c r="G84" s="130">
        <v>0.27583221397808022</v>
      </c>
      <c r="H84" s="104"/>
    </row>
    <row r="85" spans="2:8" x14ac:dyDescent="0.25">
      <c r="B85" t="s">
        <v>115</v>
      </c>
      <c r="C85" t="s">
        <v>120</v>
      </c>
      <c r="D85" t="s">
        <v>99</v>
      </c>
      <c r="E85" s="101">
        <f>$O$12</f>
        <v>7.4999999999999997E-2</v>
      </c>
      <c r="F85" s="102">
        <f>CS_RevData!$AD$266</f>
        <v>7.4999999999999997E-2</v>
      </c>
      <c r="G85" s="103">
        <v>7.0000000000000007E-2</v>
      </c>
      <c r="H85" s="104"/>
    </row>
    <row r="86" spans="2:8" x14ac:dyDescent="0.25">
      <c r="B86" t="s">
        <v>115</v>
      </c>
      <c r="C86" t="s">
        <v>120</v>
      </c>
      <c r="D86" t="s">
        <v>101</v>
      </c>
      <c r="E86" s="101">
        <f>$P$12</f>
        <v>0.35</v>
      </c>
      <c r="F86" s="102">
        <f>CS_RevData!$AD$267</f>
        <v>0.3</v>
      </c>
      <c r="G86" s="103">
        <v>0.03</v>
      </c>
      <c r="H86" s="104"/>
    </row>
    <row r="87" spans="2:8" x14ac:dyDescent="0.25">
      <c r="B87" t="s">
        <v>115</v>
      </c>
      <c r="C87" t="s">
        <v>120</v>
      </c>
      <c r="D87" t="s">
        <v>106</v>
      </c>
      <c r="E87" s="119">
        <f>$Q$12</f>
        <v>1.3805309734513274</v>
      </c>
      <c r="F87" s="120">
        <f>CS_RevData!$AD$268</f>
        <v>1.5</v>
      </c>
      <c r="G87" s="121">
        <v>13.392857142857142</v>
      </c>
      <c r="H87" s="104"/>
    </row>
    <row r="88" spans="2:8" x14ac:dyDescent="0.25">
      <c r="B88" t="s">
        <v>115</v>
      </c>
      <c r="C88" t="s">
        <v>120</v>
      </c>
      <c r="D88" t="s">
        <v>103</v>
      </c>
      <c r="E88" s="128">
        <f>$R$12</f>
        <v>1706.8604651162791</v>
      </c>
      <c r="F88" s="129">
        <f>CS_RevData!$AD$269</f>
        <v>1805.8333333333333</v>
      </c>
      <c r="G88" s="130">
        <v>996.59488888888893</v>
      </c>
      <c r="H88" s="104"/>
    </row>
    <row r="89" spans="2:8" x14ac:dyDescent="0.25">
      <c r="B89" t="s">
        <v>115</v>
      </c>
      <c r="C89" t="s">
        <v>120</v>
      </c>
      <c r="D89" t="s">
        <v>116</v>
      </c>
      <c r="E89" s="128">
        <f>$S$12</f>
        <v>1467.9</v>
      </c>
      <c r="F89" s="129">
        <f>CS_RevData!$AD$270</f>
        <v>1467.9</v>
      </c>
      <c r="G89" s="130">
        <v>2.908631196532421E-2</v>
      </c>
      <c r="H89" s="104"/>
    </row>
    <row r="90" spans="2:8" x14ac:dyDescent="0.25">
      <c r="B90" t="s">
        <v>115</v>
      </c>
      <c r="C90" t="s">
        <v>121</v>
      </c>
      <c r="D90" t="s">
        <v>99</v>
      </c>
      <c r="E90" s="101">
        <f>$O$13</f>
        <v>0.05</v>
      </c>
      <c r="F90" s="102">
        <f>CS_RevData!$AD$282</f>
        <v>0.05</v>
      </c>
      <c r="G90" s="103">
        <v>0.2</v>
      </c>
      <c r="H90" s="104"/>
    </row>
    <row r="91" spans="2:8" x14ac:dyDescent="0.25">
      <c r="B91" t="s">
        <v>115</v>
      </c>
      <c r="C91" t="s">
        <v>121</v>
      </c>
      <c r="D91" t="s">
        <v>101</v>
      </c>
      <c r="E91" s="101">
        <f>$P$13</f>
        <v>0.4</v>
      </c>
      <c r="F91" s="102">
        <f>CS_RevData!$AD$283</f>
        <v>0.3</v>
      </c>
      <c r="G91" s="103">
        <v>0.15</v>
      </c>
      <c r="H91" s="104"/>
    </row>
    <row r="92" spans="2:8" x14ac:dyDescent="0.25">
      <c r="B92" t="s">
        <v>115</v>
      </c>
      <c r="C92" t="s">
        <v>121</v>
      </c>
      <c r="D92" t="s">
        <v>106</v>
      </c>
      <c r="E92" s="119">
        <f>$Q$13</f>
        <v>1.5819057815845825</v>
      </c>
      <c r="F92" s="120">
        <f>CS_RevData!$AD$284</f>
        <v>1.8</v>
      </c>
      <c r="G92" s="121">
        <v>1.4772727272727273</v>
      </c>
      <c r="H92" s="104"/>
    </row>
    <row r="93" spans="2:8" x14ac:dyDescent="0.25">
      <c r="B93" t="s">
        <v>115</v>
      </c>
      <c r="C93" t="s">
        <v>121</v>
      </c>
      <c r="D93" t="s">
        <v>103</v>
      </c>
      <c r="E93" s="128">
        <f>$R$13</f>
        <v>720.27982716218048</v>
      </c>
      <c r="F93" s="129">
        <f>CS_RevData!$AD$285</f>
        <v>720.27982716218048</v>
      </c>
      <c r="G93" s="130">
        <v>677.63636363636363</v>
      </c>
      <c r="H93" s="104"/>
    </row>
    <row r="94" spans="2:8" x14ac:dyDescent="0.25">
      <c r="B94" t="s">
        <v>115</v>
      </c>
      <c r="C94" t="s">
        <v>121</v>
      </c>
      <c r="D94" t="s">
        <v>116</v>
      </c>
      <c r="E94" s="128">
        <f>$S$13</f>
        <v>510.40368284789645</v>
      </c>
      <c r="F94" s="129">
        <f>CS_RevData!$AD$286</f>
        <v>510.40368284789645</v>
      </c>
      <c r="G94" s="130">
        <v>6.0906895626509257E-2</v>
      </c>
      <c r="H94" s="104"/>
    </row>
    <row r="95" spans="2:8" x14ac:dyDescent="0.25">
      <c r="B95" t="s">
        <v>115</v>
      </c>
      <c r="C95" t="s">
        <v>122</v>
      </c>
      <c r="D95" t="s">
        <v>99</v>
      </c>
      <c r="E95" s="101">
        <f>$O$14</f>
        <v>0.2</v>
      </c>
      <c r="F95" s="102">
        <f>CS_RevData!$AD$298</f>
        <v>0.2</v>
      </c>
      <c r="G95" s="103">
        <v>0.03</v>
      </c>
      <c r="H95" s="104"/>
    </row>
    <row r="96" spans="2:8" x14ac:dyDescent="0.25">
      <c r="B96" t="s">
        <v>115</v>
      </c>
      <c r="C96" t="s">
        <v>122</v>
      </c>
      <c r="D96" t="s">
        <v>101</v>
      </c>
      <c r="E96" s="101">
        <f>$P$14</f>
        <v>0.3</v>
      </c>
      <c r="F96" s="102">
        <f>CS_RevData!$AD$299</f>
        <v>0.3</v>
      </c>
      <c r="G96" s="103">
        <v>7.0000000000000007E-2</v>
      </c>
      <c r="H96" s="104"/>
    </row>
    <row r="97" spans="2:8" x14ac:dyDescent="0.25">
      <c r="B97" t="s">
        <v>115</v>
      </c>
      <c r="C97" t="s">
        <v>122</v>
      </c>
      <c r="D97" t="s">
        <v>106</v>
      </c>
      <c r="E97" s="119">
        <f>$Q$14</f>
        <v>1.2250000000000001</v>
      </c>
      <c r="F97" s="120">
        <f>CS_RevData!$AD$300</f>
        <v>1.4</v>
      </c>
      <c r="G97" s="121">
        <v>15.259286234522943</v>
      </c>
      <c r="H97" s="104"/>
    </row>
    <row r="98" spans="2:8" x14ac:dyDescent="0.25">
      <c r="B98" t="s">
        <v>115</v>
      </c>
      <c r="C98" t="s">
        <v>122</v>
      </c>
      <c r="D98" t="s">
        <v>103</v>
      </c>
      <c r="E98" s="128">
        <f>$R$14</f>
        <v>79.26408163265306</v>
      </c>
      <c r="F98" s="129">
        <f>CS_RevData!$AD$301</f>
        <v>79.26408163265306</v>
      </c>
      <c r="G98" s="130">
        <v>276.26819913130629</v>
      </c>
      <c r="H98" s="104"/>
    </row>
    <row r="99" spans="2:8" x14ac:dyDescent="0.25">
      <c r="B99" t="s">
        <v>115</v>
      </c>
      <c r="C99" t="s">
        <v>122</v>
      </c>
      <c r="D99" t="s">
        <v>116</v>
      </c>
      <c r="E99" s="128">
        <f>$S$14</f>
        <v>60.686562499999994</v>
      </c>
      <c r="F99" s="129">
        <f>CS_RevData!$AD$302</f>
        <v>60.686562499999994</v>
      </c>
      <c r="G99" s="130">
        <v>1.4976487554933682E-4</v>
      </c>
      <c r="H99" s="104"/>
    </row>
    <row r="100" spans="2:8" x14ac:dyDescent="0.25">
      <c r="B100" t="s">
        <v>115</v>
      </c>
      <c r="C100" s="28" t="s">
        <v>123</v>
      </c>
      <c r="D100" t="s">
        <v>99</v>
      </c>
      <c r="E100" s="101">
        <f>$O$15</f>
        <v>0.15</v>
      </c>
      <c r="F100" s="102">
        <f>CS_RevData!$AD$314</f>
        <v>0.15</v>
      </c>
      <c r="G100" s="103">
        <v>0.03</v>
      </c>
      <c r="H100" s="104"/>
    </row>
    <row r="101" spans="2:8" x14ac:dyDescent="0.25">
      <c r="B101" t="s">
        <v>115</v>
      </c>
      <c r="C101" s="28" t="s">
        <v>123</v>
      </c>
      <c r="D101" t="s">
        <v>101</v>
      </c>
      <c r="E101" s="101">
        <f>$P$15</f>
        <v>0.4</v>
      </c>
      <c r="F101" s="102">
        <f>CS_RevData!$AD$315</f>
        <v>0.3</v>
      </c>
      <c r="G101" s="103">
        <v>7.0000000000000007E-2</v>
      </c>
      <c r="H101" s="104"/>
    </row>
    <row r="102" spans="2:8" x14ac:dyDescent="0.25">
      <c r="B102" t="s">
        <v>115</v>
      </c>
      <c r="C102" s="28" t="s">
        <v>123</v>
      </c>
      <c r="D102" t="s">
        <v>106</v>
      </c>
      <c r="E102" s="119">
        <f>$Q$15</f>
        <v>1.6486486486486487</v>
      </c>
      <c r="F102" s="120">
        <f>CS_RevData!$AD$316</f>
        <v>1.7</v>
      </c>
      <c r="G102" s="121">
        <v>15.259286234522943</v>
      </c>
      <c r="H102" s="104"/>
    </row>
    <row r="103" spans="2:8" x14ac:dyDescent="0.25">
      <c r="B103" t="s">
        <v>115</v>
      </c>
      <c r="C103" s="28" t="s">
        <v>123</v>
      </c>
      <c r="D103" t="s">
        <v>103</v>
      </c>
      <c r="E103" s="128">
        <f>$R$15</f>
        <v>825.75939849624058</v>
      </c>
      <c r="F103" s="129">
        <f>CS_RevData!$AD$317</f>
        <v>825.75939849624058</v>
      </c>
      <c r="G103" s="130">
        <v>276.26819913130629</v>
      </c>
      <c r="H103" s="104"/>
    </row>
    <row r="104" spans="2:8" x14ac:dyDescent="0.25">
      <c r="B104" t="s">
        <v>115</v>
      </c>
      <c r="C104" s="28" t="s">
        <v>123</v>
      </c>
      <c r="D104" t="s">
        <v>116</v>
      </c>
      <c r="E104" s="128">
        <f>$S$15</f>
        <v>811.52216748768478</v>
      </c>
      <c r="F104" s="129">
        <f>CS_RevData!$AD$318</f>
        <v>811.52216748768478</v>
      </c>
      <c r="G104" s="130">
        <v>1.4976487554933682E-4</v>
      </c>
      <c r="H104" s="104"/>
    </row>
    <row r="105" spans="2:8" x14ac:dyDescent="0.25">
      <c r="B105" s="28"/>
      <c r="C105" s="28"/>
      <c r="D105" s="28"/>
      <c r="E105" s="101"/>
      <c r="F105" s="102"/>
      <c r="G105" s="101"/>
      <c r="H105" s="104"/>
    </row>
    <row r="106" spans="2:8" x14ac:dyDescent="0.25">
      <c r="B106" s="28"/>
      <c r="C106" s="28"/>
      <c r="D106" s="28"/>
      <c r="E106" s="101"/>
      <c r="F106" s="102"/>
      <c r="G106" s="101"/>
      <c r="H106" s="104"/>
    </row>
    <row r="107" spans="2:8" x14ac:dyDescent="0.25">
      <c r="B107" s="28"/>
      <c r="C107" s="28"/>
      <c r="D107" s="28"/>
      <c r="E107" s="119"/>
      <c r="F107" s="120"/>
      <c r="G107" s="119"/>
      <c r="H107" s="104"/>
    </row>
    <row r="108" spans="2:8" x14ac:dyDescent="0.25">
      <c r="B108" s="28"/>
      <c r="C108" s="28"/>
      <c r="D108" s="28"/>
      <c r="E108" s="128"/>
      <c r="F108" s="129"/>
      <c r="G108" s="128"/>
      <c r="H108" s="104"/>
    </row>
    <row r="109" spans="2:8" x14ac:dyDescent="0.25">
      <c r="B109" s="28"/>
      <c r="C109" s="28"/>
      <c r="D109" s="28"/>
      <c r="E109" s="143"/>
      <c r="F109" s="144"/>
      <c r="G109" s="143"/>
      <c r="H109" s="104"/>
    </row>
    <row r="110" spans="2:8" x14ac:dyDescent="0.25">
      <c r="B110" s="28"/>
      <c r="C110" s="28"/>
      <c r="D110" s="28"/>
      <c r="E110" s="101"/>
      <c r="F110" s="102"/>
      <c r="G110" s="101"/>
      <c r="H110" s="104"/>
    </row>
    <row r="111" spans="2:8" x14ac:dyDescent="0.25">
      <c r="B111" s="28"/>
      <c r="C111" s="28"/>
      <c r="D111" s="28"/>
      <c r="E111" s="101"/>
      <c r="F111" s="102"/>
      <c r="G111" s="101"/>
      <c r="H111" s="104"/>
    </row>
    <row r="112" spans="2:8" x14ac:dyDescent="0.25">
      <c r="B112" s="28"/>
      <c r="C112" s="28"/>
      <c r="D112" s="28"/>
      <c r="E112" s="119"/>
      <c r="F112" s="120"/>
      <c r="G112" s="119"/>
      <c r="H112" s="104"/>
    </row>
    <row r="113" spans="2:8" x14ac:dyDescent="0.25">
      <c r="B113" s="28"/>
      <c r="C113" s="28"/>
      <c r="D113" s="28"/>
      <c r="E113" s="128"/>
      <c r="F113" s="129"/>
      <c r="G113" s="128"/>
      <c r="H113" s="104"/>
    </row>
    <row r="114" spans="2:8" x14ac:dyDescent="0.25">
      <c r="B114" s="28"/>
      <c r="C114" s="28"/>
      <c r="D114" s="28"/>
      <c r="E114" s="143"/>
      <c r="F114" s="144"/>
      <c r="G114" s="143"/>
      <c r="H114" s="104"/>
    </row>
    <row r="115" spans="2:8" x14ac:dyDescent="0.25">
      <c r="B115" s="28"/>
      <c r="C115" s="28"/>
      <c r="D115" s="28"/>
      <c r="E115" s="101"/>
      <c r="F115" s="102"/>
      <c r="G115" s="101"/>
      <c r="H115" s="104"/>
    </row>
    <row r="116" spans="2:8" x14ac:dyDescent="0.25">
      <c r="B116" s="28"/>
      <c r="C116" s="28"/>
      <c r="D116" s="28"/>
      <c r="E116" s="101"/>
      <c r="F116" s="102"/>
      <c r="G116" s="101"/>
      <c r="H116" s="104"/>
    </row>
    <row r="117" spans="2:8" x14ac:dyDescent="0.25">
      <c r="B117" s="28"/>
      <c r="C117" s="28"/>
      <c r="D117" s="28"/>
      <c r="E117" s="119"/>
      <c r="F117" s="120"/>
      <c r="G117" s="119"/>
      <c r="H117" s="104"/>
    </row>
    <row r="118" spans="2:8" x14ac:dyDescent="0.25">
      <c r="B118" s="28"/>
      <c r="C118" s="28"/>
      <c r="D118" s="28"/>
      <c r="E118" s="128"/>
      <c r="F118" s="129"/>
      <c r="G118" s="128"/>
      <c r="H118" s="104"/>
    </row>
    <row r="119" spans="2:8" x14ac:dyDescent="0.25">
      <c r="B119" s="28"/>
      <c r="C119" s="28"/>
      <c r="D119" s="28"/>
      <c r="E119" s="143"/>
      <c r="F119" s="144"/>
      <c r="G119" s="143"/>
      <c r="H119" s="104"/>
    </row>
    <row r="120" spans="2:8" x14ac:dyDescent="0.25">
      <c r="B120" s="28"/>
      <c r="C120" s="28"/>
      <c r="D120" s="28"/>
      <c r="E120" s="101"/>
      <c r="F120" s="102"/>
      <c r="G120" s="101"/>
      <c r="H120" s="104"/>
    </row>
    <row r="121" spans="2:8" x14ac:dyDescent="0.25">
      <c r="B121" s="28"/>
      <c r="C121" s="28"/>
      <c r="D121" s="28"/>
      <c r="E121" s="101"/>
      <c r="F121" s="102"/>
      <c r="G121" s="101"/>
      <c r="H121" s="104"/>
    </row>
    <row r="122" spans="2:8" x14ac:dyDescent="0.25">
      <c r="B122" s="28"/>
      <c r="C122" s="28"/>
      <c r="D122" s="28"/>
      <c r="E122" s="119"/>
      <c r="F122" s="120"/>
      <c r="G122" s="119"/>
      <c r="H122" s="104"/>
    </row>
    <row r="123" spans="2:8" x14ac:dyDescent="0.25">
      <c r="B123" s="28"/>
      <c r="C123" s="28"/>
      <c r="D123" s="28"/>
      <c r="E123" s="128"/>
      <c r="F123" s="129"/>
      <c r="G123" s="128"/>
      <c r="H123" s="104"/>
    </row>
    <row r="124" spans="2:8" x14ac:dyDescent="0.25">
      <c r="B124" s="28"/>
      <c r="C124" s="28"/>
      <c r="D124" s="28"/>
      <c r="E124" s="143"/>
      <c r="F124" s="144"/>
      <c r="G124" s="143"/>
      <c r="H124" s="104"/>
    </row>
    <row r="125" spans="2:8" x14ac:dyDescent="0.25">
      <c r="B125" s="28"/>
      <c r="C125" s="28"/>
      <c r="D125" s="28"/>
      <c r="E125" s="101"/>
      <c r="F125" s="102"/>
      <c r="G125" s="101"/>
      <c r="H125" s="104"/>
    </row>
    <row r="126" spans="2:8" x14ac:dyDescent="0.25">
      <c r="B126" s="28"/>
      <c r="C126" s="28"/>
      <c r="D126" s="28"/>
      <c r="E126" s="101"/>
      <c r="F126" s="102"/>
      <c r="G126" s="101"/>
      <c r="H126" s="104"/>
    </row>
    <row r="127" spans="2:8" x14ac:dyDescent="0.25">
      <c r="B127" s="28"/>
      <c r="C127" s="28"/>
      <c r="D127" s="28"/>
      <c r="E127" s="119"/>
      <c r="F127" s="120"/>
      <c r="G127" s="119"/>
      <c r="H127" s="104"/>
    </row>
    <row r="128" spans="2:8" x14ac:dyDescent="0.25">
      <c r="B128" s="28"/>
      <c r="C128" s="28"/>
      <c r="D128" s="28"/>
      <c r="E128" s="128"/>
      <c r="F128" s="129"/>
      <c r="G128" s="128"/>
      <c r="H128" s="104"/>
    </row>
    <row r="129" spans="2:8" x14ac:dyDescent="0.25">
      <c r="B129" s="28"/>
      <c r="C129" s="28"/>
      <c r="D129" s="28"/>
      <c r="E129" s="143"/>
      <c r="F129" s="144"/>
      <c r="G129" s="143"/>
      <c r="H129" s="104"/>
    </row>
    <row r="130" spans="2:8" x14ac:dyDescent="0.25">
      <c r="B130" s="28"/>
      <c r="C130" s="28"/>
      <c r="D130" s="28"/>
      <c r="E130" s="101"/>
      <c r="F130" s="102"/>
      <c r="G130" s="101"/>
      <c r="H130" s="104"/>
    </row>
    <row r="131" spans="2:8" x14ac:dyDescent="0.25">
      <c r="B131" s="28"/>
      <c r="C131" s="28"/>
      <c r="D131" s="28"/>
      <c r="E131" s="101"/>
      <c r="F131" s="102"/>
      <c r="G131" s="101"/>
      <c r="H131" s="104"/>
    </row>
    <row r="132" spans="2:8" x14ac:dyDescent="0.25">
      <c r="B132" s="28"/>
      <c r="C132" s="28"/>
      <c r="D132" s="28"/>
      <c r="E132" s="119"/>
      <c r="F132" s="120"/>
      <c r="G132" s="119"/>
      <c r="H132" s="104"/>
    </row>
    <row r="133" spans="2:8" x14ac:dyDescent="0.25">
      <c r="B133" s="28"/>
      <c r="C133" s="28"/>
      <c r="D133" s="28"/>
      <c r="E133" s="128"/>
      <c r="F133" s="129"/>
      <c r="G133" s="128"/>
      <c r="H133" s="104"/>
    </row>
    <row r="134" spans="2:8" x14ac:dyDescent="0.25">
      <c r="B134" s="28"/>
      <c r="C134" s="28"/>
      <c r="D134" s="28"/>
      <c r="E134" s="143"/>
      <c r="F134" s="144"/>
      <c r="G134" s="143"/>
      <c r="H134" s="104"/>
    </row>
    <row r="135" spans="2:8" x14ac:dyDescent="0.25">
      <c r="B135" s="28"/>
      <c r="C135" s="28"/>
      <c r="D135" s="28"/>
      <c r="E135" s="101"/>
      <c r="F135" s="102"/>
      <c r="G135" s="101"/>
      <c r="H135" s="104"/>
    </row>
    <row r="136" spans="2:8" x14ac:dyDescent="0.25">
      <c r="B136" s="28"/>
      <c r="C136" s="28"/>
      <c r="D136" s="28"/>
      <c r="E136" s="101"/>
      <c r="F136" s="102"/>
      <c r="G136" s="101"/>
      <c r="H136" s="104"/>
    </row>
    <row r="137" spans="2:8" x14ac:dyDescent="0.25">
      <c r="B137" s="28"/>
      <c r="C137" s="28"/>
      <c r="D137" s="28"/>
      <c r="E137" s="119"/>
      <c r="F137" s="120"/>
      <c r="G137" s="119"/>
      <c r="H137" s="104"/>
    </row>
    <row r="138" spans="2:8" x14ac:dyDescent="0.25">
      <c r="B138" s="28"/>
      <c r="C138" s="28"/>
      <c r="D138" s="28"/>
      <c r="E138" s="128"/>
      <c r="F138" s="129"/>
      <c r="G138" s="128"/>
      <c r="H138" s="104"/>
    </row>
    <row r="139" spans="2:8" x14ac:dyDescent="0.25">
      <c r="B139" s="28"/>
      <c r="C139" s="28"/>
      <c r="D139" s="28"/>
      <c r="E139" s="143"/>
      <c r="F139" s="144"/>
      <c r="G139" s="143"/>
      <c r="H139" s="104"/>
    </row>
    <row r="140" spans="2:8" x14ac:dyDescent="0.25">
      <c r="B140" s="28"/>
      <c r="C140" s="28"/>
      <c r="D140" s="28"/>
      <c r="E140" s="101"/>
      <c r="F140" s="102"/>
      <c r="G140" s="101"/>
      <c r="H140" s="104"/>
    </row>
    <row r="141" spans="2:8" x14ac:dyDescent="0.25">
      <c r="B141" s="28"/>
      <c r="C141" s="28"/>
      <c r="D141" s="28"/>
      <c r="E141" s="101"/>
      <c r="F141" s="102"/>
      <c r="G141" s="101"/>
      <c r="H141" s="104"/>
    </row>
    <row r="142" spans="2:8" x14ac:dyDescent="0.25">
      <c r="B142" s="28"/>
      <c r="C142" s="28"/>
      <c r="D142" s="28"/>
      <c r="E142" s="119"/>
      <c r="F142" s="120"/>
      <c r="G142" s="119"/>
      <c r="H142" s="104"/>
    </row>
    <row r="143" spans="2:8" x14ac:dyDescent="0.25">
      <c r="B143" s="28"/>
      <c r="C143" s="28"/>
      <c r="D143" s="28"/>
      <c r="E143" s="128"/>
      <c r="F143" s="129"/>
      <c r="G143" s="128"/>
      <c r="H143" s="104"/>
    </row>
    <row r="144" spans="2:8" x14ac:dyDescent="0.25">
      <c r="B144" s="28"/>
      <c r="C144" s="28"/>
      <c r="D144" s="28"/>
      <c r="E144" s="143"/>
      <c r="F144" s="144"/>
      <c r="G144" s="143"/>
      <c r="H144" s="104"/>
    </row>
    <row r="145" spans="2:8" x14ac:dyDescent="0.25">
      <c r="B145" s="28"/>
      <c r="C145" s="28"/>
      <c r="D145" s="28"/>
      <c r="E145" s="101"/>
      <c r="F145" s="102"/>
      <c r="G145" s="101"/>
      <c r="H145" s="104"/>
    </row>
    <row r="146" spans="2:8" x14ac:dyDescent="0.25">
      <c r="B146" s="28"/>
      <c r="C146" s="28"/>
      <c r="D146" s="28"/>
      <c r="E146" s="101"/>
      <c r="F146" s="102"/>
      <c r="G146" s="101"/>
      <c r="H146" s="104"/>
    </row>
    <row r="147" spans="2:8" x14ac:dyDescent="0.25">
      <c r="B147" s="28"/>
      <c r="C147" s="28"/>
      <c r="D147" s="28"/>
      <c r="E147" s="119"/>
      <c r="F147" s="120"/>
      <c r="G147" s="119"/>
      <c r="H147" s="104"/>
    </row>
    <row r="148" spans="2:8" x14ac:dyDescent="0.25">
      <c r="B148" s="28"/>
      <c r="C148" s="28"/>
      <c r="D148" s="28"/>
      <c r="E148" s="128"/>
      <c r="F148" s="129"/>
      <c r="G148" s="128"/>
      <c r="H148" s="104"/>
    </row>
    <row r="149" spans="2:8" x14ac:dyDescent="0.25">
      <c r="B149" s="28"/>
      <c r="C149" s="28"/>
      <c r="D149" s="28"/>
      <c r="E149" s="143"/>
      <c r="F149" s="144"/>
      <c r="G149" s="143"/>
      <c r="H149" s="104"/>
    </row>
    <row r="150" spans="2:8" x14ac:dyDescent="0.25">
      <c r="B150" s="28"/>
      <c r="C150" s="28"/>
      <c r="D150" s="28"/>
      <c r="E150" s="101"/>
      <c r="F150" s="102"/>
      <c r="G150" s="101"/>
      <c r="H150" s="104"/>
    </row>
    <row r="151" spans="2:8" x14ac:dyDescent="0.25">
      <c r="B151" s="28"/>
      <c r="C151" s="28"/>
      <c r="D151" s="28"/>
      <c r="E151" s="101"/>
      <c r="F151" s="102"/>
      <c r="G151" s="101"/>
      <c r="H151" s="104"/>
    </row>
    <row r="152" spans="2:8" x14ac:dyDescent="0.25">
      <c r="B152" s="28"/>
      <c r="C152" s="28"/>
      <c r="D152" s="28"/>
      <c r="E152" s="119"/>
      <c r="F152" s="120"/>
      <c r="G152" s="119"/>
      <c r="H152" s="104"/>
    </row>
    <row r="153" spans="2:8" x14ac:dyDescent="0.25">
      <c r="B153" s="28"/>
      <c r="C153" s="28"/>
      <c r="D153" s="28"/>
      <c r="E153" s="128"/>
      <c r="F153" s="129"/>
      <c r="G153" s="128"/>
      <c r="H153" s="104"/>
    </row>
    <row r="154" spans="2:8" x14ac:dyDescent="0.25">
      <c r="B154" s="28"/>
      <c r="C154" s="28"/>
      <c r="D154" s="28"/>
      <c r="E154" s="143"/>
      <c r="F154" s="144"/>
      <c r="G154" s="143"/>
      <c r="H154" s="104"/>
    </row>
    <row r="155" spans="2:8" x14ac:dyDescent="0.25">
      <c r="B155" s="28"/>
      <c r="C155" s="28"/>
      <c r="D155" s="28"/>
      <c r="E155" s="101"/>
      <c r="F155" s="102"/>
      <c r="G155" s="101"/>
      <c r="H155" s="104"/>
    </row>
    <row r="156" spans="2:8" x14ac:dyDescent="0.25">
      <c r="B156" s="28"/>
      <c r="C156" s="28"/>
      <c r="D156" s="28"/>
      <c r="E156" s="101"/>
      <c r="F156" s="102"/>
      <c r="G156" s="101"/>
      <c r="H156" s="104"/>
    </row>
    <row r="157" spans="2:8" x14ac:dyDescent="0.25">
      <c r="B157" s="28"/>
      <c r="C157" s="28"/>
      <c r="D157" s="28"/>
      <c r="E157" s="119"/>
      <c r="F157" s="120"/>
      <c r="G157" s="119"/>
      <c r="H157" s="104"/>
    </row>
    <row r="158" spans="2:8" x14ac:dyDescent="0.25">
      <c r="B158" s="28"/>
      <c r="C158" s="28"/>
      <c r="D158" s="28"/>
      <c r="E158" s="128"/>
      <c r="F158" s="129"/>
      <c r="G158" s="128"/>
      <c r="H158" s="104"/>
    </row>
    <row r="159" spans="2:8" x14ac:dyDescent="0.25">
      <c r="B159" s="28"/>
      <c r="C159" s="28"/>
      <c r="D159" s="28"/>
      <c r="E159" s="143"/>
      <c r="F159" s="144"/>
      <c r="G159" s="143"/>
      <c r="H159" s="104"/>
    </row>
    <row r="160" spans="2:8" x14ac:dyDescent="0.25">
      <c r="B160" s="28"/>
      <c r="C160" s="28"/>
      <c r="D160" s="28"/>
      <c r="E160" s="101"/>
      <c r="F160" s="102"/>
      <c r="G160" s="101"/>
      <c r="H160" s="104"/>
    </row>
    <row r="161" spans="2:8" x14ac:dyDescent="0.25">
      <c r="B161" s="28"/>
      <c r="C161" s="28"/>
      <c r="D161" s="28"/>
      <c r="E161" s="101"/>
      <c r="F161" s="102"/>
      <c r="G161" s="101"/>
      <c r="H161" s="104"/>
    </row>
    <row r="162" spans="2:8" x14ac:dyDescent="0.25">
      <c r="B162" s="28"/>
      <c r="C162" s="28"/>
      <c r="D162" s="28"/>
      <c r="E162" s="119"/>
      <c r="F162" s="120"/>
      <c r="G162" s="119"/>
      <c r="H162" s="104"/>
    </row>
    <row r="163" spans="2:8" x14ac:dyDescent="0.25">
      <c r="B163" s="28"/>
      <c r="C163" s="28"/>
      <c r="D163" s="28"/>
      <c r="E163" s="128"/>
      <c r="F163" s="129"/>
      <c r="G163" s="128"/>
      <c r="H163" s="104"/>
    </row>
    <row r="164" spans="2:8" x14ac:dyDescent="0.25">
      <c r="B164" s="28"/>
      <c r="C164" s="28"/>
      <c r="D164" s="28"/>
      <c r="E164" s="143"/>
      <c r="F164" s="144"/>
      <c r="G164" s="143"/>
      <c r="H164" s="104"/>
    </row>
    <row r="165" spans="2:8" x14ac:dyDescent="0.25">
      <c r="B165" s="28"/>
      <c r="C165" s="28"/>
      <c r="D165" s="28"/>
      <c r="E165" s="101"/>
      <c r="F165" s="102"/>
      <c r="G165" s="101"/>
      <c r="H165" s="104"/>
    </row>
    <row r="166" spans="2:8" x14ac:dyDescent="0.25">
      <c r="B166" s="28"/>
      <c r="C166" s="28"/>
      <c r="D166" s="28"/>
      <c r="E166" s="101"/>
      <c r="F166" s="102"/>
      <c r="G166" s="101"/>
      <c r="H166" s="104"/>
    </row>
    <row r="167" spans="2:8" x14ac:dyDescent="0.25">
      <c r="B167" s="28"/>
      <c r="C167" s="28"/>
      <c r="D167" s="28"/>
      <c r="E167" s="119"/>
      <c r="F167" s="120"/>
      <c r="G167" s="119"/>
      <c r="H167" s="104"/>
    </row>
    <row r="168" spans="2:8" x14ac:dyDescent="0.25">
      <c r="B168" s="28"/>
      <c r="C168" s="28"/>
      <c r="D168" s="28"/>
      <c r="E168" s="128"/>
      <c r="F168" s="129"/>
      <c r="G168" s="128"/>
      <c r="H168" s="104"/>
    </row>
    <row r="169" spans="2:8" x14ac:dyDescent="0.25">
      <c r="B169" s="28"/>
      <c r="C169" s="28"/>
      <c r="D169" s="28"/>
      <c r="E169" s="143"/>
      <c r="F169" s="144"/>
      <c r="G169" s="143"/>
      <c r="H169" s="104"/>
    </row>
    <row r="170" spans="2:8" x14ac:dyDescent="0.25">
      <c r="B170" s="28"/>
      <c r="C170" s="28"/>
      <c r="D170" s="28"/>
      <c r="E170" s="101"/>
      <c r="F170" s="102"/>
      <c r="G170" s="101"/>
      <c r="H170" s="104"/>
    </row>
    <row r="171" spans="2:8" x14ac:dyDescent="0.25">
      <c r="B171" s="28"/>
      <c r="C171" s="28"/>
      <c r="D171" s="28"/>
      <c r="E171" s="101"/>
      <c r="F171" s="102"/>
      <c r="G171" s="101"/>
      <c r="H171" s="104"/>
    </row>
    <row r="172" spans="2:8" x14ac:dyDescent="0.25">
      <c r="B172" s="28"/>
      <c r="C172" s="28"/>
      <c r="D172" s="28"/>
      <c r="E172" s="119"/>
      <c r="F172" s="120"/>
      <c r="G172" s="119"/>
      <c r="H172" s="104"/>
    </row>
    <row r="173" spans="2:8" x14ac:dyDescent="0.25">
      <c r="B173" s="28"/>
      <c r="C173" s="28"/>
      <c r="D173" s="28"/>
      <c r="E173" s="128"/>
      <c r="F173" s="129"/>
      <c r="G173" s="128"/>
      <c r="H173" s="104"/>
    </row>
    <row r="174" spans="2:8" x14ac:dyDescent="0.25">
      <c r="B174" s="28"/>
      <c r="C174" s="28"/>
      <c r="D174" s="28"/>
      <c r="E174" s="143"/>
      <c r="F174" s="144"/>
      <c r="G174" s="143"/>
      <c r="H174" s="104"/>
    </row>
    <row r="175" spans="2:8" x14ac:dyDescent="0.25">
      <c r="B175" s="28"/>
      <c r="C175" s="28"/>
      <c r="D175" s="28"/>
      <c r="E175" s="101"/>
      <c r="F175" s="102"/>
      <c r="G175" s="101"/>
      <c r="H175" s="104"/>
    </row>
    <row r="176" spans="2:8" x14ac:dyDescent="0.25">
      <c r="B176" s="28"/>
      <c r="C176" s="28"/>
      <c r="D176" s="28"/>
      <c r="E176" s="101"/>
      <c r="F176" s="102"/>
      <c r="G176" s="101"/>
      <c r="H176" s="104"/>
    </row>
    <row r="177" spans="2:8" x14ac:dyDescent="0.25">
      <c r="B177" s="28"/>
      <c r="C177" s="28"/>
      <c r="D177" s="28"/>
      <c r="E177" s="119"/>
      <c r="F177" s="120"/>
      <c r="G177" s="119"/>
      <c r="H177" s="104"/>
    </row>
    <row r="178" spans="2:8" x14ac:dyDescent="0.25">
      <c r="B178" s="28"/>
      <c r="C178" s="28"/>
      <c r="D178" s="28"/>
      <c r="E178" s="128"/>
      <c r="F178" s="129"/>
      <c r="G178" s="128"/>
      <c r="H178" s="104"/>
    </row>
    <row r="179" spans="2:8" x14ac:dyDescent="0.25">
      <c r="B179" s="28"/>
      <c r="C179" s="28"/>
      <c r="D179" s="28"/>
      <c r="E179" s="143"/>
      <c r="F179" s="144"/>
      <c r="G179" s="143"/>
      <c r="H179" s="104"/>
    </row>
    <row r="180" spans="2:8" x14ac:dyDescent="0.25">
      <c r="B180" s="28"/>
      <c r="C180" s="28"/>
      <c r="D180" s="28"/>
      <c r="E180" s="101"/>
      <c r="F180" s="102"/>
      <c r="G180" s="101"/>
      <c r="H180" s="104"/>
    </row>
    <row r="181" spans="2:8" x14ac:dyDescent="0.25">
      <c r="B181" s="28"/>
      <c r="C181" s="28"/>
      <c r="D181" s="28"/>
      <c r="E181" s="101"/>
      <c r="F181" s="102"/>
      <c r="G181" s="101"/>
      <c r="H181" s="104"/>
    </row>
    <row r="182" spans="2:8" x14ac:dyDescent="0.25">
      <c r="B182" s="28"/>
      <c r="C182" s="28"/>
      <c r="D182" s="28"/>
      <c r="E182" s="119"/>
      <c r="F182" s="120"/>
      <c r="G182" s="119"/>
      <c r="H182" s="104"/>
    </row>
    <row r="183" spans="2:8" x14ac:dyDescent="0.25">
      <c r="B183" s="28"/>
      <c r="C183" s="28"/>
      <c r="D183" s="28"/>
      <c r="E183" s="128"/>
      <c r="F183" s="129"/>
      <c r="G183" s="128"/>
      <c r="H183" s="104"/>
    </row>
    <row r="184" spans="2:8" x14ac:dyDescent="0.25">
      <c r="B184" s="28"/>
      <c r="C184" s="28"/>
      <c r="D184" s="28"/>
      <c r="E184" s="143"/>
      <c r="F184" s="144"/>
      <c r="G184" s="143"/>
      <c r="H184" s="104"/>
    </row>
    <row r="185" spans="2:8" x14ac:dyDescent="0.25">
      <c r="B185" s="28"/>
      <c r="C185" s="28"/>
      <c r="D185" s="28"/>
      <c r="E185" s="101"/>
      <c r="F185" s="102"/>
      <c r="G185" s="101"/>
      <c r="H185" s="104"/>
    </row>
    <row r="186" spans="2:8" x14ac:dyDescent="0.25">
      <c r="B186" s="28"/>
      <c r="C186" s="28"/>
      <c r="D186" s="28"/>
      <c r="E186" s="101"/>
      <c r="F186" s="102"/>
      <c r="G186" s="101"/>
      <c r="H186" s="104"/>
    </row>
    <row r="187" spans="2:8" x14ac:dyDescent="0.25">
      <c r="B187" s="28"/>
      <c r="C187" s="28"/>
      <c r="D187" s="28"/>
      <c r="E187" s="119"/>
      <c r="F187" s="120"/>
      <c r="G187" s="119"/>
      <c r="H187" s="104"/>
    </row>
    <row r="188" spans="2:8" x14ac:dyDescent="0.25">
      <c r="B188" s="28"/>
      <c r="C188" s="28"/>
      <c r="D188" s="28"/>
      <c r="E188" s="128"/>
      <c r="F188" s="129"/>
      <c r="G188" s="128"/>
      <c r="H188" s="104"/>
    </row>
    <row r="189" spans="2:8" x14ac:dyDescent="0.25">
      <c r="B189" s="28"/>
      <c r="C189" s="28"/>
      <c r="D189" s="28"/>
      <c r="E189" s="143"/>
      <c r="F189" s="144"/>
      <c r="G189" s="143"/>
      <c r="H189" s="104"/>
    </row>
    <row r="190" spans="2:8" x14ac:dyDescent="0.25">
      <c r="B190" s="28"/>
      <c r="C190" s="28"/>
      <c r="D190" s="28"/>
      <c r="E190" s="101"/>
      <c r="F190" s="102"/>
      <c r="G190" s="101"/>
      <c r="H190" s="104"/>
    </row>
    <row r="191" spans="2:8" x14ac:dyDescent="0.25">
      <c r="B191" s="28"/>
      <c r="C191" s="28"/>
      <c r="D191" s="28"/>
      <c r="E191" s="101"/>
      <c r="F191" s="102"/>
      <c r="G191" s="101"/>
      <c r="H191" s="104"/>
    </row>
    <row r="192" spans="2:8" x14ac:dyDescent="0.25">
      <c r="B192" s="28"/>
      <c r="C192" s="28"/>
      <c r="D192" s="28"/>
      <c r="E192" s="119"/>
      <c r="F192" s="120"/>
      <c r="G192" s="119"/>
      <c r="H192" s="104"/>
    </row>
    <row r="193" spans="2:8" x14ac:dyDescent="0.25">
      <c r="B193" s="28"/>
      <c r="C193" s="28"/>
      <c r="D193" s="28"/>
      <c r="E193" s="128"/>
      <c r="F193" s="129"/>
      <c r="G193" s="128"/>
      <c r="H193" s="104"/>
    </row>
    <row r="194" spans="2:8" x14ac:dyDescent="0.25">
      <c r="B194" s="28"/>
      <c r="C194" s="28"/>
      <c r="D194" s="28"/>
      <c r="E194" s="143"/>
      <c r="F194" s="144"/>
      <c r="G194" s="143"/>
      <c r="H194" s="104"/>
    </row>
    <row r="195" spans="2:8" x14ac:dyDescent="0.25">
      <c r="B195" s="28"/>
      <c r="C195" s="28"/>
      <c r="D195" s="28"/>
      <c r="E195" s="101"/>
      <c r="F195" s="102"/>
      <c r="G195" s="101"/>
      <c r="H195" s="104"/>
    </row>
    <row r="196" spans="2:8" x14ac:dyDescent="0.25">
      <c r="B196" s="28"/>
      <c r="C196" s="28"/>
      <c r="D196" s="28"/>
      <c r="E196" s="101"/>
      <c r="F196" s="102"/>
      <c r="G196" s="101"/>
      <c r="H196" s="104"/>
    </row>
    <row r="197" spans="2:8" x14ac:dyDescent="0.25">
      <c r="B197" s="28"/>
      <c r="C197" s="28"/>
      <c r="D197" s="28"/>
      <c r="E197" s="119"/>
      <c r="F197" s="120"/>
      <c r="G197" s="119"/>
      <c r="H197" s="104"/>
    </row>
    <row r="198" spans="2:8" x14ac:dyDescent="0.25">
      <c r="B198" s="28"/>
      <c r="C198" s="28"/>
      <c r="D198" s="28"/>
      <c r="E198" s="128"/>
      <c r="F198" s="129"/>
      <c r="G198" s="128"/>
      <c r="H198" s="104"/>
    </row>
    <row r="199" spans="2:8" x14ac:dyDescent="0.25">
      <c r="B199" s="28"/>
      <c r="C199" s="28"/>
      <c r="D199" s="28"/>
      <c r="E199" s="143"/>
      <c r="F199" s="144"/>
      <c r="G199" s="143"/>
      <c r="H199" s="104"/>
    </row>
    <row r="200" spans="2:8" x14ac:dyDescent="0.25">
      <c r="B200" s="28"/>
      <c r="C200" s="28"/>
      <c r="D200" s="28"/>
      <c r="E200" s="101"/>
      <c r="F200" s="102"/>
      <c r="G200" s="101"/>
      <c r="H200" s="104"/>
    </row>
    <row r="201" spans="2:8" x14ac:dyDescent="0.25">
      <c r="B201" s="28"/>
      <c r="C201" s="28"/>
      <c r="D201" s="28"/>
      <c r="E201" s="101"/>
      <c r="F201" s="102"/>
      <c r="G201" s="101"/>
      <c r="H201" s="104"/>
    </row>
    <row r="202" spans="2:8" x14ac:dyDescent="0.25">
      <c r="B202" s="28"/>
      <c r="C202" s="28"/>
      <c r="D202" s="28"/>
      <c r="E202" s="119"/>
      <c r="F202" s="120"/>
      <c r="G202" s="119"/>
      <c r="H202" s="104"/>
    </row>
    <row r="203" spans="2:8" x14ac:dyDescent="0.25">
      <c r="B203" s="28"/>
      <c r="C203" s="28"/>
      <c r="D203" s="28"/>
      <c r="E203" s="128"/>
      <c r="F203" s="129"/>
      <c r="G203" s="128"/>
      <c r="H203" s="104"/>
    </row>
    <row r="204" spans="2:8" x14ac:dyDescent="0.25">
      <c r="B204" s="28"/>
      <c r="C204" s="28"/>
      <c r="D204" s="28"/>
      <c r="E204" s="143"/>
      <c r="F204" s="144"/>
      <c r="G204" s="143"/>
      <c r="H204" s="104"/>
    </row>
    <row r="205" spans="2:8" x14ac:dyDescent="0.25">
      <c r="B205" s="28"/>
      <c r="C205" s="28"/>
      <c r="D205" s="28"/>
      <c r="E205" s="101"/>
      <c r="F205" s="102"/>
      <c r="G205" s="101"/>
      <c r="H205" s="104"/>
    </row>
    <row r="206" spans="2:8" x14ac:dyDescent="0.25">
      <c r="B206" s="28"/>
      <c r="C206" s="28"/>
      <c r="D206" s="28"/>
      <c r="E206" s="101"/>
      <c r="F206" s="102"/>
      <c r="G206" s="101"/>
      <c r="H206" s="104"/>
    </row>
    <row r="207" spans="2:8" x14ac:dyDescent="0.25">
      <c r="B207" s="28"/>
      <c r="C207" s="28"/>
      <c r="D207" s="28"/>
      <c r="E207" s="119"/>
      <c r="F207" s="120"/>
      <c r="G207" s="119"/>
      <c r="H207" s="104"/>
    </row>
    <row r="208" spans="2:8" x14ac:dyDescent="0.25">
      <c r="B208" s="28"/>
      <c r="C208" s="28"/>
      <c r="D208" s="28"/>
      <c r="E208" s="128"/>
      <c r="F208" s="129"/>
      <c r="G208" s="128"/>
      <c r="H208" s="104"/>
    </row>
    <row r="209" spans="2:8" x14ac:dyDescent="0.25">
      <c r="B209" s="28"/>
      <c r="C209" s="28"/>
      <c r="D209" s="28"/>
      <c r="E209" s="143"/>
      <c r="F209" s="144"/>
      <c r="G209" s="143"/>
      <c r="H209" s="104"/>
    </row>
    <row r="210" spans="2:8" x14ac:dyDescent="0.25">
      <c r="B210" s="28"/>
      <c r="C210" s="28"/>
      <c r="D210" s="28"/>
      <c r="E210" s="101"/>
      <c r="F210" s="102"/>
      <c r="G210" s="101"/>
      <c r="H210" s="104"/>
    </row>
    <row r="211" spans="2:8" x14ac:dyDescent="0.25">
      <c r="B211" s="28"/>
      <c r="C211" s="28"/>
      <c r="D211" s="28"/>
      <c r="E211" s="101"/>
      <c r="F211" s="102"/>
      <c r="G211" s="101"/>
      <c r="H211" s="104"/>
    </row>
    <row r="212" spans="2:8" x14ac:dyDescent="0.25">
      <c r="B212" s="28"/>
      <c r="C212" s="28"/>
      <c r="D212" s="28"/>
      <c r="E212" s="119"/>
      <c r="F212" s="120"/>
      <c r="G212" s="119"/>
      <c r="H212" s="104"/>
    </row>
    <row r="213" spans="2:8" x14ac:dyDescent="0.25">
      <c r="B213" s="28"/>
      <c r="C213" s="28"/>
      <c r="D213" s="28"/>
      <c r="E213" s="128"/>
      <c r="F213" s="129"/>
      <c r="G213" s="128"/>
      <c r="H213" s="104"/>
    </row>
    <row r="214" spans="2:8" x14ac:dyDescent="0.25">
      <c r="B214" s="28"/>
      <c r="C214" s="28"/>
      <c r="D214" s="28"/>
      <c r="E214" s="143"/>
      <c r="F214" s="144"/>
      <c r="G214" s="143"/>
      <c r="H214" s="104"/>
    </row>
    <row r="215" spans="2:8" x14ac:dyDescent="0.25">
      <c r="B215" s="28"/>
      <c r="C215" s="28"/>
      <c r="D215" s="28"/>
      <c r="E215" s="101"/>
      <c r="F215" s="102"/>
      <c r="G215" s="101"/>
      <c r="H215" s="104"/>
    </row>
    <row r="216" spans="2:8" x14ac:dyDescent="0.25">
      <c r="B216" s="28"/>
      <c r="C216" s="28"/>
      <c r="D216" s="28"/>
      <c r="E216" s="101"/>
      <c r="F216" s="102"/>
      <c r="G216" s="101"/>
      <c r="H216" s="104"/>
    </row>
    <row r="217" spans="2:8" x14ac:dyDescent="0.25">
      <c r="B217" s="28"/>
      <c r="C217" s="28"/>
      <c r="D217" s="28"/>
      <c r="E217" s="119"/>
      <c r="F217" s="120"/>
      <c r="G217" s="119"/>
      <c r="H217" s="104"/>
    </row>
    <row r="218" spans="2:8" x14ac:dyDescent="0.25">
      <c r="B218" s="28"/>
      <c r="C218" s="28"/>
      <c r="D218" s="28"/>
      <c r="E218" s="128"/>
      <c r="F218" s="129"/>
      <c r="G218" s="128"/>
      <c r="H218" s="104"/>
    </row>
    <row r="219" spans="2:8" x14ac:dyDescent="0.25">
      <c r="B219" s="28"/>
      <c r="C219" s="28"/>
      <c r="D219" s="28"/>
      <c r="E219" s="143"/>
      <c r="F219" s="144"/>
      <c r="G219" s="143"/>
      <c r="H219" s="104"/>
    </row>
    <row r="220" spans="2:8" x14ac:dyDescent="0.25">
      <c r="B220" s="28"/>
      <c r="C220" s="28"/>
      <c r="D220" s="28"/>
      <c r="E220" s="101"/>
      <c r="F220" s="102"/>
      <c r="G220" s="101"/>
      <c r="H220" s="104"/>
    </row>
    <row r="221" spans="2:8" x14ac:dyDescent="0.25">
      <c r="B221" s="28"/>
      <c r="C221" s="28"/>
      <c r="D221" s="28"/>
      <c r="E221" s="101"/>
      <c r="F221" s="102"/>
      <c r="G221" s="101"/>
      <c r="H221" s="104"/>
    </row>
    <row r="222" spans="2:8" x14ac:dyDescent="0.25">
      <c r="B222" s="28"/>
      <c r="C222" s="28"/>
      <c r="D222" s="28"/>
      <c r="E222" s="119"/>
      <c r="F222" s="120"/>
      <c r="G222" s="119"/>
      <c r="H222" s="104"/>
    </row>
    <row r="223" spans="2:8" x14ac:dyDescent="0.25">
      <c r="B223" s="28"/>
      <c r="C223" s="28"/>
      <c r="D223" s="28"/>
      <c r="E223" s="128"/>
      <c r="F223" s="129"/>
      <c r="G223" s="128"/>
      <c r="H223" s="104"/>
    </row>
    <row r="224" spans="2:8" x14ac:dyDescent="0.25">
      <c r="B224" s="28"/>
      <c r="C224" s="28"/>
      <c r="D224" s="28"/>
      <c r="E224" s="143"/>
      <c r="F224" s="144"/>
      <c r="G224" s="143"/>
      <c r="H224" s="104"/>
    </row>
    <row r="225" spans="2:8" x14ac:dyDescent="0.25">
      <c r="B225" s="28"/>
      <c r="C225" s="28"/>
      <c r="D225" s="28"/>
      <c r="E225" s="101"/>
      <c r="F225" s="102"/>
      <c r="G225" s="101"/>
      <c r="H225" s="104"/>
    </row>
    <row r="226" spans="2:8" x14ac:dyDescent="0.25">
      <c r="B226" s="28"/>
      <c r="C226" s="28"/>
      <c r="D226" s="28"/>
      <c r="E226" s="101"/>
      <c r="F226" s="102"/>
      <c r="G226" s="101"/>
      <c r="H226" s="104"/>
    </row>
    <row r="227" spans="2:8" x14ac:dyDescent="0.25">
      <c r="B227" s="28"/>
      <c r="C227" s="28"/>
      <c r="D227" s="28"/>
      <c r="E227" s="119"/>
      <c r="F227" s="120"/>
      <c r="G227" s="119"/>
      <c r="H227" s="104"/>
    </row>
    <row r="228" spans="2:8" x14ac:dyDescent="0.25">
      <c r="B228" s="28"/>
      <c r="C228" s="28"/>
      <c r="D228" s="28"/>
      <c r="E228" s="128"/>
      <c r="F228" s="129"/>
      <c r="G228" s="128"/>
      <c r="H228" s="104"/>
    </row>
    <row r="229" spans="2:8" x14ac:dyDescent="0.25">
      <c r="B229" s="28"/>
      <c r="C229" s="28"/>
      <c r="D229" s="28"/>
      <c r="E229" s="143"/>
      <c r="F229" s="144"/>
      <c r="G229" s="143"/>
      <c r="H229" s="104"/>
    </row>
    <row r="230" spans="2:8" x14ac:dyDescent="0.25">
      <c r="B230" s="28"/>
      <c r="C230" s="28"/>
      <c r="D230" s="28"/>
      <c r="E230" s="101"/>
      <c r="F230" s="102"/>
      <c r="G230" s="101"/>
      <c r="H230" s="104"/>
    </row>
    <row r="231" spans="2:8" x14ac:dyDescent="0.25">
      <c r="B231" s="28"/>
      <c r="C231" s="28"/>
      <c r="D231" s="28"/>
      <c r="E231" s="101"/>
      <c r="F231" s="102"/>
      <c r="G231" s="101"/>
      <c r="H231" s="104"/>
    </row>
    <row r="232" spans="2:8" x14ac:dyDescent="0.25">
      <c r="B232" s="28"/>
      <c r="C232" s="28"/>
      <c r="D232" s="28"/>
      <c r="E232" s="119"/>
      <c r="F232" s="120"/>
      <c r="G232" s="119"/>
      <c r="H232" s="104"/>
    </row>
    <row r="233" spans="2:8" x14ac:dyDescent="0.25">
      <c r="B233" s="28"/>
      <c r="C233" s="28"/>
      <c r="D233" s="28"/>
      <c r="E233" s="128"/>
      <c r="F233" s="129"/>
      <c r="G233" s="128"/>
      <c r="H233" s="104"/>
    </row>
    <row r="234" spans="2:8" x14ac:dyDescent="0.25">
      <c r="B234" s="28"/>
      <c r="C234" s="28"/>
      <c r="D234" s="28"/>
      <c r="E234" s="143"/>
      <c r="F234" s="144"/>
      <c r="G234" s="143"/>
      <c r="H234" s="104"/>
    </row>
    <row r="235" spans="2:8" x14ac:dyDescent="0.25">
      <c r="B235" s="28"/>
      <c r="C235" s="28"/>
      <c r="D235" s="28"/>
      <c r="E235" s="101"/>
      <c r="F235" s="102"/>
      <c r="G235" s="101"/>
      <c r="H235" s="104"/>
    </row>
    <row r="236" spans="2:8" x14ac:dyDescent="0.25">
      <c r="B236" s="28"/>
      <c r="C236" s="28"/>
      <c r="D236" s="28"/>
      <c r="E236" s="101"/>
      <c r="F236" s="102"/>
      <c r="G236" s="101"/>
      <c r="H236" s="104"/>
    </row>
    <row r="237" spans="2:8" x14ac:dyDescent="0.25">
      <c r="B237" s="28"/>
      <c r="C237" s="28"/>
      <c r="D237" s="28"/>
      <c r="E237" s="119"/>
      <c r="F237" s="120"/>
      <c r="G237" s="119"/>
      <c r="H237" s="104"/>
    </row>
    <row r="238" spans="2:8" x14ac:dyDescent="0.25">
      <c r="B238" s="28"/>
      <c r="C238" s="28"/>
      <c r="D238" s="28"/>
      <c r="E238" s="128"/>
      <c r="F238" s="129"/>
      <c r="G238" s="128"/>
      <c r="H238" s="104"/>
    </row>
    <row r="239" spans="2:8" x14ac:dyDescent="0.25">
      <c r="B239" s="28"/>
      <c r="C239" s="28"/>
      <c r="D239" s="28"/>
      <c r="E239" s="143"/>
      <c r="F239" s="144"/>
      <c r="G239" s="143"/>
      <c r="H239" s="104"/>
    </row>
    <row r="240" spans="2:8" x14ac:dyDescent="0.25">
      <c r="B240" s="28"/>
      <c r="C240" s="28"/>
      <c r="D240" s="28"/>
      <c r="E240" s="101"/>
      <c r="F240" s="102"/>
      <c r="G240" s="101"/>
      <c r="H240" s="104"/>
    </row>
    <row r="241" spans="2:8" x14ac:dyDescent="0.25">
      <c r="B241" s="28"/>
      <c r="C241" s="28"/>
      <c r="D241" s="28"/>
      <c r="E241" s="101"/>
      <c r="F241" s="102"/>
      <c r="G241" s="101"/>
      <c r="H241" s="104"/>
    </row>
    <row r="242" spans="2:8" x14ac:dyDescent="0.25">
      <c r="B242" s="28"/>
      <c r="C242" s="28"/>
      <c r="D242" s="28"/>
      <c r="E242" s="119"/>
      <c r="F242" s="120"/>
      <c r="G242" s="119"/>
      <c r="H242" s="104"/>
    </row>
    <row r="243" spans="2:8" x14ac:dyDescent="0.25">
      <c r="B243" s="28"/>
      <c r="C243" s="28"/>
      <c r="D243" s="28"/>
      <c r="E243" s="128"/>
      <c r="F243" s="129"/>
      <c r="G243" s="128"/>
      <c r="H243" s="104"/>
    </row>
    <row r="244" spans="2:8" x14ac:dyDescent="0.25">
      <c r="B244" s="28"/>
      <c r="C244" s="28"/>
      <c r="D244" s="28"/>
      <c r="E244" s="143"/>
      <c r="F244" s="144"/>
      <c r="G244" s="143"/>
      <c r="H244" s="104"/>
    </row>
    <row r="245" spans="2:8" x14ac:dyDescent="0.25">
      <c r="B245" s="28"/>
      <c r="C245" s="28"/>
      <c r="D245" s="28"/>
      <c r="E245" s="101"/>
      <c r="F245" s="102"/>
      <c r="G245" s="101"/>
      <c r="H245" s="104"/>
    </row>
    <row r="246" spans="2:8" x14ac:dyDescent="0.25">
      <c r="B246" s="28"/>
      <c r="C246" s="28"/>
      <c r="D246" s="28"/>
      <c r="E246" s="101"/>
      <c r="F246" s="102"/>
      <c r="G246" s="101"/>
      <c r="H246" s="104"/>
    </row>
    <row r="247" spans="2:8" x14ac:dyDescent="0.25">
      <c r="B247" s="28"/>
      <c r="C247" s="28"/>
      <c r="D247" s="28"/>
      <c r="E247" s="119"/>
      <c r="F247" s="120"/>
      <c r="G247" s="119"/>
      <c r="H247" s="104"/>
    </row>
    <row r="248" spans="2:8" x14ac:dyDescent="0.25">
      <c r="B248" s="28"/>
      <c r="C248" s="28"/>
      <c r="D248" s="28"/>
      <c r="E248" s="128"/>
      <c r="F248" s="129"/>
      <c r="G248" s="128"/>
      <c r="H248" s="104"/>
    </row>
    <row r="249" spans="2:8" x14ac:dyDescent="0.25">
      <c r="B249" s="28"/>
      <c r="C249" s="28"/>
      <c r="D249" s="28"/>
      <c r="E249" s="143"/>
      <c r="F249" s="144"/>
      <c r="G249" s="143"/>
      <c r="H249" s="104"/>
    </row>
    <row r="250" spans="2:8" x14ac:dyDescent="0.25">
      <c r="B250" s="28"/>
      <c r="C250" s="28"/>
      <c r="D250" s="28"/>
      <c r="E250" s="101"/>
      <c r="F250" s="102"/>
      <c r="G250" s="101"/>
      <c r="H250" s="104"/>
    </row>
    <row r="251" spans="2:8" x14ac:dyDescent="0.25">
      <c r="B251" s="28"/>
      <c r="C251" s="28"/>
      <c r="D251" s="28"/>
      <c r="E251" s="101"/>
      <c r="F251" s="102"/>
      <c r="G251" s="101"/>
      <c r="H251" s="104"/>
    </row>
    <row r="252" spans="2:8" x14ac:dyDescent="0.25">
      <c r="B252" s="28"/>
      <c r="C252" s="28"/>
      <c r="D252" s="28"/>
      <c r="E252" s="119"/>
      <c r="F252" s="120"/>
      <c r="G252" s="119"/>
      <c r="H252" s="104"/>
    </row>
    <row r="253" spans="2:8" x14ac:dyDescent="0.25">
      <c r="B253" s="28"/>
      <c r="C253" s="28"/>
      <c r="D253" s="28"/>
      <c r="E253" s="128"/>
      <c r="F253" s="129"/>
      <c r="G253" s="128"/>
      <c r="H253" s="104"/>
    </row>
    <row r="254" spans="2:8" x14ac:dyDescent="0.25">
      <c r="B254" s="28"/>
      <c r="C254" s="28"/>
      <c r="D254" s="28"/>
      <c r="E254" s="143"/>
      <c r="F254" s="144"/>
      <c r="G254" s="143"/>
      <c r="H254" s="104"/>
    </row>
    <row r="255" spans="2:8" x14ac:dyDescent="0.25">
      <c r="B255" s="28"/>
      <c r="C255" s="28"/>
      <c r="D255" s="28"/>
      <c r="E255" s="101"/>
      <c r="F255" s="102"/>
      <c r="G255" s="101"/>
      <c r="H255" s="104"/>
    </row>
    <row r="256" spans="2:8" x14ac:dyDescent="0.25">
      <c r="B256" s="28"/>
      <c r="C256" s="28"/>
      <c r="D256" s="28"/>
      <c r="E256" s="101"/>
      <c r="F256" s="102"/>
      <c r="G256" s="101"/>
      <c r="H256" s="104"/>
    </row>
    <row r="257" spans="2:8" x14ac:dyDescent="0.25">
      <c r="B257" s="28"/>
      <c r="C257" s="28"/>
      <c r="D257" s="28"/>
      <c r="E257" s="119"/>
      <c r="F257" s="120"/>
      <c r="G257" s="119"/>
      <c r="H257" s="104"/>
    </row>
    <row r="258" spans="2:8" x14ac:dyDescent="0.25">
      <c r="B258" s="28"/>
      <c r="C258" s="28"/>
      <c r="D258" s="28"/>
      <c r="E258" s="128"/>
      <c r="F258" s="129"/>
      <c r="G258" s="128"/>
      <c r="H258" s="104"/>
    </row>
    <row r="259" spans="2:8" x14ac:dyDescent="0.25">
      <c r="B259" s="28"/>
      <c r="C259" s="28"/>
      <c r="D259" s="28"/>
      <c r="E259" s="143"/>
      <c r="F259" s="144"/>
      <c r="G259" s="143"/>
      <c r="H259" s="104"/>
    </row>
    <row r="260" spans="2:8" x14ac:dyDescent="0.25">
      <c r="B260" s="28"/>
      <c r="C260" s="28"/>
      <c r="D260" s="28"/>
      <c r="E260" s="101"/>
      <c r="F260" s="102"/>
      <c r="G260" s="101"/>
      <c r="H260" s="104"/>
    </row>
    <row r="261" spans="2:8" x14ac:dyDescent="0.25">
      <c r="B261" s="28"/>
      <c r="C261" s="28"/>
      <c r="D261" s="28"/>
      <c r="E261" s="101"/>
      <c r="F261" s="102"/>
      <c r="G261" s="101"/>
      <c r="H261" s="104"/>
    </row>
    <row r="262" spans="2:8" x14ac:dyDescent="0.25">
      <c r="B262" s="28"/>
      <c r="C262" s="28"/>
      <c r="D262" s="28"/>
      <c r="E262" s="119"/>
      <c r="F262" s="120"/>
      <c r="G262" s="119"/>
      <c r="H262" s="104"/>
    </row>
    <row r="263" spans="2:8" x14ac:dyDescent="0.25">
      <c r="B263" s="28"/>
      <c r="C263" s="28"/>
      <c r="D263" s="28"/>
      <c r="E263" s="128"/>
      <c r="F263" s="129"/>
      <c r="G263" s="128"/>
      <c r="H263" s="104"/>
    </row>
    <row r="264" spans="2:8" x14ac:dyDescent="0.25">
      <c r="B264" s="28"/>
      <c r="C264" s="28"/>
      <c r="D264" s="28"/>
      <c r="E264" s="143"/>
      <c r="F264" s="144"/>
      <c r="G264" s="143"/>
      <c r="H264" s="104"/>
    </row>
    <row r="265" spans="2:8" x14ac:dyDescent="0.25">
      <c r="B265" s="28"/>
      <c r="C265" s="28"/>
      <c r="D265" s="28"/>
      <c r="E265" s="101"/>
      <c r="F265" s="102"/>
      <c r="G265" s="101"/>
      <c r="H265" s="104"/>
    </row>
    <row r="266" spans="2:8" x14ac:dyDescent="0.25">
      <c r="B266" s="28"/>
      <c r="C266" s="28"/>
      <c r="D266" s="28"/>
      <c r="E266" s="101"/>
      <c r="F266" s="102"/>
      <c r="G266" s="101"/>
      <c r="H266" s="104"/>
    </row>
    <row r="267" spans="2:8" x14ac:dyDescent="0.25">
      <c r="B267" s="28"/>
      <c r="C267" s="28"/>
      <c r="D267" s="28"/>
      <c r="E267" s="119"/>
      <c r="F267" s="120"/>
      <c r="G267" s="119"/>
      <c r="H267" s="104"/>
    </row>
    <row r="268" spans="2:8" x14ac:dyDescent="0.25">
      <c r="B268" s="28"/>
      <c r="C268" s="28"/>
      <c r="D268" s="28"/>
      <c r="E268" s="128"/>
      <c r="F268" s="129"/>
      <c r="G268" s="128"/>
      <c r="H268" s="104"/>
    </row>
    <row r="269" spans="2:8" x14ac:dyDescent="0.25">
      <c r="B269" s="28"/>
      <c r="C269" s="28"/>
      <c r="D269" s="28"/>
      <c r="E269" s="143"/>
      <c r="F269" s="144"/>
      <c r="G269" s="143"/>
      <c r="H269" s="104"/>
    </row>
    <row r="270" spans="2:8" x14ac:dyDescent="0.25">
      <c r="B270" s="28"/>
      <c r="C270" s="28"/>
      <c r="D270" s="28"/>
      <c r="E270" s="101"/>
      <c r="F270" s="102"/>
      <c r="G270" s="101"/>
      <c r="H270" s="104"/>
    </row>
    <row r="271" spans="2:8" x14ac:dyDescent="0.25">
      <c r="B271" s="28"/>
      <c r="C271" s="28"/>
      <c r="D271" s="28"/>
      <c r="E271" s="101"/>
      <c r="F271" s="102"/>
      <c r="G271" s="101"/>
      <c r="H271" s="104"/>
    </row>
    <row r="272" spans="2:8" x14ac:dyDescent="0.25">
      <c r="B272" s="28"/>
      <c r="C272" s="28"/>
      <c r="D272" s="28"/>
      <c r="E272" s="119"/>
      <c r="F272" s="120"/>
      <c r="G272" s="119"/>
      <c r="H272" s="104"/>
    </row>
    <row r="273" spans="2:8" x14ac:dyDescent="0.25">
      <c r="B273" s="28"/>
      <c r="C273" s="28"/>
      <c r="D273" s="28"/>
      <c r="E273" s="128"/>
      <c r="F273" s="129"/>
      <c r="G273" s="128"/>
      <c r="H273" s="104"/>
    </row>
    <row r="274" spans="2:8" x14ac:dyDescent="0.25">
      <c r="B274" s="28"/>
      <c r="C274" s="28"/>
      <c r="D274" s="28"/>
      <c r="E274" s="143"/>
      <c r="F274" s="144"/>
      <c r="G274" s="143"/>
      <c r="H274" s="104"/>
    </row>
    <row r="275" spans="2:8" x14ac:dyDescent="0.25">
      <c r="B275" s="28"/>
      <c r="C275" s="28"/>
      <c r="D275" s="28"/>
      <c r="E275" s="101"/>
      <c r="F275" s="102"/>
      <c r="G275" s="101"/>
      <c r="H275" s="104"/>
    </row>
    <row r="276" spans="2:8" x14ac:dyDescent="0.25">
      <c r="B276" s="28"/>
      <c r="C276" s="28"/>
      <c r="D276" s="28"/>
      <c r="E276" s="101"/>
      <c r="F276" s="102"/>
      <c r="G276" s="101"/>
      <c r="H276" s="104"/>
    </row>
    <row r="277" spans="2:8" x14ac:dyDescent="0.25">
      <c r="B277" s="28"/>
      <c r="C277" s="28"/>
      <c r="D277" s="28"/>
      <c r="E277" s="119"/>
      <c r="F277" s="120"/>
      <c r="G277" s="119"/>
      <c r="H277" s="104"/>
    </row>
    <row r="278" spans="2:8" x14ac:dyDescent="0.25">
      <c r="B278" s="28"/>
      <c r="C278" s="28"/>
      <c r="D278" s="28"/>
      <c r="E278" s="128"/>
      <c r="F278" s="129"/>
      <c r="G278" s="128"/>
      <c r="H278" s="104"/>
    </row>
    <row r="279" spans="2:8" x14ac:dyDescent="0.25">
      <c r="B279" s="28"/>
      <c r="C279" s="28"/>
      <c r="D279" s="28"/>
      <c r="E279" s="143"/>
      <c r="F279" s="144"/>
      <c r="G279" s="143"/>
      <c r="H279" s="104"/>
    </row>
    <row r="280" spans="2:8" x14ac:dyDescent="0.25">
      <c r="B280" s="28"/>
      <c r="C280" s="28"/>
      <c r="D280" s="28"/>
      <c r="E280" s="101"/>
      <c r="F280" s="102"/>
      <c r="G280" s="101"/>
      <c r="H280" s="104"/>
    </row>
    <row r="281" spans="2:8" x14ac:dyDescent="0.25">
      <c r="B281" s="28"/>
      <c r="C281" s="28"/>
      <c r="D281" s="28"/>
      <c r="E281" s="101"/>
      <c r="F281" s="102"/>
      <c r="G281" s="101"/>
      <c r="H281" s="104"/>
    </row>
    <row r="282" spans="2:8" x14ac:dyDescent="0.25">
      <c r="B282" s="28"/>
      <c r="C282" s="28"/>
      <c r="D282" s="28"/>
      <c r="E282" s="119"/>
      <c r="F282" s="120"/>
      <c r="G282" s="119"/>
      <c r="H282" s="104"/>
    </row>
    <row r="283" spans="2:8" x14ac:dyDescent="0.25">
      <c r="B283" s="28"/>
      <c r="C283" s="28"/>
      <c r="D283" s="28"/>
      <c r="E283" s="128"/>
      <c r="F283" s="129"/>
      <c r="G283" s="128"/>
      <c r="H283" s="104"/>
    </row>
    <row r="284" spans="2:8" x14ac:dyDescent="0.25">
      <c r="B284" s="28"/>
      <c r="C284" s="28"/>
      <c r="D284" s="28"/>
      <c r="E284" s="143"/>
      <c r="F284" s="144"/>
      <c r="G284" s="143"/>
      <c r="H284" s="104"/>
    </row>
    <row r="285" spans="2:8" x14ac:dyDescent="0.25">
      <c r="B285" s="28"/>
      <c r="C285" s="28"/>
      <c r="D285" s="28"/>
      <c r="E285" s="101"/>
      <c r="F285" s="102"/>
      <c r="G285" s="101"/>
      <c r="H285" s="104"/>
    </row>
    <row r="286" spans="2:8" x14ac:dyDescent="0.25">
      <c r="B286" s="28"/>
      <c r="C286" s="28"/>
      <c r="D286" s="28"/>
      <c r="E286" s="101"/>
      <c r="F286" s="102"/>
      <c r="G286" s="101"/>
      <c r="H286" s="104"/>
    </row>
    <row r="287" spans="2:8" x14ac:dyDescent="0.25">
      <c r="B287" s="28"/>
      <c r="C287" s="28"/>
      <c r="D287" s="28"/>
      <c r="E287" s="119"/>
      <c r="F287" s="120"/>
      <c r="G287" s="119"/>
      <c r="H287" s="104"/>
    </row>
    <row r="288" spans="2:8" x14ac:dyDescent="0.25">
      <c r="B288" s="28"/>
      <c r="C288" s="28"/>
      <c r="D288" s="28"/>
      <c r="E288" s="128"/>
      <c r="F288" s="129"/>
      <c r="G288" s="128"/>
      <c r="H288" s="104"/>
    </row>
    <row r="289" spans="2:8" x14ac:dyDescent="0.25">
      <c r="B289" s="28"/>
      <c r="C289" s="28"/>
      <c r="D289" s="28"/>
      <c r="E289" s="143"/>
      <c r="F289" s="144"/>
      <c r="G289" s="143"/>
      <c r="H289" s="104"/>
    </row>
    <row r="290" spans="2:8" x14ac:dyDescent="0.25">
      <c r="B290" s="28"/>
      <c r="C290" s="28"/>
      <c r="D290" s="28"/>
      <c r="E290" s="101"/>
      <c r="F290" s="102"/>
      <c r="G290" s="101"/>
      <c r="H290" s="104"/>
    </row>
    <row r="291" spans="2:8" x14ac:dyDescent="0.25">
      <c r="B291" s="28"/>
      <c r="C291" s="28"/>
      <c r="D291" s="28"/>
      <c r="E291" s="101"/>
      <c r="F291" s="102"/>
      <c r="G291" s="101"/>
      <c r="H291" s="104"/>
    </row>
    <row r="292" spans="2:8" x14ac:dyDescent="0.25">
      <c r="B292" s="28"/>
      <c r="C292" s="28"/>
      <c r="D292" s="28"/>
      <c r="E292" s="119"/>
      <c r="F292" s="120"/>
      <c r="G292" s="119"/>
      <c r="H292" s="104"/>
    </row>
    <row r="293" spans="2:8" x14ac:dyDescent="0.25">
      <c r="B293" s="28"/>
      <c r="C293" s="28"/>
      <c r="D293" s="28"/>
      <c r="E293" s="128"/>
      <c r="F293" s="129"/>
      <c r="G293" s="128"/>
      <c r="H293" s="104"/>
    </row>
    <row r="294" spans="2:8" x14ac:dyDescent="0.25">
      <c r="B294" s="28"/>
      <c r="C294" s="28"/>
      <c r="D294" s="28"/>
      <c r="E294" s="143"/>
      <c r="F294" s="144"/>
      <c r="G294" s="143"/>
      <c r="H294" s="104"/>
    </row>
    <row r="295" spans="2:8" x14ac:dyDescent="0.25">
      <c r="B295" s="28"/>
      <c r="C295" s="28"/>
      <c r="D295" s="28"/>
      <c r="E295" s="101"/>
      <c r="F295" s="102"/>
      <c r="G295" s="101"/>
      <c r="H295" s="104"/>
    </row>
    <row r="296" spans="2:8" x14ac:dyDescent="0.25">
      <c r="B296" s="28"/>
      <c r="C296" s="28"/>
      <c r="D296" s="28"/>
      <c r="E296" s="101"/>
      <c r="F296" s="102"/>
      <c r="G296" s="101"/>
      <c r="H296" s="104"/>
    </row>
    <row r="297" spans="2:8" x14ac:dyDescent="0.25">
      <c r="B297" s="28"/>
      <c r="C297" s="28"/>
      <c r="D297" s="28"/>
      <c r="E297" s="119"/>
      <c r="F297" s="120"/>
      <c r="G297" s="119"/>
      <c r="H297" s="104"/>
    </row>
    <row r="298" spans="2:8" x14ac:dyDescent="0.25">
      <c r="B298" s="28"/>
      <c r="C298" s="28"/>
      <c r="D298" s="28"/>
      <c r="E298" s="128"/>
      <c r="F298" s="129"/>
      <c r="G298" s="128"/>
      <c r="H298" s="104"/>
    </row>
    <row r="299" spans="2:8" x14ac:dyDescent="0.25">
      <c r="B299" s="28"/>
      <c r="C299" s="28"/>
      <c r="D299" s="28"/>
      <c r="E299" s="143"/>
      <c r="F299" s="144"/>
      <c r="G299" s="143"/>
      <c r="H299" s="104"/>
    </row>
    <row r="300" spans="2:8" x14ac:dyDescent="0.25">
      <c r="B300" s="28"/>
      <c r="C300" s="28"/>
      <c r="D300" s="28"/>
      <c r="E300" s="101"/>
      <c r="F300" s="102"/>
      <c r="G300" s="101"/>
      <c r="H300" s="104"/>
    </row>
    <row r="301" spans="2:8" x14ac:dyDescent="0.25">
      <c r="B301" s="28"/>
      <c r="C301" s="28"/>
      <c r="D301" s="28"/>
      <c r="E301" s="101"/>
      <c r="F301" s="102"/>
      <c r="G301" s="101"/>
      <c r="H301" s="104"/>
    </row>
    <row r="302" spans="2:8" x14ac:dyDescent="0.25">
      <c r="B302" s="28"/>
      <c r="C302" s="28"/>
      <c r="D302" s="28"/>
      <c r="E302" s="119"/>
      <c r="F302" s="120"/>
      <c r="G302" s="119"/>
      <c r="H302" s="104"/>
    </row>
    <row r="303" spans="2:8" x14ac:dyDescent="0.25">
      <c r="B303" s="28"/>
      <c r="C303" s="28"/>
      <c r="D303" s="28"/>
      <c r="E303" s="128"/>
      <c r="F303" s="129"/>
      <c r="G303" s="128"/>
      <c r="H303" s="104"/>
    </row>
    <row r="304" spans="2:8" x14ac:dyDescent="0.25">
      <c r="B304" s="28"/>
      <c r="C304" s="28"/>
      <c r="D304" s="28"/>
      <c r="E304" s="143"/>
      <c r="F304" s="144"/>
      <c r="G304" s="143"/>
      <c r="H304" s="104"/>
    </row>
    <row r="305" spans="2:8" x14ac:dyDescent="0.25">
      <c r="B305" s="28"/>
      <c r="C305" s="28"/>
      <c r="D305" s="28"/>
      <c r="E305" s="101"/>
      <c r="F305" s="102"/>
      <c r="G305" s="101"/>
      <c r="H305" s="104"/>
    </row>
    <row r="306" spans="2:8" x14ac:dyDescent="0.25">
      <c r="B306" s="28"/>
      <c r="C306" s="28"/>
      <c r="D306" s="28"/>
      <c r="E306" s="101"/>
      <c r="F306" s="102"/>
      <c r="G306" s="101"/>
      <c r="H306" s="104"/>
    </row>
    <row r="307" spans="2:8" x14ac:dyDescent="0.25">
      <c r="B307" s="28"/>
      <c r="C307" s="28"/>
      <c r="D307" s="28"/>
      <c r="E307" s="119"/>
      <c r="F307" s="120"/>
      <c r="G307" s="119"/>
      <c r="H307" s="104"/>
    </row>
    <row r="308" spans="2:8" x14ac:dyDescent="0.25">
      <c r="B308" s="28"/>
      <c r="C308" s="28"/>
      <c r="D308" s="28"/>
      <c r="E308" s="128"/>
      <c r="F308" s="129"/>
      <c r="G308" s="128"/>
      <c r="H308" s="104"/>
    </row>
    <row r="309" spans="2:8" x14ac:dyDescent="0.25">
      <c r="B309" s="28"/>
      <c r="C309" s="28"/>
      <c r="D309" s="28"/>
      <c r="E309" s="143"/>
      <c r="F309" s="144"/>
      <c r="G309" s="143"/>
      <c r="H309" s="104"/>
    </row>
    <row r="310" spans="2:8" x14ac:dyDescent="0.25">
      <c r="B310" s="28"/>
      <c r="C310" s="28"/>
      <c r="D310" s="28"/>
      <c r="E310" s="101"/>
      <c r="F310" s="102"/>
      <c r="G310" s="101"/>
      <c r="H310" s="104"/>
    </row>
    <row r="311" spans="2:8" x14ac:dyDescent="0.25">
      <c r="B311" s="28"/>
      <c r="C311" s="28"/>
      <c r="D311" s="28"/>
      <c r="E311" s="101"/>
      <c r="F311" s="102"/>
      <c r="G311" s="101"/>
      <c r="H311" s="104"/>
    </row>
    <row r="312" spans="2:8" x14ac:dyDescent="0.25">
      <c r="B312" s="28"/>
      <c r="C312" s="28"/>
      <c r="D312" s="28"/>
      <c r="E312" s="119"/>
      <c r="F312" s="120"/>
      <c r="G312" s="119"/>
      <c r="H312" s="104"/>
    </row>
    <row r="313" spans="2:8" x14ac:dyDescent="0.25">
      <c r="B313" s="28"/>
      <c r="C313" s="28"/>
      <c r="D313" s="28"/>
      <c r="E313" s="128"/>
      <c r="F313" s="129"/>
      <c r="G313" s="128"/>
      <c r="H313" s="104"/>
    </row>
    <row r="314" spans="2:8" x14ac:dyDescent="0.25">
      <c r="B314" s="28"/>
      <c r="C314" s="28"/>
      <c r="D314" s="28"/>
      <c r="E314" s="143"/>
      <c r="F314" s="144"/>
      <c r="G314" s="143"/>
      <c r="H314" s="104"/>
    </row>
    <row r="315" spans="2:8" x14ac:dyDescent="0.25">
      <c r="B315" s="28"/>
      <c r="C315" s="28"/>
      <c r="D315" s="28"/>
      <c r="E315" s="101"/>
      <c r="F315" s="102"/>
      <c r="G315" s="101"/>
      <c r="H315" s="104"/>
    </row>
    <row r="316" spans="2:8" x14ac:dyDescent="0.25">
      <c r="B316" s="28"/>
      <c r="C316" s="28"/>
      <c r="D316" s="28"/>
      <c r="E316" s="101"/>
      <c r="F316" s="102"/>
      <c r="G316" s="101"/>
      <c r="H316" s="104"/>
    </row>
    <row r="317" spans="2:8" x14ac:dyDescent="0.25">
      <c r="B317" s="28"/>
      <c r="C317" s="28"/>
      <c r="D317" s="28"/>
      <c r="E317" s="119"/>
      <c r="F317" s="120"/>
      <c r="G317" s="119"/>
      <c r="H317" s="104"/>
    </row>
    <row r="318" spans="2:8" x14ac:dyDescent="0.25">
      <c r="B318" s="28"/>
      <c r="C318" s="28"/>
      <c r="D318" s="28"/>
      <c r="E318" s="128"/>
      <c r="F318" s="129"/>
      <c r="G318" s="128"/>
      <c r="H318" s="104"/>
    </row>
    <row r="319" spans="2:8" x14ac:dyDescent="0.25">
      <c r="B319" s="28"/>
      <c r="C319" s="28"/>
      <c r="D319" s="28"/>
      <c r="E319" s="143"/>
      <c r="F319" s="144"/>
      <c r="G319" s="143"/>
      <c r="H319" s="104"/>
    </row>
    <row r="320" spans="2:8" x14ac:dyDescent="0.25">
      <c r="B320" s="28"/>
      <c r="C320" s="28"/>
      <c r="D320" s="28"/>
      <c r="E320" s="101"/>
      <c r="F320" s="102"/>
      <c r="G320" s="101"/>
      <c r="H320" s="104"/>
    </row>
    <row r="321" spans="2:8" x14ac:dyDescent="0.25">
      <c r="B321" s="28"/>
      <c r="C321" s="28"/>
      <c r="D321" s="28"/>
      <c r="E321" s="101"/>
      <c r="F321" s="102"/>
      <c r="G321" s="101"/>
      <c r="H321" s="104"/>
    </row>
    <row r="322" spans="2:8" x14ac:dyDescent="0.25">
      <c r="B322" s="28"/>
      <c r="C322" s="28"/>
      <c r="D322" s="28"/>
      <c r="E322" s="119"/>
      <c r="F322" s="120"/>
      <c r="G322" s="119"/>
      <c r="H322" s="104"/>
    </row>
    <row r="323" spans="2:8" x14ac:dyDescent="0.25">
      <c r="B323" s="28"/>
      <c r="C323" s="28"/>
      <c r="D323" s="28"/>
      <c r="E323" s="128"/>
      <c r="F323" s="129"/>
      <c r="G323" s="128"/>
      <c r="H323" s="104"/>
    </row>
    <row r="324" spans="2:8" x14ac:dyDescent="0.25">
      <c r="B324" s="28"/>
      <c r="C324" s="28"/>
      <c r="D324" s="28"/>
      <c r="E324" s="143"/>
      <c r="F324" s="144"/>
      <c r="G324" s="143"/>
      <c r="H324" s="104"/>
    </row>
  </sheetData>
  <pageMargins left="0.7" right="0.7" top="0.75" bottom="0.75" header="0.3" footer="0.3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rgb="FFFF0000"/>
  </sheetPr>
  <dimension ref="B1:CD319"/>
  <sheetViews>
    <sheetView zoomScale="75" zoomScaleNormal="75" zoomScalePageLayoutView="75" workbookViewId="0">
      <pane xSplit="9" ySplit="5" topLeftCell="J6" activePane="bottomRight" state="frozen"/>
      <selection activeCell="AA138" sqref="AA138:AC138"/>
      <selection pane="topRight" activeCell="AA138" sqref="AA138:AC138"/>
      <selection pane="bottomLeft" activeCell="AA138" sqref="AA138:AC138"/>
      <selection pane="bottomRight" activeCell="AA138" sqref="AA138:AC138"/>
    </sheetView>
  </sheetViews>
  <sheetFormatPr defaultColWidth="8.85546875" defaultRowHeight="15" outlineLevelCol="2" x14ac:dyDescent="0.25"/>
  <cols>
    <col min="2" max="2" width="15.42578125" hidden="1" customWidth="1" outlineLevel="1"/>
    <col min="3" max="3" width="18.85546875" hidden="1" customWidth="1" outlineLevel="1"/>
    <col min="4" max="4" width="15.140625" hidden="1" customWidth="1" outlineLevel="1"/>
    <col min="5" max="5" width="12.42578125" hidden="1" customWidth="1" outlineLevel="1"/>
    <col min="6" max="7" width="12.42578125" hidden="1" customWidth="1" outlineLevel="2"/>
    <col min="8" max="8" width="9.140625" hidden="1" customWidth="1" outlineLevel="1" collapsed="1"/>
    <col min="9" max="9" width="28" customWidth="1" collapsed="1"/>
    <col min="10" max="44" width="11" customWidth="1"/>
    <col min="45" max="45" width="20" bestFit="1" customWidth="1"/>
    <col min="46" max="46" width="28" hidden="1" customWidth="1" outlineLevel="1"/>
    <col min="47" max="47" width="17.140625" hidden="1" customWidth="1" outlineLevel="1"/>
    <col min="48" max="48" width="11" hidden="1" customWidth="1" outlineLevel="1"/>
    <col min="49" max="49" width="11.42578125" hidden="1" customWidth="1" outlineLevel="1"/>
    <col min="50" max="50" width="8.7109375" hidden="1" customWidth="1" outlineLevel="1"/>
    <col min="51" max="51" width="11.140625" hidden="1" customWidth="1" outlineLevel="1"/>
    <col min="52" max="52" width="8.85546875" hidden="1" customWidth="1" outlineLevel="1"/>
    <col min="53" max="53" width="11" hidden="1" customWidth="1" outlineLevel="1"/>
    <col min="54" max="54" width="11.42578125" hidden="1" customWidth="1" outlineLevel="1"/>
    <col min="55" max="55" width="8.7109375" hidden="1" customWidth="1" outlineLevel="1"/>
    <col min="56" max="56" width="11.140625" hidden="1" customWidth="1" outlineLevel="1"/>
    <col min="57" max="57" width="7.42578125" hidden="1" customWidth="1" outlineLevel="1"/>
    <col min="58" max="58" width="11" hidden="1" customWidth="1" outlineLevel="1"/>
    <col min="59" max="59" width="11.42578125" hidden="1" customWidth="1" outlineLevel="1"/>
    <col min="60" max="60" width="8.7109375" hidden="1" customWidth="1" outlineLevel="1"/>
    <col min="61" max="61" width="11.140625" hidden="1" customWidth="1" outlineLevel="1"/>
    <col min="62" max="62" width="8" hidden="1" customWidth="1" outlineLevel="1"/>
    <col min="63" max="63" width="11" hidden="1" customWidth="1" outlineLevel="1"/>
    <col min="64" max="64" width="11.42578125" hidden="1" customWidth="1" outlineLevel="1"/>
    <col min="65" max="65" width="8.7109375" hidden="1" customWidth="1" outlineLevel="1"/>
    <col min="66" max="66" width="11.140625" hidden="1" customWidth="1" outlineLevel="1"/>
    <col min="67" max="67" width="8.28515625" hidden="1" customWidth="1" outlineLevel="1"/>
    <col min="68" max="68" width="11" hidden="1" customWidth="1" outlineLevel="1"/>
    <col min="69" max="69" width="11.42578125" hidden="1" customWidth="1" outlineLevel="1"/>
    <col min="70" max="70" width="8.7109375" hidden="1" customWidth="1" outlineLevel="1"/>
    <col min="71" max="71" width="11.140625" hidden="1" customWidth="1" outlineLevel="1"/>
    <col min="72" max="72" width="14.85546875" hidden="1" customWidth="1" outlineLevel="1"/>
    <col min="73" max="73" width="11" hidden="1" customWidth="1" outlineLevel="1"/>
    <col min="74" max="74" width="11.42578125" hidden="1" customWidth="1" outlineLevel="1"/>
    <col min="75" max="75" width="8.7109375" hidden="1" customWidth="1" outlineLevel="1"/>
    <col min="76" max="76" width="11.140625" hidden="1" customWidth="1" outlineLevel="1"/>
    <col min="77" max="77" width="17" hidden="1" customWidth="1" outlineLevel="1"/>
    <col min="78" max="78" width="11" hidden="1" customWidth="1" outlineLevel="1"/>
    <col min="79" max="79" width="11.42578125" hidden="1" customWidth="1" outlineLevel="1"/>
    <col min="80" max="80" width="8.7109375" hidden="1" customWidth="1" outlineLevel="1"/>
    <col min="81" max="81" width="11.140625" hidden="1" customWidth="1" outlineLevel="1"/>
    <col min="82" max="82" width="20.42578125" bestFit="1" customWidth="1" collapsed="1"/>
    <col min="83" max="83" width="19.42578125" bestFit="1" customWidth="1"/>
    <col min="84" max="84" width="20.42578125" bestFit="1" customWidth="1"/>
    <col min="85" max="85" width="19.42578125" bestFit="1" customWidth="1"/>
    <col min="86" max="86" width="20.42578125" bestFit="1" customWidth="1"/>
    <col min="87" max="87" width="19.42578125" bestFit="1" customWidth="1"/>
    <col min="88" max="88" width="20.42578125" bestFit="1" customWidth="1"/>
    <col min="89" max="89" width="19.42578125" bestFit="1" customWidth="1"/>
    <col min="90" max="90" width="20.42578125" bestFit="1" customWidth="1"/>
    <col min="91" max="91" width="19.42578125" bestFit="1" customWidth="1"/>
    <col min="92" max="92" width="20.42578125" bestFit="1" customWidth="1"/>
    <col min="93" max="93" width="19.42578125" bestFit="1" customWidth="1"/>
    <col min="94" max="94" width="20.42578125" bestFit="1" customWidth="1"/>
    <col min="95" max="95" width="19.42578125" bestFit="1" customWidth="1"/>
    <col min="96" max="96" width="20.42578125" bestFit="1" customWidth="1"/>
    <col min="97" max="97" width="19.42578125" bestFit="1" customWidth="1"/>
    <col min="98" max="98" width="20.42578125" bestFit="1" customWidth="1"/>
    <col min="99" max="99" width="19.42578125" bestFit="1" customWidth="1"/>
    <col min="100" max="100" width="20.42578125" bestFit="1" customWidth="1"/>
    <col min="101" max="101" width="19.42578125" bestFit="1" customWidth="1"/>
    <col min="102" max="102" width="20.42578125" bestFit="1" customWidth="1"/>
    <col min="103" max="103" width="19.42578125" bestFit="1" customWidth="1"/>
    <col min="104" max="104" width="20.42578125" bestFit="1" customWidth="1"/>
    <col min="105" max="105" width="19.42578125" bestFit="1" customWidth="1"/>
    <col min="106" max="106" width="20.42578125" bestFit="1" customWidth="1"/>
    <col min="107" max="107" width="19.42578125" bestFit="1" customWidth="1"/>
    <col min="108" max="108" width="20.42578125" bestFit="1" customWidth="1"/>
    <col min="109" max="109" width="19.42578125" bestFit="1" customWidth="1"/>
    <col min="110" max="110" width="20.42578125" bestFit="1" customWidth="1"/>
    <col min="111" max="111" width="19.42578125" bestFit="1" customWidth="1"/>
    <col min="112" max="112" width="20.42578125" bestFit="1" customWidth="1"/>
    <col min="113" max="113" width="19.42578125" bestFit="1" customWidth="1"/>
    <col min="114" max="114" width="20.42578125" bestFit="1" customWidth="1"/>
    <col min="115" max="115" width="19.42578125" bestFit="1" customWidth="1"/>
    <col min="116" max="116" width="20.42578125" bestFit="1" customWidth="1"/>
  </cols>
  <sheetData>
    <row r="1" spans="2:81" ht="47.25" customHeight="1" x14ac:dyDescent="0.25">
      <c r="I1" s="1"/>
    </row>
    <row r="2" spans="2:81" ht="27" customHeight="1" x14ac:dyDescent="0.25">
      <c r="I2" s="85" t="s">
        <v>124</v>
      </c>
    </row>
    <row r="3" spans="2:81" x14ac:dyDescent="0.25">
      <c r="E3" t="s">
        <v>87</v>
      </c>
      <c r="F3" s="86" t="s">
        <v>88</v>
      </c>
      <c r="G3" s="87" t="s">
        <v>89</v>
      </c>
      <c r="I3" s="88"/>
      <c r="J3" s="89"/>
      <c r="K3" s="90"/>
      <c r="L3" s="90"/>
      <c r="M3" s="90"/>
      <c r="N3" s="90"/>
      <c r="O3" s="145"/>
      <c r="P3" s="146"/>
      <c r="Q3" s="146"/>
      <c r="R3" s="146"/>
      <c r="S3" s="146"/>
      <c r="T3" s="175"/>
      <c r="U3" s="176"/>
      <c r="V3" s="176"/>
      <c r="W3" s="176"/>
      <c r="X3" s="176"/>
      <c r="Y3" s="177"/>
      <c r="Z3" s="178"/>
      <c r="AA3" s="178"/>
      <c r="AB3" s="178"/>
      <c r="AC3" s="178"/>
      <c r="AD3" s="179"/>
      <c r="AE3" s="180"/>
      <c r="AF3" s="180"/>
      <c r="AG3" s="180"/>
      <c r="AH3" s="180"/>
      <c r="AI3" s="181"/>
      <c r="AJ3" s="182"/>
      <c r="AK3" s="182"/>
      <c r="AL3" s="182"/>
      <c r="AM3" s="182"/>
      <c r="AN3" s="183"/>
      <c r="AO3" s="184"/>
      <c r="AP3" s="184"/>
      <c r="AQ3" s="184"/>
      <c r="AR3" s="185"/>
      <c r="AT3" s="92" t="s">
        <v>90</v>
      </c>
      <c r="AU3" s="90" t="s">
        <v>91</v>
      </c>
      <c r="AV3" s="90"/>
      <c r="AW3" s="90"/>
      <c r="AX3" s="90"/>
      <c r="AY3" s="90"/>
      <c r="AZ3" s="146"/>
      <c r="BA3" s="146"/>
      <c r="BB3" s="146"/>
      <c r="BC3" s="146"/>
      <c r="BD3" s="146"/>
      <c r="BE3" s="176"/>
      <c r="BF3" s="176"/>
      <c r="BG3" s="176"/>
      <c r="BH3" s="176"/>
      <c r="BI3" s="176"/>
      <c r="BJ3" s="178"/>
      <c r="BK3" s="178"/>
      <c r="BL3" s="178"/>
      <c r="BM3" s="178"/>
      <c r="BN3" s="178"/>
      <c r="BO3" s="180"/>
      <c r="BP3" s="180"/>
      <c r="BQ3" s="180"/>
      <c r="BR3" s="180"/>
      <c r="BS3" s="180"/>
      <c r="BT3" s="182"/>
      <c r="BU3" s="182"/>
      <c r="BV3" s="182"/>
      <c r="BW3" s="182"/>
      <c r="BX3" s="182"/>
      <c r="BY3" s="184"/>
      <c r="BZ3" s="184"/>
      <c r="CA3" s="184"/>
      <c r="CB3" s="184"/>
      <c r="CC3" s="185"/>
    </row>
    <row r="4" spans="2:81" x14ac:dyDescent="0.25">
      <c r="B4" s="94" t="s">
        <v>125</v>
      </c>
      <c r="C4" s="94" t="s">
        <v>93</v>
      </c>
      <c r="D4" s="94" t="s">
        <v>94</v>
      </c>
      <c r="E4" s="94" t="s">
        <v>95</v>
      </c>
      <c r="F4" s="95" t="s">
        <v>95</v>
      </c>
      <c r="G4" s="96" t="s">
        <v>95</v>
      </c>
      <c r="I4" s="97"/>
      <c r="J4" s="148" t="s">
        <v>126</v>
      </c>
      <c r="K4" s="149"/>
      <c r="L4" s="149"/>
      <c r="M4" s="149"/>
      <c r="N4" s="149"/>
      <c r="O4" s="150" t="s">
        <v>127</v>
      </c>
      <c r="P4" s="151"/>
      <c r="Q4" s="151"/>
      <c r="R4" s="151"/>
      <c r="S4" s="151"/>
      <c r="T4" s="186" t="s">
        <v>128</v>
      </c>
      <c r="U4" s="187"/>
      <c r="V4" s="187"/>
      <c r="W4" s="187"/>
      <c r="X4" s="187"/>
      <c r="Y4" s="188" t="s">
        <v>129</v>
      </c>
      <c r="Z4" s="189"/>
      <c r="AA4" s="189"/>
      <c r="AB4" s="189"/>
      <c r="AC4" s="189"/>
      <c r="AD4" s="190" t="s">
        <v>130</v>
      </c>
      <c r="AE4" s="191"/>
      <c r="AF4" s="191"/>
      <c r="AG4" s="191"/>
      <c r="AH4" s="191"/>
      <c r="AI4" s="192" t="s">
        <v>131</v>
      </c>
      <c r="AJ4" s="193"/>
      <c r="AK4" s="193"/>
      <c r="AL4" s="193"/>
      <c r="AM4" s="193"/>
      <c r="AN4" s="194" t="s">
        <v>132</v>
      </c>
      <c r="AO4" s="195"/>
      <c r="AP4" s="195"/>
      <c r="AQ4" s="195"/>
      <c r="AR4" s="196"/>
      <c r="AT4" s="98"/>
      <c r="AU4" s="99" t="s">
        <v>126</v>
      </c>
      <c r="AV4" s="99"/>
      <c r="AW4" s="99"/>
      <c r="AX4" s="99"/>
      <c r="AY4" s="99"/>
      <c r="AZ4" s="153" t="s">
        <v>127</v>
      </c>
      <c r="BA4" s="153"/>
      <c r="BB4" s="153"/>
      <c r="BC4" s="153"/>
      <c r="BD4" s="153"/>
      <c r="BE4" s="197" t="s">
        <v>128</v>
      </c>
      <c r="BF4" s="197"/>
      <c r="BG4" s="197"/>
      <c r="BH4" s="197"/>
      <c r="BI4" s="197"/>
      <c r="BJ4" s="198" t="s">
        <v>129</v>
      </c>
      <c r="BK4" s="198"/>
      <c r="BL4" s="198"/>
      <c r="BM4" s="198"/>
      <c r="BN4" s="198"/>
      <c r="BO4" s="199" t="s">
        <v>130</v>
      </c>
      <c r="BP4" s="199"/>
      <c r="BQ4" s="199"/>
      <c r="BR4" s="199"/>
      <c r="BS4" s="199"/>
      <c r="BT4" s="200" t="s">
        <v>131</v>
      </c>
      <c r="BU4" s="200"/>
      <c r="BV4" s="200"/>
      <c r="BW4" s="200"/>
      <c r="BX4" s="200"/>
      <c r="BY4" s="201" t="s">
        <v>132</v>
      </c>
      <c r="BZ4" s="201"/>
      <c r="CA4" s="201"/>
      <c r="CB4" s="201"/>
      <c r="CC4" s="202"/>
    </row>
    <row r="5" spans="2:81" x14ac:dyDescent="0.25">
      <c r="B5" t="s">
        <v>126</v>
      </c>
      <c r="C5" t="s">
        <v>98</v>
      </c>
      <c r="D5" t="s">
        <v>99</v>
      </c>
      <c r="E5" s="101">
        <f>$J$6</f>
        <v>0.04</v>
      </c>
      <c r="F5" s="102">
        <f>'ANS_RevData (LA)'!$AD$6</f>
        <v>0.04</v>
      </c>
      <c r="G5" s="103">
        <v>0.04</v>
      </c>
      <c r="H5" s="104"/>
      <c r="I5" s="105" t="s">
        <v>100</v>
      </c>
      <c r="J5" s="106" t="s">
        <v>99</v>
      </c>
      <c r="K5" s="107" t="s">
        <v>101</v>
      </c>
      <c r="L5" s="107" t="s">
        <v>133</v>
      </c>
      <c r="M5" s="107" t="s">
        <v>103</v>
      </c>
      <c r="N5" s="107" t="s">
        <v>134</v>
      </c>
      <c r="O5" s="155" t="s">
        <v>99</v>
      </c>
      <c r="P5" s="156" t="s">
        <v>101</v>
      </c>
      <c r="Q5" s="156" t="s">
        <v>133</v>
      </c>
      <c r="R5" s="156" t="s">
        <v>103</v>
      </c>
      <c r="S5" s="156" t="s">
        <v>134</v>
      </c>
      <c r="T5" s="203" t="s">
        <v>99</v>
      </c>
      <c r="U5" s="204" t="s">
        <v>101</v>
      </c>
      <c r="V5" s="204" t="s">
        <v>133</v>
      </c>
      <c r="W5" s="204" t="s">
        <v>103</v>
      </c>
      <c r="X5" s="204" t="s">
        <v>134</v>
      </c>
      <c r="Y5" s="205" t="s">
        <v>99</v>
      </c>
      <c r="Z5" s="206" t="s">
        <v>101</v>
      </c>
      <c r="AA5" s="206" t="s">
        <v>133</v>
      </c>
      <c r="AB5" s="206" t="s">
        <v>103</v>
      </c>
      <c r="AC5" s="206" t="s">
        <v>134</v>
      </c>
      <c r="AD5" s="207" t="s">
        <v>99</v>
      </c>
      <c r="AE5" s="208" t="s">
        <v>101</v>
      </c>
      <c r="AF5" s="208" t="s">
        <v>133</v>
      </c>
      <c r="AG5" s="208" t="s">
        <v>103</v>
      </c>
      <c r="AH5" s="208" t="s">
        <v>134</v>
      </c>
      <c r="AI5" s="209" t="s">
        <v>99</v>
      </c>
      <c r="AJ5" s="210" t="s">
        <v>101</v>
      </c>
      <c r="AK5" s="210" t="s">
        <v>133</v>
      </c>
      <c r="AL5" s="210" t="s">
        <v>103</v>
      </c>
      <c r="AM5" s="210" t="s">
        <v>134</v>
      </c>
      <c r="AN5" s="211" t="s">
        <v>99</v>
      </c>
      <c r="AO5" s="212" t="s">
        <v>101</v>
      </c>
      <c r="AP5" s="212" t="s">
        <v>133</v>
      </c>
      <c r="AQ5" s="212" t="s">
        <v>103</v>
      </c>
      <c r="AR5" s="213" t="s">
        <v>134</v>
      </c>
      <c r="AT5" s="98" t="s">
        <v>105</v>
      </c>
      <c r="AU5" s="108" t="s">
        <v>99</v>
      </c>
      <c r="AV5" s="214" t="s">
        <v>101</v>
      </c>
      <c r="AW5" s="214" t="s">
        <v>133</v>
      </c>
      <c r="AX5" s="214" t="s">
        <v>103</v>
      </c>
      <c r="AY5" s="214" t="s">
        <v>134</v>
      </c>
      <c r="AZ5" s="215" t="s">
        <v>99</v>
      </c>
      <c r="BA5" s="215" t="s">
        <v>101</v>
      </c>
      <c r="BB5" s="215" t="s">
        <v>133</v>
      </c>
      <c r="BC5" s="215" t="s">
        <v>103</v>
      </c>
      <c r="BD5" s="215" t="s">
        <v>134</v>
      </c>
      <c r="BE5" s="216" t="s">
        <v>99</v>
      </c>
      <c r="BF5" s="216" t="s">
        <v>101</v>
      </c>
      <c r="BG5" s="216" t="s">
        <v>133</v>
      </c>
      <c r="BH5" s="216" t="s">
        <v>103</v>
      </c>
      <c r="BI5" s="216" t="s">
        <v>134</v>
      </c>
      <c r="BJ5" s="217" t="s">
        <v>99</v>
      </c>
      <c r="BK5" s="217" t="s">
        <v>101</v>
      </c>
      <c r="BL5" s="217" t="s">
        <v>133</v>
      </c>
      <c r="BM5" s="217" t="s">
        <v>103</v>
      </c>
      <c r="BN5" s="217" t="s">
        <v>134</v>
      </c>
      <c r="BO5" s="218" t="s">
        <v>99</v>
      </c>
      <c r="BP5" s="218" t="s">
        <v>101</v>
      </c>
      <c r="BQ5" s="218" t="s">
        <v>133</v>
      </c>
      <c r="BR5" s="218" t="s">
        <v>103</v>
      </c>
      <c r="BS5" s="218" t="s">
        <v>134</v>
      </c>
      <c r="BT5" s="219" t="s">
        <v>99</v>
      </c>
      <c r="BU5" s="219" t="s">
        <v>101</v>
      </c>
      <c r="BV5" s="219" t="s">
        <v>133</v>
      </c>
      <c r="BW5" s="219" t="s">
        <v>103</v>
      </c>
      <c r="BX5" s="219" t="s">
        <v>134</v>
      </c>
      <c r="BY5" s="220" t="s">
        <v>99</v>
      </c>
      <c r="BZ5" s="220" t="s">
        <v>101</v>
      </c>
      <c r="CA5" s="220" t="s">
        <v>133</v>
      </c>
      <c r="CB5" s="220" t="s">
        <v>103</v>
      </c>
      <c r="CC5" s="221" t="s">
        <v>134</v>
      </c>
    </row>
    <row r="6" spans="2:81" x14ac:dyDescent="0.25">
      <c r="B6" t="s">
        <v>126</v>
      </c>
      <c r="C6" t="s">
        <v>98</v>
      </c>
      <c r="D6" t="s">
        <v>101</v>
      </c>
      <c r="E6" s="101">
        <f>$K$6</f>
        <v>0.1</v>
      </c>
      <c r="F6" s="102">
        <f>'ANS_RevData (LA)'!$AD$7</f>
        <v>0.1</v>
      </c>
      <c r="G6" s="103">
        <v>0.2</v>
      </c>
      <c r="H6" s="104"/>
      <c r="I6" s="160" t="s">
        <v>98</v>
      </c>
      <c r="J6" s="111">
        <v>0.04</v>
      </c>
      <c r="K6" s="112">
        <v>0.1</v>
      </c>
      <c r="L6" s="113">
        <v>8.91704127503065</v>
      </c>
      <c r="M6" s="114">
        <v>0</v>
      </c>
      <c r="N6" s="112">
        <v>0</v>
      </c>
      <c r="O6" s="111">
        <v>0.04</v>
      </c>
      <c r="P6" s="112">
        <v>0.2</v>
      </c>
      <c r="Q6" s="113">
        <v>8.8079096045197733</v>
      </c>
      <c r="R6" s="114">
        <v>0</v>
      </c>
      <c r="S6" s="112">
        <v>0</v>
      </c>
      <c r="T6" s="111">
        <v>7.4999999999999997E-2</v>
      </c>
      <c r="U6" s="112">
        <v>0.27500000000000002</v>
      </c>
      <c r="V6" s="113">
        <v>4.717821782178218</v>
      </c>
      <c r="W6" s="114">
        <v>0</v>
      </c>
      <c r="X6" s="112">
        <v>0</v>
      </c>
      <c r="Y6" s="111">
        <v>7.0000000000000007E-2</v>
      </c>
      <c r="Z6" s="112">
        <v>0.26</v>
      </c>
      <c r="AA6" s="113">
        <v>21.557471264367816</v>
      </c>
      <c r="AB6" s="114">
        <v>0</v>
      </c>
      <c r="AC6" s="112">
        <v>0</v>
      </c>
      <c r="AD6" s="111">
        <v>7.0000000000000007E-2</v>
      </c>
      <c r="AE6" s="112">
        <v>0.26</v>
      </c>
      <c r="AF6" s="113">
        <v>6.1866028708133971</v>
      </c>
      <c r="AG6" s="114">
        <v>0</v>
      </c>
      <c r="AH6" s="112">
        <v>0</v>
      </c>
      <c r="AI6" s="111">
        <v>0.04</v>
      </c>
      <c r="AJ6" s="112">
        <v>0.27</v>
      </c>
      <c r="AK6" s="113">
        <v>5.8634146341463413</v>
      </c>
      <c r="AL6" s="114">
        <v>0</v>
      </c>
      <c r="AM6" s="112">
        <v>0</v>
      </c>
      <c r="AN6" s="111">
        <v>3.5000000000000003E-2</v>
      </c>
      <c r="AO6" s="112">
        <v>0.38500000000000001</v>
      </c>
      <c r="AP6" s="113">
        <v>30.571148825065276</v>
      </c>
      <c r="AQ6" s="114">
        <v>0</v>
      </c>
      <c r="AR6" s="222">
        <v>0</v>
      </c>
      <c r="AT6" s="115" t="s">
        <v>98</v>
      </c>
      <c r="AU6" s="124">
        <v>0.04</v>
      </c>
      <c r="AV6" s="124">
        <v>0.1</v>
      </c>
      <c r="AW6" s="125">
        <v>8.91704127503065</v>
      </c>
      <c r="AX6" s="126">
        <v>0</v>
      </c>
      <c r="AY6" s="124">
        <v>0</v>
      </c>
      <c r="AZ6" s="124">
        <v>0.04</v>
      </c>
      <c r="BA6" s="124">
        <v>0.2</v>
      </c>
      <c r="BB6" s="125">
        <v>8.8079096045197733</v>
      </c>
      <c r="BC6" s="126">
        <v>0</v>
      </c>
      <c r="BD6" s="124">
        <v>0</v>
      </c>
      <c r="BE6" s="124">
        <v>7.4999999999999997E-2</v>
      </c>
      <c r="BF6" s="124">
        <v>0.27500000000000002</v>
      </c>
      <c r="BG6" s="125">
        <v>4.717821782178218</v>
      </c>
      <c r="BH6" s="126">
        <v>0</v>
      </c>
      <c r="BI6" s="124">
        <v>0</v>
      </c>
      <c r="BJ6" s="124">
        <v>7.0000000000000007E-2</v>
      </c>
      <c r="BK6" s="124">
        <v>0.26</v>
      </c>
      <c r="BL6" s="125">
        <v>21.557471264367816</v>
      </c>
      <c r="BM6" s="126">
        <v>0</v>
      </c>
      <c r="BN6" s="124">
        <v>0</v>
      </c>
      <c r="BO6" s="124">
        <v>7.0000000000000007E-2</v>
      </c>
      <c r="BP6" s="124">
        <v>0.26</v>
      </c>
      <c r="BQ6" s="125">
        <v>6.1866028708133971</v>
      </c>
      <c r="BR6" s="126">
        <v>0</v>
      </c>
      <c r="BS6" s="124">
        <v>0</v>
      </c>
      <c r="BT6" s="124">
        <v>0.04</v>
      </c>
      <c r="BU6" s="124">
        <v>0.27</v>
      </c>
      <c r="BV6" s="125">
        <v>5.8634146341463413</v>
      </c>
      <c r="BW6" s="126">
        <v>0</v>
      </c>
      <c r="BX6" s="124">
        <v>0</v>
      </c>
      <c r="BY6" s="124">
        <v>3.5000000000000003E-2</v>
      </c>
      <c r="BZ6" s="124">
        <v>0.38500000000000001</v>
      </c>
      <c r="CA6" s="125">
        <v>30.571148825065276</v>
      </c>
      <c r="CB6" s="126">
        <v>0</v>
      </c>
      <c r="CC6" s="223">
        <v>0</v>
      </c>
    </row>
    <row r="7" spans="2:81" x14ac:dyDescent="0.25">
      <c r="B7" t="s">
        <v>126</v>
      </c>
      <c r="C7" t="s">
        <v>98</v>
      </c>
      <c r="D7" t="s">
        <v>133</v>
      </c>
      <c r="E7" s="119">
        <f>$L$6</f>
        <v>8.91704127503065</v>
      </c>
      <c r="F7" s="120">
        <f>'ANS_RevData (LA)'!$AD$8</f>
        <v>8.91704127503065</v>
      </c>
      <c r="G7" s="121">
        <v>8.91704127503065</v>
      </c>
      <c r="H7" s="104"/>
      <c r="I7" s="115" t="s">
        <v>107</v>
      </c>
      <c r="J7" s="123">
        <v>5.0000000000000001E-3</v>
      </c>
      <c r="K7" s="124">
        <v>0.1</v>
      </c>
      <c r="L7" s="125">
        <v>2</v>
      </c>
      <c r="M7" s="126">
        <v>152.33918128654972</v>
      </c>
      <c r="N7" s="124">
        <v>0.33896353166986565</v>
      </c>
      <c r="O7" s="123">
        <v>0.09</v>
      </c>
      <c r="P7" s="124">
        <v>0.1</v>
      </c>
      <c r="Q7" s="125">
        <v>2</v>
      </c>
      <c r="R7" s="126">
        <v>133.33333333333334</v>
      </c>
      <c r="S7" s="124">
        <v>0.31636363636363635</v>
      </c>
      <c r="T7" s="123">
        <v>0.13</v>
      </c>
      <c r="U7" s="124">
        <v>0.1</v>
      </c>
      <c r="V7" s="125">
        <v>2</v>
      </c>
      <c r="W7" s="126">
        <v>134.95575221238937</v>
      </c>
      <c r="X7" s="124">
        <v>0.30163934426229511</v>
      </c>
      <c r="Y7" s="123">
        <v>5.0000000000000001E-3</v>
      </c>
      <c r="Z7" s="124">
        <v>0.1</v>
      </c>
      <c r="AA7" s="125">
        <v>2</v>
      </c>
      <c r="AB7" s="126">
        <v>156.88073394495413</v>
      </c>
      <c r="AC7" s="124">
        <v>0.33859649122807017</v>
      </c>
      <c r="AD7" s="123">
        <v>5.0000000000000001E-3</v>
      </c>
      <c r="AE7" s="124">
        <v>0.1</v>
      </c>
      <c r="AF7" s="125">
        <v>2</v>
      </c>
      <c r="AG7" s="126">
        <v>176.53061224489795</v>
      </c>
      <c r="AH7" s="124">
        <v>0.36994219653179189</v>
      </c>
      <c r="AI7" s="123">
        <v>0.02</v>
      </c>
      <c r="AJ7" s="124">
        <v>0.1</v>
      </c>
      <c r="AK7" s="125">
        <v>2</v>
      </c>
      <c r="AL7" s="126">
        <v>140.64039408866995</v>
      </c>
      <c r="AM7" s="124">
        <v>0.31558669001751316</v>
      </c>
      <c r="AN7" s="123">
        <v>0.1</v>
      </c>
      <c r="AO7" s="124">
        <v>0.1</v>
      </c>
      <c r="AP7" s="125">
        <v>2</v>
      </c>
      <c r="AQ7" s="126">
        <v>152.47603833865816</v>
      </c>
      <c r="AR7" s="223">
        <v>0.33091822094691536</v>
      </c>
      <c r="AT7" s="115" t="s">
        <v>107</v>
      </c>
      <c r="AU7" s="124">
        <v>5.0000000000000001E-3</v>
      </c>
      <c r="AV7" s="124">
        <v>0.1</v>
      </c>
      <c r="AW7" s="125">
        <v>2</v>
      </c>
      <c r="AX7" s="126">
        <v>152.33918128654972</v>
      </c>
      <c r="AY7" s="124">
        <v>0.33896353166986565</v>
      </c>
      <c r="AZ7" s="124">
        <v>0.09</v>
      </c>
      <c r="BA7" s="124">
        <v>0.1</v>
      </c>
      <c r="BB7" s="125">
        <v>2</v>
      </c>
      <c r="BC7" s="126">
        <v>133.33333333333334</v>
      </c>
      <c r="BD7" s="124">
        <v>0.31636363636363635</v>
      </c>
      <c r="BE7" s="124">
        <v>0.13</v>
      </c>
      <c r="BF7" s="124">
        <v>0.1</v>
      </c>
      <c r="BG7" s="125">
        <v>2</v>
      </c>
      <c r="BH7" s="126">
        <v>134.95575221238937</v>
      </c>
      <c r="BI7" s="124">
        <v>0.30163934426229511</v>
      </c>
      <c r="BJ7" s="124">
        <v>5.0000000000000001E-3</v>
      </c>
      <c r="BK7" s="124">
        <v>0.1</v>
      </c>
      <c r="BL7" s="125">
        <v>2</v>
      </c>
      <c r="BM7" s="126">
        <v>156.88073394495413</v>
      </c>
      <c r="BN7" s="124">
        <v>0.33859649122807017</v>
      </c>
      <c r="BO7" s="124">
        <v>5.0000000000000001E-3</v>
      </c>
      <c r="BP7" s="124">
        <v>0.1</v>
      </c>
      <c r="BQ7" s="125">
        <v>2</v>
      </c>
      <c r="BR7" s="126">
        <v>176.53061224489795</v>
      </c>
      <c r="BS7" s="124">
        <v>0.36994219653179189</v>
      </c>
      <c r="BT7" s="124">
        <v>0.02</v>
      </c>
      <c r="BU7" s="124">
        <v>0.1</v>
      </c>
      <c r="BV7" s="125">
        <v>2</v>
      </c>
      <c r="BW7" s="126">
        <v>140.64039408866995</v>
      </c>
      <c r="BX7" s="124">
        <v>0.31558669001751316</v>
      </c>
      <c r="BY7" s="124">
        <v>0.1</v>
      </c>
      <c r="BZ7" s="124">
        <v>0.1</v>
      </c>
      <c r="CA7" s="125">
        <v>2</v>
      </c>
      <c r="CB7" s="126">
        <v>152.47603833865816</v>
      </c>
      <c r="CC7" s="223">
        <v>0.33091822094691536</v>
      </c>
    </row>
    <row r="8" spans="2:81" x14ac:dyDescent="0.25">
      <c r="B8" t="s">
        <v>126</v>
      </c>
      <c r="C8" t="s">
        <v>98</v>
      </c>
      <c r="D8" t="s">
        <v>103</v>
      </c>
      <c r="E8" s="128">
        <f>$M$6</f>
        <v>0</v>
      </c>
      <c r="F8" s="129">
        <f>'ANS_RevData (LA)'!$AD$9</f>
        <v>0</v>
      </c>
      <c r="G8" s="130">
        <v>0</v>
      </c>
      <c r="H8" s="104"/>
      <c r="I8" s="115" t="s">
        <v>108</v>
      </c>
      <c r="J8" s="123">
        <v>0.1</v>
      </c>
      <c r="K8" s="124">
        <v>0.1</v>
      </c>
      <c r="L8" s="125">
        <v>30</v>
      </c>
      <c r="M8" s="126">
        <v>149.39320842215491</v>
      </c>
      <c r="N8" s="124">
        <v>0.42437024752010516</v>
      </c>
      <c r="O8" s="123">
        <v>0.13500000000000001</v>
      </c>
      <c r="P8" s="124">
        <v>0.1</v>
      </c>
      <c r="Q8" s="125">
        <v>25</v>
      </c>
      <c r="R8" s="126">
        <v>141.24344124344125</v>
      </c>
      <c r="S8" s="124">
        <v>0.42943161324102624</v>
      </c>
      <c r="T8" s="123">
        <v>0.1</v>
      </c>
      <c r="U8" s="124">
        <v>0.1</v>
      </c>
      <c r="V8" s="125">
        <v>13</v>
      </c>
      <c r="W8" s="126">
        <v>133.47117953938161</v>
      </c>
      <c r="X8" s="124">
        <v>0.46496399945659556</v>
      </c>
      <c r="Y8" s="123">
        <v>0.15</v>
      </c>
      <c r="Z8" s="124">
        <v>0.1</v>
      </c>
      <c r="AA8" s="125">
        <v>30</v>
      </c>
      <c r="AB8" s="126">
        <v>143.73222216677479</v>
      </c>
      <c r="AC8" s="124">
        <v>0.48782211512524953</v>
      </c>
      <c r="AD8" s="123">
        <v>0.15</v>
      </c>
      <c r="AE8" s="124">
        <v>0.1</v>
      </c>
      <c r="AF8" s="125">
        <v>15</v>
      </c>
      <c r="AG8" s="126">
        <v>131.47213690215005</v>
      </c>
      <c r="AH8" s="124">
        <v>0.48172309386182216</v>
      </c>
      <c r="AI8" s="123">
        <v>0.15</v>
      </c>
      <c r="AJ8" s="124">
        <v>0.1</v>
      </c>
      <c r="AK8" s="125">
        <v>30</v>
      </c>
      <c r="AL8" s="126">
        <v>131.70444509861642</v>
      </c>
      <c r="AM8" s="124">
        <v>0.47703024884517958</v>
      </c>
      <c r="AN8" s="123">
        <v>0.2</v>
      </c>
      <c r="AO8" s="124">
        <v>0.1</v>
      </c>
      <c r="AP8" s="125">
        <v>25</v>
      </c>
      <c r="AQ8" s="126">
        <v>132.73902985700758</v>
      </c>
      <c r="AR8" s="223">
        <v>0.49035220392702189</v>
      </c>
      <c r="AT8" s="115" t="s">
        <v>108</v>
      </c>
      <c r="AU8" s="124">
        <v>0.1</v>
      </c>
      <c r="AV8" s="124">
        <v>0.1</v>
      </c>
      <c r="AW8" s="125">
        <v>30</v>
      </c>
      <c r="AX8" s="126">
        <v>149.39320842215491</v>
      </c>
      <c r="AY8" s="124">
        <v>0.42437024752010516</v>
      </c>
      <c r="AZ8" s="124">
        <v>0.13500000000000001</v>
      </c>
      <c r="BA8" s="124">
        <v>0.1</v>
      </c>
      <c r="BB8" s="125">
        <v>25</v>
      </c>
      <c r="BC8" s="126">
        <v>141.24344124344125</v>
      </c>
      <c r="BD8" s="124">
        <v>0.42943161324102624</v>
      </c>
      <c r="BE8" s="124">
        <v>0.1</v>
      </c>
      <c r="BF8" s="124">
        <v>0.1</v>
      </c>
      <c r="BG8" s="125">
        <v>13</v>
      </c>
      <c r="BH8" s="126">
        <v>133.47117953938161</v>
      </c>
      <c r="BI8" s="124">
        <v>0.46496399945659556</v>
      </c>
      <c r="BJ8" s="124">
        <v>0.15</v>
      </c>
      <c r="BK8" s="124">
        <v>0.1</v>
      </c>
      <c r="BL8" s="125">
        <v>30</v>
      </c>
      <c r="BM8" s="126">
        <v>143.73222216677479</v>
      </c>
      <c r="BN8" s="124">
        <v>0.48782211512524953</v>
      </c>
      <c r="BO8" s="124">
        <v>0.15</v>
      </c>
      <c r="BP8" s="124">
        <v>0.1</v>
      </c>
      <c r="BQ8" s="125">
        <v>15</v>
      </c>
      <c r="BR8" s="126">
        <v>131.47213690215005</v>
      </c>
      <c r="BS8" s="124">
        <v>0.48172309386182216</v>
      </c>
      <c r="BT8" s="124">
        <v>0.15</v>
      </c>
      <c r="BU8" s="124">
        <v>0.1</v>
      </c>
      <c r="BV8" s="125">
        <v>30</v>
      </c>
      <c r="BW8" s="126">
        <v>131.70444509861642</v>
      </c>
      <c r="BX8" s="124">
        <v>0.47703024884517958</v>
      </c>
      <c r="BY8" s="124">
        <v>0.2</v>
      </c>
      <c r="BZ8" s="124">
        <v>0.1</v>
      </c>
      <c r="CA8" s="125">
        <v>25</v>
      </c>
      <c r="CB8" s="126">
        <v>132.73902985700758</v>
      </c>
      <c r="CC8" s="223">
        <v>0.49035220392702189</v>
      </c>
    </row>
    <row r="9" spans="2:81" x14ac:dyDescent="0.25">
      <c r="B9" t="s">
        <v>126</v>
      </c>
      <c r="C9" t="s">
        <v>98</v>
      </c>
      <c r="D9" t="s">
        <v>134</v>
      </c>
      <c r="E9" s="143">
        <f>$N$6</f>
        <v>0</v>
      </c>
      <c r="F9" s="144">
        <f>'ANS_RevData (LA)'!$AD$10</f>
        <v>0</v>
      </c>
      <c r="G9" s="224">
        <v>0</v>
      </c>
      <c r="H9" s="104"/>
      <c r="I9" s="115" t="s">
        <v>109</v>
      </c>
      <c r="J9" s="123">
        <v>0.04</v>
      </c>
      <c r="K9" s="124">
        <v>0.06</v>
      </c>
      <c r="L9" s="125">
        <v>82.826803108241222</v>
      </c>
      <c r="M9" s="126">
        <v>104.8546585045938</v>
      </c>
      <c r="N9" s="124">
        <v>0.25982906395040539</v>
      </c>
      <c r="O9" s="123">
        <v>5.5E-2</v>
      </c>
      <c r="P9" s="124">
        <v>6.5000000000000002E-2</v>
      </c>
      <c r="Q9" s="125">
        <v>70.087893864013267</v>
      </c>
      <c r="R9" s="126">
        <v>131.86643001588195</v>
      </c>
      <c r="S9" s="124">
        <v>0.18354063569225754</v>
      </c>
      <c r="T9" s="123">
        <v>0.13500000000000001</v>
      </c>
      <c r="U9" s="124">
        <v>0.09</v>
      </c>
      <c r="V9" s="125">
        <v>30.372641509433961</v>
      </c>
      <c r="W9" s="126">
        <v>522.43895901588667</v>
      </c>
      <c r="X9" s="124">
        <v>5.8156214961571959E-2</v>
      </c>
      <c r="Y9" s="123">
        <v>6.5000000000000002E-2</v>
      </c>
      <c r="Z9" s="124">
        <v>7.1999999999999995E-2</v>
      </c>
      <c r="AA9" s="125">
        <v>36.304140710883111</v>
      </c>
      <c r="AB9" s="126">
        <v>195.58880179547467</v>
      </c>
      <c r="AC9" s="124">
        <v>0.17570188536211861</v>
      </c>
      <c r="AD9" s="123">
        <v>0.02</v>
      </c>
      <c r="AE9" s="124">
        <v>5.5E-2</v>
      </c>
      <c r="AF9" s="125">
        <v>60.73167358229599</v>
      </c>
      <c r="AG9" s="126">
        <v>168.54630187892232</v>
      </c>
      <c r="AH9" s="124">
        <v>0.14804056804295374</v>
      </c>
      <c r="AI9" s="123">
        <v>4.4999999999999998E-2</v>
      </c>
      <c r="AJ9" s="124">
        <v>7.2499999999999995E-2</v>
      </c>
      <c r="AK9" s="125">
        <v>45.474158183241975</v>
      </c>
      <c r="AL9" s="126">
        <v>142.30134481913939</v>
      </c>
      <c r="AM9" s="124">
        <v>0.19112626516921521</v>
      </c>
      <c r="AN9" s="123">
        <v>6.5000000000000002E-2</v>
      </c>
      <c r="AO9" s="124">
        <v>0.14000000000000001</v>
      </c>
      <c r="AP9" s="125">
        <v>37.476295723284338</v>
      </c>
      <c r="AQ9" s="126">
        <v>191.00047630549764</v>
      </c>
      <c r="AR9" s="223">
        <v>0.1506655407693194</v>
      </c>
      <c r="AT9" s="115" t="s">
        <v>109</v>
      </c>
      <c r="AU9" s="124">
        <v>0.04</v>
      </c>
      <c r="AV9" s="124">
        <v>0.06</v>
      </c>
      <c r="AW9" s="125">
        <v>82.826803108241222</v>
      </c>
      <c r="AX9" s="126">
        <v>104.8546585045938</v>
      </c>
      <c r="AY9" s="124">
        <v>0.25982906395040539</v>
      </c>
      <c r="AZ9" s="124">
        <v>5.5E-2</v>
      </c>
      <c r="BA9" s="124">
        <v>6.5000000000000002E-2</v>
      </c>
      <c r="BB9" s="125">
        <v>70.087893864013267</v>
      </c>
      <c r="BC9" s="126">
        <v>131.86643001588195</v>
      </c>
      <c r="BD9" s="124">
        <v>0.18354063569225754</v>
      </c>
      <c r="BE9" s="124">
        <v>0.13500000000000001</v>
      </c>
      <c r="BF9" s="124">
        <v>0.09</v>
      </c>
      <c r="BG9" s="125">
        <v>30.372641509433961</v>
      </c>
      <c r="BH9" s="126">
        <v>522.43895901588667</v>
      </c>
      <c r="BI9" s="124">
        <v>5.8156214961571959E-2</v>
      </c>
      <c r="BJ9" s="124">
        <v>6.5000000000000002E-2</v>
      </c>
      <c r="BK9" s="124">
        <v>7.1999999999999995E-2</v>
      </c>
      <c r="BL9" s="125">
        <v>36.304140710883111</v>
      </c>
      <c r="BM9" s="126">
        <v>195.58880179547467</v>
      </c>
      <c r="BN9" s="124">
        <v>0.17570188536211861</v>
      </c>
      <c r="BO9" s="124">
        <v>0.02</v>
      </c>
      <c r="BP9" s="124">
        <v>5.5E-2</v>
      </c>
      <c r="BQ9" s="125">
        <v>60.73167358229599</v>
      </c>
      <c r="BR9" s="126">
        <v>168.54630187892232</v>
      </c>
      <c r="BS9" s="124">
        <v>0.14804056804295374</v>
      </c>
      <c r="BT9" s="124">
        <v>4.4999999999999998E-2</v>
      </c>
      <c r="BU9" s="124">
        <v>7.2499999999999995E-2</v>
      </c>
      <c r="BV9" s="125">
        <v>45.474158183241975</v>
      </c>
      <c r="BW9" s="126">
        <v>142.30134481913939</v>
      </c>
      <c r="BX9" s="124">
        <v>0.19112626516921521</v>
      </c>
      <c r="BY9" s="124">
        <v>6.5000000000000002E-2</v>
      </c>
      <c r="BZ9" s="124">
        <v>0.14000000000000001</v>
      </c>
      <c r="CA9" s="125">
        <v>37.476295723284338</v>
      </c>
      <c r="CB9" s="126">
        <v>191.00047630549764</v>
      </c>
      <c r="CC9" s="223">
        <v>0.1506655407693194</v>
      </c>
    </row>
    <row r="10" spans="2:81" x14ac:dyDescent="0.25">
      <c r="B10" t="s">
        <v>126</v>
      </c>
      <c r="C10" t="s">
        <v>107</v>
      </c>
      <c r="D10" t="s">
        <v>99</v>
      </c>
      <c r="E10" s="101">
        <f>$J$7</f>
        <v>5.0000000000000001E-3</v>
      </c>
      <c r="F10" s="102">
        <f>'ANS_RevData (LA)'!$AD$22</f>
        <v>5.0000000000000001E-3</v>
      </c>
      <c r="G10" s="103">
        <v>5.0000000000000001E-3</v>
      </c>
      <c r="H10" s="104"/>
      <c r="I10" s="115" t="s">
        <v>118</v>
      </c>
      <c r="J10" s="123">
        <v>3.5000000000000003E-2</v>
      </c>
      <c r="K10" s="124">
        <v>5.5E-2</v>
      </c>
      <c r="L10" s="125">
        <v>40</v>
      </c>
      <c r="M10" s="126">
        <v>105.41174697462681</v>
      </c>
      <c r="N10" s="124">
        <v>0.40673634841055756</v>
      </c>
      <c r="O10" s="123">
        <v>3.3000000000000002E-2</v>
      </c>
      <c r="P10" s="124">
        <v>5.5E-2</v>
      </c>
      <c r="Q10" s="125">
        <v>50</v>
      </c>
      <c r="R10" s="126">
        <v>77.352045083465342</v>
      </c>
      <c r="S10" s="124">
        <v>0.41794472321030463</v>
      </c>
      <c r="T10" s="123">
        <v>0.06</v>
      </c>
      <c r="U10" s="124">
        <v>0.1</v>
      </c>
      <c r="V10" s="125">
        <v>45</v>
      </c>
      <c r="W10" s="126">
        <v>64.824897191237724</v>
      </c>
      <c r="X10" s="124">
        <v>0.41569402297234015</v>
      </c>
      <c r="Y10" s="123">
        <v>0.05</v>
      </c>
      <c r="Z10" s="124">
        <v>0.1</v>
      </c>
      <c r="AA10" s="125">
        <v>50</v>
      </c>
      <c r="AB10" s="126">
        <v>109.93396014640099</v>
      </c>
      <c r="AC10" s="124">
        <v>0.40714544817126119</v>
      </c>
      <c r="AD10" s="123">
        <v>0.05</v>
      </c>
      <c r="AE10" s="124">
        <v>0.05</v>
      </c>
      <c r="AF10" s="125">
        <v>27</v>
      </c>
      <c r="AG10" s="126">
        <v>117.62386491843267</v>
      </c>
      <c r="AH10" s="124">
        <v>0.4158808924382692</v>
      </c>
      <c r="AI10" s="123">
        <v>4.4999999999999998E-2</v>
      </c>
      <c r="AJ10" s="124">
        <v>5.5E-2</v>
      </c>
      <c r="AK10" s="125">
        <v>30</v>
      </c>
      <c r="AL10" s="126">
        <v>122.73334608881373</v>
      </c>
      <c r="AM10" s="124">
        <v>0.41514562315823317</v>
      </c>
      <c r="AN10" s="123">
        <v>0.05</v>
      </c>
      <c r="AO10" s="124">
        <v>0.1</v>
      </c>
      <c r="AP10" s="125">
        <v>45</v>
      </c>
      <c r="AQ10" s="126">
        <v>91.18236810446993</v>
      </c>
      <c r="AR10" s="223">
        <v>0.40299657320953286</v>
      </c>
      <c r="AT10" s="115" t="s">
        <v>118</v>
      </c>
      <c r="AU10" s="124">
        <v>3.5000000000000003E-2</v>
      </c>
      <c r="AV10" s="124">
        <v>5.5E-2</v>
      </c>
      <c r="AW10" s="125">
        <v>40</v>
      </c>
      <c r="AX10" s="126">
        <v>105.41174697462681</v>
      </c>
      <c r="AY10" s="124">
        <v>0.40673634841055756</v>
      </c>
      <c r="AZ10" s="124">
        <v>3.3000000000000002E-2</v>
      </c>
      <c r="BA10" s="124">
        <v>5.5E-2</v>
      </c>
      <c r="BB10" s="125">
        <v>50</v>
      </c>
      <c r="BC10" s="126">
        <v>77.352045083465342</v>
      </c>
      <c r="BD10" s="124">
        <v>0.41794472321030463</v>
      </c>
      <c r="BE10" s="124">
        <v>0.06</v>
      </c>
      <c r="BF10" s="124">
        <v>0.1</v>
      </c>
      <c r="BG10" s="125">
        <v>45</v>
      </c>
      <c r="BH10" s="126">
        <v>64.824897191237724</v>
      </c>
      <c r="BI10" s="124">
        <v>0.41569402297234015</v>
      </c>
      <c r="BJ10" s="124">
        <v>0.05</v>
      </c>
      <c r="BK10" s="124">
        <v>0.1</v>
      </c>
      <c r="BL10" s="125">
        <v>50</v>
      </c>
      <c r="BM10" s="126">
        <v>109.93396014640099</v>
      </c>
      <c r="BN10" s="124">
        <v>0.40714544817126119</v>
      </c>
      <c r="BO10" s="124">
        <v>0.05</v>
      </c>
      <c r="BP10" s="124">
        <v>0.05</v>
      </c>
      <c r="BQ10" s="125">
        <v>27</v>
      </c>
      <c r="BR10" s="126">
        <v>117.62386491843267</v>
      </c>
      <c r="BS10" s="124">
        <v>0.4158808924382692</v>
      </c>
      <c r="BT10" s="124">
        <v>4.4999999999999998E-2</v>
      </c>
      <c r="BU10" s="124">
        <v>5.5E-2</v>
      </c>
      <c r="BV10" s="125">
        <v>30</v>
      </c>
      <c r="BW10" s="126">
        <v>122.73334608881373</v>
      </c>
      <c r="BX10" s="124">
        <v>0.41514562315823317</v>
      </c>
      <c r="BY10" s="124">
        <v>0.05</v>
      </c>
      <c r="BZ10" s="124">
        <v>0.1</v>
      </c>
      <c r="CA10" s="125">
        <v>45</v>
      </c>
      <c r="CB10" s="126">
        <v>91.18236810446993</v>
      </c>
      <c r="CC10" s="223">
        <v>0.40299657320953286</v>
      </c>
    </row>
    <row r="11" spans="2:81" x14ac:dyDescent="0.25">
      <c r="B11" t="s">
        <v>126</v>
      </c>
      <c r="C11" t="s">
        <v>107</v>
      </c>
      <c r="D11" t="s">
        <v>101</v>
      </c>
      <c r="E11" s="101">
        <f>$K$7</f>
        <v>0.1</v>
      </c>
      <c r="F11" s="102">
        <f>'ANS_RevData (LA)'!$AD$23</f>
        <v>0.1</v>
      </c>
      <c r="G11" s="103">
        <v>0.4</v>
      </c>
      <c r="H11" s="104"/>
      <c r="I11" s="115" t="s">
        <v>119</v>
      </c>
      <c r="J11" s="123">
        <v>0.04</v>
      </c>
      <c r="K11" s="124">
        <v>5.5E-2</v>
      </c>
      <c r="L11" s="125">
        <v>150</v>
      </c>
      <c r="M11" s="126">
        <v>55.977641465414536</v>
      </c>
      <c r="N11" s="124">
        <v>0.37376643385368363</v>
      </c>
      <c r="O11" s="123">
        <v>3.7499999999999999E-2</v>
      </c>
      <c r="P11" s="124">
        <v>0.06</v>
      </c>
      <c r="Q11" s="125">
        <v>100</v>
      </c>
      <c r="R11" s="126">
        <v>53.574854582661537</v>
      </c>
      <c r="S11" s="124">
        <v>0.38384897741136204</v>
      </c>
      <c r="T11" s="123">
        <v>0.1</v>
      </c>
      <c r="U11" s="124">
        <v>0.06</v>
      </c>
      <c r="V11" s="125">
        <v>15</v>
      </c>
      <c r="W11" s="126">
        <v>51.3457831839522</v>
      </c>
      <c r="X11" s="124">
        <v>0.39110871371660216</v>
      </c>
      <c r="Y11" s="123">
        <v>0.1</v>
      </c>
      <c r="Z11" s="124">
        <v>0.06</v>
      </c>
      <c r="AA11" s="125">
        <v>60</v>
      </c>
      <c r="AB11" s="126">
        <v>55.555903164698016</v>
      </c>
      <c r="AC11" s="124">
        <v>0.37026735117987869</v>
      </c>
      <c r="AD11" s="123">
        <v>0.1</v>
      </c>
      <c r="AE11" s="124">
        <v>0.06</v>
      </c>
      <c r="AF11" s="125">
        <v>120</v>
      </c>
      <c r="AG11" s="126">
        <v>55.257372639928498</v>
      </c>
      <c r="AH11" s="124">
        <v>0.36855899286899485</v>
      </c>
      <c r="AI11" s="123">
        <v>3.7499999999999999E-2</v>
      </c>
      <c r="AJ11" s="124">
        <v>0.06</v>
      </c>
      <c r="AK11" s="125">
        <v>90</v>
      </c>
      <c r="AL11" s="126">
        <v>56.504211405446007</v>
      </c>
      <c r="AM11" s="124">
        <v>0.37184754948042575</v>
      </c>
      <c r="AN11" s="123">
        <v>0.1</v>
      </c>
      <c r="AO11" s="124">
        <v>0.1</v>
      </c>
      <c r="AP11" s="125">
        <v>55</v>
      </c>
      <c r="AQ11" s="126">
        <v>54.800416141945924</v>
      </c>
      <c r="AR11" s="223">
        <v>0.37562975504772689</v>
      </c>
      <c r="AT11" s="115" t="s">
        <v>119</v>
      </c>
      <c r="AU11" s="124">
        <v>0.04</v>
      </c>
      <c r="AV11" s="124">
        <v>5.5E-2</v>
      </c>
      <c r="AW11" s="125">
        <v>150</v>
      </c>
      <c r="AX11" s="126">
        <v>55.977641465414536</v>
      </c>
      <c r="AY11" s="124">
        <v>0.37376643385368363</v>
      </c>
      <c r="AZ11" s="124">
        <v>3.7499999999999999E-2</v>
      </c>
      <c r="BA11" s="124">
        <v>0.06</v>
      </c>
      <c r="BB11" s="125">
        <v>100</v>
      </c>
      <c r="BC11" s="126">
        <v>53.574854582661537</v>
      </c>
      <c r="BD11" s="124">
        <v>0.38384897741136204</v>
      </c>
      <c r="BE11" s="124">
        <v>0.1</v>
      </c>
      <c r="BF11" s="124">
        <v>0.06</v>
      </c>
      <c r="BG11" s="125">
        <v>15</v>
      </c>
      <c r="BH11" s="126">
        <v>51.3457831839522</v>
      </c>
      <c r="BI11" s="124">
        <v>0.39110871371660216</v>
      </c>
      <c r="BJ11" s="124">
        <v>0.1</v>
      </c>
      <c r="BK11" s="124">
        <v>0.06</v>
      </c>
      <c r="BL11" s="125">
        <v>60</v>
      </c>
      <c r="BM11" s="126">
        <v>55.555903164698016</v>
      </c>
      <c r="BN11" s="124">
        <v>0.37026735117987869</v>
      </c>
      <c r="BO11" s="124">
        <v>0.1</v>
      </c>
      <c r="BP11" s="124">
        <v>0.06</v>
      </c>
      <c r="BQ11" s="125">
        <v>120</v>
      </c>
      <c r="BR11" s="126">
        <v>55.257372639928498</v>
      </c>
      <c r="BS11" s="124">
        <v>0.36855899286899485</v>
      </c>
      <c r="BT11" s="124">
        <v>3.7499999999999999E-2</v>
      </c>
      <c r="BU11" s="124">
        <v>0.06</v>
      </c>
      <c r="BV11" s="125">
        <v>90</v>
      </c>
      <c r="BW11" s="126">
        <v>56.504211405446007</v>
      </c>
      <c r="BX11" s="124">
        <v>0.37184754948042575</v>
      </c>
      <c r="BY11" s="124">
        <v>0.1</v>
      </c>
      <c r="BZ11" s="124">
        <v>0.1</v>
      </c>
      <c r="CA11" s="125">
        <v>55</v>
      </c>
      <c r="CB11" s="126">
        <v>54.800416141945924</v>
      </c>
      <c r="CC11" s="223">
        <v>0.37562975504772689</v>
      </c>
    </row>
    <row r="12" spans="2:81" x14ac:dyDescent="0.25">
      <c r="B12" t="s">
        <v>126</v>
      </c>
      <c r="C12" t="s">
        <v>107</v>
      </c>
      <c r="D12" t="s">
        <v>133</v>
      </c>
      <c r="E12" s="119">
        <f>$L$7</f>
        <v>2</v>
      </c>
      <c r="F12" s="120">
        <f>'ANS_RevData (LA)'!$AD$24</f>
        <v>2.2000000000000002</v>
      </c>
      <c r="G12" s="121">
        <v>1.5613747954173487</v>
      </c>
      <c r="H12" s="104"/>
      <c r="I12" s="115" t="s">
        <v>120</v>
      </c>
      <c r="J12" s="123">
        <v>0.05</v>
      </c>
      <c r="K12" s="124">
        <v>2.5000000000000001E-2</v>
      </c>
      <c r="L12" s="125">
        <v>15</v>
      </c>
      <c r="M12" s="126">
        <v>1331.7696429240511</v>
      </c>
      <c r="N12" s="124">
        <v>2.8500532505367316E-2</v>
      </c>
      <c r="O12" s="123">
        <v>7.0000000000000007E-2</v>
      </c>
      <c r="P12" s="124">
        <v>0.03</v>
      </c>
      <c r="Q12" s="125">
        <v>30</v>
      </c>
      <c r="R12" s="126">
        <v>1000</v>
      </c>
      <c r="S12" s="124">
        <v>3.0000000000000002E-2</v>
      </c>
      <c r="T12" s="123">
        <v>0.14000000000000001</v>
      </c>
      <c r="U12" s="124">
        <v>7.0000000000000007E-2</v>
      </c>
      <c r="V12" s="125">
        <v>35</v>
      </c>
      <c r="W12" s="126">
        <v>1180.7256551053033</v>
      </c>
      <c r="X12" s="124">
        <v>2.9690923755305808E-2</v>
      </c>
      <c r="Y12" s="123">
        <v>0.15</v>
      </c>
      <c r="Z12" s="124">
        <v>0.05</v>
      </c>
      <c r="AA12" s="125">
        <v>25</v>
      </c>
      <c r="AB12" s="126">
        <v>1473.362765753687</v>
      </c>
      <c r="AC12" s="124">
        <v>2.9040224886112017E-2</v>
      </c>
      <c r="AD12" s="123">
        <v>0.15</v>
      </c>
      <c r="AE12" s="124">
        <v>0.05</v>
      </c>
      <c r="AF12" s="125">
        <v>40</v>
      </c>
      <c r="AG12" s="126">
        <v>1255.9615384615386</v>
      </c>
      <c r="AH12" s="124">
        <v>2.9071096820292963E-2</v>
      </c>
      <c r="AI12" s="123">
        <v>0.16</v>
      </c>
      <c r="AJ12" s="124">
        <v>3.7999999999999999E-2</v>
      </c>
      <c r="AK12" s="125">
        <v>20</v>
      </c>
      <c r="AL12" s="126">
        <v>1302.329335793358</v>
      </c>
      <c r="AM12" s="124">
        <v>2.9150241725548531E-2</v>
      </c>
      <c r="AN12" s="123">
        <v>0.1</v>
      </c>
      <c r="AO12" s="124">
        <v>0.1</v>
      </c>
      <c r="AP12" s="125">
        <v>30</v>
      </c>
      <c r="AQ12" s="126">
        <v>1241.1124719064526</v>
      </c>
      <c r="AR12" s="223">
        <v>2.8648230653678778E-2</v>
      </c>
      <c r="AT12" s="115" t="s">
        <v>120</v>
      </c>
      <c r="AU12" s="124">
        <v>0.05</v>
      </c>
      <c r="AV12" s="124">
        <v>2.5000000000000001E-2</v>
      </c>
      <c r="AW12" s="125">
        <v>15</v>
      </c>
      <c r="AX12" s="126">
        <v>1331.7696429240511</v>
      </c>
      <c r="AY12" s="124">
        <v>2.8500532505367316E-2</v>
      </c>
      <c r="AZ12" s="124">
        <v>7.0000000000000007E-2</v>
      </c>
      <c r="BA12" s="124">
        <v>0.03</v>
      </c>
      <c r="BB12" s="125">
        <v>30</v>
      </c>
      <c r="BC12" s="126">
        <v>1000</v>
      </c>
      <c r="BD12" s="124">
        <v>3.0000000000000002E-2</v>
      </c>
      <c r="BE12" s="124">
        <v>0.14000000000000001</v>
      </c>
      <c r="BF12" s="124">
        <v>7.0000000000000007E-2</v>
      </c>
      <c r="BG12" s="125">
        <v>35</v>
      </c>
      <c r="BH12" s="126">
        <v>1180.7256551053033</v>
      </c>
      <c r="BI12" s="124">
        <v>2.9690923755305808E-2</v>
      </c>
      <c r="BJ12" s="124">
        <v>0.15</v>
      </c>
      <c r="BK12" s="124">
        <v>0.05</v>
      </c>
      <c r="BL12" s="125">
        <v>25</v>
      </c>
      <c r="BM12" s="126">
        <v>1473.362765753687</v>
      </c>
      <c r="BN12" s="124">
        <v>2.9040224886112017E-2</v>
      </c>
      <c r="BO12" s="124">
        <v>0.15</v>
      </c>
      <c r="BP12" s="124">
        <v>0.05</v>
      </c>
      <c r="BQ12" s="125">
        <v>40</v>
      </c>
      <c r="BR12" s="126">
        <v>1255.9615384615386</v>
      </c>
      <c r="BS12" s="124">
        <v>2.9071096820292963E-2</v>
      </c>
      <c r="BT12" s="124">
        <v>0.16</v>
      </c>
      <c r="BU12" s="124">
        <v>3.7999999999999999E-2</v>
      </c>
      <c r="BV12" s="125">
        <v>20</v>
      </c>
      <c r="BW12" s="126">
        <v>1302.329335793358</v>
      </c>
      <c r="BX12" s="124">
        <v>2.9150241725548531E-2</v>
      </c>
      <c r="BY12" s="124">
        <v>0.1</v>
      </c>
      <c r="BZ12" s="124">
        <v>0.1</v>
      </c>
      <c r="CA12" s="125">
        <v>30</v>
      </c>
      <c r="CB12" s="126">
        <v>1241.1124719064526</v>
      </c>
      <c r="CC12" s="223">
        <v>2.8648230653678778E-2</v>
      </c>
    </row>
    <row r="13" spans="2:81" x14ac:dyDescent="0.25">
      <c r="B13" t="s">
        <v>126</v>
      </c>
      <c r="C13" t="s">
        <v>107</v>
      </c>
      <c r="D13" t="s">
        <v>103</v>
      </c>
      <c r="E13" s="128">
        <f>$M$7</f>
        <v>152.33918128654972</v>
      </c>
      <c r="F13" s="129">
        <f>'ANS_RevData (LA)'!$AD$25</f>
        <v>152.33918128654972</v>
      </c>
      <c r="G13" s="130">
        <v>199.91614255765199</v>
      </c>
      <c r="H13" s="104"/>
      <c r="I13" s="115" t="s">
        <v>135</v>
      </c>
      <c r="J13" s="123">
        <v>0.06</v>
      </c>
      <c r="K13" s="124">
        <v>3.5000000000000003E-2</v>
      </c>
      <c r="L13" s="125">
        <v>15</v>
      </c>
      <c r="M13" s="126">
        <v>87.239656288176448</v>
      </c>
      <c r="N13" s="124">
        <v>0.50962458740575145</v>
      </c>
      <c r="O13" s="123">
        <v>0.2</v>
      </c>
      <c r="P13" s="124">
        <v>0.1</v>
      </c>
      <c r="Q13" s="125">
        <v>4</v>
      </c>
      <c r="R13" s="126">
        <v>385.30083333333329</v>
      </c>
      <c r="S13" s="124">
        <v>0.10582856792849936</v>
      </c>
      <c r="T13" s="123">
        <v>0.18</v>
      </c>
      <c r="U13" s="124">
        <v>0.1</v>
      </c>
      <c r="V13" s="125">
        <v>4</v>
      </c>
      <c r="W13" s="126">
        <v>407.58828947368426</v>
      </c>
      <c r="X13" s="124">
        <v>9.2052255655583906E-2</v>
      </c>
      <c r="Y13" s="123">
        <v>0.15</v>
      </c>
      <c r="Z13" s="124">
        <v>0.1</v>
      </c>
      <c r="AA13" s="125">
        <v>6</v>
      </c>
      <c r="AB13" s="126">
        <v>242.44414634146338</v>
      </c>
      <c r="AC13" s="124">
        <v>0.18737419850847561</v>
      </c>
      <c r="AD13" s="123">
        <v>0.2</v>
      </c>
      <c r="AE13" s="124">
        <v>0.1</v>
      </c>
      <c r="AF13" s="125">
        <v>3</v>
      </c>
      <c r="AG13" s="126">
        <v>151.94444444444446</v>
      </c>
      <c r="AH13" s="124">
        <v>0.24314442413162707</v>
      </c>
      <c r="AI13" s="123">
        <v>0.25</v>
      </c>
      <c r="AJ13" s="124">
        <v>0.1</v>
      </c>
      <c r="AK13" s="125">
        <v>3</v>
      </c>
      <c r="AL13" s="126">
        <v>456.953125</v>
      </c>
      <c r="AM13" s="124">
        <v>5.9155411181398533E-2</v>
      </c>
      <c r="AN13" s="123">
        <v>0.15</v>
      </c>
      <c r="AO13" s="124">
        <v>0.1</v>
      </c>
      <c r="AP13" s="125">
        <v>4</v>
      </c>
      <c r="AQ13" s="126">
        <v>296.82262316910783</v>
      </c>
      <c r="AR13" s="223">
        <v>0.11901461995689007</v>
      </c>
      <c r="AT13" s="115" t="s">
        <v>135</v>
      </c>
      <c r="AU13" s="124">
        <v>0.06</v>
      </c>
      <c r="AV13" s="124">
        <v>3.5000000000000003E-2</v>
      </c>
      <c r="AW13" s="125">
        <v>15</v>
      </c>
      <c r="AX13" s="126">
        <v>87.239656288176448</v>
      </c>
      <c r="AY13" s="124">
        <v>0.50962458740575145</v>
      </c>
      <c r="AZ13" s="124">
        <v>0.2</v>
      </c>
      <c r="BA13" s="124">
        <v>0.1</v>
      </c>
      <c r="BB13" s="125">
        <v>4</v>
      </c>
      <c r="BC13" s="126">
        <v>385.30083333333329</v>
      </c>
      <c r="BD13" s="124">
        <v>0.10582856792849936</v>
      </c>
      <c r="BE13" s="124">
        <v>0.18</v>
      </c>
      <c r="BF13" s="124">
        <v>0.1</v>
      </c>
      <c r="BG13" s="125">
        <v>4</v>
      </c>
      <c r="BH13" s="126">
        <v>407.58828947368426</v>
      </c>
      <c r="BI13" s="124">
        <v>9.2052255655583906E-2</v>
      </c>
      <c r="BJ13" s="124">
        <v>0.15</v>
      </c>
      <c r="BK13" s="124">
        <v>0.1</v>
      </c>
      <c r="BL13" s="125">
        <v>6</v>
      </c>
      <c r="BM13" s="126">
        <v>242.44414634146338</v>
      </c>
      <c r="BN13" s="124">
        <v>0.18737419850847561</v>
      </c>
      <c r="BO13" s="124">
        <v>0.2</v>
      </c>
      <c r="BP13" s="124">
        <v>0.1</v>
      </c>
      <c r="BQ13" s="125">
        <v>3</v>
      </c>
      <c r="BR13" s="126">
        <v>151.94444444444446</v>
      </c>
      <c r="BS13" s="124">
        <v>0.24314442413162707</v>
      </c>
      <c r="BT13" s="124">
        <v>0.25</v>
      </c>
      <c r="BU13" s="124">
        <v>0.1</v>
      </c>
      <c r="BV13" s="125">
        <v>3</v>
      </c>
      <c r="BW13" s="126">
        <v>456.953125</v>
      </c>
      <c r="BX13" s="124">
        <v>5.9155411181398533E-2</v>
      </c>
      <c r="BY13" s="124">
        <v>0.15</v>
      </c>
      <c r="BZ13" s="124">
        <v>0.1</v>
      </c>
      <c r="CA13" s="125">
        <v>4</v>
      </c>
      <c r="CB13" s="126">
        <v>296.82262316910783</v>
      </c>
      <c r="CC13" s="223">
        <v>0.11901461995689007</v>
      </c>
    </row>
    <row r="14" spans="2:81" x14ac:dyDescent="0.25">
      <c r="B14" t="s">
        <v>126</v>
      </c>
      <c r="C14" t="s">
        <v>107</v>
      </c>
      <c r="D14" t="s">
        <v>134</v>
      </c>
      <c r="E14" s="143">
        <f>$N$7</f>
        <v>0.33896353166986565</v>
      </c>
      <c r="F14" s="144">
        <f>'ANS_RevData (LA)'!$AD$26</f>
        <v>0.33896353166986565</v>
      </c>
      <c r="G14" s="224">
        <v>0.25167785234899331</v>
      </c>
      <c r="H14" s="104"/>
      <c r="I14" s="137" t="s">
        <v>123</v>
      </c>
      <c r="J14" s="168">
        <v>0.03</v>
      </c>
      <c r="K14" s="169">
        <v>0.06</v>
      </c>
      <c r="L14" s="170">
        <v>24</v>
      </c>
      <c r="M14" s="171">
        <v>400</v>
      </c>
      <c r="N14" s="169">
        <v>5.0050303198721939E-2</v>
      </c>
      <c r="O14" s="168">
        <v>0.03</v>
      </c>
      <c r="P14" s="169">
        <v>0.06</v>
      </c>
      <c r="Q14" s="170">
        <v>30</v>
      </c>
      <c r="R14" s="171">
        <v>302.19307393474463</v>
      </c>
      <c r="S14" s="169">
        <v>5.0063464858909085E-2</v>
      </c>
      <c r="T14" s="168">
        <v>7.0000000000000007E-2</v>
      </c>
      <c r="U14" s="169">
        <v>0.08</v>
      </c>
      <c r="V14" s="170">
        <v>20</v>
      </c>
      <c r="W14" s="171">
        <v>466.14157080435172</v>
      </c>
      <c r="X14" s="169">
        <v>5.0111735216905151E-2</v>
      </c>
      <c r="Y14" s="168">
        <v>4.4999999999999998E-2</v>
      </c>
      <c r="Z14" s="169">
        <v>0.06</v>
      </c>
      <c r="AA14" s="170">
        <v>30</v>
      </c>
      <c r="AB14" s="171">
        <v>670.78237993111065</v>
      </c>
      <c r="AC14" s="169">
        <v>4.3333117521321247E-2</v>
      </c>
      <c r="AD14" s="168">
        <v>0.02</v>
      </c>
      <c r="AE14" s="169">
        <v>5.7500000000000002E-2</v>
      </c>
      <c r="AF14" s="170">
        <v>25</v>
      </c>
      <c r="AG14" s="171">
        <v>557.79432275381976</v>
      </c>
      <c r="AH14" s="169">
        <v>4.1668443802584776E-2</v>
      </c>
      <c r="AI14" s="168">
        <v>0.03</v>
      </c>
      <c r="AJ14" s="169">
        <v>7.4999999999999997E-2</v>
      </c>
      <c r="AK14" s="170">
        <v>30</v>
      </c>
      <c r="AL14" s="171">
        <v>430.62458096245678</v>
      </c>
      <c r="AM14" s="169">
        <v>5.0048937255950783E-2</v>
      </c>
      <c r="AN14" s="168">
        <v>0.1</v>
      </c>
      <c r="AO14" s="169">
        <v>0.1</v>
      </c>
      <c r="AP14" s="170">
        <v>30</v>
      </c>
      <c r="AQ14" s="171">
        <v>379.09403316241338</v>
      </c>
      <c r="AR14" s="225">
        <v>4.3841044225539035E-2</v>
      </c>
      <c r="AT14" s="137" t="s">
        <v>123</v>
      </c>
      <c r="AU14" s="169">
        <v>0.03</v>
      </c>
      <c r="AV14" s="169">
        <v>0.06</v>
      </c>
      <c r="AW14" s="170">
        <v>24</v>
      </c>
      <c r="AX14" s="171">
        <v>400</v>
      </c>
      <c r="AY14" s="169">
        <v>5.0050303198721939E-2</v>
      </c>
      <c r="AZ14" s="169">
        <v>0.03</v>
      </c>
      <c r="BA14" s="169">
        <v>0.06</v>
      </c>
      <c r="BB14" s="170">
        <v>30</v>
      </c>
      <c r="BC14" s="171">
        <v>302.19307393474463</v>
      </c>
      <c r="BD14" s="169">
        <v>5.0063464858909085E-2</v>
      </c>
      <c r="BE14" s="169">
        <v>7.0000000000000007E-2</v>
      </c>
      <c r="BF14" s="169">
        <v>0.08</v>
      </c>
      <c r="BG14" s="170">
        <v>20</v>
      </c>
      <c r="BH14" s="171">
        <v>466.14157080435172</v>
      </c>
      <c r="BI14" s="169">
        <v>5.0111735216905151E-2</v>
      </c>
      <c r="BJ14" s="169">
        <v>4.4999999999999998E-2</v>
      </c>
      <c r="BK14" s="169">
        <v>0.06</v>
      </c>
      <c r="BL14" s="170">
        <v>30</v>
      </c>
      <c r="BM14" s="171">
        <v>670.78237993111065</v>
      </c>
      <c r="BN14" s="169">
        <v>4.3333117521321247E-2</v>
      </c>
      <c r="BO14" s="169">
        <v>0.02</v>
      </c>
      <c r="BP14" s="169">
        <v>5.7500000000000002E-2</v>
      </c>
      <c r="BQ14" s="170">
        <v>25</v>
      </c>
      <c r="BR14" s="171">
        <v>557.79432275381976</v>
      </c>
      <c r="BS14" s="169">
        <v>4.1668443802584776E-2</v>
      </c>
      <c r="BT14" s="169">
        <v>0.03</v>
      </c>
      <c r="BU14" s="169">
        <v>7.4999999999999997E-2</v>
      </c>
      <c r="BV14" s="170">
        <v>30</v>
      </c>
      <c r="BW14" s="171">
        <v>430.62458096245678</v>
      </c>
      <c r="BX14" s="169">
        <v>5.0048937255950783E-2</v>
      </c>
      <c r="BY14" s="169">
        <v>0.1</v>
      </c>
      <c r="BZ14" s="169">
        <v>0.1</v>
      </c>
      <c r="CA14" s="170">
        <v>30</v>
      </c>
      <c r="CB14" s="171">
        <v>379.09403316241338</v>
      </c>
      <c r="CC14" s="225">
        <v>4.3841044225539035E-2</v>
      </c>
    </row>
    <row r="15" spans="2:81" x14ac:dyDescent="0.25">
      <c r="B15" t="s">
        <v>126</v>
      </c>
      <c r="C15" t="s">
        <v>108</v>
      </c>
      <c r="D15" t="s">
        <v>99</v>
      </c>
      <c r="E15" s="101">
        <f>$J$8</f>
        <v>0.1</v>
      </c>
      <c r="F15" s="102">
        <f>'ANS_RevData (LA)'!$AD$38</f>
        <v>0.1</v>
      </c>
      <c r="G15" s="103">
        <v>0.1</v>
      </c>
      <c r="H15" s="104"/>
    </row>
    <row r="16" spans="2:81" x14ac:dyDescent="0.25">
      <c r="B16" t="s">
        <v>126</v>
      </c>
      <c r="C16" t="s">
        <v>108</v>
      </c>
      <c r="D16" t="s">
        <v>101</v>
      </c>
      <c r="E16" s="101">
        <f>$K$8</f>
        <v>0.1</v>
      </c>
      <c r="F16" s="102">
        <f>'ANS_RevData (LA)'!$AD$39</f>
        <v>0.1</v>
      </c>
      <c r="G16" s="103">
        <v>0.125</v>
      </c>
      <c r="H16" s="104"/>
    </row>
    <row r="17" spans="2:8" x14ac:dyDescent="0.25">
      <c r="B17" t="s">
        <v>126</v>
      </c>
      <c r="C17" t="s">
        <v>108</v>
      </c>
      <c r="D17" t="s">
        <v>133</v>
      </c>
      <c r="E17" s="119">
        <f>$L$8</f>
        <v>30</v>
      </c>
      <c r="F17" s="120">
        <f>'ANS_RevData (LA)'!$AD$40</f>
        <v>30</v>
      </c>
      <c r="G17" s="121">
        <v>15.990219492778346</v>
      </c>
      <c r="H17" s="104"/>
    </row>
    <row r="18" spans="2:8" x14ac:dyDescent="0.25">
      <c r="B18" t="s">
        <v>126</v>
      </c>
      <c r="C18" t="s">
        <v>108</v>
      </c>
      <c r="D18" t="s">
        <v>103</v>
      </c>
      <c r="E18" s="128">
        <f>$M$8</f>
        <v>149.39320842215491</v>
      </c>
      <c r="F18" s="129">
        <f>'ANS_RevData (LA)'!$AD$41</f>
        <v>149.39320842215491</v>
      </c>
      <c r="G18" s="130">
        <v>192.11611499125189</v>
      </c>
      <c r="H18" s="104"/>
    </row>
    <row r="19" spans="2:8" x14ac:dyDescent="0.25">
      <c r="B19" t="s">
        <v>126</v>
      </c>
      <c r="C19" t="s">
        <v>108</v>
      </c>
      <c r="D19" t="s">
        <v>134</v>
      </c>
      <c r="E19" s="143">
        <f>$N$8</f>
        <v>0.42437024752010516</v>
      </c>
      <c r="F19" s="144">
        <f>'ANS_RevData (LA)'!$AD$42</f>
        <v>0.42437024752010516</v>
      </c>
      <c r="G19" s="224">
        <v>0.33012511888274471</v>
      </c>
      <c r="H19" s="104"/>
    </row>
    <row r="20" spans="2:8" x14ac:dyDescent="0.25">
      <c r="B20" t="s">
        <v>126</v>
      </c>
      <c r="C20" t="s">
        <v>109</v>
      </c>
      <c r="D20" t="s">
        <v>99</v>
      </c>
      <c r="E20" s="101">
        <f>$J$9</f>
        <v>0.04</v>
      </c>
      <c r="F20" s="102">
        <f>'ANS_RevData (LA)'!$AD$54</f>
        <v>0.04</v>
      </c>
      <c r="G20" s="103">
        <v>0.03</v>
      </c>
      <c r="H20" s="104"/>
    </row>
    <row r="21" spans="2:8" x14ac:dyDescent="0.25">
      <c r="B21" t="s">
        <v>126</v>
      </c>
      <c r="C21" t="s">
        <v>109</v>
      </c>
      <c r="D21" t="s">
        <v>101</v>
      </c>
      <c r="E21" s="101">
        <f>$K$9</f>
        <v>0.06</v>
      </c>
      <c r="F21" s="102">
        <f>'ANS_RevData (LA)'!$AD$55</f>
        <v>0.06</v>
      </c>
      <c r="G21" s="103">
        <v>0.06</v>
      </c>
      <c r="H21" s="104"/>
    </row>
    <row r="22" spans="2:8" x14ac:dyDescent="0.25">
      <c r="B22" t="s">
        <v>126</v>
      </c>
      <c r="C22" t="s">
        <v>109</v>
      </c>
      <c r="D22" t="s">
        <v>133</v>
      </c>
      <c r="E22" s="119">
        <f>$L$9</f>
        <v>82.826803108241222</v>
      </c>
      <c r="F22" s="120">
        <f>'ANS_RevData (LA)'!$AD$56</f>
        <v>82.826803108241222</v>
      </c>
      <c r="G22" s="121">
        <v>45.399966227625804</v>
      </c>
      <c r="H22" s="104"/>
    </row>
    <row r="23" spans="2:8" x14ac:dyDescent="0.25">
      <c r="B23" t="s">
        <v>126</v>
      </c>
      <c r="C23" t="s">
        <v>109</v>
      </c>
      <c r="D23" t="s">
        <v>103</v>
      </c>
      <c r="E23" s="128">
        <f>$M$9</f>
        <v>104.8546585045938</v>
      </c>
      <c r="F23" s="129">
        <f>'ANS_RevData (LA)'!$AD$57</f>
        <v>104.8546585045938</v>
      </c>
      <c r="G23" s="130">
        <v>133.47109186042115</v>
      </c>
      <c r="H23" s="104"/>
    </row>
    <row r="24" spans="2:8" x14ac:dyDescent="0.25">
      <c r="B24" t="s">
        <v>126</v>
      </c>
      <c r="C24" t="s">
        <v>109</v>
      </c>
      <c r="D24" t="s">
        <v>134</v>
      </c>
      <c r="E24" s="143">
        <f>$N$9</f>
        <v>0.25982906395040539</v>
      </c>
      <c r="F24" s="144">
        <f>'ANS_RevData (LA)'!$AD$58</f>
        <v>0.25982906395040539</v>
      </c>
      <c r="G24" s="224">
        <v>0.213398158930065</v>
      </c>
      <c r="H24" s="104"/>
    </row>
    <row r="25" spans="2:8" x14ac:dyDescent="0.25">
      <c r="B25" t="s">
        <v>126</v>
      </c>
      <c r="C25" t="s">
        <v>118</v>
      </c>
      <c r="D25" t="s">
        <v>99</v>
      </c>
      <c r="E25" s="101">
        <f>$J$10</f>
        <v>3.5000000000000003E-2</v>
      </c>
      <c r="F25" s="102">
        <f>'ANS_RevData (LA)'!$AD$70</f>
        <v>3.5000000000000003E-2</v>
      </c>
      <c r="G25" s="103">
        <v>3.5000000000000003E-2</v>
      </c>
      <c r="H25" s="104"/>
    </row>
    <row r="26" spans="2:8" x14ac:dyDescent="0.25">
      <c r="B26" t="s">
        <v>126</v>
      </c>
      <c r="C26" t="s">
        <v>118</v>
      </c>
      <c r="D26" t="s">
        <v>101</v>
      </c>
      <c r="E26" s="101">
        <f>$K$10</f>
        <v>5.5E-2</v>
      </c>
      <c r="F26" s="102">
        <f>'ANS_RevData (LA)'!$AD$71</f>
        <v>5.5E-2</v>
      </c>
      <c r="G26" s="103">
        <v>5.5E-2</v>
      </c>
      <c r="H26" s="104"/>
    </row>
    <row r="27" spans="2:8" x14ac:dyDescent="0.25">
      <c r="B27" t="s">
        <v>126</v>
      </c>
      <c r="C27" t="s">
        <v>118</v>
      </c>
      <c r="D27" t="s">
        <v>133</v>
      </c>
      <c r="E27" s="119">
        <f>$L$10</f>
        <v>40</v>
      </c>
      <c r="F27" s="120">
        <f>'ANS_RevData (LA)'!$AD$72</f>
        <v>45</v>
      </c>
      <c r="G27" s="121">
        <v>37.625709723207947</v>
      </c>
      <c r="H27" s="104"/>
    </row>
    <row r="28" spans="2:8" x14ac:dyDescent="0.25">
      <c r="B28" t="s">
        <v>126</v>
      </c>
      <c r="C28" t="s">
        <v>118</v>
      </c>
      <c r="D28" t="s">
        <v>103</v>
      </c>
      <c r="E28" s="128">
        <f>$M$10</f>
        <v>105.41174697462681</v>
      </c>
      <c r="F28" s="129">
        <f>'ANS_RevData (LA)'!$AD$73</f>
        <v>105.41174697462681</v>
      </c>
      <c r="G28" s="130">
        <v>153.09186288217637</v>
      </c>
      <c r="H28" s="104"/>
    </row>
    <row r="29" spans="2:8" x14ac:dyDescent="0.25">
      <c r="B29" t="s">
        <v>126</v>
      </c>
      <c r="C29" t="s">
        <v>118</v>
      </c>
      <c r="D29" t="s">
        <v>134</v>
      </c>
      <c r="E29" s="143">
        <f>$N$10</f>
        <v>0.40673634841055756</v>
      </c>
      <c r="F29" s="144">
        <f>'ANS_RevData (LA)'!$AD$74</f>
        <v>0.40673634841055756</v>
      </c>
      <c r="G29" s="224">
        <v>0.28954997105793245</v>
      </c>
      <c r="H29" s="104"/>
    </row>
    <row r="30" spans="2:8" x14ac:dyDescent="0.25">
      <c r="B30" t="s">
        <v>126</v>
      </c>
      <c r="C30" t="s">
        <v>119</v>
      </c>
      <c r="D30" t="s">
        <v>99</v>
      </c>
      <c r="E30" s="101">
        <f>$J$11</f>
        <v>0.04</v>
      </c>
      <c r="F30" s="102">
        <f>'ANS_RevData (LA)'!$AD$86</f>
        <v>0.04</v>
      </c>
      <c r="G30" s="103">
        <v>3.7499999999999999E-2</v>
      </c>
      <c r="H30" s="104"/>
    </row>
    <row r="31" spans="2:8" x14ac:dyDescent="0.25">
      <c r="B31" t="s">
        <v>126</v>
      </c>
      <c r="C31" t="s">
        <v>119</v>
      </c>
      <c r="D31" t="s">
        <v>101</v>
      </c>
      <c r="E31" s="101">
        <f>$K$11</f>
        <v>5.5E-2</v>
      </c>
      <c r="F31" s="102">
        <f>'ANS_RevData (LA)'!$AD$87</f>
        <v>5.5E-2</v>
      </c>
      <c r="G31" s="103">
        <v>5.5E-2</v>
      </c>
      <c r="H31" s="104"/>
    </row>
    <row r="32" spans="2:8" x14ac:dyDescent="0.25">
      <c r="B32" t="s">
        <v>126</v>
      </c>
      <c r="C32" t="s">
        <v>119</v>
      </c>
      <c r="D32" t="s">
        <v>133</v>
      </c>
      <c r="E32" s="119">
        <f>$L$11</f>
        <v>150</v>
      </c>
      <c r="F32" s="120">
        <f>'ANS_RevData (LA)'!$AD$88</f>
        <v>140</v>
      </c>
      <c r="G32" s="121">
        <v>72.831954061813889</v>
      </c>
      <c r="H32" s="104"/>
    </row>
    <row r="33" spans="2:8" x14ac:dyDescent="0.25">
      <c r="B33" t="s">
        <v>126</v>
      </c>
      <c r="C33" t="s">
        <v>119</v>
      </c>
      <c r="D33" t="s">
        <v>103</v>
      </c>
      <c r="E33" s="128">
        <f>$M$11</f>
        <v>55.977641465414536</v>
      </c>
      <c r="F33" s="129">
        <f>'ANS_RevData (LA)'!$AD$89</f>
        <v>55.977641465414536</v>
      </c>
      <c r="G33" s="130">
        <v>77.444008899957794</v>
      </c>
      <c r="H33" s="104"/>
    </row>
    <row r="34" spans="2:8" x14ac:dyDescent="0.25">
      <c r="B34" t="s">
        <v>126</v>
      </c>
      <c r="C34" t="s">
        <v>119</v>
      </c>
      <c r="D34" t="s">
        <v>134</v>
      </c>
      <c r="E34" s="143">
        <f>$N$11</f>
        <v>0.37376643385368363</v>
      </c>
      <c r="F34" s="144">
        <f>'ANS_RevData (LA)'!$AD$90</f>
        <v>0.37376643385368363</v>
      </c>
      <c r="G34" s="224">
        <v>0.27224764448693728</v>
      </c>
      <c r="H34" s="104"/>
    </row>
    <row r="35" spans="2:8" x14ac:dyDescent="0.25">
      <c r="B35" t="s">
        <v>126</v>
      </c>
      <c r="C35" t="s">
        <v>120</v>
      </c>
      <c r="D35" t="s">
        <v>99</v>
      </c>
      <c r="E35" s="101">
        <f>$J$12</f>
        <v>0.05</v>
      </c>
      <c r="F35" s="102">
        <f>'ANS_RevData (LA)'!$AD$102</f>
        <v>0.05</v>
      </c>
      <c r="G35" s="103">
        <v>0.04</v>
      </c>
      <c r="H35" s="104"/>
    </row>
    <row r="36" spans="2:8" x14ac:dyDescent="0.25">
      <c r="B36" t="s">
        <v>126</v>
      </c>
      <c r="C36" t="s">
        <v>120</v>
      </c>
      <c r="D36" t="s">
        <v>101</v>
      </c>
      <c r="E36" s="101">
        <f>$K$12</f>
        <v>2.5000000000000001E-2</v>
      </c>
      <c r="F36" s="102">
        <f>'ANS_RevData (LA)'!$AD$103</f>
        <v>2.5000000000000001E-2</v>
      </c>
      <c r="G36" s="103">
        <v>2.5000000000000001E-2</v>
      </c>
      <c r="H36" s="104"/>
    </row>
    <row r="37" spans="2:8" x14ac:dyDescent="0.25">
      <c r="B37" t="s">
        <v>126</v>
      </c>
      <c r="C37" t="s">
        <v>120</v>
      </c>
      <c r="D37" t="s">
        <v>133</v>
      </c>
      <c r="E37" s="119">
        <f>$L$12</f>
        <v>15</v>
      </c>
      <c r="F37" s="120">
        <f>'ANS_RevData (LA)'!$AD$104</f>
        <v>15</v>
      </c>
      <c r="G37" s="121">
        <v>7.5438477226376612</v>
      </c>
      <c r="H37" s="104"/>
    </row>
    <row r="38" spans="2:8" x14ac:dyDescent="0.25">
      <c r="B38" t="s">
        <v>126</v>
      </c>
      <c r="C38" t="s">
        <v>120</v>
      </c>
      <c r="D38" t="s">
        <v>103</v>
      </c>
      <c r="E38" s="128">
        <f>$M$12</f>
        <v>1331.7696429240511</v>
      </c>
      <c r="F38" s="129">
        <f>'ANS_RevData (LA)'!$AD$105</f>
        <v>1331.7696429240511</v>
      </c>
      <c r="G38" s="130">
        <v>1379.6327385779941</v>
      </c>
      <c r="H38" s="104"/>
    </row>
    <row r="39" spans="2:8" x14ac:dyDescent="0.25">
      <c r="B39" t="s">
        <v>126</v>
      </c>
      <c r="C39" t="s">
        <v>120</v>
      </c>
      <c r="D39" t="s">
        <v>134</v>
      </c>
      <c r="E39" s="143">
        <f>$N$12</f>
        <v>2.8500532505367316E-2</v>
      </c>
      <c r="F39" s="144">
        <f>'ANS_RevData (LA)'!$AD$106</f>
        <v>0.03</v>
      </c>
      <c r="G39" s="224">
        <v>2.8967716691244087E-2</v>
      </c>
      <c r="H39" s="104"/>
    </row>
    <row r="40" spans="2:8" x14ac:dyDescent="0.25">
      <c r="B40" t="s">
        <v>126</v>
      </c>
      <c r="C40" t="s">
        <v>135</v>
      </c>
      <c r="D40" t="s">
        <v>99</v>
      </c>
      <c r="E40" s="101">
        <f>$J$13</f>
        <v>0.06</v>
      </c>
      <c r="F40" s="102">
        <f>'ANS_RevData (LA)'!$AD$118</f>
        <v>0.06</v>
      </c>
      <c r="G40" s="103">
        <v>0.06</v>
      </c>
      <c r="H40" s="104"/>
    </row>
    <row r="41" spans="2:8" x14ac:dyDescent="0.25">
      <c r="B41" t="s">
        <v>126</v>
      </c>
      <c r="C41" t="s">
        <v>135</v>
      </c>
      <c r="D41" t="s">
        <v>101</v>
      </c>
      <c r="E41" s="101">
        <f>$K$13</f>
        <v>3.5000000000000003E-2</v>
      </c>
      <c r="F41" s="102">
        <f>'ANS_RevData (LA)'!$AD$119</f>
        <v>3.5000000000000003E-2</v>
      </c>
      <c r="G41" s="103">
        <v>3.5000000000000003E-2</v>
      </c>
      <c r="H41" s="104"/>
    </row>
    <row r="42" spans="2:8" x14ac:dyDescent="0.25">
      <c r="B42" t="s">
        <v>126</v>
      </c>
      <c r="C42" t="s">
        <v>135</v>
      </c>
      <c r="D42" t="s">
        <v>133</v>
      </c>
      <c r="E42" s="119">
        <f>$L$13</f>
        <v>15</v>
      </c>
      <c r="F42" s="120">
        <f>'ANS_RevData (LA)'!$AD$120</f>
        <v>17.5</v>
      </c>
      <c r="G42" s="121">
        <v>7.5931477516059953</v>
      </c>
      <c r="H42" s="104"/>
    </row>
    <row r="43" spans="2:8" x14ac:dyDescent="0.25">
      <c r="B43" t="s">
        <v>126</v>
      </c>
      <c r="C43" t="s">
        <v>135</v>
      </c>
      <c r="D43" t="s">
        <v>103</v>
      </c>
      <c r="E43" s="128">
        <f>$M$13</f>
        <v>87.239656288176448</v>
      </c>
      <c r="F43" s="129">
        <f>'ANS_RevData (LA)'!$AD$121</f>
        <v>87.239656288176448</v>
      </c>
      <c r="G43" s="130">
        <v>106.17464513040051</v>
      </c>
      <c r="H43" s="104"/>
    </row>
    <row r="44" spans="2:8" x14ac:dyDescent="0.25">
      <c r="B44" t="s">
        <v>126</v>
      </c>
      <c r="C44" t="s">
        <v>135</v>
      </c>
      <c r="D44" t="s">
        <v>134</v>
      </c>
      <c r="E44" s="143">
        <f>$N$13</f>
        <v>0.50962458740575145</v>
      </c>
      <c r="F44" s="144">
        <f>'ANS_RevData (LA)'!$AD$122</f>
        <v>0.50962458740575145</v>
      </c>
      <c r="G44" s="224">
        <v>0.32269565398577782</v>
      </c>
      <c r="H44" s="104"/>
    </row>
    <row r="45" spans="2:8" x14ac:dyDescent="0.25">
      <c r="B45" t="s">
        <v>126</v>
      </c>
      <c r="C45" t="s">
        <v>123</v>
      </c>
      <c r="D45" t="s">
        <v>99</v>
      </c>
      <c r="E45" s="101">
        <f>$J$14</f>
        <v>0.03</v>
      </c>
      <c r="F45" s="102">
        <f>'ANS_RevData (LA)'!$AD$134</f>
        <v>0.03</v>
      </c>
      <c r="G45" s="103">
        <v>0.03</v>
      </c>
      <c r="H45" s="104"/>
    </row>
    <row r="46" spans="2:8" x14ac:dyDescent="0.25">
      <c r="B46" t="s">
        <v>126</v>
      </c>
      <c r="C46" t="s">
        <v>123</v>
      </c>
      <c r="D46" t="s">
        <v>101</v>
      </c>
      <c r="E46" s="101">
        <f>$K$14</f>
        <v>0.06</v>
      </c>
      <c r="F46" s="102">
        <f>'ANS_RevData (LA)'!$AD$135</f>
        <v>0.06</v>
      </c>
      <c r="G46" s="103">
        <v>0.06</v>
      </c>
      <c r="H46" s="104"/>
    </row>
    <row r="47" spans="2:8" x14ac:dyDescent="0.25">
      <c r="B47" t="s">
        <v>126</v>
      </c>
      <c r="C47" t="s">
        <v>123</v>
      </c>
      <c r="D47" t="s">
        <v>133</v>
      </c>
      <c r="E47" s="119">
        <f>$L$14</f>
        <v>24</v>
      </c>
      <c r="F47" s="120">
        <f>'ANS_RevData (LA)'!$AD$136</f>
        <v>24</v>
      </c>
      <c r="G47" s="121">
        <v>17.306078114166858</v>
      </c>
      <c r="H47" s="104"/>
    </row>
    <row r="48" spans="2:8" x14ac:dyDescent="0.25">
      <c r="B48" t="s">
        <v>126</v>
      </c>
      <c r="C48" t="s">
        <v>123</v>
      </c>
      <c r="D48" t="s">
        <v>103</v>
      </c>
      <c r="E48" s="128">
        <f>$M$14</f>
        <v>400</v>
      </c>
      <c r="F48" s="129">
        <f>'ANS_RevData (LA)'!$AD$137</f>
        <v>400</v>
      </c>
      <c r="G48" s="130">
        <v>382.00804391894599</v>
      </c>
      <c r="H48" s="104"/>
    </row>
    <row r="49" spans="2:8" x14ac:dyDescent="0.25">
      <c r="B49" t="s">
        <v>126</v>
      </c>
      <c r="C49" t="s">
        <v>123</v>
      </c>
      <c r="D49" t="s">
        <v>134</v>
      </c>
      <c r="E49" s="143">
        <f>$N$14</f>
        <v>5.0050303198721939E-2</v>
      </c>
      <c r="F49" s="144">
        <f>'ANS_RevData (LA)'!$AD$138</f>
        <v>5.0050303198721939E-2</v>
      </c>
      <c r="G49" s="224">
        <v>1.1016525423805188E-4</v>
      </c>
      <c r="H49" s="104"/>
    </row>
    <row r="50" spans="2:8" x14ac:dyDescent="0.25">
      <c r="B50" t="s">
        <v>127</v>
      </c>
      <c r="C50" t="s">
        <v>98</v>
      </c>
      <c r="D50" t="s">
        <v>99</v>
      </c>
      <c r="E50" s="101">
        <f>$O$6</f>
        <v>0.04</v>
      </c>
      <c r="F50" s="102">
        <f>'ANS_RevData (IB)'!$AD$6</f>
        <v>0.04</v>
      </c>
      <c r="G50" s="103">
        <v>0.04</v>
      </c>
      <c r="H50" s="104"/>
    </row>
    <row r="51" spans="2:8" x14ac:dyDescent="0.25">
      <c r="B51" t="s">
        <v>127</v>
      </c>
      <c r="C51" t="s">
        <v>98</v>
      </c>
      <c r="D51" t="s">
        <v>101</v>
      </c>
      <c r="E51" s="101">
        <f>$P$6</f>
        <v>0.2</v>
      </c>
      <c r="F51" s="102">
        <f>'ANS_RevData (IB)'!$AD$7</f>
        <v>0.2</v>
      </c>
      <c r="G51" s="103">
        <v>0.2</v>
      </c>
      <c r="H51" s="104"/>
    </row>
    <row r="52" spans="2:8" x14ac:dyDescent="0.25">
      <c r="B52" t="s">
        <v>127</v>
      </c>
      <c r="C52" t="s">
        <v>98</v>
      </c>
      <c r="D52" t="s">
        <v>133</v>
      </c>
      <c r="E52" s="119">
        <f>$Q$6</f>
        <v>8.8079096045197733</v>
      </c>
      <c r="F52" s="120">
        <f>'ANS_RevData (IB)'!$AD$8</f>
        <v>8.8079096045197733</v>
      </c>
      <c r="G52" s="121">
        <v>8.8079096045197733</v>
      </c>
      <c r="H52" s="104"/>
    </row>
    <row r="53" spans="2:8" x14ac:dyDescent="0.25">
      <c r="B53" t="s">
        <v>127</v>
      </c>
      <c r="C53" t="s">
        <v>98</v>
      </c>
      <c r="D53" t="s">
        <v>103</v>
      </c>
      <c r="E53" s="128">
        <f>$R$6</f>
        <v>0</v>
      </c>
      <c r="F53" s="129">
        <f>'ANS_RevData (IB)'!$AD$9</f>
        <v>0</v>
      </c>
      <c r="G53" s="130">
        <v>0</v>
      </c>
      <c r="H53" s="104"/>
    </row>
    <row r="54" spans="2:8" x14ac:dyDescent="0.25">
      <c r="B54" t="s">
        <v>127</v>
      </c>
      <c r="C54" t="s">
        <v>98</v>
      </c>
      <c r="D54" t="s">
        <v>134</v>
      </c>
      <c r="E54" s="143">
        <f>$S$6</f>
        <v>0</v>
      </c>
      <c r="F54" s="144">
        <f>'ANS_RevData (IB)'!$AD$10</f>
        <v>0</v>
      </c>
      <c r="G54" s="224">
        <v>0</v>
      </c>
      <c r="H54" s="104"/>
    </row>
    <row r="55" spans="2:8" x14ac:dyDescent="0.25">
      <c r="B55" t="s">
        <v>127</v>
      </c>
      <c r="C55" t="s">
        <v>107</v>
      </c>
      <c r="D55" t="s">
        <v>99</v>
      </c>
      <c r="E55" s="101">
        <f>$O$7</f>
        <v>0.09</v>
      </c>
      <c r="F55" s="102">
        <f>'ANS_RevData (IB)'!$AD$22</f>
        <v>0.09</v>
      </c>
      <c r="G55" s="103">
        <v>0.09</v>
      </c>
      <c r="H55" s="104"/>
    </row>
    <row r="56" spans="2:8" x14ac:dyDescent="0.25">
      <c r="B56" t="s">
        <v>127</v>
      </c>
      <c r="C56" t="s">
        <v>107</v>
      </c>
      <c r="D56" t="s">
        <v>101</v>
      </c>
      <c r="E56" s="101">
        <f>$P$7</f>
        <v>0.1</v>
      </c>
      <c r="F56" s="102">
        <f>'ANS_RevData (IB)'!$AD$23</f>
        <v>0.1</v>
      </c>
      <c r="G56" s="103">
        <v>0.42499999999999999</v>
      </c>
      <c r="H56" s="104"/>
    </row>
    <row r="57" spans="2:8" x14ac:dyDescent="0.25">
      <c r="B57" t="s">
        <v>127</v>
      </c>
      <c r="C57" t="s">
        <v>107</v>
      </c>
      <c r="D57" t="s">
        <v>133</v>
      </c>
      <c r="E57" s="119">
        <f>$Q$7</f>
        <v>2</v>
      </c>
      <c r="F57" s="120">
        <f>'ANS_RevData (IB)'!$AD$24</f>
        <v>2</v>
      </c>
      <c r="G57" s="121">
        <v>2.3626373626373627</v>
      </c>
      <c r="H57" s="104"/>
    </row>
    <row r="58" spans="2:8" x14ac:dyDescent="0.25">
      <c r="B58" t="s">
        <v>127</v>
      </c>
      <c r="C58" t="s">
        <v>107</v>
      </c>
      <c r="D58" t="s">
        <v>103</v>
      </c>
      <c r="E58" s="128">
        <f>$R$7</f>
        <v>133.33333333333334</v>
      </c>
      <c r="F58" s="129">
        <f>'ANS_RevData (IB)'!$AD$25</f>
        <v>133.33333333333334</v>
      </c>
      <c r="G58" s="130">
        <v>194.6046511627907</v>
      </c>
      <c r="H58" s="104"/>
    </row>
    <row r="59" spans="2:8" x14ac:dyDescent="0.25">
      <c r="B59" t="s">
        <v>127</v>
      </c>
      <c r="C59" t="s">
        <v>107</v>
      </c>
      <c r="D59" t="s">
        <v>134</v>
      </c>
      <c r="E59" s="143">
        <f>$S$7</f>
        <v>0.31636363636363635</v>
      </c>
      <c r="F59" s="144">
        <f>'ANS_RevData (IB)'!$AD$26</f>
        <v>0.31636363636363635</v>
      </c>
      <c r="G59" s="224">
        <v>0.24904397705544934</v>
      </c>
      <c r="H59" s="104"/>
    </row>
    <row r="60" spans="2:8" x14ac:dyDescent="0.25">
      <c r="B60" t="s">
        <v>127</v>
      </c>
      <c r="C60" t="s">
        <v>108</v>
      </c>
      <c r="D60" t="s">
        <v>99</v>
      </c>
      <c r="E60" s="101">
        <f>$O$8</f>
        <v>0.13500000000000001</v>
      </c>
      <c r="F60" s="102">
        <f>'ANS_RevData (IB)'!$AD$38</f>
        <v>0.13500000000000001</v>
      </c>
      <c r="G60" s="103">
        <v>0.13500000000000001</v>
      </c>
      <c r="H60" s="104"/>
    </row>
    <row r="61" spans="2:8" x14ac:dyDescent="0.25">
      <c r="B61" t="s">
        <v>127</v>
      </c>
      <c r="C61" t="s">
        <v>108</v>
      </c>
      <c r="D61" t="s">
        <v>101</v>
      </c>
      <c r="E61" s="101">
        <f>$P$8</f>
        <v>0.1</v>
      </c>
      <c r="F61" s="102">
        <f>'ANS_RevData (IB)'!$AD$39</f>
        <v>0.1</v>
      </c>
      <c r="G61" s="103">
        <v>0.15</v>
      </c>
      <c r="H61" s="104"/>
    </row>
    <row r="62" spans="2:8" x14ac:dyDescent="0.25">
      <c r="B62" t="s">
        <v>127</v>
      </c>
      <c r="C62" t="s">
        <v>108</v>
      </c>
      <c r="D62" t="s">
        <v>133</v>
      </c>
      <c r="E62" s="119">
        <f>$Q$8</f>
        <v>25</v>
      </c>
      <c r="F62" s="120">
        <f>'ANS_RevData (IB)'!$AD$40</f>
        <v>25</v>
      </c>
      <c r="G62" s="121">
        <v>11.352161383285303</v>
      </c>
      <c r="H62" s="104"/>
    </row>
    <row r="63" spans="2:8" x14ac:dyDescent="0.25">
      <c r="B63" t="s">
        <v>127</v>
      </c>
      <c r="C63" t="s">
        <v>108</v>
      </c>
      <c r="D63" t="s">
        <v>103</v>
      </c>
      <c r="E63" s="128">
        <f>$R$8</f>
        <v>141.24344124344125</v>
      </c>
      <c r="F63" s="129">
        <f>'ANS_RevData (IB)'!$AD$41</f>
        <v>141.24344124344125</v>
      </c>
      <c r="G63" s="130">
        <v>184.43389520714865</v>
      </c>
      <c r="H63" s="104"/>
    </row>
    <row r="64" spans="2:8" x14ac:dyDescent="0.25">
      <c r="B64" t="s">
        <v>127</v>
      </c>
      <c r="C64" t="s">
        <v>108</v>
      </c>
      <c r="D64" t="s">
        <v>134</v>
      </c>
      <c r="E64" s="143">
        <f>$S$8</f>
        <v>0.42943161324102624</v>
      </c>
      <c r="F64" s="144">
        <f>'ANS_RevData (IB)'!$AD$42</f>
        <v>0.42943161324102624</v>
      </c>
      <c r="G64" s="224">
        <v>0.31856158519631889</v>
      </c>
      <c r="H64" s="104"/>
    </row>
    <row r="65" spans="2:8" x14ac:dyDescent="0.25">
      <c r="B65" t="s">
        <v>127</v>
      </c>
      <c r="C65" t="s">
        <v>109</v>
      </c>
      <c r="D65" t="s">
        <v>99</v>
      </c>
      <c r="E65" s="101">
        <f>$O$9</f>
        <v>5.5E-2</v>
      </c>
      <c r="F65" s="102">
        <f>'ANS_RevData (IB)'!$AD$54</f>
        <v>5.5E-2</v>
      </c>
      <c r="G65" s="103">
        <v>5.5E-2</v>
      </c>
      <c r="H65" s="104"/>
    </row>
    <row r="66" spans="2:8" x14ac:dyDescent="0.25">
      <c r="B66" t="s">
        <v>127</v>
      </c>
      <c r="C66" t="s">
        <v>109</v>
      </c>
      <c r="D66" t="s">
        <v>101</v>
      </c>
      <c r="E66" s="101">
        <f>$P$9</f>
        <v>6.5000000000000002E-2</v>
      </c>
      <c r="F66" s="102">
        <f>'ANS_RevData (IB)'!$AD$55</f>
        <v>6.5000000000000002E-2</v>
      </c>
      <c r="G66" s="103">
        <v>6.5000000000000002E-2</v>
      </c>
      <c r="H66" s="104"/>
    </row>
    <row r="67" spans="2:8" x14ac:dyDescent="0.25">
      <c r="B67" t="s">
        <v>127</v>
      </c>
      <c r="C67" t="s">
        <v>109</v>
      </c>
      <c r="D67" t="s">
        <v>133</v>
      </c>
      <c r="E67" s="119">
        <f>$Q$9</f>
        <v>70.087893864013267</v>
      </c>
      <c r="F67" s="120">
        <f>'ANS_RevData (IB)'!$AD$56</f>
        <v>70.087893864013267</v>
      </c>
      <c r="G67" s="121">
        <v>41.855817875210789</v>
      </c>
      <c r="H67" s="104"/>
    </row>
    <row r="68" spans="2:8" x14ac:dyDescent="0.25">
      <c r="B68" t="s">
        <v>127</v>
      </c>
      <c r="C68" t="s">
        <v>109</v>
      </c>
      <c r="D68" t="s">
        <v>103</v>
      </c>
      <c r="E68" s="128">
        <f>$R$9</f>
        <v>131.86643001588195</v>
      </c>
      <c r="F68" s="129">
        <f>'ANS_RevData (IB)'!$AD$57</f>
        <v>131.86643001588195</v>
      </c>
      <c r="G68" s="130">
        <v>142.41974919221997</v>
      </c>
      <c r="H68" s="104"/>
    </row>
    <row r="69" spans="2:8" x14ac:dyDescent="0.25">
      <c r="B69" t="s">
        <v>127</v>
      </c>
      <c r="C69" t="s">
        <v>109</v>
      </c>
      <c r="D69" t="s">
        <v>134</v>
      </c>
      <c r="E69" s="143">
        <f>$S$9</f>
        <v>0.18354063569225754</v>
      </c>
      <c r="F69" s="144">
        <f>'ANS_RevData (IB)'!$AD$58</f>
        <v>0.18354063569225754</v>
      </c>
      <c r="G69" s="224">
        <v>0.17195834988915698</v>
      </c>
      <c r="H69" s="104"/>
    </row>
    <row r="70" spans="2:8" x14ac:dyDescent="0.25">
      <c r="B70" t="s">
        <v>127</v>
      </c>
      <c r="C70" t="s">
        <v>118</v>
      </c>
      <c r="D70" t="s">
        <v>99</v>
      </c>
      <c r="E70" s="101">
        <f>$O$10</f>
        <v>3.3000000000000002E-2</v>
      </c>
      <c r="F70" s="102">
        <f>'ANS_RevData (IB)'!$AD$70</f>
        <v>3.3000000000000002E-2</v>
      </c>
      <c r="G70" s="103">
        <v>3.3000000000000002E-2</v>
      </c>
      <c r="H70" s="104"/>
    </row>
    <row r="71" spans="2:8" x14ac:dyDescent="0.25">
      <c r="B71" t="s">
        <v>127</v>
      </c>
      <c r="C71" t="s">
        <v>118</v>
      </c>
      <c r="D71" t="s">
        <v>101</v>
      </c>
      <c r="E71" s="101">
        <f>$P$10</f>
        <v>5.5E-2</v>
      </c>
      <c r="F71" s="102">
        <f>'ANS_RevData (IB)'!$AD$71</f>
        <v>5.5E-2</v>
      </c>
      <c r="G71" s="103">
        <v>5.5E-2</v>
      </c>
      <c r="H71" s="104"/>
    </row>
    <row r="72" spans="2:8" x14ac:dyDescent="0.25">
      <c r="B72" t="s">
        <v>127</v>
      </c>
      <c r="C72" t="s">
        <v>118</v>
      </c>
      <c r="D72" t="s">
        <v>133</v>
      </c>
      <c r="E72" s="119">
        <f>$Q$10</f>
        <v>50</v>
      </c>
      <c r="F72" s="120">
        <f>'ANS_RevData (IB)'!$AD$72</f>
        <v>50</v>
      </c>
      <c r="G72" s="121">
        <v>37.047846889952154</v>
      </c>
      <c r="H72" s="104"/>
    </row>
    <row r="73" spans="2:8" x14ac:dyDescent="0.25">
      <c r="B73" t="s">
        <v>127</v>
      </c>
      <c r="C73" t="s">
        <v>118</v>
      </c>
      <c r="D73" t="s">
        <v>103</v>
      </c>
      <c r="E73" s="128">
        <f>$R$10</f>
        <v>77.352045083465342</v>
      </c>
      <c r="F73" s="129">
        <f>'ANS_RevData (IB)'!$AD$73</f>
        <v>77.352045083465342</v>
      </c>
      <c r="G73" s="130">
        <v>108.68576979924519</v>
      </c>
      <c r="H73" s="104"/>
    </row>
    <row r="74" spans="2:8" x14ac:dyDescent="0.25">
      <c r="B74" t="s">
        <v>127</v>
      </c>
      <c r="C74" t="s">
        <v>118</v>
      </c>
      <c r="D74" t="s">
        <v>134</v>
      </c>
      <c r="E74" s="143">
        <f>$S$10</f>
        <v>0.41794472321030463</v>
      </c>
      <c r="F74" s="144">
        <f>'ANS_RevData (IB)'!$AD$74</f>
        <v>0.41794472321030463</v>
      </c>
      <c r="G74" s="224">
        <v>0.29459391975260835</v>
      </c>
      <c r="H74" s="104"/>
    </row>
    <row r="75" spans="2:8" x14ac:dyDescent="0.25">
      <c r="B75" t="s">
        <v>127</v>
      </c>
      <c r="C75" t="s">
        <v>119</v>
      </c>
      <c r="D75" t="s">
        <v>99</v>
      </c>
      <c r="E75" s="101">
        <f>$O$11</f>
        <v>3.7499999999999999E-2</v>
      </c>
      <c r="F75" s="102">
        <f>'ANS_RevData (IB)'!$AD$86</f>
        <v>3.7499999999999999E-2</v>
      </c>
      <c r="G75" s="103">
        <v>3.7499999999999999E-2</v>
      </c>
      <c r="H75" s="104"/>
    </row>
    <row r="76" spans="2:8" x14ac:dyDescent="0.25">
      <c r="B76" t="s">
        <v>127</v>
      </c>
      <c r="C76" t="s">
        <v>119</v>
      </c>
      <c r="D76" t="s">
        <v>101</v>
      </c>
      <c r="E76" s="101">
        <f>$P$11</f>
        <v>0.06</v>
      </c>
      <c r="F76" s="102">
        <f>'ANS_RevData (IB)'!$AD$87</f>
        <v>0.06</v>
      </c>
      <c r="G76" s="103">
        <v>0.08</v>
      </c>
      <c r="H76" s="104"/>
    </row>
    <row r="77" spans="2:8" x14ac:dyDescent="0.25">
      <c r="B77" t="s">
        <v>127</v>
      </c>
      <c r="C77" t="s">
        <v>119</v>
      </c>
      <c r="D77" t="s">
        <v>133</v>
      </c>
      <c r="E77" s="119">
        <f>$Q$11</f>
        <v>100</v>
      </c>
      <c r="F77" s="120">
        <f>'ANS_RevData (IB)'!$AD$88</f>
        <v>100</v>
      </c>
      <c r="G77" s="121">
        <v>54.207530255490809</v>
      </c>
      <c r="H77" s="104"/>
    </row>
    <row r="78" spans="2:8" x14ac:dyDescent="0.25">
      <c r="B78" t="s">
        <v>127</v>
      </c>
      <c r="C78" t="s">
        <v>119</v>
      </c>
      <c r="D78" t="s">
        <v>103</v>
      </c>
      <c r="E78" s="128">
        <f>$R$11</f>
        <v>53.574854582661537</v>
      </c>
      <c r="F78" s="129">
        <f>'ANS_RevData (IB)'!$AD$89</f>
        <v>53.574854582661537</v>
      </c>
      <c r="G78" s="130">
        <v>74.807123543663224</v>
      </c>
      <c r="H78" s="104"/>
    </row>
    <row r="79" spans="2:8" x14ac:dyDescent="0.25">
      <c r="B79" t="s">
        <v>127</v>
      </c>
      <c r="C79" t="s">
        <v>119</v>
      </c>
      <c r="D79" t="s">
        <v>134</v>
      </c>
      <c r="E79" s="143">
        <f>$S$11</f>
        <v>0.38384897741136204</v>
      </c>
      <c r="F79" s="144">
        <f>'ANS_RevData (IB)'!$AD$90</f>
        <v>0.38384897741136204</v>
      </c>
      <c r="G79" s="224">
        <v>0.27583221397808022</v>
      </c>
      <c r="H79" s="104"/>
    </row>
    <row r="80" spans="2:8" x14ac:dyDescent="0.25">
      <c r="B80" t="s">
        <v>127</v>
      </c>
      <c r="C80" t="s">
        <v>120</v>
      </c>
      <c r="D80" t="s">
        <v>99</v>
      </c>
      <c r="E80" s="101">
        <f>$O$12</f>
        <v>7.0000000000000007E-2</v>
      </c>
      <c r="F80" s="102">
        <f>'ANS_RevData (IB)'!$AD$102</f>
        <v>7.0000000000000007E-2</v>
      </c>
      <c r="G80" s="103">
        <v>7.0000000000000007E-2</v>
      </c>
      <c r="H80" s="104"/>
    </row>
    <row r="81" spans="2:8" x14ac:dyDescent="0.25">
      <c r="B81" t="s">
        <v>127</v>
      </c>
      <c r="C81" t="s">
        <v>120</v>
      </c>
      <c r="D81" t="s">
        <v>101</v>
      </c>
      <c r="E81" s="101">
        <f>$P$12</f>
        <v>0.03</v>
      </c>
      <c r="F81" s="102">
        <f>'ANS_RevData (IB)'!$AD$103</f>
        <v>0.03</v>
      </c>
      <c r="G81" s="103">
        <v>0.03</v>
      </c>
      <c r="H81" s="104"/>
    </row>
    <row r="82" spans="2:8" x14ac:dyDescent="0.25">
      <c r="B82" t="s">
        <v>127</v>
      </c>
      <c r="C82" t="s">
        <v>120</v>
      </c>
      <c r="D82" t="s">
        <v>133</v>
      </c>
      <c r="E82" s="119">
        <f>$Q$12</f>
        <v>30</v>
      </c>
      <c r="F82" s="120">
        <f>'ANS_RevData (IB)'!$AD$104</f>
        <v>30</v>
      </c>
      <c r="G82" s="121">
        <v>13.392857142857142</v>
      </c>
      <c r="H82" s="104"/>
    </row>
    <row r="83" spans="2:8" x14ac:dyDescent="0.25">
      <c r="B83" t="s">
        <v>127</v>
      </c>
      <c r="C83" t="s">
        <v>120</v>
      </c>
      <c r="D83" t="s">
        <v>103</v>
      </c>
      <c r="E83" s="128">
        <f>$R$12</f>
        <v>1000</v>
      </c>
      <c r="F83" s="129">
        <f>'ANS_RevData (IB)'!$AD$105</f>
        <v>1000</v>
      </c>
      <c r="G83" s="130">
        <v>996.59488888888893</v>
      </c>
      <c r="H83" s="104"/>
    </row>
    <row r="84" spans="2:8" x14ac:dyDescent="0.25">
      <c r="B84" t="s">
        <v>127</v>
      </c>
      <c r="C84" t="s">
        <v>120</v>
      </c>
      <c r="D84" t="s">
        <v>134</v>
      </c>
      <c r="E84" s="143">
        <f>$S$12</f>
        <v>3.0000000000000002E-2</v>
      </c>
      <c r="F84" s="144">
        <f>'ANS_RevData (IB)'!$AD$106</f>
        <v>3.0000000000000002E-2</v>
      </c>
      <c r="G84" s="224">
        <v>2.908631196532421E-2</v>
      </c>
      <c r="H84" s="104"/>
    </row>
    <row r="85" spans="2:8" x14ac:dyDescent="0.25">
      <c r="B85" t="s">
        <v>127</v>
      </c>
      <c r="C85" t="s">
        <v>135</v>
      </c>
      <c r="D85" t="s">
        <v>99</v>
      </c>
      <c r="E85" s="101">
        <f>$O$13</f>
        <v>0.2</v>
      </c>
      <c r="F85" s="102">
        <f>'ANS_RevData (IB)'!$AD$118</f>
        <v>0.2</v>
      </c>
      <c r="G85" s="103">
        <v>0.2</v>
      </c>
      <c r="H85" s="104"/>
    </row>
    <row r="86" spans="2:8" x14ac:dyDescent="0.25">
      <c r="B86" t="s">
        <v>127</v>
      </c>
      <c r="C86" t="s">
        <v>135</v>
      </c>
      <c r="D86" t="s">
        <v>101</v>
      </c>
      <c r="E86" s="101">
        <f>$P$13</f>
        <v>0.1</v>
      </c>
      <c r="F86" s="102">
        <f>'ANS_RevData (IB)'!$AD$119</f>
        <v>0.1</v>
      </c>
      <c r="G86" s="103">
        <v>0.15</v>
      </c>
      <c r="H86" s="104"/>
    </row>
    <row r="87" spans="2:8" x14ac:dyDescent="0.25">
      <c r="B87" t="s">
        <v>127</v>
      </c>
      <c r="C87" t="s">
        <v>135</v>
      </c>
      <c r="D87" t="s">
        <v>133</v>
      </c>
      <c r="E87" s="119">
        <f>$Q$13</f>
        <v>4</v>
      </c>
      <c r="F87" s="120">
        <f>'ANS_RevData (IB)'!$AD$120</f>
        <v>4</v>
      </c>
      <c r="G87" s="121">
        <v>1.4772727272727273</v>
      </c>
      <c r="H87" s="104"/>
    </row>
    <row r="88" spans="2:8" x14ac:dyDescent="0.25">
      <c r="B88" t="s">
        <v>127</v>
      </c>
      <c r="C88" t="s">
        <v>135</v>
      </c>
      <c r="D88" t="s">
        <v>103</v>
      </c>
      <c r="E88" s="128">
        <f>$R$13</f>
        <v>385.30083333333329</v>
      </c>
      <c r="F88" s="129">
        <f>'ANS_RevData (IB)'!$AD$121</f>
        <v>385.30083333333329</v>
      </c>
      <c r="G88" s="130">
        <v>677.63636363636363</v>
      </c>
      <c r="H88" s="104"/>
    </row>
    <row r="89" spans="2:8" x14ac:dyDescent="0.25">
      <c r="B89" t="s">
        <v>127</v>
      </c>
      <c r="C89" t="s">
        <v>135</v>
      </c>
      <c r="D89" t="s">
        <v>134</v>
      </c>
      <c r="E89" s="143">
        <f>$S$13</f>
        <v>0.10582856792849936</v>
      </c>
      <c r="F89" s="144">
        <f>'ANS_RevData (IB)'!$AD$122</f>
        <v>0.10582856792849936</v>
      </c>
      <c r="G89" s="224">
        <v>6.0906895626509257E-2</v>
      </c>
      <c r="H89" s="104"/>
    </row>
    <row r="90" spans="2:8" x14ac:dyDescent="0.25">
      <c r="B90" t="s">
        <v>127</v>
      </c>
      <c r="C90" t="s">
        <v>123</v>
      </c>
      <c r="D90" t="s">
        <v>99</v>
      </c>
      <c r="E90" s="101">
        <f>$O$14</f>
        <v>0.03</v>
      </c>
      <c r="F90" s="102">
        <f>'ANS_RevData (IB)'!$AD$134</f>
        <v>0.03</v>
      </c>
      <c r="G90" s="103">
        <v>0.03</v>
      </c>
      <c r="H90" s="104"/>
    </row>
    <row r="91" spans="2:8" x14ac:dyDescent="0.25">
      <c r="B91" t="s">
        <v>127</v>
      </c>
      <c r="C91" t="s">
        <v>123</v>
      </c>
      <c r="D91" t="s">
        <v>101</v>
      </c>
      <c r="E91" s="101">
        <f>$P$14</f>
        <v>0.06</v>
      </c>
      <c r="F91" s="102">
        <f>'ANS_RevData (IB)'!$AD$135</f>
        <v>0.06</v>
      </c>
      <c r="G91" s="103">
        <v>7.0000000000000007E-2</v>
      </c>
      <c r="H91" s="104"/>
    </row>
    <row r="92" spans="2:8" x14ac:dyDescent="0.25">
      <c r="B92" t="s">
        <v>127</v>
      </c>
      <c r="C92" t="s">
        <v>123</v>
      </c>
      <c r="D92" t="s">
        <v>133</v>
      </c>
      <c r="E92" s="119">
        <f>$Q$14</f>
        <v>30</v>
      </c>
      <c r="F92" s="120">
        <f>'ANS_RevData (IB)'!$AD$136</f>
        <v>30</v>
      </c>
      <c r="G92" s="121">
        <v>15.259286234522943</v>
      </c>
      <c r="H92" s="104"/>
    </row>
    <row r="93" spans="2:8" x14ac:dyDescent="0.25">
      <c r="B93" t="s">
        <v>127</v>
      </c>
      <c r="C93" t="s">
        <v>123</v>
      </c>
      <c r="D93" t="s">
        <v>103</v>
      </c>
      <c r="E93" s="128">
        <f>$R$14</f>
        <v>302.19307393474463</v>
      </c>
      <c r="F93" s="129">
        <f>'ANS_RevData (IB)'!$AD$137</f>
        <v>302.19307393474463</v>
      </c>
      <c r="G93" s="130">
        <v>276.26819913130629</v>
      </c>
      <c r="H93" s="104"/>
    </row>
    <row r="94" spans="2:8" x14ac:dyDescent="0.25">
      <c r="B94" t="s">
        <v>127</v>
      </c>
      <c r="C94" t="s">
        <v>123</v>
      </c>
      <c r="D94" t="s">
        <v>134</v>
      </c>
      <c r="E94" s="143">
        <f>$S$14</f>
        <v>5.0063464858909085E-2</v>
      </c>
      <c r="F94" s="144">
        <f>'ANS_RevData (IB)'!$AD$138</f>
        <v>5.0063464858909085E-2</v>
      </c>
      <c r="G94" s="224">
        <v>1.4976487554933682E-4</v>
      </c>
      <c r="H94" s="104"/>
    </row>
    <row r="95" spans="2:8" x14ac:dyDescent="0.25">
      <c r="B95" t="s">
        <v>128</v>
      </c>
      <c r="C95" t="s">
        <v>98</v>
      </c>
      <c r="D95" t="s">
        <v>99</v>
      </c>
      <c r="E95" s="101">
        <f>$T$6</f>
        <v>7.4999999999999997E-2</v>
      </c>
      <c r="F95" s="102">
        <f>'ANS_RevData (IL)'!$AD$6</f>
        <v>7.4999999999999997E-2</v>
      </c>
      <c r="G95" s="103">
        <v>7.4999999999999997E-2</v>
      </c>
      <c r="H95" s="104"/>
    </row>
    <row r="96" spans="2:8" x14ac:dyDescent="0.25">
      <c r="B96" t="s">
        <v>128</v>
      </c>
      <c r="C96" t="s">
        <v>98</v>
      </c>
      <c r="D96" t="s">
        <v>101</v>
      </c>
      <c r="E96" s="101">
        <f>$U$6</f>
        <v>0.27500000000000002</v>
      </c>
      <c r="F96" s="102">
        <f>'ANS_RevData (IL)'!$AD$7</f>
        <v>0.27500000000000002</v>
      </c>
      <c r="G96" s="103">
        <v>0.27500000000000002</v>
      </c>
      <c r="H96" s="104"/>
    </row>
    <row r="97" spans="2:8" x14ac:dyDescent="0.25">
      <c r="B97" t="s">
        <v>128</v>
      </c>
      <c r="C97" t="s">
        <v>98</v>
      </c>
      <c r="D97" t="s">
        <v>133</v>
      </c>
      <c r="E97" s="119">
        <f>$V$6</f>
        <v>4.717821782178218</v>
      </c>
      <c r="F97" s="120">
        <f>'ANS_RevData (IL)'!$AD$8</f>
        <v>4.717821782178218</v>
      </c>
      <c r="G97" s="121">
        <v>4.4972875226039779</v>
      </c>
      <c r="H97" s="104"/>
    </row>
    <row r="98" spans="2:8" x14ac:dyDescent="0.25">
      <c r="B98" t="s">
        <v>128</v>
      </c>
      <c r="C98" t="s">
        <v>98</v>
      </c>
      <c r="D98" t="s">
        <v>103</v>
      </c>
      <c r="E98" s="128">
        <f>$W$6</f>
        <v>0</v>
      </c>
      <c r="F98" s="129">
        <f>'ANS_RevData (IL)'!$AD$9</f>
        <v>0</v>
      </c>
      <c r="G98" s="130">
        <v>0</v>
      </c>
      <c r="H98" s="104"/>
    </row>
    <row r="99" spans="2:8" x14ac:dyDescent="0.25">
      <c r="B99" t="s">
        <v>128</v>
      </c>
      <c r="C99" t="s">
        <v>98</v>
      </c>
      <c r="D99" t="s">
        <v>134</v>
      </c>
      <c r="E99" s="143">
        <f>$X$6</f>
        <v>0</v>
      </c>
      <c r="F99" s="144">
        <f>'ANS_RevData (IL)'!$AD$10</f>
        <v>0</v>
      </c>
      <c r="G99" s="224">
        <v>0</v>
      </c>
      <c r="H99" s="104"/>
    </row>
    <row r="100" spans="2:8" x14ac:dyDescent="0.25">
      <c r="B100" t="s">
        <v>128</v>
      </c>
      <c r="C100" t="s">
        <v>107</v>
      </c>
      <c r="D100" t="s">
        <v>99</v>
      </c>
      <c r="E100" s="101">
        <f>$T$7</f>
        <v>0.13</v>
      </c>
      <c r="F100" s="102">
        <f>'ANS_RevData (IL)'!$AD$22</f>
        <v>0.13</v>
      </c>
      <c r="G100" s="103">
        <v>0.13</v>
      </c>
      <c r="H100" s="104"/>
    </row>
    <row r="101" spans="2:8" x14ac:dyDescent="0.25">
      <c r="B101" t="s">
        <v>128</v>
      </c>
      <c r="C101" t="s">
        <v>107</v>
      </c>
      <c r="D101" t="s">
        <v>101</v>
      </c>
      <c r="E101" s="101">
        <f>$U$7</f>
        <v>0.1</v>
      </c>
      <c r="F101" s="102">
        <f>'ANS_RevData (IL)'!$AD$23</f>
        <v>0.1</v>
      </c>
      <c r="G101" s="103">
        <v>0.45</v>
      </c>
      <c r="H101" s="104"/>
    </row>
    <row r="102" spans="2:8" x14ac:dyDescent="0.25">
      <c r="B102" t="s">
        <v>128</v>
      </c>
      <c r="C102" t="s">
        <v>107</v>
      </c>
      <c r="D102" t="s">
        <v>133</v>
      </c>
      <c r="E102" s="119">
        <f>$V$7</f>
        <v>2</v>
      </c>
      <c r="F102" s="120">
        <f>'ANS_RevData (IL)'!$AD$24</f>
        <v>2</v>
      </c>
      <c r="G102" s="121">
        <v>1.3717948717948718</v>
      </c>
      <c r="H102" s="104"/>
    </row>
    <row r="103" spans="2:8" x14ac:dyDescent="0.25">
      <c r="B103" t="s">
        <v>128</v>
      </c>
      <c r="C103" t="s">
        <v>107</v>
      </c>
      <c r="D103" t="s">
        <v>103</v>
      </c>
      <c r="E103" s="128">
        <f>$W$7</f>
        <v>134.95575221238937</v>
      </c>
      <c r="F103" s="129">
        <f>'ANS_RevData (IL)'!$AD$25</f>
        <v>134.95575221238937</v>
      </c>
      <c r="G103" s="130">
        <v>175.42056074766356</v>
      </c>
      <c r="H103" s="104"/>
    </row>
    <row r="104" spans="2:8" x14ac:dyDescent="0.25">
      <c r="B104" t="s">
        <v>128</v>
      </c>
      <c r="C104" t="s">
        <v>107</v>
      </c>
      <c r="D104" t="s">
        <v>134</v>
      </c>
      <c r="E104" s="143">
        <f>$X$7</f>
        <v>0.30163934426229511</v>
      </c>
      <c r="F104" s="144">
        <f>'ANS_RevData (IL)'!$AD$26</f>
        <v>0.30163934426229511</v>
      </c>
      <c r="G104" s="224">
        <v>0.23548215237080447</v>
      </c>
      <c r="H104" s="104"/>
    </row>
    <row r="105" spans="2:8" x14ac:dyDescent="0.25">
      <c r="B105" t="s">
        <v>128</v>
      </c>
      <c r="C105" t="s">
        <v>108</v>
      </c>
      <c r="D105" t="s">
        <v>99</v>
      </c>
      <c r="E105" s="101">
        <f>$T$8</f>
        <v>0.1</v>
      </c>
      <c r="F105" s="102">
        <f>'ANS_RevData (IL)'!$AD$38</f>
        <v>0.1</v>
      </c>
      <c r="G105" s="103">
        <v>5.0000000000000001E-3</v>
      </c>
      <c r="H105" s="104"/>
    </row>
    <row r="106" spans="2:8" x14ac:dyDescent="0.25">
      <c r="B106" t="s">
        <v>128</v>
      </c>
      <c r="C106" t="s">
        <v>108</v>
      </c>
      <c r="D106" t="s">
        <v>101</v>
      </c>
      <c r="E106" s="101">
        <f>$U$8</f>
        <v>0.1</v>
      </c>
      <c r="F106" s="102">
        <f>'ANS_RevData (IL)'!$AD$39</f>
        <v>0.1</v>
      </c>
      <c r="G106" s="103">
        <v>0.15</v>
      </c>
      <c r="H106" s="104"/>
    </row>
    <row r="107" spans="2:8" x14ac:dyDescent="0.25">
      <c r="B107" t="s">
        <v>128</v>
      </c>
      <c r="C107" t="s">
        <v>108</v>
      </c>
      <c r="D107" t="s">
        <v>133</v>
      </c>
      <c r="E107" s="119">
        <f>$V$8</f>
        <v>13</v>
      </c>
      <c r="F107" s="120">
        <f>'ANS_RevData (IL)'!$AD$40</f>
        <v>13</v>
      </c>
      <c r="G107" s="121">
        <v>8.6672710788757925</v>
      </c>
      <c r="H107" s="104"/>
    </row>
    <row r="108" spans="2:8" x14ac:dyDescent="0.25">
      <c r="B108" t="s">
        <v>128</v>
      </c>
      <c r="C108" t="s">
        <v>108</v>
      </c>
      <c r="D108" t="s">
        <v>103</v>
      </c>
      <c r="E108" s="128">
        <f>$W$8</f>
        <v>133.47117953938161</v>
      </c>
      <c r="F108" s="129">
        <f>'ANS_RevData (IL)'!$AD$41</f>
        <v>133.47117953938161</v>
      </c>
      <c r="G108" s="130">
        <v>194.76046025104603</v>
      </c>
      <c r="H108" s="104"/>
    </row>
    <row r="109" spans="2:8" x14ac:dyDescent="0.25">
      <c r="B109" t="s">
        <v>128</v>
      </c>
      <c r="C109" t="s">
        <v>108</v>
      </c>
      <c r="D109" t="s">
        <v>134</v>
      </c>
      <c r="E109" s="143">
        <f>$X$8</f>
        <v>0.46496399945659556</v>
      </c>
      <c r="F109" s="144">
        <f>'ANS_RevData (IL)'!$AD$42</f>
        <v>0.46496399945659556</v>
      </c>
      <c r="G109" s="224">
        <v>0.33334586526738674</v>
      </c>
      <c r="H109" s="104"/>
    </row>
    <row r="110" spans="2:8" x14ac:dyDescent="0.25">
      <c r="B110" t="s">
        <v>128</v>
      </c>
      <c r="C110" t="s">
        <v>109</v>
      </c>
      <c r="D110" t="s">
        <v>99</v>
      </c>
      <c r="E110" s="101">
        <f>$T$9</f>
        <v>0.13500000000000001</v>
      </c>
      <c r="F110" s="102">
        <f>'ANS_RevData (IL)'!$AD$54</f>
        <v>0.13500000000000001</v>
      </c>
      <c r="G110" s="103">
        <v>0.13500000000000001</v>
      </c>
      <c r="H110" s="104"/>
    </row>
    <row r="111" spans="2:8" x14ac:dyDescent="0.25">
      <c r="B111" t="s">
        <v>128</v>
      </c>
      <c r="C111" t="s">
        <v>109</v>
      </c>
      <c r="D111" t="s">
        <v>101</v>
      </c>
      <c r="E111" s="101">
        <f>$U$9</f>
        <v>0.09</v>
      </c>
      <c r="F111" s="102">
        <f>'ANS_RevData (IL)'!$AD$55</f>
        <v>0.09</v>
      </c>
      <c r="G111" s="103">
        <v>0.09</v>
      </c>
      <c r="H111" s="104"/>
    </row>
    <row r="112" spans="2:8" x14ac:dyDescent="0.25">
      <c r="B112" t="s">
        <v>128</v>
      </c>
      <c r="C112" t="s">
        <v>109</v>
      </c>
      <c r="D112" t="s">
        <v>133</v>
      </c>
      <c r="E112" s="119">
        <f>$V$9</f>
        <v>30.372641509433961</v>
      </c>
      <c r="F112" s="120">
        <f>'ANS_RevData (IL)'!$AD$56</f>
        <v>30.372641509433961</v>
      </c>
      <c r="G112" s="121">
        <v>27.076203208556151</v>
      </c>
      <c r="H112" s="104"/>
    </row>
    <row r="113" spans="2:8" x14ac:dyDescent="0.25">
      <c r="B113" t="s">
        <v>128</v>
      </c>
      <c r="C113" t="s">
        <v>109</v>
      </c>
      <c r="D113" t="s">
        <v>103</v>
      </c>
      <c r="E113" s="128">
        <f>$W$9</f>
        <v>522.43895901588667</v>
      </c>
      <c r="F113" s="129">
        <f>'ANS_RevData (IL)'!$AD$57</f>
        <v>522.43895901588667</v>
      </c>
      <c r="G113" s="130">
        <v>455.5979022997933</v>
      </c>
      <c r="H113" s="104"/>
    </row>
    <row r="114" spans="2:8" x14ac:dyDescent="0.25">
      <c r="B114" t="s">
        <v>128</v>
      </c>
      <c r="C114" t="s">
        <v>109</v>
      </c>
      <c r="D114" t="s">
        <v>134</v>
      </c>
      <c r="E114" s="143">
        <f>$X$9</f>
        <v>5.8156214961571959E-2</v>
      </c>
      <c r="F114" s="144">
        <f>'ANS_RevData (IL)'!$AD$58</f>
        <v>5.8156214961571959E-2</v>
      </c>
      <c r="G114" s="224">
        <v>6.4897841883626087E-2</v>
      </c>
      <c r="H114" s="104"/>
    </row>
    <row r="115" spans="2:8" x14ac:dyDescent="0.25">
      <c r="B115" t="s">
        <v>128</v>
      </c>
      <c r="C115" t="s">
        <v>118</v>
      </c>
      <c r="D115" t="s">
        <v>99</v>
      </c>
      <c r="E115" s="101">
        <f>$T$10</f>
        <v>0.06</v>
      </c>
      <c r="F115" s="102">
        <f>'ANS_RevData (IL)'!$AD$70</f>
        <v>0.06</v>
      </c>
      <c r="G115" s="103">
        <v>0.06</v>
      </c>
      <c r="H115" s="104"/>
    </row>
    <row r="116" spans="2:8" x14ac:dyDescent="0.25">
      <c r="B116" t="s">
        <v>128</v>
      </c>
      <c r="C116" t="s">
        <v>118</v>
      </c>
      <c r="D116" t="s">
        <v>101</v>
      </c>
      <c r="E116" s="101">
        <f>$U$10</f>
        <v>0.1</v>
      </c>
      <c r="F116" s="102">
        <f>'ANS_RevData (IL)'!$AD$71</f>
        <v>0.1</v>
      </c>
      <c r="G116" s="103">
        <v>0.11</v>
      </c>
      <c r="H116" s="104"/>
    </row>
    <row r="117" spans="2:8" x14ac:dyDescent="0.25">
      <c r="B117" t="s">
        <v>128</v>
      </c>
      <c r="C117" t="s">
        <v>118</v>
      </c>
      <c r="D117" t="s">
        <v>133</v>
      </c>
      <c r="E117" s="119">
        <f>$V$10</f>
        <v>45</v>
      </c>
      <c r="F117" s="120">
        <f>'ANS_RevData (IL)'!$AD$72</f>
        <v>46</v>
      </c>
      <c r="G117" s="121">
        <v>32.111719605695512</v>
      </c>
      <c r="H117" s="104"/>
    </row>
    <row r="118" spans="2:8" x14ac:dyDescent="0.25">
      <c r="B118" t="s">
        <v>128</v>
      </c>
      <c r="C118" t="s">
        <v>118</v>
      </c>
      <c r="D118" t="s">
        <v>103</v>
      </c>
      <c r="E118" s="128">
        <f>$W$10</f>
        <v>64.824897191237724</v>
      </c>
      <c r="F118" s="129">
        <f>'ANS_RevData (IL)'!$AD$73</f>
        <v>64.824897191237724</v>
      </c>
      <c r="G118" s="130">
        <v>95.754924960774972</v>
      </c>
      <c r="H118" s="104"/>
    </row>
    <row r="119" spans="2:8" x14ac:dyDescent="0.25">
      <c r="B119" t="s">
        <v>128</v>
      </c>
      <c r="C119" t="s">
        <v>118</v>
      </c>
      <c r="D119" t="s">
        <v>134</v>
      </c>
      <c r="E119" s="143">
        <f>$X$10</f>
        <v>0.41569402297234015</v>
      </c>
      <c r="F119" s="144">
        <f>'ANS_RevData (IL)'!$AD$74</f>
        <v>0.41569402297234015</v>
      </c>
      <c r="G119" s="224">
        <v>0.29160313936570814</v>
      </c>
      <c r="H119" s="104"/>
    </row>
    <row r="120" spans="2:8" x14ac:dyDescent="0.25">
      <c r="B120" t="s">
        <v>128</v>
      </c>
      <c r="C120" t="s">
        <v>119</v>
      </c>
      <c r="D120" t="s">
        <v>99</v>
      </c>
      <c r="E120" s="101">
        <f>$T$11</f>
        <v>0.1</v>
      </c>
      <c r="F120" s="102">
        <f>'ANS_RevData (IL)'!$AD$86</f>
        <v>0.1</v>
      </c>
      <c r="G120" s="103">
        <v>0.2</v>
      </c>
      <c r="H120" s="104"/>
    </row>
    <row r="121" spans="2:8" x14ac:dyDescent="0.25">
      <c r="B121" t="s">
        <v>128</v>
      </c>
      <c r="C121" t="s">
        <v>119</v>
      </c>
      <c r="D121" t="s">
        <v>101</v>
      </c>
      <c r="E121" s="101">
        <f>$U$11</f>
        <v>0.06</v>
      </c>
      <c r="F121" s="102">
        <f>'ANS_RevData (IL)'!$AD$87</f>
        <v>0.06</v>
      </c>
      <c r="G121" s="103">
        <v>0.08</v>
      </c>
      <c r="H121" s="104"/>
    </row>
    <row r="122" spans="2:8" x14ac:dyDescent="0.25">
      <c r="B122" t="s">
        <v>128</v>
      </c>
      <c r="C122" t="s">
        <v>119</v>
      </c>
      <c r="D122" t="s">
        <v>133</v>
      </c>
      <c r="E122" s="119">
        <f>$V$11</f>
        <v>15</v>
      </c>
      <c r="F122" s="120">
        <f>'ANS_RevData (IL)'!$AD$88</f>
        <v>24</v>
      </c>
      <c r="G122" s="121">
        <v>10.735294117647058</v>
      </c>
      <c r="H122" s="104"/>
    </row>
    <row r="123" spans="2:8" x14ac:dyDescent="0.25">
      <c r="B123" t="s">
        <v>128</v>
      </c>
      <c r="C123" t="s">
        <v>119</v>
      </c>
      <c r="D123" t="s">
        <v>103</v>
      </c>
      <c r="E123" s="128">
        <f>$W$11</f>
        <v>51.3457831839522</v>
      </c>
      <c r="F123" s="129">
        <f>'ANS_RevData (IL)'!$AD$89</f>
        <v>51.3457831839522</v>
      </c>
      <c r="G123" s="130">
        <v>72.264616438356157</v>
      </c>
      <c r="H123" s="104"/>
    </row>
    <row r="124" spans="2:8" x14ac:dyDescent="0.25">
      <c r="B124" t="s">
        <v>128</v>
      </c>
      <c r="C124" t="s">
        <v>119</v>
      </c>
      <c r="D124" t="s">
        <v>134</v>
      </c>
      <c r="E124" s="143">
        <f>$X$11</f>
        <v>0.39110871371660216</v>
      </c>
      <c r="F124" s="144">
        <f>'ANS_RevData (IL)'!$AD$90</f>
        <v>0.39110871371660216</v>
      </c>
      <c r="G124" s="224">
        <v>0.27931970723275967</v>
      </c>
      <c r="H124" s="104"/>
    </row>
    <row r="125" spans="2:8" x14ac:dyDescent="0.25">
      <c r="B125" t="s">
        <v>128</v>
      </c>
      <c r="C125" t="s">
        <v>120</v>
      </c>
      <c r="D125" t="s">
        <v>99</v>
      </c>
      <c r="E125" s="101">
        <f>$T$12</f>
        <v>0.14000000000000001</v>
      </c>
      <c r="F125" s="102">
        <f>'ANS_RevData (IL)'!$AD$102</f>
        <v>0.14000000000000001</v>
      </c>
      <c r="G125" s="103">
        <v>0.14000000000000001</v>
      </c>
      <c r="H125" s="104"/>
    </row>
    <row r="126" spans="2:8" x14ac:dyDescent="0.25">
      <c r="B126" t="s">
        <v>128</v>
      </c>
      <c r="C126" t="s">
        <v>120</v>
      </c>
      <c r="D126" t="s">
        <v>101</v>
      </c>
      <c r="E126" s="101">
        <f>$U$12</f>
        <v>7.0000000000000007E-2</v>
      </c>
      <c r="F126" s="102">
        <f>'ANS_RevData (IL)'!$AD$103</f>
        <v>7.0000000000000007E-2</v>
      </c>
      <c r="G126" s="103">
        <v>7.0000000000000007E-2</v>
      </c>
      <c r="H126" s="104"/>
    </row>
    <row r="127" spans="2:8" x14ac:dyDescent="0.25">
      <c r="B127" t="s">
        <v>128</v>
      </c>
      <c r="C127" t="s">
        <v>120</v>
      </c>
      <c r="D127" t="s">
        <v>133</v>
      </c>
      <c r="E127" s="119">
        <f>$V$12</f>
        <v>35</v>
      </c>
      <c r="F127" s="120">
        <f>'ANS_RevData (IL)'!$AD$104</f>
        <v>45</v>
      </c>
      <c r="G127" s="121">
        <v>24.72051282051282</v>
      </c>
      <c r="H127" s="104"/>
    </row>
    <row r="128" spans="2:8" x14ac:dyDescent="0.25">
      <c r="B128" t="s">
        <v>128</v>
      </c>
      <c r="C128" t="s">
        <v>120</v>
      </c>
      <c r="D128" t="s">
        <v>103</v>
      </c>
      <c r="E128" s="128">
        <f>$W$12</f>
        <v>1180.7256551053033</v>
      </c>
      <c r="F128" s="129">
        <f>'ANS_RevData (IL)'!$AD$105</f>
        <v>1180.7256551053033</v>
      </c>
      <c r="G128" s="130">
        <v>1240.8055699616223</v>
      </c>
      <c r="H128" s="104"/>
    </row>
    <row r="129" spans="2:8" x14ac:dyDescent="0.25">
      <c r="B129" t="s">
        <v>128</v>
      </c>
      <c r="C129" t="s">
        <v>120</v>
      </c>
      <c r="D129" t="s">
        <v>134</v>
      </c>
      <c r="E129" s="143">
        <f>$X$12</f>
        <v>2.9690923755305808E-2</v>
      </c>
      <c r="F129" s="144">
        <f>'ANS_RevData (IL)'!$AD$106</f>
        <v>2.9690923755305808E-2</v>
      </c>
      <c r="G129" s="224">
        <v>2.9093283307446417E-2</v>
      </c>
      <c r="H129" s="104"/>
    </row>
    <row r="130" spans="2:8" x14ac:dyDescent="0.25">
      <c r="B130" t="s">
        <v>128</v>
      </c>
      <c r="C130" t="s">
        <v>135</v>
      </c>
      <c r="D130" t="s">
        <v>99</v>
      </c>
      <c r="E130" s="101">
        <f>$T$13</f>
        <v>0.18</v>
      </c>
      <c r="F130" s="102">
        <f>'ANS_RevData (IL)'!$AD$118</f>
        <v>0.18</v>
      </c>
      <c r="G130" s="103">
        <v>0.18</v>
      </c>
      <c r="H130" s="104"/>
    </row>
    <row r="131" spans="2:8" x14ac:dyDescent="0.25">
      <c r="B131" t="s">
        <v>128</v>
      </c>
      <c r="C131" t="s">
        <v>135</v>
      </c>
      <c r="D131" t="s">
        <v>101</v>
      </c>
      <c r="E131" s="101">
        <f>$U$13</f>
        <v>0.1</v>
      </c>
      <c r="F131" s="102">
        <f>'ANS_RevData (IL)'!$AD$119</f>
        <v>0.1</v>
      </c>
      <c r="G131" s="103">
        <v>0.15</v>
      </c>
      <c r="H131" s="104"/>
    </row>
    <row r="132" spans="2:8" x14ac:dyDescent="0.25">
      <c r="B132" t="s">
        <v>128</v>
      </c>
      <c r="C132" t="s">
        <v>135</v>
      </c>
      <c r="D132" t="s">
        <v>133</v>
      </c>
      <c r="E132" s="119">
        <f>$V$13</f>
        <v>4</v>
      </c>
      <c r="F132" s="120">
        <f>'ANS_RevData (IL)'!$AD$120</f>
        <v>4</v>
      </c>
      <c r="G132" s="121">
        <v>1.5263157894736843</v>
      </c>
      <c r="H132" s="104"/>
    </row>
    <row r="133" spans="2:8" x14ac:dyDescent="0.25">
      <c r="B133" t="s">
        <v>128</v>
      </c>
      <c r="C133" t="s">
        <v>135</v>
      </c>
      <c r="D133" t="s">
        <v>103</v>
      </c>
      <c r="E133" s="128">
        <f>$W$13</f>
        <v>407.58828947368426</v>
      </c>
      <c r="F133" s="129">
        <f>'ANS_RevData (IL)'!$AD$121</f>
        <v>407.58828947368426</v>
      </c>
      <c r="G133" s="130">
        <v>639.54022988505744</v>
      </c>
      <c r="H133" s="104"/>
    </row>
    <row r="134" spans="2:8" x14ac:dyDescent="0.25">
      <c r="B134" t="s">
        <v>128</v>
      </c>
      <c r="C134" t="s">
        <v>135</v>
      </c>
      <c r="D134" t="s">
        <v>134</v>
      </c>
      <c r="E134" s="143">
        <f>$X$13</f>
        <v>9.2052255655583906E-2</v>
      </c>
      <c r="F134" s="144">
        <f>'ANS_RevData (IL)'!$AD$122</f>
        <v>9.2052255655583906E-2</v>
      </c>
      <c r="G134" s="224">
        <v>5.9849029475197699E-2</v>
      </c>
      <c r="H134" s="104"/>
    </row>
    <row r="135" spans="2:8" x14ac:dyDescent="0.25">
      <c r="B135" t="s">
        <v>128</v>
      </c>
      <c r="C135" t="s">
        <v>123</v>
      </c>
      <c r="D135" t="s">
        <v>99</v>
      </c>
      <c r="E135" s="101">
        <f>$T$14</f>
        <v>7.0000000000000007E-2</v>
      </c>
      <c r="F135" s="102">
        <f>'ANS_RevData (IL)'!$AD$134</f>
        <v>7.0000000000000007E-2</v>
      </c>
      <c r="G135" s="103">
        <v>7.0000000000000007E-2</v>
      </c>
      <c r="H135" s="104"/>
    </row>
    <row r="136" spans="2:8" x14ac:dyDescent="0.25">
      <c r="B136" t="s">
        <v>128</v>
      </c>
      <c r="C136" t="s">
        <v>123</v>
      </c>
      <c r="D136" t="s">
        <v>101</v>
      </c>
      <c r="E136" s="101">
        <f>$U$14</f>
        <v>0.08</v>
      </c>
      <c r="F136" s="102">
        <f>'ANS_RevData (IL)'!$AD$135</f>
        <v>0.08</v>
      </c>
      <c r="G136" s="103">
        <v>0.1</v>
      </c>
      <c r="H136" s="104"/>
    </row>
    <row r="137" spans="2:8" x14ac:dyDescent="0.25">
      <c r="B137" t="s">
        <v>128</v>
      </c>
      <c r="C137" t="s">
        <v>123</v>
      </c>
      <c r="D137" t="s">
        <v>133</v>
      </c>
      <c r="E137" s="119">
        <f>$V$14</f>
        <v>20</v>
      </c>
      <c r="F137" s="120">
        <f>'ANS_RevData (IL)'!$AD$136</f>
        <v>20</v>
      </c>
      <c r="G137" s="121">
        <v>14.020842379504993</v>
      </c>
      <c r="H137" s="104"/>
    </row>
    <row r="138" spans="2:8" x14ac:dyDescent="0.25">
      <c r="B138" t="s">
        <v>128</v>
      </c>
      <c r="C138" t="s">
        <v>123</v>
      </c>
      <c r="D138" t="s">
        <v>103</v>
      </c>
      <c r="E138" s="128">
        <f>$W$14</f>
        <v>466.14157080435172</v>
      </c>
      <c r="F138" s="129">
        <f>'ANS_RevData (IL)'!$AD$137</f>
        <v>466.14157080435172</v>
      </c>
      <c r="G138" s="130">
        <v>438.57181697119836</v>
      </c>
      <c r="H138" s="104"/>
    </row>
    <row r="139" spans="2:8" x14ac:dyDescent="0.25">
      <c r="B139" t="s">
        <v>128</v>
      </c>
      <c r="C139" t="s">
        <v>123</v>
      </c>
      <c r="D139" t="s">
        <v>134</v>
      </c>
      <c r="E139" s="143">
        <f>$X$14</f>
        <v>5.0111735216905151E-2</v>
      </c>
      <c r="F139" s="144">
        <f>'ANS_RevData (IL)'!$AD$138</f>
        <v>5.0111735216905151E-2</v>
      </c>
      <c r="G139" s="224">
        <v>9.5763269080620251E-5</v>
      </c>
      <c r="H139" s="104"/>
    </row>
    <row r="140" spans="2:8" x14ac:dyDescent="0.25">
      <c r="B140" t="s">
        <v>129</v>
      </c>
      <c r="C140" t="s">
        <v>98</v>
      </c>
      <c r="D140" t="s">
        <v>99</v>
      </c>
      <c r="E140" s="101">
        <f>$Y$6</f>
        <v>7.0000000000000007E-2</v>
      </c>
      <c r="F140" s="102">
        <f>'ANS_RevData (AB)'!$AD$6</f>
        <v>7.0000000000000007E-2</v>
      </c>
      <c r="G140" s="103">
        <v>7.0000000000000007E-2</v>
      </c>
      <c r="H140" s="104"/>
    </row>
    <row r="141" spans="2:8" x14ac:dyDescent="0.25">
      <c r="B141" t="s">
        <v>129</v>
      </c>
      <c r="C141" t="s">
        <v>98</v>
      </c>
      <c r="D141" t="s">
        <v>101</v>
      </c>
      <c r="E141" s="101">
        <f>$Z$6</f>
        <v>0.26</v>
      </c>
      <c r="F141" s="102">
        <f>'ANS_RevData (AB)'!$AD$7</f>
        <v>0.26</v>
      </c>
      <c r="G141" s="103">
        <v>0.26</v>
      </c>
      <c r="H141" s="104"/>
    </row>
    <row r="142" spans="2:8" x14ac:dyDescent="0.25">
      <c r="B142" t="s">
        <v>129</v>
      </c>
      <c r="C142" t="s">
        <v>98</v>
      </c>
      <c r="D142" t="s">
        <v>133</v>
      </c>
      <c r="E142" s="119">
        <f>$AA$6</f>
        <v>21.557471264367816</v>
      </c>
      <c r="F142" s="120">
        <f>'ANS_RevData (AB)'!$AD$8</f>
        <v>21.557471264367816</v>
      </c>
      <c r="G142" s="121">
        <v>12.703056768558952</v>
      </c>
      <c r="H142" s="104"/>
    </row>
    <row r="143" spans="2:8" x14ac:dyDescent="0.25">
      <c r="B143" t="s">
        <v>129</v>
      </c>
      <c r="C143" t="s">
        <v>98</v>
      </c>
      <c r="D143" t="s">
        <v>103</v>
      </c>
      <c r="E143" s="128">
        <f>$AB$6</f>
        <v>0</v>
      </c>
      <c r="F143" s="129">
        <f>'ANS_RevData (AB)'!$AD$9</f>
        <v>0</v>
      </c>
      <c r="G143" s="130">
        <v>0</v>
      </c>
      <c r="H143" s="104"/>
    </row>
    <row r="144" spans="2:8" x14ac:dyDescent="0.25">
      <c r="B144" t="s">
        <v>129</v>
      </c>
      <c r="C144" t="s">
        <v>98</v>
      </c>
      <c r="D144" t="s">
        <v>134</v>
      </c>
      <c r="E144" s="143">
        <f>$AC$6</f>
        <v>0</v>
      </c>
      <c r="F144" s="144">
        <f>'ANS_RevData (AB)'!$AD$10</f>
        <v>0</v>
      </c>
      <c r="G144" s="224">
        <v>0</v>
      </c>
      <c r="H144" s="104"/>
    </row>
    <row r="145" spans="2:8" x14ac:dyDescent="0.25">
      <c r="B145" t="s">
        <v>129</v>
      </c>
      <c r="C145" t="s">
        <v>107</v>
      </c>
      <c r="D145" t="s">
        <v>99</v>
      </c>
      <c r="E145" s="101">
        <f>$Y$7</f>
        <v>5.0000000000000001E-3</v>
      </c>
      <c r="F145" s="102">
        <f>'ANS_RevData (AB)'!$AD$22</f>
        <v>5.0000000000000001E-3</v>
      </c>
      <c r="G145" s="103">
        <v>5.0000000000000001E-3</v>
      </c>
      <c r="H145" s="104"/>
    </row>
    <row r="146" spans="2:8" x14ac:dyDescent="0.25">
      <c r="B146" t="s">
        <v>129</v>
      </c>
      <c r="C146" t="s">
        <v>107</v>
      </c>
      <c r="D146" t="s">
        <v>101</v>
      </c>
      <c r="E146" s="101">
        <f>$Z$7</f>
        <v>0.1</v>
      </c>
      <c r="F146" s="102">
        <f>'ANS_RevData (AB)'!$AD$23</f>
        <v>0.1</v>
      </c>
      <c r="G146" s="103">
        <v>0.47</v>
      </c>
      <c r="H146" s="104"/>
    </row>
    <row r="147" spans="2:8" x14ac:dyDescent="0.25">
      <c r="B147" t="s">
        <v>129</v>
      </c>
      <c r="C147" t="s">
        <v>107</v>
      </c>
      <c r="D147" t="s">
        <v>133</v>
      </c>
      <c r="E147" s="119">
        <f>$AA$7</f>
        <v>2</v>
      </c>
      <c r="F147" s="120">
        <f>'ANS_RevData (AB)'!$AD$24</f>
        <v>2</v>
      </c>
      <c r="G147" s="121">
        <v>1.3768115942028984</v>
      </c>
      <c r="H147" s="104"/>
    </row>
    <row r="148" spans="2:8" x14ac:dyDescent="0.25">
      <c r="B148" t="s">
        <v>129</v>
      </c>
      <c r="C148" t="s">
        <v>107</v>
      </c>
      <c r="D148" t="s">
        <v>103</v>
      </c>
      <c r="E148" s="128">
        <f>$AB$7</f>
        <v>156.88073394495413</v>
      </c>
      <c r="F148" s="129">
        <f>'ANS_RevData (AB)'!$AD$25</f>
        <v>156.88073394495413</v>
      </c>
      <c r="G148" s="130">
        <v>188.84210526315789</v>
      </c>
      <c r="H148" s="104"/>
    </row>
    <row r="149" spans="2:8" x14ac:dyDescent="0.25">
      <c r="B149" t="s">
        <v>129</v>
      </c>
      <c r="C149" t="s">
        <v>107</v>
      </c>
      <c r="D149" t="s">
        <v>134</v>
      </c>
      <c r="E149" s="143">
        <f>$AC$7</f>
        <v>0.33859649122807017</v>
      </c>
      <c r="F149" s="144">
        <f>'ANS_RevData (AB)'!$AD$26</f>
        <v>0.33859649122807017</v>
      </c>
      <c r="G149" s="224">
        <v>0.24637681159420291</v>
      </c>
      <c r="H149" s="104"/>
    </row>
    <row r="150" spans="2:8" x14ac:dyDescent="0.25">
      <c r="B150" t="s">
        <v>129</v>
      </c>
      <c r="C150" t="s">
        <v>108</v>
      </c>
      <c r="D150" t="s">
        <v>99</v>
      </c>
      <c r="E150" s="101">
        <f>$Y$8</f>
        <v>0.15</v>
      </c>
      <c r="F150" s="102">
        <f>'ANS_RevData (AB)'!$AD$38</f>
        <v>0.15</v>
      </c>
      <c r="G150" s="103">
        <v>0.15</v>
      </c>
      <c r="H150" s="104"/>
    </row>
    <row r="151" spans="2:8" x14ac:dyDescent="0.25">
      <c r="B151" t="s">
        <v>129</v>
      </c>
      <c r="C151" t="s">
        <v>108</v>
      </c>
      <c r="D151" t="s">
        <v>101</v>
      </c>
      <c r="E151" s="101">
        <f>$Z$8</f>
        <v>0.1</v>
      </c>
      <c r="F151" s="102">
        <f>'ANS_RevData (AB)'!$AD$39</f>
        <v>0.1</v>
      </c>
      <c r="G151" s="103">
        <v>0.125</v>
      </c>
      <c r="H151" s="104"/>
    </row>
    <row r="152" spans="2:8" x14ac:dyDescent="0.25">
      <c r="B152" t="s">
        <v>129</v>
      </c>
      <c r="C152" t="s">
        <v>108</v>
      </c>
      <c r="D152" t="s">
        <v>133</v>
      </c>
      <c r="E152" s="119">
        <f>$AA$8</f>
        <v>30</v>
      </c>
      <c r="F152" s="120">
        <f>'ANS_RevData (AB)'!$AD$40</f>
        <v>30</v>
      </c>
      <c r="G152" s="121">
        <v>19.672489082969431</v>
      </c>
      <c r="H152" s="104"/>
    </row>
    <row r="153" spans="2:8" x14ac:dyDescent="0.25">
      <c r="B153" t="s">
        <v>129</v>
      </c>
      <c r="C153" t="s">
        <v>108</v>
      </c>
      <c r="D153" t="s">
        <v>103</v>
      </c>
      <c r="E153" s="128">
        <f>$AB$8</f>
        <v>143.73222216677479</v>
      </c>
      <c r="F153" s="129">
        <f>'ANS_RevData (AB)'!$AD$41</f>
        <v>143.73222216677479</v>
      </c>
      <c r="G153" s="130">
        <v>195.98085460599333</v>
      </c>
      <c r="H153" s="104"/>
    </row>
    <row r="154" spans="2:8" x14ac:dyDescent="0.25">
      <c r="B154" t="s">
        <v>129</v>
      </c>
      <c r="C154" t="s">
        <v>108</v>
      </c>
      <c r="D154" t="s">
        <v>134</v>
      </c>
      <c r="E154" s="143">
        <f>$AC$8</f>
        <v>0.48782211512524953</v>
      </c>
      <c r="F154" s="144">
        <f>'ANS_RevData (AB)'!$AD$42</f>
        <v>0.48782211512524953</v>
      </c>
      <c r="G154" s="224">
        <v>0.33267734650970177</v>
      </c>
      <c r="H154" s="104"/>
    </row>
    <row r="155" spans="2:8" x14ac:dyDescent="0.25">
      <c r="B155" t="s">
        <v>129</v>
      </c>
      <c r="C155" t="s">
        <v>109</v>
      </c>
      <c r="D155" t="s">
        <v>99</v>
      </c>
      <c r="E155" s="101">
        <f>$Y$9</f>
        <v>6.5000000000000002E-2</v>
      </c>
      <c r="F155" s="102">
        <f>'ANS_RevData (AB)'!$AD$54</f>
        <v>6.5000000000000002E-2</v>
      </c>
      <c r="G155" s="103">
        <v>0.1</v>
      </c>
      <c r="H155" s="104"/>
    </row>
    <row r="156" spans="2:8" x14ac:dyDescent="0.25">
      <c r="B156" t="s">
        <v>129</v>
      </c>
      <c r="C156" t="s">
        <v>109</v>
      </c>
      <c r="D156" t="s">
        <v>101</v>
      </c>
      <c r="E156" s="101">
        <f>$Z$9</f>
        <v>7.1999999999999995E-2</v>
      </c>
      <c r="F156" s="102">
        <f>'ANS_RevData (AB)'!$AD$55</f>
        <v>7.1999999999999995E-2</v>
      </c>
      <c r="G156" s="103">
        <v>8.5000000000000006E-2</v>
      </c>
      <c r="H156" s="104"/>
    </row>
    <row r="157" spans="2:8" x14ac:dyDescent="0.25">
      <c r="B157" t="s">
        <v>129</v>
      </c>
      <c r="C157" t="s">
        <v>109</v>
      </c>
      <c r="D157" t="s">
        <v>133</v>
      </c>
      <c r="E157" s="119">
        <f>$AA$9</f>
        <v>36.304140710883111</v>
      </c>
      <c r="F157" s="120">
        <f>'ANS_RevData (AB)'!$AD$56</f>
        <v>36.304140710883111</v>
      </c>
      <c r="G157" s="121">
        <v>29.111188567445105</v>
      </c>
      <c r="H157" s="104"/>
    </row>
    <row r="158" spans="2:8" x14ac:dyDescent="0.25">
      <c r="B158" t="s">
        <v>129</v>
      </c>
      <c r="C158" t="s">
        <v>109</v>
      </c>
      <c r="D158" t="s">
        <v>103</v>
      </c>
      <c r="E158" s="128">
        <f>$AB$9</f>
        <v>195.58880179547467</v>
      </c>
      <c r="F158" s="129">
        <f>'ANS_RevData (AB)'!$AD$57</f>
        <v>195.58880179547467</v>
      </c>
      <c r="G158" s="130">
        <v>226.03134646266784</v>
      </c>
      <c r="H158" s="104"/>
    </row>
    <row r="159" spans="2:8" x14ac:dyDescent="0.25">
      <c r="B159" t="s">
        <v>129</v>
      </c>
      <c r="C159" t="s">
        <v>109</v>
      </c>
      <c r="D159" t="s">
        <v>134</v>
      </c>
      <c r="E159" s="143">
        <f>$AC$9</f>
        <v>0.17570188536211861</v>
      </c>
      <c r="F159" s="144">
        <f>'ANS_RevData (AB)'!$AD$58</f>
        <v>0.17570188536211861</v>
      </c>
      <c r="G159" s="224">
        <v>0.16134696379256691</v>
      </c>
      <c r="H159" s="104"/>
    </row>
    <row r="160" spans="2:8" x14ac:dyDescent="0.25">
      <c r="B160" t="s">
        <v>129</v>
      </c>
      <c r="C160" t="s">
        <v>118</v>
      </c>
      <c r="D160" t="s">
        <v>99</v>
      </c>
      <c r="E160" s="101">
        <f>$Y$10</f>
        <v>0.05</v>
      </c>
      <c r="F160" s="102">
        <f>'ANS_RevData (AB)'!$AD$70</f>
        <v>0.05</v>
      </c>
      <c r="G160" s="103">
        <v>0.05</v>
      </c>
      <c r="H160" s="104"/>
    </row>
    <row r="161" spans="2:8" x14ac:dyDescent="0.25">
      <c r="B161" t="s">
        <v>129</v>
      </c>
      <c r="C161" t="s">
        <v>118</v>
      </c>
      <c r="D161" t="s">
        <v>101</v>
      </c>
      <c r="E161" s="101">
        <f>$Z$10</f>
        <v>0.1</v>
      </c>
      <c r="F161" s="102">
        <f>'ANS_RevData (AB)'!$AD$71</f>
        <v>0.1</v>
      </c>
      <c r="G161" s="103">
        <v>0.1</v>
      </c>
      <c r="H161" s="104"/>
    </row>
    <row r="162" spans="2:8" x14ac:dyDescent="0.25">
      <c r="B162" t="s">
        <v>129</v>
      </c>
      <c r="C162" t="s">
        <v>118</v>
      </c>
      <c r="D162" t="s">
        <v>133</v>
      </c>
      <c r="E162" s="119">
        <f>$AA$10</f>
        <v>50</v>
      </c>
      <c r="F162" s="120">
        <f>'ANS_RevData (AB)'!$AD$72</f>
        <v>55</v>
      </c>
      <c r="G162" s="121">
        <v>37.09256661991585</v>
      </c>
      <c r="H162" s="104"/>
    </row>
    <row r="163" spans="2:8" x14ac:dyDescent="0.25">
      <c r="B163" t="s">
        <v>129</v>
      </c>
      <c r="C163" t="s">
        <v>118</v>
      </c>
      <c r="D163" t="s">
        <v>103</v>
      </c>
      <c r="E163" s="128">
        <f>$AB$10</f>
        <v>109.93396014640099</v>
      </c>
      <c r="F163" s="129">
        <f>'ANS_RevData (AB)'!$AD$73</f>
        <v>109.93396014640099</v>
      </c>
      <c r="G163" s="130">
        <v>162.49876658978329</v>
      </c>
      <c r="H163" s="104"/>
    </row>
    <row r="164" spans="2:8" x14ac:dyDescent="0.25">
      <c r="B164" t="s">
        <v>129</v>
      </c>
      <c r="C164" t="s">
        <v>118</v>
      </c>
      <c r="D164" t="s">
        <v>134</v>
      </c>
      <c r="E164" s="143">
        <f>$AC$10</f>
        <v>0.40714544817126119</v>
      </c>
      <c r="F164" s="144">
        <f>'ANS_RevData (AB)'!$AD$74</f>
        <v>0.40714544817126119</v>
      </c>
      <c r="G164" s="224">
        <v>0.28903890299007673</v>
      </c>
      <c r="H164" s="104"/>
    </row>
    <row r="165" spans="2:8" x14ac:dyDescent="0.25">
      <c r="B165" t="s">
        <v>129</v>
      </c>
      <c r="C165" t="s">
        <v>119</v>
      </c>
      <c r="D165" t="s">
        <v>99</v>
      </c>
      <c r="E165" s="101">
        <f>$Y$11</f>
        <v>0.1</v>
      </c>
      <c r="F165" s="102">
        <f>'ANS_RevData (AB)'!$AD$86</f>
        <v>0.1</v>
      </c>
      <c r="G165" s="103">
        <v>0.1</v>
      </c>
      <c r="H165" s="104"/>
    </row>
    <row r="166" spans="2:8" x14ac:dyDescent="0.25">
      <c r="B166" t="s">
        <v>129</v>
      </c>
      <c r="C166" t="s">
        <v>119</v>
      </c>
      <c r="D166" t="s">
        <v>101</v>
      </c>
      <c r="E166" s="101">
        <f>$Z$11</f>
        <v>0.06</v>
      </c>
      <c r="F166" s="102">
        <f>'ANS_RevData (AB)'!$AD$87</f>
        <v>0.06</v>
      </c>
      <c r="G166" s="103">
        <v>0.06</v>
      </c>
      <c r="H166" s="104"/>
    </row>
    <row r="167" spans="2:8" x14ac:dyDescent="0.25">
      <c r="B167" t="s">
        <v>129</v>
      </c>
      <c r="C167" t="s">
        <v>119</v>
      </c>
      <c r="D167" t="s">
        <v>133</v>
      </c>
      <c r="E167" s="119">
        <f>$AA$11</f>
        <v>60</v>
      </c>
      <c r="F167" s="120">
        <f>'ANS_RevData (AB)'!$AD$88</f>
        <v>62</v>
      </c>
      <c r="G167" s="121">
        <v>26.890243902439025</v>
      </c>
      <c r="H167" s="104"/>
    </row>
    <row r="168" spans="2:8" x14ac:dyDescent="0.25">
      <c r="B168" t="s">
        <v>129</v>
      </c>
      <c r="C168" t="s">
        <v>119</v>
      </c>
      <c r="D168" t="s">
        <v>103</v>
      </c>
      <c r="E168" s="128">
        <f>$AB$11</f>
        <v>55.555903164698016</v>
      </c>
      <c r="F168" s="129">
        <f>'ANS_RevData (AB)'!$AD$89</f>
        <v>55.555903164698016</v>
      </c>
      <c r="G168" s="130">
        <v>76.498458049886622</v>
      </c>
      <c r="H168" s="104"/>
    </row>
    <row r="169" spans="2:8" x14ac:dyDescent="0.25">
      <c r="B169" t="s">
        <v>129</v>
      </c>
      <c r="C169" t="s">
        <v>119</v>
      </c>
      <c r="D169" t="s">
        <v>134</v>
      </c>
      <c r="E169" s="143">
        <f>$AC$11</f>
        <v>0.37026735117987869</v>
      </c>
      <c r="F169" s="144">
        <f>'ANS_RevData (AB)'!$AD$90</f>
        <v>0.37026735117987869</v>
      </c>
      <c r="G169" s="224">
        <v>0.2704543716441456</v>
      </c>
      <c r="H169" s="104"/>
    </row>
    <row r="170" spans="2:8" x14ac:dyDescent="0.25">
      <c r="B170" t="s">
        <v>129</v>
      </c>
      <c r="C170" t="s">
        <v>120</v>
      </c>
      <c r="D170" t="s">
        <v>99</v>
      </c>
      <c r="E170" s="101">
        <f>$Y$12</f>
        <v>0.15</v>
      </c>
      <c r="F170" s="102">
        <f>'ANS_RevData (AB)'!$AD$102</f>
        <v>0.15</v>
      </c>
      <c r="G170" s="103">
        <v>0.15</v>
      </c>
      <c r="H170" s="104"/>
    </row>
    <row r="171" spans="2:8" x14ac:dyDescent="0.25">
      <c r="B171" t="s">
        <v>129</v>
      </c>
      <c r="C171" t="s">
        <v>120</v>
      </c>
      <c r="D171" t="s">
        <v>101</v>
      </c>
      <c r="E171" s="101">
        <f>$Z$12</f>
        <v>0.05</v>
      </c>
      <c r="F171" s="102">
        <f>'ANS_RevData (AB)'!$AD$103</f>
        <v>0.05</v>
      </c>
      <c r="G171" s="103">
        <v>0.05</v>
      </c>
      <c r="H171" s="104"/>
    </row>
    <row r="172" spans="2:8" x14ac:dyDescent="0.25">
      <c r="B172" t="s">
        <v>129</v>
      </c>
      <c r="C172" t="s">
        <v>120</v>
      </c>
      <c r="D172" t="s">
        <v>133</v>
      </c>
      <c r="E172" s="119">
        <f>$AA$12</f>
        <v>25</v>
      </c>
      <c r="F172" s="120">
        <f>'ANS_RevData (AB)'!$AD$104</f>
        <v>25</v>
      </c>
      <c r="G172" s="121">
        <v>9.6714285714285708</v>
      </c>
      <c r="H172" s="104"/>
    </row>
    <row r="173" spans="2:8" x14ac:dyDescent="0.25">
      <c r="B173" t="s">
        <v>129</v>
      </c>
      <c r="C173" t="s">
        <v>120</v>
      </c>
      <c r="D173" t="s">
        <v>103</v>
      </c>
      <c r="E173" s="128">
        <f>$AB$12</f>
        <v>1473.362765753687</v>
      </c>
      <c r="F173" s="129">
        <f>'ANS_RevData (AB)'!$AD$105</f>
        <v>1473.362765753687</v>
      </c>
      <c r="G173" s="130">
        <v>1522.4479419005413</v>
      </c>
      <c r="H173" s="104"/>
    </row>
    <row r="174" spans="2:8" x14ac:dyDescent="0.25">
      <c r="B174" t="s">
        <v>129</v>
      </c>
      <c r="C174" t="s">
        <v>120</v>
      </c>
      <c r="D174" t="s">
        <v>134</v>
      </c>
      <c r="E174" s="143">
        <f>$AC$12</f>
        <v>2.9040224886112017E-2</v>
      </c>
      <c r="F174" s="144">
        <f>'ANS_RevData (AB)'!$AD$106</f>
        <v>2.9040224886112017E-2</v>
      </c>
      <c r="G174" s="224">
        <v>2.9034639550817736E-2</v>
      </c>
      <c r="H174" s="104"/>
    </row>
    <row r="175" spans="2:8" x14ac:dyDescent="0.25">
      <c r="B175" t="s">
        <v>129</v>
      </c>
      <c r="C175" t="s">
        <v>135</v>
      </c>
      <c r="D175" t="s">
        <v>99</v>
      </c>
      <c r="E175" s="101">
        <f>$Y$13</f>
        <v>0.15</v>
      </c>
      <c r="F175" s="102">
        <f>'ANS_RevData (AB)'!$AD$118</f>
        <v>0.15</v>
      </c>
      <c r="G175" s="103">
        <v>0.15</v>
      </c>
      <c r="H175" s="104"/>
    </row>
    <row r="176" spans="2:8" x14ac:dyDescent="0.25">
      <c r="B176" t="s">
        <v>129</v>
      </c>
      <c r="C176" t="s">
        <v>135</v>
      </c>
      <c r="D176" t="s">
        <v>101</v>
      </c>
      <c r="E176" s="101">
        <f>$Z$13</f>
        <v>0.1</v>
      </c>
      <c r="F176" s="102">
        <f>'ANS_RevData (AB)'!$AD$119</f>
        <v>0.1</v>
      </c>
      <c r="G176" s="103">
        <v>0.1</v>
      </c>
      <c r="H176" s="104"/>
    </row>
    <row r="177" spans="2:8" x14ac:dyDescent="0.25">
      <c r="B177" t="s">
        <v>129</v>
      </c>
      <c r="C177" t="s">
        <v>135</v>
      </c>
      <c r="D177" t="s">
        <v>133</v>
      </c>
      <c r="E177" s="119">
        <f>$AA$13</f>
        <v>6</v>
      </c>
      <c r="F177" s="120">
        <f>'ANS_RevData (AB)'!$AD$120</f>
        <v>6</v>
      </c>
      <c r="G177" s="121">
        <v>2.6666666666666665</v>
      </c>
      <c r="H177" s="104"/>
    </row>
    <row r="178" spans="2:8" x14ac:dyDescent="0.25">
      <c r="B178" t="s">
        <v>129</v>
      </c>
      <c r="C178" t="s">
        <v>135</v>
      </c>
      <c r="D178" t="s">
        <v>103</v>
      </c>
      <c r="E178" s="128">
        <f>$AB$13</f>
        <v>242.44414634146338</v>
      </c>
      <c r="F178" s="129">
        <f>'ANS_RevData (AB)'!$AD$121</f>
        <v>242.44414634146338</v>
      </c>
      <c r="G178" s="130">
        <v>528.92156862745094</v>
      </c>
      <c r="H178" s="104"/>
    </row>
    <row r="179" spans="2:8" x14ac:dyDescent="0.25">
      <c r="B179" t="s">
        <v>129</v>
      </c>
      <c r="C179" t="s">
        <v>135</v>
      </c>
      <c r="D179" t="s">
        <v>134</v>
      </c>
      <c r="E179" s="143">
        <f>$AC$13</f>
        <v>0.18737419850847561</v>
      </c>
      <c r="F179" s="144">
        <f>'ANS_RevData (AB)'!$AD$122</f>
        <v>0.18737419850847561</v>
      </c>
      <c r="G179" s="224">
        <v>8.4337349397590355E-2</v>
      </c>
      <c r="H179" s="104"/>
    </row>
    <row r="180" spans="2:8" x14ac:dyDescent="0.25">
      <c r="B180" t="s">
        <v>129</v>
      </c>
      <c r="C180" t="s">
        <v>123</v>
      </c>
      <c r="D180" t="s">
        <v>99</v>
      </c>
      <c r="E180" s="101">
        <f>$Y$14</f>
        <v>4.4999999999999998E-2</v>
      </c>
      <c r="F180" s="102">
        <f>'ANS_RevData (AB)'!$AD$134</f>
        <v>4.4999999999999998E-2</v>
      </c>
      <c r="G180" s="103">
        <v>4.4999999999999998E-2</v>
      </c>
      <c r="H180" s="104"/>
    </row>
    <row r="181" spans="2:8" x14ac:dyDescent="0.25">
      <c r="B181" t="s">
        <v>129</v>
      </c>
      <c r="C181" t="s">
        <v>123</v>
      </c>
      <c r="D181" t="s">
        <v>101</v>
      </c>
      <c r="E181" s="101">
        <f>$Z$14</f>
        <v>0.06</v>
      </c>
      <c r="F181" s="102">
        <f>'ANS_RevData (AB)'!$AD$135</f>
        <v>0.06</v>
      </c>
      <c r="G181" s="103">
        <v>7.4999999999999997E-2</v>
      </c>
      <c r="H181" s="104"/>
    </row>
    <row r="182" spans="2:8" x14ac:dyDescent="0.25">
      <c r="B182" t="s">
        <v>129</v>
      </c>
      <c r="C182" t="s">
        <v>123</v>
      </c>
      <c r="D182" t="s">
        <v>133</v>
      </c>
      <c r="E182" s="119">
        <f>$AA$14</f>
        <v>30</v>
      </c>
      <c r="F182" s="120">
        <f>'ANS_RevData (AB)'!$AD$136</f>
        <v>30</v>
      </c>
      <c r="G182" s="121">
        <v>17.172854534388314</v>
      </c>
      <c r="H182" s="104"/>
    </row>
    <row r="183" spans="2:8" x14ac:dyDescent="0.25">
      <c r="B183" t="s">
        <v>129</v>
      </c>
      <c r="C183" t="s">
        <v>123</v>
      </c>
      <c r="D183" t="s">
        <v>103</v>
      </c>
      <c r="E183" s="128">
        <f>$AB$14</f>
        <v>670.78237993111065</v>
      </c>
      <c r="F183" s="129">
        <f>'ANS_RevData (AB)'!$AD$137</f>
        <v>670.78237993111065</v>
      </c>
      <c r="G183" s="130">
        <v>639.43415222399426</v>
      </c>
      <c r="H183" s="104"/>
    </row>
    <row r="184" spans="2:8" x14ac:dyDescent="0.25">
      <c r="B184" t="s">
        <v>129</v>
      </c>
      <c r="C184" t="s">
        <v>123</v>
      </c>
      <c r="D184" t="s">
        <v>134</v>
      </c>
      <c r="E184" s="143">
        <f>$AC$14</f>
        <v>4.3333117521321247E-2</v>
      </c>
      <c r="F184" s="144">
        <f>'ANS_RevData (AB)'!$AD$138</f>
        <v>4.3333117521321247E-2</v>
      </c>
      <c r="G184" s="224">
        <v>6.6723998482176339E-5</v>
      </c>
      <c r="H184" s="104"/>
    </row>
    <row r="185" spans="2:8" x14ac:dyDescent="0.25">
      <c r="B185" t="s">
        <v>130</v>
      </c>
      <c r="C185" t="s">
        <v>98</v>
      </c>
      <c r="D185" t="s">
        <v>99</v>
      </c>
      <c r="E185" s="101">
        <f>$AD$6</f>
        <v>7.0000000000000007E-2</v>
      </c>
      <c r="F185" s="102">
        <f>'ANS_RevData (EN)'!$AD$6</f>
        <v>7.0000000000000007E-2</v>
      </c>
      <c r="G185" s="103">
        <v>7.0000000000000007E-2</v>
      </c>
      <c r="H185" s="104"/>
    </row>
    <row r="186" spans="2:8" x14ac:dyDescent="0.25">
      <c r="B186" t="s">
        <v>130</v>
      </c>
      <c r="C186" t="s">
        <v>98</v>
      </c>
      <c r="D186" t="s">
        <v>101</v>
      </c>
      <c r="E186" s="101">
        <f>$AE$6</f>
        <v>0.26</v>
      </c>
      <c r="F186" s="102">
        <f>'ANS_RevData (EN)'!$AD$7</f>
        <v>0.26</v>
      </c>
      <c r="G186" s="103">
        <v>0.26</v>
      </c>
      <c r="H186" s="104"/>
    </row>
    <row r="187" spans="2:8" x14ac:dyDescent="0.25">
      <c r="B187" t="s">
        <v>130</v>
      </c>
      <c r="C187" t="s">
        <v>98</v>
      </c>
      <c r="D187" t="s">
        <v>133</v>
      </c>
      <c r="E187" s="119">
        <f>$AF$6</f>
        <v>6.1866028708133971</v>
      </c>
      <c r="F187" s="120">
        <f>'ANS_RevData (EN)'!$AD$8</f>
        <v>6.1866028708133971</v>
      </c>
      <c r="G187" s="121">
        <v>6.3161953727506424</v>
      </c>
      <c r="H187" s="104"/>
    </row>
    <row r="188" spans="2:8" x14ac:dyDescent="0.25">
      <c r="B188" t="s">
        <v>130</v>
      </c>
      <c r="C188" t="s">
        <v>98</v>
      </c>
      <c r="D188" t="s">
        <v>103</v>
      </c>
      <c r="E188" s="128">
        <f>$AG$6</f>
        <v>0</v>
      </c>
      <c r="F188" s="129">
        <f>'ANS_RevData (EN)'!$AD$9</f>
        <v>0</v>
      </c>
      <c r="G188" s="130">
        <v>0</v>
      </c>
      <c r="H188" s="104"/>
    </row>
    <row r="189" spans="2:8" x14ac:dyDescent="0.25">
      <c r="B189" t="s">
        <v>130</v>
      </c>
      <c r="C189" t="s">
        <v>98</v>
      </c>
      <c r="D189" t="s">
        <v>134</v>
      </c>
      <c r="E189" s="143">
        <f>$AH$6</f>
        <v>0</v>
      </c>
      <c r="F189" s="144">
        <f>'ANS_RevData (EN)'!$AD$10</f>
        <v>0</v>
      </c>
      <c r="G189" s="224">
        <v>0</v>
      </c>
      <c r="H189" s="104"/>
    </row>
    <row r="190" spans="2:8" x14ac:dyDescent="0.25">
      <c r="B190" t="s">
        <v>130</v>
      </c>
      <c r="C190" t="s">
        <v>107</v>
      </c>
      <c r="D190" t="s">
        <v>99</v>
      </c>
      <c r="E190" s="101">
        <f>$AD$7</f>
        <v>5.0000000000000001E-3</v>
      </c>
      <c r="F190" s="102">
        <f>'ANS_RevData (EN)'!$AD$22</f>
        <v>5.0000000000000001E-3</v>
      </c>
      <c r="G190" s="103">
        <v>5.0000000000000001E-3</v>
      </c>
      <c r="H190" s="104"/>
    </row>
    <row r="191" spans="2:8" x14ac:dyDescent="0.25">
      <c r="B191" t="s">
        <v>130</v>
      </c>
      <c r="C191" t="s">
        <v>107</v>
      </c>
      <c r="D191" t="s">
        <v>101</v>
      </c>
      <c r="E191" s="101">
        <f>$AE$7</f>
        <v>0.1</v>
      </c>
      <c r="F191" s="102">
        <f>'ANS_RevData (EN)'!$AD$23</f>
        <v>0.1</v>
      </c>
      <c r="G191" s="103">
        <v>0.47</v>
      </c>
      <c r="H191" s="104"/>
    </row>
    <row r="192" spans="2:8" x14ac:dyDescent="0.25">
      <c r="B192" t="s">
        <v>130</v>
      </c>
      <c r="C192" t="s">
        <v>107</v>
      </c>
      <c r="D192" t="s">
        <v>133</v>
      </c>
      <c r="E192" s="119">
        <f>$AF$7</f>
        <v>2</v>
      </c>
      <c r="F192" s="120">
        <f>'ANS_RevData (EN)'!$AD$24</f>
        <v>2</v>
      </c>
      <c r="G192" s="121">
        <v>1.3508771929824561</v>
      </c>
      <c r="H192" s="104"/>
    </row>
    <row r="193" spans="2:8" x14ac:dyDescent="0.25">
      <c r="B193" t="s">
        <v>130</v>
      </c>
      <c r="C193" t="s">
        <v>107</v>
      </c>
      <c r="D193" t="s">
        <v>103</v>
      </c>
      <c r="E193" s="128">
        <f>$AG$7</f>
        <v>176.53061224489795</v>
      </c>
      <c r="F193" s="129">
        <f>'ANS_RevData (EN)'!$AD$25</f>
        <v>176.53061224489795</v>
      </c>
      <c r="G193" s="130">
        <v>207.01298701298703</v>
      </c>
      <c r="H193" s="104"/>
    </row>
    <row r="194" spans="2:8" x14ac:dyDescent="0.25">
      <c r="B194" t="s">
        <v>130</v>
      </c>
      <c r="C194" t="s">
        <v>107</v>
      </c>
      <c r="D194" t="s">
        <v>134</v>
      </c>
      <c r="E194" s="143">
        <f>$AH$7</f>
        <v>0.36994219653179189</v>
      </c>
      <c r="F194" s="144">
        <f>'ANS_RevData (EN)'!$AD$26</f>
        <v>0.36994219653179189</v>
      </c>
      <c r="G194" s="224">
        <v>0.25846925972396489</v>
      </c>
      <c r="H194" s="104"/>
    </row>
    <row r="195" spans="2:8" x14ac:dyDescent="0.25">
      <c r="B195" t="s">
        <v>130</v>
      </c>
      <c r="C195" t="s">
        <v>108</v>
      </c>
      <c r="D195" t="s">
        <v>99</v>
      </c>
      <c r="E195" s="101">
        <f>$AD$8</f>
        <v>0.15</v>
      </c>
      <c r="F195" s="102">
        <f>'ANS_RevData (EN)'!$AD$38</f>
        <v>0.15</v>
      </c>
      <c r="G195" s="103">
        <v>0.15</v>
      </c>
      <c r="H195" s="104"/>
    </row>
    <row r="196" spans="2:8" x14ac:dyDescent="0.25">
      <c r="B196" t="s">
        <v>130</v>
      </c>
      <c r="C196" t="s">
        <v>108</v>
      </c>
      <c r="D196" t="s">
        <v>101</v>
      </c>
      <c r="E196" s="101">
        <f>$AE$8</f>
        <v>0.1</v>
      </c>
      <c r="F196" s="102">
        <f>'ANS_RevData (EN)'!$AD$39</f>
        <v>0.1</v>
      </c>
      <c r="G196" s="103">
        <v>0.125</v>
      </c>
      <c r="H196" s="104"/>
    </row>
    <row r="197" spans="2:8" x14ac:dyDescent="0.25">
      <c r="B197" t="s">
        <v>130</v>
      </c>
      <c r="C197" t="s">
        <v>108</v>
      </c>
      <c r="D197" t="s">
        <v>133</v>
      </c>
      <c r="E197" s="119">
        <f>$AF$8</f>
        <v>15</v>
      </c>
      <c r="F197" s="120">
        <f>'ANS_RevData (EN)'!$AD$40</f>
        <v>15</v>
      </c>
      <c r="G197" s="121">
        <v>7.7918215613382902</v>
      </c>
      <c r="H197" s="104"/>
    </row>
    <row r="198" spans="2:8" x14ac:dyDescent="0.25">
      <c r="B198" t="s">
        <v>130</v>
      </c>
      <c r="C198" t="s">
        <v>108</v>
      </c>
      <c r="D198" t="s">
        <v>103</v>
      </c>
      <c r="E198" s="128">
        <f>$AG$8</f>
        <v>131.47213690215005</v>
      </c>
      <c r="F198" s="129">
        <f>'ANS_RevData (EN)'!$AD$41</f>
        <v>131.47213690215005</v>
      </c>
      <c r="G198" s="130">
        <v>197.17557251908397</v>
      </c>
      <c r="H198" s="104"/>
    </row>
    <row r="199" spans="2:8" x14ac:dyDescent="0.25">
      <c r="B199" t="s">
        <v>130</v>
      </c>
      <c r="C199" t="s">
        <v>108</v>
      </c>
      <c r="D199" t="s">
        <v>134</v>
      </c>
      <c r="E199" s="143">
        <f>$AH$8</f>
        <v>0.48172309386182216</v>
      </c>
      <c r="F199" s="144">
        <f>'ANS_RevData (EN)'!$AD$42</f>
        <v>0.48172309386182216</v>
      </c>
      <c r="G199" s="224">
        <v>0.33870499419279909</v>
      </c>
      <c r="H199" s="104"/>
    </row>
    <row r="200" spans="2:8" x14ac:dyDescent="0.25">
      <c r="B200" t="s">
        <v>130</v>
      </c>
      <c r="C200" t="s">
        <v>109</v>
      </c>
      <c r="D200" t="s">
        <v>99</v>
      </c>
      <c r="E200" s="101">
        <f>$AD$9</f>
        <v>0.02</v>
      </c>
      <c r="F200" s="102">
        <f>'ANS_RevData (EN)'!$AD$54</f>
        <v>0.02</v>
      </c>
      <c r="G200" s="103">
        <v>0.1</v>
      </c>
      <c r="H200" s="104"/>
    </row>
    <row r="201" spans="2:8" x14ac:dyDescent="0.25">
      <c r="B201" t="s">
        <v>130</v>
      </c>
      <c r="C201" t="s">
        <v>109</v>
      </c>
      <c r="D201" t="s">
        <v>101</v>
      </c>
      <c r="E201" s="101">
        <f>$AE$9</f>
        <v>5.5E-2</v>
      </c>
      <c r="F201" s="102">
        <f>'ANS_RevData (EN)'!$AD$55</f>
        <v>5.5E-2</v>
      </c>
      <c r="G201" s="103">
        <v>8.5000000000000006E-2</v>
      </c>
      <c r="H201" s="104"/>
    </row>
    <row r="202" spans="2:8" x14ac:dyDescent="0.25">
      <c r="B202" t="s">
        <v>130</v>
      </c>
      <c r="C202" t="s">
        <v>109</v>
      </c>
      <c r="D202" t="s">
        <v>133</v>
      </c>
      <c r="E202" s="119">
        <f>$AF$9</f>
        <v>60.73167358229599</v>
      </c>
      <c r="F202" s="120">
        <f>'ANS_RevData (EN)'!$AD$56</f>
        <v>60.73167358229599</v>
      </c>
      <c r="G202" s="121">
        <v>41.855103120042308</v>
      </c>
      <c r="H202" s="104"/>
    </row>
    <row r="203" spans="2:8" x14ac:dyDescent="0.25">
      <c r="B203" t="s">
        <v>130</v>
      </c>
      <c r="C203" t="s">
        <v>109</v>
      </c>
      <c r="D203" t="s">
        <v>103</v>
      </c>
      <c r="E203" s="128">
        <f>$AG$9</f>
        <v>168.54630187892232</v>
      </c>
      <c r="F203" s="129">
        <f>'ANS_RevData (EN)'!$AD$57</f>
        <v>168.54630187892232</v>
      </c>
      <c r="G203" s="130">
        <v>150.96247283570023</v>
      </c>
      <c r="H203" s="104"/>
    </row>
    <row r="204" spans="2:8" x14ac:dyDescent="0.25">
      <c r="B204" t="s">
        <v>130</v>
      </c>
      <c r="C204" t="s">
        <v>109</v>
      </c>
      <c r="D204" t="s">
        <v>134</v>
      </c>
      <c r="E204" s="143">
        <f>$AH$9</f>
        <v>0.14804056804295374</v>
      </c>
      <c r="F204" s="144">
        <f>'ANS_RevData (EN)'!$AD$58</f>
        <v>0.14804056804295374</v>
      </c>
      <c r="G204" s="224">
        <v>0.16770058944738087</v>
      </c>
      <c r="H204" s="104"/>
    </row>
    <row r="205" spans="2:8" x14ac:dyDescent="0.25">
      <c r="B205" t="s">
        <v>130</v>
      </c>
      <c r="C205" t="s">
        <v>118</v>
      </c>
      <c r="D205" t="s">
        <v>99</v>
      </c>
      <c r="E205" s="101">
        <f>$AD$10</f>
        <v>0.05</v>
      </c>
      <c r="F205" s="102">
        <f>'ANS_RevData (EN)'!$AD$70</f>
        <v>0.05</v>
      </c>
      <c r="G205" s="103">
        <v>0.05</v>
      </c>
      <c r="H205" s="104"/>
    </row>
    <row r="206" spans="2:8" x14ac:dyDescent="0.25">
      <c r="B206" t="s">
        <v>130</v>
      </c>
      <c r="C206" t="s">
        <v>118</v>
      </c>
      <c r="D206" t="s">
        <v>101</v>
      </c>
      <c r="E206" s="101">
        <f>$AE$10</f>
        <v>0.05</v>
      </c>
      <c r="F206" s="102">
        <f>'ANS_RevData (EN)'!$AD$71</f>
        <v>0.05</v>
      </c>
      <c r="G206" s="103">
        <v>0.1</v>
      </c>
      <c r="H206" s="104"/>
    </row>
    <row r="207" spans="2:8" x14ac:dyDescent="0.25">
      <c r="B207" t="s">
        <v>130</v>
      </c>
      <c r="C207" t="s">
        <v>118</v>
      </c>
      <c r="D207" t="s">
        <v>133</v>
      </c>
      <c r="E207" s="119">
        <f>$AF$10</f>
        <v>27</v>
      </c>
      <c r="F207" s="120">
        <f>'ANS_RevData (EN)'!$AD$72</f>
        <v>27</v>
      </c>
      <c r="G207" s="121">
        <v>14.926183844011142</v>
      </c>
      <c r="H207" s="104"/>
    </row>
    <row r="208" spans="2:8" x14ac:dyDescent="0.25">
      <c r="B208" t="s">
        <v>130</v>
      </c>
      <c r="C208" t="s">
        <v>118</v>
      </c>
      <c r="D208" t="s">
        <v>103</v>
      </c>
      <c r="E208" s="128">
        <f>$AG$10</f>
        <v>117.62386491843267</v>
      </c>
      <c r="F208" s="129">
        <f>'ANS_RevData (EN)'!$AD$73</f>
        <v>117.62386491843267</v>
      </c>
      <c r="G208" s="130">
        <v>183.3823700662499</v>
      </c>
      <c r="H208" s="104"/>
    </row>
    <row r="209" spans="2:8" x14ac:dyDescent="0.25">
      <c r="B209" t="s">
        <v>130</v>
      </c>
      <c r="C209" t="s">
        <v>118</v>
      </c>
      <c r="D209" t="s">
        <v>134</v>
      </c>
      <c r="E209" s="143">
        <f>$AH$10</f>
        <v>0.4158808924382692</v>
      </c>
      <c r="F209" s="144">
        <f>'ANS_RevData (EN)'!$AD$74</f>
        <v>0.4158808924382692</v>
      </c>
      <c r="G209" s="224">
        <v>0.27550376992652437</v>
      </c>
      <c r="H209" s="104"/>
    </row>
    <row r="210" spans="2:8" x14ac:dyDescent="0.25">
      <c r="B210" t="s">
        <v>130</v>
      </c>
      <c r="C210" t="s">
        <v>119</v>
      </c>
      <c r="D210" t="s">
        <v>99</v>
      </c>
      <c r="E210" s="101">
        <f>$AD$11</f>
        <v>0.1</v>
      </c>
      <c r="F210" s="102">
        <f>'ANS_RevData (EN)'!$AD$86</f>
        <v>0.1</v>
      </c>
      <c r="G210" s="103">
        <v>0.1</v>
      </c>
      <c r="H210" s="104"/>
    </row>
    <row r="211" spans="2:8" x14ac:dyDescent="0.25">
      <c r="B211" t="s">
        <v>130</v>
      </c>
      <c r="C211" t="s">
        <v>119</v>
      </c>
      <c r="D211" t="s">
        <v>101</v>
      </c>
      <c r="E211" s="101">
        <f>$AE$11</f>
        <v>0.06</v>
      </c>
      <c r="F211" s="102">
        <f>'ANS_RevData (EN)'!$AD$87</f>
        <v>0.06</v>
      </c>
      <c r="G211" s="103">
        <v>0.06</v>
      </c>
      <c r="H211" s="104"/>
    </row>
    <row r="212" spans="2:8" x14ac:dyDescent="0.25">
      <c r="B212" t="s">
        <v>130</v>
      </c>
      <c r="C212" t="s">
        <v>119</v>
      </c>
      <c r="D212" t="s">
        <v>133</v>
      </c>
      <c r="E212" s="119">
        <f>$AF$11</f>
        <v>120</v>
      </c>
      <c r="F212" s="120">
        <f>'ANS_RevData (EN)'!$AD$88</f>
        <v>120</v>
      </c>
      <c r="G212" s="121">
        <v>67.713235294117652</v>
      </c>
      <c r="H212" s="104"/>
    </row>
    <row r="213" spans="2:8" x14ac:dyDescent="0.25">
      <c r="B213" t="s">
        <v>130</v>
      </c>
      <c r="C213" t="s">
        <v>119</v>
      </c>
      <c r="D213" t="s">
        <v>103</v>
      </c>
      <c r="E213" s="128">
        <f>$AG$11</f>
        <v>55.257372639928498</v>
      </c>
      <c r="F213" s="129">
        <f>'ANS_RevData (EN)'!$AD$89</f>
        <v>55.257372639928498</v>
      </c>
      <c r="G213" s="130">
        <v>75.640118207343733</v>
      </c>
      <c r="H213" s="104"/>
    </row>
    <row r="214" spans="2:8" x14ac:dyDescent="0.25">
      <c r="B214" t="s">
        <v>130</v>
      </c>
      <c r="C214" t="s">
        <v>119</v>
      </c>
      <c r="D214" t="s">
        <v>134</v>
      </c>
      <c r="E214" s="143">
        <f>$AH$11</f>
        <v>0.36855899286899485</v>
      </c>
      <c r="F214" s="144">
        <f>'ANS_RevData (EN)'!$AD$90</f>
        <v>0.36855899286899485</v>
      </c>
      <c r="G214" s="224">
        <v>0.26929511452091198</v>
      </c>
      <c r="H214" s="104"/>
    </row>
    <row r="215" spans="2:8" x14ac:dyDescent="0.25">
      <c r="B215" t="s">
        <v>130</v>
      </c>
      <c r="C215" t="s">
        <v>120</v>
      </c>
      <c r="D215" t="s">
        <v>99</v>
      </c>
      <c r="E215" s="101">
        <f>$AD$12</f>
        <v>0.15</v>
      </c>
      <c r="F215" s="102">
        <f>'ANS_RevData (EN)'!$AD$102</f>
        <v>0.15</v>
      </c>
      <c r="G215" s="103">
        <v>0.15</v>
      </c>
      <c r="H215" s="104"/>
    </row>
    <row r="216" spans="2:8" x14ac:dyDescent="0.25">
      <c r="B216" t="s">
        <v>130</v>
      </c>
      <c r="C216" t="s">
        <v>120</v>
      </c>
      <c r="D216" t="s">
        <v>101</v>
      </c>
      <c r="E216" s="101">
        <f>$AE$12</f>
        <v>0.05</v>
      </c>
      <c r="F216" s="102">
        <f>'ANS_RevData (EN)'!$AD$103</f>
        <v>0.05</v>
      </c>
      <c r="G216" s="103">
        <v>0.05</v>
      </c>
      <c r="H216" s="104"/>
    </row>
    <row r="217" spans="2:8" x14ac:dyDescent="0.25">
      <c r="B217" t="s">
        <v>130</v>
      </c>
      <c r="C217" t="s">
        <v>120</v>
      </c>
      <c r="D217" t="s">
        <v>133</v>
      </c>
      <c r="E217" s="119">
        <f>$AF$12</f>
        <v>40</v>
      </c>
      <c r="F217" s="120">
        <f>'ANS_RevData (EN)'!$AD$104</f>
        <v>40</v>
      </c>
      <c r="G217" s="121">
        <v>19.524752475247524</v>
      </c>
      <c r="H217" s="104"/>
    </row>
    <row r="218" spans="2:8" x14ac:dyDescent="0.25">
      <c r="B218" t="s">
        <v>130</v>
      </c>
      <c r="C218" t="s">
        <v>120</v>
      </c>
      <c r="D218" t="s">
        <v>103</v>
      </c>
      <c r="E218" s="128">
        <f>$AG$12</f>
        <v>1255.9615384615386</v>
      </c>
      <c r="F218" s="129">
        <f>'ANS_RevData (EN)'!$AD$105</f>
        <v>1255.9615384615386</v>
      </c>
      <c r="G218" s="130">
        <v>1293.4279918864097</v>
      </c>
      <c r="H218" s="104"/>
    </row>
    <row r="219" spans="2:8" x14ac:dyDescent="0.25">
      <c r="B219" t="s">
        <v>130</v>
      </c>
      <c r="C219" t="s">
        <v>120</v>
      </c>
      <c r="D219" t="s">
        <v>134</v>
      </c>
      <c r="E219" s="143">
        <f>$AH$12</f>
        <v>2.9071096820292963E-2</v>
      </c>
      <c r="F219" s="144">
        <f>'ANS_RevData (EN)'!$AD$106</f>
        <v>2.9071096820292963E-2</v>
      </c>
      <c r="G219" s="224">
        <v>2.9037810118244831E-2</v>
      </c>
      <c r="H219" s="104"/>
    </row>
    <row r="220" spans="2:8" x14ac:dyDescent="0.25">
      <c r="B220" t="s">
        <v>130</v>
      </c>
      <c r="C220" t="s">
        <v>135</v>
      </c>
      <c r="D220" t="s">
        <v>99</v>
      </c>
      <c r="E220" s="101">
        <f>$AD$13</f>
        <v>0.2</v>
      </c>
      <c r="F220" s="102">
        <f>'ANS_RevData (EN)'!$AD$118</f>
        <v>0.2</v>
      </c>
      <c r="G220" s="103">
        <v>0.2</v>
      </c>
      <c r="H220" s="104"/>
    </row>
    <row r="221" spans="2:8" x14ac:dyDescent="0.25">
      <c r="B221" t="s">
        <v>130</v>
      </c>
      <c r="C221" t="s">
        <v>135</v>
      </c>
      <c r="D221" t="s">
        <v>101</v>
      </c>
      <c r="E221" s="101">
        <f>$AE$13</f>
        <v>0.1</v>
      </c>
      <c r="F221" s="102">
        <f>'ANS_RevData (EN)'!$AD$119</f>
        <v>0.1</v>
      </c>
      <c r="G221" s="103">
        <v>0.12</v>
      </c>
      <c r="H221" s="104"/>
    </row>
    <row r="222" spans="2:8" x14ac:dyDescent="0.25">
      <c r="B222" t="s">
        <v>130</v>
      </c>
      <c r="C222" t="s">
        <v>135</v>
      </c>
      <c r="D222" t="s">
        <v>133</v>
      </c>
      <c r="E222" s="119">
        <f>$AF$13</f>
        <v>3</v>
      </c>
      <c r="F222" s="120">
        <f>'ANS_RevData (EN)'!$AD$120</f>
        <v>3</v>
      </c>
      <c r="G222" s="121">
        <v>1.263157894736842</v>
      </c>
      <c r="H222" s="104"/>
    </row>
    <row r="223" spans="2:8" x14ac:dyDescent="0.25">
      <c r="B223" t="s">
        <v>130</v>
      </c>
      <c r="C223" t="s">
        <v>135</v>
      </c>
      <c r="D223" t="s">
        <v>103</v>
      </c>
      <c r="E223" s="128">
        <f>$AG$13</f>
        <v>151.94444444444446</v>
      </c>
      <c r="F223" s="129">
        <f>'ANS_RevData (EN)'!$AD$121</f>
        <v>151.94444444444446</v>
      </c>
      <c r="G223" s="130">
        <v>241.66666666666666</v>
      </c>
      <c r="H223" s="104"/>
    </row>
    <row r="224" spans="2:8" x14ac:dyDescent="0.25">
      <c r="B224" t="s">
        <v>130</v>
      </c>
      <c r="C224" t="s">
        <v>135</v>
      </c>
      <c r="D224" t="s">
        <v>134</v>
      </c>
      <c r="E224" s="143">
        <f>$AH$13</f>
        <v>0.24314442413162707</v>
      </c>
      <c r="F224" s="144">
        <f>'ANS_RevData (EN)'!$AD$122</f>
        <v>0.24314442413162707</v>
      </c>
      <c r="G224" s="224">
        <v>0.22645502645502646</v>
      </c>
      <c r="H224" s="104"/>
    </row>
    <row r="225" spans="2:8" x14ac:dyDescent="0.25">
      <c r="B225" t="s">
        <v>130</v>
      </c>
      <c r="C225" t="s">
        <v>123</v>
      </c>
      <c r="D225" t="s">
        <v>99</v>
      </c>
      <c r="E225" s="101">
        <f>$AD$14</f>
        <v>0.02</v>
      </c>
      <c r="F225" s="102">
        <f>'ANS_RevData (EN)'!$AD$134</f>
        <v>0.02</v>
      </c>
      <c r="G225" s="103">
        <v>0.02</v>
      </c>
      <c r="H225" s="104"/>
    </row>
    <row r="226" spans="2:8" x14ac:dyDescent="0.25">
      <c r="B226" t="s">
        <v>130</v>
      </c>
      <c r="C226" t="s">
        <v>123</v>
      </c>
      <c r="D226" t="s">
        <v>101</v>
      </c>
      <c r="E226" s="101">
        <f>$AE$14</f>
        <v>5.7500000000000002E-2</v>
      </c>
      <c r="F226" s="102">
        <f>'ANS_RevData (EN)'!$AD$135</f>
        <v>5.7500000000000002E-2</v>
      </c>
      <c r="G226" s="103">
        <v>5.7500000000000002E-2</v>
      </c>
      <c r="H226" s="104"/>
    </row>
    <row r="227" spans="2:8" x14ac:dyDescent="0.25">
      <c r="B227" t="s">
        <v>130</v>
      </c>
      <c r="C227" t="s">
        <v>123</v>
      </c>
      <c r="D227" t="s">
        <v>133</v>
      </c>
      <c r="E227" s="119">
        <f>$AF$14</f>
        <v>25</v>
      </c>
      <c r="F227" s="120">
        <f>'ANS_RevData (EN)'!$AD$136</f>
        <v>25</v>
      </c>
      <c r="G227" s="121">
        <v>16.825692963752665</v>
      </c>
      <c r="H227" s="104"/>
    </row>
    <row r="228" spans="2:8" x14ac:dyDescent="0.25">
      <c r="B228" t="s">
        <v>130</v>
      </c>
      <c r="C228" t="s">
        <v>123</v>
      </c>
      <c r="D228" t="s">
        <v>103</v>
      </c>
      <c r="E228" s="128">
        <f>$AG$14</f>
        <v>557.79432275381976</v>
      </c>
      <c r="F228" s="129">
        <f>'ANS_RevData (EN)'!$AD$137</f>
        <v>557.79432275381976</v>
      </c>
      <c r="G228" s="130">
        <v>539.61711706003484</v>
      </c>
      <c r="H228" s="104"/>
    </row>
    <row r="229" spans="2:8" x14ac:dyDescent="0.25">
      <c r="B229" t="s">
        <v>130</v>
      </c>
      <c r="C229" t="s">
        <v>123</v>
      </c>
      <c r="D229" t="s">
        <v>134</v>
      </c>
      <c r="E229" s="143">
        <f>$AH$14</f>
        <v>4.1668443802584776E-2</v>
      </c>
      <c r="F229" s="144">
        <f>'ANS_RevData (EN)'!$AD$138</f>
        <v>4.1668443802584776E-2</v>
      </c>
      <c r="G229" s="224">
        <v>7.6049369605707439E-5</v>
      </c>
      <c r="H229" s="104"/>
    </row>
    <row r="230" spans="2:8" x14ac:dyDescent="0.25">
      <c r="B230" t="s">
        <v>131</v>
      </c>
      <c r="C230" t="s">
        <v>98</v>
      </c>
      <c r="D230" t="s">
        <v>99</v>
      </c>
      <c r="E230" s="101">
        <f>$AI$6</f>
        <v>0.04</v>
      </c>
      <c r="F230" s="102">
        <f>'ANS_RevData (PH)'!$AD$6</f>
        <v>0.04</v>
      </c>
      <c r="G230" s="103">
        <v>0.04</v>
      </c>
      <c r="H230" s="104"/>
    </row>
    <row r="231" spans="2:8" x14ac:dyDescent="0.25">
      <c r="B231" t="s">
        <v>131</v>
      </c>
      <c r="C231" t="s">
        <v>98</v>
      </c>
      <c r="D231" t="s">
        <v>101</v>
      </c>
      <c r="E231" s="101">
        <f>$AJ$6</f>
        <v>0.27</v>
      </c>
      <c r="F231" s="102">
        <f>'ANS_RevData (PH)'!$AD$7</f>
        <v>0.27</v>
      </c>
      <c r="G231" s="103">
        <v>0.27</v>
      </c>
      <c r="H231" s="104"/>
    </row>
    <row r="232" spans="2:8" x14ac:dyDescent="0.25">
      <c r="B232" t="s">
        <v>131</v>
      </c>
      <c r="C232" t="s">
        <v>98</v>
      </c>
      <c r="D232" t="s">
        <v>133</v>
      </c>
      <c r="E232" s="119">
        <f>$AK$6</f>
        <v>5.8634146341463413</v>
      </c>
      <c r="F232" s="120">
        <f>'ANS_RevData (PH)'!$AD$8</f>
        <v>5.8634146341463413</v>
      </c>
      <c r="G232" s="121">
        <v>5.6230158730158726</v>
      </c>
      <c r="H232" s="104"/>
    </row>
    <row r="233" spans="2:8" x14ac:dyDescent="0.25">
      <c r="B233" t="s">
        <v>131</v>
      </c>
      <c r="C233" t="s">
        <v>98</v>
      </c>
      <c r="D233" t="s">
        <v>103</v>
      </c>
      <c r="E233" s="128">
        <f>$AL$6</f>
        <v>0</v>
      </c>
      <c r="F233" s="129">
        <f>'ANS_RevData (PH)'!$AD$9</f>
        <v>0</v>
      </c>
      <c r="G233" s="130">
        <v>0</v>
      </c>
      <c r="H233" s="104"/>
    </row>
    <row r="234" spans="2:8" x14ac:dyDescent="0.25">
      <c r="B234" t="s">
        <v>131</v>
      </c>
      <c r="C234" t="s">
        <v>98</v>
      </c>
      <c r="D234" t="s">
        <v>134</v>
      </c>
      <c r="E234" s="143">
        <f>$AM$6</f>
        <v>0</v>
      </c>
      <c r="F234" s="144">
        <f>'ANS_RevData (PH)'!$AD$10</f>
        <v>0</v>
      </c>
      <c r="G234" s="224">
        <v>0</v>
      </c>
      <c r="H234" s="104"/>
    </row>
    <row r="235" spans="2:8" x14ac:dyDescent="0.25">
      <c r="B235" t="s">
        <v>131</v>
      </c>
      <c r="C235" t="s">
        <v>107</v>
      </c>
      <c r="D235" t="s">
        <v>99</v>
      </c>
      <c r="E235" s="101">
        <f>$AI$7</f>
        <v>0.02</v>
      </c>
      <c r="F235" s="102">
        <f>'ANS_RevData (PH)'!$AD$22</f>
        <v>0.02</v>
      </c>
      <c r="G235" s="103">
        <v>0.02</v>
      </c>
      <c r="H235" s="104"/>
    </row>
    <row r="236" spans="2:8" x14ac:dyDescent="0.25">
      <c r="B236" t="s">
        <v>131</v>
      </c>
      <c r="C236" t="s">
        <v>107</v>
      </c>
      <c r="D236" t="s">
        <v>101</v>
      </c>
      <c r="E236" s="101">
        <f>$AJ$7</f>
        <v>0.1</v>
      </c>
      <c r="F236" s="102">
        <f>'ANS_RevData (PH)'!$AD$23</f>
        <v>0.1</v>
      </c>
      <c r="G236" s="103">
        <v>0.46</v>
      </c>
      <c r="H236" s="104"/>
    </row>
    <row r="237" spans="2:8" x14ac:dyDescent="0.25">
      <c r="B237" t="s">
        <v>131</v>
      </c>
      <c r="C237" t="s">
        <v>107</v>
      </c>
      <c r="D237" t="s">
        <v>133</v>
      </c>
      <c r="E237" s="119">
        <f>$AK$7</f>
        <v>2</v>
      </c>
      <c r="F237" s="120">
        <f>'ANS_RevData (PH)'!$AD$24</f>
        <v>2</v>
      </c>
      <c r="G237" s="121">
        <v>1.53125</v>
      </c>
      <c r="H237" s="104"/>
    </row>
    <row r="238" spans="2:8" x14ac:dyDescent="0.25">
      <c r="B238" t="s">
        <v>131</v>
      </c>
      <c r="C238" t="s">
        <v>107</v>
      </c>
      <c r="D238" t="s">
        <v>103</v>
      </c>
      <c r="E238" s="128">
        <f>$AL$7</f>
        <v>140.64039408866995</v>
      </c>
      <c r="F238" s="129">
        <f>'ANS_RevData (PH)'!$AD$25</f>
        <v>140.64039408866995</v>
      </c>
      <c r="G238" s="130">
        <v>180.71428571428572</v>
      </c>
      <c r="H238" s="104"/>
    </row>
    <row r="239" spans="2:8" x14ac:dyDescent="0.25">
      <c r="B239" t="s">
        <v>131</v>
      </c>
      <c r="C239" t="s">
        <v>107</v>
      </c>
      <c r="D239" t="s">
        <v>134</v>
      </c>
      <c r="E239" s="143">
        <f>$AM$7</f>
        <v>0.31558669001751316</v>
      </c>
      <c r="F239" s="144">
        <f>'ANS_RevData (PH)'!$AD$26</f>
        <v>0.31558669001751316</v>
      </c>
      <c r="G239" s="224">
        <v>0.23941276115189158</v>
      </c>
      <c r="H239" s="104"/>
    </row>
    <row r="240" spans="2:8" x14ac:dyDescent="0.25">
      <c r="B240" t="s">
        <v>131</v>
      </c>
      <c r="C240" t="s">
        <v>108</v>
      </c>
      <c r="D240" t="s">
        <v>99</v>
      </c>
      <c r="E240" s="101">
        <f>$AI$8</f>
        <v>0.15</v>
      </c>
      <c r="F240" s="102">
        <f>'ANS_RevData (PH)'!$AD$38</f>
        <v>0.15</v>
      </c>
      <c r="G240" s="103">
        <v>0.1</v>
      </c>
      <c r="H240" s="104"/>
    </row>
    <row r="241" spans="2:8" x14ac:dyDescent="0.25">
      <c r="B241" t="s">
        <v>131</v>
      </c>
      <c r="C241" t="s">
        <v>108</v>
      </c>
      <c r="D241" t="s">
        <v>101</v>
      </c>
      <c r="E241" s="101">
        <f>$AJ$8</f>
        <v>0.1</v>
      </c>
      <c r="F241" s="102">
        <f>'ANS_RevData (PH)'!$AD$39</f>
        <v>0.1</v>
      </c>
      <c r="G241" s="103">
        <v>0.15</v>
      </c>
      <c r="H241" s="104"/>
    </row>
    <row r="242" spans="2:8" x14ac:dyDescent="0.25">
      <c r="B242" t="s">
        <v>131</v>
      </c>
      <c r="C242" t="s">
        <v>108</v>
      </c>
      <c r="D242" t="s">
        <v>133</v>
      </c>
      <c r="E242" s="119">
        <f>$AK$8</f>
        <v>30</v>
      </c>
      <c r="F242" s="120">
        <f>'ANS_RevData (PH)'!$AD$40</f>
        <v>30</v>
      </c>
      <c r="G242" s="121">
        <v>9.356792144026187</v>
      </c>
      <c r="H242" s="104"/>
    </row>
    <row r="243" spans="2:8" x14ac:dyDescent="0.25">
      <c r="B243" t="s">
        <v>131</v>
      </c>
      <c r="C243" t="s">
        <v>108</v>
      </c>
      <c r="D243" t="s">
        <v>103</v>
      </c>
      <c r="E243" s="128">
        <f>$AL$8</f>
        <v>131.70444509861642</v>
      </c>
      <c r="F243" s="129">
        <f>'ANS_RevData (PH)'!$AD$41</f>
        <v>131.70444509861642</v>
      </c>
      <c r="G243" s="130">
        <v>190.80724156025889</v>
      </c>
      <c r="H243" s="104"/>
    </row>
    <row r="244" spans="2:8" x14ac:dyDescent="0.25">
      <c r="B244" t="s">
        <v>131</v>
      </c>
      <c r="C244" t="s">
        <v>108</v>
      </c>
      <c r="D244" t="s">
        <v>134</v>
      </c>
      <c r="E244" s="143">
        <f>$AM$8</f>
        <v>0.47703024884517958</v>
      </c>
      <c r="F244" s="144">
        <f>'ANS_RevData (PH)'!$AD$42</f>
        <v>0.47703024884517958</v>
      </c>
      <c r="G244" s="224">
        <v>0.32953352676136388</v>
      </c>
      <c r="H244" s="104"/>
    </row>
    <row r="245" spans="2:8" x14ac:dyDescent="0.25">
      <c r="B245" t="s">
        <v>131</v>
      </c>
      <c r="C245" t="s">
        <v>109</v>
      </c>
      <c r="D245" t="s">
        <v>99</v>
      </c>
      <c r="E245" s="101">
        <f>$AI$9</f>
        <v>4.4999999999999998E-2</v>
      </c>
      <c r="F245" s="102">
        <f>'ANS_RevData (PH)'!$AD$54</f>
        <v>4.4999999999999998E-2</v>
      </c>
      <c r="G245" s="103">
        <v>6.7500000000000004E-2</v>
      </c>
      <c r="H245" s="104"/>
    </row>
    <row r="246" spans="2:8" x14ac:dyDescent="0.25">
      <c r="B246" t="s">
        <v>131</v>
      </c>
      <c r="C246" t="s">
        <v>109</v>
      </c>
      <c r="D246" t="s">
        <v>101</v>
      </c>
      <c r="E246" s="101">
        <f>$AJ$9</f>
        <v>7.2499999999999995E-2</v>
      </c>
      <c r="F246" s="102">
        <f>'ANS_RevData (PH)'!$AD$55</f>
        <v>7.2499999999999995E-2</v>
      </c>
      <c r="G246" s="103">
        <v>7.2499999999999995E-2</v>
      </c>
      <c r="H246" s="104"/>
    </row>
    <row r="247" spans="2:8" x14ac:dyDescent="0.25">
      <c r="B247" t="s">
        <v>131</v>
      </c>
      <c r="C247" t="s">
        <v>109</v>
      </c>
      <c r="D247" t="s">
        <v>133</v>
      </c>
      <c r="E247" s="119">
        <f>$AK$9</f>
        <v>45.474158183241975</v>
      </c>
      <c r="F247" s="120">
        <f>'ANS_RevData (PH)'!$AD$56</f>
        <v>45.474158183241975</v>
      </c>
      <c r="G247" s="121">
        <v>32.41968253968254</v>
      </c>
      <c r="H247" s="104"/>
    </row>
    <row r="248" spans="2:8" x14ac:dyDescent="0.25">
      <c r="B248" t="s">
        <v>131</v>
      </c>
      <c r="C248" t="s">
        <v>109</v>
      </c>
      <c r="D248" t="s">
        <v>103</v>
      </c>
      <c r="E248" s="128">
        <f>$AL$9</f>
        <v>142.30134481913939</v>
      </c>
      <c r="F248" s="129">
        <f>'ANS_RevData (PH)'!$AD$57</f>
        <v>142.30134481913939</v>
      </c>
      <c r="G248" s="130">
        <v>169.04832749310174</v>
      </c>
      <c r="H248" s="104"/>
    </row>
    <row r="249" spans="2:8" x14ac:dyDescent="0.25">
      <c r="B249" t="s">
        <v>131</v>
      </c>
      <c r="C249" t="s">
        <v>109</v>
      </c>
      <c r="D249" t="s">
        <v>134</v>
      </c>
      <c r="E249" s="143">
        <f>$AM$9</f>
        <v>0.19112626516921521</v>
      </c>
      <c r="F249" s="144">
        <f>'ANS_RevData (PH)'!$AD$58</f>
        <v>0.19112626516921521</v>
      </c>
      <c r="G249" s="224">
        <v>0.16583043114678395</v>
      </c>
      <c r="H249" s="104"/>
    </row>
    <row r="250" spans="2:8" x14ac:dyDescent="0.25">
      <c r="B250" t="s">
        <v>131</v>
      </c>
      <c r="C250" t="s">
        <v>118</v>
      </c>
      <c r="D250" t="s">
        <v>99</v>
      </c>
      <c r="E250" s="101">
        <f>$AI$10</f>
        <v>4.4999999999999998E-2</v>
      </c>
      <c r="F250" s="102">
        <f>'ANS_RevData (PH)'!$AD$70</f>
        <v>4.4999999999999998E-2</v>
      </c>
      <c r="G250" s="103">
        <v>4.4999999999999998E-2</v>
      </c>
      <c r="H250" s="104"/>
    </row>
    <row r="251" spans="2:8" x14ac:dyDescent="0.25">
      <c r="B251" t="s">
        <v>131</v>
      </c>
      <c r="C251" t="s">
        <v>118</v>
      </c>
      <c r="D251" t="s">
        <v>101</v>
      </c>
      <c r="E251" s="101">
        <f>$AJ$10</f>
        <v>5.5E-2</v>
      </c>
      <c r="F251" s="102">
        <f>'ANS_RevData (PH)'!$AD$71</f>
        <v>5.5E-2</v>
      </c>
      <c r="G251" s="103">
        <v>5.5E-2</v>
      </c>
      <c r="H251" s="104"/>
    </row>
    <row r="252" spans="2:8" x14ac:dyDescent="0.25">
      <c r="B252" t="s">
        <v>131</v>
      </c>
      <c r="C252" t="s">
        <v>118</v>
      </c>
      <c r="D252" t="s">
        <v>133</v>
      </c>
      <c r="E252" s="119">
        <f>$AK$10</f>
        <v>30</v>
      </c>
      <c r="F252" s="120">
        <f>'ANS_RevData (PH)'!$AD$72</f>
        <v>32</v>
      </c>
      <c r="G252" s="121">
        <v>18.36558219178082</v>
      </c>
      <c r="H252" s="104"/>
    </row>
    <row r="253" spans="2:8" x14ac:dyDescent="0.25">
      <c r="B253" t="s">
        <v>131</v>
      </c>
      <c r="C253" t="s">
        <v>118</v>
      </c>
      <c r="D253" t="s">
        <v>103</v>
      </c>
      <c r="E253" s="128">
        <f>$AL$10</f>
        <v>122.73334608881373</v>
      </c>
      <c r="F253" s="129">
        <f>'ANS_RevData (PH)'!$AD$73</f>
        <v>122.73334608881373</v>
      </c>
      <c r="G253" s="130">
        <v>174.65306139573912</v>
      </c>
      <c r="H253" s="104"/>
    </row>
    <row r="254" spans="2:8" x14ac:dyDescent="0.25">
      <c r="B254" t="s">
        <v>131</v>
      </c>
      <c r="C254" t="s">
        <v>118</v>
      </c>
      <c r="D254" t="s">
        <v>134</v>
      </c>
      <c r="E254" s="143">
        <f>$AM$10</f>
        <v>0.41514562315823317</v>
      </c>
      <c r="F254" s="144">
        <f>'ANS_RevData (PH)'!$AD$74</f>
        <v>0.41514562315823317</v>
      </c>
      <c r="G254" s="224">
        <v>0.29334446540982673</v>
      </c>
      <c r="H254" s="104"/>
    </row>
    <row r="255" spans="2:8" x14ac:dyDescent="0.25">
      <c r="B255" t="s">
        <v>131</v>
      </c>
      <c r="C255" t="s">
        <v>119</v>
      </c>
      <c r="D255" t="s">
        <v>99</v>
      </c>
      <c r="E255" s="101">
        <f>$AI$11</f>
        <v>3.7499999999999999E-2</v>
      </c>
      <c r="F255" s="102">
        <f>'ANS_RevData (PH)'!$AD$86</f>
        <v>3.7499999999999999E-2</v>
      </c>
      <c r="G255" s="103">
        <v>3.7499999999999999E-2</v>
      </c>
      <c r="H255" s="104"/>
    </row>
    <row r="256" spans="2:8" x14ac:dyDescent="0.25">
      <c r="B256" t="s">
        <v>131</v>
      </c>
      <c r="C256" t="s">
        <v>119</v>
      </c>
      <c r="D256" t="s">
        <v>101</v>
      </c>
      <c r="E256" s="101">
        <f>$AJ$11</f>
        <v>0.06</v>
      </c>
      <c r="F256" s="102">
        <f>'ANS_RevData (PH)'!$AD$87</f>
        <v>0.06</v>
      </c>
      <c r="G256" s="103">
        <v>9.5000000000000001E-2</v>
      </c>
      <c r="H256" s="104"/>
    </row>
    <row r="257" spans="2:8" x14ac:dyDescent="0.25">
      <c r="B257" t="s">
        <v>131</v>
      </c>
      <c r="C257" t="s">
        <v>119</v>
      </c>
      <c r="D257" t="s">
        <v>133</v>
      </c>
      <c r="E257" s="119">
        <f>$AK$11</f>
        <v>90</v>
      </c>
      <c r="F257" s="120">
        <f>'ANS_RevData (PH)'!$AD$88</f>
        <v>90</v>
      </c>
      <c r="G257" s="121">
        <v>50.430809399477809</v>
      </c>
      <c r="H257" s="104"/>
    </row>
    <row r="258" spans="2:8" x14ac:dyDescent="0.25">
      <c r="B258" t="s">
        <v>131</v>
      </c>
      <c r="C258" t="s">
        <v>119</v>
      </c>
      <c r="D258" t="s">
        <v>103</v>
      </c>
      <c r="E258" s="128">
        <f>$AL$11</f>
        <v>56.504211405446007</v>
      </c>
      <c r="F258" s="129">
        <f>'ANS_RevData (PH)'!$AD$89</f>
        <v>56.504211405446007</v>
      </c>
      <c r="G258" s="130">
        <v>77.732261195961684</v>
      </c>
      <c r="H258" s="104"/>
    </row>
    <row r="259" spans="2:8" x14ac:dyDescent="0.25">
      <c r="B259" t="s">
        <v>131</v>
      </c>
      <c r="C259" t="s">
        <v>119</v>
      </c>
      <c r="D259" t="s">
        <v>134</v>
      </c>
      <c r="E259" s="143">
        <f>$AM$11</f>
        <v>0.37184754948042575</v>
      </c>
      <c r="F259" s="144">
        <f>'ANS_RevData (PH)'!$AD$90</f>
        <v>0.37184754948042575</v>
      </c>
      <c r="G259" s="224">
        <v>0.27128538232143379</v>
      </c>
      <c r="H259" s="104"/>
    </row>
    <row r="260" spans="2:8" x14ac:dyDescent="0.25">
      <c r="B260" t="s">
        <v>131</v>
      </c>
      <c r="C260" t="s">
        <v>120</v>
      </c>
      <c r="D260" t="s">
        <v>99</v>
      </c>
      <c r="E260" s="101">
        <f>$AI$12</f>
        <v>0.16</v>
      </c>
      <c r="F260" s="102">
        <f>'ANS_RevData (PH)'!$AD$102</f>
        <v>0.16</v>
      </c>
      <c r="G260" s="103">
        <v>0.16</v>
      </c>
      <c r="H260" s="104"/>
    </row>
    <row r="261" spans="2:8" x14ac:dyDescent="0.25">
      <c r="B261" t="s">
        <v>131</v>
      </c>
      <c r="C261" t="s">
        <v>120</v>
      </c>
      <c r="D261" t="s">
        <v>101</v>
      </c>
      <c r="E261" s="101">
        <f>$AJ$12</f>
        <v>3.7999999999999999E-2</v>
      </c>
      <c r="F261" s="102">
        <f>'ANS_RevData (PH)'!$AD$103</f>
        <v>3.7999999999999999E-2</v>
      </c>
      <c r="G261" s="103">
        <v>3.7999999999999999E-2</v>
      </c>
      <c r="H261" s="104"/>
    </row>
    <row r="262" spans="2:8" x14ac:dyDescent="0.25">
      <c r="B262" t="s">
        <v>131</v>
      </c>
      <c r="C262" t="s">
        <v>120</v>
      </c>
      <c r="D262" t="s">
        <v>133</v>
      </c>
      <c r="E262" s="119">
        <f>$AK$12</f>
        <v>20</v>
      </c>
      <c r="F262" s="120">
        <f>'ANS_RevData (PH)'!$AD$104</f>
        <v>20</v>
      </c>
      <c r="G262" s="121">
        <v>8.2779156327543433</v>
      </c>
      <c r="H262" s="104"/>
    </row>
    <row r="263" spans="2:8" x14ac:dyDescent="0.25">
      <c r="B263" t="s">
        <v>131</v>
      </c>
      <c r="C263" t="s">
        <v>120</v>
      </c>
      <c r="D263" t="s">
        <v>103</v>
      </c>
      <c r="E263" s="128">
        <f>$AL$12</f>
        <v>1302.329335793358</v>
      </c>
      <c r="F263" s="129">
        <f>'ANS_RevData (PH)'!$AD$105</f>
        <v>1302.329335793358</v>
      </c>
      <c r="G263" s="130">
        <v>1341.8538669064749</v>
      </c>
      <c r="H263" s="104"/>
    </row>
    <row r="264" spans="2:8" x14ac:dyDescent="0.25">
      <c r="B264" t="s">
        <v>131</v>
      </c>
      <c r="C264" t="s">
        <v>120</v>
      </c>
      <c r="D264" t="s">
        <v>134</v>
      </c>
      <c r="E264" s="143">
        <f>$AM$12</f>
        <v>2.9150241725548531E-2</v>
      </c>
      <c r="F264" s="144">
        <f>'ANS_RevData (PH)'!$AD$106</f>
        <v>2.9150241725548531E-2</v>
      </c>
      <c r="G264" s="224">
        <v>2.9017466953815484E-2</v>
      </c>
      <c r="H264" s="104"/>
    </row>
    <row r="265" spans="2:8" x14ac:dyDescent="0.25">
      <c r="B265" t="s">
        <v>131</v>
      </c>
      <c r="C265" t="s">
        <v>135</v>
      </c>
      <c r="D265" t="s">
        <v>99</v>
      </c>
      <c r="E265" s="101">
        <f>$AI$13</f>
        <v>0.25</v>
      </c>
      <c r="F265" s="102">
        <f>'ANS_RevData (PH)'!$AD$118</f>
        <v>0.25</v>
      </c>
      <c r="G265" s="103">
        <v>0.25</v>
      </c>
      <c r="H265" s="104"/>
    </row>
    <row r="266" spans="2:8" x14ac:dyDescent="0.25">
      <c r="B266" t="s">
        <v>131</v>
      </c>
      <c r="C266" t="s">
        <v>135</v>
      </c>
      <c r="D266" t="s">
        <v>101</v>
      </c>
      <c r="E266" s="101">
        <f>$AJ$13</f>
        <v>0.1</v>
      </c>
      <c r="F266" s="102">
        <f>'ANS_RevData (PH)'!$AD$119</f>
        <v>0.1</v>
      </c>
      <c r="G266" s="103">
        <v>0.17499999999999999</v>
      </c>
      <c r="H266" s="104"/>
    </row>
    <row r="267" spans="2:8" x14ac:dyDescent="0.25">
      <c r="B267" t="s">
        <v>131</v>
      </c>
      <c r="C267" t="s">
        <v>135</v>
      </c>
      <c r="D267" t="s">
        <v>133</v>
      </c>
      <c r="E267" s="119">
        <f>$AK$13</f>
        <v>3</v>
      </c>
      <c r="F267" s="120">
        <f>'ANS_RevData (PH)'!$AD$120</f>
        <v>3</v>
      </c>
      <c r="G267" s="121">
        <v>1.5957446808510638</v>
      </c>
      <c r="H267" s="104"/>
    </row>
    <row r="268" spans="2:8" x14ac:dyDescent="0.25">
      <c r="B268" t="s">
        <v>131</v>
      </c>
      <c r="C268" t="s">
        <v>135</v>
      </c>
      <c r="D268" t="s">
        <v>103</v>
      </c>
      <c r="E268" s="128">
        <f>$AL$13</f>
        <v>456.953125</v>
      </c>
      <c r="F268" s="129">
        <f>'ANS_RevData (PH)'!$AD$121</f>
        <v>456.953125</v>
      </c>
      <c r="G268" s="130">
        <v>652.26666666666665</v>
      </c>
      <c r="H268" s="104"/>
    </row>
    <row r="269" spans="2:8" x14ac:dyDescent="0.25">
      <c r="B269" t="s">
        <v>131</v>
      </c>
      <c r="C269" t="s">
        <v>135</v>
      </c>
      <c r="D269" t="s">
        <v>134</v>
      </c>
      <c r="E269" s="143">
        <f>$AM$13</f>
        <v>5.9155411181398533E-2</v>
      </c>
      <c r="F269" s="144">
        <f>'ANS_RevData (PH)'!$AD$122</f>
        <v>5.9155411181398533E-2</v>
      </c>
      <c r="G269" s="224">
        <v>5.7645134914145545E-2</v>
      </c>
      <c r="H269" s="104"/>
    </row>
    <row r="270" spans="2:8" x14ac:dyDescent="0.25">
      <c r="B270" t="s">
        <v>131</v>
      </c>
      <c r="C270" t="s">
        <v>123</v>
      </c>
      <c r="D270" t="s">
        <v>99</v>
      </c>
      <c r="E270" s="101">
        <f>$AI$14</f>
        <v>0.03</v>
      </c>
      <c r="F270" s="102">
        <f>'ANS_RevData (PH)'!$AD$134</f>
        <v>0.03</v>
      </c>
      <c r="G270" s="103">
        <v>0.03</v>
      </c>
      <c r="H270" s="104"/>
    </row>
    <row r="271" spans="2:8" x14ac:dyDescent="0.25">
      <c r="B271" t="s">
        <v>131</v>
      </c>
      <c r="C271" t="s">
        <v>123</v>
      </c>
      <c r="D271" t="s">
        <v>101</v>
      </c>
      <c r="E271" s="101">
        <f>$AJ$14</f>
        <v>7.4999999999999997E-2</v>
      </c>
      <c r="F271" s="102">
        <f>'ANS_RevData (PH)'!$AD$135</f>
        <v>7.4999999999999997E-2</v>
      </c>
      <c r="G271" s="103">
        <v>7.4999999999999997E-2</v>
      </c>
      <c r="H271" s="104"/>
    </row>
    <row r="272" spans="2:8" x14ac:dyDescent="0.25">
      <c r="B272" t="s">
        <v>131</v>
      </c>
      <c r="C272" t="s">
        <v>123</v>
      </c>
      <c r="D272" t="s">
        <v>133</v>
      </c>
      <c r="E272" s="119">
        <f>$AK$14</f>
        <v>30</v>
      </c>
      <c r="F272" s="120">
        <f>'ANS_RevData (PH)'!$AD$136</f>
        <v>30</v>
      </c>
      <c r="G272" s="121">
        <v>15.188618925831202</v>
      </c>
      <c r="H272" s="104"/>
    </row>
    <row r="273" spans="2:8" x14ac:dyDescent="0.25">
      <c r="B273" t="s">
        <v>131</v>
      </c>
      <c r="C273" t="s">
        <v>123</v>
      </c>
      <c r="D273" t="s">
        <v>103</v>
      </c>
      <c r="E273" s="128">
        <f>$AL$14</f>
        <v>430.62458096245678</v>
      </c>
      <c r="F273" s="129">
        <f>'ANS_RevData (PH)'!$AD$137</f>
        <v>430.62458096245678</v>
      </c>
      <c r="G273" s="130">
        <v>394.96422605767202</v>
      </c>
      <c r="H273" s="104"/>
    </row>
    <row r="274" spans="2:8" x14ac:dyDescent="0.25">
      <c r="B274" t="s">
        <v>131</v>
      </c>
      <c r="C274" t="s">
        <v>123</v>
      </c>
      <c r="D274" t="s">
        <v>134</v>
      </c>
      <c r="E274" s="143">
        <f>$AM$14</f>
        <v>5.0048937255950783E-2</v>
      </c>
      <c r="F274" s="144">
        <f>'ANS_RevData (PH)'!$AD$138</f>
        <v>5.0048937255950783E-2</v>
      </c>
      <c r="G274" s="224">
        <v>1.0868463255304971E-4</v>
      </c>
      <c r="H274" s="104"/>
    </row>
    <row r="275" spans="2:8" x14ac:dyDescent="0.25">
      <c r="B275" t="s">
        <v>132</v>
      </c>
      <c r="C275" t="s">
        <v>98</v>
      </c>
      <c r="D275" t="s">
        <v>99</v>
      </c>
      <c r="E275" s="101">
        <f>$AN$6</f>
        <v>3.5000000000000003E-2</v>
      </c>
      <c r="F275" s="102">
        <f>'ANS_RevData (OT)'!$AD$6</f>
        <v>3.5000000000000003E-2</v>
      </c>
      <c r="G275" s="103">
        <v>3.5000000000000003E-2</v>
      </c>
      <c r="H275" s="104"/>
    </row>
    <row r="276" spans="2:8" x14ac:dyDescent="0.25">
      <c r="B276" t="s">
        <v>132</v>
      </c>
      <c r="C276" t="s">
        <v>98</v>
      </c>
      <c r="D276" t="s">
        <v>101</v>
      </c>
      <c r="E276" s="101">
        <f>$AO$6</f>
        <v>0.38500000000000001</v>
      </c>
      <c r="F276" s="102">
        <f>'ANS_RevData (OT)'!$AD$7</f>
        <v>0.38500000000000001</v>
      </c>
      <c r="G276" s="103">
        <v>0.38500000000000001</v>
      </c>
      <c r="H276" s="104"/>
    </row>
    <row r="277" spans="2:8" x14ac:dyDescent="0.25">
      <c r="B277" t="s">
        <v>132</v>
      </c>
      <c r="C277" t="s">
        <v>98</v>
      </c>
      <c r="D277" t="s">
        <v>133</v>
      </c>
      <c r="E277" s="119">
        <f>$AP$6</f>
        <v>30.571148825065276</v>
      </c>
      <c r="F277" s="120">
        <f>'ANS_RevData (OT)'!$AD$8</f>
        <v>30.571148825065276</v>
      </c>
      <c r="G277" s="121">
        <v>14.921596244131456</v>
      </c>
      <c r="H277" s="104"/>
    </row>
    <row r="278" spans="2:8" x14ac:dyDescent="0.25">
      <c r="B278" t="s">
        <v>132</v>
      </c>
      <c r="C278" t="s">
        <v>98</v>
      </c>
      <c r="D278" t="s">
        <v>103</v>
      </c>
      <c r="E278" s="128">
        <f>$AQ$6</f>
        <v>0</v>
      </c>
      <c r="F278" s="129">
        <f>'ANS_RevData (OT)'!$AD$9</f>
        <v>0</v>
      </c>
      <c r="G278" s="130">
        <v>0</v>
      </c>
      <c r="H278" s="104"/>
    </row>
    <row r="279" spans="2:8" x14ac:dyDescent="0.25">
      <c r="B279" t="s">
        <v>132</v>
      </c>
      <c r="C279" t="s">
        <v>98</v>
      </c>
      <c r="D279" t="s">
        <v>134</v>
      </c>
      <c r="E279" s="143">
        <f>$AR$6</f>
        <v>0</v>
      </c>
      <c r="F279" s="144">
        <f>'ANS_RevData (OT)'!$AD$10</f>
        <v>0</v>
      </c>
      <c r="G279" s="224">
        <v>0</v>
      </c>
      <c r="H279" s="104"/>
    </row>
    <row r="280" spans="2:8" x14ac:dyDescent="0.25">
      <c r="B280" t="s">
        <v>132</v>
      </c>
      <c r="C280" t="s">
        <v>107</v>
      </c>
      <c r="D280" t="s">
        <v>99</v>
      </c>
      <c r="E280" s="101">
        <f>$AN$7</f>
        <v>0.1</v>
      </c>
      <c r="F280" s="102">
        <f>'ANS_RevData (OT)'!$AD$22</f>
        <v>0.1</v>
      </c>
      <c r="G280" s="103">
        <v>0.04</v>
      </c>
      <c r="H280" s="104"/>
    </row>
    <row r="281" spans="2:8" x14ac:dyDescent="0.25">
      <c r="B281" t="s">
        <v>132</v>
      </c>
      <c r="C281" t="s">
        <v>107</v>
      </c>
      <c r="D281" t="s">
        <v>101</v>
      </c>
      <c r="E281" s="101">
        <f>$AO$7</f>
        <v>0.1</v>
      </c>
      <c r="F281" s="102">
        <f>'ANS_RevData (OT)'!$AD$23</f>
        <v>0.1</v>
      </c>
      <c r="G281" s="103">
        <v>0.625</v>
      </c>
      <c r="H281" s="104"/>
    </row>
    <row r="282" spans="2:8" x14ac:dyDescent="0.25">
      <c r="B282" t="s">
        <v>132</v>
      </c>
      <c r="C282" t="s">
        <v>107</v>
      </c>
      <c r="D282" t="s">
        <v>133</v>
      </c>
      <c r="E282" s="119">
        <f>$AP$7</f>
        <v>2</v>
      </c>
      <c r="F282" s="120">
        <f>'ANS_RevData (OT)'!$AD$24</f>
        <v>2</v>
      </c>
      <c r="G282" s="121">
        <v>1.7559055118110236</v>
      </c>
      <c r="H282" s="104"/>
    </row>
    <row r="283" spans="2:8" x14ac:dyDescent="0.25">
      <c r="B283" t="s">
        <v>132</v>
      </c>
      <c r="C283" t="s">
        <v>107</v>
      </c>
      <c r="D283" t="s">
        <v>103</v>
      </c>
      <c r="E283" s="128">
        <f>$AQ$7</f>
        <v>152.47603833865816</v>
      </c>
      <c r="F283" s="129">
        <f>'ANS_RevData (OT)'!$AD$25</f>
        <v>152.47603833865816</v>
      </c>
      <c r="G283" s="130">
        <v>194.43946188340809</v>
      </c>
      <c r="H283" s="104"/>
    </row>
    <row r="284" spans="2:8" x14ac:dyDescent="0.25">
      <c r="B284" t="s">
        <v>132</v>
      </c>
      <c r="C284" t="s">
        <v>107</v>
      </c>
      <c r="D284" t="s">
        <v>134</v>
      </c>
      <c r="E284" s="143">
        <f>$AR$7</f>
        <v>0.33091822094691536</v>
      </c>
      <c r="F284" s="144">
        <f>'ANS_RevData (OT)'!$AD$26</f>
        <v>0.33091822094691536</v>
      </c>
      <c r="G284" s="224">
        <v>0.24896217712177121</v>
      </c>
      <c r="H284" s="104"/>
    </row>
    <row r="285" spans="2:8" x14ac:dyDescent="0.25">
      <c r="B285" t="s">
        <v>132</v>
      </c>
      <c r="C285" t="s">
        <v>108</v>
      </c>
      <c r="D285" t="s">
        <v>99</v>
      </c>
      <c r="E285" s="101">
        <f>$AN$8</f>
        <v>0.2</v>
      </c>
      <c r="F285" s="102">
        <f>'ANS_RevData (OT)'!$AD$38</f>
        <v>0.2</v>
      </c>
      <c r="G285" s="103">
        <v>0.1</v>
      </c>
      <c r="H285" s="104"/>
    </row>
    <row r="286" spans="2:8" x14ac:dyDescent="0.25">
      <c r="B286" t="s">
        <v>132</v>
      </c>
      <c r="C286" t="s">
        <v>108</v>
      </c>
      <c r="D286" t="s">
        <v>101</v>
      </c>
      <c r="E286" s="101">
        <f>$AO$8</f>
        <v>0.1</v>
      </c>
      <c r="F286" s="102">
        <f>'ANS_RevData (OT)'!$AD$39</f>
        <v>0.1</v>
      </c>
      <c r="G286" s="103">
        <v>0.26</v>
      </c>
      <c r="H286" s="104"/>
    </row>
    <row r="287" spans="2:8" x14ac:dyDescent="0.25">
      <c r="B287" t="s">
        <v>132</v>
      </c>
      <c r="C287" t="s">
        <v>108</v>
      </c>
      <c r="D287" t="s">
        <v>133</v>
      </c>
      <c r="E287" s="119">
        <f>$AP$8</f>
        <v>25</v>
      </c>
      <c r="F287" s="120">
        <f>'ANS_RevData (OT)'!$AD$40</f>
        <v>25</v>
      </c>
      <c r="G287" s="121">
        <v>10.114862732723257</v>
      </c>
      <c r="H287" s="104"/>
    </row>
    <row r="288" spans="2:8" x14ac:dyDescent="0.25">
      <c r="B288" t="s">
        <v>132</v>
      </c>
      <c r="C288" t="s">
        <v>108</v>
      </c>
      <c r="D288" t="s">
        <v>103</v>
      </c>
      <c r="E288" s="128">
        <f>$AQ$8</f>
        <v>132.73902985700758</v>
      </c>
      <c r="F288" s="129">
        <f>'ANS_RevData (OT)'!$AD$41</f>
        <v>132.73902985700758</v>
      </c>
      <c r="G288" s="130">
        <v>196.43258251700257</v>
      </c>
      <c r="H288" s="104"/>
    </row>
    <row r="289" spans="2:8" x14ac:dyDescent="0.25">
      <c r="B289" t="s">
        <v>132</v>
      </c>
      <c r="C289" t="s">
        <v>108</v>
      </c>
      <c r="D289" t="s">
        <v>134</v>
      </c>
      <c r="E289" s="143">
        <f>$AR$8</f>
        <v>0.49035220392702189</v>
      </c>
      <c r="F289" s="144">
        <f>'ANS_RevData (OT)'!$AD$42</f>
        <v>0.49035220392702189</v>
      </c>
      <c r="G289" s="224">
        <v>0.33626090892487037</v>
      </c>
      <c r="H289" s="104"/>
    </row>
    <row r="290" spans="2:8" x14ac:dyDescent="0.25">
      <c r="B290" t="s">
        <v>132</v>
      </c>
      <c r="C290" t="s">
        <v>109</v>
      </c>
      <c r="D290" t="s">
        <v>99</v>
      </c>
      <c r="E290" s="101">
        <f>$AN$9</f>
        <v>6.5000000000000002E-2</v>
      </c>
      <c r="F290" s="102">
        <f>'ANS_RevData (OT)'!$AD$54</f>
        <v>6.5000000000000002E-2</v>
      </c>
      <c r="G290" s="103">
        <v>6.5000000000000002E-2</v>
      </c>
      <c r="H290" s="104"/>
    </row>
    <row r="291" spans="2:8" x14ac:dyDescent="0.25">
      <c r="B291" t="s">
        <v>132</v>
      </c>
      <c r="C291" t="s">
        <v>109</v>
      </c>
      <c r="D291" t="s">
        <v>101</v>
      </c>
      <c r="E291" s="101">
        <f>$AO$9</f>
        <v>0.14000000000000001</v>
      </c>
      <c r="F291" s="102">
        <f>'ANS_RevData (OT)'!$AD$55</f>
        <v>0.14000000000000001</v>
      </c>
      <c r="G291" s="103">
        <v>0.14499999999999999</v>
      </c>
      <c r="H291" s="104"/>
    </row>
    <row r="292" spans="2:8" x14ac:dyDescent="0.25">
      <c r="B292" t="s">
        <v>132</v>
      </c>
      <c r="C292" t="s">
        <v>109</v>
      </c>
      <c r="D292" t="s">
        <v>133</v>
      </c>
      <c r="E292" s="119">
        <f>$AP$9</f>
        <v>37.476295723284338</v>
      </c>
      <c r="F292" s="120">
        <f>'ANS_RevData (OT)'!$AD$56</f>
        <v>37.476295723284338</v>
      </c>
      <c r="G292" s="121">
        <v>26.405697220307832</v>
      </c>
      <c r="H292" s="104"/>
    </row>
    <row r="293" spans="2:8" x14ac:dyDescent="0.25">
      <c r="B293" t="s">
        <v>132</v>
      </c>
      <c r="C293" t="s">
        <v>109</v>
      </c>
      <c r="D293" t="s">
        <v>103</v>
      </c>
      <c r="E293" s="128">
        <f>$AQ$9</f>
        <v>191.00047630549764</v>
      </c>
      <c r="F293" s="129">
        <f>'ANS_RevData (OT)'!$AD$57</f>
        <v>191.00047630549764</v>
      </c>
      <c r="G293" s="130">
        <v>232.44539903983036</v>
      </c>
      <c r="H293" s="104"/>
    </row>
    <row r="294" spans="2:8" x14ac:dyDescent="0.25">
      <c r="B294" t="s">
        <v>132</v>
      </c>
      <c r="C294" t="s">
        <v>109</v>
      </c>
      <c r="D294" t="s">
        <v>134</v>
      </c>
      <c r="E294" s="143">
        <f>$AR$9</f>
        <v>0.1506655407693194</v>
      </c>
      <c r="F294" s="144">
        <f>'ANS_RevData (OT)'!$AD$58</f>
        <v>0.1506655407693194</v>
      </c>
      <c r="G294" s="224">
        <v>0.1271078202033816</v>
      </c>
      <c r="H294" s="104"/>
    </row>
    <row r="295" spans="2:8" x14ac:dyDescent="0.25">
      <c r="B295" t="s">
        <v>132</v>
      </c>
      <c r="C295" t="s">
        <v>118</v>
      </c>
      <c r="D295" t="s">
        <v>99</v>
      </c>
      <c r="E295" s="101">
        <f>$AN$10</f>
        <v>0.05</v>
      </c>
      <c r="F295" s="102">
        <f>'ANS_RevData (OT)'!$AD$70</f>
        <v>0.05</v>
      </c>
      <c r="G295" s="103">
        <v>3.5000000000000003E-2</v>
      </c>
      <c r="H295" s="104"/>
    </row>
    <row r="296" spans="2:8" x14ac:dyDescent="0.25">
      <c r="B296" t="s">
        <v>132</v>
      </c>
      <c r="C296" t="s">
        <v>118</v>
      </c>
      <c r="D296" t="s">
        <v>101</v>
      </c>
      <c r="E296" s="101">
        <f>$AO$10</f>
        <v>0.1</v>
      </c>
      <c r="F296" s="102">
        <f>'ANS_RevData (OT)'!$AD$71</f>
        <v>0.1</v>
      </c>
      <c r="G296" s="103">
        <v>0.16</v>
      </c>
      <c r="H296" s="104"/>
    </row>
    <row r="297" spans="2:8" x14ac:dyDescent="0.25">
      <c r="B297" t="s">
        <v>132</v>
      </c>
      <c r="C297" t="s">
        <v>118</v>
      </c>
      <c r="D297" t="s">
        <v>133</v>
      </c>
      <c r="E297" s="119">
        <f>$AP$10</f>
        <v>45</v>
      </c>
      <c r="F297" s="120">
        <f>'ANS_RevData (OT)'!$AD$72</f>
        <v>45</v>
      </c>
      <c r="G297" s="121">
        <v>30.710615791462033</v>
      </c>
      <c r="H297" s="104"/>
    </row>
    <row r="298" spans="2:8" x14ac:dyDescent="0.25">
      <c r="B298" t="s">
        <v>132</v>
      </c>
      <c r="C298" t="s">
        <v>118</v>
      </c>
      <c r="D298" t="s">
        <v>103</v>
      </c>
      <c r="E298" s="128">
        <f>$AQ$10</f>
        <v>91.18236810446993</v>
      </c>
      <c r="F298" s="129">
        <f>'ANS_RevData (OT)'!$AD$73</f>
        <v>91.18236810446993</v>
      </c>
      <c r="G298" s="130">
        <v>129.55461490201867</v>
      </c>
      <c r="H298" s="104"/>
    </row>
    <row r="299" spans="2:8" x14ac:dyDescent="0.25">
      <c r="B299" t="s">
        <v>132</v>
      </c>
      <c r="C299" t="s">
        <v>118</v>
      </c>
      <c r="D299" t="s">
        <v>134</v>
      </c>
      <c r="E299" s="143">
        <f>$AR$10</f>
        <v>0.40299657320953286</v>
      </c>
      <c r="F299" s="144">
        <f>'ANS_RevData (OT)'!$AD$74</f>
        <v>0.40299657320953286</v>
      </c>
      <c r="G299" s="224">
        <v>0.28798027183689295</v>
      </c>
      <c r="H299" s="104"/>
    </row>
    <row r="300" spans="2:8" x14ac:dyDescent="0.25">
      <c r="B300" t="s">
        <v>132</v>
      </c>
      <c r="C300" t="s">
        <v>119</v>
      </c>
      <c r="D300" t="s">
        <v>99</v>
      </c>
      <c r="E300" s="101">
        <f>$AN$11</f>
        <v>0.1</v>
      </c>
      <c r="F300" s="102">
        <f>'ANS_RevData (OT)'!$AD$86</f>
        <v>0.1</v>
      </c>
      <c r="G300" s="103">
        <v>5.5E-2</v>
      </c>
      <c r="H300" s="104"/>
    </row>
    <row r="301" spans="2:8" x14ac:dyDescent="0.25">
      <c r="B301" t="s">
        <v>132</v>
      </c>
      <c r="C301" t="s">
        <v>119</v>
      </c>
      <c r="D301" t="s">
        <v>101</v>
      </c>
      <c r="E301" s="101">
        <f>$AO$11</f>
        <v>0.1</v>
      </c>
      <c r="F301" s="102">
        <f>'ANS_RevData (OT)'!$AD$87</f>
        <v>0.1</v>
      </c>
      <c r="G301" s="103">
        <v>0.13</v>
      </c>
      <c r="H301" s="104"/>
    </row>
    <row r="302" spans="2:8" x14ac:dyDescent="0.25">
      <c r="B302" t="s">
        <v>132</v>
      </c>
      <c r="C302" t="s">
        <v>119</v>
      </c>
      <c r="D302" t="s">
        <v>133</v>
      </c>
      <c r="E302" s="119">
        <f>$AP$11</f>
        <v>55</v>
      </c>
      <c r="F302" s="120">
        <f>'ANS_RevData (OT)'!$AD$88</f>
        <v>55</v>
      </c>
      <c r="G302" s="121">
        <v>30.403707907680666</v>
      </c>
      <c r="H302" s="104"/>
    </row>
    <row r="303" spans="2:8" x14ac:dyDescent="0.25">
      <c r="B303" t="s">
        <v>132</v>
      </c>
      <c r="C303" t="s">
        <v>119</v>
      </c>
      <c r="D303" t="s">
        <v>103</v>
      </c>
      <c r="E303" s="128">
        <f>$AQ$11</f>
        <v>54.800416141945924</v>
      </c>
      <c r="F303" s="129">
        <f>'ANS_RevData (OT)'!$AD$89</f>
        <v>54.800416141945924</v>
      </c>
      <c r="G303" s="130">
        <v>76.141482633746918</v>
      </c>
      <c r="H303" s="104"/>
    </row>
    <row r="304" spans="2:8" x14ac:dyDescent="0.25">
      <c r="B304" t="s">
        <v>132</v>
      </c>
      <c r="C304" t="s">
        <v>119</v>
      </c>
      <c r="D304" t="s">
        <v>134</v>
      </c>
      <c r="E304" s="143">
        <f>$AR$11</f>
        <v>0.37562975504772689</v>
      </c>
      <c r="F304" s="144">
        <f>'ANS_RevData (OT)'!$AD$90</f>
        <v>0.37562975504772689</v>
      </c>
      <c r="G304" s="224">
        <v>0.27249484265845814</v>
      </c>
      <c r="H304" s="104"/>
    </row>
    <row r="305" spans="2:8" x14ac:dyDescent="0.25">
      <c r="B305" t="s">
        <v>132</v>
      </c>
      <c r="C305" t="s">
        <v>120</v>
      </c>
      <c r="D305" t="s">
        <v>99</v>
      </c>
      <c r="E305" s="101">
        <f>$AN$12</f>
        <v>0.1</v>
      </c>
      <c r="F305" s="102">
        <f>'ANS_RevData (OT)'!$AD$102</f>
        <v>0.1</v>
      </c>
      <c r="G305" s="103">
        <v>8.5000000000000006E-2</v>
      </c>
      <c r="H305" s="104"/>
    </row>
    <row r="306" spans="2:8" x14ac:dyDescent="0.25">
      <c r="B306" t="s">
        <v>132</v>
      </c>
      <c r="C306" t="s">
        <v>120</v>
      </c>
      <c r="D306" t="s">
        <v>101</v>
      </c>
      <c r="E306" s="101">
        <f>$AO$12</f>
        <v>0.1</v>
      </c>
      <c r="F306" s="102">
        <f>'ANS_RevData (OT)'!$AD$103</f>
        <v>0.1</v>
      </c>
      <c r="G306" s="103">
        <v>0.12</v>
      </c>
      <c r="H306" s="104"/>
    </row>
    <row r="307" spans="2:8" x14ac:dyDescent="0.25">
      <c r="B307" t="s">
        <v>132</v>
      </c>
      <c r="C307" t="s">
        <v>120</v>
      </c>
      <c r="D307" t="s">
        <v>133</v>
      </c>
      <c r="E307" s="119">
        <f>$AP$12</f>
        <v>30</v>
      </c>
      <c r="F307" s="120">
        <f>'ANS_RevData (OT)'!$AD$104</f>
        <v>30</v>
      </c>
      <c r="G307" s="121">
        <v>11.652489626556017</v>
      </c>
      <c r="H307" s="104"/>
    </row>
    <row r="308" spans="2:8" x14ac:dyDescent="0.25">
      <c r="B308" t="s">
        <v>132</v>
      </c>
      <c r="C308" t="s">
        <v>120</v>
      </c>
      <c r="D308" t="s">
        <v>103</v>
      </c>
      <c r="E308" s="128">
        <f>$AQ$12</f>
        <v>1241.1124719064526</v>
      </c>
      <c r="F308" s="129">
        <f>'ANS_RevData (OT)'!$AD$105</f>
        <v>1241.1124719064526</v>
      </c>
      <c r="G308" s="130">
        <v>1291.9392887029287</v>
      </c>
      <c r="H308" s="104"/>
    </row>
    <row r="309" spans="2:8" x14ac:dyDescent="0.25">
      <c r="B309" t="s">
        <v>132</v>
      </c>
      <c r="C309" t="s">
        <v>120</v>
      </c>
      <c r="D309" t="s">
        <v>134</v>
      </c>
      <c r="E309" s="143">
        <f>$AR$12</f>
        <v>2.8648230653678778E-2</v>
      </c>
      <c r="F309" s="144">
        <f>'ANS_RevData (OT)'!$AD$106</f>
        <v>2.8648230653678778E-2</v>
      </c>
      <c r="G309" s="224">
        <v>2.9016245684849794E-2</v>
      </c>
      <c r="H309" s="104"/>
    </row>
    <row r="310" spans="2:8" x14ac:dyDescent="0.25">
      <c r="B310" t="s">
        <v>132</v>
      </c>
      <c r="C310" t="s">
        <v>135</v>
      </c>
      <c r="D310" t="s">
        <v>99</v>
      </c>
      <c r="E310" s="101">
        <f>$AN$13</f>
        <v>0.15</v>
      </c>
      <c r="F310" s="102">
        <f>'ANS_RevData (OT)'!$AD$118</f>
        <v>0.15</v>
      </c>
      <c r="G310" s="103">
        <v>0.15</v>
      </c>
      <c r="H310" s="104"/>
    </row>
    <row r="311" spans="2:8" x14ac:dyDescent="0.25">
      <c r="B311" t="s">
        <v>132</v>
      </c>
      <c r="C311" t="s">
        <v>135</v>
      </c>
      <c r="D311" t="s">
        <v>101</v>
      </c>
      <c r="E311" s="101">
        <f>$AO$13</f>
        <v>0.1</v>
      </c>
      <c r="F311" s="102">
        <f>'ANS_RevData (OT)'!$AD$119</f>
        <v>0.1</v>
      </c>
      <c r="G311" s="103">
        <v>0.23</v>
      </c>
      <c r="H311" s="104"/>
    </row>
    <row r="312" spans="2:8" x14ac:dyDescent="0.25">
      <c r="B312" t="s">
        <v>132</v>
      </c>
      <c r="C312" t="s">
        <v>135</v>
      </c>
      <c r="D312" t="s">
        <v>133</v>
      </c>
      <c r="E312" s="119">
        <f>$AP$13</f>
        <v>4</v>
      </c>
      <c r="F312" s="120">
        <f>'ANS_RevData (OT)'!$AD$120</f>
        <v>4</v>
      </c>
      <c r="G312" s="121">
        <v>2.1094890510948905</v>
      </c>
      <c r="H312" s="104"/>
    </row>
    <row r="313" spans="2:8" x14ac:dyDescent="0.25">
      <c r="B313" t="s">
        <v>132</v>
      </c>
      <c r="C313" t="s">
        <v>135</v>
      </c>
      <c r="D313" t="s">
        <v>103</v>
      </c>
      <c r="E313" s="128">
        <f>$AQ$13</f>
        <v>296.82262316910783</v>
      </c>
      <c r="F313" s="129">
        <f>'ANS_RevData (OT)'!$AD$121</f>
        <v>296.82262316910783</v>
      </c>
      <c r="G313" s="130">
        <v>374.37429065743942</v>
      </c>
      <c r="H313" s="104"/>
    </row>
    <row r="314" spans="2:8" x14ac:dyDescent="0.25">
      <c r="B314" t="s">
        <v>132</v>
      </c>
      <c r="C314" t="s">
        <v>135</v>
      </c>
      <c r="D314" t="s">
        <v>134</v>
      </c>
      <c r="E314" s="143">
        <f>$AR$13</f>
        <v>0.11901461995689007</v>
      </c>
      <c r="F314" s="144">
        <f>'ANS_RevData (OT)'!$AD$122</f>
        <v>0.11901461995689007</v>
      </c>
      <c r="G314" s="224">
        <v>0.11992328237279329</v>
      </c>
      <c r="H314" s="104"/>
    </row>
    <row r="315" spans="2:8" x14ac:dyDescent="0.25">
      <c r="B315" t="s">
        <v>132</v>
      </c>
      <c r="C315" t="s">
        <v>123</v>
      </c>
      <c r="D315" t="s">
        <v>99</v>
      </c>
      <c r="E315" s="101">
        <f>$AN$14</f>
        <v>0.1</v>
      </c>
      <c r="F315" s="102">
        <f>'ANS_RevData (OT)'!$AD$134</f>
        <v>0.1</v>
      </c>
      <c r="G315" s="103">
        <v>3.5000000000000003E-2</v>
      </c>
      <c r="H315" s="104"/>
    </row>
    <row r="316" spans="2:8" x14ac:dyDescent="0.25">
      <c r="B316" t="s">
        <v>132</v>
      </c>
      <c r="C316" t="s">
        <v>123</v>
      </c>
      <c r="D316" t="s">
        <v>101</v>
      </c>
      <c r="E316" s="101">
        <f>$AO$14</f>
        <v>0.1</v>
      </c>
      <c r="F316" s="102">
        <f>'ANS_RevData (OT)'!$AD$135</f>
        <v>0.1</v>
      </c>
      <c r="G316" s="103">
        <v>0.15</v>
      </c>
      <c r="H316" s="104"/>
    </row>
    <row r="317" spans="2:8" x14ac:dyDescent="0.25">
      <c r="B317" t="s">
        <v>132</v>
      </c>
      <c r="C317" t="s">
        <v>123</v>
      </c>
      <c r="D317" t="s">
        <v>133</v>
      </c>
      <c r="E317" s="119">
        <f>$AP$14</f>
        <v>30</v>
      </c>
      <c r="F317" s="120">
        <f>'ANS_RevData (OT)'!$AD$136</f>
        <v>30</v>
      </c>
      <c r="G317" s="121">
        <v>16.03322058468229</v>
      </c>
      <c r="H317" s="104"/>
    </row>
    <row r="318" spans="2:8" x14ac:dyDescent="0.25">
      <c r="B318" t="s">
        <v>132</v>
      </c>
      <c r="C318" t="s">
        <v>123</v>
      </c>
      <c r="D318" t="s">
        <v>103</v>
      </c>
      <c r="E318" s="128">
        <f>$AQ$14</f>
        <v>379.09403316241338</v>
      </c>
      <c r="F318" s="129">
        <f>'ANS_RevData (OT)'!$AD$137</f>
        <v>379.09403316241338</v>
      </c>
      <c r="G318" s="130">
        <v>380.23582875613113</v>
      </c>
      <c r="H318" s="104"/>
    </row>
    <row r="319" spans="2:8" x14ac:dyDescent="0.25">
      <c r="B319" t="s">
        <v>132</v>
      </c>
      <c r="C319" t="s">
        <v>123</v>
      </c>
      <c r="D319" t="s">
        <v>134</v>
      </c>
      <c r="E319" s="143">
        <f>$AR$14</f>
        <v>4.3841044225539035E-2</v>
      </c>
      <c r="F319" s="144">
        <f>'ANS_RevData (OT)'!$AD$138</f>
        <v>4.3841044225539035E-2</v>
      </c>
      <c r="G319" s="224">
        <v>1.1019925500435396E-4</v>
      </c>
      <c r="H319" s="104"/>
    </row>
  </sheetData>
  <pageMargins left="0.7" right="0.7" top="0.75" bottom="0.75" header="0.3" footer="0.3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/>
  <dimension ref="A1:BO96"/>
  <sheetViews>
    <sheetView zoomScale="75" zoomScaleNormal="75" zoomScalePageLayoutView="75" workbookViewId="0">
      <pane xSplit="3" ySplit="1" topLeftCell="AD2" activePane="bottomRight" state="frozen"/>
      <selection activeCell="AA138" sqref="AA138:AC138"/>
      <selection pane="topRight" activeCell="AA138" sqref="AA138:AC138"/>
      <selection pane="bottomLeft" activeCell="AA138" sqref="AA138:AC138"/>
      <selection pane="bottomRight" activeCell="AI35" sqref="AI35"/>
    </sheetView>
  </sheetViews>
  <sheetFormatPr defaultColWidth="8.85546875" defaultRowHeight="15" outlineLevelRow="1" outlineLevelCol="1" x14ac:dyDescent="0.25"/>
  <cols>
    <col min="1" max="1" width="2.7109375" customWidth="1"/>
    <col min="2" max="2" width="42.42578125" customWidth="1"/>
    <col min="4" max="29" width="14.28515625" style="232" hidden="1" customWidth="1" outlineLevel="1"/>
    <col min="30" max="30" width="13.140625" style="227" customWidth="1" collapsed="1"/>
    <col min="31" max="31" width="1.140625" customWidth="1"/>
    <col min="32" max="35" width="14.28515625" style="232" customWidth="1" outlineLevel="1"/>
    <col min="36" max="67" width="14.28515625" customWidth="1"/>
  </cols>
  <sheetData>
    <row r="1" spans="1:67" x14ac:dyDescent="0.25">
      <c r="D1" s="226">
        <v>41275</v>
      </c>
      <c r="E1" s="226">
        <v>41306</v>
      </c>
      <c r="F1" s="226">
        <v>41334</v>
      </c>
      <c r="G1" s="226">
        <v>41365</v>
      </c>
      <c r="H1" s="226">
        <v>41395</v>
      </c>
      <c r="I1" s="226">
        <v>41426</v>
      </c>
      <c r="J1" s="226">
        <v>41456</v>
      </c>
      <c r="K1" s="226">
        <v>41487</v>
      </c>
      <c r="L1" s="226">
        <v>41518</v>
      </c>
      <c r="M1" s="226">
        <v>41548</v>
      </c>
      <c r="N1" s="226">
        <v>41579</v>
      </c>
      <c r="O1" s="226">
        <v>41609</v>
      </c>
      <c r="P1" s="226">
        <v>41640</v>
      </c>
      <c r="Q1" s="226">
        <v>41671</v>
      </c>
      <c r="R1" s="226">
        <v>41699</v>
      </c>
      <c r="S1" s="226">
        <v>41730</v>
      </c>
      <c r="T1" s="226">
        <v>41760</v>
      </c>
      <c r="U1" s="226">
        <v>41791</v>
      </c>
      <c r="V1" s="226">
        <v>41821</v>
      </c>
      <c r="W1" s="226">
        <v>41852</v>
      </c>
      <c r="X1" s="226">
        <v>41883</v>
      </c>
      <c r="Y1" s="226">
        <v>41913</v>
      </c>
      <c r="Z1" s="226">
        <v>41944</v>
      </c>
      <c r="AA1" s="226">
        <v>41974</v>
      </c>
      <c r="AB1" s="226">
        <v>42005</v>
      </c>
      <c r="AC1" s="226">
        <v>42036</v>
      </c>
      <c r="AF1" s="226">
        <v>42005</v>
      </c>
      <c r="AG1" s="226">
        <v>42036</v>
      </c>
      <c r="AH1" s="226">
        <v>42064</v>
      </c>
      <c r="AI1" s="226">
        <v>42095</v>
      </c>
      <c r="AJ1" s="228">
        <v>42125</v>
      </c>
      <c r="AK1" s="228">
        <v>42156</v>
      </c>
      <c r="AL1" s="228">
        <v>42186</v>
      </c>
      <c r="AM1" s="228">
        <v>42217</v>
      </c>
      <c r="AN1" s="228">
        <v>42248</v>
      </c>
      <c r="AO1" s="228">
        <v>42278</v>
      </c>
      <c r="AP1" s="228">
        <v>42309</v>
      </c>
      <c r="AQ1" s="228">
        <v>42339</v>
      </c>
      <c r="AR1" s="229">
        <v>42370</v>
      </c>
      <c r="AS1" s="229">
        <v>42401</v>
      </c>
      <c r="AT1" s="229">
        <v>42430</v>
      </c>
      <c r="AU1" s="229">
        <v>42461</v>
      </c>
      <c r="AV1" s="229">
        <v>42491</v>
      </c>
      <c r="AW1" s="229">
        <v>42522</v>
      </c>
      <c r="AX1" s="229">
        <v>42552</v>
      </c>
      <c r="AY1" s="229">
        <v>42583</v>
      </c>
      <c r="AZ1" s="229">
        <v>42614</v>
      </c>
      <c r="BA1" s="229">
        <v>42644</v>
      </c>
      <c r="BB1" s="229">
        <v>42675</v>
      </c>
      <c r="BC1" s="229">
        <v>42705</v>
      </c>
      <c r="BD1" s="230">
        <v>42736</v>
      </c>
      <c r="BE1" s="230">
        <v>42767</v>
      </c>
      <c r="BF1" s="230">
        <v>42795</v>
      </c>
      <c r="BG1" s="230">
        <v>42826</v>
      </c>
      <c r="BH1" s="230">
        <v>42856</v>
      </c>
      <c r="BI1" s="230">
        <v>42887</v>
      </c>
      <c r="BJ1" s="230">
        <v>42917</v>
      </c>
      <c r="BK1" s="230">
        <v>42948</v>
      </c>
      <c r="BL1" s="230">
        <v>42979</v>
      </c>
      <c r="BM1" s="230">
        <v>43009</v>
      </c>
      <c r="BN1" s="230">
        <v>43040</v>
      </c>
      <c r="BO1" s="230">
        <v>43070</v>
      </c>
    </row>
    <row r="2" spans="1:67" ht="15.75" x14ac:dyDescent="0.25">
      <c r="A2" s="231" t="s">
        <v>33</v>
      </c>
      <c r="W2" s="233">
        <f>RATE(1,,-V3,W3)</f>
        <v>6.5584854631507677E-2</v>
      </c>
      <c r="X2" s="233">
        <f>RATE(1,,-W3,X3)</f>
        <v>8.1852791878172584E-2</v>
      </c>
      <c r="Y2" s="233">
        <f>RATE(1,,-X3,Y3)</f>
        <v>0.10850439882697951</v>
      </c>
      <c r="Z2" s="233">
        <f>RATE(1,,-Y3,Z3)</f>
        <v>5.8730158730158806E-2</v>
      </c>
      <c r="AA2" s="233">
        <f>RATE(1,,-Z3,AA3)</f>
        <v>5.7971014492753589E-2</v>
      </c>
      <c r="AB2" s="234">
        <f>RATE((COUNT($E$1:$O$1)),,-$D3,$O3)</f>
        <v>0.19790242032838895</v>
      </c>
      <c r="AC2" s="234">
        <f>RATE((COUNT($Q$1:$AC$1)),,-$P3,$AC3)</f>
        <v>8.2906599676535186E-2</v>
      </c>
      <c r="AF2" s="234">
        <f>AC2</f>
        <v>8.2906599676535186E-2</v>
      </c>
      <c r="AG2" s="234">
        <f>AF2</f>
        <v>8.2906599676535186E-2</v>
      </c>
      <c r="AH2" s="234">
        <f t="shared" ref="AH2:BO2" si="0">AG2</f>
        <v>8.2906599676535186E-2</v>
      </c>
      <c r="AI2" s="234">
        <f t="shared" si="0"/>
        <v>8.2906599676535186E-2</v>
      </c>
      <c r="AJ2" s="234">
        <f t="shared" si="0"/>
        <v>8.2906599676535186E-2</v>
      </c>
      <c r="AK2" s="234">
        <f t="shared" si="0"/>
        <v>8.2906599676535186E-2</v>
      </c>
      <c r="AL2" s="234">
        <f t="shared" si="0"/>
        <v>8.2906599676535186E-2</v>
      </c>
      <c r="AM2" s="234">
        <f t="shared" si="0"/>
        <v>8.2906599676535186E-2</v>
      </c>
      <c r="AN2" s="234">
        <f t="shared" si="0"/>
        <v>8.2906599676535186E-2</v>
      </c>
      <c r="AO2" s="234">
        <f t="shared" si="0"/>
        <v>8.2906599676535186E-2</v>
      </c>
      <c r="AP2" s="234">
        <f t="shared" si="0"/>
        <v>8.2906599676535186E-2</v>
      </c>
      <c r="AQ2" s="234">
        <f t="shared" si="0"/>
        <v>8.2906599676535186E-2</v>
      </c>
      <c r="AR2" s="234">
        <f t="shared" si="0"/>
        <v>8.2906599676535186E-2</v>
      </c>
      <c r="AS2" s="234">
        <f t="shared" si="0"/>
        <v>8.2906599676535186E-2</v>
      </c>
      <c r="AT2" s="234">
        <f t="shared" si="0"/>
        <v>8.2906599676535186E-2</v>
      </c>
      <c r="AU2" s="234">
        <f t="shared" si="0"/>
        <v>8.2906599676535186E-2</v>
      </c>
      <c r="AV2" s="234">
        <f t="shared" si="0"/>
        <v>8.2906599676535186E-2</v>
      </c>
      <c r="AW2" s="234">
        <f t="shared" si="0"/>
        <v>8.2906599676535186E-2</v>
      </c>
      <c r="AX2" s="234">
        <f t="shared" si="0"/>
        <v>8.2906599676535186E-2</v>
      </c>
      <c r="AY2" s="234">
        <f t="shared" si="0"/>
        <v>8.2906599676535186E-2</v>
      </c>
      <c r="AZ2" s="234">
        <f t="shared" si="0"/>
        <v>8.2906599676535186E-2</v>
      </c>
      <c r="BA2" s="234">
        <f t="shared" si="0"/>
        <v>8.2906599676535186E-2</v>
      </c>
      <c r="BB2" s="234">
        <f t="shared" si="0"/>
        <v>8.2906599676535186E-2</v>
      </c>
      <c r="BC2" s="234">
        <f t="shared" si="0"/>
        <v>8.2906599676535186E-2</v>
      </c>
      <c r="BD2" s="234">
        <f t="shared" si="0"/>
        <v>8.2906599676535186E-2</v>
      </c>
      <c r="BE2" s="234">
        <f t="shared" si="0"/>
        <v>8.2906599676535186E-2</v>
      </c>
      <c r="BF2" s="234">
        <f t="shared" si="0"/>
        <v>8.2906599676535186E-2</v>
      </c>
      <c r="BG2" s="234">
        <f t="shared" si="0"/>
        <v>8.2906599676535186E-2</v>
      </c>
      <c r="BH2" s="234">
        <f t="shared" si="0"/>
        <v>8.2906599676535186E-2</v>
      </c>
      <c r="BI2" s="234">
        <f t="shared" si="0"/>
        <v>8.2906599676535186E-2</v>
      </c>
      <c r="BJ2" s="234">
        <f t="shared" si="0"/>
        <v>8.2906599676535186E-2</v>
      </c>
      <c r="BK2" s="234">
        <f t="shared" si="0"/>
        <v>8.2906599676535186E-2</v>
      </c>
      <c r="BL2" s="234">
        <f t="shared" si="0"/>
        <v>8.2906599676535186E-2</v>
      </c>
      <c r="BM2" s="234">
        <f t="shared" si="0"/>
        <v>8.2906599676535186E-2</v>
      </c>
      <c r="BN2" s="234">
        <f t="shared" si="0"/>
        <v>8.2906599676535186E-2</v>
      </c>
      <c r="BO2" s="234">
        <f t="shared" si="0"/>
        <v>8.2906599676535186E-2</v>
      </c>
    </row>
    <row r="3" spans="1:67" s="236" customFormat="1" ht="23.25" customHeight="1" x14ac:dyDescent="0.25">
      <c r="A3" s="235" t="s">
        <v>136</v>
      </c>
      <c r="D3" s="237">
        <f>'[13]Business Sales JAN2013_Feb2015'!B8</f>
        <v>104</v>
      </c>
      <c r="E3" s="237">
        <f>'[13]Business Sales JAN2013_Feb2015'!C8</f>
        <v>134</v>
      </c>
      <c r="F3" s="237">
        <f>'[13]Business Sales JAN2013_Feb2015'!D8</f>
        <v>172</v>
      </c>
      <c r="G3" s="237">
        <f>'[13]Business Sales JAN2013_Feb2015'!E8</f>
        <v>215</v>
      </c>
      <c r="H3" s="237">
        <f>'[13]Business Sales JAN2013_Feb2015'!F8</f>
        <v>268</v>
      </c>
      <c r="I3" s="237">
        <f>'[13]Business Sales JAN2013_Feb2015'!G8</f>
        <v>303</v>
      </c>
      <c r="J3" s="237">
        <f>'[13]Business Sales JAN2013_Feb2015'!H8</f>
        <v>361</v>
      </c>
      <c r="K3" s="237">
        <f>'[13]Business Sales JAN2013_Feb2015'!I8</f>
        <v>415</v>
      </c>
      <c r="L3" s="237">
        <f>'[13]Business Sales JAN2013_Feb2015'!J8</f>
        <v>476</v>
      </c>
      <c r="M3" s="237">
        <f>'[13]Business Sales JAN2013_Feb2015'!K8</f>
        <v>562</v>
      </c>
      <c r="N3" s="237">
        <f>'[13]Business Sales JAN2013_Feb2015'!L8</f>
        <v>665</v>
      </c>
      <c r="O3" s="237">
        <f>'[13]Business Sales JAN2013_Feb2015'!M8</f>
        <v>758</v>
      </c>
      <c r="P3" s="237">
        <f>'[13]Business Sales JAN2013_Feb2015'!N8</f>
        <v>833</v>
      </c>
      <c r="Q3" s="237">
        <f>'[13]Business Sales JAN2013_Feb2015'!O8</f>
        <v>920</v>
      </c>
      <c r="R3" s="237">
        <f>'[13]Business Sales JAN2013_Feb2015'!P8</f>
        <v>1105</v>
      </c>
      <c r="S3" s="237">
        <f>'[13]Business Sales JAN2013_Feb2015'!Q8</f>
        <v>1198</v>
      </c>
      <c r="T3" s="237">
        <f>'[13]Business Sales JAN2013_Feb2015'!R8</f>
        <v>1307</v>
      </c>
      <c r="U3" s="237">
        <f>'[13]Business Sales JAN2013_Feb2015'!S8</f>
        <v>1393</v>
      </c>
      <c r="V3" s="237">
        <f>'[13]Business Sales JAN2013_Feb2015'!T8</f>
        <v>1479</v>
      </c>
      <c r="W3" s="237">
        <f>'[13]Business Sales JAN2013_Feb2015'!U8</f>
        <v>1576</v>
      </c>
      <c r="X3" s="237">
        <f>'[13]Business Sales JAN2013_Feb2015'!V8</f>
        <v>1705</v>
      </c>
      <c r="Y3" s="237">
        <f>'[13]Business Sales JAN2013_Feb2015'!W8</f>
        <v>1890</v>
      </c>
      <c r="Z3" s="237">
        <f>'[13]Business Sales JAN2013_Feb2015'!X8</f>
        <v>2001</v>
      </c>
      <c r="AA3" s="237">
        <f>'[13]Business Sales JAN2013_Feb2015'!Y8</f>
        <v>2117</v>
      </c>
      <c r="AB3" s="237">
        <f>'[13]Business Sales JAN2013_Feb2015'!Z8</f>
        <v>2232</v>
      </c>
      <c r="AC3" s="237">
        <f>'[13]Business Sales JAN2013_Feb2015'!AA8</f>
        <v>2346</v>
      </c>
      <c r="AD3" s="238">
        <v>0.01</v>
      </c>
      <c r="AF3" s="237">
        <f>AB3</f>
        <v>2232</v>
      </c>
      <c r="AG3" s="237">
        <f>AC3</f>
        <v>2346</v>
      </c>
      <c r="AH3" s="237">
        <f t="shared" ref="AH3:BO3" si="1">ROUND(AG3*(1+AH2),)</f>
        <v>2540</v>
      </c>
      <c r="AI3" s="237">
        <f t="shared" si="1"/>
        <v>2751</v>
      </c>
      <c r="AJ3" s="239">
        <f t="shared" si="1"/>
        <v>2979</v>
      </c>
      <c r="AK3" s="239">
        <f t="shared" si="1"/>
        <v>3226</v>
      </c>
      <c r="AL3" s="239">
        <f t="shared" si="1"/>
        <v>3493</v>
      </c>
      <c r="AM3" s="239">
        <f t="shared" si="1"/>
        <v>3783</v>
      </c>
      <c r="AN3" s="239">
        <f t="shared" si="1"/>
        <v>4097</v>
      </c>
      <c r="AO3" s="239">
        <f t="shared" si="1"/>
        <v>4437</v>
      </c>
      <c r="AP3" s="239">
        <f t="shared" si="1"/>
        <v>4805</v>
      </c>
      <c r="AQ3" s="239">
        <f t="shared" si="1"/>
        <v>5203</v>
      </c>
      <c r="AR3" s="239">
        <f t="shared" si="1"/>
        <v>5634</v>
      </c>
      <c r="AS3" s="239">
        <f t="shared" si="1"/>
        <v>6101</v>
      </c>
      <c r="AT3" s="239">
        <f t="shared" si="1"/>
        <v>6607</v>
      </c>
      <c r="AU3" s="239">
        <f t="shared" si="1"/>
        <v>7155</v>
      </c>
      <c r="AV3" s="239">
        <f t="shared" si="1"/>
        <v>7748</v>
      </c>
      <c r="AW3" s="239">
        <f t="shared" si="1"/>
        <v>8390</v>
      </c>
      <c r="AX3" s="239">
        <f t="shared" si="1"/>
        <v>9086</v>
      </c>
      <c r="AY3" s="239">
        <f t="shared" si="1"/>
        <v>9839</v>
      </c>
      <c r="AZ3" s="239">
        <f t="shared" si="1"/>
        <v>10655</v>
      </c>
      <c r="BA3" s="239">
        <f t="shared" si="1"/>
        <v>11538</v>
      </c>
      <c r="BB3" s="239">
        <f t="shared" si="1"/>
        <v>12495</v>
      </c>
      <c r="BC3" s="239">
        <f t="shared" si="1"/>
        <v>13531</v>
      </c>
      <c r="BD3" s="239">
        <f t="shared" si="1"/>
        <v>14653</v>
      </c>
      <c r="BE3" s="239">
        <f t="shared" si="1"/>
        <v>15868</v>
      </c>
      <c r="BF3" s="239">
        <f t="shared" si="1"/>
        <v>17184</v>
      </c>
      <c r="BG3" s="239">
        <f t="shared" si="1"/>
        <v>18609</v>
      </c>
      <c r="BH3" s="239">
        <f t="shared" si="1"/>
        <v>20152</v>
      </c>
      <c r="BI3" s="239">
        <f t="shared" si="1"/>
        <v>21823</v>
      </c>
      <c r="BJ3" s="239">
        <f t="shared" si="1"/>
        <v>23632</v>
      </c>
      <c r="BK3" s="239">
        <f t="shared" si="1"/>
        <v>25591</v>
      </c>
      <c r="BL3" s="239">
        <f t="shared" si="1"/>
        <v>27713</v>
      </c>
      <c r="BM3" s="239">
        <f t="shared" si="1"/>
        <v>30011</v>
      </c>
      <c r="BN3" s="239">
        <f t="shared" si="1"/>
        <v>32499</v>
      </c>
      <c r="BO3" s="239">
        <f t="shared" si="1"/>
        <v>35193</v>
      </c>
    </row>
    <row r="4" spans="1:67" hidden="1" outlineLevel="1" x14ac:dyDescent="0.25">
      <c r="B4" s="1" t="s">
        <v>98</v>
      </c>
      <c r="D4" s="240"/>
      <c r="E4" s="240"/>
      <c r="F4" s="240"/>
      <c r="G4" s="240"/>
      <c r="H4" s="240"/>
      <c r="I4" s="240"/>
      <c r="J4" s="240"/>
      <c r="K4" s="240"/>
      <c r="L4" s="240"/>
      <c r="M4" s="240"/>
      <c r="N4" s="240"/>
      <c r="O4" s="240"/>
      <c r="P4" s="240"/>
      <c r="Q4" s="240"/>
      <c r="R4" s="240"/>
      <c r="S4" s="240"/>
      <c r="T4" s="240"/>
      <c r="U4" s="240"/>
      <c r="V4" s="240"/>
      <c r="W4" s="240"/>
      <c r="X4" s="240"/>
      <c r="Y4" s="240"/>
      <c r="Z4" s="240"/>
      <c r="AA4" s="234"/>
      <c r="AB4" s="234"/>
      <c r="AC4" s="234"/>
      <c r="AF4" s="241">
        <f>AF3*AD3</f>
        <v>22.32</v>
      </c>
      <c r="AG4" s="241"/>
      <c r="AH4" s="241"/>
      <c r="AI4" s="241"/>
    </row>
    <row r="5" spans="1:67" hidden="1" outlineLevel="1" x14ac:dyDescent="0.25">
      <c r="B5" s="242" t="s">
        <v>137</v>
      </c>
      <c r="D5" s="243">
        <f>D12+D13</f>
        <v>0</v>
      </c>
      <c r="E5" s="243">
        <f>E12+E13</f>
        <v>0</v>
      </c>
      <c r="F5" s="243">
        <f>F12+F13</f>
        <v>0</v>
      </c>
      <c r="G5" s="243">
        <f>G12+G13</f>
        <v>0</v>
      </c>
      <c r="H5" s="243">
        <f t="shared" ref="H5:AC5" si="2">H12+H13</f>
        <v>0</v>
      </c>
      <c r="I5" s="243">
        <f t="shared" si="2"/>
        <v>0</v>
      </c>
      <c r="J5" s="243">
        <f t="shared" si="2"/>
        <v>0</v>
      </c>
      <c r="K5" s="243">
        <f t="shared" si="2"/>
        <v>0</v>
      </c>
      <c r="L5" s="243">
        <f t="shared" si="2"/>
        <v>0</v>
      </c>
      <c r="M5" s="243">
        <f t="shared" si="2"/>
        <v>0</v>
      </c>
      <c r="N5" s="243">
        <f t="shared" si="2"/>
        <v>0</v>
      </c>
      <c r="O5" s="243">
        <f t="shared" si="2"/>
        <v>0</v>
      </c>
      <c r="P5" s="243">
        <f t="shared" si="2"/>
        <v>0</v>
      </c>
      <c r="Q5" s="243">
        <f t="shared" si="2"/>
        <v>0</v>
      </c>
      <c r="R5" s="243">
        <f t="shared" si="2"/>
        <v>0</v>
      </c>
      <c r="S5" s="243">
        <f t="shared" si="2"/>
        <v>0</v>
      </c>
      <c r="T5" s="243">
        <f t="shared" si="2"/>
        <v>0</v>
      </c>
      <c r="U5" s="243">
        <f t="shared" si="2"/>
        <v>0</v>
      </c>
      <c r="V5" s="243">
        <f t="shared" si="2"/>
        <v>0</v>
      </c>
      <c r="W5" s="243">
        <f t="shared" si="2"/>
        <v>0</v>
      </c>
      <c r="X5" s="243">
        <f t="shared" si="2"/>
        <v>0</v>
      </c>
      <c r="Y5" s="243">
        <f t="shared" si="2"/>
        <v>0</v>
      </c>
      <c r="Z5" s="243">
        <f t="shared" si="2"/>
        <v>0</v>
      </c>
      <c r="AA5" s="243">
        <f t="shared" si="2"/>
        <v>0</v>
      </c>
      <c r="AB5" s="243">
        <f t="shared" si="2"/>
        <v>0</v>
      </c>
      <c r="AC5" s="243">
        <f t="shared" si="2"/>
        <v>0</v>
      </c>
      <c r="AF5" s="244">
        <f>SUM(AF12:AF13)</f>
        <v>0</v>
      </c>
      <c r="AG5" s="244">
        <f t="shared" ref="AG5:BO5" si="3">ROUND((AF12+AF13)*(1+AG6),)</f>
        <v>0</v>
      </c>
      <c r="AH5" s="244">
        <f t="shared" si="3"/>
        <v>0</v>
      </c>
      <c r="AI5" s="244">
        <f t="shared" si="3"/>
        <v>0</v>
      </c>
      <c r="AJ5" s="245">
        <f t="shared" si="3"/>
        <v>0</v>
      </c>
      <c r="AK5" s="245">
        <f t="shared" si="3"/>
        <v>0</v>
      </c>
      <c r="AL5" s="245">
        <f t="shared" si="3"/>
        <v>0</v>
      </c>
      <c r="AM5" s="245">
        <f t="shared" si="3"/>
        <v>0</v>
      </c>
      <c r="AN5" s="245">
        <f t="shared" si="3"/>
        <v>0</v>
      </c>
      <c r="AO5" s="245">
        <f t="shared" si="3"/>
        <v>0</v>
      </c>
      <c r="AP5" s="245">
        <f t="shared" si="3"/>
        <v>0</v>
      </c>
      <c r="AQ5" s="245">
        <f t="shared" si="3"/>
        <v>0</v>
      </c>
      <c r="AR5" s="245">
        <f t="shared" si="3"/>
        <v>0</v>
      </c>
      <c r="AS5" s="245">
        <f t="shared" si="3"/>
        <v>0</v>
      </c>
      <c r="AT5" s="245">
        <f t="shared" si="3"/>
        <v>0</v>
      </c>
      <c r="AU5" s="245">
        <f t="shared" si="3"/>
        <v>0</v>
      </c>
      <c r="AV5" s="245">
        <f t="shared" si="3"/>
        <v>0</v>
      </c>
      <c r="AW5" s="245">
        <f t="shared" si="3"/>
        <v>0</v>
      </c>
      <c r="AX5" s="245">
        <f t="shared" si="3"/>
        <v>0</v>
      </c>
      <c r="AY5" s="245">
        <f t="shared" si="3"/>
        <v>0</v>
      </c>
      <c r="AZ5" s="245">
        <f t="shared" si="3"/>
        <v>0</v>
      </c>
      <c r="BA5" s="245">
        <f t="shared" si="3"/>
        <v>0</v>
      </c>
      <c r="BB5" s="245">
        <f t="shared" si="3"/>
        <v>0</v>
      </c>
      <c r="BC5" s="245">
        <f t="shared" si="3"/>
        <v>0</v>
      </c>
      <c r="BD5" s="245">
        <f t="shared" si="3"/>
        <v>0</v>
      </c>
      <c r="BE5" s="245">
        <f t="shared" si="3"/>
        <v>0</v>
      </c>
      <c r="BF5" s="245">
        <f t="shared" si="3"/>
        <v>0</v>
      </c>
      <c r="BG5" s="245">
        <f t="shared" si="3"/>
        <v>0</v>
      </c>
      <c r="BH5" s="245">
        <f t="shared" si="3"/>
        <v>0</v>
      </c>
      <c r="BI5" s="245">
        <f t="shared" si="3"/>
        <v>0</v>
      </c>
      <c r="BJ5" s="245">
        <f t="shared" si="3"/>
        <v>0</v>
      </c>
      <c r="BK5" s="245">
        <f t="shared" si="3"/>
        <v>0</v>
      </c>
      <c r="BL5" s="245">
        <f t="shared" si="3"/>
        <v>0</v>
      </c>
      <c r="BM5" s="245">
        <f t="shared" si="3"/>
        <v>0</v>
      </c>
      <c r="BN5" s="245">
        <f t="shared" si="3"/>
        <v>0</v>
      </c>
      <c r="BO5" s="245">
        <f t="shared" si="3"/>
        <v>0</v>
      </c>
    </row>
    <row r="6" spans="1:67" hidden="1" outlineLevel="1" x14ac:dyDescent="0.25">
      <c r="B6" s="246" t="s">
        <v>99</v>
      </c>
      <c r="C6" s="247"/>
      <c r="D6" s="248"/>
      <c r="E6" s="249"/>
      <c r="F6" s="249"/>
      <c r="G6" s="249"/>
      <c r="H6" s="249"/>
      <c r="I6" s="249"/>
      <c r="J6" s="249"/>
      <c r="K6" s="249"/>
      <c r="L6" s="249"/>
      <c r="M6" s="249"/>
      <c r="N6" s="249"/>
      <c r="O6" s="249"/>
      <c r="P6" s="249"/>
      <c r="Q6" s="249"/>
      <c r="R6" s="249"/>
      <c r="S6" s="249"/>
      <c r="T6" s="249"/>
      <c r="U6" s="249"/>
      <c r="V6" s="249"/>
      <c r="W6" s="249"/>
      <c r="X6" s="249"/>
      <c r="Y6" s="249"/>
      <c r="Z6" s="249"/>
      <c r="AA6" s="249"/>
      <c r="AB6" s="249"/>
      <c r="AC6" s="249"/>
      <c r="AD6" s="250">
        <v>0</v>
      </c>
      <c r="AF6" s="251">
        <f>AD6</f>
        <v>0</v>
      </c>
      <c r="AG6" s="251">
        <f>AF6</f>
        <v>0</v>
      </c>
      <c r="AH6" s="251">
        <f t="shared" ref="AH6:AW10" si="4">AG6</f>
        <v>0</v>
      </c>
      <c r="AI6" s="251">
        <f t="shared" si="4"/>
        <v>0</v>
      </c>
      <c r="AJ6" s="252">
        <f t="shared" si="4"/>
        <v>0</v>
      </c>
      <c r="AK6" s="252">
        <f t="shared" si="4"/>
        <v>0</v>
      </c>
      <c r="AL6" s="252">
        <f t="shared" si="4"/>
        <v>0</v>
      </c>
      <c r="AM6" s="252">
        <f t="shared" si="4"/>
        <v>0</v>
      </c>
      <c r="AN6" s="252">
        <f t="shared" si="4"/>
        <v>0</v>
      </c>
      <c r="AO6" s="252">
        <f t="shared" si="4"/>
        <v>0</v>
      </c>
      <c r="AP6" s="252">
        <f t="shared" si="4"/>
        <v>0</v>
      </c>
      <c r="AQ6" s="252">
        <f t="shared" si="4"/>
        <v>0</v>
      </c>
      <c r="AR6" s="252">
        <f t="shared" si="4"/>
        <v>0</v>
      </c>
      <c r="AS6" s="252">
        <f t="shared" si="4"/>
        <v>0</v>
      </c>
      <c r="AT6" s="252">
        <f t="shared" si="4"/>
        <v>0</v>
      </c>
      <c r="AU6" s="252">
        <f t="shared" si="4"/>
        <v>0</v>
      </c>
      <c r="AV6" s="252">
        <f t="shared" si="4"/>
        <v>0</v>
      </c>
      <c r="AW6" s="252">
        <f t="shared" si="4"/>
        <v>0</v>
      </c>
      <c r="AX6" s="252">
        <f t="shared" ref="AX6:BM10" si="5">AW6</f>
        <v>0</v>
      </c>
      <c r="AY6" s="252">
        <f t="shared" si="5"/>
        <v>0</v>
      </c>
      <c r="AZ6" s="252">
        <f t="shared" si="5"/>
        <v>0</v>
      </c>
      <c r="BA6" s="252">
        <f t="shared" si="5"/>
        <v>0</v>
      </c>
      <c r="BB6" s="252">
        <f t="shared" si="5"/>
        <v>0</v>
      </c>
      <c r="BC6" s="252">
        <f t="shared" si="5"/>
        <v>0</v>
      </c>
      <c r="BD6" s="252">
        <f t="shared" si="5"/>
        <v>0</v>
      </c>
      <c r="BE6" s="252">
        <f t="shared" si="5"/>
        <v>0</v>
      </c>
      <c r="BF6" s="252">
        <f t="shared" si="5"/>
        <v>0</v>
      </c>
      <c r="BG6" s="252">
        <f t="shared" si="5"/>
        <v>0</v>
      </c>
      <c r="BH6" s="252">
        <f t="shared" si="5"/>
        <v>0</v>
      </c>
      <c r="BI6" s="252">
        <f t="shared" si="5"/>
        <v>0</v>
      </c>
      <c r="BJ6" s="252">
        <f t="shared" si="5"/>
        <v>0</v>
      </c>
      <c r="BK6" s="252">
        <f t="shared" si="5"/>
        <v>0</v>
      </c>
      <c r="BL6" s="252">
        <f t="shared" si="5"/>
        <v>0</v>
      </c>
      <c r="BM6" s="252">
        <f t="shared" si="5"/>
        <v>0</v>
      </c>
      <c r="BN6" s="252">
        <f t="shared" ref="BN6:BO10" si="6">BM6</f>
        <v>0</v>
      </c>
      <c r="BO6" s="252">
        <f t="shared" si="6"/>
        <v>0</v>
      </c>
    </row>
    <row r="7" spans="1:67" hidden="1" outlineLevel="1" x14ac:dyDescent="0.25">
      <c r="B7" s="246" t="s">
        <v>101</v>
      </c>
      <c r="C7" s="247"/>
      <c r="D7" s="253"/>
      <c r="E7" s="253"/>
      <c r="F7" s="253"/>
      <c r="G7" s="253"/>
      <c r="H7" s="253"/>
      <c r="I7" s="253"/>
      <c r="J7" s="253"/>
      <c r="K7" s="253"/>
      <c r="L7" s="253"/>
      <c r="M7" s="253"/>
      <c r="N7" s="253"/>
      <c r="O7" s="253"/>
      <c r="P7" s="253"/>
      <c r="Q7" s="253"/>
      <c r="R7" s="253"/>
      <c r="S7" s="253"/>
      <c r="T7" s="253"/>
      <c r="U7" s="253"/>
      <c r="V7" s="253"/>
      <c r="W7" s="253"/>
      <c r="X7" s="253"/>
      <c r="Y7" s="253"/>
      <c r="Z7" s="253"/>
      <c r="AA7" s="253"/>
      <c r="AB7" s="253"/>
      <c r="AC7" s="253"/>
      <c r="AD7" s="250">
        <v>0</v>
      </c>
      <c r="AF7" s="254">
        <f>AD7</f>
        <v>0</v>
      </c>
      <c r="AG7" s="254">
        <f>AF7</f>
        <v>0</v>
      </c>
      <c r="AH7" s="254">
        <f t="shared" si="4"/>
        <v>0</v>
      </c>
      <c r="AI7" s="254">
        <f t="shared" si="4"/>
        <v>0</v>
      </c>
      <c r="AJ7" s="252">
        <f t="shared" si="4"/>
        <v>0</v>
      </c>
      <c r="AK7" s="252">
        <f t="shared" si="4"/>
        <v>0</v>
      </c>
      <c r="AL7" s="252">
        <f t="shared" si="4"/>
        <v>0</v>
      </c>
      <c r="AM7" s="252">
        <f t="shared" si="4"/>
        <v>0</v>
      </c>
      <c r="AN7" s="252">
        <f t="shared" si="4"/>
        <v>0</v>
      </c>
      <c r="AO7" s="252">
        <f t="shared" si="4"/>
        <v>0</v>
      </c>
      <c r="AP7" s="252">
        <f t="shared" si="4"/>
        <v>0</v>
      </c>
      <c r="AQ7" s="252">
        <f t="shared" si="4"/>
        <v>0</v>
      </c>
      <c r="AR7" s="252">
        <f t="shared" si="4"/>
        <v>0</v>
      </c>
      <c r="AS7" s="252">
        <f t="shared" si="4"/>
        <v>0</v>
      </c>
      <c r="AT7" s="252">
        <f t="shared" si="4"/>
        <v>0</v>
      </c>
      <c r="AU7" s="252">
        <f t="shared" si="4"/>
        <v>0</v>
      </c>
      <c r="AV7" s="252">
        <f t="shared" si="4"/>
        <v>0</v>
      </c>
      <c r="AW7" s="252">
        <f t="shared" si="4"/>
        <v>0</v>
      </c>
      <c r="AX7" s="252">
        <f t="shared" si="5"/>
        <v>0</v>
      </c>
      <c r="AY7" s="252">
        <f t="shared" si="5"/>
        <v>0</v>
      </c>
      <c r="AZ7" s="252">
        <f t="shared" si="5"/>
        <v>0</v>
      </c>
      <c r="BA7" s="252">
        <f t="shared" si="5"/>
        <v>0</v>
      </c>
      <c r="BB7" s="252">
        <f t="shared" si="5"/>
        <v>0</v>
      </c>
      <c r="BC7" s="252">
        <f t="shared" si="5"/>
        <v>0</v>
      </c>
      <c r="BD7" s="252">
        <f t="shared" si="5"/>
        <v>0</v>
      </c>
      <c r="BE7" s="252">
        <f t="shared" si="5"/>
        <v>0</v>
      </c>
      <c r="BF7" s="252">
        <f t="shared" si="5"/>
        <v>0</v>
      </c>
      <c r="BG7" s="252">
        <f t="shared" si="5"/>
        <v>0</v>
      </c>
      <c r="BH7" s="252">
        <f t="shared" si="5"/>
        <v>0</v>
      </c>
      <c r="BI7" s="252">
        <f t="shared" si="5"/>
        <v>0</v>
      </c>
      <c r="BJ7" s="252">
        <f t="shared" si="5"/>
        <v>0</v>
      </c>
      <c r="BK7" s="252">
        <f t="shared" si="5"/>
        <v>0</v>
      </c>
      <c r="BL7" s="252">
        <f t="shared" si="5"/>
        <v>0</v>
      </c>
      <c r="BM7" s="252">
        <f t="shared" si="5"/>
        <v>0</v>
      </c>
      <c r="BN7" s="252">
        <f t="shared" si="6"/>
        <v>0</v>
      </c>
      <c r="BO7" s="252">
        <f t="shared" si="6"/>
        <v>0</v>
      </c>
    </row>
    <row r="8" spans="1:67" hidden="1" outlineLevel="1" x14ac:dyDescent="0.25">
      <c r="B8" s="246" t="s">
        <v>138</v>
      </c>
      <c r="C8" s="247"/>
      <c r="D8" s="255"/>
      <c r="E8" s="255"/>
      <c r="F8" s="255"/>
      <c r="G8" s="255"/>
      <c r="H8" s="255"/>
      <c r="I8" s="255"/>
      <c r="J8" s="255"/>
      <c r="K8" s="255"/>
      <c r="L8" s="255"/>
      <c r="M8" s="255"/>
      <c r="N8" s="255"/>
      <c r="O8" s="255"/>
      <c r="P8" s="255"/>
      <c r="Q8" s="255"/>
      <c r="R8" s="255"/>
      <c r="S8" s="255"/>
      <c r="T8" s="255"/>
      <c r="U8" s="255"/>
      <c r="V8" s="255"/>
      <c r="W8" s="255"/>
      <c r="X8" s="255"/>
      <c r="Y8" s="255"/>
      <c r="Z8" s="255"/>
      <c r="AA8" s="255"/>
      <c r="AB8" s="255"/>
      <c r="AC8" s="255"/>
      <c r="AD8" s="256">
        <v>0</v>
      </c>
      <c r="AF8" s="257">
        <f>AD8</f>
        <v>0</v>
      </c>
      <c r="AG8" s="257">
        <f>AF8</f>
        <v>0</v>
      </c>
      <c r="AH8" s="257">
        <f t="shared" si="4"/>
        <v>0</v>
      </c>
      <c r="AI8" s="257">
        <f t="shared" si="4"/>
        <v>0</v>
      </c>
      <c r="AJ8" s="258">
        <f t="shared" si="4"/>
        <v>0</v>
      </c>
      <c r="AK8" s="258">
        <f t="shared" si="4"/>
        <v>0</v>
      </c>
      <c r="AL8" s="258">
        <f t="shared" si="4"/>
        <v>0</v>
      </c>
      <c r="AM8" s="258">
        <f t="shared" si="4"/>
        <v>0</v>
      </c>
      <c r="AN8" s="258">
        <f t="shared" si="4"/>
        <v>0</v>
      </c>
      <c r="AO8" s="258">
        <f t="shared" si="4"/>
        <v>0</v>
      </c>
      <c r="AP8" s="258">
        <f t="shared" si="4"/>
        <v>0</v>
      </c>
      <c r="AQ8" s="258">
        <f t="shared" si="4"/>
        <v>0</v>
      </c>
      <c r="AR8" s="258">
        <f t="shared" si="4"/>
        <v>0</v>
      </c>
      <c r="AS8" s="258">
        <f t="shared" si="4"/>
        <v>0</v>
      </c>
      <c r="AT8" s="258">
        <f t="shared" si="4"/>
        <v>0</v>
      </c>
      <c r="AU8" s="258">
        <f t="shared" si="4"/>
        <v>0</v>
      </c>
      <c r="AV8" s="258">
        <f t="shared" si="4"/>
        <v>0</v>
      </c>
      <c r="AW8" s="258">
        <f t="shared" si="4"/>
        <v>0</v>
      </c>
      <c r="AX8" s="258">
        <f t="shared" si="5"/>
        <v>0</v>
      </c>
      <c r="AY8" s="258">
        <f t="shared" si="5"/>
        <v>0</v>
      </c>
      <c r="AZ8" s="258">
        <f t="shared" si="5"/>
        <v>0</v>
      </c>
      <c r="BA8" s="258">
        <f t="shared" si="5"/>
        <v>0</v>
      </c>
      <c r="BB8" s="258">
        <f t="shared" si="5"/>
        <v>0</v>
      </c>
      <c r="BC8" s="258">
        <f t="shared" si="5"/>
        <v>0</v>
      </c>
      <c r="BD8" s="258">
        <f t="shared" si="5"/>
        <v>0</v>
      </c>
      <c r="BE8" s="258">
        <f t="shared" si="5"/>
        <v>0</v>
      </c>
      <c r="BF8" s="258">
        <f t="shared" si="5"/>
        <v>0</v>
      </c>
      <c r="BG8" s="258">
        <f t="shared" si="5"/>
        <v>0</v>
      </c>
      <c r="BH8" s="258">
        <f t="shared" si="5"/>
        <v>0</v>
      </c>
      <c r="BI8" s="258">
        <f t="shared" si="5"/>
        <v>0</v>
      </c>
      <c r="BJ8" s="258">
        <f t="shared" si="5"/>
        <v>0</v>
      </c>
      <c r="BK8" s="258">
        <f t="shared" si="5"/>
        <v>0</v>
      </c>
      <c r="BL8" s="258">
        <f t="shared" si="5"/>
        <v>0</v>
      </c>
      <c r="BM8" s="258">
        <f t="shared" si="5"/>
        <v>0</v>
      </c>
      <c r="BN8" s="258">
        <f t="shared" si="6"/>
        <v>0</v>
      </c>
      <c r="BO8" s="258">
        <f t="shared" si="6"/>
        <v>0</v>
      </c>
    </row>
    <row r="9" spans="1:67" hidden="1" outlineLevel="1" x14ac:dyDescent="0.25">
      <c r="B9" s="246" t="s">
        <v>103</v>
      </c>
      <c r="C9" s="247"/>
      <c r="D9" s="259"/>
      <c r="E9" s="259"/>
      <c r="F9" s="259"/>
      <c r="G9" s="259"/>
      <c r="H9" s="259"/>
      <c r="I9" s="259"/>
      <c r="J9" s="259"/>
      <c r="K9" s="259"/>
      <c r="L9" s="259"/>
      <c r="M9" s="259"/>
      <c r="N9" s="259"/>
      <c r="O9" s="259"/>
      <c r="P9" s="259"/>
      <c r="Q9" s="259"/>
      <c r="R9" s="259"/>
      <c r="S9" s="259"/>
      <c r="T9" s="259"/>
      <c r="U9" s="259"/>
      <c r="V9" s="259"/>
      <c r="W9" s="259"/>
      <c r="X9" s="259"/>
      <c r="Y9" s="259"/>
      <c r="Z9" s="259"/>
      <c r="AA9" s="259"/>
      <c r="AB9" s="259"/>
      <c r="AC9" s="259"/>
      <c r="AD9" s="260">
        <v>0</v>
      </c>
      <c r="AF9" s="261">
        <f>AD9</f>
        <v>0</v>
      </c>
      <c r="AG9" s="261">
        <f>AF9</f>
        <v>0</v>
      </c>
      <c r="AH9" s="261">
        <f t="shared" si="4"/>
        <v>0</v>
      </c>
      <c r="AI9" s="261">
        <f t="shared" si="4"/>
        <v>0</v>
      </c>
      <c r="AJ9" s="262">
        <f t="shared" si="4"/>
        <v>0</v>
      </c>
      <c r="AK9" s="262">
        <f t="shared" si="4"/>
        <v>0</v>
      </c>
      <c r="AL9" s="262">
        <f t="shared" si="4"/>
        <v>0</v>
      </c>
      <c r="AM9" s="262">
        <f t="shared" si="4"/>
        <v>0</v>
      </c>
      <c r="AN9" s="262">
        <f t="shared" si="4"/>
        <v>0</v>
      </c>
      <c r="AO9" s="262">
        <f t="shared" si="4"/>
        <v>0</v>
      </c>
      <c r="AP9" s="262">
        <f t="shared" si="4"/>
        <v>0</v>
      </c>
      <c r="AQ9" s="262">
        <f t="shared" si="4"/>
        <v>0</v>
      </c>
      <c r="AR9" s="262">
        <f t="shared" si="4"/>
        <v>0</v>
      </c>
      <c r="AS9" s="262">
        <f t="shared" si="4"/>
        <v>0</v>
      </c>
      <c r="AT9" s="262">
        <f t="shared" si="4"/>
        <v>0</v>
      </c>
      <c r="AU9" s="262">
        <f t="shared" si="4"/>
        <v>0</v>
      </c>
      <c r="AV9" s="262">
        <f t="shared" si="4"/>
        <v>0</v>
      </c>
      <c r="AW9" s="262">
        <f t="shared" si="4"/>
        <v>0</v>
      </c>
      <c r="AX9" s="262">
        <f t="shared" si="5"/>
        <v>0</v>
      </c>
      <c r="AY9" s="262">
        <f t="shared" si="5"/>
        <v>0</v>
      </c>
      <c r="AZ9" s="262">
        <f t="shared" si="5"/>
        <v>0</v>
      </c>
      <c r="BA9" s="262">
        <f t="shared" si="5"/>
        <v>0</v>
      </c>
      <c r="BB9" s="262">
        <f t="shared" si="5"/>
        <v>0</v>
      </c>
      <c r="BC9" s="262">
        <f t="shared" si="5"/>
        <v>0</v>
      </c>
      <c r="BD9" s="262">
        <f t="shared" si="5"/>
        <v>0</v>
      </c>
      <c r="BE9" s="262">
        <f t="shared" si="5"/>
        <v>0</v>
      </c>
      <c r="BF9" s="262">
        <f t="shared" si="5"/>
        <v>0</v>
      </c>
      <c r="BG9" s="262">
        <f t="shared" si="5"/>
        <v>0</v>
      </c>
      <c r="BH9" s="262">
        <f t="shared" si="5"/>
        <v>0</v>
      </c>
      <c r="BI9" s="262">
        <f t="shared" si="5"/>
        <v>0</v>
      </c>
      <c r="BJ9" s="262">
        <f t="shared" si="5"/>
        <v>0</v>
      </c>
      <c r="BK9" s="262">
        <f t="shared" si="5"/>
        <v>0</v>
      </c>
      <c r="BL9" s="262">
        <f t="shared" si="5"/>
        <v>0</v>
      </c>
      <c r="BM9" s="262">
        <f t="shared" si="5"/>
        <v>0</v>
      </c>
      <c r="BN9" s="262">
        <f t="shared" si="6"/>
        <v>0</v>
      </c>
      <c r="BO9" s="262">
        <f t="shared" si="6"/>
        <v>0</v>
      </c>
    </row>
    <row r="10" spans="1:67" hidden="1" outlineLevel="1" x14ac:dyDescent="0.25">
      <c r="B10" s="246" t="s">
        <v>139</v>
      </c>
      <c r="C10" s="247"/>
      <c r="D10" s="253"/>
      <c r="E10" s="253"/>
      <c r="F10" s="253"/>
      <c r="G10" s="253"/>
      <c r="H10" s="253"/>
      <c r="I10" s="253"/>
      <c r="J10" s="253"/>
      <c r="K10" s="253"/>
      <c r="L10" s="253"/>
      <c r="M10" s="253"/>
      <c r="N10" s="253"/>
      <c r="O10" s="253"/>
      <c r="P10" s="253"/>
      <c r="Q10" s="253"/>
      <c r="R10" s="253"/>
      <c r="S10" s="253"/>
      <c r="T10" s="253"/>
      <c r="U10" s="253"/>
      <c r="V10" s="253"/>
      <c r="W10" s="253"/>
      <c r="X10" s="253"/>
      <c r="Y10" s="253"/>
      <c r="Z10" s="253"/>
      <c r="AA10" s="253"/>
      <c r="AB10" s="253"/>
      <c r="AC10" s="253"/>
      <c r="AD10" s="260">
        <v>0</v>
      </c>
      <c r="AF10" s="254">
        <f>AD10</f>
        <v>0</v>
      </c>
      <c r="AG10" s="254">
        <f>AF10</f>
        <v>0</v>
      </c>
      <c r="AH10" s="254">
        <f t="shared" si="4"/>
        <v>0</v>
      </c>
      <c r="AI10" s="254">
        <f t="shared" si="4"/>
        <v>0</v>
      </c>
      <c r="AJ10" s="254">
        <f t="shared" si="4"/>
        <v>0</v>
      </c>
      <c r="AK10" s="254">
        <f t="shared" si="4"/>
        <v>0</v>
      </c>
      <c r="AL10" s="254">
        <f t="shared" si="4"/>
        <v>0</v>
      </c>
      <c r="AM10" s="254">
        <f t="shared" si="4"/>
        <v>0</v>
      </c>
      <c r="AN10" s="254">
        <f t="shared" si="4"/>
        <v>0</v>
      </c>
      <c r="AO10" s="254">
        <f t="shared" si="4"/>
        <v>0</v>
      </c>
      <c r="AP10" s="254">
        <f t="shared" si="4"/>
        <v>0</v>
      </c>
      <c r="AQ10" s="254">
        <f t="shared" si="4"/>
        <v>0</v>
      </c>
      <c r="AR10" s="254">
        <f t="shared" si="4"/>
        <v>0</v>
      </c>
      <c r="AS10" s="254">
        <f t="shared" si="4"/>
        <v>0</v>
      </c>
      <c r="AT10" s="254">
        <f t="shared" si="4"/>
        <v>0</v>
      </c>
      <c r="AU10" s="254">
        <f t="shared" si="4"/>
        <v>0</v>
      </c>
      <c r="AV10" s="254">
        <f t="shared" si="4"/>
        <v>0</v>
      </c>
      <c r="AW10" s="254">
        <f t="shared" si="4"/>
        <v>0</v>
      </c>
      <c r="AX10" s="254">
        <f t="shared" si="5"/>
        <v>0</v>
      </c>
      <c r="AY10" s="254">
        <f t="shared" si="5"/>
        <v>0</v>
      </c>
      <c r="AZ10" s="254">
        <f t="shared" si="5"/>
        <v>0</v>
      </c>
      <c r="BA10" s="254">
        <f t="shared" si="5"/>
        <v>0</v>
      </c>
      <c r="BB10" s="254">
        <f t="shared" si="5"/>
        <v>0</v>
      </c>
      <c r="BC10" s="254">
        <f t="shared" si="5"/>
        <v>0</v>
      </c>
      <c r="BD10" s="254">
        <f t="shared" si="5"/>
        <v>0</v>
      </c>
      <c r="BE10" s="254">
        <f t="shared" si="5"/>
        <v>0</v>
      </c>
      <c r="BF10" s="254">
        <f t="shared" si="5"/>
        <v>0</v>
      </c>
      <c r="BG10" s="254">
        <f t="shared" si="5"/>
        <v>0</v>
      </c>
      <c r="BH10" s="254">
        <f t="shared" si="5"/>
        <v>0</v>
      </c>
      <c r="BI10" s="254">
        <f t="shared" si="5"/>
        <v>0</v>
      </c>
      <c r="BJ10" s="254">
        <f t="shared" si="5"/>
        <v>0</v>
      </c>
      <c r="BK10" s="254">
        <f t="shared" si="5"/>
        <v>0</v>
      </c>
      <c r="BL10" s="254">
        <f t="shared" si="5"/>
        <v>0</v>
      </c>
      <c r="BM10" s="254">
        <f t="shared" si="5"/>
        <v>0</v>
      </c>
      <c r="BN10" s="254">
        <f t="shared" si="6"/>
        <v>0</v>
      </c>
      <c r="BO10" s="254">
        <f t="shared" si="6"/>
        <v>0</v>
      </c>
    </row>
    <row r="11" spans="1:67" hidden="1" outlineLevel="1" x14ac:dyDescent="0.25"/>
    <row r="12" spans="1:67" hidden="1" outlineLevel="1" x14ac:dyDescent="0.25">
      <c r="B12" t="s">
        <v>140</v>
      </c>
      <c r="D12" s="7">
        <v>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F12" s="7">
        <v>0</v>
      </c>
      <c r="AG12" s="7">
        <v>0</v>
      </c>
      <c r="AH12" s="7">
        <f t="shared" ref="AH12:BO12" si="7">IF(ROUND((AG12+AG13)*(1+AH6),)&gt;=AH$3*$AD$3,AH$3*$AD$3*(1-AH7),ROUND((AG12+AG13)*(1+AH6),)-ROUND((AG12+AG13)*(1+AH6)*AH7,))</f>
        <v>0</v>
      </c>
      <c r="AI12" s="7">
        <f t="shared" si="7"/>
        <v>0</v>
      </c>
      <c r="AJ12" s="9">
        <f t="shared" si="7"/>
        <v>0</v>
      </c>
      <c r="AK12" s="9">
        <f t="shared" si="7"/>
        <v>0</v>
      </c>
      <c r="AL12" s="9">
        <f t="shared" si="7"/>
        <v>0</v>
      </c>
      <c r="AM12" s="9">
        <f t="shared" si="7"/>
        <v>0</v>
      </c>
      <c r="AN12" s="9">
        <f t="shared" si="7"/>
        <v>0</v>
      </c>
      <c r="AO12" s="9">
        <f t="shared" si="7"/>
        <v>0</v>
      </c>
      <c r="AP12" s="9">
        <f t="shared" si="7"/>
        <v>0</v>
      </c>
      <c r="AQ12" s="9">
        <f t="shared" si="7"/>
        <v>0</v>
      </c>
      <c r="AR12" s="9">
        <f t="shared" si="7"/>
        <v>0</v>
      </c>
      <c r="AS12" s="9">
        <f t="shared" si="7"/>
        <v>0</v>
      </c>
      <c r="AT12" s="9">
        <f t="shared" si="7"/>
        <v>0</v>
      </c>
      <c r="AU12" s="9">
        <f t="shared" si="7"/>
        <v>0</v>
      </c>
      <c r="AV12" s="9">
        <f t="shared" si="7"/>
        <v>0</v>
      </c>
      <c r="AW12" s="9">
        <f t="shared" si="7"/>
        <v>0</v>
      </c>
      <c r="AX12" s="9">
        <f t="shared" si="7"/>
        <v>0</v>
      </c>
      <c r="AY12" s="9">
        <f t="shared" si="7"/>
        <v>0</v>
      </c>
      <c r="AZ12" s="9">
        <f t="shared" si="7"/>
        <v>0</v>
      </c>
      <c r="BA12" s="9">
        <f t="shared" si="7"/>
        <v>0</v>
      </c>
      <c r="BB12" s="9">
        <f t="shared" si="7"/>
        <v>0</v>
      </c>
      <c r="BC12" s="9">
        <f t="shared" si="7"/>
        <v>0</v>
      </c>
      <c r="BD12" s="9">
        <f t="shared" si="7"/>
        <v>0</v>
      </c>
      <c r="BE12" s="9">
        <f t="shared" si="7"/>
        <v>0</v>
      </c>
      <c r="BF12" s="9">
        <f t="shared" si="7"/>
        <v>0</v>
      </c>
      <c r="BG12" s="9">
        <f t="shared" si="7"/>
        <v>0</v>
      </c>
      <c r="BH12" s="9">
        <f t="shared" si="7"/>
        <v>0</v>
      </c>
      <c r="BI12" s="9">
        <f t="shared" si="7"/>
        <v>0</v>
      </c>
      <c r="BJ12" s="9">
        <f t="shared" si="7"/>
        <v>0</v>
      </c>
      <c r="BK12" s="9">
        <f t="shared" si="7"/>
        <v>0</v>
      </c>
      <c r="BL12" s="9">
        <f t="shared" si="7"/>
        <v>0</v>
      </c>
      <c r="BM12" s="9">
        <f t="shared" si="7"/>
        <v>0</v>
      </c>
      <c r="BN12" s="9">
        <f t="shared" si="7"/>
        <v>0</v>
      </c>
      <c r="BO12" s="9">
        <f t="shared" si="7"/>
        <v>0</v>
      </c>
    </row>
    <row r="13" spans="1:67" hidden="1" outlineLevel="1" x14ac:dyDescent="0.25">
      <c r="B13" s="263" t="s">
        <v>141</v>
      </c>
      <c r="D13" s="7">
        <v>0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F13" s="7">
        <v>0</v>
      </c>
      <c r="AG13" s="7">
        <v>0</v>
      </c>
      <c r="AH13" s="7">
        <f t="shared" ref="AH13:BO13" si="8">IF(ROUND((AG12+AG13)*(1+AH6),)&gt;=AH$3*$AD$3,AH$3*$AD$3*AH7,ROUND((AG12+AG13)*(1+AH6),)-AH12)</f>
        <v>0</v>
      </c>
      <c r="AI13" s="7">
        <f t="shared" si="8"/>
        <v>0</v>
      </c>
      <c r="AJ13" s="9">
        <f t="shared" si="8"/>
        <v>0</v>
      </c>
      <c r="AK13" s="9">
        <f t="shared" si="8"/>
        <v>0</v>
      </c>
      <c r="AL13" s="9">
        <f t="shared" si="8"/>
        <v>0</v>
      </c>
      <c r="AM13" s="9">
        <f t="shared" si="8"/>
        <v>0</v>
      </c>
      <c r="AN13" s="9">
        <f t="shared" si="8"/>
        <v>0</v>
      </c>
      <c r="AO13" s="9">
        <f t="shared" si="8"/>
        <v>0</v>
      </c>
      <c r="AP13" s="9">
        <f t="shared" si="8"/>
        <v>0</v>
      </c>
      <c r="AQ13" s="9">
        <f t="shared" si="8"/>
        <v>0</v>
      </c>
      <c r="AR13" s="9">
        <f t="shared" si="8"/>
        <v>0</v>
      </c>
      <c r="AS13" s="9">
        <f t="shared" si="8"/>
        <v>0</v>
      </c>
      <c r="AT13" s="9">
        <f t="shared" si="8"/>
        <v>0</v>
      </c>
      <c r="AU13" s="9">
        <f t="shared" si="8"/>
        <v>0</v>
      </c>
      <c r="AV13" s="9">
        <f t="shared" si="8"/>
        <v>0</v>
      </c>
      <c r="AW13" s="9">
        <f t="shared" si="8"/>
        <v>0</v>
      </c>
      <c r="AX13" s="9">
        <f t="shared" si="8"/>
        <v>0</v>
      </c>
      <c r="AY13" s="9">
        <f t="shared" si="8"/>
        <v>0</v>
      </c>
      <c r="AZ13" s="9">
        <f t="shared" si="8"/>
        <v>0</v>
      </c>
      <c r="BA13" s="9">
        <f t="shared" si="8"/>
        <v>0</v>
      </c>
      <c r="BB13" s="9">
        <f t="shared" si="8"/>
        <v>0</v>
      </c>
      <c r="BC13" s="9">
        <f t="shared" si="8"/>
        <v>0</v>
      </c>
      <c r="BD13" s="9">
        <f t="shared" si="8"/>
        <v>0</v>
      </c>
      <c r="BE13" s="9">
        <f t="shared" si="8"/>
        <v>0</v>
      </c>
      <c r="BF13" s="9">
        <f t="shared" si="8"/>
        <v>0</v>
      </c>
      <c r="BG13" s="9">
        <f t="shared" si="8"/>
        <v>0</v>
      </c>
      <c r="BH13" s="9">
        <f t="shared" si="8"/>
        <v>0</v>
      </c>
      <c r="BI13" s="9">
        <f t="shared" si="8"/>
        <v>0</v>
      </c>
      <c r="BJ13" s="9">
        <f t="shared" si="8"/>
        <v>0</v>
      </c>
      <c r="BK13" s="9">
        <f t="shared" si="8"/>
        <v>0</v>
      </c>
      <c r="BL13" s="9">
        <f t="shared" si="8"/>
        <v>0</v>
      </c>
      <c r="BM13" s="9">
        <f t="shared" si="8"/>
        <v>0</v>
      </c>
      <c r="BN13" s="9">
        <f t="shared" si="8"/>
        <v>0</v>
      </c>
      <c r="BO13" s="9">
        <f t="shared" si="8"/>
        <v>0</v>
      </c>
    </row>
    <row r="14" spans="1:67" hidden="1" outlineLevel="1" x14ac:dyDescent="0.25">
      <c r="B14" s="263" t="s">
        <v>142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F14" s="7">
        <v>0</v>
      </c>
      <c r="AG14" s="7">
        <v>0</v>
      </c>
      <c r="AH14" s="7">
        <f t="shared" ref="AH14:BO14" si="9">AH12+AH13-AG12</f>
        <v>0</v>
      </c>
      <c r="AI14" s="7">
        <f t="shared" si="9"/>
        <v>0</v>
      </c>
      <c r="AJ14" s="9">
        <f t="shared" si="9"/>
        <v>0</v>
      </c>
      <c r="AK14" s="9">
        <f t="shared" si="9"/>
        <v>0</v>
      </c>
      <c r="AL14" s="9">
        <f t="shared" si="9"/>
        <v>0</v>
      </c>
      <c r="AM14" s="9">
        <f t="shared" si="9"/>
        <v>0</v>
      </c>
      <c r="AN14" s="9">
        <f t="shared" si="9"/>
        <v>0</v>
      </c>
      <c r="AO14" s="9">
        <f t="shared" si="9"/>
        <v>0</v>
      </c>
      <c r="AP14" s="9">
        <f t="shared" si="9"/>
        <v>0</v>
      </c>
      <c r="AQ14" s="9">
        <f t="shared" si="9"/>
        <v>0</v>
      </c>
      <c r="AR14" s="9">
        <f t="shared" si="9"/>
        <v>0</v>
      </c>
      <c r="AS14" s="9">
        <f t="shared" si="9"/>
        <v>0</v>
      </c>
      <c r="AT14" s="9">
        <f t="shared" si="9"/>
        <v>0</v>
      </c>
      <c r="AU14" s="9">
        <f t="shared" si="9"/>
        <v>0</v>
      </c>
      <c r="AV14" s="9">
        <f t="shared" si="9"/>
        <v>0</v>
      </c>
      <c r="AW14" s="9">
        <f t="shared" si="9"/>
        <v>0</v>
      </c>
      <c r="AX14" s="9">
        <f t="shared" si="9"/>
        <v>0</v>
      </c>
      <c r="AY14" s="9">
        <f t="shared" si="9"/>
        <v>0</v>
      </c>
      <c r="AZ14" s="9">
        <f t="shared" si="9"/>
        <v>0</v>
      </c>
      <c r="BA14" s="9">
        <f t="shared" si="9"/>
        <v>0</v>
      </c>
      <c r="BB14" s="9">
        <f t="shared" si="9"/>
        <v>0</v>
      </c>
      <c r="BC14" s="9">
        <f t="shared" si="9"/>
        <v>0</v>
      </c>
      <c r="BD14" s="9">
        <f t="shared" si="9"/>
        <v>0</v>
      </c>
      <c r="BE14" s="9">
        <f t="shared" si="9"/>
        <v>0</v>
      </c>
      <c r="BF14" s="9">
        <f t="shared" si="9"/>
        <v>0</v>
      </c>
      <c r="BG14" s="9">
        <f t="shared" si="9"/>
        <v>0</v>
      </c>
      <c r="BH14" s="9">
        <f t="shared" si="9"/>
        <v>0</v>
      </c>
      <c r="BI14" s="9">
        <f t="shared" si="9"/>
        <v>0</v>
      </c>
      <c r="BJ14" s="9">
        <f t="shared" si="9"/>
        <v>0</v>
      </c>
      <c r="BK14" s="9">
        <f t="shared" si="9"/>
        <v>0</v>
      </c>
      <c r="BL14" s="9">
        <f t="shared" si="9"/>
        <v>0</v>
      </c>
      <c r="BM14" s="9">
        <f t="shared" si="9"/>
        <v>0</v>
      </c>
      <c r="BN14" s="9">
        <f t="shared" si="9"/>
        <v>0</v>
      </c>
      <c r="BO14" s="9">
        <f t="shared" si="9"/>
        <v>0</v>
      </c>
    </row>
    <row r="15" spans="1:67" hidden="1" outlineLevel="1" x14ac:dyDescent="0.25">
      <c r="B15" t="s">
        <v>143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F15" s="7">
        <v>0</v>
      </c>
      <c r="AG15" s="7">
        <v>0</v>
      </c>
      <c r="AH15" s="7">
        <f t="shared" ref="AH15:BO15" si="10">ROUND(AH12*AH8,)</f>
        <v>0</v>
      </c>
      <c r="AI15" s="7">
        <f t="shared" si="10"/>
        <v>0</v>
      </c>
      <c r="AJ15" s="9">
        <f t="shared" si="10"/>
        <v>0</v>
      </c>
      <c r="AK15" s="9">
        <f t="shared" si="10"/>
        <v>0</v>
      </c>
      <c r="AL15" s="9">
        <f t="shared" si="10"/>
        <v>0</v>
      </c>
      <c r="AM15" s="9">
        <f t="shared" si="10"/>
        <v>0</v>
      </c>
      <c r="AN15" s="9">
        <f t="shared" si="10"/>
        <v>0</v>
      </c>
      <c r="AO15" s="9">
        <f t="shared" si="10"/>
        <v>0</v>
      </c>
      <c r="AP15" s="9">
        <f t="shared" si="10"/>
        <v>0</v>
      </c>
      <c r="AQ15" s="9">
        <f t="shared" si="10"/>
        <v>0</v>
      </c>
      <c r="AR15" s="9">
        <f t="shared" si="10"/>
        <v>0</v>
      </c>
      <c r="AS15" s="9">
        <f t="shared" si="10"/>
        <v>0</v>
      </c>
      <c r="AT15" s="9">
        <f t="shared" si="10"/>
        <v>0</v>
      </c>
      <c r="AU15" s="9">
        <f t="shared" si="10"/>
        <v>0</v>
      </c>
      <c r="AV15" s="9">
        <f t="shared" si="10"/>
        <v>0</v>
      </c>
      <c r="AW15" s="9">
        <f t="shared" si="10"/>
        <v>0</v>
      </c>
      <c r="AX15" s="9">
        <f t="shared" si="10"/>
        <v>0</v>
      </c>
      <c r="AY15" s="9">
        <f t="shared" si="10"/>
        <v>0</v>
      </c>
      <c r="AZ15" s="9">
        <f t="shared" si="10"/>
        <v>0</v>
      </c>
      <c r="BA15" s="9">
        <f t="shared" si="10"/>
        <v>0</v>
      </c>
      <c r="BB15" s="9">
        <f t="shared" si="10"/>
        <v>0</v>
      </c>
      <c r="BC15" s="9">
        <f t="shared" si="10"/>
        <v>0</v>
      </c>
      <c r="BD15" s="9">
        <f t="shared" si="10"/>
        <v>0</v>
      </c>
      <c r="BE15" s="9">
        <f t="shared" si="10"/>
        <v>0</v>
      </c>
      <c r="BF15" s="9">
        <f t="shared" si="10"/>
        <v>0</v>
      </c>
      <c r="BG15" s="9">
        <f t="shared" si="10"/>
        <v>0</v>
      </c>
      <c r="BH15" s="9">
        <f t="shared" si="10"/>
        <v>0</v>
      </c>
      <c r="BI15" s="9">
        <f t="shared" si="10"/>
        <v>0</v>
      </c>
      <c r="BJ15" s="9">
        <f t="shared" si="10"/>
        <v>0</v>
      </c>
      <c r="BK15" s="9">
        <f t="shared" si="10"/>
        <v>0</v>
      </c>
      <c r="BL15" s="9">
        <f t="shared" si="10"/>
        <v>0</v>
      </c>
      <c r="BM15" s="9">
        <f t="shared" si="10"/>
        <v>0</v>
      </c>
      <c r="BN15" s="9">
        <f t="shared" si="10"/>
        <v>0</v>
      </c>
      <c r="BO15" s="9">
        <f t="shared" si="10"/>
        <v>0</v>
      </c>
    </row>
    <row r="16" spans="1:67" hidden="1" outlineLevel="1" x14ac:dyDescent="0.25">
      <c r="B16" t="s">
        <v>144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F16" s="7">
        <v>0</v>
      </c>
      <c r="AG16" s="7">
        <v>0</v>
      </c>
      <c r="AH16" s="7">
        <f t="shared" ref="AH16:BO16" si="11">AH15*$AD17</f>
        <v>0</v>
      </c>
      <c r="AI16" s="7">
        <f t="shared" si="11"/>
        <v>0</v>
      </c>
      <c r="AJ16" s="9">
        <f t="shared" si="11"/>
        <v>0</v>
      </c>
      <c r="AK16" s="9">
        <f t="shared" si="11"/>
        <v>0</v>
      </c>
      <c r="AL16" s="9">
        <f t="shared" si="11"/>
        <v>0</v>
      </c>
      <c r="AM16" s="9">
        <f t="shared" si="11"/>
        <v>0</v>
      </c>
      <c r="AN16" s="9">
        <f t="shared" si="11"/>
        <v>0</v>
      </c>
      <c r="AO16" s="9">
        <f t="shared" si="11"/>
        <v>0</v>
      </c>
      <c r="AP16" s="9">
        <f t="shared" si="11"/>
        <v>0</v>
      </c>
      <c r="AQ16" s="9">
        <f t="shared" si="11"/>
        <v>0</v>
      </c>
      <c r="AR16" s="9">
        <f t="shared" si="11"/>
        <v>0</v>
      </c>
      <c r="AS16" s="9">
        <f t="shared" si="11"/>
        <v>0</v>
      </c>
      <c r="AT16" s="9">
        <f t="shared" si="11"/>
        <v>0</v>
      </c>
      <c r="AU16" s="9">
        <f t="shared" si="11"/>
        <v>0</v>
      </c>
      <c r="AV16" s="9">
        <f t="shared" si="11"/>
        <v>0</v>
      </c>
      <c r="AW16" s="9">
        <f t="shared" si="11"/>
        <v>0</v>
      </c>
      <c r="AX16" s="9">
        <f t="shared" si="11"/>
        <v>0</v>
      </c>
      <c r="AY16" s="9">
        <f t="shared" si="11"/>
        <v>0</v>
      </c>
      <c r="AZ16" s="9">
        <f t="shared" si="11"/>
        <v>0</v>
      </c>
      <c r="BA16" s="9">
        <f t="shared" si="11"/>
        <v>0</v>
      </c>
      <c r="BB16" s="9">
        <f t="shared" si="11"/>
        <v>0</v>
      </c>
      <c r="BC16" s="9">
        <f t="shared" si="11"/>
        <v>0</v>
      </c>
      <c r="BD16" s="9">
        <f t="shared" si="11"/>
        <v>0</v>
      </c>
      <c r="BE16" s="9">
        <f t="shared" si="11"/>
        <v>0</v>
      </c>
      <c r="BF16" s="9">
        <f t="shared" si="11"/>
        <v>0</v>
      </c>
      <c r="BG16" s="9">
        <f t="shared" si="11"/>
        <v>0</v>
      </c>
      <c r="BH16" s="9">
        <f t="shared" si="11"/>
        <v>0</v>
      </c>
      <c r="BI16" s="9">
        <f t="shared" si="11"/>
        <v>0</v>
      </c>
      <c r="BJ16" s="9">
        <f t="shared" si="11"/>
        <v>0</v>
      </c>
      <c r="BK16" s="9">
        <f t="shared" si="11"/>
        <v>0</v>
      </c>
      <c r="BL16" s="9">
        <f t="shared" si="11"/>
        <v>0</v>
      </c>
      <c r="BM16" s="9">
        <f t="shared" si="11"/>
        <v>0</v>
      </c>
      <c r="BN16" s="9">
        <f t="shared" si="11"/>
        <v>0</v>
      </c>
      <c r="BO16" s="9">
        <f t="shared" si="11"/>
        <v>0</v>
      </c>
    </row>
    <row r="17" spans="2:67" hidden="1" outlineLevel="1" x14ac:dyDescent="0.25">
      <c r="B17" t="s">
        <v>145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264">
        <f>IF(ISERROR(SUM(P16:AC16)/SUM(P15:AC15)),0,SUM(P16:AC16)/SUM(P15:AC15))</f>
        <v>0</v>
      </c>
      <c r="AF17" s="7">
        <v>0</v>
      </c>
      <c r="AG17" s="7">
        <v>0</v>
      </c>
      <c r="AH17" s="7">
        <f t="shared" ref="AH17:BO17" si="12">IF(ISERROR(AH16/AH15),0,AH16/AH15)</f>
        <v>0</v>
      </c>
      <c r="AI17" s="7">
        <f t="shared" si="12"/>
        <v>0</v>
      </c>
      <c r="AJ17" s="9">
        <f t="shared" si="12"/>
        <v>0</v>
      </c>
      <c r="AK17" s="9">
        <f t="shared" si="12"/>
        <v>0</v>
      </c>
      <c r="AL17" s="9">
        <f t="shared" si="12"/>
        <v>0</v>
      </c>
      <c r="AM17" s="9">
        <f t="shared" si="12"/>
        <v>0</v>
      </c>
      <c r="AN17" s="9">
        <f t="shared" si="12"/>
        <v>0</v>
      </c>
      <c r="AO17" s="9">
        <f t="shared" si="12"/>
        <v>0</v>
      </c>
      <c r="AP17" s="9">
        <f t="shared" si="12"/>
        <v>0</v>
      </c>
      <c r="AQ17" s="9">
        <f t="shared" si="12"/>
        <v>0</v>
      </c>
      <c r="AR17" s="9">
        <f t="shared" si="12"/>
        <v>0</v>
      </c>
      <c r="AS17" s="9">
        <f t="shared" si="12"/>
        <v>0</v>
      </c>
      <c r="AT17" s="9">
        <f t="shared" si="12"/>
        <v>0</v>
      </c>
      <c r="AU17" s="9">
        <f t="shared" si="12"/>
        <v>0</v>
      </c>
      <c r="AV17" s="9">
        <f t="shared" si="12"/>
        <v>0</v>
      </c>
      <c r="AW17" s="9">
        <f t="shared" si="12"/>
        <v>0</v>
      </c>
      <c r="AX17" s="9">
        <f t="shared" si="12"/>
        <v>0</v>
      </c>
      <c r="AY17" s="9">
        <f t="shared" si="12"/>
        <v>0</v>
      </c>
      <c r="AZ17" s="9">
        <f t="shared" si="12"/>
        <v>0</v>
      </c>
      <c r="BA17" s="9">
        <f t="shared" si="12"/>
        <v>0</v>
      </c>
      <c r="BB17" s="9">
        <f t="shared" si="12"/>
        <v>0</v>
      </c>
      <c r="BC17" s="9">
        <f t="shared" si="12"/>
        <v>0</v>
      </c>
      <c r="BD17" s="9">
        <f t="shared" si="12"/>
        <v>0</v>
      </c>
      <c r="BE17" s="9">
        <f t="shared" si="12"/>
        <v>0</v>
      </c>
      <c r="BF17" s="9">
        <f t="shared" si="12"/>
        <v>0</v>
      </c>
      <c r="BG17" s="9">
        <f t="shared" si="12"/>
        <v>0</v>
      </c>
      <c r="BH17" s="9">
        <f t="shared" si="12"/>
        <v>0</v>
      </c>
      <c r="BI17" s="9">
        <f t="shared" si="12"/>
        <v>0</v>
      </c>
      <c r="BJ17" s="9">
        <f t="shared" si="12"/>
        <v>0</v>
      </c>
      <c r="BK17" s="9">
        <f t="shared" si="12"/>
        <v>0</v>
      </c>
      <c r="BL17" s="9">
        <f t="shared" si="12"/>
        <v>0</v>
      </c>
      <c r="BM17" s="9">
        <f t="shared" si="12"/>
        <v>0</v>
      </c>
      <c r="BN17" s="9">
        <f t="shared" si="12"/>
        <v>0</v>
      </c>
      <c r="BO17" s="9">
        <f t="shared" si="12"/>
        <v>0</v>
      </c>
    </row>
    <row r="18" spans="2:67" hidden="1" outlineLevel="1" x14ac:dyDescent="0.25">
      <c r="B18" t="s">
        <v>146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F18" s="7">
        <v>0</v>
      </c>
      <c r="AG18" s="7">
        <v>0</v>
      </c>
      <c r="AH18" s="7">
        <f>AH9*AH15</f>
        <v>0</v>
      </c>
      <c r="AI18" s="7">
        <f t="shared" ref="AI18:BO18" si="13">AI9*AI15</f>
        <v>0</v>
      </c>
      <c r="AJ18" s="9">
        <f t="shared" si="13"/>
        <v>0</v>
      </c>
      <c r="AK18" s="9">
        <f t="shared" si="13"/>
        <v>0</v>
      </c>
      <c r="AL18" s="9">
        <f t="shared" si="13"/>
        <v>0</v>
      </c>
      <c r="AM18" s="9">
        <f t="shared" si="13"/>
        <v>0</v>
      </c>
      <c r="AN18" s="9">
        <f t="shared" si="13"/>
        <v>0</v>
      </c>
      <c r="AO18" s="9">
        <f t="shared" si="13"/>
        <v>0</v>
      </c>
      <c r="AP18" s="9">
        <f t="shared" si="13"/>
        <v>0</v>
      </c>
      <c r="AQ18" s="9">
        <f t="shared" si="13"/>
        <v>0</v>
      </c>
      <c r="AR18" s="9">
        <f t="shared" si="13"/>
        <v>0</v>
      </c>
      <c r="AS18" s="9">
        <f t="shared" si="13"/>
        <v>0</v>
      </c>
      <c r="AT18" s="9">
        <f t="shared" si="13"/>
        <v>0</v>
      </c>
      <c r="AU18" s="9">
        <f t="shared" si="13"/>
        <v>0</v>
      </c>
      <c r="AV18" s="9">
        <f t="shared" si="13"/>
        <v>0</v>
      </c>
      <c r="AW18" s="9">
        <f t="shared" si="13"/>
        <v>0</v>
      </c>
      <c r="AX18" s="9">
        <f t="shared" si="13"/>
        <v>0</v>
      </c>
      <c r="AY18" s="9">
        <f t="shared" si="13"/>
        <v>0</v>
      </c>
      <c r="AZ18" s="9">
        <f t="shared" si="13"/>
        <v>0</v>
      </c>
      <c r="BA18" s="9">
        <f t="shared" si="13"/>
        <v>0</v>
      </c>
      <c r="BB18" s="9">
        <f t="shared" si="13"/>
        <v>0</v>
      </c>
      <c r="BC18" s="9">
        <f t="shared" si="13"/>
        <v>0</v>
      </c>
      <c r="BD18" s="9">
        <f t="shared" si="13"/>
        <v>0</v>
      </c>
      <c r="BE18" s="9">
        <f t="shared" si="13"/>
        <v>0</v>
      </c>
      <c r="BF18" s="9">
        <f t="shared" si="13"/>
        <v>0</v>
      </c>
      <c r="BG18" s="9">
        <f t="shared" si="13"/>
        <v>0</v>
      </c>
      <c r="BH18" s="9">
        <f t="shared" si="13"/>
        <v>0</v>
      </c>
      <c r="BI18" s="9">
        <f t="shared" si="13"/>
        <v>0</v>
      </c>
      <c r="BJ18" s="9">
        <f t="shared" si="13"/>
        <v>0</v>
      </c>
      <c r="BK18" s="9">
        <f t="shared" si="13"/>
        <v>0</v>
      </c>
      <c r="BL18" s="9">
        <f t="shared" si="13"/>
        <v>0</v>
      </c>
      <c r="BM18" s="9">
        <f t="shared" si="13"/>
        <v>0</v>
      </c>
      <c r="BN18" s="9">
        <f t="shared" si="13"/>
        <v>0</v>
      </c>
      <c r="BO18" s="9">
        <f t="shared" si="13"/>
        <v>0</v>
      </c>
    </row>
    <row r="19" spans="2:67" hidden="1" outlineLevel="1" x14ac:dyDescent="0.25">
      <c r="AF19" s="265">
        <f>AC10*AF5</f>
        <v>0</v>
      </c>
      <c r="AG19" s="265">
        <f t="shared" ref="AG19:BO19" si="14">AG10*AG5</f>
        <v>0</v>
      </c>
      <c r="AH19" s="265">
        <f t="shared" si="14"/>
        <v>0</v>
      </c>
      <c r="AI19" s="265">
        <f t="shared" si="14"/>
        <v>0</v>
      </c>
      <c r="AJ19" s="266">
        <f t="shared" si="14"/>
        <v>0</v>
      </c>
      <c r="AK19" s="266">
        <f t="shared" si="14"/>
        <v>0</v>
      </c>
      <c r="AL19" s="266">
        <f t="shared" si="14"/>
        <v>0</v>
      </c>
      <c r="AM19" s="266">
        <f t="shared" si="14"/>
        <v>0</v>
      </c>
      <c r="AN19" s="266">
        <f t="shared" si="14"/>
        <v>0</v>
      </c>
      <c r="AO19" s="266">
        <f t="shared" si="14"/>
        <v>0</v>
      </c>
      <c r="AP19" s="266">
        <f t="shared" si="14"/>
        <v>0</v>
      </c>
      <c r="AQ19" s="266">
        <f t="shared" si="14"/>
        <v>0</v>
      </c>
      <c r="AR19" s="266">
        <f t="shared" si="14"/>
        <v>0</v>
      </c>
      <c r="AS19" s="266">
        <f t="shared" si="14"/>
        <v>0</v>
      </c>
      <c r="AT19" s="266">
        <f t="shared" si="14"/>
        <v>0</v>
      </c>
      <c r="AU19" s="266">
        <f t="shared" si="14"/>
        <v>0</v>
      </c>
      <c r="AV19" s="266">
        <f t="shared" si="14"/>
        <v>0</v>
      </c>
      <c r="AW19" s="266">
        <f t="shared" si="14"/>
        <v>0</v>
      </c>
      <c r="AX19" s="266">
        <f t="shared" si="14"/>
        <v>0</v>
      </c>
      <c r="AY19" s="266">
        <f t="shared" si="14"/>
        <v>0</v>
      </c>
      <c r="AZ19" s="266">
        <f t="shared" si="14"/>
        <v>0</v>
      </c>
      <c r="BA19" s="266">
        <f t="shared" si="14"/>
        <v>0</v>
      </c>
      <c r="BB19" s="266">
        <f t="shared" si="14"/>
        <v>0</v>
      </c>
      <c r="BC19" s="266">
        <f t="shared" si="14"/>
        <v>0</v>
      </c>
      <c r="BD19" s="266">
        <f t="shared" si="14"/>
        <v>0</v>
      </c>
      <c r="BE19" s="266">
        <f t="shared" si="14"/>
        <v>0</v>
      </c>
      <c r="BF19" s="266">
        <f t="shared" si="14"/>
        <v>0</v>
      </c>
      <c r="BG19" s="266">
        <f t="shared" si="14"/>
        <v>0</v>
      </c>
      <c r="BH19" s="266">
        <f t="shared" si="14"/>
        <v>0</v>
      </c>
      <c r="BI19" s="266">
        <f t="shared" si="14"/>
        <v>0</v>
      </c>
      <c r="BJ19" s="266">
        <f t="shared" si="14"/>
        <v>0</v>
      </c>
      <c r="BK19" s="266">
        <f t="shared" si="14"/>
        <v>0</v>
      </c>
      <c r="BL19" s="266">
        <f t="shared" si="14"/>
        <v>0</v>
      </c>
      <c r="BM19" s="266">
        <f t="shared" si="14"/>
        <v>0</v>
      </c>
      <c r="BN19" s="266">
        <f t="shared" si="14"/>
        <v>0</v>
      </c>
      <c r="BO19" s="266">
        <f t="shared" si="14"/>
        <v>0</v>
      </c>
    </row>
    <row r="20" spans="2:67" collapsed="1" x14ac:dyDescent="0.25">
      <c r="B20" s="1" t="s">
        <v>147</v>
      </c>
      <c r="D20" s="240"/>
      <c r="E20" s="240"/>
      <c r="F20" s="240"/>
      <c r="G20" s="240"/>
      <c r="H20" s="240"/>
      <c r="I20" s="240"/>
      <c r="J20" s="240"/>
      <c r="K20" s="240"/>
      <c r="L20" s="240"/>
      <c r="M20" s="240"/>
      <c r="N20" s="240"/>
      <c r="O20" s="240"/>
      <c r="P20" s="240"/>
      <c r="Q20" s="240"/>
      <c r="R20" s="240"/>
      <c r="S20" s="240"/>
      <c r="T20" s="240"/>
      <c r="U20" s="240"/>
      <c r="V20" s="240"/>
      <c r="W20" s="240"/>
      <c r="X20" s="240"/>
      <c r="Y20" s="240"/>
      <c r="Z20" s="240"/>
      <c r="AB20" s="234" t="e">
        <f>RATE((COUNT($E$1:$O$1)),,-$D21,$O21)</f>
        <v>#NUM!</v>
      </c>
      <c r="AC20" s="234">
        <f>RATE((COUNT($Q$1:$AC$1)),,-$P21,$AC21)</f>
        <v>8.8182243463316823E-2</v>
      </c>
      <c r="AF20" s="234"/>
      <c r="AG20" s="234"/>
      <c r="AH20" s="234"/>
      <c r="AI20" s="234"/>
    </row>
    <row r="21" spans="2:67" x14ac:dyDescent="0.25">
      <c r="B21" s="242" t="s">
        <v>137</v>
      </c>
      <c r="D21" s="243"/>
      <c r="E21" s="243"/>
      <c r="F21" s="243"/>
      <c r="G21" s="243"/>
      <c r="H21" s="243"/>
      <c r="I21" s="243"/>
      <c r="J21" s="243">
        <f t="shared" ref="J21:AC21" si="15">J28+J29</f>
        <v>1</v>
      </c>
      <c r="K21" s="243">
        <f t="shared" si="15"/>
        <v>1</v>
      </c>
      <c r="L21" s="243"/>
      <c r="M21" s="243">
        <f t="shared" si="15"/>
        <v>3</v>
      </c>
      <c r="N21" s="243">
        <f t="shared" si="15"/>
        <v>4</v>
      </c>
      <c r="O21" s="243">
        <f t="shared" si="15"/>
        <v>4</v>
      </c>
      <c r="P21" s="243">
        <f t="shared" si="15"/>
        <v>4</v>
      </c>
      <c r="Q21" s="243">
        <f t="shared" si="15"/>
        <v>4</v>
      </c>
      <c r="R21" s="243">
        <f t="shared" si="15"/>
        <v>7</v>
      </c>
      <c r="S21" s="243">
        <f t="shared" si="15"/>
        <v>9</v>
      </c>
      <c r="T21" s="243">
        <f t="shared" si="15"/>
        <v>9</v>
      </c>
      <c r="U21" s="243">
        <f t="shared" si="15"/>
        <v>13</v>
      </c>
      <c r="V21" s="243">
        <f t="shared" si="15"/>
        <v>12</v>
      </c>
      <c r="W21" s="243">
        <f t="shared" si="15"/>
        <v>9</v>
      </c>
      <c r="X21" s="243">
        <f t="shared" si="15"/>
        <v>9</v>
      </c>
      <c r="Y21" s="243">
        <f t="shared" si="15"/>
        <v>10</v>
      </c>
      <c r="Z21" s="243">
        <f t="shared" si="15"/>
        <v>9</v>
      </c>
      <c r="AA21" s="243">
        <f t="shared" si="15"/>
        <v>9</v>
      </c>
      <c r="AB21" s="243">
        <f t="shared" si="15"/>
        <v>10</v>
      </c>
      <c r="AC21" s="243">
        <f t="shared" si="15"/>
        <v>12</v>
      </c>
      <c r="AF21" s="244">
        <f>SUM(AF28:AF29)</f>
        <v>10</v>
      </c>
      <c r="AG21" s="244">
        <f t="shared" ref="AG21:BO21" si="16">ROUND((AF28+AF29)*(1+AG22),)</f>
        <v>11</v>
      </c>
      <c r="AH21" s="244">
        <f t="shared" si="16"/>
        <v>13</v>
      </c>
      <c r="AI21" s="244">
        <f t="shared" si="16"/>
        <v>12</v>
      </c>
      <c r="AJ21" s="245">
        <f t="shared" si="16"/>
        <v>10</v>
      </c>
      <c r="AK21" s="245">
        <f t="shared" si="16"/>
        <v>6</v>
      </c>
      <c r="AL21" s="245">
        <f t="shared" si="16"/>
        <v>6</v>
      </c>
      <c r="AM21" s="245">
        <f t="shared" si="16"/>
        <v>6</v>
      </c>
      <c r="AN21" s="245">
        <f t="shared" si="16"/>
        <v>6</v>
      </c>
      <c r="AO21" s="245">
        <f t="shared" si="16"/>
        <v>6</v>
      </c>
      <c r="AP21" s="245">
        <f t="shared" si="16"/>
        <v>6</v>
      </c>
      <c r="AQ21" s="245">
        <f t="shared" si="16"/>
        <v>6</v>
      </c>
      <c r="AR21" s="245">
        <f t="shared" si="16"/>
        <v>6</v>
      </c>
      <c r="AS21" s="245">
        <f t="shared" si="16"/>
        <v>6</v>
      </c>
      <c r="AT21" s="245">
        <f t="shared" si="16"/>
        <v>6</v>
      </c>
      <c r="AU21" s="245">
        <f t="shared" si="16"/>
        <v>6</v>
      </c>
      <c r="AV21" s="245">
        <f t="shared" si="16"/>
        <v>6</v>
      </c>
      <c r="AW21" s="245">
        <f t="shared" si="16"/>
        <v>6</v>
      </c>
      <c r="AX21" s="245">
        <f t="shared" si="16"/>
        <v>6</v>
      </c>
      <c r="AY21" s="245">
        <f t="shared" si="16"/>
        <v>6</v>
      </c>
      <c r="AZ21" s="245">
        <f t="shared" si="16"/>
        <v>6</v>
      </c>
      <c r="BA21" s="245">
        <f t="shared" si="16"/>
        <v>6</v>
      </c>
      <c r="BB21" s="245">
        <f t="shared" si="16"/>
        <v>6</v>
      </c>
      <c r="BC21" s="245">
        <f t="shared" si="16"/>
        <v>6</v>
      </c>
      <c r="BD21" s="245">
        <f t="shared" si="16"/>
        <v>6</v>
      </c>
      <c r="BE21" s="245">
        <f t="shared" si="16"/>
        <v>6</v>
      </c>
      <c r="BF21" s="245">
        <f t="shared" si="16"/>
        <v>6</v>
      </c>
      <c r="BG21" s="245">
        <f t="shared" si="16"/>
        <v>6</v>
      </c>
      <c r="BH21" s="245">
        <f t="shared" si="16"/>
        <v>6</v>
      </c>
      <c r="BI21" s="245">
        <f t="shared" si="16"/>
        <v>6</v>
      </c>
      <c r="BJ21" s="245">
        <f t="shared" si="16"/>
        <v>6</v>
      </c>
      <c r="BK21" s="245">
        <f t="shared" si="16"/>
        <v>6</v>
      </c>
      <c r="BL21" s="245">
        <f t="shared" si="16"/>
        <v>6</v>
      </c>
      <c r="BM21" s="245">
        <f t="shared" si="16"/>
        <v>6</v>
      </c>
      <c r="BN21" s="245">
        <f t="shared" si="16"/>
        <v>6</v>
      </c>
      <c r="BO21" s="245">
        <f t="shared" si="16"/>
        <v>6</v>
      </c>
    </row>
    <row r="22" spans="2:67" x14ac:dyDescent="0.25">
      <c r="B22" s="246" t="s">
        <v>99</v>
      </c>
      <c r="C22" s="247"/>
      <c r="D22" s="248"/>
      <c r="E22" s="249"/>
      <c r="F22" s="249"/>
      <c r="G22" s="249"/>
      <c r="H22" s="249"/>
      <c r="I22" s="249"/>
      <c r="J22" s="249"/>
      <c r="K22" s="249">
        <f t="shared" ref="K22:AA22" si="17">RATE(1,,-J21,K21)</f>
        <v>2.7755575615628914E-17</v>
      </c>
      <c r="L22" s="249"/>
      <c r="M22" s="249"/>
      <c r="N22" s="249">
        <f t="shared" si="17"/>
        <v>0.33333333333333343</v>
      </c>
      <c r="O22" s="249">
        <f t="shared" si="17"/>
        <v>2.7755575615628914E-17</v>
      </c>
      <c r="P22" s="249">
        <f t="shared" si="17"/>
        <v>2.7755575615628914E-17</v>
      </c>
      <c r="Q22" s="249">
        <f t="shared" si="17"/>
        <v>2.7755575615628914E-17</v>
      </c>
      <c r="R22" s="249">
        <f t="shared" si="17"/>
        <v>0.75000000000000011</v>
      </c>
      <c r="S22" s="249">
        <f t="shared" si="17"/>
        <v>0.28571428571428559</v>
      </c>
      <c r="T22" s="249">
        <f t="shared" si="17"/>
        <v>1.141062553086991E-16</v>
      </c>
      <c r="U22" s="249">
        <f t="shared" si="17"/>
        <v>0.44444444444444431</v>
      </c>
      <c r="V22" s="249">
        <f t="shared" si="17"/>
        <v>-7.6923076923076969E-2</v>
      </c>
      <c r="W22" s="249">
        <f t="shared" si="17"/>
        <v>-0.25000000000000006</v>
      </c>
      <c r="X22" s="249">
        <f t="shared" si="17"/>
        <v>1.141062553086991E-16</v>
      </c>
      <c r="Y22" s="249">
        <f t="shared" si="17"/>
        <v>0.11111111111111105</v>
      </c>
      <c r="Z22" s="249">
        <f t="shared" si="17"/>
        <v>-9.9999999999999978E-2</v>
      </c>
      <c r="AA22" s="249">
        <f t="shared" si="17"/>
        <v>1.141062553086991E-16</v>
      </c>
      <c r="AB22" s="249">
        <f>RATE(1,,-AA21,AB21)</f>
        <v>0.11111111111111105</v>
      </c>
      <c r="AC22" s="249">
        <f>RATE(1,,-AB21,AC21)</f>
        <v>0.20000000000000009</v>
      </c>
      <c r="AD22" s="250">
        <v>0.08</v>
      </c>
      <c r="AF22" s="251">
        <f>AD22</f>
        <v>0.08</v>
      </c>
      <c r="AG22" s="251">
        <f>AF22</f>
        <v>0.08</v>
      </c>
      <c r="AH22" s="251">
        <f t="shared" ref="AH22:AW26" si="18">AG22</f>
        <v>0.08</v>
      </c>
      <c r="AI22" s="251">
        <f t="shared" si="18"/>
        <v>0.08</v>
      </c>
      <c r="AJ22" s="252">
        <f t="shared" si="18"/>
        <v>0.08</v>
      </c>
      <c r="AK22" s="252">
        <f t="shared" si="18"/>
        <v>0.08</v>
      </c>
      <c r="AL22" s="252">
        <f t="shared" si="18"/>
        <v>0.08</v>
      </c>
      <c r="AM22" s="252">
        <f t="shared" si="18"/>
        <v>0.08</v>
      </c>
      <c r="AN22" s="252">
        <f t="shared" si="18"/>
        <v>0.08</v>
      </c>
      <c r="AO22" s="252">
        <f t="shared" si="18"/>
        <v>0.08</v>
      </c>
      <c r="AP22" s="252">
        <f t="shared" si="18"/>
        <v>0.08</v>
      </c>
      <c r="AQ22" s="252">
        <f t="shared" si="18"/>
        <v>0.08</v>
      </c>
      <c r="AR22" s="252">
        <f t="shared" si="18"/>
        <v>0.08</v>
      </c>
      <c r="AS22" s="252">
        <f t="shared" si="18"/>
        <v>0.08</v>
      </c>
      <c r="AT22" s="252">
        <f t="shared" si="18"/>
        <v>0.08</v>
      </c>
      <c r="AU22" s="252">
        <f t="shared" si="18"/>
        <v>0.08</v>
      </c>
      <c r="AV22" s="252">
        <f t="shared" si="18"/>
        <v>0.08</v>
      </c>
      <c r="AW22" s="252">
        <f t="shared" si="18"/>
        <v>0.08</v>
      </c>
      <c r="AX22" s="252">
        <f t="shared" ref="AX22:BM26" si="19">AW22</f>
        <v>0.08</v>
      </c>
      <c r="AY22" s="252">
        <f t="shared" si="19"/>
        <v>0.08</v>
      </c>
      <c r="AZ22" s="252">
        <f t="shared" si="19"/>
        <v>0.08</v>
      </c>
      <c r="BA22" s="252">
        <f t="shared" si="19"/>
        <v>0.08</v>
      </c>
      <c r="BB22" s="252">
        <f t="shared" si="19"/>
        <v>0.08</v>
      </c>
      <c r="BC22" s="252">
        <f t="shared" si="19"/>
        <v>0.08</v>
      </c>
      <c r="BD22" s="252">
        <f t="shared" si="19"/>
        <v>0.08</v>
      </c>
      <c r="BE22" s="252">
        <f t="shared" si="19"/>
        <v>0.08</v>
      </c>
      <c r="BF22" s="252">
        <f t="shared" si="19"/>
        <v>0.08</v>
      </c>
      <c r="BG22" s="252">
        <f t="shared" si="19"/>
        <v>0.08</v>
      </c>
      <c r="BH22" s="252">
        <f t="shared" si="19"/>
        <v>0.08</v>
      </c>
      <c r="BI22" s="252">
        <f t="shared" si="19"/>
        <v>0.08</v>
      </c>
      <c r="BJ22" s="252">
        <f t="shared" si="19"/>
        <v>0.08</v>
      </c>
      <c r="BK22" s="252">
        <f t="shared" si="19"/>
        <v>0.08</v>
      </c>
      <c r="BL22" s="252">
        <f t="shared" si="19"/>
        <v>0.08</v>
      </c>
      <c r="BM22" s="252">
        <f t="shared" si="19"/>
        <v>0.08</v>
      </c>
      <c r="BN22" s="252">
        <f t="shared" ref="BN22:BO26" si="20">BM22</f>
        <v>0.08</v>
      </c>
      <c r="BO22" s="252">
        <f t="shared" si="20"/>
        <v>0.08</v>
      </c>
    </row>
    <row r="23" spans="2:67" x14ac:dyDescent="0.25">
      <c r="B23" s="246" t="s">
        <v>101</v>
      </c>
      <c r="C23" s="247"/>
      <c r="D23" s="253"/>
      <c r="E23" s="253"/>
      <c r="F23" s="253"/>
      <c r="G23" s="253"/>
      <c r="H23" s="253"/>
      <c r="I23" s="253"/>
      <c r="J23" s="253">
        <f t="shared" ref="J23:AA23" si="21">J29/J21</f>
        <v>0</v>
      </c>
      <c r="K23" s="253">
        <f t="shared" si="21"/>
        <v>1</v>
      </c>
      <c r="L23" s="253"/>
      <c r="M23" s="253">
        <f t="shared" si="21"/>
        <v>0</v>
      </c>
      <c r="N23" s="253">
        <f t="shared" si="21"/>
        <v>0.25</v>
      </c>
      <c r="O23" s="253">
        <f t="shared" si="21"/>
        <v>0.5</v>
      </c>
      <c r="P23" s="253">
        <f t="shared" si="21"/>
        <v>0.25</v>
      </c>
      <c r="Q23" s="253">
        <f t="shared" si="21"/>
        <v>0.25</v>
      </c>
      <c r="R23" s="253">
        <f t="shared" si="21"/>
        <v>0</v>
      </c>
      <c r="S23" s="253">
        <f t="shared" si="21"/>
        <v>0.44444444444444442</v>
      </c>
      <c r="T23" s="253">
        <f t="shared" si="21"/>
        <v>0.33333333333333331</v>
      </c>
      <c r="U23" s="253">
        <f t="shared" si="21"/>
        <v>7.6923076923076927E-2</v>
      </c>
      <c r="V23" s="253">
        <f t="shared" si="21"/>
        <v>0.25</v>
      </c>
      <c r="W23" s="253">
        <f t="shared" si="21"/>
        <v>0.22222222222222221</v>
      </c>
      <c r="X23" s="253">
        <f t="shared" si="21"/>
        <v>0</v>
      </c>
      <c r="Y23" s="253">
        <f t="shared" si="21"/>
        <v>0.2</v>
      </c>
      <c r="Z23" s="253">
        <f t="shared" si="21"/>
        <v>0.33333333333333331</v>
      </c>
      <c r="AA23" s="253">
        <f t="shared" si="21"/>
        <v>0</v>
      </c>
      <c r="AB23" s="253">
        <f>AB29/AB21</f>
        <v>0.2</v>
      </c>
      <c r="AC23" s="253">
        <f>AC29/AC21</f>
        <v>8.3333333333333329E-2</v>
      </c>
      <c r="AD23" s="250">
        <v>0.2</v>
      </c>
      <c r="AF23" s="254">
        <v>0.15</v>
      </c>
      <c r="AG23" s="254">
        <f>AF23</f>
        <v>0.15</v>
      </c>
      <c r="AH23" s="254">
        <f t="shared" si="18"/>
        <v>0.15</v>
      </c>
      <c r="AI23" s="254">
        <f t="shared" si="18"/>
        <v>0.15</v>
      </c>
      <c r="AJ23" s="252">
        <f t="shared" si="18"/>
        <v>0.15</v>
      </c>
      <c r="AK23" s="252">
        <f t="shared" si="18"/>
        <v>0.15</v>
      </c>
      <c r="AL23" s="252">
        <f t="shared" si="18"/>
        <v>0.15</v>
      </c>
      <c r="AM23" s="252">
        <f t="shared" si="18"/>
        <v>0.15</v>
      </c>
      <c r="AN23" s="252">
        <f t="shared" si="18"/>
        <v>0.15</v>
      </c>
      <c r="AO23" s="252">
        <f t="shared" si="18"/>
        <v>0.15</v>
      </c>
      <c r="AP23" s="252">
        <f t="shared" si="18"/>
        <v>0.15</v>
      </c>
      <c r="AQ23" s="252">
        <f t="shared" si="18"/>
        <v>0.15</v>
      </c>
      <c r="AR23" s="267">
        <v>0.17</v>
      </c>
      <c r="AS23" s="267">
        <v>0.14000000000000001</v>
      </c>
      <c r="AT23" s="267">
        <v>0.11</v>
      </c>
      <c r="AU23" s="252">
        <f t="shared" si="18"/>
        <v>0.11</v>
      </c>
      <c r="AV23" s="252">
        <f t="shared" si="18"/>
        <v>0.11</v>
      </c>
      <c r="AW23" s="252">
        <f t="shared" si="18"/>
        <v>0.11</v>
      </c>
      <c r="AX23" s="252">
        <f t="shared" si="19"/>
        <v>0.11</v>
      </c>
      <c r="AY23" s="252">
        <f t="shared" si="19"/>
        <v>0.11</v>
      </c>
      <c r="AZ23" s="252">
        <f t="shared" si="19"/>
        <v>0.11</v>
      </c>
      <c r="BA23" s="252">
        <f t="shared" si="19"/>
        <v>0.11</v>
      </c>
      <c r="BB23" s="252">
        <f t="shared" si="19"/>
        <v>0.11</v>
      </c>
      <c r="BC23" s="252">
        <f t="shared" si="19"/>
        <v>0.11</v>
      </c>
      <c r="BD23" s="252">
        <f t="shared" si="19"/>
        <v>0.11</v>
      </c>
      <c r="BE23" s="252">
        <f t="shared" si="19"/>
        <v>0.11</v>
      </c>
      <c r="BF23" s="252">
        <f t="shared" si="19"/>
        <v>0.11</v>
      </c>
      <c r="BG23" s="252">
        <f t="shared" si="19"/>
        <v>0.11</v>
      </c>
      <c r="BH23" s="252">
        <f t="shared" si="19"/>
        <v>0.11</v>
      </c>
      <c r="BI23" s="252">
        <f t="shared" si="19"/>
        <v>0.11</v>
      </c>
      <c r="BJ23" s="252">
        <f t="shared" si="19"/>
        <v>0.11</v>
      </c>
      <c r="BK23" s="252">
        <f t="shared" si="19"/>
        <v>0.11</v>
      </c>
      <c r="BL23" s="252">
        <f t="shared" si="19"/>
        <v>0.11</v>
      </c>
      <c r="BM23" s="252">
        <f t="shared" si="19"/>
        <v>0.11</v>
      </c>
      <c r="BN23" s="252">
        <f t="shared" si="20"/>
        <v>0.11</v>
      </c>
      <c r="BO23" s="252">
        <f t="shared" si="20"/>
        <v>0.11</v>
      </c>
    </row>
    <row r="24" spans="2:67" x14ac:dyDescent="0.25">
      <c r="B24" s="246" t="s">
        <v>138</v>
      </c>
      <c r="C24" s="247"/>
      <c r="D24" s="255"/>
      <c r="E24" s="255"/>
      <c r="F24" s="255"/>
      <c r="G24" s="255"/>
      <c r="H24" s="255"/>
      <c r="I24" s="255"/>
      <c r="J24" s="255">
        <f t="shared" ref="J24:AA24" si="22">J31/J28</f>
        <v>2</v>
      </c>
      <c r="K24" s="255" t="e">
        <f t="shared" si="22"/>
        <v>#DIV/0!</v>
      </c>
      <c r="L24" s="255"/>
      <c r="M24" s="255">
        <f t="shared" si="22"/>
        <v>26.666666666666668</v>
      </c>
      <c r="N24" s="255">
        <f t="shared" si="22"/>
        <v>35</v>
      </c>
      <c r="O24" s="255">
        <f t="shared" si="22"/>
        <v>32.5</v>
      </c>
      <c r="P24" s="255">
        <f t="shared" si="22"/>
        <v>21.666666666666668</v>
      </c>
      <c r="Q24" s="255">
        <f t="shared" si="22"/>
        <v>56.666666666666664</v>
      </c>
      <c r="R24" s="255">
        <f t="shared" si="22"/>
        <v>24.142857142857142</v>
      </c>
      <c r="S24" s="255">
        <f t="shared" si="22"/>
        <v>40.4</v>
      </c>
      <c r="T24" s="255">
        <f t="shared" si="22"/>
        <v>20.333333333333332</v>
      </c>
      <c r="U24" s="255">
        <f t="shared" si="22"/>
        <v>72.75</v>
      </c>
      <c r="V24" s="255">
        <f t="shared" si="22"/>
        <v>38.777777777777779</v>
      </c>
      <c r="W24" s="255">
        <f t="shared" si="22"/>
        <v>53.142857142857146</v>
      </c>
      <c r="X24" s="255">
        <f t="shared" si="22"/>
        <v>41.888888888888886</v>
      </c>
      <c r="Y24" s="255">
        <f t="shared" si="22"/>
        <v>45.75</v>
      </c>
      <c r="Z24" s="255">
        <f t="shared" si="22"/>
        <v>22.833333333333332</v>
      </c>
      <c r="AA24" s="255">
        <f t="shared" si="22"/>
        <v>66.333333333333329</v>
      </c>
      <c r="AB24" s="255">
        <f>AB31/AB28</f>
        <v>25.875</v>
      </c>
      <c r="AC24" s="255">
        <f>AC31/AC28</f>
        <v>33.909090909090907</v>
      </c>
      <c r="AD24" s="256">
        <v>50</v>
      </c>
      <c r="AF24" s="268">
        <v>40</v>
      </c>
      <c r="AG24" s="268">
        <f>AF24</f>
        <v>40</v>
      </c>
      <c r="AH24" s="268">
        <f t="shared" si="18"/>
        <v>40</v>
      </c>
      <c r="AI24" s="268">
        <v>42.5</v>
      </c>
      <c r="AJ24" s="268">
        <v>45</v>
      </c>
      <c r="AK24" s="268">
        <v>47.5</v>
      </c>
      <c r="AL24" s="258">
        <f>AD24</f>
        <v>50</v>
      </c>
      <c r="AM24" s="258">
        <f t="shared" si="18"/>
        <v>50</v>
      </c>
      <c r="AN24" s="258">
        <f t="shared" si="18"/>
        <v>50</v>
      </c>
      <c r="AO24" s="258">
        <f t="shared" si="18"/>
        <v>50</v>
      </c>
      <c r="AP24" s="258">
        <f t="shared" si="18"/>
        <v>50</v>
      </c>
      <c r="AQ24" s="258">
        <f t="shared" si="18"/>
        <v>50</v>
      </c>
      <c r="AR24" s="268">
        <v>55</v>
      </c>
      <c r="AS24" s="268">
        <v>65</v>
      </c>
      <c r="AT24" s="268">
        <v>70</v>
      </c>
      <c r="AU24" s="258">
        <f t="shared" si="18"/>
        <v>70</v>
      </c>
      <c r="AV24" s="258">
        <f t="shared" si="18"/>
        <v>70</v>
      </c>
      <c r="AW24" s="258">
        <f t="shared" si="18"/>
        <v>70</v>
      </c>
      <c r="AX24" s="258">
        <f t="shared" si="19"/>
        <v>70</v>
      </c>
      <c r="AY24" s="258">
        <f t="shared" si="19"/>
        <v>70</v>
      </c>
      <c r="AZ24" s="258">
        <f t="shared" si="19"/>
        <v>70</v>
      </c>
      <c r="BA24" s="258">
        <f t="shared" si="19"/>
        <v>70</v>
      </c>
      <c r="BB24" s="258">
        <f t="shared" si="19"/>
        <v>70</v>
      </c>
      <c r="BC24" s="258">
        <f t="shared" si="19"/>
        <v>70</v>
      </c>
      <c r="BD24" s="258">
        <f t="shared" si="19"/>
        <v>70</v>
      </c>
      <c r="BE24" s="258">
        <f t="shared" si="19"/>
        <v>70</v>
      </c>
      <c r="BF24" s="258">
        <f t="shared" si="19"/>
        <v>70</v>
      </c>
      <c r="BG24" s="258">
        <f t="shared" si="19"/>
        <v>70</v>
      </c>
      <c r="BH24" s="258">
        <f t="shared" si="19"/>
        <v>70</v>
      </c>
      <c r="BI24" s="258">
        <f t="shared" si="19"/>
        <v>70</v>
      </c>
      <c r="BJ24" s="258">
        <f t="shared" si="19"/>
        <v>70</v>
      </c>
      <c r="BK24" s="258">
        <f t="shared" si="19"/>
        <v>70</v>
      </c>
      <c r="BL24" s="258">
        <f t="shared" si="19"/>
        <v>70</v>
      </c>
      <c r="BM24" s="258">
        <f t="shared" si="19"/>
        <v>70</v>
      </c>
      <c r="BN24" s="258">
        <f t="shared" si="20"/>
        <v>70</v>
      </c>
      <c r="BO24" s="258">
        <f t="shared" si="20"/>
        <v>70</v>
      </c>
    </row>
    <row r="25" spans="2:67" x14ac:dyDescent="0.25">
      <c r="B25" s="246" t="s">
        <v>103</v>
      </c>
      <c r="C25" s="247"/>
      <c r="D25" s="269"/>
      <c r="E25" s="269"/>
      <c r="F25" s="269"/>
      <c r="G25" s="269"/>
      <c r="H25" s="269"/>
      <c r="I25" s="269"/>
      <c r="J25" s="269">
        <f t="shared" ref="J25:AA25" si="23">IF(ISERROR(J34/J31),"",J34/J31)</f>
        <v>120</v>
      </c>
      <c r="K25" s="269" t="str">
        <f t="shared" si="23"/>
        <v/>
      </c>
      <c r="L25" s="269"/>
      <c r="M25" s="269">
        <f t="shared" si="23"/>
        <v>198.625</v>
      </c>
      <c r="N25" s="269">
        <f t="shared" si="23"/>
        <v>216.76190476190476</v>
      </c>
      <c r="O25" s="269">
        <f t="shared" si="23"/>
        <v>235.84615384615384</v>
      </c>
      <c r="P25" s="269">
        <f t="shared" si="23"/>
        <v>175.38461538461539</v>
      </c>
      <c r="Q25" s="269">
        <f t="shared" si="23"/>
        <v>191.29411764705881</v>
      </c>
      <c r="R25" s="269">
        <f t="shared" si="23"/>
        <v>214.61538461538461</v>
      </c>
      <c r="S25" s="269">
        <f t="shared" si="23"/>
        <v>207.02970297029702</v>
      </c>
      <c r="T25" s="269">
        <f t="shared" si="23"/>
        <v>242.95081967213116</v>
      </c>
      <c r="U25" s="269">
        <f t="shared" si="23"/>
        <v>96.907216494845358</v>
      </c>
      <c r="V25" s="269">
        <f t="shared" si="23"/>
        <v>192.06303724928367</v>
      </c>
      <c r="W25" s="269">
        <f t="shared" si="23"/>
        <v>198.54838709677421</v>
      </c>
      <c r="X25" s="269">
        <f t="shared" si="23"/>
        <v>199.33687002652519</v>
      </c>
      <c r="Y25" s="269">
        <f t="shared" si="23"/>
        <v>193.49726775956285</v>
      </c>
      <c r="Z25" s="269">
        <f t="shared" si="23"/>
        <v>217.37226277372264</v>
      </c>
      <c r="AA25" s="269">
        <f t="shared" si="23"/>
        <v>180.56951423785594</v>
      </c>
      <c r="AB25" s="269">
        <f>IF(ISERROR(AB34/AB31),"",AB34/AB31)</f>
        <v>173.8647342995169</v>
      </c>
      <c r="AC25" s="269">
        <f>IF(ISERROR(AC34/AC31),"",AC34/AC31)</f>
        <v>186.4343163538874</v>
      </c>
      <c r="AD25" s="260">
        <f>SUM(Y34:AC34)/SUM(Y31:AC31)</f>
        <v>186.86309523809524</v>
      </c>
      <c r="AF25" s="270">
        <f>AD25</f>
        <v>186.86309523809524</v>
      </c>
      <c r="AG25" s="270">
        <f>AF25</f>
        <v>186.86309523809524</v>
      </c>
      <c r="AH25" s="270">
        <f t="shared" si="18"/>
        <v>186.86309523809524</v>
      </c>
      <c r="AI25" s="270">
        <f t="shared" si="18"/>
        <v>186.86309523809524</v>
      </c>
      <c r="AJ25" s="271">
        <f t="shared" si="18"/>
        <v>186.86309523809524</v>
      </c>
      <c r="AK25" s="271">
        <f t="shared" si="18"/>
        <v>186.86309523809524</v>
      </c>
      <c r="AL25" s="271">
        <f t="shared" si="18"/>
        <v>186.86309523809524</v>
      </c>
      <c r="AM25" s="271">
        <f t="shared" si="18"/>
        <v>186.86309523809524</v>
      </c>
      <c r="AN25" s="271">
        <f t="shared" si="18"/>
        <v>186.86309523809524</v>
      </c>
      <c r="AO25" s="271">
        <f t="shared" si="18"/>
        <v>186.86309523809524</v>
      </c>
      <c r="AP25" s="271">
        <f t="shared" si="18"/>
        <v>186.86309523809524</v>
      </c>
      <c r="AQ25" s="271">
        <f t="shared" si="18"/>
        <v>186.86309523809524</v>
      </c>
      <c r="AR25" s="272">
        <v>200</v>
      </c>
      <c r="AS25" s="271">
        <f t="shared" si="18"/>
        <v>200</v>
      </c>
      <c r="AT25" s="271">
        <f t="shared" si="18"/>
        <v>200</v>
      </c>
      <c r="AU25" s="271">
        <f t="shared" si="18"/>
        <v>200</v>
      </c>
      <c r="AV25" s="271">
        <f t="shared" si="18"/>
        <v>200</v>
      </c>
      <c r="AW25" s="271">
        <f t="shared" si="18"/>
        <v>200</v>
      </c>
      <c r="AX25" s="271">
        <f t="shared" si="19"/>
        <v>200</v>
      </c>
      <c r="AY25" s="271">
        <f t="shared" si="19"/>
        <v>200</v>
      </c>
      <c r="AZ25" s="271">
        <f t="shared" si="19"/>
        <v>200</v>
      </c>
      <c r="BA25" s="271">
        <f t="shared" si="19"/>
        <v>200</v>
      </c>
      <c r="BB25" s="271">
        <f t="shared" si="19"/>
        <v>200</v>
      </c>
      <c r="BC25" s="271">
        <f t="shared" si="19"/>
        <v>200</v>
      </c>
      <c r="BD25" s="271">
        <f t="shared" si="19"/>
        <v>200</v>
      </c>
      <c r="BE25" s="271">
        <f t="shared" si="19"/>
        <v>200</v>
      </c>
      <c r="BF25" s="271">
        <f t="shared" si="19"/>
        <v>200</v>
      </c>
      <c r="BG25" s="271">
        <f t="shared" si="19"/>
        <v>200</v>
      </c>
      <c r="BH25" s="271">
        <f t="shared" si="19"/>
        <v>200</v>
      </c>
      <c r="BI25" s="271">
        <f t="shared" si="19"/>
        <v>200</v>
      </c>
      <c r="BJ25" s="271">
        <f t="shared" si="19"/>
        <v>200</v>
      </c>
      <c r="BK25" s="271">
        <f t="shared" si="19"/>
        <v>200</v>
      </c>
      <c r="BL25" s="271">
        <f t="shared" si="19"/>
        <v>200</v>
      </c>
      <c r="BM25" s="271">
        <f t="shared" si="19"/>
        <v>200</v>
      </c>
      <c r="BN25" s="271">
        <f t="shared" si="20"/>
        <v>200</v>
      </c>
      <c r="BO25" s="271">
        <f t="shared" si="20"/>
        <v>200</v>
      </c>
    </row>
    <row r="26" spans="2:67" x14ac:dyDescent="0.25">
      <c r="B26" s="246" t="s">
        <v>139</v>
      </c>
      <c r="C26" s="247"/>
      <c r="D26" s="269"/>
      <c r="E26" s="269"/>
      <c r="F26" s="269"/>
      <c r="G26" s="269"/>
      <c r="H26" s="269"/>
      <c r="I26" s="269"/>
      <c r="J26" s="269">
        <f t="shared" ref="J26:AA26" si="24">IF(ISERROR(J34/J21),"",J34/J21)</f>
        <v>240</v>
      </c>
      <c r="K26" s="269">
        <f t="shared" si="24"/>
        <v>0</v>
      </c>
      <c r="L26" s="269"/>
      <c r="M26" s="269">
        <f t="shared" si="24"/>
        <v>5296.666666666667</v>
      </c>
      <c r="N26" s="269">
        <f t="shared" si="24"/>
        <v>5690</v>
      </c>
      <c r="O26" s="269">
        <f t="shared" si="24"/>
        <v>3832.5</v>
      </c>
      <c r="P26" s="269">
        <f t="shared" si="24"/>
        <v>2850</v>
      </c>
      <c r="Q26" s="269">
        <f t="shared" si="24"/>
        <v>8130</v>
      </c>
      <c r="R26" s="269">
        <f t="shared" si="24"/>
        <v>5181.4285714285716</v>
      </c>
      <c r="S26" s="269">
        <f t="shared" si="24"/>
        <v>4646.666666666667</v>
      </c>
      <c r="T26" s="269">
        <f t="shared" si="24"/>
        <v>3293.3333333333335</v>
      </c>
      <c r="U26" s="269">
        <f t="shared" si="24"/>
        <v>6507.6923076923076</v>
      </c>
      <c r="V26" s="269">
        <f t="shared" si="24"/>
        <v>5585.833333333333</v>
      </c>
      <c r="W26" s="269">
        <f t="shared" si="24"/>
        <v>8206.6666666666661</v>
      </c>
      <c r="X26" s="269">
        <f t="shared" si="24"/>
        <v>8350</v>
      </c>
      <c r="Y26" s="269">
        <f t="shared" si="24"/>
        <v>7082</v>
      </c>
      <c r="Z26" s="269">
        <f t="shared" si="24"/>
        <v>3308.8888888888887</v>
      </c>
      <c r="AA26" s="269">
        <f t="shared" si="24"/>
        <v>11977.777777777777</v>
      </c>
      <c r="AB26" s="269">
        <f>IF(ISERROR(AB34/AB21),"",AB34/AB21)</f>
        <v>3599</v>
      </c>
      <c r="AC26" s="269">
        <f>IF(ISERROR(AC34/AC21),"",AC34/AC21)</f>
        <v>5795</v>
      </c>
      <c r="AD26" s="260">
        <f>SUM(Y34:AC34)/SUM(Y21:AC21)</f>
        <v>6278.6</v>
      </c>
      <c r="AF26" s="270">
        <f>AD26</f>
        <v>6278.6</v>
      </c>
      <c r="AG26" s="270">
        <f>AF26</f>
        <v>6278.6</v>
      </c>
      <c r="AH26" s="270">
        <f t="shared" si="18"/>
        <v>6278.6</v>
      </c>
      <c r="AI26" s="270">
        <f t="shared" si="18"/>
        <v>6278.6</v>
      </c>
      <c r="AJ26" s="271">
        <f t="shared" si="18"/>
        <v>6278.6</v>
      </c>
      <c r="AK26" s="271">
        <f t="shared" si="18"/>
        <v>6278.6</v>
      </c>
      <c r="AL26" s="271">
        <f t="shared" si="18"/>
        <v>6278.6</v>
      </c>
      <c r="AM26" s="271">
        <f t="shared" si="18"/>
        <v>6278.6</v>
      </c>
      <c r="AN26" s="271">
        <f t="shared" si="18"/>
        <v>6278.6</v>
      </c>
      <c r="AO26" s="271">
        <f t="shared" si="18"/>
        <v>6278.6</v>
      </c>
      <c r="AP26" s="271">
        <f t="shared" si="18"/>
        <v>6278.6</v>
      </c>
      <c r="AQ26" s="271">
        <f t="shared" si="18"/>
        <v>6278.6</v>
      </c>
      <c r="AR26" s="271">
        <f t="shared" si="18"/>
        <v>6278.6</v>
      </c>
      <c r="AS26" s="271">
        <f t="shared" si="18"/>
        <v>6278.6</v>
      </c>
      <c r="AT26" s="271">
        <f t="shared" si="18"/>
        <v>6278.6</v>
      </c>
      <c r="AU26" s="271">
        <f t="shared" si="18"/>
        <v>6278.6</v>
      </c>
      <c r="AV26" s="271">
        <f t="shared" si="18"/>
        <v>6278.6</v>
      </c>
      <c r="AW26" s="271">
        <f t="shared" si="18"/>
        <v>6278.6</v>
      </c>
      <c r="AX26" s="271">
        <f t="shared" si="19"/>
        <v>6278.6</v>
      </c>
      <c r="AY26" s="271">
        <f t="shared" si="19"/>
        <v>6278.6</v>
      </c>
      <c r="AZ26" s="271">
        <f t="shared" si="19"/>
        <v>6278.6</v>
      </c>
      <c r="BA26" s="271">
        <f t="shared" si="19"/>
        <v>6278.6</v>
      </c>
      <c r="BB26" s="271">
        <f t="shared" si="19"/>
        <v>6278.6</v>
      </c>
      <c r="BC26" s="271">
        <f t="shared" si="19"/>
        <v>6278.6</v>
      </c>
      <c r="BD26" s="271">
        <f t="shared" si="19"/>
        <v>6278.6</v>
      </c>
      <c r="BE26" s="271">
        <f t="shared" si="19"/>
        <v>6278.6</v>
      </c>
      <c r="BF26" s="271">
        <f t="shared" si="19"/>
        <v>6278.6</v>
      </c>
      <c r="BG26" s="271">
        <f t="shared" si="19"/>
        <v>6278.6</v>
      </c>
      <c r="BH26" s="271">
        <f t="shared" si="19"/>
        <v>6278.6</v>
      </c>
      <c r="BI26" s="271">
        <f t="shared" si="19"/>
        <v>6278.6</v>
      </c>
      <c r="BJ26" s="271">
        <f t="shared" si="19"/>
        <v>6278.6</v>
      </c>
      <c r="BK26" s="271">
        <f t="shared" si="19"/>
        <v>6278.6</v>
      </c>
      <c r="BL26" s="271">
        <f t="shared" si="19"/>
        <v>6278.6</v>
      </c>
      <c r="BM26" s="271">
        <f t="shared" si="19"/>
        <v>6278.6</v>
      </c>
      <c r="BN26" s="271">
        <f t="shared" si="20"/>
        <v>6278.6</v>
      </c>
      <c r="BO26" s="271">
        <f t="shared" si="20"/>
        <v>6278.6</v>
      </c>
    </row>
    <row r="28" spans="2:67" x14ac:dyDescent="0.25">
      <c r="B28" t="s">
        <v>148</v>
      </c>
      <c r="D28" s="7">
        <f>VLOOKUP($B28,'[13]Business Sales JAN2013_Feb2015'!$A$8:$AA$100,COLUMN(D$1)-2,FALSE)</f>
        <v>0</v>
      </c>
      <c r="E28" s="7">
        <f>VLOOKUP($B28,'[13]Business Sales JAN2013_Feb2015'!$A$8:$AA$100,COLUMN(E$1)-2,FALSE)</f>
        <v>0</v>
      </c>
      <c r="F28" s="7">
        <f>VLOOKUP($B28,'[13]Business Sales JAN2013_Feb2015'!$A$8:$AA$100,COLUMN(F$1)-2,FALSE)</f>
        <v>0</v>
      </c>
      <c r="G28" s="7">
        <f>VLOOKUP($B28,'[13]Business Sales JAN2013_Feb2015'!$A$8:$AA$100,COLUMN(G$1)-2,FALSE)</f>
        <v>0</v>
      </c>
      <c r="H28" s="7">
        <f>VLOOKUP($B28,'[13]Business Sales JAN2013_Feb2015'!$A$8:$AA$100,COLUMN(H$1)-2,FALSE)</f>
        <v>0</v>
      </c>
      <c r="I28" s="7">
        <f>VLOOKUP($B28,'[13]Business Sales JAN2013_Feb2015'!$A$8:$AA$100,COLUMN(I$1)-2,FALSE)</f>
        <v>0</v>
      </c>
      <c r="J28" s="7">
        <f>VLOOKUP($B28,'[13]Business Sales JAN2013_Feb2015'!$A$8:$AA$100,COLUMN(J$1)-2,FALSE)</f>
        <v>1</v>
      </c>
      <c r="K28" s="7">
        <f>VLOOKUP($B28,'[13]Business Sales JAN2013_Feb2015'!$A$8:$AA$100,COLUMN(K$1)-2,FALSE)</f>
        <v>0</v>
      </c>
      <c r="L28" s="7">
        <f>VLOOKUP($B28,'[13]Business Sales JAN2013_Feb2015'!$A$8:$AA$100,COLUMN(L$1)-2,FALSE)</f>
        <v>0</v>
      </c>
      <c r="M28" s="7">
        <f>VLOOKUP($B28,'[13]Business Sales JAN2013_Feb2015'!$A$8:$AA$100,COLUMN(M$1)-2,FALSE)</f>
        <v>3</v>
      </c>
      <c r="N28" s="7">
        <f>VLOOKUP($B28,'[13]Business Sales JAN2013_Feb2015'!$A$8:$AA$100,COLUMN(N$1)-2,FALSE)</f>
        <v>3</v>
      </c>
      <c r="O28" s="7">
        <f>VLOOKUP($B28,'[13]Business Sales JAN2013_Feb2015'!$A$8:$AA$100,COLUMN(O$1)-2,FALSE)</f>
        <v>2</v>
      </c>
      <c r="P28" s="7">
        <f>VLOOKUP($B28,'[13]Business Sales JAN2013_Feb2015'!$A$8:$AA$100,COLUMN(P$1)-2,FALSE)</f>
        <v>3</v>
      </c>
      <c r="Q28" s="7">
        <f>VLOOKUP($B28,'[13]Business Sales JAN2013_Feb2015'!$A$8:$AA$100,COLUMN(Q$1)-2,FALSE)</f>
        <v>3</v>
      </c>
      <c r="R28" s="7">
        <f>VLOOKUP($B28,'[13]Business Sales JAN2013_Feb2015'!$A$8:$AA$100,COLUMN(R$1)-2,FALSE)</f>
        <v>7</v>
      </c>
      <c r="S28" s="7">
        <f>VLOOKUP($B28,'[13]Business Sales JAN2013_Feb2015'!$A$8:$AA$100,COLUMN(S$1)-2,FALSE)</f>
        <v>5</v>
      </c>
      <c r="T28" s="7">
        <f>VLOOKUP($B28,'[13]Business Sales JAN2013_Feb2015'!$A$8:$AA$100,COLUMN(T$1)-2,FALSE)</f>
        <v>6</v>
      </c>
      <c r="U28" s="7">
        <f>VLOOKUP($B28,'[13]Business Sales JAN2013_Feb2015'!$A$8:$AA$100,COLUMN(U$1)-2,FALSE)</f>
        <v>12</v>
      </c>
      <c r="V28" s="7">
        <f>VLOOKUP($B28,'[13]Business Sales JAN2013_Feb2015'!$A$8:$AA$100,COLUMN(V$1)-2,FALSE)</f>
        <v>9</v>
      </c>
      <c r="W28" s="7">
        <f>VLOOKUP($B28,'[13]Business Sales JAN2013_Feb2015'!$A$8:$AA$100,COLUMN(W$1)-2,FALSE)</f>
        <v>7</v>
      </c>
      <c r="X28" s="7">
        <f>VLOOKUP($B28,'[13]Business Sales JAN2013_Feb2015'!$A$8:$AA$100,COLUMN(X$1)-2,FALSE)</f>
        <v>9</v>
      </c>
      <c r="Y28" s="7">
        <f>VLOOKUP($B28,'[13]Business Sales JAN2013_Feb2015'!$A$8:$AA$100,COLUMN(Y$1)-2,FALSE)</f>
        <v>8</v>
      </c>
      <c r="Z28" s="7">
        <f>VLOOKUP($B28,'[13]Business Sales JAN2013_Feb2015'!$A$8:$AA$100,COLUMN(Z$1)-2,FALSE)</f>
        <v>6</v>
      </c>
      <c r="AA28" s="7">
        <f>VLOOKUP($B28,'[13]Business Sales JAN2013_Feb2015'!$A$8:$AA$100,COLUMN(AA$1)-2,FALSE)</f>
        <v>9</v>
      </c>
      <c r="AB28" s="7">
        <f>VLOOKUP($B28,'[13]Business Sales JAN2013_Feb2015'!$A$8:$AA$100,COLUMN(AB$1)-2,FALSE)</f>
        <v>8</v>
      </c>
      <c r="AC28" s="7">
        <f>VLOOKUP($B28,'[13]Business Sales JAN2013_Feb2015'!$A$8:$AA$100,COLUMN(AC$1)-2,FALSE)</f>
        <v>11</v>
      </c>
      <c r="AF28" s="7">
        <f t="shared" ref="AF28:AG33" si="25">AB28</f>
        <v>8</v>
      </c>
      <c r="AG28" s="7">
        <f t="shared" si="25"/>
        <v>11</v>
      </c>
      <c r="AH28" s="7">
        <f>VLOOKUP($A$3&amp;$B$20&amp;$B28,'[14]Paga All'!$G$1:$J$3000,4,FALSE)</f>
        <v>6</v>
      </c>
      <c r="AI28" s="7">
        <f>VLOOKUP($A$2&amp;$B$20&amp;$B28,'[15]Paga all'!$F:$G,2,FALSE)</f>
        <v>8</v>
      </c>
      <c r="AJ28" s="7">
        <f>VLOOKUP($A$2&amp;$B$20&amp;$B28,'[16]Paga all'!$F$2:$G$1470,2,FALSE)</f>
        <v>6</v>
      </c>
      <c r="AK28" s="9">
        <f t="shared" ref="AK28:BO28" si="26">AK21*(1-AK$23)</f>
        <v>5.0999999999999996</v>
      </c>
      <c r="AL28" s="9">
        <f t="shared" si="26"/>
        <v>5.0999999999999996</v>
      </c>
      <c r="AM28" s="9">
        <f t="shared" si="26"/>
        <v>5.0999999999999996</v>
      </c>
      <c r="AN28" s="9">
        <f t="shared" si="26"/>
        <v>5.0999999999999996</v>
      </c>
      <c r="AO28" s="9">
        <f t="shared" si="26"/>
        <v>5.0999999999999996</v>
      </c>
      <c r="AP28" s="9">
        <f t="shared" si="26"/>
        <v>5.0999999999999996</v>
      </c>
      <c r="AQ28" s="9">
        <f t="shared" si="26"/>
        <v>5.0999999999999996</v>
      </c>
      <c r="AR28" s="9">
        <f t="shared" si="26"/>
        <v>4.9799999999999995</v>
      </c>
      <c r="AS28" s="9">
        <f t="shared" si="26"/>
        <v>5.16</v>
      </c>
      <c r="AT28" s="9">
        <f t="shared" si="26"/>
        <v>5.34</v>
      </c>
      <c r="AU28" s="9">
        <f t="shared" si="26"/>
        <v>5.34</v>
      </c>
      <c r="AV28" s="9">
        <f t="shared" si="26"/>
        <v>5.34</v>
      </c>
      <c r="AW28" s="9">
        <f t="shared" si="26"/>
        <v>5.34</v>
      </c>
      <c r="AX28" s="9">
        <f t="shared" si="26"/>
        <v>5.34</v>
      </c>
      <c r="AY28" s="9">
        <f t="shared" si="26"/>
        <v>5.34</v>
      </c>
      <c r="AZ28" s="9">
        <f t="shared" si="26"/>
        <v>5.34</v>
      </c>
      <c r="BA28" s="9">
        <f t="shared" si="26"/>
        <v>5.34</v>
      </c>
      <c r="BB28" s="9">
        <f t="shared" si="26"/>
        <v>5.34</v>
      </c>
      <c r="BC28" s="9">
        <f t="shared" si="26"/>
        <v>5.34</v>
      </c>
      <c r="BD28" s="9">
        <f t="shared" si="26"/>
        <v>5.34</v>
      </c>
      <c r="BE28" s="9">
        <f t="shared" si="26"/>
        <v>5.34</v>
      </c>
      <c r="BF28" s="9">
        <f t="shared" si="26"/>
        <v>5.34</v>
      </c>
      <c r="BG28" s="9">
        <f t="shared" si="26"/>
        <v>5.34</v>
      </c>
      <c r="BH28" s="9">
        <f t="shared" si="26"/>
        <v>5.34</v>
      </c>
      <c r="BI28" s="9">
        <f t="shared" si="26"/>
        <v>5.34</v>
      </c>
      <c r="BJ28" s="9">
        <f t="shared" si="26"/>
        <v>5.34</v>
      </c>
      <c r="BK28" s="9">
        <f t="shared" si="26"/>
        <v>5.34</v>
      </c>
      <c r="BL28" s="9">
        <f t="shared" si="26"/>
        <v>5.34</v>
      </c>
      <c r="BM28" s="9">
        <f t="shared" si="26"/>
        <v>5.34</v>
      </c>
      <c r="BN28" s="9">
        <f t="shared" si="26"/>
        <v>5.34</v>
      </c>
      <c r="BO28" s="9">
        <f t="shared" si="26"/>
        <v>5.34</v>
      </c>
    </row>
    <row r="29" spans="2:67" x14ac:dyDescent="0.25">
      <c r="B29" s="263" t="s">
        <v>149</v>
      </c>
      <c r="D29" s="7">
        <f>VLOOKUP($B29,'[13]Business Sales JAN2013_Feb2015'!$A$8:$AA$100,COLUMN(D$1)-2,FALSE)</f>
        <v>0</v>
      </c>
      <c r="E29" s="7">
        <f>VLOOKUP($B29,'[13]Business Sales JAN2013_Feb2015'!$A$8:$AA$100,COLUMN(E$1)-2,FALSE)</f>
        <v>0</v>
      </c>
      <c r="F29" s="7">
        <f>VLOOKUP($B29,'[13]Business Sales JAN2013_Feb2015'!$A$8:$AA$100,COLUMN(F$1)-2,FALSE)</f>
        <v>0</v>
      </c>
      <c r="G29" s="7">
        <f>VLOOKUP($B29,'[13]Business Sales JAN2013_Feb2015'!$A$8:$AA$100,COLUMN(G$1)-2,FALSE)</f>
        <v>0</v>
      </c>
      <c r="H29" s="7">
        <f>VLOOKUP($B29,'[13]Business Sales JAN2013_Feb2015'!$A$8:$AA$100,COLUMN(H$1)-2,FALSE)</f>
        <v>0</v>
      </c>
      <c r="I29" s="7">
        <f>VLOOKUP($B29,'[13]Business Sales JAN2013_Feb2015'!$A$8:$AA$100,COLUMN(I$1)-2,FALSE)</f>
        <v>0</v>
      </c>
      <c r="J29" s="7">
        <f>VLOOKUP($B29,'[13]Business Sales JAN2013_Feb2015'!$A$8:$AA$100,COLUMN(J$1)-2,FALSE)</f>
        <v>0</v>
      </c>
      <c r="K29" s="7">
        <f>VLOOKUP($B29,'[13]Business Sales JAN2013_Feb2015'!$A$8:$AA$100,COLUMN(K$1)-2,FALSE)</f>
        <v>1</v>
      </c>
      <c r="L29" s="7">
        <f>VLOOKUP($B29,'[13]Business Sales JAN2013_Feb2015'!$A$8:$AA$100,COLUMN(L$1)-2,FALSE)</f>
        <v>0</v>
      </c>
      <c r="M29" s="7">
        <f>VLOOKUP($B29,'[13]Business Sales JAN2013_Feb2015'!$A$8:$AA$100,COLUMN(M$1)-2,FALSE)</f>
        <v>0</v>
      </c>
      <c r="N29" s="7">
        <f>VLOOKUP($B29,'[13]Business Sales JAN2013_Feb2015'!$A$8:$AA$100,COLUMN(N$1)-2,FALSE)</f>
        <v>1</v>
      </c>
      <c r="O29" s="7">
        <f>VLOOKUP($B29,'[13]Business Sales JAN2013_Feb2015'!$A$8:$AA$100,COLUMN(O$1)-2,FALSE)</f>
        <v>2</v>
      </c>
      <c r="P29" s="7">
        <f>VLOOKUP($B29,'[13]Business Sales JAN2013_Feb2015'!$A$8:$AA$100,COLUMN(P$1)-2,FALSE)</f>
        <v>1</v>
      </c>
      <c r="Q29" s="7">
        <f>VLOOKUP($B29,'[13]Business Sales JAN2013_Feb2015'!$A$8:$AA$100,COLUMN(Q$1)-2,FALSE)</f>
        <v>1</v>
      </c>
      <c r="R29" s="7">
        <f>VLOOKUP($B29,'[13]Business Sales JAN2013_Feb2015'!$A$8:$AA$100,COLUMN(R$1)-2,FALSE)</f>
        <v>0</v>
      </c>
      <c r="S29" s="7">
        <f>VLOOKUP($B29,'[13]Business Sales JAN2013_Feb2015'!$A$8:$AA$100,COLUMN(S$1)-2,FALSE)</f>
        <v>4</v>
      </c>
      <c r="T29" s="7">
        <f>VLOOKUP($B29,'[13]Business Sales JAN2013_Feb2015'!$A$8:$AA$100,COLUMN(T$1)-2,FALSE)</f>
        <v>3</v>
      </c>
      <c r="U29" s="7">
        <f>VLOOKUP($B29,'[13]Business Sales JAN2013_Feb2015'!$A$8:$AA$100,COLUMN(U$1)-2,FALSE)</f>
        <v>1</v>
      </c>
      <c r="V29" s="7">
        <f>VLOOKUP($B29,'[13]Business Sales JAN2013_Feb2015'!$A$8:$AA$100,COLUMN(V$1)-2,FALSE)</f>
        <v>3</v>
      </c>
      <c r="W29" s="7">
        <f>VLOOKUP($B29,'[13]Business Sales JAN2013_Feb2015'!$A$8:$AA$100,COLUMN(W$1)-2,FALSE)</f>
        <v>2</v>
      </c>
      <c r="X29" s="7">
        <f>VLOOKUP($B29,'[13]Business Sales JAN2013_Feb2015'!$A$8:$AA$100,COLUMN(X$1)-2,FALSE)</f>
        <v>0</v>
      </c>
      <c r="Y29" s="7">
        <f>VLOOKUP($B29,'[13]Business Sales JAN2013_Feb2015'!$A$8:$AA$100,COLUMN(Y$1)-2,FALSE)</f>
        <v>2</v>
      </c>
      <c r="Z29" s="7">
        <f>VLOOKUP($B29,'[13]Business Sales JAN2013_Feb2015'!$A$8:$AA$100,COLUMN(Z$1)-2,FALSE)</f>
        <v>3</v>
      </c>
      <c r="AA29" s="7">
        <f>VLOOKUP($B29,'[13]Business Sales JAN2013_Feb2015'!$A$8:$AA$100,COLUMN(AA$1)-2,FALSE)</f>
        <v>0</v>
      </c>
      <c r="AB29" s="7">
        <f>VLOOKUP($B29,'[13]Business Sales JAN2013_Feb2015'!$A$8:$AA$100,COLUMN(AB$1)-2,FALSE)</f>
        <v>2</v>
      </c>
      <c r="AC29" s="7">
        <f>VLOOKUP($B29,'[13]Business Sales JAN2013_Feb2015'!$A$8:$AA$100,COLUMN(AC$1)-2,FALSE)</f>
        <v>1</v>
      </c>
      <c r="AF29" s="7">
        <f t="shared" si="25"/>
        <v>2</v>
      </c>
      <c r="AG29" s="7">
        <f t="shared" si="25"/>
        <v>1</v>
      </c>
      <c r="AH29" s="7">
        <f>VLOOKUP($A$3&amp;$B$20&amp;$B29,'[14]Paga All'!$G$1:$J$3000,4,FALSE)</f>
        <v>5</v>
      </c>
      <c r="AI29" s="7">
        <f>VLOOKUP($A$2&amp;$B$20&amp;$B29,'[15]Paga all'!$F:$G,2,FALSE)</f>
        <v>1</v>
      </c>
      <c r="AJ29" s="7">
        <v>0</v>
      </c>
      <c r="AK29" s="9">
        <f t="shared" ref="AK29:BO29" si="27">AK21*AK23</f>
        <v>0.89999999999999991</v>
      </c>
      <c r="AL29" s="9">
        <f t="shared" si="27"/>
        <v>0.89999999999999991</v>
      </c>
      <c r="AM29" s="9">
        <f t="shared" si="27"/>
        <v>0.89999999999999991</v>
      </c>
      <c r="AN29" s="9">
        <f t="shared" si="27"/>
        <v>0.89999999999999991</v>
      </c>
      <c r="AO29" s="9">
        <f t="shared" si="27"/>
        <v>0.89999999999999991</v>
      </c>
      <c r="AP29" s="9">
        <f t="shared" si="27"/>
        <v>0.89999999999999991</v>
      </c>
      <c r="AQ29" s="9">
        <f t="shared" si="27"/>
        <v>0.89999999999999991</v>
      </c>
      <c r="AR29" s="9">
        <f t="shared" si="27"/>
        <v>1.02</v>
      </c>
      <c r="AS29" s="9">
        <f t="shared" si="27"/>
        <v>0.84000000000000008</v>
      </c>
      <c r="AT29" s="9">
        <f t="shared" si="27"/>
        <v>0.66</v>
      </c>
      <c r="AU29" s="9">
        <f t="shared" si="27"/>
        <v>0.66</v>
      </c>
      <c r="AV29" s="9">
        <f t="shared" si="27"/>
        <v>0.66</v>
      </c>
      <c r="AW29" s="9">
        <f t="shared" si="27"/>
        <v>0.66</v>
      </c>
      <c r="AX29" s="9">
        <f t="shared" si="27"/>
        <v>0.66</v>
      </c>
      <c r="AY29" s="9">
        <f t="shared" si="27"/>
        <v>0.66</v>
      </c>
      <c r="AZ29" s="9">
        <f t="shared" si="27"/>
        <v>0.66</v>
      </c>
      <c r="BA29" s="9">
        <f t="shared" si="27"/>
        <v>0.66</v>
      </c>
      <c r="BB29" s="9">
        <f t="shared" si="27"/>
        <v>0.66</v>
      </c>
      <c r="BC29" s="9">
        <f t="shared" si="27"/>
        <v>0.66</v>
      </c>
      <c r="BD29" s="9">
        <f t="shared" si="27"/>
        <v>0.66</v>
      </c>
      <c r="BE29" s="9">
        <f t="shared" si="27"/>
        <v>0.66</v>
      </c>
      <c r="BF29" s="9">
        <f t="shared" si="27"/>
        <v>0.66</v>
      </c>
      <c r="BG29" s="9">
        <f t="shared" si="27"/>
        <v>0.66</v>
      </c>
      <c r="BH29" s="9">
        <f t="shared" si="27"/>
        <v>0.66</v>
      </c>
      <c r="BI29" s="9">
        <f t="shared" si="27"/>
        <v>0.66</v>
      </c>
      <c r="BJ29" s="9">
        <f t="shared" si="27"/>
        <v>0.66</v>
      </c>
      <c r="BK29" s="9">
        <f t="shared" si="27"/>
        <v>0.66</v>
      </c>
      <c r="BL29" s="9">
        <f t="shared" si="27"/>
        <v>0.66</v>
      </c>
      <c r="BM29" s="9">
        <f t="shared" si="27"/>
        <v>0.66</v>
      </c>
      <c r="BN29" s="9">
        <f t="shared" si="27"/>
        <v>0.66</v>
      </c>
      <c r="BO29" s="9">
        <f t="shared" si="27"/>
        <v>0.66</v>
      </c>
    </row>
    <row r="30" spans="2:67" x14ac:dyDescent="0.25">
      <c r="B30" s="263" t="s">
        <v>150</v>
      </c>
      <c r="D30" s="7">
        <f>VLOOKUP($B30,'[13]Business Sales JAN2013_Feb2015'!$A$8:$AA$100,COLUMN(D$1)-2,FALSE)</f>
        <v>0</v>
      </c>
      <c r="E30" s="7">
        <f>VLOOKUP($B30,'[13]Business Sales JAN2013_Feb2015'!$A$8:$AA$100,COLUMN(E$1)-2,FALSE)</f>
        <v>0</v>
      </c>
      <c r="F30" s="7">
        <f>VLOOKUP($B30,'[13]Business Sales JAN2013_Feb2015'!$A$8:$AA$100,COLUMN(F$1)-2,FALSE)</f>
        <v>0</v>
      </c>
      <c r="G30" s="7">
        <f>VLOOKUP($B30,'[13]Business Sales JAN2013_Feb2015'!$A$8:$AA$100,COLUMN(G$1)-2,FALSE)</f>
        <v>0</v>
      </c>
      <c r="H30" s="7">
        <f>VLOOKUP($B30,'[13]Business Sales JAN2013_Feb2015'!$A$8:$AA$100,COLUMN(H$1)-2,FALSE)</f>
        <v>0</v>
      </c>
      <c r="I30" s="7">
        <f>VLOOKUP($B30,'[13]Business Sales JAN2013_Feb2015'!$A$8:$AA$100,COLUMN(I$1)-2,FALSE)</f>
        <v>0</v>
      </c>
      <c r="J30" s="7">
        <f>VLOOKUP($B30,'[13]Business Sales JAN2013_Feb2015'!$A$8:$AA$100,COLUMN(J$1)-2,FALSE)</f>
        <v>1</v>
      </c>
      <c r="K30" s="7">
        <f>VLOOKUP($B30,'[13]Business Sales JAN2013_Feb2015'!$A$8:$AA$100,COLUMN(K$1)-2,FALSE)</f>
        <v>0</v>
      </c>
      <c r="L30" s="7">
        <f>VLOOKUP($B30,'[13]Business Sales JAN2013_Feb2015'!$A$8:$AA$100,COLUMN(L$1)-2,FALSE)</f>
        <v>0</v>
      </c>
      <c r="M30" s="7">
        <f>VLOOKUP($B30,'[13]Business Sales JAN2013_Feb2015'!$A$8:$AA$100,COLUMN(M$1)-2,FALSE)</f>
        <v>3</v>
      </c>
      <c r="N30" s="7">
        <f>VLOOKUP($B30,'[13]Business Sales JAN2013_Feb2015'!$A$8:$AA$100,COLUMN(N$1)-2,FALSE)</f>
        <v>1</v>
      </c>
      <c r="O30" s="7">
        <f>VLOOKUP($B30,'[13]Business Sales JAN2013_Feb2015'!$A$8:$AA$100,COLUMN(O$1)-2,FALSE)</f>
        <v>1</v>
      </c>
      <c r="P30" s="7">
        <f>VLOOKUP($B30,'[13]Business Sales JAN2013_Feb2015'!$A$8:$AA$100,COLUMN(P$1)-2,FALSE)</f>
        <v>2</v>
      </c>
      <c r="Q30" s="7">
        <f>VLOOKUP($B30,'[13]Business Sales JAN2013_Feb2015'!$A$8:$AA$100,COLUMN(Q$1)-2,FALSE)</f>
        <v>1</v>
      </c>
      <c r="R30" s="7">
        <f>VLOOKUP($B30,'[13]Business Sales JAN2013_Feb2015'!$A$8:$AA$100,COLUMN(R$1)-2,FALSE)</f>
        <v>4</v>
      </c>
      <c r="S30" s="7">
        <f>VLOOKUP($B30,'[13]Business Sales JAN2013_Feb2015'!$A$8:$AA$100,COLUMN(S$1)-2,FALSE)</f>
        <v>2</v>
      </c>
      <c r="T30" s="7">
        <f>VLOOKUP($B30,'[13]Business Sales JAN2013_Feb2015'!$A$8:$AA$100,COLUMN(T$1)-2,FALSE)</f>
        <v>4</v>
      </c>
      <c r="U30" s="7">
        <f>VLOOKUP($B30,'[13]Business Sales JAN2013_Feb2015'!$A$8:$AA$100,COLUMN(U$1)-2,FALSE)</f>
        <v>7</v>
      </c>
      <c r="V30" s="7">
        <f>VLOOKUP($B30,'[13]Business Sales JAN2013_Feb2015'!$A$8:$AA$100,COLUMN(V$1)-2,FALSE)</f>
        <v>0</v>
      </c>
      <c r="W30" s="7">
        <f>VLOOKUP($B30,'[13]Business Sales JAN2013_Feb2015'!$A$8:$AA$100,COLUMN(W$1)-2,FALSE)</f>
        <v>0</v>
      </c>
      <c r="X30" s="7">
        <f>VLOOKUP($B30,'[13]Business Sales JAN2013_Feb2015'!$A$8:$AA$100,COLUMN(X$1)-2,FALSE)</f>
        <v>2</v>
      </c>
      <c r="Y30" s="7">
        <f>VLOOKUP($B30,'[13]Business Sales JAN2013_Feb2015'!$A$8:$AA$100,COLUMN(Y$1)-2,FALSE)</f>
        <v>1</v>
      </c>
      <c r="Z30" s="7">
        <f>VLOOKUP($B30,'[13]Business Sales JAN2013_Feb2015'!$A$8:$AA$100,COLUMN(Z$1)-2,FALSE)</f>
        <v>1</v>
      </c>
      <c r="AA30" s="7">
        <f>VLOOKUP($B30,'[13]Business Sales JAN2013_Feb2015'!$A$8:$AA$100,COLUMN(AA$1)-2,FALSE)</f>
        <v>3</v>
      </c>
      <c r="AB30" s="7">
        <f>VLOOKUP($B30,'[13]Business Sales JAN2013_Feb2015'!$A$8:$AA$100,COLUMN(AB$1)-2,FALSE)</f>
        <v>1</v>
      </c>
      <c r="AC30" s="7">
        <f>VLOOKUP($B30,'[13]Business Sales JAN2013_Feb2015'!$A$8:$AA$100,COLUMN(AC$1)-2,FALSE)</f>
        <v>4</v>
      </c>
      <c r="AF30" s="7">
        <f t="shared" si="25"/>
        <v>1</v>
      </c>
      <c r="AG30" s="7">
        <f t="shared" si="25"/>
        <v>4</v>
      </c>
      <c r="AH30" s="7">
        <f>VLOOKUP($A$3&amp;$B$20&amp;$B30,'[14]Paga All'!$G$1:$J$3000,4,FALSE)</f>
        <v>0</v>
      </c>
      <c r="AI30" s="7">
        <f>VLOOKUP($A$2&amp;$B$20&amp;$B30,'[15]Paga all'!$F:$G,2,FALSE)</f>
        <v>3</v>
      </c>
      <c r="AJ30" s="7">
        <f>VLOOKUP($A$2&amp;$B$20&amp;$B30,'[16]Paga all'!$F$2:$G$1470,2,FALSE)</f>
        <v>6</v>
      </c>
      <c r="AK30" s="9">
        <f t="shared" ref="AK30:BO30" si="28">AK28+AK29-AJ28</f>
        <v>0</v>
      </c>
      <c r="AL30" s="9">
        <f t="shared" si="28"/>
        <v>0.90000000000000036</v>
      </c>
      <c r="AM30" s="9">
        <f t="shared" si="28"/>
        <v>0.90000000000000036</v>
      </c>
      <c r="AN30" s="9">
        <f t="shared" si="28"/>
        <v>0.90000000000000036</v>
      </c>
      <c r="AO30" s="9">
        <f t="shared" si="28"/>
        <v>0.90000000000000036</v>
      </c>
      <c r="AP30" s="9">
        <f t="shared" si="28"/>
        <v>0.90000000000000036</v>
      </c>
      <c r="AQ30" s="9">
        <f t="shared" si="28"/>
        <v>0.90000000000000036</v>
      </c>
      <c r="AR30" s="9">
        <f t="shared" si="28"/>
        <v>0.90000000000000036</v>
      </c>
      <c r="AS30" s="9">
        <f t="shared" si="28"/>
        <v>1.0200000000000005</v>
      </c>
      <c r="AT30" s="9">
        <f t="shared" si="28"/>
        <v>0.83999999999999986</v>
      </c>
      <c r="AU30" s="9">
        <f t="shared" si="28"/>
        <v>0.66000000000000014</v>
      </c>
      <c r="AV30" s="9">
        <f t="shared" si="28"/>
        <v>0.66000000000000014</v>
      </c>
      <c r="AW30" s="9">
        <f t="shared" si="28"/>
        <v>0.66000000000000014</v>
      </c>
      <c r="AX30" s="9">
        <f t="shared" si="28"/>
        <v>0.66000000000000014</v>
      </c>
      <c r="AY30" s="9">
        <f t="shared" si="28"/>
        <v>0.66000000000000014</v>
      </c>
      <c r="AZ30" s="9">
        <f t="shared" si="28"/>
        <v>0.66000000000000014</v>
      </c>
      <c r="BA30" s="9">
        <f t="shared" si="28"/>
        <v>0.66000000000000014</v>
      </c>
      <c r="BB30" s="9">
        <f t="shared" si="28"/>
        <v>0.66000000000000014</v>
      </c>
      <c r="BC30" s="9">
        <f t="shared" si="28"/>
        <v>0.66000000000000014</v>
      </c>
      <c r="BD30" s="9">
        <f t="shared" si="28"/>
        <v>0.66000000000000014</v>
      </c>
      <c r="BE30" s="9">
        <f t="shared" si="28"/>
        <v>0.66000000000000014</v>
      </c>
      <c r="BF30" s="9">
        <f t="shared" si="28"/>
        <v>0.66000000000000014</v>
      </c>
      <c r="BG30" s="9">
        <f t="shared" si="28"/>
        <v>0.66000000000000014</v>
      </c>
      <c r="BH30" s="9">
        <f t="shared" si="28"/>
        <v>0.66000000000000014</v>
      </c>
      <c r="BI30" s="9">
        <f t="shared" si="28"/>
        <v>0.66000000000000014</v>
      </c>
      <c r="BJ30" s="9">
        <f t="shared" si="28"/>
        <v>0.66000000000000014</v>
      </c>
      <c r="BK30" s="9">
        <f t="shared" si="28"/>
        <v>0.66000000000000014</v>
      </c>
      <c r="BL30" s="9">
        <f t="shared" si="28"/>
        <v>0.66000000000000014</v>
      </c>
      <c r="BM30" s="9">
        <f t="shared" si="28"/>
        <v>0.66000000000000014</v>
      </c>
      <c r="BN30" s="9">
        <f t="shared" si="28"/>
        <v>0.66000000000000014</v>
      </c>
      <c r="BO30" s="9">
        <f t="shared" si="28"/>
        <v>0.66000000000000014</v>
      </c>
    </row>
    <row r="31" spans="2:67" x14ac:dyDescent="0.25">
      <c r="B31" t="s">
        <v>151</v>
      </c>
      <c r="D31" s="7">
        <f>VLOOKUP($B31,'[13]Business Sales JAN2013_Feb2015'!$A$8:$AA$100,COLUMN(D$1)-2,FALSE)</f>
        <v>0</v>
      </c>
      <c r="E31" s="7">
        <f>VLOOKUP($B31,'[13]Business Sales JAN2013_Feb2015'!$A$8:$AA$100,COLUMN(E$1)-2,FALSE)</f>
        <v>0</v>
      </c>
      <c r="F31" s="7">
        <f>VLOOKUP($B31,'[13]Business Sales JAN2013_Feb2015'!$A$8:$AA$100,COLUMN(F$1)-2,FALSE)</f>
        <v>0</v>
      </c>
      <c r="G31" s="7">
        <f>VLOOKUP($B31,'[13]Business Sales JAN2013_Feb2015'!$A$8:$AA$100,COLUMN(G$1)-2,FALSE)</f>
        <v>0</v>
      </c>
      <c r="H31" s="7">
        <f>VLOOKUP($B31,'[13]Business Sales JAN2013_Feb2015'!$A$8:$AA$100,COLUMN(H$1)-2,FALSE)</f>
        <v>0</v>
      </c>
      <c r="I31" s="7">
        <f>VLOOKUP($B31,'[13]Business Sales JAN2013_Feb2015'!$A$8:$AA$100,COLUMN(I$1)-2,FALSE)</f>
        <v>0</v>
      </c>
      <c r="J31" s="7">
        <f>VLOOKUP($B31,'[13]Business Sales JAN2013_Feb2015'!$A$8:$AA$100,COLUMN(J$1)-2,FALSE)</f>
        <v>2</v>
      </c>
      <c r="K31" s="7">
        <f>VLOOKUP($B31,'[13]Business Sales JAN2013_Feb2015'!$A$8:$AA$100,COLUMN(K$1)-2,FALSE)</f>
        <v>0</v>
      </c>
      <c r="L31" s="7">
        <f>VLOOKUP($B31,'[13]Business Sales JAN2013_Feb2015'!$A$8:$AA$100,COLUMN(L$1)-2,FALSE)</f>
        <v>0</v>
      </c>
      <c r="M31" s="7">
        <f>VLOOKUP($B31,'[13]Business Sales JAN2013_Feb2015'!$A$8:$AA$100,COLUMN(M$1)-2,FALSE)</f>
        <v>80</v>
      </c>
      <c r="N31" s="7">
        <f>VLOOKUP($B31,'[13]Business Sales JAN2013_Feb2015'!$A$8:$AA$100,COLUMN(N$1)-2,FALSE)</f>
        <v>105</v>
      </c>
      <c r="O31" s="7">
        <f>VLOOKUP($B31,'[13]Business Sales JAN2013_Feb2015'!$A$8:$AA$100,COLUMN(O$1)-2,FALSE)</f>
        <v>65</v>
      </c>
      <c r="P31" s="7">
        <f>VLOOKUP($B31,'[13]Business Sales JAN2013_Feb2015'!$A$8:$AA$100,COLUMN(P$1)-2,FALSE)</f>
        <v>65</v>
      </c>
      <c r="Q31" s="7">
        <f>VLOOKUP($B31,'[13]Business Sales JAN2013_Feb2015'!$A$8:$AA$100,COLUMN(Q$1)-2,FALSE)</f>
        <v>170</v>
      </c>
      <c r="R31" s="7">
        <f>VLOOKUP($B31,'[13]Business Sales JAN2013_Feb2015'!$A$8:$AA$100,COLUMN(R$1)-2,FALSE)</f>
        <v>169</v>
      </c>
      <c r="S31" s="7">
        <f>VLOOKUP($B31,'[13]Business Sales JAN2013_Feb2015'!$A$8:$AA$100,COLUMN(S$1)-2,FALSE)</f>
        <v>202</v>
      </c>
      <c r="T31" s="7">
        <f>VLOOKUP($B31,'[13]Business Sales JAN2013_Feb2015'!$A$8:$AA$100,COLUMN(T$1)-2,FALSE)</f>
        <v>122</v>
      </c>
      <c r="U31" s="7">
        <f>VLOOKUP($B31,'[13]Business Sales JAN2013_Feb2015'!$A$8:$AA$100,COLUMN(U$1)-2,FALSE)</f>
        <v>873</v>
      </c>
      <c r="V31" s="7">
        <f>VLOOKUP($B31,'[13]Business Sales JAN2013_Feb2015'!$A$8:$AA$100,COLUMN(V$1)-2,FALSE)</f>
        <v>349</v>
      </c>
      <c r="W31" s="7">
        <f>VLOOKUP($B31,'[13]Business Sales JAN2013_Feb2015'!$A$8:$AA$100,COLUMN(W$1)-2,FALSE)</f>
        <v>372</v>
      </c>
      <c r="X31" s="7">
        <f>VLOOKUP($B31,'[13]Business Sales JAN2013_Feb2015'!$A$8:$AA$100,COLUMN(X$1)-2,FALSE)</f>
        <v>377</v>
      </c>
      <c r="Y31" s="7">
        <f>VLOOKUP($B31,'[13]Business Sales JAN2013_Feb2015'!$A$8:$AA$100,COLUMN(Y$1)-2,FALSE)</f>
        <v>366</v>
      </c>
      <c r="Z31" s="7">
        <f>VLOOKUP($B31,'[13]Business Sales JAN2013_Feb2015'!$A$8:$AA$100,COLUMN(Z$1)-2,FALSE)</f>
        <v>137</v>
      </c>
      <c r="AA31" s="7">
        <f>VLOOKUP($B31,'[13]Business Sales JAN2013_Feb2015'!$A$8:$AA$100,COLUMN(AA$1)-2,FALSE)</f>
        <v>597</v>
      </c>
      <c r="AB31" s="7">
        <f>VLOOKUP($B31,'[13]Business Sales JAN2013_Feb2015'!$A$8:$AA$100,COLUMN(AB$1)-2,FALSE)</f>
        <v>207</v>
      </c>
      <c r="AC31" s="7">
        <f>VLOOKUP($B31,'[13]Business Sales JAN2013_Feb2015'!$A$8:$AA$100,COLUMN(AC$1)-2,FALSE)</f>
        <v>373</v>
      </c>
      <c r="AF31" s="7">
        <f t="shared" si="25"/>
        <v>207</v>
      </c>
      <c r="AG31" s="7">
        <f t="shared" si="25"/>
        <v>373</v>
      </c>
      <c r="AH31" s="7">
        <f>VLOOKUP($A$3&amp;$B$20&amp;$B31,'[14]Paga All'!$G$1:$J$3000,4,FALSE)</f>
        <v>377</v>
      </c>
      <c r="AI31" s="7">
        <f>VLOOKUP($A$2&amp;$B$20&amp;$B31,'[15]Paga all'!$F:$G,2,FALSE)</f>
        <v>863</v>
      </c>
      <c r="AJ31" s="7">
        <f>VLOOKUP($A$2&amp;$B$20&amp;$B31,'[16]Paga all'!$F$2:$G$1470,2,FALSE)</f>
        <v>454</v>
      </c>
      <c r="AK31" s="9">
        <f t="shared" ref="AK31:BO31" si="29">ROUND(AK28*AK24,)</f>
        <v>242</v>
      </c>
      <c r="AL31" s="9">
        <f t="shared" si="29"/>
        <v>255</v>
      </c>
      <c r="AM31" s="9">
        <f t="shared" si="29"/>
        <v>255</v>
      </c>
      <c r="AN31" s="9">
        <f t="shared" si="29"/>
        <v>255</v>
      </c>
      <c r="AO31" s="9">
        <f t="shared" si="29"/>
        <v>255</v>
      </c>
      <c r="AP31" s="9">
        <f t="shared" si="29"/>
        <v>255</v>
      </c>
      <c r="AQ31" s="9">
        <f t="shared" si="29"/>
        <v>255</v>
      </c>
      <c r="AR31" s="9">
        <f t="shared" si="29"/>
        <v>274</v>
      </c>
      <c r="AS31" s="9">
        <f t="shared" si="29"/>
        <v>335</v>
      </c>
      <c r="AT31" s="9">
        <f t="shared" si="29"/>
        <v>374</v>
      </c>
      <c r="AU31" s="9">
        <f t="shared" si="29"/>
        <v>374</v>
      </c>
      <c r="AV31" s="9">
        <f t="shared" si="29"/>
        <v>374</v>
      </c>
      <c r="AW31" s="9">
        <f t="shared" si="29"/>
        <v>374</v>
      </c>
      <c r="AX31" s="9">
        <f t="shared" si="29"/>
        <v>374</v>
      </c>
      <c r="AY31" s="9">
        <f t="shared" si="29"/>
        <v>374</v>
      </c>
      <c r="AZ31" s="9">
        <f t="shared" si="29"/>
        <v>374</v>
      </c>
      <c r="BA31" s="9">
        <f t="shared" si="29"/>
        <v>374</v>
      </c>
      <c r="BB31" s="9">
        <f t="shared" si="29"/>
        <v>374</v>
      </c>
      <c r="BC31" s="9">
        <f t="shared" si="29"/>
        <v>374</v>
      </c>
      <c r="BD31" s="9">
        <f t="shared" si="29"/>
        <v>374</v>
      </c>
      <c r="BE31" s="9">
        <f t="shared" si="29"/>
        <v>374</v>
      </c>
      <c r="BF31" s="9">
        <f t="shared" si="29"/>
        <v>374</v>
      </c>
      <c r="BG31" s="9">
        <f t="shared" si="29"/>
        <v>374</v>
      </c>
      <c r="BH31" s="9">
        <f t="shared" si="29"/>
        <v>374</v>
      </c>
      <c r="BI31" s="9">
        <f t="shared" si="29"/>
        <v>374</v>
      </c>
      <c r="BJ31" s="9">
        <f t="shared" si="29"/>
        <v>374</v>
      </c>
      <c r="BK31" s="9">
        <f t="shared" si="29"/>
        <v>374</v>
      </c>
      <c r="BL31" s="9">
        <f t="shared" si="29"/>
        <v>374</v>
      </c>
      <c r="BM31" s="9">
        <f t="shared" si="29"/>
        <v>374</v>
      </c>
      <c r="BN31" s="9">
        <f t="shared" si="29"/>
        <v>374</v>
      </c>
      <c r="BO31" s="9">
        <f t="shared" si="29"/>
        <v>374</v>
      </c>
    </row>
    <row r="32" spans="2:67" x14ac:dyDescent="0.25">
      <c r="B32" t="s">
        <v>152</v>
      </c>
      <c r="D32" s="7">
        <f>VLOOKUP($B32,'[13]Business Sales JAN2013_Feb2015'!$A$8:$AA$100,COLUMN(D$1)-2,FALSE)</f>
        <v>0</v>
      </c>
      <c r="E32" s="7">
        <f>VLOOKUP($B32,'[13]Business Sales JAN2013_Feb2015'!$A$8:$AA$100,COLUMN(E$1)-2,FALSE)</f>
        <v>0</v>
      </c>
      <c r="F32" s="7">
        <f>VLOOKUP($B32,'[13]Business Sales JAN2013_Feb2015'!$A$8:$AA$100,COLUMN(F$1)-2,FALSE)</f>
        <v>0</v>
      </c>
      <c r="G32" s="7">
        <f>VLOOKUP($B32,'[13]Business Sales JAN2013_Feb2015'!$A$8:$AA$100,COLUMN(G$1)-2,FALSE)</f>
        <v>0</v>
      </c>
      <c r="H32" s="7">
        <f>VLOOKUP($B32,'[13]Business Sales JAN2013_Feb2015'!$A$8:$AA$100,COLUMN(H$1)-2,FALSE)</f>
        <v>0</v>
      </c>
      <c r="I32" s="7">
        <f>VLOOKUP($B32,'[13]Business Sales JAN2013_Feb2015'!$A$8:$AA$100,COLUMN(I$1)-2,FALSE)</f>
        <v>0</v>
      </c>
      <c r="J32" s="7">
        <f>VLOOKUP($B32,'[13]Business Sales JAN2013_Feb2015'!$A$8:$AA$100,COLUMN(J$1)-2,FALSE)</f>
        <v>100</v>
      </c>
      <c r="K32" s="7">
        <f>VLOOKUP($B32,'[13]Business Sales JAN2013_Feb2015'!$A$8:$AA$100,COLUMN(K$1)-2,FALSE)</f>
        <v>0</v>
      </c>
      <c r="L32" s="7">
        <f>VLOOKUP($B32,'[13]Business Sales JAN2013_Feb2015'!$A$8:$AA$100,COLUMN(L$1)-2,FALSE)</f>
        <v>0</v>
      </c>
      <c r="M32" s="7">
        <f>VLOOKUP($B32,'[13]Business Sales JAN2013_Feb2015'!$A$8:$AA$100,COLUMN(M$1)-2,FALSE)</f>
        <v>1724700</v>
      </c>
      <c r="N32" s="7">
        <f>VLOOKUP($B32,'[13]Business Sales JAN2013_Feb2015'!$A$8:$AA$100,COLUMN(N$1)-2,FALSE)</f>
        <v>3930340</v>
      </c>
      <c r="O32" s="7">
        <f>VLOOKUP($B32,'[13]Business Sales JAN2013_Feb2015'!$A$8:$AA$100,COLUMN(O$1)-2,FALSE)</f>
        <v>2848000</v>
      </c>
      <c r="P32" s="7">
        <f>VLOOKUP($B32,'[13]Business Sales JAN2013_Feb2015'!$A$8:$AA$100,COLUMN(P$1)-2,FALSE)</f>
        <v>1211843.8500000001</v>
      </c>
      <c r="Q32" s="7">
        <f>VLOOKUP($B32,'[13]Business Sales JAN2013_Feb2015'!$A$8:$AA$100,COLUMN(Q$1)-2,FALSE)</f>
        <v>6158152.1100000003</v>
      </c>
      <c r="R32" s="7">
        <f>VLOOKUP($B32,'[13]Business Sales JAN2013_Feb2015'!$A$8:$AA$100,COLUMN(R$1)-2,FALSE)</f>
        <v>5930688.1900000004</v>
      </c>
      <c r="S32" s="7">
        <f>VLOOKUP($B32,'[13]Business Sales JAN2013_Feb2015'!$A$8:$AA$100,COLUMN(S$1)-2,FALSE)</f>
        <v>6270029.2999999998</v>
      </c>
      <c r="T32" s="7">
        <f>VLOOKUP($B32,'[13]Business Sales JAN2013_Feb2015'!$A$8:$AA$100,COLUMN(T$1)-2,FALSE)</f>
        <v>6223596.8200000003</v>
      </c>
      <c r="U32" s="7">
        <f>VLOOKUP($B32,'[13]Business Sales JAN2013_Feb2015'!$A$8:$AA$100,COLUMN(U$1)-2,FALSE)</f>
        <v>9481270.5099999998</v>
      </c>
      <c r="V32" s="7">
        <f>VLOOKUP($B32,'[13]Business Sales JAN2013_Feb2015'!$A$8:$AA$100,COLUMN(V$1)-2,FALSE)</f>
        <v>8673150.2400000002</v>
      </c>
      <c r="W32" s="7">
        <f>VLOOKUP($B32,'[13]Business Sales JAN2013_Feb2015'!$A$8:$AA$100,COLUMN(W$1)-2,FALSE)</f>
        <v>9144333.4100000001</v>
      </c>
      <c r="X32" s="7">
        <f>VLOOKUP($B32,'[13]Business Sales JAN2013_Feb2015'!$A$8:$AA$100,COLUMN(X$1)-2,FALSE)</f>
        <v>9284565.3200000003</v>
      </c>
      <c r="Y32" s="7">
        <f>VLOOKUP($B32,'[13]Business Sales JAN2013_Feb2015'!$A$8:$AA$100,COLUMN(Y$1)-2,FALSE)</f>
        <v>8705477.1699999999</v>
      </c>
      <c r="Z32" s="7">
        <f>VLOOKUP($B32,'[13]Business Sales JAN2013_Feb2015'!$A$8:$AA$100,COLUMN(Z$1)-2,FALSE)</f>
        <v>6406751</v>
      </c>
      <c r="AA32" s="7">
        <f>VLOOKUP($B32,'[13]Business Sales JAN2013_Feb2015'!$A$8:$AA$100,COLUMN(AA$1)-2,FALSE)</f>
        <v>11111774.24</v>
      </c>
      <c r="AB32" s="7">
        <f>VLOOKUP($B32,'[13]Business Sales JAN2013_Feb2015'!$A$8:$AA$100,COLUMN(AB$1)-2,FALSE)</f>
        <v>6791795</v>
      </c>
      <c r="AC32" s="7">
        <f>VLOOKUP($B32,'[13]Business Sales JAN2013_Feb2015'!$A$8:$AA$100,COLUMN(AC$1)-2,FALSE)</f>
        <v>8309966.1699999999</v>
      </c>
      <c r="AF32" s="7">
        <f t="shared" si="25"/>
        <v>6791795</v>
      </c>
      <c r="AG32" s="7">
        <f t="shared" si="25"/>
        <v>8309966.1699999999</v>
      </c>
      <c r="AH32" s="7">
        <f>VLOOKUP($A$3&amp;$B$20&amp;$B32,'[14]Paga All'!$G$1:$J$3000,4,FALSE)</f>
        <v>9148340.6999999993</v>
      </c>
      <c r="AI32" s="7">
        <f>VLOOKUP($A$2&amp;$B$20&amp;$B32,'[15]Paga all'!$F:$G,2,FALSE)</f>
        <v>12497347.050000001</v>
      </c>
      <c r="AJ32" s="7">
        <f>VLOOKUP($A$2&amp;$B$20&amp;$B32,'[16]Paga all'!$F$2:$G$1470,2,FALSE)</f>
        <v>8549566.2300000004</v>
      </c>
      <c r="AK32" s="9">
        <f t="shared" ref="AK32:BO32" si="30">AK31*$AD33</f>
        <v>5952877.8490238097</v>
      </c>
      <c r="AL32" s="9">
        <f t="shared" si="30"/>
        <v>6272660.5433928575</v>
      </c>
      <c r="AM32" s="9">
        <f t="shared" si="30"/>
        <v>6272660.5433928575</v>
      </c>
      <c r="AN32" s="9">
        <f t="shared" si="30"/>
        <v>6272660.5433928575</v>
      </c>
      <c r="AO32" s="9">
        <f t="shared" si="30"/>
        <v>6272660.5433928575</v>
      </c>
      <c r="AP32" s="9">
        <f t="shared" si="30"/>
        <v>6272660.5433928575</v>
      </c>
      <c r="AQ32" s="9">
        <f t="shared" si="30"/>
        <v>6272660.5433928575</v>
      </c>
      <c r="AR32" s="9">
        <f t="shared" si="30"/>
        <v>6740035.2505476195</v>
      </c>
      <c r="AS32" s="9">
        <f t="shared" si="30"/>
        <v>8240554.0472023813</v>
      </c>
      <c r="AT32" s="9">
        <f t="shared" si="30"/>
        <v>9199902.130309524</v>
      </c>
      <c r="AU32" s="9">
        <f t="shared" si="30"/>
        <v>9199902.130309524</v>
      </c>
      <c r="AV32" s="9">
        <f t="shared" si="30"/>
        <v>9199902.130309524</v>
      </c>
      <c r="AW32" s="9">
        <f t="shared" si="30"/>
        <v>9199902.130309524</v>
      </c>
      <c r="AX32" s="9">
        <f t="shared" si="30"/>
        <v>9199902.130309524</v>
      </c>
      <c r="AY32" s="9">
        <f t="shared" si="30"/>
        <v>9199902.130309524</v>
      </c>
      <c r="AZ32" s="9">
        <f t="shared" si="30"/>
        <v>9199902.130309524</v>
      </c>
      <c r="BA32" s="9">
        <f t="shared" si="30"/>
        <v>9199902.130309524</v>
      </c>
      <c r="BB32" s="9">
        <f t="shared" si="30"/>
        <v>9199902.130309524</v>
      </c>
      <c r="BC32" s="9">
        <f t="shared" si="30"/>
        <v>9199902.130309524</v>
      </c>
      <c r="BD32" s="9">
        <f t="shared" si="30"/>
        <v>9199902.130309524</v>
      </c>
      <c r="BE32" s="9">
        <f t="shared" si="30"/>
        <v>9199902.130309524</v>
      </c>
      <c r="BF32" s="9">
        <f t="shared" si="30"/>
        <v>9199902.130309524</v>
      </c>
      <c r="BG32" s="9">
        <f t="shared" si="30"/>
        <v>9199902.130309524</v>
      </c>
      <c r="BH32" s="9">
        <f t="shared" si="30"/>
        <v>9199902.130309524</v>
      </c>
      <c r="BI32" s="9">
        <f t="shared" si="30"/>
        <v>9199902.130309524</v>
      </c>
      <c r="BJ32" s="9">
        <f t="shared" si="30"/>
        <v>9199902.130309524</v>
      </c>
      <c r="BK32" s="9">
        <f t="shared" si="30"/>
        <v>9199902.130309524</v>
      </c>
      <c r="BL32" s="9">
        <f t="shared" si="30"/>
        <v>9199902.130309524</v>
      </c>
      <c r="BM32" s="9">
        <f t="shared" si="30"/>
        <v>9199902.130309524</v>
      </c>
      <c r="BN32" s="9">
        <f t="shared" si="30"/>
        <v>9199902.130309524</v>
      </c>
      <c r="BO32" s="9">
        <f t="shared" si="30"/>
        <v>9199902.130309524</v>
      </c>
    </row>
    <row r="33" spans="2:67" x14ac:dyDescent="0.25">
      <c r="B33" t="s">
        <v>153</v>
      </c>
      <c r="D33" s="7">
        <f t="shared" ref="D33:AB33" si="31">IF(ISERROR(D32/D31),0,D32/D31)</f>
        <v>0</v>
      </c>
      <c r="E33" s="7">
        <f t="shared" si="31"/>
        <v>0</v>
      </c>
      <c r="F33" s="7">
        <f t="shared" si="31"/>
        <v>0</v>
      </c>
      <c r="G33" s="7">
        <f t="shared" si="31"/>
        <v>0</v>
      </c>
      <c r="H33" s="7">
        <f t="shared" si="31"/>
        <v>0</v>
      </c>
      <c r="I33" s="7">
        <f t="shared" si="31"/>
        <v>0</v>
      </c>
      <c r="J33" s="7">
        <f t="shared" si="31"/>
        <v>50</v>
      </c>
      <c r="K33" s="7">
        <f t="shared" si="31"/>
        <v>0</v>
      </c>
      <c r="L33" s="7">
        <f t="shared" si="31"/>
        <v>0</v>
      </c>
      <c r="M33" s="7">
        <f t="shared" si="31"/>
        <v>21558.75</v>
      </c>
      <c r="N33" s="7">
        <f t="shared" si="31"/>
        <v>37431.809523809527</v>
      </c>
      <c r="O33" s="7">
        <f t="shared" si="31"/>
        <v>43815.384615384617</v>
      </c>
      <c r="P33" s="7">
        <f t="shared" si="31"/>
        <v>18643.75153846154</v>
      </c>
      <c r="Q33" s="7">
        <f t="shared" si="31"/>
        <v>36224.424176470588</v>
      </c>
      <c r="R33" s="7">
        <f t="shared" si="31"/>
        <v>35092.829526627218</v>
      </c>
      <c r="S33" s="7">
        <f t="shared" si="31"/>
        <v>31039.749009900988</v>
      </c>
      <c r="T33" s="7">
        <f t="shared" si="31"/>
        <v>51013.088688524593</v>
      </c>
      <c r="U33" s="7">
        <f t="shared" si="31"/>
        <v>10860.561867124856</v>
      </c>
      <c r="V33" s="7">
        <f t="shared" si="31"/>
        <v>24851.433352435532</v>
      </c>
      <c r="W33" s="7">
        <f t="shared" si="31"/>
        <v>24581.541424731182</v>
      </c>
      <c r="X33" s="7">
        <f t="shared" si="31"/>
        <v>24627.494217506632</v>
      </c>
      <c r="Y33" s="7">
        <f t="shared" si="31"/>
        <v>23785.456748633878</v>
      </c>
      <c r="Z33" s="7">
        <f t="shared" si="31"/>
        <v>46764.605839416057</v>
      </c>
      <c r="AA33" s="7">
        <f t="shared" si="31"/>
        <v>18612.687169179229</v>
      </c>
      <c r="AB33" s="7">
        <f t="shared" si="31"/>
        <v>32810.603864734301</v>
      </c>
      <c r="AC33" s="7">
        <f>IF(ISERROR(AC32/AC31),0,AC32/AC31)</f>
        <v>22278.72967828418</v>
      </c>
      <c r="AD33" s="264">
        <f>SUM(Y32:AC32)/SUM(Y31:AC31)</f>
        <v>24598.668797619048</v>
      </c>
      <c r="AF33" s="7">
        <f t="shared" si="25"/>
        <v>32810.603864734301</v>
      </c>
      <c r="AG33" s="7">
        <f t="shared" si="25"/>
        <v>22278.72967828418</v>
      </c>
      <c r="AH33" s="7">
        <f>VLOOKUP($A$3&amp;$B$20&amp;$B33,'[14]Paga All'!$G$1:$J$3000,4,FALSE)</f>
        <v>24266.16</v>
      </c>
      <c r="AI33" s="7">
        <f>VLOOKUP($A$2&amp;$B$20&amp;$B33,'[15]Paga all'!$F:$G,2,FALSE)</f>
        <v>14481.28</v>
      </c>
      <c r="AJ33" s="7">
        <f>VLOOKUP($A$2&amp;$B$20&amp;$B33,'[16]Paga all'!$F$2:$G$1470,2,FALSE)</f>
        <v>18831.64</v>
      </c>
      <c r="AK33" s="9">
        <f t="shared" ref="AK33:BO33" si="32">IF(ISERROR(AK32/AK31),0,AK32/AK31)</f>
        <v>24598.668797619048</v>
      </c>
      <c r="AL33" s="9">
        <f t="shared" si="32"/>
        <v>24598.668797619048</v>
      </c>
      <c r="AM33" s="9">
        <f t="shared" si="32"/>
        <v>24598.668797619048</v>
      </c>
      <c r="AN33" s="9">
        <f t="shared" si="32"/>
        <v>24598.668797619048</v>
      </c>
      <c r="AO33" s="9">
        <f t="shared" si="32"/>
        <v>24598.668797619048</v>
      </c>
      <c r="AP33" s="9">
        <f t="shared" si="32"/>
        <v>24598.668797619048</v>
      </c>
      <c r="AQ33" s="9">
        <f t="shared" si="32"/>
        <v>24598.668797619048</v>
      </c>
      <c r="AR33" s="9">
        <f t="shared" si="32"/>
        <v>24598.668797619048</v>
      </c>
      <c r="AS33" s="9">
        <f t="shared" si="32"/>
        <v>24598.668797619048</v>
      </c>
      <c r="AT33" s="9">
        <f t="shared" si="32"/>
        <v>24598.668797619048</v>
      </c>
      <c r="AU33" s="9">
        <f t="shared" si="32"/>
        <v>24598.668797619048</v>
      </c>
      <c r="AV33" s="9">
        <f t="shared" si="32"/>
        <v>24598.668797619048</v>
      </c>
      <c r="AW33" s="9">
        <f t="shared" si="32"/>
        <v>24598.668797619048</v>
      </c>
      <c r="AX33" s="9">
        <f t="shared" si="32"/>
        <v>24598.668797619048</v>
      </c>
      <c r="AY33" s="9">
        <f t="shared" si="32"/>
        <v>24598.668797619048</v>
      </c>
      <c r="AZ33" s="9">
        <f t="shared" si="32"/>
        <v>24598.668797619048</v>
      </c>
      <c r="BA33" s="9">
        <f t="shared" si="32"/>
        <v>24598.668797619048</v>
      </c>
      <c r="BB33" s="9">
        <f t="shared" si="32"/>
        <v>24598.668797619048</v>
      </c>
      <c r="BC33" s="9">
        <f t="shared" si="32"/>
        <v>24598.668797619048</v>
      </c>
      <c r="BD33" s="9">
        <f t="shared" si="32"/>
        <v>24598.668797619048</v>
      </c>
      <c r="BE33" s="9">
        <f t="shared" si="32"/>
        <v>24598.668797619048</v>
      </c>
      <c r="BF33" s="9">
        <f t="shared" si="32"/>
        <v>24598.668797619048</v>
      </c>
      <c r="BG33" s="9">
        <f t="shared" si="32"/>
        <v>24598.668797619048</v>
      </c>
      <c r="BH33" s="9">
        <f t="shared" si="32"/>
        <v>24598.668797619048</v>
      </c>
      <c r="BI33" s="9">
        <f t="shared" si="32"/>
        <v>24598.668797619048</v>
      </c>
      <c r="BJ33" s="9">
        <f t="shared" si="32"/>
        <v>24598.668797619048</v>
      </c>
      <c r="BK33" s="9">
        <f t="shared" si="32"/>
        <v>24598.668797619048</v>
      </c>
      <c r="BL33" s="9">
        <f t="shared" si="32"/>
        <v>24598.668797619048</v>
      </c>
      <c r="BM33" s="9">
        <f t="shared" si="32"/>
        <v>24598.668797619048</v>
      </c>
      <c r="BN33" s="9">
        <f t="shared" si="32"/>
        <v>24598.668797619048</v>
      </c>
      <c r="BO33" s="9">
        <f t="shared" si="32"/>
        <v>24598.668797619048</v>
      </c>
    </row>
    <row r="34" spans="2:67" x14ac:dyDescent="0.25">
      <c r="B34" t="s">
        <v>154</v>
      </c>
      <c r="D34" s="273">
        <v>0</v>
      </c>
      <c r="E34" s="273">
        <v>0</v>
      </c>
      <c r="F34" s="273">
        <v>0</v>
      </c>
      <c r="G34" s="273">
        <v>0</v>
      </c>
      <c r="H34" s="273">
        <v>0</v>
      </c>
      <c r="I34" s="273">
        <v>0</v>
      </c>
      <c r="J34" s="273">
        <v>240</v>
      </c>
      <c r="K34" s="273">
        <v>0</v>
      </c>
      <c r="L34" s="273">
        <v>0</v>
      </c>
      <c r="M34" s="273">
        <v>15890</v>
      </c>
      <c r="N34" s="273">
        <v>22760</v>
      </c>
      <c r="O34" s="273">
        <v>15330</v>
      </c>
      <c r="P34" s="273">
        <v>11400</v>
      </c>
      <c r="Q34" s="273">
        <v>32520</v>
      </c>
      <c r="R34" s="273">
        <v>36270</v>
      </c>
      <c r="S34" s="273">
        <v>41820</v>
      </c>
      <c r="T34" s="273">
        <v>29640</v>
      </c>
      <c r="U34" s="273">
        <v>84600</v>
      </c>
      <c r="V34" s="273">
        <v>67030</v>
      </c>
      <c r="W34" s="273">
        <v>73860</v>
      </c>
      <c r="X34" s="273">
        <v>75150</v>
      </c>
      <c r="Y34" s="273">
        <v>70820</v>
      </c>
      <c r="Z34" s="273">
        <v>29780</v>
      </c>
      <c r="AA34" s="273">
        <v>107800</v>
      </c>
      <c r="AB34" s="273">
        <v>35990</v>
      </c>
      <c r="AC34" s="273">
        <v>69540</v>
      </c>
      <c r="AF34" s="7">
        <f>AB34</f>
        <v>35990</v>
      </c>
      <c r="AG34" s="7">
        <f>AC34</f>
        <v>69540</v>
      </c>
      <c r="AH34" s="7">
        <f>VLOOKUP($A$3&amp;$B$20&amp;$B34,'[14]Paga All'!$G$1:$J$3000,4,FALSE)</f>
        <v>73520</v>
      </c>
      <c r="AI34" s="7">
        <f>VLOOKUP($A$2&amp;$B$20&amp;$B34,'[15]Paga all'!$F:$G,2,FALSE)</f>
        <v>114740</v>
      </c>
      <c r="AJ34" s="7">
        <f>VLOOKUP($A$2&amp;$B$20&amp;$B34,'[16]Paga all'!$F$2:$G$1470,2,FALSE)</f>
        <v>45060</v>
      </c>
      <c r="AK34" s="9">
        <f t="shared" ref="AK34:BO34" si="33">AK25*AK31</f>
        <v>45220.869047619046</v>
      </c>
      <c r="AL34" s="9">
        <f t="shared" si="33"/>
        <v>47650.08928571429</v>
      </c>
      <c r="AM34" s="9">
        <f t="shared" si="33"/>
        <v>47650.08928571429</v>
      </c>
      <c r="AN34" s="9">
        <f t="shared" si="33"/>
        <v>47650.08928571429</v>
      </c>
      <c r="AO34" s="9">
        <f t="shared" si="33"/>
        <v>47650.08928571429</v>
      </c>
      <c r="AP34" s="9">
        <f t="shared" si="33"/>
        <v>47650.08928571429</v>
      </c>
      <c r="AQ34" s="9">
        <f t="shared" si="33"/>
        <v>47650.08928571429</v>
      </c>
      <c r="AR34" s="9">
        <f t="shared" si="33"/>
        <v>54800</v>
      </c>
      <c r="AS34" s="9">
        <f t="shared" si="33"/>
        <v>67000</v>
      </c>
      <c r="AT34" s="9">
        <f t="shared" si="33"/>
        <v>74800</v>
      </c>
      <c r="AU34" s="9">
        <f t="shared" si="33"/>
        <v>74800</v>
      </c>
      <c r="AV34" s="9">
        <f t="shared" si="33"/>
        <v>74800</v>
      </c>
      <c r="AW34" s="9">
        <f t="shared" si="33"/>
        <v>74800</v>
      </c>
      <c r="AX34" s="9">
        <f t="shared" si="33"/>
        <v>74800</v>
      </c>
      <c r="AY34" s="9">
        <f t="shared" si="33"/>
        <v>74800</v>
      </c>
      <c r="AZ34" s="9">
        <f t="shared" si="33"/>
        <v>74800</v>
      </c>
      <c r="BA34" s="9">
        <f t="shared" si="33"/>
        <v>74800</v>
      </c>
      <c r="BB34" s="9">
        <f t="shared" si="33"/>
        <v>74800</v>
      </c>
      <c r="BC34" s="9">
        <f t="shared" si="33"/>
        <v>74800</v>
      </c>
      <c r="BD34" s="9">
        <f t="shared" si="33"/>
        <v>74800</v>
      </c>
      <c r="BE34" s="9">
        <f t="shared" si="33"/>
        <v>74800</v>
      </c>
      <c r="BF34" s="9">
        <f t="shared" si="33"/>
        <v>74800</v>
      </c>
      <c r="BG34" s="9">
        <f t="shared" si="33"/>
        <v>74800</v>
      </c>
      <c r="BH34" s="9">
        <f t="shared" si="33"/>
        <v>74800</v>
      </c>
      <c r="BI34" s="9">
        <f t="shared" si="33"/>
        <v>74800</v>
      </c>
      <c r="BJ34" s="9">
        <f t="shared" si="33"/>
        <v>74800</v>
      </c>
      <c r="BK34" s="9">
        <f t="shared" si="33"/>
        <v>74800</v>
      </c>
      <c r="BL34" s="9">
        <f t="shared" si="33"/>
        <v>74800</v>
      </c>
      <c r="BM34" s="9">
        <f t="shared" si="33"/>
        <v>74800</v>
      </c>
      <c r="BN34" s="9">
        <f t="shared" si="33"/>
        <v>74800</v>
      </c>
      <c r="BO34" s="9">
        <f t="shared" si="33"/>
        <v>74800</v>
      </c>
    </row>
    <row r="35" spans="2:67" x14ac:dyDescent="0.25">
      <c r="AF35" s="265">
        <f>AC26*AF21</f>
        <v>57950</v>
      </c>
      <c r="AG35" s="265">
        <f t="shared" ref="AG35:BO35" si="34">AG26*AG21</f>
        <v>69064.600000000006</v>
      </c>
      <c r="AH35" s="265">
        <f t="shared" si="34"/>
        <v>81621.8</v>
      </c>
      <c r="AI35" s="265">
        <f t="shared" si="34"/>
        <v>75343.200000000012</v>
      </c>
      <c r="AJ35" s="266">
        <f t="shared" si="34"/>
        <v>62786</v>
      </c>
      <c r="AK35" s="266">
        <f t="shared" si="34"/>
        <v>37671.600000000006</v>
      </c>
      <c r="AL35" s="266">
        <f t="shared" si="34"/>
        <v>37671.600000000006</v>
      </c>
      <c r="AM35" s="266">
        <f t="shared" si="34"/>
        <v>37671.600000000006</v>
      </c>
      <c r="AN35" s="266">
        <f t="shared" si="34"/>
        <v>37671.600000000006</v>
      </c>
      <c r="AO35" s="266">
        <f t="shared" si="34"/>
        <v>37671.600000000006</v>
      </c>
      <c r="AP35" s="266">
        <f t="shared" si="34"/>
        <v>37671.600000000006</v>
      </c>
      <c r="AQ35" s="266">
        <f t="shared" si="34"/>
        <v>37671.600000000006</v>
      </c>
      <c r="AR35" s="266">
        <f t="shared" si="34"/>
        <v>37671.600000000006</v>
      </c>
      <c r="AS35" s="266">
        <f t="shared" si="34"/>
        <v>37671.600000000006</v>
      </c>
      <c r="AT35" s="266">
        <f t="shared" si="34"/>
        <v>37671.600000000006</v>
      </c>
      <c r="AU35" s="266">
        <f t="shared" si="34"/>
        <v>37671.600000000006</v>
      </c>
      <c r="AV35" s="266">
        <f t="shared" si="34"/>
        <v>37671.600000000006</v>
      </c>
      <c r="AW35" s="266">
        <f t="shared" si="34"/>
        <v>37671.600000000006</v>
      </c>
      <c r="AX35" s="266">
        <f t="shared" si="34"/>
        <v>37671.600000000006</v>
      </c>
      <c r="AY35" s="266">
        <f t="shared" si="34"/>
        <v>37671.600000000006</v>
      </c>
      <c r="AZ35" s="266">
        <f t="shared" si="34"/>
        <v>37671.600000000006</v>
      </c>
      <c r="BA35" s="266">
        <f t="shared" si="34"/>
        <v>37671.600000000006</v>
      </c>
      <c r="BB35" s="266">
        <f t="shared" si="34"/>
        <v>37671.600000000006</v>
      </c>
      <c r="BC35" s="266">
        <f t="shared" si="34"/>
        <v>37671.600000000006</v>
      </c>
      <c r="BD35" s="266">
        <f t="shared" si="34"/>
        <v>37671.600000000006</v>
      </c>
      <c r="BE35" s="266">
        <f t="shared" si="34"/>
        <v>37671.600000000006</v>
      </c>
      <c r="BF35" s="266">
        <f t="shared" si="34"/>
        <v>37671.600000000006</v>
      </c>
      <c r="BG35" s="266">
        <f t="shared" si="34"/>
        <v>37671.600000000006</v>
      </c>
      <c r="BH35" s="266">
        <f t="shared" si="34"/>
        <v>37671.600000000006</v>
      </c>
      <c r="BI35" s="266">
        <f t="shared" si="34"/>
        <v>37671.600000000006</v>
      </c>
      <c r="BJ35" s="266">
        <f t="shared" si="34"/>
        <v>37671.600000000006</v>
      </c>
      <c r="BK35" s="266">
        <f t="shared" si="34"/>
        <v>37671.600000000006</v>
      </c>
      <c r="BL35" s="266">
        <f t="shared" si="34"/>
        <v>37671.600000000006</v>
      </c>
      <c r="BM35" s="266">
        <f t="shared" si="34"/>
        <v>37671.600000000006</v>
      </c>
      <c r="BN35" s="266">
        <f t="shared" si="34"/>
        <v>37671.600000000006</v>
      </c>
      <c r="BO35" s="266">
        <f t="shared" si="34"/>
        <v>37671.600000000006</v>
      </c>
    </row>
    <row r="36" spans="2:67" x14ac:dyDescent="0.25">
      <c r="B36" s="1" t="s">
        <v>108</v>
      </c>
      <c r="D36" s="240"/>
      <c r="E36" s="240"/>
      <c r="F36" s="240"/>
      <c r="G36" s="240"/>
      <c r="H36" s="240"/>
      <c r="I36" s="240"/>
      <c r="J36" s="240"/>
      <c r="K36" s="240"/>
      <c r="L36" s="240"/>
      <c r="M36" s="240"/>
      <c r="N36" s="240"/>
      <c r="O36" s="240"/>
      <c r="P36" s="240"/>
      <c r="Q36" s="240"/>
      <c r="R36" s="240"/>
      <c r="S36" s="240"/>
      <c r="T36" s="240"/>
      <c r="U36" s="240"/>
      <c r="V36" s="240"/>
      <c r="W36" s="240"/>
      <c r="X36" s="240"/>
      <c r="Y36" s="240"/>
      <c r="Z36" s="240"/>
      <c r="AB36" s="234"/>
      <c r="AC36" s="234">
        <f>RATE((COUNT($X$1:$AC$1)),,-$W37,$AC37)</f>
        <v>4.9115063421930637E-2</v>
      </c>
      <c r="AF36" s="234"/>
      <c r="AG36" s="234"/>
      <c r="AH36" s="234"/>
      <c r="AI36" s="234"/>
    </row>
    <row r="37" spans="2:67" x14ac:dyDescent="0.25">
      <c r="B37" s="242" t="s">
        <v>137</v>
      </c>
      <c r="D37" s="243"/>
      <c r="E37" s="243"/>
      <c r="F37" s="243"/>
      <c r="G37" s="243"/>
      <c r="H37" s="243"/>
      <c r="I37" s="243"/>
      <c r="J37" s="243"/>
      <c r="K37" s="243"/>
      <c r="L37" s="243"/>
      <c r="M37" s="243"/>
      <c r="N37" s="243"/>
      <c r="O37" s="243"/>
      <c r="P37" s="243"/>
      <c r="Q37" s="243"/>
      <c r="R37" s="243"/>
      <c r="S37" s="243"/>
      <c r="T37" s="243"/>
      <c r="U37" s="243"/>
      <c r="V37" s="243"/>
      <c r="W37" s="243">
        <f t="shared" ref="W37:AC37" si="35">W44+W45</f>
        <v>3</v>
      </c>
      <c r="X37" s="243">
        <f t="shared" si="35"/>
        <v>5</v>
      </c>
      <c r="Y37" s="243">
        <f t="shared" si="35"/>
        <v>5</v>
      </c>
      <c r="Z37" s="243">
        <f t="shared" si="35"/>
        <v>3</v>
      </c>
      <c r="AA37" s="243">
        <f t="shared" si="35"/>
        <v>6</v>
      </c>
      <c r="AB37" s="243">
        <f t="shared" si="35"/>
        <v>6</v>
      </c>
      <c r="AC37" s="243">
        <f t="shared" si="35"/>
        <v>4</v>
      </c>
      <c r="AF37" s="244">
        <f>SUM(AF44:AF45)</f>
        <v>6</v>
      </c>
      <c r="AG37" s="244">
        <f t="shared" ref="AG37:BO37" si="36">ROUND((AF44+AF45)*(1+AG38),)</f>
        <v>6</v>
      </c>
      <c r="AH37" s="244">
        <f t="shared" si="36"/>
        <v>4</v>
      </c>
      <c r="AI37" s="244">
        <f t="shared" si="36"/>
        <v>4</v>
      </c>
      <c r="AJ37" s="245">
        <f t="shared" si="36"/>
        <v>5</v>
      </c>
      <c r="AK37" s="245">
        <f t="shared" si="36"/>
        <v>5</v>
      </c>
      <c r="AL37" s="245">
        <f t="shared" si="36"/>
        <v>5</v>
      </c>
      <c r="AM37" s="245">
        <f t="shared" si="36"/>
        <v>5</v>
      </c>
      <c r="AN37" s="245">
        <f t="shared" si="36"/>
        <v>5</v>
      </c>
      <c r="AO37" s="245">
        <f t="shared" si="36"/>
        <v>5</v>
      </c>
      <c r="AP37" s="245">
        <f t="shared" si="36"/>
        <v>5</v>
      </c>
      <c r="AQ37" s="245">
        <f t="shared" si="36"/>
        <v>5</v>
      </c>
      <c r="AR37" s="245">
        <f t="shared" si="36"/>
        <v>5</v>
      </c>
      <c r="AS37" s="245">
        <f t="shared" si="36"/>
        <v>5</v>
      </c>
      <c r="AT37" s="245">
        <f t="shared" si="36"/>
        <v>5</v>
      </c>
      <c r="AU37" s="245">
        <f t="shared" si="36"/>
        <v>5</v>
      </c>
      <c r="AV37" s="245">
        <f t="shared" si="36"/>
        <v>5</v>
      </c>
      <c r="AW37" s="245">
        <f t="shared" si="36"/>
        <v>5</v>
      </c>
      <c r="AX37" s="245">
        <f t="shared" si="36"/>
        <v>5</v>
      </c>
      <c r="AY37" s="245">
        <f t="shared" si="36"/>
        <v>5</v>
      </c>
      <c r="AZ37" s="245">
        <f t="shared" si="36"/>
        <v>5</v>
      </c>
      <c r="BA37" s="245">
        <f t="shared" si="36"/>
        <v>5</v>
      </c>
      <c r="BB37" s="245">
        <f t="shared" si="36"/>
        <v>5</v>
      </c>
      <c r="BC37" s="245">
        <f t="shared" si="36"/>
        <v>5</v>
      </c>
      <c r="BD37" s="245">
        <f t="shared" si="36"/>
        <v>5</v>
      </c>
      <c r="BE37" s="245">
        <f t="shared" si="36"/>
        <v>5</v>
      </c>
      <c r="BF37" s="245">
        <f t="shared" si="36"/>
        <v>5</v>
      </c>
      <c r="BG37" s="245">
        <f t="shared" si="36"/>
        <v>5</v>
      </c>
      <c r="BH37" s="245">
        <f t="shared" si="36"/>
        <v>5</v>
      </c>
      <c r="BI37" s="245">
        <f t="shared" si="36"/>
        <v>5</v>
      </c>
      <c r="BJ37" s="245">
        <f t="shared" si="36"/>
        <v>5</v>
      </c>
      <c r="BK37" s="245">
        <f t="shared" si="36"/>
        <v>5</v>
      </c>
      <c r="BL37" s="245">
        <f t="shared" si="36"/>
        <v>5</v>
      </c>
      <c r="BM37" s="245">
        <f t="shared" si="36"/>
        <v>5</v>
      </c>
      <c r="BN37" s="245">
        <f t="shared" si="36"/>
        <v>5</v>
      </c>
      <c r="BO37" s="245">
        <f t="shared" si="36"/>
        <v>5</v>
      </c>
    </row>
    <row r="38" spans="2:67" x14ac:dyDescent="0.25">
      <c r="B38" s="246" t="s">
        <v>99</v>
      </c>
      <c r="C38" s="247"/>
      <c r="D38" s="248"/>
      <c r="E38" s="249"/>
      <c r="F38" s="249"/>
      <c r="G38" s="249"/>
      <c r="H38" s="249"/>
      <c r="I38" s="249"/>
      <c r="J38" s="249"/>
      <c r="K38" s="249"/>
      <c r="L38" s="249"/>
      <c r="M38" s="249"/>
      <c r="N38" s="249"/>
      <c r="O38" s="249"/>
      <c r="P38" s="249"/>
      <c r="Q38" s="249"/>
      <c r="R38" s="249"/>
      <c r="S38" s="249"/>
      <c r="T38" s="249"/>
      <c r="U38" s="249"/>
      <c r="V38" s="249"/>
      <c r="W38" s="249"/>
      <c r="X38" s="249">
        <f t="shared" ref="X38:AC38" si="37">RATE(1,,-W37,X37)</f>
        <v>0.66666666666666652</v>
      </c>
      <c r="Y38" s="249">
        <f t="shared" si="37"/>
        <v>-8.8817841970009841E-17</v>
      </c>
      <c r="Z38" s="249">
        <f t="shared" si="37"/>
        <v>-0.4</v>
      </c>
      <c r="AA38" s="249">
        <f t="shared" si="37"/>
        <v>0.99999999999999978</v>
      </c>
      <c r="AB38" s="249">
        <f t="shared" si="37"/>
        <v>6.4763009769797117E-17</v>
      </c>
      <c r="AC38" s="249">
        <f t="shared" si="37"/>
        <v>-0.33333333333333331</v>
      </c>
      <c r="AD38" s="250">
        <v>0.04</v>
      </c>
      <c r="AF38" s="251">
        <f>AD38</f>
        <v>0.04</v>
      </c>
      <c r="AG38" s="251">
        <f>AF38</f>
        <v>0.04</v>
      </c>
      <c r="AH38" s="251">
        <f t="shared" ref="AH38:AW42" si="38">AG38</f>
        <v>0.04</v>
      </c>
      <c r="AI38" s="251">
        <f t="shared" si="38"/>
        <v>0.04</v>
      </c>
      <c r="AJ38" s="252">
        <f t="shared" si="38"/>
        <v>0.04</v>
      </c>
      <c r="AK38" s="252">
        <f t="shared" si="38"/>
        <v>0.04</v>
      </c>
      <c r="AL38" s="252">
        <f t="shared" si="38"/>
        <v>0.04</v>
      </c>
      <c r="AM38" s="252">
        <f t="shared" si="38"/>
        <v>0.04</v>
      </c>
      <c r="AN38" s="252">
        <f t="shared" si="38"/>
        <v>0.04</v>
      </c>
      <c r="AO38" s="252">
        <f t="shared" si="38"/>
        <v>0.04</v>
      </c>
      <c r="AP38" s="252">
        <f t="shared" si="38"/>
        <v>0.04</v>
      </c>
      <c r="AQ38" s="252">
        <f t="shared" si="38"/>
        <v>0.04</v>
      </c>
      <c r="AR38" s="252">
        <f t="shared" si="38"/>
        <v>0.04</v>
      </c>
      <c r="AS38" s="252">
        <f t="shared" si="38"/>
        <v>0.04</v>
      </c>
      <c r="AT38" s="252">
        <f t="shared" si="38"/>
        <v>0.04</v>
      </c>
      <c r="AU38" s="252">
        <f t="shared" si="38"/>
        <v>0.04</v>
      </c>
      <c r="AV38" s="252">
        <f t="shared" si="38"/>
        <v>0.04</v>
      </c>
      <c r="AW38" s="252">
        <f t="shared" si="38"/>
        <v>0.04</v>
      </c>
      <c r="AX38" s="252">
        <f t="shared" ref="AX38:BM42" si="39">AW38</f>
        <v>0.04</v>
      </c>
      <c r="AY38" s="252">
        <f t="shared" si="39"/>
        <v>0.04</v>
      </c>
      <c r="AZ38" s="252">
        <f t="shared" si="39"/>
        <v>0.04</v>
      </c>
      <c r="BA38" s="252">
        <f t="shared" si="39"/>
        <v>0.04</v>
      </c>
      <c r="BB38" s="252">
        <f t="shared" si="39"/>
        <v>0.04</v>
      </c>
      <c r="BC38" s="252">
        <f t="shared" si="39"/>
        <v>0.04</v>
      </c>
      <c r="BD38" s="252">
        <f t="shared" si="39"/>
        <v>0.04</v>
      </c>
      <c r="BE38" s="252">
        <f t="shared" si="39"/>
        <v>0.04</v>
      </c>
      <c r="BF38" s="252">
        <f t="shared" si="39"/>
        <v>0.04</v>
      </c>
      <c r="BG38" s="252">
        <f t="shared" si="39"/>
        <v>0.04</v>
      </c>
      <c r="BH38" s="252">
        <f t="shared" si="39"/>
        <v>0.04</v>
      </c>
      <c r="BI38" s="252">
        <f t="shared" si="39"/>
        <v>0.04</v>
      </c>
      <c r="BJ38" s="252">
        <f t="shared" si="39"/>
        <v>0.04</v>
      </c>
      <c r="BK38" s="252">
        <f t="shared" si="39"/>
        <v>0.04</v>
      </c>
      <c r="BL38" s="252">
        <f t="shared" si="39"/>
        <v>0.04</v>
      </c>
      <c r="BM38" s="252">
        <f t="shared" si="39"/>
        <v>0.04</v>
      </c>
      <c r="BN38" s="252">
        <f t="shared" ref="BN38:BO42" si="40">BM38</f>
        <v>0.04</v>
      </c>
      <c r="BO38" s="252">
        <f t="shared" si="40"/>
        <v>0.04</v>
      </c>
    </row>
    <row r="39" spans="2:67" x14ac:dyDescent="0.25">
      <c r="B39" s="246" t="s">
        <v>101</v>
      </c>
      <c r="C39" s="247"/>
      <c r="D39" s="253"/>
      <c r="E39" s="253"/>
      <c r="F39" s="253"/>
      <c r="G39" s="253"/>
      <c r="H39" s="253"/>
      <c r="I39" s="253"/>
      <c r="J39" s="253"/>
      <c r="K39" s="253"/>
      <c r="L39" s="253"/>
      <c r="M39" s="253"/>
      <c r="N39" s="253"/>
      <c r="O39" s="253"/>
      <c r="P39" s="253"/>
      <c r="Q39" s="253"/>
      <c r="R39" s="253"/>
      <c r="S39" s="253"/>
      <c r="T39" s="253"/>
      <c r="U39" s="253"/>
      <c r="V39" s="253"/>
      <c r="W39" s="253">
        <f t="shared" ref="W39:AC39" si="41">W45/W37</f>
        <v>0</v>
      </c>
      <c r="X39" s="253">
        <f t="shared" si="41"/>
        <v>0.2</v>
      </c>
      <c r="Y39" s="253">
        <f t="shared" si="41"/>
        <v>0.4</v>
      </c>
      <c r="Z39" s="253">
        <f t="shared" si="41"/>
        <v>0</v>
      </c>
      <c r="AA39" s="253">
        <f t="shared" si="41"/>
        <v>0.16666666666666666</v>
      </c>
      <c r="AB39" s="253">
        <f t="shared" si="41"/>
        <v>0.33333333333333331</v>
      </c>
      <c r="AC39" s="253">
        <f t="shared" si="41"/>
        <v>0</v>
      </c>
      <c r="AD39" s="250">
        <v>0.15</v>
      </c>
      <c r="AF39" s="254">
        <f>AD39</f>
        <v>0.15</v>
      </c>
      <c r="AG39" s="254">
        <f>AF39</f>
        <v>0.15</v>
      </c>
      <c r="AH39" s="254">
        <f t="shared" si="38"/>
        <v>0.15</v>
      </c>
      <c r="AI39" s="254">
        <f t="shared" si="38"/>
        <v>0.15</v>
      </c>
      <c r="AJ39" s="252">
        <f t="shared" si="38"/>
        <v>0.15</v>
      </c>
      <c r="AK39" s="252">
        <f t="shared" si="38"/>
        <v>0.15</v>
      </c>
      <c r="AL39" s="252">
        <f t="shared" si="38"/>
        <v>0.15</v>
      </c>
      <c r="AM39" s="252">
        <f t="shared" si="38"/>
        <v>0.15</v>
      </c>
      <c r="AN39" s="252">
        <f t="shared" si="38"/>
        <v>0.15</v>
      </c>
      <c r="AO39" s="252">
        <f t="shared" si="38"/>
        <v>0.15</v>
      </c>
      <c r="AP39" s="252">
        <f t="shared" si="38"/>
        <v>0.15</v>
      </c>
      <c r="AQ39" s="252">
        <f t="shared" si="38"/>
        <v>0.15</v>
      </c>
      <c r="AR39" s="267">
        <v>0.16</v>
      </c>
      <c r="AS39" s="267">
        <v>0.14000000000000001</v>
      </c>
      <c r="AT39" s="267">
        <v>0.12</v>
      </c>
      <c r="AU39" s="252">
        <f t="shared" si="38"/>
        <v>0.12</v>
      </c>
      <c r="AV39" s="252">
        <f t="shared" si="38"/>
        <v>0.12</v>
      </c>
      <c r="AW39" s="252">
        <f t="shared" si="38"/>
        <v>0.12</v>
      </c>
      <c r="AX39" s="252">
        <f t="shared" si="39"/>
        <v>0.12</v>
      </c>
      <c r="AY39" s="252">
        <f t="shared" si="39"/>
        <v>0.12</v>
      </c>
      <c r="AZ39" s="252">
        <f t="shared" si="39"/>
        <v>0.12</v>
      </c>
      <c r="BA39" s="252">
        <f t="shared" si="39"/>
        <v>0.12</v>
      </c>
      <c r="BB39" s="252">
        <f t="shared" si="39"/>
        <v>0.12</v>
      </c>
      <c r="BC39" s="252">
        <f t="shared" si="39"/>
        <v>0.12</v>
      </c>
      <c r="BD39" s="252">
        <f t="shared" si="39"/>
        <v>0.12</v>
      </c>
      <c r="BE39" s="252">
        <f t="shared" si="39"/>
        <v>0.12</v>
      </c>
      <c r="BF39" s="252">
        <f t="shared" si="39"/>
        <v>0.12</v>
      </c>
      <c r="BG39" s="252">
        <f t="shared" si="39"/>
        <v>0.12</v>
      </c>
      <c r="BH39" s="252">
        <f t="shared" si="39"/>
        <v>0.12</v>
      </c>
      <c r="BI39" s="252">
        <f t="shared" si="39"/>
        <v>0.12</v>
      </c>
      <c r="BJ39" s="252">
        <f t="shared" si="39"/>
        <v>0.12</v>
      </c>
      <c r="BK39" s="252">
        <f t="shared" si="39"/>
        <v>0.12</v>
      </c>
      <c r="BL39" s="252">
        <f t="shared" si="39"/>
        <v>0.12</v>
      </c>
      <c r="BM39" s="252">
        <f t="shared" si="39"/>
        <v>0.12</v>
      </c>
      <c r="BN39" s="252">
        <f t="shared" si="40"/>
        <v>0.12</v>
      </c>
      <c r="BO39" s="252">
        <f t="shared" si="40"/>
        <v>0.12</v>
      </c>
    </row>
    <row r="40" spans="2:67" x14ac:dyDescent="0.25">
      <c r="B40" s="246" t="s">
        <v>138</v>
      </c>
      <c r="C40" s="247"/>
      <c r="D40" s="255"/>
      <c r="E40" s="255"/>
      <c r="F40" s="255"/>
      <c r="G40" s="255"/>
      <c r="H40" s="255"/>
      <c r="I40" s="255"/>
      <c r="J40" s="255"/>
      <c r="K40" s="255"/>
      <c r="L40" s="255"/>
      <c r="M40" s="255"/>
      <c r="N40" s="255"/>
      <c r="O40" s="255"/>
      <c r="P40" s="255"/>
      <c r="Q40" s="255"/>
      <c r="R40" s="255"/>
      <c r="S40" s="255"/>
      <c r="T40" s="255"/>
      <c r="U40" s="255"/>
      <c r="V40" s="255"/>
      <c r="W40" s="255">
        <f t="shared" ref="W40:AC40" si="42">W47/W44</f>
        <v>7</v>
      </c>
      <c r="X40" s="255">
        <f t="shared" si="42"/>
        <v>3.25</v>
      </c>
      <c r="Y40" s="255">
        <f t="shared" si="42"/>
        <v>3.3333333333333335</v>
      </c>
      <c r="Z40" s="255">
        <f t="shared" si="42"/>
        <v>10</v>
      </c>
      <c r="AA40" s="255">
        <f t="shared" si="42"/>
        <v>13.6</v>
      </c>
      <c r="AB40" s="255">
        <f t="shared" si="42"/>
        <v>361.75</v>
      </c>
      <c r="AC40" s="255">
        <f t="shared" si="42"/>
        <v>538.25</v>
      </c>
      <c r="AD40" s="256">
        <f>SUM(AB47:AC47)/SUM(AB44:AC44)</f>
        <v>450</v>
      </c>
      <c r="AF40" s="257">
        <f>AD40</f>
        <v>450</v>
      </c>
      <c r="AG40" s="257">
        <f>AF40</f>
        <v>450</v>
      </c>
      <c r="AH40" s="257">
        <f t="shared" si="38"/>
        <v>450</v>
      </c>
      <c r="AI40" s="257">
        <f t="shared" si="38"/>
        <v>450</v>
      </c>
      <c r="AJ40" s="258">
        <f t="shared" si="38"/>
        <v>450</v>
      </c>
      <c r="AK40" s="258">
        <f t="shared" si="38"/>
        <v>450</v>
      </c>
      <c r="AL40" s="258">
        <f t="shared" si="38"/>
        <v>450</v>
      </c>
      <c r="AM40" s="258">
        <f t="shared" si="38"/>
        <v>450</v>
      </c>
      <c r="AN40" s="258">
        <f t="shared" si="38"/>
        <v>450</v>
      </c>
      <c r="AO40" s="258">
        <f t="shared" si="38"/>
        <v>450</v>
      </c>
      <c r="AP40" s="258">
        <f t="shared" si="38"/>
        <v>450</v>
      </c>
      <c r="AQ40" s="258">
        <f t="shared" si="38"/>
        <v>450</v>
      </c>
      <c r="AR40" s="268">
        <v>475</v>
      </c>
      <c r="AS40" s="268">
        <v>500</v>
      </c>
      <c r="AT40" s="268">
        <v>525</v>
      </c>
      <c r="AU40" s="258">
        <f t="shared" si="38"/>
        <v>525</v>
      </c>
      <c r="AV40" s="258">
        <f t="shared" si="38"/>
        <v>525</v>
      </c>
      <c r="AW40" s="258">
        <f t="shared" si="38"/>
        <v>525</v>
      </c>
      <c r="AX40" s="258">
        <f t="shared" si="39"/>
        <v>525</v>
      </c>
      <c r="AY40" s="258">
        <f t="shared" si="39"/>
        <v>525</v>
      </c>
      <c r="AZ40" s="258">
        <f t="shared" si="39"/>
        <v>525</v>
      </c>
      <c r="BA40" s="258">
        <f t="shared" si="39"/>
        <v>525</v>
      </c>
      <c r="BB40" s="258">
        <f t="shared" si="39"/>
        <v>525</v>
      </c>
      <c r="BC40" s="258">
        <f t="shared" si="39"/>
        <v>525</v>
      </c>
      <c r="BD40" s="258">
        <f t="shared" si="39"/>
        <v>525</v>
      </c>
      <c r="BE40" s="258">
        <f t="shared" si="39"/>
        <v>525</v>
      </c>
      <c r="BF40" s="258">
        <f t="shared" si="39"/>
        <v>525</v>
      </c>
      <c r="BG40" s="258">
        <f t="shared" si="39"/>
        <v>525</v>
      </c>
      <c r="BH40" s="258">
        <f t="shared" si="39"/>
        <v>525</v>
      </c>
      <c r="BI40" s="258">
        <f t="shared" si="39"/>
        <v>525</v>
      </c>
      <c r="BJ40" s="258">
        <f t="shared" si="39"/>
        <v>525</v>
      </c>
      <c r="BK40" s="258">
        <f t="shared" si="39"/>
        <v>525</v>
      </c>
      <c r="BL40" s="258">
        <f t="shared" si="39"/>
        <v>525</v>
      </c>
      <c r="BM40" s="258">
        <f t="shared" si="39"/>
        <v>525</v>
      </c>
      <c r="BN40" s="258">
        <f t="shared" si="40"/>
        <v>525</v>
      </c>
      <c r="BO40" s="258">
        <f t="shared" si="40"/>
        <v>525</v>
      </c>
    </row>
    <row r="41" spans="2:67" x14ac:dyDescent="0.25">
      <c r="B41" s="246" t="s">
        <v>103</v>
      </c>
      <c r="C41" s="247"/>
      <c r="D41" s="269"/>
      <c r="E41" s="269"/>
      <c r="F41" s="269"/>
      <c r="G41" s="269"/>
      <c r="H41" s="269"/>
      <c r="I41" s="269"/>
      <c r="J41" s="269"/>
      <c r="K41" s="269"/>
      <c r="L41" s="269"/>
      <c r="M41" s="269"/>
      <c r="N41" s="269"/>
      <c r="O41" s="269"/>
      <c r="P41" s="269"/>
      <c r="Q41" s="269"/>
      <c r="R41" s="269"/>
      <c r="S41" s="269"/>
      <c r="T41" s="269"/>
      <c r="U41" s="269"/>
      <c r="V41" s="269"/>
      <c r="W41" s="269">
        <f t="shared" ref="W41:AC41" si="43">IF(ISERROR(W50/W47),"",W50/W47)</f>
        <v>90.476190476190482</v>
      </c>
      <c r="X41" s="269">
        <f t="shared" si="43"/>
        <v>100</v>
      </c>
      <c r="Y41" s="269">
        <f t="shared" si="43"/>
        <v>100</v>
      </c>
      <c r="Z41" s="269">
        <f t="shared" si="43"/>
        <v>100</v>
      </c>
      <c r="AA41" s="269">
        <f t="shared" si="43"/>
        <v>100</v>
      </c>
      <c r="AB41" s="269">
        <f t="shared" si="43"/>
        <v>117.34623358673117</v>
      </c>
      <c r="AC41" s="269">
        <f t="shared" si="43"/>
        <v>115.42034370645611</v>
      </c>
      <c r="AD41" s="260">
        <f>SUM(X50:AC50)/SUM(X47:AC47)</f>
        <v>115.66783122816447</v>
      </c>
      <c r="AF41" s="270">
        <f>AD41</f>
        <v>115.66783122816447</v>
      </c>
      <c r="AG41" s="270">
        <f>AF41</f>
        <v>115.66783122816447</v>
      </c>
      <c r="AH41" s="270">
        <f t="shared" si="38"/>
        <v>115.66783122816447</v>
      </c>
      <c r="AI41" s="270">
        <f t="shared" si="38"/>
        <v>115.66783122816447</v>
      </c>
      <c r="AJ41" s="271">
        <f t="shared" si="38"/>
        <v>115.66783122816447</v>
      </c>
      <c r="AK41" s="271">
        <f t="shared" si="38"/>
        <v>115.66783122816447</v>
      </c>
      <c r="AL41" s="271">
        <f t="shared" si="38"/>
        <v>115.66783122816447</v>
      </c>
      <c r="AM41" s="271">
        <f t="shared" si="38"/>
        <v>115.66783122816447</v>
      </c>
      <c r="AN41" s="271">
        <f t="shared" si="38"/>
        <v>115.66783122816447</v>
      </c>
      <c r="AO41" s="271">
        <f t="shared" si="38"/>
        <v>115.66783122816447</v>
      </c>
      <c r="AP41" s="271">
        <f t="shared" si="38"/>
        <v>115.66783122816447</v>
      </c>
      <c r="AQ41" s="271">
        <f t="shared" si="38"/>
        <v>115.66783122816447</v>
      </c>
      <c r="AR41" s="271">
        <f t="shared" si="38"/>
        <v>115.66783122816447</v>
      </c>
      <c r="AS41" s="271">
        <f t="shared" si="38"/>
        <v>115.66783122816447</v>
      </c>
      <c r="AT41" s="271">
        <f t="shared" si="38"/>
        <v>115.66783122816447</v>
      </c>
      <c r="AU41" s="271">
        <f t="shared" si="38"/>
        <v>115.66783122816447</v>
      </c>
      <c r="AV41" s="271">
        <f t="shared" si="38"/>
        <v>115.66783122816447</v>
      </c>
      <c r="AW41" s="271">
        <f t="shared" si="38"/>
        <v>115.66783122816447</v>
      </c>
      <c r="AX41" s="271">
        <f t="shared" si="39"/>
        <v>115.66783122816447</v>
      </c>
      <c r="AY41" s="271">
        <f t="shared" si="39"/>
        <v>115.66783122816447</v>
      </c>
      <c r="AZ41" s="271">
        <f t="shared" si="39"/>
        <v>115.66783122816447</v>
      </c>
      <c r="BA41" s="271">
        <f t="shared" si="39"/>
        <v>115.66783122816447</v>
      </c>
      <c r="BB41" s="271">
        <f t="shared" si="39"/>
        <v>115.66783122816447</v>
      </c>
      <c r="BC41" s="271">
        <f t="shared" si="39"/>
        <v>115.66783122816447</v>
      </c>
      <c r="BD41" s="271">
        <f t="shared" si="39"/>
        <v>115.66783122816447</v>
      </c>
      <c r="BE41" s="271">
        <f t="shared" si="39"/>
        <v>115.66783122816447</v>
      </c>
      <c r="BF41" s="271">
        <f t="shared" si="39"/>
        <v>115.66783122816447</v>
      </c>
      <c r="BG41" s="271">
        <f t="shared" si="39"/>
        <v>115.66783122816447</v>
      </c>
      <c r="BH41" s="271">
        <f t="shared" si="39"/>
        <v>115.66783122816447</v>
      </c>
      <c r="BI41" s="271">
        <f t="shared" si="39"/>
        <v>115.66783122816447</v>
      </c>
      <c r="BJ41" s="271">
        <f t="shared" si="39"/>
        <v>115.66783122816447</v>
      </c>
      <c r="BK41" s="271">
        <f t="shared" si="39"/>
        <v>115.66783122816447</v>
      </c>
      <c r="BL41" s="271">
        <f t="shared" si="39"/>
        <v>115.66783122816447</v>
      </c>
      <c r="BM41" s="271">
        <f t="shared" si="39"/>
        <v>115.66783122816447</v>
      </c>
      <c r="BN41" s="271">
        <f t="shared" si="40"/>
        <v>115.66783122816447</v>
      </c>
      <c r="BO41" s="271">
        <f t="shared" si="40"/>
        <v>115.66783122816447</v>
      </c>
    </row>
    <row r="42" spans="2:67" x14ac:dyDescent="0.25">
      <c r="B42" s="246" t="s">
        <v>139</v>
      </c>
      <c r="C42" s="247"/>
      <c r="D42" s="269"/>
      <c r="E42" s="269"/>
      <c r="F42" s="269"/>
      <c r="G42" s="269"/>
      <c r="H42" s="269"/>
      <c r="I42" s="269"/>
      <c r="J42" s="269"/>
      <c r="K42" s="269"/>
      <c r="L42" s="269"/>
      <c r="M42" s="269"/>
      <c r="N42" s="269"/>
      <c r="O42" s="269"/>
      <c r="P42" s="269"/>
      <c r="Q42" s="269"/>
      <c r="R42" s="269"/>
      <c r="S42" s="269"/>
      <c r="T42" s="269"/>
      <c r="U42" s="269"/>
      <c r="V42" s="269"/>
      <c r="W42" s="269">
        <f t="shared" ref="W42:AC42" si="44">IF(ISERROR(W50/W37),"",W50/W37)</f>
        <v>633.33333333333337</v>
      </c>
      <c r="X42" s="269">
        <f t="shared" si="44"/>
        <v>260</v>
      </c>
      <c r="Y42" s="269">
        <f t="shared" si="44"/>
        <v>200</v>
      </c>
      <c r="Z42" s="269">
        <f t="shared" si="44"/>
        <v>1000</v>
      </c>
      <c r="AA42" s="269">
        <f t="shared" si="44"/>
        <v>1133.3333333333333</v>
      </c>
      <c r="AB42" s="269">
        <f t="shared" si="44"/>
        <v>28300</v>
      </c>
      <c r="AC42" s="269">
        <f t="shared" si="44"/>
        <v>62125</v>
      </c>
      <c r="AD42" s="260">
        <f>SUM(AB50:AC50)/SUM(AB37:AC37)</f>
        <v>41830</v>
      </c>
      <c r="AF42" s="270">
        <f>AD42</f>
        <v>41830</v>
      </c>
      <c r="AG42" s="270">
        <f>AF42</f>
        <v>41830</v>
      </c>
      <c r="AH42" s="270">
        <f t="shared" si="38"/>
        <v>41830</v>
      </c>
      <c r="AI42" s="270">
        <f t="shared" si="38"/>
        <v>41830</v>
      </c>
      <c r="AJ42" s="271">
        <f t="shared" si="38"/>
        <v>41830</v>
      </c>
      <c r="AK42" s="271">
        <f t="shared" si="38"/>
        <v>41830</v>
      </c>
      <c r="AL42" s="271">
        <f t="shared" si="38"/>
        <v>41830</v>
      </c>
      <c r="AM42" s="271">
        <f t="shared" si="38"/>
        <v>41830</v>
      </c>
      <c r="AN42" s="271">
        <f t="shared" si="38"/>
        <v>41830</v>
      </c>
      <c r="AO42" s="271">
        <f t="shared" si="38"/>
        <v>41830</v>
      </c>
      <c r="AP42" s="271">
        <f t="shared" si="38"/>
        <v>41830</v>
      </c>
      <c r="AQ42" s="271">
        <f t="shared" si="38"/>
        <v>41830</v>
      </c>
      <c r="AR42" s="271">
        <f t="shared" si="38"/>
        <v>41830</v>
      </c>
      <c r="AS42" s="271">
        <f t="shared" si="38"/>
        <v>41830</v>
      </c>
      <c r="AT42" s="271">
        <f t="shared" si="38"/>
        <v>41830</v>
      </c>
      <c r="AU42" s="271">
        <f t="shared" si="38"/>
        <v>41830</v>
      </c>
      <c r="AV42" s="271">
        <f t="shared" si="38"/>
        <v>41830</v>
      </c>
      <c r="AW42" s="271">
        <f t="shared" si="38"/>
        <v>41830</v>
      </c>
      <c r="AX42" s="271">
        <f t="shared" si="39"/>
        <v>41830</v>
      </c>
      <c r="AY42" s="271">
        <f t="shared" si="39"/>
        <v>41830</v>
      </c>
      <c r="AZ42" s="271">
        <f t="shared" si="39"/>
        <v>41830</v>
      </c>
      <c r="BA42" s="271">
        <f t="shared" si="39"/>
        <v>41830</v>
      </c>
      <c r="BB42" s="271">
        <f t="shared" si="39"/>
        <v>41830</v>
      </c>
      <c r="BC42" s="271">
        <f t="shared" si="39"/>
        <v>41830</v>
      </c>
      <c r="BD42" s="271">
        <f t="shared" si="39"/>
        <v>41830</v>
      </c>
      <c r="BE42" s="271">
        <f t="shared" si="39"/>
        <v>41830</v>
      </c>
      <c r="BF42" s="271">
        <f t="shared" si="39"/>
        <v>41830</v>
      </c>
      <c r="BG42" s="271">
        <f t="shared" si="39"/>
        <v>41830</v>
      </c>
      <c r="BH42" s="271">
        <f t="shared" si="39"/>
        <v>41830</v>
      </c>
      <c r="BI42" s="271">
        <f t="shared" si="39"/>
        <v>41830</v>
      </c>
      <c r="BJ42" s="271">
        <f t="shared" si="39"/>
        <v>41830</v>
      </c>
      <c r="BK42" s="271">
        <f t="shared" si="39"/>
        <v>41830</v>
      </c>
      <c r="BL42" s="271">
        <f t="shared" si="39"/>
        <v>41830</v>
      </c>
      <c r="BM42" s="271">
        <f t="shared" si="39"/>
        <v>41830</v>
      </c>
      <c r="BN42" s="271">
        <f t="shared" si="40"/>
        <v>41830</v>
      </c>
      <c r="BO42" s="271">
        <f t="shared" si="40"/>
        <v>41830</v>
      </c>
    </row>
    <row r="44" spans="2:67" x14ac:dyDescent="0.25">
      <c r="B44" t="s">
        <v>155</v>
      </c>
      <c r="D44" s="7">
        <f>VLOOKUP($B44,'[13]Business Sales JAN2013_Feb2015'!$A$8:$AA$100,COLUMN(D$1)-2,FALSE)</f>
        <v>0</v>
      </c>
      <c r="E44" s="7">
        <f>VLOOKUP($B44,'[13]Business Sales JAN2013_Feb2015'!$A$8:$AA$100,COLUMN(E$1)-2,FALSE)</f>
        <v>0</v>
      </c>
      <c r="F44" s="7">
        <f>VLOOKUP($B44,'[13]Business Sales JAN2013_Feb2015'!$A$8:$AA$100,COLUMN(F$1)-2,FALSE)</f>
        <v>0</v>
      </c>
      <c r="G44" s="7">
        <f>VLOOKUP($B44,'[13]Business Sales JAN2013_Feb2015'!$A$8:$AA$100,COLUMN(G$1)-2,FALSE)</f>
        <v>0</v>
      </c>
      <c r="H44" s="7">
        <f>VLOOKUP($B44,'[13]Business Sales JAN2013_Feb2015'!$A$8:$AA$100,COLUMN(H$1)-2,FALSE)</f>
        <v>0</v>
      </c>
      <c r="I44" s="7">
        <f>VLOOKUP($B44,'[13]Business Sales JAN2013_Feb2015'!$A$8:$AA$100,COLUMN(I$1)-2,FALSE)</f>
        <v>0</v>
      </c>
      <c r="J44" s="7">
        <f>VLOOKUP($B44,'[13]Business Sales JAN2013_Feb2015'!$A$8:$AA$100,COLUMN(J$1)-2,FALSE)</f>
        <v>0</v>
      </c>
      <c r="K44" s="7">
        <f>VLOOKUP($B44,'[13]Business Sales JAN2013_Feb2015'!$A$8:$AA$100,COLUMN(K$1)-2,FALSE)</f>
        <v>0</v>
      </c>
      <c r="L44" s="7">
        <f>VLOOKUP($B44,'[13]Business Sales JAN2013_Feb2015'!$A$8:$AA$100,COLUMN(L$1)-2,FALSE)</f>
        <v>0</v>
      </c>
      <c r="M44" s="7">
        <f>VLOOKUP($B44,'[13]Business Sales JAN2013_Feb2015'!$A$8:$AA$100,COLUMN(M$1)-2,FALSE)</f>
        <v>0</v>
      </c>
      <c r="N44" s="7">
        <f>VLOOKUP($B44,'[13]Business Sales JAN2013_Feb2015'!$A$8:$AA$100,COLUMN(N$1)-2,FALSE)</f>
        <v>0</v>
      </c>
      <c r="O44" s="7">
        <f>VLOOKUP($B44,'[13]Business Sales JAN2013_Feb2015'!$A$8:$AA$100,COLUMN(O$1)-2,FALSE)</f>
        <v>0</v>
      </c>
      <c r="P44" s="7">
        <f>VLOOKUP($B44,'[13]Business Sales JAN2013_Feb2015'!$A$8:$AA$100,COLUMN(P$1)-2,FALSE)</f>
        <v>0</v>
      </c>
      <c r="Q44" s="7">
        <f>VLOOKUP($B44,'[13]Business Sales JAN2013_Feb2015'!$A$8:$AA$100,COLUMN(Q$1)-2,FALSE)</f>
        <v>0</v>
      </c>
      <c r="R44" s="7">
        <f>VLOOKUP($B44,'[13]Business Sales JAN2013_Feb2015'!$A$8:$AA$100,COLUMN(R$1)-2,FALSE)</f>
        <v>0</v>
      </c>
      <c r="S44" s="7">
        <f>VLOOKUP($B44,'[13]Business Sales JAN2013_Feb2015'!$A$8:$AA$100,COLUMN(S$1)-2,FALSE)</f>
        <v>0</v>
      </c>
      <c r="T44" s="7">
        <f>VLOOKUP($B44,'[13]Business Sales JAN2013_Feb2015'!$A$8:$AA$100,COLUMN(T$1)-2,FALSE)</f>
        <v>0</v>
      </c>
      <c r="U44" s="7">
        <f>VLOOKUP($B44,'[13]Business Sales JAN2013_Feb2015'!$A$8:$AA$100,COLUMN(U$1)-2,FALSE)</f>
        <v>0</v>
      </c>
      <c r="V44" s="7">
        <f>VLOOKUP($B44,'[13]Business Sales JAN2013_Feb2015'!$A$8:$AA$100,COLUMN(V$1)-2,FALSE)</f>
        <v>0</v>
      </c>
      <c r="W44" s="7">
        <f>VLOOKUP($B44,'[13]Business Sales JAN2013_Feb2015'!$A$8:$AA$100,COLUMN(W$1)-2,FALSE)</f>
        <v>3</v>
      </c>
      <c r="X44" s="7">
        <f>VLOOKUP($B44,'[13]Business Sales JAN2013_Feb2015'!$A$8:$AA$100,COLUMN(X$1)-2,FALSE)</f>
        <v>4</v>
      </c>
      <c r="Y44" s="7">
        <f>VLOOKUP($B44,'[13]Business Sales JAN2013_Feb2015'!$A$8:$AA$100,COLUMN(Y$1)-2,FALSE)</f>
        <v>3</v>
      </c>
      <c r="Z44" s="7">
        <f>VLOOKUP($B44,'[13]Business Sales JAN2013_Feb2015'!$A$8:$AA$100,COLUMN(Z$1)-2,FALSE)</f>
        <v>3</v>
      </c>
      <c r="AA44" s="7">
        <f>VLOOKUP($B44,'[13]Business Sales JAN2013_Feb2015'!$A$8:$AA$100,COLUMN(AA$1)-2,FALSE)</f>
        <v>5</v>
      </c>
      <c r="AB44" s="7">
        <f>VLOOKUP($B44,'[13]Business Sales JAN2013_Feb2015'!$A$8:$AA$100,COLUMN(AB$1)-2,FALSE)</f>
        <v>4</v>
      </c>
      <c r="AC44" s="7">
        <f>VLOOKUP($B44,'[13]Business Sales JAN2013_Feb2015'!$A$8:$AA$100,COLUMN(AC$1)-2,FALSE)</f>
        <v>4</v>
      </c>
      <c r="AF44" s="7">
        <f t="shared" ref="AF44:AG48" si="45">AB44</f>
        <v>4</v>
      </c>
      <c r="AG44" s="7">
        <f t="shared" si="45"/>
        <v>4</v>
      </c>
      <c r="AH44" s="7">
        <f>VLOOKUP($A$3&amp;$B$36&amp;$B44,'[14]Paga All'!$G$1:$J$3000,4,FALSE)</f>
        <v>3</v>
      </c>
      <c r="AI44" s="7">
        <f>VLOOKUP($A$2&amp;$B$36&amp;$B44,'[15]Paga all'!$F:$G,2,FALSE)</f>
        <v>5</v>
      </c>
      <c r="AJ44" s="7">
        <f>VLOOKUP($A$2&amp;$B$36&amp;$B44,'[16]Paga all'!$F$2:$G$1470,2,FALSE)</f>
        <v>5</v>
      </c>
      <c r="AK44" s="9">
        <f t="shared" ref="AK44:BO44" si="46">IF(ROUND((AJ44+AJ45)*(1+AK38),)&gt;=AK$3*$AD$3,AK$3*$AD$3*(1-AK39),ROUND((AJ44+AJ45)*(1+AK38),)-ROUND((AJ44+AJ45)*(1+AK38)*AK39,))</f>
        <v>4</v>
      </c>
      <c r="AL44" s="9">
        <f t="shared" si="46"/>
        <v>4</v>
      </c>
      <c r="AM44" s="9">
        <f t="shared" si="46"/>
        <v>4</v>
      </c>
      <c r="AN44" s="9">
        <f t="shared" si="46"/>
        <v>4</v>
      </c>
      <c r="AO44" s="9">
        <f t="shared" si="46"/>
        <v>4</v>
      </c>
      <c r="AP44" s="9">
        <f t="shared" si="46"/>
        <v>4</v>
      </c>
      <c r="AQ44" s="9">
        <f t="shared" si="46"/>
        <v>4</v>
      </c>
      <c r="AR44" s="9">
        <f t="shared" si="46"/>
        <v>4</v>
      </c>
      <c r="AS44" s="9">
        <f t="shared" si="46"/>
        <v>4</v>
      </c>
      <c r="AT44" s="9">
        <f t="shared" si="46"/>
        <v>4</v>
      </c>
      <c r="AU44" s="9">
        <f t="shared" si="46"/>
        <v>4</v>
      </c>
      <c r="AV44" s="9">
        <f t="shared" si="46"/>
        <v>4</v>
      </c>
      <c r="AW44" s="9">
        <f t="shared" si="46"/>
        <v>4</v>
      </c>
      <c r="AX44" s="9">
        <f t="shared" si="46"/>
        <v>4</v>
      </c>
      <c r="AY44" s="9">
        <f t="shared" si="46"/>
        <v>4</v>
      </c>
      <c r="AZ44" s="9">
        <f t="shared" si="46"/>
        <v>4</v>
      </c>
      <c r="BA44" s="9">
        <f t="shared" si="46"/>
        <v>4</v>
      </c>
      <c r="BB44" s="9">
        <f t="shared" si="46"/>
        <v>4</v>
      </c>
      <c r="BC44" s="9">
        <f t="shared" si="46"/>
        <v>4</v>
      </c>
      <c r="BD44" s="9">
        <f t="shared" si="46"/>
        <v>4</v>
      </c>
      <c r="BE44" s="9">
        <f t="shared" si="46"/>
        <v>4</v>
      </c>
      <c r="BF44" s="9">
        <f t="shared" si="46"/>
        <v>4</v>
      </c>
      <c r="BG44" s="9">
        <f t="shared" si="46"/>
        <v>4</v>
      </c>
      <c r="BH44" s="9">
        <f t="shared" si="46"/>
        <v>4</v>
      </c>
      <c r="BI44" s="9">
        <f t="shared" si="46"/>
        <v>4</v>
      </c>
      <c r="BJ44" s="9">
        <f t="shared" si="46"/>
        <v>4</v>
      </c>
      <c r="BK44" s="9">
        <f t="shared" si="46"/>
        <v>4</v>
      </c>
      <c r="BL44" s="9">
        <f t="shared" si="46"/>
        <v>4</v>
      </c>
      <c r="BM44" s="9">
        <f t="shared" si="46"/>
        <v>4</v>
      </c>
      <c r="BN44" s="9">
        <f t="shared" si="46"/>
        <v>4</v>
      </c>
      <c r="BO44" s="9">
        <f t="shared" si="46"/>
        <v>4</v>
      </c>
    </row>
    <row r="45" spans="2:67" x14ac:dyDescent="0.25">
      <c r="B45" s="263" t="s">
        <v>156</v>
      </c>
      <c r="D45" s="7">
        <f>VLOOKUP($B45,'[13]Business Sales JAN2013_Feb2015'!$A$8:$AA$100,COLUMN(D$1)-2,FALSE)</f>
        <v>0</v>
      </c>
      <c r="E45" s="7">
        <f>VLOOKUP($B45,'[13]Business Sales JAN2013_Feb2015'!$A$8:$AA$100,COLUMN(E$1)-2,FALSE)</f>
        <v>0</v>
      </c>
      <c r="F45" s="7">
        <f>VLOOKUP($B45,'[13]Business Sales JAN2013_Feb2015'!$A$8:$AA$100,COLUMN(F$1)-2,FALSE)</f>
        <v>0</v>
      </c>
      <c r="G45" s="7">
        <f>VLOOKUP($B45,'[13]Business Sales JAN2013_Feb2015'!$A$8:$AA$100,COLUMN(G$1)-2,FALSE)</f>
        <v>0</v>
      </c>
      <c r="H45" s="7">
        <f>VLOOKUP($B45,'[13]Business Sales JAN2013_Feb2015'!$A$8:$AA$100,COLUMN(H$1)-2,FALSE)</f>
        <v>0</v>
      </c>
      <c r="I45" s="7">
        <f>VLOOKUP($B45,'[13]Business Sales JAN2013_Feb2015'!$A$8:$AA$100,COLUMN(I$1)-2,FALSE)</f>
        <v>0</v>
      </c>
      <c r="J45" s="7">
        <f>VLOOKUP($B45,'[13]Business Sales JAN2013_Feb2015'!$A$8:$AA$100,COLUMN(J$1)-2,FALSE)</f>
        <v>0</v>
      </c>
      <c r="K45" s="7">
        <f>VLOOKUP($B45,'[13]Business Sales JAN2013_Feb2015'!$A$8:$AA$100,COLUMN(K$1)-2,FALSE)</f>
        <v>0</v>
      </c>
      <c r="L45" s="7">
        <f>VLOOKUP($B45,'[13]Business Sales JAN2013_Feb2015'!$A$8:$AA$100,COLUMN(L$1)-2,FALSE)</f>
        <v>0</v>
      </c>
      <c r="M45" s="7">
        <f>VLOOKUP($B45,'[13]Business Sales JAN2013_Feb2015'!$A$8:$AA$100,COLUMN(M$1)-2,FALSE)</f>
        <v>0</v>
      </c>
      <c r="N45" s="7">
        <f>VLOOKUP($B45,'[13]Business Sales JAN2013_Feb2015'!$A$8:$AA$100,COLUMN(N$1)-2,FALSE)</f>
        <v>0</v>
      </c>
      <c r="O45" s="7">
        <f>VLOOKUP($B45,'[13]Business Sales JAN2013_Feb2015'!$A$8:$AA$100,COLUMN(O$1)-2,FALSE)</f>
        <v>0</v>
      </c>
      <c r="P45" s="7">
        <f>VLOOKUP($B45,'[13]Business Sales JAN2013_Feb2015'!$A$8:$AA$100,COLUMN(P$1)-2,FALSE)</f>
        <v>0</v>
      </c>
      <c r="Q45" s="7">
        <f>VLOOKUP($B45,'[13]Business Sales JAN2013_Feb2015'!$A$8:$AA$100,COLUMN(Q$1)-2,FALSE)</f>
        <v>0</v>
      </c>
      <c r="R45" s="7">
        <f>VLOOKUP($B45,'[13]Business Sales JAN2013_Feb2015'!$A$8:$AA$100,COLUMN(R$1)-2,FALSE)</f>
        <v>0</v>
      </c>
      <c r="S45" s="7">
        <f>VLOOKUP($B45,'[13]Business Sales JAN2013_Feb2015'!$A$8:$AA$100,COLUMN(S$1)-2,FALSE)</f>
        <v>0</v>
      </c>
      <c r="T45" s="7">
        <f>VLOOKUP($B45,'[13]Business Sales JAN2013_Feb2015'!$A$8:$AA$100,COLUMN(T$1)-2,FALSE)</f>
        <v>0</v>
      </c>
      <c r="U45" s="7">
        <f>VLOOKUP($B45,'[13]Business Sales JAN2013_Feb2015'!$A$8:$AA$100,COLUMN(U$1)-2,FALSE)</f>
        <v>0</v>
      </c>
      <c r="V45" s="7">
        <f>VLOOKUP($B45,'[13]Business Sales JAN2013_Feb2015'!$A$8:$AA$100,COLUMN(V$1)-2,FALSE)</f>
        <v>0</v>
      </c>
      <c r="W45" s="7">
        <f>VLOOKUP($B45,'[13]Business Sales JAN2013_Feb2015'!$A$8:$AA$100,COLUMN(W$1)-2,FALSE)</f>
        <v>0</v>
      </c>
      <c r="X45" s="7">
        <f>VLOOKUP($B45,'[13]Business Sales JAN2013_Feb2015'!$A$8:$AA$100,COLUMN(X$1)-2,FALSE)</f>
        <v>1</v>
      </c>
      <c r="Y45" s="7">
        <f>VLOOKUP($B45,'[13]Business Sales JAN2013_Feb2015'!$A$8:$AA$100,COLUMN(Y$1)-2,FALSE)</f>
        <v>2</v>
      </c>
      <c r="Z45" s="7">
        <f>VLOOKUP($B45,'[13]Business Sales JAN2013_Feb2015'!$A$8:$AA$100,COLUMN(Z$1)-2,FALSE)</f>
        <v>0</v>
      </c>
      <c r="AA45" s="7">
        <f>VLOOKUP($B45,'[13]Business Sales JAN2013_Feb2015'!$A$8:$AA$100,COLUMN(AA$1)-2,FALSE)</f>
        <v>1</v>
      </c>
      <c r="AB45" s="7">
        <f>VLOOKUP($B45,'[13]Business Sales JAN2013_Feb2015'!$A$8:$AA$100,COLUMN(AB$1)-2,FALSE)</f>
        <v>2</v>
      </c>
      <c r="AC45" s="7">
        <f>VLOOKUP($B45,'[13]Business Sales JAN2013_Feb2015'!$A$8:$AA$100,COLUMN(AC$1)-2,FALSE)</f>
        <v>0</v>
      </c>
      <c r="AF45" s="7">
        <f t="shared" si="45"/>
        <v>2</v>
      </c>
      <c r="AG45" s="7">
        <f t="shared" si="45"/>
        <v>0</v>
      </c>
      <c r="AH45" s="7">
        <f>VLOOKUP($A$3&amp;$B$36&amp;$B45,'[14]Paga All'!$G$1:$J$3000,4,FALSE)</f>
        <v>1</v>
      </c>
      <c r="AI45" s="7">
        <v>0</v>
      </c>
      <c r="AJ45" s="7">
        <v>0</v>
      </c>
      <c r="AK45" s="9">
        <f t="shared" ref="AK45:BO45" si="47">IF(ROUND((AJ44+AJ45)*(1+AK38),)&gt;=AK$3*$AD$3,AK$3*$AD$3*AK39,ROUND((AJ44+AJ45)*(1+AK38),)-AK44)</f>
        <v>1</v>
      </c>
      <c r="AL45" s="9">
        <f t="shared" si="47"/>
        <v>1</v>
      </c>
      <c r="AM45" s="9">
        <f t="shared" si="47"/>
        <v>1</v>
      </c>
      <c r="AN45" s="9">
        <f t="shared" si="47"/>
        <v>1</v>
      </c>
      <c r="AO45" s="9">
        <f t="shared" si="47"/>
        <v>1</v>
      </c>
      <c r="AP45" s="9">
        <f t="shared" si="47"/>
        <v>1</v>
      </c>
      <c r="AQ45" s="9">
        <f t="shared" si="47"/>
        <v>1</v>
      </c>
      <c r="AR45" s="9">
        <f t="shared" si="47"/>
        <v>1</v>
      </c>
      <c r="AS45" s="9">
        <f t="shared" si="47"/>
        <v>1</v>
      </c>
      <c r="AT45" s="9">
        <f t="shared" si="47"/>
        <v>1</v>
      </c>
      <c r="AU45" s="9">
        <f t="shared" si="47"/>
        <v>1</v>
      </c>
      <c r="AV45" s="9">
        <f t="shared" si="47"/>
        <v>1</v>
      </c>
      <c r="AW45" s="9">
        <f t="shared" si="47"/>
        <v>1</v>
      </c>
      <c r="AX45" s="9">
        <f t="shared" si="47"/>
        <v>1</v>
      </c>
      <c r="AY45" s="9">
        <f t="shared" si="47"/>
        <v>1</v>
      </c>
      <c r="AZ45" s="9">
        <f t="shared" si="47"/>
        <v>1</v>
      </c>
      <c r="BA45" s="9">
        <f t="shared" si="47"/>
        <v>1</v>
      </c>
      <c r="BB45" s="9">
        <f t="shared" si="47"/>
        <v>1</v>
      </c>
      <c r="BC45" s="9">
        <f t="shared" si="47"/>
        <v>1</v>
      </c>
      <c r="BD45" s="9">
        <f t="shared" si="47"/>
        <v>1</v>
      </c>
      <c r="BE45" s="9">
        <f t="shared" si="47"/>
        <v>1</v>
      </c>
      <c r="BF45" s="9">
        <f t="shared" si="47"/>
        <v>1</v>
      </c>
      <c r="BG45" s="9">
        <f t="shared" si="47"/>
        <v>1</v>
      </c>
      <c r="BH45" s="9">
        <f t="shared" si="47"/>
        <v>1</v>
      </c>
      <c r="BI45" s="9">
        <f t="shared" si="47"/>
        <v>1</v>
      </c>
      <c r="BJ45" s="9">
        <f t="shared" si="47"/>
        <v>1</v>
      </c>
      <c r="BK45" s="9">
        <f t="shared" si="47"/>
        <v>1</v>
      </c>
      <c r="BL45" s="9">
        <f t="shared" si="47"/>
        <v>1</v>
      </c>
      <c r="BM45" s="9">
        <f t="shared" si="47"/>
        <v>1</v>
      </c>
      <c r="BN45" s="9">
        <f t="shared" si="47"/>
        <v>1</v>
      </c>
      <c r="BO45" s="9">
        <f t="shared" si="47"/>
        <v>1</v>
      </c>
    </row>
    <row r="46" spans="2:67" x14ac:dyDescent="0.25">
      <c r="B46" s="263" t="s">
        <v>157</v>
      </c>
      <c r="D46" s="7">
        <f>VLOOKUP($B46,'[13]Business Sales JAN2013_Feb2015'!$A$8:$AA$100,COLUMN(D$1)-2,FALSE)</f>
        <v>0</v>
      </c>
      <c r="E46" s="7">
        <f>VLOOKUP($B46,'[13]Business Sales JAN2013_Feb2015'!$A$8:$AA$100,COLUMN(E$1)-2,FALSE)</f>
        <v>0</v>
      </c>
      <c r="F46" s="7">
        <f>VLOOKUP($B46,'[13]Business Sales JAN2013_Feb2015'!$A$8:$AA$100,COLUMN(F$1)-2,FALSE)</f>
        <v>0</v>
      </c>
      <c r="G46" s="7">
        <f>VLOOKUP($B46,'[13]Business Sales JAN2013_Feb2015'!$A$8:$AA$100,COLUMN(G$1)-2,FALSE)</f>
        <v>0</v>
      </c>
      <c r="H46" s="7">
        <f>VLOOKUP($B46,'[13]Business Sales JAN2013_Feb2015'!$A$8:$AA$100,COLUMN(H$1)-2,FALSE)</f>
        <v>0</v>
      </c>
      <c r="I46" s="7">
        <f>VLOOKUP($B46,'[13]Business Sales JAN2013_Feb2015'!$A$8:$AA$100,COLUMN(I$1)-2,FALSE)</f>
        <v>0</v>
      </c>
      <c r="J46" s="7">
        <f>VLOOKUP($B46,'[13]Business Sales JAN2013_Feb2015'!$A$8:$AA$100,COLUMN(J$1)-2,FALSE)</f>
        <v>0</v>
      </c>
      <c r="K46" s="7">
        <f>VLOOKUP($B46,'[13]Business Sales JAN2013_Feb2015'!$A$8:$AA$100,COLUMN(K$1)-2,FALSE)</f>
        <v>0</v>
      </c>
      <c r="L46" s="7">
        <f>VLOOKUP($B46,'[13]Business Sales JAN2013_Feb2015'!$A$8:$AA$100,COLUMN(L$1)-2,FALSE)</f>
        <v>0</v>
      </c>
      <c r="M46" s="7">
        <f>VLOOKUP($B46,'[13]Business Sales JAN2013_Feb2015'!$A$8:$AA$100,COLUMN(M$1)-2,FALSE)</f>
        <v>0</v>
      </c>
      <c r="N46" s="7">
        <f>VLOOKUP($B46,'[13]Business Sales JAN2013_Feb2015'!$A$8:$AA$100,COLUMN(N$1)-2,FALSE)</f>
        <v>0</v>
      </c>
      <c r="O46" s="7">
        <f>VLOOKUP($B46,'[13]Business Sales JAN2013_Feb2015'!$A$8:$AA$100,COLUMN(O$1)-2,FALSE)</f>
        <v>0</v>
      </c>
      <c r="P46" s="7">
        <f>VLOOKUP($B46,'[13]Business Sales JAN2013_Feb2015'!$A$8:$AA$100,COLUMN(P$1)-2,FALSE)</f>
        <v>0</v>
      </c>
      <c r="Q46" s="7">
        <f>VLOOKUP($B46,'[13]Business Sales JAN2013_Feb2015'!$A$8:$AA$100,COLUMN(Q$1)-2,FALSE)</f>
        <v>0</v>
      </c>
      <c r="R46" s="7">
        <f>VLOOKUP($B46,'[13]Business Sales JAN2013_Feb2015'!$A$8:$AA$100,COLUMN(R$1)-2,FALSE)</f>
        <v>0</v>
      </c>
      <c r="S46" s="7">
        <f>VLOOKUP($B46,'[13]Business Sales JAN2013_Feb2015'!$A$8:$AA$100,COLUMN(S$1)-2,FALSE)</f>
        <v>0</v>
      </c>
      <c r="T46" s="7">
        <f>VLOOKUP($B46,'[13]Business Sales JAN2013_Feb2015'!$A$8:$AA$100,COLUMN(T$1)-2,FALSE)</f>
        <v>0</v>
      </c>
      <c r="U46" s="7">
        <f>VLOOKUP($B46,'[13]Business Sales JAN2013_Feb2015'!$A$8:$AA$100,COLUMN(U$1)-2,FALSE)</f>
        <v>0</v>
      </c>
      <c r="V46" s="7">
        <f>VLOOKUP($B46,'[13]Business Sales JAN2013_Feb2015'!$A$8:$AA$100,COLUMN(V$1)-2,FALSE)</f>
        <v>0</v>
      </c>
      <c r="W46" s="7">
        <f>VLOOKUP($B46,'[13]Business Sales JAN2013_Feb2015'!$A$8:$AA$100,COLUMN(W$1)-2,FALSE)</f>
        <v>3</v>
      </c>
      <c r="X46" s="7">
        <f>VLOOKUP($B46,'[13]Business Sales JAN2013_Feb2015'!$A$8:$AA$100,COLUMN(X$1)-2,FALSE)</f>
        <v>2</v>
      </c>
      <c r="Y46" s="7">
        <f>VLOOKUP($B46,'[13]Business Sales JAN2013_Feb2015'!$A$8:$AA$100,COLUMN(Y$1)-2,FALSE)</f>
        <v>1</v>
      </c>
      <c r="Z46" s="7">
        <f>VLOOKUP($B46,'[13]Business Sales JAN2013_Feb2015'!$A$8:$AA$100,COLUMN(Z$1)-2,FALSE)</f>
        <v>0</v>
      </c>
      <c r="AA46" s="7">
        <f>VLOOKUP($B46,'[13]Business Sales JAN2013_Feb2015'!$A$8:$AA$100,COLUMN(AA$1)-2,FALSE)</f>
        <v>3</v>
      </c>
      <c r="AB46" s="7">
        <f>VLOOKUP($B46,'[13]Business Sales JAN2013_Feb2015'!$A$8:$AA$100,COLUMN(AB$1)-2,FALSE)</f>
        <v>1</v>
      </c>
      <c r="AC46" s="7">
        <f>VLOOKUP($B46,'[13]Business Sales JAN2013_Feb2015'!$A$8:$AA$100,COLUMN(AC$1)-2,FALSE)</f>
        <v>0</v>
      </c>
      <c r="AF46" s="7">
        <f t="shared" si="45"/>
        <v>1</v>
      </c>
      <c r="AG46" s="7">
        <f t="shared" si="45"/>
        <v>0</v>
      </c>
      <c r="AH46" s="7">
        <f>VLOOKUP($A$3&amp;$B$36&amp;$B46,'[14]Paga All'!$G$1:$J$3000,4,FALSE)</f>
        <v>0</v>
      </c>
      <c r="AI46" s="7">
        <f>VLOOKUP($A$2&amp;$B$36&amp;$B46,'[15]Paga all'!$F:$G,2,FALSE)</f>
        <v>2</v>
      </c>
      <c r="AJ46" s="7">
        <f>VLOOKUP($A$2&amp;$B$36&amp;$B46,'[16]Paga all'!$F$2:$G$1470,2,FALSE)</f>
        <v>5</v>
      </c>
      <c r="AK46" s="9">
        <f t="shared" ref="AK46:BO46" si="48">AK44+AK45-AJ44</f>
        <v>0</v>
      </c>
      <c r="AL46" s="9">
        <f t="shared" si="48"/>
        <v>1</v>
      </c>
      <c r="AM46" s="9">
        <f t="shared" si="48"/>
        <v>1</v>
      </c>
      <c r="AN46" s="9">
        <f t="shared" si="48"/>
        <v>1</v>
      </c>
      <c r="AO46" s="9">
        <f t="shared" si="48"/>
        <v>1</v>
      </c>
      <c r="AP46" s="9">
        <f t="shared" si="48"/>
        <v>1</v>
      </c>
      <c r="AQ46" s="9">
        <f t="shared" si="48"/>
        <v>1</v>
      </c>
      <c r="AR46" s="9">
        <f t="shared" si="48"/>
        <v>1</v>
      </c>
      <c r="AS46" s="9">
        <f t="shared" si="48"/>
        <v>1</v>
      </c>
      <c r="AT46" s="9">
        <f t="shared" si="48"/>
        <v>1</v>
      </c>
      <c r="AU46" s="9">
        <f t="shared" si="48"/>
        <v>1</v>
      </c>
      <c r="AV46" s="9">
        <f t="shared" si="48"/>
        <v>1</v>
      </c>
      <c r="AW46" s="9">
        <f t="shared" si="48"/>
        <v>1</v>
      </c>
      <c r="AX46" s="9">
        <f t="shared" si="48"/>
        <v>1</v>
      </c>
      <c r="AY46" s="9">
        <f t="shared" si="48"/>
        <v>1</v>
      </c>
      <c r="AZ46" s="9">
        <f t="shared" si="48"/>
        <v>1</v>
      </c>
      <c r="BA46" s="9">
        <f t="shared" si="48"/>
        <v>1</v>
      </c>
      <c r="BB46" s="9">
        <f t="shared" si="48"/>
        <v>1</v>
      </c>
      <c r="BC46" s="9">
        <f t="shared" si="48"/>
        <v>1</v>
      </c>
      <c r="BD46" s="9">
        <f t="shared" si="48"/>
        <v>1</v>
      </c>
      <c r="BE46" s="9">
        <f t="shared" si="48"/>
        <v>1</v>
      </c>
      <c r="BF46" s="9">
        <f t="shared" si="48"/>
        <v>1</v>
      </c>
      <c r="BG46" s="9">
        <f t="shared" si="48"/>
        <v>1</v>
      </c>
      <c r="BH46" s="9">
        <f t="shared" si="48"/>
        <v>1</v>
      </c>
      <c r="BI46" s="9">
        <f t="shared" si="48"/>
        <v>1</v>
      </c>
      <c r="BJ46" s="9">
        <f t="shared" si="48"/>
        <v>1</v>
      </c>
      <c r="BK46" s="9">
        <f t="shared" si="48"/>
        <v>1</v>
      </c>
      <c r="BL46" s="9">
        <f t="shared" si="48"/>
        <v>1</v>
      </c>
      <c r="BM46" s="9">
        <f t="shared" si="48"/>
        <v>1</v>
      </c>
      <c r="BN46" s="9">
        <f t="shared" si="48"/>
        <v>1</v>
      </c>
      <c r="BO46" s="9">
        <f t="shared" si="48"/>
        <v>1</v>
      </c>
    </row>
    <row r="47" spans="2:67" x14ac:dyDescent="0.25">
      <c r="B47" t="s">
        <v>158</v>
      </c>
      <c r="D47" s="7">
        <f>VLOOKUP($B47,'[13]Business Sales JAN2013_Feb2015'!$A$8:$AA$100,COLUMN(D$1)-2,FALSE)</f>
        <v>0</v>
      </c>
      <c r="E47" s="7">
        <f>VLOOKUP($B47,'[13]Business Sales JAN2013_Feb2015'!$A$8:$AA$100,COLUMN(E$1)-2,FALSE)</f>
        <v>0</v>
      </c>
      <c r="F47" s="7">
        <f>VLOOKUP($B47,'[13]Business Sales JAN2013_Feb2015'!$A$8:$AA$100,COLUMN(F$1)-2,FALSE)</f>
        <v>0</v>
      </c>
      <c r="G47" s="7">
        <f>VLOOKUP($B47,'[13]Business Sales JAN2013_Feb2015'!$A$8:$AA$100,COLUMN(G$1)-2,FALSE)</f>
        <v>0</v>
      </c>
      <c r="H47" s="7">
        <f>VLOOKUP($B47,'[13]Business Sales JAN2013_Feb2015'!$A$8:$AA$100,COLUMN(H$1)-2,FALSE)</f>
        <v>0</v>
      </c>
      <c r="I47" s="7">
        <f>VLOOKUP($B47,'[13]Business Sales JAN2013_Feb2015'!$A$8:$AA$100,COLUMN(I$1)-2,FALSE)</f>
        <v>0</v>
      </c>
      <c r="J47" s="7">
        <f>VLOOKUP($B47,'[13]Business Sales JAN2013_Feb2015'!$A$8:$AA$100,COLUMN(J$1)-2,FALSE)</f>
        <v>0</v>
      </c>
      <c r="K47" s="7">
        <f>VLOOKUP($B47,'[13]Business Sales JAN2013_Feb2015'!$A$8:$AA$100,COLUMN(K$1)-2,FALSE)</f>
        <v>0</v>
      </c>
      <c r="L47" s="7">
        <f>VLOOKUP($B47,'[13]Business Sales JAN2013_Feb2015'!$A$8:$AA$100,COLUMN(L$1)-2,FALSE)</f>
        <v>0</v>
      </c>
      <c r="M47" s="7">
        <f>VLOOKUP($B47,'[13]Business Sales JAN2013_Feb2015'!$A$8:$AA$100,COLUMN(M$1)-2,FALSE)</f>
        <v>0</v>
      </c>
      <c r="N47" s="7">
        <f>VLOOKUP($B47,'[13]Business Sales JAN2013_Feb2015'!$A$8:$AA$100,COLUMN(N$1)-2,FALSE)</f>
        <v>0</v>
      </c>
      <c r="O47" s="7">
        <f>VLOOKUP($B47,'[13]Business Sales JAN2013_Feb2015'!$A$8:$AA$100,COLUMN(O$1)-2,FALSE)</f>
        <v>0</v>
      </c>
      <c r="P47" s="7">
        <f>VLOOKUP($B47,'[13]Business Sales JAN2013_Feb2015'!$A$8:$AA$100,COLUMN(P$1)-2,FALSE)</f>
        <v>0</v>
      </c>
      <c r="Q47" s="7">
        <f>VLOOKUP($B47,'[13]Business Sales JAN2013_Feb2015'!$A$8:$AA$100,COLUMN(Q$1)-2,FALSE)</f>
        <v>0</v>
      </c>
      <c r="R47" s="7">
        <f>VLOOKUP($B47,'[13]Business Sales JAN2013_Feb2015'!$A$8:$AA$100,COLUMN(R$1)-2,FALSE)</f>
        <v>0</v>
      </c>
      <c r="S47" s="7">
        <f>VLOOKUP($B47,'[13]Business Sales JAN2013_Feb2015'!$A$8:$AA$100,COLUMN(S$1)-2,FALSE)</f>
        <v>0</v>
      </c>
      <c r="T47" s="7">
        <f>VLOOKUP($B47,'[13]Business Sales JAN2013_Feb2015'!$A$8:$AA$100,COLUMN(T$1)-2,FALSE)</f>
        <v>0</v>
      </c>
      <c r="U47" s="7">
        <f>VLOOKUP($B47,'[13]Business Sales JAN2013_Feb2015'!$A$8:$AA$100,COLUMN(U$1)-2,FALSE)</f>
        <v>0</v>
      </c>
      <c r="V47" s="7">
        <f>VLOOKUP($B47,'[13]Business Sales JAN2013_Feb2015'!$A$8:$AA$100,COLUMN(V$1)-2,FALSE)</f>
        <v>0</v>
      </c>
      <c r="W47" s="7">
        <f>VLOOKUP($B47,'[13]Business Sales JAN2013_Feb2015'!$A$8:$AA$100,COLUMN(W$1)-2,FALSE)</f>
        <v>21</v>
      </c>
      <c r="X47" s="7">
        <f>VLOOKUP($B47,'[13]Business Sales JAN2013_Feb2015'!$A$8:$AA$100,COLUMN(X$1)-2,FALSE)</f>
        <v>13</v>
      </c>
      <c r="Y47" s="7">
        <f>VLOOKUP($B47,'[13]Business Sales JAN2013_Feb2015'!$A$8:$AA$100,COLUMN(Y$1)-2,FALSE)</f>
        <v>10</v>
      </c>
      <c r="Z47" s="7">
        <f>VLOOKUP($B47,'[13]Business Sales JAN2013_Feb2015'!$A$8:$AA$100,COLUMN(Z$1)-2,FALSE)</f>
        <v>30</v>
      </c>
      <c r="AA47" s="7">
        <f>VLOOKUP($B47,'[13]Business Sales JAN2013_Feb2015'!$A$8:$AA$100,COLUMN(AA$1)-2,FALSE)</f>
        <v>68</v>
      </c>
      <c r="AB47" s="7">
        <f>VLOOKUP($B47,'[13]Business Sales JAN2013_Feb2015'!$A$8:$AA$100,COLUMN(AB$1)-2,FALSE)</f>
        <v>1447</v>
      </c>
      <c r="AC47" s="7">
        <f>VLOOKUP($B47,'[13]Business Sales JAN2013_Feb2015'!$A$8:$AA$100,COLUMN(AC$1)-2,FALSE)</f>
        <v>2153</v>
      </c>
      <c r="AF47" s="7">
        <f t="shared" si="45"/>
        <v>1447</v>
      </c>
      <c r="AG47" s="7">
        <f t="shared" si="45"/>
        <v>2153</v>
      </c>
      <c r="AH47" s="7">
        <f>VLOOKUP($A$3&amp;$B$36&amp;$B47,'[14]Paga All'!$G$1:$J$3000,4,FALSE)</f>
        <v>2012</v>
      </c>
      <c r="AI47" s="7">
        <f>VLOOKUP($A$2&amp;$B$36&amp;$B47,'[15]Paga all'!$F:$G,2,FALSE)</f>
        <v>2584</v>
      </c>
      <c r="AJ47" s="7">
        <f>VLOOKUP($A$2&amp;$B$36&amp;$B47,'[16]Paga all'!$F$2:$G$1470,2,FALSE)</f>
        <v>88</v>
      </c>
      <c r="AK47" s="9">
        <f t="shared" ref="AK47:BO47" si="49">ROUND(AK44*AK40,)</f>
        <v>1800</v>
      </c>
      <c r="AL47" s="9">
        <f t="shared" si="49"/>
        <v>1800</v>
      </c>
      <c r="AM47" s="9">
        <f t="shared" si="49"/>
        <v>1800</v>
      </c>
      <c r="AN47" s="9">
        <f t="shared" si="49"/>
        <v>1800</v>
      </c>
      <c r="AO47" s="9">
        <f t="shared" si="49"/>
        <v>1800</v>
      </c>
      <c r="AP47" s="9">
        <f t="shared" si="49"/>
        <v>1800</v>
      </c>
      <c r="AQ47" s="9">
        <f t="shared" si="49"/>
        <v>1800</v>
      </c>
      <c r="AR47" s="9">
        <f t="shared" si="49"/>
        <v>1900</v>
      </c>
      <c r="AS47" s="9">
        <f t="shared" si="49"/>
        <v>2000</v>
      </c>
      <c r="AT47" s="9">
        <f t="shared" si="49"/>
        <v>2100</v>
      </c>
      <c r="AU47" s="9">
        <f t="shared" si="49"/>
        <v>2100</v>
      </c>
      <c r="AV47" s="9">
        <f t="shared" si="49"/>
        <v>2100</v>
      </c>
      <c r="AW47" s="9">
        <f t="shared" si="49"/>
        <v>2100</v>
      </c>
      <c r="AX47" s="9">
        <f t="shared" si="49"/>
        <v>2100</v>
      </c>
      <c r="AY47" s="9">
        <f t="shared" si="49"/>
        <v>2100</v>
      </c>
      <c r="AZ47" s="9">
        <f t="shared" si="49"/>
        <v>2100</v>
      </c>
      <c r="BA47" s="9">
        <f t="shared" si="49"/>
        <v>2100</v>
      </c>
      <c r="BB47" s="9">
        <f t="shared" si="49"/>
        <v>2100</v>
      </c>
      <c r="BC47" s="9">
        <f t="shared" si="49"/>
        <v>2100</v>
      </c>
      <c r="BD47" s="9">
        <f t="shared" si="49"/>
        <v>2100</v>
      </c>
      <c r="BE47" s="9">
        <f t="shared" si="49"/>
        <v>2100</v>
      </c>
      <c r="BF47" s="9">
        <f t="shared" si="49"/>
        <v>2100</v>
      </c>
      <c r="BG47" s="9">
        <f t="shared" si="49"/>
        <v>2100</v>
      </c>
      <c r="BH47" s="9">
        <f t="shared" si="49"/>
        <v>2100</v>
      </c>
      <c r="BI47" s="9">
        <f t="shared" si="49"/>
        <v>2100</v>
      </c>
      <c r="BJ47" s="9">
        <f t="shared" si="49"/>
        <v>2100</v>
      </c>
      <c r="BK47" s="9">
        <f t="shared" si="49"/>
        <v>2100</v>
      </c>
      <c r="BL47" s="9">
        <f t="shared" si="49"/>
        <v>2100</v>
      </c>
      <c r="BM47" s="9">
        <f t="shared" si="49"/>
        <v>2100</v>
      </c>
      <c r="BN47" s="9">
        <f t="shared" si="49"/>
        <v>2100</v>
      </c>
      <c r="BO47" s="9">
        <f t="shared" si="49"/>
        <v>2100</v>
      </c>
    </row>
    <row r="48" spans="2:67" x14ac:dyDescent="0.25">
      <c r="B48" t="s">
        <v>159</v>
      </c>
      <c r="D48" s="7">
        <f>VLOOKUP($B48,'[13]Business Sales JAN2013_Feb2015'!$A$8:$AA$100,COLUMN(D$1)-2,FALSE)</f>
        <v>0</v>
      </c>
      <c r="E48" s="7">
        <f>VLOOKUP($B48,'[13]Business Sales JAN2013_Feb2015'!$A$8:$AA$100,COLUMN(E$1)-2,FALSE)</f>
        <v>0</v>
      </c>
      <c r="F48" s="7">
        <f>VLOOKUP($B48,'[13]Business Sales JAN2013_Feb2015'!$A$8:$AA$100,COLUMN(F$1)-2,FALSE)</f>
        <v>0</v>
      </c>
      <c r="G48" s="7">
        <f>VLOOKUP($B48,'[13]Business Sales JAN2013_Feb2015'!$A$8:$AA$100,COLUMN(G$1)-2,FALSE)</f>
        <v>0</v>
      </c>
      <c r="H48" s="7">
        <f>VLOOKUP($B48,'[13]Business Sales JAN2013_Feb2015'!$A$8:$AA$100,COLUMN(H$1)-2,FALSE)</f>
        <v>0</v>
      </c>
      <c r="I48" s="7">
        <f>VLOOKUP($B48,'[13]Business Sales JAN2013_Feb2015'!$A$8:$AA$100,COLUMN(I$1)-2,FALSE)</f>
        <v>0</v>
      </c>
      <c r="J48" s="7">
        <f>VLOOKUP($B48,'[13]Business Sales JAN2013_Feb2015'!$A$8:$AA$100,COLUMN(J$1)-2,FALSE)</f>
        <v>0</v>
      </c>
      <c r="K48" s="7">
        <f>VLOOKUP($B48,'[13]Business Sales JAN2013_Feb2015'!$A$8:$AA$100,COLUMN(K$1)-2,FALSE)</f>
        <v>0</v>
      </c>
      <c r="L48" s="7">
        <f>VLOOKUP($B48,'[13]Business Sales JAN2013_Feb2015'!$A$8:$AA$100,COLUMN(L$1)-2,FALSE)</f>
        <v>0</v>
      </c>
      <c r="M48" s="7">
        <f>VLOOKUP($B48,'[13]Business Sales JAN2013_Feb2015'!$A$8:$AA$100,COLUMN(M$1)-2,FALSE)</f>
        <v>0</v>
      </c>
      <c r="N48" s="7">
        <f>VLOOKUP($B48,'[13]Business Sales JAN2013_Feb2015'!$A$8:$AA$100,COLUMN(N$1)-2,FALSE)</f>
        <v>0</v>
      </c>
      <c r="O48" s="7">
        <f>VLOOKUP($B48,'[13]Business Sales JAN2013_Feb2015'!$A$8:$AA$100,COLUMN(O$1)-2,FALSE)</f>
        <v>0</v>
      </c>
      <c r="P48" s="7">
        <f>VLOOKUP($B48,'[13]Business Sales JAN2013_Feb2015'!$A$8:$AA$100,COLUMN(P$1)-2,FALSE)</f>
        <v>0</v>
      </c>
      <c r="Q48" s="7">
        <f>VLOOKUP($B48,'[13]Business Sales JAN2013_Feb2015'!$A$8:$AA$100,COLUMN(Q$1)-2,FALSE)</f>
        <v>0</v>
      </c>
      <c r="R48" s="7">
        <f>VLOOKUP($B48,'[13]Business Sales JAN2013_Feb2015'!$A$8:$AA$100,COLUMN(R$1)-2,FALSE)</f>
        <v>0</v>
      </c>
      <c r="S48" s="7">
        <f>VLOOKUP($B48,'[13]Business Sales JAN2013_Feb2015'!$A$8:$AA$100,COLUMN(S$1)-2,FALSE)</f>
        <v>0</v>
      </c>
      <c r="T48" s="7">
        <f>VLOOKUP($B48,'[13]Business Sales JAN2013_Feb2015'!$A$8:$AA$100,COLUMN(T$1)-2,FALSE)</f>
        <v>0</v>
      </c>
      <c r="U48" s="7">
        <f>VLOOKUP($B48,'[13]Business Sales JAN2013_Feb2015'!$A$8:$AA$100,COLUMN(U$1)-2,FALSE)</f>
        <v>0</v>
      </c>
      <c r="V48" s="7">
        <f>VLOOKUP($B48,'[13]Business Sales JAN2013_Feb2015'!$A$8:$AA$100,COLUMN(V$1)-2,FALSE)</f>
        <v>0</v>
      </c>
      <c r="W48" s="7">
        <f>VLOOKUP($B48,'[13]Business Sales JAN2013_Feb2015'!$A$8:$AA$100,COLUMN(W$1)-2,FALSE)</f>
        <v>40294</v>
      </c>
      <c r="X48" s="7">
        <f>VLOOKUP($B48,'[13]Business Sales JAN2013_Feb2015'!$A$8:$AA$100,COLUMN(X$1)-2,FALSE)</f>
        <v>44027.519999999997</v>
      </c>
      <c r="Y48" s="7">
        <f>VLOOKUP($B48,'[13]Business Sales JAN2013_Feb2015'!$A$8:$AA$100,COLUMN(Y$1)-2,FALSE)</f>
        <v>23451.32</v>
      </c>
      <c r="Z48" s="7">
        <f>VLOOKUP($B48,'[13]Business Sales JAN2013_Feb2015'!$A$8:$AA$100,COLUMN(Z$1)-2,FALSE)</f>
        <v>79270</v>
      </c>
      <c r="AA48" s="7">
        <f>VLOOKUP($B48,'[13]Business Sales JAN2013_Feb2015'!$A$8:$AA$100,COLUMN(AA$1)-2,FALSE)</f>
        <v>314838</v>
      </c>
      <c r="AB48" s="7">
        <f>VLOOKUP($B48,'[13]Business Sales JAN2013_Feb2015'!$A$8:$AA$100,COLUMN(AB$1)-2,FALSE)</f>
        <v>98472434.140000001</v>
      </c>
      <c r="AC48" s="7">
        <f>VLOOKUP($B48,'[13]Business Sales JAN2013_Feb2015'!$A$8:$AA$100,COLUMN(AC$1)-2,FALSE)</f>
        <v>138633327.22</v>
      </c>
      <c r="AF48" s="7">
        <f t="shared" si="45"/>
        <v>98472434.140000001</v>
      </c>
      <c r="AG48" s="7">
        <f t="shared" si="45"/>
        <v>138633327.22</v>
      </c>
      <c r="AH48" s="7">
        <f>VLOOKUP($A$3&amp;$B$36&amp;$B48,'[14]Paga All'!$G$1:$J$3000,4,FALSE)</f>
        <v>123215675</v>
      </c>
      <c r="AI48" s="7">
        <f>VLOOKUP($A$2&amp;$B$36&amp;$B48,'[15]Paga all'!$F:$G,2,FALSE)</f>
        <v>161262860.11000001</v>
      </c>
      <c r="AJ48" s="7">
        <f>VLOOKUP($A$2&amp;$B$36&amp;$B48,'[16]Paga all'!$F$2:$G$1470,2,FALSE)</f>
        <v>2023335.69</v>
      </c>
      <c r="AK48" s="9">
        <f t="shared" ref="AK48:BO48" si="50">AK47*$AD49</f>
        <v>114295498.65312666</v>
      </c>
      <c r="AL48" s="9">
        <f t="shared" si="50"/>
        <v>114295498.65312666</v>
      </c>
      <c r="AM48" s="9">
        <f t="shared" si="50"/>
        <v>114295498.65312666</v>
      </c>
      <c r="AN48" s="9">
        <f t="shared" si="50"/>
        <v>114295498.65312666</v>
      </c>
      <c r="AO48" s="9">
        <f t="shared" si="50"/>
        <v>114295498.65312666</v>
      </c>
      <c r="AP48" s="9">
        <f t="shared" si="50"/>
        <v>114295498.65312666</v>
      </c>
      <c r="AQ48" s="9">
        <f t="shared" si="50"/>
        <v>114295498.65312666</v>
      </c>
      <c r="AR48" s="9">
        <f t="shared" si="50"/>
        <v>120645248.57830036</v>
      </c>
      <c r="AS48" s="9">
        <f t="shared" si="50"/>
        <v>126994998.50347407</v>
      </c>
      <c r="AT48" s="9">
        <f t="shared" si="50"/>
        <v>133344748.42864777</v>
      </c>
      <c r="AU48" s="9">
        <f t="shared" si="50"/>
        <v>133344748.42864777</v>
      </c>
      <c r="AV48" s="9">
        <f t="shared" si="50"/>
        <v>133344748.42864777</v>
      </c>
      <c r="AW48" s="9">
        <f t="shared" si="50"/>
        <v>133344748.42864777</v>
      </c>
      <c r="AX48" s="9">
        <f t="shared" si="50"/>
        <v>133344748.42864777</v>
      </c>
      <c r="AY48" s="9">
        <f t="shared" si="50"/>
        <v>133344748.42864777</v>
      </c>
      <c r="AZ48" s="9">
        <f t="shared" si="50"/>
        <v>133344748.42864777</v>
      </c>
      <c r="BA48" s="9">
        <f t="shared" si="50"/>
        <v>133344748.42864777</v>
      </c>
      <c r="BB48" s="9">
        <f t="shared" si="50"/>
        <v>133344748.42864777</v>
      </c>
      <c r="BC48" s="9">
        <f t="shared" si="50"/>
        <v>133344748.42864777</v>
      </c>
      <c r="BD48" s="9">
        <f t="shared" si="50"/>
        <v>133344748.42864777</v>
      </c>
      <c r="BE48" s="9">
        <f t="shared" si="50"/>
        <v>133344748.42864777</v>
      </c>
      <c r="BF48" s="9">
        <f t="shared" si="50"/>
        <v>133344748.42864777</v>
      </c>
      <c r="BG48" s="9">
        <f t="shared" si="50"/>
        <v>133344748.42864777</v>
      </c>
      <c r="BH48" s="9">
        <f t="shared" si="50"/>
        <v>133344748.42864777</v>
      </c>
      <c r="BI48" s="9">
        <f t="shared" si="50"/>
        <v>133344748.42864777</v>
      </c>
      <c r="BJ48" s="9">
        <f t="shared" si="50"/>
        <v>133344748.42864777</v>
      </c>
      <c r="BK48" s="9">
        <f t="shared" si="50"/>
        <v>133344748.42864777</v>
      </c>
      <c r="BL48" s="9">
        <f t="shared" si="50"/>
        <v>133344748.42864777</v>
      </c>
      <c r="BM48" s="9">
        <f t="shared" si="50"/>
        <v>133344748.42864777</v>
      </c>
      <c r="BN48" s="9">
        <f t="shared" si="50"/>
        <v>133344748.42864777</v>
      </c>
      <c r="BO48" s="9">
        <f t="shared" si="50"/>
        <v>133344748.42864777</v>
      </c>
    </row>
    <row r="49" spans="2:67" x14ac:dyDescent="0.25">
      <c r="B49" t="s">
        <v>160</v>
      </c>
      <c r="D49" s="7">
        <f t="shared" ref="D49:AC49" si="51">IF(ISERROR(D48/D47),0,D48/D47)</f>
        <v>0</v>
      </c>
      <c r="E49" s="7">
        <f t="shared" si="51"/>
        <v>0</v>
      </c>
      <c r="F49" s="7">
        <f t="shared" si="51"/>
        <v>0</v>
      </c>
      <c r="G49" s="7">
        <f t="shared" si="51"/>
        <v>0</v>
      </c>
      <c r="H49" s="7">
        <f t="shared" si="51"/>
        <v>0</v>
      </c>
      <c r="I49" s="7">
        <f t="shared" si="51"/>
        <v>0</v>
      </c>
      <c r="J49" s="7">
        <f t="shared" si="51"/>
        <v>0</v>
      </c>
      <c r="K49" s="7">
        <f t="shared" si="51"/>
        <v>0</v>
      </c>
      <c r="L49" s="7">
        <f t="shared" si="51"/>
        <v>0</v>
      </c>
      <c r="M49" s="7">
        <f t="shared" si="51"/>
        <v>0</v>
      </c>
      <c r="N49" s="7">
        <f t="shared" si="51"/>
        <v>0</v>
      </c>
      <c r="O49" s="7">
        <f t="shared" si="51"/>
        <v>0</v>
      </c>
      <c r="P49" s="7">
        <f t="shared" si="51"/>
        <v>0</v>
      </c>
      <c r="Q49" s="7">
        <f t="shared" si="51"/>
        <v>0</v>
      </c>
      <c r="R49" s="7">
        <f t="shared" si="51"/>
        <v>0</v>
      </c>
      <c r="S49" s="7">
        <f t="shared" si="51"/>
        <v>0</v>
      </c>
      <c r="T49" s="7">
        <f t="shared" si="51"/>
        <v>0</v>
      </c>
      <c r="U49" s="7">
        <f t="shared" si="51"/>
        <v>0</v>
      </c>
      <c r="V49" s="7">
        <f t="shared" si="51"/>
        <v>0</v>
      </c>
      <c r="W49" s="7">
        <f t="shared" si="51"/>
        <v>1918.7619047619048</v>
      </c>
      <c r="X49" s="7">
        <f t="shared" si="51"/>
        <v>3386.7323076923076</v>
      </c>
      <c r="Y49" s="7">
        <f t="shared" si="51"/>
        <v>2345.1320000000001</v>
      </c>
      <c r="Z49" s="7">
        <f t="shared" si="51"/>
        <v>2642.3333333333335</v>
      </c>
      <c r="AA49" s="7">
        <f t="shared" si="51"/>
        <v>4629.9705882352937</v>
      </c>
      <c r="AB49" s="7">
        <f t="shared" si="51"/>
        <v>68052.822487906014</v>
      </c>
      <c r="AC49" s="7">
        <f t="shared" si="51"/>
        <v>64390.769725963772</v>
      </c>
      <c r="AD49" s="264">
        <f>SUM(P48:AC48)/SUM(P47:AC47)</f>
        <v>63497.499251737034</v>
      </c>
      <c r="AF49" s="7">
        <f t="shared" ref="AF49:BO49" si="52">IF(ISERROR(AF48/AF47),0,AF48/AF47)</f>
        <v>68052.822487906014</v>
      </c>
      <c r="AG49" s="7">
        <f t="shared" si="52"/>
        <v>64390.769725963772</v>
      </c>
      <c r="AH49" s="7">
        <f>VLOOKUP($A$3&amp;$B$36&amp;$B49,'[14]Paga All'!$G$1:$J$3000,4,FALSE)</f>
        <v>61240.4</v>
      </c>
      <c r="AI49" s="7">
        <f>VLOOKUP($A$2&amp;$B$36&amp;$B49,'[15]Paga all'!$F:$G,2,FALSE)</f>
        <v>62408.23</v>
      </c>
      <c r="AJ49" s="7">
        <f>VLOOKUP($A$2&amp;$B$36&amp;$B49,'[16]Paga all'!$F$2:$G$1470,2,FALSE)</f>
        <v>22992.45</v>
      </c>
      <c r="AK49" s="9">
        <f t="shared" si="52"/>
        <v>63497.499251737034</v>
      </c>
      <c r="AL49" s="9">
        <f t="shared" si="52"/>
        <v>63497.499251737034</v>
      </c>
      <c r="AM49" s="9">
        <f t="shared" si="52"/>
        <v>63497.499251737034</v>
      </c>
      <c r="AN49" s="9">
        <f t="shared" si="52"/>
        <v>63497.499251737034</v>
      </c>
      <c r="AO49" s="9">
        <f t="shared" si="52"/>
        <v>63497.499251737034</v>
      </c>
      <c r="AP49" s="9">
        <f t="shared" si="52"/>
        <v>63497.499251737034</v>
      </c>
      <c r="AQ49" s="9">
        <f t="shared" si="52"/>
        <v>63497.499251737034</v>
      </c>
      <c r="AR49" s="9">
        <f t="shared" si="52"/>
        <v>63497.499251737026</v>
      </c>
      <c r="AS49" s="9">
        <f t="shared" si="52"/>
        <v>63497.499251737034</v>
      </c>
      <c r="AT49" s="9">
        <f t="shared" si="52"/>
        <v>63497.499251737034</v>
      </c>
      <c r="AU49" s="9">
        <f t="shared" si="52"/>
        <v>63497.499251737034</v>
      </c>
      <c r="AV49" s="9">
        <f t="shared" si="52"/>
        <v>63497.499251737034</v>
      </c>
      <c r="AW49" s="9">
        <f t="shared" si="52"/>
        <v>63497.499251737034</v>
      </c>
      <c r="AX49" s="9">
        <f t="shared" si="52"/>
        <v>63497.499251737034</v>
      </c>
      <c r="AY49" s="9">
        <f t="shared" si="52"/>
        <v>63497.499251737034</v>
      </c>
      <c r="AZ49" s="9">
        <f t="shared" si="52"/>
        <v>63497.499251737034</v>
      </c>
      <c r="BA49" s="9">
        <f t="shared" si="52"/>
        <v>63497.499251737034</v>
      </c>
      <c r="BB49" s="9">
        <f t="shared" si="52"/>
        <v>63497.499251737034</v>
      </c>
      <c r="BC49" s="9">
        <f t="shared" si="52"/>
        <v>63497.499251737034</v>
      </c>
      <c r="BD49" s="9">
        <f t="shared" si="52"/>
        <v>63497.499251737034</v>
      </c>
      <c r="BE49" s="9">
        <f t="shared" si="52"/>
        <v>63497.499251737034</v>
      </c>
      <c r="BF49" s="9">
        <f t="shared" si="52"/>
        <v>63497.499251737034</v>
      </c>
      <c r="BG49" s="9">
        <f t="shared" si="52"/>
        <v>63497.499251737034</v>
      </c>
      <c r="BH49" s="9">
        <f t="shared" si="52"/>
        <v>63497.499251737034</v>
      </c>
      <c r="BI49" s="9">
        <f t="shared" si="52"/>
        <v>63497.499251737034</v>
      </c>
      <c r="BJ49" s="9">
        <f t="shared" si="52"/>
        <v>63497.499251737034</v>
      </c>
      <c r="BK49" s="9">
        <f t="shared" si="52"/>
        <v>63497.499251737034</v>
      </c>
      <c r="BL49" s="9">
        <f t="shared" si="52"/>
        <v>63497.499251737034</v>
      </c>
      <c r="BM49" s="9">
        <f t="shared" si="52"/>
        <v>63497.499251737034</v>
      </c>
      <c r="BN49" s="9">
        <f t="shared" si="52"/>
        <v>63497.499251737034</v>
      </c>
      <c r="BO49" s="9">
        <f t="shared" si="52"/>
        <v>63497.499251737034</v>
      </c>
    </row>
    <row r="50" spans="2:67" x14ac:dyDescent="0.25">
      <c r="B50" t="s">
        <v>161</v>
      </c>
      <c r="D50" s="273">
        <v>0</v>
      </c>
      <c r="E50" s="273">
        <v>0</v>
      </c>
      <c r="F50" s="273">
        <v>0</v>
      </c>
      <c r="G50" s="273">
        <v>0</v>
      </c>
      <c r="H50" s="273">
        <v>0</v>
      </c>
      <c r="I50" s="273">
        <v>0</v>
      </c>
      <c r="J50" s="273">
        <v>0</v>
      </c>
      <c r="K50" s="273">
        <v>0</v>
      </c>
      <c r="L50" s="273">
        <v>0</v>
      </c>
      <c r="M50" s="273">
        <v>0</v>
      </c>
      <c r="N50" s="273">
        <v>0</v>
      </c>
      <c r="O50" s="273">
        <v>0</v>
      </c>
      <c r="P50" s="273">
        <v>0</v>
      </c>
      <c r="Q50" s="273">
        <v>0</v>
      </c>
      <c r="R50" s="273">
        <v>0</v>
      </c>
      <c r="S50" s="273">
        <v>0</v>
      </c>
      <c r="T50" s="273">
        <v>0</v>
      </c>
      <c r="U50" s="273">
        <v>0</v>
      </c>
      <c r="V50" s="273">
        <v>0</v>
      </c>
      <c r="W50" s="273">
        <v>1900</v>
      </c>
      <c r="X50" s="273">
        <v>1300</v>
      </c>
      <c r="Y50" s="273">
        <v>1000</v>
      </c>
      <c r="Z50" s="273">
        <v>3000</v>
      </c>
      <c r="AA50" s="273">
        <v>6800</v>
      </c>
      <c r="AB50" s="273">
        <v>169800</v>
      </c>
      <c r="AC50" s="273">
        <v>248500</v>
      </c>
      <c r="AF50" s="7">
        <f>AB50</f>
        <v>169800</v>
      </c>
      <c r="AG50" s="7">
        <f>AC50</f>
        <v>248500</v>
      </c>
      <c r="AH50" s="7">
        <f>VLOOKUP($A$3&amp;$B$36&amp;$B50,'[14]Paga All'!$G$1:$J$3000,4,FALSE)</f>
        <v>231600</v>
      </c>
      <c r="AI50" s="7">
        <f>VLOOKUP($A$2&amp;$B$36&amp;$B50,'[15]Paga all'!$F:$G,2,FALSE)</f>
        <v>300100</v>
      </c>
      <c r="AJ50" s="7">
        <f>VLOOKUP($A$2&amp;$B$36&amp;$B50,'[16]Paga all'!$F$2:$G$1470,2,FALSE)</f>
        <v>9300</v>
      </c>
      <c r="AK50" s="9">
        <f t="shared" ref="AK50:BO50" si="53">AK41*AK47</f>
        <v>208202.09621069607</v>
      </c>
      <c r="AL50" s="9">
        <f t="shared" si="53"/>
        <v>208202.09621069607</v>
      </c>
      <c r="AM50" s="9">
        <f t="shared" si="53"/>
        <v>208202.09621069607</v>
      </c>
      <c r="AN50" s="9">
        <f t="shared" si="53"/>
        <v>208202.09621069607</v>
      </c>
      <c r="AO50" s="9">
        <f t="shared" si="53"/>
        <v>208202.09621069607</v>
      </c>
      <c r="AP50" s="9">
        <f t="shared" si="53"/>
        <v>208202.09621069607</v>
      </c>
      <c r="AQ50" s="9">
        <f t="shared" si="53"/>
        <v>208202.09621069607</v>
      </c>
      <c r="AR50" s="9">
        <f t="shared" si="53"/>
        <v>219768.87933351251</v>
      </c>
      <c r="AS50" s="9">
        <f t="shared" si="53"/>
        <v>231335.66245632895</v>
      </c>
      <c r="AT50" s="9">
        <f t="shared" si="53"/>
        <v>242902.44557914539</v>
      </c>
      <c r="AU50" s="9">
        <f t="shared" si="53"/>
        <v>242902.44557914539</v>
      </c>
      <c r="AV50" s="9">
        <f t="shared" si="53"/>
        <v>242902.44557914539</v>
      </c>
      <c r="AW50" s="9">
        <f t="shared" si="53"/>
        <v>242902.44557914539</v>
      </c>
      <c r="AX50" s="9">
        <f t="shared" si="53"/>
        <v>242902.44557914539</v>
      </c>
      <c r="AY50" s="9">
        <f t="shared" si="53"/>
        <v>242902.44557914539</v>
      </c>
      <c r="AZ50" s="9">
        <f t="shared" si="53"/>
        <v>242902.44557914539</v>
      </c>
      <c r="BA50" s="9">
        <f t="shared" si="53"/>
        <v>242902.44557914539</v>
      </c>
      <c r="BB50" s="9">
        <f t="shared" si="53"/>
        <v>242902.44557914539</v>
      </c>
      <c r="BC50" s="9">
        <f t="shared" si="53"/>
        <v>242902.44557914539</v>
      </c>
      <c r="BD50" s="9">
        <f t="shared" si="53"/>
        <v>242902.44557914539</v>
      </c>
      <c r="BE50" s="9">
        <f t="shared" si="53"/>
        <v>242902.44557914539</v>
      </c>
      <c r="BF50" s="9">
        <f t="shared" si="53"/>
        <v>242902.44557914539</v>
      </c>
      <c r="BG50" s="9">
        <f t="shared" si="53"/>
        <v>242902.44557914539</v>
      </c>
      <c r="BH50" s="9">
        <f t="shared" si="53"/>
        <v>242902.44557914539</v>
      </c>
      <c r="BI50" s="9">
        <f t="shared" si="53"/>
        <v>242902.44557914539</v>
      </c>
      <c r="BJ50" s="9">
        <f t="shared" si="53"/>
        <v>242902.44557914539</v>
      </c>
      <c r="BK50" s="9">
        <f t="shared" si="53"/>
        <v>242902.44557914539</v>
      </c>
      <c r="BL50" s="9">
        <f t="shared" si="53"/>
        <v>242902.44557914539</v>
      </c>
      <c r="BM50" s="9">
        <f t="shared" si="53"/>
        <v>242902.44557914539</v>
      </c>
      <c r="BN50" s="9">
        <f t="shared" si="53"/>
        <v>242902.44557914539</v>
      </c>
      <c r="BO50" s="9">
        <f t="shared" si="53"/>
        <v>242902.44557914539</v>
      </c>
    </row>
    <row r="51" spans="2:67" x14ac:dyDescent="0.25">
      <c r="AF51" s="265">
        <f>AC42*AF37</f>
        <v>372750</v>
      </c>
      <c r="AG51" s="265">
        <f t="shared" ref="AG51:BO51" si="54">AG42*AG37</f>
        <v>250980</v>
      </c>
      <c r="AH51" s="265">
        <f t="shared" si="54"/>
        <v>167320</v>
      </c>
      <c r="AI51" s="265">
        <f t="shared" si="54"/>
        <v>167320</v>
      </c>
      <c r="AJ51" s="266">
        <f t="shared" si="54"/>
        <v>209150</v>
      </c>
      <c r="AK51" s="266">
        <f t="shared" si="54"/>
        <v>209150</v>
      </c>
      <c r="AL51" s="266">
        <f t="shared" si="54"/>
        <v>209150</v>
      </c>
      <c r="AM51" s="266">
        <f t="shared" si="54"/>
        <v>209150</v>
      </c>
      <c r="AN51" s="266">
        <f t="shared" si="54"/>
        <v>209150</v>
      </c>
      <c r="AO51" s="266">
        <f t="shared" si="54"/>
        <v>209150</v>
      </c>
      <c r="AP51" s="266">
        <f t="shared" si="54"/>
        <v>209150</v>
      </c>
      <c r="AQ51" s="266">
        <f t="shared" si="54"/>
        <v>209150</v>
      </c>
      <c r="AR51" s="266">
        <f t="shared" si="54"/>
        <v>209150</v>
      </c>
      <c r="AS51" s="266">
        <f t="shared" si="54"/>
        <v>209150</v>
      </c>
      <c r="AT51" s="266">
        <f t="shared" si="54"/>
        <v>209150</v>
      </c>
      <c r="AU51" s="266">
        <f t="shared" si="54"/>
        <v>209150</v>
      </c>
      <c r="AV51" s="266">
        <f t="shared" si="54"/>
        <v>209150</v>
      </c>
      <c r="AW51" s="266">
        <f t="shared" si="54"/>
        <v>209150</v>
      </c>
      <c r="AX51" s="266">
        <f t="shared" si="54"/>
        <v>209150</v>
      </c>
      <c r="AY51" s="266">
        <f t="shared" si="54"/>
        <v>209150</v>
      </c>
      <c r="AZ51" s="266">
        <f t="shared" si="54"/>
        <v>209150</v>
      </c>
      <c r="BA51" s="266">
        <f t="shared" si="54"/>
        <v>209150</v>
      </c>
      <c r="BB51" s="266">
        <f t="shared" si="54"/>
        <v>209150</v>
      </c>
      <c r="BC51" s="266">
        <f t="shared" si="54"/>
        <v>209150</v>
      </c>
      <c r="BD51" s="266">
        <f t="shared" si="54"/>
        <v>209150</v>
      </c>
      <c r="BE51" s="266">
        <f t="shared" si="54"/>
        <v>209150</v>
      </c>
      <c r="BF51" s="266">
        <f t="shared" si="54"/>
        <v>209150</v>
      </c>
      <c r="BG51" s="266">
        <f t="shared" si="54"/>
        <v>209150</v>
      </c>
      <c r="BH51" s="266">
        <f t="shared" si="54"/>
        <v>209150</v>
      </c>
      <c r="BI51" s="266">
        <f t="shared" si="54"/>
        <v>209150</v>
      </c>
      <c r="BJ51" s="266">
        <f t="shared" si="54"/>
        <v>209150</v>
      </c>
      <c r="BK51" s="266">
        <f t="shared" si="54"/>
        <v>209150</v>
      </c>
      <c r="BL51" s="266">
        <f t="shared" si="54"/>
        <v>209150</v>
      </c>
      <c r="BM51" s="266">
        <f t="shared" si="54"/>
        <v>209150</v>
      </c>
      <c r="BN51" s="266">
        <f t="shared" si="54"/>
        <v>209150</v>
      </c>
      <c r="BO51" s="266">
        <f t="shared" si="54"/>
        <v>209150</v>
      </c>
    </row>
    <row r="52" spans="2:67" x14ac:dyDescent="0.25">
      <c r="B52" s="274" t="s">
        <v>109</v>
      </c>
      <c r="D52" s="240"/>
      <c r="E52" s="240"/>
      <c r="F52" s="240"/>
      <c r="G52" s="240"/>
      <c r="H52" s="240"/>
      <c r="I52" s="240"/>
      <c r="J52" s="240"/>
      <c r="K52" s="240"/>
      <c r="L52" s="240"/>
      <c r="M52" s="240"/>
      <c r="N52" s="240"/>
      <c r="O52" s="240"/>
      <c r="P52" s="240"/>
      <c r="Q52" s="240"/>
      <c r="R52" s="240"/>
      <c r="S52" s="240"/>
      <c r="T52" s="240"/>
      <c r="U52" s="240"/>
      <c r="V52" s="240"/>
      <c r="W52" s="240"/>
      <c r="X52" s="240"/>
      <c r="Y52" s="240"/>
      <c r="Z52" s="240"/>
      <c r="AB52" s="234">
        <f>RATE((COUNT($E$1:$O$1)),,-$D53,$O53)</f>
        <v>9.6199925589373751E-15</v>
      </c>
      <c r="AC52" s="234" t="e">
        <f>RATE((COUNT($Q$1:$AC$1)),,-$P53,$AC53)</f>
        <v>#NUM!</v>
      </c>
      <c r="AF52" s="234"/>
      <c r="AG52" s="234"/>
      <c r="AH52" s="234"/>
      <c r="AI52" s="234"/>
    </row>
    <row r="53" spans="2:67" x14ac:dyDescent="0.25">
      <c r="B53" s="242" t="s">
        <v>137</v>
      </c>
      <c r="D53" s="243">
        <f>D60+D61</f>
        <v>1</v>
      </c>
      <c r="E53" s="243">
        <f>E60+E61</f>
        <v>1</v>
      </c>
      <c r="F53" s="243">
        <f>F60+F61</f>
        <v>2</v>
      </c>
      <c r="G53" s="243">
        <f>G60+G61</f>
        <v>2</v>
      </c>
      <c r="H53" s="243">
        <f t="shared" ref="H53:Z53" si="55">H60+H61</f>
        <v>3</v>
      </c>
      <c r="I53" s="243">
        <f t="shared" si="55"/>
        <v>3</v>
      </c>
      <c r="J53" s="243">
        <f t="shared" si="55"/>
        <v>2</v>
      </c>
      <c r="K53" s="243">
        <f t="shared" si="55"/>
        <v>2</v>
      </c>
      <c r="L53" s="243">
        <f t="shared" si="55"/>
        <v>2</v>
      </c>
      <c r="M53" s="243">
        <f t="shared" si="55"/>
        <v>3</v>
      </c>
      <c r="N53" s="243">
        <f t="shared" si="55"/>
        <v>2</v>
      </c>
      <c r="O53" s="243">
        <f t="shared" si="55"/>
        <v>1</v>
      </c>
      <c r="P53" s="243">
        <f t="shared" si="55"/>
        <v>2</v>
      </c>
      <c r="Q53" s="243">
        <f t="shared" si="55"/>
        <v>2</v>
      </c>
      <c r="R53" s="243">
        <f t="shared" si="55"/>
        <v>5</v>
      </c>
      <c r="S53" s="243">
        <f t="shared" si="55"/>
        <v>5</v>
      </c>
      <c r="T53" s="243">
        <f t="shared" si="55"/>
        <v>3</v>
      </c>
      <c r="U53" s="243">
        <f t="shared" si="55"/>
        <v>3</v>
      </c>
      <c r="V53" s="243">
        <f t="shared" si="55"/>
        <v>3</v>
      </c>
      <c r="W53" s="243">
        <f t="shared" si="55"/>
        <v>4</v>
      </c>
      <c r="X53" s="243">
        <f t="shared" si="55"/>
        <v>2</v>
      </c>
      <c r="Y53" s="243">
        <f t="shared" si="55"/>
        <v>1</v>
      </c>
      <c r="Z53" s="243">
        <f t="shared" si="55"/>
        <v>1</v>
      </c>
      <c r="AA53" s="243"/>
      <c r="AB53" s="243"/>
      <c r="AC53" s="243"/>
      <c r="AF53" s="244">
        <f>SUM(AF60:AF61)</f>
        <v>0</v>
      </c>
      <c r="AG53" s="244">
        <f>SUM(AG60:AG61)</f>
        <v>0</v>
      </c>
      <c r="AH53" s="244">
        <f t="shared" ref="AH53:BO53" si="56">ROUND((AG60+AG61)*(1+AH54),)</f>
        <v>0</v>
      </c>
      <c r="AI53" s="244">
        <f t="shared" si="56"/>
        <v>0</v>
      </c>
      <c r="AJ53" s="245">
        <f t="shared" si="56"/>
        <v>0</v>
      </c>
      <c r="AK53" s="245">
        <f t="shared" si="56"/>
        <v>0</v>
      </c>
      <c r="AL53" s="245">
        <f t="shared" si="56"/>
        <v>0</v>
      </c>
      <c r="AM53" s="245">
        <f t="shared" si="56"/>
        <v>0</v>
      </c>
      <c r="AN53" s="245">
        <f t="shared" si="56"/>
        <v>0</v>
      </c>
      <c r="AO53" s="245">
        <f t="shared" si="56"/>
        <v>0</v>
      </c>
      <c r="AP53" s="245">
        <f t="shared" si="56"/>
        <v>0</v>
      </c>
      <c r="AQ53" s="245">
        <f t="shared" si="56"/>
        <v>0</v>
      </c>
      <c r="AR53" s="245">
        <f t="shared" si="56"/>
        <v>0</v>
      </c>
      <c r="AS53" s="245">
        <f t="shared" si="56"/>
        <v>0</v>
      </c>
      <c r="AT53" s="245">
        <f t="shared" si="56"/>
        <v>0</v>
      </c>
      <c r="AU53" s="245">
        <f t="shared" si="56"/>
        <v>0</v>
      </c>
      <c r="AV53" s="245">
        <f t="shared" si="56"/>
        <v>0</v>
      </c>
      <c r="AW53" s="245">
        <f t="shared" si="56"/>
        <v>0</v>
      </c>
      <c r="AX53" s="245">
        <f t="shared" si="56"/>
        <v>0</v>
      </c>
      <c r="AY53" s="245">
        <f t="shared" si="56"/>
        <v>0</v>
      </c>
      <c r="AZ53" s="245">
        <f t="shared" si="56"/>
        <v>0</v>
      </c>
      <c r="BA53" s="245">
        <f t="shared" si="56"/>
        <v>0</v>
      </c>
      <c r="BB53" s="245">
        <f t="shared" si="56"/>
        <v>0</v>
      </c>
      <c r="BC53" s="245">
        <f t="shared" si="56"/>
        <v>0</v>
      </c>
      <c r="BD53" s="245">
        <f t="shared" si="56"/>
        <v>0</v>
      </c>
      <c r="BE53" s="245">
        <f t="shared" si="56"/>
        <v>0</v>
      </c>
      <c r="BF53" s="245">
        <f t="shared" si="56"/>
        <v>0</v>
      </c>
      <c r="BG53" s="245">
        <f t="shared" si="56"/>
        <v>0</v>
      </c>
      <c r="BH53" s="245">
        <f t="shared" si="56"/>
        <v>0</v>
      </c>
      <c r="BI53" s="245">
        <f t="shared" si="56"/>
        <v>0</v>
      </c>
      <c r="BJ53" s="245">
        <f t="shared" si="56"/>
        <v>0</v>
      </c>
      <c r="BK53" s="245">
        <f t="shared" si="56"/>
        <v>0</v>
      </c>
      <c r="BL53" s="245">
        <f t="shared" si="56"/>
        <v>0</v>
      </c>
      <c r="BM53" s="245">
        <f t="shared" si="56"/>
        <v>0</v>
      </c>
      <c r="BN53" s="245">
        <f t="shared" si="56"/>
        <v>0</v>
      </c>
      <c r="BO53" s="245">
        <f t="shared" si="56"/>
        <v>0</v>
      </c>
    </row>
    <row r="54" spans="2:67" x14ac:dyDescent="0.25">
      <c r="B54" s="246" t="s">
        <v>99</v>
      </c>
      <c r="C54" s="247"/>
      <c r="D54" s="248"/>
      <c r="E54" s="249">
        <f>RATE(1,,-D53,E53)</f>
        <v>2.7755575615628914E-17</v>
      </c>
      <c r="F54" s="249">
        <f t="shared" ref="F54:Z54" si="57">RATE(1,,-E53,F53)</f>
        <v>0.99999999999999989</v>
      </c>
      <c r="G54" s="249">
        <f t="shared" si="57"/>
        <v>2.7755575615628914E-17</v>
      </c>
      <c r="H54" s="249">
        <f t="shared" si="57"/>
        <v>0.49999999999999989</v>
      </c>
      <c r="I54" s="249">
        <f t="shared" si="57"/>
        <v>6.4763009769797117E-17</v>
      </c>
      <c r="J54" s="249">
        <f t="shared" si="57"/>
        <v>-0.33333333333333331</v>
      </c>
      <c r="K54" s="249">
        <f t="shared" si="57"/>
        <v>2.7755575615628914E-17</v>
      </c>
      <c r="L54" s="249">
        <f t="shared" si="57"/>
        <v>2.7755575615628914E-17</v>
      </c>
      <c r="M54" s="249">
        <f t="shared" si="57"/>
        <v>0.49999999999999989</v>
      </c>
      <c r="N54" s="249">
        <f t="shared" si="57"/>
        <v>-0.33333333333333331</v>
      </c>
      <c r="O54" s="249">
        <f t="shared" si="57"/>
        <v>-0.5</v>
      </c>
      <c r="P54" s="249">
        <f t="shared" si="57"/>
        <v>0.99999999999999989</v>
      </c>
      <c r="Q54" s="249">
        <f t="shared" si="57"/>
        <v>2.7755575615628914E-17</v>
      </c>
      <c r="R54" s="249">
        <f t="shared" si="57"/>
        <v>1.4999999999999998</v>
      </c>
      <c r="S54" s="249">
        <f t="shared" si="57"/>
        <v>-8.8817841970009841E-17</v>
      </c>
      <c r="T54" s="249">
        <f t="shared" si="57"/>
        <v>-0.4</v>
      </c>
      <c r="U54" s="249">
        <f t="shared" si="57"/>
        <v>6.4763009769797117E-17</v>
      </c>
      <c r="V54" s="249">
        <f t="shared" si="57"/>
        <v>6.4763009769797117E-17</v>
      </c>
      <c r="W54" s="249">
        <f t="shared" si="57"/>
        <v>0.33333333333333343</v>
      </c>
      <c r="X54" s="249">
        <f t="shared" si="57"/>
        <v>-0.5</v>
      </c>
      <c r="Y54" s="249">
        <f t="shared" si="57"/>
        <v>-0.5</v>
      </c>
      <c r="Z54" s="249">
        <f t="shared" si="57"/>
        <v>2.7755575615628914E-17</v>
      </c>
      <c r="AA54" s="249"/>
      <c r="AB54" s="249"/>
      <c r="AC54" s="249"/>
      <c r="AD54" s="250">
        <v>5.0000000000000001E-3</v>
      </c>
      <c r="AF54" s="251">
        <f>AD54</f>
        <v>5.0000000000000001E-3</v>
      </c>
      <c r="AG54" s="251">
        <f>AF54</f>
        <v>5.0000000000000001E-3</v>
      </c>
      <c r="AH54" s="251">
        <f t="shared" ref="AH54:AW58" si="58">AG54</f>
        <v>5.0000000000000001E-3</v>
      </c>
      <c r="AI54" s="251">
        <f t="shared" si="58"/>
        <v>5.0000000000000001E-3</v>
      </c>
      <c r="AJ54" s="252">
        <f t="shared" si="58"/>
        <v>5.0000000000000001E-3</v>
      </c>
      <c r="AK54" s="252">
        <f t="shared" si="58"/>
        <v>5.0000000000000001E-3</v>
      </c>
      <c r="AL54" s="252">
        <f t="shared" si="58"/>
        <v>5.0000000000000001E-3</v>
      </c>
      <c r="AM54" s="252">
        <f t="shared" si="58"/>
        <v>5.0000000000000001E-3</v>
      </c>
      <c r="AN54" s="252">
        <f t="shared" si="58"/>
        <v>5.0000000000000001E-3</v>
      </c>
      <c r="AO54" s="252">
        <f t="shared" si="58"/>
        <v>5.0000000000000001E-3</v>
      </c>
      <c r="AP54" s="252">
        <f t="shared" si="58"/>
        <v>5.0000000000000001E-3</v>
      </c>
      <c r="AQ54" s="252">
        <f t="shared" si="58"/>
        <v>5.0000000000000001E-3</v>
      </c>
      <c r="AR54" s="252">
        <f t="shared" si="58"/>
        <v>5.0000000000000001E-3</v>
      </c>
      <c r="AS54" s="252">
        <f t="shared" si="58"/>
        <v>5.0000000000000001E-3</v>
      </c>
      <c r="AT54" s="252">
        <f t="shared" si="58"/>
        <v>5.0000000000000001E-3</v>
      </c>
      <c r="AU54" s="252">
        <f t="shared" si="58"/>
        <v>5.0000000000000001E-3</v>
      </c>
      <c r="AV54" s="252">
        <f t="shared" si="58"/>
        <v>5.0000000000000001E-3</v>
      </c>
      <c r="AW54" s="252">
        <f t="shared" si="58"/>
        <v>5.0000000000000001E-3</v>
      </c>
      <c r="AX54" s="252">
        <f t="shared" ref="AX54:BM58" si="59">AW54</f>
        <v>5.0000000000000001E-3</v>
      </c>
      <c r="AY54" s="252">
        <f t="shared" si="59"/>
        <v>5.0000000000000001E-3</v>
      </c>
      <c r="AZ54" s="252">
        <f t="shared" si="59"/>
        <v>5.0000000000000001E-3</v>
      </c>
      <c r="BA54" s="252">
        <f t="shared" si="59"/>
        <v>5.0000000000000001E-3</v>
      </c>
      <c r="BB54" s="252">
        <f t="shared" si="59"/>
        <v>5.0000000000000001E-3</v>
      </c>
      <c r="BC54" s="252">
        <f t="shared" si="59"/>
        <v>5.0000000000000001E-3</v>
      </c>
      <c r="BD54" s="252">
        <f t="shared" si="59"/>
        <v>5.0000000000000001E-3</v>
      </c>
      <c r="BE54" s="252">
        <f t="shared" si="59"/>
        <v>5.0000000000000001E-3</v>
      </c>
      <c r="BF54" s="252">
        <f t="shared" si="59"/>
        <v>5.0000000000000001E-3</v>
      </c>
      <c r="BG54" s="252">
        <f t="shared" si="59"/>
        <v>5.0000000000000001E-3</v>
      </c>
      <c r="BH54" s="252">
        <f t="shared" si="59"/>
        <v>5.0000000000000001E-3</v>
      </c>
      <c r="BI54" s="252">
        <f t="shared" si="59"/>
        <v>5.0000000000000001E-3</v>
      </c>
      <c r="BJ54" s="252">
        <f t="shared" si="59"/>
        <v>5.0000000000000001E-3</v>
      </c>
      <c r="BK54" s="252">
        <f t="shared" si="59"/>
        <v>5.0000000000000001E-3</v>
      </c>
      <c r="BL54" s="252">
        <f t="shared" si="59"/>
        <v>5.0000000000000001E-3</v>
      </c>
      <c r="BM54" s="252">
        <f t="shared" si="59"/>
        <v>5.0000000000000001E-3</v>
      </c>
      <c r="BN54" s="252">
        <f t="shared" ref="BN54:BO58" si="60">BM54</f>
        <v>5.0000000000000001E-3</v>
      </c>
      <c r="BO54" s="252">
        <f t="shared" si="60"/>
        <v>5.0000000000000001E-3</v>
      </c>
    </row>
    <row r="55" spans="2:67" x14ac:dyDescent="0.25">
      <c r="B55" s="246" t="s">
        <v>101</v>
      </c>
      <c r="C55" s="247"/>
      <c r="D55" s="253">
        <f>D61/D53</f>
        <v>0</v>
      </c>
      <c r="E55" s="253">
        <f t="shared" ref="E55:Z55" si="61">E61/E53</f>
        <v>0</v>
      </c>
      <c r="F55" s="253">
        <f t="shared" si="61"/>
        <v>0</v>
      </c>
      <c r="G55" s="253">
        <f t="shared" si="61"/>
        <v>0</v>
      </c>
      <c r="H55" s="253">
        <f t="shared" si="61"/>
        <v>0</v>
      </c>
      <c r="I55" s="253">
        <f t="shared" si="61"/>
        <v>0.33333333333333331</v>
      </c>
      <c r="J55" s="253">
        <f t="shared" si="61"/>
        <v>0</v>
      </c>
      <c r="K55" s="253">
        <f t="shared" si="61"/>
        <v>0</v>
      </c>
      <c r="L55" s="253">
        <f t="shared" si="61"/>
        <v>0</v>
      </c>
      <c r="M55" s="253">
        <f t="shared" si="61"/>
        <v>0.33333333333333331</v>
      </c>
      <c r="N55" s="253">
        <f t="shared" si="61"/>
        <v>0.5</v>
      </c>
      <c r="O55" s="253">
        <f t="shared" si="61"/>
        <v>0</v>
      </c>
      <c r="P55" s="253">
        <f t="shared" si="61"/>
        <v>0</v>
      </c>
      <c r="Q55" s="253">
        <f t="shared" si="61"/>
        <v>0</v>
      </c>
      <c r="R55" s="253">
        <f t="shared" si="61"/>
        <v>0</v>
      </c>
      <c r="S55" s="253">
        <f t="shared" si="61"/>
        <v>0.4</v>
      </c>
      <c r="T55" s="253">
        <f t="shared" si="61"/>
        <v>0</v>
      </c>
      <c r="U55" s="253">
        <f t="shared" si="61"/>
        <v>0</v>
      </c>
      <c r="V55" s="253">
        <f t="shared" si="61"/>
        <v>0</v>
      </c>
      <c r="W55" s="253">
        <f t="shared" si="61"/>
        <v>0.5</v>
      </c>
      <c r="X55" s="253">
        <f t="shared" si="61"/>
        <v>0.5</v>
      </c>
      <c r="Y55" s="253">
        <f t="shared" si="61"/>
        <v>0</v>
      </c>
      <c r="Z55" s="253">
        <f t="shared" si="61"/>
        <v>1</v>
      </c>
      <c r="AA55" s="253"/>
      <c r="AB55" s="253"/>
      <c r="AC55" s="253"/>
      <c r="AD55" s="250">
        <v>0.3</v>
      </c>
      <c r="AF55" s="254">
        <f>AD55</f>
        <v>0.3</v>
      </c>
      <c r="AG55" s="254">
        <f>AF55</f>
        <v>0.3</v>
      </c>
      <c r="AH55" s="254">
        <f t="shared" si="58"/>
        <v>0.3</v>
      </c>
      <c r="AI55" s="254">
        <f t="shared" si="58"/>
        <v>0.3</v>
      </c>
      <c r="AJ55" s="252">
        <f t="shared" si="58"/>
        <v>0.3</v>
      </c>
      <c r="AK55" s="252">
        <f t="shared" si="58"/>
        <v>0.3</v>
      </c>
      <c r="AL55" s="252">
        <f t="shared" si="58"/>
        <v>0.3</v>
      </c>
      <c r="AM55" s="252">
        <f t="shared" si="58"/>
        <v>0.3</v>
      </c>
      <c r="AN55" s="252">
        <f t="shared" si="58"/>
        <v>0.3</v>
      </c>
      <c r="AO55" s="252">
        <f t="shared" si="58"/>
        <v>0.3</v>
      </c>
      <c r="AP55" s="252">
        <f t="shared" si="58"/>
        <v>0.3</v>
      </c>
      <c r="AQ55" s="252">
        <f t="shared" si="58"/>
        <v>0.3</v>
      </c>
      <c r="AR55" s="267">
        <v>0.27500000000000002</v>
      </c>
      <c r="AS55" s="267">
        <v>0.25</v>
      </c>
      <c r="AT55" s="267">
        <v>0.22500000000000001</v>
      </c>
      <c r="AU55" s="252">
        <f t="shared" si="58"/>
        <v>0.22500000000000001</v>
      </c>
      <c r="AV55" s="252">
        <f t="shared" si="58"/>
        <v>0.22500000000000001</v>
      </c>
      <c r="AW55" s="252">
        <f t="shared" si="58"/>
        <v>0.22500000000000001</v>
      </c>
      <c r="AX55" s="252">
        <f t="shared" si="59"/>
        <v>0.22500000000000001</v>
      </c>
      <c r="AY55" s="252">
        <f t="shared" si="59"/>
        <v>0.22500000000000001</v>
      </c>
      <c r="AZ55" s="252">
        <f t="shared" si="59"/>
        <v>0.22500000000000001</v>
      </c>
      <c r="BA55" s="252">
        <f t="shared" si="59"/>
        <v>0.22500000000000001</v>
      </c>
      <c r="BB55" s="252">
        <f t="shared" si="59"/>
        <v>0.22500000000000001</v>
      </c>
      <c r="BC55" s="252">
        <f t="shared" si="59"/>
        <v>0.22500000000000001</v>
      </c>
      <c r="BD55" s="252">
        <f t="shared" si="59"/>
        <v>0.22500000000000001</v>
      </c>
      <c r="BE55" s="252">
        <f t="shared" si="59"/>
        <v>0.22500000000000001</v>
      </c>
      <c r="BF55" s="252">
        <f t="shared" si="59"/>
        <v>0.22500000000000001</v>
      </c>
      <c r="BG55" s="252">
        <f t="shared" si="59"/>
        <v>0.22500000000000001</v>
      </c>
      <c r="BH55" s="252">
        <f t="shared" si="59"/>
        <v>0.22500000000000001</v>
      </c>
      <c r="BI55" s="252">
        <f t="shared" si="59"/>
        <v>0.22500000000000001</v>
      </c>
      <c r="BJ55" s="252">
        <f t="shared" si="59"/>
        <v>0.22500000000000001</v>
      </c>
      <c r="BK55" s="252">
        <f t="shared" si="59"/>
        <v>0.22500000000000001</v>
      </c>
      <c r="BL55" s="252">
        <f t="shared" si="59"/>
        <v>0.22500000000000001</v>
      </c>
      <c r="BM55" s="252">
        <f t="shared" si="59"/>
        <v>0.22500000000000001</v>
      </c>
      <c r="BN55" s="252">
        <f t="shared" si="60"/>
        <v>0.22500000000000001</v>
      </c>
      <c r="BO55" s="252">
        <f t="shared" si="60"/>
        <v>0.22500000000000001</v>
      </c>
    </row>
    <row r="56" spans="2:67" x14ac:dyDescent="0.25">
      <c r="B56" s="246" t="s">
        <v>138</v>
      </c>
      <c r="C56" s="247"/>
      <c r="D56" s="255">
        <f>D63/D60</f>
        <v>146418</v>
      </c>
      <c r="E56" s="255">
        <f t="shared" ref="E56:Z56" si="62">E63/E60</f>
        <v>138854</v>
      </c>
      <c r="F56" s="255">
        <f t="shared" si="62"/>
        <v>84708.5</v>
      </c>
      <c r="G56" s="255">
        <f t="shared" si="62"/>
        <v>90898</v>
      </c>
      <c r="H56" s="255">
        <f t="shared" si="62"/>
        <v>74513.666666666672</v>
      </c>
      <c r="I56" s="255">
        <f t="shared" si="62"/>
        <v>91892</v>
      </c>
      <c r="J56" s="255">
        <f t="shared" si="62"/>
        <v>103856.5</v>
      </c>
      <c r="K56" s="255">
        <f t="shared" si="62"/>
        <v>129973.5</v>
      </c>
      <c r="L56" s="255">
        <f t="shared" si="62"/>
        <v>113965.5</v>
      </c>
      <c r="M56" s="255">
        <f t="shared" si="62"/>
        <v>143811</v>
      </c>
      <c r="N56" s="255">
        <f t="shared" si="62"/>
        <v>316480</v>
      </c>
      <c r="O56" s="255">
        <f t="shared" si="62"/>
        <v>377825</v>
      </c>
      <c r="P56" s="255">
        <f t="shared" si="62"/>
        <v>143874.5</v>
      </c>
      <c r="Q56" s="255">
        <f t="shared" si="62"/>
        <v>134961</v>
      </c>
      <c r="R56" s="255">
        <f t="shared" si="62"/>
        <v>56673</v>
      </c>
      <c r="S56" s="255">
        <f t="shared" si="62"/>
        <v>90125</v>
      </c>
      <c r="T56" s="255">
        <f t="shared" si="62"/>
        <v>87925</v>
      </c>
      <c r="U56" s="255">
        <f t="shared" si="62"/>
        <v>72316.666666666672</v>
      </c>
      <c r="V56" s="255">
        <f t="shared" si="62"/>
        <v>69514</v>
      </c>
      <c r="W56" s="255">
        <f t="shared" si="62"/>
        <v>36711.5</v>
      </c>
      <c r="X56" s="255">
        <f t="shared" si="62"/>
        <v>16527</v>
      </c>
      <c r="Y56" s="255">
        <f t="shared" si="62"/>
        <v>1247</v>
      </c>
      <c r="Z56" s="255" t="e">
        <f t="shared" si="62"/>
        <v>#DIV/0!</v>
      </c>
      <c r="AA56" s="255"/>
      <c r="AB56" s="255"/>
      <c r="AC56" s="255"/>
      <c r="AD56" s="256">
        <f>SUM(S63:AC63)/SUM(S60:AC60)</f>
        <v>65677.4375</v>
      </c>
      <c r="AF56" s="257">
        <f>AD56</f>
        <v>65677.4375</v>
      </c>
      <c r="AG56" s="257">
        <f>AF56</f>
        <v>65677.4375</v>
      </c>
      <c r="AH56" s="257">
        <f t="shared" si="58"/>
        <v>65677.4375</v>
      </c>
      <c r="AI56" s="257">
        <f t="shared" si="58"/>
        <v>65677.4375</v>
      </c>
      <c r="AJ56" s="258">
        <f t="shared" si="58"/>
        <v>65677.4375</v>
      </c>
      <c r="AK56" s="258">
        <f t="shared" si="58"/>
        <v>65677.4375</v>
      </c>
      <c r="AL56" s="258">
        <f t="shared" si="58"/>
        <v>65677.4375</v>
      </c>
      <c r="AM56" s="258">
        <f t="shared" si="58"/>
        <v>65677.4375</v>
      </c>
      <c r="AN56" s="258">
        <f t="shared" si="58"/>
        <v>65677.4375</v>
      </c>
      <c r="AO56" s="258">
        <f t="shared" si="58"/>
        <v>65677.4375</v>
      </c>
      <c r="AP56" s="258">
        <f t="shared" si="58"/>
        <v>65677.4375</v>
      </c>
      <c r="AQ56" s="258">
        <f t="shared" si="58"/>
        <v>65677.4375</v>
      </c>
      <c r="AR56" s="258">
        <f t="shared" si="58"/>
        <v>65677.4375</v>
      </c>
      <c r="AS56" s="258">
        <f t="shared" si="58"/>
        <v>65677.4375</v>
      </c>
      <c r="AT56" s="258">
        <f t="shared" si="58"/>
        <v>65677.4375</v>
      </c>
      <c r="AU56" s="258">
        <f t="shared" si="58"/>
        <v>65677.4375</v>
      </c>
      <c r="AV56" s="258">
        <f t="shared" si="58"/>
        <v>65677.4375</v>
      </c>
      <c r="AW56" s="258">
        <f t="shared" si="58"/>
        <v>65677.4375</v>
      </c>
      <c r="AX56" s="258">
        <f t="shared" si="59"/>
        <v>65677.4375</v>
      </c>
      <c r="AY56" s="258">
        <f t="shared" si="59"/>
        <v>65677.4375</v>
      </c>
      <c r="AZ56" s="258">
        <f t="shared" si="59"/>
        <v>65677.4375</v>
      </c>
      <c r="BA56" s="258">
        <f t="shared" si="59"/>
        <v>65677.4375</v>
      </c>
      <c r="BB56" s="258">
        <f t="shared" si="59"/>
        <v>65677.4375</v>
      </c>
      <c r="BC56" s="258">
        <f t="shared" si="59"/>
        <v>65677.4375</v>
      </c>
      <c r="BD56" s="258">
        <f t="shared" si="59"/>
        <v>65677.4375</v>
      </c>
      <c r="BE56" s="258">
        <f t="shared" si="59"/>
        <v>65677.4375</v>
      </c>
      <c r="BF56" s="258">
        <f t="shared" si="59"/>
        <v>65677.4375</v>
      </c>
      <c r="BG56" s="258">
        <f t="shared" si="59"/>
        <v>65677.4375</v>
      </c>
      <c r="BH56" s="258">
        <f t="shared" si="59"/>
        <v>65677.4375</v>
      </c>
      <c r="BI56" s="258">
        <f t="shared" si="59"/>
        <v>65677.4375</v>
      </c>
      <c r="BJ56" s="258">
        <f t="shared" si="59"/>
        <v>65677.4375</v>
      </c>
      <c r="BK56" s="258">
        <f t="shared" si="59"/>
        <v>65677.4375</v>
      </c>
      <c r="BL56" s="258">
        <f t="shared" si="59"/>
        <v>65677.4375</v>
      </c>
      <c r="BM56" s="258">
        <f t="shared" si="59"/>
        <v>65677.4375</v>
      </c>
      <c r="BN56" s="258">
        <f t="shared" si="60"/>
        <v>65677.4375</v>
      </c>
      <c r="BO56" s="258">
        <f t="shared" si="60"/>
        <v>65677.4375</v>
      </c>
    </row>
    <row r="57" spans="2:67" x14ac:dyDescent="0.25">
      <c r="B57" s="246" t="s">
        <v>103</v>
      </c>
      <c r="C57" s="247"/>
      <c r="D57" s="269">
        <f>IF(ISERROR(D66/D63),"",D66/D63)</f>
        <v>48.793595869360324</v>
      </c>
      <c r="E57" s="269">
        <f t="shared" ref="E57:Z57" si="63">IF(ISERROR(E66/E63),"",E66/E63)</f>
        <v>46.766236334567246</v>
      </c>
      <c r="F57" s="269">
        <f t="shared" si="63"/>
        <v>45.743022837141496</v>
      </c>
      <c r="G57" s="269">
        <f t="shared" si="63"/>
        <v>48.038723074215049</v>
      </c>
      <c r="H57" s="269">
        <f t="shared" si="63"/>
        <v>46.998399577706103</v>
      </c>
      <c r="I57" s="269">
        <f t="shared" si="63"/>
        <v>44.261246300004352</v>
      </c>
      <c r="J57" s="269">
        <f t="shared" si="63"/>
        <v>43.537135903867352</v>
      </c>
      <c r="K57" s="269">
        <f t="shared" si="63"/>
        <v>252.45406417462021</v>
      </c>
      <c r="L57" s="269">
        <f t="shared" si="63"/>
        <v>47.345852209659938</v>
      </c>
      <c r="M57" s="269">
        <f t="shared" si="63"/>
        <v>51.979443679551636</v>
      </c>
      <c r="N57" s="269">
        <f t="shared" si="63"/>
        <v>51.476096341001011</v>
      </c>
      <c r="O57" s="269">
        <f t="shared" si="63"/>
        <v>47.82158380202474</v>
      </c>
      <c r="P57" s="269">
        <f t="shared" si="63"/>
        <v>51.920745093814404</v>
      </c>
      <c r="Q57" s="269">
        <f t="shared" si="63"/>
        <v>49.469660161083567</v>
      </c>
      <c r="R57" s="269">
        <f t="shared" si="63"/>
        <v>49.113888271310849</v>
      </c>
      <c r="S57" s="269">
        <f t="shared" si="63"/>
        <v>47.265254294960705</v>
      </c>
      <c r="T57" s="269">
        <f t="shared" si="63"/>
        <v>44.24327081793195</v>
      </c>
      <c r="U57" s="269">
        <f t="shared" si="63"/>
        <v>44.984911500345703</v>
      </c>
      <c r="V57" s="269">
        <f t="shared" si="63"/>
        <v>42.659295249877722</v>
      </c>
      <c r="W57" s="269">
        <f t="shared" si="63"/>
        <v>50.59474374514798</v>
      </c>
      <c r="X57" s="269">
        <f t="shared" si="63"/>
        <v>3236.6143928117626</v>
      </c>
      <c r="Y57" s="269">
        <f t="shared" si="63"/>
        <v>4382.9651563753005</v>
      </c>
      <c r="Z57" s="269" t="str">
        <f t="shared" si="63"/>
        <v/>
      </c>
      <c r="AA57" s="269"/>
      <c r="AB57" s="269"/>
      <c r="AC57" s="269"/>
      <c r="AD57" s="260">
        <f>SUM(W66:AC66)/SUM(W63:AC63)</f>
        <v>687.21450804302765</v>
      </c>
      <c r="AF57" s="270">
        <f>AD57</f>
        <v>687.21450804302765</v>
      </c>
      <c r="AG57" s="270">
        <f>AF57</f>
        <v>687.21450804302765</v>
      </c>
      <c r="AH57" s="270">
        <f t="shared" si="58"/>
        <v>687.21450804302765</v>
      </c>
      <c r="AI57" s="270">
        <f t="shared" si="58"/>
        <v>687.21450804302765</v>
      </c>
      <c r="AJ57" s="271">
        <f t="shared" si="58"/>
        <v>687.21450804302765</v>
      </c>
      <c r="AK57" s="271">
        <f t="shared" si="58"/>
        <v>687.21450804302765</v>
      </c>
      <c r="AL57" s="271">
        <f t="shared" si="58"/>
        <v>687.21450804302765</v>
      </c>
      <c r="AM57" s="271">
        <f t="shared" si="58"/>
        <v>687.21450804302765</v>
      </c>
      <c r="AN57" s="271">
        <f t="shared" si="58"/>
        <v>687.21450804302765</v>
      </c>
      <c r="AO57" s="271">
        <f t="shared" si="58"/>
        <v>687.21450804302765</v>
      </c>
      <c r="AP57" s="271">
        <f t="shared" si="58"/>
        <v>687.21450804302765</v>
      </c>
      <c r="AQ57" s="271">
        <f t="shared" si="58"/>
        <v>687.21450804302765</v>
      </c>
      <c r="AR57" s="271">
        <f t="shared" si="58"/>
        <v>687.21450804302765</v>
      </c>
      <c r="AS57" s="271">
        <f t="shared" si="58"/>
        <v>687.21450804302765</v>
      </c>
      <c r="AT57" s="271">
        <f t="shared" si="58"/>
        <v>687.21450804302765</v>
      </c>
      <c r="AU57" s="271">
        <f t="shared" si="58"/>
        <v>687.21450804302765</v>
      </c>
      <c r="AV57" s="271">
        <f t="shared" si="58"/>
        <v>687.21450804302765</v>
      </c>
      <c r="AW57" s="271">
        <f t="shared" si="58"/>
        <v>687.21450804302765</v>
      </c>
      <c r="AX57" s="271">
        <f t="shared" si="59"/>
        <v>687.21450804302765</v>
      </c>
      <c r="AY57" s="271">
        <f t="shared" si="59"/>
        <v>687.21450804302765</v>
      </c>
      <c r="AZ57" s="271">
        <f t="shared" si="59"/>
        <v>687.21450804302765</v>
      </c>
      <c r="BA57" s="271">
        <f t="shared" si="59"/>
        <v>687.21450804302765</v>
      </c>
      <c r="BB57" s="271">
        <f t="shared" si="59"/>
        <v>687.21450804302765</v>
      </c>
      <c r="BC57" s="271">
        <f t="shared" si="59"/>
        <v>687.21450804302765</v>
      </c>
      <c r="BD57" s="271">
        <f t="shared" si="59"/>
        <v>687.21450804302765</v>
      </c>
      <c r="BE57" s="271">
        <f t="shared" si="59"/>
        <v>687.21450804302765</v>
      </c>
      <c r="BF57" s="271">
        <f t="shared" si="59"/>
        <v>687.21450804302765</v>
      </c>
      <c r="BG57" s="271">
        <f t="shared" si="59"/>
        <v>687.21450804302765</v>
      </c>
      <c r="BH57" s="271">
        <f t="shared" si="59"/>
        <v>687.21450804302765</v>
      </c>
      <c r="BI57" s="271">
        <f t="shared" si="59"/>
        <v>687.21450804302765</v>
      </c>
      <c r="BJ57" s="271">
        <f t="shared" si="59"/>
        <v>687.21450804302765</v>
      </c>
      <c r="BK57" s="271">
        <f t="shared" si="59"/>
        <v>687.21450804302765</v>
      </c>
      <c r="BL57" s="271">
        <f t="shared" si="59"/>
        <v>687.21450804302765</v>
      </c>
      <c r="BM57" s="271">
        <f t="shared" si="59"/>
        <v>687.21450804302765</v>
      </c>
      <c r="BN57" s="271">
        <f t="shared" si="60"/>
        <v>687.21450804302765</v>
      </c>
      <c r="BO57" s="271">
        <f t="shared" si="60"/>
        <v>687.21450804302765</v>
      </c>
    </row>
    <row r="58" spans="2:67" x14ac:dyDescent="0.25">
      <c r="B58" s="246" t="s">
        <v>139</v>
      </c>
      <c r="C58" s="247"/>
      <c r="D58" s="259">
        <f>IF(ISERROR(D66/D53),"",D66/D53)</f>
        <v>7144260.7199999997</v>
      </c>
      <c r="E58" s="259">
        <f t="shared" ref="E58:Z58" si="64">IF(ISERROR(E66/E53),"",E66/E53)</f>
        <v>6493678.9800000004</v>
      </c>
      <c r="F58" s="259">
        <f t="shared" si="64"/>
        <v>3874822.85</v>
      </c>
      <c r="G58" s="259">
        <f t="shared" si="64"/>
        <v>4366623.8499999996</v>
      </c>
      <c r="H58" s="259">
        <f t="shared" si="64"/>
        <v>3502023.08</v>
      </c>
      <c r="I58" s="259">
        <f t="shared" si="64"/>
        <v>2711502.9633333334</v>
      </c>
      <c r="J58" s="259">
        <f t="shared" si="64"/>
        <v>4521614.5549999997</v>
      </c>
      <c r="K58" s="259">
        <f t="shared" si="64"/>
        <v>32812338.309999999</v>
      </c>
      <c r="L58" s="259">
        <f t="shared" si="64"/>
        <v>5395793.7199999997</v>
      </c>
      <c r="M58" s="259">
        <f t="shared" si="64"/>
        <v>4983477.1833333336</v>
      </c>
      <c r="N58" s="259">
        <f t="shared" si="64"/>
        <v>8145577.4850000003</v>
      </c>
      <c r="O58" s="259">
        <f t="shared" si="64"/>
        <v>18068189.899999999</v>
      </c>
      <c r="P58" s="259">
        <f t="shared" si="64"/>
        <v>7470071.2400000002</v>
      </c>
      <c r="Q58" s="259">
        <f t="shared" si="64"/>
        <v>6676474.8049999997</v>
      </c>
      <c r="R58" s="259">
        <f t="shared" si="64"/>
        <v>2783431.3899999997</v>
      </c>
      <c r="S58" s="259">
        <f t="shared" si="64"/>
        <v>2555868.6260000002</v>
      </c>
      <c r="T58" s="259">
        <f t="shared" si="64"/>
        <v>3890089.5866666664</v>
      </c>
      <c r="U58" s="259">
        <f t="shared" si="64"/>
        <v>3253158.85</v>
      </c>
      <c r="V58" s="259">
        <f t="shared" si="64"/>
        <v>2965418.25</v>
      </c>
      <c r="W58" s="259">
        <f t="shared" si="64"/>
        <v>928704.46750000003</v>
      </c>
      <c r="X58" s="259">
        <f t="shared" si="64"/>
        <v>26745763.035</v>
      </c>
      <c r="Y58" s="259">
        <f t="shared" si="64"/>
        <v>5465557.5499999998</v>
      </c>
      <c r="Z58" s="259">
        <f t="shared" si="64"/>
        <v>0</v>
      </c>
      <c r="AA58" s="269"/>
      <c r="AB58" s="269"/>
      <c r="AC58" s="269"/>
      <c r="AD58" s="275">
        <f>SUM(V66:AC66)/SUM(V53:AC53)</f>
        <v>6506196.0218181815</v>
      </c>
      <c r="AF58" s="261">
        <f>AD58</f>
        <v>6506196.0218181815</v>
      </c>
      <c r="AG58" s="261">
        <f>AF58</f>
        <v>6506196.0218181815</v>
      </c>
      <c r="AH58" s="261">
        <f t="shared" si="58"/>
        <v>6506196.0218181815</v>
      </c>
      <c r="AI58" s="261">
        <f t="shared" si="58"/>
        <v>6506196.0218181815</v>
      </c>
      <c r="AJ58" s="262">
        <f t="shared" si="58"/>
        <v>6506196.0218181815</v>
      </c>
      <c r="AK58" s="262">
        <f t="shared" si="58"/>
        <v>6506196.0218181815</v>
      </c>
      <c r="AL58" s="262">
        <f t="shared" si="58"/>
        <v>6506196.0218181815</v>
      </c>
      <c r="AM58" s="262">
        <f t="shared" si="58"/>
        <v>6506196.0218181815</v>
      </c>
      <c r="AN58" s="262">
        <f t="shared" si="58"/>
        <v>6506196.0218181815</v>
      </c>
      <c r="AO58" s="262">
        <f t="shared" si="58"/>
        <v>6506196.0218181815</v>
      </c>
      <c r="AP58" s="262">
        <f t="shared" si="58"/>
        <v>6506196.0218181815</v>
      </c>
      <c r="AQ58" s="262">
        <f t="shared" si="58"/>
        <v>6506196.0218181815</v>
      </c>
      <c r="AR58" s="262">
        <f t="shared" si="58"/>
        <v>6506196.0218181815</v>
      </c>
      <c r="AS58" s="262">
        <f t="shared" si="58"/>
        <v>6506196.0218181815</v>
      </c>
      <c r="AT58" s="262">
        <f t="shared" si="58"/>
        <v>6506196.0218181815</v>
      </c>
      <c r="AU58" s="262">
        <f t="shared" si="58"/>
        <v>6506196.0218181815</v>
      </c>
      <c r="AV58" s="262">
        <f t="shared" si="58"/>
        <v>6506196.0218181815</v>
      </c>
      <c r="AW58" s="262">
        <f t="shared" si="58"/>
        <v>6506196.0218181815</v>
      </c>
      <c r="AX58" s="262">
        <f t="shared" si="59"/>
        <v>6506196.0218181815</v>
      </c>
      <c r="AY58" s="262">
        <f t="shared" si="59"/>
        <v>6506196.0218181815</v>
      </c>
      <c r="AZ58" s="262">
        <f t="shared" si="59"/>
        <v>6506196.0218181815</v>
      </c>
      <c r="BA58" s="262">
        <f t="shared" si="59"/>
        <v>6506196.0218181815</v>
      </c>
      <c r="BB58" s="262">
        <f t="shared" si="59"/>
        <v>6506196.0218181815</v>
      </c>
      <c r="BC58" s="262">
        <f t="shared" si="59"/>
        <v>6506196.0218181815</v>
      </c>
      <c r="BD58" s="262">
        <f t="shared" si="59"/>
        <v>6506196.0218181815</v>
      </c>
      <c r="BE58" s="262">
        <f t="shared" si="59"/>
        <v>6506196.0218181815</v>
      </c>
      <c r="BF58" s="262">
        <f t="shared" si="59"/>
        <v>6506196.0218181815</v>
      </c>
      <c r="BG58" s="262">
        <f t="shared" si="59"/>
        <v>6506196.0218181815</v>
      </c>
      <c r="BH58" s="262">
        <f t="shared" si="59"/>
        <v>6506196.0218181815</v>
      </c>
      <c r="BI58" s="262">
        <f t="shared" si="59"/>
        <v>6506196.0218181815</v>
      </c>
      <c r="BJ58" s="262">
        <f t="shared" si="59"/>
        <v>6506196.0218181815</v>
      </c>
      <c r="BK58" s="262">
        <f t="shared" si="59"/>
        <v>6506196.0218181815</v>
      </c>
      <c r="BL58" s="262">
        <f t="shared" si="59"/>
        <v>6506196.0218181815</v>
      </c>
      <c r="BM58" s="262">
        <f t="shared" si="59"/>
        <v>6506196.0218181815</v>
      </c>
      <c r="BN58" s="262">
        <f t="shared" si="60"/>
        <v>6506196.0218181815</v>
      </c>
      <c r="BO58" s="262">
        <f t="shared" si="60"/>
        <v>6506196.0218181815</v>
      </c>
    </row>
    <row r="59" spans="2:67" x14ac:dyDescent="0.25">
      <c r="L59" s="232" t="s">
        <v>162</v>
      </c>
    </row>
    <row r="60" spans="2:67" x14ac:dyDescent="0.25">
      <c r="B60" s="263" t="s">
        <v>163</v>
      </c>
      <c r="D60" s="7">
        <f>VLOOKUP($B60,'[13]Business Sales JAN2013_Feb2015'!$A$8:$AA$100,COLUMN(D$1)-2,FALSE)</f>
        <v>1</v>
      </c>
      <c r="E60" s="7">
        <f>VLOOKUP($B60,'[13]Business Sales JAN2013_Feb2015'!$A$8:$AA$100,COLUMN(E$1)-2,FALSE)</f>
        <v>1</v>
      </c>
      <c r="F60" s="7">
        <f>VLOOKUP($B60,'[13]Business Sales JAN2013_Feb2015'!$A$8:$AA$100,COLUMN(F$1)-2,FALSE)</f>
        <v>2</v>
      </c>
      <c r="G60" s="7">
        <f>VLOOKUP($B60,'[13]Business Sales JAN2013_Feb2015'!$A$8:$AA$100,COLUMN(G$1)-2,FALSE)</f>
        <v>2</v>
      </c>
      <c r="H60" s="7">
        <f>VLOOKUP($B60,'[13]Business Sales JAN2013_Feb2015'!$A$8:$AA$100,COLUMN(H$1)-2,FALSE)</f>
        <v>3</v>
      </c>
      <c r="I60" s="7">
        <f>VLOOKUP($B60,'[13]Business Sales JAN2013_Feb2015'!$A$8:$AA$100,COLUMN(I$1)-2,FALSE)</f>
        <v>2</v>
      </c>
      <c r="J60" s="7">
        <f>VLOOKUP($B60,'[13]Business Sales JAN2013_Feb2015'!$A$8:$AA$100,COLUMN(J$1)-2,FALSE)</f>
        <v>2</v>
      </c>
      <c r="K60" s="7">
        <f>VLOOKUP($B60,'[13]Business Sales JAN2013_Feb2015'!$A$8:$AA$100,COLUMN(K$1)-2,FALSE)</f>
        <v>2</v>
      </c>
      <c r="L60" s="7">
        <f>VLOOKUP($B60,'[13]Business Sales JAN2013_Feb2015'!$A$8:$AA$100,COLUMN(L$1)-2,FALSE)</f>
        <v>2</v>
      </c>
      <c r="M60" s="7">
        <f>VLOOKUP($B60,'[13]Business Sales JAN2013_Feb2015'!$A$8:$AA$100,COLUMN(M$1)-2,FALSE)</f>
        <v>2</v>
      </c>
      <c r="N60" s="7">
        <f>VLOOKUP($B60,'[13]Business Sales JAN2013_Feb2015'!$A$8:$AA$100,COLUMN(N$1)-2,FALSE)</f>
        <v>1</v>
      </c>
      <c r="O60" s="7">
        <f>VLOOKUP($B60,'[13]Business Sales JAN2013_Feb2015'!$A$8:$AA$100,COLUMN(O$1)-2,FALSE)</f>
        <v>1</v>
      </c>
      <c r="P60" s="7">
        <f>VLOOKUP($B60,'[13]Business Sales JAN2013_Feb2015'!$A$8:$AA$100,COLUMN(P$1)-2,FALSE)</f>
        <v>2</v>
      </c>
      <c r="Q60" s="7">
        <f>VLOOKUP($B60,'[13]Business Sales JAN2013_Feb2015'!$A$8:$AA$100,COLUMN(Q$1)-2,FALSE)</f>
        <v>2</v>
      </c>
      <c r="R60" s="7">
        <f>VLOOKUP($B60,'[13]Business Sales JAN2013_Feb2015'!$A$8:$AA$100,COLUMN(R$1)-2,FALSE)</f>
        <v>5</v>
      </c>
      <c r="S60" s="7">
        <f>VLOOKUP($B60,'[13]Business Sales JAN2013_Feb2015'!$A$8:$AA$100,COLUMN(S$1)-2,FALSE)</f>
        <v>3</v>
      </c>
      <c r="T60" s="7">
        <f>VLOOKUP($B60,'[13]Business Sales JAN2013_Feb2015'!$A$8:$AA$100,COLUMN(T$1)-2,FALSE)</f>
        <v>3</v>
      </c>
      <c r="U60" s="7">
        <f>VLOOKUP($B60,'[13]Business Sales JAN2013_Feb2015'!$A$8:$AA$100,COLUMN(U$1)-2,FALSE)</f>
        <v>3</v>
      </c>
      <c r="V60" s="7">
        <f>VLOOKUP($B60,'[13]Business Sales JAN2013_Feb2015'!$A$8:$AA$100,COLUMN(V$1)-2,FALSE)</f>
        <v>3</v>
      </c>
      <c r="W60" s="7">
        <f>VLOOKUP($B60,'[13]Business Sales JAN2013_Feb2015'!$A$8:$AA$100,COLUMN(W$1)-2,FALSE)</f>
        <v>2</v>
      </c>
      <c r="X60" s="7">
        <f>VLOOKUP($B60,'[13]Business Sales JAN2013_Feb2015'!$A$8:$AA$100,COLUMN(X$1)-2,FALSE)</f>
        <v>1</v>
      </c>
      <c r="Y60" s="7">
        <f>VLOOKUP($B60,'[13]Business Sales JAN2013_Feb2015'!$A$8:$AA$100,COLUMN(Y$1)-2,FALSE)</f>
        <v>1</v>
      </c>
      <c r="Z60" s="7">
        <f>VLOOKUP($B60,'[13]Business Sales JAN2013_Feb2015'!$A$8:$AA$100,COLUMN(Z$1)-2,FALSE)</f>
        <v>0</v>
      </c>
      <c r="AA60" s="7">
        <f>VLOOKUP($B60,'[13]Business Sales JAN2013_Feb2015'!$A$8:$AA$100,COLUMN(AA$1)-2,FALSE)</f>
        <v>0</v>
      </c>
      <c r="AB60" s="7">
        <f>VLOOKUP($B60,'[13]Business Sales JAN2013_Feb2015'!$A$8:$AA$100,COLUMN(AB$1)-2,FALSE)</f>
        <v>0</v>
      </c>
      <c r="AC60" s="7">
        <f>VLOOKUP($B60,'[13]Business Sales JAN2013_Feb2015'!$A$8:$AA$100,COLUMN(AC$1)-2,FALSE)</f>
        <v>0</v>
      </c>
      <c r="AF60" s="7">
        <f t="shared" ref="AF60:AG64" si="65">AB60</f>
        <v>0</v>
      </c>
      <c r="AG60" s="7">
        <f t="shared" si="65"/>
        <v>0</v>
      </c>
      <c r="AH60" s="7">
        <f t="shared" ref="AH60:BO60" si="66">IF(ROUND((AG60+AG61)*(1+AH54),)&gt;=AH$3*$AD$3,AH$3*$AD$3*(1-AH55),ROUND((AG60+AG61)*(1+AH54),)-ROUND((AG60+AG61)*(1+AH54)*AH55,))</f>
        <v>0</v>
      </c>
      <c r="AI60" s="7">
        <f t="shared" si="66"/>
        <v>0</v>
      </c>
      <c r="AJ60" s="9">
        <f t="shared" si="66"/>
        <v>0</v>
      </c>
      <c r="AK60" s="9">
        <f t="shared" si="66"/>
        <v>0</v>
      </c>
      <c r="AL60" s="9">
        <f t="shared" si="66"/>
        <v>0</v>
      </c>
      <c r="AM60" s="9">
        <f t="shared" si="66"/>
        <v>0</v>
      </c>
      <c r="AN60" s="9">
        <f t="shared" si="66"/>
        <v>0</v>
      </c>
      <c r="AO60" s="9">
        <f t="shared" si="66"/>
        <v>0</v>
      </c>
      <c r="AP60" s="9">
        <f t="shared" si="66"/>
        <v>0</v>
      </c>
      <c r="AQ60" s="9">
        <f t="shared" si="66"/>
        <v>0</v>
      </c>
      <c r="AR60" s="9">
        <f t="shared" si="66"/>
        <v>0</v>
      </c>
      <c r="AS60" s="9">
        <f t="shared" si="66"/>
        <v>0</v>
      </c>
      <c r="AT60" s="9">
        <f t="shared" si="66"/>
        <v>0</v>
      </c>
      <c r="AU60" s="9">
        <f t="shared" si="66"/>
        <v>0</v>
      </c>
      <c r="AV60" s="9">
        <f t="shared" si="66"/>
        <v>0</v>
      </c>
      <c r="AW60" s="9">
        <f t="shared" si="66"/>
        <v>0</v>
      </c>
      <c r="AX60" s="9">
        <f t="shared" si="66"/>
        <v>0</v>
      </c>
      <c r="AY60" s="9">
        <f t="shared" si="66"/>
        <v>0</v>
      </c>
      <c r="AZ60" s="9">
        <f t="shared" si="66"/>
        <v>0</v>
      </c>
      <c r="BA60" s="9">
        <f t="shared" si="66"/>
        <v>0</v>
      </c>
      <c r="BB60" s="9">
        <f t="shared" si="66"/>
        <v>0</v>
      </c>
      <c r="BC60" s="9">
        <f t="shared" si="66"/>
        <v>0</v>
      </c>
      <c r="BD60" s="9">
        <f t="shared" si="66"/>
        <v>0</v>
      </c>
      <c r="BE60" s="9">
        <f t="shared" si="66"/>
        <v>0</v>
      </c>
      <c r="BF60" s="9">
        <f t="shared" si="66"/>
        <v>0</v>
      </c>
      <c r="BG60" s="9">
        <f t="shared" si="66"/>
        <v>0</v>
      </c>
      <c r="BH60" s="9">
        <f t="shared" si="66"/>
        <v>0</v>
      </c>
      <c r="BI60" s="9">
        <f t="shared" si="66"/>
        <v>0</v>
      </c>
      <c r="BJ60" s="9">
        <f t="shared" si="66"/>
        <v>0</v>
      </c>
      <c r="BK60" s="9">
        <f t="shared" si="66"/>
        <v>0</v>
      </c>
      <c r="BL60" s="9">
        <f t="shared" si="66"/>
        <v>0</v>
      </c>
      <c r="BM60" s="9">
        <f t="shared" si="66"/>
        <v>0</v>
      </c>
      <c r="BN60" s="9">
        <f t="shared" si="66"/>
        <v>0</v>
      </c>
      <c r="BO60" s="9">
        <f t="shared" si="66"/>
        <v>0</v>
      </c>
    </row>
    <row r="61" spans="2:67" x14ac:dyDescent="0.25">
      <c r="B61" s="263" t="s">
        <v>164</v>
      </c>
      <c r="D61" s="7">
        <f>VLOOKUP($B61,'[13]Business Sales JAN2013_Feb2015'!$A$8:$AA$100,COLUMN(D$1)-2,FALSE)</f>
        <v>0</v>
      </c>
      <c r="E61" s="7">
        <f>VLOOKUP($B61,'[13]Business Sales JAN2013_Feb2015'!$A$8:$AA$100,COLUMN(E$1)-2,FALSE)</f>
        <v>0</v>
      </c>
      <c r="F61" s="7">
        <f>VLOOKUP($B61,'[13]Business Sales JAN2013_Feb2015'!$A$8:$AA$100,COLUMN(F$1)-2,FALSE)</f>
        <v>0</v>
      </c>
      <c r="G61" s="7">
        <f>VLOOKUP($B61,'[13]Business Sales JAN2013_Feb2015'!$A$8:$AA$100,COLUMN(G$1)-2,FALSE)</f>
        <v>0</v>
      </c>
      <c r="H61" s="7">
        <f>VLOOKUP($B61,'[13]Business Sales JAN2013_Feb2015'!$A$8:$AA$100,COLUMN(H$1)-2,FALSE)</f>
        <v>0</v>
      </c>
      <c r="I61" s="7">
        <f>VLOOKUP($B61,'[13]Business Sales JAN2013_Feb2015'!$A$8:$AA$100,COLUMN(I$1)-2,FALSE)</f>
        <v>1</v>
      </c>
      <c r="J61" s="7">
        <f>VLOOKUP($B61,'[13]Business Sales JAN2013_Feb2015'!$A$8:$AA$100,COLUMN(J$1)-2,FALSE)</f>
        <v>0</v>
      </c>
      <c r="K61" s="7">
        <f>VLOOKUP($B61,'[13]Business Sales JAN2013_Feb2015'!$A$8:$AA$100,COLUMN(K$1)-2,FALSE)</f>
        <v>0</v>
      </c>
      <c r="L61" s="7">
        <f>VLOOKUP($B61,'[13]Business Sales JAN2013_Feb2015'!$A$8:$AA$100,COLUMN(L$1)-2,FALSE)</f>
        <v>0</v>
      </c>
      <c r="M61" s="7">
        <f>VLOOKUP($B61,'[13]Business Sales JAN2013_Feb2015'!$A$8:$AA$100,COLUMN(M$1)-2,FALSE)</f>
        <v>1</v>
      </c>
      <c r="N61" s="7">
        <f>VLOOKUP($B61,'[13]Business Sales JAN2013_Feb2015'!$A$8:$AA$100,COLUMN(N$1)-2,FALSE)</f>
        <v>1</v>
      </c>
      <c r="O61" s="7">
        <f>VLOOKUP($B61,'[13]Business Sales JAN2013_Feb2015'!$A$8:$AA$100,COLUMN(O$1)-2,FALSE)</f>
        <v>0</v>
      </c>
      <c r="P61" s="7">
        <f>VLOOKUP($B61,'[13]Business Sales JAN2013_Feb2015'!$A$8:$AA$100,COLUMN(P$1)-2,FALSE)</f>
        <v>0</v>
      </c>
      <c r="Q61" s="7">
        <f>VLOOKUP($B61,'[13]Business Sales JAN2013_Feb2015'!$A$8:$AA$100,COLUMN(Q$1)-2,FALSE)</f>
        <v>0</v>
      </c>
      <c r="R61" s="7">
        <f>VLOOKUP($B61,'[13]Business Sales JAN2013_Feb2015'!$A$8:$AA$100,COLUMN(R$1)-2,FALSE)</f>
        <v>0</v>
      </c>
      <c r="S61" s="7">
        <f>VLOOKUP($B61,'[13]Business Sales JAN2013_Feb2015'!$A$8:$AA$100,COLUMN(S$1)-2,FALSE)</f>
        <v>2</v>
      </c>
      <c r="T61" s="7">
        <f>VLOOKUP($B61,'[13]Business Sales JAN2013_Feb2015'!$A$8:$AA$100,COLUMN(T$1)-2,FALSE)</f>
        <v>0</v>
      </c>
      <c r="U61" s="7">
        <f>VLOOKUP($B61,'[13]Business Sales JAN2013_Feb2015'!$A$8:$AA$100,COLUMN(U$1)-2,FALSE)</f>
        <v>0</v>
      </c>
      <c r="V61" s="7">
        <f>VLOOKUP($B61,'[13]Business Sales JAN2013_Feb2015'!$A$8:$AA$100,COLUMN(V$1)-2,FALSE)</f>
        <v>0</v>
      </c>
      <c r="W61" s="7">
        <f>VLOOKUP($B61,'[13]Business Sales JAN2013_Feb2015'!$A$8:$AA$100,COLUMN(W$1)-2,FALSE)</f>
        <v>2</v>
      </c>
      <c r="X61" s="7">
        <f>VLOOKUP($B61,'[13]Business Sales JAN2013_Feb2015'!$A$8:$AA$100,COLUMN(X$1)-2,FALSE)</f>
        <v>1</v>
      </c>
      <c r="Y61" s="7">
        <f>VLOOKUP($B61,'[13]Business Sales JAN2013_Feb2015'!$A$8:$AA$100,COLUMN(Y$1)-2,FALSE)</f>
        <v>0</v>
      </c>
      <c r="Z61" s="7">
        <f>VLOOKUP($B61,'[13]Business Sales JAN2013_Feb2015'!$A$8:$AA$100,COLUMN(Z$1)-2,FALSE)</f>
        <v>1</v>
      </c>
      <c r="AA61" s="7">
        <f>VLOOKUP($B61,'[13]Business Sales JAN2013_Feb2015'!$A$8:$AA$100,COLUMN(AA$1)-2,FALSE)</f>
        <v>0</v>
      </c>
      <c r="AB61" s="7">
        <f>VLOOKUP($B61,'[13]Business Sales JAN2013_Feb2015'!$A$8:$AA$100,COLUMN(AB$1)-2,FALSE)</f>
        <v>0</v>
      </c>
      <c r="AC61" s="7">
        <f>VLOOKUP($B61,'[13]Business Sales JAN2013_Feb2015'!$A$8:$AA$100,COLUMN(AC$1)-2,FALSE)</f>
        <v>0</v>
      </c>
      <c r="AF61" s="7">
        <f t="shared" si="65"/>
        <v>0</v>
      </c>
      <c r="AG61" s="7">
        <f t="shared" si="65"/>
        <v>0</v>
      </c>
      <c r="AH61" s="7">
        <f t="shared" ref="AH61:BO61" si="67">IF(ROUND((AG60+AG61)*(1+AH54),)&gt;=AH$3*$AD$3,AH$3*$AD$3*AH55,ROUND((AG60+AG61)*(1+AH54),)-AH60)</f>
        <v>0</v>
      </c>
      <c r="AI61" s="7">
        <f t="shared" si="67"/>
        <v>0</v>
      </c>
      <c r="AJ61" s="9">
        <f t="shared" si="67"/>
        <v>0</v>
      </c>
      <c r="AK61" s="9">
        <f t="shared" si="67"/>
        <v>0</v>
      </c>
      <c r="AL61" s="9">
        <f t="shared" si="67"/>
        <v>0</v>
      </c>
      <c r="AM61" s="9">
        <f t="shared" si="67"/>
        <v>0</v>
      </c>
      <c r="AN61" s="9">
        <f t="shared" si="67"/>
        <v>0</v>
      </c>
      <c r="AO61" s="9">
        <f t="shared" si="67"/>
        <v>0</v>
      </c>
      <c r="AP61" s="9">
        <f t="shared" si="67"/>
        <v>0</v>
      </c>
      <c r="AQ61" s="9">
        <f t="shared" si="67"/>
        <v>0</v>
      </c>
      <c r="AR61" s="9">
        <f t="shared" si="67"/>
        <v>0</v>
      </c>
      <c r="AS61" s="9">
        <f t="shared" si="67"/>
        <v>0</v>
      </c>
      <c r="AT61" s="9">
        <f t="shared" si="67"/>
        <v>0</v>
      </c>
      <c r="AU61" s="9">
        <f t="shared" si="67"/>
        <v>0</v>
      </c>
      <c r="AV61" s="9">
        <f t="shared" si="67"/>
        <v>0</v>
      </c>
      <c r="AW61" s="9">
        <f t="shared" si="67"/>
        <v>0</v>
      </c>
      <c r="AX61" s="9">
        <f t="shared" si="67"/>
        <v>0</v>
      </c>
      <c r="AY61" s="9">
        <f t="shared" si="67"/>
        <v>0</v>
      </c>
      <c r="AZ61" s="9">
        <f t="shared" si="67"/>
        <v>0</v>
      </c>
      <c r="BA61" s="9">
        <f t="shared" si="67"/>
        <v>0</v>
      </c>
      <c r="BB61" s="9">
        <f t="shared" si="67"/>
        <v>0</v>
      </c>
      <c r="BC61" s="9">
        <f t="shared" si="67"/>
        <v>0</v>
      </c>
      <c r="BD61" s="9">
        <f t="shared" si="67"/>
        <v>0</v>
      </c>
      <c r="BE61" s="9">
        <f t="shared" si="67"/>
        <v>0</v>
      </c>
      <c r="BF61" s="9">
        <f t="shared" si="67"/>
        <v>0</v>
      </c>
      <c r="BG61" s="9">
        <f t="shared" si="67"/>
        <v>0</v>
      </c>
      <c r="BH61" s="9">
        <f t="shared" si="67"/>
        <v>0</v>
      </c>
      <c r="BI61" s="9">
        <f t="shared" si="67"/>
        <v>0</v>
      </c>
      <c r="BJ61" s="9">
        <f t="shared" si="67"/>
        <v>0</v>
      </c>
      <c r="BK61" s="9">
        <f t="shared" si="67"/>
        <v>0</v>
      </c>
      <c r="BL61" s="9">
        <f t="shared" si="67"/>
        <v>0</v>
      </c>
      <c r="BM61" s="9">
        <f t="shared" si="67"/>
        <v>0</v>
      </c>
      <c r="BN61" s="9">
        <f t="shared" si="67"/>
        <v>0</v>
      </c>
      <c r="BO61" s="9">
        <f t="shared" si="67"/>
        <v>0</v>
      </c>
    </row>
    <row r="62" spans="2:67" x14ac:dyDescent="0.25">
      <c r="B62" s="263" t="s">
        <v>165</v>
      </c>
      <c r="D62" s="7">
        <f>VLOOKUP($B62,'[13]Business Sales JAN2013_Feb2015'!$A$8:$AA$100,COLUMN(D$1)-2,FALSE)</f>
        <v>0</v>
      </c>
      <c r="E62" s="7">
        <f>VLOOKUP($B62,'[13]Business Sales JAN2013_Feb2015'!$A$8:$AA$100,COLUMN(E$1)-2,FALSE)</f>
        <v>0</v>
      </c>
      <c r="F62" s="7">
        <f>VLOOKUP($B62,'[13]Business Sales JAN2013_Feb2015'!$A$8:$AA$100,COLUMN(F$1)-2,FALSE)</f>
        <v>1</v>
      </c>
      <c r="G62" s="7">
        <f>VLOOKUP($B62,'[13]Business Sales JAN2013_Feb2015'!$A$8:$AA$100,COLUMN(G$1)-2,FALSE)</f>
        <v>0</v>
      </c>
      <c r="H62" s="7">
        <f>VLOOKUP($B62,'[13]Business Sales JAN2013_Feb2015'!$A$8:$AA$100,COLUMN(H$1)-2,FALSE)</f>
        <v>1</v>
      </c>
      <c r="I62" s="7">
        <f>VLOOKUP($B62,'[13]Business Sales JAN2013_Feb2015'!$A$8:$AA$100,COLUMN(I$1)-2,FALSE)</f>
        <v>0</v>
      </c>
      <c r="J62" s="7">
        <f>VLOOKUP($B62,'[13]Business Sales JAN2013_Feb2015'!$A$8:$AA$100,COLUMN(J$1)-2,FALSE)</f>
        <v>0</v>
      </c>
      <c r="K62" s="7">
        <f>VLOOKUP($B62,'[13]Business Sales JAN2013_Feb2015'!$A$8:$AA$100,COLUMN(K$1)-2,FALSE)</f>
        <v>0</v>
      </c>
      <c r="L62" s="7">
        <f>VLOOKUP($B62,'[13]Business Sales JAN2013_Feb2015'!$A$8:$AA$100,COLUMN(L$1)-2,FALSE)</f>
        <v>0</v>
      </c>
      <c r="M62" s="7">
        <f>VLOOKUP($B62,'[13]Business Sales JAN2013_Feb2015'!$A$8:$AA$100,COLUMN(M$1)-2,FALSE)</f>
        <v>1</v>
      </c>
      <c r="N62" s="7">
        <f>VLOOKUP($B62,'[13]Business Sales JAN2013_Feb2015'!$A$8:$AA$100,COLUMN(N$1)-2,FALSE)</f>
        <v>0</v>
      </c>
      <c r="O62" s="7">
        <f>VLOOKUP($B62,'[13]Business Sales JAN2013_Feb2015'!$A$8:$AA$100,COLUMN(O$1)-2,FALSE)</f>
        <v>0</v>
      </c>
      <c r="P62" s="7">
        <f>VLOOKUP($B62,'[13]Business Sales JAN2013_Feb2015'!$A$8:$AA$100,COLUMN(P$1)-2,FALSE)</f>
        <v>1</v>
      </c>
      <c r="Q62" s="7">
        <f>VLOOKUP($B62,'[13]Business Sales JAN2013_Feb2015'!$A$8:$AA$100,COLUMN(Q$1)-2,FALSE)</f>
        <v>0</v>
      </c>
      <c r="R62" s="7">
        <f>VLOOKUP($B62,'[13]Business Sales JAN2013_Feb2015'!$A$8:$AA$100,COLUMN(R$1)-2,FALSE)</f>
        <v>3</v>
      </c>
      <c r="S62" s="7">
        <f>VLOOKUP($B62,'[13]Business Sales JAN2013_Feb2015'!$A$8:$AA$100,COLUMN(S$1)-2,FALSE)</f>
        <v>0</v>
      </c>
      <c r="T62" s="7">
        <f>VLOOKUP($B62,'[13]Business Sales JAN2013_Feb2015'!$A$8:$AA$100,COLUMN(T$1)-2,FALSE)</f>
        <v>0</v>
      </c>
      <c r="U62" s="7">
        <f>VLOOKUP($B62,'[13]Business Sales JAN2013_Feb2015'!$A$8:$AA$100,COLUMN(U$1)-2,FALSE)</f>
        <v>0</v>
      </c>
      <c r="V62" s="7">
        <f>VLOOKUP($B62,'[13]Business Sales JAN2013_Feb2015'!$A$8:$AA$100,COLUMN(V$1)-2,FALSE)</f>
        <v>0</v>
      </c>
      <c r="W62" s="7">
        <f>VLOOKUP($B62,'[13]Business Sales JAN2013_Feb2015'!$A$8:$AA$100,COLUMN(W$1)-2,FALSE)</f>
        <v>1</v>
      </c>
      <c r="X62" s="7">
        <f>VLOOKUP($B62,'[13]Business Sales JAN2013_Feb2015'!$A$8:$AA$100,COLUMN(X$1)-2,FALSE)</f>
        <v>0</v>
      </c>
      <c r="Y62" s="7">
        <f>VLOOKUP($B62,'[13]Business Sales JAN2013_Feb2015'!$A$8:$AA$100,COLUMN(Y$1)-2,FALSE)</f>
        <v>0</v>
      </c>
      <c r="Z62" s="7">
        <f>VLOOKUP($B62,'[13]Business Sales JAN2013_Feb2015'!$A$8:$AA$100,COLUMN(Z$1)-2,FALSE)</f>
        <v>0</v>
      </c>
      <c r="AA62" s="7">
        <f>VLOOKUP($B62,'[13]Business Sales JAN2013_Feb2015'!$A$8:$AA$100,COLUMN(AA$1)-2,FALSE)</f>
        <v>0</v>
      </c>
      <c r="AB62" s="7">
        <f>VLOOKUP($B62,'[13]Business Sales JAN2013_Feb2015'!$A$8:$AA$100,COLUMN(AB$1)-2,FALSE)</f>
        <v>0</v>
      </c>
      <c r="AC62" s="7">
        <f>VLOOKUP($B62,'[13]Business Sales JAN2013_Feb2015'!$A$8:$AA$100,COLUMN(AC$1)-2,FALSE)</f>
        <v>0</v>
      </c>
      <c r="AF62" s="7">
        <f t="shared" si="65"/>
        <v>0</v>
      </c>
      <c r="AG62" s="7">
        <f t="shared" si="65"/>
        <v>0</v>
      </c>
      <c r="AH62" s="7">
        <f t="shared" ref="AH62:BO62" si="68">AH60+AH61-AG60</f>
        <v>0</v>
      </c>
      <c r="AI62" s="7">
        <f t="shared" si="68"/>
        <v>0</v>
      </c>
      <c r="AJ62" s="9">
        <f t="shared" si="68"/>
        <v>0</v>
      </c>
      <c r="AK62" s="9">
        <f t="shared" si="68"/>
        <v>0</v>
      </c>
      <c r="AL62" s="9">
        <f t="shared" si="68"/>
        <v>0</v>
      </c>
      <c r="AM62" s="9">
        <f t="shared" si="68"/>
        <v>0</v>
      </c>
      <c r="AN62" s="9">
        <f t="shared" si="68"/>
        <v>0</v>
      </c>
      <c r="AO62" s="9">
        <f t="shared" si="68"/>
        <v>0</v>
      </c>
      <c r="AP62" s="9">
        <f t="shared" si="68"/>
        <v>0</v>
      </c>
      <c r="AQ62" s="9">
        <f t="shared" si="68"/>
        <v>0</v>
      </c>
      <c r="AR62" s="9">
        <f t="shared" si="68"/>
        <v>0</v>
      </c>
      <c r="AS62" s="9">
        <f t="shared" si="68"/>
        <v>0</v>
      </c>
      <c r="AT62" s="9">
        <f t="shared" si="68"/>
        <v>0</v>
      </c>
      <c r="AU62" s="9">
        <f t="shared" si="68"/>
        <v>0</v>
      </c>
      <c r="AV62" s="9">
        <f t="shared" si="68"/>
        <v>0</v>
      </c>
      <c r="AW62" s="9">
        <f t="shared" si="68"/>
        <v>0</v>
      </c>
      <c r="AX62" s="9">
        <f t="shared" si="68"/>
        <v>0</v>
      </c>
      <c r="AY62" s="9">
        <f t="shared" si="68"/>
        <v>0</v>
      </c>
      <c r="AZ62" s="9">
        <f t="shared" si="68"/>
        <v>0</v>
      </c>
      <c r="BA62" s="9">
        <f t="shared" si="68"/>
        <v>0</v>
      </c>
      <c r="BB62" s="9">
        <f t="shared" si="68"/>
        <v>0</v>
      </c>
      <c r="BC62" s="9">
        <f t="shared" si="68"/>
        <v>0</v>
      </c>
      <c r="BD62" s="9">
        <f t="shared" si="68"/>
        <v>0</v>
      </c>
      <c r="BE62" s="9">
        <f t="shared" si="68"/>
        <v>0</v>
      </c>
      <c r="BF62" s="9">
        <f t="shared" si="68"/>
        <v>0</v>
      </c>
      <c r="BG62" s="9">
        <f t="shared" si="68"/>
        <v>0</v>
      </c>
      <c r="BH62" s="9">
        <f t="shared" si="68"/>
        <v>0</v>
      </c>
      <c r="BI62" s="9">
        <f t="shared" si="68"/>
        <v>0</v>
      </c>
      <c r="BJ62" s="9">
        <f t="shared" si="68"/>
        <v>0</v>
      </c>
      <c r="BK62" s="9">
        <f t="shared" si="68"/>
        <v>0</v>
      </c>
      <c r="BL62" s="9">
        <f t="shared" si="68"/>
        <v>0</v>
      </c>
      <c r="BM62" s="9">
        <f t="shared" si="68"/>
        <v>0</v>
      </c>
      <c r="BN62" s="9">
        <f t="shared" si="68"/>
        <v>0</v>
      </c>
      <c r="BO62" s="9">
        <f t="shared" si="68"/>
        <v>0</v>
      </c>
    </row>
    <row r="63" spans="2:67" x14ac:dyDescent="0.25">
      <c r="B63" t="s">
        <v>166</v>
      </c>
      <c r="D63" s="7">
        <f>VLOOKUP($B63,'[13]Business Sales JAN2013_Feb2015'!$A$8:$AA$100,COLUMN(D$1)-2,FALSE)</f>
        <v>146418</v>
      </c>
      <c r="E63" s="7">
        <f>VLOOKUP($B63,'[13]Business Sales JAN2013_Feb2015'!$A$8:$AA$100,COLUMN(E$1)-2,FALSE)</f>
        <v>138854</v>
      </c>
      <c r="F63" s="7">
        <f>VLOOKUP($B63,'[13]Business Sales JAN2013_Feb2015'!$A$8:$AA$100,COLUMN(F$1)-2,FALSE)</f>
        <v>169417</v>
      </c>
      <c r="G63" s="7">
        <f>VLOOKUP($B63,'[13]Business Sales JAN2013_Feb2015'!$A$8:$AA$100,COLUMN(G$1)-2,FALSE)</f>
        <v>181796</v>
      </c>
      <c r="H63" s="7">
        <f>VLOOKUP($B63,'[13]Business Sales JAN2013_Feb2015'!$A$8:$AA$100,COLUMN(H$1)-2,FALSE)</f>
        <v>223541</v>
      </c>
      <c r="I63" s="7">
        <f>VLOOKUP($B63,'[13]Business Sales JAN2013_Feb2015'!$A$8:$AA$100,COLUMN(I$1)-2,FALSE)</f>
        <v>183784</v>
      </c>
      <c r="J63" s="7">
        <f>VLOOKUP($B63,'[13]Business Sales JAN2013_Feb2015'!$A$8:$AA$100,COLUMN(J$1)-2,FALSE)</f>
        <v>207713</v>
      </c>
      <c r="K63" s="7">
        <f>VLOOKUP($B63,'[13]Business Sales JAN2013_Feb2015'!$A$8:$AA$100,COLUMN(K$1)-2,FALSE)</f>
        <v>259947</v>
      </c>
      <c r="L63" s="7">
        <f>VLOOKUP($B63,'[13]Business Sales JAN2013_Feb2015'!$A$8:$AA$100,COLUMN(L$1)-2,FALSE)</f>
        <v>227931</v>
      </c>
      <c r="M63" s="7">
        <f>VLOOKUP($B63,'[13]Business Sales JAN2013_Feb2015'!$A$8:$AA$100,COLUMN(M$1)-2,FALSE)</f>
        <v>287622</v>
      </c>
      <c r="N63" s="7">
        <f>VLOOKUP($B63,'[13]Business Sales JAN2013_Feb2015'!$A$8:$AA$100,COLUMN(N$1)-2,FALSE)</f>
        <v>316480</v>
      </c>
      <c r="O63" s="7">
        <f>VLOOKUP($B63,'[13]Business Sales JAN2013_Feb2015'!$A$8:$AA$100,COLUMN(O$1)-2,FALSE)</f>
        <v>377825</v>
      </c>
      <c r="P63" s="7">
        <f>VLOOKUP($B63,'[13]Business Sales JAN2013_Feb2015'!$A$8:$AA$100,COLUMN(P$1)-2,FALSE)</f>
        <v>287749</v>
      </c>
      <c r="Q63" s="7">
        <f>VLOOKUP($B63,'[13]Business Sales JAN2013_Feb2015'!$A$8:$AA$100,COLUMN(Q$1)-2,FALSE)</f>
        <v>269922</v>
      </c>
      <c r="R63" s="7">
        <f>VLOOKUP($B63,'[13]Business Sales JAN2013_Feb2015'!$A$8:$AA$100,COLUMN(R$1)-2,FALSE)</f>
        <v>283365</v>
      </c>
      <c r="S63" s="7">
        <f>VLOOKUP($B63,'[13]Business Sales JAN2013_Feb2015'!$A$8:$AA$100,COLUMN(S$1)-2,FALSE)</f>
        <v>270375</v>
      </c>
      <c r="T63" s="7">
        <f>VLOOKUP($B63,'[13]Business Sales JAN2013_Feb2015'!$A$8:$AA$100,COLUMN(T$1)-2,FALSE)</f>
        <v>263775</v>
      </c>
      <c r="U63" s="7">
        <f>VLOOKUP($B63,'[13]Business Sales JAN2013_Feb2015'!$A$8:$AA$100,COLUMN(U$1)-2,FALSE)</f>
        <v>216950</v>
      </c>
      <c r="V63" s="7">
        <f>VLOOKUP($B63,'[13]Business Sales JAN2013_Feb2015'!$A$8:$AA$100,COLUMN(V$1)-2,FALSE)</f>
        <v>208542</v>
      </c>
      <c r="W63" s="7">
        <f>VLOOKUP($B63,'[13]Business Sales JAN2013_Feb2015'!$A$8:$AA$100,COLUMN(W$1)-2,FALSE)</f>
        <v>73423</v>
      </c>
      <c r="X63" s="7">
        <f>VLOOKUP($B63,'[13]Business Sales JAN2013_Feb2015'!$A$8:$AA$100,COLUMN(X$1)-2,FALSE)</f>
        <v>16527</v>
      </c>
      <c r="Y63" s="7">
        <f>VLOOKUP($B63,'[13]Business Sales JAN2013_Feb2015'!$A$8:$AA$100,COLUMN(Y$1)-2,FALSE)</f>
        <v>1247</v>
      </c>
      <c r="Z63" s="7">
        <f>VLOOKUP($B63,'[13]Business Sales JAN2013_Feb2015'!$A$8:$AA$100,COLUMN(Z$1)-2,FALSE)</f>
        <v>0</v>
      </c>
      <c r="AA63" s="7">
        <f>VLOOKUP($B63,'[13]Business Sales JAN2013_Feb2015'!$A$8:$AA$100,COLUMN(AA$1)-2,FALSE)</f>
        <v>0</v>
      </c>
      <c r="AB63" s="7">
        <f>VLOOKUP($B63,'[13]Business Sales JAN2013_Feb2015'!$A$8:$AA$100,COLUMN(AB$1)-2,FALSE)</f>
        <v>0</v>
      </c>
      <c r="AC63" s="7">
        <f>VLOOKUP($B63,'[13]Business Sales JAN2013_Feb2015'!$A$8:$AA$100,COLUMN(AC$1)-2,FALSE)</f>
        <v>0</v>
      </c>
      <c r="AF63" s="7">
        <f t="shared" si="65"/>
        <v>0</v>
      </c>
      <c r="AG63" s="7">
        <f t="shared" si="65"/>
        <v>0</v>
      </c>
      <c r="AH63" s="7">
        <f t="shared" ref="AH63:BO63" si="69">ROUND(AH60*AH56,)</f>
        <v>0</v>
      </c>
      <c r="AI63" s="7">
        <f t="shared" si="69"/>
        <v>0</v>
      </c>
      <c r="AJ63" s="9">
        <f t="shared" si="69"/>
        <v>0</v>
      </c>
      <c r="AK63" s="9">
        <f t="shared" si="69"/>
        <v>0</v>
      </c>
      <c r="AL63" s="9">
        <f t="shared" si="69"/>
        <v>0</v>
      </c>
      <c r="AM63" s="9">
        <f t="shared" si="69"/>
        <v>0</v>
      </c>
      <c r="AN63" s="9">
        <f t="shared" si="69"/>
        <v>0</v>
      </c>
      <c r="AO63" s="9">
        <f t="shared" si="69"/>
        <v>0</v>
      </c>
      <c r="AP63" s="9">
        <f t="shared" si="69"/>
        <v>0</v>
      </c>
      <c r="AQ63" s="9">
        <f t="shared" si="69"/>
        <v>0</v>
      </c>
      <c r="AR63" s="9">
        <f t="shared" si="69"/>
        <v>0</v>
      </c>
      <c r="AS63" s="9">
        <f t="shared" si="69"/>
        <v>0</v>
      </c>
      <c r="AT63" s="9">
        <f t="shared" si="69"/>
        <v>0</v>
      </c>
      <c r="AU63" s="9">
        <f t="shared" si="69"/>
        <v>0</v>
      </c>
      <c r="AV63" s="9">
        <f t="shared" si="69"/>
        <v>0</v>
      </c>
      <c r="AW63" s="9">
        <f t="shared" si="69"/>
        <v>0</v>
      </c>
      <c r="AX63" s="9">
        <f t="shared" si="69"/>
        <v>0</v>
      </c>
      <c r="AY63" s="9">
        <f t="shared" si="69"/>
        <v>0</v>
      </c>
      <c r="AZ63" s="9">
        <f t="shared" si="69"/>
        <v>0</v>
      </c>
      <c r="BA63" s="9">
        <f t="shared" si="69"/>
        <v>0</v>
      </c>
      <c r="BB63" s="9">
        <f t="shared" si="69"/>
        <v>0</v>
      </c>
      <c r="BC63" s="9">
        <f t="shared" si="69"/>
        <v>0</v>
      </c>
      <c r="BD63" s="9">
        <f t="shared" si="69"/>
        <v>0</v>
      </c>
      <c r="BE63" s="9">
        <f t="shared" si="69"/>
        <v>0</v>
      </c>
      <c r="BF63" s="9">
        <f t="shared" si="69"/>
        <v>0</v>
      </c>
      <c r="BG63" s="9">
        <f t="shared" si="69"/>
        <v>0</v>
      </c>
      <c r="BH63" s="9">
        <f t="shared" si="69"/>
        <v>0</v>
      </c>
      <c r="BI63" s="9">
        <f t="shared" si="69"/>
        <v>0</v>
      </c>
      <c r="BJ63" s="9">
        <f t="shared" si="69"/>
        <v>0</v>
      </c>
      <c r="BK63" s="9">
        <f t="shared" si="69"/>
        <v>0</v>
      </c>
      <c r="BL63" s="9">
        <f t="shared" si="69"/>
        <v>0</v>
      </c>
      <c r="BM63" s="9">
        <f t="shared" si="69"/>
        <v>0</v>
      </c>
      <c r="BN63" s="9">
        <f t="shared" si="69"/>
        <v>0</v>
      </c>
      <c r="BO63" s="9">
        <f t="shared" si="69"/>
        <v>0</v>
      </c>
    </row>
    <row r="64" spans="2:67" x14ac:dyDescent="0.25">
      <c r="B64" t="s">
        <v>167</v>
      </c>
      <c r="D64" s="7">
        <f>VLOOKUP($B64,'[13]Business Sales JAN2013_Feb2015'!$A$8:$AA$100,COLUMN(D$1)-2,FALSE)</f>
        <v>713979422</v>
      </c>
      <c r="E64" s="7">
        <f>VLOOKUP($B64,'[13]Business Sales JAN2013_Feb2015'!$A$8:$AA$100,COLUMN(E$1)-2,FALSE)</f>
        <v>648210348</v>
      </c>
      <c r="F64" s="7">
        <f>VLOOKUP($B64,'[13]Business Sales JAN2013_Feb2015'!$A$8:$AA$100,COLUMN(F$1)-2,FALSE)</f>
        <v>771643420</v>
      </c>
      <c r="G64" s="7">
        <f>VLOOKUP($B64,'[13]Business Sales JAN2013_Feb2015'!$A$8:$AA$100,COLUMN(G$1)-2,FALSE)</f>
        <v>869015640.5</v>
      </c>
      <c r="H64" s="7">
        <f>VLOOKUP($B64,'[13]Business Sales JAN2013_Feb2015'!$A$8:$AA$100,COLUMN(H$1)-2,FALSE)</f>
        <v>1046204164</v>
      </c>
      <c r="I64" s="7">
        <f>VLOOKUP($B64,'[13]Business Sales JAN2013_Feb2015'!$A$8:$AA$100,COLUMN(I$1)-2,FALSE)</f>
        <v>787985329</v>
      </c>
      <c r="J64" s="7">
        <f>VLOOKUP($B64,'[13]Business Sales JAN2013_Feb2015'!$A$8:$AA$100,COLUMN(J$1)-2,FALSE)</f>
        <v>901833521</v>
      </c>
      <c r="K64" s="7">
        <f>VLOOKUP($B64,'[13]Business Sales JAN2013_Feb2015'!$A$8:$AA$100,COLUMN(K$1)-2,FALSE)</f>
        <v>1258345972</v>
      </c>
      <c r="L64" s="7">
        <f>VLOOKUP($B64,'[13]Business Sales JAN2013_Feb2015'!$A$8:$AA$100,COLUMN(L$1)-2,FALSE)</f>
        <v>1078242414</v>
      </c>
      <c r="M64" s="7">
        <f>VLOOKUP($B64,'[13]Business Sales JAN2013_Feb2015'!$A$8:$AA$100,COLUMN(M$1)-2,FALSE)</f>
        <v>1415165635</v>
      </c>
      <c r="N64" s="7">
        <f>VLOOKUP($B64,'[13]Business Sales JAN2013_Feb2015'!$A$8:$AA$100,COLUMN(N$1)-2,FALSE)</f>
        <v>1626038777</v>
      </c>
      <c r="O64" s="7">
        <f>VLOOKUP($B64,'[13]Business Sales JAN2013_Feb2015'!$A$8:$AA$100,COLUMN(O$1)-2,FALSE)</f>
        <v>1799095811</v>
      </c>
      <c r="P64" s="7">
        <f>VLOOKUP($B64,'[13]Business Sales JAN2013_Feb2015'!$A$8:$AA$100,COLUMN(P$1)-2,FALSE)</f>
        <v>1488789838</v>
      </c>
      <c r="Q64" s="7">
        <f>VLOOKUP($B64,'[13]Business Sales JAN2013_Feb2015'!$A$8:$AA$100,COLUMN(Q$1)-2,FALSE)</f>
        <v>1329294081</v>
      </c>
      <c r="R64" s="7">
        <f>VLOOKUP($B64,'[13]Business Sales JAN2013_Feb2015'!$A$8:$AA$100,COLUMN(R$1)-2,FALSE)</f>
        <v>1385431599</v>
      </c>
      <c r="S64" s="7">
        <f>VLOOKUP($B64,'[13]Business Sales JAN2013_Feb2015'!$A$8:$AA$100,COLUMN(S$1)-2,FALSE)</f>
        <v>1272284118</v>
      </c>
      <c r="T64" s="7">
        <f>VLOOKUP($B64,'[13]Business Sales JAN2013_Feb2015'!$A$8:$AA$100,COLUMN(T$1)-2,FALSE)</f>
        <v>1159514587</v>
      </c>
      <c r="U64" s="7">
        <f>VLOOKUP($B64,'[13]Business Sales JAN2013_Feb2015'!$A$8:$AA$100,COLUMN(U$1)-2,FALSE)</f>
        <v>969641001</v>
      </c>
      <c r="V64" s="7">
        <f>VLOOKUP($B64,'[13]Business Sales JAN2013_Feb2015'!$A$8:$AA$100,COLUMN(V$1)-2,FALSE)</f>
        <v>884435283</v>
      </c>
      <c r="W64" s="7">
        <f>VLOOKUP($B64,'[13]Business Sales JAN2013_Feb2015'!$A$8:$AA$100,COLUMN(W$1)-2,FALSE)</f>
        <v>369317397</v>
      </c>
      <c r="X64" s="7">
        <f>VLOOKUP($B64,'[13]Business Sales JAN2013_Feb2015'!$A$8:$AA$100,COLUMN(X$1)-2,FALSE)</f>
        <v>86220213</v>
      </c>
      <c r="Y64" s="7">
        <f>VLOOKUP($B64,'[13]Business Sales JAN2013_Feb2015'!$A$8:$AA$100,COLUMN(Y$1)-2,FALSE)</f>
        <v>6640055</v>
      </c>
      <c r="Z64" s="7">
        <f>VLOOKUP($B64,'[13]Business Sales JAN2013_Feb2015'!$A$8:$AA$100,COLUMN(Z$1)-2,FALSE)</f>
        <v>0</v>
      </c>
      <c r="AA64" s="7">
        <f>VLOOKUP($B64,'[13]Business Sales JAN2013_Feb2015'!$A$8:$AA$100,COLUMN(AA$1)-2,FALSE)</f>
        <v>0</v>
      </c>
      <c r="AB64" s="7">
        <f>VLOOKUP($B64,'[13]Business Sales JAN2013_Feb2015'!$A$8:$AA$100,COLUMN(AB$1)-2,FALSE)</f>
        <v>0</v>
      </c>
      <c r="AC64" s="7">
        <f>VLOOKUP($B64,'[13]Business Sales JAN2013_Feb2015'!$A$8:$AA$100,COLUMN(AC$1)-2,FALSE)</f>
        <v>0</v>
      </c>
      <c r="AF64" s="7">
        <f t="shared" si="65"/>
        <v>0</v>
      </c>
      <c r="AG64" s="7">
        <f t="shared" si="65"/>
        <v>0</v>
      </c>
      <c r="AH64" s="7">
        <f t="shared" ref="AH64:BO64" si="70">AH63*$AD65</f>
        <v>0</v>
      </c>
      <c r="AI64" s="7">
        <f t="shared" si="70"/>
        <v>0</v>
      </c>
      <c r="AJ64" s="9">
        <f t="shared" si="70"/>
        <v>0</v>
      </c>
      <c r="AK64" s="9">
        <f t="shared" si="70"/>
        <v>0</v>
      </c>
      <c r="AL64" s="9">
        <f t="shared" si="70"/>
        <v>0</v>
      </c>
      <c r="AM64" s="9">
        <f t="shared" si="70"/>
        <v>0</v>
      </c>
      <c r="AN64" s="9">
        <f t="shared" si="70"/>
        <v>0</v>
      </c>
      <c r="AO64" s="9">
        <f t="shared" si="70"/>
        <v>0</v>
      </c>
      <c r="AP64" s="9">
        <f t="shared" si="70"/>
        <v>0</v>
      </c>
      <c r="AQ64" s="9">
        <f t="shared" si="70"/>
        <v>0</v>
      </c>
      <c r="AR64" s="9">
        <f t="shared" si="70"/>
        <v>0</v>
      </c>
      <c r="AS64" s="9">
        <f t="shared" si="70"/>
        <v>0</v>
      </c>
      <c r="AT64" s="9">
        <f t="shared" si="70"/>
        <v>0</v>
      </c>
      <c r="AU64" s="9">
        <f t="shared" si="70"/>
        <v>0</v>
      </c>
      <c r="AV64" s="9">
        <f t="shared" si="70"/>
        <v>0</v>
      </c>
      <c r="AW64" s="9">
        <f t="shared" si="70"/>
        <v>0</v>
      </c>
      <c r="AX64" s="9">
        <f t="shared" si="70"/>
        <v>0</v>
      </c>
      <c r="AY64" s="9">
        <f t="shared" si="70"/>
        <v>0</v>
      </c>
      <c r="AZ64" s="9">
        <f t="shared" si="70"/>
        <v>0</v>
      </c>
      <c r="BA64" s="9">
        <f t="shared" si="70"/>
        <v>0</v>
      </c>
      <c r="BB64" s="9">
        <f t="shared" si="70"/>
        <v>0</v>
      </c>
      <c r="BC64" s="9">
        <f t="shared" si="70"/>
        <v>0</v>
      </c>
      <c r="BD64" s="9">
        <f t="shared" si="70"/>
        <v>0</v>
      </c>
      <c r="BE64" s="9">
        <f t="shared" si="70"/>
        <v>0</v>
      </c>
      <c r="BF64" s="9">
        <f t="shared" si="70"/>
        <v>0</v>
      </c>
      <c r="BG64" s="9">
        <f t="shared" si="70"/>
        <v>0</v>
      </c>
      <c r="BH64" s="9">
        <f t="shared" si="70"/>
        <v>0</v>
      </c>
      <c r="BI64" s="9">
        <f t="shared" si="70"/>
        <v>0</v>
      </c>
      <c r="BJ64" s="9">
        <f t="shared" si="70"/>
        <v>0</v>
      </c>
      <c r="BK64" s="9">
        <f t="shared" si="70"/>
        <v>0</v>
      </c>
      <c r="BL64" s="9">
        <f t="shared" si="70"/>
        <v>0</v>
      </c>
      <c r="BM64" s="9">
        <f t="shared" si="70"/>
        <v>0</v>
      </c>
      <c r="BN64" s="9">
        <f t="shared" si="70"/>
        <v>0</v>
      </c>
      <c r="BO64" s="9">
        <f t="shared" si="70"/>
        <v>0</v>
      </c>
    </row>
    <row r="65" spans="2:67" x14ac:dyDescent="0.25">
      <c r="B65" t="s">
        <v>168</v>
      </c>
      <c r="D65" s="7">
        <f t="shared" ref="D65:AC65" si="71">IF(ISERROR(D64/D63),0,D64/D63)</f>
        <v>4876.3090740209536</v>
      </c>
      <c r="E65" s="7">
        <f t="shared" si="71"/>
        <v>4668.2871793394497</v>
      </c>
      <c r="F65" s="7">
        <f t="shared" si="71"/>
        <v>4554.6988790971391</v>
      </c>
      <c r="G65" s="7">
        <f t="shared" si="71"/>
        <v>4780.1692033928139</v>
      </c>
      <c r="H65" s="7">
        <f t="shared" si="71"/>
        <v>4680.144420933967</v>
      </c>
      <c r="I65" s="7">
        <f t="shared" si="71"/>
        <v>4287.5621871327212</v>
      </c>
      <c r="J65" s="7">
        <f t="shared" si="71"/>
        <v>4341.7288325718664</v>
      </c>
      <c r="K65" s="7">
        <f t="shared" si="71"/>
        <v>4840.778974175505</v>
      </c>
      <c r="L65" s="7">
        <f t="shared" si="71"/>
        <v>4730.5650130960685</v>
      </c>
      <c r="M65" s="7">
        <f t="shared" si="71"/>
        <v>4920.2273643879817</v>
      </c>
      <c r="N65" s="7">
        <f t="shared" si="71"/>
        <v>5137.8879455257838</v>
      </c>
      <c r="O65" s="7">
        <f t="shared" si="71"/>
        <v>4761.7172262290742</v>
      </c>
      <c r="P65" s="7">
        <f t="shared" si="71"/>
        <v>5173.918373304512</v>
      </c>
      <c r="Q65" s="7">
        <f t="shared" si="71"/>
        <v>4924.7341120768224</v>
      </c>
      <c r="R65" s="7">
        <f t="shared" si="71"/>
        <v>4889.2121433486845</v>
      </c>
      <c r="S65" s="7">
        <f t="shared" si="71"/>
        <v>4705.6278058252428</v>
      </c>
      <c r="T65" s="7">
        <f t="shared" si="71"/>
        <v>4395.847168988721</v>
      </c>
      <c r="U65" s="7">
        <f t="shared" si="71"/>
        <v>4469.4215303065221</v>
      </c>
      <c r="V65" s="7">
        <f t="shared" si="71"/>
        <v>4241.0415312023479</v>
      </c>
      <c r="W65" s="7">
        <f t="shared" si="71"/>
        <v>5029.9960094248399</v>
      </c>
      <c r="X65" s="7">
        <f t="shared" si="71"/>
        <v>5216.930658921764</v>
      </c>
      <c r="Y65" s="7">
        <f t="shared" si="71"/>
        <v>5324.8235765838008</v>
      </c>
      <c r="Z65" s="7">
        <f t="shared" si="71"/>
        <v>0</v>
      </c>
      <c r="AA65" s="7">
        <f t="shared" si="71"/>
        <v>0</v>
      </c>
      <c r="AB65" s="7">
        <f t="shared" si="71"/>
        <v>0</v>
      </c>
      <c r="AC65" s="7">
        <f t="shared" si="71"/>
        <v>0</v>
      </c>
      <c r="AD65" s="264">
        <f>SUM(T64:AC64)/SUM(T63:AC63)</f>
        <v>4453.464267410156</v>
      </c>
      <c r="AF65" s="7">
        <f t="shared" ref="AF65:BO65" si="72">IF(ISERROR(AF64/AF63),0,AF64/AF63)</f>
        <v>0</v>
      </c>
      <c r="AG65" s="7">
        <f t="shared" si="72"/>
        <v>0</v>
      </c>
      <c r="AH65" s="7">
        <f t="shared" si="72"/>
        <v>0</v>
      </c>
      <c r="AI65" s="7">
        <f t="shared" si="72"/>
        <v>0</v>
      </c>
      <c r="AJ65" s="9">
        <f t="shared" si="72"/>
        <v>0</v>
      </c>
      <c r="AK65" s="9">
        <f t="shared" si="72"/>
        <v>0</v>
      </c>
      <c r="AL65" s="9">
        <f t="shared" si="72"/>
        <v>0</v>
      </c>
      <c r="AM65" s="9">
        <f t="shared" si="72"/>
        <v>0</v>
      </c>
      <c r="AN65" s="9">
        <f t="shared" si="72"/>
        <v>0</v>
      </c>
      <c r="AO65" s="9">
        <f t="shared" si="72"/>
        <v>0</v>
      </c>
      <c r="AP65" s="9">
        <f t="shared" si="72"/>
        <v>0</v>
      </c>
      <c r="AQ65" s="9">
        <f t="shared" si="72"/>
        <v>0</v>
      </c>
      <c r="AR65" s="9">
        <f t="shared" si="72"/>
        <v>0</v>
      </c>
      <c r="AS65" s="9">
        <f t="shared" si="72"/>
        <v>0</v>
      </c>
      <c r="AT65" s="9">
        <f t="shared" si="72"/>
        <v>0</v>
      </c>
      <c r="AU65" s="9">
        <f t="shared" si="72"/>
        <v>0</v>
      </c>
      <c r="AV65" s="9">
        <f t="shared" si="72"/>
        <v>0</v>
      </c>
      <c r="AW65" s="9">
        <f t="shared" si="72"/>
        <v>0</v>
      </c>
      <c r="AX65" s="9">
        <f t="shared" si="72"/>
        <v>0</v>
      </c>
      <c r="AY65" s="9">
        <f t="shared" si="72"/>
        <v>0</v>
      </c>
      <c r="AZ65" s="9">
        <f t="shared" si="72"/>
        <v>0</v>
      </c>
      <c r="BA65" s="9">
        <f t="shared" si="72"/>
        <v>0</v>
      </c>
      <c r="BB65" s="9">
        <f t="shared" si="72"/>
        <v>0</v>
      </c>
      <c r="BC65" s="9">
        <f t="shared" si="72"/>
        <v>0</v>
      </c>
      <c r="BD65" s="9">
        <f t="shared" si="72"/>
        <v>0</v>
      </c>
      <c r="BE65" s="9">
        <f t="shared" si="72"/>
        <v>0</v>
      </c>
      <c r="BF65" s="9">
        <f t="shared" si="72"/>
        <v>0</v>
      </c>
      <c r="BG65" s="9">
        <f t="shared" si="72"/>
        <v>0</v>
      </c>
      <c r="BH65" s="9">
        <f t="shared" si="72"/>
        <v>0</v>
      </c>
      <c r="BI65" s="9">
        <f t="shared" si="72"/>
        <v>0</v>
      </c>
      <c r="BJ65" s="9">
        <f t="shared" si="72"/>
        <v>0</v>
      </c>
      <c r="BK65" s="9">
        <f t="shared" si="72"/>
        <v>0</v>
      </c>
      <c r="BL65" s="9">
        <f t="shared" si="72"/>
        <v>0</v>
      </c>
      <c r="BM65" s="9">
        <f t="shared" si="72"/>
        <v>0</v>
      </c>
      <c r="BN65" s="9">
        <f t="shared" si="72"/>
        <v>0</v>
      </c>
      <c r="BO65" s="9">
        <f t="shared" si="72"/>
        <v>0</v>
      </c>
    </row>
    <row r="66" spans="2:67" x14ac:dyDescent="0.25">
      <c r="B66" t="s">
        <v>169</v>
      </c>
      <c r="D66" s="273">
        <v>7144260.7199999997</v>
      </c>
      <c r="E66" s="273">
        <v>6493678.9800000004</v>
      </c>
      <c r="F66" s="273">
        <v>7749645.7000000002</v>
      </c>
      <c r="G66" s="273">
        <v>8733247.6999999993</v>
      </c>
      <c r="H66" s="273">
        <v>10506069.24</v>
      </c>
      <c r="I66" s="273">
        <v>8134508.8899999997</v>
      </c>
      <c r="J66" s="273">
        <v>9043229.1099999994</v>
      </c>
      <c r="K66" s="273">
        <v>65624676.619999997</v>
      </c>
      <c r="L66" s="273">
        <v>10791587.439999999</v>
      </c>
      <c r="M66" s="273">
        <v>14950431.550000001</v>
      </c>
      <c r="N66" s="273">
        <v>16291154.970000001</v>
      </c>
      <c r="O66" s="273">
        <v>18068189.899999999</v>
      </c>
      <c r="P66" s="273">
        <v>14940142.48</v>
      </c>
      <c r="Q66" s="273">
        <v>13352949.609999999</v>
      </c>
      <c r="R66" s="273">
        <v>13917156.949999999</v>
      </c>
      <c r="S66" s="273">
        <v>12779343.130000001</v>
      </c>
      <c r="T66" s="273">
        <v>11670268.76</v>
      </c>
      <c r="U66" s="273">
        <v>9759476.5500000007</v>
      </c>
      <c r="V66" s="273">
        <v>8896254.75</v>
      </c>
      <c r="W66" s="273">
        <v>3714817.87</v>
      </c>
      <c r="X66" s="273">
        <v>53491526.07</v>
      </c>
      <c r="Y66" s="273">
        <v>5465557.5499999998</v>
      </c>
      <c r="Z66" s="273">
        <v>0</v>
      </c>
      <c r="AA66" s="273">
        <v>0</v>
      </c>
      <c r="AB66" s="273">
        <v>0</v>
      </c>
      <c r="AC66" s="273">
        <v>0</v>
      </c>
      <c r="AF66" s="7">
        <f>AB66</f>
        <v>0</v>
      </c>
      <c r="AG66" s="7">
        <f>AC66</f>
        <v>0</v>
      </c>
      <c r="AH66" s="7">
        <f>AH57*AH63</f>
        <v>0</v>
      </c>
      <c r="AI66" s="7">
        <f t="shared" ref="AI66:BO66" si="73">AI57*AI63</f>
        <v>0</v>
      </c>
      <c r="AJ66" s="9">
        <f t="shared" si="73"/>
        <v>0</v>
      </c>
      <c r="AK66" s="9">
        <f t="shared" si="73"/>
        <v>0</v>
      </c>
      <c r="AL66" s="9">
        <f t="shared" si="73"/>
        <v>0</v>
      </c>
      <c r="AM66" s="9">
        <f t="shared" si="73"/>
        <v>0</v>
      </c>
      <c r="AN66" s="9">
        <f t="shared" si="73"/>
        <v>0</v>
      </c>
      <c r="AO66" s="9">
        <f t="shared" si="73"/>
        <v>0</v>
      </c>
      <c r="AP66" s="9">
        <f t="shared" si="73"/>
        <v>0</v>
      </c>
      <c r="AQ66" s="9">
        <f t="shared" si="73"/>
        <v>0</v>
      </c>
      <c r="AR66" s="9">
        <f t="shared" si="73"/>
        <v>0</v>
      </c>
      <c r="AS66" s="9">
        <f t="shared" si="73"/>
        <v>0</v>
      </c>
      <c r="AT66" s="9">
        <f t="shared" si="73"/>
        <v>0</v>
      </c>
      <c r="AU66" s="9">
        <f t="shared" si="73"/>
        <v>0</v>
      </c>
      <c r="AV66" s="9">
        <f t="shared" si="73"/>
        <v>0</v>
      </c>
      <c r="AW66" s="9">
        <f t="shared" si="73"/>
        <v>0</v>
      </c>
      <c r="AX66" s="9">
        <f t="shared" si="73"/>
        <v>0</v>
      </c>
      <c r="AY66" s="9">
        <f t="shared" si="73"/>
        <v>0</v>
      </c>
      <c r="AZ66" s="9">
        <f t="shared" si="73"/>
        <v>0</v>
      </c>
      <c r="BA66" s="9">
        <f t="shared" si="73"/>
        <v>0</v>
      </c>
      <c r="BB66" s="9">
        <f t="shared" si="73"/>
        <v>0</v>
      </c>
      <c r="BC66" s="9">
        <f t="shared" si="73"/>
        <v>0</v>
      </c>
      <c r="BD66" s="9">
        <f t="shared" si="73"/>
        <v>0</v>
      </c>
      <c r="BE66" s="9">
        <f t="shared" si="73"/>
        <v>0</v>
      </c>
      <c r="BF66" s="9">
        <f t="shared" si="73"/>
        <v>0</v>
      </c>
      <c r="BG66" s="9">
        <f t="shared" si="73"/>
        <v>0</v>
      </c>
      <c r="BH66" s="9">
        <f t="shared" si="73"/>
        <v>0</v>
      </c>
      <c r="BI66" s="9">
        <f t="shared" si="73"/>
        <v>0</v>
      </c>
      <c r="BJ66" s="9">
        <f t="shared" si="73"/>
        <v>0</v>
      </c>
      <c r="BK66" s="9">
        <f t="shared" si="73"/>
        <v>0</v>
      </c>
      <c r="BL66" s="9">
        <f t="shared" si="73"/>
        <v>0</v>
      </c>
      <c r="BM66" s="9">
        <f t="shared" si="73"/>
        <v>0</v>
      </c>
      <c r="BN66" s="9">
        <f t="shared" si="73"/>
        <v>0</v>
      </c>
      <c r="BO66" s="9">
        <f t="shared" si="73"/>
        <v>0</v>
      </c>
    </row>
    <row r="67" spans="2:67" x14ac:dyDescent="0.25">
      <c r="AF67" s="265">
        <f>AC58*AF53</f>
        <v>0</v>
      </c>
      <c r="AG67" s="265">
        <f t="shared" ref="AG67:BO67" si="74">AG58*AG53</f>
        <v>0</v>
      </c>
      <c r="AH67" s="265">
        <f t="shared" si="74"/>
        <v>0</v>
      </c>
      <c r="AI67" s="265">
        <f t="shared" si="74"/>
        <v>0</v>
      </c>
      <c r="AJ67" s="266">
        <f t="shared" si="74"/>
        <v>0</v>
      </c>
      <c r="AK67" s="266">
        <f t="shared" si="74"/>
        <v>0</v>
      </c>
      <c r="AL67" s="266">
        <f t="shared" si="74"/>
        <v>0</v>
      </c>
      <c r="AM67" s="266">
        <f t="shared" si="74"/>
        <v>0</v>
      </c>
      <c r="AN67" s="266">
        <f t="shared" si="74"/>
        <v>0</v>
      </c>
      <c r="AO67" s="266">
        <f t="shared" si="74"/>
        <v>0</v>
      </c>
      <c r="AP67" s="266">
        <f t="shared" si="74"/>
        <v>0</v>
      </c>
      <c r="AQ67" s="266">
        <f t="shared" si="74"/>
        <v>0</v>
      </c>
      <c r="AR67" s="266">
        <f t="shared" si="74"/>
        <v>0</v>
      </c>
      <c r="AS67" s="266">
        <f t="shared" si="74"/>
        <v>0</v>
      </c>
      <c r="AT67" s="266">
        <f t="shared" si="74"/>
        <v>0</v>
      </c>
      <c r="AU67" s="266">
        <f t="shared" si="74"/>
        <v>0</v>
      </c>
      <c r="AV67" s="266">
        <f t="shared" si="74"/>
        <v>0</v>
      </c>
      <c r="AW67" s="266">
        <f t="shared" si="74"/>
        <v>0</v>
      </c>
      <c r="AX67" s="266">
        <f t="shared" si="74"/>
        <v>0</v>
      </c>
      <c r="AY67" s="266">
        <f t="shared" si="74"/>
        <v>0</v>
      </c>
      <c r="AZ67" s="266">
        <f t="shared" si="74"/>
        <v>0</v>
      </c>
      <c r="BA67" s="266">
        <f t="shared" si="74"/>
        <v>0</v>
      </c>
      <c r="BB67" s="266">
        <f t="shared" si="74"/>
        <v>0</v>
      </c>
      <c r="BC67" s="266">
        <f t="shared" si="74"/>
        <v>0</v>
      </c>
      <c r="BD67" s="266">
        <f t="shared" si="74"/>
        <v>0</v>
      </c>
      <c r="BE67" s="266">
        <f t="shared" si="74"/>
        <v>0</v>
      </c>
      <c r="BF67" s="266">
        <f t="shared" si="74"/>
        <v>0</v>
      </c>
      <c r="BG67" s="266">
        <f t="shared" si="74"/>
        <v>0</v>
      </c>
      <c r="BH67" s="266">
        <f t="shared" si="74"/>
        <v>0</v>
      </c>
      <c r="BI67" s="266">
        <f t="shared" si="74"/>
        <v>0</v>
      </c>
      <c r="BJ67" s="266">
        <f t="shared" si="74"/>
        <v>0</v>
      </c>
      <c r="BK67" s="266">
        <f t="shared" si="74"/>
        <v>0</v>
      </c>
      <c r="BL67" s="266">
        <f t="shared" si="74"/>
        <v>0</v>
      </c>
      <c r="BM67" s="266">
        <f t="shared" si="74"/>
        <v>0</v>
      </c>
      <c r="BN67" s="266">
        <f t="shared" si="74"/>
        <v>0</v>
      </c>
      <c r="BO67" s="266">
        <f t="shared" si="74"/>
        <v>0</v>
      </c>
    </row>
    <row r="68" spans="2:67" x14ac:dyDescent="0.25">
      <c r="B68" s="1" t="s">
        <v>123</v>
      </c>
      <c r="D68" s="240"/>
      <c r="E68" s="240"/>
      <c r="F68" s="240"/>
      <c r="G68" s="240"/>
      <c r="H68" s="240"/>
      <c r="I68" s="240"/>
      <c r="J68" s="240"/>
      <c r="K68" s="240"/>
      <c r="L68" s="240"/>
      <c r="M68" s="240"/>
      <c r="N68" s="240"/>
      <c r="O68" s="240"/>
      <c r="P68" s="240"/>
      <c r="Q68" s="240"/>
      <c r="R68" s="240"/>
      <c r="S68" s="240"/>
      <c r="T68" s="240"/>
      <c r="U68" s="240"/>
      <c r="V68" s="240"/>
      <c r="W68" s="240"/>
      <c r="X68" s="240"/>
      <c r="Y68" s="240"/>
      <c r="Z68" s="240"/>
      <c r="AB68" s="234"/>
      <c r="AC68" s="234">
        <f>RATE((COUNT($Q$1:$AC$1)),,-$P69,$AC69)</f>
        <v>4.2332790778694729E-2</v>
      </c>
      <c r="AF68" s="234"/>
      <c r="AG68" s="234"/>
      <c r="AH68" s="234"/>
      <c r="AI68" s="234"/>
    </row>
    <row r="69" spans="2:67" x14ac:dyDescent="0.25">
      <c r="B69" s="242" t="s">
        <v>137</v>
      </c>
      <c r="D69" s="243"/>
      <c r="E69" s="243"/>
      <c r="F69" s="243"/>
      <c r="G69" s="243"/>
      <c r="H69" s="243">
        <f t="shared" ref="H69:AA69" si="75">H76+H77</f>
        <v>1</v>
      </c>
      <c r="I69" s="243">
        <f t="shared" si="75"/>
        <v>3</v>
      </c>
      <c r="J69" s="243">
        <f t="shared" si="75"/>
        <v>4</v>
      </c>
      <c r="K69" s="243">
        <f t="shared" si="75"/>
        <v>5</v>
      </c>
      <c r="L69" s="243">
        <f t="shared" si="75"/>
        <v>6</v>
      </c>
      <c r="M69" s="243">
        <f t="shared" si="75"/>
        <v>7</v>
      </c>
      <c r="N69" s="243">
        <f t="shared" si="75"/>
        <v>7</v>
      </c>
      <c r="O69" s="243">
        <f t="shared" si="75"/>
        <v>5</v>
      </c>
      <c r="P69" s="243">
        <f t="shared" si="75"/>
        <v>7</v>
      </c>
      <c r="Q69" s="243">
        <f t="shared" si="75"/>
        <v>7</v>
      </c>
      <c r="R69" s="243">
        <f t="shared" si="75"/>
        <v>11</v>
      </c>
      <c r="S69" s="243">
        <f t="shared" si="75"/>
        <v>11</v>
      </c>
      <c r="T69" s="243">
        <f t="shared" si="75"/>
        <v>8</v>
      </c>
      <c r="U69" s="243">
        <f t="shared" si="75"/>
        <v>11</v>
      </c>
      <c r="V69" s="243">
        <f t="shared" si="75"/>
        <v>11</v>
      </c>
      <c r="W69" s="243">
        <f t="shared" si="75"/>
        <v>14</v>
      </c>
      <c r="X69" s="243">
        <f t="shared" si="75"/>
        <v>16</v>
      </c>
      <c r="Y69" s="243">
        <f t="shared" si="75"/>
        <v>16</v>
      </c>
      <c r="Z69" s="243">
        <f t="shared" si="75"/>
        <v>14</v>
      </c>
      <c r="AA69" s="243">
        <f t="shared" si="75"/>
        <v>15</v>
      </c>
      <c r="AB69" s="243">
        <f>AB76+AB77</f>
        <v>15</v>
      </c>
      <c r="AC69" s="243">
        <f>AC76+AC77</f>
        <v>12</v>
      </c>
      <c r="AF69" s="244">
        <f>SUM(AF76:AF77)</f>
        <v>15</v>
      </c>
      <c r="AG69" s="244">
        <f>SUM(AG76:AG77)</f>
        <v>12</v>
      </c>
      <c r="AH69" s="244">
        <f t="shared" ref="AH69:BO69" si="76">ROUND((AG76+AG77)*(1+AH70),)</f>
        <v>13</v>
      </c>
      <c r="AI69" s="244">
        <f t="shared" si="76"/>
        <v>17</v>
      </c>
      <c r="AJ69" s="245">
        <f t="shared" si="76"/>
        <v>19</v>
      </c>
      <c r="AK69" s="245">
        <f t="shared" si="76"/>
        <v>13</v>
      </c>
      <c r="AL69" s="245">
        <f t="shared" si="76"/>
        <v>14</v>
      </c>
      <c r="AM69" s="245">
        <f t="shared" si="76"/>
        <v>15</v>
      </c>
      <c r="AN69" s="245">
        <f t="shared" si="76"/>
        <v>16</v>
      </c>
      <c r="AO69" s="245">
        <f t="shared" si="76"/>
        <v>17</v>
      </c>
      <c r="AP69" s="245">
        <f t="shared" si="76"/>
        <v>18</v>
      </c>
      <c r="AQ69" s="245">
        <f t="shared" si="76"/>
        <v>19</v>
      </c>
      <c r="AR69" s="245">
        <f t="shared" si="76"/>
        <v>20</v>
      </c>
      <c r="AS69" s="245">
        <f t="shared" si="76"/>
        <v>21</v>
      </c>
      <c r="AT69" s="245">
        <f t="shared" si="76"/>
        <v>22</v>
      </c>
      <c r="AU69" s="245">
        <f t="shared" si="76"/>
        <v>23</v>
      </c>
      <c r="AV69" s="245">
        <f t="shared" si="76"/>
        <v>24</v>
      </c>
      <c r="AW69" s="245">
        <f t="shared" si="76"/>
        <v>25</v>
      </c>
      <c r="AX69" s="245">
        <f t="shared" si="76"/>
        <v>26</v>
      </c>
      <c r="AY69" s="245">
        <f t="shared" si="76"/>
        <v>27</v>
      </c>
      <c r="AZ69" s="245">
        <f t="shared" si="76"/>
        <v>28</v>
      </c>
      <c r="BA69" s="245">
        <f t="shared" si="76"/>
        <v>29</v>
      </c>
      <c r="BB69" s="245">
        <f t="shared" si="76"/>
        <v>30</v>
      </c>
      <c r="BC69" s="245">
        <f t="shared" si="76"/>
        <v>31</v>
      </c>
      <c r="BD69" s="245">
        <f t="shared" si="76"/>
        <v>32</v>
      </c>
      <c r="BE69" s="245">
        <f t="shared" si="76"/>
        <v>33</v>
      </c>
      <c r="BF69" s="245">
        <f t="shared" si="76"/>
        <v>34</v>
      </c>
      <c r="BG69" s="245">
        <f t="shared" si="76"/>
        <v>35</v>
      </c>
      <c r="BH69" s="245">
        <f t="shared" si="76"/>
        <v>36</v>
      </c>
      <c r="BI69" s="245">
        <f t="shared" si="76"/>
        <v>38</v>
      </c>
      <c r="BJ69" s="245">
        <f t="shared" si="76"/>
        <v>40</v>
      </c>
      <c r="BK69" s="245">
        <f t="shared" si="76"/>
        <v>42</v>
      </c>
      <c r="BL69" s="245">
        <f t="shared" si="76"/>
        <v>44</v>
      </c>
      <c r="BM69" s="245">
        <f t="shared" si="76"/>
        <v>46</v>
      </c>
      <c r="BN69" s="245">
        <f t="shared" si="76"/>
        <v>48</v>
      </c>
      <c r="BO69" s="245">
        <f t="shared" si="76"/>
        <v>50</v>
      </c>
    </row>
    <row r="70" spans="2:67" x14ac:dyDescent="0.25">
      <c r="B70" s="246" t="s">
        <v>99</v>
      </c>
      <c r="C70" s="247"/>
      <c r="D70" s="248"/>
      <c r="E70" s="249"/>
      <c r="F70" s="249"/>
      <c r="G70" s="249"/>
      <c r="H70" s="249"/>
      <c r="I70" s="249">
        <f t="shared" ref="I70:AC70" si="77">RATE(1,,-H69,I69)</f>
        <v>2</v>
      </c>
      <c r="J70" s="249">
        <f t="shared" si="77"/>
        <v>0.33333333333333343</v>
      </c>
      <c r="K70" s="249">
        <f t="shared" si="77"/>
        <v>0.24999999999999992</v>
      </c>
      <c r="L70" s="249">
        <f t="shared" si="77"/>
        <v>0.20000000000000009</v>
      </c>
      <c r="M70" s="249">
        <f t="shared" si="77"/>
        <v>0.16666666666666669</v>
      </c>
      <c r="N70" s="249">
        <f t="shared" si="77"/>
        <v>-8.7231809077671037E-17</v>
      </c>
      <c r="O70" s="249">
        <f t="shared" si="77"/>
        <v>-0.2857142857142857</v>
      </c>
      <c r="P70" s="249">
        <f t="shared" si="77"/>
        <v>0.40000000000000013</v>
      </c>
      <c r="Q70" s="249">
        <f t="shared" si="77"/>
        <v>-8.7231809077671037E-17</v>
      </c>
      <c r="R70" s="249">
        <f t="shared" si="77"/>
        <v>0.57142857142857129</v>
      </c>
      <c r="S70" s="249">
        <f t="shared" si="77"/>
        <v>6.4342470745311962E-17</v>
      </c>
      <c r="T70" s="249">
        <f t="shared" si="77"/>
        <v>-0.27272727272727276</v>
      </c>
      <c r="U70" s="249">
        <f t="shared" si="77"/>
        <v>0.375</v>
      </c>
      <c r="V70" s="249">
        <f t="shared" si="77"/>
        <v>6.4342470745311962E-17</v>
      </c>
      <c r="W70" s="249">
        <f t="shared" si="77"/>
        <v>0.27272727272727276</v>
      </c>
      <c r="X70" s="249">
        <f t="shared" si="77"/>
        <v>0.14285714285714274</v>
      </c>
      <c r="Y70" s="249">
        <f t="shared" si="77"/>
        <v>2.7755575615628914E-17</v>
      </c>
      <c r="Z70" s="249">
        <f t="shared" si="77"/>
        <v>-0.12499999999999997</v>
      </c>
      <c r="AA70" s="249">
        <f t="shared" si="77"/>
        <v>7.1428571428571369E-2</v>
      </c>
      <c r="AB70" s="249">
        <f t="shared" si="77"/>
        <v>-8.4191912700743352E-17</v>
      </c>
      <c r="AC70" s="249">
        <f t="shared" si="77"/>
        <v>-0.2</v>
      </c>
      <c r="AD70" s="250">
        <v>4.2000000000000003E-2</v>
      </c>
      <c r="AF70" s="251">
        <f>AD70</f>
        <v>4.2000000000000003E-2</v>
      </c>
      <c r="AG70" s="251">
        <f>AF70</f>
        <v>4.2000000000000003E-2</v>
      </c>
      <c r="AH70" s="251">
        <f t="shared" ref="AH70:AW74" si="78">AG70</f>
        <v>4.2000000000000003E-2</v>
      </c>
      <c r="AI70" s="251">
        <f t="shared" si="78"/>
        <v>4.2000000000000003E-2</v>
      </c>
      <c r="AJ70" s="252">
        <f t="shared" si="78"/>
        <v>4.2000000000000003E-2</v>
      </c>
      <c r="AK70" s="252">
        <f t="shared" si="78"/>
        <v>4.2000000000000003E-2</v>
      </c>
      <c r="AL70" s="252">
        <f t="shared" si="78"/>
        <v>4.2000000000000003E-2</v>
      </c>
      <c r="AM70" s="252">
        <f t="shared" si="78"/>
        <v>4.2000000000000003E-2</v>
      </c>
      <c r="AN70" s="252">
        <f t="shared" si="78"/>
        <v>4.2000000000000003E-2</v>
      </c>
      <c r="AO70" s="252">
        <f t="shared" si="78"/>
        <v>4.2000000000000003E-2</v>
      </c>
      <c r="AP70" s="252">
        <f t="shared" si="78"/>
        <v>4.2000000000000003E-2</v>
      </c>
      <c r="AQ70" s="252">
        <f t="shared" si="78"/>
        <v>4.2000000000000003E-2</v>
      </c>
      <c r="AR70" s="252">
        <f t="shared" si="78"/>
        <v>4.2000000000000003E-2</v>
      </c>
      <c r="AS70" s="252">
        <f t="shared" si="78"/>
        <v>4.2000000000000003E-2</v>
      </c>
      <c r="AT70" s="252">
        <f t="shared" si="78"/>
        <v>4.2000000000000003E-2</v>
      </c>
      <c r="AU70" s="252">
        <f t="shared" si="78"/>
        <v>4.2000000000000003E-2</v>
      </c>
      <c r="AV70" s="252">
        <f t="shared" si="78"/>
        <v>4.2000000000000003E-2</v>
      </c>
      <c r="AW70" s="252">
        <f t="shared" si="78"/>
        <v>4.2000000000000003E-2</v>
      </c>
      <c r="AX70" s="252">
        <f t="shared" ref="AX70:BM74" si="79">AW70</f>
        <v>4.2000000000000003E-2</v>
      </c>
      <c r="AY70" s="252">
        <f t="shared" si="79"/>
        <v>4.2000000000000003E-2</v>
      </c>
      <c r="AZ70" s="252">
        <f t="shared" si="79"/>
        <v>4.2000000000000003E-2</v>
      </c>
      <c r="BA70" s="252">
        <f t="shared" si="79"/>
        <v>4.2000000000000003E-2</v>
      </c>
      <c r="BB70" s="252">
        <f t="shared" si="79"/>
        <v>4.2000000000000003E-2</v>
      </c>
      <c r="BC70" s="252">
        <f t="shared" si="79"/>
        <v>4.2000000000000003E-2</v>
      </c>
      <c r="BD70" s="252">
        <f t="shared" si="79"/>
        <v>4.2000000000000003E-2</v>
      </c>
      <c r="BE70" s="252">
        <f t="shared" si="79"/>
        <v>4.2000000000000003E-2</v>
      </c>
      <c r="BF70" s="252">
        <f t="shared" si="79"/>
        <v>4.2000000000000003E-2</v>
      </c>
      <c r="BG70" s="252">
        <f t="shared" si="79"/>
        <v>4.2000000000000003E-2</v>
      </c>
      <c r="BH70" s="252">
        <f t="shared" si="79"/>
        <v>4.2000000000000003E-2</v>
      </c>
      <c r="BI70" s="252">
        <f t="shared" si="79"/>
        <v>4.2000000000000003E-2</v>
      </c>
      <c r="BJ70" s="252">
        <f t="shared" si="79"/>
        <v>4.2000000000000003E-2</v>
      </c>
      <c r="BK70" s="252">
        <f t="shared" si="79"/>
        <v>4.2000000000000003E-2</v>
      </c>
      <c r="BL70" s="252">
        <f t="shared" si="79"/>
        <v>4.2000000000000003E-2</v>
      </c>
      <c r="BM70" s="252">
        <f t="shared" si="79"/>
        <v>4.2000000000000003E-2</v>
      </c>
      <c r="BN70" s="252">
        <f t="shared" ref="BN70:BO74" si="80">BM70</f>
        <v>4.2000000000000003E-2</v>
      </c>
      <c r="BO70" s="252">
        <f t="shared" si="80"/>
        <v>4.2000000000000003E-2</v>
      </c>
    </row>
    <row r="71" spans="2:67" x14ac:dyDescent="0.25">
      <c r="B71" s="246" t="s">
        <v>101</v>
      </c>
      <c r="C71" s="247"/>
      <c r="D71" s="253"/>
      <c r="E71" s="253"/>
      <c r="F71" s="253"/>
      <c r="G71" s="253"/>
      <c r="H71" s="253">
        <f t="shared" ref="H71:AA71" si="81">H77/H69</f>
        <v>0</v>
      </c>
      <c r="I71" s="253">
        <f t="shared" si="81"/>
        <v>0</v>
      </c>
      <c r="J71" s="253">
        <f t="shared" si="81"/>
        <v>0.25</v>
      </c>
      <c r="K71" s="253">
        <f t="shared" si="81"/>
        <v>0.2</v>
      </c>
      <c r="L71" s="253">
        <f t="shared" si="81"/>
        <v>0.66666666666666663</v>
      </c>
      <c r="M71" s="253">
        <f t="shared" si="81"/>
        <v>0</v>
      </c>
      <c r="N71" s="253">
        <f t="shared" si="81"/>
        <v>0.42857142857142855</v>
      </c>
      <c r="O71" s="253">
        <f t="shared" si="81"/>
        <v>0.2</v>
      </c>
      <c r="P71" s="253">
        <f t="shared" si="81"/>
        <v>0.14285714285714285</v>
      </c>
      <c r="Q71" s="253">
        <f t="shared" si="81"/>
        <v>0</v>
      </c>
      <c r="R71" s="253">
        <f t="shared" si="81"/>
        <v>0</v>
      </c>
      <c r="S71" s="253">
        <f t="shared" si="81"/>
        <v>0.54545454545454541</v>
      </c>
      <c r="T71" s="253">
        <f t="shared" si="81"/>
        <v>0.125</v>
      </c>
      <c r="U71" s="253">
        <f t="shared" si="81"/>
        <v>9.0909090909090912E-2</v>
      </c>
      <c r="V71" s="253">
        <f t="shared" si="81"/>
        <v>9.0909090909090912E-2</v>
      </c>
      <c r="W71" s="253">
        <f t="shared" si="81"/>
        <v>0.14285714285714285</v>
      </c>
      <c r="X71" s="253">
        <f t="shared" si="81"/>
        <v>6.25E-2</v>
      </c>
      <c r="Y71" s="253">
        <f t="shared" si="81"/>
        <v>0.1875</v>
      </c>
      <c r="Z71" s="253">
        <f t="shared" si="81"/>
        <v>0.14285714285714285</v>
      </c>
      <c r="AA71" s="253">
        <f t="shared" si="81"/>
        <v>0</v>
      </c>
      <c r="AB71" s="253">
        <f>AB77/AB69</f>
        <v>0.26666666666666666</v>
      </c>
      <c r="AC71" s="253">
        <f>AC77/AC69</f>
        <v>0</v>
      </c>
      <c r="AD71" s="250">
        <v>0.15</v>
      </c>
      <c r="AF71" s="254">
        <f>AD71</f>
        <v>0.15</v>
      </c>
      <c r="AG71" s="254">
        <f>AF71</f>
        <v>0.15</v>
      </c>
      <c r="AH71" s="254">
        <f t="shared" si="78"/>
        <v>0.15</v>
      </c>
      <c r="AI71" s="254">
        <f t="shared" si="78"/>
        <v>0.15</v>
      </c>
      <c r="AJ71" s="252">
        <f t="shared" si="78"/>
        <v>0.15</v>
      </c>
      <c r="AK71" s="252">
        <f t="shared" si="78"/>
        <v>0.15</v>
      </c>
      <c r="AL71" s="252">
        <f t="shared" si="78"/>
        <v>0.15</v>
      </c>
      <c r="AM71" s="252">
        <f t="shared" si="78"/>
        <v>0.15</v>
      </c>
      <c r="AN71" s="252">
        <f t="shared" si="78"/>
        <v>0.15</v>
      </c>
      <c r="AO71" s="252">
        <f t="shared" si="78"/>
        <v>0.15</v>
      </c>
      <c r="AP71" s="252">
        <f t="shared" si="78"/>
        <v>0.15</v>
      </c>
      <c r="AQ71" s="252">
        <f t="shared" si="78"/>
        <v>0.15</v>
      </c>
      <c r="AR71" s="252">
        <f t="shared" si="78"/>
        <v>0.15</v>
      </c>
      <c r="AS71" s="252">
        <f t="shared" si="78"/>
        <v>0.15</v>
      </c>
      <c r="AT71" s="252">
        <f t="shared" si="78"/>
        <v>0.15</v>
      </c>
      <c r="AU71" s="252">
        <f t="shared" si="78"/>
        <v>0.15</v>
      </c>
      <c r="AV71" s="252">
        <f t="shared" si="78"/>
        <v>0.15</v>
      </c>
      <c r="AW71" s="252">
        <f t="shared" si="78"/>
        <v>0.15</v>
      </c>
      <c r="AX71" s="252">
        <f t="shared" si="79"/>
        <v>0.15</v>
      </c>
      <c r="AY71" s="252">
        <f t="shared" si="79"/>
        <v>0.15</v>
      </c>
      <c r="AZ71" s="252">
        <f t="shared" si="79"/>
        <v>0.15</v>
      </c>
      <c r="BA71" s="252">
        <f t="shared" si="79"/>
        <v>0.15</v>
      </c>
      <c r="BB71" s="252">
        <f t="shared" si="79"/>
        <v>0.15</v>
      </c>
      <c r="BC71" s="252">
        <f t="shared" si="79"/>
        <v>0.15</v>
      </c>
      <c r="BD71" s="252">
        <f t="shared" si="79"/>
        <v>0.15</v>
      </c>
      <c r="BE71" s="252">
        <f t="shared" si="79"/>
        <v>0.15</v>
      </c>
      <c r="BF71" s="252">
        <f t="shared" si="79"/>
        <v>0.15</v>
      </c>
      <c r="BG71" s="252">
        <f t="shared" si="79"/>
        <v>0.15</v>
      </c>
      <c r="BH71" s="252">
        <f t="shared" si="79"/>
        <v>0.15</v>
      </c>
      <c r="BI71" s="252">
        <f t="shared" si="79"/>
        <v>0.15</v>
      </c>
      <c r="BJ71" s="252">
        <f t="shared" si="79"/>
        <v>0.15</v>
      </c>
      <c r="BK71" s="252">
        <f t="shared" si="79"/>
        <v>0.15</v>
      </c>
      <c r="BL71" s="252">
        <f t="shared" si="79"/>
        <v>0.15</v>
      </c>
      <c r="BM71" s="252">
        <f t="shared" si="79"/>
        <v>0.15</v>
      </c>
      <c r="BN71" s="252">
        <f t="shared" si="80"/>
        <v>0.15</v>
      </c>
      <c r="BO71" s="252">
        <f t="shared" si="80"/>
        <v>0.15</v>
      </c>
    </row>
    <row r="72" spans="2:67" x14ac:dyDescent="0.25">
      <c r="B72" s="246" t="s">
        <v>138</v>
      </c>
      <c r="C72" s="247"/>
      <c r="D72" s="255"/>
      <c r="E72" s="255"/>
      <c r="F72" s="255"/>
      <c r="G72" s="255"/>
      <c r="H72" s="255">
        <f t="shared" ref="H72:AA72" si="82">H79/H76</f>
        <v>44</v>
      </c>
      <c r="I72" s="255">
        <f t="shared" si="82"/>
        <v>76.333333333333329</v>
      </c>
      <c r="J72" s="255">
        <f t="shared" si="82"/>
        <v>87.666666666666671</v>
      </c>
      <c r="K72" s="255">
        <f t="shared" si="82"/>
        <v>58</v>
      </c>
      <c r="L72" s="255">
        <f t="shared" si="82"/>
        <v>1.5</v>
      </c>
      <c r="M72" s="255">
        <f t="shared" si="82"/>
        <v>44</v>
      </c>
      <c r="N72" s="255">
        <f t="shared" si="82"/>
        <v>65</v>
      </c>
      <c r="O72" s="255">
        <f t="shared" si="82"/>
        <v>66.5</v>
      </c>
      <c r="P72" s="255">
        <f t="shared" si="82"/>
        <v>359.33333333333331</v>
      </c>
      <c r="Q72" s="255">
        <f t="shared" si="82"/>
        <v>508.14285714285717</v>
      </c>
      <c r="R72" s="255">
        <f t="shared" si="82"/>
        <v>380.72727272727275</v>
      </c>
      <c r="S72" s="255">
        <f t="shared" si="82"/>
        <v>500.2</v>
      </c>
      <c r="T72" s="255">
        <f t="shared" si="82"/>
        <v>70.857142857142861</v>
      </c>
      <c r="U72" s="255">
        <f t="shared" si="82"/>
        <v>57.3</v>
      </c>
      <c r="V72" s="255">
        <f t="shared" si="82"/>
        <v>92.4</v>
      </c>
      <c r="W72" s="255">
        <f t="shared" si="82"/>
        <v>166.75</v>
      </c>
      <c r="X72" s="255">
        <f t="shared" si="82"/>
        <v>151</v>
      </c>
      <c r="Y72" s="255">
        <f t="shared" si="82"/>
        <v>190.30769230769232</v>
      </c>
      <c r="Z72" s="255">
        <f t="shared" si="82"/>
        <v>178.33333333333334</v>
      </c>
      <c r="AA72" s="255">
        <f t="shared" si="82"/>
        <v>134.26666666666668</v>
      </c>
      <c r="AB72" s="255">
        <f>AB79/AB76</f>
        <v>298.54545454545456</v>
      </c>
      <c r="AC72" s="255">
        <f>AC79/AC76</f>
        <v>490.58333333333331</v>
      </c>
      <c r="AD72" s="256">
        <f>SUM(AB79:AC79)/SUM(AB76:AC76)</f>
        <v>398.73913043478262</v>
      </c>
      <c r="AF72" s="257">
        <f>AD72</f>
        <v>398.73913043478262</v>
      </c>
      <c r="AG72" s="257">
        <f>AF72</f>
        <v>398.73913043478262</v>
      </c>
      <c r="AH72" s="257">
        <f t="shared" si="78"/>
        <v>398.73913043478262</v>
      </c>
      <c r="AI72" s="257">
        <f t="shared" si="78"/>
        <v>398.73913043478262</v>
      </c>
      <c r="AJ72" s="258">
        <f t="shared" si="78"/>
        <v>398.73913043478262</v>
      </c>
      <c r="AK72" s="258">
        <f t="shared" si="78"/>
        <v>398.73913043478262</v>
      </c>
      <c r="AL72" s="258">
        <f t="shared" si="78"/>
        <v>398.73913043478262</v>
      </c>
      <c r="AM72" s="258">
        <f t="shared" si="78"/>
        <v>398.73913043478262</v>
      </c>
      <c r="AN72" s="258">
        <f t="shared" si="78"/>
        <v>398.73913043478262</v>
      </c>
      <c r="AO72" s="258">
        <f t="shared" si="78"/>
        <v>398.73913043478262</v>
      </c>
      <c r="AP72" s="258">
        <f t="shared" si="78"/>
        <v>398.73913043478262</v>
      </c>
      <c r="AQ72" s="258">
        <f t="shared" si="78"/>
        <v>398.73913043478262</v>
      </c>
      <c r="AR72" s="268">
        <v>400</v>
      </c>
      <c r="AS72" s="268">
        <v>425</v>
      </c>
      <c r="AT72" s="268">
        <v>450</v>
      </c>
      <c r="AU72" s="258">
        <f t="shared" si="78"/>
        <v>450</v>
      </c>
      <c r="AV72" s="258">
        <f t="shared" si="78"/>
        <v>450</v>
      </c>
      <c r="AW72" s="258">
        <f t="shared" si="78"/>
        <v>450</v>
      </c>
      <c r="AX72" s="258">
        <f t="shared" si="79"/>
        <v>450</v>
      </c>
      <c r="AY72" s="258">
        <f t="shared" si="79"/>
        <v>450</v>
      </c>
      <c r="AZ72" s="258">
        <f t="shared" si="79"/>
        <v>450</v>
      </c>
      <c r="BA72" s="258">
        <f t="shared" si="79"/>
        <v>450</v>
      </c>
      <c r="BB72" s="258">
        <f t="shared" si="79"/>
        <v>450</v>
      </c>
      <c r="BC72" s="258">
        <f t="shared" si="79"/>
        <v>450</v>
      </c>
      <c r="BD72" s="258">
        <f t="shared" si="79"/>
        <v>450</v>
      </c>
      <c r="BE72" s="258">
        <f t="shared" si="79"/>
        <v>450</v>
      </c>
      <c r="BF72" s="258">
        <f t="shared" si="79"/>
        <v>450</v>
      </c>
      <c r="BG72" s="258">
        <f t="shared" si="79"/>
        <v>450</v>
      </c>
      <c r="BH72" s="258">
        <f t="shared" si="79"/>
        <v>450</v>
      </c>
      <c r="BI72" s="258">
        <f t="shared" si="79"/>
        <v>450</v>
      </c>
      <c r="BJ72" s="258">
        <f t="shared" si="79"/>
        <v>450</v>
      </c>
      <c r="BK72" s="258">
        <f t="shared" si="79"/>
        <v>450</v>
      </c>
      <c r="BL72" s="258">
        <f t="shared" si="79"/>
        <v>450</v>
      </c>
      <c r="BM72" s="258">
        <f t="shared" si="79"/>
        <v>450</v>
      </c>
      <c r="BN72" s="258">
        <f t="shared" si="80"/>
        <v>450</v>
      </c>
      <c r="BO72" s="258">
        <f t="shared" si="80"/>
        <v>450</v>
      </c>
    </row>
    <row r="73" spans="2:67" x14ac:dyDescent="0.25">
      <c r="B73" s="246" t="s">
        <v>103</v>
      </c>
      <c r="C73" s="247"/>
      <c r="D73" s="269"/>
      <c r="E73" s="269"/>
      <c r="F73" s="269"/>
      <c r="G73" s="269"/>
      <c r="H73" s="269">
        <f t="shared" ref="H73:AA73" si="83">IF(ISERROR(H82/H79),"",H82/H79)</f>
        <v>4113.636363636364</v>
      </c>
      <c r="I73" s="269">
        <f t="shared" si="83"/>
        <v>6291.7030567685588</v>
      </c>
      <c r="J73" s="269">
        <f t="shared" si="83"/>
        <v>6619.7718631178705</v>
      </c>
      <c r="K73" s="269">
        <f t="shared" si="83"/>
        <v>4054.7413793103447</v>
      </c>
      <c r="L73" s="269">
        <f t="shared" si="83"/>
        <v>400</v>
      </c>
      <c r="M73" s="269">
        <f t="shared" si="83"/>
        <v>3771.9155844155844</v>
      </c>
      <c r="N73" s="269">
        <f t="shared" si="83"/>
        <v>3812.3076923076924</v>
      </c>
      <c r="O73" s="269">
        <f t="shared" si="83"/>
        <v>3892.8571428571427</v>
      </c>
      <c r="P73" s="269">
        <f t="shared" si="83"/>
        <v>555.50092764378473</v>
      </c>
      <c r="Q73" s="269">
        <f t="shared" si="83"/>
        <v>336.47174585324711</v>
      </c>
      <c r="R73" s="269">
        <f t="shared" si="83"/>
        <v>477.65759312320915</v>
      </c>
      <c r="S73" s="269">
        <f t="shared" si="83"/>
        <v>151.63174730107957</v>
      </c>
      <c r="T73" s="269">
        <f t="shared" si="83"/>
        <v>2171.6733870967741</v>
      </c>
      <c r="U73" s="269">
        <f t="shared" si="83"/>
        <v>3317.0855148342062</v>
      </c>
      <c r="V73" s="269">
        <f t="shared" si="83"/>
        <v>1692.4729437229437</v>
      </c>
      <c r="W73" s="269">
        <f t="shared" si="83"/>
        <v>1843.856571714143</v>
      </c>
      <c r="X73" s="269">
        <f t="shared" si="83"/>
        <v>1753.2865342163354</v>
      </c>
      <c r="Y73" s="269">
        <f t="shared" si="83"/>
        <v>1082.8920776071141</v>
      </c>
      <c r="Z73" s="269">
        <f t="shared" si="83"/>
        <v>1253.9018691588785</v>
      </c>
      <c r="AA73" s="269">
        <f t="shared" si="83"/>
        <v>996.37537239324729</v>
      </c>
      <c r="AB73" s="269">
        <f>IF(ISERROR(AB82/AB79),"",AB82/AB79)</f>
        <v>813.88002436053591</v>
      </c>
      <c r="AC73" s="269">
        <f>IF(ISERROR(AC82/AC79),"",AC82/AC79)</f>
        <v>486.4769831832852</v>
      </c>
      <c r="AD73" s="260">
        <f>SUM(Z82:AC82)/SUM(Z79:AC79)</f>
        <v>767.48382739212002</v>
      </c>
      <c r="AF73" s="270">
        <f>AD73</f>
        <v>767.48382739212002</v>
      </c>
      <c r="AG73" s="270">
        <f>AF73</f>
        <v>767.48382739212002</v>
      </c>
      <c r="AH73" s="270">
        <f t="shared" si="78"/>
        <v>767.48382739212002</v>
      </c>
      <c r="AI73" s="270">
        <f t="shared" si="78"/>
        <v>767.48382739212002</v>
      </c>
      <c r="AJ73" s="271">
        <f t="shared" si="78"/>
        <v>767.48382739212002</v>
      </c>
      <c r="AK73" s="271">
        <f t="shared" si="78"/>
        <v>767.48382739212002</v>
      </c>
      <c r="AL73" s="271">
        <f t="shared" si="78"/>
        <v>767.48382739212002</v>
      </c>
      <c r="AM73" s="271">
        <f t="shared" si="78"/>
        <v>767.48382739212002</v>
      </c>
      <c r="AN73" s="271">
        <f t="shared" si="78"/>
        <v>767.48382739212002</v>
      </c>
      <c r="AO73" s="271">
        <f t="shared" si="78"/>
        <v>767.48382739212002</v>
      </c>
      <c r="AP73" s="271">
        <f t="shared" si="78"/>
        <v>767.48382739212002</v>
      </c>
      <c r="AQ73" s="271">
        <f t="shared" si="78"/>
        <v>767.48382739212002</v>
      </c>
      <c r="AR73" s="271">
        <f t="shared" si="78"/>
        <v>767.48382739212002</v>
      </c>
      <c r="AS73" s="271">
        <f t="shared" si="78"/>
        <v>767.48382739212002</v>
      </c>
      <c r="AT73" s="271">
        <f t="shared" si="78"/>
        <v>767.48382739212002</v>
      </c>
      <c r="AU73" s="271">
        <f t="shared" si="78"/>
        <v>767.48382739212002</v>
      </c>
      <c r="AV73" s="271">
        <f t="shared" si="78"/>
        <v>767.48382739212002</v>
      </c>
      <c r="AW73" s="271">
        <f t="shared" si="78"/>
        <v>767.48382739212002</v>
      </c>
      <c r="AX73" s="271">
        <f t="shared" si="79"/>
        <v>767.48382739212002</v>
      </c>
      <c r="AY73" s="271">
        <f t="shared" si="79"/>
        <v>767.48382739212002</v>
      </c>
      <c r="AZ73" s="271">
        <f t="shared" si="79"/>
        <v>767.48382739212002</v>
      </c>
      <c r="BA73" s="271">
        <f t="shared" si="79"/>
        <v>767.48382739212002</v>
      </c>
      <c r="BB73" s="271">
        <f t="shared" si="79"/>
        <v>767.48382739212002</v>
      </c>
      <c r="BC73" s="271">
        <f t="shared" si="79"/>
        <v>767.48382739212002</v>
      </c>
      <c r="BD73" s="271">
        <f t="shared" si="79"/>
        <v>767.48382739212002</v>
      </c>
      <c r="BE73" s="271">
        <f t="shared" si="79"/>
        <v>767.48382739212002</v>
      </c>
      <c r="BF73" s="271">
        <f t="shared" si="79"/>
        <v>767.48382739212002</v>
      </c>
      <c r="BG73" s="271">
        <f t="shared" si="79"/>
        <v>767.48382739212002</v>
      </c>
      <c r="BH73" s="271">
        <f t="shared" si="79"/>
        <v>767.48382739212002</v>
      </c>
      <c r="BI73" s="271">
        <f t="shared" si="79"/>
        <v>767.48382739212002</v>
      </c>
      <c r="BJ73" s="271">
        <f t="shared" si="79"/>
        <v>767.48382739212002</v>
      </c>
      <c r="BK73" s="271">
        <f t="shared" si="79"/>
        <v>767.48382739212002</v>
      </c>
      <c r="BL73" s="271">
        <f t="shared" si="79"/>
        <v>767.48382739212002</v>
      </c>
      <c r="BM73" s="271">
        <f t="shared" si="79"/>
        <v>767.48382739212002</v>
      </c>
      <c r="BN73" s="271">
        <f t="shared" si="80"/>
        <v>767.48382739212002</v>
      </c>
      <c r="BO73" s="271">
        <f t="shared" si="80"/>
        <v>767.48382739212002</v>
      </c>
    </row>
    <row r="74" spans="2:67" x14ac:dyDescent="0.25">
      <c r="B74" s="246" t="s">
        <v>117</v>
      </c>
      <c r="C74" s="247"/>
      <c r="D74" s="269"/>
      <c r="E74" s="269"/>
      <c r="F74" s="269"/>
      <c r="G74" s="269"/>
      <c r="H74" s="269">
        <f t="shared" ref="H74:AA74" si="84">IF(ISERROR(H82/H69),"",H82/H69)</f>
        <v>181000</v>
      </c>
      <c r="I74" s="269">
        <f t="shared" si="84"/>
        <v>480266.66666666669</v>
      </c>
      <c r="J74" s="269">
        <f t="shared" si="84"/>
        <v>435250</v>
      </c>
      <c r="K74" s="269">
        <f t="shared" si="84"/>
        <v>188140</v>
      </c>
      <c r="L74" s="269">
        <f t="shared" si="84"/>
        <v>200</v>
      </c>
      <c r="M74" s="269">
        <f t="shared" si="84"/>
        <v>165964.28571428571</v>
      </c>
      <c r="N74" s="269">
        <f t="shared" si="84"/>
        <v>141600</v>
      </c>
      <c r="O74" s="269">
        <f t="shared" si="84"/>
        <v>207100</v>
      </c>
      <c r="P74" s="269">
        <f t="shared" si="84"/>
        <v>171094.28571428571</v>
      </c>
      <c r="Q74" s="269">
        <f t="shared" si="84"/>
        <v>170975.71428571429</v>
      </c>
      <c r="R74" s="269">
        <f t="shared" si="84"/>
        <v>181857.27272727274</v>
      </c>
      <c r="S74" s="269">
        <f t="shared" si="84"/>
        <v>34475.545454545456</v>
      </c>
      <c r="T74" s="269">
        <f t="shared" si="84"/>
        <v>134643.75</v>
      </c>
      <c r="U74" s="269">
        <f t="shared" si="84"/>
        <v>172790</v>
      </c>
      <c r="V74" s="269">
        <f t="shared" si="84"/>
        <v>142167.72727272726</v>
      </c>
      <c r="W74" s="269">
        <f t="shared" si="84"/>
        <v>263539.78571428574</v>
      </c>
      <c r="X74" s="269">
        <f t="shared" si="84"/>
        <v>248199.625</v>
      </c>
      <c r="Y74" s="269">
        <f t="shared" si="84"/>
        <v>167442.1875</v>
      </c>
      <c r="Z74" s="269">
        <f t="shared" si="84"/>
        <v>191667.85714285713</v>
      </c>
      <c r="AA74" s="269">
        <f t="shared" si="84"/>
        <v>133780</v>
      </c>
      <c r="AB74" s="269">
        <f>IF(ISERROR(AB82/AB69),"",AB82/AB69)</f>
        <v>178185.46666666667</v>
      </c>
      <c r="AC74" s="269">
        <f>IF(ISERROR(AC82/AC69),"",AC82/AC69)</f>
        <v>238657.5</v>
      </c>
      <c r="AD74" s="260">
        <f>SUM(AA82:AC82)/SUM(AA69:AC69)</f>
        <v>179604.09523809524</v>
      </c>
      <c r="AF74" s="270">
        <f>AD74</f>
        <v>179604.09523809524</v>
      </c>
      <c r="AG74" s="270">
        <f>AF74</f>
        <v>179604.09523809524</v>
      </c>
      <c r="AH74" s="270">
        <f t="shared" si="78"/>
        <v>179604.09523809524</v>
      </c>
      <c r="AI74" s="270">
        <f t="shared" si="78"/>
        <v>179604.09523809524</v>
      </c>
      <c r="AJ74" s="271">
        <f t="shared" si="78"/>
        <v>179604.09523809524</v>
      </c>
      <c r="AK74" s="271">
        <f t="shared" si="78"/>
        <v>179604.09523809524</v>
      </c>
      <c r="AL74" s="271">
        <f t="shared" si="78"/>
        <v>179604.09523809524</v>
      </c>
      <c r="AM74" s="271">
        <f t="shared" si="78"/>
        <v>179604.09523809524</v>
      </c>
      <c r="AN74" s="271">
        <f t="shared" si="78"/>
        <v>179604.09523809524</v>
      </c>
      <c r="AO74" s="271">
        <f t="shared" si="78"/>
        <v>179604.09523809524</v>
      </c>
      <c r="AP74" s="271">
        <f t="shared" si="78"/>
        <v>179604.09523809524</v>
      </c>
      <c r="AQ74" s="271">
        <f t="shared" si="78"/>
        <v>179604.09523809524</v>
      </c>
      <c r="AR74" s="271">
        <f t="shared" si="78"/>
        <v>179604.09523809524</v>
      </c>
      <c r="AS74" s="271">
        <f t="shared" si="78"/>
        <v>179604.09523809524</v>
      </c>
      <c r="AT74" s="271">
        <f t="shared" si="78"/>
        <v>179604.09523809524</v>
      </c>
      <c r="AU74" s="271">
        <f t="shared" si="78"/>
        <v>179604.09523809524</v>
      </c>
      <c r="AV74" s="271">
        <f t="shared" si="78"/>
        <v>179604.09523809524</v>
      </c>
      <c r="AW74" s="271">
        <f t="shared" si="78"/>
        <v>179604.09523809524</v>
      </c>
      <c r="AX74" s="271">
        <f t="shared" si="79"/>
        <v>179604.09523809524</v>
      </c>
      <c r="AY74" s="271">
        <f t="shared" si="79"/>
        <v>179604.09523809524</v>
      </c>
      <c r="AZ74" s="271">
        <f t="shared" si="79"/>
        <v>179604.09523809524</v>
      </c>
      <c r="BA74" s="271">
        <f t="shared" si="79"/>
        <v>179604.09523809524</v>
      </c>
      <c r="BB74" s="271">
        <f t="shared" si="79"/>
        <v>179604.09523809524</v>
      </c>
      <c r="BC74" s="271">
        <f t="shared" si="79"/>
        <v>179604.09523809524</v>
      </c>
      <c r="BD74" s="271">
        <f t="shared" si="79"/>
        <v>179604.09523809524</v>
      </c>
      <c r="BE74" s="271">
        <f t="shared" si="79"/>
        <v>179604.09523809524</v>
      </c>
      <c r="BF74" s="271">
        <f t="shared" si="79"/>
        <v>179604.09523809524</v>
      </c>
      <c r="BG74" s="271">
        <f t="shared" si="79"/>
        <v>179604.09523809524</v>
      </c>
      <c r="BH74" s="271">
        <f t="shared" si="79"/>
        <v>179604.09523809524</v>
      </c>
      <c r="BI74" s="271">
        <f t="shared" si="79"/>
        <v>179604.09523809524</v>
      </c>
      <c r="BJ74" s="271">
        <f t="shared" si="79"/>
        <v>179604.09523809524</v>
      </c>
      <c r="BK74" s="271">
        <f t="shared" si="79"/>
        <v>179604.09523809524</v>
      </c>
      <c r="BL74" s="271">
        <f t="shared" si="79"/>
        <v>179604.09523809524</v>
      </c>
      <c r="BM74" s="271">
        <f t="shared" si="79"/>
        <v>179604.09523809524</v>
      </c>
      <c r="BN74" s="271">
        <f t="shared" si="80"/>
        <v>179604.09523809524</v>
      </c>
      <c r="BO74" s="271">
        <f t="shared" si="80"/>
        <v>179604.09523809524</v>
      </c>
    </row>
    <row r="76" spans="2:67" x14ac:dyDescent="0.25">
      <c r="B76" t="s">
        <v>170</v>
      </c>
      <c r="D76" s="7">
        <f>VLOOKUP($B76,'[13]Business Sales JAN2013_Feb2015'!$A$8:$AA$100,COLUMN(D$1)-2,FALSE)</f>
        <v>0</v>
      </c>
      <c r="E76" s="7">
        <f>VLOOKUP($B76,'[13]Business Sales JAN2013_Feb2015'!$A$8:$AA$100,COLUMN(E$1)-2,FALSE)</f>
        <v>0</v>
      </c>
      <c r="F76" s="7">
        <f>VLOOKUP($B76,'[13]Business Sales JAN2013_Feb2015'!$A$8:$AA$100,COLUMN(F$1)-2,FALSE)</f>
        <v>0</v>
      </c>
      <c r="G76" s="7">
        <f>VLOOKUP($B76,'[13]Business Sales JAN2013_Feb2015'!$A$8:$AA$100,COLUMN(G$1)-2,FALSE)</f>
        <v>0</v>
      </c>
      <c r="H76" s="7">
        <f>VLOOKUP($B76,'[13]Business Sales JAN2013_Feb2015'!$A$8:$AA$100,COLUMN(H$1)-2,FALSE)</f>
        <v>1</v>
      </c>
      <c r="I76" s="7">
        <f>VLOOKUP($B76,'[13]Business Sales JAN2013_Feb2015'!$A$8:$AA$100,COLUMN(I$1)-2,FALSE)</f>
        <v>3</v>
      </c>
      <c r="J76" s="7">
        <f>VLOOKUP($B76,'[13]Business Sales JAN2013_Feb2015'!$A$8:$AA$100,COLUMN(J$1)-2,FALSE)</f>
        <v>3</v>
      </c>
      <c r="K76" s="7">
        <f>VLOOKUP($B76,'[13]Business Sales JAN2013_Feb2015'!$A$8:$AA$100,COLUMN(K$1)-2,FALSE)</f>
        <v>4</v>
      </c>
      <c r="L76" s="7">
        <f>VLOOKUP($B76,'[13]Business Sales JAN2013_Feb2015'!$A$8:$AA$100,COLUMN(L$1)-2,FALSE)</f>
        <v>2</v>
      </c>
      <c r="M76" s="7">
        <f>VLOOKUP($B76,'[13]Business Sales JAN2013_Feb2015'!$A$8:$AA$100,COLUMN(M$1)-2,FALSE)</f>
        <v>7</v>
      </c>
      <c r="N76" s="7">
        <f>VLOOKUP($B76,'[13]Business Sales JAN2013_Feb2015'!$A$8:$AA$100,COLUMN(N$1)-2,FALSE)</f>
        <v>4</v>
      </c>
      <c r="O76" s="7">
        <f>VLOOKUP($B76,'[13]Business Sales JAN2013_Feb2015'!$A$8:$AA$100,COLUMN(O$1)-2,FALSE)</f>
        <v>4</v>
      </c>
      <c r="P76" s="7">
        <f>VLOOKUP($B76,'[13]Business Sales JAN2013_Feb2015'!$A$8:$AA$100,COLUMN(P$1)-2,FALSE)</f>
        <v>6</v>
      </c>
      <c r="Q76" s="7">
        <f>VLOOKUP($B76,'[13]Business Sales JAN2013_Feb2015'!$A$8:$AA$100,COLUMN(Q$1)-2,FALSE)</f>
        <v>7</v>
      </c>
      <c r="R76" s="7">
        <f>VLOOKUP($B76,'[13]Business Sales JAN2013_Feb2015'!$A$8:$AA$100,COLUMN(R$1)-2,FALSE)</f>
        <v>11</v>
      </c>
      <c r="S76" s="7">
        <f>VLOOKUP($B76,'[13]Business Sales JAN2013_Feb2015'!$A$8:$AA$100,COLUMN(S$1)-2,FALSE)</f>
        <v>5</v>
      </c>
      <c r="T76" s="7">
        <f>VLOOKUP($B76,'[13]Business Sales JAN2013_Feb2015'!$A$8:$AA$100,COLUMN(T$1)-2,FALSE)</f>
        <v>7</v>
      </c>
      <c r="U76" s="7">
        <f>VLOOKUP($B76,'[13]Business Sales JAN2013_Feb2015'!$A$8:$AA$100,COLUMN(U$1)-2,FALSE)</f>
        <v>10</v>
      </c>
      <c r="V76" s="7">
        <f>VLOOKUP($B76,'[13]Business Sales JAN2013_Feb2015'!$A$8:$AA$100,COLUMN(V$1)-2,FALSE)</f>
        <v>10</v>
      </c>
      <c r="W76" s="7">
        <f>VLOOKUP($B76,'[13]Business Sales JAN2013_Feb2015'!$A$8:$AA$100,COLUMN(W$1)-2,FALSE)</f>
        <v>12</v>
      </c>
      <c r="X76" s="7">
        <f>VLOOKUP($B76,'[13]Business Sales JAN2013_Feb2015'!$A$8:$AA$100,COLUMN(X$1)-2,FALSE)</f>
        <v>15</v>
      </c>
      <c r="Y76" s="7">
        <f>VLOOKUP($B76,'[13]Business Sales JAN2013_Feb2015'!$A$8:$AA$100,COLUMN(Y$1)-2,FALSE)</f>
        <v>13</v>
      </c>
      <c r="Z76" s="7">
        <f>VLOOKUP($B76,'[13]Business Sales JAN2013_Feb2015'!$A$8:$AA$100,COLUMN(Z$1)-2,FALSE)</f>
        <v>12</v>
      </c>
      <c r="AA76" s="7">
        <f>VLOOKUP($B76,'[13]Business Sales JAN2013_Feb2015'!$A$8:$AA$100,COLUMN(AA$1)-2,FALSE)</f>
        <v>15</v>
      </c>
      <c r="AB76" s="7">
        <f>VLOOKUP($B76,'[13]Business Sales JAN2013_Feb2015'!$A$8:$AA$100,COLUMN(AB$1)-2,FALSE)</f>
        <v>11</v>
      </c>
      <c r="AC76" s="7">
        <f>VLOOKUP($B76,'[13]Business Sales JAN2013_Feb2015'!$A$8:$AA$100,COLUMN(AC$1)-2,FALSE)</f>
        <v>12</v>
      </c>
      <c r="AF76" s="7">
        <f t="shared" ref="AF76:AG82" si="85">AB76</f>
        <v>11</v>
      </c>
      <c r="AG76" s="7">
        <f t="shared" si="85"/>
        <v>12</v>
      </c>
      <c r="AH76" s="7">
        <f>VLOOKUP($A$3&amp;$B$68&amp;$B76,'[14]Paga All'!$G$1:$J$3000,4,FALSE)</f>
        <v>15</v>
      </c>
      <c r="AI76" s="7">
        <f>VLOOKUP($A$2&amp;$B$68&amp;$B76,'[15]Paga all'!$F:$G,2,FALSE)</f>
        <v>14</v>
      </c>
      <c r="AJ76" s="7">
        <f>VLOOKUP($A$2&amp;$B$68&amp;$B76,'[16]Paga all'!$F$2:$G$1470,2,FALSE)</f>
        <v>12</v>
      </c>
      <c r="AK76" s="9">
        <f t="shared" ref="AK76:BO76" si="86">IF(ROUND((AJ76+AJ77)*(1+AK70),)&gt;=AK$3*$AD$3,AK$3*$AD$3*(1-AK71),ROUND((AJ76+AJ77)*(1+AK70),)-ROUND((AJ76+AJ77)*(1+AK70)*AK71,))</f>
        <v>11</v>
      </c>
      <c r="AL76" s="9">
        <f t="shared" si="86"/>
        <v>12</v>
      </c>
      <c r="AM76" s="9">
        <f t="shared" si="86"/>
        <v>13</v>
      </c>
      <c r="AN76" s="9">
        <f t="shared" si="86"/>
        <v>14</v>
      </c>
      <c r="AO76" s="9">
        <f t="shared" si="86"/>
        <v>14</v>
      </c>
      <c r="AP76" s="9">
        <f t="shared" si="86"/>
        <v>15</v>
      </c>
      <c r="AQ76" s="9">
        <f t="shared" si="86"/>
        <v>16</v>
      </c>
      <c r="AR76" s="9">
        <f t="shared" si="86"/>
        <v>17</v>
      </c>
      <c r="AS76" s="9">
        <f t="shared" si="86"/>
        <v>18</v>
      </c>
      <c r="AT76" s="9">
        <f t="shared" si="86"/>
        <v>19</v>
      </c>
      <c r="AU76" s="9">
        <f t="shared" si="86"/>
        <v>20</v>
      </c>
      <c r="AV76" s="9">
        <f t="shared" si="86"/>
        <v>20</v>
      </c>
      <c r="AW76" s="9">
        <f t="shared" si="86"/>
        <v>21</v>
      </c>
      <c r="AX76" s="9">
        <f t="shared" si="86"/>
        <v>22</v>
      </c>
      <c r="AY76" s="9">
        <f t="shared" si="86"/>
        <v>23</v>
      </c>
      <c r="AZ76" s="9">
        <f t="shared" si="86"/>
        <v>24</v>
      </c>
      <c r="BA76" s="9">
        <f t="shared" si="86"/>
        <v>25</v>
      </c>
      <c r="BB76" s="9">
        <f t="shared" si="86"/>
        <v>25</v>
      </c>
      <c r="BC76" s="9">
        <f t="shared" si="86"/>
        <v>26</v>
      </c>
      <c r="BD76" s="9">
        <f t="shared" si="86"/>
        <v>27</v>
      </c>
      <c r="BE76" s="9">
        <f t="shared" si="86"/>
        <v>28</v>
      </c>
      <c r="BF76" s="9">
        <f t="shared" si="86"/>
        <v>29</v>
      </c>
      <c r="BG76" s="9">
        <f t="shared" si="86"/>
        <v>30</v>
      </c>
      <c r="BH76" s="9">
        <f t="shared" si="86"/>
        <v>31</v>
      </c>
      <c r="BI76" s="9">
        <f t="shared" si="86"/>
        <v>32</v>
      </c>
      <c r="BJ76" s="9">
        <f t="shared" si="86"/>
        <v>34</v>
      </c>
      <c r="BK76" s="9">
        <f t="shared" si="86"/>
        <v>36</v>
      </c>
      <c r="BL76" s="9">
        <f t="shared" si="86"/>
        <v>37</v>
      </c>
      <c r="BM76" s="9">
        <f t="shared" si="86"/>
        <v>39</v>
      </c>
      <c r="BN76" s="9">
        <f t="shared" si="86"/>
        <v>41</v>
      </c>
      <c r="BO76" s="9">
        <f t="shared" si="86"/>
        <v>42</v>
      </c>
    </row>
    <row r="77" spans="2:67" x14ac:dyDescent="0.25">
      <c r="B77" s="263" t="s">
        <v>171</v>
      </c>
      <c r="D77" s="7">
        <f>VLOOKUP($B77,'[13]Business Sales JAN2013_Feb2015'!$A$8:$AA$100,COLUMN(D$1)-2,FALSE)</f>
        <v>0</v>
      </c>
      <c r="E77" s="7">
        <f>VLOOKUP($B77,'[13]Business Sales JAN2013_Feb2015'!$A$8:$AA$100,COLUMN(E$1)-2,FALSE)</f>
        <v>0</v>
      </c>
      <c r="F77" s="7">
        <f>VLOOKUP($B77,'[13]Business Sales JAN2013_Feb2015'!$A$8:$AA$100,COLUMN(F$1)-2,FALSE)</f>
        <v>0</v>
      </c>
      <c r="G77" s="7">
        <f>VLOOKUP($B77,'[13]Business Sales JAN2013_Feb2015'!$A$8:$AA$100,COLUMN(G$1)-2,FALSE)</f>
        <v>0</v>
      </c>
      <c r="H77" s="7">
        <f>VLOOKUP($B77,'[13]Business Sales JAN2013_Feb2015'!$A$8:$AA$100,COLUMN(H$1)-2,FALSE)</f>
        <v>0</v>
      </c>
      <c r="I77" s="7">
        <f>VLOOKUP($B77,'[13]Business Sales JAN2013_Feb2015'!$A$8:$AA$100,COLUMN(I$1)-2,FALSE)</f>
        <v>0</v>
      </c>
      <c r="J77" s="7">
        <f>VLOOKUP($B77,'[13]Business Sales JAN2013_Feb2015'!$A$8:$AA$100,COLUMN(J$1)-2,FALSE)</f>
        <v>1</v>
      </c>
      <c r="K77" s="7">
        <f>VLOOKUP($B77,'[13]Business Sales JAN2013_Feb2015'!$A$8:$AA$100,COLUMN(K$1)-2,FALSE)</f>
        <v>1</v>
      </c>
      <c r="L77" s="7">
        <f>VLOOKUP($B77,'[13]Business Sales JAN2013_Feb2015'!$A$8:$AA$100,COLUMN(L$1)-2,FALSE)</f>
        <v>4</v>
      </c>
      <c r="M77" s="7">
        <f>VLOOKUP($B77,'[13]Business Sales JAN2013_Feb2015'!$A$8:$AA$100,COLUMN(M$1)-2,FALSE)</f>
        <v>0</v>
      </c>
      <c r="N77" s="7">
        <f>VLOOKUP($B77,'[13]Business Sales JAN2013_Feb2015'!$A$8:$AA$100,COLUMN(N$1)-2,FALSE)</f>
        <v>3</v>
      </c>
      <c r="O77" s="7">
        <f>VLOOKUP($B77,'[13]Business Sales JAN2013_Feb2015'!$A$8:$AA$100,COLUMN(O$1)-2,FALSE)</f>
        <v>1</v>
      </c>
      <c r="P77" s="7">
        <f>VLOOKUP($B77,'[13]Business Sales JAN2013_Feb2015'!$A$8:$AA$100,COLUMN(P$1)-2,FALSE)</f>
        <v>1</v>
      </c>
      <c r="Q77" s="7">
        <f>VLOOKUP($B77,'[13]Business Sales JAN2013_Feb2015'!$A$8:$AA$100,COLUMN(Q$1)-2,FALSE)</f>
        <v>0</v>
      </c>
      <c r="R77" s="7">
        <f>VLOOKUP($B77,'[13]Business Sales JAN2013_Feb2015'!$A$8:$AA$100,COLUMN(R$1)-2,FALSE)</f>
        <v>0</v>
      </c>
      <c r="S77" s="7">
        <f>VLOOKUP($B77,'[13]Business Sales JAN2013_Feb2015'!$A$8:$AA$100,COLUMN(S$1)-2,FALSE)</f>
        <v>6</v>
      </c>
      <c r="T77" s="7">
        <f>VLOOKUP($B77,'[13]Business Sales JAN2013_Feb2015'!$A$8:$AA$100,COLUMN(T$1)-2,FALSE)</f>
        <v>1</v>
      </c>
      <c r="U77" s="7">
        <f>VLOOKUP($B77,'[13]Business Sales JAN2013_Feb2015'!$A$8:$AA$100,COLUMN(U$1)-2,FALSE)</f>
        <v>1</v>
      </c>
      <c r="V77" s="7">
        <f>VLOOKUP($B77,'[13]Business Sales JAN2013_Feb2015'!$A$8:$AA$100,COLUMN(V$1)-2,FALSE)</f>
        <v>1</v>
      </c>
      <c r="W77" s="7">
        <f>VLOOKUP($B77,'[13]Business Sales JAN2013_Feb2015'!$A$8:$AA$100,COLUMN(W$1)-2,FALSE)</f>
        <v>2</v>
      </c>
      <c r="X77" s="7">
        <f>VLOOKUP($B77,'[13]Business Sales JAN2013_Feb2015'!$A$8:$AA$100,COLUMN(X$1)-2,FALSE)</f>
        <v>1</v>
      </c>
      <c r="Y77" s="7">
        <f>VLOOKUP($B77,'[13]Business Sales JAN2013_Feb2015'!$A$8:$AA$100,COLUMN(Y$1)-2,FALSE)</f>
        <v>3</v>
      </c>
      <c r="Z77" s="7">
        <f>VLOOKUP($B77,'[13]Business Sales JAN2013_Feb2015'!$A$8:$AA$100,COLUMN(Z$1)-2,FALSE)</f>
        <v>2</v>
      </c>
      <c r="AA77" s="7">
        <f>VLOOKUP($B77,'[13]Business Sales JAN2013_Feb2015'!$A$8:$AA$100,COLUMN(AA$1)-2,FALSE)</f>
        <v>0</v>
      </c>
      <c r="AB77" s="7">
        <f>VLOOKUP($B77,'[13]Business Sales JAN2013_Feb2015'!$A$8:$AA$100,COLUMN(AB$1)-2,FALSE)</f>
        <v>4</v>
      </c>
      <c r="AC77" s="7">
        <f>VLOOKUP($B77,'[13]Business Sales JAN2013_Feb2015'!$A$8:$AA$100,COLUMN(AC$1)-2,FALSE)</f>
        <v>0</v>
      </c>
      <c r="AF77" s="7">
        <f t="shared" si="85"/>
        <v>4</v>
      </c>
      <c r="AG77" s="7">
        <f t="shared" si="85"/>
        <v>0</v>
      </c>
      <c r="AH77" s="7">
        <f>VLOOKUP($A$3&amp;$B$68&amp;$B77,'[14]Paga All'!$G$1:$J$3000,4,FALSE)</f>
        <v>1</v>
      </c>
      <c r="AI77" s="7">
        <f>VLOOKUP($A$2&amp;$B$68&amp;$B77,'[15]Paga all'!$F:$G,2,FALSE)</f>
        <v>4</v>
      </c>
      <c r="AJ77" s="7">
        <v>0</v>
      </c>
      <c r="AK77" s="9">
        <f t="shared" ref="AK77:BO77" si="87">IF(ROUND((AJ76+AJ77)*(1+AK70),)&gt;=AK$3*$AD$3,AK$3*$AD$3*AK71,ROUND((AJ76+AJ77)*(1+AK70),)-AK76)</f>
        <v>2</v>
      </c>
      <c r="AL77" s="9">
        <f t="shared" si="87"/>
        <v>2</v>
      </c>
      <c r="AM77" s="9">
        <f t="shared" si="87"/>
        <v>2</v>
      </c>
      <c r="AN77" s="9">
        <f t="shared" si="87"/>
        <v>2</v>
      </c>
      <c r="AO77" s="9">
        <f t="shared" si="87"/>
        <v>3</v>
      </c>
      <c r="AP77" s="9">
        <f t="shared" si="87"/>
        <v>3</v>
      </c>
      <c r="AQ77" s="9">
        <f t="shared" si="87"/>
        <v>3</v>
      </c>
      <c r="AR77" s="9">
        <f t="shared" si="87"/>
        <v>3</v>
      </c>
      <c r="AS77" s="9">
        <f t="shared" si="87"/>
        <v>3</v>
      </c>
      <c r="AT77" s="9">
        <f t="shared" si="87"/>
        <v>3</v>
      </c>
      <c r="AU77" s="9">
        <f t="shared" si="87"/>
        <v>3</v>
      </c>
      <c r="AV77" s="9">
        <f t="shared" si="87"/>
        <v>4</v>
      </c>
      <c r="AW77" s="9">
        <f t="shared" si="87"/>
        <v>4</v>
      </c>
      <c r="AX77" s="9">
        <f t="shared" si="87"/>
        <v>4</v>
      </c>
      <c r="AY77" s="9">
        <f t="shared" si="87"/>
        <v>4</v>
      </c>
      <c r="AZ77" s="9">
        <f t="shared" si="87"/>
        <v>4</v>
      </c>
      <c r="BA77" s="9">
        <f t="shared" si="87"/>
        <v>4</v>
      </c>
      <c r="BB77" s="9">
        <f t="shared" si="87"/>
        <v>5</v>
      </c>
      <c r="BC77" s="9">
        <f t="shared" si="87"/>
        <v>5</v>
      </c>
      <c r="BD77" s="9">
        <f t="shared" si="87"/>
        <v>5</v>
      </c>
      <c r="BE77" s="9">
        <f t="shared" si="87"/>
        <v>5</v>
      </c>
      <c r="BF77" s="9">
        <f t="shared" si="87"/>
        <v>5</v>
      </c>
      <c r="BG77" s="9">
        <f t="shared" si="87"/>
        <v>5</v>
      </c>
      <c r="BH77" s="9">
        <f t="shared" si="87"/>
        <v>5</v>
      </c>
      <c r="BI77" s="9">
        <f t="shared" si="87"/>
        <v>6</v>
      </c>
      <c r="BJ77" s="9">
        <f t="shared" si="87"/>
        <v>6</v>
      </c>
      <c r="BK77" s="9">
        <f t="shared" si="87"/>
        <v>6</v>
      </c>
      <c r="BL77" s="9">
        <f t="shared" si="87"/>
        <v>7</v>
      </c>
      <c r="BM77" s="9">
        <f t="shared" si="87"/>
        <v>7</v>
      </c>
      <c r="BN77" s="9">
        <f t="shared" si="87"/>
        <v>7</v>
      </c>
      <c r="BO77" s="9">
        <f t="shared" si="87"/>
        <v>8</v>
      </c>
    </row>
    <row r="78" spans="2:67" x14ac:dyDescent="0.25">
      <c r="B78" s="263" t="s">
        <v>172</v>
      </c>
      <c r="D78" s="7">
        <f>VLOOKUP($B78,'[13]Business Sales JAN2013_Feb2015'!$A$8:$AA$100,COLUMN(D$1)-2,FALSE)</f>
        <v>0</v>
      </c>
      <c r="E78" s="7">
        <f>VLOOKUP($B78,'[13]Business Sales JAN2013_Feb2015'!$A$8:$AA$100,COLUMN(E$1)-2,FALSE)</f>
        <v>0</v>
      </c>
      <c r="F78" s="7">
        <f>VLOOKUP($B78,'[13]Business Sales JAN2013_Feb2015'!$A$8:$AA$100,COLUMN(F$1)-2,FALSE)</f>
        <v>0</v>
      </c>
      <c r="G78" s="7">
        <f>VLOOKUP($B78,'[13]Business Sales JAN2013_Feb2015'!$A$8:$AA$100,COLUMN(G$1)-2,FALSE)</f>
        <v>0</v>
      </c>
      <c r="H78" s="7">
        <f>VLOOKUP($B78,'[13]Business Sales JAN2013_Feb2015'!$A$8:$AA$100,COLUMN(H$1)-2,FALSE)</f>
        <v>1</v>
      </c>
      <c r="I78" s="7">
        <f>VLOOKUP($B78,'[13]Business Sales JAN2013_Feb2015'!$A$8:$AA$100,COLUMN(I$1)-2,FALSE)</f>
        <v>2</v>
      </c>
      <c r="J78" s="7">
        <f>VLOOKUP($B78,'[13]Business Sales JAN2013_Feb2015'!$A$8:$AA$100,COLUMN(J$1)-2,FALSE)</f>
        <v>1</v>
      </c>
      <c r="K78" s="7">
        <f>VLOOKUP($B78,'[13]Business Sales JAN2013_Feb2015'!$A$8:$AA$100,COLUMN(K$1)-2,FALSE)</f>
        <v>2</v>
      </c>
      <c r="L78" s="7">
        <f>VLOOKUP($B78,'[13]Business Sales JAN2013_Feb2015'!$A$8:$AA$100,COLUMN(L$1)-2,FALSE)</f>
        <v>2</v>
      </c>
      <c r="M78" s="7">
        <f>VLOOKUP($B78,'[13]Business Sales JAN2013_Feb2015'!$A$8:$AA$100,COLUMN(M$1)-2,FALSE)</f>
        <v>5</v>
      </c>
      <c r="N78" s="7">
        <f>VLOOKUP($B78,'[13]Business Sales JAN2013_Feb2015'!$A$8:$AA$100,COLUMN(N$1)-2,FALSE)</f>
        <v>0</v>
      </c>
      <c r="O78" s="7">
        <f>VLOOKUP($B78,'[13]Business Sales JAN2013_Feb2015'!$A$8:$AA$100,COLUMN(O$1)-2,FALSE)</f>
        <v>1</v>
      </c>
      <c r="P78" s="7">
        <f>VLOOKUP($B78,'[13]Business Sales JAN2013_Feb2015'!$A$8:$AA$100,COLUMN(P$1)-2,FALSE)</f>
        <v>3</v>
      </c>
      <c r="Q78" s="7">
        <f>VLOOKUP($B78,'[13]Business Sales JAN2013_Feb2015'!$A$8:$AA$100,COLUMN(Q$1)-2,FALSE)</f>
        <v>1</v>
      </c>
      <c r="R78" s="7">
        <f>VLOOKUP($B78,'[13]Business Sales JAN2013_Feb2015'!$A$8:$AA$100,COLUMN(R$1)-2,FALSE)</f>
        <v>4</v>
      </c>
      <c r="S78" s="7">
        <f>VLOOKUP($B78,'[13]Business Sales JAN2013_Feb2015'!$A$8:$AA$100,COLUMN(S$1)-2,FALSE)</f>
        <v>0</v>
      </c>
      <c r="T78" s="7">
        <f>VLOOKUP($B78,'[13]Business Sales JAN2013_Feb2015'!$A$8:$AA$100,COLUMN(T$1)-2,FALSE)</f>
        <v>3</v>
      </c>
      <c r="U78" s="7">
        <f>VLOOKUP($B78,'[13]Business Sales JAN2013_Feb2015'!$A$8:$AA$100,COLUMN(U$1)-2,FALSE)</f>
        <v>4</v>
      </c>
      <c r="V78" s="7">
        <f>VLOOKUP($B78,'[13]Business Sales JAN2013_Feb2015'!$A$8:$AA$100,COLUMN(V$1)-2,FALSE)</f>
        <v>1</v>
      </c>
      <c r="W78" s="7">
        <f>VLOOKUP($B78,'[13]Business Sales JAN2013_Feb2015'!$A$8:$AA$100,COLUMN(W$1)-2,FALSE)</f>
        <v>4</v>
      </c>
      <c r="X78" s="7">
        <f>VLOOKUP($B78,'[13]Business Sales JAN2013_Feb2015'!$A$8:$AA$100,COLUMN(X$1)-2,FALSE)</f>
        <v>4</v>
      </c>
      <c r="Y78" s="7">
        <f>VLOOKUP($B78,'[13]Business Sales JAN2013_Feb2015'!$A$8:$AA$100,COLUMN(Y$1)-2,FALSE)</f>
        <v>1</v>
      </c>
      <c r="Z78" s="7">
        <f>VLOOKUP($B78,'[13]Business Sales JAN2013_Feb2015'!$A$8:$AA$100,COLUMN(Z$1)-2,FALSE)</f>
        <v>1</v>
      </c>
      <c r="AA78" s="7">
        <f>VLOOKUP($B78,'[13]Business Sales JAN2013_Feb2015'!$A$8:$AA$100,COLUMN(AA$1)-2,FALSE)</f>
        <v>3</v>
      </c>
      <c r="AB78" s="7">
        <f>VLOOKUP($B78,'[13]Business Sales JAN2013_Feb2015'!$A$8:$AA$100,COLUMN(AB$1)-2,FALSE)</f>
        <v>0</v>
      </c>
      <c r="AC78" s="7">
        <f>VLOOKUP($B78,'[13]Business Sales JAN2013_Feb2015'!$A$8:$AA$100,COLUMN(AC$1)-2,FALSE)</f>
        <v>1</v>
      </c>
      <c r="AF78" s="7">
        <f t="shared" si="85"/>
        <v>0</v>
      </c>
      <c r="AG78" s="7">
        <f t="shared" si="85"/>
        <v>1</v>
      </c>
      <c r="AH78" s="7">
        <f>VLOOKUP($A$3&amp;$B$68&amp;$B78,'[14]Paga All'!$G$1:$J$3000,4,FALSE)</f>
        <v>4</v>
      </c>
      <c r="AI78" s="7">
        <f>VLOOKUP($A$2&amp;$B$68&amp;$B78,'[15]Paga all'!$F:$G,2,FALSE)</f>
        <v>3</v>
      </c>
      <c r="AJ78" s="7">
        <f>VLOOKUP($A$2&amp;$B$68&amp;$B78,'[16]Paga all'!$F$2:$G$1470,2,FALSE)</f>
        <v>12</v>
      </c>
      <c r="AK78" s="9">
        <f t="shared" ref="AK78:BO78" si="88">AK76+AK77-AJ76</f>
        <v>1</v>
      </c>
      <c r="AL78" s="9">
        <f t="shared" si="88"/>
        <v>3</v>
      </c>
      <c r="AM78" s="9">
        <f t="shared" si="88"/>
        <v>3</v>
      </c>
      <c r="AN78" s="9">
        <f t="shared" si="88"/>
        <v>3</v>
      </c>
      <c r="AO78" s="9">
        <f t="shared" si="88"/>
        <v>3</v>
      </c>
      <c r="AP78" s="9">
        <f t="shared" si="88"/>
        <v>4</v>
      </c>
      <c r="AQ78" s="9">
        <f t="shared" si="88"/>
        <v>4</v>
      </c>
      <c r="AR78" s="9">
        <f t="shared" si="88"/>
        <v>4</v>
      </c>
      <c r="AS78" s="9">
        <f t="shared" si="88"/>
        <v>4</v>
      </c>
      <c r="AT78" s="9">
        <f t="shared" si="88"/>
        <v>4</v>
      </c>
      <c r="AU78" s="9">
        <f t="shared" si="88"/>
        <v>4</v>
      </c>
      <c r="AV78" s="9">
        <f t="shared" si="88"/>
        <v>4</v>
      </c>
      <c r="AW78" s="9">
        <f t="shared" si="88"/>
        <v>5</v>
      </c>
      <c r="AX78" s="9">
        <f t="shared" si="88"/>
        <v>5</v>
      </c>
      <c r="AY78" s="9">
        <f t="shared" si="88"/>
        <v>5</v>
      </c>
      <c r="AZ78" s="9">
        <f t="shared" si="88"/>
        <v>5</v>
      </c>
      <c r="BA78" s="9">
        <f t="shared" si="88"/>
        <v>5</v>
      </c>
      <c r="BB78" s="9">
        <f t="shared" si="88"/>
        <v>5</v>
      </c>
      <c r="BC78" s="9">
        <f t="shared" si="88"/>
        <v>6</v>
      </c>
      <c r="BD78" s="9">
        <f t="shared" si="88"/>
        <v>6</v>
      </c>
      <c r="BE78" s="9">
        <f t="shared" si="88"/>
        <v>6</v>
      </c>
      <c r="BF78" s="9">
        <f t="shared" si="88"/>
        <v>6</v>
      </c>
      <c r="BG78" s="9">
        <f t="shared" si="88"/>
        <v>6</v>
      </c>
      <c r="BH78" s="9">
        <f t="shared" si="88"/>
        <v>6</v>
      </c>
      <c r="BI78" s="9">
        <f t="shared" si="88"/>
        <v>7</v>
      </c>
      <c r="BJ78" s="9">
        <f t="shared" si="88"/>
        <v>8</v>
      </c>
      <c r="BK78" s="9">
        <f t="shared" si="88"/>
        <v>8</v>
      </c>
      <c r="BL78" s="9">
        <f t="shared" si="88"/>
        <v>8</v>
      </c>
      <c r="BM78" s="9">
        <f t="shared" si="88"/>
        <v>9</v>
      </c>
      <c r="BN78" s="9">
        <f t="shared" si="88"/>
        <v>9</v>
      </c>
      <c r="BO78" s="9">
        <f t="shared" si="88"/>
        <v>9</v>
      </c>
    </row>
    <row r="79" spans="2:67" x14ac:dyDescent="0.25">
      <c r="B79" t="s">
        <v>173</v>
      </c>
      <c r="D79" s="7">
        <f>VLOOKUP($B79,'[13]Business Sales JAN2013_Feb2015'!$A$8:$AA$100,COLUMN(D$1)-2,FALSE)</f>
        <v>0</v>
      </c>
      <c r="E79" s="7">
        <f>VLOOKUP($B79,'[13]Business Sales JAN2013_Feb2015'!$A$8:$AA$100,COLUMN(E$1)-2,FALSE)</f>
        <v>0</v>
      </c>
      <c r="F79" s="7">
        <f>VLOOKUP($B79,'[13]Business Sales JAN2013_Feb2015'!$A$8:$AA$100,COLUMN(F$1)-2,FALSE)</f>
        <v>0</v>
      </c>
      <c r="G79" s="7">
        <f>VLOOKUP($B79,'[13]Business Sales JAN2013_Feb2015'!$A$8:$AA$100,COLUMN(G$1)-2,FALSE)</f>
        <v>0</v>
      </c>
      <c r="H79" s="7">
        <f>VLOOKUP($B79,'[13]Business Sales JAN2013_Feb2015'!$A$8:$AA$100,COLUMN(H$1)-2,FALSE)</f>
        <v>44</v>
      </c>
      <c r="I79" s="7">
        <f>VLOOKUP($B79,'[13]Business Sales JAN2013_Feb2015'!$A$8:$AA$100,COLUMN(I$1)-2,FALSE)</f>
        <v>229</v>
      </c>
      <c r="J79" s="7">
        <f>VLOOKUP($B79,'[13]Business Sales JAN2013_Feb2015'!$A$8:$AA$100,COLUMN(J$1)-2,FALSE)</f>
        <v>263</v>
      </c>
      <c r="K79" s="7">
        <f>VLOOKUP($B79,'[13]Business Sales JAN2013_Feb2015'!$A$8:$AA$100,COLUMN(K$1)-2,FALSE)</f>
        <v>232</v>
      </c>
      <c r="L79" s="7">
        <f>VLOOKUP($B79,'[13]Business Sales JAN2013_Feb2015'!$A$8:$AA$100,COLUMN(L$1)-2,FALSE)</f>
        <v>3</v>
      </c>
      <c r="M79" s="7">
        <f>VLOOKUP($B79,'[13]Business Sales JAN2013_Feb2015'!$A$8:$AA$100,COLUMN(M$1)-2,FALSE)</f>
        <v>308</v>
      </c>
      <c r="N79" s="7">
        <f>VLOOKUP($B79,'[13]Business Sales JAN2013_Feb2015'!$A$8:$AA$100,COLUMN(N$1)-2,FALSE)</f>
        <v>260</v>
      </c>
      <c r="O79" s="7">
        <f>VLOOKUP($B79,'[13]Business Sales JAN2013_Feb2015'!$A$8:$AA$100,COLUMN(O$1)-2,FALSE)</f>
        <v>266</v>
      </c>
      <c r="P79" s="7">
        <f>VLOOKUP($B79,'[13]Business Sales JAN2013_Feb2015'!$A$8:$AA$100,COLUMN(P$1)-2,FALSE)</f>
        <v>2156</v>
      </c>
      <c r="Q79" s="7">
        <f>VLOOKUP($B79,'[13]Business Sales JAN2013_Feb2015'!$A$8:$AA$100,COLUMN(Q$1)-2,FALSE)</f>
        <v>3557</v>
      </c>
      <c r="R79" s="7">
        <f>VLOOKUP($B79,'[13]Business Sales JAN2013_Feb2015'!$A$8:$AA$100,COLUMN(R$1)-2,FALSE)</f>
        <v>4188</v>
      </c>
      <c r="S79" s="7">
        <f>VLOOKUP($B79,'[13]Business Sales JAN2013_Feb2015'!$A$8:$AA$100,COLUMN(S$1)-2,FALSE)</f>
        <v>2501</v>
      </c>
      <c r="T79" s="7">
        <f>VLOOKUP($B79,'[13]Business Sales JAN2013_Feb2015'!$A$8:$AA$100,COLUMN(T$1)-2,FALSE)</f>
        <v>496</v>
      </c>
      <c r="U79" s="7">
        <f>VLOOKUP($B79,'[13]Business Sales JAN2013_Feb2015'!$A$8:$AA$100,COLUMN(U$1)-2,FALSE)</f>
        <v>573</v>
      </c>
      <c r="V79" s="7">
        <f>VLOOKUP($B79,'[13]Business Sales JAN2013_Feb2015'!$A$8:$AA$100,COLUMN(V$1)-2,FALSE)</f>
        <v>924</v>
      </c>
      <c r="W79" s="7">
        <f>VLOOKUP($B79,'[13]Business Sales JAN2013_Feb2015'!$A$8:$AA$100,COLUMN(W$1)-2,FALSE)</f>
        <v>2001</v>
      </c>
      <c r="X79" s="7">
        <f>VLOOKUP($B79,'[13]Business Sales JAN2013_Feb2015'!$A$8:$AA$100,COLUMN(X$1)-2,FALSE)</f>
        <v>2265</v>
      </c>
      <c r="Y79" s="7">
        <f>VLOOKUP($B79,'[13]Business Sales JAN2013_Feb2015'!$A$8:$AA$100,COLUMN(Y$1)-2,FALSE)</f>
        <v>2474</v>
      </c>
      <c r="Z79" s="7">
        <f>VLOOKUP($B79,'[13]Business Sales JAN2013_Feb2015'!$A$8:$AA$100,COLUMN(Z$1)-2,FALSE)</f>
        <v>2140</v>
      </c>
      <c r="AA79" s="7">
        <f>VLOOKUP($B79,'[13]Business Sales JAN2013_Feb2015'!$A$8:$AA$100,COLUMN(AA$1)-2,FALSE)</f>
        <v>2014</v>
      </c>
      <c r="AB79" s="7">
        <f>VLOOKUP($B79,'[13]Business Sales JAN2013_Feb2015'!$A$8:$AA$100,COLUMN(AB$1)-2,FALSE)</f>
        <v>3284</v>
      </c>
      <c r="AC79" s="7">
        <f>VLOOKUP($B79,'[13]Business Sales JAN2013_Feb2015'!$A$8:$AA$100,COLUMN(AC$1)-2,FALSE)</f>
        <v>5887</v>
      </c>
      <c r="AF79" s="7">
        <f t="shared" si="85"/>
        <v>3284</v>
      </c>
      <c r="AG79" s="7">
        <f t="shared" si="85"/>
        <v>5887</v>
      </c>
      <c r="AH79" s="7">
        <f>VLOOKUP($A$3&amp;$B$68&amp;$B79,'[14]Paga All'!$G$1:$J$3000,4,FALSE)</f>
        <v>6894</v>
      </c>
      <c r="AI79" s="7">
        <f>VLOOKUP($A$2&amp;$B$68&amp;$B79,'[15]Paga all'!$F:$G,2,FALSE)</f>
        <v>3287</v>
      </c>
      <c r="AJ79" s="7">
        <f>VLOOKUP($A$2&amp;$B$68&amp;$B79,'[16]Paga all'!$F$2:$G$1470,2,FALSE)</f>
        <v>1040</v>
      </c>
      <c r="AK79" s="9">
        <f t="shared" ref="AK79:BO79" si="89">ROUND(AK76*AK72,)</f>
        <v>4386</v>
      </c>
      <c r="AL79" s="9">
        <f t="shared" si="89"/>
        <v>4785</v>
      </c>
      <c r="AM79" s="9">
        <f t="shared" si="89"/>
        <v>5184</v>
      </c>
      <c r="AN79" s="9">
        <f t="shared" si="89"/>
        <v>5582</v>
      </c>
      <c r="AO79" s="9">
        <f t="shared" si="89"/>
        <v>5582</v>
      </c>
      <c r="AP79" s="9">
        <f t="shared" si="89"/>
        <v>5981</v>
      </c>
      <c r="AQ79" s="9">
        <f t="shared" si="89"/>
        <v>6380</v>
      </c>
      <c r="AR79" s="9">
        <f t="shared" si="89"/>
        <v>6800</v>
      </c>
      <c r="AS79" s="9">
        <f t="shared" si="89"/>
        <v>7650</v>
      </c>
      <c r="AT79" s="9">
        <f t="shared" si="89"/>
        <v>8550</v>
      </c>
      <c r="AU79" s="9">
        <f t="shared" si="89"/>
        <v>9000</v>
      </c>
      <c r="AV79" s="9">
        <f t="shared" si="89"/>
        <v>9000</v>
      </c>
      <c r="AW79" s="9">
        <f t="shared" si="89"/>
        <v>9450</v>
      </c>
      <c r="AX79" s="9">
        <f t="shared" si="89"/>
        <v>9900</v>
      </c>
      <c r="AY79" s="9">
        <f t="shared" si="89"/>
        <v>10350</v>
      </c>
      <c r="AZ79" s="9">
        <f t="shared" si="89"/>
        <v>10800</v>
      </c>
      <c r="BA79" s="9">
        <f t="shared" si="89"/>
        <v>11250</v>
      </c>
      <c r="BB79" s="9">
        <f t="shared" si="89"/>
        <v>11250</v>
      </c>
      <c r="BC79" s="9">
        <f t="shared" si="89"/>
        <v>11700</v>
      </c>
      <c r="BD79" s="9">
        <f t="shared" si="89"/>
        <v>12150</v>
      </c>
      <c r="BE79" s="9">
        <f t="shared" si="89"/>
        <v>12600</v>
      </c>
      <c r="BF79" s="9">
        <f t="shared" si="89"/>
        <v>13050</v>
      </c>
      <c r="BG79" s="9">
        <f t="shared" si="89"/>
        <v>13500</v>
      </c>
      <c r="BH79" s="9">
        <f t="shared" si="89"/>
        <v>13950</v>
      </c>
      <c r="BI79" s="9">
        <f t="shared" si="89"/>
        <v>14400</v>
      </c>
      <c r="BJ79" s="9">
        <f t="shared" si="89"/>
        <v>15300</v>
      </c>
      <c r="BK79" s="9">
        <f t="shared" si="89"/>
        <v>16200</v>
      </c>
      <c r="BL79" s="9">
        <f t="shared" si="89"/>
        <v>16650</v>
      </c>
      <c r="BM79" s="9">
        <f t="shared" si="89"/>
        <v>17550</v>
      </c>
      <c r="BN79" s="9">
        <f t="shared" si="89"/>
        <v>18450</v>
      </c>
      <c r="BO79" s="9">
        <f t="shared" si="89"/>
        <v>18900</v>
      </c>
    </row>
    <row r="80" spans="2:67" x14ac:dyDescent="0.25">
      <c r="B80" t="s">
        <v>174</v>
      </c>
      <c r="D80" s="7">
        <f>VLOOKUP($B80,'[13]Business Sales JAN2013_Feb2015'!$A$8:$AA$100,COLUMN(D$1)-2,FALSE)</f>
        <v>0</v>
      </c>
      <c r="E80" s="7">
        <f>VLOOKUP($B80,'[13]Business Sales JAN2013_Feb2015'!$A$8:$AA$100,COLUMN(E$1)-2,FALSE)</f>
        <v>0</v>
      </c>
      <c r="F80" s="7">
        <f>VLOOKUP($B80,'[13]Business Sales JAN2013_Feb2015'!$A$8:$AA$100,COLUMN(F$1)-2,FALSE)</f>
        <v>0</v>
      </c>
      <c r="G80" s="7">
        <f>VLOOKUP($B80,'[13]Business Sales JAN2013_Feb2015'!$A$8:$AA$100,COLUMN(G$1)-2,FALSE)</f>
        <v>0</v>
      </c>
      <c r="H80" s="7">
        <f>VLOOKUP($B80,'[13]Business Sales JAN2013_Feb2015'!$A$8:$AA$100,COLUMN(H$1)-2,FALSE)</f>
        <v>181000</v>
      </c>
      <c r="I80" s="7">
        <f>VLOOKUP($B80,'[13]Business Sales JAN2013_Feb2015'!$A$8:$AA$100,COLUMN(I$1)-2,FALSE)</f>
        <v>1440800</v>
      </c>
      <c r="J80" s="7">
        <f>VLOOKUP($B80,'[13]Business Sales JAN2013_Feb2015'!$A$8:$AA$100,COLUMN(J$1)-2,FALSE)</f>
        <v>1741000</v>
      </c>
      <c r="K80" s="7">
        <f>VLOOKUP($B80,'[13]Business Sales JAN2013_Feb2015'!$A$8:$AA$100,COLUMN(K$1)-2,FALSE)</f>
        <v>940700</v>
      </c>
      <c r="L80" s="7">
        <f>VLOOKUP($B80,'[13]Business Sales JAN2013_Feb2015'!$A$8:$AA$100,COLUMN(L$1)-2,FALSE)</f>
        <v>1200</v>
      </c>
      <c r="M80" s="7">
        <f>VLOOKUP($B80,'[13]Business Sales JAN2013_Feb2015'!$A$8:$AA$100,COLUMN(M$1)-2,FALSE)</f>
        <v>1161750</v>
      </c>
      <c r="N80" s="7">
        <f>VLOOKUP($B80,'[13]Business Sales JAN2013_Feb2015'!$A$8:$AA$100,COLUMN(N$1)-2,FALSE)</f>
        <v>991200</v>
      </c>
      <c r="O80" s="7">
        <f>VLOOKUP($B80,'[13]Business Sales JAN2013_Feb2015'!$A$8:$AA$100,COLUMN(O$1)-2,FALSE)</f>
        <v>1035500</v>
      </c>
      <c r="P80" s="7">
        <f>VLOOKUP($B80,'[13]Business Sales JAN2013_Feb2015'!$A$8:$AA$100,COLUMN(P$1)-2,FALSE)</f>
        <v>1197660</v>
      </c>
      <c r="Q80" s="7">
        <f>VLOOKUP($B80,'[13]Business Sales JAN2013_Feb2015'!$A$8:$AA$100,COLUMN(Q$1)-2,FALSE)</f>
        <v>1196830</v>
      </c>
      <c r="R80" s="7">
        <f>VLOOKUP($B80,'[13]Business Sales JAN2013_Feb2015'!$A$8:$AA$100,COLUMN(R$1)-2,FALSE)</f>
        <v>2000430</v>
      </c>
      <c r="S80" s="7">
        <f>VLOOKUP($B80,'[13]Business Sales JAN2013_Feb2015'!$A$8:$AA$100,COLUMN(S$1)-2,FALSE)</f>
        <v>379231</v>
      </c>
      <c r="T80" s="7">
        <f>VLOOKUP($B80,'[13]Business Sales JAN2013_Feb2015'!$A$8:$AA$100,COLUMN(T$1)-2,FALSE)</f>
        <v>1077150</v>
      </c>
      <c r="U80" s="7">
        <f>VLOOKUP($B80,'[13]Business Sales JAN2013_Feb2015'!$A$8:$AA$100,COLUMN(U$1)-2,FALSE)</f>
        <v>1900690</v>
      </c>
      <c r="V80" s="7">
        <f>VLOOKUP($B80,'[13]Business Sales JAN2013_Feb2015'!$A$8:$AA$100,COLUMN(V$1)-2,FALSE)</f>
        <v>1563845</v>
      </c>
      <c r="W80" s="7">
        <f>VLOOKUP($B80,'[13]Business Sales JAN2013_Feb2015'!$A$8:$AA$100,COLUMN(W$1)-2,FALSE)</f>
        <v>3689557</v>
      </c>
      <c r="X80" s="7">
        <f>VLOOKUP($B80,'[13]Business Sales JAN2013_Feb2015'!$A$8:$AA$100,COLUMN(X$1)-2,FALSE)</f>
        <v>3971194</v>
      </c>
      <c r="Y80" s="7">
        <f>VLOOKUP($B80,'[13]Business Sales JAN2013_Feb2015'!$A$8:$AA$100,COLUMN(Y$1)-2,FALSE)</f>
        <v>2679075</v>
      </c>
      <c r="Z80" s="7">
        <f>VLOOKUP($B80,'[13]Business Sales JAN2013_Feb2015'!$A$8:$AA$100,COLUMN(Z$1)-2,FALSE)</f>
        <v>2683350</v>
      </c>
      <c r="AA80" s="7">
        <f>VLOOKUP($B80,'[13]Business Sales JAN2013_Feb2015'!$A$8:$AA$100,COLUMN(AA$1)-2,FALSE)</f>
        <v>2006700</v>
      </c>
      <c r="AB80" s="7">
        <f>VLOOKUP($B80,'[13]Business Sales JAN2013_Feb2015'!$A$8:$AA$100,COLUMN(AB$1)-2,FALSE)</f>
        <v>2672782</v>
      </c>
      <c r="AC80" s="7">
        <f>VLOOKUP($B80,'[13]Business Sales JAN2013_Feb2015'!$A$8:$AA$100,COLUMN(AC$1)-2,FALSE)</f>
        <v>2863890</v>
      </c>
      <c r="AD80" s="276"/>
      <c r="AF80" s="7">
        <f t="shared" si="85"/>
        <v>2672782</v>
      </c>
      <c r="AG80" s="7">
        <f t="shared" si="85"/>
        <v>2863890</v>
      </c>
      <c r="AH80" s="7">
        <f>VLOOKUP($A$3&amp;$B$68&amp;$B80,'[14]Paga All'!$G$1:$J$3000,4,FALSE)</f>
        <v>3063311</v>
      </c>
      <c r="AI80" s="7">
        <f>VLOOKUP($A$2&amp;$B$68&amp;$B80,'[15]Paga all'!$F:$G,2,FALSE)</f>
        <v>2623829</v>
      </c>
      <c r="AJ80" s="7">
        <f>VLOOKUP($A$2&amp;$B$68&amp;$B80,'[16]Paga all'!$F$2:$G$1470,2,FALSE)</f>
        <v>1651695</v>
      </c>
      <c r="AK80" s="9">
        <f t="shared" ref="AK80:BO80" si="90">AK79*$AD81</f>
        <v>3582810.6615608581</v>
      </c>
      <c r="AL80" s="9">
        <f t="shared" si="90"/>
        <v>3908743.5056016203</v>
      </c>
      <c r="AM80" s="9">
        <f t="shared" si="90"/>
        <v>4234676.349642382</v>
      </c>
      <c r="AN80" s="9">
        <f t="shared" si="90"/>
        <v>4559792.3193873027</v>
      </c>
      <c r="AO80" s="9">
        <f t="shared" si="90"/>
        <v>4559792.3193873027</v>
      </c>
      <c r="AP80" s="9">
        <f t="shared" si="90"/>
        <v>4885725.1634280644</v>
      </c>
      <c r="AQ80" s="9">
        <f t="shared" si="90"/>
        <v>5211658.0074688271</v>
      </c>
      <c r="AR80" s="9">
        <f t="shared" si="90"/>
        <v>5554745.2117222603</v>
      </c>
      <c r="AS80" s="9">
        <f t="shared" si="90"/>
        <v>6249088.3631875431</v>
      </c>
      <c r="AT80" s="9">
        <f t="shared" si="90"/>
        <v>6984275.2294449015</v>
      </c>
      <c r="AU80" s="9">
        <f t="shared" si="90"/>
        <v>7351868.6625735806</v>
      </c>
      <c r="AV80" s="9">
        <f t="shared" si="90"/>
        <v>7351868.6625735806</v>
      </c>
      <c r="AW80" s="9">
        <f t="shared" si="90"/>
        <v>7719462.0957022589</v>
      </c>
      <c r="AX80" s="9">
        <f t="shared" si="90"/>
        <v>8087055.528830938</v>
      </c>
      <c r="AY80" s="9">
        <f t="shared" si="90"/>
        <v>8454648.9619596172</v>
      </c>
      <c r="AZ80" s="9">
        <f t="shared" si="90"/>
        <v>8822242.3950882964</v>
      </c>
      <c r="BA80" s="9">
        <f t="shared" si="90"/>
        <v>9189835.8282169756</v>
      </c>
      <c r="BB80" s="9">
        <f t="shared" si="90"/>
        <v>9189835.8282169756</v>
      </c>
      <c r="BC80" s="9">
        <f t="shared" si="90"/>
        <v>9557429.2613456547</v>
      </c>
      <c r="BD80" s="9">
        <f t="shared" si="90"/>
        <v>9925022.6944743339</v>
      </c>
      <c r="BE80" s="9">
        <f t="shared" si="90"/>
        <v>10292616.127603013</v>
      </c>
      <c r="BF80" s="9">
        <f t="shared" si="90"/>
        <v>10660209.56073169</v>
      </c>
      <c r="BG80" s="9">
        <f t="shared" si="90"/>
        <v>11027802.99386037</v>
      </c>
      <c r="BH80" s="9">
        <f t="shared" si="90"/>
        <v>11395396.426989049</v>
      </c>
      <c r="BI80" s="9">
        <f t="shared" si="90"/>
        <v>11762989.860117728</v>
      </c>
      <c r="BJ80" s="9">
        <f t="shared" si="90"/>
        <v>12498176.726375086</v>
      </c>
      <c r="BK80" s="9">
        <f t="shared" si="90"/>
        <v>13233363.592632445</v>
      </c>
      <c r="BL80" s="9">
        <f t="shared" si="90"/>
        <v>13600957.025761124</v>
      </c>
      <c r="BM80" s="9">
        <f t="shared" si="90"/>
        <v>14336143.892018482</v>
      </c>
      <c r="BN80" s="9">
        <f t="shared" si="90"/>
        <v>15071330.758275839</v>
      </c>
      <c r="BO80" s="9">
        <f t="shared" si="90"/>
        <v>15438924.191404518</v>
      </c>
    </row>
    <row r="81" spans="1:67" x14ac:dyDescent="0.25">
      <c r="B81" t="s">
        <v>175</v>
      </c>
      <c r="D81" s="7">
        <f t="shared" ref="D81:AB81" si="91">IF(ISERROR(D80/D79),0,D80/D79)</f>
        <v>0</v>
      </c>
      <c r="E81" s="7">
        <f t="shared" si="91"/>
        <v>0</v>
      </c>
      <c r="F81" s="7">
        <f t="shared" si="91"/>
        <v>0</v>
      </c>
      <c r="G81" s="7">
        <f t="shared" si="91"/>
        <v>0</v>
      </c>
      <c r="H81" s="7">
        <f t="shared" si="91"/>
        <v>4113.636363636364</v>
      </c>
      <c r="I81" s="7">
        <f t="shared" si="91"/>
        <v>6291.7030567685588</v>
      </c>
      <c r="J81" s="7">
        <f t="shared" si="91"/>
        <v>6619.7718631178705</v>
      </c>
      <c r="K81" s="7">
        <f t="shared" si="91"/>
        <v>4054.7413793103447</v>
      </c>
      <c r="L81" s="7">
        <f t="shared" si="91"/>
        <v>400</v>
      </c>
      <c r="M81" s="7">
        <f t="shared" si="91"/>
        <v>3771.9155844155844</v>
      </c>
      <c r="N81" s="7">
        <f t="shared" si="91"/>
        <v>3812.3076923076924</v>
      </c>
      <c r="O81" s="7">
        <f t="shared" si="91"/>
        <v>3892.8571428571427</v>
      </c>
      <c r="P81" s="7">
        <f t="shared" si="91"/>
        <v>555.50092764378473</v>
      </c>
      <c r="Q81" s="7">
        <f t="shared" si="91"/>
        <v>336.47174585324711</v>
      </c>
      <c r="R81" s="7">
        <f t="shared" si="91"/>
        <v>477.65759312320915</v>
      </c>
      <c r="S81" s="7">
        <f t="shared" si="91"/>
        <v>151.63174730107957</v>
      </c>
      <c r="T81" s="7">
        <f t="shared" si="91"/>
        <v>2171.6733870967741</v>
      </c>
      <c r="U81" s="7">
        <f t="shared" si="91"/>
        <v>3317.0855148342062</v>
      </c>
      <c r="V81" s="7">
        <f t="shared" si="91"/>
        <v>1692.4729437229437</v>
      </c>
      <c r="W81" s="7">
        <f t="shared" si="91"/>
        <v>1843.856571714143</v>
      </c>
      <c r="X81" s="7">
        <f t="shared" si="91"/>
        <v>1753.2865342163354</v>
      </c>
      <c r="Y81" s="7">
        <f t="shared" si="91"/>
        <v>1082.8920776071141</v>
      </c>
      <c r="Z81" s="7">
        <f t="shared" si="91"/>
        <v>1253.9018691588785</v>
      </c>
      <c r="AA81" s="7">
        <f t="shared" si="91"/>
        <v>996.37537239324729</v>
      </c>
      <c r="AB81" s="7">
        <f t="shared" si="91"/>
        <v>813.88002436053591</v>
      </c>
      <c r="AC81" s="7">
        <f>IF(ISERROR(AC80/AC79),0,AC80/AC79)</f>
        <v>486.4769831832852</v>
      </c>
      <c r="AD81" s="264">
        <f>SUM(Y80:AC80)/SUM(Y79:AC79)</f>
        <v>816.87429584150891</v>
      </c>
      <c r="AF81" s="7">
        <f t="shared" si="85"/>
        <v>813.88002436053591</v>
      </c>
      <c r="AG81" s="7">
        <f t="shared" si="85"/>
        <v>486.4769831832852</v>
      </c>
      <c r="AH81" s="7">
        <f>VLOOKUP($A$3&amp;$B$68&amp;$B81,'[14]Paga All'!$G$1:$J$3000,4,FALSE)</f>
        <v>444.34</v>
      </c>
      <c r="AI81" s="7">
        <f>VLOOKUP($A$2&amp;$B$68&amp;$B81,'[15]Paga all'!$F:$G,2,FALSE)</f>
        <v>798.24</v>
      </c>
      <c r="AJ81" s="7">
        <f>VLOOKUP($A$2&amp;$B$68&amp;$B81,'[16]Paga all'!$F$2:$G$1470,2,FALSE)</f>
        <v>1588.17</v>
      </c>
      <c r="AK81" s="9">
        <f t="shared" ref="AK81:BO81" si="92">IF(ISERROR(AK80/AK79),0,AK80/AK79)</f>
        <v>816.87429584150891</v>
      </c>
      <c r="AL81" s="9">
        <f t="shared" si="92"/>
        <v>816.87429584150891</v>
      </c>
      <c r="AM81" s="9">
        <f t="shared" si="92"/>
        <v>816.87429584150891</v>
      </c>
      <c r="AN81" s="9">
        <f t="shared" si="92"/>
        <v>816.87429584150891</v>
      </c>
      <c r="AO81" s="9">
        <f t="shared" si="92"/>
        <v>816.87429584150891</v>
      </c>
      <c r="AP81" s="9">
        <f t="shared" si="92"/>
        <v>816.8742958415088</v>
      </c>
      <c r="AQ81" s="9">
        <f t="shared" si="92"/>
        <v>816.87429584150891</v>
      </c>
      <c r="AR81" s="9">
        <f t="shared" si="92"/>
        <v>816.87429584150891</v>
      </c>
      <c r="AS81" s="9">
        <f t="shared" si="92"/>
        <v>816.87429584150891</v>
      </c>
      <c r="AT81" s="9">
        <f t="shared" si="92"/>
        <v>816.87429584150891</v>
      </c>
      <c r="AU81" s="9">
        <f t="shared" si="92"/>
        <v>816.87429584150891</v>
      </c>
      <c r="AV81" s="9">
        <f t="shared" si="92"/>
        <v>816.87429584150891</v>
      </c>
      <c r="AW81" s="9">
        <f t="shared" si="92"/>
        <v>816.87429584150891</v>
      </c>
      <c r="AX81" s="9">
        <f t="shared" si="92"/>
        <v>816.87429584150891</v>
      </c>
      <c r="AY81" s="9">
        <f t="shared" si="92"/>
        <v>816.87429584150891</v>
      </c>
      <c r="AZ81" s="9">
        <f t="shared" si="92"/>
        <v>816.87429584150891</v>
      </c>
      <c r="BA81" s="9">
        <f t="shared" si="92"/>
        <v>816.87429584150891</v>
      </c>
      <c r="BB81" s="9">
        <f t="shared" si="92"/>
        <v>816.87429584150891</v>
      </c>
      <c r="BC81" s="9">
        <f t="shared" si="92"/>
        <v>816.87429584150891</v>
      </c>
      <c r="BD81" s="9">
        <f t="shared" si="92"/>
        <v>816.87429584150891</v>
      </c>
      <c r="BE81" s="9">
        <f t="shared" si="92"/>
        <v>816.87429584150902</v>
      </c>
      <c r="BF81" s="9">
        <f t="shared" si="92"/>
        <v>816.8742958415088</v>
      </c>
      <c r="BG81" s="9">
        <f t="shared" si="92"/>
        <v>816.87429584150891</v>
      </c>
      <c r="BH81" s="9">
        <f t="shared" si="92"/>
        <v>816.87429584150891</v>
      </c>
      <c r="BI81" s="9">
        <f t="shared" si="92"/>
        <v>816.87429584150891</v>
      </c>
      <c r="BJ81" s="9">
        <f t="shared" si="92"/>
        <v>816.87429584150891</v>
      </c>
      <c r="BK81" s="9">
        <f t="shared" si="92"/>
        <v>816.87429584150891</v>
      </c>
      <c r="BL81" s="9">
        <f t="shared" si="92"/>
        <v>816.87429584150891</v>
      </c>
      <c r="BM81" s="9">
        <f t="shared" si="92"/>
        <v>816.87429584150891</v>
      </c>
      <c r="BN81" s="9">
        <f t="shared" si="92"/>
        <v>816.87429584150891</v>
      </c>
      <c r="BO81" s="9">
        <f t="shared" si="92"/>
        <v>816.87429584150891</v>
      </c>
    </row>
    <row r="82" spans="1:67" x14ac:dyDescent="0.25">
      <c r="B82" t="s">
        <v>176</v>
      </c>
      <c r="D82" s="273">
        <f t="shared" ref="D82:AB82" si="93">D80</f>
        <v>0</v>
      </c>
      <c r="E82" s="273">
        <f t="shared" si="93"/>
        <v>0</v>
      </c>
      <c r="F82" s="273">
        <f t="shared" si="93"/>
        <v>0</v>
      </c>
      <c r="G82" s="273">
        <f t="shared" si="93"/>
        <v>0</v>
      </c>
      <c r="H82" s="273">
        <f t="shared" si="93"/>
        <v>181000</v>
      </c>
      <c r="I82" s="273">
        <f t="shared" si="93"/>
        <v>1440800</v>
      </c>
      <c r="J82" s="273">
        <f t="shared" si="93"/>
        <v>1741000</v>
      </c>
      <c r="K82" s="273">
        <f t="shared" si="93"/>
        <v>940700</v>
      </c>
      <c r="L82" s="273">
        <f t="shared" si="93"/>
        <v>1200</v>
      </c>
      <c r="M82" s="273">
        <f t="shared" si="93"/>
        <v>1161750</v>
      </c>
      <c r="N82" s="273">
        <f t="shared" si="93"/>
        <v>991200</v>
      </c>
      <c r="O82" s="273">
        <f t="shared" si="93"/>
        <v>1035500</v>
      </c>
      <c r="P82" s="273">
        <f t="shared" si="93"/>
        <v>1197660</v>
      </c>
      <c r="Q82" s="273">
        <f t="shared" si="93"/>
        <v>1196830</v>
      </c>
      <c r="R82" s="273">
        <f t="shared" si="93"/>
        <v>2000430</v>
      </c>
      <c r="S82" s="273">
        <f t="shared" si="93"/>
        <v>379231</v>
      </c>
      <c r="T82" s="273">
        <f t="shared" si="93"/>
        <v>1077150</v>
      </c>
      <c r="U82" s="273">
        <f t="shared" si="93"/>
        <v>1900690</v>
      </c>
      <c r="V82" s="273">
        <f t="shared" si="93"/>
        <v>1563845</v>
      </c>
      <c r="W82" s="273">
        <f t="shared" si="93"/>
        <v>3689557</v>
      </c>
      <c r="X82" s="273">
        <f t="shared" si="93"/>
        <v>3971194</v>
      </c>
      <c r="Y82" s="273">
        <f t="shared" si="93"/>
        <v>2679075</v>
      </c>
      <c r="Z82" s="273">
        <f t="shared" si="93"/>
        <v>2683350</v>
      </c>
      <c r="AA82" s="273">
        <f t="shared" si="93"/>
        <v>2006700</v>
      </c>
      <c r="AB82" s="273">
        <f t="shared" si="93"/>
        <v>2672782</v>
      </c>
      <c r="AC82" s="273">
        <f>AC80</f>
        <v>2863890</v>
      </c>
      <c r="AD82" s="276">
        <f>AC81/AC73</f>
        <v>1</v>
      </c>
      <c r="AF82" s="7">
        <f t="shared" si="85"/>
        <v>2672782</v>
      </c>
      <c r="AG82" s="7">
        <f t="shared" si="85"/>
        <v>2863890</v>
      </c>
      <c r="AH82" s="7">
        <f>VLOOKUP($A$3&amp;$B$68&amp;$B82,'[14]Paga All'!$G$1:$J$3000,4,FALSE)</f>
        <v>232287.88</v>
      </c>
      <c r="AI82" s="7">
        <f>VLOOKUP($A$2&amp;$B$68&amp;$B82,'[15]Paga all'!$F:$G,2,FALSE)</f>
        <v>198651.32</v>
      </c>
      <c r="AJ82" s="7">
        <f>VLOOKUP($A$2&amp;$B$68&amp;$B82,'[16]Paga all'!$F$2:$G$1470,2,FALSE)</f>
        <v>126541.6</v>
      </c>
      <c r="AK82" s="9">
        <f t="shared" ref="AK82:BO82" si="94">AK80/$AD$82</f>
        <v>3582810.6615608581</v>
      </c>
      <c r="AL82" s="9">
        <f t="shared" si="94"/>
        <v>3908743.5056016203</v>
      </c>
      <c r="AM82" s="9">
        <f t="shared" si="94"/>
        <v>4234676.349642382</v>
      </c>
      <c r="AN82" s="9">
        <f t="shared" si="94"/>
        <v>4559792.3193873027</v>
      </c>
      <c r="AO82" s="9">
        <f t="shared" si="94"/>
        <v>4559792.3193873027</v>
      </c>
      <c r="AP82" s="9">
        <f t="shared" si="94"/>
        <v>4885725.1634280644</v>
      </c>
      <c r="AQ82" s="9">
        <f t="shared" si="94"/>
        <v>5211658.0074688271</v>
      </c>
      <c r="AR82" s="9">
        <f t="shared" si="94"/>
        <v>5554745.2117222603</v>
      </c>
      <c r="AS82" s="9">
        <f t="shared" si="94"/>
        <v>6249088.3631875431</v>
      </c>
      <c r="AT82" s="9">
        <f t="shared" si="94"/>
        <v>6984275.2294449015</v>
      </c>
      <c r="AU82" s="9">
        <f t="shared" si="94"/>
        <v>7351868.6625735806</v>
      </c>
      <c r="AV82" s="9">
        <f t="shared" si="94"/>
        <v>7351868.6625735806</v>
      </c>
      <c r="AW82" s="9">
        <f t="shared" si="94"/>
        <v>7719462.0957022589</v>
      </c>
      <c r="AX82" s="9">
        <f t="shared" si="94"/>
        <v>8087055.528830938</v>
      </c>
      <c r="AY82" s="9">
        <f t="shared" si="94"/>
        <v>8454648.9619596172</v>
      </c>
      <c r="AZ82" s="9">
        <f t="shared" si="94"/>
        <v>8822242.3950882964</v>
      </c>
      <c r="BA82" s="9">
        <f t="shared" si="94"/>
        <v>9189835.8282169756</v>
      </c>
      <c r="BB82" s="9">
        <f t="shared" si="94"/>
        <v>9189835.8282169756</v>
      </c>
      <c r="BC82" s="9">
        <f t="shared" si="94"/>
        <v>9557429.2613456547</v>
      </c>
      <c r="BD82" s="9">
        <f t="shared" si="94"/>
        <v>9925022.6944743339</v>
      </c>
      <c r="BE82" s="9">
        <f t="shared" si="94"/>
        <v>10292616.127603013</v>
      </c>
      <c r="BF82" s="9">
        <f t="shared" si="94"/>
        <v>10660209.56073169</v>
      </c>
      <c r="BG82" s="9">
        <f t="shared" si="94"/>
        <v>11027802.99386037</v>
      </c>
      <c r="BH82" s="9">
        <f t="shared" si="94"/>
        <v>11395396.426989049</v>
      </c>
      <c r="BI82" s="9">
        <f t="shared" si="94"/>
        <v>11762989.860117728</v>
      </c>
      <c r="BJ82" s="9">
        <f t="shared" si="94"/>
        <v>12498176.726375086</v>
      </c>
      <c r="BK82" s="9">
        <f t="shared" si="94"/>
        <v>13233363.592632445</v>
      </c>
      <c r="BL82" s="9">
        <f t="shared" si="94"/>
        <v>13600957.025761124</v>
      </c>
      <c r="BM82" s="9">
        <f t="shared" si="94"/>
        <v>14336143.892018482</v>
      </c>
      <c r="BN82" s="9">
        <f t="shared" si="94"/>
        <v>15071330.758275839</v>
      </c>
      <c r="BO82" s="9">
        <f t="shared" si="94"/>
        <v>15438924.191404518</v>
      </c>
    </row>
    <row r="83" spans="1:67" x14ac:dyDescent="0.25">
      <c r="AA83" s="277"/>
      <c r="AB83" s="277"/>
      <c r="AC83" s="277"/>
      <c r="AF83" s="265">
        <f>AB74*AF69</f>
        <v>2672782</v>
      </c>
      <c r="AG83" s="265">
        <f>AC74*AG69</f>
        <v>2863890</v>
      </c>
      <c r="AH83" s="265">
        <f t="shared" ref="AH83:BO83" si="95">AH74*AH69</f>
        <v>2334853.2380952379</v>
      </c>
      <c r="AI83" s="265">
        <f t="shared" si="95"/>
        <v>3053269.6190476189</v>
      </c>
      <c r="AJ83" s="266">
        <f t="shared" si="95"/>
        <v>3412477.8095238097</v>
      </c>
      <c r="AK83" s="266">
        <f t="shared" si="95"/>
        <v>2334853.2380952379</v>
      </c>
      <c r="AL83" s="266">
        <f t="shared" si="95"/>
        <v>2514457.3333333335</v>
      </c>
      <c r="AM83" s="266">
        <f t="shared" si="95"/>
        <v>2694061.4285714286</v>
      </c>
      <c r="AN83" s="266">
        <f t="shared" si="95"/>
        <v>2873665.5238095238</v>
      </c>
      <c r="AO83" s="266">
        <f t="shared" si="95"/>
        <v>3053269.6190476189</v>
      </c>
      <c r="AP83" s="266">
        <f t="shared" si="95"/>
        <v>3232873.7142857141</v>
      </c>
      <c r="AQ83" s="266">
        <f t="shared" si="95"/>
        <v>3412477.8095238097</v>
      </c>
      <c r="AR83" s="266">
        <f t="shared" si="95"/>
        <v>3592081.9047619049</v>
      </c>
      <c r="AS83" s="266">
        <f t="shared" si="95"/>
        <v>3771686</v>
      </c>
      <c r="AT83" s="266">
        <f t="shared" si="95"/>
        <v>3951290.0952380951</v>
      </c>
      <c r="AU83" s="266">
        <f t="shared" si="95"/>
        <v>4130894.1904761903</v>
      </c>
      <c r="AV83" s="266">
        <f t="shared" si="95"/>
        <v>4310498.2857142854</v>
      </c>
      <c r="AW83" s="266">
        <f t="shared" si="95"/>
        <v>4490102.3809523806</v>
      </c>
      <c r="AX83" s="266">
        <f t="shared" si="95"/>
        <v>4669706.4761904757</v>
      </c>
      <c r="AY83" s="266">
        <f t="shared" si="95"/>
        <v>4849310.5714285718</v>
      </c>
      <c r="AZ83" s="266">
        <f t="shared" si="95"/>
        <v>5028914.666666667</v>
      </c>
      <c r="BA83" s="266">
        <f t="shared" si="95"/>
        <v>5208518.7619047621</v>
      </c>
      <c r="BB83" s="266">
        <f t="shared" si="95"/>
        <v>5388122.8571428573</v>
      </c>
      <c r="BC83" s="266">
        <f t="shared" si="95"/>
        <v>5567726.9523809524</v>
      </c>
      <c r="BD83" s="266">
        <f t="shared" si="95"/>
        <v>5747331.0476190476</v>
      </c>
      <c r="BE83" s="266">
        <f t="shared" si="95"/>
        <v>5926935.1428571427</v>
      </c>
      <c r="BF83" s="266">
        <f t="shared" si="95"/>
        <v>6106539.2380952379</v>
      </c>
      <c r="BG83" s="266">
        <f t="shared" si="95"/>
        <v>6286143.333333333</v>
      </c>
      <c r="BH83" s="266">
        <f t="shared" si="95"/>
        <v>6465747.4285714282</v>
      </c>
      <c r="BI83" s="266">
        <f t="shared" si="95"/>
        <v>6824955.6190476194</v>
      </c>
      <c r="BJ83" s="266">
        <f t="shared" si="95"/>
        <v>7184163.8095238097</v>
      </c>
      <c r="BK83" s="266">
        <f t="shared" si="95"/>
        <v>7543372</v>
      </c>
      <c r="BL83" s="266">
        <f t="shared" si="95"/>
        <v>7902580.1904761903</v>
      </c>
      <c r="BM83" s="266">
        <f t="shared" si="95"/>
        <v>8261788.3809523806</v>
      </c>
      <c r="BN83" s="266">
        <f t="shared" si="95"/>
        <v>8620996.5714285709</v>
      </c>
      <c r="BO83" s="266">
        <f t="shared" si="95"/>
        <v>8980204.7619047612</v>
      </c>
    </row>
    <row r="84" spans="1:67" x14ac:dyDescent="0.25">
      <c r="H84" s="278">
        <f t="shared" ref="H84:AB84" si="96">H82/H80</f>
        <v>1</v>
      </c>
      <c r="I84" s="278">
        <f t="shared" si="96"/>
        <v>1</v>
      </c>
      <c r="J84" s="278">
        <f t="shared" si="96"/>
        <v>1</v>
      </c>
      <c r="K84" s="278">
        <f t="shared" si="96"/>
        <v>1</v>
      </c>
      <c r="L84" s="278">
        <f t="shared" si="96"/>
        <v>1</v>
      </c>
      <c r="M84" s="278">
        <f t="shared" si="96"/>
        <v>1</v>
      </c>
      <c r="N84" s="278">
        <f t="shared" si="96"/>
        <v>1</v>
      </c>
      <c r="O84" s="278">
        <f t="shared" si="96"/>
        <v>1</v>
      </c>
      <c r="P84" s="278">
        <f t="shared" si="96"/>
        <v>1</v>
      </c>
      <c r="Q84" s="278">
        <f t="shared" si="96"/>
        <v>1</v>
      </c>
      <c r="R84" s="278">
        <f t="shared" si="96"/>
        <v>1</v>
      </c>
      <c r="S84" s="278">
        <f t="shared" si="96"/>
        <v>1</v>
      </c>
      <c r="T84" s="278">
        <f t="shared" si="96"/>
        <v>1</v>
      </c>
      <c r="U84" s="278">
        <f t="shared" si="96"/>
        <v>1</v>
      </c>
      <c r="V84" s="278">
        <f t="shared" si="96"/>
        <v>1</v>
      </c>
      <c r="W84" s="278">
        <f t="shared" si="96"/>
        <v>1</v>
      </c>
      <c r="X84" s="278">
        <f t="shared" si="96"/>
        <v>1</v>
      </c>
      <c r="Y84" s="278">
        <f t="shared" si="96"/>
        <v>1</v>
      </c>
      <c r="Z84" s="278">
        <f t="shared" si="96"/>
        <v>1</v>
      </c>
      <c r="AA84" s="278">
        <f t="shared" si="96"/>
        <v>1</v>
      </c>
      <c r="AB84" s="278">
        <f t="shared" si="96"/>
        <v>1</v>
      </c>
      <c r="AC84" s="278">
        <f>AC82/AC80</f>
        <v>1</v>
      </c>
      <c r="AF84" s="278">
        <f>AF82/AF80</f>
        <v>1</v>
      </c>
      <c r="AG84" s="278">
        <f>AG82/AG80</f>
        <v>1</v>
      </c>
      <c r="AH84" s="278"/>
      <c r="AI84" s="278"/>
      <c r="AJ84" s="266"/>
      <c r="AK84" s="266"/>
      <c r="AL84" s="266"/>
      <c r="AM84" s="266"/>
      <c r="AN84" s="266"/>
      <c r="AO84" s="266"/>
      <c r="AP84" s="266"/>
      <c r="AQ84" s="266"/>
      <c r="AR84" s="266"/>
      <c r="AS84" s="266"/>
      <c r="AT84" s="266"/>
      <c r="AU84" s="266"/>
      <c r="AV84" s="266"/>
      <c r="AW84" s="266"/>
      <c r="AX84" s="266"/>
      <c r="AY84" s="266"/>
      <c r="AZ84" s="266"/>
      <c r="BA84" s="266"/>
      <c r="BB84" s="266"/>
      <c r="BC84" s="266"/>
      <c r="BD84" s="266"/>
      <c r="BE84" s="266"/>
      <c r="BF84" s="266"/>
      <c r="BG84" s="266"/>
      <c r="BH84" s="266"/>
      <c r="BI84" s="266"/>
      <c r="BJ84" s="266"/>
      <c r="BK84" s="266"/>
      <c r="BL84" s="266"/>
      <c r="BM84" s="266"/>
      <c r="BN84" s="266"/>
      <c r="BO84" s="266"/>
    </row>
    <row r="85" spans="1:67" x14ac:dyDescent="0.25">
      <c r="AG85" s="279"/>
      <c r="AH85" s="279"/>
      <c r="AI85" s="279"/>
    </row>
    <row r="86" spans="1:67" x14ac:dyDescent="0.25">
      <c r="A86" s="1" t="s">
        <v>177</v>
      </c>
      <c r="E86" s="280">
        <f>E$3-D$3</f>
        <v>30</v>
      </c>
      <c r="F86" s="280">
        <f t="shared" ref="F86:AC86" si="97">F$3-E$3</f>
        <v>38</v>
      </c>
      <c r="G86" s="280">
        <f t="shared" si="97"/>
        <v>43</v>
      </c>
      <c r="H86" s="280">
        <f t="shared" si="97"/>
        <v>53</v>
      </c>
      <c r="I86" s="280">
        <f t="shared" si="97"/>
        <v>35</v>
      </c>
      <c r="J86" s="280">
        <f t="shared" si="97"/>
        <v>58</v>
      </c>
      <c r="K86" s="280">
        <f t="shared" si="97"/>
        <v>54</v>
      </c>
      <c r="L86" s="280">
        <f t="shared" si="97"/>
        <v>61</v>
      </c>
      <c r="M86" s="280">
        <f t="shared" si="97"/>
        <v>86</v>
      </c>
      <c r="N86" s="280">
        <f t="shared" si="97"/>
        <v>103</v>
      </c>
      <c r="O86" s="280">
        <f t="shared" si="97"/>
        <v>93</v>
      </c>
      <c r="P86" s="280">
        <f t="shared" si="97"/>
        <v>75</v>
      </c>
      <c r="Q86" s="280">
        <f t="shared" si="97"/>
        <v>87</v>
      </c>
      <c r="R86" s="280">
        <f t="shared" si="97"/>
        <v>185</v>
      </c>
      <c r="S86" s="280">
        <f t="shared" si="97"/>
        <v>93</v>
      </c>
      <c r="T86" s="280">
        <f t="shared" si="97"/>
        <v>109</v>
      </c>
      <c r="U86" s="280">
        <f t="shared" si="97"/>
        <v>86</v>
      </c>
      <c r="V86" s="280">
        <f t="shared" si="97"/>
        <v>86</v>
      </c>
      <c r="W86" s="280">
        <f t="shared" si="97"/>
        <v>97</v>
      </c>
      <c r="X86" s="280">
        <f t="shared" si="97"/>
        <v>129</v>
      </c>
      <c r="Y86" s="280">
        <f t="shared" si="97"/>
        <v>185</v>
      </c>
      <c r="Z86" s="280">
        <f t="shared" si="97"/>
        <v>111</v>
      </c>
      <c r="AA86" s="280">
        <f t="shared" si="97"/>
        <v>116</v>
      </c>
      <c r="AB86" s="280">
        <f t="shared" si="97"/>
        <v>115</v>
      </c>
      <c r="AC86" s="280">
        <f t="shared" si="97"/>
        <v>114</v>
      </c>
      <c r="AF86" s="280">
        <f>AF$3-AA$3</f>
        <v>115</v>
      </c>
      <c r="AG86" s="280">
        <f>AG$3-AF$3</f>
        <v>114</v>
      </c>
      <c r="AH86" s="280">
        <f>AH$3-AG$3</f>
        <v>194</v>
      </c>
      <c r="AI86" s="280">
        <f>AI$3-AH$3</f>
        <v>211</v>
      </c>
      <c r="AJ86" s="281">
        <f t="shared" ref="AJ86:BM86" si="98">AJ$3-AI$3</f>
        <v>228</v>
      </c>
      <c r="AK86" s="281">
        <f t="shared" si="98"/>
        <v>247</v>
      </c>
      <c r="AL86" s="281">
        <f t="shared" si="98"/>
        <v>267</v>
      </c>
      <c r="AM86" s="281">
        <f t="shared" si="98"/>
        <v>290</v>
      </c>
      <c r="AN86" s="281">
        <f t="shared" si="98"/>
        <v>314</v>
      </c>
      <c r="AO86" s="281">
        <f t="shared" si="98"/>
        <v>340</v>
      </c>
      <c r="AP86" s="281">
        <f t="shared" si="98"/>
        <v>368</v>
      </c>
      <c r="AQ86" s="281">
        <f t="shared" si="98"/>
        <v>398</v>
      </c>
      <c r="AR86" s="281">
        <f t="shared" si="98"/>
        <v>431</v>
      </c>
      <c r="AS86" s="281">
        <f t="shared" si="98"/>
        <v>467</v>
      </c>
      <c r="AT86" s="281">
        <f t="shared" si="98"/>
        <v>506</v>
      </c>
      <c r="AU86" s="281">
        <f t="shared" si="98"/>
        <v>548</v>
      </c>
      <c r="AV86" s="281">
        <f t="shared" si="98"/>
        <v>593</v>
      </c>
      <c r="AW86" s="281">
        <f t="shared" si="98"/>
        <v>642</v>
      </c>
      <c r="AX86" s="281">
        <f t="shared" si="98"/>
        <v>696</v>
      </c>
      <c r="AY86" s="281">
        <f t="shared" si="98"/>
        <v>753</v>
      </c>
      <c r="AZ86" s="281">
        <f t="shared" si="98"/>
        <v>816</v>
      </c>
      <c r="BA86" s="281">
        <f t="shared" si="98"/>
        <v>883</v>
      </c>
      <c r="BB86" s="281">
        <f t="shared" si="98"/>
        <v>957</v>
      </c>
      <c r="BC86" s="281">
        <f t="shared" si="98"/>
        <v>1036</v>
      </c>
      <c r="BD86" s="281">
        <f t="shared" si="98"/>
        <v>1122</v>
      </c>
      <c r="BE86" s="281">
        <f t="shared" si="98"/>
        <v>1215</v>
      </c>
      <c r="BF86" s="281">
        <f t="shared" si="98"/>
        <v>1316</v>
      </c>
      <c r="BG86" s="281">
        <f t="shared" si="98"/>
        <v>1425</v>
      </c>
      <c r="BH86" s="281">
        <f t="shared" si="98"/>
        <v>1543</v>
      </c>
      <c r="BI86" s="281">
        <f t="shared" si="98"/>
        <v>1671</v>
      </c>
      <c r="BJ86" s="281">
        <f t="shared" si="98"/>
        <v>1809</v>
      </c>
      <c r="BK86" s="281">
        <f t="shared" si="98"/>
        <v>1959</v>
      </c>
      <c r="BL86" s="281">
        <f t="shared" si="98"/>
        <v>2122</v>
      </c>
      <c r="BM86" s="281">
        <f t="shared" si="98"/>
        <v>2298</v>
      </c>
      <c r="BN86" s="281">
        <f>BN$3-BM$3</f>
        <v>2488</v>
      </c>
      <c r="BO86" s="281">
        <f>BO$3-BN$3</f>
        <v>2694</v>
      </c>
    </row>
    <row r="87" spans="1:67" x14ac:dyDescent="0.25">
      <c r="D87" s="282"/>
      <c r="E87" s="283">
        <f>E96/E86</f>
        <v>0</v>
      </c>
      <c r="F87" s="283">
        <f t="shared" ref="F87:AA87" si="99">F96/F86</f>
        <v>2.6315789473684209E-2</v>
      </c>
      <c r="G87" s="283">
        <f t="shared" si="99"/>
        <v>0</v>
      </c>
      <c r="H87" s="283">
        <f t="shared" si="99"/>
        <v>3.7735849056603772E-2</v>
      </c>
      <c r="I87" s="283">
        <f t="shared" si="99"/>
        <v>5.7142857142857141E-2</v>
      </c>
      <c r="J87" s="283">
        <f t="shared" si="99"/>
        <v>3.4482758620689655E-2</v>
      </c>
      <c r="K87" s="283">
        <f t="shared" si="99"/>
        <v>1.8518518518518517E-2</v>
      </c>
      <c r="L87" s="283">
        <f t="shared" si="99"/>
        <v>3.2786885245901641E-2</v>
      </c>
      <c r="M87" s="283">
        <f t="shared" si="99"/>
        <v>9.3023255813953487E-2</v>
      </c>
      <c r="N87" s="283">
        <f t="shared" si="99"/>
        <v>0</v>
      </c>
      <c r="O87" s="283">
        <f t="shared" si="99"/>
        <v>1.0752688172043012E-2</v>
      </c>
      <c r="P87" s="283">
        <f t="shared" si="99"/>
        <v>6.6666666666666666E-2</v>
      </c>
      <c r="Q87" s="283">
        <f t="shared" si="99"/>
        <v>1.1494252873563218E-2</v>
      </c>
      <c r="R87" s="283">
        <f t="shared" si="99"/>
        <v>3.2432432432432434E-2</v>
      </c>
      <c r="S87" s="283">
        <f t="shared" si="99"/>
        <v>1.0752688172043012E-2</v>
      </c>
      <c r="T87" s="283">
        <f t="shared" si="99"/>
        <v>5.5045871559633031E-2</v>
      </c>
      <c r="U87" s="283">
        <f t="shared" si="99"/>
        <v>9.3023255813953487E-2</v>
      </c>
      <c r="V87" s="283">
        <f t="shared" si="99"/>
        <v>0</v>
      </c>
      <c r="W87" s="283">
        <f t="shared" si="99"/>
        <v>5.1546391752577317E-2</v>
      </c>
      <c r="X87" s="283">
        <f t="shared" si="99"/>
        <v>3.1007751937984496E-2</v>
      </c>
      <c r="Y87" s="283">
        <f t="shared" si="99"/>
        <v>1.0810810810810811E-2</v>
      </c>
      <c r="Z87" s="283">
        <f t="shared" si="99"/>
        <v>9.0090090090090089E-3</v>
      </c>
      <c r="AA87" s="283">
        <f t="shared" si="99"/>
        <v>4.3103448275862072E-2</v>
      </c>
      <c r="AB87" s="283">
        <f>AB96/AB86</f>
        <v>8.6956521739130436E-3</v>
      </c>
      <c r="AC87" s="283">
        <f>AC96/AC86</f>
        <v>3.5087719298245612E-2</v>
      </c>
      <c r="AD87" s="284">
        <f>SUM(P96:AC96)/SUM(P86:AC86)</f>
        <v>3.0856423173803528E-2</v>
      </c>
      <c r="AF87" s="285">
        <f>AD87</f>
        <v>3.0856423173803528E-2</v>
      </c>
      <c r="AG87" s="285">
        <f t="shared" ref="AG87:BO87" si="100">AG96/AG86</f>
        <v>3.5087719298245612E-2</v>
      </c>
      <c r="AH87" s="285">
        <f t="shared" si="100"/>
        <v>5.1546391752577319E-3</v>
      </c>
      <c r="AI87" s="285">
        <f t="shared" si="100"/>
        <v>1.4218009478672985E-2</v>
      </c>
      <c r="AJ87" s="286">
        <f t="shared" si="100"/>
        <v>1.3157894736842105E-2</v>
      </c>
      <c r="AK87" s="286">
        <f t="shared" si="100"/>
        <v>1.2145748987854251E-2</v>
      </c>
      <c r="AL87" s="286">
        <f t="shared" si="100"/>
        <v>1.1235955056179775E-2</v>
      </c>
      <c r="AM87" s="286">
        <f t="shared" si="100"/>
        <v>1.0344827586206896E-2</v>
      </c>
      <c r="AN87" s="286">
        <f t="shared" si="100"/>
        <v>9.5541401273885346E-3</v>
      </c>
      <c r="AO87" s="286">
        <f t="shared" si="100"/>
        <v>8.8235294117647058E-3</v>
      </c>
      <c r="AP87" s="286">
        <f t="shared" si="100"/>
        <v>8.152173913043478E-3</v>
      </c>
      <c r="AQ87" s="286">
        <f t="shared" si="100"/>
        <v>7.537688442211055E-3</v>
      </c>
      <c r="AR87" s="286">
        <f t="shared" si="100"/>
        <v>6.9605568445475635E-3</v>
      </c>
      <c r="AS87" s="286">
        <f t="shared" si="100"/>
        <v>6.4239828693790149E-3</v>
      </c>
      <c r="AT87" s="286">
        <f t="shared" si="100"/>
        <v>5.9288537549407111E-3</v>
      </c>
      <c r="AU87" s="286">
        <f t="shared" si="100"/>
        <v>5.4744525547445258E-3</v>
      </c>
      <c r="AV87" s="286">
        <f t="shared" si="100"/>
        <v>5.0590219224283303E-3</v>
      </c>
      <c r="AW87" s="286">
        <f t="shared" si="100"/>
        <v>4.6728971962616819E-3</v>
      </c>
      <c r="AX87" s="286">
        <f t="shared" si="100"/>
        <v>4.3103448275862068E-3</v>
      </c>
      <c r="AY87" s="286">
        <f t="shared" si="100"/>
        <v>3.9840637450199202E-3</v>
      </c>
      <c r="AZ87" s="286">
        <f t="shared" si="100"/>
        <v>3.6764705882352941E-3</v>
      </c>
      <c r="BA87" s="286">
        <f t="shared" si="100"/>
        <v>3.3975084937712344E-3</v>
      </c>
      <c r="BB87" s="286">
        <f t="shared" si="100"/>
        <v>3.134796238244514E-3</v>
      </c>
      <c r="BC87" s="286">
        <f t="shared" si="100"/>
        <v>2.8957528957528956E-3</v>
      </c>
      <c r="BD87" s="286">
        <f t="shared" si="100"/>
        <v>2.6737967914438501E-3</v>
      </c>
      <c r="BE87" s="286">
        <f t="shared" si="100"/>
        <v>2.4691358024691358E-3</v>
      </c>
      <c r="BF87" s="286">
        <f t="shared" si="100"/>
        <v>2.2796352583586625E-3</v>
      </c>
      <c r="BG87" s="286">
        <f t="shared" si="100"/>
        <v>2.1052631578947368E-3</v>
      </c>
      <c r="BH87" s="286">
        <f t="shared" si="100"/>
        <v>1.9442644199611147E-3</v>
      </c>
      <c r="BI87" s="286">
        <f t="shared" si="100"/>
        <v>1.7953321364452424E-3</v>
      </c>
      <c r="BJ87" s="286">
        <f t="shared" si="100"/>
        <v>1.658374792703151E-3</v>
      </c>
      <c r="BK87" s="286">
        <f t="shared" si="100"/>
        <v>1.5313935681470138E-3</v>
      </c>
      <c r="BL87" s="286">
        <f t="shared" si="100"/>
        <v>1.4137606032045241E-3</v>
      </c>
      <c r="BM87" s="286">
        <f t="shared" si="100"/>
        <v>1.3054830287206266E-3</v>
      </c>
      <c r="BN87" s="286">
        <f t="shared" si="100"/>
        <v>1.2057877813504824E-3</v>
      </c>
      <c r="BO87" s="286">
        <f t="shared" si="100"/>
        <v>1.1135857461024498E-3</v>
      </c>
    </row>
    <row r="88" spans="1:67" x14ac:dyDescent="0.25">
      <c r="A88" t="s">
        <v>178</v>
      </c>
    </row>
    <row r="89" spans="1:67" x14ac:dyDescent="0.25">
      <c r="AB89" s="234"/>
      <c r="AC89" s="234">
        <f>RATE((COUNT($Q$1:$AC$1)),,-$P91,$AC91)</f>
        <v>-5.1922485657202491E-2</v>
      </c>
    </row>
    <row r="90" spans="1:67" x14ac:dyDescent="0.25">
      <c r="B90" s="287" t="s">
        <v>99</v>
      </c>
      <c r="C90" s="247"/>
      <c r="D90" s="253"/>
      <c r="E90" s="253">
        <f>RATE(1,,-D93,E93)</f>
        <v>2.7755575615628914E-17</v>
      </c>
      <c r="F90" s="253">
        <f t="shared" ref="F90:AA90" si="101">RATE(1,,-E93,F93)</f>
        <v>0.99999999999999989</v>
      </c>
      <c r="G90" s="253">
        <f t="shared" si="101"/>
        <v>2.7755575615628914E-17</v>
      </c>
      <c r="H90" s="253">
        <f t="shared" si="101"/>
        <v>0.99999999999999989</v>
      </c>
      <c r="I90" s="253">
        <f t="shared" si="101"/>
        <v>0.49999999999999989</v>
      </c>
      <c r="J90" s="253">
        <f t="shared" si="101"/>
        <v>0.16666666666666669</v>
      </c>
      <c r="K90" s="253">
        <f t="shared" si="101"/>
        <v>-8.7231809077671037E-17</v>
      </c>
      <c r="L90" s="253">
        <f t="shared" si="101"/>
        <v>0.14285714285714274</v>
      </c>
      <c r="M90" s="253">
        <f t="shared" si="101"/>
        <v>0.49999999999999989</v>
      </c>
      <c r="N90" s="253">
        <f t="shared" si="101"/>
        <v>-8.3333333333333343E-2</v>
      </c>
      <c r="O90" s="253">
        <f t="shared" si="101"/>
        <v>-0.27272727272727276</v>
      </c>
      <c r="P90" s="253">
        <f t="shared" si="101"/>
        <v>0.375</v>
      </c>
      <c r="Q90" s="253">
        <f t="shared" si="101"/>
        <v>6.4342470745311962E-17</v>
      </c>
      <c r="R90" s="253">
        <f t="shared" si="101"/>
        <v>0.5454545454545453</v>
      </c>
      <c r="S90" s="253">
        <f t="shared" si="101"/>
        <v>5.8823529411764837E-2</v>
      </c>
      <c r="T90" s="253">
        <f t="shared" si="101"/>
        <v>-5.5555555555555469E-2</v>
      </c>
      <c r="U90" s="253">
        <f t="shared" si="101"/>
        <v>0.29411764705882343</v>
      </c>
      <c r="V90" s="253">
        <f t="shared" si="101"/>
        <v>-4.5454545454545518E-2</v>
      </c>
      <c r="W90" s="253">
        <f t="shared" si="101"/>
        <v>4.7619047619047741E-2</v>
      </c>
      <c r="X90" s="253">
        <f t="shared" si="101"/>
        <v>4.5454545454545518E-2</v>
      </c>
      <c r="Y90" s="253">
        <f t="shared" si="101"/>
        <v>-9.473098634029744E-17</v>
      </c>
      <c r="Z90" s="253">
        <f t="shared" si="101"/>
        <v>-0.13043478260869562</v>
      </c>
      <c r="AA90" s="253">
        <f t="shared" si="101"/>
        <v>4.9999999999999961E-2</v>
      </c>
      <c r="AB90" s="253">
        <f>RATE(1,,-AA93,AB93)</f>
        <v>4.7619047619047741E-2</v>
      </c>
      <c r="AC90" s="253">
        <f>RATE(1,,-AB93,AC93)</f>
        <v>6.4342470745311962E-17</v>
      </c>
      <c r="AD90" s="250">
        <v>2.5000000000000001E-3</v>
      </c>
      <c r="AF90" s="254">
        <f>AD90</f>
        <v>2.5000000000000001E-3</v>
      </c>
      <c r="AG90" s="254">
        <f>AF90</f>
        <v>2.5000000000000001E-3</v>
      </c>
      <c r="AH90" s="254">
        <f t="shared" ref="AH90:AW91" si="102">AG90</f>
        <v>2.5000000000000001E-3</v>
      </c>
      <c r="AI90" s="254">
        <f t="shared" si="102"/>
        <v>2.5000000000000001E-3</v>
      </c>
      <c r="AJ90" s="252">
        <f t="shared" si="102"/>
        <v>2.5000000000000001E-3</v>
      </c>
      <c r="AK90" s="252">
        <f t="shared" si="102"/>
        <v>2.5000000000000001E-3</v>
      </c>
      <c r="AL90" s="252">
        <f t="shared" si="102"/>
        <v>2.5000000000000001E-3</v>
      </c>
      <c r="AM90" s="252">
        <f t="shared" si="102"/>
        <v>2.5000000000000001E-3</v>
      </c>
      <c r="AN90" s="252">
        <f t="shared" si="102"/>
        <v>2.5000000000000001E-3</v>
      </c>
      <c r="AO90" s="252">
        <f t="shared" si="102"/>
        <v>2.5000000000000001E-3</v>
      </c>
      <c r="AP90" s="252">
        <f t="shared" si="102"/>
        <v>2.5000000000000001E-3</v>
      </c>
      <c r="AQ90" s="252">
        <f t="shared" si="102"/>
        <v>2.5000000000000001E-3</v>
      </c>
      <c r="AR90" s="252">
        <f t="shared" si="102"/>
        <v>2.5000000000000001E-3</v>
      </c>
      <c r="AS90" s="252">
        <f t="shared" si="102"/>
        <v>2.5000000000000001E-3</v>
      </c>
      <c r="AT90" s="252">
        <f t="shared" si="102"/>
        <v>2.5000000000000001E-3</v>
      </c>
      <c r="AU90" s="252">
        <f t="shared" si="102"/>
        <v>2.5000000000000001E-3</v>
      </c>
      <c r="AV90" s="252">
        <f t="shared" si="102"/>
        <v>2.5000000000000001E-3</v>
      </c>
      <c r="AW90" s="252">
        <f t="shared" si="102"/>
        <v>2.5000000000000001E-3</v>
      </c>
      <c r="AX90" s="252">
        <f t="shared" ref="AX90:BM91" si="103">AW90</f>
        <v>2.5000000000000001E-3</v>
      </c>
      <c r="AY90" s="252">
        <f t="shared" si="103"/>
        <v>2.5000000000000001E-3</v>
      </c>
      <c r="AZ90" s="252">
        <f t="shared" si="103"/>
        <v>2.5000000000000001E-3</v>
      </c>
      <c r="BA90" s="252">
        <f t="shared" si="103"/>
        <v>2.5000000000000001E-3</v>
      </c>
      <c r="BB90" s="252">
        <f t="shared" si="103"/>
        <v>2.5000000000000001E-3</v>
      </c>
      <c r="BC90" s="252">
        <f t="shared" si="103"/>
        <v>2.5000000000000001E-3</v>
      </c>
      <c r="BD90" s="252">
        <f t="shared" si="103"/>
        <v>2.5000000000000001E-3</v>
      </c>
      <c r="BE90" s="252">
        <f t="shared" si="103"/>
        <v>2.5000000000000001E-3</v>
      </c>
      <c r="BF90" s="252">
        <f t="shared" si="103"/>
        <v>2.5000000000000001E-3</v>
      </c>
      <c r="BG90" s="252">
        <f t="shared" si="103"/>
        <v>2.5000000000000001E-3</v>
      </c>
      <c r="BH90" s="252">
        <f t="shared" si="103"/>
        <v>2.5000000000000001E-3</v>
      </c>
      <c r="BI90" s="252">
        <f t="shared" si="103"/>
        <v>2.5000000000000001E-3</v>
      </c>
      <c r="BJ90" s="252">
        <f t="shared" si="103"/>
        <v>2.5000000000000001E-3</v>
      </c>
      <c r="BK90" s="252">
        <f t="shared" si="103"/>
        <v>2.5000000000000001E-3</v>
      </c>
      <c r="BL90" s="252">
        <f t="shared" si="103"/>
        <v>2.5000000000000001E-3</v>
      </c>
      <c r="BM90" s="252">
        <f t="shared" si="103"/>
        <v>2.5000000000000001E-3</v>
      </c>
      <c r="BN90" s="252">
        <f t="shared" ref="BN90:BO91" si="104">BM90</f>
        <v>2.5000000000000001E-3</v>
      </c>
      <c r="BO90" s="252">
        <f t="shared" si="104"/>
        <v>2.5000000000000001E-3</v>
      </c>
    </row>
    <row r="91" spans="1:67" x14ac:dyDescent="0.25">
      <c r="B91" s="287" t="s">
        <v>101</v>
      </c>
      <c r="C91" s="247"/>
      <c r="D91" s="253">
        <f t="shared" ref="D91:AC91" si="105">D95/D93</f>
        <v>0</v>
      </c>
      <c r="E91" s="253">
        <f t="shared" si="105"/>
        <v>0</v>
      </c>
      <c r="F91" s="253">
        <f t="shared" si="105"/>
        <v>0</v>
      </c>
      <c r="G91" s="253">
        <f t="shared" si="105"/>
        <v>0</v>
      </c>
      <c r="H91" s="253">
        <f t="shared" si="105"/>
        <v>0</v>
      </c>
      <c r="I91" s="253">
        <f t="shared" si="105"/>
        <v>0.16666666666666666</v>
      </c>
      <c r="J91" s="253">
        <f t="shared" si="105"/>
        <v>0.14285714285714285</v>
      </c>
      <c r="K91" s="253">
        <f t="shared" si="105"/>
        <v>0.14285714285714285</v>
      </c>
      <c r="L91" s="253">
        <f t="shared" si="105"/>
        <v>0.5</v>
      </c>
      <c r="M91" s="253">
        <f t="shared" si="105"/>
        <v>8.3333333333333329E-2</v>
      </c>
      <c r="N91" s="253">
        <f t="shared" si="105"/>
        <v>0.36363636363636365</v>
      </c>
      <c r="O91" s="253">
        <f t="shared" si="105"/>
        <v>0.25</v>
      </c>
      <c r="P91" s="253">
        <f t="shared" si="105"/>
        <v>9.0909090909090912E-2</v>
      </c>
      <c r="Q91" s="253">
        <f t="shared" si="105"/>
        <v>0</v>
      </c>
      <c r="R91" s="253">
        <f t="shared" si="105"/>
        <v>0</v>
      </c>
      <c r="S91" s="253">
        <f t="shared" si="105"/>
        <v>0.3888888888888889</v>
      </c>
      <c r="T91" s="253">
        <f t="shared" si="105"/>
        <v>0.17647058823529413</v>
      </c>
      <c r="U91" s="253">
        <f t="shared" si="105"/>
        <v>4.5454545454545456E-2</v>
      </c>
      <c r="V91" s="253">
        <f t="shared" si="105"/>
        <v>0.19047619047619047</v>
      </c>
      <c r="W91" s="253">
        <f t="shared" si="105"/>
        <v>0.13636363636363635</v>
      </c>
      <c r="X91" s="253">
        <f t="shared" si="105"/>
        <v>8.6956521739130432E-2</v>
      </c>
      <c r="Y91" s="253">
        <f t="shared" si="105"/>
        <v>0.17391304347826086</v>
      </c>
      <c r="Z91" s="253">
        <f t="shared" si="105"/>
        <v>0.2</v>
      </c>
      <c r="AA91" s="253">
        <f t="shared" si="105"/>
        <v>0</v>
      </c>
      <c r="AB91" s="253">
        <f t="shared" si="105"/>
        <v>0.18181818181818182</v>
      </c>
      <c r="AC91" s="253">
        <f t="shared" si="105"/>
        <v>4.5454545454545456E-2</v>
      </c>
      <c r="AD91" s="250">
        <f>SUM(Y95:AC95)/SUM(Y93:AC93)</f>
        <v>0.12037037037037036</v>
      </c>
      <c r="AF91" s="254">
        <f>AD91</f>
        <v>0.12037037037037036</v>
      </c>
      <c r="AG91" s="254">
        <f>AF91</f>
        <v>0.12037037037037036</v>
      </c>
      <c r="AH91" s="254">
        <f t="shared" si="102"/>
        <v>0.12037037037037036</v>
      </c>
      <c r="AI91" s="254">
        <f t="shared" si="102"/>
        <v>0.12037037037037036</v>
      </c>
      <c r="AJ91" s="252">
        <f t="shared" si="102"/>
        <v>0.12037037037037036</v>
      </c>
      <c r="AK91" s="252">
        <f t="shared" si="102"/>
        <v>0.12037037037037036</v>
      </c>
      <c r="AL91" s="252">
        <f t="shared" si="102"/>
        <v>0.12037037037037036</v>
      </c>
      <c r="AM91" s="252">
        <f t="shared" si="102"/>
        <v>0.12037037037037036</v>
      </c>
      <c r="AN91" s="252">
        <f t="shared" si="102"/>
        <v>0.12037037037037036</v>
      </c>
      <c r="AO91" s="252">
        <f t="shared" si="102"/>
        <v>0.12037037037037036</v>
      </c>
      <c r="AP91" s="252">
        <f t="shared" si="102"/>
        <v>0.12037037037037036</v>
      </c>
      <c r="AQ91" s="252">
        <f t="shared" si="102"/>
        <v>0.12037037037037036</v>
      </c>
      <c r="AR91" s="252">
        <f t="shared" si="102"/>
        <v>0.12037037037037036</v>
      </c>
      <c r="AS91" s="252">
        <f t="shared" si="102"/>
        <v>0.12037037037037036</v>
      </c>
      <c r="AT91" s="252">
        <f t="shared" si="102"/>
        <v>0.12037037037037036</v>
      </c>
      <c r="AU91" s="252">
        <f t="shared" si="102"/>
        <v>0.12037037037037036</v>
      </c>
      <c r="AV91" s="252">
        <f t="shared" si="102"/>
        <v>0.12037037037037036</v>
      </c>
      <c r="AW91" s="252">
        <f t="shared" si="102"/>
        <v>0.12037037037037036</v>
      </c>
      <c r="AX91" s="252">
        <f t="shared" si="103"/>
        <v>0.12037037037037036</v>
      </c>
      <c r="AY91" s="252">
        <f t="shared" si="103"/>
        <v>0.12037037037037036</v>
      </c>
      <c r="AZ91" s="252">
        <f t="shared" si="103"/>
        <v>0.12037037037037036</v>
      </c>
      <c r="BA91" s="252">
        <f t="shared" si="103"/>
        <v>0.12037037037037036</v>
      </c>
      <c r="BB91" s="252">
        <f t="shared" si="103"/>
        <v>0.12037037037037036</v>
      </c>
      <c r="BC91" s="252">
        <f t="shared" si="103"/>
        <v>0.12037037037037036</v>
      </c>
      <c r="BD91" s="252">
        <f t="shared" si="103"/>
        <v>0.12037037037037036</v>
      </c>
      <c r="BE91" s="252">
        <f t="shared" si="103"/>
        <v>0.12037037037037036</v>
      </c>
      <c r="BF91" s="252">
        <f t="shared" si="103"/>
        <v>0.12037037037037036</v>
      </c>
      <c r="BG91" s="252">
        <f t="shared" si="103"/>
        <v>0.12037037037037036</v>
      </c>
      <c r="BH91" s="252">
        <f t="shared" si="103"/>
        <v>0.12037037037037036</v>
      </c>
      <c r="BI91" s="252">
        <f t="shared" si="103"/>
        <v>0.12037037037037036</v>
      </c>
      <c r="BJ91" s="252">
        <f t="shared" si="103"/>
        <v>0.12037037037037036</v>
      </c>
      <c r="BK91" s="252">
        <f t="shared" si="103"/>
        <v>0.12037037037037036</v>
      </c>
      <c r="BL91" s="252">
        <f t="shared" si="103"/>
        <v>0.12037037037037036</v>
      </c>
      <c r="BM91" s="252">
        <f t="shared" si="103"/>
        <v>0.12037037037037036</v>
      </c>
      <c r="BN91" s="252">
        <f t="shared" si="104"/>
        <v>0.12037037037037036</v>
      </c>
      <c r="BO91" s="252">
        <f t="shared" si="104"/>
        <v>0.12037037037037036</v>
      </c>
    </row>
    <row r="92" spans="1:67" x14ac:dyDescent="0.25">
      <c r="AF92" s="265"/>
      <c r="AG92" s="265"/>
      <c r="AH92" s="265"/>
      <c r="AI92" s="265"/>
      <c r="AJ92" s="266"/>
      <c r="AK92" s="266"/>
      <c r="AL92" s="266"/>
      <c r="AM92" s="266"/>
      <c r="AN92" s="266"/>
      <c r="AO92" s="266"/>
      <c r="AP92" s="266"/>
      <c r="AQ92" s="266"/>
      <c r="AR92" s="266"/>
      <c r="AS92" s="266"/>
      <c r="AT92" s="266"/>
      <c r="AU92" s="266"/>
      <c r="AV92" s="266"/>
      <c r="AW92" s="266"/>
      <c r="AX92" s="266"/>
      <c r="AY92" s="266"/>
      <c r="AZ92" s="266"/>
      <c r="BA92" s="266"/>
      <c r="BB92" s="266"/>
      <c r="BC92" s="266"/>
      <c r="BD92" s="266"/>
      <c r="BE92" s="266"/>
      <c r="BF92" s="266"/>
      <c r="BG92" s="266"/>
      <c r="BH92" s="266"/>
      <c r="BI92" s="266"/>
      <c r="BJ92" s="266"/>
      <c r="BK92" s="266"/>
      <c r="BL92" s="266"/>
      <c r="BM92" s="266"/>
      <c r="BN92" s="266"/>
      <c r="BO92" s="266"/>
    </row>
    <row r="93" spans="1:67" x14ac:dyDescent="0.25">
      <c r="D93" s="243">
        <f t="shared" ref="D93:AA93" si="106">D94+D95</f>
        <v>1</v>
      </c>
      <c r="E93" s="243">
        <f t="shared" si="106"/>
        <v>1</v>
      </c>
      <c r="F93" s="243">
        <f>F94+F95</f>
        <v>2</v>
      </c>
      <c r="G93" s="243">
        <f t="shared" si="106"/>
        <v>2</v>
      </c>
      <c r="H93" s="243">
        <f t="shared" si="106"/>
        <v>4</v>
      </c>
      <c r="I93" s="243">
        <f t="shared" si="106"/>
        <v>6</v>
      </c>
      <c r="J93" s="243">
        <f t="shared" si="106"/>
        <v>7</v>
      </c>
      <c r="K93" s="243">
        <f t="shared" si="106"/>
        <v>7</v>
      </c>
      <c r="L93" s="243">
        <f t="shared" si="106"/>
        <v>8</v>
      </c>
      <c r="M93" s="243">
        <f t="shared" si="106"/>
        <v>12</v>
      </c>
      <c r="N93" s="243">
        <f t="shared" si="106"/>
        <v>11</v>
      </c>
      <c r="O93" s="243">
        <f t="shared" si="106"/>
        <v>8</v>
      </c>
      <c r="P93" s="243">
        <f t="shared" si="106"/>
        <v>11</v>
      </c>
      <c r="Q93" s="243">
        <f t="shared" si="106"/>
        <v>11</v>
      </c>
      <c r="R93" s="243">
        <f t="shared" si="106"/>
        <v>17</v>
      </c>
      <c r="S93" s="243">
        <f t="shared" si="106"/>
        <v>18</v>
      </c>
      <c r="T93" s="243">
        <f t="shared" si="106"/>
        <v>17</v>
      </c>
      <c r="U93" s="243">
        <f t="shared" si="106"/>
        <v>22</v>
      </c>
      <c r="V93" s="243">
        <f t="shared" si="106"/>
        <v>21</v>
      </c>
      <c r="W93" s="243">
        <f t="shared" si="106"/>
        <v>22</v>
      </c>
      <c r="X93" s="243">
        <f t="shared" si="106"/>
        <v>23</v>
      </c>
      <c r="Y93" s="243">
        <f t="shared" si="106"/>
        <v>23</v>
      </c>
      <c r="Z93" s="243">
        <f t="shared" si="106"/>
        <v>20</v>
      </c>
      <c r="AA93" s="243">
        <f t="shared" si="106"/>
        <v>21</v>
      </c>
      <c r="AB93" s="243">
        <f>AB94+AB95</f>
        <v>22</v>
      </c>
      <c r="AC93" s="243">
        <f>AC94+AC95</f>
        <v>22</v>
      </c>
      <c r="AF93" s="243">
        <f t="shared" ref="AF93:BO93" si="107">AF94+AF95</f>
        <v>22</v>
      </c>
      <c r="AG93" s="243">
        <f t="shared" si="107"/>
        <v>22</v>
      </c>
      <c r="AH93" s="243">
        <f t="shared" si="107"/>
        <v>22</v>
      </c>
      <c r="AI93" s="243">
        <f t="shared" si="107"/>
        <v>22</v>
      </c>
      <c r="AJ93" s="243">
        <f t="shared" si="107"/>
        <v>22</v>
      </c>
      <c r="AK93" s="243">
        <f t="shared" si="107"/>
        <v>22</v>
      </c>
      <c r="AL93" s="243">
        <f t="shared" si="107"/>
        <v>22</v>
      </c>
      <c r="AM93" s="243">
        <f t="shared" si="107"/>
        <v>22</v>
      </c>
      <c r="AN93" s="243">
        <f t="shared" si="107"/>
        <v>22</v>
      </c>
      <c r="AO93" s="243">
        <f t="shared" si="107"/>
        <v>22</v>
      </c>
      <c r="AP93" s="243">
        <f t="shared" si="107"/>
        <v>22</v>
      </c>
      <c r="AQ93" s="243">
        <f t="shared" si="107"/>
        <v>22</v>
      </c>
      <c r="AR93" s="243">
        <f t="shared" si="107"/>
        <v>22</v>
      </c>
      <c r="AS93" s="243">
        <f t="shared" si="107"/>
        <v>22</v>
      </c>
      <c r="AT93" s="243">
        <f t="shared" si="107"/>
        <v>22</v>
      </c>
      <c r="AU93" s="243">
        <f t="shared" si="107"/>
        <v>22</v>
      </c>
      <c r="AV93" s="243">
        <f t="shared" si="107"/>
        <v>22</v>
      </c>
      <c r="AW93" s="243">
        <f t="shared" si="107"/>
        <v>22</v>
      </c>
      <c r="AX93" s="243">
        <f t="shared" si="107"/>
        <v>22</v>
      </c>
      <c r="AY93" s="243">
        <f t="shared" si="107"/>
        <v>22</v>
      </c>
      <c r="AZ93" s="243">
        <f t="shared" si="107"/>
        <v>22</v>
      </c>
      <c r="BA93" s="243">
        <f t="shared" si="107"/>
        <v>22</v>
      </c>
      <c r="BB93" s="243">
        <f t="shared" si="107"/>
        <v>22</v>
      </c>
      <c r="BC93" s="243">
        <f t="shared" si="107"/>
        <v>22</v>
      </c>
      <c r="BD93" s="243">
        <f t="shared" si="107"/>
        <v>22</v>
      </c>
      <c r="BE93" s="243">
        <f t="shared" si="107"/>
        <v>22</v>
      </c>
      <c r="BF93" s="243">
        <f t="shared" si="107"/>
        <v>22</v>
      </c>
      <c r="BG93" s="243">
        <f t="shared" si="107"/>
        <v>22</v>
      </c>
      <c r="BH93" s="243">
        <f t="shared" si="107"/>
        <v>22</v>
      </c>
      <c r="BI93" s="243">
        <f t="shared" si="107"/>
        <v>22</v>
      </c>
      <c r="BJ93" s="243">
        <f t="shared" si="107"/>
        <v>22</v>
      </c>
      <c r="BK93" s="243">
        <f t="shared" si="107"/>
        <v>22</v>
      </c>
      <c r="BL93" s="243">
        <f t="shared" si="107"/>
        <v>22</v>
      </c>
      <c r="BM93" s="243">
        <f t="shared" si="107"/>
        <v>22</v>
      </c>
      <c r="BN93" s="243">
        <f t="shared" si="107"/>
        <v>22</v>
      </c>
      <c r="BO93" s="243">
        <f t="shared" si="107"/>
        <v>22</v>
      </c>
    </row>
    <row r="94" spans="1:67" x14ac:dyDescent="0.25">
      <c r="B94" s="263" t="s">
        <v>179</v>
      </c>
      <c r="D94" s="7">
        <f>'[13]Business Sales JAN2013_Feb2015'!B9</f>
        <v>1</v>
      </c>
      <c r="E94" s="7">
        <f>'[13]Business Sales JAN2013_Feb2015'!C9</f>
        <v>1</v>
      </c>
      <c r="F94" s="7">
        <f>'[13]Business Sales JAN2013_Feb2015'!D9</f>
        <v>2</v>
      </c>
      <c r="G94" s="7">
        <f>'[13]Business Sales JAN2013_Feb2015'!E9</f>
        <v>2</v>
      </c>
      <c r="H94" s="7">
        <f>'[13]Business Sales JAN2013_Feb2015'!F9</f>
        <v>4</v>
      </c>
      <c r="I94" s="7">
        <f>'[13]Business Sales JAN2013_Feb2015'!G9</f>
        <v>5</v>
      </c>
      <c r="J94" s="7">
        <f>'[13]Business Sales JAN2013_Feb2015'!H9</f>
        <v>6</v>
      </c>
      <c r="K94" s="7">
        <f>'[13]Business Sales JAN2013_Feb2015'!I9</f>
        <v>6</v>
      </c>
      <c r="L94" s="7">
        <f>'[13]Business Sales JAN2013_Feb2015'!J9</f>
        <v>4</v>
      </c>
      <c r="M94" s="7">
        <f>'[13]Business Sales JAN2013_Feb2015'!K9</f>
        <v>11</v>
      </c>
      <c r="N94" s="7">
        <f>'[13]Business Sales JAN2013_Feb2015'!L9</f>
        <v>7</v>
      </c>
      <c r="O94" s="7">
        <f>'[13]Business Sales JAN2013_Feb2015'!M9</f>
        <v>6</v>
      </c>
      <c r="P94" s="7">
        <f>'[13]Business Sales JAN2013_Feb2015'!N9</f>
        <v>10</v>
      </c>
      <c r="Q94" s="7">
        <f>'[13]Business Sales JAN2013_Feb2015'!O9</f>
        <v>11</v>
      </c>
      <c r="R94" s="7">
        <f>'[13]Business Sales JAN2013_Feb2015'!P9</f>
        <v>17</v>
      </c>
      <c r="S94" s="7">
        <f>'[13]Business Sales JAN2013_Feb2015'!Q9</f>
        <v>11</v>
      </c>
      <c r="T94" s="7">
        <f>'[13]Business Sales JAN2013_Feb2015'!R9</f>
        <v>14</v>
      </c>
      <c r="U94" s="7">
        <f>'[13]Business Sales JAN2013_Feb2015'!S9</f>
        <v>21</v>
      </c>
      <c r="V94" s="7">
        <f>'[13]Business Sales JAN2013_Feb2015'!T9</f>
        <v>17</v>
      </c>
      <c r="W94" s="7">
        <f>'[13]Business Sales JAN2013_Feb2015'!U9</f>
        <v>19</v>
      </c>
      <c r="X94" s="7">
        <f>'[13]Business Sales JAN2013_Feb2015'!V9</f>
        <v>21</v>
      </c>
      <c r="Y94" s="7">
        <f>'[13]Business Sales JAN2013_Feb2015'!W9</f>
        <v>19</v>
      </c>
      <c r="Z94" s="7">
        <f>'[13]Business Sales JAN2013_Feb2015'!X9</f>
        <v>16</v>
      </c>
      <c r="AA94" s="7">
        <f>'[13]Business Sales JAN2013_Feb2015'!Y9</f>
        <v>21</v>
      </c>
      <c r="AB94" s="7">
        <f>'[13]Business Sales JAN2013_Feb2015'!Z9</f>
        <v>18</v>
      </c>
      <c r="AC94" s="7">
        <f>'[13]Business Sales JAN2013_Feb2015'!AA9</f>
        <v>21</v>
      </c>
      <c r="AD94" s="288"/>
      <c r="AF94" s="7">
        <f t="shared" ref="AF94:AG96" si="108">AB94</f>
        <v>18</v>
      </c>
      <c r="AG94" s="7">
        <f t="shared" si="108"/>
        <v>21</v>
      </c>
      <c r="AH94" s="7">
        <f t="shared" ref="AH94:BO94" si="109">IF(ROUND((AG94+AG95)*(1+AH90),)&gt;=AH$3*$AD$3,AH$3*$AD$3*(1-AH91),ROUND((AG94+AG95)*(1+AH90),)-ROUND((AG94+AG95)*(1+AH90)*AH91,))</f>
        <v>19</v>
      </c>
      <c r="AI94" s="7">
        <f>IF(ROUND((AH94+AH95)*(1+AI90),)&gt;=AI$3*$AD$3,AI$3*$AD$3*(1-AI91),ROUND((AH94+AH95)*(1+AI90),)-ROUND((AH94+AH95)*(1+AI90)*AI91,))</f>
        <v>19</v>
      </c>
      <c r="AJ94" s="9">
        <f t="shared" si="109"/>
        <v>19</v>
      </c>
      <c r="AK94" s="9">
        <f t="shared" si="109"/>
        <v>19</v>
      </c>
      <c r="AL94" s="9">
        <f t="shared" si="109"/>
        <v>19</v>
      </c>
      <c r="AM94" s="9">
        <f t="shared" si="109"/>
        <v>19</v>
      </c>
      <c r="AN94" s="9">
        <f t="shared" si="109"/>
        <v>19</v>
      </c>
      <c r="AO94" s="9">
        <f t="shared" si="109"/>
        <v>19</v>
      </c>
      <c r="AP94" s="9">
        <f t="shared" si="109"/>
        <v>19</v>
      </c>
      <c r="AQ94" s="9">
        <f t="shared" si="109"/>
        <v>19</v>
      </c>
      <c r="AR94" s="9">
        <f t="shared" si="109"/>
        <v>19</v>
      </c>
      <c r="AS94" s="9">
        <f t="shared" si="109"/>
        <v>19</v>
      </c>
      <c r="AT94" s="9">
        <f t="shared" si="109"/>
        <v>19</v>
      </c>
      <c r="AU94" s="9">
        <f t="shared" si="109"/>
        <v>19</v>
      </c>
      <c r="AV94" s="9">
        <f t="shared" si="109"/>
        <v>19</v>
      </c>
      <c r="AW94" s="9">
        <f t="shared" si="109"/>
        <v>19</v>
      </c>
      <c r="AX94" s="9">
        <f t="shared" si="109"/>
        <v>19</v>
      </c>
      <c r="AY94" s="9">
        <f t="shared" si="109"/>
        <v>19</v>
      </c>
      <c r="AZ94" s="9">
        <f t="shared" si="109"/>
        <v>19</v>
      </c>
      <c r="BA94" s="9">
        <f t="shared" si="109"/>
        <v>19</v>
      </c>
      <c r="BB94" s="9">
        <f t="shared" si="109"/>
        <v>19</v>
      </c>
      <c r="BC94" s="9">
        <f t="shared" si="109"/>
        <v>19</v>
      </c>
      <c r="BD94" s="9">
        <f t="shared" si="109"/>
        <v>19</v>
      </c>
      <c r="BE94" s="9">
        <f t="shared" si="109"/>
        <v>19</v>
      </c>
      <c r="BF94" s="9">
        <f t="shared" si="109"/>
        <v>19</v>
      </c>
      <c r="BG94" s="9">
        <f t="shared" si="109"/>
        <v>19</v>
      </c>
      <c r="BH94" s="9">
        <f t="shared" si="109"/>
        <v>19</v>
      </c>
      <c r="BI94" s="9">
        <f t="shared" si="109"/>
        <v>19</v>
      </c>
      <c r="BJ94" s="9">
        <f t="shared" si="109"/>
        <v>19</v>
      </c>
      <c r="BK94" s="9">
        <f t="shared" si="109"/>
        <v>19</v>
      </c>
      <c r="BL94" s="9">
        <f t="shared" si="109"/>
        <v>19</v>
      </c>
      <c r="BM94" s="9">
        <f t="shared" si="109"/>
        <v>19</v>
      </c>
      <c r="BN94" s="9">
        <f t="shared" si="109"/>
        <v>19</v>
      </c>
      <c r="BO94" s="9">
        <f t="shared" si="109"/>
        <v>19</v>
      </c>
    </row>
    <row r="95" spans="1:67" x14ac:dyDescent="0.25">
      <c r="B95" s="263" t="s">
        <v>180</v>
      </c>
      <c r="D95" s="7">
        <f>'[13]Business Sales JAN2013_Feb2015'!B11</f>
        <v>0</v>
      </c>
      <c r="E95" s="7">
        <f>'[13]Business Sales JAN2013_Feb2015'!C11</f>
        <v>0</v>
      </c>
      <c r="F95" s="7">
        <f>'[13]Business Sales JAN2013_Feb2015'!D11</f>
        <v>0</v>
      </c>
      <c r="G95" s="7">
        <f>'[13]Business Sales JAN2013_Feb2015'!E11</f>
        <v>0</v>
      </c>
      <c r="H95" s="7">
        <f>'[13]Business Sales JAN2013_Feb2015'!F11</f>
        <v>0</v>
      </c>
      <c r="I95" s="7">
        <f>'[13]Business Sales JAN2013_Feb2015'!G11</f>
        <v>1</v>
      </c>
      <c r="J95" s="7">
        <f>'[13]Business Sales JAN2013_Feb2015'!H11</f>
        <v>1</v>
      </c>
      <c r="K95" s="7">
        <f>'[13]Business Sales JAN2013_Feb2015'!I11</f>
        <v>1</v>
      </c>
      <c r="L95" s="7">
        <f>'[13]Business Sales JAN2013_Feb2015'!J11</f>
        <v>4</v>
      </c>
      <c r="M95" s="7">
        <f>'[13]Business Sales JAN2013_Feb2015'!K11</f>
        <v>1</v>
      </c>
      <c r="N95" s="7">
        <f>'[13]Business Sales JAN2013_Feb2015'!L11</f>
        <v>4</v>
      </c>
      <c r="O95" s="7">
        <f>'[13]Business Sales JAN2013_Feb2015'!M11</f>
        <v>2</v>
      </c>
      <c r="P95" s="7">
        <f>'[13]Business Sales JAN2013_Feb2015'!N11</f>
        <v>1</v>
      </c>
      <c r="Q95" s="7">
        <f>'[13]Business Sales JAN2013_Feb2015'!O11</f>
        <v>0</v>
      </c>
      <c r="R95" s="7">
        <f>'[13]Business Sales JAN2013_Feb2015'!P11</f>
        <v>0</v>
      </c>
      <c r="S95" s="7">
        <f>'[13]Business Sales JAN2013_Feb2015'!Q11</f>
        <v>7</v>
      </c>
      <c r="T95" s="7">
        <f>'[13]Business Sales JAN2013_Feb2015'!R11</f>
        <v>3</v>
      </c>
      <c r="U95" s="7">
        <f>'[13]Business Sales JAN2013_Feb2015'!S11</f>
        <v>1</v>
      </c>
      <c r="V95" s="7">
        <f>'[13]Business Sales JAN2013_Feb2015'!T11</f>
        <v>4</v>
      </c>
      <c r="W95" s="7">
        <f>'[13]Business Sales JAN2013_Feb2015'!U11</f>
        <v>3</v>
      </c>
      <c r="X95" s="7">
        <f>'[13]Business Sales JAN2013_Feb2015'!V11</f>
        <v>2</v>
      </c>
      <c r="Y95" s="7">
        <f>'[13]Business Sales JAN2013_Feb2015'!W11</f>
        <v>4</v>
      </c>
      <c r="Z95" s="7">
        <f>'[13]Business Sales JAN2013_Feb2015'!X11</f>
        <v>4</v>
      </c>
      <c r="AA95" s="7">
        <f>'[13]Business Sales JAN2013_Feb2015'!Y11</f>
        <v>0</v>
      </c>
      <c r="AB95" s="7">
        <f>'[13]Business Sales JAN2013_Feb2015'!Z11</f>
        <v>4</v>
      </c>
      <c r="AC95" s="7">
        <f>'[13]Business Sales JAN2013_Feb2015'!AA11</f>
        <v>1</v>
      </c>
      <c r="AF95" s="7">
        <f t="shared" si="108"/>
        <v>4</v>
      </c>
      <c r="AG95" s="7">
        <f t="shared" si="108"/>
        <v>1</v>
      </c>
      <c r="AH95" s="7">
        <f t="shared" ref="AH95:BO95" si="110">IF(ROUND((AG94+AG95)*(1+AH90),)&gt;=AH$3*$AD$3,AH$3*$AD$3*AH91,ROUND((AG94+AG95)*(1+AH90),)-AH94)</f>
        <v>3</v>
      </c>
      <c r="AI95" s="7">
        <f t="shared" si="110"/>
        <v>3</v>
      </c>
      <c r="AJ95" s="9">
        <f t="shared" si="110"/>
        <v>3</v>
      </c>
      <c r="AK95" s="9">
        <f t="shared" si="110"/>
        <v>3</v>
      </c>
      <c r="AL95" s="9">
        <f t="shared" si="110"/>
        <v>3</v>
      </c>
      <c r="AM95" s="9">
        <f t="shared" si="110"/>
        <v>3</v>
      </c>
      <c r="AN95" s="9">
        <f t="shared" si="110"/>
        <v>3</v>
      </c>
      <c r="AO95" s="9">
        <f t="shared" si="110"/>
        <v>3</v>
      </c>
      <c r="AP95" s="9">
        <f t="shared" si="110"/>
        <v>3</v>
      </c>
      <c r="AQ95" s="9">
        <f t="shared" si="110"/>
        <v>3</v>
      </c>
      <c r="AR95" s="9">
        <f t="shared" si="110"/>
        <v>3</v>
      </c>
      <c r="AS95" s="9">
        <f t="shared" si="110"/>
        <v>3</v>
      </c>
      <c r="AT95" s="9">
        <f t="shared" si="110"/>
        <v>3</v>
      </c>
      <c r="AU95" s="9">
        <f t="shared" si="110"/>
        <v>3</v>
      </c>
      <c r="AV95" s="9">
        <f t="shared" si="110"/>
        <v>3</v>
      </c>
      <c r="AW95" s="9">
        <f t="shared" si="110"/>
        <v>3</v>
      </c>
      <c r="AX95" s="9">
        <f t="shared" si="110"/>
        <v>3</v>
      </c>
      <c r="AY95" s="9">
        <f t="shared" si="110"/>
        <v>3</v>
      </c>
      <c r="AZ95" s="9">
        <f t="shared" si="110"/>
        <v>3</v>
      </c>
      <c r="BA95" s="9">
        <f t="shared" si="110"/>
        <v>3</v>
      </c>
      <c r="BB95" s="9">
        <f t="shared" si="110"/>
        <v>3</v>
      </c>
      <c r="BC95" s="9">
        <f t="shared" si="110"/>
        <v>3</v>
      </c>
      <c r="BD95" s="9">
        <f t="shared" si="110"/>
        <v>3</v>
      </c>
      <c r="BE95" s="9">
        <f t="shared" si="110"/>
        <v>3</v>
      </c>
      <c r="BF95" s="9">
        <f t="shared" si="110"/>
        <v>3</v>
      </c>
      <c r="BG95" s="9">
        <f t="shared" si="110"/>
        <v>3</v>
      </c>
      <c r="BH95" s="9">
        <f t="shared" si="110"/>
        <v>3</v>
      </c>
      <c r="BI95" s="9">
        <f t="shared" si="110"/>
        <v>3</v>
      </c>
      <c r="BJ95" s="9">
        <f t="shared" si="110"/>
        <v>3</v>
      </c>
      <c r="BK95" s="9">
        <f t="shared" si="110"/>
        <v>3</v>
      </c>
      <c r="BL95" s="9">
        <f t="shared" si="110"/>
        <v>3</v>
      </c>
      <c r="BM95" s="9">
        <f t="shared" si="110"/>
        <v>3</v>
      </c>
      <c r="BN95" s="9">
        <f t="shared" si="110"/>
        <v>3</v>
      </c>
      <c r="BO95" s="9">
        <f t="shared" si="110"/>
        <v>3</v>
      </c>
    </row>
    <row r="96" spans="1:67" x14ac:dyDescent="0.25">
      <c r="B96" s="263" t="s">
        <v>181</v>
      </c>
      <c r="D96" s="7">
        <f>'[13]Business Sales JAN2013_Feb2015'!B10</f>
        <v>0</v>
      </c>
      <c r="E96" s="7">
        <f>'[13]Business Sales JAN2013_Feb2015'!C10</f>
        <v>0</v>
      </c>
      <c r="F96" s="7">
        <f>'[13]Business Sales JAN2013_Feb2015'!D10</f>
        <v>1</v>
      </c>
      <c r="G96" s="7">
        <f>'[13]Business Sales JAN2013_Feb2015'!E10</f>
        <v>0</v>
      </c>
      <c r="H96" s="7">
        <f>'[13]Business Sales JAN2013_Feb2015'!F10</f>
        <v>2</v>
      </c>
      <c r="I96" s="7">
        <f>'[13]Business Sales JAN2013_Feb2015'!G10</f>
        <v>2</v>
      </c>
      <c r="J96" s="7">
        <f>'[13]Business Sales JAN2013_Feb2015'!H10</f>
        <v>2</v>
      </c>
      <c r="K96" s="7">
        <f>'[13]Business Sales JAN2013_Feb2015'!I10</f>
        <v>1</v>
      </c>
      <c r="L96" s="7">
        <f>'[13]Business Sales JAN2013_Feb2015'!J10</f>
        <v>2</v>
      </c>
      <c r="M96" s="7">
        <f>'[13]Business Sales JAN2013_Feb2015'!K10</f>
        <v>8</v>
      </c>
      <c r="N96" s="7">
        <f>'[13]Business Sales JAN2013_Feb2015'!L10</f>
        <v>0</v>
      </c>
      <c r="O96" s="7">
        <f>'[13]Business Sales JAN2013_Feb2015'!M10</f>
        <v>1</v>
      </c>
      <c r="P96" s="7">
        <f>'[13]Business Sales JAN2013_Feb2015'!N10</f>
        <v>5</v>
      </c>
      <c r="Q96" s="7">
        <f>'[13]Business Sales JAN2013_Feb2015'!O10</f>
        <v>1</v>
      </c>
      <c r="R96" s="7">
        <f>'[13]Business Sales JAN2013_Feb2015'!P10</f>
        <v>6</v>
      </c>
      <c r="S96" s="7">
        <f>'[13]Business Sales JAN2013_Feb2015'!Q10</f>
        <v>1</v>
      </c>
      <c r="T96" s="7">
        <f>'[13]Business Sales JAN2013_Feb2015'!R10</f>
        <v>6</v>
      </c>
      <c r="U96" s="7">
        <f>'[13]Business Sales JAN2013_Feb2015'!S10</f>
        <v>8</v>
      </c>
      <c r="V96" s="7">
        <f>'[13]Business Sales JAN2013_Feb2015'!T10</f>
        <v>0</v>
      </c>
      <c r="W96" s="7">
        <f>'[13]Business Sales JAN2013_Feb2015'!U10</f>
        <v>5</v>
      </c>
      <c r="X96" s="7">
        <f>'[13]Business Sales JAN2013_Feb2015'!V10</f>
        <v>4</v>
      </c>
      <c r="Y96" s="7">
        <f>'[13]Business Sales JAN2013_Feb2015'!W10</f>
        <v>2</v>
      </c>
      <c r="Z96" s="7">
        <f>'[13]Business Sales JAN2013_Feb2015'!X10</f>
        <v>1</v>
      </c>
      <c r="AA96" s="7">
        <f>'[13]Business Sales JAN2013_Feb2015'!Y10</f>
        <v>5</v>
      </c>
      <c r="AB96" s="7">
        <f>'[13]Business Sales JAN2013_Feb2015'!Z10</f>
        <v>1</v>
      </c>
      <c r="AC96" s="7">
        <f>'[13]Business Sales JAN2013_Feb2015'!AA10</f>
        <v>4</v>
      </c>
      <c r="AF96" s="7">
        <f t="shared" si="108"/>
        <v>1</v>
      </c>
      <c r="AG96" s="7">
        <f t="shared" si="108"/>
        <v>4</v>
      </c>
      <c r="AH96" s="7">
        <f t="shared" ref="AH96:BO96" si="111">AH94+AH95-AG94</f>
        <v>1</v>
      </c>
      <c r="AI96" s="7">
        <f t="shared" si="111"/>
        <v>3</v>
      </c>
      <c r="AJ96" s="9">
        <f t="shared" si="111"/>
        <v>3</v>
      </c>
      <c r="AK96" s="9">
        <f t="shared" si="111"/>
        <v>3</v>
      </c>
      <c r="AL96" s="9">
        <f t="shared" si="111"/>
        <v>3</v>
      </c>
      <c r="AM96" s="9">
        <f t="shared" si="111"/>
        <v>3</v>
      </c>
      <c r="AN96" s="9">
        <f t="shared" si="111"/>
        <v>3</v>
      </c>
      <c r="AO96" s="9">
        <f t="shared" si="111"/>
        <v>3</v>
      </c>
      <c r="AP96" s="9">
        <f t="shared" si="111"/>
        <v>3</v>
      </c>
      <c r="AQ96" s="9">
        <f t="shared" si="111"/>
        <v>3</v>
      </c>
      <c r="AR96" s="9">
        <f t="shared" si="111"/>
        <v>3</v>
      </c>
      <c r="AS96" s="9">
        <f t="shared" si="111"/>
        <v>3</v>
      </c>
      <c r="AT96" s="9">
        <f t="shared" si="111"/>
        <v>3</v>
      </c>
      <c r="AU96" s="9">
        <f t="shared" si="111"/>
        <v>3</v>
      </c>
      <c r="AV96" s="9">
        <f t="shared" si="111"/>
        <v>3</v>
      </c>
      <c r="AW96" s="9">
        <f t="shared" si="111"/>
        <v>3</v>
      </c>
      <c r="AX96" s="9">
        <f t="shared" si="111"/>
        <v>3</v>
      </c>
      <c r="AY96" s="9">
        <f t="shared" si="111"/>
        <v>3</v>
      </c>
      <c r="AZ96" s="9">
        <f t="shared" si="111"/>
        <v>3</v>
      </c>
      <c r="BA96" s="9">
        <f t="shared" si="111"/>
        <v>3</v>
      </c>
      <c r="BB96" s="9">
        <f t="shared" si="111"/>
        <v>3</v>
      </c>
      <c r="BC96" s="9">
        <f t="shared" si="111"/>
        <v>3</v>
      </c>
      <c r="BD96" s="9">
        <f t="shared" si="111"/>
        <v>3</v>
      </c>
      <c r="BE96" s="9">
        <f t="shared" si="111"/>
        <v>3</v>
      </c>
      <c r="BF96" s="9">
        <f t="shared" si="111"/>
        <v>3</v>
      </c>
      <c r="BG96" s="9">
        <f t="shared" si="111"/>
        <v>3</v>
      </c>
      <c r="BH96" s="9">
        <f t="shared" si="111"/>
        <v>3</v>
      </c>
      <c r="BI96" s="9">
        <f t="shared" si="111"/>
        <v>3</v>
      </c>
      <c r="BJ96" s="9">
        <f t="shared" si="111"/>
        <v>3</v>
      </c>
      <c r="BK96" s="9">
        <f t="shared" si="111"/>
        <v>3</v>
      </c>
      <c r="BL96" s="9">
        <f t="shared" si="111"/>
        <v>3</v>
      </c>
      <c r="BM96" s="9">
        <f t="shared" si="111"/>
        <v>3</v>
      </c>
      <c r="BN96" s="9">
        <f t="shared" si="111"/>
        <v>3</v>
      </c>
      <c r="BO96" s="9">
        <f t="shared" si="111"/>
        <v>3</v>
      </c>
    </row>
  </sheetData>
  <pageMargins left="0.7" right="0.7" top="0.75" bottom="0.75" header="0.3" footer="0.3"/>
  <pageSetup orientation="portrait" horizontalDpi="4294967295" verticalDpi="4294967295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/>
  <dimension ref="A1:BO340"/>
  <sheetViews>
    <sheetView zoomScale="75" zoomScaleNormal="75" zoomScalePageLayoutView="75" workbookViewId="0">
      <pane xSplit="3" ySplit="1" topLeftCell="U2" activePane="bottomRight" state="frozen"/>
      <selection activeCell="AA138" sqref="AA138:AC138"/>
      <selection pane="topRight" activeCell="AA138" sqref="AA138:AC138"/>
      <selection pane="bottomLeft" activeCell="AA138" sqref="AA138:AC138"/>
      <selection pane="bottomRight" activeCell="AK269" sqref="AK269"/>
    </sheetView>
  </sheetViews>
  <sheetFormatPr defaultColWidth="8.85546875" defaultRowHeight="15" outlineLevelRow="1" outlineLevelCol="1" x14ac:dyDescent="0.25"/>
  <cols>
    <col min="1" max="1" width="2.7109375" customWidth="1"/>
    <col min="2" max="2" width="42.42578125" customWidth="1"/>
    <col min="4" max="29" width="14.28515625" style="232" hidden="1" customWidth="1" outlineLevel="1"/>
    <col min="30" max="30" width="9.140625" style="227" customWidth="1" collapsed="1"/>
    <col min="31" max="31" width="1.140625" customWidth="1"/>
    <col min="32" max="35" width="14.28515625" style="232" customWidth="1" outlineLevel="1"/>
    <col min="36" max="67" width="14.28515625" customWidth="1"/>
  </cols>
  <sheetData>
    <row r="1" spans="1:67" x14ac:dyDescent="0.25">
      <c r="D1" s="226">
        <v>41275</v>
      </c>
      <c r="E1" s="226">
        <v>41306</v>
      </c>
      <c r="F1" s="226">
        <v>41334</v>
      </c>
      <c r="G1" s="226">
        <v>41365</v>
      </c>
      <c r="H1" s="226">
        <v>41395</v>
      </c>
      <c r="I1" s="226">
        <v>41426</v>
      </c>
      <c r="J1" s="226">
        <v>41456</v>
      </c>
      <c r="K1" s="226">
        <v>41487</v>
      </c>
      <c r="L1" s="226">
        <v>41518</v>
      </c>
      <c r="M1" s="226">
        <v>41548</v>
      </c>
      <c r="N1" s="226">
        <v>41579</v>
      </c>
      <c r="O1" s="226">
        <v>41609</v>
      </c>
      <c r="P1" s="226">
        <v>41640</v>
      </c>
      <c r="Q1" s="226">
        <v>41671</v>
      </c>
      <c r="R1" s="226">
        <v>41699</v>
      </c>
      <c r="S1" s="226">
        <v>41730</v>
      </c>
      <c r="T1" s="226">
        <v>41760</v>
      </c>
      <c r="U1" s="226">
        <v>41791</v>
      </c>
      <c r="V1" s="226">
        <v>41821</v>
      </c>
      <c r="W1" s="226">
        <v>41852</v>
      </c>
      <c r="X1" s="226">
        <v>41883</v>
      </c>
      <c r="Y1" s="226">
        <v>41913</v>
      </c>
      <c r="Z1" s="226">
        <v>41944</v>
      </c>
      <c r="AA1" s="226">
        <v>41974</v>
      </c>
      <c r="AB1" s="226">
        <v>42005</v>
      </c>
      <c r="AC1" s="226">
        <v>42036</v>
      </c>
      <c r="AF1" s="226">
        <v>42005</v>
      </c>
      <c r="AG1" s="226">
        <v>42036</v>
      </c>
      <c r="AH1" s="226">
        <v>42064</v>
      </c>
      <c r="AI1" s="226">
        <v>42095</v>
      </c>
      <c r="AJ1" s="228">
        <v>42125</v>
      </c>
      <c r="AK1" s="228">
        <v>42156</v>
      </c>
      <c r="AL1" s="228">
        <v>42186</v>
      </c>
      <c r="AM1" s="228">
        <v>42217</v>
      </c>
      <c r="AN1" s="228">
        <v>42248</v>
      </c>
      <c r="AO1" s="228">
        <v>42278</v>
      </c>
      <c r="AP1" s="228">
        <v>42309</v>
      </c>
      <c r="AQ1" s="228">
        <v>42339</v>
      </c>
      <c r="AR1" s="229">
        <v>42370</v>
      </c>
      <c r="AS1" s="229">
        <v>42401</v>
      </c>
      <c r="AT1" s="229">
        <v>42430</v>
      </c>
      <c r="AU1" s="229">
        <v>42461</v>
      </c>
      <c r="AV1" s="229">
        <v>42491</v>
      </c>
      <c r="AW1" s="229">
        <v>42522</v>
      </c>
      <c r="AX1" s="229">
        <v>42552</v>
      </c>
      <c r="AY1" s="229">
        <v>42583</v>
      </c>
      <c r="AZ1" s="229">
        <v>42614</v>
      </c>
      <c r="BA1" s="229">
        <v>42644</v>
      </c>
      <c r="BB1" s="229">
        <v>42675</v>
      </c>
      <c r="BC1" s="229">
        <v>42705</v>
      </c>
      <c r="BD1" s="230">
        <v>42736</v>
      </c>
      <c r="BE1" s="230">
        <v>42767</v>
      </c>
      <c r="BF1" s="230">
        <v>42795</v>
      </c>
      <c r="BG1" s="230">
        <v>42826</v>
      </c>
      <c r="BH1" s="230">
        <v>42856</v>
      </c>
      <c r="BI1" s="230">
        <v>42887</v>
      </c>
      <c r="BJ1" s="230">
        <v>42917</v>
      </c>
      <c r="BK1" s="230">
        <v>42948</v>
      </c>
      <c r="BL1" s="230">
        <v>42979</v>
      </c>
      <c r="BM1" s="230">
        <v>43009</v>
      </c>
      <c r="BN1" s="230">
        <v>43040</v>
      </c>
      <c r="BO1" s="230">
        <v>43070</v>
      </c>
    </row>
    <row r="2" spans="1:67" ht="15.75" x14ac:dyDescent="0.25">
      <c r="A2" s="231" t="s">
        <v>26</v>
      </c>
      <c r="W2" s="233">
        <f>RATE(1,,-V3,W3)</f>
        <v>2.2057031440409363E-2</v>
      </c>
      <c r="X2" s="233">
        <f>RATE(1,,-W3,X3)</f>
        <v>1.9422288880661217E-2</v>
      </c>
      <c r="Y2" s="233">
        <f>RATE(1,,-X3,Y3)</f>
        <v>1.8233527036343823E-2</v>
      </c>
      <c r="Z2" s="233">
        <f>RATE(1,,-Y3,Z3)</f>
        <v>1.4926546158031512E-2</v>
      </c>
      <c r="AA2" s="234">
        <f>RATE((COUNT($E$1:$O$1)),,-$D3,$O3)</f>
        <v>5.2176644598984627E-2</v>
      </c>
      <c r="AB2" s="234">
        <f>RATE((COUNT($E$1:$O$1)),,-$D3,$O3)</f>
        <v>5.2176644598984627E-2</v>
      </c>
      <c r="AC2" s="234">
        <f>RATE((COUNT($Q$1:$AC$1)),,-$P3,$AC3)</f>
        <v>1.9792814219628068E-2</v>
      </c>
      <c r="AF2" s="234">
        <f>AC2</f>
        <v>1.9792814219628068E-2</v>
      </c>
      <c r="AG2" s="234">
        <f>AF2</f>
        <v>1.9792814219628068E-2</v>
      </c>
      <c r="AH2" s="234">
        <f t="shared" ref="AH2:BO2" si="0">AG2</f>
        <v>1.9792814219628068E-2</v>
      </c>
      <c r="AI2" s="234">
        <f t="shared" si="0"/>
        <v>1.9792814219628068E-2</v>
      </c>
      <c r="AJ2" s="234">
        <f t="shared" si="0"/>
        <v>1.9792814219628068E-2</v>
      </c>
      <c r="AK2" s="234">
        <f t="shared" si="0"/>
        <v>1.9792814219628068E-2</v>
      </c>
      <c r="AL2" s="234">
        <f t="shared" si="0"/>
        <v>1.9792814219628068E-2</v>
      </c>
      <c r="AM2" s="234">
        <f t="shared" si="0"/>
        <v>1.9792814219628068E-2</v>
      </c>
      <c r="AN2" s="234">
        <f t="shared" si="0"/>
        <v>1.9792814219628068E-2</v>
      </c>
      <c r="AO2" s="234">
        <f t="shared" si="0"/>
        <v>1.9792814219628068E-2</v>
      </c>
      <c r="AP2" s="234">
        <f t="shared" si="0"/>
        <v>1.9792814219628068E-2</v>
      </c>
      <c r="AQ2" s="234">
        <f t="shared" si="0"/>
        <v>1.9792814219628068E-2</v>
      </c>
      <c r="AR2" s="234">
        <f t="shared" si="0"/>
        <v>1.9792814219628068E-2</v>
      </c>
      <c r="AS2" s="234">
        <f t="shared" si="0"/>
        <v>1.9792814219628068E-2</v>
      </c>
      <c r="AT2" s="234">
        <f t="shared" si="0"/>
        <v>1.9792814219628068E-2</v>
      </c>
      <c r="AU2" s="234">
        <f t="shared" si="0"/>
        <v>1.9792814219628068E-2</v>
      </c>
      <c r="AV2" s="234">
        <f t="shared" si="0"/>
        <v>1.9792814219628068E-2</v>
      </c>
      <c r="AW2" s="234">
        <f t="shared" si="0"/>
        <v>1.9792814219628068E-2</v>
      </c>
      <c r="AX2" s="234">
        <f t="shared" si="0"/>
        <v>1.9792814219628068E-2</v>
      </c>
      <c r="AY2" s="234">
        <f t="shared" si="0"/>
        <v>1.9792814219628068E-2</v>
      </c>
      <c r="AZ2" s="234">
        <f t="shared" si="0"/>
        <v>1.9792814219628068E-2</v>
      </c>
      <c r="BA2" s="234">
        <f t="shared" si="0"/>
        <v>1.9792814219628068E-2</v>
      </c>
      <c r="BB2" s="234">
        <f t="shared" si="0"/>
        <v>1.9792814219628068E-2</v>
      </c>
      <c r="BC2" s="234">
        <f t="shared" si="0"/>
        <v>1.9792814219628068E-2</v>
      </c>
      <c r="BD2" s="234">
        <f t="shared" si="0"/>
        <v>1.9792814219628068E-2</v>
      </c>
      <c r="BE2" s="234">
        <f t="shared" si="0"/>
        <v>1.9792814219628068E-2</v>
      </c>
      <c r="BF2" s="234">
        <f t="shared" si="0"/>
        <v>1.9792814219628068E-2</v>
      </c>
      <c r="BG2" s="234">
        <f t="shared" si="0"/>
        <v>1.9792814219628068E-2</v>
      </c>
      <c r="BH2" s="234">
        <f t="shared" si="0"/>
        <v>1.9792814219628068E-2</v>
      </c>
      <c r="BI2" s="234">
        <f t="shared" si="0"/>
        <v>1.9792814219628068E-2</v>
      </c>
      <c r="BJ2" s="234">
        <f t="shared" si="0"/>
        <v>1.9792814219628068E-2</v>
      </c>
      <c r="BK2" s="234">
        <f t="shared" si="0"/>
        <v>1.9792814219628068E-2</v>
      </c>
      <c r="BL2" s="234">
        <f t="shared" si="0"/>
        <v>1.9792814219628068E-2</v>
      </c>
      <c r="BM2" s="234">
        <f t="shared" si="0"/>
        <v>1.9792814219628068E-2</v>
      </c>
      <c r="BN2" s="234">
        <f t="shared" si="0"/>
        <v>1.9792814219628068E-2</v>
      </c>
      <c r="BO2" s="234">
        <f t="shared" si="0"/>
        <v>1.9792814219628068E-2</v>
      </c>
    </row>
    <row r="3" spans="1:67" s="236" customFormat="1" ht="23.25" customHeight="1" x14ac:dyDescent="0.25">
      <c r="A3" s="235" t="s">
        <v>182</v>
      </c>
      <c r="D3" s="237">
        <f>[17]Sheet1!D2</f>
        <v>75068</v>
      </c>
      <c r="E3" s="237">
        <f>[17]Sheet1!E2</f>
        <v>76275</v>
      </c>
      <c r="F3" s="237">
        <f>[17]Sheet1!F2</f>
        <v>78081</v>
      </c>
      <c r="G3" s="237">
        <f>[17]Sheet1!G2</f>
        <v>83444</v>
      </c>
      <c r="H3" s="237">
        <f>[17]Sheet1!H2</f>
        <v>98362</v>
      </c>
      <c r="I3" s="237">
        <f>[17]Sheet1!I2</f>
        <v>105962</v>
      </c>
      <c r="J3" s="237">
        <f>[17]Sheet1!J2</f>
        <v>107929</v>
      </c>
      <c r="K3" s="237">
        <f>[17]Sheet1!K2</f>
        <v>111142</v>
      </c>
      <c r="L3" s="237">
        <f>[17]Sheet1!L2</f>
        <v>115127</v>
      </c>
      <c r="M3" s="237">
        <f>[17]Sheet1!M2</f>
        <v>120407</v>
      </c>
      <c r="N3" s="237">
        <f>[17]Sheet1!N2</f>
        <v>126709</v>
      </c>
      <c r="O3" s="237">
        <f>[17]Sheet1!O2</f>
        <v>131350</v>
      </c>
      <c r="P3" s="237">
        <f>[17]Sheet1!P2</f>
        <v>135154</v>
      </c>
      <c r="Q3" s="237">
        <f>[17]Sheet1!Q2</f>
        <v>138105</v>
      </c>
      <c r="R3" s="237">
        <f>[17]Sheet1!R2</f>
        <v>142708</v>
      </c>
      <c r="S3" s="237">
        <f>[17]Sheet1!S2</f>
        <v>145784</v>
      </c>
      <c r="T3" s="237">
        <f>[17]Sheet1!T2</f>
        <v>149564</v>
      </c>
      <c r="U3" s="237">
        <f>[17]Sheet1!U2</f>
        <v>153009</v>
      </c>
      <c r="V3" s="237">
        <f>[17]Sheet1!V2</f>
        <v>155914</v>
      </c>
      <c r="W3" s="237">
        <f>[17]Sheet1!W2</f>
        <v>159353</v>
      </c>
      <c r="X3" s="237">
        <f>[17]Sheet1!X2</f>
        <v>162448</v>
      </c>
      <c r="Y3" s="237">
        <f>[17]Sheet1!Y2</f>
        <v>165410</v>
      </c>
      <c r="Z3" s="237">
        <f>[17]Sheet1!Z2</f>
        <v>167879</v>
      </c>
      <c r="AA3" s="237">
        <f>[17]Sheet1!AA2</f>
        <v>170023</v>
      </c>
      <c r="AB3" s="237">
        <f>[17]Sheet1!AB2</f>
        <v>172164</v>
      </c>
      <c r="AC3" s="237">
        <f>[17]Sheet1!AC2</f>
        <v>174375</v>
      </c>
      <c r="AD3" s="238">
        <v>0.1</v>
      </c>
      <c r="AF3" s="237">
        <f>AB3</f>
        <v>172164</v>
      </c>
      <c r="AG3" s="237">
        <f>AC3</f>
        <v>174375</v>
      </c>
      <c r="AH3" s="237">
        <f t="shared" ref="AH3:BO3" si="1">ROUND(AG3*(1+AH2),)</f>
        <v>177826</v>
      </c>
      <c r="AI3" s="237">
        <f t="shared" si="1"/>
        <v>181346</v>
      </c>
      <c r="AJ3" s="239">
        <f t="shared" si="1"/>
        <v>184935</v>
      </c>
      <c r="AK3" s="239">
        <f t="shared" si="1"/>
        <v>188595</v>
      </c>
      <c r="AL3" s="239">
        <f t="shared" si="1"/>
        <v>192328</v>
      </c>
      <c r="AM3" s="239">
        <f t="shared" si="1"/>
        <v>196135</v>
      </c>
      <c r="AN3" s="239">
        <f t="shared" si="1"/>
        <v>200017</v>
      </c>
      <c r="AO3" s="239">
        <f t="shared" si="1"/>
        <v>203976</v>
      </c>
      <c r="AP3" s="239">
        <f t="shared" si="1"/>
        <v>208013</v>
      </c>
      <c r="AQ3" s="239">
        <f t="shared" si="1"/>
        <v>212130</v>
      </c>
      <c r="AR3" s="239">
        <f t="shared" si="1"/>
        <v>216329</v>
      </c>
      <c r="AS3" s="239">
        <f t="shared" si="1"/>
        <v>220611</v>
      </c>
      <c r="AT3" s="239">
        <f t="shared" si="1"/>
        <v>224978</v>
      </c>
      <c r="AU3" s="239">
        <f t="shared" si="1"/>
        <v>229431</v>
      </c>
      <c r="AV3" s="239">
        <f t="shared" si="1"/>
        <v>233972</v>
      </c>
      <c r="AW3" s="239">
        <f t="shared" si="1"/>
        <v>238603</v>
      </c>
      <c r="AX3" s="239">
        <f t="shared" si="1"/>
        <v>243326</v>
      </c>
      <c r="AY3" s="239">
        <f t="shared" si="1"/>
        <v>248142</v>
      </c>
      <c r="AZ3" s="239">
        <f t="shared" si="1"/>
        <v>253053</v>
      </c>
      <c r="BA3" s="239">
        <f t="shared" si="1"/>
        <v>258062</v>
      </c>
      <c r="BB3" s="239">
        <f t="shared" si="1"/>
        <v>263170</v>
      </c>
      <c r="BC3" s="239">
        <f t="shared" si="1"/>
        <v>268379</v>
      </c>
      <c r="BD3" s="239">
        <f t="shared" si="1"/>
        <v>273691</v>
      </c>
      <c r="BE3" s="239">
        <f t="shared" si="1"/>
        <v>279108</v>
      </c>
      <c r="BF3" s="239">
        <f t="shared" si="1"/>
        <v>284632</v>
      </c>
      <c r="BG3" s="239">
        <f t="shared" si="1"/>
        <v>290266</v>
      </c>
      <c r="BH3" s="239">
        <f t="shared" si="1"/>
        <v>296011</v>
      </c>
      <c r="BI3" s="239">
        <f t="shared" si="1"/>
        <v>301870</v>
      </c>
      <c r="BJ3" s="239">
        <f t="shared" si="1"/>
        <v>307845</v>
      </c>
      <c r="BK3" s="239">
        <f t="shared" si="1"/>
        <v>313938</v>
      </c>
      <c r="BL3" s="239">
        <f t="shared" si="1"/>
        <v>320152</v>
      </c>
      <c r="BM3" s="239">
        <f t="shared" si="1"/>
        <v>326489</v>
      </c>
      <c r="BN3" s="239">
        <f t="shared" si="1"/>
        <v>332951</v>
      </c>
      <c r="BO3" s="239">
        <f t="shared" si="1"/>
        <v>339541</v>
      </c>
    </row>
    <row r="4" spans="1:67" hidden="1" outlineLevel="1" x14ac:dyDescent="0.25">
      <c r="B4" s="1" t="s">
        <v>98</v>
      </c>
      <c r="D4" s="240"/>
      <c r="E4" s="240"/>
      <c r="F4" s="240"/>
      <c r="G4" s="240"/>
      <c r="H4" s="240"/>
      <c r="I4" s="240"/>
      <c r="J4" s="240"/>
      <c r="K4" s="240"/>
      <c r="L4" s="240"/>
      <c r="M4" s="240"/>
      <c r="N4" s="240"/>
      <c r="O4" s="240"/>
      <c r="P4" s="240"/>
      <c r="Q4" s="240"/>
      <c r="R4" s="240"/>
      <c r="S4" s="240"/>
      <c r="T4" s="240"/>
      <c r="U4" s="240"/>
      <c r="V4" s="240"/>
      <c r="W4" s="240"/>
      <c r="X4" s="240"/>
      <c r="Y4" s="240"/>
      <c r="Z4" s="240"/>
      <c r="AA4" s="234"/>
      <c r="AB4" s="234"/>
      <c r="AC4" s="234"/>
      <c r="AF4" s="241">
        <f>AF3*AD3</f>
        <v>17216.400000000001</v>
      </c>
      <c r="AG4" s="241"/>
      <c r="AH4" s="241"/>
      <c r="AI4" s="241"/>
    </row>
    <row r="5" spans="1:67" hidden="1" outlineLevel="1" x14ac:dyDescent="0.25">
      <c r="B5" s="242" t="s">
        <v>137</v>
      </c>
      <c r="D5" s="243">
        <f>D12+D13</f>
        <v>0</v>
      </c>
      <c r="E5" s="243">
        <f>E12+E13</f>
        <v>0</v>
      </c>
      <c r="F5" s="243">
        <f>F12+F13</f>
        <v>0</v>
      </c>
      <c r="G5" s="243">
        <f>G12+G13</f>
        <v>0</v>
      </c>
      <c r="H5" s="243">
        <f t="shared" ref="H5:AC5" si="2">H12+H13</f>
        <v>0</v>
      </c>
      <c r="I5" s="243">
        <f t="shared" si="2"/>
        <v>0</v>
      </c>
      <c r="J5" s="243">
        <f t="shared" si="2"/>
        <v>0</v>
      </c>
      <c r="K5" s="243">
        <f t="shared" si="2"/>
        <v>0</v>
      </c>
      <c r="L5" s="243">
        <f t="shared" si="2"/>
        <v>0</v>
      </c>
      <c r="M5" s="243">
        <f t="shared" si="2"/>
        <v>0</v>
      </c>
      <c r="N5" s="243">
        <f t="shared" si="2"/>
        <v>0</v>
      </c>
      <c r="O5" s="243">
        <f t="shared" si="2"/>
        <v>0</v>
      </c>
      <c r="P5" s="243">
        <f t="shared" si="2"/>
        <v>0</v>
      </c>
      <c r="Q5" s="243">
        <f t="shared" si="2"/>
        <v>0</v>
      </c>
      <c r="R5" s="243">
        <f t="shared" si="2"/>
        <v>0</v>
      </c>
      <c r="S5" s="243">
        <f t="shared" si="2"/>
        <v>0</v>
      </c>
      <c r="T5" s="243">
        <f t="shared" si="2"/>
        <v>0</v>
      </c>
      <c r="U5" s="243">
        <f t="shared" si="2"/>
        <v>0</v>
      </c>
      <c r="V5" s="243">
        <f t="shared" si="2"/>
        <v>0</v>
      </c>
      <c r="W5" s="243">
        <f t="shared" si="2"/>
        <v>0</v>
      </c>
      <c r="X5" s="243">
        <f t="shared" si="2"/>
        <v>0</v>
      </c>
      <c r="Y5" s="243">
        <f t="shared" si="2"/>
        <v>0</v>
      </c>
      <c r="Z5" s="243">
        <f t="shared" si="2"/>
        <v>0</v>
      </c>
      <c r="AA5" s="243">
        <f t="shared" si="2"/>
        <v>0</v>
      </c>
      <c r="AB5" s="243">
        <f>AB12+AB13</f>
        <v>0</v>
      </c>
      <c r="AC5" s="243">
        <f t="shared" si="2"/>
        <v>0</v>
      </c>
      <c r="AF5" s="244">
        <f>SUM(AF12:AF13)</f>
        <v>0</v>
      </c>
      <c r="AG5" s="244">
        <f t="shared" ref="AG5:BO5" si="3">ROUND((AF12+AF13)*(1+AG6),)</f>
        <v>0</v>
      </c>
      <c r="AH5" s="244">
        <f t="shared" si="3"/>
        <v>0</v>
      </c>
      <c r="AI5" s="244">
        <f t="shared" si="3"/>
        <v>0</v>
      </c>
      <c r="AJ5" s="245">
        <f t="shared" si="3"/>
        <v>0</v>
      </c>
      <c r="AK5" s="245">
        <f t="shared" si="3"/>
        <v>0</v>
      </c>
      <c r="AL5" s="245">
        <f t="shared" si="3"/>
        <v>0</v>
      </c>
      <c r="AM5" s="245">
        <f t="shared" si="3"/>
        <v>0</v>
      </c>
      <c r="AN5" s="245">
        <f t="shared" si="3"/>
        <v>0</v>
      </c>
      <c r="AO5" s="245">
        <f t="shared" si="3"/>
        <v>0</v>
      </c>
      <c r="AP5" s="245">
        <f t="shared" si="3"/>
        <v>0</v>
      </c>
      <c r="AQ5" s="245">
        <f t="shared" si="3"/>
        <v>0</v>
      </c>
      <c r="AR5" s="245">
        <f t="shared" si="3"/>
        <v>0</v>
      </c>
      <c r="AS5" s="245">
        <f t="shared" si="3"/>
        <v>0</v>
      </c>
      <c r="AT5" s="245">
        <f t="shared" si="3"/>
        <v>0</v>
      </c>
      <c r="AU5" s="245">
        <f t="shared" si="3"/>
        <v>0</v>
      </c>
      <c r="AV5" s="245">
        <f t="shared" si="3"/>
        <v>0</v>
      </c>
      <c r="AW5" s="245">
        <f t="shared" si="3"/>
        <v>0</v>
      </c>
      <c r="AX5" s="245">
        <f t="shared" si="3"/>
        <v>0</v>
      </c>
      <c r="AY5" s="245">
        <f t="shared" si="3"/>
        <v>0</v>
      </c>
      <c r="AZ5" s="245">
        <f t="shared" si="3"/>
        <v>0</v>
      </c>
      <c r="BA5" s="245">
        <f t="shared" si="3"/>
        <v>0</v>
      </c>
      <c r="BB5" s="245">
        <f t="shared" si="3"/>
        <v>0</v>
      </c>
      <c r="BC5" s="245">
        <f t="shared" si="3"/>
        <v>0</v>
      </c>
      <c r="BD5" s="245">
        <f t="shared" si="3"/>
        <v>0</v>
      </c>
      <c r="BE5" s="245">
        <f t="shared" si="3"/>
        <v>0</v>
      </c>
      <c r="BF5" s="245">
        <f t="shared" si="3"/>
        <v>0</v>
      </c>
      <c r="BG5" s="245">
        <f t="shared" si="3"/>
        <v>0</v>
      </c>
      <c r="BH5" s="245">
        <f t="shared" si="3"/>
        <v>0</v>
      </c>
      <c r="BI5" s="245">
        <f t="shared" si="3"/>
        <v>0</v>
      </c>
      <c r="BJ5" s="245">
        <f t="shared" si="3"/>
        <v>0</v>
      </c>
      <c r="BK5" s="245">
        <f t="shared" si="3"/>
        <v>0</v>
      </c>
      <c r="BL5" s="245">
        <f t="shared" si="3"/>
        <v>0</v>
      </c>
      <c r="BM5" s="245">
        <f t="shared" si="3"/>
        <v>0</v>
      </c>
      <c r="BN5" s="245">
        <f t="shared" si="3"/>
        <v>0</v>
      </c>
      <c r="BO5" s="245">
        <f t="shared" si="3"/>
        <v>0</v>
      </c>
    </row>
    <row r="6" spans="1:67" hidden="1" outlineLevel="1" x14ac:dyDescent="0.25">
      <c r="B6" s="246" t="s">
        <v>99</v>
      </c>
      <c r="C6" s="247"/>
      <c r="D6" s="248"/>
      <c r="E6" s="249"/>
      <c r="F6" s="249"/>
      <c r="G6" s="249"/>
      <c r="H6" s="249"/>
      <c r="I6" s="249"/>
      <c r="J6" s="249"/>
      <c r="K6" s="249"/>
      <c r="L6" s="249"/>
      <c r="M6" s="249"/>
      <c r="N6" s="249"/>
      <c r="O6" s="249"/>
      <c r="P6" s="249"/>
      <c r="Q6" s="249"/>
      <c r="R6" s="249"/>
      <c r="S6" s="249"/>
      <c r="T6" s="249"/>
      <c r="U6" s="249"/>
      <c r="V6" s="249"/>
      <c r="W6" s="249"/>
      <c r="X6" s="249"/>
      <c r="Y6" s="249"/>
      <c r="Z6" s="249"/>
      <c r="AA6" s="249"/>
      <c r="AB6" s="249"/>
      <c r="AC6" s="249"/>
      <c r="AD6" s="250">
        <v>0</v>
      </c>
      <c r="AF6" s="251">
        <f>AD6</f>
        <v>0</v>
      </c>
      <c r="AG6" s="251">
        <f>AF6</f>
        <v>0</v>
      </c>
      <c r="AH6" s="251">
        <f t="shared" ref="AH6:AW10" si="4">AG6</f>
        <v>0</v>
      </c>
      <c r="AI6" s="251">
        <f t="shared" si="4"/>
        <v>0</v>
      </c>
      <c r="AJ6" s="252">
        <f t="shared" si="4"/>
        <v>0</v>
      </c>
      <c r="AK6" s="252">
        <f t="shared" si="4"/>
        <v>0</v>
      </c>
      <c r="AL6" s="252">
        <f t="shared" si="4"/>
        <v>0</v>
      </c>
      <c r="AM6" s="252">
        <f t="shared" si="4"/>
        <v>0</v>
      </c>
      <c r="AN6" s="252">
        <f t="shared" si="4"/>
        <v>0</v>
      </c>
      <c r="AO6" s="252">
        <f t="shared" si="4"/>
        <v>0</v>
      </c>
      <c r="AP6" s="252">
        <f t="shared" si="4"/>
        <v>0</v>
      </c>
      <c r="AQ6" s="252">
        <f t="shared" si="4"/>
        <v>0</v>
      </c>
      <c r="AR6" s="252">
        <f t="shared" si="4"/>
        <v>0</v>
      </c>
      <c r="AS6" s="252">
        <f t="shared" si="4"/>
        <v>0</v>
      </c>
      <c r="AT6" s="252">
        <f t="shared" si="4"/>
        <v>0</v>
      </c>
      <c r="AU6" s="252">
        <f t="shared" si="4"/>
        <v>0</v>
      </c>
      <c r="AV6" s="252">
        <f t="shared" si="4"/>
        <v>0</v>
      </c>
      <c r="AW6" s="252">
        <f t="shared" si="4"/>
        <v>0</v>
      </c>
      <c r="AX6" s="252">
        <f t="shared" ref="AX6:BM10" si="5">AW6</f>
        <v>0</v>
      </c>
      <c r="AY6" s="252">
        <f t="shared" si="5"/>
        <v>0</v>
      </c>
      <c r="AZ6" s="252">
        <f t="shared" si="5"/>
        <v>0</v>
      </c>
      <c r="BA6" s="252">
        <f t="shared" si="5"/>
        <v>0</v>
      </c>
      <c r="BB6" s="252">
        <f t="shared" si="5"/>
        <v>0</v>
      </c>
      <c r="BC6" s="252">
        <f t="shared" si="5"/>
        <v>0</v>
      </c>
      <c r="BD6" s="252">
        <f t="shared" si="5"/>
        <v>0</v>
      </c>
      <c r="BE6" s="252">
        <f t="shared" si="5"/>
        <v>0</v>
      </c>
      <c r="BF6" s="252">
        <f t="shared" si="5"/>
        <v>0</v>
      </c>
      <c r="BG6" s="252">
        <f t="shared" si="5"/>
        <v>0</v>
      </c>
      <c r="BH6" s="252">
        <f t="shared" si="5"/>
        <v>0</v>
      </c>
      <c r="BI6" s="252">
        <f t="shared" si="5"/>
        <v>0</v>
      </c>
      <c r="BJ6" s="252">
        <f t="shared" si="5"/>
        <v>0</v>
      </c>
      <c r="BK6" s="252">
        <f t="shared" si="5"/>
        <v>0</v>
      </c>
      <c r="BL6" s="252">
        <f t="shared" si="5"/>
        <v>0</v>
      </c>
      <c r="BM6" s="252">
        <f t="shared" si="5"/>
        <v>0</v>
      </c>
      <c r="BN6" s="252">
        <f t="shared" ref="BN6:BO10" si="6">BM6</f>
        <v>0</v>
      </c>
      <c r="BO6" s="252">
        <f t="shared" si="6"/>
        <v>0</v>
      </c>
    </row>
    <row r="7" spans="1:67" hidden="1" outlineLevel="1" x14ac:dyDescent="0.25">
      <c r="B7" s="246" t="s">
        <v>101</v>
      </c>
      <c r="C7" s="247"/>
      <c r="D7" s="253"/>
      <c r="E7" s="253"/>
      <c r="F7" s="253"/>
      <c r="G7" s="253"/>
      <c r="H7" s="253"/>
      <c r="I7" s="253"/>
      <c r="J7" s="253"/>
      <c r="K7" s="253"/>
      <c r="L7" s="253"/>
      <c r="M7" s="253"/>
      <c r="N7" s="253"/>
      <c r="O7" s="253"/>
      <c r="P7" s="253"/>
      <c r="Q7" s="253"/>
      <c r="R7" s="253"/>
      <c r="S7" s="253"/>
      <c r="T7" s="253"/>
      <c r="U7" s="253"/>
      <c r="V7" s="253"/>
      <c r="W7" s="253"/>
      <c r="X7" s="253"/>
      <c r="Y7" s="253"/>
      <c r="Z7" s="253"/>
      <c r="AA7" s="253"/>
      <c r="AB7" s="253"/>
      <c r="AC7" s="253"/>
      <c r="AD7" s="250">
        <v>0</v>
      </c>
      <c r="AF7" s="254">
        <f>AD7</f>
        <v>0</v>
      </c>
      <c r="AG7" s="254">
        <f>AF7</f>
        <v>0</v>
      </c>
      <c r="AH7" s="254">
        <f t="shared" si="4"/>
        <v>0</v>
      </c>
      <c r="AI7" s="254">
        <f t="shared" si="4"/>
        <v>0</v>
      </c>
      <c r="AJ7" s="252">
        <f t="shared" si="4"/>
        <v>0</v>
      </c>
      <c r="AK7" s="252">
        <f t="shared" si="4"/>
        <v>0</v>
      </c>
      <c r="AL7" s="252">
        <f t="shared" si="4"/>
        <v>0</v>
      </c>
      <c r="AM7" s="252">
        <f t="shared" si="4"/>
        <v>0</v>
      </c>
      <c r="AN7" s="252">
        <f t="shared" si="4"/>
        <v>0</v>
      </c>
      <c r="AO7" s="252">
        <f t="shared" si="4"/>
        <v>0</v>
      </c>
      <c r="AP7" s="252">
        <f t="shared" si="4"/>
        <v>0</v>
      </c>
      <c r="AQ7" s="252">
        <f t="shared" si="4"/>
        <v>0</v>
      </c>
      <c r="AR7" s="252">
        <f t="shared" si="4"/>
        <v>0</v>
      </c>
      <c r="AS7" s="252">
        <f t="shared" si="4"/>
        <v>0</v>
      </c>
      <c r="AT7" s="252">
        <f t="shared" si="4"/>
        <v>0</v>
      </c>
      <c r="AU7" s="252">
        <f t="shared" si="4"/>
        <v>0</v>
      </c>
      <c r="AV7" s="252">
        <f t="shared" si="4"/>
        <v>0</v>
      </c>
      <c r="AW7" s="252">
        <f t="shared" si="4"/>
        <v>0</v>
      </c>
      <c r="AX7" s="252">
        <f t="shared" si="5"/>
        <v>0</v>
      </c>
      <c r="AY7" s="252">
        <f t="shared" si="5"/>
        <v>0</v>
      </c>
      <c r="AZ7" s="252">
        <f t="shared" si="5"/>
        <v>0</v>
      </c>
      <c r="BA7" s="252">
        <f t="shared" si="5"/>
        <v>0</v>
      </c>
      <c r="BB7" s="252">
        <f t="shared" si="5"/>
        <v>0</v>
      </c>
      <c r="BC7" s="252">
        <f t="shared" si="5"/>
        <v>0</v>
      </c>
      <c r="BD7" s="252">
        <f t="shared" si="5"/>
        <v>0</v>
      </c>
      <c r="BE7" s="252">
        <f t="shared" si="5"/>
        <v>0</v>
      </c>
      <c r="BF7" s="252">
        <f t="shared" si="5"/>
        <v>0</v>
      </c>
      <c r="BG7" s="252">
        <f t="shared" si="5"/>
        <v>0</v>
      </c>
      <c r="BH7" s="252">
        <f t="shared" si="5"/>
        <v>0</v>
      </c>
      <c r="BI7" s="252">
        <f t="shared" si="5"/>
        <v>0</v>
      </c>
      <c r="BJ7" s="252">
        <f t="shared" si="5"/>
        <v>0</v>
      </c>
      <c r="BK7" s="252">
        <f t="shared" si="5"/>
        <v>0</v>
      </c>
      <c r="BL7" s="252">
        <f t="shared" si="5"/>
        <v>0</v>
      </c>
      <c r="BM7" s="252">
        <f t="shared" si="5"/>
        <v>0</v>
      </c>
      <c r="BN7" s="252">
        <f t="shared" si="6"/>
        <v>0</v>
      </c>
      <c r="BO7" s="252">
        <f t="shared" si="6"/>
        <v>0</v>
      </c>
    </row>
    <row r="8" spans="1:67" hidden="1" outlineLevel="1" x14ac:dyDescent="0.25">
      <c r="B8" s="246" t="s">
        <v>183</v>
      </c>
      <c r="C8" s="247"/>
      <c r="D8" s="255"/>
      <c r="E8" s="255"/>
      <c r="F8" s="255"/>
      <c r="G8" s="255"/>
      <c r="H8" s="255"/>
      <c r="I8" s="255"/>
      <c r="J8" s="255"/>
      <c r="K8" s="255"/>
      <c r="L8" s="255"/>
      <c r="M8" s="255"/>
      <c r="N8" s="255"/>
      <c r="O8" s="255"/>
      <c r="P8" s="255"/>
      <c r="Q8" s="255"/>
      <c r="R8" s="255"/>
      <c r="S8" s="255"/>
      <c r="T8" s="255"/>
      <c r="U8" s="255"/>
      <c r="V8" s="255"/>
      <c r="W8" s="255"/>
      <c r="X8" s="255"/>
      <c r="Y8" s="255"/>
      <c r="Z8" s="255"/>
      <c r="AA8" s="255"/>
      <c r="AB8" s="255"/>
      <c r="AC8" s="255"/>
      <c r="AD8" s="256">
        <v>0</v>
      </c>
      <c r="AF8" s="257">
        <f>AD8</f>
        <v>0</v>
      </c>
      <c r="AG8" s="257">
        <f>AF8</f>
        <v>0</v>
      </c>
      <c r="AH8" s="257">
        <f t="shared" si="4"/>
        <v>0</v>
      </c>
      <c r="AI8" s="257">
        <f t="shared" si="4"/>
        <v>0</v>
      </c>
      <c r="AJ8" s="258">
        <f t="shared" si="4"/>
        <v>0</v>
      </c>
      <c r="AK8" s="258">
        <f t="shared" si="4"/>
        <v>0</v>
      </c>
      <c r="AL8" s="258">
        <f t="shared" si="4"/>
        <v>0</v>
      </c>
      <c r="AM8" s="258">
        <f t="shared" si="4"/>
        <v>0</v>
      </c>
      <c r="AN8" s="258">
        <f t="shared" si="4"/>
        <v>0</v>
      </c>
      <c r="AO8" s="258">
        <f t="shared" si="4"/>
        <v>0</v>
      </c>
      <c r="AP8" s="258">
        <f t="shared" si="4"/>
        <v>0</v>
      </c>
      <c r="AQ8" s="258">
        <f t="shared" si="4"/>
        <v>0</v>
      </c>
      <c r="AR8" s="258">
        <f t="shared" si="4"/>
        <v>0</v>
      </c>
      <c r="AS8" s="258">
        <f t="shared" si="4"/>
        <v>0</v>
      </c>
      <c r="AT8" s="258">
        <f t="shared" si="4"/>
        <v>0</v>
      </c>
      <c r="AU8" s="258">
        <f t="shared" si="4"/>
        <v>0</v>
      </c>
      <c r="AV8" s="258">
        <f t="shared" si="4"/>
        <v>0</v>
      </c>
      <c r="AW8" s="258">
        <f t="shared" si="4"/>
        <v>0</v>
      </c>
      <c r="AX8" s="258">
        <f t="shared" si="5"/>
        <v>0</v>
      </c>
      <c r="AY8" s="258">
        <f t="shared" si="5"/>
        <v>0</v>
      </c>
      <c r="AZ8" s="258">
        <f t="shared" si="5"/>
        <v>0</v>
      </c>
      <c r="BA8" s="258">
        <f t="shared" si="5"/>
        <v>0</v>
      </c>
      <c r="BB8" s="258">
        <f t="shared" si="5"/>
        <v>0</v>
      </c>
      <c r="BC8" s="258">
        <f t="shared" si="5"/>
        <v>0</v>
      </c>
      <c r="BD8" s="258">
        <f t="shared" si="5"/>
        <v>0</v>
      </c>
      <c r="BE8" s="258">
        <f t="shared" si="5"/>
        <v>0</v>
      </c>
      <c r="BF8" s="258">
        <f t="shared" si="5"/>
        <v>0</v>
      </c>
      <c r="BG8" s="258">
        <f t="shared" si="5"/>
        <v>0</v>
      </c>
      <c r="BH8" s="258">
        <f t="shared" si="5"/>
        <v>0</v>
      </c>
      <c r="BI8" s="258">
        <f t="shared" si="5"/>
        <v>0</v>
      </c>
      <c r="BJ8" s="258">
        <f t="shared" si="5"/>
        <v>0</v>
      </c>
      <c r="BK8" s="258">
        <f t="shared" si="5"/>
        <v>0</v>
      </c>
      <c r="BL8" s="258">
        <f t="shared" si="5"/>
        <v>0</v>
      </c>
      <c r="BM8" s="258">
        <f t="shared" si="5"/>
        <v>0</v>
      </c>
      <c r="BN8" s="258">
        <f t="shared" si="6"/>
        <v>0</v>
      </c>
      <c r="BO8" s="258">
        <f t="shared" si="6"/>
        <v>0</v>
      </c>
    </row>
    <row r="9" spans="1:67" hidden="1" outlineLevel="1" x14ac:dyDescent="0.25">
      <c r="B9" s="246" t="s">
        <v>103</v>
      </c>
      <c r="C9" s="247"/>
      <c r="D9" s="259"/>
      <c r="E9" s="259"/>
      <c r="F9" s="259"/>
      <c r="G9" s="259"/>
      <c r="H9" s="259"/>
      <c r="I9" s="259"/>
      <c r="J9" s="259"/>
      <c r="K9" s="259"/>
      <c r="L9" s="259"/>
      <c r="M9" s="259"/>
      <c r="N9" s="259"/>
      <c r="O9" s="259"/>
      <c r="P9" s="259"/>
      <c r="Q9" s="259"/>
      <c r="R9" s="259"/>
      <c r="S9" s="259"/>
      <c r="T9" s="259"/>
      <c r="U9" s="259"/>
      <c r="V9" s="259"/>
      <c r="W9" s="259"/>
      <c r="X9" s="259"/>
      <c r="Y9" s="259"/>
      <c r="Z9" s="259"/>
      <c r="AA9" s="259"/>
      <c r="AB9" s="259"/>
      <c r="AC9" s="259"/>
      <c r="AD9" s="260">
        <v>0</v>
      </c>
      <c r="AF9" s="261">
        <f>AD9</f>
        <v>0</v>
      </c>
      <c r="AG9" s="261">
        <f>AF9</f>
        <v>0</v>
      </c>
      <c r="AH9" s="261">
        <f t="shared" si="4"/>
        <v>0</v>
      </c>
      <c r="AI9" s="261">
        <f t="shared" si="4"/>
        <v>0</v>
      </c>
      <c r="AJ9" s="262">
        <f t="shared" si="4"/>
        <v>0</v>
      </c>
      <c r="AK9" s="262">
        <f t="shared" si="4"/>
        <v>0</v>
      </c>
      <c r="AL9" s="262">
        <f t="shared" si="4"/>
        <v>0</v>
      </c>
      <c r="AM9" s="262">
        <f t="shared" si="4"/>
        <v>0</v>
      </c>
      <c r="AN9" s="262">
        <f t="shared" si="4"/>
        <v>0</v>
      </c>
      <c r="AO9" s="262">
        <f t="shared" si="4"/>
        <v>0</v>
      </c>
      <c r="AP9" s="262">
        <f t="shared" si="4"/>
        <v>0</v>
      </c>
      <c r="AQ9" s="262">
        <f t="shared" si="4"/>
        <v>0</v>
      </c>
      <c r="AR9" s="262">
        <f t="shared" si="4"/>
        <v>0</v>
      </c>
      <c r="AS9" s="262">
        <f t="shared" si="4"/>
        <v>0</v>
      </c>
      <c r="AT9" s="262">
        <f t="shared" si="4"/>
        <v>0</v>
      </c>
      <c r="AU9" s="262">
        <f t="shared" si="4"/>
        <v>0</v>
      </c>
      <c r="AV9" s="262">
        <f t="shared" si="4"/>
        <v>0</v>
      </c>
      <c r="AW9" s="262">
        <f t="shared" si="4"/>
        <v>0</v>
      </c>
      <c r="AX9" s="262">
        <f t="shared" si="5"/>
        <v>0</v>
      </c>
      <c r="AY9" s="262">
        <f t="shared" si="5"/>
        <v>0</v>
      </c>
      <c r="AZ9" s="262">
        <f t="shared" si="5"/>
        <v>0</v>
      </c>
      <c r="BA9" s="262">
        <f t="shared" si="5"/>
        <v>0</v>
      </c>
      <c r="BB9" s="262">
        <f t="shared" si="5"/>
        <v>0</v>
      </c>
      <c r="BC9" s="262">
        <f t="shared" si="5"/>
        <v>0</v>
      </c>
      <c r="BD9" s="262">
        <f t="shared" si="5"/>
        <v>0</v>
      </c>
      <c r="BE9" s="262">
        <f t="shared" si="5"/>
        <v>0</v>
      </c>
      <c r="BF9" s="262">
        <f t="shared" si="5"/>
        <v>0</v>
      </c>
      <c r="BG9" s="262">
        <f t="shared" si="5"/>
        <v>0</v>
      </c>
      <c r="BH9" s="262">
        <f t="shared" si="5"/>
        <v>0</v>
      </c>
      <c r="BI9" s="262">
        <f t="shared" si="5"/>
        <v>0</v>
      </c>
      <c r="BJ9" s="262">
        <f t="shared" si="5"/>
        <v>0</v>
      </c>
      <c r="BK9" s="262">
        <f t="shared" si="5"/>
        <v>0</v>
      </c>
      <c r="BL9" s="262">
        <f t="shared" si="5"/>
        <v>0</v>
      </c>
      <c r="BM9" s="262">
        <f t="shared" si="5"/>
        <v>0</v>
      </c>
      <c r="BN9" s="262">
        <f t="shared" si="6"/>
        <v>0</v>
      </c>
      <c r="BO9" s="262">
        <f t="shared" si="6"/>
        <v>0</v>
      </c>
    </row>
    <row r="10" spans="1:67" hidden="1" outlineLevel="1" x14ac:dyDescent="0.25">
      <c r="B10" s="246" t="s">
        <v>117</v>
      </c>
      <c r="C10" s="247"/>
      <c r="D10" s="253"/>
      <c r="E10" s="253"/>
      <c r="F10" s="253"/>
      <c r="G10" s="253"/>
      <c r="H10" s="253"/>
      <c r="I10" s="253"/>
      <c r="J10" s="253"/>
      <c r="K10" s="253"/>
      <c r="L10" s="253"/>
      <c r="M10" s="253"/>
      <c r="N10" s="253"/>
      <c r="O10" s="253"/>
      <c r="P10" s="253"/>
      <c r="Q10" s="253"/>
      <c r="R10" s="253"/>
      <c r="S10" s="253"/>
      <c r="T10" s="253"/>
      <c r="U10" s="253"/>
      <c r="V10" s="253"/>
      <c r="W10" s="253"/>
      <c r="X10" s="253"/>
      <c r="Y10" s="253"/>
      <c r="Z10" s="253"/>
      <c r="AA10" s="253"/>
      <c r="AB10" s="253"/>
      <c r="AC10" s="253"/>
      <c r="AD10" s="260">
        <v>0</v>
      </c>
      <c r="AF10" s="254">
        <f>AD10</f>
        <v>0</v>
      </c>
      <c r="AG10" s="254">
        <f>AF10</f>
        <v>0</v>
      </c>
      <c r="AH10" s="254">
        <f t="shared" si="4"/>
        <v>0</v>
      </c>
      <c r="AI10" s="254">
        <f t="shared" si="4"/>
        <v>0</v>
      </c>
      <c r="AJ10" s="254">
        <f t="shared" si="4"/>
        <v>0</v>
      </c>
      <c r="AK10" s="254">
        <f t="shared" si="4"/>
        <v>0</v>
      </c>
      <c r="AL10" s="254">
        <f t="shared" si="4"/>
        <v>0</v>
      </c>
      <c r="AM10" s="254">
        <f t="shared" si="4"/>
        <v>0</v>
      </c>
      <c r="AN10" s="254">
        <f t="shared" si="4"/>
        <v>0</v>
      </c>
      <c r="AO10" s="254">
        <f t="shared" si="4"/>
        <v>0</v>
      </c>
      <c r="AP10" s="254">
        <f t="shared" si="4"/>
        <v>0</v>
      </c>
      <c r="AQ10" s="254">
        <f t="shared" si="4"/>
        <v>0</v>
      </c>
      <c r="AR10" s="254">
        <f t="shared" si="4"/>
        <v>0</v>
      </c>
      <c r="AS10" s="254">
        <f t="shared" si="4"/>
        <v>0</v>
      </c>
      <c r="AT10" s="254">
        <f t="shared" si="4"/>
        <v>0</v>
      </c>
      <c r="AU10" s="254">
        <f t="shared" si="4"/>
        <v>0</v>
      </c>
      <c r="AV10" s="254">
        <f t="shared" si="4"/>
        <v>0</v>
      </c>
      <c r="AW10" s="254">
        <f t="shared" si="4"/>
        <v>0</v>
      </c>
      <c r="AX10" s="254">
        <f t="shared" si="5"/>
        <v>0</v>
      </c>
      <c r="AY10" s="254">
        <f t="shared" si="5"/>
        <v>0</v>
      </c>
      <c r="AZ10" s="254">
        <f t="shared" si="5"/>
        <v>0</v>
      </c>
      <c r="BA10" s="254">
        <f t="shared" si="5"/>
        <v>0</v>
      </c>
      <c r="BB10" s="254">
        <f t="shared" si="5"/>
        <v>0</v>
      </c>
      <c r="BC10" s="254">
        <f t="shared" si="5"/>
        <v>0</v>
      </c>
      <c r="BD10" s="254">
        <f t="shared" si="5"/>
        <v>0</v>
      </c>
      <c r="BE10" s="254">
        <f t="shared" si="5"/>
        <v>0</v>
      </c>
      <c r="BF10" s="254">
        <f t="shared" si="5"/>
        <v>0</v>
      </c>
      <c r="BG10" s="254">
        <f t="shared" si="5"/>
        <v>0</v>
      </c>
      <c r="BH10" s="254">
        <f t="shared" si="5"/>
        <v>0</v>
      </c>
      <c r="BI10" s="254">
        <f t="shared" si="5"/>
        <v>0</v>
      </c>
      <c r="BJ10" s="254">
        <f t="shared" si="5"/>
        <v>0</v>
      </c>
      <c r="BK10" s="254">
        <f t="shared" si="5"/>
        <v>0</v>
      </c>
      <c r="BL10" s="254">
        <f t="shared" si="5"/>
        <v>0</v>
      </c>
      <c r="BM10" s="254">
        <f t="shared" si="5"/>
        <v>0</v>
      </c>
      <c r="BN10" s="254">
        <f t="shared" si="6"/>
        <v>0</v>
      </c>
      <c r="BO10" s="254">
        <f t="shared" si="6"/>
        <v>0</v>
      </c>
    </row>
    <row r="11" spans="1:67" hidden="1" outlineLevel="1" x14ac:dyDescent="0.25"/>
    <row r="12" spans="1:67" hidden="1" outlineLevel="1" x14ac:dyDescent="0.25">
      <c r="B12" t="s">
        <v>140</v>
      </c>
      <c r="D12" s="7">
        <f>IF(ISERROR(VLOOKUP($B$4&amp;$B12,[17]Sheet1!$C$1:$AC$85,COLUMN(D$1)-2,FALSE)),0,VLOOKUP($B$4&amp;$B12,[17]Sheet1!$C$1:$AC$85,COLUMN(D$1)-2,FALSE))</f>
        <v>0</v>
      </c>
      <c r="E12" s="7">
        <f>IF(ISERROR(VLOOKUP($B$4&amp;$B12,[17]Sheet1!$C$1:$AC$85,COLUMN(E$1)-2,FALSE)),0,VLOOKUP($B$4&amp;$B12,[17]Sheet1!$C$1:$AC$85,COLUMN(E$1)-2,FALSE))</f>
        <v>0</v>
      </c>
      <c r="F12" s="7">
        <f>IF(ISERROR(VLOOKUP($B$4&amp;$B12,[17]Sheet1!$C$1:$AC$85,COLUMN(F$1)-2,FALSE)),0,VLOOKUP($B$4&amp;$B12,[17]Sheet1!$C$1:$AC$85,COLUMN(F$1)-2,FALSE))</f>
        <v>0</v>
      </c>
      <c r="G12" s="7">
        <f>IF(ISERROR(VLOOKUP($B$4&amp;$B12,[17]Sheet1!$C$1:$AC$85,COLUMN(G$1)-2,FALSE)),0,VLOOKUP($B$4&amp;$B12,[17]Sheet1!$C$1:$AC$85,COLUMN(G$1)-2,FALSE))</f>
        <v>0</v>
      </c>
      <c r="H12" s="7">
        <f>IF(ISERROR(VLOOKUP($B$4&amp;$B12,[17]Sheet1!$C$1:$AC$85,COLUMN(H$1)-2,FALSE)),0,VLOOKUP($B$4&amp;$B12,[17]Sheet1!$C$1:$AC$85,COLUMN(H$1)-2,FALSE))</f>
        <v>0</v>
      </c>
      <c r="I12" s="7">
        <f>IF(ISERROR(VLOOKUP($B$4&amp;$B12,[17]Sheet1!$C$1:$AC$85,COLUMN(I$1)-2,FALSE)),0,VLOOKUP($B$4&amp;$B12,[17]Sheet1!$C$1:$AC$85,COLUMN(I$1)-2,FALSE))</f>
        <v>0</v>
      </c>
      <c r="J12" s="7">
        <f>IF(ISERROR(VLOOKUP($B$4&amp;$B12,[17]Sheet1!$C$1:$AC$85,COLUMN(J$1)-2,FALSE)),0,VLOOKUP($B$4&amp;$B12,[17]Sheet1!$C$1:$AC$85,COLUMN(J$1)-2,FALSE))</f>
        <v>0</v>
      </c>
      <c r="K12" s="7">
        <f>IF(ISERROR(VLOOKUP($B$4&amp;$B12,[17]Sheet1!$C$1:$AC$85,COLUMN(K$1)-2,FALSE)),0,VLOOKUP($B$4&amp;$B12,[17]Sheet1!$C$1:$AC$85,COLUMN(K$1)-2,FALSE))</f>
        <v>0</v>
      </c>
      <c r="L12" s="7">
        <f>IF(ISERROR(VLOOKUP($B$4&amp;$B12,[17]Sheet1!$C$1:$AC$85,COLUMN(L$1)-2,FALSE)),0,VLOOKUP($B$4&amp;$B12,[17]Sheet1!$C$1:$AC$85,COLUMN(L$1)-2,FALSE))</f>
        <v>0</v>
      </c>
      <c r="M12" s="7">
        <f>IF(ISERROR(VLOOKUP($B$4&amp;$B12,[17]Sheet1!$C$1:$AC$85,COLUMN(M$1)-2,FALSE)),0,VLOOKUP($B$4&amp;$B12,[17]Sheet1!$C$1:$AC$85,COLUMN(M$1)-2,FALSE))</f>
        <v>0</v>
      </c>
      <c r="N12" s="7">
        <f>IF(ISERROR(VLOOKUP($B$4&amp;$B12,[17]Sheet1!$C$1:$AC$85,COLUMN(N$1)-2,FALSE)),0,VLOOKUP($B$4&amp;$B12,[17]Sheet1!$C$1:$AC$85,COLUMN(N$1)-2,FALSE))</f>
        <v>0</v>
      </c>
      <c r="O12" s="7">
        <f>IF(ISERROR(VLOOKUP($B$4&amp;$B12,[17]Sheet1!$C$1:$AC$85,COLUMN(O$1)-2,FALSE)),0,VLOOKUP($B$4&amp;$B12,[17]Sheet1!$C$1:$AC$85,COLUMN(O$1)-2,FALSE))</f>
        <v>0</v>
      </c>
      <c r="P12" s="7">
        <f>IF(ISERROR(VLOOKUP($B$4&amp;$B12,[17]Sheet1!$C$1:$AC$85,COLUMN(P$1)-2,FALSE)),0,VLOOKUP($B$4&amp;$B12,[17]Sheet1!$C$1:$AC$85,COLUMN(P$1)-2,FALSE))</f>
        <v>0</v>
      </c>
      <c r="Q12" s="7">
        <f>IF(ISERROR(VLOOKUP($B$4&amp;$B12,[17]Sheet1!$C$1:$AC$85,COLUMN(Q$1)-2,FALSE)),0,VLOOKUP($B$4&amp;$B12,[17]Sheet1!$C$1:$AC$85,COLUMN(Q$1)-2,FALSE))</f>
        <v>0</v>
      </c>
      <c r="R12" s="7">
        <f>IF(ISERROR(VLOOKUP($B$4&amp;$B12,[17]Sheet1!$C$1:$AC$85,COLUMN(R$1)-2,FALSE)),0,VLOOKUP($B$4&amp;$B12,[17]Sheet1!$C$1:$AC$85,COLUMN(R$1)-2,FALSE))</f>
        <v>0</v>
      </c>
      <c r="S12" s="7">
        <f>IF(ISERROR(VLOOKUP($B$4&amp;$B12,[17]Sheet1!$C$1:$AC$85,COLUMN(S$1)-2,FALSE)),0,VLOOKUP($B$4&amp;$B12,[17]Sheet1!$C$1:$AC$85,COLUMN(S$1)-2,FALSE))</f>
        <v>0</v>
      </c>
      <c r="T12" s="7">
        <f>IF(ISERROR(VLOOKUP($B$4&amp;$B12,[17]Sheet1!$C$1:$AC$85,COLUMN(T$1)-2,FALSE)),0,VLOOKUP($B$4&amp;$B12,[17]Sheet1!$C$1:$AC$85,COLUMN(T$1)-2,FALSE))</f>
        <v>0</v>
      </c>
      <c r="U12" s="7">
        <f>IF(ISERROR(VLOOKUP($B$4&amp;$B12,[17]Sheet1!$C$1:$AC$85,COLUMN(U$1)-2,FALSE)),0,VLOOKUP($B$4&amp;$B12,[17]Sheet1!$C$1:$AC$85,COLUMN(U$1)-2,FALSE))</f>
        <v>0</v>
      </c>
      <c r="V12" s="7">
        <f>IF(ISERROR(VLOOKUP($B$4&amp;$B12,[17]Sheet1!$C$1:$AC$85,COLUMN(V$1)-2,FALSE)),0,VLOOKUP($B$4&amp;$B12,[17]Sheet1!$C$1:$AC$85,COLUMN(V$1)-2,FALSE))</f>
        <v>0</v>
      </c>
      <c r="W12" s="7">
        <f>IF(ISERROR(VLOOKUP($B$4&amp;$B12,[17]Sheet1!$C$1:$AC$85,COLUMN(W$1)-2,FALSE)),0,VLOOKUP($B$4&amp;$B12,[17]Sheet1!$C$1:$AC$85,COLUMN(W$1)-2,FALSE))</f>
        <v>0</v>
      </c>
      <c r="X12" s="7">
        <f>IF(ISERROR(VLOOKUP($B$4&amp;$B12,[17]Sheet1!$C$1:$AC$85,COLUMN(X$1)-2,FALSE)),0,VLOOKUP($B$4&amp;$B12,[17]Sheet1!$C$1:$AC$85,COLUMN(X$1)-2,FALSE))</f>
        <v>0</v>
      </c>
      <c r="Y12" s="7">
        <f>IF(ISERROR(VLOOKUP($B$4&amp;$B12,[17]Sheet1!$C$1:$AC$85,COLUMN(Y$1)-2,FALSE)),0,VLOOKUP($B$4&amp;$B12,[17]Sheet1!$C$1:$AC$85,COLUMN(Y$1)-2,FALSE))</f>
        <v>0</v>
      </c>
      <c r="Z12" s="7">
        <f>IF(ISERROR(VLOOKUP($B$4&amp;$B12,[17]Sheet1!$C$1:$AC$85,COLUMN(Z$1)-2,FALSE)),0,VLOOKUP($B$4&amp;$B12,[17]Sheet1!$C$1:$AC$85,COLUMN(Z$1)-2,FALSE))</f>
        <v>0</v>
      </c>
      <c r="AA12" s="7">
        <f>IF(ISERROR(VLOOKUP($B$4&amp;$B12,[17]Sheet1!$C$1:$AC$85,COLUMN(AA$1)-2,FALSE)),0,VLOOKUP($B$4&amp;$B12,[17]Sheet1!$C$1:$AC$85,COLUMN(AA$1)-2,FALSE))</f>
        <v>0</v>
      </c>
      <c r="AB12" s="7">
        <f>IF(ISERROR(VLOOKUP($B$4&amp;$B12,[17]Sheet1!$C$1:$AC$85,COLUMN(AB$1)-2,FALSE)),0,VLOOKUP($B$4&amp;$B12,[17]Sheet1!$C$1:$AC$85,COLUMN(AB$1)-2,FALSE))</f>
        <v>0</v>
      </c>
      <c r="AC12" s="7">
        <f>IF(ISERROR(VLOOKUP($B$4&amp;$B12,[17]Sheet1!$C$1:$AC$85,COLUMN(AC$1)-2,FALSE)),0,VLOOKUP($B$4&amp;$B12,[17]Sheet1!$C$1:$AC$85,COLUMN(AC$1)-2,FALSE))</f>
        <v>0</v>
      </c>
      <c r="AF12" s="7">
        <f t="shared" ref="AF12:AG16" si="7">AB12</f>
        <v>0</v>
      </c>
      <c r="AG12" s="7">
        <f t="shared" si="7"/>
        <v>0</v>
      </c>
      <c r="AH12" s="7">
        <f t="shared" ref="AH12:BO12" si="8">IF(ROUND((AG12+AG13)*(1+AH6),)&gt;=AH$3*$AD$3,AH$3*$AD$3*(1-AH7),ROUND((AG12+AG13)*(1+AH6),)-ROUND((AG12+AG13)*(1+AH6)*AH7,))</f>
        <v>0</v>
      </c>
      <c r="AI12" s="7">
        <f t="shared" si="8"/>
        <v>0</v>
      </c>
      <c r="AJ12" s="9">
        <f t="shared" si="8"/>
        <v>0</v>
      </c>
      <c r="AK12" s="9">
        <f t="shared" si="8"/>
        <v>0</v>
      </c>
      <c r="AL12" s="9">
        <f t="shared" si="8"/>
        <v>0</v>
      </c>
      <c r="AM12" s="9">
        <f t="shared" si="8"/>
        <v>0</v>
      </c>
      <c r="AN12" s="9">
        <f t="shared" si="8"/>
        <v>0</v>
      </c>
      <c r="AO12" s="9">
        <f t="shared" si="8"/>
        <v>0</v>
      </c>
      <c r="AP12" s="9">
        <f t="shared" si="8"/>
        <v>0</v>
      </c>
      <c r="AQ12" s="9">
        <f t="shared" si="8"/>
        <v>0</v>
      </c>
      <c r="AR12" s="9">
        <f t="shared" si="8"/>
        <v>0</v>
      </c>
      <c r="AS12" s="9">
        <f t="shared" si="8"/>
        <v>0</v>
      </c>
      <c r="AT12" s="9">
        <f t="shared" si="8"/>
        <v>0</v>
      </c>
      <c r="AU12" s="9">
        <f t="shared" si="8"/>
        <v>0</v>
      </c>
      <c r="AV12" s="9">
        <f t="shared" si="8"/>
        <v>0</v>
      </c>
      <c r="AW12" s="9">
        <f t="shared" si="8"/>
        <v>0</v>
      </c>
      <c r="AX12" s="9">
        <f t="shared" si="8"/>
        <v>0</v>
      </c>
      <c r="AY12" s="9">
        <f t="shared" si="8"/>
        <v>0</v>
      </c>
      <c r="AZ12" s="9">
        <f t="shared" si="8"/>
        <v>0</v>
      </c>
      <c r="BA12" s="9">
        <f t="shared" si="8"/>
        <v>0</v>
      </c>
      <c r="BB12" s="9">
        <f t="shared" si="8"/>
        <v>0</v>
      </c>
      <c r="BC12" s="9">
        <f t="shared" si="8"/>
        <v>0</v>
      </c>
      <c r="BD12" s="9">
        <f t="shared" si="8"/>
        <v>0</v>
      </c>
      <c r="BE12" s="9">
        <f t="shared" si="8"/>
        <v>0</v>
      </c>
      <c r="BF12" s="9">
        <f t="shared" si="8"/>
        <v>0</v>
      </c>
      <c r="BG12" s="9">
        <f t="shared" si="8"/>
        <v>0</v>
      </c>
      <c r="BH12" s="9">
        <f t="shared" si="8"/>
        <v>0</v>
      </c>
      <c r="BI12" s="9">
        <f t="shared" si="8"/>
        <v>0</v>
      </c>
      <c r="BJ12" s="9">
        <f t="shared" si="8"/>
        <v>0</v>
      </c>
      <c r="BK12" s="9">
        <f t="shared" si="8"/>
        <v>0</v>
      </c>
      <c r="BL12" s="9">
        <f t="shared" si="8"/>
        <v>0</v>
      </c>
      <c r="BM12" s="9">
        <f t="shared" si="8"/>
        <v>0</v>
      </c>
      <c r="BN12" s="9">
        <f t="shared" si="8"/>
        <v>0</v>
      </c>
      <c r="BO12" s="9">
        <f t="shared" si="8"/>
        <v>0</v>
      </c>
    </row>
    <row r="13" spans="1:67" hidden="1" outlineLevel="1" x14ac:dyDescent="0.25">
      <c r="B13" s="263" t="s">
        <v>141</v>
      </c>
      <c r="D13" s="7">
        <f>IF(ISERROR(VLOOKUP($B$4&amp;$B13,[17]Sheet1!$C$1:$AC$85,COLUMN(D$1)-2,FALSE)),0,VLOOKUP($B$4&amp;$B13,[17]Sheet1!$C$1:$AC$85,COLUMN(D$1)-2,FALSE))</f>
        <v>0</v>
      </c>
      <c r="E13" s="7">
        <f>IF(ISERROR(VLOOKUP($B$4&amp;$B13,[17]Sheet1!$C$1:$AC$85,COLUMN(E$1)-2,FALSE)),0,VLOOKUP($B$4&amp;$B13,[17]Sheet1!$C$1:$AC$85,COLUMN(E$1)-2,FALSE))</f>
        <v>0</v>
      </c>
      <c r="F13" s="7">
        <f>IF(ISERROR(VLOOKUP($B$4&amp;$B13,[17]Sheet1!$C$1:$AC$85,COLUMN(F$1)-2,FALSE)),0,VLOOKUP($B$4&amp;$B13,[17]Sheet1!$C$1:$AC$85,COLUMN(F$1)-2,FALSE))</f>
        <v>0</v>
      </c>
      <c r="G13" s="7">
        <f>IF(ISERROR(VLOOKUP($B$4&amp;$B13,[17]Sheet1!$C$1:$AC$85,COLUMN(G$1)-2,FALSE)),0,VLOOKUP($B$4&amp;$B13,[17]Sheet1!$C$1:$AC$85,COLUMN(G$1)-2,FALSE))</f>
        <v>0</v>
      </c>
      <c r="H13" s="7">
        <f>IF(ISERROR(VLOOKUP($B$4&amp;$B13,[17]Sheet1!$C$1:$AC$85,COLUMN(H$1)-2,FALSE)),0,VLOOKUP($B$4&amp;$B13,[17]Sheet1!$C$1:$AC$85,COLUMN(H$1)-2,FALSE))</f>
        <v>0</v>
      </c>
      <c r="I13" s="7">
        <f>IF(ISERROR(VLOOKUP($B$4&amp;$B13,[17]Sheet1!$C$1:$AC$85,COLUMN(I$1)-2,FALSE)),0,VLOOKUP($B$4&amp;$B13,[17]Sheet1!$C$1:$AC$85,COLUMN(I$1)-2,FALSE))</f>
        <v>0</v>
      </c>
      <c r="J13" s="7">
        <f>IF(ISERROR(VLOOKUP($B$4&amp;$B13,[17]Sheet1!$C$1:$AC$85,COLUMN(J$1)-2,FALSE)),0,VLOOKUP($B$4&amp;$B13,[17]Sheet1!$C$1:$AC$85,COLUMN(J$1)-2,FALSE))</f>
        <v>0</v>
      </c>
      <c r="K13" s="7">
        <f>IF(ISERROR(VLOOKUP($B$4&amp;$B13,[17]Sheet1!$C$1:$AC$85,COLUMN(K$1)-2,FALSE)),0,VLOOKUP($B$4&amp;$B13,[17]Sheet1!$C$1:$AC$85,COLUMN(K$1)-2,FALSE))</f>
        <v>0</v>
      </c>
      <c r="L13" s="7">
        <f>IF(ISERROR(VLOOKUP($B$4&amp;$B13,[17]Sheet1!$C$1:$AC$85,COLUMN(L$1)-2,FALSE)),0,VLOOKUP($B$4&amp;$B13,[17]Sheet1!$C$1:$AC$85,COLUMN(L$1)-2,FALSE))</f>
        <v>0</v>
      </c>
      <c r="M13" s="7">
        <f>IF(ISERROR(VLOOKUP($B$4&amp;$B13,[17]Sheet1!$C$1:$AC$85,COLUMN(M$1)-2,FALSE)),0,VLOOKUP($B$4&amp;$B13,[17]Sheet1!$C$1:$AC$85,COLUMN(M$1)-2,FALSE))</f>
        <v>0</v>
      </c>
      <c r="N13" s="7">
        <f>IF(ISERROR(VLOOKUP($B$4&amp;$B13,[17]Sheet1!$C$1:$AC$85,COLUMN(N$1)-2,FALSE)),0,VLOOKUP($B$4&amp;$B13,[17]Sheet1!$C$1:$AC$85,COLUMN(N$1)-2,FALSE))</f>
        <v>0</v>
      </c>
      <c r="O13" s="7">
        <f>IF(ISERROR(VLOOKUP($B$4&amp;$B13,[17]Sheet1!$C$1:$AC$85,COLUMN(O$1)-2,FALSE)),0,VLOOKUP($B$4&amp;$B13,[17]Sheet1!$C$1:$AC$85,COLUMN(O$1)-2,FALSE))</f>
        <v>0</v>
      </c>
      <c r="P13" s="7">
        <f>IF(ISERROR(VLOOKUP($B$4&amp;$B13,[17]Sheet1!$C$1:$AC$85,COLUMN(P$1)-2,FALSE)),0,VLOOKUP($B$4&amp;$B13,[17]Sheet1!$C$1:$AC$85,COLUMN(P$1)-2,FALSE))</f>
        <v>0</v>
      </c>
      <c r="Q13" s="7">
        <f>IF(ISERROR(VLOOKUP($B$4&amp;$B13,[17]Sheet1!$C$1:$AC$85,COLUMN(Q$1)-2,FALSE)),0,VLOOKUP($B$4&amp;$B13,[17]Sheet1!$C$1:$AC$85,COLUMN(Q$1)-2,FALSE))</f>
        <v>0</v>
      </c>
      <c r="R13" s="7">
        <f>IF(ISERROR(VLOOKUP($B$4&amp;$B13,[17]Sheet1!$C$1:$AC$85,COLUMN(R$1)-2,FALSE)),0,VLOOKUP($B$4&amp;$B13,[17]Sheet1!$C$1:$AC$85,COLUMN(R$1)-2,FALSE))</f>
        <v>0</v>
      </c>
      <c r="S13" s="7">
        <f>IF(ISERROR(VLOOKUP($B$4&amp;$B13,[17]Sheet1!$C$1:$AC$85,COLUMN(S$1)-2,FALSE)),0,VLOOKUP($B$4&amp;$B13,[17]Sheet1!$C$1:$AC$85,COLUMN(S$1)-2,FALSE))</f>
        <v>0</v>
      </c>
      <c r="T13" s="7">
        <f>IF(ISERROR(VLOOKUP($B$4&amp;$B13,[17]Sheet1!$C$1:$AC$85,COLUMN(T$1)-2,FALSE)),0,VLOOKUP($B$4&amp;$B13,[17]Sheet1!$C$1:$AC$85,COLUMN(T$1)-2,FALSE))</f>
        <v>0</v>
      </c>
      <c r="U13" s="7">
        <f>IF(ISERROR(VLOOKUP($B$4&amp;$B13,[17]Sheet1!$C$1:$AC$85,COLUMN(U$1)-2,FALSE)),0,VLOOKUP($B$4&amp;$B13,[17]Sheet1!$C$1:$AC$85,COLUMN(U$1)-2,FALSE))</f>
        <v>0</v>
      </c>
      <c r="V13" s="7">
        <f>IF(ISERROR(VLOOKUP($B$4&amp;$B13,[17]Sheet1!$C$1:$AC$85,COLUMN(V$1)-2,FALSE)),0,VLOOKUP($B$4&amp;$B13,[17]Sheet1!$C$1:$AC$85,COLUMN(V$1)-2,FALSE))</f>
        <v>0</v>
      </c>
      <c r="W13" s="7">
        <f>IF(ISERROR(VLOOKUP($B$4&amp;$B13,[17]Sheet1!$C$1:$AC$85,COLUMN(W$1)-2,FALSE)),0,VLOOKUP($B$4&amp;$B13,[17]Sheet1!$C$1:$AC$85,COLUMN(W$1)-2,FALSE))</f>
        <v>0</v>
      </c>
      <c r="X13" s="7">
        <f>IF(ISERROR(VLOOKUP($B$4&amp;$B13,[17]Sheet1!$C$1:$AC$85,COLUMN(X$1)-2,FALSE)),0,VLOOKUP($B$4&amp;$B13,[17]Sheet1!$C$1:$AC$85,COLUMN(X$1)-2,FALSE))</f>
        <v>0</v>
      </c>
      <c r="Y13" s="7">
        <f>IF(ISERROR(VLOOKUP($B$4&amp;$B13,[17]Sheet1!$C$1:$AC$85,COLUMN(Y$1)-2,FALSE)),0,VLOOKUP($B$4&amp;$B13,[17]Sheet1!$C$1:$AC$85,COLUMN(Y$1)-2,FALSE))</f>
        <v>0</v>
      </c>
      <c r="Z13" s="7">
        <f>IF(ISERROR(VLOOKUP($B$4&amp;$B13,[17]Sheet1!$C$1:$AC$85,COLUMN(Z$1)-2,FALSE)),0,VLOOKUP($B$4&amp;$B13,[17]Sheet1!$C$1:$AC$85,COLUMN(Z$1)-2,FALSE))</f>
        <v>0</v>
      </c>
      <c r="AA13" s="7">
        <f>IF(ISERROR(VLOOKUP($B$4&amp;$B13,[17]Sheet1!$C$1:$AC$85,COLUMN(AA$1)-2,FALSE)),0,VLOOKUP($B$4&amp;$B13,[17]Sheet1!$C$1:$AC$85,COLUMN(AA$1)-2,FALSE))</f>
        <v>0</v>
      </c>
      <c r="AB13" s="7">
        <f>IF(ISERROR(VLOOKUP($B$4&amp;$B13,[17]Sheet1!$C$1:$AC$85,COLUMN(AB$1)-2,FALSE)),0,VLOOKUP($B$4&amp;$B13,[17]Sheet1!$C$1:$AC$85,COLUMN(AB$1)-2,FALSE))</f>
        <v>0</v>
      </c>
      <c r="AC13" s="7">
        <f>IF(ISERROR(VLOOKUP($B$4&amp;$B13,[17]Sheet1!$C$1:$AC$85,COLUMN(AC$1)-2,FALSE)),0,VLOOKUP($B$4&amp;$B13,[17]Sheet1!$C$1:$AC$85,COLUMN(AC$1)-2,FALSE))</f>
        <v>0</v>
      </c>
      <c r="AF13" s="7">
        <f t="shared" si="7"/>
        <v>0</v>
      </c>
      <c r="AG13" s="7">
        <f t="shared" si="7"/>
        <v>0</v>
      </c>
      <c r="AH13" s="7">
        <f t="shared" ref="AH13:BO13" si="9">IF(ROUND((AG12+AG13)*(1+AH6),)&gt;=AH$3*$AD$3,AH$3*$AD$3*AH7,ROUND((AG12+AG13)*(1+AH6),)-AH12)</f>
        <v>0</v>
      </c>
      <c r="AI13" s="7">
        <f t="shared" si="9"/>
        <v>0</v>
      </c>
      <c r="AJ13" s="9">
        <f t="shared" si="9"/>
        <v>0</v>
      </c>
      <c r="AK13" s="9">
        <f t="shared" si="9"/>
        <v>0</v>
      </c>
      <c r="AL13" s="9">
        <f t="shared" si="9"/>
        <v>0</v>
      </c>
      <c r="AM13" s="9">
        <f t="shared" si="9"/>
        <v>0</v>
      </c>
      <c r="AN13" s="9">
        <f t="shared" si="9"/>
        <v>0</v>
      </c>
      <c r="AO13" s="9">
        <f t="shared" si="9"/>
        <v>0</v>
      </c>
      <c r="AP13" s="9">
        <f t="shared" si="9"/>
        <v>0</v>
      </c>
      <c r="AQ13" s="9">
        <f t="shared" si="9"/>
        <v>0</v>
      </c>
      <c r="AR13" s="9">
        <f t="shared" si="9"/>
        <v>0</v>
      </c>
      <c r="AS13" s="9">
        <f t="shared" si="9"/>
        <v>0</v>
      </c>
      <c r="AT13" s="9">
        <f t="shared" si="9"/>
        <v>0</v>
      </c>
      <c r="AU13" s="9">
        <f t="shared" si="9"/>
        <v>0</v>
      </c>
      <c r="AV13" s="9">
        <f t="shared" si="9"/>
        <v>0</v>
      </c>
      <c r="AW13" s="9">
        <f t="shared" si="9"/>
        <v>0</v>
      </c>
      <c r="AX13" s="9">
        <f t="shared" si="9"/>
        <v>0</v>
      </c>
      <c r="AY13" s="9">
        <f t="shared" si="9"/>
        <v>0</v>
      </c>
      <c r="AZ13" s="9">
        <f t="shared" si="9"/>
        <v>0</v>
      </c>
      <c r="BA13" s="9">
        <f t="shared" si="9"/>
        <v>0</v>
      </c>
      <c r="BB13" s="9">
        <f t="shared" si="9"/>
        <v>0</v>
      </c>
      <c r="BC13" s="9">
        <f t="shared" si="9"/>
        <v>0</v>
      </c>
      <c r="BD13" s="9">
        <f t="shared" si="9"/>
        <v>0</v>
      </c>
      <c r="BE13" s="9">
        <f t="shared" si="9"/>
        <v>0</v>
      </c>
      <c r="BF13" s="9">
        <f t="shared" si="9"/>
        <v>0</v>
      </c>
      <c r="BG13" s="9">
        <f t="shared" si="9"/>
        <v>0</v>
      </c>
      <c r="BH13" s="9">
        <f t="shared" si="9"/>
        <v>0</v>
      </c>
      <c r="BI13" s="9">
        <f t="shared" si="9"/>
        <v>0</v>
      </c>
      <c r="BJ13" s="9">
        <f t="shared" si="9"/>
        <v>0</v>
      </c>
      <c r="BK13" s="9">
        <f t="shared" si="9"/>
        <v>0</v>
      </c>
      <c r="BL13" s="9">
        <f t="shared" si="9"/>
        <v>0</v>
      </c>
      <c r="BM13" s="9">
        <f t="shared" si="9"/>
        <v>0</v>
      </c>
      <c r="BN13" s="9">
        <f t="shared" si="9"/>
        <v>0</v>
      </c>
      <c r="BO13" s="9">
        <f t="shared" si="9"/>
        <v>0</v>
      </c>
    </row>
    <row r="14" spans="1:67" hidden="1" outlineLevel="1" x14ac:dyDescent="0.25">
      <c r="B14" s="263" t="s">
        <v>142</v>
      </c>
      <c r="D14" s="7">
        <f>IF(ISERROR(VLOOKUP($B$4&amp;$B14,[17]Sheet1!$C$1:$AC$85,COLUMN(D$1)-2,FALSE)),0,VLOOKUP($B$4&amp;$B14,[17]Sheet1!$C$1:$AC$85,COLUMN(D$1)-2,FALSE))</f>
        <v>0</v>
      </c>
      <c r="E14" s="7">
        <f>IF(ISERROR(VLOOKUP($B$4&amp;$B14,[17]Sheet1!$C$1:$AC$85,COLUMN(E$1)-2,FALSE)),0,VLOOKUP($B$4&amp;$B14,[17]Sheet1!$C$1:$AC$85,COLUMN(E$1)-2,FALSE))</f>
        <v>0</v>
      </c>
      <c r="F14" s="7">
        <f>IF(ISERROR(VLOOKUP($B$4&amp;$B14,[17]Sheet1!$C$1:$AC$85,COLUMN(F$1)-2,FALSE)),0,VLOOKUP($B$4&amp;$B14,[17]Sheet1!$C$1:$AC$85,COLUMN(F$1)-2,FALSE))</f>
        <v>0</v>
      </c>
      <c r="G14" s="7">
        <f>IF(ISERROR(VLOOKUP($B$4&amp;$B14,[17]Sheet1!$C$1:$AC$85,COLUMN(G$1)-2,FALSE)),0,VLOOKUP($B$4&amp;$B14,[17]Sheet1!$C$1:$AC$85,COLUMN(G$1)-2,FALSE))</f>
        <v>0</v>
      </c>
      <c r="H14" s="7">
        <f>IF(ISERROR(VLOOKUP($B$4&amp;$B14,[17]Sheet1!$C$1:$AC$85,COLUMN(H$1)-2,FALSE)),0,VLOOKUP($B$4&amp;$B14,[17]Sheet1!$C$1:$AC$85,COLUMN(H$1)-2,FALSE))</f>
        <v>0</v>
      </c>
      <c r="I14" s="7">
        <f>IF(ISERROR(VLOOKUP($B$4&amp;$B14,[17]Sheet1!$C$1:$AC$85,COLUMN(I$1)-2,FALSE)),0,VLOOKUP($B$4&amp;$B14,[17]Sheet1!$C$1:$AC$85,COLUMN(I$1)-2,FALSE))</f>
        <v>0</v>
      </c>
      <c r="J14" s="7">
        <f>IF(ISERROR(VLOOKUP($B$4&amp;$B14,[17]Sheet1!$C$1:$AC$85,COLUMN(J$1)-2,FALSE)),0,VLOOKUP($B$4&amp;$B14,[17]Sheet1!$C$1:$AC$85,COLUMN(J$1)-2,FALSE))</f>
        <v>0</v>
      </c>
      <c r="K14" s="7">
        <f>IF(ISERROR(VLOOKUP($B$4&amp;$B14,[17]Sheet1!$C$1:$AC$85,COLUMN(K$1)-2,FALSE)),0,VLOOKUP($B$4&amp;$B14,[17]Sheet1!$C$1:$AC$85,COLUMN(K$1)-2,FALSE))</f>
        <v>0</v>
      </c>
      <c r="L14" s="7">
        <f>IF(ISERROR(VLOOKUP($B$4&amp;$B14,[17]Sheet1!$C$1:$AC$85,COLUMN(L$1)-2,FALSE)),0,VLOOKUP($B$4&amp;$B14,[17]Sheet1!$C$1:$AC$85,COLUMN(L$1)-2,FALSE))</f>
        <v>0</v>
      </c>
      <c r="M14" s="7">
        <f>IF(ISERROR(VLOOKUP($B$4&amp;$B14,[17]Sheet1!$C$1:$AC$85,COLUMN(M$1)-2,FALSE)),0,VLOOKUP($B$4&amp;$B14,[17]Sheet1!$C$1:$AC$85,COLUMN(M$1)-2,FALSE))</f>
        <v>0</v>
      </c>
      <c r="N14" s="7">
        <f>IF(ISERROR(VLOOKUP($B$4&amp;$B14,[17]Sheet1!$C$1:$AC$85,COLUMN(N$1)-2,FALSE)),0,VLOOKUP($B$4&amp;$B14,[17]Sheet1!$C$1:$AC$85,COLUMN(N$1)-2,FALSE))</f>
        <v>0</v>
      </c>
      <c r="O14" s="7">
        <f>IF(ISERROR(VLOOKUP($B$4&amp;$B14,[17]Sheet1!$C$1:$AC$85,COLUMN(O$1)-2,FALSE)),0,VLOOKUP($B$4&amp;$B14,[17]Sheet1!$C$1:$AC$85,COLUMN(O$1)-2,FALSE))</f>
        <v>0</v>
      </c>
      <c r="P14" s="7">
        <f>IF(ISERROR(VLOOKUP($B$4&amp;$B14,[17]Sheet1!$C$1:$AC$85,COLUMN(P$1)-2,FALSE)),0,VLOOKUP($B$4&amp;$B14,[17]Sheet1!$C$1:$AC$85,COLUMN(P$1)-2,FALSE))</f>
        <v>0</v>
      </c>
      <c r="Q14" s="7">
        <f>IF(ISERROR(VLOOKUP($B$4&amp;$B14,[17]Sheet1!$C$1:$AC$85,COLUMN(Q$1)-2,FALSE)),0,VLOOKUP($B$4&amp;$B14,[17]Sheet1!$C$1:$AC$85,COLUMN(Q$1)-2,FALSE))</f>
        <v>0</v>
      </c>
      <c r="R14" s="7">
        <f>IF(ISERROR(VLOOKUP($B$4&amp;$B14,[17]Sheet1!$C$1:$AC$85,COLUMN(R$1)-2,FALSE)),0,VLOOKUP($B$4&amp;$B14,[17]Sheet1!$C$1:$AC$85,COLUMN(R$1)-2,FALSE))</f>
        <v>0</v>
      </c>
      <c r="S14" s="7">
        <f>IF(ISERROR(VLOOKUP($B$4&amp;$B14,[17]Sheet1!$C$1:$AC$85,COLUMN(S$1)-2,FALSE)),0,VLOOKUP($B$4&amp;$B14,[17]Sheet1!$C$1:$AC$85,COLUMN(S$1)-2,FALSE))</f>
        <v>0</v>
      </c>
      <c r="T14" s="7">
        <f>IF(ISERROR(VLOOKUP($B$4&amp;$B14,[17]Sheet1!$C$1:$AC$85,COLUMN(T$1)-2,FALSE)),0,VLOOKUP($B$4&amp;$B14,[17]Sheet1!$C$1:$AC$85,COLUMN(T$1)-2,FALSE))</f>
        <v>0</v>
      </c>
      <c r="U14" s="7">
        <f>IF(ISERROR(VLOOKUP($B$4&amp;$B14,[17]Sheet1!$C$1:$AC$85,COLUMN(U$1)-2,FALSE)),0,VLOOKUP($B$4&amp;$B14,[17]Sheet1!$C$1:$AC$85,COLUMN(U$1)-2,FALSE))</f>
        <v>0</v>
      </c>
      <c r="V14" s="7">
        <f>IF(ISERROR(VLOOKUP($B$4&amp;$B14,[17]Sheet1!$C$1:$AC$85,COLUMN(V$1)-2,FALSE)),0,VLOOKUP($B$4&amp;$B14,[17]Sheet1!$C$1:$AC$85,COLUMN(V$1)-2,FALSE))</f>
        <v>0</v>
      </c>
      <c r="W14" s="7">
        <f>IF(ISERROR(VLOOKUP($B$4&amp;$B14,[17]Sheet1!$C$1:$AC$85,COLUMN(W$1)-2,FALSE)),0,VLOOKUP($B$4&amp;$B14,[17]Sheet1!$C$1:$AC$85,COLUMN(W$1)-2,FALSE))</f>
        <v>0</v>
      </c>
      <c r="X14" s="7">
        <f>IF(ISERROR(VLOOKUP($B$4&amp;$B14,[17]Sheet1!$C$1:$AC$85,COLUMN(X$1)-2,FALSE)),0,VLOOKUP($B$4&amp;$B14,[17]Sheet1!$C$1:$AC$85,COLUMN(X$1)-2,FALSE))</f>
        <v>0</v>
      </c>
      <c r="Y14" s="7">
        <f>IF(ISERROR(VLOOKUP($B$4&amp;$B14,[17]Sheet1!$C$1:$AC$85,COLUMN(Y$1)-2,FALSE)),0,VLOOKUP($B$4&amp;$B14,[17]Sheet1!$C$1:$AC$85,COLUMN(Y$1)-2,FALSE))</f>
        <v>0</v>
      </c>
      <c r="Z14" s="7">
        <f>IF(ISERROR(VLOOKUP($B$4&amp;$B14,[17]Sheet1!$C$1:$AC$85,COLUMN(Z$1)-2,FALSE)),0,VLOOKUP($B$4&amp;$B14,[17]Sheet1!$C$1:$AC$85,COLUMN(Z$1)-2,FALSE))</f>
        <v>0</v>
      </c>
      <c r="AA14" s="7">
        <f>IF(ISERROR(VLOOKUP($B$4&amp;$B14,[17]Sheet1!$C$1:$AC$85,COLUMN(AA$1)-2,FALSE)),0,VLOOKUP($B$4&amp;$B14,[17]Sheet1!$C$1:$AC$85,COLUMN(AA$1)-2,FALSE))</f>
        <v>0</v>
      </c>
      <c r="AB14" s="7">
        <f>IF(ISERROR(VLOOKUP($B$4&amp;$B14,[17]Sheet1!$C$1:$AC$85,COLUMN(AB$1)-2,FALSE)),0,VLOOKUP($B$4&amp;$B14,[17]Sheet1!$C$1:$AC$85,COLUMN(AB$1)-2,FALSE))</f>
        <v>0</v>
      </c>
      <c r="AC14" s="7">
        <f>IF(ISERROR(VLOOKUP($B$4&amp;$B14,[17]Sheet1!$C$1:$AC$85,COLUMN(AC$1)-2,FALSE)),0,VLOOKUP($B$4&amp;$B14,[17]Sheet1!$C$1:$AC$85,COLUMN(AC$1)-2,FALSE))</f>
        <v>0</v>
      </c>
      <c r="AF14" s="7">
        <f t="shared" si="7"/>
        <v>0</v>
      </c>
      <c r="AG14" s="7">
        <f t="shared" si="7"/>
        <v>0</v>
      </c>
      <c r="AH14" s="7">
        <f t="shared" ref="AH14:BO14" si="10">AH12+AH13-AG12</f>
        <v>0</v>
      </c>
      <c r="AI14" s="7">
        <f t="shared" si="10"/>
        <v>0</v>
      </c>
      <c r="AJ14" s="9">
        <f t="shared" si="10"/>
        <v>0</v>
      </c>
      <c r="AK14" s="9">
        <f t="shared" si="10"/>
        <v>0</v>
      </c>
      <c r="AL14" s="9">
        <f t="shared" si="10"/>
        <v>0</v>
      </c>
      <c r="AM14" s="9">
        <f t="shared" si="10"/>
        <v>0</v>
      </c>
      <c r="AN14" s="9">
        <f t="shared" si="10"/>
        <v>0</v>
      </c>
      <c r="AO14" s="9">
        <f t="shared" si="10"/>
        <v>0</v>
      </c>
      <c r="AP14" s="9">
        <f t="shared" si="10"/>
        <v>0</v>
      </c>
      <c r="AQ14" s="9">
        <f t="shared" si="10"/>
        <v>0</v>
      </c>
      <c r="AR14" s="9">
        <f t="shared" si="10"/>
        <v>0</v>
      </c>
      <c r="AS14" s="9">
        <f t="shared" si="10"/>
        <v>0</v>
      </c>
      <c r="AT14" s="9">
        <f t="shared" si="10"/>
        <v>0</v>
      </c>
      <c r="AU14" s="9">
        <f t="shared" si="10"/>
        <v>0</v>
      </c>
      <c r="AV14" s="9">
        <f t="shared" si="10"/>
        <v>0</v>
      </c>
      <c r="AW14" s="9">
        <f t="shared" si="10"/>
        <v>0</v>
      </c>
      <c r="AX14" s="9">
        <f t="shared" si="10"/>
        <v>0</v>
      </c>
      <c r="AY14" s="9">
        <f t="shared" si="10"/>
        <v>0</v>
      </c>
      <c r="AZ14" s="9">
        <f t="shared" si="10"/>
        <v>0</v>
      </c>
      <c r="BA14" s="9">
        <f t="shared" si="10"/>
        <v>0</v>
      </c>
      <c r="BB14" s="9">
        <f t="shared" si="10"/>
        <v>0</v>
      </c>
      <c r="BC14" s="9">
        <f t="shared" si="10"/>
        <v>0</v>
      </c>
      <c r="BD14" s="9">
        <f t="shared" si="10"/>
        <v>0</v>
      </c>
      <c r="BE14" s="9">
        <f t="shared" si="10"/>
        <v>0</v>
      </c>
      <c r="BF14" s="9">
        <f t="shared" si="10"/>
        <v>0</v>
      </c>
      <c r="BG14" s="9">
        <f t="shared" si="10"/>
        <v>0</v>
      </c>
      <c r="BH14" s="9">
        <f t="shared" si="10"/>
        <v>0</v>
      </c>
      <c r="BI14" s="9">
        <f t="shared" si="10"/>
        <v>0</v>
      </c>
      <c r="BJ14" s="9">
        <f t="shared" si="10"/>
        <v>0</v>
      </c>
      <c r="BK14" s="9">
        <f t="shared" si="10"/>
        <v>0</v>
      </c>
      <c r="BL14" s="9">
        <f t="shared" si="10"/>
        <v>0</v>
      </c>
      <c r="BM14" s="9">
        <f t="shared" si="10"/>
        <v>0</v>
      </c>
      <c r="BN14" s="9">
        <f t="shared" si="10"/>
        <v>0</v>
      </c>
      <c r="BO14" s="9">
        <f t="shared" si="10"/>
        <v>0</v>
      </c>
    </row>
    <row r="15" spans="1:67" hidden="1" outlineLevel="1" x14ac:dyDescent="0.25">
      <c r="B15" t="s">
        <v>143</v>
      </c>
      <c r="D15" s="7">
        <f>IF(ISERROR(VLOOKUP($B$4&amp;$B15,[17]Sheet1!$C$1:$AC$85,COLUMN(D$1)-2,FALSE)),0,VLOOKUP($B$4&amp;$B15,[17]Sheet1!$C$1:$AC$85,COLUMN(D$1)-2,FALSE))</f>
        <v>0</v>
      </c>
      <c r="E15" s="7">
        <f>IF(ISERROR(VLOOKUP($B$4&amp;$B15,[17]Sheet1!$C$1:$AC$85,COLUMN(E$1)-2,FALSE)),0,VLOOKUP($B$4&amp;$B15,[17]Sheet1!$C$1:$AC$85,COLUMN(E$1)-2,FALSE))</f>
        <v>0</v>
      </c>
      <c r="F15" s="7">
        <f>IF(ISERROR(VLOOKUP($B$4&amp;$B15,[17]Sheet1!$C$1:$AC$85,COLUMN(F$1)-2,FALSE)),0,VLOOKUP($B$4&amp;$B15,[17]Sheet1!$C$1:$AC$85,COLUMN(F$1)-2,FALSE))</f>
        <v>0</v>
      </c>
      <c r="G15" s="7">
        <f>IF(ISERROR(VLOOKUP($B$4&amp;$B15,[17]Sheet1!$C$1:$AC$85,COLUMN(G$1)-2,FALSE)),0,VLOOKUP($B$4&amp;$B15,[17]Sheet1!$C$1:$AC$85,COLUMN(G$1)-2,FALSE))</f>
        <v>0</v>
      </c>
      <c r="H15" s="7">
        <f>IF(ISERROR(VLOOKUP($B$4&amp;$B15,[17]Sheet1!$C$1:$AC$85,COLUMN(H$1)-2,FALSE)),0,VLOOKUP($B$4&amp;$B15,[17]Sheet1!$C$1:$AC$85,COLUMN(H$1)-2,FALSE))</f>
        <v>0</v>
      </c>
      <c r="I15" s="7">
        <f>IF(ISERROR(VLOOKUP($B$4&amp;$B15,[17]Sheet1!$C$1:$AC$85,COLUMN(I$1)-2,FALSE)),0,VLOOKUP($B$4&amp;$B15,[17]Sheet1!$C$1:$AC$85,COLUMN(I$1)-2,FALSE))</f>
        <v>0</v>
      </c>
      <c r="J15" s="7">
        <f>IF(ISERROR(VLOOKUP($B$4&amp;$B15,[17]Sheet1!$C$1:$AC$85,COLUMN(J$1)-2,FALSE)),0,VLOOKUP($B$4&amp;$B15,[17]Sheet1!$C$1:$AC$85,COLUMN(J$1)-2,FALSE))</f>
        <v>0</v>
      </c>
      <c r="K15" s="7">
        <f>IF(ISERROR(VLOOKUP($B$4&amp;$B15,[17]Sheet1!$C$1:$AC$85,COLUMN(K$1)-2,FALSE)),0,VLOOKUP($B$4&amp;$B15,[17]Sheet1!$C$1:$AC$85,COLUMN(K$1)-2,FALSE))</f>
        <v>0</v>
      </c>
      <c r="L15" s="7">
        <f>IF(ISERROR(VLOOKUP($B$4&amp;$B15,[17]Sheet1!$C$1:$AC$85,COLUMN(L$1)-2,FALSE)),0,VLOOKUP($B$4&amp;$B15,[17]Sheet1!$C$1:$AC$85,COLUMN(L$1)-2,FALSE))</f>
        <v>0</v>
      </c>
      <c r="M15" s="7">
        <f>IF(ISERROR(VLOOKUP($B$4&amp;$B15,[17]Sheet1!$C$1:$AC$85,COLUMN(M$1)-2,FALSE)),0,VLOOKUP($B$4&amp;$B15,[17]Sheet1!$C$1:$AC$85,COLUMN(M$1)-2,FALSE))</f>
        <v>0</v>
      </c>
      <c r="N15" s="7">
        <f>IF(ISERROR(VLOOKUP($B$4&amp;$B15,[17]Sheet1!$C$1:$AC$85,COLUMN(N$1)-2,FALSE)),0,VLOOKUP($B$4&amp;$B15,[17]Sheet1!$C$1:$AC$85,COLUMN(N$1)-2,FALSE))</f>
        <v>0</v>
      </c>
      <c r="O15" s="7">
        <f>IF(ISERROR(VLOOKUP($B$4&amp;$B15,[17]Sheet1!$C$1:$AC$85,COLUMN(O$1)-2,FALSE)),0,VLOOKUP($B$4&amp;$B15,[17]Sheet1!$C$1:$AC$85,COLUMN(O$1)-2,FALSE))</f>
        <v>0</v>
      </c>
      <c r="P15" s="7">
        <f>IF(ISERROR(VLOOKUP($B$4&amp;$B15,[17]Sheet1!$C$1:$AC$85,COLUMN(P$1)-2,FALSE)),0,VLOOKUP($B$4&amp;$B15,[17]Sheet1!$C$1:$AC$85,COLUMN(P$1)-2,FALSE))</f>
        <v>0</v>
      </c>
      <c r="Q15" s="7">
        <f>IF(ISERROR(VLOOKUP($B$4&amp;$B15,[17]Sheet1!$C$1:$AC$85,COLUMN(Q$1)-2,FALSE)),0,VLOOKUP($B$4&amp;$B15,[17]Sheet1!$C$1:$AC$85,COLUMN(Q$1)-2,FALSE))</f>
        <v>0</v>
      </c>
      <c r="R15" s="7">
        <f>IF(ISERROR(VLOOKUP($B$4&amp;$B15,[17]Sheet1!$C$1:$AC$85,COLUMN(R$1)-2,FALSE)),0,VLOOKUP($B$4&amp;$B15,[17]Sheet1!$C$1:$AC$85,COLUMN(R$1)-2,FALSE))</f>
        <v>0</v>
      </c>
      <c r="S15" s="7">
        <f>IF(ISERROR(VLOOKUP($B$4&amp;$B15,[17]Sheet1!$C$1:$AC$85,COLUMN(S$1)-2,FALSE)),0,VLOOKUP($B$4&amp;$B15,[17]Sheet1!$C$1:$AC$85,COLUMN(S$1)-2,FALSE))</f>
        <v>0</v>
      </c>
      <c r="T15" s="7">
        <f>IF(ISERROR(VLOOKUP($B$4&amp;$B15,[17]Sheet1!$C$1:$AC$85,COLUMN(T$1)-2,FALSE)),0,VLOOKUP($B$4&amp;$B15,[17]Sheet1!$C$1:$AC$85,COLUMN(T$1)-2,FALSE))</f>
        <v>0</v>
      </c>
      <c r="U15" s="7">
        <f>IF(ISERROR(VLOOKUP($B$4&amp;$B15,[17]Sheet1!$C$1:$AC$85,COLUMN(U$1)-2,FALSE)),0,VLOOKUP($B$4&amp;$B15,[17]Sheet1!$C$1:$AC$85,COLUMN(U$1)-2,FALSE))</f>
        <v>0</v>
      </c>
      <c r="V15" s="7">
        <f>IF(ISERROR(VLOOKUP($B$4&amp;$B15,[17]Sheet1!$C$1:$AC$85,COLUMN(V$1)-2,FALSE)),0,VLOOKUP($B$4&amp;$B15,[17]Sheet1!$C$1:$AC$85,COLUMN(V$1)-2,FALSE))</f>
        <v>0</v>
      </c>
      <c r="W15" s="7">
        <f>IF(ISERROR(VLOOKUP($B$4&amp;$B15,[17]Sheet1!$C$1:$AC$85,COLUMN(W$1)-2,FALSE)),0,VLOOKUP($B$4&amp;$B15,[17]Sheet1!$C$1:$AC$85,COLUMN(W$1)-2,FALSE))</f>
        <v>0</v>
      </c>
      <c r="X15" s="7">
        <f>IF(ISERROR(VLOOKUP($B$4&amp;$B15,[17]Sheet1!$C$1:$AC$85,COLUMN(X$1)-2,FALSE)),0,VLOOKUP($B$4&amp;$B15,[17]Sheet1!$C$1:$AC$85,COLUMN(X$1)-2,FALSE))</f>
        <v>0</v>
      </c>
      <c r="Y15" s="7">
        <f>IF(ISERROR(VLOOKUP($B$4&amp;$B15,[17]Sheet1!$C$1:$AC$85,COLUMN(Y$1)-2,FALSE)),0,VLOOKUP($B$4&amp;$B15,[17]Sheet1!$C$1:$AC$85,COLUMN(Y$1)-2,FALSE))</f>
        <v>0</v>
      </c>
      <c r="Z15" s="7">
        <f>IF(ISERROR(VLOOKUP($B$4&amp;$B15,[17]Sheet1!$C$1:$AC$85,COLUMN(Z$1)-2,FALSE)),0,VLOOKUP($B$4&amp;$B15,[17]Sheet1!$C$1:$AC$85,COLUMN(Z$1)-2,FALSE))</f>
        <v>0</v>
      </c>
      <c r="AA15" s="7">
        <f>IF(ISERROR(VLOOKUP($B$4&amp;$B15,[17]Sheet1!$C$1:$AC$85,COLUMN(AA$1)-2,FALSE)),0,VLOOKUP($B$4&amp;$B15,[17]Sheet1!$C$1:$AC$85,COLUMN(AA$1)-2,FALSE))</f>
        <v>0</v>
      </c>
      <c r="AB15" s="7">
        <f>IF(ISERROR(VLOOKUP($B$4&amp;$B15,[17]Sheet1!$C$1:$AC$85,COLUMN(AB$1)-2,FALSE)),0,VLOOKUP($B$4&amp;$B15,[17]Sheet1!$C$1:$AC$85,COLUMN(AB$1)-2,FALSE))</f>
        <v>0</v>
      </c>
      <c r="AC15" s="7">
        <f>IF(ISERROR(VLOOKUP($B$4&amp;$B15,[17]Sheet1!$C$1:$AC$85,COLUMN(AC$1)-2,FALSE)),0,VLOOKUP($B$4&amp;$B15,[17]Sheet1!$C$1:$AC$85,COLUMN(AC$1)-2,FALSE))</f>
        <v>0</v>
      </c>
      <c r="AF15" s="7">
        <f t="shared" si="7"/>
        <v>0</v>
      </c>
      <c r="AG15" s="7">
        <f t="shared" si="7"/>
        <v>0</v>
      </c>
      <c r="AH15" s="7">
        <f t="shared" ref="AH15:BO15" si="11">ROUND(AH12*AH8,)</f>
        <v>0</v>
      </c>
      <c r="AI15" s="7">
        <f t="shared" si="11"/>
        <v>0</v>
      </c>
      <c r="AJ15" s="9">
        <f t="shared" si="11"/>
        <v>0</v>
      </c>
      <c r="AK15" s="9">
        <f t="shared" si="11"/>
        <v>0</v>
      </c>
      <c r="AL15" s="9">
        <f t="shared" si="11"/>
        <v>0</v>
      </c>
      <c r="AM15" s="9">
        <f t="shared" si="11"/>
        <v>0</v>
      </c>
      <c r="AN15" s="9">
        <f t="shared" si="11"/>
        <v>0</v>
      </c>
      <c r="AO15" s="9">
        <f t="shared" si="11"/>
        <v>0</v>
      </c>
      <c r="AP15" s="9">
        <f t="shared" si="11"/>
        <v>0</v>
      </c>
      <c r="AQ15" s="9">
        <f t="shared" si="11"/>
        <v>0</v>
      </c>
      <c r="AR15" s="9">
        <f t="shared" si="11"/>
        <v>0</v>
      </c>
      <c r="AS15" s="9">
        <f t="shared" si="11"/>
        <v>0</v>
      </c>
      <c r="AT15" s="9">
        <f t="shared" si="11"/>
        <v>0</v>
      </c>
      <c r="AU15" s="9">
        <f t="shared" si="11"/>
        <v>0</v>
      </c>
      <c r="AV15" s="9">
        <f t="shared" si="11"/>
        <v>0</v>
      </c>
      <c r="AW15" s="9">
        <f t="shared" si="11"/>
        <v>0</v>
      </c>
      <c r="AX15" s="9">
        <f t="shared" si="11"/>
        <v>0</v>
      </c>
      <c r="AY15" s="9">
        <f t="shared" si="11"/>
        <v>0</v>
      </c>
      <c r="AZ15" s="9">
        <f t="shared" si="11"/>
        <v>0</v>
      </c>
      <c r="BA15" s="9">
        <f t="shared" si="11"/>
        <v>0</v>
      </c>
      <c r="BB15" s="9">
        <f t="shared" si="11"/>
        <v>0</v>
      </c>
      <c r="BC15" s="9">
        <f t="shared" si="11"/>
        <v>0</v>
      </c>
      <c r="BD15" s="9">
        <f t="shared" si="11"/>
        <v>0</v>
      </c>
      <c r="BE15" s="9">
        <f t="shared" si="11"/>
        <v>0</v>
      </c>
      <c r="BF15" s="9">
        <f t="shared" si="11"/>
        <v>0</v>
      </c>
      <c r="BG15" s="9">
        <f t="shared" si="11"/>
        <v>0</v>
      </c>
      <c r="BH15" s="9">
        <f t="shared" si="11"/>
        <v>0</v>
      </c>
      <c r="BI15" s="9">
        <f t="shared" si="11"/>
        <v>0</v>
      </c>
      <c r="BJ15" s="9">
        <f t="shared" si="11"/>
        <v>0</v>
      </c>
      <c r="BK15" s="9">
        <f t="shared" si="11"/>
        <v>0</v>
      </c>
      <c r="BL15" s="9">
        <f t="shared" si="11"/>
        <v>0</v>
      </c>
      <c r="BM15" s="9">
        <f t="shared" si="11"/>
        <v>0</v>
      </c>
      <c r="BN15" s="9">
        <f t="shared" si="11"/>
        <v>0</v>
      </c>
      <c r="BO15" s="9">
        <f t="shared" si="11"/>
        <v>0</v>
      </c>
    </row>
    <row r="16" spans="1:67" hidden="1" outlineLevel="1" x14ac:dyDescent="0.25">
      <c r="B16" t="s">
        <v>144</v>
      </c>
      <c r="D16" s="7">
        <f>IF(ISERROR(VLOOKUP($B$4&amp;$B16,[17]Sheet1!$C$1:$AC$85,COLUMN(D$1)-2,FALSE)),0,VLOOKUP($B$4&amp;$B16,[17]Sheet1!$C$1:$AC$85,COLUMN(D$1)-2,FALSE))</f>
        <v>0</v>
      </c>
      <c r="E16" s="7">
        <f>IF(ISERROR(VLOOKUP($B$4&amp;$B16,[17]Sheet1!$C$1:$AC$85,COLUMN(E$1)-2,FALSE)),0,VLOOKUP($B$4&amp;$B16,[17]Sheet1!$C$1:$AC$85,COLUMN(E$1)-2,FALSE))</f>
        <v>0</v>
      </c>
      <c r="F16" s="7">
        <f>IF(ISERROR(VLOOKUP($B$4&amp;$B16,[17]Sheet1!$C$1:$AC$85,COLUMN(F$1)-2,FALSE)),0,VLOOKUP($B$4&amp;$B16,[17]Sheet1!$C$1:$AC$85,COLUMN(F$1)-2,FALSE))</f>
        <v>0</v>
      </c>
      <c r="G16" s="7">
        <f>IF(ISERROR(VLOOKUP($B$4&amp;$B16,[17]Sheet1!$C$1:$AC$85,COLUMN(G$1)-2,FALSE)),0,VLOOKUP($B$4&amp;$B16,[17]Sheet1!$C$1:$AC$85,COLUMN(G$1)-2,FALSE))</f>
        <v>0</v>
      </c>
      <c r="H16" s="7">
        <f>IF(ISERROR(VLOOKUP($B$4&amp;$B16,[17]Sheet1!$C$1:$AC$85,COLUMN(H$1)-2,FALSE)),0,VLOOKUP($B$4&amp;$B16,[17]Sheet1!$C$1:$AC$85,COLUMN(H$1)-2,FALSE))</f>
        <v>0</v>
      </c>
      <c r="I16" s="7">
        <f>IF(ISERROR(VLOOKUP($B$4&amp;$B16,[17]Sheet1!$C$1:$AC$85,COLUMN(I$1)-2,FALSE)),0,VLOOKUP($B$4&amp;$B16,[17]Sheet1!$C$1:$AC$85,COLUMN(I$1)-2,FALSE))</f>
        <v>0</v>
      </c>
      <c r="J16" s="7">
        <f>IF(ISERROR(VLOOKUP($B$4&amp;$B16,[17]Sheet1!$C$1:$AC$85,COLUMN(J$1)-2,FALSE)),0,VLOOKUP($B$4&amp;$B16,[17]Sheet1!$C$1:$AC$85,COLUMN(J$1)-2,FALSE))</f>
        <v>0</v>
      </c>
      <c r="K16" s="7">
        <f>IF(ISERROR(VLOOKUP($B$4&amp;$B16,[17]Sheet1!$C$1:$AC$85,COLUMN(K$1)-2,FALSE)),0,VLOOKUP($B$4&amp;$B16,[17]Sheet1!$C$1:$AC$85,COLUMN(K$1)-2,FALSE))</f>
        <v>0</v>
      </c>
      <c r="L16" s="7">
        <f>IF(ISERROR(VLOOKUP($B$4&amp;$B16,[17]Sheet1!$C$1:$AC$85,COLUMN(L$1)-2,FALSE)),0,VLOOKUP($B$4&amp;$B16,[17]Sheet1!$C$1:$AC$85,COLUMN(L$1)-2,FALSE))</f>
        <v>0</v>
      </c>
      <c r="M16" s="7">
        <f>IF(ISERROR(VLOOKUP($B$4&amp;$B16,[17]Sheet1!$C$1:$AC$85,COLUMN(M$1)-2,FALSE)),0,VLOOKUP($B$4&amp;$B16,[17]Sheet1!$C$1:$AC$85,COLUMN(M$1)-2,FALSE))</f>
        <v>0</v>
      </c>
      <c r="N16" s="7">
        <f>IF(ISERROR(VLOOKUP($B$4&amp;$B16,[17]Sheet1!$C$1:$AC$85,COLUMN(N$1)-2,FALSE)),0,VLOOKUP($B$4&amp;$B16,[17]Sheet1!$C$1:$AC$85,COLUMN(N$1)-2,FALSE))</f>
        <v>0</v>
      </c>
      <c r="O16" s="7">
        <f>IF(ISERROR(VLOOKUP($B$4&amp;$B16,[17]Sheet1!$C$1:$AC$85,COLUMN(O$1)-2,FALSE)),0,VLOOKUP($B$4&amp;$B16,[17]Sheet1!$C$1:$AC$85,COLUMN(O$1)-2,FALSE))</f>
        <v>0</v>
      </c>
      <c r="P16" s="7">
        <f>IF(ISERROR(VLOOKUP($B$4&amp;$B16,[17]Sheet1!$C$1:$AC$85,COLUMN(P$1)-2,FALSE)),0,VLOOKUP($B$4&amp;$B16,[17]Sheet1!$C$1:$AC$85,COLUMN(P$1)-2,FALSE))</f>
        <v>0</v>
      </c>
      <c r="Q16" s="7">
        <f>IF(ISERROR(VLOOKUP($B$4&amp;$B16,[17]Sheet1!$C$1:$AC$85,COLUMN(Q$1)-2,FALSE)),0,VLOOKUP($B$4&amp;$B16,[17]Sheet1!$C$1:$AC$85,COLUMN(Q$1)-2,FALSE))</f>
        <v>0</v>
      </c>
      <c r="R16" s="7">
        <f>IF(ISERROR(VLOOKUP($B$4&amp;$B16,[17]Sheet1!$C$1:$AC$85,COLUMN(R$1)-2,FALSE)),0,VLOOKUP($B$4&amp;$B16,[17]Sheet1!$C$1:$AC$85,COLUMN(R$1)-2,FALSE))</f>
        <v>0</v>
      </c>
      <c r="S16" s="7">
        <f>IF(ISERROR(VLOOKUP($B$4&amp;$B16,[17]Sheet1!$C$1:$AC$85,COLUMN(S$1)-2,FALSE)),0,VLOOKUP($B$4&amp;$B16,[17]Sheet1!$C$1:$AC$85,COLUMN(S$1)-2,FALSE))</f>
        <v>0</v>
      </c>
      <c r="T16" s="7">
        <f>IF(ISERROR(VLOOKUP($B$4&amp;$B16,[17]Sheet1!$C$1:$AC$85,COLUMN(T$1)-2,FALSE)),0,VLOOKUP($B$4&amp;$B16,[17]Sheet1!$C$1:$AC$85,COLUMN(T$1)-2,FALSE))</f>
        <v>0</v>
      </c>
      <c r="U16" s="7">
        <f>IF(ISERROR(VLOOKUP($B$4&amp;$B16,[17]Sheet1!$C$1:$AC$85,COLUMN(U$1)-2,FALSE)),0,VLOOKUP($B$4&amp;$B16,[17]Sheet1!$C$1:$AC$85,COLUMN(U$1)-2,FALSE))</f>
        <v>0</v>
      </c>
      <c r="V16" s="7">
        <f>IF(ISERROR(VLOOKUP($B$4&amp;$B16,[17]Sheet1!$C$1:$AC$85,COLUMN(V$1)-2,FALSE)),0,VLOOKUP($B$4&amp;$B16,[17]Sheet1!$C$1:$AC$85,COLUMN(V$1)-2,FALSE))</f>
        <v>0</v>
      </c>
      <c r="W16" s="7">
        <f>IF(ISERROR(VLOOKUP($B$4&amp;$B16,[17]Sheet1!$C$1:$AC$85,COLUMN(W$1)-2,FALSE)),0,VLOOKUP($B$4&amp;$B16,[17]Sheet1!$C$1:$AC$85,COLUMN(W$1)-2,FALSE))</f>
        <v>0</v>
      </c>
      <c r="X16" s="7">
        <f>IF(ISERROR(VLOOKUP($B$4&amp;$B16,[17]Sheet1!$C$1:$AC$85,COLUMN(X$1)-2,FALSE)),0,VLOOKUP($B$4&amp;$B16,[17]Sheet1!$C$1:$AC$85,COLUMN(X$1)-2,FALSE))</f>
        <v>0</v>
      </c>
      <c r="Y16" s="7">
        <f>IF(ISERROR(VLOOKUP($B$4&amp;$B16,[17]Sheet1!$C$1:$AC$85,COLUMN(Y$1)-2,FALSE)),0,VLOOKUP($B$4&amp;$B16,[17]Sheet1!$C$1:$AC$85,COLUMN(Y$1)-2,FALSE))</f>
        <v>0</v>
      </c>
      <c r="Z16" s="7">
        <f>IF(ISERROR(VLOOKUP($B$4&amp;$B16,[17]Sheet1!$C$1:$AC$85,COLUMN(Z$1)-2,FALSE)),0,VLOOKUP($B$4&amp;$B16,[17]Sheet1!$C$1:$AC$85,COLUMN(Z$1)-2,FALSE))</f>
        <v>0</v>
      </c>
      <c r="AA16" s="7">
        <f>IF(ISERROR(VLOOKUP($B$4&amp;$B16,[17]Sheet1!$C$1:$AC$85,COLUMN(AA$1)-2,FALSE)),0,VLOOKUP($B$4&amp;$B16,[17]Sheet1!$C$1:$AC$85,COLUMN(AA$1)-2,FALSE))</f>
        <v>0</v>
      </c>
      <c r="AB16" s="7">
        <f>IF(ISERROR(VLOOKUP($B$4&amp;$B16,[17]Sheet1!$C$1:$AC$85,COLUMN(AB$1)-2,FALSE)),0,VLOOKUP($B$4&amp;$B16,[17]Sheet1!$C$1:$AC$85,COLUMN(AB$1)-2,FALSE))</f>
        <v>0</v>
      </c>
      <c r="AC16" s="7">
        <f>IF(ISERROR(VLOOKUP($B$4&amp;$B16,[17]Sheet1!$C$1:$AC$85,COLUMN(AC$1)-2,FALSE)),0,VLOOKUP($B$4&amp;$B16,[17]Sheet1!$C$1:$AC$85,COLUMN(AC$1)-2,FALSE))</f>
        <v>0</v>
      </c>
      <c r="AF16" s="7">
        <f t="shared" si="7"/>
        <v>0</v>
      </c>
      <c r="AG16" s="7">
        <f t="shared" si="7"/>
        <v>0</v>
      </c>
      <c r="AH16" s="7">
        <f t="shared" ref="AH16:BO16" si="12">AH15*$AD17</f>
        <v>0</v>
      </c>
      <c r="AI16" s="7">
        <f t="shared" si="12"/>
        <v>0</v>
      </c>
      <c r="AJ16" s="9">
        <f t="shared" si="12"/>
        <v>0</v>
      </c>
      <c r="AK16" s="9">
        <f t="shared" si="12"/>
        <v>0</v>
      </c>
      <c r="AL16" s="9">
        <f t="shared" si="12"/>
        <v>0</v>
      </c>
      <c r="AM16" s="9">
        <f t="shared" si="12"/>
        <v>0</v>
      </c>
      <c r="AN16" s="9">
        <f t="shared" si="12"/>
        <v>0</v>
      </c>
      <c r="AO16" s="9">
        <f t="shared" si="12"/>
        <v>0</v>
      </c>
      <c r="AP16" s="9">
        <f t="shared" si="12"/>
        <v>0</v>
      </c>
      <c r="AQ16" s="9">
        <f t="shared" si="12"/>
        <v>0</v>
      </c>
      <c r="AR16" s="9">
        <f t="shared" si="12"/>
        <v>0</v>
      </c>
      <c r="AS16" s="9">
        <f t="shared" si="12"/>
        <v>0</v>
      </c>
      <c r="AT16" s="9">
        <f t="shared" si="12"/>
        <v>0</v>
      </c>
      <c r="AU16" s="9">
        <f t="shared" si="12"/>
        <v>0</v>
      </c>
      <c r="AV16" s="9">
        <f t="shared" si="12"/>
        <v>0</v>
      </c>
      <c r="AW16" s="9">
        <f t="shared" si="12"/>
        <v>0</v>
      </c>
      <c r="AX16" s="9">
        <f t="shared" si="12"/>
        <v>0</v>
      </c>
      <c r="AY16" s="9">
        <f t="shared" si="12"/>
        <v>0</v>
      </c>
      <c r="AZ16" s="9">
        <f t="shared" si="12"/>
        <v>0</v>
      </c>
      <c r="BA16" s="9">
        <f t="shared" si="12"/>
        <v>0</v>
      </c>
      <c r="BB16" s="9">
        <f t="shared" si="12"/>
        <v>0</v>
      </c>
      <c r="BC16" s="9">
        <f t="shared" si="12"/>
        <v>0</v>
      </c>
      <c r="BD16" s="9">
        <f t="shared" si="12"/>
        <v>0</v>
      </c>
      <c r="BE16" s="9">
        <f t="shared" si="12"/>
        <v>0</v>
      </c>
      <c r="BF16" s="9">
        <f t="shared" si="12"/>
        <v>0</v>
      </c>
      <c r="BG16" s="9">
        <f t="shared" si="12"/>
        <v>0</v>
      </c>
      <c r="BH16" s="9">
        <f t="shared" si="12"/>
        <v>0</v>
      </c>
      <c r="BI16" s="9">
        <f t="shared" si="12"/>
        <v>0</v>
      </c>
      <c r="BJ16" s="9">
        <f t="shared" si="12"/>
        <v>0</v>
      </c>
      <c r="BK16" s="9">
        <f t="shared" si="12"/>
        <v>0</v>
      </c>
      <c r="BL16" s="9">
        <f t="shared" si="12"/>
        <v>0</v>
      </c>
      <c r="BM16" s="9">
        <f t="shared" si="12"/>
        <v>0</v>
      </c>
      <c r="BN16" s="9">
        <f t="shared" si="12"/>
        <v>0</v>
      </c>
      <c r="BO16" s="9">
        <f t="shared" si="12"/>
        <v>0</v>
      </c>
    </row>
    <row r="17" spans="2:67" hidden="1" outlineLevel="1" x14ac:dyDescent="0.25">
      <c r="B17" t="s">
        <v>145</v>
      </c>
      <c r="D17" s="7">
        <f>IF(ISERROR(D16/D15),0,D16/D15)</f>
        <v>0</v>
      </c>
      <c r="E17" s="7">
        <f t="shared" ref="E17:AC17" si="13">IF(ISERROR(E16/E15),0,E16/E15)</f>
        <v>0</v>
      </c>
      <c r="F17" s="7">
        <f t="shared" si="13"/>
        <v>0</v>
      </c>
      <c r="G17" s="7">
        <f t="shared" si="13"/>
        <v>0</v>
      </c>
      <c r="H17" s="7">
        <f t="shared" si="13"/>
        <v>0</v>
      </c>
      <c r="I17" s="7">
        <f t="shared" si="13"/>
        <v>0</v>
      </c>
      <c r="J17" s="7">
        <f t="shared" si="13"/>
        <v>0</v>
      </c>
      <c r="K17" s="7">
        <f t="shared" si="13"/>
        <v>0</v>
      </c>
      <c r="L17" s="7">
        <f t="shared" si="13"/>
        <v>0</v>
      </c>
      <c r="M17" s="7">
        <f t="shared" si="13"/>
        <v>0</v>
      </c>
      <c r="N17" s="7">
        <f t="shared" si="13"/>
        <v>0</v>
      </c>
      <c r="O17" s="7">
        <f t="shared" si="13"/>
        <v>0</v>
      </c>
      <c r="P17" s="7">
        <f t="shared" si="13"/>
        <v>0</v>
      </c>
      <c r="Q17" s="7">
        <f t="shared" si="13"/>
        <v>0</v>
      </c>
      <c r="R17" s="7">
        <f t="shared" si="13"/>
        <v>0</v>
      </c>
      <c r="S17" s="7">
        <f t="shared" si="13"/>
        <v>0</v>
      </c>
      <c r="T17" s="7">
        <f t="shared" si="13"/>
        <v>0</v>
      </c>
      <c r="U17" s="7">
        <f t="shared" si="13"/>
        <v>0</v>
      </c>
      <c r="V17" s="7">
        <f t="shared" si="13"/>
        <v>0</v>
      </c>
      <c r="W17" s="7">
        <f t="shared" si="13"/>
        <v>0</v>
      </c>
      <c r="X17" s="7">
        <f t="shared" si="13"/>
        <v>0</v>
      </c>
      <c r="Y17" s="7">
        <f t="shared" si="13"/>
        <v>0</v>
      </c>
      <c r="Z17" s="7">
        <f t="shared" si="13"/>
        <v>0</v>
      </c>
      <c r="AA17" s="7">
        <f t="shared" si="13"/>
        <v>0</v>
      </c>
      <c r="AB17" s="7">
        <f>IF(ISERROR(AB16/AB15),0,AB16/AB15)</f>
        <v>0</v>
      </c>
      <c r="AC17" s="7">
        <f t="shared" si="13"/>
        <v>0</v>
      </c>
      <c r="AD17" s="264">
        <f>IF(ISERROR(SUM(P16:AC16)/SUM(P15:AC15)),0,SUM(P16:AC16)/SUM(P15:AC15))</f>
        <v>0</v>
      </c>
      <c r="AF17" s="7">
        <f>AC17</f>
        <v>0</v>
      </c>
      <c r="AG17" s="7">
        <f t="shared" ref="AG17:BO17" si="14">IF(ISERROR(AG16/AG15),0,AG16/AG15)</f>
        <v>0</v>
      </c>
      <c r="AH17" s="7">
        <f t="shared" si="14"/>
        <v>0</v>
      </c>
      <c r="AI17" s="7">
        <f t="shared" si="14"/>
        <v>0</v>
      </c>
      <c r="AJ17" s="9">
        <f t="shared" si="14"/>
        <v>0</v>
      </c>
      <c r="AK17" s="9">
        <f t="shared" si="14"/>
        <v>0</v>
      </c>
      <c r="AL17" s="9">
        <f t="shared" si="14"/>
        <v>0</v>
      </c>
      <c r="AM17" s="9">
        <f t="shared" si="14"/>
        <v>0</v>
      </c>
      <c r="AN17" s="9">
        <f t="shared" si="14"/>
        <v>0</v>
      </c>
      <c r="AO17" s="9">
        <f t="shared" si="14"/>
        <v>0</v>
      </c>
      <c r="AP17" s="9">
        <f t="shared" si="14"/>
        <v>0</v>
      </c>
      <c r="AQ17" s="9">
        <f t="shared" si="14"/>
        <v>0</v>
      </c>
      <c r="AR17" s="9">
        <f t="shared" si="14"/>
        <v>0</v>
      </c>
      <c r="AS17" s="9">
        <f t="shared" si="14"/>
        <v>0</v>
      </c>
      <c r="AT17" s="9">
        <f t="shared" si="14"/>
        <v>0</v>
      </c>
      <c r="AU17" s="9">
        <f t="shared" si="14"/>
        <v>0</v>
      </c>
      <c r="AV17" s="9">
        <f t="shared" si="14"/>
        <v>0</v>
      </c>
      <c r="AW17" s="9">
        <f t="shared" si="14"/>
        <v>0</v>
      </c>
      <c r="AX17" s="9">
        <f t="shared" si="14"/>
        <v>0</v>
      </c>
      <c r="AY17" s="9">
        <f t="shared" si="14"/>
        <v>0</v>
      </c>
      <c r="AZ17" s="9">
        <f t="shared" si="14"/>
        <v>0</v>
      </c>
      <c r="BA17" s="9">
        <f t="shared" si="14"/>
        <v>0</v>
      </c>
      <c r="BB17" s="9">
        <f t="shared" si="14"/>
        <v>0</v>
      </c>
      <c r="BC17" s="9">
        <f t="shared" si="14"/>
        <v>0</v>
      </c>
      <c r="BD17" s="9">
        <f t="shared" si="14"/>
        <v>0</v>
      </c>
      <c r="BE17" s="9">
        <f t="shared" si="14"/>
        <v>0</v>
      </c>
      <c r="BF17" s="9">
        <f t="shared" si="14"/>
        <v>0</v>
      </c>
      <c r="BG17" s="9">
        <f t="shared" si="14"/>
        <v>0</v>
      </c>
      <c r="BH17" s="9">
        <f t="shared" si="14"/>
        <v>0</v>
      </c>
      <c r="BI17" s="9">
        <f t="shared" si="14"/>
        <v>0</v>
      </c>
      <c r="BJ17" s="9">
        <f t="shared" si="14"/>
        <v>0</v>
      </c>
      <c r="BK17" s="9">
        <f t="shared" si="14"/>
        <v>0</v>
      </c>
      <c r="BL17" s="9">
        <f t="shared" si="14"/>
        <v>0</v>
      </c>
      <c r="BM17" s="9">
        <f t="shared" si="14"/>
        <v>0</v>
      </c>
      <c r="BN17" s="9">
        <f t="shared" si="14"/>
        <v>0</v>
      </c>
      <c r="BO17" s="9">
        <f t="shared" si="14"/>
        <v>0</v>
      </c>
    </row>
    <row r="18" spans="2:67" hidden="1" outlineLevel="1" x14ac:dyDescent="0.25">
      <c r="B18" t="s">
        <v>146</v>
      </c>
      <c r="D18" s="7">
        <f>IF(ISERROR(VLOOKUP($B$4&amp;$B18,[17]Sheet1!$C$1:$AC$85,COLUMN(D$1)-2,FALSE)),0,VLOOKUP($B$4&amp;$B18,[17]Sheet1!$C$1:$AC$85,COLUMN(D$1)-2,FALSE))</f>
        <v>0</v>
      </c>
      <c r="E18" s="7">
        <f>IF(ISERROR(VLOOKUP($B$4&amp;$B18,[17]Sheet1!$C$1:$AC$85,COLUMN(E$1)-2,FALSE)),0,VLOOKUP($B$4&amp;$B18,[17]Sheet1!$C$1:$AC$85,COLUMN(E$1)-2,FALSE))</f>
        <v>0</v>
      </c>
      <c r="F18" s="7">
        <f>IF(ISERROR(VLOOKUP($B$4&amp;$B18,[17]Sheet1!$C$1:$AC$85,COLUMN(F$1)-2,FALSE)),0,VLOOKUP($B$4&amp;$B18,[17]Sheet1!$C$1:$AC$85,COLUMN(F$1)-2,FALSE))</f>
        <v>0</v>
      </c>
      <c r="G18" s="7">
        <f>IF(ISERROR(VLOOKUP($B$4&amp;$B18,[17]Sheet1!$C$1:$AC$85,COLUMN(G$1)-2,FALSE)),0,VLOOKUP($B$4&amp;$B18,[17]Sheet1!$C$1:$AC$85,COLUMN(G$1)-2,FALSE))</f>
        <v>0</v>
      </c>
      <c r="H18" s="7">
        <f>IF(ISERROR(VLOOKUP($B$4&amp;$B18,[17]Sheet1!$C$1:$AC$85,COLUMN(H$1)-2,FALSE)),0,VLOOKUP($B$4&amp;$B18,[17]Sheet1!$C$1:$AC$85,COLUMN(H$1)-2,FALSE))</f>
        <v>0</v>
      </c>
      <c r="I18" s="7">
        <f>IF(ISERROR(VLOOKUP($B$4&amp;$B18,[17]Sheet1!$C$1:$AC$85,COLUMN(I$1)-2,FALSE)),0,VLOOKUP($B$4&amp;$B18,[17]Sheet1!$C$1:$AC$85,COLUMN(I$1)-2,FALSE))</f>
        <v>0</v>
      </c>
      <c r="J18" s="7">
        <f>IF(ISERROR(VLOOKUP($B$4&amp;$B18,[17]Sheet1!$C$1:$AC$85,COLUMN(J$1)-2,FALSE)),0,VLOOKUP($B$4&amp;$B18,[17]Sheet1!$C$1:$AC$85,COLUMN(J$1)-2,FALSE))</f>
        <v>0</v>
      </c>
      <c r="K18" s="7">
        <f>IF(ISERROR(VLOOKUP($B$4&amp;$B18,[17]Sheet1!$C$1:$AC$85,COLUMN(K$1)-2,FALSE)),0,VLOOKUP($B$4&amp;$B18,[17]Sheet1!$C$1:$AC$85,COLUMN(K$1)-2,FALSE))</f>
        <v>0</v>
      </c>
      <c r="L18" s="7">
        <f>IF(ISERROR(VLOOKUP($B$4&amp;$B18,[17]Sheet1!$C$1:$AC$85,COLUMN(L$1)-2,FALSE)),0,VLOOKUP($B$4&amp;$B18,[17]Sheet1!$C$1:$AC$85,COLUMN(L$1)-2,FALSE))</f>
        <v>0</v>
      </c>
      <c r="M18" s="7">
        <f>IF(ISERROR(VLOOKUP($B$4&amp;$B18,[17]Sheet1!$C$1:$AC$85,COLUMN(M$1)-2,FALSE)),0,VLOOKUP($B$4&amp;$B18,[17]Sheet1!$C$1:$AC$85,COLUMN(M$1)-2,FALSE))</f>
        <v>0</v>
      </c>
      <c r="N18" s="7">
        <f>IF(ISERROR(VLOOKUP($B$4&amp;$B18,[17]Sheet1!$C$1:$AC$85,COLUMN(N$1)-2,FALSE)),0,VLOOKUP($B$4&amp;$B18,[17]Sheet1!$C$1:$AC$85,COLUMN(N$1)-2,FALSE))</f>
        <v>0</v>
      </c>
      <c r="O18" s="7">
        <f>IF(ISERROR(VLOOKUP($B$4&amp;$B18,[17]Sheet1!$C$1:$AC$85,COLUMN(O$1)-2,FALSE)),0,VLOOKUP($B$4&amp;$B18,[17]Sheet1!$C$1:$AC$85,COLUMN(O$1)-2,FALSE))</f>
        <v>0</v>
      </c>
      <c r="P18" s="7">
        <f>IF(ISERROR(VLOOKUP($B$4&amp;$B18,[17]Sheet1!$C$1:$AC$85,COLUMN(P$1)-2,FALSE)),0,VLOOKUP($B$4&amp;$B18,[17]Sheet1!$C$1:$AC$85,COLUMN(P$1)-2,FALSE))</f>
        <v>0</v>
      </c>
      <c r="Q18" s="7">
        <f>IF(ISERROR(VLOOKUP($B$4&amp;$B18,[17]Sheet1!$C$1:$AC$85,COLUMN(Q$1)-2,FALSE)),0,VLOOKUP($B$4&amp;$B18,[17]Sheet1!$C$1:$AC$85,COLUMN(Q$1)-2,FALSE))</f>
        <v>0</v>
      </c>
      <c r="R18" s="7">
        <f>IF(ISERROR(VLOOKUP($B$4&amp;$B18,[17]Sheet1!$C$1:$AC$85,COLUMN(R$1)-2,FALSE)),0,VLOOKUP($B$4&amp;$B18,[17]Sheet1!$C$1:$AC$85,COLUMN(R$1)-2,FALSE))</f>
        <v>0</v>
      </c>
      <c r="S18" s="7">
        <f>IF(ISERROR(VLOOKUP($B$4&amp;$B18,[17]Sheet1!$C$1:$AC$85,COLUMN(S$1)-2,FALSE)),0,VLOOKUP($B$4&amp;$B18,[17]Sheet1!$C$1:$AC$85,COLUMN(S$1)-2,FALSE))</f>
        <v>0</v>
      </c>
      <c r="T18" s="7">
        <f>IF(ISERROR(VLOOKUP($B$4&amp;$B18,[17]Sheet1!$C$1:$AC$85,COLUMN(T$1)-2,FALSE)),0,VLOOKUP($B$4&amp;$B18,[17]Sheet1!$C$1:$AC$85,COLUMN(T$1)-2,FALSE))</f>
        <v>0</v>
      </c>
      <c r="U18" s="7">
        <f>IF(ISERROR(VLOOKUP($B$4&amp;$B18,[17]Sheet1!$C$1:$AC$85,COLUMN(U$1)-2,FALSE)),0,VLOOKUP($B$4&amp;$B18,[17]Sheet1!$C$1:$AC$85,COLUMN(U$1)-2,FALSE))</f>
        <v>0</v>
      </c>
      <c r="V18" s="7">
        <f>IF(ISERROR(VLOOKUP($B$4&amp;$B18,[17]Sheet1!$C$1:$AC$85,COLUMN(V$1)-2,FALSE)),0,VLOOKUP($B$4&amp;$B18,[17]Sheet1!$C$1:$AC$85,COLUMN(V$1)-2,FALSE))</f>
        <v>0</v>
      </c>
      <c r="W18" s="7">
        <f>IF(ISERROR(VLOOKUP($B$4&amp;$B18,[17]Sheet1!$C$1:$AC$85,COLUMN(W$1)-2,FALSE)),0,VLOOKUP($B$4&amp;$B18,[17]Sheet1!$C$1:$AC$85,COLUMN(W$1)-2,FALSE))</f>
        <v>0</v>
      </c>
      <c r="X18" s="7">
        <f>IF(ISERROR(VLOOKUP($B$4&amp;$B18,[17]Sheet1!$C$1:$AC$85,COLUMN(X$1)-2,FALSE)),0,VLOOKUP($B$4&amp;$B18,[17]Sheet1!$C$1:$AC$85,COLUMN(X$1)-2,FALSE))</f>
        <v>0</v>
      </c>
      <c r="Y18" s="7">
        <f>IF(ISERROR(VLOOKUP($B$4&amp;$B18,[17]Sheet1!$C$1:$AC$85,COLUMN(Y$1)-2,FALSE)),0,VLOOKUP($B$4&amp;$B18,[17]Sheet1!$C$1:$AC$85,COLUMN(Y$1)-2,FALSE))</f>
        <v>0</v>
      </c>
      <c r="Z18" s="7">
        <f>IF(ISERROR(VLOOKUP($B$4&amp;$B18,[17]Sheet1!$C$1:$AC$85,COLUMN(Z$1)-2,FALSE)),0,VLOOKUP($B$4&amp;$B18,[17]Sheet1!$C$1:$AC$85,COLUMN(Z$1)-2,FALSE))</f>
        <v>0</v>
      </c>
      <c r="AA18" s="7">
        <f>IF(ISERROR(VLOOKUP($B$4&amp;$B18,[17]Sheet1!$C$1:$AC$85,COLUMN(AA$1)-2,FALSE)),0,VLOOKUP($B$4&amp;$B18,[17]Sheet1!$C$1:$AC$85,COLUMN(AA$1)-2,FALSE))</f>
        <v>0</v>
      </c>
      <c r="AB18" s="7">
        <f>IF(ISERROR(VLOOKUP($B$4&amp;$B18,[17]Sheet1!$C$1:$AC$85,COLUMN(AB$1)-2,FALSE)),0,VLOOKUP($B$4&amp;$B18,[17]Sheet1!$C$1:$AC$85,COLUMN(AB$1)-2,FALSE))</f>
        <v>0</v>
      </c>
      <c r="AC18" s="7">
        <f>IF(ISERROR(VLOOKUP($B$4&amp;$B18,[17]Sheet1!$C$1:$AC$85,COLUMN(AC$1)-2,FALSE)),0,VLOOKUP($B$4&amp;$B18,[17]Sheet1!$C$1:$AC$85,COLUMN(AC$1)-2,FALSE))</f>
        <v>0</v>
      </c>
      <c r="AF18" s="7">
        <f>AB18</f>
        <v>0</v>
      </c>
      <c r="AG18" s="7">
        <f>AC18</f>
        <v>0</v>
      </c>
      <c r="AH18" s="7">
        <f>AH9*AH15</f>
        <v>0</v>
      </c>
      <c r="AI18" s="7">
        <f t="shared" ref="AI18:BO18" si="15">AI9*AI15</f>
        <v>0</v>
      </c>
      <c r="AJ18" s="9">
        <f t="shared" si="15"/>
        <v>0</v>
      </c>
      <c r="AK18" s="9">
        <f t="shared" si="15"/>
        <v>0</v>
      </c>
      <c r="AL18" s="9">
        <f t="shared" si="15"/>
        <v>0</v>
      </c>
      <c r="AM18" s="9">
        <f t="shared" si="15"/>
        <v>0</v>
      </c>
      <c r="AN18" s="9">
        <f t="shared" si="15"/>
        <v>0</v>
      </c>
      <c r="AO18" s="9">
        <f t="shared" si="15"/>
        <v>0</v>
      </c>
      <c r="AP18" s="9">
        <f t="shared" si="15"/>
        <v>0</v>
      </c>
      <c r="AQ18" s="9">
        <f t="shared" si="15"/>
        <v>0</v>
      </c>
      <c r="AR18" s="9">
        <f t="shared" si="15"/>
        <v>0</v>
      </c>
      <c r="AS18" s="9">
        <f t="shared" si="15"/>
        <v>0</v>
      </c>
      <c r="AT18" s="9">
        <f t="shared" si="15"/>
        <v>0</v>
      </c>
      <c r="AU18" s="9">
        <f t="shared" si="15"/>
        <v>0</v>
      </c>
      <c r="AV18" s="9">
        <f t="shared" si="15"/>
        <v>0</v>
      </c>
      <c r="AW18" s="9">
        <f t="shared" si="15"/>
        <v>0</v>
      </c>
      <c r="AX18" s="9">
        <f t="shared" si="15"/>
        <v>0</v>
      </c>
      <c r="AY18" s="9">
        <f t="shared" si="15"/>
        <v>0</v>
      </c>
      <c r="AZ18" s="9">
        <f t="shared" si="15"/>
        <v>0</v>
      </c>
      <c r="BA18" s="9">
        <f t="shared" si="15"/>
        <v>0</v>
      </c>
      <c r="BB18" s="9">
        <f t="shared" si="15"/>
        <v>0</v>
      </c>
      <c r="BC18" s="9">
        <f t="shared" si="15"/>
        <v>0</v>
      </c>
      <c r="BD18" s="9">
        <f t="shared" si="15"/>
        <v>0</v>
      </c>
      <c r="BE18" s="9">
        <f t="shared" si="15"/>
        <v>0</v>
      </c>
      <c r="BF18" s="9">
        <f t="shared" si="15"/>
        <v>0</v>
      </c>
      <c r="BG18" s="9">
        <f t="shared" si="15"/>
        <v>0</v>
      </c>
      <c r="BH18" s="9">
        <f t="shared" si="15"/>
        <v>0</v>
      </c>
      <c r="BI18" s="9">
        <f t="shared" si="15"/>
        <v>0</v>
      </c>
      <c r="BJ18" s="9">
        <f t="shared" si="15"/>
        <v>0</v>
      </c>
      <c r="BK18" s="9">
        <f t="shared" si="15"/>
        <v>0</v>
      </c>
      <c r="BL18" s="9">
        <f t="shared" si="15"/>
        <v>0</v>
      </c>
      <c r="BM18" s="9">
        <f t="shared" si="15"/>
        <v>0</v>
      </c>
      <c r="BN18" s="9">
        <f t="shared" si="15"/>
        <v>0</v>
      </c>
      <c r="BO18" s="9">
        <f t="shared" si="15"/>
        <v>0</v>
      </c>
    </row>
    <row r="19" spans="2:67" hidden="1" outlineLevel="1" x14ac:dyDescent="0.25">
      <c r="AF19" s="265">
        <f>AC10*AF5</f>
        <v>0</v>
      </c>
      <c r="AG19" s="265">
        <f t="shared" ref="AG19:BO19" si="16">AG10*AG5</f>
        <v>0</v>
      </c>
      <c r="AH19" s="265">
        <f t="shared" si="16"/>
        <v>0</v>
      </c>
      <c r="AI19" s="265">
        <f t="shared" si="16"/>
        <v>0</v>
      </c>
      <c r="AJ19" s="266">
        <f t="shared" si="16"/>
        <v>0</v>
      </c>
      <c r="AK19" s="266">
        <f t="shared" si="16"/>
        <v>0</v>
      </c>
      <c r="AL19" s="266">
        <f t="shared" si="16"/>
        <v>0</v>
      </c>
      <c r="AM19" s="266">
        <f t="shared" si="16"/>
        <v>0</v>
      </c>
      <c r="AN19" s="266">
        <f t="shared" si="16"/>
        <v>0</v>
      </c>
      <c r="AO19" s="266">
        <f t="shared" si="16"/>
        <v>0</v>
      </c>
      <c r="AP19" s="266">
        <f t="shared" si="16"/>
        <v>0</v>
      </c>
      <c r="AQ19" s="266">
        <f t="shared" si="16"/>
        <v>0</v>
      </c>
      <c r="AR19" s="266">
        <f t="shared" si="16"/>
        <v>0</v>
      </c>
      <c r="AS19" s="266">
        <f t="shared" si="16"/>
        <v>0</v>
      </c>
      <c r="AT19" s="266">
        <f t="shared" si="16"/>
        <v>0</v>
      </c>
      <c r="AU19" s="266">
        <f t="shared" si="16"/>
        <v>0</v>
      </c>
      <c r="AV19" s="266">
        <f t="shared" si="16"/>
        <v>0</v>
      </c>
      <c r="AW19" s="266">
        <f t="shared" si="16"/>
        <v>0</v>
      </c>
      <c r="AX19" s="266">
        <f t="shared" si="16"/>
        <v>0</v>
      </c>
      <c r="AY19" s="266">
        <f t="shared" si="16"/>
        <v>0</v>
      </c>
      <c r="AZ19" s="266">
        <f t="shared" si="16"/>
        <v>0</v>
      </c>
      <c r="BA19" s="266">
        <f t="shared" si="16"/>
        <v>0</v>
      </c>
      <c r="BB19" s="266">
        <f t="shared" si="16"/>
        <v>0</v>
      </c>
      <c r="BC19" s="266">
        <f t="shared" si="16"/>
        <v>0</v>
      </c>
      <c r="BD19" s="266">
        <f t="shared" si="16"/>
        <v>0</v>
      </c>
      <c r="BE19" s="266">
        <f t="shared" si="16"/>
        <v>0</v>
      </c>
      <c r="BF19" s="266">
        <f t="shared" si="16"/>
        <v>0</v>
      </c>
      <c r="BG19" s="266">
        <f t="shared" si="16"/>
        <v>0</v>
      </c>
      <c r="BH19" s="266">
        <f t="shared" si="16"/>
        <v>0</v>
      </c>
      <c r="BI19" s="266">
        <f t="shared" si="16"/>
        <v>0</v>
      </c>
      <c r="BJ19" s="266">
        <f t="shared" si="16"/>
        <v>0</v>
      </c>
      <c r="BK19" s="266">
        <f t="shared" si="16"/>
        <v>0</v>
      </c>
      <c r="BL19" s="266">
        <f t="shared" si="16"/>
        <v>0</v>
      </c>
      <c r="BM19" s="266">
        <f t="shared" si="16"/>
        <v>0</v>
      </c>
      <c r="BN19" s="266">
        <f t="shared" si="16"/>
        <v>0</v>
      </c>
      <c r="BO19" s="266">
        <f t="shared" si="16"/>
        <v>0</v>
      </c>
    </row>
    <row r="20" spans="2:67" collapsed="1" x14ac:dyDescent="0.25">
      <c r="B20" s="1" t="s">
        <v>147</v>
      </c>
      <c r="D20" s="240"/>
      <c r="E20" s="240"/>
      <c r="F20" s="240"/>
      <c r="G20" s="240"/>
      <c r="H20" s="240"/>
      <c r="I20" s="240"/>
      <c r="J20" s="240"/>
      <c r="K20" s="240"/>
      <c r="L20" s="240"/>
      <c r="M20" s="240"/>
      <c r="N20" s="240"/>
      <c r="O20" s="240"/>
      <c r="P20" s="240"/>
      <c r="Q20" s="240"/>
      <c r="R20" s="240"/>
      <c r="S20" s="240"/>
      <c r="T20" s="240"/>
      <c r="U20" s="240"/>
      <c r="V20" s="240"/>
      <c r="W20" s="240"/>
      <c r="X20" s="240"/>
      <c r="Y20" s="240"/>
      <c r="Z20" s="240"/>
      <c r="AA20" s="234">
        <f>RATE((COUNT($E$1:$O$1)),,-$D21,$O21)</f>
        <v>3.795841561502887E-2</v>
      </c>
      <c r="AB20" s="234">
        <f>RATE((COUNT($E$1:$O$1)),,-$D21,$O21)</f>
        <v>3.795841561502887E-2</v>
      </c>
      <c r="AC20" s="234">
        <f>RATE((COUNT($Q$1:$AC$1)),,-$P21,$AC21)</f>
        <v>5.1839411190493588E-2</v>
      </c>
      <c r="AF20" s="234"/>
      <c r="AG20" s="234"/>
      <c r="AH20" s="234"/>
      <c r="AI20" s="234"/>
    </row>
    <row r="21" spans="2:67" x14ac:dyDescent="0.25">
      <c r="B21" s="242" t="s">
        <v>137</v>
      </c>
      <c r="D21" s="243">
        <f>D28+D29</f>
        <v>306</v>
      </c>
      <c r="E21" s="243">
        <f>E28+E29</f>
        <v>81</v>
      </c>
      <c r="F21" s="243">
        <f>F28+F29</f>
        <v>58</v>
      </c>
      <c r="G21" s="243">
        <f>G28+G29</f>
        <v>73</v>
      </c>
      <c r="H21" s="243">
        <f t="shared" ref="H21:AC21" si="17">H28+H29</f>
        <v>148</v>
      </c>
      <c r="I21" s="243">
        <f t="shared" si="17"/>
        <v>350</v>
      </c>
      <c r="J21" s="243">
        <f t="shared" si="17"/>
        <v>386</v>
      </c>
      <c r="K21" s="243">
        <f t="shared" si="17"/>
        <v>268</v>
      </c>
      <c r="L21" s="243">
        <f t="shared" si="17"/>
        <v>338</v>
      </c>
      <c r="M21" s="243">
        <f t="shared" si="17"/>
        <v>383</v>
      </c>
      <c r="N21" s="243">
        <f t="shared" si="17"/>
        <v>437</v>
      </c>
      <c r="O21" s="243">
        <f t="shared" si="17"/>
        <v>461</v>
      </c>
      <c r="P21" s="243">
        <f t="shared" si="17"/>
        <v>451</v>
      </c>
      <c r="Q21" s="243">
        <f t="shared" si="17"/>
        <v>434</v>
      </c>
      <c r="R21" s="243">
        <f t="shared" si="17"/>
        <v>684</v>
      </c>
      <c r="S21" s="243">
        <f t="shared" si="17"/>
        <v>701</v>
      </c>
      <c r="T21" s="243">
        <f t="shared" si="17"/>
        <v>580</v>
      </c>
      <c r="U21" s="243">
        <f t="shared" si="17"/>
        <v>651</v>
      </c>
      <c r="V21" s="243">
        <f t="shared" si="17"/>
        <v>698</v>
      </c>
      <c r="W21" s="243">
        <f t="shared" si="17"/>
        <v>750</v>
      </c>
      <c r="X21" s="243">
        <f t="shared" si="17"/>
        <v>830</v>
      </c>
      <c r="Y21" s="243">
        <f t="shared" si="17"/>
        <v>850</v>
      </c>
      <c r="Z21" s="243">
        <f t="shared" si="17"/>
        <v>1063</v>
      </c>
      <c r="AA21" s="243">
        <f t="shared" si="17"/>
        <v>1032</v>
      </c>
      <c r="AB21" s="243">
        <f>AB28+AB29</f>
        <v>957</v>
      </c>
      <c r="AC21" s="243">
        <f t="shared" si="17"/>
        <v>870</v>
      </c>
      <c r="AF21" s="244">
        <f>SUM(AF28:AF29)</f>
        <v>957</v>
      </c>
      <c r="AG21" s="244">
        <f>SUM(AG28:AG29)</f>
        <v>870</v>
      </c>
      <c r="AH21" s="244">
        <f t="shared" ref="AH21:BO21" si="18">ROUND((AG28+AG29)*(1+AH22),)</f>
        <v>940</v>
      </c>
      <c r="AI21" s="244">
        <f t="shared" si="18"/>
        <v>851</v>
      </c>
      <c r="AJ21" s="245">
        <f t="shared" si="18"/>
        <v>606</v>
      </c>
      <c r="AK21" s="245">
        <f t="shared" si="18"/>
        <v>553</v>
      </c>
      <c r="AL21" s="245">
        <f t="shared" si="18"/>
        <v>597</v>
      </c>
      <c r="AM21" s="245">
        <f t="shared" si="18"/>
        <v>645</v>
      </c>
      <c r="AN21" s="245">
        <f t="shared" si="18"/>
        <v>697</v>
      </c>
      <c r="AO21" s="245">
        <f t="shared" si="18"/>
        <v>753</v>
      </c>
      <c r="AP21" s="245">
        <f t="shared" si="18"/>
        <v>813</v>
      </c>
      <c r="AQ21" s="245">
        <f t="shared" si="18"/>
        <v>878</v>
      </c>
      <c r="AR21" s="245">
        <f t="shared" si="18"/>
        <v>948</v>
      </c>
      <c r="AS21" s="245">
        <f t="shared" si="18"/>
        <v>1024</v>
      </c>
      <c r="AT21" s="245">
        <f t="shared" si="18"/>
        <v>1106</v>
      </c>
      <c r="AU21" s="245">
        <f t="shared" si="18"/>
        <v>1194</v>
      </c>
      <c r="AV21" s="245">
        <f t="shared" si="18"/>
        <v>1290</v>
      </c>
      <c r="AW21" s="245">
        <f t="shared" si="18"/>
        <v>1393</v>
      </c>
      <c r="AX21" s="245">
        <f t="shared" si="18"/>
        <v>1504</v>
      </c>
      <c r="AY21" s="245">
        <f t="shared" si="18"/>
        <v>1624</v>
      </c>
      <c r="AZ21" s="245">
        <f t="shared" si="18"/>
        <v>1754</v>
      </c>
      <c r="BA21" s="245">
        <f t="shared" si="18"/>
        <v>1894</v>
      </c>
      <c r="BB21" s="245">
        <f t="shared" si="18"/>
        <v>2046</v>
      </c>
      <c r="BC21" s="245">
        <f t="shared" si="18"/>
        <v>2210</v>
      </c>
      <c r="BD21" s="245">
        <f t="shared" si="18"/>
        <v>2387</v>
      </c>
      <c r="BE21" s="245">
        <f t="shared" si="18"/>
        <v>2578</v>
      </c>
      <c r="BF21" s="245">
        <f t="shared" si="18"/>
        <v>2784</v>
      </c>
      <c r="BG21" s="245">
        <f t="shared" si="18"/>
        <v>3007</v>
      </c>
      <c r="BH21" s="245">
        <f t="shared" si="18"/>
        <v>3248</v>
      </c>
      <c r="BI21" s="245">
        <f t="shared" si="18"/>
        <v>3508</v>
      </c>
      <c r="BJ21" s="245">
        <f t="shared" si="18"/>
        <v>3789</v>
      </c>
      <c r="BK21" s="245">
        <f t="shared" si="18"/>
        <v>4092</v>
      </c>
      <c r="BL21" s="245">
        <f t="shared" si="18"/>
        <v>4419</v>
      </c>
      <c r="BM21" s="245">
        <f t="shared" si="18"/>
        <v>4773</v>
      </c>
      <c r="BN21" s="245">
        <f t="shared" si="18"/>
        <v>5155</v>
      </c>
      <c r="BO21" s="245">
        <f t="shared" si="18"/>
        <v>5567</v>
      </c>
    </row>
    <row r="22" spans="2:67" x14ac:dyDescent="0.25">
      <c r="B22" s="246" t="s">
        <v>99</v>
      </c>
      <c r="C22" s="247"/>
      <c r="D22" s="248"/>
      <c r="E22" s="249">
        <f>RATE(1,,-D21,E21)</f>
        <v>-0.73529411764705876</v>
      </c>
      <c r="F22" s="249">
        <f t="shared" ref="F22:AB22" si="19">RATE(1,,-E21,F21)</f>
        <v>-0.2839506172839506</v>
      </c>
      <c r="G22" s="249">
        <f t="shared" si="19"/>
        <v>0.25862068965517238</v>
      </c>
      <c r="H22" s="249">
        <f t="shared" si="19"/>
        <v>1.0273972602739729</v>
      </c>
      <c r="I22" s="249">
        <f t="shared" si="19"/>
        <v>1.3648648648648645</v>
      </c>
      <c r="J22" s="249">
        <f t="shared" si="19"/>
        <v>0.10285714285714287</v>
      </c>
      <c r="K22" s="249">
        <f t="shared" si="19"/>
        <v>-0.30569948186528489</v>
      </c>
      <c r="L22" s="249">
        <f t="shared" si="19"/>
        <v>0.26119402985074625</v>
      </c>
      <c r="M22" s="249">
        <f t="shared" si="19"/>
        <v>0.13313609467455606</v>
      </c>
      <c r="N22" s="249">
        <f t="shared" si="19"/>
        <v>0.1409921671018276</v>
      </c>
      <c r="O22" s="249">
        <f t="shared" si="19"/>
        <v>5.4919908466819253E-2</v>
      </c>
      <c r="P22" s="249">
        <f t="shared" si="19"/>
        <v>-2.1691973969631198E-2</v>
      </c>
      <c r="Q22" s="249">
        <f t="shared" si="19"/>
        <v>-3.7694013303769411E-2</v>
      </c>
      <c r="R22" s="249">
        <f t="shared" si="19"/>
        <v>0.57603686635944684</v>
      </c>
      <c r="S22" s="249">
        <f t="shared" si="19"/>
        <v>2.485380116959068E-2</v>
      </c>
      <c r="T22" s="249">
        <f t="shared" si="19"/>
        <v>-0.17261055634807421</v>
      </c>
      <c r="U22" s="249">
        <f t="shared" si="19"/>
        <v>0.12241379310344828</v>
      </c>
      <c r="V22" s="249">
        <f t="shared" si="19"/>
        <v>7.2196620583717411E-2</v>
      </c>
      <c r="W22" s="249">
        <f t="shared" si="19"/>
        <v>7.4498567335243571E-2</v>
      </c>
      <c r="X22" s="249">
        <f t="shared" si="19"/>
        <v>0.10666666666666658</v>
      </c>
      <c r="Y22" s="249">
        <f t="shared" si="19"/>
        <v>2.4096385542168676E-2</v>
      </c>
      <c r="Z22" s="249">
        <f t="shared" si="19"/>
        <v>0.25058823529411756</v>
      </c>
      <c r="AA22" s="249">
        <f t="shared" si="19"/>
        <v>-2.9162746942615152E-2</v>
      </c>
      <c r="AB22" s="249">
        <f t="shared" si="19"/>
        <v>-7.2674418604651167E-2</v>
      </c>
      <c r="AC22" s="249">
        <f>RATE(1,,-AA21,AC21)</f>
        <v>-0.15697674418604651</v>
      </c>
      <c r="AD22" s="250">
        <v>0.08</v>
      </c>
      <c r="AF22" s="251">
        <f>AD22</f>
        <v>0.08</v>
      </c>
      <c r="AG22" s="251">
        <f>AF22</f>
        <v>0.08</v>
      </c>
      <c r="AH22" s="251">
        <f t="shared" ref="AH22:AW26" si="20">AG22</f>
        <v>0.08</v>
      </c>
      <c r="AI22" s="251">
        <f t="shared" si="20"/>
        <v>0.08</v>
      </c>
      <c r="AJ22" s="252">
        <f t="shared" si="20"/>
        <v>0.08</v>
      </c>
      <c r="AK22" s="252">
        <f t="shared" si="20"/>
        <v>0.08</v>
      </c>
      <c r="AL22" s="252">
        <f t="shared" si="20"/>
        <v>0.08</v>
      </c>
      <c r="AM22" s="252">
        <f t="shared" si="20"/>
        <v>0.08</v>
      </c>
      <c r="AN22" s="252">
        <f t="shared" si="20"/>
        <v>0.08</v>
      </c>
      <c r="AO22" s="252">
        <f t="shared" si="20"/>
        <v>0.08</v>
      </c>
      <c r="AP22" s="252">
        <f t="shared" si="20"/>
        <v>0.08</v>
      </c>
      <c r="AQ22" s="252">
        <f t="shared" si="20"/>
        <v>0.08</v>
      </c>
      <c r="AR22" s="252">
        <f t="shared" si="20"/>
        <v>0.08</v>
      </c>
      <c r="AS22" s="252">
        <f t="shared" si="20"/>
        <v>0.08</v>
      </c>
      <c r="AT22" s="252">
        <f t="shared" si="20"/>
        <v>0.08</v>
      </c>
      <c r="AU22" s="252">
        <f t="shared" si="20"/>
        <v>0.08</v>
      </c>
      <c r="AV22" s="252">
        <f t="shared" si="20"/>
        <v>0.08</v>
      </c>
      <c r="AW22" s="252">
        <f t="shared" si="20"/>
        <v>0.08</v>
      </c>
      <c r="AX22" s="252">
        <f t="shared" ref="AX22:BM26" si="21">AW22</f>
        <v>0.08</v>
      </c>
      <c r="AY22" s="252">
        <f t="shared" si="21"/>
        <v>0.08</v>
      </c>
      <c r="AZ22" s="252">
        <f t="shared" si="21"/>
        <v>0.08</v>
      </c>
      <c r="BA22" s="252">
        <f t="shared" si="21"/>
        <v>0.08</v>
      </c>
      <c r="BB22" s="252">
        <f t="shared" si="21"/>
        <v>0.08</v>
      </c>
      <c r="BC22" s="252">
        <f t="shared" si="21"/>
        <v>0.08</v>
      </c>
      <c r="BD22" s="252">
        <f t="shared" si="21"/>
        <v>0.08</v>
      </c>
      <c r="BE22" s="252">
        <f t="shared" si="21"/>
        <v>0.08</v>
      </c>
      <c r="BF22" s="252">
        <f t="shared" si="21"/>
        <v>0.08</v>
      </c>
      <c r="BG22" s="252">
        <f t="shared" si="21"/>
        <v>0.08</v>
      </c>
      <c r="BH22" s="252">
        <f t="shared" si="21"/>
        <v>0.08</v>
      </c>
      <c r="BI22" s="252">
        <f t="shared" si="21"/>
        <v>0.08</v>
      </c>
      <c r="BJ22" s="252">
        <f t="shared" si="21"/>
        <v>0.08</v>
      </c>
      <c r="BK22" s="252">
        <f t="shared" si="21"/>
        <v>0.08</v>
      </c>
      <c r="BL22" s="252">
        <f t="shared" si="21"/>
        <v>0.08</v>
      </c>
      <c r="BM22" s="252">
        <f t="shared" si="21"/>
        <v>0.08</v>
      </c>
      <c r="BN22" s="252">
        <f t="shared" ref="BN22:BO26" si="22">BM22</f>
        <v>0.08</v>
      </c>
      <c r="BO22" s="252">
        <f t="shared" si="22"/>
        <v>0.08</v>
      </c>
    </row>
    <row r="23" spans="2:67" x14ac:dyDescent="0.25">
      <c r="B23" s="246" t="s">
        <v>101</v>
      </c>
      <c r="C23" s="247"/>
      <c r="D23" s="253">
        <f>D29/D21</f>
        <v>0.81699346405228757</v>
      </c>
      <c r="E23" s="253">
        <f t="shared" ref="E23:AC23" si="23">E29/E21</f>
        <v>0.58024691358024694</v>
      </c>
      <c r="F23" s="253">
        <f t="shared" si="23"/>
        <v>0.44827586206896552</v>
      </c>
      <c r="G23" s="253">
        <f t="shared" si="23"/>
        <v>0.34246575342465752</v>
      </c>
      <c r="H23" s="253">
        <f t="shared" si="23"/>
        <v>0.25</v>
      </c>
      <c r="I23" s="253">
        <f t="shared" si="23"/>
        <v>0.15142857142857144</v>
      </c>
      <c r="J23" s="253">
        <f t="shared" si="23"/>
        <v>0.58808290155440412</v>
      </c>
      <c r="K23" s="253">
        <f t="shared" si="23"/>
        <v>0.34701492537313433</v>
      </c>
      <c r="L23" s="253">
        <f t="shared" si="23"/>
        <v>0.29289940828402367</v>
      </c>
      <c r="M23" s="253">
        <f t="shared" si="23"/>
        <v>0.3472584856396867</v>
      </c>
      <c r="N23" s="253">
        <f t="shared" si="23"/>
        <v>0.29290617848970252</v>
      </c>
      <c r="O23" s="253">
        <f t="shared" si="23"/>
        <v>0.32537960954446854</v>
      </c>
      <c r="P23" s="253">
        <f t="shared" si="23"/>
        <v>0.35254988913525498</v>
      </c>
      <c r="Q23" s="253">
        <f t="shared" si="23"/>
        <v>0.27880184331797236</v>
      </c>
      <c r="R23" s="253">
        <f t="shared" si="23"/>
        <v>0.17690058479532164</v>
      </c>
      <c r="S23" s="253">
        <f t="shared" si="23"/>
        <v>0.44365192582025675</v>
      </c>
      <c r="T23" s="253">
        <f t="shared" si="23"/>
        <v>0.23448275862068965</v>
      </c>
      <c r="U23" s="253">
        <f t="shared" si="23"/>
        <v>0.24884792626728111</v>
      </c>
      <c r="V23" s="253">
        <f t="shared" si="23"/>
        <v>0.30659025787965616</v>
      </c>
      <c r="W23" s="253">
        <f t="shared" si="23"/>
        <v>0.23333333333333334</v>
      </c>
      <c r="X23" s="253">
        <f t="shared" si="23"/>
        <v>0.26626506024096386</v>
      </c>
      <c r="Y23" s="253">
        <f t="shared" si="23"/>
        <v>0.24470588235294119</v>
      </c>
      <c r="Z23" s="253">
        <f t="shared" si="23"/>
        <v>0.22201317027281278</v>
      </c>
      <c r="AA23" s="253">
        <f t="shared" si="23"/>
        <v>0.20833333333333334</v>
      </c>
      <c r="AB23" s="253">
        <f>AB29/AB21</f>
        <v>0.24242424242424243</v>
      </c>
      <c r="AC23" s="253">
        <f t="shared" si="23"/>
        <v>0.21379310344827587</v>
      </c>
      <c r="AD23" s="250">
        <v>0.15</v>
      </c>
      <c r="AF23" s="254">
        <f>AD23</f>
        <v>0.15</v>
      </c>
      <c r="AG23" s="254">
        <f>AF23</f>
        <v>0.15</v>
      </c>
      <c r="AH23" s="254">
        <f t="shared" si="20"/>
        <v>0.15</v>
      </c>
      <c r="AI23" s="254">
        <f t="shared" si="20"/>
        <v>0.15</v>
      </c>
      <c r="AJ23" s="252">
        <f t="shared" si="20"/>
        <v>0.15</v>
      </c>
      <c r="AK23" s="252">
        <f t="shared" si="20"/>
        <v>0.15</v>
      </c>
      <c r="AL23" s="252">
        <f t="shared" si="20"/>
        <v>0.15</v>
      </c>
      <c r="AM23" s="252">
        <f t="shared" si="20"/>
        <v>0.15</v>
      </c>
      <c r="AN23" s="252">
        <f t="shared" si="20"/>
        <v>0.15</v>
      </c>
      <c r="AO23" s="252">
        <f t="shared" si="20"/>
        <v>0.15</v>
      </c>
      <c r="AP23" s="252">
        <f t="shared" si="20"/>
        <v>0.15</v>
      </c>
      <c r="AQ23" s="252">
        <f t="shared" si="20"/>
        <v>0.15</v>
      </c>
      <c r="AR23" s="252">
        <f t="shared" si="20"/>
        <v>0.15</v>
      </c>
      <c r="AS23" s="252">
        <f t="shared" si="20"/>
        <v>0.15</v>
      </c>
      <c r="AT23" s="252">
        <f t="shared" si="20"/>
        <v>0.15</v>
      </c>
      <c r="AU23" s="252">
        <f t="shared" si="20"/>
        <v>0.15</v>
      </c>
      <c r="AV23" s="252">
        <f t="shared" si="20"/>
        <v>0.15</v>
      </c>
      <c r="AW23" s="252">
        <f t="shared" si="20"/>
        <v>0.15</v>
      </c>
      <c r="AX23" s="252">
        <f t="shared" si="21"/>
        <v>0.15</v>
      </c>
      <c r="AY23" s="252">
        <f t="shared" si="21"/>
        <v>0.15</v>
      </c>
      <c r="AZ23" s="252">
        <f t="shared" si="21"/>
        <v>0.15</v>
      </c>
      <c r="BA23" s="252">
        <f t="shared" si="21"/>
        <v>0.15</v>
      </c>
      <c r="BB23" s="252">
        <f t="shared" si="21"/>
        <v>0.15</v>
      </c>
      <c r="BC23" s="252">
        <f t="shared" si="21"/>
        <v>0.15</v>
      </c>
      <c r="BD23" s="252">
        <f t="shared" si="21"/>
        <v>0.15</v>
      </c>
      <c r="BE23" s="252">
        <f t="shared" si="21"/>
        <v>0.15</v>
      </c>
      <c r="BF23" s="252">
        <f t="shared" si="21"/>
        <v>0.15</v>
      </c>
      <c r="BG23" s="252">
        <f t="shared" si="21"/>
        <v>0.15</v>
      </c>
      <c r="BH23" s="252">
        <f t="shared" si="21"/>
        <v>0.15</v>
      </c>
      <c r="BI23" s="252">
        <f t="shared" si="21"/>
        <v>0.15</v>
      </c>
      <c r="BJ23" s="252">
        <f t="shared" si="21"/>
        <v>0.15</v>
      </c>
      <c r="BK23" s="252">
        <f t="shared" si="21"/>
        <v>0.15</v>
      </c>
      <c r="BL23" s="252">
        <f t="shared" si="21"/>
        <v>0.15</v>
      </c>
      <c r="BM23" s="252">
        <f t="shared" si="21"/>
        <v>0.15</v>
      </c>
      <c r="BN23" s="252">
        <f t="shared" si="22"/>
        <v>0.15</v>
      </c>
      <c r="BO23" s="252">
        <f t="shared" si="22"/>
        <v>0.15</v>
      </c>
    </row>
    <row r="24" spans="2:67" x14ac:dyDescent="0.25">
      <c r="B24" s="246" t="s">
        <v>183</v>
      </c>
      <c r="C24" s="247"/>
      <c r="D24" s="255">
        <f>D31/D28</f>
        <v>1.4464285714285714</v>
      </c>
      <c r="E24" s="255">
        <f t="shared" ref="E24:AC24" si="24">E31/E28</f>
        <v>1.588235294117647</v>
      </c>
      <c r="F24" s="255">
        <f t="shared" si="24"/>
        <v>1.71875</v>
      </c>
      <c r="G24" s="255">
        <f t="shared" si="24"/>
        <v>1.5208333333333333</v>
      </c>
      <c r="H24" s="255">
        <f t="shared" si="24"/>
        <v>2.3513513513513513</v>
      </c>
      <c r="I24" s="255">
        <f t="shared" si="24"/>
        <v>1.8754208754208754</v>
      </c>
      <c r="J24" s="255">
        <f t="shared" si="24"/>
        <v>2.3018867924528301</v>
      </c>
      <c r="K24" s="255">
        <f t="shared" si="24"/>
        <v>2.3771428571428572</v>
      </c>
      <c r="L24" s="255">
        <f t="shared" si="24"/>
        <v>2.8619246861924688</v>
      </c>
      <c r="M24" s="255">
        <f t="shared" si="24"/>
        <v>2.952</v>
      </c>
      <c r="N24" s="255">
        <f t="shared" si="24"/>
        <v>2.8187702265372168</v>
      </c>
      <c r="O24" s="255">
        <f t="shared" si="24"/>
        <v>3.517684887459807</v>
      </c>
      <c r="P24" s="255">
        <f t="shared" si="24"/>
        <v>3.4760273972602738</v>
      </c>
      <c r="Q24" s="255">
        <f t="shared" si="24"/>
        <v>3.3162939297124598</v>
      </c>
      <c r="R24" s="255">
        <f t="shared" si="24"/>
        <v>3.1847246891651864</v>
      </c>
      <c r="S24" s="255">
        <f t="shared" si="24"/>
        <v>3.928205128205128</v>
      </c>
      <c r="T24" s="255">
        <f t="shared" si="24"/>
        <v>4.3603603603603602</v>
      </c>
      <c r="U24" s="255">
        <f t="shared" si="24"/>
        <v>4.7955010224948875</v>
      </c>
      <c r="V24" s="255">
        <f t="shared" si="24"/>
        <v>5.6239669421487601</v>
      </c>
      <c r="W24" s="255">
        <f t="shared" si="24"/>
        <v>6.7113043478260872</v>
      </c>
      <c r="X24" s="255">
        <f t="shared" si="24"/>
        <v>8.9556650246305427</v>
      </c>
      <c r="Y24" s="255">
        <f t="shared" si="24"/>
        <v>14.475077881619939</v>
      </c>
      <c r="Z24" s="255">
        <f t="shared" si="24"/>
        <v>16.186215235792019</v>
      </c>
      <c r="AA24" s="255">
        <f t="shared" si="24"/>
        <v>21.286413708690329</v>
      </c>
      <c r="AB24" s="255">
        <f>AB31/AB28</f>
        <v>28.064827586206896</v>
      </c>
      <c r="AC24" s="255">
        <f t="shared" si="24"/>
        <v>12.337719298245615</v>
      </c>
      <c r="AD24" s="256">
        <f>SUM(Y31:AC31)/SUM(Y28:AC28)</f>
        <v>18.63491204330176</v>
      </c>
      <c r="AF24" s="257">
        <f>AD24</f>
        <v>18.63491204330176</v>
      </c>
      <c r="AG24" s="257">
        <f>AF24</f>
        <v>18.63491204330176</v>
      </c>
      <c r="AH24" s="257">
        <f t="shared" si="20"/>
        <v>18.63491204330176</v>
      </c>
      <c r="AI24" s="257">
        <f t="shared" si="20"/>
        <v>18.63491204330176</v>
      </c>
      <c r="AJ24" s="258">
        <f t="shared" si="20"/>
        <v>18.63491204330176</v>
      </c>
      <c r="AK24" s="258">
        <f t="shared" si="20"/>
        <v>18.63491204330176</v>
      </c>
      <c r="AL24" s="258">
        <f t="shared" si="20"/>
        <v>18.63491204330176</v>
      </c>
      <c r="AM24" s="258">
        <f t="shared" si="20"/>
        <v>18.63491204330176</v>
      </c>
      <c r="AN24" s="258">
        <f t="shared" si="20"/>
        <v>18.63491204330176</v>
      </c>
      <c r="AO24" s="258">
        <f t="shared" si="20"/>
        <v>18.63491204330176</v>
      </c>
      <c r="AP24" s="258">
        <f t="shared" si="20"/>
        <v>18.63491204330176</v>
      </c>
      <c r="AQ24" s="258">
        <f t="shared" si="20"/>
        <v>18.63491204330176</v>
      </c>
      <c r="AR24" s="268">
        <v>19</v>
      </c>
      <c r="AS24" s="268">
        <v>19.5</v>
      </c>
      <c r="AT24" s="268">
        <v>20</v>
      </c>
      <c r="AU24" s="258">
        <f t="shared" si="20"/>
        <v>20</v>
      </c>
      <c r="AV24" s="258">
        <f t="shared" si="20"/>
        <v>20</v>
      </c>
      <c r="AW24" s="258">
        <f t="shared" si="20"/>
        <v>20</v>
      </c>
      <c r="AX24" s="258">
        <f t="shared" si="21"/>
        <v>20</v>
      </c>
      <c r="AY24" s="258">
        <f t="shared" si="21"/>
        <v>20</v>
      </c>
      <c r="AZ24" s="258">
        <f t="shared" si="21"/>
        <v>20</v>
      </c>
      <c r="BA24" s="258">
        <f t="shared" si="21"/>
        <v>20</v>
      </c>
      <c r="BB24" s="258">
        <f t="shared" si="21"/>
        <v>20</v>
      </c>
      <c r="BC24" s="258">
        <f t="shared" si="21"/>
        <v>20</v>
      </c>
      <c r="BD24" s="258">
        <f t="shared" si="21"/>
        <v>20</v>
      </c>
      <c r="BE24" s="258">
        <f t="shared" si="21"/>
        <v>20</v>
      </c>
      <c r="BF24" s="258">
        <f t="shared" si="21"/>
        <v>20</v>
      </c>
      <c r="BG24" s="258">
        <f t="shared" si="21"/>
        <v>20</v>
      </c>
      <c r="BH24" s="258">
        <f t="shared" si="21"/>
        <v>20</v>
      </c>
      <c r="BI24" s="258">
        <f t="shared" si="21"/>
        <v>20</v>
      </c>
      <c r="BJ24" s="258">
        <f t="shared" si="21"/>
        <v>20</v>
      </c>
      <c r="BK24" s="258">
        <f t="shared" si="21"/>
        <v>20</v>
      </c>
      <c r="BL24" s="258">
        <f t="shared" si="21"/>
        <v>20</v>
      </c>
      <c r="BM24" s="258">
        <f t="shared" si="21"/>
        <v>20</v>
      </c>
      <c r="BN24" s="258">
        <f t="shared" si="22"/>
        <v>20</v>
      </c>
      <c r="BO24" s="258">
        <f t="shared" si="22"/>
        <v>20</v>
      </c>
    </row>
    <row r="25" spans="2:67" x14ac:dyDescent="0.25">
      <c r="B25" s="246" t="s">
        <v>103</v>
      </c>
      <c r="C25" s="247"/>
      <c r="D25" s="269">
        <f>IF(ISERROR(D34/D31),"",D34/D31)</f>
        <v>321.60493827160496</v>
      </c>
      <c r="E25" s="269">
        <f t="shared" ref="E25:AC25" si="25">IF(ISERROR(E34/E31),"",E34/E31)</f>
        <v>346.2962962962963</v>
      </c>
      <c r="F25" s="269">
        <f t="shared" si="25"/>
        <v>334.54545454545456</v>
      </c>
      <c r="G25" s="269">
        <f t="shared" si="25"/>
        <v>330.82191780821915</v>
      </c>
      <c r="H25" s="269">
        <f t="shared" si="25"/>
        <v>17.624521072796934</v>
      </c>
      <c r="I25" s="269">
        <f t="shared" si="25"/>
        <v>21.184919210053859</v>
      </c>
      <c r="J25" s="269">
        <f t="shared" si="25"/>
        <v>19.535519125683059</v>
      </c>
      <c r="K25" s="269">
        <f t="shared" si="25"/>
        <v>9.4951923076923084</v>
      </c>
      <c r="L25" s="269">
        <f t="shared" si="25"/>
        <v>3.2163742690058479</v>
      </c>
      <c r="M25" s="269">
        <f t="shared" si="25"/>
        <v>6.2330623306233059</v>
      </c>
      <c r="N25" s="269">
        <f t="shared" si="25"/>
        <v>2.8702640642939152</v>
      </c>
      <c r="O25" s="269">
        <f t="shared" si="25"/>
        <v>2.4223034734917732</v>
      </c>
      <c r="P25" s="269">
        <f t="shared" si="25"/>
        <v>2.1674876847290641</v>
      </c>
      <c r="Q25" s="269">
        <f t="shared" si="25"/>
        <v>1.9267822736030829</v>
      </c>
      <c r="R25" s="269">
        <f t="shared" si="25"/>
        <v>4.9637479085331844</v>
      </c>
      <c r="S25" s="269">
        <f t="shared" si="25"/>
        <v>3.7532637075718016</v>
      </c>
      <c r="T25" s="269">
        <f t="shared" si="25"/>
        <v>2.6084710743801653</v>
      </c>
      <c r="U25" s="269">
        <f t="shared" si="25"/>
        <v>1.5778251599147122</v>
      </c>
      <c r="V25" s="269">
        <f t="shared" si="25"/>
        <v>1.8185157972079353</v>
      </c>
      <c r="W25" s="269">
        <f t="shared" si="25"/>
        <v>1.4122829748639545</v>
      </c>
      <c r="X25" s="269">
        <f t="shared" si="25"/>
        <v>0.53171983865053174</v>
      </c>
      <c r="Y25" s="269">
        <f t="shared" si="25"/>
        <v>0.59184332293123854</v>
      </c>
      <c r="Z25" s="269">
        <f t="shared" si="25"/>
        <v>0.35484834902136558</v>
      </c>
      <c r="AA25" s="269">
        <f t="shared" si="25"/>
        <v>0.25012937726410212</v>
      </c>
      <c r="AB25" s="269">
        <f>IF(ISERROR(AB34/AB31),"",AB34/AB31)</f>
        <v>0.14006978915810683</v>
      </c>
      <c r="AC25" s="269">
        <f t="shared" si="25"/>
        <v>0.75245882213532411</v>
      </c>
      <c r="AD25" s="260">
        <f>SUM(Y34:AC34)/SUM(Y31:AC31)</f>
        <v>0.34564889043801555</v>
      </c>
      <c r="AF25" s="270">
        <f>AD25</f>
        <v>0.34564889043801555</v>
      </c>
      <c r="AG25" s="270">
        <f>AF25</f>
        <v>0.34564889043801555</v>
      </c>
      <c r="AH25" s="270">
        <f t="shared" si="20"/>
        <v>0.34564889043801555</v>
      </c>
      <c r="AI25" s="270">
        <f t="shared" si="20"/>
        <v>0.34564889043801555</v>
      </c>
      <c r="AJ25" s="271">
        <f t="shared" si="20"/>
        <v>0.34564889043801555</v>
      </c>
      <c r="AK25" s="271">
        <f t="shared" si="20"/>
        <v>0.34564889043801555</v>
      </c>
      <c r="AL25" s="271">
        <f t="shared" si="20"/>
        <v>0.34564889043801555</v>
      </c>
      <c r="AM25" s="271">
        <f t="shared" si="20"/>
        <v>0.34564889043801555</v>
      </c>
      <c r="AN25" s="271">
        <f t="shared" si="20"/>
        <v>0.34564889043801555</v>
      </c>
      <c r="AO25" s="271">
        <f t="shared" si="20"/>
        <v>0.34564889043801555</v>
      </c>
      <c r="AP25" s="271">
        <f t="shared" si="20"/>
        <v>0.34564889043801555</v>
      </c>
      <c r="AQ25" s="271">
        <f t="shared" si="20"/>
        <v>0.34564889043801555</v>
      </c>
      <c r="AR25" s="271">
        <f t="shared" si="20"/>
        <v>0.34564889043801555</v>
      </c>
      <c r="AS25" s="271">
        <f t="shared" si="20"/>
        <v>0.34564889043801555</v>
      </c>
      <c r="AT25" s="271">
        <f t="shared" si="20"/>
        <v>0.34564889043801555</v>
      </c>
      <c r="AU25" s="271">
        <f t="shared" si="20"/>
        <v>0.34564889043801555</v>
      </c>
      <c r="AV25" s="271">
        <f t="shared" si="20"/>
        <v>0.34564889043801555</v>
      </c>
      <c r="AW25" s="271">
        <f t="shared" si="20"/>
        <v>0.34564889043801555</v>
      </c>
      <c r="AX25" s="271">
        <f t="shared" si="21"/>
        <v>0.34564889043801555</v>
      </c>
      <c r="AY25" s="271">
        <f t="shared" si="21"/>
        <v>0.34564889043801555</v>
      </c>
      <c r="AZ25" s="271">
        <f t="shared" si="21"/>
        <v>0.34564889043801555</v>
      </c>
      <c r="BA25" s="271">
        <f t="shared" si="21"/>
        <v>0.34564889043801555</v>
      </c>
      <c r="BB25" s="271">
        <f t="shared" si="21"/>
        <v>0.34564889043801555</v>
      </c>
      <c r="BC25" s="271">
        <f t="shared" si="21"/>
        <v>0.34564889043801555</v>
      </c>
      <c r="BD25" s="271">
        <f t="shared" si="21"/>
        <v>0.34564889043801555</v>
      </c>
      <c r="BE25" s="271">
        <f t="shared" si="21"/>
        <v>0.34564889043801555</v>
      </c>
      <c r="BF25" s="271">
        <f t="shared" si="21"/>
        <v>0.34564889043801555</v>
      </c>
      <c r="BG25" s="271">
        <f t="shared" si="21"/>
        <v>0.34564889043801555</v>
      </c>
      <c r="BH25" s="271">
        <f t="shared" si="21"/>
        <v>0.34564889043801555</v>
      </c>
      <c r="BI25" s="271">
        <f t="shared" si="21"/>
        <v>0.34564889043801555</v>
      </c>
      <c r="BJ25" s="271">
        <f t="shared" si="21"/>
        <v>0.34564889043801555</v>
      </c>
      <c r="BK25" s="271">
        <f t="shared" si="21"/>
        <v>0.34564889043801555</v>
      </c>
      <c r="BL25" s="271">
        <f t="shared" si="21"/>
        <v>0.34564889043801555</v>
      </c>
      <c r="BM25" s="271">
        <f t="shared" si="21"/>
        <v>0.34564889043801555</v>
      </c>
      <c r="BN25" s="271">
        <f t="shared" si="22"/>
        <v>0.34564889043801555</v>
      </c>
      <c r="BO25" s="271">
        <f t="shared" si="22"/>
        <v>0.34564889043801555</v>
      </c>
    </row>
    <row r="26" spans="2:67" x14ac:dyDescent="0.25">
      <c r="B26" s="246" t="s">
        <v>117</v>
      </c>
      <c r="C26" s="247"/>
      <c r="D26" s="269">
        <f>IF(ISERROR(D34/D21),"",D34/D21)</f>
        <v>85.130718954248366</v>
      </c>
      <c r="E26" s="269">
        <f t="shared" ref="E26:AC26" si="26">IF(ISERROR(E34/E21),"",E34/E21)</f>
        <v>230.8641975308642</v>
      </c>
      <c r="F26" s="269">
        <f t="shared" si="26"/>
        <v>317.24137931034483</v>
      </c>
      <c r="G26" s="269">
        <f t="shared" si="26"/>
        <v>330.82191780821915</v>
      </c>
      <c r="H26" s="269">
        <f t="shared" si="26"/>
        <v>31.081081081081081</v>
      </c>
      <c r="I26" s="269">
        <f t="shared" si="26"/>
        <v>33.714285714285715</v>
      </c>
      <c r="J26" s="269">
        <f t="shared" si="26"/>
        <v>18.523316062176164</v>
      </c>
      <c r="K26" s="269">
        <f t="shared" si="26"/>
        <v>14.738805970149254</v>
      </c>
      <c r="L26" s="269">
        <f t="shared" si="26"/>
        <v>6.5088757396449708</v>
      </c>
      <c r="M26" s="269">
        <f t="shared" si="26"/>
        <v>12.010443864229766</v>
      </c>
      <c r="N26" s="269">
        <f t="shared" si="26"/>
        <v>5.7208237986270021</v>
      </c>
      <c r="O26" s="269">
        <f t="shared" si="26"/>
        <v>5.7483731019522777</v>
      </c>
      <c r="P26" s="269">
        <f t="shared" si="26"/>
        <v>4.8780487804878048</v>
      </c>
      <c r="Q26" s="269">
        <f t="shared" si="26"/>
        <v>4.6082949308755756</v>
      </c>
      <c r="R26" s="269">
        <f t="shared" si="26"/>
        <v>13.011695906432749</v>
      </c>
      <c r="S26" s="269">
        <f t="shared" si="26"/>
        <v>8.2025677603423688</v>
      </c>
      <c r="T26" s="269">
        <f t="shared" si="26"/>
        <v>8.7068965517241388</v>
      </c>
      <c r="U26" s="269">
        <f t="shared" si="26"/>
        <v>5.6835637480798775</v>
      </c>
      <c r="V26" s="269">
        <f t="shared" si="26"/>
        <v>7.0916905444126073</v>
      </c>
      <c r="W26" s="269">
        <f t="shared" si="26"/>
        <v>7.2666666666666666</v>
      </c>
      <c r="X26" s="269">
        <f t="shared" si="26"/>
        <v>3.4939759036144578</v>
      </c>
      <c r="Y26" s="269">
        <f t="shared" si="26"/>
        <v>6.4705882352941178</v>
      </c>
      <c r="Z26" s="269">
        <f t="shared" si="26"/>
        <v>4.4684854186265284</v>
      </c>
      <c r="AA26" s="269">
        <f t="shared" si="26"/>
        <v>4.2151162790697674</v>
      </c>
      <c r="AB26" s="269">
        <f>IF(ISERROR(AB34/AB21),"",AB34/AB21)</f>
        <v>2.9780564263322886</v>
      </c>
      <c r="AC26" s="269">
        <f t="shared" si="26"/>
        <v>7.2988505747126435</v>
      </c>
      <c r="AD26" s="260">
        <f>SUM(Y34:AC34)/SUM(Y21:AC21)</f>
        <v>4.9874266554903608</v>
      </c>
      <c r="AF26" s="270">
        <f>AD26</f>
        <v>4.9874266554903608</v>
      </c>
      <c r="AG26" s="270">
        <f>AF26</f>
        <v>4.9874266554903608</v>
      </c>
      <c r="AH26" s="270">
        <f t="shared" si="20"/>
        <v>4.9874266554903608</v>
      </c>
      <c r="AI26" s="270">
        <f t="shared" si="20"/>
        <v>4.9874266554903608</v>
      </c>
      <c r="AJ26" s="271">
        <f t="shared" si="20"/>
        <v>4.9874266554903608</v>
      </c>
      <c r="AK26" s="271">
        <f t="shared" si="20"/>
        <v>4.9874266554903608</v>
      </c>
      <c r="AL26" s="271">
        <f t="shared" si="20"/>
        <v>4.9874266554903608</v>
      </c>
      <c r="AM26" s="271">
        <f t="shared" si="20"/>
        <v>4.9874266554903608</v>
      </c>
      <c r="AN26" s="271">
        <f t="shared" si="20"/>
        <v>4.9874266554903608</v>
      </c>
      <c r="AO26" s="271">
        <f t="shared" si="20"/>
        <v>4.9874266554903608</v>
      </c>
      <c r="AP26" s="271">
        <f t="shared" si="20"/>
        <v>4.9874266554903608</v>
      </c>
      <c r="AQ26" s="271">
        <f t="shared" si="20"/>
        <v>4.9874266554903608</v>
      </c>
      <c r="AR26" s="271">
        <f t="shared" si="20"/>
        <v>4.9874266554903608</v>
      </c>
      <c r="AS26" s="271">
        <f t="shared" si="20"/>
        <v>4.9874266554903608</v>
      </c>
      <c r="AT26" s="271">
        <f t="shared" si="20"/>
        <v>4.9874266554903608</v>
      </c>
      <c r="AU26" s="271">
        <f t="shared" si="20"/>
        <v>4.9874266554903608</v>
      </c>
      <c r="AV26" s="271">
        <f t="shared" si="20"/>
        <v>4.9874266554903608</v>
      </c>
      <c r="AW26" s="271">
        <f t="shared" si="20"/>
        <v>4.9874266554903608</v>
      </c>
      <c r="AX26" s="271">
        <f t="shared" si="21"/>
        <v>4.9874266554903608</v>
      </c>
      <c r="AY26" s="271">
        <f t="shared" si="21"/>
        <v>4.9874266554903608</v>
      </c>
      <c r="AZ26" s="271">
        <f t="shared" si="21"/>
        <v>4.9874266554903608</v>
      </c>
      <c r="BA26" s="271">
        <f t="shared" si="21"/>
        <v>4.9874266554903608</v>
      </c>
      <c r="BB26" s="271">
        <f t="shared" si="21"/>
        <v>4.9874266554903608</v>
      </c>
      <c r="BC26" s="271">
        <f t="shared" si="21"/>
        <v>4.9874266554903608</v>
      </c>
      <c r="BD26" s="271">
        <f t="shared" si="21"/>
        <v>4.9874266554903608</v>
      </c>
      <c r="BE26" s="271">
        <f t="shared" si="21"/>
        <v>4.9874266554903608</v>
      </c>
      <c r="BF26" s="271">
        <f t="shared" si="21"/>
        <v>4.9874266554903608</v>
      </c>
      <c r="BG26" s="271">
        <f t="shared" si="21"/>
        <v>4.9874266554903608</v>
      </c>
      <c r="BH26" s="271">
        <f t="shared" si="21"/>
        <v>4.9874266554903608</v>
      </c>
      <c r="BI26" s="271">
        <f t="shared" si="21"/>
        <v>4.9874266554903608</v>
      </c>
      <c r="BJ26" s="271">
        <f t="shared" si="21"/>
        <v>4.9874266554903608</v>
      </c>
      <c r="BK26" s="271">
        <f t="shared" si="21"/>
        <v>4.9874266554903608</v>
      </c>
      <c r="BL26" s="271">
        <f t="shared" si="21"/>
        <v>4.9874266554903608</v>
      </c>
      <c r="BM26" s="271">
        <f t="shared" si="21"/>
        <v>4.9874266554903608</v>
      </c>
      <c r="BN26" s="271">
        <f t="shared" si="22"/>
        <v>4.9874266554903608</v>
      </c>
      <c r="BO26" s="271">
        <f t="shared" si="22"/>
        <v>4.9874266554903608</v>
      </c>
    </row>
    <row r="28" spans="2:67" x14ac:dyDescent="0.25">
      <c r="B28" t="s">
        <v>184</v>
      </c>
      <c r="D28" s="7">
        <f>IF(VLOOKUP($B$20&amp;$B28,[17]Sheet1!$C$1:$AC$85,COLUMN(D$1)-2,FALSE)=" ",0,VLOOKUP($B$20&amp;$B28,[17]Sheet1!$C$1:$AC$85,COLUMN(D$1)-2,FALSE))</f>
        <v>56</v>
      </c>
      <c r="E28" s="7">
        <f>IF(VLOOKUP($B$20&amp;$B28,[17]Sheet1!$C$1:$AC$85,COLUMN(E$1)-2,FALSE)=" ",0,VLOOKUP($B$20&amp;$B28,[17]Sheet1!$C$1:$AC$85,COLUMN(E$1)-2,FALSE))</f>
        <v>34</v>
      </c>
      <c r="F28" s="7">
        <f>IF(VLOOKUP($B$20&amp;$B28,[17]Sheet1!$C$1:$AC$85,COLUMN(F$1)-2,FALSE)=" ",0,VLOOKUP($B$20&amp;$B28,[17]Sheet1!$C$1:$AC$85,COLUMN(F$1)-2,FALSE))</f>
        <v>32</v>
      </c>
      <c r="G28" s="7">
        <f>IF(VLOOKUP($B$20&amp;$B28,[17]Sheet1!$C$1:$AC$85,COLUMN(G$1)-2,FALSE)=" ",0,VLOOKUP($B$20&amp;$B28,[17]Sheet1!$C$1:$AC$85,COLUMN(G$1)-2,FALSE))</f>
        <v>48</v>
      </c>
      <c r="H28" s="7">
        <f>IF(VLOOKUP($B$20&amp;$B28,[17]Sheet1!$C$1:$AC$85,COLUMN(H$1)-2,FALSE)=" ",0,VLOOKUP($B$20&amp;$B28,[17]Sheet1!$C$1:$AC$85,COLUMN(H$1)-2,FALSE))</f>
        <v>111</v>
      </c>
      <c r="I28" s="7">
        <f>IF(VLOOKUP($B$20&amp;$B28,[17]Sheet1!$C$1:$AC$85,COLUMN(I$1)-2,FALSE)=" ",0,VLOOKUP($B$20&amp;$B28,[17]Sheet1!$C$1:$AC$85,COLUMN(I$1)-2,FALSE))</f>
        <v>297</v>
      </c>
      <c r="J28" s="7">
        <f>IF(VLOOKUP($B$20&amp;$B28,[17]Sheet1!$C$1:$AC$85,COLUMN(J$1)-2,FALSE)=" ",0,VLOOKUP($B$20&amp;$B28,[17]Sheet1!$C$1:$AC$85,COLUMN(J$1)-2,FALSE))</f>
        <v>159</v>
      </c>
      <c r="K28" s="7">
        <f>IF(VLOOKUP($B$20&amp;$B28,[17]Sheet1!$C$1:$AC$85,COLUMN(K$1)-2,FALSE)=" ",0,VLOOKUP($B$20&amp;$B28,[17]Sheet1!$C$1:$AC$85,COLUMN(K$1)-2,FALSE))</f>
        <v>175</v>
      </c>
      <c r="L28" s="7">
        <f>IF(VLOOKUP($B$20&amp;$B28,[17]Sheet1!$C$1:$AC$85,COLUMN(L$1)-2,FALSE)=" ",0,VLOOKUP($B$20&amp;$B28,[17]Sheet1!$C$1:$AC$85,COLUMN(L$1)-2,FALSE))</f>
        <v>239</v>
      </c>
      <c r="M28" s="7">
        <f>IF(VLOOKUP($B$20&amp;$B28,[17]Sheet1!$C$1:$AC$85,COLUMN(M$1)-2,FALSE)=" ",0,VLOOKUP($B$20&amp;$B28,[17]Sheet1!$C$1:$AC$85,COLUMN(M$1)-2,FALSE))</f>
        <v>250</v>
      </c>
      <c r="N28" s="7">
        <f>IF(VLOOKUP($B$20&amp;$B28,[17]Sheet1!$C$1:$AC$85,COLUMN(N$1)-2,FALSE)=" ",0,VLOOKUP($B$20&amp;$B28,[17]Sheet1!$C$1:$AC$85,COLUMN(N$1)-2,FALSE))</f>
        <v>309</v>
      </c>
      <c r="O28" s="7">
        <f>IF(VLOOKUP($B$20&amp;$B28,[17]Sheet1!$C$1:$AC$85,COLUMN(O$1)-2,FALSE)=" ",0,VLOOKUP($B$20&amp;$B28,[17]Sheet1!$C$1:$AC$85,COLUMN(O$1)-2,FALSE))</f>
        <v>311</v>
      </c>
      <c r="P28" s="7">
        <f>IF(VLOOKUP($B$20&amp;$B28,[17]Sheet1!$C$1:$AC$85,COLUMN(P$1)-2,FALSE)=" ",0,VLOOKUP($B$20&amp;$B28,[17]Sheet1!$C$1:$AC$85,COLUMN(P$1)-2,FALSE))</f>
        <v>292</v>
      </c>
      <c r="Q28" s="7">
        <f>IF(VLOOKUP($B$20&amp;$B28,[17]Sheet1!$C$1:$AC$85,COLUMN(Q$1)-2,FALSE)=" ",0,VLOOKUP($B$20&amp;$B28,[17]Sheet1!$C$1:$AC$85,COLUMN(Q$1)-2,FALSE))</f>
        <v>313</v>
      </c>
      <c r="R28" s="7">
        <f>IF(VLOOKUP($B$20&amp;$B28,[17]Sheet1!$C$1:$AC$85,COLUMN(R$1)-2,FALSE)=" ",0,VLOOKUP($B$20&amp;$B28,[17]Sheet1!$C$1:$AC$85,COLUMN(R$1)-2,FALSE))</f>
        <v>563</v>
      </c>
      <c r="S28" s="7">
        <f>IF(VLOOKUP($B$20&amp;$B28,[17]Sheet1!$C$1:$AC$85,COLUMN(S$1)-2,FALSE)=" ",0,VLOOKUP($B$20&amp;$B28,[17]Sheet1!$C$1:$AC$85,COLUMN(S$1)-2,FALSE))</f>
        <v>390</v>
      </c>
      <c r="T28" s="7">
        <f>IF(VLOOKUP($B$20&amp;$B28,[17]Sheet1!$C$1:$AC$85,COLUMN(T$1)-2,FALSE)=" ",0,VLOOKUP($B$20&amp;$B28,[17]Sheet1!$C$1:$AC$85,COLUMN(T$1)-2,FALSE))</f>
        <v>444</v>
      </c>
      <c r="U28" s="7">
        <f>IF(VLOOKUP($B$20&amp;$B28,[17]Sheet1!$C$1:$AC$85,COLUMN(U$1)-2,FALSE)=" ",0,VLOOKUP($B$20&amp;$B28,[17]Sheet1!$C$1:$AC$85,COLUMN(U$1)-2,FALSE))</f>
        <v>489</v>
      </c>
      <c r="V28" s="7">
        <f>IF(VLOOKUP($B$20&amp;$B28,[17]Sheet1!$C$1:$AC$85,COLUMN(V$1)-2,FALSE)=" ",0,VLOOKUP($B$20&amp;$B28,[17]Sheet1!$C$1:$AC$85,COLUMN(V$1)-2,FALSE))</f>
        <v>484</v>
      </c>
      <c r="W28" s="7">
        <f>IF(VLOOKUP($B$20&amp;$B28,[17]Sheet1!$C$1:$AC$85,COLUMN(W$1)-2,FALSE)=" ",0,VLOOKUP($B$20&amp;$B28,[17]Sheet1!$C$1:$AC$85,COLUMN(W$1)-2,FALSE))</f>
        <v>575</v>
      </c>
      <c r="X28" s="7">
        <f>IF(VLOOKUP($B$20&amp;$B28,[17]Sheet1!$C$1:$AC$85,COLUMN(X$1)-2,FALSE)=" ",0,VLOOKUP($B$20&amp;$B28,[17]Sheet1!$C$1:$AC$85,COLUMN(X$1)-2,FALSE))</f>
        <v>609</v>
      </c>
      <c r="Y28" s="7">
        <f>IF(VLOOKUP($B$20&amp;$B28,[17]Sheet1!$C$1:$AC$85,COLUMN(Y$1)-2,FALSE)=" ",0,VLOOKUP($B$20&amp;$B28,[17]Sheet1!$C$1:$AC$85,COLUMN(Y$1)-2,FALSE))</f>
        <v>642</v>
      </c>
      <c r="Z28" s="7">
        <f>IF(VLOOKUP($B$20&amp;$B28,[17]Sheet1!$C$1:$AC$85,COLUMN(Z$1)-2,FALSE)=" ",0,VLOOKUP($B$20&amp;$B28,[17]Sheet1!$C$1:$AC$85,COLUMN(Z$1)-2,FALSE))</f>
        <v>827</v>
      </c>
      <c r="AA28" s="7">
        <f>IF(VLOOKUP($B$20&amp;$B28,[17]Sheet1!$C$1:$AC$85,COLUMN(AA$1)-2,FALSE)=" ",0,VLOOKUP($B$20&amp;$B28,[17]Sheet1!$C$1:$AC$85,COLUMN(AA$1)-2,FALSE))</f>
        <v>817</v>
      </c>
      <c r="AB28" s="7">
        <f>IF(VLOOKUP($B$20&amp;$B28,[17]Sheet1!$C$1:$AC$85,COLUMN(AB$1)-2,FALSE)=" ",0,VLOOKUP($B$20&amp;$B28,[17]Sheet1!$C$1:$AC$85,COLUMN(AB$1)-2,FALSE))</f>
        <v>725</v>
      </c>
      <c r="AC28" s="7">
        <f>IF(VLOOKUP($B$20&amp;$B28,[17]Sheet1!$C$1:$AC$85,COLUMN(AC$1)-2,FALSE)=" ",0,VLOOKUP($B$20&amp;$B28,[17]Sheet1!$C$1:$AC$85,COLUMN(AC$1)-2,FALSE))</f>
        <v>684</v>
      </c>
      <c r="AF28" s="7">
        <f t="shared" ref="AF28:AG32" si="27">AB28</f>
        <v>725</v>
      </c>
      <c r="AG28" s="7">
        <f t="shared" si="27"/>
        <v>684</v>
      </c>
      <c r="AH28" s="7">
        <f>VLOOKUP($A$3&amp;$B$20&amp;$B28,'[14]Paga All'!$G$1:$J$3000,4,FALSE)</f>
        <v>505</v>
      </c>
      <c r="AI28" s="7">
        <f>VLOOKUP($A$2&amp;$B$20&amp;$B28,'[15]Paga all'!$F:$G,2,FALSE)</f>
        <v>425</v>
      </c>
      <c r="AJ28" s="7">
        <f>VLOOKUP($A$2&amp;$B$20&amp;$B28,'[16]Paga all'!$F$2:$G$1470,2,FALSE)</f>
        <v>396</v>
      </c>
      <c r="AK28" s="9">
        <f t="shared" ref="AK28:BO28" si="28">IF(ROUND((AJ28+AJ29)*(1+AK22),)&gt;=AK$3*$AD$3,AK$3*$AD$3*(1-AK23),ROUND((AJ28+AJ29)*(1+AK22),)-ROUND((AJ28+AJ29)*(1+AK22)*AK23,))</f>
        <v>470</v>
      </c>
      <c r="AL28" s="9">
        <f t="shared" si="28"/>
        <v>507</v>
      </c>
      <c r="AM28" s="9">
        <f t="shared" si="28"/>
        <v>548</v>
      </c>
      <c r="AN28" s="9">
        <f t="shared" si="28"/>
        <v>593</v>
      </c>
      <c r="AO28" s="9">
        <f t="shared" si="28"/>
        <v>640</v>
      </c>
      <c r="AP28" s="9">
        <f t="shared" si="28"/>
        <v>691</v>
      </c>
      <c r="AQ28" s="9">
        <f t="shared" si="28"/>
        <v>746</v>
      </c>
      <c r="AR28" s="9">
        <f t="shared" si="28"/>
        <v>806</v>
      </c>
      <c r="AS28" s="9">
        <f t="shared" si="28"/>
        <v>870</v>
      </c>
      <c r="AT28" s="9">
        <f t="shared" si="28"/>
        <v>940</v>
      </c>
      <c r="AU28" s="9">
        <f t="shared" si="28"/>
        <v>1015</v>
      </c>
      <c r="AV28" s="9">
        <f t="shared" si="28"/>
        <v>1097</v>
      </c>
      <c r="AW28" s="9">
        <f t="shared" si="28"/>
        <v>1184</v>
      </c>
      <c r="AX28" s="9">
        <f t="shared" si="28"/>
        <v>1278</v>
      </c>
      <c r="AY28" s="9">
        <f t="shared" si="28"/>
        <v>1380</v>
      </c>
      <c r="AZ28" s="9">
        <f t="shared" si="28"/>
        <v>1491</v>
      </c>
      <c r="BA28" s="9">
        <f t="shared" si="28"/>
        <v>1610</v>
      </c>
      <c r="BB28" s="9">
        <f t="shared" si="28"/>
        <v>1739</v>
      </c>
      <c r="BC28" s="9">
        <f t="shared" si="28"/>
        <v>1879</v>
      </c>
      <c r="BD28" s="9">
        <f t="shared" si="28"/>
        <v>2029</v>
      </c>
      <c r="BE28" s="9">
        <f t="shared" si="28"/>
        <v>2191</v>
      </c>
      <c r="BF28" s="9">
        <f t="shared" si="28"/>
        <v>2366</v>
      </c>
      <c r="BG28" s="9">
        <f t="shared" si="28"/>
        <v>2556</v>
      </c>
      <c r="BH28" s="9">
        <f t="shared" si="28"/>
        <v>2761</v>
      </c>
      <c r="BI28" s="9">
        <f t="shared" si="28"/>
        <v>2982</v>
      </c>
      <c r="BJ28" s="9">
        <f t="shared" si="28"/>
        <v>3221</v>
      </c>
      <c r="BK28" s="9">
        <f t="shared" si="28"/>
        <v>3478</v>
      </c>
      <c r="BL28" s="9">
        <f t="shared" si="28"/>
        <v>3756</v>
      </c>
      <c r="BM28" s="9">
        <f t="shared" si="28"/>
        <v>4057</v>
      </c>
      <c r="BN28" s="9">
        <f t="shared" si="28"/>
        <v>4382</v>
      </c>
      <c r="BO28" s="9">
        <f t="shared" si="28"/>
        <v>4732</v>
      </c>
    </row>
    <row r="29" spans="2:67" x14ac:dyDescent="0.25">
      <c r="B29" s="263" t="s">
        <v>185</v>
      </c>
      <c r="D29" s="7">
        <f>IF(VLOOKUP($B$20&amp;$B29,[17]Sheet1!$C$1:$AC$85,COLUMN(D$1)-2,FALSE)=" ",0,VLOOKUP($B$20&amp;$B29,[17]Sheet1!$C$1:$AC$85,COLUMN(D$1)-2,FALSE))</f>
        <v>250</v>
      </c>
      <c r="E29" s="7">
        <f>IF(VLOOKUP($B$20&amp;$B29,[17]Sheet1!$C$1:$AC$85,COLUMN(E$1)-2,FALSE)=" ",0,VLOOKUP($B$20&amp;$B29,[17]Sheet1!$C$1:$AC$85,COLUMN(E$1)-2,FALSE))</f>
        <v>47</v>
      </c>
      <c r="F29" s="7">
        <f>IF(VLOOKUP($B$20&amp;$B29,[17]Sheet1!$C$1:$AC$85,COLUMN(F$1)-2,FALSE)=" ",0,VLOOKUP($B$20&amp;$B29,[17]Sheet1!$C$1:$AC$85,COLUMN(F$1)-2,FALSE))</f>
        <v>26</v>
      </c>
      <c r="G29" s="7">
        <f>IF(VLOOKUP($B$20&amp;$B29,[17]Sheet1!$C$1:$AC$85,COLUMN(G$1)-2,FALSE)=" ",0,VLOOKUP($B$20&amp;$B29,[17]Sheet1!$C$1:$AC$85,COLUMN(G$1)-2,FALSE))</f>
        <v>25</v>
      </c>
      <c r="H29" s="7">
        <f>IF(VLOOKUP($B$20&amp;$B29,[17]Sheet1!$C$1:$AC$85,COLUMN(H$1)-2,FALSE)=" ",0,VLOOKUP($B$20&amp;$B29,[17]Sheet1!$C$1:$AC$85,COLUMN(H$1)-2,FALSE))</f>
        <v>37</v>
      </c>
      <c r="I29" s="7">
        <f>IF(VLOOKUP($B$20&amp;$B29,[17]Sheet1!$C$1:$AC$85,COLUMN(I$1)-2,FALSE)=" ",0,VLOOKUP($B$20&amp;$B29,[17]Sheet1!$C$1:$AC$85,COLUMN(I$1)-2,FALSE))</f>
        <v>53</v>
      </c>
      <c r="J29" s="7">
        <f>IF(VLOOKUP($B$20&amp;$B29,[17]Sheet1!$C$1:$AC$85,COLUMN(J$1)-2,FALSE)=" ",0,VLOOKUP($B$20&amp;$B29,[17]Sheet1!$C$1:$AC$85,COLUMN(J$1)-2,FALSE))</f>
        <v>227</v>
      </c>
      <c r="K29" s="7">
        <f>IF(VLOOKUP($B$20&amp;$B29,[17]Sheet1!$C$1:$AC$85,COLUMN(K$1)-2,FALSE)=" ",0,VLOOKUP($B$20&amp;$B29,[17]Sheet1!$C$1:$AC$85,COLUMN(K$1)-2,FALSE))</f>
        <v>93</v>
      </c>
      <c r="L29" s="7">
        <f>IF(VLOOKUP($B$20&amp;$B29,[17]Sheet1!$C$1:$AC$85,COLUMN(L$1)-2,FALSE)=" ",0,VLOOKUP($B$20&amp;$B29,[17]Sheet1!$C$1:$AC$85,COLUMN(L$1)-2,FALSE))</f>
        <v>99</v>
      </c>
      <c r="M29" s="7">
        <f>IF(VLOOKUP($B$20&amp;$B29,[17]Sheet1!$C$1:$AC$85,COLUMN(M$1)-2,FALSE)=" ",0,VLOOKUP($B$20&amp;$B29,[17]Sheet1!$C$1:$AC$85,COLUMN(M$1)-2,FALSE))</f>
        <v>133</v>
      </c>
      <c r="N29" s="7">
        <f>IF(VLOOKUP($B$20&amp;$B29,[17]Sheet1!$C$1:$AC$85,COLUMN(N$1)-2,FALSE)=" ",0,VLOOKUP($B$20&amp;$B29,[17]Sheet1!$C$1:$AC$85,COLUMN(N$1)-2,FALSE))</f>
        <v>128</v>
      </c>
      <c r="O29" s="7">
        <f>IF(VLOOKUP($B$20&amp;$B29,[17]Sheet1!$C$1:$AC$85,COLUMN(O$1)-2,FALSE)=" ",0,VLOOKUP($B$20&amp;$B29,[17]Sheet1!$C$1:$AC$85,COLUMN(O$1)-2,FALSE))</f>
        <v>150</v>
      </c>
      <c r="P29" s="7">
        <f>IF(VLOOKUP($B$20&amp;$B29,[17]Sheet1!$C$1:$AC$85,COLUMN(P$1)-2,FALSE)=" ",0,VLOOKUP($B$20&amp;$B29,[17]Sheet1!$C$1:$AC$85,COLUMN(P$1)-2,FALSE))</f>
        <v>159</v>
      </c>
      <c r="Q29" s="7">
        <f>IF(VLOOKUP($B$20&amp;$B29,[17]Sheet1!$C$1:$AC$85,COLUMN(Q$1)-2,FALSE)=" ",0,VLOOKUP($B$20&amp;$B29,[17]Sheet1!$C$1:$AC$85,COLUMN(Q$1)-2,FALSE))</f>
        <v>121</v>
      </c>
      <c r="R29" s="7">
        <f>IF(VLOOKUP($B$20&amp;$B29,[17]Sheet1!$C$1:$AC$85,COLUMN(R$1)-2,FALSE)=" ",0,VLOOKUP($B$20&amp;$B29,[17]Sheet1!$C$1:$AC$85,COLUMN(R$1)-2,FALSE))</f>
        <v>121</v>
      </c>
      <c r="S29" s="7">
        <f>IF(VLOOKUP($B$20&amp;$B29,[17]Sheet1!$C$1:$AC$85,COLUMN(S$1)-2,FALSE)=" ",0,VLOOKUP($B$20&amp;$B29,[17]Sheet1!$C$1:$AC$85,COLUMN(S$1)-2,FALSE))</f>
        <v>311</v>
      </c>
      <c r="T29" s="7">
        <f>IF(VLOOKUP($B$20&amp;$B29,[17]Sheet1!$C$1:$AC$85,COLUMN(T$1)-2,FALSE)=" ",0,VLOOKUP($B$20&amp;$B29,[17]Sheet1!$C$1:$AC$85,COLUMN(T$1)-2,FALSE))</f>
        <v>136</v>
      </c>
      <c r="U29" s="7">
        <f>IF(VLOOKUP($B$20&amp;$B29,[17]Sheet1!$C$1:$AC$85,COLUMN(U$1)-2,FALSE)=" ",0,VLOOKUP($B$20&amp;$B29,[17]Sheet1!$C$1:$AC$85,COLUMN(U$1)-2,FALSE))</f>
        <v>162</v>
      </c>
      <c r="V29" s="7">
        <f>IF(VLOOKUP($B$20&amp;$B29,[17]Sheet1!$C$1:$AC$85,COLUMN(V$1)-2,FALSE)=" ",0,VLOOKUP($B$20&amp;$B29,[17]Sheet1!$C$1:$AC$85,COLUMN(V$1)-2,FALSE))</f>
        <v>214</v>
      </c>
      <c r="W29" s="7">
        <f>IF(VLOOKUP($B$20&amp;$B29,[17]Sheet1!$C$1:$AC$85,COLUMN(W$1)-2,FALSE)=" ",0,VLOOKUP($B$20&amp;$B29,[17]Sheet1!$C$1:$AC$85,COLUMN(W$1)-2,FALSE))</f>
        <v>175</v>
      </c>
      <c r="X29" s="7">
        <f>IF(VLOOKUP($B$20&amp;$B29,[17]Sheet1!$C$1:$AC$85,COLUMN(X$1)-2,FALSE)=" ",0,VLOOKUP($B$20&amp;$B29,[17]Sheet1!$C$1:$AC$85,COLUMN(X$1)-2,FALSE))</f>
        <v>221</v>
      </c>
      <c r="Y29" s="7">
        <f>IF(VLOOKUP($B$20&amp;$B29,[17]Sheet1!$C$1:$AC$85,COLUMN(Y$1)-2,FALSE)=" ",0,VLOOKUP($B$20&amp;$B29,[17]Sheet1!$C$1:$AC$85,COLUMN(Y$1)-2,FALSE))</f>
        <v>208</v>
      </c>
      <c r="Z29" s="7">
        <f>IF(VLOOKUP($B$20&amp;$B29,[17]Sheet1!$C$1:$AC$85,COLUMN(Z$1)-2,FALSE)=" ",0,VLOOKUP($B$20&amp;$B29,[17]Sheet1!$C$1:$AC$85,COLUMN(Z$1)-2,FALSE))</f>
        <v>236</v>
      </c>
      <c r="AA29" s="7">
        <f>IF(VLOOKUP($B$20&amp;$B29,[17]Sheet1!$C$1:$AC$85,COLUMN(AA$1)-2,FALSE)=" ",0,VLOOKUP($B$20&amp;$B29,[17]Sheet1!$C$1:$AC$85,COLUMN(AA$1)-2,FALSE))</f>
        <v>215</v>
      </c>
      <c r="AB29" s="7">
        <f>IF(VLOOKUP($B$20&amp;$B29,[17]Sheet1!$C$1:$AC$85,COLUMN(AB$1)-2,FALSE)=" ",0,VLOOKUP($B$20&amp;$B29,[17]Sheet1!$C$1:$AC$85,COLUMN(AB$1)-2,FALSE))</f>
        <v>232</v>
      </c>
      <c r="AC29" s="7">
        <f>IF(VLOOKUP($B$20&amp;$B29,[17]Sheet1!$C$1:$AC$85,COLUMN(AC$1)-2,FALSE)=" ",0,VLOOKUP($B$20&amp;$B29,[17]Sheet1!$C$1:$AC$85,COLUMN(AC$1)-2,FALSE))</f>
        <v>186</v>
      </c>
      <c r="AF29" s="7">
        <f t="shared" si="27"/>
        <v>232</v>
      </c>
      <c r="AG29" s="7">
        <f t="shared" si="27"/>
        <v>186</v>
      </c>
      <c r="AH29" s="7">
        <f>VLOOKUP($A$3&amp;$B$20&amp;$B29,'[14]Paga All'!$G$1:$J$3000,4,FALSE)</f>
        <v>283</v>
      </c>
      <c r="AI29" s="7">
        <f>VLOOKUP($A$2&amp;$B$20&amp;$B29,'[15]Paga all'!$F:$G,2,FALSE)</f>
        <v>136</v>
      </c>
      <c r="AJ29" s="7">
        <f>VLOOKUP($A$2&amp;$B$20&amp;$B29,'[16]Paga all'!$F$2:$G$1470,2,FALSE)</f>
        <v>116</v>
      </c>
      <c r="AK29" s="9">
        <f t="shared" ref="AK29:BO29" si="29">IF(ROUND((AJ28+AJ29)*(1+AK22),)&gt;=AK$3*$AD$3,AK$3*$AD$3*AK23,ROUND((AJ28+AJ29)*(1+AK22),)-AK28)</f>
        <v>83</v>
      </c>
      <c r="AL29" s="9">
        <f t="shared" si="29"/>
        <v>90</v>
      </c>
      <c r="AM29" s="9">
        <f t="shared" si="29"/>
        <v>97</v>
      </c>
      <c r="AN29" s="9">
        <f t="shared" si="29"/>
        <v>104</v>
      </c>
      <c r="AO29" s="9">
        <f t="shared" si="29"/>
        <v>113</v>
      </c>
      <c r="AP29" s="9">
        <f t="shared" si="29"/>
        <v>122</v>
      </c>
      <c r="AQ29" s="9">
        <f t="shared" si="29"/>
        <v>132</v>
      </c>
      <c r="AR29" s="9">
        <f t="shared" si="29"/>
        <v>142</v>
      </c>
      <c r="AS29" s="9">
        <f t="shared" si="29"/>
        <v>154</v>
      </c>
      <c r="AT29" s="9">
        <f t="shared" si="29"/>
        <v>166</v>
      </c>
      <c r="AU29" s="9">
        <f t="shared" si="29"/>
        <v>179</v>
      </c>
      <c r="AV29" s="9">
        <f t="shared" si="29"/>
        <v>193</v>
      </c>
      <c r="AW29" s="9">
        <f t="shared" si="29"/>
        <v>209</v>
      </c>
      <c r="AX29" s="9">
        <f t="shared" si="29"/>
        <v>226</v>
      </c>
      <c r="AY29" s="9">
        <f t="shared" si="29"/>
        <v>244</v>
      </c>
      <c r="AZ29" s="9">
        <f t="shared" si="29"/>
        <v>263</v>
      </c>
      <c r="BA29" s="9">
        <f t="shared" si="29"/>
        <v>284</v>
      </c>
      <c r="BB29" s="9">
        <f t="shared" si="29"/>
        <v>307</v>
      </c>
      <c r="BC29" s="9">
        <f t="shared" si="29"/>
        <v>331</v>
      </c>
      <c r="BD29" s="9">
        <f t="shared" si="29"/>
        <v>358</v>
      </c>
      <c r="BE29" s="9">
        <f t="shared" si="29"/>
        <v>387</v>
      </c>
      <c r="BF29" s="9">
        <f t="shared" si="29"/>
        <v>418</v>
      </c>
      <c r="BG29" s="9">
        <f t="shared" si="29"/>
        <v>451</v>
      </c>
      <c r="BH29" s="9">
        <f t="shared" si="29"/>
        <v>487</v>
      </c>
      <c r="BI29" s="9">
        <f t="shared" si="29"/>
        <v>526</v>
      </c>
      <c r="BJ29" s="9">
        <f t="shared" si="29"/>
        <v>568</v>
      </c>
      <c r="BK29" s="9">
        <f t="shared" si="29"/>
        <v>614</v>
      </c>
      <c r="BL29" s="9">
        <f t="shared" si="29"/>
        <v>663</v>
      </c>
      <c r="BM29" s="9">
        <f t="shared" si="29"/>
        <v>716</v>
      </c>
      <c r="BN29" s="9">
        <f t="shared" si="29"/>
        <v>773</v>
      </c>
      <c r="BO29" s="9">
        <f t="shared" si="29"/>
        <v>835</v>
      </c>
    </row>
    <row r="30" spans="2:67" x14ac:dyDescent="0.25">
      <c r="B30" s="263" t="s">
        <v>186</v>
      </c>
      <c r="D30" s="7">
        <f>IF(VLOOKUP($B$20&amp;$B30,[17]Sheet1!$C$1:$AC$85,COLUMN(D$1)-2,FALSE)=" ",0,VLOOKUP($B$20&amp;$B30,[17]Sheet1!$C$1:$AC$85,COLUMN(D$1)-2,FALSE))</f>
        <v>43</v>
      </c>
      <c r="E30" s="7">
        <f>IF(VLOOKUP($B$20&amp;$B30,[17]Sheet1!$C$1:$AC$85,COLUMN(E$1)-2,FALSE)=" ",0,VLOOKUP($B$20&amp;$B30,[17]Sheet1!$C$1:$AC$85,COLUMN(E$1)-2,FALSE))</f>
        <v>24</v>
      </c>
      <c r="F30" s="7">
        <f>IF(VLOOKUP($B$20&amp;$B30,[17]Sheet1!$C$1:$AC$85,COLUMN(F$1)-2,FALSE)=" ",0,VLOOKUP($B$20&amp;$B30,[17]Sheet1!$C$1:$AC$85,COLUMN(F$1)-2,FALSE))</f>
        <v>25</v>
      </c>
      <c r="G30" s="7">
        <f>IF(VLOOKUP($B$20&amp;$B30,[17]Sheet1!$C$1:$AC$85,COLUMN(G$1)-2,FALSE)=" ",0,VLOOKUP($B$20&amp;$B30,[17]Sheet1!$C$1:$AC$85,COLUMN(G$1)-2,FALSE))</f>
        <v>42</v>
      </c>
      <c r="H30" s="7">
        <f>IF(VLOOKUP($B$20&amp;$B30,[17]Sheet1!$C$1:$AC$85,COLUMN(H$1)-2,FALSE)=" ",0,VLOOKUP($B$20&amp;$B30,[17]Sheet1!$C$1:$AC$85,COLUMN(H$1)-2,FALSE))</f>
        <v>97</v>
      </c>
      <c r="I30" s="7">
        <f>IF(VLOOKUP($B$20&amp;$B30,[17]Sheet1!$C$1:$AC$85,COLUMN(I$1)-2,FALSE)=" ",0,VLOOKUP($B$20&amp;$B30,[17]Sheet1!$C$1:$AC$85,COLUMN(I$1)-2,FALSE))</f>
        <v>237</v>
      </c>
      <c r="J30" s="7">
        <f>IF(VLOOKUP($B$20&amp;$B30,[17]Sheet1!$C$1:$AC$85,COLUMN(J$1)-2,FALSE)=" ",0,VLOOKUP($B$20&amp;$B30,[17]Sheet1!$C$1:$AC$85,COLUMN(J$1)-2,FALSE))</f>
        <v>88</v>
      </c>
      <c r="K30" s="7">
        <f>IF(VLOOKUP($B$20&amp;$B30,[17]Sheet1!$C$1:$AC$85,COLUMN(K$1)-2,FALSE)=" ",0,VLOOKUP($B$20&amp;$B30,[17]Sheet1!$C$1:$AC$85,COLUMN(K$1)-2,FALSE))</f>
        <v>113</v>
      </c>
      <c r="L30" s="7">
        <f>IF(VLOOKUP($B$20&amp;$B30,[17]Sheet1!$C$1:$AC$85,COLUMN(L$1)-2,FALSE)=" ",0,VLOOKUP($B$20&amp;$B30,[17]Sheet1!$C$1:$AC$85,COLUMN(L$1)-2,FALSE))</f>
        <v>165</v>
      </c>
      <c r="M30" s="7">
        <f>IF(VLOOKUP($B$20&amp;$B30,[17]Sheet1!$C$1:$AC$85,COLUMN(M$1)-2,FALSE)=" ",0,VLOOKUP($B$20&amp;$B30,[17]Sheet1!$C$1:$AC$85,COLUMN(M$1)-2,FALSE))</f>
        <v>144</v>
      </c>
      <c r="N30" s="7">
        <f>IF(VLOOKUP($B$20&amp;$B30,[17]Sheet1!$C$1:$AC$85,COLUMN(N$1)-2,FALSE)=" ",0,VLOOKUP($B$20&amp;$B30,[17]Sheet1!$C$1:$AC$85,COLUMN(N$1)-2,FALSE))</f>
        <v>185</v>
      </c>
      <c r="O30" s="7">
        <f>IF(VLOOKUP($B$20&amp;$B30,[17]Sheet1!$C$1:$AC$85,COLUMN(O$1)-2,FALSE)=" ",0,VLOOKUP($B$20&amp;$B30,[17]Sheet1!$C$1:$AC$85,COLUMN(O$1)-2,FALSE))</f>
        <v>153</v>
      </c>
      <c r="P30" s="7">
        <f>IF(VLOOKUP($B$20&amp;$B30,[17]Sheet1!$C$1:$AC$85,COLUMN(P$1)-2,FALSE)=" ",0,VLOOKUP($B$20&amp;$B30,[17]Sheet1!$C$1:$AC$85,COLUMN(P$1)-2,FALSE))</f>
        <v>141</v>
      </c>
      <c r="Q30" s="7">
        <f>IF(VLOOKUP($B$20&amp;$B30,[17]Sheet1!$C$1:$AC$85,COLUMN(Q$1)-2,FALSE)=" ",0,VLOOKUP($B$20&amp;$B30,[17]Sheet1!$C$1:$AC$85,COLUMN(Q$1)-2,FALSE))</f>
        <v>141</v>
      </c>
      <c r="R30" s="7">
        <f>IF(VLOOKUP($B$20&amp;$B30,[17]Sheet1!$C$1:$AC$85,COLUMN(R$1)-2,FALSE)=" ",0,VLOOKUP($B$20&amp;$B30,[17]Sheet1!$C$1:$AC$85,COLUMN(R$1)-2,FALSE))</f>
        <v>367</v>
      </c>
      <c r="S30" s="7">
        <f>IF(VLOOKUP($B$20&amp;$B30,[17]Sheet1!$C$1:$AC$85,COLUMN(S$1)-2,FALSE)=" ",0,VLOOKUP($B$20&amp;$B30,[17]Sheet1!$C$1:$AC$85,COLUMN(S$1)-2,FALSE))</f>
        <v>140</v>
      </c>
      <c r="T30" s="7">
        <f>IF(VLOOKUP($B$20&amp;$B30,[17]Sheet1!$C$1:$AC$85,COLUMN(T$1)-2,FALSE)=" ",0,VLOOKUP($B$20&amp;$B30,[17]Sheet1!$C$1:$AC$85,COLUMN(T$1)-2,FALSE))</f>
        <v>193</v>
      </c>
      <c r="U30" s="7">
        <f>IF(VLOOKUP($B$20&amp;$B30,[17]Sheet1!$C$1:$AC$85,COLUMN(U$1)-2,FALSE)=" ",0,VLOOKUP($B$20&amp;$B30,[17]Sheet1!$C$1:$AC$85,COLUMN(U$1)-2,FALSE))</f>
        <v>207</v>
      </c>
      <c r="V30" s="7">
        <f>IF(VLOOKUP($B$20&amp;$B30,[17]Sheet1!$C$1:$AC$85,COLUMN(V$1)-2,FALSE)=" ",0,VLOOKUP($B$20&amp;$B30,[17]Sheet1!$C$1:$AC$85,COLUMN(V$1)-2,FALSE))</f>
        <v>209</v>
      </c>
      <c r="W30" s="7">
        <f>IF(VLOOKUP($B$20&amp;$B30,[17]Sheet1!$C$1:$AC$85,COLUMN(W$1)-2,FALSE)=" ",0,VLOOKUP($B$20&amp;$B30,[17]Sheet1!$C$1:$AC$85,COLUMN(W$1)-2,FALSE))</f>
        <v>266</v>
      </c>
      <c r="X30" s="7">
        <f>IF(VLOOKUP($B$20&amp;$B30,[17]Sheet1!$C$1:$AC$85,COLUMN(X$1)-2,FALSE)=" ",0,VLOOKUP($B$20&amp;$B30,[17]Sheet1!$C$1:$AC$85,COLUMN(X$1)-2,FALSE))</f>
        <v>254</v>
      </c>
      <c r="Y30" s="7">
        <f>IF(VLOOKUP($B$20&amp;$B30,[17]Sheet1!$C$1:$AC$85,COLUMN(Y$1)-2,FALSE)=" ",0,VLOOKUP($B$20&amp;$B30,[17]Sheet1!$C$1:$AC$85,COLUMN(Y$1)-2,FALSE))</f>
        <v>242</v>
      </c>
      <c r="Z30" s="7">
        <f>IF(VLOOKUP($B$20&amp;$B30,[17]Sheet1!$C$1:$AC$85,COLUMN(Z$1)-2,FALSE)=" ",0,VLOOKUP($B$20&amp;$B30,[17]Sheet1!$C$1:$AC$85,COLUMN(Z$1)-2,FALSE))</f>
        <v>415</v>
      </c>
      <c r="AA30" s="7">
        <f>IF(VLOOKUP($B$20&amp;$B30,[17]Sheet1!$C$1:$AC$85,COLUMN(AA$1)-2,FALSE)=" ",0,VLOOKUP($B$20&amp;$B30,[17]Sheet1!$C$1:$AC$85,COLUMN(AA$1)-2,FALSE))</f>
        <v>205</v>
      </c>
      <c r="AB30" s="7">
        <f>IF(VLOOKUP($B$20&amp;$B30,[17]Sheet1!$C$1:$AC$85,COLUMN(AB$1)-2,FALSE)=" ",0,VLOOKUP($B$20&amp;$B30,[17]Sheet1!$C$1:$AC$85,COLUMN(AB$1)-2,FALSE))</f>
        <v>138</v>
      </c>
      <c r="AC30" s="7">
        <f>IF(VLOOKUP($B$20&amp;$B30,[17]Sheet1!$C$1:$AC$85,COLUMN(AC$1)-2,FALSE)=" ",0,VLOOKUP($B$20&amp;$B30,[17]Sheet1!$C$1:$AC$85,COLUMN(AC$1)-2,FALSE))</f>
        <v>135</v>
      </c>
      <c r="AF30" s="7">
        <f t="shared" si="27"/>
        <v>138</v>
      </c>
      <c r="AG30" s="7">
        <f t="shared" si="27"/>
        <v>135</v>
      </c>
      <c r="AH30" s="7">
        <f>VLOOKUP($A$3&amp;$B$20&amp;$B30,'[14]Paga All'!$G$1:$J$3000,4,FALSE)</f>
        <v>102</v>
      </c>
      <c r="AI30" s="7">
        <f>VLOOKUP($A$2&amp;$B$20&amp;$B30,'[15]Paga all'!$F:$G,2,FALSE)</f>
        <v>67</v>
      </c>
      <c r="AJ30" s="7">
        <f>VLOOKUP($A$2&amp;$B$20&amp;$B30,'[16]Paga all'!$F$2:$G$1470,2,FALSE)</f>
        <v>94</v>
      </c>
      <c r="AK30" s="9">
        <f t="shared" ref="AK30:BO30" si="30">AK28+AK29-AJ28</f>
        <v>157</v>
      </c>
      <c r="AL30" s="9">
        <f t="shared" si="30"/>
        <v>127</v>
      </c>
      <c r="AM30" s="9">
        <f t="shared" si="30"/>
        <v>138</v>
      </c>
      <c r="AN30" s="9">
        <f t="shared" si="30"/>
        <v>149</v>
      </c>
      <c r="AO30" s="9">
        <f t="shared" si="30"/>
        <v>160</v>
      </c>
      <c r="AP30" s="9">
        <f t="shared" si="30"/>
        <v>173</v>
      </c>
      <c r="AQ30" s="9">
        <f t="shared" si="30"/>
        <v>187</v>
      </c>
      <c r="AR30" s="9">
        <f t="shared" si="30"/>
        <v>202</v>
      </c>
      <c r="AS30" s="9">
        <f t="shared" si="30"/>
        <v>218</v>
      </c>
      <c r="AT30" s="9">
        <f t="shared" si="30"/>
        <v>236</v>
      </c>
      <c r="AU30" s="9">
        <f t="shared" si="30"/>
        <v>254</v>
      </c>
      <c r="AV30" s="9">
        <f t="shared" si="30"/>
        <v>275</v>
      </c>
      <c r="AW30" s="9">
        <f t="shared" si="30"/>
        <v>296</v>
      </c>
      <c r="AX30" s="9">
        <f t="shared" si="30"/>
        <v>320</v>
      </c>
      <c r="AY30" s="9">
        <f t="shared" si="30"/>
        <v>346</v>
      </c>
      <c r="AZ30" s="9">
        <f t="shared" si="30"/>
        <v>374</v>
      </c>
      <c r="BA30" s="9">
        <f t="shared" si="30"/>
        <v>403</v>
      </c>
      <c r="BB30" s="9">
        <f t="shared" si="30"/>
        <v>436</v>
      </c>
      <c r="BC30" s="9">
        <f t="shared" si="30"/>
        <v>471</v>
      </c>
      <c r="BD30" s="9">
        <f t="shared" si="30"/>
        <v>508</v>
      </c>
      <c r="BE30" s="9">
        <f t="shared" si="30"/>
        <v>549</v>
      </c>
      <c r="BF30" s="9">
        <f t="shared" si="30"/>
        <v>593</v>
      </c>
      <c r="BG30" s="9">
        <f t="shared" si="30"/>
        <v>641</v>
      </c>
      <c r="BH30" s="9">
        <f t="shared" si="30"/>
        <v>692</v>
      </c>
      <c r="BI30" s="9">
        <f t="shared" si="30"/>
        <v>747</v>
      </c>
      <c r="BJ30" s="9">
        <f t="shared" si="30"/>
        <v>807</v>
      </c>
      <c r="BK30" s="9">
        <f t="shared" si="30"/>
        <v>871</v>
      </c>
      <c r="BL30" s="9">
        <f t="shared" si="30"/>
        <v>941</v>
      </c>
      <c r="BM30" s="9">
        <f t="shared" si="30"/>
        <v>1017</v>
      </c>
      <c r="BN30" s="9">
        <f t="shared" si="30"/>
        <v>1098</v>
      </c>
      <c r="BO30" s="9">
        <f t="shared" si="30"/>
        <v>1185</v>
      </c>
    </row>
    <row r="31" spans="2:67" x14ac:dyDescent="0.25">
      <c r="B31" t="s">
        <v>151</v>
      </c>
      <c r="D31" s="7">
        <f>IF(VLOOKUP($B$20&amp;$B31,[17]Sheet1!$C$1:$AC$85,COLUMN(D$1)-2,FALSE)=" ",0,VLOOKUP($B$20&amp;$B31,[17]Sheet1!$C$1:$AC$85,COLUMN(D$1)-2,FALSE))</f>
        <v>81</v>
      </c>
      <c r="E31" s="7">
        <f>IF(VLOOKUP($B$20&amp;$B31,[17]Sheet1!$C$1:$AC$85,COLUMN(E$1)-2,FALSE)=" ",0,VLOOKUP($B$20&amp;$B31,[17]Sheet1!$C$1:$AC$85,COLUMN(E$1)-2,FALSE))</f>
        <v>54</v>
      </c>
      <c r="F31" s="7">
        <f>IF(VLOOKUP($B$20&amp;$B31,[17]Sheet1!$C$1:$AC$85,COLUMN(F$1)-2,FALSE)=" ",0,VLOOKUP($B$20&amp;$B31,[17]Sheet1!$C$1:$AC$85,COLUMN(F$1)-2,FALSE))</f>
        <v>55</v>
      </c>
      <c r="G31" s="7">
        <f>IF(VLOOKUP($B$20&amp;$B31,[17]Sheet1!$C$1:$AC$85,COLUMN(G$1)-2,FALSE)=" ",0,VLOOKUP($B$20&amp;$B31,[17]Sheet1!$C$1:$AC$85,COLUMN(G$1)-2,FALSE))</f>
        <v>73</v>
      </c>
      <c r="H31" s="7">
        <f>IF(VLOOKUP($B$20&amp;$B31,[17]Sheet1!$C$1:$AC$85,COLUMN(H$1)-2,FALSE)=" ",0,VLOOKUP($B$20&amp;$B31,[17]Sheet1!$C$1:$AC$85,COLUMN(H$1)-2,FALSE))</f>
        <v>261</v>
      </c>
      <c r="I31" s="7">
        <f>IF(VLOOKUP($B$20&amp;$B31,[17]Sheet1!$C$1:$AC$85,COLUMN(I$1)-2,FALSE)=" ",0,VLOOKUP($B$20&amp;$B31,[17]Sheet1!$C$1:$AC$85,COLUMN(I$1)-2,FALSE))</f>
        <v>557</v>
      </c>
      <c r="J31" s="7">
        <f>IF(VLOOKUP($B$20&amp;$B31,[17]Sheet1!$C$1:$AC$85,COLUMN(J$1)-2,FALSE)=" ",0,VLOOKUP($B$20&amp;$B31,[17]Sheet1!$C$1:$AC$85,COLUMN(J$1)-2,FALSE))</f>
        <v>366</v>
      </c>
      <c r="K31" s="7">
        <f>IF(VLOOKUP($B$20&amp;$B31,[17]Sheet1!$C$1:$AC$85,COLUMN(K$1)-2,FALSE)=" ",0,VLOOKUP($B$20&amp;$B31,[17]Sheet1!$C$1:$AC$85,COLUMN(K$1)-2,FALSE))</f>
        <v>416</v>
      </c>
      <c r="L31" s="7">
        <f>IF(VLOOKUP($B$20&amp;$B31,[17]Sheet1!$C$1:$AC$85,COLUMN(L$1)-2,FALSE)=" ",0,VLOOKUP($B$20&amp;$B31,[17]Sheet1!$C$1:$AC$85,COLUMN(L$1)-2,FALSE))</f>
        <v>684</v>
      </c>
      <c r="M31" s="7">
        <f>IF(VLOOKUP($B$20&amp;$B31,[17]Sheet1!$C$1:$AC$85,COLUMN(M$1)-2,FALSE)=" ",0,VLOOKUP($B$20&amp;$B31,[17]Sheet1!$C$1:$AC$85,COLUMN(M$1)-2,FALSE))</f>
        <v>738</v>
      </c>
      <c r="N31" s="7">
        <f>IF(VLOOKUP($B$20&amp;$B31,[17]Sheet1!$C$1:$AC$85,COLUMN(N$1)-2,FALSE)=" ",0,VLOOKUP($B$20&amp;$B31,[17]Sheet1!$C$1:$AC$85,COLUMN(N$1)-2,FALSE))</f>
        <v>871</v>
      </c>
      <c r="O31" s="7">
        <f>IF(VLOOKUP($B$20&amp;$B31,[17]Sheet1!$C$1:$AC$85,COLUMN(O$1)-2,FALSE)=" ",0,VLOOKUP($B$20&amp;$B31,[17]Sheet1!$C$1:$AC$85,COLUMN(O$1)-2,FALSE))</f>
        <v>1094</v>
      </c>
      <c r="P31" s="7">
        <f>IF(VLOOKUP($B$20&amp;$B31,[17]Sheet1!$C$1:$AC$85,COLUMN(P$1)-2,FALSE)=" ",0,VLOOKUP($B$20&amp;$B31,[17]Sheet1!$C$1:$AC$85,COLUMN(P$1)-2,FALSE))</f>
        <v>1015</v>
      </c>
      <c r="Q31" s="7">
        <f>IF(VLOOKUP($B$20&amp;$B31,[17]Sheet1!$C$1:$AC$85,COLUMN(Q$1)-2,FALSE)=" ",0,VLOOKUP($B$20&amp;$B31,[17]Sheet1!$C$1:$AC$85,COLUMN(Q$1)-2,FALSE))</f>
        <v>1038</v>
      </c>
      <c r="R31" s="7">
        <f>IF(VLOOKUP($B$20&amp;$B31,[17]Sheet1!$C$1:$AC$85,COLUMN(R$1)-2,FALSE)=" ",0,VLOOKUP($B$20&amp;$B31,[17]Sheet1!$C$1:$AC$85,COLUMN(R$1)-2,FALSE))</f>
        <v>1793</v>
      </c>
      <c r="S31" s="7">
        <f>IF(VLOOKUP($B$20&amp;$B31,[17]Sheet1!$C$1:$AC$85,COLUMN(S$1)-2,FALSE)=" ",0,VLOOKUP($B$20&amp;$B31,[17]Sheet1!$C$1:$AC$85,COLUMN(S$1)-2,FALSE))</f>
        <v>1532</v>
      </c>
      <c r="T31" s="7">
        <f>IF(VLOOKUP($B$20&amp;$B31,[17]Sheet1!$C$1:$AC$85,COLUMN(T$1)-2,FALSE)=" ",0,VLOOKUP($B$20&amp;$B31,[17]Sheet1!$C$1:$AC$85,COLUMN(T$1)-2,FALSE))</f>
        <v>1936</v>
      </c>
      <c r="U31" s="7">
        <f>IF(VLOOKUP($B$20&amp;$B31,[17]Sheet1!$C$1:$AC$85,COLUMN(U$1)-2,FALSE)=" ",0,VLOOKUP($B$20&amp;$B31,[17]Sheet1!$C$1:$AC$85,COLUMN(U$1)-2,FALSE))</f>
        <v>2345</v>
      </c>
      <c r="V31" s="7">
        <f>IF(VLOOKUP($B$20&amp;$B31,[17]Sheet1!$C$1:$AC$85,COLUMN(V$1)-2,FALSE)=" ",0,VLOOKUP($B$20&amp;$B31,[17]Sheet1!$C$1:$AC$85,COLUMN(V$1)-2,FALSE))</f>
        <v>2722</v>
      </c>
      <c r="W31" s="7">
        <f>IF(VLOOKUP($B$20&amp;$B31,[17]Sheet1!$C$1:$AC$85,COLUMN(W$1)-2,FALSE)=" ",0,VLOOKUP($B$20&amp;$B31,[17]Sheet1!$C$1:$AC$85,COLUMN(W$1)-2,FALSE))</f>
        <v>3859</v>
      </c>
      <c r="X31" s="7">
        <f>IF(VLOOKUP($B$20&amp;$B31,[17]Sheet1!$C$1:$AC$85,COLUMN(X$1)-2,FALSE)=" ",0,VLOOKUP($B$20&amp;$B31,[17]Sheet1!$C$1:$AC$85,COLUMN(X$1)-2,FALSE))</f>
        <v>5454</v>
      </c>
      <c r="Y31" s="7">
        <f>IF(VLOOKUP($B$20&amp;$B31,[17]Sheet1!$C$1:$AC$85,COLUMN(Y$1)-2,FALSE)=" ",0,VLOOKUP($B$20&amp;$B31,[17]Sheet1!$C$1:$AC$85,COLUMN(Y$1)-2,FALSE))</f>
        <v>9293</v>
      </c>
      <c r="Z31" s="7">
        <f>IF(VLOOKUP($B$20&amp;$B31,[17]Sheet1!$C$1:$AC$85,COLUMN(Z$1)-2,FALSE)=" ",0,VLOOKUP($B$20&amp;$B31,[17]Sheet1!$C$1:$AC$85,COLUMN(Z$1)-2,FALSE))</f>
        <v>13386</v>
      </c>
      <c r="AA31" s="7">
        <f>IF(VLOOKUP($B$20&amp;$B31,[17]Sheet1!$C$1:$AC$85,COLUMN(AA$1)-2,FALSE)=" ",0,VLOOKUP($B$20&amp;$B31,[17]Sheet1!$C$1:$AC$85,COLUMN(AA$1)-2,FALSE))</f>
        <v>17391</v>
      </c>
      <c r="AB31" s="7">
        <f>IF(VLOOKUP($B$20&amp;$B31,[17]Sheet1!$C$1:$AC$85,COLUMN(AB$1)-2,FALSE)=" ",0,VLOOKUP($B$20&amp;$B31,[17]Sheet1!$C$1:$AC$85,COLUMN(AB$1)-2,FALSE))</f>
        <v>20347</v>
      </c>
      <c r="AC31" s="7">
        <f>IF(VLOOKUP($B$20&amp;$B31,[17]Sheet1!$C$1:$AC$85,COLUMN(AC$1)-2,FALSE)=" ",0,VLOOKUP($B$20&amp;$B31,[17]Sheet1!$C$1:$AC$85,COLUMN(AC$1)-2,FALSE))</f>
        <v>8439</v>
      </c>
      <c r="AF31" s="7">
        <f t="shared" si="27"/>
        <v>20347</v>
      </c>
      <c r="AG31" s="7">
        <f t="shared" si="27"/>
        <v>8439</v>
      </c>
      <c r="AH31" s="7">
        <f>VLOOKUP($A$3&amp;$B$20&amp;$B31,'[14]Paga All'!$G$1:$J$3000,4,FALSE)</f>
        <v>8236</v>
      </c>
      <c r="AI31" s="7">
        <f>VLOOKUP($A$2&amp;$B$20&amp;$B31,'[15]Paga all'!$F:$G,2,FALSE)</f>
        <v>12049</v>
      </c>
      <c r="AJ31" s="7">
        <f>VLOOKUP($A$2&amp;$B$20&amp;$B31,'[16]Paga all'!$F$2:$G$1470,2,FALSE)</f>
        <v>11008</v>
      </c>
      <c r="AK31" s="9">
        <f t="shared" ref="AK31:BO31" si="31">ROUND(AK28*AK24,)</f>
        <v>8758</v>
      </c>
      <c r="AL31" s="9">
        <f t="shared" si="31"/>
        <v>9448</v>
      </c>
      <c r="AM31" s="9">
        <f t="shared" si="31"/>
        <v>10212</v>
      </c>
      <c r="AN31" s="9">
        <f t="shared" si="31"/>
        <v>11051</v>
      </c>
      <c r="AO31" s="9">
        <f t="shared" si="31"/>
        <v>11926</v>
      </c>
      <c r="AP31" s="9">
        <f t="shared" si="31"/>
        <v>12877</v>
      </c>
      <c r="AQ31" s="9">
        <f t="shared" si="31"/>
        <v>13902</v>
      </c>
      <c r="AR31" s="9">
        <f t="shared" si="31"/>
        <v>15314</v>
      </c>
      <c r="AS31" s="9">
        <f t="shared" si="31"/>
        <v>16965</v>
      </c>
      <c r="AT31" s="9">
        <f t="shared" si="31"/>
        <v>18800</v>
      </c>
      <c r="AU31" s="9">
        <f t="shared" si="31"/>
        <v>20300</v>
      </c>
      <c r="AV31" s="9">
        <f t="shared" si="31"/>
        <v>21940</v>
      </c>
      <c r="AW31" s="9">
        <f t="shared" si="31"/>
        <v>23680</v>
      </c>
      <c r="AX31" s="9">
        <f t="shared" si="31"/>
        <v>25560</v>
      </c>
      <c r="AY31" s="9">
        <f t="shared" si="31"/>
        <v>27600</v>
      </c>
      <c r="AZ31" s="9">
        <f t="shared" si="31"/>
        <v>29820</v>
      </c>
      <c r="BA31" s="9">
        <f t="shared" si="31"/>
        <v>32200</v>
      </c>
      <c r="BB31" s="9">
        <f t="shared" si="31"/>
        <v>34780</v>
      </c>
      <c r="BC31" s="9">
        <f t="shared" si="31"/>
        <v>37580</v>
      </c>
      <c r="BD31" s="9">
        <f t="shared" si="31"/>
        <v>40580</v>
      </c>
      <c r="BE31" s="9">
        <f t="shared" si="31"/>
        <v>43820</v>
      </c>
      <c r="BF31" s="9">
        <f t="shared" si="31"/>
        <v>47320</v>
      </c>
      <c r="BG31" s="9">
        <f t="shared" si="31"/>
        <v>51120</v>
      </c>
      <c r="BH31" s="9">
        <f t="shared" si="31"/>
        <v>55220</v>
      </c>
      <c r="BI31" s="9">
        <f t="shared" si="31"/>
        <v>59640</v>
      </c>
      <c r="BJ31" s="9">
        <f t="shared" si="31"/>
        <v>64420</v>
      </c>
      <c r="BK31" s="9">
        <f t="shared" si="31"/>
        <v>69560</v>
      </c>
      <c r="BL31" s="9">
        <f t="shared" si="31"/>
        <v>75120</v>
      </c>
      <c r="BM31" s="9">
        <f t="shared" si="31"/>
        <v>81140</v>
      </c>
      <c r="BN31" s="9">
        <f t="shared" si="31"/>
        <v>87640</v>
      </c>
      <c r="BO31" s="9">
        <f t="shared" si="31"/>
        <v>94640</v>
      </c>
    </row>
    <row r="32" spans="2:67" x14ac:dyDescent="0.25">
      <c r="B32" t="s">
        <v>152</v>
      </c>
      <c r="D32" s="7">
        <f>IF(VLOOKUP($B$20&amp;$B32,[17]Sheet1!$C$1:$AC$85,COLUMN(D$1)-2,FALSE)=" ",0,VLOOKUP($B$20&amp;$B32,[17]Sheet1!$C$1:$AC$85,COLUMN(D$1)-2,FALSE))</f>
        <v>1336890.58</v>
      </c>
      <c r="E32" s="7">
        <f>IF(VLOOKUP($B$20&amp;$B32,[17]Sheet1!$C$1:$AC$85,COLUMN(E$1)-2,FALSE)=" ",0,VLOOKUP($B$20&amp;$B32,[17]Sheet1!$C$1:$AC$85,COLUMN(E$1)-2,FALSE))</f>
        <v>1225588.58</v>
      </c>
      <c r="F32" s="7">
        <f>IF(VLOOKUP($B$20&amp;$B32,[17]Sheet1!$C$1:$AC$85,COLUMN(F$1)-2,FALSE)=" ",0,VLOOKUP($B$20&amp;$B32,[17]Sheet1!$C$1:$AC$85,COLUMN(F$1)-2,FALSE))</f>
        <v>1288914.6299999999</v>
      </c>
      <c r="G32" s="7">
        <f>IF(VLOOKUP($B$20&amp;$B32,[17]Sheet1!$C$1:$AC$85,COLUMN(G$1)-2,FALSE)=" ",0,VLOOKUP($B$20&amp;$B32,[17]Sheet1!$C$1:$AC$85,COLUMN(G$1)-2,FALSE))</f>
        <v>1064000</v>
      </c>
      <c r="H32" s="7">
        <f>IF(VLOOKUP($B$20&amp;$B32,[17]Sheet1!$C$1:$AC$85,COLUMN(H$1)-2,FALSE)=" ",0,VLOOKUP($B$20&amp;$B32,[17]Sheet1!$C$1:$AC$85,COLUMN(H$1)-2,FALSE))</f>
        <v>1857130</v>
      </c>
      <c r="I32" s="7">
        <f>IF(VLOOKUP($B$20&amp;$B32,[17]Sheet1!$C$1:$AC$85,COLUMN(I$1)-2,FALSE)=" ",0,VLOOKUP($B$20&amp;$B32,[17]Sheet1!$C$1:$AC$85,COLUMN(I$1)-2,FALSE))</f>
        <v>8931278.8200000003</v>
      </c>
      <c r="J32" s="7">
        <f>IF(VLOOKUP($B$20&amp;$B32,[17]Sheet1!$C$1:$AC$85,COLUMN(J$1)-2,FALSE)=" ",0,VLOOKUP($B$20&amp;$B32,[17]Sheet1!$C$1:$AC$85,COLUMN(J$1)-2,FALSE))</f>
        <v>4141380</v>
      </c>
      <c r="K32" s="7">
        <f>IF(VLOOKUP($B$20&amp;$B32,[17]Sheet1!$C$1:$AC$85,COLUMN(K$1)-2,FALSE)=" ",0,VLOOKUP($B$20&amp;$B32,[17]Sheet1!$C$1:$AC$85,COLUMN(K$1)-2,FALSE))</f>
        <v>2925606.42</v>
      </c>
      <c r="L32" s="7">
        <f>IF(VLOOKUP($B$20&amp;$B32,[17]Sheet1!$C$1:$AC$85,COLUMN(L$1)-2,FALSE)=" ",0,VLOOKUP($B$20&amp;$B32,[17]Sheet1!$C$1:$AC$85,COLUMN(L$1)-2,FALSE))</f>
        <v>5381755.7400000002</v>
      </c>
      <c r="M32" s="7">
        <f>IF(VLOOKUP($B$20&amp;$B32,[17]Sheet1!$C$1:$AC$85,COLUMN(M$1)-2,FALSE)=" ",0,VLOOKUP($B$20&amp;$B32,[17]Sheet1!$C$1:$AC$85,COLUMN(M$1)-2,FALSE))</f>
        <v>6847577.4699999997</v>
      </c>
      <c r="N32" s="7">
        <f>IF(VLOOKUP($B$20&amp;$B32,[17]Sheet1!$C$1:$AC$85,COLUMN(N$1)-2,FALSE)=" ",0,VLOOKUP($B$20&amp;$B32,[17]Sheet1!$C$1:$AC$85,COLUMN(N$1)-2,FALSE))</f>
        <v>7869742.96</v>
      </c>
      <c r="O32" s="7">
        <f>IF(VLOOKUP($B$20&amp;$B32,[17]Sheet1!$C$1:$AC$85,COLUMN(O$1)-2,FALSE)=" ",0,VLOOKUP($B$20&amp;$B32,[17]Sheet1!$C$1:$AC$85,COLUMN(O$1)-2,FALSE))</f>
        <v>11875023</v>
      </c>
      <c r="P32" s="7">
        <f>IF(VLOOKUP($B$20&amp;$B32,[17]Sheet1!$C$1:$AC$85,COLUMN(P$1)-2,FALSE)=" ",0,VLOOKUP($B$20&amp;$B32,[17]Sheet1!$C$1:$AC$85,COLUMN(P$1)-2,FALSE))</f>
        <v>10343477.73</v>
      </c>
      <c r="Q32" s="7">
        <f>IF(VLOOKUP($B$20&amp;$B32,[17]Sheet1!$C$1:$AC$85,COLUMN(Q$1)-2,FALSE)=" ",0,VLOOKUP($B$20&amp;$B32,[17]Sheet1!$C$1:$AC$85,COLUMN(Q$1)-2,FALSE))</f>
        <v>8933566.9700000007</v>
      </c>
      <c r="R32" s="7">
        <f>IF(VLOOKUP($B$20&amp;$B32,[17]Sheet1!$C$1:$AC$85,COLUMN(R$1)-2,FALSE)=" ",0,VLOOKUP($B$20&amp;$B32,[17]Sheet1!$C$1:$AC$85,COLUMN(R$1)-2,FALSE))</f>
        <v>14843222.18</v>
      </c>
      <c r="S32" s="7">
        <f>IF(VLOOKUP($B$20&amp;$B32,[17]Sheet1!$C$1:$AC$85,COLUMN(S$1)-2,FALSE)=" ",0,VLOOKUP($B$20&amp;$B32,[17]Sheet1!$C$1:$AC$85,COLUMN(S$1)-2,FALSE))</f>
        <v>15969877.67</v>
      </c>
      <c r="T32" s="7">
        <f>IF(VLOOKUP($B$20&amp;$B32,[17]Sheet1!$C$1:$AC$85,COLUMN(T$1)-2,FALSE)=" ",0,VLOOKUP($B$20&amp;$B32,[17]Sheet1!$C$1:$AC$85,COLUMN(T$1)-2,FALSE))</f>
        <v>20015449.75</v>
      </c>
      <c r="U32" s="7">
        <f>IF(VLOOKUP($B$20&amp;$B32,[17]Sheet1!$C$1:$AC$85,COLUMN(U$1)-2,FALSE)=" ",0,VLOOKUP($B$20&amp;$B32,[17]Sheet1!$C$1:$AC$85,COLUMN(U$1)-2,FALSE))</f>
        <v>26736754.91</v>
      </c>
      <c r="V32" s="7">
        <f>IF(VLOOKUP($B$20&amp;$B32,[17]Sheet1!$C$1:$AC$85,COLUMN(V$1)-2,FALSE)=" ",0,VLOOKUP($B$20&amp;$B32,[17]Sheet1!$C$1:$AC$85,COLUMN(V$1)-2,FALSE))</f>
        <v>29794829.449999999</v>
      </c>
      <c r="W32" s="7">
        <f>IF(VLOOKUP($B$20&amp;$B32,[17]Sheet1!$C$1:$AC$85,COLUMN(W$1)-2,FALSE)=" ",0,VLOOKUP($B$20&amp;$B32,[17]Sheet1!$C$1:$AC$85,COLUMN(W$1)-2,FALSE))</f>
        <v>38620922.18</v>
      </c>
      <c r="X32" s="7">
        <f>IF(VLOOKUP($B$20&amp;$B32,[17]Sheet1!$C$1:$AC$85,COLUMN(X$1)-2,FALSE)=" ",0,VLOOKUP($B$20&amp;$B32,[17]Sheet1!$C$1:$AC$85,COLUMN(X$1)-2,FALSE))</f>
        <v>62202155.100000001</v>
      </c>
      <c r="Y32" s="7">
        <f>IF(VLOOKUP($B$20&amp;$B32,[17]Sheet1!$C$1:$AC$85,COLUMN(Y$1)-2,FALSE)=" ",0,VLOOKUP($B$20&amp;$B32,[17]Sheet1!$C$1:$AC$85,COLUMN(Y$1)-2,FALSE))</f>
        <v>106266852.44</v>
      </c>
      <c r="Z32" s="7">
        <f>IF(VLOOKUP($B$20&amp;$B32,[17]Sheet1!$C$1:$AC$85,COLUMN(Z$1)-2,FALSE)=" ",0,VLOOKUP($B$20&amp;$B32,[17]Sheet1!$C$1:$AC$85,COLUMN(Z$1)-2,FALSE))</f>
        <v>74902845.829999998</v>
      </c>
      <c r="AA32" s="7">
        <f>IF(VLOOKUP($B$20&amp;$B32,[17]Sheet1!$C$1:$AC$85,COLUMN(AA$1)-2,FALSE)=" ",0,VLOOKUP($B$20&amp;$B32,[17]Sheet1!$C$1:$AC$85,COLUMN(AA$1)-2,FALSE))</f>
        <v>130821667.89</v>
      </c>
      <c r="AB32" s="7">
        <f>IF(VLOOKUP($B$20&amp;$B32,[17]Sheet1!$C$1:$AC$85,COLUMN(AB$1)-2,FALSE)=" ",0,VLOOKUP($B$20&amp;$B32,[17]Sheet1!$C$1:$AC$85,COLUMN(AB$1)-2,FALSE))</f>
        <v>137061202.41999999</v>
      </c>
      <c r="AC32" s="7">
        <f>IF(VLOOKUP($B$20&amp;$B32,[17]Sheet1!$C$1:$AC$85,COLUMN(AC$1)-2,FALSE)=" ",0,VLOOKUP($B$20&amp;$B32,[17]Sheet1!$C$1:$AC$85,COLUMN(AC$1)-2,FALSE))</f>
        <v>36835665.909999996</v>
      </c>
      <c r="AF32" s="7">
        <f t="shared" si="27"/>
        <v>137061202.41999999</v>
      </c>
      <c r="AG32" s="7">
        <f t="shared" si="27"/>
        <v>36835665.909999996</v>
      </c>
      <c r="AH32" s="7">
        <f>VLOOKUP($A$3&amp;$B$20&amp;$B32,'[14]Paga All'!$G$1:$J$3000,4,FALSE)</f>
        <v>25311409</v>
      </c>
      <c r="AI32" s="7">
        <f>VLOOKUP($A$2&amp;$B$20&amp;$B32,'[15]Paga all'!$F:$G,2,FALSE)</f>
        <v>26023182</v>
      </c>
      <c r="AJ32" s="7">
        <f>VLOOKUP($A$2&amp;$B$20&amp;$B32,'[16]Paga all'!$F$2:$G$1470,2,FALSE)</f>
        <v>23802448</v>
      </c>
      <c r="AK32" s="9">
        <f t="shared" ref="AK32:BO32" si="32">AK31*$AD33</f>
        <v>61801573.685131565</v>
      </c>
      <c r="AL32" s="9">
        <f t="shared" si="32"/>
        <v>66670617.512802355</v>
      </c>
      <c r="AM32" s="9">
        <f t="shared" si="32"/>
        <v>72061848.649527699</v>
      </c>
      <c r="AN32" s="9">
        <f t="shared" si="32"/>
        <v>77982323.680565074</v>
      </c>
      <c r="AO32" s="9">
        <f t="shared" si="32"/>
        <v>84156835.780872241</v>
      </c>
      <c r="AP32" s="9">
        <f t="shared" si="32"/>
        <v>90867648.360748932</v>
      </c>
      <c r="AQ32" s="9">
        <f t="shared" si="32"/>
        <v>98100648.249680191</v>
      </c>
      <c r="AR32" s="9">
        <f t="shared" si="32"/>
        <v>108064546.63326158</v>
      </c>
      <c r="AS32" s="9">
        <f t="shared" si="32"/>
        <v>119714968.89338399</v>
      </c>
      <c r="AT32" s="9">
        <f t="shared" si="32"/>
        <v>132663802.8408853</v>
      </c>
      <c r="AU32" s="9">
        <f t="shared" si="32"/>
        <v>143248680.72712615</v>
      </c>
      <c r="AV32" s="9">
        <f t="shared" si="32"/>
        <v>154821480.54941615</v>
      </c>
      <c r="AW32" s="9">
        <f t="shared" si="32"/>
        <v>167099938.89745554</v>
      </c>
      <c r="AX32" s="9">
        <f t="shared" si="32"/>
        <v>180366319.18154407</v>
      </c>
      <c r="AY32" s="9">
        <f t="shared" si="32"/>
        <v>194761753.10683161</v>
      </c>
      <c r="AZ32" s="9">
        <f t="shared" si="32"/>
        <v>210427372.37846807</v>
      </c>
      <c r="BA32" s="9">
        <f t="shared" si="32"/>
        <v>227222045.29130355</v>
      </c>
      <c r="BB32" s="9">
        <f t="shared" si="32"/>
        <v>245428035.25563779</v>
      </c>
      <c r="BC32" s="9">
        <f t="shared" si="32"/>
        <v>265186473.97662073</v>
      </c>
      <c r="BD32" s="9">
        <f t="shared" si="32"/>
        <v>286356229.74910241</v>
      </c>
      <c r="BE32" s="9">
        <f t="shared" si="32"/>
        <v>309219565.98338264</v>
      </c>
      <c r="BF32" s="9">
        <f t="shared" si="32"/>
        <v>333917614.38461131</v>
      </c>
      <c r="BG32" s="9">
        <f t="shared" si="32"/>
        <v>360732638.36308813</v>
      </c>
      <c r="BH32" s="9">
        <f t="shared" si="32"/>
        <v>389664637.91881311</v>
      </c>
      <c r="BI32" s="9">
        <f t="shared" si="32"/>
        <v>420854744.75693613</v>
      </c>
      <c r="BJ32" s="9">
        <f t="shared" si="32"/>
        <v>454585222.28775698</v>
      </c>
      <c r="BK32" s="9">
        <f t="shared" si="32"/>
        <v>490856070.51127559</v>
      </c>
      <c r="BL32" s="9">
        <f t="shared" si="32"/>
        <v>530090684.54294169</v>
      </c>
      <c r="BM32" s="9">
        <f t="shared" si="32"/>
        <v>572571327.79305494</v>
      </c>
      <c r="BN32" s="9">
        <f t="shared" si="32"/>
        <v>618439131.96676528</v>
      </c>
      <c r="BO32" s="9">
        <f t="shared" si="32"/>
        <v>667835228.76922262</v>
      </c>
    </row>
    <row r="33" spans="2:67" x14ac:dyDescent="0.25">
      <c r="B33" t="s">
        <v>153</v>
      </c>
      <c r="D33" s="7">
        <f t="shared" ref="D33:AC33" si="33">IF(ISERROR(D32/D31),0,D32/D31)</f>
        <v>16504.821975308641</v>
      </c>
      <c r="E33" s="7">
        <f t="shared" si="33"/>
        <v>22696.084814814818</v>
      </c>
      <c r="F33" s="7">
        <f t="shared" si="33"/>
        <v>23434.811454545452</v>
      </c>
      <c r="G33" s="7">
        <f t="shared" si="33"/>
        <v>14575.342465753425</v>
      </c>
      <c r="H33" s="7">
        <f t="shared" si="33"/>
        <v>7115.4406130268198</v>
      </c>
      <c r="I33" s="7">
        <f t="shared" si="33"/>
        <v>16034.611885098744</v>
      </c>
      <c r="J33" s="7">
        <f t="shared" si="33"/>
        <v>11315.245901639344</v>
      </c>
      <c r="K33" s="7">
        <f t="shared" si="33"/>
        <v>7032.7077403846151</v>
      </c>
      <c r="L33" s="7">
        <f t="shared" si="33"/>
        <v>7868.0639473684214</v>
      </c>
      <c r="M33" s="7">
        <f t="shared" si="33"/>
        <v>9278.5602574525747</v>
      </c>
      <c r="N33" s="7">
        <f t="shared" si="33"/>
        <v>9035.2961653272105</v>
      </c>
      <c r="O33" s="7">
        <f t="shared" si="33"/>
        <v>10854.682815356489</v>
      </c>
      <c r="P33" s="7">
        <f t="shared" si="33"/>
        <v>10190.618453201971</v>
      </c>
      <c r="Q33" s="7">
        <f t="shared" si="33"/>
        <v>8606.5192389210024</v>
      </c>
      <c r="R33" s="7">
        <f t="shared" si="33"/>
        <v>8278.4284327941987</v>
      </c>
      <c r="S33" s="7">
        <f t="shared" si="33"/>
        <v>10424.202134464753</v>
      </c>
      <c r="T33" s="7">
        <f t="shared" si="33"/>
        <v>10338.55875516529</v>
      </c>
      <c r="U33" s="7">
        <f t="shared" si="33"/>
        <v>11401.601240938166</v>
      </c>
      <c r="V33" s="7">
        <f t="shared" si="33"/>
        <v>10945.93293534166</v>
      </c>
      <c r="W33" s="7">
        <f t="shared" si="33"/>
        <v>10008.013003368749</v>
      </c>
      <c r="X33" s="7">
        <f t="shared" si="33"/>
        <v>11404.86892189219</v>
      </c>
      <c r="Y33" s="7">
        <f t="shared" si="33"/>
        <v>11435.15037555149</v>
      </c>
      <c r="Z33" s="7">
        <f t="shared" si="33"/>
        <v>5595.6107746899743</v>
      </c>
      <c r="AA33" s="7">
        <f t="shared" si="33"/>
        <v>7522.3775452820428</v>
      </c>
      <c r="AB33" s="7">
        <f>IF(ISERROR(AB32/AB31),0,AB32/AB31)</f>
        <v>6736.1872718336845</v>
      </c>
      <c r="AC33" s="7">
        <f t="shared" si="33"/>
        <v>4364.9325642848671</v>
      </c>
      <c r="AD33" s="264">
        <f>SUM(Y32:AC32)/SUM(Y31:AC31)</f>
        <v>7056.585257493899</v>
      </c>
      <c r="AF33" s="7">
        <f t="shared" ref="AF33:BO33" si="34">IF(ISERROR(AF32/AF31),0,AF32/AF31)</f>
        <v>6736.1872718336845</v>
      </c>
      <c r="AG33" s="7">
        <f t="shared" si="34"/>
        <v>4364.9325642848671</v>
      </c>
      <c r="AH33" s="7">
        <f t="shared" si="34"/>
        <v>3073.2648130160273</v>
      </c>
      <c r="AI33" s="7">
        <f t="shared" si="34"/>
        <v>2159.7794007801476</v>
      </c>
      <c r="AJ33" s="7">
        <f>VLOOKUP($A$2&amp;$B$20&amp;$B33,'[16]Paga all'!$F$2:$G$1470,2,FALSE)</f>
        <v>10266.08</v>
      </c>
      <c r="AK33" s="9">
        <f t="shared" si="34"/>
        <v>7056.585257493899</v>
      </c>
      <c r="AL33" s="9">
        <f t="shared" si="34"/>
        <v>7056.585257493899</v>
      </c>
      <c r="AM33" s="9">
        <f t="shared" si="34"/>
        <v>7056.585257493899</v>
      </c>
      <c r="AN33" s="9">
        <f t="shared" si="34"/>
        <v>7056.585257493899</v>
      </c>
      <c r="AO33" s="9">
        <f t="shared" si="34"/>
        <v>7056.585257493899</v>
      </c>
      <c r="AP33" s="9">
        <f t="shared" si="34"/>
        <v>7056.585257493899</v>
      </c>
      <c r="AQ33" s="9">
        <f t="shared" si="34"/>
        <v>7056.5852574938999</v>
      </c>
      <c r="AR33" s="9">
        <f t="shared" si="34"/>
        <v>7056.585257493899</v>
      </c>
      <c r="AS33" s="9">
        <f t="shared" si="34"/>
        <v>7056.585257493899</v>
      </c>
      <c r="AT33" s="9">
        <f t="shared" si="34"/>
        <v>7056.585257493899</v>
      </c>
      <c r="AU33" s="9">
        <f t="shared" si="34"/>
        <v>7056.585257493899</v>
      </c>
      <c r="AV33" s="9">
        <f t="shared" si="34"/>
        <v>7056.5852574938999</v>
      </c>
      <c r="AW33" s="9">
        <f t="shared" si="34"/>
        <v>7056.5852574938999</v>
      </c>
      <c r="AX33" s="9">
        <f t="shared" si="34"/>
        <v>7056.585257493899</v>
      </c>
      <c r="AY33" s="9">
        <f t="shared" si="34"/>
        <v>7056.585257493899</v>
      </c>
      <c r="AZ33" s="9">
        <f t="shared" si="34"/>
        <v>7056.585257493899</v>
      </c>
      <c r="BA33" s="9">
        <f t="shared" si="34"/>
        <v>7056.585257493899</v>
      </c>
      <c r="BB33" s="9">
        <f t="shared" si="34"/>
        <v>7056.585257493899</v>
      </c>
      <c r="BC33" s="9">
        <f t="shared" si="34"/>
        <v>7056.585257493899</v>
      </c>
      <c r="BD33" s="9">
        <f t="shared" si="34"/>
        <v>7056.585257493899</v>
      </c>
      <c r="BE33" s="9">
        <f t="shared" si="34"/>
        <v>7056.585257493899</v>
      </c>
      <c r="BF33" s="9">
        <f t="shared" si="34"/>
        <v>7056.585257493899</v>
      </c>
      <c r="BG33" s="9">
        <f t="shared" si="34"/>
        <v>7056.585257493899</v>
      </c>
      <c r="BH33" s="9">
        <f t="shared" si="34"/>
        <v>7056.585257493899</v>
      </c>
      <c r="BI33" s="9">
        <f t="shared" si="34"/>
        <v>7056.585257493899</v>
      </c>
      <c r="BJ33" s="9">
        <f t="shared" si="34"/>
        <v>7056.585257493899</v>
      </c>
      <c r="BK33" s="9">
        <f t="shared" si="34"/>
        <v>7056.585257493899</v>
      </c>
      <c r="BL33" s="9">
        <f t="shared" si="34"/>
        <v>7056.585257493899</v>
      </c>
      <c r="BM33" s="9">
        <f t="shared" si="34"/>
        <v>7056.585257493899</v>
      </c>
      <c r="BN33" s="9">
        <f t="shared" si="34"/>
        <v>7056.585257493899</v>
      </c>
      <c r="BO33" s="9">
        <f t="shared" si="34"/>
        <v>7056.585257493899</v>
      </c>
    </row>
    <row r="34" spans="2:67" x14ac:dyDescent="0.25">
      <c r="B34" t="s">
        <v>154</v>
      </c>
      <c r="D34" s="7">
        <f>IF(VLOOKUP($B$20&amp;$B34,[17]Sheet1!$C$1:$AC$85,COLUMN(D$1)-2,FALSE)=" ",0,VLOOKUP($B$20&amp;$B34,[17]Sheet1!$C$1:$AC$85,COLUMN(D$1)-2,FALSE))</f>
        <v>26050</v>
      </c>
      <c r="E34" s="7">
        <f>IF(VLOOKUP($B$20&amp;$B34,[17]Sheet1!$C$1:$AC$85,COLUMN(E$1)-2,FALSE)=" ",0,VLOOKUP($B$20&amp;$B34,[17]Sheet1!$C$1:$AC$85,COLUMN(E$1)-2,FALSE))</f>
        <v>18700</v>
      </c>
      <c r="F34" s="7">
        <f>IF(VLOOKUP($B$20&amp;$B34,[17]Sheet1!$C$1:$AC$85,COLUMN(F$1)-2,FALSE)=" ",0,VLOOKUP($B$20&amp;$B34,[17]Sheet1!$C$1:$AC$85,COLUMN(F$1)-2,FALSE))</f>
        <v>18400</v>
      </c>
      <c r="G34" s="7">
        <f>IF(VLOOKUP($B$20&amp;$B34,[17]Sheet1!$C$1:$AC$85,COLUMN(G$1)-2,FALSE)=" ",0,VLOOKUP($B$20&amp;$B34,[17]Sheet1!$C$1:$AC$85,COLUMN(G$1)-2,FALSE))</f>
        <v>24150</v>
      </c>
      <c r="H34" s="7">
        <f>IF(VLOOKUP($B$20&amp;$B34,[17]Sheet1!$C$1:$AC$85,COLUMN(H$1)-2,FALSE)=" ",0,VLOOKUP($B$20&amp;$B34,[17]Sheet1!$C$1:$AC$85,COLUMN(H$1)-2,FALSE))</f>
        <v>4600</v>
      </c>
      <c r="I34" s="7">
        <f>IF(VLOOKUP($B$20&amp;$B34,[17]Sheet1!$C$1:$AC$85,COLUMN(I$1)-2,FALSE)=" ",0,VLOOKUP($B$20&amp;$B34,[17]Sheet1!$C$1:$AC$85,COLUMN(I$1)-2,FALSE))</f>
        <v>11800</v>
      </c>
      <c r="J34" s="7">
        <f>IF(VLOOKUP($B$20&amp;$B34,[17]Sheet1!$C$1:$AC$85,COLUMN(J$1)-2,FALSE)=" ",0,VLOOKUP($B$20&amp;$B34,[17]Sheet1!$C$1:$AC$85,COLUMN(J$1)-2,FALSE))</f>
        <v>7150</v>
      </c>
      <c r="K34" s="7">
        <f>IF(VLOOKUP($B$20&amp;$B34,[17]Sheet1!$C$1:$AC$85,COLUMN(K$1)-2,FALSE)=" ",0,VLOOKUP($B$20&amp;$B34,[17]Sheet1!$C$1:$AC$85,COLUMN(K$1)-2,FALSE))</f>
        <v>3950</v>
      </c>
      <c r="L34" s="7">
        <f>IF(VLOOKUP($B$20&amp;$B34,[17]Sheet1!$C$1:$AC$85,COLUMN(L$1)-2,FALSE)=" ",0,VLOOKUP($B$20&amp;$B34,[17]Sheet1!$C$1:$AC$85,COLUMN(L$1)-2,FALSE))</f>
        <v>2200</v>
      </c>
      <c r="M34" s="7">
        <f>IF(VLOOKUP($B$20&amp;$B34,[17]Sheet1!$C$1:$AC$85,COLUMN(M$1)-2,FALSE)=" ",0,VLOOKUP($B$20&amp;$B34,[17]Sheet1!$C$1:$AC$85,COLUMN(M$1)-2,FALSE))</f>
        <v>4600</v>
      </c>
      <c r="N34" s="7">
        <f>IF(VLOOKUP($B$20&amp;$B34,[17]Sheet1!$C$1:$AC$85,COLUMN(N$1)-2,FALSE)=" ",0,VLOOKUP($B$20&amp;$B34,[17]Sheet1!$C$1:$AC$85,COLUMN(N$1)-2,FALSE))</f>
        <v>2500</v>
      </c>
      <c r="O34" s="7">
        <f>IF(VLOOKUP($B$20&amp;$B34,[17]Sheet1!$C$1:$AC$85,COLUMN(O$1)-2,FALSE)=" ",0,VLOOKUP($B$20&amp;$B34,[17]Sheet1!$C$1:$AC$85,COLUMN(O$1)-2,FALSE))</f>
        <v>2650</v>
      </c>
      <c r="P34" s="7">
        <f>IF(VLOOKUP($B$20&amp;$B34,[17]Sheet1!$C$1:$AC$85,COLUMN(P$1)-2,FALSE)=" ",0,VLOOKUP($B$20&amp;$B34,[17]Sheet1!$C$1:$AC$85,COLUMN(P$1)-2,FALSE))</f>
        <v>2200</v>
      </c>
      <c r="Q34" s="7">
        <f>IF(VLOOKUP($B$20&amp;$B34,[17]Sheet1!$C$1:$AC$85,COLUMN(Q$1)-2,FALSE)=" ",0,VLOOKUP($B$20&amp;$B34,[17]Sheet1!$C$1:$AC$85,COLUMN(Q$1)-2,FALSE))</f>
        <v>2000</v>
      </c>
      <c r="R34" s="7">
        <f>IF(VLOOKUP($B$20&amp;$B34,[17]Sheet1!$C$1:$AC$85,COLUMN(R$1)-2,FALSE)=" ",0,VLOOKUP($B$20&amp;$B34,[17]Sheet1!$C$1:$AC$85,COLUMN(R$1)-2,FALSE))</f>
        <v>8900</v>
      </c>
      <c r="S34" s="7">
        <f>IF(VLOOKUP($B$20&amp;$B34,[17]Sheet1!$C$1:$AC$85,COLUMN(S$1)-2,FALSE)=" ",0,VLOOKUP($B$20&amp;$B34,[17]Sheet1!$C$1:$AC$85,COLUMN(S$1)-2,FALSE))</f>
        <v>5750</v>
      </c>
      <c r="T34" s="7">
        <f>IF(VLOOKUP($B$20&amp;$B34,[17]Sheet1!$C$1:$AC$85,COLUMN(T$1)-2,FALSE)=" ",0,VLOOKUP($B$20&amp;$B34,[17]Sheet1!$C$1:$AC$85,COLUMN(T$1)-2,FALSE))</f>
        <v>5050</v>
      </c>
      <c r="U34" s="7">
        <f>IF(VLOOKUP($B$20&amp;$B34,[17]Sheet1!$C$1:$AC$85,COLUMN(U$1)-2,FALSE)=" ",0,VLOOKUP($B$20&amp;$B34,[17]Sheet1!$C$1:$AC$85,COLUMN(U$1)-2,FALSE))</f>
        <v>3700</v>
      </c>
      <c r="V34" s="7">
        <f>IF(VLOOKUP($B$20&amp;$B34,[17]Sheet1!$C$1:$AC$85,COLUMN(V$1)-2,FALSE)=" ",0,VLOOKUP($B$20&amp;$B34,[17]Sheet1!$C$1:$AC$85,COLUMN(V$1)-2,FALSE))</f>
        <v>4950</v>
      </c>
      <c r="W34" s="7">
        <f>IF(VLOOKUP($B$20&amp;$B34,[17]Sheet1!$C$1:$AC$85,COLUMN(W$1)-2,FALSE)=" ",0,VLOOKUP($B$20&amp;$B34,[17]Sheet1!$C$1:$AC$85,COLUMN(W$1)-2,FALSE))</f>
        <v>5450</v>
      </c>
      <c r="X34" s="7">
        <f>IF(VLOOKUP($B$20&amp;$B34,[17]Sheet1!$C$1:$AC$85,COLUMN(X$1)-2,FALSE)=" ",0,VLOOKUP($B$20&amp;$B34,[17]Sheet1!$C$1:$AC$85,COLUMN(X$1)-2,FALSE))</f>
        <v>2900</v>
      </c>
      <c r="Y34" s="7">
        <f>IF(VLOOKUP($B$20&amp;$B34,[17]Sheet1!$C$1:$AC$85,COLUMN(Y$1)-2,FALSE)=" ",0,VLOOKUP($B$20&amp;$B34,[17]Sheet1!$C$1:$AC$85,COLUMN(Y$1)-2,FALSE))</f>
        <v>5500</v>
      </c>
      <c r="Z34" s="7">
        <f>IF(VLOOKUP($B$20&amp;$B34,[17]Sheet1!$C$1:$AC$85,COLUMN(Z$1)-2,FALSE)=" ",0,VLOOKUP($B$20&amp;$B34,[17]Sheet1!$C$1:$AC$85,COLUMN(Z$1)-2,FALSE))</f>
        <v>4750</v>
      </c>
      <c r="AA34" s="7">
        <f>IF(VLOOKUP($B$20&amp;$B34,[17]Sheet1!$C$1:$AC$85,COLUMN(AA$1)-2,FALSE)=" ",0,VLOOKUP($B$20&amp;$B34,[17]Sheet1!$C$1:$AC$85,COLUMN(AA$1)-2,FALSE))</f>
        <v>4350</v>
      </c>
      <c r="AB34" s="7">
        <f>IF(VLOOKUP($B$20&amp;$B34,[17]Sheet1!$C$1:$AC$85,COLUMN(AB$1)-2,FALSE)=" ",0,VLOOKUP($B$20&amp;$B34,[17]Sheet1!$C$1:$AC$85,COLUMN(AB$1)-2,FALSE))</f>
        <v>2850</v>
      </c>
      <c r="AC34" s="7">
        <f>IF(VLOOKUP($B$20&amp;$B34,[17]Sheet1!$C$1:$AC$85,COLUMN(AC$1)-2,FALSE)=" ",0,VLOOKUP($B$20&amp;$B34,[17]Sheet1!$C$1:$AC$85,COLUMN(AC$1)-2,FALSE))</f>
        <v>6350</v>
      </c>
      <c r="AF34" s="7">
        <f>AB34</f>
        <v>2850</v>
      </c>
      <c r="AG34" s="7">
        <f>AC34</f>
        <v>6350</v>
      </c>
      <c r="AH34" s="7">
        <f>VLOOKUP($A$3&amp;$B$20&amp;$B34,'[14]Paga All'!$G$1:$J$3000,4,FALSE)</f>
        <v>10250</v>
      </c>
      <c r="AI34" s="7">
        <f>VLOOKUP($A$2&amp;$B$20&amp;$B34,'[15]Paga all'!$F:$G,2,FALSE)</f>
        <v>5250</v>
      </c>
      <c r="AJ34" s="7">
        <f>VLOOKUP($A$2&amp;$B$20&amp;$B34,'[16]Paga all'!$F$2:$G$1470,2,FALSE)</f>
        <v>2150</v>
      </c>
      <c r="AK34" s="9">
        <f t="shared" ref="AK34:BO34" si="35">AK25*AK31</f>
        <v>3027.1929824561403</v>
      </c>
      <c r="AL34" s="9">
        <f t="shared" si="35"/>
        <v>3265.6907168583712</v>
      </c>
      <c r="AM34" s="9">
        <f t="shared" si="35"/>
        <v>3529.7664691530149</v>
      </c>
      <c r="AN34" s="9">
        <f t="shared" si="35"/>
        <v>3819.76588823051</v>
      </c>
      <c r="AO34" s="9">
        <f t="shared" si="35"/>
        <v>4122.2086673637732</v>
      </c>
      <c r="AP34" s="9">
        <f t="shared" si="35"/>
        <v>4450.9207621703263</v>
      </c>
      <c r="AQ34" s="9">
        <f t="shared" si="35"/>
        <v>4805.2108748692926</v>
      </c>
      <c r="AR34" s="9">
        <f t="shared" si="35"/>
        <v>5293.2671081677699</v>
      </c>
      <c r="AS34" s="9">
        <f t="shared" si="35"/>
        <v>5863.9334262809343</v>
      </c>
      <c r="AT34" s="9">
        <f t="shared" si="35"/>
        <v>6498.1991402346921</v>
      </c>
      <c r="AU34" s="9">
        <f t="shared" si="35"/>
        <v>7016.6724758917162</v>
      </c>
      <c r="AV34" s="9">
        <f t="shared" si="35"/>
        <v>7583.5366562100617</v>
      </c>
      <c r="AW34" s="9">
        <f t="shared" si="35"/>
        <v>8184.9657255722086</v>
      </c>
      <c r="AX34" s="9">
        <f t="shared" si="35"/>
        <v>8834.7856395956769</v>
      </c>
      <c r="AY34" s="9">
        <f t="shared" si="35"/>
        <v>9539.9093760892301</v>
      </c>
      <c r="AZ34" s="9">
        <f t="shared" si="35"/>
        <v>10307.249912861624</v>
      </c>
      <c r="BA34" s="9">
        <f t="shared" si="35"/>
        <v>11129.8942721041</v>
      </c>
      <c r="BB34" s="9">
        <f t="shared" si="35"/>
        <v>12021.668409434182</v>
      </c>
      <c r="BC34" s="9">
        <f t="shared" si="35"/>
        <v>12989.485302660625</v>
      </c>
      <c r="BD34" s="9">
        <f t="shared" si="35"/>
        <v>14026.431973974672</v>
      </c>
      <c r="BE34" s="9">
        <f t="shared" si="35"/>
        <v>15146.334378993841</v>
      </c>
      <c r="BF34" s="9">
        <f t="shared" si="35"/>
        <v>16356.105495526896</v>
      </c>
      <c r="BG34" s="9">
        <f t="shared" si="35"/>
        <v>17669.571279191354</v>
      </c>
      <c r="BH34" s="9">
        <f t="shared" si="35"/>
        <v>19086.731729987219</v>
      </c>
      <c r="BI34" s="9">
        <f t="shared" si="35"/>
        <v>20614.499825723247</v>
      </c>
      <c r="BJ34" s="9">
        <f t="shared" si="35"/>
        <v>22266.701522016963</v>
      </c>
      <c r="BK34" s="9">
        <f t="shared" si="35"/>
        <v>24043.336818868363</v>
      </c>
      <c r="BL34" s="9">
        <f t="shared" si="35"/>
        <v>25965.144649703729</v>
      </c>
      <c r="BM34" s="9">
        <f t="shared" si="35"/>
        <v>28045.95097014058</v>
      </c>
      <c r="BN34" s="9">
        <f t="shared" si="35"/>
        <v>30292.668757987682</v>
      </c>
      <c r="BO34" s="9">
        <f t="shared" si="35"/>
        <v>32712.210991053791</v>
      </c>
    </row>
    <row r="35" spans="2:67" x14ac:dyDescent="0.25">
      <c r="AF35" s="265">
        <f>AC26*AF21</f>
        <v>6985</v>
      </c>
      <c r="AG35" s="265">
        <f t="shared" ref="AG35:BO35" si="36">AG26*AG21</f>
        <v>4339.0611902766141</v>
      </c>
      <c r="AH35" s="265">
        <f t="shared" si="36"/>
        <v>4688.1810561609391</v>
      </c>
      <c r="AI35" s="265">
        <f t="shared" si="36"/>
        <v>4244.300083822297</v>
      </c>
      <c r="AJ35" s="266">
        <f t="shared" si="36"/>
        <v>3022.3805532271585</v>
      </c>
      <c r="AK35" s="266">
        <f t="shared" si="36"/>
        <v>2758.0469404861697</v>
      </c>
      <c r="AL35" s="266">
        <f t="shared" si="36"/>
        <v>2977.4937133277454</v>
      </c>
      <c r="AM35" s="266">
        <f t="shared" si="36"/>
        <v>3216.8901927912825</v>
      </c>
      <c r="AN35" s="266">
        <f t="shared" si="36"/>
        <v>3476.2363788767816</v>
      </c>
      <c r="AO35" s="266">
        <f t="shared" si="36"/>
        <v>3755.5322715842417</v>
      </c>
      <c r="AP35" s="266">
        <f t="shared" si="36"/>
        <v>4054.7778709136633</v>
      </c>
      <c r="AQ35" s="266">
        <f t="shared" si="36"/>
        <v>4378.960603520537</v>
      </c>
      <c r="AR35" s="266">
        <f t="shared" si="36"/>
        <v>4728.080469404862</v>
      </c>
      <c r="AS35" s="266">
        <f t="shared" si="36"/>
        <v>5107.1248952221295</v>
      </c>
      <c r="AT35" s="266">
        <f t="shared" si="36"/>
        <v>5516.0938809723393</v>
      </c>
      <c r="AU35" s="266">
        <f t="shared" si="36"/>
        <v>5954.9874266554907</v>
      </c>
      <c r="AV35" s="266">
        <f t="shared" si="36"/>
        <v>6433.780385582565</v>
      </c>
      <c r="AW35" s="266">
        <f t="shared" si="36"/>
        <v>6947.4853310980725</v>
      </c>
      <c r="AX35" s="266">
        <f t="shared" si="36"/>
        <v>7501.0896898575029</v>
      </c>
      <c r="AY35" s="266">
        <f t="shared" si="36"/>
        <v>8099.580888516346</v>
      </c>
      <c r="AZ35" s="266">
        <f t="shared" si="36"/>
        <v>8747.9463537300926</v>
      </c>
      <c r="BA35" s="266">
        <f t="shared" si="36"/>
        <v>9446.1860854987426</v>
      </c>
      <c r="BB35" s="266">
        <f t="shared" si="36"/>
        <v>10204.274937133277</v>
      </c>
      <c r="BC35" s="266">
        <f t="shared" si="36"/>
        <v>11022.212908633697</v>
      </c>
      <c r="BD35" s="266">
        <f t="shared" si="36"/>
        <v>11904.987426655491</v>
      </c>
      <c r="BE35" s="266">
        <f t="shared" si="36"/>
        <v>12857.58591785415</v>
      </c>
      <c r="BF35" s="266">
        <f t="shared" si="36"/>
        <v>13884.995808885164</v>
      </c>
      <c r="BG35" s="266">
        <f t="shared" si="36"/>
        <v>14997.191953059515</v>
      </c>
      <c r="BH35" s="266">
        <f t="shared" si="36"/>
        <v>16199.161777032692</v>
      </c>
      <c r="BI35" s="266">
        <f t="shared" si="36"/>
        <v>17495.892707460185</v>
      </c>
      <c r="BJ35" s="266">
        <f t="shared" si="36"/>
        <v>18897.359597652976</v>
      </c>
      <c r="BK35" s="266">
        <f t="shared" si="36"/>
        <v>20408.549874266555</v>
      </c>
      <c r="BL35" s="266">
        <f t="shared" si="36"/>
        <v>22039.438390611904</v>
      </c>
      <c r="BM35" s="266">
        <f t="shared" si="36"/>
        <v>23804.987426655491</v>
      </c>
      <c r="BN35" s="266">
        <f t="shared" si="36"/>
        <v>25710.18440905281</v>
      </c>
      <c r="BO35" s="266">
        <f t="shared" si="36"/>
        <v>27765.00419111484</v>
      </c>
    </row>
    <row r="36" spans="2:67" x14ac:dyDescent="0.25">
      <c r="B36" s="1" t="s">
        <v>108</v>
      </c>
      <c r="D36" s="240"/>
      <c r="E36" s="240"/>
      <c r="F36" s="240"/>
      <c r="G36" s="240"/>
      <c r="H36" s="240"/>
      <c r="I36" s="240"/>
      <c r="J36" s="240"/>
      <c r="K36" s="240"/>
      <c r="L36" s="240"/>
      <c r="M36" s="240"/>
      <c r="N36" s="240"/>
      <c r="O36" s="240"/>
      <c r="P36" s="240"/>
      <c r="Q36" s="240"/>
      <c r="R36" s="240"/>
      <c r="S36" s="240"/>
      <c r="T36" s="240"/>
      <c r="U36" s="240"/>
      <c r="V36" s="240"/>
      <c r="W36" s="240"/>
      <c r="X36" s="240"/>
      <c r="Y36" s="240"/>
      <c r="Z36" s="240"/>
      <c r="AA36" s="234">
        <f>RATE((COUNT($L$1:$O$1)),,-$K37,$O37)</f>
        <v>0.91018266518967972</v>
      </c>
      <c r="AB36" s="234">
        <f>RATE((COUNT($L$1:$O$1)),,-$K37,$O37)</f>
        <v>0.91018266518967972</v>
      </c>
      <c r="AC36" s="234">
        <f>RATE((COUNT($Q$1:$AC$1)),,-$P37,$AC37)</f>
        <v>2.2862137078986662E-2</v>
      </c>
      <c r="AF36" s="234"/>
      <c r="AG36" s="234"/>
      <c r="AH36" s="234"/>
      <c r="AI36" s="234"/>
    </row>
    <row r="37" spans="2:67" x14ac:dyDescent="0.25">
      <c r="B37" s="242" t="s">
        <v>137</v>
      </c>
      <c r="D37" s="243"/>
      <c r="E37" s="243"/>
      <c r="F37" s="243">
        <f>F44+F45</f>
        <v>1</v>
      </c>
      <c r="G37" s="243">
        <f>G44+G45</f>
        <v>8</v>
      </c>
      <c r="H37" s="243">
        <f>H44+H45</f>
        <v>8</v>
      </c>
      <c r="I37" s="243">
        <f>I44+I45</f>
        <v>3</v>
      </c>
      <c r="J37" s="243">
        <f>J44+J45</f>
        <v>3</v>
      </c>
      <c r="K37" s="243">
        <f t="shared" ref="K37:AC37" si="37">K44+K45</f>
        <v>51</v>
      </c>
      <c r="L37" s="243">
        <f t="shared" si="37"/>
        <v>180</v>
      </c>
      <c r="M37" s="243">
        <f t="shared" si="37"/>
        <v>365</v>
      </c>
      <c r="N37" s="243">
        <f t="shared" si="37"/>
        <v>541</v>
      </c>
      <c r="O37" s="243">
        <f t="shared" si="37"/>
        <v>679</v>
      </c>
      <c r="P37" s="243">
        <f t="shared" si="37"/>
        <v>726</v>
      </c>
      <c r="Q37" s="243">
        <f t="shared" si="37"/>
        <v>809</v>
      </c>
      <c r="R37" s="243">
        <f t="shared" si="37"/>
        <v>1225</v>
      </c>
      <c r="S37" s="243">
        <f t="shared" si="37"/>
        <v>1289</v>
      </c>
      <c r="T37" s="243">
        <f t="shared" si="37"/>
        <v>976</v>
      </c>
      <c r="U37" s="243">
        <f t="shared" si="37"/>
        <v>925</v>
      </c>
      <c r="V37" s="243">
        <f t="shared" si="37"/>
        <v>1080</v>
      </c>
      <c r="W37" s="243">
        <f t="shared" si="37"/>
        <v>1279</v>
      </c>
      <c r="X37" s="243">
        <f t="shared" si="37"/>
        <v>1390</v>
      </c>
      <c r="Y37" s="243">
        <f t="shared" si="37"/>
        <v>1439</v>
      </c>
      <c r="Z37" s="243">
        <f t="shared" si="37"/>
        <v>1369</v>
      </c>
      <c r="AA37" s="243">
        <f t="shared" si="37"/>
        <v>1219</v>
      </c>
      <c r="AB37" s="243">
        <f>AB44+AB45</f>
        <v>1074</v>
      </c>
      <c r="AC37" s="243">
        <f t="shared" si="37"/>
        <v>974</v>
      </c>
      <c r="AF37" s="244">
        <f>SUM(AF44:AF45)</f>
        <v>1074</v>
      </c>
      <c r="AG37" s="244">
        <f>SUM(AG44:AG45)</f>
        <v>974</v>
      </c>
      <c r="AH37" s="244">
        <f t="shared" ref="AH37:BO37" si="38">ROUND((AG44+AG45)*(1+AH38),)</f>
        <v>993</v>
      </c>
      <c r="AI37" s="244" t="e">
        <f t="shared" si="38"/>
        <v>#N/A</v>
      </c>
      <c r="AJ37" s="245">
        <f t="shared" si="38"/>
        <v>1072</v>
      </c>
      <c r="AK37" s="245">
        <f t="shared" si="38"/>
        <v>922</v>
      </c>
      <c r="AL37" s="245">
        <f t="shared" si="38"/>
        <v>940</v>
      </c>
      <c r="AM37" s="245">
        <f t="shared" si="38"/>
        <v>959</v>
      </c>
      <c r="AN37" s="245">
        <f t="shared" si="38"/>
        <v>978</v>
      </c>
      <c r="AO37" s="245">
        <f t="shared" si="38"/>
        <v>998</v>
      </c>
      <c r="AP37" s="245">
        <f t="shared" si="38"/>
        <v>1018</v>
      </c>
      <c r="AQ37" s="245">
        <f t="shared" si="38"/>
        <v>1038</v>
      </c>
      <c r="AR37" s="245">
        <f t="shared" si="38"/>
        <v>1059</v>
      </c>
      <c r="AS37" s="245">
        <f t="shared" si="38"/>
        <v>1080</v>
      </c>
      <c r="AT37" s="245">
        <f t="shared" si="38"/>
        <v>1102</v>
      </c>
      <c r="AU37" s="245">
        <f t="shared" si="38"/>
        <v>1124</v>
      </c>
      <c r="AV37" s="245">
        <f t="shared" si="38"/>
        <v>1146</v>
      </c>
      <c r="AW37" s="245">
        <f t="shared" si="38"/>
        <v>1169</v>
      </c>
      <c r="AX37" s="245">
        <f t="shared" si="38"/>
        <v>1192</v>
      </c>
      <c r="AY37" s="245">
        <f t="shared" si="38"/>
        <v>1216</v>
      </c>
      <c r="AZ37" s="245">
        <f t="shared" si="38"/>
        <v>1240</v>
      </c>
      <c r="BA37" s="245">
        <f t="shared" si="38"/>
        <v>1265</v>
      </c>
      <c r="BB37" s="245">
        <f t="shared" si="38"/>
        <v>1290</v>
      </c>
      <c r="BC37" s="245">
        <f t="shared" si="38"/>
        <v>1316</v>
      </c>
      <c r="BD37" s="245">
        <f t="shared" si="38"/>
        <v>1342</v>
      </c>
      <c r="BE37" s="245">
        <f t="shared" si="38"/>
        <v>1369</v>
      </c>
      <c r="BF37" s="245">
        <f t="shared" si="38"/>
        <v>1396</v>
      </c>
      <c r="BG37" s="245">
        <f t="shared" si="38"/>
        <v>1424</v>
      </c>
      <c r="BH37" s="245">
        <f t="shared" si="38"/>
        <v>1452</v>
      </c>
      <c r="BI37" s="245">
        <f t="shared" si="38"/>
        <v>1481</v>
      </c>
      <c r="BJ37" s="245">
        <f t="shared" si="38"/>
        <v>1511</v>
      </c>
      <c r="BK37" s="245">
        <f t="shared" si="38"/>
        <v>1541</v>
      </c>
      <c r="BL37" s="245">
        <f t="shared" si="38"/>
        <v>1572</v>
      </c>
      <c r="BM37" s="245">
        <f t="shared" si="38"/>
        <v>1603</v>
      </c>
      <c r="BN37" s="245">
        <f t="shared" si="38"/>
        <v>1635</v>
      </c>
      <c r="BO37" s="245">
        <f t="shared" si="38"/>
        <v>1668</v>
      </c>
    </row>
    <row r="38" spans="2:67" x14ac:dyDescent="0.25">
      <c r="B38" s="246" t="s">
        <v>99</v>
      </c>
      <c r="C38" s="247"/>
      <c r="D38" s="248"/>
      <c r="E38" s="249"/>
      <c r="F38" s="249"/>
      <c r="G38" s="249">
        <f t="shared" ref="G38:AB38" si="39">RATE(1,,-F37,G37)</f>
        <v>7.0000000000000009</v>
      </c>
      <c r="H38" s="249">
        <f t="shared" si="39"/>
        <v>2.7755575615628914E-17</v>
      </c>
      <c r="I38" s="249">
        <f t="shared" si="39"/>
        <v>-0.625</v>
      </c>
      <c r="J38" s="249">
        <f t="shared" si="39"/>
        <v>6.4763009769797117E-17</v>
      </c>
      <c r="K38" s="249">
        <f t="shared" si="39"/>
        <v>16</v>
      </c>
      <c r="L38" s="249">
        <f t="shared" si="39"/>
        <v>2.5294117647058822</v>
      </c>
      <c r="M38" s="249">
        <f t="shared" si="39"/>
        <v>1.0277777777777779</v>
      </c>
      <c r="N38" s="249">
        <f t="shared" si="39"/>
        <v>0.48219178082191783</v>
      </c>
      <c r="O38" s="249">
        <f t="shared" si="39"/>
        <v>0.25508317929759705</v>
      </c>
      <c r="P38" s="249">
        <f t="shared" si="39"/>
        <v>6.9219440353461004E-2</v>
      </c>
      <c r="Q38" s="249">
        <f t="shared" si="39"/>
        <v>0.11432506887052327</v>
      </c>
      <c r="R38" s="249">
        <f t="shared" si="39"/>
        <v>0.51421508034610641</v>
      </c>
      <c r="S38" s="249">
        <f t="shared" si="39"/>
        <v>5.224489795918362E-2</v>
      </c>
      <c r="T38" s="249">
        <f t="shared" si="39"/>
        <v>-0.2428238944918541</v>
      </c>
      <c r="U38" s="249">
        <f t="shared" si="39"/>
        <v>-5.2254098360655706E-2</v>
      </c>
      <c r="V38" s="249">
        <f t="shared" si="39"/>
        <v>0.16756756756756747</v>
      </c>
      <c r="W38" s="249">
        <f t="shared" si="39"/>
        <v>0.18425925925925912</v>
      </c>
      <c r="X38" s="249">
        <f t="shared" si="39"/>
        <v>8.6786551993744965E-2</v>
      </c>
      <c r="Y38" s="249">
        <f t="shared" si="39"/>
        <v>3.5251798561151182E-2</v>
      </c>
      <c r="Z38" s="249">
        <f t="shared" si="39"/>
        <v>-4.8644892286309901E-2</v>
      </c>
      <c r="AA38" s="249">
        <f t="shared" si="39"/>
        <v>-0.10956902848794746</v>
      </c>
      <c r="AB38" s="249">
        <f t="shared" si="39"/>
        <v>-0.11894995898277283</v>
      </c>
      <c r="AC38" s="249">
        <f>RATE(1,,-AA37,AC37)</f>
        <v>-0.20098441345365048</v>
      </c>
      <c r="AD38" s="250">
        <v>0.02</v>
      </c>
      <c r="AF38" s="251">
        <f>AD38</f>
        <v>0.02</v>
      </c>
      <c r="AG38" s="251">
        <f t="shared" ref="AG38:BO42" si="40">AF38</f>
        <v>0.02</v>
      </c>
      <c r="AH38" s="251">
        <f t="shared" si="40"/>
        <v>0.02</v>
      </c>
      <c r="AI38" s="251">
        <f t="shared" si="40"/>
        <v>0.02</v>
      </c>
      <c r="AJ38" s="252">
        <f t="shared" si="40"/>
        <v>0.02</v>
      </c>
      <c r="AK38" s="252">
        <f t="shared" si="40"/>
        <v>0.02</v>
      </c>
      <c r="AL38" s="252">
        <f t="shared" si="40"/>
        <v>0.02</v>
      </c>
      <c r="AM38" s="252">
        <f t="shared" si="40"/>
        <v>0.02</v>
      </c>
      <c r="AN38" s="252">
        <f t="shared" si="40"/>
        <v>0.02</v>
      </c>
      <c r="AO38" s="252">
        <f t="shared" si="40"/>
        <v>0.02</v>
      </c>
      <c r="AP38" s="252">
        <f t="shared" si="40"/>
        <v>0.02</v>
      </c>
      <c r="AQ38" s="252">
        <f t="shared" si="40"/>
        <v>0.02</v>
      </c>
      <c r="AR38" s="252">
        <f t="shared" si="40"/>
        <v>0.02</v>
      </c>
      <c r="AS38" s="252">
        <f t="shared" si="40"/>
        <v>0.02</v>
      </c>
      <c r="AT38" s="252">
        <f t="shared" si="40"/>
        <v>0.02</v>
      </c>
      <c r="AU38" s="252">
        <f t="shared" si="40"/>
        <v>0.02</v>
      </c>
      <c r="AV38" s="252">
        <f t="shared" si="40"/>
        <v>0.02</v>
      </c>
      <c r="AW38" s="252">
        <f t="shared" si="40"/>
        <v>0.02</v>
      </c>
      <c r="AX38" s="252">
        <f t="shared" si="40"/>
        <v>0.02</v>
      </c>
      <c r="AY38" s="252">
        <f t="shared" si="40"/>
        <v>0.02</v>
      </c>
      <c r="AZ38" s="252">
        <f t="shared" si="40"/>
        <v>0.02</v>
      </c>
      <c r="BA38" s="252">
        <f t="shared" si="40"/>
        <v>0.02</v>
      </c>
      <c r="BB38" s="252">
        <f t="shared" si="40"/>
        <v>0.02</v>
      </c>
      <c r="BC38" s="252">
        <f t="shared" si="40"/>
        <v>0.02</v>
      </c>
      <c r="BD38" s="252">
        <f t="shared" si="40"/>
        <v>0.02</v>
      </c>
      <c r="BE38" s="252">
        <f t="shared" si="40"/>
        <v>0.02</v>
      </c>
      <c r="BF38" s="252">
        <f t="shared" si="40"/>
        <v>0.02</v>
      </c>
      <c r="BG38" s="252">
        <f t="shared" si="40"/>
        <v>0.02</v>
      </c>
      <c r="BH38" s="252">
        <f t="shared" si="40"/>
        <v>0.02</v>
      </c>
      <c r="BI38" s="252">
        <f t="shared" si="40"/>
        <v>0.02</v>
      </c>
      <c r="BJ38" s="252">
        <f t="shared" si="40"/>
        <v>0.02</v>
      </c>
      <c r="BK38" s="252">
        <f t="shared" si="40"/>
        <v>0.02</v>
      </c>
      <c r="BL38" s="252">
        <f t="shared" si="40"/>
        <v>0.02</v>
      </c>
      <c r="BM38" s="252">
        <f t="shared" si="40"/>
        <v>0.02</v>
      </c>
      <c r="BN38" s="252">
        <f t="shared" si="40"/>
        <v>0.02</v>
      </c>
      <c r="BO38" s="252">
        <f t="shared" si="40"/>
        <v>0.02</v>
      </c>
    </row>
    <row r="39" spans="2:67" x14ac:dyDescent="0.25">
      <c r="B39" s="246" t="s">
        <v>101</v>
      </c>
      <c r="C39" s="247"/>
      <c r="D39" s="253"/>
      <c r="E39" s="253"/>
      <c r="F39" s="253">
        <f t="shared" ref="F39:AC39" si="41">F45/F37</f>
        <v>0</v>
      </c>
      <c r="G39" s="253">
        <f t="shared" si="41"/>
        <v>0.125</v>
      </c>
      <c r="H39" s="253">
        <f t="shared" si="41"/>
        <v>0.75</v>
      </c>
      <c r="I39" s="253">
        <f t="shared" si="41"/>
        <v>0.33333333333333331</v>
      </c>
      <c r="J39" s="253">
        <f t="shared" si="41"/>
        <v>0.33333333333333331</v>
      </c>
      <c r="K39" s="253">
        <f t="shared" si="41"/>
        <v>1.9607843137254902E-2</v>
      </c>
      <c r="L39" s="253">
        <f t="shared" si="41"/>
        <v>7.2222222222222215E-2</v>
      </c>
      <c r="M39" s="253">
        <f t="shared" si="41"/>
        <v>0.20273972602739726</v>
      </c>
      <c r="N39" s="253">
        <f t="shared" si="41"/>
        <v>0.21996303142329021</v>
      </c>
      <c r="O39" s="253">
        <f t="shared" si="41"/>
        <v>0.24447717231222385</v>
      </c>
      <c r="P39" s="253">
        <f t="shared" si="41"/>
        <v>0.33608815426997246</v>
      </c>
      <c r="Q39" s="253">
        <f t="shared" si="41"/>
        <v>0.21755253399258342</v>
      </c>
      <c r="R39" s="253">
        <f t="shared" si="41"/>
        <v>0.15510204081632653</v>
      </c>
      <c r="S39" s="253">
        <f t="shared" si="41"/>
        <v>0.42048099301784331</v>
      </c>
      <c r="T39" s="253">
        <f t="shared" si="41"/>
        <v>0.32069672131147542</v>
      </c>
      <c r="U39" s="253">
        <f t="shared" si="41"/>
        <v>0.25621621621621621</v>
      </c>
      <c r="V39" s="253">
        <f t="shared" si="41"/>
        <v>0.2074074074074074</v>
      </c>
      <c r="W39" s="253">
        <f t="shared" si="41"/>
        <v>0.21344800625488664</v>
      </c>
      <c r="X39" s="253">
        <f t="shared" si="41"/>
        <v>0.24964028776978417</v>
      </c>
      <c r="Y39" s="253">
        <f t="shared" si="41"/>
        <v>0.26198749131341209</v>
      </c>
      <c r="Z39" s="253">
        <f t="shared" si="41"/>
        <v>0.3564645726807889</v>
      </c>
      <c r="AA39" s="253">
        <f t="shared" si="41"/>
        <v>0.33470057424118127</v>
      </c>
      <c r="AB39" s="253">
        <f>AB45/AB37</f>
        <v>0.3994413407821229</v>
      </c>
      <c r="AC39" s="253">
        <f t="shared" si="41"/>
        <v>0.32238193018480493</v>
      </c>
      <c r="AD39" s="250">
        <v>0.15</v>
      </c>
      <c r="AF39" s="289">
        <v>0.28999999999999998</v>
      </c>
      <c r="AG39" s="289">
        <f t="shared" si="40"/>
        <v>0.28999999999999998</v>
      </c>
      <c r="AH39" s="289">
        <f>AG39</f>
        <v>0.28999999999999998</v>
      </c>
      <c r="AI39" s="289">
        <f t="shared" si="40"/>
        <v>0.28999999999999998</v>
      </c>
      <c r="AJ39" s="267">
        <v>0.25</v>
      </c>
      <c r="AK39" s="267">
        <v>0.2</v>
      </c>
      <c r="AL39" s="252">
        <f>AD39</f>
        <v>0.15</v>
      </c>
      <c r="AM39" s="252">
        <f t="shared" si="40"/>
        <v>0.15</v>
      </c>
      <c r="AN39" s="252">
        <f t="shared" si="40"/>
        <v>0.15</v>
      </c>
      <c r="AO39" s="252">
        <f t="shared" si="40"/>
        <v>0.15</v>
      </c>
      <c r="AP39" s="252">
        <f t="shared" si="40"/>
        <v>0.15</v>
      </c>
      <c r="AQ39" s="252">
        <f t="shared" si="40"/>
        <v>0.15</v>
      </c>
      <c r="AR39" s="252">
        <f t="shared" si="40"/>
        <v>0.15</v>
      </c>
      <c r="AS39" s="252">
        <f t="shared" si="40"/>
        <v>0.15</v>
      </c>
      <c r="AT39" s="252">
        <f t="shared" si="40"/>
        <v>0.15</v>
      </c>
      <c r="AU39" s="252">
        <f t="shared" si="40"/>
        <v>0.15</v>
      </c>
      <c r="AV39" s="252">
        <f t="shared" si="40"/>
        <v>0.15</v>
      </c>
      <c r="AW39" s="252">
        <f t="shared" si="40"/>
        <v>0.15</v>
      </c>
      <c r="AX39" s="252">
        <f t="shared" si="40"/>
        <v>0.15</v>
      </c>
      <c r="AY39" s="252">
        <f t="shared" si="40"/>
        <v>0.15</v>
      </c>
      <c r="AZ39" s="252">
        <f t="shared" si="40"/>
        <v>0.15</v>
      </c>
      <c r="BA39" s="252">
        <f t="shared" si="40"/>
        <v>0.15</v>
      </c>
      <c r="BB39" s="252">
        <f t="shared" si="40"/>
        <v>0.15</v>
      </c>
      <c r="BC39" s="252">
        <f t="shared" si="40"/>
        <v>0.15</v>
      </c>
      <c r="BD39" s="252">
        <f t="shared" si="40"/>
        <v>0.15</v>
      </c>
      <c r="BE39" s="252">
        <f t="shared" si="40"/>
        <v>0.15</v>
      </c>
      <c r="BF39" s="252">
        <f t="shared" si="40"/>
        <v>0.15</v>
      </c>
      <c r="BG39" s="252">
        <f t="shared" si="40"/>
        <v>0.15</v>
      </c>
      <c r="BH39" s="252">
        <f t="shared" si="40"/>
        <v>0.15</v>
      </c>
      <c r="BI39" s="252">
        <f t="shared" si="40"/>
        <v>0.15</v>
      </c>
      <c r="BJ39" s="252">
        <f t="shared" si="40"/>
        <v>0.15</v>
      </c>
      <c r="BK39" s="252">
        <f t="shared" si="40"/>
        <v>0.15</v>
      </c>
      <c r="BL39" s="252">
        <f t="shared" si="40"/>
        <v>0.15</v>
      </c>
      <c r="BM39" s="252">
        <f t="shared" si="40"/>
        <v>0.15</v>
      </c>
      <c r="BN39" s="252">
        <f t="shared" si="40"/>
        <v>0.15</v>
      </c>
      <c r="BO39" s="252">
        <f t="shared" si="40"/>
        <v>0.15</v>
      </c>
    </row>
    <row r="40" spans="2:67" x14ac:dyDescent="0.25">
      <c r="B40" s="246" t="s">
        <v>183</v>
      </c>
      <c r="C40" s="247"/>
      <c r="D40" s="255"/>
      <c r="E40" s="255"/>
      <c r="F40" s="255">
        <f t="shared" ref="F40:AC40" si="42">F47/F44</f>
        <v>1</v>
      </c>
      <c r="G40" s="255">
        <f t="shared" si="42"/>
        <v>1</v>
      </c>
      <c r="H40" s="255">
        <f t="shared" si="42"/>
        <v>1</v>
      </c>
      <c r="I40" s="255">
        <f t="shared" si="42"/>
        <v>1</v>
      </c>
      <c r="J40" s="255">
        <f t="shared" si="42"/>
        <v>2</v>
      </c>
      <c r="K40" s="255">
        <f t="shared" si="42"/>
        <v>1.5</v>
      </c>
      <c r="L40" s="255">
        <f t="shared" si="42"/>
        <v>3.1556886227544911</v>
      </c>
      <c r="M40" s="255">
        <f t="shared" si="42"/>
        <v>3</v>
      </c>
      <c r="N40" s="255">
        <f t="shared" si="42"/>
        <v>3.4099526066350712</v>
      </c>
      <c r="O40" s="255">
        <f t="shared" si="42"/>
        <v>4.128654970760234</v>
      </c>
      <c r="P40" s="255">
        <f t="shared" si="42"/>
        <v>3.7925311203319501</v>
      </c>
      <c r="Q40" s="255">
        <f t="shared" si="42"/>
        <v>4.2259083728278037</v>
      </c>
      <c r="R40" s="255">
        <f t="shared" si="42"/>
        <v>4.8763285024154586</v>
      </c>
      <c r="S40" s="255">
        <f t="shared" si="42"/>
        <v>3.8165997322623828</v>
      </c>
      <c r="T40" s="255">
        <f t="shared" si="42"/>
        <v>4.0271493212669682</v>
      </c>
      <c r="U40" s="255">
        <f t="shared" si="42"/>
        <v>3.8590116279069768</v>
      </c>
      <c r="V40" s="255">
        <f t="shared" si="42"/>
        <v>4.0303738317757007</v>
      </c>
      <c r="W40" s="255">
        <f t="shared" si="42"/>
        <v>4.3389662027833005</v>
      </c>
      <c r="X40" s="255">
        <f t="shared" si="42"/>
        <v>4.2627037392138067</v>
      </c>
      <c r="Y40" s="255">
        <f t="shared" si="42"/>
        <v>4.5659133709981168</v>
      </c>
      <c r="Z40" s="255">
        <f t="shared" si="42"/>
        <v>4.2678774120317824</v>
      </c>
      <c r="AA40" s="255">
        <f t="shared" si="42"/>
        <v>3.7003699136868065</v>
      </c>
      <c r="AB40" s="255">
        <f>AB47/AB44</f>
        <v>3.827906976744186</v>
      </c>
      <c r="AC40" s="255">
        <f t="shared" si="42"/>
        <v>3.3166666666666669</v>
      </c>
      <c r="AD40" s="256">
        <v>4.5</v>
      </c>
      <c r="AF40" s="268">
        <v>4.1254905458437392</v>
      </c>
      <c r="AG40" s="268">
        <f t="shared" si="40"/>
        <v>4.1254905458437392</v>
      </c>
      <c r="AH40" s="268">
        <v>4.1500000000000004</v>
      </c>
      <c r="AI40" s="268">
        <v>4.2</v>
      </c>
      <c r="AJ40" s="268">
        <v>4.3</v>
      </c>
      <c r="AK40" s="268">
        <v>4.4000000000000004</v>
      </c>
      <c r="AL40" s="258">
        <f>AD40</f>
        <v>4.5</v>
      </c>
      <c r="AM40" s="258">
        <f t="shared" si="40"/>
        <v>4.5</v>
      </c>
      <c r="AN40" s="258">
        <f t="shared" si="40"/>
        <v>4.5</v>
      </c>
      <c r="AO40" s="258">
        <f t="shared" si="40"/>
        <v>4.5</v>
      </c>
      <c r="AP40" s="258">
        <f t="shared" si="40"/>
        <v>4.5</v>
      </c>
      <c r="AQ40" s="258">
        <f t="shared" si="40"/>
        <v>4.5</v>
      </c>
      <c r="AR40" s="268">
        <v>4.5999999999999996</v>
      </c>
      <c r="AS40" s="268">
        <v>4.6500000000000004</v>
      </c>
      <c r="AT40" s="268">
        <v>4.7</v>
      </c>
      <c r="AU40" s="268">
        <v>4.75</v>
      </c>
      <c r="AV40" s="258">
        <f t="shared" si="40"/>
        <v>4.75</v>
      </c>
      <c r="AW40" s="258">
        <f t="shared" si="40"/>
        <v>4.75</v>
      </c>
      <c r="AX40" s="258">
        <f t="shared" si="40"/>
        <v>4.75</v>
      </c>
      <c r="AY40" s="258">
        <f t="shared" si="40"/>
        <v>4.75</v>
      </c>
      <c r="AZ40" s="258">
        <f t="shared" si="40"/>
        <v>4.75</v>
      </c>
      <c r="BA40" s="258">
        <f t="shared" si="40"/>
        <v>4.75</v>
      </c>
      <c r="BB40" s="258">
        <f t="shared" si="40"/>
        <v>4.75</v>
      </c>
      <c r="BC40" s="258">
        <f t="shared" si="40"/>
        <v>4.75</v>
      </c>
      <c r="BD40" s="258">
        <f t="shared" si="40"/>
        <v>4.75</v>
      </c>
      <c r="BE40" s="258">
        <f t="shared" si="40"/>
        <v>4.75</v>
      </c>
      <c r="BF40" s="258">
        <f t="shared" si="40"/>
        <v>4.75</v>
      </c>
      <c r="BG40" s="258">
        <f t="shared" si="40"/>
        <v>4.75</v>
      </c>
      <c r="BH40" s="258">
        <f t="shared" si="40"/>
        <v>4.75</v>
      </c>
      <c r="BI40" s="258">
        <f t="shared" si="40"/>
        <v>4.75</v>
      </c>
      <c r="BJ40" s="258">
        <f t="shared" si="40"/>
        <v>4.75</v>
      </c>
      <c r="BK40" s="258">
        <f t="shared" si="40"/>
        <v>4.75</v>
      </c>
      <c r="BL40" s="258">
        <f t="shared" si="40"/>
        <v>4.75</v>
      </c>
      <c r="BM40" s="258">
        <f t="shared" si="40"/>
        <v>4.75</v>
      </c>
      <c r="BN40" s="258">
        <f t="shared" si="40"/>
        <v>4.75</v>
      </c>
      <c r="BO40" s="258">
        <f t="shared" si="40"/>
        <v>4.75</v>
      </c>
    </row>
    <row r="41" spans="2:67" x14ac:dyDescent="0.25">
      <c r="B41" s="246" t="s">
        <v>103</v>
      </c>
      <c r="C41" s="247"/>
      <c r="D41" s="269"/>
      <c r="E41" s="269"/>
      <c r="F41" s="269">
        <f t="shared" ref="F41:AC41" si="43">IF(ISERROR(F50/F47),"",F50/F47)</f>
        <v>50</v>
      </c>
      <c r="G41" s="269">
        <f t="shared" si="43"/>
        <v>50</v>
      </c>
      <c r="H41" s="269">
        <f t="shared" si="43"/>
        <v>50</v>
      </c>
      <c r="I41" s="269">
        <f t="shared" si="43"/>
        <v>50</v>
      </c>
      <c r="J41" s="269">
        <f t="shared" si="43"/>
        <v>50</v>
      </c>
      <c r="K41" s="269">
        <f t="shared" si="43"/>
        <v>51.333333333333336</v>
      </c>
      <c r="L41" s="269">
        <f t="shared" si="43"/>
        <v>51.138519924098674</v>
      </c>
      <c r="M41" s="269">
        <f t="shared" si="43"/>
        <v>51.603665521191296</v>
      </c>
      <c r="N41" s="269">
        <f t="shared" si="43"/>
        <v>51.459346768589299</v>
      </c>
      <c r="O41" s="269">
        <f t="shared" si="43"/>
        <v>51.180358829084042</v>
      </c>
      <c r="P41" s="269">
        <f t="shared" si="43"/>
        <v>52.188183807439827</v>
      </c>
      <c r="Q41" s="269">
        <f t="shared" si="43"/>
        <v>54.186915887850468</v>
      </c>
      <c r="R41" s="269">
        <f t="shared" si="43"/>
        <v>63.433723003764612</v>
      </c>
      <c r="S41" s="269">
        <f t="shared" si="43"/>
        <v>51.964223079621185</v>
      </c>
      <c r="T41" s="269">
        <f t="shared" si="43"/>
        <v>51.722846441947567</v>
      </c>
      <c r="U41" s="269">
        <f t="shared" si="43"/>
        <v>51.544256120527308</v>
      </c>
      <c r="V41" s="269">
        <f t="shared" si="43"/>
        <v>51.536231884057969</v>
      </c>
      <c r="W41" s="269">
        <f t="shared" si="43"/>
        <v>51.260022909507448</v>
      </c>
      <c r="X41" s="269">
        <f t="shared" si="43"/>
        <v>51.03463787674314</v>
      </c>
      <c r="Y41" s="269">
        <f t="shared" si="43"/>
        <v>51.154877294287481</v>
      </c>
      <c r="Z41" s="269">
        <f t="shared" si="43"/>
        <v>60.425531914893618</v>
      </c>
      <c r="AA41" s="269">
        <f t="shared" si="43"/>
        <v>99.800066644451846</v>
      </c>
      <c r="AB41" s="269">
        <f>IF(ISERROR(AB50/AB47),"",AB50/AB47)</f>
        <v>99.67598217901984</v>
      </c>
      <c r="AC41" s="269">
        <f t="shared" si="43"/>
        <v>99.223389675650978</v>
      </c>
      <c r="AD41" s="260">
        <f>SUM(Z50:AC50)/SUM(Z47:AC47)</f>
        <v>86.697609247744992</v>
      </c>
      <c r="AF41" s="270">
        <f>AD41</f>
        <v>86.697609247744992</v>
      </c>
      <c r="AG41" s="270">
        <f t="shared" si="40"/>
        <v>86.697609247744992</v>
      </c>
      <c r="AH41" s="270">
        <f t="shared" si="40"/>
        <v>86.697609247744992</v>
      </c>
      <c r="AI41" s="270">
        <f t="shared" si="40"/>
        <v>86.697609247744992</v>
      </c>
      <c r="AJ41" s="271">
        <f t="shared" si="40"/>
        <v>86.697609247744992</v>
      </c>
      <c r="AK41" s="271">
        <f t="shared" si="40"/>
        <v>86.697609247744992</v>
      </c>
      <c r="AL41" s="271">
        <f t="shared" si="40"/>
        <v>86.697609247744992</v>
      </c>
      <c r="AM41" s="271">
        <f t="shared" si="40"/>
        <v>86.697609247744992</v>
      </c>
      <c r="AN41" s="271">
        <f t="shared" si="40"/>
        <v>86.697609247744992</v>
      </c>
      <c r="AO41" s="271">
        <f t="shared" si="40"/>
        <v>86.697609247744992</v>
      </c>
      <c r="AP41" s="271">
        <f t="shared" si="40"/>
        <v>86.697609247744992</v>
      </c>
      <c r="AQ41" s="271">
        <f t="shared" si="40"/>
        <v>86.697609247744992</v>
      </c>
      <c r="AR41" s="271">
        <f t="shared" si="40"/>
        <v>86.697609247744992</v>
      </c>
      <c r="AS41" s="271">
        <f t="shared" si="40"/>
        <v>86.697609247744992</v>
      </c>
      <c r="AT41" s="271">
        <f t="shared" si="40"/>
        <v>86.697609247744992</v>
      </c>
      <c r="AU41" s="271">
        <f t="shared" si="40"/>
        <v>86.697609247744992</v>
      </c>
      <c r="AV41" s="271">
        <f t="shared" si="40"/>
        <v>86.697609247744992</v>
      </c>
      <c r="AW41" s="271">
        <f t="shared" si="40"/>
        <v>86.697609247744992</v>
      </c>
      <c r="AX41" s="271">
        <f t="shared" si="40"/>
        <v>86.697609247744992</v>
      </c>
      <c r="AY41" s="271">
        <f t="shared" si="40"/>
        <v>86.697609247744992</v>
      </c>
      <c r="AZ41" s="271">
        <f t="shared" si="40"/>
        <v>86.697609247744992</v>
      </c>
      <c r="BA41" s="271">
        <f t="shared" si="40"/>
        <v>86.697609247744992</v>
      </c>
      <c r="BB41" s="271">
        <f t="shared" si="40"/>
        <v>86.697609247744992</v>
      </c>
      <c r="BC41" s="271">
        <f t="shared" si="40"/>
        <v>86.697609247744992</v>
      </c>
      <c r="BD41" s="271">
        <f t="shared" si="40"/>
        <v>86.697609247744992</v>
      </c>
      <c r="BE41" s="271">
        <f t="shared" si="40"/>
        <v>86.697609247744992</v>
      </c>
      <c r="BF41" s="271">
        <f t="shared" si="40"/>
        <v>86.697609247744992</v>
      </c>
      <c r="BG41" s="271">
        <f t="shared" si="40"/>
        <v>86.697609247744992</v>
      </c>
      <c r="BH41" s="271">
        <f t="shared" si="40"/>
        <v>86.697609247744992</v>
      </c>
      <c r="BI41" s="271">
        <f t="shared" si="40"/>
        <v>86.697609247744992</v>
      </c>
      <c r="BJ41" s="271">
        <f t="shared" si="40"/>
        <v>86.697609247744992</v>
      </c>
      <c r="BK41" s="271">
        <f t="shared" si="40"/>
        <v>86.697609247744992</v>
      </c>
      <c r="BL41" s="271">
        <f t="shared" si="40"/>
        <v>86.697609247744992</v>
      </c>
      <c r="BM41" s="271">
        <f t="shared" si="40"/>
        <v>86.697609247744992</v>
      </c>
      <c r="BN41" s="271">
        <f t="shared" si="40"/>
        <v>86.697609247744992</v>
      </c>
      <c r="BO41" s="271">
        <f t="shared" si="40"/>
        <v>86.697609247744992</v>
      </c>
    </row>
    <row r="42" spans="2:67" x14ac:dyDescent="0.25">
      <c r="B42" s="246" t="s">
        <v>117</v>
      </c>
      <c r="C42" s="247"/>
      <c r="D42" s="269"/>
      <c r="E42" s="269"/>
      <c r="F42" s="269">
        <f t="shared" ref="F42:AC42" si="44">IF(ISERROR(F50/F37),"",F50/F37)</f>
        <v>50</v>
      </c>
      <c r="G42" s="269">
        <f t="shared" si="44"/>
        <v>43.75</v>
      </c>
      <c r="H42" s="269">
        <f t="shared" si="44"/>
        <v>12.5</v>
      </c>
      <c r="I42" s="269">
        <f t="shared" si="44"/>
        <v>33.333333333333336</v>
      </c>
      <c r="J42" s="269">
        <f t="shared" si="44"/>
        <v>66.666666666666671</v>
      </c>
      <c r="K42" s="269">
        <f t="shared" si="44"/>
        <v>75.490196078431367</v>
      </c>
      <c r="L42" s="269">
        <f t="shared" si="44"/>
        <v>149.72222222222223</v>
      </c>
      <c r="M42" s="269">
        <f t="shared" si="44"/>
        <v>123.42465753424658</v>
      </c>
      <c r="N42" s="269">
        <f t="shared" si="44"/>
        <v>136.87615526802219</v>
      </c>
      <c r="O42" s="269">
        <f t="shared" si="44"/>
        <v>159.64653902798233</v>
      </c>
      <c r="P42" s="269">
        <f t="shared" si="44"/>
        <v>131.40495867768595</v>
      </c>
      <c r="Q42" s="269">
        <f t="shared" si="44"/>
        <v>179.17181705809642</v>
      </c>
      <c r="R42" s="269">
        <f t="shared" si="44"/>
        <v>261.34693877551018</v>
      </c>
      <c r="S42" s="269">
        <f t="shared" si="44"/>
        <v>114.93405740884407</v>
      </c>
      <c r="T42" s="269">
        <f t="shared" si="44"/>
        <v>141.49590163934425</v>
      </c>
      <c r="U42" s="269">
        <f t="shared" si="44"/>
        <v>147.94594594594594</v>
      </c>
      <c r="V42" s="269">
        <f t="shared" si="44"/>
        <v>164.62962962962962</v>
      </c>
      <c r="W42" s="269">
        <f t="shared" si="44"/>
        <v>174.94136043784206</v>
      </c>
      <c r="X42" s="269">
        <f t="shared" si="44"/>
        <v>163.23741007194243</v>
      </c>
      <c r="Y42" s="269">
        <f t="shared" si="44"/>
        <v>172.37665045170257</v>
      </c>
      <c r="Z42" s="269">
        <f t="shared" si="44"/>
        <v>165.96055514974435</v>
      </c>
      <c r="AA42" s="269">
        <f t="shared" si="44"/>
        <v>245.69319114027891</v>
      </c>
      <c r="AB42" s="269">
        <f>IF(ISERROR(AB50/AB37),"",AB50/AB37)</f>
        <v>229.14338919925513</v>
      </c>
      <c r="AC42" s="269">
        <f t="shared" si="44"/>
        <v>222.99794661190964</v>
      </c>
      <c r="AD42" s="260">
        <f>SUM(V50:AC50)/SUM(V37:AC37)</f>
        <v>189.99389250814332</v>
      </c>
      <c r="AF42" s="270">
        <f>AD42</f>
        <v>189.99389250814332</v>
      </c>
      <c r="AG42" s="270">
        <f t="shared" si="40"/>
        <v>189.99389250814332</v>
      </c>
      <c r="AH42" s="270">
        <f t="shared" si="40"/>
        <v>189.99389250814332</v>
      </c>
      <c r="AI42" s="270">
        <f t="shared" si="40"/>
        <v>189.99389250814332</v>
      </c>
      <c r="AJ42" s="271">
        <f t="shared" si="40"/>
        <v>189.99389250814332</v>
      </c>
      <c r="AK42" s="271">
        <f t="shared" si="40"/>
        <v>189.99389250814332</v>
      </c>
      <c r="AL42" s="271">
        <f t="shared" si="40"/>
        <v>189.99389250814332</v>
      </c>
      <c r="AM42" s="271">
        <f t="shared" si="40"/>
        <v>189.99389250814332</v>
      </c>
      <c r="AN42" s="271">
        <f t="shared" si="40"/>
        <v>189.99389250814332</v>
      </c>
      <c r="AO42" s="271">
        <f t="shared" si="40"/>
        <v>189.99389250814332</v>
      </c>
      <c r="AP42" s="271">
        <f t="shared" si="40"/>
        <v>189.99389250814332</v>
      </c>
      <c r="AQ42" s="271">
        <f t="shared" si="40"/>
        <v>189.99389250814332</v>
      </c>
      <c r="AR42" s="271">
        <f t="shared" si="40"/>
        <v>189.99389250814332</v>
      </c>
      <c r="AS42" s="271">
        <f t="shared" si="40"/>
        <v>189.99389250814332</v>
      </c>
      <c r="AT42" s="271">
        <f t="shared" si="40"/>
        <v>189.99389250814332</v>
      </c>
      <c r="AU42" s="271">
        <f t="shared" si="40"/>
        <v>189.99389250814332</v>
      </c>
      <c r="AV42" s="271">
        <f t="shared" si="40"/>
        <v>189.99389250814332</v>
      </c>
      <c r="AW42" s="271">
        <f t="shared" si="40"/>
        <v>189.99389250814332</v>
      </c>
      <c r="AX42" s="271">
        <f t="shared" si="40"/>
        <v>189.99389250814332</v>
      </c>
      <c r="AY42" s="271">
        <f t="shared" si="40"/>
        <v>189.99389250814332</v>
      </c>
      <c r="AZ42" s="271">
        <f t="shared" si="40"/>
        <v>189.99389250814332</v>
      </c>
      <c r="BA42" s="271">
        <f t="shared" si="40"/>
        <v>189.99389250814332</v>
      </c>
      <c r="BB42" s="271">
        <f t="shared" si="40"/>
        <v>189.99389250814332</v>
      </c>
      <c r="BC42" s="271">
        <f t="shared" si="40"/>
        <v>189.99389250814332</v>
      </c>
      <c r="BD42" s="271">
        <f t="shared" si="40"/>
        <v>189.99389250814332</v>
      </c>
      <c r="BE42" s="271">
        <f t="shared" si="40"/>
        <v>189.99389250814332</v>
      </c>
      <c r="BF42" s="271">
        <f t="shared" si="40"/>
        <v>189.99389250814332</v>
      </c>
      <c r="BG42" s="271">
        <f t="shared" si="40"/>
        <v>189.99389250814332</v>
      </c>
      <c r="BH42" s="271">
        <f t="shared" si="40"/>
        <v>189.99389250814332</v>
      </c>
      <c r="BI42" s="271">
        <f t="shared" si="40"/>
        <v>189.99389250814332</v>
      </c>
      <c r="BJ42" s="271">
        <f t="shared" si="40"/>
        <v>189.99389250814332</v>
      </c>
      <c r="BK42" s="271">
        <f t="shared" si="40"/>
        <v>189.99389250814332</v>
      </c>
      <c r="BL42" s="271">
        <f t="shared" si="40"/>
        <v>189.99389250814332</v>
      </c>
      <c r="BM42" s="271">
        <f t="shared" si="40"/>
        <v>189.99389250814332</v>
      </c>
      <c r="BN42" s="271">
        <f t="shared" si="40"/>
        <v>189.99389250814332</v>
      </c>
      <c r="BO42" s="271">
        <f t="shared" si="40"/>
        <v>189.99389250814332</v>
      </c>
    </row>
    <row r="44" spans="2:67" x14ac:dyDescent="0.25">
      <c r="B44" t="s">
        <v>187</v>
      </c>
      <c r="D44" s="7">
        <f>IF(VLOOKUP($B$36&amp;$B44,[17]Sheet1!$C$1:$AC$85,COLUMN(D$1)-2,FALSE)=" ",0,VLOOKUP($B$36&amp;$B44,[17]Sheet1!$C$1:$AC$85,COLUMN(D$1)-2,FALSE))</f>
        <v>0</v>
      </c>
      <c r="E44" s="7">
        <f>IF(VLOOKUP($B$36&amp;$B44,[17]Sheet1!$C$1:$AC$85,COLUMN(E$1)-2,FALSE)=" ",0,VLOOKUP($B$36&amp;$B44,[17]Sheet1!$C$1:$AC$85,COLUMN(E$1)-2,FALSE))</f>
        <v>0</v>
      </c>
      <c r="F44" s="7">
        <f>IF(VLOOKUP($B$36&amp;$B44,[17]Sheet1!$C$1:$AC$85,COLUMN(F$1)-2,FALSE)=" ",0,VLOOKUP($B$36&amp;$B44,[17]Sheet1!$C$1:$AC$85,COLUMN(F$1)-2,FALSE))</f>
        <v>1</v>
      </c>
      <c r="G44" s="7">
        <f>IF(VLOOKUP($B$36&amp;$B44,[17]Sheet1!$C$1:$AC$85,COLUMN(G$1)-2,FALSE)=" ",0,VLOOKUP($B$36&amp;$B44,[17]Sheet1!$C$1:$AC$85,COLUMN(G$1)-2,FALSE))</f>
        <v>7</v>
      </c>
      <c r="H44" s="7">
        <f>IF(VLOOKUP($B$36&amp;$B44,[17]Sheet1!$C$1:$AC$85,COLUMN(H$1)-2,FALSE)=" ",0,VLOOKUP($B$36&amp;$B44,[17]Sheet1!$C$1:$AC$85,COLUMN(H$1)-2,FALSE))</f>
        <v>2</v>
      </c>
      <c r="I44" s="7">
        <f>IF(VLOOKUP($B$36&amp;$B44,[17]Sheet1!$C$1:$AC$85,COLUMN(I$1)-2,FALSE)=" ",0,VLOOKUP($B$36&amp;$B44,[17]Sheet1!$C$1:$AC$85,COLUMN(I$1)-2,FALSE))</f>
        <v>2</v>
      </c>
      <c r="J44" s="7">
        <f>IF(VLOOKUP($B$36&amp;$B44,[17]Sheet1!$C$1:$AC$85,COLUMN(J$1)-2,FALSE)=" ",0,VLOOKUP($B$36&amp;$B44,[17]Sheet1!$C$1:$AC$85,COLUMN(J$1)-2,FALSE))</f>
        <v>2</v>
      </c>
      <c r="K44" s="7">
        <f>IF(VLOOKUP($B$36&amp;$B44,[17]Sheet1!$C$1:$AC$85,COLUMN(K$1)-2,FALSE)=" ",0,VLOOKUP($B$36&amp;$B44,[17]Sheet1!$C$1:$AC$85,COLUMN(K$1)-2,FALSE))</f>
        <v>50</v>
      </c>
      <c r="L44" s="7">
        <f>IF(VLOOKUP($B$36&amp;$B44,[17]Sheet1!$C$1:$AC$85,COLUMN(L$1)-2,FALSE)=" ",0,VLOOKUP($B$36&amp;$B44,[17]Sheet1!$C$1:$AC$85,COLUMN(L$1)-2,FALSE))</f>
        <v>167</v>
      </c>
      <c r="M44" s="7">
        <f>IF(VLOOKUP($B$36&amp;$B44,[17]Sheet1!$C$1:$AC$85,COLUMN(M$1)-2,FALSE)=" ",0,VLOOKUP($B$36&amp;$B44,[17]Sheet1!$C$1:$AC$85,COLUMN(M$1)-2,FALSE))</f>
        <v>291</v>
      </c>
      <c r="N44" s="7">
        <f>IF(VLOOKUP($B$36&amp;$B44,[17]Sheet1!$C$1:$AC$85,COLUMN(N$1)-2,FALSE)=" ",0,VLOOKUP($B$36&amp;$B44,[17]Sheet1!$C$1:$AC$85,COLUMN(N$1)-2,FALSE))</f>
        <v>422</v>
      </c>
      <c r="O44" s="7">
        <f>IF(VLOOKUP($B$36&amp;$B44,[17]Sheet1!$C$1:$AC$85,COLUMN(O$1)-2,FALSE)=" ",0,VLOOKUP($B$36&amp;$B44,[17]Sheet1!$C$1:$AC$85,COLUMN(O$1)-2,FALSE))</f>
        <v>513</v>
      </c>
      <c r="P44" s="7">
        <f>IF(VLOOKUP($B$36&amp;$B44,[17]Sheet1!$C$1:$AC$85,COLUMN(P$1)-2,FALSE)=" ",0,VLOOKUP($B$36&amp;$B44,[17]Sheet1!$C$1:$AC$85,COLUMN(P$1)-2,FALSE))</f>
        <v>482</v>
      </c>
      <c r="Q44" s="7">
        <f>IF(VLOOKUP($B$36&amp;$B44,[17]Sheet1!$C$1:$AC$85,COLUMN(Q$1)-2,FALSE)=" ",0,VLOOKUP($B$36&amp;$B44,[17]Sheet1!$C$1:$AC$85,COLUMN(Q$1)-2,FALSE))</f>
        <v>633</v>
      </c>
      <c r="R44" s="7">
        <f>IF(VLOOKUP($B$36&amp;$B44,[17]Sheet1!$C$1:$AC$85,COLUMN(R$1)-2,FALSE)=" ",0,VLOOKUP($B$36&amp;$B44,[17]Sheet1!$C$1:$AC$85,COLUMN(R$1)-2,FALSE))</f>
        <v>1035</v>
      </c>
      <c r="S44" s="7">
        <f>IF(VLOOKUP($B$36&amp;$B44,[17]Sheet1!$C$1:$AC$85,COLUMN(S$1)-2,FALSE)=" ",0,VLOOKUP($B$36&amp;$B44,[17]Sheet1!$C$1:$AC$85,COLUMN(S$1)-2,FALSE))</f>
        <v>747</v>
      </c>
      <c r="T44" s="7">
        <f>IF(VLOOKUP($B$36&amp;$B44,[17]Sheet1!$C$1:$AC$85,COLUMN(T$1)-2,FALSE)=" ",0,VLOOKUP($B$36&amp;$B44,[17]Sheet1!$C$1:$AC$85,COLUMN(T$1)-2,FALSE))</f>
        <v>663</v>
      </c>
      <c r="U44" s="7">
        <f>IF(VLOOKUP($B$36&amp;$B44,[17]Sheet1!$C$1:$AC$85,COLUMN(U$1)-2,FALSE)=" ",0,VLOOKUP($B$36&amp;$B44,[17]Sheet1!$C$1:$AC$85,COLUMN(U$1)-2,FALSE))</f>
        <v>688</v>
      </c>
      <c r="V44" s="7">
        <f>IF(VLOOKUP($B$36&amp;$B44,[17]Sheet1!$C$1:$AC$85,COLUMN(V$1)-2,FALSE)=" ",0,VLOOKUP($B$36&amp;$B44,[17]Sheet1!$C$1:$AC$85,COLUMN(V$1)-2,FALSE))</f>
        <v>856</v>
      </c>
      <c r="W44" s="7">
        <f>IF(VLOOKUP($B$36&amp;$B44,[17]Sheet1!$C$1:$AC$85,COLUMN(W$1)-2,FALSE)=" ",0,VLOOKUP($B$36&amp;$B44,[17]Sheet1!$C$1:$AC$85,COLUMN(W$1)-2,FALSE))</f>
        <v>1006</v>
      </c>
      <c r="X44" s="7">
        <f>IF(VLOOKUP($B$36&amp;$B44,[17]Sheet1!$C$1:$AC$85,COLUMN(X$1)-2,FALSE)=" ",0,VLOOKUP($B$36&amp;$B44,[17]Sheet1!$C$1:$AC$85,COLUMN(X$1)-2,FALSE))</f>
        <v>1043</v>
      </c>
      <c r="Y44" s="7">
        <f>IF(VLOOKUP($B$36&amp;$B44,[17]Sheet1!$C$1:$AC$85,COLUMN(Y$1)-2,FALSE)=" ",0,VLOOKUP($B$36&amp;$B44,[17]Sheet1!$C$1:$AC$85,COLUMN(Y$1)-2,FALSE))</f>
        <v>1062</v>
      </c>
      <c r="Z44" s="7">
        <f>IF(VLOOKUP($B$36&amp;$B44,[17]Sheet1!$C$1:$AC$85,COLUMN(Z$1)-2,FALSE)=" ",0,VLOOKUP($B$36&amp;$B44,[17]Sheet1!$C$1:$AC$85,COLUMN(Z$1)-2,FALSE))</f>
        <v>881</v>
      </c>
      <c r="AA44" s="7">
        <f>IF(VLOOKUP($B$36&amp;$B44,[17]Sheet1!$C$1:$AC$85,COLUMN(AA$1)-2,FALSE)=" ",0,VLOOKUP($B$36&amp;$B44,[17]Sheet1!$C$1:$AC$85,COLUMN(AA$1)-2,FALSE))</f>
        <v>811</v>
      </c>
      <c r="AB44" s="7">
        <f>IF(VLOOKUP($B$36&amp;$B44,[17]Sheet1!$C$1:$AC$85,COLUMN(AB$1)-2,FALSE)=" ",0,VLOOKUP($B$36&amp;$B44,[17]Sheet1!$C$1:$AC$85,COLUMN(AB$1)-2,FALSE))</f>
        <v>645</v>
      </c>
      <c r="AC44" s="7">
        <f>IF(VLOOKUP($B$36&amp;$B44,[17]Sheet1!$C$1:$AC$85,COLUMN(AC$1)-2,FALSE)=" ",0,VLOOKUP($B$36&amp;$B44,[17]Sheet1!$C$1:$AC$85,COLUMN(AC$1)-2,FALSE))</f>
        <v>660</v>
      </c>
      <c r="AF44" s="7">
        <f t="shared" ref="AF44:AG48" si="45">AB44</f>
        <v>645</v>
      </c>
      <c r="AG44" s="7">
        <f t="shared" si="45"/>
        <v>660</v>
      </c>
      <c r="AH44" s="7" t="e">
        <f>VLOOKUP($A$2&amp;$B$36&amp;$B44,'[18]Paga All'!$F:$I,4,FALSE)</f>
        <v>#N/A</v>
      </c>
      <c r="AI44" s="7">
        <f>VLOOKUP($A$2&amp;$B$36&amp;$B44,'[15]Paga all'!$F:$G,2,FALSE)</f>
        <v>742</v>
      </c>
      <c r="AJ44" s="7">
        <f>VLOOKUP($A$2&amp;$B$36&amp;$B44,'[16]Paga all'!$F$2:$G$1470,2,FALSE)</f>
        <v>515</v>
      </c>
      <c r="AK44" s="9">
        <f t="shared" ref="AK44:BO44" si="46">IF(ROUND((AJ44+AJ45)*(1+AK38),)&gt;=AK$3*$AD$3,AK$3*$AD$3*(1-AK39),ROUND((AJ44+AJ45)*(1+AK38),)-ROUND((AJ44+AJ45)*(1+AK38)*AK39,))</f>
        <v>738</v>
      </c>
      <c r="AL44" s="9">
        <f t="shared" si="46"/>
        <v>799</v>
      </c>
      <c r="AM44" s="9">
        <f t="shared" si="46"/>
        <v>815</v>
      </c>
      <c r="AN44" s="9">
        <f t="shared" si="46"/>
        <v>831</v>
      </c>
      <c r="AO44" s="9">
        <f t="shared" si="46"/>
        <v>848</v>
      </c>
      <c r="AP44" s="9">
        <f t="shared" si="46"/>
        <v>865</v>
      </c>
      <c r="AQ44" s="9">
        <f t="shared" si="46"/>
        <v>882</v>
      </c>
      <c r="AR44" s="9">
        <f t="shared" si="46"/>
        <v>900</v>
      </c>
      <c r="AS44" s="9">
        <f t="shared" si="46"/>
        <v>918</v>
      </c>
      <c r="AT44" s="9">
        <f t="shared" si="46"/>
        <v>937</v>
      </c>
      <c r="AU44" s="9">
        <f t="shared" si="46"/>
        <v>955</v>
      </c>
      <c r="AV44" s="9">
        <f t="shared" si="46"/>
        <v>974</v>
      </c>
      <c r="AW44" s="9">
        <f t="shared" si="46"/>
        <v>994</v>
      </c>
      <c r="AX44" s="9">
        <f t="shared" si="46"/>
        <v>1013</v>
      </c>
      <c r="AY44" s="9">
        <f t="shared" si="46"/>
        <v>1034</v>
      </c>
      <c r="AZ44" s="9">
        <f t="shared" si="46"/>
        <v>1054</v>
      </c>
      <c r="BA44" s="9">
        <f t="shared" si="46"/>
        <v>1075</v>
      </c>
      <c r="BB44" s="9">
        <f t="shared" si="46"/>
        <v>1096</v>
      </c>
      <c r="BC44" s="9">
        <f t="shared" si="46"/>
        <v>1119</v>
      </c>
      <c r="BD44" s="9">
        <f t="shared" si="46"/>
        <v>1141</v>
      </c>
      <c r="BE44" s="9">
        <f t="shared" si="46"/>
        <v>1164</v>
      </c>
      <c r="BF44" s="9">
        <f t="shared" si="46"/>
        <v>1187</v>
      </c>
      <c r="BG44" s="9">
        <f t="shared" si="46"/>
        <v>1210</v>
      </c>
      <c r="BH44" s="9">
        <f t="shared" si="46"/>
        <v>1234</v>
      </c>
      <c r="BI44" s="9">
        <f t="shared" si="46"/>
        <v>1259</v>
      </c>
      <c r="BJ44" s="9">
        <f t="shared" si="46"/>
        <v>1284</v>
      </c>
      <c r="BK44" s="9">
        <f t="shared" si="46"/>
        <v>1310</v>
      </c>
      <c r="BL44" s="9">
        <f t="shared" si="46"/>
        <v>1336</v>
      </c>
      <c r="BM44" s="9">
        <f t="shared" si="46"/>
        <v>1362</v>
      </c>
      <c r="BN44" s="9">
        <f t="shared" si="46"/>
        <v>1390</v>
      </c>
      <c r="BO44" s="9">
        <f t="shared" si="46"/>
        <v>1418</v>
      </c>
    </row>
    <row r="45" spans="2:67" x14ac:dyDescent="0.25">
      <c r="B45" s="263" t="s">
        <v>188</v>
      </c>
      <c r="D45" s="7">
        <f>IF(VLOOKUP($B$36&amp;$B45,[17]Sheet1!$C$1:$AC$85,COLUMN(D$1)-2,FALSE)=" ",0,VLOOKUP($B$36&amp;$B45,[17]Sheet1!$C$1:$AC$85,COLUMN(D$1)-2,FALSE))</f>
        <v>0</v>
      </c>
      <c r="E45" s="7">
        <f>IF(VLOOKUP($B$36&amp;$B45,[17]Sheet1!$C$1:$AC$85,COLUMN(E$1)-2,FALSE)=" ",0,VLOOKUP($B$36&amp;$B45,[17]Sheet1!$C$1:$AC$85,COLUMN(E$1)-2,FALSE))</f>
        <v>0</v>
      </c>
      <c r="F45" s="7">
        <v>0</v>
      </c>
      <c r="G45" s="7">
        <f>IF(VLOOKUP($B$36&amp;$B45,[17]Sheet1!$C$1:$AC$85,COLUMN(G$1)-2,FALSE)=" ",0,VLOOKUP($B$36&amp;$B45,[17]Sheet1!$C$1:$AC$85,COLUMN(G$1)-2,FALSE))</f>
        <v>1</v>
      </c>
      <c r="H45" s="7">
        <f>IF(VLOOKUP($B$36&amp;$B45,[17]Sheet1!$C$1:$AC$85,COLUMN(H$1)-2,FALSE)=" ",0,VLOOKUP($B$36&amp;$B45,[17]Sheet1!$C$1:$AC$85,COLUMN(H$1)-2,FALSE))</f>
        <v>6</v>
      </c>
      <c r="I45" s="7">
        <f>IF(VLOOKUP($B$36&amp;$B45,[17]Sheet1!$C$1:$AC$85,COLUMN(I$1)-2,FALSE)=" ",0,VLOOKUP($B$36&amp;$B45,[17]Sheet1!$C$1:$AC$85,COLUMN(I$1)-2,FALSE))</f>
        <v>1</v>
      </c>
      <c r="J45" s="7">
        <f>IF(VLOOKUP($B$36&amp;$B45,[17]Sheet1!$C$1:$AC$85,COLUMN(J$1)-2,FALSE)=" ",0,VLOOKUP($B$36&amp;$B45,[17]Sheet1!$C$1:$AC$85,COLUMN(J$1)-2,FALSE))</f>
        <v>1</v>
      </c>
      <c r="K45" s="7">
        <f>IF(VLOOKUP($B$36&amp;$B45,[17]Sheet1!$C$1:$AC$85,COLUMN(K$1)-2,FALSE)=" ",0,VLOOKUP($B$36&amp;$B45,[17]Sheet1!$C$1:$AC$85,COLUMN(K$1)-2,FALSE))</f>
        <v>1</v>
      </c>
      <c r="L45" s="7">
        <f>IF(VLOOKUP($B$36&amp;$B45,[17]Sheet1!$C$1:$AC$85,COLUMN(L$1)-2,FALSE)=" ",0,VLOOKUP($B$36&amp;$B45,[17]Sheet1!$C$1:$AC$85,COLUMN(L$1)-2,FALSE))</f>
        <v>13</v>
      </c>
      <c r="M45" s="7">
        <f>IF(VLOOKUP($B$36&amp;$B45,[17]Sheet1!$C$1:$AC$85,COLUMN(M$1)-2,FALSE)=" ",0,VLOOKUP($B$36&amp;$B45,[17]Sheet1!$C$1:$AC$85,COLUMN(M$1)-2,FALSE))</f>
        <v>74</v>
      </c>
      <c r="N45" s="7">
        <f>IF(VLOOKUP($B$36&amp;$B45,[17]Sheet1!$C$1:$AC$85,COLUMN(N$1)-2,FALSE)=" ",0,VLOOKUP($B$36&amp;$B45,[17]Sheet1!$C$1:$AC$85,COLUMN(N$1)-2,FALSE))</f>
        <v>119</v>
      </c>
      <c r="O45" s="7">
        <f>IF(VLOOKUP($B$36&amp;$B45,[17]Sheet1!$C$1:$AC$85,COLUMN(O$1)-2,FALSE)=" ",0,VLOOKUP($B$36&amp;$B45,[17]Sheet1!$C$1:$AC$85,COLUMN(O$1)-2,FALSE))</f>
        <v>166</v>
      </c>
      <c r="P45" s="7">
        <f>IF(VLOOKUP($B$36&amp;$B45,[17]Sheet1!$C$1:$AC$85,COLUMN(P$1)-2,FALSE)=" ",0,VLOOKUP($B$36&amp;$B45,[17]Sheet1!$C$1:$AC$85,COLUMN(P$1)-2,FALSE))</f>
        <v>244</v>
      </c>
      <c r="Q45" s="7">
        <f>IF(VLOOKUP($B$36&amp;$B45,[17]Sheet1!$C$1:$AC$85,COLUMN(Q$1)-2,FALSE)=" ",0,VLOOKUP($B$36&amp;$B45,[17]Sheet1!$C$1:$AC$85,COLUMN(Q$1)-2,FALSE))</f>
        <v>176</v>
      </c>
      <c r="R45" s="7">
        <f>IF(VLOOKUP($B$36&amp;$B45,[17]Sheet1!$C$1:$AC$85,COLUMN(R$1)-2,FALSE)=" ",0,VLOOKUP($B$36&amp;$B45,[17]Sheet1!$C$1:$AC$85,COLUMN(R$1)-2,FALSE))</f>
        <v>190</v>
      </c>
      <c r="S45" s="7">
        <f>IF(VLOOKUP($B$36&amp;$B45,[17]Sheet1!$C$1:$AC$85,COLUMN(S$1)-2,FALSE)=" ",0,VLOOKUP($B$36&amp;$B45,[17]Sheet1!$C$1:$AC$85,COLUMN(S$1)-2,FALSE))</f>
        <v>542</v>
      </c>
      <c r="T45" s="7">
        <f>IF(VLOOKUP($B$36&amp;$B45,[17]Sheet1!$C$1:$AC$85,COLUMN(T$1)-2,FALSE)=" ",0,VLOOKUP($B$36&amp;$B45,[17]Sheet1!$C$1:$AC$85,COLUMN(T$1)-2,FALSE))</f>
        <v>313</v>
      </c>
      <c r="U45" s="7">
        <f>IF(VLOOKUP($B$36&amp;$B45,[17]Sheet1!$C$1:$AC$85,COLUMN(U$1)-2,FALSE)=" ",0,VLOOKUP($B$36&amp;$B45,[17]Sheet1!$C$1:$AC$85,COLUMN(U$1)-2,FALSE))</f>
        <v>237</v>
      </c>
      <c r="V45" s="7">
        <f>IF(VLOOKUP($B$36&amp;$B45,[17]Sheet1!$C$1:$AC$85,COLUMN(V$1)-2,FALSE)=" ",0,VLOOKUP($B$36&amp;$B45,[17]Sheet1!$C$1:$AC$85,COLUMN(V$1)-2,FALSE))</f>
        <v>224</v>
      </c>
      <c r="W45" s="7">
        <f>IF(VLOOKUP($B$36&amp;$B45,[17]Sheet1!$C$1:$AC$85,COLUMN(W$1)-2,FALSE)=" ",0,VLOOKUP($B$36&amp;$B45,[17]Sheet1!$C$1:$AC$85,COLUMN(W$1)-2,FALSE))</f>
        <v>273</v>
      </c>
      <c r="X45" s="7">
        <f>IF(VLOOKUP($B$36&amp;$B45,[17]Sheet1!$C$1:$AC$85,COLUMN(X$1)-2,FALSE)=" ",0,VLOOKUP($B$36&amp;$B45,[17]Sheet1!$C$1:$AC$85,COLUMN(X$1)-2,FALSE))</f>
        <v>347</v>
      </c>
      <c r="Y45" s="7">
        <f>IF(VLOOKUP($B$36&amp;$B45,[17]Sheet1!$C$1:$AC$85,COLUMN(Y$1)-2,FALSE)=" ",0,VLOOKUP($B$36&amp;$B45,[17]Sheet1!$C$1:$AC$85,COLUMN(Y$1)-2,FALSE))</f>
        <v>377</v>
      </c>
      <c r="Z45" s="7">
        <f>IF(VLOOKUP($B$36&amp;$B45,[17]Sheet1!$C$1:$AC$85,COLUMN(Z$1)-2,FALSE)=" ",0,VLOOKUP($B$36&amp;$B45,[17]Sheet1!$C$1:$AC$85,COLUMN(Z$1)-2,FALSE))</f>
        <v>488</v>
      </c>
      <c r="AA45" s="7">
        <f>IF(VLOOKUP($B$36&amp;$B45,[17]Sheet1!$C$1:$AC$85,COLUMN(AA$1)-2,FALSE)=" ",0,VLOOKUP($B$36&amp;$B45,[17]Sheet1!$C$1:$AC$85,COLUMN(AA$1)-2,FALSE))</f>
        <v>408</v>
      </c>
      <c r="AB45" s="7">
        <f>IF(VLOOKUP($B$36&amp;$B45,[17]Sheet1!$C$1:$AC$85,COLUMN(AB$1)-2,FALSE)=" ",0,VLOOKUP($B$36&amp;$B45,[17]Sheet1!$C$1:$AC$85,COLUMN(AB$1)-2,FALSE))</f>
        <v>429</v>
      </c>
      <c r="AC45" s="7">
        <f>IF(VLOOKUP($B$36&amp;$B45,[17]Sheet1!$C$1:$AC$85,COLUMN(AC$1)-2,FALSE)=" ",0,VLOOKUP($B$36&amp;$B45,[17]Sheet1!$C$1:$AC$85,COLUMN(AC$1)-2,FALSE))</f>
        <v>314</v>
      </c>
      <c r="AF45" s="7">
        <f t="shared" si="45"/>
        <v>429</v>
      </c>
      <c r="AG45" s="7">
        <f t="shared" si="45"/>
        <v>314</v>
      </c>
      <c r="AH45" s="7" t="e">
        <f>VLOOKUP($A$2&amp;$B$36&amp;$B45,'[18]Paga All'!$F:$I,4,FALSE)</f>
        <v>#N/A</v>
      </c>
      <c r="AI45" s="7">
        <f>VLOOKUP($A$2&amp;$B$36&amp;$B45,'[15]Paga all'!$F:$G,2,FALSE)</f>
        <v>309</v>
      </c>
      <c r="AJ45" s="7">
        <f>VLOOKUP($A$2&amp;$B$36&amp;$B45,'[16]Paga all'!$F$2:$G$1470,2,FALSE)</f>
        <v>389</v>
      </c>
      <c r="AK45" s="9">
        <f t="shared" ref="AK45:BO45" si="47">IF(ROUND((AJ44+AJ45)*(1+AK38),)&gt;=AK$3*$AD$3,AK$3*$AD$3*AK39,ROUND((AJ44+AJ45)*(1+AK38),)-AK44)</f>
        <v>184</v>
      </c>
      <c r="AL45" s="9">
        <f t="shared" si="47"/>
        <v>141</v>
      </c>
      <c r="AM45" s="9">
        <f t="shared" si="47"/>
        <v>144</v>
      </c>
      <c r="AN45" s="9">
        <f t="shared" si="47"/>
        <v>147</v>
      </c>
      <c r="AO45" s="9">
        <f t="shared" si="47"/>
        <v>150</v>
      </c>
      <c r="AP45" s="9">
        <f t="shared" si="47"/>
        <v>153</v>
      </c>
      <c r="AQ45" s="9">
        <f t="shared" si="47"/>
        <v>156</v>
      </c>
      <c r="AR45" s="9">
        <f t="shared" si="47"/>
        <v>159</v>
      </c>
      <c r="AS45" s="9">
        <f t="shared" si="47"/>
        <v>162</v>
      </c>
      <c r="AT45" s="9">
        <f t="shared" si="47"/>
        <v>165</v>
      </c>
      <c r="AU45" s="9">
        <f t="shared" si="47"/>
        <v>169</v>
      </c>
      <c r="AV45" s="9">
        <f t="shared" si="47"/>
        <v>172</v>
      </c>
      <c r="AW45" s="9">
        <f t="shared" si="47"/>
        <v>175</v>
      </c>
      <c r="AX45" s="9">
        <f t="shared" si="47"/>
        <v>179</v>
      </c>
      <c r="AY45" s="9">
        <f t="shared" si="47"/>
        <v>182</v>
      </c>
      <c r="AZ45" s="9">
        <f t="shared" si="47"/>
        <v>186</v>
      </c>
      <c r="BA45" s="9">
        <f t="shared" si="47"/>
        <v>190</v>
      </c>
      <c r="BB45" s="9">
        <f t="shared" si="47"/>
        <v>194</v>
      </c>
      <c r="BC45" s="9">
        <f t="shared" si="47"/>
        <v>197</v>
      </c>
      <c r="BD45" s="9">
        <f t="shared" si="47"/>
        <v>201</v>
      </c>
      <c r="BE45" s="9">
        <f t="shared" si="47"/>
        <v>205</v>
      </c>
      <c r="BF45" s="9">
        <f t="shared" si="47"/>
        <v>209</v>
      </c>
      <c r="BG45" s="9">
        <f t="shared" si="47"/>
        <v>214</v>
      </c>
      <c r="BH45" s="9">
        <f t="shared" si="47"/>
        <v>218</v>
      </c>
      <c r="BI45" s="9">
        <f t="shared" si="47"/>
        <v>222</v>
      </c>
      <c r="BJ45" s="9">
        <f t="shared" si="47"/>
        <v>227</v>
      </c>
      <c r="BK45" s="9">
        <f t="shared" si="47"/>
        <v>231</v>
      </c>
      <c r="BL45" s="9">
        <f t="shared" si="47"/>
        <v>236</v>
      </c>
      <c r="BM45" s="9">
        <f t="shared" si="47"/>
        <v>241</v>
      </c>
      <c r="BN45" s="9">
        <f t="shared" si="47"/>
        <v>245</v>
      </c>
      <c r="BO45" s="9">
        <f t="shared" si="47"/>
        <v>250</v>
      </c>
    </row>
    <row r="46" spans="2:67" x14ac:dyDescent="0.25">
      <c r="B46" s="263" t="s">
        <v>189</v>
      </c>
      <c r="D46" s="7">
        <f>IF(VLOOKUP($B$36&amp;$B46,[17]Sheet1!$C$1:$AC$85,COLUMN(D$1)-2,FALSE)=" ",0,VLOOKUP($B$36&amp;$B46,[17]Sheet1!$C$1:$AC$85,COLUMN(D$1)-2,FALSE))</f>
        <v>0</v>
      </c>
      <c r="E46" s="7">
        <f>IF(VLOOKUP($B$36&amp;$B46,[17]Sheet1!$C$1:$AC$85,COLUMN(E$1)-2,FALSE)=" ",0,VLOOKUP($B$36&amp;$B46,[17]Sheet1!$C$1:$AC$85,COLUMN(E$1)-2,FALSE))</f>
        <v>0</v>
      </c>
      <c r="F46" s="7">
        <f>IF(VLOOKUP($B$36&amp;$B46,[17]Sheet1!$C$1:$AC$85,COLUMN(F$1)-2,FALSE)=" ",0,VLOOKUP($B$36&amp;$B46,[17]Sheet1!$C$1:$AC$85,COLUMN(F$1)-2,FALSE))</f>
        <v>1</v>
      </c>
      <c r="G46" s="7">
        <f>IF(VLOOKUP($B$36&amp;$B46,[17]Sheet1!$C$1:$AC$85,COLUMN(G$1)-2,FALSE)=" ",0,VLOOKUP($B$36&amp;$B46,[17]Sheet1!$C$1:$AC$85,COLUMN(G$1)-2,FALSE))</f>
        <v>7</v>
      </c>
      <c r="H46" s="7">
        <f>IF(VLOOKUP($B$36&amp;$B46,[17]Sheet1!$C$1:$AC$85,COLUMN(H$1)-2,FALSE)=" ",0,VLOOKUP($B$36&amp;$B46,[17]Sheet1!$C$1:$AC$85,COLUMN(H$1)-2,FALSE))</f>
        <v>1</v>
      </c>
      <c r="I46" s="7">
        <f>IF(VLOOKUP($B$36&amp;$B46,[17]Sheet1!$C$1:$AC$85,COLUMN(I$1)-2,FALSE)=" ",0,VLOOKUP($B$36&amp;$B46,[17]Sheet1!$C$1:$AC$85,COLUMN(I$1)-2,FALSE))</f>
        <v>1</v>
      </c>
      <c r="J46" s="7">
        <f>IF(VLOOKUP($B$36&amp;$B46,[17]Sheet1!$C$1:$AC$85,COLUMN(J$1)-2,FALSE)=" ",0,VLOOKUP($B$36&amp;$B46,[17]Sheet1!$C$1:$AC$85,COLUMN(J$1)-2,FALSE))</f>
        <v>1</v>
      </c>
      <c r="K46" s="7">
        <f>IF(VLOOKUP($B$36&amp;$B46,[17]Sheet1!$C$1:$AC$85,COLUMN(K$1)-2,FALSE)=" ",0,VLOOKUP($B$36&amp;$B46,[17]Sheet1!$C$1:$AC$85,COLUMN(K$1)-2,FALSE))</f>
        <v>49</v>
      </c>
      <c r="L46" s="7">
        <f>IF(VLOOKUP($B$36&amp;$B46,[17]Sheet1!$C$1:$AC$85,COLUMN(L$1)-2,FALSE)=" ",0,VLOOKUP($B$36&amp;$B46,[17]Sheet1!$C$1:$AC$85,COLUMN(L$1)-2,FALSE))</f>
        <v>130</v>
      </c>
      <c r="M46" s="7">
        <f>IF(VLOOKUP($B$36&amp;$B46,[17]Sheet1!$C$1:$AC$85,COLUMN(M$1)-2,FALSE)=" ",0,VLOOKUP($B$36&amp;$B46,[17]Sheet1!$C$1:$AC$85,COLUMN(M$1)-2,FALSE))</f>
        <v>198</v>
      </c>
      <c r="N46" s="7">
        <f>IF(VLOOKUP($B$36&amp;$B46,[17]Sheet1!$C$1:$AC$85,COLUMN(N$1)-2,FALSE)=" ",0,VLOOKUP($B$36&amp;$B46,[17]Sheet1!$C$1:$AC$85,COLUMN(N$1)-2,FALSE))</f>
        <v>249</v>
      </c>
      <c r="O46" s="7">
        <f>IF(VLOOKUP($B$36&amp;$B46,[17]Sheet1!$C$1:$AC$85,COLUMN(O$1)-2,FALSE)=" ",0,VLOOKUP($B$36&amp;$B46,[17]Sheet1!$C$1:$AC$85,COLUMN(O$1)-2,FALSE))</f>
        <v>257</v>
      </c>
      <c r="P46" s="7">
        <f>IF(VLOOKUP($B$36&amp;$B46,[17]Sheet1!$C$1:$AC$85,COLUMN(P$1)-2,FALSE)=" ",0,VLOOKUP($B$36&amp;$B46,[17]Sheet1!$C$1:$AC$85,COLUMN(P$1)-2,FALSE))</f>
        <v>212</v>
      </c>
      <c r="Q46" s="7">
        <f>IF(VLOOKUP($B$36&amp;$B46,[17]Sheet1!$C$1:$AC$85,COLUMN(Q$1)-2,FALSE)=" ",0,VLOOKUP($B$36&amp;$B46,[17]Sheet1!$C$1:$AC$85,COLUMN(Q$1)-2,FALSE))</f>
        <v>315</v>
      </c>
      <c r="R46" s="7">
        <f>IF(VLOOKUP($B$36&amp;$B46,[17]Sheet1!$C$1:$AC$85,COLUMN(R$1)-2,FALSE)=" ",0,VLOOKUP($B$36&amp;$B46,[17]Sheet1!$C$1:$AC$85,COLUMN(R$1)-2,FALSE))</f>
        <v>604</v>
      </c>
      <c r="S46" s="7">
        <f>IF(VLOOKUP($B$36&amp;$B46,[17]Sheet1!$C$1:$AC$85,COLUMN(S$1)-2,FALSE)=" ",0,VLOOKUP($B$36&amp;$B46,[17]Sheet1!$C$1:$AC$85,COLUMN(S$1)-2,FALSE))</f>
        <v>255</v>
      </c>
      <c r="T46" s="7">
        <f>IF(VLOOKUP($B$36&amp;$B46,[17]Sheet1!$C$1:$AC$85,COLUMN(T$1)-2,FALSE)=" ",0,VLOOKUP($B$36&amp;$B46,[17]Sheet1!$C$1:$AC$85,COLUMN(T$1)-2,FALSE))</f>
        <v>227</v>
      </c>
      <c r="U46" s="7">
        <f>IF(VLOOKUP($B$36&amp;$B46,[17]Sheet1!$C$1:$AC$85,COLUMN(U$1)-2,FALSE)=" ",0,VLOOKUP($B$36&amp;$B46,[17]Sheet1!$C$1:$AC$85,COLUMN(U$1)-2,FALSE))</f>
        <v>263</v>
      </c>
      <c r="V46" s="7">
        <f>IF(VLOOKUP($B$36&amp;$B46,[17]Sheet1!$C$1:$AC$85,COLUMN(V$1)-2,FALSE)=" ",0,VLOOKUP($B$36&amp;$B46,[17]Sheet1!$C$1:$AC$85,COLUMN(V$1)-2,FALSE))</f>
        <v>390</v>
      </c>
      <c r="W46" s="7">
        <f>IF(VLOOKUP($B$36&amp;$B46,[17]Sheet1!$C$1:$AC$85,COLUMN(W$1)-2,FALSE)=" ",0,VLOOKUP($B$36&amp;$B46,[17]Sheet1!$C$1:$AC$85,COLUMN(W$1)-2,FALSE))</f>
        <v>422</v>
      </c>
      <c r="X46" s="7">
        <f>IF(VLOOKUP($B$36&amp;$B46,[17]Sheet1!$C$1:$AC$85,COLUMN(X$1)-2,FALSE)=" ",0,VLOOKUP($B$36&amp;$B46,[17]Sheet1!$C$1:$AC$85,COLUMN(X$1)-2,FALSE))</f>
        <v>383</v>
      </c>
      <c r="Y46" s="7">
        <f>IF(VLOOKUP($B$36&amp;$B46,[17]Sheet1!$C$1:$AC$85,COLUMN(Y$1)-2,FALSE)=" ",0,VLOOKUP($B$36&amp;$B46,[17]Sheet1!$C$1:$AC$85,COLUMN(Y$1)-2,FALSE))</f>
        <v>396</v>
      </c>
      <c r="Z46" s="7">
        <f>IF(VLOOKUP($B$36&amp;$B46,[17]Sheet1!$C$1:$AC$85,COLUMN(Z$1)-2,FALSE)=" ",0,VLOOKUP($B$36&amp;$B46,[17]Sheet1!$C$1:$AC$85,COLUMN(Z$1)-2,FALSE))</f>
        <v>309</v>
      </c>
      <c r="AA46" s="7">
        <f>IF(VLOOKUP($B$36&amp;$B46,[17]Sheet1!$C$1:$AC$85,COLUMN(AA$1)-2,FALSE)=" ",0,VLOOKUP($B$36&amp;$B46,[17]Sheet1!$C$1:$AC$85,COLUMN(AA$1)-2,FALSE))</f>
        <v>338</v>
      </c>
      <c r="AB46" s="7">
        <f>IF(VLOOKUP($B$36&amp;$B46,[17]Sheet1!$C$1:$AC$85,COLUMN(AB$1)-2,FALSE)=" ",0,VLOOKUP($B$36&amp;$B46,[17]Sheet1!$C$1:$AC$85,COLUMN(AB$1)-2,FALSE))</f>
        <v>256</v>
      </c>
      <c r="AC46" s="7">
        <f>IF(VLOOKUP($B$36&amp;$B46,[17]Sheet1!$C$1:$AC$85,COLUMN(AC$1)-2,FALSE)=" ",0,VLOOKUP($B$36&amp;$B46,[17]Sheet1!$C$1:$AC$85,COLUMN(AC$1)-2,FALSE))</f>
        <v>307</v>
      </c>
      <c r="AF46" s="7">
        <f t="shared" si="45"/>
        <v>256</v>
      </c>
      <c r="AG46" s="7">
        <f t="shared" si="45"/>
        <v>307</v>
      </c>
      <c r="AH46" s="7" t="e">
        <f>VLOOKUP($A$2&amp;$B$36&amp;$B46,'[18]Paga All'!$F:$I,4,FALSE)</f>
        <v>#N/A</v>
      </c>
      <c r="AI46" s="7">
        <f>VLOOKUP($A$2&amp;$B$36&amp;$B46,'[15]Paga all'!$F:$G,2,FALSE)</f>
        <v>305</v>
      </c>
      <c r="AJ46" s="7">
        <f>VLOOKUP($A$2&amp;$B$36&amp;$B46,'[16]Paga all'!$F$2:$G$1470,2,FALSE)</f>
        <v>214</v>
      </c>
      <c r="AK46" s="9">
        <f t="shared" ref="AK46:BO46" si="48">AK44+AK45-AJ44</f>
        <v>407</v>
      </c>
      <c r="AL46" s="9">
        <f t="shared" si="48"/>
        <v>202</v>
      </c>
      <c r="AM46" s="9">
        <f t="shared" si="48"/>
        <v>160</v>
      </c>
      <c r="AN46" s="9">
        <f t="shared" si="48"/>
        <v>163</v>
      </c>
      <c r="AO46" s="9">
        <f t="shared" si="48"/>
        <v>167</v>
      </c>
      <c r="AP46" s="9">
        <f t="shared" si="48"/>
        <v>170</v>
      </c>
      <c r="AQ46" s="9">
        <f t="shared" si="48"/>
        <v>173</v>
      </c>
      <c r="AR46" s="9">
        <f t="shared" si="48"/>
        <v>177</v>
      </c>
      <c r="AS46" s="9">
        <f t="shared" si="48"/>
        <v>180</v>
      </c>
      <c r="AT46" s="9">
        <f t="shared" si="48"/>
        <v>184</v>
      </c>
      <c r="AU46" s="9">
        <f t="shared" si="48"/>
        <v>187</v>
      </c>
      <c r="AV46" s="9">
        <f t="shared" si="48"/>
        <v>191</v>
      </c>
      <c r="AW46" s="9">
        <f t="shared" si="48"/>
        <v>195</v>
      </c>
      <c r="AX46" s="9">
        <f t="shared" si="48"/>
        <v>198</v>
      </c>
      <c r="AY46" s="9">
        <f t="shared" si="48"/>
        <v>203</v>
      </c>
      <c r="AZ46" s="9">
        <f t="shared" si="48"/>
        <v>206</v>
      </c>
      <c r="BA46" s="9">
        <f t="shared" si="48"/>
        <v>211</v>
      </c>
      <c r="BB46" s="9">
        <f t="shared" si="48"/>
        <v>215</v>
      </c>
      <c r="BC46" s="9">
        <f t="shared" si="48"/>
        <v>220</v>
      </c>
      <c r="BD46" s="9">
        <f t="shared" si="48"/>
        <v>223</v>
      </c>
      <c r="BE46" s="9">
        <f t="shared" si="48"/>
        <v>228</v>
      </c>
      <c r="BF46" s="9">
        <f t="shared" si="48"/>
        <v>232</v>
      </c>
      <c r="BG46" s="9">
        <f t="shared" si="48"/>
        <v>237</v>
      </c>
      <c r="BH46" s="9">
        <f t="shared" si="48"/>
        <v>242</v>
      </c>
      <c r="BI46" s="9">
        <f t="shared" si="48"/>
        <v>247</v>
      </c>
      <c r="BJ46" s="9">
        <f t="shared" si="48"/>
        <v>252</v>
      </c>
      <c r="BK46" s="9">
        <f t="shared" si="48"/>
        <v>257</v>
      </c>
      <c r="BL46" s="9">
        <f t="shared" si="48"/>
        <v>262</v>
      </c>
      <c r="BM46" s="9">
        <f t="shared" si="48"/>
        <v>267</v>
      </c>
      <c r="BN46" s="9">
        <f t="shared" si="48"/>
        <v>273</v>
      </c>
      <c r="BO46" s="9">
        <f t="shared" si="48"/>
        <v>278</v>
      </c>
    </row>
    <row r="47" spans="2:67" x14ac:dyDescent="0.25">
      <c r="B47" t="s">
        <v>158</v>
      </c>
      <c r="D47" s="7">
        <f>IF(VLOOKUP($B$36&amp;$B47,[17]Sheet1!$C$1:$AC$85,COLUMN(D$1)-2,FALSE)=" ",0,VLOOKUP($B$36&amp;$B47,[17]Sheet1!$C$1:$AC$85,COLUMN(D$1)-2,FALSE))</f>
        <v>0</v>
      </c>
      <c r="E47" s="7">
        <f>IF(VLOOKUP($B$36&amp;$B47,[17]Sheet1!$C$1:$AC$85,COLUMN(E$1)-2,FALSE)=" ",0,VLOOKUP($B$36&amp;$B47,[17]Sheet1!$C$1:$AC$85,COLUMN(E$1)-2,FALSE))</f>
        <v>0</v>
      </c>
      <c r="F47" s="7">
        <f>IF(VLOOKUP($B$36&amp;$B47,[17]Sheet1!$C$1:$AC$85,COLUMN(F$1)-2,FALSE)=" ",0,VLOOKUP($B$36&amp;$B47,[17]Sheet1!$C$1:$AC$85,COLUMN(F$1)-2,FALSE))</f>
        <v>1</v>
      </c>
      <c r="G47" s="7">
        <f>IF(VLOOKUP($B$36&amp;$B47,[17]Sheet1!$C$1:$AC$85,COLUMN(G$1)-2,FALSE)=" ",0,VLOOKUP($B$36&amp;$B47,[17]Sheet1!$C$1:$AC$85,COLUMN(G$1)-2,FALSE))</f>
        <v>7</v>
      </c>
      <c r="H47" s="7">
        <f>IF(VLOOKUP($B$36&amp;$B47,[17]Sheet1!$C$1:$AC$85,COLUMN(H$1)-2,FALSE)=" ",0,VLOOKUP($B$36&amp;$B47,[17]Sheet1!$C$1:$AC$85,COLUMN(H$1)-2,FALSE))</f>
        <v>2</v>
      </c>
      <c r="I47" s="7">
        <f>IF(VLOOKUP($B$36&amp;$B47,[17]Sheet1!$C$1:$AC$85,COLUMN(I$1)-2,FALSE)=" ",0,VLOOKUP($B$36&amp;$B47,[17]Sheet1!$C$1:$AC$85,COLUMN(I$1)-2,FALSE))</f>
        <v>2</v>
      </c>
      <c r="J47" s="7">
        <f>IF(VLOOKUP($B$36&amp;$B47,[17]Sheet1!$C$1:$AC$85,COLUMN(J$1)-2,FALSE)=" ",0,VLOOKUP($B$36&amp;$B47,[17]Sheet1!$C$1:$AC$85,COLUMN(J$1)-2,FALSE))</f>
        <v>4</v>
      </c>
      <c r="K47" s="7">
        <f>IF(VLOOKUP($B$36&amp;$B47,[17]Sheet1!$C$1:$AC$85,COLUMN(K$1)-2,FALSE)=" ",0,VLOOKUP($B$36&amp;$B47,[17]Sheet1!$C$1:$AC$85,COLUMN(K$1)-2,FALSE))</f>
        <v>75</v>
      </c>
      <c r="L47" s="7">
        <f>IF(VLOOKUP($B$36&amp;$B47,[17]Sheet1!$C$1:$AC$85,COLUMN(L$1)-2,FALSE)=" ",0,VLOOKUP($B$36&amp;$B47,[17]Sheet1!$C$1:$AC$85,COLUMN(L$1)-2,FALSE))</f>
        <v>527</v>
      </c>
      <c r="M47" s="7">
        <f>IF(VLOOKUP($B$36&amp;$B47,[17]Sheet1!$C$1:$AC$85,COLUMN(M$1)-2,FALSE)=" ",0,VLOOKUP($B$36&amp;$B47,[17]Sheet1!$C$1:$AC$85,COLUMN(M$1)-2,FALSE))</f>
        <v>873</v>
      </c>
      <c r="N47" s="7">
        <f>IF(VLOOKUP($B$36&amp;$B47,[17]Sheet1!$C$1:$AC$85,COLUMN(N$1)-2,FALSE)=" ",0,VLOOKUP($B$36&amp;$B47,[17]Sheet1!$C$1:$AC$85,COLUMN(N$1)-2,FALSE))</f>
        <v>1439</v>
      </c>
      <c r="O47" s="7">
        <f>IF(VLOOKUP($B$36&amp;$B47,[17]Sheet1!$C$1:$AC$85,COLUMN(O$1)-2,FALSE)=" ",0,VLOOKUP($B$36&amp;$B47,[17]Sheet1!$C$1:$AC$85,COLUMN(O$1)-2,FALSE))</f>
        <v>2118</v>
      </c>
      <c r="P47" s="7">
        <f>IF(VLOOKUP($B$36&amp;$B47,[17]Sheet1!$C$1:$AC$85,COLUMN(P$1)-2,FALSE)=" ",0,VLOOKUP($B$36&amp;$B47,[17]Sheet1!$C$1:$AC$85,COLUMN(P$1)-2,FALSE))</f>
        <v>1828</v>
      </c>
      <c r="Q47" s="7">
        <f>IF(VLOOKUP($B$36&amp;$B47,[17]Sheet1!$C$1:$AC$85,COLUMN(Q$1)-2,FALSE)=" ",0,VLOOKUP($B$36&amp;$B47,[17]Sheet1!$C$1:$AC$85,COLUMN(Q$1)-2,FALSE))</f>
        <v>2675</v>
      </c>
      <c r="R47" s="7">
        <f>IF(VLOOKUP($B$36&amp;$B47,[17]Sheet1!$C$1:$AC$85,COLUMN(R$1)-2,FALSE)=" ",0,VLOOKUP($B$36&amp;$B47,[17]Sheet1!$C$1:$AC$85,COLUMN(R$1)-2,FALSE))</f>
        <v>5047</v>
      </c>
      <c r="S47" s="7">
        <f>IF(VLOOKUP($B$36&amp;$B47,[17]Sheet1!$C$1:$AC$85,COLUMN(S$1)-2,FALSE)=" ",0,VLOOKUP($B$36&amp;$B47,[17]Sheet1!$C$1:$AC$85,COLUMN(S$1)-2,FALSE))</f>
        <v>2851</v>
      </c>
      <c r="T47" s="7">
        <f>IF(VLOOKUP($B$36&amp;$B47,[17]Sheet1!$C$1:$AC$85,COLUMN(T$1)-2,FALSE)=" ",0,VLOOKUP($B$36&amp;$B47,[17]Sheet1!$C$1:$AC$85,COLUMN(T$1)-2,FALSE))</f>
        <v>2670</v>
      </c>
      <c r="U47" s="7">
        <f>IF(VLOOKUP($B$36&amp;$B47,[17]Sheet1!$C$1:$AC$85,COLUMN(U$1)-2,FALSE)=" ",0,VLOOKUP($B$36&amp;$B47,[17]Sheet1!$C$1:$AC$85,COLUMN(U$1)-2,FALSE))</f>
        <v>2655</v>
      </c>
      <c r="V47" s="7">
        <f>IF(VLOOKUP($B$36&amp;$B47,[17]Sheet1!$C$1:$AC$85,COLUMN(V$1)-2,FALSE)=" ",0,VLOOKUP($B$36&amp;$B47,[17]Sheet1!$C$1:$AC$85,COLUMN(V$1)-2,FALSE))</f>
        <v>3450</v>
      </c>
      <c r="W47" s="7">
        <f>IF(VLOOKUP($B$36&amp;$B47,[17]Sheet1!$C$1:$AC$85,COLUMN(W$1)-2,FALSE)=" ",0,VLOOKUP($B$36&amp;$B47,[17]Sheet1!$C$1:$AC$85,COLUMN(W$1)-2,FALSE))</f>
        <v>4365</v>
      </c>
      <c r="X47" s="7">
        <f>IF(VLOOKUP($B$36&amp;$B47,[17]Sheet1!$C$1:$AC$85,COLUMN(X$1)-2,FALSE)=" ",0,VLOOKUP($B$36&amp;$B47,[17]Sheet1!$C$1:$AC$85,COLUMN(X$1)-2,FALSE))</f>
        <v>4446</v>
      </c>
      <c r="Y47" s="7">
        <f>IF(VLOOKUP($B$36&amp;$B47,[17]Sheet1!$C$1:$AC$85,COLUMN(Y$1)-2,FALSE)=" ",0,VLOOKUP($B$36&amp;$B47,[17]Sheet1!$C$1:$AC$85,COLUMN(Y$1)-2,FALSE))</f>
        <v>4849</v>
      </c>
      <c r="Z47" s="7">
        <f>IF(VLOOKUP($B$36&amp;$B47,[17]Sheet1!$C$1:$AC$85,COLUMN(Z$1)-2,FALSE)=" ",0,VLOOKUP($B$36&amp;$B47,[17]Sheet1!$C$1:$AC$85,COLUMN(Z$1)-2,FALSE))</f>
        <v>3760</v>
      </c>
      <c r="AA47" s="7">
        <f>IF(VLOOKUP($B$36&amp;$B47,[17]Sheet1!$C$1:$AC$85,COLUMN(AA$1)-2,FALSE)=" ",0,VLOOKUP($B$36&amp;$B47,[17]Sheet1!$C$1:$AC$85,COLUMN(AA$1)-2,FALSE))</f>
        <v>3001</v>
      </c>
      <c r="AB47" s="7">
        <f>IF(VLOOKUP($B$36&amp;$B47,[17]Sheet1!$C$1:$AC$85,COLUMN(AB$1)-2,FALSE)=" ",0,VLOOKUP($B$36&amp;$B47,[17]Sheet1!$C$1:$AC$85,COLUMN(AB$1)-2,FALSE))</f>
        <v>2469</v>
      </c>
      <c r="AC47" s="7">
        <f>IF(VLOOKUP($B$36&amp;$B47,[17]Sheet1!$C$1:$AC$85,COLUMN(AC$1)-2,FALSE)=" ",0,VLOOKUP($B$36&amp;$B47,[17]Sheet1!$C$1:$AC$85,COLUMN(AC$1)-2,FALSE))</f>
        <v>2189</v>
      </c>
      <c r="AF47" s="7">
        <f t="shared" si="45"/>
        <v>2469</v>
      </c>
      <c r="AG47" s="7">
        <f t="shared" si="45"/>
        <v>2189</v>
      </c>
      <c r="AH47" s="7" t="e">
        <f>VLOOKUP($A$2&amp;$B$36&amp;$B47,'[18]Paga All'!$F:$I,4,FALSE)</f>
        <v>#N/A</v>
      </c>
      <c r="AI47" s="7">
        <f>VLOOKUP($A$2&amp;$B$36&amp;$B47,'[15]Paga all'!$F:$G,2,FALSE)</f>
        <v>2125</v>
      </c>
      <c r="AJ47" s="7">
        <f>VLOOKUP($A$2&amp;$B$36&amp;$B47,'[16]Paga all'!$F$2:$G$1470,2,FALSE)</f>
        <v>1134</v>
      </c>
      <c r="AK47" s="9">
        <f t="shared" ref="AK47:BO47" si="49">ROUND(AK44*AK40,)</f>
        <v>3247</v>
      </c>
      <c r="AL47" s="9">
        <f t="shared" si="49"/>
        <v>3596</v>
      </c>
      <c r="AM47" s="9">
        <f t="shared" si="49"/>
        <v>3668</v>
      </c>
      <c r="AN47" s="9">
        <f t="shared" si="49"/>
        <v>3740</v>
      </c>
      <c r="AO47" s="9">
        <f t="shared" si="49"/>
        <v>3816</v>
      </c>
      <c r="AP47" s="9">
        <f t="shared" si="49"/>
        <v>3893</v>
      </c>
      <c r="AQ47" s="9">
        <f t="shared" si="49"/>
        <v>3969</v>
      </c>
      <c r="AR47" s="9">
        <f t="shared" si="49"/>
        <v>4140</v>
      </c>
      <c r="AS47" s="9">
        <f t="shared" si="49"/>
        <v>4269</v>
      </c>
      <c r="AT47" s="9">
        <f t="shared" si="49"/>
        <v>4404</v>
      </c>
      <c r="AU47" s="9">
        <f t="shared" si="49"/>
        <v>4536</v>
      </c>
      <c r="AV47" s="9">
        <f t="shared" si="49"/>
        <v>4627</v>
      </c>
      <c r="AW47" s="9">
        <f t="shared" si="49"/>
        <v>4722</v>
      </c>
      <c r="AX47" s="9">
        <f t="shared" si="49"/>
        <v>4812</v>
      </c>
      <c r="AY47" s="9">
        <f t="shared" si="49"/>
        <v>4912</v>
      </c>
      <c r="AZ47" s="9">
        <f t="shared" si="49"/>
        <v>5007</v>
      </c>
      <c r="BA47" s="9">
        <f t="shared" si="49"/>
        <v>5106</v>
      </c>
      <c r="BB47" s="9">
        <f t="shared" si="49"/>
        <v>5206</v>
      </c>
      <c r="BC47" s="9">
        <f t="shared" si="49"/>
        <v>5315</v>
      </c>
      <c r="BD47" s="9">
        <f t="shared" si="49"/>
        <v>5420</v>
      </c>
      <c r="BE47" s="9">
        <f t="shared" si="49"/>
        <v>5529</v>
      </c>
      <c r="BF47" s="9">
        <f t="shared" si="49"/>
        <v>5638</v>
      </c>
      <c r="BG47" s="9">
        <f t="shared" si="49"/>
        <v>5748</v>
      </c>
      <c r="BH47" s="9">
        <f t="shared" si="49"/>
        <v>5862</v>
      </c>
      <c r="BI47" s="9">
        <f t="shared" si="49"/>
        <v>5980</v>
      </c>
      <c r="BJ47" s="9">
        <f t="shared" si="49"/>
        <v>6099</v>
      </c>
      <c r="BK47" s="9">
        <f t="shared" si="49"/>
        <v>6223</v>
      </c>
      <c r="BL47" s="9">
        <f t="shared" si="49"/>
        <v>6346</v>
      </c>
      <c r="BM47" s="9">
        <f t="shared" si="49"/>
        <v>6470</v>
      </c>
      <c r="BN47" s="9">
        <f t="shared" si="49"/>
        <v>6603</v>
      </c>
      <c r="BO47" s="9">
        <f t="shared" si="49"/>
        <v>6736</v>
      </c>
    </row>
    <row r="48" spans="2:67" x14ac:dyDescent="0.25">
      <c r="B48" t="s">
        <v>159</v>
      </c>
      <c r="D48" s="7">
        <f>IF(VLOOKUP($B$36&amp;$B48,[17]Sheet1!$C$1:$AC$85,COLUMN(D$1)-2,FALSE)=" ",0,VLOOKUP($B$36&amp;$B48,[17]Sheet1!$C$1:$AC$85,COLUMN(D$1)-2,FALSE))</f>
        <v>0</v>
      </c>
      <c r="E48" s="7">
        <f>IF(VLOOKUP($B$36&amp;$B48,[17]Sheet1!$C$1:$AC$85,COLUMN(E$1)-2,FALSE)=" ",0,VLOOKUP($B$36&amp;$B48,[17]Sheet1!$C$1:$AC$85,COLUMN(E$1)-2,FALSE))</f>
        <v>0</v>
      </c>
      <c r="F48" s="7">
        <f>IF(VLOOKUP($B$36&amp;$B48,[17]Sheet1!$C$1:$AC$85,COLUMN(F$1)-2,FALSE)=" ",0,VLOOKUP($B$36&amp;$B48,[17]Sheet1!$C$1:$AC$85,COLUMN(F$1)-2,FALSE))</f>
        <v>500</v>
      </c>
      <c r="G48" s="7">
        <f>IF(VLOOKUP($B$36&amp;$B48,[17]Sheet1!$C$1:$AC$85,COLUMN(G$1)-2,FALSE)=" ",0,VLOOKUP($B$36&amp;$B48,[17]Sheet1!$C$1:$AC$85,COLUMN(G$1)-2,FALSE))</f>
        <v>104900</v>
      </c>
      <c r="H48" s="7">
        <f>IF(VLOOKUP($B$36&amp;$B48,[17]Sheet1!$C$1:$AC$85,COLUMN(H$1)-2,FALSE)=" ",0,VLOOKUP($B$36&amp;$B48,[17]Sheet1!$C$1:$AC$85,COLUMN(H$1)-2,FALSE))</f>
        <v>1000</v>
      </c>
      <c r="I48" s="7">
        <f>IF(VLOOKUP($B$36&amp;$B48,[17]Sheet1!$C$1:$AC$85,COLUMN(I$1)-2,FALSE)=" ",0,VLOOKUP($B$36&amp;$B48,[17]Sheet1!$C$1:$AC$85,COLUMN(I$1)-2,FALSE))</f>
        <v>12900</v>
      </c>
      <c r="J48" s="7">
        <f>IF(VLOOKUP($B$36&amp;$B48,[17]Sheet1!$C$1:$AC$85,COLUMN(J$1)-2,FALSE)=" ",0,VLOOKUP($B$36&amp;$B48,[17]Sheet1!$C$1:$AC$85,COLUMN(J$1)-2,FALSE))</f>
        <v>71500</v>
      </c>
      <c r="K48" s="7">
        <f>IF(VLOOKUP($B$36&amp;$B48,[17]Sheet1!$C$1:$AC$85,COLUMN(K$1)-2,FALSE)=" ",0,VLOOKUP($B$36&amp;$B48,[17]Sheet1!$C$1:$AC$85,COLUMN(K$1)-2,FALSE))</f>
        <v>1526300</v>
      </c>
      <c r="L48" s="7">
        <f>IF(VLOOKUP($B$36&amp;$B48,[17]Sheet1!$C$1:$AC$85,COLUMN(L$1)-2,FALSE)=" ",0,VLOOKUP($B$36&amp;$B48,[17]Sheet1!$C$1:$AC$85,COLUMN(L$1)-2,FALSE))</f>
        <v>7336309.0700000003</v>
      </c>
      <c r="M48" s="7">
        <f>IF(VLOOKUP($B$36&amp;$B48,[17]Sheet1!$C$1:$AC$85,COLUMN(M$1)-2,FALSE)=" ",0,VLOOKUP($B$36&amp;$B48,[17]Sheet1!$C$1:$AC$85,COLUMN(M$1)-2,FALSE))</f>
        <v>13741668.34</v>
      </c>
      <c r="N48" s="7">
        <f>IF(VLOOKUP($B$36&amp;$B48,[17]Sheet1!$C$1:$AC$85,COLUMN(N$1)-2,FALSE)=" ",0,VLOOKUP($B$36&amp;$B48,[17]Sheet1!$C$1:$AC$85,COLUMN(N$1)-2,FALSE))</f>
        <v>23731300.100000001</v>
      </c>
      <c r="O48" s="7">
        <f>IF(VLOOKUP($B$36&amp;$B48,[17]Sheet1!$C$1:$AC$85,COLUMN(O$1)-2,FALSE)=" ",0,VLOOKUP($B$36&amp;$B48,[17]Sheet1!$C$1:$AC$85,COLUMN(O$1)-2,FALSE))</f>
        <v>36159348.380000003</v>
      </c>
      <c r="P48" s="7">
        <f>IF(VLOOKUP($B$36&amp;$B48,[17]Sheet1!$C$1:$AC$85,COLUMN(P$1)-2,FALSE)=" ",0,VLOOKUP($B$36&amp;$B48,[17]Sheet1!$C$1:$AC$85,COLUMN(P$1)-2,FALSE))</f>
        <v>35412176.539999999</v>
      </c>
      <c r="Q48" s="7">
        <f>IF(VLOOKUP($B$36&amp;$B48,[17]Sheet1!$C$1:$AC$85,COLUMN(Q$1)-2,FALSE)=" ",0,VLOOKUP($B$36&amp;$B48,[17]Sheet1!$C$1:$AC$85,COLUMN(Q$1)-2,FALSE))</f>
        <v>78286839.010000005</v>
      </c>
      <c r="R48" s="7">
        <f>IF(VLOOKUP($B$36&amp;$B48,[17]Sheet1!$C$1:$AC$85,COLUMN(R$1)-2,FALSE)=" ",0,VLOOKUP($B$36&amp;$B48,[17]Sheet1!$C$1:$AC$85,COLUMN(R$1)-2,FALSE))</f>
        <v>286728271.67000002</v>
      </c>
      <c r="S48" s="7">
        <f>IF(VLOOKUP($B$36&amp;$B48,[17]Sheet1!$C$1:$AC$85,COLUMN(S$1)-2,FALSE)=" ",0,VLOOKUP($B$36&amp;$B48,[17]Sheet1!$C$1:$AC$85,COLUMN(S$1)-2,FALSE))</f>
        <v>56328746.840000004</v>
      </c>
      <c r="T48" s="7">
        <f>IF(VLOOKUP($B$36&amp;$B48,[17]Sheet1!$C$1:$AC$85,COLUMN(T$1)-2,FALSE)=" ",0,VLOOKUP($B$36&amp;$B48,[17]Sheet1!$C$1:$AC$85,COLUMN(T$1)-2,FALSE))</f>
        <v>47200116.060000002</v>
      </c>
      <c r="U48" s="7">
        <f>IF(VLOOKUP($B$36&amp;$B48,[17]Sheet1!$C$1:$AC$85,COLUMN(U$1)-2,FALSE)=" ",0,VLOOKUP($B$36&amp;$B48,[17]Sheet1!$C$1:$AC$85,COLUMN(U$1)-2,FALSE))</f>
        <v>45140471.329999998</v>
      </c>
      <c r="V48" s="7">
        <f>IF(VLOOKUP($B$36&amp;$B48,[17]Sheet1!$C$1:$AC$85,COLUMN(V$1)-2,FALSE)=" ",0,VLOOKUP($B$36&amp;$B48,[17]Sheet1!$C$1:$AC$85,COLUMN(V$1)-2,FALSE))</f>
        <v>49915900.840000004</v>
      </c>
      <c r="W48" s="7">
        <f>IF(VLOOKUP($B$36&amp;$B48,[17]Sheet1!$C$1:$AC$85,COLUMN(W$1)-2,FALSE)=" ",0,VLOOKUP($B$36&amp;$B48,[17]Sheet1!$C$1:$AC$85,COLUMN(W$1)-2,FALSE))</f>
        <v>62132413.920000002</v>
      </c>
      <c r="X48" s="7">
        <f>IF(VLOOKUP($B$36&amp;$B48,[17]Sheet1!$C$1:$AC$85,COLUMN(X$1)-2,FALSE)=" ",0,VLOOKUP($B$36&amp;$B48,[17]Sheet1!$C$1:$AC$85,COLUMN(X$1)-2,FALSE))</f>
        <v>64370860.840000004</v>
      </c>
      <c r="Y48" s="7">
        <f>IF(VLOOKUP($B$36&amp;$B48,[17]Sheet1!$C$1:$AC$85,COLUMN(Y$1)-2,FALSE)=" ",0,VLOOKUP($B$36&amp;$B48,[17]Sheet1!$C$1:$AC$85,COLUMN(Y$1)-2,FALSE))</f>
        <v>70506192.739999995</v>
      </c>
      <c r="Z48" s="7">
        <f>IF(VLOOKUP($B$36&amp;$B48,[17]Sheet1!$C$1:$AC$85,COLUMN(Z$1)-2,FALSE)=" ",0,VLOOKUP($B$36&amp;$B48,[17]Sheet1!$C$1:$AC$85,COLUMN(Z$1)-2,FALSE))</f>
        <v>25461971.219999999</v>
      </c>
      <c r="AA48" s="7">
        <f>IF(VLOOKUP($B$36&amp;$B48,[17]Sheet1!$C$1:$AC$85,COLUMN(AA$1)-2,FALSE)=" ",0,VLOOKUP($B$36&amp;$B48,[17]Sheet1!$C$1:$AC$85,COLUMN(AA$1)-2,FALSE))</f>
        <v>27263888.5</v>
      </c>
      <c r="AB48" s="7">
        <f>IF(VLOOKUP($B$36&amp;$B48,[17]Sheet1!$C$1:$AC$85,COLUMN(AB$1)-2,FALSE)=" ",0,VLOOKUP($B$36&amp;$B48,[17]Sheet1!$C$1:$AC$85,COLUMN(AB$1)-2,FALSE))</f>
        <v>28968888.170000002</v>
      </c>
      <c r="AC48" s="7">
        <f>IF(VLOOKUP($B$36&amp;$B48,[17]Sheet1!$C$1:$AC$85,COLUMN(AC$1)-2,FALSE)=" ",0,VLOOKUP($B$36&amp;$B48,[17]Sheet1!$C$1:$AC$85,COLUMN(AC$1)-2,FALSE))</f>
        <v>18678066.800000001</v>
      </c>
      <c r="AF48" s="7">
        <f t="shared" si="45"/>
        <v>28968888.170000002</v>
      </c>
      <c r="AG48" s="7">
        <f t="shared" si="45"/>
        <v>18678066.800000001</v>
      </c>
      <c r="AH48" s="7" t="e">
        <f>VLOOKUP($A$2&amp;$B$36&amp;$B48,'[18]Paga All'!$F:$I,4,FALSE)</f>
        <v>#N/A</v>
      </c>
      <c r="AI48" s="7">
        <f>VLOOKUP($A$2&amp;$B$36&amp;$B48,'[15]Paga all'!$F:$G,2,FALSE)</f>
        <v>24026884.25</v>
      </c>
      <c r="AJ48" s="7">
        <f>VLOOKUP($A$2&amp;$B$36&amp;$B48,'[16]Paga all'!$F$2:$G$1470,2,FALSE)</f>
        <v>9195440.6600000001</v>
      </c>
      <c r="AK48" s="9">
        <f t="shared" ref="AK48:BO48" si="50">AK47*$AD49</f>
        <v>62924957.953660369</v>
      </c>
      <c r="AL48" s="9">
        <f t="shared" si="50"/>
        <v>69688373.514432609</v>
      </c>
      <c r="AM48" s="9">
        <f t="shared" si="50"/>
        <v>71083691.337858394</v>
      </c>
      <c r="AN48" s="9">
        <f t="shared" si="50"/>
        <v>72479009.161284193</v>
      </c>
      <c r="AO48" s="9">
        <f t="shared" si="50"/>
        <v>73951844.641566977</v>
      </c>
      <c r="AP48" s="9">
        <f t="shared" si="50"/>
        <v>75444059.536063999</v>
      </c>
      <c r="AQ48" s="9">
        <f t="shared" si="50"/>
        <v>76916895.016346782</v>
      </c>
      <c r="AR48" s="9">
        <f t="shared" si="50"/>
        <v>80230774.84698303</v>
      </c>
      <c r="AS48" s="9">
        <f t="shared" si="50"/>
        <v>82730719.280620918</v>
      </c>
      <c r="AT48" s="9">
        <f t="shared" si="50"/>
        <v>85346940.199544266</v>
      </c>
      <c r="AU48" s="9">
        <f t="shared" si="50"/>
        <v>87905022.875824898</v>
      </c>
      <c r="AV48" s="9">
        <f t="shared" si="50"/>
        <v>89668549.569321379</v>
      </c>
      <c r="AW48" s="9">
        <f t="shared" si="50"/>
        <v>91509593.919674858</v>
      </c>
      <c r="AX48" s="9">
        <f t="shared" si="50"/>
        <v>93253741.198957101</v>
      </c>
      <c r="AY48" s="9">
        <f t="shared" si="50"/>
        <v>95191682.620381802</v>
      </c>
      <c r="AZ48" s="9">
        <f t="shared" si="50"/>
        <v>97032726.970735282</v>
      </c>
      <c r="BA48" s="9">
        <f t="shared" si="50"/>
        <v>98951288.977945745</v>
      </c>
      <c r="BB48" s="9">
        <f t="shared" si="50"/>
        <v>100889230.39937046</v>
      </c>
      <c r="BC48" s="9">
        <f t="shared" si="50"/>
        <v>103001586.54872338</v>
      </c>
      <c r="BD48" s="9">
        <f t="shared" si="50"/>
        <v>105036425.04121934</v>
      </c>
      <c r="BE48" s="9">
        <f t="shared" si="50"/>
        <v>107148781.19057228</v>
      </c>
      <c r="BF48" s="9">
        <f t="shared" si="50"/>
        <v>109261137.3399252</v>
      </c>
      <c r="BG48" s="9">
        <f t="shared" si="50"/>
        <v>111392872.90349239</v>
      </c>
      <c r="BH48" s="9">
        <f t="shared" si="50"/>
        <v>113602126.12391657</v>
      </c>
      <c r="BI48" s="9">
        <f t="shared" si="50"/>
        <v>115888897.00119773</v>
      </c>
      <c r="BJ48" s="9">
        <f t="shared" si="50"/>
        <v>118195047.29269312</v>
      </c>
      <c r="BK48" s="9">
        <f t="shared" si="50"/>
        <v>120598094.65525977</v>
      </c>
      <c r="BL48" s="9">
        <f t="shared" si="50"/>
        <v>122981762.60361215</v>
      </c>
      <c r="BM48" s="9">
        <f t="shared" si="50"/>
        <v>125384809.9661788</v>
      </c>
      <c r="BN48" s="9">
        <f t="shared" si="50"/>
        <v>127962272.05667366</v>
      </c>
      <c r="BO48" s="9">
        <f t="shared" si="50"/>
        <v>130539734.14716853</v>
      </c>
    </row>
    <row r="49" spans="2:67" x14ac:dyDescent="0.25">
      <c r="B49" t="s">
        <v>160</v>
      </c>
      <c r="D49" s="7">
        <f t="shared" ref="D49:AC49" si="51">IF(ISERROR(D48/D47),0,D48/D47)</f>
        <v>0</v>
      </c>
      <c r="E49" s="7">
        <f t="shared" si="51"/>
        <v>0</v>
      </c>
      <c r="F49" s="7">
        <f t="shared" si="51"/>
        <v>500</v>
      </c>
      <c r="G49" s="7">
        <f t="shared" si="51"/>
        <v>14985.714285714286</v>
      </c>
      <c r="H49" s="7">
        <f t="shared" si="51"/>
        <v>500</v>
      </c>
      <c r="I49" s="7">
        <f t="shared" si="51"/>
        <v>6450</v>
      </c>
      <c r="J49" s="7">
        <f t="shared" si="51"/>
        <v>17875</v>
      </c>
      <c r="K49" s="7">
        <f t="shared" si="51"/>
        <v>20350.666666666668</v>
      </c>
      <c r="L49" s="7">
        <f t="shared" si="51"/>
        <v>13920.890075901329</v>
      </c>
      <c r="M49" s="7">
        <f t="shared" si="51"/>
        <v>15740.742657502864</v>
      </c>
      <c r="N49" s="7">
        <f t="shared" si="51"/>
        <v>16491.521959694233</v>
      </c>
      <c r="O49" s="7">
        <f t="shared" si="51"/>
        <v>17072.402445703494</v>
      </c>
      <c r="P49" s="7">
        <f t="shared" si="51"/>
        <v>19372.087822757112</v>
      </c>
      <c r="Q49" s="7">
        <f t="shared" si="51"/>
        <v>29266.108041121497</v>
      </c>
      <c r="R49" s="7">
        <f t="shared" si="51"/>
        <v>56811.625058450569</v>
      </c>
      <c r="S49" s="7">
        <f t="shared" si="51"/>
        <v>19757.540105226239</v>
      </c>
      <c r="T49" s="7">
        <f t="shared" si="51"/>
        <v>17677.946089887642</v>
      </c>
      <c r="U49" s="7">
        <f t="shared" si="51"/>
        <v>17002.060764595102</v>
      </c>
      <c r="V49" s="7">
        <f t="shared" si="51"/>
        <v>14468.377055072464</v>
      </c>
      <c r="W49" s="7">
        <f t="shared" si="51"/>
        <v>14234.229993127148</v>
      </c>
      <c r="X49" s="7">
        <f t="shared" si="51"/>
        <v>14478.376257309943</v>
      </c>
      <c r="Y49" s="7">
        <f t="shared" si="51"/>
        <v>14540.357339657659</v>
      </c>
      <c r="Z49" s="7">
        <f t="shared" si="51"/>
        <v>6771.8008563829781</v>
      </c>
      <c r="AA49" s="7">
        <f t="shared" si="51"/>
        <v>9084.9345218260587</v>
      </c>
      <c r="AB49" s="7">
        <f>IF(ISERROR(AB48/AB47),0,AB48/AB47)</f>
        <v>11733.045026326448</v>
      </c>
      <c r="AC49" s="7">
        <f t="shared" si="51"/>
        <v>8532.6938328003653</v>
      </c>
      <c r="AD49" s="264">
        <f>SUM(P48:AC48)/SUM(P47:AC47)</f>
        <v>19379.41421424711</v>
      </c>
      <c r="AF49" s="7">
        <f>IF(ISERROR(AF48/AF47),0,AF48/AF47)</f>
        <v>11733.045026326448</v>
      </c>
      <c r="AG49" s="7">
        <f>IF(ISERROR(AG48/AG47),0,AG48/AG47)</f>
        <v>8532.6938328003653</v>
      </c>
      <c r="AH49" s="7">
        <f>IF(ISERROR(AH48/AH47),0,AH48/AH47)</f>
        <v>0</v>
      </c>
      <c r="AI49" s="7">
        <f>IF(ISERROR(AI48/AI47),0,AI48/AI47)</f>
        <v>11306.769058823529</v>
      </c>
      <c r="AJ49" s="7">
        <f>VLOOKUP($A$2&amp;$B$36&amp;$B49,'[16]Paga all'!$F$2:$G$1470,2,FALSE)</f>
        <v>34031.99</v>
      </c>
      <c r="AK49" s="9">
        <f t="shared" ref="AK49:BO49" si="52">IF(ISERROR(AK48/AK47),0,AK48/AK47)</f>
        <v>19379.41421424711</v>
      </c>
      <c r="AL49" s="9">
        <f t="shared" si="52"/>
        <v>19379.41421424711</v>
      </c>
      <c r="AM49" s="9">
        <f t="shared" si="52"/>
        <v>19379.41421424711</v>
      </c>
      <c r="AN49" s="9">
        <f t="shared" si="52"/>
        <v>19379.41421424711</v>
      </c>
      <c r="AO49" s="9">
        <f t="shared" si="52"/>
        <v>19379.41421424711</v>
      </c>
      <c r="AP49" s="9">
        <f t="shared" si="52"/>
        <v>19379.41421424711</v>
      </c>
      <c r="AQ49" s="9">
        <f t="shared" si="52"/>
        <v>19379.41421424711</v>
      </c>
      <c r="AR49" s="9">
        <f t="shared" si="52"/>
        <v>19379.41421424711</v>
      </c>
      <c r="AS49" s="9">
        <f t="shared" si="52"/>
        <v>19379.41421424711</v>
      </c>
      <c r="AT49" s="9">
        <f t="shared" si="52"/>
        <v>19379.41421424711</v>
      </c>
      <c r="AU49" s="9">
        <f t="shared" si="52"/>
        <v>19379.41421424711</v>
      </c>
      <c r="AV49" s="9">
        <f t="shared" si="52"/>
        <v>19379.41421424711</v>
      </c>
      <c r="AW49" s="9">
        <f t="shared" si="52"/>
        <v>19379.41421424711</v>
      </c>
      <c r="AX49" s="9">
        <f t="shared" si="52"/>
        <v>19379.41421424711</v>
      </c>
      <c r="AY49" s="9">
        <f t="shared" si="52"/>
        <v>19379.41421424711</v>
      </c>
      <c r="AZ49" s="9">
        <f t="shared" si="52"/>
        <v>19379.41421424711</v>
      </c>
      <c r="BA49" s="9">
        <f t="shared" si="52"/>
        <v>19379.41421424711</v>
      </c>
      <c r="BB49" s="9">
        <f t="shared" si="52"/>
        <v>19379.41421424711</v>
      </c>
      <c r="BC49" s="9">
        <f t="shared" si="52"/>
        <v>19379.41421424711</v>
      </c>
      <c r="BD49" s="9">
        <f t="shared" si="52"/>
        <v>19379.41421424711</v>
      </c>
      <c r="BE49" s="9">
        <f t="shared" si="52"/>
        <v>19379.41421424711</v>
      </c>
      <c r="BF49" s="9">
        <f t="shared" si="52"/>
        <v>19379.41421424711</v>
      </c>
      <c r="BG49" s="9">
        <f t="shared" si="52"/>
        <v>19379.41421424711</v>
      </c>
      <c r="BH49" s="9">
        <f t="shared" si="52"/>
        <v>19379.41421424711</v>
      </c>
      <c r="BI49" s="9">
        <f t="shared" si="52"/>
        <v>19379.41421424711</v>
      </c>
      <c r="BJ49" s="9">
        <f t="shared" si="52"/>
        <v>19379.41421424711</v>
      </c>
      <c r="BK49" s="9">
        <f t="shared" si="52"/>
        <v>19379.41421424711</v>
      </c>
      <c r="BL49" s="9">
        <f t="shared" si="52"/>
        <v>19379.41421424711</v>
      </c>
      <c r="BM49" s="9">
        <f t="shared" si="52"/>
        <v>19379.41421424711</v>
      </c>
      <c r="BN49" s="9">
        <f t="shared" si="52"/>
        <v>19379.41421424711</v>
      </c>
      <c r="BO49" s="9">
        <f t="shared" si="52"/>
        <v>19379.41421424711</v>
      </c>
    </row>
    <row r="50" spans="2:67" x14ac:dyDescent="0.25">
      <c r="B50" t="s">
        <v>161</v>
      </c>
      <c r="D50" s="7">
        <f>IF(VLOOKUP($B$36&amp;$B50,[17]Sheet1!$C$1:$AC$85,COLUMN(D$1)-2,FALSE)=" ",0,VLOOKUP($B$36&amp;$B50,[17]Sheet1!$C$1:$AC$85,COLUMN(D$1)-2,FALSE))</f>
        <v>0</v>
      </c>
      <c r="E50" s="7">
        <f>IF(VLOOKUP($B$36&amp;$B50,[17]Sheet1!$C$1:$AC$85,COLUMN(E$1)-2,FALSE)=" ",0,VLOOKUP($B$36&amp;$B50,[17]Sheet1!$C$1:$AC$85,COLUMN(E$1)-2,FALSE))</f>
        <v>0</v>
      </c>
      <c r="F50" s="7">
        <f>IF(VLOOKUP($B$36&amp;$B50,[17]Sheet1!$C$1:$AC$85,COLUMN(F$1)-2,FALSE)=" ",0,VLOOKUP($B$36&amp;$B50,[17]Sheet1!$C$1:$AC$85,COLUMN(F$1)-2,FALSE))</f>
        <v>50</v>
      </c>
      <c r="G50" s="7">
        <f>IF(VLOOKUP($B$36&amp;$B50,[17]Sheet1!$C$1:$AC$85,COLUMN(G$1)-2,FALSE)=" ",0,VLOOKUP($B$36&amp;$B50,[17]Sheet1!$C$1:$AC$85,COLUMN(G$1)-2,FALSE))</f>
        <v>350</v>
      </c>
      <c r="H50" s="7">
        <f>IF(VLOOKUP($B$36&amp;$B50,[17]Sheet1!$C$1:$AC$85,COLUMN(H$1)-2,FALSE)=" ",0,VLOOKUP($B$36&amp;$B50,[17]Sheet1!$C$1:$AC$85,COLUMN(H$1)-2,FALSE))</f>
        <v>100</v>
      </c>
      <c r="I50" s="7">
        <f>IF(VLOOKUP($B$36&amp;$B50,[17]Sheet1!$C$1:$AC$85,COLUMN(I$1)-2,FALSE)=" ",0,VLOOKUP($B$36&amp;$B50,[17]Sheet1!$C$1:$AC$85,COLUMN(I$1)-2,FALSE))</f>
        <v>100</v>
      </c>
      <c r="J50" s="7">
        <f>IF(VLOOKUP($B$36&amp;$B50,[17]Sheet1!$C$1:$AC$85,COLUMN(J$1)-2,FALSE)=" ",0,VLOOKUP($B$36&amp;$B50,[17]Sheet1!$C$1:$AC$85,COLUMN(J$1)-2,FALSE))</f>
        <v>200</v>
      </c>
      <c r="K50" s="7">
        <f>IF(VLOOKUP($B$36&amp;$B50,[17]Sheet1!$C$1:$AC$85,COLUMN(K$1)-2,FALSE)=" ",0,VLOOKUP($B$36&amp;$B50,[17]Sheet1!$C$1:$AC$85,COLUMN(K$1)-2,FALSE))</f>
        <v>3850</v>
      </c>
      <c r="L50" s="7">
        <f>IF(VLOOKUP($B$36&amp;$B50,[17]Sheet1!$C$1:$AC$85,COLUMN(L$1)-2,FALSE)=" ",0,VLOOKUP($B$36&amp;$B50,[17]Sheet1!$C$1:$AC$85,COLUMN(L$1)-2,FALSE))</f>
        <v>26950</v>
      </c>
      <c r="M50" s="7">
        <f>IF(VLOOKUP($B$36&amp;$B50,[17]Sheet1!$C$1:$AC$85,COLUMN(M$1)-2,FALSE)=" ",0,VLOOKUP($B$36&amp;$B50,[17]Sheet1!$C$1:$AC$85,COLUMN(M$1)-2,FALSE))</f>
        <v>45050</v>
      </c>
      <c r="N50" s="7">
        <f>IF(VLOOKUP($B$36&amp;$B50,[17]Sheet1!$C$1:$AC$85,COLUMN(N$1)-2,FALSE)=" ",0,VLOOKUP($B$36&amp;$B50,[17]Sheet1!$C$1:$AC$85,COLUMN(N$1)-2,FALSE))</f>
        <v>74050</v>
      </c>
      <c r="O50" s="7">
        <f>IF(VLOOKUP($B$36&amp;$B50,[17]Sheet1!$C$1:$AC$85,COLUMN(O$1)-2,FALSE)=" ",0,VLOOKUP($B$36&amp;$B50,[17]Sheet1!$C$1:$AC$85,COLUMN(O$1)-2,FALSE))</f>
        <v>108400</v>
      </c>
      <c r="P50" s="7">
        <f>IF(VLOOKUP($B$36&amp;$B50,[17]Sheet1!$C$1:$AC$85,COLUMN(P$1)-2,FALSE)=" ",0,VLOOKUP($B$36&amp;$B50,[17]Sheet1!$C$1:$AC$85,COLUMN(P$1)-2,FALSE))</f>
        <v>95400</v>
      </c>
      <c r="Q50" s="7">
        <f>IF(VLOOKUP($B$36&amp;$B50,[17]Sheet1!$C$1:$AC$85,COLUMN(Q$1)-2,FALSE)=" ",0,VLOOKUP($B$36&amp;$B50,[17]Sheet1!$C$1:$AC$85,COLUMN(Q$1)-2,FALSE))</f>
        <v>144950</v>
      </c>
      <c r="R50" s="7">
        <f>IF(VLOOKUP($B$36&amp;$B50,[17]Sheet1!$C$1:$AC$85,COLUMN(R$1)-2,FALSE)=" ",0,VLOOKUP($B$36&amp;$B50,[17]Sheet1!$C$1:$AC$85,COLUMN(R$1)-2,FALSE))</f>
        <v>320150</v>
      </c>
      <c r="S50" s="7">
        <f>IF(VLOOKUP($B$36&amp;$B50,[17]Sheet1!$C$1:$AC$85,COLUMN(S$1)-2,FALSE)=" ",0,VLOOKUP($B$36&amp;$B50,[17]Sheet1!$C$1:$AC$85,COLUMN(S$1)-2,FALSE))</f>
        <v>148150</v>
      </c>
      <c r="T50" s="7">
        <f>IF(VLOOKUP($B$36&amp;$B50,[17]Sheet1!$C$1:$AC$85,COLUMN(T$1)-2,FALSE)=" ",0,VLOOKUP($B$36&amp;$B50,[17]Sheet1!$C$1:$AC$85,COLUMN(T$1)-2,FALSE))</f>
        <v>138100</v>
      </c>
      <c r="U50" s="7">
        <f>IF(VLOOKUP($B$36&amp;$B50,[17]Sheet1!$C$1:$AC$85,COLUMN(U$1)-2,FALSE)=" ",0,VLOOKUP($B$36&amp;$B50,[17]Sheet1!$C$1:$AC$85,COLUMN(U$1)-2,FALSE))</f>
        <v>136850</v>
      </c>
      <c r="V50" s="7">
        <f>IF(VLOOKUP($B$36&amp;$B50,[17]Sheet1!$C$1:$AC$85,COLUMN(V$1)-2,FALSE)=" ",0,VLOOKUP($B$36&amp;$B50,[17]Sheet1!$C$1:$AC$85,COLUMN(V$1)-2,FALSE))</f>
        <v>177800</v>
      </c>
      <c r="W50" s="7">
        <f>IF(VLOOKUP($B$36&amp;$B50,[17]Sheet1!$C$1:$AC$85,COLUMN(W$1)-2,FALSE)=" ",0,VLOOKUP($B$36&amp;$B50,[17]Sheet1!$C$1:$AC$85,COLUMN(W$1)-2,FALSE))</f>
        <v>223750</v>
      </c>
      <c r="X50" s="7">
        <f>IF(VLOOKUP($B$36&amp;$B50,[17]Sheet1!$C$1:$AC$85,COLUMN(X$1)-2,FALSE)=" ",0,VLOOKUP($B$36&amp;$B50,[17]Sheet1!$C$1:$AC$85,COLUMN(X$1)-2,FALSE))</f>
        <v>226900</v>
      </c>
      <c r="Y50" s="7">
        <f>IF(VLOOKUP($B$36&amp;$B50,[17]Sheet1!$C$1:$AC$85,COLUMN(Y$1)-2,FALSE)=" ",0,VLOOKUP($B$36&amp;$B50,[17]Sheet1!$C$1:$AC$85,COLUMN(Y$1)-2,FALSE))</f>
        <v>248050</v>
      </c>
      <c r="Z50" s="7">
        <f>IF(VLOOKUP($B$36&amp;$B50,[17]Sheet1!$C$1:$AC$85,COLUMN(Z$1)-2,FALSE)=" ",0,VLOOKUP($B$36&amp;$B50,[17]Sheet1!$C$1:$AC$85,COLUMN(Z$1)-2,FALSE))</f>
        <v>227200</v>
      </c>
      <c r="AA50" s="7">
        <f>IF(VLOOKUP($B$36&amp;$B50,[17]Sheet1!$C$1:$AC$85,COLUMN(AA$1)-2,FALSE)=" ",0,VLOOKUP($B$36&amp;$B50,[17]Sheet1!$C$1:$AC$85,COLUMN(AA$1)-2,FALSE))</f>
        <v>299500</v>
      </c>
      <c r="AB50" s="7">
        <f>IF(VLOOKUP($B$36&amp;$B50,[17]Sheet1!$C$1:$AC$85,COLUMN(AB$1)-2,FALSE)=" ",0,VLOOKUP($B$36&amp;$B50,[17]Sheet1!$C$1:$AC$85,COLUMN(AB$1)-2,FALSE))</f>
        <v>246100</v>
      </c>
      <c r="AC50" s="7">
        <f>IF(VLOOKUP($B$36&amp;$B50,[17]Sheet1!$C$1:$AC$85,COLUMN(AC$1)-2,FALSE)=" ",0,VLOOKUP($B$36&amp;$B50,[17]Sheet1!$C$1:$AC$85,COLUMN(AC$1)-2,FALSE))</f>
        <v>217200</v>
      </c>
      <c r="AF50" s="7">
        <f>AB50</f>
        <v>246100</v>
      </c>
      <c r="AG50" s="7">
        <f>AC50</f>
        <v>217200</v>
      </c>
      <c r="AH50" s="7" t="e">
        <f>VLOOKUP($A$2&amp;$B$36&amp;$B50,'[18]Paga All'!$F:$I,4,FALSE)</f>
        <v>#N/A</v>
      </c>
      <c r="AI50" s="7">
        <f>VLOOKUP($A$2&amp;$B$36&amp;$B50,'[15]Paga all'!$F:$G,2,FALSE)</f>
        <v>212700</v>
      </c>
      <c r="AJ50" s="7">
        <f>VLOOKUP($A$2&amp;$B$36&amp;$B50,'[16]Paga all'!$F$2:$G$1470,2,FALSE)</f>
        <v>113300</v>
      </c>
      <c r="AK50" s="9">
        <f t="shared" ref="AK50:BO50" si="53">AK41*AK47</f>
        <v>281507.13722742797</v>
      </c>
      <c r="AL50" s="9">
        <f t="shared" si="53"/>
        <v>311764.60285489098</v>
      </c>
      <c r="AM50" s="9">
        <f t="shared" si="53"/>
        <v>318006.83072072861</v>
      </c>
      <c r="AN50" s="9">
        <f t="shared" si="53"/>
        <v>324249.05858656624</v>
      </c>
      <c r="AO50" s="9">
        <f t="shared" si="53"/>
        <v>330838.0768893949</v>
      </c>
      <c r="AP50" s="9">
        <f t="shared" si="53"/>
        <v>337513.79280147125</v>
      </c>
      <c r="AQ50" s="9">
        <f t="shared" si="53"/>
        <v>344102.81110429985</v>
      </c>
      <c r="AR50" s="9">
        <f t="shared" si="53"/>
        <v>358928.1022856643</v>
      </c>
      <c r="AS50" s="9">
        <f t="shared" si="53"/>
        <v>370112.09387862339</v>
      </c>
      <c r="AT50" s="9">
        <f t="shared" si="53"/>
        <v>381816.27112706896</v>
      </c>
      <c r="AU50" s="9">
        <f t="shared" si="53"/>
        <v>393260.35554777127</v>
      </c>
      <c r="AV50" s="9">
        <f t="shared" si="53"/>
        <v>401149.83798931609</v>
      </c>
      <c r="AW50" s="9">
        <f t="shared" si="53"/>
        <v>409386.11086785188</v>
      </c>
      <c r="AX50" s="9">
        <f t="shared" si="53"/>
        <v>417188.89570014889</v>
      </c>
      <c r="AY50" s="9">
        <f t="shared" si="53"/>
        <v>425858.6566249234</v>
      </c>
      <c r="AZ50" s="9">
        <f t="shared" si="53"/>
        <v>434094.92950345919</v>
      </c>
      <c r="BA50" s="9">
        <f t="shared" si="53"/>
        <v>442677.99281898595</v>
      </c>
      <c r="BB50" s="9">
        <f t="shared" si="53"/>
        <v>451347.7537437604</v>
      </c>
      <c r="BC50" s="9">
        <f t="shared" si="53"/>
        <v>460797.79315176461</v>
      </c>
      <c r="BD50" s="9">
        <f t="shared" si="53"/>
        <v>469901.04212277784</v>
      </c>
      <c r="BE50" s="9">
        <f t="shared" si="53"/>
        <v>479351.08153078204</v>
      </c>
      <c r="BF50" s="9">
        <f t="shared" si="53"/>
        <v>488801.12093878625</v>
      </c>
      <c r="BG50" s="9">
        <f t="shared" si="53"/>
        <v>498337.85795603821</v>
      </c>
      <c r="BH50" s="9">
        <f t="shared" si="53"/>
        <v>508221.38541028113</v>
      </c>
      <c r="BI50" s="9">
        <f t="shared" si="53"/>
        <v>518451.70330151508</v>
      </c>
      <c r="BJ50" s="9">
        <f t="shared" si="53"/>
        <v>528768.71880199667</v>
      </c>
      <c r="BK50" s="9">
        <f t="shared" si="53"/>
        <v>539519.22234871704</v>
      </c>
      <c r="BL50" s="9">
        <f t="shared" si="53"/>
        <v>550183.02828618977</v>
      </c>
      <c r="BM50" s="9">
        <f t="shared" si="53"/>
        <v>560933.53183291014</v>
      </c>
      <c r="BN50" s="9">
        <f t="shared" si="53"/>
        <v>572464.3138628602</v>
      </c>
      <c r="BO50" s="9">
        <f t="shared" si="53"/>
        <v>583995.09589281026</v>
      </c>
    </row>
    <row r="51" spans="2:67" x14ac:dyDescent="0.25">
      <c r="AC51" s="232">
        <v>248500</v>
      </c>
      <c r="AF51" s="265">
        <f>AC42*AF37</f>
        <v>239499.79466119094</v>
      </c>
      <c r="AG51" s="265">
        <f t="shared" ref="AG51:BO51" si="54">AG42*AG37</f>
        <v>185054.05130293159</v>
      </c>
      <c r="AH51" s="265">
        <f t="shared" si="54"/>
        <v>188663.93526058632</v>
      </c>
      <c r="AI51" s="265" t="e">
        <f t="shared" si="54"/>
        <v>#N/A</v>
      </c>
      <c r="AJ51" s="266">
        <f t="shared" si="54"/>
        <v>203673.45276872965</v>
      </c>
      <c r="AK51" s="266">
        <f t="shared" si="54"/>
        <v>175174.36889250815</v>
      </c>
      <c r="AL51" s="266">
        <f t="shared" si="54"/>
        <v>178594.25895765473</v>
      </c>
      <c r="AM51" s="266">
        <f t="shared" si="54"/>
        <v>182204.14291530944</v>
      </c>
      <c r="AN51" s="266">
        <f t="shared" si="54"/>
        <v>185814.02687296417</v>
      </c>
      <c r="AO51" s="266">
        <f t="shared" si="54"/>
        <v>189613.90472312702</v>
      </c>
      <c r="AP51" s="266">
        <f t="shared" si="54"/>
        <v>193413.78257328991</v>
      </c>
      <c r="AQ51" s="266">
        <f t="shared" si="54"/>
        <v>197213.66042345276</v>
      </c>
      <c r="AR51" s="266">
        <f t="shared" si="54"/>
        <v>201203.53216612377</v>
      </c>
      <c r="AS51" s="266">
        <f t="shared" si="54"/>
        <v>205193.40390879477</v>
      </c>
      <c r="AT51" s="266">
        <f t="shared" si="54"/>
        <v>209373.26954397393</v>
      </c>
      <c r="AU51" s="266">
        <f t="shared" si="54"/>
        <v>213553.13517915309</v>
      </c>
      <c r="AV51" s="266">
        <f t="shared" si="54"/>
        <v>217733.00081433225</v>
      </c>
      <c r="AW51" s="266">
        <f t="shared" si="54"/>
        <v>222102.86034201953</v>
      </c>
      <c r="AX51" s="266">
        <f t="shared" si="54"/>
        <v>226472.71986970684</v>
      </c>
      <c r="AY51" s="266">
        <f t="shared" si="54"/>
        <v>231032.57328990227</v>
      </c>
      <c r="AZ51" s="266">
        <f t="shared" si="54"/>
        <v>235592.4267100977</v>
      </c>
      <c r="BA51" s="266">
        <f t="shared" si="54"/>
        <v>240342.27402280128</v>
      </c>
      <c r="BB51" s="266">
        <f t="shared" si="54"/>
        <v>245092.12133550487</v>
      </c>
      <c r="BC51" s="266">
        <f t="shared" si="54"/>
        <v>250031.9625407166</v>
      </c>
      <c r="BD51" s="266">
        <f t="shared" si="54"/>
        <v>254971.80374592834</v>
      </c>
      <c r="BE51" s="266">
        <f t="shared" si="54"/>
        <v>260101.63884364819</v>
      </c>
      <c r="BF51" s="266">
        <f t="shared" si="54"/>
        <v>265231.47394136805</v>
      </c>
      <c r="BG51" s="266">
        <f t="shared" si="54"/>
        <v>270551.30293159606</v>
      </c>
      <c r="BH51" s="266">
        <f t="shared" si="54"/>
        <v>275871.13192182413</v>
      </c>
      <c r="BI51" s="266">
        <f t="shared" si="54"/>
        <v>281380.95480456023</v>
      </c>
      <c r="BJ51" s="266">
        <f t="shared" si="54"/>
        <v>287080.77157980454</v>
      </c>
      <c r="BK51" s="266">
        <f t="shared" si="54"/>
        <v>292780.58835504885</v>
      </c>
      <c r="BL51" s="266">
        <f t="shared" si="54"/>
        <v>298670.39902280131</v>
      </c>
      <c r="BM51" s="266">
        <f t="shared" si="54"/>
        <v>304560.20969055372</v>
      </c>
      <c r="BN51" s="266">
        <f t="shared" si="54"/>
        <v>310640.01425081433</v>
      </c>
      <c r="BO51" s="266">
        <f t="shared" si="54"/>
        <v>316909.81270358304</v>
      </c>
    </row>
    <row r="52" spans="2:67" x14ac:dyDescent="0.25">
      <c r="B52" s="1" t="s">
        <v>109</v>
      </c>
      <c r="D52" s="240"/>
      <c r="E52" s="240"/>
      <c r="F52" s="240"/>
      <c r="G52" s="240"/>
      <c r="H52" s="240"/>
      <c r="I52" s="240"/>
      <c r="J52" s="240"/>
      <c r="K52" s="240"/>
      <c r="L52" s="240"/>
      <c r="M52" s="240"/>
      <c r="N52" s="240"/>
      <c r="O52" s="240"/>
      <c r="P52" s="240"/>
      <c r="Q52" s="240"/>
      <c r="R52" s="240"/>
      <c r="S52" s="240"/>
      <c r="T52" s="240"/>
      <c r="U52" s="240"/>
      <c r="V52" s="240"/>
      <c r="W52" s="240"/>
      <c r="X52" s="240"/>
      <c r="Y52" s="240"/>
      <c r="Z52" s="240"/>
      <c r="AA52" s="234">
        <f>RATE((COUNT($E$1:$O$1)),,-$D53,$O53)</f>
        <v>0.26053998101299713</v>
      </c>
      <c r="AB52" s="234">
        <f>RATE((COUNT($E$1:$O$1)),,-$D53,$O53)</f>
        <v>0.26053998101299713</v>
      </c>
      <c r="AC52" s="234">
        <f>RATE((COUNT($Q$1:$AC$1)),,-$P53,$AC53)</f>
        <v>-2.3622233514538737E-2</v>
      </c>
      <c r="AF52" s="234"/>
      <c r="AG52" s="234"/>
      <c r="AH52" s="234"/>
      <c r="AI52" s="234"/>
    </row>
    <row r="53" spans="2:67" x14ac:dyDescent="0.25">
      <c r="B53" s="242" t="s">
        <v>137</v>
      </c>
      <c r="D53" s="243">
        <f>D60+D61</f>
        <v>375</v>
      </c>
      <c r="E53" s="243">
        <f>E60+E61</f>
        <v>388</v>
      </c>
      <c r="F53" s="243">
        <f>F60+F61</f>
        <v>363</v>
      </c>
      <c r="G53" s="243">
        <f>G60+G61</f>
        <v>381</v>
      </c>
      <c r="H53" s="243">
        <f t="shared" ref="H53:AC53" si="55">H60+H61</f>
        <v>409</v>
      </c>
      <c r="I53" s="243">
        <f t="shared" si="55"/>
        <v>449</v>
      </c>
      <c r="J53" s="243">
        <f t="shared" si="55"/>
        <v>500</v>
      </c>
      <c r="K53" s="243">
        <f t="shared" si="55"/>
        <v>963</v>
      </c>
      <c r="L53" s="243">
        <f t="shared" si="55"/>
        <v>1742</v>
      </c>
      <c r="M53" s="243">
        <f t="shared" si="55"/>
        <v>2276</v>
      </c>
      <c r="N53" s="243">
        <f t="shared" si="55"/>
        <v>4151</v>
      </c>
      <c r="O53" s="243">
        <f t="shared" si="55"/>
        <v>4788</v>
      </c>
      <c r="P53" s="243">
        <f t="shared" si="55"/>
        <v>2643</v>
      </c>
      <c r="Q53" s="243">
        <f t="shared" si="55"/>
        <v>1530</v>
      </c>
      <c r="R53" s="243">
        <f t="shared" si="55"/>
        <v>1590</v>
      </c>
      <c r="S53" s="243">
        <f t="shared" si="55"/>
        <v>1595</v>
      </c>
      <c r="T53" s="243">
        <f t="shared" si="55"/>
        <v>1567</v>
      </c>
      <c r="U53" s="243">
        <f t="shared" si="55"/>
        <v>1583</v>
      </c>
      <c r="V53" s="243">
        <f t="shared" si="55"/>
        <v>1596</v>
      </c>
      <c r="W53" s="243">
        <f t="shared" si="55"/>
        <v>1723</v>
      </c>
      <c r="X53" s="243">
        <f t="shared" si="55"/>
        <v>1860</v>
      </c>
      <c r="Y53" s="243">
        <f t="shared" si="55"/>
        <v>1864</v>
      </c>
      <c r="Z53" s="243">
        <f t="shared" si="55"/>
        <v>1787</v>
      </c>
      <c r="AA53" s="243">
        <f t="shared" si="55"/>
        <v>1743</v>
      </c>
      <c r="AB53" s="243">
        <f>AB60+AB61</f>
        <v>1812</v>
      </c>
      <c r="AC53" s="243">
        <f t="shared" si="55"/>
        <v>1937</v>
      </c>
      <c r="AF53" s="243">
        <f>SUM(AF60:AF61)</f>
        <v>1812</v>
      </c>
      <c r="AG53" s="243">
        <f>SUM(AG60:AG61)</f>
        <v>1937</v>
      </c>
      <c r="AH53" s="243">
        <f t="shared" ref="AH53:BO53" si="56">IF(SUM(AH69,AH85,AH101,AH117,AH133)&gt;=AH$3*$AD$3,ROUND(AH$3*$AD$3,),SUM(AH69,AH85,AH101,AH117,AH133))</f>
        <v>1996</v>
      </c>
      <c r="AI53" s="243">
        <f t="shared" si="56"/>
        <v>2872</v>
      </c>
      <c r="AJ53" s="243">
        <f t="shared" si="56"/>
        <v>3386</v>
      </c>
      <c r="AK53" s="243">
        <f t="shared" si="56"/>
        <v>2618</v>
      </c>
      <c r="AL53" s="243">
        <f t="shared" si="56"/>
        <v>2726</v>
      </c>
      <c r="AM53" s="243">
        <f t="shared" si="56"/>
        <v>2847</v>
      </c>
      <c r="AN53" s="243">
        <f t="shared" si="56"/>
        <v>2985</v>
      </c>
      <c r="AO53" s="243">
        <f t="shared" si="56"/>
        <v>3142</v>
      </c>
      <c r="AP53" s="243">
        <f t="shared" si="56"/>
        <v>3322</v>
      </c>
      <c r="AQ53" s="243">
        <f t="shared" si="56"/>
        <v>3530</v>
      </c>
      <c r="AR53" s="243">
        <f t="shared" si="56"/>
        <v>3771</v>
      </c>
      <c r="AS53" s="243">
        <f t="shared" si="56"/>
        <v>4052</v>
      </c>
      <c r="AT53" s="243">
        <f t="shared" si="56"/>
        <v>4381</v>
      </c>
      <c r="AU53" s="243">
        <f t="shared" si="56"/>
        <v>4768</v>
      </c>
      <c r="AV53" s="243">
        <f t="shared" si="56"/>
        <v>5225</v>
      </c>
      <c r="AW53" s="243">
        <f t="shared" si="56"/>
        <v>5768</v>
      </c>
      <c r="AX53" s="243">
        <f t="shared" si="56"/>
        <v>6413</v>
      </c>
      <c r="AY53" s="243">
        <f t="shared" si="56"/>
        <v>7184</v>
      </c>
      <c r="AZ53" s="243">
        <f t="shared" si="56"/>
        <v>8106</v>
      </c>
      <c r="BA53" s="243">
        <f t="shared" si="56"/>
        <v>9212</v>
      </c>
      <c r="BB53" s="243">
        <f t="shared" si="56"/>
        <v>10542</v>
      </c>
      <c r="BC53" s="243">
        <f t="shared" si="56"/>
        <v>12143</v>
      </c>
      <c r="BD53" s="243">
        <f t="shared" si="56"/>
        <v>14074</v>
      </c>
      <c r="BE53" s="243">
        <f t="shared" si="56"/>
        <v>16407</v>
      </c>
      <c r="BF53" s="243">
        <f t="shared" si="56"/>
        <v>19229</v>
      </c>
      <c r="BG53" s="243">
        <f t="shared" si="56"/>
        <v>22647</v>
      </c>
      <c r="BH53" s="243">
        <f t="shared" si="56"/>
        <v>26791</v>
      </c>
      <c r="BI53" s="243">
        <f t="shared" si="56"/>
        <v>30187</v>
      </c>
      <c r="BJ53" s="243">
        <f t="shared" si="56"/>
        <v>30785</v>
      </c>
      <c r="BK53" s="243">
        <f t="shared" si="56"/>
        <v>31394</v>
      </c>
      <c r="BL53" s="243">
        <f t="shared" si="56"/>
        <v>32015</v>
      </c>
      <c r="BM53" s="243">
        <f t="shared" si="56"/>
        <v>32649</v>
      </c>
      <c r="BN53" s="243">
        <f t="shared" si="56"/>
        <v>33295</v>
      </c>
      <c r="BO53" s="243">
        <f t="shared" si="56"/>
        <v>33954</v>
      </c>
    </row>
    <row r="54" spans="2:67" x14ac:dyDescent="0.25">
      <c r="B54" s="246" t="s">
        <v>99</v>
      </c>
      <c r="C54" s="247"/>
      <c r="D54" s="248"/>
      <c r="E54" s="249">
        <f>RATE(1,,-D53,E53)</f>
        <v>3.4666666666666568E-2</v>
      </c>
      <c r="F54" s="249">
        <f t="shared" ref="F54:AB54" si="57">RATE(1,,-E53,F53)</f>
        <v>-6.4432989690721698E-2</v>
      </c>
      <c r="G54" s="249">
        <f t="shared" si="57"/>
        <v>4.9586776859504161E-2</v>
      </c>
      <c r="H54" s="249">
        <f t="shared" si="57"/>
        <v>7.3490813648294018E-2</v>
      </c>
      <c r="I54" s="249">
        <f t="shared" si="57"/>
        <v>9.779951100244498E-2</v>
      </c>
      <c r="J54" s="249">
        <f t="shared" si="57"/>
        <v>0.11358574610245001</v>
      </c>
      <c r="K54" s="249">
        <f t="shared" si="57"/>
        <v>0.92600000000000005</v>
      </c>
      <c r="L54" s="249">
        <f t="shared" si="57"/>
        <v>0.80893042575285556</v>
      </c>
      <c r="M54" s="249">
        <f t="shared" si="57"/>
        <v>0.30654420206659005</v>
      </c>
      <c r="N54" s="249">
        <f t="shared" si="57"/>
        <v>0.82381370826010536</v>
      </c>
      <c r="O54" s="249">
        <f t="shared" si="57"/>
        <v>0.1534569983136593</v>
      </c>
      <c r="P54" s="249">
        <f t="shared" si="57"/>
        <v>-0.44799498746867161</v>
      </c>
      <c r="Q54" s="249">
        <f t="shared" si="57"/>
        <v>-0.42111237230419973</v>
      </c>
      <c r="R54" s="249">
        <f t="shared" si="57"/>
        <v>3.9215686274509887E-2</v>
      </c>
      <c r="S54" s="249">
        <f t="shared" si="57"/>
        <v>3.1446540880502652E-3</v>
      </c>
      <c r="T54" s="249">
        <f t="shared" si="57"/>
        <v>-1.7554858934169311E-2</v>
      </c>
      <c r="U54" s="249">
        <f t="shared" si="57"/>
        <v>1.0210593490746539E-2</v>
      </c>
      <c r="V54" s="249">
        <f t="shared" si="57"/>
        <v>8.2122552116234374E-3</v>
      </c>
      <c r="W54" s="249">
        <f t="shared" si="57"/>
        <v>7.9573934837092616E-2</v>
      </c>
      <c r="X54" s="249">
        <f t="shared" si="57"/>
        <v>7.9512478235635481E-2</v>
      </c>
      <c r="Y54" s="249">
        <f t="shared" si="57"/>
        <v>2.1505376344086672E-3</v>
      </c>
      <c r="Z54" s="249">
        <f t="shared" si="57"/>
        <v>-4.1309012875536469E-2</v>
      </c>
      <c r="AA54" s="249">
        <f t="shared" si="57"/>
        <v>-2.4622271964185875E-2</v>
      </c>
      <c r="AB54" s="249">
        <f t="shared" si="57"/>
        <v>3.9586919104991521E-2</v>
      </c>
      <c r="AC54" s="249">
        <f>RATE(1,,-AA53,AC53)</f>
        <v>0.11130235226620783</v>
      </c>
      <c r="AD54" s="250">
        <v>5.0000000000000001E-3</v>
      </c>
      <c r="AF54" s="251">
        <f>AD54</f>
        <v>5.0000000000000001E-3</v>
      </c>
      <c r="AG54" s="251">
        <f t="shared" ref="AG54:BO54" si="58">RATE(1,,-AF53,AG53)</f>
        <v>6.8984547461368617E-2</v>
      </c>
      <c r="AH54" s="251">
        <f t="shared" si="58"/>
        <v>3.0459473412493571E-2</v>
      </c>
      <c r="AI54" s="251">
        <f t="shared" si="58"/>
        <v>0.43887775551102209</v>
      </c>
      <c r="AJ54" s="252">
        <f t="shared" si="58"/>
        <v>0.17896935933147634</v>
      </c>
      <c r="AK54" s="252">
        <f t="shared" si="58"/>
        <v>-0.22681630242173659</v>
      </c>
      <c r="AL54" s="252">
        <f t="shared" si="58"/>
        <v>4.1252864782276605E-2</v>
      </c>
      <c r="AM54" s="252">
        <f t="shared" si="58"/>
        <v>4.4387380777696279E-2</v>
      </c>
      <c r="AN54" s="252">
        <f t="shared" si="58"/>
        <v>4.8472075869336169E-2</v>
      </c>
      <c r="AO54" s="252">
        <f t="shared" si="58"/>
        <v>5.2596314907872789E-2</v>
      </c>
      <c r="AP54" s="252">
        <f t="shared" si="58"/>
        <v>5.7288351368555174E-2</v>
      </c>
      <c r="AQ54" s="252">
        <f t="shared" si="58"/>
        <v>6.2612883804936695E-2</v>
      </c>
      <c r="AR54" s="252">
        <f t="shared" si="58"/>
        <v>6.8271954674220869E-2</v>
      </c>
      <c r="AS54" s="252">
        <f t="shared" si="58"/>
        <v>7.4516043489790379E-2</v>
      </c>
      <c r="AT54" s="252">
        <f t="shared" si="58"/>
        <v>8.1194471865745479E-2</v>
      </c>
      <c r="AU54" s="252">
        <f t="shared" si="58"/>
        <v>8.8335996347865778E-2</v>
      </c>
      <c r="AV54" s="252">
        <f t="shared" si="58"/>
        <v>9.5847315436241601E-2</v>
      </c>
      <c r="AW54" s="252">
        <f t="shared" si="58"/>
        <v>0.10392344497607647</v>
      </c>
      <c r="AX54" s="252">
        <f t="shared" si="58"/>
        <v>0.11182385575589451</v>
      </c>
      <c r="AY54" s="252">
        <f t="shared" si="58"/>
        <v>0.12022454389521278</v>
      </c>
      <c r="AZ54" s="252">
        <f t="shared" si="58"/>
        <v>0.12834075723830748</v>
      </c>
      <c r="BA54" s="252">
        <f t="shared" si="58"/>
        <v>0.13644214162348892</v>
      </c>
      <c r="BB54" s="252">
        <f t="shared" si="58"/>
        <v>0.14437689969604861</v>
      </c>
      <c r="BC54" s="252">
        <f t="shared" si="58"/>
        <v>0.15186871561373544</v>
      </c>
      <c r="BD54" s="252">
        <f t="shared" si="58"/>
        <v>0.15902165856872283</v>
      </c>
      <c r="BE54" s="252">
        <f t="shared" si="58"/>
        <v>0.16576666192979975</v>
      </c>
      <c r="BF54" s="252">
        <f t="shared" si="58"/>
        <v>0.17199975620162125</v>
      </c>
      <c r="BG54" s="252">
        <f t="shared" si="58"/>
        <v>0.17775235321649591</v>
      </c>
      <c r="BH54" s="252">
        <f t="shared" si="58"/>
        <v>0.18298229346050249</v>
      </c>
      <c r="BI54" s="252">
        <f t="shared" si="58"/>
        <v>0.12675898622671788</v>
      </c>
      <c r="BJ54" s="252">
        <f t="shared" si="58"/>
        <v>1.9809851923013197E-2</v>
      </c>
      <c r="BK54" s="252">
        <f t="shared" si="58"/>
        <v>1.9782361539710785E-2</v>
      </c>
      <c r="BL54" s="252">
        <f t="shared" si="58"/>
        <v>1.9780849843919354E-2</v>
      </c>
      <c r="BM54" s="252">
        <f t="shared" si="58"/>
        <v>1.9803217241917925E-2</v>
      </c>
      <c r="BN54" s="252">
        <f t="shared" si="58"/>
        <v>1.978621090998197E-2</v>
      </c>
      <c r="BO54" s="252">
        <f t="shared" si="58"/>
        <v>1.9792761675927403E-2</v>
      </c>
    </row>
    <row r="55" spans="2:67" x14ac:dyDescent="0.25">
      <c r="B55" s="246" t="s">
        <v>101</v>
      </c>
      <c r="C55" s="247"/>
      <c r="D55" s="253">
        <f>D61/D53</f>
        <v>0.26400000000000001</v>
      </c>
      <c r="E55" s="253">
        <f t="shared" ref="E55:AC55" si="59">E61/E53</f>
        <v>0.36340206185567009</v>
      </c>
      <c r="F55" s="253">
        <f t="shared" si="59"/>
        <v>0.28099173553719009</v>
      </c>
      <c r="G55" s="253">
        <f t="shared" si="59"/>
        <v>0.31233595800524933</v>
      </c>
      <c r="H55" s="253">
        <f t="shared" si="59"/>
        <v>0.29584352078239606</v>
      </c>
      <c r="I55" s="253">
        <f t="shared" si="59"/>
        <v>0.28507795100222716</v>
      </c>
      <c r="J55" s="253">
        <f t="shared" si="59"/>
        <v>0.29799999999999999</v>
      </c>
      <c r="K55" s="253">
        <f t="shared" si="59"/>
        <v>0.18899273104880582</v>
      </c>
      <c r="L55" s="253">
        <f t="shared" si="59"/>
        <v>0.32663605051664751</v>
      </c>
      <c r="M55" s="253">
        <f t="shared" si="59"/>
        <v>0.39367311072056238</v>
      </c>
      <c r="N55" s="253">
        <f t="shared" si="59"/>
        <v>0.2421103348590701</v>
      </c>
      <c r="O55" s="253">
        <f t="shared" si="59"/>
        <v>0.5699665831244779</v>
      </c>
      <c r="P55" s="253">
        <f t="shared" si="59"/>
        <v>0.62429057888762773</v>
      </c>
      <c r="Q55" s="253">
        <f t="shared" si="59"/>
        <v>0.37777777777777777</v>
      </c>
      <c r="R55" s="253">
        <f t="shared" si="59"/>
        <v>0.32704402515723269</v>
      </c>
      <c r="S55" s="253">
        <f t="shared" si="59"/>
        <v>0.3724137931034483</v>
      </c>
      <c r="T55" s="253">
        <f t="shared" si="59"/>
        <v>0.34460753031269942</v>
      </c>
      <c r="U55" s="253">
        <f t="shared" si="59"/>
        <v>0.34680985470625397</v>
      </c>
      <c r="V55" s="253">
        <f t="shared" si="59"/>
        <v>0.32706766917293234</v>
      </c>
      <c r="W55" s="253">
        <f t="shared" si="59"/>
        <v>0.29541497388276261</v>
      </c>
      <c r="X55" s="253">
        <f t="shared" si="59"/>
        <v>0.34247311827956989</v>
      </c>
      <c r="Y55" s="253">
        <f t="shared" si="59"/>
        <v>0.30203862660944208</v>
      </c>
      <c r="Z55" s="253">
        <f t="shared" si="59"/>
        <v>0.42585338556239505</v>
      </c>
      <c r="AA55" s="253">
        <f t="shared" si="59"/>
        <v>0.2908777969018933</v>
      </c>
      <c r="AB55" s="253">
        <f>AB61/AB53</f>
        <v>0.38300220750551878</v>
      </c>
      <c r="AC55" s="253">
        <f t="shared" si="59"/>
        <v>0.30356220960247804</v>
      </c>
      <c r="AD55" s="250">
        <v>0.3</v>
      </c>
      <c r="AF55" s="254">
        <f>AD55</f>
        <v>0.3</v>
      </c>
      <c r="AG55" s="254">
        <f>AF55</f>
        <v>0.3</v>
      </c>
      <c r="AH55" s="254">
        <f t="shared" ref="AH55:BO55" si="60">AG55</f>
        <v>0.3</v>
      </c>
      <c r="AI55" s="254">
        <f t="shared" si="60"/>
        <v>0.3</v>
      </c>
      <c r="AJ55" s="252">
        <f t="shared" si="60"/>
        <v>0.3</v>
      </c>
      <c r="AK55" s="252">
        <f t="shared" si="60"/>
        <v>0.3</v>
      </c>
      <c r="AL55" s="252">
        <f t="shared" si="60"/>
        <v>0.3</v>
      </c>
      <c r="AM55" s="252">
        <f t="shared" si="60"/>
        <v>0.3</v>
      </c>
      <c r="AN55" s="252">
        <f t="shared" si="60"/>
        <v>0.3</v>
      </c>
      <c r="AO55" s="252">
        <f t="shared" si="60"/>
        <v>0.3</v>
      </c>
      <c r="AP55" s="252">
        <f t="shared" si="60"/>
        <v>0.3</v>
      </c>
      <c r="AQ55" s="252">
        <f t="shared" si="60"/>
        <v>0.3</v>
      </c>
      <c r="AR55" s="252">
        <f t="shared" si="60"/>
        <v>0.3</v>
      </c>
      <c r="AS55" s="252">
        <f t="shared" si="60"/>
        <v>0.3</v>
      </c>
      <c r="AT55" s="252">
        <f t="shared" si="60"/>
        <v>0.3</v>
      </c>
      <c r="AU55" s="252">
        <f t="shared" si="60"/>
        <v>0.3</v>
      </c>
      <c r="AV55" s="252">
        <f t="shared" si="60"/>
        <v>0.3</v>
      </c>
      <c r="AW55" s="252">
        <f t="shared" si="60"/>
        <v>0.3</v>
      </c>
      <c r="AX55" s="252">
        <f t="shared" si="60"/>
        <v>0.3</v>
      </c>
      <c r="AY55" s="252">
        <f t="shared" si="60"/>
        <v>0.3</v>
      </c>
      <c r="AZ55" s="252">
        <f t="shared" si="60"/>
        <v>0.3</v>
      </c>
      <c r="BA55" s="252">
        <f t="shared" si="60"/>
        <v>0.3</v>
      </c>
      <c r="BB55" s="252">
        <f t="shared" si="60"/>
        <v>0.3</v>
      </c>
      <c r="BC55" s="252">
        <f t="shared" si="60"/>
        <v>0.3</v>
      </c>
      <c r="BD55" s="252">
        <f t="shared" si="60"/>
        <v>0.3</v>
      </c>
      <c r="BE55" s="252">
        <f t="shared" si="60"/>
        <v>0.3</v>
      </c>
      <c r="BF55" s="252">
        <f t="shared" si="60"/>
        <v>0.3</v>
      </c>
      <c r="BG55" s="252">
        <f t="shared" si="60"/>
        <v>0.3</v>
      </c>
      <c r="BH55" s="252">
        <f t="shared" si="60"/>
        <v>0.3</v>
      </c>
      <c r="BI55" s="252">
        <f t="shared" si="60"/>
        <v>0.3</v>
      </c>
      <c r="BJ55" s="252">
        <f t="shared" si="60"/>
        <v>0.3</v>
      </c>
      <c r="BK55" s="252">
        <f t="shared" si="60"/>
        <v>0.3</v>
      </c>
      <c r="BL55" s="252">
        <f t="shared" si="60"/>
        <v>0.3</v>
      </c>
      <c r="BM55" s="252">
        <f t="shared" si="60"/>
        <v>0.3</v>
      </c>
      <c r="BN55" s="252">
        <f t="shared" si="60"/>
        <v>0.3</v>
      </c>
      <c r="BO55" s="252">
        <f t="shared" si="60"/>
        <v>0.3</v>
      </c>
    </row>
    <row r="56" spans="2:67" x14ac:dyDescent="0.25">
      <c r="B56" s="246" t="s">
        <v>183</v>
      </c>
      <c r="C56" s="247"/>
      <c r="D56" s="255">
        <f>D63/D60</f>
        <v>3.0072463768115942</v>
      </c>
      <c r="E56" s="255">
        <f t="shared" ref="E56:AC56" si="61">E63/E60</f>
        <v>3.4939271255060729</v>
      </c>
      <c r="F56" s="255">
        <f t="shared" si="61"/>
        <v>2.5517241379310347</v>
      </c>
      <c r="G56" s="255">
        <f t="shared" si="61"/>
        <v>2.3282442748091605</v>
      </c>
      <c r="H56" s="255">
        <f t="shared" si="61"/>
        <v>2.1215277777777777</v>
      </c>
      <c r="I56" s="255">
        <f t="shared" si="61"/>
        <v>1.7632398753894081</v>
      </c>
      <c r="J56" s="255">
        <f t="shared" si="61"/>
        <v>1.7834757834757835</v>
      </c>
      <c r="K56" s="255">
        <f t="shared" si="61"/>
        <v>1.3892445582586428</v>
      </c>
      <c r="L56" s="255">
        <f t="shared" si="61"/>
        <v>1.3333333333333333</v>
      </c>
      <c r="M56" s="255">
        <f t="shared" si="61"/>
        <v>1.6123188405797102</v>
      </c>
      <c r="N56" s="255">
        <f t="shared" si="61"/>
        <v>1.3343928798474254</v>
      </c>
      <c r="O56" s="255">
        <f t="shared" si="61"/>
        <v>1.4681884409907722</v>
      </c>
      <c r="P56" s="255">
        <f t="shared" si="61"/>
        <v>1.7230614300100704</v>
      </c>
      <c r="Q56" s="255">
        <f t="shared" si="61"/>
        <v>1.7878151260504203</v>
      </c>
      <c r="R56" s="255">
        <f t="shared" si="61"/>
        <v>1.8925233644859814</v>
      </c>
      <c r="S56" s="255">
        <f t="shared" si="61"/>
        <v>1.8831168831168832</v>
      </c>
      <c r="T56" s="255">
        <f t="shared" si="61"/>
        <v>1.9211295034079845</v>
      </c>
      <c r="U56" s="255">
        <f t="shared" si="61"/>
        <v>2.2504835589941972</v>
      </c>
      <c r="V56" s="255">
        <f t="shared" si="61"/>
        <v>2.3296089385474859</v>
      </c>
      <c r="W56" s="255">
        <f t="shared" si="61"/>
        <v>2.3574958813838549</v>
      </c>
      <c r="X56" s="255">
        <f t="shared" si="61"/>
        <v>2.5625511038430089</v>
      </c>
      <c r="Y56" s="255">
        <f t="shared" si="61"/>
        <v>2.4373558800922366</v>
      </c>
      <c r="Z56" s="255">
        <f t="shared" si="61"/>
        <v>2.5672514619883042</v>
      </c>
      <c r="AA56" s="255">
        <f t="shared" si="61"/>
        <v>2.9239482200647249</v>
      </c>
      <c r="AB56" s="255">
        <f>AB63/AB60</f>
        <v>3.5635062611806796</v>
      </c>
      <c r="AC56" s="255">
        <f t="shared" si="61"/>
        <v>2.8598962194217941</v>
      </c>
      <c r="AD56" s="256">
        <f>SUM(Z63:AC63)/SUM(Z60:AC60)</f>
        <v>2.9794882639035736</v>
      </c>
      <c r="AF56" s="257">
        <f>AD56</f>
        <v>2.9794882639035736</v>
      </c>
      <c r="AG56" s="257">
        <f t="shared" ref="AG56:BO56" si="62">AG63/AG60</f>
        <v>2.8598962194217941</v>
      </c>
      <c r="AH56" s="257">
        <f t="shared" si="62"/>
        <v>4.5425912670007156</v>
      </c>
      <c r="AI56" s="257">
        <f t="shared" si="62"/>
        <v>2.7388059701492535</v>
      </c>
      <c r="AJ56" s="258">
        <f t="shared" si="62"/>
        <v>1.2392405063291139</v>
      </c>
      <c r="AK56" s="258">
        <f t="shared" si="62"/>
        <v>3.121112929623568</v>
      </c>
      <c r="AL56" s="258">
        <f t="shared" si="62"/>
        <v>3.4156184486373165</v>
      </c>
      <c r="AM56" s="258">
        <f t="shared" si="62"/>
        <v>3.3938785750125438</v>
      </c>
      <c r="AN56" s="258">
        <f t="shared" si="62"/>
        <v>3.3703349282296649</v>
      </c>
      <c r="AO56" s="258">
        <f t="shared" si="62"/>
        <v>3.3465211459754434</v>
      </c>
      <c r="AP56" s="258">
        <f t="shared" si="62"/>
        <v>3.3148387096774194</v>
      </c>
      <c r="AQ56" s="258">
        <f t="shared" si="62"/>
        <v>3.2812626467017401</v>
      </c>
      <c r="AR56" s="258">
        <f t="shared" si="62"/>
        <v>3.3393939393939394</v>
      </c>
      <c r="AS56" s="258">
        <f t="shared" si="62"/>
        <v>3.3910437235543016</v>
      </c>
      <c r="AT56" s="258">
        <f t="shared" si="62"/>
        <v>3.4346266710140201</v>
      </c>
      <c r="AU56" s="258">
        <f t="shared" si="62"/>
        <v>3.3843618933493111</v>
      </c>
      <c r="AV56" s="258">
        <f t="shared" si="62"/>
        <v>3.3285948605795515</v>
      </c>
      <c r="AW56" s="258">
        <f t="shared" si="62"/>
        <v>3.2701832590391282</v>
      </c>
      <c r="AX56" s="258">
        <f t="shared" si="62"/>
        <v>3.2120739585653819</v>
      </c>
      <c r="AY56" s="258">
        <f t="shared" si="62"/>
        <v>3.1527142573076157</v>
      </c>
      <c r="AZ56" s="258">
        <f t="shared" si="62"/>
        <v>3.0960521677828692</v>
      </c>
      <c r="BA56" s="258">
        <f t="shared" si="62"/>
        <v>3.0397022332506203</v>
      </c>
      <c r="BB56" s="258">
        <f t="shared" si="62"/>
        <v>2.9857704295975065</v>
      </c>
      <c r="BC56" s="258">
        <f t="shared" si="62"/>
        <v>2.9356470588235295</v>
      </c>
      <c r="BD56" s="258">
        <f t="shared" si="62"/>
        <v>2.8885505481120584</v>
      </c>
      <c r="BE56" s="258">
        <f t="shared" si="62"/>
        <v>2.844231606443187</v>
      </c>
      <c r="BF56" s="258">
        <f t="shared" si="62"/>
        <v>2.8044576523031202</v>
      </c>
      <c r="BG56" s="258">
        <f t="shared" si="62"/>
        <v>2.7679303601841925</v>
      </c>
      <c r="BH56" s="258">
        <f t="shared" si="62"/>
        <v>2.7353631225338595</v>
      </c>
      <c r="BI56" s="258">
        <f t="shared" si="62"/>
        <v>2.8525389238559464</v>
      </c>
      <c r="BJ56" s="258">
        <f t="shared" si="62"/>
        <v>3.1320649651972157</v>
      </c>
      <c r="BK56" s="258">
        <f t="shared" si="62"/>
        <v>3.1415635238441935</v>
      </c>
      <c r="BL56" s="258">
        <f t="shared" si="62"/>
        <v>3.1513988666279951</v>
      </c>
      <c r="BM56" s="258">
        <f t="shared" si="62"/>
        <v>3.1619410168898225</v>
      </c>
      <c r="BN56" s="258">
        <f t="shared" si="62"/>
        <v>3.1726090873986355</v>
      </c>
      <c r="BO56" s="258">
        <f t="shared" si="62"/>
        <v>3.1837765062268595</v>
      </c>
    </row>
    <row r="57" spans="2:67" x14ac:dyDescent="0.25">
      <c r="B57" s="246" t="s">
        <v>103</v>
      </c>
      <c r="C57" s="247"/>
      <c r="D57" s="269">
        <f>IF(ISERROR(D66/D63),"",D66/D63)</f>
        <v>52.872469879518071</v>
      </c>
      <c r="E57" s="269">
        <f t="shared" ref="E57:AA57" si="63">IF(ISERROR(E66/E63),"",E66/E63)</f>
        <v>48.939235225955976</v>
      </c>
      <c r="F57" s="269">
        <f t="shared" si="63"/>
        <v>52.782477477477471</v>
      </c>
      <c r="G57" s="269">
        <f t="shared" si="63"/>
        <v>55.646655737704918</v>
      </c>
      <c r="H57" s="269">
        <f t="shared" si="63"/>
        <v>0.20458265139116202</v>
      </c>
      <c r="I57" s="269">
        <f t="shared" si="63"/>
        <v>19.893674911660774</v>
      </c>
      <c r="J57" s="269">
        <f t="shared" si="63"/>
        <v>23.506150159744408</v>
      </c>
      <c r="K57" s="269">
        <f t="shared" si="63"/>
        <v>32.358608294930875</v>
      </c>
      <c r="L57" s="269">
        <f t="shared" si="63"/>
        <v>55.20912404092072</v>
      </c>
      <c r="M57" s="269">
        <f t="shared" si="63"/>
        <v>66.706512359550572</v>
      </c>
      <c r="N57" s="269">
        <f t="shared" si="63"/>
        <v>63.187217722725109</v>
      </c>
      <c r="O57" s="269">
        <f t="shared" si="63"/>
        <v>68.787267614952043</v>
      </c>
      <c r="P57" s="269">
        <f t="shared" si="63"/>
        <v>115.43576855639976</v>
      </c>
      <c r="Q57" s="269">
        <f t="shared" si="63"/>
        <v>90.177420681551112</v>
      </c>
      <c r="R57" s="269">
        <f t="shared" si="63"/>
        <v>92.173866666666655</v>
      </c>
      <c r="S57" s="269">
        <f t="shared" si="63"/>
        <v>88.287883289124665</v>
      </c>
      <c r="T57" s="269">
        <f t="shared" si="63"/>
        <v>88.234531170805866</v>
      </c>
      <c r="U57" s="269">
        <f t="shared" si="63"/>
        <v>79.731989686291357</v>
      </c>
      <c r="V57" s="269">
        <f t="shared" si="63"/>
        <v>79.908729016786566</v>
      </c>
      <c r="W57" s="269">
        <f t="shared" si="63"/>
        <v>112.387106918239</v>
      </c>
      <c r="X57" s="269">
        <f t="shared" si="63"/>
        <v>119.99140076579452</v>
      </c>
      <c r="Y57" s="269">
        <f t="shared" si="63"/>
        <v>134.30035635446231</v>
      </c>
      <c r="Z57" s="269">
        <f t="shared" si="63"/>
        <v>132.55057327258919</v>
      </c>
      <c r="AA57" s="269">
        <f t="shared" si="63"/>
        <v>178.89140011068068</v>
      </c>
      <c r="AB57" s="269">
        <f>IF(ISERROR(AB66/AB63),"",AB66/AB63)</f>
        <v>118.31092620481927</v>
      </c>
      <c r="AC57" s="269">
        <f>IF(ISERROR(AC66/AC63),"",AC66/AC63)</f>
        <v>157.17868325557285</v>
      </c>
      <c r="AD57" s="260">
        <f>SUM(Y66:AC66)/SUM(Y63:AC63)</f>
        <v>144.79255257516945</v>
      </c>
      <c r="AF57" s="270">
        <f t="shared" ref="AF57:BO57" si="64">IF(ISERROR(AF66/AF63),"",AF66/AF63)</f>
        <v>118.31092620481927</v>
      </c>
      <c r="AG57" s="270">
        <f t="shared" si="64"/>
        <v>157.17868325557285</v>
      </c>
      <c r="AH57" s="270">
        <f t="shared" si="64"/>
        <v>195.40243460447527</v>
      </c>
      <c r="AI57" s="270">
        <f t="shared" si="64"/>
        <v>216.97683378746592</v>
      </c>
      <c r="AJ57" s="271">
        <f t="shared" si="64"/>
        <v>218.66056520258766</v>
      </c>
      <c r="AK57" s="271">
        <f t="shared" si="64"/>
        <v>111.32896234854832</v>
      </c>
      <c r="AL57" s="271">
        <f t="shared" si="64"/>
        <v>101.81902035454669</v>
      </c>
      <c r="AM57" s="271">
        <f t="shared" si="64"/>
        <v>102.5476669090115</v>
      </c>
      <c r="AN57" s="271">
        <f t="shared" si="64"/>
        <v>103.02044698594818</v>
      </c>
      <c r="AO57" s="271">
        <f t="shared" si="64"/>
        <v>103.37323303675707</v>
      </c>
      <c r="AP57" s="271">
        <f t="shared" si="64"/>
        <v>103.4903851760785</v>
      </c>
      <c r="AQ57" s="271">
        <f t="shared" si="64"/>
        <v>103.33748491739959</v>
      </c>
      <c r="AR57" s="271">
        <f t="shared" si="64"/>
        <v>100.3739219448248</v>
      </c>
      <c r="AS57" s="271">
        <f t="shared" si="64"/>
        <v>97.355127077333975</v>
      </c>
      <c r="AT57" s="271">
        <f t="shared" si="64"/>
        <v>94.275462717593172</v>
      </c>
      <c r="AU57" s="271">
        <f t="shared" si="64"/>
        <v>93.152267261842084</v>
      </c>
      <c r="AV57" s="271">
        <f t="shared" si="64"/>
        <v>91.735664629239167</v>
      </c>
      <c r="AW57" s="271">
        <f t="shared" si="64"/>
        <v>90.062601045095718</v>
      </c>
      <c r="AX57" s="271">
        <f t="shared" si="64"/>
        <v>88.02473902680893</v>
      </c>
      <c r="AY57" s="271">
        <f t="shared" si="64"/>
        <v>85.710246048072207</v>
      </c>
      <c r="AZ57" s="271">
        <f t="shared" si="64"/>
        <v>83.197581033932352</v>
      </c>
      <c r="BA57" s="271">
        <f t="shared" si="64"/>
        <v>80.443564811185666</v>
      </c>
      <c r="BB57" s="271">
        <f t="shared" si="64"/>
        <v>77.576682668685464</v>
      </c>
      <c r="BC57" s="271">
        <f t="shared" si="64"/>
        <v>74.605282118902679</v>
      </c>
      <c r="BD57" s="271">
        <f t="shared" si="64"/>
        <v>71.611930060278098</v>
      </c>
      <c r="BE57" s="271">
        <f t="shared" si="64"/>
        <v>68.618940755089852</v>
      </c>
      <c r="BF57" s="271">
        <f t="shared" si="64"/>
        <v>65.684361395354884</v>
      </c>
      <c r="BG57" s="271">
        <f t="shared" si="64"/>
        <v>62.876770174395304</v>
      </c>
      <c r="BH57" s="271">
        <f t="shared" si="64"/>
        <v>60.195520074731931</v>
      </c>
      <c r="BI57" s="271">
        <f t="shared" si="64"/>
        <v>57.673545088016439</v>
      </c>
      <c r="BJ57" s="271">
        <f t="shared" si="64"/>
        <v>56.361671927718362</v>
      </c>
      <c r="BK57" s="271">
        <f t="shared" si="64"/>
        <v>56.89912759310468</v>
      </c>
      <c r="BL57" s="271">
        <f t="shared" si="64"/>
        <v>57.456778324709795</v>
      </c>
      <c r="BM57" s="271">
        <f t="shared" si="64"/>
        <v>58.016408222682507</v>
      </c>
      <c r="BN57" s="271">
        <f t="shared" si="64"/>
        <v>58.587590754290545</v>
      </c>
      <c r="BO57" s="271">
        <f t="shared" si="64"/>
        <v>59.17863326717746</v>
      </c>
    </row>
    <row r="58" spans="2:67" x14ac:dyDescent="0.25">
      <c r="B58" s="246" t="s">
        <v>134</v>
      </c>
      <c r="C58" s="247"/>
      <c r="D58" s="269">
        <f>IF(ISERROR(D66/D53),"",D66/D53)</f>
        <v>117.0244</v>
      </c>
      <c r="E58" s="269">
        <f t="shared" ref="E58:AC58" si="65">IF(ISERROR(E66/E53),"",E66/E53)</f>
        <v>108.85195876288661</v>
      </c>
      <c r="F58" s="269">
        <f t="shared" si="65"/>
        <v>96.840578512396689</v>
      </c>
      <c r="G58" s="269">
        <f t="shared" si="65"/>
        <v>89.09307086614173</v>
      </c>
      <c r="H58" s="269">
        <f t="shared" si="65"/>
        <v>0.30562347188264061</v>
      </c>
      <c r="I58" s="269">
        <f t="shared" si="65"/>
        <v>25.077550111358569</v>
      </c>
      <c r="J58" s="269">
        <f t="shared" si="65"/>
        <v>29.429699999999997</v>
      </c>
      <c r="K58" s="269">
        <f t="shared" si="65"/>
        <v>36.458037383177569</v>
      </c>
      <c r="L58" s="269">
        <f t="shared" si="65"/>
        <v>49.567778415614242</v>
      </c>
      <c r="M58" s="269">
        <f t="shared" si="65"/>
        <v>65.211770650263631</v>
      </c>
      <c r="N58" s="269">
        <f t="shared" si="65"/>
        <v>63.902659600096364</v>
      </c>
      <c r="O58" s="269">
        <f t="shared" si="65"/>
        <v>43.430223475355064</v>
      </c>
      <c r="P58" s="269">
        <f t="shared" si="65"/>
        <v>74.729701097237992</v>
      </c>
      <c r="Q58" s="269">
        <f t="shared" si="65"/>
        <v>100.31501307189542</v>
      </c>
      <c r="R58" s="269">
        <f t="shared" si="65"/>
        <v>117.39124528301886</v>
      </c>
      <c r="S58" s="269">
        <f t="shared" si="65"/>
        <v>104.34022570532916</v>
      </c>
      <c r="T58" s="269">
        <f t="shared" si="65"/>
        <v>111.09555201021058</v>
      </c>
      <c r="U58" s="269">
        <f t="shared" si="65"/>
        <v>117.20552116234997</v>
      </c>
      <c r="V58" s="269">
        <f t="shared" si="65"/>
        <v>125.27045112781954</v>
      </c>
      <c r="W58" s="269">
        <f t="shared" si="65"/>
        <v>186.68131166569938</v>
      </c>
      <c r="X58" s="269">
        <f t="shared" si="65"/>
        <v>202.17905913978498</v>
      </c>
      <c r="Y58" s="269">
        <f t="shared" si="65"/>
        <v>228.46911480686694</v>
      </c>
      <c r="Z58" s="269">
        <f t="shared" si="65"/>
        <v>195.37672635702293</v>
      </c>
      <c r="AA58" s="269">
        <f t="shared" si="65"/>
        <v>370.91997705106138</v>
      </c>
      <c r="AB58" s="269">
        <f>IF(ISERROR(AB66/AB53),"",AB66/AB53)</f>
        <v>260.12733443708606</v>
      </c>
      <c r="AC58" s="269">
        <f t="shared" si="65"/>
        <v>313.05903975219417</v>
      </c>
      <c r="AD58" s="260">
        <f>SUM(Y66:AC66)/SUM(Y53:AC53)</f>
        <v>273.35275620693426</v>
      </c>
      <c r="AF58" s="270">
        <f t="shared" ref="AF58:BO58" si="66">IF(ISERROR(AF66/AF53),"",AF66/AF53)</f>
        <v>260.12733443708606</v>
      </c>
      <c r="AG58" s="270">
        <f t="shared" si="66"/>
        <v>313.05903975219417</v>
      </c>
      <c r="AH58" s="270">
        <f t="shared" si="66"/>
        <v>621.25443386773554</v>
      </c>
      <c r="AI58" s="270">
        <f t="shared" si="66"/>
        <v>415.89744777158774</v>
      </c>
      <c r="AJ58" s="271">
        <f t="shared" si="66"/>
        <v>189.66511518015355</v>
      </c>
      <c r="AK58" s="271">
        <f t="shared" si="66"/>
        <v>243.28227410085751</v>
      </c>
      <c r="AL58" s="271">
        <f t="shared" si="66"/>
        <v>243.41693163997829</v>
      </c>
      <c r="AM58" s="271">
        <f t="shared" si="66"/>
        <v>243.63625534687523</v>
      </c>
      <c r="AN58" s="271">
        <f t="shared" si="66"/>
        <v>243.10754725930286</v>
      </c>
      <c r="AO58" s="271">
        <f t="shared" si="66"/>
        <v>242.11445637094056</v>
      </c>
      <c r="AP58" s="271">
        <f t="shared" si="66"/>
        <v>240.09644748706714</v>
      </c>
      <c r="AQ58" s="271">
        <f t="shared" si="66"/>
        <v>237.35420048449743</v>
      </c>
      <c r="AR58" s="271">
        <f t="shared" si="66"/>
        <v>234.6583123483361</v>
      </c>
      <c r="AS58" s="271">
        <f t="shared" si="66"/>
        <v>231.06225496118483</v>
      </c>
      <c r="AT58" s="271">
        <f t="shared" si="66"/>
        <v>226.68288616003801</v>
      </c>
      <c r="AU58" s="271">
        <f t="shared" si="66"/>
        <v>220.70913658914222</v>
      </c>
      <c r="AV58" s="271">
        <f t="shared" si="66"/>
        <v>213.77482344987868</v>
      </c>
      <c r="AW58" s="271">
        <f t="shared" si="66"/>
        <v>206.18527163670058</v>
      </c>
      <c r="AX58" s="271">
        <f t="shared" si="66"/>
        <v>197.91497146851052</v>
      </c>
      <c r="AY58" s="271">
        <f t="shared" si="66"/>
        <v>189.16146312530412</v>
      </c>
      <c r="AZ58" s="271">
        <f t="shared" si="66"/>
        <v>180.30248038774852</v>
      </c>
      <c r="BA58" s="271">
        <f t="shared" si="66"/>
        <v>171.15652087486311</v>
      </c>
      <c r="BB58" s="271">
        <f t="shared" si="66"/>
        <v>162.12952689778771</v>
      </c>
      <c r="BC58" s="271">
        <f t="shared" si="66"/>
        <v>153.3085402876537</v>
      </c>
      <c r="BD58" s="271">
        <f t="shared" si="66"/>
        <v>144.80121540822751</v>
      </c>
      <c r="BE58" s="271">
        <f t="shared" si="66"/>
        <v>136.61890160942067</v>
      </c>
      <c r="BF58" s="271">
        <f t="shared" si="66"/>
        <v>128.94343304133631</v>
      </c>
      <c r="BG58" s="271">
        <f t="shared" si="66"/>
        <v>121.82773326500049</v>
      </c>
      <c r="BH58" s="271">
        <f t="shared" si="66"/>
        <v>115.26146781806104</v>
      </c>
      <c r="BI58" s="271">
        <f t="shared" si="66"/>
        <v>115.16176755790131</v>
      </c>
      <c r="BJ58" s="271">
        <f t="shared" si="66"/>
        <v>123.57275973471751</v>
      </c>
      <c r="BK58" s="271">
        <f t="shared" si="66"/>
        <v>125.12769541633287</v>
      </c>
      <c r="BL58" s="271">
        <f t="shared" si="66"/>
        <v>126.75128614589892</v>
      </c>
      <c r="BM58" s="271">
        <f t="shared" si="66"/>
        <v>128.40943696271572</v>
      </c>
      <c r="BN58" s="271">
        <f t="shared" si="66"/>
        <v>130.11565732798499</v>
      </c>
      <c r="BO58" s="271">
        <f t="shared" si="66"/>
        <v>131.88918939134865</v>
      </c>
    </row>
    <row r="59" spans="2:67" x14ac:dyDescent="0.25">
      <c r="AF59" s="244">
        <f>SUM(AF60:AF61)</f>
        <v>1812</v>
      </c>
      <c r="AG59" s="244">
        <f>SUM(AG69,AG85,AG101,AG117,AG133)</f>
        <v>1937</v>
      </c>
      <c r="AH59" s="244">
        <f t="shared" ref="AH59:BO59" si="67">SUM(AH69,AH85,AH101,AH117,AH133)</f>
        <v>1996</v>
      </c>
      <c r="AI59" s="244">
        <f t="shared" si="67"/>
        <v>2872</v>
      </c>
      <c r="AJ59" s="245">
        <f t="shared" si="67"/>
        <v>3386</v>
      </c>
      <c r="AK59" s="245">
        <f t="shared" si="67"/>
        <v>2618</v>
      </c>
      <c r="AL59" s="245">
        <f t="shared" si="67"/>
        <v>2726</v>
      </c>
      <c r="AM59" s="245">
        <f t="shared" si="67"/>
        <v>2847</v>
      </c>
      <c r="AN59" s="245">
        <f t="shared" si="67"/>
        <v>2985</v>
      </c>
      <c r="AO59" s="245">
        <f t="shared" si="67"/>
        <v>3142</v>
      </c>
      <c r="AP59" s="245">
        <f t="shared" si="67"/>
        <v>3322</v>
      </c>
      <c r="AQ59" s="245">
        <f t="shared" si="67"/>
        <v>3530</v>
      </c>
      <c r="AR59" s="245">
        <f t="shared" si="67"/>
        <v>3771</v>
      </c>
      <c r="AS59" s="245">
        <f t="shared" si="67"/>
        <v>4052</v>
      </c>
      <c r="AT59" s="245">
        <f t="shared" si="67"/>
        <v>4381</v>
      </c>
      <c r="AU59" s="245">
        <f t="shared" si="67"/>
        <v>4768</v>
      </c>
      <c r="AV59" s="245">
        <f t="shared" si="67"/>
        <v>5225</v>
      </c>
      <c r="AW59" s="245">
        <f t="shared" si="67"/>
        <v>5768</v>
      </c>
      <c r="AX59" s="245">
        <f t="shared" si="67"/>
        <v>6413</v>
      </c>
      <c r="AY59" s="245">
        <f t="shared" si="67"/>
        <v>7184</v>
      </c>
      <c r="AZ59" s="245">
        <f t="shared" si="67"/>
        <v>8106</v>
      </c>
      <c r="BA59" s="245">
        <f t="shared" si="67"/>
        <v>9212</v>
      </c>
      <c r="BB59" s="245">
        <f t="shared" si="67"/>
        <v>10542</v>
      </c>
      <c r="BC59" s="245">
        <f t="shared" si="67"/>
        <v>12143</v>
      </c>
      <c r="BD59" s="245">
        <f t="shared" si="67"/>
        <v>14074</v>
      </c>
      <c r="BE59" s="245">
        <f t="shared" si="67"/>
        <v>16407</v>
      </c>
      <c r="BF59" s="245">
        <f t="shared" si="67"/>
        <v>19229</v>
      </c>
      <c r="BG59" s="245">
        <f t="shared" si="67"/>
        <v>22647</v>
      </c>
      <c r="BH59" s="245">
        <f t="shared" si="67"/>
        <v>26791</v>
      </c>
      <c r="BI59" s="245">
        <f t="shared" si="67"/>
        <v>31819</v>
      </c>
      <c r="BJ59" s="245">
        <f t="shared" si="67"/>
        <v>37924</v>
      </c>
      <c r="BK59" s="245">
        <f t="shared" si="67"/>
        <v>42801</v>
      </c>
      <c r="BL59" s="245">
        <f t="shared" si="67"/>
        <v>43740</v>
      </c>
      <c r="BM59" s="245">
        <f t="shared" si="67"/>
        <v>44704</v>
      </c>
      <c r="BN59" s="245">
        <f t="shared" si="67"/>
        <v>45692</v>
      </c>
      <c r="BO59" s="245">
        <f t="shared" si="67"/>
        <v>46706</v>
      </c>
    </row>
    <row r="60" spans="2:67" x14ac:dyDescent="0.25">
      <c r="B60" t="s">
        <v>190</v>
      </c>
      <c r="D60" s="7">
        <f t="shared" ref="D60:AA60" si="68">IF(SUM(D76,D92,D108,D124,D140)&gt;=D$338,D$338,SUM(D76,D92,D108,D124,D140))</f>
        <v>276</v>
      </c>
      <c r="E60" s="7">
        <f t="shared" si="68"/>
        <v>247</v>
      </c>
      <c r="F60" s="7">
        <f t="shared" si="68"/>
        <v>261</v>
      </c>
      <c r="G60" s="7">
        <f t="shared" si="68"/>
        <v>262</v>
      </c>
      <c r="H60" s="7">
        <f t="shared" si="68"/>
        <v>288</v>
      </c>
      <c r="I60" s="7">
        <f t="shared" si="68"/>
        <v>321</v>
      </c>
      <c r="J60" s="7">
        <f t="shared" si="68"/>
        <v>351</v>
      </c>
      <c r="K60" s="7">
        <f t="shared" si="68"/>
        <v>781</v>
      </c>
      <c r="L60" s="7">
        <f t="shared" si="68"/>
        <v>1173</v>
      </c>
      <c r="M60" s="7">
        <f t="shared" si="68"/>
        <v>1380</v>
      </c>
      <c r="N60" s="7">
        <f t="shared" si="68"/>
        <v>3146</v>
      </c>
      <c r="O60" s="7">
        <f t="shared" si="68"/>
        <v>2059</v>
      </c>
      <c r="P60" s="7">
        <f t="shared" si="68"/>
        <v>993</v>
      </c>
      <c r="Q60" s="7">
        <f t="shared" si="68"/>
        <v>952</v>
      </c>
      <c r="R60" s="7">
        <f t="shared" si="68"/>
        <v>1070</v>
      </c>
      <c r="S60" s="7">
        <f t="shared" si="68"/>
        <v>1001</v>
      </c>
      <c r="T60" s="7">
        <f t="shared" si="68"/>
        <v>1027</v>
      </c>
      <c r="U60" s="7">
        <f t="shared" si="68"/>
        <v>1034</v>
      </c>
      <c r="V60" s="7">
        <f t="shared" si="68"/>
        <v>1074</v>
      </c>
      <c r="W60" s="7">
        <f t="shared" si="68"/>
        <v>1214</v>
      </c>
      <c r="X60" s="7">
        <f t="shared" si="68"/>
        <v>1223</v>
      </c>
      <c r="Y60" s="7">
        <f t="shared" si="68"/>
        <v>1301</v>
      </c>
      <c r="Z60" s="7">
        <f t="shared" si="68"/>
        <v>1026</v>
      </c>
      <c r="AA60" s="7">
        <f t="shared" si="68"/>
        <v>1236</v>
      </c>
      <c r="AB60" s="7">
        <f>IF(SUM(AB76,AB92,AB108,AB124,AB140)&gt;=AB$338,AB$338,SUM(AB76,AB92,AB108,AB124,AB140))</f>
        <v>1118</v>
      </c>
      <c r="AC60" s="7">
        <f>IF(SUM(AC76,AC92,AC108,AC124,AC140)&gt;=AC$338,AC$338,SUM(AC76,AC92,AC108,AC124,AC140))</f>
        <v>1349</v>
      </c>
      <c r="AF60" s="7">
        <f t="shared" ref="AF60:AG64" si="69">AB60</f>
        <v>1118</v>
      </c>
      <c r="AG60" s="7">
        <f t="shared" si="69"/>
        <v>1349</v>
      </c>
      <c r="AH60" s="7">
        <f t="shared" ref="AH60:BO60" si="70">ROUND(AH53*(1-AH55),)</f>
        <v>1397</v>
      </c>
      <c r="AI60" s="7">
        <f>ROUND(AI53*(1-AI55),)</f>
        <v>2010</v>
      </c>
      <c r="AJ60" s="9">
        <f t="shared" si="70"/>
        <v>2370</v>
      </c>
      <c r="AK60" s="9">
        <f t="shared" si="70"/>
        <v>1833</v>
      </c>
      <c r="AL60" s="9">
        <f t="shared" si="70"/>
        <v>1908</v>
      </c>
      <c r="AM60" s="9">
        <f t="shared" si="70"/>
        <v>1993</v>
      </c>
      <c r="AN60" s="9">
        <f t="shared" si="70"/>
        <v>2090</v>
      </c>
      <c r="AO60" s="9">
        <f t="shared" si="70"/>
        <v>2199</v>
      </c>
      <c r="AP60" s="9">
        <f t="shared" si="70"/>
        <v>2325</v>
      </c>
      <c r="AQ60" s="9">
        <f t="shared" si="70"/>
        <v>2471</v>
      </c>
      <c r="AR60" s="9">
        <f t="shared" si="70"/>
        <v>2640</v>
      </c>
      <c r="AS60" s="9">
        <f t="shared" si="70"/>
        <v>2836</v>
      </c>
      <c r="AT60" s="9">
        <f t="shared" si="70"/>
        <v>3067</v>
      </c>
      <c r="AU60" s="9">
        <f t="shared" si="70"/>
        <v>3338</v>
      </c>
      <c r="AV60" s="9">
        <f t="shared" si="70"/>
        <v>3658</v>
      </c>
      <c r="AW60" s="9">
        <f t="shared" si="70"/>
        <v>4038</v>
      </c>
      <c r="AX60" s="9">
        <f t="shared" si="70"/>
        <v>4489</v>
      </c>
      <c r="AY60" s="9">
        <f t="shared" si="70"/>
        <v>5029</v>
      </c>
      <c r="AZ60" s="9">
        <f t="shared" si="70"/>
        <v>5674</v>
      </c>
      <c r="BA60" s="9">
        <f t="shared" si="70"/>
        <v>6448</v>
      </c>
      <c r="BB60" s="9">
        <f t="shared" si="70"/>
        <v>7379</v>
      </c>
      <c r="BC60" s="9">
        <f t="shared" si="70"/>
        <v>8500</v>
      </c>
      <c r="BD60" s="9">
        <f t="shared" si="70"/>
        <v>9852</v>
      </c>
      <c r="BE60" s="9">
        <f t="shared" si="70"/>
        <v>11485</v>
      </c>
      <c r="BF60" s="9">
        <f t="shared" si="70"/>
        <v>13460</v>
      </c>
      <c r="BG60" s="9">
        <f t="shared" si="70"/>
        <v>15853</v>
      </c>
      <c r="BH60" s="9">
        <f t="shared" si="70"/>
        <v>18754</v>
      </c>
      <c r="BI60" s="9">
        <f t="shared" si="70"/>
        <v>21131</v>
      </c>
      <c r="BJ60" s="9">
        <f t="shared" si="70"/>
        <v>21550</v>
      </c>
      <c r="BK60" s="9">
        <f t="shared" si="70"/>
        <v>21976</v>
      </c>
      <c r="BL60" s="9">
        <f t="shared" si="70"/>
        <v>22411</v>
      </c>
      <c r="BM60" s="9">
        <f t="shared" si="70"/>
        <v>22854</v>
      </c>
      <c r="BN60" s="9">
        <f t="shared" si="70"/>
        <v>23307</v>
      </c>
      <c r="BO60" s="9">
        <f t="shared" si="70"/>
        <v>23768</v>
      </c>
    </row>
    <row r="61" spans="2:67" x14ac:dyDescent="0.25">
      <c r="B61" s="263" t="s">
        <v>191</v>
      </c>
      <c r="D61" s="7">
        <f t="shared" ref="D61:AC61" si="71">IF(SUM(D77,D93,D109,D125,D141)&gt;=D$339,D$339,SUM(D77,D93,D109,D125,D141))</f>
        <v>99</v>
      </c>
      <c r="E61" s="7">
        <f t="shared" si="71"/>
        <v>141</v>
      </c>
      <c r="F61" s="7">
        <f t="shared" si="71"/>
        <v>102</v>
      </c>
      <c r="G61" s="7">
        <f t="shared" si="71"/>
        <v>119</v>
      </c>
      <c r="H61" s="7">
        <f t="shared" si="71"/>
        <v>121</v>
      </c>
      <c r="I61" s="7">
        <f t="shared" si="71"/>
        <v>128</v>
      </c>
      <c r="J61" s="7">
        <f t="shared" si="71"/>
        <v>149</v>
      </c>
      <c r="K61" s="7">
        <f t="shared" si="71"/>
        <v>182</v>
      </c>
      <c r="L61" s="7">
        <f t="shared" si="71"/>
        <v>569</v>
      </c>
      <c r="M61" s="7">
        <f t="shared" si="71"/>
        <v>896</v>
      </c>
      <c r="N61" s="7">
        <f t="shared" si="71"/>
        <v>1005</v>
      </c>
      <c r="O61" s="7">
        <f t="shared" si="71"/>
        <v>2729</v>
      </c>
      <c r="P61" s="7">
        <f t="shared" si="71"/>
        <v>1650</v>
      </c>
      <c r="Q61" s="7">
        <f t="shared" si="71"/>
        <v>578</v>
      </c>
      <c r="R61" s="7">
        <f t="shared" si="71"/>
        <v>520</v>
      </c>
      <c r="S61" s="7">
        <f t="shared" si="71"/>
        <v>594</v>
      </c>
      <c r="T61" s="7">
        <f t="shared" si="71"/>
        <v>540</v>
      </c>
      <c r="U61" s="7">
        <f t="shared" si="71"/>
        <v>549</v>
      </c>
      <c r="V61" s="7">
        <f t="shared" si="71"/>
        <v>522</v>
      </c>
      <c r="W61" s="7">
        <f t="shared" si="71"/>
        <v>509</v>
      </c>
      <c r="X61" s="7">
        <f t="shared" si="71"/>
        <v>637</v>
      </c>
      <c r="Y61" s="7">
        <f t="shared" si="71"/>
        <v>563</v>
      </c>
      <c r="Z61" s="7">
        <f t="shared" si="71"/>
        <v>761</v>
      </c>
      <c r="AA61" s="7">
        <f t="shared" si="71"/>
        <v>507</v>
      </c>
      <c r="AB61" s="7">
        <f>IF(SUM(AB77,AB93,AB109,AB125,AB141)&gt;=AB$339,AB$339,SUM(AB77,AB93,AB109,AB125,AB141))</f>
        <v>694</v>
      </c>
      <c r="AC61" s="7">
        <f t="shared" si="71"/>
        <v>588</v>
      </c>
      <c r="AF61" s="7">
        <f t="shared" si="69"/>
        <v>694</v>
      </c>
      <c r="AG61" s="7">
        <f t="shared" si="69"/>
        <v>588</v>
      </c>
      <c r="AH61" s="7">
        <f t="shared" ref="AH61:BO61" si="72">ROUND(AH53*AH55,)</f>
        <v>599</v>
      </c>
      <c r="AI61" s="7">
        <f t="shared" si="72"/>
        <v>862</v>
      </c>
      <c r="AJ61" s="9">
        <f t="shared" si="72"/>
        <v>1016</v>
      </c>
      <c r="AK61" s="9">
        <f t="shared" si="72"/>
        <v>785</v>
      </c>
      <c r="AL61" s="9">
        <f t="shared" si="72"/>
        <v>818</v>
      </c>
      <c r="AM61" s="9">
        <f t="shared" si="72"/>
        <v>854</v>
      </c>
      <c r="AN61" s="9">
        <f t="shared" si="72"/>
        <v>896</v>
      </c>
      <c r="AO61" s="9">
        <f t="shared" si="72"/>
        <v>943</v>
      </c>
      <c r="AP61" s="9">
        <f t="shared" si="72"/>
        <v>997</v>
      </c>
      <c r="AQ61" s="9">
        <f t="shared" si="72"/>
        <v>1059</v>
      </c>
      <c r="AR61" s="9">
        <f t="shared" si="72"/>
        <v>1131</v>
      </c>
      <c r="AS61" s="9">
        <f t="shared" si="72"/>
        <v>1216</v>
      </c>
      <c r="AT61" s="9">
        <f t="shared" si="72"/>
        <v>1314</v>
      </c>
      <c r="AU61" s="9">
        <f t="shared" si="72"/>
        <v>1430</v>
      </c>
      <c r="AV61" s="9">
        <f t="shared" si="72"/>
        <v>1568</v>
      </c>
      <c r="AW61" s="9">
        <f t="shared" si="72"/>
        <v>1730</v>
      </c>
      <c r="AX61" s="9">
        <f t="shared" si="72"/>
        <v>1924</v>
      </c>
      <c r="AY61" s="9">
        <f t="shared" si="72"/>
        <v>2155</v>
      </c>
      <c r="AZ61" s="9">
        <f t="shared" si="72"/>
        <v>2432</v>
      </c>
      <c r="BA61" s="9">
        <f t="shared" si="72"/>
        <v>2764</v>
      </c>
      <c r="BB61" s="9">
        <f t="shared" si="72"/>
        <v>3163</v>
      </c>
      <c r="BC61" s="9">
        <f t="shared" si="72"/>
        <v>3643</v>
      </c>
      <c r="BD61" s="9">
        <f t="shared" si="72"/>
        <v>4222</v>
      </c>
      <c r="BE61" s="9">
        <f t="shared" si="72"/>
        <v>4922</v>
      </c>
      <c r="BF61" s="9">
        <f t="shared" si="72"/>
        <v>5769</v>
      </c>
      <c r="BG61" s="9">
        <f t="shared" si="72"/>
        <v>6794</v>
      </c>
      <c r="BH61" s="9">
        <f t="shared" si="72"/>
        <v>8037</v>
      </c>
      <c r="BI61" s="9">
        <f t="shared" si="72"/>
        <v>9056</v>
      </c>
      <c r="BJ61" s="9">
        <f t="shared" si="72"/>
        <v>9236</v>
      </c>
      <c r="BK61" s="9">
        <f t="shared" si="72"/>
        <v>9418</v>
      </c>
      <c r="BL61" s="9">
        <f t="shared" si="72"/>
        <v>9605</v>
      </c>
      <c r="BM61" s="9">
        <f t="shared" si="72"/>
        <v>9795</v>
      </c>
      <c r="BN61" s="9">
        <f t="shared" si="72"/>
        <v>9989</v>
      </c>
      <c r="BO61" s="9">
        <f t="shared" si="72"/>
        <v>10186</v>
      </c>
    </row>
    <row r="62" spans="2:67" x14ac:dyDescent="0.25">
      <c r="B62" s="263" t="s">
        <v>192</v>
      </c>
      <c r="D62" s="7">
        <f>SUM(D78,D94,D110,D126,D142)</f>
        <v>169</v>
      </c>
      <c r="E62" s="7">
        <f t="shared" ref="E62:AB62" si="73">E60+E61-D60</f>
        <v>112</v>
      </c>
      <c r="F62" s="7">
        <f t="shared" si="73"/>
        <v>116</v>
      </c>
      <c r="G62" s="7">
        <f t="shared" si="73"/>
        <v>120</v>
      </c>
      <c r="H62" s="7">
        <f t="shared" si="73"/>
        <v>147</v>
      </c>
      <c r="I62" s="7">
        <f t="shared" si="73"/>
        <v>161</v>
      </c>
      <c r="J62" s="7">
        <f t="shared" si="73"/>
        <v>179</v>
      </c>
      <c r="K62" s="7">
        <f t="shared" si="73"/>
        <v>612</v>
      </c>
      <c r="L62" s="7">
        <f t="shared" si="73"/>
        <v>961</v>
      </c>
      <c r="M62" s="7">
        <f t="shared" si="73"/>
        <v>1103</v>
      </c>
      <c r="N62" s="7">
        <f t="shared" si="73"/>
        <v>2771</v>
      </c>
      <c r="O62" s="7">
        <f t="shared" si="73"/>
        <v>1642</v>
      </c>
      <c r="P62" s="7">
        <f t="shared" si="73"/>
        <v>584</v>
      </c>
      <c r="Q62" s="7">
        <f t="shared" si="73"/>
        <v>537</v>
      </c>
      <c r="R62" s="7">
        <f t="shared" si="73"/>
        <v>638</v>
      </c>
      <c r="S62" s="7">
        <f t="shared" si="73"/>
        <v>525</v>
      </c>
      <c r="T62" s="7">
        <f t="shared" si="73"/>
        <v>566</v>
      </c>
      <c r="U62" s="7">
        <f t="shared" si="73"/>
        <v>556</v>
      </c>
      <c r="V62" s="7">
        <f t="shared" si="73"/>
        <v>562</v>
      </c>
      <c r="W62" s="7">
        <f t="shared" si="73"/>
        <v>649</v>
      </c>
      <c r="X62" s="7">
        <f t="shared" si="73"/>
        <v>646</v>
      </c>
      <c r="Y62" s="7">
        <f t="shared" si="73"/>
        <v>641</v>
      </c>
      <c r="Z62" s="7">
        <f t="shared" si="73"/>
        <v>486</v>
      </c>
      <c r="AA62" s="7">
        <f t="shared" si="73"/>
        <v>717</v>
      </c>
      <c r="AB62" s="7">
        <f t="shared" si="73"/>
        <v>576</v>
      </c>
      <c r="AC62" s="7">
        <f>AC60+AC61-AA60</f>
        <v>701</v>
      </c>
      <c r="AF62" s="7">
        <f t="shared" si="69"/>
        <v>576</v>
      </c>
      <c r="AG62" s="7">
        <f t="shared" si="69"/>
        <v>701</v>
      </c>
      <c r="AH62" s="7">
        <f t="shared" ref="AH62:BO62" si="74">AH60+AH61-AG60</f>
        <v>647</v>
      </c>
      <c r="AI62" s="7">
        <f t="shared" si="74"/>
        <v>1475</v>
      </c>
      <c r="AJ62" s="9">
        <f t="shared" si="74"/>
        <v>1376</v>
      </c>
      <c r="AK62" s="9">
        <f t="shared" si="74"/>
        <v>248</v>
      </c>
      <c r="AL62" s="9">
        <f t="shared" si="74"/>
        <v>893</v>
      </c>
      <c r="AM62" s="9">
        <f t="shared" si="74"/>
        <v>939</v>
      </c>
      <c r="AN62" s="9">
        <f t="shared" si="74"/>
        <v>993</v>
      </c>
      <c r="AO62" s="9">
        <f t="shared" si="74"/>
        <v>1052</v>
      </c>
      <c r="AP62" s="9">
        <f t="shared" si="74"/>
        <v>1123</v>
      </c>
      <c r="AQ62" s="9">
        <f t="shared" si="74"/>
        <v>1205</v>
      </c>
      <c r="AR62" s="9">
        <f t="shared" si="74"/>
        <v>1300</v>
      </c>
      <c r="AS62" s="9">
        <f t="shared" si="74"/>
        <v>1412</v>
      </c>
      <c r="AT62" s="9">
        <f t="shared" si="74"/>
        <v>1545</v>
      </c>
      <c r="AU62" s="9">
        <f t="shared" si="74"/>
        <v>1701</v>
      </c>
      <c r="AV62" s="9">
        <f t="shared" si="74"/>
        <v>1888</v>
      </c>
      <c r="AW62" s="9">
        <f t="shared" si="74"/>
        <v>2110</v>
      </c>
      <c r="AX62" s="9">
        <f t="shared" si="74"/>
        <v>2375</v>
      </c>
      <c r="AY62" s="9">
        <f t="shared" si="74"/>
        <v>2695</v>
      </c>
      <c r="AZ62" s="9">
        <f t="shared" si="74"/>
        <v>3077</v>
      </c>
      <c r="BA62" s="9">
        <f t="shared" si="74"/>
        <v>3538</v>
      </c>
      <c r="BB62" s="9">
        <f t="shared" si="74"/>
        <v>4094</v>
      </c>
      <c r="BC62" s="9">
        <f t="shared" si="74"/>
        <v>4764</v>
      </c>
      <c r="BD62" s="9">
        <f t="shared" si="74"/>
        <v>5574</v>
      </c>
      <c r="BE62" s="9">
        <f t="shared" si="74"/>
        <v>6555</v>
      </c>
      <c r="BF62" s="9">
        <f t="shared" si="74"/>
        <v>7744</v>
      </c>
      <c r="BG62" s="9">
        <f t="shared" si="74"/>
        <v>9187</v>
      </c>
      <c r="BH62" s="9">
        <f t="shared" si="74"/>
        <v>10938</v>
      </c>
      <c r="BI62" s="9">
        <f t="shared" si="74"/>
        <v>11433</v>
      </c>
      <c r="BJ62" s="9">
        <f t="shared" si="74"/>
        <v>9655</v>
      </c>
      <c r="BK62" s="9">
        <f t="shared" si="74"/>
        <v>9844</v>
      </c>
      <c r="BL62" s="9">
        <f t="shared" si="74"/>
        <v>10040</v>
      </c>
      <c r="BM62" s="9">
        <f t="shared" si="74"/>
        <v>10238</v>
      </c>
      <c r="BN62" s="9">
        <f t="shared" si="74"/>
        <v>10442</v>
      </c>
      <c r="BO62" s="9">
        <f t="shared" si="74"/>
        <v>10647</v>
      </c>
    </row>
    <row r="63" spans="2:67" x14ac:dyDescent="0.25">
      <c r="B63" t="s">
        <v>166</v>
      </c>
      <c r="D63" s="7">
        <f t="shared" ref="D63:T64" si="75">SUM(D79,D95,D111,D127,D143)</f>
        <v>830</v>
      </c>
      <c r="E63" s="7">
        <f t="shared" si="75"/>
        <v>863</v>
      </c>
      <c r="F63" s="7">
        <f t="shared" si="75"/>
        <v>666</v>
      </c>
      <c r="G63" s="7">
        <f t="shared" si="75"/>
        <v>610</v>
      </c>
      <c r="H63" s="7">
        <f t="shared" si="75"/>
        <v>611</v>
      </c>
      <c r="I63" s="7">
        <f t="shared" si="75"/>
        <v>566</v>
      </c>
      <c r="J63" s="7">
        <f t="shared" si="75"/>
        <v>626</v>
      </c>
      <c r="K63" s="7">
        <f t="shared" si="75"/>
        <v>1085</v>
      </c>
      <c r="L63" s="7">
        <f t="shared" si="75"/>
        <v>1564</v>
      </c>
      <c r="M63" s="7">
        <f t="shared" si="75"/>
        <v>2225</v>
      </c>
      <c r="N63" s="7">
        <f t="shared" si="75"/>
        <v>4198</v>
      </c>
      <c r="O63" s="7">
        <f t="shared" si="75"/>
        <v>3023</v>
      </c>
      <c r="P63" s="7">
        <f t="shared" si="75"/>
        <v>1711</v>
      </c>
      <c r="Q63" s="7">
        <f t="shared" si="75"/>
        <v>1702</v>
      </c>
      <c r="R63" s="7">
        <f t="shared" si="75"/>
        <v>2025</v>
      </c>
      <c r="S63" s="7">
        <f t="shared" si="75"/>
        <v>1885</v>
      </c>
      <c r="T63" s="7">
        <f t="shared" si="75"/>
        <v>1973</v>
      </c>
      <c r="U63" s="7">
        <f>SUM(U79,U95,U111,U127,U143)</f>
        <v>2327</v>
      </c>
      <c r="V63" s="7">
        <f t="shared" ref="V63:AC63" si="76">SUM(V79,V95,V111,V127,V143)</f>
        <v>2502</v>
      </c>
      <c r="W63" s="7">
        <f t="shared" si="76"/>
        <v>2862</v>
      </c>
      <c r="X63" s="7">
        <f t="shared" si="76"/>
        <v>3134</v>
      </c>
      <c r="Y63" s="7">
        <f t="shared" si="76"/>
        <v>3171</v>
      </c>
      <c r="Z63" s="7">
        <f t="shared" si="76"/>
        <v>2634</v>
      </c>
      <c r="AA63" s="7">
        <f t="shared" si="76"/>
        <v>3614</v>
      </c>
      <c r="AB63" s="7">
        <f>SUM(AB79,AB95,AB111,AB127,AB143)</f>
        <v>3984</v>
      </c>
      <c r="AC63" s="7">
        <f t="shared" si="76"/>
        <v>3858</v>
      </c>
      <c r="AF63" s="7">
        <f t="shared" si="69"/>
        <v>3984</v>
      </c>
      <c r="AG63" s="7">
        <f t="shared" si="69"/>
        <v>3858</v>
      </c>
      <c r="AH63" s="7">
        <f t="shared" ref="AH63:BO64" si="77">SUM(AH79,AH95,AH111,AH127,AH143)</f>
        <v>6346</v>
      </c>
      <c r="AI63" s="7">
        <f t="shared" si="77"/>
        <v>5505</v>
      </c>
      <c r="AJ63" s="9">
        <f t="shared" si="77"/>
        <v>2937</v>
      </c>
      <c r="AK63" s="9">
        <f t="shared" si="77"/>
        <v>5721</v>
      </c>
      <c r="AL63" s="9">
        <f t="shared" si="77"/>
        <v>6517</v>
      </c>
      <c r="AM63" s="9">
        <f t="shared" si="77"/>
        <v>6764</v>
      </c>
      <c r="AN63" s="9">
        <f t="shared" si="77"/>
        <v>7044</v>
      </c>
      <c r="AO63" s="9">
        <f t="shared" si="77"/>
        <v>7359</v>
      </c>
      <c r="AP63" s="9">
        <f t="shared" si="77"/>
        <v>7707</v>
      </c>
      <c r="AQ63" s="9">
        <f t="shared" si="77"/>
        <v>8108</v>
      </c>
      <c r="AR63" s="9">
        <f t="shared" si="77"/>
        <v>8816</v>
      </c>
      <c r="AS63" s="9">
        <f t="shared" si="77"/>
        <v>9617</v>
      </c>
      <c r="AT63" s="9">
        <f t="shared" si="77"/>
        <v>10534</v>
      </c>
      <c r="AU63" s="9">
        <f t="shared" si="77"/>
        <v>11297</v>
      </c>
      <c r="AV63" s="9">
        <f t="shared" si="77"/>
        <v>12176</v>
      </c>
      <c r="AW63" s="9">
        <f t="shared" si="77"/>
        <v>13205</v>
      </c>
      <c r="AX63" s="9">
        <f t="shared" si="77"/>
        <v>14419</v>
      </c>
      <c r="AY63" s="9">
        <f t="shared" si="77"/>
        <v>15855</v>
      </c>
      <c r="AZ63" s="9">
        <f t="shared" si="77"/>
        <v>17567</v>
      </c>
      <c r="BA63" s="9">
        <f t="shared" si="77"/>
        <v>19600</v>
      </c>
      <c r="BB63" s="9">
        <f t="shared" si="77"/>
        <v>22032</v>
      </c>
      <c r="BC63" s="9">
        <f t="shared" si="77"/>
        <v>24953</v>
      </c>
      <c r="BD63" s="9">
        <f t="shared" si="77"/>
        <v>28458</v>
      </c>
      <c r="BE63" s="9">
        <f t="shared" si="77"/>
        <v>32666</v>
      </c>
      <c r="BF63" s="9">
        <f t="shared" si="77"/>
        <v>37748</v>
      </c>
      <c r="BG63" s="9">
        <f t="shared" si="77"/>
        <v>43880</v>
      </c>
      <c r="BH63" s="9">
        <f t="shared" si="77"/>
        <v>51299</v>
      </c>
      <c r="BI63" s="9">
        <f t="shared" si="77"/>
        <v>60277</v>
      </c>
      <c r="BJ63" s="9">
        <f t="shared" si="77"/>
        <v>67496</v>
      </c>
      <c r="BK63" s="9">
        <f t="shared" si="77"/>
        <v>69039</v>
      </c>
      <c r="BL63" s="9">
        <f t="shared" si="77"/>
        <v>70626</v>
      </c>
      <c r="BM63" s="9">
        <f t="shared" si="77"/>
        <v>72263</v>
      </c>
      <c r="BN63" s="9">
        <f t="shared" si="77"/>
        <v>73944</v>
      </c>
      <c r="BO63" s="9">
        <f t="shared" si="77"/>
        <v>75672</v>
      </c>
    </row>
    <row r="64" spans="2:67" x14ac:dyDescent="0.25">
      <c r="B64" t="s">
        <v>167</v>
      </c>
      <c r="D64" s="7">
        <f>SUM(D80,D96,D112,D128,D144)</f>
        <v>2775165</v>
      </c>
      <c r="E64" s="7">
        <f t="shared" si="75"/>
        <v>2619636.17</v>
      </c>
      <c r="F64" s="7">
        <f t="shared" si="75"/>
        <v>2188354.5</v>
      </c>
      <c r="G64" s="7">
        <f t="shared" si="75"/>
        <v>2214835.5</v>
      </c>
      <c r="H64" s="7">
        <f t="shared" si="75"/>
        <v>2276956</v>
      </c>
      <c r="I64" s="7">
        <f t="shared" si="75"/>
        <v>2097623.5</v>
      </c>
      <c r="J64" s="7">
        <f t="shared" si="75"/>
        <v>2542444</v>
      </c>
      <c r="K64" s="7">
        <f t="shared" si="75"/>
        <v>5339520.45</v>
      </c>
      <c r="L64" s="7">
        <f t="shared" si="75"/>
        <v>7461007.3399999999</v>
      </c>
      <c r="M64" s="7">
        <f t="shared" si="75"/>
        <v>10467424.5</v>
      </c>
      <c r="N64" s="7">
        <f t="shared" si="75"/>
        <v>18274992.079999998</v>
      </c>
      <c r="O64" s="7">
        <f t="shared" si="75"/>
        <v>14073722.359999999</v>
      </c>
      <c r="P64" s="7">
        <f t="shared" si="75"/>
        <v>13210674.58</v>
      </c>
      <c r="Q64" s="7">
        <f t="shared" si="75"/>
        <v>11351454.02</v>
      </c>
      <c r="R64" s="7">
        <f t="shared" si="75"/>
        <v>14382363</v>
      </c>
      <c r="S64" s="7">
        <f t="shared" si="75"/>
        <v>12729254.890000001</v>
      </c>
      <c r="T64" s="7">
        <f t="shared" si="75"/>
        <v>13190878.65</v>
      </c>
      <c r="U64" s="7">
        <f t="shared" ref="U64:AC64" si="78">SUM(U80,U96,U112,U128,U144)</f>
        <v>14032907.24</v>
      </c>
      <c r="V64" s="7">
        <f t="shared" si="78"/>
        <v>14448864.689999999</v>
      </c>
      <c r="W64" s="7">
        <f t="shared" si="78"/>
        <v>16878524.369999997</v>
      </c>
      <c r="X64" s="7">
        <f t="shared" si="78"/>
        <v>18386043.940000001</v>
      </c>
      <c r="Y64" s="7">
        <f t="shared" si="78"/>
        <v>19076467.990000002</v>
      </c>
      <c r="Z64" s="7">
        <f t="shared" si="78"/>
        <v>8796228.1799999997</v>
      </c>
      <c r="AA64" s="7">
        <f t="shared" si="78"/>
        <v>11878331.780000001</v>
      </c>
      <c r="AB64" s="7">
        <f>SUM(AB80,AB96,AB112,AB128,AB144)</f>
        <v>8654093.3499999996</v>
      </c>
      <c r="AC64" s="7">
        <f t="shared" si="78"/>
        <v>20824583.890000001</v>
      </c>
      <c r="AF64" s="7">
        <f t="shared" si="69"/>
        <v>8654093.3499999996</v>
      </c>
      <c r="AG64" s="7">
        <f t="shared" si="69"/>
        <v>20824583.890000001</v>
      </c>
      <c r="AH64" s="7">
        <f t="shared" si="77"/>
        <v>44797266.399999999</v>
      </c>
      <c r="AI64" s="7">
        <f t="shared" si="77"/>
        <v>51791189.700000003</v>
      </c>
      <c r="AJ64" s="9">
        <f t="shared" si="77"/>
        <v>22949544.300000001</v>
      </c>
      <c r="AK64" s="9">
        <f t="shared" si="77"/>
        <v>37490466.681502372</v>
      </c>
      <c r="AL64" s="9">
        <f t="shared" si="77"/>
        <v>43494823.360836945</v>
      </c>
      <c r="AM64" s="9">
        <f t="shared" si="77"/>
        <v>45370366.8438868</v>
      </c>
      <c r="AN64" s="9">
        <f t="shared" si="77"/>
        <v>47347145.717887476</v>
      </c>
      <c r="AO64" s="9">
        <f t="shared" si="77"/>
        <v>49483751.39590396</v>
      </c>
      <c r="AP64" s="9">
        <f t="shared" si="77"/>
        <v>51682945.006486565</v>
      </c>
      <c r="AQ64" s="9">
        <f t="shared" si="77"/>
        <v>54048911.974885881</v>
      </c>
      <c r="AR64" s="9">
        <f t="shared" si="77"/>
        <v>56973268.517121322</v>
      </c>
      <c r="AS64" s="9">
        <f t="shared" si="77"/>
        <v>60031371.084827244</v>
      </c>
      <c r="AT64" s="9">
        <f t="shared" si="77"/>
        <v>63283768.462752633</v>
      </c>
      <c r="AU64" s="9">
        <f t="shared" si="77"/>
        <v>66394238.937844127</v>
      </c>
      <c r="AV64" s="9">
        <f t="shared" si="77"/>
        <v>69678075.519853294</v>
      </c>
      <c r="AW64" s="9">
        <f t="shared" si="77"/>
        <v>73225698.397234887</v>
      </c>
      <c r="AX64" s="9">
        <f t="shared" si="77"/>
        <v>77003602.359695077</v>
      </c>
      <c r="AY64" s="9">
        <f t="shared" si="77"/>
        <v>81073463.618331254</v>
      </c>
      <c r="AZ64" s="9">
        <f t="shared" si="77"/>
        <v>85565103.257694483</v>
      </c>
      <c r="BA64" s="9">
        <f t="shared" si="77"/>
        <v>90367477.903038919</v>
      </c>
      <c r="BB64" s="9">
        <f t="shared" si="77"/>
        <v>95672635.43679288</v>
      </c>
      <c r="BC64" s="9">
        <f t="shared" si="77"/>
        <v>101523300.29922882</v>
      </c>
      <c r="BD64" s="9">
        <f t="shared" si="77"/>
        <v>108005794.68701875</v>
      </c>
      <c r="BE64" s="9">
        <f t="shared" si="77"/>
        <v>115115750.42563179</v>
      </c>
      <c r="BF64" s="9">
        <f t="shared" si="77"/>
        <v>123088772.98248416</v>
      </c>
      <c r="BG64" s="9">
        <f t="shared" si="77"/>
        <v>132076306.69806647</v>
      </c>
      <c r="BH64" s="9">
        <f t="shared" si="77"/>
        <v>142219112.60857192</v>
      </c>
      <c r="BI64" s="9">
        <f t="shared" si="77"/>
        <v>153710949.30350569</v>
      </c>
      <c r="BJ64" s="9">
        <f t="shared" si="77"/>
        <v>164190153.84716177</v>
      </c>
      <c r="BK64" s="9">
        <f t="shared" si="77"/>
        <v>170779334.39016503</v>
      </c>
      <c r="BL64" s="9">
        <f t="shared" si="77"/>
        <v>177707310.50735402</v>
      </c>
      <c r="BM64" s="9">
        <f t="shared" si="77"/>
        <v>184933979.37224826</v>
      </c>
      <c r="BN64" s="9">
        <f t="shared" si="77"/>
        <v>192481849.62310266</v>
      </c>
      <c r="BO64" s="9">
        <f t="shared" si="77"/>
        <v>200405705.78368494</v>
      </c>
    </row>
    <row r="65" spans="2:67" x14ac:dyDescent="0.25">
      <c r="B65" t="s">
        <v>168</v>
      </c>
      <c r="D65" s="7">
        <f t="shared" ref="D65:AC65" si="79">IF(ISERROR(D64/D63),0,D64/D63)</f>
        <v>3343.5722891566265</v>
      </c>
      <c r="E65" s="7">
        <f t="shared" si="79"/>
        <v>3035.499617612978</v>
      </c>
      <c r="F65" s="7">
        <f t="shared" si="79"/>
        <v>3285.8175675675675</v>
      </c>
      <c r="G65" s="7">
        <f t="shared" si="79"/>
        <v>3630.877868852459</v>
      </c>
      <c r="H65" s="7">
        <f t="shared" si="79"/>
        <v>3726.6055646481177</v>
      </c>
      <c r="I65" s="7">
        <f t="shared" si="79"/>
        <v>3706.0485865724381</v>
      </c>
      <c r="J65" s="7">
        <f t="shared" si="79"/>
        <v>4061.4121405750798</v>
      </c>
      <c r="K65" s="7">
        <f t="shared" si="79"/>
        <v>4921.2170046082947</v>
      </c>
      <c r="L65" s="7">
        <f t="shared" si="79"/>
        <v>4770.4650511508953</v>
      </c>
      <c r="M65" s="7">
        <f t="shared" si="79"/>
        <v>4704.460449438202</v>
      </c>
      <c r="N65" s="7">
        <f t="shared" si="79"/>
        <v>4353.2615721772272</v>
      </c>
      <c r="O65" s="7">
        <f t="shared" si="79"/>
        <v>4655.5482500826993</v>
      </c>
      <c r="P65" s="7">
        <f t="shared" si="79"/>
        <v>7721.0254704850968</v>
      </c>
      <c r="Q65" s="7">
        <f t="shared" si="79"/>
        <v>6669.4794477085779</v>
      </c>
      <c r="R65" s="7">
        <f t="shared" si="79"/>
        <v>7102.4014814814818</v>
      </c>
      <c r="S65" s="7">
        <f t="shared" si="79"/>
        <v>6752.920366047746</v>
      </c>
      <c r="T65" s="7">
        <f t="shared" si="79"/>
        <v>6685.6962240243283</v>
      </c>
      <c r="U65" s="7">
        <f t="shared" si="79"/>
        <v>6030.4715255694027</v>
      </c>
      <c r="V65" s="7">
        <f t="shared" si="79"/>
        <v>5774.9259352517984</v>
      </c>
      <c r="W65" s="7">
        <f t="shared" si="79"/>
        <v>5897.457851153039</v>
      </c>
      <c r="X65" s="7">
        <f t="shared" si="79"/>
        <v>5866.638142948309</v>
      </c>
      <c r="Y65" s="7">
        <f t="shared" si="79"/>
        <v>6015.9154809208458</v>
      </c>
      <c r="Z65" s="7">
        <f t="shared" si="79"/>
        <v>3339.4943735763095</v>
      </c>
      <c r="AA65" s="7">
        <f t="shared" si="79"/>
        <v>3286.7547814056452</v>
      </c>
      <c r="AB65" s="7">
        <f>IF(ISERROR(AB64/AB63),0,AB64/AB63)</f>
        <v>2172.2121862449799</v>
      </c>
      <c r="AC65" s="7">
        <f t="shared" si="79"/>
        <v>5397.7666899948163</v>
      </c>
      <c r="AD65" s="264">
        <f>SUM(P64:AC64)/SUM(P63:AC63)</f>
        <v>5292.4046484939272</v>
      </c>
      <c r="AF65" s="7">
        <f>IF(ISERROR(AF64/AF63),0,AF64/AF63)</f>
        <v>2172.2121862449799</v>
      </c>
      <c r="AG65" s="7">
        <f>IF(ISERROR(AG64/AG63),0,AG64/AG63)</f>
        <v>5397.7666899948163</v>
      </c>
      <c r="AH65" s="7">
        <f>IF(ISERROR(AH64/AH63),0,AH64/AH63)</f>
        <v>7059.1343208320195</v>
      </c>
      <c r="AI65" s="7">
        <f t="shared" ref="AI65:BO65" si="80">IF(ISERROR(AI64/AI63),0,AI64/AI63)</f>
        <v>9408.0271934604916</v>
      </c>
      <c r="AJ65" s="9">
        <f t="shared" si="80"/>
        <v>7813.9408580183863</v>
      </c>
      <c r="AK65" s="9">
        <f t="shared" si="80"/>
        <v>6553.1317394690386</v>
      </c>
      <c r="AL65" s="9">
        <f t="shared" si="80"/>
        <v>6674.0560627339182</v>
      </c>
      <c r="AM65" s="9">
        <f t="shared" si="80"/>
        <v>6707.62372026712</v>
      </c>
      <c r="AN65" s="9">
        <f t="shared" si="80"/>
        <v>6721.6277282634119</v>
      </c>
      <c r="AO65" s="9">
        <f t="shared" si="80"/>
        <v>6724.2494083304746</v>
      </c>
      <c r="AP65" s="9">
        <f t="shared" si="80"/>
        <v>6705.974439663496</v>
      </c>
      <c r="AQ65" s="9">
        <f t="shared" si="80"/>
        <v>6666.1213585207051</v>
      </c>
      <c r="AR65" s="9">
        <f t="shared" si="80"/>
        <v>6462.4850858803675</v>
      </c>
      <c r="AS65" s="9">
        <f t="shared" si="80"/>
        <v>6242.2139008866843</v>
      </c>
      <c r="AT65" s="9">
        <f t="shared" si="80"/>
        <v>6007.5724760539806</v>
      </c>
      <c r="AU65" s="9">
        <f t="shared" si="80"/>
        <v>5877.1566732622932</v>
      </c>
      <c r="AV65" s="9">
        <f t="shared" si="80"/>
        <v>5722.5751905267161</v>
      </c>
      <c r="AW65" s="9">
        <f t="shared" si="80"/>
        <v>5545.3009009643993</v>
      </c>
      <c r="AX65" s="9">
        <f t="shared" si="80"/>
        <v>5340.4259906855596</v>
      </c>
      <c r="AY65" s="9">
        <f t="shared" si="80"/>
        <v>5113.431953221776</v>
      </c>
      <c r="AZ65" s="9">
        <f t="shared" si="80"/>
        <v>4870.7863185344386</v>
      </c>
      <c r="BA65" s="9">
        <f t="shared" si="80"/>
        <v>4610.5856072979041</v>
      </c>
      <c r="BB65" s="9">
        <f t="shared" si="80"/>
        <v>4342.4398800287254</v>
      </c>
      <c r="BC65" s="9">
        <f t="shared" si="80"/>
        <v>4068.5809441441438</v>
      </c>
      <c r="BD65" s="9">
        <f t="shared" si="80"/>
        <v>3795.2700360889294</v>
      </c>
      <c r="BE65" s="9">
        <f t="shared" si="80"/>
        <v>3524.0234624879627</v>
      </c>
      <c r="BF65" s="9">
        <f t="shared" si="80"/>
        <v>3260.8025056290176</v>
      </c>
      <c r="BG65" s="9">
        <f t="shared" si="80"/>
        <v>3009.9431790808221</v>
      </c>
      <c r="BH65" s="9">
        <f t="shared" si="80"/>
        <v>2772.3564320663545</v>
      </c>
      <c r="BI65" s="9">
        <f t="shared" si="80"/>
        <v>2550.0763027938633</v>
      </c>
      <c r="BJ65" s="9">
        <f t="shared" si="80"/>
        <v>2432.5908771951194</v>
      </c>
      <c r="BK65" s="9">
        <f t="shared" si="80"/>
        <v>2473.6646589632678</v>
      </c>
      <c r="BL65" s="9">
        <f t="shared" si="80"/>
        <v>2516.1740790552208</v>
      </c>
      <c r="BM65" s="9">
        <f t="shared" si="80"/>
        <v>2559.1793777209396</v>
      </c>
      <c r="BN65" s="9">
        <f t="shared" si="80"/>
        <v>2603.0759713175194</v>
      </c>
      <c r="BO65" s="9">
        <f t="shared" si="80"/>
        <v>2648.3468889904448</v>
      </c>
    </row>
    <row r="66" spans="2:67" x14ac:dyDescent="0.25">
      <c r="B66" t="s">
        <v>169</v>
      </c>
      <c r="D66" s="7">
        <f t="shared" ref="D66:AA66" si="81">SUM(D82,D98,D114,D130,D146)</f>
        <v>43884.15</v>
      </c>
      <c r="E66" s="7">
        <f t="shared" si="81"/>
        <v>42234.560000000005</v>
      </c>
      <c r="F66" s="7">
        <f t="shared" si="81"/>
        <v>35153.129999999997</v>
      </c>
      <c r="G66" s="7">
        <f t="shared" si="81"/>
        <v>33944.46</v>
      </c>
      <c r="H66" s="7">
        <f t="shared" si="81"/>
        <v>125</v>
      </c>
      <c r="I66" s="7">
        <f t="shared" si="81"/>
        <v>11259.819999999998</v>
      </c>
      <c r="J66" s="7">
        <f t="shared" si="81"/>
        <v>14714.849999999999</v>
      </c>
      <c r="K66" s="7">
        <f t="shared" si="81"/>
        <v>35109.089999999997</v>
      </c>
      <c r="L66" s="7">
        <f t="shared" si="81"/>
        <v>86347.07</v>
      </c>
      <c r="M66" s="7">
        <f t="shared" si="81"/>
        <v>148421.99000000002</v>
      </c>
      <c r="N66" s="7">
        <f t="shared" si="81"/>
        <v>265259.94</v>
      </c>
      <c r="O66" s="7">
        <f t="shared" si="81"/>
        <v>207943.91000000003</v>
      </c>
      <c r="P66" s="7">
        <f t="shared" si="81"/>
        <v>197510.6</v>
      </c>
      <c r="Q66" s="7">
        <f t="shared" si="81"/>
        <v>153481.97</v>
      </c>
      <c r="R66" s="7">
        <f t="shared" si="81"/>
        <v>186652.08</v>
      </c>
      <c r="S66" s="7">
        <f t="shared" si="81"/>
        <v>166422.66</v>
      </c>
      <c r="T66" s="7">
        <f t="shared" si="81"/>
        <v>174086.72999999998</v>
      </c>
      <c r="U66" s="7">
        <f t="shared" si="81"/>
        <v>185536.34</v>
      </c>
      <c r="V66" s="7">
        <f t="shared" si="81"/>
        <v>199931.63999999998</v>
      </c>
      <c r="W66" s="7">
        <f t="shared" si="81"/>
        <v>321651.90000000002</v>
      </c>
      <c r="X66" s="7">
        <f t="shared" si="81"/>
        <v>376053.05000000005</v>
      </c>
      <c r="Y66" s="7">
        <f t="shared" si="81"/>
        <v>425866.43</v>
      </c>
      <c r="Z66" s="7">
        <f t="shared" si="81"/>
        <v>349138.20999999996</v>
      </c>
      <c r="AA66" s="7">
        <f t="shared" si="81"/>
        <v>646513.52</v>
      </c>
      <c r="AB66" s="7">
        <f>SUM(AB82,AB98,AB114,AB130,AB146)</f>
        <v>471350.73</v>
      </c>
      <c r="AC66" s="7">
        <f>SUM(AC82,AC98,AC114,AC130,AC146)</f>
        <v>606395.3600000001</v>
      </c>
      <c r="AF66" s="7">
        <f>AB66</f>
        <v>471350.73</v>
      </c>
      <c r="AG66" s="7">
        <f>AC66</f>
        <v>606395.3600000001</v>
      </c>
      <c r="AH66" s="7">
        <f t="shared" ref="AH66:BO66" si="82">SUM(AH82,AH98,AH114,AH130,AH146)</f>
        <v>1240023.8500000001</v>
      </c>
      <c r="AI66" s="7">
        <f t="shared" si="82"/>
        <v>1194457.47</v>
      </c>
      <c r="AJ66" s="9">
        <f t="shared" si="82"/>
        <v>642206.07999999996</v>
      </c>
      <c r="AK66" s="9">
        <f t="shared" si="82"/>
        <v>636912.99359604495</v>
      </c>
      <c r="AL66" s="9">
        <f t="shared" si="82"/>
        <v>663554.55565058079</v>
      </c>
      <c r="AM66" s="9">
        <f t="shared" si="82"/>
        <v>693632.4189725538</v>
      </c>
      <c r="AN66" s="9">
        <f t="shared" si="82"/>
        <v>725676.02856901905</v>
      </c>
      <c r="AO66" s="9">
        <f t="shared" si="82"/>
        <v>760723.62191749527</v>
      </c>
      <c r="AP66" s="9">
        <f t="shared" si="82"/>
        <v>797600.39855203708</v>
      </c>
      <c r="AQ66" s="9">
        <f t="shared" si="82"/>
        <v>837860.32771027589</v>
      </c>
      <c r="AR66" s="9">
        <f t="shared" si="82"/>
        <v>884896.49586557539</v>
      </c>
      <c r="AS66" s="9">
        <f t="shared" si="82"/>
        <v>936264.25710272091</v>
      </c>
      <c r="AT66" s="9">
        <f t="shared" si="82"/>
        <v>993097.72426712653</v>
      </c>
      <c r="AU66" s="9">
        <f t="shared" si="82"/>
        <v>1052341.1632570301</v>
      </c>
      <c r="AV66" s="9">
        <f t="shared" si="82"/>
        <v>1116973.4525256162</v>
      </c>
      <c r="AW66" s="9">
        <f t="shared" si="82"/>
        <v>1189276.6468004889</v>
      </c>
      <c r="AX66" s="9">
        <f t="shared" si="82"/>
        <v>1269228.7120275579</v>
      </c>
      <c r="AY66" s="9">
        <f t="shared" si="82"/>
        <v>1358935.9510921848</v>
      </c>
      <c r="AZ66" s="9">
        <f t="shared" si="82"/>
        <v>1461531.9060230895</v>
      </c>
      <c r="BA66" s="9">
        <f t="shared" si="82"/>
        <v>1576693.8702992389</v>
      </c>
      <c r="BB66" s="9">
        <f t="shared" si="82"/>
        <v>1709169.4725564781</v>
      </c>
      <c r="BC66" s="9">
        <f t="shared" si="82"/>
        <v>1861625.6047129787</v>
      </c>
      <c r="BD66" s="9">
        <f t="shared" si="82"/>
        <v>2037932.305655394</v>
      </c>
      <c r="BE66" s="9">
        <f t="shared" si="82"/>
        <v>2241506.3187057651</v>
      </c>
      <c r="BF66" s="9">
        <f t="shared" si="82"/>
        <v>2479453.273951856</v>
      </c>
      <c r="BG66" s="9">
        <f t="shared" si="82"/>
        <v>2759032.675252466</v>
      </c>
      <c r="BH66" s="9">
        <f t="shared" si="82"/>
        <v>3087969.9843136733</v>
      </c>
      <c r="BI66" s="9">
        <f t="shared" si="82"/>
        <v>3476388.2772703669</v>
      </c>
      <c r="BJ66" s="9">
        <f t="shared" si="82"/>
        <v>3804187.4084332786</v>
      </c>
      <c r="BK66" s="9">
        <f t="shared" si="82"/>
        <v>3928258.8699003542</v>
      </c>
      <c r="BL66" s="9">
        <f t="shared" si="82"/>
        <v>4057942.4259609538</v>
      </c>
      <c r="BM66" s="9">
        <f t="shared" si="82"/>
        <v>4192439.7073957059</v>
      </c>
      <c r="BN66" s="9">
        <f t="shared" si="82"/>
        <v>4332200.8107352601</v>
      </c>
      <c r="BO66" s="9">
        <f t="shared" si="82"/>
        <v>4478165.5365938526</v>
      </c>
    </row>
    <row r="67" spans="2:67" x14ac:dyDescent="0.25">
      <c r="B67" s="1"/>
      <c r="AF67" s="265">
        <f t="shared" ref="AF67:BO67" si="83">SUM(AF83,AF99,AF115,AF131,AF147)</f>
        <v>218011.887084571</v>
      </c>
      <c r="AG67" s="265">
        <f t="shared" si="83"/>
        <v>222146.49839569014</v>
      </c>
      <c r="AH67" s="265">
        <f t="shared" si="83"/>
        <v>228125.60690808765</v>
      </c>
      <c r="AI67" s="265">
        <f t="shared" si="83"/>
        <v>396894.73643773992</v>
      </c>
      <c r="AJ67" s="266">
        <f t="shared" si="83"/>
        <v>500625.08027727203</v>
      </c>
      <c r="AK67" s="266">
        <f t="shared" si="83"/>
        <v>390470.86524072225</v>
      </c>
      <c r="AL67" s="266">
        <f t="shared" si="83"/>
        <v>405072.72504614579</v>
      </c>
      <c r="AM67" s="266">
        <f t="shared" si="83"/>
        <v>420202.92619294085</v>
      </c>
      <c r="AN67" s="266">
        <f t="shared" si="83"/>
        <v>436125.63935179316</v>
      </c>
      <c r="AO67" s="266">
        <f t="shared" si="83"/>
        <v>452840.86452270276</v>
      </c>
      <c r="AP67" s="266">
        <f t="shared" si="83"/>
        <v>470348.60170566966</v>
      </c>
      <c r="AQ67" s="266">
        <f t="shared" si="83"/>
        <v>488648.8509006938</v>
      </c>
      <c r="AR67" s="266">
        <f t="shared" si="83"/>
        <v>508005.78277846094</v>
      </c>
      <c r="AS67" s="266">
        <f t="shared" si="83"/>
        <v>528155.22666828544</v>
      </c>
      <c r="AT67" s="266">
        <f t="shared" si="83"/>
        <v>549361.35324085294</v>
      </c>
      <c r="AU67" s="266">
        <f t="shared" si="83"/>
        <v>571624.16249616339</v>
      </c>
      <c r="AV67" s="266">
        <f t="shared" si="83"/>
        <v>594943.65443421691</v>
      </c>
      <c r="AW67" s="266">
        <f t="shared" si="83"/>
        <v>619583.99972569931</v>
      </c>
      <c r="AX67" s="266">
        <f t="shared" si="83"/>
        <v>645281.02769992454</v>
      </c>
      <c r="AY67" s="266">
        <f t="shared" si="83"/>
        <v>672393.78986718273</v>
      </c>
      <c r="AZ67" s="266">
        <f t="shared" si="83"/>
        <v>700827.40538786957</v>
      </c>
      <c r="BA67" s="266">
        <f t="shared" si="83"/>
        <v>730581.87426198518</v>
      </c>
      <c r="BB67" s="266">
        <f t="shared" si="83"/>
        <v>761921.36716021539</v>
      </c>
      <c r="BC67" s="266">
        <f t="shared" si="83"/>
        <v>794845.88408256031</v>
      </c>
      <c r="BD67" s="266">
        <f t="shared" si="83"/>
        <v>829355.42502901959</v>
      </c>
      <c r="BE67" s="266">
        <f t="shared" si="83"/>
        <v>865449.98999959347</v>
      </c>
      <c r="BF67" s="266">
        <f t="shared" si="83"/>
        <v>903393.74966496753</v>
      </c>
      <c r="BG67" s="266">
        <f t="shared" si="83"/>
        <v>943186.70402514201</v>
      </c>
      <c r="BH67" s="266">
        <f t="shared" si="83"/>
        <v>985093.0237508025</v>
      </c>
      <c r="BI67" s="266">
        <f t="shared" si="83"/>
        <v>1029112.7088419491</v>
      </c>
      <c r="BJ67" s="266">
        <f t="shared" si="83"/>
        <v>1075245.7592985816</v>
      </c>
      <c r="BK67" s="266">
        <f t="shared" si="83"/>
        <v>1123492.1751207006</v>
      </c>
      <c r="BL67" s="266">
        <f t="shared" si="83"/>
        <v>1174380.2976496767</v>
      </c>
      <c r="BM67" s="266">
        <f t="shared" si="83"/>
        <v>1227645.9562148249</v>
      </c>
      <c r="BN67" s="266">
        <f t="shared" si="83"/>
        <v>1283553.3214868305</v>
      </c>
      <c r="BO67" s="266">
        <f t="shared" si="83"/>
        <v>1342366.5641363796</v>
      </c>
    </row>
    <row r="68" spans="2:67" outlineLevel="1" x14ac:dyDescent="0.25">
      <c r="B68" s="290" t="s">
        <v>193</v>
      </c>
      <c r="D68" s="240"/>
      <c r="E68" s="240"/>
      <c r="F68" s="240"/>
      <c r="G68" s="240"/>
      <c r="H68" s="240"/>
      <c r="I68" s="240"/>
      <c r="J68" s="240"/>
      <c r="K68" s="240"/>
      <c r="L68" s="240"/>
      <c r="M68" s="240"/>
      <c r="N68" s="240"/>
      <c r="O68" s="240"/>
      <c r="P68" s="240"/>
      <c r="Q68" s="240"/>
      <c r="R68" s="240"/>
      <c r="S68" s="240"/>
      <c r="T68" s="240"/>
      <c r="U68" s="240"/>
      <c r="V68" s="240"/>
      <c r="W68" s="240"/>
      <c r="X68" s="240"/>
      <c r="Y68" s="240"/>
      <c r="Z68" s="240"/>
      <c r="AA68" s="234">
        <f>RATE((COUNT($E$1:$O$1)),,-$D69,$O69)</f>
        <v>0.24389227460885113</v>
      </c>
      <c r="AB68" s="234">
        <f>RATE((COUNT($E$1:$O$1)),,-$D69,$O69)</f>
        <v>0.24389227460885113</v>
      </c>
      <c r="AC68" s="234">
        <f>RATE((COUNT($Q$1:$AC$1)),,-$P69,$AC69)</f>
        <v>-6.7250285968579224E-2</v>
      </c>
      <c r="AF68" s="234"/>
      <c r="AG68" s="234"/>
      <c r="AH68" s="234"/>
      <c r="AI68" s="234"/>
    </row>
    <row r="69" spans="2:67" outlineLevel="1" x14ac:dyDescent="0.25">
      <c r="B69" s="291" t="s">
        <v>137</v>
      </c>
      <c r="D69" s="243">
        <f>D76+D77</f>
        <v>259</v>
      </c>
      <c r="E69" s="243">
        <f>E76+E77</f>
        <v>252</v>
      </c>
      <c r="F69" s="243">
        <f>F76+F77</f>
        <v>229</v>
      </c>
      <c r="G69" s="243">
        <f>G76+G77</f>
        <v>250</v>
      </c>
      <c r="H69" s="243">
        <f t="shared" ref="H69:AC69" si="84">H76+H77</f>
        <v>259</v>
      </c>
      <c r="I69" s="243">
        <f t="shared" si="84"/>
        <v>278</v>
      </c>
      <c r="J69" s="243">
        <f t="shared" si="84"/>
        <v>303</v>
      </c>
      <c r="K69" s="243">
        <f t="shared" si="84"/>
        <v>650</v>
      </c>
      <c r="L69" s="243">
        <f t="shared" si="84"/>
        <v>1200</v>
      </c>
      <c r="M69" s="243">
        <f t="shared" si="84"/>
        <v>1513</v>
      </c>
      <c r="N69" s="243">
        <f t="shared" si="84"/>
        <v>2622</v>
      </c>
      <c r="O69" s="243">
        <f t="shared" si="84"/>
        <v>2857</v>
      </c>
      <c r="P69" s="243">
        <f t="shared" si="84"/>
        <v>1414</v>
      </c>
      <c r="Q69" s="243">
        <f t="shared" si="84"/>
        <v>736</v>
      </c>
      <c r="R69" s="243">
        <f t="shared" si="84"/>
        <v>750</v>
      </c>
      <c r="S69" s="243">
        <f t="shared" si="84"/>
        <v>774</v>
      </c>
      <c r="T69" s="243">
        <f t="shared" si="84"/>
        <v>752</v>
      </c>
      <c r="U69" s="243">
        <f t="shared" si="84"/>
        <v>741</v>
      </c>
      <c r="V69" s="243">
        <f t="shared" si="84"/>
        <v>736</v>
      </c>
      <c r="W69" s="243">
        <f t="shared" si="84"/>
        <v>726</v>
      </c>
      <c r="X69" s="243">
        <f t="shared" si="84"/>
        <v>740</v>
      </c>
      <c r="Y69" s="243">
        <f t="shared" si="84"/>
        <v>748</v>
      </c>
      <c r="Z69" s="243">
        <f t="shared" si="84"/>
        <v>699</v>
      </c>
      <c r="AA69" s="243">
        <f t="shared" si="84"/>
        <v>611</v>
      </c>
      <c r="AB69" s="243">
        <f>AB76+AB77</f>
        <v>643</v>
      </c>
      <c r="AC69" s="243">
        <f t="shared" si="84"/>
        <v>572</v>
      </c>
      <c r="AF69" s="244">
        <f>SUM(AF76:AF77)</f>
        <v>643</v>
      </c>
      <c r="AG69" s="244">
        <f>SUM(AG76:AG77)</f>
        <v>572</v>
      </c>
      <c r="AH69" s="244">
        <f t="shared" ref="AH69:BO69" si="85">ROUND((AG76+AG77)*(1+AH70),)</f>
        <v>575</v>
      </c>
      <c r="AI69" s="244">
        <f t="shared" si="85"/>
        <v>670</v>
      </c>
      <c r="AJ69" s="245">
        <f t="shared" si="85"/>
        <v>695</v>
      </c>
      <c r="AK69" s="245">
        <f t="shared" si="85"/>
        <v>474</v>
      </c>
      <c r="AL69" s="245">
        <f t="shared" si="85"/>
        <v>476</v>
      </c>
      <c r="AM69" s="245">
        <f t="shared" si="85"/>
        <v>478</v>
      </c>
      <c r="AN69" s="245">
        <f t="shared" si="85"/>
        <v>480</v>
      </c>
      <c r="AO69" s="245">
        <f t="shared" si="85"/>
        <v>482</v>
      </c>
      <c r="AP69" s="245">
        <f t="shared" si="85"/>
        <v>484</v>
      </c>
      <c r="AQ69" s="245">
        <f t="shared" si="85"/>
        <v>486</v>
      </c>
      <c r="AR69" s="245">
        <f t="shared" si="85"/>
        <v>488</v>
      </c>
      <c r="AS69" s="245">
        <f t="shared" si="85"/>
        <v>490</v>
      </c>
      <c r="AT69" s="245">
        <f t="shared" si="85"/>
        <v>492</v>
      </c>
      <c r="AU69" s="245">
        <f t="shared" si="85"/>
        <v>494</v>
      </c>
      <c r="AV69" s="245">
        <f t="shared" si="85"/>
        <v>496</v>
      </c>
      <c r="AW69" s="245">
        <f t="shared" si="85"/>
        <v>498</v>
      </c>
      <c r="AX69" s="245">
        <f t="shared" si="85"/>
        <v>500</v>
      </c>
      <c r="AY69" s="245">
        <f t="shared" si="85"/>
        <v>503</v>
      </c>
      <c r="AZ69" s="245">
        <f t="shared" si="85"/>
        <v>506</v>
      </c>
      <c r="BA69" s="245">
        <f t="shared" si="85"/>
        <v>509</v>
      </c>
      <c r="BB69" s="245">
        <f t="shared" si="85"/>
        <v>512</v>
      </c>
      <c r="BC69" s="245">
        <f t="shared" si="85"/>
        <v>515</v>
      </c>
      <c r="BD69" s="245">
        <f t="shared" si="85"/>
        <v>518</v>
      </c>
      <c r="BE69" s="245">
        <f t="shared" si="85"/>
        <v>521</v>
      </c>
      <c r="BF69" s="245">
        <f t="shared" si="85"/>
        <v>524</v>
      </c>
      <c r="BG69" s="245">
        <f t="shared" si="85"/>
        <v>527</v>
      </c>
      <c r="BH69" s="245">
        <f t="shared" si="85"/>
        <v>530</v>
      </c>
      <c r="BI69" s="245">
        <f t="shared" si="85"/>
        <v>533</v>
      </c>
      <c r="BJ69" s="245">
        <f t="shared" si="85"/>
        <v>536</v>
      </c>
      <c r="BK69" s="245">
        <f t="shared" si="85"/>
        <v>539</v>
      </c>
      <c r="BL69" s="245">
        <f t="shared" si="85"/>
        <v>542</v>
      </c>
      <c r="BM69" s="245">
        <f t="shared" si="85"/>
        <v>545</v>
      </c>
      <c r="BN69" s="245">
        <f t="shared" si="85"/>
        <v>548</v>
      </c>
      <c r="BO69" s="245">
        <f t="shared" si="85"/>
        <v>551</v>
      </c>
    </row>
    <row r="70" spans="2:67" outlineLevel="1" x14ac:dyDescent="0.25">
      <c r="B70" s="287" t="s">
        <v>99</v>
      </c>
      <c r="C70" s="247"/>
      <c r="D70" s="248"/>
      <c r="E70" s="249">
        <f t="shared" ref="E70:AB70" si="86">RATE(1,,-D69,E69)</f>
        <v>-2.7027027027026942E-2</v>
      </c>
      <c r="F70" s="249">
        <f t="shared" si="86"/>
        <v>-9.1269841269841209E-2</v>
      </c>
      <c r="G70" s="249">
        <f t="shared" si="86"/>
        <v>9.1703056768558833E-2</v>
      </c>
      <c r="H70" s="249">
        <f t="shared" si="86"/>
        <v>3.5999999999999949E-2</v>
      </c>
      <c r="I70" s="249">
        <f t="shared" si="86"/>
        <v>7.3359073359073462E-2</v>
      </c>
      <c r="J70" s="249">
        <f t="shared" si="86"/>
        <v>8.9928057553956886E-2</v>
      </c>
      <c r="K70" s="249">
        <f t="shared" si="86"/>
        <v>1.1452145214521452</v>
      </c>
      <c r="L70" s="249">
        <f t="shared" si="86"/>
        <v>0.84615384615384615</v>
      </c>
      <c r="M70" s="249">
        <f t="shared" si="86"/>
        <v>0.26083333333333325</v>
      </c>
      <c r="N70" s="249">
        <f t="shared" si="86"/>
        <v>0.73298083278255133</v>
      </c>
      <c r="O70" s="249">
        <f t="shared" si="86"/>
        <v>8.9626239511822997E-2</v>
      </c>
      <c r="P70" s="249">
        <f t="shared" si="86"/>
        <v>-0.50507525376268814</v>
      </c>
      <c r="Q70" s="249">
        <f t="shared" si="86"/>
        <v>-0.4794908062234795</v>
      </c>
      <c r="R70" s="249">
        <f t="shared" si="86"/>
        <v>1.9021739130434673E-2</v>
      </c>
      <c r="S70" s="249">
        <f t="shared" si="86"/>
        <v>3.2000000000000091E-2</v>
      </c>
      <c r="T70" s="249">
        <f t="shared" si="86"/>
        <v>-2.8423772609819108E-2</v>
      </c>
      <c r="U70" s="249">
        <f t="shared" si="86"/>
        <v>-1.4627659574468033E-2</v>
      </c>
      <c r="V70" s="249">
        <f t="shared" si="86"/>
        <v>-6.7476383265857622E-3</v>
      </c>
      <c r="W70" s="249">
        <f t="shared" si="86"/>
        <v>-1.3586956521739102E-2</v>
      </c>
      <c r="X70" s="249">
        <f t="shared" si="86"/>
        <v>1.9283746556473792E-2</v>
      </c>
      <c r="Y70" s="249">
        <f t="shared" si="86"/>
        <v>1.081081081081074E-2</v>
      </c>
      <c r="Z70" s="249">
        <f t="shared" si="86"/>
        <v>-6.5508021390374357E-2</v>
      </c>
      <c r="AA70" s="249">
        <f t="shared" si="86"/>
        <v>-0.12589413447782552</v>
      </c>
      <c r="AB70" s="249">
        <f t="shared" si="86"/>
        <v>5.2373158756137371E-2</v>
      </c>
      <c r="AC70" s="249">
        <f>RATE(1,,-AA69,AC69)</f>
        <v>-6.3829787234042631E-2</v>
      </c>
      <c r="AD70" s="250">
        <v>5.0000000000000001E-3</v>
      </c>
      <c r="AF70" s="251">
        <f>AD70</f>
        <v>5.0000000000000001E-3</v>
      </c>
      <c r="AG70" s="251">
        <f t="shared" ref="AG70:BO74" si="87">AF70</f>
        <v>5.0000000000000001E-3</v>
      </c>
      <c r="AH70" s="251">
        <f t="shared" si="87"/>
        <v>5.0000000000000001E-3</v>
      </c>
      <c r="AI70" s="251">
        <f t="shared" si="87"/>
        <v>5.0000000000000001E-3</v>
      </c>
      <c r="AJ70" s="252">
        <f t="shared" si="87"/>
        <v>5.0000000000000001E-3</v>
      </c>
      <c r="AK70" s="252">
        <f t="shared" si="87"/>
        <v>5.0000000000000001E-3</v>
      </c>
      <c r="AL70" s="252">
        <f t="shared" si="87"/>
        <v>5.0000000000000001E-3</v>
      </c>
      <c r="AM70" s="252">
        <f t="shared" si="87"/>
        <v>5.0000000000000001E-3</v>
      </c>
      <c r="AN70" s="252">
        <f t="shared" si="87"/>
        <v>5.0000000000000001E-3</v>
      </c>
      <c r="AO70" s="252">
        <f t="shared" si="87"/>
        <v>5.0000000000000001E-3</v>
      </c>
      <c r="AP70" s="252">
        <f t="shared" si="87"/>
        <v>5.0000000000000001E-3</v>
      </c>
      <c r="AQ70" s="252">
        <f t="shared" si="87"/>
        <v>5.0000000000000001E-3</v>
      </c>
      <c r="AR70" s="252">
        <f t="shared" si="87"/>
        <v>5.0000000000000001E-3</v>
      </c>
      <c r="AS70" s="252">
        <f t="shared" si="87"/>
        <v>5.0000000000000001E-3</v>
      </c>
      <c r="AT70" s="252">
        <f t="shared" si="87"/>
        <v>5.0000000000000001E-3</v>
      </c>
      <c r="AU70" s="252">
        <f t="shared" si="87"/>
        <v>5.0000000000000001E-3</v>
      </c>
      <c r="AV70" s="252">
        <f t="shared" si="87"/>
        <v>5.0000000000000001E-3</v>
      </c>
      <c r="AW70" s="252">
        <f t="shared" si="87"/>
        <v>5.0000000000000001E-3</v>
      </c>
      <c r="AX70" s="252">
        <f t="shared" si="87"/>
        <v>5.0000000000000001E-3</v>
      </c>
      <c r="AY70" s="252">
        <f t="shared" si="87"/>
        <v>5.0000000000000001E-3</v>
      </c>
      <c r="AZ70" s="252">
        <f t="shared" si="87"/>
        <v>5.0000000000000001E-3</v>
      </c>
      <c r="BA70" s="252">
        <f t="shared" si="87"/>
        <v>5.0000000000000001E-3</v>
      </c>
      <c r="BB70" s="252">
        <f t="shared" si="87"/>
        <v>5.0000000000000001E-3</v>
      </c>
      <c r="BC70" s="252">
        <f t="shared" si="87"/>
        <v>5.0000000000000001E-3</v>
      </c>
      <c r="BD70" s="252">
        <f t="shared" si="87"/>
        <v>5.0000000000000001E-3</v>
      </c>
      <c r="BE70" s="252">
        <f t="shared" si="87"/>
        <v>5.0000000000000001E-3</v>
      </c>
      <c r="BF70" s="252">
        <f t="shared" si="87"/>
        <v>5.0000000000000001E-3</v>
      </c>
      <c r="BG70" s="252">
        <f t="shared" si="87"/>
        <v>5.0000000000000001E-3</v>
      </c>
      <c r="BH70" s="252">
        <f t="shared" si="87"/>
        <v>5.0000000000000001E-3</v>
      </c>
      <c r="BI70" s="252">
        <f t="shared" si="87"/>
        <v>5.0000000000000001E-3</v>
      </c>
      <c r="BJ70" s="252">
        <f t="shared" si="87"/>
        <v>5.0000000000000001E-3</v>
      </c>
      <c r="BK70" s="252">
        <f t="shared" si="87"/>
        <v>5.0000000000000001E-3</v>
      </c>
      <c r="BL70" s="252">
        <f t="shared" si="87"/>
        <v>5.0000000000000001E-3</v>
      </c>
      <c r="BM70" s="252">
        <f t="shared" si="87"/>
        <v>5.0000000000000001E-3</v>
      </c>
      <c r="BN70" s="252">
        <f t="shared" si="87"/>
        <v>5.0000000000000001E-3</v>
      </c>
      <c r="BO70" s="252">
        <f t="shared" si="87"/>
        <v>5.0000000000000001E-3</v>
      </c>
    </row>
    <row r="71" spans="2:67" outlineLevel="1" x14ac:dyDescent="0.25">
      <c r="B71" s="287" t="s">
        <v>101</v>
      </c>
      <c r="C71" s="247"/>
      <c r="D71" s="253">
        <f>D77/D69</f>
        <v>0.23166023166023167</v>
      </c>
      <c r="E71" s="253">
        <f t="shared" ref="E71:AC71" si="88">E77/E69</f>
        <v>0.41269841269841268</v>
      </c>
      <c r="F71" s="253">
        <f t="shared" si="88"/>
        <v>0.26200873362445415</v>
      </c>
      <c r="G71" s="253">
        <f t="shared" si="88"/>
        <v>0.28799999999999998</v>
      </c>
      <c r="H71" s="253">
        <f t="shared" si="88"/>
        <v>0.26254826254826252</v>
      </c>
      <c r="I71" s="253">
        <f t="shared" si="88"/>
        <v>0.27697841726618705</v>
      </c>
      <c r="J71" s="253">
        <f t="shared" si="88"/>
        <v>0.28712871287128711</v>
      </c>
      <c r="K71" s="253">
        <f t="shared" si="88"/>
        <v>0.16153846153846155</v>
      </c>
      <c r="L71" s="253">
        <f t="shared" si="88"/>
        <v>0.33333333333333331</v>
      </c>
      <c r="M71" s="253">
        <f t="shared" si="88"/>
        <v>0.42101784534038333</v>
      </c>
      <c r="N71" s="253">
        <f t="shared" si="88"/>
        <v>0.2482837528604119</v>
      </c>
      <c r="O71" s="253">
        <f t="shared" si="88"/>
        <v>0.60308015400770043</v>
      </c>
      <c r="P71" s="253">
        <f t="shared" si="88"/>
        <v>0.6393210749646393</v>
      </c>
      <c r="Q71" s="253">
        <f t="shared" si="88"/>
        <v>0.37092391304347827</v>
      </c>
      <c r="R71" s="253">
        <f t="shared" si="88"/>
        <v>0.28799999999999998</v>
      </c>
      <c r="S71" s="253">
        <f t="shared" si="88"/>
        <v>0.34366925064599485</v>
      </c>
      <c r="T71" s="253">
        <f t="shared" si="88"/>
        <v>0.33909574468085107</v>
      </c>
      <c r="U71" s="253">
        <f t="shared" si="88"/>
        <v>0.30634278002699056</v>
      </c>
      <c r="V71" s="253">
        <f t="shared" si="88"/>
        <v>0.32472826086956524</v>
      </c>
      <c r="W71" s="253">
        <f t="shared" si="88"/>
        <v>0.29614325068870523</v>
      </c>
      <c r="X71" s="253">
        <f t="shared" si="88"/>
        <v>0.30810810810810813</v>
      </c>
      <c r="Y71" s="253">
        <f t="shared" si="88"/>
        <v>0.25668449197860965</v>
      </c>
      <c r="Z71" s="253">
        <f t="shared" si="88"/>
        <v>0.47353361945636624</v>
      </c>
      <c r="AA71" s="253">
        <f t="shared" si="88"/>
        <v>0.2602291325695581</v>
      </c>
      <c r="AB71" s="253">
        <f>AB77/AB69</f>
        <v>0.37636080870917576</v>
      </c>
      <c r="AC71" s="253">
        <f t="shared" si="88"/>
        <v>0.34440559440559443</v>
      </c>
      <c r="AD71" s="250">
        <v>0.23</v>
      </c>
      <c r="AF71" s="254">
        <f>AD71</f>
        <v>0.23</v>
      </c>
      <c r="AG71" s="254">
        <f t="shared" si="87"/>
        <v>0.23</v>
      </c>
      <c r="AH71" s="254">
        <f t="shared" si="87"/>
        <v>0.23</v>
      </c>
      <c r="AI71" s="254">
        <f t="shared" si="87"/>
        <v>0.23</v>
      </c>
      <c r="AJ71" s="252">
        <f t="shared" si="87"/>
        <v>0.23</v>
      </c>
      <c r="AK71" s="252">
        <f t="shared" si="87"/>
        <v>0.23</v>
      </c>
      <c r="AL71" s="252">
        <f t="shared" si="87"/>
        <v>0.23</v>
      </c>
      <c r="AM71" s="252">
        <f t="shared" si="87"/>
        <v>0.23</v>
      </c>
      <c r="AN71" s="252">
        <f t="shared" si="87"/>
        <v>0.23</v>
      </c>
      <c r="AO71" s="252">
        <f t="shared" si="87"/>
        <v>0.23</v>
      </c>
      <c r="AP71" s="252">
        <f t="shared" si="87"/>
        <v>0.23</v>
      </c>
      <c r="AQ71" s="252">
        <f t="shared" si="87"/>
        <v>0.23</v>
      </c>
      <c r="AR71" s="252">
        <f t="shared" si="87"/>
        <v>0.23</v>
      </c>
      <c r="AS71" s="252">
        <f t="shared" si="87"/>
        <v>0.23</v>
      </c>
      <c r="AT71" s="252">
        <f t="shared" si="87"/>
        <v>0.23</v>
      </c>
      <c r="AU71" s="252">
        <f t="shared" si="87"/>
        <v>0.23</v>
      </c>
      <c r="AV71" s="252">
        <f t="shared" si="87"/>
        <v>0.23</v>
      </c>
      <c r="AW71" s="252">
        <f t="shared" si="87"/>
        <v>0.23</v>
      </c>
      <c r="AX71" s="252">
        <f t="shared" si="87"/>
        <v>0.23</v>
      </c>
      <c r="AY71" s="252">
        <f t="shared" si="87"/>
        <v>0.23</v>
      </c>
      <c r="AZ71" s="252">
        <f t="shared" si="87"/>
        <v>0.23</v>
      </c>
      <c r="BA71" s="252">
        <f t="shared" si="87"/>
        <v>0.23</v>
      </c>
      <c r="BB71" s="252">
        <f t="shared" si="87"/>
        <v>0.23</v>
      </c>
      <c r="BC71" s="252">
        <f t="shared" si="87"/>
        <v>0.23</v>
      </c>
      <c r="BD71" s="252">
        <f t="shared" si="87"/>
        <v>0.23</v>
      </c>
      <c r="BE71" s="252">
        <f t="shared" si="87"/>
        <v>0.23</v>
      </c>
      <c r="BF71" s="252">
        <f t="shared" si="87"/>
        <v>0.23</v>
      </c>
      <c r="BG71" s="252">
        <f t="shared" si="87"/>
        <v>0.23</v>
      </c>
      <c r="BH71" s="252">
        <f t="shared" si="87"/>
        <v>0.23</v>
      </c>
      <c r="BI71" s="252">
        <f t="shared" si="87"/>
        <v>0.23</v>
      </c>
      <c r="BJ71" s="252">
        <f t="shared" si="87"/>
        <v>0.23</v>
      </c>
      <c r="BK71" s="252">
        <f t="shared" si="87"/>
        <v>0.23</v>
      </c>
      <c r="BL71" s="252">
        <f t="shared" si="87"/>
        <v>0.23</v>
      </c>
      <c r="BM71" s="252">
        <f t="shared" si="87"/>
        <v>0.23</v>
      </c>
      <c r="BN71" s="252">
        <f t="shared" si="87"/>
        <v>0.23</v>
      </c>
      <c r="BO71" s="252">
        <f t="shared" si="87"/>
        <v>0.23</v>
      </c>
    </row>
    <row r="72" spans="2:67" outlineLevel="1" x14ac:dyDescent="0.25">
      <c r="B72" s="287" t="s">
        <v>183</v>
      </c>
      <c r="C72" s="247"/>
      <c r="D72" s="255">
        <f>D79/D76</f>
        <v>2.3216080402010051</v>
      </c>
      <c r="E72" s="255">
        <f t="shared" ref="E72:AC72" si="89">E79/E76</f>
        <v>2.8243243243243241</v>
      </c>
      <c r="F72" s="255">
        <f t="shared" si="89"/>
        <v>2.5621301775147929</v>
      </c>
      <c r="G72" s="255">
        <f t="shared" si="89"/>
        <v>2.1123595505617976</v>
      </c>
      <c r="H72" s="255">
        <f t="shared" si="89"/>
        <v>2.2198952879581153</v>
      </c>
      <c r="I72" s="255">
        <f t="shared" si="89"/>
        <v>1.7313432835820894</v>
      </c>
      <c r="J72" s="255">
        <f t="shared" si="89"/>
        <v>1.7916666666666667</v>
      </c>
      <c r="K72" s="255">
        <f t="shared" si="89"/>
        <v>1.3706422018348623</v>
      </c>
      <c r="L72" s="255">
        <f t="shared" si="89"/>
        <v>1.3474999999999999</v>
      </c>
      <c r="M72" s="255">
        <f t="shared" si="89"/>
        <v>1.7431506849315068</v>
      </c>
      <c r="N72" s="255">
        <f t="shared" si="89"/>
        <v>1.3206494165398275</v>
      </c>
      <c r="O72" s="255">
        <f t="shared" si="89"/>
        <v>1.4823633156966489</v>
      </c>
      <c r="P72" s="255">
        <f t="shared" si="89"/>
        <v>1.776470588235294</v>
      </c>
      <c r="Q72" s="255">
        <f t="shared" si="89"/>
        <v>1.8725701943844493</v>
      </c>
      <c r="R72" s="255">
        <f t="shared" si="89"/>
        <v>2.0280898876404496</v>
      </c>
      <c r="S72" s="255">
        <f t="shared" si="89"/>
        <v>1.9015748031496063</v>
      </c>
      <c r="T72" s="255">
        <f t="shared" si="89"/>
        <v>1.7907444668008048</v>
      </c>
      <c r="U72" s="255">
        <f t="shared" si="89"/>
        <v>2.5466926070038909</v>
      </c>
      <c r="V72" s="255">
        <f t="shared" si="89"/>
        <v>2.7826961770623742</v>
      </c>
      <c r="W72" s="255">
        <f t="shared" si="89"/>
        <v>2.86692759295499</v>
      </c>
      <c r="X72" s="255">
        <f t="shared" si="89"/>
        <v>2.958984375</v>
      </c>
      <c r="Y72" s="255">
        <f t="shared" si="89"/>
        <v>2.7949640287769784</v>
      </c>
      <c r="Z72" s="255">
        <f t="shared" si="89"/>
        <v>2.6494565217391304</v>
      </c>
      <c r="AA72" s="255">
        <f t="shared" si="89"/>
        <v>2.7743362831858409</v>
      </c>
      <c r="AB72" s="255">
        <f>AB79/AB76</f>
        <v>2.7780548628428927</v>
      </c>
      <c r="AC72" s="255">
        <f t="shared" si="89"/>
        <v>2.8266666666666667</v>
      </c>
      <c r="AD72" s="256">
        <f>SUM(Z79:AC79)/SUM(Z76:AC76)</f>
        <v>2.7587719298245612</v>
      </c>
      <c r="AF72" s="257">
        <f>AD72</f>
        <v>2.7587719298245612</v>
      </c>
      <c r="AG72" s="257">
        <f t="shared" si="87"/>
        <v>2.7587719298245612</v>
      </c>
      <c r="AH72" s="257">
        <f t="shared" si="87"/>
        <v>2.7587719298245612</v>
      </c>
      <c r="AI72" s="257">
        <f t="shared" si="87"/>
        <v>2.7587719298245612</v>
      </c>
      <c r="AJ72" s="258">
        <f t="shared" si="87"/>
        <v>2.7587719298245612</v>
      </c>
      <c r="AK72" s="258">
        <f t="shared" si="87"/>
        <v>2.7587719298245612</v>
      </c>
      <c r="AL72" s="258">
        <f t="shared" si="87"/>
        <v>2.7587719298245612</v>
      </c>
      <c r="AM72" s="258">
        <f t="shared" si="87"/>
        <v>2.7587719298245612</v>
      </c>
      <c r="AN72" s="258">
        <f t="shared" si="87"/>
        <v>2.7587719298245612</v>
      </c>
      <c r="AO72" s="258">
        <f t="shared" si="87"/>
        <v>2.7587719298245612</v>
      </c>
      <c r="AP72" s="258">
        <f t="shared" si="87"/>
        <v>2.7587719298245612</v>
      </c>
      <c r="AQ72" s="258">
        <f t="shared" si="87"/>
        <v>2.7587719298245612</v>
      </c>
      <c r="AR72" s="268">
        <v>2.85</v>
      </c>
      <c r="AS72" s="268">
        <v>2.9</v>
      </c>
      <c r="AT72" s="268">
        <v>2.95</v>
      </c>
      <c r="AU72" s="268">
        <v>3</v>
      </c>
      <c r="AV72" s="258">
        <f t="shared" si="87"/>
        <v>3</v>
      </c>
      <c r="AW72" s="258">
        <f t="shared" si="87"/>
        <v>3</v>
      </c>
      <c r="AX72" s="258">
        <f t="shared" si="87"/>
        <v>3</v>
      </c>
      <c r="AY72" s="258">
        <f t="shared" si="87"/>
        <v>3</v>
      </c>
      <c r="AZ72" s="258">
        <f t="shared" si="87"/>
        <v>3</v>
      </c>
      <c r="BA72" s="258">
        <f t="shared" si="87"/>
        <v>3</v>
      </c>
      <c r="BB72" s="258">
        <f t="shared" si="87"/>
        <v>3</v>
      </c>
      <c r="BC72" s="258">
        <f t="shared" si="87"/>
        <v>3</v>
      </c>
      <c r="BD72" s="258">
        <f t="shared" si="87"/>
        <v>3</v>
      </c>
      <c r="BE72" s="258">
        <f t="shared" si="87"/>
        <v>3</v>
      </c>
      <c r="BF72" s="258">
        <f t="shared" si="87"/>
        <v>3</v>
      </c>
      <c r="BG72" s="258">
        <f t="shared" si="87"/>
        <v>3</v>
      </c>
      <c r="BH72" s="258">
        <f t="shared" si="87"/>
        <v>3</v>
      </c>
      <c r="BI72" s="258">
        <f t="shared" si="87"/>
        <v>3</v>
      </c>
      <c r="BJ72" s="258">
        <f t="shared" si="87"/>
        <v>3</v>
      </c>
      <c r="BK72" s="258">
        <f t="shared" si="87"/>
        <v>3</v>
      </c>
      <c r="BL72" s="258">
        <f t="shared" si="87"/>
        <v>3</v>
      </c>
      <c r="BM72" s="258">
        <f t="shared" si="87"/>
        <v>3</v>
      </c>
      <c r="BN72" s="258">
        <f t="shared" si="87"/>
        <v>3</v>
      </c>
      <c r="BO72" s="258">
        <f t="shared" si="87"/>
        <v>3</v>
      </c>
    </row>
    <row r="73" spans="2:67" outlineLevel="1" x14ac:dyDescent="0.25">
      <c r="B73" s="287" t="s">
        <v>103</v>
      </c>
      <c r="C73" s="247"/>
      <c r="D73" s="269">
        <f>IF(ISERROR(D82/D79),"",D82/D79)</f>
        <v>67.153787878787881</v>
      </c>
      <c r="E73" s="269">
        <f t="shared" ref="E73:AC73" si="90">IF(ISERROR(E82/E79),"",E82/E79)</f>
        <v>64.82626794258374</v>
      </c>
      <c r="F73" s="269">
        <f t="shared" si="90"/>
        <v>61.969468822170896</v>
      </c>
      <c r="G73" s="269">
        <f t="shared" si="90"/>
        <v>68.703670212765957</v>
      </c>
      <c r="H73" s="269">
        <f t="shared" si="90"/>
        <v>0.15330188679245282</v>
      </c>
      <c r="I73" s="269">
        <f t="shared" si="90"/>
        <v>18.903879310344827</v>
      </c>
      <c r="J73" s="269">
        <f t="shared" si="90"/>
        <v>19.840826873385012</v>
      </c>
      <c r="K73" s="269">
        <f t="shared" si="90"/>
        <v>35.508393574297187</v>
      </c>
      <c r="L73" s="269">
        <f t="shared" si="90"/>
        <v>67.107931354359934</v>
      </c>
      <c r="M73" s="269">
        <f t="shared" si="90"/>
        <v>77.288519973804853</v>
      </c>
      <c r="N73" s="269">
        <f t="shared" si="90"/>
        <v>78.070987322320406</v>
      </c>
      <c r="O73" s="269">
        <f t="shared" si="90"/>
        <v>73.252653182629388</v>
      </c>
      <c r="P73" s="269">
        <f t="shared" si="90"/>
        <v>77.746600441501101</v>
      </c>
      <c r="Q73" s="269">
        <f t="shared" si="90"/>
        <v>75.46938869665513</v>
      </c>
      <c r="R73" s="269">
        <f t="shared" si="90"/>
        <v>75.864893813481061</v>
      </c>
      <c r="S73" s="269">
        <f t="shared" si="90"/>
        <v>72.68445134575569</v>
      </c>
      <c r="T73" s="269">
        <f t="shared" si="90"/>
        <v>71.985719101123593</v>
      </c>
      <c r="U73" s="269">
        <f t="shared" si="90"/>
        <v>64.645446906035147</v>
      </c>
      <c r="V73" s="269">
        <f t="shared" si="90"/>
        <v>62.831475054229927</v>
      </c>
      <c r="W73" s="269">
        <f t="shared" si="90"/>
        <v>63.676423208191132</v>
      </c>
      <c r="X73" s="269">
        <f t="shared" si="90"/>
        <v>64.523412541254132</v>
      </c>
      <c r="Y73" s="269">
        <f t="shared" si="90"/>
        <v>64.618326898326899</v>
      </c>
      <c r="Z73" s="269">
        <f t="shared" si="90"/>
        <v>54.215271794871796</v>
      </c>
      <c r="AA73" s="269">
        <f t="shared" si="90"/>
        <v>55.512392344497606</v>
      </c>
      <c r="AB73" s="269">
        <f>IF(ISERROR(AB82/AB79),"",AB82/AB79)</f>
        <v>54.91041292639138</v>
      </c>
      <c r="AC73" s="269">
        <f t="shared" si="90"/>
        <v>52.765556603773582</v>
      </c>
      <c r="AD73" s="260">
        <f>SUM(Z82:AC82)/SUM(Z79:AC79)</f>
        <v>54.411564842153076</v>
      </c>
      <c r="AF73" s="270">
        <f>AD73</f>
        <v>54.411564842153076</v>
      </c>
      <c r="AG73" s="270">
        <f t="shared" si="87"/>
        <v>54.411564842153076</v>
      </c>
      <c r="AH73" s="270">
        <f t="shared" si="87"/>
        <v>54.411564842153076</v>
      </c>
      <c r="AI73" s="270">
        <f t="shared" si="87"/>
        <v>54.411564842153076</v>
      </c>
      <c r="AJ73" s="271">
        <f t="shared" si="87"/>
        <v>54.411564842153076</v>
      </c>
      <c r="AK73" s="271">
        <f t="shared" si="87"/>
        <v>54.411564842153076</v>
      </c>
      <c r="AL73" s="271">
        <f t="shared" si="87"/>
        <v>54.411564842153076</v>
      </c>
      <c r="AM73" s="271">
        <f t="shared" si="87"/>
        <v>54.411564842153076</v>
      </c>
      <c r="AN73" s="271">
        <f t="shared" si="87"/>
        <v>54.411564842153076</v>
      </c>
      <c r="AO73" s="271">
        <f t="shared" si="87"/>
        <v>54.411564842153076</v>
      </c>
      <c r="AP73" s="271">
        <f t="shared" si="87"/>
        <v>54.411564842153076</v>
      </c>
      <c r="AQ73" s="271">
        <f t="shared" si="87"/>
        <v>54.411564842153076</v>
      </c>
      <c r="AR73" s="271">
        <f t="shared" si="87"/>
        <v>54.411564842153076</v>
      </c>
      <c r="AS73" s="271">
        <f t="shared" si="87"/>
        <v>54.411564842153076</v>
      </c>
      <c r="AT73" s="271">
        <f t="shared" si="87"/>
        <v>54.411564842153076</v>
      </c>
      <c r="AU73" s="271">
        <f t="shared" si="87"/>
        <v>54.411564842153076</v>
      </c>
      <c r="AV73" s="271">
        <f t="shared" si="87"/>
        <v>54.411564842153076</v>
      </c>
      <c r="AW73" s="271">
        <f t="shared" si="87"/>
        <v>54.411564842153076</v>
      </c>
      <c r="AX73" s="271">
        <f t="shared" si="87"/>
        <v>54.411564842153076</v>
      </c>
      <c r="AY73" s="271">
        <f t="shared" si="87"/>
        <v>54.411564842153076</v>
      </c>
      <c r="AZ73" s="271">
        <f t="shared" si="87"/>
        <v>54.411564842153076</v>
      </c>
      <c r="BA73" s="271">
        <f t="shared" si="87"/>
        <v>54.411564842153076</v>
      </c>
      <c r="BB73" s="271">
        <f t="shared" si="87"/>
        <v>54.411564842153076</v>
      </c>
      <c r="BC73" s="271">
        <f t="shared" si="87"/>
        <v>54.411564842153076</v>
      </c>
      <c r="BD73" s="271">
        <f t="shared" si="87"/>
        <v>54.411564842153076</v>
      </c>
      <c r="BE73" s="271">
        <f t="shared" si="87"/>
        <v>54.411564842153076</v>
      </c>
      <c r="BF73" s="271">
        <f t="shared" si="87"/>
        <v>54.411564842153076</v>
      </c>
      <c r="BG73" s="271">
        <f t="shared" si="87"/>
        <v>54.411564842153076</v>
      </c>
      <c r="BH73" s="271">
        <f t="shared" si="87"/>
        <v>54.411564842153076</v>
      </c>
      <c r="BI73" s="271">
        <f t="shared" si="87"/>
        <v>54.411564842153076</v>
      </c>
      <c r="BJ73" s="271">
        <f t="shared" si="87"/>
        <v>54.411564842153076</v>
      </c>
      <c r="BK73" s="271">
        <f t="shared" si="87"/>
        <v>54.411564842153076</v>
      </c>
      <c r="BL73" s="271">
        <f t="shared" si="87"/>
        <v>54.411564842153076</v>
      </c>
      <c r="BM73" s="271">
        <f t="shared" si="87"/>
        <v>54.411564842153076</v>
      </c>
      <c r="BN73" s="271">
        <f t="shared" si="87"/>
        <v>54.411564842153076</v>
      </c>
      <c r="BO73" s="271">
        <f t="shared" si="87"/>
        <v>54.411564842153076</v>
      </c>
    </row>
    <row r="74" spans="2:67" outlineLevel="1" x14ac:dyDescent="0.25">
      <c r="B74" s="287" t="s">
        <v>117</v>
      </c>
      <c r="C74" s="247"/>
      <c r="D74" s="269">
        <f>IF(ISERROR(D82/D69),"",D82/D69)</f>
        <v>119.78783783783784</v>
      </c>
      <c r="E74" s="269">
        <f t="shared" ref="E74:AC74" si="91">IF(ISERROR(E82/E69),"",E82/E69)</f>
        <v>107.52928571428572</v>
      </c>
      <c r="F74" s="269">
        <f t="shared" si="91"/>
        <v>117.17371179039301</v>
      </c>
      <c r="G74" s="269">
        <f t="shared" si="91"/>
        <v>103.33032</v>
      </c>
      <c r="H74" s="269">
        <f t="shared" si="91"/>
        <v>0.25096525096525096</v>
      </c>
      <c r="I74" s="269">
        <f t="shared" si="91"/>
        <v>23.663848920863309</v>
      </c>
      <c r="J74" s="269">
        <f t="shared" si="91"/>
        <v>25.34125412541254</v>
      </c>
      <c r="K74" s="269">
        <f t="shared" si="91"/>
        <v>40.807338461538464</v>
      </c>
      <c r="L74" s="269">
        <f t="shared" si="91"/>
        <v>60.285291666666673</v>
      </c>
      <c r="M74" s="269">
        <f t="shared" si="91"/>
        <v>78.003681427627242</v>
      </c>
      <c r="N74" s="269">
        <f t="shared" si="91"/>
        <v>77.505255530129674</v>
      </c>
      <c r="O74" s="269">
        <f t="shared" si="91"/>
        <v>43.100353517675885</v>
      </c>
      <c r="P74" s="269">
        <f t="shared" si="91"/>
        <v>49.815007072135785</v>
      </c>
      <c r="Q74" s="269">
        <f t="shared" si="91"/>
        <v>88.90211956521739</v>
      </c>
      <c r="R74" s="269">
        <f t="shared" si="91"/>
        <v>109.54890666666665</v>
      </c>
      <c r="S74" s="269">
        <f t="shared" si="91"/>
        <v>90.71470284237725</v>
      </c>
      <c r="T74" s="269">
        <f t="shared" si="91"/>
        <v>85.195864361702135</v>
      </c>
      <c r="U74" s="269">
        <f t="shared" si="91"/>
        <v>114.19823211875844</v>
      </c>
      <c r="V74" s="269">
        <f t="shared" si="91"/>
        <v>118.06512228260868</v>
      </c>
      <c r="W74" s="269">
        <f t="shared" si="91"/>
        <v>128.49305785123968</v>
      </c>
      <c r="X74" s="269">
        <f t="shared" si="91"/>
        <v>132.09860810810812</v>
      </c>
      <c r="Y74" s="269">
        <f t="shared" si="91"/>
        <v>134.24716577540107</v>
      </c>
      <c r="Z74" s="269">
        <f t="shared" si="91"/>
        <v>75.622160228898423</v>
      </c>
      <c r="AA74" s="269">
        <f t="shared" si="91"/>
        <v>113.93214402618656</v>
      </c>
      <c r="AB74" s="269">
        <f>IF(ISERROR(AB82/AB69),"",AB82/AB69)</f>
        <v>95.132503888024885</v>
      </c>
      <c r="AC74" s="269">
        <f t="shared" si="91"/>
        <v>97.782325174825175</v>
      </c>
      <c r="AD74" s="260">
        <f>SUM(Z82:AC82)/SUM(Z69:AC69)</f>
        <v>94.880839603960396</v>
      </c>
      <c r="AF74" s="270">
        <f>AD74</f>
        <v>94.880839603960396</v>
      </c>
      <c r="AG74" s="270">
        <f t="shared" si="87"/>
        <v>94.880839603960396</v>
      </c>
      <c r="AH74" s="270">
        <f t="shared" si="87"/>
        <v>94.880839603960396</v>
      </c>
      <c r="AI74" s="270">
        <f t="shared" si="87"/>
        <v>94.880839603960396</v>
      </c>
      <c r="AJ74" s="271">
        <f t="shared" si="87"/>
        <v>94.880839603960396</v>
      </c>
      <c r="AK74" s="271">
        <f t="shared" si="87"/>
        <v>94.880839603960396</v>
      </c>
      <c r="AL74" s="271">
        <f t="shared" si="87"/>
        <v>94.880839603960396</v>
      </c>
      <c r="AM74" s="271">
        <f t="shared" si="87"/>
        <v>94.880839603960396</v>
      </c>
      <c r="AN74" s="271">
        <f t="shared" si="87"/>
        <v>94.880839603960396</v>
      </c>
      <c r="AO74" s="271">
        <f t="shared" si="87"/>
        <v>94.880839603960396</v>
      </c>
      <c r="AP74" s="271">
        <f t="shared" si="87"/>
        <v>94.880839603960396</v>
      </c>
      <c r="AQ74" s="271">
        <f t="shared" si="87"/>
        <v>94.880839603960396</v>
      </c>
      <c r="AR74" s="271">
        <f t="shared" si="87"/>
        <v>94.880839603960396</v>
      </c>
      <c r="AS74" s="271">
        <f t="shared" si="87"/>
        <v>94.880839603960396</v>
      </c>
      <c r="AT74" s="271">
        <f t="shared" si="87"/>
        <v>94.880839603960396</v>
      </c>
      <c r="AU74" s="271">
        <f t="shared" si="87"/>
        <v>94.880839603960396</v>
      </c>
      <c r="AV74" s="271">
        <f t="shared" si="87"/>
        <v>94.880839603960396</v>
      </c>
      <c r="AW74" s="271">
        <f t="shared" si="87"/>
        <v>94.880839603960396</v>
      </c>
      <c r="AX74" s="271">
        <f t="shared" si="87"/>
        <v>94.880839603960396</v>
      </c>
      <c r="AY74" s="271">
        <f t="shared" si="87"/>
        <v>94.880839603960396</v>
      </c>
      <c r="AZ74" s="271">
        <f t="shared" si="87"/>
        <v>94.880839603960396</v>
      </c>
      <c r="BA74" s="271">
        <f t="shared" si="87"/>
        <v>94.880839603960396</v>
      </c>
      <c r="BB74" s="271">
        <f t="shared" si="87"/>
        <v>94.880839603960396</v>
      </c>
      <c r="BC74" s="271">
        <f t="shared" si="87"/>
        <v>94.880839603960396</v>
      </c>
      <c r="BD74" s="271">
        <f t="shared" si="87"/>
        <v>94.880839603960396</v>
      </c>
      <c r="BE74" s="271">
        <f t="shared" si="87"/>
        <v>94.880839603960396</v>
      </c>
      <c r="BF74" s="271">
        <f t="shared" si="87"/>
        <v>94.880839603960396</v>
      </c>
      <c r="BG74" s="271">
        <f t="shared" si="87"/>
        <v>94.880839603960396</v>
      </c>
      <c r="BH74" s="271">
        <f t="shared" si="87"/>
        <v>94.880839603960396</v>
      </c>
      <c r="BI74" s="271">
        <f t="shared" si="87"/>
        <v>94.880839603960396</v>
      </c>
      <c r="BJ74" s="271">
        <f t="shared" si="87"/>
        <v>94.880839603960396</v>
      </c>
      <c r="BK74" s="271">
        <f t="shared" si="87"/>
        <v>94.880839603960396</v>
      </c>
      <c r="BL74" s="271">
        <f t="shared" si="87"/>
        <v>94.880839603960396</v>
      </c>
      <c r="BM74" s="271">
        <f t="shared" si="87"/>
        <v>94.880839603960396</v>
      </c>
      <c r="BN74" s="271">
        <f t="shared" si="87"/>
        <v>94.880839603960396</v>
      </c>
      <c r="BO74" s="271">
        <f t="shared" si="87"/>
        <v>94.880839603960396</v>
      </c>
    </row>
    <row r="75" spans="2:67" outlineLevel="1" x14ac:dyDescent="0.25"/>
    <row r="76" spans="2:67" outlineLevel="1" x14ac:dyDescent="0.25">
      <c r="B76" s="292" t="s">
        <v>194</v>
      </c>
      <c r="D76" s="7">
        <f>IF(VLOOKUP($B$68&amp;$B76,[17]Sheet1!$C$1:$AC$85,COLUMN(D$1)-2,FALSE)=" ",0,VLOOKUP($B$68&amp;$B76,[17]Sheet1!$C$1:$AC$85,COLUMN(D$1)-2,FALSE))</f>
        <v>199</v>
      </c>
      <c r="E76" s="7">
        <f>IF(VLOOKUP($B$68&amp;$B76,[17]Sheet1!$C$1:$AC$85,COLUMN(E$1)-2,FALSE)=" ",0,VLOOKUP($B$68&amp;$B76,[17]Sheet1!$C$1:$AC$85,COLUMN(E$1)-2,FALSE))</f>
        <v>148</v>
      </c>
      <c r="F76" s="7">
        <f>IF(VLOOKUP($B$68&amp;$B76,[17]Sheet1!$C$1:$AC$85,COLUMN(F$1)-2,FALSE)=" ",0,VLOOKUP($B$68&amp;$B76,[17]Sheet1!$C$1:$AC$85,COLUMN(F$1)-2,FALSE))</f>
        <v>169</v>
      </c>
      <c r="G76" s="7">
        <f>IF(VLOOKUP($B$68&amp;$B76,[17]Sheet1!$C$1:$AC$85,COLUMN(G$1)-2,FALSE)=" ",0,VLOOKUP($B$68&amp;$B76,[17]Sheet1!$C$1:$AC$85,COLUMN(G$1)-2,FALSE))</f>
        <v>178</v>
      </c>
      <c r="H76" s="7">
        <f>IF(VLOOKUP($B$68&amp;$B76,[17]Sheet1!$C$1:$AC$85,COLUMN(H$1)-2,FALSE)=" ",0,VLOOKUP($B$68&amp;$B76,[17]Sheet1!$C$1:$AC$85,COLUMN(H$1)-2,FALSE))</f>
        <v>191</v>
      </c>
      <c r="I76" s="7">
        <f>IF(VLOOKUP($B$68&amp;$B76,[17]Sheet1!$C$1:$AC$85,COLUMN(I$1)-2,FALSE)=" ",0,VLOOKUP($B$68&amp;$B76,[17]Sheet1!$C$1:$AC$85,COLUMN(I$1)-2,FALSE))</f>
        <v>201</v>
      </c>
      <c r="J76" s="7">
        <f>IF(VLOOKUP($B$68&amp;$B76,[17]Sheet1!$C$1:$AC$85,COLUMN(J$1)-2,FALSE)=" ",0,VLOOKUP($B$68&amp;$B76,[17]Sheet1!$C$1:$AC$85,COLUMN(J$1)-2,FALSE))</f>
        <v>216</v>
      </c>
      <c r="K76" s="7">
        <f>IF(VLOOKUP($B$68&amp;$B76,[17]Sheet1!$C$1:$AC$85,COLUMN(K$1)-2,FALSE)=" ",0,VLOOKUP($B$68&amp;$B76,[17]Sheet1!$C$1:$AC$85,COLUMN(K$1)-2,FALSE))</f>
        <v>545</v>
      </c>
      <c r="L76" s="7">
        <f>IF(VLOOKUP($B$68&amp;$B76,[17]Sheet1!$C$1:$AC$85,COLUMN(L$1)-2,FALSE)=" ",0,VLOOKUP($B$68&amp;$B76,[17]Sheet1!$C$1:$AC$85,COLUMN(L$1)-2,FALSE))</f>
        <v>800</v>
      </c>
      <c r="M76" s="7">
        <f>IF(VLOOKUP($B$68&amp;$B76,[17]Sheet1!$C$1:$AC$85,COLUMN(M$1)-2,FALSE)=" ",0,VLOOKUP($B$68&amp;$B76,[17]Sheet1!$C$1:$AC$85,COLUMN(M$1)-2,FALSE))</f>
        <v>876</v>
      </c>
      <c r="N76" s="7">
        <f>IF(VLOOKUP($B$68&amp;$B76,[17]Sheet1!$C$1:$AC$85,COLUMN(N$1)-2,FALSE)=" ",0,VLOOKUP($B$68&amp;$B76,[17]Sheet1!$C$1:$AC$85,COLUMN(N$1)-2,FALSE))</f>
        <v>1971</v>
      </c>
      <c r="O76" s="7">
        <f>IF(VLOOKUP($B$68&amp;$B76,[17]Sheet1!$C$1:$AC$85,COLUMN(O$1)-2,FALSE)=" ",0,VLOOKUP($B$68&amp;$B76,[17]Sheet1!$C$1:$AC$85,COLUMN(O$1)-2,FALSE))</f>
        <v>1134</v>
      </c>
      <c r="P76" s="7">
        <f>IF(VLOOKUP($B$68&amp;$B76,[17]Sheet1!$C$1:$AC$85,COLUMN(P$1)-2,FALSE)=" ",0,VLOOKUP($B$68&amp;$B76,[17]Sheet1!$C$1:$AC$85,COLUMN(P$1)-2,FALSE))</f>
        <v>510</v>
      </c>
      <c r="Q76" s="7">
        <f>IF(VLOOKUP($B$68&amp;$B76,[17]Sheet1!$C$1:$AC$85,COLUMN(Q$1)-2,FALSE)=" ",0,VLOOKUP($B$68&amp;$B76,[17]Sheet1!$C$1:$AC$85,COLUMN(Q$1)-2,FALSE))</f>
        <v>463</v>
      </c>
      <c r="R76" s="7">
        <f>IF(VLOOKUP($B$68&amp;$B76,[17]Sheet1!$C$1:$AC$85,COLUMN(R$1)-2,FALSE)=" ",0,VLOOKUP($B$68&amp;$B76,[17]Sheet1!$C$1:$AC$85,COLUMN(R$1)-2,FALSE))</f>
        <v>534</v>
      </c>
      <c r="S76" s="7">
        <f>IF(VLOOKUP($B$68&amp;$B76,[17]Sheet1!$C$1:$AC$85,COLUMN(S$1)-2,FALSE)=" ",0,VLOOKUP($B$68&amp;$B76,[17]Sheet1!$C$1:$AC$85,COLUMN(S$1)-2,FALSE))</f>
        <v>508</v>
      </c>
      <c r="T76" s="7">
        <f>IF(VLOOKUP($B$68&amp;$B76,[17]Sheet1!$C$1:$AC$85,COLUMN(T$1)-2,FALSE)=" ",0,VLOOKUP($B$68&amp;$B76,[17]Sheet1!$C$1:$AC$85,COLUMN(T$1)-2,FALSE))</f>
        <v>497</v>
      </c>
      <c r="U76" s="7">
        <f>IF(VLOOKUP($B$68&amp;$B76,[17]Sheet1!$C$1:$AC$85,COLUMN(U$1)-2,FALSE)=" ",0,VLOOKUP($B$68&amp;$B76,[17]Sheet1!$C$1:$AC$85,COLUMN(U$1)-2,FALSE))</f>
        <v>514</v>
      </c>
      <c r="V76" s="7">
        <f>IF(VLOOKUP($B$68&amp;$B76,[17]Sheet1!$C$1:$AC$85,COLUMN(V$1)-2,FALSE)=" ",0,VLOOKUP($B$68&amp;$B76,[17]Sheet1!$C$1:$AC$85,COLUMN(V$1)-2,FALSE))</f>
        <v>497</v>
      </c>
      <c r="W76" s="7">
        <f>IF(VLOOKUP($B$68&amp;$B76,[17]Sheet1!$C$1:$AC$85,COLUMN(W$1)-2,FALSE)=" ",0,VLOOKUP($B$68&amp;$B76,[17]Sheet1!$C$1:$AC$85,COLUMN(W$1)-2,FALSE))</f>
        <v>511</v>
      </c>
      <c r="X76" s="7">
        <f>IF(VLOOKUP($B$68&amp;$B76,[17]Sheet1!$C$1:$AC$85,COLUMN(X$1)-2,FALSE)=" ",0,VLOOKUP($B$68&amp;$B76,[17]Sheet1!$C$1:$AC$85,COLUMN(X$1)-2,FALSE))</f>
        <v>512</v>
      </c>
      <c r="Y76" s="7">
        <f>IF(VLOOKUP($B$68&amp;$B76,[17]Sheet1!$C$1:$AC$85,COLUMN(Y$1)-2,FALSE)=" ",0,VLOOKUP($B$68&amp;$B76,[17]Sheet1!$C$1:$AC$85,COLUMN(Y$1)-2,FALSE))</f>
        <v>556</v>
      </c>
      <c r="Z76" s="7">
        <f>IF(VLOOKUP($B$68&amp;$B76,[17]Sheet1!$C$1:$AC$85,COLUMN(Z$1)-2,FALSE)=" ",0,VLOOKUP($B$68&amp;$B76,[17]Sheet1!$C$1:$AC$85,COLUMN(Z$1)-2,FALSE))</f>
        <v>368</v>
      </c>
      <c r="AA76" s="7">
        <f>IF(VLOOKUP($B$68&amp;$B76,[17]Sheet1!$C$1:$AC$85,COLUMN(AA$1)-2,FALSE)=" ",0,VLOOKUP($B$68&amp;$B76,[17]Sheet1!$C$1:$AC$85,COLUMN(AA$1)-2,FALSE))</f>
        <v>452</v>
      </c>
      <c r="AB76" s="7">
        <f>IF(VLOOKUP($B$68&amp;$B76,[17]Sheet1!$C$1:$AC$85,COLUMN(AB$1)-2,FALSE)=" ",0,VLOOKUP($B$68&amp;$B76,[17]Sheet1!$C$1:$AC$85,COLUMN(AB$1)-2,FALSE))</f>
        <v>401</v>
      </c>
      <c r="AC76" s="7">
        <f>IF(VLOOKUP($B$68&amp;$B76,[17]Sheet1!$C$1:$AC$85,COLUMN(AC$1)-2,FALSE)=" ",0,VLOOKUP($B$68&amp;$B76,[17]Sheet1!$C$1:$AC$85,COLUMN(AC$1)-2,FALSE))</f>
        <v>375</v>
      </c>
      <c r="AF76" s="7">
        <f t="shared" ref="AF76:AG80" si="92">AB76</f>
        <v>401</v>
      </c>
      <c r="AG76" s="7">
        <f t="shared" si="92"/>
        <v>375</v>
      </c>
      <c r="AH76" s="7">
        <f>VLOOKUP($A$3&amp;$B$68&amp;$B76,'[14]Paga All'!$G$1:$J$3000,4,FALSE)</f>
        <v>533</v>
      </c>
      <c r="AI76" s="7">
        <f>VLOOKUP($A$2&amp;$B$68&amp;$B76,'[15]Paga all'!$F:$G,2,FALSE)</f>
        <v>380</v>
      </c>
      <c r="AJ76" s="7">
        <f>VLOOKUP($A$2&amp;$B$68&amp;$B76,'[16]Paga all'!$F$2:$G$1470,2,FALSE)</f>
        <v>242</v>
      </c>
      <c r="AK76" s="9">
        <f t="shared" ref="AK76:BO76" si="93">IF(ROUND((AJ76+AJ77)*(1+AK70),)&gt;=AK$3*$AD$3,AK$3*$AD$3*(1-AK71),ROUND((AJ76+AJ77)*(1+AK70),)-ROUND((AJ76+AJ77)*(1+AK70)*AK71,))</f>
        <v>365</v>
      </c>
      <c r="AL76" s="9">
        <f t="shared" si="93"/>
        <v>366</v>
      </c>
      <c r="AM76" s="9">
        <f t="shared" si="93"/>
        <v>368</v>
      </c>
      <c r="AN76" s="9">
        <f t="shared" si="93"/>
        <v>370</v>
      </c>
      <c r="AO76" s="9">
        <f t="shared" si="93"/>
        <v>371</v>
      </c>
      <c r="AP76" s="9">
        <f t="shared" si="93"/>
        <v>373</v>
      </c>
      <c r="AQ76" s="9">
        <f t="shared" si="93"/>
        <v>374</v>
      </c>
      <c r="AR76" s="9">
        <f t="shared" si="93"/>
        <v>376</v>
      </c>
      <c r="AS76" s="9">
        <f t="shared" si="93"/>
        <v>377</v>
      </c>
      <c r="AT76" s="9">
        <f t="shared" si="93"/>
        <v>379</v>
      </c>
      <c r="AU76" s="9">
        <f t="shared" si="93"/>
        <v>380</v>
      </c>
      <c r="AV76" s="9">
        <f t="shared" si="93"/>
        <v>382</v>
      </c>
      <c r="AW76" s="9">
        <f t="shared" si="93"/>
        <v>383</v>
      </c>
      <c r="AX76" s="9">
        <f t="shared" si="93"/>
        <v>385</v>
      </c>
      <c r="AY76" s="9">
        <f t="shared" si="93"/>
        <v>387</v>
      </c>
      <c r="AZ76" s="9">
        <f t="shared" si="93"/>
        <v>390</v>
      </c>
      <c r="BA76" s="9">
        <f t="shared" si="93"/>
        <v>392</v>
      </c>
      <c r="BB76" s="9">
        <f t="shared" si="93"/>
        <v>394</v>
      </c>
      <c r="BC76" s="9">
        <f t="shared" si="93"/>
        <v>397</v>
      </c>
      <c r="BD76" s="9">
        <f t="shared" si="93"/>
        <v>399</v>
      </c>
      <c r="BE76" s="9">
        <f t="shared" si="93"/>
        <v>401</v>
      </c>
      <c r="BF76" s="9">
        <f t="shared" si="93"/>
        <v>404</v>
      </c>
      <c r="BG76" s="9">
        <f t="shared" si="93"/>
        <v>406</v>
      </c>
      <c r="BH76" s="9">
        <f t="shared" si="93"/>
        <v>408</v>
      </c>
      <c r="BI76" s="9">
        <f t="shared" si="93"/>
        <v>410</v>
      </c>
      <c r="BJ76" s="9">
        <f t="shared" si="93"/>
        <v>413</v>
      </c>
      <c r="BK76" s="9">
        <f t="shared" si="93"/>
        <v>415</v>
      </c>
      <c r="BL76" s="9">
        <f t="shared" si="93"/>
        <v>417</v>
      </c>
      <c r="BM76" s="9">
        <f t="shared" si="93"/>
        <v>420</v>
      </c>
      <c r="BN76" s="9">
        <f t="shared" si="93"/>
        <v>422</v>
      </c>
      <c r="BO76" s="9">
        <f t="shared" si="93"/>
        <v>424</v>
      </c>
    </row>
    <row r="77" spans="2:67" outlineLevel="1" x14ac:dyDescent="0.25">
      <c r="B77" s="292" t="s">
        <v>195</v>
      </c>
      <c r="D77" s="7">
        <f>IF(VLOOKUP($B$68&amp;$B77,[17]Sheet1!$C$1:$AC$85,COLUMN(D$1)-2,FALSE)=" ",0,VLOOKUP($B$68&amp;$B77,[17]Sheet1!$C$1:$AC$85,COLUMN(D$1)-2,FALSE))</f>
        <v>60</v>
      </c>
      <c r="E77" s="7">
        <f>IF(VLOOKUP($B$68&amp;$B77,[17]Sheet1!$C$1:$AC$85,COLUMN(E$1)-2,FALSE)=" ",0,VLOOKUP($B$68&amp;$B77,[17]Sheet1!$C$1:$AC$85,COLUMN(E$1)-2,FALSE))</f>
        <v>104</v>
      </c>
      <c r="F77" s="7">
        <f>IF(VLOOKUP($B$68&amp;$B77,[17]Sheet1!$C$1:$AC$85,COLUMN(F$1)-2,FALSE)=" ",0,VLOOKUP($B$68&amp;$B77,[17]Sheet1!$C$1:$AC$85,COLUMN(F$1)-2,FALSE))</f>
        <v>60</v>
      </c>
      <c r="G77" s="7">
        <f>IF(VLOOKUP($B$68&amp;$B77,[17]Sheet1!$C$1:$AC$85,COLUMN(G$1)-2,FALSE)=" ",0,VLOOKUP($B$68&amp;$B77,[17]Sheet1!$C$1:$AC$85,COLUMN(G$1)-2,FALSE))</f>
        <v>72</v>
      </c>
      <c r="H77" s="7">
        <f>IF(VLOOKUP($B$68&amp;$B77,[17]Sheet1!$C$1:$AC$85,COLUMN(H$1)-2,FALSE)=" ",0,VLOOKUP($B$68&amp;$B77,[17]Sheet1!$C$1:$AC$85,COLUMN(H$1)-2,FALSE))</f>
        <v>68</v>
      </c>
      <c r="I77" s="7">
        <f>IF(VLOOKUP($B$68&amp;$B77,[17]Sheet1!$C$1:$AC$85,COLUMN(I$1)-2,FALSE)=" ",0,VLOOKUP($B$68&amp;$B77,[17]Sheet1!$C$1:$AC$85,COLUMN(I$1)-2,FALSE))</f>
        <v>77</v>
      </c>
      <c r="J77" s="7">
        <f>IF(VLOOKUP($B$68&amp;$B77,[17]Sheet1!$C$1:$AC$85,COLUMN(J$1)-2,FALSE)=" ",0,VLOOKUP($B$68&amp;$B77,[17]Sheet1!$C$1:$AC$85,COLUMN(J$1)-2,FALSE))</f>
        <v>87</v>
      </c>
      <c r="K77" s="7">
        <f>IF(VLOOKUP($B$68&amp;$B77,[17]Sheet1!$C$1:$AC$85,COLUMN(K$1)-2,FALSE)=" ",0,VLOOKUP($B$68&amp;$B77,[17]Sheet1!$C$1:$AC$85,COLUMN(K$1)-2,FALSE))</f>
        <v>105</v>
      </c>
      <c r="L77" s="7">
        <f>IF(VLOOKUP($B$68&amp;$B77,[17]Sheet1!$C$1:$AC$85,COLUMN(L$1)-2,FALSE)=" ",0,VLOOKUP($B$68&amp;$B77,[17]Sheet1!$C$1:$AC$85,COLUMN(L$1)-2,FALSE))</f>
        <v>400</v>
      </c>
      <c r="M77" s="7">
        <f>IF(VLOOKUP($B$68&amp;$B77,[17]Sheet1!$C$1:$AC$85,COLUMN(M$1)-2,FALSE)=" ",0,VLOOKUP($B$68&amp;$B77,[17]Sheet1!$C$1:$AC$85,COLUMN(M$1)-2,FALSE))</f>
        <v>637</v>
      </c>
      <c r="N77" s="7">
        <f>IF(VLOOKUP($B$68&amp;$B77,[17]Sheet1!$C$1:$AC$85,COLUMN(N$1)-2,FALSE)=" ",0,VLOOKUP($B$68&amp;$B77,[17]Sheet1!$C$1:$AC$85,COLUMN(N$1)-2,FALSE))</f>
        <v>651</v>
      </c>
      <c r="O77" s="7">
        <f>IF(VLOOKUP($B$68&amp;$B77,[17]Sheet1!$C$1:$AC$85,COLUMN(O$1)-2,FALSE)=" ",0,VLOOKUP($B$68&amp;$B77,[17]Sheet1!$C$1:$AC$85,COLUMN(O$1)-2,FALSE))</f>
        <v>1723</v>
      </c>
      <c r="P77" s="7">
        <f>IF(VLOOKUP($B$68&amp;$B77,[17]Sheet1!$C$1:$AC$85,COLUMN(P$1)-2,FALSE)=" ",0,VLOOKUP($B$68&amp;$B77,[17]Sheet1!$C$1:$AC$85,COLUMN(P$1)-2,FALSE))</f>
        <v>904</v>
      </c>
      <c r="Q77" s="7">
        <f>IF(VLOOKUP($B$68&amp;$B77,[17]Sheet1!$C$1:$AC$85,COLUMN(Q$1)-2,FALSE)=" ",0,VLOOKUP($B$68&amp;$B77,[17]Sheet1!$C$1:$AC$85,COLUMN(Q$1)-2,FALSE))</f>
        <v>273</v>
      </c>
      <c r="R77" s="7">
        <f>IF(VLOOKUP($B$68&amp;$B77,[17]Sheet1!$C$1:$AC$85,COLUMN(R$1)-2,FALSE)=" ",0,VLOOKUP($B$68&amp;$B77,[17]Sheet1!$C$1:$AC$85,COLUMN(R$1)-2,FALSE))</f>
        <v>216</v>
      </c>
      <c r="S77" s="7">
        <f>IF(VLOOKUP($B$68&amp;$B77,[17]Sheet1!$C$1:$AC$85,COLUMN(S$1)-2,FALSE)=" ",0,VLOOKUP($B$68&amp;$B77,[17]Sheet1!$C$1:$AC$85,COLUMN(S$1)-2,FALSE))</f>
        <v>266</v>
      </c>
      <c r="T77" s="7">
        <f>IF(VLOOKUP($B$68&amp;$B77,[17]Sheet1!$C$1:$AC$85,COLUMN(T$1)-2,FALSE)=" ",0,VLOOKUP($B$68&amp;$B77,[17]Sheet1!$C$1:$AC$85,COLUMN(T$1)-2,FALSE))</f>
        <v>255</v>
      </c>
      <c r="U77" s="7">
        <f>IF(VLOOKUP($B$68&amp;$B77,[17]Sheet1!$C$1:$AC$85,COLUMN(U$1)-2,FALSE)=" ",0,VLOOKUP($B$68&amp;$B77,[17]Sheet1!$C$1:$AC$85,COLUMN(U$1)-2,FALSE))</f>
        <v>227</v>
      </c>
      <c r="V77" s="7">
        <f>IF(VLOOKUP($B$68&amp;$B77,[17]Sheet1!$C$1:$AC$85,COLUMN(V$1)-2,FALSE)=" ",0,VLOOKUP($B$68&amp;$B77,[17]Sheet1!$C$1:$AC$85,COLUMN(V$1)-2,FALSE))</f>
        <v>239</v>
      </c>
      <c r="W77" s="7">
        <f>IF(VLOOKUP($B$68&amp;$B77,[17]Sheet1!$C$1:$AC$85,COLUMN(W$1)-2,FALSE)=" ",0,VLOOKUP($B$68&amp;$B77,[17]Sheet1!$C$1:$AC$85,COLUMN(W$1)-2,FALSE))</f>
        <v>215</v>
      </c>
      <c r="X77" s="7">
        <f>IF(VLOOKUP($B$68&amp;$B77,[17]Sheet1!$C$1:$AC$85,COLUMN(X$1)-2,FALSE)=" ",0,VLOOKUP($B$68&amp;$B77,[17]Sheet1!$C$1:$AC$85,COLUMN(X$1)-2,FALSE))</f>
        <v>228</v>
      </c>
      <c r="Y77" s="7">
        <f>IF(VLOOKUP($B$68&amp;$B77,[17]Sheet1!$C$1:$AC$85,COLUMN(Y$1)-2,FALSE)=" ",0,VLOOKUP($B$68&amp;$B77,[17]Sheet1!$C$1:$AC$85,COLUMN(Y$1)-2,FALSE))</f>
        <v>192</v>
      </c>
      <c r="Z77" s="7">
        <f>IF(VLOOKUP($B$68&amp;$B77,[17]Sheet1!$C$1:$AC$85,COLUMN(Z$1)-2,FALSE)=" ",0,VLOOKUP($B$68&amp;$B77,[17]Sheet1!$C$1:$AC$85,COLUMN(Z$1)-2,FALSE))</f>
        <v>331</v>
      </c>
      <c r="AA77" s="7">
        <f>IF(VLOOKUP($B$68&amp;$B77,[17]Sheet1!$C$1:$AC$85,COLUMN(AA$1)-2,FALSE)=" ",0,VLOOKUP($B$68&amp;$B77,[17]Sheet1!$C$1:$AC$85,COLUMN(AA$1)-2,FALSE))</f>
        <v>159</v>
      </c>
      <c r="AB77" s="7">
        <f>IF(VLOOKUP($B$68&amp;$B77,[17]Sheet1!$C$1:$AC$85,COLUMN(AB$1)-2,FALSE)=" ",0,VLOOKUP($B$68&amp;$B77,[17]Sheet1!$C$1:$AC$85,COLUMN(AB$1)-2,FALSE))</f>
        <v>242</v>
      </c>
      <c r="AC77" s="7">
        <f>IF(VLOOKUP($B$68&amp;$B77,[17]Sheet1!$C$1:$AC$85,COLUMN(AC$1)-2,FALSE)=" ",0,VLOOKUP($B$68&amp;$B77,[17]Sheet1!$C$1:$AC$85,COLUMN(AC$1)-2,FALSE))</f>
        <v>197</v>
      </c>
      <c r="AF77" s="7">
        <f t="shared" si="92"/>
        <v>242</v>
      </c>
      <c r="AG77" s="7">
        <f t="shared" si="92"/>
        <v>197</v>
      </c>
      <c r="AH77" s="7">
        <f>VLOOKUP($A$3&amp;$B$68&amp;$B77,'[14]Paga All'!$G$1:$J$3000,4,FALSE)</f>
        <v>134</v>
      </c>
      <c r="AI77" s="7">
        <f>VLOOKUP($A$2&amp;$B$68&amp;$B77,'[15]Paga all'!$F:$G,2,FALSE)</f>
        <v>312</v>
      </c>
      <c r="AJ77" s="7">
        <f>VLOOKUP($A$2&amp;$B$68&amp;$B77,'[16]Paga all'!$F$2:$G$1470,2,FALSE)</f>
        <v>230</v>
      </c>
      <c r="AK77" s="9">
        <f t="shared" ref="AK77:BO77" si="94">IF(ROUND((AJ76+AJ77)*(1+AK70),)&gt;=AK$3*$AD$3,AK$3*$AD$3*AK71,ROUND((AJ76+AJ77)*(1+AK70),)-AK76)</f>
        <v>109</v>
      </c>
      <c r="AL77" s="9">
        <f t="shared" si="94"/>
        <v>110</v>
      </c>
      <c r="AM77" s="9">
        <f t="shared" si="94"/>
        <v>110</v>
      </c>
      <c r="AN77" s="9">
        <f t="shared" si="94"/>
        <v>110</v>
      </c>
      <c r="AO77" s="9">
        <f t="shared" si="94"/>
        <v>111</v>
      </c>
      <c r="AP77" s="9">
        <f t="shared" si="94"/>
        <v>111</v>
      </c>
      <c r="AQ77" s="9">
        <f t="shared" si="94"/>
        <v>112</v>
      </c>
      <c r="AR77" s="9">
        <f t="shared" si="94"/>
        <v>112</v>
      </c>
      <c r="AS77" s="9">
        <f t="shared" si="94"/>
        <v>113</v>
      </c>
      <c r="AT77" s="9">
        <f t="shared" si="94"/>
        <v>113</v>
      </c>
      <c r="AU77" s="9">
        <f t="shared" si="94"/>
        <v>114</v>
      </c>
      <c r="AV77" s="9">
        <f t="shared" si="94"/>
        <v>114</v>
      </c>
      <c r="AW77" s="9">
        <f t="shared" si="94"/>
        <v>115</v>
      </c>
      <c r="AX77" s="9">
        <f t="shared" si="94"/>
        <v>115</v>
      </c>
      <c r="AY77" s="9">
        <f t="shared" si="94"/>
        <v>116</v>
      </c>
      <c r="AZ77" s="9">
        <f t="shared" si="94"/>
        <v>116</v>
      </c>
      <c r="BA77" s="9">
        <f t="shared" si="94"/>
        <v>117</v>
      </c>
      <c r="BB77" s="9">
        <f t="shared" si="94"/>
        <v>118</v>
      </c>
      <c r="BC77" s="9">
        <f t="shared" si="94"/>
        <v>118</v>
      </c>
      <c r="BD77" s="9">
        <f t="shared" si="94"/>
        <v>119</v>
      </c>
      <c r="BE77" s="9">
        <f t="shared" si="94"/>
        <v>120</v>
      </c>
      <c r="BF77" s="9">
        <f t="shared" si="94"/>
        <v>120</v>
      </c>
      <c r="BG77" s="9">
        <f t="shared" si="94"/>
        <v>121</v>
      </c>
      <c r="BH77" s="9">
        <f t="shared" si="94"/>
        <v>122</v>
      </c>
      <c r="BI77" s="9">
        <f t="shared" si="94"/>
        <v>123</v>
      </c>
      <c r="BJ77" s="9">
        <f t="shared" si="94"/>
        <v>123</v>
      </c>
      <c r="BK77" s="9">
        <f t="shared" si="94"/>
        <v>124</v>
      </c>
      <c r="BL77" s="9">
        <f t="shared" si="94"/>
        <v>125</v>
      </c>
      <c r="BM77" s="9">
        <f t="shared" si="94"/>
        <v>125</v>
      </c>
      <c r="BN77" s="9">
        <f t="shared" si="94"/>
        <v>126</v>
      </c>
      <c r="BO77" s="9">
        <f t="shared" si="94"/>
        <v>127</v>
      </c>
    </row>
    <row r="78" spans="2:67" outlineLevel="1" x14ac:dyDescent="0.25">
      <c r="B78" s="292" t="s">
        <v>196</v>
      </c>
      <c r="D78" s="7">
        <f>IF(VLOOKUP($B$68&amp;$B78,[17]Sheet1!$C$1:$AC$85,COLUMN(D$1)-2,FALSE)=" ",0,VLOOKUP($B$68&amp;$B78,[17]Sheet1!$C$1:$AC$85,COLUMN(D$1)-2,FALSE))</f>
        <v>121</v>
      </c>
      <c r="E78" s="7">
        <f>IF(VLOOKUP($B$68&amp;$B78,[17]Sheet1!$C$1:$AC$85,COLUMN(E$1)-2,FALSE)=" ",0,VLOOKUP($B$68&amp;$B78,[17]Sheet1!$C$1:$AC$85,COLUMN(E$1)-2,FALSE))</f>
        <v>55</v>
      </c>
      <c r="F78" s="7">
        <f>IF(VLOOKUP($B$68&amp;$B78,[17]Sheet1!$C$1:$AC$85,COLUMN(F$1)-2,FALSE)=" ",0,VLOOKUP($B$68&amp;$B78,[17]Sheet1!$C$1:$AC$85,COLUMN(F$1)-2,FALSE))</f>
        <v>83</v>
      </c>
      <c r="G78" s="7">
        <f>IF(VLOOKUP($B$68&amp;$B78,[17]Sheet1!$C$1:$AC$85,COLUMN(G$1)-2,FALSE)=" ",0,VLOOKUP($B$68&amp;$B78,[17]Sheet1!$C$1:$AC$85,COLUMN(G$1)-2,FALSE))</f>
        <v>81</v>
      </c>
      <c r="H78" s="7">
        <f>IF(VLOOKUP($B$68&amp;$B78,[17]Sheet1!$C$1:$AC$85,COLUMN(H$1)-2,FALSE)=" ",0,VLOOKUP($B$68&amp;$B78,[17]Sheet1!$C$1:$AC$85,COLUMN(H$1)-2,FALSE))</f>
        <v>80</v>
      </c>
      <c r="I78" s="7">
        <f>IF(VLOOKUP($B$68&amp;$B78,[17]Sheet1!$C$1:$AC$85,COLUMN(I$1)-2,FALSE)=" ",0,VLOOKUP($B$68&amp;$B78,[17]Sheet1!$C$1:$AC$85,COLUMN(I$1)-2,FALSE))</f>
        <v>89</v>
      </c>
      <c r="J78" s="7">
        <f>IF(VLOOKUP($B$68&amp;$B78,[17]Sheet1!$C$1:$AC$85,COLUMN(J$1)-2,FALSE)=" ",0,VLOOKUP($B$68&amp;$B78,[17]Sheet1!$C$1:$AC$85,COLUMN(J$1)-2,FALSE))</f>
        <v>103</v>
      </c>
      <c r="K78" s="7">
        <f>IF(VLOOKUP($B$68&amp;$B78,[17]Sheet1!$C$1:$AC$85,COLUMN(K$1)-2,FALSE)=" ",0,VLOOKUP($B$68&amp;$B78,[17]Sheet1!$C$1:$AC$85,COLUMN(K$1)-2,FALSE))</f>
        <v>433</v>
      </c>
      <c r="L78" s="7">
        <f>IF(VLOOKUP($B$68&amp;$B78,[17]Sheet1!$C$1:$AC$85,COLUMN(L$1)-2,FALSE)=" ",0,VLOOKUP($B$68&amp;$B78,[17]Sheet1!$C$1:$AC$85,COLUMN(L$1)-2,FALSE))</f>
        <v>657</v>
      </c>
      <c r="M78" s="7">
        <f>IF(VLOOKUP($B$68&amp;$B78,[17]Sheet1!$C$1:$AC$85,COLUMN(M$1)-2,FALSE)=" ",0,VLOOKUP($B$68&amp;$B78,[17]Sheet1!$C$1:$AC$85,COLUMN(M$1)-2,FALSE))</f>
        <v>712</v>
      </c>
      <c r="N78" s="7">
        <f>IF(VLOOKUP($B$68&amp;$B78,[17]Sheet1!$C$1:$AC$85,COLUMN(N$1)-2,FALSE)=" ",0,VLOOKUP($B$68&amp;$B78,[17]Sheet1!$C$1:$AC$85,COLUMN(N$1)-2,FALSE))</f>
        <v>1747</v>
      </c>
      <c r="O78" s="7">
        <f>IF(VLOOKUP($B$68&amp;$B78,[17]Sheet1!$C$1:$AC$85,COLUMN(O$1)-2,FALSE)=" ",0,VLOOKUP($B$68&amp;$B78,[17]Sheet1!$C$1:$AC$85,COLUMN(O$1)-2,FALSE))</f>
        <v>886</v>
      </c>
      <c r="P78" s="7">
        <f>IF(VLOOKUP($B$68&amp;$B78,[17]Sheet1!$C$1:$AC$85,COLUMN(P$1)-2,FALSE)=" ",0,VLOOKUP($B$68&amp;$B78,[17]Sheet1!$C$1:$AC$85,COLUMN(P$1)-2,FALSE))</f>
        <v>279</v>
      </c>
      <c r="Q78" s="7">
        <f>IF(VLOOKUP($B$68&amp;$B78,[17]Sheet1!$C$1:$AC$85,COLUMN(Q$1)-2,FALSE)=" ",0,VLOOKUP($B$68&amp;$B78,[17]Sheet1!$C$1:$AC$85,COLUMN(Q$1)-2,FALSE))</f>
        <v>227</v>
      </c>
      <c r="R78" s="7">
        <f>IF(VLOOKUP($B$68&amp;$B78,[17]Sheet1!$C$1:$AC$85,COLUMN(R$1)-2,FALSE)=" ",0,VLOOKUP($B$68&amp;$B78,[17]Sheet1!$C$1:$AC$85,COLUMN(R$1)-2,FALSE))</f>
        <v>286</v>
      </c>
      <c r="S78" s="7">
        <f>IF(VLOOKUP($B$68&amp;$B78,[17]Sheet1!$C$1:$AC$85,COLUMN(S$1)-2,FALSE)=" ",0,VLOOKUP($B$68&amp;$B78,[17]Sheet1!$C$1:$AC$85,COLUMN(S$1)-2,FALSE))</f>
        <v>241</v>
      </c>
      <c r="T78" s="7">
        <f>IF(VLOOKUP($B$68&amp;$B78,[17]Sheet1!$C$1:$AC$85,COLUMN(T$1)-2,FALSE)=" ",0,VLOOKUP($B$68&amp;$B78,[17]Sheet1!$C$1:$AC$85,COLUMN(T$1)-2,FALSE))</f>
        <v>243</v>
      </c>
      <c r="U78" s="7">
        <f>IF(VLOOKUP($B$68&amp;$B78,[17]Sheet1!$C$1:$AC$85,COLUMN(U$1)-2,FALSE)=" ",0,VLOOKUP($B$68&amp;$B78,[17]Sheet1!$C$1:$AC$85,COLUMN(U$1)-2,FALSE))</f>
        <v>243</v>
      </c>
      <c r="V78" s="7">
        <f>IF(VLOOKUP($B$68&amp;$B78,[17]Sheet1!$C$1:$AC$85,COLUMN(V$1)-2,FALSE)=" ",0,VLOOKUP($B$68&amp;$B78,[17]Sheet1!$C$1:$AC$85,COLUMN(V$1)-2,FALSE))</f>
        <v>220</v>
      </c>
      <c r="W78" s="7">
        <f>IF(VLOOKUP($B$68&amp;$B78,[17]Sheet1!$C$1:$AC$85,COLUMN(W$1)-2,FALSE)=" ",0,VLOOKUP($B$68&amp;$B78,[17]Sheet1!$C$1:$AC$85,COLUMN(W$1)-2,FALSE))</f>
        <v>230</v>
      </c>
      <c r="X78" s="7">
        <f>IF(VLOOKUP($B$68&amp;$B78,[17]Sheet1!$C$1:$AC$85,COLUMN(X$1)-2,FALSE)=" ",0,VLOOKUP($B$68&amp;$B78,[17]Sheet1!$C$1:$AC$85,COLUMN(X$1)-2,FALSE))</f>
        <v>230</v>
      </c>
      <c r="Y78" s="7">
        <f>IF(VLOOKUP($B$68&amp;$B78,[17]Sheet1!$C$1:$AC$85,COLUMN(Y$1)-2,FALSE)=" ",0,VLOOKUP($B$68&amp;$B78,[17]Sheet1!$C$1:$AC$85,COLUMN(Y$1)-2,FALSE))</f>
        <v>238</v>
      </c>
      <c r="Z78" s="7">
        <f>IF(VLOOKUP($B$68&amp;$B78,[17]Sheet1!$C$1:$AC$85,COLUMN(Z$1)-2,FALSE)=" ",0,VLOOKUP($B$68&amp;$B78,[17]Sheet1!$C$1:$AC$85,COLUMN(Z$1)-2,FALSE))</f>
        <v>142</v>
      </c>
      <c r="AA78" s="7">
        <f>IF(VLOOKUP($B$68&amp;$B78,[17]Sheet1!$C$1:$AC$85,COLUMN(AA$1)-2,FALSE)=" ",0,VLOOKUP($B$68&amp;$B78,[17]Sheet1!$C$1:$AC$85,COLUMN(AA$1)-2,FALSE))</f>
        <v>243</v>
      </c>
      <c r="AB78" s="7">
        <f>IF(VLOOKUP($B$68&amp;$B78,[17]Sheet1!$C$1:$AC$85,COLUMN(AB$1)-2,FALSE)=" ",0,VLOOKUP($B$68&amp;$B78,[17]Sheet1!$C$1:$AC$85,COLUMN(AB$1)-2,FALSE))</f>
        <v>191</v>
      </c>
      <c r="AC78" s="7">
        <f>IF(VLOOKUP($B$68&amp;$B78,[17]Sheet1!$C$1:$AC$85,COLUMN(AC$1)-2,FALSE)=" ",0,VLOOKUP($B$68&amp;$B78,[17]Sheet1!$C$1:$AC$85,COLUMN(AC$1)-2,FALSE))</f>
        <v>161</v>
      </c>
      <c r="AF78" s="7">
        <f t="shared" si="92"/>
        <v>191</v>
      </c>
      <c r="AG78" s="7">
        <f t="shared" si="92"/>
        <v>161</v>
      </c>
      <c r="AH78" s="7">
        <f>VLOOKUP($A$3&amp;$B$68&amp;$B78,'[14]Paga All'!$G$1:$J$3000,4,FALSE)</f>
        <v>287</v>
      </c>
      <c r="AI78" s="7">
        <f>VLOOKUP($A$2&amp;$B$68&amp;$B78,'[15]Paga all'!$F:$G,2,FALSE)</f>
        <v>156</v>
      </c>
      <c r="AJ78" s="7">
        <f>VLOOKUP($A$2&amp;$B$68&amp;$B78,'[16]Paga all'!$F$2:$G$1470,2,FALSE)</f>
        <v>103</v>
      </c>
      <c r="AK78" s="9">
        <f t="shared" ref="AK78:BO78" si="95">AK76+AK77-AJ76</f>
        <v>232</v>
      </c>
      <c r="AL78" s="9">
        <f t="shared" si="95"/>
        <v>111</v>
      </c>
      <c r="AM78" s="9">
        <f t="shared" si="95"/>
        <v>112</v>
      </c>
      <c r="AN78" s="9">
        <f t="shared" si="95"/>
        <v>112</v>
      </c>
      <c r="AO78" s="9">
        <f t="shared" si="95"/>
        <v>112</v>
      </c>
      <c r="AP78" s="9">
        <f t="shared" si="95"/>
        <v>113</v>
      </c>
      <c r="AQ78" s="9">
        <f t="shared" si="95"/>
        <v>113</v>
      </c>
      <c r="AR78" s="9">
        <f t="shared" si="95"/>
        <v>114</v>
      </c>
      <c r="AS78" s="9">
        <f t="shared" si="95"/>
        <v>114</v>
      </c>
      <c r="AT78" s="9">
        <f t="shared" si="95"/>
        <v>115</v>
      </c>
      <c r="AU78" s="9">
        <f t="shared" si="95"/>
        <v>115</v>
      </c>
      <c r="AV78" s="9">
        <f t="shared" si="95"/>
        <v>116</v>
      </c>
      <c r="AW78" s="9">
        <f t="shared" si="95"/>
        <v>116</v>
      </c>
      <c r="AX78" s="9">
        <f t="shared" si="95"/>
        <v>117</v>
      </c>
      <c r="AY78" s="9">
        <f t="shared" si="95"/>
        <v>118</v>
      </c>
      <c r="AZ78" s="9">
        <f t="shared" si="95"/>
        <v>119</v>
      </c>
      <c r="BA78" s="9">
        <f t="shared" si="95"/>
        <v>119</v>
      </c>
      <c r="BB78" s="9">
        <f t="shared" si="95"/>
        <v>120</v>
      </c>
      <c r="BC78" s="9">
        <f t="shared" si="95"/>
        <v>121</v>
      </c>
      <c r="BD78" s="9">
        <f t="shared" si="95"/>
        <v>121</v>
      </c>
      <c r="BE78" s="9">
        <f t="shared" si="95"/>
        <v>122</v>
      </c>
      <c r="BF78" s="9">
        <f t="shared" si="95"/>
        <v>123</v>
      </c>
      <c r="BG78" s="9">
        <f t="shared" si="95"/>
        <v>123</v>
      </c>
      <c r="BH78" s="9">
        <f t="shared" si="95"/>
        <v>124</v>
      </c>
      <c r="BI78" s="9">
        <f t="shared" si="95"/>
        <v>125</v>
      </c>
      <c r="BJ78" s="9">
        <f t="shared" si="95"/>
        <v>126</v>
      </c>
      <c r="BK78" s="9">
        <f t="shared" si="95"/>
        <v>126</v>
      </c>
      <c r="BL78" s="9">
        <f t="shared" si="95"/>
        <v>127</v>
      </c>
      <c r="BM78" s="9">
        <f t="shared" si="95"/>
        <v>128</v>
      </c>
      <c r="BN78" s="9">
        <f t="shared" si="95"/>
        <v>128</v>
      </c>
      <c r="BO78" s="9">
        <f t="shared" si="95"/>
        <v>129</v>
      </c>
    </row>
    <row r="79" spans="2:67" outlineLevel="1" x14ac:dyDescent="0.25">
      <c r="B79" s="292" t="s">
        <v>197</v>
      </c>
      <c r="D79" s="7">
        <f>IF(VLOOKUP($B$68&amp;$B79,[17]Sheet1!$C$1:$AC$85,COLUMN(D$1)-2,FALSE)=" ",0,VLOOKUP($B$68&amp;$B79,[17]Sheet1!$C$1:$AC$85,COLUMN(D$1)-2,FALSE))</f>
        <v>462</v>
      </c>
      <c r="E79" s="7">
        <f>IF(VLOOKUP($B$68&amp;$B79,[17]Sheet1!$C$1:$AC$85,COLUMN(E$1)-2,FALSE)=" ",0,VLOOKUP($B$68&amp;$B79,[17]Sheet1!$C$1:$AC$85,COLUMN(E$1)-2,FALSE))</f>
        <v>418</v>
      </c>
      <c r="F79" s="7">
        <f>IF(VLOOKUP($B$68&amp;$B79,[17]Sheet1!$C$1:$AC$85,COLUMN(F$1)-2,FALSE)=" ",0,VLOOKUP($B$68&amp;$B79,[17]Sheet1!$C$1:$AC$85,COLUMN(F$1)-2,FALSE))</f>
        <v>433</v>
      </c>
      <c r="G79" s="7">
        <f>IF(VLOOKUP($B$68&amp;$B79,[17]Sheet1!$C$1:$AC$85,COLUMN(G$1)-2,FALSE)=" ",0,VLOOKUP($B$68&amp;$B79,[17]Sheet1!$C$1:$AC$85,COLUMN(G$1)-2,FALSE))</f>
        <v>376</v>
      </c>
      <c r="H79" s="7">
        <f>IF(VLOOKUP($B$68&amp;$B79,[17]Sheet1!$C$1:$AC$85,COLUMN(H$1)-2,FALSE)=" ",0,VLOOKUP($B$68&amp;$B79,[17]Sheet1!$C$1:$AC$85,COLUMN(H$1)-2,FALSE))</f>
        <v>424</v>
      </c>
      <c r="I79" s="7">
        <f>IF(VLOOKUP($B$68&amp;$B79,[17]Sheet1!$C$1:$AC$85,COLUMN(I$1)-2,FALSE)=" ",0,VLOOKUP($B$68&amp;$B79,[17]Sheet1!$C$1:$AC$85,COLUMN(I$1)-2,FALSE))</f>
        <v>348</v>
      </c>
      <c r="J79" s="7">
        <f>IF(VLOOKUP($B$68&amp;$B79,[17]Sheet1!$C$1:$AC$85,COLUMN(J$1)-2,FALSE)=" ",0,VLOOKUP($B$68&amp;$B79,[17]Sheet1!$C$1:$AC$85,COLUMN(J$1)-2,FALSE))</f>
        <v>387</v>
      </c>
      <c r="K79" s="7">
        <f>IF(VLOOKUP($B$68&amp;$B79,[17]Sheet1!$C$1:$AC$85,COLUMN(K$1)-2,FALSE)=" ",0,VLOOKUP($B$68&amp;$B79,[17]Sheet1!$C$1:$AC$85,COLUMN(K$1)-2,FALSE))</f>
        <v>747</v>
      </c>
      <c r="L79" s="7">
        <f>IF(VLOOKUP($B$68&amp;$B79,[17]Sheet1!$C$1:$AC$85,COLUMN(L$1)-2,FALSE)=" ",0,VLOOKUP($B$68&amp;$B79,[17]Sheet1!$C$1:$AC$85,COLUMN(L$1)-2,FALSE))</f>
        <v>1078</v>
      </c>
      <c r="M79" s="7">
        <f>IF(VLOOKUP($B$68&amp;$B79,[17]Sheet1!$C$1:$AC$85,COLUMN(M$1)-2,FALSE)=" ",0,VLOOKUP($B$68&amp;$B79,[17]Sheet1!$C$1:$AC$85,COLUMN(M$1)-2,FALSE))</f>
        <v>1527</v>
      </c>
      <c r="N79" s="7">
        <f>IF(VLOOKUP($B$68&amp;$B79,[17]Sheet1!$C$1:$AC$85,COLUMN(N$1)-2,FALSE)=" ",0,VLOOKUP($B$68&amp;$B79,[17]Sheet1!$C$1:$AC$85,COLUMN(N$1)-2,FALSE))</f>
        <v>2603</v>
      </c>
      <c r="O79" s="7">
        <f>IF(VLOOKUP($B$68&amp;$B79,[17]Sheet1!$C$1:$AC$85,COLUMN(O$1)-2,FALSE)=" ",0,VLOOKUP($B$68&amp;$B79,[17]Sheet1!$C$1:$AC$85,COLUMN(O$1)-2,FALSE))</f>
        <v>1681</v>
      </c>
      <c r="P79" s="7">
        <f>IF(VLOOKUP($B$68&amp;$B79,[17]Sheet1!$C$1:$AC$85,COLUMN(P$1)-2,FALSE)=" ",0,VLOOKUP($B$68&amp;$B79,[17]Sheet1!$C$1:$AC$85,COLUMN(P$1)-2,FALSE))</f>
        <v>906</v>
      </c>
      <c r="Q79" s="7">
        <f>IF(VLOOKUP($B$68&amp;$B79,[17]Sheet1!$C$1:$AC$85,COLUMN(Q$1)-2,FALSE)=" ",0,VLOOKUP($B$68&amp;$B79,[17]Sheet1!$C$1:$AC$85,COLUMN(Q$1)-2,FALSE))</f>
        <v>867</v>
      </c>
      <c r="R79" s="7">
        <f>IF(VLOOKUP($B$68&amp;$B79,[17]Sheet1!$C$1:$AC$85,COLUMN(R$1)-2,FALSE)=" ",0,VLOOKUP($B$68&amp;$B79,[17]Sheet1!$C$1:$AC$85,COLUMN(R$1)-2,FALSE))</f>
        <v>1083</v>
      </c>
      <c r="S79" s="7">
        <f>IF(VLOOKUP($B$68&amp;$B79,[17]Sheet1!$C$1:$AC$85,COLUMN(S$1)-2,FALSE)=" ",0,VLOOKUP($B$68&amp;$B79,[17]Sheet1!$C$1:$AC$85,COLUMN(S$1)-2,FALSE))</f>
        <v>966</v>
      </c>
      <c r="T79" s="7">
        <f>IF(VLOOKUP($B$68&amp;$B79,[17]Sheet1!$C$1:$AC$85,COLUMN(T$1)-2,FALSE)=" ",0,VLOOKUP($B$68&amp;$B79,[17]Sheet1!$C$1:$AC$85,COLUMN(T$1)-2,FALSE))</f>
        <v>890</v>
      </c>
      <c r="U79" s="7">
        <f>IF(VLOOKUP($B$68&amp;$B79,[17]Sheet1!$C$1:$AC$85,COLUMN(U$1)-2,FALSE)=" ",0,VLOOKUP($B$68&amp;$B79,[17]Sheet1!$C$1:$AC$85,COLUMN(U$1)-2,FALSE))</f>
        <v>1309</v>
      </c>
      <c r="V79" s="7">
        <f>IF(VLOOKUP($B$68&amp;$B79,[17]Sheet1!$C$1:$AC$85,COLUMN(V$1)-2,FALSE)=" ",0,VLOOKUP($B$68&amp;$B79,[17]Sheet1!$C$1:$AC$85,COLUMN(V$1)-2,FALSE))</f>
        <v>1383</v>
      </c>
      <c r="W79" s="7">
        <f>IF(VLOOKUP($B$68&amp;$B79,[17]Sheet1!$C$1:$AC$85,COLUMN(W$1)-2,FALSE)=" ",0,VLOOKUP($B$68&amp;$B79,[17]Sheet1!$C$1:$AC$85,COLUMN(W$1)-2,FALSE))</f>
        <v>1465</v>
      </c>
      <c r="X79" s="7">
        <f>IF(VLOOKUP($B$68&amp;$B79,[17]Sheet1!$C$1:$AC$85,COLUMN(X$1)-2,FALSE)=" ",0,VLOOKUP($B$68&amp;$B79,[17]Sheet1!$C$1:$AC$85,COLUMN(X$1)-2,FALSE))</f>
        <v>1515</v>
      </c>
      <c r="Y79" s="7">
        <f>IF(VLOOKUP($B$68&amp;$B79,[17]Sheet1!$C$1:$AC$85,COLUMN(Y$1)-2,FALSE)=" ",0,VLOOKUP($B$68&amp;$B79,[17]Sheet1!$C$1:$AC$85,COLUMN(Y$1)-2,FALSE))</f>
        <v>1554</v>
      </c>
      <c r="Z79" s="7">
        <f>IF(VLOOKUP($B$68&amp;$B79,[17]Sheet1!$C$1:$AC$85,COLUMN(Z$1)-2,FALSE)=" ",0,VLOOKUP($B$68&amp;$B79,[17]Sheet1!$C$1:$AC$85,COLUMN(Z$1)-2,FALSE))</f>
        <v>975</v>
      </c>
      <c r="AA79" s="7">
        <f>IF(VLOOKUP($B$68&amp;$B79,[17]Sheet1!$C$1:$AC$85,COLUMN(AA$1)-2,FALSE)=" ",0,VLOOKUP($B$68&amp;$B79,[17]Sheet1!$C$1:$AC$85,COLUMN(AA$1)-2,FALSE))</f>
        <v>1254</v>
      </c>
      <c r="AB79" s="7">
        <f>IF(VLOOKUP($B$68&amp;$B79,[17]Sheet1!$C$1:$AC$85,COLUMN(AB$1)-2,FALSE)=" ",0,VLOOKUP($B$68&amp;$B79,[17]Sheet1!$C$1:$AC$85,COLUMN(AB$1)-2,FALSE))</f>
        <v>1114</v>
      </c>
      <c r="AC79" s="7">
        <f>IF(VLOOKUP($B$68&amp;$B79,[17]Sheet1!$C$1:$AC$85,COLUMN(AC$1)-2,FALSE)=" ",0,VLOOKUP($B$68&amp;$B79,[17]Sheet1!$C$1:$AC$85,COLUMN(AC$1)-2,FALSE))</f>
        <v>1060</v>
      </c>
      <c r="AF79" s="7">
        <f t="shared" si="92"/>
        <v>1114</v>
      </c>
      <c r="AG79" s="7">
        <f t="shared" si="92"/>
        <v>1060</v>
      </c>
      <c r="AH79" s="7">
        <f>VLOOKUP($A$3&amp;$B$68&amp;$B79,'[14]Paga All'!$G$1:$J$3000,4,FALSE)</f>
        <v>1348</v>
      </c>
      <c r="AI79" s="7">
        <f>VLOOKUP($A$2&amp;$B$68&amp;$B79,'[15]Paga all'!$F:$G,2,FALSE)</f>
        <v>1009</v>
      </c>
      <c r="AJ79" s="7">
        <f>VLOOKUP($A$2&amp;$B$68&amp;$B79,'[16]Paga all'!$F$2:$G$1470,2,FALSE)</f>
        <v>585</v>
      </c>
      <c r="AK79" s="9">
        <f t="shared" ref="AK79:BO79" si="96">ROUND(AK76*AK72,)</f>
        <v>1007</v>
      </c>
      <c r="AL79" s="9">
        <f t="shared" si="96"/>
        <v>1010</v>
      </c>
      <c r="AM79" s="9">
        <f t="shared" si="96"/>
        <v>1015</v>
      </c>
      <c r="AN79" s="9">
        <f t="shared" si="96"/>
        <v>1021</v>
      </c>
      <c r="AO79" s="9">
        <f t="shared" si="96"/>
        <v>1024</v>
      </c>
      <c r="AP79" s="9">
        <f t="shared" si="96"/>
        <v>1029</v>
      </c>
      <c r="AQ79" s="9">
        <f t="shared" si="96"/>
        <v>1032</v>
      </c>
      <c r="AR79" s="9">
        <f t="shared" si="96"/>
        <v>1072</v>
      </c>
      <c r="AS79" s="9">
        <f t="shared" si="96"/>
        <v>1093</v>
      </c>
      <c r="AT79" s="9">
        <f t="shared" si="96"/>
        <v>1118</v>
      </c>
      <c r="AU79" s="9">
        <f t="shared" si="96"/>
        <v>1140</v>
      </c>
      <c r="AV79" s="9">
        <f t="shared" si="96"/>
        <v>1146</v>
      </c>
      <c r="AW79" s="9">
        <f t="shared" si="96"/>
        <v>1149</v>
      </c>
      <c r="AX79" s="9">
        <f t="shared" si="96"/>
        <v>1155</v>
      </c>
      <c r="AY79" s="9">
        <f t="shared" si="96"/>
        <v>1161</v>
      </c>
      <c r="AZ79" s="9">
        <f t="shared" si="96"/>
        <v>1170</v>
      </c>
      <c r="BA79" s="9">
        <f t="shared" si="96"/>
        <v>1176</v>
      </c>
      <c r="BB79" s="9">
        <f t="shared" si="96"/>
        <v>1182</v>
      </c>
      <c r="BC79" s="9">
        <f t="shared" si="96"/>
        <v>1191</v>
      </c>
      <c r="BD79" s="9">
        <f t="shared" si="96"/>
        <v>1197</v>
      </c>
      <c r="BE79" s="9">
        <f t="shared" si="96"/>
        <v>1203</v>
      </c>
      <c r="BF79" s="9">
        <f t="shared" si="96"/>
        <v>1212</v>
      </c>
      <c r="BG79" s="9">
        <f t="shared" si="96"/>
        <v>1218</v>
      </c>
      <c r="BH79" s="9">
        <f t="shared" si="96"/>
        <v>1224</v>
      </c>
      <c r="BI79" s="9">
        <f t="shared" si="96"/>
        <v>1230</v>
      </c>
      <c r="BJ79" s="9">
        <f t="shared" si="96"/>
        <v>1239</v>
      </c>
      <c r="BK79" s="9">
        <f t="shared" si="96"/>
        <v>1245</v>
      </c>
      <c r="BL79" s="9">
        <f t="shared" si="96"/>
        <v>1251</v>
      </c>
      <c r="BM79" s="9">
        <f t="shared" si="96"/>
        <v>1260</v>
      </c>
      <c r="BN79" s="9">
        <f t="shared" si="96"/>
        <v>1266</v>
      </c>
      <c r="BO79" s="9">
        <f t="shared" si="96"/>
        <v>1272</v>
      </c>
    </row>
    <row r="80" spans="2:67" outlineLevel="1" x14ac:dyDescent="0.25">
      <c r="B80" s="292" t="s">
        <v>198</v>
      </c>
      <c r="D80" s="7">
        <f>IF(VLOOKUP($B$68&amp;$B80,[17]Sheet1!$C$1:$AC$85,COLUMN(D$1)-2,FALSE)=" ",0,VLOOKUP($B$68&amp;$B80,[17]Sheet1!$C$1:$AC$85,COLUMN(D$1)-2,FALSE))</f>
        <v>2181005</v>
      </c>
      <c r="E80" s="7">
        <f>IF(VLOOKUP($B$68&amp;$B80,[17]Sheet1!$C$1:$AC$85,COLUMN(E$1)-2,FALSE)=" ",0,VLOOKUP($B$68&amp;$B80,[17]Sheet1!$C$1:$AC$85,COLUMN(E$1)-2,FALSE))</f>
        <v>1878131.5</v>
      </c>
      <c r="F80" s="7">
        <f>IF(VLOOKUP($B$68&amp;$B80,[17]Sheet1!$C$1:$AC$85,COLUMN(F$1)-2,FALSE)=" ",0,VLOOKUP($B$68&amp;$B80,[17]Sheet1!$C$1:$AC$85,COLUMN(F$1)-2,FALSE))</f>
        <v>1822771.5</v>
      </c>
      <c r="G80" s="7">
        <f>IF(VLOOKUP($B$68&amp;$B80,[17]Sheet1!$C$1:$AC$85,COLUMN(G$1)-2,FALSE)=" ",0,VLOOKUP($B$68&amp;$B80,[17]Sheet1!$C$1:$AC$85,COLUMN(G$1)-2,FALSE))</f>
        <v>1835839.5</v>
      </c>
      <c r="H80" s="7">
        <f>IF(VLOOKUP($B$68&amp;$B80,[17]Sheet1!$C$1:$AC$85,COLUMN(H$1)-2,FALSE)=" ",0,VLOOKUP($B$68&amp;$B80,[17]Sheet1!$C$1:$AC$85,COLUMN(H$1)-2,FALSE))</f>
        <v>1978780</v>
      </c>
      <c r="I80" s="7">
        <f>IF(VLOOKUP($B$68&amp;$B80,[17]Sheet1!$C$1:$AC$85,COLUMN(I$1)-2,FALSE)=" ",0,VLOOKUP($B$68&amp;$B80,[17]Sheet1!$C$1:$AC$85,COLUMN(I$1)-2,FALSE))</f>
        <v>1678298</v>
      </c>
      <c r="J80" s="7">
        <f>IF(VLOOKUP($B$68&amp;$B80,[17]Sheet1!$C$1:$AC$85,COLUMN(J$1)-2,FALSE)=" ",0,VLOOKUP($B$68&amp;$B80,[17]Sheet1!$C$1:$AC$85,COLUMN(J$1)-2,FALSE))</f>
        <v>1960812</v>
      </c>
      <c r="K80" s="7">
        <f>IF(VLOOKUP($B$68&amp;$B80,[17]Sheet1!$C$1:$AC$85,COLUMN(K$1)-2,FALSE)=" ",0,VLOOKUP($B$68&amp;$B80,[17]Sheet1!$C$1:$AC$85,COLUMN(K$1)-2,FALSE))</f>
        <v>4614429</v>
      </c>
      <c r="L80" s="7">
        <f>IF(VLOOKUP($B$68&amp;$B80,[17]Sheet1!$C$1:$AC$85,COLUMN(L$1)-2,FALSE)=" ",0,VLOOKUP($B$68&amp;$B80,[17]Sheet1!$C$1:$AC$85,COLUMN(L$1)-2,FALSE))</f>
        <v>6502423</v>
      </c>
      <c r="M80" s="7">
        <f>IF(VLOOKUP($B$68&amp;$B80,[17]Sheet1!$C$1:$AC$85,COLUMN(M$1)-2,FALSE)=" ",0,VLOOKUP($B$68&amp;$B80,[17]Sheet1!$C$1:$AC$85,COLUMN(M$1)-2,FALSE))</f>
        <v>8741386.5</v>
      </c>
      <c r="N80" s="7">
        <f>IF(VLOOKUP($B$68&amp;$B80,[17]Sheet1!$C$1:$AC$85,COLUMN(N$1)-2,FALSE)=" ",0,VLOOKUP($B$68&amp;$B80,[17]Sheet1!$C$1:$AC$85,COLUMN(N$1)-2,FALSE))</f>
        <v>15135339.449999999</v>
      </c>
      <c r="O80" s="7">
        <f>IF(VLOOKUP($B$68&amp;$B80,[17]Sheet1!$C$1:$AC$85,COLUMN(O$1)-2,FALSE)=" ",0,VLOOKUP($B$68&amp;$B80,[17]Sheet1!$C$1:$AC$85,COLUMN(O$1)-2,FALSE))</f>
        <v>8965447</v>
      </c>
      <c r="P80" s="7">
        <f>IF(VLOOKUP($B$68&amp;$B80,[17]Sheet1!$C$1:$AC$85,COLUMN(P$1)-2,FALSE)=" ",0,VLOOKUP($B$68&amp;$B80,[17]Sheet1!$C$1:$AC$85,COLUMN(P$1)-2,FALSE))</f>
        <v>5231587.5</v>
      </c>
      <c r="Q80" s="7">
        <f>IF(VLOOKUP($B$68&amp;$B80,[17]Sheet1!$C$1:$AC$85,COLUMN(Q$1)-2,FALSE)=" ",0,VLOOKUP($B$68&amp;$B80,[17]Sheet1!$C$1:$AC$85,COLUMN(Q$1)-2,FALSE))</f>
        <v>4823515.5</v>
      </c>
      <c r="R80" s="7">
        <f>IF(VLOOKUP($B$68&amp;$B80,[17]Sheet1!$C$1:$AC$85,COLUMN(R$1)-2,FALSE)=" ",0,VLOOKUP($B$68&amp;$B80,[17]Sheet1!$C$1:$AC$85,COLUMN(R$1)-2,FALSE))</f>
        <v>6086296</v>
      </c>
      <c r="S80" s="7">
        <f>IF(VLOOKUP($B$68&amp;$B80,[17]Sheet1!$C$1:$AC$85,COLUMN(S$1)-2,FALSE)=" ",0,VLOOKUP($B$68&amp;$B80,[17]Sheet1!$C$1:$AC$85,COLUMN(S$1)-2,FALSE))</f>
        <v>5111886</v>
      </c>
      <c r="T80" s="7">
        <f>IF(VLOOKUP($B$68&amp;$B80,[17]Sheet1!$C$1:$AC$85,COLUMN(T$1)-2,FALSE)=" ",0,VLOOKUP($B$68&amp;$B80,[17]Sheet1!$C$1:$AC$85,COLUMN(T$1)-2,FALSE))</f>
        <v>4654665.1500000004</v>
      </c>
      <c r="U80" s="7">
        <f>IF(VLOOKUP($B$68&amp;$B80,[17]Sheet1!$C$1:$AC$85,COLUMN(U$1)-2,FALSE)=" ",0,VLOOKUP($B$68&amp;$B80,[17]Sheet1!$C$1:$AC$85,COLUMN(U$1)-2,FALSE))</f>
        <v>5913098.5</v>
      </c>
      <c r="V80" s="7">
        <f>IF(VLOOKUP($B$68&amp;$B80,[17]Sheet1!$C$1:$AC$85,COLUMN(V$1)-2,FALSE)=" ",0,VLOOKUP($B$68&amp;$B80,[17]Sheet1!$C$1:$AC$85,COLUMN(V$1)-2,FALSE))</f>
        <v>5964101</v>
      </c>
      <c r="W80" s="7">
        <f>IF(VLOOKUP($B$68&amp;$B80,[17]Sheet1!$C$1:$AC$85,COLUMN(W$1)-2,FALSE)=" ",0,VLOOKUP($B$68&amp;$B80,[17]Sheet1!$C$1:$AC$85,COLUMN(W$1)-2,FALSE))</f>
        <v>6442249.5</v>
      </c>
      <c r="X80" s="7">
        <f>IF(VLOOKUP($B$68&amp;$B80,[17]Sheet1!$C$1:$AC$85,COLUMN(X$1)-2,FALSE)=" ",0,VLOOKUP($B$68&amp;$B80,[17]Sheet1!$C$1:$AC$85,COLUMN(X$1)-2,FALSE))</f>
        <v>6836074</v>
      </c>
      <c r="Y80" s="7">
        <f>IF(VLOOKUP($B$68&amp;$B80,[17]Sheet1!$C$1:$AC$85,COLUMN(Y$1)-2,FALSE)=" ",0,VLOOKUP($B$68&amp;$B80,[17]Sheet1!$C$1:$AC$85,COLUMN(Y$1)-2,FALSE))</f>
        <v>7042765</v>
      </c>
      <c r="Z80" s="7">
        <f>IF(VLOOKUP($B$68&amp;$B80,[17]Sheet1!$C$1:$AC$85,COLUMN(Z$1)-2,FALSE)=" ",0,VLOOKUP($B$68&amp;$B80,[17]Sheet1!$C$1:$AC$85,COLUMN(Z$1)-2,FALSE))</f>
        <v>3165203</v>
      </c>
      <c r="AA80" s="7">
        <f>IF(VLOOKUP($B$68&amp;$B80,[17]Sheet1!$C$1:$AC$85,COLUMN(AA$1)-2,FALSE)=" ",0,VLOOKUP($B$68&amp;$B80,[17]Sheet1!$C$1:$AC$85,COLUMN(AA$1)-2,FALSE))</f>
        <v>4179197</v>
      </c>
      <c r="AB80" s="7">
        <f>IF(VLOOKUP($B$68&amp;$B80,[17]Sheet1!$C$1:$AC$85,COLUMN(AB$1)-2,FALSE)=" ",0,VLOOKUP($B$68&amp;$B80,[17]Sheet1!$C$1:$AC$85,COLUMN(AB$1)-2,FALSE))</f>
        <v>3642109</v>
      </c>
      <c r="AC80" s="7">
        <f>IF(VLOOKUP($B$68&amp;$B80,[17]Sheet1!$C$1:$AC$85,COLUMN(AC$1)-2,FALSE)=" ",0,VLOOKUP($B$68&amp;$B80,[17]Sheet1!$C$1:$AC$85,COLUMN(AC$1)-2,FALSE))</f>
        <v>3333776</v>
      </c>
      <c r="AF80" s="7">
        <f t="shared" si="92"/>
        <v>3642109</v>
      </c>
      <c r="AG80" s="7">
        <f t="shared" si="92"/>
        <v>3333776</v>
      </c>
      <c r="AH80" s="7">
        <f>VLOOKUP($A$3&amp;$B$68&amp;$B80,'[14]Paga All'!$G$1:$J$3000,4,FALSE)</f>
        <v>4838213</v>
      </c>
      <c r="AI80" s="7">
        <f>VLOOKUP($A$2&amp;$B$68&amp;$B80,'[15]Paga all'!$F:$G,2,FALSE)</f>
        <v>4228321</v>
      </c>
      <c r="AJ80" s="7">
        <f>VLOOKUP($A$2&amp;$B$68&amp;$B80,'[16]Paga all'!$F$2:$G$1470,2,FALSE)</f>
        <v>2297171</v>
      </c>
      <c r="AK80" s="9">
        <f t="shared" ref="AK80:BO80" si="97">AK79*$AD81</f>
        <v>3611312.9679368809</v>
      </c>
      <c r="AL80" s="9">
        <f t="shared" si="97"/>
        <v>3622071.5964411614</v>
      </c>
      <c r="AM80" s="9">
        <f t="shared" si="97"/>
        <v>3640002.6439482961</v>
      </c>
      <c r="AN80" s="9">
        <f t="shared" si="97"/>
        <v>3661519.9009568575</v>
      </c>
      <c r="AO80" s="9">
        <f t="shared" si="97"/>
        <v>3672278.529461138</v>
      </c>
      <c r="AP80" s="9">
        <f t="shared" si="97"/>
        <v>3690209.5769682722</v>
      </c>
      <c r="AQ80" s="9">
        <f t="shared" si="97"/>
        <v>3700968.2054725531</v>
      </c>
      <c r="AR80" s="9">
        <f t="shared" si="97"/>
        <v>3844416.5855296287</v>
      </c>
      <c r="AS80" s="9">
        <f t="shared" si="97"/>
        <v>3919726.9850595933</v>
      </c>
      <c r="AT80" s="9">
        <f t="shared" si="97"/>
        <v>4009382.2225952661</v>
      </c>
      <c r="AU80" s="9">
        <f t="shared" si="97"/>
        <v>4088278.8316266574</v>
      </c>
      <c r="AV80" s="9">
        <f t="shared" si="97"/>
        <v>4109796.0886352188</v>
      </c>
      <c r="AW80" s="9">
        <f t="shared" si="97"/>
        <v>4120554.7171394997</v>
      </c>
      <c r="AX80" s="9">
        <f t="shared" si="97"/>
        <v>4142071.9741480607</v>
      </c>
      <c r="AY80" s="9">
        <f t="shared" si="97"/>
        <v>4163589.2311566221</v>
      </c>
      <c r="AZ80" s="9">
        <f t="shared" si="97"/>
        <v>4195865.1166694639</v>
      </c>
      <c r="BA80" s="9">
        <f t="shared" si="97"/>
        <v>4217382.3736780258</v>
      </c>
      <c r="BB80" s="9">
        <f t="shared" si="97"/>
        <v>4238899.6306865867</v>
      </c>
      <c r="BC80" s="9">
        <f t="shared" si="97"/>
        <v>4271175.5161994286</v>
      </c>
      <c r="BD80" s="9">
        <f t="shared" si="97"/>
        <v>4292692.7732079905</v>
      </c>
      <c r="BE80" s="9">
        <f t="shared" si="97"/>
        <v>4314210.0302165514</v>
      </c>
      <c r="BF80" s="9">
        <f t="shared" si="97"/>
        <v>4346485.9157293942</v>
      </c>
      <c r="BG80" s="9">
        <f t="shared" si="97"/>
        <v>4368003.1727379551</v>
      </c>
      <c r="BH80" s="9">
        <f t="shared" si="97"/>
        <v>4389520.429746516</v>
      </c>
      <c r="BI80" s="9">
        <f t="shared" si="97"/>
        <v>4411037.6867550779</v>
      </c>
      <c r="BJ80" s="9">
        <f t="shared" si="97"/>
        <v>4443313.5722679198</v>
      </c>
      <c r="BK80" s="9">
        <f t="shared" si="97"/>
        <v>4464830.8292764816</v>
      </c>
      <c r="BL80" s="9">
        <f t="shared" si="97"/>
        <v>4486348.0862850426</v>
      </c>
      <c r="BM80" s="9">
        <f t="shared" si="97"/>
        <v>4518623.9717978844</v>
      </c>
      <c r="BN80" s="9">
        <f t="shared" si="97"/>
        <v>4540141.2288064463</v>
      </c>
      <c r="BO80" s="9">
        <f t="shared" si="97"/>
        <v>4561658.4858150072</v>
      </c>
    </row>
    <row r="81" spans="2:67" outlineLevel="1" x14ac:dyDescent="0.25">
      <c r="B81" s="292" t="s">
        <v>199</v>
      </c>
      <c r="D81" s="7">
        <f t="shared" ref="D81:AC81" si="98">IF(ISERROR(D80/D79),0,D80/D79)</f>
        <v>4720.7900432900433</v>
      </c>
      <c r="E81" s="7">
        <f t="shared" si="98"/>
        <v>4493.1375598086124</v>
      </c>
      <c r="F81" s="7">
        <f t="shared" si="98"/>
        <v>4209.633949191686</v>
      </c>
      <c r="G81" s="7">
        <f t="shared" si="98"/>
        <v>4882.551861702128</v>
      </c>
      <c r="H81" s="7">
        <f t="shared" si="98"/>
        <v>4666.933962264151</v>
      </c>
      <c r="I81" s="7">
        <f t="shared" si="98"/>
        <v>4822.6954022988502</v>
      </c>
      <c r="J81" s="7">
        <f t="shared" si="98"/>
        <v>5066.6976744186049</v>
      </c>
      <c r="K81" s="7">
        <f t="shared" si="98"/>
        <v>6177.2811244979921</v>
      </c>
      <c r="L81" s="7">
        <f t="shared" si="98"/>
        <v>6031.9322820037105</v>
      </c>
      <c r="M81" s="7">
        <f t="shared" si="98"/>
        <v>5724.5491159135563</v>
      </c>
      <c r="N81" s="7">
        <f t="shared" si="98"/>
        <v>5814.5752785247787</v>
      </c>
      <c r="O81" s="7">
        <f t="shared" si="98"/>
        <v>5333.4009518143957</v>
      </c>
      <c r="P81" s="7">
        <f t="shared" si="98"/>
        <v>5774.3791390728475</v>
      </c>
      <c r="Q81" s="7">
        <f t="shared" si="98"/>
        <v>5563.4550173010384</v>
      </c>
      <c r="R81" s="7">
        <f t="shared" si="98"/>
        <v>5619.8485687903967</v>
      </c>
      <c r="S81" s="7">
        <f t="shared" si="98"/>
        <v>5291.8074534161487</v>
      </c>
      <c r="T81" s="7">
        <f t="shared" si="98"/>
        <v>5229.9608426966297</v>
      </c>
      <c r="U81" s="7">
        <f t="shared" si="98"/>
        <v>4517.2639419404122</v>
      </c>
      <c r="V81" s="7">
        <f t="shared" si="98"/>
        <v>4312.4374548083879</v>
      </c>
      <c r="W81" s="7">
        <f t="shared" si="98"/>
        <v>4397.4399317406142</v>
      </c>
      <c r="X81" s="7">
        <f t="shared" si="98"/>
        <v>4512.2600660066009</v>
      </c>
      <c r="Y81" s="7">
        <f t="shared" si="98"/>
        <v>4532.0238095238092</v>
      </c>
      <c r="Z81" s="7">
        <f t="shared" si="98"/>
        <v>3246.3620512820512</v>
      </c>
      <c r="AA81" s="7">
        <f t="shared" si="98"/>
        <v>3332.6929824561403</v>
      </c>
      <c r="AB81" s="7">
        <f>IF(ISERROR(AB80/AB79),0,AB80/AB79)</f>
        <v>3269.3976660682224</v>
      </c>
      <c r="AC81" s="7">
        <f t="shared" si="98"/>
        <v>3145.0716981132077</v>
      </c>
      <c r="AD81" s="264">
        <f>SUM(Y80:AC80)/SUM(Y79:AC79)</f>
        <v>3586.2095014268925</v>
      </c>
      <c r="AF81" s="7">
        <f>IF(ISERROR(AF80/AF79),0,AF80/AF79)</f>
        <v>3269.3976660682224</v>
      </c>
      <c r="AG81" s="7">
        <f>IF(ISERROR(AG80/AG79),0,AG80/AG79)</f>
        <v>3145.0716981132077</v>
      </c>
      <c r="AH81" s="7">
        <f>IF(ISERROR(AH80/AH79),0,AH80/AH79)</f>
        <v>3589.1787833827893</v>
      </c>
      <c r="AI81" s="7">
        <f>IF(ISERROR(AI80/AI79),0,AI80/AI79)</f>
        <v>4190.605550049554</v>
      </c>
      <c r="AJ81" s="7">
        <f>VLOOKUP($A$2&amp;$B$68&amp;$B81,'[16]Paga all'!$F$2:$G$1470,2,FALSE)</f>
        <v>5177.2</v>
      </c>
      <c r="AK81" s="9">
        <f t="shared" ref="AK81:BO81" si="99">IF(ISERROR(AK80/AK79),0,AK80/AK79)</f>
        <v>3586.2095014268925</v>
      </c>
      <c r="AL81" s="9">
        <f t="shared" si="99"/>
        <v>3586.2095014268925</v>
      </c>
      <c r="AM81" s="9">
        <f t="shared" si="99"/>
        <v>3586.2095014268925</v>
      </c>
      <c r="AN81" s="9">
        <f t="shared" si="99"/>
        <v>3586.2095014268925</v>
      </c>
      <c r="AO81" s="9">
        <f t="shared" si="99"/>
        <v>3586.2095014268925</v>
      </c>
      <c r="AP81" s="9">
        <f t="shared" si="99"/>
        <v>3586.2095014268925</v>
      </c>
      <c r="AQ81" s="9">
        <f t="shared" si="99"/>
        <v>3586.2095014268925</v>
      </c>
      <c r="AR81" s="9">
        <f t="shared" si="99"/>
        <v>3586.2095014268925</v>
      </c>
      <c r="AS81" s="9">
        <f t="shared" si="99"/>
        <v>3586.2095014268925</v>
      </c>
      <c r="AT81" s="9">
        <f t="shared" si="99"/>
        <v>3586.2095014268925</v>
      </c>
      <c r="AU81" s="9">
        <f t="shared" si="99"/>
        <v>3586.2095014268925</v>
      </c>
      <c r="AV81" s="9">
        <f t="shared" si="99"/>
        <v>3586.2095014268925</v>
      </c>
      <c r="AW81" s="9">
        <f t="shared" si="99"/>
        <v>3586.2095014268925</v>
      </c>
      <c r="AX81" s="9">
        <f t="shared" si="99"/>
        <v>3586.2095014268925</v>
      </c>
      <c r="AY81" s="9">
        <f t="shared" si="99"/>
        <v>3586.2095014268925</v>
      </c>
      <c r="AZ81" s="9">
        <f t="shared" si="99"/>
        <v>3586.2095014268921</v>
      </c>
      <c r="BA81" s="9">
        <f t="shared" si="99"/>
        <v>3586.2095014268925</v>
      </c>
      <c r="BB81" s="9">
        <f t="shared" si="99"/>
        <v>3586.2095014268925</v>
      </c>
      <c r="BC81" s="9">
        <f t="shared" si="99"/>
        <v>3586.2095014268921</v>
      </c>
      <c r="BD81" s="9">
        <f t="shared" si="99"/>
        <v>3586.2095014268925</v>
      </c>
      <c r="BE81" s="9">
        <f t="shared" si="99"/>
        <v>3586.2095014268921</v>
      </c>
      <c r="BF81" s="9">
        <f t="shared" si="99"/>
        <v>3586.209501426893</v>
      </c>
      <c r="BG81" s="9">
        <f t="shared" si="99"/>
        <v>3586.2095014268925</v>
      </c>
      <c r="BH81" s="9">
        <f t="shared" si="99"/>
        <v>3586.2095014268921</v>
      </c>
      <c r="BI81" s="9">
        <f t="shared" si="99"/>
        <v>3586.2095014268925</v>
      </c>
      <c r="BJ81" s="9">
        <f t="shared" si="99"/>
        <v>3586.2095014268925</v>
      </c>
      <c r="BK81" s="9">
        <f t="shared" si="99"/>
        <v>3586.209501426893</v>
      </c>
      <c r="BL81" s="9">
        <f t="shared" si="99"/>
        <v>3586.2095014268925</v>
      </c>
      <c r="BM81" s="9">
        <f t="shared" si="99"/>
        <v>3586.2095014268925</v>
      </c>
      <c r="BN81" s="9">
        <f t="shared" si="99"/>
        <v>3586.209501426893</v>
      </c>
      <c r="BO81" s="9">
        <f t="shared" si="99"/>
        <v>3586.2095014268925</v>
      </c>
    </row>
    <row r="82" spans="2:67" outlineLevel="1" x14ac:dyDescent="0.25">
      <c r="B82" s="292" t="s">
        <v>200</v>
      </c>
      <c r="D82" s="7">
        <f>IF(VLOOKUP($B$68&amp;$B82,[17]Sheet1!$C$1:$AC$85,COLUMN(D$1)-2,FALSE)=" ",0,VLOOKUP($B$68&amp;$B82,[17]Sheet1!$C$1:$AC$85,COLUMN(D$1)-2,FALSE))</f>
        <v>31025.05</v>
      </c>
      <c r="E82" s="7">
        <f>IF(VLOOKUP($B$68&amp;$B82,[17]Sheet1!$C$1:$AC$85,COLUMN(E$1)-2,FALSE)=" ",0,VLOOKUP($B$68&amp;$B82,[17]Sheet1!$C$1:$AC$85,COLUMN(E$1)-2,FALSE))</f>
        <v>27097.38</v>
      </c>
      <c r="F82" s="7">
        <f>IF(VLOOKUP($B$68&amp;$B82,[17]Sheet1!$C$1:$AC$85,COLUMN(F$1)-2,FALSE)=" ",0,VLOOKUP($B$68&amp;$B82,[17]Sheet1!$C$1:$AC$85,COLUMN(F$1)-2,FALSE))</f>
        <v>26832.78</v>
      </c>
      <c r="G82" s="7">
        <f>IF(VLOOKUP($B$68&amp;$B82,[17]Sheet1!$C$1:$AC$85,COLUMN(G$1)-2,FALSE)=" ",0,VLOOKUP($B$68&amp;$B82,[17]Sheet1!$C$1:$AC$85,COLUMN(G$1)-2,FALSE))</f>
        <v>25832.58</v>
      </c>
      <c r="H82" s="7">
        <f>IF(VLOOKUP($B$68&amp;$B82,[17]Sheet1!$C$1:$AC$85,COLUMN(H$1)-2,FALSE)=" ",0,VLOOKUP($B$68&amp;$B82,[17]Sheet1!$C$1:$AC$85,COLUMN(H$1)-2,FALSE))</f>
        <v>65</v>
      </c>
      <c r="I82" s="7">
        <f>IF(VLOOKUP($B$68&amp;$B82,[17]Sheet1!$C$1:$AC$85,COLUMN(I$1)-2,FALSE)=" ",0,VLOOKUP($B$68&amp;$B82,[17]Sheet1!$C$1:$AC$85,COLUMN(I$1)-2,FALSE))</f>
        <v>6578.55</v>
      </c>
      <c r="J82" s="7">
        <f>IF(VLOOKUP($B$68&amp;$B82,[17]Sheet1!$C$1:$AC$85,COLUMN(J$1)-2,FALSE)=" ",0,VLOOKUP($B$68&amp;$B82,[17]Sheet1!$C$1:$AC$85,COLUMN(J$1)-2,FALSE))</f>
        <v>7678.4</v>
      </c>
      <c r="K82" s="7">
        <f>IF(VLOOKUP($B$68&amp;$B82,[17]Sheet1!$C$1:$AC$85,COLUMN(K$1)-2,FALSE)=" ",0,VLOOKUP($B$68&amp;$B82,[17]Sheet1!$C$1:$AC$85,COLUMN(K$1)-2,FALSE))</f>
        <v>26524.77</v>
      </c>
      <c r="L82" s="7">
        <f>IF(VLOOKUP($B$68&amp;$B82,[17]Sheet1!$C$1:$AC$85,COLUMN(L$1)-2,FALSE)=" ",0,VLOOKUP($B$68&amp;$B82,[17]Sheet1!$C$1:$AC$85,COLUMN(L$1)-2,FALSE))</f>
        <v>72342.350000000006</v>
      </c>
      <c r="M82" s="7">
        <f>IF(VLOOKUP($B$68&amp;$B82,[17]Sheet1!$C$1:$AC$85,COLUMN(M$1)-2,FALSE)=" ",0,VLOOKUP($B$68&amp;$B82,[17]Sheet1!$C$1:$AC$85,COLUMN(M$1)-2,FALSE))</f>
        <v>118019.57</v>
      </c>
      <c r="N82" s="7">
        <f>IF(VLOOKUP($B$68&amp;$B82,[17]Sheet1!$C$1:$AC$85,COLUMN(N$1)-2,FALSE)=" ",0,VLOOKUP($B$68&amp;$B82,[17]Sheet1!$C$1:$AC$85,COLUMN(N$1)-2,FALSE))</f>
        <v>203218.78</v>
      </c>
      <c r="O82" s="7">
        <f>IF(VLOOKUP($B$68&amp;$B82,[17]Sheet1!$C$1:$AC$85,COLUMN(O$1)-2,FALSE)=" ",0,VLOOKUP($B$68&amp;$B82,[17]Sheet1!$C$1:$AC$85,COLUMN(O$1)-2,FALSE))</f>
        <v>123137.71</v>
      </c>
      <c r="P82" s="7">
        <f>IF(VLOOKUP($B$68&amp;$B82,[17]Sheet1!$C$1:$AC$85,COLUMN(P$1)-2,FALSE)=" ",0,VLOOKUP($B$68&amp;$B82,[17]Sheet1!$C$1:$AC$85,COLUMN(P$1)-2,FALSE))</f>
        <v>70438.42</v>
      </c>
      <c r="Q82" s="7">
        <f>IF(VLOOKUP($B$68&amp;$B82,[17]Sheet1!$C$1:$AC$85,COLUMN(Q$1)-2,FALSE)=" ",0,VLOOKUP($B$68&amp;$B82,[17]Sheet1!$C$1:$AC$85,COLUMN(Q$1)-2,FALSE))</f>
        <v>65431.96</v>
      </c>
      <c r="R82" s="7">
        <f>IF(VLOOKUP($B$68&amp;$B82,[17]Sheet1!$C$1:$AC$85,COLUMN(R$1)-2,FALSE)=" ",0,VLOOKUP($B$68&amp;$B82,[17]Sheet1!$C$1:$AC$85,COLUMN(R$1)-2,FALSE))</f>
        <v>82161.679999999993</v>
      </c>
      <c r="S82" s="7">
        <f>IF(VLOOKUP($B$68&amp;$B82,[17]Sheet1!$C$1:$AC$85,COLUMN(S$1)-2,FALSE)=" ",0,VLOOKUP($B$68&amp;$B82,[17]Sheet1!$C$1:$AC$85,COLUMN(S$1)-2,FALSE))</f>
        <v>70213.179999999993</v>
      </c>
      <c r="T82" s="7">
        <f>IF(VLOOKUP($B$68&amp;$B82,[17]Sheet1!$C$1:$AC$85,COLUMN(T$1)-2,FALSE)=" ",0,VLOOKUP($B$68&amp;$B82,[17]Sheet1!$C$1:$AC$85,COLUMN(T$1)-2,FALSE))</f>
        <v>64067.29</v>
      </c>
      <c r="U82" s="7">
        <f>IF(VLOOKUP($B$68&amp;$B82,[17]Sheet1!$C$1:$AC$85,COLUMN(U$1)-2,FALSE)=" ",0,VLOOKUP($B$68&amp;$B82,[17]Sheet1!$C$1:$AC$85,COLUMN(U$1)-2,FALSE))</f>
        <v>84620.89</v>
      </c>
      <c r="V82" s="7">
        <f>IF(VLOOKUP($B$68&amp;$B82,[17]Sheet1!$C$1:$AC$85,COLUMN(V$1)-2,FALSE)=" ",0,VLOOKUP($B$68&amp;$B82,[17]Sheet1!$C$1:$AC$85,COLUMN(V$1)-2,FALSE))</f>
        <v>86895.93</v>
      </c>
      <c r="W82" s="7">
        <f>IF(VLOOKUP($B$68&amp;$B82,[17]Sheet1!$C$1:$AC$85,COLUMN(W$1)-2,FALSE)=" ",0,VLOOKUP($B$68&amp;$B82,[17]Sheet1!$C$1:$AC$85,COLUMN(W$1)-2,FALSE))</f>
        <v>93285.96</v>
      </c>
      <c r="X82" s="7">
        <f>IF(VLOOKUP($B$68&amp;$B82,[17]Sheet1!$C$1:$AC$85,COLUMN(X$1)-2,FALSE)=" ",0,VLOOKUP($B$68&amp;$B82,[17]Sheet1!$C$1:$AC$85,COLUMN(X$1)-2,FALSE))</f>
        <v>97752.97</v>
      </c>
      <c r="Y82" s="7">
        <f>IF(VLOOKUP($B$68&amp;$B82,[17]Sheet1!$C$1:$AC$85,COLUMN(Y$1)-2,FALSE)=" ",0,VLOOKUP($B$68&amp;$B82,[17]Sheet1!$C$1:$AC$85,COLUMN(Y$1)-2,FALSE))</f>
        <v>100416.88</v>
      </c>
      <c r="Z82" s="7">
        <f>IF(VLOOKUP($B$68&amp;$B82,[17]Sheet1!$C$1:$AC$85,COLUMN(Z$1)-2,FALSE)=" ",0,VLOOKUP($B$68&amp;$B82,[17]Sheet1!$C$1:$AC$85,COLUMN(Z$1)-2,FALSE))</f>
        <v>52859.89</v>
      </c>
      <c r="AA82" s="7">
        <f>IF(VLOOKUP($B$68&amp;$B82,[17]Sheet1!$C$1:$AC$85,COLUMN(AA$1)-2,FALSE)=" ",0,VLOOKUP($B$68&amp;$B82,[17]Sheet1!$C$1:$AC$85,COLUMN(AA$1)-2,FALSE))</f>
        <v>69612.539999999994</v>
      </c>
      <c r="AB82" s="7">
        <f>IF(VLOOKUP($B$68&amp;$B82,[17]Sheet1!$C$1:$AC$85,COLUMN(AB$1)-2,FALSE)=" ",0,VLOOKUP($B$68&amp;$B82,[17]Sheet1!$C$1:$AC$85,COLUMN(AB$1)-2,FALSE))</f>
        <v>61170.2</v>
      </c>
      <c r="AC82" s="7">
        <f>IF(VLOOKUP($B$68&amp;$B82,[17]Sheet1!$C$1:$AC$85,COLUMN(AC$1)-2,FALSE)=" ",0,VLOOKUP($B$68&amp;$B82,[17]Sheet1!$C$1:$AC$85,COLUMN(AC$1)-2,FALSE))</f>
        <v>55931.49</v>
      </c>
      <c r="AF82" s="7">
        <f>AB82</f>
        <v>61170.2</v>
      </c>
      <c r="AG82" s="7">
        <f>AC82</f>
        <v>55931.49</v>
      </c>
      <c r="AH82" s="7">
        <f>VLOOKUP($A$3&amp;$B$68&amp;$B82,'[14]Paga All'!$G$1:$J$3000,4,FALSE)</f>
        <v>77782.600000000006</v>
      </c>
      <c r="AI82" s="7">
        <f>VLOOKUP($A$2&amp;$B$68&amp;$B82,'[15]Paga all'!$F:$G,2,FALSE)</f>
        <v>64767.49</v>
      </c>
      <c r="AJ82" s="7">
        <f>VLOOKUP($A$2&amp;$B$68&amp;$B82,'[16]Paga all'!$F$2:$G$1470,2,FALSE)</f>
        <v>35867.57</v>
      </c>
      <c r="AK82" s="9">
        <f t="shared" ref="AK82:BO82" si="100">AK73*AK79</f>
        <v>54792.445796048145</v>
      </c>
      <c r="AL82" s="9">
        <f t="shared" si="100"/>
        <v>54955.68049057461</v>
      </c>
      <c r="AM82" s="9">
        <f t="shared" si="100"/>
        <v>55227.738314785376</v>
      </c>
      <c r="AN82" s="9">
        <f t="shared" si="100"/>
        <v>55554.207703838292</v>
      </c>
      <c r="AO82" s="9">
        <f t="shared" si="100"/>
        <v>55717.44239836475</v>
      </c>
      <c r="AP82" s="9">
        <f t="shared" si="100"/>
        <v>55989.500222575516</v>
      </c>
      <c r="AQ82" s="9">
        <f t="shared" si="100"/>
        <v>56152.734917101974</v>
      </c>
      <c r="AR82" s="9">
        <f t="shared" si="100"/>
        <v>58329.197510788101</v>
      </c>
      <c r="AS82" s="9">
        <f t="shared" si="100"/>
        <v>59471.840372473314</v>
      </c>
      <c r="AT82" s="9">
        <f t="shared" si="100"/>
        <v>60832.129493527136</v>
      </c>
      <c r="AU82" s="9">
        <f t="shared" si="100"/>
        <v>62029.183920054507</v>
      </c>
      <c r="AV82" s="9">
        <f t="shared" si="100"/>
        <v>62355.653309107423</v>
      </c>
      <c r="AW82" s="9">
        <f t="shared" si="100"/>
        <v>62518.888003633881</v>
      </c>
      <c r="AX82" s="9">
        <f t="shared" si="100"/>
        <v>62845.357392686805</v>
      </c>
      <c r="AY82" s="9">
        <f t="shared" si="100"/>
        <v>63171.826781739721</v>
      </c>
      <c r="AZ82" s="9">
        <f t="shared" si="100"/>
        <v>63661.530865319102</v>
      </c>
      <c r="BA82" s="9">
        <f t="shared" si="100"/>
        <v>63988.000254372018</v>
      </c>
      <c r="BB82" s="9">
        <f t="shared" si="100"/>
        <v>64314.469643424934</v>
      </c>
      <c r="BC82" s="9">
        <f t="shared" si="100"/>
        <v>64804.173727004316</v>
      </c>
      <c r="BD82" s="9">
        <f t="shared" si="100"/>
        <v>65130.643116057232</v>
      </c>
      <c r="BE82" s="9">
        <f t="shared" si="100"/>
        <v>65457.112505110148</v>
      </c>
      <c r="BF82" s="9">
        <f t="shared" si="100"/>
        <v>65946.816588689529</v>
      </c>
      <c r="BG82" s="9">
        <f t="shared" si="100"/>
        <v>66273.285977742446</v>
      </c>
      <c r="BH82" s="9">
        <f t="shared" si="100"/>
        <v>66599.755366795362</v>
      </c>
      <c r="BI82" s="9">
        <f t="shared" si="100"/>
        <v>66926.224755848278</v>
      </c>
      <c r="BJ82" s="9">
        <f t="shared" si="100"/>
        <v>67415.928839427666</v>
      </c>
      <c r="BK82" s="9">
        <f t="shared" si="100"/>
        <v>67742.398228480582</v>
      </c>
      <c r="BL82" s="9">
        <f t="shared" si="100"/>
        <v>68068.867617533499</v>
      </c>
      <c r="BM82" s="9">
        <f t="shared" si="100"/>
        <v>68558.571701112873</v>
      </c>
      <c r="BN82" s="9">
        <f t="shared" si="100"/>
        <v>68885.041090165789</v>
      </c>
      <c r="BO82" s="9">
        <f t="shared" si="100"/>
        <v>69211.510479218719</v>
      </c>
    </row>
    <row r="83" spans="2:67" outlineLevel="1" x14ac:dyDescent="0.25">
      <c r="AF83" s="265">
        <f>AC74*AF69</f>
        <v>62874.035087412587</v>
      </c>
      <c r="AG83" s="265">
        <f t="shared" ref="AG83:BO83" si="101">AG74*AG69</f>
        <v>54271.840253465343</v>
      </c>
      <c r="AH83" s="265">
        <f t="shared" si="101"/>
        <v>54556.482772277224</v>
      </c>
      <c r="AI83" s="265">
        <f t="shared" si="101"/>
        <v>63570.162534653464</v>
      </c>
      <c r="AJ83" s="266">
        <f t="shared" si="101"/>
        <v>65942.183524752472</v>
      </c>
      <c r="AK83" s="266">
        <f t="shared" si="101"/>
        <v>44973.51797227723</v>
      </c>
      <c r="AL83" s="266">
        <f t="shared" si="101"/>
        <v>45163.279651485151</v>
      </c>
      <c r="AM83" s="266">
        <f t="shared" si="101"/>
        <v>45353.041330693071</v>
      </c>
      <c r="AN83" s="266">
        <f t="shared" si="101"/>
        <v>45542.803009900992</v>
      </c>
      <c r="AO83" s="266">
        <f t="shared" si="101"/>
        <v>45732.564689108913</v>
      </c>
      <c r="AP83" s="266">
        <f t="shared" si="101"/>
        <v>45922.326368316833</v>
      </c>
      <c r="AQ83" s="266">
        <f t="shared" si="101"/>
        <v>46112.088047524754</v>
      </c>
      <c r="AR83" s="266">
        <f t="shared" si="101"/>
        <v>46301.849726732675</v>
      </c>
      <c r="AS83" s="266">
        <f t="shared" si="101"/>
        <v>46491.611405940595</v>
      </c>
      <c r="AT83" s="266">
        <f t="shared" si="101"/>
        <v>46681.373085148516</v>
      </c>
      <c r="AU83" s="266">
        <f t="shared" si="101"/>
        <v>46871.134764356437</v>
      </c>
      <c r="AV83" s="266">
        <f t="shared" si="101"/>
        <v>47060.896443564357</v>
      </c>
      <c r="AW83" s="266">
        <f t="shared" si="101"/>
        <v>47250.658122772278</v>
      </c>
      <c r="AX83" s="266">
        <f t="shared" si="101"/>
        <v>47440.419801980199</v>
      </c>
      <c r="AY83" s="266">
        <f t="shared" si="101"/>
        <v>47725.06232079208</v>
      </c>
      <c r="AZ83" s="266">
        <f t="shared" si="101"/>
        <v>48009.704839603961</v>
      </c>
      <c r="BA83" s="266">
        <f t="shared" si="101"/>
        <v>48294.347358415842</v>
      </c>
      <c r="BB83" s="266">
        <f t="shared" si="101"/>
        <v>48578.989877227723</v>
      </c>
      <c r="BC83" s="266">
        <f t="shared" si="101"/>
        <v>48863.632396039604</v>
      </c>
      <c r="BD83" s="266">
        <f t="shared" si="101"/>
        <v>49148.274914851485</v>
      </c>
      <c r="BE83" s="266">
        <f t="shared" si="101"/>
        <v>49432.917433663366</v>
      </c>
      <c r="BF83" s="266">
        <f t="shared" si="101"/>
        <v>49717.559952475247</v>
      </c>
      <c r="BG83" s="266">
        <f t="shared" si="101"/>
        <v>50002.202471287128</v>
      </c>
      <c r="BH83" s="266">
        <f t="shared" si="101"/>
        <v>50286.844990099009</v>
      </c>
      <c r="BI83" s="266">
        <f t="shared" si="101"/>
        <v>50571.48750891089</v>
      </c>
      <c r="BJ83" s="266">
        <f t="shared" si="101"/>
        <v>50856.130027722771</v>
      </c>
      <c r="BK83" s="266">
        <f t="shared" si="101"/>
        <v>51140.772546534652</v>
      </c>
      <c r="BL83" s="266">
        <f t="shared" si="101"/>
        <v>51425.415065346533</v>
      </c>
      <c r="BM83" s="266">
        <f t="shared" si="101"/>
        <v>51710.057584158414</v>
      </c>
      <c r="BN83" s="266">
        <f t="shared" si="101"/>
        <v>51994.700102970295</v>
      </c>
      <c r="BO83" s="266">
        <f t="shared" si="101"/>
        <v>52279.342621782176</v>
      </c>
    </row>
    <row r="84" spans="2:67" outlineLevel="1" x14ac:dyDescent="0.25">
      <c r="B84" s="290" t="s">
        <v>201</v>
      </c>
      <c r="D84" s="240"/>
      <c r="E84" s="240"/>
      <c r="F84" s="240"/>
      <c r="G84" s="240"/>
      <c r="H84" s="240"/>
      <c r="I84" s="240"/>
      <c r="J84" s="240"/>
      <c r="K84" s="240"/>
      <c r="L84" s="240"/>
      <c r="M84" s="240"/>
      <c r="N84" s="240"/>
      <c r="O84" s="240"/>
      <c r="P84" s="240"/>
      <c r="Q84" s="240"/>
      <c r="R84" s="240"/>
      <c r="S84" s="240"/>
      <c r="T84" s="240"/>
      <c r="U84" s="240"/>
      <c r="V84" s="240"/>
      <c r="W84" s="240"/>
      <c r="X84" s="240"/>
      <c r="Y84" s="240"/>
      <c r="Z84" s="240"/>
      <c r="AA84" s="234">
        <f>RATE((COUNT($E$1:$O$1)),,-$D85,$O85)</f>
        <v>0.32760140314006098</v>
      </c>
      <c r="AB84" s="234">
        <f>RATE((COUNT($E$1:$O$1)),,-$D85,$O85)</f>
        <v>0.32760140314006098</v>
      </c>
      <c r="AC84" s="234">
        <f>RATE((COUNT($Q$1:$AC$1)),,-$P85,$AC85)</f>
        <v>-1.9359933707519754E-2</v>
      </c>
      <c r="AF84" s="234"/>
      <c r="AG84" s="234"/>
      <c r="AH84" s="234"/>
      <c r="AI84" s="234"/>
    </row>
    <row r="85" spans="2:67" outlineLevel="1" x14ac:dyDescent="0.25">
      <c r="B85" s="291" t="s">
        <v>137</v>
      </c>
      <c r="D85" s="243">
        <f t="shared" ref="D85:AC85" si="102">D92+D93</f>
        <v>74</v>
      </c>
      <c r="E85" s="243">
        <f t="shared" si="102"/>
        <v>91</v>
      </c>
      <c r="F85" s="243">
        <f t="shared" si="102"/>
        <v>91</v>
      </c>
      <c r="G85" s="243">
        <f t="shared" si="102"/>
        <v>95</v>
      </c>
      <c r="H85" s="243">
        <f t="shared" si="102"/>
        <v>105</v>
      </c>
      <c r="I85" s="243">
        <f t="shared" si="102"/>
        <v>116</v>
      </c>
      <c r="J85" s="243">
        <f t="shared" si="102"/>
        <v>129</v>
      </c>
      <c r="K85" s="243">
        <f t="shared" si="102"/>
        <v>234</v>
      </c>
      <c r="L85" s="243">
        <f t="shared" si="102"/>
        <v>440</v>
      </c>
      <c r="M85" s="243">
        <f t="shared" si="102"/>
        <v>628</v>
      </c>
      <c r="N85" s="243">
        <f t="shared" si="102"/>
        <v>1341</v>
      </c>
      <c r="O85" s="243">
        <f t="shared" si="102"/>
        <v>1671</v>
      </c>
      <c r="P85" s="243">
        <f t="shared" si="102"/>
        <v>909</v>
      </c>
      <c r="Q85" s="243">
        <f t="shared" si="102"/>
        <v>426</v>
      </c>
      <c r="R85" s="243">
        <f t="shared" si="102"/>
        <v>449</v>
      </c>
      <c r="S85" s="243">
        <f t="shared" si="102"/>
        <v>456</v>
      </c>
      <c r="T85" s="243">
        <f t="shared" si="102"/>
        <v>443</v>
      </c>
      <c r="U85" s="243">
        <f t="shared" si="102"/>
        <v>421</v>
      </c>
      <c r="V85" s="243">
        <f t="shared" si="102"/>
        <v>435</v>
      </c>
      <c r="W85" s="243">
        <f t="shared" si="102"/>
        <v>481</v>
      </c>
      <c r="X85" s="243">
        <f t="shared" si="102"/>
        <v>510</v>
      </c>
      <c r="Y85" s="243">
        <f t="shared" si="102"/>
        <v>531</v>
      </c>
      <c r="Z85" s="243">
        <f t="shared" si="102"/>
        <v>546</v>
      </c>
      <c r="AA85" s="243">
        <f t="shared" si="102"/>
        <v>584</v>
      </c>
      <c r="AB85" s="243">
        <f>AB92+AB93</f>
        <v>649</v>
      </c>
      <c r="AC85" s="243">
        <f t="shared" si="102"/>
        <v>705</v>
      </c>
      <c r="AF85" s="244">
        <f>SUM(AF92:AF93)</f>
        <v>649</v>
      </c>
      <c r="AG85" s="244">
        <f>SUM(AG92:AG93)</f>
        <v>705</v>
      </c>
      <c r="AH85" s="244">
        <f t="shared" ref="AH85:BO85" si="103">ROUND((AG92+AG93)*(1+AH86),)</f>
        <v>707</v>
      </c>
      <c r="AI85" s="244">
        <f t="shared" si="103"/>
        <v>859</v>
      </c>
      <c r="AJ85" s="245">
        <f t="shared" si="103"/>
        <v>943</v>
      </c>
      <c r="AK85" s="245">
        <f t="shared" si="103"/>
        <v>719</v>
      </c>
      <c r="AL85" s="245">
        <f t="shared" si="103"/>
        <v>721</v>
      </c>
      <c r="AM85" s="245">
        <f t="shared" si="103"/>
        <v>723</v>
      </c>
      <c r="AN85" s="245">
        <f t="shared" si="103"/>
        <v>725</v>
      </c>
      <c r="AO85" s="245">
        <f t="shared" si="103"/>
        <v>727</v>
      </c>
      <c r="AP85" s="245">
        <f t="shared" si="103"/>
        <v>729</v>
      </c>
      <c r="AQ85" s="245">
        <f t="shared" si="103"/>
        <v>731</v>
      </c>
      <c r="AR85" s="245">
        <f t="shared" si="103"/>
        <v>733</v>
      </c>
      <c r="AS85" s="245">
        <f t="shared" si="103"/>
        <v>735</v>
      </c>
      <c r="AT85" s="245">
        <f t="shared" si="103"/>
        <v>737</v>
      </c>
      <c r="AU85" s="245">
        <f t="shared" si="103"/>
        <v>739</v>
      </c>
      <c r="AV85" s="245">
        <f t="shared" si="103"/>
        <v>741</v>
      </c>
      <c r="AW85" s="245">
        <f t="shared" si="103"/>
        <v>743</v>
      </c>
      <c r="AX85" s="245">
        <f t="shared" si="103"/>
        <v>745</v>
      </c>
      <c r="AY85" s="245">
        <f t="shared" si="103"/>
        <v>747</v>
      </c>
      <c r="AZ85" s="245">
        <f t="shared" si="103"/>
        <v>749</v>
      </c>
      <c r="BA85" s="245">
        <f t="shared" si="103"/>
        <v>751</v>
      </c>
      <c r="BB85" s="245">
        <f t="shared" si="103"/>
        <v>753</v>
      </c>
      <c r="BC85" s="245">
        <f t="shared" si="103"/>
        <v>755</v>
      </c>
      <c r="BD85" s="245">
        <f t="shared" si="103"/>
        <v>757</v>
      </c>
      <c r="BE85" s="245">
        <f t="shared" si="103"/>
        <v>759</v>
      </c>
      <c r="BF85" s="245">
        <f t="shared" si="103"/>
        <v>761</v>
      </c>
      <c r="BG85" s="245">
        <f t="shared" si="103"/>
        <v>763</v>
      </c>
      <c r="BH85" s="245">
        <f t="shared" si="103"/>
        <v>765</v>
      </c>
      <c r="BI85" s="245">
        <f t="shared" si="103"/>
        <v>767</v>
      </c>
      <c r="BJ85" s="245">
        <f t="shared" si="103"/>
        <v>769</v>
      </c>
      <c r="BK85" s="245">
        <f t="shared" si="103"/>
        <v>771</v>
      </c>
      <c r="BL85" s="245">
        <f t="shared" si="103"/>
        <v>773</v>
      </c>
      <c r="BM85" s="245">
        <f t="shared" si="103"/>
        <v>775</v>
      </c>
      <c r="BN85" s="245">
        <f t="shared" si="103"/>
        <v>777</v>
      </c>
      <c r="BO85" s="245">
        <f t="shared" si="103"/>
        <v>779</v>
      </c>
    </row>
    <row r="86" spans="2:67" outlineLevel="1" x14ac:dyDescent="0.25">
      <c r="B86" s="287" t="s">
        <v>99</v>
      </c>
      <c r="C86" s="247"/>
      <c r="D86" s="248"/>
      <c r="E86" s="249">
        <f t="shared" ref="E86:AB86" si="104">RATE(1,,-D85,E85)</f>
        <v>0.22972972972972977</v>
      </c>
      <c r="F86" s="249">
        <f t="shared" si="104"/>
        <v>-7.121897699174736E-17</v>
      </c>
      <c r="G86" s="249">
        <f t="shared" si="104"/>
        <v>4.3956043956044015E-2</v>
      </c>
      <c r="H86" s="249">
        <f t="shared" si="104"/>
        <v>0.10526315789473673</v>
      </c>
      <c r="I86" s="249">
        <f t="shared" si="104"/>
        <v>0.10476190476190489</v>
      </c>
      <c r="J86" s="249">
        <f t="shared" si="104"/>
        <v>0.1120689655172416</v>
      </c>
      <c r="K86" s="249">
        <f t="shared" si="104"/>
        <v>0.81395348837209303</v>
      </c>
      <c r="L86" s="249">
        <f t="shared" si="104"/>
        <v>0.88034188034188043</v>
      </c>
      <c r="M86" s="249">
        <f t="shared" si="104"/>
        <v>0.42727272727272714</v>
      </c>
      <c r="N86" s="249">
        <f t="shared" si="104"/>
        <v>1.1353503184713374</v>
      </c>
      <c r="O86" s="249">
        <f t="shared" si="104"/>
        <v>0.2460850111856823</v>
      </c>
      <c r="P86" s="249">
        <f t="shared" si="104"/>
        <v>-0.45601436265709155</v>
      </c>
      <c r="Q86" s="249">
        <f t="shared" si="104"/>
        <v>-0.53135313531353134</v>
      </c>
      <c r="R86" s="249">
        <f t="shared" si="104"/>
        <v>5.399061032863841E-2</v>
      </c>
      <c r="S86" s="249">
        <f t="shared" si="104"/>
        <v>1.5590200445434261E-2</v>
      </c>
      <c r="T86" s="249">
        <f t="shared" si="104"/>
        <v>-2.8508771929824643E-2</v>
      </c>
      <c r="U86" s="249">
        <f t="shared" si="104"/>
        <v>-4.9661399548532756E-2</v>
      </c>
      <c r="V86" s="249">
        <f t="shared" si="104"/>
        <v>3.3254156769596081E-2</v>
      </c>
      <c r="W86" s="249">
        <f t="shared" si="104"/>
        <v>0.10574712643678162</v>
      </c>
      <c r="X86" s="249">
        <f t="shared" si="104"/>
        <v>6.0291060291060232E-2</v>
      </c>
      <c r="Y86" s="249">
        <f t="shared" si="104"/>
        <v>4.1176470588235321E-2</v>
      </c>
      <c r="Z86" s="249">
        <f t="shared" si="104"/>
        <v>2.8248587570621556E-2</v>
      </c>
      <c r="AA86" s="249">
        <f t="shared" si="104"/>
        <v>6.9597069597069475E-2</v>
      </c>
      <c r="AB86" s="249">
        <f t="shared" si="104"/>
        <v>0.11130136986301375</v>
      </c>
      <c r="AC86" s="249">
        <f>RATE(1,,-AA85,AC85)</f>
        <v>0.20719178082191766</v>
      </c>
      <c r="AD86" s="250">
        <v>2.5000000000000001E-3</v>
      </c>
      <c r="AF86" s="251">
        <f>AD86</f>
        <v>2.5000000000000001E-3</v>
      </c>
      <c r="AG86" s="251">
        <f t="shared" ref="AG86:BO90" si="105">AF86</f>
        <v>2.5000000000000001E-3</v>
      </c>
      <c r="AH86" s="251">
        <f t="shared" si="105"/>
        <v>2.5000000000000001E-3</v>
      </c>
      <c r="AI86" s="251">
        <f t="shared" si="105"/>
        <v>2.5000000000000001E-3</v>
      </c>
      <c r="AJ86" s="252">
        <f t="shared" si="105"/>
        <v>2.5000000000000001E-3</v>
      </c>
      <c r="AK86" s="252">
        <f t="shared" si="105"/>
        <v>2.5000000000000001E-3</v>
      </c>
      <c r="AL86" s="252">
        <f t="shared" si="105"/>
        <v>2.5000000000000001E-3</v>
      </c>
      <c r="AM86" s="252">
        <f t="shared" si="105"/>
        <v>2.5000000000000001E-3</v>
      </c>
      <c r="AN86" s="252">
        <f t="shared" si="105"/>
        <v>2.5000000000000001E-3</v>
      </c>
      <c r="AO86" s="252">
        <f t="shared" si="105"/>
        <v>2.5000000000000001E-3</v>
      </c>
      <c r="AP86" s="252">
        <f t="shared" si="105"/>
        <v>2.5000000000000001E-3</v>
      </c>
      <c r="AQ86" s="252">
        <f t="shared" si="105"/>
        <v>2.5000000000000001E-3</v>
      </c>
      <c r="AR86" s="252">
        <f t="shared" si="105"/>
        <v>2.5000000000000001E-3</v>
      </c>
      <c r="AS86" s="252">
        <f t="shared" si="105"/>
        <v>2.5000000000000001E-3</v>
      </c>
      <c r="AT86" s="252">
        <f t="shared" si="105"/>
        <v>2.5000000000000001E-3</v>
      </c>
      <c r="AU86" s="252">
        <f t="shared" si="105"/>
        <v>2.5000000000000001E-3</v>
      </c>
      <c r="AV86" s="252">
        <f t="shared" si="105"/>
        <v>2.5000000000000001E-3</v>
      </c>
      <c r="AW86" s="252">
        <f t="shared" si="105"/>
        <v>2.5000000000000001E-3</v>
      </c>
      <c r="AX86" s="252">
        <f t="shared" si="105"/>
        <v>2.5000000000000001E-3</v>
      </c>
      <c r="AY86" s="252">
        <f t="shared" si="105"/>
        <v>2.5000000000000001E-3</v>
      </c>
      <c r="AZ86" s="252">
        <f t="shared" si="105"/>
        <v>2.5000000000000001E-3</v>
      </c>
      <c r="BA86" s="252">
        <f t="shared" si="105"/>
        <v>2.5000000000000001E-3</v>
      </c>
      <c r="BB86" s="252">
        <f t="shared" si="105"/>
        <v>2.5000000000000001E-3</v>
      </c>
      <c r="BC86" s="252">
        <f t="shared" si="105"/>
        <v>2.5000000000000001E-3</v>
      </c>
      <c r="BD86" s="252">
        <f t="shared" si="105"/>
        <v>2.5000000000000001E-3</v>
      </c>
      <c r="BE86" s="252">
        <f t="shared" si="105"/>
        <v>2.5000000000000001E-3</v>
      </c>
      <c r="BF86" s="252">
        <f t="shared" si="105"/>
        <v>2.5000000000000001E-3</v>
      </c>
      <c r="BG86" s="252">
        <f t="shared" si="105"/>
        <v>2.5000000000000001E-3</v>
      </c>
      <c r="BH86" s="252">
        <f t="shared" si="105"/>
        <v>2.5000000000000001E-3</v>
      </c>
      <c r="BI86" s="252">
        <f t="shared" si="105"/>
        <v>2.5000000000000001E-3</v>
      </c>
      <c r="BJ86" s="252">
        <f t="shared" si="105"/>
        <v>2.5000000000000001E-3</v>
      </c>
      <c r="BK86" s="252">
        <f t="shared" si="105"/>
        <v>2.5000000000000001E-3</v>
      </c>
      <c r="BL86" s="252">
        <f t="shared" si="105"/>
        <v>2.5000000000000001E-3</v>
      </c>
      <c r="BM86" s="252">
        <f t="shared" si="105"/>
        <v>2.5000000000000001E-3</v>
      </c>
      <c r="BN86" s="252">
        <f t="shared" si="105"/>
        <v>2.5000000000000001E-3</v>
      </c>
      <c r="BO86" s="252">
        <f t="shared" si="105"/>
        <v>2.5000000000000001E-3</v>
      </c>
    </row>
    <row r="87" spans="2:67" outlineLevel="1" x14ac:dyDescent="0.25">
      <c r="B87" s="287" t="s">
        <v>101</v>
      </c>
      <c r="C87" s="247"/>
      <c r="D87" s="253">
        <f>D93/D85</f>
        <v>0.16216216216216217</v>
      </c>
      <c r="E87" s="253">
        <f t="shared" ref="E87:AC87" si="106">E93/E85</f>
        <v>0.2967032967032967</v>
      </c>
      <c r="F87" s="253">
        <f t="shared" si="106"/>
        <v>0.24175824175824176</v>
      </c>
      <c r="G87" s="253">
        <f t="shared" si="106"/>
        <v>0.33684210526315789</v>
      </c>
      <c r="H87" s="253">
        <f t="shared" si="106"/>
        <v>0.35238095238095241</v>
      </c>
      <c r="I87" s="253">
        <f t="shared" si="106"/>
        <v>0.26724137931034481</v>
      </c>
      <c r="J87" s="253">
        <f t="shared" si="106"/>
        <v>0.33333333333333331</v>
      </c>
      <c r="K87" s="253">
        <f t="shared" si="106"/>
        <v>0.1752136752136752</v>
      </c>
      <c r="L87" s="253">
        <f t="shared" si="106"/>
        <v>0.32045454545454544</v>
      </c>
      <c r="M87" s="253">
        <f t="shared" si="106"/>
        <v>0.34872611464968151</v>
      </c>
      <c r="N87" s="253">
        <f t="shared" si="106"/>
        <v>0.22744220730797912</v>
      </c>
      <c r="O87" s="253">
        <f t="shared" si="106"/>
        <v>0.54518252543387191</v>
      </c>
      <c r="P87" s="253">
        <f t="shared" si="106"/>
        <v>0.70407040704070412</v>
      </c>
      <c r="Q87" s="253">
        <f t="shared" si="106"/>
        <v>0.37558685446009388</v>
      </c>
      <c r="R87" s="253">
        <f t="shared" si="106"/>
        <v>0.32739420935412028</v>
      </c>
      <c r="S87" s="253">
        <f t="shared" si="106"/>
        <v>0.36403508771929827</v>
      </c>
      <c r="T87" s="253">
        <f t="shared" si="106"/>
        <v>0.36568848758465011</v>
      </c>
      <c r="U87" s="253">
        <f t="shared" si="106"/>
        <v>0.37054631828978624</v>
      </c>
      <c r="V87" s="253">
        <f t="shared" si="106"/>
        <v>0.27586206896551724</v>
      </c>
      <c r="W87" s="253">
        <f t="shared" si="106"/>
        <v>0.2785862785862786</v>
      </c>
      <c r="X87" s="253">
        <f t="shared" si="106"/>
        <v>0.33333333333333331</v>
      </c>
      <c r="Y87" s="253">
        <f t="shared" si="106"/>
        <v>0.2824858757062147</v>
      </c>
      <c r="Z87" s="253">
        <f t="shared" si="106"/>
        <v>0.31318681318681318</v>
      </c>
      <c r="AA87" s="253">
        <f t="shared" si="106"/>
        <v>0.29452054794520549</v>
      </c>
      <c r="AB87" s="253">
        <f>AB93/AB85</f>
        <v>0.31432973805855163</v>
      </c>
      <c r="AC87" s="253">
        <f t="shared" si="106"/>
        <v>0.32765957446808508</v>
      </c>
      <c r="AD87" s="250">
        <v>0.2</v>
      </c>
      <c r="AF87" s="254">
        <f>AD87</f>
        <v>0.2</v>
      </c>
      <c r="AG87" s="254">
        <f t="shared" si="105"/>
        <v>0.2</v>
      </c>
      <c r="AH87" s="254">
        <f t="shared" si="105"/>
        <v>0.2</v>
      </c>
      <c r="AI87" s="254">
        <f t="shared" si="105"/>
        <v>0.2</v>
      </c>
      <c r="AJ87" s="252">
        <f t="shared" si="105"/>
        <v>0.2</v>
      </c>
      <c r="AK87" s="252">
        <f t="shared" si="105"/>
        <v>0.2</v>
      </c>
      <c r="AL87" s="252">
        <f t="shared" si="105"/>
        <v>0.2</v>
      </c>
      <c r="AM87" s="252">
        <f t="shared" si="105"/>
        <v>0.2</v>
      </c>
      <c r="AN87" s="252">
        <f t="shared" si="105"/>
        <v>0.2</v>
      </c>
      <c r="AO87" s="252">
        <f t="shared" si="105"/>
        <v>0.2</v>
      </c>
      <c r="AP87" s="252">
        <f t="shared" si="105"/>
        <v>0.2</v>
      </c>
      <c r="AQ87" s="252">
        <f t="shared" si="105"/>
        <v>0.2</v>
      </c>
      <c r="AR87" s="252">
        <f t="shared" si="105"/>
        <v>0.2</v>
      </c>
      <c r="AS87" s="252">
        <f t="shared" si="105"/>
        <v>0.2</v>
      </c>
      <c r="AT87" s="252">
        <f t="shared" si="105"/>
        <v>0.2</v>
      </c>
      <c r="AU87" s="252">
        <f t="shared" si="105"/>
        <v>0.2</v>
      </c>
      <c r="AV87" s="252">
        <f t="shared" si="105"/>
        <v>0.2</v>
      </c>
      <c r="AW87" s="252">
        <f t="shared" si="105"/>
        <v>0.2</v>
      </c>
      <c r="AX87" s="252">
        <f t="shared" si="105"/>
        <v>0.2</v>
      </c>
      <c r="AY87" s="252">
        <f t="shared" si="105"/>
        <v>0.2</v>
      </c>
      <c r="AZ87" s="252">
        <f t="shared" si="105"/>
        <v>0.2</v>
      </c>
      <c r="BA87" s="252">
        <f t="shared" si="105"/>
        <v>0.2</v>
      </c>
      <c r="BB87" s="252">
        <f t="shared" si="105"/>
        <v>0.2</v>
      </c>
      <c r="BC87" s="252">
        <f t="shared" si="105"/>
        <v>0.2</v>
      </c>
      <c r="BD87" s="252">
        <f t="shared" si="105"/>
        <v>0.2</v>
      </c>
      <c r="BE87" s="252">
        <f t="shared" si="105"/>
        <v>0.2</v>
      </c>
      <c r="BF87" s="252">
        <f t="shared" si="105"/>
        <v>0.2</v>
      </c>
      <c r="BG87" s="252">
        <f t="shared" si="105"/>
        <v>0.2</v>
      </c>
      <c r="BH87" s="252">
        <f t="shared" si="105"/>
        <v>0.2</v>
      </c>
      <c r="BI87" s="252">
        <f t="shared" si="105"/>
        <v>0.2</v>
      </c>
      <c r="BJ87" s="252">
        <f t="shared" si="105"/>
        <v>0.2</v>
      </c>
      <c r="BK87" s="252">
        <f t="shared" si="105"/>
        <v>0.2</v>
      </c>
      <c r="BL87" s="252">
        <f t="shared" si="105"/>
        <v>0.2</v>
      </c>
      <c r="BM87" s="252">
        <f t="shared" si="105"/>
        <v>0.2</v>
      </c>
      <c r="BN87" s="252">
        <f t="shared" si="105"/>
        <v>0.2</v>
      </c>
      <c r="BO87" s="252">
        <f t="shared" si="105"/>
        <v>0.2</v>
      </c>
    </row>
    <row r="88" spans="2:67" outlineLevel="1" x14ac:dyDescent="0.25">
      <c r="B88" s="287" t="s">
        <v>183</v>
      </c>
      <c r="C88" s="247"/>
      <c r="D88" s="255">
        <f>D95/D92</f>
        <v>5.4838709677419351</v>
      </c>
      <c r="E88" s="255">
        <f t="shared" ref="E88:AC88" si="107">E95/E92</f>
        <v>5.796875</v>
      </c>
      <c r="F88" s="255">
        <f t="shared" si="107"/>
        <v>2.7971014492753623</v>
      </c>
      <c r="G88" s="255">
        <f t="shared" si="107"/>
        <v>3.2222222222222223</v>
      </c>
      <c r="H88" s="255">
        <f t="shared" si="107"/>
        <v>2.1176470588235294</v>
      </c>
      <c r="I88" s="255">
        <f t="shared" si="107"/>
        <v>1.8823529411764706</v>
      </c>
      <c r="J88" s="255">
        <f t="shared" si="107"/>
        <v>1.8488372093023255</v>
      </c>
      <c r="K88" s="255">
        <f t="shared" si="107"/>
        <v>1.2590673575129534</v>
      </c>
      <c r="L88" s="255">
        <f t="shared" si="107"/>
        <v>1.2173913043478262</v>
      </c>
      <c r="M88" s="255">
        <f t="shared" si="107"/>
        <v>1.3007334963325183</v>
      </c>
      <c r="N88" s="255">
        <f t="shared" si="107"/>
        <v>1.1592664092664093</v>
      </c>
      <c r="O88" s="255">
        <f t="shared" si="107"/>
        <v>1.2276315789473684</v>
      </c>
      <c r="P88" s="255">
        <f t="shared" si="107"/>
        <v>1.3903345724907064</v>
      </c>
      <c r="Q88" s="255">
        <f t="shared" si="107"/>
        <v>1.5601503759398496</v>
      </c>
      <c r="R88" s="255">
        <f t="shared" si="107"/>
        <v>1.6490066225165563</v>
      </c>
      <c r="S88" s="255">
        <f t="shared" si="107"/>
        <v>1.6689655172413793</v>
      </c>
      <c r="T88" s="255">
        <f t="shared" si="107"/>
        <v>1.7117437722419928</v>
      </c>
      <c r="U88" s="255">
        <f t="shared" si="107"/>
        <v>1.9433962264150944</v>
      </c>
      <c r="V88" s="255">
        <f t="shared" si="107"/>
        <v>1.7809523809523808</v>
      </c>
      <c r="W88" s="255">
        <f t="shared" si="107"/>
        <v>1.8760806916426513</v>
      </c>
      <c r="X88" s="255">
        <f t="shared" si="107"/>
        <v>1.888235294117647</v>
      </c>
      <c r="Y88" s="255">
        <f t="shared" si="107"/>
        <v>1.8451443569553805</v>
      </c>
      <c r="Z88" s="255">
        <f t="shared" si="107"/>
        <v>1.9306666666666668</v>
      </c>
      <c r="AA88" s="255">
        <f t="shared" si="107"/>
        <v>2.8980582524271843</v>
      </c>
      <c r="AB88" s="255">
        <f>AB95/AB92</f>
        <v>3.4674157303370787</v>
      </c>
      <c r="AC88" s="255">
        <f t="shared" si="107"/>
        <v>3.4451476793248945</v>
      </c>
      <c r="AD88" s="256">
        <v>3.4</v>
      </c>
      <c r="AF88" s="257">
        <v>2</v>
      </c>
      <c r="AG88" s="257">
        <f t="shared" si="105"/>
        <v>2</v>
      </c>
      <c r="AH88" s="257">
        <f t="shared" si="105"/>
        <v>2</v>
      </c>
      <c r="AI88" s="257">
        <v>2.2000000000000002</v>
      </c>
      <c r="AJ88" s="268">
        <v>2.6</v>
      </c>
      <c r="AK88" s="268">
        <v>3</v>
      </c>
      <c r="AL88" s="258">
        <f>AD88</f>
        <v>3.4</v>
      </c>
      <c r="AM88" s="258">
        <f t="shared" si="105"/>
        <v>3.4</v>
      </c>
      <c r="AN88" s="258">
        <f t="shared" si="105"/>
        <v>3.4</v>
      </c>
      <c r="AO88" s="258">
        <f t="shared" si="105"/>
        <v>3.4</v>
      </c>
      <c r="AP88" s="258">
        <f t="shared" si="105"/>
        <v>3.4</v>
      </c>
      <c r="AQ88" s="258">
        <f t="shared" si="105"/>
        <v>3.4</v>
      </c>
      <c r="AR88" s="268">
        <v>3.7</v>
      </c>
      <c r="AS88" s="268">
        <v>4</v>
      </c>
      <c r="AT88" s="268">
        <v>4.3</v>
      </c>
      <c r="AU88" s="258">
        <f t="shared" si="105"/>
        <v>4.3</v>
      </c>
      <c r="AV88" s="258">
        <f t="shared" si="105"/>
        <v>4.3</v>
      </c>
      <c r="AW88" s="258">
        <f t="shared" si="105"/>
        <v>4.3</v>
      </c>
      <c r="AX88" s="258">
        <f t="shared" si="105"/>
        <v>4.3</v>
      </c>
      <c r="AY88" s="258">
        <f t="shared" si="105"/>
        <v>4.3</v>
      </c>
      <c r="AZ88" s="258">
        <f t="shared" si="105"/>
        <v>4.3</v>
      </c>
      <c r="BA88" s="258">
        <f t="shared" si="105"/>
        <v>4.3</v>
      </c>
      <c r="BB88" s="258">
        <f t="shared" si="105"/>
        <v>4.3</v>
      </c>
      <c r="BC88" s="258">
        <f t="shared" si="105"/>
        <v>4.3</v>
      </c>
      <c r="BD88" s="258">
        <f t="shared" si="105"/>
        <v>4.3</v>
      </c>
      <c r="BE88" s="258">
        <f t="shared" si="105"/>
        <v>4.3</v>
      </c>
      <c r="BF88" s="258">
        <f t="shared" si="105"/>
        <v>4.3</v>
      </c>
      <c r="BG88" s="258">
        <f t="shared" si="105"/>
        <v>4.3</v>
      </c>
      <c r="BH88" s="258">
        <f t="shared" si="105"/>
        <v>4.3</v>
      </c>
      <c r="BI88" s="258">
        <f t="shared" si="105"/>
        <v>4.3</v>
      </c>
      <c r="BJ88" s="258">
        <f t="shared" si="105"/>
        <v>4.3</v>
      </c>
      <c r="BK88" s="258">
        <f t="shared" si="105"/>
        <v>4.3</v>
      </c>
      <c r="BL88" s="258">
        <f t="shared" si="105"/>
        <v>4.3</v>
      </c>
      <c r="BM88" s="258">
        <f t="shared" si="105"/>
        <v>4.3</v>
      </c>
      <c r="BN88" s="258">
        <f t="shared" si="105"/>
        <v>4.3</v>
      </c>
      <c r="BO88" s="258">
        <f t="shared" si="105"/>
        <v>4.3</v>
      </c>
    </row>
    <row r="89" spans="2:67" outlineLevel="1" x14ac:dyDescent="0.25">
      <c r="B89" s="287" t="s">
        <v>103</v>
      </c>
      <c r="C89" s="247"/>
      <c r="D89" s="269">
        <f>IF(ISERROR(D98/D95),"",D98/D95)</f>
        <v>35.5</v>
      </c>
      <c r="E89" s="269">
        <f t="shared" ref="E89:AC89" si="108">IF(ISERROR(E98/E95),"",E98/E95)</f>
        <v>35.357142857142854</v>
      </c>
      <c r="F89" s="269">
        <f t="shared" si="108"/>
        <v>35.240932642487046</v>
      </c>
      <c r="G89" s="269">
        <f t="shared" si="108"/>
        <v>35.24630541871921</v>
      </c>
      <c r="H89" s="269">
        <f t="shared" si="108"/>
        <v>0</v>
      </c>
      <c r="I89" s="269">
        <f t="shared" si="108"/>
        <v>14.603125</v>
      </c>
      <c r="J89" s="269">
        <f t="shared" si="108"/>
        <v>15.142515723270439</v>
      </c>
      <c r="K89" s="269">
        <f t="shared" si="108"/>
        <v>18.699506172839506</v>
      </c>
      <c r="L89" s="269">
        <f t="shared" si="108"/>
        <v>24.401098901098901</v>
      </c>
      <c r="M89" s="269">
        <f t="shared" si="108"/>
        <v>35.94736842105263</v>
      </c>
      <c r="N89" s="269">
        <f t="shared" si="108"/>
        <v>36.831390507910072</v>
      </c>
      <c r="O89" s="269">
        <f t="shared" si="108"/>
        <v>35.663451232583064</v>
      </c>
      <c r="P89" s="269">
        <f t="shared" si="108"/>
        <v>35.742245989304813</v>
      </c>
      <c r="Q89" s="269">
        <f t="shared" si="108"/>
        <v>35.141156626506024</v>
      </c>
      <c r="R89" s="269">
        <f t="shared" si="108"/>
        <v>35.604819277108433</v>
      </c>
      <c r="S89" s="269">
        <f t="shared" si="108"/>
        <v>35.326446280991739</v>
      </c>
      <c r="T89" s="269">
        <f t="shared" si="108"/>
        <v>35.369708939708943</v>
      </c>
      <c r="U89" s="269">
        <f t="shared" si="108"/>
        <v>33.638796116504857</v>
      </c>
      <c r="V89" s="269">
        <f t="shared" si="108"/>
        <v>34.5922816399287</v>
      </c>
      <c r="W89" s="269">
        <f t="shared" si="108"/>
        <v>34.46115207373272</v>
      </c>
      <c r="X89" s="269">
        <f t="shared" si="108"/>
        <v>33.651557632398756</v>
      </c>
      <c r="Y89" s="269">
        <f t="shared" si="108"/>
        <v>33.53448079658606</v>
      </c>
      <c r="Z89" s="269">
        <f t="shared" si="108"/>
        <v>33.114254143646413</v>
      </c>
      <c r="AA89" s="269">
        <f t="shared" si="108"/>
        <v>32.673375209380239</v>
      </c>
      <c r="AB89" s="269">
        <f>IF(ISERROR(AB98/AB95),"",AB98/AB95)</f>
        <v>32.704964355152299</v>
      </c>
      <c r="AC89" s="269">
        <f t="shared" si="108"/>
        <v>32.365462339252907</v>
      </c>
      <c r="AD89" s="260">
        <f>SUM(V98:AC98)/SUM(V95:AC95)</f>
        <v>33.109764736635732</v>
      </c>
      <c r="AF89" s="270">
        <f>AD89</f>
        <v>33.109764736635732</v>
      </c>
      <c r="AG89" s="270">
        <f t="shared" si="105"/>
        <v>33.109764736635732</v>
      </c>
      <c r="AH89" s="270">
        <f t="shared" si="105"/>
        <v>33.109764736635732</v>
      </c>
      <c r="AI89" s="270">
        <f t="shared" si="105"/>
        <v>33.109764736635732</v>
      </c>
      <c r="AJ89" s="271">
        <f t="shared" si="105"/>
        <v>33.109764736635732</v>
      </c>
      <c r="AK89" s="271">
        <f t="shared" si="105"/>
        <v>33.109764736635732</v>
      </c>
      <c r="AL89" s="271">
        <f t="shared" si="105"/>
        <v>33.109764736635732</v>
      </c>
      <c r="AM89" s="271">
        <f t="shared" si="105"/>
        <v>33.109764736635732</v>
      </c>
      <c r="AN89" s="271">
        <f t="shared" si="105"/>
        <v>33.109764736635732</v>
      </c>
      <c r="AO89" s="271">
        <f t="shared" si="105"/>
        <v>33.109764736635732</v>
      </c>
      <c r="AP89" s="271">
        <f t="shared" si="105"/>
        <v>33.109764736635732</v>
      </c>
      <c r="AQ89" s="271">
        <f t="shared" si="105"/>
        <v>33.109764736635732</v>
      </c>
      <c r="AR89" s="271">
        <f t="shared" si="105"/>
        <v>33.109764736635732</v>
      </c>
      <c r="AS89" s="271">
        <f t="shared" si="105"/>
        <v>33.109764736635732</v>
      </c>
      <c r="AT89" s="271">
        <f t="shared" si="105"/>
        <v>33.109764736635732</v>
      </c>
      <c r="AU89" s="271">
        <f t="shared" si="105"/>
        <v>33.109764736635732</v>
      </c>
      <c r="AV89" s="271">
        <f t="shared" si="105"/>
        <v>33.109764736635732</v>
      </c>
      <c r="AW89" s="271">
        <f t="shared" si="105"/>
        <v>33.109764736635732</v>
      </c>
      <c r="AX89" s="271">
        <f t="shared" si="105"/>
        <v>33.109764736635732</v>
      </c>
      <c r="AY89" s="271">
        <f t="shared" si="105"/>
        <v>33.109764736635732</v>
      </c>
      <c r="AZ89" s="271">
        <f t="shared" si="105"/>
        <v>33.109764736635732</v>
      </c>
      <c r="BA89" s="271">
        <f t="shared" si="105"/>
        <v>33.109764736635732</v>
      </c>
      <c r="BB89" s="271">
        <f t="shared" si="105"/>
        <v>33.109764736635732</v>
      </c>
      <c r="BC89" s="271">
        <f t="shared" si="105"/>
        <v>33.109764736635732</v>
      </c>
      <c r="BD89" s="271">
        <f t="shared" si="105"/>
        <v>33.109764736635732</v>
      </c>
      <c r="BE89" s="271">
        <f t="shared" si="105"/>
        <v>33.109764736635732</v>
      </c>
      <c r="BF89" s="271">
        <f t="shared" si="105"/>
        <v>33.109764736635732</v>
      </c>
      <c r="BG89" s="271">
        <f t="shared" si="105"/>
        <v>33.109764736635732</v>
      </c>
      <c r="BH89" s="271">
        <f t="shared" si="105"/>
        <v>33.109764736635732</v>
      </c>
      <c r="BI89" s="271">
        <f t="shared" si="105"/>
        <v>33.109764736635732</v>
      </c>
      <c r="BJ89" s="271">
        <f t="shared" si="105"/>
        <v>33.109764736635732</v>
      </c>
      <c r="BK89" s="271">
        <f t="shared" si="105"/>
        <v>33.109764736635732</v>
      </c>
      <c r="BL89" s="271">
        <f t="shared" si="105"/>
        <v>33.109764736635732</v>
      </c>
      <c r="BM89" s="271">
        <f t="shared" si="105"/>
        <v>33.109764736635732</v>
      </c>
      <c r="BN89" s="271">
        <f t="shared" si="105"/>
        <v>33.109764736635732</v>
      </c>
      <c r="BO89" s="271">
        <f t="shared" si="105"/>
        <v>33.109764736635732</v>
      </c>
    </row>
    <row r="90" spans="2:67" outlineLevel="1" x14ac:dyDescent="0.25">
      <c r="B90" s="287" t="s">
        <v>117</v>
      </c>
      <c r="C90" s="247"/>
      <c r="D90" s="269">
        <f>IF(ISERROR(D98/D85),"",D98/D85)</f>
        <v>163.1081081081081</v>
      </c>
      <c r="E90" s="269">
        <f t="shared" ref="E90:AC90" si="109">IF(ISERROR(E98/E85),"",E98/E85)</f>
        <v>144.14835164835165</v>
      </c>
      <c r="F90" s="269">
        <f t="shared" si="109"/>
        <v>74.741758241758248</v>
      </c>
      <c r="G90" s="269">
        <f t="shared" si="109"/>
        <v>75.315789473684205</v>
      </c>
      <c r="H90" s="269">
        <f t="shared" si="109"/>
        <v>0</v>
      </c>
      <c r="I90" s="269">
        <f t="shared" si="109"/>
        <v>20.142241379310345</v>
      </c>
      <c r="J90" s="269">
        <f t="shared" si="109"/>
        <v>18.664031007751937</v>
      </c>
      <c r="K90" s="269">
        <f t="shared" si="109"/>
        <v>19.418717948717948</v>
      </c>
      <c r="L90" s="269">
        <f t="shared" si="109"/>
        <v>20.186363636363637</v>
      </c>
      <c r="M90" s="269">
        <f t="shared" si="109"/>
        <v>30.452229299363058</v>
      </c>
      <c r="N90" s="269">
        <f t="shared" si="109"/>
        <v>32.986204325130501</v>
      </c>
      <c r="O90" s="269">
        <f t="shared" si="109"/>
        <v>19.912627169359666</v>
      </c>
      <c r="P90" s="269">
        <f t="shared" si="109"/>
        <v>14.705830583058306</v>
      </c>
      <c r="Q90" s="269">
        <f t="shared" si="109"/>
        <v>34.233755868544598</v>
      </c>
      <c r="R90" s="269">
        <f t="shared" si="109"/>
        <v>39.490423162583518</v>
      </c>
      <c r="S90" s="269">
        <f t="shared" si="109"/>
        <v>37.495614035087719</v>
      </c>
      <c r="T90" s="269">
        <f t="shared" si="109"/>
        <v>38.403679458239282</v>
      </c>
      <c r="U90" s="269">
        <f t="shared" si="109"/>
        <v>41.149596199524943</v>
      </c>
      <c r="V90" s="269">
        <f t="shared" si="109"/>
        <v>44.612114942528734</v>
      </c>
      <c r="W90" s="269">
        <f t="shared" si="109"/>
        <v>46.64076923076923</v>
      </c>
      <c r="X90" s="269">
        <f t="shared" si="109"/>
        <v>42.361372549019606</v>
      </c>
      <c r="Y90" s="269">
        <f t="shared" si="109"/>
        <v>44.396873822975522</v>
      </c>
      <c r="Z90" s="269">
        <f t="shared" si="109"/>
        <v>43.909743589743591</v>
      </c>
      <c r="AA90" s="269">
        <f t="shared" si="109"/>
        <v>66.801386986301367</v>
      </c>
      <c r="AB90" s="269">
        <f>IF(ISERROR(AB98/AB85),"",AB98/AB85)</f>
        <v>77.756178736517725</v>
      </c>
      <c r="AC90" s="269">
        <f t="shared" si="109"/>
        <v>74.968510638297872</v>
      </c>
      <c r="AD90" s="260">
        <f>SUM(AA98:AC98)/SUM(AA85:AC85)</f>
        <v>73.440954592363269</v>
      </c>
      <c r="AF90" s="270">
        <f>AD90</f>
        <v>73.440954592363269</v>
      </c>
      <c r="AG90" s="270">
        <f t="shared" si="105"/>
        <v>73.440954592363269</v>
      </c>
      <c r="AH90" s="270">
        <f t="shared" si="105"/>
        <v>73.440954592363269</v>
      </c>
      <c r="AI90" s="270">
        <f t="shared" si="105"/>
        <v>73.440954592363269</v>
      </c>
      <c r="AJ90" s="271">
        <f t="shared" si="105"/>
        <v>73.440954592363269</v>
      </c>
      <c r="AK90" s="271">
        <f t="shared" si="105"/>
        <v>73.440954592363269</v>
      </c>
      <c r="AL90" s="271">
        <f t="shared" si="105"/>
        <v>73.440954592363269</v>
      </c>
      <c r="AM90" s="271">
        <f t="shared" si="105"/>
        <v>73.440954592363269</v>
      </c>
      <c r="AN90" s="271">
        <f t="shared" si="105"/>
        <v>73.440954592363269</v>
      </c>
      <c r="AO90" s="271">
        <f t="shared" si="105"/>
        <v>73.440954592363269</v>
      </c>
      <c r="AP90" s="271">
        <f t="shared" si="105"/>
        <v>73.440954592363269</v>
      </c>
      <c r="AQ90" s="271">
        <f t="shared" si="105"/>
        <v>73.440954592363269</v>
      </c>
      <c r="AR90" s="271">
        <f t="shared" si="105"/>
        <v>73.440954592363269</v>
      </c>
      <c r="AS90" s="271">
        <f t="shared" si="105"/>
        <v>73.440954592363269</v>
      </c>
      <c r="AT90" s="271">
        <f t="shared" si="105"/>
        <v>73.440954592363269</v>
      </c>
      <c r="AU90" s="271">
        <f t="shared" si="105"/>
        <v>73.440954592363269</v>
      </c>
      <c r="AV90" s="271">
        <f t="shared" si="105"/>
        <v>73.440954592363269</v>
      </c>
      <c r="AW90" s="271">
        <f t="shared" si="105"/>
        <v>73.440954592363269</v>
      </c>
      <c r="AX90" s="271">
        <f t="shared" si="105"/>
        <v>73.440954592363269</v>
      </c>
      <c r="AY90" s="271">
        <f t="shared" si="105"/>
        <v>73.440954592363269</v>
      </c>
      <c r="AZ90" s="271">
        <f t="shared" si="105"/>
        <v>73.440954592363269</v>
      </c>
      <c r="BA90" s="271">
        <f t="shared" si="105"/>
        <v>73.440954592363269</v>
      </c>
      <c r="BB90" s="271">
        <f t="shared" si="105"/>
        <v>73.440954592363269</v>
      </c>
      <c r="BC90" s="271">
        <f t="shared" si="105"/>
        <v>73.440954592363269</v>
      </c>
      <c r="BD90" s="271">
        <f t="shared" si="105"/>
        <v>73.440954592363269</v>
      </c>
      <c r="BE90" s="271">
        <f t="shared" si="105"/>
        <v>73.440954592363269</v>
      </c>
      <c r="BF90" s="271">
        <f t="shared" si="105"/>
        <v>73.440954592363269</v>
      </c>
      <c r="BG90" s="271">
        <f t="shared" si="105"/>
        <v>73.440954592363269</v>
      </c>
      <c r="BH90" s="271">
        <f t="shared" si="105"/>
        <v>73.440954592363269</v>
      </c>
      <c r="BI90" s="271">
        <f t="shared" si="105"/>
        <v>73.440954592363269</v>
      </c>
      <c r="BJ90" s="271">
        <f t="shared" si="105"/>
        <v>73.440954592363269</v>
      </c>
      <c r="BK90" s="271">
        <f t="shared" si="105"/>
        <v>73.440954592363269</v>
      </c>
      <c r="BL90" s="271">
        <f t="shared" si="105"/>
        <v>73.440954592363269</v>
      </c>
      <c r="BM90" s="271">
        <f t="shared" si="105"/>
        <v>73.440954592363269</v>
      </c>
      <c r="BN90" s="271">
        <f t="shared" si="105"/>
        <v>73.440954592363269</v>
      </c>
      <c r="BO90" s="271">
        <f t="shared" si="105"/>
        <v>73.440954592363269</v>
      </c>
    </row>
    <row r="91" spans="2:67" outlineLevel="1" x14ac:dyDescent="0.25"/>
    <row r="92" spans="2:67" outlineLevel="1" x14ac:dyDescent="0.25">
      <c r="B92" s="292" t="s">
        <v>202</v>
      </c>
      <c r="D92" s="7">
        <f>IF(VLOOKUP($B$84&amp;$B92,[17]Sheet1!$C$1:$AC$85,COLUMN(D$1)-2,FALSE)=" ",0,VLOOKUP($B$84&amp;$B92,[17]Sheet1!$C$1:$AC$85,COLUMN(D$1)-2,FALSE))</f>
        <v>62</v>
      </c>
      <c r="E92" s="7">
        <f>IF(VLOOKUP($B$84&amp;$B92,[17]Sheet1!$C$1:$AC$85,COLUMN(E$1)-2,FALSE)=" ",0,VLOOKUP($B$84&amp;$B92,[17]Sheet1!$C$1:$AC$85,COLUMN(E$1)-2,FALSE))</f>
        <v>64</v>
      </c>
      <c r="F92" s="7">
        <f>IF(VLOOKUP($B$84&amp;$B92,[17]Sheet1!$C$1:$AC$85,COLUMN(F$1)-2,FALSE)=" ",0,VLOOKUP($B$84&amp;$B92,[17]Sheet1!$C$1:$AC$85,COLUMN(F$1)-2,FALSE))</f>
        <v>69</v>
      </c>
      <c r="G92" s="7">
        <f>IF(VLOOKUP($B$84&amp;$B92,[17]Sheet1!$C$1:$AC$85,COLUMN(G$1)-2,FALSE)=" ",0,VLOOKUP($B$84&amp;$B92,[17]Sheet1!$C$1:$AC$85,COLUMN(G$1)-2,FALSE))</f>
        <v>63</v>
      </c>
      <c r="H92" s="7">
        <f>IF(VLOOKUP($B$84&amp;$B92,[17]Sheet1!$C$1:$AC$85,COLUMN(H$1)-2,FALSE)=" ",0,VLOOKUP($B$84&amp;$B92,[17]Sheet1!$C$1:$AC$85,COLUMN(H$1)-2,FALSE))</f>
        <v>68</v>
      </c>
      <c r="I92" s="7">
        <f>IF(VLOOKUP($B$84&amp;$B92,[17]Sheet1!$C$1:$AC$85,COLUMN(I$1)-2,FALSE)=" ",0,VLOOKUP($B$84&amp;$B92,[17]Sheet1!$C$1:$AC$85,COLUMN(I$1)-2,FALSE))</f>
        <v>85</v>
      </c>
      <c r="J92" s="7">
        <f>IF(VLOOKUP($B$84&amp;$B92,[17]Sheet1!$C$1:$AC$85,COLUMN(J$1)-2,FALSE)=" ",0,VLOOKUP($B$84&amp;$B92,[17]Sheet1!$C$1:$AC$85,COLUMN(J$1)-2,FALSE))</f>
        <v>86</v>
      </c>
      <c r="K92" s="7">
        <f>IF(VLOOKUP($B$84&amp;$B92,[17]Sheet1!$C$1:$AC$85,COLUMN(K$1)-2,FALSE)=" ",0,VLOOKUP($B$84&amp;$B92,[17]Sheet1!$C$1:$AC$85,COLUMN(K$1)-2,FALSE))</f>
        <v>193</v>
      </c>
      <c r="L92" s="7">
        <f>IF(VLOOKUP($B$84&amp;$B92,[17]Sheet1!$C$1:$AC$85,COLUMN(L$1)-2,FALSE)=" ",0,VLOOKUP($B$84&amp;$B92,[17]Sheet1!$C$1:$AC$85,COLUMN(L$1)-2,FALSE))</f>
        <v>299</v>
      </c>
      <c r="M92" s="7">
        <f>IF(VLOOKUP($B$84&amp;$B92,[17]Sheet1!$C$1:$AC$85,COLUMN(M$1)-2,FALSE)=" ",0,VLOOKUP($B$84&amp;$B92,[17]Sheet1!$C$1:$AC$85,COLUMN(M$1)-2,FALSE))</f>
        <v>409</v>
      </c>
      <c r="N92" s="7">
        <f>IF(VLOOKUP($B$84&amp;$B92,[17]Sheet1!$C$1:$AC$85,COLUMN(N$1)-2,FALSE)=" ",0,VLOOKUP($B$84&amp;$B92,[17]Sheet1!$C$1:$AC$85,COLUMN(N$1)-2,FALSE))</f>
        <v>1036</v>
      </c>
      <c r="O92" s="7">
        <f>IF(VLOOKUP($B$84&amp;$B92,[17]Sheet1!$C$1:$AC$85,COLUMN(O$1)-2,FALSE)=" ",0,VLOOKUP($B$84&amp;$B92,[17]Sheet1!$C$1:$AC$85,COLUMN(O$1)-2,FALSE))</f>
        <v>760</v>
      </c>
      <c r="P92" s="7">
        <f>IF(VLOOKUP($B$84&amp;$B92,[17]Sheet1!$C$1:$AC$85,COLUMN(P$1)-2,FALSE)=" ",0,VLOOKUP($B$84&amp;$B92,[17]Sheet1!$C$1:$AC$85,COLUMN(P$1)-2,FALSE))</f>
        <v>269</v>
      </c>
      <c r="Q92" s="7">
        <f>IF(VLOOKUP($B$84&amp;$B92,[17]Sheet1!$C$1:$AC$85,COLUMN(Q$1)-2,FALSE)=" ",0,VLOOKUP($B$84&amp;$B92,[17]Sheet1!$C$1:$AC$85,COLUMN(Q$1)-2,FALSE))</f>
        <v>266</v>
      </c>
      <c r="R92" s="7">
        <f>IF(VLOOKUP($B$84&amp;$B92,[17]Sheet1!$C$1:$AC$85,COLUMN(R$1)-2,FALSE)=" ",0,VLOOKUP($B$84&amp;$B92,[17]Sheet1!$C$1:$AC$85,COLUMN(R$1)-2,FALSE))</f>
        <v>302</v>
      </c>
      <c r="S92" s="7">
        <f>IF(VLOOKUP($B$84&amp;$B92,[17]Sheet1!$C$1:$AC$85,COLUMN(S$1)-2,FALSE)=" ",0,VLOOKUP($B$84&amp;$B92,[17]Sheet1!$C$1:$AC$85,COLUMN(S$1)-2,FALSE))</f>
        <v>290</v>
      </c>
      <c r="T92" s="7">
        <f>IF(VLOOKUP($B$84&amp;$B92,[17]Sheet1!$C$1:$AC$85,COLUMN(T$1)-2,FALSE)=" ",0,VLOOKUP($B$84&amp;$B92,[17]Sheet1!$C$1:$AC$85,COLUMN(T$1)-2,FALSE))</f>
        <v>281</v>
      </c>
      <c r="U92" s="7">
        <f>IF(VLOOKUP($B$84&amp;$B92,[17]Sheet1!$C$1:$AC$85,COLUMN(U$1)-2,FALSE)=" ",0,VLOOKUP($B$84&amp;$B92,[17]Sheet1!$C$1:$AC$85,COLUMN(U$1)-2,FALSE))</f>
        <v>265</v>
      </c>
      <c r="V92" s="7">
        <f>IF(VLOOKUP($B$84&amp;$B92,[17]Sheet1!$C$1:$AC$85,COLUMN(V$1)-2,FALSE)=" ",0,VLOOKUP($B$84&amp;$B92,[17]Sheet1!$C$1:$AC$85,COLUMN(V$1)-2,FALSE))</f>
        <v>315</v>
      </c>
      <c r="W92" s="7">
        <f>IF(VLOOKUP($B$84&amp;$B92,[17]Sheet1!$C$1:$AC$85,COLUMN(W$1)-2,FALSE)=" ",0,VLOOKUP($B$84&amp;$B92,[17]Sheet1!$C$1:$AC$85,COLUMN(W$1)-2,FALSE))</f>
        <v>347</v>
      </c>
      <c r="X92" s="7">
        <f>IF(VLOOKUP($B$84&amp;$B92,[17]Sheet1!$C$1:$AC$85,COLUMN(X$1)-2,FALSE)=" ",0,VLOOKUP($B$84&amp;$B92,[17]Sheet1!$C$1:$AC$85,COLUMN(X$1)-2,FALSE))</f>
        <v>340</v>
      </c>
      <c r="Y92" s="7">
        <f>IF(VLOOKUP($B$84&amp;$B92,[17]Sheet1!$C$1:$AC$85,COLUMN(Y$1)-2,FALSE)=" ",0,VLOOKUP($B$84&amp;$B92,[17]Sheet1!$C$1:$AC$85,COLUMN(Y$1)-2,FALSE))</f>
        <v>381</v>
      </c>
      <c r="Z92" s="7">
        <f>IF(VLOOKUP($B$84&amp;$B92,[17]Sheet1!$C$1:$AC$85,COLUMN(Z$1)-2,FALSE)=" ",0,VLOOKUP($B$84&amp;$B92,[17]Sheet1!$C$1:$AC$85,COLUMN(Z$1)-2,FALSE))</f>
        <v>375</v>
      </c>
      <c r="AA92" s="7">
        <f>IF(VLOOKUP($B$84&amp;$B92,[17]Sheet1!$C$1:$AC$85,COLUMN(AA$1)-2,FALSE)=" ",0,VLOOKUP($B$84&amp;$B92,[17]Sheet1!$C$1:$AC$85,COLUMN(AA$1)-2,FALSE))</f>
        <v>412</v>
      </c>
      <c r="AB92" s="7">
        <f>IF(VLOOKUP($B$84&amp;$B92,[17]Sheet1!$C$1:$AC$85,COLUMN(AB$1)-2,FALSE)=" ",0,VLOOKUP($B$84&amp;$B92,[17]Sheet1!$C$1:$AC$85,COLUMN(AB$1)-2,FALSE))</f>
        <v>445</v>
      </c>
      <c r="AC92" s="7">
        <f>IF(VLOOKUP($B$84&amp;$B92,[17]Sheet1!$C$1:$AC$85,COLUMN(AC$1)-2,FALSE)=" ",0,VLOOKUP($B$84&amp;$B92,[17]Sheet1!$C$1:$AC$85,COLUMN(AC$1)-2,FALSE))</f>
        <v>474</v>
      </c>
      <c r="AF92" s="7">
        <f t="shared" ref="AF92:AG96" si="110">AB92</f>
        <v>445</v>
      </c>
      <c r="AG92" s="7">
        <f t="shared" si="110"/>
        <v>474</v>
      </c>
      <c r="AH92" s="7">
        <f>VLOOKUP($A$3&amp;$B$84&amp;$B92,'[14]Paga All'!$G$1:$J$3000,4,FALSE)</f>
        <v>672</v>
      </c>
      <c r="AI92" s="7">
        <f>VLOOKUP($A$2&amp;$B$84&amp;$B92,'[15]Paga all'!$F:$G,2,FALSE)</f>
        <v>558</v>
      </c>
      <c r="AJ92" s="7">
        <f>VLOOKUP($A$2&amp;$B$84&amp;$B92,'[16]Paga all'!$F$2:$G$1470,2,FALSE)</f>
        <v>384</v>
      </c>
      <c r="AK92" s="9">
        <f t="shared" ref="AK92:BO92" si="111">IF(ROUND((AJ92+AJ93)*(1+AK86),)&gt;=AK$3*$AD$3,AK$3*$AD$3*(1-AK87),ROUND((AJ92+AJ93)*(1+AK86),)-ROUND((AJ92+AJ93)*(1+AK86)*AK87,))</f>
        <v>575</v>
      </c>
      <c r="AL92" s="9">
        <f t="shared" si="111"/>
        <v>577</v>
      </c>
      <c r="AM92" s="9">
        <f t="shared" si="111"/>
        <v>578</v>
      </c>
      <c r="AN92" s="9">
        <f t="shared" si="111"/>
        <v>580</v>
      </c>
      <c r="AO92" s="9">
        <f t="shared" si="111"/>
        <v>582</v>
      </c>
      <c r="AP92" s="9">
        <f t="shared" si="111"/>
        <v>583</v>
      </c>
      <c r="AQ92" s="9">
        <f t="shared" si="111"/>
        <v>585</v>
      </c>
      <c r="AR92" s="9">
        <f t="shared" si="111"/>
        <v>586</v>
      </c>
      <c r="AS92" s="9">
        <f t="shared" si="111"/>
        <v>588</v>
      </c>
      <c r="AT92" s="9">
        <f t="shared" si="111"/>
        <v>590</v>
      </c>
      <c r="AU92" s="9">
        <f t="shared" si="111"/>
        <v>591</v>
      </c>
      <c r="AV92" s="9">
        <f t="shared" si="111"/>
        <v>593</v>
      </c>
      <c r="AW92" s="9">
        <f t="shared" si="111"/>
        <v>594</v>
      </c>
      <c r="AX92" s="9">
        <f t="shared" si="111"/>
        <v>596</v>
      </c>
      <c r="AY92" s="9">
        <f t="shared" si="111"/>
        <v>598</v>
      </c>
      <c r="AZ92" s="9">
        <f t="shared" si="111"/>
        <v>599</v>
      </c>
      <c r="BA92" s="9">
        <f t="shared" si="111"/>
        <v>601</v>
      </c>
      <c r="BB92" s="9">
        <f t="shared" si="111"/>
        <v>602</v>
      </c>
      <c r="BC92" s="9">
        <f t="shared" si="111"/>
        <v>604</v>
      </c>
      <c r="BD92" s="9">
        <f t="shared" si="111"/>
        <v>606</v>
      </c>
      <c r="BE92" s="9">
        <f t="shared" si="111"/>
        <v>607</v>
      </c>
      <c r="BF92" s="9">
        <f t="shared" si="111"/>
        <v>609</v>
      </c>
      <c r="BG92" s="9">
        <f t="shared" si="111"/>
        <v>610</v>
      </c>
      <c r="BH92" s="9">
        <f t="shared" si="111"/>
        <v>612</v>
      </c>
      <c r="BI92" s="9">
        <f t="shared" si="111"/>
        <v>614</v>
      </c>
      <c r="BJ92" s="9">
        <f t="shared" si="111"/>
        <v>615</v>
      </c>
      <c r="BK92" s="9">
        <f t="shared" si="111"/>
        <v>617</v>
      </c>
      <c r="BL92" s="9">
        <f t="shared" si="111"/>
        <v>618</v>
      </c>
      <c r="BM92" s="9">
        <f t="shared" si="111"/>
        <v>620</v>
      </c>
      <c r="BN92" s="9">
        <f t="shared" si="111"/>
        <v>622</v>
      </c>
      <c r="BO92" s="9">
        <f t="shared" si="111"/>
        <v>623</v>
      </c>
    </row>
    <row r="93" spans="2:67" outlineLevel="1" x14ac:dyDescent="0.25">
      <c r="B93" s="292" t="s">
        <v>203</v>
      </c>
      <c r="D93" s="7">
        <f>IF(VLOOKUP($B$84&amp;$B93,[17]Sheet1!$C$1:$AC$85,COLUMN(D$1)-2,FALSE)=" ",0,VLOOKUP($B$84&amp;$B93,[17]Sheet1!$C$1:$AC$85,COLUMN(D$1)-2,FALSE))</f>
        <v>12</v>
      </c>
      <c r="E93" s="7">
        <f>IF(VLOOKUP($B$84&amp;$B93,[17]Sheet1!$C$1:$AC$85,COLUMN(E$1)-2,FALSE)=" ",0,VLOOKUP($B$84&amp;$B93,[17]Sheet1!$C$1:$AC$85,COLUMN(E$1)-2,FALSE))</f>
        <v>27</v>
      </c>
      <c r="F93" s="7">
        <f>IF(VLOOKUP($B$84&amp;$B93,[17]Sheet1!$C$1:$AC$85,COLUMN(F$1)-2,FALSE)=" ",0,VLOOKUP($B$84&amp;$B93,[17]Sheet1!$C$1:$AC$85,COLUMN(F$1)-2,FALSE))</f>
        <v>22</v>
      </c>
      <c r="G93" s="7">
        <f>IF(VLOOKUP($B$84&amp;$B93,[17]Sheet1!$C$1:$AC$85,COLUMN(G$1)-2,FALSE)=" ",0,VLOOKUP($B$84&amp;$B93,[17]Sheet1!$C$1:$AC$85,COLUMN(G$1)-2,FALSE))</f>
        <v>32</v>
      </c>
      <c r="H93" s="7">
        <f>IF(VLOOKUP($B$84&amp;$B93,[17]Sheet1!$C$1:$AC$85,COLUMN(H$1)-2,FALSE)=" ",0,VLOOKUP($B$84&amp;$B93,[17]Sheet1!$C$1:$AC$85,COLUMN(H$1)-2,FALSE))</f>
        <v>37</v>
      </c>
      <c r="I93" s="7">
        <f>IF(VLOOKUP($B$84&amp;$B93,[17]Sheet1!$C$1:$AC$85,COLUMN(I$1)-2,FALSE)=" ",0,VLOOKUP($B$84&amp;$B93,[17]Sheet1!$C$1:$AC$85,COLUMN(I$1)-2,FALSE))</f>
        <v>31</v>
      </c>
      <c r="J93" s="7">
        <f>IF(VLOOKUP($B$84&amp;$B93,[17]Sheet1!$C$1:$AC$85,COLUMN(J$1)-2,FALSE)=" ",0,VLOOKUP($B$84&amp;$B93,[17]Sheet1!$C$1:$AC$85,COLUMN(J$1)-2,FALSE))</f>
        <v>43</v>
      </c>
      <c r="K93" s="7">
        <f>IF(VLOOKUP($B$84&amp;$B93,[17]Sheet1!$C$1:$AC$85,COLUMN(K$1)-2,FALSE)=" ",0,VLOOKUP($B$84&amp;$B93,[17]Sheet1!$C$1:$AC$85,COLUMN(K$1)-2,FALSE))</f>
        <v>41</v>
      </c>
      <c r="L93" s="7">
        <f>IF(VLOOKUP($B$84&amp;$B93,[17]Sheet1!$C$1:$AC$85,COLUMN(L$1)-2,FALSE)=" ",0,VLOOKUP($B$84&amp;$B93,[17]Sheet1!$C$1:$AC$85,COLUMN(L$1)-2,FALSE))</f>
        <v>141</v>
      </c>
      <c r="M93" s="7">
        <f>IF(VLOOKUP($B$84&amp;$B93,[17]Sheet1!$C$1:$AC$85,COLUMN(M$1)-2,FALSE)=" ",0,VLOOKUP($B$84&amp;$B93,[17]Sheet1!$C$1:$AC$85,COLUMN(M$1)-2,FALSE))</f>
        <v>219</v>
      </c>
      <c r="N93" s="7">
        <f>IF(VLOOKUP($B$84&amp;$B93,[17]Sheet1!$C$1:$AC$85,COLUMN(N$1)-2,FALSE)=" ",0,VLOOKUP($B$84&amp;$B93,[17]Sheet1!$C$1:$AC$85,COLUMN(N$1)-2,FALSE))</f>
        <v>305</v>
      </c>
      <c r="O93" s="7">
        <f>IF(VLOOKUP($B$84&amp;$B93,[17]Sheet1!$C$1:$AC$85,COLUMN(O$1)-2,FALSE)=" ",0,VLOOKUP($B$84&amp;$B93,[17]Sheet1!$C$1:$AC$85,COLUMN(O$1)-2,FALSE))</f>
        <v>911</v>
      </c>
      <c r="P93" s="7">
        <f>IF(VLOOKUP($B$84&amp;$B93,[17]Sheet1!$C$1:$AC$85,COLUMN(P$1)-2,FALSE)=" ",0,VLOOKUP($B$84&amp;$B93,[17]Sheet1!$C$1:$AC$85,COLUMN(P$1)-2,FALSE))</f>
        <v>640</v>
      </c>
      <c r="Q93" s="7">
        <f>IF(VLOOKUP($B$84&amp;$B93,[17]Sheet1!$C$1:$AC$85,COLUMN(Q$1)-2,FALSE)=" ",0,VLOOKUP($B$84&amp;$B93,[17]Sheet1!$C$1:$AC$85,COLUMN(Q$1)-2,FALSE))</f>
        <v>160</v>
      </c>
      <c r="R93" s="7">
        <f>IF(VLOOKUP($B$84&amp;$B93,[17]Sheet1!$C$1:$AC$85,COLUMN(R$1)-2,FALSE)=" ",0,VLOOKUP($B$84&amp;$B93,[17]Sheet1!$C$1:$AC$85,COLUMN(R$1)-2,FALSE))</f>
        <v>147</v>
      </c>
      <c r="S93" s="7">
        <f>IF(VLOOKUP($B$84&amp;$B93,[17]Sheet1!$C$1:$AC$85,COLUMN(S$1)-2,FALSE)=" ",0,VLOOKUP($B$84&amp;$B93,[17]Sheet1!$C$1:$AC$85,COLUMN(S$1)-2,FALSE))</f>
        <v>166</v>
      </c>
      <c r="T93" s="7">
        <f>IF(VLOOKUP($B$84&amp;$B93,[17]Sheet1!$C$1:$AC$85,COLUMN(T$1)-2,FALSE)=" ",0,VLOOKUP($B$84&amp;$B93,[17]Sheet1!$C$1:$AC$85,COLUMN(T$1)-2,FALSE))</f>
        <v>162</v>
      </c>
      <c r="U93" s="7">
        <f>IF(VLOOKUP($B$84&amp;$B93,[17]Sheet1!$C$1:$AC$85,COLUMN(U$1)-2,FALSE)=" ",0,VLOOKUP($B$84&amp;$B93,[17]Sheet1!$C$1:$AC$85,COLUMN(U$1)-2,FALSE))</f>
        <v>156</v>
      </c>
      <c r="V93" s="7">
        <f>IF(VLOOKUP($B$84&amp;$B93,[17]Sheet1!$C$1:$AC$85,COLUMN(V$1)-2,FALSE)=" ",0,VLOOKUP($B$84&amp;$B93,[17]Sheet1!$C$1:$AC$85,COLUMN(V$1)-2,FALSE))</f>
        <v>120</v>
      </c>
      <c r="W93" s="7">
        <f>IF(VLOOKUP($B$84&amp;$B93,[17]Sheet1!$C$1:$AC$85,COLUMN(W$1)-2,FALSE)=" ",0,VLOOKUP($B$84&amp;$B93,[17]Sheet1!$C$1:$AC$85,COLUMN(W$1)-2,FALSE))</f>
        <v>134</v>
      </c>
      <c r="X93" s="7">
        <f>IF(VLOOKUP($B$84&amp;$B93,[17]Sheet1!$C$1:$AC$85,COLUMN(X$1)-2,FALSE)=" ",0,VLOOKUP($B$84&amp;$B93,[17]Sheet1!$C$1:$AC$85,COLUMN(X$1)-2,FALSE))</f>
        <v>170</v>
      </c>
      <c r="Y93" s="7">
        <f>IF(VLOOKUP($B$84&amp;$B93,[17]Sheet1!$C$1:$AC$85,COLUMN(Y$1)-2,FALSE)=" ",0,VLOOKUP($B$84&amp;$B93,[17]Sheet1!$C$1:$AC$85,COLUMN(Y$1)-2,FALSE))</f>
        <v>150</v>
      </c>
      <c r="Z93" s="7">
        <f>IF(VLOOKUP($B$84&amp;$B93,[17]Sheet1!$C$1:$AC$85,COLUMN(Z$1)-2,FALSE)=" ",0,VLOOKUP($B$84&amp;$B93,[17]Sheet1!$C$1:$AC$85,COLUMN(Z$1)-2,FALSE))</f>
        <v>171</v>
      </c>
      <c r="AA93" s="7">
        <f>IF(VLOOKUP($B$84&amp;$B93,[17]Sheet1!$C$1:$AC$85,COLUMN(AA$1)-2,FALSE)=" ",0,VLOOKUP($B$84&amp;$B93,[17]Sheet1!$C$1:$AC$85,COLUMN(AA$1)-2,FALSE))</f>
        <v>172</v>
      </c>
      <c r="AB93" s="7">
        <f>IF(VLOOKUP($B$84&amp;$B93,[17]Sheet1!$C$1:$AC$85,COLUMN(AB$1)-2,FALSE)=" ",0,VLOOKUP($B$84&amp;$B93,[17]Sheet1!$C$1:$AC$85,COLUMN(AB$1)-2,FALSE))</f>
        <v>204</v>
      </c>
      <c r="AC93" s="7">
        <f>IF(VLOOKUP($B$84&amp;$B93,[17]Sheet1!$C$1:$AC$85,COLUMN(AC$1)-2,FALSE)=" ",0,VLOOKUP($B$84&amp;$B93,[17]Sheet1!$C$1:$AC$85,COLUMN(AC$1)-2,FALSE))</f>
        <v>231</v>
      </c>
      <c r="AF93" s="7">
        <f t="shared" si="110"/>
        <v>204</v>
      </c>
      <c r="AG93" s="7">
        <f t="shared" si="110"/>
        <v>231</v>
      </c>
      <c r="AH93" s="7">
        <f>VLOOKUP($A$3&amp;$B$84&amp;$B93,'[14]Paga All'!$G$1:$J$3000,4,FALSE)</f>
        <v>185</v>
      </c>
      <c r="AI93" s="7">
        <f>VLOOKUP($A$2&amp;$B$84&amp;$B93,'[15]Paga all'!$F:$G,2,FALSE)</f>
        <v>383</v>
      </c>
      <c r="AJ93" s="7">
        <f>VLOOKUP($A$2&amp;$B$84&amp;$B93,'[16]Paga all'!$F$2:$G$1470,2,FALSE)</f>
        <v>333</v>
      </c>
      <c r="AK93" s="9">
        <f t="shared" ref="AK93:BO93" si="112">IF(ROUND((AJ92+AJ93)*(1+AK86),)&gt;=AK$3*$AD$3,AK$3*$AD$3*AK87,ROUND((AJ92+AJ93)*(1+AK86),)-AK92)</f>
        <v>144</v>
      </c>
      <c r="AL93" s="9">
        <f t="shared" si="112"/>
        <v>144</v>
      </c>
      <c r="AM93" s="9">
        <f t="shared" si="112"/>
        <v>145</v>
      </c>
      <c r="AN93" s="9">
        <f t="shared" si="112"/>
        <v>145</v>
      </c>
      <c r="AO93" s="9">
        <f t="shared" si="112"/>
        <v>145</v>
      </c>
      <c r="AP93" s="9">
        <f t="shared" si="112"/>
        <v>146</v>
      </c>
      <c r="AQ93" s="9">
        <f t="shared" si="112"/>
        <v>146</v>
      </c>
      <c r="AR93" s="9">
        <f t="shared" si="112"/>
        <v>147</v>
      </c>
      <c r="AS93" s="9">
        <f t="shared" si="112"/>
        <v>147</v>
      </c>
      <c r="AT93" s="9">
        <f t="shared" si="112"/>
        <v>147</v>
      </c>
      <c r="AU93" s="9">
        <f t="shared" si="112"/>
        <v>148</v>
      </c>
      <c r="AV93" s="9">
        <f t="shared" si="112"/>
        <v>148</v>
      </c>
      <c r="AW93" s="9">
        <f t="shared" si="112"/>
        <v>149</v>
      </c>
      <c r="AX93" s="9">
        <f t="shared" si="112"/>
        <v>149</v>
      </c>
      <c r="AY93" s="9">
        <f t="shared" si="112"/>
        <v>149</v>
      </c>
      <c r="AZ93" s="9">
        <f t="shared" si="112"/>
        <v>150</v>
      </c>
      <c r="BA93" s="9">
        <f t="shared" si="112"/>
        <v>150</v>
      </c>
      <c r="BB93" s="9">
        <f t="shared" si="112"/>
        <v>151</v>
      </c>
      <c r="BC93" s="9">
        <f t="shared" si="112"/>
        <v>151</v>
      </c>
      <c r="BD93" s="9">
        <f t="shared" si="112"/>
        <v>151</v>
      </c>
      <c r="BE93" s="9">
        <f t="shared" si="112"/>
        <v>152</v>
      </c>
      <c r="BF93" s="9">
        <f t="shared" si="112"/>
        <v>152</v>
      </c>
      <c r="BG93" s="9">
        <f t="shared" si="112"/>
        <v>153</v>
      </c>
      <c r="BH93" s="9">
        <f t="shared" si="112"/>
        <v>153</v>
      </c>
      <c r="BI93" s="9">
        <f t="shared" si="112"/>
        <v>153</v>
      </c>
      <c r="BJ93" s="9">
        <f t="shared" si="112"/>
        <v>154</v>
      </c>
      <c r="BK93" s="9">
        <f t="shared" si="112"/>
        <v>154</v>
      </c>
      <c r="BL93" s="9">
        <f t="shared" si="112"/>
        <v>155</v>
      </c>
      <c r="BM93" s="9">
        <f t="shared" si="112"/>
        <v>155</v>
      </c>
      <c r="BN93" s="9">
        <f t="shared" si="112"/>
        <v>155</v>
      </c>
      <c r="BO93" s="9">
        <f t="shared" si="112"/>
        <v>156</v>
      </c>
    </row>
    <row r="94" spans="2:67" outlineLevel="1" x14ac:dyDescent="0.25">
      <c r="B94" s="292" t="s">
        <v>204</v>
      </c>
      <c r="D94" s="7">
        <f>IF(VLOOKUP($B$84&amp;$B94,[17]Sheet1!$C$1:$AC$85,COLUMN(D$1)-2,FALSE)=" ",0,VLOOKUP($B$84&amp;$B94,[17]Sheet1!$C$1:$AC$85,COLUMN(D$1)-2,FALSE))</f>
        <v>37</v>
      </c>
      <c r="E94" s="7">
        <f>IF(VLOOKUP($B$84&amp;$B94,[17]Sheet1!$C$1:$AC$85,COLUMN(E$1)-2,FALSE)=" ",0,VLOOKUP($B$84&amp;$B94,[17]Sheet1!$C$1:$AC$85,COLUMN(E$1)-2,FALSE))</f>
        <v>31</v>
      </c>
      <c r="F94" s="7">
        <f>IF(VLOOKUP($B$84&amp;$B94,[17]Sheet1!$C$1:$AC$85,COLUMN(F$1)-2,FALSE)=" ",0,VLOOKUP($B$84&amp;$B94,[17]Sheet1!$C$1:$AC$85,COLUMN(F$1)-2,FALSE))</f>
        <v>28</v>
      </c>
      <c r="G94" s="7">
        <f>IF(VLOOKUP($B$84&amp;$B94,[17]Sheet1!$C$1:$AC$85,COLUMN(G$1)-2,FALSE)=" ",0,VLOOKUP($B$84&amp;$B94,[17]Sheet1!$C$1:$AC$85,COLUMN(G$1)-2,FALSE))</f>
        <v>26</v>
      </c>
      <c r="H94" s="7">
        <f>IF(VLOOKUP($B$84&amp;$B94,[17]Sheet1!$C$1:$AC$85,COLUMN(H$1)-2,FALSE)=" ",0,VLOOKUP($B$84&amp;$B94,[17]Sheet1!$C$1:$AC$85,COLUMN(H$1)-2,FALSE))</f>
        <v>42</v>
      </c>
      <c r="I94" s="7">
        <f>IF(VLOOKUP($B$84&amp;$B94,[17]Sheet1!$C$1:$AC$85,COLUMN(I$1)-2,FALSE)=" ",0,VLOOKUP($B$84&amp;$B94,[17]Sheet1!$C$1:$AC$85,COLUMN(I$1)-2,FALSE))</f>
        <v>48</v>
      </c>
      <c r="J94" s="7">
        <f>IF(VLOOKUP($B$84&amp;$B94,[17]Sheet1!$C$1:$AC$85,COLUMN(J$1)-2,FALSE)=" ",0,VLOOKUP($B$84&amp;$B94,[17]Sheet1!$C$1:$AC$85,COLUMN(J$1)-2,FALSE))</f>
        <v>45</v>
      </c>
      <c r="K94" s="7">
        <f>IF(VLOOKUP($B$84&amp;$B94,[17]Sheet1!$C$1:$AC$85,COLUMN(K$1)-2,FALSE)=" ",0,VLOOKUP($B$84&amp;$B94,[17]Sheet1!$C$1:$AC$85,COLUMN(K$1)-2,FALSE))</f>
        <v>148</v>
      </c>
      <c r="L94" s="7">
        <f>IF(VLOOKUP($B$84&amp;$B94,[17]Sheet1!$C$1:$AC$85,COLUMN(L$1)-2,FALSE)=" ",0,VLOOKUP($B$84&amp;$B94,[17]Sheet1!$C$1:$AC$85,COLUMN(L$1)-2,FALSE))</f>
        <v>247</v>
      </c>
      <c r="M94" s="7">
        <f>IF(VLOOKUP($B$84&amp;$B94,[17]Sheet1!$C$1:$AC$85,COLUMN(M$1)-2,FALSE)=" ",0,VLOOKUP($B$84&amp;$B94,[17]Sheet1!$C$1:$AC$85,COLUMN(M$1)-2,FALSE))</f>
        <v>329</v>
      </c>
      <c r="N94" s="7">
        <f>IF(VLOOKUP($B$84&amp;$B94,[17]Sheet1!$C$1:$AC$85,COLUMN(N$1)-2,FALSE)=" ",0,VLOOKUP($B$84&amp;$B94,[17]Sheet1!$C$1:$AC$85,COLUMN(N$1)-2,FALSE))</f>
        <v>932</v>
      </c>
      <c r="O94" s="7">
        <f>IF(VLOOKUP($B$84&amp;$B94,[17]Sheet1!$C$1:$AC$85,COLUMN(O$1)-2,FALSE)=" ",0,VLOOKUP($B$84&amp;$B94,[17]Sheet1!$C$1:$AC$85,COLUMN(O$1)-2,FALSE))</f>
        <v>635</v>
      </c>
      <c r="P94" s="7">
        <f>IF(VLOOKUP($B$84&amp;$B94,[17]Sheet1!$C$1:$AC$85,COLUMN(P$1)-2,FALSE)=" ",0,VLOOKUP($B$84&amp;$B94,[17]Sheet1!$C$1:$AC$85,COLUMN(P$1)-2,FALSE))</f>
        <v>149</v>
      </c>
      <c r="Q94" s="7">
        <f>IF(VLOOKUP($B$84&amp;$B94,[17]Sheet1!$C$1:$AC$85,COLUMN(Q$1)-2,FALSE)=" ",0,VLOOKUP($B$84&amp;$B94,[17]Sheet1!$C$1:$AC$85,COLUMN(Q$1)-2,FALSE))</f>
        <v>157</v>
      </c>
      <c r="R94" s="7">
        <f>IF(VLOOKUP($B$84&amp;$B94,[17]Sheet1!$C$1:$AC$85,COLUMN(R$1)-2,FALSE)=" ",0,VLOOKUP($B$84&amp;$B94,[17]Sheet1!$C$1:$AC$85,COLUMN(R$1)-2,FALSE))</f>
        <v>183</v>
      </c>
      <c r="S94" s="7">
        <f>IF(VLOOKUP($B$84&amp;$B94,[17]Sheet1!$C$1:$AC$85,COLUMN(S$1)-2,FALSE)=" ",0,VLOOKUP($B$84&amp;$B94,[17]Sheet1!$C$1:$AC$85,COLUMN(S$1)-2,FALSE))</f>
        <v>154</v>
      </c>
      <c r="T94" s="7">
        <f>IF(VLOOKUP($B$84&amp;$B94,[17]Sheet1!$C$1:$AC$85,COLUMN(T$1)-2,FALSE)=" ",0,VLOOKUP($B$84&amp;$B94,[17]Sheet1!$C$1:$AC$85,COLUMN(T$1)-2,FALSE))</f>
        <v>151</v>
      </c>
      <c r="U94" s="7">
        <f>IF(VLOOKUP($B$84&amp;$B94,[17]Sheet1!$C$1:$AC$85,COLUMN(U$1)-2,FALSE)=" ",0,VLOOKUP($B$84&amp;$B94,[17]Sheet1!$C$1:$AC$85,COLUMN(U$1)-2,FALSE))</f>
        <v>142</v>
      </c>
      <c r="V94" s="7">
        <f>IF(VLOOKUP($B$84&amp;$B94,[17]Sheet1!$C$1:$AC$85,COLUMN(V$1)-2,FALSE)=" ",0,VLOOKUP($B$84&amp;$B94,[17]Sheet1!$C$1:$AC$85,COLUMN(V$1)-2,FALSE))</f>
        <v>169</v>
      </c>
      <c r="W94" s="7">
        <f>IF(VLOOKUP($B$84&amp;$B94,[17]Sheet1!$C$1:$AC$85,COLUMN(W$1)-2,FALSE)=" ",0,VLOOKUP($B$84&amp;$B94,[17]Sheet1!$C$1:$AC$85,COLUMN(W$1)-2,FALSE))</f>
        <v>164</v>
      </c>
      <c r="X94" s="7">
        <f>IF(VLOOKUP($B$84&amp;$B94,[17]Sheet1!$C$1:$AC$85,COLUMN(X$1)-2,FALSE)=" ",0,VLOOKUP($B$84&amp;$B94,[17]Sheet1!$C$1:$AC$85,COLUMN(X$1)-2,FALSE))</f>
        <v>166</v>
      </c>
      <c r="Y94" s="7">
        <f>IF(VLOOKUP($B$84&amp;$B94,[17]Sheet1!$C$1:$AC$85,COLUMN(Y$1)-2,FALSE)=" ",0,VLOOKUP($B$84&amp;$B94,[17]Sheet1!$C$1:$AC$85,COLUMN(Y$1)-2,FALSE))</f>
        <v>191</v>
      </c>
      <c r="Z94" s="7">
        <f>IF(VLOOKUP($B$84&amp;$B94,[17]Sheet1!$C$1:$AC$85,COLUMN(Z$1)-2,FALSE)=" ",0,VLOOKUP($B$84&amp;$B94,[17]Sheet1!$C$1:$AC$85,COLUMN(Z$1)-2,FALSE))</f>
        <v>164</v>
      </c>
      <c r="AA94" s="7">
        <f>IF(VLOOKUP($B$84&amp;$B94,[17]Sheet1!$C$1:$AC$85,COLUMN(AA$1)-2,FALSE)=" ",0,VLOOKUP($B$84&amp;$B94,[17]Sheet1!$C$1:$AC$85,COLUMN(AA$1)-2,FALSE))</f>
        <v>209</v>
      </c>
      <c r="AB94" s="7">
        <f>IF(VLOOKUP($B$84&amp;$B94,[17]Sheet1!$C$1:$AC$85,COLUMN(AB$1)-2,FALSE)=" ",0,VLOOKUP($B$84&amp;$B94,[17]Sheet1!$C$1:$AC$85,COLUMN(AB$1)-2,FALSE))</f>
        <v>237</v>
      </c>
      <c r="AC94" s="7">
        <f>IF(VLOOKUP($B$84&amp;$B94,[17]Sheet1!$C$1:$AC$85,COLUMN(AC$1)-2,FALSE)=" ",0,VLOOKUP($B$84&amp;$B94,[17]Sheet1!$C$1:$AC$85,COLUMN(AC$1)-2,FALSE))</f>
        <v>244</v>
      </c>
      <c r="AF94" s="7">
        <f t="shared" si="110"/>
        <v>237</v>
      </c>
      <c r="AG94" s="7">
        <f t="shared" si="110"/>
        <v>244</v>
      </c>
      <c r="AH94" s="7">
        <f>VLOOKUP($A$3&amp;$B$84&amp;$B94,'[14]Paga All'!$G$1:$J$3000,4,FALSE)</f>
        <v>377</v>
      </c>
      <c r="AI94" s="7">
        <f>VLOOKUP($A$2&amp;$B$84&amp;$B94,'[15]Paga all'!$F:$G,2,FALSE)</f>
        <v>255</v>
      </c>
      <c r="AJ94" s="7">
        <f>VLOOKUP($A$2&amp;$B$84&amp;$B94,'[16]Paga all'!$F$2:$G$1470,2,FALSE)</f>
        <v>175</v>
      </c>
      <c r="AK94" s="9">
        <f t="shared" ref="AK94:BO94" si="113">AK92+AK93-AJ92</f>
        <v>335</v>
      </c>
      <c r="AL94" s="9">
        <f t="shared" si="113"/>
        <v>146</v>
      </c>
      <c r="AM94" s="9">
        <f t="shared" si="113"/>
        <v>146</v>
      </c>
      <c r="AN94" s="9">
        <f t="shared" si="113"/>
        <v>147</v>
      </c>
      <c r="AO94" s="9">
        <f t="shared" si="113"/>
        <v>147</v>
      </c>
      <c r="AP94" s="9">
        <f t="shared" si="113"/>
        <v>147</v>
      </c>
      <c r="AQ94" s="9">
        <f t="shared" si="113"/>
        <v>148</v>
      </c>
      <c r="AR94" s="9">
        <f t="shared" si="113"/>
        <v>148</v>
      </c>
      <c r="AS94" s="9">
        <f t="shared" si="113"/>
        <v>149</v>
      </c>
      <c r="AT94" s="9">
        <f t="shared" si="113"/>
        <v>149</v>
      </c>
      <c r="AU94" s="9">
        <f t="shared" si="113"/>
        <v>149</v>
      </c>
      <c r="AV94" s="9">
        <f t="shared" si="113"/>
        <v>150</v>
      </c>
      <c r="AW94" s="9">
        <f t="shared" si="113"/>
        <v>150</v>
      </c>
      <c r="AX94" s="9">
        <f t="shared" si="113"/>
        <v>151</v>
      </c>
      <c r="AY94" s="9">
        <f t="shared" si="113"/>
        <v>151</v>
      </c>
      <c r="AZ94" s="9">
        <f t="shared" si="113"/>
        <v>151</v>
      </c>
      <c r="BA94" s="9">
        <f t="shared" si="113"/>
        <v>152</v>
      </c>
      <c r="BB94" s="9">
        <f t="shared" si="113"/>
        <v>152</v>
      </c>
      <c r="BC94" s="9">
        <f t="shared" si="113"/>
        <v>153</v>
      </c>
      <c r="BD94" s="9">
        <f t="shared" si="113"/>
        <v>153</v>
      </c>
      <c r="BE94" s="9">
        <f t="shared" si="113"/>
        <v>153</v>
      </c>
      <c r="BF94" s="9">
        <f t="shared" si="113"/>
        <v>154</v>
      </c>
      <c r="BG94" s="9">
        <f t="shared" si="113"/>
        <v>154</v>
      </c>
      <c r="BH94" s="9">
        <f t="shared" si="113"/>
        <v>155</v>
      </c>
      <c r="BI94" s="9">
        <f t="shared" si="113"/>
        <v>155</v>
      </c>
      <c r="BJ94" s="9">
        <f t="shared" si="113"/>
        <v>155</v>
      </c>
      <c r="BK94" s="9">
        <f t="shared" si="113"/>
        <v>156</v>
      </c>
      <c r="BL94" s="9">
        <f t="shared" si="113"/>
        <v>156</v>
      </c>
      <c r="BM94" s="9">
        <f t="shared" si="113"/>
        <v>157</v>
      </c>
      <c r="BN94" s="9">
        <f t="shared" si="113"/>
        <v>157</v>
      </c>
      <c r="BO94" s="9">
        <f t="shared" si="113"/>
        <v>157</v>
      </c>
    </row>
    <row r="95" spans="2:67" outlineLevel="1" x14ac:dyDescent="0.25">
      <c r="B95" s="292" t="s">
        <v>205</v>
      </c>
      <c r="D95" s="7">
        <f>IF(VLOOKUP($B$84&amp;$B95,[17]Sheet1!$C$1:$AC$85,COLUMN(D$1)-2,FALSE)=" ",0,VLOOKUP($B$84&amp;$B95,[17]Sheet1!$C$1:$AC$85,COLUMN(D$1)-2,FALSE))</f>
        <v>340</v>
      </c>
      <c r="E95" s="7">
        <f>IF(VLOOKUP($B$84&amp;$B95,[17]Sheet1!$C$1:$AC$85,COLUMN(E$1)-2,FALSE)=" ",0,VLOOKUP($B$84&amp;$B95,[17]Sheet1!$C$1:$AC$85,COLUMN(E$1)-2,FALSE))</f>
        <v>371</v>
      </c>
      <c r="F95" s="7">
        <f>IF(VLOOKUP($B$84&amp;$B95,[17]Sheet1!$C$1:$AC$85,COLUMN(F$1)-2,FALSE)=" ",0,VLOOKUP($B$84&amp;$B95,[17]Sheet1!$C$1:$AC$85,COLUMN(F$1)-2,FALSE))</f>
        <v>193</v>
      </c>
      <c r="G95" s="7">
        <f>IF(VLOOKUP($B$84&amp;$B95,[17]Sheet1!$C$1:$AC$85,COLUMN(G$1)-2,FALSE)=" ",0,VLOOKUP($B$84&amp;$B95,[17]Sheet1!$C$1:$AC$85,COLUMN(G$1)-2,FALSE))</f>
        <v>203</v>
      </c>
      <c r="H95" s="7">
        <f>IF(VLOOKUP($B$84&amp;$B95,[17]Sheet1!$C$1:$AC$85,COLUMN(H$1)-2,FALSE)=" ",0,VLOOKUP($B$84&amp;$B95,[17]Sheet1!$C$1:$AC$85,COLUMN(H$1)-2,FALSE))</f>
        <v>144</v>
      </c>
      <c r="I95" s="7">
        <f>IF(VLOOKUP($B$84&amp;$B95,[17]Sheet1!$C$1:$AC$85,COLUMN(I$1)-2,FALSE)=" ",0,VLOOKUP($B$84&amp;$B95,[17]Sheet1!$C$1:$AC$85,COLUMN(I$1)-2,FALSE))</f>
        <v>160</v>
      </c>
      <c r="J95" s="7">
        <f>IF(VLOOKUP($B$84&amp;$B95,[17]Sheet1!$C$1:$AC$85,COLUMN(J$1)-2,FALSE)=" ",0,VLOOKUP($B$84&amp;$B95,[17]Sheet1!$C$1:$AC$85,COLUMN(J$1)-2,FALSE))</f>
        <v>159</v>
      </c>
      <c r="K95" s="7">
        <f>IF(VLOOKUP($B$84&amp;$B95,[17]Sheet1!$C$1:$AC$85,COLUMN(K$1)-2,FALSE)=" ",0,VLOOKUP($B$84&amp;$B95,[17]Sheet1!$C$1:$AC$85,COLUMN(K$1)-2,FALSE))</f>
        <v>243</v>
      </c>
      <c r="L95" s="7">
        <f>IF(VLOOKUP($B$84&amp;$B95,[17]Sheet1!$C$1:$AC$85,COLUMN(L$1)-2,FALSE)=" ",0,VLOOKUP($B$84&amp;$B95,[17]Sheet1!$C$1:$AC$85,COLUMN(L$1)-2,FALSE))</f>
        <v>364</v>
      </c>
      <c r="M95" s="7">
        <f>IF(VLOOKUP($B$84&amp;$B95,[17]Sheet1!$C$1:$AC$85,COLUMN(M$1)-2,FALSE)=" ",0,VLOOKUP($B$84&amp;$B95,[17]Sheet1!$C$1:$AC$85,COLUMN(M$1)-2,FALSE))</f>
        <v>532</v>
      </c>
      <c r="N95" s="7">
        <f>IF(VLOOKUP($B$84&amp;$B95,[17]Sheet1!$C$1:$AC$85,COLUMN(N$1)-2,FALSE)=" ",0,VLOOKUP($B$84&amp;$B95,[17]Sheet1!$C$1:$AC$85,COLUMN(N$1)-2,FALSE))</f>
        <v>1201</v>
      </c>
      <c r="O95" s="7">
        <f>IF(VLOOKUP($B$84&amp;$B95,[17]Sheet1!$C$1:$AC$85,COLUMN(O$1)-2,FALSE)=" ",0,VLOOKUP($B$84&amp;$B95,[17]Sheet1!$C$1:$AC$85,COLUMN(O$1)-2,FALSE))</f>
        <v>933</v>
      </c>
      <c r="P95" s="7">
        <f>IF(VLOOKUP($B$84&amp;$B95,[17]Sheet1!$C$1:$AC$85,COLUMN(P$1)-2,FALSE)=" ",0,VLOOKUP($B$84&amp;$B95,[17]Sheet1!$C$1:$AC$85,COLUMN(P$1)-2,FALSE))</f>
        <v>374</v>
      </c>
      <c r="Q95" s="7">
        <f>IF(VLOOKUP($B$84&amp;$B95,[17]Sheet1!$C$1:$AC$85,COLUMN(Q$1)-2,FALSE)=" ",0,VLOOKUP($B$84&amp;$B95,[17]Sheet1!$C$1:$AC$85,COLUMN(Q$1)-2,FALSE))</f>
        <v>415</v>
      </c>
      <c r="R95" s="7">
        <f>IF(VLOOKUP($B$84&amp;$B95,[17]Sheet1!$C$1:$AC$85,COLUMN(R$1)-2,FALSE)=" ",0,VLOOKUP($B$84&amp;$B95,[17]Sheet1!$C$1:$AC$85,COLUMN(R$1)-2,FALSE))</f>
        <v>498</v>
      </c>
      <c r="S95" s="7">
        <f>IF(VLOOKUP($B$84&amp;$B95,[17]Sheet1!$C$1:$AC$85,COLUMN(S$1)-2,FALSE)=" ",0,VLOOKUP($B$84&amp;$B95,[17]Sheet1!$C$1:$AC$85,COLUMN(S$1)-2,FALSE))</f>
        <v>484</v>
      </c>
      <c r="T95" s="7">
        <f>IF(VLOOKUP($B$84&amp;$B95,[17]Sheet1!$C$1:$AC$85,COLUMN(T$1)-2,FALSE)=" ",0,VLOOKUP($B$84&amp;$B95,[17]Sheet1!$C$1:$AC$85,COLUMN(T$1)-2,FALSE))</f>
        <v>481</v>
      </c>
      <c r="U95" s="7">
        <f>IF(VLOOKUP($B$84&amp;$B95,[17]Sheet1!$C$1:$AC$85,COLUMN(U$1)-2,FALSE)=" ",0,VLOOKUP($B$84&amp;$B95,[17]Sheet1!$C$1:$AC$85,COLUMN(U$1)-2,FALSE))</f>
        <v>515</v>
      </c>
      <c r="V95" s="7">
        <f>IF(VLOOKUP($B$84&amp;$B95,[17]Sheet1!$C$1:$AC$85,COLUMN(V$1)-2,FALSE)=" ",0,VLOOKUP($B$84&amp;$B95,[17]Sheet1!$C$1:$AC$85,COLUMN(V$1)-2,FALSE))</f>
        <v>561</v>
      </c>
      <c r="W95" s="7">
        <f>IF(VLOOKUP($B$84&amp;$B95,[17]Sheet1!$C$1:$AC$85,COLUMN(W$1)-2,FALSE)=" ",0,VLOOKUP($B$84&amp;$B95,[17]Sheet1!$C$1:$AC$85,COLUMN(W$1)-2,FALSE))</f>
        <v>651</v>
      </c>
      <c r="X95" s="7">
        <f>IF(VLOOKUP($B$84&amp;$B95,[17]Sheet1!$C$1:$AC$85,COLUMN(X$1)-2,FALSE)=" ",0,VLOOKUP($B$84&amp;$B95,[17]Sheet1!$C$1:$AC$85,COLUMN(X$1)-2,FALSE))</f>
        <v>642</v>
      </c>
      <c r="Y95" s="7">
        <f>IF(VLOOKUP($B$84&amp;$B95,[17]Sheet1!$C$1:$AC$85,COLUMN(Y$1)-2,FALSE)=" ",0,VLOOKUP($B$84&amp;$B95,[17]Sheet1!$C$1:$AC$85,COLUMN(Y$1)-2,FALSE))</f>
        <v>703</v>
      </c>
      <c r="Z95" s="7">
        <f>IF(VLOOKUP($B$84&amp;$B95,[17]Sheet1!$C$1:$AC$85,COLUMN(Z$1)-2,FALSE)=" ",0,VLOOKUP($B$84&amp;$B95,[17]Sheet1!$C$1:$AC$85,COLUMN(Z$1)-2,FALSE))</f>
        <v>724</v>
      </c>
      <c r="AA95" s="7">
        <f>IF(VLOOKUP($B$84&amp;$B95,[17]Sheet1!$C$1:$AC$85,COLUMN(AA$1)-2,FALSE)=" ",0,VLOOKUP($B$84&amp;$B95,[17]Sheet1!$C$1:$AC$85,COLUMN(AA$1)-2,FALSE))</f>
        <v>1194</v>
      </c>
      <c r="AB95" s="7">
        <f>IF(VLOOKUP($B$84&amp;$B95,[17]Sheet1!$C$1:$AC$85,COLUMN(AB$1)-2,FALSE)=" ",0,VLOOKUP($B$84&amp;$B95,[17]Sheet1!$C$1:$AC$85,COLUMN(AB$1)-2,FALSE))</f>
        <v>1543</v>
      </c>
      <c r="AC95" s="7">
        <f>IF(VLOOKUP($B$84&amp;$B95,[17]Sheet1!$C$1:$AC$85,COLUMN(AC$1)-2,FALSE)=" ",0,VLOOKUP($B$84&amp;$B95,[17]Sheet1!$C$1:$AC$85,COLUMN(AC$1)-2,FALSE))</f>
        <v>1633</v>
      </c>
      <c r="AF95" s="7">
        <f t="shared" si="110"/>
        <v>1543</v>
      </c>
      <c r="AG95" s="7">
        <f t="shared" si="110"/>
        <v>1633</v>
      </c>
      <c r="AH95" s="7">
        <f>VLOOKUP($A$3&amp;$B$84&amp;$B95,'[14]Paga All'!$G$1:$J$3000,4,FALSE)</f>
        <v>2501</v>
      </c>
      <c r="AI95" s="7">
        <f>VLOOKUP($A$2&amp;$B$84&amp;$B95,'[15]Paga all'!$F:$G,2,FALSE)</f>
        <v>1818</v>
      </c>
      <c r="AJ95" s="7">
        <f>VLOOKUP($A$2&amp;$B$84&amp;$B95,'[16]Paga all'!$F$2:$G$1470,2,FALSE)</f>
        <v>925</v>
      </c>
      <c r="AK95" s="9">
        <f t="shared" ref="AK95:BO95" si="114">ROUND(AK92*AK88,)</f>
        <v>1725</v>
      </c>
      <c r="AL95" s="9">
        <f t="shared" si="114"/>
        <v>1962</v>
      </c>
      <c r="AM95" s="9">
        <f t="shared" si="114"/>
        <v>1965</v>
      </c>
      <c r="AN95" s="9">
        <f t="shared" si="114"/>
        <v>1972</v>
      </c>
      <c r="AO95" s="9">
        <f t="shared" si="114"/>
        <v>1979</v>
      </c>
      <c r="AP95" s="9">
        <f t="shared" si="114"/>
        <v>1982</v>
      </c>
      <c r="AQ95" s="9">
        <f t="shared" si="114"/>
        <v>1989</v>
      </c>
      <c r="AR95" s="9">
        <f t="shared" si="114"/>
        <v>2168</v>
      </c>
      <c r="AS95" s="9">
        <f t="shared" si="114"/>
        <v>2352</v>
      </c>
      <c r="AT95" s="9">
        <f t="shared" si="114"/>
        <v>2537</v>
      </c>
      <c r="AU95" s="9">
        <f t="shared" si="114"/>
        <v>2541</v>
      </c>
      <c r="AV95" s="9">
        <f t="shared" si="114"/>
        <v>2550</v>
      </c>
      <c r="AW95" s="9">
        <f t="shared" si="114"/>
        <v>2554</v>
      </c>
      <c r="AX95" s="9">
        <f t="shared" si="114"/>
        <v>2563</v>
      </c>
      <c r="AY95" s="9">
        <f t="shared" si="114"/>
        <v>2571</v>
      </c>
      <c r="AZ95" s="9">
        <f t="shared" si="114"/>
        <v>2576</v>
      </c>
      <c r="BA95" s="9">
        <f t="shared" si="114"/>
        <v>2584</v>
      </c>
      <c r="BB95" s="9">
        <f t="shared" si="114"/>
        <v>2589</v>
      </c>
      <c r="BC95" s="9">
        <f t="shared" si="114"/>
        <v>2597</v>
      </c>
      <c r="BD95" s="9">
        <f t="shared" si="114"/>
        <v>2606</v>
      </c>
      <c r="BE95" s="9">
        <f t="shared" si="114"/>
        <v>2610</v>
      </c>
      <c r="BF95" s="9">
        <f t="shared" si="114"/>
        <v>2619</v>
      </c>
      <c r="BG95" s="9">
        <f t="shared" si="114"/>
        <v>2623</v>
      </c>
      <c r="BH95" s="9">
        <f t="shared" si="114"/>
        <v>2632</v>
      </c>
      <c r="BI95" s="9">
        <f t="shared" si="114"/>
        <v>2640</v>
      </c>
      <c r="BJ95" s="9">
        <f t="shared" si="114"/>
        <v>2645</v>
      </c>
      <c r="BK95" s="9">
        <f t="shared" si="114"/>
        <v>2653</v>
      </c>
      <c r="BL95" s="9">
        <f t="shared" si="114"/>
        <v>2657</v>
      </c>
      <c r="BM95" s="9">
        <f t="shared" si="114"/>
        <v>2666</v>
      </c>
      <c r="BN95" s="9">
        <f t="shared" si="114"/>
        <v>2675</v>
      </c>
      <c r="BO95" s="9">
        <f t="shared" si="114"/>
        <v>2679</v>
      </c>
    </row>
    <row r="96" spans="2:67" outlineLevel="1" x14ac:dyDescent="0.25">
      <c r="B96" s="292" t="s">
        <v>206</v>
      </c>
      <c r="D96" s="7">
        <f>IF(VLOOKUP($B$84&amp;$B96,[17]Sheet1!$C$1:$AC$85,COLUMN(D$1)-2,FALSE)=" ",0,VLOOKUP($B$84&amp;$B96,[17]Sheet1!$C$1:$AC$85,COLUMN(D$1)-2,FALSE))</f>
        <v>527000</v>
      </c>
      <c r="E96" s="7">
        <f>IF(VLOOKUP($B$84&amp;$B96,[17]Sheet1!$C$1:$AC$85,COLUMN(E$1)-2,FALSE)=" ",0,VLOOKUP($B$84&amp;$B96,[17]Sheet1!$C$1:$AC$85,COLUMN(E$1)-2,FALSE))</f>
        <v>571750</v>
      </c>
      <c r="F96" s="7">
        <f>IF(VLOOKUP($B$84&amp;$B96,[17]Sheet1!$C$1:$AC$85,COLUMN(F$1)-2,FALSE)=" ",0,VLOOKUP($B$84&amp;$B96,[17]Sheet1!$C$1:$AC$85,COLUMN(F$1)-2,FALSE))</f>
        <v>295450</v>
      </c>
      <c r="G96" s="7">
        <f>IF(VLOOKUP($B$84&amp;$B96,[17]Sheet1!$C$1:$AC$85,COLUMN(G$1)-2,FALSE)=" ",0,VLOOKUP($B$84&amp;$B96,[17]Sheet1!$C$1:$AC$85,COLUMN(G$1)-2,FALSE))</f>
        <v>309400</v>
      </c>
      <c r="H96" s="7">
        <f>IF(VLOOKUP($B$84&amp;$B96,[17]Sheet1!$C$1:$AC$85,COLUMN(H$1)-2,FALSE)=" ",0,VLOOKUP($B$84&amp;$B96,[17]Sheet1!$C$1:$AC$85,COLUMN(H$1)-2,FALSE))</f>
        <v>222500</v>
      </c>
      <c r="I96" s="7">
        <f>IF(VLOOKUP($B$84&amp;$B96,[17]Sheet1!$C$1:$AC$85,COLUMN(I$1)-2,FALSE)=" ",0,VLOOKUP($B$84&amp;$B96,[17]Sheet1!$C$1:$AC$85,COLUMN(I$1)-2,FALSE))</f>
        <v>241150</v>
      </c>
      <c r="J96" s="7">
        <f>IF(VLOOKUP($B$84&amp;$B96,[17]Sheet1!$C$1:$AC$85,COLUMN(J$1)-2,FALSE)=" ",0,VLOOKUP($B$84&amp;$B96,[17]Sheet1!$C$1:$AC$85,COLUMN(J$1)-2,FALSE))</f>
        <v>238852</v>
      </c>
      <c r="K96" s="7">
        <f>IF(VLOOKUP($B$84&amp;$B96,[17]Sheet1!$C$1:$AC$85,COLUMN(K$1)-2,FALSE)=" ",0,VLOOKUP($B$84&amp;$B96,[17]Sheet1!$C$1:$AC$85,COLUMN(K$1)-2,FALSE))</f>
        <v>380179.5</v>
      </c>
      <c r="L96" s="7">
        <f>IF(VLOOKUP($B$84&amp;$B96,[17]Sheet1!$C$1:$AC$85,COLUMN(L$1)-2,FALSE)=" ",0,VLOOKUP($B$84&amp;$B96,[17]Sheet1!$C$1:$AC$85,COLUMN(L$1)-2,FALSE))</f>
        <v>628200</v>
      </c>
      <c r="M96" s="7">
        <f>IF(VLOOKUP($B$84&amp;$B96,[17]Sheet1!$C$1:$AC$85,COLUMN(M$1)-2,FALSE)=" ",0,VLOOKUP($B$84&amp;$B96,[17]Sheet1!$C$1:$AC$85,COLUMN(M$1)-2,FALSE))</f>
        <v>849500</v>
      </c>
      <c r="N96" s="7">
        <f>IF(VLOOKUP($B$84&amp;$B96,[17]Sheet1!$C$1:$AC$85,COLUMN(N$1)-2,FALSE)=" ",0,VLOOKUP($B$84&amp;$B96,[17]Sheet1!$C$1:$AC$85,COLUMN(N$1)-2,FALSE))</f>
        <v>2021450</v>
      </c>
      <c r="O96" s="7">
        <f>IF(VLOOKUP($B$84&amp;$B96,[17]Sheet1!$C$1:$AC$85,COLUMN(O$1)-2,FALSE)=" ",0,VLOOKUP($B$84&amp;$B96,[17]Sheet1!$C$1:$AC$85,COLUMN(O$1)-2,FALSE))</f>
        <v>1461400</v>
      </c>
      <c r="P96" s="7">
        <f>IF(VLOOKUP($B$84&amp;$B96,[17]Sheet1!$C$1:$AC$85,COLUMN(P$1)-2,FALSE)=" ",0,VLOOKUP($B$84&amp;$B96,[17]Sheet1!$C$1:$AC$85,COLUMN(P$1)-2,FALSE))</f>
        <v>589660</v>
      </c>
      <c r="Q96" s="7">
        <f>IF(VLOOKUP($B$84&amp;$B96,[17]Sheet1!$C$1:$AC$85,COLUMN(Q$1)-2,FALSE)=" ",0,VLOOKUP($B$84&amp;$B96,[17]Sheet1!$C$1:$AC$85,COLUMN(Q$1)-2,FALSE))</f>
        <v>630750</v>
      </c>
      <c r="R96" s="7">
        <f>IF(VLOOKUP($B$84&amp;$B96,[17]Sheet1!$C$1:$AC$85,COLUMN(R$1)-2,FALSE)=" ",0,VLOOKUP($B$84&amp;$B96,[17]Sheet1!$C$1:$AC$85,COLUMN(R$1)-2,FALSE))</f>
        <v>783044</v>
      </c>
      <c r="S96" s="7">
        <f>IF(VLOOKUP($B$84&amp;$B96,[17]Sheet1!$C$1:$AC$85,COLUMN(S$1)-2,FALSE)=" ",0,VLOOKUP($B$84&amp;$B96,[17]Sheet1!$C$1:$AC$85,COLUMN(S$1)-2,FALSE))</f>
        <v>746400</v>
      </c>
      <c r="T96" s="7">
        <f>IF(VLOOKUP($B$84&amp;$B96,[17]Sheet1!$C$1:$AC$85,COLUMN(T$1)-2,FALSE)=" ",0,VLOOKUP($B$84&amp;$B96,[17]Sheet1!$C$1:$AC$85,COLUMN(T$1)-2,FALSE))</f>
        <v>749864.5</v>
      </c>
      <c r="U96" s="7">
        <f>IF(VLOOKUP($B$84&amp;$B96,[17]Sheet1!$C$1:$AC$85,COLUMN(U$1)-2,FALSE)=" ",0,VLOOKUP($B$84&amp;$B96,[17]Sheet1!$C$1:$AC$85,COLUMN(U$1)-2,FALSE))</f>
        <v>735160</v>
      </c>
      <c r="V96" s="7">
        <f>IF(VLOOKUP($B$84&amp;$B96,[17]Sheet1!$C$1:$AC$85,COLUMN(V$1)-2,FALSE)=" ",0,VLOOKUP($B$84&amp;$B96,[17]Sheet1!$C$1:$AC$85,COLUMN(V$1)-2,FALSE))</f>
        <v>837025.5</v>
      </c>
      <c r="W96" s="7">
        <f>IF(VLOOKUP($B$84&amp;$B96,[17]Sheet1!$C$1:$AC$85,COLUMN(W$1)-2,FALSE)=" ",0,VLOOKUP($B$84&amp;$B96,[17]Sheet1!$C$1:$AC$85,COLUMN(W$1)-2,FALSE))</f>
        <v>961324</v>
      </c>
      <c r="X96" s="7">
        <f>IF(VLOOKUP($B$84&amp;$B96,[17]Sheet1!$C$1:$AC$85,COLUMN(X$1)-2,FALSE)=" ",0,VLOOKUP($B$84&amp;$B96,[17]Sheet1!$C$1:$AC$85,COLUMN(X$1)-2,FALSE))</f>
        <v>931011</v>
      </c>
      <c r="Y96" s="7">
        <f>IF(VLOOKUP($B$84&amp;$B96,[17]Sheet1!$C$1:$AC$85,COLUMN(Y$1)-2,FALSE)=" ",0,VLOOKUP($B$84&amp;$B96,[17]Sheet1!$C$1:$AC$85,COLUMN(Y$1)-2,FALSE))</f>
        <v>1001963</v>
      </c>
      <c r="Z96" s="7">
        <f>IF(VLOOKUP($B$84&amp;$B96,[17]Sheet1!$C$1:$AC$85,COLUMN(Z$1)-2,FALSE)=" ",0,VLOOKUP($B$84&amp;$B96,[17]Sheet1!$C$1:$AC$85,COLUMN(Z$1)-2,FALSE))</f>
        <v>1036505</v>
      </c>
      <c r="AA96" s="7">
        <f>IF(VLOOKUP($B$84&amp;$B96,[17]Sheet1!$C$1:$AC$85,COLUMN(AA$1)-2,FALSE)=" ",0,VLOOKUP($B$84&amp;$B96,[17]Sheet1!$C$1:$AC$85,COLUMN(AA$1)-2,FALSE))</f>
        <v>1677221</v>
      </c>
      <c r="AB96" s="7">
        <f>IF(VLOOKUP($B$84&amp;$B96,[17]Sheet1!$C$1:$AC$85,COLUMN(AB$1)-2,FALSE)=" ",0,VLOOKUP($B$84&amp;$B96,[17]Sheet1!$C$1:$AC$85,COLUMN(AB$1)-2,FALSE))</f>
        <v>2166765</v>
      </c>
      <c r="AC96" s="7">
        <f>IF(VLOOKUP($B$84&amp;$B96,[17]Sheet1!$C$1:$AC$85,COLUMN(AC$1)-2,FALSE)=" ",0,VLOOKUP($B$84&amp;$B96,[17]Sheet1!$C$1:$AC$85,COLUMN(AC$1)-2,FALSE))</f>
        <v>2264500</v>
      </c>
      <c r="AF96" s="7">
        <f t="shared" si="110"/>
        <v>2166765</v>
      </c>
      <c r="AG96" s="7">
        <f t="shared" si="110"/>
        <v>2264500</v>
      </c>
      <c r="AH96" s="7">
        <f>VLOOKUP($A$3&amp;$B$84&amp;$B96,'[14]Paga All'!$G$1:$J$3000,4,FALSE)</f>
        <v>3610092</v>
      </c>
      <c r="AI96" s="7">
        <f>VLOOKUP($A$2&amp;$B$84&amp;$B96,'[15]Paga all'!$F:$G,2,FALSE)</f>
        <v>2935475</v>
      </c>
      <c r="AJ96" s="7">
        <f>VLOOKUP($A$2&amp;$B$84&amp;$B96,'[16]Paga all'!$F$2:$G$1470,2,FALSE)</f>
        <v>1561700</v>
      </c>
      <c r="AK96" s="9">
        <f t="shared" ref="AK96:BO96" si="115">AK95*$AD97</f>
        <v>2502093.292858514</v>
      </c>
      <c r="AL96" s="9">
        <f t="shared" si="115"/>
        <v>2845859.1539642927</v>
      </c>
      <c r="AM96" s="9">
        <f t="shared" si="115"/>
        <v>2850210.6205605683</v>
      </c>
      <c r="AN96" s="9">
        <f t="shared" si="115"/>
        <v>2860364.0426185448</v>
      </c>
      <c r="AO96" s="9">
        <f t="shared" si="115"/>
        <v>2870517.4646765217</v>
      </c>
      <c r="AP96" s="9">
        <f t="shared" si="115"/>
        <v>2874868.9312727973</v>
      </c>
      <c r="AQ96" s="9">
        <f t="shared" si="115"/>
        <v>2885022.3533307738</v>
      </c>
      <c r="AR96" s="9">
        <f t="shared" si="115"/>
        <v>3144659.860241889</v>
      </c>
      <c r="AS96" s="9">
        <f t="shared" si="115"/>
        <v>3411549.8114801305</v>
      </c>
      <c r="AT96" s="9">
        <f t="shared" si="115"/>
        <v>3679890.2515837974</v>
      </c>
      <c r="AU96" s="9">
        <f t="shared" si="115"/>
        <v>3685692.2070454983</v>
      </c>
      <c r="AV96" s="9">
        <f t="shared" si="115"/>
        <v>3698746.6068343255</v>
      </c>
      <c r="AW96" s="9">
        <f t="shared" si="115"/>
        <v>3704548.5622960264</v>
      </c>
      <c r="AX96" s="9">
        <f t="shared" si="115"/>
        <v>3717602.9620848531</v>
      </c>
      <c r="AY96" s="9">
        <f t="shared" si="115"/>
        <v>3729206.8730082549</v>
      </c>
      <c r="AZ96" s="9">
        <f t="shared" si="115"/>
        <v>3736459.3173353812</v>
      </c>
      <c r="BA96" s="9">
        <f t="shared" si="115"/>
        <v>3748063.228258783</v>
      </c>
      <c r="BB96" s="9">
        <f t="shared" si="115"/>
        <v>3755315.6725859093</v>
      </c>
      <c r="BC96" s="9">
        <f t="shared" si="115"/>
        <v>3766919.5835093111</v>
      </c>
      <c r="BD96" s="9">
        <f t="shared" si="115"/>
        <v>3779973.9832981382</v>
      </c>
      <c r="BE96" s="9">
        <f t="shared" si="115"/>
        <v>3785775.9387598387</v>
      </c>
      <c r="BF96" s="9">
        <f t="shared" si="115"/>
        <v>3798830.3385486659</v>
      </c>
      <c r="BG96" s="9">
        <f t="shared" si="115"/>
        <v>3804632.2940103668</v>
      </c>
      <c r="BH96" s="9">
        <f t="shared" si="115"/>
        <v>3817686.6937991939</v>
      </c>
      <c r="BI96" s="9">
        <f t="shared" si="115"/>
        <v>3829290.6047225958</v>
      </c>
      <c r="BJ96" s="9">
        <f t="shared" si="115"/>
        <v>3836543.049049722</v>
      </c>
      <c r="BK96" s="9">
        <f t="shared" si="115"/>
        <v>3848146.9599731239</v>
      </c>
      <c r="BL96" s="9">
        <f t="shared" si="115"/>
        <v>3853948.9154348243</v>
      </c>
      <c r="BM96" s="9">
        <f t="shared" si="115"/>
        <v>3867003.3152236515</v>
      </c>
      <c r="BN96" s="9">
        <f t="shared" si="115"/>
        <v>3880057.7150124786</v>
      </c>
      <c r="BO96" s="9">
        <f t="shared" si="115"/>
        <v>3885859.6704741796</v>
      </c>
    </row>
    <row r="97" spans="2:67" outlineLevel="1" x14ac:dyDescent="0.25">
      <c r="B97" s="292" t="s">
        <v>207</v>
      </c>
      <c r="D97" s="7">
        <f t="shared" ref="D97:AC97" si="116">IF(ISERROR(D96/D95),0,D96/D95)</f>
        <v>1550</v>
      </c>
      <c r="E97" s="7">
        <f t="shared" si="116"/>
        <v>1541.1051212938005</v>
      </c>
      <c r="F97" s="7">
        <f t="shared" si="116"/>
        <v>1530.8290155440413</v>
      </c>
      <c r="G97" s="7">
        <f t="shared" si="116"/>
        <v>1524.1379310344828</v>
      </c>
      <c r="H97" s="7">
        <f t="shared" si="116"/>
        <v>1545.1388888888889</v>
      </c>
      <c r="I97" s="7">
        <f t="shared" si="116"/>
        <v>1507.1875</v>
      </c>
      <c r="J97" s="7">
        <f t="shared" si="116"/>
        <v>1502.2138364779873</v>
      </c>
      <c r="K97" s="7">
        <f t="shared" si="116"/>
        <v>1564.5246913580247</v>
      </c>
      <c r="L97" s="7">
        <f t="shared" si="116"/>
        <v>1725.8241758241759</v>
      </c>
      <c r="M97" s="7">
        <f t="shared" si="116"/>
        <v>1596.8045112781954</v>
      </c>
      <c r="N97" s="7">
        <f t="shared" si="116"/>
        <v>1683.1390507910075</v>
      </c>
      <c r="O97" s="7">
        <f t="shared" si="116"/>
        <v>1566.3451232583066</v>
      </c>
      <c r="P97" s="7">
        <f t="shared" si="116"/>
        <v>1576.6310160427809</v>
      </c>
      <c r="Q97" s="7">
        <f t="shared" si="116"/>
        <v>1519.8795180722891</v>
      </c>
      <c r="R97" s="7">
        <f t="shared" si="116"/>
        <v>1572.3775100401606</v>
      </c>
      <c r="S97" s="7">
        <f t="shared" si="116"/>
        <v>1542.1487603305786</v>
      </c>
      <c r="T97" s="7">
        <f t="shared" si="116"/>
        <v>1558.9698544698545</v>
      </c>
      <c r="U97" s="7">
        <f t="shared" si="116"/>
        <v>1427.495145631068</v>
      </c>
      <c r="V97" s="7">
        <f t="shared" si="116"/>
        <v>1492.024064171123</v>
      </c>
      <c r="W97" s="7">
        <f t="shared" si="116"/>
        <v>1476.6881720430108</v>
      </c>
      <c r="X97" s="7">
        <f t="shared" si="116"/>
        <v>1450.1728971962616</v>
      </c>
      <c r="Y97" s="7">
        <f t="shared" si="116"/>
        <v>1425.2674253200569</v>
      </c>
      <c r="Z97" s="7">
        <f t="shared" si="116"/>
        <v>1431.6367403314916</v>
      </c>
      <c r="AA97" s="7">
        <f t="shared" si="116"/>
        <v>1404.7077051926299</v>
      </c>
      <c r="AB97" s="7">
        <f>IF(ISERROR(AB96/AB95),0,AB96/AB95)</f>
        <v>1404.2546986390148</v>
      </c>
      <c r="AC97" s="7">
        <f t="shared" si="116"/>
        <v>1386.7115737905694</v>
      </c>
      <c r="AD97" s="264">
        <f>SUM(P96:AC96)/SUM(P95:AC95)</f>
        <v>1450.4888654252256</v>
      </c>
      <c r="AF97" s="7">
        <f>IF(ISERROR(AF96/AF95),0,AF96/AF95)</f>
        <v>1404.2546986390148</v>
      </c>
      <c r="AG97" s="7">
        <f>IF(ISERROR(AG96/AG95),0,AG96/AG95)</f>
        <v>1386.7115737905694</v>
      </c>
      <c r="AH97" s="7">
        <f>IF(ISERROR(AH96/AH95),0,AH96/AH95)</f>
        <v>1443.4594162335065</v>
      </c>
      <c r="AI97" s="7">
        <f>IF(ISERROR(AI96/AI95),0,AI96/AI95)</f>
        <v>1614.6727172717272</v>
      </c>
      <c r="AJ97" s="7">
        <f>VLOOKUP($A$2&amp;$B$84&amp;$B97,'[16]Paga all'!$F$2:$G$1470,2,FALSE)</f>
        <v>5008.33</v>
      </c>
      <c r="AK97" s="9">
        <f t="shared" ref="AK97:BO97" si="117">IF(ISERROR(AK96/AK95),0,AK96/AK95)</f>
        <v>1450.4888654252254</v>
      </c>
      <c r="AL97" s="9">
        <f t="shared" si="117"/>
        <v>1450.4888654252256</v>
      </c>
      <c r="AM97" s="9">
        <f t="shared" si="117"/>
        <v>1450.4888654252256</v>
      </c>
      <c r="AN97" s="9">
        <f t="shared" si="117"/>
        <v>1450.4888654252256</v>
      </c>
      <c r="AO97" s="9">
        <f t="shared" si="117"/>
        <v>1450.4888654252256</v>
      </c>
      <c r="AP97" s="9">
        <f t="shared" si="117"/>
        <v>1450.4888654252256</v>
      </c>
      <c r="AQ97" s="9">
        <f t="shared" si="117"/>
        <v>1450.4888654252256</v>
      </c>
      <c r="AR97" s="9">
        <f t="shared" si="117"/>
        <v>1450.4888654252256</v>
      </c>
      <c r="AS97" s="9">
        <f t="shared" si="117"/>
        <v>1450.4888654252256</v>
      </c>
      <c r="AT97" s="9">
        <f t="shared" si="117"/>
        <v>1450.4888654252256</v>
      </c>
      <c r="AU97" s="9">
        <f t="shared" si="117"/>
        <v>1450.4888654252256</v>
      </c>
      <c r="AV97" s="9">
        <f t="shared" si="117"/>
        <v>1450.4888654252256</v>
      </c>
      <c r="AW97" s="9">
        <f t="shared" si="117"/>
        <v>1450.4888654252256</v>
      </c>
      <c r="AX97" s="9">
        <f t="shared" si="117"/>
        <v>1450.4888654252256</v>
      </c>
      <c r="AY97" s="9">
        <f t="shared" si="117"/>
        <v>1450.4888654252256</v>
      </c>
      <c r="AZ97" s="9">
        <f t="shared" si="117"/>
        <v>1450.4888654252256</v>
      </c>
      <c r="BA97" s="9">
        <f t="shared" si="117"/>
        <v>1450.4888654252256</v>
      </c>
      <c r="BB97" s="9">
        <f t="shared" si="117"/>
        <v>1450.4888654252256</v>
      </c>
      <c r="BC97" s="9">
        <f t="shared" si="117"/>
        <v>1450.4888654252256</v>
      </c>
      <c r="BD97" s="9">
        <f t="shared" si="117"/>
        <v>1450.4888654252256</v>
      </c>
      <c r="BE97" s="9">
        <f t="shared" si="117"/>
        <v>1450.4888654252256</v>
      </c>
      <c r="BF97" s="9">
        <f t="shared" si="117"/>
        <v>1450.4888654252256</v>
      </c>
      <c r="BG97" s="9">
        <f t="shared" si="117"/>
        <v>1450.4888654252256</v>
      </c>
      <c r="BH97" s="9">
        <f t="shared" si="117"/>
        <v>1450.4888654252256</v>
      </c>
      <c r="BI97" s="9">
        <f t="shared" si="117"/>
        <v>1450.4888654252256</v>
      </c>
      <c r="BJ97" s="9">
        <f t="shared" si="117"/>
        <v>1450.4888654252256</v>
      </c>
      <c r="BK97" s="9">
        <f t="shared" si="117"/>
        <v>1450.4888654252256</v>
      </c>
      <c r="BL97" s="9">
        <f t="shared" si="117"/>
        <v>1450.4888654252256</v>
      </c>
      <c r="BM97" s="9">
        <f t="shared" si="117"/>
        <v>1450.4888654252256</v>
      </c>
      <c r="BN97" s="9">
        <f t="shared" si="117"/>
        <v>1450.4888654252256</v>
      </c>
      <c r="BO97" s="9">
        <f t="shared" si="117"/>
        <v>1450.4888654252256</v>
      </c>
    </row>
    <row r="98" spans="2:67" outlineLevel="1" x14ac:dyDescent="0.25">
      <c r="B98" s="292" t="s">
        <v>208</v>
      </c>
      <c r="D98" s="7">
        <f>IF(VLOOKUP($B$84&amp;$B98,[17]Sheet1!$C$1:$AC$85,COLUMN(D$1)-2,FALSE)=" ",0,VLOOKUP($B$84&amp;$B98,[17]Sheet1!$C$1:$AC$85,COLUMN(D$1)-2,FALSE))</f>
        <v>12070</v>
      </c>
      <c r="E98" s="7">
        <f>IF(VLOOKUP($B$84&amp;$B98,[17]Sheet1!$C$1:$AC$85,COLUMN(E$1)-2,FALSE)=" ",0,VLOOKUP($B$84&amp;$B98,[17]Sheet1!$C$1:$AC$85,COLUMN(E$1)-2,FALSE))</f>
        <v>13117.5</v>
      </c>
      <c r="F98" s="7">
        <f>IF(VLOOKUP($B$84&amp;$B98,[17]Sheet1!$C$1:$AC$85,COLUMN(F$1)-2,FALSE)=" ",0,VLOOKUP($B$84&amp;$B98,[17]Sheet1!$C$1:$AC$85,COLUMN(F$1)-2,FALSE))</f>
        <v>6801.5</v>
      </c>
      <c r="G98" s="7">
        <f>IF(VLOOKUP($B$84&amp;$B98,[17]Sheet1!$C$1:$AC$85,COLUMN(G$1)-2,FALSE)=" ",0,VLOOKUP($B$84&amp;$B98,[17]Sheet1!$C$1:$AC$85,COLUMN(G$1)-2,FALSE))</f>
        <v>7155</v>
      </c>
      <c r="H98" s="7">
        <f>IF(VLOOKUP($B$84&amp;$B98,[17]Sheet1!$C$1:$AC$85,COLUMN(H$1)-2,FALSE)=" ",0,VLOOKUP($B$84&amp;$B98,[17]Sheet1!$C$1:$AC$85,COLUMN(H$1)-2,FALSE))</f>
        <v>0</v>
      </c>
      <c r="I98" s="7">
        <f>IF(VLOOKUP($B$84&amp;$B98,[17]Sheet1!$C$1:$AC$85,COLUMN(I$1)-2,FALSE)=" ",0,VLOOKUP($B$84&amp;$B98,[17]Sheet1!$C$1:$AC$85,COLUMN(I$1)-2,FALSE))</f>
        <v>2336.5</v>
      </c>
      <c r="J98" s="7">
        <f>IF(VLOOKUP($B$84&amp;$B98,[17]Sheet1!$C$1:$AC$85,COLUMN(J$1)-2,FALSE)=" ",0,VLOOKUP($B$84&amp;$B98,[17]Sheet1!$C$1:$AC$85,COLUMN(J$1)-2,FALSE))</f>
        <v>2407.66</v>
      </c>
      <c r="K98" s="7">
        <f>IF(VLOOKUP($B$84&amp;$B98,[17]Sheet1!$C$1:$AC$85,COLUMN(K$1)-2,FALSE)=" ",0,VLOOKUP($B$84&amp;$B98,[17]Sheet1!$C$1:$AC$85,COLUMN(K$1)-2,FALSE))</f>
        <v>4543.9799999999996</v>
      </c>
      <c r="L98" s="7">
        <f>IF(VLOOKUP($B$84&amp;$B98,[17]Sheet1!$C$1:$AC$85,COLUMN(L$1)-2,FALSE)=" ",0,VLOOKUP($B$84&amp;$B98,[17]Sheet1!$C$1:$AC$85,COLUMN(L$1)-2,FALSE))</f>
        <v>8882</v>
      </c>
      <c r="M98" s="7">
        <f>IF(VLOOKUP($B$84&amp;$B98,[17]Sheet1!$C$1:$AC$85,COLUMN(M$1)-2,FALSE)=" ",0,VLOOKUP($B$84&amp;$B98,[17]Sheet1!$C$1:$AC$85,COLUMN(M$1)-2,FALSE))</f>
        <v>19124</v>
      </c>
      <c r="N98" s="7">
        <f>IF(VLOOKUP($B$84&amp;$B98,[17]Sheet1!$C$1:$AC$85,COLUMN(N$1)-2,FALSE)=" ",0,VLOOKUP($B$84&amp;$B98,[17]Sheet1!$C$1:$AC$85,COLUMN(N$1)-2,FALSE))</f>
        <v>44234.5</v>
      </c>
      <c r="O98" s="7">
        <f>IF(VLOOKUP($B$84&amp;$B98,[17]Sheet1!$C$1:$AC$85,COLUMN(O$1)-2,FALSE)=" ",0,VLOOKUP($B$84&amp;$B98,[17]Sheet1!$C$1:$AC$85,COLUMN(O$1)-2,FALSE))</f>
        <v>33274</v>
      </c>
      <c r="P98" s="7">
        <f>IF(VLOOKUP($B$84&amp;$B98,[17]Sheet1!$C$1:$AC$85,COLUMN(P$1)-2,FALSE)=" ",0,VLOOKUP($B$84&amp;$B98,[17]Sheet1!$C$1:$AC$85,COLUMN(P$1)-2,FALSE))</f>
        <v>13367.6</v>
      </c>
      <c r="Q98" s="7">
        <f>IF(VLOOKUP($B$84&amp;$B98,[17]Sheet1!$C$1:$AC$85,COLUMN(Q$1)-2,FALSE)=" ",0,VLOOKUP($B$84&amp;$B98,[17]Sheet1!$C$1:$AC$85,COLUMN(Q$1)-2,FALSE))</f>
        <v>14583.58</v>
      </c>
      <c r="R98" s="7">
        <f>IF(VLOOKUP($B$84&amp;$B98,[17]Sheet1!$C$1:$AC$85,COLUMN(R$1)-2,FALSE)=" ",0,VLOOKUP($B$84&amp;$B98,[17]Sheet1!$C$1:$AC$85,COLUMN(R$1)-2,FALSE))</f>
        <v>17731.2</v>
      </c>
      <c r="S98" s="7">
        <f>IF(VLOOKUP($B$84&amp;$B98,[17]Sheet1!$C$1:$AC$85,COLUMN(S$1)-2,FALSE)=" ",0,VLOOKUP($B$84&amp;$B98,[17]Sheet1!$C$1:$AC$85,COLUMN(S$1)-2,FALSE))</f>
        <v>17098</v>
      </c>
      <c r="T98" s="7">
        <f>IF(VLOOKUP($B$84&amp;$B98,[17]Sheet1!$C$1:$AC$85,COLUMN(T$1)-2,FALSE)=" ",0,VLOOKUP($B$84&amp;$B98,[17]Sheet1!$C$1:$AC$85,COLUMN(T$1)-2,FALSE))</f>
        <v>17012.830000000002</v>
      </c>
      <c r="U98" s="7">
        <f>IF(VLOOKUP($B$84&amp;$B98,[17]Sheet1!$C$1:$AC$85,COLUMN(U$1)-2,FALSE)=" ",0,VLOOKUP($B$84&amp;$B98,[17]Sheet1!$C$1:$AC$85,COLUMN(U$1)-2,FALSE))</f>
        <v>17323.98</v>
      </c>
      <c r="V98" s="7">
        <f>IF(VLOOKUP($B$84&amp;$B98,[17]Sheet1!$C$1:$AC$85,COLUMN(V$1)-2,FALSE)=" ",0,VLOOKUP($B$84&amp;$B98,[17]Sheet1!$C$1:$AC$85,COLUMN(V$1)-2,FALSE))</f>
        <v>19406.27</v>
      </c>
      <c r="W98" s="7">
        <f>IF(VLOOKUP($B$84&amp;$B98,[17]Sheet1!$C$1:$AC$85,COLUMN(W$1)-2,FALSE)=" ",0,VLOOKUP($B$84&amp;$B98,[17]Sheet1!$C$1:$AC$85,COLUMN(W$1)-2,FALSE))</f>
        <v>22434.21</v>
      </c>
      <c r="X98" s="7">
        <f>IF(VLOOKUP($B$84&amp;$B98,[17]Sheet1!$C$1:$AC$85,COLUMN(X$1)-2,FALSE)=" ",0,VLOOKUP($B$84&amp;$B98,[17]Sheet1!$C$1:$AC$85,COLUMN(X$1)-2,FALSE))</f>
        <v>21604.3</v>
      </c>
      <c r="Y98" s="7">
        <f>IF(VLOOKUP($B$84&amp;$B98,[17]Sheet1!$C$1:$AC$85,COLUMN(Y$1)-2,FALSE)=" ",0,VLOOKUP($B$84&amp;$B98,[17]Sheet1!$C$1:$AC$85,COLUMN(Y$1)-2,FALSE))</f>
        <v>23574.74</v>
      </c>
      <c r="Z98" s="7">
        <f>IF(VLOOKUP($B$84&amp;$B98,[17]Sheet1!$C$1:$AC$85,COLUMN(Z$1)-2,FALSE)=" ",0,VLOOKUP($B$84&amp;$B98,[17]Sheet1!$C$1:$AC$85,COLUMN(Z$1)-2,FALSE))</f>
        <v>23974.720000000001</v>
      </c>
      <c r="AA98" s="7">
        <f>IF(VLOOKUP($B$84&amp;$B98,[17]Sheet1!$C$1:$AC$85,COLUMN(AA$1)-2,FALSE)=" ",0,VLOOKUP($B$84&amp;$B98,[17]Sheet1!$C$1:$AC$85,COLUMN(AA$1)-2,FALSE))</f>
        <v>39012.01</v>
      </c>
      <c r="AB98" s="7">
        <f>IF(VLOOKUP($B$84&amp;$B98,[17]Sheet1!$C$1:$AC$85,COLUMN(AB$1)-2,FALSE)=" ",0,VLOOKUP($B$84&amp;$B98,[17]Sheet1!$C$1:$AC$85,COLUMN(AB$1)-2,FALSE))</f>
        <v>50463.76</v>
      </c>
      <c r="AC98" s="7">
        <f>IF(VLOOKUP($B$84&amp;$B98,[17]Sheet1!$C$1:$AC$85,COLUMN(AC$1)-2,FALSE)=" ",0,VLOOKUP($B$84&amp;$B98,[17]Sheet1!$C$1:$AC$85,COLUMN(AC$1)-2,FALSE))</f>
        <v>52852.800000000003</v>
      </c>
      <c r="AF98" s="7">
        <f>AB98</f>
        <v>50463.76</v>
      </c>
      <c r="AG98" s="7">
        <f>AC98</f>
        <v>52852.800000000003</v>
      </c>
      <c r="AH98" s="7">
        <f>VLOOKUP($A$3&amp;$B$84&amp;$B98,'[14]Paga All'!$G$1:$J$3000,4,FALSE)</f>
        <v>82627.77</v>
      </c>
      <c r="AI98" s="7">
        <f>VLOOKUP($A$2&amp;$B$84&amp;$B98,'[15]Paga all'!$F:$G,2,FALSE)</f>
        <v>61607.33</v>
      </c>
      <c r="AJ98" s="7">
        <f>VLOOKUP($A$2&amp;$B$84&amp;$B98,'[16]Paga all'!$F$2:$G$1470,2,FALSE)</f>
        <v>32502.5</v>
      </c>
      <c r="AK98" s="9">
        <f t="shared" ref="AK98:BO98" si="118">AK90*AK85</f>
        <v>52804.046351909194</v>
      </c>
      <c r="AL98" s="9">
        <f t="shared" si="118"/>
        <v>52950.928261093919</v>
      </c>
      <c r="AM98" s="9">
        <f t="shared" si="118"/>
        <v>53097.810170278644</v>
      </c>
      <c r="AN98" s="9">
        <f t="shared" si="118"/>
        <v>53244.69207946337</v>
      </c>
      <c r="AO98" s="9">
        <f t="shared" si="118"/>
        <v>53391.573988648095</v>
      </c>
      <c r="AP98" s="9">
        <f t="shared" si="118"/>
        <v>53538.45589783282</v>
      </c>
      <c r="AQ98" s="9">
        <f t="shared" si="118"/>
        <v>53685.337807017553</v>
      </c>
      <c r="AR98" s="9">
        <f t="shared" si="118"/>
        <v>53832.219716202279</v>
      </c>
      <c r="AS98" s="9">
        <f t="shared" si="118"/>
        <v>53979.101625387004</v>
      </c>
      <c r="AT98" s="9">
        <f t="shared" si="118"/>
        <v>54125.983534571729</v>
      </c>
      <c r="AU98" s="9">
        <f t="shared" si="118"/>
        <v>54272.865443756455</v>
      </c>
      <c r="AV98" s="9">
        <f t="shared" si="118"/>
        <v>54419.74735294118</v>
      </c>
      <c r="AW98" s="9">
        <f t="shared" si="118"/>
        <v>54566.629262125905</v>
      </c>
      <c r="AX98" s="9">
        <f t="shared" si="118"/>
        <v>54713.511171310638</v>
      </c>
      <c r="AY98" s="9">
        <f t="shared" si="118"/>
        <v>54860.393080495363</v>
      </c>
      <c r="AZ98" s="9">
        <f t="shared" si="118"/>
        <v>55007.274989680089</v>
      </c>
      <c r="BA98" s="9">
        <f t="shared" si="118"/>
        <v>55154.156898864814</v>
      </c>
      <c r="BB98" s="9">
        <f t="shared" si="118"/>
        <v>55301.03880804954</v>
      </c>
      <c r="BC98" s="9">
        <f t="shared" si="118"/>
        <v>55447.920717234265</v>
      </c>
      <c r="BD98" s="9">
        <f t="shared" si="118"/>
        <v>55594.802626418998</v>
      </c>
      <c r="BE98" s="9">
        <f t="shared" si="118"/>
        <v>55741.684535603723</v>
      </c>
      <c r="BF98" s="9">
        <f t="shared" si="118"/>
        <v>55888.566444788448</v>
      </c>
      <c r="BG98" s="9">
        <f t="shared" si="118"/>
        <v>56035.448353973174</v>
      </c>
      <c r="BH98" s="9">
        <f t="shared" si="118"/>
        <v>56182.330263157899</v>
      </c>
      <c r="BI98" s="9">
        <f t="shared" si="118"/>
        <v>56329.212172342624</v>
      </c>
      <c r="BJ98" s="9">
        <f t="shared" si="118"/>
        <v>56476.094081527357</v>
      </c>
      <c r="BK98" s="9">
        <f t="shared" si="118"/>
        <v>56622.975990712082</v>
      </c>
      <c r="BL98" s="9">
        <f t="shared" si="118"/>
        <v>56769.857899896808</v>
      </c>
      <c r="BM98" s="9">
        <f t="shared" si="118"/>
        <v>56916.739809081533</v>
      </c>
      <c r="BN98" s="9">
        <f t="shared" si="118"/>
        <v>57063.621718266259</v>
      </c>
      <c r="BO98" s="9">
        <f t="shared" si="118"/>
        <v>57210.503627450984</v>
      </c>
    </row>
    <row r="99" spans="2:67" outlineLevel="1" x14ac:dyDescent="0.25">
      <c r="V99" s="293">
        <f t="shared" ref="V99:AC99" si="119">V98/V96</f>
        <v>2.3184801418833716E-2</v>
      </c>
      <c r="W99" s="293">
        <f t="shared" si="119"/>
        <v>2.3336783436177604E-2</v>
      </c>
      <c r="X99" s="293">
        <f t="shared" si="119"/>
        <v>2.3205203805325609E-2</v>
      </c>
      <c r="Y99" s="293">
        <f t="shared" si="119"/>
        <v>2.3528553449578479E-2</v>
      </c>
      <c r="Z99" s="293">
        <f t="shared" si="119"/>
        <v>2.3130346693937803E-2</v>
      </c>
      <c r="AA99" s="293">
        <f t="shared" si="119"/>
        <v>2.3259910292084348E-2</v>
      </c>
      <c r="AB99" s="293">
        <f>AB98/AB96</f>
        <v>2.3289909150277028E-2</v>
      </c>
      <c r="AC99" s="293">
        <f t="shared" si="119"/>
        <v>2.3339721792890265E-2</v>
      </c>
      <c r="AF99" s="265">
        <f>AC90*AF85</f>
        <v>48654.563404255321</v>
      </c>
      <c r="AG99" s="265">
        <f t="shared" ref="AG99:BO99" si="120">AG90*AG85</f>
        <v>51775.872987616101</v>
      </c>
      <c r="AH99" s="265">
        <f t="shared" si="120"/>
        <v>51922.754896800834</v>
      </c>
      <c r="AI99" s="265">
        <f t="shared" si="120"/>
        <v>63085.77999484005</v>
      </c>
      <c r="AJ99" s="266">
        <f t="shared" si="120"/>
        <v>69254.820180598559</v>
      </c>
      <c r="AK99" s="266">
        <f t="shared" si="120"/>
        <v>52804.046351909194</v>
      </c>
      <c r="AL99" s="266">
        <f t="shared" si="120"/>
        <v>52950.928261093919</v>
      </c>
      <c r="AM99" s="266">
        <f t="shared" si="120"/>
        <v>53097.810170278644</v>
      </c>
      <c r="AN99" s="266">
        <f t="shared" si="120"/>
        <v>53244.69207946337</v>
      </c>
      <c r="AO99" s="266">
        <f t="shared" si="120"/>
        <v>53391.573988648095</v>
      </c>
      <c r="AP99" s="266">
        <f t="shared" si="120"/>
        <v>53538.45589783282</v>
      </c>
      <c r="AQ99" s="266">
        <f t="shared" si="120"/>
        <v>53685.337807017553</v>
      </c>
      <c r="AR99" s="266">
        <f t="shared" si="120"/>
        <v>53832.219716202279</v>
      </c>
      <c r="AS99" s="266">
        <f t="shared" si="120"/>
        <v>53979.101625387004</v>
      </c>
      <c r="AT99" s="266">
        <f t="shared" si="120"/>
        <v>54125.983534571729</v>
      </c>
      <c r="AU99" s="266">
        <f t="shared" si="120"/>
        <v>54272.865443756455</v>
      </c>
      <c r="AV99" s="266">
        <f t="shared" si="120"/>
        <v>54419.74735294118</v>
      </c>
      <c r="AW99" s="266">
        <f t="shared" si="120"/>
        <v>54566.629262125905</v>
      </c>
      <c r="AX99" s="266">
        <f t="shared" si="120"/>
        <v>54713.511171310638</v>
      </c>
      <c r="AY99" s="266">
        <f t="shared" si="120"/>
        <v>54860.393080495363</v>
      </c>
      <c r="AZ99" s="266">
        <f t="shared" si="120"/>
        <v>55007.274989680089</v>
      </c>
      <c r="BA99" s="266">
        <f t="shared" si="120"/>
        <v>55154.156898864814</v>
      </c>
      <c r="BB99" s="266">
        <f t="shared" si="120"/>
        <v>55301.03880804954</v>
      </c>
      <c r="BC99" s="266">
        <f t="shared" si="120"/>
        <v>55447.920717234265</v>
      </c>
      <c r="BD99" s="266">
        <f t="shared" si="120"/>
        <v>55594.802626418998</v>
      </c>
      <c r="BE99" s="266">
        <f t="shared" si="120"/>
        <v>55741.684535603723</v>
      </c>
      <c r="BF99" s="266">
        <f t="shared" si="120"/>
        <v>55888.566444788448</v>
      </c>
      <c r="BG99" s="266">
        <f t="shared" si="120"/>
        <v>56035.448353973174</v>
      </c>
      <c r="BH99" s="266">
        <f t="shared" si="120"/>
        <v>56182.330263157899</v>
      </c>
      <c r="BI99" s="266">
        <f t="shared" si="120"/>
        <v>56329.212172342624</v>
      </c>
      <c r="BJ99" s="266">
        <f t="shared" si="120"/>
        <v>56476.094081527357</v>
      </c>
      <c r="BK99" s="266">
        <f t="shared" si="120"/>
        <v>56622.975990712082</v>
      </c>
      <c r="BL99" s="266">
        <f t="shared" si="120"/>
        <v>56769.857899896808</v>
      </c>
      <c r="BM99" s="266">
        <f t="shared" si="120"/>
        <v>56916.739809081533</v>
      </c>
      <c r="BN99" s="266">
        <f t="shared" si="120"/>
        <v>57063.621718266259</v>
      </c>
      <c r="BO99" s="266">
        <f t="shared" si="120"/>
        <v>57210.503627450984</v>
      </c>
    </row>
    <row r="100" spans="2:67" outlineLevel="1" x14ac:dyDescent="0.25">
      <c r="B100" s="294" t="s">
        <v>209</v>
      </c>
      <c r="D100" s="240"/>
      <c r="E100" s="240"/>
      <c r="F100" s="240"/>
      <c r="G100" s="240"/>
      <c r="H100" s="240"/>
      <c r="I100" s="240"/>
      <c r="J100" s="240"/>
      <c r="K100" s="240"/>
      <c r="L100" s="240"/>
      <c r="M100" s="240"/>
      <c r="N100" s="240"/>
      <c r="O100" s="240"/>
      <c r="P100" s="240"/>
      <c r="Q100" s="240"/>
      <c r="R100" s="240"/>
      <c r="S100" s="240"/>
      <c r="T100" s="240"/>
      <c r="U100" s="240"/>
      <c r="V100" s="240"/>
      <c r="W100" s="240"/>
      <c r="X100" s="240"/>
      <c r="Y100" s="240"/>
      <c r="Z100" s="240"/>
      <c r="AA100" s="234"/>
      <c r="AB100" s="234"/>
      <c r="AC100" s="295"/>
      <c r="AF100" s="234"/>
      <c r="AG100" s="234"/>
      <c r="AH100" s="234"/>
      <c r="AI100" s="234"/>
    </row>
    <row r="101" spans="2:67" outlineLevel="1" x14ac:dyDescent="0.25">
      <c r="B101" s="291" t="s">
        <v>137</v>
      </c>
      <c r="D101" s="243"/>
      <c r="E101" s="243"/>
      <c r="F101" s="243"/>
      <c r="G101" s="243"/>
      <c r="H101" s="243"/>
      <c r="I101" s="243"/>
      <c r="J101" s="243"/>
      <c r="K101" s="243"/>
      <c r="L101" s="243"/>
      <c r="M101" s="243"/>
      <c r="N101" s="243"/>
      <c r="O101" s="243"/>
      <c r="P101" s="243"/>
      <c r="Q101" s="243"/>
      <c r="R101" s="243"/>
      <c r="S101" s="243"/>
      <c r="T101" s="243"/>
      <c r="U101" s="243"/>
      <c r="V101" s="243">
        <f t="shared" ref="V101:AC101" si="121">V108+V109</f>
        <v>5</v>
      </c>
      <c r="W101" s="243">
        <f t="shared" si="121"/>
        <v>60</v>
      </c>
      <c r="X101" s="243">
        <f t="shared" si="121"/>
        <v>104</v>
      </c>
      <c r="Y101" s="243">
        <f t="shared" si="121"/>
        <v>103</v>
      </c>
      <c r="Z101" s="243">
        <f t="shared" si="121"/>
        <v>113</v>
      </c>
      <c r="AA101" s="243">
        <f t="shared" si="121"/>
        <v>158</v>
      </c>
      <c r="AB101" s="243">
        <f>AB108+AB109</f>
        <v>174</v>
      </c>
      <c r="AC101" s="243">
        <f t="shared" si="121"/>
        <v>148</v>
      </c>
      <c r="AF101" s="244">
        <f>SUM(AF108:AF109)</f>
        <v>174</v>
      </c>
      <c r="AG101" s="244">
        <f>SUM(AG108:AG109)</f>
        <v>148</v>
      </c>
      <c r="AH101" s="244">
        <f t="shared" ref="AH101:BO101" si="122">ROUND((AG108+AG109)*(1+AH102),)</f>
        <v>181</v>
      </c>
      <c r="AI101" s="244">
        <f t="shared" si="122"/>
        <v>231</v>
      </c>
      <c r="AJ101" s="245">
        <f t="shared" si="122"/>
        <v>257</v>
      </c>
      <c r="AK101" s="245">
        <f t="shared" si="122"/>
        <v>228</v>
      </c>
      <c r="AL101" s="245">
        <f t="shared" si="122"/>
        <v>278</v>
      </c>
      <c r="AM101" s="245">
        <f t="shared" si="122"/>
        <v>339</v>
      </c>
      <c r="AN101" s="245">
        <f t="shared" si="122"/>
        <v>414</v>
      </c>
      <c r="AO101" s="245">
        <f t="shared" si="122"/>
        <v>505</v>
      </c>
      <c r="AP101" s="245">
        <f t="shared" si="122"/>
        <v>616</v>
      </c>
      <c r="AQ101" s="245">
        <f t="shared" si="122"/>
        <v>752</v>
      </c>
      <c r="AR101" s="245">
        <f t="shared" si="122"/>
        <v>917</v>
      </c>
      <c r="AS101" s="245">
        <f t="shared" si="122"/>
        <v>1119</v>
      </c>
      <c r="AT101" s="245">
        <f t="shared" si="122"/>
        <v>1365</v>
      </c>
      <c r="AU101" s="245">
        <f t="shared" si="122"/>
        <v>1665</v>
      </c>
      <c r="AV101" s="245">
        <f t="shared" si="122"/>
        <v>2031</v>
      </c>
      <c r="AW101" s="245">
        <f t="shared" si="122"/>
        <v>2478</v>
      </c>
      <c r="AX101" s="245">
        <f t="shared" si="122"/>
        <v>3023</v>
      </c>
      <c r="AY101" s="245">
        <f t="shared" si="122"/>
        <v>3688</v>
      </c>
      <c r="AZ101" s="245">
        <f t="shared" si="122"/>
        <v>4499</v>
      </c>
      <c r="BA101" s="245">
        <f t="shared" si="122"/>
        <v>5489</v>
      </c>
      <c r="BB101" s="245">
        <f t="shared" si="122"/>
        <v>6697</v>
      </c>
      <c r="BC101" s="245">
        <f t="shared" si="122"/>
        <v>8170</v>
      </c>
      <c r="BD101" s="245">
        <f t="shared" si="122"/>
        <v>9967</v>
      </c>
      <c r="BE101" s="245">
        <f t="shared" si="122"/>
        <v>12160</v>
      </c>
      <c r="BF101" s="245">
        <f t="shared" si="122"/>
        <v>14835</v>
      </c>
      <c r="BG101" s="245">
        <f t="shared" si="122"/>
        <v>18099</v>
      </c>
      <c r="BH101" s="245">
        <f t="shared" si="122"/>
        <v>22081</v>
      </c>
      <c r="BI101" s="245">
        <f t="shared" si="122"/>
        <v>26939</v>
      </c>
      <c r="BJ101" s="245">
        <f t="shared" si="122"/>
        <v>32866</v>
      </c>
      <c r="BK101" s="245">
        <f t="shared" si="122"/>
        <v>37557</v>
      </c>
      <c r="BL101" s="245">
        <f t="shared" si="122"/>
        <v>38300</v>
      </c>
      <c r="BM101" s="245">
        <f t="shared" si="122"/>
        <v>39059</v>
      </c>
      <c r="BN101" s="245">
        <f t="shared" si="122"/>
        <v>39832</v>
      </c>
      <c r="BO101" s="245">
        <f t="shared" si="122"/>
        <v>40620</v>
      </c>
    </row>
    <row r="102" spans="2:67" outlineLevel="1" x14ac:dyDescent="0.25">
      <c r="B102" s="287" t="s">
        <v>99</v>
      </c>
      <c r="C102" s="247"/>
      <c r="D102" s="248"/>
      <c r="E102" s="249"/>
      <c r="F102" s="249"/>
      <c r="G102" s="249"/>
      <c r="H102" s="249"/>
      <c r="I102" s="249"/>
      <c r="J102" s="249"/>
      <c r="K102" s="249"/>
      <c r="L102" s="249"/>
      <c r="M102" s="249"/>
      <c r="N102" s="249"/>
      <c r="O102" s="249"/>
      <c r="P102" s="249"/>
      <c r="Q102" s="249"/>
      <c r="R102" s="249"/>
      <c r="S102" s="249"/>
      <c r="T102" s="249"/>
      <c r="U102" s="249"/>
      <c r="V102" s="249"/>
      <c r="W102" s="249">
        <f t="shared" ref="W102:AB102" si="123">RATE(1,,-V101,W101)</f>
        <v>11</v>
      </c>
      <c r="X102" s="249">
        <f t="shared" si="123"/>
        <v>0.73333333333333328</v>
      </c>
      <c r="Y102" s="249">
        <f t="shared" si="123"/>
        <v>-9.6153846153845812E-3</v>
      </c>
      <c r="Z102" s="249">
        <f t="shared" si="123"/>
        <v>9.7087378640776725E-2</v>
      </c>
      <c r="AA102" s="249">
        <f t="shared" si="123"/>
        <v>0.39823008849557506</v>
      </c>
      <c r="AB102" s="249">
        <f t="shared" si="123"/>
        <v>0.10126582278481013</v>
      </c>
      <c r="AC102" s="249">
        <f>RATE(1,,-AA101,AC101)</f>
        <v>-6.3291139240506264E-2</v>
      </c>
      <c r="AD102" s="250">
        <v>0.22</v>
      </c>
      <c r="AF102" s="251">
        <f>AD102</f>
        <v>0.22</v>
      </c>
      <c r="AG102" s="251">
        <f t="shared" ref="AG102:BO106" si="124">AF102</f>
        <v>0.22</v>
      </c>
      <c r="AH102" s="251">
        <f t="shared" si="124"/>
        <v>0.22</v>
      </c>
      <c r="AI102" s="251">
        <f t="shared" si="124"/>
        <v>0.22</v>
      </c>
      <c r="AJ102" s="252">
        <f t="shared" si="124"/>
        <v>0.22</v>
      </c>
      <c r="AK102" s="252">
        <f t="shared" si="124"/>
        <v>0.22</v>
      </c>
      <c r="AL102" s="252">
        <f t="shared" si="124"/>
        <v>0.22</v>
      </c>
      <c r="AM102" s="252">
        <f t="shared" si="124"/>
        <v>0.22</v>
      </c>
      <c r="AN102" s="252">
        <f t="shared" si="124"/>
        <v>0.22</v>
      </c>
      <c r="AO102" s="252">
        <f t="shared" si="124"/>
        <v>0.22</v>
      </c>
      <c r="AP102" s="252">
        <f t="shared" si="124"/>
        <v>0.22</v>
      </c>
      <c r="AQ102" s="252">
        <f t="shared" si="124"/>
        <v>0.22</v>
      </c>
      <c r="AR102" s="252">
        <f t="shared" si="124"/>
        <v>0.22</v>
      </c>
      <c r="AS102" s="252">
        <f t="shared" si="124"/>
        <v>0.22</v>
      </c>
      <c r="AT102" s="252">
        <f t="shared" si="124"/>
        <v>0.22</v>
      </c>
      <c r="AU102" s="252">
        <f t="shared" si="124"/>
        <v>0.22</v>
      </c>
      <c r="AV102" s="252">
        <f t="shared" si="124"/>
        <v>0.22</v>
      </c>
      <c r="AW102" s="252">
        <f t="shared" si="124"/>
        <v>0.22</v>
      </c>
      <c r="AX102" s="252">
        <f t="shared" si="124"/>
        <v>0.22</v>
      </c>
      <c r="AY102" s="252">
        <f t="shared" si="124"/>
        <v>0.22</v>
      </c>
      <c r="AZ102" s="252">
        <f t="shared" si="124"/>
        <v>0.22</v>
      </c>
      <c r="BA102" s="252">
        <f t="shared" si="124"/>
        <v>0.22</v>
      </c>
      <c r="BB102" s="252">
        <f t="shared" si="124"/>
        <v>0.22</v>
      </c>
      <c r="BC102" s="252">
        <f t="shared" si="124"/>
        <v>0.22</v>
      </c>
      <c r="BD102" s="252">
        <f t="shared" si="124"/>
        <v>0.22</v>
      </c>
      <c r="BE102" s="252">
        <f t="shared" si="124"/>
        <v>0.22</v>
      </c>
      <c r="BF102" s="252">
        <f t="shared" si="124"/>
        <v>0.22</v>
      </c>
      <c r="BG102" s="252">
        <f t="shared" si="124"/>
        <v>0.22</v>
      </c>
      <c r="BH102" s="252">
        <f t="shared" si="124"/>
        <v>0.22</v>
      </c>
      <c r="BI102" s="252">
        <f t="shared" si="124"/>
        <v>0.22</v>
      </c>
      <c r="BJ102" s="252">
        <f t="shared" si="124"/>
        <v>0.22</v>
      </c>
      <c r="BK102" s="252">
        <f t="shared" si="124"/>
        <v>0.22</v>
      </c>
      <c r="BL102" s="252">
        <f t="shared" si="124"/>
        <v>0.22</v>
      </c>
      <c r="BM102" s="252">
        <f t="shared" si="124"/>
        <v>0.22</v>
      </c>
      <c r="BN102" s="252">
        <f t="shared" si="124"/>
        <v>0.22</v>
      </c>
      <c r="BO102" s="252">
        <f t="shared" si="124"/>
        <v>0.22</v>
      </c>
    </row>
    <row r="103" spans="2:67" outlineLevel="1" x14ac:dyDescent="0.25">
      <c r="B103" s="287" t="s">
        <v>101</v>
      </c>
      <c r="C103" s="247"/>
      <c r="D103" s="253"/>
      <c r="E103" s="253"/>
      <c r="F103" s="253"/>
      <c r="G103" s="253"/>
      <c r="H103" s="253"/>
      <c r="I103" s="253"/>
      <c r="J103" s="253"/>
      <c r="K103" s="253"/>
      <c r="L103" s="253"/>
      <c r="M103" s="253"/>
      <c r="N103" s="253"/>
      <c r="O103" s="253"/>
      <c r="P103" s="253"/>
      <c r="Q103" s="253"/>
      <c r="R103" s="253"/>
      <c r="S103" s="253"/>
      <c r="T103" s="253"/>
      <c r="U103" s="253"/>
      <c r="V103" s="253">
        <f t="shared" ref="V103:AC103" si="125">V109/V101</f>
        <v>0</v>
      </c>
      <c r="W103" s="253">
        <f t="shared" si="125"/>
        <v>3.3333333333333333E-2</v>
      </c>
      <c r="X103" s="253">
        <f t="shared" si="125"/>
        <v>0.375</v>
      </c>
      <c r="Y103" s="253">
        <f t="shared" si="125"/>
        <v>0.27184466019417475</v>
      </c>
      <c r="Z103" s="253">
        <f t="shared" si="125"/>
        <v>0.38053097345132741</v>
      </c>
      <c r="AA103" s="253">
        <f t="shared" si="125"/>
        <v>0.19620253164556961</v>
      </c>
      <c r="AB103" s="253">
        <f>AB109/AB101</f>
        <v>0.54597701149425293</v>
      </c>
      <c r="AC103" s="253">
        <f t="shared" si="125"/>
        <v>0.32432432432432434</v>
      </c>
      <c r="AD103" s="250">
        <v>0.2</v>
      </c>
      <c r="AF103" s="289">
        <v>0.35</v>
      </c>
      <c r="AG103" s="289">
        <f t="shared" si="124"/>
        <v>0.35</v>
      </c>
      <c r="AH103" s="289">
        <f t="shared" si="124"/>
        <v>0.35</v>
      </c>
      <c r="AI103" s="289">
        <f t="shared" si="124"/>
        <v>0.35</v>
      </c>
      <c r="AJ103" s="267">
        <v>0.3</v>
      </c>
      <c r="AK103" s="267">
        <v>0.25</v>
      </c>
      <c r="AL103" s="251">
        <f>AD103</f>
        <v>0.2</v>
      </c>
      <c r="AM103" s="252">
        <f t="shared" si="124"/>
        <v>0.2</v>
      </c>
      <c r="AN103" s="252">
        <f t="shared" si="124"/>
        <v>0.2</v>
      </c>
      <c r="AO103" s="252">
        <f t="shared" si="124"/>
        <v>0.2</v>
      </c>
      <c r="AP103" s="252">
        <f t="shared" si="124"/>
        <v>0.2</v>
      </c>
      <c r="AQ103" s="252">
        <f t="shared" si="124"/>
        <v>0.2</v>
      </c>
      <c r="AR103" s="267">
        <v>0.18</v>
      </c>
      <c r="AS103" s="267">
        <v>0.15</v>
      </c>
      <c r="AT103" s="267">
        <v>0.12</v>
      </c>
      <c r="AU103" s="252">
        <f t="shared" si="124"/>
        <v>0.12</v>
      </c>
      <c r="AV103" s="252">
        <f t="shared" si="124"/>
        <v>0.12</v>
      </c>
      <c r="AW103" s="252">
        <f t="shared" si="124"/>
        <v>0.12</v>
      </c>
      <c r="AX103" s="252">
        <f t="shared" si="124"/>
        <v>0.12</v>
      </c>
      <c r="AY103" s="252">
        <f t="shared" si="124"/>
        <v>0.12</v>
      </c>
      <c r="AZ103" s="252">
        <f t="shared" si="124"/>
        <v>0.12</v>
      </c>
      <c r="BA103" s="252">
        <f t="shared" si="124"/>
        <v>0.12</v>
      </c>
      <c r="BB103" s="252">
        <f t="shared" si="124"/>
        <v>0.12</v>
      </c>
      <c r="BC103" s="252">
        <f t="shared" si="124"/>
        <v>0.12</v>
      </c>
      <c r="BD103" s="252">
        <f t="shared" si="124"/>
        <v>0.12</v>
      </c>
      <c r="BE103" s="252">
        <f t="shared" si="124"/>
        <v>0.12</v>
      </c>
      <c r="BF103" s="252">
        <f t="shared" si="124"/>
        <v>0.12</v>
      </c>
      <c r="BG103" s="252">
        <f t="shared" si="124"/>
        <v>0.12</v>
      </c>
      <c r="BH103" s="252">
        <f t="shared" si="124"/>
        <v>0.12</v>
      </c>
      <c r="BI103" s="252">
        <f t="shared" si="124"/>
        <v>0.12</v>
      </c>
      <c r="BJ103" s="252">
        <f t="shared" si="124"/>
        <v>0.12</v>
      </c>
      <c r="BK103" s="252">
        <f t="shared" si="124"/>
        <v>0.12</v>
      </c>
      <c r="BL103" s="252">
        <f t="shared" si="124"/>
        <v>0.12</v>
      </c>
      <c r="BM103" s="252">
        <f t="shared" si="124"/>
        <v>0.12</v>
      </c>
      <c r="BN103" s="252">
        <f t="shared" si="124"/>
        <v>0.12</v>
      </c>
      <c r="BO103" s="252">
        <f t="shared" si="124"/>
        <v>0.12</v>
      </c>
    </row>
    <row r="104" spans="2:67" outlineLevel="1" x14ac:dyDescent="0.25">
      <c r="B104" s="287" t="s">
        <v>183</v>
      </c>
      <c r="C104" s="247"/>
      <c r="D104" s="255"/>
      <c r="E104" s="255"/>
      <c r="F104" s="255"/>
      <c r="G104" s="255"/>
      <c r="H104" s="255"/>
      <c r="I104" s="255"/>
      <c r="J104" s="255"/>
      <c r="K104" s="255"/>
      <c r="L104" s="255"/>
      <c r="M104" s="255"/>
      <c r="N104" s="255"/>
      <c r="O104" s="255"/>
      <c r="P104" s="255"/>
      <c r="Q104" s="255"/>
      <c r="R104" s="255"/>
      <c r="S104" s="255"/>
      <c r="T104" s="255"/>
      <c r="U104" s="255"/>
      <c r="V104" s="255">
        <f t="shared" ref="V104:AC104" si="126">V111/V108</f>
        <v>1</v>
      </c>
      <c r="W104" s="255">
        <f t="shared" si="126"/>
        <v>1.8620689655172413</v>
      </c>
      <c r="X104" s="255">
        <f t="shared" si="126"/>
        <v>5.8461538461538458</v>
      </c>
      <c r="Y104" s="255">
        <f t="shared" si="126"/>
        <v>3.9333333333333331</v>
      </c>
      <c r="Z104" s="255">
        <f t="shared" si="126"/>
        <v>5.4571428571428573</v>
      </c>
      <c r="AA104" s="255">
        <f t="shared" si="126"/>
        <v>3.7716535433070866</v>
      </c>
      <c r="AB104" s="255">
        <f>AB111/AB108</f>
        <v>9.4683544303797476</v>
      </c>
      <c r="AC104" s="255">
        <f t="shared" si="126"/>
        <v>3.15</v>
      </c>
      <c r="AD104" s="256">
        <v>2</v>
      </c>
      <c r="AF104" s="257">
        <v>2</v>
      </c>
      <c r="AG104" s="257">
        <f t="shared" si="124"/>
        <v>2</v>
      </c>
      <c r="AH104" s="257">
        <f t="shared" si="124"/>
        <v>2</v>
      </c>
      <c r="AI104" s="257">
        <f t="shared" si="124"/>
        <v>2</v>
      </c>
      <c r="AJ104" s="258">
        <f t="shared" si="124"/>
        <v>2</v>
      </c>
      <c r="AK104" s="258">
        <f t="shared" si="124"/>
        <v>2</v>
      </c>
      <c r="AL104" s="258">
        <f>AD104</f>
        <v>2</v>
      </c>
      <c r="AM104" s="258">
        <f t="shared" si="124"/>
        <v>2</v>
      </c>
      <c r="AN104" s="258">
        <f t="shared" si="124"/>
        <v>2</v>
      </c>
      <c r="AO104" s="258">
        <f t="shared" si="124"/>
        <v>2</v>
      </c>
      <c r="AP104" s="258">
        <f t="shared" si="124"/>
        <v>2</v>
      </c>
      <c r="AQ104" s="258">
        <f t="shared" si="124"/>
        <v>2</v>
      </c>
      <c r="AR104" s="258">
        <f t="shared" si="124"/>
        <v>2</v>
      </c>
      <c r="AS104" s="258">
        <f t="shared" si="124"/>
        <v>2</v>
      </c>
      <c r="AT104" s="258">
        <f t="shared" si="124"/>
        <v>2</v>
      </c>
      <c r="AU104" s="258">
        <f t="shared" si="124"/>
        <v>2</v>
      </c>
      <c r="AV104" s="258">
        <f t="shared" si="124"/>
        <v>2</v>
      </c>
      <c r="AW104" s="258">
        <f t="shared" si="124"/>
        <v>2</v>
      </c>
      <c r="AX104" s="258">
        <f t="shared" si="124"/>
        <v>2</v>
      </c>
      <c r="AY104" s="258">
        <f t="shared" si="124"/>
        <v>2</v>
      </c>
      <c r="AZ104" s="258">
        <f t="shared" si="124"/>
        <v>2</v>
      </c>
      <c r="BA104" s="258">
        <f t="shared" si="124"/>
        <v>2</v>
      </c>
      <c r="BB104" s="258">
        <f t="shared" si="124"/>
        <v>2</v>
      </c>
      <c r="BC104" s="258">
        <f t="shared" si="124"/>
        <v>2</v>
      </c>
      <c r="BD104" s="258">
        <f t="shared" si="124"/>
        <v>2</v>
      </c>
      <c r="BE104" s="258">
        <f t="shared" si="124"/>
        <v>2</v>
      </c>
      <c r="BF104" s="258">
        <f t="shared" si="124"/>
        <v>2</v>
      </c>
      <c r="BG104" s="258">
        <f t="shared" si="124"/>
        <v>2</v>
      </c>
      <c r="BH104" s="258">
        <f t="shared" si="124"/>
        <v>2</v>
      </c>
      <c r="BI104" s="258">
        <f t="shared" si="124"/>
        <v>2</v>
      </c>
      <c r="BJ104" s="258">
        <f t="shared" si="124"/>
        <v>2</v>
      </c>
      <c r="BK104" s="258">
        <f t="shared" si="124"/>
        <v>2</v>
      </c>
      <c r="BL104" s="258">
        <f t="shared" si="124"/>
        <v>2</v>
      </c>
      <c r="BM104" s="258">
        <f t="shared" si="124"/>
        <v>2</v>
      </c>
      <c r="BN104" s="258">
        <f t="shared" si="124"/>
        <v>2</v>
      </c>
      <c r="BO104" s="258">
        <f t="shared" si="124"/>
        <v>2</v>
      </c>
    </row>
    <row r="105" spans="2:67" outlineLevel="1" x14ac:dyDescent="0.25">
      <c r="B105" s="287" t="s">
        <v>103</v>
      </c>
      <c r="C105" s="247"/>
      <c r="D105" s="269"/>
      <c r="E105" s="269"/>
      <c r="F105" s="269"/>
      <c r="G105" s="269"/>
      <c r="H105" s="269"/>
      <c r="I105" s="269"/>
      <c r="J105" s="269"/>
      <c r="K105" s="269"/>
      <c r="L105" s="269"/>
      <c r="M105" s="269"/>
      <c r="N105" s="269"/>
      <c r="O105" s="269"/>
      <c r="P105" s="269"/>
      <c r="Q105" s="269"/>
      <c r="R105" s="269"/>
      <c r="S105" s="269"/>
      <c r="T105" s="269"/>
      <c r="U105" s="269"/>
      <c r="V105" s="269">
        <f t="shared" ref="V105:AC105" si="127">IF(ISERROR(V114/V111),"",V114/V111)</f>
        <v>1222.2</v>
      </c>
      <c r="W105" s="269">
        <f t="shared" si="127"/>
        <v>899.72222222222217</v>
      </c>
      <c r="X105" s="269">
        <f t="shared" si="127"/>
        <v>368.94881578947366</v>
      </c>
      <c r="Y105" s="269">
        <f t="shared" si="127"/>
        <v>593.25084745762717</v>
      </c>
      <c r="Z105" s="269">
        <f t="shared" si="127"/>
        <v>560.59947643979058</v>
      </c>
      <c r="AA105" s="269">
        <f t="shared" si="127"/>
        <v>987.0605427974948</v>
      </c>
      <c r="AB105" s="269">
        <f>IF(ISERROR(AB114/AB111),"",AB114/AB111)</f>
        <v>439.40775401069521</v>
      </c>
      <c r="AC105" s="269">
        <f t="shared" si="127"/>
        <v>1020.7206349206349</v>
      </c>
      <c r="AD105" s="260">
        <f>SUM(AA114:AC114)/SUM(AA111:AC111)</f>
        <v>728.27885862516212</v>
      </c>
      <c r="AF105" s="270">
        <f>AD113</f>
        <v>728.27885862516212</v>
      </c>
      <c r="AG105" s="270">
        <f t="shared" si="124"/>
        <v>728.27885862516212</v>
      </c>
      <c r="AH105" s="270">
        <f t="shared" si="124"/>
        <v>728.27885862516212</v>
      </c>
      <c r="AI105" s="270">
        <f t="shared" si="124"/>
        <v>728.27885862516212</v>
      </c>
      <c r="AJ105" s="271">
        <f>AJ114/AJ108</f>
        <v>3202.81</v>
      </c>
      <c r="AK105" s="271">
        <f t="shared" si="124"/>
        <v>3202.81</v>
      </c>
      <c r="AL105" s="271">
        <f t="shared" si="124"/>
        <v>3202.81</v>
      </c>
      <c r="AM105" s="271">
        <f t="shared" si="124"/>
        <v>3202.81</v>
      </c>
      <c r="AN105" s="271">
        <f t="shared" si="124"/>
        <v>3202.81</v>
      </c>
      <c r="AO105" s="271">
        <f t="shared" si="124"/>
        <v>3202.81</v>
      </c>
      <c r="AP105" s="271">
        <f t="shared" si="124"/>
        <v>3202.81</v>
      </c>
      <c r="AQ105" s="271">
        <f t="shared" si="124"/>
        <v>3202.81</v>
      </c>
      <c r="AR105" s="271">
        <f t="shared" si="124"/>
        <v>3202.81</v>
      </c>
      <c r="AS105" s="271">
        <f t="shared" si="124"/>
        <v>3202.81</v>
      </c>
      <c r="AT105" s="271">
        <f t="shared" si="124"/>
        <v>3202.81</v>
      </c>
      <c r="AU105" s="271">
        <f t="shared" si="124"/>
        <v>3202.81</v>
      </c>
      <c r="AV105" s="271">
        <f t="shared" si="124"/>
        <v>3202.81</v>
      </c>
      <c r="AW105" s="271">
        <f t="shared" si="124"/>
        <v>3202.81</v>
      </c>
      <c r="AX105" s="271">
        <f t="shared" si="124"/>
        <v>3202.81</v>
      </c>
      <c r="AY105" s="271">
        <f t="shared" si="124"/>
        <v>3202.81</v>
      </c>
      <c r="AZ105" s="271">
        <f t="shared" si="124"/>
        <v>3202.81</v>
      </c>
      <c r="BA105" s="271">
        <f t="shared" si="124"/>
        <v>3202.81</v>
      </c>
      <c r="BB105" s="271">
        <f t="shared" si="124"/>
        <v>3202.81</v>
      </c>
      <c r="BC105" s="271">
        <f t="shared" si="124"/>
        <v>3202.81</v>
      </c>
      <c r="BD105" s="271">
        <f t="shared" si="124"/>
        <v>3202.81</v>
      </c>
      <c r="BE105" s="271">
        <f t="shared" si="124"/>
        <v>3202.81</v>
      </c>
      <c r="BF105" s="271">
        <f t="shared" si="124"/>
        <v>3202.81</v>
      </c>
      <c r="BG105" s="271">
        <f t="shared" si="124"/>
        <v>3202.81</v>
      </c>
      <c r="BH105" s="271">
        <f t="shared" si="124"/>
        <v>3202.81</v>
      </c>
      <c r="BI105" s="271">
        <f t="shared" si="124"/>
        <v>3202.81</v>
      </c>
      <c r="BJ105" s="271">
        <f t="shared" si="124"/>
        <v>3202.81</v>
      </c>
      <c r="BK105" s="271">
        <f t="shared" si="124"/>
        <v>3202.81</v>
      </c>
      <c r="BL105" s="271">
        <f t="shared" si="124"/>
        <v>3202.81</v>
      </c>
      <c r="BM105" s="271">
        <f t="shared" si="124"/>
        <v>3202.81</v>
      </c>
      <c r="BN105" s="271">
        <f t="shared" si="124"/>
        <v>3202.81</v>
      </c>
      <c r="BO105" s="271">
        <f t="shared" si="124"/>
        <v>3202.81</v>
      </c>
    </row>
    <row r="106" spans="2:67" outlineLevel="1" x14ac:dyDescent="0.25">
      <c r="B106" s="287" t="s">
        <v>117</v>
      </c>
      <c r="C106" s="247"/>
      <c r="D106" s="269"/>
      <c r="E106" s="269"/>
      <c r="F106" s="269"/>
      <c r="G106" s="269"/>
      <c r="H106" s="269"/>
      <c r="I106" s="269"/>
      <c r="J106" s="269"/>
      <c r="K106" s="269"/>
      <c r="L106" s="269"/>
      <c r="M106" s="269"/>
      <c r="N106" s="269"/>
      <c r="O106" s="269"/>
      <c r="P106" s="269"/>
      <c r="Q106" s="269"/>
      <c r="R106" s="269"/>
      <c r="S106" s="269"/>
      <c r="T106" s="269"/>
      <c r="U106" s="269"/>
      <c r="V106" s="269">
        <f>IF(ISERROR(V114/V101),"",V114/V101)</f>
        <v>1222.2</v>
      </c>
      <c r="W106" s="269">
        <f t="shared" ref="W106:AC106" si="128">IF(ISERROR(W114/W101),"",W114/W101)</f>
        <v>1619.5</v>
      </c>
      <c r="X106" s="269">
        <f t="shared" si="128"/>
        <v>1348.0822115384615</v>
      </c>
      <c r="Y106" s="269">
        <f t="shared" si="128"/>
        <v>1699.1165048543689</v>
      </c>
      <c r="Z106" s="269">
        <f t="shared" si="128"/>
        <v>1895.1238938053098</v>
      </c>
      <c r="AA106" s="269">
        <f t="shared" si="128"/>
        <v>2992.4177215189875</v>
      </c>
      <c r="AB106" s="269">
        <f>IF(ISERROR(AB114/AB101),"",AB114/AB101)</f>
        <v>1888.9482758620691</v>
      </c>
      <c r="AC106" s="269">
        <f t="shared" si="128"/>
        <v>2172.4797297297296</v>
      </c>
      <c r="AD106" s="260">
        <f>SUM(V114:AC114)/SUM(V101:AC101)</f>
        <v>2029.6480346820811</v>
      </c>
      <c r="AF106" s="270">
        <f>AD106</f>
        <v>2029.6480346820811</v>
      </c>
      <c r="AG106" s="270">
        <f t="shared" si="124"/>
        <v>2029.6480346820811</v>
      </c>
      <c r="AH106" s="270">
        <f t="shared" si="124"/>
        <v>2029.6480346820811</v>
      </c>
      <c r="AI106" s="270">
        <f t="shared" si="124"/>
        <v>2029.6480346820811</v>
      </c>
      <c r="AJ106" s="271">
        <f>AJ114/AJ101</f>
        <v>1246.2295719844358</v>
      </c>
      <c r="AK106" s="271">
        <f>AK114/AK101</f>
        <v>314.07025778210112</v>
      </c>
      <c r="AL106" s="271">
        <f t="shared" ref="AL106:BO106" si="129">AL114/AL101</f>
        <v>58.157520365030933</v>
      </c>
      <c r="AM106" s="271">
        <f t="shared" si="129"/>
        <v>58.219342385669307</v>
      </c>
      <c r="AN106" s="271">
        <f t="shared" si="129"/>
        <v>58.227126136456199</v>
      </c>
      <c r="AO106" s="271">
        <f t="shared" si="129"/>
        <v>58.262308690012979</v>
      </c>
      <c r="AP106" s="271">
        <f t="shared" si="129"/>
        <v>58.285954107500807</v>
      </c>
      <c r="AQ106" s="271">
        <f t="shared" si="129"/>
        <v>58.301046927173878</v>
      </c>
      <c r="AR106" s="271">
        <f t="shared" si="129"/>
        <v>59.723631590634888</v>
      </c>
      <c r="AS106" s="271">
        <f t="shared" si="129"/>
        <v>61.893940531950776</v>
      </c>
      <c r="AT106" s="271">
        <f t="shared" si="129"/>
        <v>64.077868806506942</v>
      </c>
      <c r="AU106" s="271">
        <f t="shared" si="129"/>
        <v>64.079791464616363</v>
      </c>
      <c r="AV106" s="271">
        <f t="shared" si="129"/>
        <v>64.078499279328639</v>
      </c>
      <c r="AW106" s="271">
        <f t="shared" si="129"/>
        <v>64.099119881415604</v>
      </c>
      <c r="AX106" s="271">
        <f t="shared" si="129"/>
        <v>64.082757656067855</v>
      </c>
      <c r="AY106" s="271">
        <f t="shared" si="129"/>
        <v>64.079850765690111</v>
      </c>
      <c r="AZ106" s="271">
        <f t="shared" si="129"/>
        <v>64.086597050389344</v>
      </c>
      <c r="BA106" s="271">
        <f t="shared" si="129"/>
        <v>64.084293808699826</v>
      </c>
      <c r="BB106" s="271">
        <f t="shared" si="129"/>
        <v>64.084624665941178</v>
      </c>
      <c r="BC106" s="271">
        <f t="shared" si="129"/>
        <v>64.092105183781101</v>
      </c>
      <c r="BD106" s="271">
        <f t="shared" si="129"/>
        <v>64.088831835068703</v>
      </c>
      <c r="BE106" s="271">
        <f t="shared" si="129"/>
        <v>64.08973738608438</v>
      </c>
      <c r="BF106" s="271">
        <f t="shared" si="129"/>
        <v>64.089521397718187</v>
      </c>
      <c r="BG106" s="271">
        <f t="shared" si="129"/>
        <v>64.088056695524386</v>
      </c>
      <c r="BH106" s="271">
        <f t="shared" si="129"/>
        <v>64.087616058808607</v>
      </c>
      <c r="BI106" s="271">
        <f t="shared" si="129"/>
        <v>64.087674459215606</v>
      </c>
      <c r="BJ106" s="271">
        <f t="shared" si="129"/>
        <v>60.029934946707719</v>
      </c>
      <c r="BK106" s="271">
        <f t="shared" si="129"/>
        <v>53.571360566094313</v>
      </c>
      <c r="BL106" s="271">
        <f t="shared" si="129"/>
        <v>53.572230870694526</v>
      </c>
      <c r="BM106" s="271">
        <f t="shared" si="129"/>
        <v>53.570700445888356</v>
      </c>
      <c r="BN106" s="271">
        <f t="shared" si="129"/>
        <v>53.570512196947014</v>
      </c>
      <c r="BO106" s="271">
        <f t="shared" si="129"/>
        <v>53.571167297613329</v>
      </c>
    </row>
    <row r="107" spans="2:67" outlineLevel="1" x14ac:dyDescent="0.25"/>
    <row r="108" spans="2:67" outlineLevel="1" x14ac:dyDescent="0.25">
      <c r="B108" s="292" t="s">
        <v>210</v>
      </c>
      <c r="D108" s="7">
        <f>IF(VLOOKUP($B$100&amp;$B108,[17]Sheet1!$C$1:$AC$85,COLUMN(D$1)-2,FALSE)=" ",0,VLOOKUP($B$100&amp;$B108,[17]Sheet1!$C$1:$AC$85,COLUMN(D$1)-2,FALSE))</f>
        <v>0</v>
      </c>
      <c r="E108" s="7">
        <f>IF(VLOOKUP($B$100&amp;$B108,[17]Sheet1!$C$1:$AC$85,COLUMN(E$1)-2,FALSE)=" ",0,VLOOKUP($B$100&amp;$B108,[17]Sheet1!$C$1:$AC$85,COLUMN(E$1)-2,FALSE))</f>
        <v>0</v>
      </c>
      <c r="F108" s="7">
        <f>IF(VLOOKUP($B$100&amp;$B108,[17]Sheet1!$C$1:$AC$85,COLUMN(F$1)-2,FALSE)=" ",0,VLOOKUP($B$100&amp;$B108,[17]Sheet1!$C$1:$AC$85,COLUMN(F$1)-2,FALSE))</f>
        <v>0</v>
      </c>
      <c r="G108" s="7">
        <f>IF(VLOOKUP($B$100&amp;$B108,[17]Sheet1!$C$1:$AC$85,COLUMN(G$1)-2,FALSE)=" ",0,VLOOKUP($B$100&amp;$B108,[17]Sheet1!$C$1:$AC$85,COLUMN(G$1)-2,FALSE))</f>
        <v>0</v>
      </c>
      <c r="H108" s="7">
        <f>IF(VLOOKUP($B$100&amp;$B108,[17]Sheet1!$C$1:$AC$85,COLUMN(H$1)-2,FALSE)=" ",0,VLOOKUP($B$100&amp;$B108,[17]Sheet1!$C$1:$AC$85,COLUMN(H$1)-2,FALSE))</f>
        <v>0</v>
      </c>
      <c r="I108" s="7">
        <f>IF(VLOOKUP($B$100&amp;$B108,[17]Sheet1!$C$1:$AC$85,COLUMN(I$1)-2,FALSE)=" ",0,VLOOKUP($B$100&amp;$B108,[17]Sheet1!$C$1:$AC$85,COLUMN(I$1)-2,FALSE))</f>
        <v>0</v>
      </c>
      <c r="J108" s="7">
        <f>IF(VLOOKUP($B$100&amp;$B108,[17]Sheet1!$C$1:$AC$85,COLUMN(J$1)-2,FALSE)=" ",0,VLOOKUP($B$100&amp;$B108,[17]Sheet1!$C$1:$AC$85,COLUMN(J$1)-2,FALSE))</f>
        <v>0</v>
      </c>
      <c r="K108" s="7">
        <f>IF(VLOOKUP($B$100&amp;$B108,[17]Sheet1!$C$1:$AC$85,COLUMN(K$1)-2,FALSE)=" ",0,VLOOKUP($B$100&amp;$B108,[17]Sheet1!$C$1:$AC$85,COLUMN(K$1)-2,FALSE))</f>
        <v>0</v>
      </c>
      <c r="L108" s="7">
        <f>IF(VLOOKUP($B$100&amp;$B108,[17]Sheet1!$C$1:$AC$85,COLUMN(L$1)-2,FALSE)=" ",0,VLOOKUP($B$100&amp;$B108,[17]Sheet1!$C$1:$AC$85,COLUMN(L$1)-2,FALSE))</f>
        <v>0</v>
      </c>
      <c r="M108" s="7">
        <f>IF(VLOOKUP($B$100&amp;$B108,[17]Sheet1!$C$1:$AC$85,COLUMN(M$1)-2,FALSE)=" ",0,VLOOKUP($B$100&amp;$B108,[17]Sheet1!$C$1:$AC$85,COLUMN(M$1)-2,FALSE))</f>
        <v>0</v>
      </c>
      <c r="N108" s="7">
        <f>IF(VLOOKUP($B$100&amp;$B108,[17]Sheet1!$C$1:$AC$85,COLUMN(N$1)-2,FALSE)=" ",0,VLOOKUP($B$100&amp;$B108,[17]Sheet1!$C$1:$AC$85,COLUMN(N$1)-2,FALSE))</f>
        <v>0</v>
      </c>
      <c r="O108" s="7">
        <f>IF(VLOOKUP($B$100&amp;$B108,[17]Sheet1!$C$1:$AC$85,COLUMN(O$1)-2,FALSE)=" ",0,VLOOKUP($B$100&amp;$B108,[17]Sheet1!$C$1:$AC$85,COLUMN(O$1)-2,FALSE))</f>
        <v>0</v>
      </c>
      <c r="P108" s="7">
        <f>IF(VLOOKUP($B$100&amp;$B108,[17]Sheet1!$C$1:$AC$85,COLUMN(P$1)-2,FALSE)=" ",0,VLOOKUP($B$100&amp;$B108,[17]Sheet1!$C$1:$AC$85,COLUMN(P$1)-2,FALSE))</f>
        <v>0</v>
      </c>
      <c r="Q108" s="7">
        <f>IF(VLOOKUP($B$100&amp;$B108,[17]Sheet1!$C$1:$AC$85,COLUMN(Q$1)-2,FALSE)=" ",0,VLOOKUP($B$100&amp;$B108,[17]Sheet1!$C$1:$AC$85,COLUMN(Q$1)-2,FALSE))</f>
        <v>0</v>
      </c>
      <c r="R108" s="7">
        <f>IF(VLOOKUP($B$100&amp;$B108,[17]Sheet1!$C$1:$AC$85,COLUMN(R$1)-2,FALSE)=" ",0,VLOOKUP($B$100&amp;$B108,[17]Sheet1!$C$1:$AC$85,COLUMN(R$1)-2,FALSE))</f>
        <v>0</v>
      </c>
      <c r="S108" s="7">
        <f>IF(VLOOKUP($B$100&amp;$B108,[17]Sheet1!$C$1:$AC$85,COLUMN(S$1)-2,FALSE)=" ",0,VLOOKUP($B$100&amp;$B108,[17]Sheet1!$C$1:$AC$85,COLUMN(S$1)-2,FALSE))</f>
        <v>0</v>
      </c>
      <c r="T108" s="7">
        <f>IF(VLOOKUP($B$100&amp;$B108,[17]Sheet1!$C$1:$AC$85,COLUMN(T$1)-2,FALSE)=" ",0,VLOOKUP($B$100&amp;$B108,[17]Sheet1!$C$1:$AC$85,COLUMN(T$1)-2,FALSE))</f>
        <v>0</v>
      </c>
      <c r="U108" s="7">
        <f>IF(VLOOKUP($B$100&amp;$B108,[17]Sheet1!$C$1:$AC$85,COLUMN(U$1)-2,FALSE)=" ",0,VLOOKUP($B$100&amp;$B108,[17]Sheet1!$C$1:$AC$85,COLUMN(U$1)-2,FALSE))</f>
        <v>0</v>
      </c>
      <c r="V108" s="7">
        <f>IF(VLOOKUP($B$100&amp;$B108,[17]Sheet1!$C$1:$AC$85,COLUMN(V$1)-2,FALSE)=" ",0,VLOOKUP($B$100&amp;$B108,[17]Sheet1!$C$1:$AC$85,COLUMN(V$1)-2,FALSE))</f>
        <v>5</v>
      </c>
      <c r="W108" s="7">
        <f>IF(VLOOKUP($B$100&amp;$B108,[17]Sheet1!$C$1:$AC$85,COLUMN(W$1)-2,FALSE)=" ",0,VLOOKUP($B$100&amp;$B108,[17]Sheet1!$C$1:$AC$85,COLUMN(W$1)-2,FALSE))</f>
        <v>58</v>
      </c>
      <c r="X108" s="7">
        <f>IF(VLOOKUP($B$100&amp;$B108,[17]Sheet1!$C$1:$AC$85,COLUMN(X$1)-2,FALSE)=" ",0,VLOOKUP($B$100&amp;$B108,[17]Sheet1!$C$1:$AC$85,COLUMN(X$1)-2,FALSE))</f>
        <v>65</v>
      </c>
      <c r="Y108" s="7">
        <f>IF(VLOOKUP($B$100&amp;$B108,[17]Sheet1!$C$1:$AC$85,COLUMN(Y$1)-2,FALSE)=" ",0,VLOOKUP($B$100&amp;$B108,[17]Sheet1!$C$1:$AC$85,COLUMN(Y$1)-2,FALSE))</f>
        <v>75</v>
      </c>
      <c r="Z108" s="7">
        <f>IF(VLOOKUP($B$100&amp;$B108,[17]Sheet1!$C$1:$AC$85,COLUMN(Z$1)-2,FALSE)=" ",0,VLOOKUP($B$100&amp;$B108,[17]Sheet1!$C$1:$AC$85,COLUMN(Z$1)-2,FALSE))</f>
        <v>70</v>
      </c>
      <c r="AA108" s="7">
        <f>IF(VLOOKUP($B$100&amp;$B108,[17]Sheet1!$C$1:$AC$85,COLUMN(AA$1)-2,FALSE)=" ",0,VLOOKUP($B$100&amp;$B108,[17]Sheet1!$C$1:$AC$85,COLUMN(AA$1)-2,FALSE))</f>
        <v>127</v>
      </c>
      <c r="AB108" s="7">
        <f>IF(VLOOKUP($B$100&amp;$B108,[17]Sheet1!$C$1:$AC$85,COLUMN(AB$1)-2,FALSE)=" ",0,VLOOKUP($B$100&amp;$B108,[17]Sheet1!$C$1:$AC$85,COLUMN(AB$1)-2,FALSE))</f>
        <v>79</v>
      </c>
      <c r="AC108" s="7">
        <f>IF(VLOOKUP($B$100&amp;$B108,[17]Sheet1!$C$1:$AC$85,COLUMN(AC$1)-2,FALSE)=" ",0,VLOOKUP($B$100&amp;$B108,[17]Sheet1!$C$1:$AC$85,COLUMN(AC$1)-2,FALSE))</f>
        <v>100</v>
      </c>
      <c r="AF108" s="7">
        <f t="shared" ref="AF108:AG112" si="130">AB108</f>
        <v>79</v>
      </c>
      <c r="AG108" s="7">
        <f t="shared" si="130"/>
        <v>100</v>
      </c>
      <c r="AH108" s="7">
        <f>VLOOKUP($A$3&amp;$B$100&amp;$B108,'[14]Paga All'!$G$1:$J$3000,4,FALSE)</f>
        <v>148</v>
      </c>
      <c r="AI108" s="7">
        <f>VLOOKUP($A$2&amp;$B$100&amp;$B108,'[15]Paga all'!$F:$G,2,FALSE)</f>
        <v>140</v>
      </c>
      <c r="AJ108" s="7">
        <f>VLOOKUP($A$2&amp;$B$100&amp;$B108,'[16]Paga all'!$F$2:$G$1470,2,FALSE)</f>
        <v>100</v>
      </c>
      <c r="AK108" s="9">
        <f t="shared" ref="AK108:BO108" si="131">IF(ROUND((AJ108+AJ109)*(1+AK102),)&gt;=AK$3*$AD$3,AK$3*$AD$3*(1-AK103),ROUND((AJ108+AJ109)*(1+AK102),)-ROUND((AJ108+AJ109)*(1+AK102)*AK103,))</f>
        <v>171</v>
      </c>
      <c r="AL108" s="9">
        <f t="shared" si="131"/>
        <v>222</v>
      </c>
      <c r="AM108" s="9">
        <f t="shared" si="131"/>
        <v>271</v>
      </c>
      <c r="AN108" s="9">
        <f t="shared" si="131"/>
        <v>331</v>
      </c>
      <c r="AO108" s="9">
        <f t="shared" si="131"/>
        <v>404</v>
      </c>
      <c r="AP108" s="9">
        <f t="shared" si="131"/>
        <v>493</v>
      </c>
      <c r="AQ108" s="9">
        <f t="shared" si="131"/>
        <v>602</v>
      </c>
      <c r="AR108" s="9">
        <f t="shared" si="131"/>
        <v>752</v>
      </c>
      <c r="AS108" s="9">
        <f t="shared" si="131"/>
        <v>951</v>
      </c>
      <c r="AT108" s="9">
        <f t="shared" si="131"/>
        <v>1201</v>
      </c>
      <c r="AU108" s="9">
        <f t="shared" si="131"/>
        <v>1465</v>
      </c>
      <c r="AV108" s="9">
        <f t="shared" si="131"/>
        <v>1787</v>
      </c>
      <c r="AW108" s="9">
        <f t="shared" si="131"/>
        <v>2181</v>
      </c>
      <c r="AX108" s="9">
        <f t="shared" si="131"/>
        <v>2660</v>
      </c>
      <c r="AY108" s="9">
        <f t="shared" si="131"/>
        <v>3245</v>
      </c>
      <c r="AZ108" s="9">
        <f t="shared" si="131"/>
        <v>3959</v>
      </c>
      <c r="BA108" s="9">
        <f t="shared" si="131"/>
        <v>4830</v>
      </c>
      <c r="BB108" s="9">
        <f t="shared" si="131"/>
        <v>5893</v>
      </c>
      <c r="BC108" s="9">
        <f t="shared" si="131"/>
        <v>7190</v>
      </c>
      <c r="BD108" s="9">
        <f t="shared" si="131"/>
        <v>8771</v>
      </c>
      <c r="BE108" s="9">
        <f t="shared" si="131"/>
        <v>10701</v>
      </c>
      <c r="BF108" s="9">
        <f t="shared" si="131"/>
        <v>13055</v>
      </c>
      <c r="BG108" s="9">
        <f t="shared" si="131"/>
        <v>15927</v>
      </c>
      <c r="BH108" s="9">
        <f t="shared" si="131"/>
        <v>19431</v>
      </c>
      <c r="BI108" s="9">
        <f t="shared" si="131"/>
        <v>23706</v>
      </c>
      <c r="BJ108" s="9">
        <f t="shared" si="131"/>
        <v>27090.36</v>
      </c>
      <c r="BK108" s="9">
        <f t="shared" si="131"/>
        <v>27626.544000000002</v>
      </c>
      <c r="BL108" s="9">
        <f t="shared" si="131"/>
        <v>28173.376</v>
      </c>
      <c r="BM108" s="9">
        <f t="shared" si="131"/>
        <v>28731.032000000003</v>
      </c>
      <c r="BN108" s="9">
        <f t="shared" si="131"/>
        <v>29299.687999999998</v>
      </c>
      <c r="BO108" s="9">
        <f t="shared" si="131"/>
        <v>29879.608</v>
      </c>
    </row>
    <row r="109" spans="2:67" outlineLevel="1" x14ac:dyDescent="0.25">
      <c r="B109" s="292" t="s">
        <v>211</v>
      </c>
      <c r="D109" s="7">
        <f>IF(VLOOKUP($B$100&amp;$B109,[17]Sheet1!$C$1:$AC$85,COLUMN(D$1)-2,FALSE)=" ",0,VLOOKUP($B$100&amp;$B109,[17]Sheet1!$C$1:$AC$85,COLUMN(D$1)-2,FALSE))</f>
        <v>0</v>
      </c>
      <c r="E109" s="7">
        <f>IF(VLOOKUP($B$100&amp;$B109,[17]Sheet1!$C$1:$AC$85,COLUMN(E$1)-2,FALSE)=" ",0,VLOOKUP($B$100&amp;$B109,[17]Sheet1!$C$1:$AC$85,COLUMN(E$1)-2,FALSE))</f>
        <v>0</v>
      </c>
      <c r="F109" s="7">
        <f>IF(VLOOKUP($B$100&amp;$B109,[17]Sheet1!$C$1:$AC$85,COLUMN(F$1)-2,FALSE)=" ",0,VLOOKUP($B$100&amp;$B109,[17]Sheet1!$C$1:$AC$85,COLUMN(F$1)-2,FALSE))</f>
        <v>0</v>
      </c>
      <c r="G109" s="7">
        <f>IF(VLOOKUP($B$100&amp;$B109,[17]Sheet1!$C$1:$AC$85,COLUMN(G$1)-2,FALSE)=" ",0,VLOOKUP($B$100&amp;$B109,[17]Sheet1!$C$1:$AC$85,COLUMN(G$1)-2,FALSE))</f>
        <v>0</v>
      </c>
      <c r="H109" s="7">
        <f>IF(VLOOKUP($B$100&amp;$B109,[17]Sheet1!$C$1:$AC$85,COLUMN(H$1)-2,FALSE)=" ",0,VLOOKUP($B$100&amp;$B109,[17]Sheet1!$C$1:$AC$85,COLUMN(H$1)-2,FALSE))</f>
        <v>0</v>
      </c>
      <c r="I109" s="7">
        <f>IF(VLOOKUP($B$100&amp;$B109,[17]Sheet1!$C$1:$AC$85,COLUMN(I$1)-2,FALSE)=" ",0,VLOOKUP($B$100&amp;$B109,[17]Sheet1!$C$1:$AC$85,COLUMN(I$1)-2,FALSE))</f>
        <v>0</v>
      </c>
      <c r="J109" s="7">
        <f>IF(VLOOKUP($B$100&amp;$B109,[17]Sheet1!$C$1:$AC$85,COLUMN(J$1)-2,FALSE)=" ",0,VLOOKUP($B$100&amp;$B109,[17]Sheet1!$C$1:$AC$85,COLUMN(J$1)-2,FALSE))</f>
        <v>0</v>
      </c>
      <c r="K109" s="7">
        <f>IF(VLOOKUP($B$100&amp;$B109,[17]Sheet1!$C$1:$AC$85,COLUMN(K$1)-2,FALSE)=" ",0,VLOOKUP($B$100&amp;$B109,[17]Sheet1!$C$1:$AC$85,COLUMN(K$1)-2,FALSE))</f>
        <v>0</v>
      </c>
      <c r="L109" s="7">
        <f>IF(VLOOKUP($B$100&amp;$B109,[17]Sheet1!$C$1:$AC$85,COLUMN(L$1)-2,FALSE)=" ",0,VLOOKUP($B$100&amp;$B109,[17]Sheet1!$C$1:$AC$85,COLUMN(L$1)-2,FALSE))</f>
        <v>0</v>
      </c>
      <c r="M109" s="7">
        <f>IF(VLOOKUP($B$100&amp;$B109,[17]Sheet1!$C$1:$AC$85,COLUMN(M$1)-2,FALSE)=" ",0,VLOOKUP($B$100&amp;$B109,[17]Sheet1!$C$1:$AC$85,COLUMN(M$1)-2,FALSE))</f>
        <v>0</v>
      </c>
      <c r="N109" s="7">
        <f>IF(VLOOKUP($B$100&amp;$B109,[17]Sheet1!$C$1:$AC$85,COLUMN(N$1)-2,FALSE)=" ",0,VLOOKUP($B$100&amp;$B109,[17]Sheet1!$C$1:$AC$85,COLUMN(N$1)-2,FALSE))</f>
        <v>0</v>
      </c>
      <c r="O109" s="7">
        <f>IF(VLOOKUP($B$100&amp;$B109,[17]Sheet1!$C$1:$AC$85,COLUMN(O$1)-2,FALSE)=" ",0,VLOOKUP($B$100&amp;$B109,[17]Sheet1!$C$1:$AC$85,COLUMN(O$1)-2,FALSE))</f>
        <v>0</v>
      </c>
      <c r="P109" s="7">
        <f>IF(VLOOKUP($B$100&amp;$B109,[17]Sheet1!$C$1:$AC$85,COLUMN(P$1)-2,FALSE)=" ",0,VLOOKUP($B$100&amp;$B109,[17]Sheet1!$C$1:$AC$85,COLUMN(P$1)-2,FALSE))</f>
        <v>0</v>
      </c>
      <c r="Q109" s="7">
        <f>IF(VLOOKUP($B$100&amp;$B109,[17]Sheet1!$C$1:$AC$85,COLUMN(Q$1)-2,FALSE)=" ",0,VLOOKUP($B$100&amp;$B109,[17]Sheet1!$C$1:$AC$85,COLUMN(Q$1)-2,FALSE))</f>
        <v>0</v>
      </c>
      <c r="R109" s="7">
        <f>IF(VLOOKUP($B$100&amp;$B109,[17]Sheet1!$C$1:$AC$85,COLUMN(R$1)-2,FALSE)=" ",0,VLOOKUP($B$100&amp;$B109,[17]Sheet1!$C$1:$AC$85,COLUMN(R$1)-2,FALSE))</f>
        <v>0</v>
      </c>
      <c r="S109" s="7">
        <f>IF(VLOOKUP($B$100&amp;$B109,[17]Sheet1!$C$1:$AC$85,COLUMN(S$1)-2,FALSE)=" ",0,VLOOKUP($B$100&amp;$B109,[17]Sheet1!$C$1:$AC$85,COLUMN(S$1)-2,FALSE))</f>
        <v>0</v>
      </c>
      <c r="T109" s="7">
        <f>IF(VLOOKUP($B$100&amp;$B109,[17]Sheet1!$C$1:$AC$85,COLUMN(T$1)-2,FALSE)=" ",0,VLOOKUP($B$100&amp;$B109,[17]Sheet1!$C$1:$AC$85,COLUMN(T$1)-2,FALSE))</f>
        <v>0</v>
      </c>
      <c r="U109" s="7">
        <f>IF(VLOOKUP($B$100&amp;$B109,[17]Sheet1!$C$1:$AC$85,COLUMN(U$1)-2,FALSE)=" ",0,VLOOKUP($B$100&amp;$B109,[17]Sheet1!$C$1:$AC$85,COLUMN(U$1)-2,FALSE))</f>
        <v>0</v>
      </c>
      <c r="V109" s="7">
        <v>0</v>
      </c>
      <c r="W109" s="7">
        <f>IF(VLOOKUP($B$100&amp;$B109,[17]Sheet1!$C$1:$AC$85,COLUMN(W$1)-2,FALSE)=" ",0,VLOOKUP($B$100&amp;$B109,[17]Sheet1!$C$1:$AC$85,COLUMN(W$1)-2,FALSE))</f>
        <v>2</v>
      </c>
      <c r="X109" s="7">
        <f>IF(VLOOKUP($B$100&amp;$B109,[17]Sheet1!$C$1:$AC$85,COLUMN(X$1)-2,FALSE)=" ",0,VLOOKUP($B$100&amp;$B109,[17]Sheet1!$C$1:$AC$85,COLUMN(X$1)-2,FALSE))</f>
        <v>39</v>
      </c>
      <c r="Y109" s="7">
        <f>IF(VLOOKUP($B$100&amp;$B109,[17]Sheet1!$C$1:$AC$85,COLUMN(Y$1)-2,FALSE)=" ",0,VLOOKUP($B$100&amp;$B109,[17]Sheet1!$C$1:$AC$85,COLUMN(Y$1)-2,FALSE))</f>
        <v>28</v>
      </c>
      <c r="Z109" s="7">
        <f>IF(VLOOKUP($B$100&amp;$B109,[17]Sheet1!$C$1:$AC$85,COLUMN(Z$1)-2,FALSE)=" ",0,VLOOKUP($B$100&amp;$B109,[17]Sheet1!$C$1:$AC$85,COLUMN(Z$1)-2,FALSE))</f>
        <v>43</v>
      </c>
      <c r="AA109" s="7">
        <f>IF(VLOOKUP($B$100&amp;$B109,[17]Sheet1!$C$1:$AC$85,COLUMN(AA$1)-2,FALSE)=" ",0,VLOOKUP($B$100&amp;$B109,[17]Sheet1!$C$1:$AC$85,COLUMN(AA$1)-2,FALSE))</f>
        <v>31</v>
      </c>
      <c r="AB109" s="7">
        <f>IF(VLOOKUP($B$100&amp;$B109,[17]Sheet1!$C$1:$AC$85,COLUMN(AB$1)-2,FALSE)=" ",0,VLOOKUP($B$100&amp;$B109,[17]Sheet1!$C$1:$AC$85,COLUMN(AB$1)-2,FALSE))</f>
        <v>95</v>
      </c>
      <c r="AC109" s="7">
        <f>IF(VLOOKUP($B$100&amp;$B109,[17]Sheet1!$C$1:$AC$85,COLUMN(AC$1)-2,FALSE)=" ",0,VLOOKUP($B$100&amp;$B109,[17]Sheet1!$C$1:$AC$85,COLUMN(AC$1)-2,FALSE))</f>
        <v>48</v>
      </c>
      <c r="AF109" s="7">
        <f t="shared" si="130"/>
        <v>95</v>
      </c>
      <c r="AG109" s="7">
        <f t="shared" si="130"/>
        <v>48</v>
      </c>
      <c r="AH109" s="7">
        <f>VLOOKUP($A$3&amp;$B$100&amp;$B109,'[14]Paga All'!$G$1:$J$3000,4,FALSE)</f>
        <v>41</v>
      </c>
      <c r="AI109" s="7">
        <f>VLOOKUP($A$2&amp;$B$100&amp;$B109,'[15]Paga all'!$F:$G,2,FALSE)</f>
        <v>71</v>
      </c>
      <c r="AJ109" s="7">
        <f>VLOOKUP($A$2&amp;$B$100&amp;$B109,'[16]Paga all'!$F$2:$G$1470,2,FALSE)</f>
        <v>87</v>
      </c>
      <c r="AK109" s="9">
        <f t="shared" ref="AK109:BO109" si="132">IF(ROUND((AJ108+AJ109)*(1+AK102),)&gt;=AK$3*$AD$3,AK$3*$AD$3*AK103,ROUND((AJ108+AJ109)*(1+AK102),)-AK108)</f>
        <v>57</v>
      </c>
      <c r="AL109" s="9">
        <f t="shared" si="132"/>
        <v>56</v>
      </c>
      <c r="AM109" s="9">
        <f t="shared" si="132"/>
        <v>68</v>
      </c>
      <c r="AN109" s="9">
        <f t="shared" si="132"/>
        <v>83</v>
      </c>
      <c r="AO109" s="9">
        <f t="shared" si="132"/>
        <v>101</v>
      </c>
      <c r="AP109" s="9">
        <f t="shared" si="132"/>
        <v>123</v>
      </c>
      <c r="AQ109" s="9">
        <f t="shared" si="132"/>
        <v>150</v>
      </c>
      <c r="AR109" s="9">
        <f t="shared" si="132"/>
        <v>165</v>
      </c>
      <c r="AS109" s="9">
        <f t="shared" si="132"/>
        <v>168</v>
      </c>
      <c r="AT109" s="9">
        <f t="shared" si="132"/>
        <v>164</v>
      </c>
      <c r="AU109" s="9">
        <f t="shared" si="132"/>
        <v>200</v>
      </c>
      <c r="AV109" s="9">
        <f t="shared" si="132"/>
        <v>244</v>
      </c>
      <c r="AW109" s="9">
        <f t="shared" si="132"/>
        <v>297</v>
      </c>
      <c r="AX109" s="9">
        <f t="shared" si="132"/>
        <v>363</v>
      </c>
      <c r="AY109" s="9">
        <f t="shared" si="132"/>
        <v>443</v>
      </c>
      <c r="AZ109" s="9">
        <f t="shared" si="132"/>
        <v>540</v>
      </c>
      <c r="BA109" s="9">
        <f t="shared" si="132"/>
        <v>659</v>
      </c>
      <c r="BB109" s="9">
        <f t="shared" si="132"/>
        <v>804</v>
      </c>
      <c r="BC109" s="9">
        <f t="shared" si="132"/>
        <v>980</v>
      </c>
      <c r="BD109" s="9">
        <f t="shared" si="132"/>
        <v>1196</v>
      </c>
      <c r="BE109" s="9">
        <f t="shared" si="132"/>
        <v>1459</v>
      </c>
      <c r="BF109" s="9">
        <f t="shared" si="132"/>
        <v>1780</v>
      </c>
      <c r="BG109" s="9">
        <f t="shared" si="132"/>
        <v>2172</v>
      </c>
      <c r="BH109" s="9">
        <f t="shared" si="132"/>
        <v>2650</v>
      </c>
      <c r="BI109" s="9">
        <f t="shared" si="132"/>
        <v>3233</v>
      </c>
      <c r="BJ109" s="9">
        <f t="shared" si="132"/>
        <v>3694.14</v>
      </c>
      <c r="BK109" s="9">
        <f t="shared" si="132"/>
        <v>3767.2560000000003</v>
      </c>
      <c r="BL109" s="9">
        <f t="shared" si="132"/>
        <v>3841.8240000000001</v>
      </c>
      <c r="BM109" s="9">
        <f t="shared" si="132"/>
        <v>3917.8679999999999</v>
      </c>
      <c r="BN109" s="9">
        <f t="shared" si="132"/>
        <v>3995.4119999999998</v>
      </c>
      <c r="BO109" s="9">
        <f t="shared" si="132"/>
        <v>4074.4919999999997</v>
      </c>
    </row>
    <row r="110" spans="2:67" outlineLevel="1" x14ac:dyDescent="0.25">
      <c r="B110" s="292" t="s">
        <v>212</v>
      </c>
      <c r="D110" s="7">
        <f>IF(VLOOKUP($B$100&amp;$B110,[17]Sheet1!$C$1:$AC$85,COLUMN(D$1)-2,FALSE)=" ",0,VLOOKUP($B$100&amp;$B110,[17]Sheet1!$C$1:$AC$85,COLUMN(D$1)-2,FALSE))</f>
        <v>0</v>
      </c>
      <c r="E110" s="7">
        <f>IF(VLOOKUP($B$100&amp;$B110,[17]Sheet1!$C$1:$AC$85,COLUMN(E$1)-2,FALSE)=" ",0,VLOOKUP($B$100&amp;$B110,[17]Sheet1!$C$1:$AC$85,COLUMN(E$1)-2,FALSE))</f>
        <v>0</v>
      </c>
      <c r="F110" s="7">
        <f>IF(VLOOKUP($B$100&amp;$B110,[17]Sheet1!$C$1:$AC$85,COLUMN(F$1)-2,FALSE)=" ",0,VLOOKUP($B$100&amp;$B110,[17]Sheet1!$C$1:$AC$85,COLUMN(F$1)-2,FALSE))</f>
        <v>0</v>
      </c>
      <c r="G110" s="7">
        <f>IF(VLOOKUP($B$100&amp;$B110,[17]Sheet1!$C$1:$AC$85,COLUMN(G$1)-2,FALSE)=" ",0,VLOOKUP($B$100&amp;$B110,[17]Sheet1!$C$1:$AC$85,COLUMN(G$1)-2,FALSE))</f>
        <v>0</v>
      </c>
      <c r="H110" s="7">
        <f>IF(VLOOKUP($B$100&amp;$B110,[17]Sheet1!$C$1:$AC$85,COLUMN(H$1)-2,FALSE)=" ",0,VLOOKUP($B$100&amp;$B110,[17]Sheet1!$C$1:$AC$85,COLUMN(H$1)-2,FALSE))</f>
        <v>0</v>
      </c>
      <c r="I110" s="7">
        <f>IF(VLOOKUP($B$100&amp;$B110,[17]Sheet1!$C$1:$AC$85,COLUMN(I$1)-2,FALSE)=" ",0,VLOOKUP($B$100&amp;$B110,[17]Sheet1!$C$1:$AC$85,COLUMN(I$1)-2,FALSE))</f>
        <v>0</v>
      </c>
      <c r="J110" s="7">
        <f>IF(VLOOKUP($B$100&amp;$B110,[17]Sheet1!$C$1:$AC$85,COLUMN(J$1)-2,FALSE)=" ",0,VLOOKUP($B$100&amp;$B110,[17]Sheet1!$C$1:$AC$85,COLUMN(J$1)-2,FALSE))</f>
        <v>0</v>
      </c>
      <c r="K110" s="7">
        <f>IF(VLOOKUP($B$100&amp;$B110,[17]Sheet1!$C$1:$AC$85,COLUMN(K$1)-2,FALSE)=" ",0,VLOOKUP($B$100&amp;$B110,[17]Sheet1!$C$1:$AC$85,COLUMN(K$1)-2,FALSE))</f>
        <v>0</v>
      </c>
      <c r="L110" s="7">
        <f>IF(VLOOKUP($B$100&amp;$B110,[17]Sheet1!$C$1:$AC$85,COLUMN(L$1)-2,FALSE)=" ",0,VLOOKUP($B$100&amp;$B110,[17]Sheet1!$C$1:$AC$85,COLUMN(L$1)-2,FALSE))</f>
        <v>0</v>
      </c>
      <c r="M110" s="7">
        <f>IF(VLOOKUP($B$100&amp;$B110,[17]Sheet1!$C$1:$AC$85,COLUMN(M$1)-2,FALSE)=" ",0,VLOOKUP($B$100&amp;$B110,[17]Sheet1!$C$1:$AC$85,COLUMN(M$1)-2,FALSE))</f>
        <v>0</v>
      </c>
      <c r="N110" s="7">
        <f>IF(VLOOKUP($B$100&amp;$B110,[17]Sheet1!$C$1:$AC$85,COLUMN(N$1)-2,FALSE)=" ",0,VLOOKUP($B$100&amp;$B110,[17]Sheet1!$C$1:$AC$85,COLUMN(N$1)-2,FALSE))</f>
        <v>0</v>
      </c>
      <c r="O110" s="7">
        <f>IF(VLOOKUP($B$100&amp;$B110,[17]Sheet1!$C$1:$AC$85,COLUMN(O$1)-2,FALSE)=" ",0,VLOOKUP($B$100&amp;$B110,[17]Sheet1!$C$1:$AC$85,COLUMN(O$1)-2,FALSE))</f>
        <v>0</v>
      </c>
      <c r="P110" s="7">
        <f>IF(VLOOKUP($B$100&amp;$B110,[17]Sheet1!$C$1:$AC$85,COLUMN(P$1)-2,FALSE)=" ",0,VLOOKUP($B$100&amp;$B110,[17]Sheet1!$C$1:$AC$85,COLUMN(P$1)-2,FALSE))</f>
        <v>0</v>
      </c>
      <c r="Q110" s="7">
        <f>IF(VLOOKUP($B$100&amp;$B110,[17]Sheet1!$C$1:$AC$85,COLUMN(Q$1)-2,FALSE)=" ",0,VLOOKUP($B$100&amp;$B110,[17]Sheet1!$C$1:$AC$85,COLUMN(Q$1)-2,FALSE))</f>
        <v>0</v>
      </c>
      <c r="R110" s="7">
        <f>IF(VLOOKUP($B$100&amp;$B110,[17]Sheet1!$C$1:$AC$85,COLUMN(R$1)-2,FALSE)=" ",0,VLOOKUP($B$100&amp;$B110,[17]Sheet1!$C$1:$AC$85,COLUMN(R$1)-2,FALSE))</f>
        <v>0</v>
      </c>
      <c r="S110" s="7">
        <f>IF(VLOOKUP($B$100&amp;$B110,[17]Sheet1!$C$1:$AC$85,COLUMN(S$1)-2,FALSE)=" ",0,VLOOKUP($B$100&amp;$B110,[17]Sheet1!$C$1:$AC$85,COLUMN(S$1)-2,FALSE))</f>
        <v>0</v>
      </c>
      <c r="T110" s="7">
        <f>IF(VLOOKUP($B$100&amp;$B110,[17]Sheet1!$C$1:$AC$85,COLUMN(T$1)-2,FALSE)=" ",0,VLOOKUP($B$100&amp;$B110,[17]Sheet1!$C$1:$AC$85,COLUMN(T$1)-2,FALSE))</f>
        <v>0</v>
      </c>
      <c r="U110" s="7">
        <f>IF(VLOOKUP($B$100&amp;$B110,[17]Sheet1!$C$1:$AC$85,COLUMN(U$1)-2,FALSE)=" ",0,VLOOKUP($B$100&amp;$B110,[17]Sheet1!$C$1:$AC$85,COLUMN(U$1)-2,FALSE))</f>
        <v>0</v>
      </c>
      <c r="V110" s="7">
        <f>IF(VLOOKUP($B$100&amp;$B110,[17]Sheet1!$C$1:$AC$85,COLUMN(V$1)-2,FALSE)=" ",0,VLOOKUP($B$100&amp;$B110,[17]Sheet1!$C$1:$AC$85,COLUMN(V$1)-2,FALSE))</f>
        <v>5</v>
      </c>
      <c r="W110" s="7">
        <f>IF(VLOOKUP($B$100&amp;$B110,[17]Sheet1!$C$1:$AC$85,COLUMN(W$1)-2,FALSE)=" ",0,VLOOKUP($B$100&amp;$B110,[17]Sheet1!$C$1:$AC$85,COLUMN(W$1)-2,FALSE))</f>
        <v>55</v>
      </c>
      <c r="X110" s="7">
        <f>IF(VLOOKUP($B$100&amp;$B110,[17]Sheet1!$C$1:$AC$85,COLUMN(X$1)-2,FALSE)=" ",0,VLOOKUP($B$100&amp;$B110,[17]Sheet1!$C$1:$AC$85,COLUMN(X$1)-2,FALSE))</f>
        <v>46</v>
      </c>
      <c r="Y110" s="7">
        <f>IF(VLOOKUP($B$100&amp;$B110,[17]Sheet1!$C$1:$AC$85,COLUMN(Y$1)-2,FALSE)=" ",0,VLOOKUP($B$100&amp;$B110,[17]Sheet1!$C$1:$AC$85,COLUMN(Y$1)-2,FALSE))</f>
        <v>37</v>
      </c>
      <c r="Z110" s="7">
        <f>IF(VLOOKUP($B$100&amp;$B110,[17]Sheet1!$C$1:$AC$85,COLUMN(Z$1)-2,FALSE)=" ",0,VLOOKUP($B$100&amp;$B110,[17]Sheet1!$C$1:$AC$85,COLUMN(Z$1)-2,FALSE))</f>
        <v>39</v>
      </c>
      <c r="AA110" s="7">
        <f>IF(VLOOKUP($B$100&amp;$B110,[17]Sheet1!$C$1:$AC$85,COLUMN(AA$1)-2,FALSE)=" ",0,VLOOKUP($B$100&amp;$B110,[17]Sheet1!$C$1:$AC$85,COLUMN(AA$1)-2,FALSE))</f>
        <v>88</v>
      </c>
      <c r="AB110" s="7">
        <f>IF(VLOOKUP($B$100&amp;$B110,[17]Sheet1!$C$1:$AC$85,COLUMN(AB$1)-2,FALSE)=" ",0,VLOOKUP($B$100&amp;$B110,[17]Sheet1!$C$1:$AC$85,COLUMN(AB$1)-2,FALSE))</f>
        <v>46</v>
      </c>
      <c r="AC110" s="7">
        <f>IF(VLOOKUP($B$100&amp;$B110,[17]Sheet1!$C$1:$AC$85,COLUMN(AC$1)-2,FALSE)=" ",0,VLOOKUP($B$100&amp;$B110,[17]Sheet1!$C$1:$AC$85,COLUMN(AC$1)-2,FALSE))</f>
        <v>65</v>
      </c>
      <c r="AF110" s="7">
        <f t="shared" si="130"/>
        <v>46</v>
      </c>
      <c r="AG110" s="7">
        <f t="shared" si="130"/>
        <v>65</v>
      </c>
      <c r="AH110" s="7">
        <f>VLOOKUP($A$3&amp;$B$100&amp;$B110,'[14]Paga All'!$G$1:$J$3000,4,FALSE)</f>
        <v>89</v>
      </c>
      <c r="AI110" s="7">
        <f>VLOOKUP($A$2&amp;$B$100&amp;$B110,'[15]Paga all'!$F:$G,2,FALSE)</f>
        <v>59</v>
      </c>
      <c r="AJ110" s="7">
        <f>VLOOKUP($A$2&amp;$B$100&amp;$B110,'[16]Paga all'!$F$2:$G$1470,2,FALSE)</f>
        <v>45</v>
      </c>
      <c r="AK110" s="9">
        <f t="shared" ref="AK110:BO110" si="133">AK108+AK109-AJ108</f>
        <v>128</v>
      </c>
      <c r="AL110" s="9">
        <f t="shared" si="133"/>
        <v>107</v>
      </c>
      <c r="AM110" s="9">
        <f t="shared" si="133"/>
        <v>117</v>
      </c>
      <c r="AN110" s="9">
        <f t="shared" si="133"/>
        <v>143</v>
      </c>
      <c r="AO110" s="9">
        <f t="shared" si="133"/>
        <v>174</v>
      </c>
      <c r="AP110" s="9">
        <f t="shared" si="133"/>
        <v>212</v>
      </c>
      <c r="AQ110" s="9">
        <f t="shared" si="133"/>
        <v>259</v>
      </c>
      <c r="AR110" s="9">
        <f t="shared" si="133"/>
        <v>315</v>
      </c>
      <c r="AS110" s="9">
        <f t="shared" si="133"/>
        <v>367</v>
      </c>
      <c r="AT110" s="9">
        <f t="shared" si="133"/>
        <v>414</v>
      </c>
      <c r="AU110" s="9">
        <f t="shared" si="133"/>
        <v>464</v>
      </c>
      <c r="AV110" s="9">
        <f t="shared" si="133"/>
        <v>566</v>
      </c>
      <c r="AW110" s="9">
        <f t="shared" si="133"/>
        <v>691</v>
      </c>
      <c r="AX110" s="9">
        <f t="shared" si="133"/>
        <v>842</v>
      </c>
      <c r="AY110" s="9">
        <f t="shared" si="133"/>
        <v>1028</v>
      </c>
      <c r="AZ110" s="9">
        <f t="shared" si="133"/>
        <v>1254</v>
      </c>
      <c r="BA110" s="9">
        <f t="shared" si="133"/>
        <v>1530</v>
      </c>
      <c r="BB110" s="9">
        <f t="shared" si="133"/>
        <v>1867</v>
      </c>
      <c r="BC110" s="9">
        <f t="shared" si="133"/>
        <v>2277</v>
      </c>
      <c r="BD110" s="9">
        <f t="shared" si="133"/>
        <v>2777</v>
      </c>
      <c r="BE110" s="9">
        <f t="shared" si="133"/>
        <v>3389</v>
      </c>
      <c r="BF110" s="9">
        <f t="shared" si="133"/>
        <v>4134</v>
      </c>
      <c r="BG110" s="9">
        <f t="shared" si="133"/>
        <v>5044</v>
      </c>
      <c r="BH110" s="9">
        <f t="shared" si="133"/>
        <v>6154</v>
      </c>
      <c r="BI110" s="9">
        <f t="shared" si="133"/>
        <v>7508</v>
      </c>
      <c r="BJ110" s="9">
        <f t="shared" si="133"/>
        <v>7078.5</v>
      </c>
      <c r="BK110" s="9">
        <f t="shared" si="133"/>
        <v>4303.4400000000023</v>
      </c>
      <c r="BL110" s="9">
        <f t="shared" si="133"/>
        <v>4388.655999999999</v>
      </c>
      <c r="BM110" s="9">
        <f t="shared" si="133"/>
        <v>4475.5240000000013</v>
      </c>
      <c r="BN110" s="9">
        <f t="shared" si="133"/>
        <v>4564.0679999999957</v>
      </c>
      <c r="BO110" s="9">
        <f t="shared" si="133"/>
        <v>4654.4120000000003</v>
      </c>
    </row>
    <row r="111" spans="2:67" outlineLevel="1" x14ac:dyDescent="0.25">
      <c r="B111" s="292" t="s">
        <v>213</v>
      </c>
      <c r="D111" s="7">
        <f>IF(VLOOKUP($B$100&amp;$B111,[17]Sheet1!$C$1:$AC$85,COLUMN(D$1)-2,FALSE)=" ",0,VLOOKUP($B$100&amp;$B111,[17]Sheet1!$C$1:$AC$85,COLUMN(D$1)-2,FALSE))</f>
        <v>0</v>
      </c>
      <c r="E111" s="7">
        <f>IF(VLOOKUP($B$100&amp;$B111,[17]Sheet1!$C$1:$AC$85,COLUMN(E$1)-2,FALSE)=" ",0,VLOOKUP($B$100&amp;$B111,[17]Sheet1!$C$1:$AC$85,COLUMN(E$1)-2,FALSE))</f>
        <v>0</v>
      </c>
      <c r="F111" s="7">
        <f>IF(VLOOKUP($B$100&amp;$B111,[17]Sheet1!$C$1:$AC$85,COLUMN(F$1)-2,FALSE)=" ",0,VLOOKUP($B$100&amp;$B111,[17]Sheet1!$C$1:$AC$85,COLUMN(F$1)-2,FALSE))</f>
        <v>0</v>
      </c>
      <c r="G111" s="7">
        <f>IF(VLOOKUP($B$100&amp;$B111,[17]Sheet1!$C$1:$AC$85,COLUMN(G$1)-2,FALSE)=" ",0,VLOOKUP($B$100&amp;$B111,[17]Sheet1!$C$1:$AC$85,COLUMN(G$1)-2,FALSE))</f>
        <v>0</v>
      </c>
      <c r="H111" s="7">
        <f>IF(VLOOKUP($B$100&amp;$B111,[17]Sheet1!$C$1:$AC$85,COLUMN(H$1)-2,FALSE)=" ",0,VLOOKUP($B$100&amp;$B111,[17]Sheet1!$C$1:$AC$85,COLUMN(H$1)-2,FALSE))</f>
        <v>0</v>
      </c>
      <c r="I111" s="7">
        <f>IF(VLOOKUP($B$100&amp;$B111,[17]Sheet1!$C$1:$AC$85,COLUMN(I$1)-2,FALSE)=" ",0,VLOOKUP($B$100&amp;$B111,[17]Sheet1!$C$1:$AC$85,COLUMN(I$1)-2,FALSE))</f>
        <v>0</v>
      </c>
      <c r="J111" s="7">
        <f>IF(VLOOKUP($B$100&amp;$B111,[17]Sheet1!$C$1:$AC$85,COLUMN(J$1)-2,FALSE)=" ",0,VLOOKUP($B$100&amp;$B111,[17]Sheet1!$C$1:$AC$85,COLUMN(J$1)-2,FALSE))</f>
        <v>0</v>
      </c>
      <c r="K111" s="7">
        <f>IF(VLOOKUP($B$100&amp;$B111,[17]Sheet1!$C$1:$AC$85,COLUMN(K$1)-2,FALSE)=" ",0,VLOOKUP($B$100&amp;$B111,[17]Sheet1!$C$1:$AC$85,COLUMN(K$1)-2,FALSE))</f>
        <v>0</v>
      </c>
      <c r="L111" s="7">
        <f>IF(VLOOKUP($B$100&amp;$B111,[17]Sheet1!$C$1:$AC$85,COLUMN(L$1)-2,FALSE)=" ",0,VLOOKUP($B$100&amp;$B111,[17]Sheet1!$C$1:$AC$85,COLUMN(L$1)-2,FALSE))</f>
        <v>0</v>
      </c>
      <c r="M111" s="7">
        <f>IF(VLOOKUP($B$100&amp;$B111,[17]Sheet1!$C$1:$AC$85,COLUMN(M$1)-2,FALSE)=" ",0,VLOOKUP($B$100&amp;$B111,[17]Sheet1!$C$1:$AC$85,COLUMN(M$1)-2,FALSE))</f>
        <v>0</v>
      </c>
      <c r="N111" s="7">
        <f>IF(VLOOKUP($B$100&amp;$B111,[17]Sheet1!$C$1:$AC$85,COLUMN(N$1)-2,FALSE)=" ",0,VLOOKUP($B$100&amp;$B111,[17]Sheet1!$C$1:$AC$85,COLUMN(N$1)-2,FALSE))</f>
        <v>0</v>
      </c>
      <c r="O111" s="7">
        <f>IF(VLOOKUP($B$100&amp;$B111,[17]Sheet1!$C$1:$AC$85,COLUMN(O$1)-2,FALSE)=" ",0,VLOOKUP($B$100&amp;$B111,[17]Sheet1!$C$1:$AC$85,COLUMN(O$1)-2,FALSE))</f>
        <v>0</v>
      </c>
      <c r="P111" s="7">
        <f>IF(VLOOKUP($B$100&amp;$B111,[17]Sheet1!$C$1:$AC$85,COLUMN(P$1)-2,FALSE)=" ",0,VLOOKUP($B$100&amp;$B111,[17]Sheet1!$C$1:$AC$85,COLUMN(P$1)-2,FALSE))</f>
        <v>0</v>
      </c>
      <c r="Q111" s="7">
        <f>IF(VLOOKUP($B$100&amp;$B111,[17]Sheet1!$C$1:$AC$85,COLUMN(Q$1)-2,FALSE)=" ",0,VLOOKUP($B$100&amp;$B111,[17]Sheet1!$C$1:$AC$85,COLUMN(Q$1)-2,FALSE))</f>
        <v>0</v>
      </c>
      <c r="R111" s="7">
        <f>IF(VLOOKUP($B$100&amp;$B111,[17]Sheet1!$C$1:$AC$85,COLUMN(R$1)-2,FALSE)=" ",0,VLOOKUP($B$100&amp;$B111,[17]Sheet1!$C$1:$AC$85,COLUMN(R$1)-2,FALSE))</f>
        <v>0</v>
      </c>
      <c r="S111" s="7">
        <f>IF(VLOOKUP($B$100&amp;$B111,[17]Sheet1!$C$1:$AC$85,COLUMN(S$1)-2,FALSE)=" ",0,VLOOKUP($B$100&amp;$B111,[17]Sheet1!$C$1:$AC$85,COLUMN(S$1)-2,FALSE))</f>
        <v>0</v>
      </c>
      <c r="T111" s="7">
        <f>IF(VLOOKUP($B$100&amp;$B111,[17]Sheet1!$C$1:$AC$85,COLUMN(T$1)-2,FALSE)=" ",0,VLOOKUP($B$100&amp;$B111,[17]Sheet1!$C$1:$AC$85,COLUMN(T$1)-2,FALSE))</f>
        <v>0</v>
      </c>
      <c r="U111" s="7">
        <f>IF(VLOOKUP($B$100&amp;$B111,[17]Sheet1!$C$1:$AC$85,COLUMN(U$1)-2,FALSE)=" ",0,VLOOKUP($B$100&amp;$B111,[17]Sheet1!$C$1:$AC$85,COLUMN(U$1)-2,FALSE))</f>
        <v>0</v>
      </c>
      <c r="V111" s="7">
        <f>IF(VLOOKUP($B$100&amp;$B111,[17]Sheet1!$C$1:$AC$85,COLUMN(V$1)-2,FALSE)=" ",0,VLOOKUP($B$100&amp;$B111,[17]Sheet1!$C$1:$AC$85,COLUMN(V$1)-2,FALSE))</f>
        <v>5</v>
      </c>
      <c r="W111" s="7">
        <f>IF(VLOOKUP($B$100&amp;$B111,[17]Sheet1!$C$1:$AC$85,COLUMN(W$1)-2,FALSE)=" ",0,VLOOKUP($B$100&amp;$B111,[17]Sheet1!$C$1:$AC$85,COLUMN(W$1)-2,FALSE))</f>
        <v>108</v>
      </c>
      <c r="X111" s="7">
        <f>IF(VLOOKUP($B$100&amp;$B111,[17]Sheet1!$C$1:$AC$85,COLUMN(X$1)-2,FALSE)=" ",0,VLOOKUP($B$100&amp;$B111,[17]Sheet1!$C$1:$AC$85,COLUMN(X$1)-2,FALSE))</f>
        <v>380</v>
      </c>
      <c r="Y111" s="7">
        <f>IF(VLOOKUP($B$100&amp;$B111,[17]Sheet1!$C$1:$AC$85,COLUMN(Y$1)-2,FALSE)=" ",0,VLOOKUP($B$100&amp;$B111,[17]Sheet1!$C$1:$AC$85,COLUMN(Y$1)-2,FALSE))</f>
        <v>295</v>
      </c>
      <c r="Z111" s="7">
        <f>IF(VLOOKUP($B$100&amp;$B111,[17]Sheet1!$C$1:$AC$85,COLUMN(Z$1)-2,FALSE)=" ",0,VLOOKUP($B$100&amp;$B111,[17]Sheet1!$C$1:$AC$85,COLUMN(Z$1)-2,FALSE))</f>
        <v>382</v>
      </c>
      <c r="AA111" s="7">
        <f>IF(VLOOKUP($B$100&amp;$B111,[17]Sheet1!$C$1:$AC$85,COLUMN(AA$1)-2,FALSE)=" ",0,VLOOKUP($B$100&amp;$B111,[17]Sheet1!$C$1:$AC$85,COLUMN(AA$1)-2,FALSE))</f>
        <v>479</v>
      </c>
      <c r="AB111" s="7">
        <f>IF(VLOOKUP($B$100&amp;$B111,[17]Sheet1!$C$1:$AC$85,COLUMN(AB$1)-2,FALSE)=" ",0,VLOOKUP($B$100&amp;$B111,[17]Sheet1!$C$1:$AC$85,COLUMN(AB$1)-2,FALSE))</f>
        <v>748</v>
      </c>
      <c r="AC111" s="7">
        <f>IF(VLOOKUP($B$100&amp;$B111,[17]Sheet1!$C$1:$AC$85,COLUMN(AC$1)-2,FALSE)=" ",0,VLOOKUP($B$100&amp;$B111,[17]Sheet1!$C$1:$AC$85,COLUMN(AC$1)-2,FALSE))</f>
        <v>315</v>
      </c>
      <c r="AF111" s="7">
        <f t="shared" si="130"/>
        <v>748</v>
      </c>
      <c r="AG111" s="7">
        <f t="shared" si="130"/>
        <v>315</v>
      </c>
      <c r="AH111" s="7">
        <f>VLOOKUP($A$3&amp;$B$100&amp;$B111,'[14]Paga All'!$G$1:$J$3000,4,FALSE)</f>
        <v>907</v>
      </c>
      <c r="AI111" s="7">
        <f>VLOOKUP($A$2&amp;$B$100&amp;$B111,'[15]Paga all'!$F:$G,2,FALSE)</f>
        <v>1017</v>
      </c>
      <c r="AJ111" s="7">
        <f>VLOOKUP($A$2&amp;$B$100&amp;$B111,'[16]Paga all'!$F$2:$G$1470,2,FALSE)</f>
        <v>539</v>
      </c>
      <c r="AK111" s="9">
        <f t="shared" ref="AK111:BO111" si="134">ROUND(AK108*AK104,)</f>
        <v>342</v>
      </c>
      <c r="AL111" s="9">
        <f t="shared" si="134"/>
        <v>444</v>
      </c>
      <c r="AM111" s="9">
        <f t="shared" si="134"/>
        <v>542</v>
      </c>
      <c r="AN111" s="9">
        <f t="shared" si="134"/>
        <v>662</v>
      </c>
      <c r="AO111" s="9">
        <f t="shared" si="134"/>
        <v>808</v>
      </c>
      <c r="AP111" s="9">
        <f t="shared" si="134"/>
        <v>986</v>
      </c>
      <c r="AQ111" s="9">
        <f t="shared" si="134"/>
        <v>1204</v>
      </c>
      <c r="AR111" s="9">
        <f t="shared" si="134"/>
        <v>1504</v>
      </c>
      <c r="AS111" s="9">
        <f t="shared" si="134"/>
        <v>1902</v>
      </c>
      <c r="AT111" s="9">
        <f t="shared" si="134"/>
        <v>2402</v>
      </c>
      <c r="AU111" s="9">
        <f t="shared" si="134"/>
        <v>2930</v>
      </c>
      <c r="AV111" s="9">
        <f t="shared" si="134"/>
        <v>3574</v>
      </c>
      <c r="AW111" s="9">
        <f t="shared" si="134"/>
        <v>4362</v>
      </c>
      <c r="AX111" s="9">
        <f t="shared" si="134"/>
        <v>5320</v>
      </c>
      <c r="AY111" s="9">
        <f t="shared" si="134"/>
        <v>6490</v>
      </c>
      <c r="AZ111" s="9">
        <f t="shared" si="134"/>
        <v>7918</v>
      </c>
      <c r="BA111" s="9">
        <f t="shared" si="134"/>
        <v>9660</v>
      </c>
      <c r="BB111" s="9">
        <f t="shared" si="134"/>
        <v>11786</v>
      </c>
      <c r="BC111" s="9">
        <f t="shared" si="134"/>
        <v>14380</v>
      </c>
      <c r="BD111" s="9">
        <f t="shared" si="134"/>
        <v>17542</v>
      </c>
      <c r="BE111" s="9">
        <f t="shared" si="134"/>
        <v>21402</v>
      </c>
      <c r="BF111" s="9">
        <f t="shared" si="134"/>
        <v>26110</v>
      </c>
      <c r="BG111" s="9">
        <f t="shared" si="134"/>
        <v>31854</v>
      </c>
      <c r="BH111" s="9">
        <f t="shared" si="134"/>
        <v>38862</v>
      </c>
      <c r="BI111" s="9">
        <f t="shared" si="134"/>
        <v>47412</v>
      </c>
      <c r="BJ111" s="9">
        <f t="shared" si="134"/>
        <v>54181</v>
      </c>
      <c r="BK111" s="9">
        <f t="shared" si="134"/>
        <v>55253</v>
      </c>
      <c r="BL111" s="9">
        <f t="shared" si="134"/>
        <v>56347</v>
      </c>
      <c r="BM111" s="9">
        <f t="shared" si="134"/>
        <v>57462</v>
      </c>
      <c r="BN111" s="9">
        <f t="shared" si="134"/>
        <v>58599</v>
      </c>
      <c r="BO111" s="9">
        <f t="shared" si="134"/>
        <v>59759</v>
      </c>
    </row>
    <row r="112" spans="2:67" outlineLevel="1" x14ac:dyDescent="0.25">
      <c r="B112" s="292" t="s">
        <v>214</v>
      </c>
      <c r="D112" s="7">
        <f>IF(VLOOKUP($B$100&amp;$B112,[17]Sheet1!$C$1:$AC$85,COLUMN(D$1)-2,FALSE)=" ",0,VLOOKUP($B$100&amp;$B112,[17]Sheet1!$C$1:$AC$85,COLUMN(D$1)-2,FALSE))</f>
        <v>0</v>
      </c>
      <c r="E112" s="7">
        <f>IF(VLOOKUP($B$100&amp;$B112,[17]Sheet1!$C$1:$AC$85,COLUMN(E$1)-2,FALSE)=" ",0,VLOOKUP($B$100&amp;$B112,[17]Sheet1!$C$1:$AC$85,COLUMN(E$1)-2,FALSE))</f>
        <v>0</v>
      </c>
      <c r="F112" s="7">
        <f>IF(VLOOKUP($B$100&amp;$B112,[17]Sheet1!$C$1:$AC$85,COLUMN(F$1)-2,FALSE)=" ",0,VLOOKUP($B$100&amp;$B112,[17]Sheet1!$C$1:$AC$85,COLUMN(F$1)-2,FALSE))</f>
        <v>0</v>
      </c>
      <c r="G112" s="7">
        <f>IF(VLOOKUP($B$100&amp;$B112,[17]Sheet1!$C$1:$AC$85,COLUMN(G$1)-2,FALSE)=" ",0,VLOOKUP($B$100&amp;$B112,[17]Sheet1!$C$1:$AC$85,COLUMN(G$1)-2,FALSE))</f>
        <v>0</v>
      </c>
      <c r="H112" s="7">
        <f>IF(VLOOKUP($B$100&amp;$B112,[17]Sheet1!$C$1:$AC$85,COLUMN(H$1)-2,FALSE)=" ",0,VLOOKUP($B$100&amp;$B112,[17]Sheet1!$C$1:$AC$85,COLUMN(H$1)-2,FALSE))</f>
        <v>0</v>
      </c>
      <c r="I112" s="7">
        <f>IF(VLOOKUP($B$100&amp;$B112,[17]Sheet1!$C$1:$AC$85,COLUMN(I$1)-2,FALSE)=" ",0,VLOOKUP($B$100&amp;$B112,[17]Sheet1!$C$1:$AC$85,COLUMN(I$1)-2,FALSE))</f>
        <v>0</v>
      </c>
      <c r="J112" s="7">
        <f>IF(VLOOKUP($B$100&amp;$B112,[17]Sheet1!$C$1:$AC$85,COLUMN(J$1)-2,FALSE)=" ",0,VLOOKUP($B$100&amp;$B112,[17]Sheet1!$C$1:$AC$85,COLUMN(J$1)-2,FALSE))</f>
        <v>0</v>
      </c>
      <c r="K112" s="7">
        <f>IF(VLOOKUP($B$100&amp;$B112,[17]Sheet1!$C$1:$AC$85,COLUMN(K$1)-2,FALSE)=" ",0,VLOOKUP($B$100&amp;$B112,[17]Sheet1!$C$1:$AC$85,COLUMN(K$1)-2,FALSE))</f>
        <v>0</v>
      </c>
      <c r="L112" s="7">
        <f>IF(VLOOKUP($B$100&amp;$B112,[17]Sheet1!$C$1:$AC$85,COLUMN(L$1)-2,FALSE)=" ",0,VLOOKUP($B$100&amp;$B112,[17]Sheet1!$C$1:$AC$85,COLUMN(L$1)-2,FALSE))</f>
        <v>0</v>
      </c>
      <c r="M112" s="7">
        <f>IF(VLOOKUP($B$100&amp;$B112,[17]Sheet1!$C$1:$AC$85,COLUMN(M$1)-2,FALSE)=" ",0,VLOOKUP($B$100&amp;$B112,[17]Sheet1!$C$1:$AC$85,COLUMN(M$1)-2,FALSE))</f>
        <v>0</v>
      </c>
      <c r="N112" s="7">
        <f>IF(VLOOKUP($B$100&amp;$B112,[17]Sheet1!$C$1:$AC$85,COLUMN(N$1)-2,FALSE)=" ",0,VLOOKUP($B$100&amp;$B112,[17]Sheet1!$C$1:$AC$85,COLUMN(N$1)-2,FALSE))</f>
        <v>0</v>
      </c>
      <c r="O112" s="7">
        <f>IF(VLOOKUP($B$100&amp;$B112,[17]Sheet1!$C$1:$AC$85,COLUMN(O$1)-2,FALSE)=" ",0,VLOOKUP($B$100&amp;$B112,[17]Sheet1!$C$1:$AC$85,COLUMN(O$1)-2,FALSE))</f>
        <v>0</v>
      </c>
      <c r="P112" s="7">
        <f>IF(VLOOKUP($B$100&amp;$B112,[17]Sheet1!$C$1:$AC$85,COLUMN(P$1)-2,FALSE)=" ",0,VLOOKUP($B$100&amp;$B112,[17]Sheet1!$C$1:$AC$85,COLUMN(P$1)-2,FALSE))</f>
        <v>0</v>
      </c>
      <c r="Q112" s="7">
        <f>IF(VLOOKUP($B$100&amp;$B112,[17]Sheet1!$C$1:$AC$85,COLUMN(Q$1)-2,FALSE)=" ",0,VLOOKUP($B$100&amp;$B112,[17]Sheet1!$C$1:$AC$85,COLUMN(Q$1)-2,FALSE))</f>
        <v>0</v>
      </c>
      <c r="R112" s="7">
        <f>IF(VLOOKUP($B$100&amp;$B112,[17]Sheet1!$C$1:$AC$85,COLUMN(R$1)-2,FALSE)=" ",0,VLOOKUP($B$100&amp;$B112,[17]Sheet1!$C$1:$AC$85,COLUMN(R$1)-2,FALSE))</f>
        <v>0</v>
      </c>
      <c r="S112" s="7">
        <f>IF(VLOOKUP($B$100&amp;$B112,[17]Sheet1!$C$1:$AC$85,COLUMN(S$1)-2,FALSE)=" ",0,VLOOKUP($B$100&amp;$B112,[17]Sheet1!$C$1:$AC$85,COLUMN(S$1)-2,FALSE))</f>
        <v>0</v>
      </c>
      <c r="T112" s="7">
        <f>IF(VLOOKUP($B$100&amp;$B112,[17]Sheet1!$C$1:$AC$85,COLUMN(T$1)-2,FALSE)=" ",0,VLOOKUP($B$100&amp;$B112,[17]Sheet1!$C$1:$AC$85,COLUMN(T$1)-2,FALSE))</f>
        <v>0</v>
      </c>
      <c r="U112" s="7">
        <f>IF(VLOOKUP($B$100&amp;$B112,[17]Sheet1!$C$1:$AC$85,COLUMN(U$1)-2,FALSE)=" ",0,VLOOKUP($B$100&amp;$B112,[17]Sheet1!$C$1:$AC$85,COLUMN(U$1)-2,FALSE))</f>
        <v>0</v>
      </c>
      <c r="V112" s="7">
        <f>IF(VLOOKUP($B$100&amp;$B112,[17]Sheet1!$C$1:$AC$85,COLUMN(V$1)-2,FALSE)=" ",0,VLOOKUP($B$100&amp;$B112,[17]Sheet1!$C$1:$AC$85,COLUMN(V$1)-2,FALSE))</f>
        <v>6111</v>
      </c>
      <c r="W112" s="7">
        <f>IF(VLOOKUP($B$100&amp;$B112,[17]Sheet1!$C$1:$AC$85,COLUMN(W$1)-2,FALSE)=" ",0,VLOOKUP($B$100&amp;$B112,[17]Sheet1!$C$1:$AC$85,COLUMN(W$1)-2,FALSE))</f>
        <v>97170</v>
      </c>
      <c r="X112" s="7">
        <f>IF(VLOOKUP($B$100&amp;$B112,[17]Sheet1!$C$1:$AC$85,COLUMN(X$1)-2,FALSE)=" ",0,VLOOKUP($B$100&amp;$B112,[17]Sheet1!$C$1:$AC$85,COLUMN(X$1)-2,FALSE))</f>
        <v>140200.54999999999</v>
      </c>
      <c r="Y112" s="7">
        <f>IF(VLOOKUP($B$100&amp;$B112,[17]Sheet1!$C$1:$AC$85,COLUMN(Y$1)-2,FALSE)=" ",0,VLOOKUP($B$100&amp;$B112,[17]Sheet1!$C$1:$AC$85,COLUMN(Y$1)-2,FALSE))</f>
        <v>175009</v>
      </c>
      <c r="Z112" s="7">
        <f>IF(VLOOKUP($B$100&amp;$B112,[17]Sheet1!$C$1:$AC$85,COLUMN(Z$1)-2,FALSE)=" ",0,VLOOKUP($B$100&amp;$B112,[17]Sheet1!$C$1:$AC$85,COLUMN(Z$1)-2,FALSE))</f>
        <v>214149</v>
      </c>
      <c r="AA112" s="7">
        <f>IF(VLOOKUP($B$100&amp;$B112,[17]Sheet1!$C$1:$AC$85,COLUMN(AA$1)-2,FALSE)=" ",0,VLOOKUP($B$100&amp;$B112,[17]Sheet1!$C$1:$AC$85,COLUMN(AA$1)-2,FALSE))</f>
        <v>472802</v>
      </c>
      <c r="AB112" s="7">
        <f>IF(VLOOKUP($B$100&amp;$B112,[17]Sheet1!$C$1:$AC$85,COLUMN(AB$1)-2,FALSE)=" ",0,VLOOKUP($B$100&amp;$B112,[17]Sheet1!$C$1:$AC$85,COLUMN(AB$1)-2,FALSE))</f>
        <v>328677</v>
      </c>
      <c r="AC112" s="7">
        <f>IF(VLOOKUP($B$100&amp;$B112,[17]Sheet1!$C$1:$AC$85,COLUMN(AC$1)-2,FALSE)=" ",0,VLOOKUP($B$100&amp;$B112,[17]Sheet1!$C$1:$AC$85,COLUMN(AC$1)-2,FALSE))</f>
        <v>321527</v>
      </c>
      <c r="AF112" s="7">
        <f t="shared" si="130"/>
        <v>328677</v>
      </c>
      <c r="AG112" s="7">
        <f t="shared" si="130"/>
        <v>321527</v>
      </c>
      <c r="AH112" s="7">
        <f>VLOOKUP($A$3&amp;$B$100&amp;$B112,'[14]Paga All'!$G$1:$J$3000,4,FALSE)</f>
        <v>623173</v>
      </c>
      <c r="AI112" s="7">
        <f>VLOOKUP($A$2&amp;$B$100&amp;$B112,'[15]Paga all'!$F:$G,2,FALSE)</f>
        <v>509817</v>
      </c>
      <c r="AJ112" s="7">
        <f>VLOOKUP($A$2&amp;$B$100&amp;$B112,'[16]Paga all'!$F$2:$G$1470,2,FALSE)</f>
        <v>320281</v>
      </c>
      <c r="AK112" s="9">
        <f t="shared" ref="AK112:BO112" si="135">AK111*$AD113</f>
        <v>249071.36964980545</v>
      </c>
      <c r="AL112" s="9">
        <f t="shared" si="135"/>
        <v>323355.81322957197</v>
      </c>
      <c r="AM112" s="9">
        <f t="shared" si="135"/>
        <v>394727.14137483784</v>
      </c>
      <c r="AN112" s="9">
        <f t="shared" si="135"/>
        <v>482120.6044098573</v>
      </c>
      <c r="AO112" s="9">
        <f t="shared" si="135"/>
        <v>588449.31776913104</v>
      </c>
      <c r="AP112" s="9">
        <f t="shared" si="135"/>
        <v>718082.95460440987</v>
      </c>
      <c r="AQ112" s="9">
        <f t="shared" si="135"/>
        <v>876847.74578469514</v>
      </c>
      <c r="AR112" s="9">
        <f t="shared" si="135"/>
        <v>1095331.4033722437</v>
      </c>
      <c r="AS112" s="9">
        <f t="shared" si="135"/>
        <v>1385186.3891050583</v>
      </c>
      <c r="AT112" s="9">
        <f t="shared" si="135"/>
        <v>1749325.8184176395</v>
      </c>
      <c r="AU112" s="9">
        <f t="shared" si="135"/>
        <v>2133857.0557717248</v>
      </c>
      <c r="AV112" s="9">
        <f t="shared" si="135"/>
        <v>2602868.6407263293</v>
      </c>
      <c r="AW112" s="9">
        <f t="shared" si="135"/>
        <v>3176752.3813229571</v>
      </c>
      <c r="AX112" s="9">
        <f t="shared" si="135"/>
        <v>3874443.5278858626</v>
      </c>
      <c r="AY112" s="9">
        <f t="shared" si="135"/>
        <v>4726529.7924773023</v>
      </c>
      <c r="AZ112" s="9">
        <f t="shared" si="135"/>
        <v>5766512.0025940333</v>
      </c>
      <c r="BA112" s="9">
        <f t="shared" si="135"/>
        <v>7035173.7743190657</v>
      </c>
      <c r="BB112" s="9">
        <f t="shared" si="135"/>
        <v>8583494.6277561616</v>
      </c>
      <c r="BC112" s="9">
        <f t="shared" si="135"/>
        <v>10472649.987029832</v>
      </c>
      <c r="BD112" s="9">
        <f t="shared" si="135"/>
        <v>12775467.738002595</v>
      </c>
      <c r="BE112" s="9">
        <f t="shared" si="135"/>
        <v>15586624.13229572</v>
      </c>
      <c r="BF112" s="9">
        <f t="shared" si="135"/>
        <v>19015360.998702984</v>
      </c>
      <c r="BG112" s="9">
        <f t="shared" si="135"/>
        <v>23198594.762645915</v>
      </c>
      <c r="BH112" s="9">
        <f t="shared" si="135"/>
        <v>28302373.003891051</v>
      </c>
      <c r="BI112" s="9">
        <f t="shared" si="135"/>
        <v>34529157.245136186</v>
      </c>
      <c r="BJ112" s="9">
        <f t="shared" si="135"/>
        <v>39458876.839169912</v>
      </c>
      <c r="BK112" s="9">
        <f t="shared" si="135"/>
        <v>40239591.77561608</v>
      </c>
      <c r="BL112" s="9">
        <f t="shared" si="135"/>
        <v>41036328.846952006</v>
      </c>
      <c r="BM112" s="9">
        <f t="shared" si="135"/>
        <v>41848359.774319068</v>
      </c>
      <c r="BN112" s="9">
        <f t="shared" si="135"/>
        <v>42676412.836575873</v>
      </c>
      <c r="BO112" s="9">
        <f t="shared" si="135"/>
        <v>43521216.312581062</v>
      </c>
    </row>
    <row r="113" spans="2:67" outlineLevel="1" x14ac:dyDescent="0.25">
      <c r="B113" s="292" t="s">
        <v>215</v>
      </c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>
        <f t="shared" ref="V113:AC113" si="136">IF(ISERROR(V112/V111),0,V112/V111)</f>
        <v>1222.2</v>
      </c>
      <c r="W113" s="7">
        <f t="shared" si="136"/>
        <v>899.72222222222217</v>
      </c>
      <c r="X113" s="7">
        <f t="shared" si="136"/>
        <v>368.94881578947366</v>
      </c>
      <c r="Y113" s="7">
        <f t="shared" si="136"/>
        <v>593.25084745762717</v>
      </c>
      <c r="Z113" s="7">
        <f t="shared" si="136"/>
        <v>560.59947643979058</v>
      </c>
      <c r="AA113" s="7">
        <f t="shared" si="136"/>
        <v>987.0605427974948</v>
      </c>
      <c r="AB113" s="7">
        <f>IF(ISERROR(AB112/AB111),0,AB112/AB111)</f>
        <v>439.40775401069521</v>
      </c>
      <c r="AC113" s="7">
        <f t="shared" si="136"/>
        <v>1020.7206349206349</v>
      </c>
      <c r="AD113" s="264">
        <f>SUM(AA112:AC112)/SUM(AA111:AC111)</f>
        <v>728.27885862516212</v>
      </c>
      <c r="AF113" s="7">
        <f>IF(ISERROR(AF112/AF111),0,AF112/AF111)</f>
        <v>439.40775401069521</v>
      </c>
      <c r="AG113" s="7">
        <f>IF(ISERROR(AG112/AG111),0,AG112/AG111)</f>
        <v>1020.7206349206349</v>
      </c>
      <c r="AH113" s="7">
        <f>IF(ISERROR(AH112/AH111),0,AH112/AH111)</f>
        <v>687.07056229327452</v>
      </c>
      <c r="AI113" s="7">
        <f>IF(ISERROR(AI112/AI111),0,AI112/AI111)</f>
        <v>501.29498525073745</v>
      </c>
      <c r="AJ113" s="7">
        <f>VLOOKUP($A$2&amp;$B$100&amp;$B113,'[16]Paga all'!$F$2:$G$1470,2,FALSE)</f>
        <v>3162.05</v>
      </c>
      <c r="AK113" s="9">
        <f t="shared" ref="AK113:BO113" si="137">IF(ISERROR(AK112/AK111),0,AK112/AK111)</f>
        <v>728.27885862516212</v>
      </c>
      <c r="AL113" s="9">
        <f t="shared" si="137"/>
        <v>728.27885862516212</v>
      </c>
      <c r="AM113" s="9">
        <f t="shared" si="137"/>
        <v>728.27885862516212</v>
      </c>
      <c r="AN113" s="9">
        <f t="shared" si="137"/>
        <v>728.27885862516212</v>
      </c>
      <c r="AO113" s="9">
        <f t="shared" si="137"/>
        <v>728.27885862516223</v>
      </c>
      <c r="AP113" s="9">
        <f t="shared" si="137"/>
        <v>728.27885862516212</v>
      </c>
      <c r="AQ113" s="9">
        <f t="shared" si="137"/>
        <v>728.27885862516212</v>
      </c>
      <c r="AR113" s="9">
        <f t="shared" si="137"/>
        <v>728.27885862516212</v>
      </c>
      <c r="AS113" s="9">
        <f t="shared" si="137"/>
        <v>728.27885862516212</v>
      </c>
      <c r="AT113" s="9">
        <f t="shared" si="137"/>
        <v>728.27885862516212</v>
      </c>
      <c r="AU113" s="9">
        <f t="shared" si="137"/>
        <v>728.278858625162</v>
      </c>
      <c r="AV113" s="9">
        <f t="shared" si="137"/>
        <v>728.27885862516212</v>
      </c>
      <c r="AW113" s="9">
        <f t="shared" si="137"/>
        <v>728.27885862516212</v>
      </c>
      <c r="AX113" s="9">
        <f t="shared" si="137"/>
        <v>728.27885862516212</v>
      </c>
      <c r="AY113" s="9">
        <f t="shared" si="137"/>
        <v>728.27885862516212</v>
      </c>
      <c r="AZ113" s="9">
        <f t="shared" si="137"/>
        <v>728.27885862516212</v>
      </c>
      <c r="BA113" s="9">
        <f t="shared" si="137"/>
        <v>728.27885862516212</v>
      </c>
      <c r="BB113" s="9">
        <f t="shared" si="137"/>
        <v>728.27885862516223</v>
      </c>
      <c r="BC113" s="9">
        <f t="shared" si="137"/>
        <v>728.27885862516212</v>
      </c>
      <c r="BD113" s="9">
        <f t="shared" si="137"/>
        <v>728.27885862516212</v>
      </c>
      <c r="BE113" s="9">
        <f t="shared" si="137"/>
        <v>728.27885862516212</v>
      </c>
      <c r="BF113" s="9">
        <f t="shared" si="137"/>
        <v>728.27885862516212</v>
      </c>
      <c r="BG113" s="9">
        <f t="shared" si="137"/>
        <v>728.27885862516212</v>
      </c>
      <c r="BH113" s="9">
        <f t="shared" si="137"/>
        <v>728.27885862516212</v>
      </c>
      <c r="BI113" s="9">
        <f t="shared" si="137"/>
        <v>728.27885862516212</v>
      </c>
      <c r="BJ113" s="9">
        <f t="shared" si="137"/>
        <v>728.27885862516223</v>
      </c>
      <c r="BK113" s="9">
        <f t="shared" si="137"/>
        <v>728.27885862516212</v>
      </c>
      <c r="BL113" s="9">
        <f t="shared" si="137"/>
        <v>728.278858625162</v>
      </c>
      <c r="BM113" s="9">
        <f t="shared" si="137"/>
        <v>728.27885862516212</v>
      </c>
      <c r="BN113" s="9">
        <f t="shared" si="137"/>
        <v>728.27885862516212</v>
      </c>
      <c r="BO113" s="9">
        <f t="shared" si="137"/>
        <v>728.27885862516212</v>
      </c>
    </row>
    <row r="114" spans="2:67" outlineLevel="1" x14ac:dyDescent="0.25">
      <c r="B114" s="292" t="s">
        <v>216</v>
      </c>
      <c r="C114" s="296">
        <v>0.05</v>
      </c>
      <c r="D114" s="7">
        <f>IF(VLOOKUP($B$100&amp;$B114,[17]Sheet1!$C$1:$AC$85,COLUMN(D$1)-2,FALSE)=" ",0,VLOOKUP($B$100&amp;$B114,[17]Sheet1!$C$1:$AC$85,COLUMN(D$1)-2,FALSE))</f>
        <v>0</v>
      </c>
      <c r="E114" s="7">
        <f>IF(VLOOKUP($B$100&amp;$B114,[17]Sheet1!$C$1:$AC$85,COLUMN(E$1)-2,FALSE)=" ",0,VLOOKUP($B$100&amp;$B114,[17]Sheet1!$C$1:$AC$85,COLUMN(E$1)-2,FALSE))</f>
        <v>0</v>
      </c>
      <c r="F114" s="7">
        <f>IF(VLOOKUP($B$100&amp;$B114,[17]Sheet1!$C$1:$AC$85,COLUMN(F$1)-2,FALSE)=" ",0,VLOOKUP($B$100&amp;$B114,[17]Sheet1!$C$1:$AC$85,COLUMN(F$1)-2,FALSE))</f>
        <v>0</v>
      </c>
      <c r="G114" s="7">
        <f>IF(VLOOKUP($B$100&amp;$B114,[17]Sheet1!$C$1:$AC$85,COLUMN(G$1)-2,FALSE)=" ",0,VLOOKUP($B$100&amp;$B114,[17]Sheet1!$C$1:$AC$85,COLUMN(G$1)-2,FALSE))</f>
        <v>0</v>
      </c>
      <c r="H114" s="7">
        <f>IF(VLOOKUP($B$100&amp;$B114,[17]Sheet1!$C$1:$AC$85,COLUMN(H$1)-2,FALSE)=" ",0,VLOOKUP($B$100&amp;$B114,[17]Sheet1!$C$1:$AC$85,COLUMN(H$1)-2,FALSE))</f>
        <v>0</v>
      </c>
      <c r="I114" s="7">
        <f>IF(VLOOKUP($B$100&amp;$B114,[17]Sheet1!$C$1:$AC$85,COLUMN(I$1)-2,FALSE)=" ",0,VLOOKUP($B$100&amp;$B114,[17]Sheet1!$C$1:$AC$85,COLUMN(I$1)-2,FALSE))</f>
        <v>0</v>
      </c>
      <c r="J114" s="7">
        <f>IF(VLOOKUP($B$100&amp;$B114,[17]Sheet1!$C$1:$AC$85,COLUMN(J$1)-2,FALSE)=" ",0,VLOOKUP($B$100&amp;$B114,[17]Sheet1!$C$1:$AC$85,COLUMN(J$1)-2,FALSE))</f>
        <v>0</v>
      </c>
      <c r="K114" s="7">
        <f>IF(VLOOKUP($B$100&amp;$B114,[17]Sheet1!$C$1:$AC$85,COLUMN(K$1)-2,FALSE)=" ",0,VLOOKUP($B$100&amp;$B114,[17]Sheet1!$C$1:$AC$85,COLUMN(K$1)-2,FALSE))</f>
        <v>0</v>
      </c>
      <c r="L114" s="7">
        <f>IF(VLOOKUP($B$100&amp;$B114,[17]Sheet1!$C$1:$AC$85,COLUMN(L$1)-2,FALSE)=" ",0,VLOOKUP($B$100&amp;$B114,[17]Sheet1!$C$1:$AC$85,COLUMN(L$1)-2,FALSE))</f>
        <v>0</v>
      </c>
      <c r="M114" s="7">
        <f>IF(VLOOKUP($B$100&amp;$B114,[17]Sheet1!$C$1:$AC$85,COLUMN(M$1)-2,FALSE)=" ",0,VLOOKUP($B$100&amp;$B114,[17]Sheet1!$C$1:$AC$85,COLUMN(M$1)-2,FALSE))</f>
        <v>0</v>
      </c>
      <c r="N114" s="7">
        <f>IF(VLOOKUP($B$100&amp;$B114,[17]Sheet1!$C$1:$AC$85,COLUMN(N$1)-2,FALSE)=" ",0,VLOOKUP($B$100&amp;$B114,[17]Sheet1!$C$1:$AC$85,COLUMN(N$1)-2,FALSE))</f>
        <v>0</v>
      </c>
      <c r="O114" s="7">
        <f>IF(VLOOKUP($B$100&amp;$B114,[17]Sheet1!$C$1:$AC$85,COLUMN(O$1)-2,FALSE)=" ",0,VLOOKUP($B$100&amp;$B114,[17]Sheet1!$C$1:$AC$85,COLUMN(O$1)-2,FALSE))</f>
        <v>0</v>
      </c>
      <c r="P114" s="7">
        <f>IF(VLOOKUP($B$100&amp;$B114,[17]Sheet1!$C$1:$AC$85,COLUMN(P$1)-2,FALSE)=" ",0,VLOOKUP($B$100&amp;$B114,[17]Sheet1!$C$1:$AC$85,COLUMN(P$1)-2,FALSE))</f>
        <v>0</v>
      </c>
      <c r="Q114" s="7">
        <f>IF(VLOOKUP($B$100&amp;$B114,[17]Sheet1!$C$1:$AC$85,COLUMN(Q$1)-2,FALSE)=" ",0,VLOOKUP($B$100&amp;$B114,[17]Sheet1!$C$1:$AC$85,COLUMN(Q$1)-2,FALSE))</f>
        <v>0</v>
      </c>
      <c r="R114" s="7">
        <f>IF(VLOOKUP($B$100&amp;$B114,[17]Sheet1!$C$1:$AC$85,COLUMN(R$1)-2,FALSE)=" ",0,VLOOKUP($B$100&amp;$B114,[17]Sheet1!$C$1:$AC$85,COLUMN(R$1)-2,FALSE))</f>
        <v>0</v>
      </c>
      <c r="S114" s="7">
        <f>IF(VLOOKUP($B$100&amp;$B114,[17]Sheet1!$C$1:$AC$85,COLUMN(S$1)-2,FALSE)=" ",0,VLOOKUP($B$100&amp;$B114,[17]Sheet1!$C$1:$AC$85,COLUMN(S$1)-2,FALSE))</f>
        <v>0</v>
      </c>
      <c r="T114" s="7">
        <f>IF(VLOOKUP($B$100&amp;$B114,[17]Sheet1!$C$1:$AC$85,COLUMN(T$1)-2,FALSE)=" ",0,VLOOKUP($B$100&amp;$B114,[17]Sheet1!$C$1:$AC$85,COLUMN(T$1)-2,FALSE))</f>
        <v>0</v>
      </c>
      <c r="U114" s="7">
        <f>IF(VLOOKUP($B$100&amp;$B114,[17]Sheet1!$C$1:$AC$85,COLUMN(U$1)-2,FALSE)=" ",0,VLOOKUP($B$100&amp;$B114,[17]Sheet1!$C$1:$AC$85,COLUMN(U$1)-2,FALSE))</f>
        <v>0</v>
      </c>
      <c r="V114" s="7">
        <f>IF(VLOOKUP($B$100&amp;$B114,[17]Sheet1!$C$1:$AC$85,COLUMN(V$1)-2,FALSE)=" ",0,VLOOKUP($B$100&amp;$B114,[17]Sheet1!$C$1:$AC$85,COLUMN(V$1)-2,FALSE))</f>
        <v>6111</v>
      </c>
      <c r="W114" s="7">
        <f>IF(VLOOKUP($B$100&amp;$B114,[17]Sheet1!$C$1:$AC$85,COLUMN(W$1)-2,FALSE)=" ",0,VLOOKUP($B$100&amp;$B114,[17]Sheet1!$C$1:$AC$85,COLUMN(W$1)-2,FALSE))</f>
        <v>97170</v>
      </c>
      <c r="X114" s="7">
        <f>IF(VLOOKUP($B$100&amp;$B114,[17]Sheet1!$C$1:$AC$85,COLUMN(X$1)-2,FALSE)=" ",0,VLOOKUP($B$100&amp;$B114,[17]Sheet1!$C$1:$AC$85,COLUMN(X$1)-2,FALSE))</f>
        <v>140200.54999999999</v>
      </c>
      <c r="Y114" s="7">
        <f>IF(VLOOKUP($B$100&amp;$B114,[17]Sheet1!$C$1:$AC$85,COLUMN(Y$1)-2,FALSE)=" ",0,VLOOKUP($B$100&amp;$B114,[17]Sheet1!$C$1:$AC$85,COLUMN(Y$1)-2,FALSE))</f>
        <v>175009</v>
      </c>
      <c r="Z114" s="7">
        <f>IF(VLOOKUP($B$100&amp;$B114,[17]Sheet1!$C$1:$AC$85,COLUMN(Z$1)-2,FALSE)=" ",0,VLOOKUP($B$100&amp;$B114,[17]Sheet1!$C$1:$AC$85,COLUMN(Z$1)-2,FALSE))</f>
        <v>214149</v>
      </c>
      <c r="AA114" s="7">
        <f>IF(VLOOKUP($B$100&amp;$B114,[17]Sheet1!$C$1:$AC$85,COLUMN(AA$1)-2,FALSE)=" ",0,VLOOKUP($B$100&amp;$B114,[17]Sheet1!$C$1:$AC$85,COLUMN(AA$1)-2,FALSE))</f>
        <v>472802</v>
      </c>
      <c r="AB114" s="7">
        <f>IF(VLOOKUP($B$100&amp;$B114,[17]Sheet1!$C$1:$AC$85,COLUMN(AB$1)-2,FALSE)=" ",0,VLOOKUP($B$100&amp;$B114,[17]Sheet1!$C$1:$AC$85,COLUMN(AB$1)-2,FALSE))</f>
        <v>328677</v>
      </c>
      <c r="AC114" s="7">
        <f>IF(VLOOKUP($B$100&amp;$B114,[17]Sheet1!$C$1:$AC$85,COLUMN(AC$1)-2,FALSE)=" ",0,VLOOKUP($B$100&amp;$B114,[17]Sheet1!$C$1:$AC$85,COLUMN(AC$1)-2,FALSE))</f>
        <v>321527</v>
      </c>
      <c r="AF114" s="7">
        <f>AB114</f>
        <v>328677</v>
      </c>
      <c r="AG114" s="7">
        <f>AC114</f>
        <v>321527</v>
      </c>
      <c r="AH114" s="7">
        <f>VLOOKUP($A$3&amp;$B$100&amp;$B114,'[14]Paga All'!$G$1:$J$3000,4,FALSE)</f>
        <v>623173</v>
      </c>
      <c r="AI114" s="7">
        <f>VLOOKUP($A$2&amp;$B$100&amp;$B114,'[15]Paga all'!$F:$G,2,FALSE)</f>
        <v>509817</v>
      </c>
      <c r="AJ114" s="7">
        <f>VLOOKUP($A$2&amp;$B$100&amp;$B114,'[16]Paga all'!$F$2:$G$1470,2,FALSE)</f>
        <v>320281</v>
      </c>
      <c r="AK114" s="297">
        <f>$C114*AK112*75%+AK112/4</f>
        <v>71608.018774319062</v>
      </c>
      <c r="AL114" s="9">
        <f t="shared" ref="AL114:BO114" si="138">$C114*AL112</f>
        <v>16167.790661478599</v>
      </c>
      <c r="AM114" s="9">
        <f t="shared" si="138"/>
        <v>19736.357068741894</v>
      </c>
      <c r="AN114" s="9">
        <f t="shared" si="138"/>
        <v>24106.030220492867</v>
      </c>
      <c r="AO114" s="9">
        <f t="shared" si="138"/>
        <v>29422.465888456554</v>
      </c>
      <c r="AP114" s="9">
        <f t="shared" si="138"/>
        <v>35904.147730220495</v>
      </c>
      <c r="AQ114" s="9">
        <f t="shared" si="138"/>
        <v>43842.387289234757</v>
      </c>
      <c r="AR114" s="9">
        <f t="shared" si="138"/>
        <v>54766.57016861219</v>
      </c>
      <c r="AS114" s="9">
        <f t="shared" si="138"/>
        <v>69259.319455252917</v>
      </c>
      <c r="AT114" s="9">
        <f t="shared" si="138"/>
        <v>87466.290920881976</v>
      </c>
      <c r="AU114" s="9">
        <f t="shared" si="138"/>
        <v>106692.85278858624</v>
      </c>
      <c r="AV114" s="9">
        <f t="shared" si="138"/>
        <v>130143.43203631647</v>
      </c>
      <c r="AW114" s="9">
        <f t="shared" si="138"/>
        <v>158837.61906614786</v>
      </c>
      <c r="AX114" s="9">
        <f t="shared" si="138"/>
        <v>193722.17639429314</v>
      </c>
      <c r="AY114" s="9">
        <f t="shared" si="138"/>
        <v>236326.48962386511</v>
      </c>
      <c r="AZ114" s="9">
        <f t="shared" si="138"/>
        <v>288325.60012970166</v>
      </c>
      <c r="BA114" s="9">
        <f t="shared" si="138"/>
        <v>351758.68871595332</v>
      </c>
      <c r="BB114" s="9">
        <f t="shared" si="138"/>
        <v>429174.7313878081</v>
      </c>
      <c r="BC114" s="9">
        <f t="shared" si="138"/>
        <v>523632.49935149163</v>
      </c>
      <c r="BD114" s="9">
        <f t="shared" si="138"/>
        <v>638773.38690012973</v>
      </c>
      <c r="BE114" s="9">
        <f t="shared" si="138"/>
        <v>779331.20661478606</v>
      </c>
      <c r="BF114" s="9">
        <f t="shared" si="138"/>
        <v>950768.04993514926</v>
      </c>
      <c r="BG114" s="9">
        <f t="shared" si="138"/>
        <v>1159929.7381322959</v>
      </c>
      <c r="BH114" s="9">
        <f t="shared" si="138"/>
        <v>1415118.6501945527</v>
      </c>
      <c r="BI114" s="9">
        <f t="shared" si="138"/>
        <v>1726457.8622568094</v>
      </c>
      <c r="BJ114" s="9">
        <f t="shared" si="138"/>
        <v>1972943.8419584958</v>
      </c>
      <c r="BK114" s="9">
        <f t="shared" si="138"/>
        <v>2011979.5887808041</v>
      </c>
      <c r="BL114" s="9">
        <f t="shared" si="138"/>
        <v>2051816.4423476004</v>
      </c>
      <c r="BM114" s="9">
        <f t="shared" si="138"/>
        <v>2092417.9887159534</v>
      </c>
      <c r="BN114" s="9">
        <f t="shared" si="138"/>
        <v>2133820.6418287936</v>
      </c>
      <c r="BO114" s="9">
        <f t="shared" si="138"/>
        <v>2176060.8156290534</v>
      </c>
    </row>
    <row r="115" spans="2:67" outlineLevel="1" x14ac:dyDescent="0.25">
      <c r="AF115" s="265"/>
      <c r="AG115" s="265"/>
      <c r="AH115" s="265"/>
      <c r="AI115" s="265"/>
      <c r="AJ115" s="266"/>
      <c r="AK115" s="266"/>
      <c r="AL115" s="266"/>
      <c r="AM115" s="266"/>
      <c r="AN115" s="266"/>
      <c r="AO115" s="266"/>
      <c r="AP115" s="266"/>
      <c r="AQ115" s="266"/>
      <c r="AR115" s="266"/>
      <c r="AS115" s="266"/>
      <c r="AT115" s="266"/>
      <c r="AU115" s="266"/>
      <c r="AV115" s="266"/>
      <c r="AW115" s="266"/>
      <c r="AX115" s="266"/>
      <c r="AY115" s="266"/>
      <c r="AZ115" s="266"/>
      <c r="BA115" s="266"/>
      <c r="BB115" s="266"/>
      <c r="BC115" s="266"/>
      <c r="BD115" s="266"/>
      <c r="BE115" s="266"/>
      <c r="BF115" s="266"/>
      <c r="BG115" s="266"/>
      <c r="BH115" s="266"/>
      <c r="BI115" s="266"/>
      <c r="BJ115" s="266"/>
      <c r="BK115" s="266"/>
      <c r="BL115" s="266"/>
      <c r="BM115" s="266"/>
      <c r="BN115" s="266"/>
      <c r="BO115" s="266"/>
    </row>
    <row r="116" spans="2:67" outlineLevel="1" x14ac:dyDescent="0.25">
      <c r="B116" s="298" t="s">
        <v>217</v>
      </c>
      <c r="AA116" s="234">
        <f>RATE((COUNT($E$1:$O$1)),,-$D117,$O117)</f>
        <v>0.20041405514223656</v>
      </c>
      <c r="AB116" s="234">
        <f>RATE((COUNT($E$1:$O$1)),,-$D117,$O117)</f>
        <v>0.20041405514223656</v>
      </c>
      <c r="AC116" s="234">
        <f>RATE((COUNT($Q$1:$AC$1)),,-$P117,$AC117)</f>
        <v>4.46250931744165E-2</v>
      </c>
    </row>
    <row r="117" spans="2:67" outlineLevel="1" x14ac:dyDescent="0.25">
      <c r="B117" s="291" t="s">
        <v>137</v>
      </c>
      <c r="D117" s="243">
        <f t="shared" ref="D117:AC117" si="139">D124+D125</f>
        <v>24</v>
      </c>
      <c r="E117" s="243">
        <f t="shared" si="139"/>
        <v>35</v>
      </c>
      <c r="F117" s="243">
        <f t="shared" si="139"/>
        <v>34</v>
      </c>
      <c r="G117" s="243">
        <f t="shared" si="139"/>
        <v>26</v>
      </c>
      <c r="H117" s="243">
        <f t="shared" si="139"/>
        <v>32</v>
      </c>
      <c r="I117" s="243">
        <f t="shared" si="139"/>
        <v>30</v>
      </c>
      <c r="J117" s="243">
        <f t="shared" si="139"/>
        <v>31</v>
      </c>
      <c r="K117" s="243">
        <f t="shared" si="139"/>
        <v>39</v>
      </c>
      <c r="L117" s="243">
        <f t="shared" si="139"/>
        <v>56</v>
      </c>
      <c r="M117" s="243">
        <f t="shared" si="139"/>
        <v>74</v>
      </c>
      <c r="N117" s="243">
        <f t="shared" si="139"/>
        <v>123</v>
      </c>
      <c r="O117" s="243">
        <f t="shared" si="139"/>
        <v>179</v>
      </c>
      <c r="P117" s="243">
        <f t="shared" si="139"/>
        <v>233</v>
      </c>
      <c r="Q117" s="243">
        <f t="shared" si="139"/>
        <v>285</v>
      </c>
      <c r="R117" s="243">
        <f t="shared" si="139"/>
        <v>296</v>
      </c>
      <c r="S117" s="243">
        <f t="shared" si="139"/>
        <v>258</v>
      </c>
      <c r="T117" s="243">
        <f t="shared" si="139"/>
        <v>257</v>
      </c>
      <c r="U117" s="243">
        <f t="shared" si="139"/>
        <v>302</v>
      </c>
      <c r="V117" s="243">
        <f t="shared" si="139"/>
        <v>308</v>
      </c>
      <c r="W117" s="243">
        <f t="shared" si="139"/>
        <v>338</v>
      </c>
      <c r="X117" s="243">
        <f t="shared" si="139"/>
        <v>392</v>
      </c>
      <c r="Y117" s="243">
        <f t="shared" si="139"/>
        <v>370</v>
      </c>
      <c r="Z117" s="243">
        <f t="shared" si="139"/>
        <v>315</v>
      </c>
      <c r="AA117" s="243">
        <f t="shared" si="139"/>
        <v>278</v>
      </c>
      <c r="AB117" s="243">
        <f>AB124+AB125</f>
        <v>242</v>
      </c>
      <c r="AC117" s="243">
        <f t="shared" si="139"/>
        <v>411</v>
      </c>
      <c r="AF117" s="244">
        <f>SUM(AF124:AF125)</f>
        <v>242</v>
      </c>
      <c r="AG117" s="244">
        <f>SUM(AG124:AG125)</f>
        <v>411</v>
      </c>
      <c r="AH117" s="244">
        <f t="shared" ref="AH117:BO117" si="140">ROUND((AG124+AG125)*(1+AH118),)</f>
        <v>432</v>
      </c>
      <c r="AI117" s="244">
        <f t="shared" si="140"/>
        <v>988</v>
      </c>
      <c r="AJ117" s="245">
        <f t="shared" si="140"/>
        <v>1341</v>
      </c>
      <c r="AK117" s="245">
        <f t="shared" si="140"/>
        <v>1073</v>
      </c>
      <c r="AL117" s="245">
        <f t="shared" si="140"/>
        <v>1127</v>
      </c>
      <c r="AM117" s="245">
        <f t="shared" si="140"/>
        <v>1183</v>
      </c>
      <c r="AN117" s="245">
        <f t="shared" si="140"/>
        <v>1242</v>
      </c>
      <c r="AO117" s="245">
        <f t="shared" si="140"/>
        <v>1304</v>
      </c>
      <c r="AP117" s="245">
        <f t="shared" si="140"/>
        <v>1369</v>
      </c>
      <c r="AQ117" s="245">
        <f t="shared" si="140"/>
        <v>1437</v>
      </c>
      <c r="AR117" s="245">
        <f t="shared" si="140"/>
        <v>1509</v>
      </c>
      <c r="AS117" s="245">
        <f t="shared" si="140"/>
        <v>1584</v>
      </c>
      <c r="AT117" s="245">
        <f t="shared" si="140"/>
        <v>1663</v>
      </c>
      <c r="AU117" s="245">
        <f t="shared" si="140"/>
        <v>1746</v>
      </c>
      <c r="AV117" s="245">
        <f t="shared" si="140"/>
        <v>1833</v>
      </c>
      <c r="AW117" s="245">
        <f t="shared" si="140"/>
        <v>1925</v>
      </c>
      <c r="AX117" s="245">
        <f t="shared" si="140"/>
        <v>2021</v>
      </c>
      <c r="AY117" s="245">
        <f t="shared" si="140"/>
        <v>2122</v>
      </c>
      <c r="AZ117" s="245">
        <f t="shared" si="140"/>
        <v>2228</v>
      </c>
      <c r="BA117" s="245">
        <f t="shared" si="140"/>
        <v>2339</v>
      </c>
      <c r="BB117" s="245">
        <f t="shared" si="140"/>
        <v>2456</v>
      </c>
      <c r="BC117" s="245">
        <f t="shared" si="140"/>
        <v>2579</v>
      </c>
      <c r="BD117" s="245">
        <f t="shared" si="140"/>
        <v>2708</v>
      </c>
      <c r="BE117" s="245">
        <f t="shared" si="140"/>
        <v>2843</v>
      </c>
      <c r="BF117" s="245">
        <f t="shared" si="140"/>
        <v>2985</v>
      </c>
      <c r="BG117" s="245">
        <f t="shared" si="140"/>
        <v>3134</v>
      </c>
      <c r="BH117" s="245">
        <f t="shared" si="140"/>
        <v>3291</v>
      </c>
      <c r="BI117" s="245">
        <f t="shared" si="140"/>
        <v>3456</v>
      </c>
      <c r="BJ117" s="245">
        <f t="shared" si="140"/>
        <v>3629</v>
      </c>
      <c r="BK117" s="245">
        <f t="shared" si="140"/>
        <v>3810</v>
      </c>
      <c r="BL117" s="245">
        <f t="shared" si="140"/>
        <v>4001</v>
      </c>
      <c r="BM117" s="245">
        <f t="shared" si="140"/>
        <v>4201</v>
      </c>
      <c r="BN117" s="245">
        <f t="shared" si="140"/>
        <v>4411</v>
      </c>
      <c r="BO117" s="245">
        <f t="shared" si="140"/>
        <v>4632</v>
      </c>
    </row>
    <row r="118" spans="2:67" outlineLevel="1" x14ac:dyDescent="0.25">
      <c r="B118" s="287" t="s">
        <v>99</v>
      </c>
      <c r="C118" s="247"/>
      <c r="D118" s="248"/>
      <c r="E118" s="249">
        <f t="shared" ref="E118:AB118" si="141">RATE(1,,-D117,E117)</f>
        <v>0.45833333333333331</v>
      </c>
      <c r="F118" s="249">
        <f t="shared" si="141"/>
        <v>-2.8571428571428623E-2</v>
      </c>
      <c r="G118" s="249">
        <f t="shared" si="141"/>
        <v>-0.23529411764705882</v>
      </c>
      <c r="H118" s="249">
        <f t="shared" si="141"/>
        <v>0.23076923076923078</v>
      </c>
      <c r="I118" s="249">
        <f t="shared" si="141"/>
        <v>-6.2500000000000028E-2</v>
      </c>
      <c r="J118" s="249">
        <f t="shared" si="141"/>
        <v>3.3333333333333194E-2</v>
      </c>
      <c r="K118" s="249">
        <f t="shared" si="141"/>
        <v>0.25806451612903231</v>
      </c>
      <c r="L118" s="249">
        <f t="shared" si="141"/>
        <v>0.43589743589743596</v>
      </c>
      <c r="M118" s="249">
        <f t="shared" si="141"/>
        <v>0.32142857142857134</v>
      </c>
      <c r="N118" s="249">
        <f t="shared" si="141"/>
        <v>0.66216216216216217</v>
      </c>
      <c r="O118" s="249">
        <f t="shared" si="141"/>
        <v>0.45528455284552849</v>
      </c>
      <c r="P118" s="249">
        <f t="shared" si="141"/>
        <v>0.3016759776536313</v>
      </c>
      <c r="Q118" s="249">
        <f t="shared" si="141"/>
        <v>0.22317596566523615</v>
      </c>
      <c r="R118" s="249">
        <f t="shared" si="141"/>
        <v>3.8596491228070247E-2</v>
      </c>
      <c r="S118" s="249">
        <f t="shared" si="141"/>
        <v>-0.12837837837837851</v>
      </c>
      <c r="T118" s="249">
        <f t="shared" si="141"/>
        <v>-3.8759689922479904E-3</v>
      </c>
      <c r="U118" s="249">
        <f t="shared" si="141"/>
        <v>0.1750972762645914</v>
      </c>
      <c r="V118" s="249">
        <f t="shared" si="141"/>
        <v>1.986754966887402E-2</v>
      </c>
      <c r="W118" s="249">
        <f t="shared" si="141"/>
        <v>9.740259740259731E-2</v>
      </c>
      <c r="X118" s="249">
        <f t="shared" si="141"/>
        <v>0.15976331360946741</v>
      </c>
      <c r="Y118" s="249">
        <f t="shared" si="141"/>
        <v>-5.6122448979591844E-2</v>
      </c>
      <c r="Z118" s="249">
        <f t="shared" si="141"/>
        <v>-0.14864864864864868</v>
      </c>
      <c r="AA118" s="249">
        <f t="shared" si="141"/>
        <v>-0.1174603174603174</v>
      </c>
      <c r="AB118" s="249">
        <f t="shared" si="141"/>
        <v>-0.12949640287769773</v>
      </c>
      <c r="AC118" s="249">
        <f>RATE(1,,-AA117,AC117)</f>
        <v>0.47841726618705038</v>
      </c>
      <c r="AD118" s="250">
        <v>0.05</v>
      </c>
      <c r="AF118" s="251">
        <f>AD118</f>
        <v>0.05</v>
      </c>
      <c r="AG118" s="251">
        <f t="shared" ref="AG118:AV122" si="142">AF118</f>
        <v>0.05</v>
      </c>
      <c r="AH118" s="251">
        <f t="shared" si="142"/>
        <v>0.05</v>
      </c>
      <c r="AI118" s="251">
        <f t="shared" si="142"/>
        <v>0.05</v>
      </c>
      <c r="AJ118" s="252">
        <f t="shared" si="142"/>
        <v>0.05</v>
      </c>
      <c r="AK118" s="252">
        <f t="shared" si="142"/>
        <v>0.05</v>
      </c>
      <c r="AL118" s="252">
        <f t="shared" si="142"/>
        <v>0.05</v>
      </c>
      <c r="AM118" s="252">
        <f t="shared" si="142"/>
        <v>0.05</v>
      </c>
      <c r="AN118" s="252">
        <f t="shared" si="142"/>
        <v>0.05</v>
      </c>
      <c r="AO118" s="252">
        <f t="shared" si="142"/>
        <v>0.05</v>
      </c>
      <c r="AP118" s="252">
        <f t="shared" si="142"/>
        <v>0.05</v>
      </c>
      <c r="AQ118" s="252">
        <f t="shared" si="142"/>
        <v>0.05</v>
      </c>
      <c r="AR118" s="252">
        <f t="shared" si="142"/>
        <v>0.05</v>
      </c>
      <c r="AS118" s="252">
        <f t="shared" si="142"/>
        <v>0.05</v>
      </c>
      <c r="AT118" s="252">
        <f t="shared" si="142"/>
        <v>0.05</v>
      </c>
      <c r="AU118" s="252">
        <f t="shared" si="142"/>
        <v>0.05</v>
      </c>
      <c r="AV118" s="252">
        <f t="shared" si="142"/>
        <v>0.05</v>
      </c>
      <c r="AW118" s="252">
        <f t="shared" ref="AW118:BO122" si="143">AV118</f>
        <v>0.05</v>
      </c>
      <c r="AX118" s="252">
        <f t="shared" si="143"/>
        <v>0.05</v>
      </c>
      <c r="AY118" s="252">
        <f t="shared" si="143"/>
        <v>0.05</v>
      </c>
      <c r="AZ118" s="252">
        <f t="shared" si="143"/>
        <v>0.05</v>
      </c>
      <c r="BA118" s="252">
        <f t="shared" si="143"/>
        <v>0.05</v>
      </c>
      <c r="BB118" s="252">
        <f t="shared" si="143"/>
        <v>0.05</v>
      </c>
      <c r="BC118" s="252">
        <f t="shared" si="143"/>
        <v>0.05</v>
      </c>
      <c r="BD118" s="252">
        <f t="shared" si="143"/>
        <v>0.05</v>
      </c>
      <c r="BE118" s="252">
        <f t="shared" si="143"/>
        <v>0.05</v>
      </c>
      <c r="BF118" s="252">
        <f t="shared" si="143"/>
        <v>0.05</v>
      </c>
      <c r="BG118" s="252">
        <f t="shared" si="143"/>
        <v>0.05</v>
      </c>
      <c r="BH118" s="252">
        <f t="shared" si="143"/>
        <v>0.05</v>
      </c>
      <c r="BI118" s="252">
        <f t="shared" si="143"/>
        <v>0.05</v>
      </c>
      <c r="BJ118" s="252">
        <f t="shared" si="143"/>
        <v>0.05</v>
      </c>
      <c r="BK118" s="252">
        <f t="shared" si="143"/>
        <v>0.05</v>
      </c>
      <c r="BL118" s="252">
        <f t="shared" si="143"/>
        <v>0.05</v>
      </c>
      <c r="BM118" s="252">
        <f t="shared" si="143"/>
        <v>0.05</v>
      </c>
      <c r="BN118" s="252">
        <f t="shared" si="143"/>
        <v>0.05</v>
      </c>
      <c r="BO118" s="252">
        <f t="shared" si="143"/>
        <v>0.05</v>
      </c>
    </row>
    <row r="119" spans="2:67" outlineLevel="1" x14ac:dyDescent="0.25">
      <c r="B119" s="287" t="s">
        <v>101</v>
      </c>
      <c r="C119" s="247"/>
      <c r="D119" s="253">
        <f>D125/D117</f>
        <v>0.58333333333333337</v>
      </c>
      <c r="E119" s="253">
        <f t="shared" ref="E119:AC119" si="144">E125/E117</f>
        <v>0.14285714285714285</v>
      </c>
      <c r="F119" s="253">
        <f t="shared" si="144"/>
        <v>0.44117647058823528</v>
      </c>
      <c r="G119" s="253">
        <f t="shared" si="144"/>
        <v>0.46153846153846156</v>
      </c>
      <c r="H119" s="253">
        <f t="shared" si="144"/>
        <v>0.3125</v>
      </c>
      <c r="I119" s="253">
        <f t="shared" si="144"/>
        <v>0.53333333333333333</v>
      </c>
      <c r="J119" s="253">
        <f t="shared" si="144"/>
        <v>0.29032258064516131</v>
      </c>
      <c r="K119" s="253">
        <f t="shared" si="144"/>
        <v>0.41025641025641024</v>
      </c>
      <c r="L119" s="253">
        <f t="shared" si="144"/>
        <v>0.25</v>
      </c>
      <c r="M119" s="253">
        <f t="shared" si="144"/>
        <v>0.35135135135135137</v>
      </c>
      <c r="N119" s="253">
        <f t="shared" si="144"/>
        <v>0.21951219512195122</v>
      </c>
      <c r="O119" s="253">
        <f t="shared" si="144"/>
        <v>0.36871508379888268</v>
      </c>
      <c r="P119" s="253">
        <f t="shared" si="144"/>
        <v>0.32188841201716739</v>
      </c>
      <c r="Q119" s="253">
        <f t="shared" si="144"/>
        <v>0.37894736842105264</v>
      </c>
      <c r="R119" s="253">
        <f t="shared" si="144"/>
        <v>0.4391891891891892</v>
      </c>
      <c r="S119" s="253">
        <f t="shared" si="144"/>
        <v>0.47286821705426357</v>
      </c>
      <c r="T119" s="253">
        <f t="shared" si="144"/>
        <v>0.33852140077821014</v>
      </c>
      <c r="U119" s="253">
        <f t="shared" si="144"/>
        <v>0.41059602649006621</v>
      </c>
      <c r="V119" s="253">
        <f t="shared" si="144"/>
        <v>0.41233766233766234</v>
      </c>
      <c r="W119" s="253">
        <f t="shared" si="144"/>
        <v>0.34615384615384615</v>
      </c>
      <c r="X119" s="253">
        <f t="shared" si="144"/>
        <v>0.38775510204081631</v>
      </c>
      <c r="Y119" s="253">
        <f t="shared" si="144"/>
        <v>0.43243243243243246</v>
      </c>
      <c r="Z119" s="253">
        <f t="shared" si="144"/>
        <v>0.51111111111111107</v>
      </c>
      <c r="AA119" s="253">
        <f t="shared" si="144"/>
        <v>0.37410071942446044</v>
      </c>
      <c r="AB119" s="253">
        <f>AB125/AB117</f>
        <v>0.47933884297520662</v>
      </c>
      <c r="AC119" s="253">
        <f t="shared" si="144"/>
        <v>0.18491484184914841</v>
      </c>
      <c r="AD119" s="250">
        <v>0.3</v>
      </c>
      <c r="AF119" s="254">
        <f>AD119</f>
        <v>0.3</v>
      </c>
      <c r="AG119" s="254">
        <f t="shared" si="142"/>
        <v>0.3</v>
      </c>
      <c r="AH119" s="254">
        <f t="shared" si="142"/>
        <v>0.3</v>
      </c>
      <c r="AI119" s="254">
        <f t="shared" si="142"/>
        <v>0.3</v>
      </c>
      <c r="AJ119" s="252">
        <f t="shared" si="142"/>
        <v>0.3</v>
      </c>
      <c r="AK119" s="252">
        <f t="shared" si="142"/>
        <v>0.3</v>
      </c>
      <c r="AL119" s="252">
        <f t="shared" si="142"/>
        <v>0.3</v>
      </c>
      <c r="AM119" s="252">
        <f t="shared" si="142"/>
        <v>0.3</v>
      </c>
      <c r="AN119" s="252">
        <f t="shared" si="142"/>
        <v>0.3</v>
      </c>
      <c r="AO119" s="252">
        <f t="shared" si="142"/>
        <v>0.3</v>
      </c>
      <c r="AP119" s="252">
        <f t="shared" si="142"/>
        <v>0.3</v>
      </c>
      <c r="AQ119" s="252">
        <f t="shared" si="142"/>
        <v>0.3</v>
      </c>
      <c r="AR119" s="252">
        <f t="shared" si="142"/>
        <v>0.3</v>
      </c>
      <c r="AS119" s="252">
        <f t="shared" si="142"/>
        <v>0.3</v>
      </c>
      <c r="AT119" s="252">
        <f t="shared" si="142"/>
        <v>0.3</v>
      </c>
      <c r="AU119" s="252">
        <f t="shared" si="142"/>
        <v>0.3</v>
      </c>
      <c r="AV119" s="252">
        <f t="shared" si="142"/>
        <v>0.3</v>
      </c>
      <c r="AW119" s="252">
        <f t="shared" si="143"/>
        <v>0.3</v>
      </c>
      <c r="AX119" s="252">
        <f t="shared" si="143"/>
        <v>0.3</v>
      </c>
      <c r="AY119" s="252">
        <f t="shared" si="143"/>
        <v>0.3</v>
      </c>
      <c r="AZ119" s="252">
        <f t="shared" si="143"/>
        <v>0.3</v>
      </c>
      <c r="BA119" s="252">
        <f t="shared" si="143"/>
        <v>0.3</v>
      </c>
      <c r="BB119" s="252">
        <f t="shared" si="143"/>
        <v>0.3</v>
      </c>
      <c r="BC119" s="252">
        <f t="shared" si="143"/>
        <v>0.3</v>
      </c>
      <c r="BD119" s="252">
        <f t="shared" si="143"/>
        <v>0.3</v>
      </c>
      <c r="BE119" s="252">
        <f t="shared" si="143"/>
        <v>0.3</v>
      </c>
      <c r="BF119" s="252">
        <f t="shared" si="143"/>
        <v>0.3</v>
      </c>
      <c r="BG119" s="252">
        <f t="shared" si="143"/>
        <v>0.3</v>
      </c>
      <c r="BH119" s="252">
        <f t="shared" si="143"/>
        <v>0.3</v>
      </c>
      <c r="BI119" s="252">
        <f t="shared" si="143"/>
        <v>0.3</v>
      </c>
      <c r="BJ119" s="252">
        <f t="shared" si="143"/>
        <v>0.3</v>
      </c>
      <c r="BK119" s="252">
        <f t="shared" si="143"/>
        <v>0.3</v>
      </c>
      <c r="BL119" s="252">
        <f t="shared" si="143"/>
        <v>0.3</v>
      </c>
      <c r="BM119" s="252">
        <f t="shared" si="143"/>
        <v>0.3</v>
      </c>
      <c r="BN119" s="252">
        <f t="shared" si="143"/>
        <v>0.3</v>
      </c>
      <c r="BO119" s="252">
        <f t="shared" si="143"/>
        <v>0.3</v>
      </c>
    </row>
    <row r="120" spans="2:67" outlineLevel="1" x14ac:dyDescent="0.25">
      <c r="B120" s="287" t="s">
        <v>183</v>
      </c>
      <c r="C120" s="247"/>
      <c r="D120" s="255">
        <f>D127/D124</f>
        <v>2.1</v>
      </c>
      <c r="E120" s="255">
        <f t="shared" ref="E120:AC120" si="145">E127/E124</f>
        <v>2.2666666666666666</v>
      </c>
      <c r="F120" s="255">
        <f t="shared" si="145"/>
        <v>1.7894736842105263</v>
      </c>
      <c r="G120" s="255">
        <f t="shared" si="145"/>
        <v>1.5</v>
      </c>
      <c r="H120" s="255">
        <f t="shared" si="145"/>
        <v>1.5454545454545454</v>
      </c>
      <c r="I120" s="255">
        <f t="shared" si="145"/>
        <v>2</v>
      </c>
      <c r="J120" s="255">
        <f t="shared" si="145"/>
        <v>2.0454545454545454</v>
      </c>
      <c r="K120" s="255">
        <f t="shared" si="145"/>
        <v>2.8695652173913042</v>
      </c>
      <c r="L120" s="255">
        <f t="shared" si="145"/>
        <v>1.9523809523809523</v>
      </c>
      <c r="M120" s="255">
        <f t="shared" si="145"/>
        <v>2.0625</v>
      </c>
      <c r="N120" s="255">
        <f t="shared" si="145"/>
        <v>3.4479166666666665</v>
      </c>
      <c r="O120" s="255">
        <f t="shared" si="145"/>
        <v>2.6548672566371683</v>
      </c>
      <c r="P120" s="255">
        <f t="shared" si="145"/>
        <v>1.9936708860759493</v>
      </c>
      <c r="Q120" s="255">
        <f t="shared" si="145"/>
        <v>1.728813559322034</v>
      </c>
      <c r="R120" s="255">
        <f t="shared" si="145"/>
        <v>2.0120481927710845</v>
      </c>
      <c r="S120" s="255">
        <f t="shared" si="145"/>
        <v>2.2573529411764706</v>
      </c>
      <c r="T120" s="255">
        <f t="shared" si="145"/>
        <v>2.4705882352941178</v>
      </c>
      <c r="U120" s="255">
        <f t="shared" si="145"/>
        <v>2.0280898876404496</v>
      </c>
      <c r="V120" s="255">
        <f t="shared" si="145"/>
        <v>2.1712707182320443</v>
      </c>
      <c r="W120" s="255">
        <f t="shared" si="145"/>
        <v>2.0995475113122173</v>
      </c>
      <c r="X120" s="255">
        <f t="shared" si="145"/>
        <v>1.9083333333333334</v>
      </c>
      <c r="Y120" s="255">
        <f t="shared" si="145"/>
        <v>2.1523809523809523</v>
      </c>
      <c r="Z120" s="255">
        <f t="shared" si="145"/>
        <v>2.8246753246753249</v>
      </c>
      <c r="AA120" s="255">
        <f t="shared" si="145"/>
        <v>3.0632183908045976</v>
      </c>
      <c r="AB120" s="255">
        <f>AB127/AB124</f>
        <v>3.0476190476190474</v>
      </c>
      <c r="AC120" s="255">
        <f t="shared" si="145"/>
        <v>2</v>
      </c>
      <c r="AD120" s="256">
        <v>3.6</v>
      </c>
      <c r="AF120" s="268">
        <v>2.3089579524680075</v>
      </c>
      <c r="AG120" s="268">
        <f t="shared" si="142"/>
        <v>2.3089579524680075</v>
      </c>
      <c r="AH120" s="268">
        <f t="shared" si="142"/>
        <v>2.3089579524680075</v>
      </c>
      <c r="AI120" s="268">
        <v>2.5</v>
      </c>
      <c r="AJ120" s="268">
        <v>2.8</v>
      </c>
      <c r="AK120" s="268">
        <v>3.2</v>
      </c>
      <c r="AL120" s="258">
        <f>AD120</f>
        <v>3.6</v>
      </c>
      <c r="AM120" s="258">
        <f t="shared" si="142"/>
        <v>3.6</v>
      </c>
      <c r="AN120" s="258">
        <f t="shared" si="142"/>
        <v>3.6</v>
      </c>
      <c r="AO120" s="258">
        <f t="shared" si="142"/>
        <v>3.6</v>
      </c>
      <c r="AP120" s="258">
        <f t="shared" si="142"/>
        <v>3.6</v>
      </c>
      <c r="AQ120" s="258">
        <f t="shared" si="142"/>
        <v>3.6</v>
      </c>
      <c r="AR120" s="258">
        <f t="shared" si="142"/>
        <v>3.6</v>
      </c>
      <c r="AS120" s="258">
        <f t="shared" si="142"/>
        <v>3.6</v>
      </c>
      <c r="AT120" s="258">
        <f t="shared" si="142"/>
        <v>3.6</v>
      </c>
      <c r="AU120" s="258">
        <f t="shared" si="142"/>
        <v>3.6</v>
      </c>
      <c r="AV120" s="258">
        <f t="shared" si="142"/>
        <v>3.6</v>
      </c>
      <c r="AW120" s="258">
        <f t="shared" si="143"/>
        <v>3.6</v>
      </c>
      <c r="AX120" s="258">
        <f t="shared" si="143"/>
        <v>3.6</v>
      </c>
      <c r="AY120" s="258">
        <f t="shared" si="143"/>
        <v>3.6</v>
      </c>
      <c r="AZ120" s="258">
        <f t="shared" si="143"/>
        <v>3.6</v>
      </c>
      <c r="BA120" s="258">
        <f t="shared" si="143"/>
        <v>3.6</v>
      </c>
      <c r="BB120" s="258">
        <f t="shared" si="143"/>
        <v>3.6</v>
      </c>
      <c r="BC120" s="258">
        <f t="shared" si="143"/>
        <v>3.6</v>
      </c>
      <c r="BD120" s="258">
        <f t="shared" si="143"/>
        <v>3.6</v>
      </c>
      <c r="BE120" s="258">
        <f t="shared" si="143"/>
        <v>3.6</v>
      </c>
      <c r="BF120" s="258">
        <f t="shared" si="143"/>
        <v>3.6</v>
      </c>
      <c r="BG120" s="258">
        <f t="shared" si="143"/>
        <v>3.6</v>
      </c>
      <c r="BH120" s="258">
        <f t="shared" si="143"/>
        <v>3.6</v>
      </c>
      <c r="BI120" s="258">
        <f t="shared" si="143"/>
        <v>3.6</v>
      </c>
      <c r="BJ120" s="258">
        <f t="shared" si="143"/>
        <v>3.6</v>
      </c>
      <c r="BK120" s="258">
        <f t="shared" si="143"/>
        <v>3.6</v>
      </c>
      <c r="BL120" s="258">
        <f t="shared" si="143"/>
        <v>3.6</v>
      </c>
      <c r="BM120" s="258">
        <f t="shared" si="143"/>
        <v>3.6</v>
      </c>
      <c r="BN120" s="258">
        <f t="shared" si="143"/>
        <v>3.6</v>
      </c>
      <c r="BO120" s="258">
        <f t="shared" si="143"/>
        <v>3.6</v>
      </c>
    </row>
    <row r="121" spans="2:67" outlineLevel="1" x14ac:dyDescent="0.25">
      <c r="B121" s="287" t="s">
        <v>103</v>
      </c>
      <c r="C121" s="247"/>
      <c r="D121" s="269">
        <f>IF(ISERROR(D130/D127),"",D130/D127)</f>
        <v>29.885714285714286</v>
      </c>
      <c r="E121" s="269">
        <f t="shared" ref="E121:AC121" si="146">IF(ISERROR(E130/E127),"",E130/E127)</f>
        <v>25.351176470588236</v>
      </c>
      <c r="F121" s="269">
        <f t="shared" si="146"/>
        <v>21.216176470588238</v>
      </c>
      <c r="G121" s="269">
        <f t="shared" si="146"/>
        <v>27.589523809523808</v>
      </c>
      <c r="H121" s="269">
        <f t="shared" si="146"/>
        <v>0</v>
      </c>
      <c r="I121" s="269">
        <f t="shared" si="146"/>
        <v>39.412500000000001</v>
      </c>
      <c r="J121" s="269">
        <f t="shared" si="146"/>
        <v>34.88422222222222</v>
      </c>
      <c r="K121" s="269">
        <f t="shared" si="146"/>
        <v>23.630303030303029</v>
      </c>
      <c r="L121" s="269">
        <f t="shared" si="146"/>
        <v>25.040487804878051</v>
      </c>
      <c r="M121" s="269">
        <f t="shared" si="146"/>
        <v>78.297171717171722</v>
      </c>
      <c r="N121" s="269">
        <f t="shared" si="146"/>
        <v>42.461661631419936</v>
      </c>
      <c r="O121" s="269">
        <f t="shared" si="146"/>
        <v>157.59610000000001</v>
      </c>
      <c r="P121" s="269">
        <f t="shared" si="146"/>
        <v>343.71406349206347</v>
      </c>
      <c r="Q121" s="269">
        <f t="shared" si="146"/>
        <v>224.21921568627451</v>
      </c>
      <c r="R121" s="269">
        <f t="shared" si="146"/>
        <v>238.95661676646705</v>
      </c>
      <c r="S121" s="269">
        <f t="shared" si="146"/>
        <v>231.04570032573289</v>
      </c>
      <c r="T121" s="269">
        <f t="shared" si="146"/>
        <v>198.45740476190477</v>
      </c>
      <c r="U121" s="269">
        <f t="shared" si="146"/>
        <v>204.16135734072023</v>
      </c>
      <c r="V121" s="269">
        <f t="shared" si="146"/>
        <v>197.67679389312977</v>
      </c>
      <c r="W121" s="269">
        <f t="shared" si="146"/>
        <v>212.16028017241379</v>
      </c>
      <c r="X121" s="269">
        <f t="shared" si="146"/>
        <v>236.2503056768559</v>
      </c>
      <c r="Y121" s="269">
        <f t="shared" si="146"/>
        <v>254.97236725663717</v>
      </c>
      <c r="Z121" s="269">
        <f t="shared" si="146"/>
        <v>117.73416091954023</v>
      </c>
      <c r="AA121" s="269">
        <f t="shared" si="146"/>
        <v>108.00677298311444</v>
      </c>
      <c r="AB121" s="269">
        <f>IF(ISERROR(AB130/AB127),"",AB130/AB127)</f>
        <v>59.954010416666669</v>
      </c>
      <c r="AC121" s="269">
        <f t="shared" si="146"/>
        <v>253.32111940298506</v>
      </c>
      <c r="AD121" s="260">
        <f>SUM(V130:AC130)/SUM(V127:AC127)</f>
        <v>185.03799419371865</v>
      </c>
      <c r="AF121" s="270">
        <f>AD121</f>
        <v>185.03799419371865</v>
      </c>
      <c r="AG121" s="270">
        <f t="shared" si="142"/>
        <v>185.03799419371865</v>
      </c>
      <c r="AH121" s="270">
        <f t="shared" si="142"/>
        <v>185.03799419371865</v>
      </c>
      <c r="AI121" s="270">
        <f t="shared" si="142"/>
        <v>185.03799419371865</v>
      </c>
      <c r="AJ121" s="271">
        <f t="shared" si="142"/>
        <v>185.03799419371865</v>
      </c>
      <c r="AK121" s="271">
        <f>AJ121</f>
        <v>185.03799419371865</v>
      </c>
      <c r="AL121" s="271">
        <f>AK121</f>
        <v>185.03799419371865</v>
      </c>
      <c r="AM121" s="271">
        <f t="shared" si="142"/>
        <v>185.03799419371865</v>
      </c>
      <c r="AN121" s="271">
        <f t="shared" si="142"/>
        <v>185.03799419371865</v>
      </c>
      <c r="AO121" s="271">
        <f t="shared" si="142"/>
        <v>185.03799419371865</v>
      </c>
      <c r="AP121" s="271">
        <f t="shared" si="142"/>
        <v>185.03799419371865</v>
      </c>
      <c r="AQ121" s="271">
        <f t="shared" si="142"/>
        <v>185.03799419371865</v>
      </c>
      <c r="AR121" s="271">
        <f t="shared" si="142"/>
        <v>185.03799419371865</v>
      </c>
      <c r="AS121" s="271">
        <f t="shared" si="142"/>
        <v>185.03799419371865</v>
      </c>
      <c r="AT121" s="271">
        <f t="shared" si="142"/>
        <v>185.03799419371865</v>
      </c>
      <c r="AU121" s="271">
        <f t="shared" si="142"/>
        <v>185.03799419371865</v>
      </c>
      <c r="AV121" s="271">
        <f t="shared" si="142"/>
        <v>185.03799419371865</v>
      </c>
      <c r="AW121" s="271">
        <f t="shared" si="143"/>
        <v>185.03799419371865</v>
      </c>
      <c r="AX121" s="271">
        <f t="shared" si="143"/>
        <v>185.03799419371865</v>
      </c>
      <c r="AY121" s="271">
        <f t="shared" si="143"/>
        <v>185.03799419371865</v>
      </c>
      <c r="AZ121" s="271">
        <f t="shared" si="143"/>
        <v>185.03799419371865</v>
      </c>
      <c r="BA121" s="271">
        <f t="shared" si="143"/>
        <v>185.03799419371865</v>
      </c>
      <c r="BB121" s="271">
        <f t="shared" si="143"/>
        <v>185.03799419371865</v>
      </c>
      <c r="BC121" s="271">
        <f t="shared" si="143"/>
        <v>185.03799419371865</v>
      </c>
      <c r="BD121" s="271">
        <f t="shared" si="143"/>
        <v>185.03799419371865</v>
      </c>
      <c r="BE121" s="271">
        <f t="shared" si="143"/>
        <v>185.03799419371865</v>
      </c>
      <c r="BF121" s="271">
        <f t="shared" si="143"/>
        <v>185.03799419371865</v>
      </c>
      <c r="BG121" s="271">
        <f t="shared" si="143"/>
        <v>185.03799419371865</v>
      </c>
      <c r="BH121" s="271">
        <f t="shared" si="143"/>
        <v>185.03799419371865</v>
      </c>
      <c r="BI121" s="271">
        <f t="shared" si="143"/>
        <v>185.03799419371865</v>
      </c>
      <c r="BJ121" s="271">
        <f t="shared" si="143"/>
        <v>185.03799419371865</v>
      </c>
      <c r="BK121" s="271">
        <f t="shared" si="143"/>
        <v>185.03799419371865</v>
      </c>
      <c r="BL121" s="271">
        <f t="shared" si="143"/>
        <v>185.03799419371865</v>
      </c>
      <c r="BM121" s="271">
        <f t="shared" si="143"/>
        <v>185.03799419371865</v>
      </c>
      <c r="BN121" s="271">
        <f t="shared" si="143"/>
        <v>185.03799419371865</v>
      </c>
      <c r="BO121" s="271">
        <f t="shared" si="143"/>
        <v>185.03799419371865</v>
      </c>
    </row>
    <row r="122" spans="2:67" outlineLevel="1" x14ac:dyDescent="0.25">
      <c r="B122" s="287" t="s">
        <v>117</v>
      </c>
      <c r="C122" s="247"/>
      <c r="D122" s="269">
        <f>IF(ISERROR(D130/D117),"",D130/D117)</f>
        <v>26.150000000000002</v>
      </c>
      <c r="E122" s="269">
        <f t="shared" ref="E122:AC122" si="147">IF(ISERROR(E130/E117),"",E130/E117)</f>
        <v>49.253714285714288</v>
      </c>
      <c r="F122" s="269">
        <f t="shared" si="147"/>
        <v>21.216176470588238</v>
      </c>
      <c r="G122" s="269">
        <f t="shared" si="147"/>
        <v>22.283846153846152</v>
      </c>
      <c r="H122" s="269">
        <f t="shared" si="147"/>
        <v>0</v>
      </c>
      <c r="I122" s="269">
        <f t="shared" si="147"/>
        <v>36.784999999999997</v>
      </c>
      <c r="J122" s="269">
        <f t="shared" si="147"/>
        <v>50.638387096774196</v>
      </c>
      <c r="K122" s="269">
        <f t="shared" si="147"/>
        <v>39.98974358974359</v>
      </c>
      <c r="L122" s="269">
        <f t="shared" si="147"/>
        <v>36.666428571428575</v>
      </c>
      <c r="M122" s="269">
        <f t="shared" si="147"/>
        <v>104.74891891891892</v>
      </c>
      <c r="N122" s="269">
        <f t="shared" si="147"/>
        <v>114.26674796747967</v>
      </c>
      <c r="O122" s="269">
        <f t="shared" si="147"/>
        <v>264.12754189944133</v>
      </c>
      <c r="P122" s="269">
        <f t="shared" si="147"/>
        <v>464.67781115879825</v>
      </c>
      <c r="Q122" s="269">
        <f t="shared" si="147"/>
        <v>240.74063157894739</v>
      </c>
      <c r="R122" s="269">
        <f t="shared" si="147"/>
        <v>269.63347972972969</v>
      </c>
      <c r="S122" s="269">
        <f t="shared" si="147"/>
        <v>274.92647286821705</v>
      </c>
      <c r="T122" s="269">
        <f t="shared" si="147"/>
        <v>324.32727626459143</v>
      </c>
      <c r="U122" s="269">
        <f t="shared" si="147"/>
        <v>244.04718543046357</v>
      </c>
      <c r="V122" s="269">
        <f t="shared" si="147"/>
        <v>252.23045454545453</v>
      </c>
      <c r="W122" s="269">
        <f t="shared" si="147"/>
        <v>291.24961538461537</v>
      </c>
      <c r="X122" s="269">
        <f t="shared" si="147"/>
        <v>276.02714285714285</v>
      </c>
      <c r="Y122" s="269">
        <f t="shared" si="147"/>
        <v>311.47975675675673</v>
      </c>
      <c r="Z122" s="269">
        <f t="shared" si="147"/>
        <v>162.58526984126985</v>
      </c>
      <c r="AA122" s="269">
        <f t="shared" si="147"/>
        <v>207.07773381294965</v>
      </c>
      <c r="AB122" s="269">
        <f>IF(ISERROR(AB130/AB117),"",AB130/AB117)</f>
        <v>95.13363636363637</v>
      </c>
      <c r="AC122" s="269">
        <f t="shared" si="147"/>
        <v>412.95656934306567</v>
      </c>
      <c r="AD122" s="260">
        <f>SUM(V130:AC130)/SUM(V117:AC117)</f>
        <v>264.17067068575733</v>
      </c>
      <c r="AF122" s="270">
        <f>AD122</f>
        <v>264.17067068575733</v>
      </c>
      <c r="AG122" s="270">
        <f t="shared" si="142"/>
        <v>264.17067068575733</v>
      </c>
      <c r="AH122" s="270">
        <f t="shared" si="142"/>
        <v>264.17067068575733</v>
      </c>
      <c r="AI122" s="270">
        <f t="shared" si="142"/>
        <v>264.17067068575733</v>
      </c>
      <c r="AJ122" s="271">
        <f t="shared" si="142"/>
        <v>264.17067068575733</v>
      </c>
      <c r="AK122" s="271">
        <f>AJ122</f>
        <v>264.17067068575733</v>
      </c>
      <c r="AL122" s="271">
        <f>AK122</f>
        <v>264.17067068575733</v>
      </c>
      <c r="AM122" s="271">
        <f t="shared" si="142"/>
        <v>264.17067068575733</v>
      </c>
      <c r="AN122" s="271">
        <f t="shared" si="142"/>
        <v>264.17067068575733</v>
      </c>
      <c r="AO122" s="271">
        <f t="shared" si="142"/>
        <v>264.17067068575733</v>
      </c>
      <c r="AP122" s="271">
        <f t="shared" si="142"/>
        <v>264.17067068575733</v>
      </c>
      <c r="AQ122" s="271">
        <f t="shared" si="142"/>
        <v>264.17067068575733</v>
      </c>
      <c r="AR122" s="271">
        <f t="shared" si="142"/>
        <v>264.17067068575733</v>
      </c>
      <c r="AS122" s="271">
        <f t="shared" si="142"/>
        <v>264.17067068575733</v>
      </c>
      <c r="AT122" s="271">
        <f t="shared" si="142"/>
        <v>264.17067068575733</v>
      </c>
      <c r="AU122" s="271">
        <f t="shared" si="142"/>
        <v>264.17067068575733</v>
      </c>
      <c r="AV122" s="271">
        <f t="shared" si="142"/>
        <v>264.17067068575733</v>
      </c>
      <c r="AW122" s="271">
        <f t="shared" si="143"/>
        <v>264.17067068575733</v>
      </c>
      <c r="AX122" s="271">
        <f t="shared" si="143"/>
        <v>264.17067068575733</v>
      </c>
      <c r="AY122" s="271">
        <f t="shared" si="143"/>
        <v>264.17067068575733</v>
      </c>
      <c r="AZ122" s="271">
        <f t="shared" si="143"/>
        <v>264.17067068575733</v>
      </c>
      <c r="BA122" s="271">
        <f t="shared" si="143"/>
        <v>264.17067068575733</v>
      </c>
      <c r="BB122" s="271">
        <f t="shared" si="143"/>
        <v>264.17067068575733</v>
      </c>
      <c r="BC122" s="271">
        <f t="shared" si="143"/>
        <v>264.17067068575733</v>
      </c>
      <c r="BD122" s="271">
        <f t="shared" si="143"/>
        <v>264.17067068575733</v>
      </c>
      <c r="BE122" s="271">
        <f t="shared" si="143"/>
        <v>264.17067068575733</v>
      </c>
      <c r="BF122" s="271">
        <f t="shared" si="143"/>
        <v>264.17067068575733</v>
      </c>
      <c r="BG122" s="271">
        <f t="shared" si="143"/>
        <v>264.17067068575733</v>
      </c>
      <c r="BH122" s="271">
        <f t="shared" si="143"/>
        <v>264.17067068575733</v>
      </c>
      <c r="BI122" s="271">
        <f t="shared" si="143"/>
        <v>264.17067068575733</v>
      </c>
      <c r="BJ122" s="271">
        <f t="shared" si="143"/>
        <v>264.17067068575733</v>
      </c>
      <c r="BK122" s="271">
        <f t="shared" si="143"/>
        <v>264.17067068575733</v>
      </c>
      <c r="BL122" s="271">
        <f t="shared" si="143"/>
        <v>264.17067068575733</v>
      </c>
      <c r="BM122" s="271">
        <f t="shared" si="143"/>
        <v>264.17067068575733</v>
      </c>
      <c r="BN122" s="271">
        <f t="shared" si="143"/>
        <v>264.17067068575733</v>
      </c>
      <c r="BO122" s="271">
        <f t="shared" si="143"/>
        <v>264.17067068575733</v>
      </c>
    </row>
    <row r="123" spans="2:67" outlineLevel="1" x14ac:dyDescent="0.25"/>
    <row r="124" spans="2:67" outlineLevel="1" x14ac:dyDescent="0.25">
      <c r="B124" s="292" t="s">
        <v>218</v>
      </c>
      <c r="D124" s="7">
        <f>IF(VLOOKUP($B$116&amp;$B124,[17]Sheet1!$C$1:$AC$85,COLUMN(D$1)-2,FALSE)=" ",0,VLOOKUP($B$116&amp;$B124,[17]Sheet1!$C$1:$AC$85,COLUMN(D$1)-2,FALSE))</f>
        <v>10</v>
      </c>
      <c r="E124" s="7">
        <f>IF(VLOOKUP($B$116&amp;$B124,[17]Sheet1!$C$1:$AC$85,COLUMN(E$1)-2,FALSE)=" ",0,VLOOKUP($B$116&amp;$B124,[17]Sheet1!$C$1:$AC$85,COLUMN(E$1)-2,FALSE))</f>
        <v>30</v>
      </c>
      <c r="F124" s="7">
        <f>IF(VLOOKUP($B$116&amp;$B124,[17]Sheet1!$C$1:$AC$85,COLUMN(F$1)-2,FALSE)=" ",0,VLOOKUP($B$116&amp;$B124,[17]Sheet1!$C$1:$AC$85,COLUMN(F$1)-2,FALSE))</f>
        <v>19</v>
      </c>
      <c r="G124" s="7">
        <f>IF(VLOOKUP($B$116&amp;$B124,[17]Sheet1!$C$1:$AC$85,COLUMN(G$1)-2,FALSE)=" ",0,VLOOKUP($B$116&amp;$B124,[17]Sheet1!$C$1:$AC$85,COLUMN(G$1)-2,FALSE))</f>
        <v>14</v>
      </c>
      <c r="H124" s="7">
        <f>IF(VLOOKUP($B$116&amp;$B124,[17]Sheet1!$C$1:$AC$85,COLUMN(H$1)-2,FALSE)=" ",0,VLOOKUP($B$116&amp;$B124,[17]Sheet1!$C$1:$AC$85,COLUMN(H$1)-2,FALSE))</f>
        <v>22</v>
      </c>
      <c r="I124" s="7">
        <f>IF(VLOOKUP($B$116&amp;$B124,[17]Sheet1!$C$1:$AC$85,COLUMN(I$1)-2,FALSE)=" ",0,VLOOKUP($B$116&amp;$B124,[17]Sheet1!$C$1:$AC$85,COLUMN(I$1)-2,FALSE))</f>
        <v>14</v>
      </c>
      <c r="J124" s="7">
        <f>IF(VLOOKUP($B$116&amp;$B124,[17]Sheet1!$C$1:$AC$85,COLUMN(J$1)-2,FALSE)=" ",0,VLOOKUP($B$116&amp;$B124,[17]Sheet1!$C$1:$AC$85,COLUMN(J$1)-2,FALSE))</f>
        <v>22</v>
      </c>
      <c r="K124" s="7">
        <f>IF(VLOOKUP($B$116&amp;$B124,[17]Sheet1!$C$1:$AC$85,COLUMN(K$1)-2,FALSE)=" ",0,VLOOKUP($B$116&amp;$B124,[17]Sheet1!$C$1:$AC$85,COLUMN(K$1)-2,FALSE))</f>
        <v>23</v>
      </c>
      <c r="L124" s="7">
        <f>IF(VLOOKUP($B$116&amp;$B124,[17]Sheet1!$C$1:$AC$85,COLUMN(L$1)-2,FALSE)=" ",0,VLOOKUP($B$116&amp;$B124,[17]Sheet1!$C$1:$AC$85,COLUMN(L$1)-2,FALSE))</f>
        <v>42</v>
      </c>
      <c r="M124" s="7">
        <f>IF(VLOOKUP($B$116&amp;$B124,[17]Sheet1!$C$1:$AC$85,COLUMN(M$1)-2,FALSE)=" ",0,VLOOKUP($B$116&amp;$B124,[17]Sheet1!$C$1:$AC$85,COLUMN(M$1)-2,FALSE))</f>
        <v>48</v>
      </c>
      <c r="N124" s="7">
        <f>IF(VLOOKUP($B$116&amp;$B124,[17]Sheet1!$C$1:$AC$85,COLUMN(N$1)-2,FALSE)=" ",0,VLOOKUP($B$116&amp;$B124,[17]Sheet1!$C$1:$AC$85,COLUMN(N$1)-2,FALSE))</f>
        <v>96</v>
      </c>
      <c r="O124" s="7">
        <f>IF(VLOOKUP($B$116&amp;$B124,[17]Sheet1!$C$1:$AC$85,COLUMN(O$1)-2,FALSE)=" ",0,VLOOKUP($B$116&amp;$B124,[17]Sheet1!$C$1:$AC$85,COLUMN(O$1)-2,FALSE))</f>
        <v>113</v>
      </c>
      <c r="P124" s="7">
        <f>IF(VLOOKUP($B$116&amp;$B124,[17]Sheet1!$C$1:$AC$85,COLUMN(P$1)-2,FALSE)=" ",0,VLOOKUP($B$116&amp;$B124,[17]Sheet1!$C$1:$AC$85,COLUMN(P$1)-2,FALSE))</f>
        <v>158</v>
      </c>
      <c r="Q124" s="7">
        <f>IF(VLOOKUP($B$116&amp;$B124,[17]Sheet1!$C$1:$AC$85,COLUMN(Q$1)-2,FALSE)=" ",0,VLOOKUP($B$116&amp;$B124,[17]Sheet1!$C$1:$AC$85,COLUMN(Q$1)-2,FALSE))</f>
        <v>177</v>
      </c>
      <c r="R124" s="7">
        <f>IF(VLOOKUP($B$116&amp;$B124,[17]Sheet1!$C$1:$AC$85,COLUMN(R$1)-2,FALSE)=" ",0,VLOOKUP($B$116&amp;$B124,[17]Sheet1!$C$1:$AC$85,COLUMN(R$1)-2,FALSE))</f>
        <v>166</v>
      </c>
      <c r="S124" s="7">
        <f>IF(VLOOKUP($B$116&amp;$B124,[17]Sheet1!$C$1:$AC$85,COLUMN(S$1)-2,FALSE)=" ",0,VLOOKUP($B$116&amp;$B124,[17]Sheet1!$C$1:$AC$85,COLUMN(S$1)-2,FALSE))</f>
        <v>136</v>
      </c>
      <c r="T124" s="7">
        <f>IF(VLOOKUP($B$116&amp;$B124,[17]Sheet1!$C$1:$AC$85,COLUMN(T$1)-2,FALSE)=" ",0,VLOOKUP($B$116&amp;$B124,[17]Sheet1!$C$1:$AC$85,COLUMN(T$1)-2,FALSE))</f>
        <v>170</v>
      </c>
      <c r="U124" s="7">
        <f>IF(VLOOKUP($B$116&amp;$B124,[17]Sheet1!$C$1:$AC$85,COLUMN(U$1)-2,FALSE)=" ",0,VLOOKUP($B$116&amp;$B124,[17]Sheet1!$C$1:$AC$85,COLUMN(U$1)-2,FALSE))</f>
        <v>178</v>
      </c>
      <c r="V124" s="7">
        <f>IF(VLOOKUP($B$116&amp;$B124,[17]Sheet1!$C$1:$AC$85,COLUMN(V$1)-2,FALSE)=" ",0,VLOOKUP($B$116&amp;$B124,[17]Sheet1!$C$1:$AC$85,COLUMN(V$1)-2,FALSE))</f>
        <v>181</v>
      </c>
      <c r="W124" s="7">
        <f>IF(VLOOKUP($B$116&amp;$B124,[17]Sheet1!$C$1:$AC$85,COLUMN(W$1)-2,FALSE)=" ",0,VLOOKUP($B$116&amp;$B124,[17]Sheet1!$C$1:$AC$85,COLUMN(W$1)-2,FALSE))</f>
        <v>221</v>
      </c>
      <c r="X124" s="7">
        <f>IF(VLOOKUP($B$116&amp;$B124,[17]Sheet1!$C$1:$AC$85,COLUMN(X$1)-2,FALSE)=" ",0,VLOOKUP($B$116&amp;$B124,[17]Sheet1!$C$1:$AC$85,COLUMN(X$1)-2,FALSE))</f>
        <v>240</v>
      </c>
      <c r="Y124" s="7">
        <f>IF(VLOOKUP($B$116&amp;$B124,[17]Sheet1!$C$1:$AC$85,COLUMN(Y$1)-2,FALSE)=" ",0,VLOOKUP($B$116&amp;$B124,[17]Sheet1!$C$1:$AC$85,COLUMN(Y$1)-2,FALSE))</f>
        <v>210</v>
      </c>
      <c r="Z124" s="7">
        <f>IF(VLOOKUP($B$116&amp;$B124,[17]Sheet1!$C$1:$AC$85,COLUMN(Z$1)-2,FALSE)=" ",0,VLOOKUP($B$116&amp;$B124,[17]Sheet1!$C$1:$AC$85,COLUMN(Z$1)-2,FALSE))</f>
        <v>154</v>
      </c>
      <c r="AA124" s="7">
        <f>IF(VLOOKUP($B$116&amp;$B124,[17]Sheet1!$C$1:$AC$85,COLUMN(AA$1)-2,FALSE)=" ",0,VLOOKUP($B$116&amp;$B124,[17]Sheet1!$C$1:$AC$85,COLUMN(AA$1)-2,FALSE))</f>
        <v>174</v>
      </c>
      <c r="AB124" s="7">
        <f>IF(VLOOKUP($B$116&amp;$B124,[17]Sheet1!$C$1:$AC$85,COLUMN(AB$1)-2,FALSE)=" ",0,VLOOKUP($B$116&amp;$B124,[17]Sheet1!$C$1:$AC$85,COLUMN(AB$1)-2,FALSE))</f>
        <v>126</v>
      </c>
      <c r="AC124" s="7">
        <f>IF(VLOOKUP($B$116&amp;$B124,[17]Sheet1!$C$1:$AC$85,COLUMN(AC$1)-2,FALSE)=" ",0,VLOOKUP($B$116&amp;$B124,[17]Sheet1!$C$1:$AC$85,COLUMN(AC$1)-2,FALSE))</f>
        <v>335</v>
      </c>
      <c r="AF124" s="7">
        <f t="shared" ref="AF124:AG128" si="148">AB124</f>
        <v>126</v>
      </c>
      <c r="AG124" s="7">
        <f t="shared" si="148"/>
        <v>335</v>
      </c>
      <c r="AH124" s="7">
        <f>VLOOKUP($A$3&amp;$B$116&amp;$B124,'[14]Paga All'!$G$1:$J$3000,4,FALSE)</f>
        <v>715</v>
      </c>
      <c r="AI124" s="7">
        <f>VLOOKUP($A$2&amp;$B$116&amp;$B124,'[15]Paga all'!$F:$G,2,FALSE)</f>
        <v>749</v>
      </c>
      <c r="AJ124" s="7">
        <f>VLOOKUP($A$2&amp;$B$116&amp;$B124,'[16]Paga all'!$F$2:$G$1470,2,FALSE)</f>
        <v>428</v>
      </c>
      <c r="AK124" s="9">
        <f t="shared" ref="AK124:BO124" si="149">IF(ROUND((AJ124+AJ125)*(1+AK118),)&gt;=AK$3*$AD$3,AK$3*$AD$3*(1-AK119),ROUND((AJ124+AJ125)*(1+AK118),)-ROUND((AJ124+AJ125)*(1+AK118)*AK119,))</f>
        <v>751</v>
      </c>
      <c r="AL124" s="9">
        <f t="shared" si="149"/>
        <v>789</v>
      </c>
      <c r="AM124" s="9">
        <f t="shared" si="149"/>
        <v>828</v>
      </c>
      <c r="AN124" s="9">
        <f t="shared" si="149"/>
        <v>869</v>
      </c>
      <c r="AO124" s="9">
        <f t="shared" si="149"/>
        <v>913</v>
      </c>
      <c r="AP124" s="9">
        <f t="shared" si="149"/>
        <v>958</v>
      </c>
      <c r="AQ124" s="9">
        <f t="shared" si="149"/>
        <v>1006</v>
      </c>
      <c r="AR124" s="9">
        <f t="shared" si="149"/>
        <v>1056</v>
      </c>
      <c r="AS124" s="9">
        <f t="shared" si="149"/>
        <v>1109</v>
      </c>
      <c r="AT124" s="9">
        <f t="shared" si="149"/>
        <v>1164</v>
      </c>
      <c r="AU124" s="9">
        <f t="shared" si="149"/>
        <v>1222</v>
      </c>
      <c r="AV124" s="9">
        <f t="shared" si="149"/>
        <v>1283</v>
      </c>
      <c r="AW124" s="9">
        <f t="shared" si="149"/>
        <v>1348</v>
      </c>
      <c r="AX124" s="9">
        <f t="shared" si="149"/>
        <v>1415</v>
      </c>
      <c r="AY124" s="9">
        <f t="shared" si="149"/>
        <v>1485</v>
      </c>
      <c r="AZ124" s="9">
        <f t="shared" si="149"/>
        <v>1560</v>
      </c>
      <c r="BA124" s="9">
        <f t="shared" si="149"/>
        <v>1637</v>
      </c>
      <c r="BB124" s="9">
        <f t="shared" si="149"/>
        <v>1719</v>
      </c>
      <c r="BC124" s="9">
        <f t="shared" si="149"/>
        <v>1805</v>
      </c>
      <c r="BD124" s="9">
        <f t="shared" si="149"/>
        <v>1896</v>
      </c>
      <c r="BE124" s="9">
        <f t="shared" si="149"/>
        <v>1990</v>
      </c>
      <c r="BF124" s="9">
        <f t="shared" si="149"/>
        <v>2089</v>
      </c>
      <c r="BG124" s="9">
        <f t="shared" si="149"/>
        <v>2194</v>
      </c>
      <c r="BH124" s="9">
        <f t="shared" si="149"/>
        <v>2304</v>
      </c>
      <c r="BI124" s="9">
        <f t="shared" si="149"/>
        <v>2419</v>
      </c>
      <c r="BJ124" s="9">
        <f t="shared" si="149"/>
        <v>2540</v>
      </c>
      <c r="BK124" s="9">
        <f t="shared" si="149"/>
        <v>2667</v>
      </c>
      <c r="BL124" s="9">
        <f t="shared" si="149"/>
        <v>2801</v>
      </c>
      <c r="BM124" s="9">
        <f t="shared" si="149"/>
        <v>2941</v>
      </c>
      <c r="BN124" s="9">
        <f t="shared" si="149"/>
        <v>3088</v>
      </c>
      <c r="BO124" s="9">
        <f t="shared" si="149"/>
        <v>3243</v>
      </c>
    </row>
    <row r="125" spans="2:67" outlineLevel="1" x14ac:dyDescent="0.25">
      <c r="B125" s="292" t="s">
        <v>219</v>
      </c>
      <c r="D125" s="7">
        <f>IF(VLOOKUP($B$116&amp;$B125,[17]Sheet1!$C$1:$AC$85,COLUMN(D$1)-2,FALSE)=" ",0,VLOOKUP($B$116&amp;$B125,[17]Sheet1!$C$1:$AC$85,COLUMN(D$1)-2,FALSE))</f>
        <v>14</v>
      </c>
      <c r="E125" s="7">
        <f>IF(VLOOKUP($B$116&amp;$B125,[17]Sheet1!$C$1:$AC$85,COLUMN(E$1)-2,FALSE)=" ",0,VLOOKUP($B$116&amp;$B125,[17]Sheet1!$C$1:$AC$85,COLUMN(E$1)-2,FALSE))</f>
        <v>5</v>
      </c>
      <c r="F125" s="7">
        <f>IF(VLOOKUP($B$116&amp;$B125,[17]Sheet1!$C$1:$AC$85,COLUMN(F$1)-2,FALSE)=" ",0,VLOOKUP($B$116&amp;$B125,[17]Sheet1!$C$1:$AC$85,COLUMN(F$1)-2,FALSE))</f>
        <v>15</v>
      </c>
      <c r="G125" s="7">
        <f>IF(VLOOKUP($B$116&amp;$B125,[17]Sheet1!$C$1:$AC$85,COLUMN(G$1)-2,FALSE)=" ",0,VLOOKUP($B$116&amp;$B125,[17]Sheet1!$C$1:$AC$85,COLUMN(G$1)-2,FALSE))</f>
        <v>12</v>
      </c>
      <c r="H125" s="7">
        <f>IF(VLOOKUP($B$116&amp;$B125,[17]Sheet1!$C$1:$AC$85,COLUMN(H$1)-2,FALSE)=" ",0,VLOOKUP($B$116&amp;$B125,[17]Sheet1!$C$1:$AC$85,COLUMN(H$1)-2,FALSE))</f>
        <v>10</v>
      </c>
      <c r="I125" s="7">
        <f>IF(VLOOKUP($B$116&amp;$B125,[17]Sheet1!$C$1:$AC$85,COLUMN(I$1)-2,FALSE)=" ",0,VLOOKUP($B$116&amp;$B125,[17]Sheet1!$C$1:$AC$85,COLUMN(I$1)-2,FALSE))</f>
        <v>16</v>
      </c>
      <c r="J125" s="7">
        <f>IF(VLOOKUP($B$116&amp;$B125,[17]Sheet1!$C$1:$AC$85,COLUMN(J$1)-2,FALSE)=" ",0,VLOOKUP($B$116&amp;$B125,[17]Sheet1!$C$1:$AC$85,COLUMN(J$1)-2,FALSE))</f>
        <v>9</v>
      </c>
      <c r="K125" s="7">
        <f>IF(VLOOKUP($B$116&amp;$B125,[17]Sheet1!$C$1:$AC$85,COLUMN(K$1)-2,FALSE)=" ",0,VLOOKUP($B$116&amp;$B125,[17]Sheet1!$C$1:$AC$85,COLUMN(K$1)-2,FALSE))</f>
        <v>16</v>
      </c>
      <c r="L125" s="7">
        <f>IF(VLOOKUP($B$116&amp;$B125,[17]Sheet1!$C$1:$AC$85,COLUMN(L$1)-2,FALSE)=" ",0,VLOOKUP($B$116&amp;$B125,[17]Sheet1!$C$1:$AC$85,COLUMN(L$1)-2,FALSE))</f>
        <v>14</v>
      </c>
      <c r="M125" s="7">
        <f>IF(VLOOKUP($B$116&amp;$B125,[17]Sheet1!$C$1:$AC$85,COLUMN(M$1)-2,FALSE)=" ",0,VLOOKUP($B$116&amp;$B125,[17]Sheet1!$C$1:$AC$85,COLUMN(M$1)-2,FALSE))</f>
        <v>26</v>
      </c>
      <c r="N125" s="7">
        <f>IF(VLOOKUP($B$116&amp;$B125,[17]Sheet1!$C$1:$AC$85,COLUMN(N$1)-2,FALSE)=" ",0,VLOOKUP($B$116&amp;$B125,[17]Sheet1!$C$1:$AC$85,COLUMN(N$1)-2,FALSE))</f>
        <v>27</v>
      </c>
      <c r="O125" s="7">
        <f>IF(VLOOKUP($B$116&amp;$B125,[17]Sheet1!$C$1:$AC$85,COLUMN(O$1)-2,FALSE)=" ",0,VLOOKUP($B$116&amp;$B125,[17]Sheet1!$C$1:$AC$85,COLUMN(O$1)-2,FALSE))</f>
        <v>66</v>
      </c>
      <c r="P125" s="7">
        <f>IF(VLOOKUP($B$116&amp;$B125,[17]Sheet1!$C$1:$AC$85,COLUMN(P$1)-2,FALSE)=" ",0,VLOOKUP($B$116&amp;$B125,[17]Sheet1!$C$1:$AC$85,COLUMN(P$1)-2,FALSE))</f>
        <v>75</v>
      </c>
      <c r="Q125" s="7">
        <f>IF(VLOOKUP($B$116&amp;$B125,[17]Sheet1!$C$1:$AC$85,COLUMN(Q$1)-2,FALSE)=" ",0,VLOOKUP($B$116&amp;$B125,[17]Sheet1!$C$1:$AC$85,COLUMN(Q$1)-2,FALSE))</f>
        <v>108</v>
      </c>
      <c r="R125" s="7">
        <f>IF(VLOOKUP($B$116&amp;$B125,[17]Sheet1!$C$1:$AC$85,COLUMN(R$1)-2,FALSE)=" ",0,VLOOKUP($B$116&amp;$B125,[17]Sheet1!$C$1:$AC$85,COLUMN(R$1)-2,FALSE))</f>
        <v>130</v>
      </c>
      <c r="S125" s="7">
        <f>IF(VLOOKUP($B$116&amp;$B125,[17]Sheet1!$C$1:$AC$85,COLUMN(S$1)-2,FALSE)=" ",0,VLOOKUP($B$116&amp;$B125,[17]Sheet1!$C$1:$AC$85,COLUMN(S$1)-2,FALSE))</f>
        <v>122</v>
      </c>
      <c r="T125" s="7">
        <f>IF(VLOOKUP($B$116&amp;$B125,[17]Sheet1!$C$1:$AC$85,COLUMN(T$1)-2,FALSE)=" ",0,VLOOKUP($B$116&amp;$B125,[17]Sheet1!$C$1:$AC$85,COLUMN(T$1)-2,FALSE))</f>
        <v>87</v>
      </c>
      <c r="U125" s="7">
        <f>IF(VLOOKUP($B$116&amp;$B125,[17]Sheet1!$C$1:$AC$85,COLUMN(U$1)-2,FALSE)=" ",0,VLOOKUP($B$116&amp;$B125,[17]Sheet1!$C$1:$AC$85,COLUMN(U$1)-2,FALSE))</f>
        <v>124</v>
      </c>
      <c r="V125" s="7">
        <f>IF(VLOOKUP($B$116&amp;$B125,[17]Sheet1!$C$1:$AC$85,COLUMN(V$1)-2,FALSE)=" ",0,VLOOKUP($B$116&amp;$B125,[17]Sheet1!$C$1:$AC$85,COLUMN(V$1)-2,FALSE))</f>
        <v>127</v>
      </c>
      <c r="W125" s="7">
        <f>IF(VLOOKUP($B$116&amp;$B125,[17]Sheet1!$C$1:$AC$85,COLUMN(W$1)-2,FALSE)=" ",0,VLOOKUP($B$116&amp;$B125,[17]Sheet1!$C$1:$AC$85,COLUMN(W$1)-2,FALSE))</f>
        <v>117</v>
      </c>
      <c r="X125" s="7">
        <f>IF(VLOOKUP($B$116&amp;$B125,[17]Sheet1!$C$1:$AC$85,COLUMN(X$1)-2,FALSE)=" ",0,VLOOKUP($B$116&amp;$B125,[17]Sheet1!$C$1:$AC$85,COLUMN(X$1)-2,FALSE))</f>
        <v>152</v>
      </c>
      <c r="Y125" s="7">
        <f>IF(VLOOKUP($B$116&amp;$B125,[17]Sheet1!$C$1:$AC$85,COLUMN(Y$1)-2,FALSE)=" ",0,VLOOKUP($B$116&amp;$B125,[17]Sheet1!$C$1:$AC$85,COLUMN(Y$1)-2,FALSE))</f>
        <v>160</v>
      </c>
      <c r="Z125" s="7">
        <f>IF(VLOOKUP($B$116&amp;$B125,[17]Sheet1!$C$1:$AC$85,COLUMN(Z$1)-2,FALSE)=" ",0,VLOOKUP($B$116&amp;$B125,[17]Sheet1!$C$1:$AC$85,COLUMN(Z$1)-2,FALSE))</f>
        <v>161</v>
      </c>
      <c r="AA125" s="7">
        <f>IF(VLOOKUP($B$116&amp;$B125,[17]Sheet1!$C$1:$AC$85,COLUMN(AA$1)-2,FALSE)=" ",0,VLOOKUP($B$116&amp;$B125,[17]Sheet1!$C$1:$AC$85,COLUMN(AA$1)-2,FALSE))</f>
        <v>104</v>
      </c>
      <c r="AB125" s="7">
        <f>IF(VLOOKUP($B$116&amp;$B125,[17]Sheet1!$C$1:$AC$85,COLUMN(AB$1)-2,FALSE)=" ",0,VLOOKUP($B$116&amp;$B125,[17]Sheet1!$C$1:$AC$85,COLUMN(AB$1)-2,FALSE))</f>
        <v>116</v>
      </c>
      <c r="AC125" s="7">
        <f>IF(VLOOKUP($B$116&amp;$B125,[17]Sheet1!$C$1:$AC$85,COLUMN(AC$1)-2,FALSE)=" ",0,VLOOKUP($B$116&amp;$B125,[17]Sheet1!$C$1:$AC$85,COLUMN(AC$1)-2,FALSE))</f>
        <v>76</v>
      </c>
      <c r="AF125" s="7">
        <f t="shared" si="148"/>
        <v>116</v>
      </c>
      <c r="AG125" s="7">
        <f t="shared" si="148"/>
        <v>76</v>
      </c>
      <c r="AH125" s="7">
        <f>VLOOKUP($A$3&amp;$B$116&amp;$B125,'[14]Paga All'!$G$1:$J$3000,4,FALSE)</f>
        <v>226</v>
      </c>
      <c r="AI125" s="7">
        <f>VLOOKUP($A$2&amp;$B$116&amp;$B125,'[15]Paga all'!$F:$G,2,FALSE)</f>
        <v>528</v>
      </c>
      <c r="AJ125" s="7">
        <f>VLOOKUP($A$2&amp;$B$116&amp;$B125,'[16]Paga all'!$F$2:$G$1470,2,FALSE)</f>
        <v>594</v>
      </c>
      <c r="AK125" s="9">
        <f t="shared" ref="AK125:BO125" si="150">IF(ROUND((AJ124+AJ125)*(1+AK118),)&gt;=AK$3*$AD$3,AK$3*$AD$3*AK119,ROUND((AJ124+AJ125)*(1+AK118),)-AK124)</f>
        <v>322</v>
      </c>
      <c r="AL125" s="9">
        <f t="shared" si="150"/>
        <v>338</v>
      </c>
      <c r="AM125" s="9">
        <f t="shared" si="150"/>
        <v>355</v>
      </c>
      <c r="AN125" s="9">
        <f t="shared" si="150"/>
        <v>373</v>
      </c>
      <c r="AO125" s="9">
        <f t="shared" si="150"/>
        <v>391</v>
      </c>
      <c r="AP125" s="9">
        <f t="shared" si="150"/>
        <v>411</v>
      </c>
      <c r="AQ125" s="9">
        <f t="shared" si="150"/>
        <v>431</v>
      </c>
      <c r="AR125" s="9">
        <f t="shared" si="150"/>
        <v>453</v>
      </c>
      <c r="AS125" s="9">
        <f t="shared" si="150"/>
        <v>475</v>
      </c>
      <c r="AT125" s="9">
        <f t="shared" si="150"/>
        <v>499</v>
      </c>
      <c r="AU125" s="9">
        <f t="shared" si="150"/>
        <v>524</v>
      </c>
      <c r="AV125" s="9">
        <f t="shared" si="150"/>
        <v>550</v>
      </c>
      <c r="AW125" s="9">
        <f t="shared" si="150"/>
        <v>577</v>
      </c>
      <c r="AX125" s="9">
        <f t="shared" si="150"/>
        <v>606</v>
      </c>
      <c r="AY125" s="9">
        <f t="shared" si="150"/>
        <v>637</v>
      </c>
      <c r="AZ125" s="9">
        <f t="shared" si="150"/>
        <v>668</v>
      </c>
      <c r="BA125" s="9">
        <f t="shared" si="150"/>
        <v>702</v>
      </c>
      <c r="BB125" s="9">
        <f t="shared" si="150"/>
        <v>737</v>
      </c>
      <c r="BC125" s="9">
        <f t="shared" si="150"/>
        <v>774</v>
      </c>
      <c r="BD125" s="9">
        <f t="shared" si="150"/>
        <v>812</v>
      </c>
      <c r="BE125" s="9">
        <f t="shared" si="150"/>
        <v>853</v>
      </c>
      <c r="BF125" s="9">
        <f t="shared" si="150"/>
        <v>896</v>
      </c>
      <c r="BG125" s="9">
        <f t="shared" si="150"/>
        <v>940</v>
      </c>
      <c r="BH125" s="9">
        <f t="shared" si="150"/>
        <v>987</v>
      </c>
      <c r="BI125" s="9">
        <f t="shared" si="150"/>
        <v>1037</v>
      </c>
      <c r="BJ125" s="9">
        <f t="shared" si="150"/>
        <v>1089</v>
      </c>
      <c r="BK125" s="9">
        <f t="shared" si="150"/>
        <v>1143</v>
      </c>
      <c r="BL125" s="9">
        <f t="shared" si="150"/>
        <v>1200</v>
      </c>
      <c r="BM125" s="9">
        <f t="shared" si="150"/>
        <v>1260</v>
      </c>
      <c r="BN125" s="9">
        <f t="shared" si="150"/>
        <v>1323</v>
      </c>
      <c r="BO125" s="9">
        <f t="shared" si="150"/>
        <v>1389</v>
      </c>
    </row>
    <row r="126" spans="2:67" outlineLevel="1" x14ac:dyDescent="0.25">
      <c r="B126" s="292" t="s">
        <v>220</v>
      </c>
      <c r="D126" s="7">
        <f>IF(VLOOKUP($B$116&amp;$B126,[17]Sheet1!$C$1:$AC$85,COLUMN(D$1)-2,FALSE)=" ",0,VLOOKUP($B$116&amp;$B126,[17]Sheet1!$C$1:$AC$85,COLUMN(D$1)-2,FALSE))</f>
        <v>7</v>
      </c>
      <c r="E126" s="7">
        <f>IF(VLOOKUP($B$116&amp;$B126,[17]Sheet1!$C$1:$AC$85,COLUMN(E$1)-2,FALSE)=" ",0,VLOOKUP($B$116&amp;$B126,[17]Sheet1!$C$1:$AC$85,COLUMN(E$1)-2,FALSE))</f>
        <v>20</v>
      </c>
      <c r="F126" s="7">
        <f>IF(VLOOKUP($B$116&amp;$B126,[17]Sheet1!$C$1:$AC$85,COLUMN(F$1)-2,FALSE)=" ",0,VLOOKUP($B$116&amp;$B126,[17]Sheet1!$C$1:$AC$85,COLUMN(F$1)-2,FALSE))</f>
        <v>8</v>
      </c>
      <c r="G126" s="7">
        <f>IF(VLOOKUP($B$116&amp;$B126,[17]Sheet1!$C$1:$AC$85,COLUMN(G$1)-2,FALSE)=" ",0,VLOOKUP($B$116&amp;$B126,[17]Sheet1!$C$1:$AC$85,COLUMN(G$1)-2,FALSE))</f>
        <v>8</v>
      </c>
      <c r="H126" s="7">
        <f>IF(VLOOKUP($B$116&amp;$B126,[17]Sheet1!$C$1:$AC$85,COLUMN(H$1)-2,FALSE)=" ",0,VLOOKUP($B$116&amp;$B126,[17]Sheet1!$C$1:$AC$85,COLUMN(H$1)-2,FALSE))</f>
        <v>15</v>
      </c>
      <c r="I126" s="7">
        <f>IF(VLOOKUP($B$116&amp;$B126,[17]Sheet1!$C$1:$AC$85,COLUMN(I$1)-2,FALSE)=" ",0,VLOOKUP($B$116&amp;$B126,[17]Sheet1!$C$1:$AC$85,COLUMN(I$1)-2,FALSE))</f>
        <v>10</v>
      </c>
      <c r="J126" s="7">
        <f>IF(VLOOKUP($B$116&amp;$B126,[17]Sheet1!$C$1:$AC$85,COLUMN(J$1)-2,FALSE)=" ",0,VLOOKUP($B$116&amp;$B126,[17]Sheet1!$C$1:$AC$85,COLUMN(J$1)-2,FALSE))</f>
        <v>16</v>
      </c>
      <c r="K126" s="7">
        <f>IF(VLOOKUP($B$116&amp;$B126,[17]Sheet1!$C$1:$AC$85,COLUMN(K$1)-2,FALSE)=" ",0,VLOOKUP($B$116&amp;$B126,[17]Sheet1!$C$1:$AC$85,COLUMN(K$1)-2,FALSE))</f>
        <v>18</v>
      </c>
      <c r="L126" s="7">
        <f>IF(VLOOKUP($B$116&amp;$B126,[17]Sheet1!$C$1:$AC$85,COLUMN(L$1)-2,FALSE)=" ",0,VLOOKUP($B$116&amp;$B126,[17]Sheet1!$C$1:$AC$85,COLUMN(L$1)-2,FALSE))</f>
        <v>31</v>
      </c>
      <c r="M126" s="7">
        <f>IF(VLOOKUP($B$116&amp;$B126,[17]Sheet1!$C$1:$AC$85,COLUMN(M$1)-2,FALSE)=" ",0,VLOOKUP($B$116&amp;$B126,[17]Sheet1!$C$1:$AC$85,COLUMN(M$1)-2,FALSE))</f>
        <v>32</v>
      </c>
      <c r="N126" s="7">
        <f>IF(VLOOKUP($B$116&amp;$B126,[17]Sheet1!$C$1:$AC$85,COLUMN(N$1)-2,FALSE)=" ",0,VLOOKUP($B$116&amp;$B126,[17]Sheet1!$C$1:$AC$85,COLUMN(N$1)-2,FALSE))</f>
        <v>70</v>
      </c>
      <c r="O126" s="7">
        <f>IF(VLOOKUP($B$116&amp;$B126,[17]Sheet1!$C$1:$AC$85,COLUMN(O$1)-2,FALSE)=" ",0,VLOOKUP($B$116&amp;$B126,[17]Sheet1!$C$1:$AC$85,COLUMN(O$1)-2,FALSE))</f>
        <v>87</v>
      </c>
      <c r="P126" s="7">
        <f>IF(VLOOKUP($B$116&amp;$B126,[17]Sheet1!$C$1:$AC$85,COLUMN(P$1)-2,FALSE)=" ",0,VLOOKUP($B$116&amp;$B126,[17]Sheet1!$C$1:$AC$85,COLUMN(P$1)-2,FALSE))</f>
        <v>114</v>
      </c>
      <c r="Q126" s="7">
        <f>IF(VLOOKUP($B$116&amp;$B126,[17]Sheet1!$C$1:$AC$85,COLUMN(Q$1)-2,FALSE)=" ",0,VLOOKUP($B$116&amp;$B126,[17]Sheet1!$C$1:$AC$85,COLUMN(Q$1)-2,FALSE))</f>
        <v>133</v>
      </c>
      <c r="R126" s="7">
        <f>IF(VLOOKUP($B$116&amp;$B126,[17]Sheet1!$C$1:$AC$85,COLUMN(R$1)-2,FALSE)=" ",0,VLOOKUP($B$116&amp;$B126,[17]Sheet1!$C$1:$AC$85,COLUMN(R$1)-2,FALSE))</f>
        <v>120</v>
      </c>
      <c r="S126" s="7">
        <f>IF(VLOOKUP($B$116&amp;$B126,[17]Sheet1!$C$1:$AC$85,COLUMN(S$1)-2,FALSE)=" ",0,VLOOKUP($B$116&amp;$B126,[17]Sheet1!$C$1:$AC$85,COLUMN(S$1)-2,FALSE))</f>
        <v>92</v>
      </c>
      <c r="T126" s="7">
        <f>IF(VLOOKUP($B$116&amp;$B126,[17]Sheet1!$C$1:$AC$85,COLUMN(T$1)-2,FALSE)=" ",0,VLOOKUP($B$116&amp;$B126,[17]Sheet1!$C$1:$AC$85,COLUMN(T$1)-2,FALSE))</f>
        <v>120</v>
      </c>
      <c r="U126" s="7">
        <f>IF(VLOOKUP($B$116&amp;$B126,[17]Sheet1!$C$1:$AC$85,COLUMN(U$1)-2,FALSE)=" ",0,VLOOKUP($B$116&amp;$B126,[17]Sheet1!$C$1:$AC$85,COLUMN(U$1)-2,FALSE))</f>
        <v>130</v>
      </c>
      <c r="V126" s="7">
        <f>IF(VLOOKUP($B$116&amp;$B126,[17]Sheet1!$C$1:$AC$85,COLUMN(V$1)-2,FALSE)=" ",0,VLOOKUP($B$116&amp;$B126,[17]Sheet1!$C$1:$AC$85,COLUMN(V$1)-2,FALSE))</f>
        <v>130</v>
      </c>
      <c r="W126" s="7">
        <f>IF(VLOOKUP($B$116&amp;$B126,[17]Sheet1!$C$1:$AC$85,COLUMN(W$1)-2,FALSE)=" ",0,VLOOKUP($B$116&amp;$B126,[17]Sheet1!$C$1:$AC$85,COLUMN(W$1)-2,FALSE))</f>
        <v>157</v>
      </c>
      <c r="X126" s="7">
        <f>IF(VLOOKUP($B$116&amp;$B126,[17]Sheet1!$C$1:$AC$85,COLUMN(X$1)-2,FALSE)=" ",0,VLOOKUP($B$116&amp;$B126,[17]Sheet1!$C$1:$AC$85,COLUMN(X$1)-2,FALSE))</f>
        <v>165</v>
      </c>
      <c r="Y126" s="7">
        <f>IF(VLOOKUP($B$116&amp;$B126,[17]Sheet1!$C$1:$AC$85,COLUMN(Y$1)-2,FALSE)=" ",0,VLOOKUP($B$116&amp;$B126,[17]Sheet1!$C$1:$AC$85,COLUMN(Y$1)-2,FALSE))</f>
        <v>138</v>
      </c>
      <c r="Z126" s="7">
        <f>IF(VLOOKUP($B$116&amp;$B126,[17]Sheet1!$C$1:$AC$85,COLUMN(Z$1)-2,FALSE)=" ",0,VLOOKUP($B$116&amp;$B126,[17]Sheet1!$C$1:$AC$85,COLUMN(Z$1)-2,FALSE))</f>
        <v>108</v>
      </c>
      <c r="AA126" s="7">
        <f>IF(VLOOKUP($B$116&amp;$B126,[17]Sheet1!$C$1:$AC$85,COLUMN(AA$1)-2,FALSE)=" ",0,VLOOKUP($B$116&amp;$B126,[17]Sheet1!$C$1:$AC$85,COLUMN(AA$1)-2,FALSE))</f>
        <v>121</v>
      </c>
      <c r="AB126" s="7">
        <f>IF(VLOOKUP($B$116&amp;$B126,[17]Sheet1!$C$1:$AC$85,COLUMN(AB$1)-2,FALSE)=" ",0,VLOOKUP($B$116&amp;$B126,[17]Sheet1!$C$1:$AC$85,COLUMN(AB$1)-2,FALSE))</f>
        <v>70</v>
      </c>
      <c r="AC126" s="7">
        <f>IF(VLOOKUP($B$116&amp;$B126,[17]Sheet1!$C$1:$AC$85,COLUMN(AC$1)-2,FALSE)=" ",0,VLOOKUP($B$116&amp;$B126,[17]Sheet1!$C$1:$AC$85,COLUMN(AC$1)-2,FALSE))</f>
        <v>285</v>
      </c>
      <c r="AF126" s="7">
        <f t="shared" si="148"/>
        <v>70</v>
      </c>
      <c r="AG126" s="7">
        <f t="shared" si="148"/>
        <v>285</v>
      </c>
      <c r="AH126" s="7">
        <f>VLOOKUP($A$3&amp;$B$116&amp;$B126,'[14]Paga All'!$G$1:$J$3000,4,FALSE)</f>
        <v>608</v>
      </c>
      <c r="AI126" s="7">
        <f>VLOOKUP($A$2&amp;$B$116&amp;$B126,'[15]Paga all'!$F:$G,2,FALSE)</f>
        <v>561</v>
      </c>
      <c r="AJ126" s="7">
        <f>VLOOKUP($A$2&amp;$B$116&amp;$B126,'[16]Paga all'!$F$2:$G$1470,2,FALSE)</f>
        <v>274</v>
      </c>
      <c r="AK126" s="9">
        <f t="shared" ref="AK126:BO126" si="151">AK124+AK125-AJ124</f>
        <v>645</v>
      </c>
      <c r="AL126" s="9">
        <f t="shared" si="151"/>
        <v>376</v>
      </c>
      <c r="AM126" s="9">
        <f t="shared" si="151"/>
        <v>394</v>
      </c>
      <c r="AN126" s="9">
        <f t="shared" si="151"/>
        <v>414</v>
      </c>
      <c r="AO126" s="9">
        <f t="shared" si="151"/>
        <v>435</v>
      </c>
      <c r="AP126" s="9">
        <f t="shared" si="151"/>
        <v>456</v>
      </c>
      <c r="AQ126" s="9">
        <f t="shared" si="151"/>
        <v>479</v>
      </c>
      <c r="AR126" s="9">
        <f t="shared" si="151"/>
        <v>503</v>
      </c>
      <c r="AS126" s="9">
        <f t="shared" si="151"/>
        <v>528</v>
      </c>
      <c r="AT126" s="9">
        <f t="shared" si="151"/>
        <v>554</v>
      </c>
      <c r="AU126" s="9">
        <f t="shared" si="151"/>
        <v>582</v>
      </c>
      <c r="AV126" s="9">
        <f t="shared" si="151"/>
        <v>611</v>
      </c>
      <c r="AW126" s="9">
        <f t="shared" si="151"/>
        <v>642</v>
      </c>
      <c r="AX126" s="9">
        <f t="shared" si="151"/>
        <v>673</v>
      </c>
      <c r="AY126" s="9">
        <f t="shared" si="151"/>
        <v>707</v>
      </c>
      <c r="AZ126" s="9">
        <f t="shared" si="151"/>
        <v>743</v>
      </c>
      <c r="BA126" s="9">
        <f t="shared" si="151"/>
        <v>779</v>
      </c>
      <c r="BB126" s="9">
        <f t="shared" si="151"/>
        <v>819</v>
      </c>
      <c r="BC126" s="9">
        <f t="shared" si="151"/>
        <v>860</v>
      </c>
      <c r="BD126" s="9">
        <f t="shared" si="151"/>
        <v>903</v>
      </c>
      <c r="BE126" s="9">
        <f t="shared" si="151"/>
        <v>947</v>
      </c>
      <c r="BF126" s="9">
        <f t="shared" si="151"/>
        <v>995</v>
      </c>
      <c r="BG126" s="9">
        <f t="shared" si="151"/>
        <v>1045</v>
      </c>
      <c r="BH126" s="9">
        <f t="shared" si="151"/>
        <v>1097</v>
      </c>
      <c r="BI126" s="9">
        <f t="shared" si="151"/>
        <v>1152</v>
      </c>
      <c r="BJ126" s="9">
        <f t="shared" si="151"/>
        <v>1210</v>
      </c>
      <c r="BK126" s="9">
        <f t="shared" si="151"/>
        <v>1270</v>
      </c>
      <c r="BL126" s="9">
        <f t="shared" si="151"/>
        <v>1334</v>
      </c>
      <c r="BM126" s="9">
        <f t="shared" si="151"/>
        <v>1400</v>
      </c>
      <c r="BN126" s="9">
        <f t="shared" si="151"/>
        <v>1470</v>
      </c>
      <c r="BO126" s="9">
        <f t="shared" si="151"/>
        <v>1544</v>
      </c>
    </row>
    <row r="127" spans="2:67" outlineLevel="1" x14ac:dyDescent="0.25">
      <c r="B127" s="292" t="s">
        <v>221</v>
      </c>
      <c r="D127" s="7">
        <f>IF(VLOOKUP($B$116&amp;$B127,[17]Sheet1!$C$1:$AC$85,COLUMN(D$1)-2,FALSE)=" ",0,VLOOKUP($B$116&amp;$B127,[17]Sheet1!$C$1:$AC$85,COLUMN(D$1)-2,FALSE))</f>
        <v>21</v>
      </c>
      <c r="E127" s="7">
        <f>IF(VLOOKUP($B$116&amp;$B127,[17]Sheet1!$C$1:$AC$85,COLUMN(E$1)-2,FALSE)=" ",0,VLOOKUP($B$116&amp;$B127,[17]Sheet1!$C$1:$AC$85,COLUMN(E$1)-2,FALSE))</f>
        <v>68</v>
      </c>
      <c r="F127" s="7">
        <f>IF(VLOOKUP($B$116&amp;$B127,[17]Sheet1!$C$1:$AC$85,COLUMN(F$1)-2,FALSE)=" ",0,VLOOKUP($B$116&amp;$B127,[17]Sheet1!$C$1:$AC$85,COLUMN(F$1)-2,FALSE))</f>
        <v>34</v>
      </c>
      <c r="G127" s="7">
        <f>IF(VLOOKUP($B$116&amp;$B127,[17]Sheet1!$C$1:$AC$85,COLUMN(G$1)-2,FALSE)=" ",0,VLOOKUP($B$116&amp;$B127,[17]Sheet1!$C$1:$AC$85,COLUMN(G$1)-2,FALSE))</f>
        <v>21</v>
      </c>
      <c r="H127" s="7">
        <f>IF(VLOOKUP($B$116&amp;$B127,[17]Sheet1!$C$1:$AC$85,COLUMN(H$1)-2,FALSE)=" ",0,VLOOKUP($B$116&amp;$B127,[17]Sheet1!$C$1:$AC$85,COLUMN(H$1)-2,FALSE))</f>
        <v>34</v>
      </c>
      <c r="I127" s="7">
        <f>IF(VLOOKUP($B$116&amp;$B127,[17]Sheet1!$C$1:$AC$85,COLUMN(I$1)-2,FALSE)=" ",0,VLOOKUP($B$116&amp;$B127,[17]Sheet1!$C$1:$AC$85,COLUMN(I$1)-2,FALSE))</f>
        <v>28</v>
      </c>
      <c r="J127" s="7">
        <f>IF(VLOOKUP($B$116&amp;$B127,[17]Sheet1!$C$1:$AC$85,COLUMN(J$1)-2,FALSE)=" ",0,VLOOKUP($B$116&amp;$B127,[17]Sheet1!$C$1:$AC$85,COLUMN(J$1)-2,FALSE))</f>
        <v>45</v>
      </c>
      <c r="K127" s="7">
        <f>IF(VLOOKUP($B$116&amp;$B127,[17]Sheet1!$C$1:$AC$85,COLUMN(K$1)-2,FALSE)=" ",0,VLOOKUP($B$116&amp;$B127,[17]Sheet1!$C$1:$AC$85,COLUMN(K$1)-2,FALSE))</f>
        <v>66</v>
      </c>
      <c r="L127" s="7">
        <f>IF(VLOOKUP($B$116&amp;$B127,[17]Sheet1!$C$1:$AC$85,COLUMN(L$1)-2,FALSE)=" ",0,VLOOKUP($B$116&amp;$B127,[17]Sheet1!$C$1:$AC$85,COLUMN(L$1)-2,FALSE))</f>
        <v>82</v>
      </c>
      <c r="M127" s="7">
        <f>IF(VLOOKUP($B$116&amp;$B127,[17]Sheet1!$C$1:$AC$85,COLUMN(M$1)-2,FALSE)=" ",0,VLOOKUP($B$116&amp;$B127,[17]Sheet1!$C$1:$AC$85,COLUMN(M$1)-2,FALSE))</f>
        <v>99</v>
      </c>
      <c r="N127" s="7">
        <f>IF(VLOOKUP($B$116&amp;$B127,[17]Sheet1!$C$1:$AC$85,COLUMN(N$1)-2,FALSE)=" ",0,VLOOKUP($B$116&amp;$B127,[17]Sheet1!$C$1:$AC$85,COLUMN(N$1)-2,FALSE))</f>
        <v>331</v>
      </c>
      <c r="O127" s="7">
        <f>IF(VLOOKUP($B$116&amp;$B127,[17]Sheet1!$C$1:$AC$85,COLUMN(O$1)-2,FALSE)=" ",0,VLOOKUP($B$116&amp;$B127,[17]Sheet1!$C$1:$AC$85,COLUMN(O$1)-2,FALSE))</f>
        <v>300</v>
      </c>
      <c r="P127" s="7">
        <f>IF(VLOOKUP($B$116&amp;$B127,[17]Sheet1!$C$1:$AC$85,COLUMN(P$1)-2,FALSE)=" ",0,VLOOKUP($B$116&amp;$B127,[17]Sheet1!$C$1:$AC$85,COLUMN(P$1)-2,FALSE))</f>
        <v>315</v>
      </c>
      <c r="Q127" s="7">
        <f>IF(VLOOKUP($B$116&amp;$B127,[17]Sheet1!$C$1:$AC$85,COLUMN(Q$1)-2,FALSE)=" ",0,VLOOKUP($B$116&amp;$B127,[17]Sheet1!$C$1:$AC$85,COLUMN(Q$1)-2,FALSE))</f>
        <v>306</v>
      </c>
      <c r="R127" s="7">
        <f>IF(VLOOKUP($B$116&amp;$B127,[17]Sheet1!$C$1:$AC$85,COLUMN(R$1)-2,FALSE)=" ",0,VLOOKUP($B$116&amp;$B127,[17]Sheet1!$C$1:$AC$85,COLUMN(R$1)-2,FALSE))</f>
        <v>334</v>
      </c>
      <c r="S127" s="7">
        <f>IF(VLOOKUP($B$116&amp;$B127,[17]Sheet1!$C$1:$AC$85,COLUMN(S$1)-2,FALSE)=" ",0,VLOOKUP($B$116&amp;$B127,[17]Sheet1!$C$1:$AC$85,COLUMN(S$1)-2,FALSE))</f>
        <v>307</v>
      </c>
      <c r="T127" s="7">
        <f>IF(VLOOKUP($B$116&amp;$B127,[17]Sheet1!$C$1:$AC$85,COLUMN(T$1)-2,FALSE)=" ",0,VLOOKUP($B$116&amp;$B127,[17]Sheet1!$C$1:$AC$85,COLUMN(T$1)-2,FALSE))</f>
        <v>420</v>
      </c>
      <c r="U127" s="7">
        <f>IF(VLOOKUP($B$116&amp;$B127,[17]Sheet1!$C$1:$AC$85,COLUMN(U$1)-2,FALSE)=" ",0,VLOOKUP($B$116&amp;$B127,[17]Sheet1!$C$1:$AC$85,COLUMN(U$1)-2,FALSE))</f>
        <v>361</v>
      </c>
      <c r="V127" s="7">
        <f>IF(VLOOKUP($B$116&amp;$B127,[17]Sheet1!$C$1:$AC$85,COLUMN(V$1)-2,FALSE)=" ",0,VLOOKUP($B$116&amp;$B127,[17]Sheet1!$C$1:$AC$85,COLUMN(V$1)-2,FALSE))</f>
        <v>393</v>
      </c>
      <c r="W127" s="7">
        <f>IF(VLOOKUP($B$116&amp;$B127,[17]Sheet1!$C$1:$AC$85,COLUMN(W$1)-2,FALSE)=" ",0,VLOOKUP($B$116&amp;$B127,[17]Sheet1!$C$1:$AC$85,COLUMN(W$1)-2,FALSE))</f>
        <v>464</v>
      </c>
      <c r="X127" s="7">
        <f>IF(VLOOKUP($B$116&amp;$B127,[17]Sheet1!$C$1:$AC$85,COLUMN(X$1)-2,FALSE)=" ",0,VLOOKUP($B$116&amp;$B127,[17]Sheet1!$C$1:$AC$85,COLUMN(X$1)-2,FALSE))</f>
        <v>458</v>
      </c>
      <c r="Y127" s="7">
        <f>IF(VLOOKUP($B$116&amp;$B127,[17]Sheet1!$C$1:$AC$85,COLUMN(Y$1)-2,FALSE)=" ",0,VLOOKUP($B$116&amp;$B127,[17]Sheet1!$C$1:$AC$85,COLUMN(Y$1)-2,FALSE))</f>
        <v>452</v>
      </c>
      <c r="Z127" s="7">
        <f>IF(VLOOKUP($B$116&amp;$B127,[17]Sheet1!$C$1:$AC$85,COLUMN(Z$1)-2,FALSE)=" ",0,VLOOKUP($B$116&amp;$B127,[17]Sheet1!$C$1:$AC$85,COLUMN(Z$1)-2,FALSE))</f>
        <v>435</v>
      </c>
      <c r="AA127" s="7">
        <f>IF(VLOOKUP($B$116&amp;$B127,[17]Sheet1!$C$1:$AC$85,COLUMN(AA$1)-2,FALSE)=" ",0,VLOOKUP($B$116&amp;$B127,[17]Sheet1!$C$1:$AC$85,COLUMN(AA$1)-2,FALSE))</f>
        <v>533</v>
      </c>
      <c r="AB127" s="7">
        <f>IF(VLOOKUP($B$116&amp;$B127,[17]Sheet1!$C$1:$AC$85,COLUMN(AB$1)-2,FALSE)=" ",0,VLOOKUP($B$116&amp;$B127,[17]Sheet1!$C$1:$AC$85,COLUMN(AB$1)-2,FALSE))</f>
        <v>384</v>
      </c>
      <c r="AC127" s="7">
        <f>IF(VLOOKUP($B$116&amp;$B127,[17]Sheet1!$C$1:$AC$85,COLUMN(AC$1)-2,FALSE)=" ",0,VLOOKUP($B$116&amp;$B127,[17]Sheet1!$C$1:$AC$85,COLUMN(AC$1)-2,FALSE))</f>
        <v>670</v>
      </c>
      <c r="AF127" s="7">
        <f t="shared" si="148"/>
        <v>384</v>
      </c>
      <c r="AG127" s="7">
        <f t="shared" si="148"/>
        <v>670</v>
      </c>
      <c r="AH127" s="7">
        <f>VLOOKUP($A$3&amp;$B$116&amp;$B127,'[14]Paga All'!$G$1:$J$3000,4,FALSE)</f>
        <v>1349</v>
      </c>
      <c r="AI127" s="7">
        <f>VLOOKUP($A$2&amp;$B$116&amp;$B127,'[15]Paga all'!$F:$G,2,FALSE)</f>
        <v>1628</v>
      </c>
      <c r="AJ127" s="7">
        <f>VLOOKUP($A$2&amp;$B$116&amp;$B127,'[16]Paga all'!$F$2:$G$1470,2,FALSE)</f>
        <v>874</v>
      </c>
      <c r="AK127" s="9">
        <f t="shared" ref="AK127:BO127" si="152">ROUND(AK124*AK120,)</f>
        <v>2403</v>
      </c>
      <c r="AL127" s="9">
        <f t="shared" si="152"/>
        <v>2840</v>
      </c>
      <c r="AM127" s="9">
        <f t="shared" si="152"/>
        <v>2981</v>
      </c>
      <c r="AN127" s="9">
        <f t="shared" si="152"/>
        <v>3128</v>
      </c>
      <c r="AO127" s="9">
        <f t="shared" si="152"/>
        <v>3287</v>
      </c>
      <c r="AP127" s="9">
        <f t="shared" si="152"/>
        <v>3449</v>
      </c>
      <c r="AQ127" s="9">
        <f t="shared" si="152"/>
        <v>3622</v>
      </c>
      <c r="AR127" s="9">
        <f t="shared" si="152"/>
        <v>3802</v>
      </c>
      <c r="AS127" s="9">
        <f t="shared" si="152"/>
        <v>3992</v>
      </c>
      <c r="AT127" s="9">
        <f t="shared" si="152"/>
        <v>4190</v>
      </c>
      <c r="AU127" s="9">
        <f t="shared" si="152"/>
        <v>4399</v>
      </c>
      <c r="AV127" s="9">
        <f t="shared" si="152"/>
        <v>4619</v>
      </c>
      <c r="AW127" s="9">
        <f t="shared" si="152"/>
        <v>4853</v>
      </c>
      <c r="AX127" s="9">
        <f t="shared" si="152"/>
        <v>5094</v>
      </c>
      <c r="AY127" s="9">
        <f t="shared" si="152"/>
        <v>5346</v>
      </c>
      <c r="AZ127" s="9">
        <f t="shared" si="152"/>
        <v>5616</v>
      </c>
      <c r="BA127" s="9">
        <f t="shared" si="152"/>
        <v>5893</v>
      </c>
      <c r="BB127" s="9">
        <f t="shared" si="152"/>
        <v>6188</v>
      </c>
      <c r="BC127" s="9">
        <f t="shared" si="152"/>
        <v>6498</v>
      </c>
      <c r="BD127" s="9">
        <f t="shared" si="152"/>
        <v>6826</v>
      </c>
      <c r="BE127" s="9">
        <f t="shared" si="152"/>
        <v>7164</v>
      </c>
      <c r="BF127" s="9">
        <f t="shared" si="152"/>
        <v>7520</v>
      </c>
      <c r="BG127" s="9">
        <f t="shared" si="152"/>
        <v>7898</v>
      </c>
      <c r="BH127" s="9">
        <f t="shared" si="152"/>
        <v>8294</v>
      </c>
      <c r="BI127" s="9">
        <f t="shared" si="152"/>
        <v>8708</v>
      </c>
      <c r="BJ127" s="9">
        <f t="shared" si="152"/>
        <v>9144</v>
      </c>
      <c r="BK127" s="9">
        <f t="shared" si="152"/>
        <v>9601</v>
      </c>
      <c r="BL127" s="9">
        <f t="shared" si="152"/>
        <v>10084</v>
      </c>
      <c r="BM127" s="9">
        <f t="shared" si="152"/>
        <v>10588</v>
      </c>
      <c r="BN127" s="9">
        <f t="shared" si="152"/>
        <v>11117</v>
      </c>
      <c r="BO127" s="9">
        <f t="shared" si="152"/>
        <v>11675</v>
      </c>
    </row>
    <row r="128" spans="2:67" outlineLevel="1" x14ac:dyDescent="0.25">
      <c r="B128" s="292" t="s">
        <v>222</v>
      </c>
      <c r="D128" s="7">
        <f>IF(VLOOKUP($B$116&amp;$B128,[17]Sheet1!$C$1:$AC$85,COLUMN(D$1)-2,FALSE)=" ",0,VLOOKUP($B$116&amp;$B128,[17]Sheet1!$C$1:$AC$85,COLUMN(D$1)-2,FALSE))</f>
        <v>65270</v>
      </c>
      <c r="E128" s="7">
        <f>IF(VLOOKUP($B$116&amp;$B128,[17]Sheet1!$C$1:$AC$85,COLUMN(E$1)-2,FALSE)=" ",0,VLOOKUP($B$116&amp;$B128,[17]Sheet1!$C$1:$AC$85,COLUMN(E$1)-2,FALSE))</f>
        <v>164458.67000000001</v>
      </c>
      <c r="F128" s="7">
        <f>IF(VLOOKUP($B$116&amp;$B128,[17]Sheet1!$C$1:$AC$85,COLUMN(F$1)-2,FALSE)=" ",0,VLOOKUP($B$116&amp;$B128,[17]Sheet1!$C$1:$AC$85,COLUMN(F$1)-2,FALSE))</f>
        <v>51083</v>
      </c>
      <c r="G128" s="7">
        <f>IF(VLOOKUP($B$116&amp;$B128,[17]Sheet1!$C$1:$AC$85,COLUMN(G$1)-2,FALSE)=" ",0,VLOOKUP($B$116&amp;$B128,[17]Sheet1!$C$1:$AC$85,COLUMN(G$1)-2,FALSE))</f>
        <v>61136</v>
      </c>
      <c r="H128" s="7">
        <f>IF(VLOOKUP($B$116&amp;$B128,[17]Sheet1!$C$1:$AC$85,COLUMN(H$1)-2,FALSE)=" ",0,VLOOKUP($B$116&amp;$B128,[17]Sheet1!$C$1:$AC$85,COLUMN(H$1)-2,FALSE))</f>
        <v>60356</v>
      </c>
      <c r="I128" s="7">
        <f>IF(VLOOKUP($B$116&amp;$B128,[17]Sheet1!$C$1:$AC$85,COLUMN(I$1)-2,FALSE)=" ",0,VLOOKUP($B$116&amp;$B128,[17]Sheet1!$C$1:$AC$85,COLUMN(I$1)-2,FALSE))</f>
        <v>95860</v>
      </c>
      <c r="J128" s="7">
        <f>IF(VLOOKUP($B$116&amp;$B128,[17]Sheet1!$C$1:$AC$85,COLUMN(J$1)-2,FALSE)=" ",0,VLOOKUP($B$116&amp;$B128,[17]Sheet1!$C$1:$AC$85,COLUMN(J$1)-2,FALSE))</f>
        <v>129450</v>
      </c>
      <c r="K128" s="7">
        <f>IF(VLOOKUP($B$116&amp;$B128,[17]Sheet1!$C$1:$AC$85,COLUMN(K$1)-2,FALSE)=" ",0,VLOOKUP($B$116&amp;$B128,[17]Sheet1!$C$1:$AC$85,COLUMN(K$1)-2,FALSE))</f>
        <v>144446.95000000001</v>
      </c>
      <c r="L128" s="7">
        <f>IF(VLOOKUP($B$116&amp;$B128,[17]Sheet1!$C$1:$AC$85,COLUMN(L$1)-2,FALSE)=" ",0,VLOOKUP($B$116&amp;$B128,[17]Sheet1!$C$1:$AC$85,COLUMN(L$1)-2,FALSE))</f>
        <v>95869.34</v>
      </c>
      <c r="M128" s="7">
        <f>IF(VLOOKUP($B$116&amp;$B128,[17]Sheet1!$C$1:$AC$85,COLUMN(M$1)-2,FALSE)=" ",0,VLOOKUP($B$116&amp;$B128,[17]Sheet1!$C$1:$AC$85,COLUMN(M$1)-2,FALSE))</f>
        <v>645774</v>
      </c>
      <c r="N128" s="7">
        <f>IF(VLOOKUP($B$116&amp;$B128,[17]Sheet1!$C$1:$AC$85,COLUMN(N$1)-2,FALSE)=" ",0,VLOOKUP($B$116&amp;$B128,[17]Sheet1!$C$1:$AC$85,COLUMN(N$1)-2,FALSE))</f>
        <v>858642.13</v>
      </c>
      <c r="O128" s="7">
        <f>IF(VLOOKUP($B$116&amp;$B128,[17]Sheet1!$C$1:$AC$85,COLUMN(O$1)-2,FALSE)=" ",0,VLOOKUP($B$116&amp;$B128,[17]Sheet1!$C$1:$AC$85,COLUMN(O$1)-2,FALSE))</f>
        <v>3375015.08</v>
      </c>
      <c r="P128" s="7">
        <f>IF(VLOOKUP($B$116&amp;$B128,[17]Sheet1!$C$1:$AC$85,COLUMN(P$1)-2,FALSE)=" ",0,VLOOKUP($B$116&amp;$B128,[17]Sheet1!$C$1:$AC$85,COLUMN(P$1)-2,FALSE))</f>
        <v>7035222.0800000001</v>
      </c>
      <c r="Q128" s="7">
        <f>IF(VLOOKUP($B$116&amp;$B128,[17]Sheet1!$C$1:$AC$85,COLUMN(Q$1)-2,FALSE)=" ",0,VLOOKUP($B$116&amp;$B128,[17]Sheet1!$C$1:$AC$85,COLUMN(Q$1)-2,FALSE))</f>
        <v>5584973.5199999996</v>
      </c>
      <c r="R128" s="7">
        <f>IF(VLOOKUP($B$116&amp;$B128,[17]Sheet1!$C$1:$AC$85,COLUMN(R$1)-2,FALSE)=" ",0,VLOOKUP($B$116&amp;$B128,[17]Sheet1!$C$1:$AC$85,COLUMN(R$1)-2,FALSE))</f>
        <v>7019688.5</v>
      </c>
      <c r="S128" s="7">
        <f>IF(VLOOKUP($B$116&amp;$B128,[17]Sheet1!$C$1:$AC$85,COLUMN(S$1)-2,FALSE)=" ",0,VLOOKUP($B$116&amp;$B128,[17]Sheet1!$C$1:$AC$85,COLUMN(S$1)-2,FALSE))</f>
        <v>6316513.8899999997</v>
      </c>
      <c r="T128" s="7">
        <f>IF(VLOOKUP($B$116&amp;$B128,[17]Sheet1!$C$1:$AC$85,COLUMN(T$1)-2,FALSE)=" ",0,VLOOKUP($B$116&amp;$B128,[17]Sheet1!$C$1:$AC$85,COLUMN(T$1)-2,FALSE))</f>
        <v>7151125.5</v>
      </c>
      <c r="U128" s="7">
        <f>IF(VLOOKUP($B$116&amp;$B128,[17]Sheet1!$C$1:$AC$85,COLUMN(U$1)-2,FALSE)=" ",0,VLOOKUP($B$116&amp;$B128,[17]Sheet1!$C$1:$AC$85,COLUMN(U$1)-2,FALSE))</f>
        <v>6688906.3200000003</v>
      </c>
      <c r="V128" s="7">
        <f>IF(VLOOKUP($B$116&amp;$B128,[17]Sheet1!$C$1:$AC$85,COLUMN(V$1)-2,FALSE)=" ",0,VLOOKUP($B$116&amp;$B128,[17]Sheet1!$C$1:$AC$85,COLUMN(V$1)-2,FALSE))</f>
        <v>6951725.9500000002</v>
      </c>
      <c r="W128" s="7">
        <f>IF(VLOOKUP($B$116&amp;$B128,[17]Sheet1!$C$1:$AC$85,COLUMN(W$1)-2,FALSE)=" ",0,VLOOKUP($B$116&amp;$B128,[17]Sheet1!$C$1:$AC$85,COLUMN(W$1)-2,FALSE))</f>
        <v>8712002.8699999992</v>
      </c>
      <c r="X128" s="7">
        <f>IF(VLOOKUP($B$116&amp;$B128,[17]Sheet1!$C$1:$AC$85,COLUMN(X$1)-2,FALSE)=" ",0,VLOOKUP($B$116&amp;$B128,[17]Sheet1!$C$1:$AC$85,COLUMN(X$1)-2,FALSE))</f>
        <v>9927053.3900000006</v>
      </c>
      <c r="Y128" s="7">
        <f>IF(VLOOKUP($B$116&amp;$B128,[17]Sheet1!$C$1:$AC$85,COLUMN(Y$1)-2,FALSE)=" ",0,VLOOKUP($B$116&amp;$B128,[17]Sheet1!$C$1:$AC$85,COLUMN(Y$1)-2,FALSE))</f>
        <v>10118937.99</v>
      </c>
      <c r="Z128" s="7">
        <f>IF(VLOOKUP($B$116&amp;$B128,[17]Sheet1!$C$1:$AC$85,COLUMN(Z$1)-2,FALSE)=" ",0,VLOOKUP($B$116&amp;$B128,[17]Sheet1!$C$1:$AC$85,COLUMN(Z$1)-2,FALSE))</f>
        <v>3955561.18</v>
      </c>
      <c r="AA128" s="7">
        <f>IF(VLOOKUP($B$116&amp;$B128,[17]Sheet1!$C$1:$AC$85,COLUMN(AA$1)-2,FALSE)=" ",0,VLOOKUP($B$116&amp;$B128,[17]Sheet1!$C$1:$AC$85,COLUMN(AA$1)-2,FALSE))</f>
        <v>5056435.78</v>
      </c>
      <c r="AB128" s="7">
        <f>IF(VLOOKUP($B$116&amp;$B128,[17]Sheet1!$C$1:$AC$85,COLUMN(AB$1)-2,FALSE)=" ",0,VLOOKUP($B$116&amp;$B128,[17]Sheet1!$C$1:$AC$85,COLUMN(AB$1)-2,FALSE))</f>
        <v>2040225.35</v>
      </c>
      <c r="AC128" s="7">
        <f>IF(VLOOKUP($B$116&amp;$B128,[17]Sheet1!$C$1:$AC$85,COLUMN(AC$1)-2,FALSE)=" ",0,VLOOKUP($B$116&amp;$B128,[17]Sheet1!$C$1:$AC$85,COLUMN(AC$1)-2,FALSE))</f>
        <v>14500833.390000001</v>
      </c>
      <c r="AF128" s="7">
        <f t="shared" si="148"/>
        <v>2040225.35</v>
      </c>
      <c r="AG128" s="7">
        <f t="shared" si="148"/>
        <v>14500833.390000001</v>
      </c>
      <c r="AH128" s="7">
        <f>VLOOKUP($A$3&amp;$B$116&amp;$B128,'[14]Paga All'!$G$1:$J$3000,4,FALSE)</f>
        <v>35199541.350000001</v>
      </c>
      <c r="AI128" s="7">
        <f>VLOOKUP($A$2&amp;$B$116&amp;$B128,'[15]Paga all'!$F:$G,2,FALSE)</f>
        <v>43967226.700000003</v>
      </c>
      <c r="AJ128" s="7">
        <f>VLOOKUP($A$2&amp;$B$116&amp;$B128,'[16]Paga all'!$F$2:$G$1470,2,FALSE)</f>
        <v>18713892.300000001</v>
      </c>
      <c r="AK128" s="9">
        <f t="shared" ref="AK128:BO128" si="153">AK127*$AD129</f>
        <v>30367948.984718103</v>
      </c>
      <c r="AL128" s="9">
        <f t="shared" si="153"/>
        <v>35890543.119683489</v>
      </c>
      <c r="AM128" s="9">
        <f t="shared" si="153"/>
        <v>37672432.760484673</v>
      </c>
      <c r="AN128" s="9">
        <f t="shared" si="153"/>
        <v>39530147.492383786</v>
      </c>
      <c r="AO128" s="9">
        <f t="shared" si="153"/>
        <v>41539512.40647874</v>
      </c>
      <c r="AP128" s="9">
        <f t="shared" si="153"/>
        <v>43586789.866122656</v>
      </c>
      <c r="AQ128" s="9">
        <f t="shared" si="153"/>
        <v>45773079.992779434</v>
      </c>
      <c r="AR128" s="9">
        <f t="shared" si="153"/>
        <v>48047832.72571712</v>
      </c>
      <c r="AS128" s="9">
        <f t="shared" si="153"/>
        <v>50448960.610484675</v>
      </c>
      <c r="AT128" s="9">
        <f t="shared" si="153"/>
        <v>52951188.616716132</v>
      </c>
      <c r="AU128" s="9">
        <f t="shared" si="153"/>
        <v>55592429.289960444</v>
      </c>
      <c r="AV128" s="9">
        <f t="shared" si="153"/>
        <v>58372682.630217612</v>
      </c>
      <c r="AW128" s="9">
        <f t="shared" si="153"/>
        <v>61329861.183036603</v>
      </c>
      <c r="AX128" s="9">
        <f t="shared" si="153"/>
        <v>64375502.342136502</v>
      </c>
      <c r="AY128" s="9">
        <f t="shared" si="153"/>
        <v>67560156.168249264</v>
      </c>
      <c r="AZ128" s="9">
        <f t="shared" si="153"/>
        <v>70972285.26765579</v>
      </c>
      <c r="BA128" s="9">
        <f t="shared" si="153"/>
        <v>74472876.973343238</v>
      </c>
      <c r="BB128" s="9">
        <f t="shared" si="153"/>
        <v>78200943.952324435</v>
      </c>
      <c r="BC128" s="9">
        <f t="shared" si="153"/>
        <v>82118573.65905045</v>
      </c>
      <c r="BD128" s="9">
        <f t="shared" si="153"/>
        <v>86263678.639070243</v>
      </c>
      <c r="BE128" s="9">
        <f t="shared" si="153"/>
        <v>90535158.770919889</v>
      </c>
      <c r="BF128" s="9">
        <f t="shared" si="153"/>
        <v>95034114.176063314</v>
      </c>
      <c r="BG128" s="9">
        <f t="shared" si="153"/>
        <v>99811094.91523245</v>
      </c>
      <c r="BH128" s="9">
        <f t="shared" si="153"/>
        <v>104815550.92769536</v>
      </c>
      <c r="BI128" s="9">
        <f t="shared" si="153"/>
        <v>110047482.21345204</v>
      </c>
      <c r="BJ128" s="9">
        <f t="shared" si="153"/>
        <v>115557438.83323443</v>
      </c>
      <c r="BK128" s="9">
        <f t="shared" si="153"/>
        <v>121332783.27185956</v>
      </c>
      <c r="BL128" s="9">
        <f t="shared" si="153"/>
        <v>127436703.10524234</v>
      </c>
      <c r="BM128" s="9">
        <f t="shared" si="153"/>
        <v>133806010.75746787</v>
      </c>
      <c r="BN128" s="9">
        <f t="shared" si="153"/>
        <v>140491256.28926808</v>
      </c>
      <c r="BO128" s="9">
        <f t="shared" si="153"/>
        <v>147542989.76137489</v>
      </c>
    </row>
    <row r="129" spans="2:67" outlineLevel="1" x14ac:dyDescent="0.25">
      <c r="B129" s="292" t="s">
        <v>223</v>
      </c>
      <c r="D129" s="7">
        <f t="shared" ref="D129:AC129" si="154">IF(ISERROR(D128/D127),0,D128/D127)</f>
        <v>3108.0952380952381</v>
      </c>
      <c r="E129" s="7">
        <f t="shared" si="154"/>
        <v>2418.5098529411766</v>
      </c>
      <c r="F129" s="7">
        <f t="shared" si="154"/>
        <v>1502.4411764705883</v>
      </c>
      <c r="G129" s="7">
        <f t="shared" si="154"/>
        <v>2911.2380952380954</v>
      </c>
      <c r="H129" s="7">
        <f t="shared" si="154"/>
        <v>1775.1764705882354</v>
      </c>
      <c r="I129" s="7">
        <f t="shared" si="154"/>
        <v>3423.5714285714284</v>
      </c>
      <c r="J129" s="7">
        <f t="shared" si="154"/>
        <v>2876.6666666666665</v>
      </c>
      <c r="K129" s="7">
        <f t="shared" si="154"/>
        <v>2188.5901515151518</v>
      </c>
      <c r="L129" s="7">
        <f t="shared" si="154"/>
        <v>1169.1382926829267</v>
      </c>
      <c r="M129" s="7">
        <f t="shared" si="154"/>
        <v>6522.969696969697</v>
      </c>
      <c r="N129" s="7">
        <f t="shared" si="154"/>
        <v>2594.0849848942598</v>
      </c>
      <c r="O129" s="7">
        <f t="shared" si="154"/>
        <v>11250.050266666667</v>
      </c>
      <c r="P129" s="7">
        <f t="shared" si="154"/>
        <v>22334.038349206348</v>
      </c>
      <c r="Q129" s="7">
        <f t="shared" si="154"/>
        <v>18251.54745098039</v>
      </c>
      <c r="R129" s="7">
        <f t="shared" si="154"/>
        <v>21017.031437125748</v>
      </c>
      <c r="S129" s="7">
        <f t="shared" si="154"/>
        <v>20574.963811074918</v>
      </c>
      <c r="T129" s="7">
        <f t="shared" si="154"/>
        <v>17026.489285714284</v>
      </c>
      <c r="U129" s="7">
        <f t="shared" si="154"/>
        <v>18528.826371191135</v>
      </c>
      <c r="V129" s="7">
        <f t="shared" si="154"/>
        <v>17688.870101781173</v>
      </c>
      <c r="W129" s="7">
        <f t="shared" si="154"/>
        <v>18775.868254310342</v>
      </c>
      <c r="X129" s="7">
        <f t="shared" si="154"/>
        <v>21674.789061135372</v>
      </c>
      <c r="Y129" s="7">
        <f t="shared" si="154"/>
        <v>22387.030951327433</v>
      </c>
      <c r="Z129" s="7">
        <f t="shared" si="154"/>
        <v>9093.244091954024</v>
      </c>
      <c r="AA129" s="7">
        <f t="shared" si="154"/>
        <v>9486.7463039399627</v>
      </c>
      <c r="AB129" s="7">
        <f>IF(ISERROR(AB128/AB127),0,AB128/AB127)</f>
        <v>5313.0868489583336</v>
      </c>
      <c r="AC129" s="7">
        <f t="shared" si="154"/>
        <v>21643.034910447761</v>
      </c>
      <c r="AD129" s="264">
        <f>SUM(Z128:AC128)/SUM(Z127:AC127)</f>
        <v>12637.515182987143</v>
      </c>
      <c r="AF129" s="7">
        <f>IF(ISERROR(AF128/AF127),0,AF128/AF127)</f>
        <v>5313.0868489583336</v>
      </c>
      <c r="AG129" s="7">
        <f>IF(ISERROR(AG128/AG127),0,AG128/AG127)</f>
        <v>21643.034910447761</v>
      </c>
      <c r="AH129" s="7">
        <f>IF(ISERROR(AH128/AH127),0,AH128/AH127)</f>
        <v>26093.062527798371</v>
      </c>
      <c r="AI129" s="7">
        <f>IF(ISERROR(AI128/AI127),0,AI128/AI127)</f>
        <v>27006.896007371008</v>
      </c>
      <c r="AJ129" s="7">
        <f>VLOOKUP($A$2&amp;$B$116&amp;$B129,'[16]Paga all'!$F$2:$G$1470,2,FALSE)</f>
        <v>88474.67</v>
      </c>
      <c r="AK129" s="9">
        <f t="shared" ref="AK129:BO129" si="155">IF(ISERROR(AK128/AK127),0,AK128/AK127)</f>
        <v>12637.515182987143</v>
      </c>
      <c r="AL129" s="9">
        <f t="shared" si="155"/>
        <v>12637.515182987145</v>
      </c>
      <c r="AM129" s="9">
        <f t="shared" si="155"/>
        <v>12637.515182987143</v>
      </c>
      <c r="AN129" s="9">
        <f t="shared" si="155"/>
        <v>12637.515182987143</v>
      </c>
      <c r="AO129" s="9">
        <f t="shared" si="155"/>
        <v>12637.515182987143</v>
      </c>
      <c r="AP129" s="9">
        <f t="shared" si="155"/>
        <v>12637.515182987143</v>
      </c>
      <c r="AQ129" s="9">
        <f t="shared" si="155"/>
        <v>12637.515182987143</v>
      </c>
      <c r="AR129" s="9">
        <f t="shared" si="155"/>
        <v>12637.515182987143</v>
      </c>
      <c r="AS129" s="9">
        <f t="shared" si="155"/>
        <v>12637.515182987143</v>
      </c>
      <c r="AT129" s="9">
        <f t="shared" si="155"/>
        <v>12637.515182987143</v>
      </c>
      <c r="AU129" s="9">
        <f t="shared" si="155"/>
        <v>12637.515182987143</v>
      </c>
      <c r="AV129" s="9">
        <f t="shared" si="155"/>
        <v>12637.515182987143</v>
      </c>
      <c r="AW129" s="9">
        <f t="shared" si="155"/>
        <v>12637.515182987143</v>
      </c>
      <c r="AX129" s="9">
        <f t="shared" si="155"/>
        <v>12637.515182987143</v>
      </c>
      <c r="AY129" s="9">
        <f t="shared" si="155"/>
        <v>12637.515182987143</v>
      </c>
      <c r="AZ129" s="9">
        <f t="shared" si="155"/>
        <v>12637.515182987143</v>
      </c>
      <c r="BA129" s="9">
        <f t="shared" si="155"/>
        <v>12637.515182987143</v>
      </c>
      <c r="BB129" s="9">
        <f t="shared" si="155"/>
        <v>12637.515182987143</v>
      </c>
      <c r="BC129" s="9">
        <f t="shared" si="155"/>
        <v>12637.515182987143</v>
      </c>
      <c r="BD129" s="9">
        <f t="shared" si="155"/>
        <v>12637.515182987143</v>
      </c>
      <c r="BE129" s="9">
        <f t="shared" si="155"/>
        <v>12637.515182987143</v>
      </c>
      <c r="BF129" s="9">
        <f t="shared" si="155"/>
        <v>12637.515182987143</v>
      </c>
      <c r="BG129" s="9">
        <f t="shared" si="155"/>
        <v>12637.515182987143</v>
      </c>
      <c r="BH129" s="9">
        <f t="shared" si="155"/>
        <v>12637.515182987143</v>
      </c>
      <c r="BI129" s="9">
        <f t="shared" si="155"/>
        <v>12637.515182987143</v>
      </c>
      <c r="BJ129" s="9">
        <f t="shared" si="155"/>
        <v>12637.515182987143</v>
      </c>
      <c r="BK129" s="9">
        <f t="shared" si="155"/>
        <v>12637.515182987143</v>
      </c>
      <c r="BL129" s="9">
        <f t="shared" si="155"/>
        <v>12637.515182987143</v>
      </c>
      <c r="BM129" s="9">
        <f t="shared" si="155"/>
        <v>12637.515182987143</v>
      </c>
      <c r="BN129" s="9">
        <f t="shared" si="155"/>
        <v>12637.515182987143</v>
      </c>
      <c r="BO129" s="9">
        <f t="shared" si="155"/>
        <v>12637.515182987143</v>
      </c>
    </row>
    <row r="130" spans="2:67" outlineLevel="1" x14ac:dyDescent="0.25">
      <c r="B130" s="292" t="s">
        <v>224</v>
      </c>
      <c r="D130" s="7">
        <f>IF(VLOOKUP($B$116&amp;$B130,[17]Sheet1!$C$1:$AC$85,COLUMN(D$1)-2,FALSE)=" ",0,VLOOKUP($B$116&amp;$B130,[17]Sheet1!$C$1:$AC$85,COLUMN(D$1)-2,FALSE))</f>
        <v>627.6</v>
      </c>
      <c r="E130" s="7">
        <f>IF(VLOOKUP($B$116&amp;$B130,[17]Sheet1!$C$1:$AC$85,COLUMN(E$1)-2,FALSE)=" ",0,VLOOKUP($B$116&amp;$B130,[17]Sheet1!$C$1:$AC$85,COLUMN(E$1)-2,FALSE))</f>
        <v>1723.88</v>
      </c>
      <c r="F130" s="7">
        <f>IF(VLOOKUP($B$116&amp;$B130,[17]Sheet1!$C$1:$AC$85,COLUMN(F$1)-2,FALSE)=" ",0,VLOOKUP($B$116&amp;$B130,[17]Sheet1!$C$1:$AC$85,COLUMN(F$1)-2,FALSE))</f>
        <v>721.35</v>
      </c>
      <c r="G130" s="7">
        <f>IF(VLOOKUP($B$116&amp;$B130,[17]Sheet1!$C$1:$AC$85,COLUMN(G$1)-2,FALSE)=" ",0,VLOOKUP($B$116&amp;$B130,[17]Sheet1!$C$1:$AC$85,COLUMN(G$1)-2,FALSE))</f>
        <v>579.38</v>
      </c>
      <c r="H130" s="7">
        <f>IF(VLOOKUP($B$116&amp;$B130,[17]Sheet1!$C$1:$AC$85,COLUMN(H$1)-2,FALSE)=" ",0,VLOOKUP($B$116&amp;$B130,[17]Sheet1!$C$1:$AC$85,COLUMN(H$1)-2,FALSE))</f>
        <v>0</v>
      </c>
      <c r="I130" s="7">
        <f>IF(VLOOKUP($B$116&amp;$B130,[17]Sheet1!$C$1:$AC$85,COLUMN(I$1)-2,FALSE)=" ",0,VLOOKUP($B$116&amp;$B130,[17]Sheet1!$C$1:$AC$85,COLUMN(I$1)-2,FALSE))</f>
        <v>1103.55</v>
      </c>
      <c r="J130" s="7">
        <f>IF(VLOOKUP($B$116&amp;$B130,[17]Sheet1!$C$1:$AC$85,COLUMN(J$1)-2,FALSE)=" ",0,VLOOKUP($B$116&amp;$B130,[17]Sheet1!$C$1:$AC$85,COLUMN(J$1)-2,FALSE))</f>
        <v>1569.79</v>
      </c>
      <c r="K130" s="7">
        <f>IF(VLOOKUP($B$116&amp;$B130,[17]Sheet1!$C$1:$AC$85,COLUMN(K$1)-2,FALSE)=" ",0,VLOOKUP($B$116&amp;$B130,[17]Sheet1!$C$1:$AC$85,COLUMN(K$1)-2,FALSE))</f>
        <v>1559.6</v>
      </c>
      <c r="L130" s="7">
        <f>IF(VLOOKUP($B$116&amp;$B130,[17]Sheet1!$C$1:$AC$85,COLUMN(L$1)-2,FALSE)=" ",0,VLOOKUP($B$116&amp;$B130,[17]Sheet1!$C$1:$AC$85,COLUMN(L$1)-2,FALSE))</f>
        <v>2053.3200000000002</v>
      </c>
      <c r="M130" s="7">
        <f>IF(VLOOKUP($B$116&amp;$B130,[17]Sheet1!$C$1:$AC$85,COLUMN(M$1)-2,FALSE)=" ",0,VLOOKUP($B$116&amp;$B130,[17]Sheet1!$C$1:$AC$85,COLUMN(M$1)-2,FALSE))</f>
        <v>7751.42</v>
      </c>
      <c r="N130" s="7">
        <f>IF(VLOOKUP($B$116&amp;$B130,[17]Sheet1!$C$1:$AC$85,COLUMN(N$1)-2,FALSE)=" ",0,VLOOKUP($B$116&amp;$B130,[17]Sheet1!$C$1:$AC$85,COLUMN(N$1)-2,FALSE))</f>
        <v>14054.81</v>
      </c>
      <c r="O130" s="7">
        <f>IF(VLOOKUP($B$116&amp;$B130,[17]Sheet1!$C$1:$AC$85,COLUMN(O$1)-2,FALSE)=" ",0,VLOOKUP($B$116&amp;$B130,[17]Sheet1!$C$1:$AC$85,COLUMN(O$1)-2,FALSE))</f>
        <v>47278.83</v>
      </c>
      <c r="P130" s="7">
        <f>IF(VLOOKUP($B$116&amp;$B130,[17]Sheet1!$C$1:$AC$85,COLUMN(P$1)-2,FALSE)=" ",0,VLOOKUP($B$116&amp;$B130,[17]Sheet1!$C$1:$AC$85,COLUMN(P$1)-2,FALSE))</f>
        <v>108269.93</v>
      </c>
      <c r="Q130" s="7">
        <f>IF(VLOOKUP($B$116&amp;$B130,[17]Sheet1!$C$1:$AC$85,COLUMN(Q$1)-2,FALSE)=" ",0,VLOOKUP($B$116&amp;$B130,[17]Sheet1!$C$1:$AC$85,COLUMN(Q$1)-2,FALSE))</f>
        <v>68611.08</v>
      </c>
      <c r="R130" s="7">
        <f>IF(VLOOKUP($B$116&amp;$B130,[17]Sheet1!$C$1:$AC$85,COLUMN(R$1)-2,FALSE)=" ",0,VLOOKUP($B$116&amp;$B130,[17]Sheet1!$C$1:$AC$85,COLUMN(R$1)-2,FALSE))</f>
        <v>79811.509999999995</v>
      </c>
      <c r="S130" s="7">
        <f>IF(VLOOKUP($B$116&amp;$B130,[17]Sheet1!$C$1:$AC$85,COLUMN(S$1)-2,FALSE)=" ",0,VLOOKUP($B$116&amp;$B130,[17]Sheet1!$C$1:$AC$85,COLUMN(S$1)-2,FALSE))</f>
        <v>70931.03</v>
      </c>
      <c r="T130" s="7">
        <f>IF(VLOOKUP($B$116&amp;$B130,[17]Sheet1!$C$1:$AC$85,COLUMN(T$1)-2,FALSE)=" ",0,VLOOKUP($B$116&amp;$B130,[17]Sheet1!$C$1:$AC$85,COLUMN(T$1)-2,FALSE))</f>
        <v>83352.11</v>
      </c>
      <c r="U130" s="7">
        <f>IF(VLOOKUP($B$116&amp;$B130,[17]Sheet1!$C$1:$AC$85,COLUMN(U$1)-2,FALSE)=" ",0,VLOOKUP($B$116&amp;$B130,[17]Sheet1!$C$1:$AC$85,COLUMN(U$1)-2,FALSE))</f>
        <v>73702.25</v>
      </c>
      <c r="V130" s="7">
        <f>IF(VLOOKUP($B$116&amp;$B130,[17]Sheet1!$C$1:$AC$85,COLUMN(V$1)-2,FALSE)=" ",0,VLOOKUP($B$116&amp;$B130,[17]Sheet1!$C$1:$AC$85,COLUMN(V$1)-2,FALSE))</f>
        <v>77686.98</v>
      </c>
      <c r="W130" s="7">
        <f>IF(VLOOKUP($B$116&amp;$B130,[17]Sheet1!$C$1:$AC$85,COLUMN(W$1)-2,FALSE)=" ",0,VLOOKUP($B$116&amp;$B130,[17]Sheet1!$C$1:$AC$85,COLUMN(W$1)-2,FALSE))</f>
        <v>98442.37</v>
      </c>
      <c r="X130" s="7">
        <f>IF(VLOOKUP($B$116&amp;$B130,[17]Sheet1!$C$1:$AC$85,COLUMN(X$1)-2,FALSE)=" ",0,VLOOKUP($B$116&amp;$B130,[17]Sheet1!$C$1:$AC$85,COLUMN(X$1)-2,FALSE))</f>
        <v>108202.64</v>
      </c>
      <c r="Y130" s="7">
        <f>IF(VLOOKUP($B$116&amp;$B130,[17]Sheet1!$C$1:$AC$85,COLUMN(Y$1)-2,FALSE)=" ",0,VLOOKUP($B$116&amp;$B130,[17]Sheet1!$C$1:$AC$85,COLUMN(Y$1)-2,FALSE))</f>
        <v>115247.51</v>
      </c>
      <c r="Z130" s="7">
        <f>IF(VLOOKUP($B$116&amp;$B130,[17]Sheet1!$C$1:$AC$85,COLUMN(Z$1)-2,FALSE)=" ",0,VLOOKUP($B$116&amp;$B130,[17]Sheet1!$C$1:$AC$85,COLUMN(Z$1)-2,FALSE))</f>
        <v>51214.36</v>
      </c>
      <c r="AA130" s="7">
        <f>IF(VLOOKUP($B$116&amp;$B130,[17]Sheet1!$C$1:$AC$85,COLUMN(AA$1)-2,FALSE)=" ",0,VLOOKUP($B$116&amp;$B130,[17]Sheet1!$C$1:$AC$85,COLUMN(AA$1)-2,FALSE))</f>
        <v>57567.61</v>
      </c>
      <c r="AB130" s="7">
        <f>IF(VLOOKUP($B$116&amp;$B130,[17]Sheet1!$C$1:$AC$85,COLUMN(AB$1)-2,FALSE)=" ",0,VLOOKUP($B$116&amp;$B130,[17]Sheet1!$C$1:$AC$85,COLUMN(AB$1)-2,FALSE))</f>
        <v>23022.34</v>
      </c>
      <c r="AC130" s="7">
        <f>IF(VLOOKUP($B$116&amp;$B130,[17]Sheet1!$C$1:$AC$85,COLUMN(AC$1)-2,FALSE)=" ",0,VLOOKUP($B$116&amp;$B130,[17]Sheet1!$C$1:$AC$85,COLUMN(AC$1)-2,FALSE))</f>
        <v>169725.15</v>
      </c>
      <c r="AF130" s="7">
        <f>AB130</f>
        <v>23022.34</v>
      </c>
      <c r="AG130" s="7">
        <f>AC130</f>
        <v>169725.15</v>
      </c>
      <c r="AH130" s="7">
        <f>VLOOKUP($A$3&amp;$B$116&amp;$B130,'[14]Paga All'!$G$1:$J$3000,4,FALSE)</f>
        <v>448059.64</v>
      </c>
      <c r="AI130" s="7">
        <f>VLOOKUP($A$2&amp;$B$116&amp;$B130,'[15]Paga all'!$F:$G,2,FALSE)</f>
        <v>555908.75</v>
      </c>
      <c r="AJ130" s="7">
        <f>VLOOKUP($A$2&amp;$B$116&amp;$B130,'[16]Paga all'!$F$2:$G$1470,2,FALSE)</f>
        <v>252674.37</v>
      </c>
      <c r="AK130" s="9">
        <f t="shared" ref="AK130:BO130" si="156">AK121*AK127</f>
        <v>444646.30004750588</v>
      </c>
      <c r="AL130" s="9">
        <f t="shared" si="156"/>
        <v>525507.90351016098</v>
      </c>
      <c r="AM130" s="9">
        <f t="shared" si="156"/>
        <v>551598.26069147524</v>
      </c>
      <c r="AN130" s="9">
        <f t="shared" si="156"/>
        <v>578798.84583795187</v>
      </c>
      <c r="AO130" s="9">
        <f t="shared" si="156"/>
        <v>608219.88691475324</v>
      </c>
      <c r="AP130" s="9">
        <f t="shared" si="156"/>
        <v>638196.04197413556</v>
      </c>
      <c r="AQ130" s="9">
        <f t="shared" si="156"/>
        <v>670207.61496964889</v>
      </c>
      <c r="AR130" s="9">
        <f t="shared" si="156"/>
        <v>703514.45392451831</v>
      </c>
      <c r="AS130" s="9">
        <f t="shared" si="156"/>
        <v>738671.67282132478</v>
      </c>
      <c r="AT130" s="9">
        <f t="shared" si="156"/>
        <v>775309.19567168108</v>
      </c>
      <c r="AU130" s="9">
        <f t="shared" si="156"/>
        <v>813982.13645816827</v>
      </c>
      <c r="AV130" s="9">
        <f t="shared" si="156"/>
        <v>854690.49518078647</v>
      </c>
      <c r="AW130" s="9">
        <f t="shared" si="156"/>
        <v>897989.38582211663</v>
      </c>
      <c r="AX130" s="9">
        <f t="shared" si="156"/>
        <v>942583.54242280277</v>
      </c>
      <c r="AY130" s="9">
        <f t="shared" si="156"/>
        <v>989213.11695961992</v>
      </c>
      <c r="AZ130" s="9">
        <f t="shared" si="156"/>
        <v>1039173.3753919239</v>
      </c>
      <c r="BA130" s="9">
        <f t="shared" si="156"/>
        <v>1090428.8997835841</v>
      </c>
      <c r="BB130" s="9">
        <f t="shared" si="156"/>
        <v>1145015.1080707309</v>
      </c>
      <c r="BC130" s="9">
        <f t="shared" si="156"/>
        <v>1202376.8862707838</v>
      </c>
      <c r="BD130" s="9">
        <f t="shared" si="156"/>
        <v>1263069.3483663234</v>
      </c>
      <c r="BE130" s="9">
        <f t="shared" si="156"/>
        <v>1325612.1904038005</v>
      </c>
      <c r="BF130" s="9">
        <f t="shared" si="156"/>
        <v>1391485.7163367642</v>
      </c>
      <c r="BG130" s="9">
        <f t="shared" si="156"/>
        <v>1461430.0781419899</v>
      </c>
      <c r="BH130" s="9">
        <f t="shared" si="156"/>
        <v>1534705.1238427025</v>
      </c>
      <c r="BI130" s="9">
        <f t="shared" si="156"/>
        <v>1611310.8534389019</v>
      </c>
      <c r="BJ130" s="9">
        <f t="shared" si="156"/>
        <v>1691987.4189073632</v>
      </c>
      <c r="BK130" s="9">
        <f t="shared" si="156"/>
        <v>1776549.7822538926</v>
      </c>
      <c r="BL130" s="9">
        <f t="shared" si="156"/>
        <v>1865923.1334494587</v>
      </c>
      <c r="BM130" s="9">
        <f t="shared" si="156"/>
        <v>1959182.282523093</v>
      </c>
      <c r="BN130" s="9">
        <f t="shared" si="156"/>
        <v>2057067.3814515702</v>
      </c>
      <c r="BO130" s="9">
        <f t="shared" si="156"/>
        <v>2160318.5822116653</v>
      </c>
    </row>
    <row r="131" spans="2:67" outlineLevel="1" x14ac:dyDescent="0.25">
      <c r="D131" s="299">
        <f t="shared" ref="D131:AC131" si="157">D130/D128</f>
        <v>9.6154435422092857E-3</v>
      </c>
      <c r="E131" s="299">
        <f t="shared" si="157"/>
        <v>1.0482147277489232E-2</v>
      </c>
      <c r="F131" s="299">
        <f t="shared" si="157"/>
        <v>1.4121136190121959E-2</v>
      </c>
      <c r="G131" s="299">
        <f t="shared" si="157"/>
        <v>9.4769039518450664E-3</v>
      </c>
      <c r="H131" s="299">
        <f t="shared" si="157"/>
        <v>0</v>
      </c>
      <c r="I131" s="299">
        <f t="shared" si="157"/>
        <v>1.1512100980596704E-2</v>
      </c>
      <c r="J131" s="299">
        <f t="shared" si="157"/>
        <v>1.2126612591734261E-2</v>
      </c>
      <c r="K131" s="299">
        <f t="shared" si="157"/>
        <v>1.0797043482053445E-2</v>
      </c>
      <c r="L131" s="299">
        <f t="shared" si="157"/>
        <v>2.1417900655204263E-2</v>
      </c>
      <c r="M131" s="299">
        <f t="shared" si="157"/>
        <v>1.200330146459907E-2</v>
      </c>
      <c r="N131" s="299">
        <f t="shared" si="157"/>
        <v>1.6368647087000029E-2</v>
      </c>
      <c r="O131" s="299">
        <f t="shared" si="157"/>
        <v>1.4008479630259904E-2</v>
      </c>
      <c r="P131" s="299">
        <f t="shared" si="157"/>
        <v>1.5389696127403556E-2</v>
      </c>
      <c r="Q131" s="299">
        <f t="shared" si="157"/>
        <v>1.2284942758332005E-2</v>
      </c>
      <c r="R131" s="299">
        <f t="shared" si="157"/>
        <v>1.1369665477321394E-2</v>
      </c>
      <c r="S131" s="299">
        <f t="shared" si="157"/>
        <v>1.1229458406209569E-2</v>
      </c>
      <c r="T131" s="299">
        <f t="shared" si="157"/>
        <v>1.16558029921304E-2</v>
      </c>
      <c r="U131" s="299">
        <f t="shared" si="157"/>
        <v>1.1018580089786637E-2</v>
      </c>
      <c r="V131" s="299">
        <f t="shared" si="157"/>
        <v>1.117520750368475E-2</v>
      </c>
      <c r="W131" s="299">
        <f t="shared" si="157"/>
        <v>1.12996255245724E-2</v>
      </c>
      <c r="X131" s="299">
        <f t="shared" si="157"/>
        <v>1.0899774157455196E-2</v>
      </c>
      <c r="Y131" s="299">
        <f t="shared" si="157"/>
        <v>1.1389289084871641E-2</v>
      </c>
      <c r="Z131" s="299">
        <f t="shared" si="157"/>
        <v>1.2947432151713047E-2</v>
      </c>
      <c r="AA131" s="299">
        <f t="shared" si="157"/>
        <v>1.1385017531064143E-2</v>
      </c>
      <c r="AB131" s="299">
        <f>AB130/AB128</f>
        <v>1.1284214265840781E-2</v>
      </c>
      <c r="AC131" s="299">
        <f t="shared" si="157"/>
        <v>1.1704510039888127E-2</v>
      </c>
      <c r="AF131" s="265">
        <f>AC122*AF117</f>
        <v>99935.489781021897</v>
      </c>
      <c r="AG131" s="265">
        <f t="shared" ref="AG131:BO131" si="158">AG122*AG117</f>
        <v>108574.14565184627</v>
      </c>
      <c r="AH131" s="265">
        <f t="shared" si="158"/>
        <v>114121.72973624717</v>
      </c>
      <c r="AI131" s="265">
        <f t="shared" si="158"/>
        <v>261000.62263752823</v>
      </c>
      <c r="AJ131" s="266">
        <f t="shared" si="158"/>
        <v>354252.86938960059</v>
      </c>
      <c r="AK131" s="266">
        <f t="shared" si="158"/>
        <v>283455.12964581762</v>
      </c>
      <c r="AL131" s="266">
        <f t="shared" si="158"/>
        <v>297720.34586284851</v>
      </c>
      <c r="AM131" s="266">
        <f t="shared" si="158"/>
        <v>312513.90342125093</v>
      </c>
      <c r="AN131" s="266">
        <f t="shared" si="158"/>
        <v>328099.97299171059</v>
      </c>
      <c r="AO131" s="266">
        <f t="shared" si="158"/>
        <v>344478.55457422754</v>
      </c>
      <c r="AP131" s="266">
        <f t="shared" si="158"/>
        <v>361649.6481688018</v>
      </c>
      <c r="AQ131" s="266">
        <f t="shared" si="158"/>
        <v>379613.25377543329</v>
      </c>
      <c r="AR131" s="266">
        <f t="shared" si="158"/>
        <v>398633.54206480779</v>
      </c>
      <c r="AS131" s="266">
        <f t="shared" si="158"/>
        <v>418446.34236623964</v>
      </c>
      <c r="AT131" s="266">
        <f t="shared" si="158"/>
        <v>439315.82535041444</v>
      </c>
      <c r="AU131" s="266">
        <f t="shared" si="158"/>
        <v>461241.9910173323</v>
      </c>
      <c r="AV131" s="266">
        <f t="shared" si="158"/>
        <v>484224.83936699317</v>
      </c>
      <c r="AW131" s="266">
        <f t="shared" si="158"/>
        <v>508528.54107008287</v>
      </c>
      <c r="AX131" s="266">
        <f t="shared" si="158"/>
        <v>533888.92545591551</v>
      </c>
      <c r="AY131" s="266">
        <f t="shared" si="158"/>
        <v>560570.1631951771</v>
      </c>
      <c r="AZ131" s="266">
        <f t="shared" si="158"/>
        <v>588572.25428786734</v>
      </c>
      <c r="BA131" s="266">
        <f t="shared" si="158"/>
        <v>617895.19873398636</v>
      </c>
      <c r="BB131" s="266">
        <f t="shared" si="158"/>
        <v>648803.16720421996</v>
      </c>
      <c r="BC131" s="266">
        <f t="shared" si="158"/>
        <v>681296.15969856817</v>
      </c>
      <c r="BD131" s="266">
        <f t="shared" si="158"/>
        <v>715374.17621703085</v>
      </c>
      <c r="BE131" s="266">
        <f t="shared" si="158"/>
        <v>751037.21675960813</v>
      </c>
      <c r="BF131" s="266">
        <f t="shared" si="158"/>
        <v>788549.45199698559</v>
      </c>
      <c r="BG131" s="266">
        <f t="shared" si="158"/>
        <v>827910.88192916347</v>
      </c>
      <c r="BH131" s="266">
        <f t="shared" si="158"/>
        <v>869385.67722682736</v>
      </c>
      <c r="BI131" s="266">
        <f t="shared" si="158"/>
        <v>912973.83788997738</v>
      </c>
      <c r="BJ131" s="266">
        <f t="shared" si="158"/>
        <v>958675.36391861329</v>
      </c>
      <c r="BK131" s="266">
        <f t="shared" si="158"/>
        <v>1006490.2553127354</v>
      </c>
      <c r="BL131" s="266">
        <f t="shared" si="158"/>
        <v>1056946.853413715</v>
      </c>
      <c r="BM131" s="266">
        <f t="shared" si="158"/>
        <v>1109780.9875508666</v>
      </c>
      <c r="BN131" s="266">
        <f t="shared" si="158"/>
        <v>1165256.8283948756</v>
      </c>
      <c r="BO131" s="266">
        <f t="shared" si="158"/>
        <v>1223638.5466164281</v>
      </c>
    </row>
    <row r="132" spans="2:67" outlineLevel="1" x14ac:dyDescent="0.25">
      <c r="B132" s="294" t="s">
        <v>225</v>
      </c>
      <c r="D132" s="240"/>
      <c r="E132" s="240"/>
      <c r="F132" s="240"/>
      <c r="G132" s="240"/>
      <c r="H132" s="240"/>
      <c r="I132" s="240"/>
      <c r="J132" s="240"/>
      <c r="K132" s="240"/>
      <c r="L132" s="240"/>
      <c r="M132" s="240"/>
      <c r="N132" s="240"/>
      <c r="O132" s="240"/>
      <c r="P132" s="240"/>
      <c r="Q132" s="240"/>
      <c r="R132" s="240"/>
      <c r="S132" s="240"/>
      <c r="T132" s="240"/>
      <c r="U132" s="240"/>
      <c r="V132" s="240"/>
      <c r="W132" s="240"/>
      <c r="X132" s="240"/>
      <c r="Y132" s="240"/>
      <c r="Z132" s="240"/>
      <c r="AA132" s="234">
        <f>RATE((COUNT($E$1:$O$1)),,-$D133,$O133)</f>
        <v>0.14652348684570168</v>
      </c>
      <c r="AB132" s="234">
        <f>RATE((COUNT($E$1:$O$1)),,-$D133,$O133)</f>
        <v>0.14652348684570168</v>
      </c>
      <c r="AC132" s="234">
        <f>RATE((COUNT($T$1:$AC$1)),,-$S133,$AC133)</f>
        <v>-5.7542124968112431E-3</v>
      </c>
      <c r="AF132" s="234"/>
      <c r="AG132" s="234"/>
      <c r="AH132" s="234"/>
      <c r="AI132" s="234"/>
    </row>
    <row r="133" spans="2:67" outlineLevel="1" x14ac:dyDescent="0.25">
      <c r="B133" s="291" t="s">
        <v>137</v>
      </c>
      <c r="D133" s="243">
        <f t="shared" ref="D133:AC133" si="159">D140+D141</f>
        <v>18</v>
      </c>
      <c r="E133" s="243">
        <f t="shared" si="159"/>
        <v>10</v>
      </c>
      <c r="F133" s="243">
        <f t="shared" si="159"/>
        <v>9</v>
      </c>
      <c r="G133" s="243">
        <f t="shared" si="159"/>
        <v>10</v>
      </c>
      <c r="H133" s="243">
        <f t="shared" si="159"/>
        <v>13</v>
      </c>
      <c r="I133" s="243">
        <f t="shared" si="159"/>
        <v>25</v>
      </c>
      <c r="J133" s="243">
        <f t="shared" si="159"/>
        <v>37</v>
      </c>
      <c r="K133" s="243">
        <f t="shared" si="159"/>
        <v>40</v>
      </c>
      <c r="L133" s="243">
        <f t="shared" si="159"/>
        <v>46</v>
      </c>
      <c r="M133" s="243">
        <f t="shared" si="159"/>
        <v>61</v>
      </c>
      <c r="N133" s="243">
        <f t="shared" si="159"/>
        <v>65</v>
      </c>
      <c r="O133" s="243">
        <f t="shared" si="159"/>
        <v>81</v>
      </c>
      <c r="P133" s="243">
        <f t="shared" si="159"/>
        <v>87</v>
      </c>
      <c r="Q133" s="243">
        <f t="shared" si="159"/>
        <v>83</v>
      </c>
      <c r="R133" s="243">
        <f t="shared" si="159"/>
        <v>95</v>
      </c>
      <c r="S133" s="243">
        <f t="shared" si="159"/>
        <v>107</v>
      </c>
      <c r="T133" s="243">
        <f t="shared" si="159"/>
        <v>115</v>
      </c>
      <c r="U133" s="243">
        <f t="shared" si="159"/>
        <v>119</v>
      </c>
      <c r="V133" s="243">
        <f t="shared" si="159"/>
        <v>112</v>
      </c>
      <c r="W133" s="243">
        <f t="shared" si="159"/>
        <v>118</v>
      </c>
      <c r="X133" s="243">
        <f t="shared" si="159"/>
        <v>114</v>
      </c>
      <c r="Y133" s="243">
        <f t="shared" si="159"/>
        <v>112</v>
      </c>
      <c r="Z133" s="243">
        <f t="shared" si="159"/>
        <v>114</v>
      </c>
      <c r="AA133" s="243">
        <f t="shared" si="159"/>
        <v>112</v>
      </c>
      <c r="AB133" s="243">
        <f>AB140+AB141</f>
        <v>104</v>
      </c>
      <c r="AC133" s="243">
        <f t="shared" si="159"/>
        <v>101</v>
      </c>
      <c r="AF133" s="244">
        <f>SUM(AF140:AF141)</f>
        <v>104</v>
      </c>
      <c r="AG133" s="244">
        <f>SUM(AG140:AG141)</f>
        <v>101</v>
      </c>
      <c r="AH133" s="244">
        <f t="shared" ref="AH133:BO133" si="160">ROUND((AG140+AG141)*(1+AH134),)</f>
        <v>101</v>
      </c>
      <c r="AI133" s="244">
        <f t="shared" si="160"/>
        <v>124</v>
      </c>
      <c r="AJ133" s="245">
        <f t="shared" si="160"/>
        <v>150</v>
      </c>
      <c r="AK133" s="245">
        <f t="shared" si="160"/>
        <v>124</v>
      </c>
      <c r="AL133" s="245">
        <f t="shared" si="160"/>
        <v>124</v>
      </c>
      <c r="AM133" s="245">
        <f t="shared" si="160"/>
        <v>124</v>
      </c>
      <c r="AN133" s="245">
        <f t="shared" si="160"/>
        <v>124</v>
      </c>
      <c r="AO133" s="245">
        <f t="shared" si="160"/>
        <v>124</v>
      </c>
      <c r="AP133" s="245">
        <f t="shared" si="160"/>
        <v>124</v>
      </c>
      <c r="AQ133" s="245">
        <f t="shared" si="160"/>
        <v>124</v>
      </c>
      <c r="AR133" s="245">
        <f t="shared" si="160"/>
        <v>124</v>
      </c>
      <c r="AS133" s="245">
        <f t="shared" si="160"/>
        <v>124</v>
      </c>
      <c r="AT133" s="245">
        <f t="shared" si="160"/>
        <v>124</v>
      </c>
      <c r="AU133" s="245">
        <f t="shared" si="160"/>
        <v>124</v>
      </c>
      <c r="AV133" s="245">
        <f t="shared" si="160"/>
        <v>124</v>
      </c>
      <c r="AW133" s="245">
        <f t="shared" si="160"/>
        <v>124</v>
      </c>
      <c r="AX133" s="245">
        <f t="shared" si="160"/>
        <v>124</v>
      </c>
      <c r="AY133" s="245">
        <f t="shared" si="160"/>
        <v>124</v>
      </c>
      <c r="AZ133" s="245">
        <f t="shared" si="160"/>
        <v>124</v>
      </c>
      <c r="BA133" s="245">
        <f t="shared" si="160"/>
        <v>124</v>
      </c>
      <c r="BB133" s="245">
        <f t="shared" si="160"/>
        <v>124</v>
      </c>
      <c r="BC133" s="245">
        <f t="shared" si="160"/>
        <v>124</v>
      </c>
      <c r="BD133" s="245">
        <f t="shared" si="160"/>
        <v>124</v>
      </c>
      <c r="BE133" s="245">
        <f t="shared" si="160"/>
        <v>124</v>
      </c>
      <c r="BF133" s="245">
        <f t="shared" si="160"/>
        <v>124</v>
      </c>
      <c r="BG133" s="245">
        <f t="shared" si="160"/>
        <v>124</v>
      </c>
      <c r="BH133" s="245">
        <f t="shared" si="160"/>
        <v>124</v>
      </c>
      <c r="BI133" s="245">
        <f t="shared" si="160"/>
        <v>124</v>
      </c>
      <c r="BJ133" s="245">
        <f t="shared" si="160"/>
        <v>124</v>
      </c>
      <c r="BK133" s="245">
        <f t="shared" si="160"/>
        <v>124</v>
      </c>
      <c r="BL133" s="245">
        <f t="shared" si="160"/>
        <v>124</v>
      </c>
      <c r="BM133" s="245">
        <f t="shared" si="160"/>
        <v>124</v>
      </c>
      <c r="BN133" s="245">
        <f t="shared" si="160"/>
        <v>124</v>
      </c>
      <c r="BO133" s="245">
        <f t="shared" si="160"/>
        <v>124</v>
      </c>
    </row>
    <row r="134" spans="2:67" outlineLevel="1" x14ac:dyDescent="0.25">
      <c r="B134" s="287" t="s">
        <v>99</v>
      </c>
      <c r="C134" s="247"/>
      <c r="D134" s="248"/>
      <c r="E134" s="249">
        <f t="shared" ref="E134:AB134" si="161">RATE(1,,-D133,E133)</f>
        <v>-0.44444444444444448</v>
      </c>
      <c r="F134" s="249">
        <f t="shared" si="161"/>
        <v>-9.9999999999999978E-2</v>
      </c>
      <c r="G134" s="249">
        <f t="shared" si="161"/>
        <v>0.11111111111111105</v>
      </c>
      <c r="H134" s="249">
        <f t="shared" si="161"/>
        <v>0.3</v>
      </c>
      <c r="I134" s="249">
        <f t="shared" si="161"/>
        <v>0.92307692307692302</v>
      </c>
      <c r="J134" s="249">
        <f t="shared" si="161"/>
        <v>0.47999999999999993</v>
      </c>
      <c r="K134" s="249">
        <f t="shared" si="161"/>
        <v>8.1081081081081086E-2</v>
      </c>
      <c r="L134" s="249">
        <f t="shared" si="161"/>
        <v>0.14999999999999988</v>
      </c>
      <c r="M134" s="249">
        <f t="shared" si="161"/>
        <v>0.32608695652173914</v>
      </c>
      <c r="N134" s="249">
        <f t="shared" si="161"/>
        <v>6.5573770491803268E-2</v>
      </c>
      <c r="O134" s="249">
        <f t="shared" si="161"/>
        <v>0.24615384615384614</v>
      </c>
      <c r="P134" s="249">
        <f t="shared" si="161"/>
        <v>7.4074074074074056E-2</v>
      </c>
      <c r="Q134" s="249">
        <f t="shared" si="161"/>
        <v>-4.5977011494252873E-2</v>
      </c>
      <c r="R134" s="249">
        <f t="shared" si="161"/>
        <v>0.14457831325301204</v>
      </c>
      <c r="S134" s="249">
        <f t="shared" si="161"/>
        <v>0.12631578947368435</v>
      </c>
      <c r="T134" s="249">
        <f t="shared" si="161"/>
        <v>7.4766355140186966E-2</v>
      </c>
      <c r="U134" s="249">
        <f t="shared" si="161"/>
        <v>3.478260869565216E-2</v>
      </c>
      <c r="V134" s="249">
        <f t="shared" si="161"/>
        <v>-5.8823529411764712E-2</v>
      </c>
      <c r="W134" s="249">
        <f t="shared" si="161"/>
        <v>5.3571428571428444E-2</v>
      </c>
      <c r="X134" s="249">
        <f t="shared" si="161"/>
        <v>-3.3898305084745742E-2</v>
      </c>
      <c r="Y134" s="249">
        <f t="shared" si="161"/>
        <v>-1.7543859649122813E-2</v>
      </c>
      <c r="Z134" s="249">
        <f t="shared" si="161"/>
        <v>1.7857142857142839E-2</v>
      </c>
      <c r="AA134" s="249">
        <f t="shared" si="161"/>
        <v>-1.7543859649122813E-2</v>
      </c>
      <c r="AB134" s="249">
        <f t="shared" si="161"/>
        <v>-7.1428571428571383E-2</v>
      </c>
      <c r="AC134" s="249">
        <f>RATE(1,,-AA133,AC133)</f>
        <v>-9.8214285714285657E-2</v>
      </c>
      <c r="AD134" s="250">
        <v>1E-3</v>
      </c>
      <c r="AF134" s="251">
        <f>AD134</f>
        <v>1E-3</v>
      </c>
      <c r="AG134" s="251">
        <f t="shared" ref="AG134:BO138" si="162">AF134</f>
        <v>1E-3</v>
      </c>
      <c r="AH134" s="251">
        <f t="shared" si="162"/>
        <v>1E-3</v>
      </c>
      <c r="AI134" s="251">
        <f t="shared" si="162"/>
        <v>1E-3</v>
      </c>
      <c r="AJ134" s="252">
        <f t="shared" si="162"/>
        <v>1E-3</v>
      </c>
      <c r="AK134" s="252">
        <f t="shared" si="162"/>
        <v>1E-3</v>
      </c>
      <c r="AL134" s="252">
        <f t="shared" si="162"/>
        <v>1E-3</v>
      </c>
      <c r="AM134" s="252">
        <f t="shared" si="162"/>
        <v>1E-3</v>
      </c>
      <c r="AN134" s="252">
        <f t="shared" si="162"/>
        <v>1E-3</v>
      </c>
      <c r="AO134" s="252">
        <f t="shared" si="162"/>
        <v>1E-3</v>
      </c>
      <c r="AP134" s="252">
        <f t="shared" si="162"/>
        <v>1E-3</v>
      </c>
      <c r="AQ134" s="252">
        <f t="shared" si="162"/>
        <v>1E-3</v>
      </c>
      <c r="AR134" s="252">
        <f t="shared" si="162"/>
        <v>1E-3</v>
      </c>
      <c r="AS134" s="252">
        <f t="shared" si="162"/>
        <v>1E-3</v>
      </c>
      <c r="AT134" s="252">
        <f t="shared" si="162"/>
        <v>1E-3</v>
      </c>
      <c r="AU134" s="252">
        <f t="shared" si="162"/>
        <v>1E-3</v>
      </c>
      <c r="AV134" s="252">
        <f t="shared" si="162"/>
        <v>1E-3</v>
      </c>
      <c r="AW134" s="252">
        <f t="shared" si="162"/>
        <v>1E-3</v>
      </c>
      <c r="AX134" s="252">
        <f t="shared" si="162"/>
        <v>1E-3</v>
      </c>
      <c r="AY134" s="252">
        <f t="shared" si="162"/>
        <v>1E-3</v>
      </c>
      <c r="AZ134" s="252">
        <f t="shared" si="162"/>
        <v>1E-3</v>
      </c>
      <c r="BA134" s="252">
        <f t="shared" si="162"/>
        <v>1E-3</v>
      </c>
      <c r="BB134" s="252">
        <f t="shared" si="162"/>
        <v>1E-3</v>
      </c>
      <c r="BC134" s="252">
        <f t="shared" si="162"/>
        <v>1E-3</v>
      </c>
      <c r="BD134" s="252">
        <f t="shared" si="162"/>
        <v>1E-3</v>
      </c>
      <c r="BE134" s="252">
        <f t="shared" si="162"/>
        <v>1E-3</v>
      </c>
      <c r="BF134" s="252">
        <f t="shared" si="162"/>
        <v>1E-3</v>
      </c>
      <c r="BG134" s="252">
        <f t="shared" si="162"/>
        <v>1E-3</v>
      </c>
      <c r="BH134" s="252">
        <f t="shared" si="162"/>
        <v>1E-3</v>
      </c>
      <c r="BI134" s="252">
        <f t="shared" si="162"/>
        <v>1E-3</v>
      </c>
      <c r="BJ134" s="252">
        <f t="shared" si="162"/>
        <v>1E-3</v>
      </c>
      <c r="BK134" s="252">
        <f t="shared" si="162"/>
        <v>1E-3</v>
      </c>
      <c r="BL134" s="252">
        <f t="shared" si="162"/>
        <v>1E-3</v>
      </c>
      <c r="BM134" s="252">
        <f t="shared" si="162"/>
        <v>1E-3</v>
      </c>
      <c r="BN134" s="252">
        <f t="shared" si="162"/>
        <v>1E-3</v>
      </c>
      <c r="BO134" s="252">
        <f t="shared" si="162"/>
        <v>1E-3</v>
      </c>
    </row>
    <row r="135" spans="2:67" outlineLevel="1" x14ac:dyDescent="0.25">
      <c r="B135" s="287" t="s">
        <v>101</v>
      </c>
      <c r="C135" s="247"/>
      <c r="D135" s="253">
        <f>D141/D133</f>
        <v>0.72222222222222221</v>
      </c>
      <c r="E135" s="253">
        <f t="shared" ref="E135:AC135" si="163">E141/E133</f>
        <v>0.5</v>
      </c>
      <c r="F135" s="253">
        <f t="shared" si="163"/>
        <v>0.55555555555555558</v>
      </c>
      <c r="G135" s="253">
        <f t="shared" si="163"/>
        <v>0.3</v>
      </c>
      <c r="H135" s="253">
        <f t="shared" si="163"/>
        <v>0.46153846153846156</v>
      </c>
      <c r="I135" s="253">
        <f t="shared" si="163"/>
        <v>0.16</v>
      </c>
      <c r="J135" s="253">
        <f t="shared" si="163"/>
        <v>0.27027027027027029</v>
      </c>
      <c r="K135" s="253">
        <f t="shared" si="163"/>
        <v>0.5</v>
      </c>
      <c r="L135" s="253">
        <f t="shared" si="163"/>
        <v>0.30434782608695654</v>
      </c>
      <c r="M135" s="253">
        <f t="shared" si="163"/>
        <v>0.22950819672131148</v>
      </c>
      <c r="N135" s="253">
        <f t="shared" si="163"/>
        <v>0.33846153846153848</v>
      </c>
      <c r="O135" s="253">
        <f t="shared" si="163"/>
        <v>0.35802469135802467</v>
      </c>
      <c r="P135" s="253">
        <f t="shared" si="163"/>
        <v>0.35632183908045978</v>
      </c>
      <c r="Q135" s="253">
        <f t="shared" si="163"/>
        <v>0.44578313253012047</v>
      </c>
      <c r="R135" s="253">
        <f t="shared" si="163"/>
        <v>0.28421052631578947</v>
      </c>
      <c r="S135" s="253">
        <f t="shared" si="163"/>
        <v>0.37383177570093457</v>
      </c>
      <c r="T135" s="253">
        <f t="shared" si="163"/>
        <v>0.31304347826086959</v>
      </c>
      <c r="U135" s="253">
        <f t="shared" si="163"/>
        <v>0.35294117647058826</v>
      </c>
      <c r="V135" s="253">
        <f t="shared" si="163"/>
        <v>0.32142857142857145</v>
      </c>
      <c r="W135" s="253">
        <f t="shared" si="163"/>
        <v>0.34745762711864409</v>
      </c>
      <c r="X135" s="253">
        <f t="shared" si="163"/>
        <v>0.42105263157894735</v>
      </c>
      <c r="Y135" s="253">
        <f t="shared" si="163"/>
        <v>0.29464285714285715</v>
      </c>
      <c r="Z135" s="253">
        <f t="shared" si="163"/>
        <v>0.48245614035087719</v>
      </c>
      <c r="AA135" s="253">
        <f t="shared" si="163"/>
        <v>0.36607142857142855</v>
      </c>
      <c r="AB135" s="253">
        <f>AB141/AB133</f>
        <v>0.35576923076923078</v>
      </c>
      <c r="AC135" s="253">
        <f t="shared" si="163"/>
        <v>0.35643564356435642</v>
      </c>
      <c r="AD135" s="250">
        <v>0.3</v>
      </c>
      <c r="AF135" s="254">
        <f>AD135</f>
        <v>0.3</v>
      </c>
      <c r="AG135" s="254">
        <f t="shared" si="162"/>
        <v>0.3</v>
      </c>
      <c r="AH135" s="254">
        <f t="shared" si="162"/>
        <v>0.3</v>
      </c>
      <c r="AI135" s="254">
        <f t="shared" si="162"/>
        <v>0.3</v>
      </c>
      <c r="AJ135" s="252">
        <f t="shared" si="162"/>
        <v>0.3</v>
      </c>
      <c r="AK135" s="252">
        <f t="shared" si="162"/>
        <v>0.3</v>
      </c>
      <c r="AL135" s="252">
        <f t="shared" si="162"/>
        <v>0.3</v>
      </c>
      <c r="AM135" s="252">
        <f t="shared" si="162"/>
        <v>0.3</v>
      </c>
      <c r="AN135" s="252">
        <f t="shared" si="162"/>
        <v>0.3</v>
      </c>
      <c r="AO135" s="252">
        <f t="shared" si="162"/>
        <v>0.3</v>
      </c>
      <c r="AP135" s="252">
        <f t="shared" si="162"/>
        <v>0.3</v>
      </c>
      <c r="AQ135" s="252">
        <f t="shared" si="162"/>
        <v>0.3</v>
      </c>
      <c r="AR135" s="252">
        <f t="shared" si="162"/>
        <v>0.3</v>
      </c>
      <c r="AS135" s="252">
        <f t="shared" si="162"/>
        <v>0.3</v>
      </c>
      <c r="AT135" s="252">
        <f t="shared" si="162"/>
        <v>0.3</v>
      </c>
      <c r="AU135" s="252">
        <f t="shared" si="162"/>
        <v>0.3</v>
      </c>
      <c r="AV135" s="252">
        <f t="shared" si="162"/>
        <v>0.3</v>
      </c>
      <c r="AW135" s="252">
        <f t="shared" si="162"/>
        <v>0.3</v>
      </c>
      <c r="AX135" s="252">
        <f t="shared" si="162"/>
        <v>0.3</v>
      </c>
      <c r="AY135" s="252">
        <f t="shared" si="162"/>
        <v>0.3</v>
      </c>
      <c r="AZ135" s="252">
        <f t="shared" si="162"/>
        <v>0.3</v>
      </c>
      <c r="BA135" s="252">
        <f t="shared" si="162"/>
        <v>0.3</v>
      </c>
      <c r="BB135" s="252">
        <f t="shared" si="162"/>
        <v>0.3</v>
      </c>
      <c r="BC135" s="252">
        <f t="shared" si="162"/>
        <v>0.3</v>
      </c>
      <c r="BD135" s="252">
        <f t="shared" si="162"/>
        <v>0.3</v>
      </c>
      <c r="BE135" s="252">
        <f t="shared" si="162"/>
        <v>0.3</v>
      </c>
      <c r="BF135" s="252">
        <f t="shared" si="162"/>
        <v>0.3</v>
      </c>
      <c r="BG135" s="252">
        <f t="shared" si="162"/>
        <v>0.3</v>
      </c>
      <c r="BH135" s="252">
        <f t="shared" si="162"/>
        <v>0.3</v>
      </c>
      <c r="BI135" s="252">
        <f t="shared" si="162"/>
        <v>0.3</v>
      </c>
      <c r="BJ135" s="252">
        <f t="shared" si="162"/>
        <v>0.3</v>
      </c>
      <c r="BK135" s="252">
        <f t="shared" si="162"/>
        <v>0.3</v>
      </c>
      <c r="BL135" s="252">
        <f t="shared" si="162"/>
        <v>0.3</v>
      </c>
      <c r="BM135" s="252">
        <f t="shared" si="162"/>
        <v>0.3</v>
      </c>
      <c r="BN135" s="252">
        <f t="shared" si="162"/>
        <v>0.3</v>
      </c>
      <c r="BO135" s="252">
        <f t="shared" si="162"/>
        <v>0.3</v>
      </c>
    </row>
    <row r="136" spans="2:67" outlineLevel="1" x14ac:dyDescent="0.25">
      <c r="B136" s="287" t="s">
        <v>183</v>
      </c>
      <c r="C136" s="247"/>
      <c r="D136" s="255">
        <f>D143/D140</f>
        <v>1.4</v>
      </c>
      <c r="E136" s="255">
        <f t="shared" ref="E136:AC136" si="164">E143/E140</f>
        <v>1.2</v>
      </c>
      <c r="F136" s="255">
        <f t="shared" si="164"/>
        <v>1.5</v>
      </c>
      <c r="G136" s="255">
        <f t="shared" si="164"/>
        <v>1.4285714285714286</v>
      </c>
      <c r="H136" s="255">
        <f t="shared" si="164"/>
        <v>1.2857142857142858</v>
      </c>
      <c r="I136" s="255">
        <f t="shared" si="164"/>
        <v>1.4285714285714286</v>
      </c>
      <c r="J136" s="255">
        <f t="shared" si="164"/>
        <v>1.2962962962962963</v>
      </c>
      <c r="K136" s="255">
        <f t="shared" si="164"/>
        <v>1.45</v>
      </c>
      <c r="L136" s="255">
        <f t="shared" si="164"/>
        <v>1.25</v>
      </c>
      <c r="M136" s="255">
        <f t="shared" si="164"/>
        <v>1.425531914893617</v>
      </c>
      <c r="N136" s="255">
        <f t="shared" si="164"/>
        <v>1.4651162790697674</v>
      </c>
      <c r="O136" s="255">
        <f t="shared" si="164"/>
        <v>2.0961538461538463</v>
      </c>
      <c r="P136" s="255">
        <f t="shared" si="164"/>
        <v>2.0714285714285716</v>
      </c>
      <c r="Q136" s="255">
        <f t="shared" si="164"/>
        <v>2.4782608695652173</v>
      </c>
      <c r="R136" s="255">
        <f t="shared" si="164"/>
        <v>1.6176470588235294</v>
      </c>
      <c r="S136" s="255">
        <f t="shared" si="164"/>
        <v>1.9104477611940298</v>
      </c>
      <c r="T136" s="255">
        <f t="shared" si="164"/>
        <v>2.3037974683544302</v>
      </c>
      <c r="U136" s="255">
        <f t="shared" si="164"/>
        <v>1.8441558441558441</v>
      </c>
      <c r="V136" s="255">
        <f t="shared" si="164"/>
        <v>2.1052631578947367</v>
      </c>
      <c r="W136" s="255">
        <f t="shared" si="164"/>
        <v>2.2597402597402598</v>
      </c>
      <c r="X136" s="255">
        <f t="shared" si="164"/>
        <v>2.106060606060606</v>
      </c>
      <c r="Y136" s="255">
        <f t="shared" si="164"/>
        <v>2.1139240506329116</v>
      </c>
      <c r="Z136" s="255">
        <f t="shared" si="164"/>
        <v>2</v>
      </c>
      <c r="AA136" s="255">
        <f t="shared" si="164"/>
        <v>2.1690140845070425</v>
      </c>
      <c r="AB136" s="255">
        <f>AB143/AB140</f>
        <v>2.91044776119403</v>
      </c>
      <c r="AC136" s="255">
        <f t="shared" si="164"/>
        <v>2.7692307692307692</v>
      </c>
      <c r="AD136" s="256">
        <v>3</v>
      </c>
      <c r="AF136" s="268">
        <v>2.3870967741935485</v>
      </c>
      <c r="AG136" s="268">
        <f t="shared" si="162"/>
        <v>2.3870967741935485</v>
      </c>
      <c r="AH136" s="268">
        <f t="shared" si="162"/>
        <v>2.3870967741935485</v>
      </c>
      <c r="AI136" s="268">
        <f t="shared" si="162"/>
        <v>2.3870967741935485</v>
      </c>
      <c r="AJ136" s="268">
        <v>2.6</v>
      </c>
      <c r="AK136" s="268">
        <v>2.8</v>
      </c>
      <c r="AL136" s="258">
        <f>AD136</f>
        <v>3</v>
      </c>
      <c r="AM136" s="258">
        <f t="shared" si="162"/>
        <v>3</v>
      </c>
      <c r="AN136" s="258">
        <f t="shared" si="162"/>
        <v>3</v>
      </c>
      <c r="AO136" s="258">
        <f t="shared" si="162"/>
        <v>3</v>
      </c>
      <c r="AP136" s="258">
        <f t="shared" si="162"/>
        <v>3</v>
      </c>
      <c r="AQ136" s="258">
        <f t="shared" si="162"/>
        <v>3</v>
      </c>
      <c r="AR136" s="268">
        <v>3.1</v>
      </c>
      <c r="AS136" s="268">
        <v>3.2</v>
      </c>
      <c r="AT136" s="268">
        <v>3.3</v>
      </c>
      <c r="AU136" s="258">
        <f t="shared" si="162"/>
        <v>3.3</v>
      </c>
      <c r="AV136" s="258">
        <f t="shared" si="162"/>
        <v>3.3</v>
      </c>
      <c r="AW136" s="258">
        <f t="shared" si="162"/>
        <v>3.3</v>
      </c>
      <c r="AX136" s="258">
        <f t="shared" si="162"/>
        <v>3.3</v>
      </c>
      <c r="AY136" s="258">
        <f t="shared" si="162"/>
        <v>3.3</v>
      </c>
      <c r="AZ136" s="258">
        <f t="shared" si="162"/>
        <v>3.3</v>
      </c>
      <c r="BA136" s="258">
        <f t="shared" si="162"/>
        <v>3.3</v>
      </c>
      <c r="BB136" s="258">
        <f t="shared" si="162"/>
        <v>3.3</v>
      </c>
      <c r="BC136" s="258">
        <f t="shared" si="162"/>
        <v>3.3</v>
      </c>
      <c r="BD136" s="258">
        <f t="shared" si="162"/>
        <v>3.3</v>
      </c>
      <c r="BE136" s="258">
        <f t="shared" si="162"/>
        <v>3.3</v>
      </c>
      <c r="BF136" s="258">
        <f t="shared" si="162"/>
        <v>3.3</v>
      </c>
      <c r="BG136" s="258">
        <f t="shared" si="162"/>
        <v>3.3</v>
      </c>
      <c r="BH136" s="258">
        <f t="shared" si="162"/>
        <v>3.3</v>
      </c>
      <c r="BI136" s="258">
        <f t="shared" si="162"/>
        <v>3.3</v>
      </c>
      <c r="BJ136" s="258">
        <f t="shared" si="162"/>
        <v>3.3</v>
      </c>
      <c r="BK136" s="258">
        <f t="shared" si="162"/>
        <v>3.3</v>
      </c>
      <c r="BL136" s="258">
        <f t="shared" si="162"/>
        <v>3.3</v>
      </c>
      <c r="BM136" s="258">
        <f t="shared" si="162"/>
        <v>3.3</v>
      </c>
      <c r="BN136" s="258">
        <f t="shared" si="162"/>
        <v>3.3</v>
      </c>
      <c r="BO136" s="258">
        <f t="shared" si="162"/>
        <v>3.3</v>
      </c>
    </row>
    <row r="137" spans="2:67" outlineLevel="1" x14ac:dyDescent="0.25">
      <c r="B137" s="287" t="s">
        <v>103</v>
      </c>
      <c r="C137" s="247"/>
      <c r="D137" s="269">
        <f>IF(ISERROR(D146/D143),"",D146/D143)</f>
        <v>23.071428571428573</v>
      </c>
      <c r="E137" s="269">
        <f t="shared" ref="E137:AC137" si="165">IF(ISERROR(E146/E143),"",E146/E143)</f>
        <v>49.300000000000004</v>
      </c>
      <c r="F137" s="269">
        <f t="shared" si="165"/>
        <v>132.91666666666666</v>
      </c>
      <c r="G137" s="269">
        <f t="shared" si="165"/>
        <v>37.75</v>
      </c>
      <c r="H137" s="269">
        <f t="shared" si="165"/>
        <v>6.666666666666667</v>
      </c>
      <c r="I137" s="269">
        <f t="shared" si="165"/>
        <v>41.374000000000002</v>
      </c>
      <c r="J137" s="269">
        <f t="shared" si="165"/>
        <v>87.4</v>
      </c>
      <c r="K137" s="269">
        <f t="shared" si="165"/>
        <v>85.542758620689654</v>
      </c>
      <c r="L137" s="269">
        <f t="shared" si="165"/>
        <v>76.734999999999999</v>
      </c>
      <c r="M137" s="269">
        <f t="shared" si="165"/>
        <v>52.64179104477612</v>
      </c>
      <c r="N137" s="269">
        <f t="shared" si="165"/>
        <v>59.553174603174604</v>
      </c>
      <c r="O137" s="269">
        <f t="shared" si="165"/>
        <v>39.021743119266056</v>
      </c>
      <c r="P137" s="269">
        <f t="shared" si="165"/>
        <v>46.850431034482753</v>
      </c>
      <c r="Q137" s="269">
        <f t="shared" si="165"/>
        <v>42.590789473684211</v>
      </c>
      <c r="R137" s="269">
        <f t="shared" si="165"/>
        <v>63.160818181818179</v>
      </c>
      <c r="S137" s="269">
        <f t="shared" si="165"/>
        <v>63.909765624999999</v>
      </c>
      <c r="T137" s="269">
        <f t="shared" si="165"/>
        <v>53.046703296703299</v>
      </c>
      <c r="U137" s="269">
        <f t="shared" si="165"/>
        <v>69.64239436619718</v>
      </c>
      <c r="V137" s="269">
        <f t="shared" si="165"/>
        <v>61.446624999999997</v>
      </c>
      <c r="W137" s="269">
        <f t="shared" si="165"/>
        <v>59.306666666666672</v>
      </c>
      <c r="X137" s="269">
        <f t="shared" si="165"/>
        <v>59.658920863309355</v>
      </c>
      <c r="Y137" s="269">
        <f t="shared" si="165"/>
        <v>69.570658682634729</v>
      </c>
      <c r="Z137" s="269">
        <f t="shared" si="165"/>
        <v>58.815593220338982</v>
      </c>
      <c r="AA137" s="269">
        <f t="shared" si="165"/>
        <v>48.827012987012985</v>
      </c>
      <c r="AB137" s="269">
        <f>IF(ISERROR(AB146/AB143),"",AB146/AB143)</f>
        <v>41.115025641025646</v>
      </c>
      <c r="AC137" s="269">
        <f t="shared" si="165"/>
        <v>35.327333333333335</v>
      </c>
      <c r="AD137" s="260">
        <f>SUM(V146:AC146)/SUM(V143:AC143)</f>
        <v>53.533535353535356</v>
      </c>
      <c r="AF137" s="270">
        <f>AD137</f>
        <v>53.533535353535356</v>
      </c>
      <c r="AG137" s="270">
        <f t="shared" si="162"/>
        <v>53.533535353535356</v>
      </c>
      <c r="AH137" s="270">
        <f t="shared" si="162"/>
        <v>53.533535353535356</v>
      </c>
      <c r="AI137" s="270">
        <f t="shared" si="162"/>
        <v>53.533535353535356</v>
      </c>
      <c r="AJ137" s="271">
        <f t="shared" si="162"/>
        <v>53.533535353535356</v>
      </c>
      <c r="AK137" s="271">
        <f t="shared" si="162"/>
        <v>53.533535353535356</v>
      </c>
      <c r="AL137" s="271">
        <f t="shared" si="162"/>
        <v>53.533535353535356</v>
      </c>
      <c r="AM137" s="271">
        <f t="shared" si="162"/>
        <v>53.533535353535356</v>
      </c>
      <c r="AN137" s="271">
        <f t="shared" si="162"/>
        <v>53.533535353535356</v>
      </c>
      <c r="AO137" s="271">
        <f t="shared" si="162"/>
        <v>53.533535353535356</v>
      </c>
      <c r="AP137" s="271">
        <f t="shared" si="162"/>
        <v>53.533535353535356</v>
      </c>
      <c r="AQ137" s="271">
        <f t="shared" si="162"/>
        <v>53.533535353535356</v>
      </c>
      <c r="AR137" s="271">
        <f t="shared" si="162"/>
        <v>53.533535353535356</v>
      </c>
      <c r="AS137" s="271">
        <f t="shared" si="162"/>
        <v>53.533535353535356</v>
      </c>
      <c r="AT137" s="271">
        <f t="shared" si="162"/>
        <v>53.533535353535356</v>
      </c>
      <c r="AU137" s="271">
        <f t="shared" si="162"/>
        <v>53.533535353535356</v>
      </c>
      <c r="AV137" s="271">
        <f t="shared" si="162"/>
        <v>53.533535353535356</v>
      </c>
      <c r="AW137" s="271">
        <f t="shared" si="162"/>
        <v>53.533535353535356</v>
      </c>
      <c r="AX137" s="271">
        <f t="shared" si="162"/>
        <v>53.533535353535356</v>
      </c>
      <c r="AY137" s="271">
        <f t="shared" si="162"/>
        <v>53.533535353535356</v>
      </c>
      <c r="AZ137" s="271">
        <f t="shared" si="162"/>
        <v>53.533535353535356</v>
      </c>
      <c r="BA137" s="271">
        <f t="shared" si="162"/>
        <v>53.533535353535356</v>
      </c>
      <c r="BB137" s="271">
        <f t="shared" si="162"/>
        <v>53.533535353535356</v>
      </c>
      <c r="BC137" s="271">
        <f t="shared" si="162"/>
        <v>53.533535353535356</v>
      </c>
      <c r="BD137" s="271">
        <f t="shared" si="162"/>
        <v>53.533535353535356</v>
      </c>
      <c r="BE137" s="271">
        <f t="shared" si="162"/>
        <v>53.533535353535356</v>
      </c>
      <c r="BF137" s="271">
        <f t="shared" si="162"/>
        <v>53.533535353535356</v>
      </c>
      <c r="BG137" s="271">
        <f t="shared" si="162"/>
        <v>53.533535353535356</v>
      </c>
      <c r="BH137" s="271">
        <f t="shared" si="162"/>
        <v>53.533535353535356</v>
      </c>
      <c r="BI137" s="271">
        <f t="shared" si="162"/>
        <v>53.533535353535356</v>
      </c>
      <c r="BJ137" s="271">
        <f t="shared" si="162"/>
        <v>53.533535353535356</v>
      </c>
      <c r="BK137" s="271">
        <f t="shared" si="162"/>
        <v>53.533535353535356</v>
      </c>
      <c r="BL137" s="271">
        <f t="shared" si="162"/>
        <v>53.533535353535356</v>
      </c>
      <c r="BM137" s="271">
        <f t="shared" si="162"/>
        <v>53.533535353535356</v>
      </c>
      <c r="BN137" s="271">
        <f t="shared" si="162"/>
        <v>53.533535353535356</v>
      </c>
      <c r="BO137" s="271">
        <f t="shared" si="162"/>
        <v>53.533535353535356</v>
      </c>
    </row>
    <row r="138" spans="2:67" outlineLevel="1" x14ac:dyDescent="0.25">
      <c r="B138" s="287" t="s">
        <v>117</v>
      </c>
      <c r="C138" s="247"/>
      <c r="D138" s="269">
        <f>IF(ISERROR(D146/D133),"",D146/D133)</f>
        <v>8.9722222222222214</v>
      </c>
      <c r="E138" s="269">
        <f t="shared" ref="E138:AC138" si="166">IF(ISERROR(E146/E133),"",E146/E133)</f>
        <v>29.580000000000002</v>
      </c>
      <c r="F138" s="269">
        <f t="shared" si="166"/>
        <v>88.611111111111114</v>
      </c>
      <c r="G138" s="269">
        <f t="shared" si="166"/>
        <v>37.75</v>
      </c>
      <c r="H138" s="269">
        <f t="shared" si="166"/>
        <v>4.615384615384615</v>
      </c>
      <c r="I138" s="269">
        <f t="shared" si="166"/>
        <v>49.648800000000001</v>
      </c>
      <c r="J138" s="269">
        <f t="shared" si="166"/>
        <v>82.675675675675677</v>
      </c>
      <c r="K138" s="269">
        <f t="shared" si="166"/>
        <v>62.018499999999996</v>
      </c>
      <c r="L138" s="269">
        <f t="shared" si="166"/>
        <v>66.72608695652174</v>
      </c>
      <c r="M138" s="269">
        <f t="shared" si="166"/>
        <v>57.819672131147541</v>
      </c>
      <c r="N138" s="269">
        <f t="shared" si="166"/>
        <v>57.720769230769228</v>
      </c>
      <c r="O138" s="269">
        <f t="shared" si="166"/>
        <v>52.510740740740736</v>
      </c>
      <c r="P138" s="269">
        <f t="shared" si="166"/>
        <v>62.467241379310337</v>
      </c>
      <c r="Q138" s="269">
        <f t="shared" si="166"/>
        <v>58.498192771084341</v>
      </c>
      <c r="R138" s="269">
        <f t="shared" si="166"/>
        <v>73.13357894736842</v>
      </c>
      <c r="S138" s="269">
        <f t="shared" si="166"/>
        <v>76.452803738317755</v>
      </c>
      <c r="T138" s="269">
        <f t="shared" si="166"/>
        <v>83.952173913043481</v>
      </c>
      <c r="U138" s="269">
        <f t="shared" si="166"/>
        <v>83.102689075630252</v>
      </c>
      <c r="V138" s="269">
        <f t="shared" si="166"/>
        <v>87.780892857142845</v>
      </c>
      <c r="W138" s="269">
        <f t="shared" si="166"/>
        <v>87.452203389830515</v>
      </c>
      <c r="X138" s="269">
        <f t="shared" si="166"/>
        <v>72.742017543859646</v>
      </c>
      <c r="Y138" s="269">
        <f t="shared" si="166"/>
        <v>103.73482142857142</v>
      </c>
      <c r="Z138" s="269">
        <f t="shared" si="166"/>
        <v>60.879298245614031</v>
      </c>
      <c r="AA138" s="269">
        <f t="shared" si="166"/>
        <v>67.137142857142848</v>
      </c>
      <c r="AB138" s="269">
        <f>IF(ISERROR(AB146/AB133),"",AB146/AB133)</f>
        <v>77.090673076923082</v>
      </c>
      <c r="AC138" s="269">
        <f t="shared" si="166"/>
        <v>62.959603960396038</v>
      </c>
      <c r="AD138" s="260">
        <f>SUM(Y146:AC146)/SUM(Y133:AC133)</f>
        <v>74.501381215469607</v>
      </c>
      <c r="AF138" s="270">
        <f>AD138</f>
        <v>74.501381215469607</v>
      </c>
      <c r="AG138" s="270">
        <f t="shared" si="162"/>
        <v>74.501381215469607</v>
      </c>
      <c r="AH138" s="270">
        <f t="shared" si="162"/>
        <v>74.501381215469607</v>
      </c>
      <c r="AI138" s="270">
        <f t="shared" si="162"/>
        <v>74.501381215469607</v>
      </c>
      <c r="AJ138" s="271">
        <f t="shared" si="162"/>
        <v>74.501381215469607</v>
      </c>
      <c r="AK138" s="271">
        <f t="shared" si="162"/>
        <v>74.501381215469607</v>
      </c>
      <c r="AL138" s="271">
        <f t="shared" si="162"/>
        <v>74.501381215469607</v>
      </c>
      <c r="AM138" s="271">
        <f t="shared" si="162"/>
        <v>74.501381215469607</v>
      </c>
      <c r="AN138" s="271">
        <f t="shared" si="162"/>
        <v>74.501381215469607</v>
      </c>
      <c r="AO138" s="271">
        <f t="shared" si="162"/>
        <v>74.501381215469607</v>
      </c>
      <c r="AP138" s="271">
        <f t="shared" si="162"/>
        <v>74.501381215469607</v>
      </c>
      <c r="AQ138" s="271">
        <f t="shared" si="162"/>
        <v>74.501381215469607</v>
      </c>
      <c r="AR138" s="271">
        <f t="shared" si="162"/>
        <v>74.501381215469607</v>
      </c>
      <c r="AS138" s="271">
        <f t="shared" si="162"/>
        <v>74.501381215469607</v>
      </c>
      <c r="AT138" s="271">
        <f t="shared" si="162"/>
        <v>74.501381215469607</v>
      </c>
      <c r="AU138" s="271">
        <f t="shared" si="162"/>
        <v>74.501381215469607</v>
      </c>
      <c r="AV138" s="271">
        <f t="shared" si="162"/>
        <v>74.501381215469607</v>
      </c>
      <c r="AW138" s="271">
        <f t="shared" si="162"/>
        <v>74.501381215469607</v>
      </c>
      <c r="AX138" s="271">
        <f t="shared" si="162"/>
        <v>74.501381215469607</v>
      </c>
      <c r="AY138" s="271">
        <f t="shared" si="162"/>
        <v>74.501381215469607</v>
      </c>
      <c r="AZ138" s="271">
        <f t="shared" si="162"/>
        <v>74.501381215469607</v>
      </c>
      <c r="BA138" s="271">
        <f t="shared" si="162"/>
        <v>74.501381215469607</v>
      </c>
      <c r="BB138" s="271">
        <f t="shared" si="162"/>
        <v>74.501381215469607</v>
      </c>
      <c r="BC138" s="271">
        <f t="shared" si="162"/>
        <v>74.501381215469607</v>
      </c>
      <c r="BD138" s="271">
        <f t="shared" si="162"/>
        <v>74.501381215469607</v>
      </c>
      <c r="BE138" s="271">
        <f t="shared" si="162"/>
        <v>74.501381215469607</v>
      </c>
      <c r="BF138" s="271">
        <f t="shared" si="162"/>
        <v>74.501381215469607</v>
      </c>
      <c r="BG138" s="271">
        <f t="shared" si="162"/>
        <v>74.501381215469607</v>
      </c>
      <c r="BH138" s="271">
        <f t="shared" si="162"/>
        <v>74.501381215469607</v>
      </c>
      <c r="BI138" s="271">
        <f t="shared" si="162"/>
        <v>74.501381215469607</v>
      </c>
      <c r="BJ138" s="271">
        <f t="shared" si="162"/>
        <v>74.501381215469607</v>
      </c>
      <c r="BK138" s="271">
        <f t="shared" si="162"/>
        <v>74.501381215469607</v>
      </c>
      <c r="BL138" s="271">
        <f t="shared" si="162"/>
        <v>74.501381215469607</v>
      </c>
      <c r="BM138" s="271">
        <f t="shared" si="162"/>
        <v>74.501381215469607</v>
      </c>
      <c r="BN138" s="271">
        <f t="shared" si="162"/>
        <v>74.501381215469607</v>
      </c>
      <c r="BO138" s="271">
        <f t="shared" si="162"/>
        <v>74.501381215469607</v>
      </c>
    </row>
    <row r="139" spans="2:67" outlineLevel="1" x14ac:dyDescent="0.25"/>
    <row r="140" spans="2:67" outlineLevel="1" x14ac:dyDescent="0.25">
      <c r="B140" s="292" t="s">
        <v>226</v>
      </c>
      <c r="D140" s="7">
        <f>IF(VLOOKUP($B$132&amp;$B140,[17]Sheet1!$C$1:$AC$85,COLUMN(D$1)-2,FALSE)=" ",0,VLOOKUP($B$132&amp;$B140,[17]Sheet1!$C$1:$AC$85,COLUMN(D$1)-2,FALSE))</f>
        <v>5</v>
      </c>
      <c r="E140" s="7">
        <f>IF(VLOOKUP($B$132&amp;$B140,[17]Sheet1!$C$1:$AC$85,COLUMN(E$1)-2,FALSE)=" ",0,VLOOKUP($B$132&amp;$B140,[17]Sheet1!$C$1:$AC$85,COLUMN(E$1)-2,FALSE))</f>
        <v>5</v>
      </c>
      <c r="F140" s="7">
        <f>IF(VLOOKUP($B$132&amp;$B140,[17]Sheet1!$C$1:$AC$85,COLUMN(F$1)-2,FALSE)=" ",0,VLOOKUP($B$132&amp;$B140,[17]Sheet1!$C$1:$AC$85,COLUMN(F$1)-2,FALSE))</f>
        <v>4</v>
      </c>
      <c r="G140" s="7">
        <f>IF(VLOOKUP($B$132&amp;$B140,[17]Sheet1!$C$1:$AC$85,COLUMN(G$1)-2,FALSE)=" ",0,VLOOKUP($B$132&amp;$B140,[17]Sheet1!$C$1:$AC$85,COLUMN(G$1)-2,FALSE))</f>
        <v>7</v>
      </c>
      <c r="H140" s="7">
        <f>IF(VLOOKUP($B$132&amp;$B140,[17]Sheet1!$C$1:$AC$85,COLUMN(H$1)-2,FALSE)=" ",0,VLOOKUP($B$132&amp;$B140,[17]Sheet1!$C$1:$AC$85,COLUMN(H$1)-2,FALSE))</f>
        <v>7</v>
      </c>
      <c r="I140" s="7">
        <f>IF(VLOOKUP($B$132&amp;$B140,[17]Sheet1!$C$1:$AC$85,COLUMN(I$1)-2,FALSE)=" ",0,VLOOKUP($B$132&amp;$B140,[17]Sheet1!$C$1:$AC$85,COLUMN(I$1)-2,FALSE))</f>
        <v>21</v>
      </c>
      <c r="J140" s="7">
        <f>IF(VLOOKUP($B$132&amp;$B140,[17]Sheet1!$C$1:$AC$85,COLUMN(J$1)-2,FALSE)=" ",0,VLOOKUP($B$132&amp;$B140,[17]Sheet1!$C$1:$AC$85,COLUMN(J$1)-2,FALSE))</f>
        <v>27</v>
      </c>
      <c r="K140" s="7">
        <f>IF(VLOOKUP($B$132&amp;$B140,[17]Sheet1!$C$1:$AC$85,COLUMN(K$1)-2,FALSE)=" ",0,VLOOKUP($B$132&amp;$B140,[17]Sheet1!$C$1:$AC$85,COLUMN(K$1)-2,FALSE))</f>
        <v>20</v>
      </c>
      <c r="L140" s="7">
        <f>IF(VLOOKUP($B$132&amp;$B140,[17]Sheet1!$C$1:$AC$85,COLUMN(L$1)-2,FALSE)=" ",0,VLOOKUP($B$132&amp;$B140,[17]Sheet1!$C$1:$AC$85,COLUMN(L$1)-2,FALSE))</f>
        <v>32</v>
      </c>
      <c r="M140" s="7">
        <f>IF(VLOOKUP($B$132&amp;$B140,[17]Sheet1!$C$1:$AC$85,COLUMN(M$1)-2,FALSE)=" ",0,VLOOKUP($B$132&amp;$B140,[17]Sheet1!$C$1:$AC$85,COLUMN(M$1)-2,FALSE))</f>
        <v>47</v>
      </c>
      <c r="N140" s="7">
        <f>IF(VLOOKUP($B$132&amp;$B140,[17]Sheet1!$C$1:$AC$85,COLUMN(N$1)-2,FALSE)=" ",0,VLOOKUP($B$132&amp;$B140,[17]Sheet1!$C$1:$AC$85,COLUMN(N$1)-2,FALSE))</f>
        <v>43</v>
      </c>
      <c r="O140" s="7">
        <f>IF(VLOOKUP($B$132&amp;$B140,[17]Sheet1!$C$1:$AC$85,COLUMN(O$1)-2,FALSE)=" ",0,VLOOKUP($B$132&amp;$B140,[17]Sheet1!$C$1:$AC$85,COLUMN(O$1)-2,FALSE))</f>
        <v>52</v>
      </c>
      <c r="P140" s="7">
        <f>IF(VLOOKUP($B$132&amp;$B140,[17]Sheet1!$C$1:$AC$85,COLUMN(P$1)-2,FALSE)=" ",0,VLOOKUP($B$132&amp;$B140,[17]Sheet1!$C$1:$AC$85,COLUMN(P$1)-2,FALSE))</f>
        <v>56</v>
      </c>
      <c r="Q140" s="7">
        <f>IF(VLOOKUP($B$132&amp;$B140,[17]Sheet1!$C$1:$AC$85,COLUMN(Q$1)-2,FALSE)=" ",0,VLOOKUP($B$132&amp;$B140,[17]Sheet1!$C$1:$AC$85,COLUMN(Q$1)-2,FALSE))</f>
        <v>46</v>
      </c>
      <c r="R140" s="7">
        <f>IF(VLOOKUP($B$132&amp;$B140,[17]Sheet1!$C$1:$AC$85,COLUMN(R$1)-2,FALSE)=" ",0,VLOOKUP($B$132&amp;$B140,[17]Sheet1!$C$1:$AC$85,COLUMN(R$1)-2,FALSE))</f>
        <v>68</v>
      </c>
      <c r="S140" s="7">
        <f>IF(VLOOKUP($B$132&amp;$B140,[17]Sheet1!$C$1:$AC$85,COLUMN(S$1)-2,FALSE)=" ",0,VLOOKUP($B$132&amp;$B140,[17]Sheet1!$C$1:$AC$85,COLUMN(S$1)-2,FALSE))</f>
        <v>67</v>
      </c>
      <c r="T140" s="7">
        <f>IF(VLOOKUP($B$132&amp;$B140,[17]Sheet1!$C$1:$AC$85,COLUMN(T$1)-2,FALSE)=" ",0,VLOOKUP($B$132&amp;$B140,[17]Sheet1!$C$1:$AC$85,COLUMN(T$1)-2,FALSE))</f>
        <v>79</v>
      </c>
      <c r="U140" s="7">
        <f>IF(VLOOKUP($B$132&amp;$B140,[17]Sheet1!$C$1:$AC$85,COLUMN(U$1)-2,FALSE)=" ",0,VLOOKUP($B$132&amp;$B140,[17]Sheet1!$C$1:$AC$85,COLUMN(U$1)-2,FALSE))</f>
        <v>77</v>
      </c>
      <c r="V140" s="7">
        <f>IF(VLOOKUP($B$132&amp;$B140,[17]Sheet1!$C$1:$AC$85,COLUMN(V$1)-2,FALSE)=" ",0,VLOOKUP($B$132&amp;$B140,[17]Sheet1!$C$1:$AC$85,COLUMN(V$1)-2,FALSE))</f>
        <v>76</v>
      </c>
      <c r="W140" s="7">
        <f>IF(VLOOKUP($B$132&amp;$B140,[17]Sheet1!$C$1:$AC$85,COLUMN(W$1)-2,FALSE)=" ",0,VLOOKUP($B$132&amp;$B140,[17]Sheet1!$C$1:$AC$85,COLUMN(W$1)-2,FALSE))</f>
        <v>77</v>
      </c>
      <c r="X140" s="7">
        <f>IF(VLOOKUP($B$132&amp;$B140,[17]Sheet1!$C$1:$AC$85,COLUMN(X$1)-2,FALSE)=" ",0,VLOOKUP($B$132&amp;$B140,[17]Sheet1!$C$1:$AC$85,COLUMN(X$1)-2,FALSE))</f>
        <v>66</v>
      </c>
      <c r="Y140" s="7">
        <f>IF(VLOOKUP($B$132&amp;$B140,[17]Sheet1!$C$1:$AC$85,COLUMN(Y$1)-2,FALSE)=" ",0,VLOOKUP($B$132&amp;$B140,[17]Sheet1!$C$1:$AC$85,COLUMN(Y$1)-2,FALSE))</f>
        <v>79</v>
      </c>
      <c r="Z140" s="7">
        <f>IF(VLOOKUP($B$132&amp;$B140,[17]Sheet1!$C$1:$AC$85,COLUMN(Z$1)-2,FALSE)=" ",0,VLOOKUP($B$132&amp;$B140,[17]Sheet1!$C$1:$AC$85,COLUMN(Z$1)-2,FALSE))</f>
        <v>59</v>
      </c>
      <c r="AA140" s="7">
        <f>IF(VLOOKUP($B$132&amp;$B140,[17]Sheet1!$C$1:$AC$85,COLUMN(AA$1)-2,FALSE)=" ",0,VLOOKUP($B$132&amp;$B140,[17]Sheet1!$C$1:$AC$85,COLUMN(AA$1)-2,FALSE))</f>
        <v>71</v>
      </c>
      <c r="AB140" s="7">
        <f>IF(VLOOKUP($B$132&amp;$B140,[17]Sheet1!$C$1:$AC$85,COLUMN(AB$1)-2,FALSE)=" ",0,VLOOKUP($B$132&amp;$B140,[17]Sheet1!$C$1:$AC$85,COLUMN(AB$1)-2,FALSE))</f>
        <v>67</v>
      </c>
      <c r="AC140" s="7">
        <f>IF(VLOOKUP($B$132&amp;$B140,[17]Sheet1!$C$1:$AC$85,COLUMN(AC$1)-2,FALSE)=" ",0,VLOOKUP($B$132&amp;$B140,[17]Sheet1!$C$1:$AC$85,COLUMN(AC$1)-2,FALSE))</f>
        <v>65</v>
      </c>
      <c r="AF140" s="7">
        <f t="shared" ref="AF140:AG144" si="167">AB140</f>
        <v>67</v>
      </c>
      <c r="AG140" s="7">
        <f t="shared" si="167"/>
        <v>65</v>
      </c>
      <c r="AH140" s="7">
        <f>VLOOKUP($A$3&amp;$B$132&amp;$B140,'[14]Paga All'!$G$1:$J$3000,4,FALSE)</f>
        <v>91</v>
      </c>
      <c r="AI140" s="7">
        <f>VLOOKUP($A$2&amp;$B$132&amp;$B140,'[15]Paga all'!$F:$G,2,FALSE)</f>
        <v>90</v>
      </c>
      <c r="AJ140" s="7">
        <f>VLOOKUP($A$2&amp;$B$132&amp;$B140,'[16]Paga all'!$F$2:$G$1470,2,FALSE)</f>
        <v>62</v>
      </c>
      <c r="AK140" s="9">
        <f t="shared" ref="AK140:BO140" si="168">IF(ROUND((AJ140+AJ141)*(1+AK134),)&gt;=AK$3*$AD$3,AK$3*$AD$3*(1-AK135),ROUND((AJ140+AJ141)*(1+AK134),)-ROUND((AJ140+AJ141)*(1+AK134)*AK135,))</f>
        <v>87</v>
      </c>
      <c r="AL140" s="9">
        <f t="shared" si="168"/>
        <v>87</v>
      </c>
      <c r="AM140" s="9">
        <f t="shared" si="168"/>
        <v>87</v>
      </c>
      <c r="AN140" s="9">
        <f t="shared" si="168"/>
        <v>87</v>
      </c>
      <c r="AO140" s="9">
        <f t="shared" si="168"/>
        <v>87</v>
      </c>
      <c r="AP140" s="9">
        <f t="shared" si="168"/>
        <v>87</v>
      </c>
      <c r="AQ140" s="9">
        <f t="shared" si="168"/>
        <v>87</v>
      </c>
      <c r="AR140" s="9">
        <f t="shared" si="168"/>
        <v>87</v>
      </c>
      <c r="AS140" s="9">
        <f t="shared" si="168"/>
        <v>87</v>
      </c>
      <c r="AT140" s="9">
        <f t="shared" si="168"/>
        <v>87</v>
      </c>
      <c r="AU140" s="9">
        <f t="shared" si="168"/>
        <v>87</v>
      </c>
      <c r="AV140" s="9">
        <f t="shared" si="168"/>
        <v>87</v>
      </c>
      <c r="AW140" s="9">
        <f t="shared" si="168"/>
        <v>87</v>
      </c>
      <c r="AX140" s="9">
        <f t="shared" si="168"/>
        <v>87</v>
      </c>
      <c r="AY140" s="9">
        <f t="shared" si="168"/>
        <v>87</v>
      </c>
      <c r="AZ140" s="9">
        <f t="shared" si="168"/>
        <v>87</v>
      </c>
      <c r="BA140" s="9">
        <f t="shared" si="168"/>
        <v>87</v>
      </c>
      <c r="BB140" s="9">
        <f t="shared" si="168"/>
        <v>87</v>
      </c>
      <c r="BC140" s="9">
        <f t="shared" si="168"/>
        <v>87</v>
      </c>
      <c r="BD140" s="9">
        <f t="shared" si="168"/>
        <v>87</v>
      </c>
      <c r="BE140" s="9">
        <f t="shared" si="168"/>
        <v>87</v>
      </c>
      <c r="BF140" s="9">
        <f t="shared" si="168"/>
        <v>87</v>
      </c>
      <c r="BG140" s="9">
        <f t="shared" si="168"/>
        <v>87</v>
      </c>
      <c r="BH140" s="9">
        <f t="shared" si="168"/>
        <v>87</v>
      </c>
      <c r="BI140" s="9">
        <f t="shared" si="168"/>
        <v>87</v>
      </c>
      <c r="BJ140" s="9">
        <f t="shared" si="168"/>
        <v>87</v>
      </c>
      <c r="BK140" s="9">
        <f t="shared" si="168"/>
        <v>87</v>
      </c>
      <c r="BL140" s="9">
        <f t="shared" si="168"/>
        <v>87</v>
      </c>
      <c r="BM140" s="9">
        <f t="shared" si="168"/>
        <v>87</v>
      </c>
      <c r="BN140" s="9">
        <f t="shared" si="168"/>
        <v>87</v>
      </c>
      <c r="BO140" s="9">
        <f t="shared" si="168"/>
        <v>87</v>
      </c>
    </row>
    <row r="141" spans="2:67" outlineLevel="1" x14ac:dyDescent="0.25">
      <c r="B141" s="292" t="s">
        <v>227</v>
      </c>
      <c r="D141" s="7">
        <f>IF(VLOOKUP($B$132&amp;$B141,[17]Sheet1!$C$1:$AC$85,COLUMN(D$1)-2,FALSE)=" ",0,VLOOKUP($B$132&amp;$B141,[17]Sheet1!$C$1:$AC$85,COLUMN(D$1)-2,FALSE))</f>
        <v>13</v>
      </c>
      <c r="E141" s="7">
        <f>IF(VLOOKUP($B$132&amp;$B141,[17]Sheet1!$C$1:$AC$85,COLUMN(E$1)-2,FALSE)=" ",0,VLOOKUP($B$132&amp;$B141,[17]Sheet1!$C$1:$AC$85,COLUMN(E$1)-2,FALSE))</f>
        <v>5</v>
      </c>
      <c r="F141" s="7">
        <f>IF(VLOOKUP($B$132&amp;$B141,[17]Sheet1!$C$1:$AC$85,COLUMN(F$1)-2,FALSE)=" ",0,VLOOKUP($B$132&amp;$B141,[17]Sheet1!$C$1:$AC$85,COLUMN(F$1)-2,FALSE))</f>
        <v>5</v>
      </c>
      <c r="G141" s="7">
        <f>IF(VLOOKUP($B$132&amp;$B141,[17]Sheet1!$C$1:$AC$85,COLUMN(G$1)-2,FALSE)=" ",0,VLOOKUP($B$132&amp;$B141,[17]Sheet1!$C$1:$AC$85,COLUMN(G$1)-2,FALSE))</f>
        <v>3</v>
      </c>
      <c r="H141" s="7">
        <f>IF(VLOOKUP($B$132&amp;$B141,[17]Sheet1!$C$1:$AC$85,COLUMN(H$1)-2,FALSE)=" ",0,VLOOKUP($B$132&amp;$B141,[17]Sheet1!$C$1:$AC$85,COLUMN(H$1)-2,FALSE))</f>
        <v>6</v>
      </c>
      <c r="I141" s="7">
        <f>IF(VLOOKUP($B$132&amp;$B141,[17]Sheet1!$C$1:$AC$85,COLUMN(I$1)-2,FALSE)=" ",0,VLOOKUP($B$132&amp;$B141,[17]Sheet1!$C$1:$AC$85,COLUMN(I$1)-2,FALSE))</f>
        <v>4</v>
      </c>
      <c r="J141" s="7">
        <f>IF(VLOOKUP($B$132&amp;$B141,[17]Sheet1!$C$1:$AC$85,COLUMN(J$1)-2,FALSE)=" ",0,VLOOKUP($B$132&amp;$B141,[17]Sheet1!$C$1:$AC$85,COLUMN(J$1)-2,FALSE))</f>
        <v>10</v>
      </c>
      <c r="K141" s="7">
        <f>IF(VLOOKUP($B$132&amp;$B141,[17]Sheet1!$C$1:$AC$85,COLUMN(K$1)-2,FALSE)=" ",0,VLOOKUP($B$132&amp;$B141,[17]Sheet1!$C$1:$AC$85,COLUMN(K$1)-2,FALSE))</f>
        <v>20</v>
      </c>
      <c r="L141" s="7">
        <f>IF(VLOOKUP($B$132&amp;$B141,[17]Sheet1!$C$1:$AC$85,COLUMN(L$1)-2,FALSE)=" ",0,VLOOKUP($B$132&amp;$B141,[17]Sheet1!$C$1:$AC$85,COLUMN(L$1)-2,FALSE))</f>
        <v>14</v>
      </c>
      <c r="M141" s="7">
        <f>IF(VLOOKUP($B$132&amp;$B141,[17]Sheet1!$C$1:$AC$85,COLUMN(M$1)-2,FALSE)=" ",0,VLOOKUP($B$132&amp;$B141,[17]Sheet1!$C$1:$AC$85,COLUMN(M$1)-2,FALSE))</f>
        <v>14</v>
      </c>
      <c r="N141" s="7">
        <f>IF(VLOOKUP($B$132&amp;$B141,[17]Sheet1!$C$1:$AC$85,COLUMN(N$1)-2,FALSE)=" ",0,VLOOKUP($B$132&amp;$B141,[17]Sheet1!$C$1:$AC$85,COLUMN(N$1)-2,FALSE))</f>
        <v>22</v>
      </c>
      <c r="O141" s="7">
        <f>IF(VLOOKUP($B$132&amp;$B141,[17]Sheet1!$C$1:$AC$85,COLUMN(O$1)-2,FALSE)=" ",0,VLOOKUP($B$132&amp;$B141,[17]Sheet1!$C$1:$AC$85,COLUMN(O$1)-2,FALSE))</f>
        <v>29</v>
      </c>
      <c r="P141" s="7">
        <f>IF(VLOOKUP($B$132&amp;$B141,[17]Sheet1!$C$1:$AC$85,COLUMN(P$1)-2,FALSE)=" ",0,VLOOKUP($B$132&amp;$B141,[17]Sheet1!$C$1:$AC$85,COLUMN(P$1)-2,FALSE))</f>
        <v>31</v>
      </c>
      <c r="Q141" s="7">
        <f>IF(VLOOKUP($B$132&amp;$B141,[17]Sheet1!$C$1:$AC$85,COLUMN(Q$1)-2,FALSE)=" ",0,VLOOKUP($B$132&amp;$B141,[17]Sheet1!$C$1:$AC$85,COLUMN(Q$1)-2,FALSE))</f>
        <v>37</v>
      </c>
      <c r="R141" s="7">
        <f>IF(VLOOKUP($B$132&amp;$B141,[17]Sheet1!$C$1:$AC$85,COLUMN(R$1)-2,FALSE)=" ",0,VLOOKUP($B$132&amp;$B141,[17]Sheet1!$C$1:$AC$85,COLUMN(R$1)-2,FALSE))</f>
        <v>27</v>
      </c>
      <c r="S141" s="7">
        <f>IF(VLOOKUP($B$132&amp;$B141,[17]Sheet1!$C$1:$AC$85,COLUMN(S$1)-2,FALSE)=" ",0,VLOOKUP($B$132&amp;$B141,[17]Sheet1!$C$1:$AC$85,COLUMN(S$1)-2,FALSE))</f>
        <v>40</v>
      </c>
      <c r="T141" s="7">
        <f>IF(VLOOKUP($B$132&amp;$B141,[17]Sheet1!$C$1:$AC$85,COLUMN(T$1)-2,FALSE)=" ",0,VLOOKUP($B$132&amp;$B141,[17]Sheet1!$C$1:$AC$85,COLUMN(T$1)-2,FALSE))</f>
        <v>36</v>
      </c>
      <c r="U141" s="7">
        <f>IF(VLOOKUP($B$132&amp;$B141,[17]Sheet1!$C$1:$AC$85,COLUMN(U$1)-2,FALSE)=" ",0,VLOOKUP($B$132&amp;$B141,[17]Sheet1!$C$1:$AC$85,COLUMN(U$1)-2,FALSE))</f>
        <v>42</v>
      </c>
      <c r="V141" s="7">
        <f>IF(VLOOKUP($B$132&amp;$B141,[17]Sheet1!$C$1:$AC$85,COLUMN(V$1)-2,FALSE)=" ",0,VLOOKUP($B$132&amp;$B141,[17]Sheet1!$C$1:$AC$85,COLUMN(V$1)-2,FALSE))</f>
        <v>36</v>
      </c>
      <c r="W141" s="7">
        <f>IF(VLOOKUP($B$132&amp;$B141,[17]Sheet1!$C$1:$AC$85,COLUMN(W$1)-2,FALSE)=" ",0,VLOOKUP($B$132&amp;$B141,[17]Sheet1!$C$1:$AC$85,COLUMN(W$1)-2,FALSE))</f>
        <v>41</v>
      </c>
      <c r="X141" s="7">
        <f>IF(VLOOKUP($B$132&amp;$B141,[17]Sheet1!$C$1:$AC$85,COLUMN(X$1)-2,FALSE)=" ",0,VLOOKUP($B$132&amp;$B141,[17]Sheet1!$C$1:$AC$85,COLUMN(X$1)-2,FALSE))</f>
        <v>48</v>
      </c>
      <c r="Y141" s="7">
        <f>IF(VLOOKUP($B$132&amp;$B141,[17]Sheet1!$C$1:$AC$85,COLUMN(Y$1)-2,FALSE)=" ",0,VLOOKUP($B$132&amp;$B141,[17]Sheet1!$C$1:$AC$85,COLUMN(Y$1)-2,FALSE))</f>
        <v>33</v>
      </c>
      <c r="Z141" s="7">
        <f>IF(VLOOKUP($B$132&amp;$B141,[17]Sheet1!$C$1:$AC$85,COLUMN(Z$1)-2,FALSE)=" ",0,VLOOKUP($B$132&amp;$B141,[17]Sheet1!$C$1:$AC$85,COLUMN(Z$1)-2,FALSE))</f>
        <v>55</v>
      </c>
      <c r="AA141" s="7">
        <f>IF(VLOOKUP($B$132&amp;$B141,[17]Sheet1!$C$1:$AC$85,COLUMN(AA$1)-2,FALSE)=" ",0,VLOOKUP($B$132&amp;$B141,[17]Sheet1!$C$1:$AC$85,COLUMN(AA$1)-2,FALSE))</f>
        <v>41</v>
      </c>
      <c r="AB141" s="7">
        <f>IF(VLOOKUP($B$132&amp;$B141,[17]Sheet1!$C$1:$AC$85,COLUMN(AB$1)-2,FALSE)=" ",0,VLOOKUP($B$132&amp;$B141,[17]Sheet1!$C$1:$AC$85,COLUMN(AB$1)-2,FALSE))</f>
        <v>37</v>
      </c>
      <c r="AC141" s="7">
        <f>IF(VLOOKUP($B$132&amp;$B141,[17]Sheet1!$C$1:$AC$85,COLUMN(AC$1)-2,FALSE)=" ",0,VLOOKUP($B$132&amp;$B141,[17]Sheet1!$C$1:$AC$85,COLUMN(AC$1)-2,FALSE))</f>
        <v>36</v>
      </c>
      <c r="AF141" s="7">
        <f t="shared" si="167"/>
        <v>37</v>
      </c>
      <c r="AG141" s="7">
        <f t="shared" si="167"/>
        <v>36</v>
      </c>
      <c r="AH141" s="7">
        <f>VLOOKUP($A$3&amp;$B$132&amp;$B141,'[14]Paga All'!$G$1:$J$3000,4,FALSE)</f>
        <v>33</v>
      </c>
      <c r="AI141" s="7">
        <f>VLOOKUP($A$2&amp;$B$132&amp;$B141,'[15]Paga all'!$F:$G,2,FALSE)</f>
        <v>60</v>
      </c>
      <c r="AJ141" s="7">
        <f>VLOOKUP($A$2&amp;$B$132&amp;$B141,'[16]Paga all'!$F$2:$G$1470,2,FALSE)</f>
        <v>62</v>
      </c>
      <c r="AK141" s="9">
        <f t="shared" ref="AK141:BO141" si="169">IF(ROUND((AJ140+AJ141)*(1+AK134),)&gt;=AK$3*$AD$3,AK$3*$AD$3*AK135,ROUND((AJ140+AJ141)*(1+AK134),)-AK140)</f>
        <v>37</v>
      </c>
      <c r="AL141" s="9">
        <f t="shared" si="169"/>
        <v>37</v>
      </c>
      <c r="AM141" s="9">
        <f t="shared" si="169"/>
        <v>37</v>
      </c>
      <c r="AN141" s="9">
        <f t="shared" si="169"/>
        <v>37</v>
      </c>
      <c r="AO141" s="9">
        <f t="shared" si="169"/>
        <v>37</v>
      </c>
      <c r="AP141" s="9">
        <f t="shared" si="169"/>
        <v>37</v>
      </c>
      <c r="AQ141" s="9">
        <f t="shared" si="169"/>
        <v>37</v>
      </c>
      <c r="AR141" s="9">
        <f t="shared" si="169"/>
        <v>37</v>
      </c>
      <c r="AS141" s="9">
        <f t="shared" si="169"/>
        <v>37</v>
      </c>
      <c r="AT141" s="9">
        <f t="shared" si="169"/>
        <v>37</v>
      </c>
      <c r="AU141" s="9">
        <f t="shared" si="169"/>
        <v>37</v>
      </c>
      <c r="AV141" s="9">
        <f t="shared" si="169"/>
        <v>37</v>
      </c>
      <c r="AW141" s="9">
        <f t="shared" si="169"/>
        <v>37</v>
      </c>
      <c r="AX141" s="9">
        <f t="shared" si="169"/>
        <v>37</v>
      </c>
      <c r="AY141" s="9">
        <f t="shared" si="169"/>
        <v>37</v>
      </c>
      <c r="AZ141" s="9">
        <f t="shared" si="169"/>
        <v>37</v>
      </c>
      <c r="BA141" s="9">
        <f t="shared" si="169"/>
        <v>37</v>
      </c>
      <c r="BB141" s="9">
        <f t="shared" si="169"/>
        <v>37</v>
      </c>
      <c r="BC141" s="9">
        <f t="shared" si="169"/>
        <v>37</v>
      </c>
      <c r="BD141" s="9">
        <f t="shared" si="169"/>
        <v>37</v>
      </c>
      <c r="BE141" s="9">
        <f t="shared" si="169"/>
        <v>37</v>
      </c>
      <c r="BF141" s="9">
        <f t="shared" si="169"/>
        <v>37</v>
      </c>
      <c r="BG141" s="9">
        <f t="shared" si="169"/>
        <v>37</v>
      </c>
      <c r="BH141" s="9">
        <f t="shared" si="169"/>
        <v>37</v>
      </c>
      <c r="BI141" s="9">
        <f t="shared" si="169"/>
        <v>37</v>
      </c>
      <c r="BJ141" s="9">
        <f t="shared" si="169"/>
        <v>37</v>
      </c>
      <c r="BK141" s="9">
        <f t="shared" si="169"/>
        <v>37</v>
      </c>
      <c r="BL141" s="9">
        <f t="shared" si="169"/>
        <v>37</v>
      </c>
      <c r="BM141" s="9">
        <f t="shared" si="169"/>
        <v>37</v>
      </c>
      <c r="BN141" s="9">
        <f t="shared" si="169"/>
        <v>37</v>
      </c>
      <c r="BO141" s="9">
        <f t="shared" si="169"/>
        <v>37</v>
      </c>
    </row>
    <row r="142" spans="2:67" outlineLevel="1" x14ac:dyDescent="0.25">
      <c r="B142" s="292" t="s">
        <v>228</v>
      </c>
      <c r="D142" s="7">
        <f>IF(VLOOKUP($B$132&amp;$B142,[17]Sheet1!$C$1:$AC$85,COLUMN(D$1)-2,FALSE)=" ",0,VLOOKUP($B$132&amp;$B142,[17]Sheet1!$C$1:$AC$85,COLUMN(D$1)-2,FALSE))</f>
        <v>4</v>
      </c>
      <c r="E142" s="7">
        <f>IF(VLOOKUP($B$132&amp;$B142,[17]Sheet1!$C$1:$AC$85,COLUMN(E$1)-2,FALSE)=" ",0,VLOOKUP($B$132&amp;$B142,[17]Sheet1!$C$1:$AC$85,COLUMN(E$1)-2,FALSE))</f>
        <v>5</v>
      </c>
      <c r="F142" s="7">
        <f>IF(VLOOKUP($B$132&amp;$B142,[17]Sheet1!$C$1:$AC$85,COLUMN(F$1)-2,FALSE)=" ",0,VLOOKUP($B$132&amp;$B142,[17]Sheet1!$C$1:$AC$85,COLUMN(F$1)-2,FALSE))</f>
        <v>4</v>
      </c>
      <c r="G142" s="7">
        <f>IF(VLOOKUP($B$132&amp;$B142,[17]Sheet1!$C$1:$AC$85,COLUMN(G$1)-2,FALSE)=" ",0,VLOOKUP($B$132&amp;$B142,[17]Sheet1!$C$1:$AC$85,COLUMN(G$1)-2,FALSE))</f>
        <v>6</v>
      </c>
      <c r="H142" s="7">
        <f>IF(VLOOKUP($B$132&amp;$B142,[17]Sheet1!$C$1:$AC$85,COLUMN(H$1)-2,FALSE)=" ",0,VLOOKUP($B$132&amp;$B142,[17]Sheet1!$C$1:$AC$85,COLUMN(H$1)-2,FALSE))</f>
        <v>5</v>
      </c>
      <c r="I142" s="7">
        <f>IF(VLOOKUP($B$132&amp;$B142,[17]Sheet1!$C$1:$AC$85,COLUMN(I$1)-2,FALSE)=" ",0,VLOOKUP($B$132&amp;$B142,[17]Sheet1!$C$1:$AC$85,COLUMN(I$1)-2,FALSE))</f>
        <v>15</v>
      </c>
      <c r="J142" s="7">
        <f>IF(VLOOKUP($B$132&amp;$B142,[17]Sheet1!$C$1:$AC$85,COLUMN(J$1)-2,FALSE)=" ",0,VLOOKUP($B$132&amp;$B142,[17]Sheet1!$C$1:$AC$85,COLUMN(J$1)-2,FALSE))</f>
        <v>19</v>
      </c>
      <c r="K142" s="7">
        <f>IF(VLOOKUP($B$132&amp;$B142,[17]Sheet1!$C$1:$AC$85,COLUMN(K$1)-2,FALSE)=" ",0,VLOOKUP($B$132&amp;$B142,[17]Sheet1!$C$1:$AC$85,COLUMN(K$1)-2,FALSE))</f>
        <v>13</v>
      </c>
      <c r="L142" s="7">
        <f>IF(VLOOKUP($B$132&amp;$B142,[17]Sheet1!$C$1:$AC$85,COLUMN(L$1)-2,FALSE)=" ",0,VLOOKUP($B$132&amp;$B142,[17]Sheet1!$C$1:$AC$85,COLUMN(L$1)-2,FALSE))</f>
        <v>26</v>
      </c>
      <c r="M142" s="7">
        <f>IF(VLOOKUP($B$132&amp;$B142,[17]Sheet1!$C$1:$AC$85,COLUMN(M$1)-2,FALSE)=" ",0,VLOOKUP($B$132&amp;$B142,[17]Sheet1!$C$1:$AC$85,COLUMN(M$1)-2,FALSE))</f>
        <v>26</v>
      </c>
      <c r="N142" s="7">
        <f>IF(VLOOKUP($B$132&amp;$B142,[17]Sheet1!$C$1:$AC$85,COLUMN(N$1)-2,FALSE)=" ",0,VLOOKUP($B$132&amp;$B142,[17]Sheet1!$C$1:$AC$85,COLUMN(N$1)-2,FALSE))</f>
        <v>21</v>
      </c>
      <c r="O142" s="7">
        <f>IF(VLOOKUP($B$132&amp;$B142,[17]Sheet1!$C$1:$AC$85,COLUMN(O$1)-2,FALSE)=" ",0,VLOOKUP($B$132&amp;$B142,[17]Sheet1!$C$1:$AC$85,COLUMN(O$1)-2,FALSE))</f>
        <v>38</v>
      </c>
      <c r="P142" s="7">
        <f>IF(VLOOKUP($B$132&amp;$B142,[17]Sheet1!$C$1:$AC$85,COLUMN(P$1)-2,FALSE)=" ",0,VLOOKUP($B$132&amp;$B142,[17]Sheet1!$C$1:$AC$85,COLUMN(P$1)-2,FALSE))</f>
        <v>36</v>
      </c>
      <c r="Q142" s="7">
        <f>IF(VLOOKUP($B$132&amp;$B142,[17]Sheet1!$C$1:$AC$85,COLUMN(Q$1)-2,FALSE)=" ",0,VLOOKUP($B$132&amp;$B142,[17]Sheet1!$C$1:$AC$85,COLUMN(Q$1)-2,FALSE))</f>
        <v>26</v>
      </c>
      <c r="R142" s="7">
        <f>IF(VLOOKUP($B$132&amp;$B142,[17]Sheet1!$C$1:$AC$85,COLUMN(R$1)-2,FALSE)=" ",0,VLOOKUP($B$132&amp;$B142,[17]Sheet1!$C$1:$AC$85,COLUMN(R$1)-2,FALSE))</f>
        <v>49</v>
      </c>
      <c r="S142" s="7">
        <f>IF(VLOOKUP($B$132&amp;$B142,[17]Sheet1!$C$1:$AC$85,COLUMN(S$1)-2,FALSE)=" ",0,VLOOKUP($B$132&amp;$B142,[17]Sheet1!$C$1:$AC$85,COLUMN(S$1)-2,FALSE))</f>
        <v>40</v>
      </c>
      <c r="T142" s="7">
        <f>IF(VLOOKUP($B$132&amp;$B142,[17]Sheet1!$C$1:$AC$85,COLUMN(T$1)-2,FALSE)=" ",0,VLOOKUP($B$132&amp;$B142,[17]Sheet1!$C$1:$AC$85,COLUMN(T$1)-2,FALSE))</f>
        <v>47</v>
      </c>
      <c r="U142" s="7">
        <f>IF(VLOOKUP($B$132&amp;$B142,[17]Sheet1!$C$1:$AC$85,COLUMN(U$1)-2,FALSE)=" ",0,VLOOKUP($B$132&amp;$B142,[17]Sheet1!$C$1:$AC$85,COLUMN(U$1)-2,FALSE))</f>
        <v>41</v>
      </c>
      <c r="V142" s="7">
        <f>IF(VLOOKUP($B$132&amp;$B142,[17]Sheet1!$C$1:$AC$85,COLUMN(V$1)-2,FALSE)=" ",0,VLOOKUP($B$132&amp;$B142,[17]Sheet1!$C$1:$AC$85,COLUMN(V$1)-2,FALSE))</f>
        <v>34</v>
      </c>
      <c r="W142" s="7">
        <f>IF(VLOOKUP($B$132&amp;$B142,[17]Sheet1!$C$1:$AC$85,COLUMN(W$1)-2,FALSE)=" ",0,VLOOKUP($B$132&amp;$B142,[17]Sheet1!$C$1:$AC$85,COLUMN(W$1)-2,FALSE))</f>
        <v>42</v>
      </c>
      <c r="X142" s="7">
        <f>IF(VLOOKUP($B$132&amp;$B142,[17]Sheet1!$C$1:$AC$85,COLUMN(X$1)-2,FALSE)=" ",0,VLOOKUP($B$132&amp;$B142,[17]Sheet1!$C$1:$AC$85,COLUMN(X$1)-2,FALSE))</f>
        <v>36</v>
      </c>
      <c r="Y142" s="7">
        <f>IF(VLOOKUP($B$132&amp;$B142,[17]Sheet1!$C$1:$AC$85,COLUMN(Y$1)-2,FALSE)=" ",0,VLOOKUP($B$132&amp;$B142,[17]Sheet1!$C$1:$AC$85,COLUMN(Y$1)-2,FALSE))</f>
        <v>46</v>
      </c>
      <c r="Z142" s="7">
        <f>IF(VLOOKUP($B$132&amp;$B142,[17]Sheet1!$C$1:$AC$85,COLUMN(Z$1)-2,FALSE)=" ",0,VLOOKUP($B$132&amp;$B142,[17]Sheet1!$C$1:$AC$85,COLUMN(Z$1)-2,FALSE))</f>
        <v>36</v>
      </c>
      <c r="AA142" s="7">
        <f>IF(VLOOKUP($B$132&amp;$B142,[17]Sheet1!$C$1:$AC$85,COLUMN(AA$1)-2,FALSE)=" ",0,VLOOKUP($B$132&amp;$B142,[17]Sheet1!$C$1:$AC$85,COLUMN(AA$1)-2,FALSE))</f>
        <v>53</v>
      </c>
      <c r="AB142" s="7">
        <f>IF(VLOOKUP($B$132&amp;$B142,[17]Sheet1!$C$1:$AC$85,COLUMN(AB$1)-2,FALSE)=" ",0,VLOOKUP($B$132&amp;$B142,[17]Sheet1!$C$1:$AC$85,COLUMN(AB$1)-2,FALSE))</f>
        <v>32</v>
      </c>
      <c r="AC142" s="7">
        <f>IF(VLOOKUP($B$132&amp;$B142,[17]Sheet1!$C$1:$AC$85,COLUMN(AC$1)-2,FALSE)=" ",0,VLOOKUP($B$132&amp;$B142,[17]Sheet1!$C$1:$AC$85,COLUMN(AC$1)-2,FALSE))</f>
        <v>34</v>
      </c>
      <c r="AF142" s="7">
        <f t="shared" si="167"/>
        <v>32</v>
      </c>
      <c r="AG142" s="7">
        <f t="shared" si="167"/>
        <v>34</v>
      </c>
      <c r="AH142" s="7">
        <f>VLOOKUP($A$3&amp;$B$132&amp;$B142,'[14]Paga All'!$G$1:$J$3000,4,FALSE)</f>
        <v>58</v>
      </c>
      <c r="AI142" s="7">
        <f>VLOOKUP($A$2&amp;$B$132&amp;$B142,'[15]Paga all'!$F:$G,2,FALSE)</f>
        <v>61</v>
      </c>
      <c r="AJ142" s="7">
        <f>VLOOKUP($A$2&amp;$B$132&amp;$B142,'[16]Paga all'!$F$2:$G$1470,2,FALSE)</f>
        <v>36</v>
      </c>
      <c r="AK142" s="9">
        <f t="shared" ref="AK142:BO142" si="170">AK140+AK141-AJ140</f>
        <v>62</v>
      </c>
      <c r="AL142" s="9">
        <f t="shared" si="170"/>
        <v>37</v>
      </c>
      <c r="AM142" s="9">
        <f t="shared" si="170"/>
        <v>37</v>
      </c>
      <c r="AN142" s="9">
        <f t="shared" si="170"/>
        <v>37</v>
      </c>
      <c r="AO142" s="9">
        <f t="shared" si="170"/>
        <v>37</v>
      </c>
      <c r="AP142" s="9">
        <f t="shared" si="170"/>
        <v>37</v>
      </c>
      <c r="AQ142" s="9">
        <f t="shared" si="170"/>
        <v>37</v>
      </c>
      <c r="AR142" s="9">
        <f t="shared" si="170"/>
        <v>37</v>
      </c>
      <c r="AS142" s="9">
        <f t="shared" si="170"/>
        <v>37</v>
      </c>
      <c r="AT142" s="9">
        <f t="shared" si="170"/>
        <v>37</v>
      </c>
      <c r="AU142" s="9">
        <f t="shared" si="170"/>
        <v>37</v>
      </c>
      <c r="AV142" s="9">
        <f t="shared" si="170"/>
        <v>37</v>
      </c>
      <c r="AW142" s="9">
        <f t="shared" si="170"/>
        <v>37</v>
      </c>
      <c r="AX142" s="9">
        <f t="shared" si="170"/>
        <v>37</v>
      </c>
      <c r="AY142" s="9">
        <f t="shared" si="170"/>
        <v>37</v>
      </c>
      <c r="AZ142" s="9">
        <f t="shared" si="170"/>
        <v>37</v>
      </c>
      <c r="BA142" s="9">
        <f t="shared" si="170"/>
        <v>37</v>
      </c>
      <c r="BB142" s="9">
        <f t="shared" si="170"/>
        <v>37</v>
      </c>
      <c r="BC142" s="9">
        <f t="shared" si="170"/>
        <v>37</v>
      </c>
      <c r="BD142" s="9">
        <f t="shared" si="170"/>
        <v>37</v>
      </c>
      <c r="BE142" s="9">
        <f t="shared" si="170"/>
        <v>37</v>
      </c>
      <c r="BF142" s="9">
        <f t="shared" si="170"/>
        <v>37</v>
      </c>
      <c r="BG142" s="9">
        <f t="shared" si="170"/>
        <v>37</v>
      </c>
      <c r="BH142" s="9">
        <f t="shared" si="170"/>
        <v>37</v>
      </c>
      <c r="BI142" s="9">
        <f t="shared" si="170"/>
        <v>37</v>
      </c>
      <c r="BJ142" s="9">
        <f t="shared" si="170"/>
        <v>37</v>
      </c>
      <c r="BK142" s="9">
        <f t="shared" si="170"/>
        <v>37</v>
      </c>
      <c r="BL142" s="9">
        <f t="shared" si="170"/>
        <v>37</v>
      </c>
      <c r="BM142" s="9">
        <f t="shared" si="170"/>
        <v>37</v>
      </c>
      <c r="BN142" s="9">
        <f t="shared" si="170"/>
        <v>37</v>
      </c>
      <c r="BO142" s="9">
        <f t="shared" si="170"/>
        <v>37</v>
      </c>
    </row>
    <row r="143" spans="2:67" outlineLevel="1" x14ac:dyDescent="0.25">
      <c r="B143" s="292" t="s">
        <v>151</v>
      </c>
      <c r="D143" s="7">
        <f>IF(VLOOKUP($B$132&amp;$B143,[17]Sheet1!$C$1:$AC$85,COLUMN(D$1)-2,FALSE)=" ",0,VLOOKUP($B$132&amp;$B143,[17]Sheet1!$C$1:$AC$85,COLUMN(D$1)-2,FALSE))</f>
        <v>7</v>
      </c>
      <c r="E143" s="7">
        <f>IF(VLOOKUP($B$132&amp;$B143,[17]Sheet1!$C$1:$AC$85,COLUMN(E$1)-2,FALSE)=" ",0,VLOOKUP($B$132&amp;$B143,[17]Sheet1!$C$1:$AC$85,COLUMN(E$1)-2,FALSE))</f>
        <v>6</v>
      </c>
      <c r="F143" s="7">
        <f>IF(VLOOKUP($B$132&amp;$B143,[17]Sheet1!$C$1:$AC$85,COLUMN(F$1)-2,FALSE)=" ",0,VLOOKUP($B$132&amp;$B143,[17]Sheet1!$C$1:$AC$85,COLUMN(F$1)-2,FALSE))</f>
        <v>6</v>
      </c>
      <c r="G143" s="7">
        <f>IF(VLOOKUP($B$132&amp;$B143,[17]Sheet1!$C$1:$AC$85,COLUMN(G$1)-2,FALSE)=" ",0,VLOOKUP($B$132&amp;$B143,[17]Sheet1!$C$1:$AC$85,COLUMN(G$1)-2,FALSE))</f>
        <v>10</v>
      </c>
      <c r="H143" s="7">
        <f>IF(VLOOKUP($B$132&amp;$B143,[17]Sheet1!$C$1:$AC$85,COLUMN(H$1)-2,FALSE)=" ",0,VLOOKUP($B$132&amp;$B143,[17]Sheet1!$C$1:$AC$85,COLUMN(H$1)-2,FALSE))</f>
        <v>9</v>
      </c>
      <c r="I143" s="7">
        <f>IF(VLOOKUP($B$132&amp;$B143,[17]Sheet1!$C$1:$AC$85,COLUMN(I$1)-2,FALSE)=" ",0,VLOOKUP($B$132&amp;$B143,[17]Sheet1!$C$1:$AC$85,COLUMN(I$1)-2,FALSE))</f>
        <v>30</v>
      </c>
      <c r="J143" s="7">
        <f>IF(VLOOKUP($B$132&amp;$B143,[17]Sheet1!$C$1:$AC$85,COLUMN(J$1)-2,FALSE)=" ",0,VLOOKUP($B$132&amp;$B143,[17]Sheet1!$C$1:$AC$85,COLUMN(J$1)-2,FALSE))</f>
        <v>35</v>
      </c>
      <c r="K143" s="7">
        <f>IF(VLOOKUP($B$132&amp;$B143,[17]Sheet1!$C$1:$AC$85,COLUMN(K$1)-2,FALSE)=" ",0,VLOOKUP($B$132&amp;$B143,[17]Sheet1!$C$1:$AC$85,COLUMN(K$1)-2,FALSE))</f>
        <v>29</v>
      </c>
      <c r="L143" s="7">
        <f>IF(VLOOKUP($B$132&amp;$B143,[17]Sheet1!$C$1:$AC$85,COLUMN(L$1)-2,FALSE)=" ",0,VLOOKUP($B$132&amp;$B143,[17]Sheet1!$C$1:$AC$85,COLUMN(L$1)-2,FALSE))</f>
        <v>40</v>
      </c>
      <c r="M143" s="7">
        <f>IF(VLOOKUP($B$132&amp;$B143,[17]Sheet1!$C$1:$AC$85,COLUMN(M$1)-2,FALSE)=" ",0,VLOOKUP($B$132&amp;$B143,[17]Sheet1!$C$1:$AC$85,COLUMN(M$1)-2,FALSE))</f>
        <v>67</v>
      </c>
      <c r="N143" s="7">
        <f>IF(VLOOKUP($B$132&amp;$B143,[17]Sheet1!$C$1:$AC$85,COLUMN(N$1)-2,FALSE)=" ",0,VLOOKUP($B$132&amp;$B143,[17]Sheet1!$C$1:$AC$85,COLUMN(N$1)-2,FALSE))</f>
        <v>63</v>
      </c>
      <c r="O143" s="7">
        <f>IF(VLOOKUP($B$132&amp;$B143,[17]Sheet1!$C$1:$AC$85,COLUMN(O$1)-2,FALSE)=" ",0,VLOOKUP($B$132&amp;$B143,[17]Sheet1!$C$1:$AC$85,COLUMN(O$1)-2,FALSE))</f>
        <v>109</v>
      </c>
      <c r="P143" s="7">
        <f>IF(VLOOKUP($B$132&amp;$B143,[17]Sheet1!$C$1:$AC$85,COLUMN(P$1)-2,FALSE)=" ",0,VLOOKUP($B$132&amp;$B143,[17]Sheet1!$C$1:$AC$85,COLUMN(P$1)-2,FALSE))</f>
        <v>116</v>
      </c>
      <c r="Q143" s="7">
        <f>IF(VLOOKUP($B$132&amp;$B143,[17]Sheet1!$C$1:$AC$85,COLUMN(Q$1)-2,FALSE)=" ",0,VLOOKUP($B$132&amp;$B143,[17]Sheet1!$C$1:$AC$85,COLUMN(Q$1)-2,FALSE))</f>
        <v>114</v>
      </c>
      <c r="R143" s="7">
        <f>IF(VLOOKUP($B$132&amp;$B143,[17]Sheet1!$C$1:$AC$85,COLUMN(R$1)-2,FALSE)=" ",0,VLOOKUP($B$132&amp;$B143,[17]Sheet1!$C$1:$AC$85,COLUMN(R$1)-2,FALSE))</f>
        <v>110</v>
      </c>
      <c r="S143" s="7">
        <f>IF(VLOOKUP($B$132&amp;$B143,[17]Sheet1!$C$1:$AC$85,COLUMN(S$1)-2,FALSE)=" ",0,VLOOKUP($B$132&amp;$B143,[17]Sheet1!$C$1:$AC$85,COLUMN(S$1)-2,FALSE))</f>
        <v>128</v>
      </c>
      <c r="T143" s="7">
        <f>IF(VLOOKUP($B$132&amp;$B143,[17]Sheet1!$C$1:$AC$85,COLUMN(T$1)-2,FALSE)=" ",0,VLOOKUP($B$132&amp;$B143,[17]Sheet1!$C$1:$AC$85,COLUMN(T$1)-2,FALSE))</f>
        <v>182</v>
      </c>
      <c r="U143" s="7">
        <f>IF(VLOOKUP($B$132&amp;$B143,[17]Sheet1!$C$1:$AC$85,COLUMN(U$1)-2,FALSE)=" ",0,VLOOKUP($B$132&amp;$B143,[17]Sheet1!$C$1:$AC$85,COLUMN(U$1)-2,FALSE))</f>
        <v>142</v>
      </c>
      <c r="V143" s="7">
        <f>IF(VLOOKUP($B$132&amp;$B143,[17]Sheet1!$C$1:$AC$85,COLUMN(V$1)-2,FALSE)=" ",0,VLOOKUP($B$132&amp;$B143,[17]Sheet1!$C$1:$AC$85,COLUMN(V$1)-2,FALSE))</f>
        <v>160</v>
      </c>
      <c r="W143" s="7">
        <f>IF(VLOOKUP($B$132&amp;$B143,[17]Sheet1!$C$1:$AC$85,COLUMN(W$1)-2,FALSE)=" ",0,VLOOKUP($B$132&amp;$B143,[17]Sheet1!$C$1:$AC$85,COLUMN(W$1)-2,FALSE))</f>
        <v>174</v>
      </c>
      <c r="X143" s="7">
        <f>IF(VLOOKUP($B$132&amp;$B143,[17]Sheet1!$C$1:$AC$85,COLUMN(X$1)-2,FALSE)=" ",0,VLOOKUP($B$132&amp;$B143,[17]Sheet1!$C$1:$AC$85,COLUMN(X$1)-2,FALSE))</f>
        <v>139</v>
      </c>
      <c r="Y143" s="7">
        <f>IF(VLOOKUP($B$132&amp;$B143,[17]Sheet1!$C$1:$AC$85,COLUMN(Y$1)-2,FALSE)=" ",0,VLOOKUP($B$132&amp;$B143,[17]Sheet1!$C$1:$AC$85,COLUMN(Y$1)-2,FALSE))</f>
        <v>167</v>
      </c>
      <c r="Z143" s="7">
        <f>IF(VLOOKUP($B$132&amp;$B143,[17]Sheet1!$C$1:$AC$85,COLUMN(Z$1)-2,FALSE)=" ",0,VLOOKUP($B$132&amp;$B143,[17]Sheet1!$C$1:$AC$85,COLUMN(Z$1)-2,FALSE))</f>
        <v>118</v>
      </c>
      <c r="AA143" s="7">
        <f>IF(VLOOKUP($B$132&amp;$B143,[17]Sheet1!$C$1:$AC$85,COLUMN(AA$1)-2,FALSE)=" ",0,VLOOKUP($B$132&amp;$B143,[17]Sheet1!$C$1:$AC$85,COLUMN(AA$1)-2,FALSE))</f>
        <v>154</v>
      </c>
      <c r="AB143" s="7">
        <f>IF(VLOOKUP($B$132&amp;$B143,[17]Sheet1!$C$1:$AC$85,COLUMN(AB$1)-2,FALSE)=" ",0,VLOOKUP($B$132&amp;$B143,[17]Sheet1!$C$1:$AC$85,COLUMN(AB$1)-2,FALSE))</f>
        <v>195</v>
      </c>
      <c r="AC143" s="7">
        <f>IF(VLOOKUP($B$132&amp;$B143,[17]Sheet1!$C$1:$AC$85,COLUMN(AC$1)-2,FALSE)=" ",0,VLOOKUP($B$132&amp;$B143,[17]Sheet1!$C$1:$AC$85,COLUMN(AC$1)-2,FALSE))</f>
        <v>180</v>
      </c>
      <c r="AF143" s="7">
        <f t="shared" si="167"/>
        <v>195</v>
      </c>
      <c r="AG143" s="7">
        <f t="shared" si="167"/>
        <v>180</v>
      </c>
      <c r="AH143" s="7">
        <f>VLOOKUP($A$3&amp;$B$132&amp;$B143,'[14]Paga All'!$G$1:$J$3000,4,FALSE)</f>
        <v>241</v>
      </c>
      <c r="AI143" s="7">
        <f>VLOOKUP($A$2&amp;$B$132&amp;$B143,'[15]Paga all'!$F:$G,2,FALSE)</f>
        <v>33</v>
      </c>
      <c r="AJ143" s="7">
        <f>VLOOKUP($A$2&amp;$B$132&amp;$B143,'[16]Paga all'!$F$2:$G$1470,2,FALSE)</f>
        <v>14</v>
      </c>
      <c r="AK143" s="9">
        <f t="shared" ref="AK143:BO143" si="171">ROUND(AK140*AK136,)</f>
        <v>244</v>
      </c>
      <c r="AL143" s="9">
        <f t="shared" si="171"/>
        <v>261</v>
      </c>
      <c r="AM143" s="9">
        <f t="shared" si="171"/>
        <v>261</v>
      </c>
      <c r="AN143" s="9">
        <f t="shared" si="171"/>
        <v>261</v>
      </c>
      <c r="AO143" s="9">
        <f t="shared" si="171"/>
        <v>261</v>
      </c>
      <c r="AP143" s="9">
        <f t="shared" si="171"/>
        <v>261</v>
      </c>
      <c r="AQ143" s="9">
        <f t="shared" si="171"/>
        <v>261</v>
      </c>
      <c r="AR143" s="9">
        <f t="shared" si="171"/>
        <v>270</v>
      </c>
      <c r="AS143" s="9">
        <f t="shared" si="171"/>
        <v>278</v>
      </c>
      <c r="AT143" s="9">
        <f t="shared" si="171"/>
        <v>287</v>
      </c>
      <c r="AU143" s="9">
        <f t="shared" si="171"/>
        <v>287</v>
      </c>
      <c r="AV143" s="9">
        <f t="shared" si="171"/>
        <v>287</v>
      </c>
      <c r="AW143" s="9">
        <f t="shared" si="171"/>
        <v>287</v>
      </c>
      <c r="AX143" s="9">
        <f t="shared" si="171"/>
        <v>287</v>
      </c>
      <c r="AY143" s="9">
        <f t="shared" si="171"/>
        <v>287</v>
      </c>
      <c r="AZ143" s="9">
        <f t="shared" si="171"/>
        <v>287</v>
      </c>
      <c r="BA143" s="9">
        <f t="shared" si="171"/>
        <v>287</v>
      </c>
      <c r="BB143" s="9">
        <f t="shared" si="171"/>
        <v>287</v>
      </c>
      <c r="BC143" s="9">
        <f t="shared" si="171"/>
        <v>287</v>
      </c>
      <c r="BD143" s="9">
        <f t="shared" si="171"/>
        <v>287</v>
      </c>
      <c r="BE143" s="9">
        <f t="shared" si="171"/>
        <v>287</v>
      </c>
      <c r="BF143" s="9">
        <f t="shared" si="171"/>
        <v>287</v>
      </c>
      <c r="BG143" s="9">
        <f t="shared" si="171"/>
        <v>287</v>
      </c>
      <c r="BH143" s="9">
        <f t="shared" si="171"/>
        <v>287</v>
      </c>
      <c r="BI143" s="9">
        <f t="shared" si="171"/>
        <v>287</v>
      </c>
      <c r="BJ143" s="9">
        <f t="shared" si="171"/>
        <v>287</v>
      </c>
      <c r="BK143" s="9">
        <f t="shared" si="171"/>
        <v>287</v>
      </c>
      <c r="BL143" s="9">
        <f t="shared" si="171"/>
        <v>287</v>
      </c>
      <c r="BM143" s="9">
        <f t="shared" si="171"/>
        <v>287</v>
      </c>
      <c r="BN143" s="9">
        <f t="shared" si="171"/>
        <v>287</v>
      </c>
      <c r="BO143" s="9">
        <f t="shared" si="171"/>
        <v>287</v>
      </c>
    </row>
    <row r="144" spans="2:67" outlineLevel="1" x14ac:dyDescent="0.25">
      <c r="B144" s="292" t="s">
        <v>152</v>
      </c>
      <c r="D144" s="7">
        <f>IF(VLOOKUP($B$132&amp;$B144,[17]Sheet1!$C$1:$AC$85,COLUMN(D$1)-2,FALSE)=" ",0,VLOOKUP($B$132&amp;$B144,[17]Sheet1!$C$1:$AC$85,COLUMN(D$1)-2,FALSE))</f>
        <v>1890</v>
      </c>
      <c r="E144" s="7">
        <f>IF(VLOOKUP($B$132&amp;$B144,[17]Sheet1!$C$1:$AC$85,COLUMN(E$1)-2,FALSE)=" ",0,VLOOKUP($B$132&amp;$B144,[17]Sheet1!$C$1:$AC$85,COLUMN(E$1)-2,FALSE))</f>
        <v>5296</v>
      </c>
      <c r="F144" s="7">
        <f>IF(VLOOKUP($B$132&amp;$B144,[17]Sheet1!$C$1:$AC$85,COLUMN(F$1)-2,FALSE)=" ",0,VLOOKUP($B$132&amp;$B144,[17]Sheet1!$C$1:$AC$85,COLUMN(F$1)-2,FALSE))</f>
        <v>19050</v>
      </c>
      <c r="G144" s="7">
        <f>IF(VLOOKUP($B$132&amp;$B144,[17]Sheet1!$C$1:$AC$85,COLUMN(G$1)-2,FALSE)=" ",0,VLOOKUP($B$132&amp;$B144,[17]Sheet1!$C$1:$AC$85,COLUMN(G$1)-2,FALSE))</f>
        <v>8460</v>
      </c>
      <c r="H144" s="7">
        <f>IF(VLOOKUP($B$132&amp;$B144,[17]Sheet1!$C$1:$AC$85,COLUMN(H$1)-2,FALSE)=" ",0,VLOOKUP($B$132&amp;$B144,[17]Sheet1!$C$1:$AC$85,COLUMN(H$1)-2,FALSE))</f>
        <v>15320</v>
      </c>
      <c r="I144" s="7">
        <f>IF(VLOOKUP($B$132&amp;$B144,[17]Sheet1!$C$1:$AC$85,COLUMN(I$1)-2,FALSE)=" ",0,VLOOKUP($B$132&amp;$B144,[17]Sheet1!$C$1:$AC$85,COLUMN(I$1)-2,FALSE))</f>
        <v>82315.5</v>
      </c>
      <c r="J144" s="7">
        <f>IF(VLOOKUP($B$132&amp;$B144,[17]Sheet1!$C$1:$AC$85,COLUMN(J$1)-2,FALSE)=" ",0,VLOOKUP($B$132&amp;$B144,[17]Sheet1!$C$1:$AC$85,COLUMN(J$1)-2,FALSE))</f>
        <v>213330</v>
      </c>
      <c r="K144" s="7">
        <f>IF(VLOOKUP($B$132&amp;$B144,[17]Sheet1!$C$1:$AC$85,COLUMN(K$1)-2,FALSE)=" ",0,VLOOKUP($B$132&amp;$B144,[17]Sheet1!$C$1:$AC$85,COLUMN(K$1)-2,FALSE))</f>
        <v>200465</v>
      </c>
      <c r="L144" s="7">
        <f>IF(VLOOKUP($B$132&amp;$B144,[17]Sheet1!$C$1:$AC$85,COLUMN(L$1)-2,FALSE)=" ",0,VLOOKUP($B$132&amp;$B144,[17]Sheet1!$C$1:$AC$85,COLUMN(L$1)-2,FALSE))</f>
        <v>234515</v>
      </c>
      <c r="M144" s="7">
        <f>IF(VLOOKUP($B$132&amp;$B144,[17]Sheet1!$C$1:$AC$85,COLUMN(M$1)-2,FALSE)=" ",0,VLOOKUP($B$132&amp;$B144,[17]Sheet1!$C$1:$AC$85,COLUMN(M$1)-2,FALSE))</f>
        <v>230764</v>
      </c>
      <c r="N144" s="7">
        <f>IF(VLOOKUP($B$132&amp;$B144,[17]Sheet1!$C$1:$AC$85,COLUMN(N$1)-2,FALSE)=" ",0,VLOOKUP($B$132&amp;$B144,[17]Sheet1!$C$1:$AC$85,COLUMN(N$1)-2,FALSE))</f>
        <v>259560.5</v>
      </c>
      <c r="O144" s="7">
        <f>IF(VLOOKUP($B$132&amp;$B144,[17]Sheet1!$C$1:$AC$85,COLUMN(O$1)-2,FALSE)=" ",0,VLOOKUP($B$132&amp;$B144,[17]Sheet1!$C$1:$AC$85,COLUMN(O$1)-2,FALSE))</f>
        <v>271860.28000000003</v>
      </c>
      <c r="P144" s="7">
        <f>IF(VLOOKUP($B$132&amp;$B144,[17]Sheet1!$C$1:$AC$85,COLUMN(P$1)-2,FALSE)=" ",0,VLOOKUP($B$132&amp;$B144,[17]Sheet1!$C$1:$AC$85,COLUMN(P$1)-2,FALSE))</f>
        <v>354205</v>
      </c>
      <c r="Q144" s="7">
        <f>IF(VLOOKUP($B$132&amp;$B144,[17]Sheet1!$C$1:$AC$85,COLUMN(Q$1)-2,FALSE)=" ",0,VLOOKUP($B$132&amp;$B144,[17]Sheet1!$C$1:$AC$85,COLUMN(Q$1)-2,FALSE))</f>
        <v>312215</v>
      </c>
      <c r="R144" s="7">
        <f>IF(VLOOKUP($B$132&amp;$B144,[17]Sheet1!$C$1:$AC$85,COLUMN(R$1)-2,FALSE)=" ",0,VLOOKUP($B$132&amp;$B144,[17]Sheet1!$C$1:$AC$85,COLUMN(R$1)-2,FALSE))</f>
        <v>493334.5</v>
      </c>
      <c r="S144" s="7">
        <f>IF(VLOOKUP($B$132&amp;$B144,[17]Sheet1!$C$1:$AC$85,COLUMN(S$1)-2,FALSE)=" ",0,VLOOKUP($B$132&amp;$B144,[17]Sheet1!$C$1:$AC$85,COLUMN(S$1)-2,FALSE))</f>
        <v>554455</v>
      </c>
      <c r="T144" s="7">
        <f>IF(VLOOKUP($B$132&amp;$B144,[17]Sheet1!$C$1:$AC$85,COLUMN(T$1)-2,FALSE)=" ",0,VLOOKUP($B$132&amp;$B144,[17]Sheet1!$C$1:$AC$85,COLUMN(T$1)-2,FALSE))</f>
        <v>635223.5</v>
      </c>
      <c r="U144" s="7">
        <f>IF(VLOOKUP($B$132&amp;$B144,[17]Sheet1!$C$1:$AC$85,COLUMN(U$1)-2,FALSE)=" ",0,VLOOKUP($B$132&amp;$B144,[17]Sheet1!$C$1:$AC$85,COLUMN(U$1)-2,FALSE))</f>
        <v>695742.42</v>
      </c>
      <c r="V144" s="7">
        <f>IF(VLOOKUP($B$132&amp;$B144,[17]Sheet1!$C$1:$AC$85,COLUMN(V$1)-2,FALSE)=" ",0,VLOOKUP($B$132&amp;$B144,[17]Sheet1!$C$1:$AC$85,COLUMN(V$1)-2,FALSE))</f>
        <v>689901.24</v>
      </c>
      <c r="W144" s="7">
        <f>IF(VLOOKUP($B$132&amp;$B144,[17]Sheet1!$C$1:$AC$85,COLUMN(W$1)-2,FALSE)=" ",0,VLOOKUP($B$132&amp;$B144,[17]Sheet1!$C$1:$AC$85,COLUMN(W$1)-2,FALSE))</f>
        <v>665778</v>
      </c>
      <c r="X144" s="7">
        <f>IF(VLOOKUP($B$132&amp;$B144,[17]Sheet1!$C$1:$AC$85,COLUMN(X$1)-2,FALSE)=" ",0,VLOOKUP($B$132&amp;$B144,[17]Sheet1!$C$1:$AC$85,COLUMN(X$1)-2,FALSE))</f>
        <v>551705</v>
      </c>
      <c r="Y144" s="7">
        <f>IF(VLOOKUP($B$132&amp;$B144,[17]Sheet1!$C$1:$AC$85,COLUMN(Y$1)-2,FALSE)=" ",0,VLOOKUP($B$132&amp;$B144,[17]Sheet1!$C$1:$AC$85,COLUMN(Y$1)-2,FALSE))</f>
        <v>737793</v>
      </c>
      <c r="Z144" s="7">
        <f>IF(VLOOKUP($B$132&amp;$B144,[17]Sheet1!$C$1:$AC$85,COLUMN(Z$1)-2,FALSE)=" ",0,VLOOKUP($B$132&amp;$B144,[17]Sheet1!$C$1:$AC$85,COLUMN(Z$1)-2,FALSE))</f>
        <v>424810</v>
      </c>
      <c r="AA144" s="7">
        <f>IF(VLOOKUP($B$132&amp;$B144,[17]Sheet1!$C$1:$AC$85,COLUMN(AA$1)-2,FALSE)=" ",0,VLOOKUP($B$132&amp;$B144,[17]Sheet1!$C$1:$AC$85,COLUMN(AA$1)-2,FALSE))</f>
        <v>492676</v>
      </c>
      <c r="AB144" s="7">
        <f>IF(VLOOKUP($B$132&amp;$B144,[17]Sheet1!$C$1:$AC$85,COLUMN(AB$1)-2,FALSE)=" ",0,VLOOKUP($B$132&amp;$B144,[17]Sheet1!$C$1:$AC$85,COLUMN(AB$1)-2,FALSE))</f>
        <v>476317</v>
      </c>
      <c r="AC144" s="7">
        <f>IF(VLOOKUP($B$132&amp;$B144,[17]Sheet1!$C$1:$AC$85,COLUMN(AC$1)-2,FALSE)=" ",0,VLOOKUP($B$132&amp;$B144,[17]Sheet1!$C$1:$AC$85,COLUMN(AC$1)-2,FALSE))</f>
        <v>403947.5</v>
      </c>
      <c r="AF144" s="7">
        <f t="shared" si="167"/>
        <v>476317</v>
      </c>
      <c r="AG144" s="7">
        <f t="shared" si="167"/>
        <v>403947.5</v>
      </c>
      <c r="AH144" s="7">
        <f>VLOOKUP($A$3&amp;$B$132&amp;$B144,'[14]Paga All'!$G$1:$J$3000,4,FALSE)</f>
        <v>526247.05000000005</v>
      </c>
      <c r="AI144" s="7">
        <f>VLOOKUP($A$2&amp;$B$132&amp;$B144,'[15]Paga all'!$F:$G,2,FALSE)</f>
        <v>150350</v>
      </c>
      <c r="AJ144" s="7">
        <f>VLOOKUP($A$2&amp;$B$132&amp;$B144,'[16]Paga all'!$F$2:$G$1470,2,FALSE)</f>
        <v>56500</v>
      </c>
      <c r="AK144" s="9">
        <f t="shared" ref="AK144:BO144" si="172">AK143*$AD145</f>
        <v>760040.06633906637</v>
      </c>
      <c r="AL144" s="9">
        <f t="shared" si="172"/>
        <v>812993.67751842749</v>
      </c>
      <c r="AM144" s="9">
        <f t="shared" si="172"/>
        <v>812993.67751842749</v>
      </c>
      <c r="AN144" s="9">
        <f t="shared" si="172"/>
        <v>812993.67751842749</v>
      </c>
      <c r="AO144" s="9">
        <f t="shared" si="172"/>
        <v>812993.67751842749</v>
      </c>
      <c r="AP144" s="9">
        <f t="shared" si="172"/>
        <v>812993.67751842749</v>
      </c>
      <c r="AQ144" s="9">
        <f t="shared" si="172"/>
        <v>812993.67751842749</v>
      </c>
      <c r="AR144" s="9">
        <f t="shared" si="172"/>
        <v>841027.9422604423</v>
      </c>
      <c r="AS144" s="9">
        <f t="shared" si="172"/>
        <v>865947.28869778872</v>
      </c>
      <c r="AT144" s="9">
        <f t="shared" si="172"/>
        <v>893981.55343980342</v>
      </c>
      <c r="AU144" s="9">
        <f t="shared" si="172"/>
        <v>893981.55343980342</v>
      </c>
      <c r="AV144" s="9">
        <f t="shared" si="172"/>
        <v>893981.55343980342</v>
      </c>
      <c r="AW144" s="9">
        <f t="shared" si="172"/>
        <v>893981.55343980342</v>
      </c>
      <c r="AX144" s="9">
        <f t="shared" si="172"/>
        <v>893981.55343980342</v>
      </c>
      <c r="AY144" s="9">
        <f t="shared" si="172"/>
        <v>893981.55343980342</v>
      </c>
      <c r="AZ144" s="9">
        <f t="shared" si="172"/>
        <v>893981.55343980342</v>
      </c>
      <c r="BA144" s="9">
        <f t="shared" si="172"/>
        <v>893981.55343980342</v>
      </c>
      <c r="BB144" s="9">
        <f t="shared" si="172"/>
        <v>893981.55343980342</v>
      </c>
      <c r="BC144" s="9">
        <f t="shared" si="172"/>
        <v>893981.55343980342</v>
      </c>
      <c r="BD144" s="9">
        <f t="shared" si="172"/>
        <v>893981.55343980342</v>
      </c>
      <c r="BE144" s="9">
        <f t="shared" si="172"/>
        <v>893981.55343980342</v>
      </c>
      <c r="BF144" s="9">
        <f t="shared" si="172"/>
        <v>893981.55343980342</v>
      </c>
      <c r="BG144" s="9">
        <f t="shared" si="172"/>
        <v>893981.55343980342</v>
      </c>
      <c r="BH144" s="9">
        <f t="shared" si="172"/>
        <v>893981.55343980342</v>
      </c>
      <c r="BI144" s="9">
        <f t="shared" si="172"/>
        <v>893981.55343980342</v>
      </c>
      <c r="BJ144" s="9">
        <f t="shared" si="172"/>
        <v>893981.55343980342</v>
      </c>
      <c r="BK144" s="9">
        <f t="shared" si="172"/>
        <v>893981.55343980342</v>
      </c>
      <c r="BL144" s="9">
        <f t="shared" si="172"/>
        <v>893981.55343980342</v>
      </c>
      <c r="BM144" s="9">
        <f t="shared" si="172"/>
        <v>893981.55343980342</v>
      </c>
      <c r="BN144" s="9">
        <f t="shared" si="172"/>
        <v>893981.55343980342</v>
      </c>
      <c r="BO144" s="9">
        <f t="shared" si="172"/>
        <v>893981.55343980342</v>
      </c>
    </row>
    <row r="145" spans="2:67" outlineLevel="1" x14ac:dyDescent="0.25">
      <c r="B145" s="292" t="s">
        <v>153</v>
      </c>
      <c r="D145" s="7">
        <f t="shared" ref="D145:AC145" si="173">IF(ISERROR(D144/D143),0,D144/D143)</f>
        <v>270</v>
      </c>
      <c r="E145" s="7">
        <f t="shared" si="173"/>
        <v>882.66666666666663</v>
      </c>
      <c r="F145" s="7">
        <f t="shared" si="173"/>
        <v>3175</v>
      </c>
      <c r="G145" s="7">
        <f t="shared" si="173"/>
        <v>846</v>
      </c>
      <c r="H145" s="7">
        <f t="shared" si="173"/>
        <v>1702.2222222222222</v>
      </c>
      <c r="I145" s="7">
        <f t="shared" si="173"/>
        <v>2743.85</v>
      </c>
      <c r="J145" s="7">
        <f t="shared" si="173"/>
        <v>6095.1428571428569</v>
      </c>
      <c r="K145" s="7">
        <f t="shared" si="173"/>
        <v>6912.5862068965516</v>
      </c>
      <c r="L145" s="7">
        <f t="shared" si="173"/>
        <v>5862.875</v>
      </c>
      <c r="M145" s="7">
        <f t="shared" si="173"/>
        <v>3444.2388059701493</v>
      </c>
      <c r="N145" s="7">
        <f t="shared" si="173"/>
        <v>4120.0079365079364</v>
      </c>
      <c r="O145" s="7">
        <f t="shared" si="173"/>
        <v>2494.1310091743121</v>
      </c>
      <c r="P145" s="7">
        <f t="shared" si="173"/>
        <v>3053.4913793103447</v>
      </c>
      <c r="Q145" s="7">
        <f t="shared" si="173"/>
        <v>2738.7280701754385</v>
      </c>
      <c r="R145" s="7">
        <f t="shared" si="173"/>
        <v>4484.8590909090908</v>
      </c>
      <c r="S145" s="7">
        <f t="shared" si="173"/>
        <v>4331.6796875</v>
      </c>
      <c r="T145" s="7">
        <f t="shared" si="173"/>
        <v>3490.2390109890111</v>
      </c>
      <c r="U145" s="7">
        <f t="shared" si="173"/>
        <v>4899.594507042254</v>
      </c>
      <c r="V145" s="7">
        <f t="shared" si="173"/>
        <v>4311.8827499999998</v>
      </c>
      <c r="W145" s="7">
        <f t="shared" si="173"/>
        <v>3826.3103448275861</v>
      </c>
      <c r="X145" s="7">
        <f t="shared" si="173"/>
        <v>3969.1007194244603</v>
      </c>
      <c r="Y145" s="7">
        <f t="shared" si="173"/>
        <v>4417.9221556886232</v>
      </c>
      <c r="Z145" s="7">
        <f t="shared" si="173"/>
        <v>3600.0847457627119</v>
      </c>
      <c r="AA145" s="7">
        <f t="shared" si="173"/>
        <v>3199.1948051948052</v>
      </c>
      <c r="AB145" s="7">
        <f>IF(ISERROR(AB144/AB143),0,AB144/AB143)</f>
        <v>2442.6512820512821</v>
      </c>
      <c r="AC145" s="7">
        <f t="shared" si="173"/>
        <v>2244.1527777777778</v>
      </c>
      <c r="AD145" s="300">
        <f>SUM(Y144:AC144)/SUM(Y143:AC143)</f>
        <v>3114.9183046683047</v>
      </c>
      <c r="AF145" s="7">
        <f>IF(ISERROR(AF144/AF143),0,AF144/AF143)</f>
        <v>2442.6512820512821</v>
      </c>
      <c r="AG145" s="7">
        <f>IF(ISERROR(AG144/AG143),0,AG144/AG143)</f>
        <v>2244.1527777777778</v>
      </c>
      <c r="AH145" s="7">
        <f>IF(ISERROR(AH144/AH143),0,AH144/AH143)</f>
        <v>2183.5977178423236</v>
      </c>
      <c r="AI145" s="7">
        <f>IF(ISERROR(AI144/AI143),0,AI144/AI143)</f>
        <v>4556.060606060606</v>
      </c>
      <c r="AJ145" s="7">
        <f>VLOOKUP($A$2&amp;$B$132&amp;$B145,'[16]Paga all'!$F$2:$G$1470,2,FALSE)</f>
        <v>21625</v>
      </c>
      <c r="AK145" s="9">
        <f t="shared" ref="AK145:BO145" si="174">IF(ISERROR(AK144/AK143),0,AK144/AK143)</f>
        <v>3114.9183046683047</v>
      </c>
      <c r="AL145" s="9">
        <f t="shared" si="174"/>
        <v>3114.9183046683047</v>
      </c>
      <c r="AM145" s="9">
        <f t="shared" si="174"/>
        <v>3114.9183046683047</v>
      </c>
      <c r="AN145" s="9">
        <f t="shared" si="174"/>
        <v>3114.9183046683047</v>
      </c>
      <c r="AO145" s="9">
        <f t="shared" si="174"/>
        <v>3114.9183046683047</v>
      </c>
      <c r="AP145" s="9">
        <f t="shared" si="174"/>
        <v>3114.9183046683047</v>
      </c>
      <c r="AQ145" s="9">
        <f t="shared" si="174"/>
        <v>3114.9183046683047</v>
      </c>
      <c r="AR145" s="9">
        <f t="shared" si="174"/>
        <v>3114.9183046683047</v>
      </c>
      <c r="AS145" s="9">
        <f t="shared" si="174"/>
        <v>3114.9183046683047</v>
      </c>
      <c r="AT145" s="9">
        <f t="shared" si="174"/>
        <v>3114.9183046683047</v>
      </c>
      <c r="AU145" s="9">
        <f t="shared" si="174"/>
        <v>3114.9183046683047</v>
      </c>
      <c r="AV145" s="9">
        <f t="shared" si="174"/>
        <v>3114.9183046683047</v>
      </c>
      <c r="AW145" s="9">
        <f t="shared" si="174"/>
        <v>3114.9183046683047</v>
      </c>
      <c r="AX145" s="9">
        <f t="shared" si="174"/>
        <v>3114.9183046683047</v>
      </c>
      <c r="AY145" s="9">
        <f t="shared" si="174"/>
        <v>3114.9183046683047</v>
      </c>
      <c r="AZ145" s="9">
        <f t="shared" si="174"/>
        <v>3114.9183046683047</v>
      </c>
      <c r="BA145" s="9">
        <f t="shared" si="174"/>
        <v>3114.9183046683047</v>
      </c>
      <c r="BB145" s="9">
        <f t="shared" si="174"/>
        <v>3114.9183046683047</v>
      </c>
      <c r="BC145" s="9">
        <f t="shared" si="174"/>
        <v>3114.9183046683047</v>
      </c>
      <c r="BD145" s="9">
        <f t="shared" si="174"/>
        <v>3114.9183046683047</v>
      </c>
      <c r="BE145" s="9">
        <f t="shared" si="174"/>
        <v>3114.9183046683047</v>
      </c>
      <c r="BF145" s="9">
        <f t="shared" si="174"/>
        <v>3114.9183046683047</v>
      </c>
      <c r="BG145" s="9">
        <f t="shared" si="174"/>
        <v>3114.9183046683047</v>
      </c>
      <c r="BH145" s="9">
        <f t="shared" si="174"/>
        <v>3114.9183046683047</v>
      </c>
      <c r="BI145" s="9">
        <f t="shared" si="174"/>
        <v>3114.9183046683047</v>
      </c>
      <c r="BJ145" s="9">
        <f t="shared" si="174"/>
        <v>3114.9183046683047</v>
      </c>
      <c r="BK145" s="9">
        <f t="shared" si="174"/>
        <v>3114.9183046683047</v>
      </c>
      <c r="BL145" s="9">
        <f t="shared" si="174"/>
        <v>3114.9183046683047</v>
      </c>
      <c r="BM145" s="9">
        <f t="shared" si="174"/>
        <v>3114.9183046683047</v>
      </c>
      <c r="BN145" s="9">
        <f t="shared" si="174"/>
        <v>3114.9183046683047</v>
      </c>
      <c r="BO145" s="9">
        <f t="shared" si="174"/>
        <v>3114.9183046683047</v>
      </c>
    </row>
    <row r="146" spans="2:67" outlineLevel="1" x14ac:dyDescent="0.25">
      <c r="B146" s="301" t="s">
        <v>154</v>
      </c>
      <c r="D146" s="7">
        <f>IF(VLOOKUP($B$132&amp;$B146,[17]Sheet1!$C$1:$AC$85,COLUMN(D$1)-2,FALSE)=" ",0,VLOOKUP($B$132&amp;$B146,[17]Sheet1!$C$1:$AC$85,COLUMN(D$1)-2,FALSE))</f>
        <v>161.5</v>
      </c>
      <c r="E146" s="7">
        <f>IF(VLOOKUP($B$132&amp;$B146,[17]Sheet1!$C$1:$AC$85,COLUMN(E$1)-2,FALSE)=" ",0,VLOOKUP($B$132&amp;$B146,[17]Sheet1!$C$1:$AC$85,COLUMN(E$1)-2,FALSE))</f>
        <v>295.8</v>
      </c>
      <c r="F146" s="7">
        <f>IF(VLOOKUP($B$132&amp;$B146,[17]Sheet1!$C$1:$AC$85,COLUMN(F$1)-2,FALSE)=" ",0,VLOOKUP($B$132&amp;$B146,[17]Sheet1!$C$1:$AC$85,COLUMN(F$1)-2,FALSE))</f>
        <v>797.5</v>
      </c>
      <c r="G146" s="7">
        <f>IF(VLOOKUP($B$132&amp;$B146,[17]Sheet1!$C$1:$AC$85,COLUMN(G$1)-2,FALSE)=" ",0,VLOOKUP($B$132&amp;$B146,[17]Sheet1!$C$1:$AC$85,COLUMN(G$1)-2,FALSE))</f>
        <v>377.5</v>
      </c>
      <c r="H146" s="7">
        <f>IF(VLOOKUP($B$132&amp;$B146,[17]Sheet1!$C$1:$AC$85,COLUMN(H$1)-2,FALSE)=" ",0,VLOOKUP($B$132&amp;$B146,[17]Sheet1!$C$1:$AC$85,COLUMN(H$1)-2,FALSE))</f>
        <v>60</v>
      </c>
      <c r="I146" s="7">
        <f>IF(VLOOKUP($B$132&amp;$B146,[17]Sheet1!$C$1:$AC$85,COLUMN(I$1)-2,FALSE)=" ",0,VLOOKUP($B$132&amp;$B146,[17]Sheet1!$C$1:$AC$85,COLUMN(I$1)-2,FALSE))</f>
        <v>1241.22</v>
      </c>
      <c r="J146" s="7">
        <f>IF(VLOOKUP($B$132&amp;$B146,[17]Sheet1!$C$1:$AC$85,COLUMN(J$1)-2,FALSE)=" ",0,VLOOKUP($B$132&amp;$B146,[17]Sheet1!$C$1:$AC$85,COLUMN(J$1)-2,FALSE))</f>
        <v>3059</v>
      </c>
      <c r="K146" s="7">
        <f>IF(VLOOKUP($B$132&amp;$B146,[17]Sheet1!$C$1:$AC$85,COLUMN(K$1)-2,FALSE)=" ",0,VLOOKUP($B$132&amp;$B146,[17]Sheet1!$C$1:$AC$85,COLUMN(K$1)-2,FALSE))</f>
        <v>2480.7399999999998</v>
      </c>
      <c r="L146" s="7">
        <f>IF(VLOOKUP($B$132&amp;$B146,[17]Sheet1!$C$1:$AC$85,COLUMN(L$1)-2,FALSE)=" ",0,VLOOKUP($B$132&amp;$B146,[17]Sheet1!$C$1:$AC$85,COLUMN(L$1)-2,FALSE))</f>
        <v>3069.4</v>
      </c>
      <c r="M146" s="7">
        <f>IF(VLOOKUP($B$132&amp;$B146,[17]Sheet1!$C$1:$AC$85,COLUMN(M$1)-2,FALSE)=" ",0,VLOOKUP($B$132&amp;$B146,[17]Sheet1!$C$1:$AC$85,COLUMN(M$1)-2,FALSE))</f>
        <v>3527</v>
      </c>
      <c r="N146" s="7">
        <f>IF(VLOOKUP($B$132&amp;$B146,[17]Sheet1!$C$1:$AC$85,COLUMN(N$1)-2,FALSE)=" ",0,VLOOKUP($B$132&amp;$B146,[17]Sheet1!$C$1:$AC$85,COLUMN(N$1)-2,FALSE))</f>
        <v>3751.85</v>
      </c>
      <c r="O146" s="7">
        <f>IF(VLOOKUP($B$132&amp;$B146,[17]Sheet1!$C$1:$AC$85,COLUMN(O$1)-2,FALSE)=" ",0,VLOOKUP($B$132&amp;$B146,[17]Sheet1!$C$1:$AC$85,COLUMN(O$1)-2,FALSE))</f>
        <v>4253.37</v>
      </c>
      <c r="P146" s="7">
        <f>IF(VLOOKUP($B$132&amp;$B146,[17]Sheet1!$C$1:$AC$85,COLUMN(P$1)-2,FALSE)=" ",0,VLOOKUP($B$132&amp;$B146,[17]Sheet1!$C$1:$AC$85,COLUMN(P$1)-2,FALSE))</f>
        <v>5434.65</v>
      </c>
      <c r="Q146" s="7">
        <f>IF(VLOOKUP($B$132&amp;$B146,[17]Sheet1!$C$1:$AC$85,COLUMN(Q$1)-2,FALSE)=" ",0,VLOOKUP($B$132&amp;$B146,[17]Sheet1!$C$1:$AC$85,COLUMN(Q$1)-2,FALSE))</f>
        <v>4855.3500000000004</v>
      </c>
      <c r="R146" s="7">
        <f>IF(VLOOKUP($B$132&amp;$B146,[17]Sheet1!$C$1:$AC$85,COLUMN(R$1)-2,FALSE)=" ",0,VLOOKUP($B$132&amp;$B146,[17]Sheet1!$C$1:$AC$85,COLUMN(R$1)-2,FALSE))</f>
        <v>6947.69</v>
      </c>
      <c r="S146" s="7">
        <f>IF(VLOOKUP($B$132&amp;$B146,[17]Sheet1!$C$1:$AC$85,COLUMN(S$1)-2,FALSE)=" ",0,VLOOKUP($B$132&amp;$B146,[17]Sheet1!$C$1:$AC$85,COLUMN(S$1)-2,FALSE))</f>
        <v>8180.45</v>
      </c>
      <c r="T146" s="7">
        <f>IF(VLOOKUP($B$132&amp;$B146,[17]Sheet1!$C$1:$AC$85,COLUMN(T$1)-2,FALSE)=" ",0,VLOOKUP($B$132&amp;$B146,[17]Sheet1!$C$1:$AC$85,COLUMN(T$1)-2,FALSE))</f>
        <v>9654.5</v>
      </c>
      <c r="U146" s="7">
        <f>IF(VLOOKUP($B$132&amp;$B146,[17]Sheet1!$C$1:$AC$85,COLUMN(U$1)-2,FALSE)=" ",0,VLOOKUP($B$132&amp;$B146,[17]Sheet1!$C$1:$AC$85,COLUMN(U$1)-2,FALSE))</f>
        <v>9889.2199999999993</v>
      </c>
      <c r="V146" s="7">
        <f>IF(VLOOKUP($B$132&amp;$B146,[17]Sheet1!$C$1:$AC$85,COLUMN(V$1)-2,FALSE)=" ",0,VLOOKUP($B$132&amp;$B146,[17]Sheet1!$C$1:$AC$85,COLUMN(V$1)-2,FALSE))</f>
        <v>9831.4599999999991</v>
      </c>
      <c r="W146" s="7">
        <f>IF(VLOOKUP($B$132&amp;$B146,[17]Sheet1!$C$1:$AC$85,COLUMN(W$1)-2,FALSE)=" ",0,VLOOKUP($B$132&amp;$B146,[17]Sheet1!$C$1:$AC$85,COLUMN(W$1)-2,FALSE))</f>
        <v>10319.36</v>
      </c>
      <c r="X146" s="7">
        <f>IF(VLOOKUP($B$132&amp;$B146,[17]Sheet1!$C$1:$AC$85,COLUMN(X$1)-2,FALSE)=" ",0,VLOOKUP($B$132&amp;$B146,[17]Sheet1!$C$1:$AC$85,COLUMN(X$1)-2,FALSE))</f>
        <v>8292.59</v>
      </c>
      <c r="Y146" s="7">
        <f>IF(VLOOKUP($B$132&amp;$B146,[17]Sheet1!$C$1:$AC$85,COLUMN(Y$1)-2,FALSE)=" ",0,VLOOKUP($B$132&amp;$B146,[17]Sheet1!$C$1:$AC$85,COLUMN(Y$1)-2,FALSE))</f>
        <v>11618.3</v>
      </c>
      <c r="Z146" s="7">
        <f>IF(VLOOKUP($B$132&amp;$B146,[17]Sheet1!$C$1:$AC$85,COLUMN(Z$1)-2,FALSE)=" ",0,VLOOKUP($B$132&amp;$B146,[17]Sheet1!$C$1:$AC$85,COLUMN(Z$1)-2,FALSE))</f>
        <v>6940.24</v>
      </c>
      <c r="AA146" s="7">
        <f>IF(VLOOKUP($B$132&amp;$B146,[17]Sheet1!$C$1:$AC$85,COLUMN(AA$1)-2,FALSE)=" ",0,VLOOKUP($B$132&amp;$B146,[17]Sheet1!$C$1:$AC$85,COLUMN(AA$1)-2,FALSE))</f>
        <v>7519.36</v>
      </c>
      <c r="AB146" s="7">
        <f>IF(VLOOKUP($B$132&amp;$B146,[17]Sheet1!$C$1:$AC$85,COLUMN(AB$1)-2,FALSE)=" ",0,VLOOKUP($B$132&amp;$B146,[17]Sheet1!$C$1:$AC$85,COLUMN(AB$1)-2,FALSE))</f>
        <v>8017.43</v>
      </c>
      <c r="AC146" s="7">
        <f>IF(VLOOKUP($B$132&amp;$B146,[17]Sheet1!$C$1:$AC$85,COLUMN(AC$1)-2,FALSE)=" ",0,VLOOKUP($B$132&amp;$B146,[17]Sheet1!$C$1:$AC$85,COLUMN(AC$1)-2,FALSE))</f>
        <v>6358.92</v>
      </c>
      <c r="AF146" s="7">
        <f>AB146</f>
        <v>8017.43</v>
      </c>
      <c r="AG146" s="7">
        <f>AC146</f>
        <v>6358.92</v>
      </c>
      <c r="AH146" s="7">
        <f>VLOOKUP($A$3&amp;$B$132&amp;$B146,'[14]Paga All'!$G$1:$J$3000,4,FALSE)</f>
        <v>8380.84</v>
      </c>
      <c r="AI146" s="7">
        <f>VLOOKUP($A$2&amp;$B$132&amp;$B146,'[15]Paga all'!$F:$G,2,FALSE)</f>
        <v>2356.9</v>
      </c>
      <c r="AJ146" s="7">
        <f>VLOOKUP($A$2&amp;$B$132&amp;$B146,'[16]Paga all'!$F$2:$G$1470,2,FALSE)</f>
        <v>880.64</v>
      </c>
      <c r="AK146" s="9">
        <f t="shared" ref="AK146:BO146" si="175">AK137*AK143</f>
        <v>13062.182626262627</v>
      </c>
      <c r="AL146" s="9">
        <f t="shared" si="175"/>
        <v>13972.252727272727</v>
      </c>
      <c r="AM146" s="9">
        <f t="shared" si="175"/>
        <v>13972.252727272727</v>
      </c>
      <c r="AN146" s="9">
        <f t="shared" si="175"/>
        <v>13972.252727272727</v>
      </c>
      <c r="AO146" s="9">
        <f t="shared" si="175"/>
        <v>13972.252727272727</v>
      </c>
      <c r="AP146" s="9">
        <f t="shared" si="175"/>
        <v>13972.252727272727</v>
      </c>
      <c r="AQ146" s="9">
        <f t="shared" si="175"/>
        <v>13972.252727272727</v>
      </c>
      <c r="AR146" s="9">
        <f t="shared" si="175"/>
        <v>14454.054545454546</v>
      </c>
      <c r="AS146" s="9">
        <f t="shared" si="175"/>
        <v>14882.32282828283</v>
      </c>
      <c r="AT146" s="9">
        <f t="shared" si="175"/>
        <v>15364.124646464647</v>
      </c>
      <c r="AU146" s="9">
        <f t="shared" si="175"/>
        <v>15364.124646464647</v>
      </c>
      <c r="AV146" s="9">
        <f t="shared" si="175"/>
        <v>15364.124646464647</v>
      </c>
      <c r="AW146" s="9">
        <f t="shared" si="175"/>
        <v>15364.124646464647</v>
      </c>
      <c r="AX146" s="9">
        <f t="shared" si="175"/>
        <v>15364.124646464647</v>
      </c>
      <c r="AY146" s="9">
        <f t="shared" si="175"/>
        <v>15364.124646464647</v>
      </c>
      <c r="AZ146" s="9">
        <f t="shared" si="175"/>
        <v>15364.124646464647</v>
      </c>
      <c r="BA146" s="9">
        <f t="shared" si="175"/>
        <v>15364.124646464647</v>
      </c>
      <c r="BB146" s="9">
        <f t="shared" si="175"/>
        <v>15364.124646464647</v>
      </c>
      <c r="BC146" s="9">
        <f t="shared" si="175"/>
        <v>15364.124646464647</v>
      </c>
      <c r="BD146" s="9">
        <f t="shared" si="175"/>
        <v>15364.124646464647</v>
      </c>
      <c r="BE146" s="9">
        <f t="shared" si="175"/>
        <v>15364.124646464647</v>
      </c>
      <c r="BF146" s="9">
        <f t="shared" si="175"/>
        <v>15364.124646464647</v>
      </c>
      <c r="BG146" s="9">
        <f t="shared" si="175"/>
        <v>15364.124646464647</v>
      </c>
      <c r="BH146" s="9">
        <f t="shared" si="175"/>
        <v>15364.124646464647</v>
      </c>
      <c r="BI146" s="9">
        <f t="shared" si="175"/>
        <v>15364.124646464647</v>
      </c>
      <c r="BJ146" s="9">
        <f t="shared" si="175"/>
        <v>15364.124646464647</v>
      </c>
      <c r="BK146" s="9">
        <f t="shared" si="175"/>
        <v>15364.124646464647</v>
      </c>
      <c r="BL146" s="9">
        <f t="shared" si="175"/>
        <v>15364.124646464647</v>
      </c>
      <c r="BM146" s="9">
        <f t="shared" si="175"/>
        <v>15364.124646464647</v>
      </c>
      <c r="BN146" s="9">
        <f t="shared" si="175"/>
        <v>15364.124646464647</v>
      </c>
      <c r="BO146" s="9">
        <f t="shared" si="175"/>
        <v>15364.124646464647</v>
      </c>
    </row>
    <row r="147" spans="2:67" outlineLevel="1" x14ac:dyDescent="0.25">
      <c r="AF147" s="265">
        <f>AC138*AF133</f>
        <v>6547.7988118811882</v>
      </c>
      <c r="AG147" s="265">
        <f t="shared" ref="AG147:BO147" si="176">AG138*AG133</f>
        <v>7524.6395027624303</v>
      </c>
      <c r="AH147" s="265">
        <f t="shared" si="176"/>
        <v>7524.6395027624303</v>
      </c>
      <c r="AI147" s="265">
        <f t="shared" si="176"/>
        <v>9238.1712707182305</v>
      </c>
      <c r="AJ147" s="266">
        <f t="shared" si="176"/>
        <v>11175.207182320441</v>
      </c>
      <c r="AK147" s="266">
        <f t="shared" si="176"/>
        <v>9238.1712707182305</v>
      </c>
      <c r="AL147" s="266">
        <f t="shared" si="176"/>
        <v>9238.1712707182305</v>
      </c>
      <c r="AM147" s="266">
        <f t="shared" si="176"/>
        <v>9238.1712707182305</v>
      </c>
      <c r="AN147" s="266">
        <f t="shared" si="176"/>
        <v>9238.1712707182305</v>
      </c>
      <c r="AO147" s="266">
        <f t="shared" si="176"/>
        <v>9238.1712707182305</v>
      </c>
      <c r="AP147" s="266">
        <f t="shared" si="176"/>
        <v>9238.1712707182305</v>
      </c>
      <c r="AQ147" s="266">
        <f t="shared" si="176"/>
        <v>9238.1712707182305</v>
      </c>
      <c r="AR147" s="266">
        <f t="shared" si="176"/>
        <v>9238.1712707182305</v>
      </c>
      <c r="AS147" s="266">
        <f t="shared" si="176"/>
        <v>9238.1712707182305</v>
      </c>
      <c r="AT147" s="266">
        <f t="shared" si="176"/>
        <v>9238.1712707182305</v>
      </c>
      <c r="AU147" s="266">
        <f t="shared" si="176"/>
        <v>9238.1712707182305</v>
      </c>
      <c r="AV147" s="266">
        <f t="shared" si="176"/>
        <v>9238.1712707182305</v>
      </c>
      <c r="AW147" s="266">
        <f t="shared" si="176"/>
        <v>9238.1712707182305</v>
      </c>
      <c r="AX147" s="266">
        <f t="shared" si="176"/>
        <v>9238.1712707182305</v>
      </c>
      <c r="AY147" s="266">
        <f t="shared" si="176"/>
        <v>9238.1712707182305</v>
      </c>
      <c r="AZ147" s="266">
        <f t="shared" si="176"/>
        <v>9238.1712707182305</v>
      </c>
      <c r="BA147" s="266">
        <f t="shared" si="176"/>
        <v>9238.1712707182305</v>
      </c>
      <c r="BB147" s="266">
        <f t="shared" si="176"/>
        <v>9238.1712707182305</v>
      </c>
      <c r="BC147" s="266">
        <f t="shared" si="176"/>
        <v>9238.1712707182305</v>
      </c>
      <c r="BD147" s="266">
        <f t="shared" si="176"/>
        <v>9238.1712707182305</v>
      </c>
      <c r="BE147" s="266">
        <f t="shared" si="176"/>
        <v>9238.1712707182305</v>
      </c>
      <c r="BF147" s="266">
        <f t="shared" si="176"/>
        <v>9238.1712707182305</v>
      </c>
      <c r="BG147" s="266">
        <f t="shared" si="176"/>
        <v>9238.1712707182305</v>
      </c>
      <c r="BH147" s="266">
        <f t="shared" si="176"/>
        <v>9238.1712707182305</v>
      </c>
      <c r="BI147" s="266">
        <f t="shared" si="176"/>
        <v>9238.1712707182305</v>
      </c>
      <c r="BJ147" s="266">
        <f t="shared" si="176"/>
        <v>9238.1712707182305</v>
      </c>
      <c r="BK147" s="266">
        <f t="shared" si="176"/>
        <v>9238.1712707182305</v>
      </c>
      <c r="BL147" s="266">
        <f t="shared" si="176"/>
        <v>9238.1712707182305</v>
      </c>
      <c r="BM147" s="266">
        <f t="shared" si="176"/>
        <v>9238.1712707182305</v>
      </c>
      <c r="BN147" s="266">
        <f t="shared" si="176"/>
        <v>9238.1712707182305</v>
      </c>
      <c r="BO147" s="266">
        <f t="shared" si="176"/>
        <v>9238.1712707182305</v>
      </c>
    </row>
    <row r="148" spans="2:67" x14ac:dyDescent="0.25">
      <c r="B148" s="1" t="s">
        <v>123</v>
      </c>
      <c r="D148" s="240"/>
      <c r="E148" s="240"/>
      <c r="F148" s="240"/>
      <c r="G148" s="240"/>
      <c r="H148" s="240"/>
      <c r="I148" s="240"/>
      <c r="J148" s="240"/>
      <c r="K148" s="240"/>
      <c r="L148" s="240"/>
      <c r="M148" s="240"/>
      <c r="N148" s="240"/>
      <c r="O148" s="240"/>
      <c r="P148" s="240"/>
      <c r="Q148" s="240"/>
      <c r="R148" s="240"/>
      <c r="S148" s="240"/>
      <c r="T148" s="240"/>
      <c r="U148" s="240"/>
      <c r="V148" s="240"/>
      <c r="W148" s="240"/>
      <c r="X148" s="240"/>
      <c r="Y148" s="240"/>
      <c r="Z148" s="240"/>
      <c r="AA148" s="234">
        <f>RATE((COUNT($E$1:$O$1)),,-$D149,$O149)</f>
        <v>7.6107625472375165E-2</v>
      </c>
      <c r="AB148" s="234">
        <f>RATE((COUNT($E$1:$O$1)),,-$D149,$O149)</f>
        <v>7.6107625472375165E-2</v>
      </c>
      <c r="AC148" s="234">
        <f>RATE((COUNT($Q$1:$AC$1)),,-$P149,$AC149)</f>
        <v>5.8522698484179481E-3</v>
      </c>
      <c r="AF148" s="234"/>
      <c r="AG148" s="234"/>
      <c r="AH148" s="234"/>
      <c r="AI148" s="234"/>
    </row>
    <row r="149" spans="2:67" x14ac:dyDescent="0.25">
      <c r="B149" s="242" t="s">
        <v>137</v>
      </c>
      <c r="D149" s="243">
        <f>D156+D157</f>
        <v>847</v>
      </c>
      <c r="E149" s="243">
        <f>E156+E157</f>
        <v>672</v>
      </c>
      <c r="F149" s="243">
        <f>F156+F157</f>
        <v>647</v>
      </c>
      <c r="G149" s="243">
        <f>G156+G157</f>
        <v>714</v>
      </c>
      <c r="H149" s="243">
        <f t="shared" ref="H149:AC149" si="177">H156+H157</f>
        <v>967</v>
      </c>
      <c r="I149" s="243">
        <f t="shared" si="177"/>
        <v>1056</v>
      </c>
      <c r="J149" s="243">
        <f t="shared" si="177"/>
        <v>1008</v>
      </c>
      <c r="K149" s="243">
        <f t="shared" si="177"/>
        <v>999</v>
      </c>
      <c r="L149" s="243">
        <f t="shared" si="177"/>
        <v>1112</v>
      </c>
      <c r="M149" s="243">
        <f t="shared" si="177"/>
        <v>1296</v>
      </c>
      <c r="N149" s="243">
        <f t="shared" si="177"/>
        <v>1738</v>
      </c>
      <c r="O149" s="243">
        <f t="shared" si="177"/>
        <v>1898</v>
      </c>
      <c r="P149" s="243">
        <f t="shared" si="177"/>
        <v>1713</v>
      </c>
      <c r="Q149" s="243">
        <f t="shared" si="177"/>
        <v>1613</v>
      </c>
      <c r="R149" s="243">
        <f t="shared" si="177"/>
        <v>1901</v>
      </c>
      <c r="S149" s="243">
        <f t="shared" si="177"/>
        <v>1960</v>
      </c>
      <c r="T149" s="243">
        <f t="shared" si="177"/>
        <v>1760</v>
      </c>
      <c r="U149" s="243">
        <f t="shared" si="177"/>
        <v>1763</v>
      </c>
      <c r="V149" s="243">
        <f t="shared" si="177"/>
        <v>1974</v>
      </c>
      <c r="W149" s="243">
        <f t="shared" si="177"/>
        <v>2168</v>
      </c>
      <c r="X149" s="243">
        <f t="shared" si="177"/>
        <v>2178</v>
      </c>
      <c r="Y149" s="243">
        <f t="shared" si="177"/>
        <v>2154</v>
      </c>
      <c r="Z149" s="243">
        <f t="shared" si="177"/>
        <v>2053</v>
      </c>
      <c r="AA149" s="243">
        <f t="shared" si="177"/>
        <v>1894</v>
      </c>
      <c r="AB149" s="243">
        <f>AB156+AB157</f>
        <v>1787</v>
      </c>
      <c r="AC149" s="243">
        <f t="shared" si="177"/>
        <v>1848</v>
      </c>
      <c r="AF149" s="244">
        <f>SUM(AF156:AF157)</f>
        <v>1787</v>
      </c>
      <c r="AG149" s="244">
        <f>SUM(AG156:AG157)</f>
        <v>1848</v>
      </c>
      <c r="AH149" s="244">
        <f t="shared" ref="AH149:BO149" si="178">ROUND((AG156+AG157)*(1+AH150),)</f>
        <v>1854</v>
      </c>
      <c r="AI149" s="244">
        <f t="shared" si="178"/>
        <v>1874</v>
      </c>
      <c r="AJ149" s="245">
        <f t="shared" si="178"/>
        <v>1966</v>
      </c>
      <c r="AK149" s="245">
        <f t="shared" si="178"/>
        <v>1626</v>
      </c>
      <c r="AL149" s="245">
        <f t="shared" si="178"/>
        <v>1631</v>
      </c>
      <c r="AM149" s="245">
        <f t="shared" si="178"/>
        <v>1636</v>
      </c>
      <c r="AN149" s="245">
        <f t="shared" si="178"/>
        <v>1641</v>
      </c>
      <c r="AO149" s="245">
        <f t="shared" si="178"/>
        <v>1646</v>
      </c>
      <c r="AP149" s="245">
        <f t="shared" si="178"/>
        <v>1651</v>
      </c>
      <c r="AQ149" s="245">
        <f t="shared" si="178"/>
        <v>1656</v>
      </c>
      <c r="AR149" s="245">
        <f t="shared" si="178"/>
        <v>1661</v>
      </c>
      <c r="AS149" s="245">
        <f t="shared" si="178"/>
        <v>1666</v>
      </c>
      <c r="AT149" s="245">
        <f t="shared" si="178"/>
        <v>1671</v>
      </c>
      <c r="AU149" s="245">
        <f t="shared" si="178"/>
        <v>1676</v>
      </c>
      <c r="AV149" s="245">
        <f t="shared" si="178"/>
        <v>1681</v>
      </c>
      <c r="AW149" s="245">
        <f t="shared" si="178"/>
        <v>1686</v>
      </c>
      <c r="AX149" s="245">
        <f t="shared" si="178"/>
        <v>1691</v>
      </c>
      <c r="AY149" s="245">
        <f t="shared" si="178"/>
        <v>1696</v>
      </c>
      <c r="AZ149" s="245">
        <f t="shared" si="178"/>
        <v>1701</v>
      </c>
      <c r="BA149" s="245">
        <f t="shared" si="178"/>
        <v>1706</v>
      </c>
      <c r="BB149" s="245">
        <f t="shared" si="178"/>
        <v>1711</v>
      </c>
      <c r="BC149" s="245">
        <f t="shared" si="178"/>
        <v>1716</v>
      </c>
      <c r="BD149" s="245">
        <f t="shared" si="178"/>
        <v>1721</v>
      </c>
      <c r="BE149" s="245">
        <f t="shared" si="178"/>
        <v>1726</v>
      </c>
      <c r="BF149" s="245">
        <f t="shared" si="178"/>
        <v>1731</v>
      </c>
      <c r="BG149" s="245">
        <f t="shared" si="178"/>
        <v>1736</v>
      </c>
      <c r="BH149" s="245">
        <f t="shared" si="178"/>
        <v>1741</v>
      </c>
      <c r="BI149" s="245">
        <f t="shared" si="178"/>
        <v>1746</v>
      </c>
      <c r="BJ149" s="245">
        <f t="shared" si="178"/>
        <v>1751</v>
      </c>
      <c r="BK149" s="245">
        <f t="shared" si="178"/>
        <v>1756</v>
      </c>
      <c r="BL149" s="245">
        <f t="shared" si="178"/>
        <v>1761</v>
      </c>
      <c r="BM149" s="245">
        <f t="shared" si="178"/>
        <v>1766</v>
      </c>
      <c r="BN149" s="245">
        <f t="shared" si="178"/>
        <v>1771</v>
      </c>
      <c r="BO149" s="245">
        <f t="shared" si="178"/>
        <v>1776</v>
      </c>
    </row>
    <row r="150" spans="2:67" x14ac:dyDescent="0.25">
      <c r="B150" s="246" t="s">
        <v>99</v>
      </c>
      <c r="C150" s="247"/>
      <c r="D150" s="248"/>
      <c r="E150" s="249">
        <f t="shared" ref="E150:AB150" si="179">RATE(1,,-D149,E149)</f>
        <v>-0.20661157024793392</v>
      </c>
      <c r="F150" s="249">
        <f t="shared" si="179"/>
        <v>-3.7202380952380869E-2</v>
      </c>
      <c r="G150" s="249">
        <f t="shared" si="179"/>
        <v>0.10355486862442043</v>
      </c>
      <c r="H150" s="249">
        <f t="shared" si="179"/>
        <v>0.35434173669467794</v>
      </c>
      <c r="I150" s="249">
        <f t="shared" si="179"/>
        <v>9.2037228541882177E-2</v>
      </c>
      <c r="J150" s="249">
        <f t="shared" si="179"/>
        <v>-4.5454545454545477E-2</v>
      </c>
      <c r="K150" s="249">
        <f t="shared" si="179"/>
        <v>-8.9285714285713916E-3</v>
      </c>
      <c r="L150" s="249">
        <f t="shared" si="179"/>
        <v>0.11311311311311319</v>
      </c>
      <c r="M150" s="249">
        <f t="shared" si="179"/>
        <v>0.16546762589928038</v>
      </c>
      <c r="N150" s="249">
        <f t="shared" si="179"/>
        <v>0.34104938271604945</v>
      </c>
      <c r="O150" s="249">
        <f t="shared" si="179"/>
        <v>9.205983889528184E-2</v>
      </c>
      <c r="P150" s="249">
        <f t="shared" si="179"/>
        <v>-9.7471022128556392E-2</v>
      </c>
      <c r="Q150" s="249">
        <f t="shared" si="179"/>
        <v>-5.8377116170461207E-2</v>
      </c>
      <c r="R150" s="249">
        <f t="shared" si="179"/>
        <v>0.17854928704277739</v>
      </c>
      <c r="S150" s="249">
        <f t="shared" si="179"/>
        <v>3.1036296685954812E-2</v>
      </c>
      <c r="T150" s="249">
        <f t="shared" si="179"/>
        <v>-0.10204081632653063</v>
      </c>
      <c r="U150" s="249">
        <f t="shared" si="179"/>
        <v>1.7045454545453454E-3</v>
      </c>
      <c r="V150" s="249">
        <f t="shared" si="179"/>
        <v>0.11968235961429377</v>
      </c>
      <c r="W150" s="249">
        <f t="shared" si="179"/>
        <v>9.8277608915906728E-2</v>
      </c>
      <c r="X150" s="249">
        <f t="shared" si="179"/>
        <v>4.6125461254612494E-3</v>
      </c>
      <c r="Y150" s="249">
        <f t="shared" si="179"/>
        <v>-1.1019283746556526E-2</v>
      </c>
      <c r="Z150" s="249">
        <f t="shared" si="179"/>
        <v>-4.6889507892293424E-2</v>
      </c>
      <c r="AA150" s="249">
        <f t="shared" si="179"/>
        <v>-7.7447637603507063E-2</v>
      </c>
      <c r="AB150" s="249">
        <f t="shared" si="179"/>
        <v>-5.6494192185850084E-2</v>
      </c>
      <c r="AC150" s="249">
        <f>RATE(1,,-AA149,AC149)</f>
        <v>-2.4287222808870079E-2</v>
      </c>
      <c r="AD150" s="250">
        <v>3.0000000000000001E-3</v>
      </c>
      <c r="AF150" s="251">
        <f>AD150</f>
        <v>3.0000000000000001E-3</v>
      </c>
      <c r="AG150" s="251">
        <f t="shared" ref="AG150:BO154" si="180">AF150</f>
        <v>3.0000000000000001E-3</v>
      </c>
      <c r="AH150" s="251">
        <f t="shared" si="180"/>
        <v>3.0000000000000001E-3</v>
      </c>
      <c r="AI150" s="251">
        <f t="shared" si="180"/>
        <v>3.0000000000000001E-3</v>
      </c>
      <c r="AJ150" s="252">
        <f t="shared" si="180"/>
        <v>3.0000000000000001E-3</v>
      </c>
      <c r="AK150" s="252">
        <f t="shared" si="180"/>
        <v>3.0000000000000001E-3</v>
      </c>
      <c r="AL150" s="252">
        <f t="shared" si="180"/>
        <v>3.0000000000000001E-3</v>
      </c>
      <c r="AM150" s="252">
        <f t="shared" si="180"/>
        <v>3.0000000000000001E-3</v>
      </c>
      <c r="AN150" s="252">
        <f t="shared" si="180"/>
        <v>3.0000000000000001E-3</v>
      </c>
      <c r="AO150" s="252">
        <f t="shared" si="180"/>
        <v>3.0000000000000001E-3</v>
      </c>
      <c r="AP150" s="252">
        <f t="shared" si="180"/>
        <v>3.0000000000000001E-3</v>
      </c>
      <c r="AQ150" s="252">
        <f t="shared" si="180"/>
        <v>3.0000000000000001E-3</v>
      </c>
      <c r="AR150" s="252">
        <f t="shared" si="180"/>
        <v>3.0000000000000001E-3</v>
      </c>
      <c r="AS150" s="252">
        <f t="shared" si="180"/>
        <v>3.0000000000000001E-3</v>
      </c>
      <c r="AT150" s="252">
        <f t="shared" si="180"/>
        <v>3.0000000000000001E-3</v>
      </c>
      <c r="AU150" s="252">
        <f t="shared" si="180"/>
        <v>3.0000000000000001E-3</v>
      </c>
      <c r="AV150" s="252">
        <f t="shared" si="180"/>
        <v>3.0000000000000001E-3</v>
      </c>
      <c r="AW150" s="252">
        <f t="shared" si="180"/>
        <v>3.0000000000000001E-3</v>
      </c>
      <c r="AX150" s="252">
        <f t="shared" si="180"/>
        <v>3.0000000000000001E-3</v>
      </c>
      <c r="AY150" s="252">
        <f t="shared" si="180"/>
        <v>3.0000000000000001E-3</v>
      </c>
      <c r="AZ150" s="252">
        <f t="shared" si="180"/>
        <v>3.0000000000000001E-3</v>
      </c>
      <c r="BA150" s="252">
        <f t="shared" si="180"/>
        <v>3.0000000000000001E-3</v>
      </c>
      <c r="BB150" s="252">
        <f t="shared" si="180"/>
        <v>3.0000000000000001E-3</v>
      </c>
      <c r="BC150" s="252">
        <f t="shared" si="180"/>
        <v>3.0000000000000001E-3</v>
      </c>
      <c r="BD150" s="252">
        <f t="shared" si="180"/>
        <v>3.0000000000000001E-3</v>
      </c>
      <c r="BE150" s="252">
        <f t="shared" si="180"/>
        <v>3.0000000000000001E-3</v>
      </c>
      <c r="BF150" s="252">
        <f t="shared" si="180"/>
        <v>3.0000000000000001E-3</v>
      </c>
      <c r="BG150" s="252">
        <f t="shared" si="180"/>
        <v>3.0000000000000001E-3</v>
      </c>
      <c r="BH150" s="252">
        <f t="shared" si="180"/>
        <v>3.0000000000000001E-3</v>
      </c>
      <c r="BI150" s="252">
        <f t="shared" si="180"/>
        <v>3.0000000000000001E-3</v>
      </c>
      <c r="BJ150" s="252">
        <f t="shared" si="180"/>
        <v>3.0000000000000001E-3</v>
      </c>
      <c r="BK150" s="252">
        <f t="shared" si="180"/>
        <v>3.0000000000000001E-3</v>
      </c>
      <c r="BL150" s="252">
        <f t="shared" si="180"/>
        <v>3.0000000000000001E-3</v>
      </c>
      <c r="BM150" s="252">
        <f t="shared" si="180"/>
        <v>3.0000000000000001E-3</v>
      </c>
      <c r="BN150" s="252">
        <f t="shared" si="180"/>
        <v>3.0000000000000001E-3</v>
      </c>
      <c r="BO150" s="252">
        <f t="shared" si="180"/>
        <v>3.0000000000000001E-3</v>
      </c>
    </row>
    <row r="151" spans="2:67" x14ac:dyDescent="0.25">
      <c r="B151" s="246" t="s">
        <v>101</v>
      </c>
      <c r="C151" s="247"/>
      <c r="D151" s="253">
        <f>D157/D149</f>
        <v>0.40259740259740262</v>
      </c>
      <c r="E151" s="253">
        <f t="shared" ref="E151:AC151" si="181">E157/E149</f>
        <v>0.35565476190476192</v>
      </c>
      <c r="F151" s="253">
        <f t="shared" si="181"/>
        <v>0.25193199381761977</v>
      </c>
      <c r="G151" s="253">
        <f t="shared" si="181"/>
        <v>0.25630252100840334</v>
      </c>
      <c r="H151" s="253">
        <f t="shared" si="181"/>
        <v>0.20682523267838676</v>
      </c>
      <c r="I151" s="253">
        <f t="shared" si="181"/>
        <v>0.28598484848484851</v>
      </c>
      <c r="J151" s="253">
        <f t="shared" si="181"/>
        <v>0.29365079365079366</v>
      </c>
      <c r="K151" s="253">
        <f t="shared" si="181"/>
        <v>0.25725725725725723</v>
      </c>
      <c r="L151" s="253">
        <f t="shared" si="181"/>
        <v>0.2670863309352518</v>
      </c>
      <c r="M151" s="253">
        <f t="shared" si="181"/>
        <v>0.23070987654320987</v>
      </c>
      <c r="N151" s="253">
        <f t="shared" si="181"/>
        <v>0.23245109321058688</v>
      </c>
      <c r="O151" s="253">
        <f t="shared" si="181"/>
        <v>0.30769230769230771</v>
      </c>
      <c r="P151" s="253">
        <f t="shared" si="181"/>
        <v>0.30939871570344424</v>
      </c>
      <c r="Q151" s="253">
        <f t="shared" si="181"/>
        <v>0.25604463732176069</v>
      </c>
      <c r="R151" s="253">
        <f t="shared" si="181"/>
        <v>0.19305628616517623</v>
      </c>
      <c r="S151" s="253">
        <f t="shared" si="181"/>
        <v>0.29846938775510207</v>
      </c>
      <c r="T151" s="253">
        <f t="shared" si="181"/>
        <v>0.27897727272727274</v>
      </c>
      <c r="U151" s="253">
        <f t="shared" si="181"/>
        <v>0.22291548496880317</v>
      </c>
      <c r="V151" s="253">
        <f t="shared" si="181"/>
        <v>0.21327254305977711</v>
      </c>
      <c r="W151" s="253">
        <f t="shared" si="181"/>
        <v>0.22970479704797048</v>
      </c>
      <c r="X151" s="253">
        <f t="shared" si="181"/>
        <v>0.24931129476584021</v>
      </c>
      <c r="Y151" s="253">
        <f t="shared" si="181"/>
        <v>0.25301764159702878</v>
      </c>
      <c r="Z151" s="253">
        <f t="shared" si="181"/>
        <v>0.30248416950803703</v>
      </c>
      <c r="AA151" s="253">
        <f t="shared" si="181"/>
        <v>0.27877507919746569</v>
      </c>
      <c r="AB151" s="253">
        <f>AB157/AB149</f>
        <v>0.27308337996642418</v>
      </c>
      <c r="AC151" s="253">
        <f t="shared" si="181"/>
        <v>0.30357142857142855</v>
      </c>
      <c r="AD151" s="250">
        <v>0.2</v>
      </c>
      <c r="AF151" s="254">
        <f>AD151</f>
        <v>0.2</v>
      </c>
      <c r="AG151" s="254">
        <f t="shared" si="180"/>
        <v>0.2</v>
      </c>
      <c r="AH151" s="254">
        <f t="shared" si="180"/>
        <v>0.2</v>
      </c>
      <c r="AI151" s="254">
        <f t="shared" si="180"/>
        <v>0.2</v>
      </c>
      <c r="AJ151" s="252">
        <f t="shared" si="180"/>
        <v>0.2</v>
      </c>
      <c r="AK151" s="252">
        <f t="shared" si="180"/>
        <v>0.2</v>
      </c>
      <c r="AL151" s="252">
        <f t="shared" si="180"/>
        <v>0.2</v>
      </c>
      <c r="AM151" s="252">
        <f t="shared" si="180"/>
        <v>0.2</v>
      </c>
      <c r="AN151" s="252">
        <f t="shared" si="180"/>
        <v>0.2</v>
      </c>
      <c r="AO151" s="252">
        <f t="shared" si="180"/>
        <v>0.2</v>
      </c>
      <c r="AP151" s="252">
        <f t="shared" si="180"/>
        <v>0.2</v>
      </c>
      <c r="AQ151" s="252">
        <f t="shared" si="180"/>
        <v>0.2</v>
      </c>
      <c r="AR151" s="252">
        <f t="shared" si="180"/>
        <v>0.2</v>
      </c>
      <c r="AS151" s="252">
        <f t="shared" si="180"/>
        <v>0.2</v>
      </c>
      <c r="AT151" s="252">
        <f t="shared" si="180"/>
        <v>0.2</v>
      </c>
      <c r="AU151" s="252">
        <f t="shared" si="180"/>
        <v>0.2</v>
      </c>
      <c r="AV151" s="252">
        <f t="shared" si="180"/>
        <v>0.2</v>
      </c>
      <c r="AW151" s="252">
        <f t="shared" si="180"/>
        <v>0.2</v>
      </c>
      <c r="AX151" s="252">
        <f t="shared" si="180"/>
        <v>0.2</v>
      </c>
      <c r="AY151" s="252">
        <f t="shared" si="180"/>
        <v>0.2</v>
      </c>
      <c r="AZ151" s="252">
        <f t="shared" si="180"/>
        <v>0.2</v>
      </c>
      <c r="BA151" s="252">
        <f t="shared" si="180"/>
        <v>0.2</v>
      </c>
      <c r="BB151" s="252">
        <f t="shared" si="180"/>
        <v>0.2</v>
      </c>
      <c r="BC151" s="252">
        <f t="shared" si="180"/>
        <v>0.2</v>
      </c>
      <c r="BD151" s="252">
        <f t="shared" si="180"/>
        <v>0.2</v>
      </c>
      <c r="BE151" s="252">
        <f t="shared" si="180"/>
        <v>0.2</v>
      </c>
      <c r="BF151" s="252">
        <f t="shared" si="180"/>
        <v>0.2</v>
      </c>
      <c r="BG151" s="252">
        <f t="shared" si="180"/>
        <v>0.2</v>
      </c>
      <c r="BH151" s="252">
        <f t="shared" si="180"/>
        <v>0.2</v>
      </c>
      <c r="BI151" s="252">
        <f t="shared" si="180"/>
        <v>0.2</v>
      </c>
      <c r="BJ151" s="252">
        <f t="shared" si="180"/>
        <v>0.2</v>
      </c>
      <c r="BK151" s="252">
        <f t="shared" si="180"/>
        <v>0.2</v>
      </c>
      <c r="BL151" s="252">
        <f t="shared" si="180"/>
        <v>0.2</v>
      </c>
      <c r="BM151" s="252">
        <f t="shared" si="180"/>
        <v>0.2</v>
      </c>
      <c r="BN151" s="252">
        <f t="shared" si="180"/>
        <v>0.2</v>
      </c>
      <c r="BO151" s="252">
        <f t="shared" si="180"/>
        <v>0.2</v>
      </c>
    </row>
    <row r="152" spans="2:67" x14ac:dyDescent="0.25">
      <c r="B152" s="246" t="s">
        <v>183</v>
      </c>
      <c r="C152" s="247"/>
      <c r="D152" s="255">
        <f>D159/D156</f>
        <v>5.3814229249011856</v>
      </c>
      <c r="E152" s="255">
        <f t="shared" ref="E152:AC152" si="182">E159/E156</f>
        <v>5.3810623556581989</v>
      </c>
      <c r="F152" s="255">
        <f t="shared" si="182"/>
        <v>5.7004132231404956</v>
      </c>
      <c r="G152" s="255">
        <f t="shared" si="182"/>
        <v>5.0753295668549905</v>
      </c>
      <c r="H152" s="255">
        <f t="shared" si="182"/>
        <v>5.1642764015645373</v>
      </c>
      <c r="I152" s="255">
        <f t="shared" si="182"/>
        <v>5.7440318302387272</v>
      </c>
      <c r="J152" s="255">
        <f t="shared" si="182"/>
        <v>7.0098314606741576</v>
      </c>
      <c r="K152" s="255">
        <f t="shared" si="182"/>
        <v>6.2884097035040432</v>
      </c>
      <c r="L152" s="255">
        <f t="shared" si="182"/>
        <v>6.6736196319018406</v>
      </c>
      <c r="M152" s="255">
        <f t="shared" si="182"/>
        <v>6.5586760280842524</v>
      </c>
      <c r="N152" s="255">
        <f t="shared" si="182"/>
        <v>6.0922038980509745</v>
      </c>
      <c r="O152" s="255">
        <f t="shared" si="182"/>
        <v>7.0509893455098931</v>
      </c>
      <c r="P152" s="255">
        <f t="shared" si="182"/>
        <v>7.8250211327134407</v>
      </c>
      <c r="Q152" s="255">
        <f t="shared" si="182"/>
        <v>7.2050000000000001</v>
      </c>
      <c r="R152" s="255">
        <f t="shared" si="182"/>
        <v>7.5013037809647978</v>
      </c>
      <c r="S152" s="255">
        <f t="shared" si="182"/>
        <v>7.1483636363636363</v>
      </c>
      <c r="T152" s="255">
        <f t="shared" si="182"/>
        <v>6.5555555555555554</v>
      </c>
      <c r="U152" s="255">
        <f t="shared" si="182"/>
        <v>6.7912408759124085</v>
      </c>
      <c r="V152" s="255">
        <f t="shared" si="182"/>
        <v>7.1358660656793305</v>
      </c>
      <c r="W152" s="255">
        <f t="shared" si="182"/>
        <v>7.2646706586826344</v>
      </c>
      <c r="X152" s="255">
        <f t="shared" si="182"/>
        <v>6.9651376146788992</v>
      </c>
      <c r="Y152" s="255">
        <f t="shared" si="182"/>
        <v>6.978868862647607</v>
      </c>
      <c r="Z152" s="255">
        <f t="shared" si="182"/>
        <v>6.455307262569832</v>
      </c>
      <c r="AA152" s="255">
        <f t="shared" si="182"/>
        <v>7.6449487554904829</v>
      </c>
      <c r="AB152" s="255">
        <f>AB159/AB156</f>
        <v>6.2555812163202464</v>
      </c>
      <c r="AC152" s="255">
        <f t="shared" si="182"/>
        <v>5.2323232323232327</v>
      </c>
      <c r="AD152" s="256">
        <v>8</v>
      </c>
      <c r="AF152" s="268">
        <v>6.4025809716599191</v>
      </c>
      <c r="AG152" s="268">
        <f t="shared" si="180"/>
        <v>6.4025809716599191</v>
      </c>
      <c r="AH152" s="268">
        <f t="shared" si="180"/>
        <v>6.4025809716599191</v>
      </c>
      <c r="AI152" s="268">
        <v>6.5</v>
      </c>
      <c r="AJ152" s="268">
        <v>7</v>
      </c>
      <c r="AK152" s="268">
        <v>7.5</v>
      </c>
      <c r="AL152" s="258">
        <f>AD152</f>
        <v>8</v>
      </c>
      <c r="AM152" s="258">
        <f t="shared" si="180"/>
        <v>8</v>
      </c>
      <c r="AN152" s="258">
        <f t="shared" si="180"/>
        <v>8</v>
      </c>
      <c r="AO152" s="258">
        <f t="shared" si="180"/>
        <v>8</v>
      </c>
      <c r="AP152" s="258">
        <f t="shared" si="180"/>
        <v>8</v>
      </c>
      <c r="AQ152" s="258">
        <f t="shared" si="180"/>
        <v>8</v>
      </c>
      <c r="AR152" s="268">
        <v>8.1</v>
      </c>
      <c r="AS152" s="268">
        <v>8.1999999999999993</v>
      </c>
      <c r="AT152" s="258">
        <f t="shared" si="180"/>
        <v>8.1999999999999993</v>
      </c>
      <c r="AU152" s="258">
        <f t="shared" si="180"/>
        <v>8.1999999999999993</v>
      </c>
      <c r="AV152" s="258">
        <f t="shared" si="180"/>
        <v>8.1999999999999993</v>
      </c>
      <c r="AW152" s="258">
        <f t="shared" si="180"/>
        <v>8.1999999999999993</v>
      </c>
      <c r="AX152" s="258">
        <f t="shared" si="180"/>
        <v>8.1999999999999993</v>
      </c>
      <c r="AY152" s="258">
        <f t="shared" si="180"/>
        <v>8.1999999999999993</v>
      </c>
      <c r="AZ152" s="258">
        <f t="shared" si="180"/>
        <v>8.1999999999999993</v>
      </c>
      <c r="BA152" s="258">
        <f t="shared" si="180"/>
        <v>8.1999999999999993</v>
      </c>
      <c r="BB152" s="258">
        <f t="shared" si="180"/>
        <v>8.1999999999999993</v>
      </c>
      <c r="BC152" s="258">
        <f t="shared" si="180"/>
        <v>8.1999999999999993</v>
      </c>
      <c r="BD152" s="258">
        <f t="shared" si="180"/>
        <v>8.1999999999999993</v>
      </c>
      <c r="BE152" s="258">
        <f t="shared" si="180"/>
        <v>8.1999999999999993</v>
      </c>
      <c r="BF152" s="258">
        <f t="shared" si="180"/>
        <v>8.1999999999999993</v>
      </c>
      <c r="BG152" s="258">
        <f t="shared" si="180"/>
        <v>8.1999999999999993</v>
      </c>
      <c r="BH152" s="258">
        <f t="shared" si="180"/>
        <v>8.1999999999999993</v>
      </c>
      <c r="BI152" s="258">
        <f t="shared" si="180"/>
        <v>8.1999999999999993</v>
      </c>
      <c r="BJ152" s="258">
        <f t="shared" si="180"/>
        <v>8.1999999999999993</v>
      </c>
      <c r="BK152" s="258">
        <f t="shared" si="180"/>
        <v>8.1999999999999993</v>
      </c>
      <c r="BL152" s="258">
        <f t="shared" si="180"/>
        <v>8.1999999999999993</v>
      </c>
      <c r="BM152" s="258">
        <f t="shared" si="180"/>
        <v>8.1999999999999993</v>
      </c>
      <c r="BN152" s="258">
        <f t="shared" si="180"/>
        <v>8.1999999999999993</v>
      </c>
      <c r="BO152" s="258">
        <f t="shared" si="180"/>
        <v>8.1999999999999993</v>
      </c>
    </row>
    <row r="153" spans="2:67" x14ac:dyDescent="0.25">
      <c r="B153" s="246" t="s">
        <v>103</v>
      </c>
      <c r="C153" s="247"/>
      <c r="D153" s="269">
        <f>IF(ISERROR(D162/D159),"",D162/D159)</f>
        <v>1614.366672787367</v>
      </c>
      <c r="E153" s="269">
        <f t="shared" ref="E153:AC153" si="183">IF(ISERROR(E162/E159),"",E162/E159)</f>
        <v>1506.7503004291846</v>
      </c>
      <c r="F153" s="269">
        <f t="shared" si="183"/>
        <v>1244.1786879304095</v>
      </c>
      <c r="G153" s="269">
        <f t="shared" si="183"/>
        <v>1505.4486085343228</v>
      </c>
      <c r="H153" s="269">
        <f t="shared" si="183"/>
        <v>855.19553143145674</v>
      </c>
      <c r="I153" s="269">
        <f t="shared" si="183"/>
        <v>751.87785730778114</v>
      </c>
      <c r="J153" s="269">
        <f t="shared" si="183"/>
        <v>780.88198757763973</v>
      </c>
      <c r="K153" s="269">
        <f t="shared" si="183"/>
        <v>679.28249035576516</v>
      </c>
      <c r="L153" s="269">
        <f t="shared" si="183"/>
        <v>822.62033462033457</v>
      </c>
      <c r="M153" s="269">
        <f t="shared" si="183"/>
        <v>730.69184890656061</v>
      </c>
      <c r="N153" s="269">
        <f t="shared" si="183"/>
        <v>594.49280177187154</v>
      </c>
      <c r="O153" s="269">
        <f t="shared" si="183"/>
        <v>639.50372584997297</v>
      </c>
      <c r="P153" s="269">
        <f t="shared" si="183"/>
        <v>620.29728853840334</v>
      </c>
      <c r="Q153" s="269">
        <f t="shared" si="183"/>
        <v>659.26613462873001</v>
      </c>
      <c r="R153" s="269">
        <f t="shared" si="183"/>
        <v>658.94270270270272</v>
      </c>
      <c r="S153" s="269">
        <f t="shared" si="183"/>
        <v>635.91620714213047</v>
      </c>
      <c r="T153" s="269">
        <f t="shared" si="183"/>
        <v>647.68571943743234</v>
      </c>
      <c r="U153" s="269">
        <f t="shared" si="183"/>
        <v>647.74537833190027</v>
      </c>
      <c r="V153" s="269">
        <f t="shared" si="183"/>
        <v>574.88885850929432</v>
      </c>
      <c r="W153" s="269">
        <f t="shared" si="183"/>
        <v>545.41461589185622</v>
      </c>
      <c r="X153" s="269">
        <f t="shared" si="183"/>
        <v>562.35875482964525</v>
      </c>
      <c r="Y153" s="269">
        <f t="shared" si="183"/>
        <v>575.13732300293884</v>
      </c>
      <c r="Z153" s="269">
        <f t="shared" si="183"/>
        <v>560.95417351795754</v>
      </c>
      <c r="AA153" s="269">
        <f t="shared" si="183"/>
        <v>557.64401034185585</v>
      </c>
      <c r="AB153" s="269">
        <f>IF(ISERROR(AB162/AB159),"",AB162/AB159)</f>
        <v>543.28624784641886</v>
      </c>
      <c r="AC153" s="269">
        <f t="shared" si="183"/>
        <v>547.71125928125934</v>
      </c>
      <c r="AD153" s="260">
        <f>SUM(Z162:AC162)/SUM(Z159:AC159)</f>
        <v>553.21644281703198</v>
      </c>
      <c r="AF153" s="270">
        <f>AD153</f>
        <v>553.21644281703198</v>
      </c>
      <c r="AG153" s="270">
        <f t="shared" si="180"/>
        <v>553.21644281703198</v>
      </c>
      <c r="AH153" s="270">
        <f t="shared" si="180"/>
        <v>553.21644281703198</v>
      </c>
      <c r="AI153" s="270">
        <f t="shared" si="180"/>
        <v>553.21644281703198</v>
      </c>
      <c r="AJ153" s="271">
        <f t="shared" si="180"/>
        <v>553.21644281703198</v>
      </c>
      <c r="AK153" s="271">
        <f t="shared" si="180"/>
        <v>553.21644281703198</v>
      </c>
      <c r="AL153" s="271">
        <f t="shared" si="180"/>
        <v>553.21644281703198</v>
      </c>
      <c r="AM153" s="271">
        <f t="shared" si="180"/>
        <v>553.21644281703198</v>
      </c>
      <c r="AN153" s="271">
        <f t="shared" si="180"/>
        <v>553.21644281703198</v>
      </c>
      <c r="AO153" s="271">
        <f t="shared" si="180"/>
        <v>553.21644281703198</v>
      </c>
      <c r="AP153" s="271">
        <f t="shared" si="180"/>
        <v>553.21644281703198</v>
      </c>
      <c r="AQ153" s="271">
        <f t="shared" si="180"/>
        <v>553.21644281703198</v>
      </c>
      <c r="AR153" s="271">
        <f t="shared" si="180"/>
        <v>553.21644281703198</v>
      </c>
      <c r="AS153" s="271">
        <f t="shared" si="180"/>
        <v>553.21644281703198</v>
      </c>
      <c r="AT153" s="271">
        <f t="shared" si="180"/>
        <v>553.21644281703198</v>
      </c>
      <c r="AU153" s="271">
        <f t="shared" si="180"/>
        <v>553.21644281703198</v>
      </c>
      <c r="AV153" s="271">
        <f t="shared" si="180"/>
        <v>553.21644281703198</v>
      </c>
      <c r="AW153" s="271">
        <f t="shared" si="180"/>
        <v>553.21644281703198</v>
      </c>
      <c r="AX153" s="271">
        <f t="shared" si="180"/>
        <v>553.21644281703198</v>
      </c>
      <c r="AY153" s="271">
        <f t="shared" si="180"/>
        <v>553.21644281703198</v>
      </c>
      <c r="AZ153" s="271">
        <f t="shared" si="180"/>
        <v>553.21644281703198</v>
      </c>
      <c r="BA153" s="271">
        <f t="shared" si="180"/>
        <v>553.21644281703198</v>
      </c>
      <c r="BB153" s="271">
        <f t="shared" si="180"/>
        <v>553.21644281703198</v>
      </c>
      <c r="BC153" s="271">
        <f t="shared" si="180"/>
        <v>553.21644281703198</v>
      </c>
      <c r="BD153" s="271">
        <f t="shared" si="180"/>
        <v>553.21644281703198</v>
      </c>
      <c r="BE153" s="271">
        <f t="shared" si="180"/>
        <v>553.21644281703198</v>
      </c>
      <c r="BF153" s="271">
        <f t="shared" si="180"/>
        <v>553.21644281703198</v>
      </c>
      <c r="BG153" s="271">
        <f t="shared" si="180"/>
        <v>553.21644281703198</v>
      </c>
      <c r="BH153" s="271">
        <f t="shared" si="180"/>
        <v>553.21644281703198</v>
      </c>
      <c r="BI153" s="271">
        <f t="shared" si="180"/>
        <v>553.21644281703198</v>
      </c>
      <c r="BJ153" s="271">
        <f t="shared" si="180"/>
        <v>553.21644281703198</v>
      </c>
      <c r="BK153" s="271">
        <f t="shared" si="180"/>
        <v>553.21644281703198</v>
      </c>
      <c r="BL153" s="271">
        <f t="shared" si="180"/>
        <v>553.21644281703198</v>
      </c>
      <c r="BM153" s="271">
        <f t="shared" si="180"/>
        <v>553.21644281703198</v>
      </c>
      <c r="BN153" s="271">
        <f t="shared" si="180"/>
        <v>553.21644281703198</v>
      </c>
      <c r="BO153" s="271">
        <f t="shared" si="180"/>
        <v>553.21644281703198</v>
      </c>
    </row>
    <row r="154" spans="2:67" x14ac:dyDescent="0.25">
      <c r="B154" s="246" t="s">
        <v>117</v>
      </c>
      <c r="C154" s="247"/>
      <c r="D154" s="269">
        <f>IF(ISERROR(D162/D149),"",D162/D149)</f>
        <v>5189.9887249114527</v>
      </c>
      <c r="E154" s="269">
        <f t="shared" ref="E154:AC154" si="184">IF(ISERROR(E162/E149),"",E162/E149)</f>
        <v>5224.2979166666673</v>
      </c>
      <c r="F154" s="269">
        <f t="shared" si="184"/>
        <v>5305.5471406491497</v>
      </c>
      <c r="G154" s="269">
        <f t="shared" si="184"/>
        <v>5682.3305322128854</v>
      </c>
      <c r="H154" s="269">
        <f t="shared" si="184"/>
        <v>3503.0294725956564</v>
      </c>
      <c r="I154" s="269">
        <f t="shared" si="184"/>
        <v>3083.6960227272725</v>
      </c>
      <c r="J154" s="269">
        <f t="shared" si="184"/>
        <v>3866.4503968253966</v>
      </c>
      <c r="K154" s="269">
        <f t="shared" si="184"/>
        <v>3172.704804804805</v>
      </c>
      <c r="L154" s="269">
        <f t="shared" si="184"/>
        <v>4023.5899280575541</v>
      </c>
      <c r="M154" s="269">
        <f t="shared" si="184"/>
        <v>3686.7237654320988</v>
      </c>
      <c r="N154" s="269">
        <f t="shared" si="184"/>
        <v>2779.8866513233602</v>
      </c>
      <c r="O154" s="269">
        <f t="shared" si="184"/>
        <v>3121.7081243414118</v>
      </c>
      <c r="P154" s="269">
        <f t="shared" si="184"/>
        <v>3352.0677174547577</v>
      </c>
      <c r="Q154" s="269">
        <f t="shared" si="184"/>
        <v>3533.7972721636702</v>
      </c>
      <c r="R154" s="269">
        <f t="shared" si="184"/>
        <v>3988.6657969489743</v>
      </c>
      <c r="S154" s="269">
        <f t="shared" si="184"/>
        <v>3188.9900000000002</v>
      </c>
      <c r="T154" s="269">
        <f t="shared" si="184"/>
        <v>3061.419034090909</v>
      </c>
      <c r="U154" s="269">
        <f t="shared" si="184"/>
        <v>3418.3908111174137</v>
      </c>
      <c r="V154" s="269">
        <f t="shared" si="184"/>
        <v>3227.4155673758864</v>
      </c>
      <c r="W154" s="269">
        <f t="shared" si="184"/>
        <v>3052.1079889298894</v>
      </c>
      <c r="X154" s="269">
        <f t="shared" si="184"/>
        <v>2940.3771808999081</v>
      </c>
      <c r="Y154" s="269">
        <f t="shared" si="184"/>
        <v>2998.2437325905294</v>
      </c>
      <c r="Z154" s="269">
        <f t="shared" si="184"/>
        <v>2525.7965806137358</v>
      </c>
      <c r="AA154" s="269">
        <f t="shared" si="184"/>
        <v>3074.6971488912359</v>
      </c>
      <c r="AB154" s="269">
        <f>IF(ISERROR(AB162/AB149),"",AB162/AB149)</f>
        <v>2470.4779238947958</v>
      </c>
      <c r="AC154" s="269">
        <f t="shared" si="184"/>
        <v>1995.8266341991343</v>
      </c>
      <c r="AD154" s="260">
        <f>SUM(V162:AC162)/SUM(V149:AC149)</f>
        <v>2800.3372820129539</v>
      </c>
      <c r="AF154" s="270">
        <f>AD154</f>
        <v>2800.3372820129539</v>
      </c>
      <c r="AG154" s="270">
        <f t="shared" si="180"/>
        <v>2800.3372820129539</v>
      </c>
      <c r="AH154" s="270">
        <f t="shared" si="180"/>
        <v>2800.3372820129539</v>
      </c>
      <c r="AI154" s="270">
        <f t="shared" si="180"/>
        <v>2800.3372820129539</v>
      </c>
      <c r="AJ154" s="271">
        <f t="shared" si="180"/>
        <v>2800.3372820129539</v>
      </c>
      <c r="AK154" s="271">
        <f t="shared" si="180"/>
        <v>2800.3372820129539</v>
      </c>
      <c r="AL154" s="271">
        <f t="shared" si="180"/>
        <v>2800.3372820129539</v>
      </c>
      <c r="AM154" s="271">
        <f t="shared" si="180"/>
        <v>2800.3372820129539</v>
      </c>
      <c r="AN154" s="271">
        <f t="shared" si="180"/>
        <v>2800.3372820129539</v>
      </c>
      <c r="AO154" s="271">
        <f t="shared" si="180"/>
        <v>2800.3372820129539</v>
      </c>
      <c r="AP154" s="271">
        <f t="shared" si="180"/>
        <v>2800.3372820129539</v>
      </c>
      <c r="AQ154" s="271">
        <f t="shared" si="180"/>
        <v>2800.3372820129539</v>
      </c>
      <c r="AR154" s="271">
        <f t="shared" si="180"/>
        <v>2800.3372820129539</v>
      </c>
      <c r="AS154" s="271">
        <f t="shared" si="180"/>
        <v>2800.3372820129539</v>
      </c>
      <c r="AT154" s="271">
        <f t="shared" si="180"/>
        <v>2800.3372820129539</v>
      </c>
      <c r="AU154" s="271">
        <f t="shared" si="180"/>
        <v>2800.3372820129539</v>
      </c>
      <c r="AV154" s="271">
        <f t="shared" si="180"/>
        <v>2800.3372820129539</v>
      </c>
      <c r="AW154" s="271">
        <f t="shared" si="180"/>
        <v>2800.3372820129539</v>
      </c>
      <c r="AX154" s="271">
        <f t="shared" si="180"/>
        <v>2800.3372820129539</v>
      </c>
      <c r="AY154" s="271">
        <f t="shared" si="180"/>
        <v>2800.3372820129539</v>
      </c>
      <c r="AZ154" s="271">
        <f t="shared" si="180"/>
        <v>2800.3372820129539</v>
      </c>
      <c r="BA154" s="271">
        <f t="shared" si="180"/>
        <v>2800.3372820129539</v>
      </c>
      <c r="BB154" s="271">
        <f t="shared" si="180"/>
        <v>2800.3372820129539</v>
      </c>
      <c r="BC154" s="271">
        <f t="shared" si="180"/>
        <v>2800.3372820129539</v>
      </c>
      <c r="BD154" s="271">
        <f t="shared" si="180"/>
        <v>2800.3372820129539</v>
      </c>
      <c r="BE154" s="271">
        <f t="shared" si="180"/>
        <v>2800.3372820129539</v>
      </c>
      <c r="BF154" s="271">
        <f t="shared" si="180"/>
        <v>2800.3372820129539</v>
      </c>
      <c r="BG154" s="271">
        <f t="shared" si="180"/>
        <v>2800.3372820129539</v>
      </c>
      <c r="BH154" s="271">
        <f t="shared" si="180"/>
        <v>2800.3372820129539</v>
      </c>
      <c r="BI154" s="271">
        <f t="shared" si="180"/>
        <v>2800.3372820129539</v>
      </c>
      <c r="BJ154" s="271">
        <f t="shared" si="180"/>
        <v>2800.3372820129539</v>
      </c>
      <c r="BK154" s="271">
        <f t="shared" si="180"/>
        <v>2800.3372820129539</v>
      </c>
      <c r="BL154" s="271">
        <f t="shared" si="180"/>
        <v>2800.3372820129539</v>
      </c>
      <c r="BM154" s="271">
        <f t="shared" si="180"/>
        <v>2800.3372820129539</v>
      </c>
      <c r="BN154" s="271">
        <f t="shared" si="180"/>
        <v>2800.3372820129539</v>
      </c>
      <c r="BO154" s="271">
        <f t="shared" si="180"/>
        <v>2800.3372820129539</v>
      </c>
    </row>
    <row r="156" spans="2:67" x14ac:dyDescent="0.25">
      <c r="B156" t="s">
        <v>229</v>
      </c>
      <c r="D156" s="7">
        <f>IF(VLOOKUP($B$148&amp;$B156,[17]Sheet1!$C$1:$AC$85,COLUMN(D$1)-2,FALSE)=" ",0,VLOOKUP($B$148&amp;$B156,[17]Sheet1!$C$1:$AC$85,COLUMN(D$1)-2,FALSE))</f>
        <v>506</v>
      </c>
      <c r="E156" s="7">
        <f>IF(VLOOKUP($B$148&amp;$B156,[17]Sheet1!$C$1:$AC$85,COLUMN(E$1)-2,FALSE)=" ",0,VLOOKUP($B$148&amp;$B156,[17]Sheet1!$C$1:$AC$85,COLUMN(E$1)-2,FALSE))</f>
        <v>433</v>
      </c>
      <c r="F156" s="7">
        <f>IF(VLOOKUP($B$148&amp;$B156,[17]Sheet1!$C$1:$AC$85,COLUMN(F$1)-2,FALSE)=" ",0,VLOOKUP($B$148&amp;$B156,[17]Sheet1!$C$1:$AC$85,COLUMN(F$1)-2,FALSE))</f>
        <v>484</v>
      </c>
      <c r="G156" s="7">
        <f>IF(VLOOKUP($B$148&amp;$B156,[17]Sheet1!$C$1:$AC$85,COLUMN(G$1)-2,FALSE)=" ",0,VLOOKUP($B$148&amp;$B156,[17]Sheet1!$C$1:$AC$85,COLUMN(G$1)-2,FALSE))</f>
        <v>531</v>
      </c>
      <c r="H156" s="7">
        <f>IF(VLOOKUP($B$148&amp;$B156,[17]Sheet1!$C$1:$AC$85,COLUMN(H$1)-2,FALSE)=" ",0,VLOOKUP($B$148&amp;$B156,[17]Sheet1!$C$1:$AC$85,COLUMN(H$1)-2,FALSE))</f>
        <v>767</v>
      </c>
      <c r="I156" s="7">
        <f>IF(VLOOKUP($B$148&amp;$B156,[17]Sheet1!$C$1:$AC$85,COLUMN(I$1)-2,FALSE)=" ",0,VLOOKUP($B$148&amp;$B156,[17]Sheet1!$C$1:$AC$85,COLUMN(I$1)-2,FALSE))</f>
        <v>754</v>
      </c>
      <c r="J156" s="7">
        <f>IF(VLOOKUP($B$148&amp;$B156,[17]Sheet1!$C$1:$AC$85,COLUMN(J$1)-2,FALSE)=" ",0,VLOOKUP($B$148&amp;$B156,[17]Sheet1!$C$1:$AC$85,COLUMN(J$1)-2,FALSE))</f>
        <v>712</v>
      </c>
      <c r="K156" s="7">
        <f>IF(VLOOKUP($B$148&amp;$B156,[17]Sheet1!$C$1:$AC$85,COLUMN(K$1)-2,FALSE)=" ",0,VLOOKUP($B$148&amp;$B156,[17]Sheet1!$C$1:$AC$85,COLUMN(K$1)-2,FALSE))</f>
        <v>742</v>
      </c>
      <c r="L156" s="7">
        <f>IF(VLOOKUP($B$148&amp;$B156,[17]Sheet1!$C$1:$AC$85,COLUMN(L$1)-2,FALSE)=" ",0,VLOOKUP($B$148&amp;$B156,[17]Sheet1!$C$1:$AC$85,COLUMN(L$1)-2,FALSE))</f>
        <v>815</v>
      </c>
      <c r="M156" s="7">
        <f>IF(VLOOKUP($B$148&amp;$B156,[17]Sheet1!$C$1:$AC$85,COLUMN(M$1)-2,FALSE)=" ",0,VLOOKUP($B$148&amp;$B156,[17]Sheet1!$C$1:$AC$85,COLUMN(M$1)-2,FALSE))</f>
        <v>997</v>
      </c>
      <c r="N156" s="7">
        <f>IF(VLOOKUP($B$148&amp;$B156,[17]Sheet1!$C$1:$AC$85,COLUMN(N$1)-2,FALSE)=" ",0,VLOOKUP($B$148&amp;$B156,[17]Sheet1!$C$1:$AC$85,COLUMN(N$1)-2,FALSE))</f>
        <v>1334</v>
      </c>
      <c r="O156" s="7">
        <f>IF(VLOOKUP($B$148&amp;$B156,[17]Sheet1!$C$1:$AC$85,COLUMN(O$1)-2,FALSE)=" ",0,VLOOKUP($B$148&amp;$B156,[17]Sheet1!$C$1:$AC$85,COLUMN(O$1)-2,FALSE))</f>
        <v>1314</v>
      </c>
      <c r="P156" s="7">
        <f>IF(VLOOKUP($B$148&amp;$B156,[17]Sheet1!$C$1:$AC$85,COLUMN(P$1)-2,FALSE)=" ",0,VLOOKUP($B$148&amp;$B156,[17]Sheet1!$C$1:$AC$85,COLUMN(P$1)-2,FALSE))</f>
        <v>1183</v>
      </c>
      <c r="Q156" s="7">
        <f>IF(VLOOKUP($B$148&amp;$B156,[17]Sheet1!$C$1:$AC$85,COLUMN(Q$1)-2,FALSE)=" ",0,VLOOKUP($B$148&amp;$B156,[17]Sheet1!$C$1:$AC$85,COLUMN(Q$1)-2,FALSE))</f>
        <v>1200</v>
      </c>
      <c r="R156" s="7">
        <f>IF(VLOOKUP($B$148&amp;$B156,[17]Sheet1!$C$1:$AC$85,COLUMN(R$1)-2,FALSE)=" ",0,VLOOKUP($B$148&amp;$B156,[17]Sheet1!$C$1:$AC$85,COLUMN(R$1)-2,FALSE))</f>
        <v>1534</v>
      </c>
      <c r="S156" s="7">
        <f>IF(VLOOKUP($B$148&amp;$B156,[17]Sheet1!$C$1:$AC$85,COLUMN(S$1)-2,FALSE)=" ",0,VLOOKUP($B$148&amp;$B156,[17]Sheet1!$C$1:$AC$85,COLUMN(S$1)-2,FALSE))</f>
        <v>1375</v>
      </c>
      <c r="T156" s="7">
        <f>IF(VLOOKUP($B$148&amp;$B156,[17]Sheet1!$C$1:$AC$85,COLUMN(T$1)-2,FALSE)=" ",0,VLOOKUP($B$148&amp;$B156,[17]Sheet1!$C$1:$AC$85,COLUMN(T$1)-2,FALSE))</f>
        <v>1269</v>
      </c>
      <c r="U156" s="7">
        <f>IF(VLOOKUP($B$148&amp;$B156,[17]Sheet1!$C$1:$AC$85,COLUMN(U$1)-2,FALSE)=" ",0,VLOOKUP($B$148&amp;$B156,[17]Sheet1!$C$1:$AC$85,COLUMN(U$1)-2,FALSE))</f>
        <v>1370</v>
      </c>
      <c r="V156" s="7">
        <f>IF(VLOOKUP($B$148&amp;$B156,[17]Sheet1!$C$1:$AC$85,COLUMN(V$1)-2,FALSE)=" ",0,VLOOKUP($B$148&amp;$B156,[17]Sheet1!$C$1:$AC$85,COLUMN(V$1)-2,FALSE))</f>
        <v>1553</v>
      </c>
      <c r="W156" s="7">
        <f>IF(VLOOKUP($B$148&amp;$B156,[17]Sheet1!$C$1:$AC$85,COLUMN(W$1)-2,FALSE)=" ",0,VLOOKUP($B$148&amp;$B156,[17]Sheet1!$C$1:$AC$85,COLUMN(W$1)-2,FALSE))</f>
        <v>1670</v>
      </c>
      <c r="X156" s="7">
        <f>IF(VLOOKUP($B$148&amp;$B156,[17]Sheet1!$C$1:$AC$85,COLUMN(X$1)-2,FALSE)=" ",0,VLOOKUP($B$148&amp;$B156,[17]Sheet1!$C$1:$AC$85,COLUMN(X$1)-2,FALSE))</f>
        <v>1635</v>
      </c>
      <c r="Y156" s="7">
        <f>IF(VLOOKUP($B$148&amp;$B156,[17]Sheet1!$C$1:$AC$85,COLUMN(Y$1)-2,FALSE)=" ",0,VLOOKUP($B$148&amp;$B156,[17]Sheet1!$C$1:$AC$85,COLUMN(Y$1)-2,FALSE))</f>
        <v>1609</v>
      </c>
      <c r="Z156" s="7">
        <f>IF(VLOOKUP($B$148&amp;$B156,[17]Sheet1!$C$1:$AC$85,COLUMN(Z$1)-2,FALSE)=" ",0,VLOOKUP($B$148&amp;$B156,[17]Sheet1!$C$1:$AC$85,COLUMN(Z$1)-2,FALSE))</f>
        <v>1432</v>
      </c>
      <c r="AA156" s="7">
        <f>IF(VLOOKUP($B$148&amp;$B156,[17]Sheet1!$C$1:$AC$85,COLUMN(AA$1)-2,FALSE)=" ",0,VLOOKUP($B$148&amp;$B156,[17]Sheet1!$C$1:$AC$85,COLUMN(AA$1)-2,FALSE))</f>
        <v>1366</v>
      </c>
      <c r="AB156" s="7">
        <f>IF(VLOOKUP($B$148&amp;$B156,[17]Sheet1!$C$1:$AC$85,COLUMN(AB$1)-2,FALSE)=" ",0,VLOOKUP($B$148&amp;$B156,[17]Sheet1!$C$1:$AC$85,COLUMN(AB$1)-2,FALSE))</f>
        <v>1299</v>
      </c>
      <c r="AC156" s="7">
        <f>IF(VLOOKUP($B$148&amp;$B156,[17]Sheet1!$C$1:$AC$85,COLUMN(AC$1)-2,FALSE)=" ",0,VLOOKUP($B$148&amp;$B156,[17]Sheet1!$C$1:$AC$85,COLUMN(AC$1)-2,FALSE))</f>
        <v>1287</v>
      </c>
      <c r="AF156" s="7">
        <f t="shared" ref="AF156:AG160" si="185">AB156</f>
        <v>1299</v>
      </c>
      <c r="AG156" s="7">
        <f t="shared" si="185"/>
        <v>1287</v>
      </c>
      <c r="AH156" s="7">
        <f>VLOOKUP($A$3&amp;$B$148&amp;$B156,'[14]Paga All'!$G$1:$J$3000,4,FALSE)</f>
        <v>1415</v>
      </c>
      <c r="AI156" s="7">
        <f>VLOOKUP($A$2&amp;$B$148&amp;$B156,'[15]Paga all'!$F:$G,2,FALSE)</f>
        <v>1435</v>
      </c>
      <c r="AJ156" s="7">
        <f>VLOOKUP($A$2&amp;$B$148&amp;$B156,'[16]Paga all'!$F$2:$G$1470,2,FALSE)</f>
        <v>1035</v>
      </c>
      <c r="AK156" s="9">
        <f t="shared" ref="AK156:BO156" si="186">IF(ROUND((AJ156+AJ157)*(1+AK150),)&gt;=AK$3*$AD$3,AK$3*$AD$3*(1-AK151),ROUND((AJ156+AJ157)*(1+AK150),)-ROUND((AJ156+AJ157)*(1+AK150)*AK151,))</f>
        <v>1301</v>
      </c>
      <c r="AL156" s="9">
        <f t="shared" si="186"/>
        <v>1305</v>
      </c>
      <c r="AM156" s="9">
        <f t="shared" si="186"/>
        <v>1309</v>
      </c>
      <c r="AN156" s="9">
        <f t="shared" si="186"/>
        <v>1313</v>
      </c>
      <c r="AO156" s="9">
        <f t="shared" si="186"/>
        <v>1317</v>
      </c>
      <c r="AP156" s="9">
        <f t="shared" si="186"/>
        <v>1321</v>
      </c>
      <c r="AQ156" s="9">
        <f t="shared" si="186"/>
        <v>1325</v>
      </c>
      <c r="AR156" s="9">
        <f t="shared" si="186"/>
        <v>1329</v>
      </c>
      <c r="AS156" s="9">
        <f t="shared" si="186"/>
        <v>1333</v>
      </c>
      <c r="AT156" s="9">
        <f t="shared" si="186"/>
        <v>1337</v>
      </c>
      <c r="AU156" s="9">
        <f t="shared" si="186"/>
        <v>1341</v>
      </c>
      <c r="AV156" s="9">
        <f t="shared" si="186"/>
        <v>1345</v>
      </c>
      <c r="AW156" s="9">
        <f t="shared" si="186"/>
        <v>1349</v>
      </c>
      <c r="AX156" s="9">
        <f t="shared" si="186"/>
        <v>1353</v>
      </c>
      <c r="AY156" s="9">
        <f t="shared" si="186"/>
        <v>1357</v>
      </c>
      <c r="AZ156" s="9">
        <f t="shared" si="186"/>
        <v>1361</v>
      </c>
      <c r="BA156" s="9">
        <f t="shared" si="186"/>
        <v>1365</v>
      </c>
      <c r="BB156" s="9">
        <f t="shared" si="186"/>
        <v>1369</v>
      </c>
      <c r="BC156" s="9">
        <f t="shared" si="186"/>
        <v>1373</v>
      </c>
      <c r="BD156" s="9">
        <f t="shared" si="186"/>
        <v>1377</v>
      </c>
      <c r="BE156" s="9">
        <f t="shared" si="186"/>
        <v>1381</v>
      </c>
      <c r="BF156" s="9">
        <f t="shared" si="186"/>
        <v>1385</v>
      </c>
      <c r="BG156" s="9">
        <f t="shared" si="186"/>
        <v>1389</v>
      </c>
      <c r="BH156" s="9">
        <f t="shared" si="186"/>
        <v>1393</v>
      </c>
      <c r="BI156" s="9">
        <f t="shared" si="186"/>
        <v>1397</v>
      </c>
      <c r="BJ156" s="9">
        <f t="shared" si="186"/>
        <v>1401</v>
      </c>
      <c r="BK156" s="9">
        <f t="shared" si="186"/>
        <v>1405</v>
      </c>
      <c r="BL156" s="9">
        <f t="shared" si="186"/>
        <v>1409</v>
      </c>
      <c r="BM156" s="9">
        <f t="shared" si="186"/>
        <v>1413</v>
      </c>
      <c r="BN156" s="9">
        <f t="shared" si="186"/>
        <v>1417</v>
      </c>
      <c r="BO156" s="9">
        <f t="shared" si="186"/>
        <v>1421</v>
      </c>
    </row>
    <row r="157" spans="2:67" x14ac:dyDescent="0.25">
      <c r="B157" s="263" t="s">
        <v>230</v>
      </c>
      <c r="D157" s="7">
        <f>IF(VLOOKUP($B$148&amp;$B157,[17]Sheet1!$C$1:$AC$85,COLUMN(D$1)-2,FALSE)=" ",0,VLOOKUP($B$148&amp;$B157,[17]Sheet1!$C$1:$AC$85,COLUMN(D$1)-2,FALSE))</f>
        <v>341</v>
      </c>
      <c r="E157" s="7">
        <f>IF(VLOOKUP($B$148&amp;$B157,[17]Sheet1!$C$1:$AC$85,COLUMN(E$1)-2,FALSE)=" ",0,VLOOKUP($B$148&amp;$B157,[17]Sheet1!$C$1:$AC$85,COLUMN(E$1)-2,FALSE))</f>
        <v>239</v>
      </c>
      <c r="F157" s="7">
        <f>IF(VLOOKUP($B$148&amp;$B157,[17]Sheet1!$C$1:$AC$85,COLUMN(F$1)-2,FALSE)=" ",0,VLOOKUP($B$148&amp;$B157,[17]Sheet1!$C$1:$AC$85,COLUMN(F$1)-2,FALSE))</f>
        <v>163</v>
      </c>
      <c r="G157" s="7">
        <f>IF(VLOOKUP($B$148&amp;$B157,[17]Sheet1!$C$1:$AC$85,COLUMN(G$1)-2,FALSE)=" ",0,VLOOKUP($B$148&amp;$B157,[17]Sheet1!$C$1:$AC$85,COLUMN(G$1)-2,FALSE))</f>
        <v>183</v>
      </c>
      <c r="H157" s="7">
        <f>IF(VLOOKUP($B$148&amp;$B157,[17]Sheet1!$C$1:$AC$85,COLUMN(H$1)-2,FALSE)=" ",0,VLOOKUP($B$148&amp;$B157,[17]Sheet1!$C$1:$AC$85,COLUMN(H$1)-2,FALSE))</f>
        <v>200</v>
      </c>
      <c r="I157" s="7">
        <f>IF(VLOOKUP($B$148&amp;$B157,[17]Sheet1!$C$1:$AC$85,COLUMN(I$1)-2,FALSE)=" ",0,VLOOKUP($B$148&amp;$B157,[17]Sheet1!$C$1:$AC$85,COLUMN(I$1)-2,FALSE))</f>
        <v>302</v>
      </c>
      <c r="J157" s="7">
        <f>IF(VLOOKUP($B$148&amp;$B157,[17]Sheet1!$C$1:$AC$85,COLUMN(J$1)-2,FALSE)=" ",0,VLOOKUP($B$148&amp;$B157,[17]Sheet1!$C$1:$AC$85,COLUMN(J$1)-2,FALSE))</f>
        <v>296</v>
      </c>
      <c r="K157" s="7">
        <f>IF(VLOOKUP($B$148&amp;$B157,[17]Sheet1!$C$1:$AC$85,COLUMN(K$1)-2,FALSE)=" ",0,VLOOKUP($B$148&amp;$B157,[17]Sheet1!$C$1:$AC$85,COLUMN(K$1)-2,FALSE))</f>
        <v>257</v>
      </c>
      <c r="L157" s="7">
        <f>IF(VLOOKUP($B$148&amp;$B157,[17]Sheet1!$C$1:$AC$85,COLUMN(L$1)-2,FALSE)=" ",0,VLOOKUP($B$148&amp;$B157,[17]Sheet1!$C$1:$AC$85,COLUMN(L$1)-2,FALSE))</f>
        <v>297</v>
      </c>
      <c r="M157" s="7">
        <f>IF(VLOOKUP($B$148&amp;$B157,[17]Sheet1!$C$1:$AC$85,COLUMN(M$1)-2,FALSE)=" ",0,VLOOKUP($B$148&amp;$B157,[17]Sheet1!$C$1:$AC$85,COLUMN(M$1)-2,FALSE))</f>
        <v>299</v>
      </c>
      <c r="N157" s="7">
        <f>IF(VLOOKUP($B$148&amp;$B157,[17]Sheet1!$C$1:$AC$85,COLUMN(N$1)-2,FALSE)=" ",0,VLOOKUP($B$148&amp;$B157,[17]Sheet1!$C$1:$AC$85,COLUMN(N$1)-2,FALSE))</f>
        <v>404</v>
      </c>
      <c r="O157" s="7">
        <f>IF(VLOOKUP($B$148&amp;$B157,[17]Sheet1!$C$1:$AC$85,COLUMN(O$1)-2,FALSE)=" ",0,VLOOKUP($B$148&amp;$B157,[17]Sheet1!$C$1:$AC$85,COLUMN(O$1)-2,FALSE))</f>
        <v>584</v>
      </c>
      <c r="P157" s="7">
        <f>IF(VLOOKUP($B$148&amp;$B157,[17]Sheet1!$C$1:$AC$85,COLUMN(P$1)-2,FALSE)=" ",0,VLOOKUP($B$148&amp;$B157,[17]Sheet1!$C$1:$AC$85,COLUMN(P$1)-2,FALSE))</f>
        <v>530</v>
      </c>
      <c r="Q157" s="7">
        <f>IF(VLOOKUP($B$148&amp;$B157,[17]Sheet1!$C$1:$AC$85,COLUMN(Q$1)-2,FALSE)=" ",0,VLOOKUP($B$148&amp;$B157,[17]Sheet1!$C$1:$AC$85,COLUMN(Q$1)-2,FALSE))</f>
        <v>413</v>
      </c>
      <c r="R157" s="7">
        <f>IF(VLOOKUP($B$148&amp;$B157,[17]Sheet1!$C$1:$AC$85,COLUMN(R$1)-2,FALSE)=" ",0,VLOOKUP($B$148&amp;$B157,[17]Sheet1!$C$1:$AC$85,COLUMN(R$1)-2,FALSE))</f>
        <v>367</v>
      </c>
      <c r="S157" s="7">
        <f>IF(VLOOKUP($B$148&amp;$B157,[17]Sheet1!$C$1:$AC$85,COLUMN(S$1)-2,FALSE)=" ",0,VLOOKUP($B$148&amp;$B157,[17]Sheet1!$C$1:$AC$85,COLUMN(S$1)-2,FALSE))</f>
        <v>585</v>
      </c>
      <c r="T157" s="7">
        <f>IF(VLOOKUP($B$148&amp;$B157,[17]Sheet1!$C$1:$AC$85,COLUMN(T$1)-2,FALSE)=" ",0,VLOOKUP($B$148&amp;$B157,[17]Sheet1!$C$1:$AC$85,COLUMN(T$1)-2,FALSE))</f>
        <v>491</v>
      </c>
      <c r="U157" s="7">
        <f>IF(VLOOKUP($B$148&amp;$B157,[17]Sheet1!$C$1:$AC$85,COLUMN(U$1)-2,FALSE)=" ",0,VLOOKUP($B$148&amp;$B157,[17]Sheet1!$C$1:$AC$85,COLUMN(U$1)-2,FALSE))</f>
        <v>393</v>
      </c>
      <c r="V157" s="7">
        <f>IF(VLOOKUP($B$148&amp;$B157,[17]Sheet1!$C$1:$AC$85,COLUMN(V$1)-2,FALSE)=" ",0,VLOOKUP($B$148&amp;$B157,[17]Sheet1!$C$1:$AC$85,COLUMN(V$1)-2,FALSE))</f>
        <v>421</v>
      </c>
      <c r="W157" s="7">
        <f>IF(VLOOKUP($B$148&amp;$B157,[17]Sheet1!$C$1:$AC$85,COLUMN(W$1)-2,FALSE)=" ",0,VLOOKUP($B$148&amp;$B157,[17]Sheet1!$C$1:$AC$85,COLUMN(W$1)-2,FALSE))</f>
        <v>498</v>
      </c>
      <c r="X157" s="7">
        <f>IF(VLOOKUP($B$148&amp;$B157,[17]Sheet1!$C$1:$AC$85,COLUMN(X$1)-2,FALSE)=" ",0,VLOOKUP($B$148&amp;$B157,[17]Sheet1!$C$1:$AC$85,COLUMN(X$1)-2,FALSE))</f>
        <v>543</v>
      </c>
      <c r="Y157" s="7">
        <f>IF(VLOOKUP($B$148&amp;$B157,[17]Sheet1!$C$1:$AC$85,COLUMN(Y$1)-2,FALSE)=" ",0,VLOOKUP($B$148&amp;$B157,[17]Sheet1!$C$1:$AC$85,COLUMN(Y$1)-2,FALSE))</f>
        <v>545</v>
      </c>
      <c r="Z157" s="7">
        <f>IF(VLOOKUP($B$148&amp;$B157,[17]Sheet1!$C$1:$AC$85,COLUMN(Z$1)-2,FALSE)=" ",0,VLOOKUP($B$148&amp;$B157,[17]Sheet1!$C$1:$AC$85,COLUMN(Z$1)-2,FALSE))</f>
        <v>621</v>
      </c>
      <c r="AA157" s="7">
        <f>IF(VLOOKUP($B$148&amp;$B157,[17]Sheet1!$C$1:$AC$85,COLUMN(AA$1)-2,FALSE)=" ",0,VLOOKUP($B$148&amp;$B157,[17]Sheet1!$C$1:$AC$85,COLUMN(AA$1)-2,FALSE))</f>
        <v>528</v>
      </c>
      <c r="AB157" s="7">
        <f>IF(VLOOKUP($B$148&amp;$B157,[17]Sheet1!$C$1:$AC$85,COLUMN(AB$1)-2,FALSE)=" ",0,VLOOKUP($B$148&amp;$B157,[17]Sheet1!$C$1:$AC$85,COLUMN(AB$1)-2,FALSE))</f>
        <v>488</v>
      </c>
      <c r="AC157" s="7">
        <f>IF(VLOOKUP($B$148&amp;$B157,[17]Sheet1!$C$1:$AC$85,COLUMN(AC$1)-2,FALSE)=" ",0,VLOOKUP($B$148&amp;$B157,[17]Sheet1!$C$1:$AC$85,COLUMN(AC$1)-2,FALSE))</f>
        <v>561</v>
      </c>
      <c r="AF157" s="7">
        <f t="shared" si="185"/>
        <v>488</v>
      </c>
      <c r="AG157" s="7">
        <f t="shared" si="185"/>
        <v>561</v>
      </c>
      <c r="AH157" s="7">
        <f>VLOOKUP($A$3&amp;$B$148&amp;$B157,'[14]Paga All'!$G$1:$J$3000,4,FALSE)</f>
        <v>453</v>
      </c>
      <c r="AI157" s="7">
        <f>VLOOKUP($A$2&amp;$B$148&amp;$B157,'[15]Paga all'!$F:$G,2,FALSE)</f>
        <v>525</v>
      </c>
      <c r="AJ157" s="7">
        <f>VLOOKUP($A$2&amp;$B$148&amp;$B157,'[16]Paga all'!$F$2:$G$1470,2,FALSE)</f>
        <v>586</v>
      </c>
      <c r="AK157" s="9">
        <f t="shared" ref="AK157:BO157" si="187">IF(ROUND((AJ156+AJ157)*(1+AK150),)&gt;=AK$3*$AD$3,AK$3*$AD$3*AK151,ROUND((AJ156+AJ157)*(1+AK150),)-AK156)</f>
        <v>325</v>
      </c>
      <c r="AL157" s="9">
        <f t="shared" si="187"/>
        <v>326</v>
      </c>
      <c r="AM157" s="9">
        <f t="shared" si="187"/>
        <v>327</v>
      </c>
      <c r="AN157" s="9">
        <f t="shared" si="187"/>
        <v>328</v>
      </c>
      <c r="AO157" s="9">
        <f t="shared" si="187"/>
        <v>329</v>
      </c>
      <c r="AP157" s="9">
        <f t="shared" si="187"/>
        <v>330</v>
      </c>
      <c r="AQ157" s="9">
        <f t="shared" si="187"/>
        <v>331</v>
      </c>
      <c r="AR157" s="9">
        <f t="shared" si="187"/>
        <v>332</v>
      </c>
      <c r="AS157" s="9">
        <f t="shared" si="187"/>
        <v>333</v>
      </c>
      <c r="AT157" s="9">
        <f t="shared" si="187"/>
        <v>334</v>
      </c>
      <c r="AU157" s="9">
        <f t="shared" si="187"/>
        <v>335</v>
      </c>
      <c r="AV157" s="9">
        <f t="shared" si="187"/>
        <v>336</v>
      </c>
      <c r="AW157" s="9">
        <f t="shared" si="187"/>
        <v>337</v>
      </c>
      <c r="AX157" s="9">
        <f t="shared" si="187"/>
        <v>338</v>
      </c>
      <c r="AY157" s="9">
        <f t="shared" si="187"/>
        <v>339</v>
      </c>
      <c r="AZ157" s="9">
        <f t="shared" si="187"/>
        <v>340</v>
      </c>
      <c r="BA157" s="9">
        <f t="shared" si="187"/>
        <v>341</v>
      </c>
      <c r="BB157" s="9">
        <f t="shared" si="187"/>
        <v>342</v>
      </c>
      <c r="BC157" s="9">
        <f t="shared" si="187"/>
        <v>343</v>
      </c>
      <c r="BD157" s="9">
        <f t="shared" si="187"/>
        <v>344</v>
      </c>
      <c r="BE157" s="9">
        <f t="shared" si="187"/>
        <v>345</v>
      </c>
      <c r="BF157" s="9">
        <f t="shared" si="187"/>
        <v>346</v>
      </c>
      <c r="BG157" s="9">
        <f t="shared" si="187"/>
        <v>347</v>
      </c>
      <c r="BH157" s="9">
        <f t="shared" si="187"/>
        <v>348</v>
      </c>
      <c r="BI157" s="9">
        <f t="shared" si="187"/>
        <v>349</v>
      </c>
      <c r="BJ157" s="9">
        <f t="shared" si="187"/>
        <v>350</v>
      </c>
      <c r="BK157" s="9">
        <f t="shared" si="187"/>
        <v>351</v>
      </c>
      <c r="BL157" s="9">
        <f t="shared" si="187"/>
        <v>352</v>
      </c>
      <c r="BM157" s="9">
        <f t="shared" si="187"/>
        <v>353</v>
      </c>
      <c r="BN157" s="9">
        <f t="shared" si="187"/>
        <v>354</v>
      </c>
      <c r="BO157" s="9">
        <f t="shared" si="187"/>
        <v>355</v>
      </c>
    </row>
    <row r="158" spans="2:67" x14ac:dyDescent="0.25">
      <c r="B158" s="263" t="s">
        <v>231</v>
      </c>
      <c r="D158" s="7">
        <f>IF(VLOOKUP($B$148&amp;$B158,[17]Sheet1!$C$1:$AC$85,COLUMN(D$1)-2,FALSE)=" ",0,VLOOKUP($B$148&amp;$B158,[17]Sheet1!$C$1:$AC$85,COLUMN(D$1)-2,FALSE))</f>
        <v>246</v>
      </c>
      <c r="E158" s="7">
        <f>IF(VLOOKUP($B$148&amp;$B158,[17]Sheet1!$C$1:$AC$85,COLUMN(E$1)-2,FALSE)=" ",0,VLOOKUP($B$148&amp;$B158,[17]Sheet1!$C$1:$AC$85,COLUMN(E$1)-2,FALSE))</f>
        <v>174</v>
      </c>
      <c r="F158" s="7">
        <f>IF(VLOOKUP($B$148&amp;$B158,[17]Sheet1!$C$1:$AC$85,COLUMN(F$1)-2,FALSE)=" ",0,VLOOKUP($B$148&amp;$B158,[17]Sheet1!$C$1:$AC$85,COLUMN(F$1)-2,FALSE))</f>
        <v>207</v>
      </c>
      <c r="G158" s="7">
        <f>IF(VLOOKUP($B$148&amp;$B158,[17]Sheet1!$C$1:$AC$85,COLUMN(G$1)-2,FALSE)=" ",0,VLOOKUP($B$148&amp;$B158,[17]Sheet1!$C$1:$AC$85,COLUMN(G$1)-2,FALSE))</f>
        <v>251</v>
      </c>
      <c r="H158" s="7">
        <f>IF(VLOOKUP($B$148&amp;$B158,[17]Sheet1!$C$1:$AC$85,COLUMN(H$1)-2,FALSE)=" ",0,VLOOKUP($B$148&amp;$B158,[17]Sheet1!$C$1:$AC$85,COLUMN(H$1)-2,FALSE))</f>
        <v>387</v>
      </c>
      <c r="I158" s="7">
        <f>IF(VLOOKUP($B$148&amp;$B158,[17]Sheet1!$C$1:$AC$85,COLUMN(I$1)-2,FALSE)=" ",0,VLOOKUP($B$148&amp;$B158,[17]Sheet1!$C$1:$AC$85,COLUMN(I$1)-2,FALSE))</f>
        <v>311</v>
      </c>
      <c r="J158" s="7">
        <f>IF(VLOOKUP($B$148&amp;$B158,[17]Sheet1!$C$1:$AC$85,COLUMN(J$1)-2,FALSE)=" ",0,VLOOKUP($B$148&amp;$B158,[17]Sheet1!$C$1:$AC$85,COLUMN(J$1)-2,FALSE))</f>
        <v>262</v>
      </c>
      <c r="K158" s="7">
        <f>IF(VLOOKUP($B$148&amp;$B158,[17]Sheet1!$C$1:$AC$85,COLUMN(K$1)-2,FALSE)=" ",0,VLOOKUP($B$148&amp;$B158,[17]Sheet1!$C$1:$AC$85,COLUMN(K$1)-2,FALSE))</f>
        <v>311</v>
      </c>
      <c r="L158" s="7">
        <f>IF(VLOOKUP($B$148&amp;$B158,[17]Sheet1!$C$1:$AC$85,COLUMN(L$1)-2,FALSE)=" ",0,VLOOKUP($B$148&amp;$B158,[17]Sheet1!$C$1:$AC$85,COLUMN(L$1)-2,FALSE))</f>
        <v>387</v>
      </c>
      <c r="M158" s="7">
        <f>IF(VLOOKUP($B$148&amp;$B158,[17]Sheet1!$C$1:$AC$85,COLUMN(M$1)-2,FALSE)=" ",0,VLOOKUP($B$148&amp;$B158,[17]Sheet1!$C$1:$AC$85,COLUMN(M$1)-2,FALSE))</f>
        <v>483</v>
      </c>
      <c r="N158" s="7">
        <f>IF(VLOOKUP($B$148&amp;$B158,[17]Sheet1!$C$1:$AC$85,COLUMN(N$1)-2,FALSE)=" ",0,VLOOKUP($B$148&amp;$B158,[17]Sheet1!$C$1:$AC$85,COLUMN(N$1)-2,FALSE))</f>
        <v>732</v>
      </c>
      <c r="O158" s="7">
        <f>IF(VLOOKUP($B$148&amp;$B158,[17]Sheet1!$C$1:$AC$85,COLUMN(O$1)-2,FALSE)=" ",0,VLOOKUP($B$148&amp;$B158,[17]Sheet1!$C$1:$AC$85,COLUMN(O$1)-2,FALSE))</f>
        <v>551</v>
      </c>
      <c r="P158" s="7">
        <f>IF(VLOOKUP($B$148&amp;$B158,[17]Sheet1!$C$1:$AC$85,COLUMN(P$1)-2,FALSE)=" ",0,VLOOKUP($B$148&amp;$B158,[17]Sheet1!$C$1:$AC$85,COLUMN(P$1)-2,FALSE))</f>
        <v>404</v>
      </c>
      <c r="Q158" s="7">
        <f>IF(VLOOKUP($B$148&amp;$B158,[17]Sheet1!$C$1:$AC$85,COLUMN(Q$1)-2,FALSE)=" ",0,VLOOKUP($B$148&amp;$B158,[17]Sheet1!$C$1:$AC$85,COLUMN(Q$1)-2,FALSE))</f>
        <v>431</v>
      </c>
      <c r="R158" s="7">
        <f>IF(VLOOKUP($B$148&amp;$B158,[17]Sheet1!$C$1:$AC$85,COLUMN(R$1)-2,FALSE)=" ",0,VLOOKUP($B$148&amp;$B158,[17]Sheet1!$C$1:$AC$85,COLUMN(R$1)-2,FALSE))</f>
        <v>702</v>
      </c>
      <c r="S158" s="7">
        <f>IF(VLOOKUP($B$148&amp;$B158,[17]Sheet1!$C$1:$AC$85,COLUMN(S$1)-2,FALSE)=" ",0,VLOOKUP($B$148&amp;$B158,[17]Sheet1!$C$1:$AC$85,COLUMN(S$1)-2,FALSE))</f>
        <v>421</v>
      </c>
      <c r="T158" s="7">
        <f>IF(VLOOKUP($B$148&amp;$B158,[17]Sheet1!$C$1:$AC$85,COLUMN(T$1)-2,FALSE)=" ",0,VLOOKUP($B$148&amp;$B158,[17]Sheet1!$C$1:$AC$85,COLUMN(T$1)-2,FALSE))</f>
        <v>387</v>
      </c>
      <c r="U158" s="7">
        <f>IF(VLOOKUP($B$148&amp;$B158,[17]Sheet1!$C$1:$AC$85,COLUMN(U$1)-2,FALSE)=" ",0,VLOOKUP($B$148&amp;$B158,[17]Sheet1!$C$1:$AC$85,COLUMN(U$1)-2,FALSE))</f>
        <v>490</v>
      </c>
      <c r="V158" s="7">
        <f>IF(VLOOKUP($B$148&amp;$B158,[17]Sheet1!$C$1:$AC$85,COLUMN(V$1)-2,FALSE)=" ",0,VLOOKUP($B$148&amp;$B158,[17]Sheet1!$C$1:$AC$85,COLUMN(V$1)-2,FALSE))</f>
        <v>591</v>
      </c>
      <c r="W158" s="7">
        <f>IF(VLOOKUP($B$148&amp;$B158,[17]Sheet1!$C$1:$AC$85,COLUMN(W$1)-2,FALSE)=" ",0,VLOOKUP($B$148&amp;$B158,[17]Sheet1!$C$1:$AC$85,COLUMN(W$1)-2,FALSE))</f>
        <v>620</v>
      </c>
      <c r="X158" s="7">
        <f>IF(VLOOKUP($B$148&amp;$B158,[17]Sheet1!$C$1:$AC$85,COLUMN(X$1)-2,FALSE)=" ",0,VLOOKUP($B$148&amp;$B158,[17]Sheet1!$C$1:$AC$85,COLUMN(X$1)-2,FALSE))</f>
        <v>509</v>
      </c>
      <c r="Y158" s="7">
        <f>IF(VLOOKUP($B$148&amp;$B158,[17]Sheet1!$C$1:$AC$85,COLUMN(Y$1)-2,FALSE)=" ",0,VLOOKUP($B$148&amp;$B158,[17]Sheet1!$C$1:$AC$85,COLUMN(Y$1)-2,FALSE))</f>
        <v>539</v>
      </c>
      <c r="Z158" s="7">
        <f>IF(VLOOKUP($B$148&amp;$B158,[17]Sheet1!$C$1:$AC$85,COLUMN(Z$1)-2,FALSE)=" ",0,VLOOKUP($B$148&amp;$B158,[17]Sheet1!$C$1:$AC$85,COLUMN(Z$1)-2,FALSE))</f>
        <v>440</v>
      </c>
      <c r="AA158" s="7">
        <f>IF(VLOOKUP($B$148&amp;$B158,[17]Sheet1!$C$1:$AC$85,COLUMN(AA$1)-2,FALSE)=" ",0,VLOOKUP($B$148&amp;$B158,[17]Sheet1!$C$1:$AC$85,COLUMN(AA$1)-2,FALSE))</f>
        <v>467</v>
      </c>
      <c r="AB158" s="7">
        <f>IF(VLOOKUP($B$148&amp;$B158,[17]Sheet1!$C$1:$AC$85,COLUMN(AB$1)-2,FALSE)=" ",0,VLOOKUP($B$148&amp;$B158,[17]Sheet1!$C$1:$AC$85,COLUMN(AB$1)-2,FALSE))</f>
        <v>414</v>
      </c>
      <c r="AC158" s="7">
        <f>IF(VLOOKUP($B$148&amp;$B158,[17]Sheet1!$C$1:$AC$85,COLUMN(AC$1)-2,FALSE)=" ",0,VLOOKUP($B$148&amp;$B158,[17]Sheet1!$C$1:$AC$85,COLUMN(AC$1)-2,FALSE))</f>
        <v>452</v>
      </c>
      <c r="AF158" s="7">
        <f t="shared" si="185"/>
        <v>414</v>
      </c>
      <c r="AG158" s="7">
        <f t="shared" si="185"/>
        <v>452</v>
      </c>
      <c r="AH158" s="7">
        <f>VLOOKUP($A$3&amp;$B$148&amp;$B158,'[14]Paga All'!$G$1:$J$3000,4,FALSE)</f>
        <v>507</v>
      </c>
      <c r="AI158" s="7">
        <f>VLOOKUP($A$2&amp;$B$148&amp;$B158,'[15]Paga all'!$F:$G,2,FALSE)</f>
        <v>478</v>
      </c>
      <c r="AJ158" s="7">
        <f>VLOOKUP($A$2&amp;$B$148&amp;$B158,'[16]Paga all'!$F$2:$G$1470,2,FALSE)</f>
        <v>270</v>
      </c>
      <c r="AK158" s="9">
        <f t="shared" ref="AK158:BO158" si="188">AK156+AK157-AJ156</f>
        <v>591</v>
      </c>
      <c r="AL158" s="9">
        <f t="shared" si="188"/>
        <v>330</v>
      </c>
      <c r="AM158" s="9">
        <f t="shared" si="188"/>
        <v>331</v>
      </c>
      <c r="AN158" s="9">
        <f t="shared" si="188"/>
        <v>332</v>
      </c>
      <c r="AO158" s="9">
        <f t="shared" si="188"/>
        <v>333</v>
      </c>
      <c r="AP158" s="9">
        <f t="shared" si="188"/>
        <v>334</v>
      </c>
      <c r="AQ158" s="9">
        <f t="shared" si="188"/>
        <v>335</v>
      </c>
      <c r="AR158" s="9">
        <f t="shared" si="188"/>
        <v>336</v>
      </c>
      <c r="AS158" s="9">
        <f t="shared" si="188"/>
        <v>337</v>
      </c>
      <c r="AT158" s="9">
        <f t="shared" si="188"/>
        <v>338</v>
      </c>
      <c r="AU158" s="9">
        <f t="shared" si="188"/>
        <v>339</v>
      </c>
      <c r="AV158" s="9">
        <f t="shared" si="188"/>
        <v>340</v>
      </c>
      <c r="AW158" s="9">
        <f t="shared" si="188"/>
        <v>341</v>
      </c>
      <c r="AX158" s="9">
        <f t="shared" si="188"/>
        <v>342</v>
      </c>
      <c r="AY158" s="9">
        <f t="shared" si="188"/>
        <v>343</v>
      </c>
      <c r="AZ158" s="9">
        <f t="shared" si="188"/>
        <v>344</v>
      </c>
      <c r="BA158" s="9">
        <f t="shared" si="188"/>
        <v>345</v>
      </c>
      <c r="BB158" s="9">
        <f t="shared" si="188"/>
        <v>346</v>
      </c>
      <c r="BC158" s="9">
        <f t="shared" si="188"/>
        <v>347</v>
      </c>
      <c r="BD158" s="9">
        <f t="shared" si="188"/>
        <v>348</v>
      </c>
      <c r="BE158" s="9">
        <f t="shared" si="188"/>
        <v>349</v>
      </c>
      <c r="BF158" s="9">
        <f t="shared" si="188"/>
        <v>350</v>
      </c>
      <c r="BG158" s="9">
        <f t="shared" si="188"/>
        <v>351</v>
      </c>
      <c r="BH158" s="9">
        <f t="shared" si="188"/>
        <v>352</v>
      </c>
      <c r="BI158" s="9">
        <f t="shared" si="188"/>
        <v>353</v>
      </c>
      <c r="BJ158" s="9">
        <f t="shared" si="188"/>
        <v>354</v>
      </c>
      <c r="BK158" s="9">
        <f t="shared" si="188"/>
        <v>355</v>
      </c>
      <c r="BL158" s="9">
        <f t="shared" si="188"/>
        <v>356</v>
      </c>
      <c r="BM158" s="9">
        <f t="shared" si="188"/>
        <v>357</v>
      </c>
      <c r="BN158" s="9">
        <f t="shared" si="188"/>
        <v>358</v>
      </c>
      <c r="BO158" s="9">
        <f t="shared" si="188"/>
        <v>359</v>
      </c>
    </row>
    <row r="159" spans="2:67" x14ac:dyDescent="0.25">
      <c r="B159" t="s">
        <v>173</v>
      </c>
      <c r="D159" s="7">
        <f>IF(VLOOKUP($B$148&amp;$B159,[17]Sheet1!$C$1:$AC$85,COLUMN(D$1)-2,FALSE)=" ",0,VLOOKUP($B$148&amp;$B159,[17]Sheet1!$C$1:$AC$85,COLUMN(D$1)-2,FALSE))</f>
        <v>2723</v>
      </c>
      <c r="E159" s="7">
        <f>IF(VLOOKUP($B$148&amp;$B159,[17]Sheet1!$C$1:$AC$85,COLUMN(E$1)-2,FALSE)=" ",0,VLOOKUP($B$148&amp;$B159,[17]Sheet1!$C$1:$AC$85,COLUMN(E$1)-2,FALSE))</f>
        <v>2330</v>
      </c>
      <c r="F159" s="7">
        <f>IF(VLOOKUP($B$148&amp;$B159,[17]Sheet1!$C$1:$AC$85,COLUMN(F$1)-2,FALSE)=" ",0,VLOOKUP($B$148&amp;$B159,[17]Sheet1!$C$1:$AC$85,COLUMN(F$1)-2,FALSE))</f>
        <v>2759</v>
      </c>
      <c r="G159" s="7">
        <f>IF(VLOOKUP($B$148&amp;$B159,[17]Sheet1!$C$1:$AC$85,COLUMN(G$1)-2,FALSE)=" ",0,VLOOKUP($B$148&amp;$B159,[17]Sheet1!$C$1:$AC$85,COLUMN(G$1)-2,FALSE))</f>
        <v>2695</v>
      </c>
      <c r="H159" s="7">
        <f>IF(VLOOKUP($B$148&amp;$B159,[17]Sheet1!$C$1:$AC$85,COLUMN(H$1)-2,FALSE)=" ",0,VLOOKUP($B$148&amp;$B159,[17]Sheet1!$C$1:$AC$85,COLUMN(H$1)-2,FALSE))</f>
        <v>3961</v>
      </c>
      <c r="I159" s="7">
        <f>IF(VLOOKUP($B$148&amp;$B159,[17]Sheet1!$C$1:$AC$85,COLUMN(I$1)-2,FALSE)=" ",0,VLOOKUP($B$148&amp;$B159,[17]Sheet1!$C$1:$AC$85,COLUMN(I$1)-2,FALSE))</f>
        <v>4331</v>
      </c>
      <c r="J159" s="7">
        <f>IF(VLOOKUP($B$148&amp;$B159,[17]Sheet1!$C$1:$AC$85,COLUMN(J$1)-2,FALSE)=" ",0,VLOOKUP($B$148&amp;$B159,[17]Sheet1!$C$1:$AC$85,COLUMN(J$1)-2,FALSE))</f>
        <v>4991</v>
      </c>
      <c r="K159" s="7">
        <f>IF(VLOOKUP($B$148&amp;$B159,[17]Sheet1!$C$1:$AC$85,COLUMN(K$1)-2,FALSE)=" ",0,VLOOKUP($B$148&amp;$B159,[17]Sheet1!$C$1:$AC$85,COLUMN(K$1)-2,FALSE))</f>
        <v>4666</v>
      </c>
      <c r="L159" s="7">
        <f>IF(VLOOKUP($B$148&amp;$B159,[17]Sheet1!$C$1:$AC$85,COLUMN(L$1)-2,FALSE)=" ",0,VLOOKUP($B$148&amp;$B159,[17]Sheet1!$C$1:$AC$85,COLUMN(L$1)-2,FALSE))</f>
        <v>5439</v>
      </c>
      <c r="M159" s="7">
        <f>IF(VLOOKUP($B$148&amp;$B159,[17]Sheet1!$C$1:$AC$85,COLUMN(M$1)-2,FALSE)=" ",0,VLOOKUP($B$148&amp;$B159,[17]Sheet1!$C$1:$AC$85,COLUMN(M$1)-2,FALSE))</f>
        <v>6539</v>
      </c>
      <c r="N159" s="7">
        <f>IF(VLOOKUP($B$148&amp;$B159,[17]Sheet1!$C$1:$AC$85,COLUMN(N$1)-2,FALSE)=" ",0,VLOOKUP($B$148&amp;$B159,[17]Sheet1!$C$1:$AC$85,COLUMN(N$1)-2,FALSE))</f>
        <v>8127</v>
      </c>
      <c r="O159" s="7">
        <f>IF(VLOOKUP($B$148&amp;$B159,[17]Sheet1!$C$1:$AC$85,COLUMN(O$1)-2,FALSE)=" ",0,VLOOKUP($B$148&amp;$B159,[17]Sheet1!$C$1:$AC$85,COLUMN(O$1)-2,FALSE))</f>
        <v>9265</v>
      </c>
      <c r="P159" s="7">
        <f>IF(VLOOKUP($B$148&amp;$B159,[17]Sheet1!$C$1:$AC$85,COLUMN(P$1)-2,FALSE)=" ",0,VLOOKUP($B$148&amp;$B159,[17]Sheet1!$C$1:$AC$85,COLUMN(P$1)-2,FALSE))</f>
        <v>9257</v>
      </c>
      <c r="Q159" s="7">
        <f>IF(VLOOKUP($B$148&amp;$B159,[17]Sheet1!$C$1:$AC$85,COLUMN(Q$1)-2,FALSE)=" ",0,VLOOKUP($B$148&amp;$B159,[17]Sheet1!$C$1:$AC$85,COLUMN(Q$1)-2,FALSE))</f>
        <v>8646</v>
      </c>
      <c r="R159" s="7">
        <f>IF(VLOOKUP($B$148&amp;$B159,[17]Sheet1!$C$1:$AC$85,COLUMN(R$1)-2,FALSE)=" ",0,VLOOKUP($B$148&amp;$B159,[17]Sheet1!$C$1:$AC$85,COLUMN(R$1)-2,FALSE))</f>
        <v>11507</v>
      </c>
      <c r="S159" s="7">
        <f>IF(VLOOKUP($B$148&amp;$B159,[17]Sheet1!$C$1:$AC$85,COLUMN(S$1)-2,FALSE)=" ",0,VLOOKUP($B$148&amp;$B159,[17]Sheet1!$C$1:$AC$85,COLUMN(S$1)-2,FALSE))</f>
        <v>9829</v>
      </c>
      <c r="T159" s="7">
        <f>IF(VLOOKUP($B$148&amp;$B159,[17]Sheet1!$C$1:$AC$85,COLUMN(T$1)-2,FALSE)=" ",0,VLOOKUP($B$148&amp;$B159,[17]Sheet1!$C$1:$AC$85,COLUMN(T$1)-2,FALSE))</f>
        <v>8319</v>
      </c>
      <c r="U159" s="7">
        <f>IF(VLOOKUP($B$148&amp;$B159,[17]Sheet1!$C$1:$AC$85,COLUMN(U$1)-2,FALSE)=" ",0,VLOOKUP($B$148&amp;$B159,[17]Sheet1!$C$1:$AC$85,COLUMN(U$1)-2,FALSE))</f>
        <v>9304</v>
      </c>
      <c r="V159" s="7">
        <f>IF(VLOOKUP($B$148&amp;$B159,[17]Sheet1!$C$1:$AC$85,COLUMN(V$1)-2,FALSE)=" ",0,VLOOKUP($B$148&amp;$B159,[17]Sheet1!$C$1:$AC$85,COLUMN(V$1)-2,FALSE))</f>
        <v>11082</v>
      </c>
      <c r="W159" s="7">
        <f>IF(VLOOKUP($B$148&amp;$B159,[17]Sheet1!$C$1:$AC$85,COLUMN(W$1)-2,FALSE)=" ",0,VLOOKUP($B$148&amp;$B159,[17]Sheet1!$C$1:$AC$85,COLUMN(W$1)-2,FALSE))</f>
        <v>12132</v>
      </c>
      <c r="X159" s="7">
        <f>IF(VLOOKUP($B$148&amp;$B159,[17]Sheet1!$C$1:$AC$85,COLUMN(X$1)-2,FALSE)=" ",0,VLOOKUP($B$148&amp;$B159,[17]Sheet1!$C$1:$AC$85,COLUMN(X$1)-2,FALSE))</f>
        <v>11388</v>
      </c>
      <c r="Y159" s="7">
        <f>IF(VLOOKUP($B$148&amp;$B159,[17]Sheet1!$C$1:$AC$85,COLUMN(Y$1)-2,FALSE)=" ",0,VLOOKUP($B$148&amp;$B159,[17]Sheet1!$C$1:$AC$85,COLUMN(Y$1)-2,FALSE))</f>
        <v>11229</v>
      </c>
      <c r="Z159" s="7">
        <f>IF(VLOOKUP($B$148&amp;$B159,[17]Sheet1!$C$1:$AC$85,COLUMN(Z$1)-2,FALSE)=" ",0,VLOOKUP($B$148&amp;$B159,[17]Sheet1!$C$1:$AC$85,COLUMN(Z$1)-2,FALSE))</f>
        <v>9244</v>
      </c>
      <c r="AA159" s="7">
        <f>IF(VLOOKUP($B$148&amp;$B159,[17]Sheet1!$C$1:$AC$85,COLUMN(AA$1)-2,FALSE)=" ",0,VLOOKUP($B$148&amp;$B159,[17]Sheet1!$C$1:$AC$85,COLUMN(AA$1)-2,FALSE))</f>
        <v>10443</v>
      </c>
      <c r="AB159" s="7">
        <f>IF(VLOOKUP($B$148&amp;$B159,[17]Sheet1!$C$1:$AC$85,COLUMN(AB$1)-2,FALSE)=" ",0,VLOOKUP($B$148&amp;$B159,[17]Sheet1!$C$1:$AC$85,COLUMN(AB$1)-2,FALSE))</f>
        <v>8126</v>
      </c>
      <c r="AC159" s="7">
        <f>IF(VLOOKUP($B$148&amp;$B159,[17]Sheet1!$C$1:$AC$85,COLUMN(AC$1)-2,FALSE)=" ",0,VLOOKUP($B$148&amp;$B159,[17]Sheet1!$C$1:$AC$85,COLUMN(AC$1)-2,FALSE))</f>
        <v>6734</v>
      </c>
      <c r="AF159" s="7">
        <f t="shared" si="185"/>
        <v>8126</v>
      </c>
      <c r="AG159" s="7">
        <f t="shared" si="185"/>
        <v>6734</v>
      </c>
      <c r="AH159" s="7">
        <f>VLOOKUP($A$3&amp;$B$148&amp;$B159,'[14]Paga All'!$G$1:$J$3000,4,FALSE)</f>
        <v>7046</v>
      </c>
      <c r="AI159" s="7">
        <f>VLOOKUP($A$2&amp;$B$148&amp;$B159,'[15]Paga all'!$F:$G,2,FALSE)</f>
        <v>6156</v>
      </c>
      <c r="AJ159" s="7">
        <f>VLOOKUP($A$2&amp;$B$148&amp;$B159,'[16]Paga all'!$F$2:$G$1470,2,FALSE)</f>
        <v>3686</v>
      </c>
      <c r="AK159" s="9">
        <f t="shared" ref="AK159:BO159" si="189">ROUND(AK156*AK152,)</f>
        <v>9758</v>
      </c>
      <c r="AL159" s="9">
        <f t="shared" si="189"/>
        <v>10440</v>
      </c>
      <c r="AM159" s="9">
        <f t="shared" si="189"/>
        <v>10472</v>
      </c>
      <c r="AN159" s="9">
        <f t="shared" si="189"/>
        <v>10504</v>
      </c>
      <c r="AO159" s="9">
        <f t="shared" si="189"/>
        <v>10536</v>
      </c>
      <c r="AP159" s="9">
        <f t="shared" si="189"/>
        <v>10568</v>
      </c>
      <c r="AQ159" s="9">
        <f t="shared" si="189"/>
        <v>10600</v>
      </c>
      <c r="AR159" s="9">
        <f t="shared" si="189"/>
        <v>10765</v>
      </c>
      <c r="AS159" s="9">
        <f t="shared" si="189"/>
        <v>10931</v>
      </c>
      <c r="AT159" s="9">
        <f t="shared" si="189"/>
        <v>10963</v>
      </c>
      <c r="AU159" s="9">
        <f t="shared" si="189"/>
        <v>10996</v>
      </c>
      <c r="AV159" s="9">
        <f t="shared" si="189"/>
        <v>11029</v>
      </c>
      <c r="AW159" s="9">
        <f t="shared" si="189"/>
        <v>11062</v>
      </c>
      <c r="AX159" s="9">
        <f t="shared" si="189"/>
        <v>11095</v>
      </c>
      <c r="AY159" s="9">
        <f t="shared" si="189"/>
        <v>11127</v>
      </c>
      <c r="AZ159" s="9">
        <f t="shared" si="189"/>
        <v>11160</v>
      </c>
      <c r="BA159" s="9">
        <f t="shared" si="189"/>
        <v>11193</v>
      </c>
      <c r="BB159" s="9">
        <f t="shared" si="189"/>
        <v>11226</v>
      </c>
      <c r="BC159" s="9">
        <f t="shared" si="189"/>
        <v>11259</v>
      </c>
      <c r="BD159" s="9">
        <f t="shared" si="189"/>
        <v>11291</v>
      </c>
      <c r="BE159" s="9">
        <f t="shared" si="189"/>
        <v>11324</v>
      </c>
      <c r="BF159" s="9">
        <f t="shared" si="189"/>
        <v>11357</v>
      </c>
      <c r="BG159" s="9">
        <f t="shared" si="189"/>
        <v>11390</v>
      </c>
      <c r="BH159" s="9">
        <f t="shared" si="189"/>
        <v>11423</v>
      </c>
      <c r="BI159" s="9">
        <f t="shared" si="189"/>
        <v>11455</v>
      </c>
      <c r="BJ159" s="9">
        <f t="shared" si="189"/>
        <v>11488</v>
      </c>
      <c r="BK159" s="9">
        <f t="shared" si="189"/>
        <v>11521</v>
      </c>
      <c r="BL159" s="9">
        <f t="shared" si="189"/>
        <v>11554</v>
      </c>
      <c r="BM159" s="9">
        <f t="shared" si="189"/>
        <v>11587</v>
      </c>
      <c r="BN159" s="9">
        <f t="shared" si="189"/>
        <v>11619</v>
      </c>
      <c r="BO159" s="9">
        <f t="shared" si="189"/>
        <v>11652</v>
      </c>
    </row>
    <row r="160" spans="2:67" x14ac:dyDescent="0.25">
      <c r="B160" t="s">
        <v>174</v>
      </c>
      <c r="D160" s="7">
        <f>IF(VLOOKUP($B$148&amp;$B160,[17]Sheet1!$C$1:$AC$85,COLUMN(D$1)-2,FALSE)=" ",0,VLOOKUP($B$148&amp;$B160,[17]Sheet1!$C$1:$AC$85,COLUMN(D$1)-2,FALSE))</f>
        <v>4395920.45</v>
      </c>
      <c r="E160" s="7">
        <f>IF(VLOOKUP($B$148&amp;$B160,[17]Sheet1!$C$1:$AC$85,COLUMN(E$1)-2,FALSE)=" ",0,VLOOKUP($B$148&amp;$B160,[17]Sheet1!$C$1:$AC$85,COLUMN(E$1)-2,FALSE))</f>
        <v>3510728.2</v>
      </c>
      <c r="F160" s="7">
        <f>IF(VLOOKUP($B$148&amp;$B160,[17]Sheet1!$C$1:$AC$85,COLUMN(F$1)-2,FALSE)=" ",0,VLOOKUP($B$148&amp;$B160,[17]Sheet1!$C$1:$AC$85,COLUMN(F$1)-2,FALSE))</f>
        <v>3432689</v>
      </c>
      <c r="G160" s="7">
        <f>IF(VLOOKUP($B$148&amp;$B160,[17]Sheet1!$C$1:$AC$85,COLUMN(G$1)-2,FALSE)=" ",0,VLOOKUP($B$148&amp;$B160,[17]Sheet1!$C$1:$AC$85,COLUMN(G$1)-2,FALSE))</f>
        <v>4057184</v>
      </c>
      <c r="H160" s="7">
        <f>IF(VLOOKUP($B$148&amp;$B160,[17]Sheet1!$C$1:$AC$85,COLUMN(H$1)-2,FALSE)=" ",0,VLOOKUP($B$148&amp;$B160,[17]Sheet1!$C$1:$AC$85,COLUMN(H$1)-2,FALSE))</f>
        <v>3387429.5</v>
      </c>
      <c r="I160" s="7">
        <f>IF(VLOOKUP($B$148&amp;$B160,[17]Sheet1!$C$1:$AC$85,COLUMN(I$1)-2,FALSE)=" ",0,VLOOKUP($B$148&amp;$B160,[17]Sheet1!$C$1:$AC$85,COLUMN(I$1)-2,FALSE))</f>
        <v>3256383</v>
      </c>
      <c r="J160" s="7">
        <f>IF(VLOOKUP($B$148&amp;$B160,[17]Sheet1!$C$1:$AC$85,COLUMN(J$1)-2,FALSE)=" ",0,VLOOKUP($B$148&amp;$B160,[17]Sheet1!$C$1:$AC$85,COLUMN(J$1)-2,FALSE))</f>
        <v>3897382</v>
      </c>
      <c r="K160" s="7">
        <f>IF(VLOOKUP($B$148&amp;$B160,[17]Sheet1!$C$1:$AC$85,COLUMN(K$1)-2,FALSE)=" ",0,VLOOKUP($B$148&amp;$B160,[17]Sheet1!$C$1:$AC$85,COLUMN(K$1)-2,FALSE))</f>
        <v>3169532.1</v>
      </c>
      <c r="L160" s="7">
        <f>IF(VLOOKUP($B$148&amp;$B160,[17]Sheet1!$C$1:$AC$85,COLUMN(L$1)-2,FALSE)=" ",0,VLOOKUP($B$148&amp;$B160,[17]Sheet1!$C$1:$AC$85,COLUMN(L$1)-2,FALSE))</f>
        <v>4474232</v>
      </c>
      <c r="M160" s="7">
        <f>IF(VLOOKUP($B$148&amp;$B160,[17]Sheet1!$C$1:$AC$85,COLUMN(M$1)-2,FALSE)=" ",0,VLOOKUP($B$148&amp;$B160,[17]Sheet1!$C$1:$AC$85,COLUMN(M$1)-2,FALSE))</f>
        <v>4777994</v>
      </c>
      <c r="N160" s="7">
        <f>IF(VLOOKUP($B$148&amp;$B160,[17]Sheet1!$C$1:$AC$85,COLUMN(N$1)-2,FALSE)=" ",0,VLOOKUP($B$148&amp;$B160,[17]Sheet1!$C$1:$AC$85,COLUMN(N$1)-2,FALSE))</f>
        <v>4831443</v>
      </c>
      <c r="O160" s="7">
        <f>IF(VLOOKUP($B$148&amp;$B160,[17]Sheet1!$C$1:$AC$85,COLUMN(O$1)-2,FALSE)=" ",0,VLOOKUP($B$148&amp;$B160,[17]Sheet1!$C$1:$AC$85,COLUMN(O$1)-2,FALSE))</f>
        <v>5925002.0199999996</v>
      </c>
      <c r="P160" s="7">
        <f>IF(VLOOKUP($B$148&amp;$B160,[17]Sheet1!$C$1:$AC$85,COLUMN(P$1)-2,FALSE)=" ",0,VLOOKUP($B$148&amp;$B160,[17]Sheet1!$C$1:$AC$85,COLUMN(P$1)-2,FALSE))</f>
        <v>5742092</v>
      </c>
      <c r="Q160" s="7">
        <f>IF(VLOOKUP($B$148&amp;$B160,[17]Sheet1!$C$1:$AC$85,COLUMN(Q$1)-2,FALSE)=" ",0,VLOOKUP($B$148&amp;$B160,[17]Sheet1!$C$1:$AC$85,COLUMN(Q$1)-2,FALSE))</f>
        <v>5700015</v>
      </c>
      <c r="R160" s="7">
        <f>IF(VLOOKUP($B$148&amp;$B160,[17]Sheet1!$C$1:$AC$85,COLUMN(R$1)-2,FALSE)=" ",0,VLOOKUP($B$148&amp;$B160,[17]Sheet1!$C$1:$AC$85,COLUMN(R$1)-2,FALSE))</f>
        <v>7582453.6799999997</v>
      </c>
      <c r="S160" s="7">
        <f>IF(VLOOKUP($B$148&amp;$B160,[17]Sheet1!$C$1:$AC$85,COLUMN(S$1)-2,FALSE)=" ",0,VLOOKUP($B$148&amp;$B160,[17]Sheet1!$C$1:$AC$85,COLUMN(S$1)-2,FALSE))</f>
        <v>6250420.4000000004</v>
      </c>
      <c r="T160" s="7">
        <f>IF(VLOOKUP($B$148&amp;$B160,[17]Sheet1!$C$1:$AC$85,COLUMN(T$1)-2,FALSE)=" ",0,VLOOKUP($B$148&amp;$B160,[17]Sheet1!$C$1:$AC$85,COLUMN(T$1)-2,FALSE))</f>
        <v>5388097.5</v>
      </c>
      <c r="U160" s="7">
        <f>IF(VLOOKUP($B$148&amp;$B160,[17]Sheet1!$C$1:$AC$85,COLUMN(U$1)-2,FALSE)=" ",0,VLOOKUP($B$148&amp;$B160,[17]Sheet1!$C$1:$AC$85,COLUMN(U$1)-2,FALSE))</f>
        <v>6026623</v>
      </c>
      <c r="V160" s="7">
        <f>IF(VLOOKUP($B$148&amp;$B160,[17]Sheet1!$C$1:$AC$85,COLUMN(V$1)-2,FALSE)=" ",0,VLOOKUP($B$148&amp;$B160,[17]Sheet1!$C$1:$AC$85,COLUMN(V$1)-2,FALSE))</f>
        <v>6370918.3300000001</v>
      </c>
      <c r="W160" s="7">
        <f>IF(VLOOKUP($B$148&amp;$B160,[17]Sheet1!$C$1:$AC$85,COLUMN(W$1)-2,FALSE)=" ",0,VLOOKUP($B$148&amp;$B160,[17]Sheet1!$C$1:$AC$85,COLUMN(W$1)-2,FALSE))</f>
        <v>6616970.1200000001</v>
      </c>
      <c r="X160" s="7">
        <f>IF(VLOOKUP($B$148&amp;$B160,[17]Sheet1!$C$1:$AC$85,COLUMN(X$1)-2,FALSE)=" ",0,VLOOKUP($B$148&amp;$B160,[17]Sheet1!$C$1:$AC$85,COLUMN(X$1)-2,FALSE))</f>
        <v>6404141.5</v>
      </c>
      <c r="Y160" s="7">
        <f>IF(VLOOKUP($B$148&amp;$B160,[17]Sheet1!$C$1:$AC$85,COLUMN(Y$1)-2,FALSE)=" ",0,VLOOKUP($B$148&amp;$B160,[17]Sheet1!$C$1:$AC$85,COLUMN(Y$1)-2,FALSE))</f>
        <v>6458217</v>
      </c>
      <c r="Z160" s="7">
        <f>IF(VLOOKUP($B$148&amp;$B160,[17]Sheet1!$C$1:$AC$85,COLUMN(Z$1)-2,FALSE)=" ",0,VLOOKUP($B$148&amp;$B160,[17]Sheet1!$C$1:$AC$85,COLUMN(Z$1)-2,FALSE))</f>
        <v>5185460.38</v>
      </c>
      <c r="AA160" s="7">
        <f>IF(VLOOKUP($B$148&amp;$B160,[17]Sheet1!$C$1:$AC$85,COLUMN(AA$1)-2,FALSE)=" ",0,VLOOKUP($B$148&amp;$B160,[17]Sheet1!$C$1:$AC$85,COLUMN(AA$1)-2,FALSE))</f>
        <v>5823476.4000000004</v>
      </c>
      <c r="AB160" s="7">
        <f>IF(VLOOKUP($B$148&amp;$B160,[17]Sheet1!$C$1:$AC$85,COLUMN(AB$1)-2,FALSE)=" ",0,VLOOKUP($B$148&amp;$B160,[17]Sheet1!$C$1:$AC$85,COLUMN(AB$1)-2,FALSE))</f>
        <v>4414744.05</v>
      </c>
      <c r="AC160" s="7">
        <f>IF(VLOOKUP($B$148&amp;$B160,[17]Sheet1!$C$1:$AC$85,COLUMN(AC$1)-2,FALSE)=" ",0,VLOOKUP($B$148&amp;$B160,[17]Sheet1!$C$1:$AC$85,COLUMN(AC$1)-2,FALSE))</f>
        <v>3688287.62</v>
      </c>
      <c r="AF160" s="7">
        <f t="shared" si="185"/>
        <v>4414744.05</v>
      </c>
      <c r="AG160" s="7">
        <f t="shared" si="185"/>
        <v>3688287.62</v>
      </c>
      <c r="AH160" s="7">
        <f>VLOOKUP($A$3&amp;$B$148&amp;$B160,'[14]Paga All'!$G$1:$J$3000,4,FALSE)</f>
        <v>4169659.49</v>
      </c>
      <c r="AI160" s="7">
        <f>VLOOKUP($A$2&amp;$B$148&amp;$B160,'[15]Paga all'!$F:$G,2,FALSE)</f>
        <v>3643002.7</v>
      </c>
      <c r="AJ160" s="7">
        <f>VLOOKUP($A$2&amp;$B$148&amp;$B160,'[16]Paga all'!$F$2:$G$1470,2,FALSE)</f>
        <v>2126798.52</v>
      </c>
      <c r="AK160" s="9">
        <f t="shared" ref="AK160:BO160" si="190">AK159*AK$153</f>
        <v>5398286.0490085976</v>
      </c>
      <c r="AL160" s="9">
        <f t="shared" si="190"/>
        <v>5775579.663009814</v>
      </c>
      <c r="AM160" s="9">
        <f t="shared" si="190"/>
        <v>5793282.5891799591</v>
      </c>
      <c r="AN160" s="9">
        <f t="shared" si="190"/>
        <v>5810985.5153501043</v>
      </c>
      <c r="AO160" s="9">
        <f t="shared" si="190"/>
        <v>5828688.4415202485</v>
      </c>
      <c r="AP160" s="9">
        <f t="shared" si="190"/>
        <v>5846391.3676903937</v>
      </c>
      <c r="AQ160" s="9">
        <f t="shared" si="190"/>
        <v>5864094.2938605389</v>
      </c>
      <c r="AR160" s="9">
        <f t="shared" si="190"/>
        <v>5955375.0069253491</v>
      </c>
      <c r="AS160" s="9">
        <f t="shared" si="190"/>
        <v>6047208.9364329763</v>
      </c>
      <c r="AT160" s="9">
        <f t="shared" si="190"/>
        <v>6064911.8626031214</v>
      </c>
      <c r="AU160" s="9">
        <f t="shared" si="190"/>
        <v>6083168.0052160835</v>
      </c>
      <c r="AV160" s="9">
        <f t="shared" si="190"/>
        <v>6101424.1478290455</v>
      </c>
      <c r="AW160" s="9">
        <f t="shared" si="190"/>
        <v>6119680.2904420076</v>
      </c>
      <c r="AX160" s="9">
        <f t="shared" si="190"/>
        <v>6137936.4330549696</v>
      </c>
      <c r="AY160" s="9">
        <f t="shared" si="190"/>
        <v>6155639.3592251148</v>
      </c>
      <c r="AZ160" s="9">
        <f t="shared" si="190"/>
        <v>6173895.5018380769</v>
      </c>
      <c r="BA160" s="9">
        <f t="shared" si="190"/>
        <v>6192151.6444510389</v>
      </c>
      <c r="BB160" s="9">
        <f t="shared" si="190"/>
        <v>6210407.787064001</v>
      </c>
      <c r="BC160" s="9">
        <f t="shared" si="190"/>
        <v>6228663.929676963</v>
      </c>
      <c r="BD160" s="9">
        <f t="shared" si="190"/>
        <v>6246366.8558471082</v>
      </c>
      <c r="BE160" s="9">
        <f t="shared" si="190"/>
        <v>6264622.9984600702</v>
      </c>
      <c r="BF160" s="9">
        <f t="shared" si="190"/>
        <v>6282879.1410730323</v>
      </c>
      <c r="BG160" s="9">
        <f t="shared" si="190"/>
        <v>6301135.2836859943</v>
      </c>
      <c r="BH160" s="9">
        <f t="shared" si="190"/>
        <v>6319391.4262989564</v>
      </c>
      <c r="BI160" s="9">
        <f t="shared" si="190"/>
        <v>6337094.3524691015</v>
      </c>
      <c r="BJ160" s="9">
        <f t="shared" si="190"/>
        <v>6355350.4950820636</v>
      </c>
      <c r="BK160" s="9">
        <f t="shared" si="190"/>
        <v>6373606.6376950257</v>
      </c>
      <c r="BL160" s="9">
        <f t="shared" si="190"/>
        <v>6391862.7803079877</v>
      </c>
      <c r="BM160" s="9">
        <f t="shared" si="190"/>
        <v>6410118.9229209498</v>
      </c>
      <c r="BN160" s="9">
        <f t="shared" si="190"/>
        <v>6427821.8490910949</v>
      </c>
      <c r="BO160" s="9">
        <f t="shared" si="190"/>
        <v>6446077.991704057</v>
      </c>
    </row>
    <row r="161" spans="1:67" x14ac:dyDescent="0.25">
      <c r="B161" t="s">
        <v>175</v>
      </c>
      <c r="D161" s="7">
        <f t="shared" ref="D161:AC161" si="191">IF(ISERROR(D160/D159),0,D160/D159)</f>
        <v>1614.366672787367</v>
      </c>
      <c r="E161" s="7">
        <f t="shared" si="191"/>
        <v>1506.7503004291846</v>
      </c>
      <c r="F161" s="7">
        <f t="shared" si="191"/>
        <v>1244.1786879304095</v>
      </c>
      <c r="G161" s="7">
        <f t="shared" si="191"/>
        <v>1505.4486085343228</v>
      </c>
      <c r="H161" s="7">
        <f t="shared" si="191"/>
        <v>855.19553143145674</v>
      </c>
      <c r="I161" s="7">
        <f t="shared" si="191"/>
        <v>751.87785730778114</v>
      </c>
      <c r="J161" s="7">
        <f t="shared" si="191"/>
        <v>780.88198757763973</v>
      </c>
      <c r="K161" s="7">
        <f t="shared" si="191"/>
        <v>679.28249035576516</v>
      </c>
      <c r="L161" s="7">
        <f t="shared" si="191"/>
        <v>822.62033462033457</v>
      </c>
      <c r="M161" s="7">
        <f t="shared" si="191"/>
        <v>730.69184890656061</v>
      </c>
      <c r="N161" s="7">
        <f t="shared" si="191"/>
        <v>594.49280177187154</v>
      </c>
      <c r="O161" s="7">
        <f t="shared" si="191"/>
        <v>639.50372584997297</v>
      </c>
      <c r="P161" s="7">
        <f t="shared" si="191"/>
        <v>620.29728853840334</v>
      </c>
      <c r="Q161" s="7">
        <f t="shared" si="191"/>
        <v>659.26613462873001</v>
      </c>
      <c r="R161" s="7">
        <f t="shared" si="191"/>
        <v>658.94270270270272</v>
      </c>
      <c r="S161" s="7">
        <f t="shared" si="191"/>
        <v>635.91620714213047</v>
      </c>
      <c r="T161" s="7">
        <f t="shared" si="191"/>
        <v>647.68571943743234</v>
      </c>
      <c r="U161" s="7">
        <f t="shared" si="191"/>
        <v>647.74537833190027</v>
      </c>
      <c r="V161" s="7">
        <f t="shared" si="191"/>
        <v>574.88885850929432</v>
      </c>
      <c r="W161" s="7">
        <f t="shared" si="191"/>
        <v>545.41461589185622</v>
      </c>
      <c r="X161" s="7">
        <f t="shared" si="191"/>
        <v>562.35875482964525</v>
      </c>
      <c r="Y161" s="7">
        <f t="shared" si="191"/>
        <v>575.13732300293884</v>
      </c>
      <c r="Z161" s="7">
        <f t="shared" si="191"/>
        <v>560.95417351795754</v>
      </c>
      <c r="AA161" s="7">
        <f t="shared" si="191"/>
        <v>557.64401034185585</v>
      </c>
      <c r="AB161" s="7">
        <f>IF(ISERROR(AB160/AB159),0,AB160/AB159)</f>
        <v>543.28624784641886</v>
      </c>
      <c r="AC161" s="7">
        <f t="shared" si="191"/>
        <v>547.71125928125934</v>
      </c>
      <c r="AD161" s="264">
        <f>SUM(V160:AC160)/SUM(V159:AC159)</f>
        <v>559.38460026375367</v>
      </c>
      <c r="AF161" s="7">
        <f>IF(ISERROR(AF160/AF159),0,AF160/AF159)</f>
        <v>543.28624784641886</v>
      </c>
      <c r="AG161" s="7">
        <f>IF(ISERROR(AG160/AG159),0,AG160/AG159)</f>
        <v>547.71125928125934</v>
      </c>
      <c r="AH161" s="7">
        <f>IF(ISERROR(AH160/AH159),0,AH160/AH159)</f>
        <v>591.77682231053086</v>
      </c>
      <c r="AI161" s="7">
        <f>VLOOKUP($A$2&amp;$B$148&amp;$B161,'[15]Paga all'!$F:$G,2,FALSE)</f>
        <v>83.99</v>
      </c>
      <c r="AJ161" s="7">
        <f>VLOOKUP($A$2&amp;$B$148&amp;$B161,'[16]Paga all'!$F$2:$G$1470,2,FALSE)</f>
        <v>-351.97</v>
      </c>
      <c r="AK161" s="9">
        <f t="shared" ref="AK161:BO161" si="192">IF(ISERROR(AK160/AK159),0,AK160/AK159)</f>
        <v>553.21644281703198</v>
      </c>
      <c r="AL161" s="9">
        <f t="shared" si="192"/>
        <v>553.21644281703198</v>
      </c>
      <c r="AM161" s="9">
        <f t="shared" si="192"/>
        <v>553.21644281703198</v>
      </c>
      <c r="AN161" s="9">
        <f t="shared" si="192"/>
        <v>553.21644281703198</v>
      </c>
      <c r="AO161" s="9">
        <f t="shared" si="192"/>
        <v>553.21644281703198</v>
      </c>
      <c r="AP161" s="9">
        <f t="shared" si="192"/>
        <v>553.21644281703198</v>
      </c>
      <c r="AQ161" s="9">
        <f t="shared" si="192"/>
        <v>553.21644281703198</v>
      </c>
      <c r="AR161" s="9">
        <f t="shared" si="192"/>
        <v>553.21644281703198</v>
      </c>
      <c r="AS161" s="9">
        <f t="shared" si="192"/>
        <v>553.21644281703198</v>
      </c>
      <c r="AT161" s="9">
        <f t="shared" si="192"/>
        <v>553.21644281703198</v>
      </c>
      <c r="AU161" s="9">
        <f t="shared" si="192"/>
        <v>553.21644281703198</v>
      </c>
      <c r="AV161" s="9">
        <f t="shared" si="192"/>
        <v>553.21644281703198</v>
      </c>
      <c r="AW161" s="9">
        <f t="shared" si="192"/>
        <v>553.21644281703198</v>
      </c>
      <c r="AX161" s="9">
        <f t="shared" si="192"/>
        <v>553.21644281703198</v>
      </c>
      <c r="AY161" s="9">
        <f t="shared" si="192"/>
        <v>553.21644281703198</v>
      </c>
      <c r="AZ161" s="9">
        <f t="shared" si="192"/>
        <v>553.21644281703198</v>
      </c>
      <c r="BA161" s="9">
        <f t="shared" si="192"/>
        <v>553.21644281703198</v>
      </c>
      <c r="BB161" s="9">
        <f t="shared" si="192"/>
        <v>553.21644281703198</v>
      </c>
      <c r="BC161" s="9">
        <f t="shared" si="192"/>
        <v>553.21644281703198</v>
      </c>
      <c r="BD161" s="9">
        <f t="shared" si="192"/>
        <v>553.21644281703198</v>
      </c>
      <c r="BE161" s="9">
        <f t="shared" si="192"/>
        <v>553.21644281703198</v>
      </c>
      <c r="BF161" s="9">
        <f t="shared" si="192"/>
        <v>553.21644281703198</v>
      </c>
      <c r="BG161" s="9">
        <f t="shared" si="192"/>
        <v>553.21644281703198</v>
      </c>
      <c r="BH161" s="9">
        <f t="shared" si="192"/>
        <v>553.21644281703198</v>
      </c>
      <c r="BI161" s="9">
        <f t="shared" si="192"/>
        <v>553.21644281703198</v>
      </c>
      <c r="BJ161" s="9">
        <f t="shared" si="192"/>
        <v>553.21644281703198</v>
      </c>
      <c r="BK161" s="9">
        <f t="shared" si="192"/>
        <v>553.21644281703198</v>
      </c>
      <c r="BL161" s="9">
        <f t="shared" si="192"/>
        <v>553.21644281703198</v>
      </c>
      <c r="BM161" s="9">
        <f t="shared" si="192"/>
        <v>553.21644281703198</v>
      </c>
      <c r="BN161" s="9">
        <f t="shared" si="192"/>
        <v>553.21644281703198</v>
      </c>
      <c r="BO161" s="9">
        <f t="shared" si="192"/>
        <v>553.21644281703198</v>
      </c>
    </row>
    <row r="162" spans="1:67" x14ac:dyDescent="0.25">
      <c r="B162" t="s">
        <v>176</v>
      </c>
      <c r="D162" s="7">
        <f t="shared" ref="D162:AB162" si="193">D160</f>
        <v>4395920.45</v>
      </c>
      <c r="E162" s="7">
        <f t="shared" si="193"/>
        <v>3510728.2</v>
      </c>
      <c r="F162" s="7">
        <f t="shared" si="193"/>
        <v>3432689</v>
      </c>
      <c r="G162" s="7">
        <f t="shared" si="193"/>
        <v>4057184</v>
      </c>
      <c r="H162" s="7">
        <f t="shared" si="193"/>
        <v>3387429.5</v>
      </c>
      <c r="I162" s="7">
        <f t="shared" si="193"/>
        <v>3256383</v>
      </c>
      <c r="J162" s="7">
        <f t="shared" si="193"/>
        <v>3897382</v>
      </c>
      <c r="K162" s="7">
        <f t="shared" si="193"/>
        <v>3169532.1</v>
      </c>
      <c r="L162" s="7">
        <f t="shared" si="193"/>
        <v>4474232</v>
      </c>
      <c r="M162" s="7">
        <f t="shared" si="193"/>
        <v>4777994</v>
      </c>
      <c r="N162" s="7">
        <f t="shared" si="193"/>
        <v>4831443</v>
      </c>
      <c r="O162" s="7">
        <f t="shared" si="193"/>
        <v>5925002.0199999996</v>
      </c>
      <c r="P162" s="7">
        <f t="shared" si="193"/>
        <v>5742092</v>
      </c>
      <c r="Q162" s="7">
        <f t="shared" si="193"/>
        <v>5700015</v>
      </c>
      <c r="R162" s="7">
        <f t="shared" si="193"/>
        <v>7582453.6799999997</v>
      </c>
      <c r="S162" s="7">
        <f t="shared" si="193"/>
        <v>6250420.4000000004</v>
      </c>
      <c r="T162" s="7">
        <f t="shared" si="193"/>
        <v>5388097.5</v>
      </c>
      <c r="U162" s="7">
        <f t="shared" si="193"/>
        <v>6026623</v>
      </c>
      <c r="V162" s="7">
        <f t="shared" si="193"/>
        <v>6370918.3300000001</v>
      </c>
      <c r="W162" s="7">
        <f t="shared" si="193"/>
        <v>6616970.1200000001</v>
      </c>
      <c r="X162" s="7">
        <f t="shared" si="193"/>
        <v>6404141.5</v>
      </c>
      <c r="Y162" s="7">
        <f t="shared" si="193"/>
        <v>6458217</v>
      </c>
      <c r="Z162" s="7">
        <f t="shared" si="193"/>
        <v>5185460.38</v>
      </c>
      <c r="AA162" s="7">
        <f t="shared" si="193"/>
        <v>5823476.4000000004</v>
      </c>
      <c r="AB162" s="7">
        <f t="shared" si="193"/>
        <v>4414744.05</v>
      </c>
      <c r="AC162" s="7">
        <f>AC160</f>
        <v>3688287.62</v>
      </c>
      <c r="AD162" s="276">
        <f>AC153/AC161</f>
        <v>1</v>
      </c>
      <c r="AF162" s="7">
        <f>AB162</f>
        <v>4414744.05</v>
      </c>
      <c r="AG162" s="7">
        <f>AC162</f>
        <v>3688287.62</v>
      </c>
      <c r="AH162" s="7">
        <f>AH160/$AD$162</f>
        <v>4169659.49</v>
      </c>
      <c r="AI162" s="7">
        <f>AI160/$AD$162</f>
        <v>3643002.7</v>
      </c>
      <c r="AJ162" s="7">
        <f>AJ160</f>
        <v>2126798.52</v>
      </c>
      <c r="AK162" s="9">
        <f t="shared" ref="AK162:BO162" si="194">AK160/$AD$162</f>
        <v>5398286.0490085976</v>
      </c>
      <c r="AL162" s="9">
        <f t="shared" si="194"/>
        <v>5775579.663009814</v>
      </c>
      <c r="AM162" s="9">
        <f t="shared" si="194"/>
        <v>5793282.5891799591</v>
      </c>
      <c r="AN162" s="9">
        <f t="shared" si="194"/>
        <v>5810985.5153501043</v>
      </c>
      <c r="AO162" s="9">
        <f t="shared" si="194"/>
        <v>5828688.4415202485</v>
      </c>
      <c r="AP162" s="9">
        <f t="shared" si="194"/>
        <v>5846391.3676903937</v>
      </c>
      <c r="AQ162" s="9">
        <f t="shared" si="194"/>
        <v>5864094.2938605389</v>
      </c>
      <c r="AR162" s="9">
        <f t="shared" si="194"/>
        <v>5955375.0069253491</v>
      </c>
      <c r="AS162" s="9">
        <f t="shared" si="194"/>
        <v>6047208.9364329763</v>
      </c>
      <c r="AT162" s="9">
        <f t="shared" si="194"/>
        <v>6064911.8626031214</v>
      </c>
      <c r="AU162" s="9">
        <f t="shared" si="194"/>
        <v>6083168.0052160835</v>
      </c>
      <c r="AV162" s="9">
        <f t="shared" si="194"/>
        <v>6101424.1478290455</v>
      </c>
      <c r="AW162" s="9">
        <f t="shared" si="194"/>
        <v>6119680.2904420076</v>
      </c>
      <c r="AX162" s="9">
        <f t="shared" si="194"/>
        <v>6137936.4330549696</v>
      </c>
      <c r="AY162" s="9">
        <f t="shared" si="194"/>
        <v>6155639.3592251148</v>
      </c>
      <c r="AZ162" s="9">
        <f t="shared" si="194"/>
        <v>6173895.5018380769</v>
      </c>
      <c r="BA162" s="9">
        <f t="shared" si="194"/>
        <v>6192151.6444510389</v>
      </c>
      <c r="BB162" s="9">
        <f t="shared" si="194"/>
        <v>6210407.787064001</v>
      </c>
      <c r="BC162" s="9">
        <f t="shared" si="194"/>
        <v>6228663.929676963</v>
      </c>
      <c r="BD162" s="9">
        <f t="shared" si="194"/>
        <v>6246366.8558471082</v>
      </c>
      <c r="BE162" s="9">
        <f t="shared" si="194"/>
        <v>6264622.9984600702</v>
      </c>
      <c r="BF162" s="9">
        <f t="shared" si="194"/>
        <v>6282879.1410730323</v>
      </c>
      <c r="BG162" s="9">
        <f t="shared" si="194"/>
        <v>6301135.2836859943</v>
      </c>
      <c r="BH162" s="9">
        <f t="shared" si="194"/>
        <v>6319391.4262989564</v>
      </c>
      <c r="BI162" s="9">
        <f t="shared" si="194"/>
        <v>6337094.3524691015</v>
      </c>
      <c r="BJ162" s="9">
        <f t="shared" si="194"/>
        <v>6355350.4950820636</v>
      </c>
      <c r="BK162" s="9">
        <f t="shared" si="194"/>
        <v>6373606.6376950257</v>
      </c>
      <c r="BL162" s="9">
        <f t="shared" si="194"/>
        <v>6391862.7803079877</v>
      </c>
      <c r="BM162" s="9">
        <f t="shared" si="194"/>
        <v>6410118.9229209498</v>
      </c>
      <c r="BN162" s="9">
        <f t="shared" si="194"/>
        <v>6427821.8490910949</v>
      </c>
      <c r="BO162" s="9">
        <f t="shared" si="194"/>
        <v>6446077.991704057</v>
      </c>
    </row>
    <row r="163" spans="1:67" x14ac:dyDescent="0.25">
      <c r="D163" s="7"/>
      <c r="AA163" s="277"/>
      <c r="AB163" s="277"/>
      <c r="AC163" s="277"/>
      <c r="AF163" s="265">
        <f>AC154*AF149</f>
        <v>3566542.1953138532</v>
      </c>
      <c r="AG163" s="265">
        <f t="shared" ref="AG163:BO163" si="195">AG154*AG149</f>
        <v>5175023.2971599391</v>
      </c>
      <c r="AH163" s="265">
        <f t="shared" si="195"/>
        <v>5191825.3208520161</v>
      </c>
      <c r="AI163" s="265">
        <f t="shared" si="195"/>
        <v>5247832.0664922753</v>
      </c>
      <c r="AJ163" s="266">
        <f t="shared" si="195"/>
        <v>5505463.0964374673</v>
      </c>
      <c r="AK163" s="266">
        <f t="shared" si="195"/>
        <v>4553348.420553063</v>
      </c>
      <c r="AL163" s="266">
        <f t="shared" si="195"/>
        <v>4567350.1069631279</v>
      </c>
      <c r="AM163" s="266">
        <f t="shared" si="195"/>
        <v>4581351.7933731927</v>
      </c>
      <c r="AN163" s="266">
        <f t="shared" si="195"/>
        <v>4595353.4797832575</v>
      </c>
      <c r="AO163" s="266">
        <f t="shared" si="195"/>
        <v>4609355.1661933223</v>
      </c>
      <c r="AP163" s="266">
        <f t="shared" si="195"/>
        <v>4623356.8526033871</v>
      </c>
      <c r="AQ163" s="266">
        <f t="shared" si="195"/>
        <v>4637358.5390134519</v>
      </c>
      <c r="AR163" s="266">
        <f t="shared" si="195"/>
        <v>4651360.2254235167</v>
      </c>
      <c r="AS163" s="266">
        <f t="shared" si="195"/>
        <v>4665361.9118335815</v>
      </c>
      <c r="AT163" s="266">
        <f t="shared" si="195"/>
        <v>4679363.5982436463</v>
      </c>
      <c r="AU163" s="266">
        <f t="shared" si="195"/>
        <v>4693365.2846537111</v>
      </c>
      <c r="AV163" s="266">
        <f t="shared" si="195"/>
        <v>4707366.9710637759</v>
      </c>
      <c r="AW163" s="266">
        <f t="shared" si="195"/>
        <v>4721368.6574738398</v>
      </c>
      <c r="AX163" s="266">
        <f t="shared" si="195"/>
        <v>4735370.3438839046</v>
      </c>
      <c r="AY163" s="266">
        <f t="shared" si="195"/>
        <v>4749372.0302939694</v>
      </c>
      <c r="AZ163" s="266">
        <f t="shared" si="195"/>
        <v>4763373.7167040342</v>
      </c>
      <c r="BA163" s="266">
        <f t="shared" si="195"/>
        <v>4777375.4031140991</v>
      </c>
      <c r="BB163" s="266">
        <f t="shared" si="195"/>
        <v>4791377.0895241639</v>
      </c>
      <c r="BC163" s="266">
        <f t="shared" si="195"/>
        <v>4805378.7759342287</v>
      </c>
      <c r="BD163" s="266">
        <f t="shared" si="195"/>
        <v>4819380.4623442935</v>
      </c>
      <c r="BE163" s="266">
        <f t="shared" si="195"/>
        <v>4833382.1487543583</v>
      </c>
      <c r="BF163" s="266">
        <f t="shared" si="195"/>
        <v>4847383.8351644231</v>
      </c>
      <c r="BG163" s="266">
        <f t="shared" si="195"/>
        <v>4861385.5215744879</v>
      </c>
      <c r="BH163" s="266">
        <f t="shared" si="195"/>
        <v>4875387.2079845527</v>
      </c>
      <c r="BI163" s="266">
        <f t="shared" si="195"/>
        <v>4889388.8943946175</v>
      </c>
      <c r="BJ163" s="266">
        <f t="shared" si="195"/>
        <v>4903390.5808046823</v>
      </c>
      <c r="BK163" s="266">
        <f t="shared" si="195"/>
        <v>4917392.2672147471</v>
      </c>
      <c r="BL163" s="266">
        <f t="shared" si="195"/>
        <v>4931393.953624812</v>
      </c>
      <c r="BM163" s="266">
        <f t="shared" si="195"/>
        <v>4945395.6400348768</v>
      </c>
      <c r="BN163" s="266">
        <f t="shared" si="195"/>
        <v>4959397.3264449416</v>
      </c>
      <c r="BO163" s="266">
        <f t="shared" si="195"/>
        <v>4973399.0128550064</v>
      </c>
    </row>
    <row r="164" spans="1:67" x14ac:dyDescent="0.25">
      <c r="D164" s="299">
        <f t="shared" ref="D164:AB164" si="196">D160/D162</f>
        <v>1</v>
      </c>
      <c r="E164" s="299">
        <f t="shared" si="196"/>
        <v>1</v>
      </c>
      <c r="F164" s="299">
        <f t="shared" si="196"/>
        <v>1</v>
      </c>
      <c r="G164" s="299">
        <f t="shared" si="196"/>
        <v>1</v>
      </c>
      <c r="H164" s="299">
        <f t="shared" si="196"/>
        <v>1</v>
      </c>
      <c r="I164" s="299">
        <f t="shared" si="196"/>
        <v>1</v>
      </c>
      <c r="J164" s="299">
        <f t="shared" si="196"/>
        <v>1</v>
      </c>
      <c r="K164" s="299">
        <f t="shared" si="196"/>
        <v>1</v>
      </c>
      <c r="L164" s="299">
        <f t="shared" si="196"/>
        <v>1</v>
      </c>
      <c r="M164" s="299">
        <f t="shared" si="196"/>
        <v>1</v>
      </c>
      <c r="N164" s="299">
        <f t="shared" si="196"/>
        <v>1</v>
      </c>
      <c r="O164" s="299">
        <f t="shared" si="196"/>
        <v>1</v>
      </c>
      <c r="P164" s="299">
        <f t="shared" si="196"/>
        <v>1</v>
      </c>
      <c r="Q164" s="299">
        <f t="shared" si="196"/>
        <v>1</v>
      </c>
      <c r="R164" s="299">
        <f t="shared" si="196"/>
        <v>1</v>
      </c>
      <c r="S164" s="299">
        <f t="shared" si="196"/>
        <v>1</v>
      </c>
      <c r="T164" s="299">
        <f t="shared" si="196"/>
        <v>1</v>
      </c>
      <c r="U164" s="299">
        <f t="shared" si="196"/>
        <v>1</v>
      </c>
      <c r="V164" s="299">
        <f t="shared" si="196"/>
        <v>1</v>
      </c>
      <c r="W164" s="299">
        <f t="shared" si="196"/>
        <v>1</v>
      </c>
      <c r="X164" s="299">
        <f t="shared" si="196"/>
        <v>1</v>
      </c>
      <c r="Y164" s="299">
        <f t="shared" si="196"/>
        <v>1</v>
      </c>
      <c r="Z164" s="299">
        <f t="shared" si="196"/>
        <v>1</v>
      </c>
      <c r="AA164" s="299">
        <f t="shared" si="196"/>
        <v>1</v>
      </c>
      <c r="AB164" s="299">
        <f t="shared" si="196"/>
        <v>1</v>
      </c>
      <c r="AC164" s="299">
        <f>AC160/AC162</f>
        <v>1</v>
      </c>
      <c r="AF164" s="299">
        <f>AF160/AF162</f>
        <v>1</v>
      </c>
      <c r="AG164" s="299">
        <f>AG160/AG162</f>
        <v>1</v>
      </c>
      <c r="AH164" s="299">
        <f>AH160/AH162</f>
        <v>1</v>
      </c>
      <c r="AI164" s="299"/>
      <c r="AJ164" s="266"/>
      <c r="AK164" s="266"/>
      <c r="AL164" s="266"/>
      <c r="AM164" s="266"/>
      <c r="AN164" s="266"/>
      <c r="AO164" s="266"/>
      <c r="AP164" s="266"/>
      <c r="AQ164" s="266"/>
      <c r="AR164" s="266"/>
      <c r="AS164" s="266"/>
      <c r="AT164" s="266"/>
      <c r="AU164" s="266"/>
      <c r="AV164" s="266"/>
      <c r="AW164" s="266"/>
      <c r="AX164" s="266"/>
      <c r="AY164" s="266"/>
      <c r="AZ164" s="266"/>
      <c r="BA164" s="266"/>
      <c r="BB164" s="266"/>
      <c r="BC164" s="266"/>
      <c r="BD164" s="266"/>
      <c r="BE164" s="266"/>
      <c r="BF164" s="266"/>
      <c r="BG164" s="266"/>
      <c r="BH164" s="266"/>
      <c r="BI164" s="266"/>
      <c r="BJ164" s="266"/>
      <c r="BK164" s="266"/>
      <c r="BL164" s="266"/>
      <c r="BM164" s="266"/>
      <c r="BN164" s="266"/>
      <c r="BO164" s="266"/>
    </row>
    <row r="165" spans="1:67" x14ac:dyDescent="0.25">
      <c r="A165" s="302"/>
      <c r="B165" s="302"/>
      <c r="C165" s="302"/>
      <c r="D165" s="303"/>
      <c r="E165" s="303"/>
      <c r="F165" s="303"/>
      <c r="G165" s="303"/>
      <c r="H165" s="303"/>
      <c r="I165" s="303"/>
      <c r="J165" s="303"/>
      <c r="K165" s="303"/>
      <c r="L165" s="303"/>
      <c r="M165" s="303"/>
      <c r="N165" s="303"/>
      <c r="O165" s="303"/>
      <c r="P165" s="303"/>
      <c r="Q165" s="303"/>
      <c r="R165" s="303"/>
      <c r="S165" s="303"/>
      <c r="T165" s="303"/>
      <c r="U165" s="303"/>
      <c r="V165" s="303"/>
      <c r="W165" s="303"/>
      <c r="X165" s="303"/>
      <c r="Y165" s="303"/>
      <c r="Z165" s="303"/>
      <c r="AA165" s="303"/>
      <c r="AB165" s="303"/>
      <c r="AC165" s="303"/>
      <c r="AD165" s="302"/>
      <c r="AE165" s="302"/>
      <c r="AF165" s="303"/>
      <c r="AG165" s="303"/>
      <c r="AH165" s="303"/>
      <c r="AI165" s="303"/>
      <c r="AJ165" s="302"/>
      <c r="AK165" s="302"/>
      <c r="AL165" s="302"/>
      <c r="AM165" s="302"/>
      <c r="AN165" s="302"/>
      <c r="AO165" s="302"/>
      <c r="AP165" s="302"/>
      <c r="AQ165" s="302"/>
      <c r="AR165" s="302"/>
      <c r="AS165" s="302"/>
      <c r="AT165" s="302"/>
      <c r="AU165" s="302"/>
      <c r="AV165" s="302"/>
      <c r="AW165" s="302"/>
      <c r="AX165" s="302"/>
      <c r="AY165" s="302"/>
      <c r="AZ165" s="302"/>
      <c r="BA165" s="302"/>
      <c r="BB165" s="302"/>
      <c r="BC165" s="302"/>
      <c r="BD165" s="302"/>
      <c r="BE165" s="302"/>
      <c r="BF165" s="302"/>
      <c r="BG165" s="302"/>
      <c r="BH165" s="302"/>
      <c r="BI165" s="302"/>
      <c r="BJ165" s="302"/>
      <c r="BK165" s="302"/>
      <c r="BL165" s="302"/>
      <c r="BM165" s="302"/>
      <c r="BN165" s="302"/>
      <c r="BO165" s="302"/>
    </row>
    <row r="166" spans="1:67" s="28" customFormat="1" x14ac:dyDescent="0.25">
      <c r="A166" s="304"/>
      <c r="B166" s="304"/>
      <c r="C166" s="304"/>
      <c r="D166" s="305"/>
      <c r="E166" s="305"/>
      <c r="F166" s="305"/>
      <c r="G166" s="305"/>
      <c r="H166" s="305"/>
      <c r="I166" s="305"/>
      <c r="J166" s="305"/>
      <c r="K166" s="305"/>
      <c r="L166" s="305"/>
      <c r="M166" s="305"/>
      <c r="N166" s="305"/>
      <c r="O166" s="305"/>
      <c r="P166" s="305"/>
      <c r="Q166" s="305"/>
      <c r="R166" s="305"/>
      <c r="S166" s="305"/>
      <c r="T166" s="305"/>
      <c r="U166" s="305"/>
      <c r="V166" s="305"/>
      <c r="W166" s="305"/>
      <c r="X166" s="305"/>
      <c r="Y166" s="305"/>
      <c r="Z166" s="305"/>
      <c r="AA166" s="234"/>
      <c r="AB166" s="234"/>
      <c r="AC166" s="234">
        <f>RATE((COUNT($Q$1:$AC$1)),,-$P167,$AC167)</f>
        <v>1.8111891069052713E-2</v>
      </c>
      <c r="AD166" s="238"/>
      <c r="AE166" s="304"/>
      <c r="AF166" s="234">
        <f>AC166</f>
        <v>1.8111891069052713E-2</v>
      </c>
      <c r="AG166" s="234">
        <f>AF166</f>
        <v>1.8111891069052713E-2</v>
      </c>
      <c r="AH166" s="234">
        <f t="shared" ref="AH166:BO166" si="197">AG166</f>
        <v>1.8111891069052713E-2</v>
      </c>
      <c r="AI166" s="234">
        <f t="shared" si="197"/>
        <v>1.8111891069052713E-2</v>
      </c>
      <c r="AJ166" s="234">
        <f t="shared" si="197"/>
        <v>1.8111891069052713E-2</v>
      </c>
      <c r="AK166" s="234">
        <f t="shared" si="197"/>
        <v>1.8111891069052713E-2</v>
      </c>
      <c r="AL166" s="234">
        <f t="shared" si="197"/>
        <v>1.8111891069052713E-2</v>
      </c>
      <c r="AM166" s="234">
        <f t="shared" si="197"/>
        <v>1.8111891069052713E-2</v>
      </c>
      <c r="AN166" s="234">
        <f t="shared" si="197"/>
        <v>1.8111891069052713E-2</v>
      </c>
      <c r="AO166" s="234">
        <f t="shared" si="197"/>
        <v>1.8111891069052713E-2</v>
      </c>
      <c r="AP166" s="234">
        <f t="shared" si="197"/>
        <v>1.8111891069052713E-2</v>
      </c>
      <c r="AQ166" s="234">
        <f t="shared" si="197"/>
        <v>1.8111891069052713E-2</v>
      </c>
      <c r="AR166" s="234">
        <f t="shared" si="197"/>
        <v>1.8111891069052713E-2</v>
      </c>
      <c r="AS166" s="234">
        <f t="shared" si="197"/>
        <v>1.8111891069052713E-2</v>
      </c>
      <c r="AT166" s="234">
        <f t="shared" si="197"/>
        <v>1.8111891069052713E-2</v>
      </c>
      <c r="AU166" s="234">
        <f t="shared" si="197"/>
        <v>1.8111891069052713E-2</v>
      </c>
      <c r="AV166" s="234">
        <f t="shared" si="197"/>
        <v>1.8111891069052713E-2</v>
      </c>
      <c r="AW166" s="234">
        <f t="shared" si="197"/>
        <v>1.8111891069052713E-2</v>
      </c>
      <c r="AX166" s="234">
        <f t="shared" si="197"/>
        <v>1.8111891069052713E-2</v>
      </c>
      <c r="AY166" s="234">
        <f t="shared" si="197"/>
        <v>1.8111891069052713E-2</v>
      </c>
      <c r="AZ166" s="234">
        <f t="shared" si="197"/>
        <v>1.8111891069052713E-2</v>
      </c>
      <c r="BA166" s="234">
        <f t="shared" si="197"/>
        <v>1.8111891069052713E-2</v>
      </c>
      <c r="BB166" s="234">
        <f t="shared" si="197"/>
        <v>1.8111891069052713E-2</v>
      </c>
      <c r="BC166" s="234">
        <f t="shared" si="197"/>
        <v>1.8111891069052713E-2</v>
      </c>
      <c r="BD166" s="234">
        <f t="shared" si="197"/>
        <v>1.8111891069052713E-2</v>
      </c>
      <c r="BE166" s="234">
        <f t="shared" si="197"/>
        <v>1.8111891069052713E-2</v>
      </c>
      <c r="BF166" s="234">
        <f t="shared" si="197"/>
        <v>1.8111891069052713E-2</v>
      </c>
      <c r="BG166" s="234">
        <f t="shared" si="197"/>
        <v>1.8111891069052713E-2</v>
      </c>
      <c r="BH166" s="234">
        <f t="shared" si="197"/>
        <v>1.8111891069052713E-2</v>
      </c>
      <c r="BI166" s="234">
        <f t="shared" si="197"/>
        <v>1.8111891069052713E-2</v>
      </c>
      <c r="BJ166" s="234">
        <f t="shared" si="197"/>
        <v>1.8111891069052713E-2</v>
      </c>
      <c r="BK166" s="234">
        <f t="shared" si="197"/>
        <v>1.8111891069052713E-2</v>
      </c>
      <c r="BL166" s="234">
        <f t="shared" si="197"/>
        <v>1.8111891069052713E-2</v>
      </c>
      <c r="BM166" s="234">
        <f t="shared" si="197"/>
        <v>1.8111891069052713E-2</v>
      </c>
      <c r="BN166" s="234">
        <f t="shared" si="197"/>
        <v>1.8111891069052713E-2</v>
      </c>
      <c r="BO166" s="234">
        <f t="shared" si="197"/>
        <v>1.8111891069052713E-2</v>
      </c>
    </row>
    <row r="167" spans="1:67" s="236" customFormat="1" ht="23.25" customHeight="1" x14ac:dyDescent="0.25">
      <c r="A167" s="235" t="s">
        <v>232</v>
      </c>
      <c r="D167" s="237">
        <f>[17]Sheet1!D87</f>
        <v>0</v>
      </c>
      <c r="E167" s="237">
        <f>[17]Sheet1!E87</f>
        <v>44</v>
      </c>
      <c r="F167" s="237">
        <f>[17]Sheet1!F87</f>
        <v>11</v>
      </c>
      <c r="G167" s="237">
        <f>[17]Sheet1!G87</f>
        <v>5</v>
      </c>
      <c r="H167" s="237">
        <f>[17]Sheet1!H87</f>
        <v>3</v>
      </c>
      <c r="I167" s="237">
        <f>[17]Sheet1!I87</f>
        <v>0</v>
      </c>
      <c r="J167" s="237">
        <f>[17]Sheet1!J87</f>
        <v>0</v>
      </c>
      <c r="K167" s="237">
        <f>[17]Sheet1!K87</f>
        <v>2</v>
      </c>
      <c r="L167" s="237">
        <f>[17]Sheet1!L87</f>
        <v>3</v>
      </c>
      <c r="M167" s="237">
        <f>[17]Sheet1!M87</f>
        <v>26</v>
      </c>
      <c r="N167" s="237">
        <f>[17]Sheet1!N87</f>
        <v>43</v>
      </c>
      <c r="O167" s="237">
        <f>[17]Sheet1!O87</f>
        <v>336</v>
      </c>
      <c r="P167" s="237">
        <f>[17]Sheet1!P87</f>
        <v>468</v>
      </c>
      <c r="Q167" s="237">
        <f>[17]Sheet1!Q87</f>
        <v>477</v>
      </c>
      <c r="R167" s="237">
        <f>[17]Sheet1!R87</f>
        <v>673</v>
      </c>
      <c r="S167" s="237">
        <f>[17]Sheet1!S87</f>
        <v>634</v>
      </c>
      <c r="T167" s="237">
        <f>[17]Sheet1!T87</f>
        <v>739</v>
      </c>
      <c r="U167" s="237">
        <f>[17]Sheet1!U87</f>
        <v>816</v>
      </c>
      <c r="V167" s="237">
        <f>[17]Sheet1!V87</f>
        <v>953</v>
      </c>
      <c r="W167" s="237">
        <f>[17]Sheet1!W87</f>
        <v>924</v>
      </c>
      <c r="X167" s="237">
        <f>[17]Sheet1!X87</f>
        <v>440</v>
      </c>
      <c r="Y167" s="237">
        <f>[17]Sheet1!Y87</f>
        <v>431</v>
      </c>
      <c r="Z167" s="237">
        <f>[17]Sheet1!Z87</f>
        <v>1068</v>
      </c>
      <c r="AA167" s="237">
        <f>[17]Sheet1!AA87</f>
        <v>1296</v>
      </c>
      <c r="AB167" s="237">
        <f>[17]Sheet1!AB87</f>
        <v>1219</v>
      </c>
      <c r="AC167" s="237">
        <f>[17]Sheet1!AC87</f>
        <v>591</v>
      </c>
      <c r="AD167" s="238">
        <v>1</v>
      </c>
      <c r="AF167" s="237">
        <f>AB167</f>
        <v>1219</v>
      </c>
      <c r="AG167" s="237">
        <f>AC167</f>
        <v>591</v>
      </c>
      <c r="AH167" s="237">
        <f t="shared" ref="AH167:BO167" si="198">ROUND(AG167*(1+AH166),)</f>
        <v>602</v>
      </c>
      <c r="AI167" s="237">
        <f t="shared" si="198"/>
        <v>613</v>
      </c>
      <c r="AJ167" s="239">
        <f t="shared" si="198"/>
        <v>624</v>
      </c>
      <c r="AK167" s="239">
        <f t="shared" si="198"/>
        <v>635</v>
      </c>
      <c r="AL167" s="239">
        <f t="shared" si="198"/>
        <v>647</v>
      </c>
      <c r="AM167" s="239">
        <f t="shared" si="198"/>
        <v>659</v>
      </c>
      <c r="AN167" s="239">
        <f t="shared" si="198"/>
        <v>671</v>
      </c>
      <c r="AO167" s="239">
        <f t="shared" si="198"/>
        <v>683</v>
      </c>
      <c r="AP167" s="239">
        <f t="shared" si="198"/>
        <v>695</v>
      </c>
      <c r="AQ167" s="239">
        <f t="shared" si="198"/>
        <v>708</v>
      </c>
      <c r="AR167" s="239">
        <f t="shared" si="198"/>
        <v>721</v>
      </c>
      <c r="AS167" s="239">
        <f t="shared" si="198"/>
        <v>734</v>
      </c>
      <c r="AT167" s="239">
        <f t="shared" si="198"/>
        <v>747</v>
      </c>
      <c r="AU167" s="239">
        <f t="shared" si="198"/>
        <v>761</v>
      </c>
      <c r="AV167" s="239">
        <f t="shared" si="198"/>
        <v>775</v>
      </c>
      <c r="AW167" s="239">
        <f t="shared" si="198"/>
        <v>789</v>
      </c>
      <c r="AX167" s="239">
        <f t="shared" si="198"/>
        <v>803</v>
      </c>
      <c r="AY167" s="239">
        <f t="shared" si="198"/>
        <v>818</v>
      </c>
      <c r="AZ167" s="239">
        <f t="shared" si="198"/>
        <v>833</v>
      </c>
      <c r="BA167" s="239">
        <f t="shared" si="198"/>
        <v>848</v>
      </c>
      <c r="BB167" s="239">
        <f t="shared" si="198"/>
        <v>863</v>
      </c>
      <c r="BC167" s="239">
        <f t="shared" si="198"/>
        <v>879</v>
      </c>
      <c r="BD167" s="239">
        <f t="shared" si="198"/>
        <v>895</v>
      </c>
      <c r="BE167" s="239">
        <f t="shared" si="198"/>
        <v>911</v>
      </c>
      <c r="BF167" s="239">
        <f t="shared" si="198"/>
        <v>927</v>
      </c>
      <c r="BG167" s="239">
        <f t="shared" si="198"/>
        <v>944</v>
      </c>
      <c r="BH167" s="239">
        <f t="shared" si="198"/>
        <v>961</v>
      </c>
      <c r="BI167" s="239">
        <f t="shared" si="198"/>
        <v>978</v>
      </c>
      <c r="BJ167" s="239">
        <f t="shared" si="198"/>
        <v>996</v>
      </c>
      <c r="BK167" s="239">
        <f t="shared" si="198"/>
        <v>1014</v>
      </c>
      <c r="BL167" s="239">
        <f t="shared" si="198"/>
        <v>1032</v>
      </c>
      <c r="BM167" s="239">
        <f t="shared" si="198"/>
        <v>1051</v>
      </c>
      <c r="BN167" s="239">
        <f t="shared" si="198"/>
        <v>1070</v>
      </c>
      <c r="BO167" s="239">
        <f t="shared" si="198"/>
        <v>1089</v>
      </c>
    </row>
    <row r="168" spans="1:67" hidden="1" outlineLevel="1" x14ac:dyDescent="0.25">
      <c r="B168" s="1" t="s">
        <v>98</v>
      </c>
      <c r="D168" s="240"/>
      <c r="E168" s="240"/>
      <c r="F168" s="240"/>
      <c r="G168" s="240"/>
      <c r="H168" s="240"/>
      <c r="I168" s="240"/>
      <c r="J168" s="240"/>
      <c r="K168" s="240"/>
      <c r="L168" s="240"/>
      <c r="M168" s="240"/>
      <c r="N168" s="240"/>
      <c r="O168" s="240"/>
      <c r="P168" s="240"/>
      <c r="Q168" s="240"/>
      <c r="R168" s="240"/>
      <c r="S168" s="240"/>
      <c r="T168" s="240"/>
      <c r="U168" s="240"/>
      <c r="V168" s="240"/>
      <c r="W168" s="240"/>
      <c r="X168" s="240"/>
      <c r="Y168" s="240"/>
      <c r="Z168" s="240"/>
      <c r="AA168" s="234"/>
      <c r="AB168" s="234"/>
      <c r="AC168" s="234"/>
      <c r="AF168" s="234"/>
      <c r="AG168" s="234"/>
      <c r="AH168" s="234"/>
      <c r="AI168" s="234"/>
    </row>
    <row r="169" spans="1:67" hidden="1" outlineLevel="1" x14ac:dyDescent="0.25">
      <c r="B169" s="242" t="s">
        <v>137</v>
      </c>
      <c r="D169" s="243">
        <f>D176+D177</f>
        <v>0</v>
      </c>
      <c r="E169" s="243">
        <f>E176+E177</f>
        <v>0</v>
      </c>
      <c r="F169" s="243">
        <f>F176+F177</f>
        <v>0</v>
      </c>
      <c r="G169" s="243">
        <f>G176+G177</f>
        <v>0</v>
      </c>
      <c r="H169" s="243">
        <f t="shared" ref="H169:AC169" si="199">H176+H177</f>
        <v>0</v>
      </c>
      <c r="I169" s="243">
        <f t="shared" si="199"/>
        <v>0</v>
      </c>
      <c r="J169" s="243">
        <f t="shared" si="199"/>
        <v>0</v>
      </c>
      <c r="K169" s="243">
        <f t="shared" si="199"/>
        <v>0</v>
      </c>
      <c r="L169" s="243">
        <f t="shared" si="199"/>
        <v>0</v>
      </c>
      <c r="M169" s="243">
        <f t="shared" si="199"/>
        <v>0</v>
      </c>
      <c r="N169" s="243">
        <f t="shared" si="199"/>
        <v>0</v>
      </c>
      <c r="O169" s="243">
        <f t="shared" si="199"/>
        <v>0</v>
      </c>
      <c r="P169" s="243">
        <f t="shared" si="199"/>
        <v>0</v>
      </c>
      <c r="Q169" s="243">
        <f t="shared" si="199"/>
        <v>0</v>
      </c>
      <c r="R169" s="243">
        <f t="shared" si="199"/>
        <v>0</v>
      </c>
      <c r="S169" s="243">
        <f t="shared" si="199"/>
        <v>0</v>
      </c>
      <c r="T169" s="243">
        <f t="shared" si="199"/>
        <v>0</v>
      </c>
      <c r="U169" s="243">
        <f t="shared" si="199"/>
        <v>0</v>
      </c>
      <c r="V169" s="243">
        <f t="shared" si="199"/>
        <v>0</v>
      </c>
      <c r="W169" s="243">
        <f t="shared" si="199"/>
        <v>0</v>
      </c>
      <c r="X169" s="243">
        <f t="shared" si="199"/>
        <v>0</v>
      </c>
      <c r="Y169" s="243">
        <f t="shared" si="199"/>
        <v>0</v>
      </c>
      <c r="Z169" s="243">
        <f t="shared" si="199"/>
        <v>0</v>
      </c>
      <c r="AA169" s="243">
        <f t="shared" si="199"/>
        <v>0</v>
      </c>
      <c r="AB169" s="243">
        <f>AB176+AB177</f>
        <v>0</v>
      </c>
      <c r="AC169" s="243">
        <f t="shared" si="199"/>
        <v>0</v>
      </c>
      <c r="AF169" s="244">
        <f>SUM(AF176:AF177)</f>
        <v>0</v>
      </c>
      <c r="AG169" s="244">
        <f t="shared" ref="AG169:BO169" si="200">ROUND((AF176+AF177)*(1+AG170),)</f>
        <v>0</v>
      </c>
      <c r="AH169" s="244">
        <f t="shared" si="200"/>
        <v>0</v>
      </c>
      <c r="AI169" s="244">
        <f t="shared" si="200"/>
        <v>0</v>
      </c>
      <c r="AJ169" s="245">
        <f t="shared" si="200"/>
        <v>0</v>
      </c>
      <c r="AK169" s="245">
        <f t="shared" si="200"/>
        <v>0</v>
      </c>
      <c r="AL169" s="245">
        <f t="shared" si="200"/>
        <v>0</v>
      </c>
      <c r="AM169" s="245">
        <f t="shared" si="200"/>
        <v>0</v>
      </c>
      <c r="AN169" s="245">
        <f t="shared" si="200"/>
        <v>0</v>
      </c>
      <c r="AO169" s="245">
        <f t="shared" si="200"/>
        <v>0</v>
      </c>
      <c r="AP169" s="245">
        <f t="shared" si="200"/>
        <v>0</v>
      </c>
      <c r="AQ169" s="245">
        <f t="shared" si="200"/>
        <v>0</v>
      </c>
      <c r="AR169" s="245">
        <f t="shared" si="200"/>
        <v>0</v>
      </c>
      <c r="AS169" s="245">
        <f t="shared" si="200"/>
        <v>0</v>
      </c>
      <c r="AT169" s="245">
        <f t="shared" si="200"/>
        <v>0</v>
      </c>
      <c r="AU169" s="245">
        <f t="shared" si="200"/>
        <v>0</v>
      </c>
      <c r="AV169" s="245">
        <f t="shared" si="200"/>
        <v>0</v>
      </c>
      <c r="AW169" s="245">
        <f t="shared" si="200"/>
        <v>0</v>
      </c>
      <c r="AX169" s="245">
        <f t="shared" si="200"/>
        <v>0</v>
      </c>
      <c r="AY169" s="245">
        <f t="shared" si="200"/>
        <v>0</v>
      </c>
      <c r="AZ169" s="245">
        <f t="shared" si="200"/>
        <v>0</v>
      </c>
      <c r="BA169" s="245">
        <f t="shared" si="200"/>
        <v>0</v>
      </c>
      <c r="BB169" s="245">
        <f t="shared" si="200"/>
        <v>0</v>
      </c>
      <c r="BC169" s="245">
        <f t="shared" si="200"/>
        <v>0</v>
      </c>
      <c r="BD169" s="245">
        <f t="shared" si="200"/>
        <v>0</v>
      </c>
      <c r="BE169" s="245">
        <f t="shared" si="200"/>
        <v>0</v>
      </c>
      <c r="BF169" s="245">
        <f t="shared" si="200"/>
        <v>0</v>
      </c>
      <c r="BG169" s="245">
        <f t="shared" si="200"/>
        <v>0</v>
      </c>
      <c r="BH169" s="245">
        <f t="shared" si="200"/>
        <v>0</v>
      </c>
      <c r="BI169" s="245">
        <f t="shared" si="200"/>
        <v>0</v>
      </c>
      <c r="BJ169" s="245">
        <f t="shared" si="200"/>
        <v>0</v>
      </c>
      <c r="BK169" s="245">
        <f t="shared" si="200"/>
        <v>0</v>
      </c>
      <c r="BL169" s="245">
        <f t="shared" si="200"/>
        <v>0</v>
      </c>
      <c r="BM169" s="245">
        <f t="shared" si="200"/>
        <v>0</v>
      </c>
      <c r="BN169" s="245">
        <f t="shared" si="200"/>
        <v>0</v>
      </c>
      <c r="BO169" s="245">
        <f t="shared" si="200"/>
        <v>0</v>
      </c>
    </row>
    <row r="170" spans="1:67" hidden="1" outlineLevel="1" x14ac:dyDescent="0.25">
      <c r="B170" s="246" t="s">
        <v>99</v>
      </c>
      <c r="C170" s="247"/>
      <c r="D170" s="248"/>
      <c r="E170" s="249"/>
      <c r="F170" s="249"/>
      <c r="G170" s="249"/>
      <c r="H170" s="249"/>
      <c r="I170" s="249"/>
      <c r="J170" s="249"/>
      <c r="K170" s="249"/>
      <c r="L170" s="249"/>
      <c r="M170" s="249"/>
      <c r="N170" s="249"/>
      <c r="O170" s="249"/>
      <c r="P170" s="249"/>
      <c r="Q170" s="249"/>
      <c r="R170" s="249"/>
      <c r="S170" s="249"/>
      <c r="T170" s="249"/>
      <c r="U170" s="249"/>
      <c r="V170" s="249"/>
      <c r="W170" s="249"/>
      <c r="X170" s="249"/>
      <c r="Y170" s="249"/>
      <c r="Z170" s="249"/>
      <c r="AA170" s="249"/>
      <c r="AB170" s="249"/>
      <c r="AC170" s="249"/>
      <c r="AD170" s="250">
        <f>AC168</f>
        <v>0</v>
      </c>
      <c r="AF170" s="251">
        <f>AD170</f>
        <v>0</v>
      </c>
      <c r="AG170" s="251">
        <f t="shared" ref="AG170:BO174" si="201">AF170</f>
        <v>0</v>
      </c>
      <c r="AH170" s="251">
        <f t="shared" si="201"/>
        <v>0</v>
      </c>
      <c r="AI170" s="251">
        <f t="shared" si="201"/>
        <v>0</v>
      </c>
      <c r="AJ170" s="252">
        <f t="shared" si="201"/>
        <v>0</v>
      </c>
      <c r="AK170" s="252">
        <f t="shared" si="201"/>
        <v>0</v>
      </c>
      <c r="AL170" s="252">
        <f t="shared" si="201"/>
        <v>0</v>
      </c>
      <c r="AM170" s="252">
        <f t="shared" si="201"/>
        <v>0</v>
      </c>
      <c r="AN170" s="252">
        <f t="shared" si="201"/>
        <v>0</v>
      </c>
      <c r="AO170" s="252">
        <f t="shared" si="201"/>
        <v>0</v>
      </c>
      <c r="AP170" s="252">
        <f t="shared" si="201"/>
        <v>0</v>
      </c>
      <c r="AQ170" s="252">
        <f t="shared" si="201"/>
        <v>0</v>
      </c>
      <c r="AR170" s="252">
        <f t="shared" si="201"/>
        <v>0</v>
      </c>
      <c r="AS170" s="252">
        <f t="shared" si="201"/>
        <v>0</v>
      </c>
      <c r="AT170" s="252">
        <f t="shared" si="201"/>
        <v>0</v>
      </c>
      <c r="AU170" s="252">
        <f t="shared" si="201"/>
        <v>0</v>
      </c>
      <c r="AV170" s="252">
        <f t="shared" si="201"/>
        <v>0</v>
      </c>
      <c r="AW170" s="252">
        <f t="shared" si="201"/>
        <v>0</v>
      </c>
      <c r="AX170" s="252">
        <f t="shared" si="201"/>
        <v>0</v>
      </c>
      <c r="AY170" s="252">
        <f t="shared" si="201"/>
        <v>0</v>
      </c>
      <c r="AZ170" s="252">
        <f t="shared" si="201"/>
        <v>0</v>
      </c>
      <c r="BA170" s="252">
        <f t="shared" si="201"/>
        <v>0</v>
      </c>
      <c r="BB170" s="252">
        <f t="shared" si="201"/>
        <v>0</v>
      </c>
      <c r="BC170" s="252">
        <f t="shared" si="201"/>
        <v>0</v>
      </c>
      <c r="BD170" s="252">
        <f t="shared" si="201"/>
        <v>0</v>
      </c>
      <c r="BE170" s="252">
        <f t="shared" si="201"/>
        <v>0</v>
      </c>
      <c r="BF170" s="252">
        <f t="shared" si="201"/>
        <v>0</v>
      </c>
      <c r="BG170" s="252">
        <f t="shared" si="201"/>
        <v>0</v>
      </c>
      <c r="BH170" s="252">
        <f t="shared" si="201"/>
        <v>0</v>
      </c>
      <c r="BI170" s="252">
        <f t="shared" si="201"/>
        <v>0</v>
      </c>
      <c r="BJ170" s="252">
        <f t="shared" si="201"/>
        <v>0</v>
      </c>
      <c r="BK170" s="252">
        <f t="shared" si="201"/>
        <v>0</v>
      </c>
      <c r="BL170" s="252">
        <f t="shared" si="201"/>
        <v>0</v>
      </c>
      <c r="BM170" s="252">
        <f t="shared" si="201"/>
        <v>0</v>
      </c>
      <c r="BN170" s="252">
        <f t="shared" si="201"/>
        <v>0</v>
      </c>
      <c r="BO170" s="252">
        <f t="shared" si="201"/>
        <v>0</v>
      </c>
    </row>
    <row r="171" spans="1:67" hidden="1" outlineLevel="1" x14ac:dyDescent="0.25">
      <c r="B171" s="246" t="s">
        <v>101</v>
      </c>
      <c r="C171" s="247"/>
      <c r="D171" s="253"/>
      <c r="E171" s="253"/>
      <c r="F171" s="253"/>
      <c r="G171" s="253"/>
      <c r="H171" s="253"/>
      <c r="I171" s="253"/>
      <c r="J171" s="253"/>
      <c r="K171" s="253"/>
      <c r="L171" s="253"/>
      <c r="M171" s="253"/>
      <c r="N171" s="253"/>
      <c r="O171" s="253"/>
      <c r="P171" s="253"/>
      <c r="Q171" s="253"/>
      <c r="R171" s="253"/>
      <c r="S171" s="253"/>
      <c r="T171" s="253"/>
      <c r="U171" s="253"/>
      <c r="V171" s="253"/>
      <c r="W171" s="253"/>
      <c r="X171" s="253"/>
      <c r="Y171" s="253"/>
      <c r="Z171" s="253"/>
      <c r="AA171" s="253"/>
      <c r="AB171" s="253"/>
      <c r="AC171" s="253"/>
      <c r="AD171" s="250">
        <v>0</v>
      </c>
      <c r="AF171" s="254">
        <f>AD171</f>
        <v>0</v>
      </c>
      <c r="AG171" s="254">
        <f t="shared" si="201"/>
        <v>0</v>
      </c>
      <c r="AH171" s="254">
        <f t="shared" si="201"/>
        <v>0</v>
      </c>
      <c r="AI171" s="254">
        <f t="shared" si="201"/>
        <v>0</v>
      </c>
      <c r="AJ171" s="252">
        <f t="shared" si="201"/>
        <v>0</v>
      </c>
      <c r="AK171" s="252">
        <f t="shared" si="201"/>
        <v>0</v>
      </c>
      <c r="AL171" s="252">
        <f t="shared" si="201"/>
        <v>0</v>
      </c>
      <c r="AM171" s="252">
        <f t="shared" si="201"/>
        <v>0</v>
      </c>
      <c r="AN171" s="252">
        <f t="shared" si="201"/>
        <v>0</v>
      </c>
      <c r="AO171" s="252">
        <f t="shared" si="201"/>
        <v>0</v>
      </c>
      <c r="AP171" s="252">
        <f t="shared" si="201"/>
        <v>0</v>
      </c>
      <c r="AQ171" s="252">
        <f t="shared" si="201"/>
        <v>0</v>
      </c>
      <c r="AR171" s="252">
        <f t="shared" si="201"/>
        <v>0</v>
      </c>
      <c r="AS171" s="252">
        <f t="shared" si="201"/>
        <v>0</v>
      </c>
      <c r="AT171" s="252">
        <f t="shared" si="201"/>
        <v>0</v>
      </c>
      <c r="AU171" s="252">
        <f t="shared" si="201"/>
        <v>0</v>
      </c>
      <c r="AV171" s="252">
        <f t="shared" si="201"/>
        <v>0</v>
      </c>
      <c r="AW171" s="252">
        <f t="shared" si="201"/>
        <v>0</v>
      </c>
      <c r="AX171" s="252">
        <f t="shared" si="201"/>
        <v>0</v>
      </c>
      <c r="AY171" s="252">
        <f t="shared" si="201"/>
        <v>0</v>
      </c>
      <c r="AZ171" s="252">
        <f t="shared" si="201"/>
        <v>0</v>
      </c>
      <c r="BA171" s="252">
        <f t="shared" si="201"/>
        <v>0</v>
      </c>
      <c r="BB171" s="252">
        <f t="shared" si="201"/>
        <v>0</v>
      </c>
      <c r="BC171" s="252">
        <f t="shared" si="201"/>
        <v>0</v>
      </c>
      <c r="BD171" s="252">
        <f t="shared" si="201"/>
        <v>0</v>
      </c>
      <c r="BE171" s="252">
        <f t="shared" si="201"/>
        <v>0</v>
      </c>
      <c r="BF171" s="252">
        <f t="shared" si="201"/>
        <v>0</v>
      </c>
      <c r="BG171" s="252">
        <f t="shared" si="201"/>
        <v>0</v>
      </c>
      <c r="BH171" s="252">
        <f t="shared" si="201"/>
        <v>0</v>
      </c>
      <c r="BI171" s="252">
        <f t="shared" si="201"/>
        <v>0</v>
      </c>
      <c r="BJ171" s="252">
        <f t="shared" si="201"/>
        <v>0</v>
      </c>
      <c r="BK171" s="252">
        <f t="shared" si="201"/>
        <v>0</v>
      </c>
      <c r="BL171" s="252">
        <f t="shared" si="201"/>
        <v>0</v>
      </c>
      <c r="BM171" s="252">
        <f t="shared" si="201"/>
        <v>0</v>
      </c>
      <c r="BN171" s="252">
        <f t="shared" si="201"/>
        <v>0</v>
      </c>
      <c r="BO171" s="252">
        <f t="shared" si="201"/>
        <v>0</v>
      </c>
    </row>
    <row r="172" spans="1:67" hidden="1" outlineLevel="1" x14ac:dyDescent="0.25">
      <c r="B172" s="246" t="s">
        <v>183</v>
      </c>
      <c r="C172" s="247"/>
      <c r="D172" s="255"/>
      <c r="E172" s="255"/>
      <c r="F172" s="255"/>
      <c r="G172" s="255"/>
      <c r="H172" s="255"/>
      <c r="I172" s="255"/>
      <c r="J172" s="255"/>
      <c r="K172" s="255"/>
      <c r="L172" s="255"/>
      <c r="M172" s="255"/>
      <c r="N172" s="255"/>
      <c r="O172" s="255"/>
      <c r="P172" s="255"/>
      <c r="Q172" s="255"/>
      <c r="R172" s="255"/>
      <c r="S172" s="255"/>
      <c r="T172" s="255"/>
      <c r="U172" s="255"/>
      <c r="V172" s="255"/>
      <c r="W172" s="255"/>
      <c r="X172" s="255"/>
      <c r="Y172" s="255"/>
      <c r="Z172" s="255"/>
      <c r="AA172" s="255"/>
      <c r="AB172" s="255"/>
      <c r="AC172" s="255"/>
      <c r="AD172" s="256">
        <v>0</v>
      </c>
      <c r="AF172" s="257">
        <f>AD172</f>
        <v>0</v>
      </c>
      <c r="AG172" s="257">
        <f t="shared" si="201"/>
        <v>0</v>
      </c>
      <c r="AH172" s="257">
        <f t="shared" si="201"/>
        <v>0</v>
      </c>
      <c r="AI172" s="257">
        <f t="shared" si="201"/>
        <v>0</v>
      </c>
      <c r="AJ172" s="258">
        <f t="shared" si="201"/>
        <v>0</v>
      </c>
      <c r="AK172" s="258">
        <f t="shared" si="201"/>
        <v>0</v>
      </c>
      <c r="AL172" s="258">
        <f t="shared" si="201"/>
        <v>0</v>
      </c>
      <c r="AM172" s="258">
        <f t="shared" si="201"/>
        <v>0</v>
      </c>
      <c r="AN172" s="258">
        <f t="shared" si="201"/>
        <v>0</v>
      </c>
      <c r="AO172" s="258">
        <f t="shared" si="201"/>
        <v>0</v>
      </c>
      <c r="AP172" s="258">
        <f t="shared" si="201"/>
        <v>0</v>
      </c>
      <c r="AQ172" s="258">
        <f t="shared" si="201"/>
        <v>0</v>
      </c>
      <c r="AR172" s="258">
        <f t="shared" si="201"/>
        <v>0</v>
      </c>
      <c r="AS172" s="258">
        <f t="shared" si="201"/>
        <v>0</v>
      </c>
      <c r="AT172" s="258">
        <f t="shared" si="201"/>
        <v>0</v>
      </c>
      <c r="AU172" s="258">
        <f t="shared" si="201"/>
        <v>0</v>
      </c>
      <c r="AV172" s="258">
        <f t="shared" si="201"/>
        <v>0</v>
      </c>
      <c r="AW172" s="258">
        <f t="shared" si="201"/>
        <v>0</v>
      </c>
      <c r="AX172" s="258">
        <f t="shared" si="201"/>
        <v>0</v>
      </c>
      <c r="AY172" s="258">
        <f t="shared" si="201"/>
        <v>0</v>
      </c>
      <c r="AZ172" s="258">
        <f t="shared" si="201"/>
        <v>0</v>
      </c>
      <c r="BA172" s="258">
        <f t="shared" si="201"/>
        <v>0</v>
      </c>
      <c r="BB172" s="258">
        <f t="shared" si="201"/>
        <v>0</v>
      </c>
      <c r="BC172" s="258">
        <f t="shared" si="201"/>
        <v>0</v>
      </c>
      <c r="BD172" s="258">
        <f t="shared" si="201"/>
        <v>0</v>
      </c>
      <c r="BE172" s="258">
        <f t="shared" si="201"/>
        <v>0</v>
      </c>
      <c r="BF172" s="258">
        <f t="shared" si="201"/>
        <v>0</v>
      </c>
      <c r="BG172" s="258">
        <f t="shared" si="201"/>
        <v>0</v>
      </c>
      <c r="BH172" s="258">
        <f t="shared" si="201"/>
        <v>0</v>
      </c>
      <c r="BI172" s="258">
        <f t="shared" si="201"/>
        <v>0</v>
      </c>
      <c r="BJ172" s="258">
        <f t="shared" si="201"/>
        <v>0</v>
      </c>
      <c r="BK172" s="258">
        <f t="shared" si="201"/>
        <v>0</v>
      </c>
      <c r="BL172" s="258">
        <f t="shared" si="201"/>
        <v>0</v>
      </c>
      <c r="BM172" s="258">
        <f t="shared" si="201"/>
        <v>0</v>
      </c>
      <c r="BN172" s="258">
        <f t="shared" si="201"/>
        <v>0</v>
      </c>
      <c r="BO172" s="258">
        <f t="shared" si="201"/>
        <v>0</v>
      </c>
    </row>
    <row r="173" spans="1:67" hidden="1" outlineLevel="1" x14ac:dyDescent="0.25">
      <c r="B173" s="246" t="s">
        <v>103</v>
      </c>
      <c r="C173" s="247"/>
      <c r="D173" s="269"/>
      <c r="E173" s="269"/>
      <c r="F173" s="269"/>
      <c r="G173" s="269"/>
      <c r="H173" s="269"/>
      <c r="I173" s="269"/>
      <c r="J173" s="269"/>
      <c r="K173" s="269"/>
      <c r="L173" s="269"/>
      <c r="M173" s="269"/>
      <c r="N173" s="269"/>
      <c r="O173" s="269"/>
      <c r="P173" s="269"/>
      <c r="Q173" s="269"/>
      <c r="R173" s="269"/>
      <c r="S173" s="269"/>
      <c r="T173" s="269"/>
      <c r="U173" s="269"/>
      <c r="V173" s="269"/>
      <c r="W173" s="269"/>
      <c r="X173" s="269"/>
      <c r="Y173" s="269"/>
      <c r="Z173" s="269"/>
      <c r="AA173" s="269"/>
      <c r="AB173" s="269"/>
      <c r="AC173" s="269"/>
      <c r="AD173" s="260">
        <v>0</v>
      </c>
      <c r="AF173" s="270">
        <f>AD173</f>
        <v>0</v>
      </c>
      <c r="AG173" s="270">
        <f t="shared" si="201"/>
        <v>0</v>
      </c>
      <c r="AH173" s="270">
        <f t="shared" si="201"/>
        <v>0</v>
      </c>
      <c r="AI173" s="270">
        <f t="shared" si="201"/>
        <v>0</v>
      </c>
      <c r="AJ173" s="271">
        <f t="shared" si="201"/>
        <v>0</v>
      </c>
      <c r="AK173" s="271">
        <f t="shared" si="201"/>
        <v>0</v>
      </c>
      <c r="AL173" s="271">
        <f t="shared" si="201"/>
        <v>0</v>
      </c>
      <c r="AM173" s="271">
        <f t="shared" si="201"/>
        <v>0</v>
      </c>
      <c r="AN173" s="271">
        <f t="shared" si="201"/>
        <v>0</v>
      </c>
      <c r="AO173" s="271">
        <f t="shared" si="201"/>
        <v>0</v>
      </c>
      <c r="AP173" s="271">
        <f t="shared" si="201"/>
        <v>0</v>
      </c>
      <c r="AQ173" s="271">
        <f t="shared" si="201"/>
        <v>0</v>
      </c>
      <c r="AR173" s="271">
        <f t="shared" si="201"/>
        <v>0</v>
      </c>
      <c r="AS173" s="271">
        <f t="shared" si="201"/>
        <v>0</v>
      </c>
      <c r="AT173" s="271">
        <f t="shared" si="201"/>
        <v>0</v>
      </c>
      <c r="AU173" s="271">
        <f t="shared" si="201"/>
        <v>0</v>
      </c>
      <c r="AV173" s="271">
        <f t="shared" si="201"/>
        <v>0</v>
      </c>
      <c r="AW173" s="271">
        <f t="shared" si="201"/>
        <v>0</v>
      </c>
      <c r="AX173" s="271">
        <f t="shared" si="201"/>
        <v>0</v>
      </c>
      <c r="AY173" s="271">
        <f t="shared" si="201"/>
        <v>0</v>
      </c>
      <c r="AZ173" s="271">
        <f t="shared" si="201"/>
        <v>0</v>
      </c>
      <c r="BA173" s="271">
        <f t="shared" si="201"/>
        <v>0</v>
      </c>
      <c r="BB173" s="271">
        <f t="shared" si="201"/>
        <v>0</v>
      </c>
      <c r="BC173" s="271">
        <f t="shared" si="201"/>
        <v>0</v>
      </c>
      <c r="BD173" s="271">
        <f t="shared" si="201"/>
        <v>0</v>
      </c>
      <c r="BE173" s="271">
        <f t="shared" si="201"/>
        <v>0</v>
      </c>
      <c r="BF173" s="271">
        <f t="shared" si="201"/>
        <v>0</v>
      </c>
      <c r="BG173" s="271">
        <f t="shared" si="201"/>
        <v>0</v>
      </c>
      <c r="BH173" s="271">
        <f t="shared" si="201"/>
        <v>0</v>
      </c>
      <c r="BI173" s="271">
        <f t="shared" si="201"/>
        <v>0</v>
      </c>
      <c r="BJ173" s="271">
        <f t="shared" si="201"/>
        <v>0</v>
      </c>
      <c r="BK173" s="271">
        <f t="shared" si="201"/>
        <v>0</v>
      </c>
      <c r="BL173" s="271">
        <f t="shared" si="201"/>
        <v>0</v>
      </c>
      <c r="BM173" s="271">
        <f t="shared" si="201"/>
        <v>0</v>
      </c>
      <c r="BN173" s="271">
        <f t="shared" si="201"/>
        <v>0</v>
      </c>
      <c r="BO173" s="271">
        <f t="shared" si="201"/>
        <v>0</v>
      </c>
    </row>
    <row r="174" spans="1:67" hidden="1" outlineLevel="1" x14ac:dyDescent="0.25">
      <c r="B174" s="246" t="s">
        <v>233</v>
      </c>
      <c r="C174" s="247"/>
      <c r="D174" s="269"/>
      <c r="E174" s="269"/>
      <c r="F174" s="269"/>
      <c r="G174" s="269"/>
      <c r="H174" s="269"/>
      <c r="I174" s="269"/>
      <c r="J174" s="269"/>
      <c r="K174" s="269"/>
      <c r="L174" s="269"/>
      <c r="M174" s="269"/>
      <c r="N174" s="269"/>
      <c r="O174" s="269"/>
      <c r="P174" s="269"/>
      <c r="Q174" s="269"/>
      <c r="R174" s="269"/>
      <c r="S174" s="269"/>
      <c r="T174" s="269"/>
      <c r="U174" s="269"/>
      <c r="V174" s="269"/>
      <c r="W174" s="269"/>
      <c r="X174" s="269"/>
      <c r="Y174" s="269"/>
      <c r="Z174" s="269"/>
      <c r="AA174" s="269"/>
      <c r="AB174" s="269"/>
      <c r="AC174" s="269"/>
      <c r="AD174" s="260">
        <v>0</v>
      </c>
      <c r="AF174" s="270">
        <f>AD174</f>
        <v>0</v>
      </c>
      <c r="AG174" s="270">
        <f t="shared" si="201"/>
        <v>0</v>
      </c>
      <c r="AH174" s="270">
        <f t="shared" si="201"/>
        <v>0</v>
      </c>
      <c r="AI174" s="270">
        <f t="shared" si="201"/>
        <v>0</v>
      </c>
      <c r="AJ174" s="271">
        <f t="shared" si="201"/>
        <v>0</v>
      </c>
      <c r="AK174" s="271">
        <f t="shared" si="201"/>
        <v>0</v>
      </c>
      <c r="AL174" s="271">
        <f t="shared" si="201"/>
        <v>0</v>
      </c>
      <c r="AM174" s="271">
        <f t="shared" si="201"/>
        <v>0</v>
      </c>
      <c r="AN174" s="271">
        <f t="shared" si="201"/>
        <v>0</v>
      </c>
      <c r="AO174" s="271">
        <f t="shared" si="201"/>
        <v>0</v>
      </c>
      <c r="AP174" s="271">
        <f t="shared" si="201"/>
        <v>0</v>
      </c>
      <c r="AQ174" s="271">
        <f t="shared" si="201"/>
        <v>0</v>
      </c>
      <c r="AR174" s="271">
        <f t="shared" si="201"/>
        <v>0</v>
      </c>
      <c r="AS174" s="271">
        <f t="shared" si="201"/>
        <v>0</v>
      </c>
      <c r="AT174" s="271">
        <f t="shared" si="201"/>
        <v>0</v>
      </c>
      <c r="AU174" s="271">
        <f t="shared" si="201"/>
        <v>0</v>
      </c>
      <c r="AV174" s="271">
        <f t="shared" si="201"/>
        <v>0</v>
      </c>
      <c r="AW174" s="271">
        <f t="shared" si="201"/>
        <v>0</v>
      </c>
      <c r="AX174" s="271">
        <f t="shared" si="201"/>
        <v>0</v>
      </c>
      <c r="AY174" s="271">
        <f t="shared" si="201"/>
        <v>0</v>
      </c>
      <c r="AZ174" s="271">
        <f t="shared" si="201"/>
        <v>0</v>
      </c>
      <c r="BA174" s="271">
        <f t="shared" si="201"/>
        <v>0</v>
      </c>
      <c r="BB174" s="271">
        <f t="shared" si="201"/>
        <v>0</v>
      </c>
      <c r="BC174" s="271">
        <f t="shared" si="201"/>
        <v>0</v>
      </c>
      <c r="BD174" s="271">
        <f t="shared" si="201"/>
        <v>0</v>
      </c>
      <c r="BE174" s="271">
        <f t="shared" si="201"/>
        <v>0</v>
      </c>
      <c r="BF174" s="271">
        <f t="shared" si="201"/>
        <v>0</v>
      </c>
      <c r="BG174" s="271">
        <f t="shared" si="201"/>
        <v>0</v>
      </c>
      <c r="BH174" s="271">
        <f t="shared" si="201"/>
        <v>0</v>
      </c>
      <c r="BI174" s="271">
        <f t="shared" si="201"/>
        <v>0</v>
      </c>
      <c r="BJ174" s="271">
        <f t="shared" si="201"/>
        <v>0</v>
      </c>
      <c r="BK174" s="271">
        <f t="shared" si="201"/>
        <v>0</v>
      </c>
      <c r="BL174" s="271">
        <f t="shared" si="201"/>
        <v>0</v>
      </c>
      <c r="BM174" s="271">
        <f t="shared" si="201"/>
        <v>0</v>
      </c>
      <c r="BN174" s="271">
        <f t="shared" si="201"/>
        <v>0</v>
      </c>
      <c r="BO174" s="271">
        <f t="shared" si="201"/>
        <v>0</v>
      </c>
    </row>
    <row r="175" spans="1:67" hidden="1" outlineLevel="1" x14ac:dyDescent="0.25"/>
    <row r="176" spans="1:67" hidden="1" outlineLevel="1" x14ac:dyDescent="0.25">
      <c r="B176" t="s">
        <v>234</v>
      </c>
      <c r="D176" s="7">
        <f>IF(ISERROR(VLOOKUP($B$4&amp;$B176,[17]Sheet1!$C$87:$AC$169,COLUMN(D$1)-2,FALSE)),0,VLOOKUP($B$4&amp;$B176,[17]Sheet1!$C$87:$AC$169,COLUMN(D$1)-2,FALSE))</f>
        <v>0</v>
      </c>
      <c r="E176" s="7">
        <f>IF(ISERROR(VLOOKUP($B$4&amp;$B176,[17]Sheet1!$C$87:$AC$169,COLUMN(E$1)-2,FALSE)),0,VLOOKUP($B$4&amp;$B176,[17]Sheet1!$C$87:$AC$169,COLUMN(E$1)-2,FALSE))</f>
        <v>0</v>
      </c>
      <c r="F176" s="7">
        <f>IF(ISERROR(VLOOKUP($B$4&amp;$B176,[17]Sheet1!$C$87:$AC$169,COLUMN(F$1)-2,FALSE)),0,VLOOKUP($B$4&amp;$B176,[17]Sheet1!$C$87:$AC$169,COLUMN(F$1)-2,FALSE))</f>
        <v>0</v>
      </c>
      <c r="G176" s="7">
        <f>IF(ISERROR(VLOOKUP($B$4&amp;$B176,[17]Sheet1!$C$87:$AC$169,COLUMN(G$1)-2,FALSE)),0,VLOOKUP($B$4&amp;$B176,[17]Sheet1!$C$87:$AC$169,COLUMN(G$1)-2,FALSE))</f>
        <v>0</v>
      </c>
      <c r="H176" s="7">
        <f>IF(ISERROR(VLOOKUP($B$4&amp;$B176,[17]Sheet1!$C$87:$AC$169,COLUMN(H$1)-2,FALSE)),0,VLOOKUP($B$4&amp;$B176,[17]Sheet1!$C$87:$AC$169,COLUMN(H$1)-2,FALSE))</f>
        <v>0</v>
      </c>
      <c r="I176" s="7">
        <f>IF(ISERROR(VLOOKUP($B$4&amp;$B176,[17]Sheet1!$C$87:$AC$169,COLUMN(I$1)-2,FALSE)),0,VLOOKUP($B$4&amp;$B176,[17]Sheet1!$C$87:$AC$169,COLUMN(I$1)-2,FALSE))</f>
        <v>0</v>
      </c>
      <c r="J176" s="7">
        <f>IF(ISERROR(VLOOKUP($B$4&amp;$B176,[17]Sheet1!$C$87:$AC$169,COLUMN(J$1)-2,FALSE)),0,VLOOKUP($B$4&amp;$B176,[17]Sheet1!$C$87:$AC$169,COLUMN(J$1)-2,FALSE))</f>
        <v>0</v>
      </c>
      <c r="K176" s="7">
        <f>IF(ISERROR(VLOOKUP($B$4&amp;$B176,[17]Sheet1!$C$87:$AC$169,COLUMN(K$1)-2,FALSE)),0,VLOOKUP($B$4&amp;$B176,[17]Sheet1!$C$87:$AC$169,COLUMN(K$1)-2,FALSE))</f>
        <v>0</v>
      </c>
      <c r="L176" s="7">
        <f>IF(ISERROR(VLOOKUP($B$4&amp;$B176,[17]Sheet1!$C$87:$AC$169,COLUMN(L$1)-2,FALSE)),0,VLOOKUP($B$4&amp;$B176,[17]Sheet1!$C$87:$AC$169,COLUMN(L$1)-2,FALSE))</f>
        <v>0</v>
      </c>
      <c r="M176" s="7">
        <f>IF(ISERROR(VLOOKUP($B$4&amp;$B176,[17]Sheet1!$C$87:$AC$169,COLUMN(M$1)-2,FALSE)),0,VLOOKUP($B$4&amp;$B176,[17]Sheet1!$C$87:$AC$169,COLUMN(M$1)-2,FALSE))</f>
        <v>0</v>
      </c>
      <c r="N176" s="7">
        <f>IF(ISERROR(VLOOKUP($B$4&amp;$B176,[17]Sheet1!$C$87:$AC$169,COLUMN(N$1)-2,FALSE)),0,VLOOKUP($B$4&amp;$B176,[17]Sheet1!$C$87:$AC$169,COLUMN(N$1)-2,FALSE))</f>
        <v>0</v>
      </c>
      <c r="O176" s="7">
        <f>IF(ISERROR(VLOOKUP($B$4&amp;$B176,[17]Sheet1!$C$87:$AC$169,COLUMN(O$1)-2,FALSE)),0,VLOOKUP($B$4&amp;$B176,[17]Sheet1!$C$87:$AC$169,COLUMN(O$1)-2,FALSE))</f>
        <v>0</v>
      </c>
      <c r="P176" s="7">
        <f>IF(ISERROR(VLOOKUP($B$4&amp;$B176,[17]Sheet1!$C$87:$AC$169,COLUMN(P$1)-2,FALSE)),0,VLOOKUP($B$4&amp;$B176,[17]Sheet1!$C$87:$AC$169,COLUMN(P$1)-2,FALSE))</f>
        <v>0</v>
      </c>
      <c r="Q176" s="7">
        <f>IF(ISERROR(VLOOKUP($B$4&amp;$B176,[17]Sheet1!$C$87:$AC$169,COLUMN(Q$1)-2,FALSE)),0,VLOOKUP($B$4&amp;$B176,[17]Sheet1!$C$87:$AC$169,COLUMN(Q$1)-2,FALSE))</f>
        <v>0</v>
      </c>
      <c r="R176" s="7">
        <f>IF(ISERROR(VLOOKUP($B$4&amp;$B176,[17]Sheet1!$C$87:$AC$169,COLUMN(R$1)-2,FALSE)),0,VLOOKUP($B$4&amp;$B176,[17]Sheet1!$C$87:$AC$169,COLUMN(R$1)-2,FALSE))</f>
        <v>0</v>
      </c>
      <c r="S176" s="7">
        <f>IF(ISERROR(VLOOKUP($B$4&amp;$B176,[17]Sheet1!$C$87:$AC$169,COLUMN(S$1)-2,FALSE)),0,VLOOKUP($B$4&amp;$B176,[17]Sheet1!$C$87:$AC$169,COLUMN(S$1)-2,FALSE))</f>
        <v>0</v>
      </c>
      <c r="T176" s="7">
        <f>IF(ISERROR(VLOOKUP($B$4&amp;$B176,[17]Sheet1!$C$87:$AC$169,COLUMN(T$1)-2,FALSE)),0,VLOOKUP($B$4&amp;$B176,[17]Sheet1!$C$87:$AC$169,COLUMN(T$1)-2,FALSE))</f>
        <v>0</v>
      </c>
      <c r="U176" s="7">
        <f>IF(ISERROR(VLOOKUP($B$4&amp;$B176,[17]Sheet1!$C$87:$AC$169,COLUMN(U$1)-2,FALSE)),0,VLOOKUP($B$4&amp;$B176,[17]Sheet1!$C$87:$AC$169,COLUMN(U$1)-2,FALSE))</f>
        <v>0</v>
      </c>
      <c r="V176" s="7">
        <f>IF(ISERROR(VLOOKUP($B$4&amp;$B176,[17]Sheet1!$C$87:$AC$169,COLUMN(V$1)-2,FALSE)),0,VLOOKUP($B$4&amp;$B176,[17]Sheet1!$C$87:$AC$169,COLUMN(V$1)-2,FALSE))</f>
        <v>0</v>
      </c>
      <c r="W176" s="7">
        <f>IF(ISERROR(VLOOKUP($B$4&amp;$B176,[17]Sheet1!$C$87:$AC$169,COLUMN(W$1)-2,FALSE)),0,VLOOKUP($B$4&amp;$B176,[17]Sheet1!$C$87:$AC$169,COLUMN(W$1)-2,FALSE))</f>
        <v>0</v>
      </c>
      <c r="X176" s="7">
        <f>IF(ISERROR(VLOOKUP($B$4&amp;$B176,[17]Sheet1!$C$87:$AC$169,COLUMN(X$1)-2,FALSE)),0,VLOOKUP($B$4&amp;$B176,[17]Sheet1!$C$87:$AC$169,COLUMN(X$1)-2,FALSE))</f>
        <v>0</v>
      </c>
      <c r="Y176" s="7">
        <f>IF(ISERROR(VLOOKUP($B$4&amp;$B176,[17]Sheet1!$C$87:$AC$169,COLUMN(Y$1)-2,FALSE)),0,VLOOKUP($B$4&amp;$B176,[17]Sheet1!$C$87:$AC$169,COLUMN(Y$1)-2,FALSE))</f>
        <v>0</v>
      </c>
      <c r="Z176" s="7">
        <f>IF(ISERROR(VLOOKUP($B$4&amp;$B176,[17]Sheet1!$C$87:$AC$169,COLUMN(Z$1)-2,FALSE)),0,VLOOKUP($B$4&amp;$B176,[17]Sheet1!$C$87:$AC$169,COLUMN(Z$1)-2,FALSE))</f>
        <v>0</v>
      </c>
      <c r="AA176" s="7">
        <f>IF(ISERROR(VLOOKUP($B$4&amp;$B176,[17]Sheet1!$C$87:$AC$169,COLUMN(AA$1)-2,FALSE)),0,VLOOKUP($B$4&amp;$B176,[17]Sheet1!$C$87:$AC$169,COLUMN(AA$1)-2,FALSE))</f>
        <v>0</v>
      </c>
      <c r="AB176" s="7">
        <f>IF(ISERROR(VLOOKUP($B$4&amp;$B176,[17]Sheet1!$C$87:$AC$169,COLUMN(AB$1)-2,FALSE)),0,VLOOKUP($B$4&amp;$B176,[17]Sheet1!$C$87:$AC$169,COLUMN(AB$1)-2,FALSE))</f>
        <v>0</v>
      </c>
      <c r="AC176" s="7">
        <f>IF(ISERROR(VLOOKUP($B$4&amp;$B176,[17]Sheet1!$C$87:$AC$169,COLUMN(AC$1)-2,FALSE)),0,VLOOKUP($B$4&amp;$B176,[17]Sheet1!$C$87:$AC$169,COLUMN(AC$1)-2,FALSE))</f>
        <v>0</v>
      </c>
      <c r="AF176" s="7">
        <f t="shared" ref="AF176:AF182" si="202">AC176</f>
        <v>0</v>
      </c>
      <c r="AG176" s="7">
        <f>IF(ROUND((AF176+AF177)*(1+AG170),)&gt;=AG$3*$AD$3,AG$3*$AD$3*(1-AG171),ROUND((AF176+AF177)*(1+AG170),)-ROUND((AF176+AF177)*(1+AG170)*AG171,))</f>
        <v>0</v>
      </c>
      <c r="AH176" s="7">
        <f t="shared" ref="AH176:BO176" si="203">IF(ROUND((AG176+AG177)*(1+AH170),)&gt;=AH$3*$AD$3,AH$3*$AD$3*(1-AH171),ROUND((AG176+AG177)*(1+AH170),)-ROUND((AG176+AG177)*(1+AH170)*AH171,))</f>
        <v>0</v>
      </c>
      <c r="AI176" s="7">
        <f t="shared" si="203"/>
        <v>0</v>
      </c>
      <c r="AJ176" s="9">
        <f t="shared" si="203"/>
        <v>0</v>
      </c>
      <c r="AK176" s="9">
        <f t="shared" si="203"/>
        <v>0</v>
      </c>
      <c r="AL176" s="9">
        <f t="shared" si="203"/>
        <v>0</v>
      </c>
      <c r="AM176" s="9">
        <f t="shared" si="203"/>
        <v>0</v>
      </c>
      <c r="AN176" s="9">
        <f t="shared" si="203"/>
        <v>0</v>
      </c>
      <c r="AO176" s="9">
        <f t="shared" si="203"/>
        <v>0</v>
      </c>
      <c r="AP176" s="9">
        <f t="shared" si="203"/>
        <v>0</v>
      </c>
      <c r="AQ176" s="9">
        <f t="shared" si="203"/>
        <v>0</v>
      </c>
      <c r="AR176" s="9">
        <f t="shared" si="203"/>
        <v>0</v>
      </c>
      <c r="AS176" s="9">
        <f t="shared" si="203"/>
        <v>0</v>
      </c>
      <c r="AT176" s="9">
        <f t="shared" si="203"/>
        <v>0</v>
      </c>
      <c r="AU176" s="9">
        <f t="shared" si="203"/>
        <v>0</v>
      </c>
      <c r="AV176" s="9">
        <f t="shared" si="203"/>
        <v>0</v>
      </c>
      <c r="AW176" s="9">
        <f t="shared" si="203"/>
        <v>0</v>
      </c>
      <c r="AX176" s="9">
        <f t="shared" si="203"/>
        <v>0</v>
      </c>
      <c r="AY176" s="9">
        <f t="shared" si="203"/>
        <v>0</v>
      </c>
      <c r="AZ176" s="9">
        <f t="shared" si="203"/>
        <v>0</v>
      </c>
      <c r="BA176" s="9">
        <f t="shared" si="203"/>
        <v>0</v>
      </c>
      <c r="BB176" s="9">
        <f t="shared" si="203"/>
        <v>0</v>
      </c>
      <c r="BC176" s="9">
        <f t="shared" si="203"/>
        <v>0</v>
      </c>
      <c r="BD176" s="9">
        <f t="shared" si="203"/>
        <v>0</v>
      </c>
      <c r="BE176" s="9">
        <f t="shared" si="203"/>
        <v>0</v>
      </c>
      <c r="BF176" s="9">
        <f t="shared" si="203"/>
        <v>0</v>
      </c>
      <c r="BG176" s="9">
        <f t="shared" si="203"/>
        <v>0</v>
      </c>
      <c r="BH176" s="9">
        <f t="shared" si="203"/>
        <v>0</v>
      </c>
      <c r="BI176" s="9">
        <f t="shared" si="203"/>
        <v>0</v>
      </c>
      <c r="BJ176" s="9">
        <f t="shared" si="203"/>
        <v>0</v>
      </c>
      <c r="BK176" s="9">
        <f t="shared" si="203"/>
        <v>0</v>
      </c>
      <c r="BL176" s="9">
        <f t="shared" si="203"/>
        <v>0</v>
      </c>
      <c r="BM176" s="9">
        <f t="shared" si="203"/>
        <v>0</v>
      </c>
      <c r="BN176" s="9">
        <f t="shared" si="203"/>
        <v>0</v>
      </c>
      <c r="BO176" s="9">
        <f t="shared" si="203"/>
        <v>0</v>
      </c>
    </row>
    <row r="177" spans="2:67" hidden="1" outlineLevel="1" x14ac:dyDescent="0.25">
      <c r="B177" s="263" t="s">
        <v>235</v>
      </c>
      <c r="D177" s="7">
        <f>IF(ISERROR(VLOOKUP($B$4&amp;$B177,[17]Sheet1!$C$87:$AC$169,COLUMN(D$1)-2,FALSE)),0,VLOOKUP($B$4&amp;$B177,[17]Sheet1!$C$87:$AC$169,COLUMN(D$1)-2,FALSE))</f>
        <v>0</v>
      </c>
      <c r="E177" s="7">
        <f>IF(ISERROR(VLOOKUP($B$4&amp;$B177,[17]Sheet1!$C$87:$AC$169,COLUMN(E$1)-2,FALSE)),0,VLOOKUP($B$4&amp;$B177,[17]Sheet1!$C$87:$AC$169,COLUMN(E$1)-2,FALSE))</f>
        <v>0</v>
      </c>
      <c r="F177" s="7">
        <f>IF(ISERROR(VLOOKUP($B$4&amp;$B177,[17]Sheet1!$C$87:$AC$169,COLUMN(F$1)-2,FALSE)),0,VLOOKUP($B$4&amp;$B177,[17]Sheet1!$C$87:$AC$169,COLUMN(F$1)-2,FALSE))</f>
        <v>0</v>
      </c>
      <c r="G177" s="7">
        <f>IF(ISERROR(VLOOKUP($B$4&amp;$B177,[17]Sheet1!$C$87:$AC$169,COLUMN(G$1)-2,FALSE)),0,VLOOKUP($B$4&amp;$B177,[17]Sheet1!$C$87:$AC$169,COLUMN(G$1)-2,FALSE))</f>
        <v>0</v>
      </c>
      <c r="H177" s="7">
        <f>IF(ISERROR(VLOOKUP($B$4&amp;$B177,[17]Sheet1!$C$87:$AC$169,COLUMN(H$1)-2,FALSE)),0,VLOOKUP($B$4&amp;$B177,[17]Sheet1!$C$87:$AC$169,COLUMN(H$1)-2,FALSE))</f>
        <v>0</v>
      </c>
      <c r="I177" s="7">
        <f>IF(ISERROR(VLOOKUP($B$4&amp;$B177,[17]Sheet1!$C$87:$AC$169,COLUMN(I$1)-2,FALSE)),0,VLOOKUP($B$4&amp;$B177,[17]Sheet1!$C$87:$AC$169,COLUMN(I$1)-2,FALSE))</f>
        <v>0</v>
      </c>
      <c r="J177" s="7">
        <f>IF(ISERROR(VLOOKUP($B$4&amp;$B177,[17]Sheet1!$C$87:$AC$169,COLUMN(J$1)-2,FALSE)),0,VLOOKUP($B$4&amp;$B177,[17]Sheet1!$C$87:$AC$169,COLUMN(J$1)-2,FALSE))</f>
        <v>0</v>
      </c>
      <c r="K177" s="7">
        <f>IF(ISERROR(VLOOKUP($B$4&amp;$B177,[17]Sheet1!$C$87:$AC$169,COLUMN(K$1)-2,FALSE)),0,VLOOKUP($B$4&amp;$B177,[17]Sheet1!$C$87:$AC$169,COLUMN(K$1)-2,FALSE))</f>
        <v>0</v>
      </c>
      <c r="L177" s="7">
        <f>IF(ISERROR(VLOOKUP($B$4&amp;$B177,[17]Sheet1!$C$87:$AC$169,COLUMN(L$1)-2,FALSE)),0,VLOOKUP($B$4&amp;$B177,[17]Sheet1!$C$87:$AC$169,COLUMN(L$1)-2,FALSE))</f>
        <v>0</v>
      </c>
      <c r="M177" s="7">
        <f>IF(ISERROR(VLOOKUP($B$4&amp;$B177,[17]Sheet1!$C$87:$AC$169,COLUMN(M$1)-2,FALSE)),0,VLOOKUP($B$4&amp;$B177,[17]Sheet1!$C$87:$AC$169,COLUMN(M$1)-2,FALSE))</f>
        <v>0</v>
      </c>
      <c r="N177" s="7">
        <f>IF(ISERROR(VLOOKUP($B$4&amp;$B177,[17]Sheet1!$C$87:$AC$169,COLUMN(N$1)-2,FALSE)),0,VLOOKUP($B$4&amp;$B177,[17]Sheet1!$C$87:$AC$169,COLUMN(N$1)-2,FALSE))</f>
        <v>0</v>
      </c>
      <c r="O177" s="7">
        <f>IF(ISERROR(VLOOKUP($B$4&amp;$B177,[17]Sheet1!$C$87:$AC$169,COLUMN(O$1)-2,FALSE)),0,VLOOKUP($B$4&amp;$B177,[17]Sheet1!$C$87:$AC$169,COLUMN(O$1)-2,FALSE))</f>
        <v>0</v>
      </c>
      <c r="P177" s="7">
        <f>IF(ISERROR(VLOOKUP($B$4&amp;$B177,[17]Sheet1!$C$87:$AC$169,COLUMN(P$1)-2,FALSE)),0,VLOOKUP($B$4&amp;$B177,[17]Sheet1!$C$87:$AC$169,COLUMN(P$1)-2,FALSE))</f>
        <v>0</v>
      </c>
      <c r="Q177" s="7">
        <f>IF(ISERROR(VLOOKUP($B$4&amp;$B177,[17]Sheet1!$C$87:$AC$169,COLUMN(Q$1)-2,FALSE)),0,VLOOKUP($B$4&amp;$B177,[17]Sheet1!$C$87:$AC$169,COLUMN(Q$1)-2,FALSE))</f>
        <v>0</v>
      </c>
      <c r="R177" s="7">
        <f>IF(ISERROR(VLOOKUP($B$4&amp;$B177,[17]Sheet1!$C$87:$AC$169,COLUMN(R$1)-2,FALSE)),0,VLOOKUP($B$4&amp;$B177,[17]Sheet1!$C$87:$AC$169,COLUMN(R$1)-2,FALSE))</f>
        <v>0</v>
      </c>
      <c r="S177" s="7">
        <f>IF(ISERROR(VLOOKUP($B$4&amp;$B177,[17]Sheet1!$C$87:$AC$169,COLUMN(S$1)-2,FALSE)),0,VLOOKUP($B$4&amp;$B177,[17]Sheet1!$C$87:$AC$169,COLUMN(S$1)-2,FALSE))</f>
        <v>0</v>
      </c>
      <c r="T177" s="7">
        <f>IF(ISERROR(VLOOKUP($B$4&amp;$B177,[17]Sheet1!$C$87:$AC$169,COLUMN(T$1)-2,FALSE)),0,VLOOKUP($B$4&amp;$B177,[17]Sheet1!$C$87:$AC$169,COLUMN(T$1)-2,FALSE))</f>
        <v>0</v>
      </c>
      <c r="U177" s="7">
        <f>IF(ISERROR(VLOOKUP($B$4&amp;$B177,[17]Sheet1!$C$87:$AC$169,COLUMN(U$1)-2,FALSE)),0,VLOOKUP($B$4&amp;$B177,[17]Sheet1!$C$87:$AC$169,COLUMN(U$1)-2,FALSE))</f>
        <v>0</v>
      </c>
      <c r="V177" s="7">
        <f>IF(ISERROR(VLOOKUP($B$4&amp;$B177,[17]Sheet1!$C$87:$AC$169,COLUMN(V$1)-2,FALSE)),0,VLOOKUP($B$4&amp;$B177,[17]Sheet1!$C$87:$AC$169,COLUMN(V$1)-2,FALSE))</f>
        <v>0</v>
      </c>
      <c r="W177" s="7">
        <f>IF(ISERROR(VLOOKUP($B$4&amp;$B177,[17]Sheet1!$C$87:$AC$169,COLUMN(W$1)-2,FALSE)),0,VLOOKUP($B$4&amp;$B177,[17]Sheet1!$C$87:$AC$169,COLUMN(W$1)-2,FALSE))</f>
        <v>0</v>
      </c>
      <c r="X177" s="7">
        <f>IF(ISERROR(VLOOKUP($B$4&amp;$B177,[17]Sheet1!$C$87:$AC$169,COLUMN(X$1)-2,FALSE)),0,VLOOKUP($B$4&amp;$B177,[17]Sheet1!$C$87:$AC$169,COLUMN(X$1)-2,FALSE))</f>
        <v>0</v>
      </c>
      <c r="Y177" s="7">
        <f>IF(ISERROR(VLOOKUP($B$4&amp;$B177,[17]Sheet1!$C$87:$AC$169,COLUMN(Y$1)-2,FALSE)),0,VLOOKUP($B$4&amp;$B177,[17]Sheet1!$C$87:$AC$169,COLUMN(Y$1)-2,FALSE))</f>
        <v>0</v>
      </c>
      <c r="Z177" s="7">
        <f>IF(ISERROR(VLOOKUP($B$4&amp;$B177,[17]Sheet1!$C$87:$AC$169,COLUMN(Z$1)-2,FALSE)),0,VLOOKUP($B$4&amp;$B177,[17]Sheet1!$C$87:$AC$169,COLUMN(Z$1)-2,FALSE))</f>
        <v>0</v>
      </c>
      <c r="AA177" s="7">
        <f>IF(ISERROR(VLOOKUP($B$4&amp;$B177,[17]Sheet1!$C$87:$AC$169,COLUMN(AA$1)-2,FALSE)),0,VLOOKUP($B$4&amp;$B177,[17]Sheet1!$C$87:$AC$169,COLUMN(AA$1)-2,FALSE))</f>
        <v>0</v>
      </c>
      <c r="AB177" s="7">
        <f>IF(ISERROR(VLOOKUP($B$4&amp;$B177,[17]Sheet1!$C$87:$AC$169,COLUMN(AB$1)-2,FALSE)),0,VLOOKUP($B$4&amp;$B177,[17]Sheet1!$C$87:$AC$169,COLUMN(AB$1)-2,FALSE))</f>
        <v>0</v>
      </c>
      <c r="AC177" s="7">
        <f>IF(ISERROR(VLOOKUP($B$4&amp;$B177,[17]Sheet1!$C$87:$AC$169,COLUMN(AC$1)-2,FALSE)),0,VLOOKUP($B$4&amp;$B177,[17]Sheet1!$C$87:$AC$169,COLUMN(AC$1)-2,FALSE))</f>
        <v>0</v>
      </c>
      <c r="AF177" s="7">
        <f t="shared" si="202"/>
        <v>0</v>
      </c>
      <c r="AG177" s="7">
        <f t="shared" ref="AG177:BO177" si="204">IF(ROUND((AF176+AF177)*(1+AG170),)&gt;=AG$3*$AD$3,AG$3*$AD$3*AG171,ROUND((AF176+AF177)*(1+AG170),)-AG176)</f>
        <v>0</v>
      </c>
      <c r="AH177" s="7">
        <f t="shared" si="204"/>
        <v>0</v>
      </c>
      <c r="AI177" s="7">
        <f t="shared" si="204"/>
        <v>0</v>
      </c>
      <c r="AJ177" s="9">
        <f t="shared" si="204"/>
        <v>0</v>
      </c>
      <c r="AK177" s="9">
        <f t="shared" si="204"/>
        <v>0</v>
      </c>
      <c r="AL177" s="9">
        <f t="shared" si="204"/>
        <v>0</v>
      </c>
      <c r="AM177" s="9">
        <f t="shared" si="204"/>
        <v>0</v>
      </c>
      <c r="AN177" s="9">
        <f t="shared" si="204"/>
        <v>0</v>
      </c>
      <c r="AO177" s="9">
        <f t="shared" si="204"/>
        <v>0</v>
      </c>
      <c r="AP177" s="9">
        <f t="shared" si="204"/>
        <v>0</v>
      </c>
      <c r="AQ177" s="9">
        <f t="shared" si="204"/>
        <v>0</v>
      </c>
      <c r="AR177" s="9">
        <f t="shared" si="204"/>
        <v>0</v>
      </c>
      <c r="AS177" s="9">
        <f t="shared" si="204"/>
        <v>0</v>
      </c>
      <c r="AT177" s="9">
        <f t="shared" si="204"/>
        <v>0</v>
      </c>
      <c r="AU177" s="9">
        <f t="shared" si="204"/>
        <v>0</v>
      </c>
      <c r="AV177" s="9">
        <f t="shared" si="204"/>
        <v>0</v>
      </c>
      <c r="AW177" s="9">
        <f t="shared" si="204"/>
        <v>0</v>
      </c>
      <c r="AX177" s="9">
        <f t="shared" si="204"/>
        <v>0</v>
      </c>
      <c r="AY177" s="9">
        <f t="shared" si="204"/>
        <v>0</v>
      </c>
      <c r="AZ177" s="9">
        <f t="shared" si="204"/>
        <v>0</v>
      </c>
      <c r="BA177" s="9">
        <f t="shared" si="204"/>
        <v>0</v>
      </c>
      <c r="BB177" s="9">
        <f t="shared" si="204"/>
        <v>0</v>
      </c>
      <c r="BC177" s="9">
        <f t="shared" si="204"/>
        <v>0</v>
      </c>
      <c r="BD177" s="9">
        <f t="shared" si="204"/>
        <v>0</v>
      </c>
      <c r="BE177" s="9">
        <f t="shared" si="204"/>
        <v>0</v>
      </c>
      <c r="BF177" s="9">
        <f t="shared" si="204"/>
        <v>0</v>
      </c>
      <c r="BG177" s="9">
        <f t="shared" si="204"/>
        <v>0</v>
      </c>
      <c r="BH177" s="9">
        <f t="shared" si="204"/>
        <v>0</v>
      </c>
      <c r="BI177" s="9">
        <f t="shared" si="204"/>
        <v>0</v>
      </c>
      <c r="BJ177" s="9">
        <f t="shared" si="204"/>
        <v>0</v>
      </c>
      <c r="BK177" s="9">
        <f t="shared" si="204"/>
        <v>0</v>
      </c>
      <c r="BL177" s="9">
        <f t="shared" si="204"/>
        <v>0</v>
      </c>
      <c r="BM177" s="9">
        <f t="shared" si="204"/>
        <v>0</v>
      </c>
      <c r="BN177" s="9">
        <f t="shared" si="204"/>
        <v>0</v>
      </c>
      <c r="BO177" s="9">
        <f t="shared" si="204"/>
        <v>0</v>
      </c>
    </row>
    <row r="178" spans="2:67" hidden="1" outlineLevel="1" x14ac:dyDescent="0.25">
      <c r="B178" s="263" t="s">
        <v>236</v>
      </c>
      <c r="D178" s="7">
        <f>IF(ISERROR(VLOOKUP($B$4&amp;$B178,[17]Sheet1!$C$87:$AC$169,COLUMN(D$1)-2,FALSE)),0,VLOOKUP($B$4&amp;$B178,[17]Sheet1!$C$87:$AC$169,COLUMN(D$1)-2,FALSE))</f>
        <v>0</v>
      </c>
      <c r="E178" s="7">
        <f>IF(ISERROR(VLOOKUP($B$4&amp;$B178,[17]Sheet1!$C$87:$AC$169,COLUMN(E$1)-2,FALSE)),0,VLOOKUP($B$4&amp;$B178,[17]Sheet1!$C$87:$AC$169,COLUMN(E$1)-2,FALSE))</f>
        <v>0</v>
      </c>
      <c r="F178" s="7">
        <f>IF(ISERROR(VLOOKUP($B$4&amp;$B178,[17]Sheet1!$C$87:$AC$169,COLUMN(F$1)-2,FALSE)),0,VLOOKUP($B$4&amp;$B178,[17]Sheet1!$C$87:$AC$169,COLUMN(F$1)-2,FALSE))</f>
        <v>0</v>
      </c>
      <c r="G178" s="7">
        <f>IF(ISERROR(VLOOKUP($B$4&amp;$B178,[17]Sheet1!$C$87:$AC$169,COLUMN(G$1)-2,FALSE)),0,VLOOKUP($B$4&amp;$B178,[17]Sheet1!$C$87:$AC$169,COLUMN(G$1)-2,FALSE))</f>
        <v>0</v>
      </c>
      <c r="H178" s="7">
        <f>IF(ISERROR(VLOOKUP($B$4&amp;$B178,[17]Sheet1!$C$87:$AC$169,COLUMN(H$1)-2,FALSE)),0,VLOOKUP($B$4&amp;$B178,[17]Sheet1!$C$87:$AC$169,COLUMN(H$1)-2,FALSE))</f>
        <v>0</v>
      </c>
      <c r="I178" s="7">
        <f>IF(ISERROR(VLOOKUP($B$4&amp;$B178,[17]Sheet1!$C$87:$AC$169,COLUMN(I$1)-2,FALSE)),0,VLOOKUP($B$4&amp;$B178,[17]Sheet1!$C$87:$AC$169,COLUMN(I$1)-2,FALSE))</f>
        <v>0</v>
      </c>
      <c r="J178" s="7">
        <f>IF(ISERROR(VLOOKUP($B$4&amp;$B178,[17]Sheet1!$C$87:$AC$169,COLUMN(J$1)-2,FALSE)),0,VLOOKUP($B$4&amp;$B178,[17]Sheet1!$C$87:$AC$169,COLUMN(J$1)-2,FALSE))</f>
        <v>0</v>
      </c>
      <c r="K178" s="7">
        <f>IF(ISERROR(VLOOKUP($B$4&amp;$B178,[17]Sheet1!$C$87:$AC$169,COLUMN(K$1)-2,FALSE)),0,VLOOKUP($B$4&amp;$B178,[17]Sheet1!$C$87:$AC$169,COLUMN(K$1)-2,FALSE))</f>
        <v>0</v>
      </c>
      <c r="L178" s="7">
        <f>IF(ISERROR(VLOOKUP($B$4&amp;$B178,[17]Sheet1!$C$87:$AC$169,COLUMN(L$1)-2,FALSE)),0,VLOOKUP($B$4&amp;$B178,[17]Sheet1!$C$87:$AC$169,COLUMN(L$1)-2,FALSE))</f>
        <v>0</v>
      </c>
      <c r="M178" s="7">
        <f>IF(ISERROR(VLOOKUP($B$4&amp;$B178,[17]Sheet1!$C$87:$AC$169,COLUMN(M$1)-2,FALSE)),0,VLOOKUP($B$4&amp;$B178,[17]Sheet1!$C$87:$AC$169,COLUMN(M$1)-2,FALSE))</f>
        <v>0</v>
      </c>
      <c r="N178" s="7">
        <f>IF(ISERROR(VLOOKUP($B$4&amp;$B178,[17]Sheet1!$C$87:$AC$169,COLUMN(N$1)-2,FALSE)),0,VLOOKUP($B$4&amp;$B178,[17]Sheet1!$C$87:$AC$169,COLUMN(N$1)-2,FALSE))</f>
        <v>0</v>
      </c>
      <c r="O178" s="7">
        <f>IF(ISERROR(VLOOKUP($B$4&amp;$B178,[17]Sheet1!$C$87:$AC$169,COLUMN(O$1)-2,FALSE)),0,VLOOKUP($B$4&amp;$B178,[17]Sheet1!$C$87:$AC$169,COLUMN(O$1)-2,FALSE))</f>
        <v>0</v>
      </c>
      <c r="P178" s="7">
        <f>IF(ISERROR(VLOOKUP($B$4&amp;$B178,[17]Sheet1!$C$87:$AC$169,COLUMN(P$1)-2,FALSE)),0,VLOOKUP($B$4&amp;$B178,[17]Sheet1!$C$87:$AC$169,COLUMN(P$1)-2,FALSE))</f>
        <v>0</v>
      </c>
      <c r="Q178" s="7">
        <f>IF(ISERROR(VLOOKUP($B$4&amp;$B178,[17]Sheet1!$C$87:$AC$169,COLUMN(Q$1)-2,FALSE)),0,VLOOKUP($B$4&amp;$B178,[17]Sheet1!$C$87:$AC$169,COLUMN(Q$1)-2,FALSE))</f>
        <v>0</v>
      </c>
      <c r="R178" s="7">
        <f>IF(ISERROR(VLOOKUP($B$4&amp;$B178,[17]Sheet1!$C$87:$AC$169,COLUMN(R$1)-2,FALSE)),0,VLOOKUP($B$4&amp;$B178,[17]Sheet1!$C$87:$AC$169,COLUMN(R$1)-2,FALSE))</f>
        <v>0</v>
      </c>
      <c r="S178" s="7">
        <f>IF(ISERROR(VLOOKUP($B$4&amp;$B178,[17]Sheet1!$C$87:$AC$169,COLUMN(S$1)-2,FALSE)),0,VLOOKUP($B$4&amp;$B178,[17]Sheet1!$C$87:$AC$169,COLUMN(S$1)-2,FALSE))</f>
        <v>0</v>
      </c>
      <c r="T178" s="7">
        <f>IF(ISERROR(VLOOKUP($B$4&amp;$B178,[17]Sheet1!$C$87:$AC$169,COLUMN(T$1)-2,FALSE)),0,VLOOKUP($B$4&amp;$B178,[17]Sheet1!$C$87:$AC$169,COLUMN(T$1)-2,FALSE))</f>
        <v>0</v>
      </c>
      <c r="U178" s="7">
        <f>IF(ISERROR(VLOOKUP($B$4&amp;$B178,[17]Sheet1!$C$87:$AC$169,COLUMN(U$1)-2,FALSE)),0,VLOOKUP($B$4&amp;$B178,[17]Sheet1!$C$87:$AC$169,COLUMN(U$1)-2,FALSE))</f>
        <v>0</v>
      </c>
      <c r="V178" s="7">
        <f>IF(ISERROR(VLOOKUP($B$4&amp;$B178,[17]Sheet1!$C$87:$AC$169,COLUMN(V$1)-2,FALSE)),0,VLOOKUP($B$4&amp;$B178,[17]Sheet1!$C$87:$AC$169,COLUMN(V$1)-2,FALSE))</f>
        <v>0</v>
      </c>
      <c r="W178" s="7">
        <f>IF(ISERROR(VLOOKUP($B$4&amp;$B178,[17]Sheet1!$C$87:$AC$169,COLUMN(W$1)-2,FALSE)),0,VLOOKUP($B$4&amp;$B178,[17]Sheet1!$C$87:$AC$169,COLUMN(W$1)-2,FALSE))</f>
        <v>0</v>
      </c>
      <c r="X178" s="7">
        <f>IF(ISERROR(VLOOKUP($B$4&amp;$B178,[17]Sheet1!$C$87:$AC$169,COLUMN(X$1)-2,FALSE)),0,VLOOKUP($B$4&amp;$B178,[17]Sheet1!$C$87:$AC$169,COLUMN(X$1)-2,FALSE))</f>
        <v>0</v>
      </c>
      <c r="Y178" s="7">
        <f>IF(ISERROR(VLOOKUP($B$4&amp;$B178,[17]Sheet1!$C$87:$AC$169,COLUMN(Y$1)-2,FALSE)),0,VLOOKUP($B$4&amp;$B178,[17]Sheet1!$C$87:$AC$169,COLUMN(Y$1)-2,FALSE))</f>
        <v>0</v>
      </c>
      <c r="Z178" s="7">
        <f>IF(ISERROR(VLOOKUP($B$4&amp;$B178,[17]Sheet1!$C$87:$AC$169,COLUMN(Z$1)-2,FALSE)),0,VLOOKUP($B$4&amp;$B178,[17]Sheet1!$C$87:$AC$169,COLUMN(Z$1)-2,FALSE))</f>
        <v>0</v>
      </c>
      <c r="AA178" s="7">
        <f>IF(ISERROR(VLOOKUP($B$4&amp;$B178,[17]Sheet1!$C$87:$AC$169,COLUMN(AA$1)-2,FALSE)),0,VLOOKUP($B$4&amp;$B178,[17]Sheet1!$C$87:$AC$169,COLUMN(AA$1)-2,FALSE))</f>
        <v>0</v>
      </c>
      <c r="AB178" s="7">
        <f>IF(ISERROR(VLOOKUP($B$4&amp;$B178,[17]Sheet1!$C$87:$AC$169,COLUMN(AB$1)-2,FALSE)),0,VLOOKUP($B$4&amp;$B178,[17]Sheet1!$C$87:$AC$169,COLUMN(AB$1)-2,FALSE))</f>
        <v>0</v>
      </c>
      <c r="AC178" s="7">
        <f>IF(ISERROR(VLOOKUP($B$4&amp;$B178,[17]Sheet1!$C$87:$AC$169,COLUMN(AC$1)-2,FALSE)),0,VLOOKUP($B$4&amp;$B178,[17]Sheet1!$C$87:$AC$169,COLUMN(AC$1)-2,FALSE))</f>
        <v>0</v>
      </c>
      <c r="AF178" s="7">
        <f t="shared" si="202"/>
        <v>0</v>
      </c>
      <c r="AG178" s="7">
        <f t="shared" ref="AG178:BO178" si="205">AG176+AG177-AF176</f>
        <v>0</v>
      </c>
      <c r="AH178" s="7">
        <f t="shared" si="205"/>
        <v>0</v>
      </c>
      <c r="AI178" s="7">
        <f t="shared" si="205"/>
        <v>0</v>
      </c>
      <c r="AJ178" s="9">
        <f t="shared" si="205"/>
        <v>0</v>
      </c>
      <c r="AK178" s="9">
        <f t="shared" si="205"/>
        <v>0</v>
      </c>
      <c r="AL178" s="9">
        <f t="shared" si="205"/>
        <v>0</v>
      </c>
      <c r="AM178" s="9">
        <f t="shared" si="205"/>
        <v>0</v>
      </c>
      <c r="AN178" s="9">
        <f t="shared" si="205"/>
        <v>0</v>
      </c>
      <c r="AO178" s="9">
        <f t="shared" si="205"/>
        <v>0</v>
      </c>
      <c r="AP178" s="9">
        <f t="shared" si="205"/>
        <v>0</v>
      </c>
      <c r="AQ178" s="9">
        <f t="shared" si="205"/>
        <v>0</v>
      </c>
      <c r="AR178" s="9">
        <f t="shared" si="205"/>
        <v>0</v>
      </c>
      <c r="AS178" s="9">
        <f t="shared" si="205"/>
        <v>0</v>
      </c>
      <c r="AT178" s="9">
        <f t="shared" si="205"/>
        <v>0</v>
      </c>
      <c r="AU178" s="9">
        <f t="shared" si="205"/>
        <v>0</v>
      </c>
      <c r="AV178" s="9">
        <f t="shared" si="205"/>
        <v>0</v>
      </c>
      <c r="AW178" s="9">
        <f t="shared" si="205"/>
        <v>0</v>
      </c>
      <c r="AX178" s="9">
        <f t="shared" si="205"/>
        <v>0</v>
      </c>
      <c r="AY178" s="9">
        <f t="shared" si="205"/>
        <v>0</v>
      </c>
      <c r="AZ178" s="9">
        <f t="shared" si="205"/>
        <v>0</v>
      </c>
      <c r="BA178" s="9">
        <f t="shared" si="205"/>
        <v>0</v>
      </c>
      <c r="BB178" s="9">
        <f t="shared" si="205"/>
        <v>0</v>
      </c>
      <c r="BC178" s="9">
        <f t="shared" si="205"/>
        <v>0</v>
      </c>
      <c r="BD178" s="9">
        <f t="shared" si="205"/>
        <v>0</v>
      </c>
      <c r="BE178" s="9">
        <f t="shared" si="205"/>
        <v>0</v>
      </c>
      <c r="BF178" s="9">
        <f t="shared" si="205"/>
        <v>0</v>
      </c>
      <c r="BG178" s="9">
        <f t="shared" si="205"/>
        <v>0</v>
      </c>
      <c r="BH178" s="9">
        <f t="shared" si="205"/>
        <v>0</v>
      </c>
      <c r="BI178" s="9">
        <f t="shared" si="205"/>
        <v>0</v>
      </c>
      <c r="BJ178" s="9">
        <f t="shared" si="205"/>
        <v>0</v>
      </c>
      <c r="BK178" s="9">
        <f t="shared" si="205"/>
        <v>0</v>
      </c>
      <c r="BL178" s="9">
        <f t="shared" si="205"/>
        <v>0</v>
      </c>
      <c r="BM178" s="9">
        <f t="shared" si="205"/>
        <v>0</v>
      </c>
      <c r="BN178" s="9">
        <f t="shared" si="205"/>
        <v>0</v>
      </c>
      <c r="BO178" s="9">
        <f t="shared" si="205"/>
        <v>0</v>
      </c>
    </row>
    <row r="179" spans="2:67" hidden="1" outlineLevel="1" x14ac:dyDescent="0.25">
      <c r="B179" t="s">
        <v>143</v>
      </c>
      <c r="D179" s="7">
        <f>IF(ISERROR(VLOOKUP($B$4&amp;$B179,[17]Sheet1!$C$87:$AC$169,COLUMN(D$1)-2,FALSE)),0,VLOOKUP($B$4&amp;$B179,[17]Sheet1!$C$87:$AC$169,COLUMN(D$1)-2,FALSE))</f>
        <v>0</v>
      </c>
      <c r="E179" s="7">
        <f>IF(ISERROR(VLOOKUP($B$4&amp;$B179,[17]Sheet1!$C$87:$AC$169,COLUMN(E$1)-2,FALSE)),0,VLOOKUP($B$4&amp;$B179,[17]Sheet1!$C$87:$AC$169,COLUMN(E$1)-2,FALSE))</f>
        <v>0</v>
      </c>
      <c r="F179" s="7">
        <f>IF(ISERROR(VLOOKUP($B$4&amp;$B179,[17]Sheet1!$C$87:$AC$169,COLUMN(F$1)-2,FALSE)),0,VLOOKUP($B$4&amp;$B179,[17]Sheet1!$C$87:$AC$169,COLUMN(F$1)-2,FALSE))</f>
        <v>0</v>
      </c>
      <c r="G179" s="7">
        <f>IF(ISERROR(VLOOKUP($B$4&amp;$B179,[17]Sheet1!$C$87:$AC$169,COLUMN(G$1)-2,FALSE)),0,VLOOKUP($B$4&amp;$B179,[17]Sheet1!$C$87:$AC$169,COLUMN(G$1)-2,FALSE))</f>
        <v>0</v>
      </c>
      <c r="H179" s="7">
        <f>IF(ISERROR(VLOOKUP($B$4&amp;$B179,[17]Sheet1!$C$87:$AC$169,COLUMN(H$1)-2,FALSE)),0,VLOOKUP($B$4&amp;$B179,[17]Sheet1!$C$87:$AC$169,COLUMN(H$1)-2,FALSE))</f>
        <v>0</v>
      </c>
      <c r="I179" s="7">
        <f>IF(ISERROR(VLOOKUP($B$4&amp;$B179,[17]Sheet1!$C$87:$AC$169,COLUMN(I$1)-2,FALSE)),0,VLOOKUP($B$4&amp;$B179,[17]Sheet1!$C$87:$AC$169,COLUMN(I$1)-2,FALSE))</f>
        <v>0</v>
      </c>
      <c r="J179" s="7">
        <f>IF(ISERROR(VLOOKUP($B$4&amp;$B179,[17]Sheet1!$C$87:$AC$169,COLUMN(J$1)-2,FALSE)),0,VLOOKUP($B$4&amp;$B179,[17]Sheet1!$C$87:$AC$169,COLUMN(J$1)-2,FALSE))</f>
        <v>0</v>
      </c>
      <c r="K179" s="7">
        <f>IF(ISERROR(VLOOKUP($B$4&amp;$B179,[17]Sheet1!$C$87:$AC$169,COLUMN(K$1)-2,FALSE)),0,VLOOKUP($B$4&amp;$B179,[17]Sheet1!$C$87:$AC$169,COLUMN(K$1)-2,FALSE))</f>
        <v>0</v>
      </c>
      <c r="L179" s="7">
        <f>IF(ISERROR(VLOOKUP($B$4&amp;$B179,[17]Sheet1!$C$87:$AC$169,COLUMN(L$1)-2,FALSE)),0,VLOOKUP($B$4&amp;$B179,[17]Sheet1!$C$87:$AC$169,COLUMN(L$1)-2,FALSE))</f>
        <v>0</v>
      </c>
      <c r="M179" s="7">
        <f>IF(ISERROR(VLOOKUP($B$4&amp;$B179,[17]Sheet1!$C$87:$AC$169,COLUMN(M$1)-2,FALSE)),0,VLOOKUP($B$4&amp;$B179,[17]Sheet1!$C$87:$AC$169,COLUMN(M$1)-2,FALSE))</f>
        <v>0</v>
      </c>
      <c r="N179" s="7">
        <f>IF(ISERROR(VLOOKUP($B$4&amp;$B179,[17]Sheet1!$C$87:$AC$169,COLUMN(N$1)-2,FALSE)),0,VLOOKUP($B$4&amp;$B179,[17]Sheet1!$C$87:$AC$169,COLUMN(N$1)-2,FALSE))</f>
        <v>0</v>
      </c>
      <c r="O179" s="7">
        <f>IF(ISERROR(VLOOKUP($B$4&amp;$B179,[17]Sheet1!$C$87:$AC$169,COLUMN(O$1)-2,FALSE)),0,VLOOKUP($B$4&amp;$B179,[17]Sheet1!$C$87:$AC$169,COLUMN(O$1)-2,FALSE))</f>
        <v>0</v>
      </c>
      <c r="P179" s="7">
        <f>IF(ISERROR(VLOOKUP($B$4&amp;$B179,[17]Sheet1!$C$87:$AC$169,COLUMN(P$1)-2,FALSE)),0,VLOOKUP($B$4&amp;$B179,[17]Sheet1!$C$87:$AC$169,COLUMN(P$1)-2,FALSE))</f>
        <v>0</v>
      </c>
      <c r="Q179" s="7">
        <f>IF(ISERROR(VLOOKUP($B$4&amp;$B179,[17]Sheet1!$C$87:$AC$169,COLUMN(Q$1)-2,FALSE)),0,VLOOKUP($B$4&amp;$B179,[17]Sheet1!$C$87:$AC$169,COLUMN(Q$1)-2,FALSE))</f>
        <v>0</v>
      </c>
      <c r="R179" s="7">
        <f>IF(ISERROR(VLOOKUP($B$4&amp;$B179,[17]Sheet1!$C$87:$AC$169,COLUMN(R$1)-2,FALSE)),0,VLOOKUP($B$4&amp;$B179,[17]Sheet1!$C$87:$AC$169,COLUMN(R$1)-2,FALSE))</f>
        <v>0</v>
      </c>
      <c r="S179" s="7">
        <f>IF(ISERROR(VLOOKUP($B$4&amp;$B179,[17]Sheet1!$C$87:$AC$169,COLUMN(S$1)-2,FALSE)),0,VLOOKUP($B$4&amp;$B179,[17]Sheet1!$C$87:$AC$169,COLUMN(S$1)-2,FALSE))</f>
        <v>0</v>
      </c>
      <c r="T179" s="7">
        <f>IF(ISERROR(VLOOKUP($B$4&amp;$B179,[17]Sheet1!$C$87:$AC$169,COLUMN(T$1)-2,FALSE)),0,VLOOKUP($B$4&amp;$B179,[17]Sheet1!$C$87:$AC$169,COLUMN(T$1)-2,FALSE))</f>
        <v>0</v>
      </c>
      <c r="U179" s="7">
        <f>IF(ISERROR(VLOOKUP($B$4&amp;$B179,[17]Sheet1!$C$87:$AC$169,COLUMN(U$1)-2,FALSE)),0,VLOOKUP($B$4&amp;$B179,[17]Sheet1!$C$87:$AC$169,COLUMN(U$1)-2,FALSE))</f>
        <v>0</v>
      </c>
      <c r="V179" s="7">
        <f>IF(ISERROR(VLOOKUP($B$4&amp;$B179,[17]Sheet1!$C$87:$AC$169,COLUMN(V$1)-2,FALSE)),0,VLOOKUP($B$4&amp;$B179,[17]Sheet1!$C$87:$AC$169,COLUMN(V$1)-2,FALSE))</f>
        <v>0</v>
      </c>
      <c r="W179" s="7">
        <f>IF(ISERROR(VLOOKUP($B$4&amp;$B179,[17]Sheet1!$C$87:$AC$169,COLUMN(W$1)-2,FALSE)),0,VLOOKUP($B$4&amp;$B179,[17]Sheet1!$C$87:$AC$169,COLUMN(W$1)-2,FALSE))</f>
        <v>0</v>
      </c>
      <c r="X179" s="7">
        <f>IF(ISERROR(VLOOKUP($B$4&amp;$B179,[17]Sheet1!$C$87:$AC$169,COLUMN(X$1)-2,FALSE)),0,VLOOKUP($B$4&amp;$B179,[17]Sheet1!$C$87:$AC$169,COLUMN(X$1)-2,FALSE))</f>
        <v>0</v>
      </c>
      <c r="Y179" s="7">
        <f>IF(ISERROR(VLOOKUP($B$4&amp;$B179,[17]Sheet1!$C$87:$AC$169,COLUMN(Y$1)-2,FALSE)),0,VLOOKUP($B$4&amp;$B179,[17]Sheet1!$C$87:$AC$169,COLUMN(Y$1)-2,FALSE))</f>
        <v>0</v>
      </c>
      <c r="Z179" s="7">
        <f>IF(ISERROR(VLOOKUP($B$4&amp;$B179,[17]Sheet1!$C$87:$AC$169,COLUMN(Z$1)-2,FALSE)),0,VLOOKUP($B$4&amp;$B179,[17]Sheet1!$C$87:$AC$169,COLUMN(Z$1)-2,FALSE))</f>
        <v>0</v>
      </c>
      <c r="AA179" s="7">
        <f>IF(ISERROR(VLOOKUP($B$4&amp;$B179,[17]Sheet1!$C$87:$AC$169,COLUMN(AA$1)-2,FALSE)),0,VLOOKUP($B$4&amp;$B179,[17]Sheet1!$C$87:$AC$169,COLUMN(AA$1)-2,FALSE))</f>
        <v>0</v>
      </c>
      <c r="AB179" s="7">
        <f>IF(ISERROR(VLOOKUP($B$4&amp;$B179,[17]Sheet1!$C$87:$AC$169,COLUMN(AB$1)-2,FALSE)),0,VLOOKUP($B$4&amp;$B179,[17]Sheet1!$C$87:$AC$169,COLUMN(AB$1)-2,FALSE))</f>
        <v>0</v>
      </c>
      <c r="AC179" s="7">
        <f>IF(ISERROR(VLOOKUP($B$4&amp;$B179,[17]Sheet1!$C$87:$AC$169,COLUMN(AC$1)-2,FALSE)),0,VLOOKUP($B$4&amp;$B179,[17]Sheet1!$C$87:$AC$169,COLUMN(AC$1)-2,FALSE))</f>
        <v>0</v>
      </c>
      <c r="AF179" s="7">
        <f t="shared" si="202"/>
        <v>0</v>
      </c>
      <c r="AG179" s="7">
        <f>ROUND(AG176*AG172,)</f>
        <v>0</v>
      </c>
      <c r="AH179" s="7">
        <f t="shared" ref="AH179:BO179" si="206">ROUND(AH176*AH172,)</f>
        <v>0</v>
      </c>
      <c r="AI179" s="7">
        <f t="shared" si="206"/>
        <v>0</v>
      </c>
      <c r="AJ179" s="9">
        <f t="shared" si="206"/>
        <v>0</v>
      </c>
      <c r="AK179" s="9">
        <f t="shared" si="206"/>
        <v>0</v>
      </c>
      <c r="AL179" s="9">
        <f t="shared" si="206"/>
        <v>0</v>
      </c>
      <c r="AM179" s="9">
        <f t="shared" si="206"/>
        <v>0</v>
      </c>
      <c r="AN179" s="9">
        <f t="shared" si="206"/>
        <v>0</v>
      </c>
      <c r="AO179" s="9">
        <f t="shared" si="206"/>
        <v>0</v>
      </c>
      <c r="AP179" s="9">
        <f t="shared" si="206"/>
        <v>0</v>
      </c>
      <c r="AQ179" s="9">
        <f t="shared" si="206"/>
        <v>0</v>
      </c>
      <c r="AR179" s="9">
        <f t="shared" si="206"/>
        <v>0</v>
      </c>
      <c r="AS179" s="9">
        <f t="shared" si="206"/>
        <v>0</v>
      </c>
      <c r="AT179" s="9">
        <f t="shared" si="206"/>
        <v>0</v>
      </c>
      <c r="AU179" s="9">
        <f t="shared" si="206"/>
        <v>0</v>
      </c>
      <c r="AV179" s="9">
        <f t="shared" si="206"/>
        <v>0</v>
      </c>
      <c r="AW179" s="9">
        <f t="shared" si="206"/>
        <v>0</v>
      </c>
      <c r="AX179" s="9">
        <f t="shared" si="206"/>
        <v>0</v>
      </c>
      <c r="AY179" s="9">
        <f t="shared" si="206"/>
        <v>0</v>
      </c>
      <c r="AZ179" s="9">
        <f t="shared" si="206"/>
        <v>0</v>
      </c>
      <c r="BA179" s="9">
        <f t="shared" si="206"/>
        <v>0</v>
      </c>
      <c r="BB179" s="9">
        <f t="shared" si="206"/>
        <v>0</v>
      </c>
      <c r="BC179" s="9">
        <f t="shared" si="206"/>
        <v>0</v>
      </c>
      <c r="BD179" s="9">
        <f t="shared" si="206"/>
        <v>0</v>
      </c>
      <c r="BE179" s="9">
        <f t="shared" si="206"/>
        <v>0</v>
      </c>
      <c r="BF179" s="9">
        <f t="shared" si="206"/>
        <v>0</v>
      </c>
      <c r="BG179" s="9">
        <f t="shared" si="206"/>
        <v>0</v>
      </c>
      <c r="BH179" s="9">
        <f t="shared" si="206"/>
        <v>0</v>
      </c>
      <c r="BI179" s="9">
        <f t="shared" si="206"/>
        <v>0</v>
      </c>
      <c r="BJ179" s="9">
        <f t="shared" si="206"/>
        <v>0</v>
      </c>
      <c r="BK179" s="9">
        <f t="shared" si="206"/>
        <v>0</v>
      </c>
      <c r="BL179" s="9">
        <f t="shared" si="206"/>
        <v>0</v>
      </c>
      <c r="BM179" s="9">
        <f t="shared" si="206"/>
        <v>0</v>
      </c>
      <c r="BN179" s="9">
        <f t="shared" si="206"/>
        <v>0</v>
      </c>
      <c r="BO179" s="9">
        <f t="shared" si="206"/>
        <v>0</v>
      </c>
    </row>
    <row r="180" spans="2:67" hidden="1" outlineLevel="1" x14ac:dyDescent="0.25">
      <c r="B180" t="s">
        <v>144</v>
      </c>
      <c r="D180" s="7">
        <f>IF(ISERROR(VLOOKUP($B$4&amp;$B180,[17]Sheet1!$C$87:$AC$169,COLUMN(D$1)-2,FALSE)),0,VLOOKUP($B$4&amp;$B180,[17]Sheet1!$C$87:$AC$169,COLUMN(D$1)-2,FALSE))</f>
        <v>0</v>
      </c>
      <c r="E180" s="7">
        <f>IF(ISERROR(VLOOKUP($B$4&amp;$B180,[17]Sheet1!$C$87:$AC$169,COLUMN(E$1)-2,FALSE)),0,VLOOKUP($B$4&amp;$B180,[17]Sheet1!$C$87:$AC$169,COLUMN(E$1)-2,FALSE))</f>
        <v>0</v>
      </c>
      <c r="F180" s="7">
        <f>IF(ISERROR(VLOOKUP($B$4&amp;$B180,[17]Sheet1!$C$87:$AC$169,COLUMN(F$1)-2,FALSE)),0,VLOOKUP($B$4&amp;$B180,[17]Sheet1!$C$87:$AC$169,COLUMN(F$1)-2,FALSE))</f>
        <v>0</v>
      </c>
      <c r="G180" s="7">
        <f>IF(ISERROR(VLOOKUP($B$4&amp;$B180,[17]Sheet1!$C$87:$AC$169,COLUMN(G$1)-2,FALSE)),0,VLOOKUP($B$4&amp;$B180,[17]Sheet1!$C$87:$AC$169,COLUMN(G$1)-2,FALSE))</f>
        <v>0</v>
      </c>
      <c r="H180" s="7">
        <f>IF(ISERROR(VLOOKUP($B$4&amp;$B180,[17]Sheet1!$C$87:$AC$169,COLUMN(H$1)-2,FALSE)),0,VLOOKUP($B$4&amp;$B180,[17]Sheet1!$C$87:$AC$169,COLUMN(H$1)-2,FALSE))</f>
        <v>0</v>
      </c>
      <c r="I180" s="7">
        <f>IF(ISERROR(VLOOKUP($B$4&amp;$B180,[17]Sheet1!$C$87:$AC$169,COLUMN(I$1)-2,FALSE)),0,VLOOKUP($B$4&amp;$B180,[17]Sheet1!$C$87:$AC$169,COLUMN(I$1)-2,FALSE))</f>
        <v>0</v>
      </c>
      <c r="J180" s="7">
        <f>IF(ISERROR(VLOOKUP($B$4&amp;$B180,[17]Sheet1!$C$87:$AC$169,COLUMN(J$1)-2,FALSE)),0,VLOOKUP($B$4&amp;$B180,[17]Sheet1!$C$87:$AC$169,COLUMN(J$1)-2,FALSE))</f>
        <v>0</v>
      </c>
      <c r="K180" s="7">
        <f>IF(ISERROR(VLOOKUP($B$4&amp;$B180,[17]Sheet1!$C$87:$AC$169,COLUMN(K$1)-2,FALSE)),0,VLOOKUP($B$4&amp;$B180,[17]Sheet1!$C$87:$AC$169,COLUMN(K$1)-2,FALSE))</f>
        <v>0</v>
      </c>
      <c r="L180" s="7">
        <f>IF(ISERROR(VLOOKUP($B$4&amp;$B180,[17]Sheet1!$C$87:$AC$169,COLUMN(L$1)-2,FALSE)),0,VLOOKUP($B$4&amp;$B180,[17]Sheet1!$C$87:$AC$169,COLUMN(L$1)-2,FALSE))</f>
        <v>0</v>
      </c>
      <c r="M180" s="7">
        <f>IF(ISERROR(VLOOKUP($B$4&amp;$B180,[17]Sheet1!$C$87:$AC$169,COLUMN(M$1)-2,FALSE)),0,VLOOKUP($B$4&amp;$B180,[17]Sheet1!$C$87:$AC$169,COLUMN(M$1)-2,FALSE))</f>
        <v>0</v>
      </c>
      <c r="N180" s="7">
        <f>IF(ISERROR(VLOOKUP($B$4&amp;$B180,[17]Sheet1!$C$87:$AC$169,COLUMN(N$1)-2,FALSE)),0,VLOOKUP($B$4&amp;$B180,[17]Sheet1!$C$87:$AC$169,COLUMN(N$1)-2,FALSE))</f>
        <v>0</v>
      </c>
      <c r="O180" s="7">
        <f>IF(ISERROR(VLOOKUP($B$4&amp;$B180,[17]Sheet1!$C$87:$AC$169,COLUMN(O$1)-2,FALSE)),0,VLOOKUP($B$4&amp;$B180,[17]Sheet1!$C$87:$AC$169,COLUMN(O$1)-2,FALSE))</f>
        <v>0</v>
      </c>
      <c r="P180" s="7">
        <f>IF(ISERROR(VLOOKUP($B$4&amp;$B180,[17]Sheet1!$C$87:$AC$169,COLUMN(P$1)-2,FALSE)),0,VLOOKUP($B$4&amp;$B180,[17]Sheet1!$C$87:$AC$169,COLUMN(P$1)-2,FALSE))</f>
        <v>0</v>
      </c>
      <c r="Q180" s="7">
        <f>IF(ISERROR(VLOOKUP($B$4&amp;$B180,[17]Sheet1!$C$87:$AC$169,COLUMN(Q$1)-2,FALSE)),0,VLOOKUP($B$4&amp;$B180,[17]Sheet1!$C$87:$AC$169,COLUMN(Q$1)-2,FALSE))</f>
        <v>0</v>
      </c>
      <c r="R180" s="7">
        <f>IF(ISERROR(VLOOKUP($B$4&amp;$B180,[17]Sheet1!$C$87:$AC$169,COLUMN(R$1)-2,FALSE)),0,VLOOKUP($B$4&amp;$B180,[17]Sheet1!$C$87:$AC$169,COLUMN(R$1)-2,FALSE))</f>
        <v>0</v>
      </c>
      <c r="S180" s="7">
        <f>IF(ISERROR(VLOOKUP($B$4&amp;$B180,[17]Sheet1!$C$87:$AC$169,COLUMN(S$1)-2,FALSE)),0,VLOOKUP($B$4&amp;$B180,[17]Sheet1!$C$87:$AC$169,COLUMN(S$1)-2,FALSE))</f>
        <v>0</v>
      </c>
      <c r="T180" s="7">
        <f>IF(ISERROR(VLOOKUP($B$4&amp;$B180,[17]Sheet1!$C$87:$AC$169,COLUMN(T$1)-2,FALSE)),0,VLOOKUP($B$4&amp;$B180,[17]Sheet1!$C$87:$AC$169,COLUMN(T$1)-2,FALSE))</f>
        <v>0</v>
      </c>
      <c r="U180" s="7">
        <f>IF(ISERROR(VLOOKUP($B$4&amp;$B180,[17]Sheet1!$C$87:$AC$169,COLUMN(U$1)-2,FALSE)),0,VLOOKUP($B$4&amp;$B180,[17]Sheet1!$C$87:$AC$169,COLUMN(U$1)-2,FALSE))</f>
        <v>0</v>
      </c>
      <c r="V180" s="7">
        <f>IF(ISERROR(VLOOKUP($B$4&amp;$B180,[17]Sheet1!$C$87:$AC$169,COLUMN(V$1)-2,FALSE)),0,VLOOKUP($B$4&amp;$B180,[17]Sheet1!$C$87:$AC$169,COLUMN(V$1)-2,FALSE))</f>
        <v>0</v>
      </c>
      <c r="W180" s="7">
        <f>IF(ISERROR(VLOOKUP($B$4&amp;$B180,[17]Sheet1!$C$87:$AC$169,COLUMN(W$1)-2,FALSE)),0,VLOOKUP($B$4&amp;$B180,[17]Sheet1!$C$87:$AC$169,COLUMN(W$1)-2,FALSE))</f>
        <v>0</v>
      </c>
      <c r="X180" s="7">
        <f>IF(ISERROR(VLOOKUP($B$4&amp;$B180,[17]Sheet1!$C$87:$AC$169,COLUMN(X$1)-2,FALSE)),0,VLOOKUP($B$4&amp;$B180,[17]Sheet1!$C$87:$AC$169,COLUMN(X$1)-2,FALSE))</f>
        <v>0</v>
      </c>
      <c r="Y180" s="7">
        <f>IF(ISERROR(VLOOKUP($B$4&amp;$B180,[17]Sheet1!$C$87:$AC$169,COLUMN(Y$1)-2,FALSE)),0,VLOOKUP($B$4&amp;$B180,[17]Sheet1!$C$87:$AC$169,COLUMN(Y$1)-2,FALSE))</f>
        <v>0</v>
      </c>
      <c r="Z180" s="7">
        <f>IF(ISERROR(VLOOKUP($B$4&amp;$B180,[17]Sheet1!$C$87:$AC$169,COLUMN(Z$1)-2,FALSE)),0,VLOOKUP($B$4&amp;$B180,[17]Sheet1!$C$87:$AC$169,COLUMN(Z$1)-2,FALSE))</f>
        <v>0</v>
      </c>
      <c r="AA180" s="7">
        <f>IF(ISERROR(VLOOKUP($B$4&amp;$B180,[17]Sheet1!$C$87:$AC$169,COLUMN(AA$1)-2,FALSE)),0,VLOOKUP($B$4&amp;$B180,[17]Sheet1!$C$87:$AC$169,COLUMN(AA$1)-2,FALSE))</f>
        <v>0</v>
      </c>
      <c r="AB180" s="7">
        <f>IF(ISERROR(VLOOKUP($B$4&amp;$B180,[17]Sheet1!$C$87:$AC$169,COLUMN(AB$1)-2,FALSE)),0,VLOOKUP($B$4&amp;$B180,[17]Sheet1!$C$87:$AC$169,COLUMN(AB$1)-2,FALSE))</f>
        <v>0</v>
      </c>
      <c r="AC180" s="7">
        <f>IF(ISERROR(VLOOKUP($B$4&amp;$B180,[17]Sheet1!$C$87:$AC$169,COLUMN(AC$1)-2,FALSE)),0,VLOOKUP($B$4&amp;$B180,[17]Sheet1!$C$87:$AC$169,COLUMN(AC$1)-2,FALSE))</f>
        <v>0</v>
      </c>
      <c r="AF180" s="7">
        <f t="shared" si="202"/>
        <v>0</v>
      </c>
      <c r="AG180" s="7">
        <f>AG179*$AD181</f>
        <v>0</v>
      </c>
      <c r="AH180" s="7">
        <f t="shared" ref="AH180:BO180" si="207">AH179*$AD181</f>
        <v>0</v>
      </c>
      <c r="AI180" s="7">
        <f t="shared" si="207"/>
        <v>0</v>
      </c>
      <c r="AJ180" s="9">
        <f t="shared" si="207"/>
        <v>0</v>
      </c>
      <c r="AK180" s="9">
        <f t="shared" si="207"/>
        <v>0</v>
      </c>
      <c r="AL180" s="9">
        <f t="shared" si="207"/>
        <v>0</v>
      </c>
      <c r="AM180" s="9">
        <f t="shared" si="207"/>
        <v>0</v>
      </c>
      <c r="AN180" s="9">
        <f t="shared" si="207"/>
        <v>0</v>
      </c>
      <c r="AO180" s="9">
        <f t="shared" si="207"/>
        <v>0</v>
      </c>
      <c r="AP180" s="9">
        <f t="shared" si="207"/>
        <v>0</v>
      </c>
      <c r="AQ180" s="9">
        <f t="shared" si="207"/>
        <v>0</v>
      </c>
      <c r="AR180" s="9">
        <f t="shared" si="207"/>
        <v>0</v>
      </c>
      <c r="AS180" s="9">
        <f t="shared" si="207"/>
        <v>0</v>
      </c>
      <c r="AT180" s="9">
        <f t="shared" si="207"/>
        <v>0</v>
      </c>
      <c r="AU180" s="9">
        <f t="shared" si="207"/>
        <v>0</v>
      </c>
      <c r="AV180" s="9">
        <f t="shared" si="207"/>
        <v>0</v>
      </c>
      <c r="AW180" s="9">
        <f t="shared" si="207"/>
        <v>0</v>
      </c>
      <c r="AX180" s="9">
        <f t="shared" si="207"/>
        <v>0</v>
      </c>
      <c r="AY180" s="9">
        <f t="shared" si="207"/>
        <v>0</v>
      </c>
      <c r="AZ180" s="9">
        <f t="shared" si="207"/>
        <v>0</v>
      </c>
      <c r="BA180" s="9">
        <f t="shared" si="207"/>
        <v>0</v>
      </c>
      <c r="BB180" s="9">
        <f t="shared" si="207"/>
        <v>0</v>
      </c>
      <c r="BC180" s="9">
        <f t="shared" si="207"/>
        <v>0</v>
      </c>
      <c r="BD180" s="9">
        <f t="shared" si="207"/>
        <v>0</v>
      </c>
      <c r="BE180" s="9">
        <f t="shared" si="207"/>
        <v>0</v>
      </c>
      <c r="BF180" s="9">
        <f t="shared" si="207"/>
        <v>0</v>
      </c>
      <c r="BG180" s="9">
        <f t="shared" si="207"/>
        <v>0</v>
      </c>
      <c r="BH180" s="9">
        <f t="shared" si="207"/>
        <v>0</v>
      </c>
      <c r="BI180" s="9">
        <f t="shared" si="207"/>
        <v>0</v>
      </c>
      <c r="BJ180" s="9">
        <f t="shared" si="207"/>
        <v>0</v>
      </c>
      <c r="BK180" s="9">
        <f t="shared" si="207"/>
        <v>0</v>
      </c>
      <c r="BL180" s="9">
        <f t="shared" si="207"/>
        <v>0</v>
      </c>
      <c r="BM180" s="9">
        <f t="shared" si="207"/>
        <v>0</v>
      </c>
      <c r="BN180" s="9">
        <f t="shared" si="207"/>
        <v>0</v>
      </c>
      <c r="BO180" s="9">
        <f t="shared" si="207"/>
        <v>0</v>
      </c>
    </row>
    <row r="181" spans="2:67" hidden="1" outlineLevel="1" x14ac:dyDescent="0.25">
      <c r="B181" t="s">
        <v>145</v>
      </c>
      <c r="D181" s="7">
        <f t="shared" ref="D181:AC181" si="208">IF(ISERROR(D180/D179),0,D180/D179)</f>
        <v>0</v>
      </c>
      <c r="E181" s="7">
        <f t="shared" si="208"/>
        <v>0</v>
      </c>
      <c r="F181" s="7">
        <f t="shared" si="208"/>
        <v>0</v>
      </c>
      <c r="G181" s="7">
        <f t="shared" si="208"/>
        <v>0</v>
      </c>
      <c r="H181" s="7">
        <f t="shared" si="208"/>
        <v>0</v>
      </c>
      <c r="I181" s="7">
        <f t="shared" si="208"/>
        <v>0</v>
      </c>
      <c r="J181" s="7">
        <f t="shared" si="208"/>
        <v>0</v>
      </c>
      <c r="K181" s="7">
        <f t="shared" si="208"/>
        <v>0</v>
      </c>
      <c r="L181" s="7">
        <f t="shared" si="208"/>
        <v>0</v>
      </c>
      <c r="M181" s="7">
        <f t="shared" si="208"/>
        <v>0</v>
      </c>
      <c r="N181" s="7">
        <f t="shared" si="208"/>
        <v>0</v>
      </c>
      <c r="O181" s="7">
        <f t="shared" si="208"/>
        <v>0</v>
      </c>
      <c r="P181" s="7">
        <f t="shared" si="208"/>
        <v>0</v>
      </c>
      <c r="Q181" s="7">
        <f t="shared" si="208"/>
        <v>0</v>
      </c>
      <c r="R181" s="7">
        <f t="shared" si="208"/>
        <v>0</v>
      </c>
      <c r="S181" s="7">
        <f t="shared" si="208"/>
        <v>0</v>
      </c>
      <c r="T181" s="7">
        <f t="shared" si="208"/>
        <v>0</v>
      </c>
      <c r="U181" s="7">
        <f t="shared" si="208"/>
        <v>0</v>
      </c>
      <c r="V181" s="7">
        <f t="shared" si="208"/>
        <v>0</v>
      </c>
      <c r="W181" s="7">
        <f t="shared" si="208"/>
        <v>0</v>
      </c>
      <c r="X181" s="7">
        <f t="shared" si="208"/>
        <v>0</v>
      </c>
      <c r="Y181" s="7">
        <f t="shared" si="208"/>
        <v>0</v>
      </c>
      <c r="Z181" s="7">
        <f t="shared" si="208"/>
        <v>0</v>
      </c>
      <c r="AA181" s="7">
        <f t="shared" si="208"/>
        <v>0</v>
      </c>
      <c r="AB181" s="7">
        <f>IF(ISERROR(AB180/AB179),0,AB180/AB179)</f>
        <v>0</v>
      </c>
      <c r="AC181" s="7">
        <f t="shared" si="208"/>
        <v>0</v>
      </c>
      <c r="AD181" s="264">
        <f>IF(ISERROR(SUM(P180:AC180)/SUM(P179:AC179)),0,SUM(P180:AC180)/SUM(P179:AC179))</f>
        <v>0</v>
      </c>
      <c r="AF181" s="7">
        <f t="shared" si="202"/>
        <v>0</v>
      </c>
      <c r="AG181" s="7">
        <f t="shared" ref="AG181:BO181" si="209">IF(ISERROR(AG180/AG179),0,AG180/AG179)</f>
        <v>0</v>
      </c>
      <c r="AH181" s="7">
        <f t="shared" si="209"/>
        <v>0</v>
      </c>
      <c r="AI181" s="7">
        <f t="shared" si="209"/>
        <v>0</v>
      </c>
      <c r="AJ181" s="9">
        <f t="shared" si="209"/>
        <v>0</v>
      </c>
      <c r="AK181" s="9">
        <f t="shared" si="209"/>
        <v>0</v>
      </c>
      <c r="AL181" s="9">
        <f t="shared" si="209"/>
        <v>0</v>
      </c>
      <c r="AM181" s="9">
        <f t="shared" si="209"/>
        <v>0</v>
      </c>
      <c r="AN181" s="9">
        <f t="shared" si="209"/>
        <v>0</v>
      </c>
      <c r="AO181" s="9">
        <f t="shared" si="209"/>
        <v>0</v>
      </c>
      <c r="AP181" s="9">
        <f t="shared" si="209"/>
        <v>0</v>
      </c>
      <c r="AQ181" s="9">
        <f t="shared" si="209"/>
        <v>0</v>
      </c>
      <c r="AR181" s="9">
        <f t="shared" si="209"/>
        <v>0</v>
      </c>
      <c r="AS181" s="9">
        <f t="shared" si="209"/>
        <v>0</v>
      </c>
      <c r="AT181" s="9">
        <f t="shared" si="209"/>
        <v>0</v>
      </c>
      <c r="AU181" s="9">
        <f t="shared" si="209"/>
        <v>0</v>
      </c>
      <c r="AV181" s="9">
        <f t="shared" si="209"/>
        <v>0</v>
      </c>
      <c r="AW181" s="9">
        <f t="shared" si="209"/>
        <v>0</v>
      </c>
      <c r="AX181" s="9">
        <f t="shared" si="209"/>
        <v>0</v>
      </c>
      <c r="AY181" s="9">
        <f t="shared" si="209"/>
        <v>0</v>
      </c>
      <c r="AZ181" s="9">
        <f t="shared" si="209"/>
        <v>0</v>
      </c>
      <c r="BA181" s="9">
        <f t="shared" si="209"/>
        <v>0</v>
      </c>
      <c r="BB181" s="9">
        <f t="shared" si="209"/>
        <v>0</v>
      </c>
      <c r="BC181" s="9">
        <f t="shared" si="209"/>
        <v>0</v>
      </c>
      <c r="BD181" s="9">
        <f t="shared" si="209"/>
        <v>0</v>
      </c>
      <c r="BE181" s="9">
        <f t="shared" si="209"/>
        <v>0</v>
      </c>
      <c r="BF181" s="9">
        <f t="shared" si="209"/>
        <v>0</v>
      </c>
      <c r="BG181" s="9">
        <f t="shared" si="209"/>
        <v>0</v>
      </c>
      <c r="BH181" s="9">
        <f t="shared" si="209"/>
        <v>0</v>
      </c>
      <c r="BI181" s="9">
        <f t="shared" si="209"/>
        <v>0</v>
      </c>
      <c r="BJ181" s="9">
        <f t="shared" si="209"/>
        <v>0</v>
      </c>
      <c r="BK181" s="9">
        <f t="shared" si="209"/>
        <v>0</v>
      </c>
      <c r="BL181" s="9">
        <f t="shared" si="209"/>
        <v>0</v>
      </c>
      <c r="BM181" s="9">
        <f t="shared" si="209"/>
        <v>0</v>
      </c>
      <c r="BN181" s="9">
        <f t="shared" si="209"/>
        <v>0</v>
      </c>
      <c r="BO181" s="9">
        <f t="shared" si="209"/>
        <v>0</v>
      </c>
    </row>
    <row r="182" spans="2:67" hidden="1" outlineLevel="1" x14ac:dyDescent="0.25">
      <c r="B182" t="s">
        <v>146</v>
      </c>
      <c r="D182" s="7">
        <f>IF(ISERROR(VLOOKUP($B$4&amp;$B182,[17]Sheet1!$C$87:$AC$169,COLUMN(D$1)-2,FALSE)),0,VLOOKUP($B$4&amp;$B182,[17]Sheet1!$C$87:$AC$169,COLUMN(D$1)-2,FALSE))</f>
        <v>0</v>
      </c>
      <c r="E182" s="7">
        <f>IF(ISERROR(VLOOKUP($B$4&amp;$B182,[17]Sheet1!$C$87:$AC$169,COLUMN(E$1)-2,FALSE)),0,VLOOKUP($B$4&amp;$B182,[17]Sheet1!$C$87:$AC$169,COLUMN(E$1)-2,FALSE))</f>
        <v>0</v>
      </c>
      <c r="F182" s="7">
        <f>IF(ISERROR(VLOOKUP($B$4&amp;$B182,[17]Sheet1!$C$87:$AC$169,COLUMN(F$1)-2,FALSE)),0,VLOOKUP($B$4&amp;$B182,[17]Sheet1!$C$87:$AC$169,COLUMN(F$1)-2,FALSE))</f>
        <v>0</v>
      </c>
      <c r="G182" s="7">
        <f>IF(ISERROR(VLOOKUP($B$4&amp;$B182,[17]Sheet1!$C$87:$AC$169,COLUMN(G$1)-2,FALSE)),0,VLOOKUP($B$4&amp;$B182,[17]Sheet1!$C$87:$AC$169,COLUMN(G$1)-2,FALSE))</f>
        <v>0</v>
      </c>
      <c r="H182" s="7">
        <f>IF(ISERROR(VLOOKUP($B$4&amp;$B182,[17]Sheet1!$C$87:$AC$169,COLUMN(H$1)-2,FALSE)),0,VLOOKUP($B$4&amp;$B182,[17]Sheet1!$C$87:$AC$169,COLUMN(H$1)-2,FALSE))</f>
        <v>0</v>
      </c>
      <c r="I182" s="7">
        <f>IF(ISERROR(VLOOKUP($B$4&amp;$B182,[17]Sheet1!$C$87:$AC$169,COLUMN(I$1)-2,FALSE)),0,VLOOKUP($B$4&amp;$B182,[17]Sheet1!$C$87:$AC$169,COLUMN(I$1)-2,FALSE))</f>
        <v>0</v>
      </c>
      <c r="J182" s="7">
        <f>IF(ISERROR(VLOOKUP($B$4&amp;$B182,[17]Sheet1!$C$87:$AC$169,COLUMN(J$1)-2,FALSE)),0,VLOOKUP($B$4&amp;$B182,[17]Sheet1!$C$87:$AC$169,COLUMN(J$1)-2,FALSE))</f>
        <v>0</v>
      </c>
      <c r="K182" s="7">
        <f>IF(ISERROR(VLOOKUP($B$4&amp;$B182,[17]Sheet1!$C$87:$AC$169,COLUMN(K$1)-2,FALSE)),0,VLOOKUP($B$4&amp;$B182,[17]Sheet1!$C$87:$AC$169,COLUMN(K$1)-2,FALSE))</f>
        <v>0</v>
      </c>
      <c r="L182" s="7">
        <f>IF(ISERROR(VLOOKUP($B$4&amp;$B182,[17]Sheet1!$C$87:$AC$169,COLUMN(L$1)-2,FALSE)),0,VLOOKUP($B$4&amp;$B182,[17]Sheet1!$C$87:$AC$169,COLUMN(L$1)-2,FALSE))</f>
        <v>0</v>
      </c>
      <c r="M182" s="7">
        <f>IF(ISERROR(VLOOKUP($B$4&amp;$B182,[17]Sheet1!$C$87:$AC$169,COLUMN(M$1)-2,FALSE)),0,VLOOKUP($B$4&amp;$B182,[17]Sheet1!$C$87:$AC$169,COLUMN(M$1)-2,FALSE))</f>
        <v>0</v>
      </c>
      <c r="N182" s="7">
        <f>IF(ISERROR(VLOOKUP($B$4&amp;$B182,[17]Sheet1!$C$87:$AC$169,COLUMN(N$1)-2,FALSE)),0,VLOOKUP($B$4&amp;$B182,[17]Sheet1!$C$87:$AC$169,COLUMN(N$1)-2,FALSE))</f>
        <v>0</v>
      </c>
      <c r="O182" s="7">
        <f>IF(ISERROR(VLOOKUP($B$4&amp;$B182,[17]Sheet1!$C$87:$AC$169,COLUMN(O$1)-2,FALSE)),0,VLOOKUP($B$4&amp;$B182,[17]Sheet1!$C$87:$AC$169,COLUMN(O$1)-2,FALSE))</f>
        <v>0</v>
      </c>
      <c r="P182" s="7">
        <f>IF(ISERROR(VLOOKUP($B$4&amp;$B182,[17]Sheet1!$C$87:$AC$169,COLUMN(P$1)-2,FALSE)),0,VLOOKUP($B$4&amp;$B182,[17]Sheet1!$C$87:$AC$169,COLUMN(P$1)-2,FALSE))</f>
        <v>0</v>
      </c>
      <c r="Q182" s="7">
        <f>IF(ISERROR(VLOOKUP($B$4&amp;$B182,[17]Sheet1!$C$87:$AC$169,COLUMN(Q$1)-2,FALSE)),0,VLOOKUP($B$4&amp;$B182,[17]Sheet1!$C$87:$AC$169,COLUMN(Q$1)-2,FALSE))</f>
        <v>0</v>
      </c>
      <c r="R182" s="7">
        <f>IF(ISERROR(VLOOKUP($B$4&amp;$B182,[17]Sheet1!$C$87:$AC$169,COLUMN(R$1)-2,FALSE)),0,VLOOKUP($B$4&amp;$B182,[17]Sheet1!$C$87:$AC$169,COLUMN(R$1)-2,FALSE))</f>
        <v>0</v>
      </c>
      <c r="S182" s="7">
        <f>IF(ISERROR(VLOOKUP($B$4&amp;$B182,[17]Sheet1!$C$87:$AC$169,COLUMN(S$1)-2,FALSE)),0,VLOOKUP($B$4&amp;$B182,[17]Sheet1!$C$87:$AC$169,COLUMN(S$1)-2,FALSE))</f>
        <v>0</v>
      </c>
      <c r="T182" s="7">
        <f>IF(ISERROR(VLOOKUP($B$4&amp;$B182,[17]Sheet1!$C$87:$AC$169,COLUMN(T$1)-2,FALSE)),0,VLOOKUP($B$4&amp;$B182,[17]Sheet1!$C$87:$AC$169,COLUMN(T$1)-2,FALSE))</f>
        <v>0</v>
      </c>
      <c r="U182" s="7">
        <f>IF(ISERROR(VLOOKUP($B$4&amp;$B182,[17]Sheet1!$C$87:$AC$169,COLUMN(U$1)-2,FALSE)),0,VLOOKUP($B$4&amp;$B182,[17]Sheet1!$C$87:$AC$169,COLUMN(U$1)-2,FALSE))</f>
        <v>0</v>
      </c>
      <c r="V182" s="7">
        <f>IF(ISERROR(VLOOKUP($B$4&amp;$B182,[17]Sheet1!$C$87:$AC$169,COLUMN(V$1)-2,FALSE)),0,VLOOKUP($B$4&amp;$B182,[17]Sheet1!$C$87:$AC$169,COLUMN(V$1)-2,FALSE))</f>
        <v>0</v>
      </c>
      <c r="W182" s="7">
        <f>IF(ISERROR(VLOOKUP($B$4&amp;$B182,[17]Sheet1!$C$87:$AC$169,COLUMN(W$1)-2,FALSE)),0,VLOOKUP($B$4&amp;$B182,[17]Sheet1!$C$87:$AC$169,COLUMN(W$1)-2,FALSE))</f>
        <v>0</v>
      </c>
      <c r="X182" s="7">
        <f>IF(ISERROR(VLOOKUP($B$4&amp;$B182,[17]Sheet1!$C$87:$AC$169,COLUMN(X$1)-2,FALSE)),0,VLOOKUP($B$4&amp;$B182,[17]Sheet1!$C$87:$AC$169,COLUMN(X$1)-2,FALSE))</f>
        <v>0</v>
      </c>
      <c r="Y182" s="7">
        <f>IF(ISERROR(VLOOKUP($B$4&amp;$B182,[17]Sheet1!$C$87:$AC$169,COLUMN(Y$1)-2,FALSE)),0,VLOOKUP($B$4&amp;$B182,[17]Sheet1!$C$87:$AC$169,COLUMN(Y$1)-2,FALSE))</f>
        <v>0</v>
      </c>
      <c r="Z182" s="7">
        <f>IF(ISERROR(VLOOKUP($B$4&amp;$B182,[17]Sheet1!$C$87:$AC$169,COLUMN(Z$1)-2,FALSE)),0,VLOOKUP($B$4&amp;$B182,[17]Sheet1!$C$87:$AC$169,COLUMN(Z$1)-2,FALSE))</f>
        <v>0</v>
      </c>
      <c r="AA182" s="7">
        <f>IF(ISERROR(VLOOKUP($B$4&amp;$B182,[17]Sheet1!$C$87:$AC$169,COLUMN(AA$1)-2,FALSE)),0,VLOOKUP($B$4&amp;$B182,[17]Sheet1!$C$87:$AC$169,COLUMN(AA$1)-2,FALSE))</f>
        <v>0</v>
      </c>
      <c r="AB182" s="7">
        <f>IF(ISERROR(VLOOKUP($B$4&amp;$B182,[17]Sheet1!$C$87:$AC$169,COLUMN(AB$1)-2,FALSE)),0,VLOOKUP($B$4&amp;$B182,[17]Sheet1!$C$87:$AC$169,COLUMN(AB$1)-2,FALSE))</f>
        <v>0</v>
      </c>
      <c r="AC182" s="7">
        <f>IF(ISERROR(VLOOKUP($B$4&amp;$B182,[17]Sheet1!$C$87:$AC$169,COLUMN(AC$1)-2,FALSE)),0,VLOOKUP($B$4&amp;$B182,[17]Sheet1!$C$87:$AC$169,COLUMN(AC$1)-2,FALSE))</f>
        <v>0</v>
      </c>
      <c r="AF182" s="7">
        <f t="shared" si="202"/>
        <v>0</v>
      </c>
      <c r="AG182" s="7">
        <f>AG173*AG179</f>
        <v>0</v>
      </c>
      <c r="AH182" s="7">
        <f>AH173*AH179</f>
        <v>0</v>
      </c>
      <c r="AI182" s="7">
        <f t="shared" ref="AI182:BO182" si="210">AI173*AI179</f>
        <v>0</v>
      </c>
      <c r="AJ182" s="9">
        <f t="shared" si="210"/>
        <v>0</v>
      </c>
      <c r="AK182" s="9">
        <f t="shared" si="210"/>
        <v>0</v>
      </c>
      <c r="AL182" s="9">
        <f t="shared" si="210"/>
        <v>0</v>
      </c>
      <c r="AM182" s="9">
        <f t="shared" si="210"/>
        <v>0</v>
      </c>
      <c r="AN182" s="9">
        <f t="shared" si="210"/>
        <v>0</v>
      </c>
      <c r="AO182" s="9">
        <f t="shared" si="210"/>
        <v>0</v>
      </c>
      <c r="AP182" s="9">
        <f t="shared" si="210"/>
        <v>0</v>
      </c>
      <c r="AQ182" s="9">
        <f t="shared" si="210"/>
        <v>0</v>
      </c>
      <c r="AR182" s="9">
        <f t="shared" si="210"/>
        <v>0</v>
      </c>
      <c r="AS182" s="9">
        <f t="shared" si="210"/>
        <v>0</v>
      </c>
      <c r="AT182" s="9">
        <f t="shared" si="210"/>
        <v>0</v>
      </c>
      <c r="AU182" s="9">
        <f t="shared" si="210"/>
        <v>0</v>
      </c>
      <c r="AV182" s="9">
        <f t="shared" si="210"/>
        <v>0</v>
      </c>
      <c r="AW182" s="9">
        <f t="shared" si="210"/>
        <v>0</v>
      </c>
      <c r="AX182" s="9">
        <f t="shared" si="210"/>
        <v>0</v>
      </c>
      <c r="AY182" s="9">
        <f t="shared" si="210"/>
        <v>0</v>
      </c>
      <c r="AZ182" s="9">
        <f t="shared" si="210"/>
        <v>0</v>
      </c>
      <c r="BA182" s="9">
        <f t="shared" si="210"/>
        <v>0</v>
      </c>
      <c r="BB182" s="9">
        <f t="shared" si="210"/>
        <v>0</v>
      </c>
      <c r="BC182" s="9">
        <f t="shared" si="210"/>
        <v>0</v>
      </c>
      <c r="BD182" s="9">
        <f t="shared" si="210"/>
        <v>0</v>
      </c>
      <c r="BE182" s="9">
        <f t="shared" si="210"/>
        <v>0</v>
      </c>
      <c r="BF182" s="9">
        <f t="shared" si="210"/>
        <v>0</v>
      </c>
      <c r="BG182" s="9">
        <f t="shared" si="210"/>
        <v>0</v>
      </c>
      <c r="BH182" s="9">
        <f t="shared" si="210"/>
        <v>0</v>
      </c>
      <c r="BI182" s="9">
        <f t="shared" si="210"/>
        <v>0</v>
      </c>
      <c r="BJ182" s="9">
        <f t="shared" si="210"/>
        <v>0</v>
      </c>
      <c r="BK182" s="9">
        <f t="shared" si="210"/>
        <v>0</v>
      </c>
      <c r="BL182" s="9">
        <f t="shared" si="210"/>
        <v>0</v>
      </c>
      <c r="BM182" s="9">
        <f t="shared" si="210"/>
        <v>0</v>
      </c>
      <c r="BN182" s="9">
        <f t="shared" si="210"/>
        <v>0</v>
      </c>
      <c r="BO182" s="9">
        <f t="shared" si="210"/>
        <v>0</v>
      </c>
    </row>
    <row r="183" spans="2:67" hidden="1" outlineLevel="1" x14ac:dyDescent="0.25">
      <c r="AF183" s="265">
        <f>AC174*AF169</f>
        <v>0</v>
      </c>
      <c r="AG183" s="265">
        <f t="shared" ref="AG183:BO183" si="211">AG174*AG169</f>
        <v>0</v>
      </c>
      <c r="AH183" s="265">
        <f t="shared" si="211"/>
        <v>0</v>
      </c>
      <c r="AI183" s="265">
        <f t="shared" si="211"/>
        <v>0</v>
      </c>
      <c r="AJ183" s="266">
        <f t="shared" si="211"/>
        <v>0</v>
      </c>
      <c r="AK183" s="266">
        <f t="shared" si="211"/>
        <v>0</v>
      </c>
      <c r="AL183" s="266">
        <f t="shared" si="211"/>
        <v>0</v>
      </c>
      <c r="AM183" s="266">
        <f t="shared" si="211"/>
        <v>0</v>
      </c>
      <c r="AN183" s="266">
        <f t="shared" si="211"/>
        <v>0</v>
      </c>
      <c r="AO183" s="266">
        <f t="shared" si="211"/>
        <v>0</v>
      </c>
      <c r="AP183" s="266">
        <f t="shared" si="211"/>
        <v>0</v>
      </c>
      <c r="AQ183" s="266">
        <f t="shared" si="211"/>
        <v>0</v>
      </c>
      <c r="AR183" s="266">
        <f t="shared" si="211"/>
        <v>0</v>
      </c>
      <c r="AS183" s="266">
        <f t="shared" si="211"/>
        <v>0</v>
      </c>
      <c r="AT183" s="266">
        <f t="shared" si="211"/>
        <v>0</v>
      </c>
      <c r="AU183" s="266">
        <f t="shared" si="211"/>
        <v>0</v>
      </c>
      <c r="AV183" s="266">
        <f t="shared" si="211"/>
        <v>0</v>
      </c>
      <c r="AW183" s="266">
        <f t="shared" si="211"/>
        <v>0</v>
      </c>
      <c r="AX183" s="266">
        <f t="shared" si="211"/>
        <v>0</v>
      </c>
      <c r="AY183" s="266">
        <f t="shared" si="211"/>
        <v>0</v>
      </c>
      <c r="AZ183" s="266">
        <f t="shared" si="211"/>
        <v>0</v>
      </c>
      <c r="BA183" s="266">
        <f t="shared" si="211"/>
        <v>0</v>
      </c>
      <c r="BB183" s="266">
        <f t="shared" si="211"/>
        <v>0</v>
      </c>
      <c r="BC183" s="266">
        <f t="shared" si="211"/>
        <v>0</v>
      </c>
      <c r="BD183" s="266">
        <f t="shared" si="211"/>
        <v>0</v>
      </c>
      <c r="BE183" s="266">
        <f t="shared" si="211"/>
        <v>0</v>
      </c>
      <c r="BF183" s="266">
        <f t="shared" si="211"/>
        <v>0</v>
      </c>
      <c r="BG183" s="266">
        <f t="shared" si="211"/>
        <v>0</v>
      </c>
      <c r="BH183" s="266">
        <f t="shared" si="211"/>
        <v>0</v>
      </c>
      <c r="BI183" s="266">
        <f t="shared" si="211"/>
        <v>0</v>
      </c>
      <c r="BJ183" s="266">
        <f t="shared" si="211"/>
        <v>0</v>
      </c>
      <c r="BK183" s="266">
        <f t="shared" si="211"/>
        <v>0</v>
      </c>
      <c r="BL183" s="266">
        <f t="shared" si="211"/>
        <v>0</v>
      </c>
      <c r="BM183" s="266">
        <f t="shared" si="211"/>
        <v>0</v>
      </c>
      <c r="BN183" s="266">
        <f t="shared" si="211"/>
        <v>0</v>
      </c>
      <c r="BO183" s="266">
        <f t="shared" si="211"/>
        <v>0</v>
      </c>
    </row>
    <row r="184" spans="2:67" collapsed="1" x14ac:dyDescent="0.25">
      <c r="B184" s="1" t="s">
        <v>147</v>
      </c>
      <c r="D184" s="240"/>
      <c r="E184" s="240"/>
      <c r="F184" s="240"/>
      <c r="G184" s="240"/>
      <c r="H184" s="240"/>
      <c r="I184" s="240"/>
      <c r="J184" s="240"/>
      <c r="K184" s="240"/>
      <c r="L184" s="240"/>
      <c r="M184" s="240"/>
      <c r="N184" s="240"/>
      <c r="O184" s="240"/>
      <c r="P184" s="240"/>
      <c r="Q184" s="240"/>
      <c r="R184" s="240"/>
      <c r="S184" s="240"/>
      <c r="T184" s="240"/>
      <c r="U184" s="240"/>
      <c r="V184" s="240"/>
      <c r="W184" s="240"/>
      <c r="X184" s="240"/>
      <c r="Y184" s="240"/>
      <c r="Z184" s="240"/>
      <c r="AA184" s="234"/>
      <c r="AB184" s="234"/>
      <c r="AC184" s="234">
        <f>RATE((COUNT($AA$1:$AC$1)),,-$Z185,$AC185)</f>
        <v>0.38672254870115408</v>
      </c>
      <c r="AF184" s="234"/>
      <c r="AG184" s="234"/>
      <c r="AH184" s="234"/>
      <c r="AI184" s="234"/>
    </row>
    <row r="185" spans="2:67" x14ac:dyDescent="0.25">
      <c r="B185" s="242" t="s">
        <v>137</v>
      </c>
      <c r="D185" s="243"/>
      <c r="E185" s="243"/>
      <c r="F185" s="243"/>
      <c r="G185" s="243"/>
      <c r="H185" s="243"/>
      <c r="I185" s="243"/>
      <c r="J185" s="243"/>
      <c r="K185" s="243"/>
      <c r="L185" s="243"/>
      <c r="M185" s="243"/>
      <c r="N185" s="243"/>
      <c r="O185" s="243"/>
      <c r="P185" s="243"/>
      <c r="Q185" s="243"/>
      <c r="R185" s="243"/>
      <c r="S185" s="243"/>
      <c r="T185" s="243"/>
      <c r="U185" s="243"/>
      <c r="V185" s="243"/>
      <c r="W185" s="243"/>
      <c r="X185" s="243"/>
      <c r="Y185" s="243"/>
      <c r="Z185" s="243">
        <f>Z192+Z193</f>
        <v>3</v>
      </c>
      <c r="AA185" s="243">
        <f>AA192+AA193</f>
        <v>11</v>
      </c>
      <c r="AB185" s="243">
        <f>AB192+AB193</f>
        <v>14</v>
      </c>
      <c r="AC185" s="243">
        <f>AC192+AC193</f>
        <v>8</v>
      </c>
      <c r="AF185" s="244">
        <f>SUM(AF192:AF193)</f>
        <v>14</v>
      </c>
      <c r="AG185" s="244">
        <f>SUM(AG192:AG193)</f>
        <v>8</v>
      </c>
      <c r="AH185" s="244">
        <f t="shared" ref="AH185:BO185" si="212">ROUND((AG192+AG193)*(1+AH186),)</f>
        <v>10</v>
      </c>
      <c r="AI185" s="244">
        <f t="shared" si="212"/>
        <v>9</v>
      </c>
      <c r="AJ185" s="245">
        <f t="shared" si="212"/>
        <v>16</v>
      </c>
      <c r="AK185" s="245">
        <f t="shared" si="212"/>
        <v>13</v>
      </c>
      <c r="AL185" s="245">
        <f t="shared" si="212"/>
        <v>17</v>
      </c>
      <c r="AM185" s="245">
        <f t="shared" si="212"/>
        <v>22</v>
      </c>
      <c r="AN185" s="245">
        <f t="shared" si="212"/>
        <v>29</v>
      </c>
      <c r="AO185" s="245">
        <f t="shared" si="212"/>
        <v>38</v>
      </c>
      <c r="AP185" s="245">
        <f t="shared" si="212"/>
        <v>49</v>
      </c>
      <c r="AQ185" s="245">
        <f t="shared" si="212"/>
        <v>64</v>
      </c>
      <c r="AR185" s="245">
        <f t="shared" si="212"/>
        <v>83</v>
      </c>
      <c r="AS185" s="245">
        <f t="shared" si="212"/>
        <v>108</v>
      </c>
      <c r="AT185" s="245">
        <f t="shared" si="212"/>
        <v>140</v>
      </c>
      <c r="AU185" s="245">
        <f t="shared" si="212"/>
        <v>182</v>
      </c>
      <c r="AV185" s="245">
        <f t="shared" si="212"/>
        <v>237</v>
      </c>
      <c r="AW185" s="245">
        <f t="shared" si="212"/>
        <v>308</v>
      </c>
      <c r="AX185" s="245">
        <f t="shared" si="212"/>
        <v>400</v>
      </c>
      <c r="AY185" s="245">
        <f t="shared" si="212"/>
        <v>520</v>
      </c>
      <c r="AZ185" s="245">
        <f t="shared" si="212"/>
        <v>676</v>
      </c>
      <c r="BA185" s="245">
        <f t="shared" si="212"/>
        <v>879</v>
      </c>
      <c r="BB185" s="245">
        <f t="shared" si="212"/>
        <v>1143</v>
      </c>
      <c r="BC185" s="245">
        <f t="shared" si="212"/>
        <v>1486</v>
      </c>
      <c r="BD185" s="245">
        <f t="shared" si="212"/>
        <v>1932</v>
      </c>
      <c r="BE185" s="245">
        <f t="shared" si="212"/>
        <v>2512</v>
      </c>
      <c r="BF185" s="245">
        <f t="shared" si="212"/>
        <v>3266</v>
      </c>
      <c r="BG185" s="245">
        <f t="shared" si="212"/>
        <v>4246</v>
      </c>
      <c r="BH185" s="245">
        <f t="shared" si="212"/>
        <v>5520</v>
      </c>
      <c r="BI185" s="245">
        <f t="shared" si="212"/>
        <v>7176</v>
      </c>
      <c r="BJ185" s="245">
        <f t="shared" si="212"/>
        <v>9329</v>
      </c>
      <c r="BK185" s="245">
        <f t="shared" si="212"/>
        <v>12128</v>
      </c>
      <c r="BL185" s="245">
        <f t="shared" si="212"/>
        <v>15766</v>
      </c>
      <c r="BM185" s="245">
        <f t="shared" si="212"/>
        <v>20496</v>
      </c>
      <c r="BN185" s="245">
        <f t="shared" si="212"/>
        <v>26645</v>
      </c>
      <c r="BO185" s="245">
        <f t="shared" si="212"/>
        <v>34639</v>
      </c>
    </row>
    <row r="186" spans="2:67" x14ac:dyDescent="0.25">
      <c r="B186" s="246" t="s">
        <v>99</v>
      </c>
      <c r="C186" s="247"/>
      <c r="D186" s="248"/>
      <c r="E186" s="249"/>
      <c r="F186" s="249"/>
      <c r="G186" s="249"/>
      <c r="H186" s="249"/>
      <c r="I186" s="249"/>
      <c r="J186" s="249"/>
      <c r="K186" s="249"/>
      <c r="L186" s="249"/>
      <c r="M186" s="249"/>
      <c r="N186" s="249"/>
      <c r="O186" s="249"/>
      <c r="P186" s="249"/>
      <c r="Q186" s="249"/>
      <c r="R186" s="249"/>
      <c r="S186" s="249"/>
      <c r="T186" s="249"/>
      <c r="U186" s="249"/>
      <c r="V186" s="249"/>
      <c r="W186" s="249"/>
      <c r="X186" s="249"/>
      <c r="Y186" s="249"/>
      <c r="Z186" s="249"/>
      <c r="AA186" s="249">
        <f>RATE(1,,-Z185,AA185)</f>
        <v>2.6666666666666665</v>
      </c>
      <c r="AB186" s="249">
        <f>RATE(1,,-AA185,AB185)</f>
        <v>0.27272727272727276</v>
      </c>
      <c r="AC186" s="249">
        <f>RATE(1,,-AA185,AC185)</f>
        <v>-0.27272727272727276</v>
      </c>
      <c r="AD186" s="250">
        <v>0.3</v>
      </c>
      <c r="AF186" s="251">
        <f>AD186</f>
        <v>0.3</v>
      </c>
      <c r="AG186" s="251">
        <f t="shared" ref="AG186:BO190" si="213">AF186</f>
        <v>0.3</v>
      </c>
      <c r="AH186" s="251">
        <f t="shared" si="213"/>
        <v>0.3</v>
      </c>
      <c r="AI186" s="251">
        <f t="shared" si="213"/>
        <v>0.3</v>
      </c>
      <c r="AJ186" s="252">
        <f t="shared" si="213"/>
        <v>0.3</v>
      </c>
      <c r="AK186" s="252">
        <f t="shared" si="213"/>
        <v>0.3</v>
      </c>
      <c r="AL186" s="252">
        <f t="shared" si="213"/>
        <v>0.3</v>
      </c>
      <c r="AM186" s="252">
        <f t="shared" si="213"/>
        <v>0.3</v>
      </c>
      <c r="AN186" s="252">
        <f t="shared" si="213"/>
        <v>0.3</v>
      </c>
      <c r="AO186" s="252">
        <f t="shared" si="213"/>
        <v>0.3</v>
      </c>
      <c r="AP186" s="252">
        <f t="shared" si="213"/>
        <v>0.3</v>
      </c>
      <c r="AQ186" s="252">
        <f t="shared" si="213"/>
        <v>0.3</v>
      </c>
      <c r="AR186" s="252">
        <f t="shared" si="213"/>
        <v>0.3</v>
      </c>
      <c r="AS186" s="252">
        <f t="shared" si="213"/>
        <v>0.3</v>
      </c>
      <c r="AT186" s="252">
        <f t="shared" si="213"/>
        <v>0.3</v>
      </c>
      <c r="AU186" s="252">
        <f t="shared" si="213"/>
        <v>0.3</v>
      </c>
      <c r="AV186" s="252">
        <f t="shared" si="213"/>
        <v>0.3</v>
      </c>
      <c r="AW186" s="252">
        <f t="shared" si="213"/>
        <v>0.3</v>
      </c>
      <c r="AX186" s="252">
        <f t="shared" si="213"/>
        <v>0.3</v>
      </c>
      <c r="AY186" s="252">
        <f t="shared" si="213"/>
        <v>0.3</v>
      </c>
      <c r="AZ186" s="252">
        <f t="shared" si="213"/>
        <v>0.3</v>
      </c>
      <c r="BA186" s="252">
        <f t="shared" si="213"/>
        <v>0.3</v>
      </c>
      <c r="BB186" s="252">
        <f t="shared" si="213"/>
        <v>0.3</v>
      </c>
      <c r="BC186" s="252">
        <f t="shared" si="213"/>
        <v>0.3</v>
      </c>
      <c r="BD186" s="252">
        <f t="shared" si="213"/>
        <v>0.3</v>
      </c>
      <c r="BE186" s="252">
        <f t="shared" si="213"/>
        <v>0.3</v>
      </c>
      <c r="BF186" s="252">
        <f t="shared" si="213"/>
        <v>0.3</v>
      </c>
      <c r="BG186" s="252">
        <f t="shared" si="213"/>
        <v>0.3</v>
      </c>
      <c r="BH186" s="252">
        <f t="shared" si="213"/>
        <v>0.3</v>
      </c>
      <c r="BI186" s="252">
        <f t="shared" si="213"/>
        <v>0.3</v>
      </c>
      <c r="BJ186" s="252">
        <f t="shared" si="213"/>
        <v>0.3</v>
      </c>
      <c r="BK186" s="252">
        <f t="shared" si="213"/>
        <v>0.3</v>
      </c>
      <c r="BL186" s="252">
        <f t="shared" si="213"/>
        <v>0.3</v>
      </c>
      <c r="BM186" s="252">
        <f t="shared" si="213"/>
        <v>0.3</v>
      </c>
      <c r="BN186" s="252">
        <f t="shared" si="213"/>
        <v>0.3</v>
      </c>
      <c r="BO186" s="252">
        <f t="shared" si="213"/>
        <v>0.3</v>
      </c>
    </row>
    <row r="187" spans="2:67" x14ac:dyDescent="0.25">
      <c r="B187" s="246" t="s">
        <v>101</v>
      </c>
      <c r="C187" s="247"/>
      <c r="D187" s="253"/>
      <c r="E187" s="253"/>
      <c r="F187" s="253"/>
      <c r="G187" s="253"/>
      <c r="H187" s="253"/>
      <c r="I187" s="253"/>
      <c r="J187" s="253"/>
      <c r="K187" s="253"/>
      <c r="L187" s="253"/>
      <c r="M187" s="253"/>
      <c r="N187" s="253"/>
      <c r="O187" s="253"/>
      <c r="P187" s="253"/>
      <c r="Q187" s="253"/>
      <c r="R187" s="253"/>
      <c r="S187" s="253"/>
      <c r="T187" s="253"/>
      <c r="U187" s="253"/>
      <c r="V187" s="253"/>
      <c r="W187" s="253"/>
      <c r="X187" s="253"/>
      <c r="Y187" s="253"/>
      <c r="Z187" s="253">
        <f>Z193/Z185</f>
        <v>0</v>
      </c>
      <c r="AA187" s="253">
        <f>AA193/AA185</f>
        <v>0.27272727272727271</v>
      </c>
      <c r="AB187" s="253">
        <f>AB193/AB185</f>
        <v>0.5714285714285714</v>
      </c>
      <c r="AC187" s="253">
        <f>AC193/AC185</f>
        <v>0.625</v>
      </c>
      <c r="AD187" s="250">
        <f>SUM(V193:AC193)/SUM(V185:AC185)</f>
        <v>0.44444444444444442</v>
      </c>
      <c r="AF187" s="254">
        <f>AD187</f>
        <v>0.44444444444444442</v>
      </c>
      <c r="AG187" s="254">
        <f t="shared" si="213"/>
        <v>0.44444444444444442</v>
      </c>
      <c r="AH187" s="254">
        <f t="shared" si="213"/>
        <v>0.44444444444444442</v>
      </c>
      <c r="AI187" s="254">
        <f t="shared" si="213"/>
        <v>0.44444444444444442</v>
      </c>
      <c r="AJ187" s="252">
        <f t="shared" si="213"/>
        <v>0.44444444444444442</v>
      </c>
      <c r="AK187" s="252">
        <f t="shared" si="213"/>
        <v>0.44444444444444442</v>
      </c>
      <c r="AL187" s="252">
        <f t="shared" si="213"/>
        <v>0.44444444444444442</v>
      </c>
      <c r="AM187" s="252">
        <f t="shared" si="213"/>
        <v>0.44444444444444442</v>
      </c>
      <c r="AN187" s="252">
        <f t="shared" si="213"/>
        <v>0.44444444444444442</v>
      </c>
      <c r="AO187" s="252">
        <f t="shared" si="213"/>
        <v>0.44444444444444442</v>
      </c>
      <c r="AP187" s="252">
        <f t="shared" si="213"/>
        <v>0.44444444444444442</v>
      </c>
      <c r="AQ187" s="252">
        <f t="shared" si="213"/>
        <v>0.44444444444444442</v>
      </c>
      <c r="AR187" s="252">
        <f t="shared" si="213"/>
        <v>0.44444444444444442</v>
      </c>
      <c r="AS187" s="252">
        <f t="shared" si="213"/>
        <v>0.44444444444444442</v>
      </c>
      <c r="AT187" s="252">
        <f t="shared" si="213"/>
        <v>0.44444444444444442</v>
      </c>
      <c r="AU187" s="252">
        <f t="shared" si="213"/>
        <v>0.44444444444444442</v>
      </c>
      <c r="AV187" s="252">
        <f t="shared" si="213"/>
        <v>0.44444444444444442</v>
      </c>
      <c r="AW187" s="252">
        <f t="shared" si="213"/>
        <v>0.44444444444444442</v>
      </c>
      <c r="AX187" s="252">
        <f t="shared" si="213"/>
        <v>0.44444444444444442</v>
      </c>
      <c r="AY187" s="252">
        <f t="shared" si="213"/>
        <v>0.44444444444444442</v>
      </c>
      <c r="AZ187" s="252">
        <f t="shared" si="213"/>
        <v>0.44444444444444442</v>
      </c>
      <c r="BA187" s="252">
        <f t="shared" si="213"/>
        <v>0.44444444444444442</v>
      </c>
      <c r="BB187" s="252">
        <f t="shared" si="213"/>
        <v>0.44444444444444442</v>
      </c>
      <c r="BC187" s="252">
        <f t="shared" si="213"/>
        <v>0.44444444444444442</v>
      </c>
      <c r="BD187" s="252">
        <f t="shared" si="213"/>
        <v>0.44444444444444442</v>
      </c>
      <c r="BE187" s="252">
        <f t="shared" si="213"/>
        <v>0.44444444444444442</v>
      </c>
      <c r="BF187" s="252">
        <f t="shared" si="213"/>
        <v>0.44444444444444442</v>
      </c>
      <c r="BG187" s="252">
        <f t="shared" si="213"/>
        <v>0.44444444444444442</v>
      </c>
      <c r="BH187" s="252">
        <f t="shared" si="213"/>
        <v>0.44444444444444442</v>
      </c>
      <c r="BI187" s="252">
        <f t="shared" si="213"/>
        <v>0.44444444444444442</v>
      </c>
      <c r="BJ187" s="252">
        <f t="shared" si="213"/>
        <v>0.44444444444444442</v>
      </c>
      <c r="BK187" s="252">
        <f t="shared" si="213"/>
        <v>0.44444444444444442</v>
      </c>
      <c r="BL187" s="252">
        <f t="shared" si="213"/>
        <v>0.44444444444444442</v>
      </c>
      <c r="BM187" s="252">
        <f t="shared" si="213"/>
        <v>0.44444444444444442</v>
      </c>
      <c r="BN187" s="252">
        <f t="shared" si="213"/>
        <v>0.44444444444444442</v>
      </c>
      <c r="BO187" s="252">
        <f t="shared" si="213"/>
        <v>0.44444444444444442</v>
      </c>
    </row>
    <row r="188" spans="2:67" x14ac:dyDescent="0.25">
      <c r="B188" s="246" t="s">
        <v>183</v>
      </c>
      <c r="C188" s="247"/>
      <c r="D188" s="255"/>
      <c r="E188" s="255"/>
      <c r="F188" s="255"/>
      <c r="G188" s="255"/>
      <c r="H188" s="255"/>
      <c r="I188" s="255"/>
      <c r="J188" s="255"/>
      <c r="K188" s="255"/>
      <c r="L188" s="255"/>
      <c r="M188" s="255"/>
      <c r="N188" s="255"/>
      <c r="O188" s="255"/>
      <c r="P188" s="255"/>
      <c r="Q188" s="255"/>
      <c r="R188" s="255"/>
      <c r="S188" s="255"/>
      <c r="T188" s="255"/>
      <c r="U188" s="255"/>
      <c r="V188" s="255"/>
      <c r="W188" s="255"/>
      <c r="X188" s="255"/>
      <c r="Y188" s="255"/>
      <c r="Z188" s="255">
        <f>Z195/Z192</f>
        <v>1</v>
      </c>
      <c r="AA188" s="255">
        <f>AA195/AA192</f>
        <v>1</v>
      </c>
      <c r="AB188" s="255">
        <f>AB195/AB192</f>
        <v>1.1666666666666667</v>
      </c>
      <c r="AC188" s="255">
        <f>AC195/AC192</f>
        <v>1</v>
      </c>
      <c r="AD188" s="256">
        <v>1.5</v>
      </c>
      <c r="AF188" s="268">
        <v>1.05</v>
      </c>
      <c r="AG188" s="268">
        <f t="shared" si="213"/>
        <v>1.05</v>
      </c>
      <c r="AH188" s="268">
        <f t="shared" si="213"/>
        <v>1.05</v>
      </c>
      <c r="AI188" s="268">
        <f t="shared" si="213"/>
        <v>1.05</v>
      </c>
      <c r="AJ188" s="268">
        <v>1.25</v>
      </c>
      <c r="AK188" s="268">
        <v>1.33</v>
      </c>
      <c r="AL188" s="258">
        <f>AD188</f>
        <v>1.5</v>
      </c>
      <c r="AM188" s="258">
        <f t="shared" si="213"/>
        <v>1.5</v>
      </c>
      <c r="AN188" s="258">
        <f t="shared" si="213"/>
        <v>1.5</v>
      </c>
      <c r="AO188" s="258">
        <f t="shared" si="213"/>
        <v>1.5</v>
      </c>
      <c r="AP188" s="258">
        <f t="shared" si="213"/>
        <v>1.5</v>
      </c>
      <c r="AQ188" s="258">
        <f t="shared" si="213"/>
        <v>1.5</v>
      </c>
      <c r="AR188" s="258">
        <f t="shared" si="213"/>
        <v>1.5</v>
      </c>
      <c r="AS188" s="258">
        <f t="shared" si="213"/>
        <v>1.5</v>
      </c>
      <c r="AT188" s="258">
        <f t="shared" si="213"/>
        <v>1.5</v>
      </c>
      <c r="AU188" s="258">
        <f t="shared" si="213"/>
        <v>1.5</v>
      </c>
      <c r="AV188" s="258">
        <f t="shared" si="213"/>
        <v>1.5</v>
      </c>
      <c r="AW188" s="258">
        <f t="shared" si="213"/>
        <v>1.5</v>
      </c>
      <c r="AX188" s="258">
        <f t="shared" si="213"/>
        <v>1.5</v>
      </c>
      <c r="AY188" s="258">
        <f t="shared" si="213"/>
        <v>1.5</v>
      </c>
      <c r="AZ188" s="258">
        <f t="shared" si="213"/>
        <v>1.5</v>
      </c>
      <c r="BA188" s="258">
        <f t="shared" si="213"/>
        <v>1.5</v>
      </c>
      <c r="BB188" s="258">
        <f t="shared" si="213"/>
        <v>1.5</v>
      </c>
      <c r="BC188" s="258">
        <f t="shared" si="213"/>
        <v>1.5</v>
      </c>
      <c r="BD188" s="258">
        <f t="shared" si="213"/>
        <v>1.5</v>
      </c>
      <c r="BE188" s="258">
        <f t="shared" si="213"/>
        <v>1.5</v>
      </c>
      <c r="BF188" s="258">
        <f t="shared" si="213"/>
        <v>1.5</v>
      </c>
      <c r="BG188" s="258">
        <f t="shared" si="213"/>
        <v>1.5</v>
      </c>
      <c r="BH188" s="258">
        <f t="shared" si="213"/>
        <v>1.5</v>
      </c>
      <c r="BI188" s="258">
        <f t="shared" si="213"/>
        <v>1.5</v>
      </c>
      <c r="BJ188" s="258">
        <f t="shared" si="213"/>
        <v>1.5</v>
      </c>
      <c r="BK188" s="258">
        <f t="shared" si="213"/>
        <v>1.5</v>
      </c>
      <c r="BL188" s="258">
        <f t="shared" si="213"/>
        <v>1.5</v>
      </c>
      <c r="BM188" s="258">
        <f t="shared" si="213"/>
        <v>1.5</v>
      </c>
      <c r="BN188" s="258">
        <f t="shared" si="213"/>
        <v>1.5</v>
      </c>
      <c r="BO188" s="258">
        <f t="shared" si="213"/>
        <v>1.5</v>
      </c>
    </row>
    <row r="189" spans="2:67" x14ac:dyDescent="0.25">
      <c r="B189" s="246" t="s">
        <v>103</v>
      </c>
      <c r="C189" s="247"/>
      <c r="D189" s="269"/>
      <c r="E189" s="269"/>
      <c r="F189" s="269"/>
      <c r="G189" s="269"/>
      <c r="H189" s="269"/>
      <c r="I189" s="269"/>
      <c r="J189" s="269"/>
      <c r="K189" s="269"/>
      <c r="L189" s="269"/>
      <c r="M189" s="269"/>
      <c r="N189" s="269"/>
      <c r="O189" s="269"/>
      <c r="P189" s="269"/>
      <c r="Q189" s="269"/>
      <c r="R189" s="269"/>
      <c r="S189" s="269"/>
      <c r="T189" s="269"/>
      <c r="U189" s="269"/>
      <c r="V189" s="269"/>
      <c r="W189" s="269"/>
      <c r="X189" s="269"/>
      <c r="Y189" s="269"/>
      <c r="Z189" s="269">
        <f>IF(ISERROR(Z198/Z195),"",Z198/Z195)</f>
        <v>50</v>
      </c>
      <c r="AA189" s="269">
        <f>IF(ISERROR(AA198/AA195),"",AA198/AA195)</f>
        <v>112.5</v>
      </c>
      <c r="AB189" s="269">
        <f>IF(ISERROR(AB198/AB195),"",AB198/AB195)</f>
        <v>78.571428571428569</v>
      </c>
      <c r="AC189" s="269">
        <f>IF(ISERROR(AC198/AC195),"",AC198/AC195)</f>
        <v>50</v>
      </c>
      <c r="AD189" s="260">
        <f>SUM(Z198:AC198)/SUM(Z195:AC195)</f>
        <v>83.333333333333329</v>
      </c>
      <c r="AF189" s="270">
        <f>AD189</f>
        <v>83.333333333333329</v>
      </c>
      <c r="AG189" s="270">
        <f t="shared" si="213"/>
        <v>83.333333333333329</v>
      </c>
      <c r="AH189" s="270">
        <f t="shared" si="213"/>
        <v>83.333333333333329</v>
      </c>
      <c r="AI189" s="270">
        <f t="shared" si="213"/>
        <v>83.333333333333329</v>
      </c>
      <c r="AJ189" s="271">
        <f t="shared" si="213"/>
        <v>83.333333333333329</v>
      </c>
      <c r="AK189" s="271">
        <f t="shared" si="213"/>
        <v>83.333333333333329</v>
      </c>
      <c r="AL189" s="271">
        <f t="shared" si="213"/>
        <v>83.333333333333329</v>
      </c>
      <c r="AM189" s="271">
        <f t="shared" si="213"/>
        <v>83.333333333333329</v>
      </c>
      <c r="AN189" s="271">
        <f t="shared" si="213"/>
        <v>83.333333333333329</v>
      </c>
      <c r="AO189" s="271">
        <f t="shared" si="213"/>
        <v>83.333333333333329</v>
      </c>
      <c r="AP189" s="271">
        <f t="shared" si="213"/>
        <v>83.333333333333329</v>
      </c>
      <c r="AQ189" s="271">
        <f t="shared" si="213"/>
        <v>83.333333333333329</v>
      </c>
      <c r="AR189" s="271">
        <f t="shared" si="213"/>
        <v>83.333333333333329</v>
      </c>
      <c r="AS189" s="271">
        <f t="shared" si="213"/>
        <v>83.333333333333329</v>
      </c>
      <c r="AT189" s="271">
        <f t="shared" si="213"/>
        <v>83.333333333333329</v>
      </c>
      <c r="AU189" s="271">
        <f t="shared" si="213"/>
        <v>83.333333333333329</v>
      </c>
      <c r="AV189" s="271">
        <f t="shared" si="213"/>
        <v>83.333333333333329</v>
      </c>
      <c r="AW189" s="271">
        <f t="shared" si="213"/>
        <v>83.333333333333329</v>
      </c>
      <c r="AX189" s="271">
        <f t="shared" si="213"/>
        <v>83.333333333333329</v>
      </c>
      <c r="AY189" s="271">
        <f t="shared" si="213"/>
        <v>83.333333333333329</v>
      </c>
      <c r="AZ189" s="271">
        <f t="shared" si="213"/>
        <v>83.333333333333329</v>
      </c>
      <c r="BA189" s="271">
        <f t="shared" si="213"/>
        <v>83.333333333333329</v>
      </c>
      <c r="BB189" s="271">
        <f t="shared" si="213"/>
        <v>83.333333333333329</v>
      </c>
      <c r="BC189" s="271">
        <f t="shared" si="213"/>
        <v>83.333333333333329</v>
      </c>
      <c r="BD189" s="271">
        <f t="shared" si="213"/>
        <v>83.333333333333329</v>
      </c>
      <c r="BE189" s="271">
        <f t="shared" si="213"/>
        <v>83.333333333333329</v>
      </c>
      <c r="BF189" s="271">
        <f t="shared" si="213"/>
        <v>83.333333333333329</v>
      </c>
      <c r="BG189" s="271">
        <f t="shared" si="213"/>
        <v>83.333333333333329</v>
      </c>
      <c r="BH189" s="271">
        <f t="shared" si="213"/>
        <v>83.333333333333329</v>
      </c>
      <c r="BI189" s="271">
        <f t="shared" si="213"/>
        <v>83.333333333333329</v>
      </c>
      <c r="BJ189" s="271">
        <f t="shared" si="213"/>
        <v>83.333333333333329</v>
      </c>
      <c r="BK189" s="271">
        <f t="shared" si="213"/>
        <v>83.333333333333329</v>
      </c>
      <c r="BL189" s="271">
        <f t="shared" si="213"/>
        <v>83.333333333333329</v>
      </c>
      <c r="BM189" s="271">
        <f t="shared" si="213"/>
        <v>83.333333333333329</v>
      </c>
      <c r="BN189" s="271">
        <f t="shared" si="213"/>
        <v>83.333333333333329</v>
      </c>
      <c r="BO189" s="271">
        <f t="shared" si="213"/>
        <v>83.333333333333329</v>
      </c>
    </row>
    <row r="190" spans="2:67" x14ac:dyDescent="0.25">
      <c r="B190" s="246" t="s">
        <v>233</v>
      </c>
      <c r="C190" s="247"/>
      <c r="D190" s="269"/>
      <c r="E190" s="269"/>
      <c r="F190" s="269"/>
      <c r="G190" s="269"/>
      <c r="H190" s="269"/>
      <c r="I190" s="269"/>
      <c r="J190" s="269"/>
      <c r="K190" s="269"/>
      <c r="L190" s="269"/>
      <c r="M190" s="269"/>
      <c r="N190" s="269"/>
      <c r="O190" s="269"/>
      <c r="P190" s="269"/>
      <c r="Q190" s="269"/>
      <c r="R190" s="269"/>
      <c r="S190" s="269"/>
      <c r="T190" s="269"/>
      <c r="U190" s="269"/>
      <c r="V190" s="269"/>
      <c r="W190" s="269"/>
      <c r="X190" s="269"/>
      <c r="Y190" s="269"/>
      <c r="Z190" s="269">
        <f>IF(ISERROR(Z198/Z185),"",Z198/Z185)</f>
        <v>50</v>
      </c>
      <c r="AA190" s="269">
        <f>IF(ISERROR(AA198/AA185),"",AA198/AA185)</f>
        <v>81.818181818181813</v>
      </c>
      <c r="AB190" s="269">
        <f>IF(ISERROR(AB198/AB185),"",AB198/AB185)</f>
        <v>39.285714285714285</v>
      </c>
      <c r="AC190" s="269">
        <f>IF(ISERROR(AC198/AC185),"",AC198/AC185)</f>
        <v>18.75</v>
      </c>
      <c r="AD190" s="260">
        <f>SUM(Y198:AC198)/SUM(Y185:AC185)</f>
        <v>48.611111111111114</v>
      </c>
      <c r="AF190" s="270">
        <f>AD190</f>
        <v>48.611111111111114</v>
      </c>
      <c r="AG190" s="270">
        <f t="shared" si="213"/>
        <v>48.611111111111114</v>
      </c>
      <c r="AH190" s="270">
        <f t="shared" si="213"/>
        <v>48.611111111111114</v>
      </c>
      <c r="AI190" s="270">
        <f t="shared" si="213"/>
        <v>48.611111111111114</v>
      </c>
      <c r="AJ190" s="271">
        <f t="shared" si="213"/>
        <v>48.611111111111114</v>
      </c>
      <c r="AK190" s="271">
        <f t="shared" si="213"/>
        <v>48.611111111111114</v>
      </c>
      <c r="AL190" s="271">
        <f t="shared" si="213"/>
        <v>48.611111111111114</v>
      </c>
      <c r="AM190" s="271">
        <f t="shared" si="213"/>
        <v>48.611111111111114</v>
      </c>
      <c r="AN190" s="271">
        <f t="shared" si="213"/>
        <v>48.611111111111114</v>
      </c>
      <c r="AO190" s="271">
        <f t="shared" si="213"/>
        <v>48.611111111111114</v>
      </c>
      <c r="AP190" s="271">
        <f t="shared" si="213"/>
        <v>48.611111111111114</v>
      </c>
      <c r="AQ190" s="271">
        <f t="shared" si="213"/>
        <v>48.611111111111114</v>
      </c>
      <c r="AR190" s="271">
        <f t="shared" si="213"/>
        <v>48.611111111111114</v>
      </c>
      <c r="AS190" s="271">
        <f t="shared" si="213"/>
        <v>48.611111111111114</v>
      </c>
      <c r="AT190" s="271">
        <f t="shared" si="213"/>
        <v>48.611111111111114</v>
      </c>
      <c r="AU190" s="271">
        <f t="shared" si="213"/>
        <v>48.611111111111114</v>
      </c>
      <c r="AV190" s="271">
        <f t="shared" si="213"/>
        <v>48.611111111111114</v>
      </c>
      <c r="AW190" s="271">
        <f t="shared" si="213"/>
        <v>48.611111111111114</v>
      </c>
      <c r="AX190" s="271">
        <f t="shared" si="213"/>
        <v>48.611111111111114</v>
      </c>
      <c r="AY190" s="271">
        <f t="shared" si="213"/>
        <v>48.611111111111114</v>
      </c>
      <c r="AZ190" s="271">
        <f t="shared" si="213"/>
        <v>48.611111111111114</v>
      </c>
      <c r="BA190" s="271">
        <f t="shared" si="213"/>
        <v>48.611111111111114</v>
      </c>
      <c r="BB190" s="271">
        <f t="shared" si="213"/>
        <v>48.611111111111114</v>
      </c>
      <c r="BC190" s="271">
        <f t="shared" si="213"/>
        <v>48.611111111111114</v>
      </c>
      <c r="BD190" s="271">
        <f t="shared" si="213"/>
        <v>48.611111111111114</v>
      </c>
      <c r="BE190" s="271">
        <f t="shared" si="213"/>
        <v>48.611111111111114</v>
      </c>
      <c r="BF190" s="271">
        <f t="shared" si="213"/>
        <v>48.611111111111114</v>
      </c>
      <c r="BG190" s="271">
        <f t="shared" si="213"/>
        <v>48.611111111111114</v>
      </c>
      <c r="BH190" s="271">
        <f t="shared" si="213"/>
        <v>48.611111111111114</v>
      </c>
      <c r="BI190" s="271">
        <f t="shared" si="213"/>
        <v>48.611111111111114</v>
      </c>
      <c r="BJ190" s="271">
        <f t="shared" si="213"/>
        <v>48.611111111111114</v>
      </c>
      <c r="BK190" s="271">
        <f t="shared" si="213"/>
        <v>48.611111111111114</v>
      </c>
      <c r="BL190" s="271">
        <f t="shared" si="213"/>
        <v>48.611111111111114</v>
      </c>
      <c r="BM190" s="271">
        <f t="shared" si="213"/>
        <v>48.611111111111114</v>
      </c>
      <c r="BN190" s="271">
        <f t="shared" si="213"/>
        <v>48.611111111111114</v>
      </c>
      <c r="BO190" s="271">
        <f t="shared" si="213"/>
        <v>48.611111111111114</v>
      </c>
    </row>
    <row r="192" spans="2:67" x14ac:dyDescent="0.25">
      <c r="B192" t="s">
        <v>237</v>
      </c>
      <c r="D192" s="7">
        <f>IF(VLOOKUP($B$20&amp;$B192,[17]Sheet1!$C$87:$AC$169,COLUMN(D$1)-2,FALSE)=" ",0,VLOOKUP($B$20&amp;$B192,[17]Sheet1!$C$87:$AC$169,COLUMN(D$1)-2,FALSE))</f>
        <v>0</v>
      </c>
      <c r="E192" s="7">
        <f>IF(VLOOKUP($B$20&amp;$B192,[17]Sheet1!$C$87:$AC$169,COLUMN(E$1)-2,FALSE)=" ",0,VLOOKUP($B$20&amp;$B192,[17]Sheet1!$C$87:$AC$169,COLUMN(E$1)-2,FALSE))</f>
        <v>0</v>
      </c>
      <c r="F192" s="7">
        <f>IF(VLOOKUP($B$20&amp;$B192,[17]Sheet1!$C$87:$AC$169,COLUMN(F$1)-2,FALSE)=" ",0,VLOOKUP($B$20&amp;$B192,[17]Sheet1!$C$87:$AC$169,COLUMN(F$1)-2,FALSE))</f>
        <v>0</v>
      </c>
      <c r="G192" s="7">
        <f>IF(VLOOKUP($B$20&amp;$B192,[17]Sheet1!$C$87:$AC$169,COLUMN(G$1)-2,FALSE)=" ",0,VLOOKUP($B$20&amp;$B192,[17]Sheet1!$C$87:$AC$169,COLUMN(G$1)-2,FALSE))</f>
        <v>0</v>
      </c>
      <c r="H192" s="7">
        <f>IF(VLOOKUP($B$20&amp;$B192,[17]Sheet1!$C$87:$AC$169,COLUMN(H$1)-2,FALSE)=" ",0,VLOOKUP($B$20&amp;$B192,[17]Sheet1!$C$87:$AC$169,COLUMN(H$1)-2,FALSE))</f>
        <v>0</v>
      </c>
      <c r="I192" s="7">
        <f>IF(VLOOKUP($B$20&amp;$B192,[17]Sheet1!$C$87:$AC$169,COLUMN(I$1)-2,FALSE)=" ",0,VLOOKUP($B$20&amp;$B192,[17]Sheet1!$C$87:$AC$169,COLUMN(I$1)-2,FALSE))</f>
        <v>0</v>
      </c>
      <c r="J192" s="7">
        <f>IF(VLOOKUP($B$20&amp;$B192,[17]Sheet1!$C$87:$AC$169,COLUMN(J$1)-2,FALSE)=" ",0,VLOOKUP($B$20&amp;$B192,[17]Sheet1!$C$87:$AC$169,COLUMN(J$1)-2,FALSE))</f>
        <v>0</v>
      </c>
      <c r="K192" s="7">
        <f>IF(VLOOKUP($B$20&amp;$B192,[17]Sheet1!$C$87:$AC$169,COLUMN(K$1)-2,FALSE)=" ",0,VLOOKUP($B$20&amp;$B192,[17]Sheet1!$C$87:$AC$169,COLUMN(K$1)-2,FALSE))</f>
        <v>0</v>
      </c>
      <c r="L192" s="7">
        <f>IF(VLOOKUP($B$20&amp;$B192,[17]Sheet1!$C$87:$AC$169,COLUMN(L$1)-2,FALSE)=" ",0,VLOOKUP($B$20&amp;$B192,[17]Sheet1!$C$87:$AC$169,COLUMN(L$1)-2,FALSE))</f>
        <v>0</v>
      </c>
      <c r="M192" s="7">
        <f>IF(VLOOKUP($B$20&amp;$B192,[17]Sheet1!$C$87:$AC$169,COLUMN(M$1)-2,FALSE)=" ",0,VLOOKUP($B$20&amp;$B192,[17]Sheet1!$C$87:$AC$169,COLUMN(M$1)-2,FALSE))</f>
        <v>0</v>
      </c>
      <c r="N192" s="7">
        <f>IF(VLOOKUP($B$20&amp;$B192,[17]Sheet1!$C$87:$AC$169,COLUMN(N$1)-2,FALSE)=" ",0,VLOOKUP($B$20&amp;$B192,[17]Sheet1!$C$87:$AC$169,COLUMN(N$1)-2,FALSE))</f>
        <v>0</v>
      </c>
      <c r="O192" s="7">
        <f>IF(VLOOKUP($B$20&amp;$B192,[17]Sheet1!$C$87:$AC$169,COLUMN(O$1)-2,FALSE)=" ",0,VLOOKUP($B$20&amp;$B192,[17]Sheet1!$C$87:$AC$169,COLUMN(O$1)-2,FALSE))</f>
        <v>0</v>
      </c>
      <c r="P192" s="7">
        <f>IF(VLOOKUP($B$20&amp;$B192,[17]Sheet1!$C$87:$AC$169,COLUMN(P$1)-2,FALSE)=" ",0,VLOOKUP($B$20&amp;$B192,[17]Sheet1!$C$87:$AC$169,COLUMN(P$1)-2,FALSE))</f>
        <v>0</v>
      </c>
      <c r="Q192" s="7">
        <f>IF(VLOOKUP($B$20&amp;$B192,[17]Sheet1!$C$87:$AC$169,COLUMN(Q$1)-2,FALSE)=" ",0,VLOOKUP($B$20&amp;$B192,[17]Sheet1!$C$87:$AC$169,COLUMN(Q$1)-2,FALSE))</f>
        <v>0</v>
      </c>
      <c r="R192" s="7">
        <f>IF(VLOOKUP($B$20&amp;$B192,[17]Sheet1!$C$87:$AC$169,COLUMN(R$1)-2,FALSE)=" ",0,VLOOKUP($B$20&amp;$B192,[17]Sheet1!$C$87:$AC$169,COLUMN(R$1)-2,FALSE))</f>
        <v>0</v>
      </c>
      <c r="S192" s="7">
        <f>IF(VLOOKUP($B$20&amp;$B192,[17]Sheet1!$C$87:$AC$169,COLUMN(S$1)-2,FALSE)=" ",0,VLOOKUP($B$20&amp;$B192,[17]Sheet1!$C$87:$AC$169,COLUMN(S$1)-2,FALSE))</f>
        <v>0</v>
      </c>
      <c r="T192" s="7">
        <f>IF(VLOOKUP($B$20&amp;$B192,[17]Sheet1!$C$87:$AC$169,COLUMN(T$1)-2,FALSE)=" ",0,VLOOKUP($B$20&amp;$B192,[17]Sheet1!$C$87:$AC$169,COLUMN(T$1)-2,FALSE))</f>
        <v>0</v>
      </c>
      <c r="U192" s="7">
        <f>IF(VLOOKUP($B$20&amp;$B192,[17]Sheet1!$C$87:$AC$169,COLUMN(U$1)-2,FALSE)=" ",0,VLOOKUP($B$20&amp;$B192,[17]Sheet1!$C$87:$AC$169,COLUMN(U$1)-2,FALSE))</f>
        <v>0</v>
      </c>
      <c r="V192" s="7">
        <f>IF(VLOOKUP($B$20&amp;$B192,[17]Sheet1!$C$87:$AC$169,COLUMN(V$1)-2,FALSE)=" ",0,VLOOKUP($B$20&amp;$B192,[17]Sheet1!$C$87:$AC$169,COLUMN(V$1)-2,FALSE))</f>
        <v>0</v>
      </c>
      <c r="W192" s="7">
        <f>IF(VLOOKUP($B$20&amp;$B192,[17]Sheet1!$C$87:$AC$169,COLUMN(W$1)-2,FALSE)=" ",0,VLOOKUP($B$20&amp;$B192,[17]Sheet1!$C$87:$AC$169,COLUMN(W$1)-2,FALSE))</f>
        <v>0</v>
      </c>
      <c r="X192" s="7">
        <f>IF(VLOOKUP($B$20&amp;$B192,[17]Sheet1!$C$87:$AC$169,COLUMN(X$1)-2,FALSE)=" ",0,VLOOKUP($B$20&amp;$B192,[17]Sheet1!$C$87:$AC$169,COLUMN(X$1)-2,FALSE))</f>
        <v>0</v>
      </c>
      <c r="Y192" s="7">
        <f>IF(VLOOKUP($B$20&amp;$B192,[17]Sheet1!$C$87:$AC$169,COLUMN(Y$1)-2,FALSE)=" ",0,VLOOKUP($B$20&amp;$B192,[17]Sheet1!$C$87:$AC$169,COLUMN(Y$1)-2,FALSE))</f>
        <v>0</v>
      </c>
      <c r="Z192" s="7">
        <f>IF(VLOOKUP($B$20&amp;$B192,[17]Sheet1!$C$87:$AC$169,COLUMN(Z$1)-2,FALSE)=" ",0,VLOOKUP($B$20&amp;$B192,[17]Sheet1!$C$87:$AC$169,COLUMN(Z$1)-2,FALSE))</f>
        <v>3</v>
      </c>
      <c r="AA192" s="7">
        <f>IF(VLOOKUP($B$20&amp;$B192,[17]Sheet1!$C$87:$AC$169,COLUMN(AA$1)-2,FALSE)=" ",0,VLOOKUP($B$20&amp;$B192,[17]Sheet1!$C$87:$AC$169,COLUMN(AA$1)-2,FALSE))</f>
        <v>8</v>
      </c>
      <c r="AB192" s="7">
        <f>IF(VLOOKUP($B$20&amp;$B192,[17]Sheet1!$C$87:$AC$169,COLUMN(AB$1)-2,FALSE)=" ",0,VLOOKUP($B$20&amp;$B192,[17]Sheet1!$C$87:$AC$169,COLUMN(AB$1)-2,FALSE))</f>
        <v>6</v>
      </c>
      <c r="AC192" s="7">
        <f>IF(VLOOKUP($B$20&amp;$B192,[17]Sheet1!$C$87:$AC$169,COLUMN(AC$1)-2,FALSE)=" ",0,VLOOKUP($B$20&amp;$B192,[17]Sheet1!$C$87:$AC$169,COLUMN(AC$1)-2,FALSE))</f>
        <v>3</v>
      </c>
      <c r="AF192" s="7">
        <f t="shared" ref="AF192:AG196" si="214">AB192</f>
        <v>6</v>
      </c>
      <c r="AG192" s="7">
        <f t="shared" si="214"/>
        <v>3</v>
      </c>
      <c r="AH192" s="7">
        <f>VLOOKUP($A$167&amp;$B$184&amp;$B192,'[14]Paga All'!$G$1:$J$3000,4,FALSE)</f>
        <v>4</v>
      </c>
      <c r="AI192" s="7">
        <f>VLOOKUP($A$2&amp;$B$184&amp;$B192,'[15]Paga all'!$F$1413:$G1565,2,FALSE)</f>
        <v>8</v>
      </c>
      <c r="AJ192" s="7">
        <f>VLOOKUP($A$2&amp;$B$184&amp;$B192,'[16]Paga all'!$F$1372:$G$1470,2,FALSE)</f>
        <v>2</v>
      </c>
      <c r="AK192" s="9">
        <f t="shared" ref="AK192:BO192" si="215">IF(ROUND((AJ192+AJ193)*(1+AK186),)&gt;=AK$3*$AD$3,AK$3*$AD$3*(1-AK187),ROUND((AJ192+AJ193)*(1+AK186),)-ROUND((AJ192+AJ193)*(1+AK186)*AK187,))</f>
        <v>7</v>
      </c>
      <c r="AL192" s="9">
        <f t="shared" si="215"/>
        <v>9</v>
      </c>
      <c r="AM192" s="9">
        <f t="shared" si="215"/>
        <v>12</v>
      </c>
      <c r="AN192" s="9">
        <f t="shared" si="215"/>
        <v>16</v>
      </c>
      <c r="AO192" s="9">
        <f t="shared" si="215"/>
        <v>21</v>
      </c>
      <c r="AP192" s="9">
        <f t="shared" si="215"/>
        <v>27</v>
      </c>
      <c r="AQ192" s="9">
        <f t="shared" si="215"/>
        <v>36</v>
      </c>
      <c r="AR192" s="9">
        <f t="shared" si="215"/>
        <v>46</v>
      </c>
      <c r="AS192" s="9">
        <f t="shared" si="215"/>
        <v>60</v>
      </c>
      <c r="AT192" s="9">
        <f t="shared" si="215"/>
        <v>78</v>
      </c>
      <c r="AU192" s="9">
        <f t="shared" si="215"/>
        <v>101</v>
      </c>
      <c r="AV192" s="9">
        <f t="shared" si="215"/>
        <v>132</v>
      </c>
      <c r="AW192" s="9">
        <f t="shared" si="215"/>
        <v>171</v>
      </c>
      <c r="AX192" s="9">
        <f t="shared" si="215"/>
        <v>222</v>
      </c>
      <c r="AY192" s="9">
        <f t="shared" si="215"/>
        <v>289</v>
      </c>
      <c r="AZ192" s="9">
        <f t="shared" si="215"/>
        <v>376</v>
      </c>
      <c r="BA192" s="9">
        <f t="shared" si="215"/>
        <v>488</v>
      </c>
      <c r="BB192" s="9">
        <f t="shared" si="215"/>
        <v>635</v>
      </c>
      <c r="BC192" s="9">
        <f t="shared" si="215"/>
        <v>826</v>
      </c>
      <c r="BD192" s="9">
        <f t="shared" si="215"/>
        <v>1073</v>
      </c>
      <c r="BE192" s="9">
        <f t="shared" si="215"/>
        <v>1396</v>
      </c>
      <c r="BF192" s="9">
        <f t="shared" si="215"/>
        <v>1815</v>
      </c>
      <c r="BG192" s="9">
        <f t="shared" si="215"/>
        <v>2359</v>
      </c>
      <c r="BH192" s="9">
        <f t="shared" si="215"/>
        <v>3067</v>
      </c>
      <c r="BI192" s="9">
        <f t="shared" si="215"/>
        <v>3987</v>
      </c>
      <c r="BJ192" s="9">
        <f t="shared" si="215"/>
        <v>5183</v>
      </c>
      <c r="BK192" s="9">
        <f t="shared" si="215"/>
        <v>6738</v>
      </c>
      <c r="BL192" s="9">
        <f t="shared" si="215"/>
        <v>8759</v>
      </c>
      <c r="BM192" s="9">
        <f t="shared" si="215"/>
        <v>11387</v>
      </c>
      <c r="BN192" s="9">
        <f t="shared" si="215"/>
        <v>14803</v>
      </c>
      <c r="BO192" s="9">
        <f t="shared" si="215"/>
        <v>18863.388888888891</v>
      </c>
    </row>
    <row r="193" spans="2:67" x14ac:dyDescent="0.25">
      <c r="B193" s="263" t="s">
        <v>238</v>
      </c>
      <c r="D193" s="7">
        <f>IF(VLOOKUP($B$20&amp;$B193,[17]Sheet1!$C$87:$AC$169,COLUMN(D$1)-2,FALSE)=" ",0,VLOOKUP($B$20&amp;$B193,[17]Sheet1!$C$87:$AC$169,COLUMN(D$1)-2,FALSE))</f>
        <v>0</v>
      </c>
      <c r="E193" s="7">
        <f>IF(VLOOKUP($B$20&amp;$B193,[17]Sheet1!$C$87:$AC$169,COLUMN(E$1)-2,FALSE)=" ",0,VLOOKUP($B$20&amp;$B193,[17]Sheet1!$C$87:$AC$169,COLUMN(E$1)-2,FALSE))</f>
        <v>0</v>
      </c>
      <c r="F193" s="7">
        <f>IF(VLOOKUP($B$20&amp;$B193,[17]Sheet1!$C$87:$AC$169,COLUMN(F$1)-2,FALSE)=" ",0,VLOOKUP($B$20&amp;$B193,[17]Sheet1!$C$87:$AC$169,COLUMN(F$1)-2,FALSE))</f>
        <v>0</v>
      </c>
      <c r="G193" s="7">
        <f>IF(VLOOKUP($B$20&amp;$B193,[17]Sheet1!$C$87:$AC$169,COLUMN(G$1)-2,FALSE)=" ",0,VLOOKUP($B$20&amp;$B193,[17]Sheet1!$C$87:$AC$169,COLUMN(G$1)-2,FALSE))</f>
        <v>0</v>
      </c>
      <c r="H193" s="7">
        <f>IF(VLOOKUP($B$20&amp;$B193,[17]Sheet1!$C$87:$AC$169,COLUMN(H$1)-2,FALSE)=" ",0,VLOOKUP($B$20&amp;$B193,[17]Sheet1!$C$87:$AC$169,COLUMN(H$1)-2,FALSE))</f>
        <v>0</v>
      </c>
      <c r="I193" s="7">
        <f>IF(VLOOKUP($B$20&amp;$B193,[17]Sheet1!$C$87:$AC$169,COLUMN(I$1)-2,FALSE)=" ",0,VLOOKUP($B$20&amp;$B193,[17]Sheet1!$C$87:$AC$169,COLUMN(I$1)-2,FALSE))</f>
        <v>0</v>
      </c>
      <c r="J193" s="7">
        <f>IF(VLOOKUP($B$20&amp;$B193,[17]Sheet1!$C$87:$AC$169,COLUMN(J$1)-2,FALSE)=" ",0,VLOOKUP($B$20&amp;$B193,[17]Sheet1!$C$87:$AC$169,COLUMN(J$1)-2,FALSE))</f>
        <v>0</v>
      </c>
      <c r="K193" s="7">
        <f>IF(VLOOKUP($B$20&amp;$B193,[17]Sheet1!$C$87:$AC$169,COLUMN(K$1)-2,FALSE)=" ",0,VLOOKUP($B$20&amp;$B193,[17]Sheet1!$C$87:$AC$169,COLUMN(K$1)-2,FALSE))</f>
        <v>0</v>
      </c>
      <c r="L193" s="7">
        <f>IF(VLOOKUP($B$20&amp;$B193,[17]Sheet1!$C$87:$AC$169,COLUMN(L$1)-2,FALSE)=" ",0,VLOOKUP($B$20&amp;$B193,[17]Sheet1!$C$87:$AC$169,COLUMN(L$1)-2,FALSE))</f>
        <v>0</v>
      </c>
      <c r="M193" s="7">
        <f>IF(VLOOKUP($B$20&amp;$B193,[17]Sheet1!$C$87:$AC$169,COLUMN(M$1)-2,FALSE)=" ",0,VLOOKUP($B$20&amp;$B193,[17]Sheet1!$C$87:$AC$169,COLUMN(M$1)-2,FALSE))</f>
        <v>0</v>
      </c>
      <c r="N193" s="7">
        <f>IF(VLOOKUP($B$20&amp;$B193,[17]Sheet1!$C$87:$AC$169,COLUMN(N$1)-2,FALSE)=" ",0,VLOOKUP($B$20&amp;$B193,[17]Sheet1!$C$87:$AC$169,COLUMN(N$1)-2,FALSE))</f>
        <v>0</v>
      </c>
      <c r="O193" s="7">
        <f>IF(VLOOKUP($B$20&amp;$B193,[17]Sheet1!$C$87:$AC$169,COLUMN(O$1)-2,FALSE)=" ",0,VLOOKUP($B$20&amp;$B193,[17]Sheet1!$C$87:$AC$169,COLUMN(O$1)-2,FALSE))</f>
        <v>0</v>
      </c>
      <c r="P193" s="7">
        <f>IF(VLOOKUP($B$20&amp;$B193,[17]Sheet1!$C$87:$AC$169,COLUMN(P$1)-2,FALSE)=" ",0,VLOOKUP($B$20&amp;$B193,[17]Sheet1!$C$87:$AC$169,COLUMN(P$1)-2,FALSE))</f>
        <v>0</v>
      </c>
      <c r="Q193" s="7">
        <f>IF(VLOOKUP($B$20&amp;$B193,[17]Sheet1!$C$87:$AC$169,COLUMN(Q$1)-2,FALSE)=" ",0,VLOOKUP($B$20&amp;$B193,[17]Sheet1!$C$87:$AC$169,COLUMN(Q$1)-2,FALSE))</f>
        <v>0</v>
      </c>
      <c r="R193" s="7">
        <f>IF(VLOOKUP($B$20&amp;$B193,[17]Sheet1!$C$87:$AC$169,COLUMN(R$1)-2,FALSE)=" ",0,VLOOKUP($B$20&amp;$B193,[17]Sheet1!$C$87:$AC$169,COLUMN(R$1)-2,FALSE))</f>
        <v>0</v>
      </c>
      <c r="S193" s="7">
        <f>IF(VLOOKUP($B$20&amp;$B193,[17]Sheet1!$C$87:$AC$169,COLUMN(S$1)-2,FALSE)=" ",0,VLOOKUP($B$20&amp;$B193,[17]Sheet1!$C$87:$AC$169,COLUMN(S$1)-2,FALSE))</f>
        <v>0</v>
      </c>
      <c r="T193" s="7">
        <f>IF(VLOOKUP($B$20&amp;$B193,[17]Sheet1!$C$87:$AC$169,COLUMN(T$1)-2,FALSE)=" ",0,VLOOKUP($B$20&amp;$B193,[17]Sheet1!$C$87:$AC$169,COLUMN(T$1)-2,FALSE))</f>
        <v>0</v>
      </c>
      <c r="U193" s="7">
        <f>IF(VLOOKUP($B$20&amp;$B193,[17]Sheet1!$C$87:$AC$169,COLUMN(U$1)-2,FALSE)=" ",0,VLOOKUP($B$20&amp;$B193,[17]Sheet1!$C$87:$AC$169,COLUMN(U$1)-2,FALSE))</f>
        <v>0</v>
      </c>
      <c r="V193" s="7">
        <f>IF(VLOOKUP($B$20&amp;$B193,[17]Sheet1!$C$87:$AC$169,COLUMN(V$1)-2,FALSE)=" ",0,VLOOKUP($B$20&amp;$B193,[17]Sheet1!$C$87:$AC$169,COLUMN(V$1)-2,FALSE))</f>
        <v>0</v>
      </c>
      <c r="W193" s="7">
        <f>IF(VLOOKUP($B$20&amp;$B193,[17]Sheet1!$C$87:$AC$169,COLUMN(W$1)-2,FALSE)=" ",0,VLOOKUP($B$20&amp;$B193,[17]Sheet1!$C$87:$AC$169,COLUMN(W$1)-2,FALSE))</f>
        <v>0</v>
      </c>
      <c r="X193" s="7">
        <f>IF(VLOOKUP($B$20&amp;$B193,[17]Sheet1!$C$87:$AC$169,COLUMN(X$1)-2,FALSE)=" ",0,VLOOKUP($B$20&amp;$B193,[17]Sheet1!$C$87:$AC$169,COLUMN(X$1)-2,FALSE))</f>
        <v>0</v>
      </c>
      <c r="Y193" s="7">
        <f>IF(VLOOKUP($B$20&amp;$B193,[17]Sheet1!$C$87:$AC$169,COLUMN(Y$1)-2,FALSE)=" ",0,VLOOKUP($B$20&amp;$B193,[17]Sheet1!$C$87:$AC$169,COLUMN(Y$1)-2,FALSE))</f>
        <v>0</v>
      </c>
      <c r="Z193" s="7">
        <v>0</v>
      </c>
      <c r="AA193" s="7">
        <f>IF(VLOOKUP($B$20&amp;$B193,[17]Sheet1!$C$87:$AC$169,COLUMN(AA$1)-2,FALSE)=" ",0,VLOOKUP($B$20&amp;$B193,[17]Sheet1!$C$87:$AC$169,COLUMN(AA$1)-2,FALSE))</f>
        <v>3</v>
      </c>
      <c r="AB193" s="7">
        <f>IF(VLOOKUP($B$20&amp;$B193,[17]Sheet1!$C$87:$AC$169,COLUMN(AB$1)-2,FALSE)=" ",0,VLOOKUP($B$20&amp;$B193,[17]Sheet1!$C$87:$AC$169,COLUMN(AB$1)-2,FALSE))</f>
        <v>8</v>
      </c>
      <c r="AC193" s="7">
        <f>IF(VLOOKUP($B$20&amp;$B193,[17]Sheet1!$C$87:$AC$169,COLUMN(AC$1)-2,FALSE)=" ",0,VLOOKUP($B$20&amp;$B193,[17]Sheet1!$C$87:$AC$169,COLUMN(AC$1)-2,FALSE))</f>
        <v>5</v>
      </c>
      <c r="AF193" s="7">
        <f t="shared" si="214"/>
        <v>8</v>
      </c>
      <c r="AG193" s="7">
        <f t="shared" si="214"/>
        <v>5</v>
      </c>
      <c r="AH193" s="7">
        <f>VLOOKUP($A$167&amp;$B$184&amp;$B193,'[14]Paga All'!$G$1:$J$3000,4,FALSE)</f>
        <v>3</v>
      </c>
      <c r="AI193" s="7">
        <f>VLOOKUP($A$2&amp;$B$184&amp;$B193,'[15]Paga all'!$F$1413:$G1566,2,FALSE)</f>
        <v>4</v>
      </c>
      <c r="AJ193" s="7">
        <f>VLOOKUP($A$2&amp;$B$184&amp;$B193,'[16]Paga all'!$F$1372:$G$1470,2,FALSE)</f>
        <v>8</v>
      </c>
      <c r="AK193" s="9">
        <f t="shared" ref="AK193:BO193" si="216">IF(ROUND((AJ192+AJ193)*(1+AK186),)&gt;=AK$3*$AD$3,AK$3*$AD$3*AK187,ROUND((AJ192+AJ193)*(1+AK186),)-AK192)</f>
        <v>6</v>
      </c>
      <c r="AL193" s="9">
        <f t="shared" si="216"/>
        <v>8</v>
      </c>
      <c r="AM193" s="9">
        <f t="shared" si="216"/>
        <v>10</v>
      </c>
      <c r="AN193" s="9">
        <f t="shared" si="216"/>
        <v>13</v>
      </c>
      <c r="AO193" s="9">
        <f t="shared" si="216"/>
        <v>17</v>
      </c>
      <c r="AP193" s="9">
        <f t="shared" si="216"/>
        <v>22</v>
      </c>
      <c r="AQ193" s="9">
        <f t="shared" si="216"/>
        <v>28</v>
      </c>
      <c r="AR193" s="9">
        <f t="shared" si="216"/>
        <v>37</v>
      </c>
      <c r="AS193" s="9">
        <f t="shared" si="216"/>
        <v>48</v>
      </c>
      <c r="AT193" s="9">
        <f t="shared" si="216"/>
        <v>62</v>
      </c>
      <c r="AU193" s="9">
        <f t="shared" si="216"/>
        <v>81</v>
      </c>
      <c r="AV193" s="9">
        <f t="shared" si="216"/>
        <v>105</v>
      </c>
      <c r="AW193" s="9">
        <f t="shared" si="216"/>
        <v>137</v>
      </c>
      <c r="AX193" s="9">
        <f t="shared" si="216"/>
        <v>178</v>
      </c>
      <c r="AY193" s="9">
        <f t="shared" si="216"/>
        <v>231</v>
      </c>
      <c r="AZ193" s="9">
        <f t="shared" si="216"/>
        <v>300</v>
      </c>
      <c r="BA193" s="9">
        <f t="shared" si="216"/>
        <v>391</v>
      </c>
      <c r="BB193" s="9">
        <f t="shared" si="216"/>
        <v>508</v>
      </c>
      <c r="BC193" s="9">
        <f t="shared" si="216"/>
        <v>660</v>
      </c>
      <c r="BD193" s="9">
        <f t="shared" si="216"/>
        <v>859</v>
      </c>
      <c r="BE193" s="9">
        <f t="shared" si="216"/>
        <v>1116</v>
      </c>
      <c r="BF193" s="9">
        <f t="shared" si="216"/>
        <v>1451</v>
      </c>
      <c r="BG193" s="9">
        <f t="shared" si="216"/>
        <v>1887</v>
      </c>
      <c r="BH193" s="9">
        <f t="shared" si="216"/>
        <v>2453</v>
      </c>
      <c r="BI193" s="9">
        <f t="shared" si="216"/>
        <v>3189</v>
      </c>
      <c r="BJ193" s="9">
        <f t="shared" si="216"/>
        <v>4146</v>
      </c>
      <c r="BK193" s="9">
        <f t="shared" si="216"/>
        <v>5390</v>
      </c>
      <c r="BL193" s="9">
        <f t="shared" si="216"/>
        <v>7007</v>
      </c>
      <c r="BM193" s="9">
        <f t="shared" si="216"/>
        <v>9109</v>
      </c>
      <c r="BN193" s="9">
        <f t="shared" si="216"/>
        <v>11842</v>
      </c>
      <c r="BO193" s="9">
        <f t="shared" si="216"/>
        <v>15090.71111111111</v>
      </c>
    </row>
    <row r="194" spans="2:67" x14ac:dyDescent="0.25">
      <c r="B194" s="263" t="s">
        <v>239</v>
      </c>
      <c r="D194" s="7">
        <f>IF(VLOOKUP($B$20&amp;$B194,[17]Sheet1!$C$87:$AC$169,COLUMN(D$1)-2,FALSE)=" ",0,VLOOKUP($B$20&amp;$B194,[17]Sheet1!$C$87:$AC$169,COLUMN(D$1)-2,FALSE))</f>
        <v>0</v>
      </c>
      <c r="E194" s="7">
        <f>IF(VLOOKUP($B$20&amp;$B194,[17]Sheet1!$C$87:$AC$169,COLUMN(E$1)-2,FALSE)=" ",0,VLOOKUP($B$20&amp;$B194,[17]Sheet1!$C$87:$AC$169,COLUMN(E$1)-2,FALSE))</f>
        <v>0</v>
      </c>
      <c r="F194" s="7">
        <f>IF(VLOOKUP($B$20&amp;$B194,[17]Sheet1!$C$87:$AC$169,COLUMN(F$1)-2,FALSE)=" ",0,VLOOKUP($B$20&amp;$B194,[17]Sheet1!$C$87:$AC$169,COLUMN(F$1)-2,FALSE))</f>
        <v>0</v>
      </c>
      <c r="G194" s="7">
        <f>IF(VLOOKUP($B$20&amp;$B194,[17]Sheet1!$C$87:$AC$169,COLUMN(G$1)-2,FALSE)=" ",0,VLOOKUP($B$20&amp;$B194,[17]Sheet1!$C$87:$AC$169,COLUMN(G$1)-2,FALSE))</f>
        <v>0</v>
      </c>
      <c r="H194" s="7">
        <f>IF(VLOOKUP($B$20&amp;$B194,[17]Sheet1!$C$87:$AC$169,COLUMN(H$1)-2,FALSE)=" ",0,VLOOKUP($B$20&amp;$B194,[17]Sheet1!$C$87:$AC$169,COLUMN(H$1)-2,FALSE))</f>
        <v>0</v>
      </c>
      <c r="I194" s="7">
        <f>IF(VLOOKUP($B$20&amp;$B194,[17]Sheet1!$C$87:$AC$169,COLUMN(I$1)-2,FALSE)=" ",0,VLOOKUP($B$20&amp;$B194,[17]Sheet1!$C$87:$AC$169,COLUMN(I$1)-2,FALSE))</f>
        <v>0</v>
      </c>
      <c r="J194" s="7">
        <f>IF(VLOOKUP($B$20&amp;$B194,[17]Sheet1!$C$87:$AC$169,COLUMN(J$1)-2,FALSE)=" ",0,VLOOKUP($B$20&amp;$B194,[17]Sheet1!$C$87:$AC$169,COLUMN(J$1)-2,FALSE))</f>
        <v>0</v>
      </c>
      <c r="K194" s="7">
        <f>IF(VLOOKUP($B$20&amp;$B194,[17]Sheet1!$C$87:$AC$169,COLUMN(K$1)-2,FALSE)=" ",0,VLOOKUP($B$20&amp;$B194,[17]Sheet1!$C$87:$AC$169,COLUMN(K$1)-2,FALSE))</f>
        <v>0</v>
      </c>
      <c r="L194" s="7">
        <f>IF(VLOOKUP($B$20&amp;$B194,[17]Sheet1!$C$87:$AC$169,COLUMN(L$1)-2,FALSE)=" ",0,VLOOKUP($B$20&amp;$B194,[17]Sheet1!$C$87:$AC$169,COLUMN(L$1)-2,FALSE))</f>
        <v>0</v>
      </c>
      <c r="M194" s="7">
        <f>IF(VLOOKUP($B$20&amp;$B194,[17]Sheet1!$C$87:$AC$169,COLUMN(M$1)-2,FALSE)=" ",0,VLOOKUP($B$20&amp;$B194,[17]Sheet1!$C$87:$AC$169,COLUMN(M$1)-2,FALSE))</f>
        <v>0</v>
      </c>
      <c r="N194" s="7">
        <f>IF(VLOOKUP($B$20&amp;$B194,[17]Sheet1!$C$87:$AC$169,COLUMN(N$1)-2,FALSE)=" ",0,VLOOKUP($B$20&amp;$B194,[17]Sheet1!$C$87:$AC$169,COLUMN(N$1)-2,FALSE))</f>
        <v>0</v>
      </c>
      <c r="O194" s="7">
        <f>IF(VLOOKUP($B$20&amp;$B194,[17]Sheet1!$C$87:$AC$169,COLUMN(O$1)-2,FALSE)=" ",0,VLOOKUP($B$20&amp;$B194,[17]Sheet1!$C$87:$AC$169,COLUMN(O$1)-2,FALSE))</f>
        <v>0</v>
      </c>
      <c r="P194" s="7">
        <f>IF(VLOOKUP($B$20&amp;$B194,[17]Sheet1!$C$87:$AC$169,COLUMN(P$1)-2,FALSE)=" ",0,VLOOKUP($B$20&amp;$B194,[17]Sheet1!$C$87:$AC$169,COLUMN(P$1)-2,FALSE))</f>
        <v>0</v>
      </c>
      <c r="Q194" s="7">
        <f>IF(VLOOKUP($B$20&amp;$B194,[17]Sheet1!$C$87:$AC$169,COLUMN(Q$1)-2,FALSE)=" ",0,VLOOKUP($B$20&amp;$B194,[17]Sheet1!$C$87:$AC$169,COLUMN(Q$1)-2,FALSE))</f>
        <v>0</v>
      </c>
      <c r="R194" s="7">
        <f>IF(VLOOKUP($B$20&amp;$B194,[17]Sheet1!$C$87:$AC$169,COLUMN(R$1)-2,FALSE)=" ",0,VLOOKUP($B$20&amp;$B194,[17]Sheet1!$C$87:$AC$169,COLUMN(R$1)-2,FALSE))</f>
        <v>0</v>
      </c>
      <c r="S194" s="7">
        <f>IF(VLOOKUP($B$20&amp;$B194,[17]Sheet1!$C$87:$AC$169,COLUMN(S$1)-2,FALSE)=" ",0,VLOOKUP($B$20&amp;$B194,[17]Sheet1!$C$87:$AC$169,COLUMN(S$1)-2,FALSE))</f>
        <v>0</v>
      </c>
      <c r="T194" s="7">
        <f>IF(VLOOKUP($B$20&amp;$B194,[17]Sheet1!$C$87:$AC$169,COLUMN(T$1)-2,FALSE)=" ",0,VLOOKUP($B$20&amp;$B194,[17]Sheet1!$C$87:$AC$169,COLUMN(T$1)-2,FALSE))</f>
        <v>0</v>
      </c>
      <c r="U194" s="7">
        <f>IF(VLOOKUP($B$20&amp;$B194,[17]Sheet1!$C$87:$AC$169,COLUMN(U$1)-2,FALSE)=" ",0,VLOOKUP($B$20&amp;$B194,[17]Sheet1!$C$87:$AC$169,COLUMN(U$1)-2,FALSE))</f>
        <v>0</v>
      </c>
      <c r="V194" s="7">
        <f>IF(VLOOKUP($B$20&amp;$B194,[17]Sheet1!$C$87:$AC$169,COLUMN(V$1)-2,FALSE)=" ",0,VLOOKUP($B$20&amp;$B194,[17]Sheet1!$C$87:$AC$169,COLUMN(V$1)-2,FALSE))</f>
        <v>0</v>
      </c>
      <c r="W194" s="7">
        <f>IF(VLOOKUP($B$20&amp;$B194,[17]Sheet1!$C$87:$AC$169,COLUMN(W$1)-2,FALSE)=" ",0,VLOOKUP($B$20&amp;$B194,[17]Sheet1!$C$87:$AC$169,COLUMN(W$1)-2,FALSE))</f>
        <v>0</v>
      </c>
      <c r="X194" s="7">
        <f>IF(VLOOKUP($B$20&amp;$B194,[17]Sheet1!$C$87:$AC$169,COLUMN(X$1)-2,FALSE)=" ",0,VLOOKUP($B$20&amp;$B194,[17]Sheet1!$C$87:$AC$169,COLUMN(X$1)-2,FALSE))</f>
        <v>0</v>
      </c>
      <c r="Y194" s="7">
        <f>IF(VLOOKUP($B$20&amp;$B194,[17]Sheet1!$C$87:$AC$169,COLUMN(Y$1)-2,FALSE)=" ",0,VLOOKUP($B$20&amp;$B194,[17]Sheet1!$C$87:$AC$169,COLUMN(Y$1)-2,FALSE))</f>
        <v>0</v>
      </c>
      <c r="Z194" s="7">
        <f>IF(VLOOKUP($B$20&amp;$B194,[17]Sheet1!$C$87:$AC$169,COLUMN(Z$1)-2,FALSE)=" ",0,VLOOKUP($B$20&amp;$B194,[17]Sheet1!$C$87:$AC$169,COLUMN(Z$1)-2,FALSE))</f>
        <v>0</v>
      </c>
      <c r="AA194" s="7">
        <f>IF(VLOOKUP($B$20&amp;$B194,[17]Sheet1!$C$87:$AC$169,COLUMN(AA$1)-2,FALSE)=" ",0,VLOOKUP($B$20&amp;$B194,[17]Sheet1!$C$87:$AC$169,COLUMN(AA$1)-2,FALSE))</f>
        <v>0</v>
      </c>
      <c r="AB194" s="7">
        <f>IF(VLOOKUP($B$20&amp;$B194,[17]Sheet1!$C$87:$AC$169,COLUMN(AB$1)-2,FALSE)=" ",0,VLOOKUP($B$20&amp;$B194,[17]Sheet1!$C$87:$AC$169,COLUMN(AB$1)-2,FALSE))</f>
        <v>0</v>
      </c>
      <c r="AC194" s="7">
        <f>IF(VLOOKUP($B$20&amp;$B194,[17]Sheet1!$C$87:$AC$169,COLUMN(AC$1)-2,FALSE)=" ",0,VLOOKUP($B$20&amp;$B194,[17]Sheet1!$C$87:$AC$169,COLUMN(AC$1)-2,FALSE))</f>
        <v>0</v>
      </c>
      <c r="AF194" s="7">
        <f t="shared" si="214"/>
        <v>0</v>
      </c>
      <c r="AG194" s="7">
        <f t="shared" si="214"/>
        <v>0</v>
      </c>
      <c r="AH194" s="7">
        <f>VLOOKUP($A$167&amp;$B$184&amp;$B194,'[14]Paga All'!$G$1:$J$3000,4,FALSE)</f>
        <v>0</v>
      </c>
      <c r="AI194" s="7">
        <f>VLOOKUP($A$2&amp;$B$184&amp;$B194,'[15]Paga all'!$F$1413:$G1567,2,FALSE)</f>
        <v>0</v>
      </c>
      <c r="AJ194" s="7">
        <f>VLOOKUP($A$2&amp;$B$184&amp;$B194,'[16]Paga all'!$F$1372:$G$1470,2,FALSE)</f>
        <v>0</v>
      </c>
      <c r="AK194" s="9">
        <f t="shared" ref="AK194:BO194" si="217">AK192+AK193-AJ192</f>
        <v>11</v>
      </c>
      <c r="AL194" s="9">
        <f t="shared" si="217"/>
        <v>10</v>
      </c>
      <c r="AM194" s="9">
        <f t="shared" si="217"/>
        <v>13</v>
      </c>
      <c r="AN194" s="9">
        <f t="shared" si="217"/>
        <v>17</v>
      </c>
      <c r="AO194" s="9">
        <f t="shared" si="217"/>
        <v>22</v>
      </c>
      <c r="AP194" s="9">
        <f t="shared" si="217"/>
        <v>28</v>
      </c>
      <c r="AQ194" s="9">
        <f t="shared" si="217"/>
        <v>37</v>
      </c>
      <c r="AR194" s="9">
        <f t="shared" si="217"/>
        <v>47</v>
      </c>
      <c r="AS194" s="9">
        <f t="shared" si="217"/>
        <v>62</v>
      </c>
      <c r="AT194" s="9">
        <f t="shared" si="217"/>
        <v>80</v>
      </c>
      <c r="AU194" s="9">
        <f t="shared" si="217"/>
        <v>104</v>
      </c>
      <c r="AV194" s="9">
        <f t="shared" si="217"/>
        <v>136</v>
      </c>
      <c r="AW194" s="9">
        <f t="shared" si="217"/>
        <v>176</v>
      </c>
      <c r="AX194" s="9">
        <f t="shared" si="217"/>
        <v>229</v>
      </c>
      <c r="AY194" s="9">
        <f t="shared" si="217"/>
        <v>298</v>
      </c>
      <c r="AZ194" s="9">
        <f t="shared" si="217"/>
        <v>387</v>
      </c>
      <c r="BA194" s="9">
        <f t="shared" si="217"/>
        <v>503</v>
      </c>
      <c r="BB194" s="9">
        <f t="shared" si="217"/>
        <v>655</v>
      </c>
      <c r="BC194" s="9">
        <f t="shared" si="217"/>
        <v>851</v>
      </c>
      <c r="BD194" s="9">
        <f t="shared" si="217"/>
        <v>1106</v>
      </c>
      <c r="BE194" s="9">
        <f t="shared" si="217"/>
        <v>1439</v>
      </c>
      <c r="BF194" s="9">
        <f t="shared" si="217"/>
        <v>1870</v>
      </c>
      <c r="BG194" s="9">
        <f t="shared" si="217"/>
        <v>2431</v>
      </c>
      <c r="BH194" s="9">
        <f t="shared" si="217"/>
        <v>3161</v>
      </c>
      <c r="BI194" s="9">
        <f t="shared" si="217"/>
        <v>4109</v>
      </c>
      <c r="BJ194" s="9">
        <f t="shared" si="217"/>
        <v>5342</v>
      </c>
      <c r="BK194" s="9">
        <f t="shared" si="217"/>
        <v>6945</v>
      </c>
      <c r="BL194" s="9">
        <f t="shared" si="217"/>
        <v>9028</v>
      </c>
      <c r="BM194" s="9">
        <f t="shared" si="217"/>
        <v>11737</v>
      </c>
      <c r="BN194" s="9">
        <f t="shared" si="217"/>
        <v>15258</v>
      </c>
      <c r="BO194" s="9">
        <f t="shared" si="217"/>
        <v>19151.099999999999</v>
      </c>
    </row>
    <row r="195" spans="2:67" x14ac:dyDescent="0.25">
      <c r="B195" t="s">
        <v>151</v>
      </c>
      <c r="D195" s="7">
        <f>IF(VLOOKUP($B$20&amp;$B195,[17]Sheet1!$C$87:$AC$169,COLUMN(D$1)-2,FALSE)=" ",0,VLOOKUP($B$20&amp;$B195,[17]Sheet1!$C$87:$AC$169,COLUMN(D$1)-2,FALSE))</f>
        <v>0</v>
      </c>
      <c r="E195" s="7">
        <f>IF(VLOOKUP($B$20&amp;$B195,[17]Sheet1!$C$87:$AC$169,COLUMN(E$1)-2,FALSE)=" ",0,VLOOKUP($B$20&amp;$B195,[17]Sheet1!$C$87:$AC$169,COLUMN(E$1)-2,FALSE))</f>
        <v>0</v>
      </c>
      <c r="F195" s="7">
        <f>IF(VLOOKUP($B$20&amp;$B195,[17]Sheet1!$C$87:$AC$169,COLUMN(F$1)-2,FALSE)=" ",0,VLOOKUP($B$20&amp;$B195,[17]Sheet1!$C$87:$AC$169,COLUMN(F$1)-2,FALSE))</f>
        <v>0</v>
      </c>
      <c r="G195" s="7">
        <f>IF(VLOOKUP($B$20&amp;$B195,[17]Sheet1!$C$87:$AC$169,COLUMN(G$1)-2,FALSE)=" ",0,VLOOKUP($B$20&amp;$B195,[17]Sheet1!$C$87:$AC$169,COLUMN(G$1)-2,FALSE))</f>
        <v>0</v>
      </c>
      <c r="H195" s="7">
        <f>IF(VLOOKUP($B$20&amp;$B195,[17]Sheet1!$C$87:$AC$169,COLUMN(H$1)-2,FALSE)=" ",0,VLOOKUP($B$20&amp;$B195,[17]Sheet1!$C$87:$AC$169,COLUMN(H$1)-2,FALSE))</f>
        <v>0</v>
      </c>
      <c r="I195" s="7">
        <f>IF(VLOOKUP($B$20&amp;$B195,[17]Sheet1!$C$87:$AC$169,COLUMN(I$1)-2,FALSE)=" ",0,VLOOKUP($B$20&amp;$B195,[17]Sheet1!$C$87:$AC$169,COLUMN(I$1)-2,FALSE))</f>
        <v>0</v>
      </c>
      <c r="J195" s="7">
        <f>IF(VLOOKUP($B$20&amp;$B195,[17]Sheet1!$C$87:$AC$169,COLUMN(J$1)-2,FALSE)=" ",0,VLOOKUP($B$20&amp;$B195,[17]Sheet1!$C$87:$AC$169,COLUMN(J$1)-2,FALSE))</f>
        <v>0</v>
      </c>
      <c r="K195" s="7">
        <f>IF(VLOOKUP($B$20&amp;$B195,[17]Sheet1!$C$87:$AC$169,COLUMN(K$1)-2,FALSE)=" ",0,VLOOKUP($B$20&amp;$B195,[17]Sheet1!$C$87:$AC$169,COLUMN(K$1)-2,FALSE))</f>
        <v>0</v>
      </c>
      <c r="L195" s="7">
        <f>IF(VLOOKUP($B$20&amp;$B195,[17]Sheet1!$C$87:$AC$169,COLUMN(L$1)-2,FALSE)=" ",0,VLOOKUP($B$20&amp;$B195,[17]Sheet1!$C$87:$AC$169,COLUMN(L$1)-2,FALSE))</f>
        <v>0</v>
      </c>
      <c r="M195" s="7">
        <f>IF(VLOOKUP($B$20&amp;$B195,[17]Sheet1!$C$87:$AC$169,COLUMN(M$1)-2,FALSE)=" ",0,VLOOKUP($B$20&amp;$B195,[17]Sheet1!$C$87:$AC$169,COLUMN(M$1)-2,FALSE))</f>
        <v>0</v>
      </c>
      <c r="N195" s="7">
        <f>IF(VLOOKUP($B$20&amp;$B195,[17]Sheet1!$C$87:$AC$169,COLUMN(N$1)-2,FALSE)=" ",0,VLOOKUP($B$20&amp;$B195,[17]Sheet1!$C$87:$AC$169,COLUMN(N$1)-2,FALSE))</f>
        <v>0</v>
      </c>
      <c r="O195" s="7">
        <f>IF(VLOOKUP($B$20&amp;$B195,[17]Sheet1!$C$87:$AC$169,COLUMN(O$1)-2,FALSE)=" ",0,VLOOKUP($B$20&amp;$B195,[17]Sheet1!$C$87:$AC$169,COLUMN(O$1)-2,FALSE))</f>
        <v>0</v>
      </c>
      <c r="P195" s="7">
        <f>IF(VLOOKUP($B$20&amp;$B195,[17]Sheet1!$C$87:$AC$169,COLUMN(P$1)-2,FALSE)=" ",0,VLOOKUP($B$20&amp;$B195,[17]Sheet1!$C$87:$AC$169,COLUMN(P$1)-2,FALSE))</f>
        <v>0</v>
      </c>
      <c r="Q195" s="7">
        <f>IF(VLOOKUP($B$20&amp;$B195,[17]Sheet1!$C$87:$AC$169,COLUMN(Q$1)-2,FALSE)=" ",0,VLOOKUP($B$20&amp;$B195,[17]Sheet1!$C$87:$AC$169,COLUMN(Q$1)-2,FALSE))</f>
        <v>0</v>
      </c>
      <c r="R195" s="7">
        <f>IF(VLOOKUP($B$20&amp;$B195,[17]Sheet1!$C$87:$AC$169,COLUMN(R$1)-2,FALSE)=" ",0,VLOOKUP($B$20&amp;$B195,[17]Sheet1!$C$87:$AC$169,COLUMN(R$1)-2,FALSE))</f>
        <v>0</v>
      </c>
      <c r="S195" s="7">
        <f>IF(VLOOKUP($B$20&amp;$B195,[17]Sheet1!$C$87:$AC$169,COLUMN(S$1)-2,FALSE)=" ",0,VLOOKUP($B$20&amp;$B195,[17]Sheet1!$C$87:$AC$169,COLUMN(S$1)-2,FALSE))</f>
        <v>0</v>
      </c>
      <c r="T195" s="7">
        <f>IF(VLOOKUP($B$20&amp;$B195,[17]Sheet1!$C$87:$AC$169,COLUMN(T$1)-2,FALSE)=" ",0,VLOOKUP($B$20&amp;$B195,[17]Sheet1!$C$87:$AC$169,COLUMN(T$1)-2,FALSE))</f>
        <v>0</v>
      </c>
      <c r="U195" s="7">
        <f>IF(VLOOKUP($B$20&amp;$B195,[17]Sheet1!$C$87:$AC$169,COLUMN(U$1)-2,FALSE)=" ",0,VLOOKUP($B$20&amp;$B195,[17]Sheet1!$C$87:$AC$169,COLUMN(U$1)-2,FALSE))</f>
        <v>0</v>
      </c>
      <c r="V195" s="7">
        <f>IF(VLOOKUP($B$20&amp;$B195,[17]Sheet1!$C$87:$AC$169,COLUMN(V$1)-2,FALSE)=" ",0,VLOOKUP($B$20&amp;$B195,[17]Sheet1!$C$87:$AC$169,COLUMN(V$1)-2,FALSE))</f>
        <v>0</v>
      </c>
      <c r="W195" s="7">
        <f>IF(VLOOKUP($B$20&amp;$B195,[17]Sheet1!$C$87:$AC$169,COLUMN(W$1)-2,FALSE)=" ",0,VLOOKUP($B$20&amp;$B195,[17]Sheet1!$C$87:$AC$169,COLUMN(W$1)-2,FALSE))</f>
        <v>0</v>
      </c>
      <c r="X195" s="7">
        <f>IF(VLOOKUP($B$20&amp;$B195,[17]Sheet1!$C$87:$AC$169,COLUMN(X$1)-2,FALSE)=" ",0,VLOOKUP($B$20&amp;$B195,[17]Sheet1!$C$87:$AC$169,COLUMN(X$1)-2,FALSE))</f>
        <v>0</v>
      </c>
      <c r="Y195" s="7">
        <f>IF(VLOOKUP($B$20&amp;$B195,[17]Sheet1!$C$87:$AC$169,COLUMN(Y$1)-2,FALSE)=" ",0,VLOOKUP($B$20&amp;$B195,[17]Sheet1!$C$87:$AC$169,COLUMN(Y$1)-2,FALSE))</f>
        <v>0</v>
      </c>
      <c r="Z195" s="7">
        <f>IF(VLOOKUP($B$20&amp;$B195,[17]Sheet1!$C$87:$AC$169,COLUMN(Z$1)-2,FALSE)=" ",0,VLOOKUP($B$20&amp;$B195,[17]Sheet1!$C$87:$AC$169,COLUMN(Z$1)-2,FALSE))</f>
        <v>3</v>
      </c>
      <c r="AA195" s="7">
        <f>IF(VLOOKUP($B$20&amp;$B195,[17]Sheet1!$C$87:$AC$169,COLUMN(AA$1)-2,FALSE)=" ",0,VLOOKUP($B$20&amp;$B195,[17]Sheet1!$C$87:$AC$169,COLUMN(AA$1)-2,FALSE))</f>
        <v>8</v>
      </c>
      <c r="AB195" s="7">
        <f>IF(VLOOKUP($B$20&amp;$B195,[17]Sheet1!$C$87:$AC$169,COLUMN(AB$1)-2,FALSE)=" ",0,VLOOKUP($B$20&amp;$B195,[17]Sheet1!$C$87:$AC$169,COLUMN(AB$1)-2,FALSE))</f>
        <v>7</v>
      </c>
      <c r="AC195" s="7">
        <f>IF(VLOOKUP($B$20&amp;$B195,[17]Sheet1!$C$87:$AC$169,COLUMN(AC$1)-2,FALSE)=" ",0,VLOOKUP($B$20&amp;$B195,[17]Sheet1!$C$87:$AC$169,COLUMN(AC$1)-2,FALSE))</f>
        <v>3</v>
      </c>
      <c r="AF195" s="7">
        <f t="shared" si="214"/>
        <v>7</v>
      </c>
      <c r="AG195" s="7">
        <f t="shared" si="214"/>
        <v>3</v>
      </c>
      <c r="AH195" s="7">
        <f>VLOOKUP($A$167&amp;$B$184&amp;$B195,'[14]Paga All'!$G$1:$J$3000,4,FALSE)</f>
        <v>4</v>
      </c>
      <c r="AI195" s="7">
        <f>VLOOKUP($A$2&amp;$B$184&amp;$B195,'[15]Paga all'!$F$1413:$G1568,2,FALSE)</f>
        <v>8</v>
      </c>
      <c r="AJ195" s="7">
        <f>VLOOKUP($A$2&amp;$B$184&amp;$B195,'[16]Paga all'!$F$1372:$G$1470,2,FALSE)</f>
        <v>2</v>
      </c>
      <c r="AK195" s="9">
        <f t="shared" ref="AK195:BO195" si="218">ROUND(AK192*AK188,)</f>
        <v>9</v>
      </c>
      <c r="AL195" s="9">
        <f t="shared" si="218"/>
        <v>14</v>
      </c>
      <c r="AM195" s="9">
        <f t="shared" si="218"/>
        <v>18</v>
      </c>
      <c r="AN195" s="9">
        <f t="shared" si="218"/>
        <v>24</v>
      </c>
      <c r="AO195" s="9">
        <f t="shared" si="218"/>
        <v>32</v>
      </c>
      <c r="AP195" s="9">
        <f t="shared" si="218"/>
        <v>41</v>
      </c>
      <c r="AQ195" s="9">
        <f t="shared" si="218"/>
        <v>54</v>
      </c>
      <c r="AR195" s="9">
        <f t="shared" si="218"/>
        <v>69</v>
      </c>
      <c r="AS195" s="9">
        <f t="shared" si="218"/>
        <v>90</v>
      </c>
      <c r="AT195" s="9">
        <f t="shared" si="218"/>
        <v>117</v>
      </c>
      <c r="AU195" s="9">
        <f t="shared" si="218"/>
        <v>152</v>
      </c>
      <c r="AV195" s="9">
        <f t="shared" si="218"/>
        <v>198</v>
      </c>
      <c r="AW195" s="9">
        <f t="shared" si="218"/>
        <v>257</v>
      </c>
      <c r="AX195" s="9">
        <f t="shared" si="218"/>
        <v>333</v>
      </c>
      <c r="AY195" s="9">
        <f t="shared" si="218"/>
        <v>434</v>
      </c>
      <c r="AZ195" s="9">
        <f t="shared" si="218"/>
        <v>564</v>
      </c>
      <c r="BA195" s="9">
        <f t="shared" si="218"/>
        <v>732</v>
      </c>
      <c r="BB195" s="9">
        <f t="shared" si="218"/>
        <v>953</v>
      </c>
      <c r="BC195" s="9">
        <f t="shared" si="218"/>
        <v>1239</v>
      </c>
      <c r="BD195" s="9">
        <f t="shared" si="218"/>
        <v>1610</v>
      </c>
      <c r="BE195" s="9">
        <f t="shared" si="218"/>
        <v>2094</v>
      </c>
      <c r="BF195" s="9">
        <f t="shared" si="218"/>
        <v>2723</v>
      </c>
      <c r="BG195" s="9">
        <f t="shared" si="218"/>
        <v>3539</v>
      </c>
      <c r="BH195" s="9">
        <f t="shared" si="218"/>
        <v>4601</v>
      </c>
      <c r="BI195" s="9">
        <f t="shared" si="218"/>
        <v>5981</v>
      </c>
      <c r="BJ195" s="9">
        <f t="shared" si="218"/>
        <v>7775</v>
      </c>
      <c r="BK195" s="9">
        <f t="shared" si="218"/>
        <v>10107</v>
      </c>
      <c r="BL195" s="9">
        <f t="shared" si="218"/>
        <v>13139</v>
      </c>
      <c r="BM195" s="9">
        <f t="shared" si="218"/>
        <v>17081</v>
      </c>
      <c r="BN195" s="9">
        <f t="shared" si="218"/>
        <v>22205</v>
      </c>
      <c r="BO195" s="9">
        <f t="shared" si="218"/>
        <v>28295</v>
      </c>
    </row>
    <row r="196" spans="2:67" x14ac:dyDescent="0.25">
      <c r="B196" t="s">
        <v>152</v>
      </c>
      <c r="D196" s="7">
        <f>IF(VLOOKUP($B$20&amp;$B196,[17]Sheet1!$C$87:$AC$169,COLUMN(D$1)-2,FALSE)=" ",0,VLOOKUP($B$20&amp;$B196,[17]Sheet1!$C$87:$AC$169,COLUMN(D$1)-2,FALSE))</f>
        <v>0</v>
      </c>
      <c r="E196" s="7">
        <f>IF(VLOOKUP($B$20&amp;$B196,[17]Sheet1!$C$87:$AC$169,COLUMN(E$1)-2,FALSE)=" ",0,VLOOKUP($B$20&amp;$B196,[17]Sheet1!$C$87:$AC$169,COLUMN(E$1)-2,FALSE))</f>
        <v>0</v>
      </c>
      <c r="F196" s="7">
        <f>IF(VLOOKUP($B$20&amp;$B196,[17]Sheet1!$C$87:$AC$169,COLUMN(F$1)-2,FALSE)=" ",0,VLOOKUP($B$20&amp;$B196,[17]Sheet1!$C$87:$AC$169,COLUMN(F$1)-2,FALSE))</f>
        <v>0</v>
      </c>
      <c r="G196" s="7">
        <f>IF(VLOOKUP($B$20&amp;$B196,[17]Sheet1!$C$87:$AC$169,COLUMN(G$1)-2,FALSE)=" ",0,VLOOKUP($B$20&amp;$B196,[17]Sheet1!$C$87:$AC$169,COLUMN(G$1)-2,FALSE))</f>
        <v>0</v>
      </c>
      <c r="H196" s="7">
        <f>IF(VLOOKUP($B$20&amp;$B196,[17]Sheet1!$C$87:$AC$169,COLUMN(H$1)-2,FALSE)=" ",0,VLOOKUP($B$20&amp;$B196,[17]Sheet1!$C$87:$AC$169,COLUMN(H$1)-2,FALSE))</f>
        <v>0</v>
      </c>
      <c r="I196" s="7">
        <f>IF(VLOOKUP($B$20&amp;$B196,[17]Sheet1!$C$87:$AC$169,COLUMN(I$1)-2,FALSE)=" ",0,VLOOKUP($B$20&amp;$B196,[17]Sheet1!$C$87:$AC$169,COLUMN(I$1)-2,FALSE))</f>
        <v>0</v>
      </c>
      <c r="J196" s="7">
        <f>IF(VLOOKUP($B$20&amp;$B196,[17]Sheet1!$C$87:$AC$169,COLUMN(J$1)-2,FALSE)=" ",0,VLOOKUP($B$20&amp;$B196,[17]Sheet1!$C$87:$AC$169,COLUMN(J$1)-2,FALSE))</f>
        <v>0</v>
      </c>
      <c r="K196" s="7">
        <f>IF(VLOOKUP($B$20&amp;$B196,[17]Sheet1!$C$87:$AC$169,COLUMN(K$1)-2,FALSE)=" ",0,VLOOKUP($B$20&amp;$B196,[17]Sheet1!$C$87:$AC$169,COLUMN(K$1)-2,FALSE))</f>
        <v>0</v>
      </c>
      <c r="L196" s="7">
        <f>IF(VLOOKUP($B$20&amp;$B196,[17]Sheet1!$C$87:$AC$169,COLUMN(L$1)-2,FALSE)=" ",0,VLOOKUP($B$20&amp;$B196,[17]Sheet1!$C$87:$AC$169,COLUMN(L$1)-2,FALSE))</f>
        <v>0</v>
      </c>
      <c r="M196" s="7">
        <f>IF(VLOOKUP($B$20&amp;$B196,[17]Sheet1!$C$87:$AC$169,COLUMN(M$1)-2,FALSE)=" ",0,VLOOKUP($B$20&amp;$B196,[17]Sheet1!$C$87:$AC$169,COLUMN(M$1)-2,FALSE))</f>
        <v>0</v>
      </c>
      <c r="N196" s="7">
        <f>IF(VLOOKUP($B$20&amp;$B196,[17]Sheet1!$C$87:$AC$169,COLUMN(N$1)-2,FALSE)=" ",0,VLOOKUP($B$20&amp;$B196,[17]Sheet1!$C$87:$AC$169,COLUMN(N$1)-2,FALSE))</f>
        <v>0</v>
      </c>
      <c r="O196" s="7">
        <f>IF(VLOOKUP($B$20&amp;$B196,[17]Sheet1!$C$87:$AC$169,COLUMN(O$1)-2,FALSE)=" ",0,VLOOKUP($B$20&amp;$B196,[17]Sheet1!$C$87:$AC$169,COLUMN(O$1)-2,FALSE))</f>
        <v>0</v>
      </c>
      <c r="P196" s="7">
        <f>IF(VLOOKUP($B$20&amp;$B196,[17]Sheet1!$C$87:$AC$169,COLUMN(P$1)-2,FALSE)=" ",0,VLOOKUP($B$20&amp;$B196,[17]Sheet1!$C$87:$AC$169,COLUMN(P$1)-2,FALSE))</f>
        <v>0</v>
      </c>
      <c r="Q196" s="7">
        <f>IF(VLOOKUP($B$20&amp;$B196,[17]Sheet1!$C$87:$AC$169,COLUMN(Q$1)-2,FALSE)=" ",0,VLOOKUP($B$20&amp;$B196,[17]Sheet1!$C$87:$AC$169,COLUMN(Q$1)-2,FALSE))</f>
        <v>0</v>
      </c>
      <c r="R196" s="7">
        <f>IF(VLOOKUP($B$20&amp;$B196,[17]Sheet1!$C$87:$AC$169,COLUMN(R$1)-2,FALSE)=" ",0,VLOOKUP($B$20&amp;$B196,[17]Sheet1!$C$87:$AC$169,COLUMN(R$1)-2,FALSE))</f>
        <v>0</v>
      </c>
      <c r="S196" s="7">
        <f>IF(VLOOKUP($B$20&amp;$B196,[17]Sheet1!$C$87:$AC$169,COLUMN(S$1)-2,FALSE)=" ",0,VLOOKUP($B$20&amp;$B196,[17]Sheet1!$C$87:$AC$169,COLUMN(S$1)-2,FALSE))</f>
        <v>0</v>
      </c>
      <c r="T196" s="7">
        <f>IF(VLOOKUP($B$20&amp;$B196,[17]Sheet1!$C$87:$AC$169,COLUMN(T$1)-2,FALSE)=" ",0,VLOOKUP($B$20&amp;$B196,[17]Sheet1!$C$87:$AC$169,COLUMN(T$1)-2,FALSE))</f>
        <v>0</v>
      </c>
      <c r="U196" s="7">
        <f>IF(VLOOKUP($B$20&amp;$B196,[17]Sheet1!$C$87:$AC$169,COLUMN(U$1)-2,FALSE)=" ",0,VLOOKUP($B$20&amp;$B196,[17]Sheet1!$C$87:$AC$169,COLUMN(U$1)-2,FALSE))</f>
        <v>0</v>
      </c>
      <c r="V196" s="7">
        <f>IF(VLOOKUP($B$20&amp;$B196,[17]Sheet1!$C$87:$AC$169,COLUMN(V$1)-2,FALSE)=" ",0,VLOOKUP($B$20&amp;$B196,[17]Sheet1!$C$87:$AC$169,COLUMN(V$1)-2,FALSE))</f>
        <v>0</v>
      </c>
      <c r="W196" s="7">
        <f>IF(VLOOKUP($B$20&amp;$B196,[17]Sheet1!$C$87:$AC$169,COLUMN(W$1)-2,FALSE)=" ",0,VLOOKUP($B$20&amp;$B196,[17]Sheet1!$C$87:$AC$169,COLUMN(W$1)-2,FALSE))</f>
        <v>0</v>
      </c>
      <c r="X196" s="7">
        <f>IF(VLOOKUP($B$20&amp;$B196,[17]Sheet1!$C$87:$AC$169,COLUMN(X$1)-2,FALSE)=" ",0,VLOOKUP($B$20&amp;$B196,[17]Sheet1!$C$87:$AC$169,COLUMN(X$1)-2,FALSE))</f>
        <v>0</v>
      </c>
      <c r="Y196" s="7">
        <f>IF(VLOOKUP($B$20&amp;$B196,[17]Sheet1!$C$87:$AC$169,COLUMN(Y$1)-2,FALSE)=" ",0,VLOOKUP($B$20&amp;$B196,[17]Sheet1!$C$87:$AC$169,COLUMN(Y$1)-2,FALSE))</f>
        <v>0</v>
      </c>
      <c r="Z196" s="7">
        <f>IF(VLOOKUP($B$20&amp;$B196,[17]Sheet1!$C$87:$AC$169,COLUMN(Z$1)-2,FALSE)=" ",0,VLOOKUP($B$20&amp;$B196,[17]Sheet1!$C$87:$AC$169,COLUMN(Z$1)-2,FALSE))</f>
        <v>4700</v>
      </c>
      <c r="AA196" s="7">
        <f>IF(VLOOKUP($B$20&amp;$B196,[17]Sheet1!$C$87:$AC$169,COLUMN(AA$1)-2,FALSE)=" ",0,VLOOKUP($B$20&amp;$B196,[17]Sheet1!$C$87:$AC$169,COLUMN(AA$1)-2,FALSE))</f>
        <v>35650</v>
      </c>
      <c r="AB196" s="7">
        <f>IF(VLOOKUP($B$20&amp;$B196,[17]Sheet1!$C$87:$AC$169,COLUMN(AB$1)-2,FALSE)=" ",0,VLOOKUP($B$20&amp;$B196,[17]Sheet1!$C$87:$AC$169,COLUMN(AB$1)-2,FALSE))</f>
        <v>22000</v>
      </c>
      <c r="AC196" s="7">
        <f>IF(VLOOKUP($B$20&amp;$B196,[17]Sheet1!$C$87:$AC$169,COLUMN(AC$1)-2,FALSE)=" ",0,VLOOKUP($B$20&amp;$B196,[17]Sheet1!$C$87:$AC$169,COLUMN(AC$1)-2,FALSE))</f>
        <v>7800</v>
      </c>
      <c r="AF196" s="7">
        <f t="shared" si="214"/>
        <v>22000</v>
      </c>
      <c r="AG196" s="7">
        <f t="shared" si="214"/>
        <v>7800</v>
      </c>
      <c r="AH196" s="7">
        <f>VLOOKUP($A$167&amp;$B$184&amp;$B196,'[14]Paga All'!$G$1:$J$3000,4,FALSE)</f>
        <v>22500</v>
      </c>
      <c r="AI196" s="7">
        <f>VLOOKUP($A$2&amp;$B$184&amp;$B196,'[15]Paga all'!$F$1413:$G1569,2,FALSE)</f>
        <v>32800</v>
      </c>
      <c r="AJ196" s="7">
        <f>VLOOKUP($A$2&amp;$B$184&amp;$B196,'[16]Paga all'!$F$1372:$G$1470,2,FALSE)</f>
        <v>6000</v>
      </c>
      <c r="AK196" s="9">
        <f t="shared" ref="AK196:BO196" si="219">AK195*$AD197</f>
        <v>30064.285714285714</v>
      </c>
      <c r="AL196" s="9">
        <f t="shared" si="219"/>
        <v>46766.666666666664</v>
      </c>
      <c r="AM196" s="9">
        <f t="shared" si="219"/>
        <v>60128.571428571428</v>
      </c>
      <c r="AN196" s="9">
        <f t="shared" si="219"/>
        <v>80171.428571428565</v>
      </c>
      <c r="AO196" s="9">
        <f t="shared" si="219"/>
        <v>106895.23809523809</v>
      </c>
      <c r="AP196" s="9">
        <f t="shared" si="219"/>
        <v>136959.52380952382</v>
      </c>
      <c r="AQ196" s="9">
        <f t="shared" si="219"/>
        <v>180385.71428571429</v>
      </c>
      <c r="AR196" s="9">
        <f t="shared" si="219"/>
        <v>230492.85714285713</v>
      </c>
      <c r="AS196" s="9">
        <f t="shared" si="219"/>
        <v>300642.85714285716</v>
      </c>
      <c r="AT196" s="9">
        <f t="shared" si="219"/>
        <v>390835.71428571426</v>
      </c>
      <c r="AU196" s="9">
        <f t="shared" si="219"/>
        <v>507752.38095238095</v>
      </c>
      <c r="AV196" s="9">
        <f t="shared" si="219"/>
        <v>661414.28571428568</v>
      </c>
      <c r="AW196" s="9">
        <f t="shared" si="219"/>
        <v>858502.38095238095</v>
      </c>
      <c r="AX196" s="9">
        <f t="shared" si="219"/>
        <v>1112378.5714285714</v>
      </c>
      <c r="AY196" s="9">
        <f t="shared" si="219"/>
        <v>1449766.6666666665</v>
      </c>
      <c r="AZ196" s="9">
        <f t="shared" si="219"/>
        <v>1884028.5714285714</v>
      </c>
      <c r="BA196" s="9">
        <f t="shared" si="219"/>
        <v>2445228.5714285714</v>
      </c>
      <c r="BB196" s="9">
        <f t="shared" si="219"/>
        <v>3183473.8095238092</v>
      </c>
      <c r="BC196" s="9">
        <f t="shared" si="219"/>
        <v>4138850</v>
      </c>
      <c r="BD196" s="9">
        <f t="shared" si="219"/>
        <v>5378166.666666666</v>
      </c>
      <c r="BE196" s="9">
        <f t="shared" si="219"/>
        <v>6994957.1428571427</v>
      </c>
      <c r="BF196" s="9">
        <f t="shared" si="219"/>
        <v>9096116.666666666</v>
      </c>
      <c r="BG196" s="9">
        <f t="shared" si="219"/>
        <v>11821945.238095237</v>
      </c>
      <c r="BH196" s="9">
        <f t="shared" si="219"/>
        <v>15369530.952380951</v>
      </c>
      <c r="BI196" s="9">
        <f t="shared" si="219"/>
        <v>19979388.095238093</v>
      </c>
      <c r="BJ196" s="9">
        <f t="shared" si="219"/>
        <v>25972202.380952381</v>
      </c>
      <c r="BK196" s="9">
        <f t="shared" si="219"/>
        <v>33762192.857142858</v>
      </c>
      <c r="BL196" s="9">
        <f t="shared" si="219"/>
        <v>43890516.666666664</v>
      </c>
      <c r="BM196" s="9">
        <f t="shared" si="219"/>
        <v>57058673.809523806</v>
      </c>
      <c r="BN196" s="9">
        <f t="shared" si="219"/>
        <v>74175273.809523806</v>
      </c>
      <c r="BO196" s="9">
        <f t="shared" si="219"/>
        <v>94518773.809523806</v>
      </c>
    </row>
    <row r="197" spans="2:67" x14ac:dyDescent="0.25">
      <c r="B197" t="s">
        <v>153</v>
      </c>
      <c r="D197" s="7">
        <f t="shared" ref="D197:AC197" si="220">IF(ISERROR(D196/D195),0,D196/D195)</f>
        <v>0</v>
      </c>
      <c r="E197" s="7">
        <f t="shared" si="220"/>
        <v>0</v>
      </c>
      <c r="F197" s="7">
        <f t="shared" si="220"/>
        <v>0</v>
      </c>
      <c r="G197" s="7">
        <f t="shared" si="220"/>
        <v>0</v>
      </c>
      <c r="H197" s="7">
        <f t="shared" si="220"/>
        <v>0</v>
      </c>
      <c r="I197" s="7">
        <f t="shared" si="220"/>
        <v>0</v>
      </c>
      <c r="J197" s="7">
        <f t="shared" si="220"/>
        <v>0</v>
      </c>
      <c r="K197" s="7">
        <f t="shared" si="220"/>
        <v>0</v>
      </c>
      <c r="L197" s="7">
        <f t="shared" si="220"/>
        <v>0</v>
      </c>
      <c r="M197" s="7">
        <f t="shared" si="220"/>
        <v>0</v>
      </c>
      <c r="N197" s="7">
        <f t="shared" si="220"/>
        <v>0</v>
      </c>
      <c r="O197" s="7">
        <f t="shared" si="220"/>
        <v>0</v>
      </c>
      <c r="P197" s="7">
        <f t="shared" si="220"/>
        <v>0</v>
      </c>
      <c r="Q197" s="7">
        <f t="shared" si="220"/>
        <v>0</v>
      </c>
      <c r="R197" s="7">
        <f t="shared" si="220"/>
        <v>0</v>
      </c>
      <c r="S197" s="7">
        <f t="shared" si="220"/>
        <v>0</v>
      </c>
      <c r="T197" s="7">
        <f t="shared" si="220"/>
        <v>0</v>
      </c>
      <c r="U197" s="7">
        <f t="shared" si="220"/>
        <v>0</v>
      </c>
      <c r="V197" s="7">
        <f t="shared" si="220"/>
        <v>0</v>
      </c>
      <c r="W197" s="7">
        <f t="shared" si="220"/>
        <v>0</v>
      </c>
      <c r="X197" s="7">
        <f t="shared" si="220"/>
        <v>0</v>
      </c>
      <c r="Y197" s="7">
        <f t="shared" si="220"/>
        <v>0</v>
      </c>
      <c r="Z197" s="7">
        <f t="shared" si="220"/>
        <v>1566.6666666666667</v>
      </c>
      <c r="AA197" s="7">
        <f t="shared" si="220"/>
        <v>4456.25</v>
      </c>
      <c r="AB197" s="7">
        <f>IF(ISERROR(AB196/AB195),0,AB196/AB195)</f>
        <v>3142.8571428571427</v>
      </c>
      <c r="AC197" s="7">
        <f t="shared" si="220"/>
        <v>2600</v>
      </c>
      <c r="AD197" s="264">
        <f>SUM(Z196:AC196)/SUM(Z195:AC195)</f>
        <v>3340.4761904761904</v>
      </c>
      <c r="AF197" s="7">
        <f>IF(ISERROR(AF196/AF195),0,AF196/AF195)</f>
        <v>3142.8571428571427</v>
      </c>
      <c r="AG197" s="7">
        <f>IF(ISERROR(AG196/AG195),0,AG196/AG195)</f>
        <v>2600</v>
      </c>
      <c r="AH197" s="7">
        <f>IF(ISERROR(AH196/AH195),0,AH196/AH195)</f>
        <v>5625</v>
      </c>
      <c r="AI197" s="7">
        <f>VLOOKUP($A$2&amp;$B$184&amp;$B197,'[15]Paga all'!$F$1413:$G1570,2,FALSE)</f>
        <v>5114.29</v>
      </c>
      <c r="AJ197" s="7">
        <f>VLOOKUP($A$2&amp;$B$184&amp;$B197,'[16]Paga all'!$F$1372:$G$1470,2,FALSE)</f>
        <v>3000</v>
      </c>
      <c r="AK197" s="9">
        <f t="shared" ref="AK197:BO197" si="221">IF(ISERROR(AK196/AK195),0,AK196/AK195)</f>
        <v>3340.4761904761904</v>
      </c>
      <c r="AL197" s="9">
        <f t="shared" si="221"/>
        <v>3340.4761904761904</v>
      </c>
      <c r="AM197" s="9">
        <f t="shared" si="221"/>
        <v>3340.4761904761904</v>
      </c>
      <c r="AN197" s="9">
        <f t="shared" si="221"/>
        <v>3340.4761904761904</v>
      </c>
      <c r="AO197" s="9">
        <f t="shared" si="221"/>
        <v>3340.4761904761904</v>
      </c>
      <c r="AP197" s="9">
        <f t="shared" si="221"/>
        <v>3340.4761904761908</v>
      </c>
      <c r="AQ197" s="9">
        <f t="shared" si="221"/>
        <v>3340.4761904761904</v>
      </c>
      <c r="AR197" s="9">
        <f t="shared" si="221"/>
        <v>3340.4761904761904</v>
      </c>
      <c r="AS197" s="9">
        <f t="shared" si="221"/>
        <v>3340.4761904761908</v>
      </c>
      <c r="AT197" s="9">
        <f t="shared" si="221"/>
        <v>3340.4761904761904</v>
      </c>
      <c r="AU197" s="9">
        <f t="shared" si="221"/>
        <v>3340.4761904761904</v>
      </c>
      <c r="AV197" s="9">
        <f t="shared" si="221"/>
        <v>3340.4761904761904</v>
      </c>
      <c r="AW197" s="9">
        <f t="shared" si="221"/>
        <v>3340.4761904761904</v>
      </c>
      <c r="AX197" s="9">
        <f t="shared" si="221"/>
        <v>3340.4761904761904</v>
      </c>
      <c r="AY197" s="9">
        <f t="shared" si="221"/>
        <v>3340.4761904761899</v>
      </c>
      <c r="AZ197" s="9">
        <f t="shared" si="221"/>
        <v>3340.4761904761904</v>
      </c>
      <c r="BA197" s="9">
        <f t="shared" si="221"/>
        <v>3340.4761904761904</v>
      </c>
      <c r="BB197" s="9">
        <f t="shared" si="221"/>
        <v>3340.4761904761904</v>
      </c>
      <c r="BC197" s="9">
        <f t="shared" si="221"/>
        <v>3340.4761904761904</v>
      </c>
      <c r="BD197" s="9">
        <f t="shared" si="221"/>
        <v>3340.4761904761899</v>
      </c>
      <c r="BE197" s="9">
        <f t="shared" si="221"/>
        <v>3340.4761904761904</v>
      </c>
      <c r="BF197" s="9">
        <f t="shared" si="221"/>
        <v>3340.4761904761904</v>
      </c>
      <c r="BG197" s="9">
        <f t="shared" si="221"/>
        <v>3340.4761904761904</v>
      </c>
      <c r="BH197" s="9">
        <f t="shared" si="221"/>
        <v>3340.4761904761904</v>
      </c>
      <c r="BI197" s="9">
        <f t="shared" si="221"/>
        <v>3340.4761904761904</v>
      </c>
      <c r="BJ197" s="9">
        <f t="shared" si="221"/>
        <v>3340.4761904761904</v>
      </c>
      <c r="BK197" s="9">
        <f t="shared" si="221"/>
        <v>3340.4761904761904</v>
      </c>
      <c r="BL197" s="9">
        <f t="shared" si="221"/>
        <v>3340.4761904761904</v>
      </c>
      <c r="BM197" s="9">
        <f t="shared" si="221"/>
        <v>3340.4761904761904</v>
      </c>
      <c r="BN197" s="9">
        <f t="shared" si="221"/>
        <v>3340.4761904761904</v>
      </c>
      <c r="BO197" s="9">
        <f t="shared" si="221"/>
        <v>3340.4761904761904</v>
      </c>
    </row>
    <row r="198" spans="2:67" x14ac:dyDescent="0.25">
      <c r="B198" t="s">
        <v>154</v>
      </c>
      <c r="D198" s="7">
        <f>IF(VLOOKUP($B$20&amp;$B198,[17]Sheet1!$C$87:$AC$169,COLUMN(D$1)-2,FALSE)=" ",0,VLOOKUP($B$20&amp;$B198,[17]Sheet1!$C$87:$AC$169,COLUMN(D$1)-2,FALSE))</f>
        <v>0</v>
      </c>
      <c r="E198" s="7">
        <f>IF(VLOOKUP($B$20&amp;$B198,[17]Sheet1!$C$87:$AC$169,COLUMN(E$1)-2,FALSE)=" ",0,VLOOKUP($B$20&amp;$B198,[17]Sheet1!$C$87:$AC$169,COLUMN(E$1)-2,FALSE))</f>
        <v>0</v>
      </c>
      <c r="F198" s="7">
        <f>IF(VLOOKUP($B$20&amp;$B198,[17]Sheet1!$C$87:$AC$169,COLUMN(F$1)-2,FALSE)=" ",0,VLOOKUP($B$20&amp;$B198,[17]Sheet1!$C$87:$AC$169,COLUMN(F$1)-2,FALSE))</f>
        <v>0</v>
      </c>
      <c r="G198" s="7">
        <f>IF(VLOOKUP($B$20&amp;$B198,[17]Sheet1!$C$87:$AC$169,COLUMN(G$1)-2,FALSE)=" ",0,VLOOKUP($B$20&amp;$B198,[17]Sheet1!$C$87:$AC$169,COLUMN(G$1)-2,FALSE))</f>
        <v>0</v>
      </c>
      <c r="H198" s="7">
        <f>IF(VLOOKUP($B$20&amp;$B198,[17]Sheet1!$C$87:$AC$169,COLUMN(H$1)-2,FALSE)=" ",0,VLOOKUP($B$20&amp;$B198,[17]Sheet1!$C$87:$AC$169,COLUMN(H$1)-2,FALSE))</f>
        <v>0</v>
      </c>
      <c r="I198" s="7">
        <f>IF(VLOOKUP($B$20&amp;$B198,[17]Sheet1!$C$87:$AC$169,COLUMN(I$1)-2,FALSE)=" ",0,VLOOKUP($B$20&amp;$B198,[17]Sheet1!$C$87:$AC$169,COLUMN(I$1)-2,FALSE))</f>
        <v>0</v>
      </c>
      <c r="J198" s="7">
        <f>IF(VLOOKUP($B$20&amp;$B198,[17]Sheet1!$C$87:$AC$169,COLUMN(J$1)-2,FALSE)=" ",0,VLOOKUP($B$20&amp;$B198,[17]Sheet1!$C$87:$AC$169,COLUMN(J$1)-2,FALSE))</f>
        <v>0</v>
      </c>
      <c r="K198" s="7">
        <f>IF(VLOOKUP($B$20&amp;$B198,[17]Sheet1!$C$87:$AC$169,COLUMN(K$1)-2,FALSE)=" ",0,VLOOKUP($B$20&amp;$B198,[17]Sheet1!$C$87:$AC$169,COLUMN(K$1)-2,FALSE))</f>
        <v>0</v>
      </c>
      <c r="L198" s="7">
        <f>IF(VLOOKUP($B$20&amp;$B198,[17]Sheet1!$C$87:$AC$169,COLUMN(L$1)-2,FALSE)=" ",0,VLOOKUP($B$20&amp;$B198,[17]Sheet1!$C$87:$AC$169,COLUMN(L$1)-2,FALSE))</f>
        <v>0</v>
      </c>
      <c r="M198" s="7">
        <f>IF(VLOOKUP($B$20&amp;$B198,[17]Sheet1!$C$87:$AC$169,COLUMN(M$1)-2,FALSE)=" ",0,VLOOKUP($B$20&amp;$B198,[17]Sheet1!$C$87:$AC$169,COLUMN(M$1)-2,FALSE))</f>
        <v>0</v>
      </c>
      <c r="N198" s="7">
        <f>IF(VLOOKUP($B$20&amp;$B198,[17]Sheet1!$C$87:$AC$169,COLUMN(N$1)-2,FALSE)=" ",0,VLOOKUP($B$20&amp;$B198,[17]Sheet1!$C$87:$AC$169,COLUMN(N$1)-2,FALSE))</f>
        <v>0</v>
      </c>
      <c r="O198" s="7">
        <f>IF(VLOOKUP($B$20&amp;$B198,[17]Sheet1!$C$87:$AC$169,COLUMN(O$1)-2,FALSE)=" ",0,VLOOKUP($B$20&amp;$B198,[17]Sheet1!$C$87:$AC$169,COLUMN(O$1)-2,FALSE))</f>
        <v>0</v>
      </c>
      <c r="P198" s="7">
        <f>IF(VLOOKUP($B$20&amp;$B198,[17]Sheet1!$C$87:$AC$169,COLUMN(P$1)-2,FALSE)=" ",0,VLOOKUP($B$20&amp;$B198,[17]Sheet1!$C$87:$AC$169,COLUMN(P$1)-2,FALSE))</f>
        <v>0</v>
      </c>
      <c r="Q198" s="7">
        <f>IF(VLOOKUP($B$20&amp;$B198,[17]Sheet1!$C$87:$AC$169,COLUMN(Q$1)-2,FALSE)=" ",0,VLOOKUP($B$20&amp;$B198,[17]Sheet1!$C$87:$AC$169,COLUMN(Q$1)-2,FALSE))</f>
        <v>0</v>
      </c>
      <c r="R198" s="7">
        <f>IF(VLOOKUP($B$20&amp;$B198,[17]Sheet1!$C$87:$AC$169,COLUMN(R$1)-2,FALSE)=" ",0,VLOOKUP($B$20&amp;$B198,[17]Sheet1!$C$87:$AC$169,COLUMN(R$1)-2,FALSE))</f>
        <v>0</v>
      </c>
      <c r="S198" s="7">
        <f>IF(VLOOKUP($B$20&amp;$B198,[17]Sheet1!$C$87:$AC$169,COLUMN(S$1)-2,FALSE)=" ",0,VLOOKUP($B$20&amp;$B198,[17]Sheet1!$C$87:$AC$169,COLUMN(S$1)-2,FALSE))</f>
        <v>0</v>
      </c>
      <c r="T198" s="7">
        <f>IF(VLOOKUP($B$20&amp;$B198,[17]Sheet1!$C$87:$AC$169,COLUMN(T$1)-2,FALSE)=" ",0,VLOOKUP($B$20&amp;$B198,[17]Sheet1!$C$87:$AC$169,COLUMN(T$1)-2,FALSE))</f>
        <v>0</v>
      </c>
      <c r="U198" s="7">
        <f>IF(VLOOKUP($B$20&amp;$B198,[17]Sheet1!$C$87:$AC$169,COLUMN(U$1)-2,FALSE)=" ",0,VLOOKUP($B$20&amp;$B198,[17]Sheet1!$C$87:$AC$169,COLUMN(U$1)-2,FALSE))</f>
        <v>0</v>
      </c>
      <c r="V198" s="7">
        <f>IF(VLOOKUP($B$20&amp;$B198,[17]Sheet1!$C$87:$AC$169,COLUMN(V$1)-2,FALSE)=" ",0,VLOOKUP($B$20&amp;$B198,[17]Sheet1!$C$87:$AC$169,COLUMN(V$1)-2,FALSE))</f>
        <v>0</v>
      </c>
      <c r="W198" s="7">
        <f>IF(VLOOKUP($B$20&amp;$B198,[17]Sheet1!$C$87:$AC$169,COLUMN(W$1)-2,FALSE)=" ",0,VLOOKUP($B$20&amp;$B198,[17]Sheet1!$C$87:$AC$169,COLUMN(W$1)-2,FALSE))</f>
        <v>0</v>
      </c>
      <c r="X198" s="7">
        <f>IF(VLOOKUP($B$20&amp;$B198,[17]Sheet1!$C$87:$AC$169,COLUMN(X$1)-2,FALSE)=" ",0,VLOOKUP($B$20&amp;$B198,[17]Sheet1!$C$87:$AC$169,COLUMN(X$1)-2,FALSE))</f>
        <v>0</v>
      </c>
      <c r="Y198" s="7">
        <f>IF(VLOOKUP($B$20&amp;$B198,[17]Sheet1!$C$87:$AC$169,COLUMN(Y$1)-2,FALSE)=" ",0,VLOOKUP($B$20&amp;$B198,[17]Sheet1!$C$87:$AC$169,COLUMN(Y$1)-2,FALSE))</f>
        <v>0</v>
      </c>
      <c r="Z198" s="7">
        <f>IF(VLOOKUP($B$20&amp;$B198,[17]Sheet1!$C$87:$AC$169,COLUMN(Z$1)-2,FALSE)=" ",0,VLOOKUP($B$20&amp;$B198,[17]Sheet1!$C$87:$AC$169,COLUMN(Z$1)-2,FALSE))</f>
        <v>150</v>
      </c>
      <c r="AA198" s="7">
        <f>IF(VLOOKUP($B$20&amp;$B198,[17]Sheet1!$C$87:$AC$169,COLUMN(AA$1)-2,FALSE)=" ",0,VLOOKUP($B$20&amp;$B198,[17]Sheet1!$C$87:$AC$169,COLUMN(AA$1)-2,FALSE))</f>
        <v>900</v>
      </c>
      <c r="AB198" s="7">
        <f>IF(VLOOKUP($B$20&amp;$B198,[17]Sheet1!$C$87:$AC$169,COLUMN(AB$1)-2,FALSE)=" ",0,VLOOKUP($B$20&amp;$B198,[17]Sheet1!$C$87:$AC$169,COLUMN(AB$1)-2,FALSE))</f>
        <v>550</v>
      </c>
      <c r="AC198" s="7">
        <f>IF(VLOOKUP($B$20&amp;$B198,[17]Sheet1!$C$87:$AC$169,COLUMN(AC$1)-2,FALSE)=" ",0,VLOOKUP($B$20&amp;$B198,[17]Sheet1!$C$87:$AC$169,COLUMN(AC$1)-2,FALSE))</f>
        <v>150</v>
      </c>
      <c r="AF198" s="7">
        <f>AB198</f>
        <v>550</v>
      </c>
      <c r="AG198" s="7">
        <f>AC198</f>
        <v>150</v>
      </c>
      <c r="AH198" s="7">
        <f>VLOOKUP($A$167&amp;$B$184&amp;$B198,'[14]Paga All'!$G$1:$J$3000,4,FALSE)</f>
        <v>600</v>
      </c>
      <c r="AI198" s="7">
        <f>VLOOKUP($A$2&amp;$B$184&amp;$B198,'[15]Paga all'!$F$1413:$G1571,2,FALSE)</f>
        <v>1100</v>
      </c>
      <c r="AJ198" s="7">
        <f>VLOOKUP($A$2&amp;$B$184&amp;$B198,'[16]Paga all'!$F$1372:$G$1470,2,FALSE)</f>
        <v>300</v>
      </c>
      <c r="AK198" s="9">
        <f t="shared" ref="AK198:BO198" si="222">AK189*AK195</f>
        <v>750</v>
      </c>
      <c r="AL198" s="9">
        <f t="shared" si="222"/>
        <v>1166.6666666666665</v>
      </c>
      <c r="AM198" s="9">
        <f t="shared" si="222"/>
        <v>1500</v>
      </c>
      <c r="AN198" s="9">
        <f t="shared" si="222"/>
        <v>2000</v>
      </c>
      <c r="AO198" s="9">
        <f t="shared" si="222"/>
        <v>2666.6666666666665</v>
      </c>
      <c r="AP198" s="9">
        <f t="shared" si="222"/>
        <v>3416.6666666666665</v>
      </c>
      <c r="AQ198" s="9">
        <f t="shared" si="222"/>
        <v>4500</v>
      </c>
      <c r="AR198" s="9">
        <f t="shared" si="222"/>
        <v>5750</v>
      </c>
      <c r="AS198" s="9">
        <f t="shared" si="222"/>
        <v>7500</v>
      </c>
      <c r="AT198" s="9">
        <f t="shared" si="222"/>
        <v>9750</v>
      </c>
      <c r="AU198" s="9">
        <f t="shared" si="222"/>
        <v>12666.666666666666</v>
      </c>
      <c r="AV198" s="9">
        <f t="shared" si="222"/>
        <v>16500</v>
      </c>
      <c r="AW198" s="9">
        <f t="shared" si="222"/>
        <v>21416.666666666664</v>
      </c>
      <c r="AX198" s="9">
        <f t="shared" si="222"/>
        <v>27750</v>
      </c>
      <c r="AY198" s="9">
        <f t="shared" si="222"/>
        <v>36166.666666666664</v>
      </c>
      <c r="AZ198" s="9">
        <f t="shared" si="222"/>
        <v>47000</v>
      </c>
      <c r="BA198" s="9">
        <f t="shared" si="222"/>
        <v>61000</v>
      </c>
      <c r="BB198" s="9">
        <f t="shared" si="222"/>
        <v>79416.666666666657</v>
      </c>
      <c r="BC198" s="9">
        <f t="shared" si="222"/>
        <v>103250</v>
      </c>
      <c r="BD198" s="9">
        <f t="shared" si="222"/>
        <v>134166.66666666666</v>
      </c>
      <c r="BE198" s="9">
        <f t="shared" si="222"/>
        <v>174500</v>
      </c>
      <c r="BF198" s="9">
        <f t="shared" si="222"/>
        <v>226916.66666666666</v>
      </c>
      <c r="BG198" s="9">
        <f t="shared" si="222"/>
        <v>294916.66666666663</v>
      </c>
      <c r="BH198" s="9">
        <f t="shared" si="222"/>
        <v>383416.66666666663</v>
      </c>
      <c r="BI198" s="9">
        <f t="shared" si="222"/>
        <v>498416.66666666663</v>
      </c>
      <c r="BJ198" s="9">
        <f t="shared" si="222"/>
        <v>647916.66666666663</v>
      </c>
      <c r="BK198" s="9">
        <f t="shared" si="222"/>
        <v>842250</v>
      </c>
      <c r="BL198" s="9">
        <f t="shared" si="222"/>
        <v>1094916.6666666665</v>
      </c>
      <c r="BM198" s="9">
        <f t="shared" si="222"/>
        <v>1423416.6666666665</v>
      </c>
      <c r="BN198" s="9">
        <f t="shared" si="222"/>
        <v>1850416.6666666665</v>
      </c>
      <c r="BO198" s="9">
        <f t="shared" si="222"/>
        <v>2357916.6666666665</v>
      </c>
    </row>
    <row r="199" spans="2:67" x14ac:dyDescent="0.25">
      <c r="AF199" s="265">
        <f>AC190*AF185</f>
        <v>262.5</v>
      </c>
      <c r="AG199" s="265">
        <f t="shared" ref="AG199:BO199" si="223">AG190*AG185</f>
        <v>388.88888888888891</v>
      </c>
      <c r="AH199" s="265">
        <f t="shared" si="223"/>
        <v>486.11111111111114</v>
      </c>
      <c r="AI199" s="265">
        <f t="shared" si="223"/>
        <v>437.5</v>
      </c>
      <c r="AJ199" s="266">
        <f t="shared" si="223"/>
        <v>777.77777777777783</v>
      </c>
      <c r="AK199" s="266">
        <f t="shared" si="223"/>
        <v>631.94444444444446</v>
      </c>
      <c r="AL199" s="266">
        <f t="shared" si="223"/>
        <v>826.38888888888891</v>
      </c>
      <c r="AM199" s="266">
        <f t="shared" si="223"/>
        <v>1069.4444444444446</v>
      </c>
      <c r="AN199" s="266">
        <f t="shared" si="223"/>
        <v>1409.7222222222224</v>
      </c>
      <c r="AO199" s="266">
        <f t="shared" si="223"/>
        <v>1847.2222222222224</v>
      </c>
      <c r="AP199" s="266">
        <f t="shared" si="223"/>
        <v>2381.9444444444448</v>
      </c>
      <c r="AQ199" s="266">
        <f t="shared" si="223"/>
        <v>3111.1111111111113</v>
      </c>
      <c r="AR199" s="266">
        <f t="shared" si="223"/>
        <v>4034.7222222222226</v>
      </c>
      <c r="AS199" s="266">
        <f t="shared" si="223"/>
        <v>5250</v>
      </c>
      <c r="AT199" s="266">
        <f t="shared" si="223"/>
        <v>6805.5555555555557</v>
      </c>
      <c r="AU199" s="266">
        <f t="shared" si="223"/>
        <v>8847.2222222222226</v>
      </c>
      <c r="AV199" s="266">
        <f t="shared" si="223"/>
        <v>11520.833333333334</v>
      </c>
      <c r="AW199" s="266">
        <f t="shared" si="223"/>
        <v>14972.222222222223</v>
      </c>
      <c r="AX199" s="266">
        <f t="shared" si="223"/>
        <v>19444.444444444445</v>
      </c>
      <c r="AY199" s="266">
        <f t="shared" si="223"/>
        <v>25277.777777777781</v>
      </c>
      <c r="AZ199" s="266">
        <f t="shared" si="223"/>
        <v>32861.111111111117</v>
      </c>
      <c r="BA199" s="266">
        <f t="shared" si="223"/>
        <v>42729.166666666672</v>
      </c>
      <c r="BB199" s="266">
        <f t="shared" si="223"/>
        <v>55562.5</v>
      </c>
      <c r="BC199" s="266">
        <f t="shared" si="223"/>
        <v>72236.111111111109</v>
      </c>
      <c r="BD199" s="266">
        <f t="shared" si="223"/>
        <v>93916.666666666672</v>
      </c>
      <c r="BE199" s="266">
        <f t="shared" si="223"/>
        <v>122111.11111111112</v>
      </c>
      <c r="BF199" s="266">
        <f t="shared" si="223"/>
        <v>158763.88888888891</v>
      </c>
      <c r="BG199" s="266">
        <f t="shared" si="223"/>
        <v>206402.77777777778</v>
      </c>
      <c r="BH199" s="266">
        <f t="shared" si="223"/>
        <v>268333.33333333337</v>
      </c>
      <c r="BI199" s="266">
        <f t="shared" si="223"/>
        <v>348833.33333333337</v>
      </c>
      <c r="BJ199" s="266">
        <f t="shared" si="223"/>
        <v>453493.05555555556</v>
      </c>
      <c r="BK199" s="266">
        <f t="shared" si="223"/>
        <v>589555.55555555562</v>
      </c>
      <c r="BL199" s="266">
        <f t="shared" si="223"/>
        <v>766402.77777777787</v>
      </c>
      <c r="BM199" s="266">
        <f t="shared" si="223"/>
        <v>996333.33333333337</v>
      </c>
      <c r="BN199" s="266">
        <f t="shared" si="223"/>
        <v>1295243.0555555557</v>
      </c>
      <c r="BO199" s="266">
        <f t="shared" si="223"/>
        <v>1683840.277777778</v>
      </c>
    </row>
    <row r="200" spans="2:67" x14ac:dyDescent="0.25">
      <c r="B200" s="1" t="s">
        <v>108</v>
      </c>
      <c r="D200" s="240"/>
      <c r="E200" s="240"/>
      <c r="F200" s="240"/>
      <c r="G200" s="240"/>
      <c r="H200" s="240"/>
      <c r="I200" s="240"/>
      <c r="J200" s="240"/>
      <c r="K200" s="240"/>
      <c r="L200" s="240"/>
      <c r="M200" s="240"/>
      <c r="N200" s="240"/>
      <c r="O200" s="240"/>
      <c r="P200" s="240"/>
      <c r="Q200" s="240"/>
      <c r="R200" s="240"/>
      <c r="S200" s="240"/>
      <c r="T200" s="240"/>
      <c r="U200" s="240"/>
      <c r="V200" s="240"/>
      <c r="W200" s="240"/>
      <c r="X200" s="240"/>
      <c r="Y200" s="240"/>
      <c r="Z200" s="240"/>
      <c r="AA200" s="234"/>
      <c r="AB200" s="234"/>
      <c r="AC200" s="234">
        <f>RATE((COUNT($AB$1:$AC$1)),,-$AA201,$AC201)</f>
        <v>0.13192314226718169</v>
      </c>
      <c r="AF200" s="234"/>
      <c r="AG200" s="234"/>
      <c r="AH200" s="234"/>
      <c r="AI200" s="234"/>
    </row>
    <row r="201" spans="2:67" x14ac:dyDescent="0.25">
      <c r="B201" s="242" t="s">
        <v>137</v>
      </c>
      <c r="D201" s="243"/>
      <c r="E201" s="243"/>
      <c r="F201" s="243"/>
      <c r="G201" s="243"/>
      <c r="H201" s="243"/>
      <c r="I201" s="243"/>
      <c r="J201" s="243"/>
      <c r="K201" s="243"/>
      <c r="L201" s="243"/>
      <c r="M201" s="243"/>
      <c r="N201" s="243"/>
      <c r="O201" s="243"/>
      <c r="P201" s="243"/>
      <c r="Q201" s="243"/>
      <c r="R201" s="243"/>
      <c r="S201" s="243"/>
      <c r="T201" s="243"/>
      <c r="U201" s="243"/>
      <c r="V201" s="243"/>
      <c r="W201" s="243"/>
      <c r="X201" s="243"/>
      <c r="Y201" s="243"/>
      <c r="Z201" s="243">
        <f>Z208+Z209</f>
        <v>13</v>
      </c>
      <c r="AA201" s="243">
        <f>AA208+AA209</f>
        <v>32</v>
      </c>
      <c r="AB201" s="243">
        <f>AB208+AB209</f>
        <v>42</v>
      </c>
      <c r="AC201" s="243">
        <f>AC208+AC209</f>
        <v>41</v>
      </c>
      <c r="AF201" s="244">
        <f>SUM(AF208:AF209)</f>
        <v>42</v>
      </c>
      <c r="AG201" s="244">
        <f>SUM(AG208:AG209)</f>
        <v>41</v>
      </c>
      <c r="AH201" s="244">
        <f t="shared" ref="AH201:BO201" si="224">ROUND((AG208+AG209)*(1+AH202),)</f>
        <v>47</v>
      </c>
      <c r="AI201" s="244">
        <f t="shared" si="224"/>
        <v>22</v>
      </c>
      <c r="AJ201" s="245">
        <f t="shared" si="224"/>
        <v>0</v>
      </c>
      <c r="AK201" s="245">
        <f t="shared" si="224"/>
        <v>0</v>
      </c>
      <c r="AL201" s="245">
        <f t="shared" si="224"/>
        <v>0</v>
      </c>
      <c r="AM201" s="245">
        <f t="shared" si="224"/>
        <v>0</v>
      </c>
      <c r="AN201" s="245">
        <f t="shared" si="224"/>
        <v>0</v>
      </c>
      <c r="AO201" s="245">
        <f t="shared" si="224"/>
        <v>0</v>
      </c>
      <c r="AP201" s="245">
        <f t="shared" si="224"/>
        <v>0</v>
      </c>
      <c r="AQ201" s="245">
        <f t="shared" si="224"/>
        <v>0</v>
      </c>
      <c r="AR201" s="245">
        <f t="shared" si="224"/>
        <v>0</v>
      </c>
      <c r="AS201" s="245">
        <f t="shared" si="224"/>
        <v>0</v>
      </c>
      <c r="AT201" s="245">
        <f t="shared" si="224"/>
        <v>0</v>
      </c>
      <c r="AU201" s="245">
        <f t="shared" si="224"/>
        <v>0</v>
      </c>
      <c r="AV201" s="245">
        <f t="shared" si="224"/>
        <v>0</v>
      </c>
      <c r="AW201" s="245">
        <f t="shared" si="224"/>
        <v>0</v>
      </c>
      <c r="AX201" s="245">
        <f t="shared" si="224"/>
        <v>0</v>
      </c>
      <c r="AY201" s="245">
        <f t="shared" si="224"/>
        <v>0</v>
      </c>
      <c r="AZ201" s="245">
        <f t="shared" si="224"/>
        <v>0</v>
      </c>
      <c r="BA201" s="245">
        <f t="shared" si="224"/>
        <v>0</v>
      </c>
      <c r="BB201" s="245">
        <f t="shared" si="224"/>
        <v>0</v>
      </c>
      <c r="BC201" s="245">
        <f t="shared" si="224"/>
        <v>0</v>
      </c>
      <c r="BD201" s="245">
        <f t="shared" si="224"/>
        <v>0</v>
      </c>
      <c r="BE201" s="245">
        <f t="shared" si="224"/>
        <v>0</v>
      </c>
      <c r="BF201" s="245">
        <f t="shared" si="224"/>
        <v>0</v>
      </c>
      <c r="BG201" s="245">
        <f t="shared" si="224"/>
        <v>0</v>
      </c>
      <c r="BH201" s="245">
        <f t="shared" si="224"/>
        <v>0</v>
      </c>
      <c r="BI201" s="245">
        <f t="shared" si="224"/>
        <v>0</v>
      </c>
      <c r="BJ201" s="245">
        <f t="shared" si="224"/>
        <v>0</v>
      </c>
      <c r="BK201" s="245">
        <f t="shared" si="224"/>
        <v>0</v>
      </c>
      <c r="BL201" s="245">
        <f t="shared" si="224"/>
        <v>0</v>
      </c>
      <c r="BM201" s="245">
        <f t="shared" si="224"/>
        <v>0</v>
      </c>
      <c r="BN201" s="245">
        <f t="shared" si="224"/>
        <v>0</v>
      </c>
      <c r="BO201" s="245">
        <f t="shared" si="224"/>
        <v>0</v>
      </c>
    </row>
    <row r="202" spans="2:67" x14ac:dyDescent="0.25">
      <c r="B202" s="246" t="s">
        <v>99</v>
      </c>
      <c r="C202" s="247"/>
      <c r="D202" s="248"/>
      <c r="E202" s="249"/>
      <c r="F202" s="249"/>
      <c r="G202" s="249"/>
      <c r="H202" s="249"/>
      <c r="I202" s="249"/>
      <c r="J202" s="249"/>
      <c r="K202" s="249"/>
      <c r="L202" s="249"/>
      <c r="M202" s="249"/>
      <c r="N202" s="249"/>
      <c r="O202" s="249"/>
      <c r="P202" s="249"/>
      <c r="Q202" s="249"/>
      <c r="R202" s="249"/>
      <c r="S202" s="249"/>
      <c r="T202" s="249"/>
      <c r="U202" s="249"/>
      <c r="V202" s="249"/>
      <c r="W202" s="249"/>
      <c r="X202" s="249"/>
      <c r="Y202" s="249"/>
      <c r="Z202" s="249"/>
      <c r="AA202" s="249">
        <f>RATE(1,,-Z201,AA201)</f>
        <v>1.4615384615384615</v>
      </c>
      <c r="AB202" s="249">
        <f>RATE(1,,-AA201,AB201)</f>
        <v>0.31249999999999989</v>
      </c>
      <c r="AC202" s="249">
        <f>RATE(1,,-AA201,AC201)</f>
        <v>0.28125</v>
      </c>
      <c r="AD202" s="250">
        <v>0.15</v>
      </c>
      <c r="AF202" s="251">
        <f>AD202</f>
        <v>0.15</v>
      </c>
      <c r="AG202" s="251">
        <f t="shared" ref="AG202:BO206" si="225">AF202</f>
        <v>0.15</v>
      </c>
      <c r="AH202" s="251">
        <f t="shared" si="225"/>
        <v>0.15</v>
      </c>
      <c r="AI202" s="251">
        <f t="shared" si="225"/>
        <v>0.15</v>
      </c>
      <c r="AJ202" s="252">
        <f t="shared" si="225"/>
        <v>0.15</v>
      </c>
      <c r="AK202" s="252">
        <f t="shared" si="225"/>
        <v>0.15</v>
      </c>
      <c r="AL202" s="252">
        <f t="shared" si="225"/>
        <v>0.15</v>
      </c>
      <c r="AM202" s="252">
        <f t="shared" si="225"/>
        <v>0.15</v>
      </c>
      <c r="AN202" s="252">
        <f t="shared" si="225"/>
        <v>0.15</v>
      </c>
      <c r="AO202" s="252">
        <f t="shared" si="225"/>
        <v>0.15</v>
      </c>
      <c r="AP202" s="252">
        <f t="shared" si="225"/>
        <v>0.15</v>
      </c>
      <c r="AQ202" s="252">
        <f t="shared" si="225"/>
        <v>0.15</v>
      </c>
      <c r="AR202" s="252">
        <f t="shared" si="225"/>
        <v>0.15</v>
      </c>
      <c r="AS202" s="252">
        <f t="shared" si="225"/>
        <v>0.15</v>
      </c>
      <c r="AT202" s="252">
        <f t="shared" si="225"/>
        <v>0.15</v>
      </c>
      <c r="AU202" s="252">
        <f t="shared" si="225"/>
        <v>0.15</v>
      </c>
      <c r="AV202" s="252">
        <f t="shared" si="225"/>
        <v>0.15</v>
      </c>
      <c r="AW202" s="252">
        <f t="shared" si="225"/>
        <v>0.15</v>
      </c>
      <c r="AX202" s="252">
        <f t="shared" si="225"/>
        <v>0.15</v>
      </c>
      <c r="AY202" s="252">
        <f t="shared" si="225"/>
        <v>0.15</v>
      </c>
      <c r="AZ202" s="252">
        <f t="shared" si="225"/>
        <v>0.15</v>
      </c>
      <c r="BA202" s="252">
        <f t="shared" si="225"/>
        <v>0.15</v>
      </c>
      <c r="BB202" s="252">
        <f t="shared" si="225"/>
        <v>0.15</v>
      </c>
      <c r="BC202" s="252">
        <f t="shared" si="225"/>
        <v>0.15</v>
      </c>
      <c r="BD202" s="252">
        <f t="shared" si="225"/>
        <v>0.15</v>
      </c>
      <c r="BE202" s="252">
        <f t="shared" si="225"/>
        <v>0.15</v>
      </c>
      <c r="BF202" s="252">
        <f t="shared" si="225"/>
        <v>0.15</v>
      </c>
      <c r="BG202" s="252">
        <f t="shared" si="225"/>
        <v>0.15</v>
      </c>
      <c r="BH202" s="252">
        <f t="shared" si="225"/>
        <v>0.15</v>
      </c>
      <c r="BI202" s="252">
        <f t="shared" si="225"/>
        <v>0.15</v>
      </c>
      <c r="BJ202" s="252">
        <f t="shared" si="225"/>
        <v>0.15</v>
      </c>
      <c r="BK202" s="252">
        <f t="shared" si="225"/>
        <v>0.15</v>
      </c>
      <c r="BL202" s="252">
        <f t="shared" si="225"/>
        <v>0.15</v>
      </c>
      <c r="BM202" s="252">
        <f t="shared" si="225"/>
        <v>0.15</v>
      </c>
      <c r="BN202" s="252">
        <f t="shared" si="225"/>
        <v>0.15</v>
      </c>
      <c r="BO202" s="252">
        <f t="shared" si="225"/>
        <v>0.15</v>
      </c>
    </row>
    <row r="203" spans="2:67" x14ac:dyDescent="0.25">
      <c r="B203" s="246" t="s">
        <v>101</v>
      </c>
      <c r="C203" s="247"/>
      <c r="D203" s="253"/>
      <c r="E203" s="253"/>
      <c r="F203" s="253"/>
      <c r="G203" s="253"/>
      <c r="H203" s="253"/>
      <c r="I203" s="253"/>
      <c r="J203" s="253"/>
      <c r="K203" s="253"/>
      <c r="L203" s="253"/>
      <c r="M203" s="253"/>
      <c r="N203" s="253"/>
      <c r="O203" s="253"/>
      <c r="P203" s="253"/>
      <c r="Q203" s="253"/>
      <c r="R203" s="253"/>
      <c r="S203" s="253"/>
      <c r="T203" s="253"/>
      <c r="U203" s="253"/>
      <c r="V203" s="253"/>
      <c r="W203" s="253"/>
      <c r="X203" s="253"/>
      <c r="Y203" s="253"/>
      <c r="Z203" s="253">
        <f>Z209/Z201</f>
        <v>0</v>
      </c>
      <c r="AA203" s="253">
        <f>AA209/AA201</f>
        <v>0.375</v>
      </c>
      <c r="AB203" s="253">
        <f>AB209/AB201</f>
        <v>0.40476190476190477</v>
      </c>
      <c r="AC203" s="253">
        <f>AC209/AC201</f>
        <v>0.53658536585365857</v>
      </c>
      <c r="AD203" s="250">
        <v>0.3</v>
      </c>
      <c r="AF203" s="254">
        <f>AD203</f>
        <v>0.3</v>
      </c>
      <c r="AG203" s="254">
        <f t="shared" si="225"/>
        <v>0.3</v>
      </c>
      <c r="AH203" s="254">
        <f t="shared" si="225"/>
        <v>0.3</v>
      </c>
      <c r="AI203" s="254">
        <f t="shared" si="225"/>
        <v>0.3</v>
      </c>
      <c r="AJ203" s="252">
        <f t="shared" si="225"/>
        <v>0.3</v>
      </c>
      <c r="AK203" s="252">
        <f t="shared" si="225"/>
        <v>0.3</v>
      </c>
      <c r="AL203" s="252">
        <f t="shared" si="225"/>
        <v>0.3</v>
      </c>
      <c r="AM203" s="252">
        <f t="shared" si="225"/>
        <v>0.3</v>
      </c>
      <c r="AN203" s="252">
        <f t="shared" si="225"/>
        <v>0.3</v>
      </c>
      <c r="AO203" s="252">
        <f t="shared" si="225"/>
        <v>0.3</v>
      </c>
      <c r="AP203" s="252">
        <f t="shared" si="225"/>
        <v>0.3</v>
      </c>
      <c r="AQ203" s="252">
        <f t="shared" si="225"/>
        <v>0.3</v>
      </c>
      <c r="AR203" s="252">
        <f t="shared" si="225"/>
        <v>0.3</v>
      </c>
      <c r="AS203" s="252">
        <f t="shared" si="225"/>
        <v>0.3</v>
      </c>
      <c r="AT203" s="252">
        <f t="shared" si="225"/>
        <v>0.3</v>
      </c>
      <c r="AU203" s="252">
        <f t="shared" si="225"/>
        <v>0.3</v>
      </c>
      <c r="AV203" s="252">
        <f t="shared" si="225"/>
        <v>0.3</v>
      </c>
      <c r="AW203" s="252">
        <f t="shared" si="225"/>
        <v>0.3</v>
      </c>
      <c r="AX203" s="252">
        <f t="shared" si="225"/>
        <v>0.3</v>
      </c>
      <c r="AY203" s="252">
        <f t="shared" si="225"/>
        <v>0.3</v>
      </c>
      <c r="AZ203" s="252">
        <f t="shared" si="225"/>
        <v>0.3</v>
      </c>
      <c r="BA203" s="252">
        <f t="shared" si="225"/>
        <v>0.3</v>
      </c>
      <c r="BB203" s="252">
        <f t="shared" si="225"/>
        <v>0.3</v>
      </c>
      <c r="BC203" s="252">
        <f t="shared" si="225"/>
        <v>0.3</v>
      </c>
      <c r="BD203" s="252">
        <f t="shared" si="225"/>
        <v>0.3</v>
      </c>
      <c r="BE203" s="252">
        <f t="shared" si="225"/>
        <v>0.3</v>
      </c>
      <c r="BF203" s="252">
        <f t="shared" si="225"/>
        <v>0.3</v>
      </c>
      <c r="BG203" s="252">
        <f t="shared" si="225"/>
        <v>0.3</v>
      </c>
      <c r="BH203" s="252">
        <f t="shared" si="225"/>
        <v>0.3</v>
      </c>
      <c r="BI203" s="252">
        <f t="shared" si="225"/>
        <v>0.3</v>
      </c>
      <c r="BJ203" s="252">
        <f t="shared" si="225"/>
        <v>0.3</v>
      </c>
      <c r="BK203" s="252">
        <f t="shared" si="225"/>
        <v>0.3</v>
      </c>
      <c r="BL203" s="252">
        <f t="shared" si="225"/>
        <v>0.3</v>
      </c>
      <c r="BM203" s="252">
        <f t="shared" si="225"/>
        <v>0.3</v>
      </c>
      <c r="BN203" s="252">
        <f t="shared" si="225"/>
        <v>0.3</v>
      </c>
      <c r="BO203" s="252">
        <f t="shared" si="225"/>
        <v>0.3</v>
      </c>
    </row>
    <row r="204" spans="2:67" x14ac:dyDescent="0.25">
      <c r="B204" s="246" t="s">
        <v>183</v>
      </c>
      <c r="C204" s="247"/>
      <c r="D204" s="255"/>
      <c r="E204" s="255"/>
      <c r="F204" s="255"/>
      <c r="G204" s="255"/>
      <c r="H204" s="255"/>
      <c r="I204" s="255"/>
      <c r="J204" s="255"/>
      <c r="K204" s="255"/>
      <c r="L204" s="255"/>
      <c r="M204" s="255"/>
      <c r="N204" s="255"/>
      <c r="O204" s="255"/>
      <c r="P204" s="255"/>
      <c r="Q204" s="255"/>
      <c r="R204" s="255"/>
      <c r="S204" s="255"/>
      <c r="T204" s="255"/>
      <c r="U204" s="255"/>
      <c r="V204" s="255"/>
      <c r="W204" s="255"/>
      <c r="X204" s="255"/>
      <c r="Y204" s="255"/>
      <c r="Z204" s="255">
        <f>Z211/Z208</f>
        <v>1.2307692307692308</v>
      </c>
      <c r="AA204" s="255">
        <f>AA211/AA208</f>
        <v>1.2</v>
      </c>
      <c r="AB204" s="255">
        <f>AB211/AB208</f>
        <v>1.48</v>
      </c>
      <c r="AC204" s="255">
        <f>AC211/AC208</f>
        <v>1.263157894736842</v>
      </c>
      <c r="AD204" s="256">
        <v>1.6</v>
      </c>
      <c r="AF204" s="268">
        <v>1.3116883116883118</v>
      </c>
      <c r="AG204" s="268">
        <f t="shared" si="225"/>
        <v>1.3116883116883118</v>
      </c>
      <c r="AH204" s="268">
        <f t="shared" si="225"/>
        <v>1.3116883116883118</v>
      </c>
      <c r="AI204" s="268">
        <f t="shared" si="225"/>
        <v>1.3116883116883118</v>
      </c>
      <c r="AJ204" s="268">
        <v>1.4</v>
      </c>
      <c r="AK204" s="268">
        <v>1.5</v>
      </c>
      <c r="AL204" s="258">
        <f>AD204</f>
        <v>1.6</v>
      </c>
      <c r="AM204" s="258">
        <f t="shared" si="225"/>
        <v>1.6</v>
      </c>
      <c r="AN204" s="258">
        <f t="shared" si="225"/>
        <v>1.6</v>
      </c>
      <c r="AO204" s="258">
        <f t="shared" si="225"/>
        <v>1.6</v>
      </c>
      <c r="AP204" s="258">
        <f t="shared" si="225"/>
        <v>1.6</v>
      </c>
      <c r="AQ204" s="258">
        <f t="shared" si="225"/>
        <v>1.6</v>
      </c>
      <c r="AR204" s="258">
        <f t="shared" si="225"/>
        <v>1.6</v>
      </c>
      <c r="AS204" s="258">
        <f t="shared" si="225"/>
        <v>1.6</v>
      </c>
      <c r="AT204" s="258">
        <f t="shared" si="225"/>
        <v>1.6</v>
      </c>
      <c r="AU204" s="258">
        <f t="shared" si="225"/>
        <v>1.6</v>
      </c>
      <c r="AV204" s="258">
        <f t="shared" si="225"/>
        <v>1.6</v>
      </c>
      <c r="AW204" s="258">
        <f t="shared" si="225"/>
        <v>1.6</v>
      </c>
      <c r="AX204" s="258">
        <f t="shared" si="225"/>
        <v>1.6</v>
      </c>
      <c r="AY204" s="258">
        <f t="shared" si="225"/>
        <v>1.6</v>
      </c>
      <c r="AZ204" s="258">
        <f t="shared" si="225"/>
        <v>1.6</v>
      </c>
      <c r="BA204" s="258">
        <f t="shared" si="225"/>
        <v>1.6</v>
      </c>
      <c r="BB204" s="258">
        <f t="shared" si="225"/>
        <v>1.6</v>
      </c>
      <c r="BC204" s="258">
        <f t="shared" si="225"/>
        <v>1.6</v>
      </c>
      <c r="BD204" s="258">
        <f t="shared" si="225"/>
        <v>1.6</v>
      </c>
      <c r="BE204" s="258">
        <f t="shared" si="225"/>
        <v>1.6</v>
      </c>
      <c r="BF204" s="258">
        <f t="shared" si="225"/>
        <v>1.6</v>
      </c>
      <c r="BG204" s="258">
        <f t="shared" si="225"/>
        <v>1.6</v>
      </c>
      <c r="BH204" s="258">
        <f t="shared" si="225"/>
        <v>1.6</v>
      </c>
      <c r="BI204" s="258">
        <f t="shared" si="225"/>
        <v>1.6</v>
      </c>
      <c r="BJ204" s="258">
        <f t="shared" si="225"/>
        <v>1.6</v>
      </c>
      <c r="BK204" s="258">
        <f t="shared" si="225"/>
        <v>1.6</v>
      </c>
      <c r="BL204" s="258">
        <f t="shared" si="225"/>
        <v>1.6</v>
      </c>
      <c r="BM204" s="258">
        <f t="shared" si="225"/>
        <v>1.6</v>
      </c>
      <c r="BN204" s="258">
        <f t="shared" si="225"/>
        <v>1.6</v>
      </c>
      <c r="BO204" s="258">
        <f t="shared" si="225"/>
        <v>1.6</v>
      </c>
    </row>
    <row r="205" spans="2:67" x14ac:dyDescent="0.25">
      <c r="B205" s="246" t="s">
        <v>103</v>
      </c>
      <c r="C205" s="247"/>
      <c r="D205" s="269"/>
      <c r="E205" s="269"/>
      <c r="F205" s="269"/>
      <c r="G205" s="269"/>
      <c r="H205" s="269"/>
      <c r="I205" s="269"/>
      <c r="J205" s="269"/>
      <c r="K205" s="269"/>
      <c r="L205" s="269"/>
      <c r="M205" s="269"/>
      <c r="N205" s="269"/>
      <c r="O205" s="269"/>
      <c r="P205" s="269"/>
      <c r="Q205" s="269"/>
      <c r="R205" s="269"/>
      <c r="S205" s="269"/>
      <c r="T205" s="269"/>
      <c r="U205" s="269"/>
      <c r="V205" s="269"/>
      <c r="W205" s="269"/>
      <c r="X205" s="269"/>
      <c r="Y205" s="269"/>
      <c r="Z205" s="269">
        <f>IF(ISERROR(Z214/Z211),"",Z214/Z211)</f>
        <v>62.5</v>
      </c>
      <c r="AA205" s="269">
        <f>IF(ISERROR(AA214/AA211),"",AA214/AA211)</f>
        <v>100</v>
      </c>
      <c r="AB205" s="269">
        <f>IF(ISERROR(AB214/AB211),"",AB214/AB211)</f>
        <v>100</v>
      </c>
      <c r="AC205" s="269">
        <f>IF(ISERROR(AC214/AC211),"",AC214/AC211)</f>
        <v>100</v>
      </c>
      <c r="AD205" s="260">
        <f>SUM(Z214:AC214)/SUM(Z211:AC211)</f>
        <v>94.059405940594061</v>
      </c>
      <c r="AF205" s="270">
        <f>AD205</f>
        <v>94.059405940594061</v>
      </c>
      <c r="AG205" s="270">
        <f t="shared" si="225"/>
        <v>94.059405940594061</v>
      </c>
      <c r="AH205" s="270">
        <f t="shared" si="225"/>
        <v>94.059405940594061</v>
      </c>
      <c r="AI205" s="270">
        <f t="shared" si="225"/>
        <v>94.059405940594061</v>
      </c>
      <c r="AJ205" s="271">
        <f t="shared" si="225"/>
        <v>94.059405940594061</v>
      </c>
      <c r="AK205" s="271">
        <f t="shared" si="225"/>
        <v>94.059405940594061</v>
      </c>
      <c r="AL205" s="271">
        <f t="shared" si="225"/>
        <v>94.059405940594061</v>
      </c>
      <c r="AM205" s="271">
        <f t="shared" si="225"/>
        <v>94.059405940594061</v>
      </c>
      <c r="AN205" s="271">
        <f t="shared" si="225"/>
        <v>94.059405940594061</v>
      </c>
      <c r="AO205" s="271">
        <f t="shared" si="225"/>
        <v>94.059405940594061</v>
      </c>
      <c r="AP205" s="271">
        <f t="shared" si="225"/>
        <v>94.059405940594061</v>
      </c>
      <c r="AQ205" s="271">
        <f t="shared" si="225"/>
        <v>94.059405940594061</v>
      </c>
      <c r="AR205" s="271">
        <f t="shared" si="225"/>
        <v>94.059405940594061</v>
      </c>
      <c r="AS205" s="271">
        <f t="shared" si="225"/>
        <v>94.059405940594061</v>
      </c>
      <c r="AT205" s="271">
        <f t="shared" si="225"/>
        <v>94.059405940594061</v>
      </c>
      <c r="AU205" s="271">
        <f t="shared" si="225"/>
        <v>94.059405940594061</v>
      </c>
      <c r="AV205" s="271">
        <f t="shared" si="225"/>
        <v>94.059405940594061</v>
      </c>
      <c r="AW205" s="271">
        <f t="shared" si="225"/>
        <v>94.059405940594061</v>
      </c>
      <c r="AX205" s="271">
        <f t="shared" si="225"/>
        <v>94.059405940594061</v>
      </c>
      <c r="AY205" s="271">
        <f t="shared" si="225"/>
        <v>94.059405940594061</v>
      </c>
      <c r="AZ205" s="271">
        <f t="shared" si="225"/>
        <v>94.059405940594061</v>
      </c>
      <c r="BA205" s="271">
        <f t="shared" si="225"/>
        <v>94.059405940594061</v>
      </c>
      <c r="BB205" s="271">
        <f t="shared" si="225"/>
        <v>94.059405940594061</v>
      </c>
      <c r="BC205" s="271">
        <f t="shared" si="225"/>
        <v>94.059405940594061</v>
      </c>
      <c r="BD205" s="271">
        <f t="shared" si="225"/>
        <v>94.059405940594061</v>
      </c>
      <c r="BE205" s="271">
        <f t="shared" si="225"/>
        <v>94.059405940594061</v>
      </c>
      <c r="BF205" s="271">
        <f t="shared" si="225"/>
        <v>94.059405940594061</v>
      </c>
      <c r="BG205" s="271">
        <f t="shared" si="225"/>
        <v>94.059405940594061</v>
      </c>
      <c r="BH205" s="271">
        <f t="shared" si="225"/>
        <v>94.059405940594061</v>
      </c>
      <c r="BI205" s="271">
        <f t="shared" si="225"/>
        <v>94.059405940594061</v>
      </c>
      <c r="BJ205" s="271">
        <f t="shared" si="225"/>
        <v>94.059405940594061</v>
      </c>
      <c r="BK205" s="271">
        <f t="shared" si="225"/>
        <v>94.059405940594061</v>
      </c>
      <c r="BL205" s="271">
        <f t="shared" si="225"/>
        <v>94.059405940594061</v>
      </c>
      <c r="BM205" s="271">
        <f t="shared" si="225"/>
        <v>94.059405940594061</v>
      </c>
      <c r="BN205" s="271">
        <f t="shared" si="225"/>
        <v>94.059405940594061</v>
      </c>
      <c r="BO205" s="271">
        <f t="shared" si="225"/>
        <v>94.059405940594061</v>
      </c>
    </row>
    <row r="206" spans="2:67" x14ac:dyDescent="0.25">
      <c r="B206" s="246" t="s">
        <v>233</v>
      </c>
      <c r="C206" s="247"/>
      <c r="D206" s="269"/>
      <c r="E206" s="269"/>
      <c r="F206" s="269"/>
      <c r="G206" s="269"/>
      <c r="H206" s="269"/>
      <c r="I206" s="269"/>
      <c r="J206" s="269"/>
      <c r="K206" s="269"/>
      <c r="L206" s="269"/>
      <c r="M206" s="269"/>
      <c r="N206" s="269"/>
      <c r="O206" s="269"/>
      <c r="P206" s="269"/>
      <c r="Q206" s="269"/>
      <c r="R206" s="269"/>
      <c r="S206" s="269"/>
      <c r="T206" s="269"/>
      <c r="U206" s="269"/>
      <c r="V206" s="269"/>
      <c r="W206" s="269"/>
      <c r="X206" s="269"/>
      <c r="Y206" s="269"/>
      <c r="Z206" s="269">
        <f>IF(ISERROR(Z214/Z201),"",Z214/Z201)</f>
        <v>76.92307692307692</v>
      </c>
      <c r="AA206" s="269">
        <f>IF(ISERROR(AA214/AA201),"",AA214/AA201)</f>
        <v>75</v>
      </c>
      <c r="AB206" s="269">
        <f>IF(ISERROR(AB214/AB201),"",AB214/AB201)</f>
        <v>88.095238095238102</v>
      </c>
      <c r="AC206" s="269">
        <f>IF(ISERROR(AC214/AC201),"",AC214/AC201)</f>
        <v>58.536585365853661</v>
      </c>
      <c r="AD206" s="260">
        <f>SUM(Z214:AC214)/SUM(Z201:AC201)</f>
        <v>74.21875</v>
      </c>
      <c r="AF206" s="270">
        <f>AD206</f>
        <v>74.21875</v>
      </c>
      <c r="AG206" s="270">
        <f t="shared" si="225"/>
        <v>74.21875</v>
      </c>
      <c r="AH206" s="270">
        <f t="shared" si="225"/>
        <v>74.21875</v>
      </c>
      <c r="AI206" s="270">
        <f t="shared" si="225"/>
        <v>74.21875</v>
      </c>
      <c r="AJ206" s="271">
        <f t="shared" si="225"/>
        <v>74.21875</v>
      </c>
      <c r="AK206" s="271">
        <f t="shared" si="225"/>
        <v>74.21875</v>
      </c>
      <c r="AL206" s="271">
        <f t="shared" si="225"/>
        <v>74.21875</v>
      </c>
      <c r="AM206" s="271">
        <f t="shared" si="225"/>
        <v>74.21875</v>
      </c>
      <c r="AN206" s="271">
        <f t="shared" si="225"/>
        <v>74.21875</v>
      </c>
      <c r="AO206" s="271">
        <f t="shared" si="225"/>
        <v>74.21875</v>
      </c>
      <c r="AP206" s="271">
        <f t="shared" si="225"/>
        <v>74.21875</v>
      </c>
      <c r="AQ206" s="271">
        <f t="shared" si="225"/>
        <v>74.21875</v>
      </c>
      <c r="AR206" s="271">
        <f t="shared" si="225"/>
        <v>74.21875</v>
      </c>
      <c r="AS206" s="271">
        <f t="shared" si="225"/>
        <v>74.21875</v>
      </c>
      <c r="AT206" s="271">
        <f t="shared" si="225"/>
        <v>74.21875</v>
      </c>
      <c r="AU206" s="271">
        <f t="shared" si="225"/>
        <v>74.21875</v>
      </c>
      <c r="AV206" s="271">
        <f t="shared" si="225"/>
        <v>74.21875</v>
      </c>
      <c r="AW206" s="271">
        <f t="shared" si="225"/>
        <v>74.21875</v>
      </c>
      <c r="AX206" s="271">
        <f t="shared" si="225"/>
        <v>74.21875</v>
      </c>
      <c r="AY206" s="271">
        <f t="shared" si="225"/>
        <v>74.21875</v>
      </c>
      <c r="AZ206" s="271">
        <f t="shared" si="225"/>
        <v>74.21875</v>
      </c>
      <c r="BA206" s="271">
        <f t="shared" si="225"/>
        <v>74.21875</v>
      </c>
      <c r="BB206" s="271">
        <f t="shared" si="225"/>
        <v>74.21875</v>
      </c>
      <c r="BC206" s="271">
        <f t="shared" si="225"/>
        <v>74.21875</v>
      </c>
      <c r="BD206" s="271">
        <f t="shared" si="225"/>
        <v>74.21875</v>
      </c>
      <c r="BE206" s="271">
        <f t="shared" si="225"/>
        <v>74.21875</v>
      </c>
      <c r="BF206" s="271">
        <f t="shared" si="225"/>
        <v>74.21875</v>
      </c>
      <c r="BG206" s="271">
        <f t="shared" si="225"/>
        <v>74.21875</v>
      </c>
      <c r="BH206" s="271">
        <f t="shared" si="225"/>
        <v>74.21875</v>
      </c>
      <c r="BI206" s="271">
        <f t="shared" si="225"/>
        <v>74.21875</v>
      </c>
      <c r="BJ206" s="271">
        <f t="shared" si="225"/>
        <v>74.21875</v>
      </c>
      <c r="BK206" s="271">
        <f t="shared" si="225"/>
        <v>74.21875</v>
      </c>
      <c r="BL206" s="271">
        <f t="shared" si="225"/>
        <v>74.21875</v>
      </c>
      <c r="BM206" s="271">
        <f t="shared" si="225"/>
        <v>74.21875</v>
      </c>
      <c r="BN206" s="271">
        <f t="shared" si="225"/>
        <v>74.21875</v>
      </c>
      <c r="BO206" s="271">
        <f t="shared" si="225"/>
        <v>74.21875</v>
      </c>
    </row>
    <row r="208" spans="2:67" x14ac:dyDescent="0.25">
      <c r="B208" t="s">
        <v>240</v>
      </c>
      <c r="D208" s="7">
        <f>IF(VLOOKUP($B$36&amp;$B208,[17]Sheet1!$C$87:$AC$169,COLUMN(D$1)-2,FALSE)=" ",0,VLOOKUP($B$36&amp;$B208,[17]Sheet1!$C$87:$AC$169,COLUMN(D$1)-2,FALSE))</f>
        <v>0</v>
      </c>
      <c r="E208" s="7">
        <f>IF(VLOOKUP($B$36&amp;$B208,[17]Sheet1!$C$87:$AC$169,COLUMN(E$1)-2,FALSE)=" ",0,VLOOKUP($B$36&amp;$B208,[17]Sheet1!$C$87:$AC$169,COLUMN(E$1)-2,FALSE))</f>
        <v>0</v>
      </c>
      <c r="F208" s="7">
        <f>IF(VLOOKUP($B$36&amp;$B208,[17]Sheet1!$C$87:$AC$169,COLUMN(F$1)-2,FALSE)=" ",0,VLOOKUP($B$36&amp;$B208,[17]Sheet1!$C$87:$AC$169,COLUMN(F$1)-2,FALSE))</f>
        <v>0</v>
      </c>
      <c r="G208" s="7">
        <f>IF(VLOOKUP($B$36&amp;$B208,[17]Sheet1!$C$87:$AC$169,COLUMN(G$1)-2,FALSE)=" ",0,VLOOKUP($B$36&amp;$B208,[17]Sheet1!$C$87:$AC$169,COLUMN(G$1)-2,FALSE))</f>
        <v>0</v>
      </c>
      <c r="H208" s="7">
        <f>IF(VLOOKUP($B$36&amp;$B208,[17]Sheet1!$C$87:$AC$169,COLUMN(H$1)-2,FALSE)=" ",0,VLOOKUP($B$36&amp;$B208,[17]Sheet1!$C$87:$AC$169,COLUMN(H$1)-2,FALSE))</f>
        <v>0</v>
      </c>
      <c r="I208" s="7">
        <f>IF(VLOOKUP($B$36&amp;$B208,[17]Sheet1!$C$87:$AC$169,COLUMN(I$1)-2,FALSE)=" ",0,VLOOKUP($B$36&amp;$B208,[17]Sheet1!$C$87:$AC$169,COLUMN(I$1)-2,FALSE))</f>
        <v>0</v>
      </c>
      <c r="J208" s="7">
        <f>IF(VLOOKUP($B$36&amp;$B208,[17]Sheet1!$C$87:$AC$169,COLUMN(J$1)-2,FALSE)=" ",0,VLOOKUP($B$36&amp;$B208,[17]Sheet1!$C$87:$AC$169,COLUMN(J$1)-2,FALSE))</f>
        <v>0</v>
      </c>
      <c r="K208" s="7">
        <f>IF(VLOOKUP($B$36&amp;$B208,[17]Sheet1!$C$87:$AC$169,COLUMN(K$1)-2,FALSE)=" ",0,VLOOKUP($B$36&amp;$B208,[17]Sheet1!$C$87:$AC$169,COLUMN(K$1)-2,FALSE))</f>
        <v>0</v>
      </c>
      <c r="L208" s="7">
        <f>IF(VLOOKUP($B$36&amp;$B208,[17]Sheet1!$C$87:$AC$169,COLUMN(L$1)-2,FALSE)=" ",0,VLOOKUP($B$36&amp;$B208,[17]Sheet1!$C$87:$AC$169,COLUMN(L$1)-2,FALSE))</f>
        <v>0</v>
      </c>
      <c r="M208" s="7">
        <f>IF(VLOOKUP($B$36&amp;$B208,[17]Sheet1!$C$87:$AC$169,COLUMN(M$1)-2,FALSE)=" ",0,VLOOKUP($B$36&amp;$B208,[17]Sheet1!$C$87:$AC$169,COLUMN(M$1)-2,FALSE))</f>
        <v>0</v>
      </c>
      <c r="N208" s="7">
        <f>IF(VLOOKUP($B$36&amp;$B208,[17]Sheet1!$C$87:$AC$169,COLUMN(N$1)-2,FALSE)=" ",0,VLOOKUP($B$36&amp;$B208,[17]Sheet1!$C$87:$AC$169,COLUMN(N$1)-2,FALSE))</f>
        <v>0</v>
      </c>
      <c r="O208" s="7">
        <f>IF(VLOOKUP($B$36&amp;$B208,[17]Sheet1!$C$87:$AC$169,COLUMN(O$1)-2,FALSE)=" ",0,VLOOKUP($B$36&amp;$B208,[17]Sheet1!$C$87:$AC$169,COLUMN(O$1)-2,FALSE))</f>
        <v>0</v>
      </c>
      <c r="P208" s="7">
        <f>IF(VLOOKUP($B$36&amp;$B208,[17]Sheet1!$C$87:$AC$169,COLUMN(P$1)-2,FALSE)=" ",0,VLOOKUP($B$36&amp;$B208,[17]Sheet1!$C$87:$AC$169,COLUMN(P$1)-2,FALSE))</f>
        <v>0</v>
      </c>
      <c r="Q208" s="7">
        <f>IF(VLOOKUP($B$36&amp;$B208,[17]Sheet1!$C$87:$AC$169,COLUMN(Q$1)-2,FALSE)=" ",0,VLOOKUP($B$36&amp;$B208,[17]Sheet1!$C$87:$AC$169,COLUMN(Q$1)-2,FALSE))</f>
        <v>0</v>
      </c>
      <c r="R208" s="7">
        <f>IF(VLOOKUP($B$36&amp;$B208,[17]Sheet1!$C$87:$AC$169,COLUMN(R$1)-2,FALSE)=" ",0,VLOOKUP($B$36&amp;$B208,[17]Sheet1!$C$87:$AC$169,COLUMN(R$1)-2,FALSE))</f>
        <v>0</v>
      </c>
      <c r="S208" s="7">
        <f>IF(VLOOKUP($B$36&amp;$B208,[17]Sheet1!$C$87:$AC$169,COLUMN(S$1)-2,FALSE)=" ",0,VLOOKUP($B$36&amp;$B208,[17]Sheet1!$C$87:$AC$169,COLUMN(S$1)-2,FALSE))</f>
        <v>0</v>
      </c>
      <c r="T208" s="7">
        <f>IF(VLOOKUP($B$36&amp;$B208,[17]Sheet1!$C$87:$AC$169,COLUMN(T$1)-2,FALSE)=" ",0,VLOOKUP($B$36&amp;$B208,[17]Sheet1!$C$87:$AC$169,COLUMN(T$1)-2,FALSE))</f>
        <v>0</v>
      </c>
      <c r="U208" s="7">
        <f>IF(VLOOKUP($B$36&amp;$B208,[17]Sheet1!$C$87:$AC$169,COLUMN(U$1)-2,FALSE)=" ",0,VLOOKUP($B$36&amp;$B208,[17]Sheet1!$C$87:$AC$169,COLUMN(U$1)-2,FALSE))</f>
        <v>0</v>
      </c>
      <c r="V208" s="7">
        <f>IF(VLOOKUP($B$36&amp;$B208,[17]Sheet1!$C$87:$AC$169,COLUMN(V$1)-2,FALSE)=" ",0,VLOOKUP($B$36&amp;$B208,[17]Sheet1!$C$87:$AC$169,COLUMN(V$1)-2,FALSE))</f>
        <v>0</v>
      </c>
      <c r="W208" s="7">
        <f>IF(VLOOKUP($B$36&amp;$B208,[17]Sheet1!$C$87:$AC$169,COLUMN(W$1)-2,FALSE)=" ",0,VLOOKUP($B$36&amp;$B208,[17]Sheet1!$C$87:$AC$169,COLUMN(W$1)-2,FALSE))</f>
        <v>0</v>
      </c>
      <c r="X208" s="7">
        <f>IF(VLOOKUP($B$36&amp;$B208,[17]Sheet1!$C$87:$AC$169,COLUMN(X$1)-2,FALSE)=" ",0,VLOOKUP($B$36&amp;$B208,[17]Sheet1!$C$87:$AC$169,COLUMN(X$1)-2,FALSE))</f>
        <v>0</v>
      </c>
      <c r="Y208" s="7">
        <f>IF(VLOOKUP($B$36&amp;$B208,[17]Sheet1!$C$87:$AC$169,COLUMN(Y$1)-2,FALSE)=" ",0,VLOOKUP($B$36&amp;$B208,[17]Sheet1!$C$87:$AC$169,COLUMN(Y$1)-2,FALSE))</f>
        <v>0</v>
      </c>
      <c r="Z208" s="7">
        <f>IF(VLOOKUP($B$36&amp;$B208,[17]Sheet1!$C$87:$AC$169,COLUMN(Z$1)-2,FALSE)=" ",0,VLOOKUP($B$36&amp;$B208,[17]Sheet1!$C$87:$AC$169,COLUMN(Z$1)-2,FALSE))</f>
        <v>13</v>
      </c>
      <c r="AA208" s="7">
        <f>IF(VLOOKUP($B$36&amp;$B208,[17]Sheet1!$C$87:$AC$169,COLUMN(AA$1)-2,FALSE)=" ",0,VLOOKUP($B$36&amp;$B208,[17]Sheet1!$C$87:$AC$169,COLUMN(AA$1)-2,FALSE))</f>
        <v>20</v>
      </c>
      <c r="AB208" s="7">
        <f>IF(VLOOKUP($B$36&amp;$B208,[17]Sheet1!$C$87:$AC$169,COLUMN(AB$1)-2,FALSE)=" ",0,VLOOKUP($B$36&amp;$B208,[17]Sheet1!$C$87:$AC$169,COLUMN(AB$1)-2,FALSE))</f>
        <v>25</v>
      </c>
      <c r="AC208" s="7">
        <f>IF(VLOOKUP($B$36&amp;$B208,[17]Sheet1!$C$87:$AC$169,COLUMN(AC$1)-2,FALSE)=" ",0,VLOOKUP($B$36&amp;$B208,[17]Sheet1!$C$87:$AC$169,COLUMN(AC$1)-2,FALSE))</f>
        <v>19</v>
      </c>
      <c r="AF208" s="7">
        <f t="shared" ref="AF208:AG212" si="226">AB208</f>
        <v>25</v>
      </c>
      <c r="AG208" s="7">
        <f t="shared" si="226"/>
        <v>19</v>
      </c>
      <c r="AH208" s="7">
        <f>VLOOKUP($A$167&amp;$B$200&amp;$B208,'[14]Paga All'!$G$1:$J$3000,4,FALSE)</f>
        <v>0</v>
      </c>
      <c r="AI208" s="7">
        <f>VLOOKUP($A$2&amp;$B$200&amp;$B208,'[15]Paga all'!$F$1413:$G1581,2,FALSE)</f>
        <v>0</v>
      </c>
      <c r="AJ208" s="7">
        <v>0</v>
      </c>
      <c r="AK208" s="9">
        <f t="shared" ref="AK208:BO208" si="227">IF(ROUND((AJ208+AJ209)*(1+AK202),)&gt;=AK$3*$AD$3,AK$3*$AD$3*(1-AK203),ROUND((AJ208+AJ209)*(1+AK202),)-ROUND((AJ208+AJ209)*(1+AK202)*AK203,))</f>
        <v>0</v>
      </c>
      <c r="AL208" s="9">
        <f t="shared" si="227"/>
        <v>0</v>
      </c>
      <c r="AM208" s="9">
        <f t="shared" si="227"/>
        <v>0</v>
      </c>
      <c r="AN208" s="9">
        <f t="shared" si="227"/>
        <v>0</v>
      </c>
      <c r="AO208" s="9">
        <f t="shared" si="227"/>
        <v>0</v>
      </c>
      <c r="AP208" s="9">
        <f t="shared" si="227"/>
        <v>0</v>
      </c>
      <c r="AQ208" s="9">
        <f t="shared" si="227"/>
        <v>0</v>
      </c>
      <c r="AR208" s="9">
        <f t="shared" si="227"/>
        <v>0</v>
      </c>
      <c r="AS208" s="9">
        <f t="shared" si="227"/>
        <v>0</v>
      </c>
      <c r="AT208" s="9">
        <f t="shared" si="227"/>
        <v>0</v>
      </c>
      <c r="AU208" s="9">
        <f t="shared" si="227"/>
        <v>0</v>
      </c>
      <c r="AV208" s="9">
        <f t="shared" si="227"/>
        <v>0</v>
      </c>
      <c r="AW208" s="9">
        <f t="shared" si="227"/>
        <v>0</v>
      </c>
      <c r="AX208" s="9">
        <f t="shared" si="227"/>
        <v>0</v>
      </c>
      <c r="AY208" s="9">
        <f t="shared" si="227"/>
        <v>0</v>
      </c>
      <c r="AZ208" s="9">
        <f t="shared" si="227"/>
        <v>0</v>
      </c>
      <c r="BA208" s="9">
        <f t="shared" si="227"/>
        <v>0</v>
      </c>
      <c r="BB208" s="9">
        <f t="shared" si="227"/>
        <v>0</v>
      </c>
      <c r="BC208" s="9">
        <f t="shared" si="227"/>
        <v>0</v>
      </c>
      <c r="BD208" s="9">
        <f t="shared" si="227"/>
        <v>0</v>
      </c>
      <c r="BE208" s="9">
        <f t="shared" si="227"/>
        <v>0</v>
      </c>
      <c r="BF208" s="9">
        <f t="shared" si="227"/>
        <v>0</v>
      </c>
      <c r="BG208" s="9">
        <f t="shared" si="227"/>
        <v>0</v>
      </c>
      <c r="BH208" s="9">
        <f t="shared" si="227"/>
        <v>0</v>
      </c>
      <c r="BI208" s="9">
        <f t="shared" si="227"/>
        <v>0</v>
      </c>
      <c r="BJ208" s="9">
        <f t="shared" si="227"/>
        <v>0</v>
      </c>
      <c r="BK208" s="9">
        <f t="shared" si="227"/>
        <v>0</v>
      </c>
      <c r="BL208" s="9">
        <f t="shared" si="227"/>
        <v>0</v>
      </c>
      <c r="BM208" s="9">
        <f t="shared" si="227"/>
        <v>0</v>
      </c>
      <c r="BN208" s="9">
        <f t="shared" si="227"/>
        <v>0</v>
      </c>
      <c r="BO208" s="9">
        <f t="shared" si="227"/>
        <v>0</v>
      </c>
    </row>
    <row r="209" spans="2:67" x14ac:dyDescent="0.25">
      <c r="B209" s="263" t="s">
        <v>241</v>
      </c>
      <c r="D209" s="7">
        <f>IF(VLOOKUP($B$36&amp;$B209,[17]Sheet1!$C$87:$AC$169,COLUMN(D$1)-2,FALSE)=" ",0,VLOOKUP($B$36&amp;$B209,[17]Sheet1!$C$87:$AC$169,COLUMN(D$1)-2,FALSE))</f>
        <v>0</v>
      </c>
      <c r="E209" s="7">
        <f>IF(VLOOKUP($B$36&amp;$B209,[17]Sheet1!$C$87:$AC$169,COLUMN(E$1)-2,FALSE)=" ",0,VLOOKUP($B$36&amp;$B209,[17]Sheet1!$C$87:$AC$169,COLUMN(E$1)-2,FALSE))</f>
        <v>0</v>
      </c>
      <c r="F209" s="7">
        <f>IF(VLOOKUP($B$36&amp;$B209,[17]Sheet1!$C$87:$AC$169,COLUMN(F$1)-2,FALSE)=" ",0,VLOOKUP($B$36&amp;$B209,[17]Sheet1!$C$87:$AC$169,COLUMN(F$1)-2,FALSE))</f>
        <v>0</v>
      </c>
      <c r="G209" s="7">
        <f>IF(VLOOKUP($B$36&amp;$B209,[17]Sheet1!$C$87:$AC$169,COLUMN(G$1)-2,FALSE)=" ",0,VLOOKUP($B$36&amp;$B209,[17]Sheet1!$C$87:$AC$169,COLUMN(G$1)-2,FALSE))</f>
        <v>0</v>
      </c>
      <c r="H209" s="7">
        <f>IF(VLOOKUP($B$36&amp;$B209,[17]Sheet1!$C$87:$AC$169,COLUMN(H$1)-2,FALSE)=" ",0,VLOOKUP($B$36&amp;$B209,[17]Sheet1!$C$87:$AC$169,COLUMN(H$1)-2,FALSE))</f>
        <v>0</v>
      </c>
      <c r="I209" s="7">
        <f>IF(VLOOKUP($B$36&amp;$B209,[17]Sheet1!$C$87:$AC$169,COLUMN(I$1)-2,FALSE)=" ",0,VLOOKUP($B$36&amp;$B209,[17]Sheet1!$C$87:$AC$169,COLUMN(I$1)-2,FALSE))</f>
        <v>0</v>
      </c>
      <c r="J209" s="7">
        <f>IF(VLOOKUP($B$36&amp;$B209,[17]Sheet1!$C$87:$AC$169,COLUMN(J$1)-2,FALSE)=" ",0,VLOOKUP($B$36&amp;$B209,[17]Sheet1!$C$87:$AC$169,COLUMN(J$1)-2,FALSE))</f>
        <v>0</v>
      </c>
      <c r="K209" s="7">
        <f>IF(VLOOKUP($B$36&amp;$B209,[17]Sheet1!$C$87:$AC$169,COLUMN(K$1)-2,FALSE)=" ",0,VLOOKUP($B$36&amp;$B209,[17]Sheet1!$C$87:$AC$169,COLUMN(K$1)-2,FALSE))</f>
        <v>0</v>
      </c>
      <c r="L209" s="7">
        <f>IF(VLOOKUP($B$36&amp;$B209,[17]Sheet1!$C$87:$AC$169,COLUMN(L$1)-2,FALSE)=" ",0,VLOOKUP($B$36&amp;$B209,[17]Sheet1!$C$87:$AC$169,COLUMN(L$1)-2,FALSE))</f>
        <v>0</v>
      </c>
      <c r="M209" s="7">
        <f>IF(VLOOKUP($B$36&amp;$B209,[17]Sheet1!$C$87:$AC$169,COLUMN(M$1)-2,FALSE)=" ",0,VLOOKUP($B$36&amp;$B209,[17]Sheet1!$C$87:$AC$169,COLUMN(M$1)-2,FALSE))</f>
        <v>0</v>
      </c>
      <c r="N209" s="7">
        <f>IF(VLOOKUP($B$36&amp;$B209,[17]Sheet1!$C$87:$AC$169,COLUMN(N$1)-2,FALSE)=" ",0,VLOOKUP($B$36&amp;$B209,[17]Sheet1!$C$87:$AC$169,COLUMN(N$1)-2,FALSE))</f>
        <v>0</v>
      </c>
      <c r="O209" s="7">
        <f>IF(VLOOKUP($B$36&amp;$B209,[17]Sheet1!$C$87:$AC$169,COLUMN(O$1)-2,FALSE)=" ",0,VLOOKUP($B$36&amp;$B209,[17]Sheet1!$C$87:$AC$169,COLUMN(O$1)-2,FALSE))</f>
        <v>0</v>
      </c>
      <c r="P209" s="7">
        <f>IF(VLOOKUP($B$36&amp;$B209,[17]Sheet1!$C$87:$AC$169,COLUMN(P$1)-2,FALSE)=" ",0,VLOOKUP($B$36&amp;$B209,[17]Sheet1!$C$87:$AC$169,COLUMN(P$1)-2,FALSE))</f>
        <v>0</v>
      </c>
      <c r="Q209" s="7">
        <f>IF(VLOOKUP($B$36&amp;$B209,[17]Sheet1!$C$87:$AC$169,COLUMN(Q$1)-2,FALSE)=" ",0,VLOOKUP($B$36&amp;$B209,[17]Sheet1!$C$87:$AC$169,COLUMN(Q$1)-2,FALSE))</f>
        <v>0</v>
      </c>
      <c r="R209" s="7">
        <f>IF(VLOOKUP($B$36&amp;$B209,[17]Sheet1!$C$87:$AC$169,COLUMN(R$1)-2,FALSE)=" ",0,VLOOKUP($B$36&amp;$B209,[17]Sheet1!$C$87:$AC$169,COLUMN(R$1)-2,FALSE))</f>
        <v>0</v>
      </c>
      <c r="S209" s="7">
        <f>IF(VLOOKUP($B$36&amp;$B209,[17]Sheet1!$C$87:$AC$169,COLUMN(S$1)-2,FALSE)=" ",0,VLOOKUP($B$36&amp;$B209,[17]Sheet1!$C$87:$AC$169,COLUMN(S$1)-2,FALSE))</f>
        <v>0</v>
      </c>
      <c r="T209" s="7">
        <f>IF(VLOOKUP($B$36&amp;$B209,[17]Sheet1!$C$87:$AC$169,COLUMN(T$1)-2,FALSE)=" ",0,VLOOKUP($B$36&amp;$B209,[17]Sheet1!$C$87:$AC$169,COLUMN(T$1)-2,FALSE))</f>
        <v>0</v>
      </c>
      <c r="U209" s="7">
        <f>IF(VLOOKUP($B$36&amp;$B209,[17]Sheet1!$C$87:$AC$169,COLUMN(U$1)-2,FALSE)=" ",0,VLOOKUP($B$36&amp;$B209,[17]Sheet1!$C$87:$AC$169,COLUMN(U$1)-2,FALSE))</f>
        <v>0</v>
      </c>
      <c r="V209" s="7">
        <f>IF(VLOOKUP($B$36&amp;$B209,[17]Sheet1!$C$87:$AC$169,COLUMN(V$1)-2,FALSE)=" ",0,VLOOKUP($B$36&amp;$B209,[17]Sheet1!$C$87:$AC$169,COLUMN(V$1)-2,FALSE))</f>
        <v>0</v>
      </c>
      <c r="W209" s="7">
        <f>IF(VLOOKUP($B$36&amp;$B209,[17]Sheet1!$C$87:$AC$169,COLUMN(W$1)-2,FALSE)=" ",0,VLOOKUP($B$36&amp;$B209,[17]Sheet1!$C$87:$AC$169,COLUMN(W$1)-2,FALSE))</f>
        <v>0</v>
      </c>
      <c r="X209" s="7">
        <f>IF(VLOOKUP($B$36&amp;$B209,[17]Sheet1!$C$87:$AC$169,COLUMN(X$1)-2,FALSE)=" ",0,VLOOKUP($B$36&amp;$B209,[17]Sheet1!$C$87:$AC$169,COLUMN(X$1)-2,FALSE))</f>
        <v>0</v>
      </c>
      <c r="Y209" s="7">
        <f>IF(VLOOKUP($B$36&amp;$B209,[17]Sheet1!$C$87:$AC$169,COLUMN(Y$1)-2,FALSE)=" ",0,VLOOKUP($B$36&amp;$B209,[17]Sheet1!$C$87:$AC$169,COLUMN(Y$1)-2,FALSE))</f>
        <v>0</v>
      </c>
      <c r="Z209" s="7">
        <v>0</v>
      </c>
      <c r="AA209" s="7">
        <f>IF(VLOOKUP($B$36&amp;$B209,[17]Sheet1!$C$87:$AC$169,COLUMN(AA$1)-2,FALSE)=" ",0,VLOOKUP($B$36&amp;$B209,[17]Sheet1!$C$87:$AC$169,COLUMN(AA$1)-2,FALSE))</f>
        <v>12</v>
      </c>
      <c r="AB209" s="7">
        <f>IF(VLOOKUP($B$36&amp;$B209,[17]Sheet1!$C$87:$AC$169,COLUMN(AB$1)-2,FALSE)=" ",0,VLOOKUP($B$36&amp;$B209,[17]Sheet1!$C$87:$AC$169,COLUMN(AB$1)-2,FALSE))</f>
        <v>17</v>
      </c>
      <c r="AC209" s="7">
        <f>IF(VLOOKUP($B$36&amp;$B209,[17]Sheet1!$C$87:$AC$169,COLUMN(AC$1)-2,FALSE)=" ",0,VLOOKUP($B$36&amp;$B209,[17]Sheet1!$C$87:$AC$169,COLUMN(AC$1)-2,FALSE))</f>
        <v>22</v>
      </c>
      <c r="AF209" s="7">
        <f t="shared" si="226"/>
        <v>17</v>
      </c>
      <c r="AG209" s="7">
        <f t="shared" si="226"/>
        <v>22</v>
      </c>
      <c r="AH209" s="7">
        <f>VLOOKUP($A$167&amp;$B$200&amp;$B209,'[14]Paga All'!$G$1:$J$3000,4,FALSE)</f>
        <v>19</v>
      </c>
      <c r="AI209" s="7">
        <f>VLOOKUP($A$2&amp;$B$200&amp;$B209,'[15]Paga all'!$F$1413:$G1582,2,FALSE)</f>
        <v>0</v>
      </c>
      <c r="AJ209" s="9">
        <v>0</v>
      </c>
      <c r="AK209" s="9">
        <f t="shared" ref="AK209:BO209" si="228">IF(ROUND((AJ208+AJ209)*(1+AK202),)&gt;=AK$3*$AD$3,AK$3*$AD$3*AK203,ROUND((AJ208+AJ209)*(1+AK202),)-AK208)</f>
        <v>0</v>
      </c>
      <c r="AL209" s="9">
        <f t="shared" si="228"/>
        <v>0</v>
      </c>
      <c r="AM209" s="9">
        <f t="shared" si="228"/>
        <v>0</v>
      </c>
      <c r="AN209" s="9">
        <f t="shared" si="228"/>
        <v>0</v>
      </c>
      <c r="AO209" s="9">
        <f t="shared" si="228"/>
        <v>0</v>
      </c>
      <c r="AP209" s="9">
        <f t="shared" si="228"/>
        <v>0</v>
      </c>
      <c r="AQ209" s="9">
        <f t="shared" si="228"/>
        <v>0</v>
      </c>
      <c r="AR209" s="9">
        <f t="shared" si="228"/>
        <v>0</v>
      </c>
      <c r="AS209" s="9">
        <f t="shared" si="228"/>
        <v>0</v>
      </c>
      <c r="AT209" s="9">
        <f t="shared" si="228"/>
        <v>0</v>
      </c>
      <c r="AU209" s="9">
        <f t="shared" si="228"/>
        <v>0</v>
      </c>
      <c r="AV209" s="9">
        <f t="shared" si="228"/>
        <v>0</v>
      </c>
      <c r="AW209" s="9">
        <f t="shared" si="228"/>
        <v>0</v>
      </c>
      <c r="AX209" s="9">
        <f t="shared" si="228"/>
        <v>0</v>
      </c>
      <c r="AY209" s="9">
        <f t="shared" si="228"/>
        <v>0</v>
      </c>
      <c r="AZ209" s="9">
        <f t="shared" si="228"/>
        <v>0</v>
      </c>
      <c r="BA209" s="9">
        <f t="shared" si="228"/>
        <v>0</v>
      </c>
      <c r="BB209" s="9">
        <f t="shared" si="228"/>
        <v>0</v>
      </c>
      <c r="BC209" s="9">
        <f t="shared" si="228"/>
        <v>0</v>
      </c>
      <c r="BD209" s="9">
        <f t="shared" si="228"/>
        <v>0</v>
      </c>
      <c r="BE209" s="9">
        <f t="shared" si="228"/>
        <v>0</v>
      </c>
      <c r="BF209" s="9">
        <f t="shared" si="228"/>
        <v>0</v>
      </c>
      <c r="BG209" s="9">
        <f t="shared" si="228"/>
        <v>0</v>
      </c>
      <c r="BH209" s="9">
        <f t="shared" si="228"/>
        <v>0</v>
      </c>
      <c r="BI209" s="9">
        <f t="shared" si="228"/>
        <v>0</v>
      </c>
      <c r="BJ209" s="9">
        <f t="shared" si="228"/>
        <v>0</v>
      </c>
      <c r="BK209" s="9">
        <f t="shared" si="228"/>
        <v>0</v>
      </c>
      <c r="BL209" s="9">
        <f t="shared" si="228"/>
        <v>0</v>
      </c>
      <c r="BM209" s="9">
        <f t="shared" si="228"/>
        <v>0</v>
      </c>
      <c r="BN209" s="9">
        <f t="shared" si="228"/>
        <v>0</v>
      </c>
      <c r="BO209" s="9">
        <f t="shared" si="228"/>
        <v>0</v>
      </c>
    </row>
    <row r="210" spans="2:67" x14ac:dyDescent="0.25">
      <c r="B210" s="263" t="s">
        <v>242</v>
      </c>
      <c r="D210" s="7">
        <f>IF(VLOOKUP($B$36&amp;$B210,[17]Sheet1!$C$87:$AC$169,COLUMN(D$1)-2,FALSE)=" ",0,VLOOKUP($B$36&amp;$B210,[17]Sheet1!$C$87:$AC$169,COLUMN(D$1)-2,FALSE))</f>
        <v>0</v>
      </c>
      <c r="E210" s="7">
        <f>IF(VLOOKUP($B$36&amp;$B210,[17]Sheet1!$C$87:$AC$169,COLUMN(E$1)-2,FALSE)=" ",0,VLOOKUP($B$36&amp;$B210,[17]Sheet1!$C$87:$AC$169,COLUMN(E$1)-2,FALSE))</f>
        <v>0</v>
      </c>
      <c r="F210" s="7">
        <f>IF(VLOOKUP($B$36&amp;$B210,[17]Sheet1!$C$87:$AC$169,COLUMN(F$1)-2,FALSE)=" ",0,VLOOKUP($B$36&amp;$B210,[17]Sheet1!$C$87:$AC$169,COLUMN(F$1)-2,FALSE))</f>
        <v>0</v>
      </c>
      <c r="G210" s="7">
        <f>IF(VLOOKUP($B$36&amp;$B210,[17]Sheet1!$C$87:$AC$169,COLUMN(G$1)-2,FALSE)=" ",0,VLOOKUP($B$36&amp;$B210,[17]Sheet1!$C$87:$AC$169,COLUMN(G$1)-2,FALSE))</f>
        <v>0</v>
      </c>
      <c r="H210" s="7">
        <f>IF(VLOOKUP($B$36&amp;$B210,[17]Sheet1!$C$87:$AC$169,COLUMN(H$1)-2,FALSE)=" ",0,VLOOKUP($B$36&amp;$B210,[17]Sheet1!$C$87:$AC$169,COLUMN(H$1)-2,FALSE))</f>
        <v>0</v>
      </c>
      <c r="I210" s="7">
        <f>IF(VLOOKUP($B$36&amp;$B210,[17]Sheet1!$C$87:$AC$169,COLUMN(I$1)-2,FALSE)=" ",0,VLOOKUP($B$36&amp;$B210,[17]Sheet1!$C$87:$AC$169,COLUMN(I$1)-2,FALSE))</f>
        <v>0</v>
      </c>
      <c r="J210" s="7">
        <f>IF(VLOOKUP($B$36&amp;$B210,[17]Sheet1!$C$87:$AC$169,COLUMN(J$1)-2,FALSE)=" ",0,VLOOKUP($B$36&amp;$B210,[17]Sheet1!$C$87:$AC$169,COLUMN(J$1)-2,FALSE))</f>
        <v>0</v>
      </c>
      <c r="K210" s="7">
        <f>IF(VLOOKUP($B$36&amp;$B210,[17]Sheet1!$C$87:$AC$169,COLUMN(K$1)-2,FALSE)=" ",0,VLOOKUP($B$36&amp;$B210,[17]Sheet1!$C$87:$AC$169,COLUMN(K$1)-2,FALSE))</f>
        <v>0</v>
      </c>
      <c r="L210" s="7">
        <f>IF(VLOOKUP($B$36&amp;$B210,[17]Sheet1!$C$87:$AC$169,COLUMN(L$1)-2,FALSE)=" ",0,VLOOKUP($B$36&amp;$B210,[17]Sheet1!$C$87:$AC$169,COLUMN(L$1)-2,FALSE))</f>
        <v>0</v>
      </c>
      <c r="M210" s="7">
        <f>IF(VLOOKUP($B$36&amp;$B210,[17]Sheet1!$C$87:$AC$169,COLUMN(M$1)-2,FALSE)=" ",0,VLOOKUP($B$36&amp;$B210,[17]Sheet1!$C$87:$AC$169,COLUMN(M$1)-2,FALSE))</f>
        <v>0</v>
      </c>
      <c r="N210" s="7">
        <f>IF(VLOOKUP($B$36&amp;$B210,[17]Sheet1!$C$87:$AC$169,COLUMN(N$1)-2,FALSE)=" ",0,VLOOKUP($B$36&amp;$B210,[17]Sheet1!$C$87:$AC$169,COLUMN(N$1)-2,FALSE))</f>
        <v>0</v>
      </c>
      <c r="O210" s="7">
        <f>IF(VLOOKUP($B$36&amp;$B210,[17]Sheet1!$C$87:$AC$169,COLUMN(O$1)-2,FALSE)=" ",0,VLOOKUP($B$36&amp;$B210,[17]Sheet1!$C$87:$AC$169,COLUMN(O$1)-2,FALSE))</f>
        <v>0</v>
      </c>
      <c r="P210" s="7">
        <f>IF(VLOOKUP($B$36&amp;$B210,[17]Sheet1!$C$87:$AC$169,COLUMN(P$1)-2,FALSE)=" ",0,VLOOKUP($B$36&amp;$B210,[17]Sheet1!$C$87:$AC$169,COLUMN(P$1)-2,FALSE))</f>
        <v>0</v>
      </c>
      <c r="Q210" s="7">
        <f>IF(VLOOKUP($B$36&amp;$B210,[17]Sheet1!$C$87:$AC$169,COLUMN(Q$1)-2,FALSE)=" ",0,VLOOKUP($B$36&amp;$B210,[17]Sheet1!$C$87:$AC$169,COLUMN(Q$1)-2,FALSE))</f>
        <v>0</v>
      </c>
      <c r="R210" s="7">
        <f>IF(VLOOKUP($B$36&amp;$B210,[17]Sheet1!$C$87:$AC$169,COLUMN(R$1)-2,FALSE)=" ",0,VLOOKUP($B$36&amp;$B210,[17]Sheet1!$C$87:$AC$169,COLUMN(R$1)-2,FALSE))</f>
        <v>0</v>
      </c>
      <c r="S210" s="7">
        <f>IF(VLOOKUP($B$36&amp;$B210,[17]Sheet1!$C$87:$AC$169,COLUMN(S$1)-2,FALSE)=" ",0,VLOOKUP($B$36&amp;$B210,[17]Sheet1!$C$87:$AC$169,COLUMN(S$1)-2,FALSE))</f>
        <v>0</v>
      </c>
      <c r="T210" s="7">
        <f>IF(VLOOKUP($B$36&amp;$B210,[17]Sheet1!$C$87:$AC$169,COLUMN(T$1)-2,FALSE)=" ",0,VLOOKUP($B$36&amp;$B210,[17]Sheet1!$C$87:$AC$169,COLUMN(T$1)-2,FALSE))</f>
        <v>0</v>
      </c>
      <c r="U210" s="7">
        <f>IF(VLOOKUP($B$36&amp;$B210,[17]Sheet1!$C$87:$AC$169,COLUMN(U$1)-2,FALSE)=" ",0,VLOOKUP($B$36&amp;$B210,[17]Sheet1!$C$87:$AC$169,COLUMN(U$1)-2,FALSE))</f>
        <v>0</v>
      </c>
      <c r="V210" s="7">
        <f>IF(VLOOKUP($B$36&amp;$B210,[17]Sheet1!$C$87:$AC$169,COLUMN(V$1)-2,FALSE)=" ",0,VLOOKUP($B$36&amp;$B210,[17]Sheet1!$C$87:$AC$169,COLUMN(V$1)-2,FALSE))</f>
        <v>0</v>
      </c>
      <c r="W210" s="7">
        <f>IF(VLOOKUP($B$36&amp;$B210,[17]Sheet1!$C$87:$AC$169,COLUMN(W$1)-2,FALSE)=" ",0,VLOOKUP($B$36&amp;$B210,[17]Sheet1!$C$87:$AC$169,COLUMN(W$1)-2,FALSE))</f>
        <v>0</v>
      </c>
      <c r="X210" s="7">
        <f>IF(VLOOKUP($B$36&amp;$B210,[17]Sheet1!$C$87:$AC$169,COLUMN(X$1)-2,FALSE)=" ",0,VLOOKUP($B$36&amp;$B210,[17]Sheet1!$C$87:$AC$169,COLUMN(X$1)-2,FALSE))</f>
        <v>0</v>
      </c>
      <c r="Y210" s="7">
        <f>IF(VLOOKUP($B$36&amp;$B210,[17]Sheet1!$C$87:$AC$169,COLUMN(Y$1)-2,FALSE)=" ",0,VLOOKUP($B$36&amp;$B210,[17]Sheet1!$C$87:$AC$169,COLUMN(Y$1)-2,FALSE))</f>
        <v>0</v>
      </c>
      <c r="Z210" s="7">
        <f>IF(VLOOKUP($B$36&amp;$B210,[17]Sheet1!$C$87:$AC$169,COLUMN(Z$1)-2,FALSE)=" ",0,VLOOKUP($B$36&amp;$B210,[17]Sheet1!$C$87:$AC$169,COLUMN(Z$1)-2,FALSE))</f>
        <v>0</v>
      </c>
      <c r="AA210" s="7">
        <f>IF(VLOOKUP($B$36&amp;$B210,[17]Sheet1!$C$87:$AC$169,COLUMN(AA$1)-2,FALSE)=" ",0,VLOOKUP($B$36&amp;$B210,[17]Sheet1!$C$87:$AC$169,COLUMN(AA$1)-2,FALSE))</f>
        <v>0</v>
      </c>
      <c r="AB210" s="7">
        <f>IF(VLOOKUP($B$36&amp;$B210,[17]Sheet1!$C$87:$AC$169,COLUMN(AB$1)-2,FALSE)=" ",0,VLOOKUP($B$36&amp;$B210,[17]Sheet1!$C$87:$AC$169,COLUMN(AB$1)-2,FALSE))</f>
        <v>0</v>
      </c>
      <c r="AC210" s="7">
        <f>IF(VLOOKUP($B$36&amp;$B210,[17]Sheet1!$C$87:$AC$169,COLUMN(AC$1)-2,FALSE)=" ",0,VLOOKUP($B$36&amp;$B210,[17]Sheet1!$C$87:$AC$169,COLUMN(AC$1)-2,FALSE))</f>
        <v>0</v>
      </c>
      <c r="AF210" s="7">
        <f t="shared" si="226"/>
        <v>0</v>
      </c>
      <c r="AG210" s="7">
        <f t="shared" si="226"/>
        <v>0</v>
      </c>
      <c r="AH210" s="7">
        <f>VLOOKUP($A$167&amp;$B$200&amp;$B210,'[14]Paga All'!$G$1:$J$3000,4,FALSE)</f>
        <v>0</v>
      </c>
      <c r="AI210" s="7">
        <f>VLOOKUP($A$2&amp;$B$200&amp;$B210,'[15]Paga all'!$F$1413:$G1583,2,FALSE)</f>
        <v>0</v>
      </c>
      <c r="AJ210" s="9">
        <v>0</v>
      </c>
      <c r="AK210" s="9">
        <f t="shared" ref="AK210:BO210" si="229">AK208+AK209-AJ208</f>
        <v>0</v>
      </c>
      <c r="AL210" s="9">
        <f t="shared" si="229"/>
        <v>0</v>
      </c>
      <c r="AM210" s="9">
        <f t="shared" si="229"/>
        <v>0</v>
      </c>
      <c r="AN210" s="9">
        <f t="shared" si="229"/>
        <v>0</v>
      </c>
      <c r="AO210" s="9">
        <f t="shared" si="229"/>
        <v>0</v>
      </c>
      <c r="AP210" s="9">
        <f t="shared" si="229"/>
        <v>0</v>
      </c>
      <c r="AQ210" s="9">
        <f t="shared" si="229"/>
        <v>0</v>
      </c>
      <c r="AR210" s="9">
        <f t="shared" si="229"/>
        <v>0</v>
      </c>
      <c r="AS210" s="9">
        <f t="shared" si="229"/>
        <v>0</v>
      </c>
      <c r="AT210" s="9">
        <f t="shared" si="229"/>
        <v>0</v>
      </c>
      <c r="AU210" s="9">
        <f t="shared" si="229"/>
        <v>0</v>
      </c>
      <c r="AV210" s="9">
        <f t="shared" si="229"/>
        <v>0</v>
      </c>
      <c r="AW210" s="9">
        <f t="shared" si="229"/>
        <v>0</v>
      </c>
      <c r="AX210" s="9">
        <f t="shared" si="229"/>
        <v>0</v>
      </c>
      <c r="AY210" s="9">
        <f t="shared" si="229"/>
        <v>0</v>
      </c>
      <c r="AZ210" s="9">
        <f t="shared" si="229"/>
        <v>0</v>
      </c>
      <c r="BA210" s="9">
        <f t="shared" si="229"/>
        <v>0</v>
      </c>
      <c r="BB210" s="9">
        <f t="shared" si="229"/>
        <v>0</v>
      </c>
      <c r="BC210" s="9">
        <f t="shared" si="229"/>
        <v>0</v>
      </c>
      <c r="BD210" s="9">
        <f t="shared" si="229"/>
        <v>0</v>
      </c>
      <c r="BE210" s="9">
        <f t="shared" si="229"/>
        <v>0</v>
      </c>
      <c r="BF210" s="9">
        <f t="shared" si="229"/>
        <v>0</v>
      </c>
      <c r="BG210" s="9">
        <f t="shared" si="229"/>
        <v>0</v>
      </c>
      <c r="BH210" s="9">
        <f t="shared" si="229"/>
        <v>0</v>
      </c>
      <c r="BI210" s="9">
        <f t="shared" si="229"/>
        <v>0</v>
      </c>
      <c r="BJ210" s="9">
        <f t="shared" si="229"/>
        <v>0</v>
      </c>
      <c r="BK210" s="9">
        <f t="shared" si="229"/>
        <v>0</v>
      </c>
      <c r="BL210" s="9">
        <f t="shared" si="229"/>
        <v>0</v>
      </c>
      <c r="BM210" s="9">
        <f t="shared" si="229"/>
        <v>0</v>
      </c>
      <c r="BN210" s="9">
        <f t="shared" si="229"/>
        <v>0</v>
      </c>
      <c r="BO210" s="9">
        <f t="shared" si="229"/>
        <v>0</v>
      </c>
    </row>
    <row r="211" spans="2:67" x14ac:dyDescent="0.25">
      <c r="B211" t="s">
        <v>158</v>
      </c>
      <c r="D211" s="7">
        <f>IF(VLOOKUP($B$36&amp;$B211,[17]Sheet1!$C$87:$AC$169,COLUMN(D$1)-2,FALSE)=" ",0,VLOOKUP($B$36&amp;$B211,[17]Sheet1!$C$87:$AC$169,COLUMN(D$1)-2,FALSE))</f>
        <v>0</v>
      </c>
      <c r="E211" s="7">
        <f>IF(VLOOKUP($B$36&amp;$B211,[17]Sheet1!$C$87:$AC$169,COLUMN(E$1)-2,FALSE)=" ",0,VLOOKUP($B$36&amp;$B211,[17]Sheet1!$C$87:$AC$169,COLUMN(E$1)-2,FALSE))</f>
        <v>0</v>
      </c>
      <c r="F211" s="7">
        <f>IF(VLOOKUP($B$36&amp;$B211,[17]Sheet1!$C$87:$AC$169,COLUMN(F$1)-2,FALSE)=" ",0,VLOOKUP($B$36&amp;$B211,[17]Sheet1!$C$87:$AC$169,COLUMN(F$1)-2,FALSE))</f>
        <v>0</v>
      </c>
      <c r="G211" s="7">
        <f>IF(VLOOKUP($B$36&amp;$B211,[17]Sheet1!$C$87:$AC$169,COLUMN(G$1)-2,FALSE)=" ",0,VLOOKUP($B$36&amp;$B211,[17]Sheet1!$C$87:$AC$169,COLUMN(G$1)-2,FALSE))</f>
        <v>0</v>
      </c>
      <c r="H211" s="7">
        <f>IF(VLOOKUP($B$36&amp;$B211,[17]Sheet1!$C$87:$AC$169,COLUMN(H$1)-2,FALSE)=" ",0,VLOOKUP($B$36&amp;$B211,[17]Sheet1!$C$87:$AC$169,COLUMN(H$1)-2,FALSE))</f>
        <v>0</v>
      </c>
      <c r="I211" s="7">
        <f>IF(VLOOKUP($B$36&amp;$B211,[17]Sheet1!$C$87:$AC$169,COLUMN(I$1)-2,FALSE)=" ",0,VLOOKUP($B$36&amp;$B211,[17]Sheet1!$C$87:$AC$169,COLUMN(I$1)-2,FALSE))</f>
        <v>0</v>
      </c>
      <c r="J211" s="7">
        <f>IF(VLOOKUP($B$36&amp;$B211,[17]Sheet1!$C$87:$AC$169,COLUMN(J$1)-2,FALSE)=" ",0,VLOOKUP($B$36&amp;$B211,[17]Sheet1!$C$87:$AC$169,COLUMN(J$1)-2,FALSE))</f>
        <v>0</v>
      </c>
      <c r="K211" s="7">
        <f>IF(VLOOKUP($B$36&amp;$B211,[17]Sheet1!$C$87:$AC$169,COLUMN(K$1)-2,FALSE)=" ",0,VLOOKUP($B$36&amp;$B211,[17]Sheet1!$C$87:$AC$169,COLUMN(K$1)-2,FALSE))</f>
        <v>0</v>
      </c>
      <c r="L211" s="7">
        <f>IF(VLOOKUP($B$36&amp;$B211,[17]Sheet1!$C$87:$AC$169,COLUMN(L$1)-2,FALSE)=" ",0,VLOOKUP($B$36&amp;$B211,[17]Sheet1!$C$87:$AC$169,COLUMN(L$1)-2,FALSE))</f>
        <v>0</v>
      </c>
      <c r="M211" s="7">
        <f>IF(VLOOKUP($B$36&amp;$B211,[17]Sheet1!$C$87:$AC$169,COLUMN(M$1)-2,FALSE)=" ",0,VLOOKUP($B$36&amp;$B211,[17]Sheet1!$C$87:$AC$169,COLUMN(M$1)-2,FALSE))</f>
        <v>0</v>
      </c>
      <c r="N211" s="7">
        <f>IF(VLOOKUP($B$36&amp;$B211,[17]Sheet1!$C$87:$AC$169,COLUMN(N$1)-2,FALSE)=" ",0,VLOOKUP($B$36&amp;$B211,[17]Sheet1!$C$87:$AC$169,COLUMN(N$1)-2,FALSE))</f>
        <v>0</v>
      </c>
      <c r="O211" s="7">
        <f>IF(VLOOKUP($B$36&amp;$B211,[17]Sheet1!$C$87:$AC$169,COLUMN(O$1)-2,FALSE)=" ",0,VLOOKUP($B$36&amp;$B211,[17]Sheet1!$C$87:$AC$169,COLUMN(O$1)-2,FALSE))</f>
        <v>0</v>
      </c>
      <c r="P211" s="7">
        <f>IF(VLOOKUP($B$36&amp;$B211,[17]Sheet1!$C$87:$AC$169,COLUMN(P$1)-2,FALSE)=" ",0,VLOOKUP($B$36&amp;$B211,[17]Sheet1!$C$87:$AC$169,COLUMN(P$1)-2,FALSE))</f>
        <v>0</v>
      </c>
      <c r="Q211" s="7">
        <f>IF(VLOOKUP($B$36&amp;$B211,[17]Sheet1!$C$87:$AC$169,COLUMN(Q$1)-2,FALSE)=" ",0,VLOOKUP($B$36&amp;$B211,[17]Sheet1!$C$87:$AC$169,COLUMN(Q$1)-2,FALSE))</f>
        <v>0</v>
      </c>
      <c r="R211" s="7">
        <f>IF(VLOOKUP($B$36&amp;$B211,[17]Sheet1!$C$87:$AC$169,COLUMN(R$1)-2,FALSE)=" ",0,VLOOKUP($B$36&amp;$B211,[17]Sheet1!$C$87:$AC$169,COLUMN(R$1)-2,FALSE))</f>
        <v>0</v>
      </c>
      <c r="S211" s="7">
        <f>IF(VLOOKUP($B$36&amp;$B211,[17]Sheet1!$C$87:$AC$169,COLUMN(S$1)-2,FALSE)=" ",0,VLOOKUP($B$36&amp;$B211,[17]Sheet1!$C$87:$AC$169,COLUMN(S$1)-2,FALSE))</f>
        <v>0</v>
      </c>
      <c r="T211" s="7">
        <f>IF(VLOOKUP($B$36&amp;$B211,[17]Sheet1!$C$87:$AC$169,COLUMN(T$1)-2,FALSE)=" ",0,VLOOKUP($B$36&amp;$B211,[17]Sheet1!$C$87:$AC$169,COLUMN(T$1)-2,FALSE))</f>
        <v>0</v>
      </c>
      <c r="U211" s="7">
        <f>IF(VLOOKUP($B$36&amp;$B211,[17]Sheet1!$C$87:$AC$169,COLUMN(U$1)-2,FALSE)=" ",0,VLOOKUP($B$36&amp;$B211,[17]Sheet1!$C$87:$AC$169,COLUMN(U$1)-2,FALSE))</f>
        <v>0</v>
      </c>
      <c r="V211" s="7">
        <f>IF(VLOOKUP($B$36&amp;$B211,[17]Sheet1!$C$87:$AC$169,COLUMN(V$1)-2,FALSE)=" ",0,VLOOKUP($B$36&amp;$B211,[17]Sheet1!$C$87:$AC$169,COLUMN(V$1)-2,FALSE))</f>
        <v>0</v>
      </c>
      <c r="W211" s="7">
        <f>IF(VLOOKUP($B$36&amp;$B211,[17]Sheet1!$C$87:$AC$169,COLUMN(W$1)-2,FALSE)=" ",0,VLOOKUP($B$36&amp;$B211,[17]Sheet1!$C$87:$AC$169,COLUMN(W$1)-2,FALSE))</f>
        <v>0</v>
      </c>
      <c r="X211" s="7">
        <f>IF(VLOOKUP($B$36&amp;$B211,[17]Sheet1!$C$87:$AC$169,COLUMN(X$1)-2,FALSE)=" ",0,VLOOKUP($B$36&amp;$B211,[17]Sheet1!$C$87:$AC$169,COLUMN(X$1)-2,FALSE))</f>
        <v>0</v>
      </c>
      <c r="Y211" s="7">
        <f>IF(VLOOKUP($B$36&amp;$B211,[17]Sheet1!$C$87:$AC$169,COLUMN(Y$1)-2,FALSE)=" ",0,VLOOKUP($B$36&amp;$B211,[17]Sheet1!$C$87:$AC$169,COLUMN(Y$1)-2,FALSE))</f>
        <v>0</v>
      </c>
      <c r="Z211" s="7">
        <f>IF(VLOOKUP($B$36&amp;$B211,[17]Sheet1!$C$87:$AC$169,COLUMN(Z$1)-2,FALSE)=" ",0,VLOOKUP($B$36&amp;$B211,[17]Sheet1!$C$87:$AC$169,COLUMN(Z$1)-2,FALSE))</f>
        <v>16</v>
      </c>
      <c r="AA211" s="7">
        <f>IF(VLOOKUP($B$36&amp;$B211,[17]Sheet1!$C$87:$AC$169,COLUMN(AA$1)-2,FALSE)=" ",0,VLOOKUP($B$36&amp;$B211,[17]Sheet1!$C$87:$AC$169,COLUMN(AA$1)-2,FALSE))</f>
        <v>24</v>
      </c>
      <c r="AB211" s="7">
        <f>IF(VLOOKUP($B$36&amp;$B211,[17]Sheet1!$C$87:$AC$169,COLUMN(AB$1)-2,FALSE)=" ",0,VLOOKUP($B$36&amp;$B211,[17]Sheet1!$C$87:$AC$169,COLUMN(AB$1)-2,FALSE))</f>
        <v>37</v>
      </c>
      <c r="AC211" s="7">
        <f>IF(VLOOKUP($B$36&amp;$B211,[17]Sheet1!$C$87:$AC$169,COLUMN(AC$1)-2,FALSE)=" ",0,VLOOKUP($B$36&amp;$B211,[17]Sheet1!$C$87:$AC$169,COLUMN(AC$1)-2,FALSE))</f>
        <v>24</v>
      </c>
      <c r="AF211" s="7">
        <f t="shared" si="226"/>
        <v>37</v>
      </c>
      <c r="AG211" s="7">
        <f t="shared" si="226"/>
        <v>24</v>
      </c>
      <c r="AH211" s="7">
        <f>VLOOKUP($A$167&amp;$B$200&amp;$B211,'[14]Paga All'!$G$1:$J$3000,4,FALSE)</f>
        <v>0</v>
      </c>
      <c r="AI211" s="7">
        <f>VLOOKUP($A$2&amp;$B$200&amp;$B211,'[15]Paga all'!$F$1413:$G1584,2,FALSE)</f>
        <v>0</v>
      </c>
      <c r="AJ211" s="9">
        <f t="shared" ref="AJ211:BO211" si="230">ROUND(AJ208*AJ204,)</f>
        <v>0</v>
      </c>
      <c r="AK211" s="9">
        <f t="shared" si="230"/>
        <v>0</v>
      </c>
      <c r="AL211" s="9">
        <f t="shared" si="230"/>
        <v>0</v>
      </c>
      <c r="AM211" s="9">
        <f t="shared" si="230"/>
        <v>0</v>
      </c>
      <c r="AN211" s="9">
        <f t="shared" si="230"/>
        <v>0</v>
      </c>
      <c r="AO211" s="9">
        <f t="shared" si="230"/>
        <v>0</v>
      </c>
      <c r="AP211" s="9">
        <f t="shared" si="230"/>
        <v>0</v>
      </c>
      <c r="AQ211" s="9">
        <f t="shared" si="230"/>
        <v>0</v>
      </c>
      <c r="AR211" s="9">
        <f t="shared" si="230"/>
        <v>0</v>
      </c>
      <c r="AS211" s="9">
        <f t="shared" si="230"/>
        <v>0</v>
      </c>
      <c r="AT211" s="9">
        <f t="shared" si="230"/>
        <v>0</v>
      </c>
      <c r="AU211" s="9">
        <f t="shared" si="230"/>
        <v>0</v>
      </c>
      <c r="AV211" s="9">
        <f t="shared" si="230"/>
        <v>0</v>
      </c>
      <c r="AW211" s="9">
        <f t="shared" si="230"/>
        <v>0</v>
      </c>
      <c r="AX211" s="9">
        <f t="shared" si="230"/>
        <v>0</v>
      </c>
      <c r="AY211" s="9">
        <f t="shared" si="230"/>
        <v>0</v>
      </c>
      <c r="AZ211" s="9">
        <f t="shared" si="230"/>
        <v>0</v>
      </c>
      <c r="BA211" s="9">
        <f t="shared" si="230"/>
        <v>0</v>
      </c>
      <c r="BB211" s="9">
        <f t="shared" si="230"/>
        <v>0</v>
      </c>
      <c r="BC211" s="9">
        <f t="shared" si="230"/>
        <v>0</v>
      </c>
      <c r="BD211" s="9">
        <f t="shared" si="230"/>
        <v>0</v>
      </c>
      <c r="BE211" s="9">
        <f t="shared" si="230"/>
        <v>0</v>
      </c>
      <c r="BF211" s="9">
        <f t="shared" si="230"/>
        <v>0</v>
      </c>
      <c r="BG211" s="9">
        <f t="shared" si="230"/>
        <v>0</v>
      </c>
      <c r="BH211" s="9">
        <f t="shared" si="230"/>
        <v>0</v>
      </c>
      <c r="BI211" s="9">
        <f t="shared" si="230"/>
        <v>0</v>
      </c>
      <c r="BJ211" s="9">
        <f t="shared" si="230"/>
        <v>0</v>
      </c>
      <c r="BK211" s="9">
        <f t="shared" si="230"/>
        <v>0</v>
      </c>
      <c r="BL211" s="9">
        <f t="shared" si="230"/>
        <v>0</v>
      </c>
      <c r="BM211" s="9">
        <f t="shared" si="230"/>
        <v>0</v>
      </c>
      <c r="BN211" s="9">
        <f t="shared" si="230"/>
        <v>0</v>
      </c>
      <c r="BO211" s="9">
        <f t="shared" si="230"/>
        <v>0</v>
      </c>
    </row>
    <row r="212" spans="2:67" x14ac:dyDescent="0.25">
      <c r="B212" t="s">
        <v>159</v>
      </c>
      <c r="D212" s="7">
        <f>IF(VLOOKUP($B$36&amp;$B212,[17]Sheet1!$C$87:$AC$169,COLUMN(D$1)-2,FALSE)=" ",0,VLOOKUP($B$36&amp;$B212,[17]Sheet1!$C$87:$AC$169,COLUMN(D$1)-2,FALSE))</f>
        <v>0</v>
      </c>
      <c r="E212" s="7">
        <f>IF(VLOOKUP($B$36&amp;$B212,[17]Sheet1!$C$87:$AC$169,COLUMN(E$1)-2,FALSE)=" ",0,VLOOKUP($B$36&amp;$B212,[17]Sheet1!$C$87:$AC$169,COLUMN(E$1)-2,FALSE))</f>
        <v>0</v>
      </c>
      <c r="F212" s="7">
        <f>IF(VLOOKUP($B$36&amp;$B212,[17]Sheet1!$C$87:$AC$169,COLUMN(F$1)-2,FALSE)=" ",0,VLOOKUP($B$36&amp;$B212,[17]Sheet1!$C$87:$AC$169,COLUMN(F$1)-2,FALSE))</f>
        <v>0</v>
      </c>
      <c r="G212" s="7">
        <f>IF(VLOOKUP($B$36&amp;$B212,[17]Sheet1!$C$87:$AC$169,COLUMN(G$1)-2,FALSE)=" ",0,VLOOKUP($B$36&amp;$B212,[17]Sheet1!$C$87:$AC$169,COLUMN(G$1)-2,FALSE))</f>
        <v>0</v>
      </c>
      <c r="H212" s="7">
        <f>IF(VLOOKUP($B$36&amp;$B212,[17]Sheet1!$C$87:$AC$169,COLUMN(H$1)-2,FALSE)=" ",0,VLOOKUP($B$36&amp;$B212,[17]Sheet1!$C$87:$AC$169,COLUMN(H$1)-2,FALSE))</f>
        <v>0</v>
      </c>
      <c r="I212" s="7">
        <f>IF(VLOOKUP($B$36&amp;$B212,[17]Sheet1!$C$87:$AC$169,COLUMN(I$1)-2,FALSE)=" ",0,VLOOKUP($B$36&amp;$B212,[17]Sheet1!$C$87:$AC$169,COLUMN(I$1)-2,FALSE))</f>
        <v>0</v>
      </c>
      <c r="J212" s="7">
        <f>IF(VLOOKUP($B$36&amp;$B212,[17]Sheet1!$C$87:$AC$169,COLUMN(J$1)-2,FALSE)=" ",0,VLOOKUP($B$36&amp;$B212,[17]Sheet1!$C$87:$AC$169,COLUMN(J$1)-2,FALSE))</f>
        <v>0</v>
      </c>
      <c r="K212" s="7">
        <f>IF(VLOOKUP($B$36&amp;$B212,[17]Sheet1!$C$87:$AC$169,COLUMN(K$1)-2,FALSE)=" ",0,VLOOKUP($B$36&amp;$B212,[17]Sheet1!$C$87:$AC$169,COLUMN(K$1)-2,FALSE))</f>
        <v>0</v>
      </c>
      <c r="L212" s="7">
        <f>IF(VLOOKUP($B$36&amp;$B212,[17]Sheet1!$C$87:$AC$169,COLUMN(L$1)-2,FALSE)=" ",0,VLOOKUP($B$36&amp;$B212,[17]Sheet1!$C$87:$AC$169,COLUMN(L$1)-2,FALSE))</f>
        <v>0</v>
      </c>
      <c r="M212" s="7">
        <f>IF(VLOOKUP($B$36&amp;$B212,[17]Sheet1!$C$87:$AC$169,COLUMN(M$1)-2,FALSE)=" ",0,VLOOKUP($B$36&amp;$B212,[17]Sheet1!$C$87:$AC$169,COLUMN(M$1)-2,FALSE))</f>
        <v>0</v>
      </c>
      <c r="N212" s="7">
        <f>IF(VLOOKUP($B$36&amp;$B212,[17]Sheet1!$C$87:$AC$169,COLUMN(N$1)-2,FALSE)=" ",0,VLOOKUP($B$36&amp;$B212,[17]Sheet1!$C$87:$AC$169,COLUMN(N$1)-2,FALSE))</f>
        <v>0</v>
      </c>
      <c r="O212" s="7">
        <f>IF(VLOOKUP($B$36&amp;$B212,[17]Sheet1!$C$87:$AC$169,COLUMN(O$1)-2,FALSE)=" ",0,VLOOKUP($B$36&amp;$B212,[17]Sheet1!$C$87:$AC$169,COLUMN(O$1)-2,FALSE))</f>
        <v>0</v>
      </c>
      <c r="P212" s="7">
        <f>IF(VLOOKUP($B$36&amp;$B212,[17]Sheet1!$C$87:$AC$169,COLUMN(P$1)-2,FALSE)=" ",0,VLOOKUP($B$36&amp;$B212,[17]Sheet1!$C$87:$AC$169,COLUMN(P$1)-2,FALSE))</f>
        <v>0</v>
      </c>
      <c r="Q212" s="7">
        <f>IF(VLOOKUP($B$36&amp;$B212,[17]Sheet1!$C$87:$AC$169,COLUMN(Q$1)-2,FALSE)=" ",0,VLOOKUP($B$36&amp;$B212,[17]Sheet1!$C$87:$AC$169,COLUMN(Q$1)-2,FALSE))</f>
        <v>0</v>
      </c>
      <c r="R212" s="7">
        <f>IF(VLOOKUP($B$36&amp;$B212,[17]Sheet1!$C$87:$AC$169,COLUMN(R$1)-2,FALSE)=" ",0,VLOOKUP($B$36&amp;$B212,[17]Sheet1!$C$87:$AC$169,COLUMN(R$1)-2,FALSE))</f>
        <v>0</v>
      </c>
      <c r="S212" s="7">
        <f>IF(VLOOKUP($B$36&amp;$B212,[17]Sheet1!$C$87:$AC$169,COLUMN(S$1)-2,FALSE)=" ",0,VLOOKUP($B$36&amp;$B212,[17]Sheet1!$C$87:$AC$169,COLUMN(S$1)-2,FALSE))</f>
        <v>0</v>
      </c>
      <c r="T212" s="7">
        <f>IF(VLOOKUP($B$36&amp;$B212,[17]Sheet1!$C$87:$AC$169,COLUMN(T$1)-2,FALSE)=" ",0,VLOOKUP($B$36&amp;$B212,[17]Sheet1!$C$87:$AC$169,COLUMN(T$1)-2,FALSE))</f>
        <v>0</v>
      </c>
      <c r="U212" s="7">
        <f>IF(VLOOKUP($B$36&amp;$B212,[17]Sheet1!$C$87:$AC$169,COLUMN(U$1)-2,FALSE)=" ",0,VLOOKUP($B$36&amp;$B212,[17]Sheet1!$C$87:$AC$169,COLUMN(U$1)-2,FALSE))</f>
        <v>0</v>
      </c>
      <c r="V212" s="7">
        <f>IF(VLOOKUP($B$36&amp;$B212,[17]Sheet1!$C$87:$AC$169,COLUMN(V$1)-2,FALSE)=" ",0,VLOOKUP($B$36&amp;$B212,[17]Sheet1!$C$87:$AC$169,COLUMN(V$1)-2,FALSE))</f>
        <v>0</v>
      </c>
      <c r="W212" s="7">
        <f>IF(VLOOKUP($B$36&amp;$B212,[17]Sheet1!$C$87:$AC$169,COLUMN(W$1)-2,FALSE)=" ",0,VLOOKUP($B$36&amp;$B212,[17]Sheet1!$C$87:$AC$169,COLUMN(W$1)-2,FALSE))</f>
        <v>0</v>
      </c>
      <c r="X212" s="7">
        <f>IF(VLOOKUP($B$36&amp;$B212,[17]Sheet1!$C$87:$AC$169,COLUMN(X$1)-2,FALSE)=" ",0,VLOOKUP($B$36&amp;$B212,[17]Sheet1!$C$87:$AC$169,COLUMN(X$1)-2,FALSE))</f>
        <v>0</v>
      </c>
      <c r="Y212" s="7">
        <f>IF(VLOOKUP($B$36&amp;$B212,[17]Sheet1!$C$87:$AC$169,COLUMN(Y$1)-2,FALSE)=" ",0,VLOOKUP($B$36&amp;$B212,[17]Sheet1!$C$87:$AC$169,COLUMN(Y$1)-2,FALSE))</f>
        <v>0</v>
      </c>
      <c r="Z212" s="7">
        <f>IF(VLOOKUP($B$36&amp;$B212,[17]Sheet1!$C$87:$AC$169,COLUMN(Z$1)-2,FALSE)=" ",0,VLOOKUP($B$36&amp;$B212,[17]Sheet1!$C$87:$AC$169,COLUMN(Z$1)-2,FALSE))</f>
        <v>211000</v>
      </c>
      <c r="AA212" s="7">
        <f>IF(VLOOKUP($B$36&amp;$B212,[17]Sheet1!$C$87:$AC$169,COLUMN(AA$1)-2,FALSE)=" ",0,VLOOKUP($B$36&amp;$B212,[17]Sheet1!$C$87:$AC$169,COLUMN(AA$1)-2,FALSE))</f>
        <v>151324</v>
      </c>
      <c r="AB212" s="7">
        <f>IF(VLOOKUP($B$36&amp;$B212,[17]Sheet1!$C$87:$AC$169,COLUMN(AB$1)-2,FALSE)=" ",0,VLOOKUP($B$36&amp;$B212,[17]Sheet1!$C$87:$AC$169,COLUMN(AB$1)-2,FALSE))</f>
        <v>216700</v>
      </c>
      <c r="AC212" s="7">
        <f>IF(VLOOKUP($B$36&amp;$B212,[17]Sheet1!$C$87:$AC$169,COLUMN(AC$1)-2,FALSE)=" ",0,VLOOKUP($B$36&amp;$B212,[17]Sheet1!$C$87:$AC$169,COLUMN(AC$1)-2,FALSE))</f>
        <v>114250</v>
      </c>
      <c r="AF212" s="7">
        <f t="shared" si="226"/>
        <v>216700</v>
      </c>
      <c r="AG212" s="7">
        <f t="shared" si="226"/>
        <v>114250</v>
      </c>
      <c r="AH212" s="7">
        <f>VLOOKUP($A$167&amp;$B$200&amp;$B212,'[14]Paga All'!$G$1:$J$3000,4,FALSE)</f>
        <v>0</v>
      </c>
      <c r="AI212" s="7">
        <f>VLOOKUP($A$2&amp;$B$200&amp;$B212,'[15]Paga all'!$F$1413:$G1585,2,FALSE)</f>
        <v>0</v>
      </c>
      <c r="AJ212" s="9">
        <f t="shared" ref="AJ212:BO212" si="231">AJ211*$AD213</f>
        <v>0</v>
      </c>
      <c r="AK212" s="9">
        <f t="shared" si="231"/>
        <v>0</v>
      </c>
      <c r="AL212" s="9">
        <f t="shared" si="231"/>
        <v>0</v>
      </c>
      <c r="AM212" s="9">
        <f t="shared" si="231"/>
        <v>0</v>
      </c>
      <c r="AN212" s="9">
        <f t="shared" si="231"/>
        <v>0</v>
      </c>
      <c r="AO212" s="9">
        <f t="shared" si="231"/>
        <v>0</v>
      </c>
      <c r="AP212" s="9">
        <f t="shared" si="231"/>
        <v>0</v>
      </c>
      <c r="AQ212" s="9">
        <f t="shared" si="231"/>
        <v>0</v>
      </c>
      <c r="AR212" s="9">
        <f t="shared" si="231"/>
        <v>0</v>
      </c>
      <c r="AS212" s="9">
        <f t="shared" si="231"/>
        <v>0</v>
      </c>
      <c r="AT212" s="9">
        <f t="shared" si="231"/>
        <v>0</v>
      </c>
      <c r="AU212" s="9">
        <f t="shared" si="231"/>
        <v>0</v>
      </c>
      <c r="AV212" s="9">
        <f t="shared" si="231"/>
        <v>0</v>
      </c>
      <c r="AW212" s="9">
        <f t="shared" si="231"/>
        <v>0</v>
      </c>
      <c r="AX212" s="9">
        <f t="shared" si="231"/>
        <v>0</v>
      </c>
      <c r="AY212" s="9">
        <f t="shared" si="231"/>
        <v>0</v>
      </c>
      <c r="AZ212" s="9">
        <f t="shared" si="231"/>
        <v>0</v>
      </c>
      <c r="BA212" s="9">
        <f t="shared" si="231"/>
        <v>0</v>
      </c>
      <c r="BB212" s="9">
        <f t="shared" si="231"/>
        <v>0</v>
      </c>
      <c r="BC212" s="9">
        <f t="shared" si="231"/>
        <v>0</v>
      </c>
      <c r="BD212" s="9">
        <f t="shared" si="231"/>
        <v>0</v>
      </c>
      <c r="BE212" s="9">
        <f t="shared" si="231"/>
        <v>0</v>
      </c>
      <c r="BF212" s="9">
        <f t="shared" si="231"/>
        <v>0</v>
      </c>
      <c r="BG212" s="9">
        <f t="shared" si="231"/>
        <v>0</v>
      </c>
      <c r="BH212" s="9">
        <f t="shared" si="231"/>
        <v>0</v>
      </c>
      <c r="BI212" s="9">
        <f t="shared" si="231"/>
        <v>0</v>
      </c>
      <c r="BJ212" s="9">
        <f t="shared" si="231"/>
        <v>0</v>
      </c>
      <c r="BK212" s="9">
        <f t="shared" si="231"/>
        <v>0</v>
      </c>
      <c r="BL212" s="9">
        <f t="shared" si="231"/>
        <v>0</v>
      </c>
      <c r="BM212" s="9">
        <f t="shared" si="231"/>
        <v>0</v>
      </c>
      <c r="BN212" s="9">
        <f t="shared" si="231"/>
        <v>0</v>
      </c>
      <c r="BO212" s="9">
        <f t="shared" si="231"/>
        <v>0</v>
      </c>
    </row>
    <row r="213" spans="2:67" x14ac:dyDescent="0.25">
      <c r="B213" t="s">
        <v>160</v>
      </c>
      <c r="D213" s="7">
        <f t="shared" ref="D213:AC213" si="232">IF(ISERROR(D212/D211),0,D212/D211)</f>
        <v>0</v>
      </c>
      <c r="E213" s="7">
        <f t="shared" si="232"/>
        <v>0</v>
      </c>
      <c r="F213" s="7">
        <f t="shared" si="232"/>
        <v>0</v>
      </c>
      <c r="G213" s="7">
        <f t="shared" si="232"/>
        <v>0</v>
      </c>
      <c r="H213" s="7">
        <f t="shared" si="232"/>
        <v>0</v>
      </c>
      <c r="I213" s="7">
        <f t="shared" si="232"/>
        <v>0</v>
      </c>
      <c r="J213" s="7">
        <f t="shared" si="232"/>
        <v>0</v>
      </c>
      <c r="K213" s="7">
        <f t="shared" si="232"/>
        <v>0</v>
      </c>
      <c r="L213" s="7">
        <f t="shared" si="232"/>
        <v>0</v>
      </c>
      <c r="M213" s="7">
        <f t="shared" si="232"/>
        <v>0</v>
      </c>
      <c r="N213" s="7">
        <f t="shared" si="232"/>
        <v>0</v>
      </c>
      <c r="O213" s="7">
        <f t="shared" si="232"/>
        <v>0</v>
      </c>
      <c r="P213" s="7">
        <f t="shared" si="232"/>
        <v>0</v>
      </c>
      <c r="Q213" s="7">
        <f t="shared" si="232"/>
        <v>0</v>
      </c>
      <c r="R213" s="7">
        <f t="shared" si="232"/>
        <v>0</v>
      </c>
      <c r="S213" s="7">
        <f t="shared" si="232"/>
        <v>0</v>
      </c>
      <c r="T213" s="7">
        <f t="shared" si="232"/>
        <v>0</v>
      </c>
      <c r="U213" s="7">
        <f t="shared" si="232"/>
        <v>0</v>
      </c>
      <c r="V213" s="7">
        <f t="shared" si="232"/>
        <v>0</v>
      </c>
      <c r="W213" s="7">
        <f t="shared" si="232"/>
        <v>0</v>
      </c>
      <c r="X213" s="7">
        <f t="shared" si="232"/>
        <v>0</v>
      </c>
      <c r="Y213" s="7">
        <f t="shared" si="232"/>
        <v>0</v>
      </c>
      <c r="Z213" s="7">
        <f t="shared" si="232"/>
        <v>13187.5</v>
      </c>
      <c r="AA213" s="7">
        <f t="shared" si="232"/>
        <v>6305.166666666667</v>
      </c>
      <c r="AB213" s="7">
        <f>IF(ISERROR(AB212/AB211),0,AB212/AB211)</f>
        <v>5856.7567567567567</v>
      </c>
      <c r="AC213" s="7">
        <f t="shared" si="232"/>
        <v>4760.416666666667</v>
      </c>
      <c r="AD213" s="264">
        <f>SUM(Z212:AC212)/SUM(Z211:AC211)</f>
        <v>6864.0990099009905</v>
      </c>
      <c r="AF213" s="7">
        <f>IF(ISERROR(AF212/AF211),0,AF212/AF211)</f>
        <v>5856.7567567567567</v>
      </c>
      <c r="AG213" s="7">
        <f>IF(ISERROR(AG212/AG211),0,AG212/AG211)</f>
        <v>4760.416666666667</v>
      </c>
      <c r="AH213" s="7">
        <f>IF(ISERROR(AH212/AH211),0,AH212/AH211)</f>
        <v>0</v>
      </c>
      <c r="AI213" s="7">
        <f>VLOOKUP($A$2&amp;$B$200&amp;$B213,'[15]Paga all'!$F$1413:$G1586,2,FALSE)</f>
        <v>0</v>
      </c>
      <c r="AJ213" s="9">
        <f t="shared" ref="AJ213:BO213" si="233">IF(ISERROR(AJ212/AJ211),0,AJ212/AJ211)</f>
        <v>0</v>
      </c>
      <c r="AK213" s="9">
        <f t="shared" si="233"/>
        <v>0</v>
      </c>
      <c r="AL213" s="9">
        <f t="shared" si="233"/>
        <v>0</v>
      </c>
      <c r="AM213" s="9">
        <f t="shared" si="233"/>
        <v>0</v>
      </c>
      <c r="AN213" s="9">
        <f t="shared" si="233"/>
        <v>0</v>
      </c>
      <c r="AO213" s="9">
        <f t="shared" si="233"/>
        <v>0</v>
      </c>
      <c r="AP213" s="9">
        <f t="shared" si="233"/>
        <v>0</v>
      </c>
      <c r="AQ213" s="9">
        <f t="shared" si="233"/>
        <v>0</v>
      </c>
      <c r="AR213" s="9">
        <f t="shared" si="233"/>
        <v>0</v>
      </c>
      <c r="AS213" s="9">
        <f t="shared" si="233"/>
        <v>0</v>
      </c>
      <c r="AT213" s="9">
        <f t="shared" si="233"/>
        <v>0</v>
      </c>
      <c r="AU213" s="9">
        <f t="shared" si="233"/>
        <v>0</v>
      </c>
      <c r="AV213" s="9">
        <f t="shared" si="233"/>
        <v>0</v>
      </c>
      <c r="AW213" s="9">
        <f t="shared" si="233"/>
        <v>0</v>
      </c>
      <c r="AX213" s="9">
        <f t="shared" si="233"/>
        <v>0</v>
      </c>
      <c r="AY213" s="9">
        <f t="shared" si="233"/>
        <v>0</v>
      </c>
      <c r="AZ213" s="9">
        <f t="shared" si="233"/>
        <v>0</v>
      </c>
      <c r="BA213" s="9">
        <f t="shared" si="233"/>
        <v>0</v>
      </c>
      <c r="BB213" s="9">
        <f t="shared" si="233"/>
        <v>0</v>
      </c>
      <c r="BC213" s="9">
        <f t="shared" si="233"/>
        <v>0</v>
      </c>
      <c r="BD213" s="9">
        <f t="shared" si="233"/>
        <v>0</v>
      </c>
      <c r="BE213" s="9">
        <f t="shared" si="233"/>
        <v>0</v>
      </c>
      <c r="BF213" s="9">
        <f t="shared" si="233"/>
        <v>0</v>
      </c>
      <c r="BG213" s="9">
        <f t="shared" si="233"/>
        <v>0</v>
      </c>
      <c r="BH213" s="9">
        <f t="shared" si="233"/>
        <v>0</v>
      </c>
      <c r="BI213" s="9">
        <f t="shared" si="233"/>
        <v>0</v>
      </c>
      <c r="BJ213" s="9">
        <f t="shared" si="233"/>
        <v>0</v>
      </c>
      <c r="BK213" s="9">
        <f t="shared" si="233"/>
        <v>0</v>
      </c>
      <c r="BL213" s="9">
        <f t="shared" si="233"/>
        <v>0</v>
      </c>
      <c r="BM213" s="9">
        <f t="shared" si="233"/>
        <v>0</v>
      </c>
      <c r="BN213" s="9">
        <f t="shared" si="233"/>
        <v>0</v>
      </c>
      <c r="BO213" s="9">
        <f t="shared" si="233"/>
        <v>0</v>
      </c>
    </row>
    <row r="214" spans="2:67" x14ac:dyDescent="0.25">
      <c r="B214" t="s">
        <v>161</v>
      </c>
      <c r="D214" s="7">
        <f>IF(VLOOKUP($B$36&amp;$B214,[17]Sheet1!$C$87:$AC$169,COLUMN(D$1)-2,FALSE)=" ",0,VLOOKUP($B$36&amp;$B214,[17]Sheet1!$C$87:$AC$169,COLUMN(D$1)-2,FALSE))</f>
        <v>0</v>
      </c>
      <c r="E214" s="7">
        <f>IF(VLOOKUP($B$36&amp;$B214,[17]Sheet1!$C$87:$AC$169,COLUMN(E$1)-2,FALSE)=" ",0,VLOOKUP($B$36&amp;$B214,[17]Sheet1!$C$87:$AC$169,COLUMN(E$1)-2,FALSE))</f>
        <v>0</v>
      </c>
      <c r="F214" s="7">
        <f>IF(VLOOKUP($B$36&amp;$B214,[17]Sheet1!$C$87:$AC$169,COLUMN(F$1)-2,FALSE)=" ",0,VLOOKUP($B$36&amp;$B214,[17]Sheet1!$C$87:$AC$169,COLUMN(F$1)-2,FALSE))</f>
        <v>0</v>
      </c>
      <c r="G214" s="7">
        <f>IF(VLOOKUP($B$36&amp;$B214,[17]Sheet1!$C$87:$AC$169,COLUMN(G$1)-2,FALSE)=" ",0,VLOOKUP($B$36&amp;$B214,[17]Sheet1!$C$87:$AC$169,COLUMN(G$1)-2,FALSE))</f>
        <v>0</v>
      </c>
      <c r="H214" s="7">
        <f>IF(VLOOKUP($B$36&amp;$B214,[17]Sheet1!$C$87:$AC$169,COLUMN(H$1)-2,FALSE)=" ",0,VLOOKUP($B$36&amp;$B214,[17]Sheet1!$C$87:$AC$169,COLUMN(H$1)-2,FALSE))</f>
        <v>0</v>
      </c>
      <c r="I214" s="7">
        <f>IF(VLOOKUP($B$36&amp;$B214,[17]Sheet1!$C$87:$AC$169,COLUMN(I$1)-2,FALSE)=" ",0,VLOOKUP($B$36&amp;$B214,[17]Sheet1!$C$87:$AC$169,COLUMN(I$1)-2,FALSE))</f>
        <v>0</v>
      </c>
      <c r="J214" s="7">
        <f>IF(VLOOKUP($B$36&amp;$B214,[17]Sheet1!$C$87:$AC$169,COLUMN(J$1)-2,FALSE)=" ",0,VLOOKUP($B$36&amp;$B214,[17]Sheet1!$C$87:$AC$169,COLUMN(J$1)-2,FALSE))</f>
        <v>0</v>
      </c>
      <c r="K214" s="7">
        <f>IF(VLOOKUP($B$36&amp;$B214,[17]Sheet1!$C$87:$AC$169,COLUMN(K$1)-2,FALSE)=" ",0,VLOOKUP($B$36&amp;$B214,[17]Sheet1!$C$87:$AC$169,COLUMN(K$1)-2,FALSE))</f>
        <v>0</v>
      </c>
      <c r="L214" s="7">
        <f>IF(VLOOKUP($B$36&amp;$B214,[17]Sheet1!$C$87:$AC$169,COLUMN(L$1)-2,FALSE)=" ",0,VLOOKUP($B$36&amp;$B214,[17]Sheet1!$C$87:$AC$169,COLUMN(L$1)-2,FALSE))</f>
        <v>0</v>
      </c>
      <c r="M214" s="7">
        <f>IF(VLOOKUP($B$36&amp;$B214,[17]Sheet1!$C$87:$AC$169,COLUMN(M$1)-2,FALSE)=" ",0,VLOOKUP($B$36&amp;$B214,[17]Sheet1!$C$87:$AC$169,COLUMN(M$1)-2,FALSE))</f>
        <v>0</v>
      </c>
      <c r="N214" s="7">
        <f>IF(VLOOKUP($B$36&amp;$B214,[17]Sheet1!$C$87:$AC$169,COLUMN(N$1)-2,FALSE)=" ",0,VLOOKUP($B$36&amp;$B214,[17]Sheet1!$C$87:$AC$169,COLUMN(N$1)-2,FALSE))</f>
        <v>0</v>
      </c>
      <c r="O214" s="7">
        <f>IF(VLOOKUP($B$36&amp;$B214,[17]Sheet1!$C$87:$AC$169,COLUMN(O$1)-2,FALSE)=" ",0,VLOOKUP($B$36&amp;$B214,[17]Sheet1!$C$87:$AC$169,COLUMN(O$1)-2,FALSE))</f>
        <v>0</v>
      </c>
      <c r="P214" s="7">
        <f>IF(VLOOKUP($B$36&amp;$B214,[17]Sheet1!$C$87:$AC$169,COLUMN(P$1)-2,FALSE)=" ",0,VLOOKUP($B$36&amp;$B214,[17]Sheet1!$C$87:$AC$169,COLUMN(P$1)-2,FALSE))</f>
        <v>0</v>
      </c>
      <c r="Q214" s="7">
        <f>IF(VLOOKUP($B$36&amp;$B214,[17]Sheet1!$C$87:$AC$169,COLUMN(Q$1)-2,FALSE)=" ",0,VLOOKUP($B$36&amp;$B214,[17]Sheet1!$C$87:$AC$169,COLUMN(Q$1)-2,FALSE))</f>
        <v>0</v>
      </c>
      <c r="R214" s="7">
        <f>IF(VLOOKUP($B$36&amp;$B214,[17]Sheet1!$C$87:$AC$169,COLUMN(R$1)-2,FALSE)=" ",0,VLOOKUP($B$36&amp;$B214,[17]Sheet1!$C$87:$AC$169,COLUMN(R$1)-2,FALSE))</f>
        <v>0</v>
      </c>
      <c r="S214" s="7">
        <f>IF(VLOOKUP($B$36&amp;$B214,[17]Sheet1!$C$87:$AC$169,COLUMN(S$1)-2,FALSE)=" ",0,VLOOKUP($B$36&amp;$B214,[17]Sheet1!$C$87:$AC$169,COLUMN(S$1)-2,FALSE))</f>
        <v>0</v>
      </c>
      <c r="T214" s="7">
        <f>IF(VLOOKUP($B$36&amp;$B214,[17]Sheet1!$C$87:$AC$169,COLUMN(T$1)-2,FALSE)=" ",0,VLOOKUP($B$36&amp;$B214,[17]Sheet1!$C$87:$AC$169,COLUMN(T$1)-2,FALSE))</f>
        <v>0</v>
      </c>
      <c r="U214" s="7">
        <f>IF(VLOOKUP($B$36&amp;$B214,[17]Sheet1!$C$87:$AC$169,COLUMN(U$1)-2,FALSE)=" ",0,VLOOKUP($B$36&amp;$B214,[17]Sheet1!$C$87:$AC$169,COLUMN(U$1)-2,FALSE))</f>
        <v>0</v>
      </c>
      <c r="V214" s="7">
        <f>IF(VLOOKUP($B$36&amp;$B214,[17]Sheet1!$C$87:$AC$169,COLUMN(V$1)-2,FALSE)=" ",0,VLOOKUP($B$36&amp;$B214,[17]Sheet1!$C$87:$AC$169,COLUMN(V$1)-2,FALSE))</f>
        <v>0</v>
      </c>
      <c r="W214" s="7">
        <f>IF(VLOOKUP($B$36&amp;$B214,[17]Sheet1!$C$87:$AC$169,COLUMN(W$1)-2,FALSE)=" ",0,VLOOKUP($B$36&amp;$B214,[17]Sheet1!$C$87:$AC$169,COLUMN(W$1)-2,FALSE))</f>
        <v>0</v>
      </c>
      <c r="X214" s="7">
        <f>IF(VLOOKUP($B$36&amp;$B214,[17]Sheet1!$C$87:$AC$169,COLUMN(X$1)-2,FALSE)=" ",0,VLOOKUP($B$36&amp;$B214,[17]Sheet1!$C$87:$AC$169,COLUMN(X$1)-2,FALSE))</f>
        <v>0</v>
      </c>
      <c r="Y214" s="7">
        <f>IF(VLOOKUP($B$36&amp;$B214,[17]Sheet1!$C$87:$AC$169,COLUMN(Y$1)-2,FALSE)=" ",0,VLOOKUP($B$36&amp;$B214,[17]Sheet1!$C$87:$AC$169,COLUMN(Y$1)-2,FALSE))</f>
        <v>0</v>
      </c>
      <c r="Z214" s="7">
        <f>IF(VLOOKUP($B$36&amp;$B214,[17]Sheet1!$C$87:$AC$169,COLUMN(Z$1)-2,FALSE)=" ",0,VLOOKUP($B$36&amp;$B214,[17]Sheet1!$C$87:$AC$169,COLUMN(Z$1)-2,FALSE))</f>
        <v>1000</v>
      </c>
      <c r="AA214" s="7">
        <f>IF(VLOOKUP($B$36&amp;$B214,[17]Sheet1!$C$87:$AC$169,COLUMN(AA$1)-2,FALSE)=" ",0,VLOOKUP($B$36&amp;$B214,[17]Sheet1!$C$87:$AC$169,COLUMN(AA$1)-2,FALSE))</f>
        <v>2400</v>
      </c>
      <c r="AB214" s="7">
        <f>IF(VLOOKUP($B$36&amp;$B214,[17]Sheet1!$C$87:$AC$169,COLUMN(AB$1)-2,FALSE)=" ",0,VLOOKUP($B$36&amp;$B214,[17]Sheet1!$C$87:$AC$169,COLUMN(AB$1)-2,FALSE))</f>
        <v>3700</v>
      </c>
      <c r="AC214" s="7">
        <f>IF(VLOOKUP($B$36&amp;$B214,[17]Sheet1!$C$87:$AC$169,COLUMN(AC$1)-2,FALSE)=" ",0,VLOOKUP($B$36&amp;$B214,[17]Sheet1!$C$87:$AC$169,COLUMN(AC$1)-2,FALSE))</f>
        <v>2400</v>
      </c>
      <c r="AF214" s="7">
        <f>AB214</f>
        <v>3700</v>
      </c>
      <c r="AG214" s="7">
        <f>AC214</f>
        <v>2400</v>
      </c>
      <c r="AH214" s="7">
        <f>VLOOKUP($A$167&amp;$B$200&amp;$B214,'[14]Paga All'!$G$1:$J$3000,4,FALSE)</f>
        <v>0</v>
      </c>
      <c r="AI214" s="7">
        <f>VLOOKUP($A$2&amp;$B$200&amp;$B214,'[15]Paga all'!$F$1413:$G1587,2,FALSE)</f>
        <v>0</v>
      </c>
      <c r="AJ214" s="9">
        <f t="shared" ref="AJ214:BO214" si="234">AJ205*AJ211</f>
        <v>0</v>
      </c>
      <c r="AK214" s="9">
        <f t="shared" si="234"/>
        <v>0</v>
      </c>
      <c r="AL214" s="9">
        <f t="shared" si="234"/>
        <v>0</v>
      </c>
      <c r="AM214" s="9">
        <f t="shared" si="234"/>
        <v>0</v>
      </c>
      <c r="AN214" s="9">
        <f t="shared" si="234"/>
        <v>0</v>
      </c>
      <c r="AO214" s="9">
        <f t="shared" si="234"/>
        <v>0</v>
      </c>
      <c r="AP214" s="9">
        <f t="shared" si="234"/>
        <v>0</v>
      </c>
      <c r="AQ214" s="9">
        <f t="shared" si="234"/>
        <v>0</v>
      </c>
      <c r="AR214" s="9">
        <f t="shared" si="234"/>
        <v>0</v>
      </c>
      <c r="AS214" s="9">
        <f t="shared" si="234"/>
        <v>0</v>
      </c>
      <c r="AT214" s="9">
        <f t="shared" si="234"/>
        <v>0</v>
      </c>
      <c r="AU214" s="9">
        <f t="shared" si="234"/>
        <v>0</v>
      </c>
      <c r="AV214" s="9">
        <f t="shared" si="234"/>
        <v>0</v>
      </c>
      <c r="AW214" s="9">
        <f t="shared" si="234"/>
        <v>0</v>
      </c>
      <c r="AX214" s="9">
        <f t="shared" si="234"/>
        <v>0</v>
      </c>
      <c r="AY214" s="9">
        <f t="shared" si="234"/>
        <v>0</v>
      </c>
      <c r="AZ214" s="9">
        <f t="shared" si="234"/>
        <v>0</v>
      </c>
      <c r="BA214" s="9">
        <f t="shared" si="234"/>
        <v>0</v>
      </c>
      <c r="BB214" s="9">
        <f t="shared" si="234"/>
        <v>0</v>
      </c>
      <c r="BC214" s="9">
        <f t="shared" si="234"/>
        <v>0</v>
      </c>
      <c r="BD214" s="9">
        <f t="shared" si="234"/>
        <v>0</v>
      </c>
      <c r="BE214" s="9">
        <f t="shared" si="234"/>
        <v>0</v>
      </c>
      <c r="BF214" s="9">
        <f t="shared" si="234"/>
        <v>0</v>
      </c>
      <c r="BG214" s="9">
        <f t="shared" si="234"/>
        <v>0</v>
      </c>
      <c r="BH214" s="9">
        <f t="shared" si="234"/>
        <v>0</v>
      </c>
      <c r="BI214" s="9">
        <f t="shared" si="234"/>
        <v>0</v>
      </c>
      <c r="BJ214" s="9">
        <f t="shared" si="234"/>
        <v>0</v>
      </c>
      <c r="BK214" s="9">
        <f t="shared" si="234"/>
        <v>0</v>
      </c>
      <c r="BL214" s="9">
        <f t="shared" si="234"/>
        <v>0</v>
      </c>
      <c r="BM214" s="9">
        <f t="shared" si="234"/>
        <v>0</v>
      </c>
      <c r="BN214" s="9">
        <f t="shared" si="234"/>
        <v>0</v>
      </c>
      <c r="BO214" s="9">
        <f t="shared" si="234"/>
        <v>0</v>
      </c>
    </row>
    <row r="215" spans="2:67" x14ac:dyDescent="0.25">
      <c r="AF215" s="265">
        <f>AC206*AF201</f>
        <v>2458.5365853658536</v>
      </c>
      <c r="AG215" s="265">
        <f t="shared" ref="AG215:BO215" si="235">AG206*AG201</f>
        <v>3042.96875</v>
      </c>
      <c r="AH215" s="265">
        <f t="shared" si="235"/>
        <v>3488.28125</v>
      </c>
      <c r="AI215" s="265">
        <f t="shared" si="235"/>
        <v>1632.8125</v>
      </c>
      <c r="AJ215" s="266">
        <f t="shared" si="235"/>
        <v>0</v>
      </c>
      <c r="AK215" s="266">
        <f t="shared" si="235"/>
        <v>0</v>
      </c>
      <c r="AL215" s="266">
        <f t="shared" si="235"/>
        <v>0</v>
      </c>
      <c r="AM215" s="266">
        <f t="shared" si="235"/>
        <v>0</v>
      </c>
      <c r="AN215" s="266">
        <f>AN206*AN201</f>
        <v>0</v>
      </c>
      <c r="AO215" s="266">
        <f t="shared" si="235"/>
        <v>0</v>
      </c>
      <c r="AP215" s="266">
        <f t="shared" si="235"/>
        <v>0</v>
      </c>
      <c r="AQ215" s="266">
        <f t="shared" si="235"/>
        <v>0</v>
      </c>
      <c r="AR215" s="266">
        <f t="shared" si="235"/>
        <v>0</v>
      </c>
      <c r="AS215" s="266">
        <f t="shared" si="235"/>
        <v>0</v>
      </c>
      <c r="AT215" s="266">
        <f t="shared" si="235"/>
        <v>0</v>
      </c>
      <c r="AU215" s="266">
        <f t="shared" si="235"/>
        <v>0</v>
      </c>
      <c r="AV215" s="266">
        <f t="shared" si="235"/>
        <v>0</v>
      </c>
      <c r="AW215" s="266">
        <f t="shared" si="235"/>
        <v>0</v>
      </c>
      <c r="AX215" s="266">
        <f t="shared" si="235"/>
        <v>0</v>
      </c>
      <c r="AY215" s="266">
        <f t="shared" si="235"/>
        <v>0</v>
      </c>
      <c r="AZ215" s="266">
        <f t="shared" si="235"/>
        <v>0</v>
      </c>
      <c r="BA215" s="266">
        <f t="shared" si="235"/>
        <v>0</v>
      </c>
      <c r="BB215" s="266">
        <f t="shared" si="235"/>
        <v>0</v>
      </c>
      <c r="BC215" s="266">
        <f t="shared" si="235"/>
        <v>0</v>
      </c>
      <c r="BD215" s="266">
        <f t="shared" si="235"/>
        <v>0</v>
      </c>
      <c r="BE215" s="266">
        <f t="shared" si="235"/>
        <v>0</v>
      </c>
      <c r="BF215" s="266">
        <f t="shared" si="235"/>
        <v>0</v>
      </c>
      <c r="BG215" s="266">
        <f t="shared" si="235"/>
        <v>0</v>
      </c>
      <c r="BH215" s="266">
        <f t="shared" si="235"/>
        <v>0</v>
      </c>
      <c r="BI215" s="266">
        <f t="shared" si="235"/>
        <v>0</v>
      </c>
      <c r="BJ215" s="266">
        <f t="shared" si="235"/>
        <v>0</v>
      </c>
      <c r="BK215" s="266">
        <f t="shared" si="235"/>
        <v>0</v>
      </c>
      <c r="BL215" s="266">
        <f t="shared" si="235"/>
        <v>0</v>
      </c>
      <c r="BM215" s="266">
        <f t="shared" si="235"/>
        <v>0</v>
      </c>
      <c r="BN215" s="266">
        <f t="shared" si="235"/>
        <v>0</v>
      </c>
      <c r="BO215" s="266">
        <f t="shared" si="235"/>
        <v>0</v>
      </c>
    </row>
    <row r="216" spans="2:67" x14ac:dyDescent="0.25">
      <c r="B216" s="1" t="s">
        <v>109</v>
      </c>
      <c r="D216" s="240"/>
      <c r="E216" s="240"/>
      <c r="F216" s="240"/>
      <c r="G216" s="240"/>
      <c r="H216" s="240"/>
      <c r="I216" s="240"/>
      <c r="J216" s="240"/>
      <c r="K216" s="240"/>
      <c r="L216" s="240"/>
      <c r="M216" s="240"/>
      <c r="N216" s="240"/>
      <c r="O216" s="240"/>
      <c r="P216" s="240"/>
      <c r="Q216" s="240"/>
      <c r="R216" s="240"/>
      <c r="S216" s="240"/>
      <c r="T216" s="240"/>
      <c r="U216" s="240"/>
      <c r="V216" s="240"/>
      <c r="W216" s="240"/>
      <c r="X216" s="240"/>
      <c r="Y216" s="240"/>
      <c r="Z216" s="240"/>
      <c r="AA216" s="234">
        <f>RATE((COUNT($F$1:$O$1)),,-$E217,$O217)</f>
        <v>0.24027689501013358</v>
      </c>
      <c r="AB216" s="234">
        <f>RATE((COUNT($F$1:$O$1)),,-$E217,$O217)</f>
        <v>0.24027689501013358</v>
      </c>
      <c r="AC216" s="234">
        <f>RATE((COUNT($Q$1:$AC$1)),,-$P217,$AC217)</f>
        <v>3.7038541062765107E-2</v>
      </c>
      <c r="AF216" s="234"/>
      <c r="AG216" s="234"/>
      <c r="AH216" s="234"/>
      <c r="AI216" s="234"/>
    </row>
    <row r="217" spans="2:67" x14ac:dyDescent="0.25">
      <c r="B217" s="242" t="s">
        <v>137</v>
      </c>
      <c r="D217" s="243"/>
      <c r="E217" s="243">
        <f>E224+E225</f>
        <v>44</v>
      </c>
      <c r="F217" s="243">
        <f>F224+F225</f>
        <v>50</v>
      </c>
      <c r="G217" s="243">
        <f>G224+G225</f>
        <v>15</v>
      </c>
      <c r="H217" s="243">
        <f t="shared" ref="H217:AC217" si="236">H224+H225</f>
        <v>8</v>
      </c>
      <c r="I217" s="243">
        <f t="shared" si="236"/>
        <v>3</v>
      </c>
      <c r="J217" s="243"/>
      <c r="K217" s="243">
        <f t="shared" si="236"/>
        <v>2</v>
      </c>
      <c r="L217" s="243">
        <f t="shared" si="236"/>
        <v>5</v>
      </c>
      <c r="M217" s="243">
        <f t="shared" si="236"/>
        <v>29</v>
      </c>
      <c r="N217" s="243">
        <f t="shared" si="236"/>
        <v>69</v>
      </c>
      <c r="O217" s="243">
        <f t="shared" si="236"/>
        <v>379</v>
      </c>
      <c r="P217" s="243">
        <f t="shared" si="236"/>
        <v>804</v>
      </c>
      <c r="Q217" s="243">
        <f t="shared" si="236"/>
        <v>945</v>
      </c>
      <c r="R217" s="243">
        <f t="shared" si="236"/>
        <v>1150</v>
      </c>
      <c r="S217" s="243">
        <f t="shared" si="236"/>
        <v>1306</v>
      </c>
      <c r="T217" s="243">
        <f t="shared" si="236"/>
        <v>1373</v>
      </c>
      <c r="U217" s="243">
        <f t="shared" si="236"/>
        <v>1417</v>
      </c>
      <c r="V217" s="243">
        <f t="shared" si="236"/>
        <v>1586</v>
      </c>
      <c r="W217" s="243">
        <f t="shared" si="236"/>
        <v>1603</v>
      </c>
      <c r="X217" s="243">
        <f t="shared" si="236"/>
        <v>1222</v>
      </c>
      <c r="Y217" s="243">
        <f t="shared" si="236"/>
        <v>822</v>
      </c>
      <c r="Z217" s="243">
        <f t="shared" si="236"/>
        <v>1352</v>
      </c>
      <c r="AA217" s="243">
        <f t="shared" si="236"/>
        <v>1966</v>
      </c>
      <c r="AB217" s="243">
        <f>AB224+AB225</f>
        <v>1914</v>
      </c>
      <c r="AC217" s="243">
        <f t="shared" si="236"/>
        <v>1290</v>
      </c>
      <c r="AF217" s="243">
        <f>SUM(AF224:AF225)</f>
        <v>1914</v>
      </c>
      <c r="AG217" s="243">
        <f>SUM(AG224:AG225)</f>
        <v>1290</v>
      </c>
      <c r="AH217" s="243">
        <f t="shared" ref="AH217:BO217" si="237">IF(SUM(AH233,AH249,AH265,AH281,AH297)&gt;=AH$3*$AD$3,ROUND(AH$3*$AD$3,),SUM(AH233,AH249,AH265,AH281,AH297))</f>
        <v>866</v>
      </c>
      <c r="AI217" s="243">
        <f t="shared" si="237"/>
        <v>774</v>
      </c>
      <c r="AJ217" s="243">
        <f t="shared" si="237"/>
        <v>662</v>
      </c>
      <c r="AK217" s="243">
        <f t="shared" si="237"/>
        <v>775</v>
      </c>
      <c r="AL217" s="243">
        <f t="shared" si="237"/>
        <v>909</v>
      </c>
      <c r="AM217" s="243">
        <f t="shared" si="237"/>
        <v>1067</v>
      </c>
      <c r="AN217" s="243">
        <f t="shared" si="237"/>
        <v>1255</v>
      </c>
      <c r="AO217" s="243">
        <f t="shared" si="237"/>
        <v>1479</v>
      </c>
      <c r="AP217" s="243">
        <f t="shared" si="237"/>
        <v>1744</v>
      </c>
      <c r="AQ217" s="243">
        <f t="shared" si="237"/>
        <v>2058</v>
      </c>
      <c r="AR217" s="243">
        <f t="shared" si="237"/>
        <v>2432</v>
      </c>
      <c r="AS217" s="243">
        <f t="shared" si="237"/>
        <v>2877</v>
      </c>
      <c r="AT217" s="243">
        <f t="shared" si="237"/>
        <v>3405</v>
      </c>
      <c r="AU217" s="243">
        <f t="shared" si="237"/>
        <v>4033</v>
      </c>
      <c r="AV217" s="243">
        <f t="shared" si="237"/>
        <v>4781</v>
      </c>
      <c r="AW217" s="243">
        <f t="shared" si="237"/>
        <v>5670</v>
      </c>
      <c r="AX217" s="243">
        <f t="shared" si="237"/>
        <v>6729</v>
      </c>
      <c r="AY217" s="243">
        <f t="shared" si="237"/>
        <v>7990</v>
      </c>
      <c r="AZ217" s="243">
        <f t="shared" si="237"/>
        <v>9493</v>
      </c>
      <c r="BA217" s="243">
        <f t="shared" si="237"/>
        <v>11284</v>
      </c>
      <c r="BB217" s="243">
        <f t="shared" si="237"/>
        <v>13418</v>
      </c>
      <c r="BC217" s="243">
        <f t="shared" si="237"/>
        <v>15961</v>
      </c>
      <c r="BD217" s="243">
        <f t="shared" si="237"/>
        <v>18994</v>
      </c>
      <c r="BE217" s="243">
        <f t="shared" si="237"/>
        <v>22612</v>
      </c>
      <c r="BF217" s="243">
        <f t="shared" si="237"/>
        <v>26927</v>
      </c>
      <c r="BG217" s="243">
        <f t="shared" si="237"/>
        <v>29027</v>
      </c>
      <c r="BH217" s="243">
        <f t="shared" si="237"/>
        <v>29601</v>
      </c>
      <c r="BI217" s="243">
        <f t="shared" si="237"/>
        <v>30187</v>
      </c>
      <c r="BJ217" s="243">
        <f t="shared" si="237"/>
        <v>30785</v>
      </c>
      <c r="BK217" s="243">
        <f t="shared" si="237"/>
        <v>31394</v>
      </c>
      <c r="BL217" s="243">
        <f t="shared" si="237"/>
        <v>32015</v>
      </c>
      <c r="BM217" s="243">
        <f t="shared" si="237"/>
        <v>32649</v>
      </c>
      <c r="BN217" s="243">
        <f t="shared" si="237"/>
        <v>33295</v>
      </c>
      <c r="BO217" s="243">
        <f t="shared" si="237"/>
        <v>33954</v>
      </c>
    </row>
    <row r="218" spans="2:67" x14ac:dyDescent="0.25">
      <c r="B218" s="246" t="s">
        <v>99</v>
      </c>
      <c r="C218" s="247"/>
      <c r="D218" s="248"/>
      <c r="E218" s="249"/>
      <c r="F218" s="249">
        <f>RATE(1,,-E217,F217)</f>
        <v>0.13636363636363633</v>
      </c>
      <c r="G218" s="249">
        <f>RATE(1,,-F217,G217)</f>
        <v>-0.7</v>
      </c>
      <c r="H218" s="249">
        <f>RATE(1,,-G217,H217)</f>
        <v>-0.46666666666666662</v>
      </c>
      <c r="I218" s="249">
        <f>RATE(1,,-H217,I217)</f>
        <v>-0.625</v>
      </c>
      <c r="J218" s="249"/>
      <c r="K218" s="249"/>
      <c r="L218" s="249">
        <f t="shared" ref="L218:AB218" si="238">RATE(1,,-K217,L217)</f>
        <v>1.4999999999999998</v>
      </c>
      <c r="M218" s="249">
        <f t="shared" si="238"/>
        <v>4.8</v>
      </c>
      <c r="N218" s="249">
        <f t="shared" si="238"/>
        <v>1.3793103448275863</v>
      </c>
      <c r="O218" s="249">
        <f t="shared" si="238"/>
        <v>4.4927536231884053</v>
      </c>
      <c r="P218" s="249">
        <f t="shared" si="238"/>
        <v>1.1213720316622688</v>
      </c>
      <c r="Q218" s="249">
        <f t="shared" si="238"/>
        <v>0.17537313432835819</v>
      </c>
      <c r="R218" s="249">
        <f t="shared" si="238"/>
        <v>0.21693121693121697</v>
      </c>
      <c r="S218" s="249">
        <f t="shared" si="238"/>
        <v>0.13565217391304346</v>
      </c>
      <c r="T218" s="249">
        <f t="shared" si="238"/>
        <v>5.1301684532924802E-2</v>
      </c>
      <c r="U218" s="249">
        <f t="shared" si="238"/>
        <v>3.2046613255644583E-2</v>
      </c>
      <c r="V218" s="249">
        <f t="shared" si="238"/>
        <v>0.11926605504587168</v>
      </c>
      <c r="W218" s="249">
        <f t="shared" si="238"/>
        <v>1.0718789407313955E-2</v>
      </c>
      <c r="X218" s="249">
        <f t="shared" si="238"/>
        <v>-0.23767935121646913</v>
      </c>
      <c r="Y218" s="249">
        <f t="shared" si="238"/>
        <v>-0.32733224222585922</v>
      </c>
      <c r="Z218" s="249">
        <f t="shared" si="238"/>
        <v>0.64476885644768844</v>
      </c>
      <c r="AA218" s="249">
        <f t="shared" si="238"/>
        <v>0.45414201183431951</v>
      </c>
      <c r="AB218" s="249">
        <f t="shared" si="238"/>
        <v>-2.6449643947100716E-2</v>
      </c>
      <c r="AC218" s="249">
        <f>RATE(1,,-AA217,AC217)</f>
        <v>-0.34384537131230919</v>
      </c>
      <c r="AD218" s="250">
        <v>0.1</v>
      </c>
      <c r="AF218" s="251">
        <f>AD218</f>
        <v>0.1</v>
      </c>
      <c r="AG218" s="251">
        <f t="shared" ref="AG218:BO218" si="239">RATE(1,,-AF217,AG217)</f>
        <v>-0.32601880877742939</v>
      </c>
      <c r="AH218" s="251">
        <f t="shared" si="239"/>
        <v>-0.32868217054263565</v>
      </c>
      <c r="AI218" s="251">
        <f t="shared" si="239"/>
        <v>-0.10623556581986145</v>
      </c>
      <c r="AJ218" s="252">
        <f t="shared" si="239"/>
        <v>-0.14470284237726097</v>
      </c>
      <c r="AK218" s="252">
        <f t="shared" si="239"/>
        <v>0.17069486404833828</v>
      </c>
      <c r="AL218" s="252">
        <f t="shared" si="239"/>
        <v>0.17290322580645162</v>
      </c>
      <c r="AM218" s="252">
        <f t="shared" si="239"/>
        <v>0.17381738173817371</v>
      </c>
      <c r="AN218" s="252">
        <f t="shared" si="239"/>
        <v>0.17619493908153697</v>
      </c>
      <c r="AO218" s="252">
        <f t="shared" si="239"/>
        <v>0.17848605577689242</v>
      </c>
      <c r="AP218" s="252">
        <f t="shared" si="239"/>
        <v>0.17917511832319141</v>
      </c>
      <c r="AQ218" s="252">
        <f t="shared" si="239"/>
        <v>0.18004587155963306</v>
      </c>
      <c r="AR218" s="252">
        <f t="shared" si="239"/>
        <v>0.18172983479105939</v>
      </c>
      <c r="AS218" s="252">
        <f t="shared" si="239"/>
        <v>0.18297697368421059</v>
      </c>
      <c r="AT218" s="252">
        <f t="shared" si="239"/>
        <v>0.18352450469238774</v>
      </c>
      <c r="AU218" s="252">
        <f t="shared" si="239"/>
        <v>0.18443465491923641</v>
      </c>
      <c r="AV218" s="252">
        <f t="shared" si="239"/>
        <v>0.18546987354326794</v>
      </c>
      <c r="AW218" s="252">
        <f t="shared" si="239"/>
        <v>0.18594436310395313</v>
      </c>
      <c r="AX218" s="252">
        <f t="shared" si="239"/>
        <v>0.1867724867724869</v>
      </c>
      <c r="AY218" s="252">
        <f t="shared" si="239"/>
        <v>0.18739783028681828</v>
      </c>
      <c r="AZ218" s="252">
        <f t="shared" si="239"/>
        <v>0.18811013767209012</v>
      </c>
      <c r="BA218" s="252">
        <f t="shared" si="239"/>
        <v>0.18866533235015256</v>
      </c>
      <c r="BB218" s="252">
        <f t="shared" si="239"/>
        <v>0.18911733427862457</v>
      </c>
      <c r="BC218" s="252">
        <f t="shared" si="239"/>
        <v>0.18952153823222537</v>
      </c>
      <c r="BD218" s="252">
        <f t="shared" si="239"/>
        <v>0.1900256876135579</v>
      </c>
      <c r="BE218" s="252">
        <f t="shared" si="239"/>
        <v>0.19048120459092344</v>
      </c>
      <c r="BF218" s="252">
        <f t="shared" si="239"/>
        <v>0.19082787900229978</v>
      </c>
      <c r="BG218" s="252">
        <f t="shared" si="239"/>
        <v>7.7988635941620033E-2</v>
      </c>
      <c r="BH218" s="252">
        <f t="shared" si="239"/>
        <v>1.977469252764678E-2</v>
      </c>
      <c r="BI218" s="252">
        <f t="shared" si="239"/>
        <v>1.979662849228082E-2</v>
      </c>
      <c r="BJ218" s="252">
        <f t="shared" si="239"/>
        <v>1.9809851923013197E-2</v>
      </c>
      <c r="BK218" s="252">
        <f t="shared" si="239"/>
        <v>1.9782361539710785E-2</v>
      </c>
      <c r="BL218" s="252">
        <f t="shared" si="239"/>
        <v>1.9780849843919354E-2</v>
      </c>
      <c r="BM218" s="252">
        <f t="shared" si="239"/>
        <v>1.9803217241917925E-2</v>
      </c>
      <c r="BN218" s="252">
        <f t="shared" si="239"/>
        <v>1.978621090998197E-2</v>
      </c>
      <c r="BO218" s="252">
        <f t="shared" si="239"/>
        <v>1.9792761675927403E-2</v>
      </c>
    </row>
    <row r="219" spans="2:67" x14ac:dyDescent="0.25">
      <c r="B219" s="246" t="s">
        <v>101</v>
      </c>
      <c r="C219" s="247"/>
      <c r="D219" s="253"/>
      <c r="E219" s="253">
        <f t="shared" ref="E219:AC219" si="240">E225/E217</f>
        <v>0</v>
      </c>
      <c r="F219" s="253">
        <f t="shared" si="240"/>
        <v>0.78</v>
      </c>
      <c r="G219" s="253">
        <f t="shared" si="240"/>
        <v>0.66666666666666663</v>
      </c>
      <c r="H219" s="253">
        <f t="shared" si="240"/>
        <v>0.625</v>
      </c>
      <c r="I219" s="253">
        <f t="shared" si="240"/>
        <v>1</v>
      </c>
      <c r="J219" s="253"/>
      <c r="K219" s="253">
        <f t="shared" si="240"/>
        <v>0</v>
      </c>
      <c r="L219" s="253">
        <f t="shared" si="240"/>
        <v>0.4</v>
      </c>
      <c r="M219" s="253">
        <f t="shared" si="240"/>
        <v>0.10344827586206896</v>
      </c>
      <c r="N219" s="253">
        <f t="shared" si="240"/>
        <v>0.37681159420289856</v>
      </c>
      <c r="O219" s="253">
        <f t="shared" si="240"/>
        <v>0.11345646437994723</v>
      </c>
      <c r="P219" s="253">
        <f t="shared" si="240"/>
        <v>0.41791044776119401</v>
      </c>
      <c r="Q219" s="253">
        <f t="shared" si="240"/>
        <v>0.49523809523809526</v>
      </c>
      <c r="R219" s="253">
        <f t="shared" si="240"/>
        <v>0.4147826086956522</v>
      </c>
      <c r="S219" s="253">
        <f t="shared" si="240"/>
        <v>0.51454823889739665</v>
      </c>
      <c r="T219" s="253">
        <f t="shared" si="240"/>
        <v>0.46176256372906044</v>
      </c>
      <c r="U219" s="253">
        <f t="shared" si="240"/>
        <v>0.42413549752999297</v>
      </c>
      <c r="V219" s="253">
        <f t="shared" si="240"/>
        <v>0.39911727616645648</v>
      </c>
      <c r="W219" s="253">
        <f t="shared" si="240"/>
        <v>0.42358078602620086</v>
      </c>
      <c r="X219" s="253">
        <f t="shared" si="240"/>
        <v>0.64157119476268409</v>
      </c>
      <c r="Y219" s="253">
        <f t="shared" si="240"/>
        <v>0.47688564476885642</v>
      </c>
      <c r="Z219" s="253">
        <f t="shared" si="240"/>
        <v>0.2625739644970414</v>
      </c>
      <c r="AA219" s="253">
        <f t="shared" si="240"/>
        <v>0.38148524923702948</v>
      </c>
      <c r="AB219" s="253">
        <f>AB225/AB217</f>
        <v>0.42528735632183906</v>
      </c>
      <c r="AC219" s="253">
        <f t="shared" si="240"/>
        <v>0.60542635658914734</v>
      </c>
      <c r="AD219" s="250">
        <v>0.35</v>
      </c>
      <c r="AF219" s="254">
        <f>AD219</f>
        <v>0.35</v>
      </c>
      <c r="AG219" s="254">
        <f>AF219</f>
        <v>0.35</v>
      </c>
      <c r="AH219" s="254">
        <f t="shared" ref="AH219:BO219" si="241">AG219</f>
        <v>0.35</v>
      </c>
      <c r="AI219" s="254">
        <f t="shared" si="241"/>
        <v>0.35</v>
      </c>
      <c r="AJ219" s="252">
        <f t="shared" si="241"/>
        <v>0.35</v>
      </c>
      <c r="AK219" s="252">
        <f t="shared" si="241"/>
        <v>0.35</v>
      </c>
      <c r="AL219" s="252">
        <f t="shared" si="241"/>
        <v>0.35</v>
      </c>
      <c r="AM219" s="252">
        <f t="shared" si="241"/>
        <v>0.35</v>
      </c>
      <c r="AN219" s="252">
        <f t="shared" si="241"/>
        <v>0.35</v>
      </c>
      <c r="AO219" s="252">
        <f t="shared" si="241"/>
        <v>0.35</v>
      </c>
      <c r="AP219" s="252">
        <f t="shared" si="241"/>
        <v>0.35</v>
      </c>
      <c r="AQ219" s="252">
        <f t="shared" si="241"/>
        <v>0.35</v>
      </c>
      <c r="AR219" s="252">
        <f t="shared" si="241"/>
        <v>0.35</v>
      </c>
      <c r="AS219" s="252">
        <f t="shared" si="241"/>
        <v>0.35</v>
      </c>
      <c r="AT219" s="252">
        <f t="shared" si="241"/>
        <v>0.35</v>
      </c>
      <c r="AU219" s="252">
        <f t="shared" si="241"/>
        <v>0.35</v>
      </c>
      <c r="AV219" s="252">
        <f t="shared" si="241"/>
        <v>0.35</v>
      </c>
      <c r="AW219" s="252">
        <f t="shared" si="241"/>
        <v>0.35</v>
      </c>
      <c r="AX219" s="252">
        <f t="shared" si="241"/>
        <v>0.35</v>
      </c>
      <c r="AY219" s="252">
        <f t="shared" si="241"/>
        <v>0.35</v>
      </c>
      <c r="AZ219" s="252">
        <f t="shared" si="241"/>
        <v>0.35</v>
      </c>
      <c r="BA219" s="252">
        <f t="shared" si="241"/>
        <v>0.35</v>
      </c>
      <c r="BB219" s="252">
        <f t="shared" si="241"/>
        <v>0.35</v>
      </c>
      <c r="BC219" s="252">
        <f t="shared" si="241"/>
        <v>0.35</v>
      </c>
      <c r="BD219" s="252">
        <f t="shared" si="241"/>
        <v>0.35</v>
      </c>
      <c r="BE219" s="252">
        <f t="shared" si="241"/>
        <v>0.35</v>
      </c>
      <c r="BF219" s="252">
        <f t="shared" si="241"/>
        <v>0.35</v>
      </c>
      <c r="BG219" s="252">
        <f t="shared" si="241"/>
        <v>0.35</v>
      </c>
      <c r="BH219" s="252">
        <f t="shared" si="241"/>
        <v>0.35</v>
      </c>
      <c r="BI219" s="252">
        <f t="shared" si="241"/>
        <v>0.35</v>
      </c>
      <c r="BJ219" s="252">
        <f t="shared" si="241"/>
        <v>0.35</v>
      </c>
      <c r="BK219" s="252">
        <f t="shared" si="241"/>
        <v>0.35</v>
      </c>
      <c r="BL219" s="252">
        <f t="shared" si="241"/>
        <v>0.35</v>
      </c>
      <c r="BM219" s="252">
        <f t="shared" si="241"/>
        <v>0.35</v>
      </c>
      <c r="BN219" s="252">
        <f t="shared" si="241"/>
        <v>0.35</v>
      </c>
      <c r="BO219" s="252">
        <f t="shared" si="241"/>
        <v>0.35</v>
      </c>
    </row>
    <row r="220" spans="2:67" x14ac:dyDescent="0.25">
      <c r="B220" s="246" t="s">
        <v>183</v>
      </c>
      <c r="C220" s="247"/>
      <c r="D220" s="255"/>
      <c r="E220" s="255">
        <f t="shared" ref="E220:AC220" si="242">E227/E224</f>
        <v>1.5</v>
      </c>
      <c r="F220" s="255">
        <f t="shared" si="242"/>
        <v>1</v>
      </c>
      <c r="G220" s="255">
        <f t="shared" si="242"/>
        <v>1.2</v>
      </c>
      <c r="H220" s="255">
        <f t="shared" si="242"/>
        <v>1.6666666666666667</v>
      </c>
      <c r="I220" s="255" t="e">
        <f t="shared" si="242"/>
        <v>#DIV/0!</v>
      </c>
      <c r="J220" s="255"/>
      <c r="K220" s="255">
        <f t="shared" si="242"/>
        <v>1</v>
      </c>
      <c r="L220" s="255">
        <f t="shared" si="242"/>
        <v>1</v>
      </c>
      <c r="M220" s="255">
        <f t="shared" si="242"/>
        <v>2</v>
      </c>
      <c r="N220" s="255">
        <f t="shared" si="242"/>
        <v>2.2558139534883721</v>
      </c>
      <c r="O220" s="255">
        <f t="shared" si="242"/>
        <v>1.8809523809523809</v>
      </c>
      <c r="P220" s="255">
        <f t="shared" si="242"/>
        <v>1.5235042735042734</v>
      </c>
      <c r="Q220" s="255">
        <f t="shared" si="242"/>
        <v>1.6897274633123689</v>
      </c>
      <c r="R220" s="255">
        <f t="shared" si="242"/>
        <v>1.3907875185735512</v>
      </c>
      <c r="S220" s="255">
        <f t="shared" si="242"/>
        <v>1.4621451104100947</v>
      </c>
      <c r="T220" s="255">
        <f t="shared" si="242"/>
        <v>1.4979702300405955</v>
      </c>
      <c r="U220" s="255">
        <f t="shared" si="242"/>
        <v>1.5735294117647058</v>
      </c>
      <c r="V220" s="255">
        <f t="shared" si="242"/>
        <v>1.6673662119622246</v>
      </c>
      <c r="W220" s="255">
        <f t="shared" si="242"/>
        <v>1.6125541125541125</v>
      </c>
      <c r="X220" s="255">
        <f t="shared" si="242"/>
        <v>1.4771689497716896</v>
      </c>
      <c r="Y220" s="255">
        <f t="shared" si="242"/>
        <v>1.4465116279069767</v>
      </c>
      <c r="Z220" s="255">
        <f t="shared" si="242"/>
        <v>1.4463390170511534</v>
      </c>
      <c r="AA220" s="255">
        <f t="shared" si="242"/>
        <v>1.5764802631578947</v>
      </c>
      <c r="AB220" s="255">
        <f>AB227/AB224</f>
        <v>1.4581818181818182</v>
      </c>
      <c r="AC220" s="255">
        <f t="shared" si="242"/>
        <v>1.4086444007858545</v>
      </c>
      <c r="AD220" s="256">
        <f>SUM(Z227:AC227)/SUM(Z224:AC224)</f>
        <v>1.4861329147043432</v>
      </c>
      <c r="AF220" s="257">
        <f>AD220</f>
        <v>1.4861329147043432</v>
      </c>
      <c r="AG220" s="257">
        <f t="shared" ref="AG220:BO220" si="243">AG227/AG224</f>
        <v>1.4086444007858545</v>
      </c>
      <c r="AH220" s="257">
        <f t="shared" si="243"/>
        <v>1.0603907637655416</v>
      </c>
      <c r="AI220" s="257">
        <f t="shared" si="243"/>
        <v>1.0735586481113319</v>
      </c>
      <c r="AJ220" s="258">
        <f t="shared" si="243"/>
        <v>0.77209302325581397</v>
      </c>
      <c r="AK220" s="258">
        <f t="shared" si="243"/>
        <v>1.4067460317460319</v>
      </c>
      <c r="AL220" s="258">
        <f t="shared" si="243"/>
        <v>1.5262267343485618</v>
      </c>
      <c r="AM220" s="258">
        <f t="shared" si="243"/>
        <v>1.5273775216138328</v>
      </c>
      <c r="AN220" s="258">
        <f t="shared" si="243"/>
        <v>1.5281862745098038</v>
      </c>
      <c r="AO220" s="258">
        <f t="shared" si="243"/>
        <v>1.5286160249739855</v>
      </c>
      <c r="AP220" s="258">
        <f t="shared" si="243"/>
        <v>1.5264550264550265</v>
      </c>
      <c r="AQ220" s="258">
        <f t="shared" si="243"/>
        <v>1.5276532137518684</v>
      </c>
      <c r="AR220" s="258">
        <f t="shared" si="243"/>
        <v>1.502213788741303</v>
      </c>
      <c r="AS220" s="258">
        <f t="shared" si="243"/>
        <v>1.5759358288770053</v>
      </c>
      <c r="AT220" s="258">
        <f t="shared" si="243"/>
        <v>1.647989154993222</v>
      </c>
      <c r="AU220" s="258">
        <f t="shared" si="243"/>
        <v>1.6470812666921022</v>
      </c>
      <c r="AV220" s="258">
        <f t="shared" si="243"/>
        <v>1.6473616473616473</v>
      </c>
      <c r="AW220" s="258">
        <f t="shared" si="243"/>
        <v>1.6470428648941942</v>
      </c>
      <c r="AX220" s="258">
        <f t="shared" si="243"/>
        <v>1.6474622770919067</v>
      </c>
      <c r="AY220" s="258">
        <f t="shared" si="243"/>
        <v>1.6478629187524065</v>
      </c>
      <c r="AZ220" s="258">
        <f t="shared" si="243"/>
        <v>1.6486223662884927</v>
      </c>
      <c r="BA220" s="258">
        <f t="shared" si="243"/>
        <v>1.6486707566462169</v>
      </c>
      <c r="BB220" s="258">
        <f t="shared" si="243"/>
        <v>1.6488190781930749</v>
      </c>
      <c r="BC220" s="258">
        <f t="shared" si="243"/>
        <v>1.6494457831325302</v>
      </c>
      <c r="BD220" s="258">
        <f t="shared" si="243"/>
        <v>1.6498461040012959</v>
      </c>
      <c r="BE220" s="258">
        <f t="shared" si="243"/>
        <v>1.6504286297455437</v>
      </c>
      <c r="BF220" s="258">
        <f t="shared" si="243"/>
        <v>1.6509169856596013</v>
      </c>
      <c r="BG220" s="258">
        <f t="shared" si="243"/>
        <v>1.8249417002331991</v>
      </c>
      <c r="BH220" s="258">
        <f t="shared" si="243"/>
        <v>2.1329972454654125</v>
      </c>
      <c r="BI220" s="258">
        <f t="shared" si="243"/>
        <v>2.4937315258383448</v>
      </c>
      <c r="BJ220" s="258">
        <f t="shared" si="243"/>
        <v>2.6716141929035482</v>
      </c>
      <c r="BK220" s="258">
        <f t="shared" si="243"/>
        <v>2.8171126139370775</v>
      </c>
      <c r="BL220" s="258">
        <f t="shared" si="243"/>
        <v>2.9855838539163861</v>
      </c>
      <c r="BM220" s="258">
        <f t="shared" si="243"/>
        <v>3.1809443030817075</v>
      </c>
      <c r="BN220" s="258">
        <f t="shared" si="243"/>
        <v>3.4072174475556789</v>
      </c>
      <c r="BO220" s="258">
        <f t="shared" si="243"/>
        <v>3.5503398278205709</v>
      </c>
    </row>
    <row r="221" spans="2:67" x14ac:dyDescent="0.25">
      <c r="B221" s="246" t="s">
        <v>103</v>
      </c>
      <c r="C221" s="247"/>
      <c r="D221" s="269"/>
      <c r="E221" s="269">
        <f t="shared" ref="E221:AC221" si="244">IF(ISERROR(E230/E227),"",E230/E227)</f>
        <v>29.862272727272728</v>
      </c>
      <c r="F221" s="269">
        <f t="shared" si="244"/>
        <v>34.326363636363631</v>
      </c>
      <c r="G221" s="269">
        <f t="shared" si="244"/>
        <v>47.801666666666669</v>
      </c>
      <c r="H221" s="269">
        <f t="shared" si="244"/>
        <v>0.314</v>
      </c>
      <c r="I221" s="269" t="str">
        <f t="shared" si="244"/>
        <v/>
      </c>
      <c r="J221" s="269"/>
      <c r="K221" s="269">
        <f t="shared" si="244"/>
        <v>66.650000000000006</v>
      </c>
      <c r="L221" s="269">
        <f t="shared" si="244"/>
        <v>4.4266666666666667</v>
      </c>
      <c r="M221" s="269">
        <f t="shared" si="244"/>
        <v>931.76519230769236</v>
      </c>
      <c r="N221" s="269">
        <f t="shared" si="244"/>
        <v>277.67577319587627</v>
      </c>
      <c r="O221" s="269">
        <f t="shared" si="244"/>
        <v>627.12259493670888</v>
      </c>
      <c r="P221" s="269">
        <f t="shared" si="244"/>
        <v>785.98318373071527</v>
      </c>
      <c r="Q221" s="269">
        <f t="shared" si="244"/>
        <v>587.77901985111669</v>
      </c>
      <c r="R221" s="269">
        <f t="shared" si="244"/>
        <v>660.12376068376068</v>
      </c>
      <c r="S221" s="269">
        <f t="shared" si="244"/>
        <v>794.17002157497302</v>
      </c>
      <c r="T221" s="269">
        <f t="shared" si="244"/>
        <v>762.8522131887986</v>
      </c>
      <c r="U221" s="269">
        <f t="shared" si="244"/>
        <v>714.13070093457941</v>
      </c>
      <c r="V221" s="269">
        <f t="shared" si="244"/>
        <v>782.19871617369415</v>
      </c>
      <c r="W221" s="269">
        <f t="shared" si="244"/>
        <v>810.75525503355709</v>
      </c>
      <c r="X221" s="269">
        <f t="shared" si="244"/>
        <v>562.32486862442045</v>
      </c>
      <c r="Y221" s="269">
        <f t="shared" si="244"/>
        <v>457.25691318327972</v>
      </c>
      <c r="Z221" s="269">
        <f t="shared" si="244"/>
        <v>748.80514563106794</v>
      </c>
      <c r="AA221" s="269">
        <f t="shared" si="244"/>
        <v>690.25591027647374</v>
      </c>
      <c r="AB221" s="269">
        <f>IF(ISERROR(AB230/AB227),"",AB230/AB227)</f>
        <v>592.21614713216957</v>
      </c>
      <c r="AC221" s="269">
        <f t="shared" si="244"/>
        <v>419.46175732217574</v>
      </c>
      <c r="AD221" s="260">
        <f>SUM(Y230:AC230)/SUM(Y227:AC227)</f>
        <v>624.89371310695026</v>
      </c>
      <c r="AF221" s="270">
        <f t="shared" ref="AF221:BO221" si="245">IF(ISERROR(AF230/AF227),"",AF230/AF227)</f>
        <v>592.21614713216957</v>
      </c>
      <c r="AG221" s="270">
        <f t="shared" si="245"/>
        <v>419.46175732217574</v>
      </c>
      <c r="AH221" s="270">
        <f t="shared" si="245"/>
        <v>260.97554438860976</v>
      </c>
      <c r="AI221" s="270">
        <f t="shared" si="245"/>
        <v>287.25761111111109</v>
      </c>
      <c r="AJ221" s="271">
        <f t="shared" si="245"/>
        <v>303.54936746987954</v>
      </c>
      <c r="AK221" s="271">
        <f t="shared" si="245"/>
        <v>132.75484243814137</v>
      </c>
      <c r="AL221" s="271">
        <f t="shared" si="245"/>
        <v>56.796081032992817</v>
      </c>
      <c r="AM221" s="271">
        <f t="shared" si="245"/>
        <v>56.115302705561838</v>
      </c>
      <c r="AN221" s="271">
        <f t="shared" si="245"/>
        <v>55.409317314048451</v>
      </c>
      <c r="AO221" s="271">
        <f t="shared" si="245"/>
        <v>54.818626364469786</v>
      </c>
      <c r="AP221" s="271">
        <f t="shared" si="245"/>
        <v>54.126315510143698</v>
      </c>
      <c r="AQ221" s="271">
        <f t="shared" si="245"/>
        <v>53.54349937584027</v>
      </c>
      <c r="AR221" s="271">
        <f t="shared" si="245"/>
        <v>51.71519908633163</v>
      </c>
      <c r="AS221" s="271">
        <f t="shared" si="245"/>
        <v>51.662378181790025</v>
      </c>
      <c r="AT221" s="271">
        <f t="shared" si="245"/>
        <v>51.562216039658459</v>
      </c>
      <c r="AU221" s="271">
        <f t="shared" si="245"/>
        <v>51.025968648847865</v>
      </c>
      <c r="AV221" s="271">
        <f t="shared" si="245"/>
        <v>50.551638316352246</v>
      </c>
      <c r="AW221" s="271">
        <f t="shared" si="245"/>
        <v>50.073434430169016</v>
      </c>
      <c r="AX221" s="271">
        <f t="shared" si="245"/>
        <v>49.60949241404397</v>
      </c>
      <c r="AY221" s="271">
        <f t="shared" si="245"/>
        <v>49.186118400064728</v>
      </c>
      <c r="AZ221" s="271">
        <f t="shared" si="245"/>
        <v>48.769033310740916</v>
      </c>
      <c r="BA221" s="271">
        <f t="shared" si="245"/>
        <v>48.368402032126895</v>
      </c>
      <c r="BB221" s="271">
        <f t="shared" si="245"/>
        <v>47.984882047784119</v>
      </c>
      <c r="BC221" s="271">
        <f t="shared" si="245"/>
        <v>47.617129557284485</v>
      </c>
      <c r="BD221" s="271">
        <f t="shared" si="245"/>
        <v>47.262650053078296</v>
      </c>
      <c r="BE221" s="271">
        <f t="shared" si="245"/>
        <v>46.923564010282185</v>
      </c>
      <c r="BF221" s="271">
        <f t="shared" si="245"/>
        <v>46.593662361193836</v>
      </c>
      <c r="BG221" s="271">
        <f t="shared" si="245"/>
        <v>46.276151255939325</v>
      </c>
      <c r="BH221" s="271">
        <f t="shared" si="245"/>
        <v>45.971047681384093</v>
      </c>
      <c r="BI221" s="271">
        <f t="shared" si="245"/>
        <v>45.67171618272414</v>
      </c>
      <c r="BJ221" s="271">
        <f t="shared" si="245"/>
        <v>47.349702091325376</v>
      </c>
      <c r="BK221" s="271">
        <f t="shared" si="245"/>
        <v>49.568797596777571</v>
      </c>
      <c r="BL221" s="271">
        <f t="shared" si="245"/>
        <v>51.866320007333151</v>
      </c>
      <c r="BM221" s="271">
        <f t="shared" si="245"/>
        <v>54.22377162767436</v>
      </c>
      <c r="BN221" s="271">
        <f t="shared" si="245"/>
        <v>56.614421114883655</v>
      </c>
      <c r="BO221" s="271">
        <f t="shared" si="245"/>
        <v>57.902558400330072</v>
      </c>
    </row>
    <row r="222" spans="2:67" x14ac:dyDescent="0.25">
      <c r="B222" s="246" t="s">
        <v>134</v>
      </c>
      <c r="C222" s="247"/>
      <c r="D222" s="269"/>
      <c r="E222" s="269">
        <f t="shared" ref="E222:AC222" si="246">IF(ISERROR(E230/E217),"",E230/E217)</f>
        <v>44.793409090909094</v>
      </c>
      <c r="F222" s="269">
        <f t="shared" si="246"/>
        <v>7.5517999999999992</v>
      </c>
      <c r="G222" s="269">
        <f t="shared" si="246"/>
        <v>19.120666666666668</v>
      </c>
      <c r="H222" s="269">
        <f t="shared" si="246"/>
        <v>0.19625000000000001</v>
      </c>
      <c r="I222" s="269">
        <f t="shared" si="246"/>
        <v>0</v>
      </c>
      <c r="J222" s="269"/>
      <c r="K222" s="269">
        <f t="shared" si="246"/>
        <v>66.650000000000006</v>
      </c>
      <c r="L222" s="269">
        <f t="shared" si="246"/>
        <v>2.6559999999999997</v>
      </c>
      <c r="M222" s="269">
        <f t="shared" si="246"/>
        <v>1670.7513793103449</v>
      </c>
      <c r="N222" s="269">
        <f t="shared" si="246"/>
        <v>390.35579710144924</v>
      </c>
      <c r="O222" s="269">
        <f t="shared" si="246"/>
        <v>1045.7558839050132</v>
      </c>
      <c r="P222" s="269">
        <f t="shared" si="246"/>
        <v>697.02240049751242</v>
      </c>
      <c r="Q222" s="269">
        <f t="shared" si="246"/>
        <v>501.32263492063493</v>
      </c>
      <c r="R222" s="269">
        <f t="shared" si="246"/>
        <v>537.2833391304348</v>
      </c>
      <c r="S222" s="269">
        <f t="shared" si="246"/>
        <v>563.70261102603365</v>
      </c>
      <c r="T222" s="269">
        <f t="shared" si="246"/>
        <v>615.06001456664239</v>
      </c>
      <c r="U222" s="269">
        <f t="shared" si="246"/>
        <v>647.1022018348624</v>
      </c>
      <c r="V222" s="269">
        <f t="shared" si="246"/>
        <v>783.67828499369489</v>
      </c>
      <c r="W222" s="269">
        <f t="shared" si="246"/>
        <v>753.60282595134129</v>
      </c>
      <c r="X222" s="269">
        <f t="shared" si="246"/>
        <v>297.72846972176762</v>
      </c>
      <c r="Y222" s="269">
        <f t="shared" si="246"/>
        <v>346.00218978102191</v>
      </c>
      <c r="Z222" s="269">
        <f t="shared" si="246"/>
        <v>798.65164201183438</v>
      </c>
      <c r="AA222" s="269">
        <f t="shared" si="246"/>
        <v>673.05217700915568</v>
      </c>
      <c r="AB222" s="269">
        <f>IF(ISERROR(AB230/AB217),"",AB230/AB217)</f>
        <v>496.29817136886106</v>
      </c>
      <c r="AC222" s="269">
        <f t="shared" si="246"/>
        <v>233.14269767441863</v>
      </c>
      <c r="AD222" s="260">
        <f>SUM(Y230:AC230)/SUM(Y217:AC217)</f>
        <v>536.23096132897615</v>
      </c>
      <c r="AF222" s="270">
        <f t="shared" ref="AF222:BO222" si="247">IF(ISERROR(AF230/AF217),"",AF230/AF217)</f>
        <v>496.29817136886106</v>
      </c>
      <c r="AG222" s="270">
        <f t="shared" si="247"/>
        <v>233.14269767441863</v>
      </c>
      <c r="AH222" s="270">
        <f t="shared" si="247"/>
        <v>179.91039260969978</v>
      </c>
      <c r="AI222" s="270">
        <f t="shared" si="247"/>
        <v>200.41228682170541</v>
      </c>
      <c r="AJ222" s="271">
        <f t="shared" si="247"/>
        <v>152.23321752265861</v>
      </c>
      <c r="AK222" s="271">
        <f t="shared" si="247"/>
        <v>121.44926875953834</v>
      </c>
      <c r="AL222" s="271">
        <f t="shared" si="247"/>
        <v>56.358707471682642</v>
      </c>
      <c r="AM222" s="271">
        <f t="shared" si="247"/>
        <v>55.747161075815889</v>
      </c>
      <c r="AN222" s="271">
        <f t="shared" si="247"/>
        <v>55.056110510452925</v>
      </c>
      <c r="AO222" s="271">
        <f t="shared" si="247"/>
        <v>54.44797980352002</v>
      </c>
      <c r="AP222" s="271">
        <f t="shared" si="247"/>
        <v>53.722851002327261</v>
      </c>
      <c r="AQ222" s="271">
        <f t="shared" si="247"/>
        <v>53.179257883487615</v>
      </c>
      <c r="AR222" s="271">
        <f t="shared" si="247"/>
        <v>50.503124107745727</v>
      </c>
      <c r="AS222" s="271">
        <f t="shared" si="247"/>
        <v>52.919370351663268</v>
      </c>
      <c r="AT222" s="271">
        <f t="shared" si="247"/>
        <v>55.226843435134917</v>
      </c>
      <c r="AU222" s="271">
        <f t="shared" si="247"/>
        <v>54.619168523946499</v>
      </c>
      <c r="AV222" s="271">
        <f t="shared" si="247"/>
        <v>54.136036013328486</v>
      </c>
      <c r="AW222" s="271">
        <f t="shared" si="247"/>
        <v>53.614783143837052</v>
      </c>
      <c r="AX222" s="271">
        <f t="shared" si="247"/>
        <v>53.126170654718507</v>
      </c>
      <c r="AY222" s="271">
        <f t="shared" si="247"/>
        <v>52.688859497641303</v>
      </c>
      <c r="AZ222" s="271">
        <f t="shared" si="247"/>
        <v>52.257306103113514</v>
      </c>
      <c r="BA222" s="271">
        <f t="shared" si="247"/>
        <v>51.836147268212557</v>
      </c>
      <c r="BB222" s="271">
        <f t="shared" si="247"/>
        <v>51.428721771440109</v>
      </c>
      <c r="BC222" s="271">
        <f t="shared" si="247"/>
        <v>51.053940111133983</v>
      </c>
      <c r="BD222" s="271">
        <f t="shared" si="247"/>
        <v>50.684053855488671</v>
      </c>
      <c r="BE222" s="271">
        <f t="shared" si="247"/>
        <v>50.339280725341645</v>
      </c>
      <c r="BF222" s="271">
        <f t="shared" si="247"/>
        <v>50.000760113976938</v>
      </c>
      <c r="BG222" s="271">
        <f t="shared" si="247"/>
        <v>54.894640031548519</v>
      </c>
      <c r="BH222" s="271">
        <f t="shared" si="247"/>
        <v>63.737636157281329</v>
      </c>
      <c r="BI222" s="271">
        <f t="shared" si="247"/>
        <v>74.032146826549763</v>
      </c>
      <c r="BJ222" s="271">
        <f t="shared" si="247"/>
        <v>82.224061201889342</v>
      </c>
      <c r="BK222" s="271">
        <f t="shared" si="247"/>
        <v>90.766130427736371</v>
      </c>
      <c r="BL222" s="271">
        <f t="shared" si="247"/>
        <v>100.65452013292546</v>
      </c>
      <c r="BM222" s="271">
        <f t="shared" si="247"/>
        <v>112.11461078433598</v>
      </c>
      <c r="BN222" s="271">
        <f t="shared" si="247"/>
        <v>125.38491661181577</v>
      </c>
      <c r="BO222" s="271">
        <f t="shared" si="247"/>
        <v>133.62233804607007</v>
      </c>
    </row>
    <row r="223" spans="2:67" x14ac:dyDescent="0.25">
      <c r="AF223" s="244">
        <f>SUM(AF224:AF225)</f>
        <v>1914</v>
      </c>
      <c r="AG223" s="244">
        <f t="shared" ref="AG223:BO223" si="248">ROUND((AF224+AF225)*(1+AG218),)</f>
        <v>1290</v>
      </c>
      <c r="AH223" s="244">
        <f t="shared" si="248"/>
        <v>866</v>
      </c>
      <c r="AI223" s="244">
        <f t="shared" si="248"/>
        <v>774</v>
      </c>
      <c r="AJ223" s="245">
        <f t="shared" si="248"/>
        <v>662</v>
      </c>
      <c r="AK223" s="245">
        <f t="shared" si="248"/>
        <v>775</v>
      </c>
      <c r="AL223" s="245">
        <f t="shared" si="248"/>
        <v>909</v>
      </c>
      <c r="AM223" s="245">
        <f t="shared" si="248"/>
        <v>1067</v>
      </c>
      <c r="AN223" s="245">
        <f t="shared" si="248"/>
        <v>1255</v>
      </c>
      <c r="AO223" s="245">
        <f t="shared" si="248"/>
        <v>1479</v>
      </c>
      <c r="AP223" s="245">
        <f t="shared" si="248"/>
        <v>1744</v>
      </c>
      <c r="AQ223" s="245">
        <f t="shared" si="248"/>
        <v>2058</v>
      </c>
      <c r="AR223" s="245">
        <f t="shared" si="248"/>
        <v>2432</v>
      </c>
      <c r="AS223" s="245">
        <f t="shared" si="248"/>
        <v>2877</v>
      </c>
      <c r="AT223" s="245">
        <f t="shared" si="248"/>
        <v>3405</v>
      </c>
      <c r="AU223" s="245">
        <f t="shared" si="248"/>
        <v>4033</v>
      </c>
      <c r="AV223" s="245">
        <f t="shared" si="248"/>
        <v>4781</v>
      </c>
      <c r="AW223" s="245">
        <f t="shared" si="248"/>
        <v>5670</v>
      </c>
      <c r="AX223" s="245">
        <f t="shared" si="248"/>
        <v>6730</v>
      </c>
      <c r="AY223" s="245">
        <f t="shared" si="248"/>
        <v>7990</v>
      </c>
      <c r="AZ223" s="245">
        <f t="shared" si="248"/>
        <v>9494</v>
      </c>
      <c r="BA223" s="245">
        <f t="shared" si="248"/>
        <v>11284</v>
      </c>
      <c r="BB223" s="245">
        <f t="shared" si="248"/>
        <v>13418</v>
      </c>
      <c r="BC223" s="245">
        <f t="shared" si="248"/>
        <v>15961</v>
      </c>
      <c r="BD223" s="245">
        <f t="shared" si="248"/>
        <v>18994</v>
      </c>
      <c r="BE223" s="245">
        <f t="shared" si="248"/>
        <v>22612</v>
      </c>
      <c r="BF223" s="245">
        <f t="shared" si="248"/>
        <v>26927</v>
      </c>
      <c r="BG223" s="245">
        <f t="shared" si="248"/>
        <v>29027</v>
      </c>
      <c r="BH223" s="245">
        <f t="shared" si="248"/>
        <v>29601</v>
      </c>
      <c r="BI223" s="245">
        <f t="shared" si="248"/>
        <v>30187</v>
      </c>
      <c r="BJ223" s="245">
        <f t="shared" si="248"/>
        <v>30785</v>
      </c>
      <c r="BK223" s="245">
        <f t="shared" si="248"/>
        <v>31394</v>
      </c>
      <c r="BL223" s="245">
        <f t="shared" si="248"/>
        <v>32015</v>
      </c>
      <c r="BM223" s="245">
        <f t="shared" si="248"/>
        <v>32649</v>
      </c>
      <c r="BN223" s="245">
        <f t="shared" si="248"/>
        <v>33295</v>
      </c>
      <c r="BO223" s="245">
        <f t="shared" si="248"/>
        <v>33954</v>
      </c>
    </row>
    <row r="224" spans="2:67" x14ac:dyDescent="0.25">
      <c r="B224" t="s">
        <v>190</v>
      </c>
      <c r="D224" s="7">
        <f t="shared" ref="D224:AA224" si="249">IF(SUM(D240,D256,D272,D288,D304)&gt;=D$338,D$338,SUM(D240,D256,D272,D288,D304))</f>
        <v>0</v>
      </c>
      <c r="E224" s="7">
        <f t="shared" si="249"/>
        <v>44</v>
      </c>
      <c r="F224" s="7">
        <f t="shared" si="249"/>
        <v>11</v>
      </c>
      <c r="G224" s="7">
        <f t="shared" si="249"/>
        <v>5</v>
      </c>
      <c r="H224" s="7">
        <f t="shared" si="249"/>
        <v>3</v>
      </c>
      <c r="I224" s="7">
        <f t="shared" si="249"/>
        <v>0</v>
      </c>
      <c r="J224" s="7">
        <f t="shared" si="249"/>
        <v>0</v>
      </c>
      <c r="K224" s="7">
        <f t="shared" si="249"/>
        <v>2</v>
      </c>
      <c r="L224" s="7">
        <f t="shared" si="249"/>
        <v>3</v>
      </c>
      <c r="M224" s="7">
        <f t="shared" si="249"/>
        <v>26</v>
      </c>
      <c r="N224" s="7">
        <f t="shared" si="249"/>
        <v>43</v>
      </c>
      <c r="O224" s="7">
        <f t="shared" si="249"/>
        <v>336</v>
      </c>
      <c r="P224" s="7">
        <f t="shared" si="249"/>
        <v>468</v>
      </c>
      <c r="Q224" s="7">
        <f t="shared" si="249"/>
        <v>477</v>
      </c>
      <c r="R224" s="7">
        <f t="shared" si="249"/>
        <v>673</v>
      </c>
      <c r="S224" s="7">
        <f t="shared" si="249"/>
        <v>634</v>
      </c>
      <c r="T224" s="7">
        <f t="shared" si="249"/>
        <v>739</v>
      </c>
      <c r="U224" s="7">
        <f t="shared" si="249"/>
        <v>816</v>
      </c>
      <c r="V224" s="7">
        <f t="shared" si="249"/>
        <v>953</v>
      </c>
      <c r="W224" s="7">
        <f t="shared" si="249"/>
        <v>924</v>
      </c>
      <c r="X224" s="7">
        <f t="shared" si="249"/>
        <v>438</v>
      </c>
      <c r="Y224" s="7">
        <f t="shared" si="249"/>
        <v>430</v>
      </c>
      <c r="Z224" s="7">
        <f t="shared" si="249"/>
        <v>997</v>
      </c>
      <c r="AA224" s="7">
        <f t="shared" si="249"/>
        <v>1216</v>
      </c>
      <c r="AB224" s="7">
        <f>IF(SUM(AB240,AB256,AB272,AB288,AB304)&gt;=AB$338,AB$338,SUM(AB240,AB256,AB272,AB288,AB304))</f>
        <v>1100</v>
      </c>
      <c r="AC224" s="7">
        <f>IF(SUM(AC240,AC256,AC272,AC288,AC304)&gt;=AC$338,AC$338,SUM(AC240,AC256,AC272,AC288,AC304))</f>
        <v>509</v>
      </c>
      <c r="AF224" s="7">
        <f t="shared" ref="AF224:AG228" si="250">AB224</f>
        <v>1100</v>
      </c>
      <c r="AG224" s="7">
        <f t="shared" si="250"/>
        <v>509</v>
      </c>
      <c r="AH224" s="7">
        <f t="shared" ref="AH224:BO224" si="251">ROUND(AH217*(1-AH219),)</f>
        <v>563</v>
      </c>
      <c r="AI224" s="7">
        <f t="shared" si="251"/>
        <v>503</v>
      </c>
      <c r="AJ224" s="9">
        <f t="shared" si="251"/>
        <v>430</v>
      </c>
      <c r="AK224" s="9">
        <f t="shared" si="251"/>
        <v>504</v>
      </c>
      <c r="AL224" s="9">
        <f t="shared" si="251"/>
        <v>591</v>
      </c>
      <c r="AM224" s="9">
        <f t="shared" si="251"/>
        <v>694</v>
      </c>
      <c r="AN224" s="9">
        <f t="shared" si="251"/>
        <v>816</v>
      </c>
      <c r="AO224" s="9">
        <f t="shared" si="251"/>
        <v>961</v>
      </c>
      <c r="AP224" s="9">
        <f t="shared" si="251"/>
        <v>1134</v>
      </c>
      <c r="AQ224" s="9">
        <f t="shared" si="251"/>
        <v>1338</v>
      </c>
      <c r="AR224" s="9">
        <f t="shared" si="251"/>
        <v>1581</v>
      </c>
      <c r="AS224" s="9">
        <f t="shared" si="251"/>
        <v>1870</v>
      </c>
      <c r="AT224" s="9">
        <f t="shared" si="251"/>
        <v>2213</v>
      </c>
      <c r="AU224" s="9">
        <f t="shared" si="251"/>
        <v>2621</v>
      </c>
      <c r="AV224" s="9">
        <f t="shared" si="251"/>
        <v>3108</v>
      </c>
      <c r="AW224" s="9">
        <f t="shared" si="251"/>
        <v>3686</v>
      </c>
      <c r="AX224" s="9">
        <f t="shared" si="251"/>
        <v>4374</v>
      </c>
      <c r="AY224" s="9">
        <f t="shared" si="251"/>
        <v>5194</v>
      </c>
      <c r="AZ224" s="9">
        <f t="shared" si="251"/>
        <v>6170</v>
      </c>
      <c r="BA224" s="9">
        <f t="shared" si="251"/>
        <v>7335</v>
      </c>
      <c r="BB224" s="9">
        <f t="shared" si="251"/>
        <v>8722</v>
      </c>
      <c r="BC224" s="9">
        <f t="shared" si="251"/>
        <v>10375</v>
      </c>
      <c r="BD224" s="9">
        <f t="shared" si="251"/>
        <v>12346</v>
      </c>
      <c r="BE224" s="9">
        <f t="shared" si="251"/>
        <v>14698</v>
      </c>
      <c r="BF224" s="9">
        <f t="shared" si="251"/>
        <v>17503</v>
      </c>
      <c r="BG224" s="9">
        <f t="shared" si="251"/>
        <v>18868</v>
      </c>
      <c r="BH224" s="9">
        <f t="shared" si="251"/>
        <v>19241</v>
      </c>
      <c r="BI224" s="9">
        <f t="shared" si="251"/>
        <v>19622</v>
      </c>
      <c r="BJ224" s="9">
        <f t="shared" si="251"/>
        <v>20010</v>
      </c>
      <c r="BK224" s="9">
        <f t="shared" si="251"/>
        <v>20406</v>
      </c>
      <c r="BL224" s="9">
        <f t="shared" si="251"/>
        <v>20810</v>
      </c>
      <c r="BM224" s="9">
        <f t="shared" si="251"/>
        <v>21222</v>
      </c>
      <c r="BN224" s="9">
        <f t="shared" si="251"/>
        <v>21642</v>
      </c>
      <c r="BO224" s="9">
        <f t="shared" si="251"/>
        <v>22070</v>
      </c>
    </row>
    <row r="225" spans="2:67" x14ac:dyDescent="0.25">
      <c r="B225" s="263" t="s">
        <v>191</v>
      </c>
      <c r="D225" s="7">
        <f t="shared" ref="D225:AA225" si="252">IF(SUM(D241,D257,D273,D289,D305)&gt;=D$339,D$339,SUM(D241,D257,D273,D289,D305))</f>
        <v>0</v>
      </c>
      <c r="E225" s="7">
        <f t="shared" si="252"/>
        <v>0</v>
      </c>
      <c r="F225" s="7">
        <f t="shared" si="252"/>
        <v>39</v>
      </c>
      <c r="G225" s="7">
        <f t="shared" si="252"/>
        <v>10</v>
      </c>
      <c r="H225" s="7">
        <f t="shared" si="252"/>
        <v>5</v>
      </c>
      <c r="I225" s="7">
        <f t="shared" si="252"/>
        <v>3</v>
      </c>
      <c r="J225" s="7">
        <f t="shared" si="252"/>
        <v>0</v>
      </c>
      <c r="K225" s="7">
        <f t="shared" si="252"/>
        <v>0</v>
      </c>
      <c r="L225" s="7">
        <f t="shared" si="252"/>
        <v>2</v>
      </c>
      <c r="M225" s="7">
        <f t="shared" si="252"/>
        <v>3</v>
      </c>
      <c r="N225" s="7">
        <f t="shared" si="252"/>
        <v>26</v>
      </c>
      <c r="O225" s="7">
        <f t="shared" si="252"/>
        <v>43</v>
      </c>
      <c r="P225" s="7">
        <f t="shared" si="252"/>
        <v>336</v>
      </c>
      <c r="Q225" s="7">
        <f t="shared" si="252"/>
        <v>468</v>
      </c>
      <c r="R225" s="7">
        <f t="shared" si="252"/>
        <v>477</v>
      </c>
      <c r="S225" s="7">
        <f t="shared" si="252"/>
        <v>672</v>
      </c>
      <c r="T225" s="7">
        <f t="shared" si="252"/>
        <v>634</v>
      </c>
      <c r="U225" s="7">
        <f t="shared" si="252"/>
        <v>601</v>
      </c>
      <c r="V225" s="7">
        <f t="shared" si="252"/>
        <v>633</v>
      </c>
      <c r="W225" s="7">
        <f t="shared" si="252"/>
        <v>679</v>
      </c>
      <c r="X225" s="7">
        <f t="shared" si="252"/>
        <v>784</v>
      </c>
      <c r="Y225" s="7">
        <f t="shared" si="252"/>
        <v>392</v>
      </c>
      <c r="Z225" s="7">
        <f t="shared" si="252"/>
        <v>355</v>
      </c>
      <c r="AA225" s="7">
        <f t="shared" si="252"/>
        <v>750</v>
      </c>
      <c r="AB225" s="7">
        <f>IF(SUM(AB241,AB257,AB273,AB289,AB305)&gt;=AB$339,AB$339,SUM(AB241,AB257,AB273,AB289,AB305))</f>
        <v>814</v>
      </c>
      <c r="AC225" s="7">
        <f>IF(SUM(AC241,AC257,AC273,AC289,AC305)&gt;=AC$339,AC$339,SUM(AC241,AC257,AC273,AC289,AC305))</f>
        <v>781</v>
      </c>
      <c r="AF225" s="7">
        <f t="shared" si="250"/>
        <v>814</v>
      </c>
      <c r="AG225" s="7">
        <f t="shared" si="250"/>
        <v>781</v>
      </c>
      <c r="AH225" s="7">
        <f t="shared" ref="AH225:BO225" si="253">ROUND(AH217*AH219,)</f>
        <v>303</v>
      </c>
      <c r="AI225" s="7">
        <f t="shared" si="253"/>
        <v>271</v>
      </c>
      <c r="AJ225" s="9">
        <f t="shared" si="253"/>
        <v>232</v>
      </c>
      <c r="AK225" s="9">
        <f t="shared" si="253"/>
        <v>271</v>
      </c>
      <c r="AL225" s="9">
        <f t="shared" si="253"/>
        <v>318</v>
      </c>
      <c r="AM225" s="9">
        <f t="shared" si="253"/>
        <v>373</v>
      </c>
      <c r="AN225" s="9">
        <f t="shared" si="253"/>
        <v>439</v>
      </c>
      <c r="AO225" s="9">
        <f t="shared" si="253"/>
        <v>518</v>
      </c>
      <c r="AP225" s="9">
        <f t="shared" si="253"/>
        <v>610</v>
      </c>
      <c r="AQ225" s="9">
        <f t="shared" si="253"/>
        <v>720</v>
      </c>
      <c r="AR225" s="9">
        <f t="shared" si="253"/>
        <v>851</v>
      </c>
      <c r="AS225" s="9">
        <f t="shared" si="253"/>
        <v>1007</v>
      </c>
      <c r="AT225" s="9">
        <f t="shared" si="253"/>
        <v>1192</v>
      </c>
      <c r="AU225" s="9">
        <f t="shared" si="253"/>
        <v>1412</v>
      </c>
      <c r="AV225" s="9">
        <f t="shared" si="253"/>
        <v>1673</v>
      </c>
      <c r="AW225" s="9">
        <f t="shared" si="253"/>
        <v>1985</v>
      </c>
      <c r="AX225" s="9">
        <f t="shared" si="253"/>
        <v>2355</v>
      </c>
      <c r="AY225" s="9">
        <f t="shared" si="253"/>
        <v>2797</v>
      </c>
      <c r="AZ225" s="9">
        <f t="shared" si="253"/>
        <v>3323</v>
      </c>
      <c r="BA225" s="9">
        <f t="shared" si="253"/>
        <v>3949</v>
      </c>
      <c r="BB225" s="9">
        <f t="shared" si="253"/>
        <v>4696</v>
      </c>
      <c r="BC225" s="9">
        <f t="shared" si="253"/>
        <v>5586</v>
      </c>
      <c r="BD225" s="9">
        <f t="shared" si="253"/>
        <v>6648</v>
      </c>
      <c r="BE225" s="9">
        <f t="shared" si="253"/>
        <v>7914</v>
      </c>
      <c r="BF225" s="9">
        <f t="shared" si="253"/>
        <v>9424</v>
      </c>
      <c r="BG225" s="9">
        <f t="shared" si="253"/>
        <v>10159</v>
      </c>
      <c r="BH225" s="9">
        <f t="shared" si="253"/>
        <v>10360</v>
      </c>
      <c r="BI225" s="9">
        <f t="shared" si="253"/>
        <v>10565</v>
      </c>
      <c r="BJ225" s="9">
        <f t="shared" si="253"/>
        <v>10775</v>
      </c>
      <c r="BK225" s="9">
        <f t="shared" si="253"/>
        <v>10988</v>
      </c>
      <c r="BL225" s="9">
        <f t="shared" si="253"/>
        <v>11205</v>
      </c>
      <c r="BM225" s="9">
        <f t="shared" si="253"/>
        <v>11427</v>
      </c>
      <c r="BN225" s="9">
        <f t="shared" si="253"/>
        <v>11653</v>
      </c>
      <c r="BO225" s="9">
        <f t="shared" si="253"/>
        <v>11884</v>
      </c>
    </row>
    <row r="226" spans="2:67" x14ac:dyDescent="0.25">
      <c r="B226" s="263" t="s">
        <v>192</v>
      </c>
      <c r="D226" s="7">
        <f t="shared" ref="D226:AB226" si="254">D224+D225-C224</f>
        <v>0</v>
      </c>
      <c r="E226" s="7">
        <f t="shared" si="254"/>
        <v>44</v>
      </c>
      <c r="F226" s="7">
        <v>0</v>
      </c>
      <c r="G226" s="7">
        <f t="shared" si="254"/>
        <v>4</v>
      </c>
      <c r="H226" s="7">
        <f t="shared" si="254"/>
        <v>3</v>
      </c>
      <c r="I226" s="7">
        <v>0</v>
      </c>
      <c r="J226" s="7">
        <f t="shared" si="254"/>
        <v>0</v>
      </c>
      <c r="K226" s="7">
        <f t="shared" si="254"/>
        <v>2</v>
      </c>
      <c r="L226" s="7">
        <f t="shared" si="254"/>
        <v>3</v>
      </c>
      <c r="M226" s="7">
        <f t="shared" si="254"/>
        <v>26</v>
      </c>
      <c r="N226" s="7">
        <f t="shared" si="254"/>
        <v>43</v>
      </c>
      <c r="O226" s="7">
        <f t="shared" si="254"/>
        <v>336</v>
      </c>
      <c r="P226" s="7">
        <f t="shared" si="254"/>
        <v>468</v>
      </c>
      <c r="Q226" s="7">
        <f t="shared" si="254"/>
        <v>477</v>
      </c>
      <c r="R226" s="7">
        <f t="shared" si="254"/>
        <v>673</v>
      </c>
      <c r="S226" s="7">
        <f t="shared" si="254"/>
        <v>633</v>
      </c>
      <c r="T226" s="7">
        <f t="shared" si="254"/>
        <v>739</v>
      </c>
      <c r="U226" s="7">
        <f t="shared" si="254"/>
        <v>678</v>
      </c>
      <c r="V226" s="7">
        <f t="shared" si="254"/>
        <v>770</v>
      </c>
      <c r="W226" s="7">
        <f t="shared" si="254"/>
        <v>650</v>
      </c>
      <c r="X226" s="7">
        <f t="shared" si="254"/>
        <v>298</v>
      </c>
      <c r="Y226" s="7">
        <f t="shared" si="254"/>
        <v>384</v>
      </c>
      <c r="Z226" s="7">
        <f t="shared" si="254"/>
        <v>922</v>
      </c>
      <c r="AA226" s="7">
        <f t="shared" si="254"/>
        <v>969</v>
      </c>
      <c r="AB226" s="7">
        <f t="shared" si="254"/>
        <v>698</v>
      </c>
      <c r="AC226" s="7">
        <f>AC224+AC225-AA224</f>
        <v>74</v>
      </c>
      <c r="AF226" s="7">
        <f t="shared" si="250"/>
        <v>698</v>
      </c>
      <c r="AG226" s="7">
        <f t="shared" si="250"/>
        <v>74</v>
      </c>
      <c r="AH226" s="7">
        <f t="shared" ref="AH226:BO226" si="255">AH224+AH225-AG224</f>
        <v>357</v>
      </c>
      <c r="AI226" s="7">
        <f t="shared" si="255"/>
        <v>211</v>
      </c>
      <c r="AJ226" s="9">
        <f t="shared" si="255"/>
        <v>159</v>
      </c>
      <c r="AK226" s="9">
        <f t="shared" si="255"/>
        <v>345</v>
      </c>
      <c r="AL226" s="9">
        <f t="shared" si="255"/>
        <v>405</v>
      </c>
      <c r="AM226" s="9">
        <f t="shared" si="255"/>
        <v>476</v>
      </c>
      <c r="AN226" s="9">
        <f t="shared" si="255"/>
        <v>561</v>
      </c>
      <c r="AO226" s="9">
        <f t="shared" si="255"/>
        <v>663</v>
      </c>
      <c r="AP226" s="9">
        <f t="shared" si="255"/>
        <v>783</v>
      </c>
      <c r="AQ226" s="9">
        <f t="shared" si="255"/>
        <v>924</v>
      </c>
      <c r="AR226" s="9">
        <f t="shared" si="255"/>
        <v>1094</v>
      </c>
      <c r="AS226" s="9">
        <f t="shared" si="255"/>
        <v>1296</v>
      </c>
      <c r="AT226" s="9">
        <f t="shared" si="255"/>
        <v>1535</v>
      </c>
      <c r="AU226" s="9">
        <f t="shared" si="255"/>
        <v>1820</v>
      </c>
      <c r="AV226" s="9">
        <f t="shared" si="255"/>
        <v>2160</v>
      </c>
      <c r="AW226" s="9">
        <f t="shared" si="255"/>
        <v>2563</v>
      </c>
      <c r="AX226" s="9">
        <f t="shared" si="255"/>
        <v>3043</v>
      </c>
      <c r="AY226" s="9">
        <f t="shared" si="255"/>
        <v>3617</v>
      </c>
      <c r="AZ226" s="9">
        <f t="shared" si="255"/>
        <v>4299</v>
      </c>
      <c r="BA226" s="9">
        <f t="shared" si="255"/>
        <v>5114</v>
      </c>
      <c r="BB226" s="9">
        <f t="shared" si="255"/>
        <v>6083</v>
      </c>
      <c r="BC226" s="9">
        <f t="shared" si="255"/>
        <v>7239</v>
      </c>
      <c r="BD226" s="9">
        <f t="shared" si="255"/>
        <v>8619</v>
      </c>
      <c r="BE226" s="9">
        <f t="shared" si="255"/>
        <v>10266</v>
      </c>
      <c r="BF226" s="9">
        <f t="shared" si="255"/>
        <v>12229</v>
      </c>
      <c r="BG226" s="9">
        <f t="shared" si="255"/>
        <v>11524</v>
      </c>
      <c r="BH226" s="9">
        <f t="shared" si="255"/>
        <v>10733</v>
      </c>
      <c r="BI226" s="9">
        <f t="shared" si="255"/>
        <v>10946</v>
      </c>
      <c r="BJ226" s="9">
        <f t="shared" si="255"/>
        <v>11163</v>
      </c>
      <c r="BK226" s="9">
        <f t="shared" si="255"/>
        <v>11384</v>
      </c>
      <c r="BL226" s="9">
        <f t="shared" si="255"/>
        <v>11609</v>
      </c>
      <c r="BM226" s="9">
        <f t="shared" si="255"/>
        <v>11839</v>
      </c>
      <c r="BN226" s="9">
        <f t="shared" si="255"/>
        <v>12073</v>
      </c>
      <c r="BO226" s="9">
        <f t="shared" si="255"/>
        <v>12312</v>
      </c>
    </row>
    <row r="227" spans="2:67" x14ac:dyDescent="0.25">
      <c r="B227" t="s">
        <v>166</v>
      </c>
      <c r="D227" s="7">
        <f t="shared" ref="D227:T228" si="256">SUM(D243,D259,D275,D291,D307)</f>
        <v>0</v>
      </c>
      <c r="E227" s="7">
        <f t="shared" si="256"/>
        <v>66</v>
      </c>
      <c r="F227" s="7">
        <f t="shared" si="256"/>
        <v>11</v>
      </c>
      <c r="G227" s="7">
        <f t="shared" si="256"/>
        <v>6</v>
      </c>
      <c r="H227" s="7">
        <f t="shared" si="256"/>
        <v>5</v>
      </c>
      <c r="I227" s="7">
        <f t="shared" si="256"/>
        <v>0</v>
      </c>
      <c r="J227" s="7">
        <f t="shared" si="256"/>
        <v>0</v>
      </c>
      <c r="K227" s="7">
        <f t="shared" si="256"/>
        <v>2</v>
      </c>
      <c r="L227" s="7">
        <f t="shared" si="256"/>
        <v>3</v>
      </c>
      <c r="M227" s="7">
        <f t="shared" si="256"/>
        <v>52</v>
      </c>
      <c r="N227" s="7">
        <f t="shared" si="256"/>
        <v>97</v>
      </c>
      <c r="O227" s="7">
        <f t="shared" si="256"/>
        <v>632</v>
      </c>
      <c r="P227" s="7">
        <f t="shared" si="256"/>
        <v>713</v>
      </c>
      <c r="Q227" s="7">
        <f t="shared" si="256"/>
        <v>806</v>
      </c>
      <c r="R227" s="7">
        <f t="shared" si="256"/>
        <v>936</v>
      </c>
      <c r="S227" s="7">
        <f t="shared" si="256"/>
        <v>927</v>
      </c>
      <c r="T227" s="7">
        <f t="shared" si="256"/>
        <v>1107</v>
      </c>
      <c r="U227" s="7">
        <f>SUM(U243,U259,U275,U291,U307)</f>
        <v>1284</v>
      </c>
      <c r="V227" s="7">
        <f t="shared" ref="V227:AA227" si="257">SUM(V243,V259,V275,V291,V307)</f>
        <v>1589</v>
      </c>
      <c r="W227" s="7">
        <f t="shared" si="257"/>
        <v>1490</v>
      </c>
      <c r="X227" s="7">
        <f t="shared" si="257"/>
        <v>647</v>
      </c>
      <c r="Y227" s="7">
        <f t="shared" si="257"/>
        <v>622</v>
      </c>
      <c r="Z227" s="7">
        <f t="shared" si="257"/>
        <v>1442</v>
      </c>
      <c r="AA227" s="7">
        <f t="shared" si="257"/>
        <v>1917</v>
      </c>
      <c r="AB227" s="7">
        <f>SUM(AB243,AB259,AB275,AB291,AB307)</f>
        <v>1604</v>
      </c>
      <c r="AC227" s="7">
        <f>SUM(AC243,AC259,AC275,AC291,AC307)</f>
        <v>717</v>
      </c>
      <c r="AF227" s="7">
        <f t="shared" si="250"/>
        <v>1604</v>
      </c>
      <c r="AG227" s="7">
        <f t="shared" si="250"/>
        <v>717</v>
      </c>
      <c r="AH227" s="7">
        <f t="shared" ref="AH227:BO228" si="258">SUM(AH243,AH259,AH275,AH291,AH307)</f>
        <v>597</v>
      </c>
      <c r="AI227" s="7">
        <f t="shared" si="258"/>
        <v>540</v>
      </c>
      <c r="AJ227" s="9">
        <f t="shared" si="258"/>
        <v>332</v>
      </c>
      <c r="AK227" s="9">
        <f t="shared" si="258"/>
        <v>709</v>
      </c>
      <c r="AL227" s="9">
        <f t="shared" si="258"/>
        <v>902</v>
      </c>
      <c r="AM227" s="9">
        <f t="shared" si="258"/>
        <v>1060</v>
      </c>
      <c r="AN227" s="9">
        <f t="shared" si="258"/>
        <v>1247</v>
      </c>
      <c r="AO227" s="9">
        <f t="shared" si="258"/>
        <v>1469</v>
      </c>
      <c r="AP227" s="9">
        <f t="shared" si="258"/>
        <v>1731</v>
      </c>
      <c r="AQ227" s="9">
        <f t="shared" si="258"/>
        <v>2044</v>
      </c>
      <c r="AR227" s="9">
        <f t="shared" si="258"/>
        <v>2375</v>
      </c>
      <c r="AS227" s="9">
        <f t="shared" si="258"/>
        <v>2947</v>
      </c>
      <c r="AT227" s="9">
        <f t="shared" si="258"/>
        <v>3647</v>
      </c>
      <c r="AU227" s="9">
        <f t="shared" si="258"/>
        <v>4317</v>
      </c>
      <c r="AV227" s="9">
        <f t="shared" si="258"/>
        <v>5120</v>
      </c>
      <c r="AW227" s="9">
        <f t="shared" si="258"/>
        <v>6071</v>
      </c>
      <c r="AX227" s="9">
        <f t="shared" si="258"/>
        <v>7206</v>
      </c>
      <c r="AY227" s="9">
        <f t="shared" si="258"/>
        <v>8559</v>
      </c>
      <c r="AZ227" s="9">
        <f t="shared" si="258"/>
        <v>10172</v>
      </c>
      <c r="BA227" s="9">
        <f t="shared" si="258"/>
        <v>12093</v>
      </c>
      <c r="BB227" s="9">
        <f t="shared" si="258"/>
        <v>14381</v>
      </c>
      <c r="BC227" s="9">
        <f t="shared" si="258"/>
        <v>17113</v>
      </c>
      <c r="BD227" s="9">
        <f t="shared" si="258"/>
        <v>20369</v>
      </c>
      <c r="BE227" s="9">
        <f t="shared" si="258"/>
        <v>24258</v>
      </c>
      <c r="BF227" s="9">
        <f t="shared" si="258"/>
        <v>28896</v>
      </c>
      <c r="BG227" s="9">
        <f t="shared" si="258"/>
        <v>34433</v>
      </c>
      <c r="BH227" s="9">
        <f t="shared" si="258"/>
        <v>41041</v>
      </c>
      <c r="BI227" s="9">
        <f t="shared" si="258"/>
        <v>48932</v>
      </c>
      <c r="BJ227" s="9">
        <f t="shared" si="258"/>
        <v>53459</v>
      </c>
      <c r="BK227" s="9">
        <f t="shared" si="258"/>
        <v>57486</v>
      </c>
      <c r="BL227" s="9">
        <f t="shared" si="258"/>
        <v>62130</v>
      </c>
      <c r="BM227" s="9">
        <f t="shared" si="258"/>
        <v>67506</v>
      </c>
      <c r="BN227" s="9">
        <f t="shared" si="258"/>
        <v>73739</v>
      </c>
      <c r="BO227" s="9">
        <f t="shared" si="258"/>
        <v>78356</v>
      </c>
    </row>
    <row r="228" spans="2:67" x14ac:dyDescent="0.25">
      <c r="B228" t="s">
        <v>167</v>
      </c>
      <c r="D228" s="7">
        <f>SUM(D244,D260,D276,D292,D308)</f>
        <v>0</v>
      </c>
      <c r="E228" s="7">
        <f t="shared" si="256"/>
        <v>56986</v>
      </c>
      <c r="F228" s="7">
        <f t="shared" si="256"/>
        <v>11950</v>
      </c>
      <c r="G228" s="7">
        <f t="shared" si="256"/>
        <v>11100</v>
      </c>
      <c r="H228" s="7">
        <f t="shared" si="256"/>
        <v>312.45</v>
      </c>
      <c r="I228" s="7">
        <f t="shared" si="256"/>
        <v>0</v>
      </c>
      <c r="J228" s="7">
        <f t="shared" si="256"/>
        <v>0</v>
      </c>
      <c r="K228" s="7">
        <f t="shared" si="256"/>
        <v>25712.45</v>
      </c>
      <c r="L228" s="7">
        <f t="shared" si="256"/>
        <v>662.45</v>
      </c>
      <c r="M228" s="7">
        <f t="shared" si="256"/>
        <v>2801178.8</v>
      </c>
      <c r="N228" s="7">
        <f t="shared" si="256"/>
        <v>2147611.2999999998</v>
      </c>
      <c r="O228" s="7">
        <f t="shared" si="256"/>
        <v>28382404.949999999</v>
      </c>
      <c r="P228" s="7">
        <f t="shared" si="256"/>
        <v>40459010.950000003</v>
      </c>
      <c r="Q228" s="7">
        <f t="shared" si="256"/>
        <v>33802516.68</v>
      </c>
      <c r="R228" s="7">
        <f t="shared" si="256"/>
        <v>45608483.659999996</v>
      </c>
      <c r="S228" s="7">
        <f t="shared" si="256"/>
        <v>56023315.240000002</v>
      </c>
      <c r="T228" s="7">
        <f t="shared" si="256"/>
        <v>63742332.189999998</v>
      </c>
      <c r="U228" s="7">
        <f t="shared" ref="U228:AC228" si="259">SUM(U244,U260,U276,U292,U308)</f>
        <v>66934453.939999998</v>
      </c>
      <c r="V228" s="7">
        <f t="shared" si="259"/>
        <v>96400274.930000007</v>
      </c>
      <c r="W228" s="7">
        <f t="shared" si="259"/>
        <v>90639471.200000003</v>
      </c>
      <c r="X228" s="7">
        <f t="shared" si="259"/>
        <v>26613140.48</v>
      </c>
      <c r="Y228" s="7">
        <f t="shared" si="259"/>
        <v>18768671.41</v>
      </c>
      <c r="Z228" s="7">
        <f t="shared" si="259"/>
        <v>78537985.560000002</v>
      </c>
      <c r="AA228" s="7">
        <f t="shared" si="259"/>
        <v>108428025.09999999</v>
      </c>
      <c r="AB228" s="7">
        <f>SUM(AB244,AB260,AB276,AB292,AB308)</f>
        <v>83074137.370000005</v>
      </c>
      <c r="AC228" s="7">
        <f t="shared" si="259"/>
        <v>20513837.030000001</v>
      </c>
      <c r="AF228" s="7">
        <f t="shared" si="250"/>
        <v>83074137.370000005</v>
      </c>
      <c r="AG228" s="7">
        <f t="shared" si="250"/>
        <v>20513837.030000001</v>
      </c>
      <c r="AH228" s="7">
        <f>SUM(AH244,AH260,AH276,AH292,AH308)</f>
        <v>1986034</v>
      </c>
      <c r="AI228" s="7">
        <f t="shared" si="258"/>
        <v>1764998</v>
      </c>
      <c r="AJ228" s="9">
        <f t="shared" si="258"/>
        <v>989954</v>
      </c>
      <c r="AK228" s="9">
        <f t="shared" si="258"/>
        <v>2172719.1671551</v>
      </c>
      <c r="AL228" s="9">
        <f t="shared" si="258"/>
        <v>2819708.1270349841</v>
      </c>
      <c r="AM228" s="9">
        <f t="shared" si="258"/>
        <v>3323072.631000889</v>
      </c>
      <c r="AN228" s="9">
        <f t="shared" si="258"/>
        <v>3912882.2483612257</v>
      </c>
      <c r="AO228" s="9">
        <f t="shared" si="258"/>
        <v>4619348.3605737854</v>
      </c>
      <c r="AP228" s="9">
        <f t="shared" si="258"/>
        <v>5437641.8355277609</v>
      </c>
      <c r="AQ228" s="9">
        <f t="shared" si="258"/>
        <v>6423308.7679462489</v>
      </c>
      <c r="AR228" s="9">
        <f t="shared" si="258"/>
        <v>7275438.7107031411</v>
      </c>
      <c r="AS228" s="9">
        <f t="shared" si="258"/>
        <v>9110084.397360336</v>
      </c>
      <c r="AT228" s="9">
        <f t="shared" si="258"/>
        <v>11357286.986358177</v>
      </c>
      <c r="AU228" s="9">
        <f t="shared" si="258"/>
        <v>13423821.085433977</v>
      </c>
      <c r="AV228" s="9">
        <f t="shared" si="258"/>
        <v>15889752.717695855</v>
      </c>
      <c r="AW228" s="9">
        <f t="shared" si="258"/>
        <v>18797292.980671845</v>
      </c>
      <c r="AX228" s="9">
        <f t="shared" si="258"/>
        <v>22250107.691550303</v>
      </c>
      <c r="AY228" s="9">
        <f t="shared" si="258"/>
        <v>26365024.063046556</v>
      </c>
      <c r="AZ228" s="9">
        <f t="shared" si="258"/>
        <v>31239189.746454269</v>
      </c>
      <c r="BA228" s="9">
        <f t="shared" si="258"/>
        <v>37024141.322891675</v>
      </c>
      <c r="BB228" s="9">
        <f t="shared" si="258"/>
        <v>43878493.783360474</v>
      </c>
      <c r="BC228" s="9">
        <f t="shared" si="258"/>
        <v>52036521.93912708</v>
      </c>
      <c r="BD228" s="9">
        <f t="shared" si="258"/>
        <v>61709865.137052774</v>
      </c>
      <c r="BE228" s="9">
        <f t="shared" si="258"/>
        <v>73214029.409323081</v>
      </c>
      <c r="BF228" s="9">
        <f t="shared" si="258"/>
        <v>86878514.585615307</v>
      </c>
      <c r="BG228" s="9">
        <f t="shared" si="258"/>
        <v>103119159.95744488</v>
      </c>
      <c r="BH228" s="9">
        <f t="shared" si="258"/>
        <v>122414039.49169327</v>
      </c>
      <c r="BI228" s="9">
        <f t="shared" si="258"/>
        <v>145346354.48623252</v>
      </c>
      <c r="BJ228" s="9">
        <f t="shared" si="258"/>
        <v>164806418.55689928</v>
      </c>
      <c r="BK228" s="9">
        <f t="shared" si="258"/>
        <v>185692703.84920317</v>
      </c>
      <c r="BL228" s="9">
        <f t="shared" si="258"/>
        <v>210197332.09822482</v>
      </c>
      <c r="BM228" s="9">
        <f t="shared" si="258"/>
        <v>238993892.47807804</v>
      </c>
      <c r="BN228" s="9">
        <f t="shared" si="258"/>
        <v>272838269.10728407</v>
      </c>
      <c r="BO228" s="9">
        <f t="shared" si="258"/>
        <v>296466392.2153275</v>
      </c>
    </row>
    <row r="229" spans="2:67" x14ac:dyDescent="0.25">
      <c r="B229" t="s">
        <v>168</v>
      </c>
      <c r="D229" s="7">
        <f>IF(ISERROR(D228/D227),0,D228/D227)</f>
        <v>0</v>
      </c>
      <c r="E229" s="7">
        <f t="shared" ref="E229:AC229" si="260">IF(ISERROR(E228/E227),0,E228/E227)</f>
        <v>863.42424242424238</v>
      </c>
      <c r="F229" s="7">
        <f t="shared" si="260"/>
        <v>1086.3636363636363</v>
      </c>
      <c r="G229" s="7">
        <f t="shared" si="260"/>
        <v>1850</v>
      </c>
      <c r="H229" s="7">
        <f t="shared" si="260"/>
        <v>62.489999999999995</v>
      </c>
      <c r="I229" s="7">
        <f t="shared" si="260"/>
        <v>0</v>
      </c>
      <c r="J229" s="7">
        <f t="shared" si="260"/>
        <v>0</v>
      </c>
      <c r="K229" s="7">
        <f t="shared" si="260"/>
        <v>12856.225</v>
      </c>
      <c r="L229" s="7">
        <f t="shared" si="260"/>
        <v>220.81666666666669</v>
      </c>
      <c r="M229" s="7">
        <f t="shared" si="260"/>
        <v>53868.823076923072</v>
      </c>
      <c r="N229" s="7">
        <f t="shared" si="260"/>
        <v>22140.32268041237</v>
      </c>
      <c r="O229" s="7">
        <f t="shared" si="260"/>
        <v>44908.868591772152</v>
      </c>
      <c r="P229" s="7">
        <f t="shared" si="260"/>
        <v>56744.75589060309</v>
      </c>
      <c r="Q229" s="7">
        <f t="shared" si="260"/>
        <v>41938.606302729531</v>
      </c>
      <c r="R229" s="7">
        <f t="shared" si="260"/>
        <v>48727.012457264951</v>
      </c>
      <c r="S229" s="7">
        <f t="shared" si="260"/>
        <v>60435.075771305288</v>
      </c>
      <c r="T229" s="7">
        <f t="shared" si="260"/>
        <v>57581.149223125562</v>
      </c>
      <c r="U229" s="7">
        <f t="shared" si="260"/>
        <v>52129.637024922115</v>
      </c>
      <c r="V229" s="7">
        <f t="shared" si="260"/>
        <v>60667.259238514795</v>
      </c>
      <c r="W229" s="7">
        <f t="shared" si="260"/>
        <v>60831.859865771818</v>
      </c>
      <c r="X229" s="7">
        <f t="shared" si="260"/>
        <v>41133.138299845443</v>
      </c>
      <c r="Y229" s="7">
        <f t="shared" si="260"/>
        <v>30174.712877813505</v>
      </c>
      <c r="Z229" s="7">
        <f t="shared" si="260"/>
        <v>54464.622441054096</v>
      </c>
      <c r="AA229" s="7">
        <f t="shared" si="260"/>
        <v>56561.30678142931</v>
      </c>
      <c r="AB229" s="7">
        <f>IF(ISERROR(AB228/AB227),0,AB228/AB227)</f>
        <v>51791.856215710723</v>
      </c>
      <c r="AC229" s="7">
        <f t="shared" si="260"/>
        <v>28610.651366806138</v>
      </c>
      <c r="AD229" s="264">
        <f>SUM(P228:AC228)/SUM(P227:AC227)</f>
        <v>52499.566846402129</v>
      </c>
      <c r="AF229" s="7">
        <f>IF(ISERROR(AF228/AF227),0,AF228/AF227)</f>
        <v>51791.856215710723</v>
      </c>
      <c r="AG229" s="7">
        <f>IF(ISERROR(AG228/AG227),0,AG228/AG227)</f>
        <v>28610.651366806138</v>
      </c>
      <c r="AH229" s="7">
        <f>IF(ISERROR(AH228/AH227),0,AH228/AH227)</f>
        <v>3326.6901172529315</v>
      </c>
      <c r="AI229" s="7">
        <f t="shared" ref="AI229:BO229" si="261">IF(ISERROR(AI228/AI227),0,AI228/AI227)</f>
        <v>3268.5148148148146</v>
      </c>
      <c r="AJ229" s="9">
        <f t="shared" si="261"/>
        <v>2981.7891566265062</v>
      </c>
      <c r="AK229" s="9">
        <f t="shared" si="261"/>
        <v>3064.4840157335684</v>
      </c>
      <c r="AL229" s="9">
        <f t="shared" si="261"/>
        <v>3126.0622250942174</v>
      </c>
      <c r="AM229" s="9">
        <f t="shared" si="261"/>
        <v>3134.9741801895179</v>
      </c>
      <c r="AN229" s="9">
        <f t="shared" si="261"/>
        <v>3137.836606544688</v>
      </c>
      <c r="AO229" s="9">
        <f t="shared" si="261"/>
        <v>3144.5530024328013</v>
      </c>
      <c r="AP229" s="9">
        <f t="shared" si="261"/>
        <v>3141.3297721130912</v>
      </c>
      <c r="AQ229" s="9">
        <f t="shared" si="261"/>
        <v>3142.5189667056011</v>
      </c>
      <c r="AR229" s="9">
        <f t="shared" si="261"/>
        <v>3063.3426150329014</v>
      </c>
      <c r="AS229" s="9">
        <f t="shared" si="261"/>
        <v>3091.3079054497239</v>
      </c>
      <c r="AT229" s="9">
        <f t="shared" si="261"/>
        <v>3114.1450469860642</v>
      </c>
      <c r="AU229" s="9">
        <f t="shared" si="261"/>
        <v>3109.5253846268188</v>
      </c>
      <c r="AV229" s="9">
        <f t="shared" si="261"/>
        <v>3103.4673276749718</v>
      </c>
      <c r="AW229" s="9">
        <f t="shared" si="261"/>
        <v>3096.2432845778035</v>
      </c>
      <c r="AX229" s="9">
        <f t="shared" si="261"/>
        <v>3087.7196352415076</v>
      </c>
      <c r="AY229" s="9">
        <f t="shared" si="261"/>
        <v>3080.3860337710662</v>
      </c>
      <c r="AZ229" s="9">
        <f t="shared" si="261"/>
        <v>3071.0961213580681</v>
      </c>
      <c r="BA229" s="9">
        <f t="shared" si="261"/>
        <v>3061.6175740421463</v>
      </c>
      <c r="BB229" s="9">
        <f t="shared" si="261"/>
        <v>3051.1434381030854</v>
      </c>
      <c r="BC229" s="9">
        <f t="shared" si="261"/>
        <v>3040.7597697146662</v>
      </c>
      <c r="BD229" s="9">
        <f t="shared" si="261"/>
        <v>3029.5971887207411</v>
      </c>
      <c r="BE229" s="9">
        <f t="shared" si="261"/>
        <v>3018.1395584682614</v>
      </c>
      <c r="BF229" s="9">
        <f t="shared" si="261"/>
        <v>3006.5931127358563</v>
      </c>
      <c r="BG229" s="9">
        <f t="shared" si="261"/>
        <v>2994.7771021242665</v>
      </c>
      <c r="BH229" s="9">
        <f t="shared" si="261"/>
        <v>2982.7255547304712</v>
      </c>
      <c r="BI229" s="9">
        <f t="shared" si="261"/>
        <v>2970.374284440295</v>
      </c>
      <c r="BJ229" s="9">
        <f t="shared" si="261"/>
        <v>3082.8563676256435</v>
      </c>
      <c r="BK229" s="9">
        <f t="shared" si="261"/>
        <v>3230.2248173329708</v>
      </c>
      <c r="BL229" s="9">
        <f t="shared" si="261"/>
        <v>3383.1857733498282</v>
      </c>
      <c r="BM229" s="9">
        <f t="shared" si="261"/>
        <v>3540.3355624400501</v>
      </c>
      <c r="BN229" s="9">
        <f t="shared" si="261"/>
        <v>3700.0538264322008</v>
      </c>
      <c r="BO229" s="9">
        <f t="shared" si="261"/>
        <v>3783.5825235505577</v>
      </c>
    </row>
    <row r="230" spans="2:67" x14ac:dyDescent="0.25">
      <c r="B230" t="s">
        <v>169</v>
      </c>
      <c r="D230" s="7">
        <f t="shared" ref="D230:AA230" si="262">SUM(D246,D262,D278,D294,D310)</f>
        <v>0</v>
      </c>
      <c r="E230" s="7">
        <f t="shared" si="262"/>
        <v>1970.91</v>
      </c>
      <c r="F230" s="7">
        <f t="shared" si="262"/>
        <v>377.59</v>
      </c>
      <c r="G230" s="7">
        <f t="shared" si="262"/>
        <v>286.81</v>
      </c>
      <c r="H230" s="7">
        <f t="shared" si="262"/>
        <v>1.57</v>
      </c>
      <c r="I230" s="7">
        <f t="shared" si="262"/>
        <v>0</v>
      </c>
      <c r="J230" s="7">
        <f t="shared" si="262"/>
        <v>0</v>
      </c>
      <c r="K230" s="7">
        <f t="shared" si="262"/>
        <v>133.30000000000001</v>
      </c>
      <c r="L230" s="7">
        <f t="shared" si="262"/>
        <v>13.28</v>
      </c>
      <c r="M230" s="7">
        <f t="shared" si="262"/>
        <v>48451.79</v>
      </c>
      <c r="N230" s="7">
        <f t="shared" si="262"/>
        <v>26934.55</v>
      </c>
      <c r="O230" s="7">
        <f t="shared" si="262"/>
        <v>396341.48</v>
      </c>
      <c r="P230" s="7">
        <f t="shared" si="262"/>
        <v>560406.01</v>
      </c>
      <c r="Q230" s="7">
        <f t="shared" si="262"/>
        <v>473749.89</v>
      </c>
      <c r="R230" s="7">
        <f t="shared" si="262"/>
        <v>617875.84</v>
      </c>
      <c r="S230" s="7">
        <f t="shared" si="262"/>
        <v>736195.61</v>
      </c>
      <c r="T230" s="7">
        <f t="shared" si="262"/>
        <v>844477.4</v>
      </c>
      <c r="U230" s="7">
        <f t="shared" si="262"/>
        <v>916943.82</v>
      </c>
      <c r="V230" s="7">
        <f t="shared" si="262"/>
        <v>1242913.76</v>
      </c>
      <c r="W230" s="7">
        <f t="shared" si="262"/>
        <v>1208025.33</v>
      </c>
      <c r="X230" s="7">
        <f t="shared" si="262"/>
        <v>363824.19</v>
      </c>
      <c r="Y230" s="7">
        <f t="shared" si="262"/>
        <v>284413.8</v>
      </c>
      <c r="Z230" s="7">
        <f t="shared" si="262"/>
        <v>1079777.02</v>
      </c>
      <c r="AA230" s="7">
        <f t="shared" si="262"/>
        <v>1323220.58</v>
      </c>
      <c r="AB230" s="7">
        <f>SUM(AB246,AB262,AB278,AB294,AB310)</f>
        <v>949914.70000000007</v>
      </c>
      <c r="AC230" s="7">
        <f>SUM(AC246,AC262,AC278,AC294,AC310)</f>
        <v>300754.08</v>
      </c>
      <c r="AF230" s="7">
        <f>AB230</f>
        <v>949914.70000000007</v>
      </c>
      <c r="AG230" s="7">
        <f>AC230</f>
        <v>300754.08</v>
      </c>
      <c r="AH230" s="7">
        <f t="shared" ref="AH230:BO230" si="263">SUM(AH246,AH262,AH278,AH294,AH310)</f>
        <v>155802.40000000002</v>
      </c>
      <c r="AI230" s="7">
        <f t="shared" si="263"/>
        <v>155119.10999999999</v>
      </c>
      <c r="AJ230" s="9">
        <f t="shared" si="263"/>
        <v>100778.39</v>
      </c>
      <c r="AK230" s="9">
        <f t="shared" si="263"/>
        <v>94123.18328864222</v>
      </c>
      <c r="AL230" s="9">
        <f t="shared" si="263"/>
        <v>51230.065091759519</v>
      </c>
      <c r="AM230" s="9">
        <f t="shared" si="263"/>
        <v>59482.22086789555</v>
      </c>
      <c r="AN230" s="9">
        <f t="shared" si="263"/>
        <v>69095.418690618419</v>
      </c>
      <c r="AO230" s="9">
        <f t="shared" si="263"/>
        <v>80528.562129406113</v>
      </c>
      <c r="AP230" s="9">
        <f t="shared" si="263"/>
        <v>93692.65214805874</v>
      </c>
      <c r="AQ230" s="9">
        <f t="shared" si="263"/>
        <v>109442.91272421752</v>
      </c>
      <c r="AR230" s="9">
        <f t="shared" si="263"/>
        <v>122823.59783003762</v>
      </c>
      <c r="AS230" s="9">
        <f t="shared" si="263"/>
        <v>152249.02850173521</v>
      </c>
      <c r="AT230" s="9">
        <f t="shared" si="263"/>
        <v>188047.4018966344</v>
      </c>
      <c r="AU230" s="9">
        <f t="shared" si="263"/>
        <v>220279.10665707622</v>
      </c>
      <c r="AV230" s="9">
        <f t="shared" si="263"/>
        <v>258824.38817972349</v>
      </c>
      <c r="AW230" s="9">
        <f t="shared" si="263"/>
        <v>303995.8204255561</v>
      </c>
      <c r="AX230" s="9">
        <f t="shared" si="263"/>
        <v>357486.00233560085</v>
      </c>
      <c r="AY230" s="9">
        <f t="shared" si="263"/>
        <v>420983.98738615401</v>
      </c>
      <c r="AZ230" s="9">
        <f t="shared" si="263"/>
        <v>496078.60683685658</v>
      </c>
      <c r="BA230" s="9">
        <f t="shared" si="263"/>
        <v>584919.08577451052</v>
      </c>
      <c r="BB230" s="9">
        <f t="shared" si="263"/>
        <v>690070.58872918342</v>
      </c>
      <c r="BC230" s="9">
        <f t="shared" si="263"/>
        <v>814871.93811380945</v>
      </c>
      <c r="BD230" s="9">
        <f t="shared" si="263"/>
        <v>962692.91893115186</v>
      </c>
      <c r="BE230" s="9">
        <f t="shared" si="263"/>
        <v>1138271.8157614253</v>
      </c>
      <c r="BF230" s="9">
        <f t="shared" si="263"/>
        <v>1346370.4675890571</v>
      </c>
      <c r="BG230" s="9">
        <f t="shared" si="263"/>
        <v>1593426.7161957589</v>
      </c>
      <c r="BH230" s="9">
        <f t="shared" si="263"/>
        <v>1886697.7678916845</v>
      </c>
      <c r="BI230" s="9">
        <f t="shared" si="263"/>
        <v>2234808.4162530578</v>
      </c>
      <c r="BJ230" s="9">
        <f t="shared" si="263"/>
        <v>2531267.7241001632</v>
      </c>
      <c r="BK230" s="9">
        <f t="shared" si="263"/>
        <v>2849511.8986483556</v>
      </c>
      <c r="BL230" s="9">
        <f t="shared" si="263"/>
        <v>3222454.4620556086</v>
      </c>
      <c r="BM230" s="9">
        <f t="shared" si="263"/>
        <v>3660429.9274977855</v>
      </c>
      <c r="BN230" s="9">
        <f t="shared" si="263"/>
        <v>4174690.7985904058</v>
      </c>
      <c r="BO230" s="9">
        <f t="shared" si="263"/>
        <v>4537012.8660162631</v>
      </c>
    </row>
    <row r="231" spans="2:67" x14ac:dyDescent="0.25">
      <c r="B231" s="1"/>
      <c r="AF231" s="265">
        <f>SUM(AF247,AF263,AF279,AF295,AF311)</f>
        <v>376806.98146035039</v>
      </c>
      <c r="AG231" s="265">
        <f t="shared" ref="AG231:BO231" si="264">SUM(AG247,AG263,AG279,AG295,AG311)</f>
        <v>548517.27039661864</v>
      </c>
      <c r="AH231" s="265">
        <f t="shared" si="264"/>
        <v>287054.57476797339</v>
      </c>
      <c r="AI231" s="265">
        <f t="shared" si="264"/>
        <v>156803.61309349185</v>
      </c>
      <c r="AJ231" s="266">
        <f t="shared" si="264"/>
        <v>21102.529273064749</v>
      </c>
      <c r="AK231" s="266">
        <f t="shared" si="264"/>
        <v>25018.143481415096</v>
      </c>
      <c r="AL231" s="266">
        <f t="shared" si="264"/>
        <v>29692.164466795704</v>
      </c>
      <c r="AM231" s="266">
        <f t="shared" si="264"/>
        <v>35208.184267087032</v>
      </c>
      <c r="AN231" s="266">
        <f t="shared" si="264"/>
        <v>41770.912274505681</v>
      </c>
      <c r="AO231" s="266">
        <f t="shared" si="264"/>
        <v>49626.981785540404</v>
      </c>
      <c r="AP231" s="266">
        <f t="shared" si="264"/>
        <v>58874.348908483043</v>
      </c>
      <c r="AQ231" s="266">
        <f t="shared" si="264"/>
        <v>69843.238977702815</v>
      </c>
      <c r="AR231" s="266">
        <f t="shared" si="264"/>
        <v>82920.165302252484</v>
      </c>
      <c r="AS231" s="266">
        <f t="shared" si="264"/>
        <v>98495.784008337389</v>
      </c>
      <c r="AT231" s="266">
        <f t="shared" si="264"/>
        <v>116933.44715896598</v>
      </c>
      <c r="AU231" s="266">
        <f t="shared" si="264"/>
        <v>138866.30135967975</v>
      </c>
      <c r="AV231" s="266">
        <f t="shared" si="264"/>
        <v>164927.23744535641</v>
      </c>
      <c r="AW231" s="266">
        <f t="shared" si="264"/>
        <v>195847.35812982928</v>
      </c>
      <c r="AX231" s="266">
        <f t="shared" si="264"/>
        <v>232562.47551914828</v>
      </c>
      <c r="AY231" s="266">
        <f t="shared" si="264"/>
        <v>276236.27235762437</v>
      </c>
      <c r="AZ231" s="266">
        <f t="shared" si="264"/>
        <v>328145.00733893545</v>
      </c>
      <c r="BA231" s="266">
        <f t="shared" si="264"/>
        <v>389834.47792862856</v>
      </c>
      <c r="BB231" s="266">
        <f t="shared" si="264"/>
        <v>463111.47895915125</v>
      </c>
      <c r="BC231" s="266">
        <f t="shared" si="264"/>
        <v>550169.31857200351</v>
      </c>
      <c r="BD231" s="266">
        <f t="shared" si="264"/>
        <v>653644.10619242152</v>
      </c>
      <c r="BE231" s="266">
        <f t="shared" si="264"/>
        <v>776679.58190903079</v>
      </c>
      <c r="BF231" s="266">
        <f t="shared" si="264"/>
        <v>922941.48054425651</v>
      </c>
      <c r="BG231" s="266">
        <f t="shared" si="264"/>
        <v>1096826.6396343582</v>
      </c>
      <c r="BH231" s="266">
        <f t="shared" si="264"/>
        <v>1303579.9739666111</v>
      </c>
      <c r="BI231" s="266">
        <f t="shared" si="264"/>
        <v>1549429.9570040554</v>
      </c>
      <c r="BJ231" s="266">
        <f t="shared" si="264"/>
        <v>1760170.7842452766</v>
      </c>
      <c r="BK231" s="266">
        <f t="shared" si="264"/>
        <v>1987332.0906294659</v>
      </c>
      <c r="BL231" s="266">
        <f t="shared" si="264"/>
        <v>2254132.0966554144</v>
      </c>
      <c r="BM231" s="266">
        <f t="shared" si="264"/>
        <v>2567821.5612296127</v>
      </c>
      <c r="BN231" s="266">
        <f t="shared" si="264"/>
        <v>2936866.43020334</v>
      </c>
      <c r="BO231" s="266">
        <f t="shared" si="264"/>
        <v>3196889.3112092079</v>
      </c>
    </row>
    <row r="232" spans="2:67" outlineLevel="1" x14ac:dyDescent="0.25">
      <c r="B232" s="290" t="s">
        <v>193</v>
      </c>
      <c r="D232" s="240"/>
      <c r="E232" s="240"/>
      <c r="F232" s="240"/>
      <c r="G232" s="240"/>
      <c r="H232" s="240"/>
      <c r="I232" s="240"/>
      <c r="J232" s="240"/>
      <c r="K232" s="240"/>
      <c r="L232" s="240"/>
      <c r="M232" s="240"/>
      <c r="N232" s="240"/>
      <c r="O232" s="240"/>
      <c r="P232" s="240"/>
      <c r="Q232" s="240"/>
      <c r="R232" s="240"/>
      <c r="S232" s="240"/>
      <c r="T232" s="240"/>
      <c r="U232" s="240"/>
      <c r="V232" s="240"/>
      <c r="W232" s="240"/>
      <c r="X232" s="240"/>
      <c r="Y232" s="240"/>
      <c r="Z232" s="240"/>
      <c r="AA232" s="234"/>
      <c r="AB232" s="234"/>
      <c r="AC232" s="234">
        <f>RATE((COUNT($AA$1:$AC$1)),,-$Z233,$AC233)</f>
        <v>0.24487577774063743</v>
      </c>
      <c r="AF232" s="234"/>
      <c r="AG232" s="234"/>
      <c r="AH232" s="234"/>
      <c r="AI232" s="234"/>
    </row>
    <row r="233" spans="2:67" outlineLevel="1" x14ac:dyDescent="0.25">
      <c r="B233" s="291" t="s">
        <v>137</v>
      </c>
      <c r="D233" s="243"/>
      <c r="E233" s="243"/>
      <c r="F233" s="243"/>
      <c r="G233" s="243"/>
      <c r="H233" s="243"/>
      <c r="I233" s="243"/>
      <c r="J233" s="243"/>
      <c r="K233" s="243"/>
      <c r="L233" s="243"/>
      <c r="M233" s="243"/>
      <c r="N233" s="243"/>
      <c r="O233" s="243"/>
      <c r="P233" s="243"/>
      <c r="Q233" s="243"/>
      <c r="R233" s="243"/>
      <c r="S233" s="243"/>
      <c r="T233" s="243"/>
      <c r="U233" s="243"/>
      <c r="V233" s="243"/>
      <c r="W233" s="243"/>
      <c r="X233" s="243"/>
      <c r="Y233" s="243">
        <f>Y240+Y241</f>
        <v>1</v>
      </c>
      <c r="Z233" s="243">
        <f>Z240+Z241</f>
        <v>113</v>
      </c>
      <c r="AA233" s="243">
        <f>AA240+AA241</f>
        <v>226</v>
      </c>
      <c r="AB233" s="243">
        <f>AB240+AB241</f>
        <v>249</v>
      </c>
      <c r="AC233" s="243">
        <f>AC240+AC241</f>
        <v>218</v>
      </c>
      <c r="AF233" s="244">
        <f>SUM(AF240:AF241)</f>
        <v>249</v>
      </c>
      <c r="AG233" s="244">
        <f>SUM(AG240:AG241)</f>
        <v>218</v>
      </c>
      <c r="AH233" s="244">
        <f t="shared" ref="AH233:BO233" si="265">SUM(AH240:AH241)</f>
        <v>255</v>
      </c>
      <c r="AI233" s="244">
        <f t="shared" si="265"/>
        <v>284</v>
      </c>
      <c r="AJ233" s="245">
        <f t="shared" si="265"/>
        <v>217</v>
      </c>
      <c r="AK233" s="245">
        <f t="shared" si="265"/>
        <v>256</v>
      </c>
      <c r="AL233" s="245">
        <f t="shared" si="265"/>
        <v>302</v>
      </c>
      <c r="AM233" s="245">
        <f t="shared" si="265"/>
        <v>356</v>
      </c>
      <c r="AN233" s="245">
        <f t="shared" si="265"/>
        <v>420</v>
      </c>
      <c r="AO233" s="245">
        <f t="shared" si="265"/>
        <v>496</v>
      </c>
      <c r="AP233" s="245">
        <f t="shared" si="265"/>
        <v>585</v>
      </c>
      <c r="AQ233" s="245">
        <f t="shared" si="265"/>
        <v>690</v>
      </c>
      <c r="AR233" s="245">
        <f t="shared" si="265"/>
        <v>814</v>
      </c>
      <c r="AS233" s="245">
        <f t="shared" si="265"/>
        <v>961</v>
      </c>
      <c r="AT233" s="245">
        <f t="shared" si="265"/>
        <v>1134</v>
      </c>
      <c r="AU233" s="245">
        <f t="shared" si="265"/>
        <v>1338</v>
      </c>
      <c r="AV233" s="245">
        <f t="shared" si="265"/>
        <v>1579</v>
      </c>
      <c r="AW233" s="245">
        <f t="shared" si="265"/>
        <v>1863</v>
      </c>
      <c r="AX233" s="245">
        <f t="shared" si="265"/>
        <v>2198</v>
      </c>
      <c r="AY233" s="245">
        <f t="shared" si="265"/>
        <v>2594</v>
      </c>
      <c r="AZ233" s="245">
        <f t="shared" si="265"/>
        <v>3061</v>
      </c>
      <c r="BA233" s="245">
        <f t="shared" si="265"/>
        <v>3612</v>
      </c>
      <c r="BB233" s="245">
        <f t="shared" si="265"/>
        <v>4262</v>
      </c>
      <c r="BC233" s="245">
        <f t="shared" si="265"/>
        <v>5029</v>
      </c>
      <c r="BD233" s="245">
        <f t="shared" si="265"/>
        <v>5934</v>
      </c>
      <c r="BE233" s="245">
        <f t="shared" si="265"/>
        <v>7002</v>
      </c>
      <c r="BF233" s="245">
        <f t="shared" si="265"/>
        <v>8262</v>
      </c>
      <c r="BG233" s="245">
        <f t="shared" si="265"/>
        <v>9749</v>
      </c>
      <c r="BH233" s="245">
        <f t="shared" si="265"/>
        <v>11504</v>
      </c>
      <c r="BI233" s="245">
        <f t="shared" si="265"/>
        <v>13575</v>
      </c>
      <c r="BJ233" s="245">
        <f t="shared" si="265"/>
        <v>16019</v>
      </c>
      <c r="BK233" s="245">
        <f t="shared" si="265"/>
        <v>18902</v>
      </c>
      <c r="BL233" s="245">
        <f t="shared" si="265"/>
        <v>22304</v>
      </c>
      <c r="BM233" s="245">
        <f t="shared" si="265"/>
        <v>26319</v>
      </c>
      <c r="BN233" s="245">
        <f t="shared" si="265"/>
        <v>31056</v>
      </c>
      <c r="BO233" s="245">
        <f t="shared" si="265"/>
        <v>33954.1</v>
      </c>
    </row>
    <row r="234" spans="2:67" outlineLevel="1" x14ac:dyDescent="0.25">
      <c r="B234" s="287" t="s">
        <v>99</v>
      </c>
      <c r="C234" s="247"/>
      <c r="D234" s="248"/>
      <c r="E234" s="249"/>
      <c r="F234" s="249"/>
      <c r="G234" s="249"/>
      <c r="H234" s="249"/>
      <c r="I234" s="249"/>
      <c r="J234" s="249"/>
      <c r="K234" s="249"/>
      <c r="L234" s="249"/>
      <c r="M234" s="249"/>
      <c r="N234" s="249"/>
      <c r="O234" s="249"/>
      <c r="P234" s="249"/>
      <c r="Q234" s="249"/>
      <c r="R234" s="249"/>
      <c r="S234" s="249"/>
      <c r="T234" s="249"/>
      <c r="U234" s="249"/>
      <c r="V234" s="249"/>
      <c r="W234" s="249"/>
      <c r="X234" s="249"/>
      <c r="Y234" s="249"/>
      <c r="Z234" s="249">
        <f>RATE(1,,-Y233,Z233)</f>
        <v>112</v>
      </c>
      <c r="AA234" s="249">
        <f>RATE(1,,-Z233,AA233)</f>
        <v>1</v>
      </c>
      <c r="AB234" s="249">
        <f>RATE(1,,-AA233,AB233)</f>
        <v>0.10176991150442484</v>
      </c>
      <c r="AC234" s="249">
        <f>RATE(1,,-AA233,AC233)</f>
        <v>-3.5398230088495505E-2</v>
      </c>
      <c r="AD234" s="250">
        <v>0.18</v>
      </c>
      <c r="AF234" s="251">
        <f>AD234</f>
        <v>0.18</v>
      </c>
      <c r="AG234" s="251">
        <f t="shared" ref="AG234:BO238" si="266">AF234</f>
        <v>0.18</v>
      </c>
      <c r="AH234" s="251">
        <f t="shared" si="266"/>
        <v>0.18</v>
      </c>
      <c r="AI234" s="251">
        <f t="shared" si="266"/>
        <v>0.18</v>
      </c>
      <c r="AJ234" s="252">
        <f t="shared" si="266"/>
        <v>0.18</v>
      </c>
      <c r="AK234" s="252">
        <f t="shared" si="266"/>
        <v>0.18</v>
      </c>
      <c r="AL234" s="252">
        <f t="shared" si="266"/>
        <v>0.18</v>
      </c>
      <c r="AM234" s="252">
        <f t="shared" si="266"/>
        <v>0.18</v>
      </c>
      <c r="AN234" s="252">
        <f t="shared" si="266"/>
        <v>0.18</v>
      </c>
      <c r="AO234" s="252">
        <f t="shared" si="266"/>
        <v>0.18</v>
      </c>
      <c r="AP234" s="252">
        <f t="shared" si="266"/>
        <v>0.18</v>
      </c>
      <c r="AQ234" s="252">
        <f t="shared" si="266"/>
        <v>0.18</v>
      </c>
      <c r="AR234" s="252">
        <f t="shared" si="266"/>
        <v>0.18</v>
      </c>
      <c r="AS234" s="252">
        <f t="shared" si="266"/>
        <v>0.18</v>
      </c>
      <c r="AT234" s="252">
        <f t="shared" si="266"/>
        <v>0.18</v>
      </c>
      <c r="AU234" s="252">
        <f t="shared" si="266"/>
        <v>0.18</v>
      </c>
      <c r="AV234" s="252">
        <f t="shared" si="266"/>
        <v>0.18</v>
      </c>
      <c r="AW234" s="252">
        <f t="shared" si="266"/>
        <v>0.18</v>
      </c>
      <c r="AX234" s="252">
        <f t="shared" si="266"/>
        <v>0.18</v>
      </c>
      <c r="AY234" s="252">
        <f t="shared" si="266"/>
        <v>0.18</v>
      </c>
      <c r="AZ234" s="252">
        <f t="shared" si="266"/>
        <v>0.18</v>
      </c>
      <c r="BA234" s="252">
        <f t="shared" si="266"/>
        <v>0.18</v>
      </c>
      <c r="BB234" s="252">
        <f t="shared" si="266"/>
        <v>0.18</v>
      </c>
      <c r="BC234" s="252">
        <f t="shared" si="266"/>
        <v>0.18</v>
      </c>
      <c r="BD234" s="252">
        <f t="shared" si="266"/>
        <v>0.18</v>
      </c>
      <c r="BE234" s="252">
        <f t="shared" si="266"/>
        <v>0.18</v>
      </c>
      <c r="BF234" s="252">
        <f t="shared" si="266"/>
        <v>0.18</v>
      </c>
      <c r="BG234" s="252">
        <f t="shared" si="266"/>
        <v>0.18</v>
      </c>
      <c r="BH234" s="252">
        <f t="shared" si="266"/>
        <v>0.18</v>
      </c>
      <c r="BI234" s="252">
        <f t="shared" si="266"/>
        <v>0.18</v>
      </c>
      <c r="BJ234" s="252">
        <f t="shared" si="266"/>
        <v>0.18</v>
      </c>
      <c r="BK234" s="252">
        <f t="shared" si="266"/>
        <v>0.18</v>
      </c>
      <c r="BL234" s="252">
        <f t="shared" si="266"/>
        <v>0.18</v>
      </c>
      <c r="BM234" s="252">
        <f t="shared" si="266"/>
        <v>0.18</v>
      </c>
      <c r="BN234" s="252">
        <f t="shared" si="266"/>
        <v>0.18</v>
      </c>
      <c r="BO234" s="252">
        <f t="shared" si="266"/>
        <v>0.18</v>
      </c>
    </row>
    <row r="235" spans="2:67" outlineLevel="1" x14ac:dyDescent="0.25">
      <c r="B235" s="287" t="s">
        <v>101</v>
      </c>
      <c r="C235" s="247"/>
      <c r="D235" s="253"/>
      <c r="E235" s="253"/>
      <c r="F235" s="253"/>
      <c r="G235" s="253"/>
      <c r="H235" s="253"/>
      <c r="I235" s="253"/>
      <c r="J235" s="253"/>
      <c r="K235" s="253"/>
      <c r="L235" s="253"/>
      <c r="M235" s="253"/>
      <c r="N235" s="253"/>
      <c r="O235" s="253"/>
      <c r="P235" s="253"/>
      <c r="Q235" s="253"/>
      <c r="R235" s="253"/>
      <c r="S235" s="253"/>
      <c r="T235" s="253"/>
      <c r="U235" s="253"/>
      <c r="V235" s="253"/>
      <c r="W235" s="253"/>
      <c r="X235" s="253"/>
      <c r="Y235" s="253">
        <f>Y241/Y233</f>
        <v>0</v>
      </c>
      <c r="Z235" s="253">
        <f>Z241/Z233</f>
        <v>8.8495575221238937E-3</v>
      </c>
      <c r="AA235" s="253">
        <f>AA241/AA233</f>
        <v>0.38938053097345132</v>
      </c>
      <c r="AB235" s="253">
        <f>AB241/AB233</f>
        <v>0.44578313253012047</v>
      </c>
      <c r="AC235" s="253">
        <f>AC241/AC233</f>
        <v>0.5</v>
      </c>
      <c r="AD235" s="250">
        <v>0.3</v>
      </c>
      <c r="AF235" s="289">
        <v>0.4</v>
      </c>
      <c r="AG235" s="289">
        <f t="shared" si="266"/>
        <v>0.4</v>
      </c>
      <c r="AH235" s="289">
        <f t="shared" si="266"/>
        <v>0.4</v>
      </c>
      <c r="AI235" s="289">
        <f t="shared" si="266"/>
        <v>0.4</v>
      </c>
      <c r="AJ235" s="267">
        <v>0.36699999999999999</v>
      </c>
      <c r="AK235" s="267">
        <v>0.33300000000000002</v>
      </c>
      <c r="AL235" s="252">
        <f>AD235</f>
        <v>0.3</v>
      </c>
      <c r="AM235" s="252">
        <f t="shared" si="266"/>
        <v>0.3</v>
      </c>
      <c r="AN235" s="252">
        <f t="shared" si="266"/>
        <v>0.3</v>
      </c>
      <c r="AO235" s="252">
        <f t="shared" si="266"/>
        <v>0.3</v>
      </c>
      <c r="AP235" s="252">
        <f t="shared" si="266"/>
        <v>0.3</v>
      </c>
      <c r="AQ235" s="252">
        <f t="shared" si="266"/>
        <v>0.3</v>
      </c>
      <c r="AR235" s="267">
        <v>0.35</v>
      </c>
      <c r="AS235" s="267">
        <v>0.3</v>
      </c>
      <c r="AT235" s="267">
        <v>0.25</v>
      </c>
      <c r="AU235" s="252">
        <f t="shared" si="266"/>
        <v>0.25</v>
      </c>
      <c r="AV235" s="252">
        <f t="shared" si="266"/>
        <v>0.25</v>
      </c>
      <c r="AW235" s="252">
        <f t="shared" si="266"/>
        <v>0.25</v>
      </c>
      <c r="AX235" s="252">
        <f t="shared" si="266"/>
        <v>0.25</v>
      </c>
      <c r="AY235" s="252">
        <f t="shared" si="266"/>
        <v>0.25</v>
      </c>
      <c r="AZ235" s="252">
        <f t="shared" si="266"/>
        <v>0.25</v>
      </c>
      <c r="BA235" s="252">
        <f t="shared" si="266"/>
        <v>0.25</v>
      </c>
      <c r="BB235" s="252">
        <f t="shared" si="266"/>
        <v>0.25</v>
      </c>
      <c r="BC235" s="252">
        <f t="shared" si="266"/>
        <v>0.25</v>
      </c>
      <c r="BD235" s="252">
        <f t="shared" si="266"/>
        <v>0.25</v>
      </c>
      <c r="BE235" s="252">
        <f t="shared" si="266"/>
        <v>0.25</v>
      </c>
      <c r="BF235" s="252">
        <f t="shared" si="266"/>
        <v>0.25</v>
      </c>
      <c r="BG235" s="252">
        <f t="shared" si="266"/>
        <v>0.25</v>
      </c>
      <c r="BH235" s="252">
        <f t="shared" si="266"/>
        <v>0.25</v>
      </c>
      <c r="BI235" s="252">
        <f t="shared" si="266"/>
        <v>0.25</v>
      </c>
      <c r="BJ235" s="252">
        <f t="shared" si="266"/>
        <v>0.25</v>
      </c>
      <c r="BK235" s="252">
        <f t="shared" si="266"/>
        <v>0.25</v>
      </c>
      <c r="BL235" s="252">
        <f t="shared" si="266"/>
        <v>0.25</v>
      </c>
      <c r="BM235" s="252">
        <f t="shared" si="266"/>
        <v>0.25</v>
      </c>
      <c r="BN235" s="252">
        <f t="shared" si="266"/>
        <v>0.25</v>
      </c>
      <c r="BO235" s="252">
        <f t="shared" si="266"/>
        <v>0.25</v>
      </c>
    </row>
    <row r="236" spans="2:67" outlineLevel="1" x14ac:dyDescent="0.25">
      <c r="B236" s="287" t="s">
        <v>183</v>
      </c>
      <c r="C236" s="247"/>
      <c r="D236" s="255"/>
      <c r="E236" s="255"/>
      <c r="F236" s="255"/>
      <c r="G236" s="255"/>
      <c r="H236" s="255"/>
      <c r="I236" s="255"/>
      <c r="J236" s="255"/>
      <c r="K236" s="255"/>
      <c r="L236" s="255"/>
      <c r="M236" s="255"/>
      <c r="N236" s="255"/>
      <c r="O236" s="255"/>
      <c r="P236" s="255"/>
      <c r="Q236" s="255"/>
      <c r="R236" s="255"/>
      <c r="S236" s="255"/>
      <c r="T236" s="255"/>
      <c r="U236" s="255"/>
      <c r="V236" s="255"/>
      <c r="W236" s="255"/>
      <c r="X236" s="255"/>
      <c r="Y236" s="255">
        <f>Y243/Y240</f>
        <v>3</v>
      </c>
      <c r="Z236" s="255">
        <f>Z243/Z240</f>
        <v>1.1696428571428572</v>
      </c>
      <c r="AA236" s="255">
        <f>AA243/AA240</f>
        <v>1.1086956521739131</v>
      </c>
      <c r="AB236" s="255">
        <f>AB243/AB240</f>
        <v>1.1666666666666667</v>
      </c>
      <c r="AC236" s="255">
        <f>AC243/AC240</f>
        <v>1.1192660550458715</v>
      </c>
      <c r="AD236" s="256">
        <v>1.3</v>
      </c>
      <c r="AF236" s="268">
        <v>1.1408450704225352</v>
      </c>
      <c r="AG236" s="268">
        <f t="shared" si="266"/>
        <v>1.1408450704225352</v>
      </c>
      <c r="AH236" s="268">
        <f t="shared" si="266"/>
        <v>1.1408450704225352</v>
      </c>
      <c r="AI236" s="268">
        <f t="shared" si="266"/>
        <v>1.1408450704225352</v>
      </c>
      <c r="AJ236" s="268">
        <f t="shared" si="266"/>
        <v>1.1408450704225352</v>
      </c>
      <c r="AK236" s="268">
        <v>1.2</v>
      </c>
      <c r="AL236" s="258">
        <f>AD236</f>
        <v>1.3</v>
      </c>
      <c r="AM236" s="258">
        <f t="shared" si="266"/>
        <v>1.3</v>
      </c>
      <c r="AN236" s="258">
        <f t="shared" si="266"/>
        <v>1.3</v>
      </c>
      <c r="AO236" s="258">
        <f t="shared" si="266"/>
        <v>1.3</v>
      </c>
      <c r="AP236" s="258">
        <f t="shared" si="266"/>
        <v>1.3</v>
      </c>
      <c r="AQ236" s="258">
        <f t="shared" si="266"/>
        <v>1.3</v>
      </c>
      <c r="AR236" s="258">
        <f t="shared" si="266"/>
        <v>1.3</v>
      </c>
      <c r="AS236" s="258">
        <f t="shared" si="266"/>
        <v>1.3</v>
      </c>
      <c r="AT236" s="258">
        <f t="shared" si="266"/>
        <v>1.3</v>
      </c>
      <c r="AU236" s="258">
        <f t="shared" si="266"/>
        <v>1.3</v>
      </c>
      <c r="AV236" s="258">
        <f t="shared" si="266"/>
        <v>1.3</v>
      </c>
      <c r="AW236" s="258">
        <f t="shared" si="266"/>
        <v>1.3</v>
      </c>
      <c r="AX236" s="258">
        <f t="shared" si="266"/>
        <v>1.3</v>
      </c>
      <c r="AY236" s="258">
        <f t="shared" si="266"/>
        <v>1.3</v>
      </c>
      <c r="AZ236" s="258">
        <f t="shared" si="266"/>
        <v>1.3</v>
      </c>
      <c r="BA236" s="258">
        <f t="shared" si="266"/>
        <v>1.3</v>
      </c>
      <c r="BB236" s="258">
        <f t="shared" si="266"/>
        <v>1.3</v>
      </c>
      <c r="BC236" s="258">
        <f t="shared" si="266"/>
        <v>1.3</v>
      </c>
      <c r="BD236" s="258">
        <f t="shared" si="266"/>
        <v>1.3</v>
      </c>
      <c r="BE236" s="258">
        <f t="shared" si="266"/>
        <v>1.3</v>
      </c>
      <c r="BF236" s="258">
        <f t="shared" si="266"/>
        <v>1.3</v>
      </c>
      <c r="BG236" s="258">
        <f t="shared" si="266"/>
        <v>1.3</v>
      </c>
      <c r="BH236" s="258">
        <f t="shared" si="266"/>
        <v>1.3</v>
      </c>
      <c r="BI236" s="258">
        <f t="shared" si="266"/>
        <v>1.3</v>
      </c>
      <c r="BJ236" s="258">
        <f t="shared" si="266"/>
        <v>1.3</v>
      </c>
      <c r="BK236" s="258">
        <f t="shared" si="266"/>
        <v>1.3</v>
      </c>
      <c r="BL236" s="258">
        <f t="shared" si="266"/>
        <v>1.3</v>
      </c>
      <c r="BM236" s="258">
        <f t="shared" si="266"/>
        <v>1.3</v>
      </c>
      <c r="BN236" s="258">
        <f t="shared" si="266"/>
        <v>1.3</v>
      </c>
      <c r="BO236" s="258">
        <f t="shared" si="266"/>
        <v>1.3</v>
      </c>
    </row>
    <row r="237" spans="2:67" outlineLevel="1" x14ac:dyDescent="0.25">
      <c r="B237" s="287" t="s">
        <v>103</v>
      </c>
      <c r="C237" s="247"/>
      <c r="D237" s="269"/>
      <c r="E237" s="269"/>
      <c r="F237" s="269"/>
      <c r="G237" s="269"/>
      <c r="H237" s="269"/>
      <c r="I237" s="269"/>
      <c r="J237" s="269"/>
      <c r="K237" s="269"/>
      <c r="L237" s="269"/>
      <c r="M237" s="269"/>
      <c r="N237" s="269"/>
      <c r="O237" s="269"/>
      <c r="P237" s="269"/>
      <c r="Q237" s="269"/>
      <c r="R237" s="269"/>
      <c r="S237" s="269"/>
      <c r="T237" s="269"/>
      <c r="U237" s="269"/>
      <c r="V237" s="269"/>
      <c r="W237" s="269"/>
      <c r="X237" s="269"/>
      <c r="Y237" s="269">
        <f>IF(ISERROR(Y246/Y243),"",Y246/Y243)</f>
        <v>142</v>
      </c>
      <c r="Z237" s="269">
        <f>IF(ISERROR(Z246/Z243),"",Z246/Z243)</f>
        <v>95.362213740458017</v>
      </c>
      <c r="AA237" s="269">
        <f>IF(ISERROR(AA246/AA243),"",AA246/AA243)</f>
        <v>94.793986928104573</v>
      </c>
      <c r="AB237" s="269">
        <f>IF(ISERROR(AB246/AB243),"",AB246/AB243)</f>
        <v>95.880745341614897</v>
      </c>
      <c r="AC237" s="269">
        <f>IF(ISERROR(AC246/AC243),"",AC246/AC243)</f>
        <v>80.489754098360649</v>
      </c>
      <c r="AD237" s="260">
        <f>SUM(Z246:AC246)/SUM(Z243:AC243)</f>
        <v>92.156049382716049</v>
      </c>
      <c r="AF237" s="270">
        <f>AD237</f>
        <v>92.156049382716049</v>
      </c>
      <c r="AG237" s="270">
        <f t="shared" si="266"/>
        <v>92.156049382716049</v>
      </c>
      <c r="AH237" s="270">
        <f t="shared" si="266"/>
        <v>92.156049382716049</v>
      </c>
      <c r="AI237" s="270">
        <f t="shared" si="266"/>
        <v>92.156049382716049</v>
      </c>
      <c r="AJ237" s="271">
        <f t="shared" si="266"/>
        <v>92.156049382716049</v>
      </c>
      <c r="AK237" s="271">
        <f t="shared" si="266"/>
        <v>92.156049382716049</v>
      </c>
      <c r="AL237" s="271">
        <f t="shared" si="266"/>
        <v>92.156049382716049</v>
      </c>
      <c r="AM237" s="271">
        <f t="shared" si="266"/>
        <v>92.156049382716049</v>
      </c>
      <c r="AN237" s="271">
        <f t="shared" si="266"/>
        <v>92.156049382716049</v>
      </c>
      <c r="AO237" s="271">
        <f t="shared" si="266"/>
        <v>92.156049382716049</v>
      </c>
      <c r="AP237" s="271">
        <f t="shared" si="266"/>
        <v>92.156049382716049</v>
      </c>
      <c r="AQ237" s="271">
        <f t="shared" si="266"/>
        <v>92.156049382716049</v>
      </c>
      <c r="AR237" s="271">
        <f t="shared" si="266"/>
        <v>92.156049382716049</v>
      </c>
      <c r="AS237" s="271">
        <f t="shared" si="266"/>
        <v>92.156049382716049</v>
      </c>
      <c r="AT237" s="271">
        <f t="shared" si="266"/>
        <v>92.156049382716049</v>
      </c>
      <c r="AU237" s="271">
        <f t="shared" si="266"/>
        <v>92.156049382716049</v>
      </c>
      <c r="AV237" s="271">
        <f t="shared" si="266"/>
        <v>92.156049382716049</v>
      </c>
      <c r="AW237" s="271">
        <f t="shared" si="266"/>
        <v>92.156049382716049</v>
      </c>
      <c r="AX237" s="271">
        <f t="shared" si="266"/>
        <v>92.156049382716049</v>
      </c>
      <c r="AY237" s="271">
        <f t="shared" si="266"/>
        <v>92.156049382716049</v>
      </c>
      <c r="AZ237" s="271">
        <f t="shared" si="266"/>
        <v>92.156049382716049</v>
      </c>
      <c r="BA237" s="271">
        <f t="shared" si="266"/>
        <v>92.156049382716049</v>
      </c>
      <c r="BB237" s="271">
        <f t="shared" si="266"/>
        <v>92.156049382716049</v>
      </c>
      <c r="BC237" s="271">
        <f t="shared" si="266"/>
        <v>92.156049382716049</v>
      </c>
      <c r="BD237" s="271">
        <f t="shared" si="266"/>
        <v>92.156049382716049</v>
      </c>
      <c r="BE237" s="271">
        <f t="shared" si="266"/>
        <v>92.156049382716049</v>
      </c>
      <c r="BF237" s="271">
        <f t="shared" si="266"/>
        <v>92.156049382716049</v>
      </c>
      <c r="BG237" s="271">
        <f t="shared" si="266"/>
        <v>92.156049382716049</v>
      </c>
      <c r="BH237" s="271">
        <f t="shared" si="266"/>
        <v>92.156049382716049</v>
      </c>
      <c r="BI237" s="271">
        <f t="shared" si="266"/>
        <v>92.156049382716049</v>
      </c>
      <c r="BJ237" s="271">
        <f t="shared" si="266"/>
        <v>92.156049382716049</v>
      </c>
      <c r="BK237" s="271">
        <f t="shared" si="266"/>
        <v>92.156049382716049</v>
      </c>
      <c r="BL237" s="271">
        <f t="shared" si="266"/>
        <v>92.156049382716049</v>
      </c>
      <c r="BM237" s="271">
        <f t="shared" si="266"/>
        <v>92.156049382716049</v>
      </c>
      <c r="BN237" s="271">
        <f t="shared" si="266"/>
        <v>92.156049382716049</v>
      </c>
      <c r="BO237" s="271">
        <f t="shared" si="266"/>
        <v>92.156049382716049</v>
      </c>
    </row>
    <row r="238" spans="2:67" outlineLevel="1" x14ac:dyDescent="0.25">
      <c r="B238" s="287" t="s">
        <v>233</v>
      </c>
      <c r="C238" s="247"/>
      <c r="D238" s="269"/>
      <c r="E238" s="269"/>
      <c r="F238" s="269"/>
      <c r="G238" s="269"/>
      <c r="H238" s="269"/>
      <c r="I238" s="269"/>
      <c r="J238" s="269"/>
      <c r="K238" s="269"/>
      <c r="L238" s="269"/>
      <c r="M238" s="269"/>
      <c r="N238" s="269"/>
      <c r="O238" s="269"/>
      <c r="P238" s="269"/>
      <c r="Q238" s="269"/>
      <c r="R238" s="269"/>
      <c r="S238" s="269"/>
      <c r="T238" s="269"/>
      <c r="U238" s="269"/>
      <c r="V238" s="269"/>
      <c r="W238" s="269"/>
      <c r="X238" s="269"/>
      <c r="Y238" s="269">
        <f>IF(ISERROR(Y246/Y233),"",Y246/Y233)</f>
        <v>426</v>
      </c>
      <c r="Z238" s="269">
        <f>IF(ISERROR(Z246/Z233),"",Z246/Z233)</f>
        <v>110.55265486725665</v>
      </c>
      <c r="AA238" s="269">
        <f>IF(ISERROR(AA246/AA233),"",AA246/AA233)</f>
        <v>64.174690265486717</v>
      </c>
      <c r="AB238" s="269">
        <f>IF(ISERROR(AB246/AB233),"",AB246/AB233)</f>
        <v>61.995180722891561</v>
      </c>
      <c r="AC238" s="269">
        <f>IF(ISERROR(AC246/AC233),"",AC246/AC233)</f>
        <v>45.044724770642205</v>
      </c>
      <c r="AD238" s="260">
        <f>SUM(Z246:AC246)/SUM(Z233:AC233)</f>
        <v>64.829379652605454</v>
      </c>
      <c r="AF238" s="270">
        <f>AD238</f>
        <v>64.829379652605454</v>
      </c>
      <c r="AG238" s="270">
        <f t="shared" si="266"/>
        <v>64.829379652605454</v>
      </c>
      <c r="AH238" s="270">
        <f t="shared" si="266"/>
        <v>64.829379652605454</v>
      </c>
      <c r="AI238" s="270">
        <f t="shared" si="266"/>
        <v>64.829379652605454</v>
      </c>
      <c r="AJ238" s="271">
        <f t="shared" si="266"/>
        <v>64.829379652605454</v>
      </c>
      <c r="AK238" s="271">
        <f t="shared" si="266"/>
        <v>64.829379652605454</v>
      </c>
      <c r="AL238" s="271">
        <f t="shared" si="266"/>
        <v>64.829379652605454</v>
      </c>
      <c r="AM238" s="271">
        <f t="shared" si="266"/>
        <v>64.829379652605454</v>
      </c>
      <c r="AN238" s="271">
        <f t="shared" si="266"/>
        <v>64.829379652605454</v>
      </c>
      <c r="AO238" s="271">
        <f t="shared" si="266"/>
        <v>64.829379652605454</v>
      </c>
      <c r="AP238" s="271">
        <f t="shared" si="266"/>
        <v>64.829379652605454</v>
      </c>
      <c r="AQ238" s="271">
        <f t="shared" si="266"/>
        <v>64.829379652605454</v>
      </c>
      <c r="AR238" s="271">
        <f t="shared" si="266"/>
        <v>64.829379652605454</v>
      </c>
      <c r="AS238" s="271">
        <f t="shared" si="266"/>
        <v>64.829379652605454</v>
      </c>
      <c r="AT238" s="271">
        <f t="shared" si="266"/>
        <v>64.829379652605454</v>
      </c>
      <c r="AU238" s="271">
        <f t="shared" si="266"/>
        <v>64.829379652605454</v>
      </c>
      <c r="AV238" s="271">
        <f t="shared" si="266"/>
        <v>64.829379652605454</v>
      </c>
      <c r="AW238" s="271">
        <f t="shared" si="266"/>
        <v>64.829379652605454</v>
      </c>
      <c r="AX238" s="271">
        <f t="shared" si="266"/>
        <v>64.829379652605454</v>
      </c>
      <c r="AY238" s="271">
        <f t="shared" si="266"/>
        <v>64.829379652605454</v>
      </c>
      <c r="AZ238" s="271">
        <f t="shared" si="266"/>
        <v>64.829379652605454</v>
      </c>
      <c r="BA238" s="271">
        <f t="shared" si="266"/>
        <v>64.829379652605454</v>
      </c>
      <c r="BB238" s="271">
        <f t="shared" si="266"/>
        <v>64.829379652605454</v>
      </c>
      <c r="BC238" s="271">
        <f t="shared" si="266"/>
        <v>64.829379652605454</v>
      </c>
      <c r="BD238" s="271">
        <f t="shared" si="266"/>
        <v>64.829379652605454</v>
      </c>
      <c r="BE238" s="271">
        <f t="shared" si="266"/>
        <v>64.829379652605454</v>
      </c>
      <c r="BF238" s="271">
        <f t="shared" si="266"/>
        <v>64.829379652605454</v>
      </c>
      <c r="BG238" s="271">
        <f t="shared" si="266"/>
        <v>64.829379652605454</v>
      </c>
      <c r="BH238" s="271">
        <f t="shared" si="266"/>
        <v>64.829379652605454</v>
      </c>
      <c r="BI238" s="271">
        <f t="shared" si="266"/>
        <v>64.829379652605454</v>
      </c>
      <c r="BJ238" s="271">
        <f t="shared" si="266"/>
        <v>64.829379652605454</v>
      </c>
      <c r="BK238" s="271">
        <f t="shared" si="266"/>
        <v>64.829379652605454</v>
      </c>
      <c r="BL238" s="271">
        <f t="shared" si="266"/>
        <v>64.829379652605454</v>
      </c>
      <c r="BM238" s="271">
        <f t="shared" si="266"/>
        <v>64.829379652605454</v>
      </c>
      <c r="BN238" s="271">
        <f t="shared" si="266"/>
        <v>64.829379652605454</v>
      </c>
      <c r="BO238" s="271">
        <f t="shared" si="266"/>
        <v>64.829379652605454</v>
      </c>
    </row>
    <row r="239" spans="2:67" outlineLevel="1" x14ac:dyDescent="0.25"/>
    <row r="240" spans="2:67" outlineLevel="1" x14ac:dyDescent="0.25">
      <c r="B240" s="292" t="s">
        <v>243</v>
      </c>
      <c r="D240" s="7">
        <f>IF(VLOOKUP($B$68&amp;$B240,[17]Sheet1!$C$87:$AC$169,COLUMN(D$1)-2,FALSE)=" ",0,VLOOKUP($B$68&amp;$B240,[17]Sheet1!$C$87:$AC$169,COLUMN(D$1)-2,FALSE))</f>
        <v>0</v>
      </c>
      <c r="E240" s="7">
        <f>IF(VLOOKUP($B$68&amp;$B240,[17]Sheet1!$C$87:$AC$169,COLUMN(E$1)-2,FALSE)=" ",0,VLOOKUP($B$68&amp;$B240,[17]Sheet1!$C$87:$AC$169,COLUMN(E$1)-2,FALSE))</f>
        <v>0</v>
      </c>
      <c r="F240" s="7">
        <f>IF(VLOOKUP($B$68&amp;$B240,[17]Sheet1!$C$87:$AC$169,COLUMN(F$1)-2,FALSE)=" ",0,VLOOKUP($B$68&amp;$B240,[17]Sheet1!$C$87:$AC$169,COLUMN(F$1)-2,FALSE))</f>
        <v>0</v>
      </c>
      <c r="G240" s="7">
        <f>IF(VLOOKUP($B$68&amp;$B240,[17]Sheet1!$C$87:$AC$169,COLUMN(G$1)-2,FALSE)=" ",0,VLOOKUP($B$68&amp;$B240,[17]Sheet1!$C$87:$AC$169,COLUMN(G$1)-2,FALSE))</f>
        <v>0</v>
      </c>
      <c r="H240" s="7">
        <f>IF(VLOOKUP($B$68&amp;$B240,[17]Sheet1!$C$87:$AC$169,COLUMN(H$1)-2,FALSE)=" ",0,VLOOKUP($B$68&amp;$B240,[17]Sheet1!$C$87:$AC$169,COLUMN(H$1)-2,FALSE))</f>
        <v>0</v>
      </c>
      <c r="I240" s="7">
        <f>IF(VLOOKUP($B$68&amp;$B240,[17]Sheet1!$C$87:$AC$169,COLUMN(I$1)-2,FALSE)=" ",0,VLOOKUP($B$68&amp;$B240,[17]Sheet1!$C$87:$AC$169,COLUMN(I$1)-2,FALSE))</f>
        <v>0</v>
      </c>
      <c r="J240" s="7">
        <f>IF(VLOOKUP($B$68&amp;$B240,[17]Sheet1!$C$87:$AC$169,COLUMN(J$1)-2,FALSE)=" ",0,VLOOKUP($B$68&amp;$B240,[17]Sheet1!$C$87:$AC$169,COLUMN(J$1)-2,FALSE))</f>
        <v>0</v>
      </c>
      <c r="K240" s="7">
        <f>IF(VLOOKUP($B$68&amp;$B240,[17]Sheet1!$C$87:$AC$169,COLUMN(K$1)-2,FALSE)=" ",0,VLOOKUP($B$68&amp;$B240,[17]Sheet1!$C$87:$AC$169,COLUMN(K$1)-2,FALSE))</f>
        <v>0</v>
      </c>
      <c r="L240" s="7">
        <f>IF(VLOOKUP($B$68&amp;$B240,[17]Sheet1!$C$87:$AC$169,COLUMN(L$1)-2,FALSE)=" ",0,VLOOKUP($B$68&amp;$B240,[17]Sheet1!$C$87:$AC$169,COLUMN(L$1)-2,FALSE))</f>
        <v>0</v>
      </c>
      <c r="M240" s="7">
        <f>IF(VLOOKUP($B$68&amp;$B240,[17]Sheet1!$C$87:$AC$169,COLUMN(M$1)-2,FALSE)=" ",0,VLOOKUP($B$68&amp;$B240,[17]Sheet1!$C$87:$AC$169,COLUMN(M$1)-2,FALSE))</f>
        <v>0</v>
      </c>
      <c r="N240" s="7">
        <f>IF(VLOOKUP($B$68&amp;$B240,[17]Sheet1!$C$87:$AC$169,COLUMN(N$1)-2,FALSE)=" ",0,VLOOKUP($B$68&amp;$B240,[17]Sheet1!$C$87:$AC$169,COLUMN(N$1)-2,FALSE))</f>
        <v>0</v>
      </c>
      <c r="O240" s="7">
        <f>IF(VLOOKUP($B$68&amp;$B240,[17]Sheet1!$C$87:$AC$169,COLUMN(O$1)-2,FALSE)=" ",0,VLOOKUP($B$68&amp;$B240,[17]Sheet1!$C$87:$AC$169,COLUMN(O$1)-2,FALSE))</f>
        <v>0</v>
      </c>
      <c r="P240" s="7">
        <f>IF(VLOOKUP($B$68&amp;$B240,[17]Sheet1!$C$87:$AC$169,COLUMN(P$1)-2,FALSE)=" ",0,VLOOKUP($B$68&amp;$B240,[17]Sheet1!$C$87:$AC$169,COLUMN(P$1)-2,FALSE))</f>
        <v>0</v>
      </c>
      <c r="Q240" s="7">
        <f>IF(VLOOKUP($B$68&amp;$B240,[17]Sheet1!$C$87:$AC$169,COLUMN(Q$1)-2,FALSE)=" ",0,VLOOKUP($B$68&amp;$B240,[17]Sheet1!$C$87:$AC$169,COLUMN(Q$1)-2,FALSE))</f>
        <v>0</v>
      </c>
      <c r="R240" s="7">
        <f>IF(VLOOKUP($B$68&amp;$B240,[17]Sheet1!$C$87:$AC$169,COLUMN(R$1)-2,FALSE)=" ",0,VLOOKUP($B$68&amp;$B240,[17]Sheet1!$C$87:$AC$169,COLUMN(R$1)-2,FALSE))</f>
        <v>0</v>
      </c>
      <c r="S240" s="7">
        <f>IF(VLOOKUP($B$68&amp;$B240,[17]Sheet1!$C$87:$AC$169,COLUMN(S$1)-2,FALSE)=" ",0,VLOOKUP($B$68&amp;$B240,[17]Sheet1!$C$87:$AC$169,COLUMN(S$1)-2,FALSE))</f>
        <v>0</v>
      </c>
      <c r="T240" s="7">
        <f>IF(VLOOKUP($B$68&amp;$B240,[17]Sheet1!$C$87:$AC$169,COLUMN(T$1)-2,FALSE)=" ",0,VLOOKUP($B$68&amp;$B240,[17]Sheet1!$C$87:$AC$169,COLUMN(T$1)-2,FALSE))</f>
        <v>0</v>
      </c>
      <c r="U240" s="7">
        <f>IF(VLOOKUP($B$68&amp;$B240,[17]Sheet1!$C$87:$AC$169,COLUMN(U$1)-2,FALSE)=" ",0,VLOOKUP($B$68&amp;$B240,[17]Sheet1!$C$87:$AC$169,COLUMN(U$1)-2,FALSE))</f>
        <v>0</v>
      </c>
      <c r="V240" s="7">
        <f>IF(VLOOKUP($B$68&amp;$B240,[17]Sheet1!$C$87:$AC$169,COLUMN(V$1)-2,FALSE)=" ",0,VLOOKUP($B$68&amp;$B240,[17]Sheet1!$C$87:$AC$169,COLUMN(V$1)-2,FALSE))</f>
        <v>0</v>
      </c>
      <c r="W240" s="7">
        <f>IF(VLOOKUP($B$68&amp;$B240,[17]Sheet1!$C$87:$AC$169,COLUMN(W$1)-2,FALSE)=" ",0,VLOOKUP($B$68&amp;$B240,[17]Sheet1!$C$87:$AC$169,COLUMN(W$1)-2,FALSE))</f>
        <v>0</v>
      </c>
      <c r="X240" s="7">
        <f>IF(VLOOKUP($B$68&amp;$B240,[17]Sheet1!$C$87:$AC$169,COLUMN(X$1)-2,FALSE)=" ",0,VLOOKUP($B$68&amp;$B240,[17]Sheet1!$C$87:$AC$169,COLUMN(X$1)-2,FALSE))</f>
        <v>0</v>
      </c>
      <c r="Y240" s="7">
        <f>IF(VLOOKUP($B$68&amp;$B240,[17]Sheet1!$C$87:$AC$169,COLUMN(Y$1)-2,FALSE)=" ",0,VLOOKUP($B$68&amp;$B240,[17]Sheet1!$C$87:$AC$169,COLUMN(Y$1)-2,FALSE))</f>
        <v>1</v>
      </c>
      <c r="Z240" s="7">
        <f>IF(VLOOKUP($B$68&amp;$B240,[17]Sheet1!$C$87:$AC$169,COLUMN(Z$1)-2,FALSE)=" ",0,VLOOKUP($B$68&amp;$B240,[17]Sheet1!$C$87:$AC$169,COLUMN(Z$1)-2,FALSE))</f>
        <v>112</v>
      </c>
      <c r="AA240" s="7">
        <f>IF(VLOOKUP($B$68&amp;$B240,[17]Sheet1!$C$87:$AC$169,COLUMN(AA$1)-2,FALSE)=" ",0,VLOOKUP($B$68&amp;$B240,[17]Sheet1!$C$87:$AC$169,COLUMN(AA$1)-2,FALSE))</f>
        <v>138</v>
      </c>
      <c r="AB240" s="7">
        <f>IF(VLOOKUP($B$68&amp;$B240,[17]Sheet1!$C$87:$AC$169,COLUMN(AB$1)-2,FALSE)=" ",0,VLOOKUP($B$68&amp;$B240,[17]Sheet1!$C$87:$AC$169,COLUMN(AB$1)-2,FALSE))</f>
        <v>138</v>
      </c>
      <c r="AC240" s="7">
        <f>IF(VLOOKUP($B$68&amp;$B240,[17]Sheet1!$C$87:$AC$169,COLUMN(AC$1)-2,FALSE)=" ",0,VLOOKUP($B$68&amp;$B240,[17]Sheet1!$C$87:$AC$169,COLUMN(AC$1)-2,FALSE))</f>
        <v>109</v>
      </c>
      <c r="AF240" s="7">
        <f t="shared" ref="AF240:AG244" si="267">AB240</f>
        <v>138</v>
      </c>
      <c r="AG240" s="7">
        <f t="shared" si="267"/>
        <v>109</v>
      </c>
      <c r="AH240" s="7">
        <f>VLOOKUP($A$167&amp;$B$232&amp;$B240,'[14]Paga All'!$G$1:$J$3000,4,FALSE)</f>
        <v>177</v>
      </c>
      <c r="AI240" s="7">
        <f>VLOOKUP($A$2&amp;$B$232&amp;$B240,'[15]Paga all'!$F$1413:$G1613,2,FALSE)</f>
        <v>155</v>
      </c>
      <c r="AJ240" s="7">
        <f>VLOOKUP($A$2&amp;$B$232&amp;$B240,'[16]Paga all'!$F$1372:$G$1470,2,FALSE)</f>
        <v>88</v>
      </c>
      <c r="AK240" s="9">
        <f t="shared" ref="AK240:BO240" si="268">IF(ROUND((AJ240+AJ241)*(1+AK234),)&gt;=AK$3*$AD$3,AK$3*$AD$3*(1-AK235),ROUND((AJ240+AJ241)*(1+AK234),)-ROUND((AJ240+AJ241)*(1+AK234)*AK235,))</f>
        <v>171</v>
      </c>
      <c r="AL240" s="9">
        <f t="shared" si="268"/>
        <v>211</v>
      </c>
      <c r="AM240" s="9">
        <f t="shared" si="268"/>
        <v>249</v>
      </c>
      <c r="AN240" s="9">
        <f t="shared" si="268"/>
        <v>294</v>
      </c>
      <c r="AO240" s="9">
        <f t="shared" si="268"/>
        <v>347</v>
      </c>
      <c r="AP240" s="9">
        <f t="shared" si="268"/>
        <v>409</v>
      </c>
      <c r="AQ240" s="9">
        <f t="shared" si="268"/>
        <v>483</v>
      </c>
      <c r="AR240" s="9">
        <f t="shared" si="268"/>
        <v>529</v>
      </c>
      <c r="AS240" s="9">
        <f t="shared" si="268"/>
        <v>673</v>
      </c>
      <c r="AT240" s="9">
        <f t="shared" si="268"/>
        <v>851</v>
      </c>
      <c r="AU240" s="9">
        <f t="shared" si="268"/>
        <v>1003</v>
      </c>
      <c r="AV240" s="9">
        <f t="shared" si="268"/>
        <v>1184</v>
      </c>
      <c r="AW240" s="9">
        <f t="shared" si="268"/>
        <v>1397</v>
      </c>
      <c r="AX240" s="9">
        <f t="shared" si="268"/>
        <v>1648</v>
      </c>
      <c r="AY240" s="9">
        <f t="shared" si="268"/>
        <v>1946</v>
      </c>
      <c r="AZ240" s="9">
        <f t="shared" si="268"/>
        <v>2296</v>
      </c>
      <c r="BA240" s="9">
        <f t="shared" si="268"/>
        <v>2709</v>
      </c>
      <c r="BB240" s="9">
        <f t="shared" si="268"/>
        <v>3196</v>
      </c>
      <c r="BC240" s="9">
        <f t="shared" si="268"/>
        <v>3772</v>
      </c>
      <c r="BD240" s="9">
        <f t="shared" si="268"/>
        <v>4450</v>
      </c>
      <c r="BE240" s="9">
        <f t="shared" si="268"/>
        <v>5251</v>
      </c>
      <c r="BF240" s="9">
        <f t="shared" si="268"/>
        <v>6196</v>
      </c>
      <c r="BG240" s="9">
        <f t="shared" si="268"/>
        <v>7312</v>
      </c>
      <c r="BH240" s="9">
        <f t="shared" si="268"/>
        <v>8628</v>
      </c>
      <c r="BI240" s="9">
        <f t="shared" si="268"/>
        <v>10181</v>
      </c>
      <c r="BJ240" s="9">
        <f t="shared" si="268"/>
        <v>12014</v>
      </c>
      <c r="BK240" s="9">
        <f t="shared" si="268"/>
        <v>14176</v>
      </c>
      <c r="BL240" s="9">
        <f t="shared" si="268"/>
        <v>16728</v>
      </c>
      <c r="BM240" s="9">
        <f t="shared" si="268"/>
        <v>19739</v>
      </c>
      <c r="BN240" s="9">
        <f t="shared" si="268"/>
        <v>23292</v>
      </c>
      <c r="BO240" s="9">
        <f t="shared" si="268"/>
        <v>25465.574999999997</v>
      </c>
    </row>
    <row r="241" spans="2:67" outlineLevel="1" x14ac:dyDescent="0.25">
      <c r="B241" s="292" t="s">
        <v>244</v>
      </c>
      <c r="D241" s="7">
        <f>IF(VLOOKUP($B$68&amp;$B241,[17]Sheet1!$C$87:$AC$169,COLUMN(D$1)-2,FALSE)=" ",0,VLOOKUP($B$68&amp;$B241,[17]Sheet1!$C$87:$AC$169,COLUMN(D$1)-2,FALSE))</f>
        <v>0</v>
      </c>
      <c r="E241" s="7">
        <f>IF(VLOOKUP($B$68&amp;$B241,[17]Sheet1!$C$87:$AC$169,COLUMN(E$1)-2,FALSE)=" ",0,VLOOKUP($B$68&amp;$B241,[17]Sheet1!$C$87:$AC$169,COLUMN(E$1)-2,FALSE))</f>
        <v>0</v>
      </c>
      <c r="F241" s="7">
        <f>IF(VLOOKUP($B$68&amp;$B241,[17]Sheet1!$C$87:$AC$169,COLUMN(F$1)-2,FALSE)=" ",0,VLOOKUP($B$68&amp;$B241,[17]Sheet1!$C$87:$AC$169,COLUMN(F$1)-2,FALSE))</f>
        <v>0</v>
      </c>
      <c r="G241" s="7">
        <f>IF(VLOOKUP($B$68&amp;$B241,[17]Sheet1!$C$87:$AC$169,COLUMN(G$1)-2,FALSE)=" ",0,VLOOKUP($B$68&amp;$B241,[17]Sheet1!$C$87:$AC$169,COLUMN(G$1)-2,FALSE))</f>
        <v>0</v>
      </c>
      <c r="H241" s="7">
        <f>IF(VLOOKUP($B$68&amp;$B241,[17]Sheet1!$C$87:$AC$169,COLUMN(H$1)-2,FALSE)=" ",0,VLOOKUP($B$68&amp;$B241,[17]Sheet1!$C$87:$AC$169,COLUMN(H$1)-2,FALSE))</f>
        <v>0</v>
      </c>
      <c r="I241" s="7">
        <f>IF(VLOOKUP($B$68&amp;$B241,[17]Sheet1!$C$87:$AC$169,COLUMN(I$1)-2,FALSE)=" ",0,VLOOKUP($B$68&amp;$B241,[17]Sheet1!$C$87:$AC$169,COLUMN(I$1)-2,FALSE))</f>
        <v>0</v>
      </c>
      <c r="J241" s="7">
        <f>IF(VLOOKUP($B$68&amp;$B241,[17]Sheet1!$C$87:$AC$169,COLUMN(J$1)-2,FALSE)=" ",0,VLOOKUP($B$68&amp;$B241,[17]Sheet1!$C$87:$AC$169,COLUMN(J$1)-2,FALSE))</f>
        <v>0</v>
      </c>
      <c r="K241" s="7">
        <f>IF(VLOOKUP($B$68&amp;$B241,[17]Sheet1!$C$87:$AC$169,COLUMN(K$1)-2,FALSE)=" ",0,VLOOKUP($B$68&amp;$B241,[17]Sheet1!$C$87:$AC$169,COLUMN(K$1)-2,FALSE))</f>
        <v>0</v>
      </c>
      <c r="L241" s="7">
        <f>IF(VLOOKUP($B$68&amp;$B241,[17]Sheet1!$C$87:$AC$169,COLUMN(L$1)-2,FALSE)=" ",0,VLOOKUP($B$68&amp;$B241,[17]Sheet1!$C$87:$AC$169,COLUMN(L$1)-2,FALSE))</f>
        <v>0</v>
      </c>
      <c r="M241" s="7">
        <f>IF(VLOOKUP($B$68&amp;$B241,[17]Sheet1!$C$87:$AC$169,COLUMN(M$1)-2,FALSE)=" ",0,VLOOKUP($B$68&amp;$B241,[17]Sheet1!$C$87:$AC$169,COLUMN(M$1)-2,FALSE))</f>
        <v>0</v>
      </c>
      <c r="N241" s="7">
        <f>IF(VLOOKUP($B$68&amp;$B241,[17]Sheet1!$C$87:$AC$169,COLUMN(N$1)-2,FALSE)=" ",0,VLOOKUP($B$68&amp;$B241,[17]Sheet1!$C$87:$AC$169,COLUMN(N$1)-2,FALSE))</f>
        <v>0</v>
      </c>
      <c r="O241" s="7">
        <f>IF(VLOOKUP($B$68&amp;$B241,[17]Sheet1!$C$87:$AC$169,COLUMN(O$1)-2,FALSE)=" ",0,VLOOKUP($B$68&amp;$B241,[17]Sheet1!$C$87:$AC$169,COLUMN(O$1)-2,FALSE))</f>
        <v>0</v>
      </c>
      <c r="P241" s="7">
        <f>IF(VLOOKUP($B$68&amp;$B241,[17]Sheet1!$C$87:$AC$169,COLUMN(P$1)-2,FALSE)=" ",0,VLOOKUP($B$68&amp;$B241,[17]Sheet1!$C$87:$AC$169,COLUMN(P$1)-2,FALSE))</f>
        <v>0</v>
      </c>
      <c r="Q241" s="7">
        <f>IF(VLOOKUP($B$68&amp;$B241,[17]Sheet1!$C$87:$AC$169,COLUMN(Q$1)-2,FALSE)=" ",0,VLOOKUP($B$68&amp;$B241,[17]Sheet1!$C$87:$AC$169,COLUMN(Q$1)-2,FALSE))</f>
        <v>0</v>
      </c>
      <c r="R241" s="7">
        <f>IF(VLOOKUP($B$68&amp;$B241,[17]Sheet1!$C$87:$AC$169,COLUMN(R$1)-2,FALSE)=" ",0,VLOOKUP($B$68&amp;$B241,[17]Sheet1!$C$87:$AC$169,COLUMN(R$1)-2,FALSE))</f>
        <v>0</v>
      </c>
      <c r="S241" s="7">
        <f>IF(VLOOKUP($B$68&amp;$B241,[17]Sheet1!$C$87:$AC$169,COLUMN(S$1)-2,FALSE)=" ",0,VLOOKUP($B$68&amp;$B241,[17]Sheet1!$C$87:$AC$169,COLUMN(S$1)-2,FALSE))</f>
        <v>0</v>
      </c>
      <c r="T241" s="7">
        <f>IF(VLOOKUP($B$68&amp;$B241,[17]Sheet1!$C$87:$AC$169,COLUMN(T$1)-2,FALSE)=" ",0,VLOOKUP($B$68&amp;$B241,[17]Sheet1!$C$87:$AC$169,COLUMN(T$1)-2,FALSE))</f>
        <v>0</v>
      </c>
      <c r="U241" s="7">
        <f>IF(VLOOKUP($B$68&amp;$B241,[17]Sheet1!$C$87:$AC$169,COLUMN(U$1)-2,FALSE)=" ",0,VLOOKUP($B$68&amp;$B241,[17]Sheet1!$C$87:$AC$169,COLUMN(U$1)-2,FALSE))</f>
        <v>0</v>
      </c>
      <c r="V241" s="7">
        <f>IF(VLOOKUP($B$68&amp;$B241,[17]Sheet1!$C$87:$AC$169,COLUMN(V$1)-2,FALSE)=" ",0,VLOOKUP($B$68&amp;$B241,[17]Sheet1!$C$87:$AC$169,COLUMN(V$1)-2,FALSE))</f>
        <v>0</v>
      </c>
      <c r="W241" s="7">
        <f>IF(VLOOKUP($B$68&amp;$B241,[17]Sheet1!$C$87:$AC$169,COLUMN(W$1)-2,FALSE)=" ",0,VLOOKUP($B$68&amp;$B241,[17]Sheet1!$C$87:$AC$169,COLUMN(W$1)-2,FALSE))</f>
        <v>0</v>
      </c>
      <c r="X241" s="7">
        <f>IF(VLOOKUP($B$68&amp;$B241,[17]Sheet1!$C$87:$AC$169,COLUMN(X$1)-2,FALSE)=" ",0,VLOOKUP($B$68&amp;$B241,[17]Sheet1!$C$87:$AC$169,COLUMN(X$1)-2,FALSE))</f>
        <v>0</v>
      </c>
      <c r="Y241" s="7">
        <v>0</v>
      </c>
      <c r="Z241" s="7">
        <f>IF(VLOOKUP($B$68&amp;$B241,[17]Sheet1!$C$87:$AC$169,COLUMN(Z$1)-2,FALSE)=" ",0,VLOOKUP($B$68&amp;$B241,[17]Sheet1!$C$87:$AC$169,COLUMN(Z$1)-2,FALSE))</f>
        <v>1</v>
      </c>
      <c r="AA241" s="7">
        <f>IF(VLOOKUP($B$68&amp;$B241,[17]Sheet1!$C$87:$AC$169,COLUMN(AA$1)-2,FALSE)=" ",0,VLOOKUP($B$68&amp;$B241,[17]Sheet1!$C$87:$AC$169,COLUMN(AA$1)-2,FALSE))</f>
        <v>88</v>
      </c>
      <c r="AB241" s="7">
        <f>IF(VLOOKUP($B$68&amp;$B241,[17]Sheet1!$C$87:$AC$169,COLUMN(AB$1)-2,FALSE)=" ",0,VLOOKUP($B$68&amp;$B241,[17]Sheet1!$C$87:$AC$169,COLUMN(AB$1)-2,FALSE))</f>
        <v>111</v>
      </c>
      <c r="AC241" s="7">
        <f>IF(VLOOKUP($B$68&amp;$B241,[17]Sheet1!$C$87:$AC$169,COLUMN(AC$1)-2,FALSE)=" ",0,VLOOKUP($B$68&amp;$B241,[17]Sheet1!$C$87:$AC$169,COLUMN(AC$1)-2,FALSE))</f>
        <v>109</v>
      </c>
      <c r="AF241" s="7">
        <f t="shared" si="267"/>
        <v>111</v>
      </c>
      <c r="AG241" s="7">
        <f t="shared" si="267"/>
        <v>109</v>
      </c>
      <c r="AH241" s="7">
        <f>VLOOKUP($A$167&amp;$B$232&amp;$B241,'[14]Paga All'!$G$1:$J$3000,4,FALSE)</f>
        <v>78</v>
      </c>
      <c r="AI241" s="7">
        <f>VLOOKUP($A$2&amp;$B$232&amp;$B241,'[15]Paga all'!$F$1413:$G1614,2,FALSE)</f>
        <v>129</v>
      </c>
      <c r="AJ241" s="7">
        <f>VLOOKUP($A$2&amp;$B$232&amp;$B241,'[16]Paga all'!$F$1372:$G$1470,2,FALSE)</f>
        <v>129</v>
      </c>
      <c r="AK241" s="9">
        <f t="shared" ref="AK241:BO241" si="269">IF(ROUND((AJ240+AJ241)*(1+AK234),)&gt;=AK$3*$AD$3,AK$3*$AD$3*AK235,ROUND((AJ240+AJ241)*(1+AK234),)-AK240)</f>
        <v>85</v>
      </c>
      <c r="AL241" s="9">
        <f t="shared" si="269"/>
        <v>91</v>
      </c>
      <c r="AM241" s="9">
        <f t="shared" si="269"/>
        <v>107</v>
      </c>
      <c r="AN241" s="9">
        <f t="shared" si="269"/>
        <v>126</v>
      </c>
      <c r="AO241" s="9">
        <f t="shared" si="269"/>
        <v>149</v>
      </c>
      <c r="AP241" s="9">
        <f t="shared" si="269"/>
        <v>176</v>
      </c>
      <c r="AQ241" s="9">
        <f t="shared" si="269"/>
        <v>207</v>
      </c>
      <c r="AR241" s="9">
        <f t="shared" si="269"/>
        <v>285</v>
      </c>
      <c r="AS241" s="9">
        <f t="shared" si="269"/>
        <v>288</v>
      </c>
      <c r="AT241" s="9">
        <f t="shared" si="269"/>
        <v>283</v>
      </c>
      <c r="AU241" s="9">
        <f t="shared" si="269"/>
        <v>335</v>
      </c>
      <c r="AV241" s="9">
        <f t="shared" si="269"/>
        <v>395</v>
      </c>
      <c r="AW241" s="9">
        <f t="shared" si="269"/>
        <v>466</v>
      </c>
      <c r="AX241" s="9">
        <f t="shared" si="269"/>
        <v>550</v>
      </c>
      <c r="AY241" s="9">
        <f t="shared" si="269"/>
        <v>648</v>
      </c>
      <c r="AZ241" s="9">
        <f t="shared" si="269"/>
        <v>765</v>
      </c>
      <c r="BA241" s="9">
        <f t="shared" si="269"/>
        <v>903</v>
      </c>
      <c r="BB241" s="9">
        <f t="shared" si="269"/>
        <v>1066</v>
      </c>
      <c r="BC241" s="9">
        <f t="shared" si="269"/>
        <v>1257</v>
      </c>
      <c r="BD241" s="9">
        <f t="shared" si="269"/>
        <v>1484</v>
      </c>
      <c r="BE241" s="9">
        <f t="shared" si="269"/>
        <v>1751</v>
      </c>
      <c r="BF241" s="9">
        <f t="shared" si="269"/>
        <v>2066</v>
      </c>
      <c r="BG241" s="9">
        <f t="shared" si="269"/>
        <v>2437</v>
      </c>
      <c r="BH241" s="9">
        <f t="shared" si="269"/>
        <v>2876</v>
      </c>
      <c r="BI241" s="9">
        <f t="shared" si="269"/>
        <v>3394</v>
      </c>
      <c r="BJ241" s="9">
        <f t="shared" si="269"/>
        <v>4005</v>
      </c>
      <c r="BK241" s="9">
        <f t="shared" si="269"/>
        <v>4726</v>
      </c>
      <c r="BL241" s="9">
        <f t="shared" si="269"/>
        <v>5576</v>
      </c>
      <c r="BM241" s="9">
        <f t="shared" si="269"/>
        <v>6580</v>
      </c>
      <c r="BN241" s="9">
        <f t="shared" si="269"/>
        <v>7764</v>
      </c>
      <c r="BO241" s="9">
        <f t="shared" si="269"/>
        <v>8488.5249999999996</v>
      </c>
    </row>
    <row r="242" spans="2:67" outlineLevel="1" x14ac:dyDescent="0.25">
      <c r="B242" s="292" t="s">
        <v>245</v>
      </c>
      <c r="D242" s="7">
        <f>IF(VLOOKUP($B$68&amp;$B242,[17]Sheet1!$C$87:$AC$169,COLUMN(D$1)-2,FALSE)=" ",0,VLOOKUP($B$68&amp;$B242,[17]Sheet1!$C$87:$AC$169,COLUMN(D$1)-2,FALSE))</f>
        <v>0</v>
      </c>
      <c r="E242" s="7">
        <f>IF(VLOOKUP($B$68&amp;$B242,[17]Sheet1!$C$87:$AC$169,COLUMN(E$1)-2,FALSE)=" ",0,VLOOKUP($B$68&amp;$B242,[17]Sheet1!$C$87:$AC$169,COLUMN(E$1)-2,FALSE))</f>
        <v>0</v>
      </c>
      <c r="F242" s="7">
        <f>IF(VLOOKUP($B$68&amp;$B242,[17]Sheet1!$C$87:$AC$169,COLUMN(F$1)-2,FALSE)=" ",0,VLOOKUP($B$68&amp;$B242,[17]Sheet1!$C$87:$AC$169,COLUMN(F$1)-2,FALSE))</f>
        <v>0</v>
      </c>
      <c r="G242" s="7">
        <f>IF(VLOOKUP($B$68&amp;$B242,[17]Sheet1!$C$87:$AC$169,COLUMN(G$1)-2,FALSE)=" ",0,VLOOKUP($B$68&amp;$B242,[17]Sheet1!$C$87:$AC$169,COLUMN(G$1)-2,FALSE))</f>
        <v>0</v>
      </c>
      <c r="H242" s="7">
        <f>IF(VLOOKUP($B$68&amp;$B242,[17]Sheet1!$C$87:$AC$169,COLUMN(H$1)-2,FALSE)=" ",0,VLOOKUP($B$68&amp;$B242,[17]Sheet1!$C$87:$AC$169,COLUMN(H$1)-2,FALSE))</f>
        <v>0</v>
      </c>
      <c r="I242" s="7">
        <f>IF(VLOOKUP($B$68&amp;$B242,[17]Sheet1!$C$87:$AC$169,COLUMN(I$1)-2,FALSE)=" ",0,VLOOKUP($B$68&amp;$B242,[17]Sheet1!$C$87:$AC$169,COLUMN(I$1)-2,FALSE))</f>
        <v>0</v>
      </c>
      <c r="J242" s="7">
        <f>IF(VLOOKUP($B$68&amp;$B242,[17]Sheet1!$C$87:$AC$169,COLUMN(J$1)-2,FALSE)=" ",0,VLOOKUP($B$68&amp;$B242,[17]Sheet1!$C$87:$AC$169,COLUMN(J$1)-2,FALSE))</f>
        <v>0</v>
      </c>
      <c r="K242" s="7">
        <f>IF(VLOOKUP($B$68&amp;$B242,[17]Sheet1!$C$87:$AC$169,COLUMN(K$1)-2,FALSE)=" ",0,VLOOKUP($B$68&amp;$B242,[17]Sheet1!$C$87:$AC$169,COLUMN(K$1)-2,FALSE))</f>
        <v>0</v>
      </c>
      <c r="L242" s="7">
        <f>IF(VLOOKUP($B$68&amp;$B242,[17]Sheet1!$C$87:$AC$169,COLUMN(L$1)-2,FALSE)=" ",0,VLOOKUP($B$68&amp;$B242,[17]Sheet1!$C$87:$AC$169,COLUMN(L$1)-2,FALSE))</f>
        <v>0</v>
      </c>
      <c r="M242" s="7">
        <f>IF(VLOOKUP($B$68&amp;$B242,[17]Sheet1!$C$87:$AC$169,COLUMN(M$1)-2,FALSE)=" ",0,VLOOKUP($B$68&amp;$B242,[17]Sheet1!$C$87:$AC$169,COLUMN(M$1)-2,FALSE))</f>
        <v>0</v>
      </c>
      <c r="N242" s="7">
        <f>IF(VLOOKUP($B$68&amp;$B242,[17]Sheet1!$C$87:$AC$169,COLUMN(N$1)-2,FALSE)=" ",0,VLOOKUP($B$68&amp;$B242,[17]Sheet1!$C$87:$AC$169,COLUMN(N$1)-2,FALSE))</f>
        <v>0</v>
      </c>
      <c r="O242" s="7">
        <f>IF(VLOOKUP($B$68&amp;$B242,[17]Sheet1!$C$87:$AC$169,COLUMN(O$1)-2,FALSE)=" ",0,VLOOKUP($B$68&amp;$B242,[17]Sheet1!$C$87:$AC$169,COLUMN(O$1)-2,FALSE))</f>
        <v>0</v>
      </c>
      <c r="P242" s="7">
        <f>IF(VLOOKUP($B$68&amp;$B242,[17]Sheet1!$C$87:$AC$169,COLUMN(P$1)-2,FALSE)=" ",0,VLOOKUP($B$68&amp;$B242,[17]Sheet1!$C$87:$AC$169,COLUMN(P$1)-2,FALSE))</f>
        <v>0</v>
      </c>
      <c r="Q242" s="7">
        <f>IF(VLOOKUP($B$68&amp;$B242,[17]Sheet1!$C$87:$AC$169,COLUMN(Q$1)-2,FALSE)=" ",0,VLOOKUP($B$68&amp;$B242,[17]Sheet1!$C$87:$AC$169,COLUMN(Q$1)-2,FALSE))</f>
        <v>0</v>
      </c>
      <c r="R242" s="7">
        <f>IF(VLOOKUP($B$68&amp;$B242,[17]Sheet1!$C$87:$AC$169,COLUMN(R$1)-2,FALSE)=" ",0,VLOOKUP($B$68&amp;$B242,[17]Sheet1!$C$87:$AC$169,COLUMN(R$1)-2,FALSE))</f>
        <v>0</v>
      </c>
      <c r="S242" s="7">
        <f>IF(VLOOKUP($B$68&amp;$B242,[17]Sheet1!$C$87:$AC$169,COLUMN(S$1)-2,FALSE)=" ",0,VLOOKUP($B$68&amp;$B242,[17]Sheet1!$C$87:$AC$169,COLUMN(S$1)-2,FALSE))</f>
        <v>0</v>
      </c>
      <c r="T242" s="7">
        <f>IF(VLOOKUP($B$68&amp;$B242,[17]Sheet1!$C$87:$AC$169,COLUMN(T$1)-2,FALSE)=" ",0,VLOOKUP($B$68&amp;$B242,[17]Sheet1!$C$87:$AC$169,COLUMN(T$1)-2,FALSE))</f>
        <v>0</v>
      </c>
      <c r="U242" s="7">
        <f>IF(VLOOKUP($B$68&amp;$B242,[17]Sheet1!$C$87:$AC$169,COLUMN(U$1)-2,FALSE)=" ",0,VLOOKUP($B$68&amp;$B242,[17]Sheet1!$C$87:$AC$169,COLUMN(U$1)-2,FALSE))</f>
        <v>0</v>
      </c>
      <c r="V242" s="7">
        <f>IF(VLOOKUP($B$68&amp;$B242,[17]Sheet1!$C$87:$AC$169,COLUMN(V$1)-2,FALSE)=" ",0,VLOOKUP($B$68&amp;$B242,[17]Sheet1!$C$87:$AC$169,COLUMN(V$1)-2,FALSE))</f>
        <v>0</v>
      </c>
      <c r="W242" s="7">
        <f>IF(VLOOKUP($B$68&amp;$B242,[17]Sheet1!$C$87:$AC$169,COLUMN(W$1)-2,FALSE)=" ",0,VLOOKUP($B$68&amp;$B242,[17]Sheet1!$C$87:$AC$169,COLUMN(W$1)-2,FALSE))</f>
        <v>0</v>
      </c>
      <c r="X242" s="7">
        <f>IF(VLOOKUP($B$68&amp;$B242,[17]Sheet1!$C$87:$AC$169,COLUMN(X$1)-2,FALSE)=" ",0,VLOOKUP($B$68&amp;$B242,[17]Sheet1!$C$87:$AC$169,COLUMN(X$1)-2,FALSE))</f>
        <v>0</v>
      </c>
      <c r="Y242" s="7">
        <f>IF(VLOOKUP($B$68&amp;$B242,[17]Sheet1!$C$87:$AC$169,COLUMN(Y$1)-2,FALSE)=" ",0,VLOOKUP($B$68&amp;$B242,[17]Sheet1!$C$87:$AC$169,COLUMN(Y$1)-2,FALSE))</f>
        <v>0</v>
      </c>
      <c r="Z242" s="7">
        <f>IF(VLOOKUP($B$68&amp;$B242,[17]Sheet1!$C$87:$AC$169,COLUMN(Z$1)-2,FALSE)=" ",0,VLOOKUP($B$68&amp;$B242,[17]Sheet1!$C$87:$AC$169,COLUMN(Z$1)-2,FALSE))</f>
        <v>0</v>
      </c>
      <c r="AA242" s="7">
        <f>IF(VLOOKUP($B$68&amp;$B242,[17]Sheet1!$C$87:$AC$169,COLUMN(AA$1)-2,FALSE)=" ",0,VLOOKUP($B$68&amp;$B242,[17]Sheet1!$C$87:$AC$169,COLUMN(AA$1)-2,FALSE))</f>
        <v>0</v>
      </c>
      <c r="AB242" s="7">
        <f>IF(VLOOKUP($B$68&amp;$B242,[17]Sheet1!$C$87:$AC$169,COLUMN(AB$1)-2,FALSE)=" ",0,VLOOKUP($B$68&amp;$B242,[17]Sheet1!$C$87:$AC$169,COLUMN(AB$1)-2,FALSE))</f>
        <v>0</v>
      </c>
      <c r="AC242" s="7">
        <f>IF(VLOOKUP($B$68&amp;$B242,[17]Sheet1!$C$87:$AC$169,COLUMN(AC$1)-2,FALSE)=" ",0,VLOOKUP($B$68&amp;$B242,[17]Sheet1!$C$87:$AC$169,COLUMN(AC$1)-2,FALSE))</f>
        <v>0</v>
      </c>
      <c r="AF242" s="7">
        <f t="shared" si="267"/>
        <v>0</v>
      </c>
      <c r="AG242" s="7">
        <f t="shared" si="267"/>
        <v>0</v>
      </c>
      <c r="AH242" s="7">
        <f>VLOOKUP($A$167&amp;$B$232&amp;$B242,'[14]Paga All'!$G$1:$J$3000,4,FALSE)</f>
        <v>0</v>
      </c>
      <c r="AI242" s="7">
        <f>VLOOKUP($A$2&amp;$B$232&amp;$B242,'[15]Paga all'!$F$1413:$G1615,2,FALSE)</f>
        <v>0</v>
      </c>
      <c r="AJ242" s="7">
        <f>VLOOKUP($A$2&amp;$B$232&amp;$B242,'[16]Paga all'!$F$1372:$G$1470,2,FALSE)</f>
        <v>0</v>
      </c>
      <c r="AK242" s="9">
        <f t="shared" ref="AK242:BO242" si="270">AK240+AK241-AJ240</f>
        <v>168</v>
      </c>
      <c r="AL242" s="9">
        <f t="shared" si="270"/>
        <v>131</v>
      </c>
      <c r="AM242" s="9">
        <f t="shared" si="270"/>
        <v>145</v>
      </c>
      <c r="AN242" s="9">
        <f t="shared" si="270"/>
        <v>171</v>
      </c>
      <c r="AO242" s="9">
        <f t="shared" si="270"/>
        <v>202</v>
      </c>
      <c r="AP242" s="9">
        <f t="shared" si="270"/>
        <v>238</v>
      </c>
      <c r="AQ242" s="9">
        <f t="shared" si="270"/>
        <v>281</v>
      </c>
      <c r="AR242" s="9">
        <f t="shared" si="270"/>
        <v>331</v>
      </c>
      <c r="AS242" s="9">
        <f t="shared" si="270"/>
        <v>432</v>
      </c>
      <c r="AT242" s="9">
        <f t="shared" si="270"/>
        <v>461</v>
      </c>
      <c r="AU242" s="9">
        <f t="shared" si="270"/>
        <v>487</v>
      </c>
      <c r="AV242" s="9">
        <f t="shared" si="270"/>
        <v>576</v>
      </c>
      <c r="AW242" s="9">
        <f t="shared" si="270"/>
        <v>679</v>
      </c>
      <c r="AX242" s="9">
        <f t="shared" si="270"/>
        <v>801</v>
      </c>
      <c r="AY242" s="9">
        <f t="shared" si="270"/>
        <v>946</v>
      </c>
      <c r="AZ242" s="9">
        <f t="shared" si="270"/>
        <v>1115</v>
      </c>
      <c r="BA242" s="9">
        <f t="shared" si="270"/>
        <v>1316</v>
      </c>
      <c r="BB242" s="9">
        <f t="shared" si="270"/>
        <v>1553</v>
      </c>
      <c r="BC242" s="9">
        <f t="shared" si="270"/>
        <v>1833</v>
      </c>
      <c r="BD242" s="9">
        <f t="shared" si="270"/>
        <v>2162</v>
      </c>
      <c r="BE242" s="9">
        <f t="shared" si="270"/>
        <v>2552</v>
      </c>
      <c r="BF242" s="9">
        <f t="shared" si="270"/>
        <v>3011</v>
      </c>
      <c r="BG242" s="9">
        <f t="shared" si="270"/>
        <v>3553</v>
      </c>
      <c r="BH242" s="9">
        <f t="shared" si="270"/>
        <v>4192</v>
      </c>
      <c r="BI242" s="9">
        <f t="shared" si="270"/>
        <v>4947</v>
      </c>
      <c r="BJ242" s="9">
        <f t="shared" si="270"/>
        <v>5838</v>
      </c>
      <c r="BK242" s="9">
        <f t="shared" si="270"/>
        <v>6888</v>
      </c>
      <c r="BL242" s="9">
        <f t="shared" si="270"/>
        <v>8128</v>
      </c>
      <c r="BM242" s="9">
        <f t="shared" si="270"/>
        <v>9591</v>
      </c>
      <c r="BN242" s="9">
        <f t="shared" si="270"/>
        <v>11317</v>
      </c>
      <c r="BO242" s="9">
        <f t="shared" si="270"/>
        <v>10662.099999999999</v>
      </c>
    </row>
    <row r="243" spans="2:67" outlineLevel="1" x14ac:dyDescent="0.25">
      <c r="B243" s="292" t="s">
        <v>197</v>
      </c>
      <c r="D243" s="7">
        <f>IF(VLOOKUP($B$68&amp;$B243,[17]Sheet1!$C$87:$AC$169,COLUMN(D$1)-2,FALSE)=" ",0,VLOOKUP($B$68&amp;$B243,[17]Sheet1!$C$87:$AC$169,COLUMN(D$1)-2,FALSE))</f>
        <v>0</v>
      </c>
      <c r="E243" s="7">
        <f>IF(VLOOKUP($B$68&amp;$B243,[17]Sheet1!$C$87:$AC$169,COLUMN(E$1)-2,FALSE)=" ",0,VLOOKUP($B$68&amp;$B243,[17]Sheet1!$C$87:$AC$169,COLUMN(E$1)-2,FALSE))</f>
        <v>0</v>
      </c>
      <c r="F243" s="7">
        <f>IF(VLOOKUP($B$68&amp;$B243,[17]Sheet1!$C$87:$AC$169,COLUMN(F$1)-2,FALSE)=" ",0,VLOOKUP($B$68&amp;$B243,[17]Sheet1!$C$87:$AC$169,COLUMN(F$1)-2,FALSE))</f>
        <v>0</v>
      </c>
      <c r="G243" s="7">
        <f>IF(VLOOKUP($B$68&amp;$B243,[17]Sheet1!$C$87:$AC$169,COLUMN(G$1)-2,FALSE)=" ",0,VLOOKUP($B$68&amp;$B243,[17]Sheet1!$C$87:$AC$169,COLUMN(G$1)-2,FALSE))</f>
        <v>0</v>
      </c>
      <c r="H243" s="7">
        <f>IF(VLOOKUP($B$68&amp;$B243,[17]Sheet1!$C$87:$AC$169,COLUMN(H$1)-2,FALSE)=" ",0,VLOOKUP($B$68&amp;$B243,[17]Sheet1!$C$87:$AC$169,COLUMN(H$1)-2,FALSE))</f>
        <v>0</v>
      </c>
      <c r="I243" s="7">
        <f>IF(VLOOKUP($B$68&amp;$B243,[17]Sheet1!$C$87:$AC$169,COLUMN(I$1)-2,FALSE)=" ",0,VLOOKUP($B$68&amp;$B243,[17]Sheet1!$C$87:$AC$169,COLUMN(I$1)-2,FALSE))</f>
        <v>0</v>
      </c>
      <c r="J243" s="7">
        <f>IF(VLOOKUP($B$68&amp;$B243,[17]Sheet1!$C$87:$AC$169,COLUMN(J$1)-2,FALSE)=" ",0,VLOOKUP($B$68&amp;$B243,[17]Sheet1!$C$87:$AC$169,COLUMN(J$1)-2,FALSE))</f>
        <v>0</v>
      </c>
      <c r="K243" s="7">
        <f>IF(VLOOKUP($B$68&amp;$B243,[17]Sheet1!$C$87:$AC$169,COLUMN(K$1)-2,FALSE)=" ",0,VLOOKUP($B$68&amp;$B243,[17]Sheet1!$C$87:$AC$169,COLUMN(K$1)-2,FALSE))</f>
        <v>0</v>
      </c>
      <c r="L243" s="7">
        <f>IF(VLOOKUP($B$68&amp;$B243,[17]Sheet1!$C$87:$AC$169,COLUMN(L$1)-2,FALSE)=" ",0,VLOOKUP($B$68&amp;$B243,[17]Sheet1!$C$87:$AC$169,COLUMN(L$1)-2,FALSE))</f>
        <v>0</v>
      </c>
      <c r="M243" s="7">
        <f>IF(VLOOKUP($B$68&amp;$B243,[17]Sheet1!$C$87:$AC$169,COLUMN(M$1)-2,FALSE)=" ",0,VLOOKUP($B$68&amp;$B243,[17]Sheet1!$C$87:$AC$169,COLUMN(M$1)-2,FALSE))</f>
        <v>0</v>
      </c>
      <c r="N243" s="7">
        <f>IF(VLOOKUP($B$68&amp;$B243,[17]Sheet1!$C$87:$AC$169,COLUMN(N$1)-2,FALSE)=" ",0,VLOOKUP($B$68&amp;$B243,[17]Sheet1!$C$87:$AC$169,COLUMN(N$1)-2,FALSE))</f>
        <v>0</v>
      </c>
      <c r="O243" s="7">
        <f>IF(VLOOKUP($B$68&amp;$B243,[17]Sheet1!$C$87:$AC$169,COLUMN(O$1)-2,FALSE)=" ",0,VLOOKUP($B$68&amp;$B243,[17]Sheet1!$C$87:$AC$169,COLUMN(O$1)-2,FALSE))</f>
        <v>0</v>
      </c>
      <c r="P243" s="7">
        <f>IF(VLOOKUP($B$68&amp;$B243,[17]Sheet1!$C$87:$AC$169,COLUMN(P$1)-2,FALSE)=" ",0,VLOOKUP($B$68&amp;$B243,[17]Sheet1!$C$87:$AC$169,COLUMN(P$1)-2,FALSE))</f>
        <v>0</v>
      </c>
      <c r="Q243" s="7">
        <f>IF(VLOOKUP($B$68&amp;$B243,[17]Sheet1!$C$87:$AC$169,COLUMN(Q$1)-2,FALSE)=" ",0,VLOOKUP($B$68&amp;$B243,[17]Sheet1!$C$87:$AC$169,COLUMN(Q$1)-2,FALSE))</f>
        <v>0</v>
      </c>
      <c r="R243" s="7">
        <f>IF(VLOOKUP($B$68&amp;$B243,[17]Sheet1!$C$87:$AC$169,COLUMN(R$1)-2,FALSE)=" ",0,VLOOKUP($B$68&amp;$B243,[17]Sheet1!$C$87:$AC$169,COLUMN(R$1)-2,FALSE))</f>
        <v>0</v>
      </c>
      <c r="S243" s="7">
        <f>IF(VLOOKUP($B$68&amp;$B243,[17]Sheet1!$C$87:$AC$169,COLUMN(S$1)-2,FALSE)=" ",0,VLOOKUP($B$68&amp;$B243,[17]Sheet1!$C$87:$AC$169,COLUMN(S$1)-2,FALSE))</f>
        <v>0</v>
      </c>
      <c r="T243" s="7">
        <f>IF(VLOOKUP($B$68&amp;$B243,[17]Sheet1!$C$87:$AC$169,COLUMN(T$1)-2,FALSE)=" ",0,VLOOKUP($B$68&amp;$B243,[17]Sheet1!$C$87:$AC$169,COLUMN(T$1)-2,FALSE))</f>
        <v>0</v>
      </c>
      <c r="U243" s="7">
        <f>IF(VLOOKUP($B$68&amp;$B243,[17]Sheet1!$C$87:$AC$169,COLUMN(U$1)-2,FALSE)=" ",0,VLOOKUP($B$68&amp;$B243,[17]Sheet1!$C$87:$AC$169,COLUMN(U$1)-2,FALSE))</f>
        <v>0</v>
      </c>
      <c r="V243" s="7">
        <f>IF(VLOOKUP($B$68&amp;$B243,[17]Sheet1!$C$87:$AC$169,COLUMN(V$1)-2,FALSE)=" ",0,VLOOKUP($B$68&amp;$B243,[17]Sheet1!$C$87:$AC$169,COLUMN(V$1)-2,FALSE))</f>
        <v>0</v>
      </c>
      <c r="W243" s="7">
        <f>IF(VLOOKUP($B$68&amp;$B243,[17]Sheet1!$C$87:$AC$169,COLUMN(W$1)-2,FALSE)=" ",0,VLOOKUP($B$68&amp;$B243,[17]Sheet1!$C$87:$AC$169,COLUMN(W$1)-2,FALSE))</f>
        <v>0</v>
      </c>
      <c r="X243" s="7">
        <f>IF(VLOOKUP($B$68&amp;$B243,[17]Sheet1!$C$87:$AC$169,COLUMN(X$1)-2,FALSE)=" ",0,VLOOKUP($B$68&amp;$B243,[17]Sheet1!$C$87:$AC$169,COLUMN(X$1)-2,FALSE))</f>
        <v>0</v>
      </c>
      <c r="Y243" s="7">
        <f>IF(VLOOKUP($B$68&amp;$B243,[17]Sheet1!$C$87:$AC$169,COLUMN(Y$1)-2,FALSE)=" ",0,VLOOKUP($B$68&amp;$B243,[17]Sheet1!$C$87:$AC$169,COLUMN(Y$1)-2,FALSE))</f>
        <v>3</v>
      </c>
      <c r="Z243" s="7">
        <f>IF(VLOOKUP($B$68&amp;$B243,[17]Sheet1!$C$87:$AC$169,COLUMN(Z$1)-2,FALSE)=" ",0,VLOOKUP($B$68&amp;$B243,[17]Sheet1!$C$87:$AC$169,COLUMN(Z$1)-2,FALSE))</f>
        <v>131</v>
      </c>
      <c r="AA243" s="7">
        <f>IF(VLOOKUP($B$68&amp;$B243,[17]Sheet1!$C$87:$AC$169,COLUMN(AA$1)-2,FALSE)=" ",0,VLOOKUP($B$68&amp;$B243,[17]Sheet1!$C$87:$AC$169,COLUMN(AA$1)-2,FALSE))</f>
        <v>153</v>
      </c>
      <c r="AB243" s="7">
        <f>IF(VLOOKUP($B$68&amp;$B243,[17]Sheet1!$C$87:$AC$169,COLUMN(AB$1)-2,FALSE)=" ",0,VLOOKUP($B$68&amp;$B243,[17]Sheet1!$C$87:$AC$169,COLUMN(AB$1)-2,FALSE))</f>
        <v>161</v>
      </c>
      <c r="AC243" s="7">
        <f>IF(VLOOKUP($B$68&amp;$B243,[17]Sheet1!$C$87:$AC$169,COLUMN(AC$1)-2,FALSE)=" ",0,VLOOKUP($B$68&amp;$B243,[17]Sheet1!$C$87:$AC$169,COLUMN(AC$1)-2,FALSE))</f>
        <v>122</v>
      </c>
      <c r="AF243" s="7">
        <f t="shared" si="267"/>
        <v>161</v>
      </c>
      <c r="AG243" s="7">
        <f t="shared" si="267"/>
        <v>122</v>
      </c>
      <c r="AH243" s="7">
        <f>VLOOKUP($A$167&amp;$B$232&amp;$B243,'[14]Paga All'!$G$1:$J$3000,4,FALSE)</f>
        <v>225</v>
      </c>
      <c r="AI243" s="7">
        <f>VLOOKUP($A$2&amp;$B$232&amp;$B243,'[15]Paga all'!$F$1413:$G1616,2,FALSE)</f>
        <v>174</v>
      </c>
      <c r="AJ243" s="7">
        <f>VLOOKUP($A$2&amp;$B$232&amp;$B243,'[16]Paga all'!$F$1372:$G$1470,2,FALSE)</f>
        <v>95</v>
      </c>
      <c r="AK243" s="9">
        <f t="shared" ref="AK243:BO243" si="271">ROUND(AK240*AK236,)</f>
        <v>205</v>
      </c>
      <c r="AL243" s="9">
        <f t="shared" si="271"/>
        <v>274</v>
      </c>
      <c r="AM243" s="9">
        <f t="shared" si="271"/>
        <v>324</v>
      </c>
      <c r="AN243" s="9">
        <f t="shared" si="271"/>
        <v>382</v>
      </c>
      <c r="AO243" s="9">
        <f t="shared" si="271"/>
        <v>451</v>
      </c>
      <c r="AP243" s="9">
        <f t="shared" si="271"/>
        <v>532</v>
      </c>
      <c r="AQ243" s="9">
        <f t="shared" si="271"/>
        <v>628</v>
      </c>
      <c r="AR243" s="9">
        <f t="shared" si="271"/>
        <v>688</v>
      </c>
      <c r="AS243" s="9">
        <f t="shared" si="271"/>
        <v>875</v>
      </c>
      <c r="AT243" s="9">
        <f t="shared" si="271"/>
        <v>1106</v>
      </c>
      <c r="AU243" s="9">
        <f t="shared" si="271"/>
        <v>1304</v>
      </c>
      <c r="AV243" s="9">
        <f t="shared" si="271"/>
        <v>1539</v>
      </c>
      <c r="AW243" s="9">
        <f t="shared" si="271"/>
        <v>1816</v>
      </c>
      <c r="AX243" s="9">
        <f t="shared" si="271"/>
        <v>2142</v>
      </c>
      <c r="AY243" s="9">
        <f t="shared" si="271"/>
        <v>2530</v>
      </c>
      <c r="AZ243" s="9">
        <f t="shared" si="271"/>
        <v>2985</v>
      </c>
      <c r="BA243" s="9">
        <f t="shared" si="271"/>
        <v>3522</v>
      </c>
      <c r="BB243" s="9">
        <f t="shared" si="271"/>
        <v>4155</v>
      </c>
      <c r="BC243" s="9">
        <f t="shared" si="271"/>
        <v>4904</v>
      </c>
      <c r="BD243" s="9">
        <f t="shared" si="271"/>
        <v>5785</v>
      </c>
      <c r="BE243" s="9">
        <f t="shared" si="271"/>
        <v>6826</v>
      </c>
      <c r="BF243" s="9">
        <f t="shared" si="271"/>
        <v>8055</v>
      </c>
      <c r="BG243" s="9">
        <f t="shared" si="271"/>
        <v>9506</v>
      </c>
      <c r="BH243" s="9">
        <f t="shared" si="271"/>
        <v>11216</v>
      </c>
      <c r="BI243" s="9">
        <f t="shared" si="271"/>
        <v>13235</v>
      </c>
      <c r="BJ243" s="9">
        <f t="shared" si="271"/>
        <v>15618</v>
      </c>
      <c r="BK243" s="9">
        <f t="shared" si="271"/>
        <v>18429</v>
      </c>
      <c r="BL243" s="9">
        <f t="shared" si="271"/>
        <v>21746</v>
      </c>
      <c r="BM243" s="9">
        <f t="shared" si="271"/>
        <v>25661</v>
      </c>
      <c r="BN243" s="9">
        <f t="shared" si="271"/>
        <v>30280</v>
      </c>
      <c r="BO243" s="9">
        <f t="shared" si="271"/>
        <v>33105</v>
      </c>
    </row>
    <row r="244" spans="2:67" outlineLevel="1" x14ac:dyDescent="0.25">
      <c r="B244" s="292" t="s">
        <v>198</v>
      </c>
      <c r="D244" s="7">
        <f>IF(VLOOKUP($B$68&amp;$B244,[17]Sheet1!$C$87:$AC$169,COLUMN(D$1)-2,FALSE)=" ",0,VLOOKUP($B$68&amp;$B244,[17]Sheet1!$C$87:$AC$169,COLUMN(D$1)-2,FALSE))</f>
        <v>0</v>
      </c>
      <c r="E244" s="7">
        <f>IF(VLOOKUP($B$68&amp;$B244,[17]Sheet1!$C$87:$AC$169,COLUMN(E$1)-2,FALSE)=" ",0,VLOOKUP($B$68&amp;$B244,[17]Sheet1!$C$87:$AC$169,COLUMN(E$1)-2,FALSE))</f>
        <v>0</v>
      </c>
      <c r="F244" s="7">
        <f>IF(VLOOKUP($B$68&amp;$B244,[17]Sheet1!$C$87:$AC$169,COLUMN(F$1)-2,FALSE)=" ",0,VLOOKUP($B$68&amp;$B244,[17]Sheet1!$C$87:$AC$169,COLUMN(F$1)-2,FALSE))</f>
        <v>0</v>
      </c>
      <c r="G244" s="7">
        <f>IF(VLOOKUP($B$68&amp;$B244,[17]Sheet1!$C$87:$AC$169,COLUMN(G$1)-2,FALSE)=" ",0,VLOOKUP($B$68&amp;$B244,[17]Sheet1!$C$87:$AC$169,COLUMN(G$1)-2,FALSE))</f>
        <v>0</v>
      </c>
      <c r="H244" s="7">
        <f>IF(VLOOKUP($B$68&amp;$B244,[17]Sheet1!$C$87:$AC$169,COLUMN(H$1)-2,FALSE)=" ",0,VLOOKUP($B$68&amp;$B244,[17]Sheet1!$C$87:$AC$169,COLUMN(H$1)-2,FALSE))</f>
        <v>0</v>
      </c>
      <c r="I244" s="7">
        <f>IF(VLOOKUP($B$68&amp;$B244,[17]Sheet1!$C$87:$AC$169,COLUMN(I$1)-2,FALSE)=" ",0,VLOOKUP($B$68&amp;$B244,[17]Sheet1!$C$87:$AC$169,COLUMN(I$1)-2,FALSE))</f>
        <v>0</v>
      </c>
      <c r="J244" s="7">
        <f>IF(VLOOKUP($B$68&amp;$B244,[17]Sheet1!$C$87:$AC$169,COLUMN(J$1)-2,FALSE)=" ",0,VLOOKUP($B$68&amp;$B244,[17]Sheet1!$C$87:$AC$169,COLUMN(J$1)-2,FALSE))</f>
        <v>0</v>
      </c>
      <c r="K244" s="7">
        <f>IF(VLOOKUP($B$68&amp;$B244,[17]Sheet1!$C$87:$AC$169,COLUMN(K$1)-2,FALSE)=" ",0,VLOOKUP($B$68&amp;$B244,[17]Sheet1!$C$87:$AC$169,COLUMN(K$1)-2,FALSE))</f>
        <v>0</v>
      </c>
      <c r="L244" s="7">
        <f>IF(VLOOKUP($B$68&amp;$B244,[17]Sheet1!$C$87:$AC$169,COLUMN(L$1)-2,FALSE)=" ",0,VLOOKUP($B$68&amp;$B244,[17]Sheet1!$C$87:$AC$169,COLUMN(L$1)-2,FALSE))</f>
        <v>0</v>
      </c>
      <c r="M244" s="7">
        <f>IF(VLOOKUP($B$68&amp;$B244,[17]Sheet1!$C$87:$AC$169,COLUMN(M$1)-2,FALSE)=" ",0,VLOOKUP($B$68&amp;$B244,[17]Sheet1!$C$87:$AC$169,COLUMN(M$1)-2,FALSE))</f>
        <v>0</v>
      </c>
      <c r="N244" s="7">
        <f>IF(VLOOKUP($B$68&amp;$B244,[17]Sheet1!$C$87:$AC$169,COLUMN(N$1)-2,FALSE)=" ",0,VLOOKUP($B$68&amp;$B244,[17]Sheet1!$C$87:$AC$169,COLUMN(N$1)-2,FALSE))</f>
        <v>0</v>
      </c>
      <c r="O244" s="7">
        <f>IF(VLOOKUP($B$68&amp;$B244,[17]Sheet1!$C$87:$AC$169,COLUMN(O$1)-2,FALSE)=" ",0,VLOOKUP($B$68&amp;$B244,[17]Sheet1!$C$87:$AC$169,COLUMN(O$1)-2,FALSE))</f>
        <v>0</v>
      </c>
      <c r="P244" s="7">
        <f>IF(VLOOKUP($B$68&amp;$B244,[17]Sheet1!$C$87:$AC$169,COLUMN(P$1)-2,FALSE)=" ",0,VLOOKUP($B$68&amp;$B244,[17]Sheet1!$C$87:$AC$169,COLUMN(P$1)-2,FALSE))</f>
        <v>0</v>
      </c>
      <c r="Q244" s="7">
        <f>IF(VLOOKUP($B$68&amp;$B244,[17]Sheet1!$C$87:$AC$169,COLUMN(Q$1)-2,FALSE)=" ",0,VLOOKUP($B$68&amp;$B244,[17]Sheet1!$C$87:$AC$169,COLUMN(Q$1)-2,FALSE))</f>
        <v>0</v>
      </c>
      <c r="R244" s="7">
        <f>IF(VLOOKUP($B$68&amp;$B244,[17]Sheet1!$C$87:$AC$169,COLUMN(R$1)-2,FALSE)=" ",0,VLOOKUP($B$68&amp;$B244,[17]Sheet1!$C$87:$AC$169,COLUMN(R$1)-2,FALSE))</f>
        <v>0</v>
      </c>
      <c r="S244" s="7">
        <f>IF(VLOOKUP($B$68&amp;$B244,[17]Sheet1!$C$87:$AC$169,COLUMN(S$1)-2,FALSE)=" ",0,VLOOKUP($B$68&amp;$B244,[17]Sheet1!$C$87:$AC$169,COLUMN(S$1)-2,FALSE))</f>
        <v>0</v>
      </c>
      <c r="T244" s="7">
        <f>IF(VLOOKUP($B$68&amp;$B244,[17]Sheet1!$C$87:$AC$169,COLUMN(T$1)-2,FALSE)=" ",0,VLOOKUP($B$68&amp;$B244,[17]Sheet1!$C$87:$AC$169,COLUMN(T$1)-2,FALSE))</f>
        <v>0</v>
      </c>
      <c r="U244" s="7">
        <f>IF(VLOOKUP($B$68&amp;$B244,[17]Sheet1!$C$87:$AC$169,COLUMN(U$1)-2,FALSE)=" ",0,VLOOKUP($B$68&amp;$B244,[17]Sheet1!$C$87:$AC$169,COLUMN(U$1)-2,FALSE))</f>
        <v>0</v>
      </c>
      <c r="V244" s="7">
        <f>IF(VLOOKUP($B$68&amp;$B244,[17]Sheet1!$C$87:$AC$169,COLUMN(V$1)-2,FALSE)=" ",0,VLOOKUP($B$68&amp;$B244,[17]Sheet1!$C$87:$AC$169,COLUMN(V$1)-2,FALSE))</f>
        <v>0</v>
      </c>
      <c r="W244" s="7">
        <f>IF(VLOOKUP($B$68&amp;$B244,[17]Sheet1!$C$87:$AC$169,COLUMN(W$1)-2,FALSE)=" ",0,VLOOKUP($B$68&amp;$B244,[17]Sheet1!$C$87:$AC$169,COLUMN(W$1)-2,FALSE))</f>
        <v>0</v>
      </c>
      <c r="X244" s="7">
        <f>IF(VLOOKUP($B$68&amp;$B244,[17]Sheet1!$C$87:$AC$169,COLUMN(X$1)-2,FALSE)=" ",0,VLOOKUP($B$68&amp;$B244,[17]Sheet1!$C$87:$AC$169,COLUMN(X$1)-2,FALSE))</f>
        <v>0</v>
      </c>
      <c r="Y244" s="7">
        <f>IF(VLOOKUP($B$68&amp;$B244,[17]Sheet1!$C$87:$AC$169,COLUMN(Y$1)-2,FALSE)=" ",0,VLOOKUP($B$68&amp;$B244,[17]Sheet1!$C$87:$AC$169,COLUMN(Y$1)-2,FALSE))</f>
        <v>28400</v>
      </c>
      <c r="Z244" s="7">
        <f>IF(VLOOKUP($B$68&amp;$B244,[17]Sheet1!$C$87:$AC$169,COLUMN(Z$1)-2,FALSE)=" ",0,VLOOKUP($B$68&amp;$B244,[17]Sheet1!$C$87:$AC$169,COLUMN(Z$1)-2,FALSE))</f>
        <v>832830</v>
      </c>
      <c r="AA244" s="7">
        <f>IF(VLOOKUP($B$68&amp;$B244,[17]Sheet1!$C$87:$AC$169,COLUMN(AA$1)-2,FALSE)=" ",0,VLOOKUP($B$68&amp;$B244,[17]Sheet1!$C$87:$AC$169,COLUMN(AA$1)-2,FALSE))</f>
        <v>966899</v>
      </c>
      <c r="AB244" s="7">
        <f>IF(VLOOKUP($B$68&amp;$B244,[17]Sheet1!$C$87:$AC$169,COLUMN(AB$1)-2,FALSE)=" ",0,VLOOKUP($B$68&amp;$B244,[17]Sheet1!$C$87:$AC$169,COLUMN(AB$1)-2,FALSE))</f>
        <v>1029120</v>
      </c>
      <c r="AC244" s="7">
        <f>IF(VLOOKUP($B$68&amp;$B244,[17]Sheet1!$C$87:$AC$169,COLUMN(AC$1)-2,FALSE)=" ",0,VLOOKUP($B$68&amp;$B244,[17]Sheet1!$C$87:$AC$169,COLUMN(AC$1)-2,FALSE))</f>
        <v>654650</v>
      </c>
      <c r="AF244" s="7">
        <f t="shared" si="267"/>
        <v>1029120</v>
      </c>
      <c r="AG244" s="7">
        <f t="shared" si="267"/>
        <v>654650</v>
      </c>
      <c r="AH244" s="7">
        <f>VLOOKUP($A$167&amp;$B$232&amp;$B244,'[14]Paga All'!$G$1:$J$3000,4,FALSE)</f>
        <v>1376318</v>
      </c>
      <c r="AI244" s="7">
        <f>VLOOKUP($A$2&amp;$B$232&amp;$B244,'[15]Paga all'!$F$1413:$G1617,2,FALSE)</f>
        <v>1116585</v>
      </c>
      <c r="AJ244" s="7">
        <f>VLOOKUP($A$2&amp;$B$232&amp;$B244,'[16]Paga all'!$F$1372:$G$1470,2,FALSE)</f>
        <v>600860</v>
      </c>
      <c r="AK244" s="9">
        <f t="shared" ref="AK244:BO244" si="272">AK243*$AD245</f>
        <v>1263051.3947368423</v>
      </c>
      <c r="AL244" s="9">
        <f t="shared" si="272"/>
        <v>1688176.0105263158</v>
      </c>
      <c r="AM244" s="9">
        <f t="shared" si="272"/>
        <v>1996237.3263157895</v>
      </c>
      <c r="AN244" s="9">
        <f t="shared" si="272"/>
        <v>2353588.4526315792</v>
      </c>
      <c r="AO244" s="9">
        <f t="shared" si="272"/>
        <v>2778713.0684210528</v>
      </c>
      <c r="AP244" s="9">
        <f t="shared" si="272"/>
        <v>3277772.4000000004</v>
      </c>
      <c r="AQ244" s="9">
        <f t="shared" si="272"/>
        <v>3869250.1263157898</v>
      </c>
      <c r="AR244" s="9">
        <f t="shared" si="272"/>
        <v>4238923.7052631583</v>
      </c>
      <c r="AS244" s="9">
        <f t="shared" si="272"/>
        <v>5391073.0263157897</v>
      </c>
      <c r="AT244" s="9">
        <f t="shared" si="272"/>
        <v>6814316.3052631579</v>
      </c>
      <c r="AU244" s="9">
        <f t="shared" si="272"/>
        <v>8034239.115789474</v>
      </c>
      <c r="AV244" s="9">
        <f t="shared" si="272"/>
        <v>9482127.3000000007</v>
      </c>
      <c r="AW244" s="9">
        <f t="shared" si="272"/>
        <v>11188786.989473686</v>
      </c>
      <c r="AX244" s="9">
        <f t="shared" si="272"/>
        <v>13197346.768421054</v>
      </c>
      <c r="AY244" s="9">
        <f t="shared" si="272"/>
        <v>15587902.578947369</v>
      </c>
      <c r="AZ244" s="9">
        <f t="shared" si="272"/>
        <v>18391260.552631579</v>
      </c>
      <c r="BA244" s="9">
        <f t="shared" si="272"/>
        <v>21699839.084210526</v>
      </c>
      <c r="BB244" s="9">
        <f t="shared" si="272"/>
        <v>25599895.342105266</v>
      </c>
      <c r="BC244" s="9">
        <f t="shared" si="272"/>
        <v>30214653.85263158</v>
      </c>
      <c r="BD244" s="9">
        <f t="shared" si="272"/>
        <v>35642694.236842111</v>
      </c>
      <c r="BE244" s="9">
        <f t="shared" si="272"/>
        <v>42056530.831578948</v>
      </c>
      <c r="BF244" s="9">
        <f t="shared" si="272"/>
        <v>49628677.973684214</v>
      </c>
      <c r="BG244" s="9">
        <f t="shared" si="272"/>
        <v>58568617.357894741</v>
      </c>
      <c r="BH244" s="9">
        <f t="shared" si="272"/>
        <v>69104314.357894734</v>
      </c>
      <c r="BI244" s="9">
        <f t="shared" si="272"/>
        <v>81543830.289473683</v>
      </c>
      <c r="BJ244" s="9">
        <f t="shared" si="272"/>
        <v>96226032.600000009</v>
      </c>
      <c r="BK244" s="9">
        <f t="shared" si="272"/>
        <v>113545239.77368422</v>
      </c>
      <c r="BL244" s="9">
        <f t="shared" si="272"/>
        <v>133982027.46315791</v>
      </c>
      <c r="BM244" s="9">
        <f t="shared" si="272"/>
        <v>158103228.4894737</v>
      </c>
      <c r="BN244" s="9">
        <f t="shared" si="272"/>
        <v>186561932.84210527</v>
      </c>
      <c r="BO244" s="9">
        <f t="shared" si="272"/>
        <v>203967397.18421054</v>
      </c>
    </row>
    <row r="245" spans="2:67" outlineLevel="1" x14ac:dyDescent="0.25">
      <c r="B245" s="292" t="s">
        <v>199</v>
      </c>
      <c r="D245" s="7">
        <f t="shared" ref="D245:AC245" si="273">IF(ISERROR(D244/D243),0,D244/D243)</f>
        <v>0</v>
      </c>
      <c r="E245" s="7">
        <f t="shared" si="273"/>
        <v>0</v>
      </c>
      <c r="F245" s="7">
        <f t="shared" si="273"/>
        <v>0</v>
      </c>
      <c r="G245" s="7">
        <f t="shared" si="273"/>
        <v>0</v>
      </c>
      <c r="H245" s="7">
        <f t="shared" si="273"/>
        <v>0</v>
      </c>
      <c r="I245" s="7">
        <f t="shared" si="273"/>
        <v>0</v>
      </c>
      <c r="J245" s="7">
        <f t="shared" si="273"/>
        <v>0</v>
      </c>
      <c r="K245" s="7">
        <f t="shared" si="273"/>
        <v>0</v>
      </c>
      <c r="L245" s="7">
        <f t="shared" si="273"/>
        <v>0</v>
      </c>
      <c r="M245" s="7">
        <f t="shared" si="273"/>
        <v>0</v>
      </c>
      <c r="N245" s="7">
        <f t="shared" si="273"/>
        <v>0</v>
      </c>
      <c r="O245" s="7">
        <f t="shared" si="273"/>
        <v>0</v>
      </c>
      <c r="P245" s="7">
        <f t="shared" si="273"/>
        <v>0</v>
      </c>
      <c r="Q245" s="7">
        <f t="shared" si="273"/>
        <v>0</v>
      </c>
      <c r="R245" s="7">
        <f t="shared" si="273"/>
        <v>0</v>
      </c>
      <c r="S245" s="7">
        <f t="shared" si="273"/>
        <v>0</v>
      </c>
      <c r="T245" s="7">
        <f t="shared" si="273"/>
        <v>0</v>
      </c>
      <c r="U245" s="7">
        <f t="shared" si="273"/>
        <v>0</v>
      </c>
      <c r="V245" s="7">
        <f t="shared" si="273"/>
        <v>0</v>
      </c>
      <c r="W245" s="7">
        <f t="shared" si="273"/>
        <v>0</v>
      </c>
      <c r="X245" s="7">
        <f t="shared" si="273"/>
        <v>0</v>
      </c>
      <c r="Y245" s="7">
        <f t="shared" si="273"/>
        <v>9466.6666666666661</v>
      </c>
      <c r="Z245" s="7">
        <f t="shared" si="273"/>
        <v>6357.480916030534</v>
      </c>
      <c r="AA245" s="7">
        <f t="shared" si="273"/>
        <v>6319.6013071895422</v>
      </c>
      <c r="AB245" s="7">
        <f>IF(ISERROR(AB244/AB243),0,AB244/AB243)</f>
        <v>6392.0496894409935</v>
      </c>
      <c r="AC245" s="7">
        <f t="shared" si="273"/>
        <v>5365.9836065573772</v>
      </c>
      <c r="AD245" s="264">
        <f>SUM(Y244:AC244)/SUM(Y243:AC243)</f>
        <v>6161.226315789474</v>
      </c>
      <c r="AF245" s="7">
        <f>IF(ISERROR(AF244/AF243),0,AF244/AF243)</f>
        <v>6392.0496894409935</v>
      </c>
      <c r="AG245" s="7">
        <f>IF(ISERROR(AG244/AG243),0,AG244/AG243)</f>
        <v>5365.9836065573772</v>
      </c>
      <c r="AH245" s="7">
        <f>IF(ISERROR(AH244/AH243),0,AH244/AH243)</f>
        <v>6116.9688888888886</v>
      </c>
      <c r="AI245" s="7">
        <f>IF(ISERROR(AI244/AI243),0,AI244/AI243)</f>
        <v>6417.1551724137935</v>
      </c>
      <c r="AJ245" s="7">
        <f>VLOOKUP($A$2&amp;$B$232&amp;$B245,'[16]Paga all'!$F$1372:$G$1470,2,FALSE)</f>
        <v>15002.79</v>
      </c>
      <c r="AK245" s="9">
        <f t="shared" ref="AK245:BO245" si="274">IF(ISERROR(AK244/AK243),0,AK244/AK243)</f>
        <v>6161.226315789474</v>
      </c>
      <c r="AL245" s="9">
        <f t="shared" si="274"/>
        <v>6161.226315789474</v>
      </c>
      <c r="AM245" s="9">
        <f t="shared" si="274"/>
        <v>6161.226315789474</v>
      </c>
      <c r="AN245" s="9">
        <f t="shared" si="274"/>
        <v>6161.226315789474</v>
      </c>
      <c r="AO245" s="9">
        <f t="shared" si="274"/>
        <v>6161.226315789474</v>
      </c>
      <c r="AP245" s="9">
        <f t="shared" si="274"/>
        <v>6161.226315789474</v>
      </c>
      <c r="AQ245" s="9">
        <f t="shared" si="274"/>
        <v>6161.226315789474</v>
      </c>
      <c r="AR245" s="9">
        <f t="shared" si="274"/>
        <v>6161.226315789474</v>
      </c>
      <c r="AS245" s="9">
        <f t="shared" si="274"/>
        <v>6161.226315789474</v>
      </c>
      <c r="AT245" s="9">
        <f t="shared" si="274"/>
        <v>6161.226315789474</v>
      </c>
      <c r="AU245" s="9">
        <f t="shared" si="274"/>
        <v>6161.226315789474</v>
      </c>
      <c r="AV245" s="9">
        <f t="shared" si="274"/>
        <v>6161.226315789474</v>
      </c>
      <c r="AW245" s="9">
        <f t="shared" si="274"/>
        <v>6161.226315789474</v>
      </c>
      <c r="AX245" s="9">
        <f t="shared" si="274"/>
        <v>6161.226315789474</v>
      </c>
      <c r="AY245" s="9">
        <f t="shared" si="274"/>
        <v>6161.226315789474</v>
      </c>
      <c r="AZ245" s="9">
        <f t="shared" si="274"/>
        <v>6161.226315789474</v>
      </c>
      <c r="BA245" s="9">
        <f t="shared" si="274"/>
        <v>6161.226315789474</v>
      </c>
      <c r="BB245" s="9">
        <f t="shared" si="274"/>
        <v>6161.226315789474</v>
      </c>
      <c r="BC245" s="9">
        <f t="shared" si="274"/>
        <v>6161.226315789474</v>
      </c>
      <c r="BD245" s="9">
        <f t="shared" si="274"/>
        <v>6161.2263157894749</v>
      </c>
      <c r="BE245" s="9">
        <f t="shared" si="274"/>
        <v>6161.226315789474</v>
      </c>
      <c r="BF245" s="9">
        <f t="shared" si="274"/>
        <v>6161.226315789474</v>
      </c>
      <c r="BG245" s="9">
        <f t="shared" si="274"/>
        <v>6161.226315789474</v>
      </c>
      <c r="BH245" s="9">
        <f t="shared" si="274"/>
        <v>6161.2263157894731</v>
      </c>
      <c r="BI245" s="9">
        <f t="shared" si="274"/>
        <v>6161.2263157894731</v>
      </c>
      <c r="BJ245" s="9">
        <f t="shared" si="274"/>
        <v>6161.226315789474</v>
      </c>
      <c r="BK245" s="9">
        <f t="shared" si="274"/>
        <v>6161.226315789474</v>
      </c>
      <c r="BL245" s="9">
        <f t="shared" si="274"/>
        <v>6161.226315789474</v>
      </c>
      <c r="BM245" s="9">
        <f t="shared" si="274"/>
        <v>6161.226315789474</v>
      </c>
      <c r="BN245" s="9">
        <f t="shared" si="274"/>
        <v>6161.226315789474</v>
      </c>
      <c r="BO245" s="9">
        <f t="shared" si="274"/>
        <v>6161.226315789474</v>
      </c>
    </row>
    <row r="246" spans="2:67" outlineLevel="1" x14ac:dyDescent="0.25">
      <c r="B246" s="292" t="s">
        <v>200</v>
      </c>
      <c r="D246" s="7">
        <f>IF(VLOOKUP($B$68&amp;$B246,[17]Sheet1!$C$87:$AC$169,COLUMN(D$1)-2,FALSE)=" ",0,VLOOKUP($B$68&amp;$B246,[17]Sheet1!$C$87:$AC$169,COLUMN(D$1)-2,FALSE))</f>
        <v>0</v>
      </c>
      <c r="E246" s="7">
        <f>IF(VLOOKUP($B$68&amp;$B246,[17]Sheet1!$C$87:$AC$169,COLUMN(E$1)-2,FALSE)=" ",0,VLOOKUP($B$68&amp;$B246,[17]Sheet1!$C$87:$AC$169,COLUMN(E$1)-2,FALSE))</f>
        <v>0</v>
      </c>
      <c r="F246" s="7">
        <f>IF(VLOOKUP($B$68&amp;$B246,[17]Sheet1!$C$87:$AC$169,COLUMN(F$1)-2,FALSE)=" ",0,VLOOKUP($B$68&amp;$B246,[17]Sheet1!$C$87:$AC$169,COLUMN(F$1)-2,FALSE))</f>
        <v>0</v>
      </c>
      <c r="G246" s="7">
        <f>IF(VLOOKUP($B$68&amp;$B246,[17]Sheet1!$C$87:$AC$169,COLUMN(G$1)-2,FALSE)=" ",0,VLOOKUP($B$68&amp;$B246,[17]Sheet1!$C$87:$AC$169,COLUMN(G$1)-2,FALSE))</f>
        <v>0</v>
      </c>
      <c r="H246" s="7">
        <f>IF(VLOOKUP($B$68&amp;$B246,[17]Sheet1!$C$87:$AC$169,COLUMN(H$1)-2,FALSE)=" ",0,VLOOKUP($B$68&amp;$B246,[17]Sheet1!$C$87:$AC$169,COLUMN(H$1)-2,FALSE))</f>
        <v>0</v>
      </c>
      <c r="I246" s="7">
        <f>IF(VLOOKUP($B$68&amp;$B246,[17]Sheet1!$C$87:$AC$169,COLUMN(I$1)-2,FALSE)=" ",0,VLOOKUP($B$68&amp;$B246,[17]Sheet1!$C$87:$AC$169,COLUMN(I$1)-2,FALSE))</f>
        <v>0</v>
      </c>
      <c r="J246" s="7">
        <f>IF(VLOOKUP($B$68&amp;$B246,[17]Sheet1!$C$87:$AC$169,COLUMN(J$1)-2,FALSE)=" ",0,VLOOKUP($B$68&amp;$B246,[17]Sheet1!$C$87:$AC$169,COLUMN(J$1)-2,FALSE))</f>
        <v>0</v>
      </c>
      <c r="K246" s="7">
        <f>IF(VLOOKUP($B$68&amp;$B246,[17]Sheet1!$C$87:$AC$169,COLUMN(K$1)-2,FALSE)=" ",0,VLOOKUP($B$68&amp;$B246,[17]Sheet1!$C$87:$AC$169,COLUMN(K$1)-2,FALSE))</f>
        <v>0</v>
      </c>
      <c r="L246" s="7">
        <f>IF(VLOOKUP($B$68&amp;$B246,[17]Sheet1!$C$87:$AC$169,COLUMN(L$1)-2,FALSE)=" ",0,VLOOKUP($B$68&amp;$B246,[17]Sheet1!$C$87:$AC$169,COLUMN(L$1)-2,FALSE))</f>
        <v>0</v>
      </c>
      <c r="M246" s="7">
        <f>IF(VLOOKUP($B$68&amp;$B246,[17]Sheet1!$C$87:$AC$169,COLUMN(M$1)-2,FALSE)=" ",0,VLOOKUP($B$68&amp;$B246,[17]Sheet1!$C$87:$AC$169,COLUMN(M$1)-2,FALSE))</f>
        <v>0</v>
      </c>
      <c r="N246" s="7">
        <f>IF(VLOOKUP($B$68&amp;$B246,[17]Sheet1!$C$87:$AC$169,COLUMN(N$1)-2,FALSE)=" ",0,VLOOKUP($B$68&amp;$B246,[17]Sheet1!$C$87:$AC$169,COLUMN(N$1)-2,FALSE))</f>
        <v>0</v>
      </c>
      <c r="O246" s="7">
        <f>IF(VLOOKUP($B$68&amp;$B246,[17]Sheet1!$C$87:$AC$169,COLUMN(O$1)-2,FALSE)=" ",0,VLOOKUP($B$68&amp;$B246,[17]Sheet1!$C$87:$AC$169,COLUMN(O$1)-2,FALSE))</f>
        <v>0</v>
      </c>
      <c r="P246" s="7">
        <f>IF(VLOOKUP($B$68&amp;$B246,[17]Sheet1!$C$87:$AC$169,COLUMN(P$1)-2,FALSE)=" ",0,VLOOKUP($B$68&amp;$B246,[17]Sheet1!$C$87:$AC$169,COLUMN(P$1)-2,FALSE))</f>
        <v>0</v>
      </c>
      <c r="Q246" s="7">
        <f>IF(VLOOKUP($B$68&amp;$B246,[17]Sheet1!$C$87:$AC$169,COLUMN(Q$1)-2,FALSE)=" ",0,VLOOKUP($B$68&amp;$B246,[17]Sheet1!$C$87:$AC$169,COLUMN(Q$1)-2,FALSE))</f>
        <v>0</v>
      </c>
      <c r="R246" s="7">
        <f>IF(VLOOKUP($B$68&amp;$B246,[17]Sheet1!$C$87:$AC$169,COLUMN(R$1)-2,FALSE)=" ",0,VLOOKUP($B$68&amp;$B246,[17]Sheet1!$C$87:$AC$169,COLUMN(R$1)-2,FALSE))</f>
        <v>0</v>
      </c>
      <c r="S246" s="7">
        <f>IF(VLOOKUP($B$68&amp;$B246,[17]Sheet1!$C$87:$AC$169,COLUMN(S$1)-2,FALSE)=" ",0,VLOOKUP($B$68&amp;$B246,[17]Sheet1!$C$87:$AC$169,COLUMN(S$1)-2,FALSE))</f>
        <v>0</v>
      </c>
      <c r="T246" s="7">
        <f>IF(VLOOKUP($B$68&amp;$B246,[17]Sheet1!$C$87:$AC$169,COLUMN(T$1)-2,FALSE)=" ",0,VLOOKUP($B$68&amp;$B246,[17]Sheet1!$C$87:$AC$169,COLUMN(T$1)-2,FALSE))</f>
        <v>0</v>
      </c>
      <c r="U246" s="7">
        <f>IF(VLOOKUP($B$68&amp;$B246,[17]Sheet1!$C$87:$AC$169,COLUMN(U$1)-2,FALSE)=" ",0,VLOOKUP($B$68&amp;$B246,[17]Sheet1!$C$87:$AC$169,COLUMN(U$1)-2,FALSE))</f>
        <v>0</v>
      </c>
      <c r="V246" s="7">
        <f>IF(VLOOKUP($B$68&amp;$B246,[17]Sheet1!$C$87:$AC$169,COLUMN(V$1)-2,FALSE)=" ",0,VLOOKUP($B$68&amp;$B246,[17]Sheet1!$C$87:$AC$169,COLUMN(V$1)-2,FALSE))</f>
        <v>0</v>
      </c>
      <c r="W246" s="7">
        <f>IF(VLOOKUP($B$68&amp;$B246,[17]Sheet1!$C$87:$AC$169,COLUMN(W$1)-2,FALSE)=" ",0,VLOOKUP($B$68&amp;$B246,[17]Sheet1!$C$87:$AC$169,COLUMN(W$1)-2,FALSE))</f>
        <v>0</v>
      </c>
      <c r="X246" s="7">
        <f>IF(VLOOKUP($B$68&amp;$B246,[17]Sheet1!$C$87:$AC$169,COLUMN(X$1)-2,FALSE)=" ",0,VLOOKUP($B$68&amp;$B246,[17]Sheet1!$C$87:$AC$169,COLUMN(X$1)-2,FALSE))</f>
        <v>0</v>
      </c>
      <c r="Y246" s="7">
        <f>IF(VLOOKUP($B$68&amp;$B246,[17]Sheet1!$C$87:$AC$169,COLUMN(Y$1)-2,FALSE)=" ",0,VLOOKUP($B$68&amp;$B246,[17]Sheet1!$C$87:$AC$169,COLUMN(Y$1)-2,FALSE))</f>
        <v>426</v>
      </c>
      <c r="Z246" s="7">
        <f>IF(VLOOKUP($B$68&amp;$B246,[17]Sheet1!$C$87:$AC$169,COLUMN(Z$1)-2,FALSE)=" ",0,VLOOKUP($B$68&amp;$B246,[17]Sheet1!$C$87:$AC$169,COLUMN(Z$1)-2,FALSE))</f>
        <v>12492.45</v>
      </c>
      <c r="AA246" s="7">
        <f>IF(VLOOKUP($B$68&amp;$B246,[17]Sheet1!$C$87:$AC$169,COLUMN(AA$1)-2,FALSE)=" ",0,VLOOKUP($B$68&amp;$B246,[17]Sheet1!$C$87:$AC$169,COLUMN(AA$1)-2,FALSE))</f>
        <v>14503.48</v>
      </c>
      <c r="AB246" s="7">
        <f>IF(VLOOKUP($B$68&amp;$B246,[17]Sheet1!$C$87:$AC$169,COLUMN(AB$1)-2,FALSE)=" ",0,VLOOKUP($B$68&amp;$B246,[17]Sheet1!$C$87:$AC$169,COLUMN(AB$1)-2,FALSE))</f>
        <v>15436.8</v>
      </c>
      <c r="AC246" s="7">
        <f>IF(VLOOKUP($B$68&amp;$B246,[17]Sheet1!$C$87:$AC$169,COLUMN(AC$1)-2,FALSE)=" ",0,VLOOKUP($B$68&amp;$B246,[17]Sheet1!$C$87:$AC$169,COLUMN(AC$1)-2,FALSE))</f>
        <v>9819.75</v>
      </c>
      <c r="AF246" s="7">
        <f>AB246</f>
        <v>15436.8</v>
      </c>
      <c r="AG246" s="7">
        <f>AC246</f>
        <v>9819.75</v>
      </c>
      <c r="AH246" s="7">
        <f>VLOOKUP($A$167&amp;$B$232&amp;$B246,'[14]Paga All'!$G$1:$J$3000,4,FALSE)</f>
        <v>20644.77</v>
      </c>
      <c r="AI246" s="7">
        <f>VLOOKUP($A$2&amp;$B$232&amp;$B246,'[15]Paga all'!$F$1413:$G1619,2,FALSE)</f>
        <v>16748.759999999998</v>
      </c>
      <c r="AJ246" s="7">
        <f>VLOOKUP($A$2&amp;$B$232&amp;$B246,'[16]Paga all'!$F$1372:$G$1470,2,FALSE)</f>
        <v>9012.9</v>
      </c>
      <c r="AK246" s="9">
        <f t="shared" ref="AK246:BO246" si="275">AK237*AK243</f>
        <v>18891.990123456791</v>
      </c>
      <c r="AL246" s="9">
        <f t="shared" si="275"/>
        <v>25250.757530864197</v>
      </c>
      <c r="AM246" s="9">
        <f t="shared" si="275"/>
        <v>29858.560000000001</v>
      </c>
      <c r="AN246" s="9">
        <f t="shared" si="275"/>
        <v>35203.61086419753</v>
      </c>
      <c r="AO246" s="9">
        <f t="shared" si="275"/>
        <v>41562.378271604939</v>
      </c>
      <c r="AP246" s="9">
        <f t="shared" si="275"/>
        <v>49027.018271604938</v>
      </c>
      <c r="AQ246" s="9">
        <f t="shared" si="275"/>
        <v>57873.999012345681</v>
      </c>
      <c r="AR246" s="9">
        <f t="shared" si="275"/>
        <v>63403.361975308639</v>
      </c>
      <c r="AS246" s="9">
        <f t="shared" si="275"/>
        <v>80636.543209876545</v>
      </c>
      <c r="AT246" s="9">
        <f t="shared" si="275"/>
        <v>101924.59061728395</v>
      </c>
      <c r="AU246" s="9">
        <f t="shared" si="275"/>
        <v>120171.48839506172</v>
      </c>
      <c r="AV246" s="9">
        <f t="shared" si="275"/>
        <v>141828.16</v>
      </c>
      <c r="AW246" s="9">
        <f t="shared" si="275"/>
        <v>167355.38567901234</v>
      </c>
      <c r="AX246" s="9">
        <f t="shared" si="275"/>
        <v>197398.25777777776</v>
      </c>
      <c r="AY246" s="9">
        <f t="shared" si="275"/>
        <v>233154.80493827161</v>
      </c>
      <c r="AZ246" s="9">
        <f t="shared" si="275"/>
        <v>275085.80740740738</v>
      </c>
      <c r="BA246" s="9">
        <f t="shared" si="275"/>
        <v>324573.60592592595</v>
      </c>
      <c r="BB246" s="9">
        <f t="shared" si="275"/>
        <v>382908.38518518518</v>
      </c>
      <c r="BC246" s="9">
        <f t="shared" si="275"/>
        <v>451933.2661728395</v>
      </c>
      <c r="BD246" s="9">
        <f t="shared" si="275"/>
        <v>533122.74567901238</v>
      </c>
      <c r="BE246" s="9">
        <f t="shared" si="275"/>
        <v>629057.19308641972</v>
      </c>
      <c r="BF246" s="9">
        <f t="shared" si="275"/>
        <v>742316.97777777782</v>
      </c>
      <c r="BG246" s="9">
        <f t="shared" si="275"/>
        <v>876035.40543209878</v>
      </c>
      <c r="BH246" s="9">
        <f t="shared" si="275"/>
        <v>1033622.2498765432</v>
      </c>
      <c r="BI246" s="9">
        <f t="shared" si="275"/>
        <v>1219685.3135802469</v>
      </c>
      <c r="BJ246" s="9">
        <f t="shared" si="275"/>
        <v>1439293.1792592593</v>
      </c>
      <c r="BK246" s="9">
        <f t="shared" si="275"/>
        <v>1698343.8340740742</v>
      </c>
      <c r="BL246" s="9">
        <f t="shared" si="275"/>
        <v>2004025.4498765431</v>
      </c>
      <c r="BM246" s="9">
        <f t="shared" si="275"/>
        <v>2364816.3832098767</v>
      </c>
      <c r="BN246" s="9">
        <f t="shared" si="275"/>
        <v>2790485.175308642</v>
      </c>
      <c r="BO246" s="9">
        <f t="shared" si="275"/>
        <v>3050826.014814815</v>
      </c>
    </row>
    <row r="247" spans="2:67" outlineLevel="1" x14ac:dyDescent="0.25">
      <c r="AF247" s="265">
        <f>AC238*AF233</f>
        <v>11216.136467889908</v>
      </c>
      <c r="AG247" s="265">
        <f t="shared" ref="AG247:BO247" si="276">AG238*AG233</f>
        <v>14132.804764267989</v>
      </c>
      <c r="AH247" s="265">
        <f t="shared" si="276"/>
        <v>16531.491811414391</v>
      </c>
      <c r="AI247" s="265">
        <f t="shared" si="276"/>
        <v>18411.54382133995</v>
      </c>
      <c r="AJ247" s="266">
        <f t="shared" si="276"/>
        <v>14067.975384615384</v>
      </c>
      <c r="AK247" s="266">
        <f t="shared" si="276"/>
        <v>16596.321191066996</v>
      </c>
      <c r="AL247" s="266">
        <f t="shared" si="276"/>
        <v>19578.472655086847</v>
      </c>
      <c r="AM247" s="266">
        <f t="shared" si="276"/>
        <v>23079.259156327542</v>
      </c>
      <c r="AN247" s="266">
        <f t="shared" si="276"/>
        <v>27228.33945409429</v>
      </c>
      <c r="AO247" s="266">
        <f t="shared" si="276"/>
        <v>32155.372307692305</v>
      </c>
      <c r="AP247" s="266">
        <f t="shared" si="276"/>
        <v>37925.187096774192</v>
      </c>
      <c r="AQ247" s="266">
        <f t="shared" si="276"/>
        <v>44732.27196029776</v>
      </c>
      <c r="AR247" s="266">
        <f t="shared" si="276"/>
        <v>52771.115037220836</v>
      </c>
      <c r="AS247" s="266">
        <f t="shared" si="276"/>
        <v>62301.033846153841</v>
      </c>
      <c r="AT247" s="266">
        <f t="shared" si="276"/>
        <v>73516.516526054591</v>
      </c>
      <c r="AU247" s="266">
        <f t="shared" si="276"/>
        <v>86741.709975186095</v>
      </c>
      <c r="AV247" s="266">
        <f t="shared" si="276"/>
        <v>102365.59047146401</v>
      </c>
      <c r="AW247" s="266">
        <f t="shared" si="276"/>
        <v>120777.13429280397</v>
      </c>
      <c r="AX247" s="266">
        <f t="shared" si="276"/>
        <v>142494.97647642679</v>
      </c>
      <c r="AY247" s="266">
        <f t="shared" si="276"/>
        <v>168167.41081885854</v>
      </c>
      <c r="AZ247" s="266">
        <f t="shared" si="276"/>
        <v>198442.73111662531</v>
      </c>
      <c r="BA247" s="266">
        <f t="shared" si="276"/>
        <v>234163.71930521089</v>
      </c>
      <c r="BB247" s="266">
        <f t="shared" si="276"/>
        <v>276302.81607940444</v>
      </c>
      <c r="BC247" s="266">
        <f t="shared" si="276"/>
        <v>326026.95027295285</v>
      </c>
      <c r="BD247" s="266">
        <f t="shared" si="276"/>
        <v>384697.53885856079</v>
      </c>
      <c r="BE247" s="266">
        <f t="shared" si="276"/>
        <v>453935.31632754341</v>
      </c>
      <c r="BF247" s="266">
        <f t="shared" si="276"/>
        <v>535620.33468982624</v>
      </c>
      <c r="BG247" s="266">
        <f t="shared" si="276"/>
        <v>632021.62223325053</v>
      </c>
      <c r="BH247" s="266">
        <f t="shared" si="276"/>
        <v>745797.1835235731</v>
      </c>
      <c r="BI247" s="266">
        <f t="shared" si="276"/>
        <v>880058.82878411899</v>
      </c>
      <c r="BJ247" s="266">
        <f t="shared" si="276"/>
        <v>1038501.8326550868</v>
      </c>
      <c r="BK247" s="266">
        <f t="shared" si="276"/>
        <v>1225404.9341935483</v>
      </c>
      <c r="BL247" s="266">
        <f t="shared" si="276"/>
        <v>1445954.4837717121</v>
      </c>
      <c r="BM247" s="266">
        <f t="shared" si="276"/>
        <v>1706244.443076923</v>
      </c>
      <c r="BN247" s="266">
        <f t="shared" si="276"/>
        <v>2013341.214491315</v>
      </c>
      <c r="BO247" s="266">
        <f t="shared" si="276"/>
        <v>2201223.2396625308</v>
      </c>
    </row>
    <row r="248" spans="2:67" outlineLevel="1" x14ac:dyDescent="0.25">
      <c r="B248" s="290" t="s">
        <v>201</v>
      </c>
      <c r="D248" s="240"/>
      <c r="E248" s="240"/>
      <c r="F248" s="240"/>
      <c r="G248" s="240"/>
      <c r="H248" s="240"/>
      <c r="I248" s="240"/>
      <c r="J248" s="240"/>
      <c r="K248" s="240"/>
      <c r="L248" s="240"/>
      <c r="M248" s="240"/>
      <c r="N248" s="240"/>
      <c r="O248" s="240"/>
      <c r="P248" s="240"/>
      <c r="Q248" s="240"/>
      <c r="R248" s="240"/>
      <c r="S248" s="240"/>
      <c r="T248" s="240"/>
      <c r="U248" s="240"/>
      <c r="V248" s="240"/>
      <c r="W248" s="240"/>
      <c r="X248" s="240"/>
      <c r="Y248" s="240"/>
      <c r="Z248" s="240"/>
      <c r="AA248" s="234"/>
      <c r="AB248" s="234"/>
      <c r="AC248" s="234">
        <f>RATE((COUNT($AA$1:$AC$1)),,-$Z249,$AC249)</f>
        <v>0.6624518124504275</v>
      </c>
      <c r="AF248" s="234"/>
      <c r="AG248" s="234"/>
      <c r="AH248" s="234"/>
      <c r="AI248" s="234"/>
    </row>
    <row r="249" spans="2:67" outlineLevel="1" x14ac:dyDescent="0.25">
      <c r="B249" s="291" t="s">
        <v>137</v>
      </c>
      <c r="D249" s="243"/>
      <c r="E249" s="243"/>
      <c r="F249" s="243"/>
      <c r="G249" s="243"/>
      <c r="H249" s="243"/>
      <c r="I249" s="243"/>
      <c r="J249" s="243"/>
      <c r="K249" s="243"/>
      <c r="L249" s="243"/>
      <c r="M249" s="243"/>
      <c r="N249" s="243"/>
      <c r="O249" s="243"/>
      <c r="P249" s="243"/>
      <c r="Q249" s="243"/>
      <c r="R249" s="243"/>
      <c r="S249" s="243"/>
      <c r="T249" s="243"/>
      <c r="U249" s="243"/>
      <c r="V249" s="243"/>
      <c r="W249" s="243"/>
      <c r="X249" s="243"/>
      <c r="Y249" s="243"/>
      <c r="Z249" s="243">
        <f>Z256+Z257</f>
        <v>37</v>
      </c>
      <c r="AA249" s="243">
        <f>AA256+AA257</f>
        <v>106</v>
      </c>
      <c r="AB249" s="243">
        <f>AB256+AB257</f>
        <v>161</v>
      </c>
      <c r="AC249" s="243">
        <f>AC256+AC257</f>
        <v>170</v>
      </c>
      <c r="AF249" s="244">
        <f>SUM(AF256:AF257)</f>
        <v>161</v>
      </c>
      <c r="AG249" s="244">
        <f>SUM(AG256:AG257)</f>
        <v>170</v>
      </c>
      <c r="AH249" s="244">
        <f t="shared" ref="AH249:BO249" si="277">SUM(AH256:AH257)</f>
        <v>245</v>
      </c>
      <c r="AI249" s="244">
        <f t="shared" si="277"/>
        <v>343</v>
      </c>
      <c r="AJ249" s="245">
        <f t="shared" si="277"/>
        <v>307</v>
      </c>
      <c r="AK249" s="245">
        <f t="shared" si="277"/>
        <v>368</v>
      </c>
      <c r="AL249" s="245">
        <f t="shared" si="277"/>
        <v>442</v>
      </c>
      <c r="AM249" s="245">
        <f t="shared" si="277"/>
        <v>530</v>
      </c>
      <c r="AN249" s="245">
        <f t="shared" si="277"/>
        <v>636</v>
      </c>
      <c r="AO249" s="245">
        <f t="shared" si="277"/>
        <v>763</v>
      </c>
      <c r="AP249" s="245">
        <f t="shared" si="277"/>
        <v>916</v>
      </c>
      <c r="AQ249" s="245">
        <f t="shared" si="277"/>
        <v>1099</v>
      </c>
      <c r="AR249" s="245">
        <f t="shared" si="277"/>
        <v>1319</v>
      </c>
      <c r="AS249" s="245">
        <f t="shared" si="277"/>
        <v>1583</v>
      </c>
      <c r="AT249" s="245">
        <f t="shared" si="277"/>
        <v>1900</v>
      </c>
      <c r="AU249" s="245">
        <f t="shared" si="277"/>
        <v>2280</v>
      </c>
      <c r="AV249" s="245">
        <f t="shared" si="277"/>
        <v>2736</v>
      </c>
      <c r="AW249" s="245">
        <f t="shared" si="277"/>
        <v>3283</v>
      </c>
      <c r="AX249" s="245">
        <f t="shared" si="277"/>
        <v>3940</v>
      </c>
      <c r="AY249" s="245">
        <f t="shared" si="277"/>
        <v>4728</v>
      </c>
      <c r="AZ249" s="245">
        <f t="shared" si="277"/>
        <v>5674</v>
      </c>
      <c r="BA249" s="245">
        <f t="shared" si="277"/>
        <v>6809</v>
      </c>
      <c r="BB249" s="245">
        <f t="shared" si="277"/>
        <v>8171</v>
      </c>
      <c r="BC249" s="245">
        <f t="shared" si="277"/>
        <v>9805</v>
      </c>
      <c r="BD249" s="245">
        <f t="shared" si="277"/>
        <v>11766</v>
      </c>
      <c r="BE249" s="245">
        <f t="shared" si="277"/>
        <v>14119</v>
      </c>
      <c r="BF249" s="245">
        <f t="shared" si="277"/>
        <v>16943</v>
      </c>
      <c r="BG249" s="245">
        <f t="shared" si="277"/>
        <v>20332</v>
      </c>
      <c r="BH249" s="245">
        <f t="shared" si="277"/>
        <v>24398</v>
      </c>
      <c r="BI249" s="245">
        <f t="shared" si="277"/>
        <v>29278</v>
      </c>
      <c r="BJ249" s="245">
        <f t="shared" si="277"/>
        <v>30784.5</v>
      </c>
      <c r="BK249" s="245">
        <f t="shared" si="277"/>
        <v>31393.800000000003</v>
      </c>
      <c r="BL249" s="245">
        <f t="shared" si="277"/>
        <v>32015.200000000001</v>
      </c>
      <c r="BM249" s="245">
        <f t="shared" si="277"/>
        <v>32648.9</v>
      </c>
      <c r="BN249" s="245">
        <f t="shared" si="277"/>
        <v>33295.1</v>
      </c>
      <c r="BO249" s="245">
        <f t="shared" si="277"/>
        <v>33954.1</v>
      </c>
    </row>
    <row r="250" spans="2:67" outlineLevel="1" x14ac:dyDescent="0.25">
      <c r="B250" s="287" t="s">
        <v>99</v>
      </c>
      <c r="C250" s="247"/>
      <c r="D250" s="248"/>
      <c r="E250" s="249"/>
      <c r="F250" s="249"/>
      <c r="G250" s="249"/>
      <c r="H250" s="249"/>
      <c r="I250" s="249"/>
      <c r="J250" s="249"/>
      <c r="K250" s="249"/>
      <c r="L250" s="249"/>
      <c r="M250" s="249"/>
      <c r="N250" s="249"/>
      <c r="O250" s="249"/>
      <c r="P250" s="249"/>
      <c r="Q250" s="249"/>
      <c r="R250" s="249"/>
      <c r="S250" s="249"/>
      <c r="T250" s="249"/>
      <c r="U250" s="249"/>
      <c r="V250" s="249"/>
      <c r="W250" s="249"/>
      <c r="X250" s="249"/>
      <c r="Y250" s="249"/>
      <c r="Z250" s="249"/>
      <c r="AA250" s="249">
        <f>RATE(1,,-Z249,AA249)</f>
        <v>1.8648648648648647</v>
      </c>
      <c r="AB250" s="249">
        <f>RATE(1,,-AA249,AB249)</f>
        <v>0.51886792452830188</v>
      </c>
      <c r="AC250" s="249">
        <f>RATE(1,,-AA249,AC249)</f>
        <v>0.60377358490566058</v>
      </c>
      <c r="AD250" s="250">
        <v>0.2</v>
      </c>
      <c r="AF250" s="251">
        <f>AD250</f>
        <v>0.2</v>
      </c>
      <c r="AG250" s="251">
        <f t="shared" ref="AG250:BO254" si="278">AF250</f>
        <v>0.2</v>
      </c>
      <c r="AH250" s="251">
        <f t="shared" si="278"/>
        <v>0.2</v>
      </c>
      <c r="AI250" s="251">
        <f t="shared" si="278"/>
        <v>0.2</v>
      </c>
      <c r="AJ250" s="252">
        <f t="shared" si="278"/>
        <v>0.2</v>
      </c>
      <c r="AK250" s="252">
        <f t="shared" si="278"/>
        <v>0.2</v>
      </c>
      <c r="AL250" s="252">
        <f t="shared" si="278"/>
        <v>0.2</v>
      </c>
      <c r="AM250" s="252">
        <f t="shared" si="278"/>
        <v>0.2</v>
      </c>
      <c r="AN250" s="252">
        <f t="shared" si="278"/>
        <v>0.2</v>
      </c>
      <c r="AO250" s="252">
        <f t="shared" si="278"/>
        <v>0.2</v>
      </c>
      <c r="AP250" s="252">
        <f t="shared" si="278"/>
        <v>0.2</v>
      </c>
      <c r="AQ250" s="252">
        <f t="shared" si="278"/>
        <v>0.2</v>
      </c>
      <c r="AR250" s="252">
        <f t="shared" si="278"/>
        <v>0.2</v>
      </c>
      <c r="AS250" s="252">
        <f t="shared" si="278"/>
        <v>0.2</v>
      </c>
      <c r="AT250" s="252">
        <f t="shared" si="278"/>
        <v>0.2</v>
      </c>
      <c r="AU250" s="252">
        <f t="shared" si="278"/>
        <v>0.2</v>
      </c>
      <c r="AV250" s="252">
        <f t="shared" si="278"/>
        <v>0.2</v>
      </c>
      <c r="AW250" s="252">
        <f t="shared" si="278"/>
        <v>0.2</v>
      </c>
      <c r="AX250" s="252">
        <f t="shared" si="278"/>
        <v>0.2</v>
      </c>
      <c r="AY250" s="252">
        <f t="shared" si="278"/>
        <v>0.2</v>
      </c>
      <c r="AZ250" s="252">
        <f t="shared" si="278"/>
        <v>0.2</v>
      </c>
      <c r="BA250" s="252">
        <f t="shared" si="278"/>
        <v>0.2</v>
      </c>
      <c r="BB250" s="252">
        <f t="shared" si="278"/>
        <v>0.2</v>
      </c>
      <c r="BC250" s="252">
        <f t="shared" si="278"/>
        <v>0.2</v>
      </c>
      <c r="BD250" s="252">
        <f t="shared" si="278"/>
        <v>0.2</v>
      </c>
      <c r="BE250" s="252">
        <f t="shared" si="278"/>
        <v>0.2</v>
      </c>
      <c r="BF250" s="252">
        <f t="shared" si="278"/>
        <v>0.2</v>
      </c>
      <c r="BG250" s="252">
        <f t="shared" si="278"/>
        <v>0.2</v>
      </c>
      <c r="BH250" s="252">
        <f t="shared" si="278"/>
        <v>0.2</v>
      </c>
      <c r="BI250" s="252">
        <f t="shared" si="278"/>
        <v>0.2</v>
      </c>
      <c r="BJ250" s="252">
        <f t="shared" si="278"/>
        <v>0.2</v>
      </c>
      <c r="BK250" s="252">
        <f t="shared" si="278"/>
        <v>0.2</v>
      </c>
      <c r="BL250" s="252">
        <f t="shared" si="278"/>
        <v>0.2</v>
      </c>
      <c r="BM250" s="252">
        <f t="shared" si="278"/>
        <v>0.2</v>
      </c>
      <c r="BN250" s="252">
        <f t="shared" si="278"/>
        <v>0.2</v>
      </c>
      <c r="BO250" s="252">
        <f t="shared" si="278"/>
        <v>0.2</v>
      </c>
    </row>
    <row r="251" spans="2:67" outlineLevel="1" x14ac:dyDescent="0.25">
      <c r="B251" s="287" t="s">
        <v>101</v>
      </c>
      <c r="C251" s="247"/>
      <c r="D251" s="253"/>
      <c r="E251" s="253"/>
      <c r="F251" s="253"/>
      <c r="G251" s="253"/>
      <c r="H251" s="253"/>
      <c r="I251" s="253"/>
      <c r="J251" s="253"/>
      <c r="K251" s="253"/>
      <c r="L251" s="253"/>
      <c r="M251" s="253"/>
      <c r="N251" s="253"/>
      <c r="O251" s="253"/>
      <c r="P251" s="253"/>
      <c r="Q251" s="253"/>
      <c r="R251" s="253"/>
      <c r="S251" s="253"/>
      <c r="T251" s="253"/>
      <c r="U251" s="253"/>
      <c r="V251" s="253"/>
      <c r="W251" s="253"/>
      <c r="X251" s="253"/>
      <c r="Y251" s="253"/>
      <c r="Z251" s="253">
        <f>Z257/Z249</f>
        <v>0</v>
      </c>
      <c r="AA251" s="253">
        <f>AA257/AA249</f>
        <v>0.30188679245283018</v>
      </c>
      <c r="AB251" s="253">
        <f>AB257/AB249</f>
        <v>0.37888198757763975</v>
      </c>
      <c r="AC251" s="253">
        <f>AC257/AC249</f>
        <v>0.44705882352941179</v>
      </c>
      <c r="AD251" s="250">
        <v>0.31</v>
      </c>
      <c r="AF251" s="254">
        <f>AD251</f>
        <v>0.31</v>
      </c>
      <c r="AG251" s="254">
        <f t="shared" si="278"/>
        <v>0.31</v>
      </c>
      <c r="AH251" s="254">
        <f t="shared" si="278"/>
        <v>0.31</v>
      </c>
      <c r="AI251" s="254">
        <f t="shared" si="278"/>
        <v>0.31</v>
      </c>
      <c r="AJ251" s="252">
        <f t="shared" si="278"/>
        <v>0.31</v>
      </c>
      <c r="AK251" s="252">
        <f t="shared" si="278"/>
        <v>0.31</v>
      </c>
      <c r="AL251" s="252">
        <f t="shared" si="278"/>
        <v>0.31</v>
      </c>
      <c r="AM251" s="252">
        <f t="shared" si="278"/>
        <v>0.31</v>
      </c>
      <c r="AN251" s="252">
        <f t="shared" si="278"/>
        <v>0.31</v>
      </c>
      <c r="AO251" s="252">
        <f t="shared" si="278"/>
        <v>0.31</v>
      </c>
      <c r="AP251" s="252">
        <f t="shared" si="278"/>
        <v>0.31</v>
      </c>
      <c r="AQ251" s="252">
        <f t="shared" si="278"/>
        <v>0.31</v>
      </c>
      <c r="AR251" s="267">
        <v>0.3</v>
      </c>
      <c r="AS251" s="267">
        <v>0.27500000000000002</v>
      </c>
      <c r="AT251" s="267">
        <v>0.25</v>
      </c>
      <c r="AU251" s="252">
        <f t="shared" si="278"/>
        <v>0.25</v>
      </c>
      <c r="AV251" s="252">
        <f t="shared" si="278"/>
        <v>0.25</v>
      </c>
      <c r="AW251" s="252">
        <f t="shared" si="278"/>
        <v>0.25</v>
      </c>
      <c r="AX251" s="252">
        <f t="shared" si="278"/>
        <v>0.25</v>
      </c>
      <c r="AY251" s="252">
        <f t="shared" si="278"/>
        <v>0.25</v>
      </c>
      <c r="AZ251" s="252">
        <f t="shared" si="278"/>
        <v>0.25</v>
      </c>
      <c r="BA251" s="252">
        <f t="shared" si="278"/>
        <v>0.25</v>
      </c>
      <c r="BB251" s="252">
        <f t="shared" si="278"/>
        <v>0.25</v>
      </c>
      <c r="BC251" s="252">
        <f t="shared" si="278"/>
        <v>0.25</v>
      </c>
      <c r="BD251" s="252">
        <f t="shared" si="278"/>
        <v>0.25</v>
      </c>
      <c r="BE251" s="252">
        <f t="shared" si="278"/>
        <v>0.25</v>
      </c>
      <c r="BF251" s="252">
        <f t="shared" si="278"/>
        <v>0.25</v>
      </c>
      <c r="BG251" s="252">
        <f t="shared" si="278"/>
        <v>0.25</v>
      </c>
      <c r="BH251" s="252">
        <f t="shared" si="278"/>
        <v>0.25</v>
      </c>
      <c r="BI251" s="252">
        <f t="shared" si="278"/>
        <v>0.25</v>
      </c>
      <c r="BJ251" s="252">
        <f t="shared" si="278"/>
        <v>0.25</v>
      </c>
      <c r="BK251" s="252">
        <f t="shared" si="278"/>
        <v>0.25</v>
      </c>
      <c r="BL251" s="252">
        <f t="shared" si="278"/>
        <v>0.25</v>
      </c>
      <c r="BM251" s="252">
        <f t="shared" si="278"/>
        <v>0.25</v>
      </c>
      <c r="BN251" s="252">
        <f t="shared" si="278"/>
        <v>0.25</v>
      </c>
      <c r="BO251" s="252">
        <f t="shared" si="278"/>
        <v>0.25</v>
      </c>
    </row>
    <row r="252" spans="2:67" outlineLevel="1" x14ac:dyDescent="0.25">
      <c r="B252" s="287" t="s">
        <v>183</v>
      </c>
      <c r="C252" s="247"/>
      <c r="D252" s="255"/>
      <c r="E252" s="255"/>
      <c r="F252" s="255"/>
      <c r="G252" s="255"/>
      <c r="H252" s="255"/>
      <c r="I252" s="255"/>
      <c r="J252" s="255"/>
      <c r="K252" s="255"/>
      <c r="L252" s="255"/>
      <c r="M252" s="255"/>
      <c r="N252" s="255"/>
      <c r="O252" s="255"/>
      <c r="P252" s="255"/>
      <c r="Q252" s="255"/>
      <c r="R252" s="255"/>
      <c r="S252" s="255"/>
      <c r="T252" s="255"/>
      <c r="U252" s="255"/>
      <c r="V252" s="255"/>
      <c r="W252" s="255"/>
      <c r="X252" s="255"/>
      <c r="Y252" s="255"/>
      <c r="Z252" s="255">
        <f>Z259/Z256</f>
        <v>1.027027027027027</v>
      </c>
      <c r="AA252" s="255">
        <f>AA259/AA256</f>
        <v>1.1621621621621621</v>
      </c>
      <c r="AB252" s="255">
        <f>AB259/AB256</f>
        <v>1.22</v>
      </c>
      <c r="AC252" s="255">
        <f>AC259/AC256</f>
        <v>1.3404255319148937</v>
      </c>
      <c r="AD252" s="256">
        <v>1.5</v>
      </c>
      <c r="AF252" s="268">
        <v>1.2196721311475409</v>
      </c>
      <c r="AG252" s="268">
        <f t="shared" si="278"/>
        <v>1.2196721311475409</v>
      </c>
      <c r="AH252" s="268">
        <f t="shared" si="278"/>
        <v>1.2196721311475409</v>
      </c>
      <c r="AI252" s="268">
        <f t="shared" si="278"/>
        <v>1.2196721311475409</v>
      </c>
      <c r="AJ252" s="268">
        <v>1.3</v>
      </c>
      <c r="AK252" s="268">
        <v>1.4</v>
      </c>
      <c r="AL252" s="258">
        <f>AD252</f>
        <v>1.5</v>
      </c>
      <c r="AM252" s="258">
        <f t="shared" si="278"/>
        <v>1.5</v>
      </c>
      <c r="AN252" s="258">
        <f t="shared" si="278"/>
        <v>1.5</v>
      </c>
      <c r="AO252" s="258">
        <f t="shared" si="278"/>
        <v>1.5</v>
      </c>
      <c r="AP252" s="258">
        <f t="shared" si="278"/>
        <v>1.5</v>
      </c>
      <c r="AQ252" s="258">
        <f t="shared" si="278"/>
        <v>1.5</v>
      </c>
      <c r="AR252" s="258">
        <f t="shared" si="278"/>
        <v>1.5</v>
      </c>
      <c r="AS252" s="258">
        <f t="shared" si="278"/>
        <v>1.5</v>
      </c>
      <c r="AT252" s="258">
        <f t="shared" si="278"/>
        <v>1.5</v>
      </c>
      <c r="AU252" s="258">
        <f t="shared" si="278"/>
        <v>1.5</v>
      </c>
      <c r="AV252" s="258">
        <f t="shared" si="278"/>
        <v>1.5</v>
      </c>
      <c r="AW252" s="258">
        <f t="shared" si="278"/>
        <v>1.5</v>
      </c>
      <c r="AX252" s="258">
        <f t="shared" si="278"/>
        <v>1.5</v>
      </c>
      <c r="AY252" s="258">
        <f t="shared" si="278"/>
        <v>1.5</v>
      </c>
      <c r="AZ252" s="258">
        <f t="shared" si="278"/>
        <v>1.5</v>
      </c>
      <c r="BA252" s="258">
        <f t="shared" si="278"/>
        <v>1.5</v>
      </c>
      <c r="BB252" s="258">
        <f t="shared" si="278"/>
        <v>1.5</v>
      </c>
      <c r="BC252" s="258">
        <f t="shared" si="278"/>
        <v>1.5</v>
      </c>
      <c r="BD252" s="258">
        <f t="shared" si="278"/>
        <v>1.5</v>
      </c>
      <c r="BE252" s="258">
        <f t="shared" si="278"/>
        <v>1.5</v>
      </c>
      <c r="BF252" s="258">
        <f t="shared" si="278"/>
        <v>1.5</v>
      </c>
      <c r="BG252" s="258">
        <f t="shared" si="278"/>
        <v>1.5</v>
      </c>
      <c r="BH252" s="258">
        <f t="shared" si="278"/>
        <v>1.5</v>
      </c>
      <c r="BI252" s="258">
        <f t="shared" si="278"/>
        <v>1.5</v>
      </c>
      <c r="BJ252" s="258">
        <f t="shared" si="278"/>
        <v>1.5</v>
      </c>
      <c r="BK252" s="258">
        <f t="shared" si="278"/>
        <v>1.5</v>
      </c>
      <c r="BL252" s="258">
        <f t="shared" si="278"/>
        <v>1.5</v>
      </c>
      <c r="BM252" s="258">
        <f t="shared" si="278"/>
        <v>1.5</v>
      </c>
      <c r="BN252" s="258">
        <f t="shared" si="278"/>
        <v>1.5</v>
      </c>
      <c r="BO252" s="258">
        <f t="shared" si="278"/>
        <v>1.5</v>
      </c>
    </row>
    <row r="253" spans="2:67" outlineLevel="1" x14ac:dyDescent="0.25">
      <c r="B253" s="287" t="s">
        <v>103</v>
      </c>
      <c r="C253" s="247"/>
      <c r="D253" s="269"/>
      <c r="E253" s="269"/>
      <c r="F253" s="269"/>
      <c r="G253" s="269"/>
      <c r="H253" s="269"/>
      <c r="I253" s="269"/>
      <c r="J253" s="269"/>
      <c r="K253" s="269"/>
      <c r="L253" s="269"/>
      <c r="M253" s="269"/>
      <c r="N253" s="269"/>
      <c r="O253" s="269"/>
      <c r="P253" s="269"/>
      <c r="Q253" s="269"/>
      <c r="R253" s="269"/>
      <c r="S253" s="269"/>
      <c r="T253" s="269"/>
      <c r="U253" s="269"/>
      <c r="V253" s="269"/>
      <c r="W253" s="269"/>
      <c r="X253" s="269"/>
      <c r="Y253" s="269"/>
      <c r="Z253" s="269">
        <f>IF(ISERROR(Z262/Z259),"",Z262/Z259)</f>
        <v>22.5</v>
      </c>
      <c r="AA253" s="269">
        <f>IF(ISERROR(AA262/AA259),"",AA262/AA259)</f>
        <v>23.921511627906977</v>
      </c>
      <c r="AB253" s="269">
        <f>IF(ISERROR(AB262/AB259),"",AB262/AB259)</f>
        <v>23.004098360655739</v>
      </c>
      <c r="AC253" s="269">
        <f>IF(ISERROR(AC262/AC259),"",AC262/AC259)</f>
        <v>25.196428571428573</v>
      </c>
      <c r="AD253" s="260">
        <f>SUM(V262:AC262)/SUM(V259:AC259)</f>
        <v>23.907258064516128</v>
      </c>
      <c r="AF253" s="270">
        <f>AD253</f>
        <v>23.907258064516128</v>
      </c>
      <c r="AG253" s="270">
        <f t="shared" si="278"/>
        <v>23.907258064516128</v>
      </c>
      <c r="AH253" s="270">
        <f t="shared" si="278"/>
        <v>23.907258064516128</v>
      </c>
      <c r="AI253" s="270">
        <f t="shared" si="278"/>
        <v>23.907258064516128</v>
      </c>
      <c r="AJ253" s="271">
        <f t="shared" si="278"/>
        <v>23.907258064516128</v>
      </c>
      <c r="AK253" s="271">
        <f t="shared" si="278"/>
        <v>23.907258064516128</v>
      </c>
      <c r="AL253" s="271">
        <f t="shared" si="278"/>
        <v>23.907258064516128</v>
      </c>
      <c r="AM253" s="271">
        <f t="shared" si="278"/>
        <v>23.907258064516128</v>
      </c>
      <c r="AN253" s="271">
        <f t="shared" si="278"/>
        <v>23.907258064516128</v>
      </c>
      <c r="AO253" s="271">
        <f t="shared" si="278"/>
        <v>23.907258064516128</v>
      </c>
      <c r="AP253" s="271">
        <f t="shared" si="278"/>
        <v>23.907258064516128</v>
      </c>
      <c r="AQ253" s="271">
        <f t="shared" si="278"/>
        <v>23.907258064516128</v>
      </c>
      <c r="AR253" s="271">
        <f t="shared" si="278"/>
        <v>23.907258064516128</v>
      </c>
      <c r="AS253" s="271">
        <f t="shared" si="278"/>
        <v>23.907258064516128</v>
      </c>
      <c r="AT253" s="271">
        <f t="shared" si="278"/>
        <v>23.907258064516128</v>
      </c>
      <c r="AU253" s="271">
        <f t="shared" si="278"/>
        <v>23.907258064516128</v>
      </c>
      <c r="AV253" s="271">
        <f t="shared" si="278"/>
        <v>23.907258064516128</v>
      </c>
      <c r="AW253" s="271">
        <f t="shared" si="278"/>
        <v>23.907258064516128</v>
      </c>
      <c r="AX253" s="271">
        <f t="shared" si="278"/>
        <v>23.907258064516128</v>
      </c>
      <c r="AY253" s="271">
        <f t="shared" si="278"/>
        <v>23.907258064516128</v>
      </c>
      <c r="AZ253" s="271">
        <f t="shared" si="278"/>
        <v>23.907258064516128</v>
      </c>
      <c r="BA253" s="271">
        <f t="shared" si="278"/>
        <v>23.907258064516128</v>
      </c>
      <c r="BB253" s="271">
        <f t="shared" si="278"/>
        <v>23.907258064516128</v>
      </c>
      <c r="BC253" s="271">
        <f t="shared" si="278"/>
        <v>23.907258064516128</v>
      </c>
      <c r="BD253" s="271">
        <f t="shared" si="278"/>
        <v>23.907258064516128</v>
      </c>
      <c r="BE253" s="271">
        <f t="shared" si="278"/>
        <v>23.907258064516128</v>
      </c>
      <c r="BF253" s="271">
        <f t="shared" si="278"/>
        <v>23.907258064516128</v>
      </c>
      <c r="BG253" s="271">
        <f t="shared" si="278"/>
        <v>23.907258064516128</v>
      </c>
      <c r="BH253" s="271">
        <f t="shared" si="278"/>
        <v>23.907258064516128</v>
      </c>
      <c r="BI253" s="271">
        <f t="shared" si="278"/>
        <v>23.907258064516128</v>
      </c>
      <c r="BJ253" s="271">
        <f t="shared" si="278"/>
        <v>23.907258064516128</v>
      </c>
      <c r="BK253" s="271">
        <f t="shared" si="278"/>
        <v>23.907258064516128</v>
      </c>
      <c r="BL253" s="271">
        <f t="shared" si="278"/>
        <v>23.907258064516128</v>
      </c>
      <c r="BM253" s="271">
        <f t="shared" si="278"/>
        <v>23.907258064516128</v>
      </c>
      <c r="BN253" s="271">
        <f t="shared" si="278"/>
        <v>23.907258064516128</v>
      </c>
      <c r="BO253" s="271">
        <f t="shared" si="278"/>
        <v>23.907258064516128</v>
      </c>
    </row>
    <row r="254" spans="2:67" outlineLevel="1" x14ac:dyDescent="0.25">
      <c r="B254" s="287" t="s">
        <v>233</v>
      </c>
      <c r="C254" s="247"/>
      <c r="D254" s="269"/>
      <c r="E254" s="269"/>
      <c r="F254" s="269"/>
      <c r="G254" s="269"/>
      <c r="H254" s="269"/>
      <c r="I254" s="269"/>
      <c r="J254" s="269"/>
      <c r="K254" s="269"/>
      <c r="L254" s="269"/>
      <c r="M254" s="269"/>
      <c r="N254" s="269"/>
      <c r="O254" s="269"/>
      <c r="P254" s="269"/>
      <c r="Q254" s="269"/>
      <c r="R254" s="269"/>
      <c r="S254" s="269"/>
      <c r="T254" s="269"/>
      <c r="U254" s="269"/>
      <c r="V254" s="269"/>
      <c r="W254" s="269"/>
      <c r="X254" s="269"/>
      <c r="Y254" s="269"/>
      <c r="Z254" s="269">
        <f>IF(ISERROR(Z262/Z249),"",Z262/Z249)</f>
        <v>23.108108108108109</v>
      </c>
      <c r="AA254" s="269">
        <f>IF(ISERROR(AA262/AA249),"",AA262/AA249)</f>
        <v>19.408018867924529</v>
      </c>
      <c r="AB254" s="269">
        <f>IF(ISERROR(AB262/AB249),"",AB262/AB249)</f>
        <v>17.43167701863354</v>
      </c>
      <c r="AC254" s="269">
        <f>IF(ISERROR(AC262/AC249),"",AC262/AC249)</f>
        <v>18.675000000000001</v>
      </c>
      <c r="AD254" s="260">
        <f>SUM(Z262:AC262)/SUM(Z249:AC249)</f>
        <v>18.7626582278481</v>
      </c>
      <c r="AF254" s="270">
        <f>AD254</f>
        <v>18.7626582278481</v>
      </c>
      <c r="AG254" s="270">
        <f t="shared" si="278"/>
        <v>18.7626582278481</v>
      </c>
      <c r="AH254" s="270">
        <f t="shared" si="278"/>
        <v>18.7626582278481</v>
      </c>
      <c r="AI254" s="270">
        <f t="shared" si="278"/>
        <v>18.7626582278481</v>
      </c>
      <c r="AJ254" s="271">
        <f t="shared" si="278"/>
        <v>18.7626582278481</v>
      </c>
      <c r="AK254" s="271">
        <f t="shared" si="278"/>
        <v>18.7626582278481</v>
      </c>
      <c r="AL254" s="271">
        <f t="shared" si="278"/>
        <v>18.7626582278481</v>
      </c>
      <c r="AM254" s="271">
        <f t="shared" si="278"/>
        <v>18.7626582278481</v>
      </c>
      <c r="AN254" s="271">
        <f t="shared" si="278"/>
        <v>18.7626582278481</v>
      </c>
      <c r="AO254" s="271">
        <f t="shared" si="278"/>
        <v>18.7626582278481</v>
      </c>
      <c r="AP254" s="271">
        <f t="shared" si="278"/>
        <v>18.7626582278481</v>
      </c>
      <c r="AQ254" s="271">
        <f t="shared" si="278"/>
        <v>18.7626582278481</v>
      </c>
      <c r="AR254" s="271">
        <f t="shared" si="278"/>
        <v>18.7626582278481</v>
      </c>
      <c r="AS254" s="271">
        <f t="shared" si="278"/>
        <v>18.7626582278481</v>
      </c>
      <c r="AT254" s="271">
        <f t="shared" si="278"/>
        <v>18.7626582278481</v>
      </c>
      <c r="AU254" s="271">
        <f t="shared" si="278"/>
        <v>18.7626582278481</v>
      </c>
      <c r="AV254" s="271">
        <f t="shared" si="278"/>
        <v>18.7626582278481</v>
      </c>
      <c r="AW254" s="271">
        <f t="shared" si="278"/>
        <v>18.7626582278481</v>
      </c>
      <c r="AX254" s="271">
        <f t="shared" si="278"/>
        <v>18.7626582278481</v>
      </c>
      <c r="AY254" s="271">
        <f t="shared" si="278"/>
        <v>18.7626582278481</v>
      </c>
      <c r="AZ254" s="271">
        <f t="shared" si="278"/>
        <v>18.7626582278481</v>
      </c>
      <c r="BA254" s="271">
        <f t="shared" si="278"/>
        <v>18.7626582278481</v>
      </c>
      <c r="BB254" s="271">
        <f t="shared" si="278"/>
        <v>18.7626582278481</v>
      </c>
      <c r="BC254" s="271">
        <f t="shared" si="278"/>
        <v>18.7626582278481</v>
      </c>
      <c r="BD254" s="271">
        <f t="shared" si="278"/>
        <v>18.7626582278481</v>
      </c>
      <c r="BE254" s="271">
        <f t="shared" si="278"/>
        <v>18.7626582278481</v>
      </c>
      <c r="BF254" s="271">
        <f t="shared" si="278"/>
        <v>18.7626582278481</v>
      </c>
      <c r="BG254" s="271">
        <f t="shared" si="278"/>
        <v>18.7626582278481</v>
      </c>
      <c r="BH254" s="271">
        <f t="shared" si="278"/>
        <v>18.7626582278481</v>
      </c>
      <c r="BI254" s="271">
        <f t="shared" si="278"/>
        <v>18.7626582278481</v>
      </c>
      <c r="BJ254" s="271">
        <f t="shared" si="278"/>
        <v>18.7626582278481</v>
      </c>
      <c r="BK254" s="271">
        <f t="shared" si="278"/>
        <v>18.7626582278481</v>
      </c>
      <c r="BL254" s="271">
        <f t="shared" si="278"/>
        <v>18.7626582278481</v>
      </c>
      <c r="BM254" s="271">
        <f t="shared" si="278"/>
        <v>18.7626582278481</v>
      </c>
      <c r="BN254" s="271">
        <f t="shared" si="278"/>
        <v>18.7626582278481</v>
      </c>
      <c r="BO254" s="271">
        <f t="shared" si="278"/>
        <v>18.7626582278481</v>
      </c>
    </row>
    <row r="255" spans="2:67" outlineLevel="1" x14ac:dyDescent="0.25"/>
    <row r="256" spans="2:67" outlineLevel="1" x14ac:dyDescent="0.25">
      <c r="B256" s="292" t="s">
        <v>246</v>
      </c>
      <c r="D256" s="7">
        <f>IF(VLOOKUP($B$84&amp;$B256,[17]Sheet1!$C$87:$AC$169,COLUMN(D$1)-2,FALSE)=" ",0,VLOOKUP($B$84&amp;$B256,[17]Sheet1!$C$87:$AC$169,COLUMN(D$1)-2,FALSE))</f>
        <v>0</v>
      </c>
      <c r="E256" s="7">
        <f>IF(VLOOKUP($B$84&amp;$B256,[17]Sheet1!$C$87:$AC$169,COLUMN(E$1)-2,FALSE)=" ",0,VLOOKUP($B$84&amp;$B256,[17]Sheet1!$C$87:$AC$169,COLUMN(E$1)-2,FALSE))</f>
        <v>0</v>
      </c>
      <c r="F256" s="7">
        <f>IF(VLOOKUP($B$84&amp;$B256,[17]Sheet1!$C$87:$AC$169,COLUMN(F$1)-2,FALSE)=" ",0,VLOOKUP($B$84&amp;$B256,[17]Sheet1!$C$87:$AC$169,COLUMN(F$1)-2,FALSE))</f>
        <v>0</v>
      </c>
      <c r="G256" s="7">
        <f>IF(VLOOKUP($B$84&amp;$B256,[17]Sheet1!$C$87:$AC$169,COLUMN(G$1)-2,FALSE)=" ",0,VLOOKUP($B$84&amp;$B256,[17]Sheet1!$C$87:$AC$169,COLUMN(G$1)-2,FALSE))</f>
        <v>0</v>
      </c>
      <c r="H256" s="7">
        <f>IF(VLOOKUP($B$84&amp;$B256,[17]Sheet1!$C$87:$AC$169,COLUMN(H$1)-2,FALSE)=" ",0,VLOOKUP($B$84&amp;$B256,[17]Sheet1!$C$87:$AC$169,COLUMN(H$1)-2,FALSE))</f>
        <v>0</v>
      </c>
      <c r="I256" s="7">
        <f>IF(VLOOKUP($B$84&amp;$B256,[17]Sheet1!$C$87:$AC$169,COLUMN(I$1)-2,FALSE)=" ",0,VLOOKUP($B$84&amp;$B256,[17]Sheet1!$C$87:$AC$169,COLUMN(I$1)-2,FALSE))</f>
        <v>0</v>
      </c>
      <c r="J256" s="7">
        <f>IF(VLOOKUP($B$84&amp;$B256,[17]Sheet1!$C$87:$AC$169,COLUMN(J$1)-2,FALSE)=" ",0,VLOOKUP($B$84&amp;$B256,[17]Sheet1!$C$87:$AC$169,COLUMN(J$1)-2,FALSE))</f>
        <v>0</v>
      </c>
      <c r="K256" s="7">
        <f>IF(VLOOKUP($B$84&amp;$B256,[17]Sheet1!$C$87:$AC$169,COLUMN(K$1)-2,FALSE)=" ",0,VLOOKUP($B$84&amp;$B256,[17]Sheet1!$C$87:$AC$169,COLUMN(K$1)-2,FALSE))</f>
        <v>0</v>
      </c>
      <c r="L256" s="7">
        <f>IF(VLOOKUP($B$84&amp;$B256,[17]Sheet1!$C$87:$AC$169,COLUMN(L$1)-2,FALSE)=" ",0,VLOOKUP($B$84&amp;$B256,[17]Sheet1!$C$87:$AC$169,COLUMN(L$1)-2,FALSE))</f>
        <v>0</v>
      </c>
      <c r="M256" s="7">
        <f>IF(VLOOKUP($B$84&amp;$B256,[17]Sheet1!$C$87:$AC$169,COLUMN(M$1)-2,FALSE)=" ",0,VLOOKUP($B$84&amp;$B256,[17]Sheet1!$C$87:$AC$169,COLUMN(M$1)-2,FALSE))</f>
        <v>0</v>
      </c>
      <c r="N256" s="7">
        <f>IF(VLOOKUP($B$84&amp;$B256,[17]Sheet1!$C$87:$AC$169,COLUMN(N$1)-2,FALSE)=" ",0,VLOOKUP($B$84&amp;$B256,[17]Sheet1!$C$87:$AC$169,COLUMN(N$1)-2,FALSE))</f>
        <v>0</v>
      </c>
      <c r="O256" s="7">
        <f>IF(VLOOKUP($B$84&amp;$B256,[17]Sheet1!$C$87:$AC$169,COLUMN(O$1)-2,FALSE)=" ",0,VLOOKUP($B$84&amp;$B256,[17]Sheet1!$C$87:$AC$169,COLUMN(O$1)-2,FALSE))</f>
        <v>0</v>
      </c>
      <c r="P256" s="7">
        <f>IF(VLOOKUP($B$84&amp;$B256,[17]Sheet1!$C$87:$AC$169,COLUMN(P$1)-2,FALSE)=" ",0,VLOOKUP($B$84&amp;$B256,[17]Sheet1!$C$87:$AC$169,COLUMN(P$1)-2,FALSE))</f>
        <v>0</v>
      </c>
      <c r="Q256" s="7">
        <f>IF(VLOOKUP($B$84&amp;$B256,[17]Sheet1!$C$87:$AC$169,COLUMN(Q$1)-2,FALSE)=" ",0,VLOOKUP($B$84&amp;$B256,[17]Sheet1!$C$87:$AC$169,COLUMN(Q$1)-2,FALSE))</f>
        <v>0</v>
      </c>
      <c r="R256" s="7">
        <f>IF(VLOOKUP($B$84&amp;$B256,[17]Sheet1!$C$87:$AC$169,COLUMN(R$1)-2,FALSE)=" ",0,VLOOKUP($B$84&amp;$B256,[17]Sheet1!$C$87:$AC$169,COLUMN(R$1)-2,FALSE))</f>
        <v>0</v>
      </c>
      <c r="S256" s="7">
        <f>IF(VLOOKUP($B$84&amp;$B256,[17]Sheet1!$C$87:$AC$169,COLUMN(S$1)-2,FALSE)=" ",0,VLOOKUP($B$84&amp;$B256,[17]Sheet1!$C$87:$AC$169,COLUMN(S$1)-2,FALSE))</f>
        <v>0</v>
      </c>
      <c r="T256" s="7">
        <f>IF(VLOOKUP($B$84&amp;$B256,[17]Sheet1!$C$87:$AC$169,COLUMN(T$1)-2,FALSE)=" ",0,VLOOKUP($B$84&amp;$B256,[17]Sheet1!$C$87:$AC$169,COLUMN(T$1)-2,FALSE))</f>
        <v>0</v>
      </c>
      <c r="U256" s="7">
        <f>IF(VLOOKUP($B$84&amp;$B256,[17]Sheet1!$C$87:$AC$169,COLUMN(U$1)-2,FALSE)=" ",0,VLOOKUP($B$84&amp;$B256,[17]Sheet1!$C$87:$AC$169,COLUMN(U$1)-2,FALSE))</f>
        <v>0</v>
      </c>
      <c r="V256" s="7">
        <f>IF(VLOOKUP($B$84&amp;$B256,[17]Sheet1!$C$87:$AC$169,COLUMN(V$1)-2,FALSE)=" ",0,VLOOKUP($B$84&amp;$B256,[17]Sheet1!$C$87:$AC$169,COLUMN(V$1)-2,FALSE))</f>
        <v>0</v>
      </c>
      <c r="W256" s="7">
        <f>IF(VLOOKUP($B$84&amp;$B256,[17]Sheet1!$C$87:$AC$169,COLUMN(W$1)-2,FALSE)=" ",0,VLOOKUP($B$84&amp;$B256,[17]Sheet1!$C$87:$AC$169,COLUMN(W$1)-2,FALSE))</f>
        <v>0</v>
      </c>
      <c r="X256" s="7">
        <f>IF(VLOOKUP($B$84&amp;$B256,[17]Sheet1!$C$87:$AC$169,COLUMN(X$1)-2,FALSE)=" ",0,VLOOKUP($B$84&amp;$B256,[17]Sheet1!$C$87:$AC$169,COLUMN(X$1)-2,FALSE))</f>
        <v>0</v>
      </c>
      <c r="Y256" s="7">
        <f>IF(VLOOKUP($B$84&amp;$B256,[17]Sheet1!$C$87:$AC$169,COLUMN(Y$1)-2,FALSE)=" ",0,VLOOKUP($B$84&amp;$B256,[17]Sheet1!$C$87:$AC$169,COLUMN(Y$1)-2,FALSE))</f>
        <v>0</v>
      </c>
      <c r="Z256" s="7">
        <f>IF(VLOOKUP($B$84&amp;$B256,[17]Sheet1!$C$87:$AC$169,COLUMN(Z$1)-2,FALSE)=" ",0,VLOOKUP($B$84&amp;$B256,[17]Sheet1!$C$87:$AC$169,COLUMN(Z$1)-2,FALSE))</f>
        <v>37</v>
      </c>
      <c r="AA256" s="7">
        <f>IF(VLOOKUP($B$84&amp;$B256,[17]Sheet1!$C$87:$AC$169,COLUMN(AA$1)-2,FALSE)=" ",0,VLOOKUP($B$84&amp;$B256,[17]Sheet1!$C$87:$AC$169,COLUMN(AA$1)-2,FALSE))</f>
        <v>74</v>
      </c>
      <c r="AB256" s="7">
        <f>IF(VLOOKUP($B$84&amp;$B256,[17]Sheet1!$C$87:$AC$169,COLUMN(AB$1)-2,FALSE)=" ",0,VLOOKUP($B$84&amp;$B256,[17]Sheet1!$C$87:$AC$169,COLUMN(AB$1)-2,FALSE))</f>
        <v>100</v>
      </c>
      <c r="AC256" s="7">
        <f>IF(VLOOKUP($B$84&amp;$B256,[17]Sheet1!$C$87:$AC$169,COLUMN(AC$1)-2,FALSE)=" ",0,VLOOKUP($B$84&amp;$B256,[17]Sheet1!$C$87:$AC$169,COLUMN(AC$1)-2,FALSE))</f>
        <v>94</v>
      </c>
      <c r="AF256" s="7">
        <f t="shared" ref="AF256:AG260" si="279">AB256</f>
        <v>100</v>
      </c>
      <c r="AG256" s="7">
        <f t="shared" si="279"/>
        <v>94</v>
      </c>
      <c r="AH256" s="7">
        <f>VLOOKUP($A$167&amp;$B$248&amp;$B256,'[14]Paga All'!$G$1:$J$3000,4,FALSE)</f>
        <v>183</v>
      </c>
      <c r="AI256" s="7">
        <f>VLOOKUP($A$2&amp;$B$248&amp;$B256,'[15]Paga all'!$F$1413:$G1629,2,FALSE)</f>
        <v>206</v>
      </c>
      <c r="AJ256" s="7">
        <f>VLOOKUP($A$2&amp;$B$248&amp;$B256,'[16]Paga all'!$F$1372:$G$1470,2,FALSE)</f>
        <v>133</v>
      </c>
      <c r="AK256" s="9">
        <f t="shared" ref="AK256:BO256" si="280">IF(ROUND((AJ256+AJ257)*(1+AK250),)&gt;=AK$3*$AD$3,AK$3*$AD$3*(1-AK251),ROUND((AJ256+AJ257)*(1+AK250),)-ROUND((AJ256+AJ257)*(1+AK250)*AK251,))</f>
        <v>254</v>
      </c>
      <c r="AL256" s="9">
        <f t="shared" si="280"/>
        <v>305</v>
      </c>
      <c r="AM256" s="9">
        <f t="shared" si="280"/>
        <v>366</v>
      </c>
      <c r="AN256" s="9">
        <f t="shared" si="280"/>
        <v>439</v>
      </c>
      <c r="AO256" s="9">
        <f t="shared" si="280"/>
        <v>526</v>
      </c>
      <c r="AP256" s="9">
        <f t="shared" si="280"/>
        <v>632</v>
      </c>
      <c r="AQ256" s="9">
        <f t="shared" si="280"/>
        <v>758</v>
      </c>
      <c r="AR256" s="9">
        <f t="shared" si="280"/>
        <v>923</v>
      </c>
      <c r="AS256" s="9">
        <f t="shared" si="280"/>
        <v>1148</v>
      </c>
      <c r="AT256" s="9">
        <f t="shared" si="280"/>
        <v>1425</v>
      </c>
      <c r="AU256" s="9">
        <f t="shared" si="280"/>
        <v>1710</v>
      </c>
      <c r="AV256" s="9">
        <f t="shared" si="280"/>
        <v>2052</v>
      </c>
      <c r="AW256" s="9">
        <f t="shared" si="280"/>
        <v>2462</v>
      </c>
      <c r="AX256" s="9">
        <f t="shared" si="280"/>
        <v>2955</v>
      </c>
      <c r="AY256" s="9">
        <f t="shared" si="280"/>
        <v>3546</v>
      </c>
      <c r="AZ256" s="9">
        <f t="shared" si="280"/>
        <v>4256</v>
      </c>
      <c r="BA256" s="9">
        <f t="shared" si="280"/>
        <v>5107</v>
      </c>
      <c r="BB256" s="9">
        <f t="shared" si="280"/>
        <v>6128</v>
      </c>
      <c r="BC256" s="9">
        <f t="shared" si="280"/>
        <v>7354</v>
      </c>
      <c r="BD256" s="9">
        <f t="shared" si="280"/>
        <v>8824</v>
      </c>
      <c r="BE256" s="9">
        <f t="shared" si="280"/>
        <v>10589</v>
      </c>
      <c r="BF256" s="9">
        <f t="shared" si="280"/>
        <v>12707</v>
      </c>
      <c r="BG256" s="9">
        <f t="shared" si="280"/>
        <v>15249</v>
      </c>
      <c r="BH256" s="9">
        <f t="shared" si="280"/>
        <v>18298</v>
      </c>
      <c r="BI256" s="9">
        <f t="shared" si="280"/>
        <v>21959</v>
      </c>
      <c r="BJ256" s="9">
        <f t="shared" si="280"/>
        <v>23088.375</v>
      </c>
      <c r="BK256" s="9">
        <f t="shared" si="280"/>
        <v>23545.350000000002</v>
      </c>
      <c r="BL256" s="9">
        <f t="shared" si="280"/>
        <v>24011.4</v>
      </c>
      <c r="BM256" s="9">
        <f t="shared" si="280"/>
        <v>24486.675000000003</v>
      </c>
      <c r="BN256" s="9">
        <f t="shared" si="280"/>
        <v>24971.324999999997</v>
      </c>
      <c r="BO256" s="9">
        <f t="shared" si="280"/>
        <v>25465.574999999997</v>
      </c>
    </row>
    <row r="257" spans="2:67" outlineLevel="1" x14ac:dyDescent="0.25">
      <c r="B257" s="292" t="s">
        <v>247</v>
      </c>
      <c r="D257" s="7">
        <f>IF(VLOOKUP($B$84&amp;$B257,[17]Sheet1!$C$87:$AC$169,COLUMN(D$1)-2,FALSE)=" ",0,VLOOKUP($B$84&amp;$B257,[17]Sheet1!$C$87:$AC$169,COLUMN(D$1)-2,FALSE))</f>
        <v>0</v>
      </c>
      <c r="E257" s="7">
        <f>IF(VLOOKUP($B$84&amp;$B257,[17]Sheet1!$C$87:$AC$169,COLUMN(E$1)-2,FALSE)=" ",0,VLOOKUP($B$84&amp;$B257,[17]Sheet1!$C$87:$AC$169,COLUMN(E$1)-2,FALSE))</f>
        <v>0</v>
      </c>
      <c r="F257" s="7">
        <f>IF(VLOOKUP($B$84&amp;$B257,[17]Sheet1!$C$87:$AC$169,COLUMN(F$1)-2,FALSE)=" ",0,VLOOKUP($B$84&amp;$B257,[17]Sheet1!$C$87:$AC$169,COLUMN(F$1)-2,FALSE))</f>
        <v>0</v>
      </c>
      <c r="G257" s="7">
        <f>IF(VLOOKUP($B$84&amp;$B257,[17]Sheet1!$C$87:$AC$169,COLUMN(G$1)-2,FALSE)=" ",0,VLOOKUP($B$84&amp;$B257,[17]Sheet1!$C$87:$AC$169,COLUMN(G$1)-2,FALSE))</f>
        <v>0</v>
      </c>
      <c r="H257" s="7">
        <f>IF(VLOOKUP($B$84&amp;$B257,[17]Sheet1!$C$87:$AC$169,COLUMN(H$1)-2,FALSE)=" ",0,VLOOKUP($B$84&amp;$B257,[17]Sheet1!$C$87:$AC$169,COLUMN(H$1)-2,FALSE))</f>
        <v>0</v>
      </c>
      <c r="I257" s="7">
        <f>IF(VLOOKUP($B$84&amp;$B257,[17]Sheet1!$C$87:$AC$169,COLUMN(I$1)-2,FALSE)=" ",0,VLOOKUP($B$84&amp;$B257,[17]Sheet1!$C$87:$AC$169,COLUMN(I$1)-2,FALSE))</f>
        <v>0</v>
      </c>
      <c r="J257" s="7">
        <f>IF(VLOOKUP($B$84&amp;$B257,[17]Sheet1!$C$87:$AC$169,COLUMN(J$1)-2,FALSE)=" ",0,VLOOKUP($B$84&amp;$B257,[17]Sheet1!$C$87:$AC$169,COLUMN(J$1)-2,FALSE))</f>
        <v>0</v>
      </c>
      <c r="K257" s="7">
        <f>IF(VLOOKUP($B$84&amp;$B257,[17]Sheet1!$C$87:$AC$169,COLUMN(K$1)-2,FALSE)=" ",0,VLOOKUP($B$84&amp;$B257,[17]Sheet1!$C$87:$AC$169,COLUMN(K$1)-2,FALSE))</f>
        <v>0</v>
      </c>
      <c r="L257" s="7">
        <f>IF(VLOOKUP($B$84&amp;$B257,[17]Sheet1!$C$87:$AC$169,COLUMN(L$1)-2,FALSE)=" ",0,VLOOKUP($B$84&amp;$B257,[17]Sheet1!$C$87:$AC$169,COLUMN(L$1)-2,FALSE))</f>
        <v>0</v>
      </c>
      <c r="M257" s="7">
        <f>IF(VLOOKUP($B$84&amp;$B257,[17]Sheet1!$C$87:$AC$169,COLUMN(M$1)-2,FALSE)=" ",0,VLOOKUP($B$84&amp;$B257,[17]Sheet1!$C$87:$AC$169,COLUMN(M$1)-2,FALSE))</f>
        <v>0</v>
      </c>
      <c r="N257" s="7">
        <f>IF(VLOOKUP($B$84&amp;$B257,[17]Sheet1!$C$87:$AC$169,COLUMN(N$1)-2,FALSE)=" ",0,VLOOKUP($B$84&amp;$B257,[17]Sheet1!$C$87:$AC$169,COLUMN(N$1)-2,FALSE))</f>
        <v>0</v>
      </c>
      <c r="O257" s="7">
        <f>IF(VLOOKUP($B$84&amp;$B257,[17]Sheet1!$C$87:$AC$169,COLUMN(O$1)-2,FALSE)=" ",0,VLOOKUP($B$84&amp;$B257,[17]Sheet1!$C$87:$AC$169,COLUMN(O$1)-2,FALSE))</f>
        <v>0</v>
      </c>
      <c r="P257" s="7">
        <f>IF(VLOOKUP($B$84&amp;$B257,[17]Sheet1!$C$87:$AC$169,COLUMN(P$1)-2,FALSE)=" ",0,VLOOKUP($B$84&amp;$B257,[17]Sheet1!$C$87:$AC$169,COLUMN(P$1)-2,FALSE))</f>
        <v>0</v>
      </c>
      <c r="Q257" s="7">
        <f>IF(VLOOKUP($B$84&amp;$B257,[17]Sheet1!$C$87:$AC$169,COLUMN(Q$1)-2,FALSE)=" ",0,VLOOKUP($B$84&amp;$B257,[17]Sheet1!$C$87:$AC$169,COLUMN(Q$1)-2,FALSE))</f>
        <v>0</v>
      </c>
      <c r="R257" s="7">
        <f>IF(VLOOKUP($B$84&amp;$B257,[17]Sheet1!$C$87:$AC$169,COLUMN(R$1)-2,FALSE)=" ",0,VLOOKUP($B$84&amp;$B257,[17]Sheet1!$C$87:$AC$169,COLUMN(R$1)-2,FALSE))</f>
        <v>0</v>
      </c>
      <c r="S257" s="7">
        <f>IF(VLOOKUP($B$84&amp;$B257,[17]Sheet1!$C$87:$AC$169,COLUMN(S$1)-2,FALSE)=" ",0,VLOOKUP($B$84&amp;$B257,[17]Sheet1!$C$87:$AC$169,COLUMN(S$1)-2,FALSE))</f>
        <v>0</v>
      </c>
      <c r="T257" s="7">
        <f>IF(VLOOKUP($B$84&amp;$B257,[17]Sheet1!$C$87:$AC$169,COLUMN(T$1)-2,FALSE)=" ",0,VLOOKUP($B$84&amp;$B257,[17]Sheet1!$C$87:$AC$169,COLUMN(T$1)-2,FALSE))</f>
        <v>0</v>
      </c>
      <c r="U257" s="7">
        <f>IF(VLOOKUP($B$84&amp;$B257,[17]Sheet1!$C$87:$AC$169,COLUMN(U$1)-2,FALSE)=" ",0,VLOOKUP($B$84&amp;$B257,[17]Sheet1!$C$87:$AC$169,COLUMN(U$1)-2,FALSE))</f>
        <v>0</v>
      </c>
      <c r="V257" s="7">
        <f>IF(VLOOKUP($B$84&amp;$B257,[17]Sheet1!$C$87:$AC$169,COLUMN(V$1)-2,FALSE)=" ",0,VLOOKUP($B$84&amp;$B257,[17]Sheet1!$C$87:$AC$169,COLUMN(V$1)-2,FALSE))</f>
        <v>0</v>
      </c>
      <c r="W257" s="7">
        <f>IF(VLOOKUP($B$84&amp;$B257,[17]Sheet1!$C$87:$AC$169,COLUMN(W$1)-2,FALSE)=" ",0,VLOOKUP($B$84&amp;$B257,[17]Sheet1!$C$87:$AC$169,COLUMN(W$1)-2,FALSE))</f>
        <v>0</v>
      </c>
      <c r="X257" s="7">
        <f>IF(VLOOKUP($B$84&amp;$B257,[17]Sheet1!$C$87:$AC$169,COLUMN(X$1)-2,FALSE)=" ",0,VLOOKUP($B$84&amp;$B257,[17]Sheet1!$C$87:$AC$169,COLUMN(X$1)-2,FALSE))</f>
        <v>0</v>
      </c>
      <c r="Y257" s="7">
        <f>IF(VLOOKUP($B$84&amp;$B257,[17]Sheet1!$C$87:$AC$169,COLUMN(Y$1)-2,FALSE)=" ",0,VLOOKUP($B$84&amp;$B257,[17]Sheet1!$C$87:$AC$169,COLUMN(Y$1)-2,FALSE))</f>
        <v>0</v>
      </c>
      <c r="Z257" s="7">
        <v>0</v>
      </c>
      <c r="AA257" s="7">
        <f>IF(VLOOKUP($B$84&amp;$B257,[17]Sheet1!$C$87:$AC$169,COLUMN(AA$1)-2,FALSE)=" ",0,VLOOKUP($B$84&amp;$B257,[17]Sheet1!$C$87:$AC$169,COLUMN(AA$1)-2,FALSE))</f>
        <v>32</v>
      </c>
      <c r="AB257" s="7">
        <f>IF(VLOOKUP($B$84&amp;$B257,[17]Sheet1!$C$87:$AC$169,COLUMN(AB$1)-2,FALSE)=" ",0,VLOOKUP($B$84&amp;$B257,[17]Sheet1!$C$87:$AC$169,COLUMN(AB$1)-2,FALSE))</f>
        <v>61</v>
      </c>
      <c r="AC257" s="7">
        <f>IF(VLOOKUP($B$84&amp;$B257,[17]Sheet1!$C$87:$AC$169,COLUMN(AC$1)-2,FALSE)=" ",0,VLOOKUP($B$84&amp;$B257,[17]Sheet1!$C$87:$AC$169,COLUMN(AC$1)-2,FALSE))</f>
        <v>76</v>
      </c>
      <c r="AF257" s="7">
        <f t="shared" si="279"/>
        <v>61</v>
      </c>
      <c r="AG257" s="7">
        <f t="shared" si="279"/>
        <v>76</v>
      </c>
      <c r="AH257" s="7">
        <f>VLOOKUP($A$167&amp;$B$248&amp;$B257,'[14]Paga All'!$G$1:$J$3000,4,FALSE)</f>
        <v>62</v>
      </c>
      <c r="AI257" s="7">
        <f>VLOOKUP($A$2&amp;$B$248&amp;$B257,'[15]Paga all'!$F$1413:$G1630,2,FALSE)</f>
        <v>137</v>
      </c>
      <c r="AJ257" s="7">
        <f>VLOOKUP($A$2&amp;$B$248&amp;$B257,'[16]Paga all'!$F$1372:$G$1470,2,FALSE)</f>
        <v>174</v>
      </c>
      <c r="AK257" s="9">
        <f t="shared" ref="AK257:BO257" si="281">IF(ROUND((AJ256+AJ257)*(1+AK250),)&gt;=AK$3*$AD$3,AK$3*$AD$3*AK251,ROUND((AJ256+AJ257)*(1+AK250),)-AK256)</f>
        <v>114</v>
      </c>
      <c r="AL257" s="9">
        <f t="shared" si="281"/>
        <v>137</v>
      </c>
      <c r="AM257" s="9">
        <f t="shared" si="281"/>
        <v>164</v>
      </c>
      <c r="AN257" s="9">
        <f t="shared" si="281"/>
        <v>197</v>
      </c>
      <c r="AO257" s="9">
        <f t="shared" si="281"/>
        <v>237</v>
      </c>
      <c r="AP257" s="9">
        <f t="shared" si="281"/>
        <v>284</v>
      </c>
      <c r="AQ257" s="9">
        <f t="shared" si="281"/>
        <v>341</v>
      </c>
      <c r="AR257" s="9">
        <f t="shared" si="281"/>
        <v>396</v>
      </c>
      <c r="AS257" s="9">
        <f t="shared" si="281"/>
        <v>435</v>
      </c>
      <c r="AT257" s="9">
        <f t="shared" si="281"/>
        <v>475</v>
      </c>
      <c r="AU257" s="9">
        <f t="shared" si="281"/>
        <v>570</v>
      </c>
      <c r="AV257" s="9">
        <f t="shared" si="281"/>
        <v>684</v>
      </c>
      <c r="AW257" s="9">
        <f t="shared" si="281"/>
        <v>821</v>
      </c>
      <c r="AX257" s="9">
        <f t="shared" si="281"/>
        <v>985</v>
      </c>
      <c r="AY257" s="9">
        <f t="shared" si="281"/>
        <v>1182</v>
      </c>
      <c r="AZ257" s="9">
        <f t="shared" si="281"/>
        <v>1418</v>
      </c>
      <c r="BA257" s="9">
        <f t="shared" si="281"/>
        <v>1702</v>
      </c>
      <c r="BB257" s="9">
        <f t="shared" si="281"/>
        <v>2043</v>
      </c>
      <c r="BC257" s="9">
        <f t="shared" si="281"/>
        <v>2451</v>
      </c>
      <c r="BD257" s="9">
        <f t="shared" si="281"/>
        <v>2942</v>
      </c>
      <c r="BE257" s="9">
        <f t="shared" si="281"/>
        <v>3530</v>
      </c>
      <c r="BF257" s="9">
        <f t="shared" si="281"/>
        <v>4236</v>
      </c>
      <c r="BG257" s="9">
        <f t="shared" si="281"/>
        <v>5083</v>
      </c>
      <c r="BH257" s="9">
        <f t="shared" si="281"/>
        <v>6100</v>
      </c>
      <c r="BI257" s="9">
        <f t="shared" si="281"/>
        <v>7319</v>
      </c>
      <c r="BJ257" s="9">
        <f t="shared" si="281"/>
        <v>7696.125</v>
      </c>
      <c r="BK257" s="9">
        <f t="shared" si="281"/>
        <v>7848.4500000000007</v>
      </c>
      <c r="BL257" s="9">
        <f t="shared" si="281"/>
        <v>8003.8</v>
      </c>
      <c r="BM257" s="9">
        <f t="shared" si="281"/>
        <v>8162.2250000000004</v>
      </c>
      <c r="BN257" s="9">
        <f t="shared" si="281"/>
        <v>8323.7749999999996</v>
      </c>
      <c r="BO257" s="9">
        <f t="shared" si="281"/>
        <v>8488.5249999999996</v>
      </c>
    </row>
    <row r="258" spans="2:67" outlineLevel="1" x14ac:dyDescent="0.25">
      <c r="B258" s="292" t="s">
        <v>248</v>
      </c>
      <c r="D258" s="7">
        <f>IF(VLOOKUP($B$84&amp;$B258,[17]Sheet1!$C$87:$AC$169,COLUMN(D$1)-2,FALSE)=" ",0,VLOOKUP($B$84&amp;$B258,[17]Sheet1!$C$87:$AC$169,COLUMN(D$1)-2,FALSE))</f>
        <v>0</v>
      </c>
      <c r="E258" s="7">
        <f>IF(VLOOKUP($B$84&amp;$B258,[17]Sheet1!$C$87:$AC$169,COLUMN(E$1)-2,FALSE)=" ",0,VLOOKUP($B$84&amp;$B258,[17]Sheet1!$C$87:$AC$169,COLUMN(E$1)-2,FALSE))</f>
        <v>0</v>
      </c>
      <c r="F258" s="7">
        <f>IF(VLOOKUP($B$84&amp;$B258,[17]Sheet1!$C$87:$AC$169,COLUMN(F$1)-2,FALSE)=" ",0,VLOOKUP($B$84&amp;$B258,[17]Sheet1!$C$87:$AC$169,COLUMN(F$1)-2,FALSE))</f>
        <v>0</v>
      </c>
      <c r="G258" s="7">
        <f>IF(VLOOKUP($B$84&amp;$B258,[17]Sheet1!$C$87:$AC$169,COLUMN(G$1)-2,FALSE)=" ",0,VLOOKUP($B$84&amp;$B258,[17]Sheet1!$C$87:$AC$169,COLUMN(G$1)-2,FALSE))</f>
        <v>0</v>
      </c>
      <c r="H258" s="7">
        <f>IF(VLOOKUP($B$84&amp;$B258,[17]Sheet1!$C$87:$AC$169,COLUMN(H$1)-2,FALSE)=" ",0,VLOOKUP($B$84&amp;$B258,[17]Sheet1!$C$87:$AC$169,COLUMN(H$1)-2,FALSE))</f>
        <v>0</v>
      </c>
      <c r="I258" s="7">
        <f>IF(VLOOKUP($B$84&amp;$B258,[17]Sheet1!$C$87:$AC$169,COLUMN(I$1)-2,FALSE)=" ",0,VLOOKUP($B$84&amp;$B258,[17]Sheet1!$C$87:$AC$169,COLUMN(I$1)-2,FALSE))</f>
        <v>0</v>
      </c>
      <c r="J258" s="7">
        <f>IF(VLOOKUP($B$84&amp;$B258,[17]Sheet1!$C$87:$AC$169,COLUMN(J$1)-2,FALSE)=" ",0,VLOOKUP($B$84&amp;$B258,[17]Sheet1!$C$87:$AC$169,COLUMN(J$1)-2,FALSE))</f>
        <v>0</v>
      </c>
      <c r="K258" s="7">
        <f>IF(VLOOKUP($B$84&amp;$B258,[17]Sheet1!$C$87:$AC$169,COLUMN(K$1)-2,FALSE)=" ",0,VLOOKUP($B$84&amp;$B258,[17]Sheet1!$C$87:$AC$169,COLUMN(K$1)-2,FALSE))</f>
        <v>0</v>
      </c>
      <c r="L258" s="7">
        <f>IF(VLOOKUP($B$84&amp;$B258,[17]Sheet1!$C$87:$AC$169,COLUMN(L$1)-2,FALSE)=" ",0,VLOOKUP($B$84&amp;$B258,[17]Sheet1!$C$87:$AC$169,COLUMN(L$1)-2,FALSE))</f>
        <v>0</v>
      </c>
      <c r="M258" s="7">
        <f>IF(VLOOKUP($B$84&amp;$B258,[17]Sheet1!$C$87:$AC$169,COLUMN(M$1)-2,FALSE)=" ",0,VLOOKUP($B$84&amp;$B258,[17]Sheet1!$C$87:$AC$169,COLUMN(M$1)-2,FALSE))</f>
        <v>0</v>
      </c>
      <c r="N258" s="7">
        <f>IF(VLOOKUP($B$84&amp;$B258,[17]Sheet1!$C$87:$AC$169,COLUMN(N$1)-2,FALSE)=" ",0,VLOOKUP($B$84&amp;$B258,[17]Sheet1!$C$87:$AC$169,COLUMN(N$1)-2,FALSE))</f>
        <v>0</v>
      </c>
      <c r="O258" s="7">
        <f>IF(VLOOKUP($B$84&amp;$B258,[17]Sheet1!$C$87:$AC$169,COLUMN(O$1)-2,FALSE)=" ",0,VLOOKUP($B$84&amp;$B258,[17]Sheet1!$C$87:$AC$169,COLUMN(O$1)-2,FALSE))</f>
        <v>0</v>
      </c>
      <c r="P258" s="7">
        <f>IF(VLOOKUP($B$84&amp;$B258,[17]Sheet1!$C$87:$AC$169,COLUMN(P$1)-2,FALSE)=" ",0,VLOOKUP($B$84&amp;$B258,[17]Sheet1!$C$87:$AC$169,COLUMN(P$1)-2,FALSE))</f>
        <v>0</v>
      </c>
      <c r="Q258" s="7">
        <f>IF(VLOOKUP($B$84&amp;$B258,[17]Sheet1!$C$87:$AC$169,COLUMN(Q$1)-2,FALSE)=" ",0,VLOOKUP($B$84&amp;$B258,[17]Sheet1!$C$87:$AC$169,COLUMN(Q$1)-2,FALSE))</f>
        <v>0</v>
      </c>
      <c r="R258" s="7">
        <f>IF(VLOOKUP($B$84&amp;$B258,[17]Sheet1!$C$87:$AC$169,COLUMN(R$1)-2,FALSE)=" ",0,VLOOKUP($B$84&amp;$B258,[17]Sheet1!$C$87:$AC$169,COLUMN(R$1)-2,FALSE))</f>
        <v>0</v>
      </c>
      <c r="S258" s="7">
        <f>IF(VLOOKUP($B$84&amp;$B258,[17]Sheet1!$C$87:$AC$169,COLUMN(S$1)-2,FALSE)=" ",0,VLOOKUP($B$84&amp;$B258,[17]Sheet1!$C$87:$AC$169,COLUMN(S$1)-2,FALSE))</f>
        <v>0</v>
      </c>
      <c r="T258" s="7">
        <f>IF(VLOOKUP($B$84&amp;$B258,[17]Sheet1!$C$87:$AC$169,COLUMN(T$1)-2,FALSE)=" ",0,VLOOKUP($B$84&amp;$B258,[17]Sheet1!$C$87:$AC$169,COLUMN(T$1)-2,FALSE))</f>
        <v>0</v>
      </c>
      <c r="U258" s="7">
        <f>IF(VLOOKUP($B$84&amp;$B258,[17]Sheet1!$C$87:$AC$169,COLUMN(U$1)-2,FALSE)=" ",0,VLOOKUP($B$84&amp;$B258,[17]Sheet1!$C$87:$AC$169,COLUMN(U$1)-2,FALSE))</f>
        <v>0</v>
      </c>
      <c r="V258" s="7">
        <f>IF(VLOOKUP($B$84&amp;$B258,[17]Sheet1!$C$87:$AC$169,COLUMN(V$1)-2,FALSE)=" ",0,VLOOKUP($B$84&amp;$B258,[17]Sheet1!$C$87:$AC$169,COLUMN(V$1)-2,FALSE))</f>
        <v>0</v>
      </c>
      <c r="W258" s="7">
        <f>IF(VLOOKUP($B$84&amp;$B258,[17]Sheet1!$C$87:$AC$169,COLUMN(W$1)-2,FALSE)=" ",0,VLOOKUP($B$84&amp;$B258,[17]Sheet1!$C$87:$AC$169,COLUMN(W$1)-2,FALSE))</f>
        <v>0</v>
      </c>
      <c r="X258" s="7">
        <f>IF(VLOOKUP($B$84&amp;$B258,[17]Sheet1!$C$87:$AC$169,COLUMN(X$1)-2,FALSE)=" ",0,VLOOKUP($B$84&amp;$B258,[17]Sheet1!$C$87:$AC$169,COLUMN(X$1)-2,FALSE))</f>
        <v>0</v>
      </c>
      <c r="Y258" s="7">
        <f>IF(VLOOKUP($B$84&amp;$B258,[17]Sheet1!$C$87:$AC$169,COLUMN(Y$1)-2,FALSE)=" ",0,VLOOKUP($B$84&amp;$B258,[17]Sheet1!$C$87:$AC$169,COLUMN(Y$1)-2,FALSE))</f>
        <v>0</v>
      </c>
      <c r="Z258" s="7">
        <f>IF(VLOOKUP($B$84&amp;$B258,[17]Sheet1!$C$87:$AC$169,COLUMN(Z$1)-2,FALSE)=" ",0,VLOOKUP($B$84&amp;$B258,[17]Sheet1!$C$87:$AC$169,COLUMN(Z$1)-2,FALSE))</f>
        <v>0</v>
      </c>
      <c r="AA258" s="7">
        <f>IF(VLOOKUP($B$84&amp;$B258,[17]Sheet1!$C$87:$AC$169,COLUMN(AA$1)-2,FALSE)=" ",0,VLOOKUP($B$84&amp;$B258,[17]Sheet1!$C$87:$AC$169,COLUMN(AA$1)-2,FALSE))</f>
        <v>0</v>
      </c>
      <c r="AB258" s="7">
        <f>IF(VLOOKUP($B$84&amp;$B258,[17]Sheet1!$C$87:$AC$169,COLUMN(AB$1)-2,FALSE)=" ",0,VLOOKUP($B$84&amp;$B258,[17]Sheet1!$C$87:$AC$169,COLUMN(AB$1)-2,FALSE))</f>
        <v>0</v>
      </c>
      <c r="AC258" s="7">
        <f>IF(VLOOKUP($B$84&amp;$B258,[17]Sheet1!$C$87:$AC$169,COLUMN(AC$1)-2,FALSE)=" ",0,VLOOKUP($B$84&amp;$B258,[17]Sheet1!$C$87:$AC$169,COLUMN(AC$1)-2,FALSE))</f>
        <v>0</v>
      </c>
      <c r="AF258" s="7">
        <f t="shared" si="279"/>
        <v>0</v>
      </c>
      <c r="AG258" s="7">
        <f t="shared" si="279"/>
        <v>0</v>
      </c>
      <c r="AH258" s="7">
        <f>VLOOKUP($A$167&amp;$B$248&amp;$B258,'[14]Paga All'!$G$1:$J$3000,4,FALSE)</f>
        <v>0</v>
      </c>
      <c r="AI258" s="7">
        <f>VLOOKUP($A$2&amp;$B$248&amp;$B258,'[15]Paga all'!$F$1413:$G1631,2,FALSE)</f>
        <v>0</v>
      </c>
      <c r="AJ258" s="7">
        <f>VLOOKUP($A$2&amp;$B$248&amp;$B258,'[16]Paga all'!$F$1372:$G$1470,2,FALSE)</f>
        <v>0</v>
      </c>
      <c r="AK258" s="9">
        <f t="shared" ref="AK258:BO258" si="282">AK256+AK257-AJ256</f>
        <v>235</v>
      </c>
      <c r="AL258" s="9">
        <f t="shared" si="282"/>
        <v>188</v>
      </c>
      <c r="AM258" s="9">
        <f t="shared" si="282"/>
        <v>225</v>
      </c>
      <c r="AN258" s="9">
        <f t="shared" si="282"/>
        <v>270</v>
      </c>
      <c r="AO258" s="9">
        <f t="shared" si="282"/>
        <v>324</v>
      </c>
      <c r="AP258" s="9">
        <f t="shared" si="282"/>
        <v>390</v>
      </c>
      <c r="AQ258" s="9">
        <f t="shared" si="282"/>
        <v>467</v>
      </c>
      <c r="AR258" s="9">
        <f t="shared" si="282"/>
        <v>561</v>
      </c>
      <c r="AS258" s="9">
        <f t="shared" si="282"/>
        <v>660</v>
      </c>
      <c r="AT258" s="9">
        <f t="shared" si="282"/>
        <v>752</v>
      </c>
      <c r="AU258" s="9">
        <f t="shared" si="282"/>
        <v>855</v>
      </c>
      <c r="AV258" s="9">
        <f t="shared" si="282"/>
        <v>1026</v>
      </c>
      <c r="AW258" s="9">
        <f t="shared" si="282"/>
        <v>1231</v>
      </c>
      <c r="AX258" s="9">
        <f t="shared" si="282"/>
        <v>1478</v>
      </c>
      <c r="AY258" s="9">
        <f t="shared" si="282"/>
        <v>1773</v>
      </c>
      <c r="AZ258" s="9">
        <f t="shared" si="282"/>
        <v>2128</v>
      </c>
      <c r="BA258" s="9">
        <f t="shared" si="282"/>
        <v>2553</v>
      </c>
      <c r="BB258" s="9">
        <f t="shared" si="282"/>
        <v>3064</v>
      </c>
      <c r="BC258" s="9">
        <f t="shared" si="282"/>
        <v>3677</v>
      </c>
      <c r="BD258" s="9">
        <f t="shared" si="282"/>
        <v>4412</v>
      </c>
      <c r="BE258" s="9">
        <f t="shared" si="282"/>
        <v>5295</v>
      </c>
      <c r="BF258" s="9">
        <f t="shared" si="282"/>
        <v>6354</v>
      </c>
      <c r="BG258" s="9">
        <f t="shared" si="282"/>
        <v>7625</v>
      </c>
      <c r="BH258" s="9">
        <f t="shared" si="282"/>
        <v>9149</v>
      </c>
      <c r="BI258" s="9">
        <f t="shared" si="282"/>
        <v>10980</v>
      </c>
      <c r="BJ258" s="9">
        <f t="shared" si="282"/>
        <v>8825.5</v>
      </c>
      <c r="BK258" s="9">
        <f t="shared" si="282"/>
        <v>8305.4250000000029</v>
      </c>
      <c r="BL258" s="9">
        <f t="shared" si="282"/>
        <v>8469.8499999999985</v>
      </c>
      <c r="BM258" s="9">
        <f t="shared" si="282"/>
        <v>8637.5</v>
      </c>
      <c r="BN258" s="9">
        <f t="shared" si="282"/>
        <v>8808.4249999999956</v>
      </c>
      <c r="BO258" s="9">
        <f t="shared" si="282"/>
        <v>8982.7750000000015</v>
      </c>
    </row>
    <row r="259" spans="2:67" outlineLevel="1" x14ac:dyDescent="0.25">
      <c r="B259" s="292" t="s">
        <v>205</v>
      </c>
      <c r="D259" s="7">
        <f>IF(VLOOKUP($B$84&amp;$B259,[17]Sheet1!$C$87:$AC$169,COLUMN(D$1)-2,FALSE)=" ",0,VLOOKUP($B$84&amp;$B259,[17]Sheet1!$C$87:$AC$169,COLUMN(D$1)-2,FALSE))</f>
        <v>0</v>
      </c>
      <c r="E259" s="7">
        <f>IF(VLOOKUP($B$84&amp;$B259,[17]Sheet1!$C$87:$AC$169,COLUMN(E$1)-2,FALSE)=" ",0,VLOOKUP($B$84&amp;$B259,[17]Sheet1!$C$87:$AC$169,COLUMN(E$1)-2,FALSE))</f>
        <v>0</v>
      </c>
      <c r="F259" s="7">
        <f>IF(VLOOKUP($B$84&amp;$B259,[17]Sheet1!$C$87:$AC$169,COLUMN(F$1)-2,FALSE)=" ",0,VLOOKUP($B$84&amp;$B259,[17]Sheet1!$C$87:$AC$169,COLUMN(F$1)-2,FALSE))</f>
        <v>0</v>
      </c>
      <c r="G259" s="7">
        <f>IF(VLOOKUP($B$84&amp;$B259,[17]Sheet1!$C$87:$AC$169,COLUMN(G$1)-2,FALSE)=" ",0,VLOOKUP($B$84&amp;$B259,[17]Sheet1!$C$87:$AC$169,COLUMN(G$1)-2,FALSE))</f>
        <v>0</v>
      </c>
      <c r="H259" s="7">
        <f>IF(VLOOKUP($B$84&amp;$B259,[17]Sheet1!$C$87:$AC$169,COLUMN(H$1)-2,FALSE)=" ",0,VLOOKUP($B$84&amp;$B259,[17]Sheet1!$C$87:$AC$169,COLUMN(H$1)-2,FALSE))</f>
        <v>0</v>
      </c>
      <c r="I259" s="7">
        <f>IF(VLOOKUP($B$84&amp;$B259,[17]Sheet1!$C$87:$AC$169,COLUMN(I$1)-2,FALSE)=" ",0,VLOOKUP($B$84&amp;$B259,[17]Sheet1!$C$87:$AC$169,COLUMN(I$1)-2,FALSE))</f>
        <v>0</v>
      </c>
      <c r="J259" s="7">
        <f>IF(VLOOKUP($B$84&amp;$B259,[17]Sheet1!$C$87:$AC$169,COLUMN(J$1)-2,FALSE)=" ",0,VLOOKUP($B$84&amp;$B259,[17]Sheet1!$C$87:$AC$169,COLUMN(J$1)-2,FALSE))</f>
        <v>0</v>
      </c>
      <c r="K259" s="7">
        <f>IF(VLOOKUP($B$84&amp;$B259,[17]Sheet1!$C$87:$AC$169,COLUMN(K$1)-2,FALSE)=" ",0,VLOOKUP($B$84&amp;$B259,[17]Sheet1!$C$87:$AC$169,COLUMN(K$1)-2,FALSE))</f>
        <v>0</v>
      </c>
      <c r="L259" s="7">
        <f>IF(VLOOKUP($B$84&amp;$B259,[17]Sheet1!$C$87:$AC$169,COLUMN(L$1)-2,FALSE)=" ",0,VLOOKUP($B$84&amp;$B259,[17]Sheet1!$C$87:$AC$169,COLUMN(L$1)-2,FALSE))</f>
        <v>0</v>
      </c>
      <c r="M259" s="7">
        <f>IF(VLOOKUP($B$84&amp;$B259,[17]Sheet1!$C$87:$AC$169,COLUMN(M$1)-2,FALSE)=" ",0,VLOOKUP($B$84&amp;$B259,[17]Sheet1!$C$87:$AC$169,COLUMN(M$1)-2,FALSE))</f>
        <v>0</v>
      </c>
      <c r="N259" s="7">
        <f>IF(VLOOKUP($B$84&amp;$B259,[17]Sheet1!$C$87:$AC$169,COLUMN(N$1)-2,FALSE)=" ",0,VLOOKUP($B$84&amp;$B259,[17]Sheet1!$C$87:$AC$169,COLUMN(N$1)-2,FALSE))</f>
        <v>0</v>
      </c>
      <c r="O259" s="7">
        <f>IF(VLOOKUP($B$84&amp;$B259,[17]Sheet1!$C$87:$AC$169,COLUMN(O$1)-2,FALSE)=" ",0,VLOOKUP($B$84&amp;$B259,[17]Sheet1!$C$87:$AC$169,COLUMN(O$1)-2,FALSE))</f>
        <v>0</v>
      </c>
      <c r="P259" s="7">
        <f>IF(VLOOKUP($B$84&amp;$B259,[17]Sheet1!$C$87:$AC$169,COLUMN(P$1)-2,FALSE)=" ",0,VLOOKUP($B$84&amp;$B259,[17]Sheet1!$C$87:$AC$169,COLUMN(P$1)-2,FALSE))</f>
        <v>0</v>
      </c>
      <c r="Q259" s="7">
        <f>IF(VLOOKUP($B$84&amp;$B259,[17]Sheet1!$C$87:$AC$169,COLUMN(Q$1)-2,FALSE)=" ",0,VLOOKUP($B$84&amp;$B259,[17]Sheet1!$C$87:$AC$169,COLUMN(Q$1)-2,FALSE))</f>
        <v>0</v>
      </c>
      <c r="R259" s="7">
        <f>IF(VLOOKUP($B$84&amp;$B259,[17]Sheet1!$C$87:$AC$169,COLUMN(R$1)-2,FALSE)=" ",0,VLOOKUP($B$84&amp;$B259,[17]Sheet1!$C$87:$AC$169,COLUMN(R$1)-2,FALSE))</f>
        <v>0</v>
      </c>
      <c r="S259" s="7">
        <f>IF(VLOOKUP($B$84&amp;$B259,[17]Sheet1!$C$87:$AC$169,COLUMN(S$1)-2,FALSE)=" ",0,VLOOKUP($B$84&amp;$B259,[17]Sheet1!$C$87:$AC$169,COLUMN(S$1)-2,FALSE))</f>
        <v>0</v>
      </c>
      <c r="T259" s="7">
        <f>IF(VLOOKUP($B$84&amp;$B259,[17]Sheet1!$C$87:$AC$169,COLUMN(T$1)-2,FALSE)=" ",0,VLOOKUP($B$84&amp;$B259,[17]Sheet1!$C$87:$AC$169,COLUMN(T$1)-2,FALSE))</f>
        <v>0</v>
      </c>
      <c r="U259" s="7">
        <f>IF(VLOOKUP($B$84&amp;$B259,[17]Sheet1!$C$87:$AC$169,COLUMN(U$1)-2,FALSE)=" ",0,VLOOKUP($B$84&amp;$B259,[17]Sheet1!$C$87:$AC$169,COLUMN(U$1)-2,FALSE))</f>
        <v>0</v>
      </c>
      <c r="V259" s="7">
        <f>IF(VLOOKUP($B$84&amp;$B259,[17]Sheet1!$C$87:$AC$169,COLUMN(V$1)-2,FALSE)=" ",0,VLOOKUP($B$84&amp;$B259,[17]Sheet1!$C$87:$AC$169,COLUMN(V$1)-2,FALSE))</f>
        <v>0</v>
      </c>
      <c r="W259" s="7">
        <f>IF(VLOOKUP($B$84&amp;$B259,[17]Sheet1!$C$87:$AC$169,COLUMN(W$1)-2,FALSE)=" ",0,VLOOKUP($B$84&amp;$B259,[17]Sheet1!$C$87:$AC$169,COLUMN(W$1)-2,FALSE))</f>
        <v>0</v>
      </c>
      <c r="X259" s="7">
        <f>IF(VLOOKUP($B$84&amp;$B259,[17]Sheet1!$C$87:$AC$169,COLUMN(X$1)-2,FALSE)=" ",0,VLOOKUP($B$84&amp;$B259,[17]Sheet1!$C$87:$AC$169,COLUMN(X$1)-2,FALSE))</f>
        <v>0</v>
      </c>
      <c r="Y259" s="7">
        <f>IF(VLOOKUP($B$84&amp;$B259,[17]Sheet1!$C$87:$AC$169,COLUMN(Y$1)-2,FALSE)=" ",0,VLOOKUP($B$84&amp;$B259,[17]Sheet1!$C$87:$AC$169,COLUMN(Y$1)-2,FALSE))</f>
        <v>0</v>
      </c>
      <c r="Z259" s="7">
        <f>IF(VLOOKUP($B$84&amp;$B259,[17]Sheet1!$C$87:$AC$169,COLUMN(Z$1)-2,FALSE)=" ",0,VLOOKUP($B$84&amp;$B259,[17]Sheet1!$C$87:$AC$169,COLUMN(Z$1)-2,FALSE))</f>
        <v>38</v>
      </c>
      <c r="AA259" s="7">
        <f>IF(VLOOKUP($B$84&amp;$B259,[17]Sheet1!$C$87:$AC$169,COLUMN(AA$1)-2,FALSE)=" ",0,VLOOKUP($B$84&amp;$B259,[17]Sheet1!$C$87:$AC$169,COLUMN(AA$1)-2,FALSE))</f>
        <v>86</v>
      </c>
      <c r="AB259" s="7">
        <f>IF(VLOOKUP($B$84&amp;$B259,[17]Sheet1!$C$87:$AC$169,COLUMN(AB$1)-2,FALSE)=" ",0,VLOOKUP($B$84&amp;$B259,[17]Sheet1!$C$87:$AC$169,COLUMN(AB$1)-2,FALSE))</f>
        <v>122</v>
      </c>
      <c r="AC259" s="7">
        <f>IF(VLOOKUP($B$84&amp;$B259,[17]Sheet1!$C$87:$AC$169,COLUMN(AC$1)-2,FALSE)=" ",0,VLOOKUP($B$84&amp;$B259,[17]Sheet1!$C$87:$AC$169,COLUMN(AC$1)-2,FALSE))</f>
        <v>126</v>
      </c>
      <c r="AF259" s="7">
        <f t="shared" si="279"/>
        <v>122</v>
      </c>
      <c r="AG259" s="7">
        <f t="shared" si="279"/>
        <v>126</v>
      </c>
      <c r="AH259" s="7">
        <f>VLOOKUP($A$167&amp;$B$248&amp;$B259,'[14]Paga All'!$G$1:$J$3000,4,FALSE)</f>
        <v>264</v>
      </c>
      <c r="AI259" s="7">
        <f>VLOOKUP($A$2&amp;$B$248&amp;$B259,'[15]Paga all'!$F$1413:$G1632,2,FALSE)</f>
        <v>243</v>
      </c>
      <c r="AJ259" s="7">
        <f>VLOOKUP($A$2&amp;$B$248&amp;$B259,'[16]Paga all'!$F$1372:$G$1470,2,FALSE)</f>
        <v>155</v>
      </c>
      <c r="AK259" s="9">
        <f t="shared" ref="AK259:BO259" si="283">ROUND(AK256*AK252,)</f>
        <v>356</v>
      </c>
      <c r="AL259" s="9">
        <f t="shared" si="283"/>
        <v>458</v>
      </c>
      <c r="AM259" s="9">
        <f t="shared" si="283"/>
        <v>549</v>
      </c>
      <c r="AN259" s="9">
        <f t="shared" si="283"/>
        <v>659</v>
      </c>
      <c r="AO259" s="9">
        <f t="shared" si="283"/>
        <v>789</v>
      </c>
      <c r="AP259" s="9">
        <f t="shared" si="283"/>
        <v>948</v>
      </c>
      <c r="AQ259" s="9">
        <f t="shared" si="283"/>
        <v>1137</v>
      </c>
      <c r="AR259" s="9">
        <f t="shared" si="283"/>
        <v>1385</v>
      </c>
      <c r="AS259" s="9">
        <f t="shared" si="283"/>
        <v>1722</v>
      </c>
      <c r="AT259" s="9">
        <f t="shared" si="283"/>
        <v>2138</v>
      </c>
      <c r="AU259" s="9">
        <f t="shared" si="283"/>
        <v>2565</v>
      </c>
      <c r="AV259" s="9">
        <f t="shared" si="283"/>
        <v>3078</v>
      </c>
      <c r="AW259" s="9">
        <f t="shared" si="283"/>
        <v>3693</v>
      </c>
      <c r="AX259" s="9">
        <f t="shared" si="283"/>
        <v>4433</v>
      </c>
      <c r="AY259" s="9">
        <f t="shared" si="283"/>
        <v>5319</v>
      </c>
      <c r="AZ259" s="9">
        <f t="shared" si="283"/>
        <v>6384</v>
      </c>
      <c r="BA259" s="9">
        <f t="shared" si="283"/>
        <v>7661</v>
      </c>
      <c r="BB259" s="9">
        <f t="shared" si="283"/>
        <v>9192</v>
      </c>
      <c r="BC259" s="9">
        <f t="shared" si="283"/>
        <v>11031</v>
      </c>
      <c r="BD259" s="9">
        <f t="shared" si="283"/>
        <v>13236</v>
      </c>
      <c r="BE259" s="9">
        <f t="shared" si="283"/>
        <v>15884</v>
      </c>
      <c r="BF259" s="9">
        <f t="shared" si="283"/>
        <v>19061</v>
      </c>
      <c r="BG259" s="9">
        <f t="shared" si="283"/>
        <v>22874</v>
      </c>
      <c r="BH259" s="9">
        <f t="shared" si="283"/>
        <v>27447</v>
      </c>
      <c r="BI259" s="9">
        <f t="shared" si="283"/>
        <v>32939</v>
      </c>
      <c r="BJ259" s="9">
        <f t="shared" si="283"/>
        <v>34633</v>
      </c>
      <c r="BK259" s="9">
        <f t="shared" si="283"/>
        <v>35318</v>
      </c>
      <c r="BL259" s="9">
        <f t="shared" si="283"/>
        <v>36017</v>
      </c>
      <c r="BM259" s="9">
        <f t="shared" si="283"/>
        <v>36730</v>
      </c>
      <c r="BN259" s="9">
        <f t="shared" si="283"/>
        <v>37457</v>
      </c>
      <c r="BO259" s="9">
        <f t="shared" si="283"/>
        <v>38198</v>
      </c>
    </row>
    <row r="260" spans="2:67" outlineLevel="1" x14ac:dyDescent="0.25">
      <c r="B260" s="292" t="s">
        <v>206</v>
      </c>
      <c r="D260" s="7">
        <f>IF(VLOOKUP($B$84&amp;$B260,[17]Sheet1!$C$87:$AC$169,COLUMN(D$1)-2,FALSE)=" ",0,VLOOKUP($B$84&amp;$B260,[17]Sheet1!$C$87:$AC$169,COLUMN(D$1)-2,FALSE))</f>
        <v>0</v>
      </c>
      <c r="E260" s="7">
        <f>IF(VLOOKUP($B$84&amp;$B260,[17]Sheet1!$C$87:$AC$169,COLUMN(E$1)-2,FALSE)=" ",0,VLOOKUP($B$84&amp;$B260,[17]Sheet1!$C$87:$AC$169,COLUMN(E$1)-2,FALSE))</f>
        <v>0</v>
      </c>
      <c r="F260" s="7">
        <f>IF(VLOOKUP($B$84&amp;$B260,[17]Sheet1!$C$87:$AC$169,COLUMN(F$1)-2,FALSE)=" ",0,VLOOKUP($B$84&amp;$B260,[17]Sheet1!$C$87:$AC$169,COLUMN(F$1)-2,FALSE))</f>
        <v>0</v>
      </c>
      <c r="G260" s="7">
        <f>IF(VLOOKUP($B$84&amp;$B260,[17]Sheet1!$C$87:$AC$169,COLUMN(G$1)-2,FALSE)=" ",0,VLOOKUP($B$84&amp;$B260,[17]Sheet1!$C$87:$AC$169,COLUMN(G$1)-2,FALSE))</f>
        <v>0</v>
      </c>
      <c r="H260" s="7">
        <f>IF(VLOOKUP($B$84&amp;$B260,[17]Sheet1!$C$87:$AC$169,COLUMN(H$1)-2,FALSE)=" ",0,VLOOKUP($B$84&amp;$B260,[17]Sheet1!$C$87:$AC$169,COLUMN(H$1)-2,FALSE))</f>
        <v>0</v>
      </c>
      <c r="I260" s="7">
        <f>IF(VLOOKUP($B$84&amp;$B260,[17]Sheet1!$C$87:$AC$169,COLUMN(I$1)-2,FALSE)=" ",0,VLOOKUP($B$84&amp;$B260,[17]Sheet1!$C$87:$AC$169,COLUMN(I$1)-2,FALSE))</f>
        <v>0</v>
      </c>
      <c r="J260" s="7">
        <f>IF(VLOOKUP($B$84&amp;$B260,[17]Sheet1!$C$87:$AC$169,COLUMN(J$1)-2,FALSE)=" ",0,VLOOKUP($B$84&amp;$B260,[17]Sheet1!$C$87:$AC$169,COLUMN(J$1)-2,FALSE))</f>
        <v>0</v>
      </c>
      <c r="K260" s="7">
        <f>IF(VLOOKUP($B$84&amp;$B260,[17]Sheet1!$C$87:$AC$169,COLUMN(K$1)-2,FALSE)=" ",0,VLOOKUP($B$84&amp;$B260,[17]Sheet1!$C$87:$AC$169,COLUMN(K$1)-2,FALSE))</f>
        <v>0</v>
      </c>
      <c r="L260" s="7">
        <f>IF(VLOOKUP($B$84&amp;$B260,[17]Sheet1!$C$87:$AC$169,COLUMN(L$1)-2,FALSE)=" ",0,VLOOKUP($B$84&amp;$B260,[17]Sheet1!$C$87:$AC$169,COLUMN(L$1)-2,FALSE))</f>
        <v>0</v>
      </c>
      <c r="M260" s="7">
        <f>IF(VLOOKUP($B$84&amp;$B260,[17]Sheet1!$C$87:$AC$169,COLUMN(M$1)-2,FALSE)=" ",0,VLOOKUP($B$84&amp;$B260,[17]Sheet1!$C$87:$AC$169,COLUMN(M$1)-2,FALSE))</f>
        <v>0</v>
      </c>
      <c r="N260" s="7">
        <f>IF(VLOOKUP($B$84&amp;$B260,[17]Sheet1!$C$87:$AC$169,COLUMN(N$1)-2,FALSE)=" ",0,VLOOKUP($B$84&amp;$B260,[17]Sheet1!$C$87:$AC$169,COLUMN(N$1)-2,FALSE))</f>
        <v>0</v>
      </c>
      <c r="O260" s="7">
        <f>IF(VLOOKUP($B$84&amp;$B260,[17]Sheet1!$C$87:$AC$169,COLUMN(O$1)-2,FALSE)=" ",0,VLOOKUP($B$84&amp;$B260,[17]Sheet1!$C$87:$AC$169,COLUMN(O$1)-2,FALSE))</f>
        <v>0</v>
      </c>
      <c r="P260" s="7">
        <f>IF(VLOOKUP($B$84&amp;$B260,[17]Sheet1!$C$87:$AC$169,COLUMN(P$1)-2,FALSE)=" ",0,VLOOKUP($B$84&amp;$B260,[17]Sheet1!$C$87:$AC$169,COLUMN(P$1)-2,FALSE))</f>
        <v>0</v>
      </c>
      <c r="Q260" s="7">
        <f>IF(VLOOKUP($B$84&amp;$B260,[17]Sheet1!$C$87:$AC$169,COLUMN(Q$1)-2,FALSE)=" ",0,VLOOKUP($B$84&amp;$B260,[17]Sheet1!$C$87:$AC$169,COLUMN(Q$1)-2,FALSE))</f>
        <v>0</v>
      </c>
      <c r="R260" s="7">
        <f>IF(VLOOKUP($B$84&amp;$B260,[17]Sheet1!$C$87:$AC$169,COLUMN(R$1)-2,FALSE)=" ",0,VLOOKUP($B$84&amp;$B260,[17]Sheet1!$C$87:$AC$169,COLUMN(R$1)-2,FALSE))</f>
        <v>0</v>
      </c>
      <c r="S260" s="7">
        <f>IF(VLOOKUP($B$84&amp;$B260,[17]Sheet1!$C$87:$AC$169,COLUMN(S$1)-2,FALSE)=" ",0,VLOOKUP($B$84&amp;$B260,[17]Sheet1!$C$87:$AC$169,COLUMN(S$1)-2,FALSE))</f>
        <v>0</v>
      </c>
      <c r="T260" s="7">
        <f>IF(VLOOKUP($B$84&amp;$B260,[17]Sheet1!$C$87:$AC$169,COLUMN(T$1)-2,FALSE)=" ",0,VLOOKUP($B$84&amp;$B260,[17]Sheet1!$C$87:$AC$169,COLUMN(T$1)-2,FALSE))</f>
        <v>0</v>
      </c>
      <c r="U260" s="7">
        <f>IF(VLOOKUP($B$84&amp;$B260,[17]Sheet1!$C$87:$AC$169,COLUMN(U$1)-2,FALSE)=" ",0,VLOOKUP($B$84&amp;$B260,[17]Sheet1!$C$87:$AC$169,COLUMN(U$1)-2,FALSE))</f>
        <v>0</v>
      </c>
      <c r="V260" s="7">
        <f>IF(VLOOKUP($B$84&amp;$B260,[17]Sheet1!$C$87:$AC$169,COLUMN(V$1)-2,FALSE)=" ",0,VLOOKUP($B$84&amp;$B260,[17]Sheet1!$C$87:$AC$169,COLUMN(V$1)-2,FALSE))</f>
        <v>0</v>
      </c>
      <c r="W260" s="7">
        <f>IF(VLOOKUP($B$84&amp;$B260,[17]Sheet1!$C$87:$AC$169,COLUMN(W$1)-2,FALSE)=" ",0,VLOOKUP($B$84&amp;$B260,[17]Sheet1!$C$87:$AC$169,COLUMN(W$1)-2,FALSE))</f>
        <v>0</v>
      </c>
      <c r="X260" s="7">
        <f>IF(VLOOKUP($B$84&amp;$B260,[17]Sheet1!$C$87:$AC$169,COLUMN(X$1)-2,FALSE)=" ",0,VLOOKUP($B$84&amp;$B260,[17]Sheet1!$C$87:$AC$169,COLUMN(X$1)-2,FALSE))</f>
        <v>0</v>
      </c>
      <c r="Y260" s="7">
        <f>IF(VLOOKUP($B$84&amp;$B260,[17]Sheet1!$C$87:$AC$169,COLUMN(Y$1)-2,FALSE)=" ",0,VLOOKUP($B$84&amp;$B260,[17]Sheet1!$C$87:$AC$169,COLUMN(Y$1)-2,FALSE))</f>
        <v>0</v>
      </c>
      <c r="Z260" s="7">
        <f>IF(VLOOKUP($B$84&amp;$B260,[17]Sheet1!$C$87:$AC$169,COLUMN(Z$1)-2,FALSE)=" ",0,VLOOKUP($B$84&amp;$B260,[17]Sheet1!$C$87:$AC$169,COLUMN(Z$1)-2,FALSE))</f>
        <v>57000</v>
      </c>
      <c r="AA260" s="7">
        <f>IF(VLOOKUP($B$84&amp;$B260,[17]Sheet1!$C$87:$AC$169,COLUMN(AA$1)-2,FALSE)=" ",0,VLOOKUP($B$84&amp;$B260,[17]Sheet1!$C$87:$AC$169,COLUMN(AA$1)-2,FALSE))</f>
        <v>137150</v>
      </c>
      <c r="AB260" s="7">
        <f>IF(VLOOKUP($B$84&amp;$B260,[17]Sheet1!$C$87:$AC$169,COLUMN(AB$1)-2,FALSE)=" ",0,VLOOKUP($B$84&amp;$B260,[17]Sheet1!$C$87:$AC$169,COLUMN(AB$1)-2,FALSE))</f>
        <v>187100</v>
      </c>
      <c r="AC260" s="7">
        <f>IF(VLOOKUP($B$84&amp;$B260,[17]Sheet1!$C$87:$AC$169,COLUMN(AC$1)-2,FALSE)=" ",0,VLOOKUP($B$84&amp;$B260,[17]Sheet1!$C$87:$AC$169,COLUMN(AC$1)-2,FALSE))</f>
        <v>211650</v>
      </c>
      <c r="AF260" s="7">
        <f t="shared" si="279"/>
        <v>187100</v>
      </c>
      <c r="AG260" s="7">
        <f t="shared" si="279"/>
        <v>211650</v>
      </c>
      <c r="AH260" s="7">
        <f>VLOOKUP($A$167&amp;$B$248&amp;$B260,'[14]Paga All'!$G$1:$J$3000,4,FALSE)</f>
        <v>387631</v>
      </c>
      <c r="AI260" s="7">
        <f>VLOOKUP($A$2&amp;$B$248&amp;$B260,'[15]Paga all'!$F$1413:$G1633,2,FALSE)</f>
        <v>367563</v>
      </c>
      <c r="AJ260" s="7">
        <f>VLOOKUP($A$2&amp;$B$248&amp;$B260,'[16]Paga all'!$F$1372:$G$1470,2,FALSE)</f>
        <v>245390</v>
      </c>
      <c r="AK260" s="9">
        <f t="shared" ref="AK260:BO260" si="284">AK259*$AD261</f>
        <v>567398.92473118275</v>
      </c>
      <c r="AL260" s="9">
        <f t="shared" si="284"/>
        <v>729968.27956989245</v>
      </c>
      <c r="AM260" s="9">
        <f t="shared" si="284"/>
        <v>875005.6451612903</v>
      </c>
      <c r="AN260" s="9">
        <f t="shared" si="284"/>
        <v>1050325.5376344086</v>
      </c>
      <c r="AO260" s="9">
        <f t="shared" si="284"/>
        <v>1257521.7741935484</v>
      </c>
      <c r="AP260" s="9">
        <f t="shared" si="284"/>
        <v>1510938.7096774194</v>
      </c>
      <c r="AQ260" s="9">
        <f t="shared" si="284"/>
        <v>1812170.1612903224</v>
      </c>
      <c r="AR260" s="9">
        <f t="shared" si="284"/>
        <v>2207436.8279569889</v>
      </c>
      <c r="AS260" s="9">
        <f t="shared" si="284"/>
        <v>2744553.2258064514</v>
      </c>
      <c r="AT260" s="9">
        <f t="shared" si="284"/>
        <v>3407581.1827956988</v>
      </c>
      <c r="AU260" s="9">
        <f t="shared" si="284"/>
        <v>4088141.1290322579</v>
      </c>
      <c r="AV260" s="9">
        <f t="shared" si="284"/>
        <v>4905769.3548387093</v>
      </c>
      <c r="AW260" s="9">
        <f t="shared" si="284"/>
        <v>5885966.935483871</v>
      </c>
      <c r="AX260" s="9">
        <f t="shared" si="284"/>
        <v>7065391.666666666</v>
      </c>
      <c r="AY260" s="9">
        <f t="shared" si="284"/>
        <v>8477513.7096774187</v>
      </c>
      <c r="AZ260" s="9">
        <f t="shared" si="284"/>
        <v>10174929.032258064</v>
      </c>
      <c r="BA260" s="9">
        <f t="shared" si="284"/>
        <v>12210233.602150537</v>
      </c>
      <c r="BB260" s="9">
        <f t="shared" si="284"/>
        <v>14650367.741935484</v>
      </c>
      <c r="BC260" s="9">
        <f t="shared" si="284"/>
        <v>17581397.580645159</v>
      </c>
      <c r="BD260" s="9">
        <f t="shared" si="284"/>
        <v>21095764.516129032</v>
      </c>
      <c r="BE260" s="9">
        <f t="shared" si="284"/>
        <v>25316192.473118279</v>
      </c>
      <c r="BF260" s="9">
        <f t="shared" si="284"/>
        <v>30379749.731182795</v>
      </c>
      <c r="BG260" s="9">
        <f t="shared" si="284"/>
        <v>36456974.731182791</v>
      </c>
      <c r="BH260" s="9">
        <f t="shared" si="284"/>
        <v>43745500.806451611</v>
      </c>
      <c r="BI260" s="9">
        <f t="shared" si="284"/>
        <v>52498744.892473117</v>
      </c>
      <c r="BJ260" s="9">
        <f t="shared" si="284"/>
        <v>55198671.236559138</v>
      </c>
      <c r="BK260" s="9">
        <f t="shared" si="284"/>
        <v>56290436.021505371</v>
      </c>
      <c r="BL260" s="9">
        <f t="shared" si="284"/>
        <v>57404514.247311823</v>
      </c>
      <c r="BM260" s="9">
        <f t="shared" si="284"/>
        <v>58540905.913978495</v>
      </c>
      <c r="BN260" s="9">
        <f t="shared" si="284"/>
        <v>59699611.021505371</v>
      </c>
      <c r="BO260" s="9">
        <f t="shared" si="284"/>
        <v>60880629.569892474</v>
      </c>
    </row>
    <row r="261" spans="2:67" outlineLevel="1" x14ac:dyDescent="0.25">
      <c r="B261" s="292" t="s">
        <v>207</v>
      </c>
      <c r="D261" s="7">
        <f t="shared" ref="D261:AC261" si="285">IF(ISERROR(D260/D259),0,D260/D259)</f>
        <v>0</v>
      </c>
      <c r="E261" s="7">
        <f t="shared" si="285"/>
        <v>0</v>
      </c>
      <c r="F261" s="7">
        <f t="shared" si="285"/>
        <v>0</v>
      </c>
      <c r="G261" s="7">
        <f t="shared" si="285"/>
        <v>0</v>
      </c>
      <c r="H261" s="7">
        <f t="shared" si="285"/>
        <v>0</v>
      </c>
      <c r="I261" s="7">
        <f t="shared" si="285"/>
        <v>0</v>
      </c>
      <c r="J261" s="7">
        <f t="shared" si="285"/>
        <v>0</v>
      </c>
      <c r="K261" s="7">
        <f t="shared" si="285"/>
        <v>0</v>
      </c>
      <c r="L261" s="7">
        <f t="shared" si="285"/>
        <v>0</v>
      </c>
      <c r="M261" s="7">
        <f t="shared" si="285"/>
        <v>0</v>
      </c>
      <c r="N261" s="7">
        <f t="shared" si="285"/>
        <v>0</v>
      </c>
      <c r="O261" s="7">
        <f t="shared" si="285"/>
        <v>0</v>
      </c>
      <c r="P261" s="7">
        <f t="shared" si="285"/>
        <v>0</v>
      </c>
      <c r="Q261" s="7">
        <f t="shared" si="285"/>
        <v>0</v>
      </c>
      <c r="R261" s="7">
        <f t="shared" si="285"/>
        <v>0</v>
      </c>
      <c r="S261" s="7">
        <f t="shared" si="285"/>
        <v>0</v>
      </c>
      <c r="T261" s="7">
        <f t="shared" si="285"/>
        <v>0</v>
      </c>
      <c r="U261" s="7">
        <f t="shared" si="285"/>
        <v>0</v>
      </c>
      <c r="V261" s="7">
        <f t="shared" si="285"/>
        <v>0</v>
      </c>
      <c r="W261" s="7">
        <f t="shared" si="285"/>
        <v>0</v>
      </c>
      <c r="X261" s="7">
        <f t="shared" si="285"/>
        <v>0</v>
      </c>
      <c r="Y261" s="7">
        <f t="shared" si="285"/>
        <v>0</v>
      </c>
      <c r="Z261" s="7">
        <f t="shared" si="285"/>
        <v>1500</v>
      </c>
      <c r="AA261" s="7">
        <f t="shared" si="285"/>
        <v>1594.7674418604652</v>
      </c>
      <c r="AB261" s="7">
        <f>IF(ISERROR(AB260/AB259),0,AB260/AB259)</f>
        <v>1533.6065573770493</v>
      </c>
      <c r="AC261" s="7">
        <f t="shared" si="285"/>
        <v>1679.7619047619048</v>
      </c>
      <c r="AD261" s="264">
        <f>SUM(Z260:AC260)/SUM(Z259:AC259)</f>
        <v>1593.8172043010752</v>
      </c>
      <c r="AF261" s="7">
        <f>IF(ISERROR(AF260/AF259),0,AF260/AF259)</f>
        <v>1533.6065573770493</v>
      </c>
      <c r="AG261" s="7">
        <f>IF(ISERROR(AG260/AG259),0,AG260/AG259)</f>
        <v>1679.7619047619048</v>
      </c>
      <c r="AH261" s="7">
        <f>IF(ISERROR(AH260/AH259),0,AH260/AH259)</f>
        <v>1468.2992424242425</v>
      </c>
      <c r="AI261" s="7">
        <f>IF(ISERROR(AI260/AI259),0,AI260/AI259)</f>
        <v>1512.6049382716049</v>
      </c>
      <c r="AJ261" s="7">
        <f>VLOOKUP($A$2&amp;$B$248&amp;$B261,'[16]Paga all'!$F$1372:$G$1470,2,FALSE)</f>
        <v>4621.84</v>
      </c>
      <c r="AK261" s="9">
        <f t="shared" ref="AK261:BO261" si="286">IF(ISERROR(AK260/AK259),0,AK260/AK259)</f>
        <v>1593.8172043010752</v>
      </c>
      <c r="AL261" s="9">
        <f t="shared" si="286"/>
        <v>1593.8172043010752</v>
      </c>
      <c r="AM261" s="9">
        <f t="shared" si="286"/>
        <v>1593.8172043010752</v>
      </c>
      <c r="AN261" s="9">
        <f t="shared" si="286"/>
        <v>1593.8172043010752</v>
      </c>
      <c r="AO261" s="9">
        <f t="shared" si="286"/>
        <v>1593.8172043010752</v>
      </c>
      <c r="AP261" s="9">
        <f t="shared" si="286"/>
        <v>1593.8172043010752</v>
      </c>
      <c r="AQ261" s="9">
        <f t="shared" si="286"/>
        <v>1593.8172043010752</v>
      </c>
      <c r="AR261" s="9">
        <f t="shared" si="286"/>
        <v>1593.817204301075</v>
      </c>
      <c r="AS261" s="9">
        <f t="shared" si="286"/>
        <v>1593.8172043010752</v>
      </c>
      <c r="AT261" s="9">
        <f t="shared" si="286"/>
        <v>1593.8172043010752</v>
      </c>
      <c r="AU261" s="9">
        <f t="shared" si="286"/>
        <v>1593.8172043010752</v>
      </c>
      <c r="AV261" s="9">
        <f t="shared" si="286"/>
        <v>1593.8172043010752</v>
      </c>
      <c r="AW261" s="9">
        <f t="shared" si="286"/>
        <v>1593.8172043010752</v>
      </c>
      <c r="AX261" s="9">
        <f t="shared" si="286"/>
        <v>1593.8172043010752</v>
      </c>
      <c r="AY261" s="9">
        <f t="shared" si="286"/>
        <v>1593.8172043010752</v>
      </c>
      <c r="AZ261" s="9">
        <f t="shared" si="286"/>
        <v>1593.8172043010752</v>
      </c>
      <c r="BA261" s="9">
        <f t="shared" si="286"/>
        <v>1593.8172043010752</v>
      </c>
      <c r="BB261" s="9">
        <f t="shared" si="286"/>
        <v>1593.8172043010752</v>
      </c>
      <c r="BC261" s="9">
        <f t="shared" si="286"/>
        <v>1593.817204301075</v>
      </c>
      <c r="BD261" s="9">
        <f t="shared" si="286"/>
        <v>1593.8172043010752</v>
      </c>
      <c r="BE261" s="9">
        <f t="shared" si="286"/>
        <v>1593.8172043010752</v>
      </c>
      <c r="BF261" s="9">
        <f t="shared" si="286"/>
        <v>1593.8172043010752</v>
      </c>
      <c r="BG261" s="9">
        <f t="shared" si="286"/>
        <v>1593.817204301075</v>
      </c>
      <c r="BH261" s="9">
        <f t="shared" si="286"/>
        <v>1593.8172043010752</v>
      </c>
      <c r="BI261" s="9">
        <f t="shared" si="286"/>
        <v>1593.8172043010752</v>
      </c>
      <c r="BJ261" s="9">
        <f t="shared" si="286"/>
        <v>1593.8172043010752</v>
      </c>
      <c r="BK261" s="9">
        <f t="shared" si="286"/>
        <v>1593.8172043010752</v>
      </c>
      <c r="BL261" s="9">
        <f t="shared" si="286"/>
        <v>1593.8172043010752</v>
      </c>
      <c r="BM261" s="9">
        <f t="shared" si="286"/>
        <v>1593.8172043010752</v>
      </c>
      <c r="BN261" s="9">
        <f t="shared" si="286"/>
        <v>1593.8172043010752</v>
      </c>
      <c r="BO261" s="9">
        <f t="shared" si="286"/>
        <v>1593.8172043010752</v>
      </c>
    </row>
    <row r="262" spans="2:67" outlineLevel="1" x14ac:dyDescent="0.25">
      <c r="B262" s="292" t="s">
        <v>208</v>
      </c>
      <c r="D262" s="7">
        <f>IF(VLOOKUP($B$84&amp;$B262,[17]Sheet1!$C$87:$AC$169,COLUMN(D$1)-2,FALSE)=" ",0,VLOOKUP($B$84&amp;$B262,[17]Sheet1!$C$87:$AC$169,COLUMN(D$1)-2,FALSE))</f>
        <v>0</v>
      </c>
      <c r="E262" s="7">
        <f>IF(VLOOKUP($B$84&amp;$B262,[17]Sheet1!$C$87:$AC$169,COLUMN(E$1)-2,FALSE)=" ",0,VLOOKUP($B$84&amp;$B262,[17]Sheet1!$C$87:$AC$169,COLUMN(E$1)-2,FALSE))</f>
        <v>0</v>
      </c>
      <c r="F262" s="7">
        <f>IF(VLOOKUP($B$84&amp;$B262,[17]Sheet1!$C$87:$AC$169,COLUMN(F$1)-2,FALSE)=" ",0,VLOOKUP($B$84&amp;$B262,[17]Sheet1!$C$87:$AC$169,COLUMN(F$1)-2,FALSE))</f>
        <v>0</v>
      </c>
      <c r="G262" s="7">
        <f>IF(VLOOKUP($B$84&amp;$B262,[17]Sheet1!$C$87:$AC$169,COLUMN(G$1)-2,FALSE)=" ",0,VLOOKUP($B$84&amp;$B262,[17]Sheet1!$C$87:$AC$169,COLUMN(G$1)-2,FALSE))</f>
        <v>0</v>
      </c>
      <c r="H262" s="7">
        <f>IF(VLOOKUP($B$84&amp;$B262,[17]Sheet1!$C$87:$AC$169,COLUMN(H$1)-2,FALSE)=" ",0,VLOOKUP($B$84&amp;$B262,[17]Sheet1!$C$87:$AC$169,COLUMN(H$1)-2,FALSE))</f>
        <v>0</v>
      </c>
      <c r="I262" s="7">
        <f>IF(VLOOKUP($B$84&amp;$B262,[17]Sheet1!$C$87:$AC$169,COLUMN(I$1)-2,FALSE)=" ",0,VLOOKUP($B$84&amp;$B262,[17]Sheet1!$C$87:$AC$169,COLUMN(I$1)-2,FALSE))</f>
        <v>0</v>
      </c>
      <c r="J262" s="7">
        <f>IF(VLOOKUP($B$84&amp;$B262,[17]Sheet1!$C$87:$AC$169,COLUMN(J$1)-2,FALSE)=" ",0,VLOOKUP($B$84&amp;$B262,[17]Sheet1!$C$87:$AC$169,COLUMN(J$1)-2,FALSE))</f>
        <v>0</v>
      </c>
      <c r="K262" s="7">
        <f>IF(VLOOKUP($B$84&amp;$B262,[17]Sheet1!$C$87:$AC$169,COLUMN(K$1)-2,FALSE)=" ",0,VLOOKUP($B$84&amp;$B262,[17]Sheet1!$C$87:$AC$169,COLUMN(K$1)-2,FALSE))</f>
        <v>0</v>
      </c>
      <c r="L262" s="7">
        <f>IF(VLOOKUP($B$84&amp;$B262,[17]Sheet1!$C$87:$AC$169,COLUMN(L$1)-2,FALSE)=" ",0,VLOOKUP($B$84&amp;$B262,[17]Sheet1!$C$87:$AC$169,COLUMN(L$1)-2,FALSE))</f>
        <v>0</v>
      </c>
      <c r="M262" s="7">
        <f>IF(VLOOKUP($B$84&amp;$B262,[17]Sheet1!$C$87:$AC$169,COLUMN(M$1)-2,FALSE)=" ",0,VLOOKUP($B$84&amp;$B262,[17]Sheet1!$C$87:$AC$169,COLUMN(M$1)-2,FALSE))</f>
        <v>0</v>
      </c>
      <c r="N262" s="7">
        <f>IF(VLOOKUP($B$84&amp;$B262,[17]Sheet1!$C$87:$AC$169,COLUMN(N$1)-2,FALSE)=" ",0,VLOOKUP($B$84&amp;$B262,[17]Sheet1!$C$87:$AC$169,COLUMN(N$1)-2,FALSE))</f>
        <v>0</v>
      </c>
      <c r="O262" s="7">
        <f>IF(VLOOKUP($B$84&amp;$B262,[17]Sheet1!$C$87:$AC$169,COLUMN(O$1)-2,FALSE)=" ",0,VLOOKUP($B$84&amp;$B262,[17]Sheet1!$C$87:$AC$169,COLUMN(O$1)-2,FALSE))</f>
        <v>0</v>
      </c>
      <c r="P262" s="7">
        <f>IF(VLOOKUP($B$84&amp;$B262,[17]Sheet1!$C$87:$AC$169,COLUMN(P$1)-2,FALSE)=" ",0,VLOOKUP($B$84&amp;$B262,[17]Sheet1!$C$87:$AC$169,COLUMN(P$1)-2,FALSE))</f>
        <v>0</v>
      </c>
      <c r="Q262" s="7">
        <f>IF(VLOOKUP($B$84&amp;$B262,[17]Sheet1!$C$87:$AC$169,COLUMN(Q$1)-2,FALSE)=" ",0,VLOOKUP($B$84&amp;$B262,[17]Sheet1!$C$87:$AC$169,COLUMN(Q$1)-2,FALSE))</f>
        <v>0</v>
      </c>
      <c r="R262" s="7">
        <f>IF(VLOOKUP($B$84&amp;$B262,[17]Sheet1!$C$87:$AC$169,COLUMN(R$1)-2,FALSE)=" ",0,VLOOKUP($B$84&amp;$B262,[17]Sheet1!$C$87:$AC$169,COLUMN(R$1)-2,FALSE))</f>
        <v>0</v>
      </c>
      <c r="S262" s="7">
        <f>IF(VLOOKUP($B$84&amp;$B262,[17]Sheet1!$C$87:$AC$169,COLUMN(S$1)-2,FALSE)=" ",0,VLOOKUP($B$84&amp;$B262,[17]Sheet1!$C$87:$AC$169,COLUMN(S$1)-2,FALSE))</f>
        <v>0</v>
      </c>
      <c r="T262" s="7">
        <f>IF(VLOOKUP($B$84&amp;$B262,[17]Sheet1!$C$87:$AC$169,COLUMN(T$1)-2,FALSE)=" ",0,VLOOKUP($B$84&amp;$B262,[17]Sheet1!$C$87:$AC$169,COLUMN(T$1)-2,FALSE))</f>
        <v>0</v>
      </c>
      <c r="U262" s="7">
        <f>IF(VLOOKUP($B$84&amp;$B262,[17]Sheet1!$C$87:$AC$169,COLUMN(U$1)-2,FALSE)=" ",0,VLOOKUP($B$84&amp;$B262,[17]Sheet1!$C$87:$AC$169,COLUMN(U$1)-2,FALSE))</f>
        <v>0</v>
      </c>
      <c r="V262" s="7">
        <f>IF(VLOOKUP($B$84&amp;$B262,[17]Sheet1!$C$87:$AC$169,COLUMN(V$1)-2,FALSE)=" ",0,VLOOKUP($B$84&amp;$B262,[17]Sheet1!$C$87:$AC$169,COLUMN(V$1)-2,FALSE))</f>
        <v>0</v>
      </c>
      <c r="W262" s="7">
        <f>IF(VLOOKUP($B$84&amp;$B262,[17]Sheet1!$C$87:$AC$169,COLUMN(W$1)-2,FALSE)=" ",0,VLOOKUP($B$84&amp;$B262,[17]Sheet1!$C$87:$AC$169,COLUMN(W$1)-2,FALSE))</f>
        <v>0</v>
      </c>
      <c r="X262" s="7">
        <f>IF(VLOOKUP($B$84&amp;$B262,[17]Sheet1!$C$87:$AC$169,COLUMN(X$1)-2,FALSE)=" ",0,VLOOKUP($B$84&amp;$B262,[17]Sheet1!$C$87:$AC$169,COLUMN(X$1)-2,FALSE))</f>
        <v>0</v>
      </c>
      <c r="Y262" s="7">
        <f>IF(VLOOKUP($B$84&amp;$B262,[17]Sheet1!$C$87:$AC$169,COLUMN(Y$1)-2,FALSE)=" ",0,VLOOKUP($B$84&amp;$B262,[17]Sheet1!$C$87:$AC$169,COLUMN(Y$1)-2,FALSE))</f>
        <v>0</v>
      </c>
      <c r="Z262" s="7">
        <f>IF(VLOOKUP($B$84&amp;$B262,[17]Sheet1!$C$87:$AC$169,COLUMN(Z$1)-2,FALSE)=" ",0,VLOOKUP($B$84&amp;$B262,[17]Sheet1!$C$87:$AC$169,COLUMN(Z$1)-2,FALSE))</f>
        <v>855</v>
      </c>
      <c r="AA262" s="7">
        <f>IF(VLOOKUP($B$84&amp;$B262,[17]Sheet1!$C$87:$AC$169,COLUMN(AA$1)-2,FALSE)=" ",0,VLOOKUP($B$84&amp;$B262,[17]Sheet1!$C$87:$AC$169,COLUMN(AA$1)-2,FALSE))</f>
        <v>2057.25</v>
      </c>
      <c r="AB262" s="7">
        <f>IF(VLOOKUP($B$84&amp;$B262,[17]Sheet1!$C$87:$AC$169,COLUMN(AB$1)-2,FALSE)=" ",0,VLOOKUP($B$84&amp;$B262,[17]Sheet1!$C$87:$AC$169,COLUMN(AB$1)-2,FALSE))</f>
        <v>2806.5</v>
      </c>
      <c r="AC262" s="7">
        <f>IF(VLOOKUP($B$84&amp;$B262,[17]Sheet1!$C$87:$AC$169,COLUMN(AC$1)-2,FALSE)=" ",0,VLOOKUP($B$84&amp;$B262,[17]Sheet1!$C$87:$AC$169,COLUMN(AC$1)-2,FALSE))</f>
        <v>3174.75</v>
      </c>
      <c r="AF262" s="7">
        <f>AB262</f>
        <v>2806.5</v>
      </c>
      <c r="AG262" s="7">
        <f>AC262</f>
        <v>3174.75</v>
      </c>
      <c r="AH262" s="7">
        <f>VLOOKUP($A$167&amp;$B$248&amp;$B262,'[14]Paga All'!$G$1:$J$3000,4,FALSE)</f>
        <v>5814.46</v>
      </c>
      <c r="AI262" s="7">
        <f>VLOOKUP($A$2&amp;$B$248&amp;$B262,'[15]Paga all'!$F$1413:$G1635,2,FALSE)</f>
        <v>5513.45</v>
      </c>
      <c r="AJ262" s="7">
        <f>VLOOKUP($A$2&amp;$B$248&amp;$B262,'[16]Paga all'!$F$1372:$G$1470,2,FALSE)</f>
        <v>3680.85</v>
      </c>
      <c r="AK262" s="9">
        <f t="shared" ref="AK262:BO262" si="287">AK253*AK259</f>
        <v>8510.9838709677424</v>
      </c>
      <c r="AL262" s="9">
        <f t="shared" si="287"/>
        <v>10949.524193548386</v>
      </c>
      <c r="AM262" s="9">
        <f t="shared" si="287"/>
        <v>13125.084677419354</v>
      </c>
      <c r="AN262" s="9">
        <f t="shared" si="287"/>
        <v>15754.883064516129</v>
      </c>
      <c r="AO262" s="9">
        <f t="shared" si="287"/>
        <v>18862.826612903224</v>
      </c>
      <c r="AP262" s="9">
        <f t="shared" si="287"/>
        <v>22664.080645161288</v>
      </c>
      <c r="AQ262" s="9">
        <f t="shared" si="287"/>
        <v>27182.552419354837</v>
      </c>
      <c r="AR262" s="9">
        <f t="shared" si="287"/>
        <v>33111.552419354841</v>
      </c>
      <c r="AS262" s="9">
        <f t="shared" si="287"/>
        <v>41168.298387096773</v>
      </c>
      <c r="AT262" s="9">
        <f t="shared" si="287"/>
        <v>51113.717741935485</v>
      </c>
      <c r="AU262" s="9">
        <f t="shared" si="287"/>
        <v>61322.116935483871</v>
      </c>
      <c r="AV262" s="9">
        <f t="shared" si="287"/>
        <v>73586.540322580637</v>
      </c>
      <c r="AW262" s="9">
        <f t="shared" si="287"/>
        <v>88289.504032258061</v>
      </c>
      <c r="AX262" s="9">
        <f t="shared" si="287"/>
        <v>105980.875</v>
      </c>
      <c r="AY262" s="9">
        <f t="shared" si="287"/>
        <v>127162.70564516129</v>
      </c>
      <c r="AZ262" s="9">
        <f t="shared" si="287"/>
        <v>152623.93548387097</v>
      </c>
      <c r="BA262" s="9">
        <f t="shared" si="287"/>
        <v>183153.50403225806</v>
      </c>
      <c r="BB262" s="9">
        <f t="shared" si="287"/>
        <v>219755.51612903224</v>
      </c>
      <c r="BC262" s="9">
        <f t="shared" si="287"/>
        <v>263720.96370967739</v>
      </c>
      <c r="BD262" s="9">
        <f t="shared" si="287"/>
        <v>316436.46774193546</v>
      </c>
      <c r="BE262" s="9">
        <f t="shared" si="287"/>
        <v>379742.88709677418</v>
      </c>
      <c r="BF262" s="9">
        <f t="shared" si="287"/>
        <v>455696.24596774194</v>
      </c>
      <c r="BG262" s="9">
        <f t="shared" si="287"/>
        <v>546854.62096774194</v>
      </c>
      <c r="BH262" s="9">
        <f t="shared" si="287"/>
        <v>656182.51209677418</v>
      </c>
      <c r="BI262" s="9">
        <f t="shared" si="287"/>
        <v>787481.17338709673</v>
      </c>
      <c r="BJ262" s="9">
        <f t="shared" si="287"/>
        <v>827980.06854838703</v>
      </c>
      <c r="BK262" s="9">
        <f t="shared" si="287"/>
        <v>844356.54032258061</v>
      </c>
      <c r="BL262" s="9">
        <f t="shared" si="287"/>
        <v>861067.71370967734</v>
      </c>
      <c r="BM262" s="9">
        <f t="shared" si="287"/>
        <v>878113.58870967734</v>
      </c>
      <c r="BN262" s="9">
        <f t="shared" si="287"/>
        <v>895494.16532258061</v>
      </c>
      <c r="BO262" s="9">
        <f t="shared" si="287"/>
        <v>913209.44354838703</v>
      </c>
    </row>
    <row r="263" spans="2:67" outlineLevel="1" x14ac:dyDescent="0.25">
      <c r="AF263" s="265">
        <f>AC254*AF249</f>
        <v>3006.6750000000002</v>
      </c>
      <c r="AG263" s="265">
        <f t="shared" ref="AG263:BO263" si="288">AG254*AG249</f>
        <v>3189.6518987341769</v>
      </c>
      <c r="AH263" s="265">
        <f t="shared" si="288"/>
        <v>4596.8512658227846</v>
      </c>
      <c r="AI263" s="265">
        <f t="shared" si="288"/>
        <v>6435.5917721518981</v>
      </c>
      <c r="AJ263" s="266">
        <f t="shared" si="288"/>
        <v>5760.1360759493664</v>
      </c>
      <c r="AK263" s="266">
        <f t="shared" si="288"/>
        <v>6904.658227848101</v>
      </c>
      <c r="AL263" s="266">
        <f t="shared" si="288"/>
        <v>8293.0949367088597</v>
      </c>
      <c r="AM263" s="266">
        <f t="shared" si="288"/>
        <v>9944.2088607594924</v>
      </c>
      <c r="AN263" s="266">
        <f t="shared" si="288"/>
        <v>11933.05063291139</v>
      </c>
      <c r="AO263" s="266">
        <f t="shared" si="288"/>
        <v>14315.9082278481</v>
      </c>
      <c r="AP263" s="266">
        <f t="shared" si="288"/>
        <v>17186.594936708858</v>
      </c>
      <c r="AQ263" s="266">
        <f t="shared" si="288"/>
        <v>20620.161392405062</v>
      </c>
      <c r="AR263" s="266">
        <f t="shared" si="288"/>
        <v>24747.946202531642</v>
      </c>
      <c r="AS263" s="266">
        <f t="shared" si="288"/>
        <v>29701.287974683542</v>
      </c>
      <c r="AT263" s="266">
        <f t="shared" si="288"/>
        <v>35649.050632911392</v>
      </c>
      <c r="AU263" s="266">
        <f t="shared" si="288"/>
        <v>42778.860759493669</v>
      </c>
      <c r="AV263" s="266">
        <f t="shared" si="288"/>
        <v>51334.6329113924</v>
      </c>
      <c r="AW263" s="266">
        <f t="shared" si="288"/>
        <v>61597.806962025308</v>
      </c>
      <c r="AX263" s="266">
        <f t="shared" si="288"/>
        <v>73924.873417721508</v>
      </c>
      <c r="AY263" s="266">
        <f t="shared" si="288"/>
        <v>88709.848101265816</v>
      </c>
      <c r="AZ263" s="266">
        <f t="shared" si="288"/>
        <v>106459.32278481012</v>
      </c>
      <c r="BA263" s="266">
        <f t="shared" si="288"/>
        <v>127754.93987341771</v>
      </c>
      <c r="BB263" s="266">
        <f t="shared" si="288"/>
        <v>153309.68037974683</v>
      </c>
      <c r="BC263" s="266">
        <f t="shared" si="288"/>
        <v>183967.86392405062</v>
      </c>
      <c r="BD263" s="266">
        <f t="shared" si="288"/>
        <v>220761.43670886074</v>
      </c>
      <c r="BE263" s="266">
        <f t="shared" si="288"/>
        <v>264909.97151898732</v>
      </c>
      <c r="BF263" s="266">
        <f t="shared" si="288"/>
        <v>317895.71835443034</v>
      </c>
      <c r="BG263" s="266">
        <f t="shared" si="288"/>
        <v>381482.36708860757</v>
      </c>
      <c r="BH263" s="266">
        <f t="shared" si="288"/>
        <v>457771.33544303791</v>
      </c>
      <c r="BI263" s="266">
        <f t="shared" si="288"/>
        <v>549333.10759493662</v>
      </c>
      <c r="BJ263" s="266">
        <f t="shared" si="288"/>
        <v>577599.05221518979</v>
      </c>
      <c r="BK263" s="266">
        <f t="shared" si="288"/>
        <v>589031.13987341768</v>
      </c>
      <c r="BL263" s="266">
        <f t="shared" si="288"/>
        <v>600690.25569620251</v>
      </c>
      <c r="BM263" s="266">
        <f t="shared" si="288"/>
        <v>612580.15221518988</v>
      </c>
      <c r="BN263" s="266">
        <f t="shared" si="288"/>
        <v>624704.58196202526</v>
      </c>
      <c r="BO263" s="266">
        <f t="shared" si="288"/>
        <v>637069.17373417714</v>
      </c>
    </row>
    <row r="264" spans="2:67" outlineLevel="1" x14ac:dyDescent="0.25">
      <c r="B264" s="294" t="s">
        <v>209</v>
      </c>
      <c r="D264" s="240"/>
      <c r="E264" s="240"/>
      <c r="F264" s="240"/>
      <c r="G264" s="240"/>
      <c r="H264" s="240"/>
      <c r="I264" s="240"/>
      <c r="J264" s="240"/>
      <c r="K264" s="240"/>
      <c r="L264" s="240"/>
      <c r="M264" s="240"/>
      <c r="N264" s="240"/>
      <c r="O264" s="240"/>
      <c r="P264" s="240"/>
      <c r="Q264" s="240"/>
      <c r="R264" s="240"/>
      <c r="S264" s="240"/>
      <c r="T264" s="240"/>
      <c r="U264" s="240"/>
      <c r="V264" s="240"/>
      <c r="W264" s="240"/>
      <c r="X264" s="240"/>
      <c r="Y264" s="240"/>
      <c r="Z264" s="240"/>
      <c r="AA264" s="234"/>
      <c r="AB264" s="234"/>
      <c r="AC264" s="234">
        <f>RATE((COUNT($AC$1)),,-$AA265,$AC265)</f>
        <v>-0.33333333333333331</v>
      </c>
      <c r="AF264" s="234"/>
      <c r="AG264" s="234"/>
      <c r="AH264" s="234"/>
      <c r="AI264" s="234"/>
    </row>
    <row r="265" spans="2:67" outlineLevel="1" x14ac:dyDescent="0.25">
      <c r="B265" s="291" t="s">
        <v>137</v>
      </c>
      <c r="D265" s="243"/>
      <c r="E265" s="243"/>
      <c r="F265" s="243"/>
      <c r="G265" s="243"/>
      <c r="H265" s="243"/>
      <c r="I265" s="243"/>
      <c r="J265" s="243"/>
      <c r="K265" s="243"/>
      <c r="L265" s="243"/>
      <c r="M265" s="243"/>
      <c r="N265" s="243"/>
      <c r="O265" s="243"/>
      <c r="P265" s="243"/>
      <c r="Q265" s="243"/>
      <c r="R265" s="243"/>
      <c r="S265" s="243"/>
      <c r="T265" s="243"/>
      <c r="U265" s="243"/>
      <c r="V265" s="243"/>
      <c r="W265" s="243"/>
      <c r="X265" s="243"/>
      <c r="Y265" s="243"/>
      <c r="Z265" s="243">
        <f>Z272+Z273</f>
        <v>7</v>
      </c>
      <c r="AA265" s="243">
        <f>AA272+AA273</f>
        <v>69</v>
      </c>
      <c r="AB265" s="243">
        <f>AB272+AB273</f>
        <v>78</v>
      </c>
      <c r="AC265" s="243">
        <f>AC272+AC273</f>
        <v>46</v>
      </c>
      <c r="AF265" s="244">
        <f>SUM(AF272:AF273)</f>
        <v>78</v>
      </c>
      <c r="AG265" s="244">
        <f>SUM(AG272:AG273)</f>
        <v>46</v>
      </c>
      <c r="AH265" s="244">
        <f t="shared" ref="AH265:BO265" si="289">SUM(AH272:AH273)</f>
        <v>79</v>
      </c>
      <c r="AI265" s="244">
        <f t="shared" si="289"/>
        <v>123</v>
      </c>
      <c r="AJ265" s="245">
        <f t="shared" si="289"/>
        <v>117</v>
      </c>
      <c r="AK265" s="245">
        <f t="shared" si="289"/>
        <v>126</v>
      </c>
      <c r="AL265" s="245">
        <f t="shared" si="289"/>
        <v>135</v>
      </c>
      <c r="AM265" s="245">
        <f t="shared" si="289"/>
        <v>145</v>
      </c>
      <c r="AN265" s="245">
        <f t="shared" si="289"/>
        <v>156</v>
      </c>
      <c r="AO265" s="245">
        <f t="shared" si="289"/>
        <v>168</v>
      </c>
      <c r="AP265" s="245">
        <f t="shared" si="289"/>
        <v>181</v>
      </c>
      <c r="AQ265" s="245">
        <f t="shared" si="289"/>
        <v>195</v>
      </c>
      <c r="AR265" s="245">
        <f t="shared" si="289"/>
        <v>210</v>
      </c>
      <c r="AS265" s="245">
        <f t="shared" si="289"/>
        <v>226</v>
      </c>
      <c r="AT265" s="245">
        <f t="shared" si="289"/>
        <v>243</v>
      </c>
      <c r="AU265" s="245">
        <f t="shared" si="289"/>
        <v>261</v>
      </c>
      <c r="AV265" s="245">
        <f t="shared" si="289"/>
        <v>281</v>
      </c>
      <c r="AW265" s="245">
        <f t="shared" si="289"/>
        <v>302</v>
      </c>
      <c r="AX265" s="245">
        <f t="shared" si="289"/>
        <v>325</v>
      </c>
      <c r="AY265" s="245">
        <f t="shared" si="289"/>
        <v>349</v>
      </c>
      <c r="AZ265" s="245">
        <f t="shared" si="289"/>
        <v>375</v>
      </c>
      <c r="BA265" s="245">
        <f t="shared" si="289"/>
        <v>403</v>
      </c>
      <c r="BB265" s="245">
        <f t="shared" si="289"/>
        <v>433</v>
      </c>
      <c r="BC265" s="245">
        <f t="shared" si="289"/>
        <v>465</v>
      </c>
      <c r="BD265" s="245">
        <f t="shared" si="289"/>
        <v>500</v>
      </c>
      <c r="BE265" s="245">
        <f t="shared" si="289"/>
        <v>538</v>
      </c>
      <c r="BF265" s="245">
        <f t="shared" si="289"/>
        <v>578</v>
      </c>
      <c r="BG265" s="245">
        <f t="shared" si="289"/>
        <v>621</v>
      </c>
      <c r="BH265" s="245">
        <f t="shared" si="289"/>
        <v>668</v>
      </c>
      <c r="BI265" s="245">
        <f t="shared" si="289"/>
        <v>718</v>
      </c>
      <c r="BJ265" s="245">
        <f t="shared" si="289"/>
        <v>772</v>
      </c>
      <c r="BK265" s="245">
        <f t="shared" si="289"/>
        <v>830</v>
      </c>
      <c r="BL265" s="245">
        <f t="shared" si="289"/>
        <v>892</v>
      </c>
      <c r="BM265" s="245">
        <f t="shared" si="289"/>
        <v>959</v>
      </c>
      <c r="BN265" s="245">
        <f t="shared" si="289"/>
        <v>1031</v>
      </c>
      <c r="BO265" s="245">
        <f t="shared" si="289"/>
        <v>1108</v>
      </c>
    </row>
    <row r="266" spans="2:67" outlineLevel="1" x14ac:dyDescent="0.25">
      <c r="B266" s="287" t="s">
        <v>99</v>
      </c>
      <c r="C266" s="247"/>
      <c r="D266" s="248"/>
      <c r="E266" s="249"/>
      <c r="F266" s="249"/>
      <c r="G266" s="249"/>
      <c r="H266" s="249"/>
      <c r="I266" s="249"/>
      <c r="J266" s="249"/>
      <c r="K266" s="249"/>
      <c r="L266" s="249"/>
      <c r="M266" s="249"/>
      <c r="N266" s="249"/>
      <c r="O266" s="249"/>
      <c r="P266" s="249"/>
      <c r="Q266" s="249"/>
      <c r="R266" s="249"/>
      <c r="S266" s="249"/>
      <c r="T266" s="249"/>
      <c r="U266" s="249"/>
      <c r="V266" s="249"/>
      <c r="W266" s="249"/>
      <c r="X266" s="249"/>
      <c r="Y266" s="249"/>
      <c r="Z266" s="249"/>
      <c r="AA266" s="249">
        <f>RATE(1,,-Z265,AA265)</f>
        <v>8.8571428571428577</v>
      </c>
      <c r="AB266" s="249">
        <f>RATE(1,,-AA265,AB265)</f>
        <v>0.1304347826086957</v>
      </c>
      <c r="AC266" s="249">
        <f>RATE(1,,-AA265,AC265)</f>
        <v>-0.33333333333333331</v>
      </c>
      <c r="AD266" s="250">
        <v>7.4999999999999997E-2</v>
      </c>
      <c r="AF266" s="251">
        <f>AD266</f>
        <v>7.4999999999999997E-2</v>
      </c>
      <c r="AG266" s="251">
        <f t="shared" ref="AG266:BO270" si="290">AF266</f>
        <v>7.4999999999999997E-2</v>
      </c>
      <c r="AH266" s="251">
        <f t="shared" si="290"/>
        <v>7.4999999999999997E-2</v>
      </c>
      <c r="AI266" s="251">
        <f t="shared" si="290"/>
        <v>7.4999999999999997E-2</v>
      </c>
      <c r="AJ266" s="252">
        <f t="shared" si="290"/>
        <v>7.4999999999999997E-2</v>
      </c>
      <c r="AK266" s="252">
        <f t="shared" si="290"/>
        <v>7.4999999999999997E-2</v>
      </c>
      <c r="AL266" s="252">
        <f t="shared" si="290"/>
        <v>7.4999999999999997E-2</v>
      </c>
      <c r="AM266" s="252">
        <f t="shared" si="290"/>
        <v>7.4999999999999997E-2</v>
      </c>
      <c r="AN266" s="252">
        <f t="shared" si="290"/>
        <v>7.4999999999999997E-2</v>
      </c>
      <c r="AO266" s="252">
        <f t="shared" si="290"/>
        <v>7.4999999999999997E-2</v>
      </c>
      <c r="AP266" s="252">
        <f t="shared" si="290"/>
        <v>7.4999999999999997E-2</v>
      </c>
      <c r="AQ266" s="252">
        <f t="shared" si="290"/>
        <v>7.4999999999999997E-2</v>
      </c>
      <c r="AR266" s="252">
        <f t="shared" si="290"/>
        <v>7.4999999999999997E-2</v>
      </c>
      <c r="AS266" s="252">
        <f t="shared" si="290"/>
        <v>7.4999999999999997E-2</v>
      </c>
      <c r="AT266" s="252">
        <f t="shared" si="290"/>
        <v>7.4999999999999997E-2</v>
      </c>
      <c r="AU266" s="252">
        <f t="shared" si="290"/>
        <v>7.4999999999999997E-2</v>
      </c>
      <c r="AV266" s="252">
        <f t="shared" si="290"/>
        <v>7.4999999999999997E-2</v>
      </c>
      <c r="AW266" s="252">
        <f t="shared" si="290"/>
        <v>7.4999999999999997E-2</v>
      </c>
      <c r="AX266" s="252">
        <f t="shared" si="290"/>
        <v>7.4999999999999997E-2</v>
      </c>
      <c r="AY266" s="252">
        <f t="shared" si="290"/>
        <v>7.4999999999999997E-2</v>
      </c>
      <c r="AZ266" s="252">
        <f t="shared" si="290"/>
        <v>7.4999999999999997E-2</v>
      </c>
      <c r="BA266" s="252">
        <f t="shared" si="290"/>
        <v>7.4999999999999997E-2</v>
      </c>
      <c r="BB266" s="252">
        <f t="shared" si="290"/>
        <v>7.4999999999999997E-2</v>
      </c>
      <c r="BC266" s="252">
        <f t="shared" si="290"/>
        <v>7.4999999999999997E-2</v>
      </c>
      <c r="BD266" s="252">
        <f t="shared" si="290"/>
        <v>7.4999999999999997E-2</v>
      </c>
      <c r="BE266" s="252">
        <f t="shared" si="290"/>
        <v>7.4999999999999997E-2</v>
      </c>
      <c r="BF266" s="252">
        <f t="shared" si="290"/>
        <v>7.4999999999999997E-2</v>
      </c>
      <c r="BG266" s="252">
        <f t="shared" si="290"/>
        <v>7.4999999999999997E-2</v>
      </c>
      <c r="BH266" s="252">
        <f t="shared" si="290"/>
        <v>7.4999999999999997E-2</v>
      </c>
      <c r="BI266" s="252">
        <f t="shared" si="290"/>
        <v>7.4999999999999997E-2</v>
      </c>
      <c r="BJ266" s="252">
        <f t="shared" si="290"/>
        <v>7.4999999999999997E-2</v>
      </c>
      <c r="BK266" s="252">
        <f t="shared" si="290"/>
        <v>7.4999999999999997E-2</v>
      </c>
      <c r="BL266" s="252">
        <f t="shared" si="290"/>
        <v>7.4999999999999997E-2</v>
      </c>
      <c r="BM266" s="252">
        <f t="shared" si="290"/>
        <v>7.4999999999999997E-2</v>
      </c>
      <c r="BN266" s="252">
        <f t="shared" si="290"/>
        <v>7.4999999999999997E-2</v>
      </c>
      <c r="BO266" s="252">
        <f t="shared" si="290"/>
        <v>7.4999999999999997E-2</v>
      </c>
    </row>
    <row r="267" spans="2:67" outlineLevel="1" x14ac:dyDescent="0.25">
      <c r="B267" s="287" t="s">
        <v>101</v>
      </c>
      <c r="C267" s="247"/>
      <c r="D267" s="253"/>
      <c r="E267" s="253"/>
      <c r="F267" s="253"/>
      <c r="G267" s="253"/>
      <c r="H267" s="253"/>
      <c r="I267" s="253"/>
      <c r="J267" s="253"/>
      <c r="K267" s="253"/>
      <c r="L267" s="253"/>
      <c r="M267" s="253"/>
      <c r="N267" s="253"/>
      <c r="O267" s="253"/>
      <c r="P267" s="253"/>
      <c r="Q267" s="253"/>
      <c r="R267" s="253"/>
      <c r="S267" s="253"/>
      <c r="T267" s="253"/>
      <c r="U267" s="253"/>
      <c r="V267" s="253"/>
      <c r="W267" s="253"/>
      <c r="X267" s="253"/>
      <c r="Y267" s="253"/>
      <c r="Z267" s="253">
        <f>Z273/Z265</f>
        <v>0</v>
      </c>
      <c r="AA267" s="253">
        <f>AA273/AA265</f>
        <v>8.6956521739130432E-2</v>
      </c>
      <c r="AB267" s="253">
        <f>AB273/AB265</f>
        <v>0.71794871794871795</v>
      </c>
      <c r="AC267" s="253">
        <f>AC273/AC265</f>
        <v>0.39130434782608697</v>
      </c>
      <c r="AD267" s="250">
        <v>0.3</v>
      </c>
      <c r="AF267" s="289">
        <v>0.35</v>
      </c>
      <c r="AG267" s="289">
        <f t="shared" si="290"/>
        <v>0.35</v>
      </c>
      <c r="AH267" s="289">
        <f t="shared" si="290"/>
        <v>0.35</v>
      </c>
      <c r="AI267" s="289">
        <v>0.34499999999999997</v>
      </c>
      <c r="AJ267" s="267">
        <v>0.33</v>
      </c>
      <c r="AK267" s="267">
        <v>0.315</v>
      </c>
      <c r="AL267" s="252">
        <f>AD267</f>
        <v>0.3</v>
      </c>
      <c r="AM267" s="252">
        <f t="shared" si="290"/>
        <v>0.3</v>
      </c>
      <c r="AN267" s="252">
        <f t="shared" si="290"/>
        <v>0.3</v>
      </c>
      <c r="AO267" s="252">
        <f t="shared" si="290"/>
        <v>0.3</v>
      </c>
      <c r="AP267" s="252">
        <f t="shared" si="290"/>
        <v>0.3</v>
      </c>
      <c r="AQ267" s="252">
        <f t="shared" si="290"/>
        <v>0.3</v>
      </c>
      <c r="AR267" s="267">
        <v>0.32</v>
      </c>
      <c r="AS267" s="267">
        <v>0.28000000000000003</v>
      </c>
      <c r="AT267" s="267">
        <v>0.24</v>
      </c>
      <c r="AU267" s="252">
        <f t="shared" si="290"/>
        <v>0.24</v>
      </c>
      <c r="AV267" s="252">
        <f t="shared" si="290"/>
        <v>0.24</v>
      </c>
      <c r="AW267" s="252">
        <f t="shared" si="290"/>
        <v>0.24</v>
      </c>
      <c r="AX267" s="252">
        <f t="shared" si="290"/>
        <v>0.24</v>
      </c>
      <c r="AY267" s="252">
        <f t="shared" si="290"/>
        <v>0.24</v>
      </c>
      <c r="AZ267" s="252">
        <f t="shared" si="290"/>
        <v>0.24</v>
      </c>
      <c r="BA267" s="252">
        <f t="shared" si="290"/>
        <v>0.24</v>
      </c>
      <c r="BB267" s="252">
        <f t="shared" si="290"/>
        <v>0.24</v>
      </c>
      <c r="BC267" s="252">
        <f t="shared" si="290"/>
        <v>0.24</v>
      </c>
      <c r="BD267" s="252">
        <f t="shared" si="290"/>
        <v>0.24</v>
      </c>
      <c r="BE267" s="252">
        <f t="shared" si="290"/>
        <v>0.24</v>
      </c>
      <c r="BF267" s="252">
        <f t="shared" si="290"/>
        <v>0.24</v>
      </c>
      <c r="BG267" s="252">
        <f t="shared" si="290"/>
        <v>0.24</v>
      </c>
      <c r="BH267" s="252">
        <f t="shared" si="290"/>
        <v>0.24</v>
      </c>
      <c r="BI267" s="252">
        <f t="shared" si="290"/>
        <v>0.24</v>
      </c>
      <c r="BJ267" s="252">
        <f t="shared" si="290"/>
        <v>0.24</v>
      </c>
      <c r="BK267" s="252">
        <f t="shared" si="290"/>
        <v>0.24</v>
      </c>
      <c r="BL267" s="252">
        <f t="shared" si="290"/>
        <v>0.24</v>
      </c>
      <c r="BM267" s="252">
        <f t="shared" si="290"/>
        <v>0.24</v>
      </c>
      <c r="BN267" s="252">
        <f t="shared" si="290"/>
        <v>0.24</v>
      </c>
      <c r="BO267" s="252">
        <f t="shared" si="290"/>
        <v>0.24</v>
      </c>
    </row>
    <row r="268" spans="2:67" outlineLevel="1" x14ac:dyDescent="0.25">
      <c r="B268" s="287" t="s">
        <v>183</v>
      </c>
      <c r="C268" s="247"/>
      <c r="D268" s="255"/>
      <c r="E268" s="255"/>
      <c r="F268" s="255"/>
      <c r="G268" s="255"/>
      <c r="H268" s="255"/>
      <c r="I268" s="255"/>
      <c r="J268" s="255"/>
      <c r="K268" s="255"/>
      <c r="L268" s="255"/>
      <c r="M268" s="255"/>
      <c r="N268" s="255"/>
      <c r="O268" s="255"/>
      <c r="P268" s="255"/>
      <c r="Q268" s="255"/>
      <c r="R268" s="255"/>
      <c r="S268" s="255"/>
      <c r="T268" s="255"/>
      <c r="U268" s="255"/>
      <c r="V268" s="255"/>
      <c r="W268" s="255"/>
      <c r="X268" s="255"/>
      <c r="Y268" s="255"/>
      <c r="Z268" s="255">
        <f>Z275/Z272</f>
        <v>2.2857142857142856</v>
      </c>
      <c r="AA268" s="255">
        <f>AA275/AA272</f>
        <v>1.5238095238095237</v>
      </c>
      <c r="AB268" s="255">
        <f>AB275/AB272</f>
        <v>1.3181818181818181</v>
      </c>
      <c r="AC268" s="255">
        <f>AC275/AC272</f>
        <v>1.1071428571428572</v>
      </c>
      <c r="AD268" s="256">
        <v>1.5</v>
      </c>
      <c r="AF268" s="268">
        <v>1.3805309734513274</v>
      </c>
      <c r="AG268" s="268">
        <f t="shared" si="290"/>
        <v>1.3805309734513274</v>
      </c>
      <c r="AH268" s="268">
        <f t="shared" si="290"/>
        <v>1.3805309734513274</v>
      </c>
      <c r="AI268" s="268">
        <f t="shared" si="290"/>
        <v>1.3805309734513274</v>
      </c>
      <c r="AJ268" s="268">
        <v>1.4</v>
      </c>
      <c r="AK268" s="268">
        <v>1.45</v>
      </c>
      <c r="AL268" s="258">
        <f>AD268</f>
        <v>1.5</v>
      </c>
      <c r="AM268" s="258">
        <f t="shared" si="290"/>
        <v>1.5</v>
      </c>
      <c r="AN268" s="258">
        <f t="shared" si="290"/>
        <v>1.5</v>
      </c>
      <c r="AO268" s="258">
        <f t="shared" si="290"/>
        <v>1.5</v>
      </c>
      <c r="AP268" s="258">
        <f t="shared" si="290"/>
        <v>1.5</v>
      </c>
      <c r="AQ268" s="258">
        <f t="shared" si="290"/>
        <v>1.5</v>
      </c>
      <c r="AR268" s="258">
        <f t="shared" si="290"/>
        <v>1.5</v>
      </c>
      <c r="AS268" s="258">
        <f t="shared" si="290"/>
        <v>1.5</v>
      </c>
      <c r="AT268" s="258">
        <f t="shared" si="290"/>
        <v>1.5</v>
      </c>
      <c r="AU268" s="258">
        <f t="shared" si="290"/>
        <v>1.5</v>
      </c>
      <c r="AV268" s="258">
        <f t="shared" si="290"/>
        <v>1.5</v>
      </c>
      <c r="AW268" s="258">
        <f t="shared" si="290"/>
        <v>1.5</v>
      </c>
      <c r="AX268" s="258">
        <f t="shared" si="290"/>
        <v>1.5</v>
      </c>
      <c r="AY268" s="258">
        <f t="shared" si="290"/>
        <v>1.5</v>
      </c>
      <c r="AZ268" s="258">
        <f t="shared" si="290"/>
        <v>1.5</v>
      </c>
      <c r="BA268" s="258">
        <f t="shared" si="290"/>
        <v>1.5</v>
      </c>
      <c r="BB268" s="258">
        <f t="shared" si="290"/>
        <v>1.5</v>
      </c>
      <c r="BC268" s="258">
        <f t="shared" si="290"/>
        <v>1.5</v>
      </c>
      <c r="BD268" s="258">
        <f t="shared" si="290"/>
        <v>1.5</v>
      </c>
      <c r="BE268" s="258">
        <f t="shared" si="290"/>
        <v>1.5</v>
      </c>
      <c r="BF268" s="258">
        <f t="shared" si="290"/>
        <v>1.5</v>
      </c>
      <c r="BG268" s="258">
        <f t="shared" si="290"/>
        <v>1.5</v>
      </c>
      <c r="BH268" s="258">
        <f t="shared" si="290"/>
        <v>1.5</v>
      </c>
      <c r="BI268" s="258">
        <f t="shared" si="290"/>
        <v>1.5</v>
      </c>
      <c r="BJ268" s="258">
        <f t="shared" si="290"/>
        <v>1.5</v>
      </c>
      <c r="BK268" s="258">
        <f t="shared" si="290"/>
        <v>1.5</v>
      </c>
      <c r="BL268" s="258">
        <f t="shared" si="290"/>
        <v>1.5</v>
      </c>
      <c r="BM268" s="258">
        <f t="shared" si="290"/>
        <v>1.5</v>
      </c>
      <c r="BN268" s="258">
        <f t="shared" si="290"/>
        <v>1.5</v>
      </c>
      <c r="BO268" s="258">
        <f t="shared" si="290"/>
        <v>1.5</v>
      </c>
    </row>
    <row r="269" spans="2:67" outlineLevel="1" x14ac:dyDescent="0.25">
      <c r="B269" s="287" t="s">
        <v>103</v>
      </c>
      <c r="C269" s="247"/>
      <c r="D269" s="269"/>
      <c r="E269" s="269"/>
      <c r="F269" s="269"/>
      <c r="G269" s="269"/>
      <c r="H269" s="269"/>
      <c r="I269" s="269"/>
      <c r="J269" s="269"/>
      <c r="K269" s="269"/>
      <c r="L269" s="269"/>
      <c r="M269" s="269"/>
      <c r="N269" s="269"/>
      <c r="O269" s="269"/>
      <c r="P269" s="269"/>
      <c r="Q269" s="269"/>
      <c r="R269" s="269"/>
      <c r="S269" s="269"/>
      <c r="T269" s="269"/>
      <c r="U269" s="269"/>
      <c r="V269" s="269"/>
      <c r="W269" s="269"/>
      <c r="X269" s="269"/>
      <c r="Y269" s="269"/>
      <c r="Z269" s="269">
        <f>IF(ISERROR(Z278/Z275),"",Z278/Z275)</f>
        <v>741.875</v>
      </c>
      <c r="AA269" s="269">
        <f>IF(ISERROR(AA278/AA275),"",AA278/AA275)</f>
        <v>1742.2916666666667</v>
      </c>
      <c r="AB269" s="269">
        <f>IF(ISERROR(AB278/AB275),"",AB278/AB275)</f>
        <v>1956.8965517241379</v>
      </c>
      <c r="AC269" s="269">
        <f>IF(ISERROR(AC278/AC275),"",AC278/AC275)</f>
        <v>1861.2903225806451</v>
      </c>
      <c r="AD269" s="260">
        <f>SUM(AA278:AC278)/SUM(AA275:AC275)</f>
        <v>1805.8333333333333</v>
      </c>
      <c r="AF269" s="270">
        <f>AD277</f>
        <v>1805.8333333333333</v>
      </c>
      <c r="AG269" s="270">
        <f t="shared" si="290"/>
        <v>1805.8333333333333</v>
      </c>
      <c r="AH269" s="270">
        <f t="shared" si="290"/>
        <v>1805.8333333333333</v>
      </c>
      <c r="AI269" s="270">
        <f t="shared" si="290"/>
        <v>1805.8333333333333</v>
      </c>
      <c r="AJ269" s="271">
        <f>AJ278/AJ272</f>
        <v>1645.3584905660377</v>
      </c>
      <c r="AK269" s="271">
        <f t="shared" si="290"/>
        <v>1645.3584905660377</v>
      </c>
      <c r="AL269" s="271">
        <f t="shared" si="290"/>
        <v>1645.3584905660377</v>
      </c>
      <c r="AM269" s="271">
        <f t="shared" si="290"/>
        <v>1645.3584905660377</v>
      </c>
      <c r="AN269" s="271">
        <f t="shared" si="290"/>
        <v>1645.3584905660377</v>
      </c>
      <c r="AO269" s="271">
        <f t="shared" si="290"/>
        <v>1645.3584905660377</v>
      </c>
      <c r="AP269" s="271">
        <f t="shared" si="290"/>
        <v>1645.3584905660377</v>
      </c>
      <c r="AQ269" s="271">
        <f t="shared" si="290"/>
        <v>1645.3584905660377</v>
      </c>
      <c r="AR269" s="271">
        <f t="shared" si="290"/>
        <v>1645.3584905660377</v>
      </c>
      <c r="AS269" s="271">
        <f t="shared" si="290"/>
        <v>1645.3584905660377</v>
      </c>
      <c r="AT269" s="271">
        <f t="shared" si="290"/>
        <v>1645.3584905660377</v>
      </c>
      <c r="AU269" s="271">
        <f t="shared" si="290"/>
        <v>1645.3584905660377</v>
      </c>
      <c r="AV269" s="271">
        <f t="shared" si="290"/>
        <v>1645.3584905660377</v>
      </c>
      <c r="AW269" s="271">
        <f t="shared" si="290"/>
        <v>1645.3584905660377</v>
      </c>
      <c r="AX269" s="271">
        <f t="shared" si="290"/>
        <v>1645.3584905660377</v>
      </c>
      <c r="AY269" s="271">
        <f t="shared" si="290"/>
        <v>1645.3584905660377</v>
      </c>
      <c r="AZ269" s="271">
        <f t="shared" si="290"/>
        <v>1645.3584905660377</v>
      </c>
      <c r="BA269" s="271">
        <f t="shared" si="290"/>
        <v>1645.3584905660377</v>
      </c>
      <c r="BB269" s="271">
        <f t="shared" si="290"/>
        <v>1645.3584905660377</v>
      </c>
      <c r="BC269" s="271">
        <f t="shared" si="290"/>
        <v>1645.3584905660377</v>
      </c>
      <c r="BD269" s="271">
        <f t="shared" si="290"/>
        <v>1645.3584905660377</v>
      </c>
      <c r="BE269" s="271">
        <f t="shared" si="290"/>
        <v>1645.3584905660377</v>
      </c>
      <c r="BF269" s="271">
        <f t="shared" si="290"/>
        <v>1645.3584905660377</v>
      </c>
      <c r="BG269" s="271">
        <f t="shared" si="290"/>
        <v>1645.3584905660377</v>
      </c>
      <c r="BH269" s="271">
        <f t="shared" si="290"/>
        <v>1645.3584905660377</v>
      </c>
      <c r="BI269" s="271">
        <f t="shared" si="290"/>
        <v>1645.3584905660377</v>
      </c>
      <c r="BJ269" s="271">
        <f t="shared" si="290"/>
        <v>1645.3584905660377</v>
      </c>
      <c r="BK269" s="271">
        <f t="shared" si="290"/>
        <v>1645.3584905660377</v>
      </c>
      <c r="BL269" s="271">
        <f t="shared" si="290"/>
        <v>1645.3584905660377</v>
      </c>
      <c r="BM269" s="271">
        <f t="shared" si="290"/>
        <v>1645.3584905660377</v>
      </c>
      <c r="BN269" s="271">
        <f t="shared" si="290"/>
        <v>1645.3584905660377</v>
      </c>
      <c r="BO269" s="271">
        <f t="shared" si="290"/>
        <v>1645.3584905660377</v>
      </c>
    </row>
    <row r="270" spans="2:67" outlineLevel="1" x14ac:dyDescent="0.25">
      <c r="B270" s="287" t="s">
        <v>233</v>
      </c>
      <c r="C270" s="247"/>
      <c r="D270" s="269"/>
      <c r="E270" s="269"/>
      <c r="F270" s="269"/>
      <c r="G270" s="269"/>
      <c r="H270" s="269"/>
      <c r="I270" s="269"/>
      <c r="J270" s="269"/>
      <c r="K270" s="269"/>
      <c r="L270" s="269"/>
      <c r="M270" s="269"/>
      <c r="N270" s="269"/>
      <c r="O270" s="269"/>
      <c r="P270" s="269"/>
      <c r="Q270" s="269"/>
      <c r="R270" s="269"/>
      <c r="S270" s="269"/>
      <c r="T270" s="269"/>
      <c r="U270" s="269"/>
      <c r="V270" s="269"/>
      <c r="W270" s="269"/>
      <c r="X270" s="269"/>
      <c r="Y270" s="269"/>
      <c r="Z270" s="269">
        <f>IF(ISERROR(Z278/Z265),"",Z278/Z265)</f>
        <v>1695.7142857142858</v>
      </c>
      <c r="AA270" s="269">
        <f>IF(ISERROR(AA278/AA265),"",AA278/AA265)</f>
        <v>2424.057971014493</v>
      </c>
      <c r="AB270" s="269">
        <f>IF(ISERROR(AB278/AB265),"",AB278/AB265)</f>
        <v>727.56410256410254</v>
      </c>
      <c r="AC270" s="269">
        <f>IF(ISERROR(AC278/AC265),"",AC278/AC265)</f>
        <v>1254.3478260869565</v>
      </c>
      <c r="AD270" s="260">
        <f>SUM(Z278:AC278)/SUM(Z265:AC265)</f>
        <v>1467.9</v>
      </c>
      <c r="AF270" s="270">
        <f>AD270</f>
        <v>1467.9</v>
      </c>
      <c r="AG270" s="270">
        <f t="shared" si="290"/>
        <v>1467.9</v>
      </c>
      <c r="AH270" s="270">
        <f>AH278/AH265</f>
        <v>1620.0632911392406</v>
      </c>
      <c r="AI270" s="270">
        <f>AI278/AI265</f>
        <v>1060.9756097560976</v>
      </c>
      <c r="AJ270" s="271">
        <f>AJ278/AJ265</f>
        <v>745.33333333333337</v>
      </c>
      <c r="AK270" s="271">
        <f t="shared" si="290"/>
        <v>745.33333333333337</v>
      </c>
      <c r="AL270" s="271">
        <f t="shared" si="290"/>
        <v>745.33333333333337</v>
      </c>
      <c r="AM270" s="271">
        <f t="shared" si="290"/>
        <v>745.33333333333337</v>
      </c>
      <c r="AN270" s="271">
        <f t="shared" si="290"/>
        <v>745.33333333333337</v>
      </c>
      <c r="AO270" s="271">
        <f t="shared" si="290"/>
        <v>745.33333333333337</v>
      </c>
      <c r="AP270" s="271">
        <f t="shared" si="290"/>
        <v>745.33333333333337</v>
      </c>
      <c r="AQ270" s="271">
        <f t="shared" si="290"/>
        <v>745.33333333333337</v>
      </c>
      <c r="AR270" s="271">
        <f t="shared" si="290"/>
        <v>745.33333333333337</v>
      </c>
      <c r="AS270" s="271">
        <f t="shared" si="290"/>
        <v>745.33333333333337</v>
      </c>
      <c r="AT270" s="271">
        <f t="shared" si="290"/>
        <v>745.33333333333337</v>
      </c>
      <c r="AU270" s="271">
        <f t="shared" si="290"/>
        <v>745.33333333333337</v>
      </c>
      <c r="AV270" s="271">
        <f t="shared" si="290"/>
        <v>745.33333333333337</v>
      </c>
      <c r="AW270" s="271">
        <f t="shared" si="290"/>
        <v>745.33333333333337</v>
      </c>
      <c r="AX270" s="271">
        <f t="shared" si="290"/>
        <v>745.33333333333337</v>
      </c>
      <c r="AY270" s="271">
        <f t="shared" si="290"/>
        <v>745.33333333333337</v>
      </c>
      <c r="AZ270" s="271">
        <f t="shared" si="290"/>
        <v>745.33333333333337</v>
      </c>
      <c r="BA270" s="271">
        <f t="shared" si="290"/>
        <v>745.33333333333337</v>
      </c>
      <c r="BB270" s="271">
        <f t="shared" si="290"/>
        <v>745.33333333333337</v>
      </c>
      <c r="BC270" s="271">
        <f t="shared" si="290"/>
        <v>745.33333333333337</v>
      </c>
      <c r="BD270" s="271">
        <f t="shared" si="290"/>
        <v>745.33333333333337</v>
      </c>
      <c r="BE270" s="271">
        <f t="shared" si="290"/>
        <v>745.33333333333337</v>
      </c>
      <c r="BF270" s="271">
        <f t="shared" si="290"/>
        <v>745.33333333333337</v>
      </c>
      <c r="BG270" s="271">
        <f t="shared" si="290"/>
        <v>745.33333333333337</v>
      </c>
      <c r="BH270" s="271">
        <f t="shared" si="290"/>
        <v>745.33333333333337</v>
      </c>
      <c r="BI270" s="271">
        <f t="shared" si="290"/>
        <v>745.33333333333337</v>
      </c>
      <c r="BJ270" s="271">
        <f t="shared" si="290"/>
        <v>745.33333333333337</v>
      </c>
      <c r="BK270" s="271">
        <f t="shared" si="290"/>
        <v>745.33333333333337</v>
      </c>
      <c r="BL270" s="271">
        <f t="shared" si="290"/>
        <v>745.33333333333337</v>
      </c>
      <c r="BM270" s="271">
        <f t="shared" si="290"/>
        <v>745.33333333333337</v>
      </c>
      <c r="BN270" s="271">
        <f t="shared" si="290"/>
        <v>745.33333333333337</v>
      </c>
      <c r="BO270" s="271">
        <f t="shared" si="290"/>
        <v>745.33333333333337</v>
      </c>
    </row>
    <row r="271" spans="2:67" outlineLevel="1" x14ac:dyDescent="0.25"/>
    <row r="272" spans="2:67" outlineLevel="1" x14ac:dyDescent="0.25">
      <c r="B272" s="292" t="s">
        <v>249</v>
      </c>
      <c r="D272" s="7">
        <f>IF(VLOOKUP($B$100&amp;$B272,[17]Sheet1!$C$87:$AC$169,COLUMN(D$1)-2,FALSE)=" ",0,VLOOKUP($B$100&amp;$B272,[17]Sheet1!$C$87:$AC$169,COLUMN(D$1)-2,FALSE))</f>
        <v>0</v>
      </c>
      <c r="E272" s="7">
        <f>IF(VLOOKUP($B$100&amp;$B272,[17]Sheet1!$C$87:$AC$169,COLUMN(E$1)-2,FALSE)=" ",0,VLOOKUP($B$100&amp;$B272,[17]Sheet1!$C$87:$AC$169,COLUMN(E$1)-2,FALSE))</f>
        <v>0</v>
      </c>
      <c r="F272" s="7">
        <f>IF(VLOOKUP($B$100&amp;$B272,[17]Sheet1!$C$87:$AC$169,COLUMN(F$1)-2,FALSE)=" ",0,VLOOKUP($B$100&amp;$B272,[17]Sheet1!$C$87:$AC$169,COLUMN(F$1)-2,FALSE))</f>
        <v>0</v>
      </c>
      <c r="G272" s="7">
        <f>IF(VLOOKUP($B$100&amp;$B272,[17]Sheet1!$C$87:$AC$169,COLUMN(G$1)-2,FALSE)=" ",0,VLOOKUP($B$100&amp;$B272,[17]Sheet1!$C$87:$AC$169,COLUMN(G$1)-2,FALSE))</f>
        <v>0</v>
      </c>
      <c r="H272" s="7">
        <f>IF(VLOOKUP($B$100&amp;$B272,[17]Sheet1!$C$87:$AC$169,COLUMN(H$1)-2,FALSE)=" ",0,VLOOKUP($B$100&amp;$B272,[17]Sheet1!$C$87:$AC$169,COLUMN(H$1)-2,FALSE))</f>
        <v>0</v>
      </c>
      <c r="I272" s="7">
        <f>IF(VLOOKUP($B$100&amp;$B272,[17]Sheet1!$C$87:$AC$169,COLUMN(I$1)-2,FALSE)=" ",0,VLOOKUP($B$100&amp;$B272,[17]Sheet1!$C$87:$AC$169,COLUMN(I$1)-2,FALSE))</f>
        <v>0</v>
      </c>
      <c r="J272" s="7">
        <f>IF(VLOOKUP($B$100&amp;$B272,[17]Sheet1!$C$87:$AC$169,COLUMN(J$1)-2,FALSE)=" ",0,VLOOKUP($B$100&amp;$B272,[17]Sheet1!$C$87:$AC$169,COLUMN(J$1)-2,FALSE))</f>
        <v>0</v>
      </c>
      <c r="K272" s="7">
        <f>IF(VLOOKUP($B$100&amp;$B272,[17]Sheet1!$C$87:$AC$169,COLUMN(K$1)-2,FALSE)=" ",0,VLOOKUP($B$100&amp;$B272,[17]Sheet1!$C$87:$AC$169,COLUMN(K$1)-2,FALSE))</f>
        <v>0</v>
      </c>
      <c r="L272" s="7">
        <f>IF(VLOOKUP($B$100&amp;$B272,[17]Sheet1!$C$87:$AC$169,COLUMN(L$1)-2,FALSE)=" ",0,VLOOKUP($B$100&amp;$B272,[17]Sheet1!$C$87:$AC$169,COLUMN(L$1)-2,FALSE))</f>
        <v>0</v>
      </c>
      <c r="M272" s="7">
        <f>IF(VLOOKUP($B$100&amp;$B272,[17]Sheet1!$C$87:$AC$169,COLUMN(M$1)-2,FALSE)=" ",0,VLOOKUP($B$100&amp;$B272,[17]Sheet1!$C$87:$AC$169,COLUMN(M$1)-2,FALSE))</f>
        <v>0</v>
      </c>
      <c r="N272" s="7">
        <f>IF(VLOOKUP($B$100&amp;$B272,[17]Sheet1!$C$87:$AC$169,COLUMN(N$1)-2,FALSE)=" ",0,VLOOKUP($B$100&amp;$B272,[17]Sheet1!$C$87:$AC$169,COLUMN(N$1)-2,FALSE))</f>
        <v>0</v>
      </c>
      <c r="O272" s="7">
        <f>IF(VLOOKUP($B$100&amp;$B272,[17]Sheet1!$C$87:$AC$169,COLUMN(O$1)-2,FALSE)=" ",0,VLOOKUP($B$100&amp;$B272,[17]Sheet1!$C$87:$AC$169,COLUMN(O$1)-2,FALSE))</f>
        <v>0</v>
      </c>
      <c r="P272" s="7">
        <f>IF(VLOOKUP($B$100&amp;$B272,[17]Sheet1!$C$87:$AC$169,COLUMN(P$1)-2,FALSE)=" ",0,VLOOKUP($B$100&amp;$B272,[17]Sheet1!$C$87:$AC$169,COLUMN(P$1)-2,FALSE))</f>
        <v>0</v>
      </c>
      <c r="Q272" s="7">
        <f>IF(VLOOKUP($B$100&amp;$B272,[17]Sheet1!$C$87:$AC$169,COLUMN(Q$1)-2,FALSE)=" ",0,VLOOKUP($B$100&amp;$B272,[17]Sheet1!$C$87:$AC$169,COLUMN(Q$1)-2,FALSE))</f>
        <v>0</v>
      </c>
      <c r="R272" s="7">
        <f>IF(VLOOKUP($B$100&amp;$B272,[17]Sheet1!$C$87:$AC$169,COLUMN(R$1)-2,FALSE)=" ",0,VLOOKUP($B$100&amp;$B272,[17]Sheet1!$C$87:$AC$169,COLUMN(R$1)-2,FALSE))</f>
        <v>0</v>
      </c>
      <c r="S272" s="7">
        <f>IF(VLOOKUP($B$100&amp;$B272,[17]Sheet1!$C$87:$AC$169,COLUMN(S$1)-2,FALSE)=" ",0,VLOOKUP($B$100&amp;$B272,[17]Sheet1!$C$87:$AC$169,COLUMN(S$1)-2,FALSE))</f>
        <v>0</v>
      </c>
      <c r="T272" s="7">
        <f>IF(VLOOKUP($B$100&amp;$B272,[17]Sheet1!$C$87:$AC$169,COLUMN(T$1)-2,FALSE)=" ",0,VLOOKUP($B$100&amp;$B272,[17]Sheet1!$C$87:$AC$169,COLUMN(T$1)-2,FALSE))</f>
        <v>0</v>
      </c>
      <c r="U272" s="7">
        <f>IF(VLOOKUP($B$100&amp;$B272,[17]Sheet1!$C$87:$AC$169,COLUMN(U$1)-2,FALSE)=" ",0,VLOOKUP($B$100&amp;$B272,[17]Sheet1!$C$87:$AC$169,COLUMN(U$1)-2,FALSE))</f>
        <v>0</v>
      </c>
      <c r="V272" s="7">
        <f>IF(VLOOKUP($B$100&amp;$B272,[17]Sheet1!$C$87:$AC$169,COLUMN(V$1)-2,FALSE)=" ",0,VLOOKUP($B$100&amp;$B272,[17]Sheet1!$C$87:$AC$169,COLUMN(V$1)-2,FALSE))</f>
        <v>0</v>
      </c>
      <c r="W272" s="7">
        <f>IF(VLOOKUP($B$100&amp;$B272,[17]Sheet1!$C$87:$AC$169,COLUMN(W$1)-2,FALSE)=" ",0,VLOOKUP($B$100&amp;$B272,[17]Sheet1!$C$87:$AC$169,COLUMN(W$1)-2,FALSE))</f>
        <v>0</v>
      </c>
      <c r="X272" s="7">
        <f>IF(VLOOKUP($B$100&amp;$B272,[17]Sheet1!$C$87:$AC$169,COLUMN(X$1)-2,FALSE)=" ",0,VLOOKUP($B$100&amp;$B272,[17]Sheet1!$C$87:$AC$169,COLUMN(X$1)-2,FALSE))</f>
        <v>0</v>
      </c>
      <c r="Y272" s="7">
        <f>IF(VLOOKUP($B$100&amp;$B272,[17]Sheet1!$C$87:$AC$169,COLUMN(Y$1)-2,FALSE)=" ",0,VLOOKUP($B$100&amp;$B272,[17]Sheet1!$C$87:$AC$169,COLUMN(Y$1)-2,FALSE))</f>
        <v>0</v>
      </c>
      <c r="Z272" s="7">
        <f>IF(VLOOKUP($B$100&amp;$B272,[17]Sheet1!$C$87:$AC$169,COLUMN(Z$1)-2,FALSE)=" ",0,VLOOKUP($B$100&amp;$B272,[17]Sheet1!$C$87:$AC$169,COLUMN(Z$1)-2,FALSE))</f>
        <v>7</v>
      </c>
      <c r="AA272" s="7">
        <f>IF(VLOOKUP($B$100&amp;$B272,[17]Sheet1!$C$87:$AC$169,COLUMN(AA$1)-2,FALSE)=" ",0,VLOOKUP($B$100&amp;$B272,[17]Sheet1!$C$87:$AC$169,COLUMN(AA$1)-2,FALSE))</f>
        <v>63</v>
      </c>
      <c r="AB272" s="7">
        <f>IF(VLOOKUP($B$100&amp;$B272,[17]Sheet1!$C$87:$AC$169,COLUMN(AB$1)-2,FALSE)=" ",0,VLOOKUP($B$100&amp;$B272,[17]Sheet1!$C$87:$AC$169,COLUMN(AB$1)-2,FALSE))</f>
        <v>22</v>
      </c>
      <c r="AC272" s="7">
        <f>IF(VLOOKUP($B$100&amp;$B272,[17]Sheet1!$C$87:$AC$169,COLUMN(AC$1)-2,FALSE)=" ",0,VLOOKUP($B$100&amp;$B272,[17]Sheet1!$C$87:$AC$169,COLUMN(AC$1)-2,FALSE))</f>
        <v>28</v>
      </c>
      <c r="AF272" s="7">
        <f t="shared" ref="AF272:AG276" si="291">AB272</f>
        <v>22</v>
      </c>
      <c r="AG272" s="7">
        <f t="shared" si="291"/>
        <v>28</v>
      </c>
      <c r="AH272" s="7">
        <f>VLOOKUP($A$167&amp;$B$264&amp;$B272,'[14]Paga All'!$G$1:$J$3000,4,FALSE)</f>
        <v>62</v>
      </c>
      <c r="AI272" s="7">
        <f>VLOOKUP($A$2&amp;$B$264&amp;$B272,'[15]Paga all'!$F$1413:$G1645,2,FALSE)</f>
        <v>76</v>
      </c>
      <c r="AJ272" s="7">
        <f>VLOOKUP($A$2&amp;$B$264&amp;$B272,'[16]Paga all'!$F$1372:$G$1470,2,FALSE)</f>
        <v>53</v>
      </c>
      <c r="AK272" s="9">
        <f t="shared" ref="AK272:BO272" si="292">IF(ROUND((AJ272+AJ273)*(1+AK266),)&gt;=AK$3*$AD$3,AK$3*$AD$3*(1-AK267),ROUND((AJ272+AJ273)*(1+AK266),)-ROUND((AJ272+AJ273)*(1+AK266)*AK267,))</f>
        <v>86</v>
      </c>
      <c r="AL272" s="9">
        <f t="shared" si="292"/>
        <v>94</v>
      </c>
      <c r="AM272" s="9">
        <f t="shared" si="292"/>
        <v>101</v>
      </c>
      <c r="AN272" s="9">
        <f t="shared" si="292"/>
        <v>109</v>
      </c>
      <c r="AO272" s="9">
        <f t="shared" si="292"/>
        <v>118</v>
      </c>
      <c r="AP272" s="9">
        <f t="shared" si="292"/>
        <v>127</v>
      </c>
      <c r="AQ272" s="9">
        <f t="shared" si="292"/>
        <v>137</v>
      </c>
      <c r="AR272" s="9">
        <f t="shared" si="292"/>
        <v>143</v>
      </c>
      <c r="AS272" s="9">
        <f t="shared" si="292"/>
        <v>163</v>
      </c>
      <c r="AT272" s="9">
        <f t="shared" si="292"/>
        <v>185</v>
      </c>
      <c r="AU272" s="9">
        <f t="shared" si="292"/>
        <v>198</v>
      </c>
      <c r="AV272" s="9">
        <f t="shared" si="292"/>
        <v>214</v>
      </c>
      <c r="AW272" s="9">
        <f t="shared" si="292"/>
        <v>230</v>
      </c>
      <c r="AX272" s="9">
        <f t="shared" si="292"/>
        <v>247</v>
      </c>
      <c r="AY272" s="9">
        <f t="shared" si="292"/>
        <v>265</v>
      </c>
      <c r="AZ272" s="9">
        <f t="shared" si="292"/>
        <v>285</v>
      </c>
      <c r="BA272" s="9">
        <f t="shared" si="292"/>
        <v>306</v>
      </c>
      <c r="BB272" s="9">
        <f t="shared" si="292"/>
        <v>329</v>
      </c>
      <c r="BC272" s="9">
        <f t="shared" si="292"/>
        <v>353</v>
      </c>
      <c r="BD272" s="9">
        <f t="shared" si="292"/>
        <v>380</v>
      </c>
      <c r="BE272" s="9">
        <f t="shared" si="292"/>
        <v>409</v>
      </c>
      <c r="BF272" s="9">
        <f t="shared" si="292"/>
        <v>439</v>
      </c>
      <c r="BG272" s="9">
        <f t="shared" si="292"/>
        <v>472</v>
      </c>
      <c r="BH272" s="9">
        <f t="shared" si="292"/>
        <v>508</v>
      </c>
      <c r="BI272" s="9">
        <f t="shared" si="292"/>
        <v>546</v>
      </c>
      <c r="BJ272" s="9">
        <f t="shared" si="292"/>
        <v>587</v>
      </c>
      <c r="BK272" s="9">
        <f t="shared" si="292"/>
        <v>631</v>
      </c>
      <c r="BL272" s="9">
        <f t="shared" si="292"/>
        <v>678</v>
      </c>
      <c r="BM272" s="9">
        <f t="shared" si="292"/>
        <v>729</v>
      </c>
      <c r="BN272" s="9">
        <f t="shared" si="292"/>
        <v>784</v>
      </c>
      <c r="BO272" s="9">
        <f t="shared" si="292"/>
        <v>842</v>
      </c>
    </row>
    <row r="273" spans="2:67" outlineLevel="1" x14ac:dyDescent="0.25">
      <c r="B273" s="292" t="s">
        <v>250</v>
      </c>
      <c r="D273" s="7">
        <f>IF(VLOOKUP($B$100&amp;$B273,[17]Sheet1!$C$87:$AC$169,COLUMN(D$1)-2,FALSE)=" ",0,VLOOKUP($B$100&amp;$B273,[17]Sheet1!$C$87:$AC$169,COLUMN(D$1)-2,FALSE))</f>
        <v>0</v>
      </c>
      <c r="E273" s="7">
        <f>IF(VLOOKUP($B$100&amp;$B273,[17]Sheet1!$C$87:$AC$169,COLUMN(E$1)-2,FALSE)=" ",0,VLOOKUP($B$100&amp;$B273,[17]Sheet1!$C$87:$AC$169,COLUMN(E$1)-2,FALSE))</f>
        <v>0</v>
      </c>
      <c r="F273" s="7">
        <f>IF(VLOOKUP($B$100&amp;$B273,[17]Sheet1!$C$87:$AC$169,COLUMN(F$1)-2,FALSE)=" ",0,VLOOKUP($B$100&amp;$B273,[17]Sheet1!$C$87:$AC$169,COLUMN(F$1)-2,FALSE))</f>
        <v>0</v>
      </c>
      <c r="G273" s="7">
        <f>IF(VLOOKUP($B$100&amp;$B273,[17]Sheet1!$C$87:$AC$169,COLUMN(G$1)-2,FALSE)=" ",0,VLOOKUP($B$100&amp;$B273,[17]Sheet1!$C$87:$AC$169,COLUMN(G$1)-2,FALSE))</f>
        <v>0</v>
      </c>
      <c r="H273" s="7">
        <f>IF(VLOOKUP($B$100&amp;$B273,[17]Sheet1!$C$87:$AC$169,COLUMN(H$1)-2,FALSE)=" ",0,VLOOKUP($B$100&amp;$B273,[17]Sheet1!$C$87:$AC$169,COLUMN(H$1)-2,FALSE))</f>
        <v>0</v>
      </c>
      <c r="I273" s="7">
        <f>IF(VLOOKUP($B$100&amp;$B273,[17]Sheet1!$C$87:$AC$169,COLUMN(I$1)-2,FALSE)=" ",0,VLOOKUP($B$100&amp;$B273,[17]Sheet1!$C$87:$AC$169,COLUMN(I$1)-2,FALSE))</f>
        <v>0</v>
      </c>
      <c r="J273" s="7">
        <f>IF(VLOOKUP($B$100&amp;$B273,[17]Sheet1!$C$87:$AC$169,COLUMN(J$1)-2,FALSE)=" ",0,VLOOKUP($B$100&amp;$B273,[17]Sheet1!$C$87:$AC$169,COLUMN(J$1)-2,FALSE))</f>
        <v>0</v>
      </c>
      <c r="K273" s="7">
        <f>IF(VLOOKUP($B$100&amp;$B273,[17]Sheet1!$C$87:$AC$169,COLUMN(K$1)-2,FALSE)=" ",0,VLOOKUP($B$100&amp;$B273,[17]Sheet1!$C$87:$AC$169,COLUMN(K$1)-2,FALSE))</f>
        <v>0</v>
      </c>
      <c r="L273" s="7">
        <f>IF(VLOOKUP($B$100&amp;$B273,[17]Sheet1!$C$87:$AC$169,COLUMN(L$1)-2,FALSE)=" ",0,VLOOKUP($B$100&amp;$B273,[17]Sheet1!$C$87:$AC$169,COLUMN(L$1)-2,FALSE))</f>
        <v>0</v>
      </c>
      <c r="M273" s="7">
        <f>IF(VLOOKUP($B$100&amp;$B273,[17]Sheet1!$C$87:$AC$169,COLUMN(M$1)-2,FALSE)=" ",0,VLOOKUP($B$100&amp;$B273,[17]Sheet1!$C$87:$AC$169,COLUMN(M$1)-2,FALSE))</f>
        <v>0</v>
      </c>
      <c r="N273" s="7">
        <f>IF(VLOOKUP($B$100&amp;$B273,[17]Sheet1!$C$87:$AC$169,COLUMN(N$1)-2,FALSE)=" ",0,VLOOKUP($B$100&amp;$B273,[17]Sheet1!$C$87:$AC$169,COLUMN(N$1)-2,FALSE))</f>
        <v>0</v>
      </c>
      <c r="O273" s="7">
        <f>IF(VLOOKUP($B$100&amp;$B273,[17]Sheet1!$C$87:$AC$169,COLUMN(O$1)-2,FALSE)=" ",0,VLOOKUP($B$100&amp;$B273,[17]Sheet1!$C$87:$AC$169,COLUMN(O$1)-2,FALSE))</f>
        <v>0</v>
      </c>
      <c r="P273" s="7">
        <f>IF(VLOOKUP($B$100&amp;$B273,[17]Sheet1!$C$87:$AC$169,COLUMN(P$1)-2,FALSE)=" ",0,VLOOKUP($B$100&amp;$B273,[17]Sheet1!$C$87:$AC$169,COLUMN(P$1)-2,FALSE))</f>
        <v>0</v>
      </c>
      <c r="Q273" s="7">
        <f>IF(VLOOKUP($B$100&amp;$B273,[17]Sheet1!$C$87:$AC$169,COLUMN(Q$1)-2,FALSE)=" ",0,VLOOKUP($B$100&amp;$B273,[17]Sheet1!$C$87:$AC$169,COLUMN(Q$1)-2,FALSE))</f>
        <v>0</v>
      </c>
      <c r="R273" s="7">
        <f>IF(VLOOKUP($B$100&amp;$B273,[17]Sheet1!$C$87:$AC$169,COLUMN(R$1)-2,FALSE)=" ",0,VLOOKUP($B$100&amp;$B273,[17]Sheet1!$C$87:$AC$169,COLUMN(R$1)-2,FALSE))</f>
        <v>0</v>
      </c>
      <c r="S273" s="7">
        <f>IF(VLOOKUP($B$100&amp;$B273,[17]Sheet1!$C$87:$AC$169,COLUMN(S$1)-2,FALSE)=" ",0,VLOOKUP($B$100&amp;$B273,[17]Sheet1!$C$87:$AC$169,COLUMN(S$1)-2,FALSE))</f>
        <v>0</v>
      </c>
      <c r="T273" s="7">
        <f>IF(VLOOKUP($B$100&amp;$B273,[17]Sheet1!$C$87:$AC$169,COLUMN(T$1)-2,FALSE)=" ",0,VLOOKUP($B$100&amp;$B273,[17]Sheet1!$C$87:$AC$169,COLUMN(T$1)-2,FALSE))</f>
        <v>0</v>
      </c>
      <c r="U273" s="7">
        <f>IF(VLOOKUP($B$100&amp;$B273,[17]Sheet1!$C$87:$AC$169,COLUMN(U$1)-2,FALSE)=" ",0,VLOOKUP($B$100&amp;$B273,[17]Sheet1!$C$87:$AC$169,COLUMN(U$1)-2,FALSE))</f>
        <v>0</v>
      </c>
      <c r="V273" s="7">
        <f>IF(VLOOKUP($B$100&amp;$B273,[17]Sheet1!$C$87:$AC$169,COLUMN(V$1)-2,FALSE)=" ",0,VLOOKUP($B$100&amp;$B273,[17]Sheet1!$C$87:$AC$169,COLUMN(V$1)-2,FALSE))</f>
        <v>0</v>
      </c>
      <c r="W273" s="7">
        <f>IF(VLOOKUP($B$100&amp;$B273,[17]Sheet1!$C$87:$AC$169,COLUMN(W$1)-2,FALSE)=" ",0,VLOOKUP($B$100&amp;$B273,[17]Sheet1!$C$87:$AC$169,COLUMN(W$1)-2,FALSE))</f>
        <v>0</v>
      </c>
      <c r="X273" s="7">
        <f>IF(VLOOKUP($B$100&amp;$B273,[17]Sheet1!$C$87:$AC$169,COLUMN(X$1)-2,FALSE)=" ",0,VLOOKUP($B$100&amp;$B273,[17]Sheet1!$C$87:$AC$169,COLUMN(X$1)-2,FALSE))</f>
        <v>0</v>
      </c>
      <c r="Y273" s="7">
        <f>IF(VLOOKUP($B$100&amp;$B273,[17]Sheet1!$C$87:$AC$169,COLUMN(Y$1)-2,FALSE)=" ",0,VLOOKUP($B$100&amp;$B273,[17]Sheet1!$C$87:$AC$169,COLUMN(Y$1)-2,FALSE))</f>
        <v>0</v>
      </c>
      <c r="Z273" s="7">
        <v>0</v>
      </c>
      <c r="AA273" s="7">
        <f>IF(VLOOKUP($B$100&amp;$B273,[17]Sheet1!$C$87:$AC$169,COLUMN(AA$1)-2,FALSE)=" ",0,VLOOKUP($B$100&amp;$B273,[17]Sheet1!$C$87:$AC$169,COLUMN(AA$1)-2,FALSE))</f>
        <v>6</v>
      </c>
      <c r="AB273" s="7">
        <f>IF(VLOOKUP($B$100&amp;$B273,[17]Sheet1!$C$87:$AC$169,COLUMN(AB$1)-2,FALSE)=" ",0,VLOOKUP($B$100&amp;$B273,[17]Sheet1!$C$87:$AC$169,COLUMN(AB$1)-2,FALSE))</f>
        <v>56</v>
      </c>
      <c r="AC273" s="7">
        <f>IF(VLOOKUP($B$100&amp;$B273,[17]Sheet1!$C$87:$AC$169,COLUMN(AC$1)-2,FALSE)=" ",0,VLOOKUP($B$100&amp;$B273,[17]Sheet1!$C$87:$AC$169,COLUMN(AC$1)-2,FALSE))</f>
        <v>18</v>
      </c>
      <c r="AF273" s="7">
        <f t="shared" si="291"/>
        <v>56</v>
      </c>
      <c r="AG273" s="7">
        <f t="shared" si="291"/>
        <v>18</v>
      </c>
      <c r="AH273" s="7">
        <f>VLOOKUP($A$167&amp;$B$264&amp;$B273,'[14]Paga All'!$G$1:$J$3000,4,FALSE)</f>
        <v>17</v>
      </c>
      <c r="AI273" s="7">
        <f>VLOOKUP($A$2&amp;$B$264&amp;$B273,'[15]Paga all'!$F$1413:$G1646,2,FALSE)</f>
        <v>47</v>
      </c>
      <c r="AJ273" s="7">
        <f>VLOOKUP($A$2&amp;$B$264&amp;$B273,'[16]Paga all'!$F$1372:$G$1470,2,FALSE)</f>
        <v>64</v>
      </c>
      <c r="AK273" s="9">
        <f t="shared" ref="AK273:BO273" si="293">IF(ROUND((AJ272+AJ273)*(1+AK266),)&gt;=AK$3*$AD$3,AK$3*$AD$3*AK267,ROUND((AJ272+AJ273)*(1+AK266),)-AK272)</f>
        <v>40</v>
      </c>
      <c r="AL273" s="9">
        <f t="shared" si="293"/>
        <v>41</v>
      </c>
      <c r="AM273" s="9">
        <f t="shared" si="293"/>
        <v>44</v>
      </c>
      <c r="AN273" s="9">
        <f t="shared" si="293"/>
        <v>47</v>
      </c>
      <c r="AO273" s="9">
        <f t="shared" si="293"/>
        <v>50</v>
      </c>
      <c r="AP273" s="9">
        <f t="shared" si="293"/>
        <v>54</v>
      </c>
      <c r="AQ273" s="9">
        <f t="shared" si="293"/>
        <v>58</v>
      </c>
      <c r="AR273" s="9">
        <f t="shared" si="293"/>
        <v>67</v>
      </c>
      <c r="AS273" s="9">
        <f t="shared" si="293"/>
        <v>63</v>
      </c>
      <c r="AT273" s="9">
        <f t="shared" si="293"/>
        <v>58</v>
      </c>
      <c r="AU273" s="9">
        <f t="shared" si="293"/>
        <v>63</v>
      </c>
      <c r="AV273" s="9">
        <f t="shared" si="293"/>
        <v>67</v>
      </c>
      <c r="AW273" s="9">
        <f t="shared" si="293"/>
        <v>72</v>
      </c>
      <c r="AX273" s="9">
        <f t="shared" si="293"/>
        <v>78</v>
      </c>
      <c r="AY273" s="9">
        <f t="shared" si="293"/>
        <v>84</v>
      </c>
      <c r="AZ273" s="9">
        <f t="shared" si="293"/>
        <v>90</v>
      </c>
      <c r="BA273" s="9">
        <f t="shared" si="293"/>
        <v>97</v>
      </c>
      <c r="BB273" s="9">
        <f t="shared" si="293"/>
        <v>104</v>
      </c>
      <c r="BC273" s="9">
        <f t="shared" si="293"/>
        <v>112</v>
      </c>
      <c r="BD273" s="9">
        <f t="shared" si="293"/>
        <v>120</v>
      </c>
      <c r="BE273" s="9">
        <f t="shared" si="293"/>
        <v>129</v>
      </c>
      <c r="BF273" s="9">
        <f t="shared" si="293"/>
        <v>139</v>
      </c>
      <c r="BG273" s="9">
        <f t="shared" si="293"/>
        <v>149</v>
      </c>
      <c r="BH273" s="9">
        <f t="shared" si="293"/>
        <v>160</v>
      </c>
      <c r="BI273" s="9">
        <f t="shared" si="293"/>
        <v>172</v>
      </c>
      <c r="BJ273" s="9">
        <f t="shared" si="293"/>
        <v>185</v>
      </c>
      <c r="BK273" s="9">
        <f t="shared" si="293"/>
        <v>199</v>
      </c>
      <c r="BL273" s="9">
        <f t="shared" si="293"/>
        <v>214</v>
      </c>
      <c r="BM273" s="9">
        <f t="shared" si="293"/>
        <v>230</v>
      </c>
      <c r="BN273" s="9">
        <f t="shared" si="293"/>
        <v>247</v>
      </c>
      <c r="BO273" s="9">
        <f t="shared" si="293"/>
        <v>266</v>
      </c>
    </row>
    <row r="274" spans="2:67" outlineLevel="1" x14ac:dyDescent="0.25">
      <c r="B274" s="292" t="s">
        <v>251</v>
      </c>
      <c r="D274" s="7">
        <f>IF(VLOOKUP($B$100&amp;$B274,[17]Sheet1!$C$87:$AC$169,COLUMN(D$1)-2,FALSE)=" ",0,VLOOKUP($B$100&amp;$B274,[17]Sheet1!$C$87:$AC$169,COLUMN(D$1)-2,FALSE))</f>
        <v>0</v>
      </c>
      <c r="E274" s="7">
        <f>IF(VLOOKUP($B$100&amp;$B274,[17]Sheet1!$C$87:$AC$169,COLUMN(E$1)-2,FALSE)=" ",0,VLOOKUP($B$100&amp;$B274,[17]Sheet1!$C$87:$AC$169,COLUMN(E$1)-2,FALSE))</f>
        <v>0</v>
      </c>
      <c r="F274" s="7">
        <f>IF(VLOOKUP($B$100&amp;$B274,[17]Sheet1!$C$87:$AC$169,COLUMN(F$1)-2,FALSE)=" ",0,VLOOKUP($B$100&amp;$B274,[17]Sheet1!$C$87:$AC$169,COLUMN(F$1)-2,FALSE))</f>
        <v>0</v>
      </c>
      <c r="G274" s="7">
        <f>IF(VLOOKUP($B$100&amp;$B274,[17]Sheet1!$C$87:$AC$169,COLUMN(G$1)-2,FALSE)=" ",0,VLOOKUP($B$100&amp;$B274,[17]Sheet1!$C$87:$AC$169,COLUMN(G$1)-2,FALSE))</f>
        <v>0</v>
      </c>
      <c r="H274" s="7">
        <f>IF(VLOOKUP($B$100&amp;$B274,[17]Sheet1!$C$87:$AC$169,COLUMN(H$1)-2,FALSE)=" ",0,VLOOKUP($B$100&amp;$B274,[17]Sheet1!$C$87:$AC$169,COLUMN(H$1)-2,FALSE))</f>
        <v>0</v>
      </c>
      <c r="I274" s="7">
        <f>IF(VLOOKUP($B$100&amp;$B274,[17]Sheet1!$C$87:$AC$169,COLUMN(I$1)-2,FALSE)=" ",0,VLOOKUP($B$100&amp;$B274,[17]Sheet1!$C$87:$AC$169,COLUMN(I$1)-2,FALSE))</f>
        <v>0</v>
      </c>
      <c r="J274" s="7">
        <f>IF(VLOOKUP($B$100&amp;$B274,[17]Sheet1!$C$87:$AC$169,COLUMN(J$1)-2,FALSE)=" ",0,VLOOKUP($B$100&amp;$B274,[17]Sheet1!$C$87:$AC$169,COLUMN(J$1)-2,FALSE))</f>
        <v>0</v>
      </c>
      <c r="K274" s="7">
        <f>IF(VLOOKUP($B$100&amp;$B274,[17]Sheet1!$C$87:$AC$169,COLUMN(K$1)-2,FALSE)=" ",0,VLOOKUP($B$100&amp;$B274,[17]Sheet1!$C$87:$AC$169,COLUMN(K$1)-2,FALSE))</f>
        <v>0</v>
      </c>
      <c r="L274" s="7">
        <f>IF(VLOOKUP($B$100&amp;$B274,[17]Sheet1!$C$87:$AC$169,COLUMN(L$1)-2,FALSE)=" ",0,VLOOKUP($B$100&amp;$B274,[17]Sheet1!$C$87:$AC$169,COLUMN(L$1)-2,FALSE))</f>
        <v>0</v>
      </c>
      <c r="M274" s="7">
        <f>IF(VLOOKUP($B$100&amp;$B274,[17]Sheet1!$C$87:$AC$169,COLUMN(M$1)-2,FALSE)=" ",0,VLOOKUP($B$100&amp;$B274,[17]Sheet1!$C$87:$AC$169,COLUMN(M$1)-2,FALSE))</f>
        <v>0</v>
      </c>
      <c r="N274" s="7">
        <f>IF(VLOOKUP($B$100&amp;$B274,[17]Sheet1!$C$87:$AC$169,COLUMN(N$1)-2,FALSE)=" ",0,VLOOKUP($B$100&amp;$B274,[17]Sheet1!$C$87:$AC$169,COLUMN(N$1)-2,FALSE))</f>
        <v>0</v>
      </c>
      <c r="O274" s="7">
        <f>IF(VLOOKUP($B$100&amp;$B274,[17]Sheet1!$C$87:$AC$169,COLUMN(O$1)-2,FALSE)=" ",0,VLOOKUP($B$100&amp;$B274,[17]Sheet1!$C$87:$AC$169,COLUMN(O$1)-2,FALSE))</f>
        <v>0</v>
      </c>
      <c r="P274" s="7">
        <f>IF(VLOOKUP($B$100&amp;$B274,[17]Sheet1!$C$87:$AC$169,COLUMN(P$1)-2,FALSE)=" ",0,VLOOKUP($B$100&amp;$B274,[17]Sheet1!$C$87:$AC$169,COLUMN(P$1)-2,FALSE))</f>
        <v>0</v>
      </c>
      <c r="Q274" s="7">
        <f>IF(VLOOKUP($B$100&amp;$B274,[17]Sheet1!$C$87:$AC$169,COLUMN(Q$1)-2,FALSE)=" ",0,VLOOKUP($B$100&amp;$B274,[17]Sheet1!$C$87:$AC$169,COLUMN(Q$1)-2,FALSE))</f>
        <v>0</v>
      </c>
      <c r="R274" s="7">
        <f>IF(VLOOKUP($B$100&amp;$B274,[17]Sheet1!$C$87:$AC$169,COLUMN(R$1)-2,FALSE)=" ",0,VLOOKUP($B$100&amp;$B274,[17]Sheet1!$C$87:$AC$169,COLUMN(R$1)-2,FALSE))</f>
        <v>0</v>
      </c>
      <c r="S274" s="7">
        <f>IF(VLOOKUP($B$100&amp;$B274,[17]Sheet1!$C$87:$AC$169,COLUMN(S$1)-2,FALSE)=" ",0,VLOOKUP($B$100&amp;$B274,[17]Sheet1!$C$87:$AC$169,COLUMN(S$1)-2,FALSE))</f>
        <v>0</v>
      </c>
      <c r="T274" s="7">
        <f>IF(VLOOKUP($B$100&amp;$B274,[17]Sheet1!$C$87:$AC$169,COLUMN(T$1)-2,FALSE)=" ",0,VLOOKUP($B$100&amp;$B274,[17]Sheet1!$C$87:$AC$169,COLUMN(T$1)-2,FALSE))</f>
        <v>0</v>
      </c>
      <c r="U274" s="7">
        <f>IF(VLOOKUP($B$100&amp;$B274,[17]Sheet1!$C$87:$AC$169,COLUMN(U$1)-2,FALSE)=" ",0,VLOOKUP($B$100&amp;$B274,[17]Sheet1!$C$87:$AC$169,COLUMN(U$1)-2,FALSE))</f>
        <v>0</v>
      </c>
      <c r="V274" s="7">
        <f>IF(VLOOKUP($B$100&amp;$B274,[17]Sheet1!$C$87:$AC$169,COLUMN(V$1)-2,FALSE)=" ",0,VLOOKUP($B$100&amp;$B274,[17]Sheet1!$C$87:$AC$169,COLUMN(V$1)-2,FALSE))</f>
        <v>0</v>
      </c>
      <c r="W274" s="7">
        <f>IF(VLOOKUP($B$100&amp;$B274,[17]Sheet1!$C$87:$AC$169,COLUMN(W$1)-2,FALSE)=" ",0,VLOOKUP($B$100&amp;$B274,[17]Sheet1!$C$87:$AC$169,COLUMN(W$1)-2,FALSE))</f>
        <v>0</v>
      </c>
      <c r="X274" s="7">
        <f>IF(VLOOKUP($B$100&amp;$B274,[17]Sheet1!$C$87:$AC$169,COLUMN(X$1)-2,FALSE)=" ",0,VLOOKUP($B$100&amp;$B274,[17]Sheet1!$C$87:$AC$169,COLUMN(X$1)-2,FALSE))</f>
        <v>0</v>
      </c>
      <c r="Y274" s="7">
        <f>IF(VLOOKUP($B$100&amp;$B274,[17]Sheet1!$C$87:$AC$169,COLUMN(Y$1)-2,FALSE)=" ",0,VLOOKUP($B$100&amp;$B274,[17]Sheet1!$C$87:$AC$169,COLUMN(Y$1)-2,FALSE))</f>
        <v>0</v>
      </c>
      <c r="Z274" s="7">
        <f>IF(VLOOKUP($B$100&amp;$B274,[17]Sheet1!$C$87:$AC$169,COLUMN(Z$1)-2,FALSE)=" ",0,VLOOKUP($B$100&amp;$B274,[17]Sheet1!$C$87:$AC$169,COLUMN(Z$1)-2,FALSE))</f>
        <v>0</v>
      </c>
      <c r="AA274" s="7">
        <f>IF(VLOOKUP($B$100&amp;$B274,[17]Sheet1!$C$87:$AC$169,COLUMN(AA$1)-2,FALSE)=" ",0,VLOOKUP($B$100&amp;$B274,[17]Sheet1!$C$87:$AC$169,COLUMN(AA$1)-2,FALSE))</f>
        <v>0</v>
      </c>
      <c r="AB274" s="7">
        <f>IF(VLOOKUP($B$100&amp;$B274,[17]Sheet1!$C$87:$AC$169,COLUMN(AB$1)-2,FALSE)=" ",0,VLOOKUP($B$100&amp;$B274,[17]Sheet1!$C$87:$AC$169,COLUMN(AB$1)-2,FALSE))</f>
        <v>0</v>
      </c>
      <c r="AC274" s="7">
        <f>IF(VLOOKUP($B$100&amp;$B274,[17]Sheet1!$C$87:$AC$169,COLUMN(AC$1)-2,FALSE)=" ",0,VLOOKUP($B$100&amp;$B274,[17]Sheet1!$C$87:$AC$169,COLUMN(AC$1)-2,FALSE))</f>
        <v>0</v>
      </c>
      <c r="AF274" s="7">
        <f t="shared" si="291"/>
        <v>0</v>
      </c>
      <c r="AG274" s="7">
        <f t="shared" si="291"/>
        <v>0</v>
      </c>
      <c r="AH274" s="7">
        <f>VLOOKUP($A$167&amp;$B$264&amp;$B274,'[14]Paga All'!$G$1:$J$3000,4,FALSE)</f>
        <v>0</v>
      </c>
      <c r="AI274" s="7">
        <f>VLOOKUP($A$2&amp;$B$264&amp;$B274,'[15]Paga all'!$F$1413:$G1647,2,FALSE)</f>
        <v>0</v>
      </c>
      <c r="AJ274" s="7">
        <f>VLOOKUP($A$2&amp;$B$264&amp;$B274,'[16]Paga all'!$F$1372:$G$1470,2,FALSE)</f>
        <v>0</v>
      </c>
      <c r="AK274" s="9">
        <f t="shared" ref="AK274:BO274" si="294">AK272+AK273-AJ272</f>
        <v>73</v>
      </c>
      <c r="AL274" s="9">
        <f t="shared" si="294"/>
        <v>49</v>
      </c>
      <c r="AM274" s="9">
        <f t="shared" si="294"/>
        <v>51</v>
      </c>
      <c r="AN274" s="9">
        <f t="shared" si="294"/>
        <v>55</v>
      </c>
      <c r="AO274" s="9">
        <f t="shared" si="294"/>
        <v>59</v>
      </c>
      <c r="AP274" s="9">
        <f t="shared" si="294"/>
        <v>63</v>
      </c>
      <c r="AQ274" s="9">
        <f t="shared" si="294"/>
        <v>68</v>
      </c>
      <c r="AR274" s="9">
        <f t="shared" si="294"/>
        <v>73</v>
      </c>
      <c r="AS274" s="9">
        <f t="shared" si="294"/>
        <v>83</v>
      </c>
      <c r="AT274" s="9">
        <f t="shared" si="294"/>
        <v>80</v>
      </c>
      <c r="AU274" s="9">
        <f t="shared" si="294"/>
        <v>76</v>
      </c>
      <c r="AV274" s="9">
        <f t="shared" si="294"/>
        <v>83</v>
      </c>
      <c r="AW274" s="9">
        <f t="shared" si="294"/>
        <v>88</v>
      </c>
      <c r="AX274" s="9">
        <f t="shared" si="294"/>
        <v>95</v>
      </c>
      <c r="AY274" s="9">
        <f t="shared" si="294"/>
        <v>102</v>
      </c>
      <c r="AZ274" s="9">
        <f t="shared" si="294"/>
        <v>110</v>
      </c>
      <c r="BA274" s="9">
        <f t="shared" si="294"/>
        <v>118</v>
      </c>
      <c r="BB274" s="9">
        <f t="shared" si="294"/>
        <v>127</v>
      </c>
      <c r="BC274" s="9">
        <f t="shared" si="294"/>
        <v>136</v>
      </c>
      <c r="BD274" s="9">
        <f t="shared" si="294"/>
        <v>147</v>
      </c>
      <c r="BE274" s="9">
        <f t="shared" si="294"/>
        <v>158</v>
      </c>
      <c r="BF274" s="9">
        <f t="shared" si="294"/>
        <v>169</v>
      </c>
      <c r="BG274" s="9">
        <f t="shared" si="294"/>
        <v>182</v>
      </c>
      <c r="BH274" s="9">
        <f t="shared" si="294"/>
        <v>196</v>
      </c>
      <c r="BI274" s="9">
        <f t="shared" si="294"/>
        <v>210</v>
      </c>
      <c r="BJ274" s="9">
        <f t="shared" si="294"/>
        <v>226</v>
      </c>
      <c r="BK274" s="9">
        <f t="shared" si="294"/>
        <v>243</v>
      </c>
      <c r="BL274" s="9">
        <f t="shared" si="294"/>
        <v>261</v>
      </c>
      <c r="BM274" s="9">
        <f t="shared" si="294"/>
        <v>281</v>
      </c>
      <c r="BN274" s="9">
        <f t="shared" si="294"/>
        <v>302</v>
      </c>
      <c r="BO274" s="9">
        <f t="shared" si="294"/>
        <v>324</v>
      </c>
    </row>
    <row r="275" spans="2:67" outlineLevel="1" x14ac:dyDescent="0.25">
      <c r="B275" s="292" t="s">
        <v>213</v>
      </c>
      <c r="D275" s="7">
        <f>IF(VLOOKUP($B$100&amp;$B275,[17]Sheet1!$C$87:$AC$169,COLUMN(D$1)-2,FALSE)=" ",0,VLOOKUP($B$100&amp;$B275,[17]Sheet1!$C$87:$AC$169,COLUMN(D$1)-2,FALSE))</f>
        <v>0</v>
      </c>
      <c r="E275" s="7">
        <f>IF(VLOOKUP($B$100&amp;$B275,[17]Sheet1!$C$87:$AC$169,COLUMN(E$1)-2,FALSE)=" ",0,VLOOKUP($B$100&amp;$B275,[17]Sheet1!$C$87:$AC$169,COLUMN(E$1)-2,FALSE))</f>
        <v>0</v>
      </c>
      <c r="F275" s="7">
        <f>IF(VLOOKUP($B$100&amp;$B275,[17]Sheet1!$C$87:$AC$169,COLUMN(F$1)-2,FALSE)=" ",0,VLOOKUP($B$100&amp;$B275,[17]Sheet1!$C$87:$AC$169,COLUMN(F$1)-2,FALSE))</f>
        <v>0</v>
      </c>
      <c r="G275" s="7">
        <f>IF(VLOOKUP($B$100&amp;$B275,[17]Sheet1!$C$87:$AC$169,COLUMN(G$1)-2,FALSE)=" ",0,VLOOKUP($B$100&amp;$B275,[17]Sheet1!$C$87:$AC$169,COLUMN(G$1)-2,FALSE))</f>
        <v>0</v>
      </c>
      <c r="H275" s="7">
        <f>IF(VLOOKUP($B$100&amp;$B275,[17]Sheet1!$C$87:$AC$169,COLUMN(H$1)-2,FALSE)=" ",0,VLOOKUP($B$100&amp;$B275,[17]Sheet1!$C$87:$AC$169,COLUMN(H$1)-2,FALSE))</f>
        <v>0</v>
      </c>
      <c r="I275" s="7">
        <f>IF(VLOOKUP($B$100&amp;$B275,[17]Sheet1!$C$87:$AC$169,COLUMN(I$1)-2,FALSE)=" ",0,VLOOKUP($B$100&amp;$B275,[17]Sheet1!$C$87:$AC$169,COLUMN(I$1)-2,FALSE))</f>
        <v>0</v>
      </c>
      <c r="J275" s="7">
        <f>IF(VLOOKUP($B$100&amp;$B275,[17]Sheet1!$C$87:$AC$169,COLUMN(J$1)-2,FALSE)=" ",0,VLOOKUP($B$100&amp;$B275,[17]Sheet1!$C$87:$AC$169,COLUMN(J$1)-2,FALSE))</f>
        <v>0</v>
      </c>
      <c r="K275" s="7">
        <f>IF(VLOOKUP($B$100&amp;$B275,[17]Sheet1!$C$87:$AC$169,COLUMN(K$1)-2,FALSE)=" ",0,VLOOKUP($B$100&amp;$B275,[17]Sheet1!$C$87:$AC$169,COLUMN(K$1)-2,FALSE))</f>
        <v>0</v>
      </c>
      <c r="L275" s="7">
        <f>IF(VLOOKUP($B$100&amp;$B275,[17]Sheet1!$C$87:$AC$169,COLUMN(L$1)-2,FALSE)=" ",0,VLOOKUP($B$100&amp;$B275,[17]Sheet1!$C$87:$AC$169,COLUMN(L$1)-2,FALSE))</f>
        <v>0</v>
      </c>
      <c r="M275" s="7">
        <f>IF(VLOOKUP($B$100&amp;$B275,[17]Sheet1!$C$87:$AC$169,COLUMN(M$1)-2,FALSE)=" ",0,VLOOKUP($B$100&amp;$B275,[17]Sheet1!$C$87:$AC$169,COLUMN(M$1)-2,FALSE))</f>
        <v>0</v>
      </c>
      <c r="N275" s="7">
        <f>IF(VLOOKUP($B$100&amp;$B275,[17]Sheet1!$C$87:$AC$169,COLUMN(N$1)-2,FALSE)=" ",0,VLOOKUP($B$100&amp;$B275,[17]Sheet1!$C$87:$AC$169,COLUMN(N$1)-2,FALSE))</f>
        <v>0</v>
      </c>
      <c r="O275" s="7">
        <f>IF(VLOOKUP($B$100&amp;$B275,[17]Sheet1!$C$87:$AC$169,COLUMN(O$1)-2,FALSE)=" ",0,VLOOKUP($B$100&amp;$B275,[17]Sheet1!$C$87:$AC$169,COLUMN(O$1)-2,FALSE))</f>
        <v>0</v>
      </c>
      <c r="P275" s="7">
        <f>IF(VLOOKUP($B$100&amp;$B275,[17]Sheet1!$C$87:$AC$169,COLUMN(P$1)-2,FALSE)=" ",0,VLOOKUP($B$100&amp;$B275,[17]Sheet1!$C$87:$AC$169,COLUMN(P$1)-2,FALSE))</f>
        <v>0</v>
      </c>
      <c r="Q275" s="7">
        <f>IF(VLOOKUP($B$100&amp;$B275,[17]Sheet1!$C$87:$AC$169,COLUMN(Q$1)-2,FALSE)=" ",0,VLOOKUP($B$100&amp;$B275,[17]Sheet1!$C$87:$AC$169,COLUMN(Q$1)-2,FALSE))</f>
        <v>0</v>
      </c>
      <c r="R275" s="7">
        <f>IF(VLOOKUP($B$100&amp;$B275,[17]Sheet1!$C$87:$AC$169,COLUMN(R$1)-2,FALSE)=" ",0,VLOOKUP($B$100&amp;$B275,[17]Sheet1!$C$87:$AC$169,COLUMN(R$1)-2,FALSE))</f>
        <v>0</v>
      </c>
      <c r="S275" s="7">
        <f>IF(VLOOKUP($B$100&amp;$B275,[17]Sheet1!$C$87:$AC$169,COLUMN(S$1)-2,FALSE)=" ",0,VLOOKUP($B$100&amp;$B275,[17]Sheet1!$C$87:$AC$169,COLUMN(S$1)-2,FALSE))</f>
        <v>0</v>
      </c>
      <c r="T275" s="7">
        <f>IF(VLOOKUP($B$100&amp;$B275,[17]Sheet1!$C$87:$AC$169,COLUMN(T$1)-2,FALSE)=" ",0,VLOOKUP($B$100&amp;$B275,[17]Sheet1!$C$87:$AC$169,COLUMN(T$1)-2,FALSE))</f>
        <v>0</v>
      </c>
      <c r="U275" s="7">
        <f>IF(VLOOKUP($B$100&amp;$B275,[17]Sheet1!$C$87:$AC$169,COLUMN(U$1)-2,FALSE)=" ",0,VLOOKUP($B$100&amp;$B275,[17]Sheet1!$C$87:$AC$169,COLUMN(U$1)-2,FALSE))</f>
        <v>0</v>
      </c>
      <c r="V275" s="7">
        <f>IF(VLOOKUP($B$100&amp;$B275,[17]Sheet1!$C$87:$AC$169,COLUMN(V$1)-2,FALSE)=" ",0,VLOOKUP($B$100&amp;$B275,[17]Sheet1!$C$87:$AC$169,COLUMN(V$1)-2,FALSE))</f>
        <v>0</v>
      </c>
      <c r="W275" s="7">
        <f>IF(VLOOKUP($B$100&amp;$B275,[17]Sheet1!$C$87:$AC$169,COLUMN(W$1)-2,FALSE)=" ",0,VLOOKUP($B$100&amp;$B275,[17]Sheet1!$C$87:$AC$169,COLUMN(W$1)-2,FALSE))</f>
        <v>0</v>
      </c>
      <c r="X275" s="7">
        <f>IF(VLOOKUP($B$100&amp;$B275,[17]Sheet1!$C$87:$AC$169,COLUMN(X$1)-2,FALSE)=" ",0,VLOOKUP($B$100&amp;$B275,[17]Sheet1!$C$87:$AC$169,COLUMN(X$1)-2,FALSE))</f>
        <v>0</v>
      </c>
      <c r="Y275" s="7">
        <f>IF(VLOOKUP($B$100&amp;$B275,[17]Sheet1!$C$87:$AC$169,COLUMN(Y$1)-2,FALSE)=" ",0,VLOOKUP($B$100&amp;$B275,[17]Sheet1!$C$87:$AC$169,COLUMN(Y$1)-2,FALSE))</f>
        <v>0</v>
      </c>
      <c r="Z275" s="7">
        <f>IF(VLOOKUP($B$100&amp;$B275,[17]Sheet1!$C$87:$AC$169,COLUMN(Z$1)-2,FALSE)=" ",0,VLOOKUP($B$100&amp;$B275,[17]Sheet1!$C$87:$AC$169,COLUMN(Z$1)-2,FALSE))</f>
        <v>16</v>
      </c>
      <c r="AA275" s="7">
        <f>IF(VLOOKUP($B$100&amp;$B275,[17]Sheet1!$C$87:$AC$169,COLUMN(AA$1)-2,FALSE)=" ",0,VLOOKUP($B$100&amp;$B275,[17]Sheet1!$C$87:$AC$169,COLUMN(AA$1)-2,FALSE))</f>
        <v>96</v>
      </c>
      <c r="AB275" s="7">
        <f>IF(VLOOKUP($B$100&amp;$B275,[17]Sheet1!$C$87:$AC$169,COLUMN(AB$1)-2,FALSE)=" ",0,VLOOKUP($B$100&amp;$B275,[17]Sheet1!$C$87:$AC$169,COLUMN(AB$1)-2,FALSE))</f>
        <v>29</v>
      </c>
      <c r="AC275" s="7">
        <f>IF(VLOOKUP($B$100&amp;$B275,[17]Sheet1!$C$87:$AC$169,COLUMN(AC$1)-2,FALSE)=" ",0,VLOOKUP($B$100&amp;$B275,[17]Sheet1!$C$87:$AC$169,COLUMN(AC$1)-2,FALSE))</f>
        <v>31</v>
      </c>
      <c r="AF275" s="7">
        <f t="shared" si="291"/>
        <v>29</v>
      </c>
      <c r="AG275" s="7">
        <f t="shared" si="291"/>
        <v>31</v>
      </c>
      <c r="AH275" s="7">
        <f>VLOOKUP($A$167&amp;$B$264&amp;$B275,'[14]Paga All'!$G$1:$J$3000,4,FALSE)</f>
        <v>87</v>
      </c>
      <c r="AI275" s="7">
        <f>VLOOKUP($A$2&amp;$B$264&amp;$B275,'[15]Paga all'!$F$1413:$G1648,2,FALSE)</f>
        <v>90</v>
      </c>
      <c r="AJ275" s="7">
        <f>VLOOKUP($A$2&amp;$B$264&amp;$B275,'[16]Paga all'!$F$1372:$G$1470,2,FALSE)</f>
        <v>68</v>
      </c>
      <c r="AK275" s="9">
        <f t="shared" ref="AK275:BO275" si="295">ROUND(AK272*AK268,)</f>
        <v>125</v>
      </c>
      <c r="AL275" s="9">
        <f t="shared" si="295"/>
        <v>141</v>
      </c>
      <c r="AM275" s="9">
        <f t="shared" si="295"/>
        <v>152</v>
      </c>
      <c r="AN275" s="9">
        <f t="shared" si="295"/>
        <v>164</v>
      </c>
      <c r="AO275" s="9">
        <f t="shared" si="295"/>
        <v>177</v>
      </c>
      <c r="AP275" s="9">
        <f t="shared" si="295"/>
        <v>191</v>
      </c>
      <c r="AQ275" s="9">
        <f t="shared" si="295"/>
        <v>206</v>
      </c>
      <c r="AR275" s="9">
        <f t="shared" si="295"/>
        <v>215</v>
      </c>
      <c r="AS275" s="9">
        <f t="shared" si="295"/>
        <v>245</v>
      </c>
      <c r="AT275" s="9">
        <f t="shared" si="295"/>
        <v>278</v>
      </c>
      <c r="AU275" s="9">
        <f t="shared" si="295"/>
        <v>297</v>
      </c>
      <c r="AV275" s="9">
        <f t="shared" si="295"/>
        <v>321</v>
      </c>
      <c r="AW275" s="9">
        <f t="shared" si="295"/>
        <v>345</v>
      </c>
      <c r="AX275" s="9">
        <f t="shared" si="295"/>
        <v>371</v>
      </c>
      <c r="AY275" s="9">
        <f t="shared" si="295"/>
        <v>398</v>
      </c>
      <c r="AZ275" s="9">
        <f t="shared" si="295"/>
        <v>428</v>
      </c>
      <c r="BA275" s="9">
        <f t="shared" si="295"/>
        <v>459</v>
      </c>
      <c r="BB275" s="9">
        <f t="shared" si="295"/>
        <v>494</v>
      </c>
      <c r="BC275" s="9">
        <f t="shared" si="295"/>
        <v>530</v>
      </c>
      <c r="BD275" s="9">
        <f t="shared" si="295"/>
        <v>570</v>
      </c>
      <c r="BE275" s="9">
        <f t="shared" si="295"/>
        <v>614</v>
      </c>
      <c r="BF275" s="9">
        <f t="shared" si="295"/>
        <v>659</v>
      </c>
      <c r="BG275" s="9">
        <f t="shared" si="295"/>
        <v>708</v>
      </c>
      <c r="BH275" s="9">
        <f t="shared" si="295"/>
        <v>762</v>
      </c>
      <c r="BI275" s="9">
        <f t="shared" si="295"/>
        <v>819</v>
      </c>
      <c r="BJ275" s="9">
        <f t="shared" si="295"/>
        <v>881</v>
      </c>
      <c r="BK275" s="9">
        <f t="shared" si="295"/>
        <v>947</v>
      </c>
      <c r="BL275" s="9">
        <f t="shared" si="295"/>
        <v>1017</v>
      </c>
      <c r="BM275" s="9">
        <f t="shared" si="295"/>
        <v>1094</v>
      </c>
      <c r="BN275" s="9">
        <f t="shared" si="295"/>
        <v>1176</v>
      </c>
      <c r="BO275" s="9">
        <f t="shared" si="295"/>
        <v>1263</v>
      </c>
    </row>
    <row r="276" spans="2:67" outlineLevel="1" x14ac:dyDescent="0.25">
      <c r="B276" s="292" t="s">
        <v>214</v>
      </c>
      <c r="D276" s="7">
        <f>IF(VLOOKUP($B$100&amp;$B276,[17]Sheet1!$C$87:$AC$169,COLUMN(D$1)-2,FALSE)=" ",0,VLOOKUP($B$100&amp;$B276,[17]Sheet1!$C$87:$AC$169,COLUMN(D$1)-2,FALSE))</f>
        <v>0</v>
      </c>
      <c r="E276" s="7">
        <f>IF(VLOOKUP($B$100&amp;$B276,[17]Sheet1!$C$87:$AC$169,COLUMN(E$1)-2,FALSE)=" ",0,VLOOKUP($B$100&amp;$B276,[17]Sheet1!$C$87:$AC$169,COLUMN(E$1)-2,FALSE))</f>
        <v>0</v>
      </c>
      <c r="F276" s="7">
        <f>IF(VLOOKUP($B$100&amp;$B276,[17]Sheet1!$C$87:$AC$169,COLUMN(F$1)-2,FALSE)=" ",0,VLOOKUP($B$100&amp;$B276,[17]Sheet1!$C$87:$AC$169,COLUMN(F$1)-2,FALSE))</f>
        <v>0</v>
      </c>
      <c r="G276" s="7">
        <f>IF(VLOOKUP($B$100&amp;$B276,[17]Sheet1!$C$87:$AC$169,COLUMN(G$1)-2,FALSE)=" ",0,VLOOKUP($B$100&amp;$B276,[17]Sheet1!$C$87:$AC$169,COLUMN(G$1)-2,FALSE))</f>
        <v>0</v>
      </c>
      <c r="H276" s="7">
        <f>IF(VLOOKUP($B$100&amp;$B276,[17]Sheet1!$C$87:$AC$169,COLUMN(H$1)-2,FALSE)=" ",0,VLOOKUP($B$100&amp;$B276,[17]Sheet1!$C$87:$AC$169,COLUMN(H$1)-2,FALSE))</f>
        <v>0</v>
      </c>
      <c r="I276" s="7">
        <f>IF(VLOOKUP($B$100&amp;$B276,[17]Sheet1!$C$87:$AC$169,COLUMN(I$1)-2,FALSE)=" ",0,VLOOKUP($B$100&amp;$B276,[17]Sheet1!$C$87:$AC$169,COLUMN(I$1)-2,FALSE))</f>
        <v>0</v>
      </c>
      <c r="J276" s="7">
        <f>IF(VLOOKUP($B$100&amp;$B276,[17]Sheet1!$C$87:$AC$169,COLUMN(J$1)-2,FALSE)=" ",0,VLOOKUP($B$100&amp;$B276,[17]Sheet1!$C$87:$AC$169,COLUMN(J$1)-2,FALSE))</f>
        <v>0</v>
      </c>
      <c r="K276" s="7">
        <f>IF(VLOOKUP($B$100&amp;$B276,[17]Sheet1!$C$87:$AC$169,COLUMN(K$1)-2,FALSE)=" ",0,VLOOKUP($B$100&amp;$B276,[17]Sheet1!$C$87:$AC$169,COLUMN(K$1)-2,FALSE))</f>
        <v>0</v>
      </c>
      <c r="L276" s="7">
        <f>IF(VLOOKUP($B$100&amp;$B276,[17]Sheet1!$C$87:$AC$169,COLUMN(L$1)-2,FALSE)=" ",0,VLOOKUP($B$100&amp;$B276,[17]Sheet1!$C$87:$AC$169,COLUMN(L$1)-2,FALSE))</f>
        <v>0</v>
      </c>
      <c r="M276" s="7">
        <f>IF(VLOOKUP($B$100&amp;$B276,[17]Sheet1!$C$87:$AC$169,COLUMN(M$1)-2,FALSE)=" ",0,VLOOKUP($B$100&amp;$B276,[17]Sheet1!$C$87:$AC$169,COLUMN(M$1)-2,FALSE))</f>
        <v>0</v>
      </c>
      <c r="N276" s="7">
        <f>IF(VLOOKUP($B$100&amp;$B276,[17]Sheet1!$C$87:$AC$169,COLUMN(N$1)-2,FALSE)=" ",0,VLOOKUP($B$100&amp;$B276,[17]Sheet1!$C$87:$AC$169,COLUMN(N$1)-2,FALSE))</f>
        <v>0</v>
      </c>
      <c r="O276" s="7">
        <f>IF(VLOOKUP($B$100&amp;$B276,[17]Sheet1!$C$87:$AC$169,COLUMN(O$1)-2,FALSE)=" ",0,VLOOKUP($B$100&amp;$B276,[17]Sheet1!$C$87:$AC$169,COLUMN(O$1)-2,FALSE))</f>
        <v>0</v>
      </c>
      <c r="P276" s="7">
        <f>IF(VLOOKUP($B$100&amp;$B276,[17]Sheet1!$C$87:$AC$169,COLUMN(P$1)-2,FALSE)=" ",0,VLOOKUP($B$100&amp;$B276,[17]Sheet1!$C$87:$AC$169,COLUMN(P$1)-2,FALSE))</f>
        <v>0</v>
      </c>
      <c r="Q276" s="7">
        <f>IF(VLOOKUP($B$100&amp;$B276,[17]Sheet1!$C$87:$AC$169,COLUMN(Q$1)-2,FALSE)=" ",0,VLOOKUP($B$100&amp;$B276,[17]Sheet1!$C$87:$AC$169,COLUMN(Q$1)-2,FALSE))</f>
        <v>0</v>
      </c>
      <c r="R276" s="7">
        <f>IF(VLOOKUP($B$100&amp;$B276,[17]Sheet1!$C$87:$AC$169,COLUMN(R$1)-2,FALSE)=" ",0,VLOOKUP($B$100&amp;$B276,[17]Sheet1!$C$87:$AC$169,COLUMN(R$1)-2,FALSE))</f>
        <v>0</v>
      </c>
      <c r="S276" s="7">
        <f>IF(VLOOKUP($B$100&amp;$B276,[17]Sheet1!$C$87:$AC$169,COLUMN(S$1)-2,FALSE)=" ",0,VLOOKUP($B$100&amp;$B276,[17]Sheet1!$C$87:$AC$169,COLUMN(S$1)-2,FALSE))</f>
        <v>0</v>
      </c>
      <c r="T276" s="7">
        <f>IF(VLOOKUP($B$100&amp;$B276,[17]Sheet1!$C$87:$AC$169,COLUMN(T$1)-2,FALSE)=" ",0,VLOOKUP($B$100&amp;$B276,[17]Sheet1!$C$87:$AC$169,COLUMN(T$1)-2,FALSE))</f>
        <v>0</v>
      </c>
      <c r="U276" s="7">
        <f>IF(VLOOKUP($B$100&amp;$B276,[17]Sheet1!$C$87:$AC$169,COLUMN(U$1)-2,FALSE)=" ",0,VLOOKUP($B$100&amp;$B276,[17]Sheet1!$C$87:$AC$169,COLUMN(U$1)-2,FALSE))</f>
        <v>0</v>
      </c>
      <c r="V276" s="7">
        <f>IF(VLOOKUP($B$100&amp;$B276,[17]Sheet1!$C$87:$AC$169,COLUMN(V$1)-2,FALSE)=" ",0,VLOOKUP($B$100&amp;$B276,[17]Sheet1!$C$87:$AC$169,COLUMN(V$1)-2,FALSE))</f>
        <v>0</v>
      </c>
      <c r="W276" s="7">
        <f>IF(VLOOKUP($B$100&amp;$B276,[17]Sheet1!$C$87:$AC$169,COLUMN(W$1)-2,FALSE)=" ",0,VLOOKUP($B$100&amp;$B276,[17]Sheet1!$C$87:$AC$169,COLUMN(W$1)-2,FALSE))</f>
        <v>0</v>
      </c>
      <c r="X276" s="7">
        <f>IF(VLOOKUP($B$100&amp;$B276,[17]Sheet1!$C$87:$AC$169,COLUMN(X$1)-2,FALSE)=" ",0,VLOOKUP($B$100&amp;$B276,[17]Sheet1!$C$87:$AC$169,COLUMN(X$1)-2,FALSE))</f>
        <v>0</v>
      </c>
      <c r="Y276" s="7">
        <f>IF(VLOOKUP($B$100&amp;$B276,[17]Sheet1!$C$87:$AC$169,COLUMN(Y$1)-2,FALSE)=" ",0,VLOOKUP($B$100&amp;$B276,[17]Sheet1!$C$87:$AC$169,COLUMN(Y$1)-2,FALSE))</f>
        <v>0</v>
      </c>
      <c r="Z276" s="7">
        <f>IF(VLOOKUP($B$100&amp;$B276,[17]Sheet1!$C$87:$AC$169,COLUMN(Z$1)-2,FALSE)=" ",0,VLOOKUP($B$100&amp;$B276,[17]Sheet1!$C$87:$AC$169,COLUMN(Z$1)-2,FALSE))</f>
        <v>11870</v>
      </c>
      <c r="AA276" s="7">
        <f>IF(VLOOKUP($B$100&amp;$B276,[17]Sheet1!$C$87:$AC$169,COLUMN(AA$1)-2,FALSE)=" ",0,VLOOKUP($B$100&amp;$B276,[17]Sheet1!$C$87:$AC$169,COLUMN(AA$1)-2,FALSE))</f>
        <v>167260</v>
      </c>
      <c r="AB276" s="7">
        <f>IF(VLOOKUP($B$100&amp;$B276,[17]Sheet1!$C$87:$AC$169,COLUMN(AB$1)-2,FALSE)=" ",0,VLOOKUP($B$100&amp;$B276,[17]Sheet1!$C$87:$AC$169,COLUMN(AB$1)-2,FALSE))</f>
        <v>56750</v>
      </c>
      <c r="AC276" s="7">
        <f>IF(VLOOKUP($B$100&amp;$B276,[17]Sheet1!$C$87:$AC$169,COLUMN(AC$1)-2,FALSE)=" ",0,VLOOKUP($B$100&amp;$B276,[17]Sheet1!$C$87:$AC$169,COLUMN(AC$1)-2,FALSE))</f>
        <v>57700</v>
      </c>
      <c r="AF276" s="7">
        <f t="shared" si="291"/>
        <v>56750</v>
      </c>
      <c r="AG276" s="7">
        <f t="shared" si="291"/>
        <v>57700</v>
      </c>
      <c r="AH276" s="7">
        <f>VLOOKUP($A$167&amp;$B$264&amp;$B276,'[14]Paga All'!$G$1:$J$3000,4,FALSE)</f>
        <v>127985</v>
      </c>
      <c r="AI276" s="7">
        <f>VLOOKUP($A$2&amp;$B$264&amp;$B276,'[15]Paga all'!$F$1413:$G1649,2,FALSE)</f>
        <v>130500</v>
      </c>
      <c r="AJ276" s="7">
        <f>VLOOKUP($A$2&amp;$B$264&amp;$B276,'[16]Paga all'!$F$1372:$G$1470,2,FALSE)</f>
        <v>87204</v>
      </c>
      <c r="AK276" s="9">
        <f t="shared" ref="AK276:BO276" si="296">AK275*$AD277</f>
        <v>225729.16666666666</v>
      </c>
      <c r="AL276" s="9">
        <f t="shared" si="296"/>
        <v>254622.5</v>
      </c>
      <c r="AM276" s="9">
        <f t="shared" si="296"/>
        <v>274486.66666666663</v>
      </c>
      <c r="AN276" s="9">
        <f t="shared" si="296"/>
        <v>296156.66666666663</v>
      </c>
      <c r="AO276" s="9">
        <f t="shared" si="296"/>
        <v>319632.5</v>
      </c>
      <c r="AP276" s="9">
        <f t="shared" si="296"/>
        <v>344914.16666666663</v>
      </c>
      <c r="AQ276" s="9">
        <f t="shared" si="296"/>
        <v>372001.66666666663</v>
      </c>
      <c r="AR276" s="9">
        <f t="shared" si="296"/>
        <v>388254.16666666663</v>
      </c>
      <c r="AS276" s="9">
        <f t="shared" si="296"/>
        <v>442429.16666666663</v>
      </c>
      <c r="AT276" s="9">
        <f t="shared" si="296"/>
        <v>502021.66666666663</v>
      </c>
      <c r="AU276" s="9">
        <f t="shared" si="296"/>
        <v>536332.5</v>
      </c>
      <c r="AV276" s="9">
        <f t="shared" si="296"/>
        <v>579672.5</v>
      </c>
      <c r="AW276" s="9">
        <f t="shared" si="296"/>
        <v>623012.5</v>
      </c>
      <c r="AX276" s="9">
        <f t="shared" si="296"/>
        <v>669964.16666666663</v>
      </c>
      <c r="AY276" s="9">
        <f t="shared" si="296"/>
        <v>718721.66666666663</v>
      </c>
      <c r="AZ276" s="9">
        <f t="shared" si="296"/>
        <v>772896.66666666663</v>
      </c>
      <c r="BA276" s="9">
        <f t="shared" si="296"/>
        <v>828877.5</v>
      </c>
      <c r="BB276" s="9">
        <f t="shared" si="296"/>
        <v>892081.66666666663</v>
      </c>
      <c r="BC276" s="9">
        <f t="shared" si="296"/>
        <v>957091.66666666663</v>
      </c>
      <c r="BD276" s="9">
        <f t="shared" si="296"/>
        <v>1029325</v>
      </c>
      <c r="BE276" s="9">
        <f t="shared" si="296"/>
        <v>1108781.6666666665</v>
      </c>
      <c r="BF276" s="9">
        <f t="shared" si="296"/>
        <v>1190044.1666666665</v>
      </c>
      <c r="BG276" s="9">
        <f t="shared" si="296"/>
        <v>1278530</v>
      </c>
      <c r="BH276" s="9">
        <f t="shared" si="296"/>
        <v>1376045</v>
      </c>
      <c r="BI276" s="9">
        <f t="shared" si="296"/>
        <v>1478977.5</v>
      </c>
      <c r="BJ276" s="9">
        <f t="shared" si="296"/>
        <v>1590939.1666666665</v>
      </c>
      <c r="BK276" s="9">
        <f t="shared" si="296"/>
        <v>1710124.1666666665</v>
      </c>
      <c r="BL276" s="9">
        <f t="shared" si="296"/>
        <v>1836532.5</v>
      </c>
      <c r="BM276" s="9">
        <f t="shared" si="296"/>
        <v>1975581.6666666665</v>
      </c>
      <c r="BN276" s="9">
        <f t="shared" si="296"/>
        <v>2123660</v>
      </c>
      <c r="BO276" s="9">
        <f t="shared" si="296"/>
        <v>2280767.5</v>
      </c>
    </row>
    <row r="277" spans="2:67" outlineLevel="1" x14ac:dyDescent="0.25">
      <c r="B277" s="292" t="s">
        <v>215</v>
      </c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>
        <f t="shared" ref="V277:AC277" si="297">IF(ISERROR(V276/V275),0,V276/V275)</f>
        <v>0</v>
      </c>
      <c r="W277" s="7">
        <f t="shared" si="297"/>
        <v>0</v>
      </c>
      <c r="X277" s="7">
        <f t="shared" si="297"/>
        <v>0</v>
      </c>
      <c r="Y277" s="7">
        <f t="shared" si="297"/>
        <v>0</v>
      </c>
      <c r="Z277" s="7">
        <f t="shared" si="297"/>
        <v>741.875</v>
      </c>
      <c r="AA277" s="7">
        <f t="shared" si="297"/>
        <v>1742.2916666666667</v>
      </c>
      <c r="AB277" s="7">
        <f>IF(ISERROR(AB276/AB275),0,AB276/AB275)</f>
        <v>1956.8965517241379</v>
      </c>
      <c r="AC277" s="7">
        <f t="shared" si="297"/>
        <v>1861.2903225806451</v>
      </c>
      <c r="AD277" s="264">
        <f>SUM(AA276:AC276)/SUM(AA275:AC275)</f>
        <v>1805.8333333333333</v>
      </c>
      <c r="AF277" s="7">
        <f>IF(ISERROR(AF276/AF275),0,AF276/AF275)</f>
        <v>1956.8965517241379</v>
      </c>
      <c r="AG277" s="7">
        <f>IF(ISERROR(AG276/AG275),0,AG276/AG275)</f>
        <v>1861.2903225806451</v>
      </c>
      <c r="AH277" s="7">
        <f>IF(ISERROR(AH276/AH275),0,AH276/AH275)</f>
        <v>1471.0919540229886</v>
      </c>
      <c r="AI277" s="7">
        <f>IF(ISERROR(AI276/AI275),0,AI276/AI275)</f>
        <v>1450</v>
      </c>
      <c r="AJ277" s="7">
        <f>VLOOKUP($A$2&amp;$B$264&amp;$B277,'[16]Paga all'!$F$1372:$G$1470,2,FALSE)</f>
        <v>4686.58</v>
      </c>
      <c r="AK277" s="9">
        <f t="shared" ref="AK277:BO277" si="298">IF(ISERROR(AK276/AK275),0,AK276/AK275)</f>
        <v>1805.8333333333333</v>
      </c>
      <c r="AL277" s="9">
        <f t="shared" si="298"/>
        <v>1805.8333333333333</v>
      </c>
      <c r="AM277" s="9">
        <f t="shared" si="298"/>
        <v>1805.833333333333</v>
      </c>
      <c r="AN277" s="9">
        <f t="shared" si="298"/>
        <v>1805.833333333333</v>
      </c>
      <c r="AO277" s="9">
        <f t="shared" si="298"/>
        <v>1805.8333333333333</v>
      </c>
      <c r="AP277" s="9">
        <f t="shared" si="298"/>
        <v>1805.833333333333</v>
      </c>
      <c r="AQ277" s="9">
        <f t="shared" si="298"/>
        <v>1805.8333333333333</v>
      </c>
      <c r="AR277" s="9">
        <f t="shared" si="298"/>
        <v>1805.8333333333333</v>
      </c>
      <c r="AS277" s="9">
        <f t="shared" si="298"/>
        <v>1805.8333333333333</v>
      </c>
      <c r="AT277" s="9">
        <f t="shared" si="298"/>
        <v>1805.8333333333333</v>
      </c>
      <c r="AU277" s="9">
        <f t="shared" si="298"/>
        <v>1805.8333333333333</v>
      </c>
      <c r="AV277" s="9">
        <f t="shared" si="298"/>
        <v>1805.8333333333333</v>
      </c>
      <c r="AW277" s="9">
        <f t="shared" si="298"/>
        <v>1805.8333333333333</v>
      </c>
      <c r="AX277" s="9">
        <f t="shared" si="298"/>
        <v>1805.8333333333333</v>
      </c>
      <c r="AY277" s="9">
        <f t="shared" si="298"/>
        <v>1805.8333333333333</v>
      </c>
      <c r="AZ277" s="9">
        <f t="shared" si="298"/>
        <v>1805.8333333333333</v>
      </c>
      <c r="BA277" s="9">
        <f t="shared" si="298"/>
        <v>1805.8333333333333</v>
      </c>
      <c r="BB277" s="9">
        <f t="shared" si="298"/>
        <v>1805.8333333333333</v>
      </c>
      <c r="BC277" s="9">
        <f t="shared" si="298"/>
        <v>1805.8333333333333</v>
      </c>
      <c r="BD277" s="9">
        <f t="shared" si="298"/>
        <v>1805.8333333333333</v>
      </c>
      <c r="BE277" s="9">
        <f t="shared" si="298"/>
        <v>1805.833333333333</v>
      </c>
      <c r="BF277" s="9">
        <f t="shared" si="298"/>
        <v>1805.833333333333</v>
      </c>
      <c r="BG277" s="9">
        <f t="shared" si="298"/>
        <v>1805.8333333333333</v>
      </c>
      <c r="BH277" s="9">
        <f t="shared" si="298"/>
        <v>1805.8333333333333</v>
      </c>
      <c r="BI277" s="9">
        <f t="shared" si="298"/>
        <v>1805.8333333333333</v>
      </c>
      <c r="BJ277" s="9">
        <f t="shared" si="298"/>
        <v>1805.8333333333333</v>
      </c>
      <c r="BK277" s="9">
        <f t="shared" si="298"/>
        <v>1805.8333333333333</v>
      </c>
      <c r="BL277" s="9">
        <f t="shared" si="298"/>
        <v>1805.8333333333333</v>
      </c>
      <c r="BM277" s="9">
        <f t="shared" si="298"/>
        <v>1805.8333333333333</v>
      </c>
      <c r="BN277" s="9">
        <f t="shared" si="298"/>
        <v>1805.8333333333333</v>
      </c>
      <c r="BO277" s="9">
        <f t="shared" si="298"/>
        <v>1805.8333333333333</v>
      </c>
    </row>
    <row r="278" spans="2:67" outlineLevel="1" x14ac:dyDescent="0.25">
      <c r="B278" s="292" t="s">
        <v>216</v>
      </c>
      <c r="C278" s="296">
        <v>0.05</v>
      </c>
      <c r="D278" s="7">
        <f>IF(VLOOKUP($B$100&amp;$B278,[17]Sheet1!$C$87:$AC$169,COLUMN(D$1)-2,FALSE)=" ",0,VLOOKUP($B$100&amp;$B278,[17]Sheet1!$C$87:$AC$169,COLUMN(D$1)-2,FALSE))</f>
        <v>0</v>
      </c>
      <c r="E278" s="7">
        <f>IF(VLOOKUP($B$100&amp;$B278,[17]Sheet1!$C$87:$AC$169,COLUMN(E$1)-2,FALSE)=" ",0,VLOOKUP($B$100&amp;$B278,[17]Sheet1!$C$87:$AC$169,COLUMN(E$1)-2,FALSE))</f>
        <v>0</v>
      </c>
      <c r="F278" s="7">
        <f>IF(VLOOKUP($B$100&amp;$B278,[17]Sheet1!$C$87:$AC$169,COLUMN(F$1)-2,FALSE)=" ",0,VLOOKUP($B$100&amp;$B278,[17]Sheet1!$C$87:$AC$169,COLUMN(F$1)-2,FALSE))</f>
        <v>0</v>
      </c>
      <c r="G278" s="7">
        <f>IF(VLOOKUP($B$100&amp;$B278,[17]Sheet1!$C$87:$AC$169,COLUMN(G$1)-2,FALSE)=" ",0,VLOOKUP($B$100&amp;$B278,[17]Sheet1!$C$87:$AC$169,COLUMN(G$1)-2,FALSE))</f>
        <v>0</v>
      </c>
      <c r="H278" s="7">
        <f>IF(VLOOKUP($B$100&amp;$B278,[17]Sheet1!$C$87:$AC$169,COLUMN(H$1)-2,FALSE)=" ",0,VLOOKUP($B$100&amp;$B278,[17]Sheet1!$C$87:$AC$169,COLUMN(H$1)-2,FALSE))</f>
        <v>0</v>
      </c>
      <c r="I278" s="7">
        <f>IF(VLOOKUP($B$100&amp;$B278,[17]Sheet1!$C$87:$AC$169,COLUMN(I$1)-2,FALSE)=" ",0,VLOOKUP($B$100&amp;$B278,[17]Sheet1!$C$87:$AC$169,COLUMN(I$1)-2,FALSE))</f>
        <v>0</v>
      </c>
      <c r="J278" s="7">
        <f>IF(VLOOKUP($B$100&amp;$B278,[17]Sheet1!$C$87:$AC$169,COLUMN(J$1)-2,FALSE)=" ",0,VLOOKUP($B$100&amp;$B278,[17]Sheet1!$C$87:$AC$169,COLUMN(J$1)-2,FALSE))</f>
        <v>0</v>
      </c>
      <c r="K278" s="7">
        <f>IF(VLOOKUP($B$100&amp;$B278,[17]Sheet1!$C$87:$AC$169,COLUMN(K$1)-2,FALSE)=" ",0,VLOOKUP($B$100&amp;$B278,[17]Sheet1!$C$87:$AC$169,COLUMN(K$1)-2,FALSE))</f>
        <v>0</v>
      </c>
      <c r="L278" s="7">
        <f>IF(VLOOKUP($B$100&amp;$B278,[17]Sheet1!$C$87:$AC$169,COLUMN(L$1)-2,FALSE)=" ",0,VLOOKUP($B$100&amp;$B278,[17]Sheet1!$C$87:$AC$169,COLUMN(L$1)-2,FALSE))</f>
        <v>0</v>
      </c>
      <c r="M278" s="7">
        <f>IF(VLOOKUP($B$100&amp;$B278,[17]Sheet1!$C$87:$AC$169,COLUMN(M$1)-2,FALSE)=" ",0,VLOOKUP($B$100&amp;$B278,[17]Sheet1!$C$87:$AC$169,COLUMN(M$1)-2,FALSE))</f>
        <v>0</v>
      </c>
      <c r="N278" s="7">
        <f>IF(VLOOKUP($B$100&amp;$B278,[17]Sheet1!$C$87:$AC$169,COLUMN(N$1)-2,FALSE)=" ",0,VLOOKUP($B$100&amp;$B278,[17]Sheet1!$C$87:$AC$169,COLUMN(N$1)-2,FALSE))</f>
        <v>0</v>
      </c>
      <c r="O278" s="7">
        <f>IF(VLOOKUP($B$100&amp;$B278,[17]Sheet1!$C$87:$AC$169,COLUMN(O$1)-2,FALSE)=" ",0,VLOOKUP($B$100&amp;$B278,[17]Sheet1!$C$87:$AC$169,COLUMN(O$1)-2,FALSE))</f>
        <v>0</v>
      </c>
      <c r="P278" s="7">
        <f>IF(VLOOKUP($B$100&amp;$B278,[17]Sheet1!$C$87:$AC$169,COLUMN(P$1)-2,FALSE)=" ",0,VLOOKUP($B$100&amp;$B278,[17]Sheet1!$C$87:$AC$169,COLUMN(P$1)-2,FALSE))</f>
        <v>0</v>
      </c>
      <c r="Q278" s="7">
        <f>IF(VLOOKUP($B$100&amp;$B278,[17]Sheet1!$C$87:$AC$169,COLUMN(Q$1)-2,FALSE)=" ",0,VLOOKUP($B$100&amp;$B278,[17]Sheet1!$C$87:$AC$169,COLUMN(Q$1)-2,FALSE))</f>
        <v>0</v>
      </c>
      <c r="R278" s="7">
        <f>IF(VLOOKUP($B$100&amp;$B278,[17]Sheet1!$C$87:$AC$169,COLUMN(R$1)-2,FALSE)=" ",0,VLOOKUP($B$100&amp;$B278,[17]Sheet1!$C$87:$AC$169,COLUMN(R$1)-2,FALSE))</f>
        <v>0</v>
      </c>
      <c r="S278" s="7">
        <f>IF(VLOOKUP($B$100&amp;$B278,[17]Sheet1!$C$87:$AC$169,COLUMN(S$1)-2,FALSE)=" ",0,VLOOKUP($B$100&amp;$B278,[17]Sheet1!$C$87:$AC$169,COLUMN(S$1)-2,FALSE))</f>
        <v>0</v>
      </c>
      <c r="T278" s="7">
        <f>IF(VLOOKUP($B$100&amp;$B278,[17]Sheet1!$C$87:$AC$169,COLUMN(T$1)-2,FALSE)=" ",0,VLOOKUP($B$100&amp;$B278,[17]Sheet1!$C$87:$AC$169,COLUMN(T$1)-2,FALSE))</f>
        <v>0</v>
      </c>
      <c r="U278" s="7">
        <f>IF(VLOOKUP($B$100&amp;$B278,[17]Sheet1!$C$87:$AC$169,COLUMN(U$1)-2,FALSE)=" ",0,VLOOKUP($B$100&amp;$B278,[17]Sheet1!$C$87:$AC$169,COLUMN(U$1)-2,FALSE))</f>
        <v>0</v>
      </c>
      <c r="V278" s="7">
        <f>IF(VLOOKUP($B$100&amp;$B278,[17]Sheet1!$C$87:$AC$169,COLUMN(V$1)-2,FALSE)=" ",0,VLOOKUP($B$100&amp;$B278,[17]Sheet1!$C$87:$AC$169,COLUMN(V$1)-2,FALSE))</f>
        <v>0</v>
      </c>
      <c r="W278" s="7">
        <f>IF(VLOOKUP($B$100&amp;$B278,[17]Sheet1!$C$87:$AC$169,COLUMN(W$1)-2,FALSE)=" ",0,VLOOKUP($B$100&amp;$B278,[17]Sheet1!$C$87:$AC$169,COLUMN(W$1)-2,FALSE))</f>
        <v>0</v>
      </c>
      <c r="X278" s="7">
        <f>IF(VLOOKUP($B$100&amp;$B278,[17]Sheet1!$C$87:$AC$169,COLUMN(X$1)-2,FALSE)=" ",0,VLOOKUP($B$100&amp;$B278,[17]Sheet1!$C$87:$AC$169,COLUMN(X$1)-2,FALSE))</f>
        <v>0</v>
      </c>
      <c r="Y278" s="7">
        <f>IF(VLOOKUP($B$100&amp;$B278,[17]Sheet1!$C$87:$AC$169,COLUMN(Y$1)-2,FALSE)=" ",0,VLOOKUP($B$100&amp;$B278,[17]Sheet1!$C$87:$AC$169,COLUMN(Y$1)-2,FALSE))</f>
        <v>0</v>
      </c>
      <c r="Z278" s="7">
        <f>IF(VLOOKUP($B$100&amp;$B278,[17]Sheet1!$C$87:$AC$169,COLUMN(Z$1)-2,FALSE)=" ",0,VLOOKUP($B$100&amp;$B278,[17]Sheet1!$C$87:$AC$169,COLUMN(Z$1)-2,FALSE))</f>
        <v>11870</v>
      </c>
      <c r="AA278" s="7">
        <f>IF(VLOOKUP($B$100&amp;$B278,[17]Sheet1!$C$87:$AC$169,COLUMN(AA$1)-2,FALSE)=" ",0,VLOOKUP($B$100&amp;$B278,[17]Sheet1!$C$87:$AC$169,COLUMN(AA$1)-2,FALSE))</f>
        <v>167260</v>
      </c>
      <c r="AB278" s="7">
        <f>IF(VLOOKUP($B$100&amp;$B278,[17]Sheet1!$C$87:$AC$169,COLUMN(AB$1)-2,FALSE)=" ",0,VLOOKUP($B$100&amp;$B278,[17]Sheet1!$C$87:$AC$169,COLUMN(AB$1)-2,FALSE))</f>
        <v>56750</v>
      </c>
      <c r="AC278" s="7">
        <f>IF(VLOOKUP($B$100&amp;$B278,[17]Sheet1!$C$87:$AC$169,COLUMN(AC$1)-2,FALSE)=" ",0,VLOOKUP($B$100&amp;$B278,[17]Sheet1!$C$87:$AC$169,COLUMN(AC$1)-2,FALSE))</f>
        <v>57700</v>
      </c>
      <c r="AF278" s="7">
        <f>AB278</f>
        <v>56750</v>
      </c>
      <c r="AG278" s="7">
        <f>AC278</f>
        <v>57700</v>
      </c>
      <c r="AH278" s="7">
        <f>VLOOKUP($A$167&amp;$B$264&amp;$B278,'[14]Paga All'!$G$1:$J$3000,4,FALSE)</f>
        <v>127985</v>
      </c>
      <c r="AI278" s="7">
        <f>VLOOKUP($A$2&amp;$B$264&amp;$B278,'[15]Paga all'!$F$1413:$G1651,2,FALSE)</f>
        <v>130500</v>
      </c>
      <c r="AJ278" s="7">
        <f>VLOOKUP($A$2&amp;$B$264&amp;$B278,'[16]Paga all'!$F$1372:$G$1470,2,FALSE)</f>
        <v>87204</v>
      </c>
      <c r="AK278" s="297">
        <f>$C278*AK276*75%+AK276/4</f>
        <v>64897.135416666664</v>
      </c>
      <c r="AL278" s="9">
        <f t="shared" ref="AL278:BO278" si="299">$C278*AL276</f>
        <v>12731.125</v>
      </c>
      <c r="AM278" s="9">
        <f t="shared" si="299"/>
        <v>13724.333333333332</v>
      </c>
      <c r="AN278" s="9">
        <f t="shared" si="299"/>
        <v>14807.833333333332</v>
      </c>
      <c r="AO278" s="9">
        <f t="shared" si="299"/>
        <v>15981.625</v>
      </c>
      <c r="AP278" s="9">
        <f t="shared" si="299"/>
        <v>17245.708333333332</v>
      </c>
      <c r="AQ278" s="9">
        <f t="shared" si="299"/>
        <v>18600.083333333332</v>
      </c>
      <c r="AR278" s="9">
        <f t="shared" si="299"/>
        <v>19412.708333333332</v>
      </c>
      <c r="AS278" s="9">
        <f t="shared" si="299"/>
        <v>22121.458333333332</v>
      </c>
      <c r="AT278" s="9">
        <f t="shared" si="299"/>
        <v>25101.083333333332</v>
      </c>
      <c r="AU278" s="9">
        <f t="shared" si="299"/>
        <v>26816.625</v>
      </c>
      <c r="AV278" s="9">
        <f t="shared" si="299"/>
        <v>28983.625</v>
      </c>
      <c r="AW278" s="9">
        <f t="shared" si="299"/>
        <v>31150.625</v>
      </c>
      <c r="AX278" s="9">
        <f t="shared" si="299"/>
        <v>33498.208333333336</v>
      </c>
      <c r="AY278" s="9">
        <f t="shared" si="299"/>
        <v>35936.083333333336</v>
      </c>
      <c r="AZ278" s="9">
        <f t="shared" si="299"/>
        <v>38644.833333333336</v>
      </c>
      <c r="BA278" s="9">
        <f t="shared" si="299"/>
        <v>41443.875</v>
      </c>
      <c r="BB278" s="9">
        <f t="shared" si="299"/>
        <v>44604.083333333336</v>
      </c>
      <c r="BC278" s="9">
        <f t="shared" si="299"/>
        <v>47854.583333333336</v>
      </c>
      <c r="BD278" s="9">
        <f t="shared" si="299"/>
        <v>51466.25</v>
      </c>
      <c r="BE278" s="9">
        <f t="shared" si="299"/>
        <v>55439.083333333328</v>
      </c>
      <c r="BF278" s="9">
        <f t="shared" si="299"/>
        <v>59502.208333333328</v>
      </c>
      <c r="BG278" s="9">
        <f t="shared" si="299"/>
        <v>63926.5</v>
      </c>
      <c r="BH278" s="9">
        <f t="shared" si="299"/>
        <v>68802.25</v>
      </c>
      <c r="BI278" s="9">
        <f t="shared" si="299"/>
        <v>73948.875</v>
      </c>
      <c r="BJ278" s="9">
        <f t="shared" si="299"/>
        <v>79546.958333333328</v>
      </c>
      <c r="BK278" s="9">
        <f t="shared" si="299"/>
        <v>85506.208333333328</v>
      </c>
      <c r="BL278" s="9">
        <f t="shared" si="299"/>
        <v>91826.625</v>
      </c>
      <c r="BM278" s="9">
        <f t="shared" si="299"/>
        <v>98779.083333333328</v>
      </c>
      <c r="BN278" s="9">
        <f t="shared" si="299"/>
        <v>106183</v>
      </c>
      <c r="BO278" s="9">
        <f t="shared" si="299"/>
        <v>114038.375</v>
      </c>
    </row>
    <row r="279" spans="2:67" outlineLevel="1" x14ac:dyDescent="0.25">
      <c r="AF279" s="265"/>
      <c r="AG279" s="265"/>
      <c r="AH279" s="265">
        <f>AH270*AH265</f>
        <v>127985.00000000001</v>
      </c>
      <c r="AI279" s="265">
        <f>AI270*AI265</f>
        <v>130500</v>
      </c>
      <c r="AJ279" s="266"/>
      <c r="AK279" s="266"/>
      <c r="AL279" s="266"/>
      <c r="AM279" s="266"/>
      <c r="AN279" s="266"/>
      <c r="AO279" s="266"/>
      <c r="AP279" s="266"/>
      <c r="AQ279" s="266"/>
      <c r="AR279" s="266"/>
      <c r="AS279" s="266"/>
      <c r="AT279" s="266"/>
      <c r="AU279" s="266"/>
      <c r="AV279" s="266"/>
      <c r="AW279" s="266"/>
      <c r="AX279" s="266"/>
      <c r="AY279" s="266"/>
      <c r="AZ279" s="266"/>
      <c r="BA279" s="266"/>
      <c r="BB279" s="266"/>
      <c r="BC279" s="266"/>
      <c r="BD279" s="266"/>
      <c r="BE279" s="266"/>
      <c r="BF279" s="266"/>
      <c r="BG279" s="266"/>
      <c r="BH279" s="266"/>
      <c r="BI279" s="266"/>
      <c r="BJ279" s="266"/>
      <c r="BK279" s="266"/>
      <c r="BL279" s="266"/>
      <c r="BM279" s="266"/>
      <c r="BN279" s="266"/>
      <c r="BO279" s="266"/>
    </row>
    <row r="280" spans="2:67" outlineLevel="1" x14ac:dyDescent="0.25">
      <c r="B280" s="298" t="s">
        <v>217</v>
      </c>
      <c r="AA280" s="234"/>
      <c r="AB280" s="234">
        <f>RATE((COUNT($F$1:$O$1)),,-$E281,$O281)</f>
        <v>0.24027689501013358</v>
      </c>
      <c r="AC280" s="234">
        <f>RATE((COUNT($Q$1:$AC$1)),,-$P281,$AC281)</f>
        <v>1.9844472819220225E-2</v>
      </c>
    </row>
    <row r="281" spans="2:67" outlineLevel="1" x14ac:dyDescent="0.25">
      <c r="B281" s="291" t="s">
        <v>137</v>
      </c>
      <c r="D281" s="243"/>
      <c r="E281" s="243">
        <f t="shared" ref="E281:AC281" si="300">E288+E289</f>
        <v>44</v>
      </c>
      <c r="F281" s="243">
        <f t="shared" si="300"/>
        <v>50</v>
      </c>
      <c r="G281" s="243">
        <f t="shared" si="300"/>
        <v>15</v>
      </c>
      <c r="H281" s="243">
        <f t="shared" si="300"/>
        <v>8</v>
      </c>
      <c r="I281" s="243">
        <f t="shared" si="300"/>
        <v>3</v>
      </c>
      <c r="J281" s="243"/>
      <c r="K281" s="243">
        <f t="shared" si="300"/>
        <v>2</v>
      </c>
      <c r="L281" s="243">
        <f t="shared" si="300"/>
        <v>5</v>
      </c>
      <c r="M281" s="243">
        <f t="shared" si="300"/>
        <v>29</v>
      </c>
      <c r="N281" s="243">
        <f t="shared" si="300"/>
        <v>69</v>
      </c>
      <c r="O281" s="243">
        <f t="shared" si="300"/>
        <v>379</v>
      </c>
      <c r="P281" s="243">
        <f t="shared" si="300"/>
        <v>804</v>
      </c>
      <c r="Q281" s="243">
        <f t="shared" si="300"/>
        <v>945</v>
      </c>
      <c r="R281" s="243">
        <f t="shared" si="300"/>
        <v>1150</v>
      </c>
      <c r="S281" s="243">
        <f t="shared" si="300"/>
        <v>1306</v>
      </c>
      <c r="T281" s="243">
        <f t="shared" si="300"/>
        <v>1373</v>
      </c>
      <c r="U281" s="243">
        <f t="shared" si="300"/>
        <v>1554</v>
      </c>
      <c r="V281" s="243">
        <f t="shared" si="300"/>
        <v>1769</v>
      </c>
      <c r="W281" s="243">
        <f t="shared" si="300"/>
        <v>1876</v>
      </c>
      <c r="X281" s="243">
        <f t="shared" si="300"/>
        <v>1362</v>
      </c>
      <c r="Y281" s="243">
        <f t="shared" si="300"/>
        <v>821</v>
      </c>
      <c r="Z281" s="243">
        <f t="shared" si="300"/>
        <v>1191</v>
      </c>
      <c r="AA281" s="243">
        <f t="shared" si="300"/>
        <v>1675</v>
      </c>
      <c r="AB281" s="243">
        <f>AB288+AB289</f>
        <v>1638</v>
      </c>
      <c r="AC281" s="243">
        <f t="shared" si="300"/>
        <v>1038</v>
      </c>
      <c r="AF281" s="244">
        <f>SUM(AF288:AF289)</f>
        <v>1638</v>
      </c>
      <c r="AG281" s="244">
        <f t="shared" ref="AG281:BO281" si="301">SUM(AG288:AG289)</f>
        <v>1038</v>
      </c>
      <c r="AH281" s="244">
        <f t="shared" si="301"/>
        <v>268</v>
      </c>
      <c r="AI281" s="244">
        <f t="shared" si="301"/>
        <v>0</v>
      </c>
      <c r="AJ281" s="245">
        <f t="shared" si="301"/>
        <v>0</v>
      </c>
      <c r="AK281" s="245">
        <f t="shared" si="301"/>
        <v>0</v>
      </c>
      <c r="AL281" s="245">
        <f t="shared" si="301"/>
        <v>0</v>
      </c>
      <c r="AM281" s="245">
        <f t="shared" si="301"/>
        <v>0</v>
      </c>
      <c r="AN281" s="245">
        <f t="shared" si="301"/>
        <v>0</v>
      </c>
      <c r="AO281" s="245">
        <f t="shared" si="301"/>
        <v>0</v>
      </c>
      <c r="AP281" s="245">
        <f t="shared" si="301"/>
        <v>0</v>
      </c>
      <c r="AQ281" s="245">
        <f t="shared" si="301"/>
        <v>0</v>
      </c>
      <c r="AR281" s="245">
        <f t="shared" si="301"/>
        <v>0</v>
      </c>
      <c r="AS281" s="245">
        <f t="shared" si="301"/>
        <v>0</v>
      </c>
      <c r="AT281" s="245">
        <f t="shared" si="301"/>
        <v>0</v>
      </c>
      <c r="AU281" s="245">
        <f t="shared" si="301"/>
        <v>0</v>
      </c>
      <c r="AV281" s="245">
        <f t="shared" si="301"/>
        <v>0</v>
      </c>
      <c r="AW281" s="245">
        <f t="shared" si="301"/>
        <v>0</v>
      </c>
      <c r="AX281" s="245">
        <f t="shared" si="301"/>
        <v>0</v>
      </c>
      <c r="AY281" s="245">
        <f t="shared" si="301"/>
        <v>0</v>
      </c>
      <c r="AZ281" s="245">
        <f t="shared" si="301"/>
        <v>0</v>
      </c>
      <c r="BA281" s="245">
        <f t="shared" si="301"/>
        <v>0</v>
      </c>
      <c r="BB281" s="245">
        <f t="shared" si="301"/>
        <v>0</v>
      </c>
      <c r="BC281" s="245">
        <f t="shared" si="301"/>
        <v>0</v>
      </c>
      <c r="BD281" s="245">
        <f t="shared" si="301"/>
        <v>0</v>
      </c>
      <c r="BE281" s="245">
        <f t="shared" si="301"/>
        <v>0</v>
      </c>
      <c r="BF281" s="245">
        <f t="shared" si="301"/>
        <v>0</v>
      </c>
      <c r="BG281" s="245">
        <f t="shared" si="301"/>
        <v>0</v>
      </c>
      <c r="BH281" s="245">
        <f t="shared" si="301"/>
        <v>0</v>
      </c>
      <c r="BI281" s="245">
        <f t="shared" si="301"/>
        <v>0</v>
      </c>
      <c r="BJ281" s="245">
        <f t="shared" si="301"/>
        <v>0</v>
      </c>
      <c r="BK281" s="245">
        <f t="shared" si="301"/>
        <v>0</v>
      </c>
      <c r="BL281" s="245">
        <f t="shared" si="301"/>
        <v>0</v>
      </c>
      <c r="BM281" s="245">
        <f t="shared" si="301"/>
        <v>0</v>
      </c>
      <c r="BN281" s="245">
        <f t="shared" si="301"/>
        <v>0</v>
      </c>
      <c r="BO281" s="245">
        <f t="shared" si="301"/>
        <v>0</v>
      </c>
    </row>
    <row r="282" spans="2:67" outlineLevel="1" x14ac:dyDescent="0.25">
      <c r="B282" s="287" t="s">
        <v>99</v>
      </c>
      <c r="C282" s="247"/>
      <c r="D282" s="248"/>
      <c r="E282" s="249"/>
      <c r="F282" s="249">
        <f>RATE(1,,-E281,F281)</f>
        <v>0.13636363636363633</v>
      </c>
      <c r="G282" s="249">
        <f>RATE(1,,-F281,G281)</f>
        <v>-0.7</v>
      </c>
      <c r="H282" s="249">
        <f>RATE(1,,-G281,H281)</f>
        <v>-0.46666666666666662</v>
      </c>
      <c r="I282" s="249">
        <f>RATE(1,,-H281,I281)</f>
        <v>-0.625</v>
      </c>
      <c r="J282" s="249"/>
      <c r="K282" s="249"/>
      <c r="L282" s="249">
        <f t="shared" ref="L282:AB282" si="302">RATE(1,,-K281,L281)</f>
        <v>1.4999999999999998</v>
      </c>
      <c r="M282" s="249">
        <f t="shared" si="302"/>
        <v>4.8</v>
      </c>
      <c r="N282" s="249">
        <f t="shared" si="302"/>
        <v>1.3793103448275863</v>
      </c>
      <c r="O282" s="249">
        <f t="shared" si="302"/>
        <v>4.4927536231884053</v>
      </c>
      <c r="P282" s="249">
        <f t="shared" si="302"/>
        <v>1.1213720316622688</v>
      </c>
      <c r="Q282" s="249">
        <f t="shared" si="302"/>
        <v>0.17537313432835819</v>
      </c>
      <c r="R282" s="249">
        <f t="shared" si="302"/>
        <v>0.21693121693121697</v>
      </c>
      <c r="S282" s="249">
        <f t="shared" si="302"/>
        <v>0.13565217391304346</v>
      </c>
      <c r="T282" s="249">
        <f t="shared" si="302"/>
        <v>5.1301684532924802E-2</v>
      </c>
      <c r="U282" s="249">
        <f t="shared" si="302"/>
        <v>0.13182811361981048</v>
      </c>
      <c r="V282" s="249">
        <f t="shared" si="302"/>
        <v>0.13835263835263836</v>
      </c>
      <c r="W282" s="249">
        <f t="shared" si="302"/>
        <v>6.0486150367439338E-2</v>
      </c>
      <c r="X282" s="249">
        <f t="shared" si="302"/>
        <v>-0.2739872068230278</v>
      </c>
      <c r="Y282" s="249">
        <f t="shared" si="302"/>
        <v>-0.39720998531571222</v>
      </c>
      <c r="Z282" s="249">
        <f t="shared" si="302"/>
        <v>0.45066991473812434</v>
      </c>
      <c r="AA282" s="249">
        <f t="shared" si="302"/>
        <v>0.40638119227539876</v>
      </c>
      <c r="AB282" s="249">
        <f t="shared" si="302"/>
        <v>-2.2089552238805869E-2</v>
      </c>
      <c r="AC282" s="249">
        <f>RATE(1,,-AA281,AC281)</f>
        <v>-0.38029850746268651</v>
      </c>
      <c r="AD282" s="250">
        <v>0.05</v>
      </c>
      <c r="AF282" s="251">
        <f>AD282</f>
        <v>0.05</v>
      </c>
      <c r="AG282" s="251">
        <f t="shared" ref="AG282:BO286" si="303">AF282</f>
        <v>0.05</v>
      </c>
      <c r="AH282" s="251">
        <f t="shared" si="303"/>
        <v>0.05</v>
      </c>
      <c r="AI282" s="251">
        <f t="shared" si="303"/>
        <v>0.05</v>
      </c>
      <c r="AJ282" s="252">
        <f t="shared" si="303"/>
        <v>0.05</v>
      </c>
      <c r="AK282" s="252">
        <f t="shared" si="303"/>
        <v>0.05</v>
      </c>
      <c r="AL282" s="252">
        <f t="shared" si="303"/>
        <v>0.05</v>
      </c>
      <c r="AM282" s="252">
        <f t="shared" si="303"/>
        <v>0.05</v>
      </c>
      <c r="AN282" s="252">
        <f t="shared" si="303"/>
        <v>0.05</v>
      </c>
      <c r="AO282" s="252">
        <f t="shared" si="303"/>
        <v>0.05</v>
      </c>
      <c r="AP282" s="252">
        <f t="shared" si="303"/>
        <v>0.05</v>
      </c>
      <c r="AQ282" s="252">
        <f t="shared" si="303"/>
        <v>0.05</v>
      </c>
      <c r="AR282" s="252">
        <f t="shared" si="303"/>
        <v>0.05</v>
      </c>
      <c r="AS282" s="252">
        <f t="shared" si="303"/>
        <v>0.05</v>
      </c>
      <c r="AT282" s="252">
        <f t="shared" si="303"/>
        <v>0.05</v>
      </c>
      <c r="AU282" s="252">
        <f t="shared" si="303"/>
        <v>0.05</v>
      </c>
      <c r="AV282" s="252">
        <f t="shared" si="303"/>
        <v>0.05</v>
      </c>
      <c r="AW282" s="252">
        <f t="shared" si="303"/>
        <v>0.05</v>
      </c>
      <c r="AX282" s="252">
        <f t="shared" si="303"/>
        <v>0.05</v>
      </c>
      <c r="AY282" s="252">
        <f t="shared" si="303"/>
        <v>0.05</v>
      </c>
      <c r="AZ282" s="252">
        <f t="shared" si="303"/>
        <v>0.05</v>
      </c>
      <c r="BA282" s="252">
        <f t="shared" si="303"/>
        <v>0.05</v>
      </c>
      <c r="BB282" s="252">
        <f t="shared" si="303"/>
        <v>0.05</v>
      </c>
      <c r="BC282" s="252">
        <f t="shared" si="303"/>
        <v>0.05</v>
      </c>
      <c r="BD282" s="252">
        <f t="shared" si="303"/>
        <v>0.05</v>
      </c>
      <c r="BE282" s="252">
        <f t="shared" si="303"/>
        <v>0.05</v>
      </c>
      <c r="BF282" s="252">
        <f t="shared" si="303"/>
        <v>0.05</v>
      </c>
      <c r="BG282" s="252">
        <f t="shared" si="303"/>
        <v>0.05</v>
      </c>
      <c r="BH282" s="252">
        <f t="shared" si="303"/>
        <v>0.05</v>
      </c>
      <c r="BI282" s="252">
        <f t="shared" si="303"/>
        <v>0.05</v>
      </c>
      <c r="BJ282" s="252">
        <f t="shared" si="303"/>
        <v>0.05</v>
      </c>
      <c r="BK282" s="252">
        <f t="shared" si="303"/>
        <v>0.05</v>
      </c>
      <c r="BL282" s="252">
        <f t="shared" si="303"/>
        <v>0.05</v>
      </c>
      <c r="BM282" s="252">
        <f t="shared" si="303"/>
        <v>0.05</v>
      </c>
      <c r="BN282" s="252">
        <f t="shared" si="303"/>
        <v>0.05</v>
      </c>
      <c r="BO282" s="252">
        <f t="shared" si="303"/>
        <v>0.05</v>
      </c>
    </row>
    <row r="283" spans="2:67" outlineLevel="1" x14ac:dyDescent="0.25">
      <c r="B283" s="287" t="s">
        <v>101</v>
      </c>
      <c r="C283" s="247"/>
      <c r="D283" s="253"/>
      <c r="E283" s="253">
        <f t="shared" ref="E283:AC283" si="304">E289/E281</f>
        <v>0</v>
      </c>
      <c r="F283" s="253">
        <f t="shared" si="304"/>
        <v>0.78</v>
      </c>
      <c r="G283" s="253">
        <f t="shared" si="304"/>
        <v>0.66666666666666663</v>
      </c>
      <c r="H283" s="253">
        <f t="shared" si="304"/>
        <v>0.625</v>
      </c>
      <c r="I283" s="253">
        <f t="shared" si="304"/>
        <v>1</v>
      </c>
      <c r="J283" s="253"/>
      <c r="K283" s="253">
        <f t="shared" si="304"/>
        <v>0</v>
      </c>
      <c r="L283" s="253">
        <f t="shared" si="304"/>
        <v>0.4</v>
      </c>
      <c r="M283" s="253">
        <f t="shared" si="304"/>
        <v>0.10344827586206896</v>
      </c>
      <c r="N283" s="253">
        <f t="shared" si="304"/>
        <v>0.37681159420289856</v>
      </c>
      <c r="O283" s="253">
        <f t="shared" si="304"/>
        <v>0.11345646437994723</v>
      </c>
      <c r="P283" s="253">
        <f t="shared" si="304"/>
        <v>0.41791044776119401</v>
      </c>
      <c r="Q283" s="253">
        <f t="shared" si="304"/>
        <v>0.49523809523809526</v>
      </c>
      <c r="R283" s="253">
        <f t="shared" si="304"/>
        <v>0.4147826086956522</v>
      </c>
      <c r="S283" s="253">
        <f t="shared" si="304"/>
        <v>0.51454823889739665</v>
      </c>
      <c r="T283" s="253">
        <f t="shared" si="304"/>
        <v>0.46176256372906044</v>
      </c>
      <c r="U283" s="253">
        <f t="shared" si="304"/>
        <v>0.4749034749034749</v>
      </c>
      <c r="V283" s="253">
        <f t="shared" si="304"/>
        <v>0.46127755794234032</v>
      </c>
      <c r="W283" s="253">
        <f t="shared" si="304"/>
        <v>0.5074626865671642</v>
      </c>
      <c r="X283" s="253">
        <f t="shared" si="304"/>
        <v>0.67841409691629961</v>
      </c>
      <c r="Y283" s="253">
        <f t="shared" si="304"/>
        <v>0.47746650426309378</v>
      </c>
      <c r="Z283" s="253">
        <f t="shared" si="304"/>
        <v>0.29722921914357681</v>
      </c>
      <c r="AA283" s="253">
        <f t="shared" si="304"/>
        <v>0.44358208955223882</v>
      </c>
      <c r="AB283" s="253">
        <f>AB289/AB281</f>
        <v>0.49755799755799757</v>
      </c>
      <c r="AC283" s="253">
        <f t="shared" si="304"/>
        <v>0.74181117533718688</v>
      </c>
      <c r="AD283" s="250">
        <v>0.3</v>
      </c>
      <c r="AF283" s="289">
        <v>0.4</v>
      </c>
      <c r="AG283" s="289">
        <f t="shared" si="303"/>
        <v>0.4</v>
      </c>
      <c r="AH283" s="289">
        <f t="shared" si="303"/>
        <v>0.4</v>
      </c>
      <c r="AI283" s="289">
        <f t="shared" si="303"/>
        <v>0.4</v>
      </c>
      <c r="AJ283" s="267">
        <v>0.36699999999999999</v>
      </c>
      <c r="AK283" s="267">
        <v>0.33300000000000002</v>
      </c>
      <c r="AL283" s="252">
        <f>AD283</f>
        <v>0.3</v>
      </c>
      <c r="AM283" s="252">
        <f t="shared" si="303"/>
        <v>0.3</v>
      </c>
      <c r="AN283" s="252">
        <f t="shared" si="303"/>
        <v>0.3</v>
      </c>
      <c r="AO283" s="252">
        <f t="shared" si="303"/>
        <v>0.3</v>
      </c>
      <c r="AP283" s="252">
        <f t="shared" si="303"/>
        <v>0.3</v>
      </c>
      <c r="AQ283" s="252">
        <f t="shared" si="303"/>
        <v>0.3</v>
      </c>
      <c r="AR283" s="267">
        <v>0.35</v>
      </c>
      <c r="AS283" s="267">
        <v>0.3</v>
      </c>
      <c r="AT283" s="267">
        <v>0.25</v>
      </c>
      <c r="AU283" s="252">
        <f t="shared" si="303"/>
        <v>0.25</v>
      </c>
      <c r="AV283" s="252">
        <f t="shared" si="303"/>
        <v>0.25</v>
      </c>
      <c r="AW283" s="252">
        <f t="shared" si="303"/>
        <v>0.25</v>
      </c>
      <c r="AX283" s="252">
        <f t="shared" si="303"/>
        <v>0.25</v>
      </c>
      <c r="AY283" s="252">
        <f t="shared" si="303"/>
        <v>0.25</v>
      </c>
      <c r="AZ283" s="252">
        <f t="shared" si="303"/>
        <v>0.25</v>
      </c>
      <c r="BA283" s="252">
        <f t="shared" si="303"/>
        <v>0.25</v>
      </c>
      <c r="BB283" s="252">
        <f t="shared" si="303"/>
        <v>0.25</v>
      </c>
      <c r="BC283" s="252">
        <f t="shared" si="303"/>
        <v>0.25</v>
      </c>
      <c r="BD283" s="252">
        <f t="shared" si="303"/>
        <v>0.25</v>
      </c>
      <c r="BE283" s="252">
        <f t="shared" si="303"/>
        <v>0.25</v>
      </c>
      <c r="BF283" s="252">
        <f t="shared" si="303"/>
        <v>0.25</v>
      </c>
      <c r="BG283" s="252">
        <f t="shared" si="303"/>
        <v>0.25</v>
      </c>
      <c r="BH283" s="252">
        <f t="shared" si="303"/>
        <v>0.25</v>
      </c>
      <c r="BI283" s="252">
        <f t="shared" si="303"/>
        <v>0.25</v>
      </c>
      <c r="BJ283" s="252">
        <f t="shared" si="303"/>
        <v>0.25</v>
      </c>
      <c r="BK283" s="252">
        <f t="shared" si="303"/>
        <v>0.25</v>
      </c>
      <c r="BL283" s="252">
        <f t="shared" si="303"/>
        <v>0.25</v>
      </c>
      <c r="BM283" s="252">
        <f t="shared" si="303"/>
        <v>0.25</v>
      </c>
      <c r="BN283" s="252">
        <f t="shared" si="303"/>
        <v>0.25</v>
      </c>
      <c r="BO283" s="252">
        <f t="shared" si="303"/>
        <v>0.25</v>
      </c>
    </row>
    <row r="284" spans="2:67" outlineLevel="1" x14ac:dyDescent="0.25">
      <c r="B284" s="287" t="s">
        <v>183</v>
      </c>
      <c r="C284" s="247"/>
      <c r="D284" s="255"/>
      <c r="E284" s="255">
        <f t="shared" ref="E284:AC284" si="305">E291/E288</f>
        <v>1.5</v>
      </c>
      <c r="F284" s="255">
        <f t="shared" si="305"/>
        <v>1</v>
      </c>
      <c r="G284" s="255">
        <f t="shared" si="305"/>
        <v>1.2</v>
      </c>
      <c r="H284" s="255">
        <f t="shared" si="305"/>
        <v>1.6666666666666667</v>
      </c>
      <c r="I284" s="255" t="e">
        <f t="shared" si="305"/>
        <v>#DIV/0!</v>
      </c>
      <c r="J284" s="255"/>
      <c r="K284" s="255">
        <f t="shared" si="305"/>
        <v>1</v>
      </c>
      <c r="L284" s="255">
        <f t="shared" si="305"/>
        <v>1</v>
      </c>
      <c r="M284" s="255">
        <f t="shared" si="305"/>
        <v>2</v>
      </c>
      <c r="N284" s="255">
        <f t="shared" si="305"/>
        <v>2.2558139534883721</v>
      </c>
      <c r="O284" s="255">
        <f t="shared" si="305"/>
        <v>1.8809523809523809</v>
      </c>
      <c r="P284" s="255">
        <f t="shared" si="305"/>
        <v>1.5235042735042734</v>
      </c>
      <c r="Q284" s="255">
        <f t="shared" si="305"/>
        <v>1.6897274633123689</v>
      </c>
      <c r="R284" s="255">
        <f t="shared" si="305"/>
        <v>1.3907875185735512</v>
      </c>
      <c r="S284" s="255">
        <f t="shared" si="305"/>
        <v>1.4621451104100947</v>
      </c>
      <c r="T284" s="255">
        <f t="shared" si="305"/>
        <v>1.4979702300405955</v>
      </c>
      <c r="U284" s="255">
        <f t="shared" si="305"/>
        <v>1.5735294117647058</v>
      </c>
      <c r="V284" s="255">
        <f t="shared" si="305"/>
        <v>1.6673662119622246</v>
      </c>
      <c r="W284" s="255">
        <f t="shared" si="305"/>
        <v>1.6125541125541125</v>
      </c>
      <c r="X284" s="255">
        <f t="shared" si="305"/>
        <v>1.4771689497716896</v>
      </c>
      <c r="Y284" s="255">
        <f t="shared" si="305"/>
        <v>1.442890442890443</v>
      </c>
      <c r="Z284" s="255">
        <f t="shared" si="305"/>
        <v>1.4970131421744326</v>
      </c>
      <c r="AA284" s="255">
        <f t="shared" si="305"/>
        <v>1.6877682403433476</v>
      </c>
      <c r="AB284" s="255">
        <f>AB291/AB288</f>
        <v>1.5419198055893073</v>
      </c>
      <c r="AC284" s="255">
        <f t="shared" si="305"/>
        <v>1.585820895522388</v>
      </c>
      <c r="AD284" s="256">
        <v>1.8</v>
      </c>
      <c r="AF284" s="268">
        <v>1.5819057815845825</v>
      </c>
      <c r="AG284" s="268">
        <f t="shared" si="303"/>
        <v>1.5819057815845825</v>
      </c>
      <c r="AH284" s="268">
        <f t="shared" si="303"/>
        <v>1.5819057815845825</v>
      </c>
      <c r="AI284" s="268">
        <f t="shared" si="303"/>
        <v>1.5819057815845825</v>
      </c>
      <c r="AJ284" s="268">
        <v>1.7</v>
      </c>
      <c r="AK284" s="268">
        <v>1.75</v>
      </c>
      <c r="AL284" s="258">
        <f>AD284</f>
        <v>1.8</v>
      </c>
      <c r="AM284" s="258">
        <f t="shared" si="303"/>
        <v>1.8</v>
      </c>
      <c r="AN284" s="258">
        <f t="shared" si="303"/>
        <v>1.8</v>
      </c>
      <c r="AO284" s="258">
        <f t="shared" si="303"/>
        <v>1.8</v>
      </c>
      <c r="AP284" s="258">
        <f t="shared" si="303"/>
        <v>1.8</v>
      </c>
      <c r="AQ284" s="258">
        <f t="shared" si="303"/>
        <v>1.8</v>
      </c>
      <c r="AR284" s="258">
        <f t="shared" si="303"/>
        <v>1.8</v>
      </c>
      <c r="AS284" s="258">
        <f t="shared" si="303"/>
        <v>1.8</v>
      </c>
      <c r="AT284" s="258">
        <f t="shared" si="303"/>
        <v>1.8</v>
      </c>
      <c r="AU284" s="258">
        <f t="shared" si="303"/>
        <v>1.8</v>
      </c>
      <c r="AV284" s="258">
        <f t="shared" si="303"/>
        <v>1.8</v>
      </c>
      <c r="AW284" s="258">
        <f t="shared" si="303"/>
        <v>1.8</v>
      </c>
      <c r="AX284" s="258">
        <f t="shared" si="303"/>
        <v>1.8</v>
      </c>
      <c r="AY284" s="258">
        <f t="shared" si="303"/>
        <v>1.8</v>
      </c>
      <c r="AZ284" s="258">
        <f t="shared" si="303"/>
        <v>1.8</v>
      </c>
      <c r="BA284" s="258">
        <f t="shared" si="303"/>
        <v>1.8</v>
      </c>
      <c r="BB284" s="258">
        <f t="shared" si="303"/>
        <v>1.8</v>
      </c>
      <c r="BC284" s="258">
        <f t="shared" si="303"/>
        <v>1.8</v>
      </c>
      <c r="BD284" s="258">
        <f t="shared" si="303"/>
        <v>1.8</v>
      </c>
      <c r="BE284" s="258">
        <f t="shared" si="303"/>
        <v>1.8</v>
      </c>
      <c r="BF284" s="258">
        <f t="shared" si="303"/>
        <v>1.8</v>
      </c>
      <c r="BG284" s="258">
        <f t="shared" si="303"/>
        <v>1.8</v>
      </c>
      <c r="BH284" s="258">
        <f t="shared" si="303"/>
        <v>1.8</v>
      </c>
      <c r="BI284" s="258">
        <f t="shared" si="303"/>
        <v>1.8</v>
      </c>
      <c r="BJ284" s="258">
        <f t="shared" si="303"/>
        <v>1.8</v>
      </c>
      <c r="BK284" s="258">
        <f t="shared" si="303"/>
        <v>1.8</v>
      </c>
      <c r="BL284" s="258">
        <f t="shared" si="303"/>
        <v>1.8</v>
      </c>
      <c r="BM284" s="258">
        <f t="shared" si="303"/>
        <v>1.8</v>
      </c>
      <c r="BN284" s="258">
        <f t="shared" si="303"/>
        <v>1.8</v>
      </c>
      <c r="BO284" s="258">
        <f t="shared" si="303"/>
        <v>1.8</v>
      </c>
    </row>
    <row r="285" spans="2:67" outlineLevel="1" x14ac:dyDescent="0.25">
      <c r="B285" s="287" t="s">
        <v>103</v>
      </c>
      <c r="C285" s="247"/>
      <c r="D285" s="269"/>
      <c r="E285" s="269">
        <f t="shared" ref="E285:AC285" si="306">IF(ISERROR(E294/E291),"",E294/E291)</f>
        <v>29.862272727272728</v>
      </c>
      <c r="F285" s="269">
        <f t="shared" si="306"/>
        <v>34.326363636363631</v>
      </c>
      <c r="G285" s="269">
        <f t="shared" si="306"/>
        <v>47.801666666666669</v>
      </c>
      <c r="H285" s="269">
        <f t="shared" si="306"/>
        <v>0.314</v>
      </c>
      <c r="I285" s="269" t="str">
        <f t="shared" si="306"/>
        <v/>
      </c>
      <c r="J285" s="269"/>
      <c r="K285" s="269">
        <f t="shared" si="306"/>
        <v>66.650000000000006</v>
      </c>
      <c r="L285" s="269">
        <f t="shared" si="306"/>
        <v>4.4266666666666667</v>
      </c>
      <c r="M285" s="269">
        <f t="shared" si="306"/>
        <v>931.76519230769236</v>
      </c>
      <c r="N285" s="269">
        <f t="shared" si="306"/>
        <v>277.67577319587627</v>
      </c>
      <c r="O285" s="269">
        <f t="shared" si="306"/>
        <v>627.12259493670888</v>
      </c>
      <c r="P285" s="269">
        <f t="shared" si="306"/>
        <v>785.98318373071527</v>
      </c>
      <c r="Q285" s="269">
        <f t="shared" si="306"/>
        <v>587.77901985111669</v>
      </c>
      <c r="R285" s="269">
        <f t="shared" si="306"/>
        <v>660.12376068376068</v>
      </c>
      <c r="S285" s="269">
        <f t="shared" si="306"/>
        <v>794.17002157497302</v>
      </c>
      <c r="T285" s="269">
        <f t="shared" si="306"/>
        <v>762.8522131887986</v>
      </c>
      <c r="U285" s="269">
        <f t="shared" si="306"/>
        <v>714.13070093457941</v>
      </c>
      <c r="V285" s="269">
        <f t="shared" si="306"/>
        <v>782.19871617369415</v>
      </c>
      <c r="W285" s="269">
        <f t="shared" si="306"/>
        <v>810.75525503355709</v>
      </c>
      <c r="X285" s="269">
        <f t="shared" si="306"/>
        <v>562.32486862442045</v>
      </c>
      <c r="Y285" s="269">
        <f t="shared" si="306"/>
        <v>458.7848142164782</v>
      </c>
      <c r="Z285" s="269">
        <f t="shared" si="306"/>
        <v>841.17016759776538</v>
      </c>
      <c r="AA285" s="269">
        <f t="shared" si="306"/>
        <v>723.80694850603948</v>
      </c>
      <c r="AB285" s="269">
        <f>IF(ISERROR(AB294/AB291),"",AB294/AB291)</f>
        <v>688.19447596532711</v>
      </c>
      <c r="AC285" s="269">
        <f t="shared" si="306"/>
        <v>539.3014588235294</v>
      </c>
      <c r="AD285" s="260">
        <f>SUM(P294:AC294)/SUM(P291:AC291)</f>
        <v>720.27982716218048</v>
      </c>
      <c r="AF285" s="270">
        <f>AD285</f>
        <v>720.27982716218048</v>
      </c>
      <c r="AG285" s="270">
        <f t="shared" si="303"/>
        <v>720.27982716218048</v>
      </c>
      <c r="AH285" s="270">
        <f t="shared" si="303"/>
        <v>720.27982716218048</v>
      </c>
      <c r="AI285" s="270">
        <f t="shared" si="303"/>
        <v>720.27982716218048</v>
      </c>
      <c r="AJ285" s="271">
        <f t="shared" si="303"/>
        <v>720.27982716218048</v>
      </c>
      <c r="AK285" s="271">
        <f t="shared" si="303"/>
        <v>720.27982716218048</v>
      </c>
      <c r="AL285" s="271">
        <f t="shared" si="303"/>
        <v>720.27982716218048</v>
      </c>
      <c r="AM285" s="271">
        <f t="shared" si="303"/>
        <v>720.27982716218048</v>
      </c>
      <c r="AN285" s="271">
        <f t="shared" si="303"/>
        <v>720.27982716218048</v>
      </c>
      <c r="AO285" s="271">
        <f t="shared" si="303"/>
        <v>720.27982716218048</v>
      </c>
      <c r="AP285" s="271">
        <f t="shared" si="303"/>
        <v>720.27982716218048</v>
      </c>
      <c r="AQ285" s="271">
        <f t="shared" si="303"/>
        <v>720.27982716218048</v>
      </c>
      <c r="AR285" s="271">
        <f t="shared" si="303"/>
        <v>720.27982716218048</v>
      </c>
      <c r="AS285" s="271">
        <f t="shared" si="303"/>
        <v>720.27982716218048</v>
      </c>
      <c r="AT285" s="271">
        <f t="shared" si="303"/>
        <v>720.27982716218048</v>
      </c>
      <c r="AU285" s="271">
        <f t="shared" si="303"/>
        <v>720.27982716218048</v>
      </c>
      <c r="AV285" s="271">
        <f t="shared" si="303"/>
        <v>720.27982716218048</v>
      </c>
      <c r="AW285" s="271">
        <f t="shared" si="303"/>
        <v>720.27982716218048</v>
      </c>
      <c r="AX285" s="271">
        <f t="shared" si="303"/>
        <v>720.27982716218048</v>
      </c>
      <c r="AY285" s="271">
        <f t="shared" si="303"/>
        <v>720.27982716218048</v>
      </c>
      <c r="AZ285" s="271">
        <f t="shared" si="303"/>
        <v>720.27982716218048</v>
      </c>
      <c r="BA285" s="271">
        <f t="shared" si="303"/>
        <v>720.27982716218048</v>
      </c>
      <c r="BB285" s="271">
        <f t="shared" si="303"/>
        <v>720.27982716218048</v>
      </c>
      <c r="BC285" s="271">
        <f t="shared" si="303"/>
        <v>720.27982716218048</v>
      </c>
      <c r="BD285" s="271">
        <f t="shared" si="303"/>
        <v>720.27982716218048</v>
      </c>
      <c r="BE285" s="271">
        <f t="shared" si="303"/>
        <v>720.27982716218048</v>
      </c>
      <c r="BF285" s="271">
        <f t="shared" si="303"/>
        <v>720.27982716218048</v>
      </c>
      <c r="BG285" s="271">
        <f t="shared" si="303"/>
        <v>720.27982716218048</v>
      </c>
      <c r="BH285" s="271">
        <f t="shared" si="303"/>
        <v>720.27982716218048</v>
      </c>
      <c r="BI285" s="271">
        <f t="shared" si="303"/>
        <v>720.27982716218048</v>
      </c>
      <c r="BJ285" s="271">
        <f t="shared" si="303"/>
        <v>720.27982716218048</v>
      </c>
      <c r="BK285" s="271">
        <f t="shared" si="303"/>
        <v>720.27982716218048</v>
      </c>
      <c r="BL285" s="271">
        <f t="shared" si="303"/>
        <v>720.27982716218048</v>
      </c>
      <c r="BM285" s="271">
        <f t="shared" si="303"/>
        <v>720.27982716218048</v>
      </c>
      <c r="BN285" s="271">
        <f t="shared" si="303"/>
        <v>720.27982716218048</v>
      </c>
      <c r="BO285" s="271">
        <f t="shared" si="303"/>
        <v>720.27982716218048</v>
      </c>
    </row>
    <row r="286" spans="2:67" outlineLevel="1" x14ac:dyDescent="0.25">
      <c r="B286" s="287" t="s">
        <v>233</v>
      </c>
      <c r="C286" s="247"/>
      <c r="D286" s="269"/>
      <c r="E286" s="269">
        <f t="shared" ref="E286:AC286" si="307">IF(ISERROR(E294/E281),"",E294/E281)</f>
        <v>44.793409090909094</v>
      </c>
      <c r="F286" s="269">
        <f t="shared" si="307"/>
        <v>7.5517999999999992</v>
      </c>
      <c r="G286" s="269">
        <f t="shared" si="307"/>
        <v>19.120666666666668</v>
      </c>
      <c r="H286" s="269">
        <f t="shared" si="307"/>
        <v>0.19625000000000001</v>
      </c>
      <c r="I286" s="269">
        <f t="shared" si="307"/>
        <v>0</v>
      </c>
      <c r="J286" s="269"/>
      <c r="K286" s="269">
        <f t="shared" si="307"/>
        <v>66.650000000000006</v>
      </c>
      <c r="L286" s="269">
        <f t="shared" si="307"/>
        <v>2.6559999999999997</v>
      </c>
      <c r="M286" s="269">
        <f t="shared" si="307"/>
        <v>1670.7513793103449</v>
      </c>
      <c r="N286" s="269">
        <f t="shared" si="307"/>
        <v>390.35579710144924</v>
      </c>
      <c r="O286" s="269">
        <f t="shared" si="307"/>
        <v>1045.7558839050132</v>
      </c>
      <c r="P286" s="269">
        <f t="shared" si="307"/>
        <v>697.02240049751242</v>
      </c>
      <c r="Q286" s="269">
        <f t="shared" si="307"/>
        <v>501.32263492063493</v>
      </c>
      <c r="R286" s="269">
        <f t="shared" si="307"/>
        <v>537.2833391304348</v>
      </c>
      <c r="S286" s="269">
        <f t="shared" si="307"/>
        <v>563.70261102603365</v>
      </c>
      <c r="T286" s="269">
        <f t="shared" si="307"/>
        <v>615.06001456664239</v>
      </c>
      <c r="U286" s="269">
        <f t="shared" si="307"/>
        <v>590.05393822393819</v>
      </c>
      <c r="V286" s="269">
        <f t="shared" si="307"/>
        <v>702.60811758055399</v>
      </c>
      <c r="W286" s="269">
        <f t="shared" si="307"/>
        <v>643.93674307036247</v>
      </c>
      <c r="X286" s="269">
        <f t="shared" si="307"/>
        <v>267.12495594713658</v>
      </c>
      <c r="Y286" s="269">
        <f t="shared" si="307"/>
        <v>345.90475030450671</v>
      </c>
      <c r="Z286" s="269">
        <f t="shared" si="307"/>
        <v>884.95904282115862</v>
      </c>
      <c r="AA286" s="269">
        <f t="shared" si="307"/>
        <v>679.73034626865672</v>
      </c>
      <c r="AB286" s="269">
        <f>IF(ISERROR(AB294/AB281),"",AB294/AB281)</f>
        <v>533.16165445665445</v>
      </c>
      <c r="AC286" s="269">
        <f t="shared" si="307"/>
        <v>220.81225433526012</v>
      </c>
      <c r="AD286" s="260">
        <f>SUM(X294:AC294)/SUM(X281:AC281)</f>
        <v>510.40368284789645</v>
      </c>
      <c r="AF286" s="270">
        <f>AD286</f>
        <v>510.40368284789645</v>
      </c>
      <c r="AG286" s="270">
        <f t="shared" si="303"/>
        <v>510.40368284789645</v>
      </c>
      <c r="AH286" s="270">
        <f t="shared" si="303"/>
        <v>510.40368284789645</v>
      </c>
      <c r="AI286" s="270">
        <f t="shared" si="303"/>
        <v>510.40368284789645</v>
      </c>
      <c r="AJ286" s="271">
        <f t="shared" si="303"/>
        <v>510.40368284789645</v>
      </c>
      <c r="AK286" s="271">
        <f t="shared" si="303"/>
        <v>510.40368284789645</v>
      </c>
      <c r="AL286" s="271">
        <f t="shared" si="303"/>
        <v>510.40368284789645</v>
      </c>
      <c r="AM286" s="271">
        <f t="shared" si="303"/>
        <v>510.40368284789645</v>
      </c>
      <c r="AN286" s="271">
        <f t="shared" si="303"/>
        <v>510.40368284789645</v>
      </c>
      <c r="AO286" s="271">
        <f t="shared" si="303"/>
        <v>510.40368284789645</v>
      </c>
      <c r="AP286" s="271">
        <f t="shared" si="303"/>
        <v>510.40368284789645</v>
      </c>
      <c r="AQ286" s="271">
        <f t="shared" si="303"/>
        <v>510.40368284789645</v>
      </c>
      <c r="AR286" s="271">
        <f t="shared" si="303"/>
        <v>510.40368284789645</v>
      </c>
      <c r="AS286" s="271">
        <f t="shared" si="303"/>
        <v>510.40368284789645</v>
      </c>
      <c r="AT286" s="271">
        <f t="shared" si="303"/>
        <v>510.40368284789645</v>
      </c>
      <c r="AU286" s="271">
        <f t="shared" si="303"/>
        <v>510.40368284789645</v>
      </c>
      <c r="AV286" s="271">
        <f t="shared" si="303"/>
        <v>510.40368284789645</v>
      </c>
      <c r="AW286" s="271">
        <f t="shared" si="303"/>
        <v>510.40368284789645</v>
      </c>
      <c r="AX286" s="271">
        <f t="shared" si="303"/>
        <v>510.40368284789645</v>
      </c>
      <c r="AY286" s="271">
        <f t="shared" si="303"/>
        <v>510.40368284789645</v>
      </c>
      <c r="AZ286" s="271">
        <f t="shared" si="303"/>
        <v>510.40368284789645</v>
      </c>
      <c r="BA286" s="271">
        <f t="shared" si="303"/>
        <v>510.40368284789645</v>
      </c>
      <c r="BB286" s="271">
        <f t="shared" si="303"/>
        <v>510.40368284789645</v>
      </c>
      <c r="BC286" s="271">
        <f t="shared" si="303"/>
        <v>510.40368284789645</v>
      </c>
      <c r="BD286" s="271">
        <f t="shared" si="303"/>
        <v>510.40368284789645</v>
      </c>
      <c r="BE286" s="271">
        <f t="shared" si="303"/>
        <v>510.40368284789645</v>
      </c>
      <c r="BF286" s="271">
        <f t="shared" si="303"/>
        <v>510.40368284789645</v>
      </c>
      <c r="BG286" s="271">
        <f t="shared" si="303"/>
        <v>510.40368284789645</v>
      </c>
      <c r="BH286" s="271">
        <f t="shared" si="303"/>
        <v>510.40368284789645</v>
      </c>
      <c r="BI286" s="271">
        <f t="shared" si="303"/>
        <v>510.40368284789645</v>
      </c>
      <c r="BJ286" s="271">
        <f t="shared" si="303"/>
        <v>510.40368284789645</v>
      </c>
      <c r="BK286" s="271">
        <f t="shared" si="303"/>
        <v>510.40368284789645</v>
      </c>
      <c r="BL286" s="271">
        <f t="shared" si="303"/>
        <v>510.40368284789645</v>
      </c>
      <c r="BM286" s="271">
        <f t="shared" si="303"/>
        <v>510.40368284789645</v>
      </c>
      <c r="BN286" s="271">
        <f t="shared" si="303"/>
        <v>510.40368284789645</v>
      </c>
      <c r="BO286" s="271">
        <f t="shared" si="303"/>
        <v>510.40368284789645</v>
      </c>
    </row>
    <row r="287" spans="2:67" outlineLevel="1" x14ac:dyDescent="0.25"/>
    <row r="288" spans="2:67" outlineLevel="1" x14ac:dyDescent="0.25">
      <c r="B288" s="292" t="s">
        <v>252</v>
      </c>
      <c r="D288" s="7">
        <f>IF(VLOOKUP($B$116&amp;$B288,[17]Sheet1!$C$87:$AC$169,COLUMN(D$1)-2,FALSE)=" ",0,VLOOKUP($B$116&amp;$B288,[17]Sheet1!$C$87:$AC$169,COLUMN(D$1)-2,FALSE))</f>
        <v>0</v>
      </c>
      <c r="E288" s="7">
        <f>IF(VLOOKUP($B$116&amp;$B288,[17]Sheet1!$C$87:$AC$169,COLUMN(E$1)-2,FALSE)=" ",0,VLOOKUP($B$116&amp;$B288,[17]Sheet1!$C$87:$AC$169,COLUMN(E$1)-2,FALSE))</f>
        <v>44</v>
      </c>
      <c r="F288" s="7">
        <f>IF(VLOOKUP($B$116&amp;$B288,[17]Sheet1!$C$87:$AC$169,COLUMN(F$1)-2,FALSE)=" ",0,VLOOKUP($B$116&amp;$B288,[17]Sheet1!$C$87:$AC$169,COLUMN(F$1)-2,FALSE))</f>
        <v>11</v>
      </c>
      <c r="G288" s="7">
        <f>IF(VLOOKUP($B$116&amp;$B288,[17]Sheet1!$C$87:$AC$169,COLUMN(G$1)-2,FALSE)=" ",0,VLOOKUP($B$116&amp;$B288,[17]Sheet1!$C$87:$AC$169,COLUMN(G$1)-2,FALSE))</f>
        <v>5</v>
      </c>
      <c r="H288" s="7">
        <f>IF(VLOOKUP($B$116&amp;$B288,[17]Sheet1!$C$87:$AC$169,COLUMN(H$1)-2,FALSE)=" ",0,VLOOKUP($B$116&amp;$B288,[17]Sheet1!$C$87:$AC$169,COLUMN(H$1)-2,FALSE))</f>
        <v>3</v>
      </c>
      <c r="I288" s="7">
        <v>0</v>
      </c>
      <c r="J288" s="7">
        <f>IF(VLOOKUP($B$116&amp;$B288,[17]Sheet1!$C$87:$AC$169,COLUMN(J$1)-2,FALSE)=" ",0,VLOOKUP($B$116&amp;$B288,[17]Sheet1!$C$87:$AC$169,COLUMN(J$1)-2,FALSE))</f>
        <v>0</v>
      </c>
      <c r="K288" s="7">
        <f>IF(VLOOKUP($B$116&amp;$B288,[17]Sheet1!$C$87:$AC$169,COLUMN(K$1)-2,FALSE)=" ",0,VLOOKUP($B$116&amp;$B288,[17]Sheet1!$C$87:$AC$169,COLUMN(K$1)-2,FALSE))</f>
        <v>2</v>
      </c>
      <c r="L288" s="7">
        <f>IF(VLOOKUP($B$116&amp;$B288,[17]Sheet1!$C$87:$AC$169,COLUMN(L$1)-2,FALSE)=" ",0,VLOOKUP($B$116&amp;$B288,[17]Sheet1!$C$87:$AC$169,COLUMN(L$1)-2,FALSE))</f>
        <v>3</v>
      </c>
      <c r="M288" s="7">
        <f>IF(VLOOKUP($B$116&amp;$B288,[17]Sheet1!$C$87:$AC$169,COLUMN(M$1)-2,FALSE)=" ",0,VLOOKUP($B$116&amp;$B288,[17]Sheet1!$C$87:$AC$169,COLUMN(M$1)-2,FALSE))</f>
        <v>26</v>
      </c>
      <c r="N288" s="7">
        <f>IF(VLOOKUP($B$116&amp;$B288,[17]Sheet1!$C$87:$AC$169,COLUMN(N$1)-2,FALSE)=" ",0,VLOOKUP($B$116&amp;$B288,[17]Sheet1!$C$87:$AC$169,COLUMN(N$1)-2,FALSE))</f>
        <v>43</v>
      </c>
      <c r="O288" s="7">
        <f>IF(VLOOKUP($B$116&amp;$B288,[17]Sheet1!$C$87:$AC$169,COLUMN(O$1)-2,FALSE)=" ",0,VLOOKUP($B$116&amp;$B288,[17]Sheet1!$C$87:$AC$169,COLUMN(O$1)-2,FALSE))</f>
        <v>336</v>
      </c>
      <c r="P288" s="7">
        <f>IF(VLOOKUP($B$116&amp;$B288,[17]Sheet1!$C$87:$AC$169,COLUMN(P$1)-2,FALSE)=" ",0,VLOOKUP($B$116&amp;$B288,[17]Sheet1!$C$87:$AC$169,COLUMN(P$1)-2,FALSE))</f>
        <v>468</v>
      </c>
      <c r="Q288" s="7">
        <f>IF(VLOOKUP($B$116&amp;$B288,[17]Sheet1!$C$87:$AC$169,COLUMN(Q$1)-2,FALSE)=" ",0,VLOOKUP($B$116&amp;$B288,[17]Sheet1!$C$87:$AC$169,COLUMN(Q$1)-2,FALSE))</f>
        <v>477</v>
      </c>
      <c r="R288" s="7">
        <f>IF(VLOOKUP($B$116&amp;$B288,[17]Sheet1!$C$87:$AC$169,COLUMN(R$1)-2,FALSE)=" ",0,VLOOKUP($B$116&amp;$B288,[17]Sheet1!$C$87:$AC$169,COLUMN(R$1)-2,FALSE))</f>
        <v>673</v>
      </c>
      <c r="S288" s="7">
        <f>IF(VLOOKUP($B$116&amp;$B288,[17]Sheet1!$C$87:$AC$169,COLUMN(S$1)-2,FALSE)=" ",0,VLOOKUP($B$116&amp;$B288,[17]Sheet1!$C$87:$AC$169,COLUMN(S$1)-2,FALSE))</f>
        <v>634</v>
      </c>
      <c r="T288" s="7">
        <f>IF(VLOOKUP($B$116&amp;$B288,[17]Sheet1!$C$87:$AC$169,COLUMN(T$1)-2,FALSE)=" ",0,VLOOKUP($B$116&amp;$B288,[17]Sheet1!$C$87:$AC$169,COLUMN(T$1)-2,FALSE))</f>
        <v>739</v>
      </c>
      <c r="U288" s="7">
        <f>IF(VLOOKUP($B$116&amp;$B288,[17]Sheet1!$C$87:$AC$169,COLUMN(U$1)-2,FALSE)=" ",0,VLOOKUP($B$116&amp;$B288,[17]Sheet1!$C$87:$AC$169,COLUMN(U$1)-2,FALSE))</f>
        <v>816</v>
      </c>
      <c r="V288" s="7">
        <f>IF(VLOOKUP($B$116&amp;$B288,[17]Sheet1!$C$87:$AC$169,COLUMN(V$1)-2,FALSE)=" ",0,VLOOKUP($B$116&amp;$B288,[17]Sheet1!$C$87:$AC$169,COLUMN(V$1)-2,FALSE))</f>
        <v>953</v>
      </c>
      <c r="W288" s="7">
        <f>IF(VLOOKUP($B$116&amp;$B288,[17]Sheet1!$C$87:$AC$169,COLUMN(W$1)-2,FALSE)=" ",0,VLOOKUP($B$116&amp;$B288,[17]Sheet1!$C$87:$AC$169,COLUMN(W$1)-2,FALSE))</f>
        <v>924</v>
      </c>
      <c r="X288" s="7">
        <f>IF(VLOOKUP($B$116&amp;$B288,[17]Sheet1!$C$87:$AC$169,COLUMN(X$1)-2,FALSE)=" ",0,VLOOKUP($B$116&amp;$B288,[17]Sheet1!$C$87:$AC$169,COLUMN(X$1)-2,FALSE))</f>
        <v>438</v>
      </c>
      <c r="Y288" s="7">
        <f>IF(VLOOKUP($B$116&amp;$B288,[17]Sheet1!$C$87:$AC$169,COLUMN(Y$1)-2,FALSE)=" ",0,VLOOKUP($B$116&amp;$B288,[17]Sheet1!$C$87:$AC$169,COLUMN(Y$1)-2,FALSE))</f>
        <v>429</v>
      </c>
      <c r="Z288" s="7">
        <f>IF(VLOOKUP($B$116&amp;$B288,[17]Sheet1!$C$87:$AC$169,COLUMN(Z$1)-2,FALSE)=" ",0,VLOOKUP($B$116&amp;$B288,[17]Sheet1!$C$87:$AC$169,COLUMN(Z$1)-2,FALSE))</f>
        <v>837</v>
      </c>
      <c r="AA288" s="7">
        <f>IF(VLOOKUP($B$116&amp;$B288,[17]Sheet1!$C$87:$AC$169,COLUMN(AA$1)-2,FALSE)=" ",0,VLOOKUP($B$116&amp;$B288,[17]Sheet1!$C$87:$AC$169,COLUMN(AA$1)-2,FALSE))</f>
        <v>932</v>
      </c>
      <c r="AB288" s="7">
        <f>IF(VLOOKUP($B$116&amp;$B288,[17]Sheet1!$C$87:$AC$169,COLUMN(AB$1)-2,FALSE)=" ",0,VLOOKUP($B$116&amp;$B288,[17]Sheet1!$C$87:$AC$169,COLUMN(AB$1)-2,FALSE))</f>
        <v>823</v>
      </c>
      <c r="AC288" s="7">
        <f>IF(VLOOKUP($B$116&amp;$B288,[17]Sheet1!$C$87:$AC$169,COLUMN(AC$1)-2,FALSE)=" ",0,VLOOKUP($B$116&amp;$B288,[17]Sheet1!$C$87:$AC$169,COLUMN(AC$1)-2,FALSE))</f>
        <v>268</v>
      </c>
      <c r="AF288" s="7">
        <f t="shared" ref="AF288:AG292" si="308">AB288</f>
        <v>823</v>
      </c>
      <c r="AG288" s="7">
        <f t="shared" si="308"/>
        <v>268</v>
      </c>
      <c r="AH288" s="7">
        <f>VLOOKUP($A$167&amp;$B$280&amp;$B288,'[14]Paga All'!$G$1:$J$3000,4,FALSE)</f>
        <v>0</v>
      </c>
      <c r="AI288" s="7">
        <f>VLOOKUP($A$2&amp;$B$280&amp;$B288,'[15]Paga all'!$F$1413:$G1661,2,FALSE)</f>
        <v>0</v>
      </c>
      <c r="AJ288" s="7">
        <v>0</v>
      </c>
      <c r="AK288" s="9">
        <f t="shared" ref="AK288:BO288" si="309">IF(ROUND((AJ288+AJ289)*(1+AK282),)&gt;=AK$3*$AD$3,AK$3*$AD$3*(1-AK283),ROUND((AJ288+AJ289)*(1+AK282),)-ROUND((AJ288+AJ289)*(1+AK282)*AK283,))</f>
        <v>0</v>
      </c>
      <c r="AL288" s="9">
        <f t="shared" si="309"/>
        <v>0</v>
      </c>
      <c r="AM288" s="9">
        <f t="shared" si="309"/>
        <v>0</v>
      </c>
      <c r="AN288" s="9">
        <f t="shared" si="309"/>
        <v>0</v>
      </c>
      <c r="AO288" s="9">
        <f t="shared" si="309"/>
        <v>0</v>
      </c>
      <c r="AP288" s="9">
        <f t="shared" si="309"/>
        <v>0</v>
      </c>
      <c r="AQ288" s="9">
        <f t="shared" si="309"/>
        <v>0</v>
      </c>
      <c r="AR288" s="9">
        <f t="shared" si="309"/>
        <v>0</v>
      </c>
      <c r="AS288" s="9">
        <f t="shared" si="309"/>
        <v>0</v>
      </c>
      <c r="AT288" s="9">
        <f t="shared" si="309"/>
        <v>0</v>
      </c>
      <c r="AU288" s="9">
        <f t="shared" si="309"/>
        <v>0</v>
      </c>
      <c r="AV288" s="9">
        <f t="shared" si="309"/>
        <v>0</v>
      </c>
      <c r="AW288" s="9">
        <f t="shared" si="309"/>
        <v>0</v>
      </c>
      <c r="AX288" s="9">
        <f t="shared" si="309"/>
        <v>0</v>
      </c>
      <c r="AY288" s="9">
        <f t="shared" si="309"/>
        <v>0</v>
      </c>
      <c r="AZ288" s="9">
        <f t="shared" si="309"/>
        <v>0</v>
      </c>
      <c r="BA288" s="9">
        <f t="shared" si="309"/>
        <v>0</v>
      </c>
      <c r="BB288" s="9">
        <f t="shared" si="309"/>
        <v>0</v>
      </c>
      <c r="BC288" s="9">
        <f t="shared" si="309"/>
        <v>0</v>
      </c>
      <c r="BD288" s="9">
        <f t="shared" si="309"/>
        <v>0</v>
      </c>
      <c r="BE288" s="9">
        <f t="shared" si="309"/>
        <v>0</v>
      </c>
      <c r="BF288" s="9">
        <f t="shared" si="309"/>
        <v>0</v>
      </c>
      <c r="BG288" s="9">
        <f t="shared" si="309"/>
        <v>0</v>
      </c>
      <c r="BH288" s="9">
        <f t="shared" si="309"/>
        <v>0</v>
      </c>
      <c r="BI288" s="9">
        <f t="shared" si="309"/>
        <v>0</v>
      </c>
      <c r="BJ288" s="9">
        <f t="shared" si="309"/>
        <v>0</v>
      </c>
      <c r="BK288" s="9">
        <f t="shared" si="309"/>
        <v>0</v>
      </c>
      <c r="BL288" s="9">
        <f t="shared" si="309"/>
        <v>0</v>
      </c>
      <c r="BM288" s="9">
        <f t="shared" si="309"/>
        <v>0</v>
      </c>
      <c r="BN288" s="9">
        <f t="shared" si="309"/>
        <v>0</v>
      </c>
      <c r="BO288" s="9">
        <f t="shared" si="309"/>
        <v>0</v>
      </c>
    </row>
    <row r="289" spans="2:67" outlineLevel="1" x14ac:dyDescent="0.25">
      <c r="B289" s="292" t="s">
        <v>253</v>
      </c>
      <c r="D289" s="7">
        <f>IF(VLOOKUP($B$116&amp;$B289,[17]Sheet1!$C$87:$AC$169,COLUMN(D$1)-2,FALSE)=" ",0,VLOOKUP($B$116&amp;$B289,[17]Sheet1!$C$87:$AC$169,COLUMN(D$1)-2,FALSE))</f>
        <v>0</v>
      </c>
      <c r="E289" s="7">
        <v>0</v>
      </c>
      <c r="F289" s="7">
        <f>IF(VLOOKUP($B$116&amp;$B289,[17]Sheet1!$C$87:$AC$169,COLUMN(F$1)-2,FALSE)=" ",0,VLOOKUP($B$116&amp;$B289,[17]Sheet1!$C$87:$AC$169,COLUMN(F$1)-2,FALSE))</f>
        <v>39</v>
      </c>
      <c r="G289" s="7">
        <f>IF(VLOOKUP($B$116&amp;$B289,[17]Sheet1!$C$87:$AC$169,COLUMN(G$1)-2,FALSE)=" ",0,VLOOKUP($B$116&amp;$B289,[17]Sheet1!$C$87:$AC$169,COLUMN(G$1)-2,FALSE))</f>
        <v>10</v>
      </c>
      <c r="H289" s="7">
        <f>IF(VLOOKUP($B$116&amp;$B289,[17]Sheet1!$C$87:$AC$169,COLUMN(H$1)-2,FALSE)=" ",0,VLOOKUP($B$116&amp;$B289,[17]Sheet1!$C$87:$AC$169,COLUMN(H$1)-2,FALSE))</f>
        <v>5</v>
      </c>
      <c r="I289" s="7">
        <f>IF(VLOOKUP($B$116&amp;$B289,[17]Sheet1!$C$87:$AC$169,COLUMN(I$1)-2,FALSE)=" ",0,VLOOKUP($B$116&amp;$B289,[17]Sheet1!$C$87:$AC$169,COLUMN(I$1)-2,FALSE))</f>
        <v>3</v>
      </c>
      <c r="J289" s="7">
        <f>IF(VLOOKUP($B$116&amp;$B289,[17]Sheet1!$C$87:$AC$169,COLUMN(J$1)-2,FALSE)=" ",0,VLOOKUP($B$116&amp;$B289,[17]Sheet1!$C$87:$AC$169,COLUMN(J$1)-2,FALSE))</f>
        <v>0</v>
      </c>
      <c r="K289" s="7">
        <v>0</v>
      </c>
      <c r="L289" s="7">
        <f>IF(VLOOKUP($B$116&amp;$B289,[17]Sheet1!$C$87:$AC$169,COLUMN(L$1)-2,FALSE)=" ",0,VLOOKUP($B$116&amp;$B289,[17]Sheet1!$C$87:$AC$169,COLUMN(L$1)-2,FALSE))</f>
        <v>2</v>
      </c>
      <c r="M289" s="7">
        <f>IF(VLOOKUP($B$116&amp;$B289,[17]Sheet1!$C$87:$AC$169,COLUMN(M$1)-2,FALSE)=" ",0,VLOOKUP($B$116&amp;$B289,[17]Sheet1!$C$87:$AC$169,COLUMN(M$1)-2,FALSE))</f>
        <v>3</v>
      </c>
      <c r="N289" s="7">
        <f>IF(VLOOKUP($B$116&amp;$B289,[17]Sheet1!$C$87:$AC$169,COLUMN(N$1)-2,FALSE)=" ",0,VLOOKUP($B$116&amp;$B289,[17]Sheet1!$C$87:$AC$169,COLUMN(N$1)-2,FALSE))</f>
        <v>26</v>
      </c>
      <c r="O289" s="7">
        <f>IF(VLOOKUP($B$116&amp;$B289,[17]Sheet1!$C$87:$AC$169,COLUMN(O$1)-2,FALSE)=" ",0,VLOOKUP($B$116&amp;$B289,[17]Sheet1!$C$87:$AC$169,COLUMN(O$1)-2,FALSE))</f>
        <v>43</v>
      </c>
      <c r="P289" s="7">
        <f>IF(VLOOKUP($B$116&amp;$B289,[17]Sheet1!$C$87:$AC$169,COLUMN(P$1)-2,FALSE)=" ",0,VLOOKUP($B$116&amp;$B289,[17]Sheet1!$C$87:$AC$169,COLUMN(P$1)-2,FALSE))</f>
        <v>336</v>
      </c>
      <c r="Q289" s="7">
        <f>IF(VLOOKUP($B$116&amp;$B289,[17]Sheet1!$C$87:$AC$169,COLUMN(Q$1)-2,FALSE)=" ",0,VLOOKUP($B$116&amp;$B289,[17]Sheet1!$C$87:$AC$169,COLUMN(Q$1)-2,FALSE))</f>
        <v>468</v>
      </c>
      <c r="R289" s="7">
        <f>IF(VLOOKUP($B$116&amp;$B289,[17]Sheet1!$C$87:$AC$169,COLUMN(R$1)-2,FALSE)=" ",0,VLOOKUP($B$116&amp;$B289,[17]Sheet1!$C$87:$AC$169,COLUMN(R$1)-2,FALSE))</f>
        <v>477</v>
      </c>
      <c r="S289" s="7">
        <f>IF(VLOOKUP($B$116&amp;$B289,[17]Sheet1!$C$87:$AC$169,COLUMN(S$1)-2,FALSE)=" ",0,VLOOKUP($B$116&amp;$B289,[17]Sheet1!$C$87:$AC$169,COLUMN(S$1)-2,FALSE))</f>
        <v>672</v>
      </c>
      <c r="T289" s="7">
        <f>IF(VLOOKUP($B$116&amp;$B289,[17]Sheet1!$C$87:$AC$169,COLUMN(T$1)-2,FALSE)=" ",0,VLOOKUP($B$116&amp;$B289,[17]Sheet1!$C$87:$AC$169,COLUMN(T$1)-2,FALSE))</f>
        <v>634</v>
      </c>
      <c r="U289" s="7">
        <f>IF(VLOOKUP($B$116&amp;$B289,[17]Sheet1!$C$87:$AC$169,COLUMN(U$1)-2,FALSE)=" ",0,VLOOKUP($B$116&amp;$B289,[17]Sheet1!$C$87:$AC$169,COLUMN(U$1)-2,FALSE))</f>
        <v>738</v>
      </c>
      <c r="V289" s="7">
        <f>IF(VLOOKUP($B$116&amp;$B289,[17]Sheet1!$C$87:$AC$169,COLUMN(V$1)-2,FALSE)=" ",0,VLOOKUP($B$116&amp;$B289,[17]Sheet1!$C$87:$AC$169,COLUMN(V$1)-2,FALSE))</f>
        <v>816</v>
      </c>
      <c r="W289" s="7">
        <f>IF(VLOOKUP($B$116&amp;$B289,[17]Sheet1!$C$87:$AC$169,COLUMN(W$1)-2,FALSE)=" ",0,VLOOKUP($B$116&amp;$B289,[17]Sheet1!$C$87:$AC$169,COLUMN(W$1)-2,FALSE))</f>
        <v>952</v>
      </c>
      <c r="X289" s="7">
        <f>IF(VLOOKUP($B$116&amp;$B289,[17]Sheet1!$C$87:$AC$169,COLUMN(X$1)-2,FALSE)=" ",0,VLOOKUP($B$116&amp;$B289,[17]Sheet1!$C$87:$AC$169,COLUMN(X$1)-2,FALSE))</f>
        <v>924</v>
      </c>
      <c r="Y289" s="7">
        <f>IF(VLOOKUP($B$116&amp;$B289,[17]Sheet1!$C$87:$AC$169,COLUMN(Y$1)-2,FALSE)=" ",0,VLOOKUP($B$116&amp;$B289,[17]Sheet1!$C$87:$AC$169,COLUMN(Y$1)-2,FALSE))</f>
        <v>392</v>
      </c>
      <c r="Z289" s="7">
        <f>IF(VLOOKUP($B$116&amp;$B289,[17]Sheet1!$C$87:$AC$169,COLUMN(Z$1)-2,FALSE)=" ",0,VLOOKUP($B$116&amp;$B289,[17]Sheet1!$C$87:$AC$169,COLUMN(Z$1)-2,FALSE))</f>
        <v>354</v>
      </c>
      <c r="AA289" s="7">
        <f>IF(VLOOKUP($B$116&amp;$B289,[17]Sheet1!$C$87:$AC$169,COLUMN(AA$1)-2,FALSE)=" ",0,VLOOKUP($B$116&amp;$B289,[17]Sheet1!$C$87:$AC$169,COLUMN(AA$1)-2,FALSE))</f>
        <v>743</v>
      </c>
      <c r="AB289" s="7">
        <f>IF(VLOOKUP($B$116&amp;$B289,[17]Sheet1!$C$87:$AC$169,COLUMN(AB$1)-2,FALSE)=" ",0,VLOOKUP($B$116&amp;$B289,[17]Sheet1!$C$87:$AC$169,COLUMN(AB$1)-2,FALSE))</f>
        <v>815</v>
      </c>
      <c r="AC289" s="7">
        <f>IF(VLOOKUP($B$116&amp;$B289,[17]Sheet1!$C$87:$AC$169,COLUMN(AC$1)-2,FALSE)=" ",0,VLOOKUP($B$116&amp;$B289,[17]Sheet1!$C$87:$AC$169,COLUMN(AC$1)-2,FALSE))</f>
        <v>770</v>
      </c>
      <c r="AF289" s="7">
        <f t="shared" si="308"/>
        <v>815</v>
      </c>
      <c r="AG289" s="7">
        <f t="shared" si="308"/>
        <v>770</v>
      </c>
      <c r="AH289" s="7">
        <f>VLOOKUP($A$167&amp;$B$280&amp;$B289,'[14]Paga All'!$G$1:$J$3000,4,FALSE)</f>
        <v>268</v>
      </c>
      <c r="AI289" s="7">
        <f>VLOOKUP($A$2&amp;$B$280&amp;$B289,'[15]Paga all'!$F$1413:$G1662,2,FALSE)</f>
        <v>0</v>
      </c>
      <c r="AJ289" s="9">
        <f t="shared" ref="AJ289:BO289" si="310">IF(ROUND((AI288+AI289)*(1+AJ282),)&gt;=AJ$3*$AD$3,AJ$3*$AD$3*AJ283,ROUND((AI288+AI289)*(1+AJ282),)-AJ288)</f>
        <v>0</v>
      </c>
      <c r="AK289" s="9">
        <f t="shared" si="310"/>
        <v>0</v>
      </c>
      <c r="AL289" s="9">
        <f t="shared" si="310"/>
        <v>0</v>
      </c>
      <c r="AM289" s="9">
        <f t="shared" si="310"/>
        <v>0</v>
      </c>
      <c r="AN289" s="9">
        <f t="shared" si="310"/>
        <v>0</v>
      </c>
      <c r="AO289" s="9">
        <f t="shared" si="310"/>
        <v>0</v>
      </c>
      <c r="AP289" s="9">
        <f t="shared" si="310"/>
        <v>0</v>
      </c>
      <c r="AQ289" s="9">
        <f t="shared" si="310"/>
        <v>0</v>
      </c>
      <c r="AR289" s="9">
        <f t="shared" si="310"/>
        <v>0</v>
      </c>
      <c r="AS289" s="9">
        <f t="shared" si="310"/>
        <v>0</v>
      </c>
      <c r="AT289" s="9">
        <f t="shared" si="310"/>
        <v>0</v>
      </c>
      <c r="AU289" s="9">
        <f t="shared" si="310"/>
        <v>0</v>
      </c>
      <c r="AV289" s="9">
        <f t="shared" si="310"/>
        <v>0</v>
      </c>
      <c r="AW289" s="9">
        <f t="shared" si="310"/>
        <v>0</v>
      </c>
      <c r="AX289" s="9">
        <f t="shared" si="310"/>
        <v>0</v>
      </c>
      <c r="AY289" s="9">
        <f t="shared" si="310"/>
        <v>0</v>
      </c>
      <c r="AZ289" s="9">
        <f t="shared" si="310"/>
        <v>0</v>
      </c>
      <c r="BA289" s="9">
        <f t="shared" si="310"/>
        <v>0</v>
      </c>
      <c r="BB289" s="9">
        <f t="shared" si="310"/>
        <v>0</v>
      </c>
      <c r="BC289" s="9">
        <f t="shared" si="310"/>
        <v>0</v>
      </c>
      <c r="BD289" s="9">
        <f t="shared" si="310"/>
        <v>0</v>
      </c>
      <c r="BE289" s="9">
        <f t="shared" si="310"/>
        <v>0</v>
      </c>
      <c r="BF289" s="9">
        <f t="shared" si="310"/>
        <v>0</v>
      </c>
      <c r="BG289" s="9">
        <f t="shared" si="310"/>
        <v>0</v>
      </c>
      <c r="BH289" s="9">
        <f t="shared" si="310"/>
        <v>0</v>
      </c>
      <c r="BI289" s="9">
        <f t="shared" si="310"/>
        <v>0</v>
      </c>
      <c r="BJ289" s="9">
        <f t="shared" si="310"/>
        <v>0</v>
      </c>
      <c r="BK289" s="9">
        <f t="shared" si="310"/>
        <v>0</v>
      </c>
      <c r="BL289" s="9">
        <f t="shared" si="310"/>
        <v>0</v>
      </c>
      <c r="BM289" s="9">
        <f t="shared" si="310"/>
        <v>0</v>
      </c>
      <c r="BN289" s="9">
        <f t="shared" si="310"/>
        <v>0</v>
      </c>
      <c r="BO289" s="9">
        <f t="shared" si="310"/>
        <v>0</v>
      </c>
    </row>
    <row r="290" spans="2:67" outlineLevel="1" x14ac:dyDescent="0.25">
      <c r="B290" s="292" t="s">
        <v>254</v>
      </c>
      <c r="D290" s="7">
        <f>IF(VLOOKUP($B$116&amp;$B290,[17]Sheet1!$C$87:$AC$169,COLUMN(D$1)-2,FALSE)=" ",0,VLOOKUP($B$116&amp;$B290,[17]Sheet1!$C$87:$AC$169,COLUMN(D$1)-2,FALSE))</f>
        <v>0</v>
      </c>
      <c r="E290" s="7">
        <f>IF(VLOOKUP($B$116&amp;$B290,[17]Sheet1!$C$87:$AC$169,COLUMN(E$1)-2,FALSE)=" ",0,VLOOKUP($B$116&amp;$B290,[17]Sheet1!$C$87:$AC$169,COLUMN(E$1)-2,FALSE))</f>
        <v>0</v>
      </c>
      <c r="F290" s="7">
        <f>IF(VLOOKUP($B$116&amp;$B290,[17]Sheet1!$C$87:$AC$169,COLUMN(F$1)-2,FALSE)=" ",0,VLOOKUP($B$116&amp;$B290,[17]Sheet1!$C$87:$AC$169,COLUMN(F$1)-2,FALSE))</f>
        <v>0</v>
      </c>
      <c r="G290" s="7">
        <f>IF(VLOOKUP($B$116&amp;$B290,[17]Sheet1!$C$87:$AC$169,COLUMN(G$1)-2,FALSE)=" ",0,VLOOKUP($B$116&amp;$B290,[17]Sheet1!$C$87:$AC$169,COLUMN(G$1)-2,FALSE))</f>
        <v>0</v>
      </c>
      <c r="H290" s="7">
        <f>IF(VLOOKUP($B$116&amp;$B290,[17]Sheet1!$C$87:$AC$169,COLUMN(H$1)-2,FALSE)=" ",0,VLOOKUP($B$116&amp;$B290,[17]Sheet1!$C$87:$AC$169,COLUMN(H$1)-2,FALSE))</f>
        <v>0</v>
      </c>
      <c r="I290" s="7">
        <v>0</v>
      </c>
      <c r="J290" s="7">
        <f>IF(VLOOKUP($B$116&amp;$B290,[17]Sheet1!$C$87:$AC$169,COLUMN(J$1)-2,FALSE)=" ",0,VLOOKUP($B$116&amp;$B290,[17]Sheet1!$C$87:$AC$169,COLUMN(J$1)-2,FALSE))</f>
        <v>0</v>
      </c>
      <c r="K290" s="7">
        <f>IF(VLOOKUP($B$116&amp;$B290,[17]Sheet1!$C$87:$AC$169,COLUMN(K$1)-2,FALSE)=" ",0,VLOOKUP($B$116&amp;$B290,[17]Sheet1!$C$87:$AC$169,COLUMN(K$1)-2,FALSE))</f>
        <v>0</v>
      </c>
      <c r="L290" s="7">
        <f>IF(VLOOKUP($B$116&amp;$B290,[17]Sheet1!$C$87:$AC$169,COLUMN(L$1)-2,FALSE)=" ",0,VLOOKUP($B$116&amp;$B290,[17]Sheet1!$C$87:$AC$169,COLUMN(L$1)-2,FALSE))</f>
        <v>0</v>
      </c>
      <c r="M290" s="7">
        <f>IF(VLOOKUP($B$116&amp;$B290,[17]Sheet1!$C$87:$AC$169,COLUMN(M$1)-2,FALSE)=" ",0,VLOOKUP($B$116&amp;$B290,[17]Sheet1!$C$87:$AC$169,COLUMN(M$1)-2,FALSE))</f>
        <v>0</v>
      </c>
      <c r="N290" s="7">
        <f>IF(VLOOKUP($B$116&amp;$B290,[17]Sheet1!$C$87:$AC$169,COLUMN(N$1)-2,FALSE)=" ",0,VLOOKUP($B$116&amp;$B290,[17]Sheet1!$C$87:$AC$169,COLUMN(N$1)-2,FALSE))</f>
        <v>0</v>
      </c>
      <c r="O290" s="7">
        <f>IF(VLOOKUP($B$116&amp;$B290,[17]Sheet1!$C$87:$AC$169,COLUMN(O$1)-2,FALSE)=" ",0,VLOOKUP($B$116&amp;$B290,[17]Sheet1!$C$87:$AC$169,COLUMN(O$1)-2,FALSE))</f>
        <v>0</v>
      </c>
      <c r="P290" s="7">
        <f>IF(VLOOKUP($B$116&amp;$B290,[17]Sheet1!$C$87:$AC$169,COLUMN(P$1)-2,FALSE)=" ",0,VLOOKUP($B$116&amp;$B290,[17]Sheet1!$C$87:$AC$169,COLUMN(P$1)-2,FALSE))</f>
        <v>0</v>
      </c>
      <c r="Q290" s="7">
        <f>IF(VLOOKUP($B$116&amp;$B290,[17]Sheet1!$C$87:$AC$169,COLUMN(Q$1)-2,FALSE)=" ",0,VLOOKUP($B$116&amp;$B290,[17]Sheet1!$C$87:$AC$169,COLUMN(Q$1)-2,FALSE))</f>
        <v>0</v>
      </c>
      <c r="R290" s="7">
        <f>IF(VLOOKUP($B$116&amp;$B290,[17]Sheet1!$C$87:$AC$169,COLUMN(R$1)-2,FALSE)=" ",0,VLOOKUP($B$116&amp;$B290,[17]Sheet1!$C$87:$AC$169,COLUMN(R$1)-2,FALSE))</f>
        <v>0</v>
      </c>
      <c r="S290" s="7">
        <f>IF(VLOOKUP($B$116&amp;$B290,[17]Sheet1!$C$87:$AC$169,COLUMN(S$1)-2,FALSE)=" ",0,VLOOKUP($B$116&amp;$B290,[17]Sheet1!$C$87:$AC$169,COLUMN(S$1)-2,FALSE))</f>
        <v>0</v>
      </c>
      <c r="T290" s="7">
        <f>IF(VLOOKUP($B$116&amp;$B290,[17]Sheet1!$C$87:$AC$169,COLUMN(T$1)-2,FALSE)=" ",0,VLOOKUP($B$116&amp;$B290,[17]Sheet1!$C$87:$AC$169,COLUMN(T$1)-2,FALSE))</f>
        <v>0</v>
      </c>
      <c r="U290" s="7">
        <f>IF(VLOOKUP($B$116&amp;$B290,[17]Sheet1!$C$87:$AC$169,COLUMN(U$1)-2,FALSE)=" ",0,VLOOKUP($B$116&amp;$B290,[17]Sheet1!$C$87:$AC$169,COLUMN(U$1)-2,FALSE))</f>
        <v>0</v>
      </c>
      <c r="V290" s="7">
        <f>IF(VLOOKUP($B$116&amp;$B290,[17]Sheet1!$C$87:$AC$169,COLUMN(V$1)-2,FALSE)=" ",0,VLOOKUP($B$116&amp;$B290,[17]Sheet1!$C$87:$AC$169,COLUMN(V$1)-2,FALSE))</f>
        <v>0</v>
      </c>
      <c r="W290" s="7">
        <f>IF(VLOOKUP($B$116&amp;$B290,[17]Sheet1!$C$87:$AC$169,COLUMN(W$1)-2,FALSE)=" ",0,VLOOKUP($B$116&amp;$B290,[17]Sheet1!$C$87:$AC$169,COLUMN(W$1)-2,FALSE))</f>
        <v>0</v>
      </c>
      <c r="X290" s="7">
        <f>IF(VLOOKUP($B$116&amp;$B290,[17]Sheet1!$C$87:$AC$169,COLUMN(X$1)-2,FALSE)=" ",0,VLOOKUP($B$116&amp;$B290,[17]Sheet1!$C$87:$AC$169,COLUMN(X$1)-2,FALSE))</f>
        <v>0</v>
      </c>
      <c r="Y290" s="7">
        <f>IF(VLOOKUP($B$116&amp;$B290,[17]Sheet1!$C$87:$AC$169,COLUMN(Y$1)-2,FALSE)=" ",0,VLOOKUP($B$116&amp;$B290,[17]Sheet1!$C$87:$AC$169,COLUMN(Y$1)-2,FALSE))</f>
        <v>0</v>
      </c>
      <c r="Z290" s="7">
        <f>IF(VLOOKUP($B$116&amp;$B290,[17]Sheet1!$C$87:$AC$169,COLUMN(Z$1)-2,FALSE)=" ",0,VLOOKUP($B$116&amp;$B290,[17]Sheet1!$C$87:$AC$169,COLUMN(Z$1)-2,FALSE))</f>
        <v>0</v>
      </c>
      <c r="AA290" s="7">
        <f>IF(VLOOKUP($B$116&amp;$B290,[17]Sheet1!$C$87:$AC$169,COLUMN(AA$1)-2,FALSE)=" ",0,VLOOKUP($B$116&amp;$B290,[17]Sheet1!$C$87:$AC$169,COLUMN(AA$1)-2,FALSE))</f>
        <v>0</v>
      </c>
      <c r="AB290" s="7">
        <f>IF(VLOOKUP($B$116&amp;$B290,[17]Sheet1!$C$87:$AC$169,COLUMN(AB$1)-2,FALSE)=" ",0,VLOOKUP($B$116&amp;$B290,[17]Sheet1!$C$87:$AC$169,COLUMN(AB$1)-2,FALSE))</f>
        <v>0</v>
      </c>
      <c r="AC290" s="7">
        <f>IF(VLOOKUP($B$116&amp;$B290,[17]Sheet1!$C$87:$AC$169,COLUMN(AC$1)-2,FALSE)=" ",0,VLOOKUP($B$116&amp;$B290,[17]Sheet1!$C$87:$AC$169,COLUMN(AC$1)-2,FALSE))</f>
        <v>0</v>
      </c>
      <c r="AF290" s="7">
        <f t="shared" si="308"/>
        <v>0</v>
      </c>
      <c r="AG290" s="7">
        <f t="shared" si="308"/>
        <v>0</v>
      </c>
      <c r="AH290" s="7">
        <f>VLOOKUP($A$167&amp;$B$280&amp;$B290,'[14]Paga All'!$G$1:$J$3000,4,FALSE)</f>
        <v>0</v>
      </c>
      <c r="AI290" s="7">
        <f>VLOOKUP($A$2&amp;$B$280&amp;$B290,'[15]Paga all'!$F$1413:$G1663,2,FALSE)</f>
        <v>0</v>
      </c>
      <c r="AJ290" s="9">
        <f t="shared" ref="AJ290:BO290" si="311">AJ288+AJ289-AI288</f>
        <v>0</v>
      </c>
      <c r="AK290" s="9">
        <f t="shared" si="311"/>
        <v>0</v>
      </c>
      <c r="AL290" s="9">
        <f t="shared" si="311"/>
        <v>0</v>
      </c>
      <c r="AM290" s="9">
        <f t="shared" si="311"/>
        <v>0</v>
      </c>
      <c r="AN290" s="9">
        <f t="shared" si="311"/>
        <v>0</v>
      </c>
      <c r="AO290" s="9">
        <f t="shared" si="311"/>
        <v>0</v>
      </c>
      <c r="AP290" s="9">
        <f t="shared" si="311"/>
        <v>0</v>
      </c>
      <c r="AQ290" s="9">
        <f t="shared" si="311"/>
        <v>0</v>
      </c>
      <c r="AR290" s="9">
        <f t="shared" si="311"/>
        <v>0</v>
      </c>
      <c r="AS290" s="9">
        <f t="shared" si="311"/>
        <v>0</v>
      </c>
      <c r="AT290" s="9">
        <f t="shared" si="311"/>
        <v>0</v>
      </c>
      <c r="AU290" s="9">
        <f t="shared" si="311"/>
        <v>0</v>
      </c>
      <c r="AV290" s="9">
        <f t="shared" si="311"/>
        <v>0</v>
      </c>
      <c r="AW290" s="9">
        <f t="shared" si="311"/>
        <v>0</v>
      </c>
      <c r="AX290" s="9">
        <f t="shared" si="311"/>
        <v>0</v>
      </c>
      <c r="AY290" s="9">
        <f t="shared" si="311"/>
        <v>0</v>
      </c>
      <c r="AZ290" s="9">
        <f t="shared" si="311"/>
        <v>0</v>
      </c>
      <c r="BA290" s="9">
        <f t="shared" si="311"/>
        <v>0</v>
      </c>
      <c r="BB290" s="9">
        <f t="shared" si="311"/>
        <v>0</v>
      </c>
      <c r="BC290" s="9">
        <f t="shared" si="311"/>
        <v>0</v>
      </c>
      <c r="BD290" s="9">
        <f t="shared" si="311"/>
        <v>0</v>
      </c>
      <c r="BE290" s="9">
        <f t="shared" si="311"/>
        <v>0</v>
      </c>
      <c r="BF290" s="9">
        <f t="shared" si="311"/>
        <v>0</v>
      </c>
      <c r="BG290" s="9">
        <f t="shared" si="311"/>
        <v>0</v>
      </c>
      <c r="BH290" s="9">
        <f t="shared" si="311"/>
        <v>0</v>
      </c>
      <c r="BI290" s="9">
        <f t="shared" si="311"/>
        <v>0</v>
      </c>
      <c r="BJ290" s="9">
        <f t="shared" si="311"/>
        <v>0</v>
      </c>
      <c r="BK290" s="9">
        <f t="shared" si="311"/>
        <v>0</v>
      </c>
      <c r="BL290" s="9">
        <f t="shared" si="311"/>
        <v>0</v>
      </c>
      <c r="BM290" s="9">
        <f t="shared" si="311"/>
        <v>0</v>
      </c>
      <c r="BN290" s="9">
        <f t="shared" si="311"/>
        <v>0</v>
      </c>
      <c r="BO290" s="9">
        <f t="shared" si="311"/>
        <v>0</v>
      </c>
    </row>
    <row r="291" spans="2:67" outlineLevel="1" x14ac:dyDescent="0.25">
      <c r="B291" s="292" t="s">
        <v>221</v>
      </c>
      <c r="D291" s="7">
        <f>IF(VLOOKUP($B$116&amp;$B291,[17]Sheet1!$C$87:$AC$169,COLUMN(D$1)-2,FALSE)=" ",0,VLOOKUP($B$116&amp;$B291,[17]Sheet1!$C$87:$AC$169,COLUMN(D$1)-2,FALSE))</f>
        <v>0</v>
      </c>
      <c r="E291" s="7">
        <f>IF(VLOOKUP($B$116&amp;$B291,[17]Sheet1!$C$87:$AC$169,COLUMN(E$1)-2,FALSE)=" ",0,VLOOKUP($B$116&amp;$B291,[17]Sheet1!$C$87:$AC$169,COLUMN(E$1)-2,FALSE))</f>
        <v>66</v>
      </c>
      <c r="F291" s="7">
        <f>IF(VLOOKUP($B$116&amp;$B291,[17]Sheet1!$C$87:$AC$169,COLUMN(F$1)-2,FALSE)=" ",0,VLOOKUP($B$116&amp;$B291,[17]Sheet1!$C$87:$AC$169,COLUMN(F$1)-2,FALSE))</f>
        <v>11</v>
      </c>
      <c r="G291" s="7">
        <f>IF(VLOOKUP($B$116&amp;$B291,[17]Sheet1!$C$87:$AC$169,COLUMN(G$1)-2,FALSE)=" ",0,VLOOKUP($B$116&amp;$B291,[17]Sheet1!$C$87:$AC$169,COLUMN(G$1)-2,FALSE))</f>
        <v>6</v>
      </c>
      <c r="H291" s="7">
        <f>IF(VLOOKUP($B$116&amp;$B291,[17]Sheet1!$C$87:$AC$169,COLUMN(H$1)-2,FALSE)=" ",0,VLOOKUP($B$116&amp;$B291,[17]Sheet1!$C$87:$AC$169,COLUMN(H$1)-2,FALSE))</f>
        <v>5</v>
      </c>
      <c r="I291" s="7">
        <f>IF(VLOOKUP($B$116&amp;$B291,[17]Sheet1!$C$87:$AC$169,COLUMN(I$1)-2,FALSE)=" ",0,VLOOKUP($B$116&amp;$B291,[17]Sheet1!$C$87:$AC$169,COLUMN(I$1)-2,FALSE))</f>
        <v>0</v>
      </c>
      <c r="J291" s="7">
        <f>IF(VLOOKUP($B$116&amp;$B291,[17]Sheet1!$C$87:$AC$169,COLUMN(J$1)-2,FALSE)=" ",0,VLOOKUP($B$116&amp;$B291,[17]Sheet1!$C$87:$AC$169,COLUMN(J$1)-2,FALSE))</f>
        <v>0</v>
      </c>
      <c r="K291" s="7">
        <f>IF(VLOOKUP($B$116&amp;$B291,[17]Sheet1!$C$87:$AC$169,COLUMN(K$1)-2,FALSE)=" ",0,VLOOKUP($B$116&amp;$B291,[17]Sheet1!$C$87:$AC$169,COLUMN(K$1)-2,FALSE))</f>
        <v>2</v>
      </c>
      <c r="L291" s="7">
        <f>IF(VLOOKUP($B$116&amp;$B291,[17]Sheet1!$C$87:$AC$169,COLUMN(L$1)-2,FALSE)=" ",0,VLOOKUP($B$116&amp;$B291,[17]Sheet1!$C$87:$AC$169,COLUMN(L$1)-2,FALSE))</f>
        <v>3</v>
      </c>
      <c r="M291" s="7">
        <f>IF(VLOOKUP($B$116&amp;$B291,[17]Sheet1!$C$87:$AC$169,COLUMN(M$1)-2,FALSE)=" ",0,VLOOKUP($B$116&amp;$B291,[17]Sheet1!$C$87:$AC$169,COLUMN(M$1)-2,FALSE))</f>
        <v>52</v>
      </c>
      <c r="N291" s="7">
        <f>IF(VLOOKUP($B$116&amp;$B291,[17]Sheet1!$C$87:$AC$169,COLUMN(N$1)-2,FALSE)=" ",0,VLOOKUP($B$116&amp;$B291,[17]Sheet1!$C$87:$AC$169,COLUMN(N$1)-2,FALSE))</f>
        <v>97</v>
      </c>
      <c r="O291" s="7">
        <f>IF(VLOOKUP($B$116&amp;$B291,[17]Sheet1!$C$87:$AC$169,COLUMN(O$1)-2,FALSE)=" ",0,VLOOKUP($B$116&amp;$B291,[17]Sheet1!$C$87:$AC$169,COLUMN(O$1)-2,FALSE))</f>
        <v>632</v>
      </c>
      <c r="P291" s="7">
        <f>IF(VLOOKUP($B$116&amp;$B291,[17]Sheet1!$C$87:$AC$169,COLUMN(P$1)-2,FALSE)=" ",0,VLOOKUP($B$116&amp;$B291,[17]Sheet1!$C$87:$AC$169,COLUMN(P$1)-2,FALSE))</f>
        <v>713</v>
      </c>
      <c r="Q291" s="7">
        <f>IF(VLOOKUP($B$116&amp;$B291,[17]Sheet1!$C$87:$AC$169,COLUMN(Q$1)-2,FALSE)=" ",0,VLOOKUP($B$116&amp;$B291,[17]Sheet1!$C$87:$AC$169,COLUMN(Q$1)-2,FALSE))</f>
        <v>806</v>
      </c>
      <c r="R291" s="7">
        <f>IF(VLOOKUP($B$116&amp;$B291,[17]Sheet1!$C$87:$AC$169,COLUMN(R$1)-2,FALSE)=" ",0,VLOOKUP($B$116&amp;$B291,[17]Sheet1!$C$87:$AC$169,COLUMN(R$1)-2,FALSE))</f>
        <v>936</v>
      </c>
      <c r="S291" s="7">
        <f>IF(VLOOKUP($B$116&amp;$B291,[17]Sheet1!$C$87:$AC$169,COLUMN(S$1)-2,FALSE)=" ",0,VLOOKUP($B$116&amp;$B291,[17]Sheet1!$C$87:$AC$169,COLUMN(S$1)-2,FALSE))</f>
        <v>927</v>
      </c>
      <c r="T291" s="7">
        <f>IF(VLOOKUP($B$116&amp;$B291,[17]Sheet1!$C$87:$AC$169,COLUMN(T$1)-2,FALSE)=" ",0,VLOOKUP($B$116&amp;$B291,[17]Sheet1!$C$87:$AC$169,COLUMN(T$1)-2,FALSE))</f>
        <v>1107</v>
      </c>
      <c r="U291" s="7">
        <f>IF(VLOOKUP($B$116&amp;$B291,[17]Sheet1!$C$87:$AC$169,COLUMN(U$1)-2,FALSE)=" ",0,VLOOKUP($B$116&amp;$B291,[17]Sheet1!$C$87:$AC$169,COLUMN(U$1)-2,FALSE))</f>
        <v>1284</v>
      </c>
      <c r="V291" s="7">
        <f>IF(VLOOKUP($B$116&amp;$B291,[17]Sheet1!$C$87:$AC$169,COLUMN(V$1)-2,FALSE)=" ",0,VLOOKUP($B$116&amp;$B291,[17]Sheet1!$C$87:$AC$169,COLUMN(V$1)-2,FALSE))</f>
        <v>1589</v>
      </c>
      <c r="W291" s="7">
        <f>IF(VLOOKUP($B$116&amp;$B291,[17]Sheet1!$C$87:$AC$169,COLUMN(W$1)-2,FALSE)=" ",0,VLOOKUP($B$116&amp;$B291,[17]Sheet1!$C$87:$AC$169,COLUMN(W$1)-2,FALSE))</f>
        <v>1490</v>
      </c>
      <c r="X291" s="7">
        <f>IF(VLOOKUP($B$116&amp;$B291,[17]Sheet1!$C$87:$AC$169,COLUMN(X$1)-2,FALSE)=" ",0,VLOOKUP($B$116&amp;$B291,[17]Sheet1!$C$87:$AC$169,COLUMN(X$1)-2,FALSE))</f>
        <v>647</v>
      </c>
      <c r="Y291" s="7">
        <f>IF(VLOOKUP($B$116&amp;$B291,[17]Sheet1!$C$87:$AC$169,COLUMN(Y$1)-2,FALSE)=" ",0,VLOOKUP($B$116&amp;$B291,[17]Sheet1!$C$87:$AC$169,COLUMN(Y$1)-2,FALSE))</f>
        <v>619</v>
      </c>
      <c r="Z291" s="7">
        <f>IF(VLOOKUP($B$116&amp;$B291,[17]Sheet1!$C$87:$AC$169,COLUMN(Z$1)-2,FALSE)=" ",0,VLOOKUP($B$116&amp;$B291,[17]Sheet1!$C$87:$AC$169,COLUMN(Z$1)-2,FALSE))</f>
        <v>1253</v>
      </c>
      <c r="AA291" s="7">
        <f>IF(VLOOKUP($B$116&amp;$B291,[17]Sheet1!$C$87:$AC$169,COLUMN(AA$1)-2,FALSE)=" ",0,VLOOKUP($B$116&amp;$B291,[17]Sheet1!$C$87:$AC$169,COLUMN(AA$1)-2,FALSE))</f>
        <v>1573</v>
      </c>
      <c r="AB291" s="7">
        <f>IF(VLOOKUP($B$116&amp;$B291,[17]Sheet1!$C$87:$AC$169,COLUMN(AB$1)-2,FALSE)=" ",0,VLOOKUP($B$116&amp;$B291,[17]Sheet1!$C$87:$AC$169,COLUMN(AB$1)-2,FALSE))</f>
        <v>1269</v>
      </c>
      <c r="AC291" s="7">
        <f>IF(VLOOKUP($B$116&amp;$B291,[17]Sheet1!$C$87:$AC$169,COLUMN(AC$1)-2,FALSE)=" ",0,VLOOKUP($B$116&amp;$B291,[17]Sheet1!$C$87:$AC$169,COLUMN(AC$1)-2,FALSE))</f>
        <v>425</v>
      </c>
      <c r="AF291" s="7">
        <f t="shared" si="308"/>
        <v>1269</v>
      </c>
      <c r="AG291" s="7">
        <f t="shared" si="308"/>
        <v>425</v>
      </c>
      <c r="AH291" s="7">
        <f>VLOOKUP($A$167&amp;$B$280&amp;$B291,'[14]Paga All'!$G$1:$J$3000,4,FALSE)</f>
        <v>0</v>
      </c>
      <c r="AI291" s="7">
        <f>VLOOKUP($A$2&amp;$B$280&amp;$B291,'[15]Paga all'!$F$1413:$G1664,2,FALSE)</f>
        <v>0</v>
      </c>
      <c r="AJ291" s="9">
        <f t="shared" ref="AJ291:BO291" si="312">ROUND(AJ288*AJ284,)</f>
        <v>0</v>
      </c>
      <c r="AK291" s="9">
        <f t="shared" si="312"/>
        <v>0</v>
      </c>
      <c r="AL291" s="9">
        <f t="shared" si="312"/>
        <v>0</v>
      </c>
      <c r="AM291" s="9">
        <f t="shared" si="312"/>
        <v>0</v>
      </c>
      <c r="AN291" s="9">
        <f t="shared" si="312"/>
        <v>0</v>
      </c>
      <c r="AO291" s="9">
        <f t="shared" si="312"/>
        <v>0</v>
      </c>
      <c r="AP291" s="9">
        <f t="shared" si="312"/>
        <v>0</v>
      </c>
      <c r="AQ291" s="9">
        <f t="shared" si="312"/>
        <v>0</v>
      </c>
      <c r="AR291" s="9">
        <f t="shared" si="312"/>
        <v>0</v>
      </c>
      <c r="AS291" s="9">
        <f t="shared" si="312"/>
        <v>0</v>
      </c>
      <c r="AT291" s="9">
        <f t="shared" si="312"/>
        <v>0</v>
      </c>
      <c r="AU291" s="9">
        <f t="shared" si="312"/>
        <v>0</v>
      </c>
      <c r="AV291" s="9">
        <f t="shared" si="312"/>
        <v>0</v>
      </c>
      <c r="AW291" s="9">
        <f t="shared" si="312"/>
        <v>0</v>
      </c>
      <c r="AX291" s="9">
        <f t="shared" si="312"/>
        <v>0</v>
      </c>
      <c r="AY291" s="9">
        <f t="shared" si="312"/>
        <v>0</v>
      </c>
      <c r="AZ291" s="9">
        <f t="shared" si="312"/>
        <v>0</v>
      </c>
      <c r="BA291" s="9">
        <f t="shared" si="312"/>
        <v>0</v>
      </c>
      <c r="BB291" s="9">
        <f t="shared" si="312"/>
        <v>0</v>
      </c>
      <c r="BC291" s="9">
        <f t="shared" si="312"/>
        <v>0</v>
      </c>
      <c r="BD291" s="9">
        <f t="shared" si="312"/>
        <v>0</v>
      </c>
      <c r="BE291" s="9">
        <f t="shared" si="312"/>
        <v>0</v>
      </c>
      <c r="BF291" s="9">
        <f t="shared" si="312"/>
        <v>0</v>
      </c>
      <c r="BG291" s="9">
        <f t="shared" si="312"/>
        <v>0</v>
      </c>
      <c r="BH291" s="9">
        <f t="shared" si="312"/>
        <v>0</v>
      </c>
      <c r="BI291" s="9">
        <f t="shared" si="312"/>
        <v>0</v>
      </c>
      <c r="BJ291" s="9">
        <f t="shared" si="312"/>
        <v>0</v>
      </c>
      <c r="BK291" s="9">
        <f t="shared" si="312"/>
        <v>0</v>
      </c>
      <c r="BL291" s="9">
        <f t="shared" si="312"/>
        <v>0</v>
      </c>
      <c r="BM291" s="9">
        <f t="shared" si="312"/>
        <v>0</v>
      </c>
      <c r="BN291" s="9">
        <f t="shared" si="312"/>
        <v>0</v>
      </c>
      <c r="BO291" s="9">
        <f t="shared" si="312"/>
        <v>0</v>
      </c>
    </row>
    <row r="292" spans="2:67" outlineLevel="1" x14ac:dyDescent="0.25">
      <c r="B292" s="292" t="s">
        <v>222</v>
      </c>
      <c r="D292" s="7">
        <f>IF(VLOOKUP($B$116&amp;$B292,[17]Sheet1!$C$87:$AC$169,COLUMN(D$1)-2,FALSE)=" ",0,VLOOKUP($B$116&amp;$B292,[17]Sheet1!$C$87:$AC$169,COLUMN(D$1)-2,FALSE))</f>
        <v>0</v>
      </c>
      <c r="E292" s="7">
        <f>IF(VLOOKUP($B$116&amp;$B292,[17]Sheet1!$C$87:$AC$169,COLUMN(E$1)-2,FALSE)=" ",0,VLOOKUP($B$116&amp;$B292,[17]Sheet1!$C$87:$AC$169,COLUMN(E$1)-2,FALSE))</f>
        <v>56986</v>
      </c>
      <c r="F292" s="7">
        <f>IF(VLOOKUP($B$116&amp;$B292,[17]Sheet1!$C$87:$AC$169,COLUMN(F$1)-2,FALSE)=" ",0,VLOOKUP($B$116&amp;$B292,[17]Sheet1!$C$87:$AC$169,COLUMN(F$1)-2,FALSE))</f>
        <v>11950</v>
      </c>
      <c r="G292" s="7">
        <f>IF(VLOOKUP($B$116&amp;$B292,[17]Sheet1!$C$87:$AC$169,COLUMN(G$1)-2,FALSE)=" ",0,VLOOKUP($B$116&amp;$B292,[17]Sheet1!$C$87:$AC$169,COLUMN(G$1)-2,FALSE))</f>
        <v>11100</v>
      </c>
      <c r="H292" s="7">
        <f>IF(VLOOKUP($B$116&amp;$B292,[17]Sheet1!$C$87:$AC$169,COLUMN(H$1)-2,FALSE)=" ",0,VLOOKUP($B$116&amp;$B292,[17]Sheet1!$C$87:$AC$169,COLUMN(H$1)-2,FALSE))</f>
        <v>312.45</v>
      </c>
      <c r="I292" s="7">
        <f>IF(VLOOKUP($B$116&amp;$B292,[17]Sheet1!$C$87:$AC$169,COLUMN(I$1)-2,FALSE)=" ",0,VLOOKUP($B$116&amp;$B292,[17]Sheet1!$C$87:$AC$169,COLUMN(I$1)-2,FALSE))</f>
        <v>0</v>
      </c>
      <c r="J292" s="7">
        <f>IF(VLOOKUP($B$116&amp;$B292,[17]Sheet1!$C$87:$AC$169,COLUMN(J$1)-2,FALSE)=" ",0,VLOOKUP($B$116&amp;$B292,[17]Sheet1!$C$87:$AC$169,COLUMN(J$1)-2,FALSE))</f>
        <v>0</v>
      </c>
      <c r="K292" s="7">
        <f>IF(VLOOKUP($B$116&amp;$B292,[17]Sheet1!$C$87:$AC$169,COLUMN(K$1)-2,FALSE)=" ",0,VLOOKUP($B$116&amp;$B292,[17]Sheet1!$C$87:$AC$169,COLUMN(K$1)-2,FALSE))</f>
        <v>25712.45</v>
      </c>
      <c r="L292" s="7">
        <f>IF(VLOOKUP($B$116&amp;$B292,[17]Sheet1!$C$87:$AC$169,COLUMN(L$1)-2,FALSE)=" ",0,VLOOKUP($B$116&amp;$B292,[17]Sheet1!$C$87:$AC$169,COLUMN(L$1)-2,FALSE))</f>
        <v>662.45</v>
      </c>
      <c r="M292" s="7">
        <f>IF(VLOOKUP($B$116&amp;$B292,[17]Sheet1!$C$87:$AC$169,COLUMN(M$1)-2,FALSE)=" ",0,VLOOKUP($B$116&amp;$B292,[17]Sheet1!$C$87:$AC$169,COLUMN(M$1)-2,FALSE))</f>
        <v>2801178.8</v>
      </c>
      <c r="N292" s="7">
        <f>IF(VLOOKUP($B$116&amp;$B292,[17]Sheet1!$C$87:$AC$169,COLUMN(N$1)-2,FALSE)=" ",0,VLOOKUP($B$116&amp;$B292,[17]Sheet1!$C$87:$AC$169,COLUMN(N$1)-2,FALSE))</f>
        <v>2147611.2999999998</v>
      </c>
      <c r="O292" s="7">
        <f>IF(VLOOKUP($B$116&amp;$B292,[17]Sheet1!$C$87:$AC$169,COLUMN(O$1)-2,FALSE)=" ",0,VLOOKUP($B$116&amp;$B292,[17]Sheet1!$C$87:$AC$169,COLUMN(O$1)-2,FALSE))</f>
        <v>28382404.949999999</v>
      </c>
      <c r="P292" s="7">
        <f>IF(VLOOKUP($B$116&amp;$B292,[17]Sheet1!$C$87:$AC$169,COLUMN(P$1)-2,FALSE)=" ",0,VLOOKUP($B$116&amp;$B292,[17]Sheet1!$C$87:$AC$169,COLUMN(P$1)-2,FALSE))</f>
        <v>40459010.950000003</v>
      </c>
      <c r="Q292" s="7">
        <f>IF(VLOOKUP($B$116&amp;$B292,[17]Sheet1!$C$87:$AC$169,COLUMN(Q$1)-2,FALSE)=" ",0,VLOOKUP($B$116&amp;$B292,[17]Sheet1!$C$87:$AC$169,COLUMN(Q$1)-2,FALSE))</f>
        <v>33802516.68</v>
      </c>
      <c r="R292" s="7">
        <f>IF(VLOOKUP($B$116&amp;$B292,[17]Sheet1!$C$87:$AC$169,COLUMN(R$1)-2,FALSE)=" ",0,VLOOKUP($B$116&amp;$B292,[17]Sheet1!$C$87:$AC$169,COLUMN(R$1)-2,FALSE))</f>
        <v>45608483.659999996</v>
      </c>
      <c r="S292" s="7">
        <f>IF(VLOOKUP($B$116&amp;$B292,[17]Sheet1!$C$87:$AC$169,COLUMN(S$1)-2,FALSE)=" ",0,VLOOKUP($B$116&amp;$B292,[17]Sheet1!$C$87:$AC$169,COLUMN(S$1)-2,FALSE))</f>
        <v>56023315.240000002</v>
      </c>
      <c r="T292" s="7">
        <f>IF(VLOOKUP($B$116&amp;$B292,[17]Sheet1!$C$87:$AC$169,COLUMN(T$1)-2,FALSE)=" ",0,VLOOKUP($B$116&amp;$B292,[17]Sheet1!$C$87:$AC$169,COLUMN(T$1)-2,FALSE))</f>
        <v>63742332.189999998</v>
      </c>
      <c r="U292" s="7">
        <f>IF(VLOOKUP($B$116&amp;$B292,[17]Sheet1!$C$87:$AC$169,COLUMN(U$1)-2,FALSE)=" ",0,VLOOKUP($B$116&amp;$B292,[17]Sheet1!$C$87:$AC$169,COLUMN(U$1)-2,FALSE))</f>
        <v>66934453.939999998</v>
      </c>
      <c r="V292" s="7">
        <f>IF(VLOOKUP($B$116&amp;$B292,[17]Sheet1!$C$87:$AC$169,COLUMN(V$1)-2,FALSE)=" ",0,VLOOKUP($B$116&amp;$B292,[17]Sheet1!$C$87:$AC$169,COLUMN(V$1)-2,FALSE))</f>
        <v>96400274.930000007</v>
      </c>
      <c r="W292" s="7">
        <f>IF(VLOOKUP($B$116&amp;$B292,[17]Sheet1!$C$87:$AC$169,COLUMN(W$1)-2,FALSE)=" ",0,VLOOKUP($B$116&amp;$B292,[17]Sheet1!$C$87:$AC$169,COLUMN(W$1)-2,FALSE))</f>
        <v>90639471.200000003</v>
      </c>
      <c r="X292" s="7">
        <f>IF(VLOOKUP($B$116&amp;$B292,[17]Sheet1!$C$87:$AC$169,COLUMN(X$1)-2,FALSE)=" ",0,VLOOKUP($B$116&amp;$B292,[17]Sheet1!$C$87:$AC$169,COLUMN(X$1)-2,FALSE))</f>
        <v>26613140.48</v>
      </c>
      <c r="Y292" s="7">
        <f>IF(VLOOKUP($B$116&amp;$B292,[17]Sheet1!$C$87:$AC$169,COLUMN(Y$1)-2,FALSE)=" ",0,VLOOKUP($B$116&amp;$B292,[17]Sheet1!$C$87:$AC$169,COLUMN(Y$1)-2,FALSE))</f>
        <v>18740271.41</v>
      </c>
      <c r="Z292" s="7">
        <f>IF(VLOOKUP($B$116&amp;$B292,[17]Sheet1!$C$87:$AC$169,COLUMN(Z$1)-2,FALSE)=" ",0,VLOOKUP($B$116&amp;$B292,[17]Sheet1!$C$87:$AC$169,COLUMN(Z$1)-2,FALSE))</f>
        <v>77598719.560000002</v>
      </c>
      <c r="AA292" s="7">
        <f>IF(VLOOKUP($B$116&amp;$B292,[17]Sheet1!$C$87:$AC$169,COLUMN(AA$1)-2,FALSE)=" ",0,VLOOKUP($B$116&amp;$B292,[17]Sheet1!$C$87:$AC$169,COLUMN(AA$1)-2,FALSE))</f>
        <v>107102704.91</v>
      </c>
      <c r="AB292" s="7">
        <f>IF(VLOOKUP($B$116&amp;$B292,[17]Sheet1!$C$87:$AC$169,COLUMN(AB$1)-2,FALSE)=" ",0,VLOOKUP($B$116&amp;$B292,[17]Sheet1!$C$87:$AC$169,COLUMN(AB$1)-2,FALSE))</f>
        <v>81699064.370000005</v>
      </c>
      <c r="AC292" s="7">
        <f>IF(VLOOKUP($B$116&amp;$B292,[17]Sheet1!$C$87:$AC$169,COLUMN(AC$1)-2,FALSE)=" ",0,VLOOKUP($B$116&amp;$B292,[17]Sheet1!$C$87:$AC$169,COLUMN(AC$1)-2,FALSE))</f>
        <v>19535237.030000001</v>
      </c>
      <c r="AF292" s="7">
        <f t="shared" si="308"/>
        <v>81699064.370000005</v>
      </c>
      <c r="AG292" s="7">
        <f t="shared" si="308"/>
        <v>19535237.030000001</v>
      </c>
      <c r="AH292" s="7">
        <f>VLOOKUP($A$167&amp;$B$280&amp;$B292,'[14]Paga All'!$G$1:$J$3000,4,FALSE)</f>
        <v>0</v>
      </c>
      <c r="AI292" s="7">
        <f>VLOOKUP($A$2&amp;$B$280&amp;$B292,'[15]Paga all'!$F$1413:$G1665,2,FALSE)</f>
        <v>0</v>
      </c>
      <c r="AJ292" s="9">
        <f t="shared" ref="AJ292:BO292" si="313">AJ291*$AD293</f>
        <v>0</v>
      </c>
      <c r="AK292" s="9">
        <f t="shared" si="313"/>
        <v>0</v>
      </c>
      <c r="AL292" s="9">
        <f t="shared" si="313"/>
        <v>0</v>
      </c>
      <c r="AM292" s="9">
        <f t="shared" si="313"/>
        <v>0</v>
      </c>
      <c r="AN292" s="9">
        <f t="shared" si="313"/>
        <v>0</v>
      </c>
      <c r="AO292" s="9">
        <f t="shared" si="313"/>
        <v>0</v>
      </c>
      <c r="AP292" s="9">
        <f t="shared" si="313"/>
        <v>0</v>
      </c>
      <c r="AQ292" s="9">
        <f t="shared" si="313"/>
        <v>0</v>
      </c>
      <c r="AR292" s="9">
        <f t="shared" si="313"/>
        <v>0</v>
      </c>
      <c r="AS292" s="9">
        <f t="shared" si="313"/>
        <v>0</v>
      </c>
      <c r="AT292" s="9">
        <f t="shared" si="313"/>
        <v>0</v>
      </c>
      <c r="AU292" s="9">
        <f t="shared" si="313"/>
        <v>0</v>
      </c>
      <c r="AV292" s="9">
        <f t="shared" si="313"/>
        <v>0</v>
      </c>
      <c r="AW292" s="9">
        <f t="shared" si="313"/>
        <v>0</v>
      </c>
      <c r="AX292" s="9">
        <f t="shared" si="313"/>
        <v>0</v>
      </c>
      <c r="AY292" s="9">
        <f t="shared" si="313"/>
        <v>0</v>
      </c>
      <c r="AZ292" s="9">
        <f t="shared" si="313"/>
        <v>0</v>
      </c>
      <c r="BA292" s="9">
        <f t="shared" si="313"/>
        <v>0</v>
      </c>
      <c r="BB292" s="9">
        <f t="shared" si="313"/>
        <v>0</v>
      </c>
      <c r="BC292" s="9">
        <f t="shared" si="313"/>
        <v>0</v>
      </c>
      <c r="BD292" s="9">
        <f t="shared" si="313"/>
        <v>0</v>
      </c>
      <c r="BE292" s="9">
        <f t="shared" si="313"/>
        <v>0</v>
      </c>
      <c r="BF292" s="9">
        <f t="shared" si="313"/>
        <v>0</v>
      </c>
      <c r="BG292" s="9">
        <f t="shared" si="313"/>
        <v>0</v>
      </c>
      <c r="BH292" s="9">
        <f t="shared" si="313"/>
        <v>0</v>
      </c>
      <c r="BI292" s="9">
        <f t="shared" si="313"/>
        <v>0</v>
      </c>
      <c r="BJ292" s="9">
        <f t="shared" si="313"/>
        <v>0</v>
      </c>
      <c r="BK292" s="9">
        <f t="shared" si="313"/>
        <v>0</v>
      </c>
      <c r="BL292" s="9">
        <f t="shared" si="313"/>
        <v>0</v>
      </c>
      <c r="BM292" s="9">
        <f t="shared" si="313"/>
        <v>0</v>
      </c>
      <c r="BN292" s="9">
        <f t="shared" si="313"/>
        <v>0</v>
      </c>
      <c r="BO292" s="9">
        <f t="shared" si="313"/>
        <v>0</v>
      </c>
    </row>
    <row r="293" spans="2:67" outlineLevel="1" x14ac:dyDescent="0.25">
      <c r="B293" s="292" t="s">
        <v>223</v>
      </c>
      <c r="D293" s="7">
        <f t="shared" ref="D293:AC293" si="314">IF(ISERROR(D292/D291),0,D292/D291)</f>
        <v>0</v>
      </c>
      <c r="E293" s="7">
        <f t="shared" si="314"/>
        <v>863.42424242424238</v>
      </c>
      <c r="F293" s="7">
        <f t="shared" si="314"/>
        <v>1086.3636363636363</v>
      </c>
      <c r="G293" s="7">
        <f t="shared" si="314"/>
        <v>1850</v>
      </c>
      <c r="H293" s="7">
        <f t="shared" si="314"/>
        <v>62.489999999999995</v>
      </c>
      <c r="I293" s="7">
        <f t="shared" si="314"/>
        <v>0</v>
      </c>
      <c r="J293" s="7">
        <f t="shared" si="314"/>
        <v>0</v>
      </c>
      <c r="K293" s="7">
        <f t="shared" si="314"/>
        <v>12856.225</v>
      </c>
      <c r="L293" s="7">
        <f t="shared" si="314"/>
        <v>220.81666666666669</v>
      </c>
      <c r="M293" s="7">
        <f t="shared" si="314"/>
        <v>53868.823076923072</v>
      </c>
      <c r="N293" s="7">
        <f t="shared" si="314"/>
        <v>22140.32268041237</v>
      </c>
      <c r="O293" s="7">
        <f t="shared" si="314"/>
        <v>44908.868591772152</v>
      </c>
      <c r="P293" s="7">
        <f t="shared" si="314"/>
        <v>56744.75589060309</v>
      </c>
      <c r="Q293" s="7">
        <f t="shared" si="314"/>
        <v>41938.606302729531</v>
      </c>
      <c r="R293" s="7">
        <f t="shared" si="314"/>
        <v>48727.012457264951</v>
      </c>
      <c r="S293" s="7">
        <f t="shared" si="314"/>
        <v>60435.075771305288</v>
      </c>
      <c r="T293" s="7">
        <f t="shared" si="314"/>
        <v>57581.149223125562</v>
      </c>
      <c r="U293" s="7">
        <f t="shared" si="314"/>
        <v>52129.637024922115</v>
      </c>
      <c r="V293" s="7">
        <f t="shared" si="314"/>
        <v>60667.259238514795</v>
      </c>
      <c r="W293" s="7">
        <f t="shared" si="314"/>
        <v>60831.859865771818</v>
      </c>
      <c r="X293" s="7">
        <f t="shared" si="314"/>
        <v>41133.138299845443</v>
      </c>
      <c r="Y293" s="7">
        <f t="shared" si="314"/>
        <v>30275.074975767366</v>
      </c>
      <c r="Z293" s="7">
        <f t="shared" si="314"/>
        <v>61930.342825219472</v>
      </c>
      <c r="AA293" s="7">
        <f t="shared" si="314"/>
        <v>68088.178582326756</v>
      </c>
      <c r="AB293" s="7">
        <f>IF(ISERROR(AB292/AB291),0,AB292/AB291)</f>
        <v>64380.665382190702</v>
      </c>
      <c r="AC293" s="7">
        <f t="shared" si="314"/>
        <v>45965.263600000006</v>
      </c>
      <c r="AD293" s="264">
        <f>SUM(X292:AC292)/SUM(X291:AC291)</f>
        <v>57257.023463532663</v>
      </c>
      <c r="AF293" s="7">
        <f>IF(ISERROR(AF292/AF291),0,AF292/AF291)</f>
        <v>64380.665382190702</v>
      </c>
      <c r="AG293" s="7">
        <f>IF(ISERROR(AG292/AG291),0,AG292/AG291)</f>
        <v>45965.263600000006</v>
      </c>
      <c r="AH293" s="7">
        <f>IF(ISERROR(AH292/AH291),0,AH292/AH291)</f>
        <v>0</v>
      </c>
      <c r="AI293" s="7">
        <f>VLOOKUP($A$2&amp;$B$280&amp;$B293,'[15]Paga all'!$F$1413:$G1666,2,FALSE)</f>
        <v>0</v>
      </c>
      <c r="AJ293" s="9">
        <f t="shared" ref="AJ293:BO293" si="315">IF(ISERROR(AJ292/AJ291),0,AJ292/AJ291)</f>
        <v>0</v>
      </c>
      <c r="AK293" s="9">
        <f t="shared" si="315"/>
        <v>0</v>
      </c>
      <c r="AL293" s="9">
        <f t="shared" si="315"/>
        <v>0</v>
      </c>
      <c r="AM293" s="9">
        <f t="shared" si="315"/>
        <v>0</v>
      </c>
      <c r="AN293" s="9">
        <f t="shared" si="315"/>
        <v>0</v>
      </c>
      <c r="AO293" s="9">
        <f t="shared" si="315"/>
        <v>0</v>
      </c>
      <c r="AP293" s="9">
        <f t="shared" si="315"/>
        <v>0</v>
      </c>
      <c r="AQ293" s="9">
        <f t="shared" si="315"/>
        <v>0</v>
      </c>
      <c r="AR293" s="9">
        <f t="shared" si="315"/>
        <v>0</v>
      </c>
      <c r="AS293" s="9">
        <f t="shared" si="315"/>
        <v>0</v>
      </c>
      <c r="AT293" s="9">
        <f t="shared" si="315"/>
        <v>0</v>
      </c>
      <c r="AU293" s="9">
        <f t="shared" si="315"/>
        <v>0</v>
      </c>
      <c r="AV293" s="9">
        <f t="shared" si="315"/>
        <v>0</v>
      </c>
      <c r="AW293" s="9">
        <f t="shared" si="315"/>
        <v>0</v>
      </c>
      <c r="AX293" s="9">
        <f t="shared" si="315"/>
        <v>0</v>
      </c>
      <c r="AY293" s="9">
        <f t="shared" si="315"/>
        <v>0</v>
      </c>
      <c r="AZ293" s="9">
        <f t="shared" si="315"/>
        <v>0</v>
      </c>
      <c r="BA293" s="9">
        <f t="shared" si="315"/>
        <v>0</v>
      </c>
      <c r="BB293" s="9">
        <f t="shared" si="315"/>
        <v>0</v>
      </c>
      <c r="BC293" s="9">
        <f t="shared" si="315"/>
        <v>0</v>
      </c>
      <c r="BD293" s="9">
        <f t="shared" si="315"/>
        <v>0</v>
      </c>
      <c r="BE293" s="9">
        <f t="shared" si="315"/>
        <v>0</v>
      </c>
      <c r="BF293" s="9">
        <f t="shared" si="315"/>
        <v>0</v>
      </c>
      <c r="BG293" s="9">
        <f t="shared" si="315"/>
        <v>0</v>
      </c>
      <c r="BH293" s="9">
        <f t="shared" si="315"/>
        <v>0</v>
      </c>
      <c r="BI293" s="9">
        <f t="shared" si="315"/>
        <v>0</v>
      </c>
      <c r="BJ293" s="9">
        <f t="shared" si="315"/>
        <v>0</v>
      </c>
      <c r="BK293" s="9">
        <f t="shared" si="315"/>
        <v>0</v>
      </c>
      <c r="BL293" s="9">
        <f t="shared" si="315"/>
        <v>0</v>
      </c>
      <c r="BM293" s="9">
        <f t="shared" si="315"/>
        <v>0</v>
      </c>
      <c r="BN293" s="9">
        <f t="shared" si="315"/>
        <v>0</v>
      </c>
      <c r="BO293" s="9">
        <f t="shared" si="315"/>
        <v>0</v>
      </c>
    </row>
    <row r="294" spans="2:67" outlineLevel="1" x14ac:dyDescent="0.25">
      <c r="B294" s="292" t="s">
        <v>224</v>
      </c>
      <c r="D294" s="7">
        <f>IF(VLOOKUP($B$116&amp;$B294,[17]Sheet1!$C$87:$AC$169,COLUMN(D$1)-2,FALSE)=" ",0,VLOOKUP($B$116&amp;$B294,[17]Sheet1!$C$87:$AC$169,COLUMN(D$1)-2,FALSE))</f>
        <v>0</v>
      </c>
      <c r="E294" s="7">
        <f>IF(VLOOKUP($B$116&amp;$B294,[17]Sheet1!$C$87:$AC$169,COLUMN(E$1)-2,FALSE)=" ",0,VLOOKUP($B$116&amp;$B294,[17]Sheet1!$C$87:$AC$169,COLUMN(E$1)-2,FALSE))</f>
        <v>1970.91</v>
      </c>
      <c r="F294" s="7">
        <f>IF(VLOOKUP($B$116&amp;$B294,[17]Sheet1!$C$87:$AC$169,COLUMN(F$1)-2,FALSE)=" ",0,VLOOKUP($B$116&amp;$B294,[17]Sheet1!$C$87:$AC$169,COLUMN(F$1)-2,FALSE))</f>
        <v>377.59</v>
      </c>
      <c r="G294" s="7">
        <f>IF(VLOOKUP($B$116&amp;$B294,[17]Sheet1!$C$87:$AC$169,COLUMN(G$1)-2,FALSE)=" ",0,VLOOKUP($B$116&amp;$B294,[17]Sheet1!$C$87:$AC$169,COLUMN(G$1)-2,FALSE))</f>
        <v>286.81</v>
      </c>
      <c r="H294" s="7">
        <f>IF(VLOOKUP($B$116&amp;$B294,[17]Sheet1!$C$87:$AC$169,COLUMN(H$1)-2,FALSE)=" ",0,VLOOKUP($B$116&amp;$B294,[17]Sheet1!$C$87:$AC$169,COLUMN(H$1)-2,FALSE))</f>
        <v>1.57</v>
      </c>
      <c r="I294" s="7">
        <f>IF(VLOOKUP($B$116&amp;$B294,[17]Sheet1!$C$87:$AC$169,COLUMN(I$1)-2,FALSE)=" ",0,VLOOKUP($B$116&amp;$B294,[17]Sheet1!$C$87:$AC$169,COLUMN(I$1)-2,FALSE))</f>
        <v>0</v>
      </c>
      <c r="J294" s="7">
        <f>IF(VLOOKUP($B$116&amp;$B294,[17]Sheet1!$C$87:$AC$169,COLUMN(J$1)-2,FALSE)=" ",0,VLOOKUP($B$116&amp;$B294,[17]Sheet1!$C$87:$AC$169,COLUMN(J$1)-2,FALSE))</f>
        <v>0</v>
      </c>
      <c r="K294" s="7">
        <f>IF(VLOOKUP($B$116&amp;$B294,[17]Sheet1!$C$87:$AC$169,COLUMN(K$1)-2,FALSE)=" ",0,VLOOKUP($B$116&amp;$B294,[17]Sheet1!$C$87:$AC$169,COLUMN(K$1)-2,FALSE))</f>
        <v>133.30000000000001</v>
      </c>
      <c r="L294" s="7">
        <f>IF(VLOOKUP($B$116&amp;$B294,[17]Sheet1!$C$87:$AC$169,COLUMN(L$1)-2,FALSE)=" ",0,VLOOKUP($B$116&amp;$B294,[17]Sheet1!$C$87:$AC$169,COLUMN(L$1)-2,FALSE))</f>
        <v>13.28</v>
      </c>
      <c r="M294" s="7">
        <f>IF(VLOOKUP($B$116&amp;$B294,[17]Sheet1!$C$87:$AC$169,COLUMN(M$1)-2,FALSE)=" ",0,VLOOKUP($B$116&amp;$B294,[17]Sheet1!$C$87:$AC$169,COLUMN(M$1)-2,FALSE))</f>
        <v>48451.79</v>
      </c>
      <c r="N294" s="7">
        <f>IF(VLOOKUP($B$116&amp;$B294,[17]Sheet1!$C$87:$AC$169,COLUMN(N$1)-2,FALSE)=" ",0,VLOOKUP($B$116&amp;$B294,[17]Sheet1!$C$87:$AC$169,COLUMN(N$1)-2,FALSE))</f>
        <v>26934.55</v>
      </c>
      <c r="O294" s="7">
        <f>IF(VLOOKUP($B$116&amp;$B294,[17]Sheet1!$C$87:$AC$169,COLUMN(O$1)-2,FALSE)=" ",0,VLOOKUP($B$116&amp;$B294,[17]Sheet1!$C$87:$AC$169,COLUMN(O$1)-2,FALSE))</f>
        <v>396341.48</v>
      </c>
      <c r="P294" s="7">
        <f>IF(VLOOKUP($B$116&amp;$B294,[17]Sheet1!$C$87:$AC$169,COLUMN(P$1)-2,FALSE)=" ",0,VLOOKUP($B$116&amp;$B294,[17]Sheet1!$C$87:$AC$169,COLUMN(P$1)-2,FALSE))</f>
        <v>560406.01</v>
      </c>
      <c r="Q294" s="7">
        <f>IF(VLOOKUP($B$116&amp;$B294,[17]Sheet1!$C$87:$AC$169,COLUMN(Q$1)-2,FALSE)=" ",0,VLOOKUP($B$116&amp;$B294,[17]Sheet1!$C$87:$AC$169,COLUMN(Q$1)-2,FALSE))</f>
        <v>473749.89</v>
      </c>
      <c r="R294" s="7">
        <f>IF(VLOOKUP($B$116&amp;$B294,[17]Sheet1!$C$87:$AC$169,COLUMN(R$1)-2,FALSE)=" ",0,VLOOKUP($B$116&amp;$B294,[17]Sheet1!$C$87:$AC$169,COLUMN(R$1)-2,FALSE))</f>
        <v>617875.84</v>
      </c>
      <c r="S294" s="7">
        <f>IF(VLOOKUP($B$116&amp;$B294,[17]Sheet1!$C$87:$AC$169,COLUMN(S$1)-2,FALSE)=" ",0,VLOOKUP($B$116&amp;$B294,[17]Sheet1!$C$87:$AC$169,COLUMN(S$1)-2,FALSE))</f>
        <v>736195.61</v>
      </c>
      <c r="T294" s="7">
        <f>IF(VLOOKUP($B$116&amp;$B294,[17]Sheet1!$C$87:$AC$169,COLUMN(T$1)-2,FALSE)=" ",0,VLOOKUP($B$116&amp;$B294,[17]Sheet1!$C$87:$AC$169,COLUMN(T$1)-2,FALSE))</f>
        <v>844477.4</v>
      </c>
      <c r="U294" s="7">
        <f>IF(VLOOKUP($B$116&amp;$B294,[17]Sheet1!$C$87:$AC$169,COLUMN(U$1)-2,FALSE)=" ",0,VLOOKUP($B$116&amp;$B294,[17]Sheet1!$C$87:$AC$169,COLUMN(U$1)-2,FALSE))</f>
        <v>916943.82</v>
      </c>
      <c r="V294" s="7">
        <f>IF(VLOOKUP($B$116&amp;$B294,[17]Sheet1!$C$87:$AC$169,COLUMN(V$1)-2,FALSE)=" ",0,VLOOKUP($B$116&amp;$B294,[17]Sheet1!$C$87:$AC$169,COLUMN(V$1)-2,FALSE))</f>
        <v>1242913.76</v>
      </c>
      <c r="W294" s="7">
        <f>IF(VLOOKUP($B$116&amp;$B294,[17]Sheet1!$C$87:$AC$169,COLUMN(W$1)-2,FALSE)=" ",0,VLOOKUP($B$116&amp;$B294,[17]Sheet1!$C$87:$AC$169,COLUMN(W$1)-2,FALSE))</f>
        <v>1208025.33</v>
      </c>
      <c r="X294" s="7">
        <f>IF(VLOOKUP($B$116&amp;$B294,[17]Sheet1!$C$87:$AC$169,COLUMN(X$1)-2,FALSE)=" ",0,VLOOKUP($B$116&amp;$B294,[17]Sheet1!$C$87:$AC$169,COLUMN(X$1)-2,FALSE))</f>
        <v>363824.19</v>
      </c>
      <c r="Y294" s="7">
        <f>IF(VLOOKUP($B$116&amp;$B294,[17]Sheet1!$C$87:$AC$169,COLUMN(Y$1)-2,FALSE)=" ",0,VLOOKUP($B$116&amp;$B294,[17]Sheet1!$C$87:$AC$169,COLUMN(Y$1)-2,FALSE))</f>
        <v>283987.8</v>
      </c>
      <c r="Z294" s="7">
        <f>IF(VLOOKUP($B$116&amp;$B294,[17]Sheet1!$C$87:$AC$169,COLUMN(Z$1)-2,FALSE)=" ",0,VLOOKUP($B$116&amp;$B294,[17]Sheet1!$C$87:$AC$169,COLUMN(Z$1)-2,FALSE))</f>
        <v>1053986.22</v>
      </c>
      <c r="AA294" s="7">
        <f>IF(VLOOKUP($B$116&amp;$B294,[17]Sheet1!$C$87:$AC$169,COLUMN(AA$1)-2,FALSE)=" ",0,VLOOKUP($B$116&amp;$B294,[17]Sheet1!$C$87:$AC$169,COLUMN(AA$1)-2,FALSE))</f>
        <v>1138548.33</v>
      </c>
      <c r="AB294" s="7">
        <f>IF(VLOOKUP($B$116&amp;$B294,[17]Sheet1!$C$87:$AC$169,COLUMN(AB$1)-2,FALSE)=" ",0,VLOOKUP($B$116&amp;$B294,[17]Sheet1!$C$87:$AC$169,COLUMN(AB$1)-2,FALSE))</f>
        <v>873318.79</v>
      </c>
      <c r="AC294" s="7">
        <f>IF(VLOOKUP($B$116&amp;$B294,[17]Sheet1!$C$87:$AC$169,COLUMN(AC$1)-2,FALSE)=" ",0,VLOOKUP($B$116&amp;$B294,[17]Sheet1!$C$87:$AC$169,COLUMN(AC$1)-2,FALSE))</f>
        <v>229203.12</v>
      </c>
      <c r="AF294" s="7">
        <f>AB294</f>
        <v>873318.79</v>
      </c>
      <c r="AG294" s="7">
        <f>AC294</f>
        <v>229203.12</v>
      </c>
      <c r="AH294" s="7">
        <f>VLOOKUP($A$167&amp;$B$280&amp;$B294,'[14]Paga All'!$G$1:$J$3000,4,FALSE)</f>
        <v>0</v>
      </c>
      <c r="AI294" s="7">
        <f>VLOOKUP($A$2&amp;$B$280&amp;$B294,'[15]Paga all'!$F$1413:$G1667,2,FALSE)</f>
        <v>0</v>
      </c>
      <c r="AJ294" s="9">
        <f t="shared" ref="AJ294:BO294" si="316">AJ285*AJ291</f>
        <v>0</v>
      </c>
      <c r="AK294" s="9">
        <f t="shared" si="316"/>
        <v>0</v>
      </c>
      <c r="AL294" s="9">
        <f t="shared" si="316"/>
        <v>0</v>
      </c>
      <c r="AM294" s="9">
        <f t="shared" si="316"/>
        <v>0</v>
      </c>
      <c r="AN294" s="9">
        <f t="shared" si="316"/>
        <v>0</v>
      </c>
      <c r="AO294" s="9">
        <f t="shared" si="316"/>
        <v>0</v>
      </c>
      <c r="AP294" s="9">
        <f t="shared" si="316"/>
        <v>0</v>
      </c>
      <c r="AQ294" s="9">
        <f t="shared" si="316"/>
        <v>0</v>
      </c>
      <c r="AR294" s="9">
        <f t="shared" si="316"/>
        <v>0</v>
      </c>
      <c r="AS294" s="9">
        <f t="shared" si="316"/>
        <v>0</v>
      </c>
      <c r="AT294" s="9">
        <f t="shared" si="316"/>
        <v>0</v>
      </c>
      <c r="AU294" s="9">
        <f t="shared" si="316"/>
        <v>0</v>
      </c>
      <c r="AV294" s="9">
        <f t="shared" si="316"/>
        <v>0</v>
      </c>
      <c r="AW294" s="9">
        <f t="shared" si="316"/>
        <v>0</v>
      </c>
      <c r="AX294" s="9">
        <f t="shared" si="316"/>
        <v>0</v>
      </c>
      <c r="AY294" s="9">
        <f t="shared" si="316"/>
        <v>0</v>
      </c>
      <c r="AZ294" s="9">
        <f t="shared" si="316"/>
        <v>0</v>
      </c>
      <c r="BA294" s="9">
        <f t="shared" si="316"/>
        <v>0</v>
      </c>
      <c r="BB294" s="9">
        <f t="shared" si="316"/>
        <v>0</v>
      </c>
      <c r="BC294" s="9">
        <f t="shared" si="316"/>
        <v>0</v>
      </c>
      <c r="BD294" s="9">
        <f t="shared" si="316"/>
        <v>0</v>
      </c>
      <c r="BE294" s="9">
        <f t="shared" si="316"/>
        <v>0</v>
      </c>
      <c r="BF294" s="9">
        <f t="shared" si="316"/>
        <v>0</v>
      </c>
      <c r="BG294" s="9">
        <f t="shared" si="316"/>
        <v>0</v>
      </c>
      <c r="BH294" s="9">
        <f t="shared" si="316"/>
        <v>0</v>
      </c>
      <c r="BI294" s="9">
        <f t="shared" si="316"/>
        <v>0</v>
      </c>
      <c r="BJ294" s="9">
        <f t="shared" si="316"/>
        <v>0</v>
      </c>
      <c r="BK294" s="9">
        <f t="shared" si="316"/>
        <v>0</v>
      </c>
      <c r="BL294" s="9">
        <f t="shared" si="316"/>
        <v>0</v>
      </c>
      <c r="BM294" s="9">
        <f t="shared" si="316"/>
        <v>0</v>
      </c>
      <c r="BN294" s="9">
        <f t="shared" si="316"/>
        <v>0</v>
      </c>
      <c r="BO294" s="9">
        <f t="shared" si="316"/>
        <v>0</v>
      </c>
    </row>
    <row r="295" spans="2:67" outlineLevel="1" x14ac:dyDescent="0.25">
      <c r="AF295" s="265">
        <f>AC286*AF281</f>
        <v>361690.4726011561</v>
      </c>
      <c r="AG295" s="265">
        <f t="shared" ref="AG295:BO295" si="317">AG286*AG281</f>
        <v>529799.02279611654</v>
      </c>
      <c r="AH295" s="265">
        <f t="shared" si="317"/>
        <v>136788.18700323623</v>
      </c>
      <c r="AI295" s="265">
        <f t="shared" si="317"/>
        <v>0</v>
      </c>
      <c r="AJ295" s="266">
        <f t="shared" si="317"/>
        <v>0</v>
      </c>
      <c r="AK295" s="266">
        <f t="shared" si="317"/>
        <v>0</v>
      </c>
      <c r="AL295" s="266">
        <f t="shared" si="317"/>
        <v>0</v>
      </c>
      <c r="AM295" s="266">
        <f t="shared" si="317"/>
        <v>0</v>
      </c>
      <c r="AN295" s="266">
        <f t="shared" si="317"/>
        <v>0</v>
      </c>
      <c r="AO295" s="266">
        <f t="shared" si="317"/>
        <v>0</v>
      </c>
      <c r="AP295" s="266">
        <f t="shared" si="317"/>
        <v>0</v>
      </c>
      <c r="AQ295" s="266">
        <f t="shared" si="317"/>
        <v>0</v>
      </c>
      <c r="AR295" s="266">
        <f t="shared" si="317"/>
        <v>0</v>
      </c>
      <c r="AS295" s="266">
        <f t="shared" si="317"/>
        <v>0</v>
      </c>
      <c r="AT295" s="266">
        <f t="shared" si="317"/>
        <v>0</v>
      </c>
      <c r="AU295" s="266">
        <f t="shared" si="317"/>
        <v>0</v>
      </c>
      <c r="AV295" s="266">
        <f t="shared" si="317"/>
        <v>0</v>
      </c>
      <c r="AW295" s="266">
        <f t="shared" si="317"/>
        <v>0</v>
      </c>
      <c r="AX295" s="266">
        <f t="shared" si="317"/>
        <v>0</v>
      </c>
      <c r="AY295" s="266">
        <f t="shared" si="317"/>
        <v>0</v>
      </c>
      <c r="AZ295" s="266">
        <f t="shared" si="317"/>
        <v>0</v>
      </c>
      <c r="BA295" s="266">
        <f t="shared" si="317"/>
        <v>0</v>
      </c>
      <c r="BB295" s="266">
        <f t="shared" si="317"/>
        <v>0</v>
      </c>
      <c r="BC295" s="266">
        <f t="shared" si="317"/>
        <v>0</v>
      </c>
      <c r="BD295" s="266">
        <f t="shared" si="317"/>
        <v>0</v>
      </c>
      <c r="BE295" s="266">
        <f t="shared" si="317"/>
        <v>0</v>
      </c>
      <c r="BF295" s="266">
        <f t="shared" si="317"/>
        <v>0</v>
      </c>
      <c r="BG295" s="266">
        <f t="shared" si="317"/>
        <v>0</v>
      </c>
      <c r="BH295" s="266">
        <f t="shared" si="317"/>
        <v>0</v>
      </c>
      <c r="BI295" s="266">
        <f t="shared" si="317"/>
        <v>0</v>
      </c>
      <c r="BJ295" s="266">
        <f t="shared" si="317"/>
        <v>0</v>
      </c>
      <c r="BK295" s="266">
        <f t="shared" si="317"/>
        <v>0</v>
      </c>
      <c r="BL295" s="266">
        <f t="shared" si="317"/>
        <v>0</v>
      </c>
      <c r="BM295" s="266">
        <f t="shared" si="317"/>
        <v>0</v>
      </c>
      <c r="BN295" s="266">
        <f t="shared" si="317"/>
        <v>0</v>
      </c>
      <c r="BO295" s="266">
        <f t="shared" si="317"/>
        <v>0</v>
      </c>
    </row>
    <row r="296" spans="2:67" outlineLevel="1" x14ac:dyDescent="0.25">
      <c r="B296" s="294" t="s">
        <v>225</v>
      </c>
      <c r="D296" s="240"/>
      <c r="E296" s="240"/>
      <c r="F296" s="240"/>
      <c r="G296" s="240"/>
      <c r="H296" s="240"/>
      <c r="I296" s="240"/>
      <c r="J296" s="240"/>
      <c r="K296" s="240"/>
      <c r="L296" s="240"/>
      <c r="M296" s="240"/>
      <c r="N296" s="240"/>
      <c r="O296" s="240"/>
      <c r="P296" s="240"/>
      <c r="Q296" s="240"/>
      <c r="R296" s="240"/>
      <c r="S296" s="240"/>
      <c r="T296" s="240"/>
      <c r="U296" s="240"/>
      <c r="V296" s="240"/>
      <c r="W296" s="240"/>
      <c r="X296" s="240"/>
      <c r="Y296" s="240"/>
      <c r="Z296" s="240"/>
      <c r="AA296" s="234"/>
      <c r="AB296" s="234"/>
      <c r="AC296" s="234">
        <f>RATE((COUNT($AA$1:$AC$1)),,-$Z297,$AC297)</f>
        <v>0.79152393550797306</v>
      </c>
      <c r="AF296" s="234"/>
      <c r="AG296" s="234"/>
      <c r="AH296" s="234"/>
      <c r="AI296" s="234"/>
    </row>
    <row r="297" spans="2:67" outlineLevel="1" x14ac:dyDescent="0.25">
      <c r="B297" s="291" t="s">
        <v>137</v>
      </c>
      <c r="D297" s="243"/>
      <c r="E297" s="243"/>
      <c r="F297" s="243"/>
      <c r="G297" s="243"/>
      <c r="H297" s="243"/>
      <c r="I297" s="243"/>
      <c r="J297" s="243"/>
      <c r="K297" s="243"/>
      <c r="L297" s="243"/>
      <c r="M297" s="243"/>
      <c r="N297" s="243"/>
      <c r="O297" s="243"/>
      <c r="P297" s="243"/>
      <c r="Q297" s="243"/>
      <c r="R297" s="243"/>
      <c r="S297" s="243"/>
      <c r="T297" s="243"/>
      <c r="U297" s="243"/>
      <c r="V297" s="243"/>
      <c r="W297" s="243"/>
      <c r="X297" s="243"/>
      <c r="Y297" s="243"/>
      <c r="Z297" s="243">
        <f>Z304+Z305</f>
        <v>4</v>
      </c>
      <c r="AA297" s="243">
        <f>AA304+AA305</f>
        <v>13</v>
      </c>
      <c r="AB297" s="243">
        <f>AB304+AB305</f>
        <v>24</v>
      </c>
      <c r="AC297" s="243">
        <f>AC304+AC305</f>
        <v>23</v>
      </c>
      <c r="AF297" s="244">
        <f>SUM(AF304:AF305)</f>
        <v>24</v>
      </c>
      <c r="AG297" s="244">
        <f t="shared" ref="AG297:BO297" si="318">SUM(AG304:AG305)</f>
        <v>23</v>
      </c>
      <c r="AH297" s="244">
        <f t="shared" si="318"/>
        <v>19</v>
      </c>
      <c r="AI297" s="244">
        <f t="shared" si="318"/>
        <v>24</v>
      </c>
      <c r="AJ297" s="245">
        <f t="shared" si="318"/>
        <v>21</v>
      </c>
      <c r="AK297" s="245">
        <f t="shared" si="318"/>
        <v>25</v>
      </c>
      <c r="AL297" s="245">
        <f t="shared" si="318"/>
        <v>30</v>
      </c>
      <c r="AM297" s="245">
        <f t="shared" si="318"/>
        <v>36</v>
      </c>
      <c r="AN297" s="245">
        <f t="shared" si="318"/>
        <v>43</v>
      </c>
      <c r="AO297" s="245">
        <f t="shared" si="318"/>
        <v>52</v>
      </c>
      <c r="AP297" s="245">
        <f t="shared" si="318"/>
        <v>62</v>
      </c>
      <c r="AQ297" s="245">
        <f t="shared" si="318"/>
        <v>74</v>
      </c>
      <c r="AR297" s="245">
        <f t="shared" si="318"/>
        <v>89</v>
      </c>
      <c r="AS297" s="245">
        <f t="shared" si="318"/>
        <v>107</v>
      </c>
      <c r="AT297" s="245">
        <f t="shared" si="318"/>
        <v>128</v>
      </c>
      <c r="AU297" s="245">
        <f t="shared" si="318"/>
        <v>154</v>
      </c>
      <c r="AV297" s="245">
        <f t="shared" si="318"/>
        <v>185</v>
      </c>
      <c r="AW297" s="245">
        <f t="shared" si="318"/>
        <v>222</v>
      </c>
      <c r="AX297" s="245">
        <f t="shared" si="318"/>
        <v>266</v>
      </c>
      <c r="AY297" s="245">
        <f t="shared" si="318"/>
        <v>319</v>
      </c>
      <c r="AZ297" s="245">
        <f t="shared" si="318"/>
        <v>383</v>
      </c>
      <c r="BA297" s="245">
        <f t="shared" si="318"/>
        <v>460</v>
      </c>
      <c r="BB297" s="245">
        <f t="shared" si="318"/>
        <v>552</v>
      </c>
      <c r="BC297" s="245">
        <f t="shared" si="318"/>
        <v>662</v>
      </c>
      <c r="BD297" s="245">
        <f t="shared" si="318"/>
        <v>794</v>
      </c>
      <c r="BE297" s="245">
        <f t="shared" si="318"/>
        <v>953</v>
      </c>
      <c r="BF297" s="245">
        <f t="shared" si="318"/>
        <v>1144</v>
      </c>
      <c r="BG297" s="245">
        <f t="shared" si="318"/>
        <v>1373</v>
      </c>
      <c r="BH297" s="245">
        <f t="shared" si="318"/>
        <v>1648</v>
      </c>
      <c r="BI297" s="245">
        <f t="shared" si="318"/>
        <v>1978</v>
      </c>
      <c r="BJ297" s="245">
        <f t="shared" si="318"/>
        <v>2374</v>
      </c>
      <c r="BK297" s="245">
        <f t="shared" si="318"/>
        <v>2849</v>
      </c>
      <c r="BL297" s="245">
        <f t="shared" si="318"/>
        <v>3419</v>
      </c>
      <c r="BM297" s="245">
        <f t="shared" si="318"/>
        <v>4103</v>
      </c>
      <c r="BN297" s="245">
        <f t="shared" si="318"/>
        <v>4924</v>
      </c>
      <c r="BO297" s="245">
        <f t="shared" si="318"/>
        <v>5909</v>
      </c>
    </row>
    <row r="298" spans="2:67" outlineLevel="1" x14ac:dyDescent="0.25">
      <c r="B298" s="287" t="s">
        <v>99</v>
      </c>
      <c r="C298" s="247"/>
      <c r="D298" s="248"/>
      <c r="E298" s="249"/>
      <c r="F298" s="249"/>
      <c r="G298" s="249"/>
      <c r="H298" s="249"/>
      <c r="I298" s="249"/>
      <c r="J298" s="249"/>
      <c r="K298" s="249"/>
      <c r="L298" s="249"/>
      <c r="M298" s="249"/>
      <c r="N298" s="249"/>
      <c r="O298" s="249"/>
      <c r="P298" s="249"/>
      <c r="Q298" s="249"/>
      <c r="R298" s="249"/>
      <c r="S298" s="249"/>
      <c r="T298" s="249"/>
      <c r="U298" s="249"/>
      <c r="V298" s="249"/>
      <c r="W298" s="249"/>
      <c r="X298" s="249"/>
      <c r="Y298" s="249"/>
      <c r="Z298" s="249"/>
      <c r="AA298" s="249">
        <f>RATE(1,,-Z297,AA297)</f>
        <v>2.25</v>
      </c>
      <c r="AB298" s="249">
        <f>RATE(1,,-AA297,AB297)</f>
        <v>0.84615384615384626</v>
      </c>
      <c r="AC298" s="249">
        <f>RATE(1,,-AA297,AC297)</f>
        <v>0.76923076923076927</v>
      </c>
      <c r="AD298" s="250">
        <v>0.2</v>
      </c>
      <c r="AF298" s="251">
        <f>AD298</f>
        <v>0.2</v>
      </c>
      <c r="AG298" s="251">
        <f t="shared" ref="AG298:BO302" si="319">AF298</f>
        <v>0.2</v>
      </c>
      <c r="AH298" s="251">
        <f t="shared" si="319"/>
        <v>0.2</v>
      </c>
      <c r="AI298" s="251">
        <f t="shared" si="319"/>
        <v>0.2</v>
      </c>
      <c r="AJ298" s="252">
        <f t="shared" si="319"/>
        <v>0.2</v>
      </c>
      <c r="AK298" s="252">
        <f t="shared" si="319"/>
        <v>0.2</v>
      </c>
      <c r="AL298" s="252">
        <f t="shared" si="319"/>
        <v>0.2</v>
      </c>
      <c r="AM298" s="252">
        <f t="shared" si="319"/>
        <v>0.2</v>
      </c>
      <c r="AN298" s="252">
        <f t="shared" si="319"/>
        <v>0.2</v>
      </c>
      <c r="AO298" s="252">
        <f t="shared" si="319"/>
        <v>0.2</v>
      </c>
      <c r="AP298" s="252">
        <f t="shared" si="319"/>
        <v>0.2</v>
      </c>
      <c r="AQ298" s="252">
        <f t="shared" si="319"/>
        <v>0.2</v>
      </c>
      <c r="AR298" s="252">
        <f t="shared" si="319"/>
        <v>0.2</v>
      </c>
      <c r="AS298" s="252">
        <f t="shared" si="319"/>
        <v>0.2</v>
      </c>
      <c r="AT298" s="252">
        <f t="shared" si="319"/>
        <v>0.2</v>
      </c>
      <c r="AU298" s="252">
        <f t="shared" si="319"/>
        <v>0.2</v>
      </c>
      <c r="AV298" s="252">
        <f t="shared" si="319"/>
        <v>0.2</v>
      </c>
      <c r="AW298" s="252">
        <f t="shared" si="319"/>
        <v>0.2</v>
      </c>
      <c r="AX298" s="252">
        <f t="shared" si="319"/>
        <v>0.2</v>
      </c>
      <c r="AY298" s="252">
        <f t="shared" si="319"/>
        <v>0.2</v>
      </c>
      <c r="AZ298" s="252">
        <f t="shared" si="319"/>
        <v>0.2</v>
      </c>
      <c r="BA298" s="252">
        <f t="shared" si="319"/>
        <v>0.2</v>
      </c>
      <c r="BB298" s="252">
        <f t="shared" si="319"/>
        <v>0.2</v>
      </c>
      <c r="BC298" s="252">
        <f t="shared" si="319"/>
        <v>0.2</v>
      </c>
      <c r="BD298" s="252">
        <f t="shared" si="319"/>
        <v>0.2</v>
      </c>
      <c r="BE298" s="252">
        <f t="shared" si="319"/>
        <v>0.2</v>
      </c>
      <c r="BF298" s="252">
        <f t="shared" si="319"/>
        <v>0.2</v>
      </c>
      <c r="BG298" s="252">
        <f t="shared" si="319"/>
        <v>0.2</v>
      </c>
      <c r="BH298" s="252">
        <f t="shared" si="319"/>
        <v>0.2</v>
      </c>
      <c r="BI298" s="252">
        <f t="shared" si="319"/>
        <v>0.2</v>
      </c>
      <c r="BJ298" s="252">
        <f t="shared" si="319"/>
        <v>0.2</v>
      </c>
      <c r="BK298" s="252">
        <f t="shared" si="319"/>
        <v>0.2</v>
      </c>
      <c r="BL298" s="252">
        <f t="shared" si="319"/>
        <v>0.2</v>
      </c>
      <c r="BM298" s="252">
        <f t="shared" si="319"/>
        <v>0.2</v>
      </c>
      <c r="BN298" s="252">
        <f t="shared" si="319"/>
        <v>0.2</v>
      </c>
      <c r="BO298" s="252">
        <f t="shared" si="319"/>
        <v>0.2</v>
      </c>
    </row>
    <row r="299" spans="2:67" outlineLevel="1" x14ac:dyDescent="0.25">
      <c r="B299" s="287" t="s">
        <v>101</v>
      </c>
      <c r="C299" s="247"/>
      <c r="D299" s="253"/>
      <c r="E299" s="253"/>
      <c r="F299" s="253"/>
      <c r="G299" s="253"/>
      <c r="H299" s="253"/>
      <c r="I299" s="253"/>
      <c r="J299" s="253"/>
      <c r="K299" s="253"/>
      <c r="L299" s="253"/>
      <c r="M299" s="253"/>
      <c r="N299" s="253"/>
      <c r="O299" s="253"/>
      <c r="P299" s="253"/>
      <c r="Q299" s="253"/>
      <c r="R299" s="253"/>
      <c r="S299" s="253"/>
      <c r="T299" s="253"/>
      <c r="U299" s="253"/>
      <c r="V299" s="253"/>
      <c r="W299" s="253"/>
      <c r="X299" s="253"/>
      <c r="Y299" s="253"/>
      <c r="Z299" s="253">
        <f>Z305/Z297</f>
        <v>0</v>
      </c>
      <c r="AA299" s="253">
        <f>AA305/AA297</f>
        <v>0.30769230769230771</v>
      </c>
      <c r="AB299" s="253">
        <f>AB305/AB297</f>
        <v>0.29166666666666669</v>
      </c>
      <c r="AC299" s="253">
        <f>AC305/AC297</f>
        <v>0.56521739130434778</v>
      </c>
      <c r="AD299" s="250">
        <v>0.3</v>
      </c>
      <c r="AF299" s="254">
        <f>AD299</f>
        <v>0.3</v>
      </c>
      <c r="AG299" s="254">
        <f t="shared" si="319"/>
        <v>0.3</v>
      </c>
      <c r="AH299" s="254">
        <f t="shared" si="319"/>
        <v>0.3</v>
      </c>
      <c r="AI299" s="254">
        <f t="shared" si="319"/>
        <v>0.3</v>
      </c>
      <c r="AJ299" s="252">
        <f t="shared" si="319"/>
        <v>0.3</v>
      </c>
      <c r="AK299" s="252">
        <f t="shared" si="319"/>
        <v>0.3</v>
      </c>
      <c r="AL299" s="252">
        <f t="shared" si="319"/>
        <v>0.3</v>
      </c>
      <c r="AM299" s="252">
        <f t="shared" si="319"/>
        <v>0.3</v>
      </c>
      <c r="AN299" s="252">
        <f t="shared" si="319"/>
        <v>0.3</v>
      </c>
      <c r="AO299" s="252">
        <f t="shared" si="319"/>
        <v>0.3</v>
      </c>
      <c r="AP299" s="252">
        <f t="shared" si="319"/>
        <v>0.3</v>
      </c>
      <c r="AQ299" s="252">
        <f t="shared" si="319"/>
        <v>0.3</v>
      </c>
      <c r="AR299" s="252">
        <f t="shared" si="319"/>
        <v>0.3</v>
      </c>
      <c r="AS299" s="252">
        <f t="shared" si="319"/>
        <v>0.3</v>
      </c>
      <c r="AT299" s="252">
        <f t="shared" si="319"/>
        <v>0.3</v>
      </c>
      <c r="AU299" s="252">
        <f t="shared" si="319"/>
        <v>0.3</v>
      </c>
      <c r="AV299" s="252">
        <f t="shared" si="319"/>
        <v>0.3</v>
      </c>
      <c r="AW299" s="252">
        <f t="shared" si="319"/>
        <v>0.3</v>
      </c>
      <c r="AX299" s="252">
        <f t="shared" si="319"/>
        <v>0.3</v>
      </c>
      <c r="AY299" s="252">
        <f t="shared" si="319"/>
        <v>0.3</v>
      </c>
      <c r="AZ299" s="252">
        <f t="shared" si="319"/>
        <v>0.3</v>
      </c>
      <c r="BA299" s="252">
        <f t="shared" si="319"/>
        <v>0.3</v>
      </c>
      <c r="BB299" s="252">
        <f t="shared" si="319"/>
        <v>0.3</v>
      </c>
      <c r="BC299" s="252">
        <f t="shared" si="319"/>
        <v>0.3</v>
      </c>
      <c r="BD299" s="252">
        <f t="shared" si="319"/>
        <v>0.3</v>
      </c>
      <c r="BE299" s="252">
        <f t="shared" si="319"/>
        <v>0.3</v>
      </c>
      <c r="BF299" s="252">
        <f t="shared" si="319"/>
        <v>0.3</v>
      </c>
      <c r="BG299" s="252">
        <f t="shared" si="319"/>
        <v>0.3</v>
      </c>
      <c r="BH299" s="252">
        <f t="shared" si="319"/>
        <v>0.3</v>
      </c>
      <c r="BI299" s="252">
        <f t="shared" si="319"/>
        <v>0.3</v>
      </c>
      <c r="BJ299" s="252">
        <f t="shared" si="319"/>
        <v>0.3</v>
      </c>
      <c r="BK299" s="252">
        <f t="shared" si="319"/>
        <v>0.3</v>
      </c>
      <c r="BL299" s="252">
        <f t="shared" si="319"/>
        <v>0.3</v>
      </c>
      <c r="BM299" s="252">
        <f t="shared" si="319"/>
        <v>0.3</v>
      </c>
      <c r="BN299" s="252">
        <f t="shared" si="319"/>
        <v>0.3</v>
      </c>
      <c r="BO299" s="252">
        <f t="shared" si="319"/>
        <v>0.3</v>
      </c>
    </row>
    <row r="300" spans="2:67" outlineLevel="1" x14ac:dyDescent="0.25">
      <c r="B300" s="287" t="s">
        <v>183</v>
      </c>
      <c r="C300" s="247"/>
      <c r="D300" s="255"/>
      <c r="E300" s="255"/>
      <c r="F300" s="255"/>
      <c r="G300" s="255"/>
      <c r="H300" s="255"/>
      <c r="I300" s="255"/>
      <c r="J300" s="255"/>
      <c r="K300" s="255"/>
      <c r="L300" s="255"/>
      <c r="M300" s="255"/>
      <c r="N300" s="255"/>
      <c r="O300" s="255"/>
      <c r="P300" s="255"/>
      <c r="Q300" s="255"/>
      <c r="R300" s="255"/>
      <c r="S300" s="255"/>
      <c r="T300" s="255"/>
      <c r="U300" s="255"/>
      <c r="V300" s="255"/>
      <c r="W300" s="255"/>
      <c r="X300" s="255"/>
      <c r="Y300" s="255"/>
      <c r="Z300" s="255">
        <f>Z307/Z304</f>
        <v>1</v>
      </c>
      <c r="AA300" s="255">
        <f>AA307/AA304</f>
        <v>1</v>
      </c>
      <c r="AB300" s="255">
        <f>AB307/AB304</f>
        <v>1.3529411764705883</v>
      </c>
      <c r="AC300" s="255">
        <f>AC307/AC304</f>
        <v>1.3</v>
      </c>
      <c r="AD300" s="256">
        <v>1.4</v>
      </c>
      <c r="AF300" s="268">
        <v>1.2250000000000001</v>
      </c>
      <c r="AG300" s="268">
        <f t="shared" si="319"/>
        <v>1.2250000000000001</v>
      </c>
      <c r="AH300" s="268">
        <f t="shared" si="319"/>
        <v>1.2250000000000001</v>
      </c>
      <c r="AI300" s="268">
        <v>1.25</v>
      </c>
      <c r="AJ300" s="268">
        <v>1.3</v>
      </c>
      <c r="AK300" s="268">
        <v>1.35</v>
      </c>
      <c r="AL300" s="258">
        <f>AD300</f>
        <v>1.4</v>
      </c>
      <c r="AM300" s="258">
        <f t="shared" si="319"/>
        <v>1.4</v>
      </c>
      <c r="AN300" s="258">
        <f t="shared" si="319"/>
        <v>1.4</v>
      </c>
      <c r="AO300" s="258">
        <f t="shared" si="319"/>
        <v>1.4</v>
      </c>
      <c r="AP300" s="258">
        <f t="shared" si="319"/>
        <v>1.4</v>
      </c>
      <c r="AQ300" s="258">
        <f t="shared" si="319"/>
        <v>1.4</v>
      </c>
      <c r="AR300" s="258">
        <f t="shared" si="319"/>
        <v>1.4</v>
      </c>
      <c r="AS300" s="258">
        <f t="shared" si="319"/>
        <v>1.4</v>
      </c>
      <c r="AT300" s="258">
        <f t="shared" si="319"/>
        <v>1.4</v>
      </c>
      <c r="AU300" s="258">
        <f t="shared" si="319"/>
        <v>1.4</v>
      </c>
      <c r="AV300" s="258">
        <f t="shared" si="319"/>
        <v>1.4</v>
      </c>
      <c r="AW300" s="258">
        <f t="shared" si="319"/>
        <v>1.4</v>
      </c>
      <c r="AX300" s="258">
        <f t="shared" si="319"/>
        <v>1.4</v>
      </c>
      <c r="AY300" s="258">
        <f t="shared" si="319"/>
        <v>1.4</v>
      </c>
      <c r="AZ300" s="258">
        <f t="shared" si="319"/>
        <v>1.4</v>
      </c>
      <c r="BA300" s="258">
        <f t="shared" si="319"/>
        <v>1.4</v>
      </c>
      <c r="BB300" s="258">
        <f t="shared" si="319"/>
        <v>1.4</v>
      </c>
      <c r="BC300" s="258">
        <f t="shared" si="319"/>
        <v>1.4</v>
      </c>
      <c r="BD300" s="258">
        <f t="shared" si="319"/>
        <v>1.4</v>
      </c>
      <c r="BE300" s="258">
        <f t="shared" si="319"/>
        <v>1.4</v>
      </c>
      <c r="BF300" s="258">
        <f t="shared" si="319"/>
        <v>1.4</v>
      </c>
      <c r="BG300" s="258">
        <f t="shared" si="319"/>
        <v>1.4</v>
      </c>
      <c r="BH300" s="258">
        <f t="shared" si="319"/>
        <v>1.4</v>
      </c>
      <c r="BI300" s="258">
        <f t="shared" si="319"/>
        <v>1.4</v>
      </c>
      <c r="BJ300" s="258">
        <f t="shared" si="319"/>
        <v>1.4</v>
      </c>
      <c r="BK300" s="258">
        <f t="shared" si="319"/>
        <v>1.4</v>
      </c>
      <c r="BL300" s="258">
        <f t="shared" si="319"/>
        <v>1.4</v>
      </c>
      <c r="BM300" s="258">
        <f t="shared" si="319"/>
        <v>1.4</v>
      </c>
      <c r="BN300" s="258">
        <f t="shared" si="319"/>
        <v>1.4</v>
      </c>
      <c r="BO300" s="258">
        <f t="shared" si="319"/>
        <v>1.4</v>
      </c>
    </row>
    <row r="301" spans="2:67" outlineLevel="1" x14ac:dyDescent="0.25">
      <c r="B301" s="287" t="s">
        <v>103</v>
      </c>
      <c r="C301" s="247"/>
      <c r="D301" s="269"/>
      <c r="E301" s="269"/>
      <c r="F301" s="269"/>
      <c r="G301" s="269"/>
      <c r="H301" s="269"/>
      <c r="I301" s="269"/>
      <c r="J301" s="269"/>
      <c r="K301" s="269"/>
      <c r="L301" s="269"/>
      <c r="M301" s="269"/>
      <c r="N301" s="269"/>
      <c r="O301" s="269"/>
      <c r="P301" s="269"/>
      <c r="Q301" s="269"/>
      <c r="R301" s="269"/>
      <c r="S301" s="269"/>
      <c r="T301" s="269"/>
      <c r="U301" s="269"/>
      <c r="V301" s="269"/>
      <c r="W301" s="269"/>
      <c r="X301" s="269"/>
      <c r="Y301" s="269"/>
      <c r="Z301" s="269">
        <f>IF(ISERROR(Z310/Z307),"",Z310/Z307)</f>
        <v>143.33750000000001</v>
      </c>
      <c r="AA301" s="269">
        <f>IF(ISERROR(AA310/AA307),"",AA310/AA307)</f>
        <v>94.61333333333333</v>
      </c>
      <c r="AB301" s="269">
        <f>IF(ISERROR(AB310/AB307),"",AB310/AB307)</f>
        <v>69.678695652173914</v>
      </c>
      <c r="AC301" s="269">
        <f>IF(ISERROR(AC310/AC307),"",AC310/AC307)</f>
        <v>65.881538461538469</v>
      </c>
      <c r="AD301" s="260">
        <f>SUM(Z310:AC310)/SUM(Z307:AC307)</f>
        <v>79.26408163265306</v>
      </c>
      <c r="AF301" s="270">
        <f>AD301</f>
        <v>79.26408163265306</v>
      </c>
      <c r="AG301" s="270">
        <f t="shared" si="319"/>
        <v>79.26408163265306</v>
      </c>
      <c r="AH301" s="270">
        <f t="shared" si="319"/>
        <v>79.26408163265306</v>
      </c>
      <c r="AI301" s="270">
        <f t="shared" si="319"/>
        <v>79.26408163265306</v>
      </c>
      <c r="AJ301" s="271">
        <f t="shared" si="319"/>
        <v>79.26408163265306</v>
      </c>
      <c r="AK301" s="271">
        <f t="shared" si="319"/>
        <v>79.26408163265306</v>
      </c>
      <c r="AL301" s="271">
        <f t="shared" si="319"/>
        <v>79.26408163265306</v>
      </c>
      <c r="AM301" s="271">
        <f t="shared" si="319"/>
        <v>79.26408163265306</v>
      </c>
      <c r="AN301" s="271">
        <f t="shared" si="319"/>
        <v>79.26408163265306</v>
      </c>
      <c r="AO301" s="271">
        <f t="shared" si="319"/>
        <v>79.26408163265306</v>
      </c>
      <c r="AP301" s="271">
        <f t="shared" si="319"/>
        <v>79.26408163265306</v>
      </c>
      <c r="AQ301" s="271">
        <f t="shared" si="319"/>
        <v>79.26408163265306</v>
      </c>
      <c r="AR301" s="271">
        <f t="shared" si="319"/>
        <v>79.26408163265306</v>
      </c>
      <c r="AS301" s="271">
        <f t="shared" si="319"/>
        <v>79.26408163265306</v>
      </c>
      <c r="AT301" s="271">
        <f t="shared" si="319"/>
        <v>79.26408163265306</v>
      </c>
      <c r="AU301" s="271">
        <f t="shared" si="319"/>
        <v>79.26408163265306</v>
      </c>
      <c r="AV301" s="271">
        <f t="shared" si="319"/>
        <v>79.26408163265306</v>
      </c>
      <c r="AW301" s="271">
        <f t="shared" si="319"/>
        <v>79.26408163265306</v>
      </c>
      <c r="AX301" s="271">
        <f t="shared" si="319"/>
        <v>79.26408163265306</v>
      </c>
      <c r="AY301" s="271">
        <f t="shared" si="319"/>
        <v>79.26408163265306</v>
      </c>
      <c r="AZ301" s="271">
        <f t="shared" si="319"/>
        <v>79.26408163265306</v>
      </c>
      <c r="BA301" s="271">
        <f t="shared" si="319"/>
        <v>79.26408163265306</v>
      </c>
      <c r="BB301" s="271">
        <f t="shared" si="319"/>
        <v>79.26408163265306</v>
      </c>
      <c r="BC301" s="271">
        <f t="shared" si="319"/>
        <v>79.26408163265306</v>
      </c>
      <c r="BD301" s="271">
        <f t="shared" si="319"/>
        <v>79.26408163265306</v>
      </c>
      <c r="BE301" s="271">
        <f t="shared" si="319"/>
        <v>79.26408163265306</v>
      </c>
      <c r="BF301" s="271">
        <f t="shared" si="319"/>
        <v>79.26408163265306</v>
      </c>
      <c r="BG301" s="271">
        <f t="shared" si="319"/>
        <v>79.26408163265306</v>
      </c>
      <c r="BH301" s="271">
        <f t="shared" si="319"/>
        <v>79.26408163265306</v>
      </c>
      <c r="BI301" s="271">
        <f t="shared" si="319"/>
        <v>79.26408163265306</v>
      </c>
      <c r="BJ301" s="271">
        <f t="shared" si="319"/>
        <v>79.26408163265306</v>
      </c>
      <c r="BK301" s="271">
        <f t="shared" si="319"/>
        <v>79.26408163265306</v>
      </c>
      <c r="BL301" s="271">
        <f t="shared" si="319"/>
        <v>79.26408163265306</v>
      </c>
      <c r="BM301" s="271">
        <f t="shared" si="319"/>
        <v>79.26408163265306</v>
      </c>
      <c r="BN301" s="271">
        <f t="shared" si="319"/>
        <v>79.26408163265306</v>
      </c>
      <c r="BO301" s="271">
        <f t="shared" si="319"/>
        <v>79.26408163265306</v>
      </c>
    </row>
    <row r="302" spans="2:67" outlineLevel="1" x14ac:dyDescent="0.25">
      <c r="B302" s="287" t="s">
        <v>233</v>
      </c>
      <c r="C302" s="247"/>
      <c r="D302" s="269"/>
      <c r="E302" s="269"/>
      <c r="F302" s="269"/>
      <c r="G302" s="269"/>
      <c r="H302" s="269"/>
      <c r="I302" s="269"/>
      <c r="J302" s="269"/>
      <c r="K302" s="269"/>
      <c r="L302" s="269"/>
      <c r="M302" s="269"/>
      <c r="N302" s="269"/>
      <c r="O302" s="269"/>
      <c r="P302" s="269"/>
      <c r="Q302" s="269"/>
      <c r="R302" s="269"/>
      <c r="S302" s="269"/>
      <c r="T302" s="269"/>
      <c r="U302" s="269"/>
      <c r="V302" s="269"/>
      <c r="W302" s="269"/>
      <c r="X302" s="269"/>
      <c r="Y302" s="269"/>
      <c r="Z302" s="269">
        <f>IF(ISERROR(Z310/Z297),"",Z310/Z297)</f>
        <v>143.33750000000001</v>
      </c>
      <c r="AA302" s="269">
        <f>IF(ISERROR(AA310/AA297),"",AA310/AA297)</f>
        <v>65.501538461538459</v>
      </c>
      <c r="AB302" s="269">
        <f>IF(ISERROR(AB310/AB297),"",AB310/AB297)</f>
        <v>66.775416666666658</v>
      </c>
      <c r="AC302" s="269">
        <f>IF(ISERROR(AC310/AC297),"",AC310/AC297)</f>
        <v>37.237391304347831</v>
      </c>
      <c r="AD302" s="260">
        <f>SUM(Z310:AC310)/SUM(Z297:AC297)</f>
        <v>60.686562499999994</v>
      </c>
      <c r="AF302" s="270">
        <f>AD302</f>
        <v>60.686562499999994</v>
      </c>
      <c r="AG302" s="270">
        <f t="shared" si="319"/>
        <v>60.686562499999994</v>
      </c>
      <c r="AH302" s="270">
        <f t="shared" si="319"/>
        <v>60.686562499999994</v>
      </c>
      <c r="AI302" s="270">
        <f t="shared" si="319"/>
        <v>60.686562499999994</v>
      </c>
      <c r="AJ302" s="271">
        <f t="shared" si="319"/>
        <v>60.686562499999994</v>
      </c>
      <c r="AK302" s="271">
        <f t="shared" si="319"/>
        <v>60.686562499999994</v>
      </c>
      <c r="AL302" s="271">
        <f t="shared" si="319"/>
        <v>60.686562499999994</v>
      </c>
      <c r="AM302" s="271">
        <f t="shared" si="319"/>
        <v>60.686562499999994</v>
      </c>
      <c r="AN302" s="271">
        <f t="shared" si="319"/>
        <v>60.686562499999994</v>
      </c>
      <c r="AO302" s="271">
        <f t="shared" si="319"/>
        <v>60.686562499999994</v>
      </c>
      <c r="AP302" s="271">
        <f t="shared" si="319"/>
        <v>60.686562499999994</v>
      </c>
      <c r="AQ302" s="271">
        <f t="shared" si="319"/>
        <v>60.686562499999994</v>
      </c>
      <c r="AR302" s="271">
        <f t="shared" si="319"/>
        <v>60.686562499999994</v>
      </c>
      <c r="AS302" s="271">
        <f t="shared" si="319"/>
        <v>60.686562499999994</v>
      </c>
      <c r="AT302" s="271">
        <f t="shared" si="319"/>
        <v>60.686562499999994</v>
      </c>
      <c r="AU302" s="271">
        <f t="shared" si="319"/>
        <v>60.686562499999994</v>
      </c>
      <c r="AV302" s="271">
        <f t="shared" si="319"/>
        <v>60.686562499999994</v>
      </c>
      <c r="AW302" s="271">
        <f t="shared" si="319"/>
        <v>60.686562499999994</v>
      </c>
      <c r="AX302" s="271">
        <f t="shared" si="319"/>
        <v>60.686562499999994</v>
      </c>
      <c r="AY302" s="271">
        <f t="shared" si="319"/>
        <v>60.686562499999994</v>
      </c>
      <c r="AZ302" s="271">
        <f t="shared" si="319"/>
        <v>60.686562499999994</v>
      </c>
      <c r="BA302" s="271">
        <f t="shared" si="319"/>
        <v>60.686562499999994</v>
      </c>
      <c r="BB302" s="271">
        <f t="shared" si="319"/>
        <v>60.686562499999994</v>
      </c>
      <c r="BC302" s="271">
        <f t="shared" si="319"/>
        <v>60.686562499999994</v>
      </c>
      <c r="BD302" s="271">
        <f t="shared" si="319"/>
        <v>60.686562499999994</v>
      </c>
      <c r="BE302" s="271">
        <f t="shared" si="319"/>
        <v>60.686562499999994</v>
      </c>
      <c r="BF302" s="271">
        <f t="shared" si="319"/>
        <v>60.686562499999994</v>
      </c>
      <c r="BG302" s="271">
        <f t="shared" si="319"/>
        <v>60.686562499999994</v>
      </c>
      <c r="BH302" s="271">
        <f t="shared" si="319"/>
        <v>60.686562499999994</v>
      </c>
      <c r="BI302" s="271">
        <f t="shared" si="319"/>
        <v>60.686562499999994</v>
      </c>
      <c r="BJ302" s="271">
        <f t="shared" si="319"/>
        <v>60.686562499999994</v>
      </c>
      <c r="BK302" s="271">
        <f t="shared" si="319"/>
        <v>60.686562499999994</v>
      </c>
      <c r="BL302" s="271">
        <f t="shared" si="319"/>
        <v>60.686562499999994</v>
      </c>
      <c r="BM302" s="271">
        <f t="shared" si="319"/>
        <v>60.686562499999994</v>
      </c>
      <c r="BN302" s="271">
        <f t="shared" si="319"/>
        <v>60.686562499999994</v>
      </c>
      <c r="BO302" s="271">
        <f t="shared" si="319"/>
        <v>60.686562499999994</v>
      </c>
    </row>
    <row r="303" spans="2:67" outlineLevel="1" x14ac:dyDescent="0.25"/>
    <row r="304" spans="2:67" outlineLevel="1" x14ac:dyDescent="0.25">
      <c r="B304" s="292" t="s">
        <v>255</v>
      </c>
      <c r="D304" s="7">
        <f>IF(VLOOKUP($B$132&amp;$B304,[17]Sheet1!$C$87:$AC$169,COLUMN(D$1)-2,FALSE)=" ",0,VLOOKUP($B$132&amp;$B304,[17]Sheet1!$C$87:$AC$169,COLUMN(D$1)-2,FALSE))</f>
        <v>0</v>
      </c>
      <c r="E304" s="7">
        <f>IF(VLOOKUP($B$132&amp;$B304,[17]Sheet1!$C$87:$AC$169,COLUMN(E$1)-2,FALSE)=" ",0,VLOOKUP($B$132&amp;$B304,[17]Sheet1!$C$87:$AC$169,COLUMN(E$1)-2,FALSE))</f>
        <v>0</v>
      </c>
      <c r="F304" s="7">
        <f>IF(VLOOKUP($B$132&amp;$B304,[17]Sheet1!$C$87:$AC$169,COLUMN(F$1)-2,FALSE)=" ",0,VLOOKUP($B$132&amp;$B304,[17]Sheet1!$C$87:$AC$169,COLUMN(F$1)-2,FALSE))</f>
        <v>0</v>
      </c>
      <c r="G304" s="7">
        <f>IF(VLOOKUP($B$132&amp;$B304,[17]Sheet1!$C$87:$AC$169,COLUMN(G$1)-2,FALSE)=" ",0,VLOOKUP($B$132&amp;$B304,[17]Sheet1!$C$87:$AC$169,COLUMN(G$1)-2,FALSE))</f>
        <v>0</v>
      </c>
      <c r="H304" s="7">
        <f>IF(VLOOKUP($B$132&amp;$B304,[17]Sheet1!$C$87:$AC$169,COLUMN(H$1)-2,FALSE)=" ",0,VLOOKUP($B$132&amp;$B304,[17]Sheet1!$C$87:$AC$169,COLUMN(H$1)-2,FALSE))</f>
        <v>0</v>
      </c>
      <c r="I304" s="7">
        <f>IF(VLOOKUP($B$132&amp;$B304,[17]Sheet1!$C$87:$AC$169,COLUMN(I$1)-2,FALSE)=" ",0,VLOOKUP($B$132&amp;$B304,[17]Sheet1!$C$87:$AC$169,COLUMN(I$1)-2,FALSE))</f>
        <v>0</v>
      </c>
      <c r="J304" s="7">
        <f>IF(VLOOKUP($B$132&amp;$B304,[17]Sheet1!$C$87:$AC$169,COLUMN(J$1)-2,FALSE)=" ",0,VLOOKUP($B$132&amp;$B304,[17]Sheet1!$C$87:$AC$169,COLUMN(J$1)-2,FALSE))</f>
        <v>0</v>
      </c>
      <c r="K304" s="7">
        <f>IF(VLOOKUP($B$132&amp;$B304,[17]Sheet1!$C$87:$AC$169,COLUMN(K$1)-2,FALSE)=" ",0,VLOOKUP($B$132&amp;$B304,[17]Sheet1!$C$87:$AC$169,COLUMN(K$1)-2,FALSE))</f>
        <v>0</v>
      </c>
      <c r="L304" s="7">
        <f>IF(VLOOKUP($B$132&amp;$B304,[17]Sheet1!$C$87:$AC$169,COLUMN(L$1)-2,FALSE)=" ",0,VLOOKUP($B$132&amp;$B304,[17]Sheet1!$C$87:$AC$169,COLUMN(L$1)-2,FALSE))</f>
        <v>0</v>
      </c>
      <c r="M304" s="7">
        <f>IF(VLOOKUP($B$132&amp;$B304,[17]Sheet1!$C$87:$AC$169,COLUMN(M$1)-2,FALSE)=" ",0,VLOOKUP($B$132&amp;$B304,[17]Sheet1!$C$87:$AC$169,COLUMN(M$1)-2,FALSE))</f>
        <v>0</v>
      </c>
      <c r="N304" s="7">
        <f>IF(VLOOKUP($B$132&amp;$B304,[17]Sheet1!$C$87:$AC$169,COLUMN(N$1)-2,FALSE)=" ",0,VLOOKUP($B$132&amp;$B304,[17]Sheet1!$C$87:$AC$169,COLUMN(N$1)-2,FALSE))</f>
        <v>0</v>
      </c>
      <c r="O304" s="7">
        <f>IF(VLOOKUP($B$132&amp;$B304,[17]Sheet1!$C$87:$AC$169,COLUMN(O$1)-2,FALSE)=" ",0,VLOOKUP($B$132&amp;$B304,[17]Sheet1!$C$87:$AC$169,COLUMN(O$1)-2,FALSE))</f>
        <v>0</v>
      </c>
      <c r="P304" s="7">
        <f>IF(VLOOKUP($B$132&amp;$B304,[17]Sheet1!$C$87:$AC$169,COLUMN(P$1)-2,FALSE)=" ",0,VLOOKUP($B$132&amp;$B304,[17]Sheet1!$C$87:$AC$169,COLUMN(P$1)-2,FALSE))</f>
        <v>0</v>
      </c>
      <c r="Q304" s="7">
        <f>IF(VLOOKUP($B$132&amp;$B304,[17]Sheet1!$C$87:$AC$169,COLUMN(Q$1)-2,FALSE)=" ",0,VLOOKUP($B$132&amp;$B304,[17]Sheet1!$C$87:$AC$169,COLUMN(Q$1)-2,FALSE))</f>
        <v>0</v>
      </c>
      <c r="R304" s="7">
        <f>IF(VLOOKUP($B$132&amp;$B304,[17]Sheet1!$C$87:$AC$169,COLUMN(R$1)-2,FALSE)=" ",0,VLOOKUP($B$132&amp;$B304,[17]Sheet1!$C$87:$AC$169,COLUMN(R$1)-2,FALSE))</f>
        <v>0</v>
      </c>
      <c r="S304" s="7">
        <f>IF(VLOOKUP($B$132&amp;$B304,[17]Sheet1!$C$87:$AC$169,COLUMN(S$1)-2,FALSE)=" ",0,VLOOKUP($B$132&amp;$B304,[17]Sheet1!$C$87:$AC$169,COLUMN(S$1)-2,FALSE))</f>
        <v>0</v>
      </c>
      <c r="T304" s="7">
        <f>IF(VLOOKUP($B$132&amp;$B304,[17]Sheet1!$C$87:$AC$169,COLUMN(T$1)-2,FALSE)=" ",0,VLOOKUP($B$132&amp;$B304,[17]Sheet1!$C$87:$AC$169,COLUMN(T$1)-2,FALSE))</f>
        <v>0</v>
      </c>
      <c r="U304" s="7">
        <f>IF(VLOOKUP($B$132&amp;$B304,[17]Sheet1!$C$87:$AC$169,COLUMN(U$1)-2,FALSE)=" ",0,VLOOKUP($B$132&amp;$B304,[17]Sheet1!$C$87:$AC$169,COLUMN(U$1)-2,FALSE))</f>
        <v>0</v>
      </c>
      <c r="V304" s="7">
        <f>IF(VLOOKUP($B$132&amp;$B304,[17]Sheet1!$C$87:$AC$169,COLUMN(V$1)-2,FALSE)=" ",0,VLOOKUP($B$132&amp;$B304,[17]Sheet1!$C$87:$AC$169,COLUMN(V$1)-2,FALSE))</f>
        <v>0</v>
      </c>
      <c r="W304" s="7">
        <f>IF(VLOOKUP($B$132&amp;$B304,[17]Sheet1!$C$87:$AC$169,COLUMN(W$1)-2,FALSE)=" ",0,VLOOKUP($B$132&amp;$B304,[17]Sheet1!$C$87:$AC$169,COLUMN(W$1)-2,FALSE))</f>
        <v>0</v>
      </c>
      <c r="X304" s="7">
        <f>IF(VLOOKUP($B$132&amp;$B304,[17]Sheet1!$C$87:$AC$169,COLUMN(X$1)-2,FALSE)=" ",0,VLOOKUP($B$132&amp;$B304,[17]Sheet1!$C$87:$AC$169,COLUMN(X$1)-2,FALSE))</f>
        <v>0</v>
      </c>
      <c r="Y304" s="7">
        <f>IF(VLOOKUP($B$132&amp;$B304,[17]Sheet1!$C$87:$AC$169,COLUMN(Y$1)-2,FALSE)=" ",0,VLOOKUP($B$132&amp;$B304,[17]Sheet1!$C$87:$AC$169,COLUMN(Y$1)-2,FALSE))</f>
        <v>0</v>
      </c>
      <c r="Z304" s="7">
        <f>IF(VLOOKUP($B$132&amp;$B304,[17]Sheet1!$C$87:$AC$169,COLUMN(Z$1)-2,FALSE)=" ",0,VLOOKUP($B$132&amp;$B304,[17]Sheet1!$C$87:$AC$169,COLUMN(Z$1)-2,FALSE))</f>
        <v>4</v>
      </c>
      <c r="AA304" s="7">
        <f>IF(VLOOKUP($B$132&amp;$B304,[17]Sheet1!$C$87:$AC$169,COLUMN(AA$1)-2,FALSE)=" ",0,VLOOKUP($B$132&amp;$B304,[17]Sheet1!$C$87:$AC$169,COLUMN(AA$1)-2,FALSE))</f>
        <v>9</v>
      </c>
      <c r="AB304" s="7">
        <f>IF(VLOOKUP($B$132&amp;$B304,[17]Sheet1!$C$87:$AC$169,COLUMN(AB$1)-2,FALSE)=" ",0,VLOOKUP($B$132&amp;$B304,[17]Sheet1!$C$87:$AC$169,COLUMN(AB$1)-2,FALSE))</f>
        <v>17</v>
      </c>
      <c r="AC304" s="7">
        <f>IF(VLOOKUP($B$132&amp;$B304,[17]Sheet1!$C$87:$AC$169,COLUMN(AC$1)-2,FALSE)=" ",0,VLOOKUP($B$132&amp;$B304,[17]Sheet1!$C$87:$AC$169,COLUMN(AC$1)-2,FALSE))</f>
        <v>10</v>
      </c>
      <c r="AF304" s="7">
        <f t="shared" ref="AF304:AG308" si="320">AB304</f>
        <v>17</v>
      </c>
      <c r="AG304" s="7">
        <f t="shared" si="320"/>
        <v>10</v>
      </c>
      <c r="AH304" s="7">
        <f>VLOOKUP($A$167&amp;$B$296&amp;$B304,'[14]Paga All'!$G$1:$J$3000,4,FALSE)</f>
        <v>12</v>
      </c>
      <c r="AI304" s="7">
        <f>VLOOKUP($A$2&amp;$B$296&amp;$B304,'[15]Paga all'!$F$1413:$G1677,2,FALSE)</f>
        <v>16</v>
      </c>
      <c r="AJ304" s="7">
        <f>VLOOKUP($A$2&amp;$B$296&amp;$B304,'[16]Paga all'!$F$1372:$G$1470,2,FALSE)</f>
        <v>10</v>
      </c>
      <c r="AK304" s="9">
        <f t="shared" ref="AK304:BO304" si="321">IF(ROUND((AJ304+AJ305)*(1+AK298),)&gt;=AK$3*$AD$3,AK$3*$AD$3*(1-AK299),ROUND((AJ304+AJ305)*(1+AK298),)-ROUND((AJ304+AJ305)*(1+AK298)*AK299,))</f>
        <v>17</v>
      </c>
      <c r="AL304" s="9">
        <f t="shared" si="321"/>
        <v>21</v>
      </c>
      <c r="AM304" s="9">
        <f t="shared" si="321"/>
        <v>25</v>
      </c>
      <c r="AN304" s="9">
        <f t="shared" si="321"/>
        <v>30</v>
      </c>
      <c r="AO304" s="9">
        <f t="shared" si="321"/>
        <v>37</v>
      </c>
      <c r="AP304" s="9">
        <f t="shared" si="321"/>
        <v>43</v>
      </c>
      <c r="AQ304" s="9">
        <f t="shared" si="321"/>
        <v>52</v>
      </c>
      <c r="AR304" s="9">
        <f t="shared" si="321"/>
        <v>62</v>
      </c>
      <c r="AS304" s="9">
        <f t="shared" si="321"/>
        <v>75</v>
      </c>
      <c r="AT304" s="9">
        <f t="shared" si="321"/>
        <v>89</v>
      </c>
      <c r="AU304" s="9">
        <f t="shared" si="321"/>
        <v>108</v>
      </c>
      <c r="AV304" s="9">
        <f t="shared" si="321"/>
        <v>130</v>
      </c>
      <c r="AW304" s="9">
        <f t="shared" si="321"/>
        <v>155</v>
      </c>
      <c r="AX304" s="9">
        <f t="shared" si="321"/>
        <v>186</v>
      </c>
      <c r="AY304" s="9">
        <f t="shared" si="321"/>
        <v>223</v>
      </c>
      <c r="AZ304" s="9">
        <f t="shared" si="321"/>
        <v>268</v>
      </c>
      <c r="BA304" s="9">
        <f t="shared" si="321"/>
        <v>322</v>
      </c>
      <c r="BB304" s="9">
        <f t="shared" si="321"/>
        <v>386</v>
      </c>
      <c r="BC304" s="9">
        <f t="shared" si="321"/>
        <v>463</v>
      </c>
      <c r="BD304" s="9">
        <f t="shared" si="321"/>
        <v>556</v>
      </c>
      <c r="BE304" s="9">
        <f t="shared" si="321"/>
        <v>667</v>
      </c>
      <c r="BF304" s="9">
        <f t="shared" si="321"/>
        <v>801</v>
      </c>
      <c r="BG304" s="9">
        <f t="shared" si="321"/>
        <v>961</v>
      </c>
      <c r="BH304" s="9">
        <f t="shared" si="321"/>
        <v>1154</v>
      </c>
      <c r="BI304" s="9">
        <f t="shared" si="321"/>
        <v>1385</v>
      </c>
      <c r="BJ304" s="9">
        <f t="shared" si="321"/>
        <v>1662</v>
      </c>
      <c r="BK304" s="9">
        <f t="shared" si="321"/>
        <v>1994</v>
      </c>
      <c r="BL304" s="9">
        <f t="shared" si="321"/>
        <v>2393</v>
      </c>
      <c r="BM304" s="9">
        <f t="shared" si="321"/>
        <v>2872</v>
      </c>
      <c r="BN304" s="9">
        <f t="shared" si="321"/>
        <v>3447</v>
      </c>
      <c r="BO304" s="9">
        <f t="shared" si="321"/>
        <v>4136</v>
      </c>
    </row>
    <row r="305" spans="2:67" outlineLevel="1" x14ac:dyDescent="0.25">
      <c r="B305" s="292" t="s">
        <v>256</v>
      </c>
      <c r="D305" s="7">
        <f>IF(VLOOKUP($B$132&amp;$B305,[17]Sheet1!$C$87:$AC$169,COLUMN(D$1)-2,FALSE)=" ",0,VLOOKUP($B$132&amp;$B305,[17]Sheet1!$C$87:$AC$169,COLUMN(D$1)-2,FALSE))</f>
        <v>0</v>
      </c>
      <c r="E305" s="7">
        <f>IF(VLOOKUP($B$132&amp;$B305,[17]Sheet1!$C$87:$AC$169,COLUMN(E$1)-2,FALSE)=" ",0,VLOOKUP($B$132&amp;$B305,[17]Sheet1!$C$87:$AC$169,COLUMN(E$1)-2,FALSE))</f>
        <v>0</v>
      </c>
      <c r="F305" s="7">
        <f>IF(VLOOKUP($B$132&amp;$B305,[17]Sheet1!$C$87:$AC$169,COLUMN(F$1)-2,FALSE)=" ",0,VLOOKUP($B$132&amp;$B305,[17]Sheet1!$C$87:$AC$169,COLUMN(F$1)-2,FALSE))</f>
        <v>0</v>
      </c>
      <c r="G305" s="7">
        <f>IF(VLOOKUP($B$132&amp;$B305,[17]Sheet1!$C$87:$AC$169,COLUMN(G$1)-2,FALSE)=" ",0,VLOOKUP($B$132&amp;$B305,[17]Sheet1!$C$87:$AC$169,COLUMN(G$1)-2,FALSE))</f>
        <v>0</v>
      </c>
      <c r="H305" s="7">
        <f>IF(VLOOKUP($B$132&amp;$B305,[17]Sheet1!$C$87:$AC$169,COLUMN(H$1)-2,FALSE)=" ",0,VLOOKUP($B$132&amp;$B305,[17]Sheet1!$C$87:$AC$169,COLUMN(H$1)-2,FALSE))</f>
        <v>0</v>
      </c>
      <c r="I305" s="7">
        <f>IF(VLOOKUP($B$132&amp;$B305,[17]Sheet1!$C$87:$AC$169,COLUMN(I$1)-2,FALSE)=" ",0,VLOOKUP($B$132&amp;$B305,[17]Sheet1!$C$87:$AC$169,COLUMN(I$1)-2,FALSE))</f>
        <v>0</v>
      </c>
      <c r="J305" s="7">
        <f>IF(VLOOKUP($B$132&amp;$B305,[17]Sheet1!$C$87:$AC$169,COLUMN(J$1)-2,FALSE)=" ",0,VLOOKUP($B$132&amp;$B305,[17]Sheet1!$C$87:$AC$169,COLUMN(J$1)-2,FALSE))</f>
        <v>0</v>
      </c>
      <c r="K305" s="7">
        <f>IF(VLOOKUP($B$132&amp;$B305,[17]Sheet1!$C$87:$AC$169,COLUMN(K$1)-2,FALSE)=" ",0,VLOOKUP($B$132&amp;$B305,[17]Sheet1!$C$87:$AC$169,COLUMN(K$1)-2,FALSE))</f>
        <v>0</v>
      </c>
      <c r="L305" s="7">
        <f>IF(VLOOKUP($B$132&amp;$B305,[17]Sheet1!$C$87:$AC$169,COLUMN(L$1)-2,FALSE)=" ",0,VLOOKUP($B$132&amp;$B305,[17]Sheet1!$C$87:$AC$169,COLUMN(L$1)-2,FALSE))</f>
        <v>0</v>
      </c>
      <c r="M305" s="7">
        <f>IF(VLOOKUP($B$132&amp;$B305,[17]Sheet1!$C$87:$AC$169,COLUMN(M$1)-2,FALSE)=" ",0,VLOOKUP($B$132&amp;$B305,[17]Sheet1!$C$87:$AC$169,COLUMN(M$1)-2,FALSE))</f>
        <v>0</v>
      </c>
      <c r="N305" s="7">
        <f>IF(VLOOKUP($B$132&amp;$B305,[17]Sheet1!$C$87:$AC$169,COLUMN(N$1)-2,FALSE)=" ",0,VLOOKUP($B$132&amp;$B305,[17]Sheet1!$C$87:$AC$169,COLUMN(N$1)-2,FALSE))</f>
        <v>0</v>
      </c>
      <c r="O305" s="7">
        <f>IF(VLOOKUP($B$132&amp;$B305,[17]Sheet1!$C$87:$AC$169,COLUMN(O$1)-2,FALSE)=" ",0,VLOOKUP($B$132&amp;$B305,[17]Sheet1!$C$87:$AC$169,COLUMN(O$1)-2,FALSE))</f>
        <v>0</v>
      </c>
      <c r="P305" s="7">
        <f>IF(VLOOKUP($B$132&amp;$B305,[17]Sheet1!$C$87:$AC$169,COLUMN(P$1)-2,FALSE)=" ",0,VLOOKUP($B$132&amp;$B305,[17]Sheet1!$C$87:$AC$169,COLUMN(P$1)-2,FALSE))</f>
        <v>0</v>
      </c>
      <c r="Q305" s="7">
        <f>IF(VLOOKUP($B$132&amp;$B305,[17]Sheet1!$C$87:$AC$169,COLUMN(Q$1)-2,FALSE)=" ",0,VLOOKUP($B$132&amp;$B305,[17]Sheet1!$C$87:$AC$169,COLUMN(Q$1)-2,FALSE))</f>
        <v>0</v>
      </c>
      <c r="R305" s="7">
        <f>IF(VLOOKUP($B$132&amp;$B305,[17]Sheet1!$C$87:$AC$169,COLUMN(R$1)-2,FALSE)=" ",0,VLOOKUP($B$132&amp;$B305,[17]Sheet1!$C$87:$AC$169,COLUMN(R$1)-2,FALSE))</f>
        <v>0</v>
      </c>
      <c r="S305" s="7">
        <f>IF(VLOOKUP($B$132&amp;$B305,[17]Sheet1!$C$87:$AC$169,COLUMN(S$1)-2,FALSE)=" ",0,VLOOKUP($B$132&amp;$B305,[17]Sheet1!$C$87:$AC$169,COLUMN(S$1)-2,FALSE))</f>
        <v>0</v>
      </c>
      <c r="T305" s="7">
        <f>IF(VLOOKUP($B$132&amp;$B305,[17]Sheet1!$C$87:$AC$169,COLUMN(T$1)-2,FALSE)=" ",0,VLOOKUP($B$132&amp;$B305,[17]Sheet1!$C$87:$AC$169,COLUMN(T$1)-2,FALSE))</f>
        <v>0</v>
      </c>
      <c r="U305" s="7">
        <f>IF(VLOOKUP($B$132&amp;$B305,[17]Sheet1!$C$87:$AC$169,COLUMN(U$1)-2,FALSE)=" ",0,VLOOKUP($B$132&amp;$B305,[17]Sheet1!$C$87:$AC$169,COLUMN(U$1)-2,FALSE))</f>
        <v>0</v>
      </c>
      <c r="V305" s="7">
        <f>IF(VLOOKUP($B$132&amp;$B305,[17]Sheet1!$C$87:$AC$169,COLUMN(V$1)-2,FALSE)=" ",0,VLOOKUP($B$132&amp;$B305,[17]Sheet1!$C$87:$AC$169,COLUMN(V$1)-2,FALSE))</f>
        <v>0</v>
      </c>
      <c r="W305" s="7">
        <f>IF(VLOOKUP($B$132&amp;$B305,[17]Sheet1!$C$87:$AC$169,COLUMN(W$1)-2,FALSE)=" ",0,VLOOKUP($B$132&amp;$B305,[17]Sheet1!$C$87:$AC$169,COLUMN(W$1)-2,FALSE))</f>
        <v>0</v>
      </c>
      <c r="X305" s="7">
        <f>IF(VLOOKUP($B$132&amp;$B305,[17]Sheet1!$C$87:$AC$169,COLUMN(X$1)-2,FALSE)=" ",0,VLOOKUP($B$132&amp;$B305,[17]Sheet1!$C$87:$AC$169,COLUMN(X$1)-2,FALSE))</f>
        <v>0</v>
      </c>
      <c r="Y305" s="7">
        <f>IF(VLOOKUP($B$132&amp;$B305,[17]Sheet1!$C$87:$AC$169,COLUMN(Y$1)-2,FALSE)=" ",0,VLOOKUP($B$132&amp;$B305,[17]Sheet1!$C$87:$AC$169,COLUMN(Y$1)-2,FALSE))</f>
        <v>0</v>
      </c>
      <c r="Z305" s="7">
        <v>0</v>
      </c>
      <c r="AA305" s="7">
        <f>IF(VLOOKUP($B$132&amp;$B305,[17]Sheet1!$C$87:$AC$169,COLUMN(AA$1)-2,FALSE)=" ",0,VLOOKUP($B$132&amp;$B305,[17]Sheet1!$C$87:$AC$169,COLUMN(AA$1)-2,FALSE))</f>
        <v>4</v>
      </c>
      <c r="AB305" s="7">
        <f>IF(VLOOKUP($B$132&amp;$B305,[17]Sheet1!$C$87:$AC$169,COLUMN(AB$1)-2,FALSE)=" ",0,VLOOKUP($B$132&amp;$B305,[17]Sheet1!$C$87:$AC$169,COLUMN(AB$1)-2,FALSE))</f>
        <v>7</v>
      </c>
      <c r="AC305" s="7">
        <f>IF(VLOOKUP($B$132&amp;$B305,[17]Sheet1!$C$87:$AC$169,COLUMN(AC$1)-2,FALSE)=" ",0,VLOOKUP($B$132&amp;$B305,[17]Sheet1!$C$87:$AC$169,COLUMN(AC$1)-2,FALSE))</f>
        <v>13</v>
      </c>
      <c r="AF305" s="7">
        <f t="shared" si="320"/>
        <v>7</v>
      </c>
      <c r="AG305" s="7">
        <f t="shared" si="320"/>
        <v>13</v>
      </c>
      <c r="AH305" s="7">
        <f>VLOOKUP($A$167&amp;$B$296&amp;$B305,'[14]Paga All'!$G$1:$J$3000,4,FALSE)</f>
        <v>7</v>
      </c>
      <c r="AI305" s="7">
        <f>VLOOKUP($A$2&amp;$B$296&amp;$B305,'[15]Paga all'!$F$1413:$G1678,2,FALSE)</f>
        <v>8</v>
      </c>
      <c r="AJ305" s="7">
        <f>VLOOKUP($A$2&amp;$B$296&amp;$B305,'[16]Paga all'!$F$1372:$G$1470,2,FALSE)</f>
        <v>11</v>
      </c>
      <c r="AK305" s="9">
        <f t="shared" ref="AK305:BO305" si="322">IF(ROUND((AJ304+AJ305)*(1+AK298),)&gt;=AK$3*$AD$3,AK$3*$AD$3*AK299,ROUND((AJ304+AJ305)*(1+AK298),)-AK304)</f>
        <v>8</v>
      </c>
      <c r="AL305" s="9">
        <f t="shared" si="322"/>
        <v>9</v>
      </c>
      <c r="AM305" s="9">
        <f t="shared" si="322"/>
        <v>11</v>
      </c>
      <c r="AN305" s="9">
        <f t="shared" si="322"/>
        <v>13</v>
      </c>
      <c r="AO305" s="9">
        <f t="shared" si="322"/>
        <v>15</v>
      </c>
      <c r="AP305" s="9">
        <f t="shared" si="322"/>
        <v>19</v>
      </c>
      <c r="AQ305" s="9">
        <f t="shared" si="322"/>
        <v>22</v>
      </c>
      <c r="AR305" s="9">
        <f t="shared" si="322"/>
        <v>27</v>
      </c>
      <c r="AS305" s="9">
        <f t="shared" si="322"/>
        <v>32</v>
      </c>
      <c r="AT305" s="9">
        <f t="shared" si="322"/>
        <v>39</v>
      </c>
      <c r="AU305" s="9">
        <f t="shared" si="322"/>
        <v>46</v>
      </c>
      <c r="AV305" s="9">
        <f t="shared" si="322"/>
        <v>55</v>
      </c>
      <c r="AW305" s="9">
        <f t="shared" si="322"/>
        <v>67</v>
      </c>
      <c r="AX305" s="9">
        <f t="shared" si="322"/>
        <v>80</v>
      </c>
      <c r="AY305" s="9">
        <f t="shared" si="322"/>
        <v>96</v>
      </c>
      <c r="AZ305" s="9">
        <f t="shared" si="322"/>
        <v>115</v>
      </c>
      <c r="BA305" s="9">
        <f t="shared" si="322"/>
        <v>138</v>
      </c>
      <c r="BB305" s="9">
        <f t="shared" si="322"/>
        <v>166</v>
      </c>
      <c r="BC305" s="9">
        <f t="shared" si="322"/>
        <v>199</v>
      </c>
      <c r="BD305" s="9">
        <f t="shared" si="322"/>
        <v>238</v>
      </c>
      <c r="BE305" s="9">
        <f t="shared" si="322"/>
        <v>286</v>
      </c>
      <c r="BF305" s="9">
        <f t="shared" si="322"/>
        <v>343</v>
      </c>
      <c r="BG305" s="9">
        <f t="shared" si="322"/>
        <v>412</v>
      </c>
      <c r="BH305" s="9">
        <f t="shared" si="322"/>
        <v>494</v>
      </c>
      <c r="BI305" s="9">
        <f t="shared" si="322"/>
        <v>593</v>
      </c>
      <c r="BJ305" s="9">
        <f t="shared" si="322"/>
        <v>712</v>
      </c>
      <c r="BK305" s="9">
        <f t="shared" si="322"/>
        <v>855</v>
      </c>
      <c r="BL305" s="9">
        <f t="shared" si="322"/>
        <v>1026</v>
      </c>
      <c r="BM305" s="9">
        <f t="shared" si="322"/>
        <v>1231</v>
      </c>
      <c r="BN305" s="9">
        <f t="shared" si="322"/>
        <v>1477</v>
      </c>
      <c r="BO305" s="9">
        <f t="shared" si="322"/>
        <v>1773</v>
      </c>
    </row>
    <row r="306" spans="2:67" outlineLevel="1" x14ac:dyDescent="0.25">
      <c r="B306" s="292" t="s">
        <v>257</v>
      </c>
      <c r="D306" s="7">
        <f>IF(VLOOKUP($B$132&amp;$B306,[17]Sheet1!$C$87:$AC$169,COLUMN(D$1)-2,FALSE)=" ",0,VLOOKUP($B$132&amp;$B306,[17]Sheet1!$C$87:$AC$169,COLUMN(D$1)-2,FALSE))</f>
        <v>0</v>
      </c>
      <c r="E306" s="7">
        <f>IF(VLOOKUP($B$132&amp;$B306,[17]Sheet1!$C$87:$AC$169,COLUMN(E$1)-2,FALSE)=" ",0,VLOOKUP($B$132&amp;$B306,[17]Sheet1!$C$87:$AC$169,COLUMN(E$1)-2,FALSE))</f>
        <v>0</v>
      </c>
      <c r="F306" s="7">
        <f>IF(VLOOKUP($B$132&amp;$B306,[17]Sheet1!$C$87:$AC$169,COLUMN(F$1)-2,FALSE)=" ",0,VLOOKUP($B$132&amp;$B306,[17]Sheet1!$C$87:$AC$169,COLUMN(F$1)-2,FALSE))</f>
        <v>0</v>
      </c>
      <c r="G306" s="7">
        <f>IF(VLOOKUP($B$132&amp;$B306,[17]Sheet1!$C$87:$AC$169,COLUMN(G$1)-2,FALSE)=" ",0,VLOOKUP($B$132&amp;$B306,[17]Sheet1!$C$87:$AC$169,COLUMN(G$1)-2,FALSE))</f>
        <v>0</v>
      </c>
      <c r="H306" s="7">
        <f>IF(VLOOKUP($B$132&amp;$B306,[17]Sheet1!$C$87:$AC$169,COLUMN(H$1)-2,FALSE)=" ",0,VLOOKUP($B$132&amp;$B306,[17]Sheet1!$C$87:$AC$169,COLUMN(H$1)-2,FALSE))</f>
        <v>0</v>
      </c>
      <c r="I306" s="7">
        <f>IF(VLOOKUP($B$132&amp;$B306,[17]Sheet1!$C$87:$AC$169,COLUMN(I$1)-2,FALSE)=" ",0,VLOOKUP($B$132&amp;$B306,[17]Sheet1!$C$87:$AC$169,COLUMN(I$1)-2,FALSE))</f>
        <v>0</v>
      </c>
      <c r="J306" s="7">
        <f>IF(VLOOKUP($B$132&amp;$B306,[17]Sheet1!$C$87:$AC$169,COLUMN(J$1)-2,FALSE)=" ",0,VLOOKUP($B$132&amp;$B306,[17]Sheet1!$C$87:$AC$169,COLUMN(J$1)-2,FALSE))</f>
        <v>0</v>
      </c>
      <c r="K306" s="7">
        <f>IF(VLOOKUP($B$132&amp;$B306,[17]Sheet1!$C$87:$AC$169,COLUMN(K$1)-2,FALSE)=" ",0,VLOOKUP($B$132&amp;$B306,[17]Sheet1!$C$87:$AC$169,COLUMN(K$1)-2,FALSE))</f>
        <v>0</v>
      </c>
      <c r="L306" s="7">
        <f>IF(VLOOKUP($B$132&amp;$B306,[17]Sheet1!$C$87:$AC$169,COLUMN(L$1)-2,FALSE)=" ",0,VLOOKUP($B$132&amp;$B306,[17]Sheet1!$C$87:$AC$169,COLUMN(L$1)-2,FALSE))</f>
        <v>0</v>
      </c>
      <c r="M306" s="7">
        <f>IF(VLOOKUP($B$132&amp;$B306,[17]Sheet1!$C$87:$AC$169,COLUMN(M$1)-2,FALSE)=" ",0,VLOOKUP($B$132&amp;$B306,[17]Sheet1!$C$87:$AC$169,COLUMN(M$1)-2,FALSE))</f>
        <v>0</v>
      </c>
      <c r="N306" s="7">
        <f>IF(VLOOKUP($B$132&amp;$B306,[17]Sheet1!$C$87:$AC$169,COLUMN(N$1)-2,FALSE)=" ",0,VLOOKUP($B$132&amp;$B306,[17]Sheet1!$C$87:$AC$169,COLUMN(N$1)-2,FALSE))</f>
        <v>0</v>
      </c>
      <c r="O306" s="7">
        <f>IF(VLOOKUP($B$132&amp;$B306,[17]Sheet1!$C$87:$AC$169,COLUMN(O$1)-2,FALSE)=" ",0,VLOOKUP($B$132&amp;$B306,[17]Sheet1!$C$87:$AC$169,COLUMN(O$1)-2,FALSE))</f>
        <v>0</v>
      </c>
      <c r="P306" s="7">
        <f>IF(VLOOKUP($B$132&amp;$B306,[17]Sheet1!$C$87:$AC$169,COLUMN(P$1)-2,FALSE)=" ",0,VLOOKUP($B$132&amp;$B306,[17]Sheet1!$C$87:$AC$169,COLUMN(P$1)-2,FALSE))</f>
        <v>0</v>
      </c>
      <c r="Q306" s="7">
        <f>IF(VLOOKUP($B$132&amp;$B306,[17]Sheet1!$C$87:$AC$169,COLUMN(Q$1)-2,FALSE)=" ",0,VLOOKUP($B$132&amp;$B306,[17]Sheet1!$C$87:$AC$169,COLUMN(Q$1)-2,FALSE))</f>
        <v>0</v>
      </c>
      <c r="R306" s="7">
        <f>IF(VLOOKUP($B$132&amp;$B306,[17]Sheet1!$C$87:$AC$169,COLUMN(R$1)-2,FALSE)=" ",0,VLOOKUP($B$132&amp;$B306,[17]Sheet1!$C$87:$AC$169,COLUMN(R$1)-2,FALSE))</f>
        <v>0</v>
      </c>
      <c r="S306" s="7">
        <f>IF(VLOOKUP($B$132&amp;$B306,[17]Sheet1!$C$87:$AC$169,COLUMN(S$1)-2,FALSE)=" ",0,VLOOKUP($B$132&amp;$B306,[17]Sheet1!$C$87:$AC$169,COLUMN(S$1)-2,FALSE))</f>
        <v>0</v>
      </c>
      <c r="T306" s="7">
        <f>IF(VLOOKUP($B$132&amp;$B306,[17]Sheet1!$C$87:$AC$169,COLUMN(T$1)-2,FALSE)=" ",0,VLOOKUP($B$132&amp;$B306,[17]Sheet1!$C$87:$AC$169,COLUMN(T$1)-2,FALSE))</f>
        <v>0</v>
      </c>
      <c r="U306" s="7">
        <f>IF(VLOOKUP($B$132&amp;$B306,[17]Sheet1!$C$87:$AC$169,COLUMN(U$1)-2,FALSE)=" ",0,VLOOKUP($B$132&amp;$B306,[17]Sheet1!$C$87:$AC$169,COLUMN(U$1)-2,FALSE))</f>
        <v>0</v>
      </c>
      <c r="V306" s="7">
        <f>IF(VLOOKUP($B$132&amp;$B306,[17]Sheet1!$C$87:$AC$169,COLUMN(V$1)-2,FALSE)=" ",0,VLOOKUP($B$132&amp;$B306,[17]Sheet1!$C$87:$AC$169,COLUMN(V$1)-2,FALSE))</f>
        <v>0</v>
      </c>
      <c r="W306" s="7">
        <f>IF(VLOOKUP($B$132&amp;$B306,[17]Sheet1!$C$87:$AC$169,COLUMN(W$1)-2,FALSE)=" ",0,VLOOKUP($B$132&amp;$B306,[17]Sheet1!$C$87:$AC$169,COLUMN(W$1)-2,FALSE))</f>
        <v>0</v>
      </c>
      <c r="X306" s="7">
        <f>IF(VLOOKUP($B$132&amp;$B306,[17]Sheet1!$C$87:$AC$169,COLUMN(X$1)-2,FALSE)=" ",0,VLOOKUP($B$132&amp;$B306,[17]Sheet1!$C$87:$AC$169,COLUMN(X$1)-2,FALSE))</f>
        <v>0</v>
      </c>
      <c r="Y306" s="7">
        <f>IF(VLOOKUP($B$132&amp;$B306,[17]Sheet1!$C$87:$AC$169,COLUMN(Y$1)-2,FALSE)=" ",0,VLOOKUP($B$132&amp;$B306,[17]Sheet1!$C$87:$AC$169,COLUMN(Y$1)-2,FALSE))</f>
        <v>0</v>
      </c>
      <c r="Z306" s="7">
        <f>IF(VLOOKUP($B$132&amp;$B306,[17]Sheet1!$C$87:$AC$169,COLUMN(Z$1)-2,FALSE)=" ",0,VLOOKUP($B$132&amp;$B306,[17]Sheet1!$C$87:$AC$169,COLUMN(Z$1)-2,FALSE))</f>
        <v>0</v>
      </c>
      <c r="AA306" s="7">
        <f>IF(VLOOKUP($B$132&amp;$B306,[17]Sheet1!$C$87:$AC$169,COLUMN(AA$1)-2,FALSE)=" ",0,VLOOKUP($B$132&amp;$B306,[17]Sheet1!$C$87:$AC$169,COLUMN(AA$1)-2,FALSE))</f>
        <v>0</v>
      </c>
      <c r="AB306" s="7">
        <f>IF(VLOOKUP($B$132&amp;$B306,[17]Sheet1!$C$87:$AC$169,COLUMN(AB$1)-2,FALSE)=" ",0,VLOOKUP($B$132&amp;$B306,[17]Sheet1!$C$87:$AC$169,COLUMN(AB$1)-2,FALSE))</f>
        <v>0</v>
      </c>
      <c r="AC306" s="7">
        <f>IF(VLOOKUP($B$132&amp;$B306,[17]Sheet1!$C$87:$AC$169,COLUMN(AC$1)-2,FALSE)=" ",0,VLOOKUP($B$132&amp;$B306,[17]Sheet1!$C$87:$AC$169,COLUMN(AC$1)-2,FALSE))</f>
        <v>0</v>
      </c>
      <c r="AF306" s="7">
        <f t="shared" si="320"/>
        <v>0</v>
      </c>
      <c r="AG306" s="7">
        <f t="shared" si="320"/>
        <v>0</v>
      </c>
      <c r="AH306" s="7">
        <f>VLOOKUP($A$167&amp;$B$296&amp;$B306,'[14]Paga All'!$G$1:$J$3000,4,FALSE)</f>
        <v>0</v>
      </c>
      <c r="AI306" s="7">
        <f>VLOOKUP($A$2&amp;$B$296&amp;$B306,'[15]Paga all'!$F$1413:$G1679,2,FALSE)</f>
        <v>0</v>
      </c>
      <c r="AJ306" s="7">
        <f>VLOOKUP($A$2&amp;$B$296&amp;$B306,'[16]Paga all'!$F$1372:$G$1470,2,FALSE)</f>
        <v>0</v>
      </c>
      <c r="AK306" s="9">
        <f t="shared" ref="AK306:BO306" si="323">AK304+AK305-AJ304</f>
        <v>15</v>
      </c>
      <c r="AL306" s="9">
        <f t="shared" si="323"/>
        <v>13</v>
      </c>
      <c r="AM306" s="9">
        <f t="shared" si="323"/>
        <v>15</v>
      </c>
      <c r="AN306" s="9">
        <f t="shared" si="323"/>
        <v>18</v>
      </c>
      <c r="AO306" s="9">
        <f t="shared" si="323"/>
        <v>22</v>
      </c>
      <c r="AP306" s="9">
        <f t="shared" si="323"/>
        <v>25</v>
      </c>
      <c r="AQ306" s="9">
        <f t="shared" si="323"/>
        <v>31</v>
      </c>
      <c r="AR306" s="9">
        <f t="shared" si="323"/>
        <v>37</v>
      </c>
      <c r="AS306" s="9">
        <f t="shared" si="323"/>
        <v>45</v>
      </c>
      <c r="AT306" s="9">
        <f t="shared" si="323"/>
        <v>53</v>
      </c>
      <c r="AU306" s="9">
        <f t="shared" si="323"/>
        <v>65</v>
      </c>
      <c r="AV306" s="9">
        <f t="shared" si="323"/>
        <v>77</v>
      </c>
      <c r="AW306" s="9">
        <f t="shared" si="323"/>
        <v>92</v>
      </c>
      <c r="AX306" s="9">
        <f t="shared" si="323"/>
        <v>111</v>
      </c>
      <c r="AY306" s="9">
        <f t="shared" si="323"/>
        <v>133</v>
      </c>
      <c r="AZ306" s="9">
        <f t="shared" si="323"/>
        <v>160</v>
      </c>
      <c r="BA306" s="9">
        <f t="shared" si="323"/>
        <v>192</v>
      </c>
      <c r="BB306" s="9">
        <f t="shared" si="323"/>
        <v>230</v>
      </c>
      <c r="BC306" s="9">
        <f t="shared" si="323"/>
        <v>276</v>
      </c>
      <c r="BD306" s="9">
        <f t="shared" si="323"/>
        <v>331</v>
      </c>
      <c r="BE306" s="9">
        <f t="shared" si="323"/>
        <v>397</v>
      </c>
      <c r="BF306" s="9">
        <f t="shared" si="323"/>
        <v>477</v>
      </c>
      <c r="BG306" s="9">
        <f t="shared" si="323"/>
        <v>572</v>
      </c>
      <c r="BH306" s="9">
        <f t="shared" si="323"/>
        <v>687</v>
      </c>
      <c r="BI306" s="9">
        <f t="shared" si="323"/>
        <v>824</v>
      </c>
      <c r="BJ306" s="9">
        <f t="shared" si="323"/>
        <v>989</v>
      </c>
      <c r="BK306" s="9">
        <f t="shared" si="323"/>
        <v>1187</v>
      </c>
      <c r="BL306" s="9">
        <f t="shared" si="323"/>
        <v>1425</v>
      </c>
      <c r="BM306" s="9">
        <f t="shared" si="323"/>
        <v>1710</v>
      </c>
      <c r="BN306" s="9">
        <f t="shared" si="323"/>
        <v>2052</v>
      </c>
      <c r="BO306" s="9">
        <f t="shared" si="323"/>
        <v>2462</v>
      </c>
    </row>
    <row r="307" spans="2:67" outlineLevel="1" x14ac:dyDescent="0.25">
      <c r="B307" s="292" t="s">
        <v>151</v>
      </c>
      <c r="D307" s="7">
        <f>IF(VLOOKUP($B$132&amp;$B307,[17]Sheet1!$C$87:$AC$169,COLUMN(D$1)-2,FALSE)=" ",0,VLOOKUP($B$132&amp;$B307,[17]Sheet1!$C$87:$AC$169,COLUMN(D$1)-2,FALSE))</f>
        <v>0</v>
      </c>
      <c r="E307" s="7">
        <f>IF(VLOOKUP($B$132&amp;$B307,[17]Sheet1!$C$87:$AC$169,COLUMN(E$1)-2,FALSE)=" ",0,VLOOKUP($B$132&amp;$B307,[17]Sheet1!$C$87:$AC$169,COLUMN(E$1)-2,FALSE))</f>
        <v>0</v>
      </c>
      <c r="F307" s="7">
        <f>IF(VLOOKUP($B$132&amp;$B307,[17]Sheet1!$C$87:$AC$169,COLUMN(F$1)-2,FALSE)=" ",0,VLOOKUP($B$132&amp;$B307,[17]Sheet1!$C$87:$AC$169,COLUMN(F$1)-2,FALSE))</f>
        <v>0</v>
      </c>
      <c r="G307" s="7">
        <f>IF(VLOOKUP($B$132&amp;$B307,[17]Sheet1!$C$87:$AC$169,COLUMN(G$1)-2,FALSE)=" ",0,VLOOKUP($B$132&amp;$B307,[17]Sheet1!$C$87:$AC$169,COLUMN(G$1)-2,FALSE))</f>
        <v>0</v>
      </c>
      <c r="H307" s="7">
        <f>IF(VLOOKUP($B$132&amp;$B307,[17]Sheet1!$C$87:$AC$169,COLUMN(H$1)-2,FALSE)=" ",0,VLOOKUP($B$132&amp;$B307,[17]Sheet1!$C$87:$AC$169,COLUMN(H$1)-2,FALSE))</f>
        <v>0</v>
      </c>
      <c r="I307" s="7">
        <f>IF(VLOOKUP($B$132&amp;$B307,[17]Sheet1!$C$87:$AC$169,COLUMN(I$1)-2,FALSE)=" ",0,VLOOKUP($B$132&amp;$B307,[17]Sheet1!$C$87:$AC$169,COLUMN(I$1)-2,FALSE))</f>
        <v>0</v>
      </c>
      <c r="J307" s="7">
        <f>IF(VLOOKUP($B$132&amp;$B307,[17]Sheet1!$C$87:$AC$169,COLUMN(J$1)-2,FALSE)=" ",0,VLOOKUP($B$132&amp;$B307,[17]Sheet1!$C$87:$AC$169,COLUMN(J$1)-2,FALSE))</f>
        <v>0</v>
      </c>
      <c r="K307" s="7">
        <f>IF(VLOOKUP($B$132&amp;$B307,[17]Sheet1!$C$87:$AC$169,COLUMN(K$1)-2,FALSE)=" ",0,VLOOKUP($B$132&amp;$B307,[17]Sheet1!$C$87:$AC$169,COLUMN(K$1)-2,FALSE))</f>
        <v>0</v>
      </c>
      <c r="L307" s="7">
        <f>IF(VLOOKUP($B$132&amp;$B307,[17]Sheet1!$C$87:$AC$169,COLUMN(L$1)-2,FALSE)=" ",0,VLOOKUP($B$132&amp;$B307,[17]Sheet1!$C$87:$AC$169,COLUMN(L$1)-2,FALSE))</f>
        <v>0</v>
      </c>
      <c r="M307" s="7">
        <f>IF(VLOOKUP($B$132&amp;$B307,[17]Sheet1!$C$87:$AC$169,COLUMN(M$1)-2,FALSE)=" ",0,VLOOKUP($B$132&amp;$B307,[17]Sheet1!$C$87:$AC$169,COLUMN(M$1)-2,FALSE))</f>
        <v>0</v>
      </c>
      <c r="N307" s="7">
        <f>IF(VLOOKUP($B$132&amp;$B307,[17]Sheet1!$C$87:$AC$169,COLUMN(N$1)-2,FALSE)=" ",0,VLOOKUP($B$132&amp;$B307,[17]Sheet1!$C$87:$AC$169,COLUMN(N$1)-2,FALSE))</f>
        <v>0</v>
      </c>
      <c r="O307" s="7">
        <f>IF(VLOOKUP($B$132&amp;$B307,[17]Sheet1!$C$87:$AC$169,COLUMN(O$1)-2,FALSE)=" ",0,VLOOKUP($B$132&amp;$B307,[17]Sheet1!$C$87:$AC$169,COLUMN(O$1)-2,FALSE))</f>
        <v>0</v>
      </c>
      <c r="P307" s="7">
        <f>IF(VLOOKUP($B$132&amp;$B307,[17]Sheet1!$C$87:$AC$169,COLUMN(P$1)-2,FALSE)=" ",0,VLOOKUP($B$132&amp;$B307,[17]Sheet1!$C$87:$AC$169,COLUMN(P$1)-2,FALSE))</f>
        <v>0</v>
      </c>
      <c r="Q307" s="7">
        <f>IF(VLOOKUP($B$132&amp;$B307,[17]Sheet1!$C$87:$AC$169,COLUMN(Q$1)-2,FALSE)=" ",0,VLOOKUP($B$132&amp;$B307,[17]Sheet1!$C$87:$AC$169,COLUMN(Q$1)-2,FALSE))</f>
        <v>0</v>
      </c>
      <c r="R307" s="7">
        <f>IF(VLOOKUP($B$132&amp;$B307,[17]Sheet1!$C$87:$AC$169,COLUMN(R$1)-2,FALSE)=" ",0,VLOOKUP($B$132&amp;$B307,[17]Sheet1!$C$87:$AC$169,COLUMN(R$1)-2,FALSE))</f>
        <v>0</v>
      </c>
      <c r="S307" s="7">
        <f>IF(VLOOKUP($B$132&amp;$B307,[17]Sheet1!$C$87:$AC$169,COLUMN(S$1)-2,FALSE)=" ",0,VLOOKUP($B$132&amp;$B307,[17]Sheet1!$C$87:$AC$169,COLUMN(S$1)-2,FALSE))</f>
        <v>0</v>
      </c>
      <c r="T307" s="7">
        <f>IF(VLOOKUP($B$132&amp;$B307,[17]Sheet1!$C$87:$AC$169,COLUMN(T$1)-2,FALSE)=" ",0,VLOOKUP($B$132&amp;$B307,[17]Sheet1!$C$87:$AC$169,COLUMN(T$1)-2,FALSE))</f>
        <v>0</v>
      </c>
      <c r="U307" s="7">
        <f>IF(VLOOKUP($B$132&amp;$B307,[17]Sheet1!$C$87:$AC$169,COLUMN(U$1)-2,FALSE)=" ",0,VLOOKUP($B$132&amp;$B307,[17]Sheet1!$C$87:$AC$169,COLUMN(U$1)-2,FALSE))</f>
        <v>0</v>
      </c>
      <c r="V307" s="7">
        <f>IF(VLOOKUP($B$132&amp;$B307,[17]Sheet1!$C$87:$AC$169,COLUMN(V$1)-2,FALSE)=" ",0,VLOOKUP($B$132&amp;$B307,[17]Sheet1!$C$87:$AC$169,COLUMN(V$1)-2,FALSE))</f>
        <v>0</v>
      </c>
      <c r="W307" s="7">
        <f>IF(VLOOKUP($B$132&amp;$B307,[17]Sheet1!$C$87:$AC$169,COLUMN(W$1)-2,FALSE)=" ",0,VLOOKUP($B$132&amp;$B307,[17]Sheet1!$C$87:$AC$169,COLUMN(W$1)-2,FALSE))</f>
        <v>0</v>
      </c>
      <c r="X307" s="7">
        <f>IF(VLOOKUP($B$132&amp;$B307,[17]Sheet1!$C$87:$AC$169,COLUMN(X$1)-2,FALSE)=" ",0,VLOOKUP($B$132&amp;$B307,[17]Sheet1!$C$87:$AC$169,COLUMN(X$1)-2,FALSE))</f>
        <v>0</v>
      </c>
      <c r="Y307" s="7">
        <f>IF(VLOOKUP($B$132&amp;$B307,[17]Sheet1!$C$87:$AC$169,COLUMN(Y$1)-2,FALSE)=" ",0,VLOOKUP($B$132&amp;$B307,[17]Sheet1!$C$87:$AC$169,COLUMN(Y$1)-2,FALSE))</f>
        <v>0</v>
      </c>
      <c r="Z307" s="7">
        <f>IF(VLOOKUP($B$132&amp;$B307,[17]Sheet1!$C$87:$AC$169,COLUMN(Z$1)-2,FALSE)=" ",0,VLOOKUP($B$132&amp;$B307,[17]Sheet1!$C$87:$AC$169,COLUMN(Z$1)-2,FALSE))</f>
        <v>4</v>
      </c>
      <c r="AA307" s="7">
        <f>IF(VLOOKUP($B$132&amp;$B307,[17]Sheet1!$C$87:$AC$169,COLUMN(AA$1)-2,FALSE)=" ",0,VLOOKUP($B$132&amp;$B307,[17]Sheet1!$C$87:$AC$169,COLUMN(AA$1)-2,FALSE))</f>
        <v>9</v>
      </c>
      <c r="AB307" s="7">
        <f>IF(VLOOKUP($B$132&amp;$B307,[17]Sheet1!$C$87:$AC$169,COLUMN(AB$1)-2,FALSE)=" ",0,VLOOKUP($B$132&amp;$B307,[17]Sheet1!$C$87:$AC$169,COLUMN(AB$1)-2,FALSE))</f>
        <v>23</v>
      </c>
      <c r="AC307" s="7">
        <f>IF(VLOOKUP($B$132&amp;$B307,[17]Sheet1!$C$87:$AC$169,COLUMN(AC$1)-2,FALSE)=" ",0,VLOOKUP($B$132&amp;$B307,[17]Sheet1!$C$87:$AC$169,COLUMN(AC$1)-2,FALSE))</f>
        <v>13</v>
      </c>
      <c r="AF307" s="7">
        <f t="shared" si="320"/>
        <v>23</v>
      </c>
      <c r="AG307" s="7">
        <f t="shared" si="320"/>
        <v>13</v>
      </c>
      <c r="AH307" s="7">
        <f>VLOOKUP($A$167&amp;$B$296&amp;$B307,'[14]Paga All'!$G$1:$J$3000,4,FALSE)</f>
        <v>21</v>
      </c>
      <c r="AI307" s="7">
        <f>VLOOKUP($A$2&amp;$B$296&amp;$B307,'[15]Paga all'!$F$1413:$G1680,2,FALSE)</f>
        <v>33</v>
      </c>
      <c r="AJ307" s="7">
        <f>VLOOKUP($A$2&amp;$B$296&amp;$B307,'[16]Paga all'!$F$1372:$G$1470,2,FALSE)</f>
        <v>14</v>
      </c>
      <c r="AK307" s="9">
        <f t="shared" ref="AK307:BO307" si="324">ROUND(AK304*AK300,)</f>
        <v>23</v>
      </c>
      <c r="AL307" s="9">
        <f t="shared" si="324"/>
        <v>29</v>
      </c>
      <c r="AM307" s="9">
        <f t="shared" si="324"/>
        <v>35</v>
      </c>
      <c r="AN307" s="9">
        <f t="shared" si="324"/>
        <v>42</v>
      </c>
      <c r="AO307" s="9">
        <f t="shared" si="324"/>
        <v>52</v>
      </c>
      <c r="AP307" s="9">
        <f t="shared" si="324"/>
        <v>60</v>
      </c>
      <c r="AQ307" s="9">
        <f t="shared" si="324"/>
        <v>73</v>
      </c>
      <c r="AR307" s="9">
        <f t="shared" si="324"/>
        <v>87</v>
      </c>
      <c r="AS307" s="9">
        <f t="shared" si="324"/>
        <v>105</v>
      </c>
      <c r="AT307" s="9">
        <f t="shared" si="324"/>
        <v>125</v>
      </c>
      <c r="AU307" s="9">
        <f t="shared" si="324"/>
        <v>151</v>
      </c>
      <c r="AV307" s="9">
        <f t="shared" si="324"/>
        <v>182</v>
      </c>
      <c r="AW307" s="9">
        <f t="shared" si="324"/>
        <v>217</v>
      </c>
      <c r="AX307" s="9">
        <f t="shared" si="324"/>
        <v>260</v>
      </c>
      <c r="AY307" s="9">
        <f t="shared" si="324"/>
        <v>312</v>
      </c>
      <c r="AZ307" s="9">
        <f t="shared" si="324"/>
        <v>375</v>
      </c>
      <c r="BA307" s="9">
        <f t="shared" si="324"/>
        <v>451</v>
      </c>
      <c r="BB307" s="9">
        <f t="shared" si="324"/>
        <v>540</v>
      </c>
      <c r="BC307" s="9">
        <f t="shared" si="324"/>
        <v>648</v>
      </c>
      <c r="BD307" s="9">
        <f t="shared" si="324"/>
        <v>778</v>
      </c>
      <c r="BE307" s="9">
        <f t="shared" si="324"/>
        <v>934</v>
      </c>
      <c r="BF307" s="9">
        <f t="shared" si="324"/>
        <v>1121</v>
      </c>
      <c r="BG307" s="9">
        <f t="shared" si="324"/>
        <v>1345</v>
      </c>
      <c r="BH307" s="9">
        <f t="shared" si="324"/>
        <v>1616</v>
      </c>
      <c r="BI307" s="9">
        <f t="shared" si="324"/>
        <v>1939</v>
      </c>
      <c r="BJ307" s="9">
        <f t="shared" si="324"/>
        <v>2327</v>
      </c>
      <c r="BK307" s="9">
        <f t="shared" si="324"/>
        <v>2792</v>
      </c>
      <c r="BL307" s="9">
        <f t="shared" si="324"/>
        <v>3350</v>
      </c>
      <c r="BM307" s="9">
        <f t="shared" si="324"/>
        <v>4021</v>
      </c>
      <c r="BN307" s="9">
        <f t="shared" si="324"/>
        <v>4826</v>
      </c>
      <c r="BO307" s="9">
        <f t="shared" si="324"/>
        <v>5790</v>
      </c>
    </row>
    <row r="308" spans="2:67" outlineLevel="1" x14ac:dyDescent="0.25">
      <c r="B308" s="292" t="s">
        <v>152</v>
      </c>
      <c r="D308" s="7">
        <f>IF(VLOOKUP($B$132&amp;$B308,[17]Sheet1!$C$87:$AC$169,COLUMN(D$1)-2,FALSE)=" ",0,VLOOKUP($B$132&amp;$B308,[17]Sheet1!$C$87:$AC$169,COLUMN(D$1)-2,FALSE))</f>
        <v>0</v>
      </c>
      <c r="E308" s="7">
        <f>IF(VLOOKUP($B$132&amp;$B308,[17]Sheet1!$C$87:$AC$169,COLUMN(E$1)-2,FALSE)=" ",0,VLOOKUP($B$132&amp;$B308,[17]Sheet1!$C$87:$AC$169,COLUMN(E$1)-2,FALSE))</f>
        <v>0</v>
      </c>
      <c r="F308" s="7">
        <f>IF(VLOOKUP($B$132&amp;$B308,[17]Sheet1!$C$87:$AC$169,COLUMN(F$1)-2,FALSE)=" ",0,VLOOKUP($B$132&amp;$B308,[17]Sheet1!$C$87:$AC$169,COLUMN(F$1)-2,FALSE))</f>
        <v>0</v>
      </c>
      <c r="G308" s="7">
        <f>IF(VLOOKUP($B$132&amp;$B308,[17]Sheet1!$C$87:$AC$169,COLUMN(G$1)-2,FALSE)=" ",0,VLOOKUP($B$132&amp;$B308,[17]Sheet1!$C$87:$AC$169,COLUMN(G$1)-2,FALSE))</f>
        <v>0</v>
      </c>
      <c r="H308" s="7">
        <f>IF(VLOOKUP($B$132&amp;$B308,[17]Sheet1!$C$87:$AC$169,COLUMN(H$1)-2,FALSE)=" ",0,VLOOKUP($B$132&amp;$B308,[17]Sheet1!$C$87:$AC$169,COLUMN(H$1)-2,FALSE))</f>
        <v>0</v>
      </c>
      <c r="I308" s="7">
        <f>IF(VLOOKUP($B$132&amp;$B308,[17]Sheet1!$C$87:$AC$169,COLUMN(I$1)-2,FALSE)=" ",0,VLOOKUP($B$132&amp;$B308,[17]Sheet1!$C$87:$AC$169,COLUMN(I$1)-2,FALSE))</f>
        <v>0</v>
      </c>
      <c r="J308" s="7">
        <f>IF(VLOOKUP($B$132&amp;$B308,[17]Sheet1!$C$87:$AC$169,COLUMN(J$1)-2,FALSE)=" ",0,VLOOKUP($B$132&amp;$B308,[17]Sheet1!$C$87:$AC$169,COLUMN(J$1)-2,FALSE))</f>
        <v>0</v>
      </c>
      <c r="K308" s="7">
        <f>IF(VLOOKUP($B$132&amp;$B308,[17]Sheet1!$C$87:$AC$169,COLUMN(K$1)-2,FALSE)=" ",0,VLOOKUP($B$132&amp;$B308,[17]Sheet1!$C$87:$AC$169,COLUMN(K$1)-2,FALSE))</f>
        <v>0</v>
      </c>
      <c r="L308" s="7">
        <f>IF(VLOOKUP($B$132&amp;$B308,[17]Sheet1!$C$87:$AC$169,COLUMN(L$1)-2,FALSE)=" ",0,VLOOKUP($B$132&amp;$B308,[17]Sheet1!$C$87:$AC$169,COLUMN(L$1)-2,FALSE))</f>
        <v>0</v>
      </c>
      <c r="M308" s="7">
        <f>IF(VLOOKUP($B$132&amp;$B308,[17]Sheet1!$C$87:$AC$169,COLUMN(M$1)-2,FALSE)=" ",0,VLOOKUP($B$132&amp;$B308,[17]Sheet1!$C$87:$AC$169,COLUMN(M$1)-2,FALSE))</f>
        <v>0</v>
      </c>
      <c r="N308" s="7">
        <f>IF(VLOOKUP($B$132&amp;$B308,[17]Sheet1!$C$87:$AC$169,COLUMN(N$1)-2,FALSE)=" ",0,VLOOKUP($B$132&amp;$B308,[17]Sheet1!$C$87:$AC$169,COLUMN(N$1)-2,FALSE))</f>
        <v>0</v>
      </c>
      <c r="O308" s="7">
        <f>IF(VLOOKUP($B$132&amp;$B308,[17]Sheet1!$C$87:$AC$169,COLUMN(O$1)-2,FALSE)=" ",0,VLOOKUP($B$132&amp;$B308,[17]Sheet1!$C$87:$AC$169,COLUMN(O$1)-2,FALSE))</f>
        <v>0</v>
      </c>
      <c r="P308" s="7">
        <f>IF(VLOOKUP($B$132&amp;$B308,[17]Sheet1!$C$87:$AC$169,COLUMN(P$1)-2,FALSE)=" ",0,VLOOKUP($B$132&amp;$B308,[17]Sheet1!$C$87:$AC$169,COLUMN(P$1)-2,FALSE))</f>
        <v>0</v>
      </c>
      <c r="Q308" s="7">
        <f>IF(VLOOKUP($B$132&amp;$B308,[17]Sheet1!$C$87:$AC$169,COLUMN(Q$1)-2,FALSE)=" ",0,VLOOKUP($B$132&amp;$B308,[17]Sheet1!$C$87:$AC$169,COLUMN(Q$1)-2,FALSE))</f>
        <v>0</v>
      </c>
      <c r="R308" s="7">
        <f>IF(VLOOKUP($B$132&amp;$B308,[17]Sheet1!$C$87:$AC$169,COLUMN(R$1)-2,FALSE)=" ",0,VLOOKUP($B$132&amp;$B308,[17]Sheet1!$C$87:$AC$169,COLUMN(R$1)-2,FALSE))</f>
        <v>0</v>
      </c>
      <c r="S308" s="7">
        <f>IF(VLOOKUP($B$132&amp;$B308,[17]Sheet1!$C$87:$AC$169,COLUMN(S$1)-2,FALSE)=" ",0,VLOOKUP($B$132&amp;$B308,[17]Sheet1!$C$87:$AC$169,COLUMN(S$1)-2,FALSE))</f>
        <v>0</v>
      </c>
      <c r="T308" s="7">
        <f>IF(VLOOKUP($B$132&amp;$B308,[17]Sheet1!$C$87:$AC$169,COLUMN(T$1)-2,FALSE)=" ",0,VLOOKUP($B$132&amp;$B308,[17]Sheet1!$C$87:$AC$169,COLUMN(T$1)-2,FALSE))</f>
        <v>0</v>
      </c>
      <c r="U308" s="7">
        <f>IF(VLOOKUP($B$132&amp;$B308,[17]Sheet1!$C$87:$AC$169,COLUMN(U$1)-2,FALSE)=" ",0,VLOOKUP($B$132&amp;$B308,[17]Sheet1!$C$87:$AC$169,COLUMN(U$1)-2,FALSE))</f>
        <v>0</v>
      </c>
      <c r="V308" s="7">
        <f>IF(VLOOKUP($B$132&amp;$B308,[17]Sheet1!$C$87:$AC$169,COLUMN(V$1)-2,FALSE)=" ",0,VLOOKUP($B$132&amp;$B308,[17]Sheet1!$C$87:$AC$169,COLUMN(V$1)-2,FALSE))</f>
        <v>0</v>
      </c>
      <c r="W308" s="7">
        <f>IF(VLOOKUP($B$132&amp;$B308,[17]Sheet1!$C$87:$AC$169,COLUMN(W$1)-2,FALSE)=" ",0,VLOOKUP($B$132&amp;$B308,[17]Sheet1!$C$87:$AC$169,COLUMN(W$1)-2,FALSE))</f>
        <v>0</v>
      </c>
      <c r="X308" s="7">
        <f>IF(VLOOKUP($B$132&amp;$B308,[17]Sheet1!$C$87:$AC$169,COLUMN(X$1)-2,FALSE)=" ",0,VLOOKUP($B$132&amp;$B308,[17]Sheet1!$C$87:$AC$169,COLUMN(X$1)-2,FALSE))</f>
        <v>0</v>
      </c>
      <c r="Y308" s="7">
        <f>IF(VLOOKUP($B$132&amp;$B308,[17]Sheet1!$C$87:$AC$169,COLUMN(Y$1)-2,FALSE)=" ",0,VLOOKUP($B$132&amp;$B308,[17]Sheet1!$C$87:$AC$169,COLUMN(Y$1)-2,FALSE))</f>
        <v>0</v>
      </c>
      <c r="Z308" s="7">
        <f>IF(VLOOKUP($B$132&amp;$B308,[17]Sheet1!$C$87:$AC$169,COLUMN(Z$1)-2,FALSE)=" ",0,VLOOKUP($B$132&amp;$B308,[17]Sheet1!$C$87:$AC$169,COLUMN(Z$1)-2,FALSE))</f>
        <v>37566</v>
      </c>
      <c r="AA308" s="7">
        <f>IF(VLOOKUP($B$132&amp;$B308,[17]Sheet1!$C$87:$AC$169,COLUMN(AA$1)-2,FALSE)=" ",0,VLOOKUP($B$132&amp;$B308,[17]Sheet1!$C$87:$AC$169,COLUMN(AA$1)-2,FALSE))</f>
        <v>54011.19</v>
      </c>
      <c r="AB308" s="7">
        <f>IF(VLOOKUP($B$132&amp;$B308,[17]Sheet1!$C$87:$AC$169,COLUMN(AB$1)-2,FALSE)=" ",0,VLOOKUP($B$132&amp;$B308,[17]Sheet1!$C$87:$AC$169,COLUMN(AB$1)-2,FALSE))</f>
        <v>102103</v>
      </c>
      <c r="AC308" s="7">
        <f>IF(VLOOKUP($B$132&amp;$B308,[17]Sheet1!$C$87:$AC$169,COLUMN(AC$1)-2,FALSE)=" ",0,VLOOKUP($B$132&amp;$B308,[17]Sheet1!$C$87:$AC$169,COLUMN(AC$1)-2,FALSE))</f>
        <v>54600</v>
      </c>
      <c r="AF308" s="7">
        <f t="shared" si="320"/>
        <v>102103</v>
      </c>
      <c r="AG308" s="7">
        <f t="shared" si="320"/>
        <v>54600</v>
      </c>
      <c r="AH308" s="7">
        <f>VLOOKUP($A$167&amp;$B$296&amp;$B308,'[14]Paga All'!$G$1:$J$3000,4,FALSE)</f>
        <v>94100</v>
      </c>
      <c r="AI308" s="7">
        <f>VLOOKUP($A$2&amp;$B$296&amp;$B308,'[15]Paga all'!$F$1413:$G1681,2,FALSE)</f>
        <v>150350</v>
      </c>
      <c r="AJ308" s="7">
        <f>VLOOKUP($A$2&amp;$B$296&amp;$B308,'[16]Paga all'!$F$1372:$G$1470,2,FALSE)</f>
        <v>56500</v>
      </c>
      <c r="AK308" s="9">
        <f t="shared" ref="AK308:BO308" si="325">AK307*$AD309</f>
        <v>116539.68102040817</v>
      </c>
      <c r="AL308" s="9">
        <f t="shared" si="325"/>
        <v>146941.33693877552</v>
      </c>
      <c r="AM308" s="9">
        <f t="shared" si="325"/>
        <v>177342.99285714285</v>
      </c>
      <c r="AN308" s="9">
        <f t="shared" si="325"/>
        <v>212811.59142857144</v>
      </c>
      <c r="AO308" s="9">
        <f t="shared" si="325"/>
        <v>263481.01795918366</v>
      </c>
      <c r="AP308" s="9">
        <f t="shared" si="325"/>
        <v>304016.55918367347</v>
      </c>
      <c r="AQ308" s="9">
        <f t="shared" si="325"/>
        <v>369886.81367346941</v>
      </c>
      <c r="AR308" s="9">
        <f t="shared" si="325"/>
        <v>440824.01081632654</v>
      </c>
      <c r="AS308" s="9">
        <f t="shared" si="325"/>
        <v>532028.97857142857</v>
      </c>
      <c r="AT308" s="9">
        <f t="shared" si="325"/>
        <v>633367.83163265302</v>
      </c>
      <c r="AU308" s="9">
        <f t="shared" si="325"/>
        <v>765108.34061224491</v>
      </c>
      <c r="AV308" s="9">
        <f t="shared" si="325"/>
        <v>922183.56285714288</v>
      </c>
      <c r="AW308" s="9">
        <f t="shared" si="325"/>
        <v>1099526.5557142857</v>
      </c>
      <c r="AX308" s="9">
        <f t="shared" si="325"/>
        <v>1317405.0897959184</v>
      </c>
      <c r="AY308" s="9">
        <f t="shared" si="325"/>
        <v>1580886.107755102</v>
      </c>
      <c r="AZ308" s="9">
        <f t="shared" si="325"/>
        <v>1900103.4948979593</v>
      </c>
      <c r="BA308" s="9">
        <f t="shared" si="325"/>
        <v>2285191.1365306121</v>
      </c>
      <c r="BB308" s="9">
        <f t="shared" si="325"/>
        <v>2736149.0326530612</v>
      </c>
      <c r="BC308" s="9">
        <f t="shared" si="325"/>
        <v>3283378.8391836733</v>
      </c>
      <c r="BD308" s="9">
        <f t="shared" si="325"/>
        <v>3942081.3840816328</v>
      </c>
      <c r="BE308" s="9">
        <f t="shared" si="325"/>
        <v>4732524.4379591839</v>
      </c>
      <c r="BF308" s="9">
        <f t="shared" si="325"/>
        <v>5680042.7140816329</v>
      </c>
      <c r="BG308" s="9">
        <f t="shared" si="325"/>
        <v>6815037.8683673469</v>
      </c>
      <c r="BH308" s="9">
        <f t="shared" si="325"/>
        <v>8188179.3273469387</v>
      </c>
      <c r="BI308" s="9">
        <f t="shared" si="325"/>
        <v>9824801.8042857144</v>
      </c>
      <c r="BJ308" s="9">
        <f t="shared" si="325"/>
        <v>11790775.553673469</v>
      </c>
      <c r="BK308" s="9">
        <f t="shared" si="325"/>
        <v>14146903.887346938</v>
      </c>
      <c r="BL308" s="9">
        <f t="shared" si="325"/>
        <v>16974257.887755103</v>
      </c>
      <c r="BM308" s="9">
        <f t="shared" si="325"/>
        <v>20374176.407959186</v>
      </c>
      <c r="BN308" s="9">
        <f t="shared" si="325"/>
        <v>24453065.24367347</v>
      </c>
      <c r="BO308" s="9">
        <f t="shared" si="325"/>
        <v>29337597.961224489</v>
      </c>
    </row>
    <row r="309" spans="2:67" outlineLevel="1" x14ac:dyDescent="0.25">
      <c r="B309" s="292" t="s">
        <v>153</v>
      </c>
      <c r="D309" s="7">
        <f t="shared" ref="D309:AC309" si="326">IF(ISERROR(D308/D307),0,D308/D307)</f>
        <v>0</v>
      </c>
      <c r="E309" s="7">
        <f t="shared" si="326"/>
        <v>0</v>
      </c>
      <c r="F309" s="7">
        <f t="shared" si="326"/>
        <v>0</v>
      </c>
      <c r="G309" s="7">
        <f t="shared" si="326"/>
        <v>0</v>
      </c>
      <c r="H309" s="7">
        <f t="shared" si="326"/>
        <v>0</v>
      </c>
      <c r="I309" s="7">
        <f t="shared" si="326"/>
        <v>0</v>
      </c>
      <c r="J309" s="7">
        <f t="shared" si="326"/>
        <v>0</v>
      </c>
      <c r="K309" s="7">
        <f t="shared" si="326"/>
        <v>0</v>
      </c>
      <c r="L309" s="7">
        <f t="shared" si="326"/>
        <v>0</v>
      </c>
      <c r="M309" s="7">
        <f t="shared" si="326"/>
        <v>0</v>
      </c>
      <c r="N309" s="7">
        <f t="shared" si="326"/>
        <v>0</v>
      </c>
      <c r="O309" s="7">
        <f t="shared" si="326"/>
        <v>0</v>
      </c>
      <c r="P309" s="7">
        <f t="shared" si="326"/>
        <v>0</v>
      </c>
      <c r="Q309" s="7">
        <f t="shared" si="326"/>
        <v>0</v>
      </c>
      <c r="R309" s="7">
        <f t="shared" si="326"/>
        <v>0</v>
      </c>
      <c r="S309" s="7">
        <f t="shared" si="326"/>
        <v>0</v>
      </c>
      <c r="T309" s="7">
        <f t="shared" si="326"/>
        <v>0</v>
      </c>
      <c r="U309" s="7">
        <f t="shared" si="326"/>
        <v>0</v>
      </c>
      <c r="V309" s="7">
        <f t="shared" si="326"/>
        <v>0</v>
      </c>
      <c r="W309" s="7">
        <f t="shared" si="326"/>
        <v>0</v>
      </c>
      <c r="X309" s="7">
        <f t="shared" si="326"/>
        <v>0</v>
      </c>
      <c r="Y309" s="7">
        <f t="shared" si="326"/>
        <v>0</v>
      </c>
      <c r="Z309" s="7">
        <f t="shared" si="326"/>
        <v>9391.5</v>
      </c>
      <c r="AA309" s="7">
        <f t="shared" si="326"/>
        <v>6001.2433333333338</v>
      </c>
      <c r="AB309" s="7">
        <f>IF(ISERROR(AB308/AB307),0,AB308/AB307)</f>
        <v>4439.260869565217</v>
      </c>
      <c r="AC309" s="7">
        <f t="shared" si="326"/>
        <v>4200</v>
      </c>
      <c r="AD309" s="300">
        <f>SUM(Z308:AC308)/SUM(Z307:AC307)</f>
        <v>5066.9426530612245</v>
      </c>
      <c r="AF309" s="7">
        <f>IF(ISERROR(AF308/AF307),0,AF308/AF307)</f>
        <v>4439.260869565217</v>
      </c>
      <c r="AG309" s="7">
        <f>IF(ISERROR(AG308/AG307),0,AG308/AG307)</f>
        <v>4200</v>
      </c>
      <c r="AH309" s="7">
        <f>IF(ISERROR(AH308/AH307),0,AH308/AH307)</f>
        <v>4480.9523809523807</v>
      </c>
      <c r="AI309" s="7">
        <f>IF(ISERROR(AI308/AI307),0,AI308/AI307)</f>
        <v>4556.060606060606</v>
      </c>
      <c r="AJ309" s="7">
        <f>VLOOKUP($A$2&amp;$B$296&amp;$B309,'[16]Paga all'!$F$1372:$G$1470,2,FALSE)</f>
        <v>21625</v>
      </c>
      <c r="AK309" s="9">
        <f t="shared" ref="AK309:BO309" si="327">IF(ISERROR(AK308/AK307),0,AK308/AK307)</f>
        <v>5066.9426530612245</v>
      </c>
      <c r="AL309" s="9">
        <f t="shared" si="327"/>
        <v>5066.9426530612245</v>
      </c>
      <c r="AM309" s="9">
        <f t="shared" si="327"/>
        <v>5066.9426530612245</v>
      </c>
      <c r="AN309" s="9">
        <f t="shared" si="327"/>
        <v>5066.9426530612245</v>
      </c>
      <c r="AO309" s="9">
        <f t="shared" si="327"/>
        <v>5066.9426530612245</v>
      </c>
      <c r="AP309" s="9">
        <f t="shared" si="327"/>
        <v>5066.9426530612245</v>
      </c>
      <c r="AQ309" s="9">
        <f t="shared" si="327"/>
        <v>5066.9426530612245</v>
      </c>
      <c r="AR309" s="9">
        <f t="shared" si="327"/>
        <v>5066.9426530612245</v>
      </c>
      <c r="AS309" s="9">
        <f t="shared" si="327"/>
        <v>5066.9426530612245</v>
      </c>
      <c r="AT309" s="9">
        <f t="shared" si="327"/>
        <v>5066.9426530612245</v>
      </c>
      <c r="AU309" s="9">
        <f t="shared" si="327"/>
        <v>5066.9426530612245</v>
      </c>
      <c r="AV309" s="9">
        <f t="shared" si="327"/>
        <v>5066.9426530612245</v>
      </c>
      <c r="AW309" s="9">
        <f t="shared" si="327"/>
        <v>5066.9426530612245</v>
      </c>
      <c r="AX309" s="9">
        <f t="shared" si="327"/>
        <v>5066.9426530612245</v>
      </c>
      <c r="AY309" s="9">
        <f t="shared" si="327"/>
        <v>5066.9426530612245</v>
      </c>
      <c r="AZ309" s="9">
        <f t="shared" si="327"/>
        <v>5066.9426530612245</v>
      </c>
      <c r="BA309" s="9">
        <f t="shared" si="327"/>
        <v>5066.9426530612245</v>
      </c>
      <c r="BB309" s="9">
        <f t="shared" si="327"/>
        <v>5066.9426530612245</v>
      </c>
      <c r="BC309" s="9">
        <f t="shared" si="327"/>
        <v>5066.9426530612245</v>
      </c>
      <c r="BD309" s="9">
        <f t="shared" si="327"/>
        <v>5066.9426530612245</v>
      </c>
      <c r="BE309" s="9">
        <f t="shared" si="327"/>
        <v>5066.9426530612245</v>
      </c>
      <c r="BF309" s="9">
        <f t="shared" si="327"/>
        <v>5066.9426530612245</v>
      </c>
      <c r="BG309" s="9">
        <f t="shared" si="327"/>
        <v>5066.9426530612245</v>
      </c>
      <c r="BH309" s="9">
        <f t="shared" si="327"/>
        <v>5066.9426530612245</v>
      </c>
      <c r="BI309" s="9">
        <f t="shared" si="327"/>
        <v>5066.9426530612245</v>
      </c>
      <c r="BJ309" s="9">
        <f t="shared" si="327"/>
        <v>5066.9426530612245</v>
      </c>
      <c r="BK309" s="9">
        <f t="shared" si="327"/>
        <v>5066.9426530612245</v>
      </c>
      <c r="BL309" s="9">
        <f t="shared" si="327"/>
        <v>5066.9426530612245</v>
      </c>
      <c r="BM309" s="9">
        <f t="shared" si="327"/>
        <v>5066.9426530612245</v>
      </c>
      <c r="BN309" s="9">
        <f t="shared" si="327"/>
        <v>5066.9426530612245</v>
      </c>
      <c r="BO309" s="9">
        <f t="shared" si="327"/>
        <v>5066.9426530612245</v>
      </c>
    </row>
    <row r="310" spans="2:67" outlineLevel="1" x14ac:dyDescent="0.25">
      <c r="B310" s="301" t="s">
        <v>154</v>
      </c>
      <c r="D310" s="7">
        <f>IF(VLOOKUP($B$132&amp;$B310,[17]Sheet1!$C$87:$AC$169,COLUMN(D$1)-2,FALSE)=" ",0,VLOOKUP($B$132&amp;$B310,[17]Sheet1!$C$87:$AC$169,COLUMN(D$1)-2,FALSE))</f>
        <v>0</v>
      </c>
      <c r="E310" s="7">
        <f>IF(VLOOKUP($B$132&amp;$B310,[17]Sheet1!$C$87:$AC$169,COLUMN(E$1)-2,FALSE)=" ",0,VLOOKUP($B$132&amp;$B310,[17]Sheet1!$C$87:$AC$169,COLUMN(E$1)-2,FALSE))</f>
        <v>0</v>
      </c>
      <c r="F310" s="7">
        <f>IF(VLOOKUP($B$132&amp;$B310,[17]Sheet1!$C$87:$AC$169,COLUMN(F$1)-2,FALSE)=" ",0,VLOOKUP($B$132&amp;$B310,[17]Sheet1!$C$87:$AC$169,COLUMN(F$1)-2,FALSE))</f>
        <v>0</v>
      </c>
      <c r="G310" s="7">
        <f>IF(VLOOKUP($B$132&amp;$B310,[17]Sheet1!$C$87:$AC$169,COLUMN(G$1)-2,FALSE)=" ",0,VLOOKUP($B$132&amp;$B310,[17]Sheet1!$C$87:$AC$169,COLUMN(G$1)-2,FALSE))</f>
        <v>0</v>
      </c>
      <c r="H310" s="7">
        <f>IF(VLOOKUP($B$132&amp;$B310,[17]Sheet1!$C$87:$AC$169,COLUMN(H$1)-2,FALSE)=" ",0,VLOOKUP($B$132&amp;$B310,[17]Sheet1!$C$87:$AC$169,COLUMN(H$1)-2,FALSE))</f>
        <v>0</v>
      </c>
      <c r="I310" s="7">
        <f>IF(VLOOKUP($B$132&amp;$B310,[17]Sheet1!$C$87:$AC$169,COLUMN(I$1)-2,FALSE)=" ",0,VLOOKUP($B$132&amp;$B310,[17]Sheet1!$C$87:$AC$169,COLUMN(I$1)-2,FALSE))</f>
        <v>0</v>
      </c>
      <c r="J310" s="7">
        <f>IF(VLOOKUP($B$132&amp;$B310,[17]Sheet1!$C$87:$AC$169,COLUMN(J$1)-2,FALSE)=" ",0,VLOOKUP($B$132&amp;$B310,[17]Sheet1!$C$87:$AC$169,COLUMN(J$1)-2,FALSE))</f>
        <v>0</v>
      </c>
      <c r="K310" s="7">
        <f>IF(VLOOKUP($B$132&amp;$B310,[17]Sheet1!$C$87:$AC$169,COLUMN(K$1)-2,FALSE)=" ",0,VLOOKUP($B$132&amp;$B310,[17]Sheet1!$C$87:$AC$169,COLUMN(K$1)-2,FALSE))</f>
        <v>0</v>
      </c>
      <c r="L310" s="7">
        <f>IF(VLOOKUP($B$132&amp;$B310,[17]Sheet1!$C$87:$AC$169,COLUMN(L$1)-2,FALSE)=" ",0,VLOOKUP($B$132&amp;$B310,[17]Sheet1!$C$87:$AC$169,COLUMN(L$1)-2,FALSE))</f>
        <v>0</v>
      </c>
      <c r="M310" s="7">
        <f>IF(VLOOKUP($B$132&amp;$B310,[17]Sheet1!$C$87:$AC$169,COLUMN(M$1)-2,FALSE)=" ",0,VLOOKUP($B$132&amp;$B310,[17]Sheet1!$C$87:$AC$169,COLUMN(M$1)-2,FALSE))</f>
        <v>0</v>
      </c>
      <c r="N310" s="7">
        <f>IF(VLOOKUP($B$132&amp;$B310,[17]Sheet1!$C$87:$AC$169,COLUMN(N$1)-2,FALSE)=" ",0,VLOOKUP($B$132&amp;$B310,[17]Sheet1!$C$87:$AC$169,COLUMN(N$1)-2,FALSE))</f>
        <v>0</v>
      </c>
      <c r="O310" s="7">
        <f>IF(VLOOKUP($B$132&amp;$B310,[17]Sheet1!$C$87:$AC$169,COLUMN(O$1)-2,FALSE)=" ",0,VLOOKUP($B$132&amp;$B310,[17]Sheet1!$C$87:$AC$169,COLUMN(O$1)-2,FALSE))</f>
        <v>0</v>
      </c>
      <c r="P310" s="7">
        <f>IF(VLOOKUP($B$132&amp;$B310,[17]Sheet1!$C$87:$AC$169,COLUMN(P$1)-2,FALSE)=" ",0,VLOOKUP($B$132&amp;$B310,[17]Sheet1!$C$87:$AC$169,COLUMN(P$1)-2,FALSE))</f>
        <v>0</v>
      </c>
      <c r="Q310" s="7">
        <f>IF(VLOOKUP($B$132&amp;$B310,[17]Sheet1!$C$87:$AC$169,COLUMN(Q$1)-2,FALSE)=" ",0,VLOOKUP($B$132&amp;$B310,[17]Sheet1!$C$87:$AC$169,COLUMN(Q$1)-2,FALSE))</f>
        <v>0</v>
      </c>
      <c r="R310" s="7">
        <f>IF(VLOOKUP($B$132&amp;$B310,[17]Sheet1!$C$87:$AC$169,COLUMN(R$1)-2,FALSE)=" ",0,VLOOKUP($B$132&amp;$B310,[17]Sheet1!$C$87:$AC$169,COLUMN(R$1)-2,FALSE))</f>
        <v>0</v>
      </c>
      <c r="S310" s="7">
        <f>IF(VLOOKUP($B$132&amp;$B310,[17]Sheet1!$C$87:$AC$169,COLUMN(S$1)-2,FALSE)=" ",0,VLOOKUP($B$132&amp;$B310,[17]Sheet1!$C$87:$AC$169,COLUMN(S$1)-2,FALSE))</f>
        <v>0</v>
      </c>
      <c r="T310" s="7">
        <f>IF(VLOOKUP($B$132&amp;$B310,[17]Sheet1!$C$87:$AC$169,COLUMN(T$1)-2,FALSE)=" ",0,VLOOKUP($B$132&amp;$B310,[17]Sheet1!$C$87:$AC$169,COLUMN(T$1)-2,FALSE))</f>
        <v>0</v>
      </c>
      <c r="U310" s="7">
        <f>IF(VLOOKUP($B$132&amp;$B310,[17]Sheet1!$C$87:$AC$169,COLUMN(U$1)-2,FALSE)=" ",0,VLOOKUP($B$132&amp;$B310,[17]Sheet1!$C$87:$AC$169,COLUMN(U$1)-2,FALSE))</f>
        <v>0</v>
      </c>
      <c r="V310" s="7">
        <f>IF(VLOOKUP($B$132&amp;$B310,[17]Sheet1!$C$87:$AC$169,COLUMN(V$1)-2,FALSE)=" ",0,VLOOKUP($B$132&amp;$B310,[17]Sheet1!$C$87:$AC$169,COLUMN(V$1)-2,FALSE))</f>
        <v>0</v>
      </c>
      <c r="W310" s="7">
        <f>IF(VLOOKUP($B$132&amp;$B310,[17]Sheet1!$C$87:$AC$169,COLUMN(W$1)-2,FALSE)=" ",0,VLOOKUP($B$132&amp;$B310,[17]Sheet1!$C$87:$AC$169,COLUMN(W$1)-2,FALSE))</f>
        <v>0</v>
      </c>
      <c r="X310" s="7">
        <f>IF(VLOOKUP($B$132&amp;$B310,[17]Sheet1!$C$87:$AC$169,COLUMN(X$1)-2,FALSE)=" ",0,VLOOKUP($B$132&amp;$B310,[17]Sheet1!$C$87:$AC$169,COLUMN(X$1)-2,FALSE))</f>
        <v>0</v>
      </c>
      <c r="Y310" s="7">
        <f>IF(VLOOKUP($B$132&amp;$B310,[17]Sheet1!$C$87:$AC$169,COLUMN(Y$1)-2,FALSE)=" ",0,VLOOKUP($B$132&amp;$B310,[17]Sheet1!$C$87:$AC$169,COLUMN(Y$1)-2,FALSE))</f>
        <v>0</v>
      </c>
      <c r="Z310" s="7">
        <f>IF(VLOOKUP($B$132&amp;$B310,[17]Sheet1!$C$87:$AC$169,COLUMN(Z$1)-2,FALSE)=" ",0,VLOOKUP($B$132&amp;$B310,[17]Sheet1!$C$87:$AC$169,COLUMN(Z$1)-2,FALSE))</f>
        <v>573.35</v>
      </c>
      <c r="AA310" s="7">
        <f>IF(VLOOKUP($B$132&amp;$B310,[17]Sheet1!$C$87:$AC$169,COLUMN(AA$1)-2,FALSE)=" ",0,VLOOKUP($B$132&amp;$B310,[17]Sheet1!$C$87:$AC$169,COLUMN(AA$1)-2,FALSE))</f>
        <v>851.52</v>
      </c>
      <c r="AB310" s="7">
        <f>IF(VLOOKUP($B$132&amp;$B310,[17]Sheet1!$C$87:$AC$169,COLUMN(AB$1)-2,FALSE)=" ",0,VLOOKUP($B$132&amp;$B310,[17]Sheet1!$C$87:$AC$169,COLUMN(AB$1)-2,FALSE))</f>
        <v>1602.61</v>
      </c>
      <c r="AC310" s="7">
        <f>IF(VLOOKUP($B$132&amp;$B310,[17]Sheet1!$C$87:$AC$169,COLUMN(AC$1)-2,FALSE)=" ",0,VLOOKUP($B$132&amp;$B310,[17]Sheet1!$C$87:$AC$169,COLUMN(AC$1)-2,FALSE))</f>
        <v>856.46</v>
      </c>
      <c r="AF310" s="7">
        <f>AB310</f>
        <v>1602.61</v>
      </c>
      <c r="AG310" s="7">
        <f>AC310</f>
        <v>856.46</v>
      </c>
      <c r="AH310" s="7">
        <f>VLOOKUP($A$167&amp;$B$296&amp;$B310,'[14]Paga All'!$G$1:$J$3000,4,FALSE)</f>
        <v>1358.17</v>
      </c>
      <c r="AI310" s="7">
        <f>VLOOKUP($A$2&amp;$B$296&amp;$B310,'[15]Paga all'!$F$1413:$G1683,2,FALSE)</f>
        <v>2356.9</v>
      </c>
      <c r="AJ310" s="7">
        <f>VLOOKUP($A$2&amp;$B$296&amp;$B310,'[16]Paga all'!$F$1372:$G$1470,2,FALSE)</f>
        <v>880.64</v>
      </c>
      <c r="AK310" s="9">
        <f t="shared" ref="AK310:BO310" si="328">AK301*AK307</f>
        <v>1823.0738775510204</v>
      </c>
      <c r="AL310" s="9">
        <f t="shared" si="328"/>
        <v>2298.6583673469386</v>
      </c>
      <c r="AM310" s="9">
        <f t="shared" si="328"/>
        <v>2774.2428571428572</v>
      </c>
      <c r="AN310" s="9">
        <f t="shared" si="328"/>
        <v>3329.0914285714284</v>
      </c>
      <c r="AO310" s="9">
        <f t="shared" si="328"/>
        <v>4121.7322448979594</v>
      </c>
      <c r="AP310" s="9">
        <f t="shared" si="328"/>
        <v>4755.844897959184</v>
      </c>
      <c r="AQ310" s="9">
        <f t="shared" si="328"/>
        <v>5786.2779591836734</v>
      </c>
      <c r="AR310" s="9">
        <f t="shared" si="328"/>
        <v>6895.9751020408166</v>
      </c>
      <c r="AS310" s="9">
        <f t="shared" si="328"/>
        <v>8322.7285714285717</v>
      </c>
      <c r="AT310" s="9">
        <f t="shared" si="328"/>
        <v>9908.0102040816328</v>
      </c>
      <c r="AU310" s="9">
        <f t="shared" si="328"/>
        <v>11968.876326530612</v>
      </c>
      <c r="AV310" s="9">
        <f t="shared" si="328"/>
        <v>14426.062857142857</v>
      </c>
      <c r="AW310" s="9">
        <f t="shared" si="328"/>
        <v>17200.305714285714</v>
      </c>
      <c r="AX310" s="9">
        <f t="shared" si="328"/>
        <v>20608.661224489795</v>
      </c>
      <c r="AY310" s="9">
        <f t="shared" si="328"/>
        <v>24730.393469387756</v>
      </c>
      <c r="AZ310" s="9">
        <f t="shared" si="328"/>
        <v>29724.030612244896</v>
      </c>
      <c r="BA310" s="9">
        <f t="shared" si="328"/>
        <v>35748.100816326529</v>
      </c>
      <c r="BB310" s="9">
        <f t="shared" si="328"/>
        <v>42802.604081632649</v>
      </c>
      <c r="BC310" s="9">
        <f t="shared" si="328"/>
        <v>51363.124897959184</v>
      </c>
      <c r="BD310" s="9">
        <f t="shared" si="328"/>
        <v>61667.455510204083</v>
      </c>
      <c r="BE310" s="9">
        <f t="shared" si="328"/>
        <v>74032.652244897952</v>
      </c>
      <c r="BF310" s="9">
        <f t="shared" si="328"/>
        <v>88855.035510204078</v>
      </c>
      <c r="BG310" s="9">
        <f t="shared" si="328"/>
        <v>106610.18979591837</v>
      </c>
      <c r="BH310" s="9">
        <f t="shared" si="328"/>
        <v>128090.75591836734</v>
      </c>
      <c r="BI310" s="9">
        <f t="shared" si="328"/>
        <v>153693.05428571429</v>
      </c>
      <c r="BJ310" s="9">
        <f t="shared" si="328"/>
        <v>184447.51795918366</v>
      </c>
      <c r="BK310" s="9">
        <f t="shared" si="328"/>
        <v>221305.31591836736</v>
      </c>
      <c r="BL310" s="9">
        <f t="shared" si="328"/>
        <v>265534.67346938775</v>
      </c>
      <c r="BM310" s="9">
        <f t="shared" si="328"/>
        <v>318720.87224489794</v>
      </c>
      <c r="BN310" s="9">
        <f t="shared" si="328"/>
        <v>382528.45795918367</v>
      </c>
      <c r="BO310" s="9">
        <f t="shared" si="328"/>
        <v>458939.03265306121</v>
      </c>
    </row>
    <row r="311" spans="2:67" outlineLevel="1" x14ac:dyDescent="0.25">
      <c r="AF311" s="265">
        <f>AC302*AF297</f>
        <v>893.697391304348</v>
      </c>
      <c r="AG311" s="265">
        <f>AG302*AG297</f>
        <v>1395.7909374999999</v>
      </c>
      <c r="AH311" s="265">
        <f t="shared" ref="AH311:BO311" si="329">AH302*AH297</f>
        <v>1153.0446874999998</v>
      </c>
      <c r="AI311" s="265">
        <f t="shared" si="329"/>
        <v>1456.4775</v>
      </c>
      <c r="AJ311" s="266">
        <f t="shared" si="329"/>
        <v>1274.4178124999999</v>
      </c>
      <c r="AK311" s="266">
        <f t="shared" si="329"/>
        <v>1517.1640624999998</v>
      </c>
      <c r="AL311" s="266">
        <f t="shared" si="329"/>
        <v>1820.5968749999997</v>
      </c>
      <c r="AM311" s="266">
        <f t="shared" si="329"/>
        <v>2184.7162499999999</v>
      </c>
      <c r="AN311" s="266">
        <f t="shared" si="329"/>
        <v>2609.5221874999997</v>
      </c>
      <c r="AO311" s="266">
        <f t="shared" si="329"/>
        <v>3155.7012499999996</v>
      </c>
      <c r="AP311" s="266">
        <f t="shared" si="329"/>
        <v>3762.5668749999995</v>
      </c>
      <c r="AQ311" s="266">
        <f t="shared" si="329"/>
        <v>4490.805625</v>
      </c>
      <c r="AR311" s="266">
        <f t="shared" si="329"/>
        <v>5401.1040624999996</v>
      </c>
      <c r="AS311" s="266">
        <f t="shared" si="329"/>
        <v>6493.4621874999993</v>
      </c>
      <c r="AT311" s="266">
        <f t="shared" si="329"/>
        <v>7767.8799999999992</v>
      </c>
      <c r="AU311" s="266">
        <f t="shared" si="329"/>
        <v>9345.7306249999983</v>
      </c>
      <c r="AV311" s="266">
        <f t="shared" si="329"/>
        <v>11227.014062499999</v>
      </c>
      <c r="AW311" s="266">
        <f t="shared" si="329"/>
        <v>13472.416874999999</v>
      </c>
      <c r="AX311" s="266">
        <f t="shared" si="329"/>
        <v>16142.625624999999</v>
      </c>
      <c r="AY311" s="266">
        <f t="shared" si="329"/>
        <v>19359.013437499998</v>
      </c>
      <c r="AZ311" s="266">
        <f t="shared" si="329"/>
        <v>23242.953437499997</v>
      </c>
      <c r="BA311" s="266">
        <f t="shared" si="329"/>
        <v>27915.818749999999</v>
      </c>
      <c r="BB311" s="266">
        <f t="shared" si="329"/>
        <v>33498.982499999998</v>
      </c>
      <c r="BC311" s="266">
        <f t="shared" si="329"/>
        <v>40174.504374999997</v>
      </c>
      <c r="BD311" s="266">
        <f t="shared" si="329"/>
        <v>48185.130624999998</v>
      </c>
      <c r="BE311" s="266">
        <f t="shared" si="329"/>
        <v>57834.294062499997</v>
      </c>
      <c r="BF311" s="266">
        <f t="shared" si="329"/>
        <v>69425.427499999991</v>
      </c>
      <c r="BG311" s="266">
        <f t="shared" si="329"/>
        <v>83322.650312499987</v>
      </c>
      <c r="BH311" s="266">
        <f t="shared" si="329"/>
        <v>100011.45499999999</v>
      </c>
      <c r="BI311" s="266">
        <f t="shared" si="329"/>
        <v>120038.02062499999</v>
      </c>
      <c r="BJ311" s="266">
        <f t="shared" si="329"/>
        <v>144069.89937499998</v>
      </c>
      <c r="BK311" s="266">
        <f t="shared" si="329"/>
        <v>172896.01656249998</v>
      </c>
      <c r="BL311" s="266">
        <f t="shared" si="329"/>
        <v>207487.35718749999</v>
      </c>
      <c r="BM311" s="266">
        <f t="shared" si="329"/>
        <v>248996.96593749998</v>
      </c>
      <c r="BN311" s="266">
        <f t="shared" si="329"/>
        <v>298820.63374999998</v>
      </c>
      <c r="BO311" s="266">
        <f t="shared" si="329"/>
        <v>358596.89781249996</v>
      </c>
    </row>
    <row r="312" spans="2:67" x14ac:dyDescent="0.25">
      <c r="B312" s="1" t="s">
        <v>123</v>
      </c>
      <c r="D312" s="240"/>
      <c r="E312" s="240"/>
      <c r="F312" s="240"/>
      <c r="G312" s="240"/>
      <c r="H312" s="240"/>
      <c r="I312" s="240"/>
      <c r="J312" s="240"/>
      <c r="K312" s="240"/>
      <c r="L312" s="240"/>
      <c r="M312" s="240"/>
      <c r="N312" s="240"/>
      <c r="O312" s="240"/>
      <c r="P312" s="240"/>
      <c r="Q312" s="240"/>
      <c r="R312" s="240"/>
      <c r="S312" s="240"/>
      <c r="T312" s="240"/>
      <c r="U312" s="240"/>
      <c r="V312" s="240"/>
      <c r="W312" s="240"/>
      <c r="X312" s="240"/>
      <c r="Y312" s="240"/>
      <c r="Z312" s="240"/>
      <c r="AA312" s="234"/>
      <c r="AB312" s="234"/>
      <c r="AC312" s="234">
        <f>RATE((COUNT($AA$1:$AC$1)),,-$Z313,$AC313)</f>
        <v>0.32068900144270496</v>
      </c>
      <c r="AF312" s="234"/>
      <c r="AG312" s="234"/>
      <c r="AH312" s="234"/>
      <c r="AI312" s="234"/>
    </row>
    <row r="313" spans="2:67" x14ac:dyDescent="0.25">
      <c r="B313" s="242" t="s">
        <v>137</v>
      </c>
      <c r="D313" s="243"/>
      <c r="E313" s="243"/>
      <c r="F313" s="243"/>
      <c r="G313" s="243"/>
      <c r="H313" s="243"/>
      <c r="I313" s="243"/>
      <c r="J313" s="243"/>
      <c r="K313" s="243"/>
      <c r="L313" s="243"/>
      <c r="M313" s="243"/>
      <c r="N313" s="243"/>
      <c r="O313" s="243"/>
      <c r="P313" s="243"/>
      <c r="Q313" s="243"/>
      <c r="R313" s="243"/>
      <c r="S313" s="243"/>
      <c r="T313" s="243"/>
      <c r="U313" s="243"/>
      <c r="V313" s="243"/>
      <c r="W313" s="243"/>
      <c r="X313" s="243">
        <f t="shared" ref="X313:AC313" si="330">X320+X321</f>
        <v>2</v>
      </c>
      <c r="Y313" s="243">
        <f t="shared" si="330"/>
        <v>3</v>
      </c>
      <c r="Z313" s="243">
        <f t="shared" si="330"/>
        <v>56</v>
      </c>
      <c r="AA313" s="243">
        <f t="shared" si="330"/>
        <v>95</v>
      </c>
      <c r="AB313" s="243">
        <f t="shared" si="330"/>
        <v>126</v>
      </c>
      <c r="AC313" s="243">
        <f t="shared" si="330"/>
        <v>129</v>
      </c>
      <c r="AF313" s="244">
        <f>SUM(AF320:AF321)</f>
        <v>126</v>
      </c>
      <c r="AG313" s="244">
        <f>SUM(AG320:AG321)</f>
        <v>129</v>
      </c>
      <c r="AH313" s="244">
        <f t="shared" ref="AH313:BO313" si="331">ROUND((AG320+AG321)*(1+AH314),)</f>
        <v>148</v>
      </c>
      <c r="AI313" s="244">
        <f t="shared" si="331"/>
        <v>131</v>
      </c>
      <c r="AJ313" s="245">
        <f t="shared" si="331"/>
        <v>176</v>
      </c>
      <c r="AK313" s="245">
        <f t="shared" si="331"/>
        <v>166</v>
      </c>
      <c r="AL313" s="245">
        <f t="shared" si="331"/>
        <v>191</v>
      </c>
      <c r="AM313" s="245">
        <f t="shared" si="331"/>
        <v>220</v>
      </c>
      <c r="AN313" s="245">
        <f t="shared" si="331"/>
        <v>253</v>
      </c>
      <c r="AO313" s="245">
        <f t="shared" si="331"/>
        <v>291</v>
      </c>
      <c r="AP313" s="245">
        <f t="shared" si="331"/>
        <v>335</v>
      </c>
      <c r="AQ313" s="245">
        <f t="shared" si="331"/>
        <v>385</v>
      </c>
      <c r="AR313" s="245">
        <f t="shared" si="331"/>
        <v>443</v>
      </c>
      <c r="AS313" s="245">
        <f t="shared" si="331"/>
        <v>509</v>
      </c>
      <c r="AT313" s="245">
        <f t="shared" si="331"/>
        <v>585</v>
      </c>
      <c r="AU313" s="245">
        <f t="shared" si="331"/>
        <v>673</v>
      </c>
      <c r="AV313" s="245">
        <f t="shared" si="331"/>
        <v>774</v>
      </c>
      <c r="AW313" s="245">
        <f t="shared" si="331"/>
        <v>890</v>
      </c>
      <c r="AX313" s="245">
        <f t="shared" si="331"/>
        <v>1024</v>
      </c>
      <c r="AY313" s="245">
        <f t="shared" si="331"/>
        <v>1178</v>
      </c>
      <c r="AZ313" s="245">
        <f t="shared" si="331"/>
        <v>1355</v>
      </c>
      <c r="BA313" s="245">
        <f t="shared" si="331"/>
        <v>1558</v>
      </c>
      <c r="BB313" s="245">
        <f t="shared" si="331"/>
        <v>1792</v>
      </c>
      <c r="BC313" s="245">
        <f t="shared" si="331"/>
        <v>2061</v>
      </c>
      <c r="BD313" s="245">
        <f t="shared" si="331"/>
        <v>2370</v>
      </c>
      <c r="BE313" s="245">
        <f t="shared" si="331"/>
        <v>2726</v>
      </c>
      <c r="BF313" s="245">
        <f t="shared" si="331"/>
        <v>3135</v>
      </c>
      <c r="BG313" s="245">
        <f t="shared" si="331"/>
        <v>3605</v>
      </c>
      <c r="BH313" s="245">
        <f t="shared" si="331"/>
        <v>4146</v>
      </c>
      <c r="BI313" s="245">
        <f t="shared" si="331"/>
        <v>4768</v>
      </c>
      <c r="BJ313" s="245">
        <f t="shared" si="331"/>
        <v>5483</v>
      </c>
      <c r="BK313" s="245">
        <f t="shared" si="331"/>
        <v>6305</v>
      </c>
      <c r="BL313" s="245">
        <f t="shared" si="331"/>
        <v>7251</v>
      </c>
      <c r="BM313" s="245">
        <f t="shared" si="331"/>
        <v>8339</v>
      </c>
      <c r="BN313" s="245">
        <f t="shared" si="331"/>
        <v>9590</v>
      </c>
      <c r="BO313" s="245">
        <f t="shared" si="331"/>
        <v>11029</v>
      </c>
    </row>
    <row r="314" spans="2:67" x14ac:dyDescent="0.25">
      <c r="B314" s="246" t="s">
        <v>99</v>
      </c>
      <c r="C314" s="247"/>
      <c r="D314" s="248"/>
      <c r="E314" s="249"/>
      <c r="F314" s="249"/>
      <c r="G314" s="249"/>
      <c r="H314" s="249"/>
      <c r="I314" s="249"/>
      <c r="J314" s="249"/>
      <c r="K314" s="249"/>
      <c r="L314" s="249"/>
      <c r="M314" s="249"/>
      <c r="N314" s="249"/>
      <c r="O314" s="249"/>
      <c r="P314" s="249"/>
      <c r="Q314" s="249"/>
      <c r="R314" s="249"/>
      <c r="S314" s="249"/>
      <c r="T314" s="249"/>
      <c r="U314" s="249"/>
      <c r="V314" s="249"/>
      <c r="W314" s="249"/>
      <c r="X314" s="249"/>
      <c r="Y314" s="249">
        <f>RATE(1,,-X313,Y313)</f>
        <v>0.49999999999999989</v>
      </c>
      <c r="Z314" s="249">
        <f>RATE(1,,-Y313,Z313)</f>
        <v>17.666666666666668</v>
      </c>
      <c r="AA314" s="249">
        <f>RATE(1,,-Z313,AA313)</f>
        <v>0.69642857142857162</v>
      </c>
      <c r="AB314" s="249">
        <f>RATE(1,,-AA313,AB313)</f>
        <v>0.32631578947368411</v>
      </c>
      <c r="AC314" s="249">
        <f>RATE(1,,-AA313,AC313)</f>
        <v>0.35789473684210515</v>
      </c>
      <c r="AD314" s="250">
        <v>0.15</v>
      </c>
      <c r="AF314" s="251">
        <f>AD314</f>
        <v>0.15</v>
      </c>
      <c r="AG314" s="251">
        <f t="shared" ref="AG314:BO318" si="332">AF314</f>
        <v>0.15</v>
      </c>
      <c r="AH314" s="251">
        <f t="shared" si="332"/>
        <v>0.15</v>
      </c>
      <c r="AI314" s="251">
        <f t="shared" si="332"/>
        <v>0.15</v>
      </c>
      <c r="AJ314" s="252">
        <f t="shared" si="332"/>
        <v>0.15</v>
      </c>
      <c r="AK314" s="252">
        <f t="shared" si="332"/>
        <v>0.15</v>
      </c>
      <c r="AL314" s="252">
        <f t="shared" si="332"/>
        <v>0.15</v>
      </c>
      <c r="AM314" s="252">
        <f t="shared" si="332"/>
        <v>0.15</v>
      </c>
      <c r="AN314" s="252">
        <f t="shared" si="332"/>
        <v>0.15</v>
      </c>
      <c r="AO314" s="252">
        <f t="shared" si="332"/>
        <v>0.15</v>
      </c>
      <c r="AP314" s="252">
        <f t="shared" si="332"/>
        <v>0.15</v>
      </c>
      <c r="AQ314" s="252">
        <f t="shared" si="332"/>
        <v>0.15</v>
      </c>
      <c r="AR314" s="252">
        <f t="shared" si="332"/>
        <v>0.15</v>
      </c>
      <c r="AS314" s="252">
        <f t="shared" si="332"/>
        <v>0.15</v>
      </c>
      <c r="AT314" s="252">
        <f t="shared" si="332"/>
        <v>0.15</v>
      </c>
      <c r="AU314" s="252">
        <f t="shared" si="332"/>
        <v>0.15</v>
      </c>
      <c r="AV314" s="252">
        <f t="shared" si="332"/>
        <v>0.15</v>
      </c>
      <c r="AW314" s="252">
        <f t="shared" si="332"/>
        <v>0.15</v>
      </c>
      <c r="AX314" s="252">
        <f t="shared" si="332"/>
        <v>0.15</v>
      </c>
      <c r="AY314" s="252">
        <f t="shared" si="332"/>
        <v>0.15</v>
      </c>
      <c r="AZ314" s="252">
        <f t="shared" si="332"/>
        <v>0.15</v>
      </c>
      <c r="BA314" s="252">
        <f t="shared" si="332"/>
        <v>0.15</v>
      </c>
      <c r="BB314" s="252">
        <f t="shared" si="332"/>
        <v>0.15</v>
      </c>
      <c r="BC314" s="252">
        <f t="shared" si="332"/>
        <v>0.15</v>
      </c>
      <c r="BD314" s="252">
        <f t="shared" si="332"/>
        <v>0.15</v>
      </c>
      <c r="BE314" s="252">
        <f t="shared" si="332"/>
        <v>0.15</v>
      </c>
      <c r="BF314" s="252">
        <f t="shared" si="332"/>
        <v>0.15</v>
      </c>
      <c r="BG314" s="252">
        <f t="shared" si="332"/>
        <v>0.15</v>
      </c>
      <c r="BH314" s="252">
        <f t="shared" si="332"/>
        <v>0.15</v>
      </c>
      <c r="BI314" s="252">
        <f t="shared" si="332"/>
        <v>0.15</v>
      </c>
      <c r="BJ314" s="252">
        <f t="shared" si="332"/>
        <v>0.15</v>
      </c>
      <c r="BK314" s="252">
        <f t="shared" si="332"/>
        <v>0.15</v>
      </c>
      <c r="BL314" s="252">
        <f t="shared" si="332"/>
        <v>0.15</v>
      </c>
      <c r="BM314" s="252">
        <f t="shared" si="332"/>
        <v>0.15</v>
      </c>
      <c r="BN314" s="252">
        <f t="shared" si="332"/>
        <v>0.15</v>
      </c>
      <c r="BO314" s="252">
        <f t="shared" si="332"/>
        <v>0.15</v>
      </c>
    </row>
    <row r="315" spans="2:67" x14ac:dyDescent="0.25">
      <c r="B315" s="246" t="s">
        <v>101</v>
      </c>
      <c r="C315" s="247"/>
      <c r="D315" s="253"/>
      <c r="E315" s="253"/>
      <c r="F315" s="253"/>
      <c r="G315" s="253"/>
      <c r="H315" s="253"/>
      <c r="I315" s="253"/>
      <c r="J315" s="253"/>
      <c r="K315" s="253"/>
      <c r="L315" s="253"/>
      <c r="M315" s="253"/>
      <c r="N315" s="253"/>
      <c r="O315" s="253"/>
      <c r="P315" s="253"/>
      <c r="Q315" s="253"/>
      <c r="R315" s="253"/>
      <c r="S315" s="253"/>
      <c r="T315" s="253"/>
      <c r="U315" s="253"/>
      <c r="V315" s="253"/>
      <c r="W315" s="253"/>
      <c r="X315" s="253">
        <f t="shared" ref="X315:AC315" si="333">X321/X313</f>
        <v>0</v>
      </c>
      <c r="Y315" s="253">
        <f t="shared" si="333"/>
        <v>0.66666666666666663</v>
      </c>
      <c r="Z315" s="253">
        <f t="shared" si="333"/>
        <v>1.7857142857142856E-2</v>
      </c>
      <c r="AA315" s="253">
        <f t="shared" si="333"/>
        <v>0.45263157894736844</v>
      </c>
      <c r="AB315" s="253">
        <f t="shared" si="333"/>
        <v>0.30158730158730157</v>
      </c>
      <c r="AC315" s="253">
        <f t="shared" si="333"/>
        <v>0.53488372093023251</v>
      </c>
      <c r="AD315" s="250">
        <v>0.3</v>
      </c>
      <c r="AF315" s="289">
        <v>0.4</v>
      </c>
      <c r="AG315" s="289">
        <f t="shared" si="332"/>
        <v>0.4</v>
      </c>
      <c r="AH315" s="289">
        <f t="shared" si="332"/>
        <v>0.4</v>
      </c>
      <c r="AI315" s="289">
        <v>0.375</v>
      </c>
      <c r="AJ315" s="267">
        <v>0.35</v>
      </c>
      <c r="AK315" s="267">
        <v>0.32500000000000001</v>
      </c>
      <c r="AL315" s="252">
        <f>AD315</f>
        <v>0.3</v>
      </c>
      <c r="AM315" s="252">
        <f t="shared" si="332"/>
        <v>0.3</v>
      </c>
      <c r="AN315" s="252">
        <f t="shared" si="332"/>
        <v>0.3</v>
      </c>
      <c r="AO315" s="252">
        <f t="shared" si="332"/>
        <v>0.3</v>
      </c>
      <c r="AP315" s="252">
        <f t="shared" si="332"/>
        <v>0.3</v>
      </c>
      <c r="AQ315" s="252">
        <f t="shared" si="332"/>
        <v>0.3</v>
      </c>
      <c r="AR315" s="252">
        <f t="shared" si="332"/>
        <v>0.3</v>
      </c>
      <c r="AS315" s="252">
        <f t="shared" si="332"/>
        <v>0.3</v>
      </c>
      <c r="AT315" s="252">
        <f t="shared" si="332"/>
        <v>0.3</v>
      </c>
      <c r="AU315" s="252">
        <f t="shared" si="332"/>
        <v>0.3</v>
      </c>
      <c r="AV315" s="252">
        <f t="shared" si="332"/>
        <v>0.3</v>
      </c>
      <c r="AW315" s="252">
        <f t="shared" si="332"/>
        <v>0.3</v>
      </c>
      <c r="AX315" s="252">
        <f t="shared" si="332"/>
        <v>0.3</v>
      </c>
      <c r="AY315" s="252">
        <f t="shared" si="332"/>
        <v>0.3</v>
      </c>
      <c r="AZ315" s="252">
        <f t="shared" si="332"/>
        <v>0.3</v>
      </c>
      <c r="BA315" s="252">
        <f t="shared" si="332"/>
        <v>0.3</v>
      </c>
      <c r="BB315" s="252">
        <f t="shared" si="332"/>
        <v>0.3</v>
      </c>
      <c r="BC315" s="252">
        <f t="shared" si="332"/>
        <v>0.3</v>
      </c>
      <c r="BD315" s="252">
        <f t="shared" si="332"/>
        <v>0.3</v>
      </c>
      <c r="BE315" s="252">
        <f t="shared" si="332"/>
        <v>0.3</v>
      </c>
      <c r="BF315" s="252">
        <f t="shared" si="332"/>
        <v>0.3</v>
      </c>
      <c r="BG315" s="252">
        <f t="shared" si="332"/>
        <v>0.3</v>
      </c>
      <c r="BH315" s="252">
        <f t="shared" si="332"/>
        <v>0.3</v>
      </c>
      <c r="BI315" s="252">
        <f t="shared" si="332"/>
        <v>0.3</v>
      </c>
      <c r="BJ315" s="252">
        <f t="shared" si="332"/>
        <v>0.3</v>
      </c>
      <c r="BK315" s="252">
        <f t="shared" si="332"/>
        <v>0.3</v>
      </c>
      <c r="BL315" s="252">
        <f t="shared" si="332"/>
        <v>0.3</v>
      </c>
      <c r="BM315" s="252">
        <f t="shared" si="332"/>
        <v>0.3</v>
      </c>
      <c r="BN315" s="252">
        <f t="shared" si="332"/>
        <v>0.3</v>
      </c>
      <c r="BO315" s="252">
        <f t="shared" si="332"/>
        <v>0.3</v>
      </c>
    </row>
    <row r="316" spans="2:67" x14ac:dyDescent="0.25">
      <c r="B316" s="246" t="s">
        <v>183</v>
      </c>
      <c r="C316" s="247"/>
      <c r="D316" s="255"/>
      <c r="E316" s="255"/>
      <c r="F316" s="255"/>
      <c r="G316" s="255"/>
      <c r="H316" s="255"/>
      <c r="I316" s="255"/>
      <c r="J316" s="255"/>
      <c r="K316" s="255"/>
      <c r="L316" s="255"/>
      <c r="M316" s="255"/>
      <c r="N316" s="255"/>
      <c r="O316" s="255"/>
      <c r="P316" s="255"/>
      <c r="Q316" s="255"/>
      <c r="R316" s="255"/>
      <c r="S316" s="255"/>
      <c r="T316" s="255"/>
      <c r="U316" s="255"/>
      <c r="V316" s="255"/>
      <c r="W316" s="255"/>
      <c r="X316" s="255">
        <f t="shared" ref="X316:AC316" si="334">X323/X320</f>
        <v>1</v>
      </c>
      <c r="Y316" s="255">
        <f t="shared" si="334"/>
        <v>2</v>
      </c>
      <c r="Z316" s="255">
        <f t="shared" si="334"/>
        <v>1.290909090909091</v>
      </c>
      <c r="AA316" s="255">
        <f t="shared" si="334"/>
        <v>1.6153846153846154</v>
      </c>
      <c r="AB316" s="255">
        <f t="shared" si="334"/>
        <v>1.7272727272727273</v>
      </c>
      <c r="AC316" s="255">
        <f t="shared" si="334"/>
        <v>1.5333333333333334</v>
      </c>
      <c r="AD316" s="256">
        <v>1.7</v>
      </c>
      <c r="AF316" s="268">
        <v>1.6486486486486487</v>
      </c>
      <c r="AG316" s="268">
        <f t="shared" si="332"/>
        <v>1.6486486486486487</v>
      </c>
      <c r="AH316" s="268">
        <f t="shared" si="332"/>
        <v>1.6486486486486487</v>
      </c>
      <c r="AI316" s="268">
        <v>1.65</v>
      </c>
      <c r="AJ316" s="268">
        <v>1.66</v>
      </c>
      <c r="AK316" s="268">
        <v>1.68</v>
      </c>
      <c r="AL316" s="258">
        <f>AD316</f>
        <v>1.7</v>
      </c>
      <c r="AM316" s="258">
        <f t="shared" si="332"/>
        <v>1.7</v>
      </c>
      <c r="AN316" s="258">
        <f t="shared" si="332"/>
        <v>1.7</v>
      </c>
      <c r="AO316" s="258">
        <f t="shared" si="332"/>
        <v>1.7</v>
      </c>
      <c r="AP316" s="258">
        <f t="shared" si="332"/>
        <v>1.7</v>
      </c>
      <c r="AQ316" s="258">
        <f t="shared" si="332"/>
        <v>1.7</v>
      </c>
      <c r="AR316" s="258">
        <f t="shared" si="332"/>
        <v>1.7</v>
      </c>
      <c r="AS316" s="258">
        <f t="shared" si="332"/>
        <v>1.7</v>
      </c>
      <c r="AT316" s="258">
        <f t="shared" si="332"/>
        <v>1.7</v>
      </c>
      <c r="AU316" s="258">
        <f t="shared" si="332"/>
        <v>1.7</v>
      </c>
      <c r="AV316" s="258">
        <f t="shared" si="332"/>
        <v>1.7</v>
      </c>
      <c r="AW316" s="258">
        <f t="shared" si="332"/>
        <v>1.7</v>
      </c>
      <c r="AX316" s="258">
        <f t="shared" si="332"/>
        <v>1.7</v>
      </c>
      <c r="AY316" s="258">
        <f t="shared" si="332"/>
        <v>1.7</v>
      </c>
      <c r="AZ316" s="258">
        <f t="shared" si="332"/>
        <v>1.7</v>
      </c>
      <c r="BA316" s="258">
        <f t="shared" si="332"/>
        <v>1.7</v>
      </c>
      <c r="BB316" s="258">
        <f t="shared" si="332"/>
        <v>1.7</v>
      </c>
      <c r="BC316" s="258">
        <f t="shared" si="332"/>
        <v>1.7</v>
      </c>
      <c r="BD316" s="258">
        <f t="shared" si="332"/>
        <v>1.7</v>
      </c>
      <c r="BE316" s="258">
        <f t="shared" si="332"/>
        <v>1.7</v>
      </c>
      <c r="BF316" s="258">
        <f t="shared" si="332"/>
        <v>1.7</v>
      </c>
      <c r="BG316" s="258">
        <f t="shared" si="332"/>
        <v>1.7</v>
      </c>
      <c r="BH316" s="258">
        <f t="shared" si="332"/>
        <v>1.7</v>
      </c>
      <c r="BI316" s="258">
        <f t="shared" si="332"/>
        <v>1.7</v>
      </c>
      <c r="BJ316" s="258">
        <f t="shared" si="332"/>
        <v>1.7</v>
      </c>
      <c r="BK316" s="258">
        <f t="shared" si="332"/>
        <v>1.7</v>
      </c>
      <c r="BL316" s="258">
        <f t="shared" si="332"/>
        <v>1.7</v>
      </c>
      <c r="BM316" s="258">
        <f t="shared" si="332"/>
        <v>1.7</v>
      </c>
      <c r="BN316" s="258">
        <f t="shared" si="332"/>
        <v>1.7</v>
      </c>
      <c r="BO316" s="258">
        <f t="shared" si="332"/>
        <v>1.7</v>
      </c>
    </row>
    <row r="317" spans="2:67" x14ac:dyDescent="0.25">
      <c r="B317" s="246" t="s">
        <v>103</v>
      </c>
      <c r="C317" s="247"/>
      <c r="D317" s="269"/>
      <c r="E317" s="269"/>
      <c r="F317" s="269"/>
      <c r="G317" s="269"/>
      <c r="H317" s="269"/>
      <c r="I317" s="269"/>
      <c r="J317" s="269"/>
      <c r="K317" s="269"/>
      <c r="L317" s="269"/>
      <c r="M317" s="269"/>
      <c r="N317" s="269"/>
      <c r="O317" s="269"/>
      <c r="P317" s="269"/>
      <c r="Q317" s="269"/>
      <c r="R317" s="269"/>
      <c r="S317" s="269"/>
      <c r="T317" s="269"/>
      <c r="U317" s="269"/>
      <c r="V317" s="269"/>
      <c r="W317" s="269"/>
      <c r="X317" s="269">
        <f t="shared" ref="X317:AC317" si="335">IF(ISERROR(X326/X323),"",X326/X323)</f>
        <v>150</v>
      </c>
      <c r="Y317" s="269">
        <f t="shared" si="335"/>
        <v>125</v>
      </c>
      <c r="Z317" s="269">
        <f t="shared" si="335"/>
        <v>932.3943661971831</v>
      </c>
      <c r="AA317" s="269">
        <f t="shared" si="335"/>
        <v>778.09523809523807</v>
      </c>
      <c r="AB317" s="269">
        <f t="shared" si="335"/>
        <v>777.89473684210532</v>
      </c>
      <c r="AC317" s="269">
        <f t="shared" si="335"/>
        <v>866.06521739130437</v>
      </c>
      <c r="AD317" s="260">
        <f>SUM(Z326:AC326)/SUM(Z323:AC323)</f>
        <v>825.75939849624058</v>
      </c>
      <c r="AF317" s="270">
        <f>AD317</f>
        <v>825.75939849624058</v>
      </c>
      <c r="AG317" s="270">
        <f t="shared" si="332"/>
        <v>825.75939849624058</v>
      </c>
      <c r="AH317" s="270">
        <f t="shared" si="332"/>
        <v>825.75939849624058</v>
      </c>
      <c r="AI317" s="270">
        <f t="shared" si="332"/>
        <v>825.75939849624058</v>
      </c>
      <c r="AJ317" s="271">
        <f t="shared" si="332"/>
        <v>825.75939849624058</v>
      </c>
      <c r="AK317" s="271">
        <f t="shared" si="332"/>
        <v>825.75939849624058</v>
      </c>
      <c r="AL317" s="271">
        <f t="shared" si="332"/>
        <v>825.75939849624058</v>
      </c>
      <c r="AM317" s="271">
        <f t="shared" si="332"/>
        <v>825.75939849624058</v>
      </c>
      <c r="AN317" s="271">
        <f t="shared" si="332"/>
        <v>825.75939849624058</v>
      </c>
      <c r="AO317" s="271">
        <f t="shared" si="332"/>
        <v>825.75939849624058</v>
      </c>
      <c r="AP317" s="271">
        <f t="shared" si="332"/>
        <v>825.75939849624058</v>
      </c>
      <c r="AQ317" s="271">
        <f t="shared" si="332"/>
        <v>825.75939849624058</v>
      </c>
      <c r="AR317" s="271">
        <f t="shared" si="332"/>
        <v>825.75939849624058</v>
      </c>
      <c r="AS317" s="271">
        <f t="shared" si="332"/>
        <v>825.75939849624058</v>
      </c>
      <c r="AT317" s="271">
        <f t="shared" si="332"/>
        <v>825.75939849624058</v>
      </c>
      <c r="AU317" s="271">
        <f t="shared" si="332"/>
        <v>825.75939849624058</v>
      </c>
      <c r="AV317" s="271">
        <f t="shared" si="332"/>
        <v>825.75939849624058</v>
      </c>
      <c r="AW317" s="271">
        <f t="shared" si="332"/>
        <v>825.75939849624058</v>
      </c>
      <c r="AX317" s="271">
        <f t="shared" si="332"/>
        <v>825.75939849624058</v>
      </c>
      <c r="AY317" s="271">
        <f t="shared" si="332"/>
        <v>825.75939849624058</v>
      </c>
      <c r="AZ317" s="271">
        <f t="shared" si="332"/>
        <v>825.75939849624058</v>
      </c>
      <c r="BA317" s="271">
        <f t="shared" si="332"/>
        <v>825.75939849624058</v>
      </c>
      <c r="BB317" s="271">
        <f t="shared" si="332"/>
        <v>825.75939849624058</v>
      </c>
      <c r="BC317" s="271">
        <f t="shared" si="332"/>
        <v>825.75939849624058</v>
      </c>
      <c r="BD317" s="271">
        <f t="shared" si="332"/>
        <v>825.75939849624058</v>
      </c>
      <c r="BE317" s="271">
        <f t="shared" si="332"/>
        <v>825.75939849624058</v>
      </c>
      <c r="BF317" s="271">
        <f t="shared" si="332"/>
        <v>825.75939849624058</v>
      </c>
      <c r="BG317" s="271">
        <f t="shared" si="332"/>
        <v>825.75939849624058</v>
      </c>
      <c r="BH317" s="271">
        <f t="shared" si="332"/>
        <v>825.75939849624058</v>
      </c>
      <c r="BI317" s="271">
        <f t="shared" si="332"/>
        <v>825.75939849624058</v>
      </c>
      <c r="BJ317" s="271">
        <f t="shared" si="332"/>
        <v>825.75939849624058</v>
      </c>
      <c r="BK317" s="271">
        <f t="shared" si="332"/>
        <v>825.75939849624058</v>
      </c>
      <c r="BL317" s="271">
        <f t="shared" si="332"/>
        <v>825.75939849624058</v>
      </c>
      <c r="BM317" s="271">
        <f t="shared" si="332"/>
        <v>825.75939849624058</v>
      </c>
      <c r="BN317" s="271">
        <f t="shared" si="332"/>
        <v>825.75939849624058</v>
      </c>
      <c r="BO317" s="271">
        <f t="shared" si="332"/>
        <v>825.75939849624058</v>
      </c>
    </row>
    <row r="318" spans="2:67" x14ac:dyDescent="0.25">
      <c r="B318" s="246" t="s">
        <v>233</v>
      </c>
      <c r="C318" s="247"/>
      <c r="D318" s="269"/>
      <c r="E318" s="269"/>
      <c r="F318" s="269"/>
      <c r="G318" s="269"/>
      <c r="H318" s="269"/>
      <c r="I318" s="269"/>
      <c r="J318" s="269"/>
      <c r="K318" s="269"/>
      <c r="L318" s="269"/>
      <c r="M318" s="269"/>
      <c r="N318" s="269"/>
      <c r="O318" s="269"/>
      <c r="P318" s="269"/>
      <c r="Q318" s="269"/>
      <c r="R318" s="269"/>
      <c r="S318" s="269"/>
      <c r="T318" s="269"/>
      <c r="U318" s="269"/>
      <c r="V318" s="269"/>
      <c r="W318" s="269"/>
      <c r="X318" s="269">
        <f t="shared" ref="X318:AC318" si="336">IF(ISERROR(X326/X313),"",X326/X313)</f>
        <v>150</v>
      </c>
      <c r="Y318" s="269">
        <f t="shared" si="336"/>
        <v>83.333333333333329</v>
      </c>
      <c r="Z318" s="269">
        <f t="shared" si="336"/>
        <v>1182.1428571428571</v>
      </c>
      <c r="AA318" s="269">
        <f t="shared" si="336"/>
        <v>688</v>
      </c>
      <c r="AB318" s="269">
        <f t="shared" si="336"/>
        <v>938.41269841269843</v>
      </c>
      <c r="AC318" s="269">
        <f t="shared" si="336"/>
        <v>617.65891472868213</v>
      </c>
      <c r="AD318" s="260">
        <f>SUM(Z326:AC326)/SUM(Z313:AC313)</f>
        <v>811.52216748768478</v>
      </c>
      <c r="AF318" s="270">
        <f>AD318</f>
        <v>811.52216748768478</v>
      </c>
      <c r="AG318" s="270">
        <f t="shared" si="332"/>
        <v>811.52216748768478</v>
      </c>
      <c r="AH318" s="270">
        <f t="shared" si="332"/>
        <v>811.52216748768478</v>
      </c>
      <c r="AI318" s="270">
        <f t="shared" si="332"/>
        <v>811.52216748768478</v>
      </c>
      <c r="AJ318" s="271">
        <f t="shared" si="332"/>
        <v>811.52216748768478</v>
      </c>
      <c r="AK318" s="271">
        <f t="shared" si="332"/>
        <v>811.52216748768478</v>
      </c>
      <c r="AL318" s="271">
        <f t="shared" si="332"/>
        <v>811.52216748768478</v>
      </c>
      <c r="AM318" s="271">
        <f t="shared" si="332"/>
        <v>811.52216748768478</v>
      </c>
      <c r="AN318" s="271">
        <f t="shared" si="332"/>
        <v>811.52216748768478</v>
      </c>
      <c r="AO318" s="271">
        <f t="shared" si="332"/>
        <v>811.52216748768478</v>
      </c>
      <c r="AP318" s="271">
        <f t="shared" si="332"/>
        <v>811.52216748768478</v>
      </c>
      <c r="AQ318" s="271">
        <f t="shared" si="332"/>
        <v>811.52216748768478</v>
      </c>
      <c r="AR318" s="271">
        <f t="shared" si="332"/>
        <v>811.52216748768478</v>
      </c>
      <c r="AS318" s="271">
        <f t="shared" si="332"/>
        <v>811.52216748768478</v>
      </c>
      <c r="AT318" s="271">
        <f t="shared" si="332"/>
        <v>811.52216748768478</v>
      </c>
      <c r="AU318" s="271">
        <f t="shared" si="332"/>
        <v>811.52216748768478</v>
      </c>
      <c r="AV318" s="271">
        <f t="shared" si="332"/>
        <v>811.52216748768478</v>
      </c>
      <c r="AW318" s="271">
        <f t="shared" si="332"/>
        <v>811.52216748768478</v>
      </c>
      <c r="AX318" s="271">
        <f t="shared" si="332"/>
        <v>811.52216748768478</v>
      </c>
      <c r="AY318" s="271">
        <f t="shared" si="332"/>
        <v>811.52216748768478</v>
      </c>
      <c r="AZ318" s="271">
        <f t="shared" si="332"/>
        <v>811.52216748768478</v>
      </c>
      <c r="BA318" s="271">
        <f t="shared" si="332"/>
        <v>811.52216748768478</v>
      </c>
      <c r="BB318" s="271">
        <f t="shared" si="332"/>
        <v>811.52216748768478</v>
      </c>
      <c r="BC318" s="271">
        <f t="shared" si="332"/>
        <v>811.52216748768478</v>
      </c>
      <c r="BD318" s="271">
        <f t="shared" si="332"/>
        <v>811.52216748768478</v>
      </c>
      <c r="BE318" s="271">
        <f t="shared" si="332"/>
        <v>811.52216748768478</v>
      </c>
      <c r="BF318" s="271">
        <f t="shared" si="332"/>
        <v>811.52216748768478</v>
      </c>
      <c r="BG318" s="271">
        <f t="shared" si="332"/>
        <v>811.52216748768478</v>
      </c>
      <c r="BH318" s="271">
        <f t="shared" si="332"/>
        <v>811.52216748768478</v>
      </c>
      <c r="BI318" s="271">
        <f t="shared" si="332"/>
        <v>811.52216748768478</v>
      </c>
      <c r="BJ318" s="271">
        <f t="shared" si="332"/>
        <v>811.52216748768478</v>
      </c>
      <c r="BK318" s="271">
        <f t="shared" si="332"/>
        <v>811.52216748768478</v>
      </c>
      <c r="BL318" s="271">
        <f t="shared" si="332"/>
        <v>811.52216748768478</v>
      </c>
      <c r="BM318" s="271">
        <f t="shared" si="332"/>
        <v>811.52216748768478</v>
      </c>
      <c r="BN318" s="271">
        <f t="shared" si="332"/>
        <v>811.52216748768478</v>
      </c>
      <c r="BO318" s="271">
        <f t="shared" si="332"/>
        <v>811.52216748768478</v>
      </c>
    </row>
    <row r="320" spans="2:67" x14ac:dyDescent="0.25">
      <c r="B320" t="s">
        <v>258</v>
      </c>
      <c r="D320" s="7">
        <f>IF(VLOOKUP($B$148&amp;$B320,[17]Sheet1!$C$87:$AC$169,COLUMN(D$1)-2,FALSE)=" ",0,VLOOKUP($B$148&amp;$B320,[17]Sheet1!$C$87:$AC$169,COLUMN(D$1)-2,FALSE))</f>
        <v>0</v>
      </c>
      <c r="E320" s="7">
        <f>IF(VLOOKUP($B$148&amp;$B320,[17]Sheet1!$C$87:$AC$169,COLUMN(E$1)-2,FALSE)=" ",0,VLOOKUP($B$148&amp;$B320,[17]Sheet1!$C$87:$AC$169,COLUMN(E$1)-2,FALSE))</f>
        <v>0</v>
      </c>
      <c r="F320" s="7">
        <f>IF(VLOOKUP($B$148&amp;$B320,[17]Sheet1!$C$87:$AC$169,COLUMN(F$1)-2,FALSE)=" ",0,VLOOKUP($B$148&amp;$B320,[17]Sheet1!$C$87:$AC$169,COLUMN(F$1)-2,FALSE))</f>
        <v>0</v>
      </c>
      <c r="G320" s="7">
        <f>IF(VLOOKUP($B$148&amp;$B320,[17]Sheet1!$C$87:$AC$169,COLUMN(G$1)-2,FALSE)=" ",0,VLOOKUP($B$148&amp;$B320,[17]Sheet1!$C$87:$AC$169,COLUMN(G$1)-2,FALSE))</f>
        <v>0</v>
      </c>
      <c r="H320" s="7">
        <f>IF(VLOOKUP($B$148&amp;$B320,[17]Sheet1!$C$87:$AC$169,COLUMN(H$1)-2,FALSE)=" ",0,VLOOKUP($B$148&amp;$B320,[17]Sheet1!$C$87:$AC$169,COLUMN(H$1)-2,FALSE))</f>
        <v>0</v>
      </c>
      <c r="I320" s="7">
        <f>IF(VLOOKUP($B$148&amp;$B320,[17]Sheet1!$C$87:$AC$169,COLUMN(I$1)-2,FALSE)=" ",0,VLOOKUP($B$148&amp;$B320,[17]Sheet1!$C$87:$AC$169,COLUMN(I$1)-2,FALSE))</f>
        <v>0</v>
      </c>
      <c r="J320" s="7">
        <f>IF(VLOOKUP($B$148&amp;$B320,[17]Sheet1!$C$87:$AC$169,COLUMN(J$1)-2,FALSE)=" ",0,VLOOKUP($B$148&amp;$B320,[17]Sheet1!$C$87:$AC$169,COLUMN(J$1)-2,FALSE))</f>
        <v>0</v>
      </c>
      <c r="K320" s="7">
        <f>IF(VLOOKUP($B$148&amp;$B320,[17]Sheet1!$C$87:$AC$169,COLUMN(K$1)-2,FALSE)=" ",0,VLOOKUP($B$148&amp;$B320,[17]Sheet1!$C$87:$AC$169,COLUMN(K$1)-2,FALSE))</f>
        <v>0</v>
      </c>
      <c r="L320" s="7">
        <f>IF(VLOOKUP($B$148&amp;$B320,[17]Sheet1!$C$87:$AC$169,COLUMN(L$1)-2,FALSE)=" ",0,VLOOKUP($B$148&amp;$B320,[17]Sheet1!$C$87:$AC$169,COLUMN(L$1)-2,FALSE))</f>
        <v>0</v>
      </c>
      <c r="M320" s="7">
        <f>IF(VLOOKUP($B$148&amp;$B320,[17]Sheet1!$C$87:$AC$169,COLUMN(M$1)-2,FALSE)=" ",0,VLOOKUP($B$148&amp;$B320,[17]Sheet1!$C$87:$AC$169,COLUMN(M$1)-2,FALSE))</f>
        <v>0</v>
      </c>
      <c r="N320" s="7">
        <f>IF(VLOOKUP($B$148&amp;$B320,[17]Sheet1!$C$87:$AC$169,COLUMN(N$1)-2,FALSE)=" ",0,VLOOKUP($B$148&amp;$B320,[17]Sheet1!$C$87:$AC$169,COLUMN(N$1)-2,FALSE))</f>
        <v>0</v>
      </c>
      <c r="O320" s="7">
        <f>IF(VLOOKUP($B$148&amp;$B320,[17]Sheet1!$C$87:$AC$169,COLUMN(O$1)-2,FALSE)=" ",0,VLOOKUP($B$148&amp;$B320,[17]Sheet1!$C$87:$AC$169,COLUMN(O$1)-2,FALSE))</f>
        <v>0</v>
      </c>
      <c r="P320" s="7">
        <f>IF(VLOOKUP($B$148&amp;$B320,[17]Sheet1!$C$87:$AC$169,COLUMN(P$1)-2,FALSE)=" ",0,VLOOKUP($B$148&amp;$B320,[17]Sheet1!$C$87:$AC$169,COLUMN(P$1)-2,FALSE))</f>
        <v>0</v>
      </c>
      <c r="Q320" s="7">
        <f>IF(VLOOKUP($B$148&amp;$B320,[17]Sheet1!$C$87:$AC$169,COLUMN(Q$1)-2,FALSE)=" ",0,VLOOKUP($B$148&amp;$B320,[17]Sheet1!$C$87:$AC$169,COLUMN(Q$1)-2,FALSE))</f>
        <v>0</v>
      </c>
      <c r="R320" s="7">
        <f>IF(VLOOKUP($B$148&amp;$B320,[17]Sheet1!$C$87:$AC$169,COLUMN(R$1)-2,FALSE)=" ",0,VLOOKUP($B$148&amp;$B320,[17]Sheet1!$C$87:$AC$169,COLUMN(R$1)-2,FALSE))</f>
        <v>0</v>
      </c>
      <c r="S320" s="7">
        <f>IF(VLOOKUP($B$148&amp;$B320,[17]Sheet1!$C$87:$AC$169,COLUMN(S$1)-2,FALSE)=" ",0,VLOOKUP($B$148&amp;$B320,[17]Sheet1!$C$87:$AC$169,COLUMN(S$1)-2,FALSE))</f>
        <v>0</v>
      </c>
      <c r="T320" s="7">
        <f>IF(VLOOKUP($B$148&amp;$B320,[17]Sheet1!$C$87:$AC$169,COLUMN(T$1)-2,FALSE)=" ",0,VLOOKUP($B$148&amp;$B320,[17]Sheet1!$C$87:$AC$169,COLUMN(T$1)-2,FALSE))</f>
        <v>0</v>
      </c>
      <c r="U320" s="7">
        <f>IF(VLOOKUP($B$148&amp;$B320,[17]Sheet1!$C$87:$AC$169,COLUMN(U$1)-2,FALSE)=" ",0,VLOOKUP($B$148&amp;$B320,[17]Sheet1!$C$87:$AC$169,COLUMN(U$1)-2,FALSE))</f>
        <v>0</v>
      </c>
      <c r="V320" s="7">
        <f>IF(VLOOKUP($B$148&amp;$B320,[17]Sheet1!$C$87:$AC$169,COLUMN(V$1)-2,FALSE)=" ",0,VLOOKUP($B$148&amp;$B320,[17]Sheet1!$C$87:$AC$169,COLUMN(V$1)-2,FALSE))</f>
        <v>0</v>
      </c>
      <c r="W320" s="7">
        <f>IF(VLOOKUP($B$148&amp;$B320,[17]Sheet1!$C$87:$AC$169,COLUMN(W$1)-2,FALSE)=" ",0,VLOOKUP($B$148&amp;$B320,[17]Sheet1!$C$87:$AC$169,COLUMN(W$1)-2,FALSE))</f>
        <v>0</v>
      </c>
      <c r="X320" s="7">
        <f>IF(VLOOKUP($B$148&amp;$B320,[17]Sheet1!$C$87:$AC$169,COLUMN(X$1)-2,FALSE)=" ",0,VLOOKUP($B$148&amp;$B320,[17]Sheet1!$C$87:$AC$169,COLUMN(X$1)-2,FALSE))</f>
        <v>2</v>
      </c>
      <c r="Y320" s="7">
        <f>IF(VLOOKUP($B$148&amp;$B320,[17]Sheet1!$C$87:$AC$169,COLUMN(Y$1)-2,FALSE)=" ",0,VLOOKUP($B$148&amp;$B320,[17]Sheet1!$C$87:$AC$169,COLUMN(Y$1)-2,FALSE))</f>
        <v>1</v>
      </c>
      <c r="Z320" s="7">
        <f>IF(VLOOKUP($B$148&amp;$B320,[17]Sheet1!$C$87:$AC$169,COLUMN(Z$1)-2,FALSE)=" ",0,VLOOKUP($B$148&amp;$B320,[17]Sheet1!$C$87:$AC$169,COLUMN(Z$1)-2,FALSE))</f>
        <v>55</v>
      </c>
      <c r="AA320" s="7">
        <f>IF(VLOOKUP($B$148&amp;$B320,[17]Sheet1!$C$87:$AC$169,COLUMN(AA$1)-2,FALSE)=" ",0,VLOOKUP($B$148&amp;$B320,[17]Sheet1!$C$87:$AC$169,COLUMN(AA$1)-2,FALSE))</f>
        <v>52</v>
      </c>
      <c r="AB320" s="7">
        <f>IF(VLOOKUP($B$148&amp;$B320,[17]Sheet1!$C$87:$AC$169,COLUMN(AB$1)-2,FALSE)=" ",0,VLOOKUP($B$148&amp;$B320,[17]Sheet1!$C$87:$AC$169,COLUMN(AB$1)-2,FALSE))</f>
        <v>88</v>
      </c>
      <c r="AC320" s="7">
        <f>IF(VLOOKUP($B$148&amp;$B320,[17]Sheet1!$C$87:$AC$169,COLUMN(AC$1)-2,FALSE)=" ",0,VLOOKUP($B$148&amp;$B320,[17]Sheet1!$C$87:$AC$169,COLUMN(AC$1)-2,FALSE))</f>
        <v>60</v>
      </c>
      <c r="AF320" s="7">
        <f t="shared" ref="AF320:AG324" si="337">AB320</f>
        <v>88</v>
      </c>
      <c r="AG320" s="7">
        <f t="shared" si="337"/>
        <v>60</v>
      </c>
      <c r="AH320" s="7">
        <f>VLOOKUP($A$167&amp;$B$312&amp;$B320,'[14]Paga All'!$G$1:$J$3000,4,FALSE)</f>
        <v>65</v>
      </c>
      <c r="AI320" s="7">
        <f>VLOOKUP($A$2&amp;$B$312&amp;$B320,'[15]Paga all'!$F$1413:$G1693,2,FALSE)</f>
        <v>103</v>
      </c>
      <c r="AJ320" s="7">
        <f>VLOOKUP($A$2&amp;$B$312&amp;$B320,'[16]Paga all'!$F$1372:$G$1470,2,FALSE)</f>
        <v>63</v>
      </c>
      <c r="AK320" s="9">
        <f t="shared" ref="AK320:BO320" si="338">IF(ROUND((AJ320+AJ321)*(1+AK314),)&gt;=AK$3*$AD$3,AK$3*$AD$3*(1-AK315),ROUND((AJ320+AJ321)*(1+AK314),)-ROUND((AJ320+AJ321)*(1+AK314)*AK315,))</f>
        <v>112</v>
      </c>
      <c r="AL320" s="9">
        <f t="shared" si="338"/>
        <v>134</v>
      </c>
      <c r="AM320" s="9">
        <f t="shared" si="338"/>
        <v>154</v>
      </c>
      <c r="AN320" s="9">
        <f t="shared" si="338"/>
        <v>177</v>
      </c>
      <c r="AO320" s="9">
        <f t="shared" si="338"/>
        <v>204</v>
      </c>
      <c r="AP320" s="9">
        <f t="shared" si="338"/>
        <v>235</v>
      </c>
      <c r="AQ320" s="9">
        <f t="shared" si="338"/>
        <v>269</v>
      </c>
      <c r="AR320" s="9">
        <f t="shared" si="338"/>
        <v>310</v>
      </c>
      <c r="AS320" s="9">
        <f t="shared" si="338"/>
        <v>356</v>
      </c>
      <c r="AT320" s="9">
        <f t="shared" si="338"/>
        <v>409</v>
      </c>
      <c r="AU320" s="9">
        <f t="shared" si="338"/>
        <v>471</v>
      </c>
      <c r="AV320" s="9">
        <f t="shared" si="338"/>
        <v>542</v>
      </c>
      <c r="AW320" s="9">
        <f t="shared" si="338"/>
        <v>623</v>
      </c>
      <c r="AX320" s="9">
        <f t="shared" si="338"/>
        <v>717</v>
      </c>
      <c r="AY320" s="9">
        <f t="shared" si="338"/>
        <v>825</v>
      </c>
      <c r="AZ320" s="9">
        <f t="shared" si="338"/>
        <v>949</v>
      </c>
      <c r="BA320" s="9">
        <f t="shared" si="338"/>
        <v>1091</v>
      </c>
      <c r="BB320" s="9">
        <f t="shared" si="338"/>
        <v>1254</v>
      </c>
      <c r="BC320" s="9">
        <f t="shared" si="338"/>
        <v>1443</v>
      </c>
      <c r="BD320" s="9">
        <f t="shared" si="338"/>
        <v>1659</v>
      </c>
      <c r="BE320" s="9">
        <f t="shared" si="338"/>
        <v>1908</v>
      </c>
      <c r="BF320" s="9">
        <f t="shared" si="338"/>
        <v>2195</v>
      </c>
      <c r="BG320" s="9">
        <f t="shared" si="338"/>
        <v>2523</v>
      </c>
      <c r="BH320" s="9">
        <f t="shared" si="338"/>
        <v>2902</v>
      </c>
      <c r="BI320" s="9">
        <f t="shared" si="338"/>
        <v>3338</v>
      </c>
      <c r="BJ320" s="9">
        <f t="shared" si="338"/>
        <v>3838</v>
      </c>
      <c r="BK320" s="9">
        <f t="shared" si="338"/>
        <v>4413</v>
      </c>
      <c r="BL320" s="9">
        <f t="shared" si="338"/>
        <v>5076</v>
      </c>
      <c r="BM320" s="9">
        <f t="shared" si="338"/>
        <v>5837</v>
      </c>
      <c r="BN320" s="9">
        <f t="shared" si="338"/>
        <v>6713</v>
      </c>
      <c r="BO320" s="9">
        <f t="shared" si="338"/>
        <v>7720</v>
      </c>
    </row>
    <row r="321" spans="1:67" x14ac:dyDescent="0.25">
      <c r="B321" s="263" t="s">
        <v>259</v>
      </c>
      <c r="D321" s="7">
        <f>IF(VLOOKUP($B$148&amp;$B321,[17]Sheet1!$C$87:$AC$169,COLUMN(D$1)-2,FALSE)=" ",0,VLOOKUP($B$148&amp;$B321,[17]Sheet1!$C$87:$AC$169,COLUMN(D$1)-2,FALSE))</f>
        <v>0</v>
      </c>
      <c r="E321" s="7">
        <f>IF(VLOOKUP($B$148&amp;$B321,[17]Sheet1!$C$87:$AC$169,COLUMN(E$1)-2,FALSE)=" ",0,VLOOKUP($B$148&amp;$B321,[17]Sheet1!$C$87:$AC$169,COLUMN(E$1)-2,FALSE))</f>
        <v>0</v>
      </c>
      <c r="F321" s="7">
        <f>IF(VLOOKUP($B$148&amp;$B321,[17]Sheet1!$C$87:$AC$169,COLUMN(F$1)-2,FALSE)=" ",0,VLOOKUP($B$148&amp;$B321,[17]Sheet1!$C$87:$AC$169,COLUMN(F$1)-2,FALSE))</f>
        <v>0</v>
      </c>
      <c r="G321" s="7">
        <f>IF(VLOOKUP($B$148&amp;$B321,[17]Sheet1!$C$87:$AC$169,COLUMN(G$1)-2,FALSE)=" ",0,VLOOKUP($B$148&amp;$B321,[17]Sheet1!$C$87:$AC$169,COLUMN(G$1)-2,FALSE))</f>
        <v>0</v>
      </c>
      <c r="H321" s="7">
        <f>IF(VLOOKUP($B$148&amp;$B321,[17]Sheet1!$C$87:$AC$169,COLUMN(H$1)-2,FALSE)=" ",0,VLOOKUP($B$148&amp;$B321,[17]Sheet1!$C$87:$AC$169,COLUMN(H$1)-2,FALSE))</f>
        <v>0</v>
      </c>
      <c r="I321" s="7">
        <f>IF(VLOOKUP($B$148&amp;$B321,[17]Sheet1!$C$87:$AC$169,COLUMN(I$1)-2,FALSE)=" ",0,VLOOKUP($B$148&amp;$B321,[17]Sheet1!$C$87:$AC$169,COLUMN(I$1)-2,FALSE))</f>
        <v>0</v>
      </c>
      <c r="J321" s="7">
        <f>IF(VLOOKUP($B$148&amp;$B321,[17]Sheet1!$C$87:$AC$169,COLUMN(J$1)-2,FALSE)=" ",0,VLOOKUP($B$148&amp;$B321,[17]Sheet1!$C$87:$AC$169,COLUMN(J$1)-2,FALSE))</f>
        <v>0</v>
      </c>
      <c r="K321" s="7">
        <f>IF(VLOOKUP($B$148&amp;$B321,[17]Sheet1!$C$87:$AC$169,COLUMN(K$1)-2,FALSE)=" ",0,VLOOKUP($B$148&amp;$B321,[17]Sheet1!$C$87:$AC$169,COLUMN(K$1)-2,FALSE))</f>
        <v>0</v>
      </c>
      <c r="L321" s="7">
        <f>IF(VLOOKUP($B$148&amp;$B321,[17]Sheet1!$C$87:$AC$169,COLUMN(L$1)-2,FALSE)=" ",0,VLOOKUP($B$148&amp;$B321,[17]Sheet1!$C$87:$AC$169,COLUMN(L$1)-2,FALSE))</f>
        <v>0</v>
      </c>
      <c r="M321" s="7">
        <f>IF(VLOOKUP($B$148&amp;$B321,[17]Sheet1!$C$87:$AC$169,COLUMN(M$1)-2,FALSE)=" ",0,VLOOKUP($B$148&amp;$B321,[17]Sheet1!$C$87:$AC$169,COLUMN(M$1)-2,FALSE))</f>
        <v>0</v>
      </c>
      <c r="N321" s="7">
        <f>IF(VLOOKUP($B$148&amp;$B321,[17]Sheet1!$C$87:$AC$169,COLUMN(N$1)-2,FALSE)=" ",0,VLOOKUP($B$148&amp;$B321,[17]Sheet1!$C$87:$AC$169,COLUMN(N$1)-2,FALSE))</f>
        <v>0</v>
      </c>
      <c r="O321" s="7">
        <f>IF(VLOOKUP($B$148&amp;$B321,[17]Sheet1!$C$87:$AC$169,COLUMN(O$1)-2,FALSE)=" ",0,VLOOKUP($B$148&amp;$B321,[17]Sheet1!$C$87:$AC$169,COLUMN(O$1)-2,FALSE))</f>
        <v>0</v>
      </c>
      <c r="P321" s="7">
        <f>IF(VLOOKUP($B$148&amp;$B321,[17]Sheet1!$C$87:$AC$169,COLUMN(P$1)-2,FALSE)=" ",0,VLOOKUP($B$148&amp;$B321,[17]Sheet1!$C$87:$AC$169,COLUMN(P$1)-2,FALSE))</f>
        <v>0</v>
      </c>
      <c r="Q321" s="7">
        <f>IF(VLOOKUP($B$148&amp;$B321,[17]Sheet1!$C$87:$AC$169,COLUMN(Q$1)-2,FALSE)=" ",0,VLOOKUP($B$148&amp;$B321,[17]Sheet1!$C$87:$AC$169,COLUMN(Q$1)-2,FALSE))</f>
        <v>0</v>
      </c>
      <c r="R321" s="7">
        <f>IF(VLOOKUP($B$148&amp;$B321,[17]Sheet1!$C$87:$AC$169,COLUMN(R$1)-2,FALSE)=" ",0,VLOOKUP($B$148&amp;$B321,[17]Sheet1!$C$87:$AC$169,COLUMN(R$1)-2,FALSE))</f>
        <v>0</v>
      </c>
      <c r="S321" s="7">
        <f>IF(VLOOKUP($B$148&amp;$B321,[17]Sheet1!$C$87:$AC$169,COLUMN(S$1)-2,FALSE)=" ",0,VLOOKUP($B$148&amp;$B321,[17]Sheet1!$C$87:$AC$169,COLUMN(S$1)-2,FALSE))</f>
        <v>0</v>
      </c>
      <c r="T321" s="7">
        <f>IF(VLOOKUP($B$148&amp;$B321,[17]Sheet1!$C$87:$AC$169,COLUMN(T$1)-2,FALSE)=" ",0,VLOOKUP($B$148&amp;$B321,[17]Sheet1!$C$87:$AC$169,COLUMN(T$1)-2,FALSE))</f>
        <v>0</v>
      </c>
      <c r="U321" s="7">
        <f>IF(VLOOKUP($B$148&amp;$B321,[17]Sheet1!$C$87:$AC$169,COLUMN(U$1)-2,FALSE)=" ",0,VLOOKUP($B$148&amp;$B321,[17]Sheet1!$C$87:$AC$169,COLUMN(U$1)-2,FALSE))</f>
        <v>0</v>
      </c>
      <c r="V321" s="7">
        <f>IF(VLOOKUP($B$148&amp;$B321,[17]Sheet1!$C$87:$AC$169,COLUMN(V$1)-2,FALSE)=" ",0,VLOOKUP($B$148&amp;$B321,[17]Sheet1!$C$87:$AC$169,COLUMN(V$1)-2,FALSE))</f>
        <v>0</v>
      </c>
      <c r="W321" s="7">
        <f>IF(VLOOKUP($B$148&amp;$B321,[17]Sheet1!$C$87:$AC$169,COLUMN(W$1)-2,FALSE)=" ",0,VLOOKUP($B$148&amp;$B321,[17]Sheet1!$C$87:$AC$169,COLUMN(W$1)-2,FALSE))</f>
        <v>0</v>
      </c>
      <c r="X321" s="7">
        <v>0</v>
      </c>
      <c r="Y321" s="7">
        <f>IF(VLOOKUP($B$148&amp;$B321,[17]Sheet1!$C$87:$AC$169,COLUMN(Y$1)-2,FALSE)=" ",0,VLOOKUP($B$148&amp;$B321,[17]Sheet1!$C$87:$AC$169,COLUMN(Y$1)-2,FALSE))</f>
        <v>2</v>
      </c>
      <c r="Z321" s="7">
        <f>IF(VLOOKUP($B$148&amp;$B321,[17]Sheet1!$C$87:$AC$169,COLUMN(Z$1)-2,FALSE)=" ",0,VLOOKUP($B$148&amp;$B321,[17]Sheet1!$C$87:$AC$169,COLUMN(Z$1)-2,FALSE))</f>
        <v>1</v>
      </c>
      <c r="AA321" s="7">
        <f>IF(VLOOKUP($B$148&amp;$B321,[17]Sheet1!$C$87:$AC$169,COLUMN(AA$1)-2,FALSE)=" ",0,VLOOKUP($B$148&amp;$B321,[17]Sheet1!$C$87:$AC$169,COLUMN(AA$1)-2,FALSE))</f>
        <v>43</v>
      </c>
      <c r="AB321" s="7">
        <f>IF(VLOOKUP($B$148&amp;$B321,[17]Sheet1!$C$87:$AC$169,COLUMN(AB$1)-2,FALSE)=" ",0,VLOOKUP($B$148&amp;$B321,[17]Sheet1!$C$87:$AC$169,COLUMN(AB$1)-2,FALSE))</f>
        <v>38</v>
      </c>
      <c r="AC321" s="7">
        <f>IF(VLOOKUP($B$148&amp;$B321,[17]Sheet1!$C$87:$AC$169,COLUMN(AC$1)-2,FALSE)=" ",0,VLOOKUP($B$148&amp;$B321,[17]Sheet1!$C$87:$AC$169,COLUMN(AC$1)-2,FALSE))</f>
        <v>69</v>
      </c>
      <c r="AF321" s="7">
        <f t="shared" si="337"/>
        <v>38</v>
      </c>
      <c r="AG321" s="7">
        <f t="shared" si="337"/>
        <v>69</v>
      </c>
      <c r="AH321" s="7">
        <f>VLOOKUP($A$167&amp;$B$312&amp;$B321,'[14]Paga All'!$G$1:$J$3000,4,FALSE)</f>
        <v>49</v>
      </c>
      <c r="AI321" s="7">
        <f>VLOOKUP($A$2&amp;$B$312&amp;$B321,'[15]Paga all'!$F$1413:$G1694,2,FALSE)</f>
        <v>50</v>
      </c>
      <c r="AJ321" s="7">
        <f>VLOOKUP($A$2&amp;$B$312&amp;$B321,'[16]Paga all'!$F$1372:$G$1470,2,FALSE)</f>
        <v>81</v>
      </c>
      <c r="AK321" s="9">
        <f t="shared" ref="AK321:BO321" si="339">IF(ROUND((AJ320+AJ321)*(1+AK314),)&gt;=AK$3*$AD$3,AK$3*$AD$3*AK315,ROUND((AJ320+AJ321)*(1+AK314),)-AK320)</f>
        <v>54</v>
      </c>
      <c r="AL321" s="9">
        <f t="shared" si="339"/>
        <v>57</v>
      </c>
      <c r="AM321" s="9">
        <f t="shared" si="339"/>
        <v>66</v>
      </c>
      <c r="AN321" s="9">
        <f t="shared" si="339"/>
        <v>76</v>
      </c>
      <c r="AO321" s="9">
        <f t="shared" si="339"/>
        <v>87</v>
      </c>
      <c r="AP321" s="9">
        <f t="shared" si="339"/>
        <v>100</v>
      </c>
      <c r="AQ321" s="9">
        <f t="shared" si="339"/>
        <v>116</v>
      </c>
      <c r="AR321" s="9">
        <f t="shared" si="339"/>
        <v>133</v>
      </c>
      <c r="AS321" s="9">
        <f t="shared" si="339"/>
        <v>153</v>
      </c>
      <c r="AT321" s="9">
        <f t="shared" si="339"/>
        <v>176</v>
      </c>
      <c r="AU321" s="9">
        <f t="shared" si="339"/>
        <v>202</v>
      </c>
      <c r="AV321" s="9">
        <f t="shared" si="339"/>
        <v>232</v>
      </c>
      <c r="AW321" s="9">
        <f t="shared" si="339"/>
        <v>267</v>
      </c>
      <c r="AX321" s="9">
        <f t="shared" si="339"/>
        <v>307</v>
      </c>
      <c r="AY321" s="9">
        <f t="shared" si="339"/>
        <v>353</v>
      </c>
      <c r="AZ321" s="9">
        <f t="shared" si="339"/>
        <v>406</v>
      </c>
      <c r="BA321" s="9">
        <f t="shared" si="339"/>
        <v>467</v>
      </c>
      <c r="BB321" s="9">
        <f t="shared" si="339"/>
        <v>538</v>
      </c>
      <c r="BC321" s="9">
        <f t="shared" si="339"/>
        <v>618</v>
      </c>
      <c r="BD321" s="9">
        <f t="shared" si="339"/>
        <v>711</v>
      </c>
      <c r="BE321" s="9">
        <f t="shared" si="339"/>
        <v>818</v>
      </c>
      <c r="BF321" s="9">
        <f t="shared" si="339"/>
        <v>940</v>
      </c>
      <c r="BG321" s="9">
        <f t="shared" si="339"/>
        <v>1082</v>
      </c>
      <c r="BH321" s="9">
        <f t="shared" si="339"/>
        <v>1244</v>
      </c>
      <c r="BI321" s="9">
        <f t="shared" si="339"/>
        <v>1430</v>
      </c>
      <c r="BJ321" s="9">
        <f t="shared" si="339"/>
        <v>1645</v>
      </c>
      <c r="BK321" s="9">
        <f t="shared" si="339"/>
        <v>1892</v>
      </c>
      <c r="BL321" s="9">
        <f t="shared" si="339"/>
        <v>2175</v>
      </c>
      <c r="BM321" s="9">
        <f t="shared" si="339"/>
        <v>2502</v>
      </c>
      <c r="BN321" s="9">
        <f t="shared" si="339"/>
        <v>2877</v>
      </c>
      <c r="BO321" s="9">
        <f t="shared" si="339"/>
        <v>3309</v>
      </c>
    </row>
    <row r="322" spans="1:67" x14ac:dyDescent="0.25">
      <c r="B322" s="263" t="s">
        <v>260</v>
      </c>
      <c r="D322" s="7">
        <f>IF(VLOOKUP($B$148&amp;$B322,[17]Sheet1!$C$87:$AC$169,COLUMN(D$1)-2,FALSE)=" ",0,VLOOKUP($B$148&amp;$B322,[17]Sheet1!$C$87:$AC$169,COLUMN(D$1)-2,FALSE))</f>
        <v>0</v>
      </c>
      <c r="E322" s="7">
        <f>IF(VLOOKUP($B$148&amp;$B322,[17]Sheet1!$C$87:$AC$169,COLUMN(E$1)-2,FALSE)=" ",0,VLOOKUP($B$148&amp;$B322,[17]Sheet1!$C$87:$AC$169,COLUMN(E$1)-2,FALSE))</f>
        <v>0</v>
      </c>
      <c r="F322" s="7">
        <f>IF(VLOOKUP($B$148&amp;$B322,[17]Sheet1!$C$87:$AC$169,COLUMN(F$1)-2,FALSE)=" ",0,VLOOKUP($B$148&amp;$B322,[17]Sheet1!$C$87:$AC$169,COLUMN(F$1)-2,FALSE))</f>
        <v>0</v>
      </c>
      <c r="G322" s="7">
        <f>IF(VLOOKUP($B$148&amp;$B322,[17]Sheet1!$C$87:$AC$169,COLUMN(G$1)-2,FALSE)=" ",0,VLOOKUP($B$148&amp;$B322,[17]Sheet1!$C$87:$AC$169,COLUMN(G$1)-2,FALSE))</f>
        <v>0</v>
      </c>
      <c r="H322" s="7">
        <f>IF(VLOOKUP($B$148&amp;$B322,[17]Sheet1!$C$87:$AC$169,COLUMN(H$1)-2,FALSE)=" ",0,VLOOKUP($B$148&amp;$B322,[17]Sheet1!$C$87:$AC$169,COLUMN(H$1)-2,FALSE))</f>
        <v>0</v>
      </c>
      <c r="I322" s="7">
        <f>IF(VLOOKUP($B$148&amp;$B322,[17]Sheet1!$C$87:$AC$169,COLUMN(I$1)-2,FALSE)=" ",0,VLOOKUP($B$148&amp;$B322,[17]Sheet1!$C$87:$AC$169,COLUMN(I$1)-2,FALSE))</f>
        <v>0</v>
      </c>
      <c r="J322" s="7">
        <f>IF(VLOOKUP($B$148&amp;$B322,[17]Sheet1!$C$87:$AC$169,COLUMN(J$1)-2,FALSE)=" ",0,VLOOKUP($B$148&amp;$B322,[17]Sheet1!$C$87:$AC$169,COLUMN(J$1)-2,FALSE))</f>
        <v>0</v>
      </c>
      <c r="K322" s="7">
        <f>IF(VLOOKUP($B$148&amp;$B322,[17]Sheet1!$C$87:$AC$169,COLUMN(K$1)-2,FALSE)=" ",0,VLOOKUP($B$148&amp;$B322,[17]Sheet1!$C$87:$AC$169,COLUMN(K$1)-2,FALSE))</f>
        <v>0</v>
      </c>
      <c r="L322" s="7">
        <f>IF(VLOOKUP($B$148&amp;$B322,[17]Sheet1!$C$87:$AC$169,COLUMN(L$1)-2,FALSE)=" ",0,VLOOKUP($B$148&amp;$B322,[17]Sheet1!$C$87:$AC$169,COLUMN(L$1)-2,FALSE))</f>
        <v>0</v>
      </c>
      <c r="M322" s="7">
        <f>IF(VLOOKUP($B$148&amp;$B322,[17]Sheet1!$C$87:$AC$169,COLUMN(M$1)-2,FALSE)=" ",0,VLOOKUP($B$148&amp;$B322,[17]Sheet1!$C$87:$AC$169,COLUMN(M$1)-2,FALSE))</f>
        <v>0</v>
      </c>
      <c r="N322" s="7">
        <f>IF(VLOOKUP($B$148&amp;$B322,[17]Sheet1!$C$87:$AC$169,COLUMN(N$1)-2,FALSE)=" ",0,VLOOKUP($B$148&amp;$B322,[17]Sheet1!$C$87:$AC$169,COLUMN(N$1)-2,FALSE))</f>
        <v>0</v>
      </c>
      <c r="O322" s="7">
        <f>IF(VLOOKUP($B$148&amp;$B322,[17]Sheet1!$C$87:$AC$169,COLUMN(O$1)-2,FALSE)=" ",0,VLOOKUP($B$148&amp;$B322,[17]Sheet1!$C$87:$AC$169,COLUMN(O$1)-2,FALSE))</f>
        <v>0</v>
      </c>
      <c r="P322" s="7">
        <f>IF(VLOOKUP($B$148&amp;$B322,[17]Sheet1!$C$87:$AC$169,COLUMN(P$1)-2,FALSE)=" ",0,VLOOKUP($B$148&amp;$B322,[17]Sheet1!$C$87:$AC$169,COLUMN(P$1)-2,FALSE))</f>
        <v>0</v>
      </c>
      <c r="Q322" s="7">
        <f>IF(VLOOKUP($B$148&amp;$B322,[17]Sheet1!$C$87:$AC$169,COLUMN(Q$1)-2,FALSE)=" ",0,VLOOKUP($B$148&amp;$B322,[17]Sheet1!$C$87:$AC$169,COLUMN(Q$1)-2,FALSE))</f>
        <v>0</v>
      </c>
      <c r="R322" s="7">
        <f>IF(VLOOKUP($B$148&amp;$B322,[17]Sheet1!$C$87:$AC$169,COLUMN(R$1)-2,FALSE)=" ",0,VLOOKUP($B$148&amp;$B322,[17]Sheet1!$C$87:$AC$169,COLUMN(R$1)-2,FALSE))</f>
        <v>0</v>
      </c>
      <c r="S322" s="7">
        <f>IF(VLOOKUP($B$148&amp;$B322,[17]Sheet1!$C$87:$AC$169,COLUMN(S$1)-2,FALSE)=" ",0,VLOOKUP($B$148&amp;$B322,[17]Sheet1!$C$87:$AC$169,COLUMN(S$1)-2,FALSE))</f>
        <v>0</v>
      </c>
      <c r="T322" s="7">
        <f>IF(VLOOKUP($B$148&amp;$B322,[17]Sheet1!$C$87:$AC$169,COLUMN(T$1)-2,FALSE)=" ",0,VLOOKUP($B$148&amp;$B322,[17]Sheet1!$C$87:$AC$169,COLUMN(T$1)-2,FALSE))</f>
        <v>0</v>
      </c>
      <c r="U322" s="7">
        <f>IF(VLOOKUP($B$148&amp;$B322,[17]Sheet1!$C$87:$AC$169,COLUMN(U$1)-2,FALSE)=" ",0,VLOOKUP($B$148&amp;$B322,[17]Sheet1!$C$87:$AC$169,COLUMN(U$1)-2,FALSE))</f>
        <v>0</v>
      </c>
      <c r="V322" s="7">
        <f>IF(VLOOKUP($B$148&amp;$B322,[17]Sheet1!$C$87:$AC$169,COLUMN(V$1)-2,FALSE)=" ",0,VLOOKUP($B$148&amp;$B322,[17]Sheet1!$C$87:$AC$169,COLUMN(V$1)-2,FALSE))</f>
        <v>0</v>
      </c>
      <c r="W322" s="7">
        <f>IF(VLOOKUP($B$148&amp;$B322,[17]Sheet1!$C$87:$AC$169,COLUMN(W$1)-2,FALSE)=" ",0,VLOOKUP($B$148&amp;$B322,[17]Sheet1!$C$87:$AC$169,COLUMN(W$1)-2,FALSE))</f>
        <v>0</v>
      </c>
      <c r="X322" s="7">
        <f>IF(VLOOKUP($B$148&amp;$B322,[17]Sheet1!$C$87:$AC$169,COLUMN(X$1)-2,FALSE)=" ",0,VLOOKUP($B$148&amp;$B322,[17]Sheet1!$C$87:$AC$169,COLUMN(X$1)-2,FALSE))</f>
        <v>0</v>
      </c>
      <c r="Y322" s="7">
        <f>IF(VLOOKUP($B$148&amp;$B322,[17]Sheet1!$C$87:$AC$169,COLUMN(Y$1)-2,FALSE)=" ",0,VLOOKUP($B$148&amp;$B322,[17]Sheet1!$C$87:$AC$169,COLUMN(Y$1)-2,FALSE))</f>
        <v>0</v>
      </c>
      <c r="Z322" s="7">
        <f>IF(VLOOKUP($B$148&amp;$B322,[17]Sheet1!$C$87:$AC$169,COLUMN(Z$1)-2,FALSE)=" ",0,VLOOKUP($B$148&amp;$B322,[17]Sheet1!$C$87:$AC$169,COLUMN(Z$1)-2,FALSE))</f>
        <v>0</v>
      </c>
      <c r="AA322" s="7">
        <f>IF(VLOOKUP($B$148&amp;$B322,[17]Sheet1!$C$87:$AC$169,COLUMN(AA$1)-2,FALSE)=" ",0,VLOOKUP($B$148&amp;$B322,[17]Sheet1!$C$87:$AC$169,COLUMN(AA$1)-2,FALSE))</f>
        <v>0</v>
      </c>
      <c r="AB322" s="7">
        <f>IF(VLOOKUP($B$148&amp;$B322,[17]Sheet1!$C$87:$AC$169,COLUMN(AB$1)-2,FALSE)=" ",0,VLOOKUP($B$148&amp;$B322,[17]Sheet1!$C$87:$AC$169,COLUMN(AB$1)-2,FALSE))</f>
        <v>0</v>
      </c>
      <c r="AC322" s="7">
        <f>IF(VLOOKUP($B$148&amp;$B322,[17]Sheet1!$C$87:$AC$169,COLUMN(AC$1)-2,FALSE)=" ",0,VLOOKUP($B$148&amp;$B322,[17]Sheet1!$C$87:$AC$169,COLUMN(AC$1)-2,FALSE))</f>
        <v>0</v>
      </c>
      <c r="AF322" s="7">
        <f t="shared" si="337"/>
        <v>0</v>
      </c>
      <c r="AG322" s="7">
        <f t="shared" si="337"/>
        <v>0</v>
      </c>
      <c r="AH322" s="7">
        <f>VLOOKUP($A$167&amp;$B$312&amp;$B322,'[14]Paga All'!$G$1:$J$3000,4,FALSE)</f>
        <v>0</v>
      </c>
      <c r="AI322" s="7">
        <f>VLOOKUP($A$2&amp;$B$312&amp;$B322,'[15]Paga all'!$F$1413:$G1695,2,FALSE)</f>
        <v>0</v>
      </c>
      <c r="AJ322" s="7">
        <f>VLOOKUP($A$2&amp;$B$312&amp;$B322,'[16]Paga all'!$F$1372:$G$1470,2,FALSE)</f>
        <v>0</v>
      </c>
      <c r="AK322" s="9">
        <f t="shared" ref="AK322:BO322" si="340">AK320+AK321-AJ320</f>
        <v>103</v>
      </c>
      <c r="AL322" s="9">
        <f t="shared" si="340"/>
        <v>79</v>
      </c>
      <c r="AM322" s="9">
        <f t="shared" si="340"/>
        <v>86</v>
      </c>
      <c r="AN322" s="9">
        <f t="shared" si="340"/>
        <v>99</v>
      </c>
      <c r="AO322" s="9">
        <f t="shared" si="340"/>
        <v>114</v>
      </c>
      <c r="AP322" s="9">
        <f t="shared" si="340"/>
        <v>131</v>
      </c>
      <c r="AQ322" s="9">
        <f t="shared" si="340"/>
        <v>150</v>
      </c>
      <c r="AR322" s="9">
        <f t="shared" si="340"/>
        <v>174</v>
      </c>
      <c r="AS322" s="9">
        <f t="shared" si="340"/>
        <v>199</v>
      </c>
      <c r="AT322" s="9">
        <f t="shared" si="340"/>
        <v>229</v>
      </c>
      <c r="AU322" s="9">
        <f t="shared" si="340"/>
        <v>264</v>
      </c>
      <c r="AV322" s="9">
        <f t="shared" si="340"/>
        <v>303</v>
      </c>
      <c r="AW322" s="9">
        <f t="shared" si="340"/>
        <v>348</v>
      </c>
      <c r="AX322" s="9">
        <f t="shared" si="340"/>
        <v>401</v>
      </c>
      <c r="AY322" s="9">
        <f t="shared" si="340"/>
        <v>461</v>
      </c>
      <c r="AZ322" s="9">
        <f t="shared" si="340"/>
        <v>530</v>
      </c>
      <c r="BA322" s="9">
        <f t="shared" si="340"/>
        <v>609</v>
      </c>
      <c r="BB322" s="9">
        <f t="shared" si="340"/>
        <v>701</v>
      </c>
      <c r="BC322" s="9">
        <f t="shared" si="340"/>
        <v>807</v>
      </c>
      <c r="BD322" s="9">
        <f t="shared" si="340"/>
        <v>927</v>
      </c>
      <c r="BE322" s="9">
        <f t="shared" si="340"/>
        <v>1067</v>
      </c>
      <c r="BF322" s="9">
        <f t="shared" si="340"/>
        <v>1227</v>
      </c>
      <c r="BG322" s="9">
        <f t="shared" si="340"/>
        <v>1410</v>
      </c>
      <c r="BH322" s="9">
        <f t="shared" si="340"/>
        <v>1623</v>
      </c>
      <c r="BI322" s="9">
        <f t="shared" si="340"/>
        <v>1866</v>
      </c>
      <c r="BJ322" s="9">
        <f t="shared" si="340"/>
        <v>2145</v>
      </c>
      <c r="BK322" s="9">
        <f t="shared" si="340"/>
        <v>2467</v>
      </c>
      <c r="BL322" s="9">
        <f t="shared" si="340"/>
        <v>2838</v>
      </c>
      <c r="BM322" s="9">
        <f t="shared" si="340"/>
        <v>3263</v>
      </c>
      <c r="BN322" s="9">
        <f t="shared" si="340"/>
        <v>3753</v>
      </c>
      <c r="BO322" s="9">
        <f t="shared" si="340"/>
        <v>4316</v>
      </c>
    </row>
    <row r="323" spans="1:67" x14ac:dyDescent="0.25">
      <c r="B323" t="s">
        <v>173</v>
      </c>
      <c r="D323" s="7">
        <f>IF(VLOOKUP($B$148&amp;$B323,[17]Sheet1!$C$87:$AC$169,COLUMN(D$1)-2,FALSE)=" ",0,VLOOKUP($B$148&amp;$B323,[17]Sheet1!$C$87:$AC$169,COLUMN(D$1)-2,FALSE))</f>
        <v>0</v>
      </c>
      <c r="E323" s="7">
        <f>IF(VLOOKUP($B$148&amp;$B323,[17]Sheet1!$C$87:$AC$169,COLUMN(E$1)-2,FALSE)=" ",0,VLOOKUP($B$148&amp;$B323,[17]Sheet1!$C$87:$AC$169,COLUMN(E$1)-2,FALSE))</f>
        <v>0</v>
      </c>
      <c r="F323" s="7">
        <f>IF(VLOOKUP($B$148&amp;$B323,[17]Sheet1!$C$87:$AC$169,COLUMN(F$1)-2,FALSE)=" ",0,VLOOKUP($B$148&amp;$B323,[17]Sheet1!$C$87:$AC$169,COLUMN(F$1)-2,FALSE))</f>
        <v>0</v>
      </c>
      <c r="G323" s="7">
        <f>IF(VLOOKUP($B$148&amp;$B323,[17]Sheet1!$C$87:$AC$169,COLUMN(G$1)-2,FALSE)=" ",0,VLOOKUP($B$148&amp;$B323,[17]Sheet1!$C$87:$AC$169,COLUMN(G$1)-2,FALSE))</f>
        <v>0</v>
      </c>
      <c r="H323" s="7">
        <f>IF(VLOOKUP($B$148&amp;$B323,[17]Sheet1!$C$87:$AC$169,COLUMN(H$1)-2,FALSE)=" ",0,VLOOKUP($B$148&amp;$B323,[17]Sheet1!$C$87:$AC$169,COLUMN(H$1)-2,FALSE))</f>
        <v>0</v>
      </c>
      <c r="I323" s="7">
        <f>IF(VLOOKUP($B$148&amp;$B323,[17]Sheet1!$C$87:$AC$169,COLUMN(I$1)-2,FALSE)=" ",0,VLOOKUP($B$148&amp;$B323,[17]Sheet1!$C$87:$AC$169,COLUMN(I$1)-2,FALSE))</f>
        <v>0</v>
      </c>
      <c r="J323" s="7">
        <f>IF(VLOOKUP($B$148&amp;$B323,[17]Sheet1!$C$87:$AC$169,COLUMN(J$1)-2,FALSE)=" ",0,VLOOKUP($B$148&amp;$B323,[17]Sheet1!$C$87:$AC$169,COLUMN(J$1)-2,FALSE))</f>
        <v>0</v>
      </c>
      <c r="K323" s="7">
        <f>IF(VLOOKUP($B$148&amp;$B323,[17]Sheet1!$C$87:$AC$169,COLUMN(K$1)-2,FALSE)=" ",0,VLOOKUP($B$148&amp;$B323,[17]Sheet1!$C$87:$AC$169,COLUMN(K$1)-2,FALSE))</f>
        <v>0</v>
      </c>
      <c r="L323" s="7">
        <f>IF(VLOOKUP($B$148&amp;$B323,[17]Sheet1!$C$87:$AC$169,COLUMN(L$1)-2,FALSE)=" ",0,VLOOKUP($B$148&amp;$B323,[17]Sheet1!$C$87:$AC$169,COLUMN(L$1)-2,FALSE))</f>
        <v>0</v>
      </c>
      <c r="M323" s="7">
        <f>IF(VLOOKUP($B$148&amp;$B323,[17]Sheet1!$C$87:$AC$169,COLUMN(M$1)-2,FALSE)=" ",0,VLOOKUP($B$148&amp;$B323,[17]Sheet1!$C$87:$AC$169,COLUMN(M$1)-2,FALSE))</f>
        <v>0</v>
      </c>
      <c r="N323" s="7">
        <f>IF(VLOOKUP($B$148&amp;$B323,[17]Sheet1!$C$87:$AC$169,COLUMN(N$1)-2,FALSE)=" ",0,VLOOKUP($B$148&amp;$B323,[17]Sheet1!$C$87:$AC$169,COLUMN(N$1)-2,FALSE))</f>
        <v>0</v>
      </c>
      <c r="O323" s="7">
        <f>IF(VLOOKUP($B$148&amp;$B323,[17]Sheet1!$C$87:$AC$169,COLUMN(O$1)-2,FALSE)=" ",0,VLOOKUP($B$148&amp;$B323,[17]Sheet1!$C$87:$AC$169,COLUMN(O$1)-2,FALSE))</f>
        <v>0</v>
      </c>
      <c r="P323" s="7">
        <f>IF(VLOOKUP($B$148&amp;$B323,[17]Sheet1!$C$87:$AC$169,COLUMN(P$1)-2,FALSE)=" ",0,VLOOKUP($B$148&amp;$B323,[17]Sheet1!$C$87:$AC$169,COLUMN(P$1)-2,FALSE))</f>
        <v>0</v>
      </c>
      <c r="Q323" s="7">
        <f>IF(VLOOKUP($B$148&amp;$B323,[17]Sheet1!$C$87:$AC$169,COLUMN(Q$1)-2,FALSE)=" ",0,VLOOKUP($B$148&amp;$B323,[17]Sheet1!$C$87:$AC$169,COLUMN(Q$1)-2,FALSE))</f>
        <v>0</v>
      </c>
      <c r="R323" s="7">
        <f>IF(VLOOKUP($B$148&amp;$B323,[17]Sheet1!$C$87:$AC$169,COLUMN(R$1)-2,FALSE)=" ",0,VLOOKUP($B$148&amp;$B323,[17]Sheet1!$C$87:$AC$169,COLUMN(R$1)-2,FALSE))</f>
        <v>0</v>
      </c>
      <c r="S323" s="7">
        <f>IF(VLOOKUP($B$148&amp;$B323,[17]Sheet1!$C$87:$AC$169,COLUMN(S$1)-2,FALSE)=" ",0,VLOOKUP($B$148&amp;$B323,[17]Sheet1!$C$87:$AC$169,COLUMN(S$1)-2,FALSE))</f>
        <v>0</v>
      </c>
      <c r="T323" s="7">
        <f>IF(VLOOKUP($B$148&amp;$B323,[17]Sheet1!$C$87:$AC$169,COLUMN(T$1)-2,FALSE)=" ",0,VLOOKUP($B$148&amp;$B323,[17]Sheet1!$C$87:$AC$169,COLUMN(T$1)-2,FALSE))</f>
        <v>0</v>
      </c>
      <c r="U323" s="7">
        <f>IF(VLOOKUP($B$148&amp;$B323,[17]Sheet1!$C$87:$AC$169,COLUMN(U$1)-2,FALSE)=" ",0,VLOOKUP($B$148&amp;$B323,[17]Sheet1!$C$87:$AC$169,COLUMN(U$1)-2,FALSE))</f>
        <v>0</v>
      </c>
      <c r="V323" s="7">
        <f>IF(VLOOKUP($B$148&amp;$B323,[17]Sheet1!$C$87:$AC$169,COLUMN(V$1)-2,FALSE)=" ",0,VLOOKUP($B$148&amp;$B323,[17]Sheet1!$C$87:$AC$169,COLUMN(V$1)-2,FALSE))</f>
        <v>0</v>
      </c>
      <c r="W323" s="7">
        <f>IF(VLOOKUP($B$148&amp;$B323,[17]Sheet1!$C$87:$AC$169,COLUMN(W$1)-2,FALSE)=" ",0,VLOOKUP($B$148&amp;$B323,[17]Sheet1!$C$87:$AC$169,COLUMN(W$1)-2,FALSE))</f>
        <v>0</v>
      </c>
      <c r="X323" s="7">
        <f>IF(VLOOKUP($B$148&amp;$B323,[17]Sheet1!$C$87:$AC$169,COLUMN(X$1)-2,FALSE)=" ",0,VLOOKUP($B$148&amp;$B323,[17]Sheet1!$C$87:$AC$169,COLUMN(X$1)-2,FALSE))</f>
        <v>2</v>
      </c>
      <c r="Y323" s="7">
        <f>IF(VLOOKUP($B$148&amp;$B323,[17]Sheet1!$C$87:$AC$169,COLUMN(Y$1)-2,FALSE)=" ",0,VLOOKUP($B$148&amp;$B323,[17]Sheet1!$C$87:$AC$169,COLUMN(Y$1)-2,FALSE))</f>
        <v>2</v>
      </c>
      <c r="Z323" s="7">
        <f>IF(VLOOKUP($B$148&amp;$B323,[17]Sheet1!$C$87:$AC$169,COLUMN(Z$1)-2,FALSE)=" ",0,VLOOKUP($B$148&amp;$B323,[17]Sheet1!$C$87:$AC$169,COLUMN(Z$1)-2,FALSE))</f>
        <v>71</v>
      </c>
      <c r="AA323" s="7">
        <f>IF(VLOOKUP($B$148&amp;$B323,[17]Sheet1!$C$87:$AC$169,COLUMN(AA$1)-2,FALSE)=" ",0,VLOOKUP($B$148&amp;$B323,[17]Sheet1!$C$87:$AC$169,COLUMN(AA$1)-2,FALSE))</f>
        <v>84</v>
      </c>
      <c r="AB323" s="7">
        <f>IF(VLOOKUP($B$148&amp;$B323,[17]Sheet1!$C$87:$AC$169,COLUMN(AB$1)-2,FALSE)=" ",0,VLOOKUP($B$148&amp;$B323,[17]Sheet1!$C$87:$AC$169,COLUMN(AB$1)-2,FALSE))</f>
        <v>152</v>
      </c>
      <c r="AC323" s="7">
        <f>IF(VLOOKUP($B$148&amp;$B323,[17]Sheet1!$C$87:$AC$169,COLUMN(AC$1)-2,FALSE)=" ",0,VLOOKUP($B$148&amp;$B323,[17]Sheet1!$C$87:$AC$169,COLUMN(AC$1)-2,FALSE))</f>
        <v>92</v>
      </c>
      <c r="AF323" s="7">
        <f t="shared" si="337"/>
        <v>152</v>
      </c>
      <c r="AG323" s="7">
        <f t="shared" si="337"/>
        <v>92</v>
      </c>
      <c r="AH323" s="7">
        <f>VLOOKUP($A$167&amp;$B$312&amp;$B323,'[14]Paga All'!$G$1:$J$3000,4,FALSE)</f>
        <v>87</v>
      </c>
      <c r="AI323" s="7">
        <f>VLOOKUP($A$2&amp;$B$312&amp;$B323,'[15]Paga all'!$F$1413:$G1696,2,FALSE)</f>
        <v>150</v>
      </c>
      <c r="AJ323" s="7">
        <f>VLOOKUP($A$2&amp;$B$312&amp;$B323,'[16]Paga all'!$F$1372:$G$1470,2,FALSE)</f>
        <v>99</v>
      </c>
      <c r="AK323" s="9">
        <f t="shared" ref="AK323:BO323" si="341">ROUND(AK320*AK316,)</f>
        <v>188</v>
      </c>
      <c r="AL323" s="9">
        <f t="shared" si="341"/>
        <v>228</v>
      </c>
      <c r="AM323" s="9">
        <f t="shared" si="341"/>
        <v>262</v>
      </c>
      <c r="AN323" s="9">
        <f t="shared" si="341"/>
        <v>301</v>
      </c>
      <c r="AO323" s="9">
        <f t="shared" si="341"/>
        <v>347</v>
      </c>
      <c r="AP323" s="9">
        <f t="shared" si="341"/>
        <v>400</v>
      </c>
      <c r="AQ323" s="9">
        <f t="shared" si="341"/>
        <v>457</v>
      </c>
      <c r="AR323" s="9">
        <f t="shared" si="341"/>
        <v>527</v>
      </c>
      <c r="AS323" s="9">
        <f t="shared" si="341"/>
        <v>605</v>
      </c>
      <c r="AT323" s="9">
        <f t="shared" si="341"/>
        <v>695</v>
      </c>
      <c r="AU323" s="9">
        <f t="shared" si="341"/>
        <v>801</v>
      </c>
      <c r="AV323" s="9">
        <f t="shared" si="341"/>
        <v>921</v>
      </c>
      <c r="AW323" s="9">
        <f t="shared" si="341"/>
        <v>1059</v>
      </c>
      <c r="AX323" s="9">
        <f t="shared" si="341"/>
        <v>1219</v>
      </c>
      <c r="AY323" s="9">
        <f t="shared" si="341"/>
        <v>1403</v>
      </c>
      <c r="AZ323" s="9">
        <f t="shared" si="341"/>
        <v>1613</v>
      </c>
      <c r="BA323" s="9">
        <f t="shared" si="341"/>
        <v>1855</v>
      </c>
      <c r="BB323" s="9">
        <f t="shared" si="341"/>
        <v>2132</v>
      </c>
      <c r="BC323" s="9">
        <f t="shared" si="341"/>
        <v>2453</v>
      </c>
      <c r="BD323" s="9">
        <f t="shared" si="341"/>
        <v>2820</v>
      </c>
      <c r="BE323" s="9">
        <f t="shared" si="341"/>
        <v>3244</v>
      </c>
      <c r="BF323" s="9">
        <f t="shared" si="341"/>
        <v>3732</v>
      </c>
      <c r="BG323" s="9">
        <f t="shared" si="341"/>
        <v>4289</v>
      </c>
      <c r="BH323" s="9">
        <f t="shared" si="341"/>
        <v>4933</v>
      </c>
      <c r="BI323" s="9">
        <f t="shared" si="341"/>
        <v>5675</v>
      </c>
      <c r="BJ323" s="9">
        <f t="shared" si="341"/>
        <v>6525</v>
      </c>
      <c r="BK323" s="9">
        <f t="shared" si="341"/>
        <v>7502</v>
      </c>
      <c r="BL323" s="9">
        <f t="shared" si="341"/>
        <v>8629</v>
      </c>
      <c r="BM323" s="9">
        <f t="shared" si="341"/>
        <v>9923</v>
      </c>
      <c r="BN323" s="9">
        <f t="shared" si="341"/>
        <v>11412</v>
      </c>
      <c r="BO323" s="9">
        <f t="shared" si="341"/>
        <v>13124</v>
      </c>
    </row>
    <row r="324" spans="1:67" x14ac:dyDescent="0.25">
      <c r="B324" t="s">
        <v>174</v>
      </c>
      <c r="D324" s="7">
        <f>IF(VLOOKUP($B$148&amp;$B324,[17]Sheet1!$C$87:$AC$169,COLUMN(D$1)-2,FALSE)=" ",0,VLOOKUP($B$148&amp;$B324,[17]Sheet1!$C$87:$AC$169,COLUMN(D$1)-2,FALSE))</f>
        <v>0</v>
      </c>
      <c r="E324" s="7">
        <f>IF(VLOOKUP($B$148&amp;$B324,[17]Sheet1!$C$87:$AC$169,COLUMN(E$1)-2,FALSE)=" ",0,VLOOKUP($B$148&amp;$B324,[17]Sheet1!$C$87:$AC$169,COLUMN(E$1)-2,FALSE))</f>
        <v>0</v>
      </c>
      <c r="F324" s="7">
        <f>IF(VLOOKUP($B$148&amp;$B324,[17]Sheet1!$C$87:$AC$169,COLUMN(F$1)-2,FALSE)=" ",0,VLOOKUP($B$148&amp;$B324,[17]Sheet1!$C$87:$AC$169,COLUMN(F$1)-2,FALSE))</f>
        <v>0</v>
      </c>
      <c r="G324" s="7">
        <f>IF(VLOOKUP($B$148&amp;$B324,[17]Sheet1!$C$87:$AC$169,COLUMN(G$1)-2,FALSE)=" ",0,VLOOKUP($B$148&amp;$B324,[17]Sheet1!$C$87:$AC$169,COLUMN(G$1)-2,FALSE))</f>
        <v>0</v>
      </c>
      <c r="H324" s="7">
        <f>IF(VLOOKUP($B$148&amp;$B324,[17]Sheet1!$C$87:$AC$169,COLUMN(H$1)-2,FALSE)=" ",0,VLOOKUP($B$148&amp;$B324,[17]Sheet1!$C$87:$AC$169,COLUMN(H$1)-2,FALSE))</f>
        <v>0</v>
      </c>
      <c r="I324" s="7">
        <f>IF(VLOOKUP($B$148&amp;$B324,[17]Sheet1!$C$87:$AC$169,COLUMN(I$1)-2,FALSE)=" ",0,VLOOKUP($B$148&amp;$B324,[17]Sheet1!$C$87:$AC$169,COLUMN(I$1)-2,FALSE))</f>
        <v>0</v>
      </c>
      <c r="J324" s="7">
        <f>IF(VLOOKUP($B$148&amp;$B324,[17]Sheet1!$C$87:$AC$169,COLUMN(J$1)-2,FALSE)=" ",0,VLOOKUP($B$148&amp;$B324,[17]Sheet1!$C$87:$AC$169,COLUMN(J$1)-2,FALSE))</f>
        <v>0</v>
      </c>
      <c r="K324" s="7">
        <f>IF(VLOOKUP($B$148&amp;$B324,[17]Sheet1!$C$87:$AC$169,COLUMN(K$1)-2,FALSE)=" ",0,VLOOKUP($B$148&amp;$B324,[17]Sheet1!$C$87:$AC$169,COLUMN(K$1)-2,FALSE))</f>
        <v>0</v>
      </c>
      <c r="L324" s="7">
        <f>IF(VLOOKUP($B$148&amp;$B324,[17]Sheet1!$C$87:$AC$169,COLUMN(L$1)-2,FALSE)=" ",0,VLOOKUP($B$148&amp;$B324,[17]Sheet1!$C$87:$AC$169,COLUMN(L$1)-2,FALSE))</f>
        <v>0</v>
      </c>
      <c r="M324" s="7">
        <f>IF(VLOOKUP($B$148&amp;$B324,[17]Sheet1!$C$87:$AC$169,COLUMN(M$1)-2,FALSE)=" ",0,VLOOKUP($B$148&amp;$B324,[17]Sheet1!$C$87:$AC$169,COLUMN(M$1)-2,FALSE))</f>
        <v>0</v>
      </c>
      <c r="N324" s="7">
        <f>IF(VLOOKUP($B$148&amp;$B324,[17]Sheet1!$C$87:$AC$169,COLUMN(N$1)-2,FALSE)=" ",0,VLOOKUP($B$148&amp;$B324,[17]Sheet1!$C$87:$AC$169,COLUMN(N$1)-2,FALSE))</f>
        <v>0</v>
      </c>
      <c r="O324" s="7">
        <f>IF(VLOOKUP($B$148&amp;$B324,[17]Sheet1!$C$87:$AC$169,COLUMN(O$1)-2,FALSE)=" ",0,VLOOKUP($B$148&amp;$B324,[17]Sheet1!$C$87:$AC$169,COLUMN(O$1)-2,FALSE))</f>
        <v>0</v>
      </c>
      <c r="P324" s="7">
        <f>IF(VLOOKUP($B$148&amp;$B324,[17]Sheet1!$C$87:$AC$169,COLUMN(P$1)-2,FALSE)=" ",0,VLOOKUP($B$148&amp;$B324,[17]Sheet1!$C$87:$AC$169,COLUMN(P$1)-2,FALSE))</f>
        <v>0</v>
      </c>
      <c r="Q324" s="7">
        <f>IF(VLOOKUP($B$148&amp;$B324,[17]Sheet1!$C$87:$AC$169,COLUMN(Q$1)-2,FALSE)=" ",0,VLOOKUP($B$148&amp;$B324,[17]Sheet1!$C$87:$AC$169,COLUMN(Q$1)-2,FALSE))</f>
        <v>0</v>
      </c>
      <c r="R324" s="7">
        <f>IF(VLOOKUP($B$148&amp;$B324,[17]Sheet1!$C$87:$AC$169,COLUMN(R$1)-2,FALSE)=" ",0,VLOOKUP($B$148&amp;$B324,[17]Sheet1!$C$87:$AC$169,COLUMN(R$1)-2,FALSE))</f>
        <v>0</v>
      </c>
      <c r="S324" s="7">
        <f>IF(VLOOKUP($B$148&amp;$B324,[17]Sheet1!$C$87:$AC$169,COLUMN(S$1)-2,FALSE)=" ",0,VLOOKUP($B$148&amp;$B324,[17]Sheet1!$C$87:$AC$169,COLUMN(S$1)-2,FALSE))</f>
        <v>0</v>
      </c>
      <c r="T324" s="7">
        <f>IF(VLOOKUP($B$148&amp;$B324,[17]Sheet1!$C$87:$AC$169,COLUMN(T$1)-2,FALSE)=" ",0,VLOOKUP($B$148&amp;$B324,[17]Sheet1!$C$87:$AC$169,COLUMN(T$1)-2,FALSE))</f>
        <v>0</v>
      </c>
      <c r="U324" s="7">
        <f>IF(VLOOKUP($B$148&amp;$B324,[17]Sheet1!$C$87:$AC$169,COLUMN(U$1)-2,FALSE)=" ",0,VLOOKUP($B$148&amp;$B324,[17]Sheet1!$C$87:$AC$169,COLUMN(U$1)-2,FALSE))</f>
        <v>0</v>
      </c>
      <c r="V324" s="7">
        <f>IF(VLOOKUP($B$148&amp;$B324,[17]Sheet1!$C$87:$AC$169,COLUMN(V$1)-2,FALSE)=" ",0,VLOOKUP($B$148&amp;$B324,[17]Sheet1!$C$87:$AC$169,COLUMN(V$1)-2,FALSE))</f>
        <v>0</v>
      </c>
      <c r="W324" s="7">
        <f>IF(VLOOKUP($B$148&amp;$B324,[17]Sheet1!$C$87:$AC$169,COLUMN(W$1)-2,FALSE)=" ",0,VLOOKUP($B$148&amp;$B324,[17]Sheet1!$C$87:$AC$169,COLUMN(W$1)-2,FALSE))</f>
        <v>0</v>
      </c>
      <c r="X324" s="7">
        <f>IF(VLOOKUP($B$148&amp;$B324,[17]Sheet1!$C$87:$AC$169,COLUMN(X$1)-2,FALSE)=" ",0,VLOOKUP($B$148&amp;$B324,[17]Sheet1!$C$87:$AC$169,COLUMN(X$1)-2,FALSE))</f>
        <v>300</v>
      </c>
      <c r="Y324" s="7">
        <f>IF(VLOOKUP($B$148&amp;$B324,[17]Sheet1!$C$87:$AC$169,COLUMN(Y$1)-2,FALSE)=" ",0,VLOOKUP($B$148&amp;$B324,[17]Sheet1!$C$87:$AC$169,COLUMN(Y$1)-2,FALSE))</f>
        <v>250</v>
      </c>
      <c r="Z324" s="7">
        <f>IF(VLOOKUP($B$148&amp;$B324,[17]Sheet1!$C$87:$AC$169,COLUMN(Z$1)-2,FALSE)=" ",0,VLOOKUP($B$148&amp;$B324,[17]Sheet1!$C$87:$AC$169,COLUMN(Z$1)-2,FALSE))</f>
        <v>66200</v>
      </c>
      <c r="AA324" s="7">
        <f>IF(VLOOKUP($B$148&amp;$B324,[17]Sheet1!$C$87:$AC$169,COLUMN(AA$1)-2,FALSE)=" ",0,VLOOKUP($B$148&amp;$B324,[17]Sheet1!$C$87:$AC$169,COLUMN(AA$1)-2,FALSE))</f>
        <v>65360</v>
      </c>
      <c r="AB324" s="7">
        <f>IF(VLOOKUP($B$148&amp;$B324,[17]Sheet1!$C$87:$AC$169,COLUMN(AB$1)-2,FALSE)=" ",0,VLOOKUP($B$148&amp;$B324,[17]Sheet1!$C$87:$AC$169,COLUMN(AB$1)-2,FALSE))</f>
        <v>118240</v>
      </c>
      <c r="AC324" s="7">
        <f>IF(VLOOKUP($B$148&amp;$B324,[17]Sheet1!$C$87:$AC$169,COLUMN(AC$1)-2,FALSE)=" ",0,VLOOKUP($B$148&amp;$B324,[17]Sheet1!$C$87:$AC$169,COLUMN(AC$1)-2,FALSE))</f>
        <v>79678</v>
      </c>
      <c r="AF324" s="7">
        <f t="shared" si="337"/>
        <v>118240</v>
      </c>
      <c r="AG324" s="7">
        <f t="shared" si="337"/>
        <v>79678</v>
      </c>
      <c r="AH324" s="7">
        <f>VLOOKUP($A$167&amp;$B$312&amp;$B324,'[14]Paga All'!$G$1:$J$3000,4,FALSE)</f>
        <v>59330</v>
      </c>
      <c r="AI324" s="7">
        <f>VLOOKUP($A$2&amp;$B$312&amp;$B324,'[15]Paga all'!$F$1413:$G1697,2,FALSE)</f>
        <v>154081</v>
      </c>
      <c r="AJ324" s="7">
        <f>VLOOKUP($A$2&amp;$B$312&amp;$B324,'[16]Paga all'!$F$1372:$G$1470,2,FALSE)</f>
        <v>80470</v>
      </c>
      <c r="AK324" s="9">
        <f t="shared" ref="AK324:BO324" si="342">AK323*$AD325</f>
        <v>155242.76691729322</v>
      </c>
      <c r="AL324" s="9">
        <f t="shared" si="342"/>
        <v>188273.14285714284</v>
      </c>
      <c r="AM324" s="9">
        <f t="shared" si="342"/>
        <v>216348.96240601502</v>
      </c>
      <c r="AN324" s="9">
        <f t="shared" si="342"/>
        <v>248553.57894736843</v>
      </c>
      <c r="AO324" s="9">
        <f t="shared" si="342"/>
        <v>286538.51127819548</v>
      </c>
      <c r="AP324" s="9">
        <f t="shared" si="342"/>
        <v>330303.75939849624</v>
      </c>
      <c r="AQ324" s="9">
        <f t="shared" si="342"/>
        <v>377372.04511278193</v>
      </c>
      <c r="AR324" s="9">
        <f t="shared" si="342"/>
        <v>435175.20300751878</v>
      </c>
      <c r="AS324" s="9">
        <f t="shared" si="342"/>
        <v>499584.43609022553</v>
      </c>
      <c r="AT324" s="9">
        <f t="shared" si="342"/>
        <v>573902.78195488721</v>
      </c>
      <c r="AU324" s="9">
        <f t="shared" si="342"/>
        <v>661433.27819548873</v>
      </c>
      <c r="AV324" s="9">
        <f t="shared" si="342"/>
        <v>760524.40601503756</v>
      </c>
      <c r="AW324" s="9">
        <f t="shared" si="342"/>
        <v>874479.20300751878</v>
      </c>
      <c r="AX324" s="9">
        <f t="shared" si="342"/>
        <v>1006600.7067669173</v>
      </c>
      <c r="AY324" s="9">
        <f t="shared" si="342"/>
        <v>1158540.4360902256</v>
      </c>
      <c r="AZ324" s="9">
        <f t="shared" si="342"/>
        <v>1331949.9097744361</v>
      </c>
      <c r="BA324" s="9">
        <f t="shared" si="342"/>
        <v>1531783.6842105263</v>
      </c>
      <c r="BB324" s="9">
        <f t="shared" si="342"/>
        <v>1760519.037593985</v>
      </c>
      <c r="BC324" s="9">
        <f t="shared" si="342"/>
        <v>2025587.8045112782</v>
      </c>
      <c r="BD324" s="9">
        <f t="shared" si="342"/>
        <v>2328641.5037593986</v>
      </c>
      <c r="BE324" s="9">
        <f t="shared" si="342"/>
        <v>2678763.4887218042</v>
      </c>
      <c r="BF324" s="9">
        <f t="shared" si="342"/>
        <v>3081734.07518797</v>
      </c>
      <c r="BG324" s="9">
        <f t="shared" si="342"/>
        <v>3541682.0601503761</v>
      </c>
      <c r="BH324" s="9">
        <f t="shared" si="342"/>
        <v>4073471.1127819549</v>
      </c>
      <c r="BI324" s="9">
        <f t="shared" si="342"/>
        <v>4686184.5864661653</v>
      </c>
      <c r="BJ324" s="9">
        <f t="shared" si="342"/>
        <v>5388080.07518797</v>
      </c>
      <c r="BK324" s="9">
        <f t="shared" si="342"/>
        <v>6194847.0075187972</v>
      </c>
      <c r="BL324" s="9">
        <f t="shared" si="342"/>
        <v>7125477.8496240601</v>
      </c>
      <c r="BM324" s="9">
        <f t="shared" si="342"/>
        <v>8194010.5112781953</v>
      </c>
      <c r="BN324" s="9">
        <f t="shared" si="342"/>
        <v>9423566.2556390967</v>
      </c>
      <c r="BO324" s="9">
        <f t="shared" si="342"/>
        <v>10837266.345864661</v>
      </c>
    </row>
    <row r="325" spans="1:67" x14ac:dyDescent="0.25">
      <c r="B325" t="s">
        <v>175</v>
      </c>
      <c r="D325" s="7">
        <f t="shared" ref="D325:AC325" si="343">IF(ISERROR(D324/D323),0,D324/D323)</f>
        <v>0</v>
      </c>
      <c r="E325" s="7">
        <f t="shared" si="343"/>
        <v>0</v>
      </c>
      <c r="F325" s="7">
        <f t="shared" si="343"/>
        <v>0</v>
      </c>
      <c r="G325" s="7">
        <f t="shared" si="343"/>
        <v>0</v>
      </c>
      <c r="H325" s="7">
        <f t="shared" si="343"/>
        <v>0</v>
      </c>
      <c r="I325" s="7">
        <f t="shared" si="343"/>
        <v>0</v>
      </c>
      <c r="J325" s="7">
        <f t="shared" si="343"/>
        <v>0</v>
      </c>
      <c r="K325" s="7">
        <f t="shared" si="343"/>
        <v>0</v>
      </c>
      <c r="L325" s="7">
        <f t="shared" si="343"/>
        <v>0</v>
      </c>
      <c r="M325" s="7">
        <f t="shared" si="343"/>
        <v>0</v>
      </c>
      <c r="N325" s="7">
        <f t="shared" si="343"/>
        <v>0</v>
      </c>
      <c r="O325" s="7">
        <f t="shared" si="343"/>
        <v>0</v>
      </c>
      <c r="P325" s="7">
        <f t="shared" si="343"/>
        <v>0</v>
      </c>
      <c r="Q325" s="7">
        <f t="shared" si="343"/>
        <v>0</v>
      </c>
      <c r="R325" s="7">
        <f t="shared" si="343"/>
        <v>0</v>
      </c>
      <c r="S325" s="7">
        <f t="shared" si="343"/>
        <v>0</v>
      </c>
      <c r="T325" s="7">
        <f t="shared" si="343"/>
        <v>0</v>
      </c>
      <c r="U325" s="7">
        <f t="shared" si="343"/>
        <v>0</v>
      </c>
      <c r="V325" s="7">
        <f t="shared" si="343"/>
        <v>0</v>
      </c>
      <c r="W325" s="7">
        <f t="shared" si="343"/>
        <v>0</v>
      </c>
      <c r="X325" s="7">
        <f t="shared" si="343"/>
        <v>150</v>
      </c>
      <c r="Y325" s="7">
        <f t="shared" si="343"/>
        <v>125</v>
      </c>
      <c r="Z325" s="7">
        <f t="shared" si="343"/>
        <v>932.3943661971831</v>
      </c>
      <c r="AA325" s="7">
        <f t="shared" si="343"/>
        <v>778.09523809523807</v>
      </c>
      <c r="AB325" s="7">
        <f>IF(ISERROR(AB324/AB323),0,AB324/AB323)</f>
        <v>777.89473684210532</v>
      </c>
      <c r="AC325" s="7">
        <f t="shared" si="343"/>
        <v>866.06521739130437</v>
      </c>
      <c r="AD325" s="264">
        <f>SUM(Z324:AC324)/SUM(Z323:AC323)</f>
        <v>825.75939849624058</v>
      </c>
      <c r="AF325" s="7">
        <f>IF(ISERROR(AF324/AF323),0,AF324/AF323)</f>
        <v>777.89473684210532</v>
      </c>
      <c r="AG325" s="7">
        <f>IF(ISERROR(AG324/AG323),0,AG324/AG323)</f>
        <v>866.06521739130437</v>
      </c>
      <c r="AH325" s="7">
        <f>IF(ISERROR(AH324/AH323),0,AH324/AH323)</f>
        <v>681.9540229885057</v>
      </c>
      <c r="AI325" s="7">
        <f>IF(ISERROR(AI324/AI323),0,AI324/AI323)</f>
        <v>1027.2066666666667</v>
      </c>
      <c r="AJ325" s="7">
        <f>VLOOKUP($A$2&amp;$B$312&amp;$B325,'[16]Paga all'!$F$1372:$G$1470,2,FALSE)</f>
        <v>1695.2</v>
      </c>
      <c r="AK325" s="9">
        <f t="shared" ref="AK325:BO325" si="344">IF(ISERROR(AK324/AK323),0,AK324/AK323)</f>
        <v>825.75939849624058</v>
      </c>
      <c r="AL325" s="9">
        <f t="shared" si="344"/>
        <v>825.75939849624058</v>
      </c>
      <c r="AM325" s="9">
        <f t="shared" si="344"/>
        <v>825.75939849624058</v>
      </c>
      <c r="AN325" s="9">
        <f t="shared" si="344"/>
        <v>825.75939849624058</v>
      </c>
      <c r="AO325" s="9">
        <f t="shared" si="344"/>
        <v>825.75939849624058</v>
      </c>
      <c r="AP325" s="9">
        <f t="shared" si="344"/>
        <v>825.75939849624058</v>
      </c>
      <c r="AQ325" s="9">
        <f t="shared" si="344"/>
        <v>825.75939849624058</v>
      </c>
      <c r="AR325" s="9">
        <f t="shared" si="344"/>
        <v>825.75939849624058</v>
      </c>
      <c r="AS325" s="9">
        <f t="shared" si="344"/>
        <v>825.75939849624058</v>
      </c>
      <c r="AT325" s="9">
        <f t="shared" si="344"/>
        <v>825.75939849624058</v>
      </c>
      <c r="AU325" s="9">
        <f t="shared" si="344"/>
        <v>825.75939849624058</v>
      </c>
      <c r="AV325" s="9">
        <f t="shared" si="344"/>
        <v>825.75939849624058</v>
      </c>
      <c r="AW325" s="9">
        <f t="shared" si="344"/>
        <v>825.75939849624058</v>
      </c>
      <c r="AX325" s="9">
        <f t="shared" si="344"/>
        <v>825.75939849624058</v>
      </c>
      <c r="AY325" s="9">
        <f t="shared" si="344"/>
        <v>825.75939849624058</v>
      </c>
      <c r="AZ325" s="9">
        <f t="shared" si="344"/>
        <v>825.75939849624069</v>
      </c>
      <c r="BA325" s="9">
        <f t="shared" si="344"/>
        <v>825.75939849624058</v>
      </c>
      <c r="BB325" s="9">
        <f t="shared" si="344"/>
        <v>825.75939849624058</v>
      </c>
      <c r="BC325" s="9">
        <f t="shared" si="344"/>
        <v>825.75939849624058</v>
      </c>
      <c r="BD325" s="9">
        <f t="shared" si="344"/>
        <v>825.75939849624058</v>
      </c>
      <c r="BE325" s="9">
        <f t="shared" si="344"/>
        <v>825.75939849624046</v>
      </c>
      <c r="BF325" s="9">
        <f t="shared" si="344"/>
        <v>825.75939849624058</v>
      </c>
      <c r="BG325" s="9">
        <f t="shared" si="344"/>
        <v>825.75939849624058</v>
      </c>
      <c r="BH325" s="9">
        <f t="shared" si="344"/>
        <v>825.75939849624058</v>
      </c>
      <c r="BI325" s="9">
        <f t="shared" si="344"/>
        <v>825.75939849624058</v>
      </c>
      <c r="BJ325" s="9">
        <f t="shared" si="344"/>
        <v>825.75939849624058</v>
      </c>
      <c r="BK325" s="9">
        <f t="shared" si="344"/>
        <v>825.75939849624058</v>
      </c>
      <c r="BL325" s="9">
        <f t="shared" si="344"/>
        <v>825.75939849624058</v>
      </c>
      <c r="BM325" s="9">
        <f t="shared" si="344"/>
        <v>825.75939849624058</v>
      </c>
      <c r="BN325" s="9">
        <f t="shared" si="344"/>
        <v>825.75939849624046</v>
      </c>
      <c r="BO325" s="9">
        <f t="shared" si="344"/>
        <v>825.75939849624058</v>
      </c>
    </row>
    <row r="326" spans="1:67" x14ac:dyDescent="0.25">
      <c r="B326" t="s">
        <v>176</v>
      </c>
      <c r="D326" s="7">
        <f>IF(VLOOKUP($B$148&amp;$B326,[17]Sheet1!$C$87:$AC$169,COLUMN(D$1)-2,FALSE)=" ",0,VLOOKUP($B$148&amp;$B326,[17]Sheet1!$C$87:$AC$169,COLUMN(D$1)-2,FALSE))</f>
        <v>0</v>
      </c>
      <c r="E326" s="7">
        <f>IF(VLOOKUP($B$148&amp;$B326,[17]Sheet1!$C$87:$AC$169,COLUMN(E$1)-2,FALSE)=" ",0,VLOOKUP($B$148&amp;$B326,[17]Sheet1!$C$87:$AC$169,COLUMN(E$1)-2,FALSE))</f>
        <v>0</v>
      </c>
      <c r="F326" s="7">
        <f>IF(VLOOKUP($B$148&amp;$B326,[17]Sheet1!$C$87:$AC$169,COLUMN(F$1)-2,FALSE)=" ",0,VLOOKUP($B$148&amp;$B326,[17]Sheet1!$C$87:$AC$169,COLUMN(F$1)-2,FALSE))</f>
        <v>0</v>
      </c>
      <c r="G326" s="7">
        <f>IF(VLOOKUP($B$148&amp;$B326,[17]Sheet1!$C$87:$AC$169,COLUMN(G$1)-2,FALSE)=" ",0,VLOOKUP($B$148&amp;$B326,[17]Sheet1!$C$87:$AC$169,COLUMN(G$1)-2,FALSE))</f>
        <v>0</v>
      </c>
      <c r="H326" s="7">
        <f>IF(VLOOKUP($B$148&amp;$B326,[17]Sheet1!$C$87:$AC$169,COLUMN(H$1)-2,FALSE)=" ",0,VLOOKUP($B$148&amp;$B326,[17]Sheet1!$C$87:$AC$169,COLUMN(H$1)-2,FALSE))</f>
        <v>0</v>
      </c>
      <c r="I326" s="7">
        <f>IF(VLOOKUP($B$148&amp;$B326,[17]Sheet1!$C$87:$AC$169,COLUMN(I$1)-2,FALSE)=" ",0,VLOOKUP($B$148&amp;$B326,[17]Sheet1!$C$87:$AC$169,COLUMN(I$1)-2,FALSE))</f>
        <v>0</v>
      </c>
      <c r="J326" s="7">
        <f>IF(VLOOKUP($B$148&amp;$B326,[17]Sheet1!$C$87:$AC$169,COLUMN(J$1)-2,FALSE)=" ",0,VLOOKUP($B$148&amp;$B326,[17]Sheet1!$C$87:$AC$169,COLUMN(J$1)-2,FALSE))</f>
        <v>0</v>
      </c>
      <c r="K326" s="7">
        <f>IF(VLOOKUP($B$148&amp;$B326,[17]Sheet1!$C$87:$AC$169,COLUMN(K$1)-2,FALSE)=" ",0,VLOOKUP($B$148&amp;$B326,[17]Sheet1!$C$87:$AC$169,COLUMN(K$1)-2,FALSE))</f>
        <v>0</v>
      </c>
      <c r="L326" s="7">
        <f>IF(VLOOKUP($B$148&amp;$B326,[17]Sheet1!$C$87:$AC$169,COLUMN(L$1)-2,FALSE)=" ",0,VLOOKUP($B$148&amp;$B326,[17]Sheet1!$C$87:$AC$169,COLUMN(L$1)-2,FALSE))</f>
        <v>0</v>
      </c>
      <c r="M326" s="7">
        <f>IF(VLOOKUP($B$148&amp;$B326,[17]Sheet1!$C$87:$AC$169,COLUMN(M$1)-2,FALSE)=" ",0,VLOOKUP($B$148&amp;$B326,[17]Sheet1!$C$87:$AC$169,COLUMN(M$1)-2,FALSE))</f>
        <v>0</v>
      </c>
      <c r="N326" s="7">
        <f>IF(VLOOKUP($B$148&amp;$B326,[17]Sheet1!$C$87:$AC$169,COLUMN(N$1)-2,FALSE)=" ",0,VLOOKUP($B$148&amp;$B326,[17]Sheet1!$C$87:$AC$169,COLUMN(N$1)-2,FALSE))</f>
        <v>0</v>
      </c>
      <c r="O326" s="7">
        <f>IF(VLOOKUP($B$148&amp;$B326,[17]Sheet1!$C$87:$AC$169,COLUMN(O$1)-2,FALSE)=" ",0,VLOOKUP($B$148&amp;$B326,[17]Sheet1!$C$87:$AC$169,COLUMN(O$1)-2,FALSE))</f>
        <v>0</v>
      </c>
      <c r="P326" s="7">
        <f>IF(VLOOKUP($B$148&amp;$B326,[17]Sheet1!$C$87:$AC$169,COLUMN(P$1)-2,FALSE)=" ",0,VLOOKUP($B$148&amp;$B326,[17]Sheet1!$C$87:$AC$169,COLUMN(P$1)-2,FALSE))</f>
        <v>0</v>
      </c>
      <c r="Q326" s="7">
        <f>IF(VLOOKUP($B$148&amp;$B326,[17]Sheet1!$C$87:$AC$169,COLUMN(Q$1)-2,FALSE)=" ",0,VLOOKUP($B$148&amp;$B326,[17]Sheet1!$C$87:$AC$169,COLUMN(Q$1)-2,FALSE))</f>
        <v>0</v>
      </c>
      <c r="R326" s="7">
        <f>IF(VLOOKUP($B$148&amp;$B326,[17]Sheet1!$C$87:$AC$169,COLUMN(R$1)-2,FALSE)=" ",0,VLOOKUP($B$148&amp;$B326,[17]Sheet1!$C$87:$AC$169,COLUMN(R$1)-2,FALSE))</f>
        <v>0</v>
      </c>
      <c r="S326" s="7">
        <f>IF(VLOOKUP($B$148&amp;$B326,[17]Sheet1!$C$87:$AC$169,COLUMN(S$1)-2,FALSE)=" ",0,VLOOKUP($B$148&amp;$B326,[17]Sheet1!$C$87:$AC$169,COLUMN(S$1)-2,FALSE))</f>
        <v>0</v>
      </c>
      <c r="T326" s="7">
        <f>IF(VLOOKUP($B$148&amp;$B326,[17]Sheet1!$C$87:$AC$169,COLUMN(T$1)-2,FALSE)=" ",0,VLOOKUP($B$148&amp;$B326,[17]Sheet1!$C$87:$AC$169,COLUMN(T$1)-2,FALSE))</f>
        <v>0</v>
      </c>
      <c r="U326" s="7">
        <f>IF(VLOOKUP($B$148&amp;$B326,[17]Sheet1!$C$87:$AC$169,COLUMN(U$1)-2,FALSE)=" ",0,VLOOKUP($B$148&amp;$B326,[17]Sheet1!$C$87:$AC$169,COLUMN(U$1)-2,FALSE))</f>
        <v>0</v>
      </c>
      <c r="V326" s="7">
        <f>IF(VLOOKUP($B$148&amp;$B326,[17]Sheet1!$C$87:$AC$169,COLUMN(V$1)-2,FALSE)=" ",0,VLOOKUP($B$148&amp;$B326,[17]Sheet1!$C$87:$AC$169,COLUMN(V$1)-2,FALSE))</f>
        <v>0</v>
      </c>
      <c r="W326" s="7">
        <f>IF(VLOOKUP($B$148&amp;$B326,[17]Sheet1!$C$87:$AC$169,COLUMN(W$1)-2,FALSE)=" ",0,VLOOKUP($B$148&amp;$B326,[17]Sheet1!$C$87:$AC$169,COLUMN(W$1)-2,FALSE))</f>
        <v>0</v>
      </c>
      <c r="X326" s="7">
        <f t="shared" ref="X326:AC326" si="345">X324</f>
        <v>300</v>
      </c>
      <c r="Y326" s="7">
        <f t="shared" si="345"/>
        <v>250</v>
      </c>
      <c r="Z326" s="7">
        <f t="shared" si="345"/>
        <v>66200</v>
      </c>
      <c r="AA326" s="7">
        <f t="shared" si="345"/>
        <v>65360</v>
      </c>
      <c r="AB326" s="7">
        <f t="shared" si="345"/>
        <v>118240</v>
      </c>
      <c r="AC326" s="7">
        <f t="shared" si="345"/>
        <v>79678</v>
      </c>
      <c r="AF326" s="7">
        <f>AB326</f>
        <v>118240</v>
      </c>
      <c r="AG326" s="7">
        <f>AC326</f>
        <v>79678</v>
      </c>
      <c r="AH326" s="7">
        <f>VLOOKUP($A$167&amp;$B$312&amp;$B326,'[14]Paga All'!$G$1:$J$3000,4,FALSE)</f>
        <v>4607.3</v>
      </c>
      <c r="AI326" s="7">
        <f>VLOOKUP($A$2&amp;$B$312&amp;$B326,'[15]Paga all'!$F$1413:$G1699,2,FALSE)</f>
        <v>11833.58</v>
      </c>
      <c r="AJ326" s="7">
        <f>VLOOKUP($A$2&amp;$B$312&amp;$B326,'[16]Paga all'!$F$1372:$G$1470,2,FALSE)</f>
        <v>6204.6</v>
      </c>
      <c r="AK326" s="9">
        <f t="shared" ref="AK326:BO326" si="346">AK317*AK323</f>
        <v>155242.76691729322</v>
      </c>
      <c r="AL326" s="9">
        <f t="shared" si="346"/>
        <v>188273.14285714284</v>
      </c>
      <c r="AM326" s="9">
        <f t="shared" si="346"/>
        <v>216348.96240601502</v>
      </c>
      <c r="AN326" s="9">
        <f t="shared" si="346"/>
        <v>248553.57894736843</v>
      </c>
      <c r="AO326" s="9">
        <f t="shared" si="346"/>
        <v>286538.51127819548</v>
      </c>
      <c r="AP326" s="9">
        <f t="shared" si="346"/>
        <v>330303.75939849624</v>
      </c>
      <c r="AQ326" s="9">
        <f t="shared" si="346"/>
        <v>377372.04511278193</v>
      </c>
      <c r="AR326" s="9">
        <f t="shared" si="346"/>
        <v>435175.20300751878</v>
      </c>
      <c r="AS326" s="9">
        <f t="shared" si="346"/>
        <v>499584.43609022553</v>
      </c>
      <c r="AT326" s="9">
        <f t="shared" si="346"/>
        <v>573902.78195488721</v>
      </c>
      <c r="AU326" s="9">
        <f t="shared" si="346"/>
        <v>661433.27819548873</v>
      </c>
      <c r="AV326" s="9">
        <f t="shared" si="346"/>
        <v>760524.40601503756</v>
      </c>
      <c r="AW326" s="9">
        <f t="shared" si="346"/>
        <v>874479.20300751878</v>
      </c>
      <c r="AX326" s="9">
        <f t="shared" si="346"/>
        <v>1006600.7067669173</v>
      </c>
      <c r="AY326" s="9">
        <f t="shared" si="346"/>
        <v>1158540.4360902256</v>
      </c>
      <c r="AZ326" s="9">
        <f t="shared" si="346"/>
        <v>1331949.9097744361</v>
      </c>
      <c r="BA326" s="9">
        <f t="shared" si="346"/>
        <v>1531783.6842105263</v>
      </c>
      <c r="BB326" s="9">
        <f t="shared" si="346"/>
        <v>1760519.037593985</v>
      </c>
      <c r="BC326" s="9">
        <f t="shared" si="346"/>
        <v>2025587.8045112782</v>
      </c>
      <c r="BD326" s="9">
        <f t="shared" si="346"/>
        <v>2328641.5037593986</v>
      </c>
      <c r="BE326" s="9">
        <f t="shared" si="346"/>
        <v>2678763.4887218042</v>
      </c>
      <c r="BF326" s="9">
        <f t="shared" si="346"/>
        <v>3081734.07518797</v>
      </c>
      <c r="BG326" s="9">
        <f t="shared" si="346"/>
        <v>3541682.0601503761</v>
      </c>
      <c r="BH326" s="9">
        <f t="shared" si="346"/>
        <v>4073471.1127819549</v>
      </c>
      <c r="BI326" s="9">
        <f t="shared" si="346"/>
        <v>4686184.5864661653</v>
      </c>
      <c r="BJ326" s="9">
        <f t="shared" si="346"/>
        <v>5388080.07518797</v>
      </c>
      <c r="BK326" s="9">
        <f t="shared" si="346"/>
        <v>6194847.0075187972</v>
      </c>
      <c r="BL326" s="9">
        <f t="shared" si="346"/>
        <v>7125477.8496240601</v>
      </c>
      <c r="BM326" s="9">
        <f t="shared" si="346"/>
        <v>8194010.5112781953</v>
      </c>
      <c r="BN326" s="9">
        <f t="shared" si="346"/>
        <v>9423566.2556390967</v>
      </c>
      <c r="BO326" s="9">
        <f t="shared" si="346"/>
        <v>10837266.345864661</v>
      </c>
    </row>
    <row r="327" spans="1:67" x14ac:dyDescent="0.25">
      <c r="AF327" s="265">
        <f>AC318*AF313</f>
        <v>77825.023255813954</v>
      </c>
      <c r="AG327" s="265">
        <f t="shared" ref="AG327:BO327" si="347">AG318*AG313</f>
        <v>104686.35960591133</v>
      </c>
      <c r="AH327" s="265">
        <f t="shared" si="347"/>
        <v>120105.28078817735</v>
      </c>
      <c r="AI327" s="265">
        <f t="shared" si="347"/>
        <v>106309.40394088671</v>
      </c>
      <c r="AJ327" s="266">
        <f t="shared" si="347"/>
        <v>142827.90147783252</v>
      </c>
      <c r="AK327" s="266">
        <f t="shared" si="347"/>
        <v>134712.67980295568</v>
      </c>
      <c r="AL327" s="266">
        <f t="shared" si="347"/>
        <v>155000.7339901478</v>
      </c>
      <c r="AM327" s="266">
        <f t="shared" si="347"/>
        <v>178534.87684729067</v>
      </c>
      <c r="AN327" s="266">
        <f t="shared" si="347"/>
        <v>205315.10837438426</v>
      </c>
      <c r="AO327" s="266">
        <f t="shared" si="347"/>
        <v>236152.95073891626</v>
      </c>
      <c r="AP327" s="266">
        <f t="shared" si="347"/>
        <v>271859.92610837438</v>
      </c>
      <c r="AQ327" s="266">
        <f t="shared" si="347"/>
        <v>312436.03448275867</v>
      </c>
      <c r="AR327" s="266">
        <f t="shared" si="347"/>
        <v>359504.32019704435</v>
      </c>
      <c r="AS327" s="266">
        <f t="shared" si="347"/>
        <v>413064.78325123154</v>
      </c>
      <c r="AT327" s="266">
        <f t="shared" si="347"/>
        <v>474740.46798029559</v>
      </c>
      <c r="AU327" s="266">
        <f t="shared" si="347"/>
        <v>546154.41871921183</v>
      </c>
      <c r="AV327" s="266">
        <f t="shared" si="347"/>
        <v>628118.15763546806</v>
      </c>
      <c r="AW327" s="266">
        <f t="shared" si="347"/>
        <v>722254.72906403942</v>
      </c>
      <c r="AX327" s="266">
        <f t="shared" si="347"/>
        <v>830998.69950738922</v>
      </c>
      <c r="AY327" s="266">
        <f t="shared" si="347"/>
        <v>955973.11330049264</v>
      </c>
      <c r="AZ327" s="266">
        <f t="shared" si="347"/>
        <v>1099612.5369458129</v>
      </c>
      <c r="BA327" s="266">
        <f t="shared" si="347"/>
        <v>1264351.5369458129</v>
      </c>
      <c r="BB327" s="266">
        <f t="shared" si="347"/>
        <v>1454247.7241379311</v>
      </c>
      <c r="BC327" s="266">
        <f t="shared" si="347"/>
        <v>1672547.1871921183</v>
      </c>
      <c r="BD327" s="266">
        <f t="shared" si="347"/>
        <v>1923307.5369458129</v>
      </c>
      <c r="BE327" s="266">
        <f t="shared" si="347"/>
        <v>2212209.4285714286</v>
      </c>
      <c r="BF327" s="266">
        <f t="shared" si="347"/>
        <v>2544121.9950738917</v>
      </c>
      <c r="BG327" s="266">
        <f t="shared" si="347"/>
        <v>2925537.4137931038</v>
      </c>
      <c r="BH327" s="266">
        <f t="shared" si="347"/>
        <v>3364570.9064039411</v>
      </c>
      <c r="BI327" s="266">
        <f t="shared" si="347"/>
        <v>3869337.6945812809</v>
      </c>
      <c r="BJ327" s="266">
        <f t="shared" si="347"/>
        <v>4449576.044334976</v>
      </c>
      <c r="BK327" s="266">
        <f t="shared" si="347"/>
        <v>5116647.2660098523</v>
      </c>
      <c r="BL327" s="266">
        <f t="shared" si="347"/>
        <v>5884347.2364532026</v>
      </c>
      <c r="BM327" s="266">
        <f t="shared" si="347"/>
        <v>6767283.3546798034</v>
      </c>
      <c r="BN327" s="266">
        <f t="shared" si="347"/>
        <v>7782497.5862068972</v>
      </c>
      <c r="BO327" s="266">
        <f t="shared" si="347"/>
        <v>8950277.9852216747</v>
      </c>
    </row>
    <row r="328" spans="1:67" x14ac:dyDescent="0.25">
      <c r="X328" s="283">
        <f>X326/X324</f>
        <v>1</v>
      </c>
      <c r="Y328" s="283"/>
      <c r="Z328" s="283">
        <f>Z326/Z324</f>
        <v>1</v>
      </c>
      <c r="AA328" s="283">
        <f>AA326/AA324</f>
        <v>1</v>
      </c>
      <c r="AB328" s="283">
        <f>AB326/AB324</f>
        <v>1</v>
      </c>
      <c r="AC328" s="283">
        <f>AC326/AC324</f>
        <v>1</v>
      </c>
      <c r="AD328" s="306"/>
      <c r="AE328" s="307"/>
      <c r="AF328" s="283">
        <f>AF326/AF324</f>
        <v>1</v>
      </c>
      <c r="AG328" s="283">
        <f>AG326/AG324</f>
        <v>1</v>
      </c>
      <c r="AH328" s="283">
        <f>AH326/AH324</f>
        <v>7.7655486263273218E-2</v>
      </c>
      <c r="AI328" s="283"/>
      <c r="AJ328" s="308"/>
    </row>
    <row r="329" spans="1:67" x14ac:dyDescent="0.25">
      <c r="X329" s="283"/>
      <c r="Y329" s="283"/>
      <c r="Z329" s="283"/>
      <c r="AA329" s="283"/>
      <c r="AB329" s="283"/>
      <c r="AC329" s="283"/>
      <c r="AD329" s="306"/>
      <c r="AE329" s="307"/>
      <c r="AF329" s="283"/>
      <c r="AG329" s="283"/>
      <c r="AH329" s="283"/>
      <c r="AI329" s="283"/>
      <c r="AJ329" s="308"/>
    </row>
    <row r="330" spans="1:67" x14ac:dyDescent="0.25">
      <c r="A330" s="1" t="s">
        <v>261</v>
      </c>
      <c r="E330" s="280">
        <f>E$3-D$3</f>
        <v>1207</v>
      </c>
      <c r="F330" s="280">
        <f t="shared" ref="F330:AB330" si="348">F$3-E$3</f>
        <v>1806</v>
      </c>
      <c r="G330" s="280">
        <f t="shared" si="348"/>
        <v>5363</v>
      </c>
      <c r="H330" s="280">
        <f t="shared" si="348"/>
        <v>14918</v>
      </c>
      <c r="I330" s="280">
        <f t="shared" si="348"/>
        <v>7600</v>
      </c>
      <c r="J330" s="280">
        <f t="shared" si="348"/>
        <v>1967</v>
      </c>
      <c r="K330" s="280">
        <f t="shared" si="348"/>
        <v>3213</v>
      </c>
      <c r="L330" s="280">
        <f t="shared" si="348"/>
        <v>3985</v>
      </c>
      <c r="M330" s="280">
        <f t="shared" si="348"/>
        <v>5280</v>
      </c>
      <c r="N330" s="280">
        <f t="shared" si="348"/>
        <v>6302</v>
      </c>
      <c r="O330" s="280">
        <f t="shared" si="348"/>
        <v>4641</v>
      </c>
      <c r="P330" s="280">
        <f t="shared" si="348"/>
        <v>3804</v>
      </c>
      <c r="Q330" s="280">
        <f t="shared" si="348"/>
        <v>2951</v>
      </c>
      <c r="R330" s="280">
        <f t="shared" si="348"/>
        <v>4603</v>
      </c>
      <c r="S330" s="280">
        <f t="shared" si="348"/>
        <v>3076</v>
      </c>
      <c r="T330" s="280">
        <f t="shared" si="348"/>
        <v>3780</v>
      </c>
      <c r="U330" s="280">
        <f t="shared" si="348"/>
        <v>3445</v>
      </c>
      <c r="V330" s="280">
        <f t="shared" si="348"/>
        <v>2905</v>
      </c>
      <c r="W330" s="280">
        <f t="shared" si="348"/>
        <v>3439</v>
      </c>
      <c r="X330" s="280">
        <f t="shared" si="348"/>
        <v>3095</v>
      </c>
      <c r="Y330" s="280">
        <f t="shared" si="348"/>
        <v>2962</v>
      </c>
      <c r="Z330" s="280">
        <f t="shared" si="348"/>
        <v>2469</v>
      </c>
      <c r="AA330" s="280">
        <f t="shared" si="348"/>
        <v>2144</v>
      </c>
      <c r="AB330" s="280">
        <f t="shared" si="348"/>
        <v>2141</v>
      </c>
      <c r="AC330" s="280">
        <f>AC$3-AB$3</f>
        <v>2211</v>
      </c>
      <c r="AF330" s="280">
        <f>AF$3-AA$3</f>
        <v>2141</v>
      </c>
      <c r="AG330" s="280">
        <f>AG$3-AB$3</f>
        <v>2211</v>
      </c>
      <c r="AH330" s="280">
        <f>AH$3-AG$3</f>
        <v>3451</v>
      </c>
      <c r="AI330" s="280">
        <f>AI$3-AH$3</f>
        <v>3520</v>
      </c>
      <c r="AJ330" s="281">
        <f t="shared" ref="AJ330:BM330" si="349">AJ$3-AI$3</f>
        <v>3589</v>
      </c>
      <c r="AK330" s="281">
        <f t="shared" si="349"/>
        <v>3660</v>
      </c>
      <c r="AL330" s="281">
        <f t="shared" si="349"/>
        <v>3733</v>
      </c>
      <c r="AM330" s="281">
        <f t="shared" si="349"/>
        <v>3807</v>
      </c>
      <c r="AN330" s="281">
        <f t="shared" si="349"/>
        <v>3882</v>
      </c>
      <c r="AO330" s="281">
        <f t="shared" si="349"/>
        <v>3959</v>
      </c>
      <c r="AP330" s="281">
        <f t="shared" si="349"/>
        <v>4037</v>
      </c>
      <c r="AQ330" s="281">
        <f t="shared" si="349"/>
        <v>4117</v>
      </c>
      <c r="AR330" s="281">
        <f t="shared" si="349"/>
        <v>4199</v>
      </c>
      <c r="AS330" s="281">
        <f t="shared" si="349"/>
        <v>4282</v>
      </c>
      <c r="AT330" s="281">
        <f t="shared" si="349"/>
        <v>4367</v>
      </c>
      <c r="AU330" s="281">
        <f t="shared" si="349"/>
        <v>4453</v>
      </c>
      <c r="AV330" s="281">
        <f t="shared" si="349"/>
        <v>4541</v>
      </c>
      <c r="AW330" s="281">
        <f t="shared" si="349"/>
        <v>4631</v>
      </c>
      <c r="AX330" s="281">
        <f t="shared" si="349"/>
        <v>4723</v>
      </c>
      <c r="AY330" s="281">
        <f t="shared" si="349"/>
        <v>4816</v>
      </c>
      <c r="AZ330" s="281">
        <f t="shared" si="349"/>
        <v>4911</v>
      </c>
      <c r="BA330" s="281">
        <f t="shared" si="349"/>
        <v>5009</v>
      </c>
      <c r="BB330" s="281">
        <f t="shared" si="349"/>
        <v>5108</v>
      </c>
      <c r="BC330" s="281">
        <f t="shared" si="349"/>
        <v>5209</v>
      </c>
      <c r="BD330" s="281">
        <f t="shared" si="349"/>
        <v>5312</v>
      </c>
      <c r="BE330" s="281">
        <f t="shared" si="349"/>
        <v>5417</v>
      </c>
      <c r="BF330" s="281">
        <f t="shared" si="349"/>
        <v>5524</v>
      </c>
      <c r="BG330" s="281">
        <f t="shared" si="349"/>
        <v>5634</v>
      </c>
      <c r="BH330" s="281">
        <f t="shared" si="349"/>
        <v>5745</v>
      </c>
      <c r="BI330" s="281">
        <f t="shared" si="349"/>
        <v>5859</v>
      </c>
      <c r="BJ330" s="281">
        <f t="shared" si="349"/>
        <v>5975</v>
      </c>
      <c r="BK330" s="281">
        <f t="shared" si="349"/>
        <v>6093</v>
      </c>
      <c r="BL330" s="281">
        <f t="shared" si="349"/>
        <v>6214</v>
      </c>
      <c r="BM330" s="281">
        <f t="shared" si="349"/>
        <v>6337</v>
      </c>
      <c r="BN330" s="281">
        <f>BN$3-BM$3</f>
        <v>6462</v>
      </c>
      <c r="BO330" s="281">
        <f>BO$3-BN$3</f>
        <v>6590</v>
      </c>
    </row>
    <row r="331" spans="1:67" x14ac:dyDescent="0.25">
      <c r="D331" s="282"/>
      <c r="E331" s="283">
        <f>E340/E330</f>
        <v>0.1756420878210439</v>
      </c>
      <c r="F331" s="283">
        <f t="shared" ref="F331:AC331" si="350">F340/F330</f>
        <v>0.1273532668881506</v>
      </c>
      <c r="G331" s="283">
        <f t="shared" si="350"/>
        <v>5.5565914600037292E-2</v>
      </c>
      <c r="H331" s="283">
        <f t="shared" si="350"/>
        <v>2.9829735889529429E-2</v>
      </c>
      <c r="I331" s="283">
        <f t="shared" si="350"/>
        <v>6.8684210526315792E-2</v>
      </c>
      <c r="J331" s="283">
        <f t="shared" si="350"/>
        <v>0.15709201830198272</v>
      </c>
      <c r="K331" s="283">
        <f t="shared" si="350"/>
        <v>0.23591658885776534</v>
      </c>
      <c r="L331" s="283">
        <f t="shared" si="350"/>
        <v>0.29084065244667501</v>
      </c>
      <c r="M331" s="283">
        <f t="shared" si="350"/>
        <v>0.25132575757575759</v>
      </c>
      <c r="N331" s="283">
        <f t="shared" si="350"/>
        <v>0.48397334179625517</v>
      </c>
      <c r="O331" s="283">
        <f t="shared" si="350"/>
        <v>0.39000215470803706</v>
      </c>
      <c r="P331" s="283">
        <f t="shared" si="350"/>
        <v>0.18901156677181913</v>
      </c>
      <c r="Q331" s="283">
        <f t="shared" si="350"/>
        <v>0.25550660792951541</v>
      </c>
      <c r="R331" s="283">
        <f t="shared" si="350"/>
        <v>0.27286552248533563</v>
      </c>
      <c r="S331" s="283">
        <f t="shared" si="350"/>
        <v>0.21618985695708712</v>
      </c>
      <c r="T331" s="283">
        <f t="shared" si="350"/>
        <v>0.16349206349206349</v>
      </c>
      <c r="U331" s="283">
        <f t="shared" si="350"/>
        <v>0.21451378809869376</v>
      </c>
      <c r="V331" s="283">
        <f t="shared" si="350"/>
        <v>0.29707401032702235</v>
      </c>
      <c r="W331" s="283">
        <f t="shared" si="350"/>
        <v>0.26315789473684209</v>
      </c>
      <c r="X331" s="283">
        <f t="shared" si="350"/>
        <v>0.26429725363489498</v>
      </c>
      <c r="Y331" s="283">
        <f t="shared" si="350"/>
        <v>0.27920324105334232</v>
      </c>
      <c r="Z331" s="283">
        <f t="shared" si="350"/>
        <v>0.3309031996759822</v>
      </c>
      <c r="AA331" s="283">
        <f t="shared" si="350"/>
        <v>0.34934701492537312</v>
      </c>
      <c r="AB331" s="283">
        <f>AB340/AB330</f>
        <v>0.30312937879495561</v>
      </c>
      <c r="AC331" s="283">
        <f t="shared" si="350"/>
        <v>0.39936680235187699</v>
      </c>
      <c r="AD331" s="284">
        <f>SUM(P340:AC340)/SUM(P330:AC330)</f>
        <v>0.26175479372457872</v>
      </c>
      <c r="AF331" s="285">
        <f t="shared" ref="AF331:BO331" si="351">AF340/AF330</f>
        <v>0.30312937879495561</v>
      </c>
      <c r="AG331" s="285">
        <f t="shared" si="351"/>
        <v>0.39936680235187699</v>
      </c>
      <c r="AH331" s="285">
        <f t="shared" si="351"/>
        <v>0.39405179282063102</v>
      </c>
      <c r="AI331" s="285">
        <f t="shared" si="351"/>
        <v>0.27749662398151143</v>
      </c>
      <c r="AJ331" s="286">
        <f t="shared" si="351"/>
        <v>1.3066332162886314</v>
      </c>
      <c r="AK331" s="286">
        <f t="shared" si="351"/>
        <v>2.007995002466247</v>
      </c>
      <c r="AL331" s="286">
        <f t="shared" si="351"/>
        <v>1.7697355644807038</v>
      </c>
      <c r="AM331" s="286">
        <f t="shared" si="351"/>
        <v>0.9241199312005034</v>
      </c>
      <c r="AN331" s="286">
        <f t="shared" si="351"/>
        <v>0.92419570631241177</v>
      </c>
      <c r="AO331" s="286">
        <f t="shared" si="351"/>
        <v>0.92416124074681694</v>
      </c>
      <c r="AP331" s="286">
        <f t="shared" si="351"/>
        <v>0.92423509152495598</v>
      </c>
      <c r="AQ331" s="286">
        <f t="shared" si="351"/>
        <v>0.92421476363826538</v>
      </c>
      <c r="AR331" s="286">
        <f t="shared" si="351"/>
        <v>0.92411343894366849</v>
      </c>
      <c r="AS331" s="286">
        <f t="shared" si="351"/>
        <v>0.92413594930727261</v>
      </c>
      <c r="AT331" s="286">
        <f t="shared" si="351"/>
        <v>0.92409020133083286</v>
      </c>
      <c r="AU331" s="286">
        <f t="shared" si="351"/>
        <v>0.92417253059258997</v>
      </c>
      <c r="AV331" s="286">
        <f t="shared" si="351"/>
        <v>0.92419765610439963</v>
      </c>
      <c r="AW331" s="286">
        <f t="shared" si="351"/>
        <v>0.92417585141565795</v>
      </c>
      <c r="AX331" s="286">
        <f t="shared" si="351"/>
        <v>0.92411673493682389</v>
      </c>
      <c r="AY331" s="286">
        <f t="shared" si="351"/>
        <v>0.92420039363424766</v>
      </c>
      <c r="AZ331" s="286">
        <f t="shared" si="351"/>
        <v>0.9242541133575316</v>
      </c>
      <c r="BA331" s="286">
        <f t="shared" si="351"/>
        <v>0.92412148727207832</v>
      </c>
      <c r="BB331" s="286">
        <f t="shared" si="351"/>
        <v>0.92414560915016619</v>
      </c>
      <c r="BC331" s="286">
        <f t="shared" si="351"/>
        <v>0.92416240909265324</v>
      </c>
      <c r="BD331" s="286">
        <f t="shared" si="351"/>
        <v>0.92417842767129288</v>
      </c>
      <c r="BE331" s="286">
        <f t="shared" si="351"/>
        <v>0.92419971456308214</v>
      </c>
      <c r="BF331" s="286">
        <f t="shared" si="351"/>
        <v>0.92423185241290406</v>
      </c>
      <c r="BG331" s="286">
        <f t="shared" si="351"/>
        <v>0.92413367596418994</v>
      </c>
      <c r="BH331" s="286">
        <f t="shared" si="351"/>
        <v>0.92420816804243533</v>
      </c>
      <c r="BI331" s="286">
        <f t="shared" si="351"/>
        <v>0.92416682892621549</v>
      </c>
      <c r="BJ331" s="286">
        <f t="shared" si="351"/>
        <v>0.92416245102300365</v>
      </c>
      <c r="BK331" s="286">
        <f t="shared" si="351"/>
        <v>0.92419828224608258</v>
      </c>
      <c r="BL331" s="286">
        <f t="shared" si="351"/>
        <v>0.92414459978078867</v>
      </c>
      <c r="BM331" s="286">
        <f t="shared" si="351"/>
        <v>0.92414436033695324</v>
      </c>
      <c r="BN331" s="286">
        <f t="shared" si="351"/>
        <v>0.92419956124234814</v>
      </c>
      <c r="BO331" s="286">
        <f t="shared" si="351"/>
        <v>0.92418686323012311</v>
      </c>
    </row>
    <row r="332" spans="1:67" x14ac:dyDescent="0.25">
      <c r="A332" t="s">
        <v>262</v>
      </c>
    </row>
    <row r="333" spans="1:67" x14ac:dyDescent="0.25">
      <c r="AA333" s="234">
        <f>RATE((COUNT($E$1:$O$1)),,-$D335,$O335)</f>
        <v>1.2024673019105784E-3</v>
      </c>
      <c r="AB333" s="234">
        <f>RATE((COUNT($E$1:$O$1)),,-$D335,$O335)</f>
        <v>1.2024673019105784E-3</v>
      </c>
      <c r="AC333" s="234">
        <f>RATE((COUNT($Q$1:$AC$1)),,-$P335,$AC335)</f>
        <v>-6.3355780667284853E-2</v>
      </c>
    </row>
    <row r="334" spans="1:67" x14ac:dyDescent="0.25">
      <c r="B334" s="287" t="s">
        <v>99</v>
      </c>
      <c r="C334" s="247"/>
      <c r="D334" s="253"/>
      <c r="E334" s="253">
        <f>RATE(1,,-D337,E337)</f>
        <v>-0.26881720430107531</v>
      </c>
      <c r="F334" s="253">
        <f t="shared" ref="F334:AB334" si="352">RATE(1,,-E337,F337)</f>
        <v>-3.5294117647058802E-2</v>
      </c>
      <c r="G334" s="253">
        <f t="shared" si="352"/>
        <v>7.7235772357723539E-2</v>
      </c>
      <c r="H334" s="253">
        <f t="shared" si="352"/>
        <v>0.32924528301886791</v>
      </c>
      <c r="I334" s="253">
        <f t="shared" si="352"/>
        <v>0.21078779276082327</v>
      </c>
      <c r="J334" s="253">
        <f t="shared" si="352"/>
        <v>8.2063305978896592E-3</v>
      </c>
      <c r="K334" s="253">
        <f t="shared" si="352"/>
        <v>0.19476744186046505</v>
      </c>
      <c r="L334" s="253">
        <f t="shared" si="352"/>
        <v>0.49489051094890513</v>
      </c>
      <c r="M334" s="253">
        <f t="shared" si="352"/>
        <v>0.28059895833333343</v>
      </c>
      <c r="N334" s="253">
        <f t="shared" si="352"/>
        <v>0.61464158617183506</v>
      </c>
      <c r="O334" s="253">
        <f t="shared" si="352"/>
        <v>0.10972921914357683</v>
      </c>
      <c r="P334" s="253">
        <f t="shared" si="352"/>
        <v>-0.32047098879273656</v>
      </c>
      <c r="Q334" s="253">
        <f t="shared" si="352"/>
        <v>-0.20709812108559503</v>
      </c>
      <c r="R334" s="253">
        <f t="shared" si="352"/>
        <v>0.26487625065824111</v>
      </c>
      <c r="S334" s="253">
        <f t="shared" si="352"/>
        <v>-3.4762697751873461E-2</v>
      </c>
      <c r="T334" s="253">
        <f t="shared" si="352"/>
        <v>-0.10157429372439061</v>
      </c>
      <c r="U334" s="253">
        <f t="shared" si="352"/>
        <v>3.8406144983196798E-3</v>
      </c>
      <c r="V334" s="253">
        <f t="shared" si="352"/>
        <v>9.9952175992347972E-2</v>
      </c>
      <c r="W334" s="253">
        <f t="shared" si="352"/>
        <v>0.11826086956521736</v>
      </c>
      <c r="X334" s="253">
        <f t="shared" si="352"/>
        <v>2.916018662519447E-2</v>
      </c>
      <c r="Y334" s="253">
        <f t="shared" si="352"/>
        <v>1.9267094824329371E-2</v>
      </c>
      <c r="Z334" s="253">
        <f t="shared" si="352"/>
        <v>-5.6893995552261031E-2</v>
      </c>
      <c r="AA334" s="253">
        <f t="shared" si="352"/>
        <v>-2.1418746315582698E-2</v>
      </c>
      <c r="AB334" s="253">
        <f t="shared" si="352"/>
        <v>-7.6104417670682781E-2</v>
      </c>
      <c r="AC334" s="253">
        <f>RATE(1,,-AA337,AC337)</f>
        <v>-4.3975903614457787E-2</v>
      </c>
      <c r="AD334" s="250">
        <v>2.5000000000000001E-3</v>
      </c>
      <c r="AF334" s="254">
        <f>AD334</f>
        <v>2.5000000000000001E-3</v>
      </c>
      <c r="AG334" s="254">
        <f t="shared" ref="AG334:BO336" si="353">AF334</f>
        <v>2.5000000000000001E-3</v>
      </c>
      <c r="AH334" s="254">
        <f t="shared" si="353"/>
        <v>2.5000000000000001E-3</v>
      </c>
      <c r="AI334" s="254">
        <f t="shared" si="353"/>
        <v>2.5000000000000001E-3</v>
      </c>
      <c r="AJ334" s="252">
        <f t="shared" si="353"/>
        <v>2.5000000000000001E-3</v>
      </c>
      <c r="AK334" s="252">
        <f t="shared" si="353"/>
        <v>2.5000000000000001E-3</v>
      </c>
      <c r="AL334" s="252">
        <f t="shared" si="353"/>
        <v>2.5000000000000001E-3</v>
      </c>
      <c r="AM334" s="252">
        <f t="shared" si="353"/>
        <v>2.5000000000000001E-3</v>
      </c>
      <c r="AN334" s="252">
        <f t="shared" si="353"/>
        <v>2.5000000000000001E-3</v>
      </c>
      <c r="AO334" s="252">
        <f t="shared" si="353"/>
        <v>2.5000000000000001E-3</v>
      </c>
      <c r="AP334" s="252">
        <f t="shared" si="353"/>
        <v>2.5000000000000001E-3</v>
      </c>
      <c r="AQ334" s="252">
        <f t="shared" si="353"/>
        <v>2.5000000000000001E-3</v>
      </c>
      <c r="AR334" s="252">
        <f t="shared" si="353"/>
        <v>2.5000000000000001E-3</v>
      </c>
      <c r="AS334" s="252">
        <f t="shared" si="353"/>
        <v>2.5000000000000001E-3</v>
      </c>
      <c r="AT334" s="252">
        <f t="shared" si="353"/>
        <v>2.5000000000000001E-3</v>
      </c>
      <c r="AU334" s="252">
        <f t="shared" si="353"/>
        <v>2.5000000000000001E-3</v>
      </c>
      <c r="AV334" s="252">
        <f t="shared" si="353"/>
        <v>2.5000000000000001E-3</v>
      </c>
      <c r="AW334" s="252">
        <f t="shared" si="353"/>
        <v>2.5000000000000001E-3</v>
      </c>
      <c r="AX334" s="252">
        <f t="shared" si="353"/>
        <v>2.5000000000000001E-3</v>
      </c>
      <c r="AY334" s="252">
        <f t="shared" si="353"/>
        <v>2.5000000000000001E-3</v>
      </c>
      <c r="AZ334" s="252">
        <f t="shared" si="353"/>
        <v>2.5000000000000001E-3</v>
      </c>
      <c r="BA334" s="252">
        <f t="shared" si="353"/>
        <v>2.5000000000000001E-3</v>
      </c>
      <c r="BB334" s="252">
        <f t="shared" si="353"/>
        <v>2.5000000000000001E-3</v>
      </c>
      <c r="BC334" s="252">
        <f t="shared" si="353"/>
        <v>2.5000000000000001E-3</v>
      </c>
      <c r="BD334" s="252">
        <f t="shared" si="353"/>
        <v>2.5000000000000001E-3</v>
      </c>
      <c r="BE334" s="252">
        <f t="shared" si="353"/>
        <v>2.5000000000000001E-3</v>
      </c>
      <c r="BF334" s="252">
        <f t="shared" si="353"/>
        <v>2.5000000000000001E-3</v>
      </c>
      <c r="BG334" s="252">
        <f t="shared" si="353"/>
        <v>2.5000000000000001E-3</v>
      </c>
      <c r="BH334" s="252">
        <f t="shared" si="353"/>
        <v>2.5000000000000001E-3</v>
      </c>
      <c r="BI334" s="252">
        <f t="shared" si="353"/>
        <v>2.5000000000000001E-3</v>
      </c>
      <c r="BJ334" s="252">
        <f t="shared" si="353"/>
        <v>2.5000000000000001E-3</v>
      </c>
      <c r="BK334" s="252">
        <f t="shared" si="353"/>
        <v>2.5000000000000001E-3</v>
      </c>
      <c r="BL334" s="252">
        <f t="shared" si="353"/>
        <v>2.5000000000000001E-3</v>
      </c>
      <c r="BM334" s="252">
        <f t="shared" si="353"/>
        <v>2.5000000000000001E-3</v>
      </c>
      <c r="BN334" s="252">
        <f t="shared" si="353"/>
        <v>2.5000000000000001E-3</v>
      </c>
      <c r="BO334" s="252">
        <f t="shared" si="353"/>
        <v>2.5000000000000001E-3</v>
      </c>
    </row>
    <row r="335" spans="1:67" x14ac:dyDescent="0.25">
      <c r="B335" s="287" t="s">
        <v>101</v>
      </c>
      <c r="C335" s="247"/>
      <c r="D335" s="253">
        <f t="shared" ref="D335:AA335" si="354">D339/D337</f>
        <v>0.39928315412186383</v>
      </c>
      <c r="E335" s="253">
        <f t="shared" si="354"/>
        <v>0.3</v>
      </c>
      <c r="F335" s="253">
        <f t="shared" si="354"/>
        <v>0.20934959349593496</v>
      </c>
      <c r="G335" s="253">
        <f t="shared" si="354"/>
        <v>0.2</v>
      </c>
      <c r="H335" s="253">
        <f t="shared" si="354"/>
        <v>0.17104329311568489</v>
      </c>
      <c r="I335" s="253">
        <f t="shared" si="354"/>
        <v>0.19460726846424384</v>
      </c>
      <c r="J335" s="253">
        <f t="shared" si="354"/>
        <v>0.28837209302325584</v>
      </c>
      <c r="K335" s="253">
        <f t="shared" si="354"/>
        <v>0.14939172749391727</v>
      </c>
      <c r="L335" s="253">
        <f t="shared" si="354"/>
        <v>0.220703125</v>
      </c>
      <c r="M335" s="253">
        <f t="shared" si="354"/>
        <v>0.25826131164209454</v>
      </c>
      <c r="N335" s="253">
        <f t="shared" si="354"/>
        <v>0.17962846347607053</v>
      </c>
      <c r="O335" s="253">
        <f t="shared" si="354"/>
        <v>0.40459639665200736</v>
      </c>
      <c r="P335" s="253">
        <f t="shared" si="354"/>
        <v>0.38413361169102295</v>
      </c>
      <c r="Q335" s="253">
        <f t="shared" si="354"/>
        <v>0.18430753027909427</v>
      </c>
      <c r="R335" s="253">
        <f t="shared" si="354"/>
        <v>0.12531223980016654</v>
      </c>
      <c r="S335" s="253">
        <f t="shared" si="354"/>
        <v>0.24239810222126376</v>
      </c>
      <c r="T335" s="253">
        <f t="shared" si="354"/>
        <v>0.18314930388862219</v>
      </c>
      <c r="U335" s="253">
        <f t="shared" si="354"/>
        <v>0.14371114299378288</v>
      </c>
      <c r="V335" s="253">
        <f t="shared" si="354"/>
        <v>0.1376086956521739</v>
      </c>
      <c r="W335" s="253">
        <f t="shared" si="354"/>
        <v>0.13199844479004666</v>
      </c>
      <c r="X335" s="253">
        <f t="shared" si="354"/>
        <v>0.14809217982621836</v>
      </c>
      <c r="Y335" s="253">
        <f t="shared" si="354"/>
        <v>0.14492216456634543</v>
      </c>
      <c r="Z335" s="253">
        <f t="shared" si="354"/>
        <v>0.18137158577323639</v>
      </c>
      <c r="AA335" s="253">
        <f t="shared" si="354"/>
        <v>0.15060240963855423</v>
      </c>
      <c r="AB335" s="253">
        <f>AB339/AB337</f>
        <v>0.17691806129102369</v>
      </c>
      <c r="AC335" s="253">
        <f>AC339/AC337</f>
        <v>0.16404116782188616</v>
      </c>
      <c r="AD335" s="250">
        <f>SUM(Y339:AC339)/SUM(Y337:AC337)</f>
        <v>0.16312885165344182</v>
      </c>
      <c r="AF335" s="254">
        <f>AD335</f>
        <v>0.16312885165344182</v>
      </c>
      <c r="AG335" s="254">
        <f t="shared" si="353"/>
        <v>0.16312885165344182</v>
      </c>
      <c r="AH335" s="254">
        <f t="shared" si="353"/>
        <v>0.16312885165344182</v>
      </c>
      <c r="AI335" s="254">
        <f t="shared" si="353"/>
        <v>0.16312885165344182</v>
      </c>
      <c r="AJ335" s="252">
        <f t="shared" si="353"/>
        <v>0.16312885165344182</v>
      </c>
      <c r="AK335" s="252">
        <f t="shared" si="353"/>
        <v>0.16312885165344182</v>
      </c>
      <c r="AL335" s="252">
        <f t="shared" si="353"/>
        <v>0.16312885165344182</v>
      </c>
      <c r="AM335" s="252">
        <f t="shared" si="353"/>
        <v>0.16312885165344182</v>
      </c>
      <c r="AN335" s="252">
        <f t="shared" si="353"/>
        <v>0.16312885165344182</v>
      </c>
      <c r="AO335" s="252">
        <f t="shared" si="353"/>
        <v>0.16312885165344182</v>
      </c>
      <c r="AP335" s="252">
        <f t="shared" si="353"/>
        <v>0.16312885165344182</v>
      </c>
      <c r="AQ335" s="252">
        <f t="shared" si="353"/>
        <v>0.16312885165344182</v>
      </c>
      <c r="AR335" s="252">
        <f t="shared" si="353"/>
        <v>0.16312885165344182</v>
      </c>
      <c r="AS335" s="252">
        <f t="shared" si="353"/>
        <v>0.16312885165344182</v>
      </c>
      <c r="AT335" s="252">
        <f t="shared" si="353"/>
        <v>0.16312885165344182</v>
      </c>
      <c r="AU335" s="252">
        <f t="shared" si="353"/>
        <v>0.16312885165344182</v>
      </c>
      <c r="AV335" s="252">
        <f t="shared" si="353"/>
        <v>0.16312885165344182</v>
      </c>
      <c r="AW335" s="252">
        <f t="shared" si="353"/>
        <v>0.16312885165344182</v>
      </c>
      <c r="AX335" s="252">
        <f t="shared" si="353"/>
        <v>0.16312885165344182</v>
      </c>
      <c r="AY335" s="252">
        <f t="shared" si="353"/>
        <v>0.16312885165344182</v>
      </c>
      <c r="AZ335" s="252">
        <f t="shared" si="353"/>
        <v>0.16312885165344182</v>
      </c>
      <c r="BA335" s="252">
        <f t="shared" si="353"/>
        <v>0.16312885165344182</v>
      </c>
      <c r="BB335" s="252">
        <f t="shared" si="353"/>
        <v>0.16312885165344182</v>
      </c>
      <c r="BC335" s="252">
        <f t="shared" si="353"/>
        <v>0.16312885165344182</v>
      </c>
      <c r="BD335" s="252">
        <f t="shared" si="353"/>
        <v>0.16312885165344182</v>
      </c>
      <c r="BE335" s="252">
        <f t="shared" si="353"/>
        <v>0.16312885165344182</v>
      </c>
      <c r="BF335" s="252">
        <f t="shared" si="353"/>
        <v>0.16312885165344182</v>
      </c>
      <c r="BG335" s="252">
        <f t="shared" si="353"/>
        <v>0.16312885165344182</v>
      </c>
      <c r="BH335" s="252">
        <f t="shared" si="353"/>
        <v>0.16312885165344182</v>
      </c>
      <c r="BI335" s="252">
        <f t="shared" si="353"/>
        <v>0.16312885165344182</v>
      </c>
      <c r="BJ335" s="252">
        <f t="shared" si="353"/>
        <v>0.16312885165344182</v>
      </c>
      <c r="BK335" s="252">
        <f t="shared" si="353"/>
        <v>0.16312885165344182</v>
      </c>
      <c r="BL335" s="252">
        <f t="shared" si="353"/>
        <v>0.16312885165344182</v>
      </c>
      <c r="BM335" s="252">
        <f t="shared" si="353"/>
        <v>0.16312885165344182</v>
      </c>
      <c r="BN335" s="252">
        <f t="shared" si="353"/>
        <v>0.16312885165344182</v>
      </c>
      <c r="BO335" s="252">
        <f t="shared" si="353"/>
        <v>0.16312885165344182</v>
      </c>
    </row>
    <row r="336" spans="1:67" x14ac:dyDescent="0.25">
      <c r="B336" s="287"/>
      <c r="C336" s="247"/>
      <c r="D336" s="253">
        <f t="shared" ref="D336:AA336" si="355">D337/D3</f>
        <v>1.8583151276176268E-2</v>
      </c>
      <c r="E336" s="253">
        <f t="shared" si="355"/>
        <v>1.3372664700098328E-2</v>
      </c>
      <c r="F336" s="253">
        <f t="shared" si="355"/>
        <v>1.2602297614016215E-2</v>
      </c>
      <c r="G336" s="253">
        <f t="shared" si="355"/>
        <v>1.2703130243037247E-2</v>
      </c>
      <c r="H336" s="253">
        <f t="shared" si="355"/>
        <v>1.4324637563286636E-2</v>
      </c>
      <c r="I336" s="253">
        <f t="shared" si="355"/>
        <v>1.6100111360676468E-2</v>
      </c>
      <c r="J336" s="253">
        <f t="shared" si="355"/>
        <v>1.5936402635065645E-2</v>
      </c>
      <c r="K336" s="253">
        <f t="shared" si="355"/>
        <v>1.8489859818970326E-2</v>
      </c>
      <c r="L336" s="253">
        <f t="shared" si="355"/>
        <v>2.6683575529632492E-2</v>
      </c>
      <c r="M336" s="253">
        <f t="shared" si="355"/>
        <v>3.2672519039590724E-2</v>
      </c>
      <c r="N336" s="253">
        <f t="shared" si="355"/>
        <v>5.0130614242082254E-2</v>
      </c>
      <c r="O336" s="253">
        <f t="shared" si="355"/>
        <v>5.366577845451085E-2</v>
      </c>
      <c r="P336" s="253">
        <f t="shared" si="355"/>
        <v>3.5441052429080903E-2</v>
      </c>
      <c r="Q336" s="253">
        <f t="shared" si="355"/>
        <v>2.7500814597588793E-2</v>
      </c>
      <c r="R336" s="253">
        <f t="shared" si="355"/>
        <v>3.3663144322672874E-2</v>
      </c>
      <c r="S336" s="253">
        <f t="shared" si="355"/>
        <v>3.1807331394391701E-2</v>
      </c>
      <c r="T336" s="253">
        <f t="shared" si="355"/>
        <v>2.7854296488459791E-2</v>
      </c>
      <c r="U336" s="253">
        <f t="shared" si="355"/>
        <v>2.7331725584769522E-2</v>
      </c>
      <c r="V336" s="253">
        <f t="shared" si="355"/>
        <v>2.9503444206421488E-2</v>
      </c>
      <c r="W336" s="253">
        <f t="shared" si="355"/>
        <v>3.2280534411024582E-2</v>
      </c>
      <c r="X336" s="253">
        <f t="shared" si="355"/>
        <v>3.2588889983256181E-2</v>
      </c>
      <c r="Y336" s="253">
        <f t="shared" si="355"/>
        <v>3.262196965116982E-2</v>
      </c>
      <c r="Z336" s="253">
        <f t="shared" si="355"/>
        <v>3.0313499603881366E-2</v>
      </c>
      <c r="AA336" s="253">
        <f t="shared" si="355"/>
        <v>2.9290154861401105E-2</v>
      </c>
      <c r="AB336" s="253">
        <f>AB337/AB3</f>
        <v>2.6724518482377269E-2</v>
      </c>
      <c r="AC336" s="253">
        <f>AC337/AC3</f>
        <v>2.7303225806451614E-2</v>
      </c>
      <c r="AD336" s="250">
        <f>SUM(V337:AC337)/SUM(V$3:AC$3)</f>
        <v>3.0028638877464472E-2</v>
      </c>
      <c r="AF336" s="309">
        <f>AD336</f>
        <v>3.0028638877464472E-2</v>
      </c>
      <c r="AG336" s="309">
        <f t="shared" si="353"/>
        <v>3.0028638877464472E-2</v>
      </c>
      <c r="AH336" s="309">
        <f t="shared" si="353"/>
        <v>3.0028638877464472E-2</v>
      </c>
      <c r="AI336" s="309">
        <f t="shared" si="353"/>
        <v>3.0028638877464472E-2</v>
      </c>
      <c r="AJ336" s="310">
        <v>0.05</v>
      </c>
      <c r="AK336" s="310">
        <v>0.08</v>
      </c>
      <c r="AL336" s="252">
        <f>AD3</f>
        <v>0.1</v>
      </c>
      <c r="AM336" s="252">
        <f t="shared" si="353"/>
        <v>0.1</v>
      </c>
      <c r="AN336" s="252">
        <f t="shared" si="353"/>
        <v>0.1</v>
      </c>
      <c r="AO336" s="252">
        <f t="shared" si="353"/>
        <v>0.1</v>
      </c>
      <c r="AP336" s="252">
        <f t="shared" si="353"/>
        <v>0.1</v>
      </c>
      <c r="AQ336" s="252">
        <f t="shared" si="353"/>
        <v>0.1</v>
      </c>
      <c r="AR336" s="252">
        <f t="shared" si="353"/>
        <v>0.1</v>
      </c>
      <c r="AS336" s="252">
        <f t="shared" si="353"/>
        <v>0.1</v>
      </c>
      <c r="AT336" s="252">
        <f t="shared" si="353"/>
        <v>0.1</v>
      </c>
      <c r="AU336" s="252">
        <f t="shared" si="353"/>
        <v>0.1</v>
      </c>
      <c r="AV336" s="252">
        <f t="shared" si="353"/>
        <v>0.1</v>
      </c>
      <c r="AW336" s="252">
        <f t="shared" si="353"/>
        <v>0.1</v>
      </c>
      <c r="AX336" s="252">
        <f t="shared" si="353"/>
        <v>0.1</v>
      </c>
      <c r="AY336" s="252">
        <f t="shared" si="353"/>
        <v>0.1</v>
      </c>
      <c r="AZ336" s="252">
        <f t="shared" si="353"/>
        <v>0.1</v>
      </c>
      <c r="BA336" s="252">
        <f t="shared" si="353"/>
        <v>0.1</v>
      </c>
      <c r="BB336" s="252">
        <f t="shared" si="353"/>
        <v>0.1</v>
      </c>
      <c r="BC336" s="252">
        <f t="shared" si="353"/>
        <v>0.1</v>
      </c>
      <c r="BD336" s="252">
        <f t="shared" si="353"/>
        <v>0.1</v>
      </c>
      <c r="BE336" s="252">
        <f t="shared" si="353"/>
        <v>0.1</v>
      </c>
      <c r="BF336" s="252">
        <f t="shared" si="353"/>
        <v>0.1</v>
      </c>
      <c r="BG336" s="252">
        <f t="shared" si="353"/>
        <v>0.1</v>
      </c>
      <c r="BH336" s="252">
        <f t="shared" si="353"/>
        <v>0.1</v>
      </c>
      <c r="BI336" s="252">
        <f t="shared" si="353"/>
        <v>0.1</v>
      </c>
      <c r="BJ336" s="252">
        <f t="shared" si="353"/>
        <v>0.1</v>
      </c>
      <c r="BK336" s="252">
        <f t="shared" si="353"/>
        <v>0.1</v>
      </c>
      <c r="BL336" s="252">
        <f t="shared" si="353"/>
        <v>0.1</v>
      </c>
      <c r="BM336" s="252">
        <f t="shared" si="353"/>
        <v>0.1</v>
      </c>
      <c r="BN336" s="252">
        <f t="shared" si="353"/>
        <v>0.1</v>
      </c>
      <c r="BO336" s="252">
        <f t="shared" si="353"/>
        <v>0.1</v>
      </c>
    </row>
    <row r="337" spans="2:67" x14ac:dyDescent="0.25">
      <c r="D337" s="243">
        <f t="shared" ref="D337:AA337" si="356">D338+D339</f>
        <v>1395</v>
      </c>
      <c r="E337" s="243">
        <f t="shared" si="356"/>
        <v>1020</v>
      </c>
      <c r="F337" s="243">
        <f>F338+F339</f>
        <v>984</v>
      </c>
      <c r="G337" s="243">
        <f t="shared" si="356"/>
        <v>1060</v>
      </c>
      <c r="H337" s="243">
        <f t="shared" si="356"/>
        <v>1409</v>
      </c>
      <c r="I337" s="243">
        <f t="shared" si="356"/>
        <v>1706</v>
      </c>
      <c r="J337" s="243">
        <f t="shared" si="356"/>
        <v>1720</v>
      </c>
      <c r="K337" s="243">
        <f t="shared" si="356"/>
        <v>2055</v>
      </c>
      <c r="L337" s="243">
        <f t="shared" si="356"/>
        <v>3072</v>
      </c>
      <c r="M337" s="243">
        <f t="shared" si="356"/>
        <v>3934</v>
      </c>
      <c r="N337" s="243">
        <f t="shared" si="356"/>
        <v>6352</v>
      </c>
      <c r="O337" s="243">
        <f t="shared" si="356"/>
        <v>7049</v>
      </c>
      <c r="P337" s="243">
        <f t="shared" si="356"/>
        <v>4790</v>
      </c>
      <c r="Q337" s="243">
        <f t="shared" si="356"/>
        <v>3798</v>
      </c>
      <c r="R337" s="243">
        <f t="shared" si="356"/>
        <v>4804</v>
      </c>
      <c r="S337" s="243">
        <f t="shared" si="356"/>
        <v>4637</v>
      </c>
      <c r="T337" s="243">
        <f t="shared" si="356"/>
        <v>4166</v>
      </c>
      <c r="U337" s="243">
        <f t="shared" si="356"/>
        <v>4182</v>
      </c>
      <c r="V337" s="243">
        <f t="shared" si="356"/>
        <v>4600</v>
      </c>
      <c r="W337" s="243">
        <f t="shared" si="356"/>
        <v>5144</v>
      </c>
      <c r="X337" s="243">
        <f t="shared" si="356"/>
        <v>5294</v>
      </c>
      <c r="Y337" s="243">
        <f t="shared" si="356"/>
        <v>5396</v>
      </c>
      <c r="Z337" s="243">
        <f t="shared" si="356"/>
        <v>5089</v>
      </c>
      <c r="AA337" s="243">
        <f t="shared" si="356"/>
        <v>4980</v>
      </c>
      <c r="AB337" s="243">
        <f>AB338+AB339</f>
        <v>4601</v>
      </c>
      <c r="AC337" s="243">
        <f>AC338+AC339</f>
        <v>4761</v>
      </c>
      <c r="AF337" s="243">
        <f>AF338+AF339</f>
        <v>4601</v>
      </c>
      <c r="AG337" s="243">
        <f>AG338+AG339</f>
        <v>4761</v>
      </c>
      <c r="AH337" s="243">
        <f t="shared" ref="AH337:BO337" si="357">AH$3*AH336</f>
        <v>5339.8727370239976</v>
      </c>
      <c r="AI337" s="243">
        <f t="shared" si="357"/>
        <v>5445.5735458726722</v>
      </c>
      <c r="AJ337" s="243">
        <f t="shared" si="357"/>
        <v>9246.75</v>
      </c>
      <c r="AK337" s="243">
        <f t="shared" si="357"/>
        <v>15087.6</v>
      </c>
      <c r="AL337" s="243">
        <f t="shared" si="357"/>
        <v>19232.8</v>
      </c>
      <c r="AM337" s="243">
        <f t="shared" si="357"/>
        <v>19613.5</v>
      </c>
      <c r="AN337" s="243">
        <f t="shared" si="357"/>
        <v>20001.7</v>
      </c>
      <c r="AO337" s="243">
        <f t="shared" si="357"/>
        <v>20397.600000000002</v>
      </c>
      <c r="AP337" s="243">
        <f t="shared" si="357"/>
        <v>20801.300000000003</v>
      </c>
      <c r="AQ337" s="243">
        <f t="shared" si="357"/>
        <v>21213</v>
      </c>
      <c r="AR337" s="243">
        <f t="shared" si="357"/>
        <v>21632.9</v>
      </c>
      <c r="AS337" s="243">
        <f t="shared" si="357"/>
        <v>22061.100000000002</v>
      </c>
      <c r="AT337" s="243">
        <f t="shared" si="357"/>
        <v>22497.800000000003</v>
      </c>
      <c r="AU337" s="243">
        <f t="shared" si="357"/>
        <v>22943.100000000002</v>
      </c>
      <c r="AV337" s="243">
        <f t="shared" si="357"/>
        <v>23397.200000000001</v>
      </c>
      <c r="AW337" s="243">
        <f t="shared" si="357"/>
        <v>23860.300000000003</v>
      </c>
      <c r="AX337" s="243">
        <f t="shared" si="357"/>
        <v>24332.600000000002</v>
      </c>
      <c r="AY337" s="243">
        <f t="shared" si="357"/>
        <v>24814.2</v>
      </c>
      <c r="AZ337" s="243">
        <f t="shared" si="357"/>
        <v>25305.300000000003</v>
      </c>
      <c r="BA337" s="243">
        <f t="shared" si="357"/>
        <v>25806.2</v>
      </c>
      <c r="BB337" s="243">
        <f t="shared" si="357"/>
        <v>26317</v>
      </c>
      <c r="BC337" s="243">
        <f t="shared" si="357"/>
        <v>26837.9</v>
      </c>
      <c r="BD337" s="243">
        <f t="shared" si="357"/>
        <v>27369.100000000002</v>
      </c>
      <c r="BE337" s="243">
        <f t="shared" si="357"/>
        <v>27910.800000000003</v>
      </c>
      <c r="BF337" s="243">
        <f t="shared" si="357"/>
        <v>28463.200000000001</v>
      </c>
      <c r="BG337" s="243">
        <f t="shared" si="357"/>
        <v>29026.600000000002</v>
      </c>
      <c r="BH337" s="243">
        <f t="shared" si="357"/>
        <v>29601.100000000002</v>
      </c>
      <c r="BI337" s="243">
        <f t="shared" si="357"/>
        <v>30187</v>
      </c>
      <c r="BJ337" s="243">
        <f t="shared" si="357"/>
        <v>30784.5</v>
      </c>
      <c r="BK337" s="243">
        <f t="shared" si="357"/>
        <v>31393.800000000003</v>
      </c>
      <c r="BL337" s="243">
        <f t="shared" si="357"/>
        <v>32015.200000000001</v>
      </c>
      <c r="BM337" s="243">
        <f t="shared" si="357"/>
        <v>32648.9</v>
      </c>
      <c r="BN337" s="243">
        <f t="shared" si="357"/>
        <v>33295.1</v>
      </c>
      <c r="BO337" s="243">
        <f t="shared" si="357"/>
        <v>33954.1</v>
      </c>
    </row>
    <row r="338" spans="2:67" x14ac:dyDescent="0.25">
      <c r="B338" s="263" t="s">
        <v>263</v>
      </c>
      <c r="D338" s="7">
        <f>[17]Sheet1!D3</f>
        <v>838</v>
      </c>
      <c r="E338" s="7">
        <f>[17]Sheet1!E3</f>
        <v>714</v>
      </c>
      <c r="F338" s="7">
        <f>[17]Sheet1!F3</f>
        <v>778</v>
      </c>
      <c r="G338" s="7">
        <f>[17]Sheet1!G3</f>
        <v>848</v>
      </c>
      <c r="H338" s="7">
        <f>[17]Sheet1!H3</f>
        <v>1168</v>
      </c>
      <c r="I338" s="7">
        <f>[17]Sheet1!I3</f>
        <v>1374</v>
      </c>
      <c r="J338" s="7">
        <f>[17]Sheet1!J3</f>
        <v>1224</v>
      </c>
      <c r="K338" s="7">
        <f>[17]Sheet1!K3</f>
        <v>1748</v>
      </c>
      <c r="L338" s="7">
        <f>[17]Sheet1!L3</f>
        <v>2394</v>
      </c>
      <c r="M338" s="7">
        <f>[17]Sheet1!M3</f>
        <v>2918</v>
      </c>
      <c r="N338" s="7">
        <f>[17]Sheet1!N3</f>
        <v>5211</v>
      </c>
      <c r="O338" s="7">
        <f>[17]Sheet1!O3</f>
        <v>4197</v>
      </c>
      <c r="P338" s="7">
        <f>[17]Sheet1!P3</f>
        <v>2950</v>
      </c>
      <c r="Q338" s="7">
        <f>[17]Sheet1!Q3</f>
        <v>3098</v>
      </c>
      <c r="R338" s="7">
        <f>[17]Sheet1!R3</f>
        <v>4202</v>
      </c>
      <c r="S338" s="7">
        <f>[17]Sheet1!S3</f>
        <v>3513</v>
      </c>
      <c r="T338" s="7">
        <f>[17]Sheet1!T3</f>
        <v>3403</v>
      </c>
      <c r="U338" s="7">
        <f>[17]Sheet1!U3</f>
        <v>3581</v>
      </c>
      <c r="V338" s="7">
        <f>[17]Sheet1!V3</f>
        <v>3967</v>
      </c>
      <c r="W338" s="7">
        <f>[17]Sheet1!W3</f>
        <v>4465</v>
      </c>
      <c r="X338" s="7">
        <f>[17]Sheet1!X3</f>
        <v>4510</v>
      </c>
      <c r="Y338" s="7">
        <f>[17]Sheet1!Y3</f>
        <v>4614</v>
      </c>
      <c r="Z338" s="7">
        <f>[17]Sheet1!Z3</f>
        <v>4166</v>
      </c>
      <c r="AA338" s="7">
        <f>[17]Sheet1!AA3</f>
        <v>4230</v>
      </c>
      <c r="AB338" s="7">
        <f>[17]Sheet1!AB3</f>
        <v>3787</v>
      </c>
      <c r="AC338" s="7">
        <f>[17]Sheet1!AC3</f>
        <v>3980</v>
      </c>
      <c r="AD338" s="288"/>
      <c r="AF338" s="7">
        <f t="shared" ref="AF338:AG340" si="358">AB338</f>
        <v>3787</v>
      </c>
      <c r="AG338" s="7">
        <f t="shared" si="358"/>
        <v>3980</v>
      </c>
      <c r="AH338" s="7">
        <f t="shared" ref="AH338:BO338" si="359">AH337*(1-AH335)</f>
        <v>4468.7854294577519</v>
      </c>
      <c r="AI338" s="7">
        <f t="shared" si="359"/>
        <v>4557.2433867401023</v>
      </c>
      <c r="AJ338" s="9">
        <f t="shared" si="359"/>
        <v>7738.3382909735365</v>
      </c>
      <c r="AK338" s="9">
        <f t="shared" si="359"/>
        <v>12626.377137793532</v>
      </c>
      <c r="AL338" s="9">
        <f t="shared" si="359"/>
        <v>16095.375421919684</v>
      </c>
      <c r="AM338" s="9">
        <f t="shared" si="359"/>
        <v>16413.972268095218</v>
      </c>
      <c r="AN338" s="9">
        <f t="shared" si="359"/>
        <v>16738.845647883354</v>
      </c>
      <c r="AO338" s="9">
        <f t="shared" si="359"/>
        <v>17070.162935513756</v>
      </c>
      <c r="AP338" s="9">
        <f t="shared" si="359"/>
        <v>17408.007818101261</v>
      </c>
      <c r="AQ338" s="9">
        <f t="shared" si="359"/>
        <v>17752.547669875537</v>
      </c>
      <c r="AR338" s="9">
        <f t="shared" si="359"/>
        <v>18103.949865066261</v>
      </c>
      <c r="AS338" s="9">
        <f t="shared" si="359"/>
        <v>18462.298090788256</v>
      </c>
      <c r="AT338" s="9">
        <f t="shared" si="359"/>
        <v>18827.759721271199</v>
      </c>
      <c r="AU338" s="9">
        <f t="shared" si="359"/>
        <v>19200.418443629922</v>
      </c>
      <c r="AV338" s="9">
        <f t="shared" si="359"/>
        <v>19580.441632094091</v>
      </c>
      <c r="AW338" s="9">
        <f t="shared" si="359"/>
        <v>19967.996660893383</v>
      </c>
      <c r="AX338" s="9">
        <f t="shared" si="359"/>
        <v>20363.250904257464</v>
      </c>
      <c r="AY338" s="9">
        <f t="shared" si="359"/>
        <v>20766.288049301165</v>
      </c>
      <c r="AZ338" s="9">
        <f t="shared" si="359"/>
        <v>21177.275470254161</v>
      </c>
      <c r="BA338" s="9">
        <f t="shared" si="359"/>
        <v>21596.464228460951</v>
      </c>
      <c r="BB338" s="9">
        <f t="shared" si="359"/>
        <v>22023.938011036371</v>
      </c>
      <c r="BC338" s="9">
        <f t="shared" si="359"/>
        <v>22459.864192210094</v>
      </c>
      <c r="BD338" s="9">
        <f t="shared" si="359"/>
        <v>22904.410146211787</v>
      </c>
      <c r="BE338" s="9">
        <f t="shared" si="359"/>
        <v>23357.743247271119</v>
      </c>
      <c r="BF338" s="9">
        <f t="shared" si="359"/>
        <v>23820.030869617756</v>
      </c>
      <c r="BG338" s="9">
        <f t="shared" si="359"/>
        <v>24291.524074596207</v>
      </c>
      <c r="BH338" s="9">
        <f t="shared" si="359"/>
        <v>24772.306549321303</v>
      </c>
      <c r="BI338" s="9">
        <f t="shared" si="359"/>
        <v>25262.629355137553</v>
      </c>
      <c r="BJ338" s="9">
        <f t="shared" si="359"/>
        <v>25762.659866274622</v>
      </c>
      <c r="BK338" s="9">
        <f t="shared" si="359"/>
        <v>26272.56545696218</v>
      </c>
      <c r="BL338" s="9">
        <f t="shared" si="359"/>
        <v>26792.597188544729</v>
      </c>
      <c r="BM338" s="9">
        <f t="shared" si="359"/>
        <v>27322.922435251945</v>
      </c>
      <c r="BN338" s="9">
        <f t="shared" si="359"/>
        <v>27863.708571313487</v>
      </c>
      <c r="BO338" s="9">
        <f t="shared" si="359"/>
        <v>28415.206658073868</v>
      </c>
    </row>
    <row r="339" spans="2:67" x14ac:dyDescent="0.25">
      <c r="B339" s="263" t="s">
        <v>264</v>
      </c>
      <c r="D339" s="7">
        <f>[17]Sheet1!D4</f>
        <v>557</v>
      </c>
      <c r="E339" s="7">
        <f>[17]Sheet1!E4</f>
        <v>306</v>
      </c>
      <c r="F339" s="7">
        <f>[17]Sheet1!F4</f>
        <v>206</v>
      </c>
      <c r="G339" s="7">
        <f>[17]Sheet1!G4</f>
        <v>212</v>
      </c>
      <c r="H339" s="7">
        <f>[17]Sheet1!H4</f>
        <v>241</v>
      </c>
      <c r="I339" s="7">
        <f>[17]Sheet1!I4</f>
        <v>332</v>
      </c>
      <c r="J339" s="7">
        <f>[17]Sheet1!J4</f>
        <v>496</v>
      </c>
      <c r="K339" s="7">
        <f>[17]Sheet1!K4</f>
        <v>307</v>
      </c>
      <c r="L339" s="7">
        <f>[17]Sheet1!L4</f>
        <v>678</v>
      </c>
      <c r="M339" s="7">
        <f>[17]Sheet1!M4</f>
        <v>1016</v>
      </c>
      <c r="N339" s="7">
        <f>[17]Sheet1!N4</f>
        <v>1141</v>
      </c>
      <c r="O339" s="7">
        <f>[17]Sheet1!O4</f>
        <v>2852</v>
      </c>
      <c r="P339" s="7">
        <f>[17]Sheet1!P4</f>
        <v>1840</v>
      </c>
      <c r="Q339" s="7">
        <f>[17]Sheet1!Q4</f>
        <v>700</v>
      </c>
      <c r="R339" s="7">
        <f>[17]Sheet1!R4</f>
        <v>602</v>
      </c>
      <c r="S339" s="7">
        <f>[17]Sheet1!S4</f>
        <v>1124</v>
      </c>
      <c r="T339" s="7">
        <f>[17]Sheet1!T4</f>
        <v>763</v>
      </c>
      <c r="U339" s="7">
        <f>[17]Sheet1!U4</f>
        <v>601</v>
      </c>
      <c r="V339" s="7">
        <f>[17]Sheet1!V4</f>
        <v>633</v>
      </c>
      <c r="W339" s="7">
        <f>[17]Sheet1!W4</f>
        <v>679</v>
      </c>
      <c r="X339" s="7">
        <f>[17]Sheet1!X4</f>
        <v>784</v>
      </c>
      <c r="Y339" s="7">
        <f>[17]Sheet1!Y4</f>
        <v>782</v>
      </c>
      <c r="Z339" s="7">
        <f>[17]Sheet1!Z4</f>
        <v>923</v>
      </c>
      <c r="AA339" s="7">
        <f>[17]Sheet1!AA4</f>
        <v>750</v>
      </c>
      <c r="AB339" s="7">
        <f>[17]Sheet1!AB4</f>
        <v>814</v>
      </c>
      <c r="AC339" s="7">
        <f>[17]Sheet1!AC4</f>
        <v>781</v>
      </c>
      <c r="AF339" s="7">
        <f t="shared" si="358"/>
        <v>814</v>
      </c>
      <c r="AG339" s="7">
        <f t="shared" si="358"/>
        <v>781</v>
      </c>
      <c r="AH339" s="7">
        <f t="shared" ref="AH339:BO339" si="360">AH337*AH335</f>
        <v>871.08730756624607</v>
      </c>
      <c r="AI339" s="7">
        <f t="shared" si="360"/>
        <v>888.33015913257032</v>
      </c>
      <c r="AJ339" s="9">
        <f t="shared" si="360"/>
        <v>1508.4117090264631</v>
      </c>
      <c r="AK339" s="9">
        <f t="shared" si="360"/>
        <v>2461.222862206469</v>
      </c>
      <c r="AL339" s="9">
        <f t="shared" si="360"/>
        <v>3137.4245780803158</v>
      </c>
      <c r="AM339" s="9">
        <f t="shared" si="360"/>
        <v>3199.5277319047809</v>
      </c>
      <c r="AN339" s="9">
        <f t="shared" si="360"/>
        <v>3262.8543521166475</v>
      </c>
      <c r="AO339" s="9">
        <f t="shared" si="360"/>
        <v>3327.4370644862452</v>
      </c>
      <c r="AP339" s="9">
        <f t="shared" si="360"/>
        <v>3393.2921818987397</v>
      </c>
      <c r="AQ339" s="9">
        <f t="shared" si="360"/>
        <v>3460.4523301244612</v>
      </c>
      <c r="AR339" s="9">
        <f t="shared" si="360"/>
        <v>3528.950134933742</v>
      </c>
      <c r="AS339" s="9">
        <f t="shared" si="360"/>
        <v>3598.8019092117456</v>
      </c>
      <c r="AT339" s="9">
        <f t="shared" si="360"/>
        <v>3670.040278728804</v>
      </c>
      <c r="AU339" s="9">
        <f t="shared" si="360"/>
        <v>3742.6815563700816</v>
      </c>
      <c r="AV339" s="9">
        <f t="shared" si="360"/>
        <v>3816.7583679059089</v>
      </c>
      <c r="AW339" s="9">
        <f t="shared" si="360"/>
        <v>3892.3033391066183</v>
      </c>
      <c r="AX339" s="9">
        <f t="shared" si="360"/>
        <v>3969.3490957425388</v>
      </c>
      <c r="AY339" s="9">
        <f t="shared" si="360"/>
        <v>4047.9119506988363</v>
      </c>
      <c r="AZ339" s="9">
        <f t="shared" si="360"/>
        <v>4128.0245297458414</v>
      </c>
      <c r="BA339" s="9">
        <f t="shared" si="360"/>
        <v>4209.7357715390508</v>
      </c>
      <c r="BB339" s="9">
        <f t="shared" si="360"/>
        <v>4293.0619889636282</v>
      </c>
      <c r="BC339" s="9">
        <f t="shared" si="360"/>
        <v>4378.0358077899064</v>
      </c>
      <c r="BD339" s="9">
        <f t="shared" si="360"/>
        <v>4464.6898537882153</v>
      </c>
      <c r="BE339" s="9">
        <f t="shared" si="360"/>
        <v>4553.056752728884</v>
      </c>
      <c r="BF339" s="9">
        <f t="shared" si="360"/>
        <v>4643.1691303822454</v>
      </c>
      <c r="BG339" s="9">
        <f t="shared" si="360"/>
        <v>4735.0759254037948</v>
      </c>
      <c r="BH339" s="9">
        <f t="shared" si="360"/>
        <v>4828.7934506786969</v>
      </c>
      <c r="BI339" s="9">
        <f t="shared" si="360"/>
        <v>4924.370644862448</v>
      </c>
      <c r="BJ339" s="9">
        <f t="shared" si="360"/>
        <v>5021.8401337253799</v>
      </c>
      <c r="BK339" s="9">
        <f t="shared" si="360"/>
        <v>5121.2345430378227</v>
      </c>
      <c r="BL339" s="9">
        <f t="shared" si="360"/>
        <v>5222.602811455271</v>
      </c>
      <c r="BM339" s="9">
        <f t="shared" si="360"/>
        <v>5325.9775647480565</v>
      </c>
      <c r="BN339" s="9">
        <f t="shared" si="360"/>
        <v>5431.3914286865102</v>
      </c>
      <c r="BO339" s="9">
        <f t="shared" si="360"/>
        <v>5538.8933419261284</v>
      </c>
    </row>
    <row r="340" spans="2:67" x14ac:dyDescent="0.25">
      <c r="B340" s="263" t="s">
        <v>265</v>
      </c>
      <c r="D340" s="7">
        <f>[17]Sheet1!D5</f>
        <v>334</v>
      </c>
      <c r="E340" s="7">
        <f>[17]Sheet1!E5</f>
        <v>212</v>
      </c>
      <c r="F340" s="7">
        <f>[17]Sheet1!F5</f>
        <v>230</v>
      </c>
      <c r="G340" s="7">
        <f>[17]Sheet1!G5</f>
        <v>298</v>
      </c>
      <c r="H340" s="7">
        <f>[17]Sheet1!H5</f>
        <v>445</v>
      </c>
      <c r="I340" s="7">
        <f>[17]Sheet1!I5</f>
        <v>522</v>
      </c>
      <c r="J340" s="7">
        <f>[17]Sheet1!J5</f>
        <v>309</v>
      </c>
      <c r="K340" s="7">
        <f>[17]Sheet1!K5</f>
        <v>758</v>
      </c>
      <c r="L340" s="7">
        <f>[17]Sheet1!L5</f>
        <v>1159</v>
      </c>
      <c r="M340" s="7">
        <f>[17]Sheet1!M5</f>
        <v>1327</v>
      </c>
      <c r="N340" s="7">
        <f>[17]Sheet1!N5</f>
        <v>3050</v>
      </c>
      <c r="O340" s="7">
        <f>[17]Sheet1!O5</f>
        <v>1810</v>
      </c>
      <c r="P340" s="7">
        <f>[17]Sheet1!P5</f>
        <v>719</v>
      </c>
      <c r="Q340" s="7">
        <f>[17]Sheet1!Q5</f>
        <v>754</v>
      </c>
      <c r="R340" s="7">
        <f>[17]Sheet1!R5</f>
        <v>1256</v>
      </c>
      <c r="S340" s="7">
        <f>[17]Sheet1!S5</f>
        <v>665</v>
      </c>
      <c r="T340" s="7">
        <f>[17]Sheet1!T5</f>
        <v>618</v>
      </c>
      <c r="U340" s="7">
        <f>[17]Sheet1!U5</f>
        <v>739</v>
      </c>
      <c r="V340" s="7">
        <f>[17]Sheet1!V5</f>
        <v>863</v>
      </c>
      <c r="W340" s="7">
        <f>[17]Sheet1!W5</f>
        <v>905</v>
      </c>
      <c r="X340" s="7">
        <f>[17]Sheet1!X5</f>
        <v>818</v>
      </c>
      <c r="Y340" s="7">
        <f>[17]Sheet1!Y5</f>
        <v>827</v>
      </c>
      <c r="Z340" s="7">
        <f>[17]Sheet1!Z5</f>
        <v>817</v>
      </c>
      <c r="AA340" s="7">
        <f>[17]Sheet1!AA5</f>
        <v>749</v>
      </c>
      <c r="AB340" s="7">
        <f>[17]Sheet1!AB5</f>
        <v>649</v>
      </c>
      <c r="AC340" s="7">
        <f>[17]Sheet1!AC5</f>
        <v>883</v>
      </c>
      <c r="AF340" s="7">
        <f t="shared" si="358"/>
        <v>649</v>
      </c>
      <c r="AG340" s="7">
        <f t="shared" si="358"/>
        <v>883</v>
      </c>
      <c r="AH340" s="7">
        <f t="shared" ref="AH340:BO340" si="361">AH338+AH339-AG338</f>
        <v>1359.8727370239976</v>
      </c>
      <c r="AI340" s="7">
        <f t="shared" si="361"/>
        <v>976.7881164149203</v>
      </c>
      <c r="AJ340" s="9">
        <f t="shared" si="361"/>
        <v>4689.5066132598977</v>
      </c>
      <c r="AK340" s="9">
        <f t="shared" si="361"/>
        <v>7349.2617090264639</v>
      </c>
      <c r="AL340" s="9">
        <f t="shared" si="361"/>
        <v>6606.4228622064675</v>
      </c>
      <c r="AM340" s="9">
        <f t="shared" si="361"/>
        <v>3518.1245780803165</v>
      </c>
      <c r="AN340" s="9">
        <f t="shared" si="361"/>
        <v>3587.7277319047826</v>
      </c>
      <c r="AO340" s="9">
        <f t="shared" si="361"/>
        <v>3658.7543521166481</v>
      </c>
      <c r="AP340" s="9">
        <f t="shared" si="361"/>
        <v>3731.1370644862473</v>
      </c>
      <c r="AQ340" s="9">
        <f t="shared" si="361"/>
        <v>3804.9921818987386</v>
      </c>
      <c r="AR340" s="9">
        <f t="shared" si="361"/>
        <v>3880.3523301244641</v>
      </c>
      <c r="AS340" s="9">
        <f t="shared" si="361"/>
        <v>3957.1501349337414</v>
      </c>
      <c r="AT340" s="9">
        <f t="shared" si="361"/>
        <v>4035.5019092117473</v>
      </c>
      <c r="AU340" s="9">
        <f t="shared" si="361"/>
        <v>4115.3402787288032</v>
      </c>
      <c r="AV340" s="9">
        <f t="shared" si="361"/>
        <v>4196.7815563700788</v>
      </c>
      <c r="AW340" s="9">
        <f t="shared" si="361"/>
        <v>4279.858367905912</v>
      </c>
      <c r="AX340" s="9">
        <f t="shared" si="361"/>
        <v>4364.6033391066194</v>
      </c>
      <c r="AY340" s="9">
        <f t="shared" si="361"/>
        <v>4450.9490957425369</v>
      </c>
      <c r="AZ340" s="9">
        <f t="shared" si="361"/>
        <v>4539.0119506988376</v>
      </c>
      <c r="BA340" s="9">
        <f t="shared" si="361"/>
        <v>4628.9245297458401</v>
      </c>
      <c r="BB340" s="9">
        <f t="shared" si="361"/>
        <v>4720.5357715390492</v>
      </c>
      <c r="BC340" s="9">
        <f t="shared" si="361"/>
        <v>4813.9619889636306</v>
      </c>
      <c r="BD340" s="9">
        <f t="shared" si="361"/>
        <v>4909.235807789908</v>
      </c>
      <c r="BE340" s="9">
        <f t="shared" si="361"/>
        <v>5006.389853788216</v>
      </c>
      <c r="BF340" s="9">
        <f t="shared" si="361"/>
        <v>5105.4567527288818</v>
      </c>
      <c r="BG340" s="9">
        <f t="shared" si="361"/>
        <v>5206.5691303822459</v>
      </c>
      <c r="BH340" s="9">
        <f t="shared" si="361"/>
        <v>5309.5759254037912</v>
      </c>
      <c r="BI340" s="9">
        <f t="shared" si="361"/>
        <v>5414.6934506786965</v>
      </c>
      <c r="BJ340" s="9">
        <f t="shared" si="361"/>
        <v>5521.8706448624471</v>
      </c>
      <c r="BK340" s="9">
        <f t="shared" si="361"/>
        <v>5631.140133725381</v>
      </c>
      <c r="BL340" s="9">
        <f t="shared" si="361"/>
        <v>5742.6345430378205</v>
      </c>
      <c r="BM340" s="9">
        <f t="shared" si="361"/>
        <v>5856.3028114552726</v>
      </c>
      <c r="BN340" s="9">
        <f t="shared" si="361"/>
        <v>5972.1775647480536</v>
      </c>
      <c r="BO340" s="9">
        <f t="shared" si="361"/>
        <v>6090.3914286865111</v>
      </c>
    </row>
  </sheetData>
  <pageMargins left="0.7" right="0.7" top="0.75" bottom="0.75" header="0.3" footer="0.3"/>
  <pageSetup orientation="portrait" horizontalDpi="4294967295" verticalDpi="4294967295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BO151"/>
  <sheetViews>
    <sheetView zoomScale="75" zoomScaleNormal="75" zoomScalePageLayoutView="75" workbookViewId="0">
      <pane xSplit="3" ySplit="1" topLeftCell="AD2" activePane="bottomRight" state="frozen"/>
      <selection activeCell="AA138" sqref="AA138:AC138"/>
      <selection pane="topRight" activeCell="AA138" sqref="AA138:AC138"/>
      <selection pane="bottomLeft" activeCell="AA138" sqref="AA138:AC138"/>
      <selection pane="bottomRight" activeCell="AL44" sqref="AL44"/>
    </sheetView>
  </sheetViews>
  <sheetFormatPr defaultColWidth="8.85546875" defaultRowHeight="15" outlineLevelCol="1" x14ac:dyDescent="0.25"/>
  <cols>
    <col min="1" max="1" width="2.7109375" customWidth="1"/>
    <col min="2" max="2" width="34.28515625" customWidth="1"/>
    <col min="4" max="29" width="14.28515625" style="232" hidden="1" customWidth="1" outlineLevel="1"/>
    <col min="30" max="30" width="9.140625" style="227" customWidth="1" collapsed="1"/>
    <col min="31" max="31" width="1.140625" customWidth="1"/>
    <col min="32" max="35" width="14.28515625" style="232" customWidth="1" outlineLevel="1"/>
    <col min="36" max="67" width="14.28515625" customWidth="1"/>
  </cols>
  <sheetData>
    <row r="1" spans="1:67" x14ac:dyDescent="0.25">
      <c r="D1" s="226">
        <v>41275</v>
      </c>
      <c r="E1" s="226">
        <v>41306</v>
      </c>
      <c r="F1" s="226">
        <v>41334</v>
      </c>
      <c r="G1" s="226">
        <v>41365</v>
      </c>
      <c r="H1" s="226">
        <v>41395</v>
      </c>
      <c r="I1" s="226">
        <v>41426</v>
      </c>
      <c r="J1" s="226">
        <v>41456</v>
      </c>
      <c r="K1" s="226">
        <v>41487</v>
      </c>
      <c r="L1" s="226">
        <v>41518</v>
      </c>
      <c r="M1" s="226">
        <v>41548</v>
      </c>
      <c r="N1" s="226">
        <v>41579</v>
      </c>
      <c r="O1" s="226">
        <v>41609</v>
      </c>
      <c r="P1" s="226">
        <v>41640</v>
      </c>
      <c r="Q1" s="226">
        <v>41671</v>
      </c>
      <c r="R1" s="226">
        <v>41699</v>
      </c>
      <c r="S1" s="226">
        <v>41730</v>
      </c>
      <c r="T1" s="226">
        <v>41760</v>
      </c>
      <c r="U1" s="226">
        <v>41791</v>
      </c>
      <c r="V1" s="226">
        <v>41821</v>
      </c>
      <c r="W1" s="226">
        <v>41852</v>
      </c>
      <c r="X1" s="226">
        <v>41883</v>
      </c>
      <c r="Y1" s="226">
        <v>41913</v>
      </c>
      <c r="Z1" s="226">
        <v>41944</v>
      </c>
      <c r="AA1" s="226">
        <v>41974</v>
      </c>
      <c r="AB1" s="226">
        <v>42005</v>
      </c>
      <c r="AC1" s="226">
        <v>42036</v>
      </c>
      <c r="AF1" s="226">
        <v>42005</v>
      </c>
      <c r="AG1" s="226">
        <v>42036</v>
      </c>
      <c r="AH1" s="226">
        <v>42064</v>
      </c>
      <c r="AI1" s="226">
        <v>42095</v>
      </c>
      <c r="AJ1" s="228">
        <v>42125</v>
      </c>
      <c r="AK1" s="228">
        <v>42156</v>
      </c>
      <c r="AL1" s="228">
        <v>42186</v>
      </c>
      <c r="AM1" s="228">
        <v>42217</v>
      </c>
      <c r="AN1" s="228">
        <v>42248</v>
      </c>
      <c r="AO1" s="228">
        <v>42278</v>
      </c>
      <c r="AP1" s="228">
        <v>42309</v>
      </c>
      <c r="AQ1" s="228">
        <v>42339</v>
      </c>
      <c r="AR1" s="229">
        <v>42370</v>
      </c>
      <c r="AS1" s="229">
        <v>42401</v>
      </c>
      <c r="AT1" s="229">
        <v>42430</v>
      </c>
      <c r="AU1" s="229">
        <v>42461</v>
      </c>
      <c r="AV1" s="229">
        <v>42491</v>
      </c>
      <c r="AW1" s="229">
        <v>42522</v>
      </c>
      <c r="AX1" s="229">
        <v>42552</v>
      </c>
      <c r="AY1" s="229">
        <v>42583</v>
      </c>
      <c r="AZ1" s="229">
        <v>42614</v>
      </c>
      <c r="BA1" s="229">
        <v>42644</v>
      </c>
      <c r="BB1" s="229">
        <v>42675</v>
      </c>
      <c r="BC1" s="229">
        <v>42705</v>
      </c>
      <c r="BD1" s="230">
        <v>42736</v>
      </c>
      <c r="BE1" s="230">
        <v>42767</v>
      </c>
      <c r="BF1" s="230">
        <v>42795</v>
      </c>
      <c r="BG1" s="230">
        <v>42826</v>
      </c>
      <c r="BH1" s="230">
        <v>42856</v>
      </c>
      <c r="BI1" s="230">
        <v>42887</v>
      </c>
      <c r="BJ1" s="230">
        <v>42917</v>
      </c>
      <c r="BK1" s="230">
        <v>42948</v>
      </c>
      <c r="BL1" s="230">
        <v>42979</v>
      </c>
      <c r="BM1" s="230">
        <v>43009</v>
      </c>
      <c r="BN1" s="230">
        <v>43040</v>
      </c>
      <c r="BO1" s="230">
        <v>43070</v>
      </c>
    </row>
    <row r="2" spans="1:67" x14ac:dyDescent="0.25">
      <c r="W2" s="233">
        <f>RATE(1,,-V3,W3)</f>
        <v>7.3762660042040989E-2</v>
      </c>
      <c r="X2" s="233">
        <f>RATE(1,,-W3,X3)</f>
        <v>5.0542801210179615E-2</v>
      </c>
      <c r="Y2" s="233">
        <f>RATE(1,,-X3,Y3)</f>
        <v>4.4892427579197078E-2</v>
      </c>
      <c r="Z2" s="233">
        <f>RATE(1,,-Y3,Z3)</f>
        <v>3.453307392996114E-2</v>
      </c>
      <c r="AA2" s="234">
        <f>RATE((COUNT($E$1:$O$1)),,-$D3,$O3)</f>
        <v>8.077922078707829E-2</v>
      </c>
      <c r="AB2" s="234">
        <f>RATE((COUNT($E$1:$O$1)),,-$D3,$O3)</f>
        <v>8.077922078707829E-2</v>
      </c>
      <c r="AC2" s="234">
        <f>RATE((COUNT($Q$1:$AC$1)),,-$P3,$AC3)</f>
        <v>5.4267252372100588E-2</v>
      </c>
      <c r="AF2" s="234">
        <f>AC2</f>
        <v>5.4267252372100588E-2</v>
      </c>
      <c r="AG2" s="234">
        <f>AF2</f>
        <v>5.4267252372100588E-2</v>
      </c>
      <c r="AH2" s="234">
        <f t="shared" ref="AH2:BO2" si="0">AG2</f>
        <v>5.4267252372100588E-2</v>
      </c>
      <c r="AI2" s="234">
        <f t="shared" si="0"/>
        <v>5.4267252372100588E-2</v>
      </c>
      <c r="AJ2" s="234">
        <f t="shared" si="0"/>
        <v>5.4267252372100588E-2</v>
      </c>
      <c r="AK2" s="234">
        <f t="shared" si="0"/>
        <v>5.4267252372100588E-2</v>
      </c>
      <c r="AL2" s="234">
        <f t="shared" si="0"/>
        <v>5.4267252372100588E-2</v>
      </c>
      <c r="AM2" s="234">
        <f t="shared" si="0"/>
        <v>5.4267252372100588E-2</v>
      </c>
      <c r="AN2" s="234">
        <f t="shared" si="0"/>
        <v>5.4267252372100588E-2</v>
      </c>
      <c r="AO2" s="234">
        <f t="shared" si="0"/>
        <v>5.4267252372100588E-2</v>
      </c>
      <c r="AP2" s="234">
        <f t="shared" si="0"/>
        <v>5.4267252372100588E-2</v>
      </c>
      <c r="AQ2" s="234">
        <f t="shared" si="0"/>
        <v>5.4267252372100588E-2</v>
      </c>
      <c r="AR2" s="234">
        <f t="shared" si="0"/>
        <v>5.4267252372100588E-2</v>
      </c>
      <c r="AS2" s="234">
        <f t="shared" si="0"/>
        <v>5.4267252372100588E-2</v>
      </c>
      <c r="AT2" s="234">
        <f t="shared" si="0"/>
        <v>5.4267252372100588E-2</v>
      </c>
      <c r="AU2" s="234">
        <f t="shared" si="0"/>
        <v>5.4267252372100588E-2</v>
      </c>
      <c r="AV2" s="234">
        <f t="shared" si="0"/>
        <v>5.4267252372100588E-2</v>
      </c>
      <c r="AW2" s="234">
        <f t="shared" si="0"/>
        <v>5.4267252372100588E-2</v>
      </c>
      <c r="AX2" s="234">
        <f t="shared" si="0"/>
        <v>5.4267252372100588E-2</v>
      </c>
      <c r="AY2" s="234">
        <f t="shared" si="0"/>
        <v>5.4267252372100588E-2</v>
      </c>
      <c r="AZ2" s="234">
        <f t="shared" si="0"/>
        <v>5.4267252372100588E-2</v>
      </c>
      <c r="BA2" s="234">
        <f t="shared" si="0"/>
        <v>5.4267252372100588E-2</v>
      </c>
      <c r="BB2" s="234">
        <f t="shared" si="0"/>
        <v>5.4267252372100588E-2</v>
      </c>
      <c r="BC2" s="234">
        <f t="shared" si="0"/>
        <v>5.4267252372100588E-2</v>
      </c>
      <c r="BD2" s="234">
        <f t="shared" si="0"/>
        <v>5.4267252372100588E-2</v>
      </c>
      <c r="BE2" s="234">
        <f t="shared" si="0"/>
        <v>5.4267252372100588E-2</v>
      </c>
      <c r="BF2" s="234">
        <f t="shared" si="0"/>
        <v>5.4267252372100588E-2</v>
      </c>
      <c r="BG2" s="234">
        <f t="shared" si="0"/>
        <v>5.4267252372100588E-2</v>
      </c>
      <c r="BH2" s="234">
        <f t="shared" si="0"/>
        <v>5.4267252372100588E-2</v>
      </c>
      <c r="BI2" s="234">
        <f t="shared" si="0"/>
        <v>5.4267252372100588E-2</v>
      </c>
      <c r="BJ2" s="234">
        <f t="shared" si="0"/>
        <v>5.4267252372100588E-2</v>
      </c>
      <c r="BK2" s="234">
        <f t="shared" si="0"/>
        <v>5.4267252372100588E-2</v>
      </c>
      <c r="BL2" s="234">
        <f t="shared" si="0"/>
        <v>5.4267252372100588E-2</v>
      </c>
      <c r="BM2" s="234">
        <f t="shared" si="0"/>
        <v>5.4267252372100588E-2</v>
      </c>
      <c r="BN2" s="234">
        <f t="shared" si="0"/>
        <v>5.4267252372100588E-2</v>
      </c>
      <c r="BO2" s="234">
        <f t="shared" si="0"/>
        <v>5.4267252372100588E-2</v>
      </c>
    </row>
    <row r="3" spans="1:67" x14ac:dyDescent="0.25">
      <c r="A3" s="1" t="s">
        <v>266</v>
      </c>
      <c r="C3" t="s">
        <v>81</v>
      </c>
      <c r="D3" s="7">
        <f>'ANS_RevData (LA)'!D3+'ANS_RevData (IB)'!D3+'ANS_RevData (IL)'!D3+'ANS_RevData (AB)'!D3+'ANS_RevData (EN)'!D3+'ANS_RevData (PH)'!D3+'ANS_RevData (OT)'!D3</f>
        <v>1422</v>
      </c>
      <c r="E3" s="7">
        <f>'ANS_RevData (LA)'!E3+'ANS_RevData (IB)'!E3+'ANS_RevData (IL)'!E3+'ANS_RevData (AB)'!E3+'ANS_RevData (EN)'!E3+'ANS_RevData (PH)'!E3+'ANS_RevData (OT)'!E3</f>
        <v>1579</v>
      </c>
      <c r="F3" s="7">
        <f>'ANS_RevData (LA)'!F3+'ANS_RevData (IB)'!F3+'ANS_RevData (IL)'!F3+'ANS_RevData (AB)'!F3+'ANS_RevData (EN)'!F3+'ANS_RevData (PH)'!F3+'ANS_RevData (OT)'!F3</f>
        <v>1780</v>
      </c>
      <c r="G3" s="7">
        <f>'ANS_RevData (LA)'!G3+'ANS_RevData (IB)'!G3+'ANS_RevData (IL)'!G3+'ANS_RevData (AB)'!G3+'ANS_RevData (EN)'!G3+'ANS_RevData (PH)'!G3+'ANS_RevData (OT)'!G3</f>
        <v>2099</v>
      </c>
      <c r="H3" s="7">
        <f>'ANS_RevData (LA)'!H3+'ANS_RevData (IB)'!H3+'ANS_RevData (IL)'!H3+'ANS_RevData (AB)'!H3+'ANS_RevData (EN)'!H3+'ANS_RevData (PH)'!H3+'ANS_RevData (OT)'!H3</f>
        <v>2402</v>
      </c>
      <c r="I3" s="7">
        <f>'ANS_RevData (LA)'!I3+'ANS_RevData (IB)'!I3+'ANS_RevData (IL)'!I3+'ANS_RevData (AB)'!I3+'ANS_RevData (EN)'!I3+'ANS_RevData (PH)'!I3+'ANS_RevData (OT)'!I3</f>
        <v>2569</v>
      </c>
      <c r="J3" s="7">
        <f>'ANS_RevData (LA)'!J3+'ANS_RevData (IB)'!J3+'ANS_RevData (IL)'!J3+'ANS_RevData (AB)'!J3+'ANS_RevData (EN)'!J3+'ANS_RevData (PH)'!J3+'ANS_RevData (OT)'!J3</f>
        <v>2703</v>
      </c>
      <c r="K3" s="7">
        <f>'ANS_RevData (LA)'!K3+'ANS_RevData (IB)'!K3+'ANS_RevData (IL)'!K3+'ANS_RevData (AB)'!K3+'ANS_RevData (EN)'!K3+'ANS_RevData (PH)'!K3+'ANS_RevData (OT)'!K3</f>
        <v>2836</v>
      </c>
      <c r="L3" s="7">
        <f>'ANS_RevData (LA)'!L3+'ANS_RevData (IB)'!L3+'ANS_RevData (IL)'!L3+'ANS_RevData (AB)'!L3+'ANS_RevData (EN)'!L3+'ANS_RevData (PH)'!L3+'ANS_RevData (OT)'!L3</f>
        <v>2969</v>
      </c>
      <c r="M3" s="7">
        <f>'ANS_RevData (LA)'!M3+'ANS_RevData (IB)'!M3+'ANS_RevData (IL)'!M3+'ANS_RevData (AB)'!M3+'ANS_RevData (EN)'!M3+'ANS_RevData (PH)'!M3+'ANS_RevData (OT)'!M3</f>
        <v>3107</v>
      </c>
      <c r="N3" s="7">
        <f>'ANS_RevData (LA)'!N3+'ANS_RevData (IB)'!N3+'ANS_RevData (IL)'!N3+'ANS_RevData (AB)'!N3+'ANS_RevData (EN)'!N3+'ANS_RevData (PH)'!N3+'ANS_RevData (OT)'!N3</f>
        <v>3272</v>
      </c>
      <c r="O3" s="7">
        <f>'ANS_RevData (LA)'!O3+'ANS_RevData (IB)'!O3+'ANS_RevData (IL)'!O3+'ANS_RevData (AB)'!O3+'ANS_RevData (EN)'!O3+'ANS_RevData (PH)'!O3+'ANS_RevData (OT)'!O3</f>
        <v>3342</v>
      </c>
      <c r="P3" s="7">
        <f>'ANS_RevData (LA)'!P3+'ANS_RevData (IB)'!P3+'ANS_RevData (IL)'!P3+'ANS_RevData (AB)'!P3+'ANS_RevData (EN)'!P3+'ANS_RevData (PH)'!P3+'ANS_RevData (OT)'!P3</f>
        <v>3507</v>
      </c>
      <c r="Q3" s="7">
        <f>'ANS_RevData (LA)'!Q3+'ANS_RevData (IB)'!Q3+'ANS_RevData (IL)'!Q3+'ANS_RevData (AB)'!Q3+'ANS_RevData (EN)'!Q3+'ANS_RevData (PH)'!Q3+'ANS_RevData (OT)'!Q3</f>
        <v>3776</v>
      </c>
      <c r="R3" s="7">
        <f>'ANS_RevData (LA)'!R3+'ANS_RevData (IB)'!R3+'ANS_RevData (IL)'!R3+'ANS_RevData (AB)'!R3+'ANS_RevData (EN)'!R3+'ANS_RevData (PH)'!R3+'ANS_RevData (OT)'!R3</f>
        <v>4051</v>
      </c>
      <c r="S3" s="7">
        <f>'ANS_RevData (LA)'!S3+'ANS_RevData (IB)'!S3+'ANS_RevData (IL)'!S3+'ANS_RevData (AB)'!S3+'ANS_RevData (EN)'!S3+'ANS_RevData (PH)'!S3+'ANS_RevData (OT)'!S3</f>
        <v>4341</v>
      </c>
      <c r="T3" s="7">
        <f>'ANS_RevData (LA)'!T3+'ANS_RevData (IB)'!T3+'ANS_RevData (IL)'!T3+'ANS_RevData (AB)'!T3+'ANS_RevData (EN)'!T3+'ANS_RevData (PH)'!T3+'ANS_RevData (OT)'!T3</f>
        <v>4696</v>
      </c>
      <c r="U3" s="7">
        <f>'ANS_RevData (LA)'!U3+'ANS_RevData (IB)'!U3+'ANS_RevData (IL)'!U3+'ANS_RevData (AB)'!U3+'ANS_RevData (EN)'!U3+'ANS_RevData (PH)'!U3+'ANS_RevData (OT)'!U3</f>
        <v>5011</v>
      </c>
      <c r="V3" s="7">
        <f>'ANS_RevData (LA)'!V3+'ANS_RevData (IB)'!V3+'ANS_RevData (IL)'!V3+'ANS_RevData (AB)'!V3+'ANS_RevData (EN)'!V3+'ANS_RevData (PH)'!V3+'ANS_RevData (OT)'!V3</f>
        <v>5233</v>
      </c>
      <c r="W3" s="7">
        <f>'ANS_RevData (LA)'!W3+'ANS_RevData (IB)'!W3+'ANS_RevData (IL)'!W3+'ANS_RevData (AB)'!W3+'ANS_RevData (EN)'!W3+'ANS_RevData (PH)'!W3+'ANS_RevData (OT)'!W3</f>
        <v>5619</v>
      </c>
      <c r="X3" s="7">
        <f>'ANS_RevData (LA)'!X3+'ANS_RevData (IB)'!X3+'ANS_RevData (IL)'!X3+'ANS_RevData (AB)'!X3+'ANS_RevData (EN)'!X3+'ANS_RevData (PH)'!X3+'ANS_RevData (OT)'!X3</f>
        <v>5903</v>
      </c>
      <c r="Y3" s="7">
        <f>'ANS_RevData (LA)'!Y3+'ANS_RevData (IB)'!Y3+'ANS_RevData (IL)'!Y3+'ANS_RevData (AB)'!Y3+'ANS_RevData (EN)'!Y3+'ANS_RevData (PH)'!Y3+'ANS_RevData (OT)'!Y3</f>
        <v>6168</v>
      </c>
      <c r="Z3" s="7">
        <f>'ANS_RevData (LA)'!Z3+'ANS_RevData (IB)'!Z3+'ANS_RevData (IL)'!Z3+'ANS_RevData (AB)'!Z3+'ANS_RevData (EN)'!Z3+'ANS_RevData (PH)'!Z3+'ANS_RevData (OT)'!Z3</f>
        <v>6381</v>
      </c>
      <c r="AA3" s="7">
        <f>'ANS_RevData (LA)'!AA3+'ANS_RevData (IB)'!AA3+'ANS_RevData (IL)'!AA3+'ANS_RevData (AB)'!AA3+'ANS_RevData (EN)'!AA3+'ANS_RevData (PH)'!AA3+'ANS_RevData (OT)'!AA3</f>
        <v>6526</v>
      </c>
      <c r="AB3" s="7">
        <f>'ANS_RevData (LA)'!AB3+'ANS_RevData (IB)'!AB3+'ANS_RevData (IL)'!AB3+'ANS_RevData (AB)'!AB3+'ANS_RevData (EN)'!AB3+'ANS_RevData (PH)'!AB3+'ANS_RevData (OT)'!AB3</f>
        <v>6778</v>
      </c>
      <c r="AC3" s="7">
        <f>'ANS_RevData (LA)'!AC3+'ANS_RevData (IB)'!AC3+'ANS_RevData (IL)'!AC3+'ANS_RevData (AB)'!AC3+'ANS_RevData (EN)'!AC3+'ANS_RevData (PH)'!AC3+'ANS_RevData (OT)'!AC3</f>
        <v>6971</v>
      </c>
      <c r="AD3" s="250">
        <v>0.75</v>
      </c>
      <c r="AF3" s="7">
        <f>AB3</f>
        <v>6778</v>
      </c>
      <c r="AG3" s="7">
        <f>AC3</f>
        <v>6971</v>
      </c>
      <c r="AH3" s="7">
        <f>'ANS_RevData (LA)'!AH3+'ANS_RevData (IB)'!AH3+'ANS_RevData (IL)'!AH3+'ANS_RevData (AB)'!AH3+'ANS_RevData (EN)'!AH3+'ANS_RevData (PH)'!AH3+'ANS_RevData (OT)'!AH3</f>
        <v>7357</v>
      </c>
      <c r="AI3" s="7">
        <f>'ANS_RevData (LA)'!AI3+'ANS_RevData (IB)'!AI3+'ANS_RevData (IL)'!AI3+'ANS_RevData (AB)'!AI3+'ANS_RevData (EN)'!AI3+'ANS_RevData (PH)'!AI3+'ANS_RevData (OT)'!AI3</f>
        <v>7765</v>
      </c>
      <c r="AJ3" s="9">
        <f>'ANS_RevData (LA)'!AJ3+'ANS_RevData (IB)'!AJ3+'ANS_RevData (IL)'!AJ3+'ANS_RevData (AB)'!AJ3+'ANS_RevData (EN)'!AJ3+'ANS_RevData (PH)'!AJ3+'ANS_RevData (OT)'!AJ3</f>
        <v>8197</v>
      </c>
      <c r="AK3" s="9">
        <f>'ANS_RevData (LA)'!AK3+'ANS_RevData (IB)'!AK3+'ANS_RevData (IL)'!AK3+'ANS_RevData (AB)'!AK3+'ANS_RevData (EN)'!AK3+'ANS_RevData (PH)'!AK3+'ANS_RevData (OT)'!AK3</f>
        <v>8654</v>
      </c>
      <c r="AL3" s="9">
        <f>'ANS_RevData (LA)'!AL3+'ANS_RevData (IB)'!AL3+'ANS_RevData (IL)'!AL3+'ANS_RevData (AB)'!AL3+'ANS_RevData (EN)'!AL3+'ANS_RevData (PH)'!AL3+'ANS_RevData (OT)'!AL3</f>
        <v>9139</v>
      </c>
      <c r="AM3" s="9">
        <f>'ANS_RevData (LA)'!AM3+'ANS_RevData (IB)'!AM3+'ANS_RevData (IL)'!AM3+'ANS_RevData (AB)'!AM3+'ANS_RevData (EN)'!AM3+'ANS_RevData (PH)'!AM3+'ANS_RevData (OT)'!AM3</f>
        <v>9650</v>
      </c>
      <c r="AN3" s="9">
        <f>'ANS_RevData (LA)'!AN3+'ANS_RevData (IB)'!AN3+'ANS_RevData (IL)'!AN3+'ANS_RevData (AB)'!AN3+'ANS_RevData (EN)'!AN3+'ANS_RevData (PH)'!AN3+'ANS_RevData (OT)'!AN3</f>
        <v>10192</v>
      </c>
      <c r="AO3" s="9">
        <f>'ANS_RevData (LA)'!AO3+'ANS_RevData (IB)'!AO3+'ANS_RevData (IL)'!AO3+'ANS_RevData (AB)'!AO3+'ANS_RevData (EN)'!AO3+'ANS_RevData (PH)'!AO3+'ANS_RevData (OT)'!AO3</f>
        <v>10766</v>
      </c>
      <c r="AP3" s="9">
        <f>'ANS_RevData (LA)'!AP3+'ANS_RevData (IB)'!AP3+'ANS_RevData (IL)'!AP3+'ANS_RevData (AB)'!AP3+'ANS_RevData (EN)'!AP3+'ANS_RevData (PH)'!AP3+'ANS_RevData (OT)'!AP3</f>
        <v>11374</v>
      </c>
      <c r="AQ3" s="9">
        <f>'ANS_RevData (LA)'!AQ3+'ANS_RevData (IB)'!AQ3+'ANS_RevData (IL)'!AQ3+'ANS_RevData (AB)'!AQ3+'ANS_RevData (EN)'!AQ3+'ANS_RevData (PH)'!AQ3+'ANS_RevData (OT)'!AQ3</f>
        <v>12018</v>
      </c>
      <c r="AR3" s="9">
        <f>'ANS_RevData (LA)'!AR3+'ANS_RevData (IB)'!AR3+'ANS_RevData (IL)'!AR3+'ANS_RevData (AB)'!AR3+'ANS_RevData (EN)'!AR3+'ANS_RevData (PH)'!AR3+'ANS_RevData (OT)'!AR3</f>
        <v>12699</v>
      </c>
      <c r="AS3" s="9">
        <f>'ANS_RevData (LA)'!AS3+'ANS_RevData (IB)'!AS3+'ANS_RevData (IL)'!AS3+'ANS_RevData (AB)'!AS3+'ANS_RevData (EN)'!AS3+'ANS_RevData (PH)'!AS3+'ANS_RevData (OT)'!AS3</f>
        <v>13421</v>
      </c>
      <c r="AT3" s="9">
        <f>'ANS_RevData (LA)'!AT3+'ANS_RevData (IB)'!AT3+'ANS_RevData (IL)'!AT3+'ANS_RevData (AB)'!AT3+'ANS_RevData (EN)'!AT3+'ANS_RevData (PH)'!AT3+'ANS_RevData (OT)'!AT3</f>
        <v>14185</v>
      </c>
      <c r="AU3" s="9">
        <f>'ANS_RevData (LA)'!AU3+'ANS_RevData (IB)'!AU3+'ANS_RevData (IL)'!AU3+'ANS_RevData (AB)'!AU3+'ANS_RevData (EN)'!AU3+'ANS_RevData (PH)'!AU3+'ANS_RevData (OT)'!AU3</f>
        <v>14994</v>
      </c>
      <c r="AV3" s="9">
        <f>'ANS_RevData (LA)'!AV3+'ANS_RevData (IB)'!AV3+'ANS_RevData (IL)'!AV3+'ANS_RevData (AB)'!AV3+'ANS_RevData (EN)'!AV3+'ANS_RevData (PH)'!AV3+'ANS_RevData (OT)'!AV3</f>
        <v>15854</v>
      </c>
      <c r="AW3" s="9">
        <f>'ANS_RevData (LA)'!AW3+'ANS_RevData (IB)'!AW3+'ANS_RevData (IL)'!AW3+'ANS_RevData (AB)'!AW3+'ANS_RevData (EN)'!AW3+'ANS_RevData (PH)'!AW3+'ANS_RevData (OT)'!AW3</f>
        <v>16764</v>
      </c>
      <c r="AX3" s="9">
        <f>'ANS_RevData (LA)'!AX3+'ANS_RevData (IB)'!AX3+'ANS_RevData (IL)'!AX3+'ANS_RevData (AB)'!AX3+'ANS_RevData (EN)'!AX3+'ANS_RevData (PH)'!AX3+'ANS_RevData (OT)'!AX3</f>
        <v>17729</v>
      </c>
      <c r="AY3" s="9">
        <f>'ANS_RevData (LA)'!AY3+'ANS_RevData (IB)'!AY3+'ANS_RevData (IL)'!AY3+'ANS_RevData (AB)'!AY3+'ANS_RevData (EN)'!AY3+'ANS_RevData (PH)'!AY3+'ANS_RevData (OT)'!AY3</f>
        <v>18753</v>
      </c>
      <c r="AZ3" s="9">
        <f>'ANS_RevData (LA)'!AZ3+'ANS_RevData (IB)'!AZ3+'ANS_RevData (IL)'!AZ3+'ANS_RevData (AB)'!AZ3+'ANS_RevData (EN)'!AZ3+'ANS_RevData (PH)'!AZ3+'ANS_RevData (OT)'!AZ3</f>
        <v>19837</v>
      </c>
      <c r="BA3" s="9">
        <f>'ANS_RevData (LA)'!BA3+'ANS_RevData (IB)'!BA3+'ANS_RevData (IL)'!BA3+'ANS_RevData (AB)'!BA3+'ANS_RevData (EN)'!BA3+'ANS_RevData (PH)'!BA3+'ANS_RevData (OT)'!BA3</f>
        <v>20987</v>
      </c>
      <c r="BB3" s="9">
        <f>'ANS_RevData (LA)'!BB3+'ANS_RevData (IB)'!BB3+'ANS_RevData (IL)'!BB3+'ANS_RevData (AB)'!BB3+'ANS_RevData (EN)'!BB3+'ANS_RevData (PH)'!BB3+'ANS_RevData (OT)'!BB3</f>
        <v>22207</v>
      </c>
      <c r="BC3" s="9">
        <f>'ANS_RevData (LA)'!BC3+'ANS_RevData (IB)'!BC3+'ANS_RevData (IL)'!BC3+'ANS_RevData (AB)'!BC3+'ANS_RevData (EN)'!BC3+'ANS_RevData (PH)'!BC3+'ANS_RevData (OT)'!BC3</f>
        <v>23501</v>
      </c>
      <c r="BD3" s="9">
        <f>'ANS_RevData (LA)'!BD3+'ANS_RevData (IB)'!BD3+'ANS_RevData (IL)'!BD3+'ANS_RevData (AB)'!BD3+'ANS_RevData (EN)'!BD3+'ANS_RevData (PH)'!BD3+'ANS_RevData (OT)'!BD3</f>
        <v>24874</v>
      </c>
      <c r="BE3" s="9">
        <f>'ANS_RevData (LA)'!BE3+'ANS_RevData (IB)'!BE3+'ANS_RevData (IL)'!BE3+'ANS_RevData (AB)'!BE3+'ANS_RevData (EN)'!BE3+'ANS_RevData (PH)'!BE3+'ANS_RevData (OT)'!BE3</f>
        <v>26328</v>
      </c>
      <c r="BF3" s="9">
        <f>'ANS_RevData (LA)'!BF3+'ANS_RevData (IB)'!BF3+'ANS_RevData (IL)'!BF3+'ANS_RevData (AB)'!BF3+'ANS_RevData (EN)'!BF3+'ANS_RevData (PH)'!BF3+'ANS_RevData (OT)'!BF3</f>
        <v>27872</v>
      </c>
      <c r="BG3" s="9">
        <f>'ANS_RevData (LA)'!BG3+'ANS_RevData (IB)'!BG3+'ANS_RevData (IL)'!BG3+'ANS_RevData (AB)'!BG3+'ANS_RevData (EN)'!BG3+'ANS_RevData (PH)'!BG3+'ANS_RevData (OT)'!BG3</f>
        <v>29510</v>
      </c>
      <c r="BH3" s="9">
        <f>'ANS_RevData (LA)'!BH3+'ANS_RevData (IB)'!BH3+'ANS_RevData (IL)'!BH3+'ANS_RevData (AB)'!BH3+'ANS_RevData (EN)'!BH3+'ANS_RevData (PH)'!BH3+'ANS_RevData (OT)'!BH3</f>
        <v>31248</v>
      </c>
      <c r="BI3" s="9">
        <f>'ANS_RevData (LA)'!BI3+'ANS_RevData (IB)'!BI3+'ANS_RevData (IL)'!BI3+'ANS_RevData (AB)'!BI3+'ANS_RevData (EN)'!BI3+'ANS_RevData (PH)'!BI3+'ANS_RevData (OT)'!BI3</f>
        <v>33094</v>
      </c>
      <c r="BJ3" s="9">
        <f>'ANS_RevData (LA)'!BJ3+'ANS_RevData (IB)'!BJ3+'ANS_RevData (IL)'!BJ3+'ANS_RevData (AB)'!BJ3+'ANS_RevData (EN)'!BJ3+'ANS_RevData (PH)'!BJ3+'ANS_RevData (OT)'!BJ3</f>
        <v>35052</v>
      </c>
      <c r="BK3" s="9">
        <f>'ANS_RevData (LA)'!BK3+'ANS_RevData (IB)'!BK3+'ANS_RevData (IL)'!BK3+'ANS_RevData (AB)'!BK3+'ANS_RevData (EN)'!BK3+'ANS_RevData (PH)'!BK3+'ANS_RevData (OT)'!BK3</f>
        <v>37131</v>
      </c>
      <c r="BL3" s="9">
        <f>'ANS_RevData (LA)'!BL3+'ANS_RevData (IB)'!BL3+'ANS_RevData (IL)'!BL3+'ANS_RevData (AB)'!BL3+'ANS_RevData (EN)'!BL3+'ANS_RevData (PH)'!BL3+'ANS_RevData (OT)'!BL3</f>
        <v>39337</v>
      </c>
      <c r="BM3" s="9">
        <f>'ANS_RevData (LA)'!BM3+'ANS_RevData (IB)'!BM3+'ANS_RevData (IL)'!BM3+'ANS_RevData (AB)'!BM3+'ANS_RevData (EN)'!BM3+'ANS_RevData (PH)'!BM3+'ANS_RevData (OT)'!BM3</f>
        <v>41680</v>
      </c>
      <c r="BN3" s="9">
        <f>'ANS_RevData (LA)'!BN3+'ANS_RevData (IB)'!BN3+'ANS_RevData (IL)'!BN3+'ANS_RevData (AB)'!BN3+'ANS_RevData (EN)'!BN3+'ANS_RevData (PH)'!BN3+'ANS_RevData (OT)'!BN3</f>
        <v>44167</v>
      </c>
      <c r="BO3" s="9">
        <f>'ANS_RevData (LA)'!BO3+'ANS_RevData (IB)'!BO3+'ANS_RevData (IL)'!BO3+'ANS_RevData (AB)'!BO3+'ANS_RevData (EN)'!BO3+'ANS_RevData (PH)'!BO3+'ANS_RevData (OT)'!BO3</f>
        <v>46810</v>
      </c>
    </row>
    <row r="4" spans="1:67" x14ac:dyDescent="0.25">
      <c r="B4" s="1" t="s">
        <v>98</v>
      </c>
      <c r="D4" s="240"/>
      <c r="E4" s="240"/>
      <c r="F4" s="240"/>
      <c r="G4" s="240"/>
      <c r="H4" s="240"/>
      <c r="I4" s="240"/>
      <c r="J4" s="240"/>
      <c r="K4" s="240"/>
      <c r="L4" s="240"/>
      <c r="M4" s="240"/>
      <c r="N4" s="240"/>
      <c r="O4" s="240"/>
      <c r="P4" s="240"/>
      <c r="Q4" s="240"/>
      <c r="R4" s="240"/>
      <c r="S4" s="240"/>
      <c r="T4" s="240"/>
      <c r="U4" s="240"/>
      <c r="V4" s="240"/>
      <c r="W4" s="240"/>
      <c r="X4" s="240"/>
      <c r="Z4" s="240"/>
      <c r="AA4" s="234">
        <f>RATE((COUNT($E$1:$O$1)),,-$D5,$O5)</f>
        <v>7.9540703915512379E-2</v>
      </c>
      <c r="AB4" s="234">
        <f>RATE((COUNT($E$1:$O$1)),,-$D5,$O5)</f>
        <v>7.9540703915512379E-2</v>
      </c>
      <c r="AC4" s="234">
        <f>RATE((COUNT($Q$1:$AC$1)),,-$P5,$AC5)</f>
        <v>4.9310787055664003E-2</v>
      </c>
      <c r="AF4" s="234"/>
      <c r="AG4" s="234"/>
      <c r="AH4" s="234"/>
      <c r="AI4" s="234"/>
    </row>
    <row r="5" spans="1:67" x14ac:dyDescent="0.25">
      <c r="B5" s="242" t="s">
        <v>137</v>
      </c>
      <c r="D5" s="243">
        <f>D12+D13</f>
        <v>318</v>
      </c>
      <c r="E5" s="243">
        <f>E12+E13</f>
        <v>348</v>
      </c>
      <c r="F5" s="243">
        <f>F12+F13</f>
        <v>458</v>
      </c>
      <c r="G5" s="243">
        <f>G12+G13</f>
        <v>571</v>
      </c>
      <c r="H5" s="243">
        <f t="shared" ref="H5:AC5" si="1">H12+H13</f>
        <v>708</v>
      </c>
      <c r="I5" s="243">
        <f t="shared" si="1"/>
        <v>756</v>
      </c>
      <c r="J5" s="243">
        <f t="shared" si="1"/>
        <v>713</v>
      </c>
      <c r="K5" s="243">
        <f t="shared" si="1"/>
        <v>704</v>
      </c>
      <c r="L5" s="243">
        <f t="shared" si="1"/>
        <v>698</v>
      </c>
      <c r="M5" s="243">
        <f t="shared" si="1"/>
        <v>753</v>
      </c>
      <c r="N5" s="243">
        <f t="shared" si="1"/>
        <v>796</v>
      </c>
      <c r="O5" s="243">
        <f t="shared" si="1"/>
        <v>738</v>
      </c>
      <c r="P5" s="243">
        <f t="shared" si="1"/>
        <v>767</v>
      </c>
      <c r="Q5" s="243">
        <f t="shared" si="1"/>
        <v>869</v>
      </c>
      <c r="R5" s="243">
        <f t="shared" si="1"/>
        <v>946</v>
      </c>
      <c r="S5" s="243">
        <f t="shared" si="1"/>
        <v>1022</v>
      </c>
      <c r="T5" s="243">
        <f t="shared" si="1"/>
        <v>1144</v>
      </c>
      <c r="U5" s="243">
        <f t="shared" si="1"/>
        <v>1212</v>
      </c>
      <c r="V5" s="243">
        <f t="shared" si="1"/>
        <v>1219</v>
      </c>
      <c r="W5" s="243">
        <f t="shared" si="1"/>
        <v>1273</v>
      </c>
      <c r="X5" s="243">
        <f t="shared" si="1"/>
        <v>1376</v>
      </c>
      <c r="Y5" s="243">
        <f t="shared" si="1"/>
        <v>1467</v>
      </c>
      <c r="Z5" s="243">
        <f t="shared" si="1"/>
        <v>1534</v>
      </c>
      <c r="AA5" s="243">
        <f t="shared" si="1"/>
        <v>1511</v>
      </c>
      <c r="AB5" s="243">
        <f t="shared" si="1"/>
        <v>1462</v>
      </c>
      <c r="AC5" s="243">
        <f t="shared" si="1"/>
        <v>1434</v>
      </c>
      <c r="AF5" s="244">
        <f>SUM(AF12:AF13)</f>
        <v>1462</v>
      </c>
      <c r="AG5" s="244">
        <f t="shared" ref="AG5:BO5" si="2">ROUND((AF12+AF13)*(1+AG6),)</f>
        <v>1520</v>
      </c>
      <c r="AH5" s="244">
        <f t="shared" si="2"/>
        <v>1491</v>
      </c>
      <c r="AI5" s="244" t="e">
        <f t="shared" si="2"/>
        <v>#VALUE!</v>
      </c>
      <c r="AJ5" s="245" t="e">
        <f t="shared" si="2"/>
        <v>#VALUE!</v>
      </c>
      <c r="AK5" s="245" t="e">
        <f t="shared" si="2"/>
        <v>#VALUE!</v>
      </c>
      <c r="AL5" s="245" t="e">
        <f t="shared" si="2"/>
        <v>#VALUE!</v>
      </c>
      <c r="AM5" s="245" t="e">
        <f t="shared" si="2"/>
        <v>#VALUE!</v>
      </c>
      <c r="AN5" s="245" t="e">
        <f t="shared" si="2"/>
        <v>#VALUE!</v>
      </c>
      <c r="AO5" s="245" t="e">
        <f t="shared" si="2"/>
        <v>#VALUE!</v>
      </c>
      <c r="AP5" s="245" t="e">
        <f t="shared" si="2"/>
        <v>#VALUE!</v>
      </c>
      <c r="AQ5" s="245" t="e">
        <f t="shared" si="2"/>
        <v>#VALUE!</v>
      </c>
      <c r="AR5" s="245" t="e">
        <f t="shared" si="2"/>
        <v>#VALUE!</v>
      </c>
      <c r="AS5" s="245" t="e">
        <f t="shared" si="2"/>
        <v>#VALUE!</v>
      </c>
      <c r="AT5" s="245" t="e">
        <f t="shared" si="2"/>
        <v>#VALUE!</v>
      </c>
      <c r="AU5" s="245" t="e">
        <f t="shared" si="2"/>
        <v>#VALUE!</v>
      </c>
      <c r="AV5" s="245" t="e">
        <f t="shared" si="2"/>
        <v>#VALUE!</v>
      </c>
      <c r="AW5" s="245" t="e">
        <f t="shared" si="2"/>
        <v>#VALUE!</v>
      </c>
      <c r="AX5" s="245" t="e">
        <f t="shared" si="2"/>
        <v>#VALUE!</v>
      </c>
      <c r="AY5" s="245" t="e">
        <f t="shared" si="2"/>
        <v>#VALUE!</v>
      </c>
      <c r="AZ5" s="245" t="e">
        <f t="shared" si="2"/>
        <v>#VALUE!</v>
      </c>
      <c r="BA5" s="245" t="e">
        <f t="shared" si="2"/>
        <v>#VALUE!</v>
      </c>
      <c r="BB5" s="245" t="e">
        <f t="shared" si="2"/>
        <v>#VALUE!</v>
      </c>
      <c r="BC5" s="245" t="e">
        <f t="shared" si="2"/>
        <v>#VALUE!</v>
      </c>
      <c r="BD5" s="245" t="e">
        <f t="shared" si="2"/>
        <v>#VALUE!</v>
      </c>
      <c r="BE5" s="245" t="e">
        <f t="shared" si="2"/>
        <v>#VALUE!</v>
      </c>
      <c r="BF5" s="245" t="e">
        <f t="shared" si="2"/>
        <v>#VALUE!</v>
      </c>
      <c r="BG5" s="245" t="e">
        <f t="shared" si="2"/>
        <v>#VALUE!</v>
      </c>
      <c r="BH5" s="245" t="e">
        <f t="shared" si="2"/>
        <v>#VALUE!</v>
      </c>
      <c r="BI5" s="245" t="e">
        <f t="shared" si="2"/>
        <v>#VALUE!</v>
      </c>
      <c r="BJ5" s="245" t="e">
        <f t="shared" si="2"/>
        <v>#VALUE!</v>
      </c>
      <c r="BK5" s="245" t="e">
        <f t="shared" si="2"/>
        <v>#VALUE!</v>
      </c>
      <c r="BL5" s="245" t="e">
        <f t="shared" si="2"/>
        <v>#VALUE!</v>
      </c>
      <c r="BM5" s="245" t="e">
        <f t="shared" si="2"/>
        <v>#VALUE!</v>
      </c>
      <c r="BN5" s="245" t="e">
        <f t="shared" si="2"/>
        <v>#VALUE!</v>
      </c>
      <c r="BO5" s="245" t="e">
        <f t="shared" si="2"/>
        <v>#VALUE!</v>
      </c>
    </row>
    <row r="6" spans="1:67" x14ac:dyDescent="0.25">
      <c r="B6" s="246" t="s">
        <v>99</v>
      </c>
      <c r="C6" s="247"/>
      <c r="D6" s="248"/>
      <c r="E6" s="249">
        <f t="shared" ref="E6:AB6" si="3">RATE(1,,-D5,E5)</f>
        <v>9.4339622641509288E-2</v>
      </c>
      <c r="F6" s="249">
        <f t="shared" si="3"/>
        <v>0.31609195402298851</v>
      </c>
      <c r="G6" s="249">
        <f t="shared" si="3"/>
        <v>0.24672489082969432</v>
      </c>
      <c r="H6" s="249">
        <f t="shared" si="3"/>
        <v>0.23992994746059546</v>
      </c>
      <c r="I6" s="249">
        <f t="shared" si="3"/>
        <v>6.7796610169491484E-2</v>
      </c>
      <c r="J6" s="249">
        <f t="shared" si="3"/>
        <v>-5.6878306878306868E-2</v>
      </c>
      <c r="K6" s="249">
        <f t="shared" si="3"/>
        <v>-1.2622720897615762E-2</v>
      </c>
      <c r="L6" s="249">
        <f t="shared" si="3"/>
        <v>-8.5227272727273276E-3</v>
      </c>
      <c r="M6" s="249">
        <f t="shared" si="3"/>
        <v>7.8796561604584564E-2</v>
      </c>
      <c r="N6" s="249">
        <f t="shared" si="3"/>
        <v>5.7104913678618918E-2</v>
      </c>
      <c r="O6" s="249">
        <f t="shared" si="3"/>
        <v>-7.2864321608040114E-2</v>
      </c>
      <c r="P6" s="249">
        <f t="shared" si="3"/>
        <v>3.9295392953929614E-2</v>
      </c>
      <c r="Q6" s="249">
        <f t="shared" si="3"/>
        <v>0.13298565840938728</v>
      </c>
      <c r="R6" s="249">
        <f t="shared" si="3"/>
        <v>8.860759493670893E-2</v>
      </c>
      <c r="S6" s="249">
        <f t="shared" si="3"/>
        <v>8.0338266384777965E-2</v>
      </c>
      <c r="T6" s="249">
        <f t="shared" si="3"/>
        <v>0.1193737769080235</v>
      </c>
      <c r="U6" s="249">
        <f t="shared" si="3"/>
        <v>5.9440559440559607E-2</v>
      </c>
      <c r="V6" s="249">
        <f t="shared" si="3"/>
        <v>5.7755775577557423E-3</v>
      </c>
      <c r="W6" s="249">
        <f t="shared" si="3"/>
        <v>4.4298605414274023E-2</v>
      </c>
      <c r="X6" s="249">
        <f t="shared" si="3"/>
        <v>8.0911233307148403E-2</v>
      </c>
      <c r="Y6" s="249">
        <f t="shared" si="3"/>
        <v>6.6133720930232703E-2</v>
      </c>
      <c r="Z6" s="249">
        <f t="shared" si="3"/>
        <v>4.5671438309475065E-2</v>
      </c>
      <c r="AA6" s="249">
        <f t="shared" si="3"/>
        <v>-1.4993481095175955E-2</v>
      </c>
      <c r="AB6" s="249">
        <f t="shared" si="3"/>
        <v>-3.2428855062872255E-2</v>
      </c>
      <c r="AC6" s="249">
        <f>RATE(1,,-AA5,AC5)</f>
        <v>-5.0959629384513615E-2</v>
      </c>
      <c r="AD6" s="250">
        <f>ANS_Metrics_Assumptions!E5</f>
        <v>0.04</v>
      </c>
      <c r="AF6" s="251">
        <f>AD6</f>
        <v>0.04</v>
      </c>
      <c r="AG6" s="251">
        <f>AF6</f>
        <v>0.04</v>
      </c>
      <c r="AH6" s="251">
        <f t="shared" ref="AH6:AW10" si="4">AG6</f>
        <v>0.04</v>
      </c>
      <c r="AI6" s="251">
        <f t="shared" si="4"/>
        <v>0.04</v>
      </c>
      <c r="AJ6" s="252">
        <f t="shared" si="4"/>
        <v>0.04</v>
      </c>
      <c r="AK6" s="252">
        <f t="shared" si="4"/>
        <v>0.04</v>
      </c>
      <c r="AL6" s="252">
        <f>AD6</f>
        <v>0.04</v>
      </c>
      <c r="AM6" s="252">
        <f t="shared" si="4"/>
        <v>0.04</v>
      </c>
      <c r="AN6" s="252">
        <f t="shared" si="4"/>
        <v>0.04</v>
      </c>
      <c r="AO6" s="252">
        <f t="shared" si="4"/>
        <v>0.04</v>
      </c>
      <c r="AP6" s="252">
        <f t="shared" si="4"/>
        <v>0.04</v>
      </c>
      <c r="AQ6" s="252">
        <f t="shared" si="4"/>
        <v>0.04</v>
      </c>
      <c r="AR6" s="252">
        <f t="shared" si="4"/>
        <v>0.04</v>
      </c>
      <c r="AS6" s="252">
        <f t="shared" si="4"/>
        <v>0.04</v>
      </c>
      <c r="AT6" s="252">
        <f t="shared" si="4"/>
        <v>0.04</v>
      </c>
      <c r="AU6" s="252">
        <f t="shared" si="4"/>
        <v>0.04</v>
      </c>
      <c r="AV6" s="252">
        <f t="shared" si="4"/>
        <v>0.04</v>
      </c>
      <c r="AW6" s="252">
        <f t="shared" si="4"/>
        <v>0.04</v>
      </c>
      <c r="AX6" s="252">
        <f t="shared" ref="AX6:BM10" si="5">AW6</f>
        <v>0.04</v>
      </c>
      <c r="AY6" s="252">
        <f t="shared" si="5"/>
        <v>0.04</v>
      </c>
      <c r="AZ6" s="252">
        <f t="shared" si="5"/>
        <v>0.04</v>
      </c>
      <c r="BA6" s="252">
        <f t="shared" si="5"/>
        <v>0.04</v>
      </c>
      <c r="BB6" s="252">
        <f t="shared" si="5"/>
        <v>0.04</v>
      </c>
      <c r="BC6" s="252">
        <f t="shared" si="5"/>
        <v>0.04</v>
      </c>
      <c r="BD6" s="252">
        <f t="shared" si="5"/>
        <v>0.04</v>
      </c>
      <c r="BE6" s="252">
        <f t="shared" si="5"/>
        <v>0.04</v>
      </c>
      <c r="BF6" s="252">
        <f t="shared" si="5"/>
        <v>0.04</v>
      </c>
      <c r="BG6" s="252">
        <f t="shared" si="5"/>
        <v>0.04</v>
      </c>
      <c r="BH6" s="252">
        <f t="shared" si="5"/>
        <v>0.04</v>
      </c>
      <c r="BI6" s="252">
        <f t="shared" si="5"/>
        <v>0.04</v>
      </c>
      <c r="BJ6" s="252">
        <f t="shared" si="5"/>
        <v>0.04</v>
      </c>
      <c r="BK6" s="252">
        <f t="shared" si="5"/>
        <v>0.04</v>
      </c>
      <c r="BL6" s="252">
        <f t="shared" si="5"/>
        <v>0.04</v>
      </c>
      <c r="BM6" s="252">
        <f t="shared" si="5"/>
        <v>0.04</v>
      </c>
      <c r="BN6" s="252">
        <f t="shared" ref="BN6:BO10" si="6">BM6</f>
        <v>0.04</v>
      </c>
      <c r="BO6" s="252">
        <f t="shared" si="6"/>
        <v>0.04</v>
      </c>
    </row>
    <row r="7" spans="1:67" x14ac:dyDescent="0.25">
      <c r="B7" s="246" t="s">
        <v>101</v>
      </c>
      <c r="C7" s="247"/>
      <c r="D7" s="253">
        <f>D13/D5</f>
        <v>0.28616352201257861</v>
      </c>
      <c r="E7" s="253">
        <f t="shared" ref="E7:AC7" si="7">E13/E5</f>
        <v>0.19827586206896552</v>
      </c>
      <c r="F7" s="253">
        <f t="shared" si="7"/>
        <v>0.1965065502183406</v>
      </c>
      <c r="G7" s="253">
        <f t="shared" si="7"/>
        <v>0.2469352014010508</v>
      </c>
      <c r="H7" s="253">
        <f t="shared" si="7"/>
        <v>0.24011299435028249</v>
      </c>
      <c r="I7" s="253">
        <f t="shared" si="7"/>
        <v>0.31349206349206349</v>
      </c>
      <c r="J7" s="253">
        <f t="shared" si="7"/>
        <v>0.26647966339410939</v>
      </c>
      <c r="K7" s="253">
        <f t="shared" si="7"/>
        <v>0.25994318181818182</v>
      </c>
      <c r="L7" s="253">
        <f t="shared" si="7"/>
        <v>0.23925501432664756</v>
      </c>
      <c r="M7" s="253">
        <f t="shared" si="7"/>
        <v>0.22310756972111553</v>
      </c>
      <c r="N7" s="253">
        <f t="shared" si="7"/>
        <v>0.23115577889447236</v>
      </c>
      <c r="O7" s="253">
        <f t="shared" si="7"/>
        <v>0.26829268292682928</v>
      </c>
      <c r="P7" s="253">
        <f t="shared" si="7"/>
        <v>0.18122555410691005</v>
      </c>
      <c r="Q7" s="253">
        <f t="shared" si="7"/>
        <v>0.21173762945914845</v>
      </c>
      <c r="R7" s="253">
        <f t="shared" si="7"/>
        <v>0.21458773784355178</v>
      </c>
      <c r="S7" s="253">
        <f t="shared" si="7"/>
        <v>0.24168297455968688</v>
      </c>
      <c r="T7" s="253">
        <f t="shared" si="7"/>
        <v>0.2298951048951049</v>
      </c>
      <c r="U7" s="253">
        <f t="shared" si="7"/>
        <v>0.27722772277227725</v>
      </c>
      <c r="V7" s="253">
        <f t="shared" si="7"/>
        <v>0.25594749794913862</v>
      </c>
      <c r="W7" s="253">
        <f t="shared" si="7"/>
        <v>0.23409269442262373</v>
      </c>
      <c r="X7" s="253">
        <f t="shared" si="7"/>
        <v>0.22747093023255813</v>
      </c>
      <c r="Y7" s="253">
        <f t="shared" si="7"/>
        <v>0.21404226312201771</v>
      </c>
      <c r="Z7" s="253">
        <f t="shared" si="7"/>
        <v>0.24771838331160365</v>
      </c>
      <c r="AA7" s="253">
        <f t="shared" si="7"/>
        <v>0.24487094639311713</v>
      </c>
      <c r="AB7" s="253">
        <f t="shared" si="7"/>
        <v>0.26744186046511625</v>
      </c>
      <c r="AC7" s="253">
        <f t="shared" si="7"/>
        <v>0.23361227336122734</v>
      </c>
      <c r="AD7" s="250">
        <v>0.1</v>
      </c>
      <c r="AF7" s="289">
        <v>0.2</v>
      </c>
      <c r="AG7" s="289">
        <f>AF7</f>
        <v>0.2</v>
      </c>
      <c r="AH7" s="289">
        <f t="shared" si="4"/>
        <v>0.2</v>
      </c>
      <c r="AI7" s="289">
        <f t="shared" si="4"/>
        <v>0.2</v>
      </c>
      <c r="AJ7" s="267">
        <v>0.15</v>
      </c>
      <c r="AK7" s="267">
        <v>0.125</v>
      </c>
      <c r="AL7" s="252">
        <f>AD7</f>
        <v>0.1</v>
      </c>
      <c r="AM7" s="252">
        <f t="shared" si="4"/>
        <v>0.1</v>
      </c>
      <c r="AN7" s="252">
        <f t="shared" si="4"/>
        <v>0.1</v>
      </c>
      <c r="AO7" s="252">
        <f t="shared" si="4"/>
        <v>0.1</v>
      </c>
      <c r="AP7" s="252">
        <f t="shared" si="4"/>
        <v>0.1</v>
      </c>
      <c r="AQ7" s="252">
        <f t="shared" si="4"/>
        <v>0.1</v>
      </c>
      <c r="AR7" s="252">
        <f t="shared" si="4"/>
        <v>0.1</v>
      </c>
      <c r="AS7" s="252">
        <f t="shared" si="4"/>
        <v>0.1</v>
      </c>
      <c r="AT7" s="252">
        <f t="shared" si="4"/>
        <v>0.1</v>
      </c>
      <c r="AU7" s="252">
        <f t="shared" si="4"/>
        <v>0.1</v>
      </c>
      <c r="AV7" s="252">
        <f t="shared" si="4"/>
        <v>0.1</v>
      </c>
      <c r="AW7" s="252">
        <f t="shared" si="4"/>
        <v>0.1</v>
      </c>
      <c r="AX7" s="252">
        <f t="shared" si="5"/>
        <v>0.1</v>
      </c>
      <c r="AY7" s="252">
        <f t="shared" si="5"/>
        <v>0.1</v>
      </c>
      <c r="AZ7" s="252">
        <f t="shared" si="5"/>
        <v>0.1</v>
      </c>
      <c r="BA7" s="252">
        <f t="shared" si="5"/>
        <v>0.1</v>
      </c>
      <c r="BB7" s="252">
        <f t="shared" si="5"/>
        <v>0.1</v>
      </c>
      <c r="BC7" s="252">
        <f t="shared" si="5"/>
        <v>0.1</v>
      </c>
      <c r="BD7" s="252">
        <f t="shared" si="5"/>
        <v>0.1</v>
      </c>
      <c r="BE7" s="252">
        <f t="shared" si="5"/>
        <v>0.1</v>
      </c>
      <c r="BF7" s="252">
        <f t="shared" si="5"/>
        <v>0.1</v>
      </c>
      <c r="BG7" s="252">
        <f t="shared" si="5"/>
        <v>0.1</v>
      </c>
      <c r="BH7" s="252">
        <f t="shared" si="5"/>
        <v>0.1</v>
      </c>
      <c r="BI7" s="252">
        <f t="shared" si="5"/>
        <v>0.1</v>
      </c>
      <c r="BJ7" s="252">
        <f t="shared" si="5"/>
        <v>0.1</v>
      </c>
      <c r="BK7" s="252">
        <f t="shared" si="5"/>
        <v>0.1</v>
      </c>
      <c r="BL7" s="252">
        <f t="shared" si="5"/>
        <v>0.1</v>
      </c>
      <c r="BM7" s="252">
        <f t="shared" si="5"/>
        <v>0.1</v>
      </c>
      <c r="BN7" s="252">
        <f t="shared" si="6"/>
        <v>0.1</v>
      </c>
      <c r="BO7" s="252">
        <f t="shared" si="6"/>
        <v>0.1</v>
      </c>
    </row>
    <row r="8" spans="1:67" x14ac:dyDescent="0.25">
      <c r="B8" s="246" t="s">
        <v>133</v>
      </c>
      <c r="C8" s="247"/>
      <c r="D8" s="255">
        <f>D14/D12</f>
        <v>5.9515418502202646</v>
      </c>
      <c r="E8" s="255">
        <f t="shared" ref="E8:AC8" si="8">E14/E12</f>
        <v>6.5089605734767026</v>
      </c>
      <c r="F8" s="255">
        <f t="shared" si="8"/>
        <v>5.5625</v>
      </c>
      <c r="G8" s="255">
        <f t="shared" si="8"/>
        <v>5.3720930232558137</v>
      </c>
      <c r="H8" s="255">
        <f t="shared" si="8"/>
        <v>4.9721189591078065</v>
      </c>
      <c r="I8" s="255">
        <f t="shared" si="8"/>
        <v>11.973025048169557</v>
      </c>
      <c r="J8" s="255">
        <f t="shared" si="8"/>
        <v>5.9847036328871894</v>
      </c>
      <c r="K8" s="255">
        <f t="shared" si="8"/>
        <v>7.2879078694817663</v>
      </c>
      <c r="L8" s="255">
        <f t="shared" si="8"/>
        <v>9.203389830508474</v>
      </c>
      <c r="M8" s="255">
        <f t="shared" si="8"/>
        <v>9.5179487179487179</v>
      </c>
      <c r="N8" s="255">
        <f t="shared" si="8"/>
        <v>12.875816993464053</v>
      </c>
      <c r="O8" s="255">
        <f t="shared" si="8"/>
        <v>10.97037037037037</v>
      </c>
      <c r="P8" s="255">
        <f t="shared" si="8"/>
        <v>7.4060509554140124</v>
      </c>
      <c r="Q8" s="255">
        <f t="shared" si="8"/>
        <v>6.9824817518248175</v>
      </c>
      <c r="R8" s="255">
        <f t="shared" si="8"/>
        <v>8.3916554508748309</v>
      </c>
      <c r="S8" s="255">
        <f t="shared" si="8"/>
        <v>7.5587096774193547</v>
      </c>
      <c r="T8" s="255">
        <f t="shared" si="8"/>
        <v>6.76049943246311</v>
      </c>
      <c r="U8" s="255">
        <f t="shared" si="8"/>
        <v>6.2671232876712333</v>
      </c>
      <c r="V8" s="255">
        <f t="shared" si="8"/>
        <v>7.4696802646085994</v>
      </c>
      <c r="W8" s="255">
        <f t="shared" si="8"/>
        <v>8.2943589743589747</v>
      </c>
      <c r="X8" s="255">
        <f t="shared" si="8"/>
        <v>9.8287864534336791</v>
      </c>
      <c r="Y8" s="255">
        <f t="shared" si="8"/>
        <v>12.998265394622724</v>
      </c>
      <c r="Z8" s="255">
        <f t="shared" si="8"/>
        <v>14.862218370883882</v>
      </c>
      <c r="AA8" s="255">
        <f t="shared" si="8"/>
        <v>18.083260297984225</v>
      </c>
      <c r="AB8" s="255">
        <f t="shared" si="8"/>
        <v>22.559290382819796</v>
      </c>
      <c r="AC8" s="255">
        <f t="shared" si="8"/>
        <v>13.444949954504095</v>
      </c>
      <c r="AD8" s="256">
        <f>ANS_Metrics_Assumptions!E7</f>
        <v>8.91704127503065</v>
      </c>
      <c r="AF8" s="257">
        <f>AD8</f>
        <v>8.91704127503065</v>
      </c>
      <c r="AG8" s="257">
        <f>AF8</f>
        <v>8.91704127503065</v>
      </c>
      <c r="AH8" s="257">
        <f t="shared" si="4"/>
        <v>8.91704127503065</v>
      </c>
      <c r="AI8" s="257">
        <f t="shared" si="4"/>
        <v>8.91704127503065</v>
      </c>
      <c r="AJ8" s="258">
        <f t="shared" si="4"/>
        <v>8.91704127503065</v>
      </c>
      <c r="AK8" s="258">
        <f t="shared" si="4"/>
        <v>8.91704127503065</v>
      </c>
      <c r="AL8" s="258">
        <f>AD8</f>
        <v>8.91704127503065</v>
      </c>
      <c r="AM8" s="258">
        <f t="shared" si="4"/>
        <v>8.91704127503065</v>
      </c>
      <c r="AN8" s="258">
        <f t="shared" si="4"/>
        <v>8.91704127503065</v>
      </c>
      <c r="AO8" s="258">
        <f t="shared" si="4"/>
        <v>8.91704127503065</v>
      </c>
      <c r="AP8" s="258">
        <f t="shared" si="4"/>
        <v>8.91704127503065</v>
      </c>
      <c r="AQ8" s="258">
        <f t="shared" si="4"/>
        <v>8.91704127503065</v>
      </c>
      <c r="AR8" s="258">
        <f t="shared" si="4"/>
        <v>8.91704127503065</v>
      </c>
      <c r="AS8" s="258">
        <f t="shared" si="4"/>
        <v>8.91704127503065</v>
      </c>
      <c r="AT8" s="258">
        <f t="shared" si="4"/>
        <v>8.91704127503065</v>
      </c>
      <c r="AU8" s="258">
        <f t="shared" si="4"/>
        <v>8.91704127503065</v>
      </c>
      <c r="AV8" s="258">
        <f t="shared" si="4"/>
        <v>8.91704127503065</v>
      </c>
      <c r="AW8" s="258">
        <f t="shared" si="4"/>
        <v>8.91704127503065</v>
      </c>
      <c r="AX8" s="258">
        <f t="shared" si="5"/>
        <v>8.91704127503065</v>
      </c>
      <c r="AY8" s="258">
        <f t="shared" si="5"/>
        <v>8.91704127503065</v>
      </c>
      <c r="AZ8" s="258">
        <f t="shared" si="5"/>
        <v>8.91704127503065</v>
      </c>
      <c r="BA8" s="258">
        <f t="shared" si="5"/>
        <v>8.91704127503065</v>
      </c>
      <c r="BB8" s="258">
        <f t="shared" si="5"/>
        <v>8.91704127503065</v>
      </c>
      <c r="BC8" s="258">
        <f t="shared" si="5"/>
        <v>8.91704127503065</v>
      </c>
      <c r="BD8" s="258">
        <f t="shared" si="5"/>
        <v>8.91704127503065</v>
      </c>
      <c r="BE8" s="258">
        <f t="shared" si="5"/>
        <v>8.91704127503065</v>
      </c>
      <c r="BF8" s="258">
        <f t="shared" si="5"/>
        <v>8.91704127503065</v>
      </c>
      <c r="BG8" s="258">
        <f t="shared" si="5"/>
        <v>8.91704127503065</v>
      </c>
      <c r="BH8" s="258">
        <f t="shared" si="5"/>
        <v>8.91704127503065</v>
      </c>
      <c r="BI8" s="258">
        <f t="shared" si="5"/>
        <v>8.91704127503065</v>
      </c>
      <c r="BJ8" s="258">
        <f t="shared" si="5"/>
        <v>8.91704127503065</v>
      </c>
      <c r="BK8" s="258">
        <f t="shared" si="5"/>
        <v>8.91704127503065</v>
      </c>
      <c r="BL8" s="258">
        <f t="shared" si="5"/>
        <v>8.91704127503065</v>
      </c>
      <c r="BM8" s="258">
        <f t="shared" si="5"/>
        <v>8.91704127503065</v>
      </c>
      <c r="BN8" s="258">
        <f t="shared" si="6"/>
        <v>8.91704127503065</v>
      </c>
      <c r="BO8" s="258">
        <f t="shared" si="6"/>
        <v>8.91704127503065</v>
      </c>
    </row>
    <row r="9" spans="1:67" x14ac:dyDescent="0.25">
      <c r="B9" s="246" t="s">
        <v>103</v>
      </c>
      <c r="C9" s="247"/>
      <c r="D9" s="259">
        <f t="shared" ref="D9:AB9" si="9">D17/D14</f>
        <v>0</v>
      </c>
      <c r="E9" s="259">
        <f t="shared" si="9"/>
        <v>0</v>
      </c>
      <c r="F9" s="259">
        <f t="shared" si="9"/>
        <v>0</v>
      </c>
      <c r="G9" s="259">
        <f t="shared" si="9"/>
        <v>0</v>
      </c>
      <c r="H9" s="259">
        <f t="shared" si="9"/>
        <v>0</v>
      </c>
      <c r="I9" s="259">
        <f t="shared" si="9"/>
        <v>0</v>
      </c>
      <c r="J9" s="259">
        <f t="shared" si="9"/>
        <v>0</v>
      </c>
      <c r="K9" s="259">
        <f t="shared" si="9"/>
        <v>0</v>
      </c>
      <c r="L9" s="259">
        <f t="shared" si="9"/>
        <v>0</v>
      </c>
      <c r="M9" s="259">
        <f t="shared" si="9"/>
        <v>0</v>
      </c>
      <c r="N9" s="259">
        <f t="shared" si="9"/>
        <v>0</v>
      </c>
      <c r="O9" s="259">
        <f t="shared" si="9"/>
        <v>0</v>
      </c>
      <c r="P9" s="259">
        <f t="shared" si="9"/>
        <v>0</v>
      </c>
      <c r="Q9" s="259">
        <f t="shared" si="9"/>
        <v>0</v>
      </c>
      <c r="R9" s="259">
        <f t="shared" si="9"/>
        <v>0</v>
      </c>
      <c r="S9" s="259">
        <f t="shared" si="9"/>
        <v>0</v>
      </c>
      <c r="T9" s="259">
        <f t="shared" si="9"/>
        <v>0</v>
      </c>
      <c r="U9" s="259">
        <f t="shared" si="9"/>
        <v>0</v>
      </c>
      <c r="V9" s="259">
        <f t="shared" si="9"/>
        <v>0</v>
      </c>
      <c r="W9" s="259">
        <f t="shared" si="9"/>
        <v>0</v>
      </c>
      <c r="X9" s="259">
        <f t="shared" si="9"/>
        <v>0</v>
      </c>
      <c r="Y9" s="259">
        <f t="shared" si="9"/>
        <v>0</v>
      </c>
      <c r="Z9" s="259">
        <f t="shared" si="9"/>
        <v>0</v>
      </c>
      <c r="AA9" s="259">
        <f t="shared" si="9"/>
        <v>0</v>
      </c>
      <c r="AB9" s="259">
        <f t="shared" si="9"/>
        <v>0</v>
      </c>
      <c r="AC9" s="259">
        <f>AC17/AC14</f>
        <v>0</v>
      </c>
      <c r="AD9" s="275">
        <f>SUM(V17:AC17)/SUM(V14:AC14)</f>
        <v>0</v>
      </c>
      <c r="AF9" s="261">
        <f>AD9</f>
        <v>0</v>
      </c>
      <c r="AG9" s="261">
        <f>AF9</f>
        <v>0</v>
      </c>
      <c r="AH9" s="261">
        <f t="shared" si="4"/>
        <v>0</v>
      </c>
      <c r="AI9" s="261">
        <f t="shared" si="4"/>
        <v>0</v>
      </c>
      <c r="AJ9" s="262">
        <f t="shared" si="4"/>
        <v>0</v>
      </c>
      <c r="AK9" s="262">
        <f t="shared" si="4"/>
        <v>0</v>
      </c>
      <c r="AL9" s="262">
        <f>AD9</f>
        <v>0</v>
      </c>
      <c r="AM9" s="262">
        <f t="shared" si="4"/>
        <v>0</v>
      </c>
      <c r="AN9" s="262">
        <f t="shared" si="4"/>
        <v>0</v>
      </c>
      <c r="AO9" s="262">
        <f t="shared" si="4"/>
        <v>0</v>
      </c>
      <c r="AP9" s="262">
        <f t="shared" si="4"/>
        <v>0</v>
      </c>
      <c r="AQ9" s="262">
        <f t="shared" si="4"/>
        <v>0</v>
      </c>
      <c r="AR9" s="262">
        <f t="shared" si="4"/>
        <v>0</v>
      </c>
      <c r="AS9" s="262">
        <f t="shared" si="4"/>
        <v>0</v>
      </c>
      <c r="AT9" s="262">
        <f t="shared" si="4"/>
        <v>0</v>
      </c>
      <c r="AU9" s="262">
        <f t="shared" si="4"/>
        <v>0</v>
      </c>
      <c r="AV9" s="262">
        <f t="shared" si="4"/>
        <v>0</v>
      </c>
      <c r="AW9" s="262">
        <f t="shared" si="4"/>
        <v>0</v>
      </c>
      <c r="AX9" s="262">
        <f t="shared" si="5"/>
        <v>0</v>
      </c>
      <c r="AY9" s="262">
        <f t="shared" si="5"/>
        <v>0</v>
      </c>
      <c r="AZ9" s="262">
        <f t="shared" si="5"/>
        <v>0</v>
      </c>
      <c r="BA9" s="262">
        <f t="shared" si="5"/>
        <v>0</v>
      </c>
      <c r="BB9" s="262">
        <f t="shared" si="5"/>
        <v>0</v>
      </c>
      <c r="BC9" s="262">
        <f t="shared" si="5"/>
        <v>0</v>
      </c>
      <c r="BD9" s="262">
        <f t="shared" si="5"/>
        <v>0</v>
      </c>
      <c r="BE9" s="262">
        <f t="shared" si="5"/>
        <v>0</v>
      </c>
      <c r="BF9" s="262">
        <f t="shared" si="5"/>
        <v>0</v>
      </c>
      <c r="BG9" s="262">
        <f t="shared" si="5"/>
        <v>0</v>
      </c>
      <c r="BH9" s="262">
        <f t="shared" si="5"/>
        <v>0</v>
      </c>
      <c r="BI9" s="262">
        <f t="shared" si="5"/>
        <v>0</v>
      </c>
      <c r="BJ9" s="262">
        <f t="shared" si="5"/>
        <v>0</v>
      </c>
      <c r="BK9" s="262">
        <f t="shared" si="5"/>
        <v>0</v>
      </c>
      <c r="BL9" s="262">
        <f t="shared" si="5"/>
        <v>0</v>
      </c>
      <c r="BM9" s="262">
        <f t="shared" si="5"/>
        <v>0</v>
      </c>
      <c r="BN9" s="262">
        <f t="shared" si="6"/>
        <v>0</v>
      </c>
      <c r="BO9" s="262">
        <f t="shared" si="6"/>
        <v>0</v>
      </c>
    </row>
    <row r="10" spans="1:67" x14ac:dyDescent="0.25">
      <c r="B10" s="246" t="s">
        <v>134</v>
      </c>
      <c r="C10" s="247"/>
      <c r="D10" s="253"/>
      <c r="E10" s="253"/>
      <c r="F10" s="253"/>
      <c r="G10" s="253"/>
      <c r="H10" s="253"/>
      <c r="I10" s="253"/>
      <c r="J10" s="253"/>
      <c r="K10" s="253"/>
      <c r="L10" s="253"/>
      <c r="M10" s="253"/>
      <c r="N10" s="253"/>
      <c r="O10" s="253"/>
      <c r="P10" s="253"/>
      <c r="Q10" s="253"/>
      <c r="R10" s="253"/>
      <c r="S10" s="253"/>
      <c r="T10" s="253"/>
      <c r="U10" s="253"/>
      <c r="V10" s="253"/>
      <c r="W10" s="253"/>
      <c r="X10" s="253"/>
      <c r="Y10" s="253"/>
      <c r="Z10" s="253"/>
      <c r="AA10" s="253"/>
      <c r="AB10" s="253"/>
      <c r="AC10" s="253"/>
      <c r="AD10" s="288">
        <f>ANS_Metrics_Assumptions!E9</f>
        <v>0</v>
      </c>
      <c r="AF10" s="254">
        <f>AD10</f>
        <v>0</v>
      </c>
      <c r="AG10" s="254">
        <f>AF10</f>
        <v>0</v>
      </c>
      <c r="AH10" s="254">
        <f t="shared" si="4"/>
        <v>0</v>
      </c>
      <c r="AI10" s="254">
        <f t="shared" si="4"/>
        <v>0</v>
      </c>
      <c r="AJ10" s="254">
        <f t="shared" si="4"/>
        <v>0</v>
      </c>
      <c r="AK10" s="254">
        <f t="shared" si="4"/>
        <v>0</v>
      </c>
      <c r="AL10" s="254">
        <f>AD10</f>
        <v>0</v>
      </c>
      <c r="AM10" s="254">
        <f t="shared" si="4"/>
        <v>0</v>
      </c>
      <c r="AN10" s="254">
        <f t="shared" si="4"/>
        <v>0</v>
      </c>
      <c r="AO10" s="254">
        <f t="shared" si="4"/>
        <v>0</v>
      </c>
      <c r="AP10" s="254">
        <f t="shared" si="4"/>
        <v>0</v>
      </c>
      <c r="AQ10" s="254">
        <f t="shared" si="4"/>
        <v>0</v>
      </c>
      <c r="AR10" s="254">
        <f t="shared" si="4"/>
        <v>0</v>
      </c>
      <c r="AS10" s="254">
        <f t="shared" si="4"/>
        <v>0</v>
      </c>
      <c r="AT10" s="254">
        <f t="shared" si="4"/>
        <v>0</v>
      </c>
      <c r="AU10" s="254">
        <f t="shared" si="4"/>
        <v>0</v>
      </c>
      <c r="AV10" s="254">
        <f t="shared" si="4"/>
        <v>0</v>
      </c>
      <c r="AW10" s="254">
        <f t="shared" si="4"/>
        <v>0</v>
      </c>
      <c r="AX10" s="254">
        <f t="shared" si="5"/>
        <v>0</v>
      </c>
      <c r="AY10" s="254">
        <f t="shared" si="5"/>
        <v>0</v>
      </c>
      <c r="AZ10" s="254">
        <f t="shared" si="5"/>
        <v>0</v>
      </c>
      <c r="BA10" s="254">
        <f t="shared" si="5"/>
        <v>0</v>
      </c>
      <c r="BB10" s="254">
        <f t="shared" si="5"/>
        <v>0</v>
      </c>
      <c r="BC10" s="254">
        <f t="shared" si="5"/>
        <v>0</v>
      </c>
      <c r="BD10" s="254">
        <f t="shared" si="5"/>
        <v>0</v>
      </c>
      <c r="BE10" s="254">
        <f t="shared" si="5"/>
        <v>0</v>
      </c>
      <c r="BF10" s="254">
        <f t="shared" si="5"/>
        <v>0</v>
      </c>
      <c r="BG10" s="254">
        <f t="shared" si="5"/>
        <v>0</v>
      </c>
      <c r="BH10" s="254">
        <f t="shared" si="5"/>
        <v>0</v>
      </c>
      <c r="BI10" s="254">
        <f t="shared" si="5"/>
        <v>0</v>
      </c>
      <c r="BJ10" s="254">
        <f t="shared" si="5"/>
        <v>0</v>
      </c>
      <c r="BK10" s="254">
        <f t="shared" si="5"/>
        <v>0</v>
      </c>
      <c r="BL10" s="254">
        <f t="shared" si="5"/>
        <v>0</v>
      </c>
      <c r="BM10" s="254">
        <f t="shared" si="5"/>
        <v>0</v>
      </c>
      <c r="BN10" s="254">
        <f t="shared" si="6"/>
        <v>0</v>
      </c>
      <c r="BO10" s="254">
        <f t="shared" si="6"/>
        <v>0</v>
      </c>
    </row>
    <row r="12" spans="1:67" x14ac:dyDescent="0.25">
      <c r="B12" t="s">
        <v>267</v>
      </c>
      <c r="D12" s="7">
        <f>'ANS_RevData (LA)'!D12+'ANS_RevData (IB)'!D12+'ANS_RevData (IL)'!D12+'ANS_RevData (AB)'!D12+'ANS_RevData (EN)'!D12+'ANS_RevData (PH)'!D12+'ANS_RevData (OT)'!D12</f>
        <v>227</v>
      </c>
      <c r="E12" s="7">
        <f>'ANS_RevData (LA)'!E12+'ANS_RevData (IB)'!E12+'ANS_RevData (IL)'!E12+'ANS_RevData (AB)'!E12+'ANS_RevData (EN)'!E12+'ANS_RevData (PH)'!E12+'ANS_RevData (OT)'!E12</f>
        <v>279</v>
      </c>
      <c r="F12" s="7">
        <f>'ANS_RevData (LA)'!F12+'ANS_RevData (IB)'!F12+'ANS_RevData (IL)'!F12+'ANS_RevData (AB)'!F12+'ANS_RevData (EN)'!F12+'ANS_RevData (PH)'!F12+'ANS_RevData (OT)'!F12</f>
        <v>368</v>
      </c>
      <c r="G12" s="7">
        <f>'ANS_RevData (LA)'!G12+'ANS_RevData (IB)'!G12+'ANS_RevData (IL)'!G12+'ANS_RevData (AB)'!G12+'ANS_RevData (EN)'!G12+'ANS_RevData (PH)'!G12+'ANS_RevData (OT)'!G12</f>
        <v>430</v>
      </c>
      <c r="H12" s="7">
        <f>'ANS_RevData (LA)'!H12+'ANS_RevData (IB)'!H12+'ANS_RevData (IL)'!H12+'ANS_RevData (AB)'!H12+'ANS_RevData (EN)'!H12+'ANS_RevData (PH)'!H12+'ANS_RevData (OT)'!H12</f>
        <v>538</v>
      </c>
      <c r="I12" s="7">
        <f>'ANS_RevData (LA)'!I12+'ANS_RevData (IB)'!I12+'ANS_RevData (IL)'!I12+'ANS_RevData (AB)'!I12+'ANS_RevData (EN)'!I12+'ANS_RevData (PH)'!I12+'ANS_RevData (OT)'!I12</f>
        <v>519</v>
      </c>
      <c r="J12" s="7">
        <f>'ANS_RevData (LA)'!J12+'ANS_RevData (IB)'!J12+'ANS_RevData (IL)'!J12+'ANS_RevData (AB)'!J12+'ANS_RevData (EN)'!J12+'ANS_RevData (PH)'!J12+'ANS_RevData (OT)'!J12</f>
        <v>523</v>
      </c>
      <c r="K12" s="7">
        <f>'ANS_RevData (LA)'!K12+'ANS_RevData (IB)'!K12+'ANS_RevData (IL)'!K12+'ANS_RevData (AB)'!K12+'ANS_RevData (EN)'!K12+'ANS_RevData (PH)'!K12+'ANS_RevData (OT)'!K12</f>
        <v>521</v>
      </c>
      <c r="L12" s="7">
        <f>'ANS_RevData (LA)'!L12+'ANS_RevData (IB)'!L12+'ANS_RevData (IL)'!L12+'ANS_RevData (AB)'!L12+'ANS_RevData (EN)'!L12+'ANS_RevData (PH)'!L12+'ANS_RevData (OT)'!L12</f>
        <v>531</v>
      </c>
      <c r="M12" s="7">
        <f>'ANS_RevData (LA)'!M12+'ANS_RevData (IB)'!M12+'ANS_RevData (IL)'!M12+'ANS_RevData (AB)'!M12+'ANS_RevData (EN)'!M12+'ANS_RevData (PH)'!M12+'ANS_RevData (OT)'!M12</f>
        <v>585</v>
      </c>
      <c r="N12" s="7">
        <f>'ANS_RevData (LA)'!N12+'ANS_RevData (IB)'!N12+'ANS_RevData (IL)'!N12+'ANS_RevData (AB)'!N12+'ANS_RevData (EN)'!N12+'ANS_RevData (PH)'!N12+'ANS_RevData (OT)'!N12</f>
        <v>612</v>
      </c>
      <c r="O12" s="7">
        <f>'ANS_RevData (LA)'!O12+'ANS_RevData (IB)'!O12+'ANS_RevData (IL)'!O12+'ANS_RevData (AB)'!O12+'ANS_RevData (EN)'!O12+'ANS_RevData (PH)'!O12+'ANS_RevData (OT)'!O12</f>
        <v>540</v>
      </c>
      <c r="P12" s="7">
        <f>'ANS_RevData (LA)'!P12+'ANS_RevData (IB)'!P12+'ANS_RevData (IL)'!P12+'ANS_RevData (AB)'!P12+'ANS_RevData (EN)'!P12+'ANS_RevData (PH)'!P12+'ANS_RevData (OT)'!P12</f>
        <v>628</v>
      </c>
      <c r="Q12" s="7">
        <f>'ANS_RevData (LA)'!Q12+'ANS_RevData (IB)'!Q12+'ANS_RevData (IL)'!Q12+'ANS_RevData (AB)'!Q12+'ANS_RevData (EN)'!Q12+'ANS_RevData (PH)'!Q12+'ANS_RevData (OT)'!Q12</f>
        <v>685</v>
      </c>
      <c r="R12" s="7">
        <f>'ANS_RevData (LA)'!R12+'ANS_RevData (IB)'!R12+'ANS_RevData (IL)'!R12+'ANS_RevData (AB)'!R12+'ANS_RevData (EN)'!R12+'ANS_RevData (PH)'!R12+'ANS_RevData (OT)'!R12</f>
        <v>743</v>
      </c>
      <c r="S12" s="7">
        <f>'ANS_RevData (LA)'!S12+'ANS_RevData (IB)'!S12+'ANS_RevData (IL)'!S12+'ANS_RevData (AB)'!S12+'ANS_RevData (EN)'!S12+'ANS_RevData (PH)'!S12+'ANS_RevData (OT)'!S12</f>
        <v>775</v>
      </c>
      <c r="T12" s="7">
        <f>'ANS_RevData (LA)'!T12+'ANS_RevData (IB)'!T12+'ANS_RevData (IL)'!T12+'ANS_RevData (AB)'!T12+'ANS_RevData (EN)'!T12+'ANS_RevData (PH)'!T12+'ANS_RevData (OT)'!T12</f>
        <v>881</v>
      </c>
      <c r="U12" s="7">
        <f>'ANS_RevData (LA)'!U12+'ANS_RevData (IB)'!U12+'ANS_RevData (IL)'!U12+'ANS_RevData (AB)'!U12+'ANS_RevData (EN)'!U12+'ANS_RevData (PH)'!U12+'ANS_RevData (OT)'!U12</f>
        <v>876</v>
      </c>
      <c r="V12" s="7">
        <f>'ANS_RevData (LA)'!V12+'ANS_RevData (IB)'!V12+'ANS_RevData (IL)'!V12+'ANS_RevData (AB)'!V12+'ANS_RevData (EN)'!V12+'ANS_RevData (PH)'!V12+'ANS_RevData (OT)'!V12</f>
        <v>907</v>
      </c>
      <c r="W12" s="7">
        <f>'ANS_RevData (LA)'!W12+'ANS_RevData (IB)'!W12+'ANS_RevData (IL)'!W12+'ANS_RevData (AB)'!W12+'ANS_RevData (EN)'!W12+'ANS_RevData (PH)'!W12+'ANS_RevData (OT)'!W12</f>
        <v>975</v>
      </c>
      <c r="X12" s="7">
        <f>'ANS_RevData (LA)'!X12+'ANS_RevData (IB)'!X12+'ANS_RevData (IL)'!X12+'ANS_RevData (AB)'!X12+'ANS_RevData (EN)'!X12+'ANS_RevData (PH)'!X12+'ANS_RevData (OT)'!X12</f>
        <v>1063</v>
      </c>
      <c r="Y12" s="7">
        <f>'ANS_RevData (LA)'!Y12+'ANS_RevData (IB)'!Y12+'ANS_RevData (IL)'!Y12+'ANS_RevData (AB)'!Y12+'ANS_RevData (EN)'!Y12+'ANS_RevData (PH)'!Y12+'ANS_RevData (OT)'!Y12</f>
        <v>1153</v>
      </c>
      <c r="Z12" s="7">
        <f>'ANS_RevData (LA)'!Z12+'ANS_RevData (IB)'!Z12+'ANS_RevData (IL)'!Z12+'ANS_RevData (AB)'!Z12+'ANS_RevData (EN)'!Z12+'ANS_RevData (PH)'!Z12+'ANS_RevData (OT)'!Z12</f>
        <v>1154</v>
      </c>
      <c r="AA12" s="7">
        <f>'ANS_RevData (LA)'!AA12+'ANS_RevData (IB)'!AA12+'ANS_RevData (IL)'!AA12+'ANS_RevData (AB)'!AA12+'ANS_RevData (EN)'!AA12+'ANS_RevData (PH)'!AA12+'ANS_RevData (OT)'!AA12</f>
        <v>1141</v>
      </c>
      <c r="AB12" s="7">
        <f>'ANS_RevData (LA)'!AB12+'ANS_RevData (IB)'!AB12+'ANS_RevData (IL)'!AB12+'ANS_RevData (AB)'!AB12+'ANS_RevData (EN)'!AB12+'ANS_RevData (PH)'!AB12+'ANS_RevData (OT)'!AB12</f>
        <v>1071</v>
      </c>
      <c r="AC12" s="7">
        <f>'ANS_RevData (LA)'!AC12+'ANS_RevData (IB)'!AC12+'ANS_RevData (IL)'!AC12+'ANS_RevData (AB)'!AC12+'ANS_RevData (EN)'!AC12+'ANS_RevData (PH)'!AC12+'ANS_RevData (OT)'!AC12</f>
        <v>1099</v>
      </c>
      <c r="AF12" s="7">
        <f t="shared" ref="AF12:AG15" si="10">AB12</f>
        <v>1071</v>
      </c>
      <c r="AG12" s="7">
        <f t="shared" si="10"/>
        <v>1099</v>
      </c>
      <c r="AH12" s="7" t="e">
        <f>'ANS_RevData (LA)'!AH12+'ANS_RevData (IB)'!AH12+'ANS_RevData (IL)'!AH12+'ANS_RevData (AB)'!AH12+'ANS_RevData (EN)'!AH12+'ANS_RevData (PH)'!AH12+'ANS_RevData (OT)'!AH12</f>
        <v>#VALUE!</v>
      </c>
      <c r="AI12" s="7" t="e">
        <f>'ANS_RevData (LA)'!AI12+'ANS_RevData (IB)'!AI12+'ANS_RevData (IL)'!AI12+'ANS_RevData (AB)'!AI12+'ANS_RevData (EN)'!AI12+'ANS_RevData (PH)'!AI12+'ANS_RevData (OT)'!AI12</f>
        <v>#VALUE!</v>
      </c>
      <c r="AJ12" s="9" t="e">
        <f>'ANS_RevData (LA)'!AJ12+'ANS_RevData (IB)'!AJ12+'ANS_RevData (IL)'!AJ12+'ANS_RevData (AB)'!AJ12+'ANS_RevData (EN)'!AJ12+'ANS_RevData (PH)'!AJ12+'ANS_RevData (OT)'!AJ12</f>
        <v>#VALUE!</v>
      </c>
      <c r="AK12" s="9" t="e">
        <f>'ANS_RevData (LA)'!AK12+'ANS_RevData (IB)'!AK12+'ANS_RevData (IL)'!AK12+'ANS_RevData (AB)'!AK12+'ANS_RevData (EN)'!AK12+'ANS_RevData (PH)'!AK12+'ANS_RevData (OT)'!AK12</f>
        <v>#VALUE!</v>
      </c>
      <c r="AL12" s="9" t="e">
        <f>'ANS_RevData (LA)'!AL12+'ANS_RevData (IB)'!AL12+'ANS_RevData (IL)'!AL12+'ANS_RevData (AB)'!AL12+'ANS_RevData (EN)'!AL12+'ANS_RevData (PH)'!AL12+'ANS_RevData (OT)'!AL12</f>
        <v>#VALUE!</v>
      </c>
      <c r="AM12" s="9" t="e">
        <f>'ANS_RevData (LA)'!AM12+'ANS_RevData (IB)'!AM12+'ANS_RevData (IL)'!AM12+'ANS_RevData (AB)'!AM12+'ANS_RevData (EN)'!AM12+'ANS_RevData (PH)'!AM12+'ANS_RevData (OT)'!AM12</f>
        <v>#VALUE!</v>
      </c>
      <c r="AN12" s="9" t="e">
        <f>'ANS_RevData (LA)'!AN12+'ANS_RevData (IB)'!AN12+'ANS_RevData (IL)'!AN12+'ANS_RevData (AB)'!AN12+'ANS_RevData (EN)'!AN12+'ANS_RevData (PH)'!AN12+'ANS_RevData (OT)'!AN12</f>
        <v>#VALUE!</v>
      </c>
      <c r="AO12" s="9" t="e">
        <f>'ANS_RevData (LA)'!AO12+'ANS_RevData (IB)'!AO12+'ANS_RevData (IL)'!AO12+'ANS_RevData (AB)'!AO12+'ANS_RevData (EN)'!AO12+'ANS_RevData (PH)'!AO12+'ANS_RevData (OT)'!AO12</f>
        <v>#VALUE!</v>
      </c>
      <c r="AP12" s="9" t="e">
        <f>'ANS_RevData (LA)'!AP12+'ANS_RevData (IB)'!AP12+'ANS_RevData (IL)'!AP12+'ANS_RevData (AB)'!AP12+'ANS_RevData (EN)'!AP12+'ANS_RevData (PH)'!AP12+'ANS_RevData (OT)'!AP12</f>
        <v>#VALUE!</v>
      </c>
      <c r="AQ12" s="9" t="e">
        <f>'ANS_RevData (LA)'!AQ12+'ANS_RevData (IB)'!AQ12+'ANS_RevData (IL)'!AQ12+'ANS_RevData (AB)'!AQ12+'ANS_RevData (EN)'!AQ12+'ANS_RevData (PH)'!AQ12+'ANS_RevData (OT)'!AQ12</f>
        <v>#VALUE!</v>
      </c>
      <c r="AR12" s="9" t="e">
        <f>'ANS_RevData (LA)'!AR12+'ANS_RevData (IB)'!AR12+'ANS_RevData (IL)'!AR12+'ANS_RevData (AB)'!AR12+'ANS_RevData (EN)'!AR12+'ANS_RevData (PH)'!AR12+'ANS_RevData (OT)'!AR12</f>
        <v>#VALUE!</v>
      </c>
      <c r="AS12" s="9" t="e">
        <f>'ANS_RevData (LA)'!AS12+'ANS_RevData (IB)'!AS12+'ANS_RevData (IL)'!AS12+'ANS_RevData (AB)'!AS12+'ANS_RevData (EN)'!AS12+'ANS_RevData (PH)'!AS12+'ANS_RevData (OT)'!AS12</f>
        <v>#VALUE!</v>
      </c>
      <c r="AT12" s="9" t="e">
        <f>'ANS_RevData (LA)'!AT12+'ANS_RevData (IB)'!AT12+'ANS_RevData (IL)'!AT12+'ANS_RevData (AB)'!AT12+'ANS_RevData (EN)'!AT12+'ANS_RevData (PH)'!AT12+'ANS_RevData (OT)'!AT12</f>
        <v>#VALUE!</v>
      </c>
      <c r="AU12" s="9" t="e">
        <f>'ANS_RevData (LA)'!AU12+'ANS_RevData (IB)'!AU12+'ANS_RevData (IL)'!AU12+'ANS_RevData (AB)'!AU12+'ANS_RevData (EN)'!AU12+'ANS_RevData (PH)'!AU12+'ANS_RevData (OT)'!AU12</f>
        <v>#VALUE!</v>
      </c>
      <c r="AV12" s="9" t="e">
        <f>'ANS_RevData (LA)'!AV12+'ANS_RevData (IB)'!AV12+'ANS_RevData (IL)'!AV12+'ANS_RevData (AB)'!AV12+'ANS_RevData (EN)'!AV12+'ANS_RevData (PH)'!AV12+'ANS_RevData (OT)'!AV12</f>
        <v>#VALUE!</v>
      </c>
      <c r="AW12" s="9" t="e">
        <f>'ANS_RevData (LA)'!AW12+'ANS_RevData (IB)'!AW12+'ANS_RevData (IL)'!AW12+'ANS_RevData (AB)'!AW12+'ANS_RevData (EN)'!AW12+'ANS_RevData (PH)'!AW12+'ANS_RevData (OT)'!AW12</f>
        <v>#VALUE!</v>
      </c>
      <c r="AX12" s="9" t="e">
        <f>'ANS_RevData (LA)'!AX12+'ANS_RevData (IB)'!AX12+'ANS_RevData (IL)'!AX12+'ANS_RevData (AB)'!AX12+'ANS_RevData (EN)'!AX12+'ANS_RevData (PH)'!AX12+'ANS_RevData (OT)'!AX12</f>
        <v>#VALUE!</v>
      </c>
      <c r="AY12" s="9" t="e">
        <f>'ANS_RevData (LA)'!AY12+'ANS_RevData (IB)'!AY12+'ANS_RevData (IL)'!AY12+'ANS_RevData (AB)'!AY12+'ANS_RevData (EN)'!AY12+'ANS_RevData (PH)'!AY12+'ANS_RevData (OT)'!AY12</f>
        <v>#VALUE!</v>
      </c>
      <c r="AZ12" s="9" t="e">
        <f>'ANS_RevData (LA)'!AZ12+'ANS_RevData (IB)'!AZ12+'ANS_RevData (IL)'!AZ12+'ANS_RevData (AB)'!AZ12+'ANS_RevData (EN)'!AZ12+'ANS_RevData (PH)'!AZ12+'ANS_RevData (OT)'!AZ12</f>
        <v>#VALUE!</v>
      </c>
      <c r="BA12" s="9" t="e">
        <f>'ANS_RevData (LA)'!BA12+'ANS_RevData (IB)'!BA12+'ANS_RevData (IL)'!BA12+'ANS_RevData (AB)'!BA12+'ANS_RevData (EN)'!BA12+'ANS_RevData (PH)'!BA12+'ANS_RevData (OT)'!BA12</f>
        <v>#VALUE!</v>
      </c>
      <c r="BB12" s="9" t="e">
        <f>'ANS_RevData (LA)'!BB12+'ANS_RevData (IB)'!BB12+'ANS_RevData (IL)'!BB12+'ANS_RevData (AB)'!BB12+'ANS_RevData (EN)'!BB12+'ANS_RevData (PH)'!BB12+'ANS_RevData (OT)'!BB12</f>
        <v>#VALUE!</v>
      </c>
      <c r="BC12" s="9" t="e">
        <f>'ANS_RevData (LA)'!BC12+'ANS_RevData (IB)'!BC12+'ANS_RevData (IL)'!BC12+'ANS_RevData (AB)'!BC12+'ANS_RevData (EN)'!BC12+'ANS_RevData (PH)'!BC12+'ANS_RevData (OT)'!BC12</f>
        <v>#VALUE!</v>
      </c>
      <c r="BD12" s="9" t="e">
        <f>'ANS_RevData (LA)'!BD12+'ANS_RevData (IB)'!BD12+'ANS_RevData (IL)'!BD12+'ANS_RevData (AB)'!BD12+'ANS_RevData (EN)'!BD12+'ANS_RevData (PH)'!BD12+'ANS_RevData (OT)'!BD12</f>
        <v>#VALUE!</v>
      </c>
      <c r="BE12" s="9" t="e">
        <f>'ANS_RevData (LA)'!BE12+'ANS_RevData (IB)'!BE12+'ANS_RevData (IL)'!BE12+'ANS_RevData (AB)'!BE12+'ANS_RevData (EN)'!BE12+'ANS_RevData (PH)'!BE12+'ANS_RevData (OT)'!BE12</f>
        <v>#VALUE!</v>
      </c>
      <c r="BF12" s="9" t="e">
        <f>'ANS_RevData (LA)'!BF12+'ANS_RevData (IB)'!BF12+'ANS_RevData (IL)'!BF12+'ANS_RevData (AB)'!BF12+'ANS_RevData (EN)'!BF12+'ANS_RevData (PH)'!BF12+'ANS_RevData (OT)'!BF12</f>
        <v>#VALUE!</v>
      </c>
      <c r="BG12" s="9" t="e">
        <f>'ANS_RevData (LA)'!BG12+'ANS_RevData (IB)'!BG12+'ANS_RevData (IL)'!BG12+'ANS_RevData (AB)'!BG12+'ANS_RevData (EN)'!BG12+'ANS_RevData (PH)'!BG12+'ANS_RevData (OT)'!BG12</f>
        <v>#VALUE!</v>
      </c>
      <c r="BH12" s="9" t="e">
        <f>'ANS_RevData (LA)'!BH12+'ANS_RevData (IB)'!BH12+'ANS_RevData (IL)'!BH12+'ANS_RevData (AB)'!BH12+'ANS_RevData (EN)'!BH12+'ANS_RevData (PH)'!BH12+'ANS_RevData (OT)'!BH12</f>
        <v>#VALUE!</v>
      </c>
      <c r="BI12" s="9" t="e">
        <f>'ANS_RevData (LA)'!BI12+'ANS_RevData (IB)'!BI12+'ANS_RevData (IL)'!BI12+'ANS_RevData (AB)'!BI12+'ANS_RevData (EN)'!BI12+'ANS_RevData (PH)'!BI12+'ANS_RevData (OT)'!BI12</f>
        <v>#VALUE!</v>
      </c>
      <c r="BJ12" s="9" t="e">
        <f>'ANS_RevData (LA)'!BJ12+'ANS_RevData (IB)'!BJ12+'ANS_RevData (IL)'!BJ12+'ANS_RevData (AB)'!BJ12+'ANS_RevData (EN)'!BJ12+'ANS_RevData (PH)'!BJ12+'ANS_RevData (OT)'!BJ12</f>
        <v>#VALUE!</v>
      </c>
      <c r="BK12" s="9" t="e">
        <f>'ANS_RevData (LA)'!BK12+'ANS_RevData (IB)'!BK12+'ANS_RevData (IL)'!BK12+'ANS_RevData (AB)'!BK12+'ANS_RevData (EN)'!BK12+'ANS_RevData (PH)'!BK12+'ANS_RevData (OT)'!BK12</f>
        <v>#VALUE!</v>
      </c>
      <c r="BL12" s="9" t="e">
        <f>'ANS_RevData (LA)'!BL12+'ANS_RevData (IB)'!BL12+'ANS_RevData (IL)'!BL12+'ANS_RevData (AB)'!BL12+'ANS_RevData (EN)'!BL12+'ANS_RevData (PH)'!BL12+'ANS_RevData (OT)'!BL12</f>
        <v>#VALUE!</v>
      </c>
      <c r="BM12" s="9" t="e">
        <f>'ANS_RevData (LA)'!BM12+'ANS_RevData (IB)'!BM12+'ANS_RevData (IL)'!BM12+'ANS_RevData (AB)'!BM12+'ANS_RevData (EN)'!BM12+'ANS_RevData (PH)'!BM12+'ANS_RevData (OT)'!BM12</f>
        <v>#VALUE!</v>
      </c>
      <c r="BN12" s="9" t="e">
        <f>'ANS_RevData (LA)'!BN12+'ANS_RevData (IB)'!BN12+'ANS_RevData (IL)'!BN12+'ANS_RevData (AB)'!BN12+'ANS_RevData (EN)'!BN12+'ANS_RevData (PH)'!BN12+'ANS_RevData (OT)'!BN12</f>
        <v>#VALUE!</v>
      </c>
      <c r="BO12" s="9" t="e">
        <f>'ANS_RevData (LA)'!BO12+'ANS_RevData (IB)'!BO12+'ANS_RevData (IL)'!BO12+'ANS_RevData (AB)'!BO12+'ANS_RevData (EN)'!BO12+'ANS_RevData (PH)'!BO12+'ANS_RevData (OT)'!BO12</f>
        <v>#VALUE!</v>
      </c>
    </row>
    <row r="13" spans="1:67" x14ac:dyDescent="0.25">
      <c r="B13" s="263" t="s">
        <v>268</v>
      </c>
      <c r="D13" s="7">
        <f>'ANS_RevData (LA)'!D13+'ANS_RevData (IB)'!D13+'ANS_RevData (IL)'!D13+'ANS_RevData (AB)'!D13+'ANS_RevData (EN)'!D13+'ANS_RevData (PH)'!D13+'ANS_RevData (OT)'!D13</f>
        <v>91</v>
      </c>
      <c r="E13" s="7">
        <f>'ANS_RevData (LA)'!E13+'ANS_RevData (IB)'!E13+'ANS_RevData (IL)'!E13+'ANS_RevData (AB)'!E13+'ANS_RevData (EN)'!E13+'ANS_RevData (PH)'!E13+'ANS_RevData (OT)'!E13</f>
        <v>69</v>
      </c>
      <c r="F13" s="7">
        <f>'ANS_RevData (LA)'!F13+'ANS_RevData (IB)'!F13+'ANS_RevData (IL)'!F13+'ANS_RevData (AB)'!F13+'ANS_RevData (EN)'!F13+'ANS_RevData (PH)'!F13+'ANS_RevData (OT)'!F13</f>
        <v>90</v>
      </c>
      <c r="G13" s="7">
        <f>'ANS_RevData (LA)'!G13+'ANS_RevData (IB)'!G13+'ANS_RevData (IL)'!G13+'ANS_RevData (AB)'!G13+'ANS_RevData (EN)'!G13+'ANS_RevData (PH)'!G13+'ANS_RevData (OT)'!G13</f>
        <v>141</v>
      </c>
      <c r="H13" s="7">
        <f>'ANS_RevData (LA)'!H13+'ANS_RevData (IB)'!H13+'ANS_RevData (IL)'!H13+'ANS_RevData (AB)'!H13+'ANS_RevData (EN)'!H13+'ANS_RevData (PH)'!H13+'ANS_RevData (OT)'!H13</f>
        <v>170</v>
      </c>
      <c r="I13" s="7">
        <f>'ANS_RevData (LA)'!I13+'ANS_RevData (IB)'!I13+'ANS_RevData (IL)'!I13+'ANS_RevData (AB)'!I13+'ANS_RevData (EN)'!I13+'ANS_RevData (PH)'!I13+'ANS_RevData (OT)'!I13</f>
        <v>237</v>
      </c>
      <c r="J13" s="7">
        <f>'ANS_RevData (LA)'!J13+'ANS_RevData (IB)'!J13+'ANS_RevData (IL)'!J13+'ANS_RevData (AB)'!J13+'ANS_RevData (EN)'!J13+'ANS_RevData (PH)'!J13+'ANS_RevData (OT)'!J13</f>
        <v>190</v>
      </c>
      <c r="K13" s="7">
        <f>'ANS_RevData (LA)'!K13+'ANS_RevData (IB)'!K13+'ANS_RevData (IL)'!K13+'ANS_RevData (AB)'!K13+'ANS_RevData (EN)'!K13+'ANS_RevData (PH)'!K13+'ANS_RevData (OT)'!K13</f>
        <v>183</v>
      </c>
      <c r="L13" s="7">
        <f>'ANS_RevData (LA)'!L13+'ANS_RevData (IB)'!L13+'ANS_RevData (IL)'!L13+'ANS_RevData (AB)'!L13+'ANS_RevData (EN)'!L13+'ANS_RevData (PH)'!L13+'ANS_RevData (OT)'!L13</f>
        <v>167</v>
      </c>
      <c r="M13" s="7">
        <f>'ANS_RevData (LA)'!M13+'ANS_RevData (IB)'!M13+'ANS_RevData (IL)'!M13+'ANS_RevData (AB)'!M13+'ANS_RevData (EN)'!M13+'ANS_RevData (PH)'!M13+'ANS_RevData (OT)'!M13</f>
        <v>168</v>
      </c>
      <c r="N13" s="7">
        <f>'ANS_RevData (LA)'!N13+'ANS_RevData (IB)'!N13+'ANS_RevData (IL)'!N13+'ANS_RevData (AB)'!N13+'ANS_RevData (EN)'!N13+'ANS_RevData (PH)'!N13+'ANS_RevData (OT)'!N13</f>
        <v>184</v>
      </c>
      <c r="O13" s="7">
        <f>'ANS_RevData (LA)'!O13+'ANS_RevData (IB)'!O13+'ANS_RevData (IL)'!O13+'ANS_RevData (AB)'!O13+'ANS_RevData (EN)'!O13+'ANS_RevData (PH)'!O13+'ANS_RevData (OT)'!O13</f>
        <v>198</v>
      </c>
      <c r="P13" s="7">
        <f>'ANS_RevData (LA)'!P13+'ANS_RevData (IB)'!P13+'ANS_RevData (IL)'!P13+'ANS_RevData (AB)'!P13+'ANS_RevData (EN)'!P13+'ANS_RevData (PH)'!P13+'ANS_RevData (OT)'!P13</f>
        <v>139</v>
      </c>
      <c r="Q13" s="7">
        <f>'ANS_RevData (LA)'!Q13+'ANS_RevData (IB)'!Q13+'ANS_RevData (IL)'!Q13+'ANS_RevData (AB)'!Q13+'ANS_RevData (EN)'!Q13+'ANS_RevData (PH)'!Q13+'ANS_RevData (OT)'!Q13</f>
        <v>184</v>
      </c>
      <c r="R13" s="7">
        <f>'ANS_RevData (LA)'!R13+'ANS_RevData (IB)'!R13+'ANS_RevData (IL)'!R13+'ANS_RevData (AB)'!R13+'ANS_RevData (EN)'!R13+'ANS_RevData (PH)'!R13+'ANS_RevData (OT)'!R13</f>
        <v>203</v>
      </c>
      <c r="S13" s="7">
        <f>'ANS_RevData (LA)'!S13+'ANS_RevData (IB)'!S13+'ANS_RevData (IL)'!S13+'ANS_RevData (AB)'!S13+'ANS_RevData (EN)'!S13+'ANS_RevData (PH)'!S13+'ANS_RevData (OT)'!S13</f>
        <v>247</v>
      </c>
      <c r="T13" s="7">
        <f>'ANS_RevData (LA)'!T13+'ANS_RevData (IB)'!T13+'ANS_RevData (IL)'!T13+'ANS_RevData (AB)'!T13+'ANS_RevData (EN)'!T13+'ANS_RevData (PH)'!T13+'ANS_RevData (OT)'!T13</f>
        <v>263</v>
      </c>
      <c r="U13" s="7">
        <f>'ANS_RevData (LA)'!U13+'ANS_RevData (IB)'!U13+'ANS_RevData (IL)'!U13+'ANS_RevData (AB)'!U13+'ANS_RevData (EN)'!U13+'ANS_RevData (PH)'!U13+'ANS_RevData (OT)'!U13</f>
        <v>336</v>
      </c>
      <c r="V13" s="7">
        <f>'ANS_RevData (LA)'!V13+'ANS_RevData (IB)'!V13+'ANS_RevData (IL)'!V13+'ANS_RevData (AB)'!V13+'ANS_RevData (EN)'!V13+'ANS_RevData (PH)'!V13+'ANS_RevData (OT)'!V13</f>
        <v>312</v>
      </c>
      <c r="W13" s="7">
        <f>'ANS_RevData (LA)'!W13+'ANS_RevData (IB)'!W13+'ANS_RevData (IL)'!W13+'ANS_RevData (AB)'!W13+'ANS_RevData (EN)'!W13+'ANS_RevData (PH)'!W13+'ANS_RevData (OT)'!W13</f>
        <v>298</v>
      </c>
      <c r="X13" s="7">
        <f>'ANS_RevData (LA)'!X13+'ANS_RevData (IB)'!X13+'ANS_RevData (IL)'!X13+'ANS_RevData (AB)'!X13+'ANS_RevData (EN)'!X13+'ANS_RevData (PH)'!X13+'ANS_RevData (OT)'!X13</f>
        <v>313</v>
      </c>
      <c r="Y13" s="7">
        <f>'ANS_RevData (LA)'!Y13+'ANS_RevData (IB)'!Y13+'ANS_RevData (IL)'!Y13+'ANS_RevData (AB)'!Y13+'ANS_RevData (EN)'!Y13+'ANS_RevData (PH)'!Y13+'ANS_RevData (OT)'!Y13</f>
        <v>314</v>
      </c>
      <c r="Z13" s="7">
        <f>'ANS_RevData (LA)'!Z13+'ANS_RevData (IB)'!Z13+'ANS_RevData (IL)'!Z13+'ANS_RevData (AB)'!Z13+'ANS_RevData (EN)'!Z13+'ANS_RevData (PH)'!Z13+'ANS_RevData (OT)'!Z13</f>
        <v>380</v>
      </c>
      <c r="AA13" s="7">
        <f>'ANS_RevData (LA)'!AA13+'ANS_RevData (IB)'!AA13+'ANS_RevData (IL)'!AA13+'ANS_RevData (AB)'!AA13+'ANS_RevData (EN)'!AA13+'ANS_RevData (PH)'!AA13+'ANS_RevData (OT)'!AA13</f>
        <v>370</v>
      </c>
      <c r="AB13" s="7">
        <f>'ANS_RevData (LA)'!AB13+'ANS_RevData (IB)'!AB13+'ANS_RevData (IL)'!AB13+'ANS_RevData (AB)'!AB13+'ANS_RevData (EN)'!AB13+'ANS_RevData (PH)'!AB13+'ANS_RevData (OT)'!AB13</f>
        <v>391</v>
      </c>
      <c r="AC13" s="7">
        <f>'ANS_RevData (LA)'!AC13+'ANS_RevData (IB)'!AC13+'ANS_RevData (IL)'!AC13+'ANS_RevData (AB)'!AC13+'ANS_RevData (EN)'!AC13+'ANS_RevData (PH)'!AC13+'ANS_RevData (OT)'!AC13</f>
        <v>335</v>
      </c>
      <c r="AF13" s="7">
        <f t="shared" si="10"/>
        <v>391</v>
      </c>
      <c r="AG13" s="7">
        <f t="shared" si="10"/>
        <v>335</v>
      </c>
      <c r="AH13" s="7" t="e">
        <f>'ANS_RevData (LA)'!AH13+'ANS_RevData (IB)'!AH13+'ANS_RevData (IL)'!AH13+'ANS_RevData (AB)'!AH13+'ANS_RevData (EN)'!AH13+'ANS_RevData (PH)'!AH13+'ANS_RevData (OT)'!AH13</f>
        <v>#VALUE!</v>
      </c>
      <c r="AI13" s="7" t="e">
        <f>'ANS_RevData (LA)'!AI13+'ANS_RevData (IB)'!AI13+'ANS_RevData (IL)'!AI13+'ANS_RevData (AB)'!AI13+'ANS_RevData (EN)'!AI13+'ANS_RevData (PH)'!AI13+'ANS_RevData (OT)'!AI13</f>
        <v>#VALUE!</v>
      </c>
      <c r="AJ13" s="9" t="e">
        <f>'ANS_RevData (LA)'!AJ13+'ANS_RevData (IB)'!AJ13+'ANS_RevData (IL)'!AJ13+'ANS_RevData (AB)'!AJ13+'ANS_RevData (EN)'!AJ13+'ANS_RevData (PH)'!AJ13+'ANS_RevData (OT)'!AJ13</f>
        <v>#VALUE!</v>
      </c>
      <c r="AK13" s="9" t="e">
        <f>'ANS_RevData (LA)'!AK13+'ANS_RevData (IB)'!AK13+'ANS_RevData (IL)'!AK13+'ANS_RevData (AB)'!AK13+'ANS_RevData (EN)'!AK13+'ANS_RevData (PH)'!AK13+'ANS_RevData (OT)'!AK13</f>
        <v>#VALUE!</v>
      </c>
      <c r="AL13" s="9" t="e">
        <f>'ANS_RevData (LA)'!AL13+'ANS_RevData (IB)'!AL13+'ANS_RevData (IL)'!AL13+'ANS_RevData (AB)'!AL13+'ANS_RevData (EN)'!AL13+'ANS_RevData (PH)'!AL13+'ANS_RevData (OT)'!AL13</f>
        <v>#VALUE!</v>
      </c>
      <c r="AM13" s="9" t="e">
        <f>'ANS_RevData (LA)'!AM13+'ANS_RevData (IB)'!AM13+'ANS_RevData (IL)'!AM13+'ANS_RevData (AB)'!AM13+'ANS_RevData (EN)'!AM13+'ANS_RevData (PH)'!AM13+'ANS_RevData (OT)'!AM13</f>
        <v>#VALUE!</v>
      </c>
      <c r="AN13" s="9" t="e">
        <f>'ANS_RevData (LA)'!AN13+'ANS_RevData (IB)'!AN13+'ANS_RevData (IL)'!AN13+'ANS_RevData (AB)'!AN13+'ANS_RevData (EN)'!AN13+'ANS_RevData (PH)'!AN13+'ANS_RevData (OT)'!AN13</f>
        <v>#VALUE!</v>
      </c>
      <c r="AO13" s="9" t="e">
        <f>'ANS_RevData (LA)'!AO13+'ANS_RevData (IB)'!AO13+'ANS_RevData (IL)'!AO13+'ANS_RevData (AB)'!AO13+'ANS_RevData (EN)'!AO13+'ANS_RevData (PH)'!AO13+'ANS_RevData (OT)'!AO13</f>
        <v>#VALUE!</v>
      </c>
      <c r="AP13" s="9" t="e">
        <f>'ANS_RevData (LA)'!AP13+'ANS_RevData (IB)'!AP13+'ANS_RevData (IL)'!AP13+'ANS_RevData (AB)'!AP13+'ANS_RevData (EN)'!AP13+'ANS_RevData (PH)'!AP13+'ANS_RevData (OT)'!AP13</f>
        <v>#VALUE!</v>
      </c>
      <c r="AQ13" s="9" t="e">
        <f>'ANS_RevData (LA)'!AQ13+'ANS_RevData (IB)'!AQ13+'ANS_RevData (IL)'!AQ13+'ANS_RevData (AB)'!AQ13+'ANS_RevData (EN)'!AQ13+'ANS_RevData (PH)'!AQ13+'ANS_RevData (OT)'!AQ13</f>
        <v>#VALUE!</v>
      </c>
      <c r="AR13" s="9" t="e">
        <f>'ANS_RevData (LA)'!AR13+'ANS_RevData (IB)'!AR13+'ANS_RevData (IL)'!AR13+'ANS_RevData (AB)'!AR13+'ANS_RevData (EN)'!AR13+'ANS_RevData (PH)'!AR13+'ANS_RevData (OT)'!AR13</f>
        <v>#VALUE!</v>
      </c>
      <c r="AS13" s="9" t="e">
        <f>'ANS_RevData (LA)'!AS13+'ANS_RevData (IB)'!AS13+'ANS_RevData (IL)'!AS13+'ANS_RevData (AB)'!AS13+'ANS_RevData (EN)'!AS13+'ANS_RevData (PH)'!AS13+'ANS_RevData (OT)'!AS13</f>
        <v>#VALUE!</v>
      </c>
      <c r="AT13" s="9" t="e">
        <f>'ANS_RevData (LA)'!AT13+'ANS_RevData (IB)'!AT13+'ANS_RevData (IL)'!AT13+'ANS_RevData (AB)'!AT13+'ANS_RevData (EN)'!AT13+'ANS_RevData (PH)'!AT13+'ANS_RevData (OT)'!AT13</f>
        <v>#VALUE!</v>
      </c>
      <c r="AU13" s="9" t="e">
        <f>'ANS_RevData (LA)'!AU13+'ANS_RevData (IB)'!AU13+'ANS_RevData (IL)'!AU13+'ANS_RevData (AB)'!AU13+'ANS_RevData (EN)'!AU13+'ANS_RevData (PH)'!AU13+'ANS_RevData (OT)'!AU13</f>
        <v>#VALUE!</v>
      </c>
      <c r="AV13" s="9" t="e">
        <f>'ANS_RevData (LA)'!AV13+'ANS_RevData (IB)'!AV13+'ANS_RevData (IL)'!AV13+'ANS_RevData (AB)'!AV13+'ANS_RevData (EN)'!AV13+'ANS_RevData (PH)'!AV13+'ANS_RevData (OT)'!AV13</f>
        <v>#VALUE!</v>
      </c>
      <c r="AW13" s="9" t="e">
        <f>'ANS_RevData (LA)'!AW13+'ANS_RevData (IB)'!AW13+'ANS_RevData (IL)'!AW13+'ANS_RevData (AB)'!AW13+'ANS_RevData (EN)'!AW13+'ANS_RevData (PH)'!AW13+'ANS_RevData (OT)'!AW13</f>
        <v>#VALUE!</v>
      </c>
      <c r="AX13" s="9" t="e">
        <f>'ANS_RevData (LA)'!AX13+'ANS_RevData (IB)'!AX13+'ANS_RevData (IL)'!AX13+'ANS_RevData (AB)'!AX13+'ANS_RevData (EN)'!AX13+'ANS_RevData (PH)'!AX13+'ANS_RevData (OT)'!AX13</f>
        <v>#VALUE!</v>
      </c>
      <c r="AY13" s="9" t="e">
        <f>'ANS_RevData (LA)'!AY13+'ANS_RevData (IB)'!AY13+'ANS_RevData (IL)'!AY13+'ANS_RevData (AB)'!AY13+'ANS_RevData (EN)'!AY13+'ANS_RevData (PH)'!AY13+'ANS_RevData (OT)'!AY13</f>
        <v>#VALUE!</v>
      </c>
      <c r="AZ13" s="9" t="e">
        <f>'ANS_RevData (LA)'!AZ13+'ANS_RevData (IB)'!AZ13+'ANS_RevData (IL)'!AZ13+'ANS_RevData (AB)'!AZ13+'ANS_RevData (EN)'!AZ13+'ANS_RevData (PH)'!AZ13+'ANS_RevData (OT)'!AZ13</f>
        <v>#VALUE!</v>
      </c>
      <c r="BA13" s="9" t="e">
        <f>'ANS_RevData (LA)'!BA13+'ANS_RevData (IB)'!BA13+'ANS_RevData (IL)'!BA13+'ANS_RevData (AB)'!BA13+'ANS_RevData (EN)'!BA13+'ANS_RevData (PH)'!BA13+'ANS_RevData (OT)'!BA13</f>
        <v>#VALUE!</v>
      </c>
      <c r="BB13" s="9" t="e">
        <f>'ANS_RevData (LA)'!BB13+'ANS_RevData (IB)'!BB13+'ANS_RevData (IL)'!BB13+'ANS_RevData (AB)'!BB13+'ANS_RevData (EN)'!BB13+'ANS_RevData (PH)'!BB13+'ANS_RevData (OT)'!BB13</f>
        <v>#VALUE!</v>
      </c>
      <c r="BC13" s="9" t="e">
        <f>'ANS_RevData (LA)'!BC13+'ANS_RevData (IB)'!BC13+'ANS_RevData (IL)'!BC13+'ANS_RevData (AB)'!BC13+'ANS_RevData (EN)'!BC13+'ANS_RevData (PH)'!BC13+'ANS_RevData (OT)'!BC13</f>
        <v>#VALUE!</v>
      </c>
      <c r="BD13" s="9" t="e">
        <f>'ANS_RevData (LA)'!BD13+'ANS_RevData (IB)'!BD13+'ANS_RevData (IL)'!BD13+'ANS_RevData (AB)'!BD13+'ANS_RevData (EN)'!BD13+'ANS_RevData (PH)'!BD13+'ANS_RevData (OT)'!BD13</f>
        <v>#VALUE!</v>
      </c>
      <c r="BE13" s="9" t="e">
        <f>'ANS_RevData (LA)'!BE13+'ANS_RevData (IB)'!BE13+'ANS_RevData (IL)'!BE13+'ANS_RevData (AB)'!BE13+'ANS_RevData (EN)'!BE13+'ANS_RevData (PH)'!BE13+'ANS_RevData (OT)'!BE13</f>
        <v>#VALUE!</v>
      </c>
      <c r="BF13" s="9" t="e">
        <f>'ANS_RevData (LA)'!BF13+'ANS_RevData (IB)'!BF13+'ANS_RevData (IL)'!BF13+'ANS_RevData (AB)'!BF13+'ANS_RevData (EN)'!BF13+'ANS_RevData (PH)'!BF13+'ANS_RevData (OT)'!BF13</f>
        <v>#VALUE!</v>
      </c>
      <c r="BG13" s="9" t="e">
        <f>'ANS_RevData (LA)'!BG13+'ANS_RevData (IB)'!BG13+'ANS_RevData (IL)'!BG13+'ANS_RevData (AB)'!BG13+'ANS_RevData (EN)'!BG13+'ANS_RevData (PH)'!BG13+'ANS_RevData (OT)'!BG13</f>
        <v>#VALUE!</v>
      </c>
      <c r="BH13" s="9" t="e">
        <f>'ANS_RevData (LA)'!BH13+'ANS_RevData (IB)'!BH13+'ANS_RevData (IL)'!BH13+'ANS_RevData (AB)'!BH13+'ANS_RevData (EN)'!BH13+'ANS_RevData (PH)'!BH13+'ANS_RevData (OT)'!BH13</f>
        <v>#VALUE!</v>
      </c>
      <c r="BI13" s="9" t="e">
        <f>'ANS_RevData (LA)'!BI13+'ANS_RevData (IB)'!BI13+'ANS_RevData (IL)'!BI13+'ANS_RevData (AB)'!BI13+'ANS_RevData (EN)'!BI13+'ANS_RevData (PH)'!BI13+'ANS_RevData (OT)'!BI13</f>
        <v>#VALUE!</v>
      </c>
      <c r="BJ13" s="9" t="e">
        <f>'ANS_RevData (LA)'!BJ13+'ANS_RevData (IB)'!BJ13+'ANS_RevData (IL)'!BJ13+'ANS_RevData (AB)'!BJ13+'ANS_RevData (EN)'!BJ13+'ANS_RevData (PH)'!BJ13+'ANS_RevData (OT)'!BJ13</f>
        <v>#VALUE!</v>
      </c>
      <c r="BK13" s="9" t="e">
        <f>'ANS_RevData (LA)'!BK13+'ANS_RevData (IB)'!BK13+'ANS_RevData (IL)'!BK13+'ANS_RevData (AB)'!BK13+'ANS_RevData (EN)'!BK13+'ANS_RevData (PH)'!BK13+'ANS_RevData (OT)'!BK13</f>
        <v>#VALUE!</v>
      </c>
      <c r="BL13" s="9" t="e">
        <f>'ANS_RevData (LA)'!BL13+'ANS_RevData (IB)'!BL13+'ANS_RevData (IL)'!BL13+'ANS_RevData (AB)'!BL13+'ANS_RevData (EN)'!BL13+'ANS_RevData (PH)'!BL13+'ANS_RevData (OT)'!BL13</f>
        <v>#VALUE!</v>
      </c>
      <c r="BM13" s="9" t="e">
        <f>'ANS_RevData (LA)'!BM13+'ANS_RevData (IB)'!BM13+'ANS_RevData (IL)'!BM13+'ANS_RevData (AB)'!BM13+'ANS_RevData (EN)'!BM13+'ANS_RevData (PH)'!BM13+'ANS_RevData (OT)'!BM13</f>
        <v>#VALUE!</v>
      </c>
      <c r="BN13" s="9" t="e">
        <f>'ANS_RevData (LA)'!BN13+'ANS_RevData (IB)'!BN13+'ANS_RevData (IL)'!BN13+'ANS_RevData (AB)'!BN13+'ANS_RevData (EN)'!BN13+'ANS_RevData (PH)'!BN13+'ANS_RevData (OT)'!BN13</f>
        <v>#VALUE!</v>
      </c>
      <c r="BO13" s="9" t="e">
        <f>'ANS_RevData (LA)'!BO13+'ANS_RevData (IB)'!BO13+'ANS_RevData (IL)'!BO13+'ANS_RevData (AB)'!BO13+'ANS_RevData (EN)'!BO13+'ANS_RevData (PH)'!BO13+'ANS_RevData (OT)'!BO13</f>
        <v>#VALUE!</v>
      </c>
    </row>
    <row r="14" spans="1:67" x14ac:dyDescent="0.25">
      <c r="B14" t="s">
        <v>269</v>
      </c>
      <c r="D14" s="7">
        <f>'ANS_RevData (LA)'!D14+'ANS_RevData (IB)'!D14+'ANS_RevData (IL)'!D14+'ANS_RevData (AB)'!D14+'ANS_RevData (EN)'!D14+'ANS_RevData (PH)'!D14+'ANS_RevData (OT)'!D14</f>
        <v>1351</v>
      </c>
      <c r="E14" s="7">
        <f>'ANS_RevData (LA)'!E14+'ANS_RevData (IB)'!E14+'ANS_RevData (IL)'!E14+'ANS_RevData (AB)'!E14+'ANS_RevData (EN)'!E14+'ANS_RevData (PH)'!E14+'ANS_RevData (OT)'!E14</f>
        <v>1816</v>
      </c>
      <c r="F14" s="7">
        <f>'ANS_RevData (LA)'!F14+'ANS_RevData (IB)'!F14+'ANS_RevData (IL)'!F14+'ANS_RevData (AB)'!F14+'ANS_RevData (EN)'!F14+'ANS_RevData (PH)'!F14+'ANS_RevData (OT)'!F14</f>
        <v>2047</v>
      </c>
      <c r="G14" s="7">
        <f>'ANS_RevData (LA)'!G14+'ANS_RevData (IB)'!G14+'ANS_RevData (IL)'!G14+'ANS_RevData (AB)'!G14+'ANS_RevData (EN)'!G14+'ANS_RevData (PH)'!G14+'ANS_RevData (OT)'!G14</f>
        <v>2310</v>
      </c>
      <c r="H14" s="7">
        <f>'ANS_RevData (LA)'!H14+'ANS_RevData (IB)'!H14+'ANS_RevData (IL)'!H14+'ANS_RevData (AB)'!H14+'ANS_RevData (EN)'!H14+'ANS_RevData (PH)'!H14+'ANS_RevData (OT)'!H14</f>
        <v>2675</v>
      </c>
      <c r="I14" s="7">
        <f>'ANS_RevData (LA)'!I14+'ANS_RevData (IB)'!I14+'ANS_RevData (IL)'!I14+'ANS_RevData (AB)'!I14+'ANS_RevData (EN)'!I14+'ANS_RevData (PH)'!I14+'ANS_RevData (OT)'!I14</f>
        <v>6214</v>
      </c>
      <c r="J14" s="7">
        <f>'ANS_RevData (LA)'!J14+'ANS_RevData (IB)'!J14+'ANS_RevData (IL)'!J14+'ANS_RevData (AB)'!J14+'ANS_RevData (EN)'!J14+'ANS_RevData (PH)'!J14+'ANS_RevData (OT)'!J14</f>
        <v>3130</v>
      </c>
      <c r="K14" s="7">
        <f>'ANS_RevData (LA)'!K14+'ANS_RevData (IB)'!K14+'ANS_RevData (IL)'!K14+'ANS_RevData (AB)'!K14+'ANS_RevData (EN)'!K14+'ANS_RevData (PH)'!K14+'ANS_RevData (OT)'!K14</f>
        <v>3797</v>
      </c>
      <c r="L14" s="7">
        <f>'ANS_RevData (LA)'!L14+'ANS_RevData (IB)'!L14+'ANS_RevData (IL)'!L14+'ANS_RevData (AB)'!L14+'ANS_RevData (EN)'!L14+'ANS_RevData (PH)'!L14+'ANS_RevData (OT)'!L14</f>
        <v>4887</v>
      </c>
      <c r="M14" s="7">
        <f>'ANS_RevData (LA)'!M14+'ANS_RevData (IB)'!M14+'ANS_RevData (IL)'!M14+'ANS_RevData (AB)'!M14+'ANS_RevData (EN)'!M14+'ANS_RevData (PH)'!M14+'ANS_RevData (OT)'!M14</f>
        <v>5568</v>
      </c>
      <c r="N14" s="7">
        <f>'ANS_RevData (LA)'!N14+'ANS_RevData (IB)'!N14+'ANS_RevData (IL)'!N14+'ANS_RevData (AB)'!N14+'ANS_RevData (EN)'!N14+'ANS_RevData (PH)'!N14+'ANS_RevData (OT)'!N14</f>
        <v>7880</v>
      </c>
      <c r="O14" s="7">
        <f>'ANS_RevData (LA)'!O14+'ANS_RevData (IB)'!O14+'ANS_RevData (IL)'!O14+'ANS_RevData (AB)'!O14+'ANS_RevData (EN)'!O14+'ANS_RevData (PH)'!O14+'ANS_RevData (OT)'!O14</f>
        <v>5924</v>
      </c>
      <c r="P14" s="7">
        <f>'ANS_RevData (LA)'!P14+'ANS_RevData (IB)'!P14+'ANS_RevData (IL)'!P14+'ANS_RevData (AB)'!P14+'ANS_RevData (EN)'!P14+'ANS_RevData (PH)'!P14+'ANS_RevData (OT)'!P14</f>
        <v>4651</v>
      </c>
      <c r="Q14" s="7">
        <f>'ANS_RevData (LA)'!Q14+'ANS_RevData (IB)'!Q14+'ANS_RevData (IL)'!Q14+'ANS_RevData (AB)'!Q14+'ANS_RevData (EN)'!Q14+'ANS_RevData (PH)'!Q14+'ANS_RevData (OT)'!Q14</f>
        <v>4783</v>
      </c>
      <c r="R14" s="7">
        <f>'ANS_RevData (LA)'!R14+'ANS_RevData (IB)'!R14+'ANS_RevData (IL)'!R14+'ANS_RevData (AB)'!R14+'ANS_RevData (EN)'!R14+'ANS_RevData (PH)'!R14+'ANS_RevData (OT)'!R14</f>
        <v>6235</v>
      </c>
      <c r="S14" s="7">
        <f>'ANS_RevData (LA)'!S14+'ANS_RevData (IB)'!S14+'ANS_RevData (IL)'!S14+'ANS_RevData (AB)'!S14+'ANS_RevData (EN)'!S14+'ANS_RevData (PH)'!S14+'ANS_RevData (OT)'!S14</f>
        <v>5858</v>
      </c>
      <c r="T14" s="7">
        <f>'ANS_RevData (LA)'!T14+'ANS_RevData (IB)'!T14+'ANS_RevData (IL)'!T14+'ANS_RevData (AB)'!T14+'ANS_RevData (EN)'!T14+'ANS_RevData (PH)'!T14+'ANS_RevData (OT)'!T14</f>
        <v>5956</v>
      </c>
      <c r="U14" s="7">
        <f>'ANS_RevData (LA)'!U14+'ANS_RevData (IB)'!U14+'ANS_RevData (IL)'!U14+'ANS_RevData (AB)'!U14+'ANS_RevData (EN)'!U14+'ANS_RevData (PH)'!U14+'ANS_RevData (OT)'!U14</f>
        <v>5490</v>
      </c>
      <c r="V14" s="7">
        <f>'ANS_RevData (LA)'!V14+'ANS_RevData (IB)'!V14+'ANS_RevData (IL)'!V14+'ANS_RevData (AB)'!V14+'ANS_RevData (EN)'!V14+'ANS_RevData (PH)'!V14+'ANS_RevData (OT)'!V14</f>
        <v>6775</v>
      </c>
      <c r="W14" s="7">
        <f>'ANS_RevData (LA)'!W14+'ANS_RevData (IB)'!W14+'ANS_RevData (IL)'!W14+'ANS_RevData (AB)'!W14+'ANS_RevData (EN)'!W14+'ANS_RevData (PH)'!W14+'ANS_RevData (OT)'!W14</f>
        <v>8087</v>
      </c>
      <c r="X14" s="7">
        <f>'ANS_RevData (LA)'!X14+'ANS_RevData (IB)'!X14+'ANS_RevData (IL)'!X14+'ANS_RevData (AB)'!X14+'ANS_RevData (EN)'!X14+'ANS_RevData (PH)'!X14+'ANS_RevData (OT)'!X14</f>
        <v>10448</v>
      </c>
      <c r="Y14" s="7">
        <f>'ANS_RevData (LA)'!Y14+'ANS_RevData (IB)'!Y14+'ANS_RevData (IL)'!Y14+'ANS_RevData (AB)'!Y14+'ANS_RevData (EN)'!Y14+'ANS_RevData (PH)'!Y14+'ANS_RevData (OT)'!Y14</f>
        <v>14987</v>
      </c>
      <c r="Z14" s="7">
        <f>'ANS_RevData (LA)'!Z14+'ANS_RevData (IB)'!Z14+'ANS_RevData (IL)'!Z14+'ANS_RevData (AB)'!Z14+'ANS_RevData (EN)'!Z14+'ANS_RevData (PH)'!Z14+'ANS_RevData (OT)'!Z14</f>
        <v>17151</v>
      </c>
      <c r="AA14" s="7">
        <f>'ANS_RevData (LA)'!AA14+'ANS_RevData (IB)'!AA14+'ANS_RevData (IL)'!AA14+'ANS_RevData (AB)'!AA14+'ANS_RevData (EN)'!AA14+'ANS_RevData (PH)'!AA14+'ANS_RevData (OT)'!AA14</f>
        <v>20633</v>
      </c>
      <c r="AB14" s="7">
        <f>'ANS_RevData (LA)'!AB14+'ANS_RevData (IB)'!AB14+'ANS_RevData (IL)'!AB14+'ANS_RevData (AB)'!AB14+'ANS_RevData (EN)'!AB14+'ANS_RevData (PH)'!AB14+'ANS_RevData (OT)'!AB14</f>
        <v>24161</v>
      </c>
      <c r="AC14" s="7">
        <f>'ANS_RevData (LA)'!AC14+'ANS_RevData (IB)'!AC14+'ANS_RevData (IL)'!AC14+'ANS_RevData (AB)'!AC14+'ANS_RevData (EN)'!AC14+'ANS_RevData (PH)'!AC14+'ANS_RevData (OT)'!AC14</f>
        <v>14776</v>
      </c>
      <c r="AF14" s="7">
        <f t="shared" si="10"/>
        <v>24161</v>
      </c>
      <c r="AG14" s="7">
        <f t="shared" si="10"/>
        <v>14776</v>
      </c>
      <c r="AH14" s="7" t="e">
        <f>'ANS_RevData (LA)'!AH14+'ANS_RevData (IB)'!AH14+'ANS_RevData (IL)'!AH14+'ANS_RevData (AB)'!AH14+'ANS_RevData (EN)'!AH14+'ANS_RevData (PH)'!AH14+'ANS_RevData (OT)'!AH14</f>
        <v>#VALUE!</v>
      </c>
      <c r="AI14" s="7" t="e">
        <f>'ANS_RevData (LA)'!AI14+'ANS_RevData (IB)'!AI14+'ANS_RevData (IL)'!AI14+'ANS_RevData (AB)'!AI14+'ANS_RevData (EN)'!AI14+'ANS_RevData (PH)'!AI14+'ANS_RevData (OT)'!AI14</f>
        <v>#VALUE!</v>
      </c>
      <c r="AJ14" s="9" t="e">
        <f>'ANS_RevData (LA)'!AJ14+'ANS_RevData (IB)'!AJ14+'ANS_RevData (IL)'!AJ14+'ANS_RevData (AB)'!AJ14+'ANS_RevData (EN)'!AJ14+'ANS_RevData (PH)'!AJ14+'ANS_RevData (OT)'!AJ14</f>
        <v>#VALUE!</v>
      </c>
      <c r="AK14" s="9" t="e">
        <f>'ANS_RevData (LA)'!AK14+'ANS_RevData (IB)'!AK14+'ANS_RevData (IL)'!AK14+'ANS_RevData (AB)'!AK14+'ANS_RevData (EN)'!AK14+'ANS_RevData (PH)'!AK14+'ANS_RevData (OT)'!AK14</f>
        <v>#VALUE!</v>
      </c>
      <c r="AL14" s="9" t="e">
        <f>'ANS_RevData (LA)'!AL14+'ANS_RevData (IB)'!AL14+'ANS_RevData (IL)'!AL14+'ANS_RevData (AB)'!AL14+'ANS_RevData (EN)'!AL14+'ANS_RevData (PH)'!AL14+'ANS_RevData (OT)'!AL14</f>
        <v>#VALUE!</v>
      </c>
      <c r="AM14" s="9" t="e">
        <f>'ANS_RevData (LA)'!AM14+'ANS_RevData (IB)'!AM14+'ANS_RevData (IL)'!AM14+'ANS_RevData (AB)'!AM14+'ANS_RevData (EN)'!AM14+'ANS_RevData (PH)'!AM14+'ANS_RevData (OT)'!AM14</f>
        <v>#VALUE!</v>
      </c>
      <c r="AN14" s="9" t="e">
        <f>'ANS_RevData (LA)'!AN14+'ANS_RevData (IB)'!AN14+'ANS_RevData (IL)'!AN14+'ANS_RevData (AB)'!AN14+'ANS_RevData (EN)'!AN14+'ANS_RevData (PH)'!AN14+'ANS_RevData (OT)'!AN14</f>
        <v>#VALUE!</v>
      </c>
      <c r="AO14" s="9" t="e">
        <f>'ANS_RevData (LA)'!AO14+'ANS_RevData (IB)'!AO14+'ANS_RevData (IL)'!AO14+'ANS_RevData (AB)'!AO14+'ANS_RevData (EN)'!AO14+'ANS_RevData (PH)'!AO14+'ANS_RevData (OT)'!AO14</f>
        <v>#VALUE!</v>
      </c>
      <c r="AP14" s="9" t="e">
        <f>'ANS_RevData (LA)'!AP14+'ANS_RevData (IB)'!AP14+'ANS_RevData (IL)'!AP14+'ANS_RevData (AB)'!AP14+'ANS_RevData (EN)'!AP14+'ANS_RevData (PH)'!AP14+'ANS_RevData (OT)'!AP14</f>
        <v>#VALUE!</v>
      </c>
      <c r="AQ14" s="9" t="e">
        <f>'ANS_RevData (LA)'!AQ14+'ANS_RevData (IB)'!AQ14+'ANS_RevData (IL)'!AQ14+'ANS_RevData (AB)'!AQ14+'ANS_RevData (EN)'!AQ14+'ANS_RevData (PH)'!AQ14+'ANS_RevData (OT)'!AQ14</f>
        <v>#VALUE!</v>
      </c>
      <c r="AR14" s="9" t="e">
        <f>'ANS_RevData (LA)'!AR14+'ANS_RevData (IB)'!AR14+'ANS_RevData (IL)'!AR14+'ANS_RevData (AB)'!AR14+'ANS_RevData (EN)'!AR14+'ANS_RevData (PH)'!AR14+'ANS_RevData (OT)'!AR14</f>
        <v>#VALUE!</v>
      </c>
      <c r="AS14" s="9" t="e">
        <f>'ANS_RevData (LA)'!AS14+'ANS_RevData (IB)'!AS14+'ANS_RevData (IL)'!AS14+'ANS_RevData (AB)'!AS14+'ANS_RevData (EN)'!AS14+'ANS_RevData (PH)'!AS14+'ANS_RevData (OT)'!AS14</f>
        <v>#VALUE!</v>
      </c>
      <c r="AT14" s="9" t="e">
        <f>'ANS_RevData (LA)'!AT14+'ANS_RevData (IB)'!AT14+'ANS_RevData (IL)'!AT14+'ANS_RevData (AB)'!AT14+'ANS_RevData (EN)'!AT14+'ANS_RevData (PH)'!AT14+'ANS_RevData (OT)'!AT14</f>
        <v>#VALUE!</v>
      </c>
      <c r="AU14" s="9" t="e">
        <f>'ANS_RevData (LA)'!AU14+'ANS_RevData (IB)'!AU14+'ANS_RevData (IL)'!AU14+'ANS_RevData (AB)'!AU14+'ANS_RevData (EN)'!AU14+'ANS_RevData (PH)'!AU14+'ANS_RevData (OT)'!AU14</f>
        <v>#VALUE!</v>
      </c>
      <c r="AV14" s="9" t="e">
        <f>'ANS_RevData (LA)'!AV14+'ANS_RevData (IB)'!AV14+'ANS_RevData (IL)'!AV14+'ANS_RevData (AB)'!AV14+'ANS_RevData (EN)'!AV14+'ANS_RevData (PH)'!AV14+'ANS_RevData (OT)'!AV14</f>
        <v>#VALUE!</v>
      </c>
      <c r="AW14" s="9" t="e">
        <f>'ANS_RevData (LA)'!AW14+'ANS_RevData (IB)'!AW14+'ANS_RevData (IL)'!AW14+'ANS_RevData (AB)'!AW14+'ANS_RevData (EN)'!AW14+'ANS_RevData (PH)'!AW14+'ANS_RevData (OT)'!AW14</f>
        <v>#VALUE!</v>
      </c>
      <c r="AX14" s="9" t="e">
        <f>'ANS_RevData (LA)'!AX14+'ANS_RevData (IB)'!AX14+'ANS_RevData (IL)'!AX14+'ANS_RevData (AB)'!AX14+'ANS_RevData (EN)'!AX14+'ANS_RevData (PH)'!AX14+'ANS_RevData (OT)'!AX14</f>
        <v>#VALUE!</v>
      </c>
      <c r="AY14" s="9" t="e">
        <f>'ANS_RevData (LA)'!AY14+'ANS_RevData (IB)'!AY14+'ANS_RevData (IL)'!AY14+'ANS_RevData (AB)'!AY14+'ANS_RevData (EN)'!AY14+'ANS_RevData (PH)'!AY14+'ANS_RevData (OT)'!AY14</f>
        <v>#VALUE!</v>
      </c>
      <c r="AZ14" s="9" t="e">
        <f>'ANS_RevData (LA)'!AZ14+'ANS_RevData (IB)'!AZ14+'ANS_RevData (IL)'!AZ14+'ANS_RevData (AB)'!AZ14+'ANS_RevData (EN)'!AZ14+'ANS_RevData (PH)'!AZ14+'ANS_RevData (OT)'!AZ14</f>
        <v>#VALUE!</v>
      </c>
      <c r="BA14" s="9" t="e">
        <f>'ANS_RevData (LA)'!BA14+'ANS_RevData (IB)'!BA14+'ANS_RevData (IL)'!BA14+'ANS_RevData (AB)'!BA14+'ANS_RevData (EN)'!BA14+'ANS_RevData (PH)'!BA14+'ANS_RevData (OT)'!BA14</f>
        <v>#VALUE!</v>
      </c>
      <c r="BB14" s="9" t="e">
        <f>'ANS_RevData (LA)'!BB14+'ANS_RevData (IB)'!BB14+'ANS_RevData (IL)'!BB14+'ANS_RevData (AB)'!BB14+'ANS_RevData (EN)'!BB14+'ANS_RevData (PH)'!BB14+'ANS_RevData (OT)'!BB14</f>
        <v>#VALUE!</v>
      </c>
      <c r="BC14" s="9" t="e">
        <f>'ANS_RevData (LA)'!BC14+'ANS_RevData (IB)'!BC14+'ANS_RevData (IL)'!BC14+'ANS_RevData (AB)'!BC14+'ANS_RevData (EN)'!BC14+'ANS_RevData (PH)'!BC14+'ANS_RevData (OT)'!BC14</f>
        <v>#VALUE!</v>
      </c>
      <c r="BD14" s="9" t="e">
        <f>'ANS_RevData (LA)'!BD14+'ANS_RevData (IB)'!BD14+'ANS_RevData (IL)'!BD14+'ANS_RevData (AB)'!BD14+'ANS_RevData (EN)'!BD14+'ANS_RevData (PH)'!BD14+'ANS_RevData (OT)'!BD14</f>
        <v>#VALUE!</v>
      </c>
      <c r="BE14" s="9" t="e">
        <f>'ANS_RevData (LA)'!BE14+'ANS_RevData (IB)'!BE14+'ANS_RevData (IL)'!BE14+'ANS_RevData (AB)'!BE14+'ANS_RevData (EN)'!BE14+'ANS_RevData (PH)'!BE14+'ANS_RevData (OT)'!BE14</f>
        <v>#VALUE!</v>
      </c>
      <c r="BF14" s="9" t="e">
        <f>'ANS_RevData (LA)'!BF14+'ANS_RevData (IB)'!BF14+'ANS_RevData (IL)'!BF14+'ANS_RevData (AB)'!BF14+'ANS_RevData (EN)'!BF14+'ANS_RevData (PH)'!BF14+'ANS_RevData (OT)'!BF14</f>
        <v>#VALUE!</v>
      </c>
      <c r="BG14" s="9" t="e">
        <f>'ANS_RevData (LA)'!BG14+'ANS_RevData (IB)'!BG14+'ANS_RevData (IL)'!BG14+'ANS_RevData (AB)'!BG14+'ANS_RevData (EN)'!BG14+'ANS_RevData (PH)'!BG14+'ANS_RevData (OT)'!BG14</f>
        <v>#VALUE!</v>
      </c>
      <c r="BH14" s="9" t="e">
        <f>'ANS_RevData (LA)'!BH14+'ANS_RevData (IB)'!BH14+'ANS_RevData (IL)'!BH14+'ANS_RevData (AB)'!BH14+'ANS_RevData (EN)'!BH14+'ANS_RevData (PH)'!BH14+'ANS_RevData (OT)'!BH14</f>
        <v>#VALUE!</v>
      </c>
      <c r="BI14" s="9" t="e">
        <f>'ANS_RevData (LA)'!BI14+'ANS_RevData (IB)'!BI14+'ANS_RevData (IL)'!BI14+'ANS_RevData (AB)'!BI14+'ANS_RevData (EN)'!BI14+'ANS_RevData (PH)'!BI14+'ANS_RevData (OT)'!BI14</f>
        <v>#VALUE!</v>
      </c>
      <c r="BJ14" s="9" t="e">
        <f>'ANS_RevData (LA)'!BJ14+'ANS_RevData (IB)'!BJ14+'ANS_RevData (IL)'!BJ14+'ANS_RevData (AB)'!BJ14+'ANS_RevData (EN)'!BJ14+'ANS_RevData (PH)'!BJ14+'ANS_RevData (OT)'!BJ14</f>
        <v>#VALUE!</v>
      </c>
      <c r="BK14" s="9" t="e">
        <f>'ANS_RevData (LA)'!BK14+'ANS_RevData (IB)'!BK14+'ANS_RevData (IL)'!BK14+'ANS_RevData (AB)'!BK14+'ANS_RevData (EN)'!BK14+'ANS_RevData (PH)'!BK14+'ANS_RevData (OT)'!BK14</f>
        <v>#VALUE!</v>
      </c>
      <c r="BL14" s="9" t="e">
        <f>'ANS_RevData (LA)'!BL14+'ANS_RevData (IB)'!BL14+'ANS_RevData (IL)'!BL14+'ANS_RevData (AB)'!BL14+'ANS_RevData (EN)'!BL14+'ANS_RevData (PH)'!BL14+'ANS_RevData (OT)'!BL14</f>
        <v>#VALUE!</v>
      </c>
      <c r="BM14" s="9" t="e">
        <f>'ANS_RevData (LA)'!BM14+'ANS_RevData (IB)'!BM14+'ANS_RevData (IL)'!BM14+'ANS_RevData (AB)'!BM14+'ANS_RevData (EN)'!BM14+'ANS_RevData (PH)'!BM14+'ANS_RevData (OT)'!BM14</f>
        <v>#VALUE!</v>
      </c>
      <c r="BN14" s="9" t="e">
        <f>'ANS_RevData (LA)'!BN14+'ANS_RevData (IB)'!BN14+'ANS_RevData (IL)'!BN14+'ANS_RevData (AB)'!BN14+'ANS_RevData (EN)'!BN14+'ANS_RevData (PH)'!BN14+'ANS_RevData (OT)'!BN14</f>
        <v>#VALUE!</v>
      </c>
      <c r="BO14" s="9" t="e">
        <f>'ANS_RevData (LA)'!BO14+'ANS_RevData (IB)'!BO14+'ANS_RevData (IL)'!BO14+'ANS_RevData (AB)'!BO14+'ANS_RevData (EN)'!BO14+'ANS_RevData (PH)'!BO14+'ANS_RevData (OT)'!BO14</f>
        <v>#VALUE!</v>
      </c>
    </row>
    <row r="15" spans="1:67" x14ac:dyDescent="0.25">
      <c r="B15" t="s">
        <v>270</v>
      </c>
      <c r="D15" s="7">
        <f>'ANS_RevData (LA)'!D15+'ANS_RevData (IB)'!D15+'ANS_RevData (IL)'!D15+'ANS_RevData (AB)'!D15+'ANS_RevData (EN)'!D15+'ANS_RevData (PH)'!D15+'ANS_RevData (OT)'!D15</f>
        <v>9507462.75</v>
      </c>
      <c r="E15" s="7">
        <f>'ANS_RevData (LA)'!E15+'ANS_RevData (IB)'!E15+'ANS_RevData (IL)'!E15+'ANS_RevData (AB)'!E15+'ANS_RevData (EN)'!E15+'ANS_RevData (PH)'!E15+'ANS_RevData (OT)'!E15</f>
        <v>11506309.41</v>
      </c>
      <c r="F15" s="7">
        <f>'ANS_RevData (LA)'!F15+'ANS_RevData (IB)'!F15+'ANS_RevData (IL)'!F15+'ANS_RevData (AB)'!F15+'ANS_RevData (EN)'!F15+'ANS_RevData (PH)'!F15+'ANS_RevData (OT)'!F15</f>
        <v>15352381.939999999</v>
      </c>
      <c r="G15" s="7">
        <f>'ANS_RevData (LA)'!G15+'ANS_RevData (IB)'!G15+'ANS_RevData (IL)'!G15+'ANS_RevData (AB)'!G15+'ANS_RevData (EN)'!G15+'ANS_RevData (PH)'!G15+'ANS_RevData (OT)'!G15</f>
        <v>15375734.9</v>
      </c>
      <c r="H15" s="7">
        <f>'ANS_RevData (LA)'!H15+'ANS_RevData (IB)'!H15+'ANS_RevData (IL)'!H15+'ANS_RevData (AB)'!H15+'ANS_RevData (EN)'!H15+'ANS_RevData (PH)'!H15+'ANS_RevData (OT)'!H15</f>
        <v>19165464.25</v>
      </c>
      <c r="I15" s="7">
        <f>'ANS_RevData (LA)'!I15+'ANS_RevData (IB)'!I15+'ANS_RevData (IL)'!I15+'ANS_RevData (AB)'!I15+'ANS_RevData (EN)'!I15+'ANS_RevData (PH)'!I15+'ANS_RevData (OT)'!I15</f>
        <v>36003917.650000006</v>
      </c>
      <c r="J15" s="7">
        <f>'ANS_RevData (LA)'!J15+'ANS_RevData (IB)'!J15+'ANS_RevData (IL)'!J15+'ANS_RevData (AB)'!J15+'ANS_RevData (EN)'!J15+'ANS_RevData (PH)'!J15+'ANS_RevData (OT)'!J15</f>
        <v>42740791.969999999</v>
      </c>
      <c r="K15" s="7">
        <f>'ANS_RevData (LA)'!K15+'ANS_RevData (IB)'!K15+'ANS_RevData (IL)'!K15+'ANS_RevData (AB)'!K15+'ANS_RevData (EN)'!K15+'ANS_RevData (PH)'!K15+'ANS_RevData (OT)'!K15</f>
        <v>52455591.520000003</v>
      </c>
      <c r="L15" s="7">
        <f>'ANS_RevData (LA)'!L15+'ANS_RevData (IB)'!L15+'ANS_RevData (IL)'!L15+'ANS_RevData (AB)'!L15+'ANS_RevData (EN)'!L15+'ANS_RevData (PH)'!L15+'ANS_RevData (OT)'!L15</f>
        <v>72359141.5</v>
      </c>
      <c r="M15" s="7">
        <f>'ANS_RevData (LA)'!M15+'ANS_RevData (IB)'!M15+'ANS_RevData (IL)'!M15+'ANS_RevData (AB)'!M15+'ANS_RevData (EN)'!M15+'ANS_RevData (PH)'!M15+'ANS_RevData (OT)'!M15</f>
        <v>87974786.120000005</v>
      </c>
      <c r="N15" s="7">
        <f>'ANS_RevData (LA)'!N15+'ANS_RevData (IB)'!N15+'ANS_RevData (IL)'!N15+'ANS_RevData (AB)'!N15+'ANS_RevData (EN)'!N15+'ANS_RevData (PH)'!N15+'ANS_RevData (OT)'!N15</f>
        <v>114114693.7</v>
      </c>
      <c r="O15" s="7">
        <f>'ANS_RevData (LA)'!O15+'ANS_RevData (IB)'!O15+'ANS_RevData (IL)'!O15+'ANS_RevData (AB)'!O15+'ANS_RevData (EN)'!O15+'ANS_RevData (PH)'!O15+'ANS_RevData (OT)'!O15</f>
        <v>100316359.73999999</v>
      </c>
      <c r="P15" s="7">
        <f>'ANS_RevData (LA)'!P15+'ANS_RevData (IB)'!P15+'ANS_RevData (IL)'!P15+'ANS_RevData (AB)'!P15+'ANS_RevData (EN)'!P15+'ANS_RevData (PH)'!P15+'ANS_RevData (OT)'!P15</f>
        <v>89046982.969999999</v>
      </c>
      <c r="Q15" s="7">
        <f>'ANS_RevData (LA)'!Q15+'ANS_RevData (IB)'!Q15+'ANS_RevData (IL)'!Q15+'ANS_RevData (AB)'!Q15+'ANS_RevData (EN)'!Q15+'ANS_RevData (PH)'!Q15+'ANS_RevData (OT)'!Q15</f>
        <v>95560598.479999989</v>
      </c>
      <c r="R15" s="7">
        <f>'ANS_RevData (LA)'!R15+'ANS_RevData (IB)'!R15+'ANS_RevData (IL)'!R15+'ANS_RevData (AB)'!R15+'ANS_RevData (EN)'!R15+'ANS_RevData (PH)'!R15+'ANS_RevData (OT)'!R15</f>
        <v>135704050.43000001</v>
      </c>
      <c r="S15" s="7">
        <f>'ANS_RevData (LA)'!S15+'ANS_RevData (IB)'!S15+'ANS_RevData (IL)'!S15+'ANS_RevData (AB)'!S15+'ANS_RevData (EN)'!S15+'ANS_RevData (PH)'!S15+'ANS_RevData (OT)'!S15</f>
        <v>126399601.56999999</v>
      </c>
      <c r="T15" s="7">
        <f>'ANS_RevData (LA)'!T15+'ANS_RevData (IB)'!T15+'ANS_RevData (IL)'!T15+'ANS_RevData (AB)'!T15+'ANS_RevData (EN)'!T15+'ANS_RevData (PH)'!T15+'ANS_RevData (OT)'!T15</f>
        <v>111425203.5</v>
      </c>
      <c r="U15" s="7">
        <f>'ANS_RevData (LA)'!U15+'ANS_RevData (IB)'!U15+'ANS_RevData (IL)'!U15+'ANS_RevData (AB)'!U15+'ANS_RevData (EN)'!U15+'ANS_RevData (PH)'!U15+'ANS_RevData (OT)'!U15</f>
        <v>79401822.069999993</v>
      </c>
      <c r="V15" s="7">
        <f>'ANS_RevData (LA)'!V15+'ANS_RevData (IB)'!V15+'ANS_RevData (IL)'!V15+'ANS_RevData (AB)'!V15+'ANS_RevData (EN)'!V15+'ANS_RevData (PH)'!V15+'ANS_RevData (OT)'!V15</f>
        <v>103896385.73</v>
      </c>
      <c r="W15" s="7">
        <f>'ANS_RevData (LA)'!W15+'ANS_RevData (IB)'!W15+'ANS_RevData (IL)'!W15+'ANS_RevData (AB)'!W15+'ANS_RevData (EN)'!W15+'ANS_RevData (PH)'!W15+'ANS_RevData (OT)'!W15</f>
        <v>133785267.88999999</v>
      </c>
      <c r="X15" s="7">
        <f>'ANS_RevData (LA)'!X15+'ANS_RevData (IB)'!X15+'ANS_RevData (IL)'!X15+'ANS_RevData (AB)'!X15+'ANS_RevData (EN)'!X15+'ANS_RevData (PH)'!X15+'ANS_RevData (OT)'!X15</f>
        <v>155044857.25999999</v>
      </c>
      <c r="Y15" s="7">
        <f>'ANS_RevData (LA)'!Y15+'ANS_RevData (IB)'!Y15+'ANS_RevData (IL)'!Y15+'ANS_RevData (AB)'!Y15+'ANS_RevData (EN)'!Y15+'ANS_RevData (PH)'!Y15+'ANS_RevData (OT)'!Y15</f>
        <v>194937553.94</v>
      </c>
      <c r="Z15" s="7">
        <f>'ANS_RevData (LA)'!Z15+'ANS_RevData (IB)'!Z15+'ANS_RevData (IL)'!Z15+'ANS_RevData (AB)'!Z15+'ANS_RevData (EN)'!Z15+'ANS_RevData (PH)'!Z15+'ANS_RevData (OT)'!Z15</f>
        <v>149495819.38</v>
      </c>
      <c r="AA15" s="7">
        <f>'ANS_RevData (LA)'!AA15+'ANS_RevData (IB)'!AA15+'ANS_RevData (IL)'!AA15+'ANS_RevData (AB)'!AA15+'ANS_RevData (EN)'!AA15+'ANS_RevData (PH)'!AA15+'ANS_RevData (OT)'!AA15</f>
        <v>183707960.27999997</v>
      </c>
      <c r="AB15" s="7">
        <f>'ANS_RevData (LA)'!AB15+'ANS_RevData (IB)'!AB15+'ANS_RevData (IL)'!AB15+'ANS_RevData (AB)'!AB15+'ANS_RevData (EN)'!AB15+'ANS_RevData (PH)'!AB15+'ANS_RevData (OT)'!AB15</f>
        <v>184939644.13999999</v>
      </c>
      <c r="AC15" s="7">
        <f>'ANS_RevData (LA)'!AC15+'ANS_RevData (IB)'!AC15+'ANS_RevData (IL)'!AC15+'ANS_RevData (AB)'!AC15+'ANS_RevData (EN)'!AC15+'ANS_RevData (PH)'!AC15+'ANS_RevData (OT)'!AC15</f>
        <v>180950536.85000002</v>
      </c>
      <c r="AF15" s="7">
        <f t="shared" si="10"/>
        <v>184939644.13999999</v>
      </c>
      <c r="AG15" s="7">
        <f t="shared" si="10"/>
        <v>180950536.85000002</v>
      </c>
      <c r="AH15" s="7" t="e">
        <f>'ANS_RevData (LA)'!AH15+'ANS_RevData (IB)'!AH15+'ANS_RevData (IL)'!AH15+'ANS_RevData (AB)'!AH15+'ANS_RevData (EN)'!AH15+'ANS_RevData (PH)'!AH15+'ANS_RevData (OT)'!AH15</f>
        <v>#VALUE!</v>
      </c>
      <c r="AI15" s="7" t="e">
        <f>'ANS_RevData (LA)'!AI15+'ANS_RevData (IB)'!AI15+'ANS_RevData (IL)'!AI15+'ANS_RevData (AB)'!AI15+'ANS_RevData (EN)'!AI15+'ANS_RevData (PH)'!AI15+'ANS_RevData (OT)'!AI15</f>
        <v>#VALUE!</v>
      </c>
      <c r="AJ15" s="9" t="e">
        <f>'ANS_RevData (LA)'!AJ15+'ANS_RevData (IB)'!AJ15+'ANS_RevData (IL)'!AJ15+'ANS_RevData (AB)'!AJ15+'ANS_RevData (EN)'!AJ15+'ANS_RevData (PH)'!AJ15+'ANS_RevData (OT)'!AJ15</f>
        <v>#VALUE!</v>
      </c>
      <c r="AK15" s="9" t="e">
        <f>'ANS_RevData (LA)'!AK15+'ANS_RevData (IB)'!AK15+'ANS_RevData (IL)'!AK15+'ANS_RevData (AB)'!AK15+'ANS_RevData (EN)'!AK15+'ANS_RevData (PH)'!AK15+'ANS_RevData (OT)'!AK15</f>
        <v>#VALUE!</v>
      </c>
      <c r="AL15" s="9" t="e">
        <f>'ANS_RevData (LA)'!AL15+'ANS_RevData (IB)'!AL15+'ANS_RevData (IL)'!AL15+'ANS_RevData (AB)'!AL15+'ANS_RevData (EN)'!AL15+'ANS_RevData (PH)'!AL15+'ANS_RevData (OT)'!AL15</f>
        <v>#VALUE!</v>
      </c>
      <c r="AM15" s="9" t="e">
        <f>'ANS_RevData (LA)'!AM15+'ANS_RevData (IB)'!AM15+'ANS_RevData (IL)'!AM15+'ANS_RevData (AB)'!AM15+'ANS_RevData (EN)'!AM15+'ANS_RevData (PH)'!AM15+'ANS_RevData (OT)'!AM15</f>
        <v>#VALUE!</v>
      </c>
      <c r="AN15" s="9" t="e">
        <f>'ANS_RevData (LA)'!AN15+'ANS_RevData (IB)'!AN15+'ANS_RevData (IL)'!AN15+'ANS_RevData (AB)'!AN15+'ANS_RevData (EN)'!AN15+'ANS_RevData (PH)'!AN15+'ANS_RevData (OT)'!AN15</f>
        <v>#VALUE!</v>
      </c>
      <c r="AO15" s="9" t="e">
        <f>'ANS_RevData (LA)'!AO15+'ANS_RevData (IB)'!AO15+'ANS_RevData (IL)'!AO15+'ANS_RevData (AB)'!AO15+'ANS_RevData (EN)'!AO15+'ANS_RevData (PH)'!AO15+'ANS_RevData (OT)'!AO15</f>
        <v>#VALUE!</v>
      </c>
      <c r="AP15" s="9" t="e">
        <f>'ANS_RevData (LA)'!AP15+'ANS_RevData (IB)'!AP15+'ANS_RevData (IL)'!AP15+'ANS_RevData (AB)'!AP15+'ANS_RevData (EN)'!AP15+'ANS_RevData (PH)'!AP15+'ANS_RevData (OT)'!AP15</f>
        <v>#VALUE!</v>
      </c>
      <c r="AQ15" s="9" t="e">
        <f>'ANS_RevData (LA)'!AQ15+'ANS_RevData (IB)'!AQ15+'ANS_RevData (IL)'!AQ15+'ANS_RevData (AB)'!AQ15+'ANS_RevData (EN)'!AQ15+'ANS_RevData (PH)'!AQ15+'ANS_RevData (OT)'!AQ15</f>
        <v>#VALUE!</v>
      </c>
      <c r="AR15" s="9" t="e">
        <f>'ANS_RevData (LA)'!AR15+'ANS_RevData (IB)'!AR15+'ANS_RevData (IL)'!AR15+'ANS_RevData (AB)'!AR15+'ANS_RevData (EN)'!AR15+'ANS_RevData (PH)'!AR15+'ANS_RevData (OT)'!AR15</f>
        <v>#VALUE!</v>
      </c>
      <c r="AS15" s="9" t="e">
        <f>'ANS_RevData (LA)'!AS15+'ANS_RevData (IB)'!AS15+'ANS_RevData (IL)'!AS15+'ANS_RevData (AB)'!AS15+'ANS_RevData (EN)'!AS15+'ANS_RevData (PH)'!AS15+'ANS_RevData (OT)'!AS15</f>
        <v>#VALUE!</v>
      </c>
      <c r="AT15" s="9" t="e">
        <f>'ANS_RevData (LA)'!AT15+'ANS_RevData (IB)'!AT15+'ANS_RevData (IL)'!AT15+'ANS_RevData (AB)'!AT15+'ANS_RevData (EN)'!AT15+'ANS_RevData (PH)'!AT15+'ANS_RevData (OT)'!AT15</f>
        <v>#VALUE!</v>
      </c>
      <c r="AU15" s="9" t="e">
        <f>'ANS_RevData (LA)'!AU15+'ANS_RevData (IB)'!AU15+'ANS_RevData (IL)'!AU15+'ANS_RevData (AB)'!AU15+'ANS_RevData (EN)'!AU15+'ANS_RevData (PH)'!AU15+'ANS_RevData (OT)'!AU15</f>
        <v>#VALUE!</v>
      </c>
      <c r="AV15" s="9" t="e">
        <f>'ANS_RevData (LA)'!AV15+'ANS_RevData (IB)'!AV15+'ANS_RevData (IL)'!AV15+'ANS_RevData (AB)'!AV15+'ANS_RevData (EN)'!AV15+'ANS_RevData (PH)'!AV15+'ANS_RevData (OT)'!AV15</f>
        <v>#VALUE!</v>
      </c>
      <c r="AW15" s="9" t="e">
        <f>'ANS_RevData (LA)'!AW15+'ANS_RevData (IB)'!AW15+'ANS_RevData (IL)'!AW15+'ANS_RevData (AB)'!AW15+'ANS_RevData (EN)'!AW15+'ANS_RevData (PH)'!AW15+'ANS_RevData (OT)'!AW15</f>
        <v>#VALUE!</v>
      </c>
      <c r="AX15" s="9" t="e">
        <f>'ANS_RevData (LA)'!AX15+'ANS_RevData (IB)'!AX15+'ANS_RevData (IL)'!AX15+'ANS_RevData (AB)'!AX15+'ANS_RevData (EN)'!AX15+'ANS_RevData (PH)'!AX15+'ANS_RevData (OT)'!AX15</f>
        <v>#VALUE!</v>
      </c>
      <c r="AY15" s="9" t="e">
        <f>'ANS_RevData (LA)'!AY15+'ANS_RevData (IB)'!AY15+'ANS_RevData (IL)'!AY15+'ANS_RevData (AB)'!AY15+'ANS_RevData (EN)'!AY15+'ANS_RevData (PH)'!AY15+'ANS_RevData (OT)'!AY15</f>
        <v>#VALUE!</v>
      </c>
      <c r="AZ15" s="9" t="e">
        <f>'ANS_RevData (LA)'!AZ15+'ANS_RevData (IB)'!AZ15+'ANS_RevData (IL)'!AZ15+'ANS_RevData (AB)'!AZ15+'ANS_RevData (EN)'!AZ15+'ANS_RevData (PH)'!AZ15+'ANS_RevData (OT)'!AZ15</f>
        <v>#VALUE!</v>
      </c>
      <c r="BA15" s="9" t="e">
        <f>'ANS_RevData (LA)'!BA15+'ANS_RevData (IB)'!BA15+'ANS_RevData (IL)'!BA15+'ANS_RevData (AB)'!BA15+'ANS_RevData (EN)'!BA15+'ANS_RevData (PH)'!BA15+'ANS_RevData (OT)'!BA15</f>
        <v>#VALUE!</v>
      </c>
      <c r="BB15" s="9" t="e">
        <f>'ANS_RevData (LA)'!BB15+'ANS_RevData (IB)'!BB15+'ANS_RevData (IL)'!BB15+'ANS_RevData (AB)'!BB15+'ANS_RevData (EN)'!BB15+'ANS_RevData (PH)'!BB15+'ANS_RevData (OT)'!BB15</f>
        <v>#VALUE!</v>
      </c>
      <c r="BC15" s="9" t="e">
        <f>'ANS_RevData (LA)'!BC15+'ANS_RevData (IB)'!BC15+'ANS_RevData (IL)'!BC15+'ANS_RevData (AB)'!BC15+'ANS_RevData (EN)'!BC15+'ANS_RevData (PH)'!BC15+'ANS_RevData (OT)'!BC15</f>
        <v>#VALUE!</v>
      </c>
      <c r="BD15" s="9" t="e">
        <f>'ANS_RevData (LA)'!BD15+'ANS_RevData (IB)'!BD15+'ANS_RevData (IL)'!BD15+'ANS_RevData (AB)'!BD15+'ANS_RevData (EN)'!BD15+'ANS_RevData (PH)'!BD15+'ANS_RevData (OT)'!BD15</f>
        <v>#VALUE!</v>
      </c>
      <c r="BE15" s="9" t="e">
        <f>'ANS_RevData (LA)'!BE15+'ANS_RevData (IB)'!BE15+'ANS_RevData (IL)'!BE15+'ANS_RevData (AB)'!BE15+'ANS_RevData (EN)'!BE15+'ANS_RevData (PH)'!BE15+'ANS_RevData (OT)'!BE15</f>
        <v>#VALUE!</v>
      </c>
      <c r="BF15" s="9" t="e">
        <f>'ANS_RevData (LA)'!BF15+'ANS_RevData (IB)'!BF15+'ANS_RevData (IL)'!BF15+'ANS_RevData (AB)'!BF15+'ANS_RevData (EN)'!BF15+'ANS_RevData (PH)'!BF15+'ANS_RevData (OT)'!BF15</f>
        <v>#VALUE!</v>
      </c>
      <c r="BG15" s="9" t="e">
        <f>'ANS_RevData (LA)'!BG15+'ANS_RevData (IB)'!BG15+'ANS_RevData (IL)'!BG15+'ANS_RevData (AB)'!BG15+'ANS_RevData (EN)'!BG15+'ANS_RevData (PH)'!BG15+'ANS_RevData (OT)'!BG15</f>
        <v>#VALUE!</v>
      </c>
      <c r="BH15" s="9" t="e">
        <f>'ANS_RevData (LA)'!BH15+'ANS_RevData (IB)'!BH15+'ANS_RevData (IL)'!BH15+'ANS_RevData (AB)'!BH15+'ANS_RevData (EN)'!BH15+'ANS_RevData (PH)'!BH15+'ANS_RevData (OT)'!BH15</f>
        <v>#VALUE!</v>
      </c>
      <c r="BI15" s="9" t="e">
        <f>'ANS_RevData (LA)'!BI15+'ANS_RevData (IB)'!BI15+'ANS_RevData (IL)'!BI15+'ANS_RevData (AB)'!BI15+'ANS_RevData (EN)'!BI15+'ANS_RevData (PH)'!BI15+'ANS_RevData (OT)'!BI15</f>
        <v>#VALUE!</v>
      </c>
      <c r="BJ15" s="9" t="e">
        <f>'ANS_RevData (LA)'!BJ15+'ANS_RevData (IB)'!BJ15+'ANS_RevData (IL)'!BJ15+'ANS_RevData (AB)'!BJ15+'ANS_RevData (EN)'!BJ15+'ANS_RevData (PH)'!BJ15+'ANS_RevData (OT)'!BJ15</f>
        <v>#VALUE!</v>
      </c>
      <c r="BK15" s="9" t="e">
        <f>'ANS_RevData (LA)'!BK15+'ANS_RevData (IB)'!BK15+'ANS_RevData (IL)'!BK15+'ANS_RevData (AB)'!BK15+'ANS_RevData (EN)'!BK15+'ANS_RevData (PH)'!BK15+'ANS_RevData (OT)'!BK15</f>
        <v>#VALUE!</v>
      </c>
      <c r="BL15" s="9" t="e">
        <f>'ANS_RevData (LA)'!BL15+'ANS_RevData (IB)'!BL15+'ANS_RevData (IL)'!BL15+'ANS_RevData (AB)'!BL15+'ANS_RevData (EN)'!BL15+'ANS_RevData (PH)'!BL15+'ANS_RevData (OT)'!BL15</f>
        <v>#VALUE!</v>
      </c>
      <c r="BM15" s="9" t="e">
        <f>'ANS_RevData (LA)'!BM15+'ANS_RevData (IB)'!BM15+'ANS_RevData (IL)'!BM15+'ANS_RevData (AB)'!BM15+'ANS_RevData (EN)'!BM15+'ANS_RevData (PH)'!BM15+'ANS_RevData (OT)'!BM15</f>
        <v>#VALUE!</v>
      </c>
      <c r="BN15" s="9" t="e">
        <f>'ANS_RevData (LA)'!BN15+'ANS_RevData (IB)'!BN15+'ANS_RevData (IL)'!BN15+'ANS_RevData (AB)'!BN15+'ANS_RevData (EN)'!BN15+'ANS_RevData (PH)'!BN15+'ANS_RevData (OT)'!BN15</f>
        <v>#VALUE!</v>
      </c>
      <c r="BO15" s="9" t="e">
        <f>'ANS_RevData (LA)'!BO15+'ANS_RevData (IB)'!BO15+'ANS_RevData (IL)'!BO15+'ANS_RevData (AB)'!BO15+'ANS_RevData (EN)'!BO15+'ANS_RevData (PH)'!BO15+'ANS_RevData (OT)'!BO15</f>
        <v>#VALUE!</v>
      </c>
    </row>
    <row r="16" spans="1:67" x14ac:dyDescent="0.25">
      <c r="B16" t="s">
        <v>145</v>
      </c>
      <c r="D16" s="7">
        <f t="shared" ref="D16:AC16" si="11">D15/D14</f>
        <v>7037.3521465581052</v>
      </c>
      <c r="E16" s="7">
        <f t="shared" si="11"/>
        <v>6336.0734636563875</v>
      </c>
      <c r="F16" s="7">
        <f t="shared" si="11"/>
        <v>7499.9423253541763</v>
      </c>
      <c r="G16" s="7">
        <f t="shared" si="11"/>
        <v>6656.1622943722941</v>
      </c>
      <c r="H16" s="7">
        <f t="shared" si="11"/>
        <v>7164.6595327102805</v>
      </c>
      <c r="I16" s="7">
        <f t="shared" si="11"/>
        <v>5794.0002655294502</v>
      </c>
      <c r="J16" s="7">
        <f t="shared" si="11"/>
        <v>13655.205102236421</v>
      </c>
      <c r="K16" s="7">
        <f t="shared" si="11"/>
        <v>13815.009618119569</v>
      </c>
      <c r="L16" s="7">
        <f t="shared" si="11"/>
        <v>14806.45416410886</v>
      </c>
      <c r="M16" s="7">
        <f t="shared" si="11"/>
        <v>15800.069346264369</v>
      </c>
      <c r="N16" s="7">
        <f t="shared" si="11"/>
        <v>14481.560114213198</v>
      </c>
      <c r="O16" s="7">
        <f t="shared" si="11"/>
        <v>16933.889220121539</v>
      </c>
      <c r="P16" s="7">
        <f t="shared" si="11"/>
        <v>19145.771440550419</v>
      </c>
      <c r="Q16" s="7">
        <f t="shared" si="11"/>
        <v>19979.2177461844</v>
      </c>
      <c r="R16" s="7">
        <f t="shared" si="11"/>
        <v>21764.88378989575</v>
      </c>
      <c r="S16" s="7">
        <f t="shared" si="11"/>
        <v>21577.262132127005</v>
      </c>
      <c r="T16" s="7">
        <f t="shared" si="11"/>
        <v>18708.059687709872</v>
      </c>
      <c r="U16" s="7">
        <f t="shared" si="11"/>
        <v>14462.991269581054</v>
      </c>
      <c r="V16" s="7">
        <f t="shared" si="11"/>
        <v>15335.259886346865</v>
      </c>
      <c r="W16" s="7">
        <f t="shared" si="11"/>
        <v>16543.250635587978</v>
      </c>
      <c r="X16" s="7">
        <f t="shared" si="11"/>
        <v>14839.668573889739</v>
      </c>
      <c r="Y16" s="7">
        <f t="shared" si="11"/>
        <v>13007.109757790084</v>
      </c>
      <c r="Z16" s="7">
        <f t="shared" si="11"/>
        <v>8716.4491504868511</v>
      </c>
      <c r="AA16" s="7">
        <f t="shared" si="11"/>
        <v>8903.5991024087616</v>
      </c>
      <c r="AB16" s="7">
        <f t="shared" si="11"/>
        <v>7654.4697711187446</v>
      </c>
      <c r="AC16" s="7">
        <f t="shared" si="11"/>
        <v>12246.246402950732</v>
      </c>
      <c r="AD16" s="264">
        <f>SUM(P15:AC15)/SUM(P14:AC14)</f>
        <v>12829.411661299677</v>
      </c>
      <c r="AF16" s="7">
        <f>AF15/AF14</f>
        <v>7654.4697711187446</v>
      </c>
      <c r="AG16" s="7">
        <f>AG15/AG14</f>
        <v>12246.246402950732</v>
      </c>
      <c r="AH16" s="7" t="e">
        <f t="shared" ref="AH16:BO16" si="12">AH15/AH14</f>
        <v>#VALUE!</v>
      </c>
      <c r="AI16" s="7" t="e">
        <f t="shared" si="12"/>
        <v>#VALUE!</v>
      </c>
      <c r="AJ16" s="9" t="e">
        <f t="shared" si="12"/>
        <v>#VALUE!</v>
      </c>
      <c r="AK16" s="9" t="e">
        <f t="shared" si="12"/>
        <v>#VALUE!</v>
      </c>
      <c r="AL16" s="9" t="e">
        <f t="shared" si="12"/>
        <v>#VALUE!</v>
      </c>
      <c r="AM16" s="9" t="e">
        <f t="shared" si="12"/>
        <v>#VALUE!</v>
      </c>
      <c r="AN16" s="9" t="e">
        <f t="shared" si="12"/>
        <v>#VALUE!</v>
      </c>
      <c r="AO16" s="9" t="e">
        <f t="shared" si="12"/>
        <v>#VALUE!</v>
      </c>
      <c r="AP16" s="9" t="e">
        <f t="shared" si="12"/>
        <v>#VALUE!</v>
      </c>
      <c r="AQ16" s="9" t="e">
        <f t="shared" si="12"/>
        <v>#VALUE!</v>
      </c>
      <c r="AR16" s="9" t="e">
        <f t="shared" si="12"/>
        <v>#VALUE!</v>
      </c>
      <c r="AS16" s="9" t="e">
        <f t="shared" si="12"/>
        <v>#VALUE!</v>
      </c>
      <c r="AT16" s="9" t="e">
        <f t="shared" si="12"/>
        <v>#VALUE!</v>
      </c>
      <c r="AU16" s="9" t="e">
        <f t="shared" si="12"/>
        <v>#VALUE!</v>
      </c>
      <c r="AV16" s="9" t="e">
        <f t="shared" si="12"/>
        <v>#VALUE!</v>
      </c>
      <c r="AW16" s="9" t="e">
        <f t="shared" si="12"/>
        <v>#VALUE!</v>
      </c>
      <c r="AX16" s="9" t="e">
        <f t="shared" si="12"/>
        <v>#VALUE!</v>
      </c>
      <c r="AY16" s="9" t="e">
        <f t="shared" si="12"/>
        <v>#VALUE!</v>
      </c>
      <c r="AZ16" s="9" t="e">
        <f t="shared" si="12"/>
        <v>#VALUE!</v>
      </c>
      <c r="BA16" s="9" t="e">
        <f t="shared" si="12"/>
        <v>#VALUE!</v>
      </c>
      <c r="BB16" s="9" t="e">
        <f t="shared" si="12"/>
        <v>#VALUE!</v>
      </c>
      <c r="BC16" s="9" t="e">
        <f t="shared" si="12"/>
        <v>#VALUE!</v>
      </c>
      <c r="BD16" s="9" t="e">
        <f t="shared" si="12"/>
        <v>#VALUE!</v>
      </c>
      <c r="BE16" s="9" t="e">
        <f t="shared" si="12"/>
        <v>#VALUE!</v>
      </c>
      <c r="BF16" s="9" t="e">
        <f t="shared" si="12"/>
        <v>#VALUE!</v>
      </c>
      <c r="BG16" s="9" t="e">
        <f t="shared" si="12"/>
        <v>#VALUE!</v>
      </c>
      <c r="BH16" s="9" t="e">
        <f t="shared" si="12"/>
        <v>#VALUE!</v>
      </c>
      <c r="BI16" s="9" t="e">
        <f t="shared" si="12"/>
        <v>#VALUE!</v>
      </c>
      <c r="BJ16" s="9" t="e">
        <f t="shared" si="12"/>
        <v>#VALUE!</v>
      </c>
      <c r="BK16" s="9" t="e">
        <f t="shared" si="12"/>
        <v>#VALUE!</v>
      </c>
      <c r="BL16" s="9" t="e">
        <f t="shared" si="12"/>
        <v>#VALUE!</v>
      </c>
      <c r="BM16" s="9" t="e">
        <f t="shared" si="12"/>
        <v>#VALUE!</v>
      </c>
      <c r="BN16" s="9" t="e">
        <f t="shared" si="12"/>
        <v>#VALUE!</v>
      </c>
      <c r="BO16" s="9" t="e">
        <f t="shared" si="12"/>
        <v>#VALUE!</v>
      </c>
    </row>
    <row r="17" spans="2:67" x14ac:dyDescent="0.25">
      <c r="B17" t="s">
        <v>271</v>
      </c>
      <c r="D17" s="7">
        <f>'ANS_RevData (LA)'!D17+'ANS_RevData (IB)'!D17+'ANS_RevData (IL)'!D17+'ANS_RevData (AB)'!D17+'ANS_RevData (EN)'!D17+'ANS_RevData (PH)'!D17+'ANS_RevData (OT)'!D17</f>
        <v>0</v>
      </c>
      <c r="E17" s="7">
        <f>'ANS_RevData (LA)'!E17+'ANS_RevData (IB)'!E17+'ANS_RevData (IL)'!E17+'ANS_RevData (AB)'!E17+'ANS_RevData (EN)'!E17+'ANS_RevData (PH)'!E17+'ANS_RevData (OT)'!E17</f>
        <v>0</v>
      </c>
      <c r="F17" s="7">
        <f>'ANS_RevData (LA)'!F17+'ANS_RevData (IB)'!F17+'ANS_RevData (IL)'!F17+'ANS_RevData (AB)'!F17+'ANS_RevData (EN)'!F17+'ANS_RevData (PH)'!F17+'ANS_RevData (OT)'!F17</f>
        <v>0</v>
      </c>
      <c r="G17" s="7">
        <f>'ANS_RevData (LA)'!G17+'ANS_RevData (IB)'!G17+'ANS_RevData (IL)'!G17+'ANS_RevData (AB)'!G17+'ANS_RevData (EN)'!G17+'ANS_RevData (PH)'!G17+'ANS_RevData (OT)'!G17</f>
        <v>0</v>
      </c>
      <c r="H17" s="7">
        <f>'ANS_RevData (LA)'!H17+'ANS_RevData (IB)'!H17+'ANS_RevData (IL)'!H17+'ANS_RevData (AB)'!H17+'ANS_RevData (EN)'!H17+'ANS_RevData (PH)'!H17+'ANS_RevData (OT)'!H17</f>
        <v>0</v>
      </c>
      <c r="I17" s="7">
        <f>'ANS_RevData (LA)'!I17+'ANS_RevData (IB)'!I17+'ANS_RevData (IL)'!I17+'ANS_RevData (AB)'!I17+'ANS_RevData (EN)'!I17+'ANS_RevData (PH)'!I17+'ANS_RevData (OT)'!I17</f>
        <v>0</v>
      </c>
      <c r="J17" s="7">
        <f>'ANS_RevData (LA)'!J17+'ANS_RevData (IB)'!J17+'ANS_RevData (IL)'!J17+'ANS_RevData (AB)'!J17+'ANS_RevData (EN)'!J17+'ANS_RevData (PH)'!J17+'ANS_RevData (OT)'!J17</f>
        <v>0</v>
      </c>
      <c r="K17" s="7">
        <f>'ANS_RevData (LA)'!K17+'ANS_RevData (IB)'!K17+'ANS_RevData (IL)'!K17+'ANS_RevData (AB)'!K17+'ANS_RevData (EN)'!K17+'ANS_RevData (PH)'!K17+'ANS_RevData (OT)'!K17</f>
        <v>0</v>
      </c>
      <c r="L17" s="7">
        <f>'ANS_RevData (LA)'!L17+'ANS_RevData (IB)'!L17+'ANS_RevData (IL)'!L17+'ANS_RevData (AB)'!L17+'ANS_RevData (EN)'!L17+'ANS_RevData (PH)'!L17+'ANS_RevData (OT)'!L17</f>
        <v>0</v>
      </c>
      <c r="M17" s="7">
        <f>'ANS_RevData (LA)'!M17+'ANS_RevData (IB)'!M17+'ANS_RevData (IL)'!M17+'ANS_RevData (AB)'!M17+'ANS_RevData (EN)'!M17+'ANS_RevData (PH)'!M17+'ANS_RevData (OT)'!M17</f>
        <v>0</v>
      </c>
      <c r="N17" s="7">
        <f>'ANS_RevData (LA)'!N17+'ANS_RevData (IB)'!N17+'ANS_RevData (IL)'!N17+'ANS_RevData (AB)'!N17+'ANS_RevData (EN)'!N17+'ANS_RevData (PH)'!N17+'ANS_RevData (OT)'!N17</f>
        <v>0</v>
      </c>
      <c r="O17" s="7">
        <f>'ANS_RevData (LA)'!O17+'ANS_RevData (IB)'!O17+'ANS_RevData (IL)'!O17+'ANS_RevData (AB)'!O17+'ANS_RevData (EN)'!O17+'ANS_RevData (PH)'!O17+'ANS_RevData (OT)'!O17</f>
        <v>0</v>
      </c>
      <c r="P17" s="7">
        <f>'ANS_RevData (LA)'!P17+'ANS_RevData (IB)'!P17+'ANS_RevData (IL)'!P17+'ANS_RevData (AB)'!P17+'ANS_RevData (EN)'!P17+'ANS_RevData (PH)'!P17+'ANS_RevData (OT)'!P17</f>
        <v>0</v>
      </c>
      <c r="Q17" s="7">
        <f>'ANS_RevData (LA)'!Q17+'ANS_RevData (IB)'!Q17+'ANS_RevData (IL)'!Q17+'ANS_RevData (AB)'!Q17+'ANS_RevData (EN)'!Q17+'ANS_RevData (PH)'!Q17+'ANS_RevData (OT)'!Q17</f>
        <v>0</v>
      </c>
      <c r="R17" s="7">
        <f>'ANS_RevData (LA)'!R17+'ANS_RevData (IB)'!R17+'ANS_RevData (IL)'!R17+'ANS_RevData (AB)'!R17+'ANS_RevData (EN)'!R17+'ANS_RevData (PH)'!R17+'ANS_RevData (OT)'!R17</f>
        <v>0</v>
      </c>
      <c r="S17" s="7">
        <f>'ANS_RevData (LA)'!S17+'ANS_RevData (IB)'!S17+'ANS_RevData (IL)'!S17+'ANS_RevData (AB)'!S17+'ANS_RevData (EN)'!S17+'ANS_RevData (PH)'!S17+'ANS_RevData (OT)'!S17</f>
        <v>0</v>
      </c>
      <c r="T17" s="7">
        <f>'ANS_RevData (LA)'!T17+'ANS_RevData (IB)'!T17+'ANS_RevData (IL)'!T17+'ANS_RevData (AB)'!T17+'ANS_RevData (EN)'!T17+'ANS_RevData (PH)'!T17+'ANS_RevData (OT)'!T17</f>
        <v>0</v>
      </c>
      <c r="U17" s="7">
        <f>'ANS_RevData (LA)'!U17+'ANS_RevData (IB)'!U17+'ANS_RevData (IL)'!U17+'ANS_RevData (AB)'!U17+'ANS_RevData (EN)'!U17+'ANS_RevData (PH)'!U17+'ANS_RevData (OT)'!U17</f>
        <v>0</v>
      </c>
      <c r="V17" s="7">
        <f>'ANS_RevData (LA)'!V17+'ANS_RevData (IB)'!V17+'ANS_RevData (IL)'!V17+'ANS_RevData (AB)'!V17+'ANS_RevData (EN)'!V17+'ANS_RevData (PH)'!V17+'ANS_RevData (OT)'!V17</f>
        <v>0</v>
      </c>
      <c r="W17" s="7">
        <f>'ANS_RevData (LA)'!W17+'ANS_RevData (IB)'!W17+'ANS_RevData (IL)'!W17+'ANS_RevData (AB)'!W17+'ANS_RevData (EN)'!W17+'ANS_RevData (PH)'!W17+'ANS_RevData (OT)'!W17</f>
        <v>0</v>
      </c>
      <c r="X17" s="7">
        <f>'ANS_RevData (LA)'!X17+'ANS_RevData (IB)'!X17+'ANS_RevData (IL)'!X17+'ANS_RevData (AB)'!X17+'ANS_RevData (EN)'!X17+'ANS_RevData (PH)'!X17+'ANS_RevData (OT)'!X17</f>
        <v>0</v>
      </c>
      <c r="Y17" s="7">
        <f>'ANS_RevData (LA)'!Y17+'ANS_RevData (IB)'!Y17+'ANS_RevData (IL)'!Y17+'ANS_RevData (AB)'!Y17+'ANS_RevData (EN)'!Y17+'ANS_RevData (PH)'!Y17+'ANS_RevData (OT)'!Y17</f>
        <v>0</v>
      </c>
      <c r="Z17" s="7">
        <f>'ANS_RevData (LA)'!Z17+'ANS_RevData (IB)'!Z17+'ANS_RevData (IL)'!Z17+'ANS_RevData (AB)'!Z17+'ANS_RevData (EN)'!Z17+'ANS_RevData (PH)'!Z17+'ANS_RevData (OT)'!Z17</f>
        <v>0</v>
      </c>
      <c r="AA17" s="7">
        <f>'ANS_RevData (LA)'!AA17+'ANS_RevData (IB)'!AA17+'ANS_RevData (IL)'!AA17+'ANS_RevData (AB)'!AA17+'ANS_RevData (EN)'!AA17+'ANS_RevData (PH)'!AA17+'ANS_RevData (OT)'!AA17</f>
        <v>0</v>
      </c>
      <c r="AB17" s="7">
        <f>'ANS_RevData (LA)'!AB17+'ANS_RevData (IB)'!AB17+'ANS_RevData (IL)'!AB17+'ANS_RevData (AB)'!AB17+'ANS_RevData (EN)'!AB17+'ANS_RevData (PH)'!AB17+'ANS_RevData (OT)'!AB17</f>
        <v>0</v>
      </c>
      <c r="AC17" s="7">
        <f>'ANS_RevData (LA)'!AC17+'ANS_RevData (IB)'!AC17+'ANS_RevData (IL)'!AC17+'ANS_RevData (AB)'!AC17+'ANS_RevData (EN)'!AC17+'ANS_RevData (PH)'!AC17+'ANS_RevData (OT)'!AC17</f>
        <v>0</v>
      </c>
      <c r="AF17" s="7">
        <f>AB17</f>
        <v>0</v>
      </c>
      <c r="AG17" s="7">
        <f>AC17</f>
        <v>0</v>
      </c>
      <c r="AH17" s="7" t="e">
        <f>'ANS_RevData (LA)'!AH17+'ANS_RevData (IB)'!AH17+'ANS_RevData (IL)'!AH17+'ANS_RevData (AB)'!AH17+'ANS_RevData (EN)'!AH17+'ANS_RevData (PH)'!AH17+'ANS_RevData (OT)'!AH17</f>
        <v>#VALUE!</v>
      </c>
      <c r="AI17" s="7" t="e">
        <f>'ANS_RevData (LA)'!AI17+'ANS_RevData (IB)'!AI17+'ANS_RevData (IL)'!AI17+'ANS_RevData (AB)'!AI17+'ANS_RevData (EN)'!AI17+'ANS_RevData (PH)'!AI17+'ANS_RevData (OT)'!AI17</f>
        <v>#VALUE!</v>
      </c>
      <c r="AJ17" s="9" t="e">
        <f>'ANS_RevData (LA)'!AJ17+'ANS_RevData (IB)'!AJ17+'ANS_RevData (IL)'!AJ17+'ANS_RevData (AB)'!AJ17+'ANS_RevData (EN)'!AJ17+'ANS_RevData (PH)'!AJ17+'ANS_RevData (OT)'!AJ17</f>
        <v>#VALUE!</v>
      </c>
      <c r="AK17" s="9" t="e">
        <f>'ANS_RevData (LA)'!AK17+'ANS_RevData (IB)'!AK17+'ANS_RevData (IL)'!AK17+'ANS_RevData (AB)'!AK17+'ANS_RevData (EN)'!AK17+'ANS_RevData (PH)'!AK17+'ANS_RevData (OT)'!AK17</f>
        <v>#VALUE!</v>
      </c>
      <c r="AL17" s="9" t="e">
        <f>'ANS_RevData (LA)'!AL17+'ANS_RevData (IB)'!AL17+'ANS_RevData (IL)'!AL17+'ANS_RevData (AB)'!AL17+'ANS_RevData (EN)'!AL17+'ANS_RevData (PH)'!AL17+'ANS_RevData (OT)'!AL17</f>
        <v>#VALUE!</v>
      </c>
      <c r="AM17" s="9" t="e">
        <f>'ANS_RevData (LA)'!AM17+'ANS_RevData (IB)'!AM17+'ANS_RevData (IL)'!AM17+'ANS_RevData (AB)'!AM17+'ANS_RevData (EN)'!AM17+'ANS_RevData (PH)'!AM17+'ANS_RevData (OT)'!AM17</f>
        <v>#VALUE!</v>
      </c>
      <c r="AN17" s="9" t="e">
        <f>'ANS_RevData (LA)'!AN17+'ANS_RevData (IB)'!AN17+'ANS_RevData (IL)'!AN17+'ANS_RevData (AB)'!AN17+'ANS_RevData (EN)'!AN17+'ANS_RevData (PH)'!AN17+'ANS_RevData (OT)'!AN17</f>
        <v>#VALUE!</v>
      </c>
      <c r="AO17" s="9" t="e">
        <f>'ANS_RevData (LA)'!AO17+'ANS_RevData (IB)'!AO17+'ANS_RevData (IL)'!AO17+'ANS_RevData (AB)'!AO17+'ANS_RevData (EN)'!AO17+'ANS_RevData (PH)'!AO17+'ANS_RevData (OT)'!AO17</f>
        <v>#VALUE!</v>
      </c>
      <c r="AP17" s="9" t="e">
        <f>'ANS_RevData (LA)'!AP17+'ANS_RevData (IB)'!AP17+'ANS_RevData (IL)'!AP17+'ANS_RevData (AB)'!AP17+'ANS_RevData (EN)'!AP17+'ANS_RevData (PH)'!AP17+'ANS_RevData (OT)'!AP17</f>
        <v>#VALUE!</v>
      </c>
      <c r="AQ17" s="9" t="e">
        <f>'ANS_RevData (LA)'!AQ17+'ANS_RevData (IB)'!AQ17+'ANS_RevData (IL)'!AQ17+'ANS_RevData (AB)'!AQ17+'ANS_RevData (EN)'!AQ17+'ANS_RevData (PH)'!AQ17+'ANS_RevData (OT)'!AQ17</f>
        <v>#VALUE!</v>
      </c>
      <c r="AR17" s="9" t="e">
        <f>'ANS_RevData (LA)'!AR17+'ANS_RevData (IB)'!AR17+'ANS_RevData (IL)'!AR17+'ANS_RevData (AB)'!AR17+'ANS_RevData (EN)'!AR17+'ANS_RevData (PH)'!AR17+'ANS_RevData (OT)'!AR17</f>
        <v>#VALUE!</v>
      </c>
      <c r="AS17" s="9" t="e">
        <f>'ANS_RevData (LA)'!AS17+'ANS_RevData (IB)'!AS17+'ANS_RevData (IL)'!AS17+'ANS_RevData (AB)'!AS17+'ANS_RevData (EN)'!AS17+'ANS_RevData (PH)'!AS17+'ANS_RevData (OT)'!AS17</f>
        <v>#VALUE!</v>
      </c>
      <c r="AT17" s="9" t="e">
        <f>'ANS_RevData (LA)'!AT17+'ANS_RevData (IB)'!AT17+'ANS_RevData (IL)'!AT17+'ANS_RevData (AB)'!AT17+'ANS_RevData (EN)'!AT17+'ANS_RevData (PH)'!AT17+'ANS_RevData (OT)'!AT17</f>
        <v>#VALUE!</v>
      </c>
      <c r="AU17" s="9" t="e">
        <f>'ANS_RevData (LA)'!AU17+'ANS_RevData (IB)'!AU17+'ANS_RevData (IL)'!AU17+'ANS_RevData (AB)'!AU17+'ANS_RevData (EN)'!AU17+'ANS_RevData (PH)'!AU17+'ANS_RevData (OT)'!AU17</f>
        <v>#VALUE!</v>
      </c>
      <c r="AV17" s="9" t="e">
        <f>'ANS_RevData (LA)'!AV17+'ANS_RevData (IB)'!AV17+'ANS_RevData (IL)'!AV17+'ANS_RevData (AB)'!AV17+'ANS_RevData (EN)'!AV17+'ANS_RevData (PH)'!AV17+'ANS_RevData (OT)'!AV17</f>
        <v>#VALUE!</v>
      </c>
      <c r="AW17" s="9" t="e">
        <f>'ANS_RevData (LA)'!AW17+'ANS_RevData (IB)'!AW17+'ANS_RevData (IL)'!AW17+'ANS_RevData (AB)'!AW17+'ANS_RevData (EN)'!AW17+'ANS_RevData (PH)'!AW17+'ANS_RevData (OT)'!AW17</f>
        <v>#VALUE!</v>
      </c>
      <c r="AX17" s="9" t="e">
        <f>'ANS_RevData (LA)'!AX17+'ANS_RevData (IB)'!AX17+'ANS_RevData (IL)'!AX17+'ANS_RevData (AB)'!AX17+'ANS_RevData (EN)'!AX17+'ANS_RevData (PH)'!AX17+'ANS_RevData (OT)'!AX17</f>
        <v>#VALUE!</v>
      </c>
      <c r="AY17" s="9" t="e">
        <f>'ANS_RevData (LA)'!AY17+'ANS_RevData (IB)'!AY17+'ANS_RevData (IL)'!AY17+'ANS_RevData (AB)'!AY17+'ANS_RevData (EN)'!AY17+'ANS_RevData (PH)'!AY17+'ANS_RevData (OT)'!AY17</f>
        <v>#VALUE!</v>
      </c>
      <c r="AZ17" s="9" t="e">
        <f>'ANS_RevData (LA)'!AZ17+'ANS_RevData (IB)'!AZ17+'ANS_RevData (IL)'!AZ17+'ANS_RevData (AB)'!AZ17+'ANS_RevData (EN)'!AZ17+'ANS_RevData (PH)'!AZ17+'ANS_RevData (OT)'!AZ17</f>
        <v>#VALUE!</v>
      </c>
      <c r="BA17" s="9" t="e">
        <f>'ANS_RevData (LA)'!BA17+'ANS_RevData (IB)'!BA17+'ANS_RevData (IL)'!BA17+'ANS_RevData (AB)'!BA17+'ANS_RevData (EN)'!BA17+'ANS_RevData (PH)'!BA17+'ANS_RevData (OT)'!BA17</f>
        <v>#VALUE!</v>
      </c>
      <c r="BB17" s="9" t="e">
        <f>'ANS_RevData (LA)'!BB17+'ANS_RevData (IB)'!BB17+'ANS_RevData (IL)'!BB17+'ANS_RevData (AB)'!BB17+'ANS_RevData (EN)'!BB17+'ANS_RevData (PH)'!BB17+'ANS_RevData (OT)'!BB17</f>
        <v>#VALUE!</v>
      </c>
      <c r="BC17" s="9" t="e">
        <f>'ANS_RevData (LA)'!BC17+'ANS_RevData (IB)'!BC17+'ANS_RevData (IL)'!BC17+'ANS_RevData (AB)'!BC17+'ANS_RevData (EN)'!BC17+'ANS_RevData (PH)'!BC17+'ANS_RevData (OT)'!BC17</f>
        <v>#VALUE!</v>
      </c>
      <c r="BD17" s="9" t="e">
        <f>'ANS_RevData (LA)'!BD17+'ANS_RevData (IB)'!BD17+'ANS_RevData (IL)'!BD17+'ANS_RevData (AB)'!BD17+'ANS_RevData (EN)'!BD17+'ANS_RevData (PH)'!BD17+'ANS_RevData (OT)'!BD17</f>
        <v>#VALUE!</v>
      </c>
      <c r="BE17" s="9" t="e">
        <f>'ANS_RevData (LA)'!BE17+'ANS_RevData (IB)'!BE17+'ANS_RevData (IL)'!BE17+'ANS_RevData (AB)'!BE17+'ANS_RevData (EN)'!BE17+'ANS_RevData (PH)'!BE17+'ANS_RevData (OT)'!BE17</f>
        <v>#VALUE!</v>
      </c>
      <c r="BF17" s="9" t="e">
        <f>'ANS_RevData (LA)'!BF17+'ANS_RevData (IB)'!BF17+'ANS_RevData (IL)'!BF17+'ANS_RevData (AB)'!BF17+'ANS_RevData (EN)'!BF17+'ANS_RevData (PH)'!BF17+'ANS_RevData (OT)'!BF17</f>
        <v>#VALUE!</v>
      </c>
      <c r="BG17" s="9" t="e">
        <f>'ANS_RevData (LA)'!BG17+'ANS_RevData (IB)'!BG17+'ANS_RevData (IL)'!BG17+'ANS_RevData (AB)'!BG17+'ANS_RevData (EN)'!BG17+'ANS_RevData (PH)'!BG17+'ANS_RevData (OT)'!BG17</f>
        <v>#VALUE!</v>
      </c>
      <c r="BH17" s="9" t="e">
        <f>'ANS_RevData (LA)'!BH17+'ANS_RevData (IB)'!BH17+'ANS_RevData (IL)'!BH17+'ANS_RevData (AB)'!BH17+'ANS_RevData (EN)'!BH17+'ANS_RevData (PH)'!BH17+'ANS_RevData (OT)'!BH17</f>
        <v>#VALUE!</v>
      </c>
      <c r="BI17" s="9" t="e">
        <f>'ANS_RevData (LA)'!BI17+'ANS_RevData (IB)'!BI17+'ANS_RevData (IL)'!BI17+'ANS_RevData (AB)'!BI17+'ANS_RevData (EN)'!BI17+'ANS_RevData (PH)'!BI17+'ANS_RevData (OT)'!BI17</f>
        <v>#VALUE!</v>
      </c>
      <c r="BJ17" s="9" t="e">
        <f>'ANS_RevData (LA)'!BJ17+'ANS_RevData (IB)'!BJ17+'ANS_RevData (IL)'!BJ17+'ANS_RevData (AB)'!BJ17+'ANS_RevData (EN)'!BJ17+'ANS_RevData (PH)'!BJ17+'ANS_RevData (OT)'!BJ17</f>
        <v>#VALUE!</v>
      </c>
      <c r="BK17" s="9" t="e">
        <f>'ANS_RevData (LA)'!BK17+'ANS_RevData (IB)'!BK17+'ANS_RevData (IL)'!BK17+'ANS_RevData (AB)'!BK17+'ANS_RevData (EN)'!BK17+'ANS_RevData (PH)'!BK17+'ANS_RevData (OT)'!BK17</f>
        <v>#VALUE!</v>
      </c>
      <c r="BL17" s="9" t="e">
        <f>'ANS_RevData (LA)'!BL17+'ANS_RevData (IB)'!BL17+'ANS_RevData (IL)'!BL17+'ANS_RevData (AB)'!BL17+'ANS_RevData (EN)'!BL17+'ANS_RevData (PH)'!BL17+'ANS_RevData (OT)'!BL17</f>
        <v>#VALUE!</v>
      </c>
      <c r="BM17" s="9" t="e">
        <f>'ANS_RevData (LA)'!BM17+'ANS_RevData (IB)'!BM17+'ANS_RevData (IL)'!BM17+'ANS_RevData (AB)'!BM17+'ANS_RevData (EN)'!BM17+'ANS_RevData (PH)'!BM17+'ANS_RevData (OT)'!BM17</f>
        <v>#VALUE!</v>
      </c>
      <c r="BN17" s="9" t="e">
        <f>'ANS_RevData (LA)'!BN17+'ANS_RevData (IB)'!BN17+'ANS_RevData (IL)'!BN17+'ANS_RevData (AB)'!BN17+'ANS_RevData (EN)'!BN17+'ANS_RevData (PH)'!BN17+'ANS_RevData (OT)'!BN17</f>
        <v>#VALUE!</v>
      </c>
      <c r="BO17" s="9" t="e">
        <f>'ANS_RevData (LA)'!BO17+'ANS_RevData (IB)'!BO17+'ANS_RevData (IL)'!BO17+'ANS_RevData (AB)'!BO17+'ANS_RevData (EN)'!BO17+'ANS_RevData (PH)'!BO17+'ANS_RevData (OT)'!BO17</f>
        <v>#VALUE!</v>
      </c>
    </row>
    <row r="18" spans="2:67" x14ac:dyDescent="0.25">
      <c r="B18" t="s">
        <v>272</v>
      </c>
      <c r="D18" s="7">
        <f>'ANS_RevData (LA)'!D18+'ANS_RevData (IB)'!D18+'ANS_RevData (IL)'!D18+'ANS_RevData (AB)'!D18+'ANS_RevData (EN)'!D18+'ANS_RevData (PH)'!D18+'ANS_RevData (OT)'!D18</f>
        <v>0</v>
      </c>
      <c r="E18" s="7">
        <f>'ANS_RevData (LA)'!E18+'ANS_RevData (IB)'!E18+'ANS_RevData (IL)'!E18+'ANS_RevData (AB)'!E18+'ANS_RevData (EN)'!E18+'ANS_RevData (PH)'!E18+'ANS_RevData (OT)'!E18</f>
        <v>0</v>
      </c>
      <c r="F18" s="7">
        <f>'ANS_RevData (LA)'!F18+'ANS_RevData (IB)'!F18+'ANS_RevData (IL)'!F18+'ANS_RevData (AB)'!F18+'ANS_RevData (EN)'!F18+'ANS_RevData (PH)'!F18+'ANS_RevData (OT)'!F18</f>
        <v>0</v>
      </c>
      <c r="G18" s="7">
        <f>'ANS_RevData (LA)'!G18+'ANS_RevData (IB)'!G18+'ANS_RevData (IL)'!G18+'ANS_RevData (AB)'!G18+'ANS_RevData (EN)'!G18+'ANS_RevData (PH)'!G18+'ANS_RevData (OT)'!G18</f>
        <v>0</v>
      </c>
      <c r="H18" s="7">
        <f>'ANS_RevData (LA)'!H18+'ANS_RevData (IB)'!H18+'ANS_RevData (IL)'!H18+'ANS_RevData (AB)'!H18+'ANS_RevData (EN)'!H18+'ANS_RevData (PH)'!H18+'ANS_RevData (OT)'!H18</f>
        <v>0</v>
      </c>
      <c r="I18" s="7">
        <f>'ANS_RevData (LA)'!I18+'ANS_RevData (IB)'!I18+'ANS_RevData (IL)'!I18+'ANS_RevData (AB)'!I18+'ANS_RevData (EN)'!I18+'ANS_RevData (PH)'!I18+'ANS_RevData (OT)'!I18</f>
        <v>0</v>
      </c>
      <c r="J18" s="7">
        <f>'ANS_RevData (LA)'!J18+'ANS_RevData (IB)'!J18+'ANS_RevData (IL)'!J18+'ANS_RevData (AB)'!J18+'ANS_RevData (EN)'!J18+'ANS_RevData (PH)'!J18+'ANS_RevData (OT)'!J18</f>
        <v>0</v>
      </c>
      <c r="K18" s="7">
        <f>'ANS_RevData (LA)'!K18+'ANS_RevData (IB)'!K18+'ANS_RevData (IL)'!K18+'ANS_RevData (AB)'!K18+'ANS_RevData (EN)'!K18+'ANS_RevData (PH)'!K18+'ANS_RevData (OT)'!K18</f>
        <v>0</v>
      </c>
      <c r="L18" s="7">
        <f>'ANS_RevData (LA)'!L18+'ANS_RevData (IB)'!L18+'ANS_RevData (IL)'!L18+'ANS_RevData (AB)'!L18+'ANS_RevData (EN)'!L18+'ANS_RevData (PH)'!L18+'ANS_RevData (OT)'!L18</f>
        <v>0</v>
      </c>
      <c r="M18" s="7">
        <f>'ANS_RevData (LA)'!M18+'ANS_RevData (IB)'!M18+'ANS_RevData (IL)'!M18+'ANS_RevData (AB)'!M18+'ANS_RevData (EN)'!M18+'ANS_RevData (PH)'!M18+'ANS_RevData (OT)'!M18</f>
        <v>0</v>
      </c>
      <c r="N18" s="7">
        <f>'ANS_RevData (LA)'!N18+'ANS_RevData (IB)'!N18+'ANS_RevData (IL)'!N18+'ANS_RevData (AB)'!N18+'ANS_RevData (EN)'!N18+'ANS_RevData (PH)'!N18+'ANS_RevData (OT)'!N18</f>
        <v>0</v>
      </c>
      <c r="O18" s="7">
        <f>'ANS_RevData (LA)'!O18+'ANS_RevData (IB)'!O18+'ANS_RevData (IL)'!O18+'ANS_RevData (AB)'!O18+'ANS_RevData (EN)'!O18+'ANS_RevData (PH)'!O18+'ANS_RevData (OT)'!O18</f>
        <v>0</v>
      </c>
      <c r="P18" s="7">
        <f>'ANS_RevData (LA)'!P18+'ANS_RevData (IB)'!P18+'ANS_RevData (IL)'!P18+'ANS_RevData (AB)'!P18+'ANS_RevData (EN)'!P18+'ANS_RevData (PH)'!P18+'ANS_RevData (OT)'!P18</f>
        <v>0</v>
      </c>
      <c r="Q18" s="7">
        <f>'ANS_RevData (LA)'!Q18+'ANS_RevData (IB)'!Q18+'ANS_RevData (IL)'!Q18+'ANS_RevData (AB)'!Q18+'ANS_RevData (EN)'!Q18+'ANS_RevData (PH)'!Q18+'ANS_RevData (OT)'!Q18</f>
        <v>0</v>
      </c>
      <c r="R18" s="7">
        <f>'ANS_RevData (LA)'!R18+'ANS_RevData (IB)'!R18+'ANS_RevData (IL)'!R18+'ANS_RevData (AB)'!R18+'ANS_RevData (EN)'!R18+'ANS_RevData (PH)'!R18+'ANS_RevData (OT)'!R18</f>
        <v>0</v>
      </c>
      <c r="S18" s="7">
        <f>'ANS_RevData (LA)'!S18+'ANS_RevData (IB)'!S18+'ANS_RevData (IL)'!S18+'ANS_RevData (AB)'!S18+'ANS_RevData (EN)'!S18+'ANS_RevData (PH)'!S18+'ANS_RevData (OT)'!S18</f>
        <v>0</v>
      </c>
      <c r="T18" s="7">
        <f>'ANS_RevData (LA)'!T18+'ANS_RevData (IB)'!T18+'ANS_RevData (IL)'!T18+'ANS_RevData (AB)'!T18+'ANS_RevData (EN)'!T18+'ANS_RevData (PH)'!T18+'ANS_RevData (OT)'!T18</f>
        <v>0</v>
      </c>
      <c r="U18" s="7">
        <f>'ANS_RevData (LA)'!U18+'ANS_RevData (IB)'!U18+'ANS_RevData (IL)'!U18+'ANS_RevData (AB)'!U18+'ANS_RevData (EN)'!U18+'ANS_RevData (PH)'!U18+'ANS_RevData (OT)'!U18</f>
        <v>0</v>
      </c>
      <c r="V18" s="7">
        <f>'ANS_RevData (LA)'!V18+'ANS_RevData (IB)'!V18+'ANS_RevData (IL)'!V18+'ANS_RevData (AB)'!V18+'ANS_RevData (EN)'!V18+'ANS_RevData (PH)'!V18+'ANS_RevData (OT)'!V18</f>
        <v>0</v>
      </c>
      <c r="W18" s="7">
        <f>'ANS_RevData (LA)'!W18+'ANS_RevData (IB)'!W18+'ANS_RevData (IL)'!W18+'ANS_RevData (AB)'!W18+'ANS_RevData (EN)'!W18+'ANS_RevData (PH)'!W18+'ANS_RevData (OT)'!W18</f>
        <v>0</v>
      </c>
      <c r="X18" s="7">
        <f>'ANS_RevData (LA)'!X18+'ANS_RevData (IB)'!X18+'ANS_RevData (IL)'!X18+'ANS_RevData (AB)'!X18+'ANS_RevData (EN)'!X18+'ANS_RevData (PH)'!X18+'ANS_RevData (OT)'!X18</f>
        <v>0</v>
      </c>
      <c r="Y18" s="7">
        <f>'ANS_RevData (LA)'!Y18+'ANS_RevData (IB)'!Y18+'ANS_RevData (IL)'!Y18+'ANS_RevData (AB)'!Y18+'ANS_RevData (EN)'!Y18+'ANS_RevData (PH)'!Y18+'ANS_RevData (OT)'!Y18</f>
        <v>0</v>
      </c>
      <c r="Z18" s="7">
        <f>'ANS_RevData (LA)'!Z18+'ANS_RevData (IB)'!Z18+'ANS_RevData (IL)'!Z18+'ANS_RevData (AB)'!Z18+'ANS_RevData (EN)'!Z18+'ANS_RevData (PH)'!Z18+'ANS_RevData (OT)'!Z18</f>
        <v>0</v>
      </c>
      <c r="AA18" s="7">
        <f>'ANS_RevData (LA)'!AA18+'ANS_RevData (IB)'!AA18+'ANS_RevData (IL)'!AA18+'ANS_RevData (AB)'!AA18+'ANS_RevData (EN)'!AA18+'ANS_RevData (PH)'!AA18+'ANS_RevData (OT)'!AA18</f>
        <v>0</v>
      </c>
      <c r="AB18" s="7">
        <f>'ANS_RevData (LA)'!AB18+'ANS_RevData (IB)'!AB18+'ANS_RevData (IL)'!AB18+'ANS_RevData (AB)'!AB18+'ANS_RevData (EN)'!AB18+'ANS_RevData (PH)'!AB18+'ANS_RevData (OT)'!AB18</f>
        <v>0</v>
      </c>
      <c r="AC18" s="7">
        <f>'ANS_RevData (LA)'!AC18+'ANS_RevData (IB)'!AC18+'ANS_RevData (IL)'!AC18+'ANS_RevData (AB)'!AC18+'ANS_RevData (EN)'!AC18+'ANS_RevData (PH)'!AC18+'ANS_RevData (OT)'!AC18</f>
        <v>0</v>
      </c>
      <c r="AF18" s="7">
        <f>AB18</f>
        <v>0</v>
      </c>
      <c r="AG18" s="7">
        <f>AC18</f>
        <v>0</v>
      </c>
      <c r="AH18" s="7" t="e">
        <f>'ANS_RevData (LA)'!AH18+'ANS_RevData (IB)'!AH18+'ANS_RevData (IL)'!AH18+'ANS_RevData (AB)'!AH18+'ANS_RevData (EN)'!AH18+'ANS_RevData (PH)'!AH18+'ANS_RevData (OT)'!AH18</f>
        <v>#VALUE!</v>
      </c>
      <c r="AI18" s="7" t="e">
        <f>'ANS_RevData (LA)'!AI18+'ANS_RevData (IB)'!AI18+'ANS_RevData (IL)'!AI18+'ANS_RevData (AB)'!AI18+'ANS_RevData (EN)'!AI18+'ANS_RevData (PH)'!AI18+'ANS_RevData (OT)'!AI18</f>
        <v>#VALUE!</v>
      </c>
      <c r="AJ18" s="9" t="e">
        <f>'ANS_RevData (LA)'!AJ18+'ANS_RevData (IB)'!AJ18+'ANS_RevData (IL)'!AJ18+'ANS_RevData (AB)'!AJ18+'ANS_RevData (EN)'!AJ18+'ANS_RevData (PH)'!AJ18+'ANS_RevData (OT)'!AJ18</f>
        <v>#VALUE!</v>
      </c>
      <c r="AK18" s="9" t="e">
        <f>'ANS_RevData (LA)'!AK18+'ANS_RevData (IB)'!AK18+'ANS_RevData (IL)'!AK18+'ANS_RevData (AB)'!AK18+'ANS_RevData (EN)'!AK18+'ANS_RevData (PH)'!AK18+'ANS_RevData (OT)'!AK18</f>
        <v>#VALUE!</v>
      </c>
      <c r="AL18" s="9" t="e">
        <f>'ANS_RevData (LA)'!AL18+'ANS_RevData (IB)'!AL18+'ANS_RevData (IL)'!AL18+'ANS_RevData (AB)'!AL18+'ANS_RevData (EN)'!AL18+'ANS_RevData (PH)'!AL18+'ANS_RevData (OT)'!AL18</f>
        <v>#VALUE!</v>
      </c>
      <c r="AM18" s="9" t="e">
        <f>'ANS_RevData (LA)'!AM18+'ANS_RevData (IB)'!AM18+'ANS_RevData (IL)'!AM18+'ANS_RevData (AB)'!AM18+'ANS_RevData (EN)'!AM18+'ANS_RevData (PH)'!AM18+'ANS_RevData (OT)'!AM18</f>
        <v>#VALUE!</v>
      </c>
      <c r="AN18" s="9" t="e">
        <f>'ANS_RevData (LA)'!AN18+'ANS_RevData (IB)'!AN18+'ANS_RevData (IL)'!AN18+'ANS_RevData (AB)'!AN18+'ANS_RevData (EN)'!AN18+'ANS_RevData (PH)'!AN18+'ANS_RevData (OT)'!AN18</f>
        <v>#VALUE!</v>
      </c>
      <c r="AO18" s="9" t="e">
        <f>'ANS_RevData (LA)'!AO18+'ANS_RevData (IB)'!AO18+'ANS_RevData (IL)'!AO18+'ANS_RevData (AB)'!AO18+'ANS_RevData (EN)'!AO18+'ANS_RevData (PH)'!AO18+'ANS_RevData (OT)'!AO18</f>
        <v>#VALUE!</v>
      </c>
      <c r="AP18" s="9" t="e">
        <f>'ANS_RevData (LA)'!AP18+'ANS_RevData (IB)'!AP18+'ANS_RevData (IL)'!AP18+'ANS_RevData (AB)'!AP18+'ANS_RevData (EN)'!AP18+'ANS_RevData (PH)'!AP18+'ANS_RevData (OT)'!AP18</f>
        <v>#VALUE!</v>
      </c>
      <c r="AQ18" s="9" t="e">
        <f>'ANS_RevData (LA)'!AQ18+'ANS_RevData (IB)'!AQ18+'ANS_RevData (IL)'!AQ18+'ANS_RevData (AB)'!AQ18+'ANS_RevData (EN)'!AQ18+'ANS_RevData (PH)'!AQ18+'ANS_RevData (OT)'!AQ18</f>
        <v>#VALUE!</v>
      </c>
      <c r="AR18" s="9" t="e">
        <f>'ANS_RevData (LA)'!AR18+'ANS_RevData (IB)'!AR18+'ANS_RevData (IL)'!AR18+'ANS_RevData (AB)'!AR18+'ANS_RevData (EN)'!AR18+'ANS_RevData (PH)'!AR18+'ANS_RevData (OT)'!AR18</f>
        <v>#VALUE!</v>
      </c>
      <c r="AS18" s="9" t="e">
        <f>'ANS_RevData (LA)'!AS18+'ANS_RevData (IB)'!AS18+'ANS_RevData (IL)'!AS18+'ANS_RevData (AB)'!AS18+'ANS_RevData (EN)'!AS18+'ANS_RevData (PH)'!AS18+'ANS_RevData (OT)'!AS18</f>
        <v>#VALUE!</v>
      </c>
      <c r="AT18" s="9" t="e">
        <f>'ANS_RevData (LA)'!AT18+'ANS_RevData (IB)'!AT18+'ANS_RevData (IL)'!AT18+'ANS_RevData (AB)'!AT18+'ANS_RevData (EN)'!AT18+'ANS_RevData (PH)'!AT18+'ANS_RevData (OT)'!AT18</f>
        <v>#VALUE!</v>
      </c>
      <c r="AU18" s="9" t="e">
        <f>'ANS_RevData (LA)'!AU18+'ANS_RevData (IB)'!AU18+'ANS_RevData (IL)'!AU18+'ANS_RevData (AB)'!AU18+'ANS_RevData (EN)'!AU18+'ANS_RevData (PH)'!AU18+'ANS_RevData (OT)'!AU18</f>
        <v>#VALUE!</v>
      </c>
      <c r="AV18" s="9" t="e">
        <f>'ANS_RevData (LA)'!AV18+'ANS_RevData (IB)'!AV18+'ANS_RevData (IL)'!AV18+'ANS_RevData (AB)'!AV18+'ANS_RevData (EN)'!AV18+'ANS_RevData (PH)'!AV18+'ANS_RevData (OT)'!AV18</f>
        <v>#VALUE!</v>
      </c>
      <c r="AW18" s="9" t="e">
        <f>'ANS_RevData (LA)'!AW18+'ANS_RevData (IB)'!AW18+'ANS_RevData (IL)'!AW18+'ANS_RevData (AB)'!AW18+'ANS_RevData (EN)'!AW18+'ANS_RevData (PH)'!AW18+'ANS_RevData (OT)'!AW18</f>
        <v>#VALUE!</v>
      </c>
      <c r="AX18" s="9" t="e">
        <f>'ANS_RevData (LA)'!AX18+'ANS_RevData (IB)'!AX18+'ANS_RevData (IL)'!AX18+'ANS_RevData (AB)'!AX18+'ANS_RevData (EN)'!AX18+'ANS_RevData (PH)'!AX18+'ANS_RevData (OT)'!AX18</f>
        <v>#VALUE!</v>
      </c>
      <c r="AY18" s="9" t="e">
        <f>'ANS_RevData (LA)'!AY18+'ANS_RevData (IB)'!AY18+'ANS_RevData (IL)'!AY18+'ANS_RevData (AB)'!AY18+'ANS_RevData (EN)'!AY18+'ANS_RevData (PH)'!AY18+'ANS_RevData (OT)'!AY18</f>
        <v>#VALUE!</v>
      </c>
      <c r="AZ18" s="9" t="e">
        <f>'ANS_RevData (LA)'!AZ18+'ANS_RevData (IB)'!AZ18+'ANS_RevData (IL)'!AZ18+'ANS_RevData (AB)'!AZ18+'ANS_RevData (EN)'!AZ18+'ANS_RevData (PH)'!AZ18+'ANS_RevData (OT)'!AZ18</f>
        <v>#VALUE!</v>
      </c>
      <c r="BA18" s="9" t="e">
        <f>'ANS_RevData (LA)'!BA18+'ANS_RevData (IB)'!BA18+'ANS_RevData (IL)'!BA18+'ANS_RevData (AB)'!BA18+'ANS_RevData (EN)'!BA18+'ANS_RevData (PH)'!BA18+'ANS_RevData (OT)'!BA18</f>
        <v>#VALUE!</v>
      </c>
      <c r="BB18" s="9" t="e">
        <f>'ANS_RevData (LA)'!BB18+'ANS_RevData (IB)'!BB18+'ANS_RevData (IL)'!BB18+'ANS_RevData (AB)'!BB18+'ANS_RevData (EN)'!BB18+'ANS_RevData (PH)'!BB18+'ANS_RevData (OT)'!BB18</f>
        <v>#VALUE!</v>
      </c>
      <c r="BC18" s="9" t="e">
        <f>'ANS_RevData (LA)'!BC18+'ANS_RevData (IB)'!BC18+'ANS_RevData (IL)'!BC18+'ANS_RevData (AB)'!BC18+'ANS_RevData (EN)'!BC18+'ANS_RevData (PH)'!BC18+'ANS_RevData (OT)'!BC18</f>
        <v>#VALUE!</v>
      </c>
      <c r="BD18" s="9" t="e">
        <f>'ANS_RevData (LA)'!BD18+'ANS_RevData (IB)'!BD18+'ANS_RevData (IL)'!BD18+'ANS_RevData (AB)'!BD18+'ANS_RevData (EN)'!BD18+'ANS_RevData (PH)'!BD18+'ANS_RevData (OT)'!BD18</f>
        <v>#VALUE!</v>
      </c>
      <c r="BE18" s="9" t="e">
        <f>'ANS_RevData (LA)'!BE18+'ANS_RevData (IB)'!BE18+'ANS_RevData (IL)'!BE18+'ANS_RevData (AB)'!BE18+'ANS_RevData (EN)'!BE18+'ANS_RevData (PH)'!BE18+'ANS_RevData (OT)'!BE18</f>
        <v>#VALUE!</v>
      </c>
      <c r="BF18" s="9" t="e">
        <f>'ANS_RevData (LA)'!BF18+'ANS_RevData (IB)'!BF18+'ANS_RevData (IL)'!BF18+'ANS_RevData (AB)'!BF18+'ANS_RevData (EN)'!BF18+'ANS_RevData (PH)'!BF18+'ANS_RevData (OT)'!BF18</f>
        <v>#VALUE!</v>
      </c>
      <c r="BG18" s="9" t="e">
        <f>'ANS_RevData (LA)'!BG18+'ANS_RevData (IB)'!BG18+'ANS_RevData (IL)'!BG18+'ANS_RevData (AB)'!BG18+'ANS_RevData (EN)'!BG18+'ANS_RevData (PH)'!BG18+'ANS_RevData (OT)'!BG18</f>
        <v>#VALUE!</v>
      </c>
      <c r="BH18" s="9" t="e">
        <f>'ANS_RevData (LA)'!BH18+'ANS_RevData (IB)'!BH18+'ANS_RevData (IL)'!BH18+'ANS_RevData (AB)'!BH18+'ANS_RevData (EN)'!BH18+'ANS_RevData (PH)'!BH18+'ANS_RevData (OT)'!BH18</f>
        <v>#VALUE!</v>
      </c>
      <c r="BI18" s="9" t="e">
        <f>'ANS_RevData (LA)'!BI18+'ANS_RevData (IB)'!BI18+'ANS_RevData (IL)'!BI18+'ANS_RevData (AB)'!BI18+'ANS_RevData (EN)'!BI18+'ANS_RevData (PH)'!BI18+'ANS_RevData (OT)'!BI18</f>
        <v>#VALUE!</v>
      </c>
      <c r="BJ18" s="9" t="e">
        <f>'ANS_RevData (LA)'!BJ18+'ANS_RevData (IB)'!BJ18+'ANS_RevData (IL)'!BJ18+'ANS_RevData (AB)'!BJ18+'ANS_RevData (EN)'!BJ18+'ANS_RevData (PH)'!BJ18+'ANS_RevData (OT)'!BJ18</f>
        <v>#VALUE!</v>
      </c>
      <c r="BK18" s="9" t="e">
        <f>'ANS_RevData (LA)'!BK18+'ANS_RevData (IB)'!BK18+'ANS_RevData (IL)'!BK18+'ANS_RevData (AB)'!BK18+'ANS_RevData (EN)'!BK18+'ANS_RevData (PH)'!BK18+'ANS_RevData (OT)'!BK18</f>
        <v>#VALUE!</v>
      </c>
      <c r="BL18" s="9" t="e">
        <f>'ANS_RevData (LA)'!BL18+'ANS_RevData (IB)'!BL18+'ANS_RevData (IL)'!BL18+'ANS_RevData (AB)'!BL18+'ANS_RevData (EN)'!BL18+'ANS_RevData (PH)'!BL18+'ANS_RevData (OT)'!BL18</f>
        <v>#VALUE!</v>
      </c>
      <c r="BM18" s="9" t="e">
        <f>'ANS_RevData (LA)'!BM18+'ANS_RevData (IB)'!BM18+'ANS_RevData (IL)'!BM18+'ANS_RevData (AB)'!BM18+'ANS_RevData (EN)'!BM18+'ANS_RevData (PH)'!BM18+'ANS_RevData (OT)'!BM18</f>
        <v>#VALUE!</v>
      </c>
      <c r="BN18" s="9" t="e">
        <f>'ANS_RevData (LA)'!BN18+'ANS_RevData (IB)'!BN18+'ANS_RevData (IL)'!BN18+'ANS_RevData (AB)'!BN18+'ANS_RevData (EN)'!BN18+'ANS_RevData (PH)'!BN18+'ANS_RevData (OT)'!BN18</f>
        <v>#VALUE!</v>
      </c>
      <c r="BO18" s="9" t="e">
        <f>'ANS_RevData (LA)'!BO18+'ANS_RevData (IB)'!BO18+'ANS_RevData (IL)'!BO18+'ANS_RevData (AB)'!BO18+'ANS_RevData (EN)'!BO18+'ANS_RevData (PH)'!BO18+'ANS_RevData (OT)'!BO18</f>
        <v>#VALUE!</v>
      </c>
    </row>
    <row r="20" spans="2:67" x14ac:dyDescent="0.25">
      <c r="B20" s="1" t="s">
        <v>107</v>
      </c>
      <c r="D20" s="240"/>
      <c r="E20" s="240"/>
      <c r="F20" s="240"/>
      <c r="G20" s="240"/>
      <c r="H20" s="240"/>
      <c r="I20" s="240"/>
      <c r="J20" s="240"/>
      <c r="K20" s="240"/>
      <c r="L20" s="240"/>
      <c r="M20" s="240"/>
      <c r="N20" s="240"/>
      <c r="O20" s="240"/>
      <c r="P20" s="240"/>
      <c r="Q20" s="240"/>
      <c r="R20" s="240"/>
      <c r="S20" s="240"/>
      <c r="T20" s="240"/>
      <c r="U20" s="240"/>
      <c r="V20" s="240"/>
      <c r="W20" s="240"/>
      <c r="X20" s="240"/>
      <c r="Y20" s="240"/>
      <c r="Z20" s="240"/>
      <c r="AA20" s="311">
        <f>RATE((COUNT($E$1:$O$1)),,-$D21,$O21)</f>
        <v>1.0765079650720424E-2</v>
      </c>
      <c r="AB20" s="311">
        <f>RATE((COUNT($E$1:$O$1)),,-$D21,$O21)</f>
        <v>1.0765079650720424E-2</v>
      </c>
      <c r="AC20" s="311">
        <f>RATE((COUNT($Q$1:$AC$1)),,-$P21,$AC21)</f>
        <v>3.8609507513751307E-2</v>
      </c>
      <c r="AF20" s="234"/>
      <c r="AG20" s="234"/>
      <c r="AH20" s="234"/>
      <c r="AI20" s="234"/>
    </row>
    <row r="21" spans="2:67" x14ac:dyDescent="0.25">
      <c r="B21" s="242" t="s">
        <v>137</v>
      </c>
      <c r="D21" s="243">
        <f>D28+D29</f>
        <v>112</v>
      </c>
      <c r="E21" s="243">
        <f>E28+E29</f>
        <v>130</v>
      </c>
      <c r="F21" s="243">
        <f>F28+F29</f>
        <v>147</v>
      </c>
      <c r="G21" s="243">
        <f>G28+G29</f>
        <v>135</v>
      </c>
      <c r="H21" s="243">
        <f t="shared" ref="H21:AC21" si="13">H28+H29</f>
        <v>144</v>
      </c>
      <c r="I21" s="243">
        <f t="shared" si="13"/>
        <v>175</v>
      </c>
      <c r="J21" s="243">
        <f t="shared" si="13"/>
        <v>292</v>
      </c>
      <c r="K21" s="243">
        <f t="shared" si="13"/>
        <v>358</v>
      </c>
      <c r="L21" s="243">
        <f t="shared" si="13"/>
        <v>235</v>
      </c>
      <c r="M21" s="243">
        <f t="shared" si="13"/>
        <v>155</v>
      </c>
      <c r="N21" s="243">
        <f t="shared" si="13"/>
        <v>141</v>
      </c>
      <c r="O21" s="243">
        <f t="shared" si="13"/>
        <v>126</v>
      </c>
      <c r="P21" s="243">
        <f t="shared" si="13"/>
        <v>121</v>
      </c>
      <c r="Q21" s="243">
        <f t="shared" si="13"/>
        <v>138</v>
      </c>
      <c r="R21" s="243">
        <f t="shared" si="13"/>
        <v>147</v>
      </c>
      <c r="S21" s="243">
        <f t="shared" si="13"/>
        <v>158</v>
      </c>
      <c r="T21" s="243">
        <f t="shared" si="13"/>
        <v>206</v>
      </c>
      <c r="U21" s="243">
        <f t="shared" si="13"/>
        <v>211</v>
      </c>
      <c r="V21" s="243">
        <f t="shared" si="13"/>
        <v>204</v>
      </c>
      <c r="W21" s="243">
        <f t="shared" si="13"/>
        <v>241</v>
      </c>
      <c r="X21" s="243">
        <f t="shared" si="13"/>
        <v>247</v>
      </c>
      <c r="Y21" s="243">
        <f t="shared" si="13"/>
        <v>253</v>
      </c>
      <c r="Z21" s="243">
        <f t="shared" si="13"/>
        <v>262</v>
      </c>
      <c r="AA21" s="243">
        <f t="shared" si="13"/>
        <v>276</v>
      </c>
      <c r="AB21" s="243">
        <f t="shared" si="13"/>
        <v>201</v>
      </c>
      <c r="AC21" s="243">
        <f t="shared" si="13"/>
        <v>198</v>
      </c>
      <c r="AF21" s="244">
        <f>SUM(AF28:AF29)</f>
        <v>201</v>
      </c>
      <c r="AG21" s="244">
        <f t="shared" ref="AG21:BO21" si="14">ROUND((AF28+AF29)*(1+AG22),)</f>
        <v>202</v>
      </c>
      <c r="AH21" s="244">
        <f t="shared" si="14"/>
        <v>199</v>
      </c>
      <c r="AI21" s="244" t="e">
        <f t="shared" si="14"/>
        <v>#VALUE!</v>
      </c>
      <c r="AJ21" s="245" t="e">
        <f t="shared" si="14"/>
        <v>#VALUE!</v>
      </c>
      <c r="AK21" s="245" t="e">
        <f t="shared" si="14"/>
        <v>#VALUE!</v>
      </c>
      <c r="AL21" s="245" t="e">
        <f t="shared" si="14"/>
        <v>#VALUE!</v>
      </c>
      <c r="AM21" s="245" t="e">
        <f t="shared" si="14"/>
        <v>#VALUE!</v>
      </c>
      <c r="AN21" s="245" t="e">
        <f t="shared" si="14"/>
        <v>#VALUE!</v>
      </c>
      <c r="AO21" s="245" t="e">
        <f t="shared" si="14"/>
        <v>#VALUE!</v>
      </c>
      <c r="AP21" s="245" t="e">
        <f t="shared" si="14"/>
        <v>#VALUE!</v>
      </c>
      <c r="AQ21" s="245" t="e">
        <f t="shared" si="14"/>
        <v>#VALUE!</v>
      </c>
      <c r="AR21" s="245" t="e">
        <f t="shared" si="14"/>
        <v>#VALUE!</v>
      </c>
      <c r="AS21" s="245" t="e">
        <f t="shared" si="14"/>
        <v>#VALUE!</v>
      </c>
      <c r="AT21" s="245" t="e">
        <f t="shared" si="14"/>
        <v>#VALUE!</v>
      </c>
      <c r="AU21" s="245" t="e">
        <f t="shared" si="14"/>
        <v>#VALUE!</v>
      </c>
      <c r="AV21" s="245" t="e">
        <f t="shared" si="14"/>
        <v>#VALUE!</v>
      </c>
      <c r="AW21" s="245" t="e">
        <f t="shared" si="14"/>
        <v>#VALUE!</v>
      </c>
      <c r="AX21" s="245" t="e">
        <f t="shared" si="14"/>
        <v>#VALUE!</v>
      </c>
      <c r="AY21" s="245" t="e">
        <f t="shared" si="14"/>
        <v>#VALUE!</v>
      </c>
      <c r="AZ21" s="245" t="e">
        <f t="shared" si="14"/>
        <v>#VALUE!</v>
      </c>
      <c r="BA21" s="245" t="e">
        <f t="shared" si="14"/>
        <v>#VALUE!</v>
      </c>
      <c r="BB21" s="245" t="e">
        <f t="shared" si="14"/>
        <v>#VALUE!</v>
      </c>
      <c r="BC21" s="245" t="e">
        <f t="shared" si="14"/>
        <v>#VALUE!</v>
      </c>
      <c r="BD21" s="245" t="e">
        <f t="shared" si="14"/>
        <v>#VALUE!</v>
      </c>
      <c r="BE21" s="245" t="e">
        <f t="shared" si="14"/>
        <v>#VALUE!</v>
      </c>
      <c r="BF21" s="245" t="e">
        <f t="shared" si="14"/>
        <v>#VALUE!</v>
      </c>
      <c r="BG21" s="245" t="e">
        <f t="shared" si="14"/>
        <v>#VALUE!</v>
      </c>
      <c r="BH21" s="245" t="e">
        <f t="shared" si="14"/>
        <v>#VALUE!</v>
      </c>
      <c r="BI21" s="245" t="e">
        <f t="shared" si="14"/>
        <v>#VALUE!</v>
      </c>
      <c r="BJ21" s="245" t="e">
        <f t="shared" si="14"/>
        <v>#VALUE!</v>
      </c>
      <c r="BK21" s="245" t="e">
        <f t="shared" si="14"/>
        <v>#VALUE!</v>
      </c>
      <c r="BL21" s="245" t="e">
        <f t="shared" si="14"/>
        <v>#VALUE!</v>
      </c>
      <c r="BM21" s="245" t="e">
        <f t="shared" si="14"/>
        <v>#VALUE!</v>
      </c>
      <c r="BN21" s="245" t="e">
        <f t="shared" si="14"/>
        <v>#VALUE!</v>
      </c>
      <c r="BO21" s="245" t="e">
        <f t="shared" si="14"/>
        <v>#VALUE!</v>
      </c>
    </row>
    <row r="22" spans="2:67" x14ac:dyDescent="0.25">
      <c r="B22" s="246" t="s">
        <v>99</v>
      </c>
      <c r="C22" s="247"/>
      <c r="D22" s="248"/>
      <c r="E22" s="249">
        <f>RATE(1,,-D21,E21)</f>
        <v>0.16071428571428573</v>
      </c>
      <c r="F22" s="249">
        <f t="shared" ref="F22:AB22" si="15">RATE(1,,-E21,F21)</f>
        <v>0.1307692307692308</v>
      </c>
      <c r="G22" s="249">
        <f t="shared" si="15"/>
        <v>-8.1632653061224414E-2</v>
      </c>
      <c r="H22" s="249">
        <f t="shared" si="15"/>
        <v>6.6666666666666721E-2</v>
      </c>
      <c r="I22" s="249">
        <f t="shared" si="15"/>
        <v>0.21527777777777782</v>
      </c>
      <c r="J22" s="249">
        <f t="shared" si="15"/>
        <v>0.66857142857142859</v>
      </c>
      <c r="K22" s="249">
        <f t="shared" si="15"/>
        <v>0.22602739726027404</v>
      </c>
      <c r="L22" s="249">
        <f t="shared" si="15"/>
        <v>-0.34357541899441341</v>
      </c>
      <c r="M22" s="249">
        <f t="shared" si="15"/>
        <v>-0.34042553191489361</v>
      </c>
      <c r="N22" s="249">
        <f t="shared" si="15"/>
        <v>-9.0322580645161354E-2</v>
      </c>
      <c r="O22" s="249">
        <f t="shared" si="15"/>
        <v>-0.10638297872340424</v>
      </c>
      <c r="P22" s="249">
        <f t="shared" si="15"/>
        <v>-3.9682539682539708E-2</v>
      </c>
      <c r="Q22" s="249">
        <f t="shared" si="15"/>
        <v>0.14049586776859493</v>
      </c>
      <c r="R22" s="249">
        <f t="shared" si="15"/>
        <v>6.5217391304347838E-2</v>
      </c>
      <c r="S22" s="249">
        <f t="shared" si="15"/>
        <v>7.482993197278924E-2</v>
      </c>
      <c r="T22" s="249">
        <f t="shared" si="15"/>
        <v>0.30379746835443033</v>
      </c>
      <c r="U22" s="249">
        <f t="shared" si="15"/>
        <v>2.4271844660194077E-2</v>
      </c>
      <c r="V22" s="249">
        <f t="shared" si="15"/>
        <v>-3.3175355450236976E-2</v>
      </c>
      <c r="W22" s="249">
        <f t="shared" si="15"/>
        <v>0.18137254901960786</v>
      </c>
      <c r="X22" s="249">
        <f t="shared" si="15"/>
        <v>2.4896265560166012E-2</v>
      </c>
      <c r="Y22" s="249">
        <f t="shared" si="15"/>
        <v>2.4291497975708506E-2</v>
      </c>
      <c r="Z22" s="249">
        <f t="shared" si="15"/>
        <v>3.5573122529644396E-2</v>
      </c>
      <c r="AA22" s="249">
        <f t="shared" si="15"/>
        <v>5.3435114503816758E-2</v>
      </c>
      <c r="AB22" s="249">
        <f t="shared" si="15"/>
        <v>-0.27173913043478259</v>
      </c>
      <c r="AC22" s="249">
        <f>RATE(1,,-AA21,AC21)</f>
        <v>-0.28260869565217389</v>
      </c>
      <c r="AD22" s="250">
        <f>ANS_Metrics_Assumptions!E10</f>
        <v>5.0000000000000001E-3</v>
      </c>
      <c r="AF22" s="251">
        <f>AD22</f>
        <v>5.0000000000000001E-3</v>
      </c>
      <c r="AG22" s="251">
        <f>AF22</f>
        <v>5.0000000000000001E-3</v>
      </c>
      <c r="AH22" s="251">
        <f t="shared" ref="AH22:AW26" si="16">AG22</f>
        <v>5.0000000000000001E-3</v>
      </c>
      <c r="AI22" s="251">
        <f t="shared" si="16"/>
        <v>5.0000000000000001E-3</v>
      </c>
      <c r="AJ22" s="252">
        <f t="shared" si="16"/>
        <v>5.0000000000000001E-3</v>
      </c>
      <c r="AK22" s="252">
        <f t="shared" si="16"/>
        <v>5.0000000000000001E-3</v>
      </c>
      <c r="AL22" s="252">
        <f>AD22</f>
        <v>5.0000000000000001E-3</v>
      </c>
      <c r="AM22" s="252">
        <f t="shared" si="16"/>
        <v>5.0000000000000001E-3</v>
      </c>
      <c r="AN22" s="252">
        <f t="shared" si="16"/>
        <v>5.0000000000000001E-3</v>
      </c>
      <c r="AO22" s="252">
        <f t="shared" si="16"/>
        <v>5.0000000000000001E-3</v>
      </c>
      <c r="AP22" s="252">
        <f t="shared" si="16"/>
        <v>5.0000000000000001E-3</v>
      </c>
      <c r="AQ22" s="252">
        <f t="shared" si="16"/>
        <v>5.0000000000000001E-3</v>
      </c>
      <c r="AR22" s="252">
        <f t="shared" si="16"/>
        <v>5.0000000000000001E-3</v>
      </c>
      <c r="AS22" s="252">
        <f t="shared" si="16"/>
        <v>5.0000000000000001E-3</v>
      </c>
      <c r="AT22" s="252">
        <f t="shared" si="16"/>
        <v>5.0000000000000001E-3</v>
      </c>
      <c r="AU22" s="252">
        <f t="shared" si="16"/>
        <v>5.0000000000000001E-3</v>
      </c>
      <c r="AV22" s="252">
        <f t="shared" si="16"/>
        <v>5.0000000000000001E-3</v>
      </c>
      <c r="AW22" s="252">
        <f t="shared" si="16"/>
        <v>5.0000000000000001E-3</v>
      </c>
      <c r="AX22" s="252">
        <f t="shared" ref="AX22:BM26" si="17">AW22</f>
        <v>5.0000000000000001E-3</v>
      </c>
      <c r="AY22" s="252">
        <f t="shared" si="17"/>
        <v>5.0000000000000001E-3</v>
      </c>
      <c r="AZ22" s="252">
        <f t="shared" si="17"/>
        <v>5.0000000000000001E-3</v>
      </c>
      <c r="BA22" s="252">
        <f t="shared" si="17"/>
        <v>5.0000000000000001E-3</v>
      </c>
      <c r="BB22" s="252">
        <f t="shared" si="17"/>
        <v>5.0000000000000001E-3</v>
      </c>
      <c r="BC22" s="252">
        <f t="shared" si="17"/>
        <v>5.0000000000000001E-3</v>
      </c>
      <c r="BD22" s="252">
        <f t="shared" si="17"/>
        <v>5.0000000000000001E-3</v>
      </c>
      <c r="BE22" s="252">
        <f t="shared" si="17"/>
        <v>5.0000000000000001E-3</v>
      </c>
      <c r="BF22" s="252">
        <f t="shared" si="17"/>
        <v>5.0000000000000001E-3</v>
      </c>
      <c r="BG22" s="252">
        <f t="shared" si="17"/>
        <v>5.0000000000000001E-3</v>
      </c>
      <c r="BH22" s="252">
        <f t="shared" si="17"/>
        <v>5.0000000000000001E-3</v>
      </c>
      <c r="BI22" s="252">
        <f t="shared" si="17"/>
        <v>5.0000000000000001E-3</v>
      </c>
      <c r="BJ22" s="252">
        <f t="shared" si="17"/>
        <v>5.0000000000000001E-3</v>
      </c>
      <c r="BK22" s="252">
        <f t="shared" si="17"/>
        <v>5.0000000000000001E-3</v>
      </c>
      <c r="BL22" s="252">
        <f t="shared" si="17"/>
        <v>5.0000000000000001E-3</v>
      </c>
      <c r="BM22" s="252">
        <f t="shared" si="17"/>
        <v>5.0000000000000001E-3</v>
      </c>
      <c r="BN22" s="252">
        <f t="shared" ref="BN22:BO26" si="18">BM22</f>
        <v>5.0000000000000001E-3</v>
      </c>
      <c r="BO22" s="252">
        <f t="shared" si="18"/>
        <v>5.0000000000000001E-3</v>
      </c>
    </row>
    <row r="23" spans="2:67" x14ac:dyDescent="0.25">
      <c r="B23" s="246" t="s">
        <v>101</v>
      </c>
      <c r="C23" s="247"/>
      <c r="D23" s="253">
        <f>D29/D21</f>
        <v>0.38392857142857145</v>
      </c>
      <c r="E23" s="253">
        <f t="shared" ref="E23:AC23" si="19">E29/E21</f>
        <v>0.41538461538461541</v>
      </c>
      <c r="F23" s="253">
        <f t="shared" si="19"/>
        <v>0.37414965986394561</v>
      </c>
      <c r="G23" s="253">
        <f t="shared" si="19"/>
        <v>0.6074074074074074</v>
      </c>
      <c r="H23" s="253">
        <f t="shared" si="19"/>
        <v>0.29166666666666669</v>
      </c>
      <c r="I23" s="253">
        <f t="shared" si="19"/>
        <v>0.46857142857142858</v>
      </c>
      <c r="J23" s="253">
        <f t="shared" si="19"/>
        <v>0.17123287671232876</v>
      </c>
      <c r="K23" s="253">
        <f t="shared" si="19"/>
        <v>0.48882681564245811</v>
      </c>
      <c r="L23" s="253">
        <f t="shared" si="19"/>
        <v>0.59148936170212763</v>
      </c>
      <c r="M23" s="253">
        <f t="shared" si="19"/>
        <v>0.46451612903225808</v>
      </c>
      <c r="N23" s="253">
        <f t="shared" si="19"/>
        <v>0.42553191489361702</v>
      </c>
      <c r="O23" s="253">
        <f t="shared" si="19"/>
        <v>0.46825396825396826</v>
      </c>
      <c r="P23" s="253">
        <f t="shared" si="19"/>
        <v>0.38016528925619836</v>
      </c>
      <c r="Q23" s="253">
        <f t="shared" si="19"/>
        <v>0.41304347826086957</v>
      </c>
      <c r="R23" s="253">
        <f t="shared" si="19"/>
        <v>0.39455782312925169</v>
      </c>
      <c r="S23" s="253">
        <f t="shared" si="19"/>
        <v>0.43037974683544306</v>
      </c>
      <c r="T23" s="253">
        <f t="shared" si="19"/>
        <v>0.32524271844660196</v>
      </c>
      <c r="U23" s="253">
        <f t="shared" si="19"/>
        <v>0.50710900473933651</v>
      </c>
      <c r="V23" s="253">
        <f t="shared" si="19"/>
        <v>0.36274509803921567</v>
      </c>
      <c r="W23" s="253">
        <f t="shared" si="19"/>
        <v>0.44813278008298757</v>
      </c>
      <c r="X23" s="253">
        <f t="shared" si="19"/>
        <v>0.41700404858299595</v>
      </c>
      <c r="Y23" s="253">
        <f t="shared" si="19"/>
        <v>0.44664031620553357</v>
      </c>
      <c r="Z23" s="253">
        <f t="shared" si="19"/>
        <v>0.41603053435114506</v>
      </c>
      <c r="AA23" s="253">
        <f t="shared" si="19"/>
        <v>0.45652173913043476</v>
      </c>
      <c r="AB23" s="253">
        <f t="shared" si="19"/>
        <v>0.59203980099502485</v>
      </c>
      <c r="AC23" s="253">
        <f t="shared" si="19"/>
        <v>0.30303030303030304</v>
      </c>
      <c r="AD23" s="250">
        <v>0.1</v>
      </c>
      <c r="AF23" s="289">
        <v>0.4</v>
      </c>
      <c r="AG23" s="289">
        <f>AF23</f>
        <v>0.4</v>
      </c>
      <c r="AH23" s="289">
        <f t="shared" si="16"/>
        <v>0.4</v>
      </c>
      <c r="AI23" s="289">
        <f t="shared" si="16"/>
        <v>0.4</v>
      </c>
      <c r="AJ23" s="267">
        <v>0.3</v>
      </c>
      <c r="AK23" s="267">
        <v>0.2</v>
      </c>
      <c r="AL23" s="252">
        <f>AD23</f>
        <v>0.1</v>
      </c>
      <c r="AM23" s="252">
        <f t="shared" si="16"/>
        <v>0.1</v>
      </c>
      <c r="AN23" s="252">
        <f t="shared" si="16"/>
        <v>0.1</v>
      </c>
      <c r="AO23" s="252">
        <f t="shared" si="16"/>
        <v>0.1</v>
      </c>
      <c r="AP23" s="252">
        <f t="shared" si="16"/>
        <v>0.1</v>
      </c>
      <c r="AQ23" s="252">
        <f t="shared" si="16"/>
        <v>0.1</v>
      </c>
      <c r="AR23" s="252">
        <f t="shared" si="16"/>
        <v>0.1</v>
      </c>
      <c r="AS23" s="252">
        <f t="shared" si="16"/>
        <v>0.1</v>
      </c>
      <c r="AT23" s="252">
        <f t="shared" si="16"/>
        <v>0.1</v>
      </c>
      <c r="AU23" s="252">
        <f t="shared" si="16"/>
        <v>0.1</v>
      </c>
      <c r="AV23" s="252">
        <f t="shared" si="16"/>
        <v>0.1</v>
      </c>
      <c r="AW23" s="252">
        <f t="shared" si="16"/>
        <v>0.1</v>
      </c>
      <c r="AX23" s="252">
        <f t="shared" si="17"/>
        <v>0.1</v>
      </c>
      <c r="AY23" s="252">
        <f t="shared" si="17"/>
        <v>0.1</v>
      </c>
      <c r="AZ23" s="252">
        <f t="shared" si="17"/>
        <v>0.1</v>
      </c>
      <c r="BA23" s="252">
        <f t="shared" si="17"/>
        <v>0.1</v>
      </c>
      <c r="BB23" s="252">
        <f t="shared" si="17"/>
        <v>0.1</v>
      </c>
      <c r="BC23" s="252">
        <f t="shared" si="17"/>
        <v>0.1</v>
      </c>
      <c r="BD23" s="252">
        <f t="shared" si="17"/>
        <v>0.1</v>
      </c>
      <c r="BE23" s="252">
        <f t="shared" si="17"/>
        <v>0.1</v>
      </c>
      <c r="BF23" s="252">
        <f t="shared" si="17"/>
        <v>0.1</v>
      </c>
      <c r="BG23" s="252">
        <f t="shared" si="17"/>
        <v>0.1</v>
      </c>
      <c r="BH23" s="252">
        <f t="shared" si="17"/>
        <v>0.1</v>
      </c>
      <c r="BI23" s="252">
        <f t="shared" si="17"/>
        <v>0.1</v>
      </c>
      <c r="BJ23" s="252">
        <f t="shared" si="17"/>
        <v>0.1</v>
      </c>
      <c r="BK23" s="252">
        <f t="shared" si="17"/>
        <v>0.1</v>
      </c>
      <c r="BL23" s="252">
        <f t="shared" si="17"/>
        <v>0.1</v>
      </c>
      <c r="BM23" s="252">
        <f t="shared" si="17"/>
        <v>0.1</v>
      </c>
      <c r="BN23" s="252">
        <f t="shared" si="18"/>
        <v>0.1</v>
      </c>
      <c r="BO23" s="252">
        <f t="shared" si="18"/>
        <v>0.1</v>
      </c>
    </row>
    <row r="24" spans="2:67" x14ac:dyDescent="0.25">
      <c r="B24" s="246" t="s">
        <v>133</v>
      </c>
      <c r="C24" s="247"/>
      <c r="D24" s="255">
        <f>D30/D28</f>
        <v>1.2173913043478262</v>
      </c>
      <c r="E24" s="255">
        <f t="shared" ref="E24:AC24" si="20">E30/E28</f>
        <v>1.2894736842105263</v>
      </c>
      <c r="F24" s="255">
        <f t="shared" si="20"/>
        <v>1.2282608695652173</v>
      </c>
      <c r="G24" s="255">
        <f t="shared" si="20"/>
        <v>1.2452830188679245</v>
      </c>
      <c r="H24" s="255">
        <f t="shared" si="20"/>
        <v>1.4705882352941178</v>
      </c>
      <c r="I24" s="255">
        <f t="shared" si="20"/>
        <v>1.3548387096774193</v>
      </c>
      <c r="J24" s="255">
        <f t="shared" si="20"/>
        <v>1.3677685950413223</v>
      </c>
      <c r="K24" s="255">
        <f t="shared" si="20"/>
        <v>1.5628415300546448</v>
      </c>
      <c r="L24" s="255">
        <f t="shared" si="20"/>
        <v>1.1979166666666667</v>
      </c>
      <c r="M24" s="255">
        <f t="shared" si="20"/>
        <v>1.5662650602409638</v>
      </c>
      <c r="N24" s="255">
        <f t="shared" si="20"/>
        <v>1.6419753086419753</v>
      </c>
      <c r="O24" s="255">
        <f t="shared" si="20"/>
        <v>1.8805970149253732</v>
      </c>
      <c r="P24" s="255">
        <f t="shared" si="20"/>
        <v>1.7066666666666668</v>
      </c>
      <c r="Q24" s="255">
        <f t="shared" si="20"/>
        <v>1.8024691358024691</v>
      </c>
      <c r="R24" s="255">
        <f t="shared" si="20"/>
        <v>2.0337078651685392</v>
      </c>
      <c r="S24" s="255">
        <f t="shared" si="20"/>
        <v>2.0333333333333332</v>
      </c>
      <c r="T24" s="255">
        <f t="shared" si="20"/>
        <v>1.8417266187050361</v>
      </c>
      <c r="U24" s="255">
        <f t="shared" si="20"/>
        <v>1.625</v>
      </c>
      <c r="V24" s="255">
        <f t="shared" si="20"/>
        <v>1.4230769230769231</v>
      </c>
      <c r="W24" s="255">
        <f t="shared" si="20"/>
        <v>1.6390977443609023</v>
      </c>
      <c r="X24" s="255">
        <f t="shared" si="20"/>
        <v>1.2986111111111112</v>
      </c>
      <c r="Y24" s="255">
        <f t="shared" si="20"/>
        <v>1.4714285714285715</v>
      </c>
      <c r="Z24" s="255">
        <f t="shared" si="20"/>
        <v>1.4052287581699345</v>
      </c>
      <c r="AA24" s="255">
        <f t="shared" si="20"/>
        <v>1.54</v>
      </c>
      <c r="AB24" s="255">
        <f t="shared" si="20"/>
        <v>1.4512195121951219</v>
      </c>
      <c r="AC24" s="255">
        <f t="shared" si="20"/>
        <v>1.5217391304347827</v>
      </c>
      <c r="AD24" s="256">
        <v>2</v>
      </c>
      <c r="AF24" s="268">
        <f>'[19]ANS_RevData (LA)'!$AE$24</f>
        <v>1.5613747954173487</v>
      </c>
      <c r="AG24" s="268">
        <f>AF24</f>
        <v>1.5613747954173487</v>
      </c>
      <c r="AH24" s="268">
        <f t="shared" si="16"/>
        <v>1.5613747954173487</v>
      </c>
      <c r="AI24" s="268">
        <f t="shared" si="16"/>
        <v>1.5613747954173487</v>
      </c>
      <c r="AJ24" s="268">
        <v>1.65</v>
      </c>
      <c r="AK24" s="268">
        <v>1.9</v>
      </c>
      <c r="AL24" s="258">
        <f>AD24</f>
        <v>2</v>
      </c>
      <c r="AM24" s="258">
        <f t="shared" si="16"/>
        <v>2</v>
      </c>
      <c r="AN24" s="258">
        <f t="shared" si="16"/>
        <v>2</v>
      </c>
      <c r="AO24" s="258">
        <f t="shared" si="16"/>
        <v>2</v>
      </c>
      <c r="AP24" s="258">
        <f t="shared" si="16"/>
        <v>2</v>
      </c>
      <c r="AQ24" s="258">
        <f t="shared" si="16"/>
        <v>2</v>
      </c>
      <c r="AR24" s="258">
        <f t="shared" si="16"/>
        <v>2</v>
      </c>
      <c r="AS24" s="258">
        <f t="shared" si="16"/>
        <v>2</v>
      </c>
      <c r="AT24" s="258">
        <f t="shared" si="16"/>
        <v>2</v>
      </c>
      <c r="AU24" s="258">
        <f t="shared" si="16"/>
        <v>2</v>
      </c>
      <c r="AV24" s="258">
        <f t="shared" si="16"/>
        <v>2</v>
      </c>
      <c r="AW24" s="258">
        <f t="shared" si="16"/>
        <v>2</v>
      </c>
      <c r="AX24" s="258">
        <f t="shared" si="17"/>
        <v>2</v>
      </c>
      <c r="AY24" s="258">
        <f t="shared" si="17"/>
        <v>2</v>
      </c>
      <c r="AZ24" s="258">
        <f t="shared" si="17"/>
        <v>2</v>
      </c>
      <c r="BA24" s="258">
        <f t="shared" si="17"/>
        <v>2</v>
      </c>
      <c r="BB24" s="258">
        <f t="shared" si="17"/>
        <v>2</v>
      </c>
      <c r="BC24" s="258">
        <f t="shared" si="17"/>
        <v>2</v>
      </c>
      <c r="BD24" s="258">
        <f t="shared" si="17"/>
        <v>2</v>
      </c>
      <c r="BE24" s="258">
        <f t="shared" si="17"/>
        <v>2</v>
      </c>
      <c r="BF24" s="258">
        <f t="shared" si="17"/>
        <v>2</v>
      </c>
      <c r="BG24" s="258">
        <f t="shared" si="17"/>
        <v>2</v>
      </c>
      <c r="BH24" s="258">
        <f t="shared" si="17"/>
        <v>2</v>
      </c>
      <c r="BI24" s="258">
        <f t="shared" si="17"/>
        <v>2</v>
      </c>
      <c r="BJ24" s="258">
        <f t="shared" si="17"/>
        <v>2</v>
      </c>
      <c r="BK24" s="258">
        <f t="shared" si="17"/>
        <v>2</v>
      </c>
      <c r="BL24" s="258">
        <f t="shared" si="17"/>
        <v>2</v>
      </c>
      <c r="BM24" s="258">
        <f t="shared" si="17"/>
        <v>2</v>
      </c>
      <c r="BN24" s="258">
        <f t="shared" si="18"/>
        <v>2</v>
      </c>
      <c r="BO24" s="258">
        <f t="shared" si="18"/>
        <v>2</v>
      </c>
    </row>
    <row r="25" spans="2:67" x14ac:dyDescent="0.25">
      <c r="B25" s="246" t="s">
        <v>103</v>
      </c>
      <c r="C25" s="247"/>
      <c r="D25" s="259">
        <f t="shared" ref="D25:AB25" si="21">D33/D30</f>
        <v>193.45238095238096</v>
      </c>
      <c r="E25" s="259">
        <f t="shared" si="21"/>
        <v>241.32653061224491</v>
      </c>
      <c r="F25" s="259">
        <f t="shared" si="21"/>
        <v>223.00884955752213</v>
      </c>
      <c r="G25" s="259">
        <f t="shared" si="21"/>
        <v>238.63636363636363</v>
      </c>
      <c r="H25" s="259">
        <f t="shared" si="21"/>
        <v>134.33333333333334</v>
      </c>
      <c r="I25" s="259">
        <f t="shared" si="21"/>
        <v>144.44444444444446</v>
      </c>
      <c r="J25" s="259">
        <f t="shared" si="21"/>
        <v>129.15407854984895</v>
      </c>
      <c r="K25" s="259">
        <f t="shared" si="21"/>
        <v>128.49650349650349</v>
      </c>
      <c r="L25" s="259">
        <f t="shared" si="21"/>
        <v>136.08695652173913</v>
      </c>
      <c r="M25" s="259">
        <f t="shared" si="21"/>
        <v>141.15384615384616</v>
      </c>
      <c r="N25" s="259">
        <f t="shared" si="21"/>
        <v>148.12030075187971</v>
      </c>
      <c r="O25" s="259">
        <f t="shared" si="21"/>
        <v>155.55555555555554</v>
      </c>
      <c r="P25" s="259">
        <f t="shared" si="21"/>
        <v>153.90625</v>
      </c>
      <c r="Q25" s="259">
        <f t="shared" si="21"/>
        <v>151.7123287671233</v>
      </c>
      <c r="R25" s="259">
        <f t="shared" si="21"/>
        <v>141.16022099447514</v>
      </c>
      <c r="S25" s="259">
        <f t="shared" si="21"/>
        <v>148.08743169398906</v>
      </c>
      <c r="T25" s="259">
        <f t="shared" si="21"/>
        <v>153.3203125</v>
      </c>
      <c r="U25" s="259">
        <f t="shared" si="21"/>
        <v>141.12426035502958</v>
      </c>
      <c r="V25" s="259">
        <f t="shared" si="21"/>
        <v>148.37837837837839</v>
      </c>
      <c r="W25" s="259">
        <f t="shared" si="21"/>
        <v>148.39449541284404</v>
      </c>
      <c r="X25" s="259">
        <f t="shared" si="21"/>
        <v>135.02673796791444</v>
      </c>
      <c r="Y25" s="259">
        <f t="shared" si="21"/>
        <v>151.45631067961165</v>
      </c>
      <c r="Z25" s="259">
        <f t="shared" si="21"/>
        <v>137.44186046511629</v>
      </c>
      <c r="AA25" s="259">
        <f t="shared" si="21"/>
        <v>145.23809523809524</v>
      </c>
      <c r="AB25" s="259">
        <f t="shared" si="21"/>
        <v>148.73949579831933</v>
      </c>
      <c r="AC25" s="259">
        <f>AC33/AC30</f>
        <v>190.23809523809524</v>
      </c>
      <c r="AD25" s="275">
        <f>SUM(V33:AC33)/SUM(V30:AC30)</f>
        <v>150.85932527052833</v>
      </c>
      <c r="AF25" s="261">
        <f>AD25</f>
        <v>150.85932527052833</v>
      </c>
      <c r="AG25" s="261">
        <f>AF25</f>
        <v>150.85932527052833</v>
      </c>
      <c r="AH25" s="261">
        <f t="shared" si="16"/>
        <v>150.85932527052833</v>
      </c>
      <c r="AI25" s="261">
        <f t="shared" si="16"/>
        <v>150.85932527052833</v>
      </c>
      <c r="AJ25" s="262">
        <f t="shared" si="16"/>
        <v>150.85932527052833</v>
      </c>
      <c r="AK25" s="262">
        <f t="shared" si="16"/>
        <v>150.85932527052833</v>
      </c>
      <c r="AL25" s="262">
        <f>AD25</f>
        <v>150.85932527052833</v>
      </c>
      <c r="AM25" s="262">
        <f t="shared" si="16"/>
        <v>150.85932527052833</v>
      </c>
      <c r="AN25" s="262">
        <f t="shared" si="16"/>
        <v>150.85932527052833</v>
      </c>
      <c r="AO25" s="262">
        <f t="shared" si="16"/>
        <v>150.85932527052833</v>
      </c>
      <c r="AP25" s="262">
        <f t="shared" si="16"/>
        <v>150.85932527052833</v>
      </c>
      <c r="AQ25" s="262">
        <f t="shared" si="16"/>
        <v>150.85932527052833</v>
      </c>
      <c r="AR25" s="262">
        <f t="shared" si="16"/>
        <v>150.85932527052833</v>
      </c>
      <c r="AS25" s="262">
        <f t="shared" si="16"/>
        <v>150.85932527052833</v>
      </c>
      <c r="AT25" s="262">
        <f t="shared" si="16"/>
        <v>150.85932527052833</v>
      </c>
      <c r="AU25" s="262">
        <f t="shared" si="16"/>
        <v>150.85932527052833</v>
      </c>
      <c r="AV25" s="262">
        <f t="shared" si="16"/>
        <v>150.85932527052833</v>
      </c>
      <c r="AW25" s="262">
        <f t="shared" si="16"/>
        <v>150.85932527052833</v>
      </c>
      <c r="AX25" s="262">
        <f t="shared" si="17"/>
        <v>150.85932527052833</v>
      </c>
      <c r="AY25" s="262">
        <f t="shared" si="17"/>
        <v>150.85932527052833</v>
      </c>
      <c r="AZ25" s="262">
        <f t="shared" si="17"/>
        <v>150.85932527052833</v>
      </c>
      <c r="BA25" s="262">
        <f t="shared" si="17"/>
        <v>150.85932527052833</v>
      </c>
      <c r="BB25" s="262">
        <f t="shared" si="17"/>
        <v>150.85932527052833</v>
      </c>
      <c r="BC25" s="262">
        <f t="shared" si="17"/>
        <v>150.85932527052833</v>
      </c>
      <c r="BD25" s="262">
        <f t="shared" si="17"/>
        <v>150.85932527052833</v>
      </c>
      <c r="BE25" s="262">
        <f t="shared" si="17"/>
        <v>150.85932527052833</v>
      </c>
      <c r="BF25" s="262">
        <f t="shared" si="17"/>
        <v>150.85932527052833</v>
      </c>
      <c r="BG25" s="262">
        <f t="shared" si="17"/>
        <v>150.85932527052833</v>
      </c>
      <c r="BH25" s="262">
        <f t="shared" si="17"/>
        <v>150.85932527052833</v>
      </c>
      <c r="BI25" s="262">
        <f t="shared" si="17"/>
        <v>150.85932527052833</v>
      </c>
      <c r="BJ25" s="262">
        <f t="shared" si="17"/>
        <v>150.85932527052833</v>
      </c>
      <c r="BK25" s="262">
        <f t="shared" si="17"/>
        <v>150.85932527052833</v>
      </c>
      <c r="BL25" s="262">
        <f t="shared" si="17"/>
        <v>150.85932527052833</v>
      </c>
      <c r="BM25" s="262">
        <f t="shared" si="17"/>
        <v>150.85932527052833</v>
      </c>
      <c r="BN25" s="262">
        <f t="shared" si="18"/>
        <v>150.85932527052833</v>
      </c>
      <c r="BO25" s="262">
        <f t="shared" si="18"/>
        <v>150.85932527052833</v>
      </c>
    </row>
    <row r="26" spans="2:67" x14ac:dyDescent="0.25">
      <c r="B26" s="246" t="s">
        <v>134</v>
      </c>
      <c r="C26" s="247"/>
      <c r="D26" s="253">
        <f t="shared" ref="D26:AB26" si="22">D34/D33</f>
        <v>0.16184615384615383</v>
      </c>
      <c r="E26" s="253">
        <f t="shared" si="22"/>
        <v>0.17209302325581396</v>
      </c>
      <c r="F26" s="253">
        <f t="shared" si="22"/>
        <v>0.16825396825396827</v>
      </c>
      <c r="G26" s="253">
        <f t="shared" si="22"/>
        <v>0.17460317460317459</v>
      </c>
      <c r="H26" s="253">
        <f t="shared" si="22"/>
        <v>0.30223325062034739</v>
      </c>
      <c r="I26" s="253">
        <f t="shared" si="22"/>
        <v>0.32307692307692309</v>
      </c>
      <c r="J26" s="253">
        <f t="shared" si="22"/>
        <v>0.29192982456140348</v>
      </c>
      <c r="K26" s="253">
        <f t="shared" si="22"/>
        <v>0.28870748299319726</v>
      </c>
      <c r="L26" s="253">
        <f t="shared" si="22"/>
        <v>0.30607028753993609</v>
      </c>
      <c r="M26" s="253">
        <f t="shared" si="22"/>
        <v>0.31662125340599456</v>
      </c>
      <c r="N26" s="253">
        <f t="shared" si="22"/>
        <v>0.32944162436548224</v>
      </c>
      <c r="O26" s="253">
        <f t="shared" si="22"/>
        <v>0.33673469387755101</v>
      </c>
      <c r="P26" s="253">
        <f t="shared" si="22"/>
        <v>0.33756345177664976</v>
      </c>
      <c r="Q26" s="253">
        <f t="shared" si="22"/>
        <v>0.33544018058690744</v>
      </c>
      <c r="R26" s="253">
        <f t="shared" si="22"/>
        <v>0.31506849315068491</v>
      </c>
      <c r="S26" s="253">
        <f t="shared" si="22"/>
        <v>0.3298892988929889</v>
      </c>
      <c r="T26" s="253">
        <f t="shared" si="22"/>
        <v>0.33808917197452232</v>
      </c>
      <c r="U26" s="253">
        <f t="shared" si="22"/>
        <v>0.31614255765199162</v>
      </c>
      <c r="V26" s="253">
        <f t="shared" si="22"/>
        <v>0.33333333333333331</v>
      </c>
      <c r="W26" s="253">
        <f t="shared" si="22"/>
        <v>0.33013910355486864</v>
      </c>
      <c r="X26" s="253">
        <f t="shared" si="22"/>
        <v>0.30693069306930693</v>
      </c>
      <c r="Y26" s="253">
        <f t="shared" si="22"/>
        <v>0.33589743589743587</v>
      </c>
      <c r="Z26" s="253">
        <f t="shared" si="22"/>
        <v>0.31133671742808799</v>
      </c>
      <c r="AA26" s="253">
        <f t="shared" si="22"/>
        <v>0.32399403874813709</v>
      </c>
      <c r="AB26" s="253">
        <f t="shared" si="22"/>
        <v>0.32937853107344633</v>
      </c>
      <c r="AC26" s="253">
        <f>AC34/AC33</f>
        <v>0.37021276595744679</v>
      </c>
      <c r="AD26" s="288">
        <f>SUM(V34:AC34)/SUM(V33:AC33)</f>
        <v>0.33227848101265822</v>
      </c>
      <c r="AF26" s="254">
        <f>AD26</f>
        <v>0.33227848101265822</v>
      </c>
      <c r="AG26" s="254">
        <f>AF26</f>
        <v>0.33227848101265822</v>
      </c>
      <c r="AH26" s="254">
        <f t="shared" si="16"/>
        <v>0.33227848101265822</v>
      </c>
      <c r="AI26" s="254">
        <f t="shared" si="16"/>
        <v>0.33227848101265822</v>
      </c>
      <c r="AJ26" s="254">
        <f t="shared" si="16"/>
        <v>0.33227848101265822</v>
      </c>
      <c r="AK26" s="254">
        <f t="shared" si="16"/>
        <v>0.33227848101265822</v>
      </c>
      <c r="AL26" s="254">
        <f>AD26</f>
        <v>0.33227848101265822</v>
      </c>
      <c r="AM26" s="254">
        <f t="shared" si="16"/>
        <v>0.33227848101265822</v>
      </c>
      <c r="AN26" s="254">
        <f t="shared" si="16"/>
        <v>0.33227848101265822</v>
      </c>
      <c r="AO26" s="254">
        <f t="shared" si="16"/>
        <v>0.33227848101265822</v>
      </c>
      <c r="AP26" s="254">
        <f t="shared" si="16"/>
        <v>0.33227848101265822</v>
      </c>
      <c r="AQ26" s="254">
        <f t="shared" si="16"/>
        <v>0.33227848101265822</v>
      </c>
      <c r="AR26" s="254">
        <f t="shared" si="16"/>
        <v>0.33227848101265822</v>
      </c>
      <c r="AS26" s="254">
        <f t="shared" si="16"/>
        <v>0.33227848101265822</v>
      </c>
      <c r="AT26" s="254">
        <f t="shared" si="16"/>
        <v>0.33227848101265822</v>
      </c>
      <c r="AU26" s="254">
        <f t="shared" si="16"/>
        <v>0.33227848101265822</v>
      </c>
      <c r="AV26" s="254">
        <f t="shared" si="16"/>
        <v>0.33227848101265822</v>
      </c>
      <c r="AW26" s="254">
        <f t="shared" si="16"/>
        <v>0.33227848101265822</v>
      </c>
      <c r="AX26" s="254">
        <f t="shared" si="17"/>
        <v>0.33227848101265822</v>
      </c>
      <c r="AY26" s="254">
        <f t="shared" si="17"/>
        <v>0.33227848101265822</v>
      </c>
      <c r="AZ26" s="254">
        <f t="shared" si="17"/>
        <v>0.33227848101265822</v>
      </c>
      <c r="BA26" s="254">
        <f t="shared" si="17"/>
        <v>0.33227848101265822</v>
      </c>
      <c r="BB26" s="254">
        <f t="shared" si="17"/>
        <v>0.33227848101265822</v>
      </c>
      <c r="BC26" s="254">
        <f t="shared" si="17"/>
        <v>0.33227848101265822</v>
      </c>
      <c r="BD26" s="254">
        <f t="shared" si="17"/>
        <v>0.33227848101265822</v>
      </c>
      <c r="BE26" s="254">
        <f t="shared" si="17"/>
        <v>0.33227848101265822</v>
      </c>
      <c r="BF26" s="254">
        <f t="shared" si="17"/>
        <v>0.33227848101265822</v>
      </c>
      <c r="BG26" s="254">
        <f t="shared" si="17"/>
        <v>0.33227848101265822</v>
      </c>
      <c r="BH26" s="254">
        <f t="shared" si="17"/>
        <v>0.33227848101265822</v>
      </c>
      <c r="BI26" s="254">
        <f t="shared" si="17"/>
        <v>0.33227848101265822</v>
      </c>
      <c r="BJ26" s="254">
        <f t="shared" si="17"/>
        <v>0.33227848101265822</v>
      </c>
      <c r="BK26" s="254">
        <f t="shared" si="17"/>
        <v>0.33227848101265822</v>
      </c>
      <c r="BL26" s="254">
        <f t="shared" si="17"/>
        <v>0.33227848101265822</v>
      </c>
      <c r="BM26" s="254">
        <f t="shared" si="17"/>
        <v>0.33227848101265822</v>
      </c>
      <c r="BN26" s="254">
        <f t="shared" si="18"/>
        <v>0.33227848101265822</v>
      </c>
      <c r="BO26" s="254">
        <f t="shared" si="18"/>
        <v>0.33227848101265822</v>
      </c>
    </row>
    <row r="28" spans="2:67" x14ac:dyDescent="0.25">
      <c r="B28" t="s">
        <v>273</v>
      </c>
      <c r="D28" s="7">
        <f>'ANS_RevData (LA)'!D28+'ANS_RevData (IB)'!D28+'ANS_RevData (IL)'!D28+'ANS_RevData (AB)'!D28+'ANS_RevData (EN)'!D28+'ANS_RevData (PH)'!D28+'ANS_RevData (OT)'!D28</f>
        <v>69</v>
      </c>
      <c r="E28" s="7">
        <f>'ANS_RevData (LA)'!E28+'ANS_RevData (IB)'!E28+'ANS_RevData (IL)'!E28+'ANS_RevData (AB)'!E28+'ANS_RevData (EN)'!E28+'ANS_RevData (PH)'!E28+'ANS_RevData (OT)'!E28</f>
        <v>76</v>
      </c>
      <c r="F28" s="7">
        <f>'ANS_RevData (LA)'!F28+'ANS_RevData (IB)'!F28+'ANS_RevData (IL)'!F28+'ANS_RevData (AB)'!F28+'ANS_RevData (EN)'!F28+'ANS_RevData (PH)'!F28+'ANS_RevData (OT)'!F28</f>
        <v>92</v>
      </c>
      <c r="G28" s="7">
        <f>'ANS_RevData (LA)'!G28+'ANS_RevData (IB)'!G28+'ANS_RevData (IL)'!G28+'ANS_RevData (AB)'!G28+'ANS_RevData (EN)'!G28+'ANS_RevData (PH)'!G28+'ANS_RevData (OT)'!G28</f>
        <v>53</v>
      </c>
      <c r="H28" s="7">
        <f>'ANS_RevData (LA)'!H28+'ANS_RevData (IB)'!H28+'ANS_RevData (IL)'!H28+'ANS_RevData (AB)'!H28+'ANS_RevData (EN)'!H28+'ANS_RevData (PH)'!H28+'ANS_RevData (OT)'!H28</f>
        <v>102</v>
      </c>
      <c r="I28" s="7">
        <f>'ANS_RevData (LA)'!I28+'ANS_RevData (IB)'!I28+'ANS_RevData (IL)'!I28+'ANS_RevData (AB)'!I28+'ANS_RevData (EN)'!I28+'ANS_RevData (PH)'!I28+'ANS_RevData (OT)'!I28</f>
        <v>93</v>
      </c>
      <c r="J28" s="7">
        <f>'ANS_RevData (LA)'!J28+'ANS_RevData (IB)'!J28+'ANS_RevData (IL)'!J28+'ANS_RevData (AB)'!J28+'ANS_RevData (EN)'!J28+'ANS_RevData (PH)'!J28+'ANS_RevData (OT)'!J28</f>
        <v>242</v>
      </c>
      <c r="K28" s="7">
        <f>'ANS_RevData (LA)'!K28+'ANS_RevData (IB)'!K28+'ANS_RevData (IL)'!K28+'ANS_RevData (AB)'!K28+'ANS_RevData (EN)'!K28+'ANS_RevData (PH)'!K28+'ANS_RevData (OT)'!K28</f>
        <v>183</v>
      </c>
      <c r="L28" s="7">
        <f>'ANS_RevData (LA)'!L28+'ANS_RevData (IB)'!L28+'ANS_RevData (IL)'!L28+'ANS_RevData (AB)'!L28+'ANS_RevData (EN)'!L28+'ANS_RevData (PH)'!L28+'ANS_RevData (OT)'!L28</f>
        <v>96</v>
      </c>
      <c r="M28" s="7">
        <f>'ANS_RevData (LA)'!M28+'ANS_RevData (IB)'!M28+'ANS_RevData (IL)'!M28+'ANS_RevData (AB)'!M28+'ANS_RevData (EN)'!M28+'ANS_RevData (PH)'!M28+'ANS_RevData (OT)'!M28</f>
        <v>83</v>
      </c>
      <c r="N28" s="7">
        <f>'ANS_RevData (LA)'!N28+'ANS_RevData (IB)'!N28+'ANS_RevData (IL)'!N28+'ANS_RevData (AB)'!N28+'ANS_RevData (EN)'!N28+'ANS_RevData (PH)'!N28+'ANS_RevData (OT)'!N28</f>
        <v>81</v>
      </c>
      <c r="O28" s="7">
        <f>'ANS_RevData (LA)'!O28+'ANS_RevData (IB)'!O28+'ANS_RevData (IL)'!O28+'ANS_RevData (AB)'!O28+'ANS_RevData (EN)'!O28+'ANS_RevData (PH)'!O28+'ANS_RevData (OT)'!O28</f>
        <v>67</v>
      </c>
      <c r="P28" s="7">
        <f>'ANS_RevData (LA)'!P28+'ANS_RevData (IB)'!P28+'ANS_RevData (IL)'!P28+'ANS_RevData (AB)'!P28+'ANS_RevData (EN)'!P28+'ANS_RevData (PH)'!P28+'ANS_RevData (OT)'!P28</f>
        <v>75</v>
      </c>
      <c r="Q28" s="7">
        <f>'ANS_RevData (LA)'!Q28+'ANS_RevData (IB)'!Q28+'ANS_RevData (IL)'!Q28+'ANS_RevData (AB)'!Q28+'ANS_RevData (EN)'!Q28+'ANS_RevData (PH)'!Q28+'ANS_RevData (OT)'!Q28</f>
        <v>81</v>
      </c>
      <c r="R28" s="7">
        <f>'ANS_RevData (LA)'!R28+'ANS_RevData (IB)'!R28+'ANS_RevData (IL)'!R28+'ANS_RevData (AB)'!R28+'ANS_RevData (EN)'!R28+'ANS_RevData (PH)'!R28+'ANS_RevData (OT)'!R28</f>
        <v>89</v>
      </c>
      <c r="S28" s="7">
        <f>'ANS_RevData (LA)'!S28+'ANS_RevData (IB)'!S28+'ANS_RevData (IL)'!S28+'ANS_RevData (AB)'!S28+'ANS_RevData (EN)'!S28+'ANS_RevData (PH)'!S28+'ANS_RevData (OT)'!S28</f>
        <v>90</v>
      </c>
      <c r="T28" s="7">
        <f>'ANS_RevData (LA)'!T28+'ANS_RevData (IB)'!T28+'ANS_RevData (IL)'!T28+'ANS_RevData (AB)'!T28+'ANS_RevData (EN)'!T28+'ANS_RevData (PH)'!T28+'ANS_RevData (OT)'!T28</f>
        <v>139</v>
      </c>
      <c r="U28" s="7">
        <f>'ANS_RevData (LA)'!U28+'ANS_RevData (IB)'!U28+'ANS_RevData (IL)'!U28+'ANS_RevData (AB)'!U28+'ANS_RevData (EN)'!U28+'ANS_RevData (PH)'!U28+'ANS_RevData (OT)'!U28</f>
        <v>104</v>
      </c>
      <c r="V28" s="7">
        <f>'ANS_RevData (LA)'!V28+'ANS_RevData (IB)'!V28+'ANS_RevData (IL)'!V28+'ANS_RevData (AB)'!V28+'ANS_RevData (EN)'!V28+'ANS_RevData (PH)'!V28+'ANS_RevData (OT)'!V28</f>
        <v>130</v>
      </c>
      <c r="W28" s="7">
        <f>'ANS_RevData (LA)'!W28+'ANS_RevData (IB)'!W28+'ANS_RevData (IL)'!W28+'ANS_RevData (AB)'!W28+'ANS_RevData (EN)'!W28+'ANS_RevData (PH)'!W28+'ANS_RevData (OT)'!W28</f>
        <v>133</v>
      </c>
      <c r="X28" s="7">
        <f>'ANS_RevData (LA)'!X28+'ANS_RevData (IB)'!X28+'ANS_RevData (IL)'!X28+'ANS_RevData (AB)'!X28+'ANS_RevData (EN)'!X28+'ANS_RevData (PH)'!X28+'ANS_RevData (OT)'!X28</f>
        <v>144</v>
      </c>
      <c r="Y28" s="7">
        <f>'ANS_RevData (LA)'!Y28+'ANS_RevData (IB)'!Y28+'ANS_RevData (IL)'!Y28+'ANS_RevData (AB)'!Y28+'ANS_RevData (EN)'!Y28+'ANS_RevData (PH)'!Y28+'ANS_RevData (OT)'!Y28</f>
        <v>140</v>
      </c>
      <c r="Z28" s="7">
        <f>'ANS_RevData (LA)'!Z28+'ANS_RevData (IB)'!Z28+'ANS_RevData (IL)'!Z28+'ANS_RevData (AB)'!Z28+'ANS_RevData (EN)'!Z28+'ANS_RevData (PH)'!Z28+'ANS_RevData (OT)'!Z28</f>
        <v>153</v>
      </c>
      <c r="AA28" s="7">
        <f>'ANS_RevData (LA)'!AA28+'ANS_RevData (IB)'!AA28+'ANS_RevData (IL)'!AA28+'ANS_RevData (AB)'!AA28+'ANS_RevData (EN)'!AA28+'ANS_RevData (PH)'!AA28+'ANS_RevData (OT)'!AA28</f>
        <v>150</v>
      </c>
      <c r="AB28" s="7">
        <f>'ANS_RevData (LA)'!AB28+'ANS_RevData (IB)'!AB28+'ANS_RevData (IL)'!AB28+'ANS_RevData (AB)'!AB28+'ANS_RevData (EN)'!AB28+'ANS_RevData (PH)'!AB28+'ANS_RevData (OT)'!AB28</f>
        <v>82</v>
      </c>
      <c r="AC28" s="7">
        <f>'ANS_RevData (LA)'!AC28+'ANS_RevData (IB)'!AC28+'ANS_RevData (IL)'!AC28+'ANS_RevData (AB)'!AC28+'ANS_RevData (EN)'!AC28+'ANS_RevData (PH)'!AC28+'ANS_RevData (OT)'!AC28</f>
        <v>138</v>
      </c>
      <c r="AF28" s="7">
        <f t="shared" ref="AF28:AG31" si="23">AB28</f>
        <v>82</v>
      </c>
      <c r="AG28" s="7">
        <f t="shared" si="23"/>
        <v>138</v>
      </c>
      <c r="AH28" s="7" t="e">
        <f>'ANS_RevData (LA)'!AH28+'ANS_RevData (IB)'!AH28+'ANS_RevData (IL)'!AH28+'ANS_RevData (AB)'!AH28+'ANS_RevData (EN)'!AH28+'ANS_RevData (PH)'!AH28+'ANS_RevData (OT)'!AH28</f>
        <v>#VALUE!</v>
      </c>
      <c r="AI28" s="7" t="e">
        <f>'ANS_RevData (LA)'!AI28+'ANS_RevData (IB)'!AI28+'ANS_RevData (IL)'!AI28+'ANS_RevData (AB)'!AI28+'ANS_RevData (EN)'!AI28+'ANS_RevData (PH)'!AI28+'ANS_RevData (OT)'!AI28</f>
        <v>#VALUE!</v>
      </c>
      <c r="AJ28" s="9" t="e">
        <f>'ANS_RevData (LA)'!AJ28+'ANS_RevData (IB)'!AJ28+'ANS_RevData (IL)'!AJ28+'ANS_RevData (AB)'!AJ28+'ANS_RevData (EN)'!AJ28+'ANS_RevData (PH)'!AJ28+'ANS_RevData (OT)'!AJ28</f>
        <v>#VALUE!</v>
      </c>
      <c r="AK28" s="9" t="e">
        <f>'ANS_RevData (LA)'!AK28+'ANS_RevData (IB)'!AK28+'ANS_RevData (IL)'!AK28+'ANS_RevData (AB)'!AK28+'ANS_RevData (EN)'!AK28+'ANS_RevData (PH)'!AK28+'ANS_RevData (OT)'!AK28</f>
        <v>#VALUE!</v>
      </c>
      <c r="AL28" s="9" t="e">
        <f>'ANS_RevData (LA)'!AL28+'ANS_RevData (IB)'!AL28+'ANS_RevData (IL)'!AL28+'ANS_RevData (AB)'!AL28+'ANS_RevData (EN)'!AL28+'ANS_RevData (PH)'!AL28+'ANS_RevData (OT)'!AL28</f>
        <v>#VALUE!</v>
      </c>
      <c r="AM28" s="9" t="e">
        <f>'ANS_RevData (LA)'!AM28+'ANS_RevData (IB)'!AM28+'ANS_RevData (IL)'!AM28+'ANS_RevData (AB)'!AM28+'ANS_RevData (EN)'!AM28+'ANS_RevData (PH)'!AM28+'ANS_RevData (OT)'!AM28</f>
        <v>#VALUE!</v>
      </c>
      <c r="AN28" s="9" t="e">
        <f>'ANS_RevData (LA)'!AN28+'ANS_RevData (IB)'!AN28+'ANS_RevData (IL)'!AN28+'ANS_RevData (AB)'!AN28+'ANS_RevData (EN)'!AN28+'ANS_RevData (PH)'!AN28+'ANS_RevData (OT)'!AN28</f>
        <v>#VALUE!</v>
      </c>
      <c r="AO28" s="9" t="e">
        <f>'ANS_RevData (LA)'!AO28+'ANS_RevData (IB)'!AO28+'ANS_RevData (IL)'!AO28+'ANS_RevData (AB)'!AO28+'ANS_RevData (EN)'!AO28+'ANS_RevData (PH)'!AO28+'ANS_RevData (OT)'!AO28</f>
        <v>#VALUE!</v>
      </c>
      <c r="AP28" s="9" t="e">
        <f>'ANS_RevData (LA)'!AP28+'ANS_RevData (IB)'!AP28+'ANS_RevData (IL)'!AP28+'ANS_RevData (AB)'!AP28+'ANS_RevData (EN)'!AP28+'ANS_RevData (PH)'!AP28+'ANS_RevData (OT)'!AP28</f>
        <v>#VALUE!</v>
      </c>
      <c r="AQ28" s="9" t="e">
        <f>'ANS_RevData (LA)'!AQ28+'ANS_RevData (IB)'!AQ28+'ANS_RevData (IL)'!AQ28+'ANS_RevData (AB)'!AQ28+'ANS_RevData (EN)'!AQ28+'ANS_RevData (PH)'!AQ28+'ANS_RevData (OT)'!AQ28</f>
        <v>#VALUE!</v>
      </c>
      <c r="AR28" s="9" t="e">
        <f>'ANS_RevData (LA)'!AR28+'ANS_RevData (IB)'!AR28+'ANS_RevData (IL)'!AR28+'ANS_RevData (AB)'!AR28+'ANS_RevData (EN)'!AR28+'ANS_RevData (PH)'!AR28+'ANS_RevData (OT)'!AR28</f>
        <v>#VALUE!</v>
      </c>
      <c r="AS28" s="9" t="e">
        <f>'ANS_RevData (LA)'!AS28+'ANS_RevData (IB)'!AS28+'ANS_RevData (IL)'!AS28+'ANS_RevData (AB)'!AS28+'ANS_RevData (EN)'!AS28+'ANS_RevData (PH)'!AS28+'ANS_RevData (OT)'!AS28</f>
        <v>#VALUE!</v>
      </c>
      <c r="AT28" s="9" t="e">
        <f>'ANS_RevData (LA)'!AT28+'ANS_RevData (IB)'!AT28+'ANS_RevData (IL)'!AT28+'ANS_RevData (AB)'!AT28+'ANS_RevData (EN)'!AT28+'ANS_RevData (PH)'!AT28+'ANS_RevData (OT)'!AT28</f>
        <v>#VALUE!</v>
      </c>
      <c r="AU28" s="9" t="e">
        <f>'ANS_RevData (LA)'!AU28+'ANS_RevData (IB)'!AU28+'ANS_RevData (IL)'!AU28+'ANS_RevData (AB)'!AU28+'ANS_RevData (EN)'!AU28+'ANS_RevData (PH)'!AU28+'ANS_RevData (OT)'!AU28</f>
        <v>#VALUE!</v>
      </c>
      <c r="AV28" s="9" t="e">
        <f>'ANS_RevData (LA)'!AV28+'ANS_RevData (IB)'!AV28+'ANS_RevData (IL)'!AV28+'ANS_RevData (AB)'!AV28+'ANS_RevData (EN)'!AV28+'ANS_RevData (PH)'!AV28+'ANS_RevData (OT)'!AV28</f>
        <v>#VALUE!</v>
      </c>
      <c r="AW28" s="9" t="e">
        <f>'ANS_RevData (LA)'!AW28+'ANS_RevData (IB)'!AW28+'ANS_RevData (IL)'!AW28+'ANS_RevData (AB)'!AW28+'ANS_RevData (EN)'!AW28+'ANS_RevData (PH)'!AW28+'ANS_RevData (OT)'!AW28</f>
        <v>#VALUE!</v>
      </c>
      <c r="AX28" s="9" t="e">
        <f>'ANS_RevData (LA)'!AX28+'ANS_RevData (IB)'!AX28+'ANS_RevData (IL)'!AX28+'ANS_RevData (AB)'!AX28+'ANS_RevData (EN)'!AX28+'ANS_RevData (PH)'!AX28+'ANS_RevData (OT)'!AX28</f>
        <v>#VALUE!</v>
      </c>
      <c r="AY28" s="9" t="e">
        <f>'ANS_RevData (LA)'!AY28+'ANS_RevData (IB)'!AY28+'ANS_RevData (IL)'!AY28+'ANS_RevData (AB)'!AY28+'ANS_RevData (EN)'!AY28+'ANS_RevData (PH)'!AY28+'ANS_RevData (OT)'!AY28</f>
        <v>#VALUE!</v>
      </c>
      <c r="AZ28" s="9" t="e">
        <f>'ANS_RevData (LA)'!AZ28+'ANS_RevData (IB)'!AZ28+'ANS_RevData (IL)'!AZ28+'ANS_RevData (AB)'!AZ28+'ANS_RevData (EN)'!AZ28+'ANS_RevData (PH)'!AZ28+'ANS_RevData (OT)'!AZ28</f>
        <v>#VALUE!</v>
      </c>
      <c r="BA28" s="9" t="e">
        <f>'ANS_RevData (LA)'!BA28+'ANS_RevData (IB)'!BA28+'ANS_RevData (IL)'!BA28+'ANS_RevData (AB)'!BA28+'ANS_RevData (EN)'!BA28+'ANS_RevData (PH)'!BA28+'ANS_RevData (OT)'!BA28</f>
        <v>#VALUE!</v>
      </c>
      <c r="BB28" s="9" t="e">
        <f>'ANS_RevData (LA)'!BB28+'ANS_RevData (IB)'!BB28+'ANS_RevData (IL)'!BB28+'ANS_RevData (AB)'!BB28+'ANS_RevData (EN)'!BB28+'ANS_RevData (PH)'!BB28+'ANS_RevData (OT)'!BB28</f>
        <v>#VALUE!</v>
      </c>
      <c r="BC28" s="9" t="e">
        <f>'ANS_RevData (LA)'!BC28+'ANS_RevData (IB)'!BC28+'ANS_RevData (IL)'!BC28+'ANS_RevData (AB)'!BC28+'ANS_RevData (EN)'!BC28+'ANS_RevData (PH)'!BC28+'ANS_RevData (OT)'!BC28</f>
        <v>#VALUE!</v>
      </c>
      <c r="BD28" s="9" t="e">
        <f>'ANS_RevData (LA)'!BD28+'ANS_RevData (IB)'!BD28+'ANS_RevData (IL)'!BD28+'ANS_RevData (AB)'!BD28+'ANS_RevData (EN)'!BD28+'ANS_RevData (PH)'!BD28+'ANS_RevData (OT)'!BD28</f>
        <v>#VALUE!</v>
      </c>
      <c r="BE28" s="9" t="e">
        <f>'ANS_RevData (LA)'!BE28+'ANS_RevData (IB)'!BE28+'ANS_RevData (IL)'!BE28+'ANS_RevData (AB)'!BE28+'ANS_RevData (EN)'!BE28+'ANS_RevData (PH)'!BE28+'ANS_RevData (OT)'!BE28</f>
        <v>#VALUE!</v>
      </c>
      <c r="BF28" s="9" t="e">
        <f>'ANS_RevData (LA)'!BF28+'ANS_RevData (IB)'!BF28+'ANS_RevData (IL)'!BF28+'ANS_RevData (AB)'!BF28+'ANS_RevData (EN)'!BF28+'ANS_RevData (PH)'!BF28+'ANS_RevData (OT)'!BF28</f>
        <v>#VALUE!</v>
      </c>
      <c r="BG28" s="9" t="e">
        <f>'ANS_RevData (LA)'!BG28+'ANS_RevData (IB)'!BG28+'ANS_RevData (IL)'!BG28+'ANS_RevData (AB)'!BG28+'ANS_RevData (EN)'!BG28+'ANS_RevData (PH)'!BG28+'ANS_RevData (OT)'!BG28</f>
        <v>#VALUE!</v>
      </c>
      <c r="BH28" s="9" t="e">
        <f>'ANS_RevData (LA)'!BH28+'ANS_RevData (IB)'!BH28+'ANS_RevData (IL)'!BH28+'ANS_RevData (AB)'!BH28+'ANS_RevData (EN)'!BH28+'ANS_RevData (PH)'!BH28+'ANS_RevData (OT)'!BH28</f>
        <v>#VALUE!</v>
      </c>
      <c r="BI28" s="9" t="e">
        <f>'ANS_RevData (LA)'!BI28+'ANS_RevData (IB)'!BI28+'ANS_RevData (IL)'!BI28+'ANS_RevData (AB)'!BI28+'ANS_RevData (EN)'!BI28+'ANS_RevData (PH)'!BI28+'ANS_RevData (OT)'!BI28</f>
        <v>#VALUE!</v>
      </c>
      <c r="BJ28" s="9" t="e">
        <f>'ANS_RevData (LA)'!BJ28+'ANS_RevData (IB)'!BJ28+'ANS_RevData (IL)'!BJ28+'ANS_RevData (AB)'!BJ28+'ANS_RevData (EN)'!BJ28+'ANS_RevData (PH)'!BJ28+'ANS_RevData (OT)'!BJ28</f>
        <v>#VALUE!</v>
      </c>
      <c r="BK28" s="9" t="e">
        <f>'ANS_RevData (LA)'!BK28+'ANS_RevData (IB)'!BK28+'ANS_RevData (IL)'!BK28+'ANS_RevData (AB)'!BK28+'ANS_RevData (EN)'!BK28+'ANS_RevData (PH)'!BK28+'ANS_RevData (OT)'!BK28</f>
        <v>#VALUE!</v>
      </c>
      <c r="BL28" s="9" t="e">
        <f>'ANS_RevData (LA)'!BL28+'ANS_RevData (IB)'!BL28+'ANS_RevData (IL)'!BL28+'ANS_RevData (AB)'!BL28+'ANS_RevData (EN)'!BL28+'ANS_RevData (PH)'!BL28+'ANS_RevData (OT)'!BL28</f>
        <v>#VALUE!</v>
      </c>
      <c r="BM28" s="9" t="e">
        <f>'ANS_RevData (LA)'!BM28+'ANS_RevData (IB)'!BM28+'ANS_RevData (IL)'!BM28+'ANS_RevData (AB)'!BM28+'ANS_RevData (EN)'!BM28+'ANS_RevData (PH)'!BM28+'ANS_RevData (OT)'!BM28</f>
        <v>#VALUE!</v>
      </c>
      <c r="BN28" s="9" t="e">
        <f>'ANS_RevData (LA)'!BN28+'ANS_RevData (IB)'!BN28+'ANS_RevData (IL)'!BN28+'ANS_RevData (AB)'!BN28+'ANS_RevData (EN)'!BN28+'ANS_RevData (PH)'!BN28+'ANS_RevData (OT)'!BN28</f>
        <v>#VALUE!</v>
      </c>
      <c r="BO28" s="9" t="e">
        <f>'ANS_RevData (LA)'!BO28+'ANS_RevData (IB)'!BO28+'ANS_RevData (IL)'!BO28+'ANS_RevData (AB)'!BO28+'ANS_RevData (EN)'!BO28+'ANS_RevData (PH)'!BO28+'ANS_RevData (OT)'!BO28</f>
        <v>#VALUE!</v>
      </c>
    </row>
    <row r="29" spans="2:67" x14ac:dyDescent="0.25">
      <c r="B29" s="263" t="s">
        <v>274</v>
      </c>
      <c r="D29" s="7">
        <f>'ANS_RevData (LA)'!D29+'ANS_RevData (IB)'!D29+'ANS_RevData (IL)'!D29+'ANS_RevData (AB)'!D29+'ANS_RevData (EN)'!D29+'ANS_RevData (PH)'!D29+'ANS_RevData (OT)'!D29</f>
        <v>43</v>
      </c>
      <c r="E29" s="7">
        <f>'ANS_RevData (LA)'!E29+'ANS_RevData (IB)'!E29+'ANS_RevData (IL)'!E29+'ANS_RevData (AB)'!E29+'ANS_RevData (EN)'!E29+'ANS_RevData (PH)'!E29+'ANS_RevData (OT)'!E29</f>
        <v>54</v>
      </c>
      <c r="F29" s="7">
        <f>'ANS_RevData (LA)'!F29+'ANS_RevData (IB)'!F29+'ANS_RevData (IL)'!F29+'ANS_RevData (AB)'!F29+'ANS_RevData (EN)'!F29+'ANS_RevData (PH)'!F29+'ANS_RevData (OT)'!F29</f>
        <v>55</v>
      </c>
      <c r="G29" s="7">
        <f>'ANS_RevData (LA)'!G29+'ANS_RevData (IB)'!G29+'ANS_RevData (IL)'!G29+'ANS_RevData (AB)'!G29+'ANS_RevData (EN)'!G29+'ANS_RevData (PH)'!G29+'ANS_RevData (OT)'!G29</f>
        <v>82</v>
      </c>
      <c r="H29" s="7">
        <f>'ANS_RevData (LA)'!H29+'ANS_RevData (IB)'!H29+'ANS_RevData (IL)'!H29+'ANS_RevData (AB)'!H29+'ANS_RevData (EN)'!H29+'ANS_RevData (PH)'!H29+'ANS_RevData (OT)'!H29</f>
        <v>42</v>
      </c>
      <c r="I29" s="7">
        <f>'ANS_RevData (LA)'!I29+'ANS_RevData (IB)'!I29+'ANS_RevData (IL)'!I29+'ANS_RevData (AB)'!I29+'ANS_RevData (EN)'!I29+'ANS_RevData (PH)'!I29+'ANS_RevData (OT)'!I29</f>
        <v>82</v>
      </c>
      <c r="J29" s="7">
        <f>'ANS_RevData (LA)'!J29+'ANS_RevData (IB)'!J29+'ANS_RevData (IL)'!J29+'ANS_RevData (AB)'!J29+'ANS_RevData (EN)'!J29+'ANS_RevData (PH)'!J29+'ANS_RevData (OT)'!J29</f>
        <v>50</v>
      </c>
      <c r="K29" s="7">
        <f>'ANS_RevData (LA)'!K29+'ANS_RevData (IB)'!K29+'ANS_RevData (IL)'!K29+'ANS_RevData (AB)'!K29+'ANS_RevData (EN)'!K29+'ANS_RevData (PH)'!K29+'ANS_RevData (OT)'!K29</f>
        <v>175</v>
      </c>
      <c r="L29" s="7">
        <f>'ANS_RevData (LA)'!L29+'ANS_RevData (IB)'!L29+'ANS_RevData (IL)'!L29+'ANS_RevData (AB)'!L29+'ANS_RevData (EN)'!L29+'ANS_RevData (PH)'!L29+'ANS_RevData (OT)'!L29</f>
        <v>139</v>
      </c>
      <c r="M29" s="7">
        <f>'ANS_RevData (LA)'!M29+'ANS_RevData (IB)'!M29+'ANS_RevData (IL)'!M29+'ANS_RevData (AB)'!M29+'ANS_RevData (EN)'!M29+'ANS_RevData (PH)'!M29+'ANS_RevData (OT)'!M29</f>
        <v>72</v>
      </c>
      <c r="N29" s="7">
        <f>'ANS_RevData (LA)'!N29+'ANS_RevData (IB)'!N29+'ANS_RevData (IL)'!N29+'ANS_RevData (AB)'!N29+'ANS_RevData (EN)'!N29+'ANS_RevData (PH)'!N29+'ANS_RevData (OT)'!N29</f>
        <v>60</v>
      </c>
      <c r="O29" s="7">
        <f>'ANS_RevData (LA)'!O29+'ANS_RevData (IB)'!O29+'ANS_RevData (IL)'!O29+'ANS_RevData (AB)'!O29+'ANS_RevData (EN)'!O29+'ANS_RevData (PH)'!O29+'ANS_RevData (OT)'!O29</f>
        <v>59</v>
      </c>
      <c r="P29" s="7">
        <f>'ANS_RevData (LA)'!P29+'ANS_RevData (IB)'!P29+'ANS_RevData (IL)'!P29+'ANS_RevData (AB)'!P29+'ANS_RevData (EN)'!P29+'ANS_RevData (PH)'!P29+'ANS_RevData (OT)'!P29</f>
        <v>46</v>
      </c>
      <c r="Q29" s="7">
        <f>'ANS_RevData (LA)'!Q29+'ANS_RevData (IB)'!Q29+'ANS_RevData (IL)'!Q29+'ANS_RevData (AB)'!Q29+'ANS_RevData (EN)'!Q29+'ANS_RevData (PH)'!Q29+'ANS_RevData (OT)'!Q29</f>
        <v>57</v>
      </c>
      <c r="R29" s="7">
        <f>'ANS_RevData (LA)'!R29+'ANS_RevData (IB)'!R29+'ANS_RevData (IL)'!R29+'ANS_RevData (AB)'!R29+'ANS_RevData (EN)'!R29+'ANS_RevData (PH)'!R29+'ANS_RevData (OT)'!R29</f>
        <v>58</v>
      </c>
      <c r="S29" s="7">
        <f>'ANS_RevData (LA)'!S29+'ANS_RevData (IB)'!S29+'ANS_RevData (IL)'!S29+'ANS_RevData (AB)'!S29+'ANS_RevData (EN)'!S29+'ANS_RevData (PH)'!S29+'ANS_RevData (OT)'!S29</f>
        <v>68</v>
      </c>
      <c r="T29" s="7">
        <f>'ANS_RevData (LA)'!T29+'ANS_RevData (IB)'!T29+'ANS_RevData (IL)'!T29+'ANS_RevData (AB)'!T29+'ANS_RevData (EN)'!T29+'ANS_RevData (PH)'!T29+'ANS_RevData (OT)'!T29</f>
        <v>67</v>
      </c>
      <c r="U29" s="7">
        <f>'ANS_RevData (LA)'!U29+'ANS_RevData (IB)'!U29+'ANS_RevData (IL)'!U29+'ANS_RevData (AB)'!U29+'ANS_RevData (EN)'!U29+'ANS_RevData (PH)'!U29+'ANS_RevData (OT)'!U29</f>
        <v>107</v>
      </c>
      <c r="V29" s="7">
        <f>'ANS_RevData (LA)'!V29+'ANS_RevData (IB)'!V29+'ANS_RevData (IL)'!V29+'ANS_RevData (AB)'!V29+'ANS_RevData (EN)'!V29+'ANS_RevData (PH)'!V29+'ANS_RevData (OT)'!V29</f>
        <v>74</v>
      </c>
      <c r="W29" s="7">
        <f>'ANS_RevData (LA)'!W29+'ANS_RevData (IB)'!W29+'ANS_RevData (IL)'!W29+'ANS_RevData (AB)'!W29+'ANS_RevData (EN)'!W29+'ANS_RevData (PH)'!W29+'ANS_RevData (OT)'!W29</f>
        <v>108</v>
      </c>
      <c r="X29" s="7">
        <f>'ANS_RevData (LA)'!X29+'ANS_RevData (IB)'!X29+'ANS_RevData (IL)'!X29+'ANS_RevData (AB)'!X29+'ANS_RevData (EN)'!X29+'ANS_RevData (PH)'!X29+'ANS_RevData (OT)'!X29</f>
        <v>103</v>
      </c>
      <c r="Y29" s="7">
        <f>'ANS_RevData (LA)'!Y29+'ANS_RevData (IB)'!Y29+'ANS_RevData (IL)'!Y29+'ANS_RevData (AB)'!Y29+'ANS_RevData (EN)'!Y29+'ANS_RevData (PH)'!Y29+'ANS_RevData (OT)'!Y29</f>
        <v>113</v>
      </c>
      <c r="Z29" s="7">
        <f>'ANS_RevData (LA)'!Z29+'ANS_RevData (IB)'!Z29+'ANS_RevData (IL)'!Z29+'ANS_RevData (AB)'!Z29+'ANS_RevData (EN)'!Z29+'ANS_RevData (PH)'!Z29+'ANS_RevData (OT)'!Z29</f>
        <v>109</v>
      </c>
      <c r="AA29" s="7">
        <f>'ANS_RevData (LA)'!AA29+'ANS_RevData (IB)'!AA29+'ANS_RevData (IL)'!AA29+'ANS_RevData (AB)'!AA29+'ANS_RevData (EN)'!AA29+'ANS_RevData (PH)'!AA29+'ANS_RevData (OT)'!AA29</f>
        <v>126</v>
      </c>
      <c r="AB29" s="7">
        <f>'ANS_RevData (LA)'!AB29+'ANS_RevData (IB)'!AB29+'ANS_RevData (IL)'!AB29+'ANS_RevData (AB)'!AB29+'ANS_RevData (EN)'!AB29+'ANS_RevData (PH)'!AB29+'ANS_RevData (OT)'!AB29</f>
        <v>119</v>
      </c>
      <c r="AC29" s="7">
        <f>'ANS_RevData (LA)'!AC29+'ANS_RevData (IB)'!AC29+'ANS_RevData (IL)'!AC29+'ANS_RevData (AB)'!AC29+'ANS_RevData (EN)'!AC29+'ANS_RevData (PH)'!AC29+'ANS_RevData (OT)'!AC29</f>
        <v>60</v>
      </c>
      <c r="AF29" s="7">
        <f t="shared" si="23"/>
        <v>119</v>
      </c>
      <c r="AG29" s="7">
        <f t="shared" si="23"/>
        <v>60</v>
      </c>
      <c r="AH29" s="7" t="e">
        <f>'ANS_RevData (LA)'!AH29+'ANS_RevData (IB)'!AH29+'ANS_RevData (IL)'!AH29+'ANS_RevData (AB)'!AH29+'ANS_RevData (EN)'!AH29+'ANS_RevData (PH)'!AH29+'ANS_RevData (OT)'!AH29</f>
        <v>#VALUE!</v>
      </c>
      <c r="AI29" s="7" t="e">
        <f>'ANS_RevData (LA)'!AI29+'ANS_RevData (IB)'!AI29+'ANS_RevData (IL)'!AI29+'ANS_RevData (AB)'!AI29+'ANS_RevData (EN)'!AI29+'ANS_RevData (PH)'!AI29+'ANS_RevData (OT)'!AI29</f>
        <v>#VALUE!</v>
      </c>
      <c r="AJ29" s="9" t="e">
        <f>'ANS_RevData (LA)'!AJ29+'ANS_RevData (IB)'!AJ29+'ANS_RevData (IL)'!AJ29+'ANS_RevData (AB)'!AJ29+'ANS_RevData (EN)'!AJ29+'ANS_RevData (PH)'!AJ29+'ANS_RevData (OT)'!AJ29</f>
        <v>#VALUE!</v>
      </c>
      <c r="AK29" s="9" t="e">
        <f>'ANS_RevData (LA)'!AK29+'ANS_RevData (IB)'!AK29+'ANS_RevData (IL)'!AK29+'ANS_RevData (AB)'!AK29+'ANS_RevData (EN)'!AK29+'ANS_RevData (PH)'!AK29+'ANS_RevData (OT)'!AK29</f>
        <v>#VALUE!</v>
      </c>
      <c r="AL29" s="9" t="e">
        <f>'ANS_RevData (LA)'!AL29+'ANS_RevData (IB)'!AL29+'ANS_RevData (IL)'!AL29+'ANS_RevData (AB)'!AL29+'ANS_RevData (EN)'!AL29+'ANS_RevData (PH)'!AL29+'ANS_RevData (OT)'!AL29</f>
        <v>#VALUE!</v>
      </c>
      <c r="AM29" s="9" t="e">
        <f>'ANS_RevData (LA)'!AM29+'ANS_RevData (IB)'!AM29+'ANS_RevData (IL)'!AM29+'ANS_RevData (AB)'!AM29+'ANS_RevData (EN)'!AM29+'ANS_RevData (PH)'!AM29+'ANS_RevData (OT)'!AM29</f>
        <v>#VALUE!</v>
      </c>
      <c r="AN29" s="9" t="e">
        <f>'ANS_RevData (LA)'!AN29+'ANS_RevData (IB)'!AN29+'ANS_RevData (IL)'!AN29+'ANS_RevData (AB)'!AN29+'ANS_RevData (EN)'!AN29+'ANS_RevData (PH)'!AN29+'ANS_RevData (OT)'!AN29</f>
        <v>#VALUE!</v>
      </c>
      <c r="AO29" s="9" t="e">
        <f>'ANS_RevData (LA)'!AO29+'ANS_RevData (IB)'!AO29+'ANS_RevData (IL)'!AO29+'ANS_RevData (AB)'!AO29+'ANS_RevData (EN)'!AO29+'ANS_RevData (PH)'!AO29+'ANS_RevData (OT)'!AO29</f>
        <v>#VALUE!</v>
      </c>
      <c r="AP29" s="9" t="e">
        <f>'ANS_RevData (LA)'!AP29+'ANS_RevData (IB)'!AP29+'ANS_RevData (IL)'!AP29+'ANS_RevData (AB)'!AP29+'ANS_RevData (EN)'!AP29+'ANS_RevData (PH)'!AP29+'ANS_RevData (OT)'!AP29</f>
        <v>#VALUE!</v>
      </c>
      <c r="AQ29" s="9" t="e">
        <f>'ANS_RevData (LA)'!AQ29+'ANS_RevData (IB)'!AQ29+'ANS_RevData (IL)'!AQ29+'ANS_RevData (AB)'!AQ29+'ANS_RevData (EN)'!AQ29+'ANS_RevData (PH)'!AQ29+'ANS_RevData (OT)'!AQ29</f>
        <v>#VALUE!</v>
      </c>
      <c r="AR29" s="9" t="e">
        <f>'ANS_RevData (LA)'!AR29+'ANS_RevData (IB)'!AR29+'ANS_RevData (IL)'!AR29+'ANS_RevData (AB)'!AR29+'ANS_RevData (EN)'!AR29+'ANS_RevData (PH)'!AR29+'ANS_RevData (OT)'!AR29</f>
        <v>#VALUE!</v>
      </c>
      <c r="AS29" s="9" t="e">
        <f>'ANS_RevData (LA)'!AS29+'ANS_RevData (IB)'!AS29+'ANS_RevData (IL)'!AS29+'ANS_RevData (AB)'!AS29+'ANS_RevData (EN)'!AS29+'ANS_RevData (PH)'!AS29+'ANS_RevData (OT)'!AS29</f>
        <v>#VALUE!</v>
      </c>
      <c r="AT29" s="9" t="e">
        <f>'ANS_RevData (LA)'!AT29+'ANS_RevData (IB)'!AT29+'ANS_RevData (IL)'!AT29+'ANS_RevData (AB)'!AT29+'ANS_RevData (EN)'!AT29+'ANS_RevData (PH)'!AT29+'ANS_RevData (OT)'!AT29</f>
        <v>#VALUE!</v>
      </c>
      <c r="AU29" s="9" t="e">
        <f>'ANS_RevData (LA)'!AU29+'ANS_RevData (IB)'!AU29+'ANS_RevData (IL)'!AU29+'ANS_RevData (AB)'!AU29+'ANS_RevData (EN)'!AU29+'ANS_RevData (PH)'!AU29+'ANS_RevData (OT)'!AU29</f>
        <v>#VALUE!</v>
      </c>
      <c r="AV29" s="9" t="e">
        <f>'ANS_RevData (LA)'!AV29+'ANS_RevData (IB)'!AV29+'ANS_RevData (IL)'!AV29+'ANS_RevData (AB)'!AV29+'ANS_RevData (EN)'!AV29+'ANS_RevData (PH)'!AV29+'ANS_RevData (OT)'!AV29</f>
        <v>#VALUE!</v>
      </c>
      <c r="AW29" s="9" t="e">
        <f>'ANS_RevData (LA)'!AW29+'ANS_RevData (IB)'!AW29+'ANS_RevData (IL)'!AW29+'ANS_RevData (AB)'!AW29+'ANS_RevData (EN)'!AW29+'ANS_RevData (PH)'!AW29+'ANS_RevData (OT)'!AW29</f>
        <v>#VALUE!</v>
      </c>
      <c r="AX29" s="9" t="e">
        <f>'ANS_RevData (LA)'!AX29+'ANS_RevData (IB)'!AX29+'ANS_RevData (IL)'!AX29+'ANS_RevData (AB)'!AX29+'ANS_RevData (EN)'!AX29+'ANS_RevData (PH)'!AX29+'ANS_RevData (OT)'!AX29</f>
        <v>#VALUE!</v>
      </c>
      <c r="AY29" s="9" t="e">
        <f>'ANS_RevData (LA)'!AY29+'ANS_RevData (IB)'!AY29+'ANS_RevData (IL)'!AY29+'ANS_RevData (AB)'!AY29+'ANS_RevData (EN)'!AY29+'ANS_RevData (PH)'!AY29+'ANS_RevData (OT)'!AY29</f>
        <v>#VALUE!</v>
      </c>
      <c r="AZ29" s="9" t="e">
        <f>'ANS_RevData (LA)'!AZ29+'ANS_RevData (IB)'!AZ29+'ANS_RevData (IL)'!AZ29+'ANS_RevData (AB)'!AZ29+'ANS_RevData (EN)'!AZ29+'ANS_RevData (PH)'!AZ29+'ANS_RevData (OT)'!AZ29</f>
        <v>#VALUE!</v>
      </c>
      <c r="BA29" s="9" t="e">
        <f>'ANS_RevData (LA)'!BA29+'ANS_RevData (IB)'!BA29+'ANS_RevData (IL)'!BA29+'ANS_RevData (AB)'!BA29+'ANS_RevData (EN)'!BA29+'ANS_RevData (PH)'!BA29+'ANS_RevData (OT)'!BA29</f>
        <v>#VALUE!</v>
      </c>
      <c r="BB29" s="9" t="e">
        <f>'ANS_RevData (LA)'!BB29+'ANS_RevData (IB)'!BB29+'ANS_RevData (IL)'!BB29+'ANS_RevData (AB)'!BB29+'ANS_RevData (EN)'!BB29+'ANS_RevData (PH)'!BB29+'ANS_RevData (OT)'!BB29</f>
        <v>#VALUE!</v>
      </c>
      <c r="BC29" s="9" t="e">
        <f>'ANS_RevData (LA)'!BC29+'ANS_RevData (IB)'!BC29+'ANS_RevData (IL)'!BC29+'ANS_RevData (AB)'!BC29+'ANS_RevData (EN)'!BC29+'ANS_RevData (PH)'!BC29+'ANS_RevData (OT)'!BC29</f>
        <v>#VALUE!</v>
      </c>
      <c r="BD29" s="9" t="e">
        <f>'ANS_RevData (LA)'!BD29+'ANS_RevData (IB)'!BD29+'ANS_RevData (IL)'!BD29+'ANS_RevData (AB)'!BD29+'ANS_RevData (EN)'!BD29+'ANS_RevData (PH)'!BD29+'ANS_RevData (OT)'!BD29</f>
        <v>#VALUE!</v>
      </c>
      <c r="BE29" s="9" t="e">
        <f>'ANS_RevData (LA)'!BE29+'ANS_RevData (IB)'!BE29+'ANS_RevData (IL)'!BE29+'ANS_RevData (AB)'!BE29+'ANS_RevData (EN)'!BE29+'ANS_RevData (PH)'!BE29+'ANS_RevData (OT)'!BE29</f>
        <v>#VALUE!</v>
      </c>
      <c r="BF29" s="9" t="e">
        <f>'ANS_RevData (LA)'!BF29+'ANS_RevData (IB)'!BF29+'ANS_RevData (IL)'!BF29+'ANS_RevData (AB)'!BF29+'ANS_RevData (EN)'!BF29+'ANS_RevData (PH)'!BF29+'ANS_RevData (OT)'!BF29</f>
        <v>#VALUE!</v>
      </c>
      <c r="BG29" s="9" t="e">
        <f>'ANS_RevData (LA)'!BG29+'ANS_RevData (IB)'!BG29+'ANS_RevData (IL)'!BG29+'ANS_RevData (AB)'!BG29+'ANS_RevData (EN)'!BG29+'ANS_RevData (PH)'!BG29+'ANS_RevData (OT)'!BG29</f>
        <v>#VALUE!</v>
      </c>
      <c r="BH29" s="9" t="e">
        <f>'ANS_RevData (LA)'!BH29+'ANS_RevData (IB)'!BH29+'ANS_RevData (IL)'!BH29+'ANS_RevData (AB)'!BH29+'ANS_RevData (EN)'!BH29+'ANS_RevData (PH)'!BH29+'ANS_RevData (OT)'!BH29</f>
        <v>#VALUE!</v>
      </c>
      <c r="BI29" s="9" t="e">
        <f>'ANS_RevData (LA)'!BI29+'ANS_RevData (IB)'!BI29+'ANS_RevData (IL)'!BI29+'ANS_RevData (AB)'!BI29+'ANS_RevData (EN)'!BI29+'ANS_RevData (PH)'!BI29+'ANS_RevData (OT)'!BI29</f>
        <v>#VALUE!</v>
      </c>
      <c r="BJ29" s="9" t="e">
        <f>'ANS_RevData (LA)'!BJ29+'ANS_RevData (IB)'!BJ29+'ANS_RevData (IL)'!BJ29+'ANS_RevData (AB)'!BJ29+'ANS_RevData (EN)'!BJ29+'ANS_RevData (PH)'!BJ29+'ANS_RevData (OT)'!BJ29</f>
        <v>#VALUE!</v>
      </c>
      <c r="BK29" s="9" t="e">
        <f>'ANS_RevData (LA)'!BK29+'ANS_RevData (IB)'!BK29+'ANS_RevData (IL)'!BK29+'ANS_RevData (AB)'!BK29+'ANS_RevData (EN)'!BK29+'ANS_RevData (PH)'!BK29+'ANS_RevData (OT)'!BK29</f>
        <v>#VALUE!</v>
      </c>
      <c r="BL29" s="9" t="e">
        <f>'ANS_RevData (LA)'!BL29+'ANS_RevData (IB)'!BL29+'ANS_RevData (IL)'!BL29+'ANS_RevData (AB)'!BL29+'ANS_RevData (EN)'!BL29+'ANS_RevData (PH)'!BL29+'ANS_RevData (OT)'!BL29</f>
        <v>#VALUE!</v>
      </c>
      <c r="BM29" s="9" t="e">
        <f>'ANS_RevData (LA)'!BM29+'ANS_RevData (IB)'!BM29+'ANS_RevData (IL)'!BM29+'ANS_RevData (AB)'!BM29+'ANS_RevData (EN)'!BM29+'ANS_RevData (PH)'!BM29+'ANS_RevData (OT)'!BM29</f>
        <v>#VALUE!</v>
      </c>
      <c r="BN29" s="9" t="e">
        <f>'ANS_RevData (LA)'!BN29+'ANS_RevData (IB)'!BN29+'ANS_RevData (IL)'!BN29+'ANS_RevData (AB)'!BN29+'ANS_RevData (EN)'!BN29+'ANS_RevData (PH)'!BN29+'ANS_RevData (OT)'!BN29</f>
        <v>#VALUE!</v>
      </c>
      <c r="BO29" s="9" t="e">
        <f>'ANS_RevData (LA)'!BO29+'ANS_RevData (IB)'!BO29+'ANS_RevData (IL)'!BO29+'ANS_RevData (AB)'!BO29+'ANS_RevData (EN)'!BO29+'ANS_RevData (PH)'!BO29+'ANS_RevData (OT)'!BO29</f>
        <v>#VALUE!</v>
      </c>
    </row>
    <row r="30" spans="2:67" x14ac:dyDescent="0.25">
      <c r="B30" t="s">
        <v>275</v>
      </c>
      <c r="D30" s="7">
        <f>'ANS_RevData (LA)'!D30+'ANS_RevData (IB)'!D30+'ANS_RevData (IL)'!D30+'ANS_RevData (AB)'!D30+'ANS_RevData (EN)'!D30+'ANS_RevData (PH)'!D30+'ANS_RevData (OT)'!D30</f>
        <v>84</v>
      </c>
      <c r="E30" s="7">
        <f>'ANS_RevData (LA)'!E30+'ANS_RevData (IB)'!E30+'ANS_RevData (IL)'!E30+'ANS_RevData (AB)'!E30+'ANS_RevData (EN)'!E30+'ANS_RevData (PH)'!E30+'ANS_RevData (OT)'!E30</f>
        <v>98</v>
      </c>
      <c r="F30" s="7">
        <f>'ANS_RevData (LA)'!F30+'ANS_RevData (IB)'!F30+'ANS_RevData (IL)'!F30+'ANS_RevData (AB)'!F30+'ANS_RevData (EN)'!F30+'ANS_RevData (PH)'!F30+'ANS_RevData (OT)'!F30</f>
        <v>113</v>
      </c>
      <c r="G30" s="7">
        <f>'ANS_RevData (LA)'!G30+'ANS_RevData (IB)'!G30+'ANS_RevData (IL)'!G30+'ANS_RevData (AB)'!G30+'ANS_RevData (EN)'!G30+'ANS_RevData (PH)'!G30+'ANS_RevData (OT)'!G30</f>
        <v>66</v>
      </c>
      <c r="H30" s="7">
        <f>'ANS_RevData (LA)'!H30+'ANS_RevData (IB)'!H30+'ANS_RevData (IL)'!H30+'ANS_RevData (AB)'!H30+'ANS_RevData (EN)'!H30+'ANS_RevData (PH)'!H30+'ANS_RevData (OT)'!H30</f>
        <v>150</v>
      </c>
      <c r="I30" s="7">
        <f>'ANS_RevData (LA)'!I30+'ANS_RevData (IB)'!I30+'ANS_RevData (IL)'!I30+'ANS_RevData (AB)'!I30+'ANS_RevData (EN)'!I30+'ANS_RevData (PH)'!I30+'ANS_RevData (OT)'!I30</f>
        <v>126</v>
      </c>
      <c r="J30" s="7">
        <f>'ANS_RevData (LA)'!J30+'ANS_RevData (IB)'!J30+'ANS_RevData (IL)'!J30+'ANS_RevData (AB)'!J30+'ANS_RevData (EN)'!J30+'ANS_RevData (PH)'!J30+'ANS_RevData (OT)'!J30</f>
        <v>331</v>
      </c>
      <c r="K30" s="7">
        <f>'ANS_RevData (LA)'!K30+'ANS_RevData (IB)'!K30+'ANS_RevData (IL)'!K30+'ANS_RevData (AB)'!K30+'ANS_RevData (EN)'!K30+'ANS_RevData (PH)'!K30+'ANS_RevData (OT)'!K30</f>
        <v>286</v>
      </c>
      <c r="L30" s="7">
        <f>'ANS_RevData (LA)'!L30+'ANS_RevData (IB)'!L30+'ANS_RevData (IL)'!L30+'ANS_RevData (AB)'!L30+'ANS_RevData (EN)'!L30+'ANS_RevData (PH)'!L30+'ANS_RevData (OT)'!L30</f>
        <v>115</v>
      </c>
      <c r="M30" s="7">
        <f>'ANS_RevData (LA)'!M30+'ANS_RevData (IB)'!M30+'ANS_RevData (IL)'!M30+'ANS_RevData (AB)'!M30+'ANS_RevData (EN)'!M30+'ANS_RevData (PH)'!M30+'ANS_RevData (OT)'!M30</f>
        <v>130</v>
      </c>
      <c r="N30" s="7">
        <f>'ANS_RevData (LA)'!N30+'ANS_RevData (IB)'!N30+'ANS_RevData (IL)'!N30+'ANS_RevData (AB)'!N30+'ANS_RevData (EN)'!N30+'ANS_RevData (PH)'!N30+'ANS_RevData (OT)'!N30</f>
        <v>133</v>
      </c>
      <c r="O30" s="7">
        <f>'ANS_RevData (LA)'!O30+'ANS_RevData (IB)'!O30+'ANS_RevData (IL)'!O30+'ANS_RevData (AB)'!O30+'ANS_RevData (EN)'!O30+'ANS_RevData (PH)'!O30+'ANS_RevData (OT)'!O30</f>
        <v>126</v>
      </c>
      <c r="P30" s="7">
        <f>'ANS_RevData (LA)'!P30+'ANS_RevData (IB)'!P30+'ANS_RevData (IL)'!P30+'ANS_RevData (AB)'!P30+'ANS_RevData (EN)'!P30+'ANS_RevData (PH)'!P30+'ANS_RevData (OT)'!P30</f>
        <v>128</v>
      </c>
      <c r="Q30" s="7">
        <f>'ANS_RevData (LA)'!Q30+'ANS_RevData (IB)'!Q30+'ANS_RevData (IL)'!Q30+'ANS_RevData (AB)'!Q30+'ANS_RevData (EN)'!Q30+'ANS_RevData (PH)'!Q30+'ANS_RevData (OT)'!Q30</f>
        <v>146</v>
      </c>
      <c r="R30" s="7">
        <f>'ANS_RevData (LA)'!R30+'ANS_RevData (IB)'!R30+'ANS_RevData (IL)'!R30+'ANS_RevData (AB)'!R30+'ANS_RevData (EN)'!R30+'ANS_RevData (PH)'!R30+'ANS_RevData (OT)'!R30</f>
        <v>181</v>
      </c>
      <c r="S30" s="7">
        <f>'ANS_RevData (LA)'!S30+'ANS_RevData (IB)'!S30+'ANS_RevData (IL)'!S30+'ANS_RevData (AB)'!S30+'ANS_RevData (EN)'!S30+'ANS_RevData (PH)'!S30+'ANS_RevData (OT)'!S30</f>
        <v>183</v>
      </c>
      <c r="T30" s="7">
        <f>'ANS_RevData (LA)'!T30+'ANS_RevData (IB)'!T30+'ANS_RevData (IL)'!T30+'ANS_RevData (AB)'!T30+'ANS_RevData (EN)'!T30+'ANS_RevData (PH)'!T30+'ANS_RevData (OT)'!T30</f>
        <v>256</v>
      </c>
      <c r="U30" s="7">
        <f>'ANS_RevData (LA)'!U30+'ANS_RevData (IB)'!U30+'ANS_RevData (IL)'!U30+'ANS_RevData (AB)'!U30+'ANS_RevData (EN)'!U30+'ANS_RevData (PH)'!U30+'ANS_RevData (OT)'!U30</f>
        <v>169</v>
      </c>
      <c r="V30" s="7">
        <f>'ANS_RevData (LA)'!V30+'ANS_RevData (IB)'!V30+'ANS_RevData (IL)'!V30+'ANS_RevData (AB)'!V30+'ANS_RevData (EN)'!V30+'ANS_RevData (PH)'!V30+'ANS_RevData (OT)'!V30</f>
        <v>185</v>
      </c>
      <c r="W30" s="7">
        <f>'ANS_RevData (LA)'!W30+'ANS_RevData (IB)'!W30+'ANS_RevData (IL)'!W30+'ANS_RevData (AB)'!W30+'ANS_RevData (EN)'!W30+'ANS_RevData (PH)'!W30+'ANS_RevData (OT)'!W30</f>
        <v>218</v>
      </c>
      <c r="X30" s="7">
        <f>'ANS_RevData (LA)'!X30+'ANS_RevData (IB)'!X30+'ANS_RevData (IL)'!X30+'ANS_RevData (AB)'!X30+'ANS_RevData (EN)'!X30+'ANS_RevData (PH)'!X30+'ANS_RevData (OT)'!X30</f>
        <v>187</v>
      </c>
      <c r="Y30" s="7">
        <f>'ANS_RevData (LA)'!Y30+'ANS_RevData (IB)'!Y30+'ANS_RevData (IL)'!Y30+'ANS_RevData (AB)'!Y30+'ANS_RevData (EN)'!Y30+'ANS_RevData (PH)'!Y30+'ANS_RevData (OT)'!Y30</f>
        <v>206</v>
      </c>
      <c r="Z30" s="7">
        <f>'ANS_RevData (LA)'!Z30+'ANS_RevData (IB)'!Z30+'ANS_RevData (IL)'!Z30+'ANS_RevData (AB)'!Z30+'ANS_RevData (EN)'!Z30+'ANS_RevData (PH)'!Z30+'ANS_RevData (OT)'!Z30</f>
        <v>215</v>
      </c>
      <c r="AA30" s="7">
        <f>'ANS_RevData (LA)'!AA30+'ANS_RevData (IB)'!AA30+'ANS_RevData (IL)'!AA30+'ANS_RevData (AB)'!AA30+'ANS_RevData (EN)'!AA30+'ANS_RevData (PH)'!AA30+'ANS_RevData (OT)'!AA30</f>
        <v>231</v>
      </c>
      <c r="AB30" s="7">
        <f>'ANS_RevData (LA)'!AB30+'ANS_RevData (IB)'!AB30+'ANS_RevData (IL)'!AB30+'ANS_RevData (AB)'!AB30+'ANS_RevData (EN)'!AB30+'ANS_RevData (PH)'!AB30+'ANS_RevData (OT)'!AB30</f>
        <v>119</v>
      </c>
      <c r="AC30" s="7">
        <f>'ANS_RevData (LA)'!AC30+'ANS_RevData (IB)'!AC30+'ANS_RevData (IL)'!AC30+'ANS_RevData (AB)'!AC30+'ANS_RevData (EN)'!AC30+'ANS_RevData (PH)'!AC30+'ANS_RevData (OT)'!AC30</f>
        <v>210</v>
      </c>
      <c r="AF30" s="7">
        <f t="shared" si="23"/>
        <v>119</v>
      </c>
      <c r="AG30" s="7">
        <f t="shared" si="23"/>
        <v>210</v>
      </c>
      <c r="AH30" s="7" t="e">
        <f>'ANS_RevData (LA)'!AH30+'ANS_RevData (IB)'!AH30+'ANS_RevData (IL)'!AH30+'ANS_RevData (AB)'!AH30+'ANS_RevData (EN)'!AH30+'ANS_RevData (PH)'!AH30+'ANS_RevData (OT)'!AH30</f>
        <v>#VALUE!</v>
      </c>
      <c r="AI30" s="7" t="e">
        <f>'ANS_RevData (LA)'!AI30+'ANS_RevData (IB)'!AI30+'ANS_RevData (IL)'!AI30+'ANS_RevData (AB)'!AI30+'ANS_RevData (EN)'!AI30+'ANS_RevData (PH)'!AI30+'ANS_RevData (OT)'!AI30</f>
        <v>#VALUE!</v>
      </c>
      <c r="AJ30" s="9" t="e">
        <f>'ANS_RevData (LA)'!AJ30+'ANS_RevData (IB)'!AJ30+'ANS_RevData (IL)'!AJ30+'ANS_RevData (AB)'!AJ30+'ANS_RevData (EN)'!AJ30+'ANS_RevData (PH)'!AJ30+'ANS_RevData (OT)'!AJ30</f>
        <v>#VALUE!</v>
      </c>
      <c r="AK30" s="9" t="e">
        <f>'ANS_RevData (LA)'!AK30+'ANS_RevData (IB)'!AK30+'ANS_RevData (IL)'!AK30+'ANS_RevData (AB)'!AK30+'ANS_RevData (EN)'!AK30+'ANS_RevData (PH)'!AK30+'ANS_RevData (OT)'!AK30</f>
        <v>#VALUE!</v>
      </c>
      <c r="AL30" s="9" t="e">
        <f>'ANS_RevData (LA)'!AL30+'ANS_RevData (IB)'!AL30+'ANS_RevData (IL)'!AL30+'ANS_RevData (AB)'!AL30+'ANS_RevData (EN)'!AL30+'ANS_RevData (PH)'!AL30+'ANS_RevData (OT)'!AL30</f>
        <v>#VALUE!</v>
      </c>
      <c r="AM30" s="9" t="e">
        <f>'ANS_RevData (LA)'!AM30+'ANS_RevData (IB)'!AM30+'ANS_RevData (IL)'!AM30+'ANS_RevData (AB)'!AM30+'ANS_RevData (EN)'!AM30+'ANS_RevData (PH)'!AM30+'ANS_RevData (OT)'!AM30</f>
        <v>#VALUE!</v>
      </c>
      <c r="AN30" s="9" t="e">
        <f>'ANS_RevData (LA)'!AN30+'ANS_RevData (IB)'!AN30+'ANS_RevData (IL)'!AN30+'ANS_RevData (AB)'!AN30+'ANS_RevData (EN)'!AN30+'ANS_RevData (PH)'!AN30+'ANS_RevData (OT)'!AN30</f>
        <v>#VALUE!</v>
      </c>
      <c r="AO30" s="9" t="e">
        <f>'ANS_RevData (LA)'!AO30+'ANS_RevData (IB)'!AO30+'ANS_RevData (IL)'!AO30+'ANS_RevData (AB)'!AO30+'ANS_RevData (EN)'!AO30+'ANS_RevData (PH)'!AO30+'ANS_RevData (OT)'!AO30</f>
        <v>#VALUE!</v>
      </c>
      <c r="AP30" s="9" t="e">
        <f>'ANS_RevData (LA)'!AP30+'ANS_RevData (IB)'!AP30+'ANS_RevData (IL)'!AP30+'ANS_RevData (AB)'!AP30+'ANS_RevData (EN)'!AP30+'ANS_RevData (PH)'!AP30+'ANS_RevData (OT)'!AP30</f>
        <v>#VALUE!</v>
      </c>
      <c r="AQ30" s="9" t="e">
        <f>'ANS_RevData (LA)'!AQ30+'ANS_RevData (IB)'!AQ30+'ANS_RevData (IL)'!AQ30+'ANS_RevData (AB)'!AQ30+'ANS_RevData (EN)'!AQ30+'ANS_RevData (PH)'!AQ30+'ANS_RevData (OT)'!AQ30</f>
        <v>#VALUE!</v>
      </c>
      <c r="AR30" s="9" t="e">
        <f>'ANS_RevData (LA)'!AR30+'ANS_RevData (IB)'!AR30+'ANS_RevData (IL)'!AR30+'ANS_RevData (AB)'!AR30+'ANS_RevData (EN)'!AR30+'ANS_RevData (PH)'!AR30+'ANS_RevData (OT)'!AR30</f>
        <v>#VALUE!</v>
      </c>
      <c r="AS30" s="9" t="e">
        <f>'ANS_RevData (LA)'!AS30+'ANS_RevData (IB)'!AS30+'ANS_RevData (IL)'!AS30+'ANS_RevData (AB)'!AS30+'ANS_RevData (EN)'!AS30+'ANS_RevData (PH)'!AS30+'ANS_RevData (OT)'!AS30</f>
        <v>#VALUE!</v>
      </c>
      <c r="AT30" s="9" t="e">
        <f>'ANS_RevData (LA)'!AT30+'ANS_RevData (IB)'!AT30+'ANS_RevData (IL)'!AT30+'ANS_RevData (AB)'!AT30+'ANS_RevData (EN)'!AT30+'ANS_RevData (PH)'!AT30+'ANS_RevData (OT)'!AT30</f>
        <v>#VALUE!</v>
      </c>
      <c r="AU30" s="9" t="e">
        <f>'ANS_RevData (LA)'!AU30+'ANS_RevData (IB)'!AU30+'ANS_RevData (IL)'!AU30+'ANS_RevData (AB)'!AU30+'ANS_RevData (EN)'!AU30+'ANS_RevData (PH)'!AU30+'ANS_RevData (OT)'!AU30</f>
        <v>#VALUE!</v>
      </c>
      <c r="AV30" s="9" t="e">
        <f>'ANS_RevData (LA)'!AV30+'ANS_RevData (IB)'!AV30+'ANS_RevData (IL)'!AV30+'ANS_RevData (AB)'!AV30+'ANS_RevData (EN)'!AV30+'ANS_RevData (PH)'!AV30+'ANS_RevData (OT)'!AV30</f>
        <v>#VALUE!</v>
      </c>
      <c r="AW30" s="9" t="e">
        <f>'ANS_RevData (LA)'!AW30+'ANS_RevData (IB)'!AW30+'ANS_RevData (IL)'!AW30+'ANS_RevData (AB)'!AW30+'ANS_RevData (EN)'!AW30+'ANS_RevData (PH)'!AW30+'ANS_RevData (OT)'!AW30</f>
        <v>#VALUE!</v>
      </c>
      <c r="AX30" s="9" t="e">
        <f>'ANS_RevData (LA)'!AX30+'ANS_RevData (IB)'!AX30+'ANS_RevData (IL)'!AX30+'ANS_RevData (AB)'!AX30+'ANS_RevData (EN)'!AX30+'ANS_RevData (PH)'!AX30+'ANS_RevData (OT)'!AX30</f>
        <v>#VALUE!</v>
      </c>
      <c r="AY30" s="9" t="e">
        <f>'ANS_RevData (LA)'!AY30+'ANS_RevData (IB)'!AY30+'ANS_RevData (IL)'!AY30+'ANS_RevData (AB)'!AY30+'ANS_RevData (EN)'!AY30+'ANS_RevData (PH)'!AY30+'ANS_RevData (OT)'!AY30</f>
        <v>#VALUE!</v>
      </c>
      <c r="AZ30" s="9" t="e">
        <f>'ANS_RevData (LA)'!AZ30+'ANS_RevData (IB)'!AZ30+'ANS_RevData (IL)'!AZ30+'ANS_RevData (AB)'!AZ30+'ANS_RevData (EN)'!AZ30+'ANS_RevData (PH)'!AZ30+'ANS_RevData (OT)'!AZ30</f>
        <v>#VALUE!</v>
      </c>
      <c r="BA30" s="9" t="e">
        <f>'ANS_RevData (LA)'!BA30+'ANS_RevData (IB)'!BA30+'ANS_RevData (IL)'!BA30+'ANS_RevData (AB)'!BA30+'ANS_RevData (EN)'!BA30+'ANS_RevData (PH)'!BA30+'ANS_RevData (OT)'!BA30</f>
        <v>#VALUE!</v>
      </c>
      <c r="BB30" s="9" t="e">
        <f>'ANS_RevData (LA)'!BB30+'ANS_RevData (IB)'!BB30+'ANS_RevData (IL)'!BB30+'ANS_RevData (AB)'!BB30+'ANS_RevData (EN)'!BB30+'ANS_RevData (PH)'!BB30+'ANS_RevData (OT)'!BB30</f>
        <v>#VALUE!</v>
      </c>
      <c r="BC30" s="9" t="e">
        <f>'ANS_RevData (LA)'!BC30+'ANS_RevData (IB)'!BC30+'ANS_RevData (IL)'!BC30+'ANS_RevData (AB)'!BC30+'ANS_RevData (EN)'!BC30+'ANS_RevData (PH)'!BC30+'ANS_RevData (OT)'!BC30</f>
        <v>#VALUE!</v>
      </c>
      <c r="BD30" s="9" t="e">
        <f>'ANS_RevData (LA)'!BD30+'ANS_RevData (IB)'!BD30+'ANS_RevData (IL)'!BD30+'ANS_RevData (AB)'!BD30+'ANS_RevData (EN)'!BD30+'ANS_RevData (PH)'!BD30+'ANS_RevData (OT)'!BD30</f>
        <v>#VALUE!</v>
      </c>
      <c r="BE30" s="9" t="e">
        <f>'ANS_RevData (LA)'!BE30+'ANS_RevData (IB)'!BE30+'ANS_RevData (IL)'!BE30+'ANS_RevData (AB)'!BE30+'ANS_RevData (EN)'!BE30+'ANS_RevData (PH)'!BE30+'ANS_RevData (OT)'!BE30</f>
        <v>#VALUE!</v>
      </c>
      <c r="BF30" s="9" t="e">
        <f>'ANS_RevData (LA)'!BF30+'ANS_RevData (IB)'!BF30+'ANS_RevData (IL)'!BF30+'ANS_RevData (AB)'!BF30+'ANS_RevData (EN)'!BF30+'ANS_RevData (PH)'!BF30+'ANS_RevData (OT)'!BF30</f>
        <v>#VALUE!</v>
      </c>
      <c r="BG30" s="9" t="e">
        <f>'ANS_RevData (LA)'!BG30+'ANS_RevData (IB)'!BG30+'ANS_RevData (IL)'!BG30+'ANS_RevData (AB)'!BG30+'ANS_RevData (EN)'!BG30+'ANS_RevData (PH)'!BG30+'ANS_RevData (OT)'!BG30</f>
        <v>#VALUE!</v>
      </c>
      <c r="BH30" s="9" t="e">
        <f>'ANS_RevData (LA)'!BH30+'ANS_RevData (IB)'!BH30+'ANS_RevData (IL)'!BH30+'ANS_RevData (AB)'!BH30+'ANS_RevData (EN)'!BH30+'ANS_RevData (PH)'!BH30+'ANS_RevData (OT)'!BH30</f>
        <v>#VALUE!</v>
      </c>
      <c r="BI30" s="9" t="e">
        <f>'ANS_RevData (LA)'!BI30+'ANS_RevData (IB)'!BI30+'ANS_RevData (IL)'!BI30+'ANS_RevData (AB)'!BI30+'ANS_RevData (EN)'!BI30+'ANS_RevData (PH)'!BI30+'ANS_RevData (OT)'!BI30</f>
        <v>#VALUE!</v>
      </c>
      <c r="BJ30" s="9" t="e">
        <f>'ANS_RevData (LA)'!BJ30+'ANS_RevData (IB)'!BJ30+'ANS_RevData (IL)'!BJ30+'ANS_RevData (AB)'!BJ30+'ANS_RevData (EN)'!BJ30+'ANS_RevData (PH)'!BJ30+'ANS_RevData (OT)'!BJ30</f>
        <v>#VALUE!</v>
      </c>
      <c r="BK30" s="9" t="e">
        <f>'ANS_RevData (LA)'!BK30+'ANS_RevData (IB)'!BK30+'ANS_RevData (IL)'!BK30+'ANS_RevData (AB)'!BK30+'ANS_RevData (EN)'!BK30+'ANS_RevData (PH)'!BK30+'ANS_RevData (OT)'!BK30</f>
        <v>#VALUE!</v>
      </c>
      <c r="BL30" s="9" t="e">
        <f>'ANS_RevData (LA)'!BL30+'ANS_RevData (IB)'!BL30+'ANS_RevData (IL)'!BL30+'ANS_RevData (AB)'!BL30+'ANS_RevData (EN)'!BL30+'ANS_RevData (PH)'!BL30+'ANS_RevData (OT)'!BL30</f>
        <v>#VALUE!</v>
      </c>
      <c r="BM30" s="9" t="e">
        <f>'ANS_RevData (LA)'!BM30+'ANS_RevData (IB)'!BM30+'ANS_RevData (IL)'!BM30+'ANS_RevData (AB)'!BM30+'ANS_RevData (EN)'!BM30+'ANS_RevData (PH)'!BM30+'ANS_RevData (OT)'!BM30</f>
        <v>#VALUE!</v>
      </c>
      <c r="BN30" s="9" t="e">
        <f>'ANS_RevData (LA)'!BN30+'ANS_RevData (IB)'!BN30+'ANS_RevData (IL)'!BN30+'ANS_RevData (AB)'!BN30+'ANS_RevData (EN)'!BN30+'ANS_RevData (PH)'!BN30+'ANS_RevData (OT)'!BN30</f>
        <v>#VALUE!</v>
      </c>
      <c r="BO30" s="9" t="e">
        <f>'ANS_RevData (LA)'!BO30+'ANS_RevData (IB)'!BO30+'ANS_RevData (IL)'!BO30+'ANS_RevData (AB)'!BO30+'ANS_RevData (EN)'!BO30+'ANS_RevData (PH)'!BO30+'ANS_RevData (OT)'!BO30</f>
        <v>#VALUE!</v>
      </c>
    </row>
    <row r="31" spans="2:67" x14ac:dyDescent="0.25">
      <c r="B31" t="s">
        <v>276</v>
      </c>
      <c r="D31" s="7">
        <f>'ANS_RevData (LA)'!D31+'ANS_RevData (IB)'!D31+'ANS_RevData (IL)'!D31+'ANS_RevData (AB)'!D31+'ANS_RevData (EN)'!D31+'ANS_RevData (PH)'!D31+'ANS_RevData (OT)'!D31</f>
        <v>270953</v>
      </c>
      <c r="E31" s="7">
        <f>'ANS_RevData (LA)'!E31+'ANS_RevData (IB)'!E31+'ANS_RevData (IL)'!E31+'ANS_RevData (AB)'!E31+'ANS_RevData (EN)'!E31+'ANS_RevData (PH)'!E31+'ANS_RevData (OT)'!E31</f>
        <v>628799</v>
      </c>
      <c r="F31" s="7">
        <f>'ANS_RevData (LA)'!F31+'ANS_RevData (IB)'!F31+'ANS_RevData (IL)'!F31+'ANS_RevData (AB)'!F31+'ANS_RevData (EN)'!F31+'ANS_RevData (PH)'!F31+'ANS_RevData (OT)'!F31</f>
        <v>527200</v>
      </c>
      <c r="G31" s="7">
        <f>'ANS_RevData (LA)'!G31+'ANS_RevData (IB)'!G31+'ANS_RevData (IL)'!G31+'ANS_RevData (AB)'!G31+'ANS_RevData (EN)'!G31+'ANS_RevData (PH)'!G31+'ANS_RevData (OT)'!G31</f>
        <v>372448</v>
      </c>
      <c r="H31" s="7">
        <f>'ANS_RevData (LA)'!H31+'ANS_RevData (IB)'!H31+'ANS_RevData (IL)'!H31+'ANS_RevData (AB)'!H31+'ANS_RevData (EN)'!H31+'ANS_RevData (PH)'!H31+'ANS_RevData (OT)'!H31</f>
        <v>617755</v>
      </c>
      <c r="I31" s="7">
        <f>'ANS_RevData (LA)'!I31+'ANS_RevData (IB)'!I31+'ANS_RevData (IL)'!I31+'ANS_RevData (AB)'!I31+'ANS_RevData (EN)'!I31+'ANS_RevData (PH)'!I31+'ANS_RevData (OT)'!I31</f>
        <v>601650</v>
      </c>
      <c r="J31" s="7">
        <f>'ANS_RevData (LA)'!J31+'ANS_RevData (IB)'!J31+'ANS_RevData (IL)'!J31+'ANS_RevData (AB)'!J31+'ANS_RevData (EN)'!J31+'ANS_RevData (PH)'!J31+'ANS_RevData (OT)'!J31</f>
        <v>1338460</v>
      </c>
      <c r="K31" s="7">
        <f>'ANS_RevData (LA)'!K31+'ANS_RevData (IB)'!K31+'ANS_RevData (IL)'!K31+'ANS_RevData (AB)'!K31+'ANS_RevData (EN)'!K31+'ANS_RevData (PH)'!K31+'ANS_RevData (OT)'!K31</f>
        <v>1136364</v>
      </c>
      <c r="L31" s="7">
        <f>'ANS_RevData (LA)'!L31+'ANS_RevData (IB)'!L31+'ANS_RevData (IL)'!L31+'ANS_RevData (AB)'!L31+'ANS_RevData (EN)'!L31+'ANS_RevData (PH)'!L31+'ANS_RevData (OT)'!L31</f>
        <v>517650</v>
      </c>
      <c r="M31" s="7">
        <f>'ANS_RevData (LA)'!M31+'ANS_RevData (IB)'!M31+'ANS_RevData (IL)'!M31+'ANS_RevData (AB)'!M31+'ANS_RevData (EN)'!M31+'ANS_RevData (PH)'!M31+'ANS_RevData (OT)'!M31</f>
        <v>528440</v>
      </c>
      <c r="N31" s="7">
        <f>'ANS_RevData (LA)'!N31+'ANS_RevData (IB)'!N31+'ANS_RevData (IL)'!N31+'ANS_RevData (AB)'!N31+'ANS_RevData (EN)'!N31+'ANS_RevData (PH)'!N31+'ANS_RevData (OT)'!N31</f>
        <v>868199</v>
      </c>
      <c r="O31" s="7">
        <f>'ANS_RevData (LA)'!O31+'ANS_RevData (IB)'!O31+'ANS_RevData (IL)'!O31+'ANS_RevData (AB)'!O31+'ANS_RevData (EN)'!O31+'ANS_RevData (PH)'!O31+'ANS_RevData (OT)'!O31</f>
        <v>1345900</v>
      </c>
      <c r="P31" s="7">
        <f>'ANS_RevData (LA)'!P31+'ANS_RevData (IB)'!P31+'ANS_RevData (IL)'!P31+'ANS_RevData (AB)'!P31+'ANS_RevData (EN)'!P31+'ANS_RevData (PH)'!P31+'ANS_RevData (OT)'!P31</f>
        <v>1112251</v>
      </c>
      <c r="Q31" s="7">
        <f>'ANS_RevData (LA)'!Q31+'ANS_RevData (IB)'!Q31+'ANS_RevData (IL)'!Q31+'ANS_RevData (AB)'!Q31+'ANS_RevData (EN)'!Q31+'ANS_RevData (PH)'!Q31+'ANS_RevData (OT)'!Q31</f>
        <v>1202710</v>
      </c>
      <c r="R31" s="7">
        <f>'ANS_RevData (LA)'!R31+'ANS_RevData (IB)'!R31+'ANS_RevData (IL)'!R31+'ANS_RevData (AB)'!R31+'ANS_RevData (EN)'!R31+'ANS_RevData (PH)'!R31+'ANS_RevData (OT)'!R31</f>
        <v>972875</v>
      </c>
      <c r="S31" s="7">
        <f>'ANS_RevData (LA)'!S31+'ANS_RevData (IB)'!S31+'ANS_RevData (IL)'!S31+'ANS_RevData (AB)'!S31+'ANS_RevData (EN)'!S31+'ANS_RevData (PH)'!S31+'ANS_RevData (OT)'!S31</f>
        <v>1246259</v>
      </c>
      <c r="T31" s="7">
        <f>'ANS_RevData (LA)'!T31+'ANS_RevData (IB)'!T31+'ANS_RevData (IL)'!T31+'ANS_RevData (AB)'!T31+'ANS_RevData (EN)'!T31+'ANS_RevData (PH)'!T31+'ANS_RevData (OT)'!T31</f>
        <v>2206860</v>
      </c>
      <c r="U31" s="7">
        <f>'ANS_RevData (LA)'!U31+'ANS_RevData (IB)'!U31+'ANS_RevData (IL)'!U31+'ANS_RevData (AB)'!U31+'ANS_RevData (EN)'!U31+'ANS_RevData (PH)'!U31+'ANS_RevData (OT)'!U31</f>
        <v>891566</v>
      </c>
      <c r="V31" s="7">
        <f>'ANS_RevData (LA)'!V31+'ANS_RevData (IB)'!V31+'ANS_RevData (IL)'!V31+'ANS_RevData (AB)'!V31+'ANS_RevData (EN)'!V31+'ANS_RevData (PH)'!V31+'ANS_RevData (OT)'!V31</f>
        <v>1561374</v>
      </c>
      <c r="W31" s="7">
        <f>'ANS_RevData (LA)'!W31+'ANS_RevData (IB)'!W31+'ANS_RevData (IL)'!W31+'ANS_RevData (AB)'!W31+'ANS_RevData (EN)'!W31+'ANS_RevData (PH)'!W31+'ANS_RevData (OT)'!W31</f>
        <v>1468654</v>
      </c>
      <c r="X31" s="7">
        <f>'ANS_RevData (LA)'!X31+'ANS_RevData (IB)'!X31+'ANS_RevData (IL)'!X31+'ANS_RevData (AB)'!X31+'ANS_RevData (EN)'!X31+'ANS_RevData (PH)'!X31+'ANS_RevData (OT)'!X31</f>
        <v>921308</v>
      </c>
      <c r="Y31" s="7">
        <f>'ANS_RevData (LA)'!Y31+'ANS_RevData (IB)'!Y31+'ANS_RevData (IL)'!Y31+'ANS_RevData (AB)'!Y31+'ANS_RevData (EN)'!Y31+'ANS_RevData (PH)'!Y31+'ANS_RevData (OT)'!Y31</f>
        <v>1731887</v>
      </c>
      <c r="Z31" s="7">
        <f>'ANS_RevData (LA)'!Z31+'ANS_RevData (IB)'!Z31+'ANS_RevData (IL)'!Z31+'ANS_RevData (AB)'!Z31+'ANS_RevData (EN)'!Z31+'ANS_RevData (PH)'!Z31+'ANS_RevData (OT)'!Z31</f>
        <v>1444402</v>
      </c>
      <c r="AA31" s="7">
        <f>'ANS_RevData (LA)'!AA31+'ANS_RevData (IB)'!AA31+'ANS_RevData (IL)'!AA31+'ANS_RevData (AB)'!AA31+'ANS_RevData (EN)'!AA31+'ANS_RevData (PH)'!AA31+'ANS_RevData (OT)'!AA31</f>
        <v>1472252</v>
      </c>
      <c r="AB31" s="7">
        <f>'ANS_RevData (LA)'!AB31+'ANS_RevData (IB)'!AB31+'ANS_RevData (IL)'!AB31+'ANS_RevData (AB)'!AB31+'ANS_RevData (EN)'!AB31+'ANS_RevData (PH)'!AB31+'ANS_RevData (OT)'!AB31</f>
        <v>1021850</v>
      </c>
      <c r="AC31" s="7">
        <f>'ANS_RevData (LA)'!AC31+'ANS_RevData (IB)'!AC31+'ANS_RevData (IL)'!AC31+'ANS_RevData (AB)'!AC31+'ANS_RevData (EN)'!AC31+'ANS_RevData (PH)'!AC31+'ANS_RevData (OT)'!AC31</f>
        <v>8151850</v>
      </c>
      <c r="AF31" s="7">
        <f t="shared" si="23"/>
        <v>1021850</v>
      </c>
      <c r="AG31" s="7">
        <f t="shared" si="23"/>
        <v>8151850</v>
      </c>
      <c r="AH31" s="7" t="e">
        <f>'ANS_RevData (LA)'!AH31+'ANS_RevData (IB)'!AH31+'ANS_RevData (IL)'!AH31+'ANS_RevData (AB)'!AH31+'ANS_RevData (EN)'!AH31+'ANS_RevData (PH)'!AH31+'ANS_RevData (OT)'!AH31</f>
        <v>#VALUE!</v>
      </c>
      <c r="AI31" s="7" t="e">
        <f>'ANS_RevData (LA)'!AI31+'ANS_RevData (IB)'!AI31+'ANS_RevData (IL)'!AI31+'ANS_RevData (AB)'!AI31+'ANS_RevData (EN)'!AI31+'ANS_RevData (PH)'!AI31+'ANS_RevData (OT)'!AI31</f>
        <v>#VALUE!</v>
      </c>
      <c r="AJ31" s="9" t="e">
        <f>'ANS_RevData (LA)'!AJ31+'ANS_RevData (IB)'!AJ31+'ANS_RevData (IL)'!AJ31+'ANS_RevData (AB)'!AJ31+'ANS_RevData (EN)'!AJ31+'ANS_RevData (PH)'!AJ31+'ANS_RevData (OT)'!AJ31</f>
        <v>#VALUE!</v>
      </c>
      <c r="AK31" s="9" t="e">
        <f>'ANS_RevData (LA)'!AK31+'ANS_RevData (IB)'!AK31+'ANS_RevData (IL)'!AK31+'ANS_RevData (AB)'!AK31+'ANS_RevData (EN)'!AK31+'ANS_RevData (PH)'!AK31+'ANS_RevData (OT)'!AK31</f>
        <v>#VALUE!</v>
      </c>
      <c r="AL31" s="9" t="e">
        <f>'ANS_RevData (LA)'!AL31+'ANS_RevData (IB)'!AL31+'ANS_RevData (IL)'!AL31+'ANS_RevData (AB)'!AL31+'ANS_RevData (EN)'!AL31+'ANS_RevData (PH)'!AL31+'ANS_RevData (OT)'!AL31</f>
        <v>#VALUE!</v>
      </c>
      <c r="AM31" s="9" t="e">
        <f>'ANS_RevData (LA)'!AM31+'ANS_RevData (IB)'!AM31+'ANS_RevData (IL)'!AM31+'ANS_RevData (AB)'!AM31+'ANS_RevData (EN)'!AM31+'ANS_RevData (PH)'!AM31+'ANS_RevData (OT)'!AM31</f>
        <v>#VALUE!</v>
      </c>
      <c r="AN31" s="9" t="e">
        <f>'ANS_RevData (LA)'!AN31+'ANS_RevData (IB)'!AN31+'ANS_RevData (IL)'!AN31+'ANS_RevData (AB)'!AN31+'ANS_RevData (EN)'!AN31+'ANS_RevData (PH)'!AN31+'ANS_RevData (OT)'!AN31</f>
        <v>#VALUE!</v>
      </c>
      <c r="AO31" s="9" t="e">
        <f>'ANS_RevData (LA)'!AO31+'ANS_RevData (IB)'!AO31+'ANS_RevData (IL)'!AO31+'ANS_RevData (AB)'!AO31+'ANS_RevData (EN)'!AO31+'ANS_RevData (PH)'!AO31+'ANS_RevData (OT)'!AO31</f>
        <v>#VALUE!</v>
      </c>
      <c r="AP31" s="9" t="e">
        <f>'ANS_RevData (LA)'!AP31+'ANS_RevData (IB)'!AP31+'ANS_RevData (IL)'!AP31+'ANS_RevData (AB)'!AP31+'ANS_RevData (EN)'!AP31+'ANS_RevData (PH)'!AP31+'ANS_RevData (OT)'!AP31</f>
        <v>#VALUE!</v>
      </c>
      <c r="AQ31" s="9" t="e">
        <f>'ANS_RevData (LA)'!AQ31+'ANS_RevData (IB)'!AQ31+'ANS_RevData (IL)'!AQ31+'ANS_RevData (AB)'!AQ31+'ANS_RevData (EN)'!AQ31+'ANS_RevData (PH)'!AQ31+'ANS_RevData (OT)'!AQ31</f>
        <v>#VALUE!</v>
      </c>
      <c r="AR31" s="9" t="e">
        <f>'ANS_RevData (LA)'!AR31+'ANS_RevData (IB)'!AR31+'ANS_RevData (IL)'!AR31+'ANS_RevData (AB)'!AR31+'ANS_RevData (EN)'!AR31+'ANS_RevData (PH)'!AR31+'ANS_RevData (OT)'!AR31</f>
        <v>#VALUE!</v>
      </c>
      <c r="AS31" s="9" t="e">
        <f>'ANS_RevData (LA)'!AS31+'ANS_RevData (IB)'!AS31+'ANS_RevData (IL)'!AS31+'ANS_RevData (AB)'!AS31+'ANS_RevData (EN)'!AS31+'ANS_RevData (PH)'!AS31+'ANS_RevData (OT)'!AS31</f>
        <v>#VALUE!</v>
      </c>
      <c r="AT31" s="9" t="e">
        <f>'ANS_RevData (LA)'!AT31+'ANS_RevData (IB)'!AT31+'ANS_RevData (IL)'!AT31+'ANS_RevData (AB)'!AT31+'ANS_RevData (EN)'!AT31+'ANS_RevData (PH)'!AT31+'ANS_RevData (OT)'!AT31</f>
        <v>#VALUE!</v>
      </c>
      <c r="AU31" s="9" t="e">
        <f>'ANS_RevData (LA)'!AU31+'ANS_RevData (IB)'!AU31+'ANS_RevData (IL)'!AU31+'ANS_RevData (AB)'!AU31+'ANS_RevData (EN)'!AU31+'ANS_RevData (PH)'!AU31+'ANS_RevData (OT)'!AU31</f>
        <v>#VALUE!</v>
      </c>
      <c r="AV31" s="9" t="e">
        <f>'ANS_RevData (LA)'!AV31+'ANS_RevData (IB)'!AV31+'ANS_RevData (IL)'!AV31+'ANS_RevData (AB)'!AV31+'ANS_RevData (EN)'!AV31+'ANS_RevData (PH)'!AV31+'ANS_RevData (OT)'!AV31</f>
        <v>#VALUE!</v>
      </c>
      <c r="AW31" s="9" t="e">
        <f>'ANS_RevData (LA)'!AW31+'ANS_RevData (IB)'!AW31+'ANS_RevData (IL)'!AW31+'ANS_RevData (AB)'!AW31+'ANS_RevData (EN)'!AW31+'ANS_RevData (PH)'!AW31+'ANS_RevData (OT)'!AW31</f>
        <v>#VALUE!</v>
      </c>
      <c r="AX31" s="9" t="e">
        <f>'ANS_RevData (LA)'!AX31+'ANS_RevData (IB)'!AX31+'ANS_RevData (IL)'!AX31+'ANS_RevData (AB)'!AX31+'ANS_RevData (EN)'!AX31+'ANS_RevData (PH)'!AX31+'ANS_RevData (OT)'!AX31</f>
        <v>#VALUE!</v>
      </c>
      <c r="AY31" s="9" t="e">
        <f>'ANS_RevData (LA)'!AY31+'ANS_RevData (IB)'!AY31+'ANS_RevData (IL)'!AY31+'ANS_RevData (AB)'!AY31+'ANS_RevData (EN)'!AY31+'ANS_RevData (PH)'!AY31+'ANS_RevData (OT)'!AY31</f>
        <v>#VALUE!</v>
      </c>
      <c r="AZ31" s="9" t="e">
        <f>'ANS_RevData (LA)'!AZ31+'ANS_RevData (IB)'!AZ31+'ANS_RevData (IL)'!AZ31+'ANS_RevData (AB)'!AZ31+'ANS_RevData (EN)'!AZ31+'ANS_RevData (PH)'!AZ31+'ANS_RevData (OT)'!AZ31</f>
        <v>#VALUE!</v>
      </c>
      <c r="BA31" s="9" t="e">
        <f>'ANS_RevData (LA)'!BA31+'ANS_RevData (IB)'!BA31+'ANS_RevData (IL)'!BA31+'ANS_RevData (AB)'!BA31+'ANS_RevData (EN)'!BA31+'ANS_RevData (PH)'!BA31+'ANS_RevData (OT)'!BA31</f>
        <v>#VALUE!</v>
      </c>
      <c r="BB31" s="9" t="e">
        <f>'ANS_RevData (LA)'!BB31+'ANS_RevData (IB)'!BB31+'ANS_RevData (IL)'!BB31+'ANS_RevData (AB)'!BB31+'ANS_RevData (EN)'!BB31+'ANS_RevData (PH)'!BB31+'ANS_RevData (OT)'!BB31</f>
        <v>#VALUE!</v>
      </c>
      <c r="BC31" s="9" t="e">
        <f>'ANS_RevData (LA)'!BC31+'ANS_RevData (IB)'!BC31+'ANS_RevData (IL)'!BC31+'ANS_RevData (AB)'!BC31+'ANS_RevData (EN)'!BC31+'ANS_RevData (PH)'!BC31+'ANS_RevData (OT)'!BC31</f>
        <v>#VALUE!</v>
      </c>
      <c r="BD31" s="9" t="e">
        <f>'ANS_RevData (LA)'!BD31+'ANS_RevData (IB)'!BD31+'ANS_RevData (IL)'!BD31+'ANS_RevData (AB)'!BD31+'ANS_RevData (EN)'!BD31+'ANS_RevData (PH)'!BD31+'ANS_RevData (OT)'!BD31</f>
        <v>#VALUE!</v>
      </c>
      <c r="BE31" s="9" t="e">
        <f>'ANS_RevData (LA)'!BE31+'ANS_RevData (IB)'!BE31+'ANS_RevData (IL)'!BE31+'ANS_RevData (AB)'!BE31+'ANS_RevData (EN)'!BE31+'ANS_RevData (PH)'!BE31+'ANS_RevData (OT)'!BE31</f>
        <v>#VALUE!</v>
      </c>
      <c r="BF31" s="9" t="e">
        <f>'ANS_RevData (LA)'!BF31+'ANS_RevData (IB)'!BF31+'ANS_RevData (IL)'!BF31+'ANS_RevData (AB)'!BF31+'ANS_RevData (EN)'!BF31+'ANS_RevData (PH)'!BF31+'ANS_RevData (OT)'!BF31</f>
        <v>#VALUE!</v>
      </c>
      <c r="BG31" s="9" t="e">
        <f>'ANS_RevData (LA)'!BG31+'ANS_RevData (IB)'!BG31+'ANS_RevData (IL)'!BG31+'ANS_RevData (AB)'!BG31+'ANS_RevData (EN)'!BG31+'ANS_RevData (PH)'!BG31+'ANS_RevData (OT)'!BG31</f>
        <v>#VALUE!</v>
      </c>
      <c r="BH31" s="9" t="e">
        <f>'ANS_RevData (LA)'!BH31+'ANS_RevData (IB)'!BH31+'ANS_RevData (IL)'!BH31+'ANS_RevData (AB)'!BH31+'ANS_RevData (EN)'!BH31+'ANS_RevData (PH)'!BH31+'ANS_RevData (OT)'!BH31</f>
        <v>#VALUE!</v>
      </c>
      <c r="BI31" s="9" t="e">
        <f>'ANS_RevData (LA)'!BI31+'ANS_RevData (IB)'!BI31+'ANS_RevData (IL)'!BI31+'ANS_RevData (AB)'!BI31+'ANS_RevData (EN)'!BI31+'ANS_RevData (PH)'!BI31+'ANS_RevData (OT)'!BI31</f>
        <v>#VALUE!</v>
      </c>
      <c r="BJ31" s="9" t="e">
        <f>'ANS_RevData (LA)'!BJ31+'ANS_RevData (IB)'!BJ31+'ANS_RevData (IL)'!BJ31+'ANS_RevData (AB)'!BJ31+'ANS_RevData (EN)'!BJ31+'ANS_RevData (PH)'!BJ31+'ANS_RevData (OT)'!BJ31</f>
        <v>#VALUE!</v>
      </c>
      <c r="BK31" s="9" t="e">
        <f>'ANS_RevData (LA)'!BK31+'ANS_RevData (IB)'!BK31+'ANS_RevData (IL)'!BK31+'ANS_RevData (AB)'!BK31+'ANS_RevData (EN)'!BK31+'ANS_RevData (PH)'!BK31+'ANS_RevData (OT)'!BK31</f>
        <v>#VALUE!</v>
      </c>
      <c r="BL31" s="9" t="e">
        <f>'ANS_RevData (LA)'!BL31+'ANS_RevData (IB)'!BL31+'ANS_RevData (IL)'!BL31+'ANS_RevData (AB)'!BL31+'ANS_RevData (EN)'!BL31+'ANS_RevData (PH)'!BL31+'ANS_RevData (OT)'!BL31</f>
        <v>#VALUE!</v>
      </c>
      <c r="BM31" s="9" t="e">
        <f>'ANS_RevData (LA)'!BM31+'ANS_RevData (IB)'!BM31+'ANS_RevData (IL)'!BM31+'ANS_RevData (AB)'!BM31+'ANS_RevData (EN)'!BM31+'ANS_RevData (PH)'!BM31+'ANS_RevData (OT)'!BM31</f>
        <v>#VALUE!</v>
      </c>
      <c r="BN31" s="9" t="e">
        <f>'ANS_RevData (LA)'!BN31+'ANS_RevData (IB)'!BN31+'ANS_RevData (IL)'!BN31+'ANS_RevData (AB)'!BN31+'ANS_RevData (EN)'!BN31+'ANS_RevData (PH)'!BN31+'ANS_RevData (OT)'!BN31</f>
        <v>#VALUE!</v>
      </c>
      <c r="BO31" s="9" t="e">
        <f>'ANS_RevData (LA)'!BO31+'ANS_RevData (IB)'!BO31+'ANS_RevData (IL)'!BO31+'ANS_RevData (AB)'!BO31+'ANS_RevData (EN)'!BO31+'ANS_RevData (PH)'!BO31+'ANS_RevData (OT)'!BO31</f>
        <v>#VALUE!</v>
      </c>
    </row>
    <row r="32" spans="2:67" x14ac:dyDescent="0.25">
      <c r="B32" t="s">
        <v>153</v>
      </c>
      <c r="D32" s="7">
        <f t="shared" ref="D32:AC32" si="24">D31/D30</f>
        <v>3225.6309523809523</v>
      </c>
      <c r="E32" s="7">
        <f t="shared" si="24"/>
        <v>6416.3163265306121</v>
      </c>
      <c r="F32" s="7">
        <f t="shared" si="24"/>
        <v>4665.4867256637172</v>
      </c>
      <c r="G32" s="7">
        <f t="shared" si="24"/>
        <v>5643.151515151515</v>
      </c>
      <c r="H32" s="7">
        <f t="shared" si="24"/>
        <v>4118.3666666666668</v>
      </c>
      <c r="I32" s="7">
        <f t="shared" si="24"/>
        <v>4775</v>
      </c>
      <c r="J32" s="7">
        <f t="shared" si="24"/>
        <v>4043.6858006042298</v>
      </c>
      <c r="K32" s="7">
        <f t="shared" si="24"/>
        <v>3973.3006993006993</v>
      </c>
      <c r="L32" s="7">
        <f t="shared" si="24"/>
        <v>4501.304347826087</v>
      </c>
      <c r="M32" s="7">
        <f t="shared" si="24"/>
        <v>4064.9230769230771</v>
      </c>
      <c r="N32" s="7">
        <f t="shared" si="24"/>
        <v>6527.812030075188</v>
      </c>
      <c r="O32" s="7">
        <f t="shared" si="24"/>
        <v>10681.746031746032</v>
      </c>
      <c r="P32" s="7">
        <f t="shared" si="24"/>
        <v>8689.4609375</v>
      </c>
      <c r="Q32" s="7">
        <f t="shared" si="24"/>
        <v>8237.7397260273974</v>
      </c>
      <c r="R32" s="7">
        <f t="shared" si="24"/>
        <v>5375</v>
      </c>
      <c r="S32" s="7">
        <f t="shared" si="24"/>
        <v>6810.1584699453551</v>
      </c>
      <c r="T32" s="7">
        <f t="shared" si="24"/>
        <v>8620.546875</v>
      </c>
      <c r="U32" s="7">
        <f t="shared" si="24"/>
        <v>5275.5384615384619</v>
      </c>
      <c r="V32" s="7">
        <f t="shared" si="24"/>
        <v>8439.8594594594597</v>
      </c>
      <c r="W32" s="7">
        <f t="shared" si="24"/>
        <v>6736.9449541284403</v>
      </c>
      <c r="X32" s="7">
        <f t="shared" si="24"/>
        <v>4926.7807486631018</v>
      </c>
      <c r="Y32" s="7">
        <f t="shared" si="24"/>
        <v>8407.2184466019426</v>
      </c>
      <c r="Z32" s="7">
        <f t="shared" si="24"/>
        <v>6718.1488372093027</v>
      </c>
      <c r="AA32" s="7">
        <f t="shared" si="24"/>
        <v>6373.3852813852818</v>
      </c>
      <c r="AB32" s="7">
        <f t="shared" si="24"/>
        <v>8586.9747899159665</v>
      </c>
      <c r="AC32" s="7">
        <f t="shared" si="24"/>
        <v>38818.333333333336</v>
      </c>
      <c r="AD32" s="264">
        <f>SUM(P31:AC31)/SUM(P30:AC30)</f>
        <v>9645.4434320425207</v>
      </c>
      <c r="AF32" s="7">
        <f>AF31/AF30</f>
        <v>8586.9747899159665</v>
      </c>
      <c r="AG32" s="7">
        <f>AG31/AG30</f>
        <v>38818.333333333336</v>
      </c>
      <c r="AH32" s="7" t="e">
        <f t="shared" ref="AH32:BO32" si="25">AH31/AH30</f>
        <v>#VALUE!</v>
      </c>
      <c r="AI32" s="7" t="e">
        <f t="shared" si="25"/>
        <v>#VALUE!</v>
      </c>
      <c r="AJ32" s="9" t="e">
        <f t="shared" si="25"/>
        <v>#VALUE!</v>
      </c>
      <c r="AK32" s="9" t="e">
        <f t="shared" si="25"/>
        <v>#VALUE!</v>
      </c>
      <c r="AL32" s="9" t="e">
        <f t="shared" si="25"/>
        <v>#VALUE!</v>
      </c>
      <c r="AM32" s="9" t="e">
        <f t="shared" si="25"/>
        <v>#VALUE!</v>
      </c>
      <c r="AN32" s="9" t="e">
        <f t="shared" si="25"/>
        <v>#VALUE!</v>
      </c>
      <c r="AO32" s="9" t="e">
        <f t="shared" si="25"/>
        <v>#VALUE!</v>
      </c>
      <c r="AP32" s="9" t="e">
        <f t="shared" si="25"/>
        <v>#VALUE!</v>
      </c>
      <c r="AQ32" s="9" t="e">
        <f t="shared" si="25"/>
        <v>#VALUE!</v>
      </c>
      <c r="AR32" s="9" t="e">
        <f t="shared" si="25"/>
        <v>#VALUE!</v>
      </c>
      <c r="AS32" s="9" t="e">
        <f t="shared" si="25"/>
        <v>#VALUE!</v>
      </c>
      <c r="AT32" s="9" t="e">
        <f t="shared" si="25"/>
        <v>#VALUE!</v>
      </c>
      <c r="AU32" s="9" t="e">
        <f t="shared" si="25"/>
        <v>#VALUE!</v>
      </c>
      <c r="AV32" s="9" t="e">
        <f t="shared" si="25"/>
        <v>#VALUE!</v>
      </c>
      <c r="AW32" s="9" t="e">
        <f t="shared" si="25"/>
        <v>#VALUE!</v>
      </c>
      <c r="AX32" s="9" t="e">
        <f t="shared" si="25"/>
        <v>#VALUE!</v>
      </c>
      <c r="AY32" s="9" t="e">
        <f t="shared" si="25"/>
        <v>#VALUE!</v>
      </c>
      <c r="AZ32" s="9" t="e">
        <f t="shared" si="25"/>
        <v>#VALUE!</v>
      </c>
      <c r="BA32" s="9" t="e">
        <f t="shared" si="25"/>
        <v>#VALUE!</v>
      </c>
      <c r="BB32" s="9" t="e">
        <f t="shared" si="25"/>
        <v>#VALUE!</v>
      </c>
      <c r="BC32" s="9" t="e">
        <f t="shared" si="25"/>
        <v>#VALUE!</v>
      </c>
      <c r="BD32" s="9" t="e">
        <f t="shared" si="25"/>
        <v>#VALUE!</v>
      </c>
      <c r="BE32" s="9" t="e">
        <f t="shared" si="25"/>
        <v>#VALUE!</v>
      </c>
      <c r="BF32" s="9" t="e">
        <f t="shared" si="25"/>
        <v>#VALUE!</v>
      </c>
      <c r="BG32" s="9" t="e">
        <f t="shared" si="25"/>
        <v>#VALUE!</v>
      </c>
      <c r="BH32" s="9" t="e">
        <f t="shared" si="25"/>
        <v>#VALUE!</v>
      </c>
      <c r="BI32" s="9" t="e">
        <f t="shared" si="25"/>
        <v>#VALUE!</v>
      </c>
      <c r="BJ32" s="9" t="e">
        <f t="shared" si="25"/>
        <v>#VALUE!</v>
      </c>
      <c r="BK32" s="9" t="e">
        <f t="shared" si="25"/>
        <v>#VALUE!</v>
      </c>
      <c r="BL32" s="9" t="e">
        <f t="shared" si="25"/>
        <v>#VALUE!</v>
      </c>
      <c r="BM32" s="9" t="e">
        <f t="shared" si="25"/>
        <v>#VALUE!</v>
      </c>
      <c r="BN32" s="9" t="e">
        <f t="shared" si="25"/>
        <v>#VALUE!</v>
      </c>
      <c r="BO32" s="9" t="e">
        <f t="shared" si="25"/>
        <v>#VALUE!</v>
      </c>
    </row>
    <row r="33" spans="2:67" x14ac:dyDescent="0.25">
      <c r="B33" t="s">
        <v>277</v>
      </c>
      <c r="D33" s="7">
        <f>'ANS_RevData (LA)'!D33+'ANS_RevData (IB)'!D33+'ANS_RevData (IL)'!D33+'ANS_RevData (AB)'!D33+'ANS_RevData (EN)'!D33+'ANS_RevData (PH)'!D33+'ANS_RevData (OT)'!D33</f>
        <v>16250</v>
      </c>
      <c r="E33" s="7">
        <f>'ANS_RevData (LA)'!E33+'ANS_RevData (IB)'!E33+'ANS_RevData (IL)'!E33+'ANS_RevData (AB)'!E33+'ANS_RevData (EN)'!E33+'ANS_RevData (PH)'!E33+'ANS_RevData (OT)'!E33</f>
        <v>23650</v>
      </c>
      <c r="F33" s="7">
        <f>'ANS_RevData (LA)'!F33+'ANS_RevData (IB)'!F33+'ANS_RevData (IL)'!F33+'ANS_RevData (AB)'!F33+'ANS_RevData (EN)'!F33+'ANS_RevData (PH)'!F33+'ANS_RevData (OT)'!F33</f>
        <v>25200</v>
      </c>
      <c r="G33" s="7">
        <f>'ANS_RevData (LA)'!G33+'ANS_RevData (IB)'!G33+'ANS_RevData (IL)'!G33+'ANS_RevData (AB)'!G33+'ANS_RevData (EN)'!G33+'ANS_RevData (PH)'!G33+'ANS_RevData (OT)'!G33</f>
        <v>15750</v>
      </c>
      <c r="H33" s="7">
        <f>'ANS_RevData (LA)'!H33+'ANS_RevData (IB)'!H33+'ANS_RevData (IL)'!H33+'ANS_RevData (AB)'!H33+'ANS_RevData (EN)'!H33+'ANS_RevData (PH)'!H33+'ANS_RevData (OT)'!H33</f>
        <v>20150</v>
      </c>
      <c r="I33" s="7">
        <f>'ANS_RevData (LA)'!I33+'ANS_RevData (IB)'!I33+'ANS_RevData (IL)'!I33+'ANS_RevData (AB)'!I33+'ANS_RevData (EN)'!I33+'ANS_RevData (PH)'!I33+'ANS_RevData (OT)'!I33</f>
        <v>18200</v>
      </c>
      <c r="J33" s="7">
        <f>'ANS_RevData (LA)'!J33+'ANS_RevData (IB)'!J33+'ANS_RevData (IL)'!J33+'ANS_RevData (AB)'!J33+'ANS_RevData (EN)'!J33+'ANS_RevData (PH)'!J33+'ANS_RevData (OT)'!J33</f>
        <v>42750</v>
      </c>
      <c r="K33" s="7">
        <f>'ANS_RevData (LA)'!K33+'ANS_RevData (IB)'!K33+'ANS_RevData (IL)'!K33+'ANS_RevData (AB)'!K33+'ANS_RevData (EN)'!K33+'ANS_RevData (PH)'!K33+'ANS_RevData (OT)'!K33</f>
        <v>36750</v>
      </c>
      <c r="L33" s="7">
        <f>'ANS_RevData (LA)'!L33+'ANS_RevData (IB)'!L33+'ANS_RevData (IL)'!L33+'ANS_RevData (AB)'!L33+'ANS_RevData (EN)'!L33+'ANS_RevData (PH)'!L33+'ANS_RevData (OT)'!L33</f>
        <v>15650</v>
      </c>
      <c r="M33" s="7">
        <f>'ANS_RevData (LA)'!M33+'ANS_RevData (IB)'!M33+'ANS_RevData (IL)'!M33+'ANS_RevData (AB)'!M33+'ANS_RevData (EN)'!M33+'ANS_RevData (PH)'!M33+'ANS_RevData (OT)'!M33</f>
        <v>18350</v>
      </c>
      <c r="N33" s="7">
        <f>'ANS_RevData (LA)'!N33+'ANS_RevData (IB)'!N33+'ANS_RevData (IL)'!N33+'ANS_RevData (AB)'!N33+'ANS_RevData (EN)'!N33+'ANS_RevData (PH)'!N33+'ANS_RevData (OT)'!N33</f>
        <v>19700</v>
      </c>
      <c r="O33" s="7">
        <f>'ANS_RevData (LA)'!O33+'ANS_RevData (IB)'!O33+'ANS_RevData (IL)'!O33+'ANS_RevData (AB)'!O33+'ANS_RevData (EN)'!O33+'ANS_RevData (PH)'!O33+'ANS_RevData (OT)'!O33</f>
        <v>19600</v>
      </c>
      <c r="P33" s="7">
        <f>'ANS_RevData (LA)'!P33+'ANS_RevData (IB)'!P33+'ANS_RevData (IL)'!P33+'ANS_RevData (AB)'!P33+'ANS_RevData (EN)'!P33+'ANS_RevData (PH)'!P33+'ANS_RevData (OT)'!P33</f>
        <v>19700</v>
      </c>
      <c r="Q33" s="7">
        <f>'ANS_RevData (LA)'!Q33+'ANS_RevData (IB)'!Q33+'ANS_RevData (IL)'!Q33+'ANS_RevData (AB)'!Q33+'ANS_RevData (EN)'!Q33+'ANS_RevData (PH)'!Q33+'ANS_RevData (OT)'!Q33</f>
        <v>22150</v>
      </c>
      <c r="R33" s="7">
        <f>'ANS_RevData (LA)'!R33+'ANS_RevData (IB)'!R33+'ANS_RevData (IL)'!R33+'ANS_RevData (AB)'!R33+'ANS_RevData (EN)'!R33+'ANS_RevData (PH)'!R33+'ANS_RevData (OT)'!R33</f>
        <v>25550</v>
      </c>
      <c r="S33" s="7">
        <f>'ANS_RevData (LA)'!S33+'ANS_RevData (IB)'!S33+'ANS_RevData (IL)'!S33+'ANS_RevData (AB)'!S33+'ANS_RevData (EN)'!S33+'ANS_RevData (PH)'!S33+'ANS_RevData (OT)'!S33</f>
        <v>27100</v>
      </c>
      <c r="T33" s="7">
        <f>'ANS_RevData (LA)'!T33+'ANS_RevData (IB)'!T33+'ANS_RevData (IL)'!T33+'ANS_RevData (AB)'!T33+'ANS_RevData (EN)'!T33+'ANS_RevData (PH)'!T33+'ANS_RevData (OT)'!T33</f>
        <v>39250</v>
      </c>
      <c r="U33" s="7">
        <f>'ANS_RevData (LA)'!U33+'ANS_RevData (IB)'!U33+'ANS_RevData (IL)'!U33+'ANS_RevData (AB)'!U33+'ANS_RevData (EN)'!U33+'ANS_RevData (PH)'!U33+'ANS_RevData (OT)'!U33</f>
        <v>23850</v>
      </c>
      <c r="V33" s="7">
        <f>'ANS_RevData (LA)'!V33+'ANS_RevData (IB)'!V33+'ANS_RevData (IL)'!V33+'ANS_RevData (AB)'!V33+'ANS_RevData (EN)'!V33+'ANS_RevData (PH)'!V33+'ANS_RevData (OT)'!V33</f>
        <v>27450</v>
      </c>
      <c r="W33" s="7">
        <f>'ANS_RevData (LA)'!W33+'ANS_RevData (IB)'!W33+'ANS_RevData (IL)'!W33+'ANS_RevData (AB)'!W33+'ANS_RevData (EN)'!W33+'ANS_RevData (PH)'!W33+'ANS_RevData (OT)'!W33</f>
        <v>32350</v>
      </c>
      <c r="X33" s="7">
        <f>'ANS_RevData (LA)'!X33+'ANS_RevData (IB)'!X33+'ANS_RevData (IL)'!X33+'ANS_RevData (AB)'!X33+'ANS_RevData (EN)'!X33+'ANS_RevData (PH)'!X33+'ANS_RevData (OT)'!X33</f>
        <v>25250</v>
      </c>
      <c r="Y33" s="7">
        <f>'ANS_RevData (LA)'!Y33+'ANS_RevData (IB)'!Y33+'ANS_RevData (IL)'!Y33+'ANS_RevData (AB)'!Y33+'ANS_RevData (EN)'!Y33+'ANS_RevData (PH)'!Y33+'ANS_RevData (OT)'!Y33</f>
        <v>31200</v>
      </c>
      <c r="Z33" s="7">
        <f>'ANS_RevData (LA)'!Z33+'ANS_RevData (IB)'!Z33+'ANS_RevData (IL)'!Z33+'ANS_RevData (AB)'!Z33+'ANS_RevData (EN)'!Z33+'ANS_RevData (PH)'!Z33+'ANS_RevData (OT)'!Z33</f>
        <v>29550</v>
      </c>
      <c r="AA33" s="7">
        <f>'ANS_RevData (LA)'!AA33+'ANS_RevData (IB)'!AA33+'ANS_RevData (IL)'!AA33+'ANS_RevData (AB)'!AA33+'ANS_RevData (EN)'!AA33+'ANS_RevData (PH)'!AA33+'ANS_RevData (OT)'!AA33</f>
        <v>33550</v>
      </c>
      <c r="AB33" s="7">
        <f>'ANS_RevData (LA)'!AB33+'ANS_RevData (IB)'!AB33+'ANS_RevData (IL)'!AB33+'ANS_RevData (AB)'!AB33+'ANS_RevData (EN)'!AB33+'ANS_RevData (PH)'!AB33+'ANS_RevData (OT)'!AB33</f>
        <v>17700</v>
      </c>
      <c r="AC33" s="7">
        <f>'ANS_RevData (LA)'!AC33+'ANS_RevData (IB)'!AC33+'ANS_RevData (IL)'!AC33+'ANS_RevData (AB)'!AC33+'ANS_RevData (EN)'!AC33+'ANS_RevData (PH)'!AC33+'ANS_RevData (OT)'!AC33</f>
        <v>39950</v>
      </c>
      <c r="AF33" s="7">
        <f>AB33</f>
        <v>17700</v>
      </c>
      <c r="AG33" s="7">
        <f>AC33</f>
        <v>39950</v>
      </c>
      <c r="AH33" s="7" t="e">
        <f>'ANS_RevData (LA)'!AH33+'ANS_RevData (IB)'!AH33+'ANS_RevData (IL)'!AH33+'ANS_RevData (AB)'!AH33+'ANS_RevData (EN)'!AH33+'ANS_RevData (PH)'!AH33+'ANS_RevData (OT)'!AH33</f>
        <v>#VALUE!</v>
      </c>
      <c r="AI33" s="7" t="e">
        <f>'ANS_RevData (LA)'!AI33+'ANS_RevData (IB)'!AI33+'ANS_RevData (IL)'!AI33+'ANS_RevData (AB)'!AI33+'ANS_RevData (EN)'!AI33+'ANS_RevData (PH)'!AI33+'ANS_RevData (OT)'!AI33</f>
        <v>#VALUE!</v>
      </c>
      <c r="AJ33" s="9" t="e">
        <f>'ANS_RevData (LA)'!AJ33+'ANS_RevData (IB)'!AJ33+'ANS_RevData (IL)'!AJ33+'ANS_RevData (AB)'!AJ33+'ANS_RevData (EN)'!AJ33+'ANS_RevData (PH)'!AJ33+'ANS_RevData (OT)'!AJ33</f>
        <v>#VALUE!</v>
      </c>
      <c r="AK33" s="9" t="e">
        <f>'ANS_RevData (LA)'!AK33+'ANS_RevData (IB)'!AK33+'ANS_RevData (IL)'!AK33+'ANS_RevData (AB)'!AK33+'ANS_RevData (EN)'!AK33+'ANS_RevData (PH)'!AK33+'ANS_RevData (OT)'!AK33</f>
        <v>#VALUE!</v>
      </c>
      <c r="AL33" s="9" t="e">
        <f>'ANS_RevData (LA)'!AL33+'ANS_RevData (IB)'!AL33+'ANS_RevData (IL)'!AL33+'ANS_RevData (AB)'!AL33+'ANS_RevData (EN)'!AL33+'ANS_RevData (PH)'!AL33+'ANS_RevData (OT)'!AL33</f>
        <v>#VALUE!</v>
      </c>
      <c r="AM33" s="9" t="e">
        <f>'ANS_RevData (LA)'!AM33+'ANS_RevData (IB)'!AM33+'ANS_RevData (IL)'!AM33+'ANS_RevData (AB)'!AM33+'ANS_RevData (EN)'!AM33+'ANS_RevData (PH)'!AM33+'ANS_RevData (OT)'!AM33</f>
        <v>#VALUE!</v>
      </c>
      <c r="AN33" s="9" t="e">
        <f>'ANS_RevData (LA)'!AN33+'ANS_RevData (IB)'!AN33+'ANS_RevData (IL)'!AN33+'ANS_RevData (AB)'!AN33+'ANS_RevData (EN)'!AN33+'ANS_RevData (PH)'!AN33+'ANS_RevData (OT)'!AN33</f>
        <v>#VALUE!</v>
      </c>
      <c r="AO33" s="9" t="e">
        <f>'ANS_RevData (LA)'!AO33+'ANS_RevData (IB)'!AO33+'ANS_RevData (IL)'!AO33+'ANS_RevData (AB)'!AO33+'ANS_RevData (EN)'!AO33+'ANS_RevData (PH)'!AO33+'ANS_RevData (OT)'!AO33</f>
        <v>#VALUE!</v>
      </c>
      <c r="AP33" s="9" t="e">
        <f>'ANS_RevData (LA)'!AP33+'ANS_RevData (IB)'!AP33+'ANS_RevData (IL)'!AP33+'ANS_RevData (AB)'!AP33+'ANS_RevData (EN)'!AP33+'ANS_RevData (PH)'!AP33+'ANS_RevData (OT)'!AP33</f>
        <v>#VALUE!</v>
      </c>
      <c r="AQ33" s="9" t="e">
        <f>'ANS_RevData (LA)'!AQ33+'ANS_RevData (IB)'!AQ33+'ANS_RevData (IL)'!AQ33+'ANS_RevData (AB)'!AQ33+'ANS_RevData (EN)'!AQ33+'ANS_RevData (PH)'!AQ33+'ANS_RevData (OT)'!AQ33</f>
        <v>#VALUE!</v>
      </c>
      <c r="AR33" s="9" t="e">
        <f>'ANS_RevData (LA)'!AR33+'ANS_RevData (IB)'!AR33+'ANS_RevData (IL)'!AR33+'ANS_RevData (AB)'!AR33+'ANS_RevData (EN)'!AR33+'ANS_RevData (PH)'!AR33+'ANS_RevData (OT)'!AR33</f>
        <v>#VALUE!</v>
      </c>
      <c r="AS33" s="9" t="e">
        <f>'ANS_RevData (LA)'!AS33+'ANS_RevData (IB)'!AS33+'ANS_RevData (IL)'!AS33+'ANS_RevData (AB)'!AS33+'ANS_RevData (EN)'!AS33+'ANS_RevData (PH)'!AS33+'ANS_RevData (OT)'!AS33</f>
        <v>#VALUE!</v>
      </c>
      <c r="AT33" s="9" t="e">
        <f>'ANS_RevData (LA)'!AT33+'ANS_RevData (IB)'!AT33+'ANS_RevData (IL)'!AT33+'ANS_RevData (AB)'!AT33+'ANS_RevData (EN)'!AT33+'ANS_RevData (PH)'!AT33+'ANS_RevData (OT)'!AT33</f>
        <v>#VALUE!</v>
      </c>
      <c r="AU33" s="9" t="e">
        <f>'ANS_RevData (LA)'!AU33+'ANS_RevData (IB)'!AU33+'ANS_RevData (IL)'!AU33+'ANS_RevData (AB)'!AU33+'ANS_RevData (EN)'!AU33+'ANS_RevData (PH)'!AU33+'ANS_RevData (OT)'!AU33</f>
        <v>#VALUE!</v>
      </c>
      <c r="AV33" s="9" t="e">
        <f>'ANS_RevData (LA)'!AV33+'ANS_RevData (IB)'!AV33+'ANS_RevData (IL)'!AV33+'ANS_RevData (AB)'!AV33+'ANS_RevData (EN)'!AV33+'ANS_RevData (PH)'!AV33+'ANS_RevData (OT)'!AV33</f>
        <v>#VALUE!</v>
      </c>
      <c r="AW33" s="9" t="e">
        <f>'ANS_RevData (LA)'!AW33+'ANS_RevData (IB)'!AW33+'ANS_RevData (IL)'!AW33+'ANS_RevData (AB)'!AW33+'ANS_RevData (EN)'!AW33+'ANS_RevData (PH)'!AW33+'ANS_RevData (OT)'!AW33</f>
        <v>#VALUE!</v>
      </c>
      <c r="AX33" s="9" t="e">
        <f>'ANS_RevData (LA)'!AX33+'ANS_RevData (IB)'!AX33+'ANS_RevData (IL)'!AX33+'ANS_RevData (AB)'!AX33+'ANS_RevData (EN)'!AX33+'ANS_RevData (PH)'!AX33+'ANS_RevData (OT)'!AX33</f>
        <v>#VALUE!</v>
      </c>
      <c r="AY33" s="9" t="e">
        <f>'ANS_RevData (LA)'!AY33+'ANS_RevData (IB)'!AY33+'ANS_RevData (IL)'!AY33+'ANS_RevData (AB)'!AY33+'ANS_RevData (EN)'!AY33+'ANS_RevData (PH)'!AY33+'ANS_RevData (OT)'!AY33</f>
        <v>#VALUE!</v>
      </c>
      <c r="AZ33" s="9" t="e">
        <f>'ANS_RevData (LA)'!AZ33+'ANS_RevData (IB)'!AZ33+'ANS_RevData (IL)'!AZ33+'ANS_RevData (AB)'!AZ33+'ANS_RevData (EN)'!AZ33+'ANS_RevData (PH)'!AZ33+'ANS_RevData (OT)'!AZ33</f>
        <v>#VALUE!</v>
      </c>
      <c r="BA33" s="9" t="e">
        <f>'ANS_RevData (LA)'!BA33+'ANS_RevData (IB)'!BA33+'ANS_RevData (IL)'!BA33+'ANS_RevData (AB)'!BA33+'ANS_RevData (EN)'!BA33+'ANS_RevData (PH)'!BA33+'ANS_RevData (OT)'!BA33</f>
        <v>#VALUE!</v>
      </c>
      <c r="BB33" s="9" t="e">
        <f>'ANS_RevData (LA)'!BB33+'ANS_RevData (IB)'!BB33+'ANS_RevData (IL)'!BB33+'ANS_RevData (AB)'!BB33+'ANS_RevData (EN)'!BB33+'ANS_RevData (PH)'!BB33+'ANS_RevData (OT)'!BB33</f>
        <v>#VALUE!</v>
      </c>
      <c r="BC33" s="9" t="e">
        <f>'ANS_RevData (LA)'!BC33+'ANS_RevData (IB)'!BC33+'ANS_RevData (IL)'!BC33+'ANS_RevData (AB)'!BC33+'ANS_RevData (EN)'!BC33+'ANS_RevData (PH)'!BC33+'ANS_RevData (OT)'!BC33</f>
        <v>#VALUE!</v>
      </c>
      <c r="BD33" s="9" t="e">
        <f>'ANS_RevData (LA)'!BD33+'ANS_RevData (IB)'!BD33+'ANS_RevData (IL)'!BD33+'ANS_RevData (AB)'!BD33+'ANS_RevData (EN)'!BD33+'ANS_RevData (PH)'!BD33+'ANS_RevData (OT)'!BD33</f>
        <v>#VALUE!</v>
      </c>
      <c r="BE33" s="9" t="e">
        <f>'ANS_RevData (LA)'!BE33+'ANS_RevData (IB)'!BE33+'ANS_RevData (IL)'!BE33+'ANS_RevData (AB)'!BE33+'ANS_RevData (EN)'!BE33+'ANS_RevData (PH)'!BE33+'ANS_RevData (OT)'!BE33</f>
        <v>#VALUE!</v>
      </c>
      <c r="BF33" s="9" t="e">
        <f>'ANS_RevData (LA)'!BF33+'ANS_RevData (IB)'!BF33+'ANS_RevData (IL)'!BF33+'ANS_RevData (AB)'!BF33+'ANS_RevData (EN)'!BF33+'ANS_RevData (PH)'!BF33+'ANS_RevData (OT)'!BF33</f>
        <v>#VALUE!</v>
      </c>
      <c r="BG33" s="9" t="e">
        <f>'ANS_RevData (LA)'!BG33+'ANS_RevData (IB)'!BG33+'ANS_RevData (IL)'!BG33+'ANS_RevData (AB)'!BG33+'ANS_RevData (EN)'!BG33+'ANS_RevData (PH)'!BG33+'ANS_RevData (OT)'!BG33</f>
        <v>#VALUE!</v>
      </c>
      <c r="BH33" s="9" t="e">
        <f>'ANS_RevData (LA)'!BH33+'ANS_RevData (IB)'!BH33+'ANS_RevData (IL)'!BH33+'ANS_RevData (AB)'!BH33+'ANS_RevData (EN)'!BH33+'ANS_RevData (PH)'!BH33+'ANS_RevData (OT)'!BH33</f>
        <v>#VALUE!</v>
      </c>
      <c r="BI33" s="9" t="e">
        <f>'ANS_RevData (LA)'!BI33+'ANS_RevData (IB)'!BI33+'ANS_RevData (IL)'!BI33+'ANS_RevData (AB)'!BI33+'ANS_RevData (EN)'!BI33+'ANS_RevData (PH)'!BI33+'ANS_RevData (OT)'!BI33</f>
        <v>#VALUE!</v>
      </c>
      <c r="BJ33" s="9" t="e">
        <f>'ANS_RevData (LA)'!BJ33+'ANS_RevData (IB)'!BJ33+'ANS_RevData (IL)'!BJ33+'ANS_RevData (AB)'!BJ33+'ANS_RevData (EN)'!BJ33+'ANS_RevData (PH)'!BJ33+'ANS_RevData (OT)'!BJ33</f>
        <v>#VALUE!</v>
      </c>
      <c r="BK33" s="9" t="e">
        <f>'ANS_RevData (LA)'!BK33+'ANS_RevData (IB)'!BK33+'ANS_RevData (IL)'!BK33+'ANS_RevData (AB)'!BK33+'ANS_RevData (EN)'!BK33+'ANS_RevData (PH)'!BK33+'ANS_RevData (OT)'!BK33</f>
        <v>#VALUE!</v>
      </c>
      <c r="BL33" s="9" t="e">
        <f>'ANS_RevData (LA)'!BL33+'ANS_RevData (IB)'!BL33+'ANS_RevData (IL)'!BL33+'ANS_RevData (AB)'!BL33+'ANS_RevData (EN)'!BL33+'ANS_RevData (PH)'!BL33+'ANS_RevData (OT)'!BL33</f>
        <v>#VALUE!</v>
      </c>
      <c r="BM33" s="9" t="e">
        <f>'ANS_RevData (LA)'!BM33+'ANS_RevData (IB)'!BM33+'ANS_RevData (IL)'!BM33+'ANS_RevData (AB)'!BM33+'ANS_RevData (EN)'!BM33+'ANS_RevData (PH)'!BM33+'ANS_RevData (OT)'!BM33</f>
        <v>#VALUE!</v>
      </c>
      <c r="BN33" s="9" t="e">
        <f>'ANS_RevData (LA)'!BN33+'ANS_RevData (IB)'!BN33+'ANS_RevData (IL)'!BN33+'ANS_RevData (AB)'!BN33+'ANS_RevData (EN)'!BN33+'ANS_RevData (PH)'!BN33+'ANS_RevData (OT)'!BN33</f>
        <v>#VALUE!</v>
      </c>
      <c r="BO33" s="9" t="e">
        <f>'ANS_RevData (LA)'!BO33+'ANS_RevData (IB)'!BO33+'ANS_RevData (IL)'!BO33+'ANS_RevData (AB)'!BO33+'ANS_RevData (EN)'!BO33+'ANS_RevData (PH)'!BO33+'ANS_RevData (OT)'!BO33</f>
        <v>#VALUE!</v>
      </c>
    </row>
    <row r="34" spans="2:67" x14ac:dyDescent="0.25">
      <c r="B34" t="s">
        <v>278</v>
      </c>
      <c r="D34" s="7">
        <f>'ANS_RevData (LA)'!D34+'ANS_RevData (IB)'!D34+'ANS_RevData (IL)'!D34+'ANS_RevData (AB)'!D34+'ANS_RevData (EN)'!D34+'ANS_RevData (PH)'!D34+'ANS_RevData (OT)'!D34</f>
        <v>2630</v>
      </c>
      <c r="E34" s="7">
        <f>'ANS_RevData (LA)'!E34+'ANS_RevData (IB)'!E34+'ANS_RevData (IL)'!E34+'ANS_RevData (AB)'!E34+'ANS_RevData (EN)'!E34+'ANS_RevData (PH)'!E34+'ANS_RevData (OT)'!E34</f>
        <v>4070</v>
      </c>
      <c r="F34" s="7">
        <f>'ANS_RevData (LA)'!F34+'ANS_RevData (IB)'!F34+'ANS_RevData (IL)'!F34+'ANS_RevData (AB)'!F34+'ANS_RevData (EN)'!F34+'ANS_RevData (PH)'!F34+'ANS_RevData (OT)'!F34</f>
        <v>4240</v>
      </c>
      <c r="G34" s="7">
        <f>'ANS_RevData (LA)'!G34+'ANS_RevData (IB)'!G34+'ANS_RevData (IL)'!G34+'ANS_RevData (AB)'!G34+'ANS_RevData (EN)'!G34+'ANS_RevData (PH)'!G34+'ANS_RevData (OT)'!G34</f>
        <v>2750</v>
      </c>
      <c r="H34" s="7">
        <f>'ANS_RevData (LA)'!H34+'ANS_RevData (IB)'!H34+'ANS_RevData (IL)'!H34+'ANS_RevData (AB)'!H34+'ANS_RevData (EN)'!H34+'ANS_RevData (PH)'!H34+'ANS_RevData (OT)'!H34</f>
        <v>6090</v>
      </c>
      <c r="I34" s="7">
        <f>'ANS_RevData (LA)'!I34+'ANS_RevData (IB)'!I34+'ANS_RevData (IL)'!I34+'ANS_RevData (AB)'!I34+'ANS_RevData (EN)'!I34+'ANS_RevData (PH)'!I34+'ANS_RevData (OT)'!I34</f>
        <v>5880</v>
      </c>
      <c r="J34" s="7">
        <f>'ANS_RevData (LA)'!J34+'ANS_RevData (IB)'!J34+'ANS_RevData (IL)'!J34+'ANS_RevData (AB)'!J34+'ANS_RevData (EN)'!J34+'ANS_RevData (PH)'!J34+'ANS_RevData (OT)'!J34</f>
        <v>12480</v>
      </c>
      <c r="K34" s="7">
        <f>'ANS_RevData (LA)'!K34+'ANS_RevData (IB)'!K34+'ANS_RevData (IL)'!K34+'ANS_RevData (AB)'!K34+'ANS_RevData (EN)'!K34+'ANS_RevData (PH)'!K34+'ANS_RevData (OT)'!K34</f>
        <v>10610</v>
      </c>
      <c r="L34" s="7">
        <f>'ANS_RevData (LA)'!L34+'ANS_RevData (IB)'!L34+'ANS_RevData (IL)'!L34+'ANS_RevData (AB)'!L34+'ANS_RevData (EN)'!L34+'ANS_RevData (PH)'!L34+'ANS_RevData (OT)'!L34</f>
        <v>4790</v>
      </c>
      <c r="M34" s="7">
        <f>'ANS_RevData (LA)'!M34+'ANS_RevData (IB)'!M34+'ANS_RevData (IL)'!M34+'ANS_RevData (AB)'!M34+'ANS_RevData (EN)'!M34+'ANS_RevData (PH)'!M34+'ANS_RevData (OT)'!M34</f>
        <v>5810</v>
      </c>
      <c r="N34" s="7">
        <f>'ANS_RevData (LA)'!N34+'ANS_RevData (IB)'!N34+'ANS_RevData (IL)'!N34+'ANS_RevData (AB)'!N34+'ANS_RevData (EN)'!N34+'ANS_RevData (PH)'!N34+'ANS_RevData (OT)'!N34</f>
        <v>6490</v>
      </c>
      <c r="O34" s="7">
        <f>'ANS_RevData (LA)'!O34+'ANS_RevData (IB)'!O34+'ANS_RevData (IL)'!O34+'ANS_RevData (AB)'!O34+'ANS_RevData (EN)'!O34+'ANS_RevData (PH)'!O34+'ANS_RevData (OT)'!O34</f>
        <v>6600</v>
      </c>
      <c r="P34" s="7">
        <f>'ANS_RevData (LA)'!P34+'ANS_RevData (IB)'!P34+'ANS_RevData (IL)'!P34+'ANS_RevData (AB)'!P34+'ANS_RevData (EN)'!P34+'ANS_RevData (PH)'!P34+'ANS_RevData (OT)'!P34</f>
        <v>6650</v>
      </c>
      <c r="Q34" s="7">
        <f>'ANS_RevData (LA)'!Q34+'ANS_RevData (IB)'!Q34+'ANS_RevData (IL)'!Q34+'ANS_RevData (AB)'!Q34+'ANS_RevData (EN)'!Q34+'ANS_RevData (PH)'!Q34+'ANS_RevData (OT)'!Q34</f>
        <v>7430</v>
      </c>
      <c r="R34" s="7">
        <f>'ANS_RevData (LA)'!R34+'ANS_RevData (IB)'!R34+'ANS_RevData (IL)'!R34+'ANS_RevData (AB)'!R34+'ANS_RevData (EN)'!R34+'ANS_RevData (PH)'!R34+'ANS_RevData (OT)'!R34</f>
        <v>8050</v>
      </c>
      <c r="S34" s="7">
        <f>'ANS_RevData (LA)'!S34+'ANS_RevData (IB)'!S34+'ANS_RevData (IL)'!S34+'ANS_RevData (AB)'!S34+'ANS_RevData (EN)'!S34+'ANS_RevData (PH)'!S34+'ANS_RevData (OT)'!S34</f>
        <v>8940</v>
      </c>
      <c r="T34" s="7">
        <f>'ANS_RevData (LA)'!T34+'ANS_RevData (IB)'!T34+'ANS_RevData (IL)'!T34+'ANS_RevData (AB)'!T34+'ANS_RevData (EN)'!T34+'ANS_RevData (PH)'!T34+'ANS_RevData (OT)'!T34</f>
        <v>13270</v>
      </c>
      <c r="U34" s="7">
        <f>'ANS_RevData (LA)'!U34+'ANS_RevData (IB)'!U34+'ANS_RevData (IL)'!U34+'ANS_RevData (AB)'!U34+'ANS_RevData (EN)'!U34+'ANS_RevData (PH)'!U34+'ANS_RevData (OT)'!U34</f>
        <v>7540</v>
      </c>
      <c r="V34" s="7">
        <f>'ANS_RevData (LA)'!V34+'ANS_RevData (IB)'!V34+'ANS_RevData (IL)'!V34+'ANS_RevData (AB)'!V34+'ANS_RevData (EN)'!V34+'ANS_RevData (PH)'!V34+'ANS_RevData (OT)'!V34</f>
        <v>9150</v>
      </c>
      <c r="W34" s="7">
        <f>'ANS_RevData (LA)'!W34+'ANS_RevData (IB)'!W34+'ANS_RevData (IL)'!W34+'ANS_RevData (AB)'!W34+'ANS_RevData (EN)'!W34+'ANS_RevData (PH)'!W34+'ANS_RevData (OT)'!W34</f>
        <v>10680</v>
      </c>
      <c r="X34" s="7">
        <f>'ANS_RevData (LA)'!X34+'ANS_RevData (IB)'!X34+'ANS_RevData (IL)'!X34+'ANS_RevData (AB)'!X34+'ANS_RevData (EN)'!X34+'ANS_RevData (PH)'!X34+'ANS_RevData (OT)'!X34</f>
        <v>7750</v>
      </c>
      <c r="Y34" s="7">
        <f>'ANS_RevData (LA)'!Y34+'ANS_RevData (IB)'!Y34+'ANS_RevData (IL)'!Y34+'ANS_RevData (AB)'!Y34+'ANS_RevData (EN)'!Y34+'ANS_RevData (PH)'!Y34+'ANS_RevData (OT)'!Y34</f>
        <v>10480</v>
      </c>
      <c r="Z34" s="7">
        <f>'ANS_RevData (LA)'!Z34+'ANS_RevData (IB)'!Z34+'ANS_RevData (IL)'!Z34+'ANS_RevData (AB)'!Z34+'ANS_RevData (EN)'!Z34+'ANS_RevData (PH)'!Z34+'ANS_RevData (OT)'!Z34</f>
        <v>9200</v>
      </c>
      <c r="AA34" s="7">
        <f>'ANS_RevData (LA)'!AA34+'ANS_RevData (IB)'!AA34+'ANS_RevData (IL)'!AA34+'ANS_RevData (AB)'!AA34+'ANS_RevData (EN)'!AA34+'ANS_RevData (PH)'!AA34+'ANS_RevData (OT)'!AA34</f>
        <v>10870</v>
      </c>
      <c r="AB34" s="7">
        <f>'ANS_RevData (LA)'!AB34+'ANS_RevData (IB)'!AB34+'ANS_RevData (IL)'!AB34+'ANS_RevData (AB)'!AB34+'ANS_RevData (EN)'!AB34+'ANS_RevData (PH)'!AB34+'ANS_RevData (OT)'!AB34</f>
        <v>5830</v>
      </c>
      <c r="AC34" s="7">
        <f>'ANS_RevData (LA)'!AC34+'ANS_RevData (IB)'!AC34+'ANS_RevData (IL)'!AC34+'ANS_RevData (AB)'!AC34+'ANS_RevData (EN)'!AC34+'ANS_RevData (PH)'!AC34+'ANS_RevData (OT)'!AC34</f>
        <v>14790</v>
      </c>
      <c r="AF34" s="7">
        <f>AB34</f>
        <v>5830</v>
      </c>
      <c r="AG34" s="7">
        <f>AC34</f>
        <v>14790</v>
      </c>
      <c r="AH34" s="7" t="e">
        <f>'ANS_RevData (LA)'!AH34+'ANS_RevData (IB)'!AH34+'ANS_RevData (IL)'!AH34+'ANS_RevData (AB)'!AH34+'ANS_RevData (EN)'!AH34+'ANS_RevData (PH)'!AH34+'ANS_RevData (OT)'!AH34</f>
        <v>#VALUE!</v>
      </c>
      <c r="AI34" s="7" t="e">
        <f>'ANS_RevData (LA)'!AI34+'ANS_RevData (IB)'!AI34+'ANS_RevData (IL)'!AI34+'ANS_RevData (AB)'!AI34+'ANS_RevData (EN)'!AI34+'ANS_RevData (PH)'!AI34+'ANS_RevData (OT)'!AI34</f>
        <v>#VALUE!</v>
      </c>
      <c r="AJ34" s="9" t="e">
        <f>'ANS_RevData (LA)'!AJ34+'ANS_RevData (IB)'!AJ34+'ANS_RevData (IL)'!AJ34+'ANS_RevData (AB)'!AJ34+'ANS_RevData (EN)'!AJ34+'ANS_RevData (PH)'!AJ34+'ANS_RevData (OT)'!AJ34</f>
        <v>#VALUE!</v>
      </c>
      <c r="AK34" s="9" t="e">
        <f>'ANS_RevData (LA)'!AK34+'ANS_RevData (IB)'!AK34+'ANS_RevData (IL)'!AK34+'ANS_RevData (AB)'!AK34+'ANS_RevData (EN)'!AK34+'ANS_RevData (PH)'!AK34+'ANS_RevData (OT)'!AK34</f>
        <v>#VALUE!</v>
      </c>
      <c r="AL34" s="9" t="e">
        <f>'ANS_RevData (LA)'!AL34+'ANS_RevData (IB)'!AL34+'ANS_RevData (IL)'!AL34+'ANS_RevData (AB)'!AL34+'ANS_RevData (EN)'!AL34+'ANS_RevData (PH)'!AL34+'ANS_RevData (OT)'!AL34</f>
        <v>#VALUE!</v>
      </c>
      <c r="AM34" s="9" t="e">
        <f>'ANS_RevData (LA)'!AM34+'ANS_RevData (IB)'!AM34+'ANS_RevData (IL)'!AM34+'ANS_RevData (AB)'!AM34+'ANS_RevData (EN)'!AM34+'ANS_RevData (PH)'!AM34+'ANS_RevData (OT)'!AM34</f>
        <v>#VALUE!</v>
      </c>
      <c r="AN34" s="9" t="e">
        <f>'ANS_RevData (LA)'!AN34+'ANS_RevData (IB)'!AN34+'ANS_RevData (IL)'!AN34+'ANS_RevData (AB)'!AN34+'ANS_RevData (EN)'!AN34+'ANS_RevData (PH)'!AN34+'ANS_RevData (OT)'!AN34</f>
        <v>#VALUE!</v>
      </c>
      <c r="AO34" s="9" t="e">
        <f>'ANS_RevData (LA)'!AO34+'ANS_RevData (IB)'!AO34+'ANS_RevData (IL)'!AO34+'ANS_RevData (AB)'!AO34+'ANS_RevData (EN)'!AO34+'ANS_RevData (PH)'!AO34+'ANS_RevData (OT)'!AO34</f>
        <v>#VALUE!</v>
      </c>
      <c r="AP34" s="9" t="e">
        <f>'ANS_RevData (LA)'!AP34+'ANS_RevData (IB)'!AP34+'ANS_RevData (IL)'!AP34+'ANS_RevData (AB)'!AP34+'ANS_RevData (EN)'!AP34+'ANS_RevData (PH)'!AP34+'ANS_RevData (OT)'!AP34</f>
        <v>#VALUE!</v>
      </c>
      <c r="AQ34" s="9" t="e">
        <f>'ANS_RevData (LA)'!AQ34+'ANS_RevData (IB)'!AQ34+'ANS_RevData (IL)'!AQ34+'ANS_RevData (AB)'!AQ34+'ANS_RevData (EN)'!AQ34+'ANS_RevData (PH)'!AQ34+'ANS_RevData (OT)'!AQ34</f>
        <v>#VALUE!</v>
      </c>
      <c r="AR34" s="9" t="e">
        <f>'ANS_RevData (LA)'!AR34+'ANS_RevData (IB)'!AR34+'ANS_RevData (IL)'!AR34+'ANS_RevData (AB)'!AR34+'ANS_RevData (EN)'!AR34+'ANS_RevData (PH)'!AR34+'ANS_RevData (OT)'!AR34</f>
        <v>#VALUE!</v>
      </c>
      <c r="AS34" s="9" t="e">
        <f>'ANS_RevData (LA)'!AS34+'ANS_RevData (IB)'!AS34+'ANS_RevData (IL)'!AS34+'ANS_RevData (AB)'!AS34+'ANS_RevData (EN)'!AS34+'ANS_RevData (PH)'!AS34+'ANS_RevData (OT)'!AS34</f>
        <v>#VALUE!</v>
      </c>
      <c r="AT34" s="9" t="e">
        <f>'ANS_RevData (LA)'!AT34+'ANS_RevData (IB)'!AT34+'ANS_RevData (IL)'!AT34+'ANS_RevData (AB)'!AT34+'ANS_RevData (EN)'!AT34+'ANS_RevData (PH)'!AT34+'ANS_RevData (OT)'!AT34</f>
        <v>#VALUE!</v>
      </c>
      <c r="AU34" s="9" t="e">
        <f>'ANS_RevData (LA)'!AU34+'ANS_RevData (IB)'!AU34+'ANS_RevData (IL)'!AU34+'ANS_RevData (AB)'!AU34+'ANS_RevData (EN)'!AU34+'ANS_RevData (PH)'!AU34+'ANS_RevData (OT)'!AU34</f>
        <v>#VALUE!</v>
      </c>
      <c r="AV34" s="9" t="e">
        <f>'ANS_RevData (LA)'!AV34+'ANS_RevData (IB)'!AV34+'ANS_RevData (IL)'!AV34+'ANS_RevData (AB)'!AV34+'ANS_RevData (EN)'!AV34+'ANS_RevData (PH)'!AV34+'ANS_RevData (OT)'!AV34</f>
        <v>#VALUE!</v>
      </c>
      <c r="AW34" s="9" t="e">
        <f>'ANS_RevData (LA)'!AW34+'ANS_RevData (IB)'!AW34+'ANS_RevData (IL)'!AW34+'ANS_RevData (AB)'!AW34+'ANS_RevData (EN)'!AW34+'ANS_RevData (PH)'!AW34+'ANS_RevData (OT)'!AW34</f>
        <v>#VALUE!</v>
      </c>
      <c r="AX34" s="9" t="e">
        <f>'ANS_RevData (LA)'!AX34+'ANS_RevData (IB)'!AX34+'ANS_RevData (IL)'!AX34+'ANS_RevData (AB)'!AX34+'ANS_RevData (EN)'!AX34+'ANS_RevData (PH)'!AX34+'ANS_RevData (OT)'!AX34</f>
        <v>#VALUE!</v>
      </c>
      <c r="AY34" s="9" t="e">
        <f>'ANS_RevData (LA)'!AY34+'ANS_RevData (IB)'!AY34+'ANS_RevData (IL)'!AY34+'ANS_RevData (AB)'!AY34+'ANS_RevData (EN)'!AY34+'ANS_RevData (PH)'!AY34+'ANS_RevData (OT)'!AY34</f>
        <v>#VALUE!</v>
      </c>
      <c r="AZ34" s="9" t="e">
        <f>'ANS_RevData (LA)'!AZ34+'ANS_RevData (IB)'!AZ34+'ANS_RevData (IL)'!AZ34+'ANS_RevData (AB)'!AZ34+'ANS_RevData (EN)'!AZ34+'ANS_RevData (PH)'!AZ34+'ANS_RevData (OT)'!AZ34</f>
        <v>#VALUE!</v>
      </c>
      <c r="BA34" s="9" t="e">
        <f>'ANS_RevData (LA)'!BA34+'ANS_RevData (IB)'!BA34+'ANS_RevData (IL)'!BA34+'ANS_RevData (AB)'!BA34+'ANS_RevData (EN)'!BA34+'ANS_RevData (PH)'!BA34+'ANS_RevData (OT)'!BA34</f>
        <v>#VALUE!</v>
      </c>
      <c r="BB34" s="9" t="e">
        <f>'ANS_RevData (LA)'!BB34+'ANS_RevData (IB)'!BB34+'ANS_RevData (IL)'!BB34+'ANS_RevData (AB)'!BB34+'ANS_RevData (EN)'!BB34+'ANS_RevData (PH)'!BB34+'ANS_RevData (OT)'!BB34</f>
        <v>#VALUE!</v>
      </c>
      <c r="BC34" s="9" t="e">
        <f>'ANS_RevData (LA)'!BC34+'ANS_RevData (IB)'!BC34+'ANS_RevData (IL)'!BC34+'ANS_RevData (AB)'!BC34+'ANS_RevData (EN)'!BC34+'ANS_RevData (PH)'!BC34+'ANS_RevData (OT)'!BC34</f>
        <v>#VALUE!</v>
      </c>
      <c r="BD34" s="9" t="e">
        <f>'ANS_RevData (LA)'!BD34+'ANS_RevData (IB)'!BD34+'ANS_RevData (IL)'!BD34+'ANS_RevData (AB)'!BD34+'ANS_RevData (EN)'!BD34+'ANS_RevData (PH)'!BD34+'ANS_RevData (OT)'!BD34</f>
        <v>#VALUE!</v>
      </c>
      <c r="BE34" s="9" t="e">
        <f>'ANS_RevData (LA)'!BE34+'ANS_RevData (IB)'!BE34+'ANS_RevData (IL)'!BE34+'ANS_RevData (AB)'!BE34+'ANS_RevData (EN)'!BE34+'ANS_RevData (PH)'!BE34+'ANS_RevData (OT)'!BE34</f>
        <v>#VALUE!</v>
      </c>
      <c r="BF34" s="9" t="e">
        <f>'ANS_RevData (LA)'!BF34+'ANS_RevData (IB)'!BF34+'ANS_RevData (IL)'!BF34+'ANS_RevData (AB)'!BF34+'ANS_RevData (EN)'!BF34+'ANS_RevData (PH)'!BF34+'ANS_RevData (OT)'!BF34</f>
        <v>#VALUE!</v>
      </c>
      <c r="BG34" s="9" t="e">
        <f>'ANS_RevData (LA)'!BG34+'ANS_RevData (IB)'!BG34+'ANS_RevData (IL)'!BG34+'ANS_RevData (AB)'!BG34+'ANS_RevData (EN)'!BG34+'ANS_RevData (PH)'!BG34+'ANS_RevData (OT)'!BG34</f>
        <v>#VALUE!</v>
      </c>
      <c r="BH34" s="9" t="e">
        <f>'ANS_RevData (LA)'!BH34+'ANS_RevData (IB)'!BH34+'ANS_RevData (IL)'!BH34+'ANS_RevData (AB)'!BH34+'ANS_RevData (EN)'!BH34+'ANS_RevData (PH)'!BH34+'ANS_RevData (OT)'!BH34</f>
        <v>#VALUE!</v>
      </c>
      <c r="BI34" s="9" t="e">
        <f>'ANS_RevData (LA)'!BI34+'ANS_RevData (IB)'!BI34+'ANS_RevData (IL)'!BI34+'ANS_RevData (AB)'!BI34+'ANS_RevData (EN)'!BI34+'ANS_RevData (PH)'!BI34+'ANS_RevData (OT)'!BI34</f>
        <v>#VALUE!</v>
      </c>
      <c r="BJ34" s="9" t="e">
        <f>'ANS_RevData (LA)'!BJ34+'ANS_RevData (IB)'!BJ34+'ANS_RevData (IL)'!BJ34+'ANS_RevData (AB)'!BJ34+'ANS_RevData (EN)'!BJ34+'ANS_RevData (PH)'!BJ34+'ANS_RevData (OT)'!BJ34</f>
        <v>#VALUE!</v>
      </c>
      <c r="BK34" s="9" t="e">
        <f>'ANS_RevData (LA)'!BK34+'ANS_RevData (IB)'!BK34+'ANS_RevData (IL)'!BK34+'ANS_RevData (AB)'!BK34+'ANS_RevData (EN)'!BK34+'ANS_RevData (PH)'!BK34+'ANS_RevData (OT)'!BK34</f>
        <v>#VALUE!</v>
      </c>
      <c r="BL34" s="9" t="e">
        <f>'ANS_RevData (LA)'!BL34+'ANS_RevData (IB)'!BL34+'ANS_RevData (IL)'!BL34+'ANS_RevData (AB)'!BL34+'ANS_RevData (EN)'!BL34+'ANS_RevData (PH)'!BL34+'ANS_RevData (OT)'!BL34</f>
        <v>#VALUE!</v>
      </c>
      <c r="BM34" s="9" t="e">
        <f>'ANS_RevData (LA)'!BM34+'ANS_RevData (IB)'!BM34+'ANS_RevData (IL)'!BM34+'ANS_RevData (AB)'!BM34+'ANS_RevData (EN)'!BM34+'ANS_RevData (PH)'!BM34+'ANS_RevData (OT)'!BM34</f>
        <v>#VALUE!</v>
      </c>
      <c r="BN34" s="9" t="e">
        <f>'ANS_RevData (LA)'!BN34+'ANS_RevData (IB)'!BN34+'ANS_RevData (IL)'!BN34+'ANS_RevData (AB)'!BN34+'ANS_RevData (EN)'!BN34+'ANS_RevData (PH)'!BN34+'ANS_RevData (OT)'!BN34</f>
        <v>#VALUE!</v>
      </c>
      <c r="BO34" s="9" t="e">
        <f>'ANS_RevData (LA)'!BO34+'ANS_RevData (IB)'!BO34+'ANS_RevData (IL)'!BO34+'ANS_RevData (AB)'!BO34+'ANS_RevData (EN)'!BO34+'ANS_RevData (PH)'!BO34+'ANS_RevData (OT)'!BO34</f>
        <v>#VALUE!</v>
      </c>
    </row>
    <row r="36" spans="2:67" x14ac:dyDescent="0.25">
      <c r="B36" s="1" t="s">
        <v>108</v>
      </c>
      <c r="D36" s="240"/>
      <c r="E36" s="240"/>
      <c r="F36" s="240"/>
      <c r="G36" s="240"/>
      <c r="H36" s="240"/>
      <c r="I36" s="240"/>
      <c r="J36" s="240"/>
      <c r="K36" s="240"/>
      <c r="L36" s="240"/>
      <c r="M36" s="240"/>
      <c r="N36" s="240"/>
      <c r="O36" s="240"/>
      <c r="P36" s="240"/>
      <c r="Q36" s="240"/>
      <c r="R36" s="240"/>
      <c r="S36" s="240"/>
      <c r="T36" s="240"/>
      <c r="U36" s="240"/>
      <c r="V36" s="240"/>
      <c r="W36" s="240"/>
      <c r="X36" s="240"/>
      <c r="Y36" s="240"/>
      <c r="Z36" s="240"/>
      <c r="AA36" s="234">
        <f>RATE((COUNT($L$1:$O$1)),,-$K37,$O37)</f>
        <v>0.50178305325481598</v>
      </c>
      <c r="AB36" s="234">
        <f>RATE((COUNT($L$1:$O$1)),,-$K37,$O37)</f>
        <v>0.50178305325481598</v>
      </c>
      <c r="AC36" s="234">
        <f>RATE((COUNT($Q$1:$AC$1)),,-$P37,$AC37)</f>
        <v>0.1347931993693432</v>
      </c>
      <c r="AF36" s="234"/>
      <c r="AG36" s="234"/>
      <c r="AH36" s="234"/>
      <c r="AI36" s="234"/>
    </row>
    <row r="37" spans="2:67" x14ac:dyDescent="0.25">
      <c r="B37" s="242" t="s">
        <v>137</v>
      </c>
      <c r="D37" s="243"/>
      <c r="E37" s="243"/>
      <c r="F37" s="243"/>
      <c r="G37" s="243"/>
      <c r="H37" s="243"/>
      <c r="I37" s="243"/>
      <c r="J37" s="243"/>
      <c r="K37" s="243">
        <f t="shared" ref="K37:AC37" si="26">K44+K45</f>
        <v>127</v>
      </c>
      <c r="L37" s="243">
        <f t="shared" si="26"/>
        <v>471</v>
      </c>
      <c r="M37" s="243">
        <f t="shared" si="26"/>
        <v>628</v>
      </c>
      <c r="N37" s="243">
        <f t="shared" si="26"/>
        <v>675</v>
      </c>
      <c r="O37" s="243">
        <f t="shared" si="26"/>
        <v>646</v>
      </c>
      <c r="P37" s="243">
        <f t="shared" si="26"/>
        <v>594</v>
      </c>
      <c r="Q37" s="243">
        <f t="shared" si="26"/>
        <v>795</v>
      </c>
      <c r="R37" s="243">
        <f t="shared" si="26"/>
        <v>969</v>
      </c>
      <c r="S37" s="243">
        <f t="shared" si="26"/>
        <v>1142</v>
      </c>
      <c r="T37" s="243">
        <f t="shared" si="26"/>
        <v>1212</v>
      </c>
      <c r="U37" s="243">
        <f t="shared" si="26"/>
        <v>1366</v>
      </c>
      <c r="V37" s="243">
        <f t="shared" si="26"/>
        <v>1841</v>
      </c>
      <c r="W37" s="243">
        <f t="shared" si="26"/>
        <v>2330</v>
      </c>
      <c r="X37" s="243">
        <f t="shared" si="26"/>
        <v>2844</v>
      </c>
      <c r="Y37" s="243">
        <f t="shared" si="26"/>
        <v>3113</v>
      </c>
      <c r="Z37" s="243">
        <f t="shared" si="26"/>
        <v>3165</v>
      </c>
      <c r="AA37" s="243">
        <f t="shared" si="26"/>
        <v>3158</v>
      </c>
      <c r="AB37" s="243">
        <f t="shared" si="26"/>
        <v>3045</v>
      </c>
      <c r="AC37" s="243">
        <f t="shared" si="26"/>
        <v>3074</v>
      </c>
      <c r="AF37" s="244">
        <f>SUM(AF44:AF45)</f>
        <v>3045</v>
      </c>
      <c r="AG37" s="244">
        <f t="shared" ref="AG37:BO37" si="27">ROUND((AF44+AF45)*(1+AG38),)</f>
        <v>3350</v>
      </c>
      <c r="AH37" s="244">
        <f t="shared" si="27"/>
        <v>3381</v>
      </c>
      <c r="AI37" s="244" t="e">
        <f t="shared" si="27"/>
        <v>#VALUE!</v>
      </c>
      <c r="AJ37" s="245" t="e">
        <f t="shared" si="27"/>
        <v>#VALUE!</v>
      </c>
      <c r="AK37" s="245" t="e">
        <f t="shared" si="27"/>
        <v>#VALUE!</v>
      </c>
      <c r="AL37" s="245" t="e">
        <f t="shared" si="27"/>
        <v>#VALUE!</v>
      </c>
      <c r="AM37" s="245" t="e">
        <f t="shared" si="27"/>
        <v>#VALUE!</v>
      </c>
      <c r="AN37" s="245" t="e">
        <f t="shared" si="27"/>
        <v>#VALUE!</v>
      </c>
      <c r="AO37" s="245" t="e">
        <f t="shared" si="27"/>
        <v>#VALUE!</v>
      </c>
      <c r="AP37" s="245" t="e">
        <f t="shared" si="27"/>
        <v>#VALUE!</v>
      </c>
      <c r="AQ37" s="245" t="e">
        <f t="shared" si="27"/>
        <v>#VALUE!</v>
      </c>
      <c r="AR37" s="245" t="e">
        <f t="shared" si="27"/>
        <v>#VALUE!</v>
      </c>
      <c r="AS37" s="245" t="e">
        <f t="shared" si="27"/>
        <v>#VALUE!</v>
      </c>
      <c r="AT37" s="245" t="e">
        <f t="shared" si="27"/>
        <v>#VALUE!</v>
      </c>
      <c r="AU37" s="245" t="e">
        <f t="shared" si="27"/>
        <v>#VALUE!</v>
      </c>
      <c r="AV37" s="245" t="e">
        <f t="shared" si="27"/>
        <v>#VALUE!</v>
      </c>
      <c r="AW37" s="245" t="e">
        <f t="shared" si="27"/>
        <v>#VALUE!</v>
      </c>
      <c r="AX37" s="245" t="e">
        <f t="shared" si="27"/>
        <v>#VALUE!</v>
      </c>
      <c r="AY37" s="245" t="e">
        <f t="shared" si="27"/>
        <v>#VALUE!</v>
      </c>
      <c r="AZ37" s="245" t="e">
        <f t="shared" si="27"/>
        <v>#VALUE!</v>
      </c>
      <c r="BA37" s="245" t="e">
        <f t="shared" si="27"/>
        <v>#VALUE!</v>
      </c>
      <c r="BB37" s="245" t="e">
        <f t="shared" si="27"/>
        <v>#VALUE!</v>
      </c>
      <c r="BC37" s="245" t="e">
        <f t="shared" si="27"/>
        <v>#VALUE!</v>
      </c>
      <c r="BD37" s="245" t="e">
        <f t="shared" si="27"/>
        <v>#VALUE!</v>
      </c>
      <c r="BE37" s="245" t="e">
        <f t="shared" si="27"/>
        <v>#VALUE!</v>
      </c>
      <c r="BF37" s="245" t="e">
        <f t="shared" si="27"/>
        <v>#VALUE!</v>
      </c>
      <c r="BG37" s="245" t="e">
        <f t="shared" si="27"/>
        <v>#VALUE!</v>
      </c>
      <c r="BH37" s="245" t="e">
        <f t="shared" si="27"/>
        <v>#VALUE!</v>
      </c>
      <c r="BI37" s="245" t="e">
        <f t="shared" si="27"/>
        <v>#VALUE!</v>
      </c>
      <c r="BJ37" s="245" t="e">
        <f t="shared" si="27"/>
        <v>#VALUE!</v>
      </c>
      <c r="BK37" s="245" t="e">
        <f t="shared" si="27"/>
        <v>#VALUE!</v>
      </c>
      <c r="BL37" s="245" t="e">
        <f t="shared" si="27"/>
        <v>#VALUE!</v>
      </c>
      <c r="BM37" s="245" t="e">
        <f t="shared" si="27"/>
        <v>#VALUE!</v>
      </c>
      <c r="BN37" s="245" t="e">
        <f t="shared" si="27"/>
        <v>#VALUE!</v>
      </c>
      <c r="BO37" s="245" t="e">
        <f t="shared" si="27"/>
        <v>#VALUE!</v>
      </c>
    </row>
    <row r="38" spans="2:67" x14ac:dyDescent="0.25">
      <c r="B38" s="246" t="s">
        <v>99</v>
      </c>
      <c r="C38" s="247"/>
      <c r="D38" s="248"/>
      <c r="E38" s="249"/>
      <c r="F38" s="249"/>
      <c r="G38" s="249"/>
      <c r="H38" s="249"/>
      <c r="I38" s="249"/>
      <c r="J38" s="249"/>
      <c r="K38" s="249"/>
      <c r="L38" s="249">
        <f t="shared" ref="L38:AB38" si="28">RATE(1,,-K37,L37)</f>
        <v>2.7086614173228347</v>
      </c>
      <c r="M38" s="249">
        <f t="shared" si="28"/>
        <v>0.33333333333333337</v>
      </c>
      <c r="N38" s="249">
        <f t="shared" si="28"/>
        <v>7.4840764331210119E-2</v>
      </c>
      <c r="O38" s="249">
        <f t="shared" si="28"/>
        <v>-4.2962962962962932E-2</v>
      </c>
      <c r="P38" s="249">
        <f t="shared" si="28"/>
        <v>-8.0495356037151633E-2</v>
      </c>
      <c r="Q38" s="249">
        <f t="shared" si="28"/>
        <v>0.33838383838383829</v>
      </c>
      <c r="R38" s="249">
        <f t="shared" si="28"/>
        <v>0.218867924528302</v>
      </c>
      <c r="S38" s="249">
        <f t="shared" si="28"/>
        <v>0.17853457172342607</v>
      </c>
      <c r="T38" s="249">
        <f t="shared" si="28"/>
        <v>6.1295971978984225E-2</v>
      </c>
      <c r="U38" s="249">
        <f t="shared" si="28"/>
        <v>0.1270627062706271</v>
      </c>
      <c r="V38" s="249">
        <f t="shared" si="28"/>
        <v>0.34773060029282582</v>
      </c>
      <c r="W38" s="249">
        <f t="shared" si="28"/>
        <v>0.26561651276480175</v>
      </c>
      <c r="X38" s="249">
        <f t="shared" si="28"/>
        <v>0.22060085836909868</v>
      </c>
      <c r="Y38" s="249">
        <f t="shared" si="28"/>
        <v>9.4585091420534353E-2</v>
      </c>
      <c r="Z38" s="249">
        <f t="shared" si="28"/>
        <v>1.6704143912624449E-2</v>
      </c>
      <c r="AA38" s="249">
        <f t="shared" si="28"/>
        <v>-2.2116903633491369E-3</v>
      </c>
      <c r="AB38" s="249">
        <f t="shared" si="28"/>
        <v>-3.5782140595313545E-2</v>
      </c>
      <c r="AC38" s="249">
        <f>RATE(1,,-AA37,AC37)</f>
        <v>-2.659911336288797E-2</v>
      </c>
      <c r="AD38" s="250">
        <v>0.1</v>
      </c>
      <c r="AF38" s="251">
        <f>AD38</f>
        <v>0.1</v>
      </c>
      <c r="AG38" s="251">
        <f>AF38</f>
        <v>0.1</v>
      </c>
      <c r="AH38" s="251">
        <f t="shared" ref="AH38:AW42" si="29">AG38</f>
        <v>0.1</v>
      </c>
      <c r="AI38" s="251">
        <f t="shared" si="29"/>
        <v>0.1</v>
      </c>
      <c r="AJ38" s="252">
        <f t="shared" si="29"/>
        <v>0.1</v>
      </c>
      <c r="AK38" s="252">
        <f t="shared" si="29"/>
        <v>0.1</v>
      </c>
      <c r="AL38" s="252">
        <f>AD38</f>
        <v>0.1</v>
      </c>
      <c r="AM38" s="252">
        <f t="shared" si="29"/>
        <v>0.1</v>
      </c>
      <c r="AN38" s="252">
        <f t="shared" si="29"/>
        <v>0.1</v>
      </c>
      <c r="AO38" s="252">
        <f t="shared" si="29"/>
        <v>0.1</v>
      </c>
      <c r="AP38" s="252">
        <f t="shared" si="29"/>
        <v>0.1</v>
      </c>
      <c r="AQ38" s="252">
        <f t="shared" si="29"/>
        <v>0.1</v>
      </c>
      <c r="AR38" s="252">
        <f t="shared" si="29"/>
        <v>0.1</v>
      </c>
      <c r="AS38" s="252">
        <f t="shared" si="29"/>
        <v>0.1</v>
      </c>
      <c r="AT38" s="252">
        <f t="shared" si="29"/>
        <v>0.1</v>
      </c>
      <c r="AU38" s="252">
        <f t="shared" si="29"/>
        <v>0.1</v>
      </c>
      <c r="AV38" s="252">
        <f t="shared" si="29"/>
        <v>0.1</v>
      </c>
      <c r="AW38" s="252">
        <f t="shared" si="29"/>
        <v>0.1</v>
      </c>
      <c r="AX38" s="252">
        <f t="shared" ref="AX38:BM42" si="30">AW38</f>
        <v>0.1</v>
      </c>
      <c r="AY38" s="252">
        <f t="shared" si="30"/>
        <v>0.1</v>
      </c>
      <c r="AZ38" s="252">
        <f t="shared" si="30"/>
        <v>0.1</v>
      </c>
      <c r="BA38" s="252">
        <f t="shared" si="30"/>
        <v>0.1</v>
      </c>
      <c r="BB38" s="252">
        <f t="shared" si="30"/>
        <v>0.1</v>
      </c>
      <c r="BC38" s="252">
        <f t="shared" si="30"/>
        <v>0.1</v>
      </c>
      <c r="BD38" s="252">
        <f t="shared" si="30"/>
        <v>0.1</v>
      </c>
      <c r="BE38" s="252">
        <f t="shared" si="30"/>
        <v>0.1</v>
      </c>
      <c r="BF38" s="252">
        <f t="shared" si="30"/>
        <v>0.1</v>
      </c>
      <c r="BG38" s="252">
        <f t="shared" si="30"/>
        <v>0.1</v>
      </c>
      <c r="BH38" s="252">
        <f t="shared" si="30"/>
        <v>0.1</v>
      </c>
      <c r="BI38" s="252">
        <f t="shared" si="30"/>
        <v>0.1</v>
      </c>
      <c r="BJ38" s="252">
        <f t="shared" si="30"/>
        <v>0.1</v>
      </c>
      <c r="BK38" s="252">
        <f t="shared" si="30"/>
        <v>0.1</v>
      </c>
      <c r="BL38" s="252">
        <f t="shared" si="30"/>
        <v>0.1</v>
      </c>
      <c r="BM38" s="252">
        <f t="shared" si="30"/>
        <v>0.1</v>
      </c>
      <c r="BN38" s="252">
        <f t="shared" ref="BN38:BO42" si="31">BM38</f>
        <v>0.1</v>
      </c>
      <c r="BO38" s="252">
        <f t="shared" si="31"/>
        <v>0.1</v>
      </c>
    </row>
    <row r="39" spans="2:67" x14ac:dyDescent="0.25">
      <c r="B39" s="246" t="s">
        <v>101</v>
      </c>
      <c r="C39" s="247"/>
      <c r="D39" s="253"/>
      <c r="E39" s="253"/>
      <c r="F39" s="253"/>
      <c r="G39" s="253"/>
      <c r="H39" s="253"/>
      <c r="I39" s="253"/>
      <c r="J39" s="253"/>
      <c r="K39" s="253">
        <f t="shared" ref="K39:AC39" si="32">K45/K37</f>
        <v>0</v>
      </c>
      <c r="L39" s="253">
        <f t="shared" si="32"/>
        <v>6.1571125265392782E-2</v>
      </c>
      <c r="M39" s="253">
        <f t="shared" si="32"/>
        <v>0.21974522292993631</v>
      </c>
      <c r="N39" s="253">
        <f t="shared" si="32"/>
        <v>0.21777777777777776</v>
      </c>
      <c r="O39" s="253">
        <f t="shared" si="32"/>
        <v>0.34674922600619196</v>
      </c>
      <c r="P39" s="253">
        <f t="shared" si="32"/>
        <v>0.19360269360269361</v>
      </c>
      <c r="Q39" s="253">
        <f t="shared" si="32"/>
        <v>0.11823899371069183</v>
      </c>
      <c r="R39" s="253">
        <f t="shared" si="32"/>
        <v>0.14654282765737875</v>
      </c>
      <c r="S39" s="253">
        <f t="shared" si="32"/>
        <v>0.16637478108581435</v>
      </c>
      <c r="T39" s="253">
        <f t="shared" si="32"/>
        <v>0.18894389438943895</v>
      </c>
      <c r="U39" s="253">
        <f t="shared" si="32"/>
        <v>0.16178623718887261</v>
      </c>
      <c r="V39" s="253">
        <f t="shared" si="32"/>
        <v>0.12438891906572515</v>
      </c>
      <c r="W39" s="253">
        <f t="shared" si="32"/>
        <v>0.10429184549356223</v>
      </c>
      <c r="X39" s="253">
        <f t="shared" si="32"/>
        <v>9.9859353023909983E-2</v>
      </c>
      <c r="Y39" s="253">
        <f t="shared" si="32"/>
        <v>0.12752971410215228</v>
      </c>
      <c r="Z39" s="253">
        <f t="shared" si="32"/>
        <v>0.11658767772511848</v>
      </c>
      <c r="AA39" s="253">
        <f t="shared" si="32"/>
        <v>0.14851171627612414</v>
      </c>
      <c r="AB39" s="253">
        <f t="shared" si="32"/>
        <v>0.15402298850574714</v>
      </c>
      <c r="AC39" s="253">
        <f t="shared" si="32"/>
        <v>0.1210149642160052</v>
      </c>
      <c r="AD39" s="250">
        <v>0.1</v>
      </c>
      <c r="AF39" s="289">
        <v>0.125</v>
      </c>
      <c r="AG39" s="289">
        <f>AF39</f>
        <v>0.125</v>
      </c>
      <c r="AH39" s="289">
        <f t="shared" si="29"/>
        <v>0.125</v>
      </c>
      <c r="AI39" s="289">
        <f t="shared" si="29"/>
        <v>0.125</v>
      </c>
      <c r="AJ39" s="267">
        <v>0.115</v>
      </c>
      <c r="AK39" s="267">
        <v>0.105</v>
      </c>
      <c r="AL39" s="252">
        <f>AD39</f>
        <v>0.1</v>
      </c>
      <c r="AM39" s="252">
        <f t="shared" si="29"/>
        <v>0.1</v>
      </c>
      <c r="AN39" s="252">
        <f t="shared" si="29"/>
        <v>0.1</v>
      </c>
      <c r="AO39" s="252">
        <f t="shared" si="29"/>
        <v>0.1</v>
      </c>
      <c r="AP39" s="252">
        <f t="shared" si="29"/>
        <v>0.1</v>
      </c>
      <c r="AQ39" s="252">
        <f t="shared" si="29"/>
        <v>0.1</v>
      </c>
      <c r="AR39" s="252">
        <f t="shared" si="29"/>
        <v>0.1</v>
      </c>
      <c r="AS39" s="252">
        <f t="shared" si="29"/>
        <v>0.1</v>
      </c>
      <c r="AT39" s="252">
        <f t="shared" si="29"/>
        <v>0.1</v>
      </c>
      <c r="AU39" s="252">
        <f t="shared" si="29"/>
        <v>0.1</v>
      </c>
      <c r="AV39" s="252">
        <f t="shared" si="29"/>
        <v>0.1</v>
      </c>
      <c r="AW39" s="252">
        <f t="shared" si="29"/>
        <v>0.1</v>
      </c>
      <c r="AX39" s="252">
        <f t="shared" si="30"/>
        <v>0.1</v>
      </c>
      <c r="AY39" s="252">
        <f t="shared" si="30"/>
        <v>0.1</v>
      </c>
      <c r="AZ39" s="252">
        <f t="shared" si="30"/>
        <v>0.1</v>
      </c>
      <c r="BA39" s="252">
        <f t="shared" si="30"/>
        <v>0.1</v>
      </c>
      <c r="BB39" s="252">
        <f t="shared" si="30"/>
        <v>0.1</v>
      </c>
      <c r="BC39" s="252">
        <f t="shared" si="30"/>
        <v>0.1</v>
      </c>
      <c r="BD39" s="252">
        <f t="shared" si="30"/>
        <v>0.1</v>
      </c>
      <c r="BE39" s="252">
        <f t="shared" si="30"/>
        <v>0.1</v>
      </c>
      <c r="BF39" s="252">
        <f t="shared" si="30"/>
        <v>0.1</v>
      </c>
      <c r="BG39" s="252">
        <f t="shared" si="30"/>
        <v>0.1</v>
      </c>
      <c r="BH39" s="252">
        <f t="shared" si="30"/>
        <v>0.1</v>
      </c>
      <c r="BI39" s="252">
        <f t="shared" si="30"/>
        <v>0.1</v>
      </c>
      <c r="BJ39" s="252">
        <f t="shared" si="30"/>
        <v>0.1</v>
      </c>
      <c r="BK39" s="252">
        <f t="shared" si="30"/>
        <v>0.1</v>
      </c>
      <c r="BL39" s="252">
        <f t="shared" si="30"/>
        <v>0.1</v>
      </c>
      <c r="BM39" s="252">
        <f t="shared" si="30"/>
        <v>0.1</v>
      </c>
      <c r="BN39" s="252">
        <f t="shared" si="31"/>
        <v>0.1</v>
      </c>
      <c r="BO39" s="252">
        <f t="shared" si="31"/>
        <v>0.1</v>
      </c>
    </row>
    <row r="40" spans="2:67" x14ac:dyDescent="0.25">
      <c r="B40" s="246" t="s">
        <v>133</v>
      </c>
      <c r="C40" s="247"/>
      <c r="D40" s="255"/>
      <c r="E40" s="255"/>
      <c r="F40" s="255"/>
      <c r="G40" s="255"/>
      <c r="H40" s="255"/>
      <c r="I40" s="255"/>
      <c r="J40" s="255"/>
      <c r="K40" s="255">
        <f t="shared" ref="K40:AC40" si="33">K46/K44</f>
        <v>2.4173228346456694</v>
      </c>
      <c r="L40" s="255">
        <f t="shared" si="33"/>
        <v>5.6538461538461542</v>
      </c>
      <c r="M40" s="255">
        <f t="shared" si="33"/>
        <v>7.1857142857142859</v>
      </c>
      <c r="N40" s="255">
        <f t="shared" si="33"/>
        <v>6.9564393939393936</v>
      </c>
      <c r="O40" s="255">
        <f t="shared" si="33"/>
        <v>8.718009478672986</v>
      </c>
      <c r="P40" s="255">
        <f t="shared" si="33"/>
        <v>7.9916492693110648</v>
      </c>
      <c r="Q40" s="255">
        <f t="shared" si="33"/>
        <v>9.1440798858773178</v>
      </c>
      <c r="R40" s="255">
        <f t="shared" si="33"/>
        <v>11.92019347037485</v>
      </c>
      <c r="S40" s="255">
        <f t="shared" si="33"/>
        <v>13.635504201680673</v>
      </c>
      <c r="T40" s="255">
        <f t="shared" si="33"/>
        <v>12.401831129196339</v>
      </c>
      <c r="U40" s="255">
        <f t="shared" si="33"/>
        <v>14.546724890829694</v>
      </c>
      <c r="V40" s="255">
        <f t="shared" si="33"/>
        <v>14.161290322580646</v>
      </c>
      <c r="W40" s="255">
        <f t="shared" si="33"/>
        <v>13.063727839003354</v>
      </c>
      <c r="X40" s="255">
        <f t="shared" si="33"/>
        <v>13.72421875</v>
      </c>
      <c r="Y40" s="255">
        <f t="shared" si="33"/>
        <v>13.417893961708394</v>
      </c>
      <c r="Z40" s="255">
        <f t="shared" si="33"/>
        <v>13.512517882689556</v>
      </c>
      <c r="AA40" s="255">
        <f t="shared" si="33"/>
        <v>14.526589810338416</v>
      </c>
      <c r="AB40" s="255">
        <f t="shared" si="33"/>
        <v>12.956133540372671</v>
      </c>
      <c r="AC40" s="255">
        <f t="shared" si="33"/>
        <v>15.269059955588453</v>
      </c>
      <c r="AD40" s="256">
        <v>30</v>
      </c>
      <c r="AF40" s="268">
        <v>15.990219492778346</v>
      </c>
      <c r="AG40" s="268">
        <f>AF40</f>
        <v>15.990219492778346</v>
      </c>
      <c r="AH40" s="268">
        <f t="shared" si="29"/>
        <v>15.990219492778346</v>
      </c>
      <c r="AI40" s="268">
        <v>18</v>
      </c>
      <c r="AJ40" s="268">
        <v>20</v>
      </c>
      <c r="AK40" s="268">
        <v>25</v>
      </c>
      <c r="AL40" s="258">
        <f>AD40</f>
        <v>30</v>
      </c>
      <c r="AM40" s="258">
        <f t="shared" si="29"/>
        <v>30</v>
      </c>
      <c r="AN40" s="258">
        <f t="shared" si="29"/>
        <v>30</v>
      </c>
      <c r="AO40" s="258">
        <f t="shared" si="29"/>
        <v>30</v>
      </c>
      <c r="AP40" s="258">
        <f t="shared" si="29"/>
        <v>30</v>
      </c>
      <c r="AQ40" s="258">
        <f t="shared" si="29"/>
        <v>30</v>
      </c>
      <c r="AR40" s="258">
        <f t="shared" si="29"/>
        <v>30</v>
      </c>
      <c r="AS40" s="258">
        <f t="shared" si="29"/>
        <v>30</v>
      </c>
      <c r="AT40" s="258">
        <f t="shared" si="29"/>
        <v>30</v>
      </c>
      <c r="AU40" s="258">
        <f t="shared" si="29"/>
        <v>30</v>
      </c>
      <c r="AV40" s="258">
        <f t="shared" si="29"/>
        <v>30</v>
      </c>
      <c r="AW40" s="258">
        <f t="shared" si="29"/>
        <v>30</v>
      </c>
      <c r="AX40" s="258">
        <f t="shared" si="30"/>
        <v>30</v>
      </c>
      <c r="AY40" s="258">
        <f t="shared" si="30"/>
        <v>30</v>
      </c>
      <c r="AZ40" s="258">
        <f t="shared" si="30"/>
        <v>30</v>
      </c>
      <c r="BA40" s="258">
        <f t="shared" si="30"/>
        <v>30</v>
      </c>
      <c r="BB40" s="258">
        <f t="shared" si="30"/>
        <v>30</v>
      </c>
      <c r="BC40" s="258">
        <f t="shared" si="30"/>
        <v>30</v>
      </c>
      <c r="BD40" s="258">
        <f t="shared" si="30"/>
        <v>30</v>
      </c>
      <c r="BE40" s="258">
        <f t="shared" si="30"/>
        <v>30</v>
      </c>
      <c r="BF40" s="258">
        <f t="shared" si="30"/>
        <v>30</v>
      </c>
      <c r="BG40" s="258">
        <f t="shared" si="30"/>
        <v>30</v>
      </c>
      <c r="BH40" s="258">
        <f t="shared" si="30"/>
        <v>30</v>
      </c>
      <c r="BI40" s="258">
        <f t="shared" si="30"/>
        <v>30</v>
      </c>
      <c r="BJ40" s="258">
        <f t="shared" si="30"/>
        <v>30</v>
      </c>
      <c r="BK40" s="258">
        <f t="shared" si="30"/>
        <v>30</v>
      </c>
      <c r="BL40" s="258">
        <f t="shared" si="30"/>
        <v>30</v>
      </c>
      <c r="BM40" s="258">
        <f t="shared" si="30"/>
        <v>30</v>
      </c>
      <c r="BN40" s="258">
        <f t="shared" si="31"/>
        <v>30</v>
      </c>
      <c r="BO40" s="258">
        <f t="shared" si="31"/>
        <v>30</v>
      </c>
    </row>
    <row r="41" spans="2:67" x14ac:dyDescent="0.25">
      <c r="B41" s="246" t="s">
        <v>103</v>
      </c>
      <c r="C41" s="247"/>
      <c r="D41" s="259"/>
      <c r="E41" s="259"/>
      <c r="F41" s="259"/>
      <c r="G41" s="259"/>
      <c r="H41" s="259"/>
      <c r="I41" s="259"/>
      <c r="J41" s="259"/>
      <c r="K41" s="259">
        <f t="shared" ref="K41:AB41" si="34">K49/K46</f>
        <v>117.58957654723127</v>
      </c>
      <c r="L41" s="259">
        <f t="shared" si="34"/>
        <v>120.54821928771509</v>
      </c>
      <c r="M41" s="259">
        <f t="shared" si="34"/>
        <v>122.82022152797501</v>
      </c>
      <c r="N41" s="259">
        <f t="shared" si="34"/>
        <v>122.02559215899809</v>
      </c>
      <c r="O41" s="259">
        <f t="shared" si="34"/>
        <v>124.92525142701821</v>
      </c>
      <c r="P41" s="259">
        <f t="shared" si="34"/>
        <v>123.6546499477534</v>
      </c>
      <c r="Q41" s="259">
        <f t="shared" si="34"/>
        <v>121.84867394695787</v>
      </c>
      <c r="R41" s="259">
        <f t="shared" si="34"/>
        <v>121.65753702576588</v>
      </c>
      <c r="S41" s="259">
        <f t="shared" si="34"/>
        <v>122.50982204760804</v>
      </c>
      <c r="T41" s="259">
        <f t="shared" si="34"/>
        <v>121.7373472233615</v>
      </c>
      <c r="U41" s="259">
        <f t="shared" si="34"/>
        <v>121.16954851104707</v>
      </c>
      <c r="V41" s="259">
        <f t="shared" si="34"/>
        <v>121.19546171368495</v>
      </c>
      <c r="W41" s="259">
        <f t="shared" si="34"/>
        <v>121.79980927230046</v>
      </c>
      <c r="X41" s="259">
        <f t="shared" si="34"/>
        <v>122.12529174019468</v>
      </c>
      <c r="Y41" s="259">
        <f t="shared" si="34"/>
        <v>121.73531268007574</v>
      </c>
      <c r="Z41" s="259">
        <f t="shared" si="34"/>
        <v>123.5793123527699</v>
      </c>
      <c r="AA41" s="259">
        <f t="shared" si="34"/>
        <v>148.92350622087963</v>
      </c>
      <c r="AB41" s="259">
        <f t="shared" si="34"/>
        <v>149.32584269662922</v>
      </c>
      <c r="AC41" s="259">
        <f>AC49/AC46</f>
        <v>149.86790120464406</v>
      </c>
      <c r="AD41" s="275">
        <f>SUM(AA49:AC49)/SUM(AA46:AC46)</f>
        <v>149.3843122768132</v>
      </c>
      <c r="AF41" s="261">
        <f>AD41</f>
        <v>149.3843122768132</v>
      </c>
      <c r="AG41" s="261">
        <f>AF41</f>
        <v>149.3843122768132</v>
      </c>
      <c r="AH41" s="261">
        <f t="shared" si="29"/>
        <v>149.3843122768132</v>
      </c>
      <c r="AI41" s="261">
        <f t="shared" si="29"/>
        <v>149.3843122768132</v>
      </c>
      <c r="AJ41" s="262">
        <f t="shared" si="29"/>
        <v>149.3843122768132</v>
      </c>
      <c r="AK41" s="262">
        <f t="shared" si="29"/>
        <v>149.3843122768132</v>
      </c>
      <c r="AL41" s="262">
        <f>AD41</f>
        <v>149.3843122768132</v>
      </c>
      <c r="AM41" s="262">
        <f t="shared" si="29"/>
        <v>149.3843122768132</v>
      </c>
      <c r="AN41" s="262">
        <f t="shared" si="29"/>
        <v>149.3843122768132</v>
      </c>
      <c r="AO41" s="262">
        <f t="shared" si="29"/>
        <v>149.3843122768132</v>
      </c>
      <c r="AP41" s="262">
        <f t="shared" si="29"/>
        <v>149.3843122768132</v>
      </c>
      <c r="AQ41" s="262">
        <f t="shared" si="29"/>
        <v>149.3843122768132</v>
      </c>
      <c r="AR41" s="262">
        <f t="shared" si="29"/>
        <v>149.3843122768132</v>
      </c>
      <c r="AS41" s="262">
        <f t="shared" si="29"/>
        <v>149.3843122768132</v>
      </c>
      <c r="AT41" s="262">
        <f t="shared" si="29"/>
        <v>149.3843122768132</v>
      </c>
      <c r="AU41" s="262">
        <f t="shared" si="29"/>
        <v>149.3843122768132</v>
      </c>
      <c r="AV41" s="262">
        <f t="shared" si="29"/>
        <v>149.3843122768132</v>
      </c>
      <c r="AW41" s="262">
        <f t="shared" si="29"/>
        <v>149.3843122768132</v>
      </c>
      <c r="AX41" s="262">
        <f t="shared" si="30"/>
        <v>149.3843122768132</v>
      </c>
      <c r="AY41" s="262">
        <f t="shared" si="30"/>
        <v>149.3843122768132</v>
      </c>
      <c r="AZ41" s="262">
        <f t="shared" si="30"/>
        <v>149.3843122768132</v>
      </c>
      <c r="BA41" s="262">
        <f t="shared" si="30"/>
        <v>149.3843122768132</v>
      </c>
      <c r="BB41" s="262">
        <f t="shared" si="30"/>
        <v>149.3843122768132</v>
      </c>
      <c r="BC41" s="262">
        <f t="shared" si="30"/>
        <v>149.3843122768132</v>
      </c>
      <c r="BD41" s="262">
        <f t="shared" si="30"/>
        <v>149.3843122768132</v>
      </c>
      <c r="BE41" s="262">
        <f t="shared" si="30"/>
        <v>149.3843122768132</v>
      </c>
      <c r="BF41" s="262">
        <f t="shared" si="30"/>
        <v>149.3843122768132</v>
      </c>
      <c r="BG41" s="262">
        <f t="shared" si="30"/>
        <v>149.3843122768132</v>
      </c>
      <c r="BH41" s="262">
        <f t="shared" si="30"/>
        <v>149.3843122768132</v>
      </c>
      <c r="BI41" s="262">
        <f t="shared" si="30"/>
        <v>149.3843122768132</v>
      </c>
      <c r="BJ41" s="262">
        <f t="shared" si="30"/>
        <v>149.3843122768132</v>
      </c>
      <c r="BK41" s="262">
        <f t="shared" si="30"/>
        <v>149.3843122768132</v>
      </c>
      <c r="BL41" s="262">
        <f t="shared" si="30"/>
        <v>149.3843122768132</v>
      </c>
      <c r="BM41" s="262">
        <f t="shared" si="30"/>
        <v>149.3843122768132</v>
      </c>
      <c r="BN41" s="262">
        <f t="shared" si="31"/>
        <v>149.3843122768132</v>
      </c>
      <c r="BO41" s="262">
        <f t="shared" si="31"/>
        <v>149.3843122768132</v>
      </c>
    </row>
    <row r="42" spans="2:67" x14ac:dyDescent="0.25">
      <c r="B42" s="246" t="s">
        <v>134</v>
      </c>
      <c r="C42" s="247"/>
      <c r="D42" s="253"/>
      <c r="E42" s="253"/>
      <c r="F42" s="253"/>
      <c r="G42" s="253"/>
      <c r="H42" s="253"/>
      <c r="I42" s="253"/>
      <c r="J42" s="253"/>
      <c r="K42" s="253">
        <f t="shared" ref="K42:AB42" si="35">K50/K49</f>
        <v>0.47091412742382271</v>
      </c>
      <c r="L42" s="253">
        <f t="shared" si="35"/>
        <v>0.51017427385892111</v>
      </c>
      <c r="M42" s="253">
        <f t="shared" si="35"/>
        <v>0.51973638570933056</v>
      </c>
      <c r="N42" s="253">
        <f t="shared" si="35"/>
        <v>0.51854082998661311</v>
      </c>
      <c r="O42" s="253">
        <f t="shared" si="35"/>
        <v>0.53096170583115754</v>
      </c>
      <c r="P42" s="253">
        <f t="shared" si="35"/>
        <v>0.52888982782296401</v>
      </c>
      <c r="Q42" s="253">
        <f t="shared" si="35"/>
        <v>0.52415338326611616</v>
      </c>
      <c r="R42" s="253">
        <f t="shared" si="35"/>
        <v>0.52250479446343701</v>
      </c>
      <c r="S42" s="253">
        <f t="shared" si="35"/>
        <v>0.52343582971766334</v>
      </c>
      <c r="T42" s="253">
        <f t="shared" si="35"/>
        <v>0.52188531770096358</v>
      </c>
      <c r="U42" s="253">
        <f t="shared" si="35"/>
        <v>0.52082548805866613</v>
      </c>
      <c r="V42" s="253">
        <f t="shared" si="35"/>
        <v>0.52255615997686733</v>
      </c>
      <c r="W42" s="253">
        <f t="shared" si="35"/>
        <v>0.52347812994052545</v>
      </c>
      <c r="X42" s="253">
        <f t="shared" si="35"/>
        <v>0.52463089203519198</v>
      </c>
      <c r="Y42" s="253">
        <f t="shared" si="35"/>
        <v>0.52312460553602025</v>
      </c>
      <c r="Z42" s="253">
        <f t="shared" si="35"/>
        <v>0.50378136411827068</v>
      </c>
      <c r="AA42" s="253">
        <f t="shared" si="35"/>
        <v>0.43177618290429326</v>
      </c>
      <c r="AB42" s="253">
        <f t="shared" si="35"/>
        <v>0.42672886882367694</v>
      </c>
      <c r="AC42" s="253">
        <f>AC50/AC49</f>
        <v>0.42648833109605216</v>
      </c>
      <c r="AD42" s="288">
        <f>SUM(AA50:AC50)/SUM(AA49:AC49)</f>
        <v>0.42837006376552189</v>
      </c>
      <c r="AF42" s="254">
        <f>AD42</f>
        <v>0.42837006376552189</v>
      </c>
      <c r="AG42" s="254">
        <f>AF42</f>
        <v>0.42837006376552189</v>
      </c>
      <c r="AH42" s="254">
        <f t="shared" si="29"/>
        <v>0.42837006376552189</v>
      </c>
      <c r="AI42" s="254">
        <f t="shared" si="29"/>
        <v>0.42837006376552189</v>
      </c>
      <c r="AJ42" s="254">
        <f t="shared" si="29"/>
        <v>0.42837006376552189</v>
      </c>
      <c r="AK42" s="254">
        <f t="shared" si="29"/>
        <v>0.42837006376552189</v>
      </c>
      <c r="AL42" s="254">
        <f>AD42</f>
        <v>0.42837006376552189</v>
      </c>
      <c r="AM42" s="254">
        <f t="shared" si="29"/>
        <v>0.42837006376552189</v>
      </c>
      <c r="AN42" s="254">
        <f t="shared" si="29"/>
        <v>0.42837006376552189</v>
      </c>
      <c r="AO42" s="254">
        <f t="shared" si="29"/>
        <v>0.42837006376552189</v>
      </c>
      <c r="AP42" s="254">
        <f t="shared" si="29"/>
        <v>0.42837006376552189</v>
      </c>
      <c r="AQ42" s="254">
        <f t="shared" si="29"/>
        <v>0.42837006376552189</v>
      </c>
      <c r="AR42" s="254">
        <f t="shared" si="29"/>
        <v>0.42837006376552189</v>
      </c>
      <c r="AS42" s="254">
        <f t="shared" si="29"/>
        <v>0.42837006376552189</v>
      </c>
      <c r="AT42" s="254">
        <f t="shared" si="29"/>
        <v>0.42837006376552189</v>
      </c>
      <c r="AU42" s="254">
        <f t="shared" si="29"/>
        <v>0.42837006376552189</v>
      </c>
      <c r="AV42" s="254">
        <f t="shared" si="29"/>
        <v>0.42837006376552189</v>
      </c>
      <c r="AW42" s="254">
        <f t="shared" si="29"/>
        <v>0.42837006376552189</v>
      </c>
      <c r="AX42" s="254">
        <f t="shared" si="30"/>
        <v>0.42837006376552189</v>
      </c>
      <c r="AY42" s="254">
        <f t="shared" si="30"/>
        <v>0.42837006376552189</v>
      </c>
      <c r="AZ42" s="254">
        <f t="shared" si="30"/>
        <v>0.42837006376552189</v>
      </c>
      <c r="BA42" s="254">
        <f t="shared" si="30"/>
        <v>0.42837006376552189</v>
      </c>
      <c r="BB42" s="254">
        <f t="shared" si="30"/>
        <v>0.42837006376552189</v>
      </c>
      <c r="BC42" s="254">
        <f t="shared" si="30"/>
        <v>0.42837006376552189</v>
      </c>
      <c r="BD42" s="254">
        <f t="shared" si="30"/>
        <v>0.42837006376552189</v>
      </c>
      <c r="BE42" s="254">
        <f t="shared" si="30"/>
        <v>0.42837006376552189</v>
      </c>
      <c r="BF42" s="254">
        <f t="shared" si="30"/>
        <v>0.42837006376552189</v>
      </c>
      <c r="BG42" s="254">
        <f t="shared" si="30"/>
        <v>0.42837006376552189</v>
      </c>
      <c r="BH42" s="254">
        <f t="shared" si="30"/>
        <v>0.42837006376552189</v>
      </c>
      <c r="BI42" s="254">
        <f t="shared" si="30"/>
        <v>0.42837006376552189</v>
      </c>
      <c r="BJ42" s="254">
        <f t="shared" si="30"/>
        <v>0.42837006376552189</v>
      </c>
      <c r="BK42" s="254">
        <f t="shared" si="30"/>
        <v>0.42837006376552189</v>
      </c>
      <c r="BL42" s="254">
        <f t="shared" si="30"/>
        <v>0.42837006376552189</v>
      </c>
      <c r="BM42" s="254">
        <f t="shared" si="30"/>
        <v>0.42837006376552189</v>
      </c>
      <c r="BN42" s="254">
        <f t="shared" si="31"/>
        <v>0.42837006376552189</v>
      </c>
      <c r="BO42" s="254">
        <f t="shared" si="31"/>
        <v>0.42837006376552189</v>
      </c>
    </row>
    <row r="43" spans="2:67" x14ac:dyDescent="0.25">
      <c r="AU43" s="312"/>
      <c r="AV43" s="312"/>
    </row>
    <row r="44" spans="2:67" x14ac:dyDescent="0.25">
      <c r="B44" t="s">
        <v>279</v>
      </c>
      <c r="D44" s="7">
        <f>'ANS_RevData (LA)'!D44+'ANS_RevData (IB)'!D44+'ANS_RevData (IL)'!D44+'ANS_RevData (AB)'!D44+'ANS_RevData (EN)'!D44+'ANS_RevData (PH)'!D44+'ANS_RevData (OT)'!D44</f>
        <v>0</v>
      </c>
      <c r="E44" s="7">
        <f>'ANS_RevData (LA)'!E44+'ANS_RevData (IB)'!E44+'ANS_RevData (IL)'!E44+'ANS_RevData (AB)'!E44+'ANS_RevData (EN)'!E44+'ANS_RevData (PH)'!E44+'ANS_RevData (OT)'!E44</f>
        <v>0</v>
      </c>
      <c r="F44" s="7">
        <f>'ANS_RevData (LA)'!F44+'ANS_RevData (IB)'!F44+'ANS_RevData (IL)'!F44+'ANS_RevData (AB)'!F44+'ANS_RevData (EN)'!F44+'ANS_RevData (PH)'!F44+'ANS_RevData (OT)'!F44</f>
        <v>0</v>
      </c>
      <c r="G44" s="7">
        <f>'ANS_RevData (LA)'!G44+'ANS_RevData (IB)'!G44+'ANS_RevData (IL)'!G44+'ANS_RevData (AB)'!G44+'ANS_RevData (EN)'!G44+'ANS_RevData (PH)'!G44+'ANS_RevData (OT)'!G44</f>
        <v>0</v>
      </c>
      <c r="H44" s="7">
        <f>'ANS_RevData (LA)'!H44+'ANS_RevData (IB)'!H44+'ANS_RevData (IL)'!H44+'ANS_RevData (AB)'!H44+'ANS_RevData (EN)'!H44+'ANS_RevData (PH)'!H44+'ANS_RevData (OT)'!H44</f>
        <v>0</v>
      </c>
      <c r="I44" s="7">
        <f>'ANS_RevData (LA)'!I44+'ANS_RevData (IB)'!I44+'ANS_RevData (IL)'!I44+'ANS_RevData (AB)'!I44+'ANS_RevData (EN)'!I44+'ANS_RevData (PH)'!I44+'ANS_RevData (OT)'!I44</f>
        <v>0</v>
      </c>
      <c r="J44" s="7">
        <f>'ANS_RevData (LA)'!J44+'ANS_RevData (IB)'!J44+'ANS_RevData (IL)'!J44+'ANS_RevData (AB)'!J44+'ANS_RevData (EN)'!J44+'ANS_RevData (PH)'!J44+'ANS_RevData (OT)'!J44</f>
        <v>0</v>
      </c>
      <c r="K44" s="7">
        <f>'ANS_RevData (LA)'!K44+'ANS_RevData (IB)'!K44+'ANS_RevData (IL)'!K44+'ANS_RevData (AB)'!K44+'ANS_RevData (EN)'!K44+'ANS_RevData (PH)'!K44+'ANS_RevData (OT)'!K44</f>
        <v>127</v>
      </c>
      <c r="L44" s="7">
        <f>'ANS_RevData (LA)'!L44+'ANS_RevData (IB)'!L44+'ANS_RevData (IL)'!L44+'ANS_RevData (AB)'!L44+'ANS_RevData (EN)'!L44+'ANS_RevData (PH)'!L44+'ANS_RevData (OT)'!L44</f>
        <v>442</v>
      </c>
      <c r="M44" s="7">
        <f>'ANS_RevData (LA)'!M44+'ANS_RevData (IB)'!M44+'ANS_RevData (IL)'!M44+'ANS_RevData (AB)'!M44+'ANS_RevData (EN)'!M44+'ANS_RevData (PH)'!M44+'ANS_RevData (OT)'!M44</f>
        <v>490</v>
      </c>
      <c r="N44" s="7">
        <f>'ANS_RevData (LA)'!N44+'ANS_RevData (IB)'!N44+'ANS_RevData (IL)'!N44+'ANS_RevData (AB)'!N44+'ANS_RevData (EN)'!N44+'ANS_RevData (PH)'!N44+'ANS_RevData (OT)'!N44</f>
        <v>528</v>
      </c>
      <c r="O44" s="7">
        <f>'ANS_RevData (LA)'!O44+'ANS_RevData (IB)'!O44+'ANS_RevData (IL)'!O44+'ANS_RevData (AB)'!O44+'ANS_RevData (EN)'!O44+'ANS_RevData (PH)'!O44+'ANS_RevData (OT)'!O44</f>
        <v>422</v>
      </c>
      <c r="P44" s="7">
        <f>'ANS_RevData (LA)'!P44+'ANS_RevData (IB)'!P44+'ANS_RevData (IL)'!P44+'ANS_RevData (AB)'!P44+'ANS_RevData (EN)'!P44+'ANS_RevData (PH)'!P44+'ANS_RevData (OT)'!P44</f>
        <v>479</v>
      </c>
      <c r="Q44" s="7">
        <f>'ANS_RevData (LA)'!Q44+'ANS_RevData (IB)'!Q44+'ANS_RevData (IL)'!Q44+'ANS_RevData (AB)'!Q44+'ANS_RevData (EN)'!Q44+'ANS_RevData (PH)'!Q44+'ANS_RevData (OT)'!Q44</f>
        <v>701</v>
      </c>
      <c r="R44" s="7">
        <f>'ANS_RevData (LA)'!R44+'ANS_RevData (IB)'!R44+'ANS_RevData (IL)'!R44+'ANS_RevData (AB)'!R44+'ANS_RevData (EN)'!R44+'ANS_RevData (PH)'!R44+'ANS_RevData (OT)'!R44</f>
        <v>827</v>
      </c>
      <c r="S44" s="7">
        <f>'ANS_RevData (LA)'!S44+'ANS_RevData (IB)'!S44+'ANS_RevData (IL)'!S44+'ANS_RevData (AB)'!S44+'ANS_RevData (EN)'!S44+'ANS_RevData (PH)'!S44+'ANS_RevData (OT)'!S44</f>
        <v>952</v>
      </c>
      <c r="T44" s="7">
        <f>'ANS_RevData (LA)'!T44+'ANS_RevData (IB)'!T44+'ANS_RevData (IL)'!T44+'ANS_RevData (AB)'!T44+'ANS_RevData (EN)'!T44+'ANS_RevData (PH)'!T44+'ANS_RevData (OT)'!T44</f>
        <v>983</v>
      </c>
      <c r="U44" s="7">
        <f>'ANS_RevData (LA)'!U44+'ANS_RevData (IB)'!U44+'ANS_RevData (IL)'!U44+'ANS_RevData (AB)'!U44+'ANS_RevData (EN)'!U44+'ANS_RevData (PH)'!U44+'ANS_RevData (OT)'!U44</f>
        <v>1145</v>
      </c>
      <c r="V44" s="7">
        <f>'ANS_RevData (LA)'!V44+'ANS_RevData (IB)'!V44+'ANS_RevData (IL)'!V44+'ANS_RevData (AB)'!V44+'ANS_RevData (EN)'!V44+'ANS_RevData (PH)'!V44+'ANS_RevData (OT)'!V44</f>
        <v>1612</v>
      </c>
      <c r="W44" s="7">
        <f>'ANS_RevData (LA)'!W44+'ANS_RevData (IB)'!W44+'ANS_RevData (IL)'!W44+'ANS_RevData (AB)'!W44+'ANS_RevData (EN)'!W44+'ANS_RevData (PH)'!W44+'ANS_RevData (OT)'!W44</f>
        <v>2087</v>
      </c>
      <c r="X44" s="7">
        <f>'ANS_RevData (LA)'!X44+'ANS_RevData (IB)'!X44+'ANS_RevData (IL)'!X44+'ANS_RevData (AB)'!X44+'ANS_RevData (EN)'!X44+'ANS_RevData (PH)'!X44+'ANS_RevData (OT)'!X44</f>
        <v>2560</v>
      </c>
      <c r="Y44" s="7">
        <f>'ANS_RevData (LA)'!Y44+'ANS_RevData (IB)'!Y44+'ANS_RevData (IL)'!Y44+'ANS_RevData (AB)'!Y44+'ANS_RevData (EN)'!Y44+'ANS_RevData (PH)'!Y44+'ANS_RevData (OT)'!Y44</f>
        <v>2716</v>
      </c>
      <c r="Z44" s="7">
        <f>'ANS_RevData (LA)'!Z44+'ANS_RevData (IB)'!Z44+'ANS_RevData (IL)'!Z44+'ANS_RevData (AB)'!Z44+'ANS_RevData (EN)'!Z44+'ANS_RevData (PH)'!Z44+'ANS_RevData (OT)'!Z44</f>
        <v>2796</v>
      </c>
      <c r="AA44" s="7">
        <f>'ANS_RevData (LA)'!AA44+'ANS_RevData (IB)'!AA44+'ANS_RevData (IL)'!AA44+'ANS_RevData (AB)'!AA44+'ANS_RevData (EN)'!AA44+'ANS_RevData (PH)'!AA44+'ANS_RevData (OT)'!AA44</f>
        <v>2689</v>
      </c>
      <c r="AB44" s="7">
        <f>'ANS_RevData (LA)'!AB44+'ANS_RevData (IB)'!AB44+'ANS_RevData (IL)'!AB44+'ANS_RevData (AB)'!AB44+'ANS_RevData (EN)'!AB44+'ANS_RevData (PH)'!AB44+'ANS_RevData (OT)'!AB44</f>
        <v>2576</v>
      </c>
      <c r="AC44" s="7">
        <f>'ANS_RevData (LA)'!AC44+'ANS_RevData (IB)'!AC44+'ANS_RevData (IL)'!AC44+'ANS_RevData (AB)'!AC44+'ANS_RevData (EN)'!AC44+'ANS_RevData (PH)'!AC44+'ANS_RevData (OT)'!AC44</f>
        <v>2702</v>
      </c>
      <c r="AF44" s="7">
        <f t="shared" ref="AF44:AG47" si="36">AB44</f>
        <v>2576</v>
      </c>
      <c r="AG44" s="7">
        <f t="shared" si="36"/>
        <v>2702</v>
      </c>
      <c r="AH44" s="7" t="e">
        <f>'ANS_RevData (LA)'!AH44+'ANS_RevData (IB)'!AH44+'ANS_RevData (IL)'!AH44+'ANS_RevData (AB)'!AH44+'ANS_RevData (EN)'!AH44+'ANS_RevData (PH)'!AH44+'ANS_RevData (OT)'!AH44</f>
        <v>#VALUE!</v>
      </c>
      <c r="AI44" s="7" t="e">
        <f>'ANS_RevData (LA)'!AI44+'ANS_RevData (IB)'!AI44+'ANS_RevData (IL)'!AI44+'ANS_RevData (AB)'!AI44+'ANS_RevData (EN)'!AI44+'ANS_RevData (PH)'!AI44+'ANS_RevData (OT)'!AI44</f>
        <v>#VALUE!</v>
      </c>
      <c r="AJ44" s="9" t="e">
        <f>'ANS_RevData (LA)'!AJ44+'ANS_RevData (IB)'!AJ44+'ANS_RevData (IL)'!AJ44+'ANS_RevData (AB)'!AJ44+'ANS_RevData (EN)'!AJ44+'ANS_RevData (PH)'!AJ44+'ANS_RevData (OT)'!AJ44</f>
        <v>#VALUE!</v>
      </c>
      <c r="AK44" s="9" t="e">
        <f>'ANS_RevData (LA)'!AK44+'ANS_RevData (IB)'!AK44+'ANS_RevData (IL)'!AK44+'ANS_RevData (AB)'!AK44+'ANS_RevData (EN)'!AK44+'ANS_RevData (PH)'!AK44+'ANS_RevData (OT)'!AK44</f>
        <v>#VALUE!</v>
      </c>
      <c r="AL44" s="9" t="e">
        <f>'ANS_RevData (LA)'!AL44+'ANS_RevData (IB)'!AL44+'ANS_RevData (IL)'!AL44+'ANS_RevData (AB)'!AL44+'ANS_RevData (EN)'!AL44+'ANS_RevData (PH)'!AL44+'ANS_RevData (OT)'!AL44</f>
        <v>#VALUE!</v>
      </c>
      <c r="AM44" s="9" t="e">
        <f>'ANS_RevData (LA)'!AM44+'ANS_RevData (IB)'!AM44+'ANS_RevData (IL)'!AM44+'ANS_RevData (AB)'!AM44+'ANS_RevData (EN)'!AM44+'ANS_RevData (PH)'!AM44+'ANS_RevData (OT)'!AM44</f>
        <v>#VALUE!</v>
      </c>
      <c r="AN44" s="9" t="e">
        <f>'ANS_RevData (LA)'!AN44+'ANS_RevData (IB)'!AN44+'ANS_RevData (IL)'!AN44+'ANS_RevData (AB)'!AN44+'ANS_RevData (EN)'!AN44+'ANS_RevData (PH)'!AN44+'ANS_RevData (OT)'!AN44</f>
        <v>#VALUE!</v>
      </c>
      <c r="AO44" s="9" t="e">
        <f>'ANS_RevData (LA)'!AO44+'ANS_RevData (IB)'!AO44+'ANS_RevData (IL)'!AO44+'ANS_RevData (AB)'!AO44+'ANS_RevData (EN)'!AO44+'ANS_RevData (PH)'!AO44+'ANS_RevData (OT)'!AO44</f>
        <v>#VALUE!</v>
      </c>
      <c r="AP44" s="9" t="e">
        <f>'ANS_RevData (LA)'!AP44+'ANS_RevData (IB)'!AP44+'ANS_RevData (IL)'!AP44+'ANS_RevData (AB)'!AP44+'ANS_RevData (EN)'!AP44+'ANS_RevData (PH)'!AP44+'ANS_RevData (OT)'!AP44</f>
        <v>#VALUE!</v>
      </c>
      <c r="AQ44" s="9" t="e">
        <f>'ANS_RevData (LA)'!AQ44+'ANS_RevData (IB)'!AQ44+'ANS_RevData (IL)'!AQ44+'ANS_RevData (AB)'!AQ44+'ANS_RevData (EN)'!AQ44+'ANS_RevData (PH)'!AQ44+'ANS_RevData (OT)'!AQ44</f>
        <v>#VALUE!</v>
      </c>
      <c r="AR44" s="9" t="e">
        <f>'ANS_RevData (LA)'!AR44+'ANS_RevData (IB)'!AR44+'ANS_RevData (IL)'!AR44+'ANS_RevData (AB)'!AR44+'ANS_RevData (EN)'!AR44+'ANS_RevData (PH)'!AR44+'ANS_RevData (OT)'!AR44</f>
        <v>#VALUE!</v>
      </c>
      <c r="AS44" s="9" t="e">
        <f>'ANS_RevData (LA)'!AS44+'ANS_RevData (IB)'!AS44+'ANS_RevData (IL)'!AS44+'ANS_RevData (AB)'!AS44+'ANS_RevData (EN)'!AS44+'ANS_RevData (PH)'!AS44+'ANS_RevData (OT)'!AS44</f>
        <v>#VALUE!</v>
      </c>
      <c r="AT44" s="9" t="e">
        <f>'ANS_RevData (LA)'!AT44+'ANS_RevData (IB)'!AT44+'ANS_RevData (IL)'!AT44+'ANS_RevData (AB)'!AT44+'ANS_RevData (EN)'!AT44+'ANS_RevData (PH)'!AT44+'ANS_RevData (OT)'!AT44</f>
        <v>#VALUE!</v>
      </c>
      <c r="AU44" s="9" t="e">
        <f>'ANS_RevData (LA)'!AU44+'ANS_RevData (IB)'!AU44+'ANS_RevData (IL)'!AU44+'ANS_RevData (AB)'!AU44+'ANS_RevData (EN)'!AU44+'ANS_RevData (PH)'!AU44+'ANS_RevData (OT)'!AU44</f>
        <v>#VALUE!</v>
      </c>
      <c r="AV44" s="9" t="e">
        <f>'ANS_RevData (LA)'!AV44+'ANS_RevData (IB)'!AV44+'ANS_RevData (IL)'!AV44+'ANS_RevData (AB)'!AV44+'ANS_RevData (EN)'!AV44+'ANS_RevData (PH)'!AV44+'ANS_RevData (OT)'!AV44</f>
        <v>#VALUE!</v>
      </c>
      <c r="AW44" s="9" t="e">
        <f>'ANS_RevData (LA)'!AW44+'ANS_RevData (IB)'!AW44+'ANS_RevData (IL)'!AW44+'ANS_RevData (AB)'!AW44+'ANS_RevData (EN)'!AW44+'ANS_RevData (PH)'!AW44+'ANS_RevData (OT)'!AW44</f>
        <v>#VALUE!</v>
      </c>
      <c r="AX44" s="9" t="e">
        <f>'ANS_RevData (LA)'!AX44+'ANS_RevData (IB)'!AX44+'ANS_RevData (IL)'!AX44+'ANS_RevData (AB)'!AX44+'ANS_RevData (EN)'!AX44+'ANS_RevData (PH)'!AX44+'ANS_RevData (OT)'!AX44</f>
        <v>#VALUE!</v>
      </c>
      <c r="AY44" s="9" t="e">
        <f>'ANS_RevData (LA)'!AY44+'ANS_RevData (IB)'!AY44+'ANS_RevData (IL)'!AY44+'ANS_RevData (AB)'!AY44+'ANS_RevData (EN)'!AY44+'ANS_RevData (PH)'!AY44+'ANS_RevData (OT)'!AY44</f>
        <v>#VALUE!</v>
      </c>
      <c r="AZ44" s="9" t="e">
        <f>'ANS_RevData (LA)'!AZ44+'ANS_RevData (IB)'!AZ44+'ANS_RevData (IL)'!AZ44+'ANS_RevData (AB)'!AZ44+'ANS_RevData (EN)'!AZ44+'ANS_RevData (PH)'!AZ44+'ANS_RevData (OT)'!AZ44</f>
        <v>#VALUE!</v>
      </c>
      <c r="BA44" s="9" t="e">
        <f>'ANS_RevData (LA)'!BA44+'ANS_RevData (IB)'!BA44+'ANS_RevData (IL)'!BA44+'ANS_RevData (AB)'!BA44+'ANS_RevData (EN)'!BA44+'ANS_RevData (PH)'!BA44+'ANS_RevData (OT)'!BA44</f>
        <v>#VALUE!</v>
      </c>
      <c r="BB44" s="9" t="e">
        <f>'ANS_RevData (LA)'!BB44+'ANS_RevData (IB)'!BB44+'ANS_RevData (IL)'!BB44+'ANS_RevData (AB)'!BB44+'ANS_RevData (EN)'!BB44+'ANS_RevData (PH)'!BB44+'ANS_RevData (OT)'!BB44</f>
        <v>#VALUE!</v>
      </c>
      <c r="BC44" s="9" t="e">
        <f>'ANS_RevData (LA)'!BC44+'ANS_RevData (IB)'!BC44+'ANS_RevData (IL)'!BC44+'ANS_RevData (AB)'!BC44+'ANS_RevData (EN)'!BC44+'ANS_RevData (PH)'!BC44+'ANS_RevData (OT)'!BC44</f>
        <v>#VALUE!</v>
      </c>
      <c r="BD44" s="9" t="e">
        <f>'ANS_RevData (LA)'!BD44+'ANS_RevData (IB)'!BD44+'ANS_RevData (IL)'!BD44+'ANS_RevData (AB)'!BD44+'ANS_RevData (EN)'!BD44+'ANS_RevData (PH)'!BD44+'ANS_RevData (OT)'!BD44</f>
        <v>#VALUE!</v>
      </c>
      <c r="BE44" s="9" t="e">
        <f>'ANS_RevData (LA)'!BE44+'ANS_RevData (IB)'!BE44+'ANS_RevData (IL)'!BE44+'ANS_RevData (AB)'!BE44+'ANS_RevData (EN)'!BE44+'ANS_RevData (PH)'!BE44+'ANS_RevData (OT)'!BE44</f>
        <v>#VALUE!</v>
      </c>
      <c r="BF44" s="9" t="e">
        <f>'ANS_RevData (LA)'!BF44+'ANS_RevData (IB)'!BF44+'ANS_RevData (IL)'!BF44+'ANS_RevData (AB)'!BF44+'ANS_RevData (EN)'!BF44+'ANS_RevData (PH)'!BF44+'ANS_RevData (OT)'!BF44</f>
        <v>#VALUE!</v>
      </c>
      <c r="BG44" s="9" t="e">
        <f>'ANS_RevData (LA)'!BG44+'ANS_RevData (IB)'!BG44+'ANS_RevData (IL)'!BG44+'ANS_RevData (AB)'!BG44+'ANS_RevData (EN)'!BG44+'ANS_RevData (PH)'!BG44+'ANS_RevData (OT)'!BG44</f>
        <v>#VALUE!</v>
      </c>
      <c r="BH44" s="9" t="e">
        <f>'ANS_RevData (LA)'!BH44+'ANS_RevData (IB)'!BH44+'ANS_RevData (IL)'!BH44+'ANS_RevData (AB)'!BH44+'ANS_RevData (EN)'!BH44+'ANS_RevData (PH)'!BH44+'ANS_RevData (OT)'!BH44</f>
        <v>#VALUE!</v>
      </c>
      <c r="BI44" s="9" t="e">
        <f>'ANS_RevData (LA)'!BI44+'ANS_RevData (IB)'!BI44+'ANS_RevData (IL)'!BI44+'ANS_RevData (AB)'!BI44+'ANS_RevData (EN)'!BI44+'ANS_RevData (PH)'!BI44+'ANS_RevData (OT)'!BI44</f>
        <v>#VALUE!</v>
      </c>
      <c r="BJ44" s="9" t="e">
        <f>'ANS_RevData (LA)'!BJ44+'ANS_RevData (IB)'!BJ44+'ANS_RevData (IL)'!BJ44+'ANS_RevData (AB)'!BJ44+'ANS_RevData (EN)'!BJ44+'ANS_RevData (PH)'!BJ44+'ANS_RevData (OT)'!BJ44</f>
        <v>#VALUE!</v>
      </c>
      <c r="BK44" s="9" t="e">
        <f>'ANS_RevData (LA)'!BK44+'ANS_RevData (IB)'!BK44+'ANS_RevData (IL)'!BK44+'ANS_RevData (AB)'!BK44+'ANS_RevData (EN)'!BK44+'ANS_RevData (PH)'!BK44+'ANS_RevData (OT)'!BK44</f>
        <v>#VALUE!</v>
      </c>
      <c r="BL44" s="9" t="e">
        <f>'ANS_RevData (LA)'!BL44+'ANS_RevData (IB)'!BL44+'ANS_RevData (IL)'!BL44+'ANS_RevData (AB)'!BL44+'ANS_RevData (EN)'!BL44+'ANS_RevData (PH)'!BL44+'ANS_RevData (OT)'!BL44</f>
        <v>#VALUE!</v>
      </c>
      <c r="BM44" s="9" t="e">
        <f>'ANS_RevData (LA)'!BM44+'ANS_RevData (IB)'!BM44+'ANS_RevData (IL)'!BM44+'ANS_RevData (AB)'!BM44+'ANS_RevData (EN)'!BM44+'ANS_RevData (PH)'!BM44+'ANS_RevData (OT)'!BM44</f>
        <v>#VALUE!</v>
      </c>
      <c r="BN44" s="9" t="e">
        <f>'ANS_RevData (LA)'!BN44+'ANS_RevData (IB)'!BN44+'ANS_RevData (IL)'!BN44+'ANS_RevData (AB)'!BN44+'ANS_RevData (EN)'!BN44+'ANS_RevData (PH)'!BN44+'ANS_RevData (OT)'!BN44</f>
        <v>#VALUE!</v>
      </c>
      <c r="BO44" s="9" t="e">
        <f>'ANS_RevData (LA)'!BO44+'ANS_RevData (IB)'!BO44+'ANS_RevData (IL)'!BO44+'ANS_RevData (AB)'!BO44+'ANS_RevData (EN)'!BO44+'ANS_RevData (PH)'!BO44+'ANS_RevData (OT)'!BO44</f>
        <v>#VALUE!</v>
      </c>
    </row>
    <row r="45" spans="2:67" x14ac:dyDescent="0.25">
      <c r="B45" s="263" t="s">
        <v>280</v>
      </c>
      <c r="D45" s="7">
        <f>'ANS_RevData (LA)'!D45+'ANS_RevData (IB)'!D45+'ANS_RevData (IL)'!D45+'ANS_RevData (AB)'!D45+'ANS_RevData (EN)'!D45+'ANS_RevData (PH)'!D45+'ANS_RevData (OT)'!D45</f>
        <v>0</v>
      </c>
      <c r="E45" s="7">
        <f>'ANS_RevData (LA)'!E45+'ANS_RevData (IB)'!E45+'ANS_RevData (IL)'!E45+'ANS_RevData (AB)'!E45+'ANS_RevData (EN)'!E45+'ANS_RevData (PH)'!E45+'ANS_RevData (OT)'!E45</f>
        <v>0</v>
      </c>
      <c r="F45" s="7">
        <f>'ANS_RevData (LA)'!F45+'ANS_RevData (IB)'!F45+'ANS_RevData (IL)'!F45+'ANS_RevData (AB)'!F45+'ANS_RevData (EN)'!F45+'ANS_RevData (PH)'!F45+'ANS_RevData (OT)'!F45</f>
        <v>0</v>
      </c>
      <c r="G45" s="7">
        <f>'ANS_RevData (LA)'!G45+'ANS_RevData (IB)'!G45+'ANS_RevData (IL)'!G45+'ANS_RevData (AB)'!G45+'ANS_RevData (EN)'!G45+'ANS_RevData (PH)'!G45+'ANS_RevData (OT)'!G45</f>
        <v>0</v>
      </c>
      <c r="H45" s="7">
        <f>'ANS_RevData (LA)'!H45+'ANS_RevData (IB)'!H45+'ANS_RevData (IL)'!H45+'ANS_RevData (AB)'!H45+'ANS_RevData (EN)'!H45+'ANS_RevData (PH)'!H45+'ANS_RevData (OT)'!H45</f>
        <v>0</v>
      </c>
      <c r="I45" s="7">
        <f>'ANS_RevData (LA)'!I45+'ANS_RevData (IB)'!I45+'ANS_RevData (IL)'!I45+'ANS_RevData (AB)'!I45+'ANS_RevData (EN)'!I45+'ANS_RevData (PH)'!I45+'ANS_RevData (OT)'!I45</f>
        <v>0</v>
      </c>
      <c r="J45" s="7">
        <f>'ANS_RevData (LA)'!J45+'ANS_RevData (IB)'!J45+'ANS_RevData (IL)'!J45+'ANS_RevData (AB)'!J45+'ANS_RevData (EN)'!J45+'ANS_RevData (PH)'!J45+'ANS_RevData (OT)'!J45</f>
        <v>0</v>
      </c>
      <c r="K45" s="7">
        <f>'ANS_RevData (LA)'!K45+'ANS_RevData (IB)'!K45+'ANS_RevData (IL)'!K45+'ANS_RevData (AB)'!K45+'ANS_RevData (EN)'!K45+'ANS_RevData (PH)'!K45+'ANS_RevData (OT)'!K45</f>
        <v>0</v>
      </c>
      <c r="L45" s="7">
        <f>'ANS_RevData (LA)'!L45+'ANS_RevData (IB)'!L45+'ANS_RevData (IL)'!L45+'ANS_RevData (AB)'!L45+'ANS_RevData (EN)'!L45+'ANS_RevData (PH)'!L45+'ANS_RevData (OT)'!L45</f>
        <v>29</v>
      </c>
      <c r="M45" s="7">
        <f>'ANS_RevData (LA)'!M45+'ANS_RevData (IB)'!M45+'ANS_RevData (IL)'!M45+'ANS_RevData (AB)'!M45+'ANS_RevData (EN)'!M45+'ANS_RevData (PH)'!M45+'ANS_RevData (OT)'!M45</f>
        <v>138</v>
      </c>
      <c r="N45" s="7">
        <f>'ANS_RevData (LA)'!N45+'ANS_RevData (IB)'!N45+'ANS_RevData (IL)'!N45+'ANS_RevData (AB)'!N45+'ANS_RevData (EN)'!N45+'ANS_RevData (PH)'!N45+'ANS_RevData (OT)'!N45</f>
        <v>147</v>
      </c>
      <c r="O45" s="7">
        <f>'ANS_RevData (LA)'!O45+'ANS_RevData (IB)'!O45+'ANS_RevData (IL)'!O45+'ANS_RevData (AB)'!O45+'ANS_RevData (EN)'!O45+'ANS_RevData (PH)'!O45+'ANS_RevData (OT)'!O45</f>
        <v>224</v>
      </c>
      <c r="P45" s="7">
        <f>'ANS_RevData (LA)'!P45+'ANS_RevData (IB)'!P45+'ANS_RevData (IL)'!P45+'ANS_RevData (AB)'!P45+'ANS_RevData (EN)'!P45+'ANS_RevData (PH)'!P45+'ANS_RevData (OT)'!P45</f>
        <v>115</v>
      </c>
      <c r="Q45" s="7">
        <f>'ANS_RevData (LA)'!Q45+'ANS_RevData (IB)'!Q45+'ANS_RevData (IL)'!Q45+'ANS_RevData (AB)'!Q45+'ANS_RevData (EN)'!Q45+'ANS_RevData (PH)'!Q45+'ANS_RevData (OT)'!Q45</f>
        <v>94</v>
      </c>
      <c r="R45" s="7">
        <f>'ANS_RevData (LA)'!R45+'ANS_RevData (IB)'!R45+'ANS_RevData (IL)'!R45+'ANS_RevData (AB)'!R45+'ANS_RevData (EN)'!R45+'ANS_RevData (PH)'!R45+'ANS_RevData (OT)'!R45</f>
        <v>142</v>
      </c>
      <c r="S45" s="7">
        <f>'ANS_RevData (LA)'!S45+'ANS_RevData (IB)'!S45+'ANS_RevData (IL)'!S45+'ANS_RevData (AB)'!S45+'ANS_RevData (EN)'!S45+'ANS_RevData (PH)'!S45+'ANS_RevData (OT)'!S45</f>
        <v>190</v>
      </c>
      <c r="T45" s="7">
        <f>'ANS_RevData (LA)'!T45+'ANS_RevData (IB)'!T45+'ANS_RevData (IL)'!T45+'ANS_RevData (AB)'!T45+'ANS_RevData (EN)'!T45+'ANS_RevData (PH)'!T45+'ANS_RevData (OT)'!T45</f>
        <v>229</v>
      </c>
      <c r="U45" s="7">
        <f>'ANS_RevData (LA)'!U45+'ANS_RevData (IB)'!U45+'ANS_RevData (IL)'!U45+'ANS_RevData (AB)'!U45+'ANS_RevData (EN)'!U45+'ANS_RevData (PH)'!U45+'ANS_RevData (OT)'!U45</f>
        <v>221</v>
      </c>
      <c r="V45" s="7">
        <f>'ANS_RevData (LA)'!V45+'ANS_RevData (IB)'!V45+'ANS_RevData (IL)'!V45+'ANS_RevData (AB)'!V45+'ANS_RevData (EN)'!V45+'ANS_RevData (PH)'!V45+'ANS_RevData (OT)'!V45</f>
        <v>229</v>
      </c>
      <c r="W45" s="7">
        <f>'ANS_RevData (LA)'!W45+'ANS_RevData (IB)'!W45+'ANS_RevData (IL)'!W45+'ANS_RevData (AB)'!W45+'ANS_RevData (EN)'!W45+'ANS_RevData (PH)'!W45+'ANS_RevData (OT)'!W45</f>
        <v>243</v>
      </c>
      <c r="X45" s="7">
        <f>'ANS_RevData (LA)'!X45+'ANS_RevData (IB)'!X45+'ANS_RevData (IL)'!X45+'ANS_RevData (AB)'!X45+'ANS_RevData (EN)'!X45+'ANS_RevData (PH)'!X45+'ANS_RevData (OT)'!X45</f>
        <v>284</v>
      </c>
      <c r="Y45" s="7">
        <f>'ANS_RevData (LA)'!Y45+'ANS_RevData (IB)'!Y45+'ANS_RevData (IL)'!Y45+'ANS_RevData (AB)'!Y45+'ANS_RevData (EN)'!Y45+'ANS_RevData (PH)'!Y45+'ANS_RevData (OT)'!Y45</f>
        <v>397</v>
      </c>
      <c r="Z45" s="7">
        <f>'ANS_RevData (LA)'!Z45+'ANS_RevData (IB)'!Z45+'ANS_RevData (IL)'!Z45+'ANS_RevData (AB)'!Z45+'ANS_RevData (EN)'!Z45+'ANS_RevData (PH)'!Z45+'ANS_RevData (OT)'!Z45</f>
        <v>369</v>
      </c>
      <c r="AA45" s="7">
        <f>'ANS_RevData (LA)'!AA45+'ANS_RevData (IB)'!AA45+'ANS_RevData (IL)'!AA45+'ANS_RevData (AB)'!AA45+'ANS_RevData (EN)'!AA45+'ANS_RevData (PH)'!AA45+'ANS_RevData (OT)'!AA45</f>
        <v>469</v>
      </c>
      <c r="AB45" s="7">
        <f>'ANS_RevData (LA)'!AB45+'ANS_RevData (IB)'!AB45+'ANS_RevData (IL)'!AB45+'ANS_RevData (AB)'!AB45+'ANS_RevData (EN)'!AB45+'ANS_RevData (PH)'!AB45+'ANS_RevData (OT)'!AB45</f>
        <v>469</v>
      </c>
      <c r="AC45" s="7">
        <f>'ANS_RevData (LA)'!AC45+'ANS_RevData (IB)'!AC45+'ANS_RevData (IL)'!AC45+'ANS_RevData (AB)'!AC45+'ANS_RevData (EN)'!AC45+'ANS_RevData (PH)'!AC45+'ANS_RevData (OT)'!AC45</f>
        <v>372</v>
      </c>
      <c r="AF45" s="7">
        <f t="shared" si="36"/>
        <v>469</v>
      </c>
      <c r="AG45" s="7">
        <f t="shared" si="36"/>
        <v>372</v>
      </c>
      <c r="AH45" s="7" t="e">
        <f>'ANS_RevData (LA)'!AH45+'ANS_RevData (IB)'!AH45+'ANS_RevData (IL)'!AH45+'ANS_RevData (AB)'!AH45+'ANS_RevData (EN)'!AH45+'ANS_RevData (PH)'!AH45+'ANS_RevData (OT)'!AH45</f>
        <v>#VALUE!</v>
      </c>
      <c r="AI45" s="7" t="e">
        <f>'ANS_RevData (LA)'!AI45+'ANS_RevData (IB)'!AI45+'ANS_RevData (IL)'!AI45+'ANS_RevData (AB)'!AI45+'ANS_RevData (EN)'!AI45+'ANS_RevData (PH)'!AI45+'ANS_RevData (OT)'!AI45</f>
        <v>#VALUE!</v>
      </c>
      <c r="AJ45" s="9" t="e">
        <f>'ANS_RevData (LA)'!AJ45+'ANS_RevData (IB)'!AJ45+'ANS_RevData (IL)'!AJ45+'ANS_RevData (AB)'!AJ45+'ANS_RevData (EN)'!AJ45+'ANS_RevData (PH)'!AJ45+'ANS_RevData (OT)'!AJ45</f>
        <v>#VALUE!</v>
      </c>
      <c r="AK45" s="9" t="e">
        <f>'ANS_RevData (LA)'!AK45+'ANS_RevData (IB)'!AK45+'ANS_RevData (IL)'!AK45+'ANS_RevData (AB)'!AK45+'ANS_RevData (EN)'!AK45+'ANS_RevData (PH)'!AK45+'ANS_RevData (OT)'!AK45</f>
        <v>#VALUE!</v>
      </c>
      <c r="AL45" s="9" t="e">
        <f>'ANS_RevData (LA)'!AL45+'ANS_RevData (IB)'!AL45+'ANS_RevData (IL)'!AL45+'ANS_RevData (AB)'!AL45+'ANS_RevData (EN)'!AL45+'ANS_RevData (PH)'!AL45+'ANS_RevData (OT)'!AL45</f>
        <v>#VALUE!</v>
      </c>
      <c r="AM45" s="9" t="e">
        <f>'ANS_RevData (LA)'!AM45+'ANS_RevData (IB)'!AM45+'ANS_RevData (IL)'!AM45+'ANS_RevData (AB)'!AM45+'ANS_RevData (EN)'!AM45+'ANS_RevData (PH)'!AM45+'ANS_RevData (OT)'!AM45</f>
        <v>#VALUE!</v>
      </c>
      <c r="AN45" s="9" t="e">
        <f>'ANS_RevData (LA)'!AN45+'ANS_RevData (IB)'!AN45+'ANS_RevData (IL)'!AN45+'ANS_RevData (AB)'!AN45+'ANS_RevData (EN)'!AN45+'ANS_RevData (PH)'!AN45+'ANS_RevData (OT)'!AN45</f>
        <v>#VALUE!</v>
      </c>
      <c r="AO45" s="9" t="e">
        <f>'ANS_RevData (LA)'!AO45+'ANS_RevData (IB)'!AO45+'ANS_RevData (IL)'!AO45+'ANS_RevData (AB)'!AO45+'ANS_RevData (EN)'!AO45+'ANS_RevData (PH)'!AO45+'ANS_RevData (OT)'!AO45</f>
        <v>#VALUE!</v>
      </c>
      <c r="AP45" s="9" t="e">
        <f>'ANS_RevData (LA)'!AP45+'ANS_RevData (IB)'!AP45+'ANS_RevData (IL)'!AP45+'ANS_RevData (AB)'!AP45+'ANS_RevData (EN)'!AP45+'ANS_RevData (PH)'!AP45+'ANS_RevData (OT)'!AP45</f>
        <v>#VALUE!</v>
      </c>
      <c r="AQ45" s="9" t="e">
        <f>'ANS_RevData (LA)'!AQ45+'ANS_RevData (IB)'!AQ45+'ANS_RevData (IL)'!AQ45+'ANS_RevData (AB)'!AQ45+'ANS_RevData (EN)'!AQ45+'ANS_RevData (PH)'!AQ45+'ANS_RevData (OT)'!AQ45</f>
        <v>#VALUE!</v>
      </c>
      <c r="AR45" s="9" t="e">
        <f>'ANS_RevData (LA)'!AR45+'ANS_RevData (IB)'!AR45+'ANS_RevData (IL)'!AR45+'ANS_RevData (AB)'!AR45+'ANS_RevData (EN)'!AR45+'ANS_RevData (PH)'!AR45+'ANS_RevData (OT)'!AR45</f>
        <v>#VALUE!</v>
      </c>
      <c r="AS45" s="9" t="e">
        <f>'ANS_RevData (LA)'!AS45+'ANS_RevData (IB)'!AS45+'ANS_RevData (IL)'!AS45+'ANS_RevData (AB)'!AS45+'ANS_RevData (EN)'!AS45+'ANS_RevData (PH)'!AS45+'ANS_RevData (OT)'!AS45</f>
        <v>#VALUE!</v>
      </c>
      <c r="AT45" s="9" t="e">
        <f>'ANS_RevData (LA)'!AT45+'ANS_RevData (IB)'!AT45+'ANS_RevData (IL)'!AT45+'ANS_RevData (AB)'!AT45+'ANS_RevData (EN)'!AT45+'ANS_RevData (PH)'!AT45+'ANS_RevData (OT)'!AT45</f>
        <v>#VALUE!</v>
      </c>
      <c r="AU45" s="9" t="e">
        <f>'ANS_RevData (LA)'!AU45+'ANS_RevData (IB)'!AU45+'ANS_RevData (IL)'!AU45+'ANS_RevData (AB)'!AU45+'ANS_RevData (EN)'!AU45+'ANS_RevData (PH)'!AU45+'ANS_RevData (OT)'!AU45</f>
        <v>#VALUE!</v>
      </c>
      <c r="AV45" s="9" t="e">
        <f>'ANS_RevData (LA)'!AV45+'ANS_RevData (IB)'!AV45+'ANS_RevData (IL)'!AV45+'ANS_RevData (AB)'!AV45+'ANS_RevData (EN)'!AV45+'ANS_RevData (PH)'!AV45+'ANS_RevData (OT)'!AV45</f>
        <v>#VALUE!</v>
      </c>
      <c r="AW45" s="9" t="e">
        <f>'ANS_RevData (LA)'!AW45+'ANS_RevData (IB)'!AW45+'ANS_RevData (IL)'!AW45+'ANS_RevData (AB)'!AW45+'ANS_RevData (EN)'!AW45+'ANS_RevData (PH)'!AW45+'ANS_RevData (OT)'!AW45</f>
        <v>#VALUE!</v>
      </c>
      <c r="AX45" s="9" t="e">
        <f>'ANS_RevData (LA)'!AX45+'ANS_RevData (IB)'!AX45+'ANS_RevData (IL)'!AX45+'ANS_RevData (AB)'!AX45+'ANS_RevData (EN)'!AX45+'ANS_RevData (PH)'!AX45+'ANS_RevData (OT)'!AX45</f>
        <v>#VALUE!</v>
      </c>
      <c r="AY45" s="9" t="e">
        <f>'ANS_RevData (LA)'!AY45+'ANS_RevData (IB)'!AY45+'ANS_RevData (IL)'!AY45+'ANS_RevData (AB)'!AY45+'ANS_RevData (EN)'!AY45+'ANS_RevData (PH)'!AY45+'ANS_RevData (OT)'!AY45</f>
        <v>#VALUE!</v>
      </c>
      <c r="AZ45" s="9" t="e">
        <f>'ANS_RevData (LA)'!AZ45+'ANS_RevData (IB)'!AZ45+'ANS_RevData (IL)'!AZ45+'ANS_RevData (AB)'!AZ45+'ANS_RevData (EN)'!AZ45+'ANS_RevData (PH)'!AZ45+'ANS_RevData (OT)'!AZ45</f>
        <v>#VALUE!</v>
      </c>
      <c r="BA45" s="9" t="e">
        <f>'ANS_RevData (LA)'!BA45+'ANS_RevData (IB)'!BA45+'ANS_RevData (IL)'!BA45+'ANS_RevData (AB)'!BA45+'ANS_RevData (EN)'!BA45+'ANS_RevData (PH)'!BA45+'ANS_RevData (OT)'!BA45</f>
        <v>#VALUE!</v>
      </c>
      <c r="BB45" s="9" t="e">
        <f>'ANS_RevData (LA)'!BB45+'ANS_RevData (IB)'!BB45+'ANS_RevData (IL)'!BB45+'ANS_RevData (AB)'!BB45+'ANS_RevData (EN)'!BB45+'ANS_RevData (PH)'!BB45+'ANS_RevData (OT)'!BB45</f>
        <v>#VALUE!</v>
      </c>
      <c r="BC45" s="9" t="e">
        <f>'ANS_RevData (LA)'!BC45+'ANS_RevData (IB)'!BC45+'ANS_RevData (IL)'!BC45+'ANS_RevData (AB)'!BC45+'ANS_RevData (EN)'!BC45+'ANS_RevData (PH)'!BC45+'ANS_RevData (OT)'!BC45</f>
        <v>#VALUE!</v>
      </c>
      <c r="BD45" s="9" t="e">
        <f>'ANS_RevData (LA)'!BD45+'ANS_RevData (IB)'!BD45+'ANS_RevData (IL)'!BD45+'ANS_RevData (AB)'!BD45+'ANS_RevData (EN)'!BD45+'ANS_RevData (PH)'!BD45+'ANS_RevData (OT)'!BD45</f>
        <v>#VALUE!</v>
      </c>
      <c r="BE45" s="9" t="e">
        <f>'ANS_RevData (LA)'!BE45+'ANS_RevData (IB)'!BE45+'ANS_RevData (IL)'!BE45+'ANS_RevData (AB)'!BE45+'ANS_RevData (EN)'!BE45+'ANS_RevData (PH)'!BE45+'ANS_RevData (OT)'!BE45</f>
        <v>#VALUE!</v>
      </c>
      <c r="BF45" s="9" t="e">
        <f>'ANS_RevData (LA)'!BF45+'ANS_RevData (IB)'!BF45+'ANS_RevData (IL)'!BF45+'ANS_RevData (AB)'!BF45+'ANS_RevData (EN)'!BF45+'ANS_RevData (PH)'!BF45+'ANS_RevData (OT)'!BF45</f>
        <v>#VALUE!</v>
      </c>
      <c r="BG45" s="9" t="e">
        <f>'ANS_RevData (LA)'!BG45+'ANS_RevData (IB)'!BG45+'ANS_RevData (IL)'!BG45+'ANS_RevData (AB)'!BG45+'ANS_RevData (EN)'!BG45+'ANS_RevData (PH)'!BG45+'ANS_RevData (OT)'!BG45</f>
        <v>#VALUE!</v>
      </c>
      <c r="BH45" s="9" t="e">
        <f>'ANS_RevData (LA)'!BH45+'ANS_RevData (IB)'!BH45+'ANS_RevData (IL)'!BH45+'ANS_RevData (AB)'!BH45+'ANS_RevData (EN)'!BH45+'ANS_RevData (PH)'!BH45+'ANS_RevData (OT)'!BH45</f>
        <v>#VALUE!</v>
      </c>
      <c r="BI45" s="9" t="e">
        <f>'ANS_RevData (LA)'!BI45+'ANS_RevData (IB)'!BI45+'ANS_RevData (IL)'!BI45+'ANS_RevData (AB)'!BI45+'ANS_RevData (EN)'!BI45+'ANS_RevData (PH)'!BI45+'ANS_RevData (OT)'!BI45</f>
        <v>#VALUE!</v>
      </c>
      <c r="BJ45" s="9" t="e">
        <f>'ANS_RevData (LA)'!BJ45+'ANS_RevData (IB)'!BJ45+'ANS_RevData (IL)'!BJ45+'ANS_RevData (AB)'!BJ45+'ANS_RevData (EN)'!BJ45+'ANS_RevData (PH)'!BJ45+'ANS_RevData (OT)'!BJ45</f>
        <v>#VALUE!</v>
      </c>
      <c r="BK45" s="9" t="e">
        <f>'ANS_RevData (LA)'!BK45+'ANS_RevData (IB)'!BK45+'ANS_RevData (IL)'!BK45+'ANS_RevData (AB)'!BK45+'ANS_RevData (EN)'!BK45+'ANS_RevData (PH)'!BK45+'ANS_RevData (OT)'!BK45</f>
        <v>#VALUE!</v>
      </c>
      <c r="BL45" s="9" t="e">
        <f>'ANS_RevData (LA)'!BL45+'ANS_RevData (IB)'!BL45+'ANS_RevData (IL)'!BL45+'ANS_RevData (AB)'!BL45+'ANS_RevData (EN)'!BL45+'ANS_RevData (PH)'!BL45+'ANS_RevData (OT)'!BL45</f>
        <v>#VALUE!</v>
      </c>
      <c r="BM45" s="9" t="e">
        <f>'ANS_RevData (LA)'!BM45+'ANS_RevData (IB)'!BM45+'ANS_RevData (IL)'!BM45+'ANS_RevData (AB)'!BM45+'ANS_RevData (EN)'!BM45+'ANS_RevData (PH)'!BM45+'ANS_RevData (OT)'!BM45</f>
        <v>#VALUE!</v>
      </c>
      <c r="BN45" s="9" t="e">
        <f>'ANS_RevData (LA)'!BN45+'ANS_RevData (IB)'!BN45+'ANS_RevData (IL)'!BN45+'ANS_RevData (AB)'!BN45+'ANS_RevData (EN)'!BN45+'ANS_RevData (PH)'!BN45+'ANS_RevData (OT)'!BN45</f>
        <v>#VALUE!</v>
      </c>
      <c r="BO45" s="9" t="e">
        <f>'ANS_RevData (LA)'!BO45+'ANS_RevData (IB)'!BO45+'ANS_RevData (IL)'!BO45+'ANS_RevData (AB)'!BO45+'ANS_RevData (EN)'!BO45+'ANS_RevData (PH)'!BO45+'ANS_RevData (OT)'!BO45</f>
        <v>#VALUE!</v>
      </c>
    </row>
    <row r="46" spans="2:67" x14ac:dyDescent="0.25">
      <c r="B46" t="s">
        <v>281</v>
      </c>
      <c r="D46" s="7">
        <f>'ANS_RevData (LA)'!D46+'ANS_RevData (IB)'!D46+'ANS_RevData (IL)'!D46+'ANS_RevData (AB)'!D46+'ANS_RevData (EN)'!D46+'ANS_RevData (PH)'!D46+'ANS_RevData (OT)'!D46</f>
        <v>0</v>
      </c>
      <c r="E46" s="7">
        <f>'ANS_RevData (LA)'!E46+'ANS_RevData (IB)'!E46+'ANS_RevData (IL)'!E46+'ANS_RevData (AB)'!E46+'ANS_RevData (EN)'!E46+'ANS_RevData (PH)'!E46+'ANS_RevData (OT)'!E46</f>
        <v>0</v>
      </c>
      <c r="F46" s="7">
        <f>'ANS_RevData (LA)'!F46+'ANS_RevData (IB)'!F46+'ANS_RevData (IL)'!F46+'ANS_RevData (AB)'!F46+'ANS_RevData (EN)'!F46+'ANS_RevData (PH)'!F46+'ANS_RevData (OT)'!F46</f>
        <v>0</v>
      </c>
      <c r="G46" s="7">
        <f>'ANS_RevData (LA)'!G46+'ANS_RevData (IB)'!G46+'ANS_RevData (IL)'!G46+'ANS_RevData (AB)'!G46+'ANS_RevData (EN)'!G46+'ANS_RevData (PH)'!G46+'ANS_RevData (OT)'!G46</f>
        <v>0</v>
      </c>
      <c r="H46" s="7">
        <f>'ANS_RevData (LA)'!H46+'ANS_RevData (IB)'!H46+'ANS_RevData (IL)'!H46+'ANS_RevData (AB)'!H46+'ANS_RevData (EN)'!H46+'ANS_RevData (PH)'!H46+'ANS_RevData (OT)'!H46</f>
        <v>0</v>
      </c>
      <c r="I46" s="7">
        <f>'ANS_RevData (LA)'!I46+'ANS_RevData (IB)'!I46+'ANS_RevData (IL)'!I46+'ANS_RevData (AB)'!I46+'ANS_RevData (EN)'!I46+'ANS_RevData (PH)'!I46+'ANS_RevData (OT)'!I46</f>
        <v>0</v>
      </c>
      <c r="J46" s="7">
        <f>'ANS_RevData (LA)'!J46+'ANS_RevData (IB)'!J46+'ANS_RevData (IL)'!J46+'ANS_RevData (AB)'!J46+'ANS_RevData (EN)'!J46+'ANS_RevData (PH)'!J46+'ANS_RevData (OT)'!J46</f>
        <v>0</v>
      </c>
      <c r="K46" s="7">
        <f>'ANS_RevData (LA)'!K46+'ANS_RevData (IB)'!K46+'ANS_RevData (IL)'!K46+'ANS_RevData (AB)'!K46+'ANS_RevData (EN)'!K46+'ANS_RevData (PH)'!K46+'ANS_RevData (OT)'!K46</f>
        <v>307</v>
      </c>
      <c r="L46" s="7">
        <f>'ANS_RevData (LA)'!L46+'ANS_RevData (IB)'!L46+'ANS_RevData (IL)'!L46+'ANS_RevData (AB)'!L46+'ANS_RevData (EN)'!L46+'ANS_RevData (PH)'!L46+'ANS_RevData (OT)'!L46</f>
        <v>2499</v>
      </c>
      <c r="M46" s="7">
        <f>'ANS_RevData (LA)'!M46+'ANS_RevData (IB)'!M46+'ANS_RevData (IL)'!M46+'ANS_RevData (AB)'!M46+'ANS_RevData (EN)'!M46+'ANS_RevData (PH)'!M46+'ANS_RevData (OT)'!M46</f>
        <v>3521</v>
      </c>
      <c r="N46" s="7">
        <f>'ANS_RevData (LA)'!N46+'ANS_RevData (IB)'!N46+'ANS_RevData (IL)'!N46+'ANS_RevData (AB)'!N46+'ANS_RevData (EN)'!N46+'ANS_RevData (PH)'!N46+'ANS_RevData (OT)'!N46</f>
        <v>3673</v>
      </c>
      <c r="O46" s="7">
        <f>'ANS_RevData (LA)'!O46+'ANS_RevData (IB)'!O46+'ANS_RevData (IL)'!O46+'ANS_RevData (AB)'!O46+'ANS_RevData (EN)'!O46+'ANS_RevData (PH)'!O46+'ANS_RevData (OT)'!O46</f>
        <v>3679</v>
      </c>
      <c r="P46" s="7">
        <f>'ANS_RevData (LA)'!P46+'ANS_RevData (IB)'!P46+'ANS_RevData (IL)'!P46+'ANS_RevData (AB)'!P46+'ANS_RevData (EN)'!P46+'ANS_RevData (PH)'!P46+'ANS_RevData (OT)'!P46</f>
        <v>3828</v>
      </c>
      <c r="Q46" s="7">
        <f>'ANS_RevData (LA)'!Q46+'ANS_RevData (IB)'!Q46+'ANS_RevData (IL)'!Q46+'ANS_RevData (AB)'!Q46+'ANS_RevData (EN)'!Q46+'ANS_RevData (PH)'!Q46+'ANS_RevData (OT)'!Q46</f>
        <v>6410</v>
      </c>
      <c r="R46" s="7">
        <f>'ANS_RevData (LA)'!R46+'ANS_RevData (IB)'!R46+'ANS_RevData (IL)'!R46+'ANS_RevData (AB)'!R46+'ANS_RevData (EN)'!R46+'ANS_RevData (PH)'!R46+'ANS_RevData (OT)'!R46</f>
        <v>9858</v>
      </c>
      <c r="S46" s="7">
        <f>'ANS_RevData (LA)'!S46+'ANS_RevData (IB)'!S46+'ANS_RevData (IL)'!S46+'ANS_RevData (AB)'!S46+'ANS_RevData (EN)'!S46+'ANS_RevData (PH)'!S46+'ANS_RevData (OT)'!S46</f>
        <v>12981</v>
      </c>
      <c r="T46" s="7">
        <f>'ANS_RevData (LA)'!T46+'ANS_RevData (IB)'!T46+'ANS_RevData (IL)'!T46+'ANS_RevData (AB)'!T46+'ANS_RevData (EN)'!T46+'ANS_RevData (PH)'!T46+'ANS_RevData (OT)'!T46</f>
        <v>12191</v>
      </c>
      <c r="U46" s="7">
        <f>'ANS_RevData (LA)'!U46+'ANS_RevData (IB)'!U46+'ANS_RevData (IL)'!U46+'ANS_RevData (AB)'!U46+'ANS_RevData (EN)'!U46+'ANS_RevData (PH)'!U46+'ANS_RevData (OT)'!U46</f>
        <v>16656</v>
      </c>
      <c r="V46" s="7">
        <f>'ANS_RevData (LA)'!V46+'ANS_RevData (IB)'!V46+'ANS_RevData (IL)'!V46+'ANS_RevData (AB)'!V46+'ANS_RevData (EN)'!V46+'ANS_RevData (PH)'!V46+'ANS_RevData (OT)'!V46</f>
        <v>22828</v>
      </c>
      <c r="W46" s="7">
        <f>'ANS_RevData (LA)'!W46+'ANS_RevData (IB)'!W46+'ANS_RevData (IL)'!W46+'ANS_RevData (AB)'!W46+'ANS_RevData (EN)'!W46+'ANS_RevData (PH)'!W46+'ANS_RevData (OT)'!W46</f>
        <v>27264</v>
      </c>
      <c r="X46" s="7">
        <f>'ANS_RevData (LA)'!X46+'ANS_RevData (IB)'!X46+'ANS_RevData (IL)'!X46+'ANS_RevData (AB)'!X46+'ANS_RevData (EN)'!X46+'ANS_RevData (PH)'!X46+'ANS_RevData (OT)'!X46</f>
        <v>35134</v>
      </c>
      <c r="Y46" s="7">
        <f>'ANS_RevData (LA)'!Y46+'ANS_RevData (IB)'!Y46+'ANS_RevData (IL)'!Y46+'ANS_RevData (AB)'!Y46+'ANS_RevData (EN)'!Y46+'ANS_RevData (PH)'!Y46+'ANS_RevData (OT)'!Y46</f>
        <v>36443</v>
      </c>
      <c r="Z46" s="7">
        <f>'ANS_RevData (LA)'!Z46+'ANS_RevData (IB)'!Z46+'ANS_RevData (IL)'!Z46+'ANS_RevData (AB)'!Z46+'ANS_RevData (EN)'!Z46+'ANS_RevData (PH)'!Z46+'ANS_RevData (OT)'!Z46</f>
        <v>37781</v>
      </c>
      <c r="AA46" s="7">
        <f>'ANS_RevData (LA)'!AA46+'ANS_RevData (IB)'!AA46+'ANS_RevData (IL)'!AA46+'ANS_RevData (AB)'!AA46+'ANS_RevData (EN)'!AA46+'ANS_RevData (PH)'!AA46+'ANS_RevData (OT)'!AA46</f>
        <v>39062</v>
      </c>
      <c r="AB46" s="7">
        <f>'ANS_RevData (LA)'!AB46+'ANS_RevData (IB)'!AB46+'ANS_RevData (IL)'!AB46+'ANS_RevData (AB)'!AB46+'ANS_RevData (EN)'!AB46+'ANS_RevData (PH)'!AB46+'ANS_RevData (OT)'!AB46</f>
        <v>33375</v>
      </c>
      <c r="AC46" s="7">
        <f>'ANS_RevData (LA)'!AC46+'ANS_RevData (IB)'!AC46+'ANS_RevData (IL)'!AC46+'ANS_RevData (AB)'!AC46+'ANS_RevData (EN)'!AC46+'ANS_RevData (PH)'!AC46+'ANS_RevData (OT)'!AC46</f>
        <v>41257</v>
      </c>
      <c r="AF46" s="7">
        <f t="shared" si="36"/>
        <v>33375</v>
      </c>
      <c r="AG46" s="7">
        <f t="shared" si="36"/>
        <v>41257</v>
      </c>
      <c r="AH46" s="7" t="e">
        <f>'ANS_RevData (LA)'!AH46+'ANS_RevData (IB)'!AH46+'ANS_RevData (IL)'!AH46+'ANS_RevData (AB)'!AH46+'ANS_RevData (EN)'!AH46+'ANS_RevData (PH)'!AH46+'ANS_RevData (OT)'!AH46</f>
        <v>#VALUE!</v>
      </c>
      <c r="AI46" s="7" t="e">
        <f>'ANS_RevData (LA)'!AI46+'ANS_RevData (IB)'!AI46+'ANS_RevData (IL)'!AI46+'ANS_RevData (AB)'!AI46+'ANS_RevData (EN)'!AI46+'ANS_RevData (PH)'!AI46+'ANS_RevData (OT)'!AI46</f>
        <v>#VALUE!</v>
      </c>
      <c r="AJ46" s="9" t="e">
        <f>'ANS_RevData (LA)'!AJ46+'ANS_RevData (IB)'!AJ46+'ANS_RevData (IL)'!AJ46+'ANS_RevData (AB)'!AJ46+'ANS_RevData (EN)'!AJ46+'ANS_RevData (PH)'!AJ46+'ANS_RevData (OT)'!AJ46</f>
        <v>#VALUE!</v>
      </c>
      <c r="AK46" s="9" t="e">
        <f>'ANS_RevData (LA)'!AK46+'ANS_RevData (IB)'!AK46+'ANS_RevData (IL)'!AK46+'ANS_RevData (AB)'!AK46+'ANS_RevData (EN)'!AK46+'ANS_RevData (PH)'!AK46+'ANS_RevData (OT)'!AK46</f>
        <v>#VALUE!</v>
      </c>
      <c r="AL46" s="9" t="e">
        <f>'ANS_RevData (LA)'!AL46+'ANS_RevData (IB)'!AL46+'ANS_RevData (IL)'!AL46+'ANS_RevData (AB)'!AL46+'ANS_RevData (EN)'!AL46+'ANS_RevData (PH)'!AL46+'ANS_RevData (OT)'!AL46</f>
        <v>#VALUE!</v>
      </c>
      <c r="AM46" s="9" t="e">
        <f>'ANS_RevData (LA)'!AM46+'ANS_RevData (IB)'!AM46+'ANS_RevData (IL)'!AM46+'ANS_RevData (AB)'!AM46+'ANS_RevData (EN)'!AM46+'ANS_RevData (PH)'!AM46+'ANS_RevData (OT)'!AM46</f>
        <v>#VALUE!</v>
      </c>
      <c r="AN46" s="9" t="e">
        <f>'ANS_RevData (LA)'!AN46+'ANS_RevData (IB)'!AN46+'ANS_RevData (IL)'!AN46+'ANS_RevData (AB)'!AN46+'ANS_RevData (EN)'!AN46+'ANS_RevData (PH)'!AN46+'ANS_RevData (OT)'!AN46</f>
        <v>#VALUE!</v>
      </c>
      <c r="AO46" s="9" t="e">
        <f>'ANS_RevData (LA)'!AO46+'ANS_RevData (IB)'!AO46+'ANS_RevData (IL)'!AO46+'ANS_RevData (AB)'!AO46+'ANS_RevData (EN)'!AO46+'ANS_RevData (PH)'!AO46+'ANS_RevData (OT)'!AO46</f>
        <v>#VALUE!</v>
      </c>
      <c r="AP46" s="9" t="e">
        <f>'ANS_RevData (LA)'!AP46+'ANS_RevData (IB)'!AP46+'ANS_RevData (IL)'!AP46+'ANS_RevData (AB)'!AP46+'ANS_RevData (EN)'!AP46+'ANS_RevData (PH)'!AP46+'ANS_RevData (OT)'!AP46</f>
        <v>#VALUE!</v>
      </c>
      <c r="AQ46" s="9" t="e">
        <f>'ANS_RevData (LA)'!AQ46+'ANS_RevData (IB)'!AQ46+'ANS_RevData (IL)'!AQ46+'ANS_RevData (AB)'!AQ46+'ANS_RevData (EN)'!AQ46+'ANS_RevData (PH)'!AQ46+'ANS_RevData (OT)'!AQ46</f>
        <v>#VALUE!</v>
      </c>
      <c r="AR46" s="9" t="e">
        <f>'ANS_RevData (LA)'!AR46+'ANS_RevData (IB)'!AR46+'ANS_RevData (IL)'!AR46+'ANS_RevData (AB)'!AR46+'ANS_RevData (EN)'!AR46+'ANS_RevData (PH)'!AR46+'ANS_RevData (OT)'!AR46</f>
        <v>#VALUE!</v>
      </c>
      <c r="AS46" s="9" t="e">
        <f>'ANS_RevData (LA)'!AS46+'ANS_RevData (IB)'!AS46+'ANS_RevData (IL)'!AS46+'ANS_RevData (AB)'!AS46+'ANS_RevData (EN)'!AS46+'ANS_RevData (PH)'!AS46+'ANS_RevData (OT)'!AS46</f>
        <v>#VALUE!</v>
      </c>
      <c r="AT46" s="9" t="e">
        <f>'ANS_RevData (LA)'!AT46+'ANS_RevData (IB)'!AT46+'ANS_RevData (IL)'!AT46+'ANS_RevData (AB)'!AT46+'ANS_RevData (EN)'!AT46+'ANS_RevData (PH)'!AT46+'ANS_RevData (OT)'!AT46</f>
        <v>#VALUE!</v>
      </c>
      <c r="AU46" s="9" t="e">
        <f>'ANS_RevData (LA)'!AU46+'ANS_RevData (IB)'!AU46+'ANS_RevData (IL)'!AU46+'ANS_RevData (AB)'!AU46+'ANS_RevData (EN)'!AU46+'ANS_RevData (PH)'!AU46+'ANS_RevData (OT)'!AU46</f>
        <v>#VALUE!</v>
      </c>
      <c r="AV46" s="9" t="e">
        <f>'ANS_RevData (LA)'!AV46+'ANS_RevData (IB)'!AV46+'ANS_RevData (IL)'!AV46+'ANS_RevData (AB)'!AV46+'ANS_RevData (EN)'!AV46+'ANS_RevData (PH)'!AV46+'ANS_RevData (OT)'!AV46</f>
        <v>#VALUE!</v>
      </c>
      <c r="AW46" s="9" t="e">
        <f>'ANS_RevData (LA)'!AW46+'ANS_RevData (IB)'!AW46+'ANS_RevData (IL)'!AW46+'ANS_RevData (AB)'!AW46+'ANS_RevData (EN)'!AW46+'ANS_RevData (PH)'!AW46+'ANS_RevData (OT)'!AW46</f>
        <v>#VALUE!</v>
      </c>
      <c r="AX46" s="9" t="e">
        <f>'ANS_RevData (LA)'!AX46+'ANS_RevData (IB)'!AX46+'ANS_RevData (IL)'!AX46+'ANS_RevData (AB)'!AX46+'ANS_RevData (EN)'!AX46+'ANS_RevData (PH)'!AX46+'ANS_RevData (OT)'!AX46</f>
        <v>#VALUE!</v>
      </c>
      <c r="AY46" s="9" t="e">
        <f>'ANS_RevData (LA)'!AY46+'ANS_RevData (IB)'!AY46+'ANS_RevData (IL)'!AY46+'ANS_RevData (AB)'!AY46+'ANS_RevData (EN)'!AY46+'ANS_RevData (PH)'!AY46+'ANS_RevData (OT)'!AY46</f>
        <v>#VALUE!</v>
      </c>
      <c r="AZ46" s="9" t="e">
        <f>'ANS_RevData (LA)'!AZ46+'ANS_RevData (IB)'!AZ46+'ANS_RevData (IL)'!AZ46+'ANS_RevData (AB)'!AZ46+'ANS_RevData (EN)'!AZ46+'ANS_RevData (PH)'!AZ46+'ANS_RevData (OT)'!AZ46</f>
        <v>#VALUE!</v>
      </c>
      <c r="BA46" s="9" t="e">
        <f>'ANS_RevData (LA)'!BA46+'ANS_RevData (IB)'!BA46+'ANS_RevData (IL)'!BA46+'ANS_RevData (AB)'!BA46+'ANS_RevData (EN)'!BA46+'ANS_RevData (PH)'!BA46+'ANS_RevData (OT)'!BA46</f>
        <v>#VALUE!</v>
      </c>
      <c r="BB46" s="9" t="e">
        <f>'ANS_RevData (LA)'!BB46+'ANS_RevData (IB)'!BB46+'ANS_RevData (IL)'!BB46+'ANS_RevData (AB)'!BB46+'ANS_RevData (EN)'!BB46+'ANS_RevData (PH)'!BB46+'ANS_RevData (OT)'!BB46</f>
        <v>#VALUE!</v>
      </c>
      <c r="BC46" s="9" t="e">
        <f>'ANS_RevData (LA)'!BC46+'ANS_RevData (IB)'!BC46+'ANS_RevData (IL)'!BC46+'ANS_RevData (AB)'!BC46+'ANS_RevData (EN)'!BC46+'ANS_RevData (PH)'!BC46+'ANS_RevData (OT)'!BC46</f>
        <v>#VALUE!</v>
      </c>
      <c r="BD46" s="9" t="e">
        <f>'ANS_RevData (LA)'!BD46+'ANS_RevData (IB)'!BD46+'ANS_RevData (IL)'!BD46+'ANS_RevData (AB)'!BD46+'ANS_RevData (EN)'!BD46+'ANS_RevData (PH)'!BD46+'ANS_RevData (OT)'!BD46</f>
        <v>#VALUE!</v>
      </c>
      <c r="BE46" s="9" t="e">
        <f>'ANS_RevData (LA)'!BE46+'ANS_RevData (IB)'!BE46+'ANS_RevData (IL)'!BE46+'ANS_RevData (AB)'!BE46+'ANS_RevData (EN)'!BE46+'ANS_RevData (PH)'!BE46+'ANS_RevData (OT)'!BE46</f>
        <v>#VALUE!</v>
      </c>
      <c r="BF46" s="9" t="e">
        <f>'ANS_RevData (LA)'!BF46+'ANS_RevData (IB)'!BF46+'ANS_RevData (IL)'!BF46+'ANS_RevData (AB)'!BF46+'ANS_RevData (EN)'!BF46+'ANS_RevData (PH)'!BF46+'ANS_RevData (OT)'!BF46</f>
        <v>#VALUE!</v>
      </c>
      <c r="BG46" s="9" t="e">
        <f>'ANS_RevData (LA)'!BG46+'ANS_RevData (IB)'!BG46+'ANS_RevData (IL)'!BG46+'ANS_RevData (AB)'!BG46+'ANS_RevData (EN)'!BG46+'ANS_RevData (PH)'!BG46+'ANS_RevData (OT)'!BG46</f>
        <v>#VALUE!</v>
      </c>
      <c r="BH46" s="9" t="e">
        <f>'ANS_RevData (LA)'!BH46+'ANS_RevData (IB)'!BH46+'ANS_RevData (IL)'!BH46+'ANS_RevData (AB)'!BH46+'ANS_RevData (EN)'!BH46+'ANS_RevData (PH)'!BH46+'ANS_RevData (OT)'!BH46</f>
        <v>#VALUE!</v>
      </c>
      <c r="BI46" s="9" t="e">
        <f>'ANS_RevData (LA)'!BI46+'ANS_RevData (IB)'!BI46+'ANS_RevData (IL)'!BI46+'ANS_RevData (AB)'!BI46+'ANS_RevData (EN)'!BI46+'ANS_RevData (PH)'!BI46+'ANS_RevData (OT)'!BI46</f>
        <v>#VALUE!</v>
      </c>
      <c r="BJ46" s="9" t="e">
        <f>'ANS_RevData (LA)'!BJ46+'ANS_RevData (IB)'!BJ46+'ANS_RevData (IL)'!BJ46+'ANS_RevData (AB)'!BJ46+'ANS_RevData (EN)'!BJ46+'ANS_RevData (PH)'!BJ46+'ANS_RevData (OT)'!BJ46</f>
        <v>#VALUE!</v>
      </c>
      <c r="BK46" s="9" t="e">
        <f>'ANS_RevData (LA)'!BK46+'ANS_RevData (IB)'!BK46+'ANS_RevData (IL)'!BK46+'ANS_RevData (AB)'!BK46+'ANS_RevData (EN)'!BK46+'ANS_RevData (PH)'!BK46+'ANS_RevData (OT)'!BK46</f>
        <v>#VALUE!</v>
      </c>
      <c r="BL46" s="9" t="e">
        <f>'ANS_RevData (LA)'!BL46+'ANS_RevData (IB)'!BL46+'ANS_RevData (IL)'!BL46+'ANS_RevData (AB)'!BL46+'ANS_RevData (EN)'!BL46+'ANS_RevData (PH)'!BL46+'ANS_RevData (OT)'!BL46</f>
        <v>#VALUE!</v>
      </c>
      <c r="BM46" s="9" t="e">
        <f>'ANS_RevData (LA)'!BM46+'ANS_RevData (IB)'!BM46+'ANS_RevData (IL)'!BM46+'ANS_RevData (AB)'!BM46+'ANS_RevData (EN)'!BM46+'ANS_RevData (PH)'!BM46+'ANS_RevData (OT)'!BM46</f>
        <v>#VALUE!</v>
      </c>
      <c r="BN46" s="9" t="e">
        <f>'ANS_RevData (LA)'!BN46+'ANS_RevData (IB)'!BN46+'ANS_RevData (IL)'!BN46+'ANS_RevData (AB)'!BN46+'ANS_RevData (EN)'!BN46+'ANS_RevData (PH)'!BN46+'ANS_RevData (OT)'!BN46</f>
        <v>#VALUE!</v>
      </c>
      <c r="BO46" s="9" t="e">
        <f>'ANS_RevData (LA)'!BO46+'ANS_RevData (IB)'!BO46+'ANS_RevData (IL)'!BO46+'ANS_RevData (AB)'!BO46+'ANS_RevData (EN)'!BO46+'ANS_RevData (PH)'!BO46+'ANS_RevData (OT)'!BO46</f>
        <v>#VALUE!</v>
      </c>
    </row>
    <row r="47" spans="2:67" x14ac:dyDescent="0.25">
      <c r="B47" t="s">
        <v>282</v>
      </c>
      <c r="D47" s="7">
        <f>'ANS_RevData (LA)'!D47+'ANS_RevData (IB)'!D47+'ANS_RevData (IL)'!D47+'ANS_RevData (AB)'!D47+'ANS_RevData (EN)'!D47+'ANS_RevData (PH)'!D47+'ANS_RevData (OT)'!D47</f>
        <v>0</v>
      </c>
      <c r="E47" s="7">
        <f>'ANS_RevData (LA)'!E47+'ANS_RevData (IB)'!E47+'ANS_RevData (IL)'!E47+'ANS_RevData (AB)'!E47+'ANS_RevData (EN)'!E47+'ANS_RevData (PH)'!E47+'ANS_RevData (OT)'!E47</f>
        <v>0</v>
      </c>
      <c r="F47" s="7">
        <f>'ANS_RevData (LA)'!F47+'ANS_RevData (IB)'!F47+'ANS_RevData (IL)'!F47+'ANS_RevData (AB)'!F47+'ANS_RevData (EN)'!F47+'ANS_RevData (PH)'!F47+'ANS_RevData (OT)'!F47</f>
        <v>0</v>
      </c>
      <c r="G47" s="7">
        <f>'ANS_RevData (LA)'!G47+'ANS_RevData (IB)'!G47+'ANS_RevData (IL)'!G47+'ANS_RevData (AB)'!G47+'ANS_RevData (EN)'!G47+'ANS_RevData (PH)'!G47+'ANS_RevData (OT)'!G47</f>
        <v>0</v>
      </c>
      <c r="H47" s="7">
        <f>'ANS_RevData (LA)'!H47+'ANS_RevData (IB)'!H47+'ANS_RevData (IL)'!H47+'ANS_RevData (AB)'!H47+'ANS_RevData (EN)'!H47+'ANS_RevData (PH)'!H47+'ANS_RevData (OT)'!H47</f>
        <v>0</v>
      </c>
      <c r="I47" s="7">
        <f>'ANS_RevData (LA)'!I47+'ANS_RevData (IB)'!I47+'ANS_RevData (IL)'!I47+'ANS_RevData (AB)'!I47+'ANS_RevData (EN)'!I47+'ANS_RevData (PH)'!I47+'ANS_RevData (OT)'!I47</f>
        <v>0</v>
      </c>
      <c r="J47" s="7">
        <f>'ANS_RevData (LA)'!J47+'ANS_RevData (IB)'!J47+'ANS_RevData (IL)'!J47+'ANS_RevData (AB)'!J47+'ANS_RevData (EN)'!J47+'ANS_RevData (PH)'!J47+'ANS_RevData (OT)'!J47</f>
        <v>0</v>
      </c>
      <c r="K47" s="7">
        <f>'ANS_RevData (LA)'!K47+'ANS_RevData (IB)'!K47+'ANS_RevData (IL)'!K47+'ANS_RevData (AB)'!K47+'ANS_RevData (EN)'!K47+'ANS_RevData (PH)'!K47+'ANS_RevData (OT)'!K47</f>
        <v>3690530</v>
      </c>
      <c r="L47" s="7">
        <f>'ANS_RevData (LA)'!L47+'ANS_RevData (IB)'!L47+'ANS_RevData (IL)'!L47+'ANS_RevData (AB)'!L47+'ANS_RevData (EN)'!L47+'ANS_RevData (PH)'!L47+'ANS_RevData (OT)'!L47</f>
        <v>42430631.659999996</v>
      </c>
      <c r="M47" s="7">
        <f>'ANS_RevData (LA)'!M47+'ANS_RevData (IB)'!M47+'ANS_RevData (IL)'!M47+'ANS_RevData (AB)'!M47+'ANS_RevData (EN)'!M47+'ANS_RevData (PH)'!M47+'ANS_RevData (OT)'!M47</f>
        <v>63148478.079999998</v>
      </c>
      <c r="N47" s="7">
        <f>'ANS_RevData (LA)'!N47+'ANS_RevData (IB)'!N47+'ANS_RevData (IL)'!N47+'ANS_RevData (AB)'!N47+'ANS_RevData (EN)'!N47+'ANS_RevData (PH)'!N47+'ANS_RevData (OT)'!N47</f>
        <v>62465698</v>
      </c>
      <c r="O47" s="7">
        <f>'ANS_RevData (LA)'!O47+'ANS_RevData (IB)'!O47+'ANS_RevData (IL)'!O47+'ANS_RevData (AB)'!O47+'ANS_RevData (EN)'!O47+'ANS_RevData (PH)'!O47+'ANS_RevData (OT)'!O47</f>
        <v>73624150.819999993</v>
      </c>
      <c r="P47" s="7">
        <f>'ANS_RevData (LA)'!P47+'ANS_RevData (IB)'!P47+'ANS_RevData (IL)'!P47+'ANS_RevData (AB)'!P47+'ANS_RevData (EN)'!P47+'ANS_RevData (PH)'!P47+'ANS_RevData (OT)'!P47</f>
        <v>75162940.170000002</v>
      </c>
      <c r="Q47" s="7">
        <f>'ANS_RevData (LA)'!Q47+'ANS_RevData (IB)'!Q47+'ANS_RevData (IL)'!Q47+'ANS_RevData (AB)'!Q47+'ANS_RevData (EN)'!Q47+'ANS_RevData (PH)'!Q47+'ANS_RevData (OT)'!Q47</f>
        <v>111684356.39</v>
      </c>
      <c r="R47" s="7">
        <f>'ANS_RevData (LA)'!R47+'ANS_RevData (IB)'!R47+'ANS_RevData (IL)'!R47+'ANS_RevData (AB)'!R47+'ANS_RevData (EN)'!R47+'ANS_RevData (PH)'!R47+'ANS_RevData (OT)'!R47</f>
        <v>165116993.23000002</v>
      </c>
      <c r="S47" s="7">
        <f>'ANS_RevData (LA)'!S47+'ANS_RevData (IB)'!S47+'ANS_RevData (IL)'!S47+'ANS_RevData (AB)'!S47+'ANS_RevData (EN)'!S47+'ANS_RevData (PH)'!S47+'ANS_RevData (OT)'!S47</f>
        <v>225778677.13999999</v>
      </c>
      <c r="T47" s="7">
        <f>'ANS_RevData (LA)'!T47+'ANS_RevData (IB)'!T47+'ANS_RevData (IL)'!T47+'ANS_RevData (AB)'!T47+'ANS_RevData (EN)'!T47+'ANS_RevData (PH)'!T47+'ANS_RevData (OT)'!T47</f>
        <v>199492603.56999999</v>
      </c>
      <c r="U47" s="7">
        <f>'ANS_RevData (LA)'!U47+'ANS_RevData (IB)'!U47+'ANS_RevData (IL)'!U47+'ANS_RevData (AB)'!U47+'ANS_RevData (EN)'!U47+'ANS_RevData (PH)'!U47+'ANS_RevData (OT)'!U47</f>
        <v>271886560.42000002</v>
      </c>
      <c r="V47" s="7">
        <f>'ANS_RevData (LA)'!V47+'ANS_RevData (IB)'!V47+'ANS_RevData (IL)'!V47+'ANS_RevData (AB)'!V47+'ANS_RevData (EN)'!V47+'ANS_RevData (PH)'!V47+'ANS_RevData (OT)'!V47</f>
        <v>375972010.26999998</v>
      </c>
      <c r="W47" s="7">
        <f>'ANS_RevData (LA)'!W47+'ANS_RevData (IB)'!W47+'ANS_RevData (IL)'!W47+'ANS_RevData (AB)'!W47+'ANS_RevData (EN)'!W47+'ANS_RevData (PH)'!W47+'ANS_RevData (OT)'!W47</f>
        <v>468374462.16000003</v>
      </c>
      <c r="X47" s="7">
        <f>'ANS_RevData (LA)'!X47+'ANS_RevData (IB)'!X47+'ANS_RevData (IL)'!X47+'ANS_RevData (AB)'!X47+'ANS_RevData (EN)'!X47+'ANS_RevData (PH)'!X47+'ANS_RevData (OT)'!X47</f>
        <v>629288486.08999991</v>
      </c>
      <c r="Y47" s="7">
        <f>'ANS_RevData (LA)'!Y47+'ANS_RevData (IB)'!Y47+'ANS_RevData (IL)'!Y47+'ANS_RevData (AB)'!Y47+'ANS_RevData (EN)'!Y47+'ANS_RevData (PH)'!Y47+'ANS_RevData (OT)'!Y47</f>
        <v>615199024.79999995</v>
      </c>
      <c r="Z47" s="7">
        <f>'ANS_RevData (LA)'!Z47+'ANS_RevData (IB)'!Z47+'ANS_RevData (IL)'!Z47+'ANS_RevData (AB)'!Z47+'ANS_RevData (EN)'!Z47+'ANS_RevData (PH)'!Z47+'ANS_RevData (OT)'!Z47</f>
        <v>576684082.34000003</v>
      </c>
      <c r="AA47" s="7">
        <f>'ANS_RevData (LA)'!AA47+'ANS_RevData (IB)'!AA47+'ANS_RevData (IL)'!AA47+'ANS_RevData (AB)'!AA47+'ANS_RevData (EN)'!AA47+'ANS_RevData (PH)'!AA47+'ANS_RevData (OT)'!AA47</f>
        <v>642043100.91000009</v>
      </c>
      <c r="AB47" s="7">
        <f>'ANS_RevData (LA)'!AB47+'ANS_RevData (IB)'!AB47+'ANS_RevData (IL)'!AB47+'ANS_RevData (AB)'!AB47+'ANS_RevData (EN)'!AB47+'ANS_RevData (PH)'!AB47+'ANS_RevData (OT)'!AB47</f>
        <v>532499111.63</v>
      </c>
      <c r="AC47" s="7">
        <f>'ANS_RevData (LA)'!AC47+'ANS_RevData (IB)'!AC47+'ANS_RevData (IL)'!AC47+'ANS_RevData (AB)'!AC47+'ANS_RevData (EN)'!AC47+'ANS_RevData (PH)'!AC47+'ANS_RevData (OT)'!AC47</f>
        <v>660582636.23000002</v>
      </c>
      <c r="AF47" s="7">
        <f t="shared" si="36"/>
        <v>532499111.63</v>
      </c>
      <c r="AG47" s="7">
        <f t="shared" si="36"/>
        <v>660582636.23000002</v>
      </c>
      <c r="AH47" s="7" t="e">
        <f>'ANS_RevData (LA)'!AH47+'ANS_RevData (IB)'!AH47+'ANS_RevData (IL)'!AH47+'ANS_RevData (AB)'!AH47+'ANS_RevData (EN)'!AH47+'ANS_RevData (PH)'!AH47+'ANS_RevData (OT)'!AH47</f>
        <v>#VALUE!</v>
      </c>
      <c r="AI47" s="7" t="e">
        <f>'ANS_RevData (LA)'!AI47+'ANS_RevData (IB)'!AI47+'ANS_RevData (IL)'!AI47+'ANS_RevData (AB)'!AI47+'ANS_RevData (EN)'!AI47+'ANS_RevData (PH)'!AI47+'ANS_RevData (OT)'!AI47</f>
        <v>#VALUE!</v>
      </c>
      <c r="AJ47" s="9" t="e">
        <f>'ANS_RevData (LA)'!AJ47+'ANS_RevData (IB)'!AJ47+'ANS_RevData (IL)'!AJ47+'ANS_RevData (AB)'!AJ47+'ANS_RevData (EN)'!AJ47+'ANS_RevData (PH)'!AJ47+'ANS_RevData (OT)'!AJ47</f>
        <v>#VALUE!</v>
      </c>
      <c r="AK47" s="9" t="e">
        <f>'ANS_RevData (LA)'!AK47+'ANS_RevData (IB)'!AK47+'ANS_RevData (IL)'!AK47+'ANS_RevData (AB)'!AK47+'ANS_RevData (EN)'!AK47+'ANS_RevData (PH)'!AK47+'ANS_RevData (OT)'!AK47</f>
        <v>#VALUE!</v>
      </c>
      <c r="AL47" s="9" t="e">
        <f>'ANS_RevData (LA)'!AL47+'ANS_RevData (IB)'!AL47+'ANS_RevData (IL)'!AL47+'ANS_RevData (AB)'!AL47+'ANS_RevData (EN)'!AL47+'ANS_RevData (PH)'!AL47+'ANS_RevData (OT)'!AL47</f>
        <v>#VALUE!</v>
      </c>
      <c r="AM47" s="9" t="e">
        <f>'ANS_RevData (LA)'!AM47+'ANS_RevData (IB)'!AM47+'ANS_RevData (IL)'!AM47+'ANS_RevData (AB)'!AM47+'ANS_RevData (EN)'!AM47+'ANS_RevData (PH)'!AM47+'ANS_RevData (OT)'!AM47</f>
        <v>#VALUE!</v>
      </c>
      <c r="AN47" s="9" t="e">
        <f>'ANS_RevData (LA)'!AN47+'ANS_RevData (IB)'!AN47+'ANS_RevData (IL)'!AN47+'ANS_RevData (AB)'!AN47+'ANS_RevData (EN)'!AN47+'ANS_RevData (PH)'!AN47+'ANS_RevData (OT)'!AN47</f>
        <v>#VALUE!</v>
      </c>
      <c r="AO47" s="9" t="e">
        <f>'ANS_RevData (LA)'!AO47+'ANS_RevData (IB)'!AO47+'ANS_RevData (IL)'!AO47+'ANS_RevData (AB)'!AO47+'ANS_RevData (EN)'!AO47+'ANS_RevData (PH)'!AO47+'ANS_RevData (OT)'!AO47</f>
        <v>#VALUE!</v>
      </c>
      <c r="AP47" s="9" t="e">
        <f>'ANS_RevData (LA)'!AP47+'ANS_RevData (IB)'!AP47+'ANS_RevData (IL)'!AP47+'ANS_RevData (AB)'!AP47+'ANS_RevData (EN)'!AP47+'ANS_RevData (PH)'!AP47+'ANS_RevData (OT)'!AP47</f>
        <v>#VALUE!</v>
      </c>
      <c r="AQ47" s="9" t="e">
        <f>'ANS_RevData (LA)'!AQ47+'ANS_RevData (IB)'!AQ47+'ANS_RevData (IL)'!AQ47+'ANS_RevData (AB)'!AQ47+'ANS_RevData (EN)'!AQ47+'ANS_RevData (PH)'!AQ47+'ANS_RevData (OT)'!AQ47</f>
        <v>#VALUE!</v>
      </c>
      <c r="AR47" s="9" t="e">
        <f>'ANS_RevData (LA)'!AR47+'ANS_RevData (IB)'!AR47+'ANS_RevData (IL)'!AR47+'ANS_RevData (AB)'!AR47+'ANS_RevData (EN)'!AR47+'ANS_RevData (PH)'!AR47+'ANS_RevData (OT)'!AR47</f>
        <v>#VALUE!</v>
      </c>
      <c r="AS47" s="9" t="e">
        <f>'ANS_RevData (LA)'!AS47+'ANS_RevData (IB)'!AS47+'ANS_RevData (IL)'!AS47+'ANS_RevData (AB)'!AS47+'ANS_RevData (EN)'!AS47+'ANS_RevData (PH)'!AS47+'ANS_RevData (OT)'!AS47</f>
        <v>#VALUE!</v>
      </c>
      <c r="AT47" s="9" t="e">
        <f>'ANS_RevData (LA)'!AT47+'ANS_RevData (IB)'!AT47+'ANS_RevData (IL)'!AT47+'ANS_RevData (AB)'!AT47+'ANS_RevData (EN)'!AT47+'ANS_RevData (PH)'!AT47+'ANS_RevData (OT)'!AT47</f>
        <v>#VALUE!</v>
      </c>
      <c r="AU47" s="9" t="e">
        <f>'ANS_RevData (LA)'!AU47+'ANS_RevData (IB)'!AU47+'ANS_RevData (IL)'!AU47+'ANS_RevData (AB)'!AU47+'ANS_RevData (EN)'!AU47+'ANS_RevData (PH)'!AU47+'ANS_RevData (OT)'!AU47</f>
        <v>#VALUE!</v>
      </c>
      <c r="AV47" s="9" t="e">
        <f>'ANS_RevData (LA)'!AV47+'ANS_RevData (IB)'!AV47+'ANS_RevData (IL)'!AV47+'ANS_RevData (AB)'!AV47+'ANS_RevData (EN)'!AV47+'ANS_RevData (PH)'!AV47+'ANS_RevData (OT)'!AV47</f>
        <v>#VALUE!</v>
      </c>
      <c r="AW47" s="9" t="e">
        <f>'ANS_RevData (LA)'!AW47+'ANS_RevData (IB)'!AW47+'ANS_RevData (IL)'!AW47+'ANS_RevData (AB)'!AW47+'ANS_RevData (EN)'!AW47+'ANS_RevData (PH)'!AW47+'ANS_RevData (OT)'!AW47</f>
        <v>#VALUE!</v>
      </c>
      <c r="AX47" s="9" t="e">
        <f>'ANS_RevData (LA)'!AX47+'ANS_RevData (IB)'!AX47+'ANS_RevData (IL)'!AX47+'ANS_RevData (AB)'!AX47+'ANS_RevData (EN)'!AX47+'ANS_RevData (PH)'!AX47+'ANS_RevData (OT)'!AX47</f>
        <v>#VALUE!</v>
      </c>
      <c r="AY47" s="9" t="e">
        <f>'ANS_RevData (LA)'!AY47+'ANS_RevData (IB)'!AY47+'ANS_RevData (IL)'!AY47+'ANS_RevData (AB)'!AY47+'ANS_RevData (EN)'!AY47+'ANS_RevData (PH)'!AY47+'ANS_RevData (OT)'!AY47</f>
        <v>#VALUE!</v>
      </c>
      <c r="AZ47" s="9" t="e">
        <f>'ANS_RevData (LA)'!AZ47+'ANS_RevData (IB)'!AZ47+'ANS_RevData (IL)'!AZ47+'ANS_RevData (AB)'!AZ47+'ANS_RevData (EN)'!AZ47+'ANS_RevData (PH)'!AZ47+'ANS_RevData (OT)'!AZ47</f>
        <v>#VALUE!</v>
      </c>
      <c r="BA47" s="9" t="e">
        <f>'ANS_RevData (LA)'!BA47+'ANS_RevData (IB)'!BA47+'ANS_RevData (IL)'!BA47+'ANS_RevData (AB)'!BA47+'ANS_RevData (EN)'!BA47+'ANS_RevData (PH)'!BA47+'ANS_RevData (OT)'!BA47</f>
        <v>#VALUE!</v>
      </c>
      <c r="BB47" s="9" t="e">
        <f>'ANS_RevData (LA)'!BB47+'ANS_RevData (IB)'!BB47+'ANS_RevData (IL)'!BB47+'ANS_RevData (AB)'!BB47+'ANS_RevData (EN)'!BB47+'ANS_RevData (PH)'!BB47+'ANS_RevData (OT)'!BB47</f>
        <v>#VALUE!</v>
      </c>
      <c r="BC47" s="9" t="e">
        <f>'ANS_RevData (LA)'!BC47+'ANS_RevData (IB)'!BC47+'ANS_RevData (IL)'!BC47+'ANS_RevData (AB)'!BC47+'ANS_RevData (EN)'!BC47+'ANS_RevData (PH)'!BC47+'ANS_RevData (OT)'!BC47</f>
        <v>#VALUE!</v>
      </c>
      <c r="BD47" s="9" t="e">
        <f>'ANS_RevData (LA)'!BD47+'ANS_RevData (IB)'!BD47+'ANS_RevData (IL)'!BD47+'ANS_RevData (AB)'!BD47+'ANS_RevData (EN)'!BD47+'ANS_RevData (PH)'!BD47+'ANS_RevData (OT)'!BD47</f>
        <v>#VALUE!</v>
      </c>
      <c r="BE47" s="9" t="e">
        <f>'ANS_RevData (LA)'!BE47+'ANS_RevData (IB)'!BE47+'ANS_RevData (IL)'!BE47+'ANS_RevData (AB)'!BE47+'ANS_RevData (EN)'!BE47+'ANS_RevData (PH)'!BE47+'ANS_RevData (OT)'!BE47</f>
        <v>#VALUE!</v>
      </c>
      <c r="BF47" s="9" t="e">
        <f>'ANS_RevData (LA)'!BF47+'ANS_RevData (IB)'!BF47+'ANS_RevData (IL)'!BF47+'ANS_RevData (AB)'!BF47+'ANS_RevData (EN)'!BF47+'ANS_RevData (PH)'!BF47+'ANS_RevData (OT)'!BF47</f>
        <v>#VALUE!</v>
      </c>
      <c r="BG47" s="9" t="e">
        <f>'ANS_RevData (LA)'!BG47+'ANS_RevData (IB)'!BG47+'ANS_RevData (IL)'!BG47+'ANS_RevData (AB)'!BG47+'ANS_RevData (EN)'!BG47+'ANS_RevData (PH)'!BG47+'ANS_RevData (OT)'!BG47</f>
        <v>#VALUE!</v>
      </c>
      <c r="BH47" s="9" t="e">
        <f>'ANS_RevData (LA)'!BH47+'ANS_RevData (IB)'!BH47+'ANS_RevData (IL)'!BH47+'ANS_RevData (AB)'!BH47+'ANS_RevData (EN)'!BH47+'ANS_RevData (PH)'!BH47+'ANS_RevData (OT)'!BH47</f>
        <v>#VALUE!</v>
      </c>
      <c r="BI47" s="9" t="e">
        <f>'ANS_RevData (LA)'!BI47+'ANS_RevData (IB)'!BI47+'ANS_RevData (IL)'!BI47+'ANS_RevData (AB)'!BI47+'ANS_RevData (EN)'!BI47+'ANS_RevData (PH)'!BI47+'ANS_RevData (OT)'!BI47</f>
        <v>#VALUE!</v>
      </c>
      <c r="BJ47" s="9" t="e">
        <f>'ANS_RevData (LA)'!BJ47+'ANS_RevData (IB)'!BJ47+'ANS_RevData (IL)'!BJ47+'ANS_RevData (AB)'!BJ47+'ANS_RevData (EN)'!BJ47+'ANS_RevData (PH)'!BJ47+'ANS_RevData (OT)'!BJ47</f>
        <v>#VALUE!</v>
      </c>
      <c r="BK47" s="9" t="e">
        <f>'ANS_RevData (LA)'!BK47+'ANS_RevData (IB)'!BK47+'ANS_RevData (IL)'!BK47+'ANS_RevData (AB)'!BK47+'ANS_RevData (EN)'!BK47+'ANS_RevData (PH)'!BK47+'ANS_RevData (OT)'!BK47</f>
        <v>#VALUE!</v>
      </c>
      <c r="BL47" s="9" t="e">
        <f>'ANS_RevData (LA)'!BL47+'ANS_RevData (IB)'!BL47+'ANS_RevData (IL)'!BL47+'ANS_RevData (AB)'!BL47+'ANS_RevData (EN)'!BL47+'ANS_RevData (PH)'!BL47+'ANS_RevData (OT)'!BL47</f>
        <v>#VALUE!</v>
      </c>
      <c r="BM47" s="9" t="e">
        <f>'ANS_RevData (LA)'!BM47+'ANS_RevData (IB)'!BM47+'ANS_RevData (IL)'!BM47+'ANS_RevData (AB)'!BM47+'ANS_RevData (EN)'!BM47+'ANS_RevData (PH)'!BM47+'ANS_RevData (OT)'!BM47</f>
        <v>#VALUE!</v>
      </c>
      <c r="BN47" s="9" t="e">
        <f>'ANS_RevData (LA)'!BN47+'ANS_RevData (IB)'!BN47+'ANS_RevData (IL)'!BN47+'ANS_RevData (AB)'!BN47+'ANS_RevData (EN)'!BN47+'ANS_RevData (PH)'!BN47+'ANS_RevData (OT)'!BN47</f>
        <v>#VALUE!</v>
      </c>
      <c r="BO47" s="9" t="e">
        <f>'ANS_RevData (LA)'!BO47+'ANS_RevData (IB)'!BO47+'ANS_RevData (IL)'!BO47+'ANS_RevData (AB)'!BO47+'ANS_RevData (EN)'!BO47+'ANS_RevData (PH)'!BO47+'ANS_RevData (OT)'!BO47</f>
        <v>#VALUE!</v>
      </c>
    </row>
    <row r="48" spans="2:67" x14ac:dyDescent="0.25">
      <c r="B48" t="s">
        <v>160</v>
      </c>
      <c r="D48" s="7">
        <f t="shared" ref="D48:AC48" si="37">IF(ISERROR(D47/D46),0,D47/D46)</f>
        <v>0</v>
      </c>
      <c r="E48" s="7">
        <f t="shared" si="37"/>
        <v>0</v>
      </c>
      <c r="F48" s="7">
        <f t="shared" si="37"/>
        <v>0</v>
      </c>
      <c r="G48" s="7">
        <f t="shared" si="37"/>
        <v>0</v>
      </c>
      <c r="H48" s="7">
        <f t="shared" si="37"/>
        <v>0</v>
      </c>
      <c r="I48" s="7">
        <f t="shared" si="37"/>
        <v>0</v>
      </c>
      <c r="J48" s="7">
        <f t="shared" si="37"/>
        <v>0</v>
      </c>
      <c r="K48" s="7">
        <f t="shared" si="37"/>
        <v>12021.270358306188</v>
      </c>
      <c r="L48" s="7">
        <f t="shared" si="37"/>
        <v>16979.044281712682</v>
      </c>
      <c r="M48" s="7">
        <f t="shared" si="37"/>
        <v>17934.813428003406</v>
      </c>
      <c r="N48" s="7">
        <f t="shared" si="37"/>
        <v>17006.724203648246</v>
      </c>
      <c r="O48" s="7">
        <f t="shared" si="37"/>
        <v>20012.000766512636</v>
      </c>
      <c r="P48" s="7">
        <f t="shared" si="37"/>
        <v>19635.04184169279</v>
      </c>
      <c r="Q48" s="7">
        <f t="shared" si="37"/>
        <v>17423.456535101403</v>
      </c>
      <c r="R48" s="7">
        <f t="shared" si="37"/>
        <v>16749.542831203085</v>
      </c>
      <c r="S48" s="7">
        <f t="shared" si="37"/>
        <v>17393.011103921115</v>
      </c>
      <c r="T48" s="7">
        <f t="shared" si="37"/>
        <v>16363.924499220737</v>
      </c>
      <c r="U48" s="7">
        <f t="shared" si="37"/>
        <v>16323.640755283383</v>
      </c>
      <c r="V48" s="7">
        <f t="shared" si="37"/>
        <v>16469.774411687402</v>
      </c>
      <c r="W48" s="7">
        <f t="shared" si="37"/>
        <v>17179.227632042253</v>
      </c>
      <c r="X48" s="7">
        <f t="shared" si="37"/>
        <v>17911.097116468376</v>
      </c>
      <c r="Y48" s="7">
        <f t="shared" si="37"/>
        <v>16881.130115522868</v>
      </c>
      <c r="Z48" s="7">
        <f t="shared" si="37"/>
        <v>15263.864967576295</v>
      </c>
      <c r="AA48" s="7">
        <f t="shared" si="37"/>
        <v>16436.513770672267</v>
      </c>
      <c r="AB48" s="7">
        <f t="shared" si="37"/>
        <v>15955.029561947566</v>
      </c>
      <c r="AC48" s="7">
        <f t="shared" si="37"/>
        <v>16011.407427345663</v>
      </c>
      <c r="AD48" s="264">
        <f>SUM(P47:AC47)/SUM(P46:AC46)</f>
        <v>16563.100759696539</v>
      </c>
      <c r="AF48" s="7">
        <f>AF47/AF46</f>
        <v>15955.029561947566</v>
      </c>
      <c r="AG48" s="7">
        <f>AG47/AG46</f>
        <v>16011.407427345663</v>
      </c>
      <c r="AH48" s="7" t="e">
        <f t="shared" ref="AH48:BO48" si="38">AH47/AH46</f>
        <v>#VALUE!</v>
      </c>
      <c r="AI48" s="7" t="e">
        <f t="shared" si="38"/>
        <v>#VALUE!</v>
      </c>
      <c r="AJ48" s="9" t="e">
        <f t="shared" si="38"/>
        <v>#VALUE!</v>
      </c>
      <c r="AK48" s="9" t="e">
        <f t="shared" si="38"/>
        <v>#VALUE!</v>
      </c>
      <c r="AL48" s="9" t="e">
        <f t="shared" si="38"/>
        <v>#VALUE!</v>
      </c>
      <c r="AM48" s="9" t="e">
        <f t="shared" si="38"/>
        <v>#VALUE!</v>
      </c>
      <c r="AN48" s="9" t="e">
        <f t="shared" si="38"/>
        <v>#VALUE!</v>
      </c>
      <c r="AO48" s="9" t="e">
        <f t="shared" si="38"/>
        <v>#VALUE!</v>
      </c>
      <c r="AP48" s="9" t="e">
        <f t="shared" si="38"/>
        <v>#VALUE!</v>
      </c>
      <c r="AQ48" s="9" t="e">
        <f t="shared" si="38"/>
        <v>#VALUE!</v>
      </c>
      <c r="AR48" s="9" t="e">
        <f t="shared" si="38"/>
        <v>#VALUE!</v>
      </c>
      <c r="AS48" s="9" t="e">
        <f t="shared" si="38"/>
        <v>#VALUE!</v>
      </c>
      <c r="AT48" s="9" t="e">
        <f t="shared" si="38"/>
        <v>#VALUE!</v>
      </c>
      <c r="AU48" s="9" t="e">
        <f t="shared" si="38"/>
        <v>#VALUE!</v>
      </c>
      <c r="AV48" s="9" t="e">
        <f t="shared" si="38"/>
        <v>#VALUE!</v>
      </c>
      <c r="AW48" s="9" t="e">
        <f t="shared" si="38"/>
        <v>#VALUE!</v>
      </c>
      <c r="AX48" s="9" t="e">
        <f t="shared" si="38"/>
        <v>#VALUE!</v>
      </c>
      <c r="AY48" s="9" t="e">
        <f t="shared" si="38"/>
        <v>#VALUE!</v>
      </c>
      <c r="AZ48" s="9" t="e">
        <f t="shared" si="38"/>
        <v>#VALUE!</v>
      </c>
      <c r="BA48" s="9" t="e">
        <f t="shared" si="38"/>
        <v>#VALUE!</v>
      </c>
      <c r="BB48" s="9" t="e">
        <f t="shared" si="38"/>
        <v>#VALUE!</v>
      </c>
      <c r="BC48" s="9" t="e">
        <f t="shared" si="38"/>
        <v>#VALUE!</v>
      </c>
      <c r="BD48" s="9" t="e">
        <f t="shared" si="38"/>
        <v>#VALUE!</v>
      </c>
      <c r="BE48" s="9" t="e">
        <f t="shared" si="38"/>
        <v>#VALUE!</v>
      </c>
      <c r="BF48" s="9" t="e">
        <f t="shared" si="38"/>
        <v>#VALUE!</v>
      </c>
      <c r="BG48" s="9" t="e">
        <f t="shared" si="38"/>
        <v>#VALUE!</v>
      </c>
      <c r="BH48" s="9" t="e">
        <f t="shared" si="38"/>
        <v>#VALUE!</v>
      </c>
      <c r="BI48" s="9" t="e">
        <f t="shared" si="38"/>
        <v>#VALUE!</v>
      </c>
      <c r="BJ48" s="9" t="e">
        <f t="shared" si="38"/>
        <v>#VALUE!</v>
      </c>
      <c r="BK48" s="9" t="e">
        <f t="shared" si="38"/>
        <v>#VALUE!</v>
      </c>
      <c r="BL48" s="9" t="e">
        <f t="shared" si="38"/>
        <v>#VALUE!</v>
      </c>
      <c r="BM48" s="9" t="e">
        <f t="shared" si="38"/>
        <v>#VALUE!</v>
      </c>
      <c r="BN48" s="9" t="e">
        <f t="shared" si="38"/>
        <v>#VALUE!</v>
      </c>
      <c r="BO48" s="9" t="e">
        <f t="shared" si="38"/>
        <v>#VALUE!</v>
      </c>
    </row>
    <row r="49" spans="2:67" x14ac:dyDescent="0.25">
      <c r="B49" t="s">
        <v>283</v>
      </c>
      <c r="D49" s="7">
        <f>'ANS_RevData (LA)'!D49+'ANS_RevData (IB)'!D49+'ANS_RevData (IL)'!D49+'ANS_RevData (AB)'!D49+'ANS_RevData (EN)'!D49+'ANS_RevData (PH)'!D49+'ANS_RevData (OT)'!D49</f>
        <v>0</v>
      </c>
      <c r="E49" s="7">
        <f>'ANS_RevData (LA)'!E49+'ANS_RevData (IB)'!E49+'ANS_RevData (IL)'!E49+'ANS_RevData (AB)'!E49+'ANS_RevData (EN)'!E49+'ANS_RevData (PH)'!E49+'ANS_RevData (OT)'!E49</f>
        <v>0</v>
      </c>
      <c r="F49" s="7">
        <f>'ANS_RevData (LA)'!F49+'ANS_RevData (IB)'!F49+'ANS_RevData (IL)'!F49+'ANS_RevData (AB)'!F49+'ANS_RevData (EN)'!F49+'ANS_RevData (PH)'!F49+'ANS_RevData (OT)'!F49</f>
        <v>0</v>
      </c>
      <c r="G49" s="7">
        <f>'ANS_RevData (LA)'!G49+'ANS_RevData (IB)'!G49+'ANS_RevData (IL)'!G49+'ANS_RevData (AB)'!G49+'ANS_RevData (EN)'!G49+'ANS_RevData (PH)'!G49+'ANS_RevData (OT)'!G49</f>
        <v>0</v>
      </c>
      <c r="H49" s="7">
        <f>'ANS_RevData (LA)'!H49+'ANS_RevData (IB)'!H49+'ANS_RevData (IL)'!H49+'ANS_RevData (AB)'!H49+'ANS_RevData (EN)'!H49+'ANS_RevData (PH)'!H49+'ANS_RevData (OT)'!H49</f>
        <v>0</v>
      </c>
      <c r="I49" s="7">
        <f>'ANS_RevData (LA)'!I49+'ANS_RevData (IB)'!I49+'ANS_RevData (IL)'!I49+'ANS_RevData (AB)'!I49+'ANS_RevData (EN)'!I49+'ANS_RevData (PH)'!I49+'ANS_RevData (OT)'!I49</f>
        <v>0</v>
      </c>
      <c r="J49" s="7">
        <f>'ANS_RevData (LA)'!J49+'ANS_RevData (IB)'!J49+'ANS_RevData (IL)'!J49+'ANS_RevData (AB)'!J49+'ANS_RevData (EN)'!J49+'ANS_RevData (PH)'!J49+'ANS_RevData (OT)'!J49</f>
        <v>0</v>
      </c>
      <c r="K49" s="7">
        <f>'ANS_RevData (LA)'!K49+'ANS_RevData (IB)'!K49+'ANS_RevData (IL)'!K49+'ANS_RevData (AB)'!K49+'ANS_RevData (EN)'!K49+'ANS_RevData (PH)'!K49+'ANS_RevData (OT)'!K49</f>
        <v>36100</v>
      </c>
      <c r="L49" s="7">
        <f>'ANS_RevData (LA)'!L49+'ANS_RevData (IB)'!L49+'ANS_RevData (IL)'!L49+'ANS_RevData (AB)'!L49+'ANS_RevData (EN)'!L49+'ANS_RevData (PH)'!L49+'ANS_RevData (OT)'!L49</f>
        <v>301250</v>
      </c>
      <c r="M49" s="7">
        <f>'ANS_RevData (LA)'!M49+'ANS_RevData (IB)'!M49+'ANS_RevData (IL)'!M49+'ANS_RevData (AB)'!M49+'ANS_RevData (EN)'!M49+'ANS_RevData (PH)'!M49+'ANS_RevData (OT)'!M49</f>
        <v>432450</v>
      </c>
      <c r="N49" s="7">
        <f>'ANS_RevData (LA)'!N49+'ANS_RevData (IB)'!N49+'ANS_RevData (IL)'!N49+'ANS_RevData (AB)'!N49+'ANS_RevData (EN)'!N49+'ANS_RevData (PH)'!N49+'ANS_RevData (OT)'!N49</f>
        <v>448200</v>
      </c>
      <c r="O49" s="7">
        <f>'ANS_RevData (LA)'!O49+'ANS_RevData (IB)'!O49+'ANS_RevData (IL)'!O49+'ANS_RevData (AB)'!O49+'ANS_RevData (EN)'!O49+'ANS_RevData (PH)'!O49+'ANS_RevData (OT)'!O49</f>
        <v>459600</v>
      </c>
      <c r="P49" s="7">
        <f>'ANS_RevData (LA)'!P49+'ANS_RevData (IB)'!P49+'ANS_RevData (IL)'!P49+'ANS_RevData (AB)'!P49+'ANS_RevData (EN)'!P49+'ANS_RevData (PH)'!P49+'ANS_RevData (OT)'!P49</f>
        <v>473350</v>
      </c>
      <c r="Q49" s="7">
        <f>'ANS_RevData (LA)'!Q49+'ANS_RevData (IB)'!Q49+'ANS_RevData (IL)'!Q49+'ANS_RevData (AB)'!Q49+'ANS_RevData (EN)'!Q49+'ANS_RevData (PH)'!Q49+'ANS_RevData (OT)'!Q49</f>
        <v>781050</v>
      </c>
      <c r="R49" s="7">
        <f>'ANS_RevData (LA)'!R49+'ANS_RevData (IB)'!R49+'ANS_RevData (IL)'!R49+'ANS_RevData (AB)'!R49+'ANS_RevData (EN)'!R49+'ANS_RevData (PH)'!R49+'ANS_RevData (OT)'!R49</f>
        <v>1199300</v>
      </c>
      <c r="S49" s="7">
        <f>'ANS_RevData (LA)'!S49+'ANS_RevData (IB)'!S49+'ANS_RevData (IL)'!S49+'ANS_RevData (AB)'!S49+'ANS_RevData (EN)'!S49+'ANS_RevData (PH)'!S49+'ANS_RevData (OT)'!S49</f>
        <v>1590300</v>
      </c>
      <c r="T49" s="7">
        <f>'ANS_RevData (LA)'!T49+'ANS_RevData (IB)'!T49+'ANS_RevData (IL)'!T49+'ANS_RevData (AB)'!T49+'ANS_RevData (EN)'!T49+'ANS_RevData (PH)'!T49+'ANS_RevData (OT)'!T49</f>
        <v>1484100</v>
      </c>
      <c r="U49" s="7">
        <f>'ANS_RevData (LA)'!U49+'ANS_RevData (IB)'!U49+'ANS_RevData (IL)'!U49+'ANS_RevData (AB)'!U49+'ANS_RevData (EN)'!U49+'ANS_RevData (PH)'!U49+'ANS_RevData (OT)'!U49</f>
        <v>2018200</v>
      </c>
      <c r="V49" s="7">
        <f>'ANS_RevData (LA)'!V49+'ANS_RevData (IB)'!V49+'ANS_RevData (IL)'!V49+'ANS_RevData (AB)'!V49+'ANS_RevData (EN)'!V49+'ANS_RevData (PH)'!V49+'ANS_RevData (OT)'!V49</f>
        <v>2766650</v>
      </c>
      <c r="W49" s="7">
        <f>'ANS_RevData (LA)'!W49+'ANS_RevData (IB)'!W49+'ANS_RevData (IL)'!W49+'ANS_RevData (AB)'!W49+'ANS_RevData (EN)'!W49+'ANS_RevData (PH)'!W49+'ANS_RevData (OT)'!W49</f>
        <v>3320750</v>
      </c>
      <c r="X49" s="7">
        <f>'ANS_RevData (LA)'!X49+'ANS_RevData (IB)'!X49+'ANS_RevData (IL)'!X49+'ANS_RevData (AB)'!X49+'ANS_RevData (EN)'!X49+'ANS_RevData (PH)'!X49+'ANS_RevData (OT)'!X49</f>
        <v>4290750</v>
      </c>
      <c r="Y49" s="7">
        <f>'ANS_RevData (LA)'!Y49+'ANS_RevData (IB)'!Y49+'ANS_RevData (IL)'!Y49+'ANS_RevData (AB)'!Y49+'ANS_RevData (EN)'!Y49+'ANS_RevData (PH)'!Y49+'ANS_RevData (OT)'!Y49</f>
        <v>4436400</v>
      </c>
      <c r="Z49" s="7">
        <f>'ANS_RevData (LA)'!Z49+'ANS_RevData (IB)'!Z49+'ANS_RevData (IL)'!Z49+'ANS_RevData (AB)'!Z49+'ANS_RevData (EN)'!Z49+'ANS_RevData (PH)'!Z49+'ANS_RevData (OT)'!Z49</f>
        <v>4668950</v>
      </c>
      <c r="AA49" s="7">
        <f>'ANS_RevData (LA)'!AA49+'ANS_RevData (IB)'!AA49+'ANS_RevData (IL)'!AA49+'ANS_RevData (AB)'!AA49+'ANS_RevData (EN)'!AA49+'ANS_RevData (PH)'!AA49+'ANS_RevData (OT)'!AA49</f>
        <v>5817250</v>
      </c>
      <c r="AB49" s="7">
        <f>'ANS_RevData (LA)'!AB49+'ANS_RevData (IB)'!AB49+'ANS_RevData (IL)'!AB49+'ANS_RevData (AB)'!AB49+'ANS_RevData (EN)'!AB49+'ANS_RevData (PH)'!AB49+'ANS_RevData (OT)'!AB49</f>
        <v>4983750</v>
      </c>
      <c r="AC49" s="7">
        <f>'ANS_RevData (LA)'!AC49+'ANS_RevData (IB)'!AC49+'ANS_RevData (IL)'!AC49+'ANS_RevData (AB)'!AC49+'ANS_RevData (EN)'!AC49+'ANS_RevData (PH)'!AC49+'ANS_RevData (OT)'!AC49</f>
        <v>6183100</v>
      </c>
      <c r="AF49" s="7">
        <f>AB49</f>
        <v>4983750</v>
      </c>
      <c r="AG49" s="7">
        <f>AC49</f>
        <v>6183100</v>
      </c>
      <c r="AH49" s="7" t="e">
        <f>'ANS_RevData (LA)'!AH49+'ANS_RevData (IB)'!AH49+'ANS_RevData (IL)'!AH49+'ANS_RevData (AB)'!AH49+'ANS_RevData (EN)'!AH49+'ANS_RevData (PH)'!AH49+'ANS_RevData (OT)'!AH49</f>
        <v>#VALUE!</v>
      </c>
      <c r="AI49" s="7" t="e">
        <f>'ANS_RevData (LA)'!AI49+'ANS_RevData (IB)'!AI49+'ANS_RevData (IL)'!AI49+'ANS_RevData (AB)'!AI49+'ANS_RevData (EN)'!AI49+'ANS_RevData (PH)'!AI49+'ANS_RevData (OT)'!AI49</f>
        <v>#VALUE!</v>
      </c>
      <c r="AJ49" s="9" t="e">
        <f>'ANS_RevData (LA)'!AJ49+'ANS_RevData (IB)'!AJ49+'ANS_RevData (IL)'!AJ49+'ANS_RevData (AB)'!AJ49+'ANS_RevData (EN)'!AJ49+'ANS_RevData (PH)'!AJ49+'ANS_RevData (OT)'!AJ49</f>
        <v>#VALUE!</v>
      </c>
      <c r="AK49" s="9" t="e">
        <f>'ANS_RevData (LA)'!AK49+'ANS_RevData (IB)'!AK49+'ANS_RevData (IL)'!AK49+'ANS_RevData (AB)'!AK49+'ANS_RevData (EN)'!AK49+'ANS_RevData (PH)'!AK49+'ANS_RevData (OT)'!AK49</f>
        <v>#VALUE!</v>
      </c>
      <c r="AL49" s="9" t="e">
        <f>'ANS_RevData (LA)'!AL49+'ANS_RevData (IB)'!AL49+'ANS_RevData (IL)'!AL49+'ANS_RevData (AB)'!AL49+'ANS_RevData (EN)'!AL49+'ANS_RevData (PH)'!AL49+'ANS_RevData (OT)'!AL49</f>
        <v>#VALUE!</v>
      </c>
      <c r="AM49" s="9" t="e">
        <f>'ANS_RevData (LA)'!AM49+'ANS_RevData (IB)'!AM49+'ANS_RevData (IL)'!AM49+'ANS_RevData (AB)'!AM49+'ANS_RevData (EN)'!AM49+'ANS_RevData (PH)'!AM49+'ANS_RevData (OT)'!AM49</f>
        <v>#VALUE!</v>
      </c>
      <c r="AN49" s="9" t="e">
        <f>'ANS_RevData (LA)'!AN49+'ANS_RevData (IB)'!AN49+'ANS_RevData (IL)'!AN49+'ANS_RevData (AB)'!AN49+'ANS_RevData (EN)'!AN49+'ANS_RevData (PH)'!AN49+'ANS_RevData (OT)'!AN49</f>
        <v>#VALUE!</v>
      </c>
      <c r="AO49" s="9" t="e">
        <f>'ANS_RevData (LA)'!AO49+'ANS_RevData (IB)'!AO49+'ANS_RevData (IL)'!AO49+'ANS_RevData (AB)'!AO49+'ANS_RevData (EN)'!AO49+'ANS_RevData (PH)'!AO49+'ANS_RevData (OT)'!AO49</f>
        <v>#VALUE!</v>
      </c>
      <c r="AP49" s="9" t="e">
        <f>'ANS_RevData (LA)'!AP49+'ANS_RevData (IB)'!AP49+'ANS_RevData (IL)'!AP49+'ANS_RevData (AB)'!AP49+'ANS_RevData (EN)'!AP49+'ANS_RevData (PH)'!AP49+'ANS_RevData (OT)'!AP49</f>
        <v>#VALUE!</v>
      </c>
      <c r="AQ49" s="9" t="e">
        <f>'ANS_RevData (LA)'!AQ49+'ANS_RevData (IB)'!AQ49+'ANS_RevData (IL)'!AQ49+'ANS_RevData (AB)'!AQ49+'ANS_RevData (EN)'!AQ49+'ANS_RevData (PH)'!AQ49+'ANS_RevData (OT)'!AQ49</f>
        <v>#VALUE!</v>
      </c>
      <c r="AR49" s="9" t="e">
        <f>'ANS_RevData (LA)'!AR49+'ANS_RevData (IB)'!AR49+'ANS_RevData (IL)'!AR49+'ANS_RevData (AB)'!AR49+'ANS_RevData (EN)'!AR49+'ANS_RevData (PH)'!AR49+'ANS_RevData (OT)'!AR49</f>
        <v>#VALUE!</v>
      </c>
      <c r="AS49" s="9" t="e">
        <f>'ANS_RevData (LA)'!AS49+'ANS_RevData (IB)'!AS49+'ANS_RevData (IL)'!AS49+'ANS_RevData (AB)'!AS49+'ANS_RevData (EN)'!AS49+'ANS_RevData (PH)'!AS49+'ANS_RevData (OT)'!AS49</f>
        <v>#VALUE!</v>
      </c>
      <c r="AT49" s="9" t="e">
        <f>'ANS_RevData (LA)'!AT49+'ANS_RevData (IB)'!AT49+'ANS_RevData (IL)'!AT49+'ANS_RevData (AB)'!AT49+'ANS_RevData (EN)'!AT49+'ANS_RevData (PH)'!AT49+'ANS_RevData (OT)'!AT49</f>
        <v>#VALUE!</v>
      </c>
      <c r="AU49" s="9" t="e">
        <f>'ANS_RevData (LA)'!AU49+'ANS_RevData (IB)'!AU49+'ANS_RevData (IL)'!AU49+'ANS_RevData (AB)'!AU49+'ANS_RevData (EN)'!AU49+'ANS_RevData (PH)'!AU49+'ANS_RevData (OT)'!AU49</f>
        <v>#VALUE!</v>
      </c>
      <c r="AV49" s="9" t="e">
        <f>'ANS_RevData (LA)'!AV49+'ANS_RevData (IB)'!AV49+'ANS_RevData (IL)'!AV49+'ANS_RevData (AB)'!AV49+'ANS_RevData (EN)'!AV49+'ANS_RevData (PH)'!AV49+'ANS_RevData (OT)'!AV49</f>
        <v>#VALUE!</v>
      </c>
      <c r="AW49" s="9" t="e">
        <f>'ANS_RevData (LA)'!AW49+'ANS_RevData (IB)'!AW49+'ANS_RevData (IL)'!AW49+'ANS_RevData (AB)'!AW49+'ANS_RevData (EN)'!AW49+'ANS_RevData (PH)'!AW49+'ANS_RevData (OT)'!AW49</f>
        <v>#VALUE!</v>
      </c>
      <c r="AX49" s="9" t="e">
        <f>'ANS_RevData (LA)'!AX49+'ANS_RevData (IB)'!AX49+'ANS_RevData (IL)'!AX49+'ANS_RevData (AB)'!AX49+'ANS_RevData (EN)'!AX49+'ANS_RevData (PH)'!AX49+'ANS_RevData (OT)'!AX49</f>
        <v>#VALUE!</v>
      </c>
      <c r="AY49" s="9" t="e">
        <f>'ANS_RevData (LA)'!AY49+'ANS_RevData (IB)'!AY49+'ANS_RevData (IL)'!AY49+'ANS_RevData (AB)'!AY49+'ANS_RevData (EN)'!AY49+'ANS_RevData (PH)'!AY49+'ANS_RevData (OT)'!AY49</f>
        <v>#VALUE!</v>
      </c>
      <c r="AZ49" s="9" t="e">
        <f>'ANS_RevData (LA)'!AZ49+'ANS_RevData (IB)'!AZ49+'ANS_RevData (IL)'!AZ49+'ANS_RevData (AB)'!AZ49+'ANS_RevData (EN)'!AZ49+'ANS_RevData (PH)'!AZ49+'ANS_RevData (OT)'!AZ49</f>
        <v>#VALUE!</v>
      </c>
      <c r="BA49" s="9" t="e">
        <f>'ANS_RevData (LA)'!BA49+'ANS_RevData (IB)'!BA49+'ANS_RevData (IL)'!BA49+'ANS_RevData (AB)'!BA49+'ANS_RevData (EN)'!BA49+'ANS_RevData (PH)'!BA49+'ANS_RevData (OT)'!BA49</f>
        <v>#VALUE!</v>
      </c>
      <c r="BB49" s="9" t="e">
        <f>'ANS_RevData (LA)'!BB49+'ANS_RevData (IB)'!BB49+'ANS_RevData (IL)'!BB49+'ANS_RevData (AB)'!BB49+'ANS_RevData (EN)'!BB49+'ANS_RevData (PH)'!BB49+'ANS_RevData (OT)'!BB49</f>
        <v>#VALUE!</v>
      </c>
      <c r="BC49" s="9" t="e">
        <f>'ANS_RevData (LA)'!BC49+'ANS_RevData (IB)'!BC49+'ANS_RevData (IL)'!BC49+'ANS_RevData (AB)'!BC49+'ANS_RevData (EN)'!BC49+'ANS_RevData (PH)'!BC49+'ANS_RevData (OT)'!BC49</f>
        <v>#VALUE!</v>
      </c>
      <c r="BD49" s="9" t="e">
        <f>'ANS_RevData (LA)'!BD49+'ANS_RevData (IB)'!BD49+'ANS_RevData (IL)'!BD49+'ANS_RevData (AB)'!BD49+'ANS_RevData (EN)'!BD49+'ANS_RevData (PH)'!BD49+'ANS_RevData (OT)'!BD49</f>
        <v>#VALUE!</v>
      </c>
      <c r="BE49" s="9" t="e">
        <f>'ANS_RevData (LA)'!BE49+'ANS_RevData (IB)'!BE49+'ANS_RevData (IL)'!BE49+'ANS_RevData (AB)'!BE49+'ANS_RevData (EN)'!BE49+'ANS_RevData (PH)'!BE49+'ANS_RevData (OT)'!BE49</f>
        <v>#VALUE!</v>
      </c>
      <c r="BF49" s="9" t="e">
        <f>'ANS_RevData (LA)'!BF49+'ANS_RevData (IB)'!BF49+'ANS_RevData (IL)'!BF49+'ANS_RevData (AB)'!BF49+'ANS_RevData (EN)'!BF49+'ANS_RevData (PH)'!BF49+'ANS_RevData (OT)'!BF49</f>
        <v>#VALUE!</v>
      </c>
      <c r="BG49" s="9" t="e">
        <f>'ANS_RevData (LA)'!BG49+'ANS_RevData (IB)'!BG49+'ANS_RevData (IL)'!BG49+'ANS_RevData (AB)'!BG49+'ANS_RevData (EN)'!BG49+'ANS_RevData (PH)'!BG49+'ANS_RevData (OT)'!BG49</f>
        <v>#VALUE!</v>
      </c>
      <c r="BH49" s="9" t="e">
        <f>'ANS_RevData (LA)'!BH49+'ANS_RevData (IB)'!BH49+'ANS_RevData (IL)'!BH49+'ANS_RevData (AB)'!BH49+'ANS_RevData (EN)'!BH49+'ANS_RevData (PH)'!BH49+'ANS_RevData (OT)'!BH49</f>
        <v>#VALUE!</v>
      </c>
      <c r="BI49" s="9" t="e">
        <f>'ANS_RevData (LA)'!BI49+'ANS_RevData (IB)'!BI49+'ANS_RevData (IL)'!BI49+'ANS_RevData (AB)'!BI49+'ANS_RevData (EN)'!BI49+'ANS_RevData (PH)'!BI49+'ANS_RevData (OT)'!BI49</f>
        <v>#VALUE!</v>
      </c>
      <c r="BJ49" s="9" t="e">
        <f>'ANS_RevData (LA)'!BJ49+'ANS_RevData (IB)'!BJ49+'ANS_RevData (IL)'!BJ49+'ANS_RevData (AB)'!BJ49+'ANS_RevData (EN)'!BJ49+'ANS_RevData (PH)'!BJ49+'ANS_RevData (OT)'!BJ49</f>
        <v>#VALUE!</v>
      </c>
      <c r="BK49" s="9" t="e">
        <f>'ANS_RevData (LA)'!BK49+'ANS_RevData (IB)'!BK49+'ANS_RevData (IL)'!BK49+'ANS_RevData (AB)'!BK49+'ANS_RevData (EN)'!BK49+'ANS_RevData (PH)'!BK49+'ANS_RevData (OT)'!BK49</f>
        <v>#VALUE!</v>
      </c>
      <c r="BL49" s="9" t="e">
        <f>'ANS_RevData (LA)'!BL49+'ANS_RevData (IB)'!BL49+'ANS_RevData (IL)'!BL49+'ANS_RevData (AB)'!BL49+'ANS_RevData (EN)'!BL49+'ANS_RevData (PH)'!BL49+'ANS_RevData (OT)'!BL49</f>
        <v>#VALUE!</v>
      </c>
      <c r="BM49" s="9" t="e">
        <f>'ANS_RevData (LA)'!BM49+'ANS_RevData (IB)'!BM49+'ANS_RevData (IL)'!BM49+'ANS_RevData (AB)'!BM49+'ANS_RevData (EN)'!BM49+'ANS_RevData (PH)'!BM49+'ANS_RevData (OT)'!BM49</f>
        <v>#VALUE!</v>
      </c>
      <c r="BN49" s="9" t="e">
        <f>'ANS_RevData (LA)'!BN49+'ANS_RevData (IB)'!BN49+'ANS_RevData (IL)'!BN49+'ANS_RevData (AB)'!BN49+'ANS_RevData (EN)'!BN49+'ANS_RevData (PH)'!BN49+'ANS_RevData (OT)'!BN49</f>
        <v>#VALUE!</v>
      </c>
      <c r="BO49" s="9" t="e">
        <f>'ANS_RevData (LA)'!BO49+'ANS_RevData (IB)'!BO49+'ANS_RevData (IL)'!BO49+'ANS_RevData (AB)'!BO49+'ANS_RevData (EN)'!BO49+'ANS_RevData (PH)'!BO49+'ANS_RevData (OT)'!BO49</f>
        <v>#VALUE!</v>
      </c>
    </row>
    <row r="50" spans="2:67" x14ac:dyDescent="0.25">
      <c r="B50" t="s">
        <v>284</v>
      </c>
      <c r="D50" s="7">
        <f>'ANS_RevData (LA)'!D50+'ANS_RevData (IB)'!D50+'ANS_RevData (IL)'!D50+'ANS_RevData (AB)'!D50+'ANS_RevData (EN)'!D50+'ANS_RevData (PH)'!D50+'ANS_RevData (OT)'!D50</f>
        <v>0</v>
      </c>
      <c r="E50" s="7">
        <f>'ANS_RevData (LA)'!E50+'ANS_RevData (IB)'!E50+'ANS_RevData (IL)'!E50+'ANS_RevData (AB)'!E50+'ANS_RevData (EN)'!E50+'ANS_RevData (PH)'!E50+'ANS_RevData (OT)'!E50</f>
        <v>0</v>
      </c>
      <c r="F50" s="7">
        <f>'ANS_RevData (LA)'!F50+'ANS_RevData (IB)'!F50+'ANS_RevData (IL)'!F50+'ANS_RevData (AB)'!F50+'ANS_RevData (EN)'!F50+'ANS_RevData (PH)'!F50+'ANS_RevData (OT)'!F50</f>
        <v>0</v>
      </c>
      <c r="G50" s="7">
        <f>'ANS_RevData (LA)'!G50+'ANS_RevData (IB)'!G50+'ANS_RevData (IL)'!G50+'ANS_RevData (AB)'!G50+'ANS_RevData (EN)'!G50+'ANS_RevData (PH)'!G50+'ANS_RevData (OT)'!G50</f>
        <v>0</v>
      </c>
      <c r="H50" s="7">
        <f>'ANS_RevData (LA)'!H50+'ANS_RevData (IB)'!H50+'ANS_RevData (IL)'!H50+'ANS_RevData (AB)'!H50+'ANS_RevData (EN)'!H50+'ANS_RevData (PH)'!H50+'ANS_RevData (OT)'!H50</f>
        <v>0</v>
      </c>
      <c r="I50" s="7">
        <f>'ANS_RevData (LA)'!I50+'ANS_RevData (IB)'!I50+'ANS_RevData (IL)'!I50+'ANS_RevData (AB)'!I50+'ANS_RevData (EN)'!I50+'ANS_RevData (PH)'!I50+'ANS_RevData (OT)'!I50</f>
        <v>0</v>
      </c>
      <c r="J50" s="7">
        <f>'ANS_RevData (LA)'!J50+'ANS_RevData (IB)'!J50+'ANS_RevData (IL)'!J50+'ANS_RevData (AB)'!J50+'ANS_RevData (EN)'!J50+'ANS_RevData (PH)'!J50+'ANS_RevData (OT)'!J50</f>
        <v>0</v>
      </c>
      <c r="K50" s="7">
        <f>'ANS_RevData (LA)'!K50+'ANS_RevData (IB)'!K50+'ANS_RevData (IL)'!K50+'ANS_RevData (AB)'!K50+'ANS_RevData (EN)'!K50+'ANS_RevData (PH)'!K50+'ANS_RevData (OT)'!K50</f>
        <v>17000</v>
      </c>
      <c r="L50" s="7">
        <f>'ANS_RevData (LA)'!L50+'ANS_RevData (IB)'!L50+'ANS_RevData (IL)'!L50+'ANS_RevData (AB)'!L50+'ANS_RevData (EN)'!L50+'ANS_RevData (PH)'!L50+'ANS_RevData (OT)'!L50</f>
        <v>153690</v>
      </c>
      <c r="M50" s="7">
        <f>'ANS_RevData (LA)'!M50+'ANS_RevData (IB)'!M50+'ANS_RevData (IL)'!M50+'ANS_RevData (AB)'!M50+'ANS_RevData (EN)'!M50+'ANS_RevData (PH)'!M50+'ANS_RevData (OT)'!M50</f>
        <v>224760</v>
      </c>
      <c r="N50" s="7">
        <f>'ANS_RevData (LA)'!N50+'ANS_RevData (IB)'!N50+'ANS_RevData (IL)'!N50+'ANS_RevData (AB)'!N50+'ANS_RevData (EN)'!N50+'ANS_RevData (PH)'!N50+'ANS_RevData (OT)'!N50</f>
        <v>232410</v>
      </c>
      <c r="O50" s="7">
        <f>'ANS_RevData (LA)'!O50+'ANS_RevData (IB)'!O50+'ANS_RevData (IL)'!O50+'ANS_RevData (AB)'!O50+'ANS_RevData (EN)'!O50+'ANS_RevData (PH)'!O50+'ANS_RevData (OT)'!O50</f>
        <v>244030</v>
      </c>
      <c r="P50" s="7">
        <f>'ANS_RevData (LA)'!P50+'ANS_RevData (IB)'!P50+'ANS_RevData (IL)'!P50+'ANS_RevData (AB)'!P50+'ANS_RevData (EN)'!P50+'ANS_RevData (PH)'!P50+'ANS_RevData (OT)'!P50</f>
        <v>250350</v>
      </c>
      <c r="Q50" s="7">
        <f>'ANS_RevData (LA)'!Q50+'ANS_RevData (IB)'!Q50+'ANS_RevData (IL)'!Q50+'ANS_RevData (AB)'!Q50+'ANS_RevData (EN)'!Q50+'ANS_RevData (PH)'!Q50+'ANS_RevData (OT)'!Q50</f>
        <v>409390</v>
      </c>
      <c r="R50" s="7">
        <f>'ANS_RevData (LA)'!R50+'ANS_RevData (IB)'!R50+'ANS_RevData (IL)'!R50+'ANS_RevData (AB)'!R50+'ANS_RevData (EN)'!R50+'ANS_RevData (PH)'!R50+'ANS_RevData (OT)'!R50</f>
        <v>626640</v>
      </c>
      <c r="S50" s="7">
        <f>'ANS_RevData (LA)'!S50+'ANS_RevData (IB)'!S50+'ANS_RevData (IL)'!S50+'ANS_RevData (AB)'!S50+'ANS_RevData (EN)'!S50+'ANS_RevData (PH)'!S50+'ANS_RevData (OT)'!S50</f>
        <v>832420</v>
      </c>
      <c r="T50" s="7">
        <f>'ANS_RevData (LA)'!T50+'ANS_RevData (IB)'!T50+'ANS_RevData (IL)'!T50+'ANS_RevData (AB)'!T50+'ANS_RevData (EN)'!T50+'ANS_RevData (PH)'!T50+'ANS_RevData (OT)'!T50</f>
        <v>774530</v>
      </c>
      <c r="U50" s="7">
        <f>'ANS_RevData (LA)'!U50+'ANS_RevData (IB)'!U50+'ANS_RevData (IL)'!U50+'ANS_RevData (AB)'!U50+'ANS_RevData (EN)'!U50+'ANS_RevData (PH)'!U50+'ANS_RevData (OT)'!U50</f>
        <v>1051130</v>
      </c>
      <c r="V50" s="7">
        <f>'ANS_RevData (LA)'!V50+'ANS_RevData (IB)'!V50+'ANS_RevData (IL)'!V50+'ANS_RevData (AB)'!V50+'ANS_RevData (EN)'!V50+'ANS_RevData (PH)'!V50+'ANS_RevData (OT)'!V50</f>
        <v>1445730</v>
      </c>
      <c r="W50" s="7">
        <f>'ANS_RevData (LA)'!W50+'ANS_RevData (IB)'!W50+'ANS_RevData (IL)'!W50+'ANS_RevData (AB)'!W50+'ANS_RevData (EN)'!W50+'ANS_RevData (PH)'!W50+'ANS_RevData (OT)'!W50</f>
        <v>1738340</v>
      </c>
      <c r="X50" s="7">
        <f>'ANS_RevData (LA)'!X50+'ANS_RevData (IB)'!X50+'ANS_RevData (IL)'!X50+'ANS_RevData (AB)'!X50+'ANS_RevData (EN)'!X50+'ANS_RevData (PH)'!X50+'ANS_RevData (OT)'!X50</f>
        <v>2251060</v>
      </c>
      <c r="Y50" s="7">
        <f>'ANS_RevData (LA)'!Y50+'ANS_RevData (IB)'!Y50+'ANS_RevData (IL)'!Y50+'ANS_RevData (AB)'!Y50+'ANS_RevData (EN)'!Y50+'ANS_RevData (PH)'!Y50+'ANS_RevData (OT)'!Y50</f>
        <v>2320790</v>
      </c>
      <c r="Z50" s="7">
        <f>'ANS_RevData (LA)'!Z50+'ANS_RevData (IB)'!Z50+'ANS_RevData (IL)'!Z50+'ANS_RevData (AB)'!Z50+'ANS_RevData (EN)'!Z50+'ANS_RevData (PH)'!Z50+'ANS_RevData (OT)'!Z50</f>
        <v>2352130</v>
      </c>
      <c r="AA50" s="7">
        <f>'ANS_RevData (LA)'!AA50+'ANS_RevData (IB)'!AA50+'ANS_RevData (IL)'!AA50+'ANS_RevData (AB)'!AA50+'ANS_RevData (EN)'!AA50+'ANS_RevData (PH)'!AA50+'ANS_RevData (OT)'!AA50</f>
        <v>2511750</v>
      </c>
      <c r="AB50" s="7">
        <f>'ANS_RevData (LA)'!AB50+'ANS_RevData (IB)'!AB50+'ANS_RevData (IL)'!AB50+'ANS_RevData (AB)'!AB50+'ANS_RevData (EN)'!AB50+'ANS_RevData (PH)'!AB50+'ANS_RevData (OT)'!AB50</f>
        <v>2126710</v>
      </c>
      <c r="AC50" s="7">
        <f>'ANS_RevData (LA)'!AC50+'ANS_RevData (IB)'!AC50+'ANS_RevData (IL)'!AC50+'ANS_RevData (AB)'!AC50+'ANS_RevData (EN)'!AC50+'ANS_RevData (PH)'!AC50+'ANS_RevData (OT)'!AC50</f>
        <v>2637020</v>
      </c>
      <c r="AF50" s="7">
        <f>AB50</f>
        <v>2126710</v>
      </c>
      <c r="AG50" s="7">
        <f>AC50</f>
        <v>2637020</v>
      </c>
      <c r="AH50" s="7" t="e">
        <f>'ANS_RevData (LA)'!AH50+'ANS_RevData (IB)'!AH50+'ANS_RevData (IL)'!AH50+'ANS_RevData (AB)'!AH50+'ANS_RevData (EN)'!AH50+'ANS_RevData (PH)'!AH50+'ANS_RevData (OT)'!AH50</f>
        <v>#VALUE!</v>
      </c>
      <c r="AI50" s="7" t="e">
        <f>'ANS_RevData (LA)'!AI50+'ANS_RevData (IB)'!AI50+'ANS_RevData (IL)'!AI50+'ANS_RevData (AB)'!AI50+'ANS_RevData (EN)'!AI50+'ANS_RevData (PH)'!AI50+'ANS_RevData (OT)'!AI50</f>
        <v>#VALUE!</v>
      </c>
      <c r="AJ50" s="9" t="e">
        <f>'ANS_RevData (LA)'!AJ50+'ANS_RevData (IB)'!AJ50+'ANS_RevData (IL)'!AJ50+'ANS_RevData (AB)'!AJ50+'ANS_RevData (EN)'!AJ50+'ANS_RevData (PH)'!AJ50+'ANS_RevData (OT)'!AJ50</f>
        <v>#VALUE!</v>
      </c>
      <c r="AK50" s="9" t="e">
        <f>'ANS_RevData (LA)'!AK50+'ANS_RevData (IB)'!AK50+'ANS_RevData (IL)'!AK50+'ANS_RevData (AB)'!AK50+'ANS_RevData (EN)'!AK50+'ANS_RevData (PH)'!AK50+'ANS_RevData (OT)'!AK50</f>
        <v>#VALUE!</v>
      </c>
      <c r="AL50" s="9" t="e">
        <f>'ANS_RevData (LA)'!AL50+'ANS_RevData (IB)'!AL50+'ANS_RevData (IL)'!AL50+'ANS_RevData (AB)'!AL50+'ANS_RevData (EN)'!AL50+'ANS_RevData (PH)'!AL50+'ANS_RevData (OT)'!AL50</f>
        <v>#VALUE!</v>
      </c>
      <c r="AM50" s="9" t="e">
        <f>'ANS_RevData (LA)'!AM50+'ANS_RevData (IB)'!AM50+'ANS_RevData (IL)'!AM50+'ANS_RevData (AB)'!AM50+'ANS_RevData (EN)'!AM50+'ANS_RevData (PH)'!AM50+'ANS_RevData (OT)'!AM50</f>
        <v>#VALUE!</v>
      </c>
      <c r="AN50" s="9" t="e">
        <f>'ANS_RevData (LA)'!AN50+'ANS_RevData (IB)'!AN50+'ANS_RevData (IL)'!AN50+'ANS_RevData (AB)'!AN50+'ANS_RevData (EN)'!AN50+'ANS_RevData (PH)'!AN50+'ANS_RevData (OT)'!AN50</f>
        <v>#VALUE!</v>
      </c>
      <c r="AO50" s="9" t="e">
        <f>'ANS_RevData (LA)'!AO50+'ANS_RevData (IB)'!AO50+'ANS_RevData (IL)'!AO50+'ANS_RevData (AB)'!AO50+'ANS_RevData (EN)'!AO50+'ANS_RevData (PH)'!AO50+'ANS_RevData (OT)'!AO50</f>
        <v>#VALUE!</v>
      </c>
      <c r="AP50" s="9" t="e">
        <f>'ANS_RevData (LA)'!AP50+'ANS_RevData (IB)'!AP50+'ANS_RevData (IL)'!AP50+'ANS_RevData (AB)'!AP50+'ANS_RevData (EN)'!AP50+'ANS_RevData (PH)'!AP50+'ANS_RevData (OT)'!AP50</f>
        <v>#VALUE!</v>
      </c>
      <c r="AQ50" s="9" t="e">
        <f>'ANS_RevData (LA)'!AQ50+'ANS_RevData (IB)'!AQ50+'ANS_RevData (IL)'!AQ50+'ANS_RevData (AB)'!AQ50+'ANS_RevData (EN)'!AQ50+'ANS_RevData (PH)'!AQ50+'ANS_RevData (OT)'!AQ50</f>
        <v>#VALUE!</v>
      </c>
      <c r="AR50" s="9" t="e">
        <f>'ANS_RevData (LA)'!AR50+'ANS_RevData (IB)'!AR50+'ANS_RevData (IL)'!AR50+'ANS_RevData (AB)'!AR50+'ANS_RevData (EN)'!AR50+'ANS_RevData (PH)'!AR50+'ANS_RevData (OT)'!AR50</f>
        <v>#VALUE!</v>
      </c>
      <c r="AS50" s="9" t="e">
        <f>'ANS_RevData (LA)'!AS50+'ANS_RevData (IB)'!AS50+'ANS_RevData (IL)'!AS50+'ANS_RevData (AB)'!AS50+'ANS_RevData (EN)'!AS50+'ANS_RevData (PH)'!AS50+'ANS_RevData (OT)'!AS50</f>
        <v>#VALUE!</v>
      </c>
      <c r="AT50" s="9" t="e">
        <f>'ANS_RevData (LA)'!AT50+'ANS_RevData (IB)'!AT50+'ANS_RevData (IL)'!AT50+'ANS_RevData (AB)'!AT50+'ANS_RevData (EN)'!AT50+'ANS_RevData (PH)'!AT50+'ANS_RevData (OT)'!AT50</f>
        <v>#VALUE!</v>
      </c>
      <c r="AU50" s="9" t="e">
        <f>'ANS_RevData (LA)'!AU50+'ANS_RevData (IB)'!AU50+'ANS_RevData (IL)'!AU50+'ANS_RevData (AB)'!AU50+'ANS_RevData (EN)'!AU50+'ANS_RevData (PH)'!AU50+'ANS_RevData (OT)'!AU50</f>
        <v>#VALUE!</v>
      </c>
      <c r="AV50" s="9" t="e">
        <f>'ANS_RevData (LA)'!AV50+'ANS_RevData (IB)'!AV50+'ANS_RevData (IL)'!AV50+'ANS_RevData (AB)'!AV50+'ANS_RevData (EN)'!AV50+'ANS_RevData (PH)'!AV50+'ANS_RevData (OT)'!AV50</f>
        <v>#VALUE!</v>
      </c>
      <c r="AW50" s="9" t="e">
        <f>'ANS_RevData (LA)'!AW50+'ANS_RevData (IB)'!AW50+'ANS_RevData (IL)'!AW50+'ANS_RevData (AB)'!AW50+'ANS_RevData (EN)'!AW50+'ANS_RevData (PH)'!AW50+'ANS_RevData (OT)'!AW50</f>
        <v>#VALUE!</v>
      </c>
      <c r="AX50" s="9" t="e">
        <f>'ANS_RevData (LA)'!AX50+'ANS_RevData (IB)'!AX50+'ANS_RevData (IL)'!AX50+'ANS_RevData (AB)'!AX50+'ANS_RevData (EN)'!AX50+'ANS_RevData (PH)'!AX50+'ANS_RevData (OT)'!AX50</f>
        <v>#VALUE!</v>
      </c>
      <c r="AY50" s="9" t="e">
        <f>'ANS_RevData (LA)'!AY50+'ANS_RevData (IB)'!AY50+'ANS_RevData (IL)'!AY50+'ANS_RevData (AB)'!AY50+'ANS_RevData (EN)'!AY50+'ANS_RevData (PH)'!AY50+'ANS_RevData (OT)'!AY50</f>
        <v>#VALUE!</v>
      </c>
      <c r="AZ50" s="9" t="e">
        <f>'ANS_RevData (LA)'!AZ50+'ANS_RevData (IB)'!AZ50+'ANS_RevData (IL)'!AZ50+'ANS_RevData (AB)'!AZ50+'ANS_RevData (EN)'!AZ50+'ANS_RevData (PH)'!AZ50+'ANS_RevData (OT)'!AZ50</f>
        <v>#VALUE!</v>
      </c>
      <c r="BA50" s="9" t="e">
        <f>'ANS_RevData (LA)'!BA50+'ANS_RevData (IB)'!BA50+'ANS_RevData (IL)'!BA50+'ANS_RevData (AB)'!BA50+'ANS_RevData (EN)'!BA50+'ANS_RevData (PH)'!BA50+'ANS_RevData (OT)'!BA50</f>
        <v>#VALUE!</v>
      </c>
      <c r="BB50" s="9" t="e">
        <f>'ANS_RevData (LA)'!BB50+'ANS_RevData (IB)'!BB50+'ANS_RevData (IL)'!BB50+'ANS_RevData (AB)'!BB50+'ANS_RevData (EN)'!BB50+'ANS_RevData (PH)'!BB50+'ANS_RevData (OT)'!BB50</f>
        <v>#VALUE!</v>
      </c>
      <c r="BC50" s="9" t="e">
        <f>'ANS_RevData (LA)'!BC50+'ANS_RevData (IB)'!BC50+'ANS_RevData (IL)'!BC50+'ANS_RevData (AB)'!BC50+'ANS_RevData (EN)'!BC50+'ANS_RevData (PH)'!BC50+'ANS_RevData (OT)'!BC50</f>
        <v>#VALUE!</v>
      </c>
      <c r="BD50" s="9" t="e">
        <f>'ANS_RevData (LA)'!BD50+'ANS_RevData (IB)'!BD50+'ANS_RevData (IL)'!BD50+'ANS_RevData (AB)'!BD50+'ANS_RevData (EN)'!BD50+'ANS_RevData (PH)'!BD50+'ANS_RevData (OT)'!BD50</f>
        <v>#VALUE!</v>
      </c>
      <c r="BE50" s="9" t="e">
        <f>'ANS_RevData (LA)'!BE50+'ANS_RevData (IB)'!BE50+'ANS_RevData (IL)'!BE50+'ANS_RevData (AB)'!BE50+'ANS_RevData (EN)'!BE50+'ANS_RevData (PH)'!BE50+'ANS_RevData (OT)'!BE50</f>
        <v>#VALUE!</v>
      </c>
      <c r="BF50" s="9" t="e">
        <f>'ANS_RevData (LA)'!BF50+'ANS_RevData (IB)'!BF50+'ANS_RevData (IL)'!BF50+'ANS_RevData (AB)'!BF50+'ANS_RevData (EN)'!BF50+'ANS_RevData (PH)'!BF50+'ANS_RevData (OT)'!BF50</f>
        <v>#VALUE!</v>
      </c>
      <c r="BG50" s="9" t="e">
        <f>'ANS_RevData (LA)'!BG50+'ANS_RevData (IB)'!BG50+'ANS_RevData (IL)'!BG50+'ANS_RevData (AB)'!BG50+'ANS_RevData (EN)'!BG50+'ANS_RevData (PH)'!BG50+'ANS_RevData (OT)'!BG50</f>
        <v>#VALUE!</v>
      </c>
      <c r="BH50" s="9" t="e">
        <f>'ANS_RevData (LA)'!BH50+'ANS_RevData (IB)'!BH50+'ANS_RevData (IL)'!BH50+'ANS_RevData (AB)'!BH50+'ANS_RevData (EN)'!BH50+'ANS_RevData (PH)'!BH50+'ANS_RevData (OT)'!BH50</f>
        <v>#VALUE!</v>
      </c>
      <c r="BI50" s="9" t="e">
        <f>'ANS_RevData (LA)'!BI50+'ANS_RevData (IB)'!BI50+'ANS_RevData (IL)'!BI50+'ANS_RevData (AB)'!BI50+'ANS_RevData (EN)'!BI50+'ANS_RevData (PH)'!BI50+'ANS_RevData (OT)'!BI50</f>
        <v>#VALUE!</v>
      </c>
      <c r="BJ50" s="9" t="e">
        <f>'ANS_RevData (LA)'!BJ50+'ANS_RevData (IB)'!BJ50+'ANS_RevData (IL)'!BJ50+'ANS_RevData (AB)'!BJ50+'ANS_RevData (EN)'!BJ50+'ANS_RevData (PH)'!BJ50+'ANS_RevData (OT)'!BJ50</f>
        <v>#VALUE!</v>
      </c>
      <c r="BK50" s="9" t="e">
        <f>'ANS_RevData (LA)'!BK50+'ANS_RevData (IB)'!BK50+'ANS_RevData (IL)'!BK50+'ANS_RevData (AB)'!BK50+'ANS_RevData (EN)'!BK50+'ANS_RevData (PH)'!BK50+'ANS_RevData (OT)'!BK50</f>
        <v>#VALUE!</v>
      </c>
      <c r="BL50" s="9" t="e">
        <f>'ANS_RevData (LA)'!BL50+'ANS_RevData (IB)'!BL50+'ANS_RevData (IL)'!BL50+'ANS_RevData (AB)'!BL50+'ANS_RevData (EN)'!BL50+'ANS_RevData (PH)'!BL50+'ANS_RevData (OT)'!BL50</f>
        <v>#VALUE!</v>
      </c>
      <c r="BM50" s="9" t="e">
        <f>'ANS_RevData (LA)'!BM50+'ANS_RevData (IB)'!BM50+'ANS_RevData (IL)'!BM50+'ANS_RevData (AB)'!BM50+'ANS_RevData (EN)'!BM50+'ANS_RevData (PH)'!BM50+'ANS_RevData (OT)'!BM50</f>
        <v>#VALUE!</v>
      </c>
      <c r="BN50" s="9" t="e">
        <f>'ANS_RevData (LA)'!BN50+'ANS_RevData (IB)'!BN50+'ANS_RevData (IL)'!BN50+'ANS_RevData (AB)'!BN50+'ANS_RevData (EN)'!BN50+'ANS_RevData (PH)'!BN50+'ANS_RevData (OT)'!BN50</f>
        <v>#VALUE!</v>
      </c>
      <c r="BO50" s="9" t="e">
        <f>'ANS_RevData (LA)'!BO50+'ANS_RevData (IB)'!BO50+'ANS_RevData (IL)'!BO50+'ANS_RevData (AB)'!BO50+'ANS_RevData (EN)'!BO50+'ANS_RevData (PH)'!BO50+'ANS_RevData (OT)'!BO50</f>
        <v>#VALUE!</v>
      </c>
    </row>
    <row r="52" spans="2:67" x14ac:dyDescent="0.25">
      <c r="B52" s="1" t="s">
        <v>109</v>
      </c>
      <c r="D52" s="240"/>
      <c r="E52" s="240"/>
      <c r="F52" s="240"/>
      <c r="G52" s="240"/>
      <c r="H52" s="240"/>
      <c r="I52" s="240"/>
      <c r="J52" s="240"/>
      <c r="K52" s="240"/>
      <c r="L52" s="240"/>
      <c r="M52" s="240"/>
      <c r="N52" s="240"/>
      <c r="O52" s="240"/>
      <c r="P52" s="240"/>
      <c r="Q52" s="240"/>
      <c r="R52" s="240"/>
      <c r="S52" s="240"/>
      <c r="T52" s="240"/>
      <c r="U52" s="240"/>
      <c r="V52" s="240"/>
      <c r="W52" s="240"/>
      <c r="X52" s="240"/>
      <c r="Y52" s="240"/>
      <c r="Z52" s="240"/>
      <c r="AA52" s="234">
        <f>RATE((COUNT($E$1:$O$1)),,-$D53,$O53)</f>
        <v>9.0921847432347686E-2</v>
      </c>
      <c r="AB52" s="234">
        <f>RATE((COUNT($E$1:$O$1)),,-$D53,$O53)</f>
        <v>9.0921847432347686E-2</v>
      </c>
      <c r="AC52" s="234">
        <f>RATE((COUNT($Q$1:$AC$1)),,-$P53,$AC53)</f>
        <v>5.4955265488600559E-2</v>
      </c>
      <c r="AF52" s="234"/>
      <c r="AG52" s="234"/>
      <c r="AH52" s="234"/>
      <c r="AI52" s="234"/>
    </row>
    <row r="53" spans="2:67" x14ac:dyDescent="0.25">
      <c r="B53" s="242" t="s">
        <v>137</v>
      </c>
      <c r="D53" s="243">
        <f>D60+D61</f>
        <v>794</v>
      </c>
      <c r="E53" s="243">
        <f>E60+E61</f>
        <v>889</v>
      </c>
      <c r="F53" s="243">
        <f>F60+F61</f>
        <v>1036</v>
      </c>
      <c r="G53" s="243">
        <f>G60+G61</f>
        <v>1262</v>
      </c>
      <c r="H53" s="243">
        <f t="shared" ref="H53:AC53" si="39">H60+H61</f>
        <v>1502</v>
      </c>
      <c r="I53" s="243">
        <f t="shared" si="39"/>
        <v>1642</v>
      </c>
      <c r="J53" s="243">
        <f t="shared" si="39"/>
        <v>1730</v>
      </c>
      <c r="K53" s="243">
        <f t="shared" si="39"/>
        <v>1825</v>
      </c>
      <c r="L53" s="243">
        <f t="shared" si="39"/>
        <v>1883</v>
      </c>
      <c r="M53" s="243">
        <f t="shared" si="39"/>
        <v>1972</v>
      </c>
      <c r="N53" s="243">
        <f t="shared" si="39"/>
        <v>2078</v>
      </c>
      <c r="O53" s="243">
        <f t="shared" si="39"/>
        <v>2068</v>
      </c>
      <c r="P53" s="243">
        <f t="shared" si="39"/>
        <v>2142</v>
      </c>
      <c r="Q53" s="243">
        <f t="shared" si="39"/>
        <v>2266</v>
      </c>
      <c r="R53" s="243">
        <f t="shared" si="39"/>
        <v>2422</v>
      </c>
      <c r="S53" s="243">
        <f t="shared" si="39"/>
        <v>2540</v>
      </c>
      <c r="T53" s="243">
        <f t="shared" si="39"/>
        <v>2768</v>
      </c>
      <c r="U53" s="243">
        <f t="shared" si="39"/>
        <v>2918</v>
      </c>
      <c r="V53" s="243">
        <f t="shared" si="39"/>
        <v>3090</v>
      </c>
      <c r="W53" s="243">
        <f t="shared" si="39"/>
        <v>3385</v>
      </c>
      <c r="X53" s="243">
        <f t="shared" si="39"/>
        <v>3662</v>
      </c>
      <c r="Y53" s="243">
        <f t="shared" si="39"/>
        <v>3867</v>
      </c>
      <c r="Z53" s="243">
        <f t="shared" si="39"/>
        <v>4025</v>
      </c>
      <c r="AA53" s="243">
        <f t="shared" si="39"/>
        <v>4073</v>
      </c>
      <c r="AB53" s="243">
        <f t="shared" si="39"/>
        <v>4192</v>
      </c>
      <c r="AC53" s="243">
        <f t="shared" si="39"/>
        <v>4294</v>
      </c>
      <c r="AF53" s="243">
        <f>AF60+AF61</f>
        <v>4192</v>
      </c>
      <c r="AG53" s="243">
        <f>IF(SUM(AG69,AG85,AG101,AG117)&gt;=AG$3*$AD$3,ROUND(AG$3*$AD$3,),SUM(AG69,AG85,AG101,AG117))</f>
        <v>5228</v>
      </c>
      <c r="AH53" s="243">
        <f t="shared" ref="AH53:BO53" si="40">IF(SUM(AH69,AH85,AH101,AH117)&gt;=AH$3*$AD$3,ROUND(AH$3*$AD$3,),SUM(AH69,AH85,AH101,AH117))</f>
        <v>5518</v>
      </c>
      <c r="AI53" s="243" t="e">
        <f t="shared" si="40"/>
        <v>#VALUE!</v>
      </c>
      <c r="AJ53" s="243" t="e">
        <f t="shared" si="40"/>
        <v>#VALUE!</v>
      </c>
      <c r="AK53" s="243" t="e">
        <f t="shared" si="40"/>
        <v>#VALUE!</v>
      </c>
      <c r="AL53" s="243" t="e">
        <f t="shared" si="40"/>
        <v>#VALUE!</v>
      </c>
      <c r="AM53" s="243" t="e">
        <f t="shared" si="40"/>
        <v>#VALUE!</v>
      </c>
      <c r="AN53" s="243" t="e">
        <f t="shared" si="40"/>
        <v>#VALUE!</v>
      </c>
      <c r="AO53" s="243" t="e">
        <f t="shared" si="40"/>
        <v>#VALUE!</v>
      </c>
      <c r="AP53" s="243" t="e">
        <f t="shared" si="40"/>
        <v>#VALUE!</v>
      </c>
      <c r="AQ53" s="243" t="e">
        <f t="shared" si="40"/>
        <v>#VALUE!</v>
      </c>
      <c r="AR53" s="243" t="e">
        <f t="shared" si="40"/>
        <v>#VALUE!</v>
      </c>
      <c r="AS53" s="243" t="e">
        <f t="shared" si="40"/>
        <v>#VALUE!</v>
      </c>
      <c r="AT53" s="243" t="e">
        <f t="shared" si="40"/>
        <v>#VALUE!</v>
      </c>
      <c r="AU53" s="243" t="e">
        <f t="shared" si="40"/>
        <v>#VALUE!</v>
      </c>
      <c r="AV53" s="243" t="e">
        <f t="shared" si="40"/>
        <v>#VALUE!</v>
      </c>
      <c r="AW53" s="243" t="e">
        <f t="shared" si="40"/>
        <v>#VALUE!</v>
      </c>
      <c r="AX53" s="243" t="e">
        <f t="shared" si="40"/>
        <v>#VALUE!</v>
      </c>
      <c r="AY53" s="243" t="e">
        <f t="shared" si="40"/>
        <v>#VALUE!</v>
      </c>
      <c r="AZ53" s="243" t="e">
        <f t="shared" si="40"/>
        <v>#VALUE!</v>
      </c>
      <c r="BA53" s="243" t="e">
        <f t="shared" si="40"/>
        <v>#VALUE!</v>
      </c>
      <c r="BB53" s="243" t="e">
        <f t="shared" si="40"/>
        <v>#VALUE!</v>
      </c>
      <c r="BC53" s="243" t="e">
        <f t="shared" si="40"/>
        <v>#VALUE!</v>
      </c>
      <c r="BD53" s="243" t="e">
        <f t="shared" si="40"/>
        <v>#VALUE!</v>
      </c>
      <c r="BE53" s="243" t="e">
        <f t="shared" si="40"/>
        <v>#VALUE!</v>
      </c>
      <c r="BF53" s="243" t="e">
        <f t="shared" si="40"/>
        <v>#VALUE!</v>
      </c>
      <c r="BG53" s="243" t="e">
        <f t="shared" si="40"/>
        <v>#VALUE!</v>
      </c>
      <c r="BH53" s="243" t="e">
        <f t="shared" si="40"/>
        <v>#VALUE!</v>
      </c>
      <c r="BI53" s="243" t="e">
        <f t="shared" si="40"/>
        <v>#VALUE!</v>
      </c>
      <c r="BJ53" s="243" t="e">
        <f t="shared" si="40"/>
        <v>#VALUE!</v>
      </c>
      <c r="BK53" s="243" t="e">
        <f t="shared" si="40"/>
        <v>#VALUE!</v>
      </c>
      <c r="BL53" s="243" t="e">
        <f t="shared" si="40"/>
        <v>#VALUE!</v>
      </c>
      <c r="BM53" s="243" t="e">
        <f t="shared" si="40"/>
        <v>#VALUE!</v>
      </c>
      <c r="BN53" s="243" t="e">
        <f t="shared" si="40"/>
        <v>#VALUE!</v>
      </c>
      <c r="BO53" s="243" t="e">
        <f t="shared" si="40"/>
        <v>#VALUE!</v>
      </c>
    </row>
    <row r="54" spans="2:67" x14ac:dyDescent="0.25">
      <c r="B54" s="246" t="s">
        <v>99</v>
      </c>
      <c r="C54" s="247"/>
      <c r="D54" s="248"/>
      <c r="E54" s="249">
        <f t="shared" ref="E54:AB54" si="41">RATE(1,,-D53,E53)</f>
        <v>0.11964735516372778</v>
      </c>
      <c r="F54" s="249">
        <f t="shared" si="41"/>
        <v>0.16535433070866151</v>
      </c>
      <c r="G54" s="249">
        <f t="shared" si="41"/>
        <v>0.21814671814671829</v>
      </c>
      <c r="H54" s="249">
        <f t="shared" si="41"/>
        <v>0.190174326465927</v>
      </c>
      <c r="I54" s="249">
        <f t="shared" si="41"/>
        <v>9.3209054593874741E-2</v>
      </c>
      <c r="J54" s="249">
        <f t="shared" si="41"/>
        <v>5.3593179049938947E-2</v>
      </c>
      <c r="K54" s="249">
        <f t="shared" si="41"/>
        <v>5.4913294797687889E-2</v>
      </c>
      <c r="L54" s="249">
        <f t="shared" si="41"/>
        <v>3.1780821917808212E-2</v>
      </c>
      <c r="M54" s="249">
        <f t="shared" si="41"/>
        <v>4.7265002655337229E-2</v>
      </c>
      <c r="N54" s="249">
        <f t="shared" si="41"/>
        <v>5.3752535496957424E-2</v>
      </c>
      <c r="O54" s="249">
        <f t="shared" si="41"/>
        <v>-4.812319538017246E-3</v>
      </c>
      <c r="P54" s="249">
        <f t="shared" si="41"/>
        <v>3.57833655705996E-2</v>
      </c>
      <c r="Q54" s="249">
        <f t="shared" si="41"/>
        <v>5.7889822595704965E-2</v>
      </c>
      <c r="R54" s="249">
        <f t="shared" si="41"/>
        <v>6.8843777581641674E-2</v>
      </c>
      <c r="S54" s="249">
        <f t="shared" si="41"/>
        <v>4.872006606110648E-2</v>
      </c>
      <c r="T54" s="249">
        <f t="shared" si="41"/>
        <v>8.9763779527558901E-2</v>
      </c>
      <c r="U54" s="249">
        <f t="shared" si="41"/>
        <v>5.4190751445086789E-2</v>
      </c>
      <c r="V54" s="249">
        <f t="shared" si="41"/>
        <v>5.8944482522275563E-2</v>
      </c>
      <c r="W54" s="249">
        <f t="shared" si="41"/>
        <v>9.5469255663430411E-2</v>
      </c>
      <c r="X54" s="249">
        <f t="shared" si="41"/>
        <v>8.1831610044313191E-2</v>
      </c>
      <c r="Y54" s="249">
        <f t="shared" si="41"/>
        <v>5.5980338612779831E-2</v>
      </c>
      <c r="Z54" s="249">
        <f t="shared" si="41"/>
        <v>4.0858546677010638E-2</v>
      </c>
      <c r="AA54" s="249">
        <f t="shared" si="41"/>
        <v>1.1925465838509314E-2</v>
      </c>
      <c r="AB54" s="249">
        <f t="shared" si="41"/>
        <v>2.9216793518291349E-2</v>
      </c>
      <c r="AC54" s="249">
        <f>RATE(1,,-AA53,AC53)</f>
        <v>5.4259759391112203E-2</v>
      </c>
      <c r="AD54" s="250">
        <v>0.04</v>
      </c>
      <c r="AF54" s="251">
        <f>AD54</f>
        <v>0.04</v>
      </c>
      <c r="AG54" s="251">
        <f t="shared" ref="AG54:BO54" si="42">RATE(1,,-AF53,AG53)</f>
        <v>0.24713740458015257</v>
      </c>
      <c r="AH54" s="251">
        <f t="shared" si="42"/>
        <v>5.547054322876814E-2</v>
      </c>
      <c r="AI54" s="251" t="e">
        <f t="shared" si="42"/>
        <v>#VALUE!</v>
      </c>
      <c r="AJ54" s="252" t="e">
        <f t="shared" si="42"/>
        <v>#VALUE!</v>
      </c>
      <c r="AK54" s="252" t="e">
        <f t="shared" si="42"/>
        <v>#VALUE!</v>
      </c>
      <c r="AL54" s="252" t="e">
        <f t="shared" si="42"/>
        <v>#VALUE!</v>
      </c>
      <c r="AM54" s="252" t="e">
        <f t="shared" si="42"/>
        <v>#VALUE!</v>
      </c>
      <c r="AN54" s="252" t="e">
        <f t="shared" si="42"/>
        <v>#VALUE!</v>
      </c>
      <c r="AO54" s="252" t="e">
        <f t="shared" si="42"/>
        <v>#VALUE!</v>
      </c>
      <c r="AP54" s="252" t="e">
        <f t="shared" si="42"/>
        <v>#VALUE!</v>
      </c>
      <c r="AQ54" s="252" t="e">
        <f t="shared" si="42"/>
        <v>#VALUE!</v>
      </c>
      <c r="AR54" s="252" t="e">
        <f t="shared" si="42"/>
        <v>#VALUE!</v>
      </c>
      <c r="AS54" s="252" t="e">
        <f t="shared" si="42"/>
        <v>#VALUE!</v>
      </c>
      <c r="AT54" s="252" t="e">
        <f t="shared" si="42"/>
        <v>#VALUE!</v>
      </c>
      <c r="AU54" s="252" t="e">
        <f t="shared" si="42"/>
        <v>#VALUE!</v>
      </c>
      <c r="AV54" s="252" t="e">
        <f t="shared" si="42"/>
        <v>#VALUE!</v>
      </c>
      <c r="AW54" s="252" t="e">
        <f t="shared" si="42"/>
        <v>#VALUE!</v>
      </c>
      <c r="AX54" s="252" t="e">
        <f t="shared" si="42"/>
        <v>#VALUE!</v>
      </c>
      <c r="AY54" s="252" t="e">
        <f t="shared" si="42"/>
        <v>#VALUE!</v>
      </c>
      <c r="AZ54" s="252" t="e">
        <f t="shared" si="42"/>
        <v>#VALUE!</v>
      </c>
      <c r="BA54" s="252" t="e">
        <f t="shared" si="42"/>
        <v>#VALUE!</v>
      </c>
      <c r="BB54" s="252" t="e">
        <f t="shared" si="42"/>
        <v>#VALUE!</v>
      </c>
      <c r="BC54" s="252" t="e">
        <f t="shared" si="42"/>
        <v>#VALUE!</v>
      </c>
      <c r="BD54" s="252" t="e">
        <f t="shared" si="42"/>
        <v>#VALUE!</v>
      </c>
      <c r="BE54" s="252" t="e">
        <f t="shared" si="42"/>
        <v>#VALUE!</v>
      </c>
      <c r="BF54" s="252" t="e">
        <f t="shared" si="42"/>
        <v>#VALUE!</v>
      </c>
      <c r="BG54" s="252" t="e">
        <f t="shared" si="42"/>
        <v>#VALUE!</v>
      </c>
      <c r="BH54" s="252" t="e">
        <f t="shared" si="42"/>
        <v>#VALUE!</v>
      </c>
      <c r="BI54" s="252" t="e">
        <f t="shared" si="42"/>
        <v>#VALUE!</v>
      </c>
      <c r="BJ54" s="252" t="e">
        <f t="shared" si="42"/>
        <v>#VALUE!</v>
      </c>
      <c r="BK54" s="252" t="e">
        <f t="shared" si="42"/>
        <v>#VALUE!</v>
      </c>
      <c r="BL54" s="252" t="e">
        <f t="shared" si="42"/>
        <v>#VALUE!</v>
      </c>
      <c r="BM54" s="252" t="e">
        <f t="shared" si="42"/>
        <v>#VALUE!</v>
      </c>
      <c r="BN54" s="252" t="e">
        <f t="shared" si="42"/>
        <v>#VALUE!</v>
      </c>
      <c r="BO54" s="252" t="e">
        <f t="shared" si="42"/>
        <v>#VALUE!</v>
      </c>
    </row>
    <row r="55" spans="2:67" x14ac:dyDescent="0.25">
      <c r="B55" s="246" t="s">
        <v>101</v>
      </c>
      <c r="C55" s="247"/>
      <c r="D55" s="253">
        <f>D61/D53</f>
        <v>6.2972292191435769E-2</v>
      </c>
      <c r="E55" s="253">
        <f t="shared" ref="E55:AC55" si="43">E61/E53</f>
        <v>6.8616422947131606E-2</v>
      </c>
      <c r="F55" s="253">
        <f t="shared" si="43"/>
        <v>4.72972972972973E-2</v>
      </c>
      <c r="G55" s="253">
        <f t="shared" si="43"/>
        <v>5.5467511885895403E-2</v>
      </c>
      <c r="H55" s="253">
        <f t="shared" si="43"/>
        <v>5.3262316910785618E-2</v>
      </c>
      <c r="I55" s="253">
        <f t="shared" si="43"/>
        <v>5.6638246041412911E-2</v>
      </c>
      <c r="J55" s="253">
        <f t="shared" si="43"/>
        <v>7.0520231213872839E-2</v>
      </c>
      <c r="K55" s="253">
        <f t="shared" si="43"/>
        <v>5.7534246575342465E-2</v>
      </c>
      <c r="L55" s="253">
        <f t="shared" si="43"/>
        <v>7.2225172596919809E-2</v>
      </c>
      <c r="M55" s="253">
        <f t="shared" si="43"/>
        <v>5.3245436105476676E-2</v>
      </c>
      <c r="N55" s="253">
        <f t="shared" si="43"/>
        <v>6.6891241578440813E-2</v>
      </c>
      <c r="O55" s="253">
        <f t="shared" si="43"/>
        <v>7.0116054158607347E-2</v>
      </c>
      <c r="P55" s="253">
        <f t="shared" si="43"/>
        <v>6.2091503267973858E-2</v>
      </c>
      <c r="Q55" s="253">
        <f t="shared" si="43"/>
        <v>4.8102383053839362E-2</v>
      </c>
      <c r="R55" s="253">
        <f t="shared" si="43"/>
        <v>5.7390586292320397E-2</v>
      </c>
      <c r="S55" s="253">
        <f t="shared" si="43"/>
        <v>5.5118110236220472E-2</v>
      </c>
      <c r="T55" s="253">
        <f t="shared" si="43"/>
        <v>6.5751445086705204E-2</v>
      </c>
      <c r="U55" s="253">
        <f t="shared" si="43"/>
        <v>5.7916381082933517E-2</v>
      </c>
      <c r="V55" s="253">
        <f t="shared" si="43"/>
        <v>6.8932038834951456E-2</v>
      </c>
      <c r="W55" s="253">
        <f t="shared" si="43"/>
        <v>5.7902511078286562E-2</v>
      </c>
      <c r="X55" s="253">
        <f t="shared" si="43"/>
        <v>5.8164937192790825E-2</v>
      </c>
      <c r="Y55" s="253">
        <f t="shared" si="43"/>
        <v>5.5598655288337212E-2</v>
      </c>
      <c r="Z55" s="253">
        <f t="shared" si="43"/>
        <v>4.9440993788819873E-2</v>
      </c>
      <c r="AA55" s="253">
        <f t="shared" si="43"/>
        <v>6.2116376135526639E-2</v>
      </c>
      <c r="AB55" s="253">
        <f t="shared" si="43"/>
        <v>6.9895038167938933E-2</v>
      </c>
      <c r="AC55" s="253">
        <f t="shared" si="43"/>
        <v>7.1029343269678621E-2</v>
      </c>
      <c r="AD55" s="250">
        <v>0.06</v>
      </c>
      <c r="AF55" s="254">
        <f>AD55</f>
        <v>0.06</v>
      </c>
      <c r="AG55" s="254">
        <f>AF55</f>
        <v>0.06</v>
      </c>
      <c r="AH55" s="254">
        <f>AG55</f>
        <v>0.06</v>
      </c>
      <c r="AI55" s="254">
        <f t="shared" ref="AI55:BO55" si="44">AH55</f>
        <v>0.06</v>
      </c>
      <c r="AJ55" s="252">
        <f t="shared" si="44"/>
        <v>0.06</v>
      </c>
      <c r="AK55" s="252">
        <f t="shared" si="44"/>
        <v>0.06</v>
      </c>
      <c r="AL55" s="252">
        <f t="shared" si="44"/>
        <v>0.06</v>
      </c>
      <c r="AM55" s="252">
        <f t="shared" si="44"/>
        <v>0.06</v>
      </c>
      <c r="AN55" s="252">
        <f t="shared" si="44"/>
        <v>0.06</v>
      </c>
      <c r="AO55" s="252">
        <f t="shared" si="44"/>
        <v>0.06</v>
      </c>
      <c r="AP55" s="252">
        <f t="shared" si="44"/>
        <v>0.06</v>
      </c>
      <c r="AQ55" s="252">
        <f t="shared" si="44"/>
        <v>0.06</v>
      </c>
      <c r="AR55" s="252">
        <f t="shared" si="44"/>
        <v>0.06</v>
      </c>
      <c r="AS55" s="252">
        <f t="shared" si="44"/>
        <v>0.06</v>
      </c>
      <c r="AT55" s="252">
        <f t="shared" si="44"/>
        <v>0.06</v>
      </c>
      <c r="AU55" s="252">
        <f t="shared" si="44"/>
        <v>0.06</v>
      </c>
      <c r="AV55" s="252">
        <f t="shared" si="44"/>
        <v>0.06</v>
      </c>
      <c r="AW55" s="252">
        <f t="shared" si="44"/>
        <v>0.06</v>
      </c>
      <c r="AX55" s="252">
        <f t="shared" si="44"/>
        <v>0.06</v>
      </c>
      <c r="AY55" s="252">
        <f t="shared" si="44"/>
        <v>0.06</v>
      </c>
      <c r="AZ55" s="252">
        <f t="shared" si="44"/>
        <v>0.06</v>
      </c>
      <c r="BA55" s="252">
        <f t="shared" si="44"/>
        <v>0.06</v>
      </c>
      <c r="BB55" s="252">
        <f t="shared" si="44"/>
        <v>0.06</v>
      </c>
      <c r="BC55" s="252">
        <f t="shared" si="44"/>
        <v>0.06</v>
      </c>
      <c r="BD55" s="252">
        <f t="shared" si="44"/>
        <v>0.06</v>
      </c>
      <c r="BE55" s="252">
        <f t="shared" si="44"/>
        <v>0.06</v>
      </c>
      <c r="BF55" s="252">
        <f t="shared" si="44"/>
        <v>0.06</v>
      </c>
      <c r="BG55" s="252">
        <f t="shared" si="44"/>
        <v>0.06</v>
      </c>
      <c r="BH55" s="252">
        <f t="shared" si="44"/>
        <v>0.06</v>
      </c>
      <c r="BI55" s="252">
        <f t="shared" si="44"/>
        <v>0.06</v>
      </c>
      <c r="BJ55" s="252">
        <f t="shared" si="44"/>
        <v>0.06</v>
      </c>
      <c r="BK55" s="252">
        <f t="shared" si="44"/>
        <v>0.06</v>
      </c>
      <c r="BL55" s="252">
        <f t="shared" si="44"/>
        <v>0.06</v>
      </c>
      <c r="BM55" s="252">
        <f t="shared" si="44"/>
        <v>0.06</v>
      </c>
      <c r="BN55" s="252">
        <f t="shared" si="44"/>
        <v>0.06</v>
      </c>
      <c r="BO55" s="252">
        <f t="shared" si="44"/>
        <v>0.06</v>
      </c>
    </row>
    <row r="56" spans="2:67" x14ac:dyDescent="0.25">
      <c r="B56" s="246" t="s">
        <v>133</v>
      </c>
      <c r="C56" s="247"/>
      <c r="D56" s="255">
        <f>D62/D60</f>
        <v>58.13575268817204</v>
      </c>
      <c r="E56" s="255">
        <f t="shared" ref="E56:AC56" si="45">E62/E60</f>
        <v>53.859903381642511</v>
      </c>
      <c r="F56" s="255">
        <f t="shared" si="45"/>
        <v>60.19554204660588</v>
      </c>
      <c r="G56" s="255">
        <f t="shared" si="45"/>
        <v>52.622483221476507</v>
      </c>
      <c r="H56" s="255">
        <f t="shared" si="45"/>
        <v>54.059071729957807</v>
      </c>
      <c r="I56" s="255">
        <f t="shared" si="45"/>
        <v>64.950290510006454</v>
      </c>
      <c r="J56" s="255">
        <f t="shared" si="45"/>
        <v>68.337686567164184</v>
      </c>
      <c r="K56" s="255">
        <f t="shared" si="45"/>
        <v>64.150000000000006</v>
      </c>
      <c r="L56" s="255">
        <f t="shared" si="45"/>
        <v>70.781911848883794</v>
      </c>
      <c r="M56" s="255">
        <f t="shared" si="45"/>
        <v>78.5961435457954</v>
      </c>
      <c r="N56" s="255">
        <f t="shared" si="45"/>
        <v>73.211964930376482</v>
      </c>
      <c r="O56" s="255">
        <f t="shared" si="45"/>
        <v>89.019240769630784</v>
      </c>
      <c r="P56" s="255">
        <f t="shared" si="45"/>
        <v>78.546042807366845</v>
      </c>
      <c r="Q56" s="255">
        <f t="shared" si="45"/>
        <v>76.028743625405653</v>
      </c>
      <c r="R56" s="255">
        <f t="shared" si="45"/>
        <v>77.153745072273324</v>
      </c>
      <c r="S56" s="255">
        <f t="shared" si="45"/>
        <v>68.231666666666669</v>
      </c>
      <c r="T56" s="255">
        <f t="shared" si="45"/>
        <v>62.388244392884765</v>
      </c>
      <c r="U56" s="255">
        <f t="shared" si="45"/>
        <v>55.976355038195706</v>
      </c>
      <c r="V56" s="255">
        <f t="shared" si="45"/>
        <v>55.838373305526588</v>
      </c>
      <c r="W56" s="255">
        <f t="shared" si="45"/>
        <v>57.268736280965818</v>
      </c>
      <c r="X56" s="255">
        <f t="shared" si="45"/>
        <v>54.792693534357788</v>
      </c>
      <c r="Y56" s="255">
        <f t="shared" si="45"/>
        <v>52.448247535596934</v>
      </c>
      <c r="Z56" s="255">
        <f t="shared" si="45"/>
        <v>46.897020386826973</v>
      </c>
      <c r="AA56" s="255">
        <f t="shared" si="45"/>
        <v>70.520942408376968</v>
      </c>
      <c r="AB56" s="255">
        <f t="shared" si="45"/>
        <v>71.84560143626571</v>
      </c>
      <c r="AC56" s="255">
        <f t="shared" si="45"/>
        <v>71.566056655803465</v>
      </c>
      <c r="AD56" s="256">
        <f>SUM(P62:AC62)/SUM(P60:AC60)</f>
        <v>63.31176402005363</v>
      </c>
      <c r="AF56" s="257">
        <f>AD56</f>
        <v>63.31176402005363</v>
      </c>
      <c r="AG56" s="257">
        <f t="shared" ref="AG56:BO56" si="46">AG62/AG60</f>
        <v>71.566056655803465</v>
      </c>
      <c r="AH56" s="257" t="e">
        <f t="shared" si="46"/>
        <v>#VALUE!</v>
      </c>
      <c r="AI56" s="257" t="e">
        <f t="shared" si="46"/>
        <v>#VALUE!</v>
      </c>
      <c r="AJ56" s="258" t="e">
        <f t="shared" si="46"/>
        <v>#VALUE!</v>
      </c>
      <c r="AK56" s="258" t="e">
        <f t="shared" si="46"/>
        <v>#VALUE!</v>
      </c>
      <c r="AL56" s="258" t="e">
        <f t="shared" si="46"/>
        <v>#VALUE!</v>
      </c>
      <c r="AM56" s="258" t="e">
        <f t="shared" si="46"/>
        <v>#VALUE!</v>
      </c>
      <c r="AN56" s="258" t="e">
        <f t="shared" si="46"/>
        <v>#VALUE!</v>
      </c>
      <c r="AO56" s="258" t="e">
        <f t="shared" si="46"/>
        <v>#VALUE!</v>
      </c>
      <c r="AP56" s="258" t="e">
        <f t="shared" si="46"/>
        <v>#VALUE!</v>
      </c>
      <c r="AQ56" s="258" t="e">
        <f t="shared" si="46"/>
        <v>#VALUE!</v>
      </c>
      <c r="AR56" s="258" t="e">
        <f t="shared" si="46"/>
        <v>#VALUE!</v>
      </c>
      <c r="AS56" s="258" t="e">
        <f t="shared" si="46"/>
        <v>#VALUE!</v>
      </c>
      <c r="AT56" s="258" t="e">
        <f t="shared" si="46"/>
        <v>#VALUE!</v>
      </c>
      <c r="AU56" s="258" t="e">
        <f t="shared" si="46"/>
        <v>#VALUE!</v>
      </c>
      <c r="AV56" s="258" t="e">
        <f t="shared" si="46"/>
        <v>#VALUE!</v>
      </c>
      <c r="AW56" s="258" t="e">
        <f t="shared" si="46"/>
        <v>#VALUE!</v>
      </c>
      <c r="AX56" s="258" t="e">
        <f t="shared" si="46"/>
        <v>#VALUE!</v>
      </c>
      <c r="AY56" s="258" t="e">
        <f t="shared" si="46"/>
        <v>#VALUE!</v>
      </c>
      <c r="AZ56" s="258" t="e">
        <f t="shared" si="46"/>
        <v>#VALUE!</v>
      </c>
      <c r="BA56" s="258" t="e">
        <f t="shared" si="46"/>
        <v>#VALUE!</v>
      </c>
      <c r="BB56" s="258" t="e">
        <f t="shared" si="46"/>
        <v>#VALUE!</v>
      </c>
      <c r="BC56" s="258" t="e">
        <f t="shared" si="46"/>
        <v>#VALUE!</v>
      </c>
      <c r="BD56" s="258" t="e">
        <f t="shared" si="46"/>
        <v>#VALUE!</v>
      </c>
      <c r="BE56" s="258" t="e">
        <f t="shared" si="46"/>
        <v>#VALUE!</v>
      </c>
      <c r="BF56" s="258" t="e">
        <f t="shared" si="46"/>
        <v>#VALUE!</v>
      </c>
      <c r="BG56" s="258" t="e">
        <f t="shared" si="46"/>
        <v>#VALUE!</v>
      </c>
      <c r="BH56" s="258" t="e">
        <f t="shared" si="46"/>
        <v>#VALUE!</v>
      </c>
      <c r="BI56" s="258" t="e">
        <f t="shared" si="46"/>
        <v>#VALUE!</v>
      </c>
      <c r="BJ56" s="258" t="e">
        <f t="shared" si="46"/>
        <v>#VALUE!</v>
      </c>
      <c r="BK56" s="258" t="e">
        <f t="shared" si="46"/>
        <v>#VALUE!</v>
      </c>
      <c r="BL56" s="258" t="e">
        <f t="shared" si="46"/>
        <v>#VALUE!</v>
      </c>
      <c r="BM56" s="258" t="e">
        <f t="shared" si="46"/>
        <v>#VALUE!</v>
      </c>
      <c r="BN56" s="258" t="e">
        <f t="shared" si="46"/>
        <v>#VALUE!</v>
      </c>
      <c r="BO56" s="258" t="e">
        <f t="shared" si="46"/>
        <v>#VALUE!</v>
      </c>
    </row>
    <row r="57" spans="2:67" x14ac:dyDescent="0.25">
      <c r="B57" s="246" t="s">
        <v>103</v>
      </c>
      <c r="C57" s="247"/>
      <c r="D57" s="259">
        <f t="shared" ref="D57:AB57" si="47">D65/D62</f>
        <v>92.473061752942002</v>
      </c>
      <c r="E57" s="259">
        <f t="shared" si="47"/>
        <v>89.962061395640859</v>
      </c>
      <c r="F57" s="259">
        <f t="shared" si="47"/>
        <v>86.960050830626301</v>
      </c>
      <c r="G57" s="259">
        <f t="shared" si="47"/>
        <v>85.305076363868267</v>
      </c>
      <c r="H57" s="259">
        <f t="shared" si="47"/>
        <v>32.796336767613695</v>
      </c>
      <c r="I57" s="259">
        <f t="shared" si="47"/>
        <v>45.242726920324422</v>
      </c>
      <c r="J57" s="259">
        <f t="shared" si="47"/>
        <v>45.744277485052827</v>
      </c>
      <c r="K57" s="259">
        <f t="shared" si="47"/>
        <v>48.968254363863764</v>
      </c>
      <c r="L57" s="259">
        <f t="shared" si="47"/>
        <v>61.250461037070586</v>
      </c>
      <c r="M57" s="259">
        <f t="shared" si="47"/>
        <v>69.231162744737247</v>
      </c>
      <c r="N57" s="259">
        <f t="shared" si="47"/>
        <v>67.46357309908565</v>
      </c>
      <c r="O57" s="259">
        <f t="shared" si="47"/>
        <v>70.193890083185337</v>
      </c>
      <c r="P57" s="259">
        <f t="shared" si="47"/>
        <v>69.31461701278208</v>
      </c>
      <c r="Q57" s="259">
        <f t="shared" si="47"/>
        <v>69.45889953290974</v>
      </c>
      <c r="R57" s="259">
        <f t="shared" si="47"/>
        <v>70.381452521261252</v>
      </c>
      <c r="S57" s="259">
        <f t="shared" si="47"/>
        <v>72.949445333300773</v>
      </c>
      <c r="T57" s="259">
        <f t="shared" si="47"/>
        <v>71.835782280458176</v>
      </c>
      <c r="U57" s="259">
        <f t="shared" si="47"/>
        <v>76.155204673802132</v>
      </c>
      <c r="V57" s="259">
        <f t="shared" si="47"/>
        <v>72.85087172496219</v>
      </c>
      <c r="W57" s="259">
        <f t="shared" si="47"/>
        <v>109.38855478289436</v>
      </c>
      <c r="X57" s="259">
        <f t="shared" si="47"/>
        <v>133.10552344163403</v>
      </c>
      <c r="Y57" s="259">
        <f t="shared" si="47"/>
        <v>138.97809111365191</v>
      </c>
      <c r="Z57" s="259">
        <f t="shared" si="47"/>
        <v>145.02521763604344</v>
      </c>
      <c r="AA57" s="259">
        <f t="shared" si="47"/>
        <v>151.87487727829543</v>
      </c>
      <c r="AB57" s="259">
        <f t="shared" si="47"/>
        <v>154.24139990575671</v>
      </c>
      <c r="AC57" s="259">
        <f>AC65/AC62</f>
        <v>144.70057738451786</v>
      </c>
      <c r="AD57" s="275">
        <f>SUM(V65:AC65)/SUM(V62:AC62)</f>
        <v>135.14180962237785</v>
      </c>
      <c r="AF57" s="261">
        <f>AD57</f>
        <v>135.14180962237785</v>
      </c>
      <c r="AG57" s="261">
        <f t="shared" ref="AG57:BO57" si="48">AG65/AG62</f>
        <v>144.70057738451786</v>
      </c>
      <c r="AH57" s="261" t="e">
        <f t="shared" si="48"/>
        <v>#VALUE!</v>
      </c>
      <c r="AI57" s="261" t="e">
        <f t="shared" si="48"/>
        <v>#VALUE!</v>
      </c>
      <c r="AJ57" s="262" t="e">
        <f t="shared" si="48"/>
        <v>#VALUE!</v>
      </c>
      <c r="AK57" s="262" t="e">
        <f t="shared" si="48"/>
        <v>#VALUE!</v>
      </c>
      <c r="AL57" s="262" t="e">
        <f t="shared" si="48"/>
        <v>#VALUE!</v>
      </c>
      <c r="AM57" s="262" t="e">
        <f t="shared" si="48"/>
        <v>#VALUE!</v>
      </c>
      <c r="AN57" s="262" t="e">
        <f t="shared" si="48"/>
        <v>#VALUE!</v>
      </c>
      <c r="AO57" s="262" t="e">
        <f t="shared" si="48"/>
        <v>#VALUE!</v>
      </c>
      <c r="AP57" s="262" t="e">
        <f t="shared" si="48"/>
        <v>#VALUE!</v>
      </c>
      <c r="AQ57" s="262" t="e">
        <f t="shared" si="48"/>
        <v>#VALUE!</v>
      </c>
      <c r="AR57" s="262" t="e">
        <f t="shared" si="48"/>
        <v>#VALUE!</v>
      </c>
      <c r="AS57" s="262" t="e">
        <f t="shared" si="48"/>
        <v>#VALUE!</v>
      </c>
      <c r="AT57" s="262" t="e">
        <f t="shared" si="48"/>
        <v>#VALUE!</v>
      </c>
      <c r="AU57" s="262" t="e">
        <f t="shared" si="48"/>
        <v>#VALUE!</v>
      </c>
      <c r="AV57" s="262" t="e">
        <f t="shared" si="48"/>
        <v>#VALUE!</v>
      </c>
      <c r="AW57" s="262" t="e">
        <f t="shared" si="48"/>
        <v>#VALUE!</v>
      </c>
      <c r="AX57" s="262" t="e">
        <f t="shared" si="48"/>
        <v>#VALUE!</v>
      </c>
      <c r="AY57" s="262" t="e">
        <f t="shared" si="48"/>
        <v>#VALUE!</v>
      </c>
      <c r="AZ57" s="262" t="e">
        <f t="shared" si="48"/>
        <v>#VALUE!</v>
      </c>
      <c r="BA57" s="262" t="e">
        <f t="shared" si="48"/>
        <v>#VALUE!</v>
      </c>
      <c r="BB57" s="262" t="e">
        <f t="shared" si="48"/>
        <v>#VALUE!</v>
      </c>
      <c r="BC57" s="262" t="e">
        <f t="shared" si="48"/>
        <v>#VALUE!</v>
      </c>
      <c r="BD57" s="262" t="e">
        <f t="shared" si="48"/>
        <v>#VALUE!</v>
      </c>
      <c r="BE57" s="262" t="e">
        <f t="shared" si="48"/>
        <v>#VALUE!</v>
      </c>
      <c r="BF57" s="262" t="e">
        <f t="shared" si="48"/>
        <v>#VALUE!</v>
      </c>
      <c r="BG57" s="262" t="e">
        <f t="shared" si="48"/>
        <v>#VALUE!</v>
      </c>
      <c r="BH57" s="262" t="e">
        <f t="shared" si="48"/>
        <v>#VALUE!</v>
      </c>
      <c r="BI57" s="262" t="e">
        <f t="shared" si="48"/>
        <v>#VALUE!</v>
      </c>
      <c r="BJ57" s="262" t="e">
        <f t="shared" si="48"/>
        <v>#VALUE!</v>
      </c>
      <c r="BK57" s="262" t="e">
        <f t="shared" si="48"/>
        <v>#VALUE!</v>
      </c>
      <c r="BL57" s="262" t="e">
        <f t="shared" si="48"/>
        <v>#VALUE!</v>
      </c>
      <c r="BM57" s="262" t="e">
        <f t="shared" si="48"/>
        <v>#VALUE!</v>
      </c>
      <c r="BN57" s="262" t="e">
        <f t="shared" si="48"/>
        <v>#VALUE!</v>
      </c>
      <c r="BO57" s="262" t="e">
        <f t="shared" si="48"/>
        <v>#VALUE!</v>
      </c>
    </row>
    <row r="58" spans="2:67" x14ac:dyDescent="0.25">
      <c r="B58" s="246" t="s">
        <v>134</v>
      </c>
      <c r="C58" s="247"/>
      <c r="D58" s="253">
        <f t="shared" ref="D58:AB58" si="49">D66/D65</f>
        <v>0.41077197334162946</v>
      </c>
      <c r="E58" s="253">
        <f t="shared" si="49"/>
        <v>0.41061099571704579</v>
      </c>
      <c r="F58" s="253">
        <f t="shared" si="49"/>
        <v>0.40983962725664042</v>
      </c>
      <c r="G58" s="253">
        <f t="shared" si="49"/>
        <v>0.40723465231635825</v>
      </c>
      <c r="H58" s="253">
        <f t="shared" si="49"/>
        <v>0.99980365869137522</v>
      </c>
      <c r="I58" s="253">
        <f t="shared" si="49"/>
        <v>0.62986124767397889</v>
      </c>
      <c r="J58" s="253">
        <f t="shared" si="49"/>
        <v>0.62073012484596712</v>
      </c>
      <c r="K58" s="253">
        <f t="shared" si="49"/>
        <v>0.59998971878755536</v>
      </c>
      <c r="L58" s="253">
        <f t="shared" si="49"/>
        <v>0.45781237747330117</v>
      </c>
      <c r="M58" s="253">
        <f t="shared" si="49"/>
        <v>0.39675953120485813</v>
      </c>
      <c r="N58" s="253">
        <f t="shared" si="49"/>
        <v>0.40562728101390222</v>
      </c>
      <c r="O58" s="253">
        <f t="shared" si="49"/>
        <v>0.39443278483723465</v>
      </c>
      <c r="P58" s="253">
        <f t="shared" si="49"/>
        <v>0.39472050319913027</v>
      </c>
      <c r="Q58" s="253">
        <f t="shared" si="49"/>
        <v>0.39372185628017409</v>
      </c>
      <c r="R58" s="253">
        <f t="shared" si="49"/>
        <v>0.3933856396394384</v>
      </c>
      <c r="S58" s="253">
        <f t="shared" si="49"/>
        <v>0.39283083896358068</v>
      </c>
      <c r="T58" s="253">
        <f t="shared" si="49"/>
        <v>0.39326740614393091</v>
      </c>
      <c r="U58" s="253">
        <f t="shared" si="49"/>
        <v>0.39085352323361111</v>
      </c>
      <c r="V58" s="253">
        <f t="shared" si="49"/>
        <v>0.39321560820776785</v>
      </c>
      <c r="W58" s="253">
        <f t="shared" si="49"/>
        <v>0.26305878309972414</v>
      </c>
      <c r="X58" s="253">
        <f t="shared" si="49"/>
        <v>0.22437971397427878</v>
      </c>
      <c r="Y58" s="253">
        <f t="shared" si="49"/>
        <v>0.21101574237076845</v>
      </c>
      <c r="Z58" s="253">
        <f t="shared" si="49"/>
        <v>0.2033842919578524</v>
      </c>
      <c r="AA58" s="253">
        <f t="shared" si="49"/>
        <v>0.18286483351761237</v>
      </c>
      <c r="AB58" s="253">
        <f t="shared" si="49"/>
        <v>0.17319887285119875</v>
      </c>
      <c r="AC58" s="253">
        <f>AC66/AC65</f>
        <v>0.18183459230004909</v>
      </c>
      <c r="AD58" s="288">
        <f>SUM(W66:AC66)/SUM(W65:AC65)</f>
        <v>0.19840896270843739</v>
      </c>
      <c r="AF58" s="254">
        <f>AD58</f>
        <v>0.19840896270843739</v>
      </c>
      <c r="AG58" s="254">
        <f t="shared" ref="AG58:BO58" si="50">AG66/AG65</f>
        <v>0.18183459230004909</v>
      </c>
      <c r="AH58" s="254" t="e">
        <f t="shared" si="50"/>
        <v>#VALUE!</v>
      </c>
      <c r="AI58" s="254" t="e">
        <f t="shared" si="50"/>
        <v>#VALUE!</v>
      </c>
      <c r="AJ58" s="254" t="e">
        <f t="shared" si="50"/>
        <v>#VALUE!</v>
      </c>
      <c r="AK58" s="254" t="e">
        <f t="shared" si="50"/>
        <v>#VALUE!</v>
      </c>
      <c r="AL58" s="254" t="e">
        <f t="shared" si="50"/>
        <v>#VALUE!</v>
      </c>
      <c r="AM58" s="254" t="e">
        <f t="shared" si="50"/>
        <v>#VALUE!</v>
      </c>
      <c r="AN58" s="254" t="e">
        <f t="shared" si="50"/>
        <v>#VALUE!</v>
      </c>
      <c r="AO58" s="254" t="e">
        <f t="shared" si="50"/>
        <v>#VALUE!</v>
      </c>
      <c r="AP58" s="254" t="e">
        <f t="shared" si="50"/>
        <v>#VALUE!</v>
      </c>
      <c r="AQ58" s="254" t="e">
        <f t="shared" si="50"/>
        <v>#VALUE!</v>
      </c>
      <c r="AR58" s="254" t="e">
        <f t="shared" si="50"/>
        <v>#VALUE!</v>
      </c>
      <c r="AS58" s="254" t="e">
        <f t="shared" si="50"/>
        <v>#VALUE!</v>
      </c>
      <c r="AT58" s="254" t="e">
        <f t="shared" si="50"/>
        <v>#VALUE!</v>
      </c>
      <c r="AU58" s="254" t="e">
        <f t="shared" si="50"/>
        <v>#VALUE!</v>
      </c>
      <c r="AV58" s="254" t="e">
        <f t="shared" si="50"/>
        <v>#VALUE!</v>
      </c>
      <c r="AW58" s="254" t="e">
        <f t="shared" si="50"/>
        <v>#VALUE!</v>
      </c>
      <c r="AX58" s="254" t="e">
        <f t="shared" si="50"/>
        <v>#VALUE!</v>
      </c>
      <c r="AY58" s="254" t="e">
        <f t="shared" si="50"/>
        <v>#VALUE!</v>
      </c>
      <c r="AZ58" s="254" t="e">
        <f t="shared" si="50"/>
        <v>#VALUE!</v>
      </c>
      <c r="BA58" s="254" t="e">
        <f t="shared" si="50"/>
        <v>#VALUE!</v>
      </c>
      <c r="BB58" s="254" t="e">
        <f t="shared" si="50"/>
        <v>#VALUE!</v>
      </c>
      <c r="BC58" s="254" t="e">
        <f t="shared" si="50"/>
        <v>#VALUE!</v>
      </c>
      <c r="BD58" s="254" t="e">
        <f t="shared" si="50"/>
        <v>#VALUE!</v>
      </c>
      <c r="BE58" s="254" t="e">
        <f t="shared" si="50"/>
        <v>#VALUE!</v>
      </c>
      <c r="BF58" s="254" t="e">
        <f t="shared" si="50"/>
        <v>#VALUE!</v>
      </c>
      <c r="BG58" s="254" t="e">
        <f t="shared" si="50"/>
        <v>#VALUE!</v>
      </c>
      <c r="BH58" s="254" t="e">
        <f t="shared" si="50"/>
        <v>#VALUE!</v>
      </c>
      <c r="BI58" s="254" t="e">
        <f t="shared" si="50"/>
        <v>#VALUE!</v>
      </c>
      <c r="BJ58" s="254" t="e">
        <f t="shared" si="50"/>
        <v>#VALUE!</v>
      </c>
      <c r="BK58" s="254" t="e">
        <f t="shared" si="50"/>
        <v>#VALUE!</v>
      </c>
      <c r="BL58" s="254" t="e">
        <f t="shared" si="50"/>
        <v>#VALUE!</v>
      </c>
      <c r="BM58" s="254" t="e">
        <f t="shared" si="50"/>
        <v>#VALUE!</v>
      </c>
      <c r="BN58" s="254" t="e">
        <f t="shared" si="50"/>
        <v>#VALUE!</v>
      </c>
      <c r="BO58" s="254" t="e">
        <f t="shared" si="50"/>
        <v>#VALUE!</v>
      </c>
    </row>
    <row r="60" spans="2:67" x14ac:dyDescent="0.25">
      <c r="B60" t="s">
        <v>285</v>
      </c>
      <c r="D60" s="7">
        <f>'ANS_RevData (LA)'!D60+'ANS_RevData (IB)'!D60+'ANS_RevData (IL)'!D60+'ANS_RevData (AB)'!D60+'ANS_RevData (EN)'!D60+'ANS_RevData (PH)'!D60+'ANS_RevData (OT)'!D60</f>
        <v>744</v>
      </c>
      <c r="E60" s="7">
        <f>'ANS_RevData (LA)'!E60+'ANS_RevData (IB)'!E60+'ANS_RevData (IL)'!E60+'ANS_RevData (AB)'!E60+'ANS_RevData (EN)'!E60+'ANS_RevData (PH)'!E60+'ANS_RevData (OT)'!E60</f>
        <v>828</v>
      </c>
      <c r="F60" s="7">
        <f>'ANS_RevData (LA)'!F60+'ANS_RevData (IB)'!F60+'ANS_RevData (IL)'!F60+'ANS_RevData (AB)'!F60+'ANS_RevData (EN)'!F60+'ANS_RevData (PH)'!F60+'ANS_RevData (OT)'!F60</f>
        <v>987</v>
      </c>
      <c r="G60" s="7">
        <f>'ANS_RevData (LA)'!G60+'ANS_RevData (IB)'!G60+'ANS_RevData (IL)'!G60+'ANS_RevData (AB)'!G60+'ANS_RevData (EN)'!G60+'ANS_RevData (PH)'!G60+'ANS_RevData (OT)'!G60</f>
        <v>1192</v>
      </c>
      <c r="H60" s="7">
        <f>'ANS_RevData (LA)'!H60+'ANS_RevData (IB)'!H60+'ANS_RevData (IL)'!H60+'ANS_RevData (AB)'!H60+'ANS_RevData (EN)'!H60+'ANS_RevData (PH)'!H60+'ANS_RevData (OT)'!H60</f>
        <v>1422</v>
      </c>
      <c r="I60" s="7">
        <f>'ANS_RevData (LA)'!I60+'ANS_RevData (IB)'!I60+'ANS_RevData (IL)'!I60+'ANS_RevData (AB)'!I60+'ANS_RevData (EN)'!I60+'ANS_RevData (PH)'!I60+'ANS_RevData (OT)'!I60</f>
        <v>1549</v>
      </c>
      <c r="J60" s="7">
        <f>'ANS_RevData (LA)'!J60+'ANS_RevData (IB)'!J60+'ANS_RevData (IL)'!J60+'ANS_RevData (AB)'!J60+'ANS_RevData (EN)'!J60+'ANS_RevData (PH)'!J60+'ANS_RevData (OT)'!J60</f>
        <v>1608</v>
      </c>
      <c r="K60" s="7">
        <f>'ANS_RevData (LA)'!K60+'ANS_RevData (IB)'!K60+'ANS_RevData (IL)'!K60+'ANS_RevData (AB)'!K60+'ANS_RevData (EN)'!K60+'ANS_RevData (PH)'!K60+'ANS_RevData (OT)'!K60</f>
        <v>1720</v>
      </c>
      <c r="L60" s="7">
        <f>'ANS_RevData (LA)'!L60+'ANS_RevData (IB)'!L60+'ANS_RevData (IL)'!L60+'ANS_RevData (AB)'!L60+'ANS_RevData (EN)'!L60+'ANS_RevData (PH)'!L60+'ANS_RevData (OT)'!L60</f>
        <v>1747</v>
      </c>
      <c r="M60" s="7">
        <f>'ANS_RevData (LA)'!M60+'ANS_RevData (IB)'!M60+'ANS_RevData (IL)'!M60+'ANS_RevData (AB)'!M60+'ANS_RevData (EN)'!M60+'ANS_RevData (PH)'!M60+'ANS_RevData (OT)'!M60</f>
        <v>1867</v>
      </c>
      <c r="N60" s="7">
        <f>'ANS_RevData (LA)'!N60+'ANS_RevData (IB)'!N60+'ANS_RevData (IL)'!N60+'ANS_RevData (AB)'!N60+'ANS_RevData (EN)'!N60+'ANS_RevData (PH)'!N60+'ANS_RevData (OT)'!N60</f>
        <v>1939</v>
      </c>
      <c r="O60" s="7">
        <f>'ANS_RevData (LA)'!O60+'ANS_RevData (IB)'!O60+'ANS_RevData (IL)'!O60+'ANS_RevData (AB)'!O60+'ANS_RevData (EN)'!O60+'ANS_RevData (PH)'!O60+'ANS_RevData (OT)'!O60</f>
        <v>1923</v>
      </c>
      <c r="P60" s="7">
        <f>'ANS_RevData (LA)'!P60+'ANS_RevData (IB)'!P60+'ANS_RevData (IL)'!P60+'ANS_RevData (AB)'!P60+'ANS_RevData (EN)'!P60+'ANS_RevData (PH)'!P60+'ANS_RevData (OT)'!P60</f>
        <v>2009</v>
      </c>
      <c r="Q60" s="7">
        <f>'ANS_RevData (LA)'!Q60+'ANS_RevData (IB)'!Q60+'ANS_RevData (IL)'!Q60+'ANS_RevData (AB)'!Q60+'ANS_RevData (EN)'!Q60+'ANS_RevData (PH)'!Q60+'ANS_RevData (OT)'!Q60</f>
        <v>2157</v>
      </c>
      <c r="R60" s="7">
        <f>'ANS_RevData (LA)'!R60+'ANS_RevData (IB)'!R60+'ANS_RevData (IL)'!R60+'ANS_RevData (AB)'!R60+'ANS_RevData (EN)'!R60+'ANS_RevData (PH)'!R60+'ANS_RevData (OT)'!R60</f>
        <v>2283</v>
      </c>
      <c r="S60" s="7">
        <f>'ANS_RevData (LA)'!S60+'ANS_RevData (IB)'!S60+'ANS_RevData (IL)'!S60+'ANS_RevData (AB)'!S60+'ANS_RevData (EN)'!S60+'ANS_RevData (PH)'!S60+'ANS_RevData (OT)'!S60</f>
        <v>2400</v>
      </c>
      <c r="T60" s="7">
        <f>'ANS_RevData (LA)'!T60+'ANS_RevData (IB)'!T60+'ANS_RevData (IL)'!T60+'ANS_RevData (AB)'!T60+'ANS_RevData (EN)'!T60+'ANS_RevData (PH)'!T60+'ANS_RevData (OT)'!T60</f>
        <v>2586</v>
      </c>
      <c r="U60" s="7">
        <f>'ANS_RevData (LA)'!U60+'ANS_RevData (IB)'!U60+'ANS_RevData (IL)'!U60+'ANS_RevData (AB)'!U60+'ANS_RevData (EN)'!U60+'ANS_RevData (PH)'!U60+'ANS_RevData (OT)'!U60</f>
        <v>2749</v>
      </c>
      <c r="V60" s="7">
        <f>'ANS_RevData (LA)'!V60+'ANS_RevData (IB)'!V60+'ANS_RevData (IL)'!V60+'ANS_RevData (AB)'!V60+'ANS_RevData (EN)'!V60+'ANS_RevData (PH)'!V60+'ANS_RevData (OT)'!V60</f>
        <v>2877</v>
      </c>
      <c r="W60" s="7">
        <f>'ANS_RevData (LA)'!W60+'ANS_RevData (IB)'!W60+'ANS_RevData (IL)'!W60+'ANS_RevData (AB)'!W60+'ANS_RevData (EN)'!W60+'ANS_RevData (PH)'!W60+'ANS_RevData (OT)'!W60</f>
        <v>3189</v>
      </c>
      <c r="X60" s="7">
        <f>'ANS_RevData (LA)'!X60+'ANS_RevData (IB)'!X60+'ANS_RevData (IL)'!X60+'ANS_RevData (AB)'!X60+'ANS_RevData (EN)'!X60+'ANS_RevData (PH)'!X60+'ANS_RevData (OT)'!X60</f>
        <v>3449</v>
      </c>
      <c r="Y60" s="7">
        <f>'ANS_RevData (LA)'!Y60+'ANS_RevData (IB)'!Y60+'ANS_RevData (IL)'!Y60+'ANS_RevData (AB)'!Y60+'ANS_RevData (EN)'!Y60+'ANS_RevData (PH)'!Y60+'ANS_RevData (OT)'!Y60</f>
        <v>3652</v>
      </c>
      <c r="Z60" s="7">
        <f>'ANS_RevData (LA)'!Z60+'ANS_RevData (IB)'!Z60+'ANS_RevData (IL)'!Z60+'ANS_RevData (AB)'!Z60+'ANS_RevData (EN)'!Z60+'ANS_RevData (PH)'!Z60+'ANS_RevData (OT)'!Z60</f>
        <v>3826</v>
      </c>
      <c r="AA60" s="7">
        <f>'ANS_RevData (LA)'!AA60+'ANS_RevData (IB)'!AA60+'ANS_RevData (IL)'!AA60+'ANS_RevData (AB)'!AA60+'ANS_RevData (EN)'!AA60+'ANS_RevData (PH)'!AA60+'ANS_RevData (OT)'!AA60</f>
        <v>3820</v>
      </c>
      <c r="AB60" s="7">
        <f>'ANS_RevData (LA)'!AB60+'ANS_RevData (IB)'!AB60+'ANS_RevData (IL)'!AB60+'ANS_RevData (AB)'!AB60+'ANS_RevData (EN)'!AB60+'ANS_RevData (PH)'!AB60+'ANS_RevData (OT)'!AB60</f>
        <v>3899</v>
      </c>
      <c r="AC60" s="7">
        <f>'ANS_RevData (LA)'!AC60+'ANS_RevData (IB)'!AC60+'ANS_RevData (IL)'!AC60+'ANS_RevData (AB)'!AC60+'ANS_RevData (EN)'!AC60+'ANS_RevData (PH)'!AC60+'ANS_RevData (OT)'!AC60</f>
        <v>3989</v>
      </c>
      <c r="AF60" s="7">
        <f t="shared" ref="AF60:AG63" si="51">AB60</f>
        <v>3899</v>
      </c>
      <c r="AG60" s="7">
        <f t="shared" si="51"/>
        <v>3989</v>
      </c>
      <c r="AH60" s="7">
        <f>'ANS_RevData (LA)'!AH60+'ANS_RevData (IB)'!AH60+'ANS_RevData (IL)'!AH60+'ANS_RevData (AB)'!AH60+'ANS_RevData (EN)'!AH60+'ANS_RevData (PH)'!AH60+'ANS_RevData (OT)'!AH60</f>
        <v>5014</v>
      </c>
      <c r="AI60" s="7" t="e">
        <f>'ANS_RevData (LA)'!AI60+'ANS_RevData (IB)'!AI60+'ANS_RevData (IL)'!AI60+'ANS_RevData (AB)'!AI60+'ANS_RevData (EN)'!AI60+'ANS_RevData (PH)'!AI60+'ANS_RevData (OT)'!AI60</f>
        <v>#VALUE!</v>
      </c>
      <c r="AJ60" s="9" t="e">
        <f>'ANS_RevData (LA)'!AJ60+'ANS_RevData (IB)'!AJ60+'ANS_RevData (IL)'!AJ60+'ANS_RevData (AB)'!AJ60+'ANS_RevData (EN)'!AJ60+'ANS_RevData (PH)'!AJ60+'ANS_RevData (OT)'!AJ60</f>
        <v>#VALUE!</v>
      </c>
      <c r="AK60" s="9" t="e">
        <f>'ANS_RevData (LA)'!AK60+'ANS_RevData (IB)'!AK60+'ANS_RevData (IL)'!AK60+'ANS_RevData (AB)'!AK60+'ANS_RevData (EN)'!AK60+'ANS_RevData (PH)'!AK60+'ANS_RevData (OT)'!AK60</f>
        <v>#VALUE!</v>
      </c>
      <c r="AL60" s="9" t="e">
        <f>'ANS_RevData (LA)'!AL60+'ANS_RevData (IB)'!AL60+'ANS_RevData (IL)'!AL60+'ANS_RevData (AB)'!AL60+'ANS_RevData (EN)'!AL60+'ANS_RevData (PH)'!AL60+'ANS_RevData (OT)'!AL60</f>
        <v>#VALUE!</v>
      </c>
      <c r="AM60" s="9" t="e">
        <f>'ANS_RevData (LA)'!AM60+'ANS_RevData (IB)'!AM60+'ANS_RevData (IL)'!AM60+'ANS_RevData (AB)'!AM60+'ANS_RevData (EN)'!AM60+'ANS_RevData (PH)'!AM60+'ANS_RevData (OT)'!AM60</f>
        <v>#VALUE!</v>
      </c>
      <c r="AN60" s="9" t="e">
        <f>'ANS_RevData (LA)'!AN60+'ANS_RevData (IB)'!AN60+'ANS_RevData (IL)'!AN60+'ANS_RevData (AB)'!AN60+'ANS_RevData (EN)'!AN60+'ANS_RevData (PH)'!AN60+'ANS_RevData (OT)'!AN60</f>
        <v>#VALUE!</v>
      </c>
      <c r="AO60" s="9" t="e">
        <f>'ANS_RevData (LA)'!AO60+'ANS_RevData (IB)'!AO60+'ANS_RevData (IL)'!AO60+'ANS_RevData (AB)'!AO60+'ANS_RevData (EN)'!AO60+'ANS_RevData (PH)'!AO60+'ANS_RevData (OT)'!AO60</f>
        <v>#VALUE!</v>
      </c>
      <c r="AP60" s="9" t="e">
        <f>'ANS_RevData (LA)'!AP60+'ANS_RevData (IB)'!AP60+'ANS_RevData (IL)'!AP60+'ANS_RevData (AB)'!AP60+'ANS_RevData (EN)'!AP60+'ANS_RevData (PH)'!AP60+'ANS_RevData (OT)'!AP60</f>
        <v>#VALUE!</v>
      </c>
      <c r="AQ60" s="9" t="e">
        <f>'ANS_RevData (LA)'!AQ60+'ANS_RevData (IB)'!AQ60+'ANS_RevData (IL)'!AQ60+'ANS_RevData (AB)'!AQ60+'ANS_RevData (EN)'!AQ60+'ANS_RevData (PH)'!AQ60+'ANS_RevData (OT)'!AQ60</f>
        <v>#VALUE!</v>
      </c>
      <c r="AR60" s="9" t="e">
        <f>'ANS_RevData (LA)'!AR60+'ANS_RevData (IB)'!AR60+'ANS_RevData (IL)'!AR60+'ANS_RevData (AB)'!AR60+'ANS_RevData (EN)'!AR60+'ANS_RevData (PH)'!AR60+'ANS_RevData (OT)'!AR60</f>
        <v>#VALUE!</v>
      </c>
      <c r="AS60" s="9" t="e">
        <f>'ANS_RevData (LA)'!AS60+'ANS_RevData (IB)'!AS60+'ANS_RevData (IL)'!AS60+'ANS_RevData (AB)'!AS60+'ANS_RevData (EN)'!AS60+'ANS_RevData (PH)'!AS60+'ANS_RevData (OT)'!AS60</f>
        <v>#VALUE!</v>
      </c>
      <c r="AT60" s="9" t="e">
        <f>'ANS_RevData (LA)'!AT60+'ANS_RevData (IB)'!AT60+'ANS_RevData (IL)'!AT60+'ANS_RevData (AB)'!AT60+'ANS_RevData (EN)'!AT60+'ANS_RevData (PH)'!AT60+'ANS_RevData (OT)'!AT60</f>
        <v>#VALUE!</v>
      </c>
      <c r="AU60" s="9" t="e">
        <f>'ANS_RevData (LA)'!AU60+'ANS_RevData (IB)'!AU60+'ANS_RevData (IL)'!AU60+'ANS_RevData (AB)'!AU60+'ANS_RevData (EN)'!AU60+'ANS_RevData (PH)'!AU60+'ANS_RevData (OT)'!AU60</f>
        <v>#VALUE!</v>
      </c>
      <c r="AV60" s="9" t="e">
        <f>'ANS_RevData (LA)'!AV60+'ANS_RevData (IB)'!AV60+'ANS_RevData (IL)'!AV60+'ANS_RevData (AB)'!AV60+'ANS_RevData (EN)'!AV60+'ANS_RevData (PH)'!AV60+'ANS_RevData (OT)'!AV60</f>
        <v>#VALUE!</v>
      </c>
      <c r="AW60" s="9" t="e">
        <f>'ANS_RevData (LA)'!AW60+'ANS_RevData (IB)'!AW60+'ANS_RevData (IL)'!AW60+'ANS_RevData (AB)'!AW60+'ANS_RevData (EN)'!AW60+'ANS_RevData (PH)'!AW60+'ANS_RevData (OT)'!AW60</f>
        <v>#VALUE!</v>
      </c>
      <c r="AX60" s="9" t="e">
        <f>'ANS_RevData (LA)'!AX60+'ANS_RevData (IB)'!AX60+'ANS_RevData (IL)'!AX60+'ANS_RevData (AB)'!AX60+'ANS_RevData (EN)'!AX60+'ANS_RevData (PH)'!AX60+'ANS_RevData (OT)'!AX60</f>
        <v>#VALUE!</v>
      </c>
      <c r="AY60" s="9" t="e">
        <f>'ANS_RevData (LA)'!AY60+'ANS_RevData (IB)'!AY60+'ANS_RevData (IL)'!AY60+'ANS_RevData (AB)'!AY60+'ANS_RevData (EN)'!AY60+'ANS_RevData (PH)'!AY60+'ANS_RevData (OT)'!AY60</f>
        <v>#VALUE!</v>
      </c>
      <c r="AZ60" s="9" t="e">
        <f>'ANS_RevData (LA)'!AZ60+'ANS_RevData (IB)'!AZ60+'ANS_RevData (IL)'!AZ60+'ANS_RevData (AB)'!AZ60+'ANS_RevData (EN)'!AZ60+'ANS_RevData (PH)'!AZ60+'ANS_RevData (OT)'!AZ60</f>
        <v>#VALUE!</v>
      </c>
      <c r="BA60" s="9" t="e">
        <f>'ANS_RevData (LA)'!BA60+'ANS_RevData (IB)'!BA60+'ANS_RevData (IL)'!BA60+'ANS_RevData (AB)'!BA60+'ANS_RevData (EN)'!BA60+'ANS_RevData (PH)'!BA60+'ANS_RevData (OT)'!BA60</f>
        <v>#VALUE!</v>
      </c>
      <c r="BB60" s="9" t="e">
        <f>'ANS_RevData (LA)'!BB60+'ANS_RevData (IB)'!BB60+'ANS_RevData (IL)'!BB60+'ANS_RevData (AB)'!BB60+'ANS_RevData (EN)'!BB60+'ANS_RevData (PH)'!BB60+'ANS_RevData (OT)'!BB60</f>
        <v>#VALUE!</v>
      </c>
      <c r="BC60" s="9" t="e">
        <f>'ANS_RevData (LA)'!BC60+'ANS_RevData (IB)'!BC60+'ANS_RevData (IL)'!BC60+'ANS_RevData (AB)'!BC60+'ANS_RevData (EN)'!BC60+'ANS_RevData (PH)'!BC60+'ANS_RevData (OT)'!BC60</f>
        <v>#VALUE!</v>
      </c>
      <c r="BD60" s="9" t="e">
        <f>'ANS_RevData (LA)'!BD60+'ANS_RevData (IB)'!BD60+'ANS_RevData (IL)'!BD60+'ANS_RevData (AB)'!BD60+'ANS_RevData (EN)'!BD60+'ANS_RevData (PH)'!BD60+'ANS_RevData (OT)'!BD60</f>
        <v>#VALUE!</v>
      </c>
      <c r="BE60" s="9" t="e">
        <f>'ANS_RevData (LA)'!BE60+'ANS_RevData (IB)'!BE60+'ANS_RevData (IL)'!BE60+'ANS_RevData (AB)'!BE60+'ANS_RevData (EN)'!BE60+'ANS_RevData (PH)'!BE60+'ANS_RevData (OT)'!BE60</f>
        <v>#VALUE!</v>
      </c>
      <c r="BF60" s="9" t="e">
        <f>'ANS_RevData (LA)'!BF60+'ANS_RevData (IB)'!BF60+'ANS_RevData (IL)'!BF60+'ANS_RevData (AB)'!BF60+'ANS_RevData (EN)'!BF60+'ANS_RevData (PH)'!BF60+'ANS_RevData (OT)'!BF60</f>
        <v>#VALUE!</v>
      </c>
      <c r="BG60" s="9" t="e">
        <f>'ANS_RevData (LA)'!BG60+'ANS_RevData (IB)'!BG60+'ANS_RevData (IL)'!BG60+'ANS_RevData (AB)'!BG60+'ANS_RevData (EN)'!BG60+'ANS_RevData (PH)'!BG60+'ANS_RevData (OT)'!BG60</f>
        <v>#VALUE!</v>
      </c>
      <c r="BH60" s="9" t="e">
        <f>'ANS_RevData (LA)'!BH60+'ANS_RevData (IB)'!BH60+'ANS_RevData (IL)'!BH60+'ANS_RevData (AB)'!BH60+'ANS_RevData (EN)'!BH60+'ANS_RevData (PH)'!BH60+'ANS_RevData (OT)'!BH60</f>
        <v>#VALUE!</v>
      </c>
      <c r="BI60" s="9" t="e">
        <f>'ANS_RevData (LA)'!BI60+'ANS_RevData (IB)'!BI60+'ANS_RevData (IL)'!BI60+'ANS_RevData (AB)'!BI60+'ANS_RevData (EN)'!BI60+'ANS_RevData (PH)'!BI60+'ANS_RevData (OT)'!BI60</f>
        <v>#VALUE!</v>
      </c>
      <c r="BJ60" s="9" t="e">
        <f>'ANS_RevData (LA)'!BJ60+'ANS_RevData (IB)'!BJ60+'ANS_RevData (IL)'!BJ60+'ANS_RevData (AB)'!BJ60+'ANS_RevData (EN)'!BJ60+'ANS_RevData (PH)'!BJ60+'ANS_RevData (OT)'!BJ60</f>
        <v>#VALUE!</v>
      </c>
      <c r="BK60" s="9" t="e">
        <f>'ANS_RevData (LA)'!BK60+'ANS_RevData (IB)'!BK60+'ANS_RevData (IL)'!BK60+'ANS_RevData (AB)'!BK60+'ANS_RevData (EN)'!BK60+'ANS_RevData (PH)'!BK60+'ANS_RevData (OT)'!BK60</f>
        <v>#VALUE!</v>
      </c>
      <c r="BL60" s="9" t="e">
        <f>'ANS_RevData (LA)'!BL60+'ANS_RevData (IB)'!BL60+'ANS_RevData (IL)'!BL60+'ANS_RevData (AB)'!BL60+'ANS_RevData (EN)'!BL60+'ANS_RevData (PH)'!BL60+'ANS_RevData (OT)'!BL60</f>
        <v>#VALUE!</v>
      </c>
      <c r="BM60" s="9" t="e">
        <f>'ANS_RevData (LA)'!BM60+'ANS_RevData (IB)'!BM60+'ANS_RevData (IL)'!BM60+'ANS_RevData (AB)'!BM60+'ANS_RevData (EN)'!BM60+'ANS_RevData (PH)'!BM60+'ANS_RevData (OT)'!BM60</f>
        <v>#VALUE!</v>
      </c>
      <c r="BN60" s="9" t="e">
        <f>'ANS_RevData (LA)'!BN60+'ANS_RevData (IB)'!BN60+'ANS_RevData (IL)'!BN60+'ANS_RevData (AB)'!BN60+'ANS_RevData (EN)'!BN60+'ANS_RevData (PH)'!BN60+'ANS_RevData (OT)'!BN60</f>
        <v>#VALUE!</v>
      </c>
      <c r="BO60" s="9" t="e">
        <f>'ANS_RevData (LA)'!BO60+'ANS_RevData (IB)'!BO60+'ANS_RevData (IL)'!BO60+'ANS_RevData (AB)'!BO60+'ANS_RevData (EN)'!BO60+'ANS_RevData (PH)'!BO60+'ANS_RevData (OT)'!BO60</f>
        <v>#VALUE!</v>
      </c>
    </row>
    <row r="61" spans="2:67" x14ac:dyDescent="0.25">
      <c r="B61" s="263" t="s">
        <v>286</v>
      </c>
      <c r="D61" s="7">
        <f>'ANS_RevData (LA)'!D61+'ANS_RevData (IB)'!D61+'ANS_RevData (IL)'!D61+'ANS_RevData (AB)'!D61+'ANS_RevData (EN)'!D61+'ANS_RevData (PH)'!D61+'ANS_RevData (OT)'!D61</f>
        <v>50</v>
      </c>
      <c r="E61" s="7">
        <f>'ANS_RevData (LA)'!E61+'ANS_RevData (IB)'!E61+'ANS_RevData (IL)'!E61+'ANS_RevData (AB)'!E61+'ANS_RevData (EN)'!E61+'ANS_RevData (PH)'!E61+'ANS_RevData (OT)'!E61</f>
        <v>61</v>
      </c>
      <c r="F61" s="7">
        <f>'ANS_RevData (LA)'!F61+'ANS_RevData (IB)'!F61+'ANS_RevData (IL)'!F61+'ANS_RevData (AB)'!F61+'ANS_RevData (EN)'!F61+'ANS_RevData (PH)'!F61+'ANS_RevData (OT)'!F61</f>
        <v>49</v>
      </c>
      <c r="G61" s="7">
        <f>'ANS_RevData (LA)'!G61+'ANS_RevData (IB)'!G61+'ANS_RevData (IL)'!G61+'ANS_RevData (AB)'!G61+'ANS_RevData (EN)'!G61+'ANS_RevData (PH)'!G61+'ANS_RevData (OT)'!G61</f>
        <v>70</v>
      </c>
      <c r="H61" s="7">
        <f>'ANS_RevData (LA)'!H61+'ANS_RevData (IB)'!H61+'ANS_RevData (IL)'!H61+'ANS_RevData (AB)'!H61+'ANS_RevData (EN)'!H61+'ANS_RevData (PH)'!H61+'ANS_RevData (OT)'!H61</f>
        <v>80</v>
      </c>
      <c r="I61" s="7">
        <f>'ANS_RevData (LA)'!I61+'ANS_RevData (IB)'!I61+'ANS_RevData (IL)'!I61+'ANS_RevData (AB)'!I61+'ANS_RevData (EN)'!I61+'ANS_RevData (PH)'!I61+'ANS_RevData (OT)'!I61</f>
        <v>93</v>
      </c>
      <c r="J61" s="7">
        <f>'ANS_RevData (LA)'!J61+'ANS_RevData (IB)'!J61+'ANS_RevData (IL)'!J61+'ANS_RevData (AB)'!J61+'ANS_RevData (EN)'!J61+'ANS_RevData (PH)'!J61+'ANS_RevData (OT)'!J61</f>
        <v>122</v>
      </c>
      <c r="K61" s="7">
        <f>'ANS_RevData (LA)'!K61+'ANS_RevData (IB)'!K61+'ANS_RevData (IL)'!K61+'ANS_RevData (AB)'!K61+'ANS_RevData (EN)'!K61+'ANS_RevData (PH)'!K61+'ANS_RevData (OT)'!K61</f>
        <v>105</v>
      </c>
      <c r="L61" s="7">
        <f>'ANS_RevData (LA)'!L61+'ANS_RevData (IB)'!L61+'ANS_RevData (IL)'!L61+'ANS_RevData (AB)'!L61+'ANS_RevData (EN)'!L61+'ANS_RevData (PH)'!L61+'ANS_RevData (OT)'!L61</f>
        <v>136</v>
      </c>
      <c r="M61" s="7">
        <f>'ANS_RevData (LA)'!M61+'ANS_RevData (IB)'!M61+'ANS_RevData (IL)'!M61+'ANS_RevData (AB)'!M61+'ANS_RevData (EN)'!M61+'ANS_RevData (PH)'!M61+'ANS_RevData (OT)'!M61</f>
        <v>105</v>
      </c>
      <c r="N61" s="7">
        <f>'ANS_RevData (LA)'!N61+'ANS_RevData (IB)'!N61+'ANS_RevData (IL)'!N61+'ANS_RevData (AB)'!N61+'ANS_RevData (EN)'!N61+'ANS_RevData (PH)'!N61+'ANS_RevData (OT)'!N61</f>
        <v>139</v>
      </c>
      <c r="O61" s="7">
        <f>'ANS_RevData (LA)'!O61+'ANS_RevData (IB)'!O61+'ANS_RevData (IL)'!O61+'ANS_RevData (AB)'!O61+'ANS_RevData (EN)'!O61+'ANS_RevData (PH)'!O61+'ANS_RevData (OT)'!O61</f>
        <v>145</v>
      </c>
      <c r="P61" s="7">
        <f>'ANS_RevData (LA)'!P61+'ANS_RevData (IB)'!P61+'ANS_RevData (IL)'!P61+'ANS_RevData (AB)'!P61+'ANS_RevData (EN)'!P61+'ANS_RevData (PH)'!P61+'ANS_RevData (OT)'!P61</f>
        <v>133</v>
      </c>
      <c r="Q61" s="7">
        <f>'ANS_RevData (LA)'!Q61+'ANS_RevData (IB)'!Q61+'ANS_RevData (IL)'!Q61+'ANS_RevData (AB)'!Q61+'ANS_RevData (EN)'!Q61+'ANS_RevData (PH)'!Q61+'ANS_RevData (OT)'!Q61</f>
        <v>109</v>
      </c>
      <c r="R61" s="7">
        <f>'ANS_RevData (LA)'!R61+'ANS_RevData (IB)'!R61+'ANS_RevData (IL)'!R61+'ANS_RevData (AB)'!R61+'ANS_RevData (EN)'!R61+'ANS_RevData (PH)'!R61+'ANS_RevData (OT)'!R61</f>
        <v>139</v>
      </c>
      <c r="S61" s="7">
        <f>'ANS_RevData (LA)'!S61+'ANS_RevData (IB)'!S61+'ANS_RevData (IL)'!S61+'ANS_RevData (AB)'!S61+'ANS_RevData (EN)'!S61+'ANS_RevData (PH)'!S61+'ANS_RevData (OT)'!S61</f>
        <v>140</v>
      </c>
      <c r="T61" s="7">
        <f>'ANS_RevData (LA)'!T61+'ANS_RevData (IB)'!T61+'ANS_RevData (IL)'!T61+'ANS_RevData (AB)'!T61+'ANS_RevData (EN)'!T61+'ANS_RevData (PH)'!T61+'ANS_RevData (OT)'!T61</f>
        <v>182</v>
      </c>
      <c r="U61" s="7">
        <f>'ANS_RevData (LA)'!U61+'ANS_RevData (IB)'!U61+'ANS_RevData (IL)'!U61+'ANS_RevData (AB)'!U61+'ANS_RevData (EN)'!U61+'ANS_RevData (PH)'!U61+'ANS_RevData (OT)'!U61</f>
        <v>169</v>
      </c>
      <c r="V61" s="7">
        <f>'ANS_RevData (LA)'!V61+'ANS_RevData (IB)'!V61+'ANS_RevData (IL)'!V61+'ANS_RevData (AB)'!V61+'ANS_RevData (EN)'!V61+'ANS_RevData (PH)'!V61+'ANS_RevData (OT)'!V61</f>
        <v>213</v>
      </c>
      <c r="W61" s="7">
        <f>'ANS_RevData (LA)'!W61+'ANS_RevData (IB)'!W61+'ANS_RevData (IL)'!W61+'ANS_RevData (AB)'!W61+'ANS_RevData (EN)'!W61+'ANS_RevData (PH)'!W61+'ANS_RevData (OT)'!W61</f>
        <v>196</v>
      </c>
      <c r="X61" s="7">
        <f>'ANS_RevData (LA)'!X61+'ANS_RevData (IB)'!X61+'ANS_RevData (IL)'!X61+'ANS_RevData (AB)'!X61+'ANS_RevData (EN)'!X61+'ANS_RevData (PH)'!X61+'ANS_RevData (OT)'!X61</f>
        <v>213</v>
      </c>
      <c r="Y61" s="7">
        <f>'ANS_RevData (LA)'!Y61+'ANS_RevData (IB)'!Y61+'ANS_RevData (IL)'!Y61+'ANS_RevData (AB)'!Y61+'ANS_RevData (EN)'!Y61+'ANS_RevData (PH)'!Y61+'ANS_RevData (OT)'!Y61</f>
        <v>215</v>
      </c>
      <c r="Z61" s="7">
        <f>'ANS_RevData (LA)'!Z61+'ANS_RevData (IB)'!Z61+'ANS_RevData (IL)'!Z61+'ANS_RevData (AB)'!Z61+'ANS_RevData (EN)'!Z61+'ANS_RevData (PH)'!Z61+'ANS_RevData (OT)'!Z61</f>
        <v>199</v>
      </c>
      <c r="AA61" s="7">
        <f>'ANS_RevData (LA)'!AA61+'ANS_RevData (IB)'!AA61+'ANS_RevData (IL)'!AA61+'ANS_RevData (AB)'!AA61+'ANS_RevData (EN)'!AA61+'ANS_RevData (PH)'!AA61+'ANS_RevData (OT)'!AA61</f>
        <v>253</v>
      </c>
      <c r="AB61" s="7">
        <f>'ANS_RevData (LA)'!AB61+'ANS_RevData (IB)'!AB61+'ANS_RevData (IL)'!AB61+'ANS_RevData (AB)'!AB61+'ANS_RevData (EN)'!AB61+'ANS_RevData (PH)'!AB61+'ANS_RevData (OT)'!AB61</f>
        <v>293</v>
      </c>
      <c r="AC61" s="7">
        <f>'ANS_RevData (LA)'!AC61+'ANS_RevData (IB)'!AC61+'ANS_RevData (IL)'!AC61+'ANS_RevData (AB)'!AC61+'ANS_RevData (EN)'!AC61+'ANS_RevData (PH)'!AC61+'ANS_RevData (OT)'!AC61</f>
        <v>305</v>
      </c>
      <c r="AF61" s="7">
        <f t="shared" si="51"/>
        <v>293</v>
      </c>
      <c r="AG61" s="7">
        <f t="shared" si="51"/>
        <v>305</v>
      </c>
      <c r="AH61" s="7">
        <f>'ANS_RevData (LA)'!AH61+'ANS_RevData (IB)'!AH61+'ANS_RevData (IL)'!AH61+'ANS_RevData (AB)'!AH61+'ANS_RevData (EN)'!AH61+'ANS_RevData (PH)'!AH61+'ANS_RevData (OT)'!AH61</f>
        <v>504</v>
      </c>
      <c r="AI61" s="7" t="e">
        <f>'ANS_RevData (LA)'!AI61+'ANS_RevData (IB)'!AI61+'ANS_RevData (IL)'!AI61+'ANS_RevData (AB)'!AI61+'ANS_RevData (EN)'!AI61+'ANS_RevData (PH)'!AI61+'ANS_RevData (OT)'!AI61</f>
        <v>#VALUE!</v>
      </c>
      <c r="AJ61" s="9" t="e">
        <f>'ANS_RevData (LA)'!AJ61+'ANS_RevData (IB)'!AJ61+'ANS_RevData (IL)'!AJ61+'ANS_RevData (AB)'!AJ61+'ANS_RevData (EN)'!AJ61+'ANS_RevData (PH)'!AJ61+'ANS_RevData (OT)'!AJ61</f>
        <v>#VALUE!</v>
      </c>
      <c r="AK61" s="9" t="e">
        <f>'ANS_RevData (LA)'!AK61+'ANS_RevData (IB)'!AK61+'ANS_RevData (IL)'!AK61+'ANS_RevData (AB)'!AK61+'ANS_RevData (EN)'!AK61+'ANS_RevData (PH)'!AK61+'ANS_RevData (OT)'!AK61</f>
        <v>#VALUE!</v>
      </c>
      <c r="AL61" s="9" t="e">
        <f>'ANS_RevData (LA)'!AL61+'ANS_RevData (IB)'!AL61+'ANS_RevData (IL)'!AL61+'ANS_RevData (AB)'!AL61+'ANS_RevData (EN)'!AL61+'ANS_RevData (PH)'!AL61+'ANS_RevData (OT)'!AL61</f>
        <v>#VALUE!</v>
      </c>
      <c r="AM61" s="9" t="e">
        <f>'ANS_RevData (LA)'!AM61+'ANS_RevData (IB)'!AM61+'ANS_RevData (IL)'!AM61+'ANS_RevData (AB)'!AM61+'ANS_RevData (EN)'!AM61+'ANS_RevData (PH)'!AM61+'ANS_RevData (OT)'!AM61</f>
        <v>#VALUE!</v>
      </c>
      <c r="AN61" s="9" t="e">
        <f>'ANS_RevData (LA)'!AN61+'ANS_RevData (IB)'!AN61+'ANS_RevData (IL)'!AN61+'ANS_RevData (AB)'!AN61+'ANS_RevData (EN)'!AN61+'ANS_RevData (PH)'!AN61+'ANS_RevData (OT)'!AN61</f>
        <v>#VALUE!</v>
      </c>
      <c r="AO61" s="9" t="e">
        <f>'ANS_RevData (LA)'!AO61+'ANS_RevData (IB)'!AO61+'ANS_RevData (IL)'!AO61+'ANS_RevData (AB)'!AO61+'ANS_RevData (EN)'!AO61+'ANS_RevData (PH)'!AO61+'ANS_RevData (OT)'!AO61</f>
        <v>#VALUE!</v>
      </c>
      <c r="AP61" s="9" t="e">
        <f>'ANS_RevData (LA)'!AP61+'ANS_RevData (IB)'!AP61+'ANS_RevData (IL)'!AP61+'ANS_RevData (AB)'!AP61+'ANS_RevData (EN)'!AP61+'ANS_RevData (PH)'!AP61+'ANS_RevData (OT)'!AP61</f>
        <v>#VALUE!</v>
      </c>
      <c r="AQ61" s="9" t="e">
        <f>'ANS_RevData (LA)'!AQ61+'ANS_RevData (IB)'!AQ61+'ANS_RevData (IL)'!AQ61+'ANS_RevData (AB)'!AQ61+'ANS_RevData (EN)'!AQ61+'ANS_RevData (PH)'!AQ61+'ANS_RevData (OT)'!AQ61</f>
        <v>#VALUE!</v>
      </c>
      <c r="AR61" s="9" t="e">
        <f>'ANS_RevData (LA)'!AR61+'ANS_RevData (IB)'!AR61+'ANS_RevData (IL)'!AR61+'ANS_RevData (AB)'!AR61+'ANS_RevData (EN)'!AR61+'ANS_RevData (PH)'!AR61+'ANS_RevData (OT)'!AR61</f>
        <v>#VALUE!</v>
      </c>
      <c r="AS61" s="9" t="e">
        <f>'ANS_RevData (LA)'!AS61+'ANS_RevData (IB)'!AS61+'ANS_RevData (IL)'!AS61+'ANS_RevData (AB)'!AS61+'ANS_RevData (EN)'!AS61+'ANS_RevData (PH)'!AS61+'ANS_RevData (OT)'!AS61</f>
        <v>#VALUE!</v>
      </c>
      <c r="AT61" s="9" t="e">
        <f>'ANS_RevData (LA)'!AT61+'ANS_RevData (IB)'!AT61+'ANS_RevData (IL)'!AT61+'ANS_RevData (AB)'!AT61+'ANS_RevData (EN)'!AT61+'ANS_RevData (PH)'!AT61+'ANS_RevData (OT)'!AT61</f>
        <v>#VALUE!</v>
      </c>
      <c r="AU61" s="9" t="e">
        <f>'ANS_RevData (LA)'!AU61+'ANS_RevData (IB)'!AU61+'ANS_RevData (IL)'!AU61+'ANS_RevData (AB)'!AU61+'ANS_RevData (EN)'!AU61+'ANS_RevData (PH)'!AU61+'ANS_RevData (OT)'!AU61</f>
        <v>#VALUE!</v>
      </c>
      <c r="AV61" s="9" t="e">
        <f>'ANS_RevData (LA)'!AV61+'ANS_RevData (IB)'!AV61+'ANS_RevData (IL)'!AV61+'ANS_RevData (AB)'!AV61+'ANS_RevData (EN)'!AV61+'ANS_RevData (PH)'!AV61+'ANS_RevData (OT)'!AV61</f>
        <v>#VALUE!</v>
      </c>
      <c r="AW61" s="9" t="e">
        <f>'ANS_RevData (LA)'!AW61+'ANS_RevData (IB)'!AW61+'ANS_RevData (IL)'!AW61+'ANS_RevData (AB)'!AW61+'ANS_RevData (EN)'!AW61+'ANS_RevData (PH)'!AW61+'ANS_RevData (OT)'!AW61</f>
        <v>#VALUE!</v>
      </c>
      <c r="AX61" s="9" t="e">
        <f>'ANS_RevData (LA)'!AX61+'ANS_RevData (IB)'!AX61+'ANS_RevData (IL)'!AX61+'ANS_RevData (AB)'!AX61+'ANS_RevData (EN)'!AX61+'ANS_RevData (PH)'!AX61+'ANS_RevData (OT)'!AX61</f>
        <v>#VALUE!</v>
      </c>
      <c r="AY61" s="9" t="e">
        <f>'ANS_RevData (LA)'!AY61+'ANS_RevData (IB)'!AY61+'ANS_RevData (IL)'!AY61+'ANS_RevData (AB)'!AY61+'ANS_RevData (EN)'!AY61+'ANS_RevData (PH)'!AY61+'ANS_RevData (OT)'!AY61</f>
        <v>#VALUE!</v>
      </c>
      <c r="AZ61" s="9" t="e">
        <f>'ANS_RevData (LA)'!AZ61+'ANS_RevData (IB)'!AZ61+'ANS_RevData (IL)'!AZ61+'ANS_RevData (AB)'!AZ61+'ANS_RevData (EN)'!AZ61+'ANS_RevData (PH)'!AZ61+'ANS_RevData (OT)'!AZ61</f>
        <v>#VALUE!</v>
      </c>
      <c r="BA61" s="9" t="e">
        <f>'ANS_RevData (LA)'!BA61+'ANS_RevData (IB)'!BA61+'ANS_RevData (IL)'!BA61+'ANS_RevData (AB)'!BA61+'ANS_RevData (EN)'!BA61+'ANS_RevData (PH)'!BA61+'ANS_RevData (OT)'!BA61</f>
        <v>#VALUE!</v>
      </c>
      <c r="BB61" s="9" t="e">
        <f>'ANS_RevData (LA)'!BB61+'ANS_RevData (IB)'!BB61+'ANS_RevData (IL)'!BB61+'ANS_RevData (AB)'!BB61+'ANS_RevData (EN)'!BB61+'ANS_RevData (PH)'!BB61+'ANS_RevData (OT)'!BB61</f>
        <v>#VALUE!</v>
      </c>
      <c r="BC61" s="9" t="e">
        <f>'ANS_RevData (LA)'!BC61+'ANS_RevData (IB)'!BC61+'ANS_RevData (IL)'!BC61+'ANS_RevData (AB)'!BC61+'ANS_RevData (EN)'!BC61+'ANS_RevData (PH)'!BC61+'ANS_RevData (OT)'!BC61</f>
        <v>#VALUE!</v>
      </c>
      <c r="BD61" s="9" t="e">
        <f>'ANS_RevData (LA)'!BD61+'ANS_RevData (IB)'!BD61+'ANS_RevData (IL)'!BD61+'ANS_RevData (AB)'!BD61+'ANS_RevData (EN)'!BD61+'ANS_RevData (PH)'!BD61+'ANS_RevData (OT)'!BD61</f>
        <v>#VALUE!</v>
      </c>
      <c r="BE61" s="9" t="e">
        <f>'ANS_RevData (LA)'!BE61+'ANS_RevData (IB)'!BE61+'ANS_RevData (IL)'!BE61+'ANS_RevData (AB)'!BE61+'ANS_RevData (EN)'!BE61+'ANS_RevData (PH)'!BE61+'ANS_RevData (OT)'!BE61</f>
        <v>#VALUE!</v>
      </c>
      <c r="BF61" s="9" t="e">
        <f>'ANS_RevData (LA)'!BF61+'ANS_RevData (IB)'!BF61+'ANS_RevData (IL)'!BF61+'ANS_RevData (AB)'!BF61+'ANS_RevData (EN)'!BF61+'ANS_RevData (PH)'!BF61+'ANS_RevData (OT)'!BF61</f>
        <v>#VALUE!</v>
      </c>
      <c r="BG61" s="9" t="e">
        <f>'ANS_RevData (LA)'!BG61+'ANS_RevData (IB)'!BG61+'ANS_RevData (IL)'!BG61+'ANS_RevData (AB)'!BG61+'ANS_RevData (EN)'!BG61+'ANS_RevData (PH)'!BG61+'ANS_RevData (OT)'!BG61</f>
        <v>#VALUE!</v>
      </c>
      <c r="BH61" s="9" t="e">
        <f>'ANS_RevData (LA)'!BH61+'ANS_RevData (IB)'!BH61+'ANS_RevData (IL)'!BH61+'ANS_RevData (AB)'!BH61+'ANS_RevData (EN)'!BH61+'ANS_RevData (PH)'!BH61+'ANS_RevData (OT)'!BH61</f>
        <v>#VALUE!</v>
      </c>
      <c r="BI61" s="9" t="e">
        <f>'ANS_RevData (LA)'!BI61+'ANS_RevData (IB)'!BI61+'ANS_RevData (IL)'!BI61+'ANS_RevData (AB)'!BI61+'ANS_RevData (EN)'!BI61+'ANS_RevData (PH)'!BI61+'ANS_RevData (OT)'!BI61</f>
        <v>#VALUE!</v>
      </c>
      <c r="BJ61" s="9" t="e">
        <f>'ANS_RevData (LA)'!BJ61+'ANS_RevData (IB)'!BJ61+'ANS_RevData (IL)'!BJ61+'ANS_RevData (AB)'!BJ61+'ANS_RevData (EN)'!BJ61+'ANS_RevData (PH)'!BJ61+'ANS_RevData (OT)'!BJ61</f>
        <v>#VALUE!</v>
      </c>
      <c r="BK61" s="9" t="e">
        <f>'ANS_RevData (LA)'!BK61+'ANS_RevData (IB)'!BK61+'ANS_RevData (IL)'!BK61+'ANS_RevData (AB)'!BK61+'ANS_RevData (EN)'!BK61+'ANS_RevData (PH)'!BK61+'ANS_RevData (OT)'!BK61</f>
        <v>#VALUE!</v>
      </c>
      <c r="BL61" s="9" t="e">
        <f>'ANS_RevData (LA)'!BL61+'ANS_RevData (IB)'!BL61+'ANS_RevData (IL)'!BL61+'ANS_RevData (AB)'!BL61+'ANS_RevData (EN)'!BL61+'ANS_RevData (PH)'!BL61+'ANS_RevData (OT)'!BL61</f>
        <v>#VALUE!</v>
      </c>
      <c r="BM61" s="9" t="e">
        <f>'ANS_RevData (LA)'!BM61+'ANS_RevData (IB)'!BM61+'ANS_RevData (IL)'!BM61+'ANS_RevData (AB)'!BM61+'ANS_RevData (EN)'!BM61+'ANS_RevData (PH)'!BM61+'ANS_RevData (OT)'!BM61</f>
        <v>#VALUE!</v>
      </c>
      <c r="BN61" s="9" t="e">
        <f>'ANS_RevData (LA)'!BN61+'ANS_RevData (IB)'!BN61+'ANS_RevData (IL)'!BN61+'ANS_RevData (AB)'!BN61+'ANS_RevData (EN)'!BN61+'ANS_RevData (PH)'!BN61+'ANS_RevData (OT)'!BN61</f>
        <v>#VALUE!</v>
      </c>
      <c r="BO61" s="9" t="e">
        <f>'ANS_RevData (LA)'!BO61+'ANS_RevData (IB)'!BO61+'ANS_RevData (IL)'!BO61+'ANS_RevData (AB)'!BO61+'ANS_RevData (EN)'!BO61+'ANS_RevData (PH)'!BO61+'ANS_RevData (OT)'!BO61</f>
        <v>#VALUE!</v>
      </c>
    </row>
    <row r="62" spans="2:67" x14ac:dyDescent="0.25">
      <c r="B62" t="s">
        <v>287</v>
      </c>
      <c r="D62" s="7">
        <f>'ANS_RevData (LA)'!D62+'ANS_RevData (IB)'!D62+'ANS_RevData (IL)'!D62+'ANS_RevData (AB)'!D62+'ANS_RevData (EN)'!D62+'ANS_RevData (PH)'!D62+'ANS_RevData (OT)'!D62</f>
        <v>43253</v>
      </c>
      <c r="E62" s="7">
        <f>'ANS_RevData (LA)'!E62+'ANS_RevData (IB)'!E62+'ANS_RevData (IL)'!E62+'ANS_RevData (AB)'!E62+'ANS_RevData (EN)'!E62+'ANS_RevData (PH)'!E62+'ANS_RevData (OT)'!E62</f>
        <v>44596</v>
      </c>
      <c r="F62" s="7">
        <f>'ANS_RevData (LA)'!F62+'ANS_RevData (IB)'!F62+'ANS_RevData (IL)'!F62+'ANS_RevData (AB)'!F62+'ANS_RevData (EN)'!F62+'ANS_RevData (PH)'!F62+'ANS_RevData (OT)'!F62</f>
        <v>59413</v>
      </c>
      <c r="G62" s="7">
        <f>'ANS_RevData (LA)'!G62+'ANS_RevData (IB)'!G62+'ANS_RevData (IL)'!G62+'ANS_RevData (AB)'!G62+'ANS_RevData (EN)'!G62+'ANS_RevData (PH)'!G62+'ANS_RevData (OT)'!G62</f>
        <v>62726</v>
      </c>
      <c r="H62" s="7">
        <f>'ANS_RevData (LA)'!H62+'ANS_RevData (IB)'!H62+'ANS_RevData (IL)'!H62+'ANS_RevData (AB)'!H62+'ANS_RevData (EN)'!H62+'ANS_RevData (PH)'!H62+'ANS_RevData (OT)'!H62</f>
        <v>76872</v>
      </c>
      <c r="I62" s="7">
        <f>'ANS_RevData (LA)'!I62+'ANS_RevData (IB)'!I62+'ANS_RevData (IL)'!I62+'ANS_RevData (AB)'!I62+'ANS_RevData (EN)'!I62+'ANS_RevData (PH)'!I62+'ANS_RevData (OT)'!I62</f>
        <v>100608</v>
      </c>
      <c r="J62" s="7">
        <f>'ANS_RevData (LA)'!J62+'ANS_RevData (IB)'!J62+'ANS_RevData (IL)'!J62+'ANS_RevData (AB)'!J62+'ANS_RevData (EN)'!J62+'ANS_RevData (PH)'!J62+'ANS_RevData (OT)'!J62</f>
        <v>109887</v>
      </c>
      <c r="K62" s="7">
        <f>'ANS_RevData (LA)'!K62+'ANS_RevData (IB)'!K62+'ANS_RevData (IL)'!K62+'ANS_RevData (AB)'!K62+'ANS_RevData (EN)'!K62+'ANS_RevData (PH)'!K62+'ANS_RevData (OT)'!K62</f>
        <v>110338</v>
      </c>
      <c r="L62" s="7">
        <f>'ANS_RevData (LA)'!L62+'ANS_RevData (IB)'!L62+'ANS_RevData (IL)'!L62+'ANS_RevData (AB)'!L62+'ANS_RevData (EN)'!L62+'ANS_RevData (PH)'!L62+'ANS_RevData (OT)'!L62</f>
        <v>123656</v>
      </c>
      <c r="M62" s="7">
        <f>'ANS_RevData (LA)'!M62+'ANS_RevData (IB)'!M62+'ANS_RevData (IL)'!M62+'ANS_RevData (AB)'!M62+'ANS_RevData (EN)'!M62+'ANS_RevData (PH)'!M62+'ANS_RevData (OT)'!M62</f>
        <v>146739</v>
      </c>
      <c r="N62" s="7">
        <f>'ANS_RevData (LA)'!N62+'ANS_RevData (IB)'!N62+'ANS_RevData (IL)'!N62+'ANS_RevData (AB)'!N62+'ANS_RevData (EN)'!N62+'ANS_RevData (PH)'!N62+'ANS_RevData (OT)'!N62</f>
        <v>141958</v>
      </c>
      <c r="O62" s="7">
        <f>'ANS_RevData (LA)'!O62+'ANS_RevData (IB)'!O62+'ANS_RevData (IL)'!O62+'ANS_RevData (AB)'!O62+'ANS_RevData (EN)'!O62+'ANS_RevData (PH)'!O62+'ANS_RevData (OT)'!O62</f>
        <v>171184</v>
      </c>
      <c r="P62" s="7">
        <f>'ANS_RevData (LA)'!P62+'ANS_RevData (IB)'!P62+'ANS_RevData (IL)'!P62+'ANS_RevData (AB)'!P62+'ANS_RevData (EN)'!P62+'ANS_RevData (PH)'!P62+'ANS_RevData (OT)'!P62</f>
        <v>157799</v>
      </c>
      <c r="Q62" s="7">
        <f>'ANS_RevData (LA)'!Q62+'ANS_RevData (IB)'!Q62+'ANS_RevData (IL)'!Q62+'ANS_RevData (AB)'!Q62+'ANS_RevData (EN)'!Q62+'ANS_RevData (PH)'!Q62+'ANS_RevData (OT)'!Q62</f>
        <v>163994</v>
      </c>
      <c r="R62" s="7">
        <f>'ANS_RevData (LA)'!R62+'ANS_RevData (IB)'!R62+'ANS_RevData (IL)'!R62+'ANS_RevData (AB)'!R62+'ANS_RevData (EN)'!R62+'ANS_RevData (PH)'!R62+'ANS_RevData (OT)'!R62</f>
        <v>176142</v>
      </c>
      <c r="S62" s="7">
        <f>'ANS_RevData (LA)'!S62+'ANS_RevData (IB)'!S62+'ANS_RevData (IL)'!S62+'ANS_RevData (AB)'!S62+'ANS_RevData (EN)'!S62+'ANS_RevData (PH)'!S62+'ANS_RevData (OT)'!S62</f>
        <v>163756</v>
      </c>
      <c r="T62" s="7">
        <f>'ANS_RevData (LA)'!T62+'ANS_RevData (IB)'!T62+'ANS_RevData (IL)'!T62+'ANS_RevData (AB)'!T62+'ANS_RevData (EN)'!T62+'ANS_RevData (PH)'!T62+'ANS_RevData (OT)'!T62</f>
        <v>161336</v>
      </c>
      <c r="U62" s="7">
        <f>'ANS_RevData (LA)'!U62+'ANS_RevData (IB)'!U62+'ANS_RevData (IL)'!U62+'ANS_RevData (AB)'!U62+'ANS_RevData (EN)'!U62+'ANS_RevData (PH)'!U62+'ANS_RevData (OT)'!U62</f>
        <v>153879</v>
      </c>
      <c r="V62" s="7">
        <f>'ANS_RevData (LA)'!V62+'ANS_RevData (IB)'!V62+'ANS_RevData (IL)'!V62+'ANS_RevData (AB)'!V62+'ANS_RevData (EN)'!V62+'ANS_RevData (PH)'!V62+'ANS_RevData (OT)'!V62</f>
        <v>160647</v>
      </c>
      <c r="W62" s="7">
        <f>'ANS_RevData (LA)'!W62+'ANS_RevData (IB)'!W62+'ANS_RevData (IL)'!W62+'ANS_RevData (AB)'!W62+'ANS_RevData (EN)'!W62+'ANS_RevData (PH)'!W62+'ANS_RevData (OT)'!W62</f>
        <v>182630</v>
      </c>
      <c r="X62" s="7">
        <f>'ANS_RevData (LA)'!X62+'ANS_RevData (IB)'!X62+'ANS_RevData (IL)'!X62+'ANS_RevData (AB)'!X62+'ANS_RevData (EN)'!X62+'ANS_RevData (PH)'!X62+'ANS_RevData (OT)'!X62</f>
        <v>188980</v>
      </c>
      <c r="Y62" s="7">
        <f>'ANS_RevData (LA)'!Y62+'ANS_RevData (IB)'!Y62+'ANS_RevData (IL)'!Y62+'ANS_RevData (AB)'!Y62+'ANS_RevData (EN)'!Y62+'ANS_RevData (PH)'!Y62+'ANS_RevData (OT)'!Y62</f>
        <v>191541</v>
      </c>
      <c r="Z62" s="7">
        <f>'ANS_RevData (LA)'!Z62+'ANS_RevData (IB)'!Z62+'ANS_RevData (IL)'!Z62+'ANS_RevData (AB)'!Z62+'ANS_RevData (EN)'!Z62+'ANS_RevData (PH)'!Z62+'ANS_RevData (OT)'!Z62</f>
        <v>179428</v>
      </c>
      <c r="AA62" s="7">
        <f>'ANS_RevData (LA)'!AA62+'ANS_RevData (IB)'!AA62+'ANS_RevData (IL)'!AA62+'ANS_RevData (AB)'!AA62+'ANS_RevData (EN)'!AA62+'ANS_RevData (PH)'!AA62+'ANS_RevData (OT)'!AA62</f>
        <v>269390</v>
      </c>
      <c r="AB62" s="7">
        <f>'ANS_RevData (LA)'!AB62+'ANS_RevData (IB)'!AB62+'ANS_RevData (IL)'!AB62+'ANS_RevData (AB)'!AB62+'ANS_RevData (EN)'!AB62+'ANS_RevData (PH)'!AB62+'ANS_RevData (OT)'!AB62</f>
        <v>280126</v>
      </c>
      <c r="AC62" s="7">
        <f>'ANS_RevData (LA)'!AC62+'ANS_RevData (IB)'!AC62+'ANS_RevData (IL)'!AC62+'ANS_RevData (AB)'!AC62+'ANS_RevData (EN)'!AC62+'ANS_RevData (PH)'!AC62+'ANS_RevData (OT)'!AC62</f>
        <v>285477</v>
      </c>
      <c r="AF62" s="7">
        <f t="shared" si="51"/>
        <v>280126</v>
      </c>
      <c r="AG62" s="7">
        <f t="shared" si="51"/>
        <v>285477</v>
      </c>
      <c r="AH62" s="7" t="e">
        <f>'ANS_RevData (LA)'!AH62+'ANS_RevData (IB)'!AH62+'ANS_RevData (IL)'!AH62+'ANS_RevData (AB)'!AH62+'ANS_RevData (EN)'!AH62+'ANS_RevData (PH)'!AH62+'ANS_RevData (OT)'!AH62</f>
        <v>#VALUE!</v>
      </c>
      <c r="AI62" s="7" t="e">
        <f>'ANS_RevData (LA)'!AI62+'ANS_RevData (IB)'!AI62+'ANS_RevData (IL)'!AI62+'ANS_RevData (AB)'!AI62+'ANS_RevData (EN)'!AI62+'ANS_RevData (PH)'!AI62+'ANS_RevData (OT)'!AI62</f>
        <v>#VALUE!</v>
      </c>
      <c r="AJ62" s="9" t="e">
        <f>'ANS_RevData (LA)'!AJ62+'ANS_RevData (IB)'!AJ62+'ANS_RevData (IL)'!AJ62+'ANS_RevData (AB)'!AJ62+'ANS_RevData (EN)'!AJ62+'ANS_RevData (PH)'!AJ62+'ANS_RevData (OT)'!AJ62</f>
        <v>#VALUE!</v>
      </c>
      <c r="AK62" s="9" t="e">
        <f>'ANS_RevData (LA)'!AK62+'ANS_RevData (IB)'!AK62+'ANS_RevData (IL)'!AK62+'ANS_RevData (AB)'!AK62+'ANS_RevData (EN)'!AK62+'ANS_RevData (PH)'!AK62+'ANS_RevData (OT)'!AK62</f>
        <v>#VALUE!</v>
      </c>
      <c r="AL62" s="9" t="e">
        <f>'ANS_RevData (LA)'!AL62+'ANS_RevData (IB)'!AL62+'ANS_RevData (IL)'!AL62+'ANS_RevData (AB)'!AL62+'ANS_RevData (EN)'!AL62+'ANS_RevData (PH)'!AL62+'ANS_RevData (OT)'!AL62</f>
        <v>#VALUE!</v>
      </c>
      <c r="AM62" s="9" t="e">
        <f>'ANS_RevData (LA)'!AM62+'ANS_RevData (IB)'!AM62+'ANS_RevData (IL)'!AM62+'ANS_RevData (AB)'!AM62+'ANS_RevData (EN)'!AM62+'ANS_RevData (PH)'!AM62+'ANS_RevData (OT)'!AM62</f>
        <v>#VALUE!</v>
      </c>
      <c r="AN62" s="9" t="e">
        <f>'ANS_RevData (LA)'!AN62+'ANS_RevData (IB)'!AN62+'ANS_RevData (IL)'!AN62+'ANS_RevData (AB)'!AN62+'ANS_RevData (EN)'!AN62+'ANS_RevData (PH)'!AN62+'ANS_RevData (OT)'!AN62</f>
        <v>#VALUE!</v>
      </c>
      <c r="AO62" s="9" t="e">
        <f>'ANS_RevData (LA)'!AO62+'ANS_RevData (IB)'!AO62+'ANS_RevData (IL)'!AO62+'ANS_RevData (AB)'!AO62+'ANS_RevData (EN)'!AO62+'ANS_RevData (PH)'!AO62+'ANS_RevData (OT)'!AO62</f>
        <v>#VALUE!</v>
      </c>
      <c r="AP62" s="9" t="e">
        <f>'ANS_RevData (LA)'!AP62+'ANS_RevData (IB)'!AP62+'ANS_RevData (IL)'!AP62+'ANS_RevData (AB)'!AP62+'ANS_RevData (EN)'!AP62+'ANS_RevData (PH)'!AP62+'ANS_RevData (OT)'!AP62</f>
        <v>#VALUE!</v>
      </c>
      <c r="AQ62" s="9" t="e">
        <f>'ANS_RevData (LA)'!AQ62+'ANS_RevData (IB)'!AQ62+'ANS_RevData (IL)'!AQ62+'ANS_RevData (AB)'!AQ62+'ANS_RevData (EN)'!AQ62+'ANS_RevData (PH)'!AQ62+'ANS_RevData (OT)'!AQ62</f>
        <v>#VALUE!</v>
      </c>
      <c r="AR62" s="9" t="e">
        <f>'ANS_RevData (LA)'!AR62+'ANS_RevData (IB)'!AR62+'ANS_RevData (IL)'!AR62+'ANS_RevData (AB)'!AR62+'ANS_RevData (EN)'!AR62+'ANS_RevData (PH)'!AR62+'ANS_RevData (OT)'!AR62</f>
        <v>#VALUE!</v>
      </c>
      <c r="AS62" s="9" t="e">
        <f>'ANS_RevData (LA)'!AS62+'ANS_RevData (IB)'!AS62+'ANS_RevData (IL)'!AS62+'ANS_RevData (AB)'!AS62+'ANS_RevData (EN)'!AS62+'ANS_RevData (PH)'!AS62+'ANS_RevData (OT)'!AS62</f>
        <v>#VALUE!</v>
      </c>
      <c r="AT62" s="9" t="e">
        <f>'ANS_RevData (LA)'!AT62+'ANS_RevData (IB)'!AT62+'ANS_RevData (IL)'!AT62+'ANS_RevData (AB)'!AT62+'ANS_RevData (EN)'!AT62+'ANS_RevData (PH)'!AT62+'ANS_RevData (OT)'!AT62</f>
        <v>#VALUE!</v>
      </c>
      <c r="AU62" s="9" t="e">
        <f>'ANS_RevData (LA)'!AU62+'ANS_RevData (IB)'!AU62+'ANS_RevData (IL)'!AU62+'ANS_RevData (AB)'!AU62+'ANS_RevData (EN)'!AU62+'ANS_RevData (PH)'!AU62+'ANS_RevData (OT)'!AU62</f>
        <v>#VALUE!</v>
      </c>
      <c r="AV62" s="9" t="e">
        <f>'ANS_RevData (LA)'!AV62+'ANS_RevData (IB)'!AV62+'ANS_RevData (IL)'!AV62+'ANS_RevData (AB)'!AV62+'ANS_RevData (EN)'!AV62+'ANS_RevData (PH)'!AV62+'ANS_RevData (OT)'!AV62</f>
        <v>#VALUE!</v>
      </c>
      <c r="AW62" s="9" t="e">
        <f>'ANS_RevData (LA)'!AW62+'ANS_RevData (IB)'!AW62+'ANS_RevData (IL)'!AW62+'ANS_RevData (AB)'!AW62+'ANS_RevData (EN)'!AW62+'ANS_RevData (PH)'!AW62+'ANS_RevData (OT)'!AW62</f>
        <v>#VALUE!</v>
      </c>
      <c r="AX62" s="9" t="e">
        <f>'ANS_RevData (LA)'!AX62+'ANS_RevData (IB)'!AX62+'ANS_RevData (IL)'!AX62+'ANS_RevData (AB)'!AX62+'ANS_RevData (EN)'!AX62+'ANS_RevData (PH)'!AX62+'ANS_RevData (OT)'!AX62</f>
        <v>#VALUE!</v>
      </c>
      <c r="AY62" s="9" t="e">
        <f>'ANS_RevData (LA)'!AY62+'ANS_RevData (IB)'!AY62+'ANS_RevData (IL)'!AY62+'ANS_RevData (AB)'!AY62+'ANS_RevData (EN)'!AY62+'ANS_RevData (PH)'!AY62+'ANS_RevData (OT)'!AY62</f>
        <v>#VALUE!</v>
      </c>
      <c r="AZ62" s="9" t="e">
        <f>'ANS_RevData (LA)'!AZ62+'ANS_RevData (IB)'!AZ62+'ANS_RevData (IL)'!AZ62+'ANS_RevData (AB)'!AZ62+'ANS_RevData (EN)'!AZ62+'ANS_RevData (PH)'!AZ62+'ANS_RevData (OT)'!AZ62</f>
        <v>#VALUE!</v>
      </c>
      <c r="BA62" s="9" t="e">
        <f>'ANS_RevData (LA)'!BA62+'ANS_RevData (IB)'!BA62+'ANS_RevData (IL)'!BA62+'ANS_RevData (AB)'!BA62+'ANS_RevData (EN)'!BA62+'ANS_RevData (PH)'!BA62+'ANS_RevData (OT)'!BA62</f>
        <v>#VALUE!</v>
      </c>
      <c r="BB62" s="9" t="e">
        <f>'ANS_RevData (LA)'!BB62+'ANS_RevData (IB)'!BB62+'ANS_RevData (IL)'!BB62+'ANS_RevData (AB)'!BB62+'ANS_RevData (EN)'!BB62+'ANS_RevData (PH)'!BB62+'ANS_RevData (OT)'!BB62</f>
        <v>#VALUE!</v>
      </c>
      <c r="BC62" s="9" t="e">
        <f>'ANS_RevData (LA)'!BC62+'ANS_RevData (IB)'!BC62+'ANS_RevData (IL)'!BC62+'ANS_RevData (AB)'!BC62+'ANS_RevData (EN)'!BC62+'ANS_RevData (PH)'!BC62+'ANS_RevData (OT)'!BC62</f>
        <v>#VALUE!</v>
      </c>
      <c r="BD62" s="9" t="e">
        <f>'ANS_RevData (LA)'!BD62+'ANS_RevData (IB)'!BD62+'ANS_RevData (IL)'!BD62+'ANS_RevData (AB)'!BD62+'ANS_RevData (EN)'!BD62+'ANS_RevData (PH)'!BD62+'ANS_RevData (OT)'!BD62</f>
        <v>#VALUE!</v>
      </c>
      <c r="BE62" s="9" t="e">
        <f>'ANS_RevData (LA)'!BE62+'ANS_RevData (IB)'!BE62+'ANS_RevData (IL)'!BE62+'ANS_RevData (AB)'!BE62+'ANS_RevData (EN)'!BE62+'ANS_RevData (PH)'!BE62+'ANS_RevData (OT)'!BE62</f>
        <v>#VALUE!</v>
      </c>
      <c r="BF62" s="9" t="e">
        <f>'ANS_RevData (LA)'!BF62+'ANS_RevData (IB)'!BF62+'ANS_RevData (IL)'!BF62+'ANS_RevData (AB)'!BF62+'ANS_RevData (EN)'!BF62+'ANS_RevData (PH)'!BF62+'ANS_RevData (OT)'!BF62</f>
        <v>#VALUE!</v>
      </c>
      <c r="BG62" s="9" t="e">
        <f>'ANS_RevData (LA)'!BG62+'ANS_RevData (IB)'!BG62+'ANS_RevData (IL)'!BG62+'ANS_RevData (AB)'!BG62+'ANS_RevData (EN)'!BG62+'ANS_RevData (PH)'!BG62+'ANS_RevData (OT)'!BG62</f>
        <v>#VALUE!</v>
      </c>
      <c r="BH62" s="9" t="e">
        <f>'ANS_RevData (LA)'!BH62+'ANS_RevData (IB)'!BH62+'ANS_RevData (IL)'!BH62+'ANS_RevData (AB)'!BH62+'ANS_RevData (EN)'!BH62+'ANS_RevData (PH)'!BH62+'ANS_RevData (OT)'!BH62</f>
        <v>#VALUE!</v>
      </c>
      <c r="BI62" s="9" t="e">
        <f>'ANS_RevData (LA)'!BI62+'ANS_RevData (IB)'!BI62+'ANS_RevData (IL)'!BI62+'ANS_RevData (AB)'!BI62+'ANS_RevData (EN)'!BI62+'ANS_RevData (PH)'!BI62+'ANS_RevData (OT)'!BI62</f>
        <v>#VALUE!</v>
      </c>
      <c r="BJ62" s="9" t="e">
        <f>'ANS_RevData (LA)'!BJ62+'ANS_RevData (IB)'!BJ62+'ANS_RevData (IL)'!BJ62+'ANS_RevData (AB)'!BJ62+'ANS_RevData (EN)'!BJ62+'ANS_RevData (PH)'!BJ62+'ANS_RevData (OT)'!BJ62</f>
        <v>#VALUE!</v>
      </c>
      <c r="BK62" s="9" t="e">
        <f>'ANS_RevData (LA)'!BK62+'ANS_RevData (IB)'!BK62+'ANS_RevData (IL)'!BK62+'ANS_RevData (AB)'!BK62+'ANS_RevData (EN)'!BK62+'ANS_RevData (PH)'!BK62+'ANS_RevData (OT)'!BK62</f>
        <v>#VALUE!</v>
      </c>
      <c r="BL62" s="9" t="e">
        <f>'ANS_RevData (LA)'!BL62+'ANS_RevData (IB)'!BL62+'ANS_RevData (IL)'!BL62+'ANS_RevData (AB)'!BL62+'ANS_RevData (EN)'!BL62+'ANS_RevData (PH)'!BL62+'ANS_RevData (OT)'!BL62</f>
        <v>#VALUE!</v>
      </c>
      <c r="BM62" s="9" t="e">
        <f>'ANS_RevData (LA)'!BM62+'ANS_RevData (IB)'!BM62+'ANS_RevData (IL)'!BM62+'ANS_RevData (AB)'!BM62+'ANS_RevData (EN)'!BM62+'ANS_RevData (PH)'!BM62+'ANS_RevData (OT)'!BM62</f>
        <v>#VALUE!</v>
      </c>
      <c r="BN62" s="9" t="e">
        <f>'ANS_RevData (LA)'!BN62+'ANS_RevData (IB)'!BN62+'ANS_RevData (IL)'!BN62+'ANS_RevData (AB)'!BN62+'ANS_RevData (EN)'!BN62+'ANS_RevData (PH)'!BN62+'ANS_RevData (OT)'!BN62</f>
        <v>#VALUE!</v>
      </c>
      <c r="BO62" s="9" t="e">
        <f>'ANS_RevData (LA)'!BO62+'ANS_RevData (IB)'!BO62+'ANS_RevData (IL)'!BO62+'ANS_RevData (AB)'!BO62+'ANS_RevData (EN)'!BO62+'ANS_RevData (PH)'!BO62+'ANS_RevData (OT)'!BO62</f>
        <v>#VALUE!</v>
      </c>
    </row>
    <row r="63" spans="2:67" x14ac:dyDescent="0.25">
      <c r="B63" t="s">
        <v>288</v>
      </c>
      <c r="D63" s="7">
        <f>'ANS_RevData (LA)'!D63+'ANS_RevData (IB)'!D63+'ANS_RevData (IL)'!D63+'ANS_RevData (AB)'!D63+'ANS_RevData (EN)'!D63+'ANS_RevData (PH)'!D63+'ANS_RevData (OT)'!D63</f>
        <v>149134134</v>
      </c>
      <c r="E63" s="7">
        <f>'ANS_RevData (LA)'!E63+'ANS_RevData (IB)'!E63+'ANS_RevData (IL)'!E63+'ANS_RevData (AB)'!E63+'ANS_RevData (EN)'!E63+'ANS_RevData (PH)'!E63+'ANS_RevData (OT)'!E63</f>
        <v>147215009</v>
      </c>
      <c r="F63" s="7">
        <f>'ANS_RevData (LA)'!F63+'ANS_RevData (IB)'!F63+'ANS_RevData (IL)'!F63+'ANS_RevData (AB)'!F63+'ANS_RevData (EN)'!F63+'ANS_RevData (PH)'!F63+'ANS_RevData (OT)'!F63</f>
        <v>185813942</v>
      </c>
      <c r="G63" s="7">
        <f>'ANS_RevData (LA)'!G63+'ANS_RevData (IB)'!G63+'ANS_RevData (IL)'!G63+'ANS_RevData (AB)'!G63+'ANS_RevData (EN)'!G63+'ANS_RevData (PH)'!G63+'ANS_RevData (OT)'!G63</f>
        <v>191637322</v>
      </c>
      <c r="H63" s="7">
        <f>'ANS_RevData (LA)'!H63+'ANS_RevData (IB)'!H63+'ANS_RevData (IL)'!H63+'ANS_RevData (AB)'!H63+'ANS_RevData (EN)'!H63+'ANS_RevData (PH)'!H63+'ANS_RevData (OT)'!H63</f>
        <v>213267971</v>
      </c>
      <c r="I63" s="7">
        <f>'ANS_RevData (LA)'!I63+'ANS_RevData (IB)'!I63+'ANS_RevData (IL)'!I63+'ANS_RevData (AB)'!I63+'ANS_RevData (EN)'!I63+'ANS_RevData (PH)'!I63+'ANS_RevData (OT)'!I63</f>
        <v>234604333</v>
      </c>
      <c r="J63" s="7">
        <f>'ANS_RevData (LA)'!J63+'ANS_RevData (IB)'!J63+'ANS_RevData (IL)'!J63+'ANS_RevData (AB)'!J63+'ANS_RevData (EN)'!J63+'ANS_RevData (PH)'!J63+'ANS_RevData (OT)'!J63</f>
        <v>252542405.30000001</v>
      </c>
      <c r="K63" s="7">
        <f>'ANS_RevData (LA)'!K63+'ANS_RevData (IB)'!K63+'ANS_RevData (IL)'!K63+'ANS_RevData (AB)'!K63+'ANS_RevData (EN)'!K63+'ANS_RevData (PH)'!K63+'ANS_RevData (OT)'!K63</f>
        <v>277334059.60000002</v>
      </c>
      <c r="L63" s="7">
        <f>'ANS_RevData (LA)'!L63+'ANS_RevData (IB)'!L63+'ANS_RevData (IL)'!L63+'ANS_RevData (AB)'!L63+'ANS_RevData (EN)'!L63+'ANS_RevData (PH)'!L63+'ANS_RevData (OT)'!L63</f>
        <v>288326061.60000002</v>
      </c>
      <c r="M63" s="7">
        <f>'ANS_RevData (LA)'!M63+'ANS_RevData (IB)'!M63+'ANS_RevData (IL)'!M63+'ANS_RevData (AB)'!M63+'ANS_RevData (EN)'!M63+'ANS_RevData (PH)'!M63+'ANS_RevData (OT)'!M63</f>
        <v>335772654.54999995</v>
      </c>
      <c r="N63" s="7">
        <f>'ANS_RevData (LA)'!N63+'ANS_RevData (IB)'!N63+'ANS_RevData (IL)'!N63+'ANS_RevData (AB)'!N63+'ANS_RevData (EN)'!N63+'ANS_RevData (PH)'!N63+'ANS_RevData (OT)'!N63</f>
        <v>325373207</v>
      </c>
      <c r="O63" s="7">
        <f>'ANS_RevData (LA)'!O63+'ANS_RevData (IB)'!O63+'ANS_RevData (IL)'!O63+'ANS_RevData (AB)'!O63+'ANS_RevData (EN)'!O63+'ANS_RevData (PH)'!O63+'ANS_RevData (OT)'!O63</f>
        <v>385086325.92999995</v>
      </c>
      <c r="P63" s="7">
        <f>'ANS_RevData (LA)'!P63+'ANS_RevData (IB)'!P63+'ANS_RevData (IL)'!P63+'ANS_RevData (AB)'!P63+'ANS_RevData (EN)'!P63+'ANS_RevData (PH)'!P63+'ANS_RevData (OT)'!P63</f>
        <v>355088197</v>
      </c>
      <c r="Q63" s="7">
        <f>'ANS_RevData (LA)'!Q63+'ANS_RevData (IB)'!Q63+'ANS_RevData (IL)'!Q63+'ANS_RevData (AB)'!Q63+'ANS_RevData (EN)'!Q63+'ANS_RevData (PH)'!Q63+'ANS_RevData (OT)'!Q63</f>
        <v>370963585</v>
      </c>
      <c r="R63" s="7">
        <f>'ANS_RevData (LA)'!R63+'ANS_RevData (IB)'!R63+'ANS_RevData (IL)'!R63+'ANS_RevData (AB)'!R63+'ANS_RevData (EN)'!R63+'ANS_RevData (PH)'!R63+'ANS_RevData (OT)'!R63</f>
        <v>405437515.10000002</v>
      </c>
      <c r="S63" s="7">
        <f>'ANS_RevData (LA)'!S63+'ANS_RevData (IB)'!S63+'ANS_RevData (IL)'!S63+'ANS_RevData (AB)'!S63+'ANS_RevData (EN)'!S63+'ANS_RevData (PH)'!S63+'ANS_RevData (OT)'!S63</f>
        <v>392366111.78000003</v>
      </c>
      <c r="T63" s="7">
        <f>'ANS_RevData (LA)'!T63+'ANS_RevData (IB)'!T63+'ANS_RevData (IL)'!T63+'ANS_RevData (AB)'!T63+'ANS_RevData (EN)'!T63+'ANS_RevData (PH)'!T63+'ANS_RevData (OT)'!T63</f>
        <v>375257437.61000001</v>
      </c>
      <c r="U63" s="7">
        <f>'ANS_RevData (LA)'!U63+'ANS_RevData (IB)'!U63+'ANS_RevData (IL)'!U63+'ANS_RevData (AB)'!U63+'ANS_RevData (EN)'!U63+'ANS_RevData (PH)'!U63+'ANS_RevData (OT)'!U63</f>
        <v>401803922.40999997</v>
      </c>
      <c r="V63" s="7">
        <f>'ANS_RevData (LA)'!V63+'ANS_RevData (IB)'!V63+'ANS_RevData (IL)'!V63+'ANS_RevData (AB)'!V63+'ANS_RevData (EN)'!V63+'ANS_RevData (PH)'!V63+'ANS_RevData (OT)'!V63</f>
        <v>377694418.31</v>
      </c>
      <c r="W63" s="7">
        <f>'ANS_RevData (LA)'!W63+'ANS_RevData (IB)'!W63+'ANS_RevData (IL)'!W63+'ANS_RevData (AB)'!W63+'ANS_RevData (EN)'!W63+'ANS_RevData (PH)'!W63+'ANS_RevData (OT)'!W63</f>
        <v>453501260.43000007</v>
      </c>
      <c r="X63" s="7">
        <f>'ANS_RevData (LA)'!X63+'ANS_RevData (IB)'!X63+'ANS_RevData (IL)'!X63+'ANS_RevData (AB)'!X63+'ANS_RevData (EN)'!X63+'ANS_RevData (PH)'!X63+'ANS_RevData (OT)'!X63</f>
        <v>465415870.61999995</v>
      </c>
      <c r="Y63" s="7">
        <f>'ANS_RevData (LA)'!Y63+'ANS_RevData (IB)'!Y63+'ANS_RevData (IL)'!Y63+'ANS_RevData (AB)'!Y63+'ANS_RevData (EN)'!Y63+'ANS_RevData (PH)'!Y63+'ANS_RevData (OT)'!Y63</f>
        <v>456045632.83999997</v>
      </c>
      <c r="Z63" s="7">
        <f>'ANS_RevData (LA)'!Z63+'ANS_RevData (IB)'!Z63+'ANS_RevData (IL)'!Z63+'ANS_RevData (AB)'!Z63+'ANS_RevData (EN)'!Z63+'ANS_RevData (PH)'!Z63+'ANS_RevData (OT)'!Z63</f>
        <v>434731595.28999996</v>
      </c>
      <c r="AA63" s="7">
        <f>'ANS_RevData (LA)'!AA63+'ANS_RevData (IB)'!AA63+'ANS_RevData (IL)'!AA63+'ANS_RevData (AB)'!AA63+'ANS_RevData (EN)'!AA63+'ANS_RevData (PH)'!AA63+'ANS_RevData (OT)'!AA63</f>
        <v>574570827</v>
      </c>
      <c r="AB63" s="7">
        <f>'ANS_RevData (LA)'!AB63+'ANS_RevData (IB)'!AB63+'ANS_RevData (IL)'!AB63+'ANS_RevData (AB)'!AB63+'ANS_RevData (EN)'!AB63+'ANS_RevData (PH)'!AB63+'ANS_RevData (OT)'!AB63</f>
        <v>561738396.47000003</v>
      </c>
      <c r="AC63" s="7">
        <f>'ANS_RevData (LA)'!AC63+'ANS_RevData (IB)'!AC63+'ANS_RevData (IL)'!AC63+'ANS_RevData (AB)'!AC63+'ANS_RevData (EN)'!AC63+'ANS_RevData (PH)'!AC63+'ANS_RevData (OT)'!AC63</f>
        <v>565259718.67000008</v>
      </c>
      <c r="AF63" s="7">
        <f t="shared" si="51"/>
        <v>561738396.47000003</v>
      </c>
      <c r="AG63" s="7">
        <f t="shared" si="51"/>
        <v>565259718.67000008</v>
      </c>
      <c r="AH63" s="7" t="e">
        <f>'ANS_RevData (LA)'!AH63+'ANS_RevData (IB)'!AH63+'ANS_RevData (IL)'!AH63+'ANS_RevData (AB)'!AH63+'ANS_RevData (EN)'!AH63+'ANS_RevData (PH)'!AH63+'ANS_RevData (OT)'!AH63</f>
        <v>#VALUE!</v>
      </c>
      <c r="AI63" s="7" t="e">
        <f>'ANS_RevData (LA)'!AI63+'ANS_RevData (IB)'!AI63+'ANS_RevData (IL)'!AI63+'ANS_RevData (AB)'!AI63+'ANS_RevData (EN)'!AI63+'ANS_RevData (PH)'!AI63+'ANS_RevData (OT)'!AI63</f>
        <v>#VALUE!</v>
      </c>
      <c r="AJ63" s="9" t="e">
        <f>'ANS_RevData (LA)'!AJ63+'ANS_RevData (IB)'!AJ63+'ANS_RevData (IL)'!AJ63+'ANS_RevData (AB)'!AJ63+'ANS_RevData (EN)'!AJ63+'ANS_RevData (PH)'!AJ63+'ANS_RevData (OT)'!AJ63</f>
        <v>#VALUE!</v>
      </c>
      <c r="AK63" s="9" t="e">
        <f>'ANS_RevData (LA)'!AK63+'ANS_RevData (IB)'!AK63+'ANS_RevData (IL)'!AK63+'ANS_RevData (AB)'!AK63+'ANS_RevData (EN)'!AK63+'ANS_RevData (PH)'!AK63+'ANS_RevData (OT)'!AK63</f>
        <v>#VALUE!</v>
      </c>
      <c r="AL63" s="9" t="e">
        <f>'ANS_RevData (LA)'!AL63+'ANS_RevData (IB)'!AL63+'ANS_RevData (IL)'!AL63+'ANS_RevData (AB)'!AL63+'ANS_RevData (EN)'!AL63+'ANS_RevData (PH)'!AL63+'ANS_RevData (OT)'!AL63</f>
        <v>#VALUE!</v>
      </c>
      <c r="AM63" s="9" t="e">
        <f>'ANS_RevData (LA)'!AM63+'ANS_RevData (IB)'!AM63+'ANS_RevData (IL)'!AM63+'ANS_RevData (AB)'!AM63+'ANS_RevData (EN)'!AM63+'ANS_RevData (PH)'!AM63+'ANS_RevData (OT)'!AM63</f>
        <v>#VALUE!</v>
      </c>
      <c r="AN63" s="9" t="e">
        <f>'ANS_RevData (LA)'!AN63+'ANS_RevData (IB)'!AN63+'ANS_RevData (IL)'!AN63+'ANS_RevData (AB)'!AN63+'ANS_RevData (EN)'!AN63+'ANS_RevData (PH)'!AN63+'ANS_RevData (OT)'!AN63</f>
        <v>#VALUE!</v>
      </c>
      <c r="AO63" s="9" t="e">
        <f>'ANS_RevData (LA)'!AO63+'ANS_RevData (IB)'!AO63+'ANS_RevData (IL)'!AO63+'ANS_RevData (AB)'!AO63+'ANS_RevData (EN)'!AO63+'ANS_RevData (PH)'!AO63+'ANS_RevData (OT)'!AO63</f>
        <v>#VALUE!</v>
      </c>
      <c r="AP63" s="9" t="e">
        <f>'ANS_RevData (LA)'!AP63+'ANS_RevData (IB)'!AP63+'ANS_RevData (IL)'!AP63+'ANS_RevData (AB)'!AP63+'ANS_RevData (EN)'!AP63+'ANS_RevData (PH)'!AP63+'ANS_RevData (OT)'!AP63</f>
        <v>#VALUE!</v>
      </c>
      <c r="AQ63" s="9" t="e">
        <f>'ANS_RevData (LA)'!AQ63+'ANS_RevData (IB)'!AQ63+'ANS_RevData (IL)'!AQ63+'ANS_RevData (AB)'!AQ63+'ANS_RevData (EN)'!AQ63+'ANS_RevData (PH)'!AQ63+'ANS_RevData (OT)'!AQ63</f>
        <v>#VALUE!</v>
      </c>
      <c r="AR63" s="9" t="e">
        <f>'ANS_RevData (LA)'!AR63+'ANS_RevData (IB)'!AR63+'ANS_RevData (IL)'!AR63+'ANS_RevData (AB)'!AR63+'ANS_RevData (EN)'!AR63+'ANS_RevData (PH)'!AR63+'ANS_RevData (OT)'!AR63</f>
        <v>#VALUE!</v>
      </c>
      <c r="AS63" s="9" t="e">
        <f>'ANS_RevData (LA)'!AS63+'ANS_RevData (IB)'!AS63+'ANS_RevData (IL)'!AS63+'ANS_RevData (AB)'!AS63+'ANS_RevData (EN)'!AS63+'ANS_RevData (PH)'!AS63+'ANS_RevData (OT)'!AS63</f>
        <v>#VALUE!</v>
      </c>
      <c r="AT63" s="9" t="e">
        <f>'ANS_RevData (LA)'!AT63+'ANS_RevData (IB)'!AT63+'ANS_RevData (IL)'!AT63+'ANS_RevData (AB)'!AT63+'ANS_RevData (EN)'!AT63+'ANS_RevData (PH)'!AT63+'ANS_RevData (OT)'!AT63</f>
        <v>#VALUE!</v>
      </c>
      <c r="AU63" s="9" t="e">
        <f>'ANS_RevData (LA)'!AU63+'ANS_RevData (IB)'!AU63+'ANS_RevData (IL)'!AU63+'ANS_RevData (AB)'!AU63+'ANS_RevData (EN)'!AU63+'ANS_RevData (PH)'!AU63+'ANS_RevData (OT)'!AU63</f>
        <v>#VALUE!</v>
      </c>
      <c r="AV63" s="9" t="e">
        <f>'ANS_RevData (LA)'!AV63+'ANS_RevData (IB)'!AV63+'ANS_RevData (IL)'!AV63+'ANS_RevData (AB)'!AV63+'ANS_RevData (EN)'!AV63+'ANS_RevData (PH)'!AV63+'ANS_RevData (OT)'!AV63</f>
        <v>#VALUE!</v>
      </c>
      <c r="AW63" s="9" t="e">
        <f>'ANS_RevData (LA)'!AW63+'ANS_RevData (IB)'!AW63+'ANS_RevData (IL)'!AW63+'ANS_RevData (AB)'!AW63+'ANS_RevData (EN)'!AW63+'ANS_RevData (PH)'!AW63+'ANS_RevData (OT)'!AW63</f>
        <v>#VALUE!</v>
      </c>
      <c r="AX63" s="9" t="e">
        <f>'ANS_RevData (LA)'!AX63+'ANS_RevData (IB)'!AX63+'ANS_RevData (IL)'!AX63+'ANS_RevData (AB)'!AX63+'ANS_RevData (EN)'!AX63+'ANS_RevData (PH)'!AX63+'ANS_RevData (OT)'!AX63</f>
        <v>#VALUE!</v>
      </c>
      <c r="AY63" s="9" t="e">
        <f>'ANS_RevData (LA)'!AY63+'ANS_RevData (IB)'!AY63+'ANS_RevData (IL)'!AY63+'ANS_RevData (AB)'!AY63+'ANS_RevData (EN)'!AY63+'ANS_RevData (PH)'!AY63+'ANS_RevData (OT)'!AY63</f>
        <v>#VALUE!</v>
      </c>
      <c r="AZ63" s="9" t="e">
        <f>'ANS_RevData (LA)'!AZ63+'ANS_RevData (IB)'!AZ63+'ANS_RevData (IL)'!AZ63+'ANS_RevData (AB)'!AZ63+'ANS_RevData (EN)'!AZ63+'ANS_RevData (PH)'!AZ63+'ANS_RevData (OT)'!AZ63</f>
        <v>#VALUE!</v>
      </c>
      <c r="BA63" s="9" t="e">
        <f>'ANS_RevData (LA)'!BA63+'ANS_RevData (IB)'!BA63+'ANS_RevData (IL)'!BA63+'ANS_RevData (AB)'!BA63+'ANS_RevData (EN)'!BA63+'ANS_RevData (PH)'!BA63+'ANS_RevData (OT)'!BA63</f>
        <v>#VALUE!</v>
      </c>
      <c r="BB63" s="9" t="e">
        <f>'ANS_RevData (LA)'!BB63+'ANS_RevData (IB)'!BB63+'ANS_RevData (IL)'!BB63+'ANS_RevData (AB)'!BB63+'ANS_RevData (EN)'!BB63+'ANS_RevData (PH)'!BB63+'ANS_RevData (OT)'!BB63</f>
        <v>#VALUE!</v>
      </c>
      <c r="BC63" s="9" t="e">
        <f>'ANS_RevData (LA)'!BC63+'ANS_RevData (IB)'!BC63+'ANS_RevData (IL)'!BC63+'ANS_RevData (AB)'!BC63+'ANS_RevData (EN)'!BC63+'ANS_RevData (PH)'!BC63+'ANS_RevData (OT)'!BC63</f>
        <v>#VALUE!</v>
      </c>
      <c r="BD63" s="9" t="e">
        <f>'ANS_RevData (LA)'!BD63+'ANS_RevData (IB)'!BD63+'ANS_RevData (IL)'!BD63+'ANS_RevData (AB)'!BD63+'ANS_RevData (EN)'!BD63+'ANS_RevData (PH)'!BD63+'ANS_RevData (OT)'!BD63</f>
        <v>#VALUE!</v>
      </c>
      <c r="BE63" s="9" t="e">
        <f>'ANS_RevData (LA)'!BE63+'ANS_RevData (IB)'!BE63+'ANS_RevData (IL)'!BE63+'ANS_RevData (AB)'!BE63+'ANS_RevData (EN)'!BE63+'ANS_RevData (PH)'!BE63+'ANS_RevData (OT)'!BE63</f>
        <v>#VALUE!</v>
      </c>
      <c r="BF63" s="9" t="e">
        <f>'ANS_RevData (LA)'!BF63+'ANS_RevData (IB)'!BF63+'ANS_RevData (IL)'!BF63+'ANS_RevData (AB)'!BF63+'ANS_RevData (EN)'!BF63+'ANS_RevData (PH)'!BF63+'ANS_RevData (OT)'!BF63</f>
        <v>#VALUE!</v>
      </c>
      <c r="BG63" s="9" t="e">
        <f>'ANS_RevData (LA)'!BG63+'ANS_RevData (IB)'!BG63+'ANS_RevData (IL)'!BG63+'ANS_RevData (AB)'!BG63+'ANS_RevData (EN)'!BG63+'ANS_RevData (PH)'!BG63+'ANS_RevData (OT)'!BG63</f>
        <v>#VALUE!</v>
      </c>
      <c r="BH63" s="9" t="e">
        <f>'ANS_RevData (LA)'!BH63+'ANS_RevData (IB)'!BH63+'ANS_RevData (IL)'!BH63+'ANS_RevData (AB)'!BH63+'ANS_RevData (EN)'!BH63+'ANS_RevData (PH)'!BH63+'ANS_RevData (OT)'!BH63</f>
        <v>#VALUE!</v>
      </c>
      <c r="BI63" s="9" t="e">
        <f>'ANS_RevData (LA)'!BI63+'ANS_RevData (IB)'!BI63+'ANS_RevData (IL)'!BI63+'ANS_RevData (AB)'!BI63+'ANS_RevData (EN)'!BI63+'ANS_RevData (PH)'!BI63+'ANS_RevData (OT)'!BI63</f>
        <v>#VALUE!</v>
      </c>
      <c r="BJ63" s="9" t="e">
        <f>'ANS_RevData (LA)'!BJ63+'ANS_RevData (IB)'!BJ63+'ANS_RevData (IL)'!BJ63+'ANS_RevData (AB)'!BJ63+'ANS_RevData (EN)'!BJ63+'ANS_RevData (PH)'!BJ63+'ANS_RevData (OT)'!BJ63</f>
        <v>#VALUE!</v>
      </c>
      <c r="BK63" s="9" t="e">
        <f>'ANS_RevData (LA)'!BK63+'ANS_RevData (IB)'!BK63+'ANS_RevData (IL)'!BK63+'ANS_RevData (AB)'!BK63+'ANS_RevData (EN)'!BK63+'ANS_RevData (PH)'!BK63+'ANS_RevData (OT)'!BK63</f>
        <v>#VALUE!</v>
      </c>
      <c r="BL63" s="9" t="e">
        <f>'ANS_RevData (LA)'!BL63+'ANS_RevData (IB)'!BL63+'ANS_RevData (IL)'!BL63+'ANS_RevData (AB)'!BL63+'ANS_RevData (EN)'!BL63+'ANS_RevData (PH)'!BL63+'ANS_RevData (OT)'!BL63</f>
        <v>#VALUE!</v>
      </c>
      <c r="BM63" s="9" t="e">
        <f>'ANS_RevData (LA)'!BM63+'ANS_RevData (IB)'!BM63+'ANS_RevData (IL)'!BM63+'ANS_RevData (AB)'!BM63+'ANS_RevData (EN)'!BM63+'ANS_RevData (PH)'!BM63+'ANS_RevData (OT)'!BM63</f>
        <v>#VALUE!</v>
      </c>
      <c r="BN63" s="9" t="e">
        <f>'ANS_RevData (LA)'!BN63+'ANS_RevData (IB)'!BN63+'ANS_RevData (IL)'!BN63+'ANS_RevData (AB)'!BN63+'ANS_RevData (EN)'!BN63+'ANS_RevData (PH)'!BN63+'ANS_RevData (OT)'!BN63</f>
        <v>#VALUE!</v>
      </c>
      <c r="BO63" s="9" t="e">
        <f>'ANS_RevData (LA)'!BO63+'ANS_RevData (IB)'!BO63+'ANS_RevData (IL)'!BO63+'ANS_RevData (AB)'!BO63+'ANS_RevData (EN)'!BO63+'ANS_RevData (PH)'!BO63+'ANS_RevData (OT)'!BO63</f>
        <v>#VALUE!</v>
      </c>
    </row>
    <row r="64" spans="2:67" x14ac:dyDescent="0.25">
      <c r="B64" t="s">
        <v>168</v>
      </c>
      <c r="D64" s="7">
        <f t="shared" ref="D64:AC64" si="52">D63/D62</f>
        <v>3447.9489052782465</v>
      </c>
      <c r="E64" s="7">
        <f t="shared" si="52"/>
        <v>3301.0810162346397</v>
      </c>
      <c r="F64" s="7">
        <f t="shared" si="52"/>
        <v>3127.4963728476932</v>
      </c>
      <c r="G64" s="7">
        <f t="shared" si="52"/>
        <v>3055.1497305742437</v>
      </c>
      <c r="H64" s="7">
        <f t="shared" si="52"/>
        <v>2774.3257753148091</v>
      </c>
      <c r="I64" s="7">
        <f t="shared" si="52"/>
        <v>2331.8655872296436</v>
      </c>
      <c r="J64" s="7">
        <f t="shared" si="52"/>
        <v>2298.200927316243</v>
      </c>
      <c r="K64" s="7">
        <f t="shared" si="52"/>
        <v>2513.495437655205</v>
      </c>
      <c r="L64" s="7">
        <f t="shared" si="52"/>
        <v>2331.6787022061203</v>
      </c>
      <c r="M64" s="7">
        <f t="shared" si="52"/>
        <v>2288.2304946196987</v>
      </c>
      <c r="N64" s="7">
        <f t="shared" si="52"/>
        <v>2292.0385395680414</v>
      </c>
      <c r="O64" s="7">
        <f t="shared" si="52"/>
        <v>2249.5462539139171</v>
      </c>
      <c r="P64" s="7">
        <f t="shared" si="52"/>
        <v>2250.256319748541</v>
      </c>
      <c r="Q64" s="7">
        <f t="shared" si="52"/>
        <v>2262.0558374086859</v>
      </c>
      <c r="R64" s="7">
        <f t="shared" si="52"/>
        <v>2301.7651389220064</v>
      </c>
      <c r="S64" s="7">
        <f t="shared" si="52"/>
        <v>2396.0411330271868</v>
      </c>
      <c r="T64" s="7">
        <f t="shared" si="52"/>
        <v>2325.937407708137</v>
      </c>
      <c r="U64" s="7">
        <f t="shared" si="52"/>
        <v>2611.1680112945883</v>
      </c>
      <c r="V64" s="7">
        <f t="shared" si="52"/>
        <v>2351.0829228681519</v>
      </c>
      <c r="W64" s="7">
        <f t="shared" si="52"/>
        <v>2483.1695801894543</v>
      </c>
      <c r="X64" s="7">
        <f t="shared" si="52"/>
        <v>2462.778445443962</v>
      </c>
      <c r="Y64" s="7">
        <f t="shared" si="52"/>
        <v>2380.9295808208162</v>
      </c>
      <c r="Z64" s="7">
        <f t="shared" si="52"/>
        <v>2422.8748873642908</v>
      </c>
      <c r="AA64" s="7">
        <f t="shared" si="52"/>
        <v>2132.8587809495525</v>
      </c>
      <c r="AB64" s="7">
        <f t="shared" si="52"/>
        <v>2005.3061710444588</v>
      </c>
      <c r="AC64" s="7">
        <f t="shared" si="52"/>
        <v>1980.0534497350052</v>
      </c>
      <c r="AD64" s="264">
        <f>SUM(P63:AC63)/SUM(P62:AC62)</f>
        <v>2279.7751442493441</v>
      </c>
      <c r="AF64" s="7">
        <f>AF63/AF62</f>
        <v>2005.3061710444588</v>
      </c>
      <c r="AG64" s="7">
        <f>AG63/AG62</f>
        <v>1980.0534497350052</v>
      </c>
      <c r="AH64" s="7" t="e">
        <f t="shared" ref="AH64:BO64" si="53">AH63/AH62</f>
        <v>#VALUE!</v>
      </c>
      <c r="AI64" s="7" t="e">
        <f t="shared" si="53"/>
        <v>#VALUE!</v>
      </c>
      <c r="AJ64" s="9" t="e">
        <f t="shared" si="53"/>
        <v>#VALUE!</v>
      </c>
      <c r="AK64" s="9" t="e">
        <f t="shared" si="53"/>
        <v>#VALUE!</v>
      </c>
      <c r="AL64" s="9" t="e">
        <f t="shared" si="53"/>
        <v>#VALUE!</v>
      </c>
      <c r="AM64" s="9" t="e">
        <f t="shared" si="53"/>
        <v>#VALUE!</v>
      </c>
      <c r="AN64" s="9" t="e">
        <f t="shared" si="53"/>
        <v>#VALUE!</v>
      </c>
      <c r="AO64" s="9" t="e">
        <f t="shared" si="53"/>
        <v>#VALUE!</v>
      </c>
      <c r="AP64" s="9" t="e">
        <f t="shared" si="53"/>
        <v>#VALUE!</v>
      </c>
      <c r="AQ64" s="9" t="e">
        <f t="shared" si="53"/>
        <v>#VALUE!</v>
      </c>
      <c r="AR64" s="9" t="e">
        <f t="shared" si="53"/>
        <v>#VALUE!</v>
      </c>
      <c r="AS64" s="9" t="e">
        <f t="shared" si="53"/>
        <v>#VALUE!</v>
      </c>
      <c r="AT64" s="9" t="e">
        <f t="shared" si="53"/>
        <v>#VALUE!</v>
      </c>
      <c r="AU64" s="9" t="e">
        <f t="shared" si="53"/>
        <v>#VALUE!</v>
      </c>
      <c r="AV64" s="9" t="e">
        <f t="shared" si="53"/>
        <v>#VALUE!</v>
      </c>
      <c r="AW64" s="9" t="e">
        <f t="shared" si="53"/>
        <v>#VALUE!</v>
      </c>
      <c r="AX64" s="9" t="e">
        <f t="shared" si="53"/>
        <v>#VALUE!</v>
      </c>
      <c r="AY64" s="9" t="e">
        <f t="shared" si="53"/>
        <v>#VALUE!</v>
      </c>
      <c r="AZ64" s="9" t="e">
        <f t="shared" si="53"/>
        <v>#VALUE!</v>
      </c>
      <c r="BA64" s="9" t="e">
        <f t="shared" si="53"/>
        <v>#VALUE!</v>
      </c>
      <c r="BB64" s="9" t="e">
        <f t="shared" si="53"/>
        <v>#VALUE!</v>
      </c>
      <c r="BC64" s="9" t="e">
        <f t="shared" si="53"/>
        <v>#VALUE!</v>
      </c>
      <c r="BD64" s="9" t="e">
        <f t="shared" si="53"/>
        <v>#VALUE!</v>
      </c>
      <c r="BE64" s="9" t="e">
        <f t="shared" si="53"/>
        <v>#VALUE!</v>
      </c>
      <c r="BF64" s="9" t="e">
        <f t="shared" si="53"/>
        <v>#VALUE!</v>
      </c>
      <c r="BG64" s="9" t="e">
        <f t="shared" si="53"/>
        <v>#VALUE!</v>
      </c>
      <c r="BH64" s="9" t="e">
        <f t="shared" si="53"/>
        <v>#VALUE!</v>
      </c>
      <c r="BI64" s="9" t="e">
        <f t="shared" si="53"/>
        <v>#VALUE!</v>
      </c>
      <c r="BJ64" s="9" t="e">
        <f t="shared" si="53"/>
        <v>#VALUE!</v>
      </c>
      <c r="BK64" s="9" t="e">
        <f t="shared" si="53"/>
        <v>#VALUE!</v>
      </c>
      <c r="BL64" s="9" t="e">
        <f t="shared" si="53"/>
        <v>#VALUE!</v>
      </c>
      <c r="BM64" s="9" t="e">
        <f t="shared" si="53"/>
        <v>#VALUE!</v>
      </c>
      <c r="BN64" s="9" t="e">
        <f t="shared" si="53"/>
        <v>#VALUE!</v>
      </c>
      <c r="BO64" s="9" t="e">
        <f t="shared" si="53"/>
        <v>#VALUE!</v>
      </c>
    </row>
    <row r="65" spans="2:67" x14ac:dyDescent="0.25">
      <c r="B65" t="s">
        <v>289</v>
      </c>
      <c r="D65" s="7">
        <f>'ANS_RevData (LA)'!D65+'ANS_RevData (IB)'!D65+'ANS_RevData (IL)'!D65+'ANS_RevData (AB)'!D65+'ANS_RevData (EN)'!D65+'ANS_RevData (PH)'!D65+'ANS_RevData (OT)'!D65</f>
        <v>3999737.3400000003</v>
      </c>
      <c r="E65" s="7">
        <f>'ANS_RevData (LA)'!E65+'ANS_RevData (IB)'!E65+'ANS_RevData (IL)'!E65+'ANS_RevData (AB)'!E65+'ANS_RevData (EN)'!E65+'ANS_RevData (PH)'!E65+'ANS_RevData (OT)'!E65</f>
        <v>4011948.09</v>
      </c>
      <c r="F65" s="7">
        <f>'ANS_RevData (LA)'!F65+'ANS_RevData (IB)'!F65+'ANS_RevData (IL)'!F65+'ANS_RevData (AB)'!F65+'ANS_RevData (EN)'!F65+'ANS_RevData (PH)'!F65+'ANS_RevData (OT)'!F65</f>
        <v>5166557.5</v>
      </c>
      <c r="G65" s="7">
        <f>'ANS_RevData (LA)'!G65+'ANS_RevData (IB)'!G65+'ANS_RevData (IL)'!G65+'ANS_RevData (AB)'!G65+'ANS_RevData (EN)'!G65+'ANS_RevData (PH)'!G65+'ANS_RevData (OT)'!G65</f>
        <v>5350846.2200000007</v>
      </c>
      <c r="H65" s="7">
        <f>'ANS_RevData (LA)'!H65+'ANS_RevData (IB)'!H65+'ANS_RevData (IL)'!H65+'ANS_RevData (AB)'!H65+'ANS_RevData (EN)'!H65+'ANS_RevData (PH)'!H65+'ANS_RevData (OT)'!H65</f>
        <v>2521120</v>
      </c>
      <c r="I65" s="7">
        <f>'ANS_RevData (LA)'!I65+'ANS_RevData (IB)'!I65+'ANS_RevData (IL)'!I65+'ANS_RevData (AB)'!I65+'ANS_RevData (EN)'!I65+'ANS_RevData (PH)'!I65+'ANS_RevData (OT)'!I65</f>
        <v>4551780.2699999996</v>
      </c>
      <c r="J65" s="7">
        <f>'ANS_RevData (LA)'!J65+'ANS_RevData (IB)'!J65+'ANS_RevData (IL)'!J65+'ANS_RevData (AB)'!J65+'ANS_RevData (EN)'!J65+'ANS_RevData (PH)'!J65+'ANS_RevData (OT)'!J65</f>
        <v>5026701.42</v>
      </c>
      <c r="K65" s="7">
        <f>'ANS_RevData (LA)'!K65+'ANS_RevData (IB)'!K65+'ANS_RevData (IL)'!K65+'ANS_RevData (AB)'!K65+'ANS_RevData (EN)'!K65+'ANS_RevData (PH)'!K65+'ANS_RevData (OT)'!K65</f>
        <v>5403059.25</v>
      </c>
      <c r="L65" s="7">
        <f>'ANS_RevData (LA)'!L65+'ANS_RevData (IB)'!L65+'ANS_RevData (IL)'!L65+'ANS_RevData (AB)'!L65+'ANS_RevData (EN)'!L65+'ANS_RevData (PH)'!L65+'ANS_RevData (OT)'!L65</f>
        <v>7573987.0100000007</v>
      </c>
      <c r="M65" s="7">
        <f>'ANS_RevData (LA)'!M65+'ANS_RevData (IB)'!M65+'ANS_RevData (IL)'!M65+'ANS_RevData (AB)'!M65+'ANS_RevData (EN)'!M65+'ANS_RevData (PH)'!M65+'ANS_RevData (OT)'!M65</f>
        <v>10158911.59</v>
      </c>
      <c r="N65" s="7">
        <f>'ANS_RevData (LA)'!N65+'ANS_RevData (IB)'!N65+'ANS_RevData (IL)'!N65+'ANS_RevData (AB)'!N65+'ANS_RevData (EN)'!N65+'ANS_RevData (PH)'!N65+'ANS_RevData (OT)'!N65</f>
        <v>9576993.9100000001</v>
      </c>
      <c r="O65" s="7">
        <f>'ANS_RevData (LA)'!O65+'ANS_RevData (IB)'!O65+'ANS_RevData (IL)'!O65+'ANS_RevData (AB)'!O65+'ANS_RevData (EN)'!O65+'ANS_RevData (PH)'!O65+'ANS_RevData (OT)'!O65</f>
        <v>12016070.879999999</v>
      </c>
      <c r="P65" s="7">
        <f>'ANS_RevData (LA)'!P65+'ANS_RevData (IB)'!P65+'ANS_RevData (IL)'!P65+'ANS_RevData (AB)'!P65+'ANS_RevData (EN)'!P65+'ANS_RevData (PH)'!P65+'ANS_RevData (OT)'!P65</f>
        <v>10937777.25</v>
      </c>
      <c r="Q65" s="7">
        <f>'ANS_RevData (LA)'!Q65+'ANS_RevData (IB)'!Q65+'ANS_RevData (IL)'!Q65+'ANS_RevData (AB)'!Q65+'ANS_RevData (EN)'!Q65+'ANS_RevData (PH)'!Q65+'ANS_RevData (OT)'!Q65</f>
        <v>11390842.77</v>
      </c>
      <c r="R65" s="7">
        <f>'ANS_RevData (LA)'!R65+'ANS_RevData (IB)'!R65+'ANS_RevData (IL)'!R65+'ANS_RevData (AB)'!R65+'ANS_RevData (EN)'!R65+'ANS_RevData (PH)'!R65+'ANS_RevData (OT)'!R65</f>
        <v>12397129.810000001</v>
      </c>
      <c r="S65" s="7">
        <f>'ANS_RevData (LA)'!S65+'ANS_RevData (IB)'!S65+'ANS_RevData (IL)'!S65+'ANS_RevData (AB)'!S65+'ANS_RevData (EN)'!S65+'ANS_RevData (PH)'!S65+'ANS_RevData (OT)'!S65</f>
        <v>11945909.370000001</v>
      </c>
      <c r="T65" s="7">
        <f>'ANS_RevData (LA)'!T65+'ANS_RevData (IB)'!T65+'ANS_RevData (IL)'!T65+'ANS_RevData (AB)'!T65+'ANS_RevData (EN)'!T65+'ANS_RevData (PH)'!T65+'ANS_RevData (OT)'!T65</f>
        <v>11589697.77</v>
      </c>
      <c r="U65" s="7">
        <f>'ANS_RevData (LA)'!U65+'ANS_RevData (IB)'!U65+'ANS_RevData (IL)'!U65+'ANS_RevData (AB)'!U65+'ANS_RevData (EN)'!U65+'ANS_RevData (PH)'!U65+'ANS_RevData (OT)'!U65</f>
        <v>11718686.739999998</v>
      </c>
      <c r="V65" s="7">
        <f>'ANS_RevData (LA)'!V65+'ANS_RevData (IB)'!V65+'ANS_RevData (IL)'!V65+'ANS_RevData (AB)'!V65+'ANS_RevData (EN)'!V65+'ANS_RevData (PH)'!V65+'ANS_RevData (OT)'!V65</f>
        <v>11703273.99</v>
      </c>
      <c r="W65" s="7">
        <f>'ANS_RevData (LA)'!W65+'ANS_RevData (IB)'!W65+'ANS_RevData (IL)'!W65+'ANS_RevData (AB)'!W65+'ANS_RevData (EN)'!W65+'ANS_RevData (PH)'!W65+'ANS_RevData (OT)'!W65</f>
        <v>19977631.759999998</v>
      </c>
      <c r="X65" s="7">
        <f>'ANS_RevData (LA)'!X65+'ANS_RevData (IB)'!X65+'ANS_RevData (IL)'!X65+'ANS_RevData (AB)'!X65+'ANS_RevData (EN)'!X65+'ANS_RevData (PH)'!X65+'ANS_RevData (OT)'!X65</f>
        <v>25154281.82</v>
      </c>
      <c r="Y65" s="7">
        <f>'ANS_RevData (LA)'!Y65+'ANS_RevData (IB)'!Y65+'ANS_RevData (IL)'!Y65+'ANS_RevData (AB)'!Y65+'ANS_RevData (EN)'!Y65+'ANS_RevData (PH)'!Y65+'ANS_RevData (OT)'!Y65</f>
        <v>26620002.550000001</v>
      </c>
      <c r="Z65" s="7">
        <f>'ANS_RevData (LA)'!Z65+'ANS_RevData (IB)'!Z65+'ANS_RevData (IL)'!Z65+'ANS_RevData (AB)'!Z65+'ANS_RevData (EN)'!Z65+'ANS_RevData (PH)'!Z65+'ANS_RevData (OT)'!Z65</f>
        <v>26021584.75</v>
      </c>
      <c r="AA65" s="7">
        <f>'ANS_RevData (LA)'!AA65+'ANS_RevData (IB)'!AA65+'ANS_RevData (IL)'!AA65+'ANS_RevData (AB)'!AA65+'ANS_RevData (EN)'!AA65+'ANS_RevData (PH)'!AA65+'ANS_RevData (OT)'!AA65</f>
        <v>40913573.190000005</v>
      </c>
      <c r="AB65" s="7">
        <f>'ANS_RevData (LA)'!AB65+'ANS_RevData (IB)'!AB65+'ANS_RevData (IL)'!AB65+'ANS_RevData (AB)'!AB65+'ANS_RevData (EN)'!AB65+'ANS_RevData (PH)'!AB65+'ANS_RevData (OT)'!AB65</f>
        <v>43207026.390000001</v>
      </c>
      <c r="AC65" s="7">
        <f>'ANS_RevData (LA)'!AC65+'ANS_RevData (IB)'!AC65+'ANS_RevData (IL)'!AC65+'ANS_RevData (AB)'!AC65+'ANS_RevData (EN)'!AC65+'ANS_RevData (PH)'!AC65+'ANS_RevData (OT)'!AC65</f>
        <v>41308686.730000004</v>
      </c>
      <c r="AF65" s="7">
        <f>AB65</f>
        <v>43207026.390000001</v>
      </c>
      <c r="AG65" s="7">
        <f>AC65</f>
        <v>41308686.730000004</v>
      </c>
      <c r="AH65" s="7" t="e">
        <f>'ANS_RevData (LA)'!AH65+'ANS_RevData (IB)'!AH65+'ANS_RevData (IL)'!AH65+'ANS_RevData (AB)'!AH65+'ANS_RevData (EN)'!AH65+'ANS_RevData (PH)'!AH65+'ANS_RevData (OT)'!AH65</f>
        <v>#VALUE!</v>
      </c>
      <c r="AI65" s="7" t="e">
        <f>'ANS_RevData (LA)'!AI65+'ANS_RevData (IB)'!AI65+'ANS_RevData (IL)'!AI65+'ANS_RevData (AB)'!AI65+'ANS_RevData (EN)'!AI65+'ANS_RevData (PH)'!AI65+'ANS_RevData (OT)'!AI65</f>
        <v>#VALUE!</v>
      </c>
      <c r="AJ65" s="9" t="e">
        <f>'ANS_RevData (LA)'!AJ65+'ANS_RevData (IB)'!AJ65+'ANS_RevData (IL)'!AJ65+'ANS_RevData (AB)'!AJ65+'ANS_RevData (EN)'!AJ65+'ANS_RevData (PH)'!AJ65+'ANS_RevData (OT)'!AJ65</f>
        <v>#VALUE!</v>
      </c>
      <c r="AK65" s="9" t="e">
        <f>'ANS_RevData (LA)'!AK65+'ANS_RevData (IB)'!AK65+'ANS_RevData (IL)'!AK65+'ANS_RevData (AB)'!AK65+'ANS_RevData (EN)'!AK65+'ANS_RevData (PH)'!AK65+'ANS_RevData (OT)'!AK65</f>
        <v>#VALUE!</v>
      </c>
      <c r="AL65" s="9" t="e">
        <f>'ANS_RevData (LA)'!AL65+'ANS_RevData (IB)'!AL65+'ANS_RevData (IL)'!AL65+'ANS_RevData (AB)'!AL65+'ANS_RevData (EN)'!AL65+'ANS_RevData (PH)'!AL65+'ANS_RevData (OT)'!AL65</f>
        <v>#VALUE!</v>
      </c>
      <c r="AM65" s="9" t="e">
        <f>'ANS_RevData (LA)'!AM65+'ANS_RevData (IB)'!AM65+'ANS_RevData (IL)'!AM65+'ANS_RevData (AB)'!AM65+'ANS_RevData (EN)'!AM65+'ANS_RevData (PH)'!AM65+'ANS_RevData (OT)'!AM65</f>
        <v>#VALUE!</v>
      </c>
      <c r="AN65" s="9" t="e">
        <f>'ANS_RevData (LA)'!AN65+'ANS_RevData (IB)'!AN65+'ANS_RevData (IL)'!AN65+'ANS_RevData (AB)'!AN65+'ANS_RevData (EN)'!AN65+'ANS_RevData (PH)'!AN65+'ANS_RevData (OT)'!AN65</f>
        <v>#VALUE!</v>
      </c>
      <c r="AO65" s="9" t="e">
        <f>'ANS_RevData (LA)'!AO65+'ANS_RevData (IB)'!AO65+'ANS_RevData (IL)'!AO65+'ANS_RevData (AB)'!AO65+'ANS_RevData (EN)'!AO65+'ANS_RevData (PH)'!AO65+'ANS_RevData (OT)'!AO65</f>
        <v>#VALUE!</v>
      </c>
      <c r="AP65" s="9" t="e">
        <f>'ANS_RevData (LA)'!AP65+'ANS_RevData (IB)'!AP65+'ANS_RevData (IL)'!AP65+'ANS_RevData (AB)'!AP65+'ANS_RevData (EN)'!AP65+'ANS_RevData (PH)'!AP65+'ANS_RevData (OT)'!AP65</f>
        <v>#VALUE!</v>
      </c>
      <c r="AQ65" s="9" t="e">
        <f>'ANS_RevData (LA)'!AQ65+'ANS_RevData (IB)'!AQ65+'ANS_RevData (IL)'!AQ65+'ANS_RevData (AB)'!AQ65+'ANS_RevData (EN)'!AQ65+'ANS_RevData (PH)'!AQ65+'ANS_RevData (OT)'!AQ65</f>
        <v>#VALUE!</v>
      </c>
      <c r="AR65" s="9" t="e">
        <f>'ANS_RevData (LA)'!AR65+'ANS_RevData (IB)'!AR65+'ANS_RevData (IL)'!AR65+'ANS_RevData (AB)'!AR65+'ANS_RevData (EN)'!AR65+'ANS_RevData (PH)'!AR65+'ANS_RevData (OT)'!AR65</f>
        <v>#VALUE!</v>
      </c>
      <c r="AS65" s="9" t="e">
        <f>'ANS_RevData (LA)'!AS65+'ANS_RevData (IB)'!AS65+'ANS_RevData (IL)'!AS65+'ANS_RevData (AB)'!AS65+'ANS_RevData (EN)'!AS65+'ANS_RevData (PH)'!AS65+'ANS_RevData (OT)'!AS65</f>
        <v>#VALUE!</v>
      </c>
      <c r="AT65" s="9" t="e">
        <f>'ANS_RevData (LA)'!AT65+'ANS_RevData (IB)'!AT65+'ANS_RevData (IL)'!AT65+'ANS_RevData (AB)'!AT65+'ANS_RevData (EN)'!AT65+'ANS_RevData (PH)'!AT65+'ANS_RevData (OT)'!AT65</f>
        <v>#VALUE!</v>
      </c>
      <c r="AU65" s="9" t="e">
        <f>'ANS_RevData (LA)'!AU65+'ANS_RevData (IB)'!AU65+'ANS_RevData (IL)'!AU65+'ANS_RevData (AB)'!AU65+'ANS_RevData (EN)'!AU65+'ANS_RevData (PH)'!AU65+'ANS_RevData (OT)'!AU65</f>
        <v>#VALUE!</v>
      </c>
      <c r="AV65" s="9" t="e">
        <f>'ANS_RevData (LA)'!AV65+'ANS_RevData (IB)'!AV65+'ANS_RevData (IL)'!AV65+'ANS_RevData (AB)'!AV65+'ANS_RevData (EN)'!AV65+'ANS_RevData (PH)'!AV65+'ANS_RevData (OT)'!AV65</f>
        <v>#VALUE!</v>
      </c>
      <c r="AW65" s="9" t="e">
        <f>'ANS_RevData (LA)'!AW65+'ANS_RevData (IB)'!AW65+'ANS_RevData (IL)'!AW65+'ANS_RevData (AB)'!AW65+'ANS_RevData (EN)'!AW65+'ANS_RevData (PH)'!AW65+'ANS_RevData (OT)'!AW65</f>
        <v>#VALUE!</v>
      </c>
      <c r="AX65" s="9" t="e">
        <f>'ANS_RevData (LA)'!AX65+'ANS_RevData (IB)'!AX65+'ANS_RevData (IL)'!AX65+'ANS_RevData (AB)'!AX65+'ANS_RevData (EN)'!AX65+'ANS_RevData (PH)'!AX65+'ANS_RevData (OT)'!AX65</f>
        <v>#VALUE!</v>
      </c>
      <c r="AY65" s="9" t="e">
        <f>'ANS_RevData (LA)'!AY65+'ANS_RevData (IB)'!AY65+'ANS_RevData (IL)'!AY65+'ANS_RevData (AB)'!AY65+'ANS_RevData (EN)'!AY65+'ANS_RevData (PH)'!AY65+'ANS_RevData (OT)'!AY65</f>
        <v>#VALUE!</v>
      </c>
      <c r="AZ65" s="9" t="e">
        <f>'ANS_RevData (LA)'!AZ65+'ANS_RevData (IB)'!AZ65+'ANS_RevData (IL)'!AZ65+'ANS_RevData (AB)'!AZ65+'ANS_RevData (EN)'!AZ65+'ANS_RevData (PH)'!AZ65+'ANS_RevData (OT)'!AZ65</f>
        <v>#VALUE!</v>
      </c>
      <c r="BA65" s="9" t="e">
        <f>'ANS_RevData (LA)'!BA65+'ANS_RevData (IB)'!BA65+'ANS_RevData (IL)'!BA65+'ANS_RevData (AB)'!BA65+'ANS_RevData (EN)'!BA65+'ANS_RevData (PH)'!BA65+'ANS_RevData (OT)'!BA65</f>
        <v>#VALUE!</v>
      </c>
      <c r="BB65" s="9" t="e">
        <f>'ANS_RevData (LA)'!BB65+'ANS_RevData (IB)'!BB65+'ANS_RevData (IL)'!BB65+'ANS_RevData (AB)'!BB65+'ANS_RevData (EN)'!BB65+'ANS_RevData (PH)'!BB65+'ANS_RevData (OT)'!BB65</f>
        <v>#VALUE!</v>
      </c>
      <c r="BC65" s="9" t="e">
        <f>'ANS_RevData (LA)'!BC65+'ANS_RevData (IB)'!BC65+'ANS_RevData (IL)'!BC65+'ANS_RevData (AB)'!BC65+'ANS_RevData (EN)'!BC65+'ANS_RevData (PH)'!BC65+'ANS_RevData (OT)'!BC65</f>
        <v>#VALUE!</v>
      </c>
      <c r="BD65" s="9" t="e">
        <f>'ANS_RevData (LA)'!BD65+'ANS_RevData (IB)'!BD65+'ANS_RevData (IL)'!BD65+'ANS_RevData (AB)'!BD65+'ANS_RevData (EN)'!BD65+'ANS_RevData (PH)'!BD65+'ANS_RevData (OT)'!BD65</f>
        <v>#VALUE!</v>
      </c>
      <c r="BE65" s="9" t="e">
        <f>'ANS_RevData (LA)'!BE65+'ANS_RevData (IB)'!BE65+'ANS_RevData (IL)'!BE65+'ANS_RevData (AB)'!BE65+'ANS_RevData (EN)'!BE65+'ANS_RevData (PH)'!BE65+'ANS_RevData (OT)'!BE65</f>
        <v>#VALUE!</v>
      </c>
      <c r="BF65" s="9" t="e">
        <f>'ANS_RevData (LA)'!BF65+'ANS_RevData (IB)'!BF65+'ANS_RevData (IL)'!BF65+'ANS_RevData (AB)'!BF65+'ANS_RevData (EN)'!BF65+'ANS_RevData (PH)'!BF65+'ANS_RevData (OT)'!BF65</f>
        <v>#VALUE!</v>
      </c>
      <c r="BG65" s="9" t="e">
        <f>'ANS_RevData (LA)'!BG65+'ANS_RevData (IB)'!BG65+'ANS_RevData (IL)'!BG65+'ANS_RevData (AB)'!BG65+'ANS_RevData (EN)'!BG65+'ANS_RevData (PH)'!BG65+'ANS_RevData (OT)'!BG65</f>
        <v>#VALUE!</v>
      </c>
      <c r="BH65" s="9" t="e">
        <f>'ANS_RevData (LA)'!BH65+'ANS_RevData (IB)'!BH65+'ANS_RevData (IL)'!BH65+'ANS_RevData (AB)'!BH65+'ANS_RevData (EN)'!BH65+'ANS_RevData (PH)'!BH65+'ANS_RevData (OT)'!BH65</f>
        <v>#VALUE!</v>
      </c>
      <c r="BI65" s="9" t="e">
        <f>'ANS_RevData (LA)'!BI65+'ANS_RevData (IB)'!BI65+'ANS_RevData (IL)'!BI65+'ANS_RevData (AB)'!BI65+'ANS_RevData (EN)'!BI65+'ANS_RevData (PH)'!BI65+'ANS_RevData (OT)'!BI65</f>
        <v>#VALUE!</v>
      </c>
      <c r="BJ65" s="9" t="e">
        <f>'ANS_RevData (LA)'!BJ65+'ANS_RevData (IB)'!BJ65+'ANS_RevData (IL)'!BJ65+'ANS_RevData (AB)'!BJ65+'ANS_RevData (EN)'!BJ65+'ANS_RevData (PH)'!BJ65+'ANS_RevData (OT)'!BJ65</f>
        <v>#VALUE!</v>
      </c>
      <c r="BK65" s="9" t="e">
        <f>'ANS_RevData (LA)'!BK65+'ANS_RevData (IB)'!BK65+'ANS_RevData (IL)'!BK65+'ANS_RevData (AB)'!BK65+'ANS_RevData (EN)'!BK65+'ANS_RevData (PH)'!BK65+'ANS_RevData (OT)'!BK65</f>
        <v>#VALUE!</v>
      </c>
      <c r="BL65" s="9" t="e">
        <f>'ANS_RevData (LA)'!BL65+'ANS_RevData (IB)'!BL65+'ANS_RevData (IL)'!BL65+'ANS_RevData (AB)'!BL65+'ANS_RevData (EN)'!BL65+'ANS_RevData (PH)'!BL65+'ANS_RevData (OT)'!BL65</f>
        <v>#VALUE!</v>
      </c>
      <c r="BM65" s="9" t="e">
        <f>'ANS_RevData (LA)'!BM65+'ANS_RevData (IB)'!BM65+'ANS_RevData (IL)'!BM65+'ANS_RevData (AB)'!BM65+'ANS_RevData (EN)'!BM65+'ANS_RevData (PH)'!BM65+'ANS_RevData (OT)'!BM65</f>
        <v>#VALUE!</v>
      </c>
      <c r="BN65" s="9" t="e">
        <f>'ANS_RevData (LA)'!BN65+'ANS_RevData (IB)'!BN65+'ANS_RevData (IL)'!BN65+'ANS_RevData (AB)'!BN65+'ANS_RevData (EN)'!BN65+'ANS_RevData (PH)'!BN65+'ANS_RevData (OT)'!BN65</f>
        <v>#VALUE!</v>
      </c>
      <c r="BO65" s="9" t="e">
        <f>'ANS_RevData (LA)'!BO65+'ANS_RevData (IB)'!BO65+'ANS_RevData (IL)'!BO65+'ANS_RevData (AB)'!BO65+'ANS_RevData (EN)'!BO65+'ANS_RevData (PH)'!BO65+'ANS_RevData (OT)'!BO65</f>
        <v>#VALUE!</v>
      </c>
    </row>
    <row r="66" spans="2:67" x14ac:dyDescent="0.25">
      <c r="B66" t="s">
        <v>290</v>
      </c>
      <c r="D66" s="7">
        <f>'ANS_RevData (LA)'!D66+'ANS_RevData (IB)'!D66+'ANS_RevData (IL)'!D66+'ANS_RevData (AB)'!D66+'ANS_RevData (EN)'!D66+'ANS_RevData (PH)'!D66+'ANS_RevData (OT)'!D66</f>
        <v>1642980</v>
      </c>
      <c r="E66" s="7">
        <f>'ANS_RevData (LA)'!E66+'ANS_RevData (IB)'!E66+'ANS_RevData (IL)'!E66+'ANS_RevData (AB)'!E66+'ANS_RevData (EN)'!E66+'ANS_RevData (PH)'!E66+'ANS_RevData (OT)'!E66</f>
        <v>1647350</v>
      </c>
      <c r="F66" s="7">
        <f>'ANS_RevData (LA)'!F66+'ANS_RevData (IB)'!F66+'ANS_RevData (IL)'!F66+'ANS_RevData (AB)'!F66+'ANS_RevData (EN)'!F66+'ANS_RevData (PH)'!F66+'ANS_RevData (OT)'!F66</f>
        <v>2117460</v>
      </c>
      <c r="G66" s="7">
        <f>'ANS_RevData (LA)'!G66+'ANS_RevData (IB)'!G66+'ANS_RevData (IL)'!G66+'ANS_RevData (AB)'!G66+'ANS_RevData (EN)'!G66+'ANS_RevData (PH)'!G66+'ANS_RevData (OT)'!G66</f>
        <v>2179050</v>
      </c>
      <c r="H66" s="7">
        <f>'ANS_RevData (LA)'!H66+'ANS_RevData (IB)'!H66+'ANS_RevData (IL)'!H66+'ANS_RevData (AB)'!H66+'ANS_RevData (EN)'!H66+'ANS_RevData (PH)'!H66+'ANS_RevData (OT)'!H66</f>
        <v>2520625</v>
      </c>
      <c r="I66" s="7">
        <f>'ANS_RevData (LA)'!I66+'ANS_RevData (IB)'!I66+'ANS_RevData (IL)'!I66+'ANS_RevData (AB)'!I66+'ANS_RevData (EN)'!I66+'ANS_RevData (PH)'!I66+'ANS_RevData (OT)'!I66</f>
        <v>2866990</v>
      </c>
      <c r="J66" s="7">
        <f>'ANS_RevData (LA)'!J66+'ANS_RevData (IB)'!J66+'ANS_RevData (IL)'!J66+'ANS_RevData (AB)'!J66+'ANS_RevData (EN)'!J66+'ANS_RevData (PH)'!J66+'ANS_RevData (OT)'!J66</f>
        <v>3120225</v>
      </c>
      <c r="K66" s="7">
        <f>'ANS_RevData (LA)'!K66+'ANS_RevData (IB)'!K66+'ANS_RevData (IL)'!K66+'ANS_RevData (AB)'!K66+'ANS_RevData (EN)'!K66+'ANS_RevData (PH)'!K66+'ANS_RevData (OT)'!K66</f>
        <v>3241780</v>
      </c>
      <c r="L66" s="7">
        <f>'ANS_RevData (LA)'!L66+'ANS_RevData (IB)'!L66+'ANS_RevData (IL)'!L66+'ANS_RevData (AB)'!L66+'ANS_RevData (EN)'!L66+'ANS_RevData (PH)'!L66+'ANS_RevData (OT)'!L66</f>
        <v>3467465</v>
      </c>
      <c r="M66" s="7">
        <f>'ANS_RevData (LA)'!M66+'ANS_RevData (IB)'!M66+'ANS_RevData (IL)'!M66+'ANS_RevData (AB)'!M66+'ANS_RevData (EN)'!M66+'ANS_RevData (PH)'!M66+'ANS_RevData (OT)'!M66</f>
        <v>4030645</v>
      </c>
      <c r="N66" s="7">
        <f>'ANS_RevData (LA)'!N66+'ANS_RevData (IB)'!N66+'ANS_RevData (IL)'!N66+'ANS_RevData (AB)'!N66+'ANS_RevData (EN)'!N66+'ANS_RevData (PH)'!N66+'ANS_RevData (OT)'!N66</f>
        <v>3884690</v>
      </c>
      <c r="O66" s="7">
        <f>'ANS_RevData (LA)'!O66+'ANS_RevData (IB)'!O66+'ANS_RevData (IL)'!O66+'ANS_RevData (AB)'!O66+'ANS_RevData (EN)'!O66+'ANS_RevData (PH)'!O66+'ANS_RevData (OT)'!O66</f>
        <v>4739532.3000000007</v>
      </c>
      <c r="P66" s="7">
        <f>'ANS_RevData (LA)'!P66+'ANS_RevData (IB)'!P66+'ANS_RevData (IL)'!P66+'ANS_RevData (AB)'!P66+'ANS_RevData (EN)'!P66+'ANS_RevData (PH)'!P66+'ANS_RevData (OT)'!P66</f>
        <v>4317364.9399999995</v>
      </c>
      <c r="Q66" s="7">
        <f>'ANS_RevData (LA)'!Q66+'ANS_RevData (IB)'!Q66+'ANS_RevData (IL)'!Q66+'ANS_RevData (AB)'!Q66+'ANS_RevData (EN)'!Q66+'ANS_RevData (PH)'!Q66+'ANS_RevData (OT)'!Q66</f>
        <v>4484823.76</v>
      </c>
      <c r="R66" s="7">
        <f>'ANS_RevData (LA)'!R66+'ANS_RevData (IB)'!R66+'ANS_RevData (IL)'!R66+'ANS_RevData (AB)'!R66+'ANS_RevData (EN)'!R66+'ANS_RevData (PH)'!R66+'ANS_RevData (OT)'!R66</f>
        <v>4876852.84</v>
      </c>
      <c r="S66" s="7">
        <f>'ANS_RevData (LA)'!S66+'ANS_RevData (IB)'!S66+'ANS_RevData (IL)'!S66+'ANS_RevData (AB)'!S66+'ANS_RevData (EN)'!S66+'ANS_RevData (PH)'!S66+'ANS_RevData (OT)'!S66</f>
        <v>4692721.5999999996</v>
      </c>
      <c r="T66" s="7">
        <f>'ANS_RevData (LA)'!T66+'ANS_RevData (IB)'!T66+'ANS_RevData (IL)'!T66+'ANS_RevData (AB)'!T66+'ANS_RevData (EN)'!T66+'ANS_RevData (PH)'!T66+'ANS_RevData (OT)'!T66</f>
        <v>4557850.38</v>
      </c>
      <c r="U66" s="7">
        <f>'ANS_RevData (LA)'!U66+'ANS_RevData (IB)'!U66+'ANS_RevData (IL)'!U66+'ANS_RevData (AB)'!U66+'ANS_RevData (EN)'!U66+'ANS_RevData (PH)'!U66+'ANS_RevData (OT)'!U66</f>
        <v>4580290</v>
      </c>
      <c r="V66" s="7">
        <f>'ANS_RevData (LA)'!V66+'ANS_RevData (IB)'!V66+'ANS_RevData (IL)'!V66+'ANS_RevData (AB)'!V66+'ANS_RevData (EN)'!V66+'ANS_RevData (PH)'!V66+'ANS_RevData (OT)'!V66</f>
        <v>4601910</v>
      </c>
      <c r="W66" s="7">
        <f>'ANS_RevData (LA)'!W66+'ANS_RevData (IB)'!W66+'ANS_RevData (IL)'!W66+'ANS_RevData (AB)'!W66+'ANS_RevData (EN)'!W66+'ANS_RevData (PH)'!W66+'ANS_RevData (OT)'!W66</f>
        <v>5255291.5</v>
      </c>
      <c r="X66" s="7">
        <f>'ANS_RevData (LA)'!X66+'ANS_RevData (IB)'!X66+'ANS_RevData (IL)'!X66+'ANS_RevData (AB)'!X66+'ANS_RevData (EN)'!X66+'ANS_RevData (PH)'!X66+'ANS_RevData (OT)'!X66</f>
        <v>5644110.5600000005</v>
      </c>
      <c r="Y66" s="7">
        <f>'ANS_RevData (LA)'!Y66+'ANS_RevData (IB)'!Y66+'ANS_RevData (IL)'!Y66+'ANS_RevData (AB)'!Y66+'ANS_RevData (EN)'!Y66+'ANS_RevData (PH)'!Y66+'ANS_RevData (OT)'!Y66</f>
        <v>5617239.5999999996</v>
      </c>
      <c r="Z66" s="7">
        <f>'ANS_RevData (LA)'!Z66+'ANS_RevData (IB)'!Z66+'ANS_RevData (IL)'!Z66+'ANS_RevData (AB)'!Z66+'ANS_RevData (EN)'!Z66+'ANS_RevData (PH)'!Z66+'ANS_RevData (OT)'!Z66</f>
        <v>5292381.59</v>
      </c>
      <c r="AA66" s="7">
        <f>'ANS_RevData (LA)'!AA66+'ANS_RevData (IB)'!AA66+'ANS_RevData (IL)'!AA66+'ANS_RevData (AB)'!AA66+'ANS_RevData (EN)'!AA66+'ANS_RevData (PH)'!AA66+'ANS_RevData (OT)'!AA66</f>
        <v>7481653.75</v>
      </c>
      <c r="AB66" s="7">
        <f>'ANS_RevData (LA)'!AB66+'ANS_RevData (IB)'!AB66+'ANS_RevData (IL)'!AB66+'ANS_RevData (AB)'!AB66+'ANS_RevData (EN)'!AB66+'ANS_RevData (PH)'!AB66+'ANS_RevData (OT)'!AB66</f>
        <v>7483408.2699999996</v>
      </c>
      <c r="AC66" s="7">
        <f>'ANS_RevData (LA)'!AC66+'ANS_RevData (IB)'!AC66+'ANS_RevData (IL)'!AC66+'ANS_RevData (AB)'!AC66+'ANS_RevData (EN)'!AC66+'ANS_RevData (PH)'!AC66+'ANS_RevData (OT)'!AC66</f>
        <v>7511348.209999999</v>
      </c>
      <c r="AF66" s="7">
        <f>AB66</f>
        <v>7483408.2699999996</v>
      </c>
      <c r="AG66" s="7">
        <f>AC66</f>
        <v>7511348.209999999</v>
      </c>
      <c r="AH66" s="7" t="e">
        <f>'ANS_RevData (LA)'!AH66+'ANS_RevData (IB)'!AH66+'ANS_RevData (IL)'!AH66+'ANS_RevData (AB)'!AH66+'ANS_RevData (EN)'!AH66+'ANS_RevData (PH)'!AH66+'ANS_RevData (OT)'!AH66</f>
        <v>#VALUE!</v>
      </c>
      <c r="AI66" s="7" t="e">
        <f>'ANS_RevData (LA)'!AI66+'ANS_RevData (IB)'!AI66+'ANS_RevData (IL)'!AI66+'ANS_RevData (AB)'!AI66+'ANS_RevData (EN)'!AI66+'ANS_RevData (PH)'!AI66+'ANS_RevData (OT)'!AI66</f>
        <v>#VALUE!</v>
      </c>
      <c r="AJ66" s="9" t="e">
        <f>'ANS_RevData (LA)'!AJ66+'ANS_RevData (IB)'!AJ66+'ANS_RevData (IL)'!AJ66+'ANS_RevData (AB)'!AJ66+'ANS_RevData (EN)'!AJ66+'ANS_RevData (PH)'!AJ66+'ANS_RevData (OT)'!AJ66</f>
        <v>#VALUE!</v>
      </c>
      <c r="AK66" s="9" t="e">
        <f>'ANS_RevData (LA)'!AK66+'ANS_RevData (IB)'!AK66+'ANS_RevData (IL)'!AK66+'ANS_RevData (AB)'!AK66+'ANS_RevData (EN)'!AK66+'ANS_RevData (PH)'!AK66+'ANS_RevData (OT)'!AK66</f>
        <v>#VALUE!</v>
      </c>
      <c r="AL66" s="9" t="e">
        <f>'ANS_RevData (LA)'!AL66+'ANS_RevData (IB)'!AL66+'ANS_RevData (IL)'!AL66+'ANS_RevData (AB)'!AL66+'ANS_RevData (EN)'!AL66+'ANS_RevData (PH)'!AL66+'ANS_RevData (OT)'!AL66</f>
        <v>#VALUE!</v>
      </c>
      <c r="AM66" s="9" t="e">
        <f>'ANS_RevData (LA)'!AM66+'ANS_RevData (IB)'!AM66+'ANS_RevData (IL)'!AM66+'ANS_RevData (AB)'!AM66+'ANS_RevData (EN)'!AM66+'ANS_RevData (PH)'!AM66+'ANS_RevData (OT)'!AM66</f>
        <v>#VALUE!</v>
      </c>
      <c r="AN66" s="9" t="e">
        <f>'ANS_RevData (LA)'!AN66+'ANS_RevData (IB)'!AN66+'ANS_RevData (IL)'!AN66+'ANS_RevData (AB)'!AN66+'ANS_RevData (EN)'!AN66+'ANS_RevData (PH)'!AN66+'ANS_RevData (OT)'!AN66</f>
        <v>#VALUE!</v>
      </c>
      <c r="AO66" s="9" t="e">
        <f>'ANS_RevData (LA)'!AO66+'ANS_RevData (IB)'!AO66+'ANS_RevData (IL)'!AO66+'ANS_RevData (AB)'!AO66+'ANS_RevData (EN)'!AO66+'ANS_RevData (PH)'!AO66+'ANS_RevData (OT)'!AO66</f>
        <v>#VALUE!</v>
      </c>
      <c r="AP66" s="9" t="e">
        <f>'ANS_RevData (LA)'!AP66+'ANS_RevData (IB)'!AP66+'ANS_RevData (IL)'!AP66+'ANS_RevData (AB)'!AP66+'ANS_RevData (EN)'!AP66+'ANS_RevData (PH)'!AP66+'ANS_RevData (OT)'!AP66</f>
        <v>#VALUE!</v>
      </c>
      <c r="AQ66" s="9" t="e">
        <f>'ANS_RevData (LA)'!AQ66+'ANS_RevData (IB)'!AQ66+'ANS_RevData (IL)'!AQ66+'ANS_RevData (AB)'!AQ66+'ANS_RevData (EN)'!AQ66+'ANS_RevData (PH)'!AQ66+'ANS_RevData (OT)'!AQ66</f>
        <v>#VALUE!</v>
      </c>
      <c r="AR66" s="9" t="e">
        <f>'ANS_RevData (LA)'!AR66+'ANS_RevData (IB)'!AR66+'ANS_RevData (IL)'!AR66+'ANS_RevData (AB)'!AR66+'ANS_RevData (EN)'!AR66+'ANS_RevData (PH)'!AR66+'ANS_RevData (OT)'!AR66</f>
        <v>#VALUE!</v>
      </c>
      <c r="AS66" s="9" t="e">
        <f>'ANS_RevData (LA)'!AS66+'ANS_RevData (IB)'!AS66+'ANS_RevData (IL)'!AS66+'ANS_RevData (AB)'!AS66+'ANS_RevData (EN)'!AS66+'ANS_RevData (PH)'!AS66+'ANS_RevData (OT)'!AS66</f>
        <v>#VALUE!</v>
      </c>
      <c r="AT66" s="9" t="e">
        <f>'ANS_RevData (LA)'!AT66+'ANS_RevData (IB)'!AT66+'ANS_RevData (IL)'!AT66+'ANS_RevData (AB)'!AT66+'ANS_RevData (EN)'!AT66+'ANS_RevData (PH)'!AT66+'ANS_RevData (OT)'!AT66</f>
        <v>#VALUE!</v>
      </c>
      <c r="AU66" s="9" t="e">
        <f>'ANS_RevData (LA)'!AU66+'ANS_RevData (IB)'!AU66+'ANS_RevData (IL)'!AU66+'ANS_RevData (AB)'!AU66+'ANS_RevData (EN)'!AU66+'ANS_RevData (PH)'!AU66+'ANS_RevData (OT)'!AU66</f>
        <v>#VALUE!</v>
      </c>
      <c r="AV66" s="9" t="e">
        <f>'ANS_RevData (LA)'!AV66+'ANS_RevData (IB)'!AV66+'ANS_RevData (IL)'!AV66+'ANS_RevData (AB)'!AV66+'ANS_RevData (EN)'!AV66+'ANS_RevData (PH)'!AV66+'ANS_RevData (OT)'!AV66</f>
        <v>#VALUE!</v>
      </c>
      <c r="AW66" s="9" t="e">
        <f>'ANS_RevData (LA)'!AW66+'ANS_RevData (IB)'!AW66+'ANS_RevData (IL)'!AW66+'ANS_RevData (AB)'!AW66+'ANS_RevData (EN)'!AW66+'ANS_RevData (PH)'!AW66+'ANS_RevData (OT)'!AW66</f>
        <v>#VALUE!</v>
      </c>
      <c r="AX66" s="9" t="e">
        <f>'ANS_RevData (LA)'!AX66+'ANS_RevData (IB)'!AX66+'ANS_RevData (IL)'!AX66+'ANS_RevData (AB)'!AX66+'ANS_RevData (EN)'!AX66+'ANS_RevData (PH)'!AX66+'ANS_RevData (OT)'!AX66</f>
        <v>#VALUE!</v>
      </c>
      <c r="AY66" s="9" t="e">
        <f>'ANS_RevData (LA)'!AY66+'ANS_RevData (IB)'!AY66+'ANS_RevData (IL)'!AY66+'ANS_RevData (AB)'!AY66+'ANS_RevData (EN)'!AY66+'ANS_RevData (PH)'!AY66+'ANS_RevData (OT)'!AY66</f>
        <v>#VALUE!</v>
      </c>
      <c r="AZ66" s="9" t="e">
        <f>'ANS_RevData (LA)'!AZ66+'ANS_RevData (IB)'!AZ66+'ANS_RevData (IL)'!AZ66+'ANS_RevData (AB)'!AZ66+'ANS_RevData (EN)'!AZ66+'ANS_RevData (PH)'!AZ66+'ANS_RevData (OT)'!AZ66</f>
        <v>#VALUE!</v>
      </c>
      <c r="BA66" s="9" t="e">
        <f>'ANS_RevData (LA)'!BA66+'ANS_RevData (IB)'!BA66+'ANS_RevData (IL)'!BA66+'ANS_RevData (AB)'!BA66+'ANS_RevData (EN)'!BA66+'ANS_RevData (PH)'!BA66+'ANS_RevData (OT)'!BA66</f>
        <v>#VALUE!</v>
      </c>
      <c r="BB66" s="9" t="e">
        <f>'ANS_RevData (LA)'!BB66+'ANS_RevData (IB)'!BB66+'ANS_RevData (IL)'!BB66+'ANS_RevData (AB)'!BB66+'ANS_RevData (EN)'!BB66+'ANS_RevData (PH)'!BB66+'ANS_RevData (OT)'!BB66</f>
        <v>#VALUE!</v>
      </c>
      <c r="BC66" s="9" t="e">
        <f>'ANS_RevData (LA)'!BC66+'ANS_RevData (IB)'!BC66+'ANS_RevData (IL)'!BC66+'ANS_RevData (AB)'!BC66+'ANS_RevData (EN)'!BC66+'ANS_RevData (PH)'!BC66+'ANS_RevData (OT)'!BC66</f>
        <v>#VALUE!</v>
      </c>
      <c r="BD66" s="9" t="e">
        <f>'ANS_RevData (LA)'!BD66+'ANS_RevData (IB)'!BD66+'ANS_RevData (IL)'!BD66+'ANS_RevData (AB)'!BD66+'ANS_RevData (EN)'!BD66+'ANS_RevData (PH)'!BD66+'ANS_RevData (OT)'!BD66</f>
        <v>#VALUE!</v>
      </c>
      <c r="BE66" s="9" t="e">
        <f>'ANS_RevData (LA)'!BE66+'ANS_RevData (IB)'!BE66+'ANS_RevData (IL)'!BE66+'ANS_RevData (AB)'!BE66+'ANS_RevData (EN)'!BE66+'ANS_RevData (PH)'!BE66+'ANS_RevData (OT)'!BE66</f>
        <v>#VALUE!</v>
      </c>
      <c r="BF66" s="9" t="e">
        <f>'ANS_RevData (LA)'!BF66+'ANS_RevData (IB)'!BF66+'ANS_RevData (IL)'!BF66+'ANS_RevData (AB)'!BF66+'ANS_RevData (EN)'!BF66+'ANS_RevData (PH)'!BF66+'ANS_RevData (OT)'!BF66</f>
        <v>#VALUE!</v>
      </c>
      <c r="BG66" s="9" t="e">
        <f>'ANS_RevData (LA)'!BG66+'ANS_RevData (IB)'!BG66+'ANS_RevData (IL)'!BG66+'ANS_RevData (AB)'!BG66+'ANS_RevData (EN)'!BG66+'ANS_RevData (PH)'!BG66+'ANS_RevData (OT)'!BG66</f>
        <v>#VALUE!</v>
      </c>
      <c r="BH66" s="9" t="e">
        <f>'ANS_RevData (LA)'!BH66+'ANS_RevData (IB)'!BH66+'ANS_RevData (IL)'!BH66+'ANS_RevData (AB)'!BH66+'ANS_RevData (EN)'!BH66+'ANS_RevData (PH)'!BH66+'ANS_RevData (OT)'!BH66</f>
        <v>#VALUE!</v>
      </c>
      <c r="BI66" s="9" t="e">
        <f>'ANS_RevData (LA)'!BI66+'ANS_RevData (IB)'!BI66+'ANS_RevData (IL)'!BI66+'ANS_RevData (AB)'!BI66+'ANS_RevData (EN)'!BI66+'ANS_RevData (PH)'!BI66+'ANS_RevData (OT)'!BI66</f>
        <v>#VALUE!</v>
      </c>
      <c r="BJ66" s="9" t="e">
        <f>'ANS_RevData (LA)'!BJ66+'ANS_RevData (IB)'!BJ66+'ANS_RevData (IL)'!BJ66+'ANS_RevData (AB)'!BJ66+'ANS_RevData (EN)'!BJ66+'ANS_RevData (PH)'!BJ66+'ANS_RevData (OT)'!BJ66</f>
        <v>#VALUE!</v>
      </c>
      <c r="BK66" s="9" t="e">
        <f>'ANS_RevData (LA)'!BK66+'ANS_RevData (IB)'!BK66+'ANS_RevData (IL)'!BK66+'ANS_RevData (AB)'!BK66+'ANS_RevData (EN)'!BK66+'ANS_RevData (PH)'!BK66+'ANS_RevData (OT)'!BK66</f>
        <v>#VALUE!</v>
      </c>
      <c r="BL66" s="9" t="e">
        <f>'ANS_RevData (LA)'!BL66+'ANS_RevData (IB)'!BL66+'ANS_RevData (IL)'!BL66+'ANS_RevData (AB)'!BL66+'ANS_RevData (EN)'!BL66+'ANS_RevData (PH)'!BL66+'ANS_RevData (OT)'!BL66</f>
        <v>#VALUE!</v>
      </c>
      <c r="BM66" s="9" t="e">
        <f>'ANS_RevData (LA)'!BM66+'ANS_RevData (IB)'!BM66+'ANS_RevData (IL)'!BM66+'ANS_RevData (AB)'!BM66+'ANS_RevData (EN)'!BM66+'ANS_RevData (PH)'!BM66+'ANS_RevData (OT)'!BM66</f>
        <v>#VALUE!</v>
      </c>
      <c r="BN66" s="9" t="e">
        <f>'ANS_RevData (LA)'!BN66+'ANS_RevData (IB)'!BN66+'ANS_RevData (IL)'!BN66+'ANS_RevData (AB)'!BN66+'ANS_RevData (EN)'!BN66+'ANS_RevData (PH)'!BN66+'ANS_RevData (OT)'!BN66</f>
        <v>#VALUE!</v>
      </c>
      <c r="BO66" s="9" t="e">
        <f>'ANS_RevData (LA)'!BO66+'ANS_RevData (IB)'!BO66+'ANS_RevData (IL)'!BO66+'ANS_RevData (AB)'!BO66+'ANS_RevData (EN)'!BO66+'ANS_RevData (PH)'!BO66+'ANS_RevData (OT)'!BO66</f>
        <v>#VALUE!</v>
      </c>
    </row>
    <row r="67" spans="2:67" x14ac:dyDescent="0.25">
      <c r="B67" s="1"/>
    </row>
    <row r="68" spans="2:67" x14ac:dyDescent="0.25">
      <c r="B68" s="290" t="s">
        <v>118</v>
      </c>
      <c r="D68" s="240"/>
      <c r="E68" s="240"/>
      <c r="F68" s="240"/>
      <c r="G68" s="240"/>
      <c r="H68" s="240"/>
      <c r="I68" s="240"/>
      <c r="J68" s="240"/>
      <c r="K68" s="240"/>
      <c r="L68" s="240"/>
      <c r="M68" s="240"/>
      <c r="N68" s="240"/>
      <c r="O68" s="240"/>
      <c r="P68" s="240"/>
      <c r="Q68" s="240"/>
      <c r="R68" s="240"/>
      <c r="S68" s="240"/>
      <c r="T68" s="240"/>
      <c r="U68" s="240"/>
      <c r="V68" s="240"/>
      <c r="W68" s="240"/>
      <c r="X68" s="240"/>
      <c r="Y68" s="240"/>
      <c r="Z68" s="240"/>
      <c r="AA68" s="234">
        <f>RATE((COUNT($E$1:$O$1)),,-$D69,$O69)</f>
        <v>7.0998648611408033E-2</v>
      </c>
      <c r="AB68" s="234">
        <f>RATE((COUNT($E$1:$O$1)),,-$D69,$O69)</f>
        <v>7.0998648611408033E-2</v>
      </c>
      <c r="AC68" s="234">
        <f>RATE((COUNT($Q$1:$AC$1)),,-$P69,$AC69)</f>
        <v>4.8560370888560245E-2</v>
      </c>
      <c r="AF68" s="234"/>
      <c r="AG68" s="234"/>
      <c r="AH68" s="234"/>
      <c r="AI68" s="234"/>
    </row>
    <row r="69" spans="2:67" x14ac:dyDescent="0.25">
      <c r="B69" s="291" t="s">
        <v>137</v>
      </c>
      <c r="D69" s="243">
        <f>D76+D77</f>
        <v>640</v>
      </c>
      <c r="E69" s="243">
        <f>E76+E77</f>
        <v>684</v>
      </c>
      <c r="F69" s="243">
        <f>F76+F77</f>
        <v>793</v>
      </c>
      <c r="G69" s="243">
        <f>G76+G77</f>
        <v>906</v>
      </c>
      <c r="H69" s="243">
        <f t="shared" ref="H69:AC69" si="54">H76+H77</f>
        <v>1038</v>
      </c>
      <c r="I69" s="243">
        <f t="shared" si="54"/>
        <v>1112</v>
      </c>
      <c r="J69" s="243">
        <f t="shared" si="54"/>
        <v>1169</v>
      </c>
      <c r="K69" s="243">
        <f t="shared" si="54"/>
        <v>1266</v>
      </c>
      <c r="L69" s="243">
        <f t="shared" si="54"/>
        <v>1266</v>
      </c>
      <c r="M69" s="243">
        <f t="shared" si="54"/>
        <v>1290</v>
      </c>
      <c r="N69" s="243">
        <f t="shared" si="54"/>
        <v>1328</v>
      </c>
      <c r="O69" s="243">
        <f t="shared" si="54"/>
        <v>1361</v>
      </c>
      <c r="P69" s="243">
        <f t="shared" si="54"/>
        <v>1361</v>
      </c>
      <c r="Q69" s="243">
        <f t="shared" si="54"/>
        <v>1423</v>
      </c>
      <c r="R69" s="243">
        <f t="shared" si="54"/>
        <v>1520</v>
      </c>
      <c r="S69" s="243">
        <f t="shared" si="54"/>
        <v>1605</v>
      </c>
      <c r="T69" s="243">
        <f t="shared" si="54"/>
        <v>1715</v>
      </c>
      <c r="U69" s="243">
        <f t="shared" si="54"/>
        <v>1826</v>
      </c>
      <c r="V69" s="243">
        <f t="shared" si="54"/>
        <v>1904</v>
      </c>
      <c r="W69" s="243">
        <f t="shared" si="54"/>
        <v>2036</v>
      </c>
      <c r="X69" s="243">
        <f t="shared" si="54"/>
        <v>2169</v>
      </c>
      <c r="Y69" s="243">
        <f t="shared" si="54"/>
        <v>2313</v>
      </c>
      <c r="Z69" s="243">
        <f t="shared" si="54"/>
        <v>2310</v>
      </c>
      <c r="AA69" s="243">
        <f t="shared" si="54"/>
        <v>2399</v>
      </c>
      <c r="AB69" s="243">
        <f t="shared" si="54"/>
        <v>2497</v>
      </c>
      <c r="AC69" s="243">
        <f t="shared" si="54"/>
        <v>2521</v>
      </c>
      <c r="AF69" s="244">
        <f>SUM(AF76:AF77)</f>
        <v>2497</v>
      </c>
      <c r="AG69" s="244">
        <f t="shared" ref="AG69:BO69" si="55">ROUND((AF76+AF77)*(1+AG70),)</f>
        <v>2584</v>
      </c>
      <c r="AH69" s="244">
        <f t="shared" si="55"/>
        <v>2609</v>
      </c>
      <c r="AI69" s="244" t="e">
        <f t="shared" si="55"/>
        <v>#VALUE!</v>
      </c>
      <c r="AJ69" s="245" t="e">
        <f t="shared" si="55"/>
        <v>#VALUE!</v>
      </c>
      <c r="AK69" s="245" t="e">
        <f t="shared" si="55"/>
        <v>#VALUE!</v>
      </c>
      <c r="AL69" s="245" t="e">
        <f t="shared" si="55"/>
        <v>#VALUE!</v>
      </c>
      <c r="AM69" s="245" t="e">
        <f t="shared" si="55"/>
        <v>#VALUE!</v>
      </c>
      <c r="AN69" s="245" t="e">
        <f t="shared" si="55"/>
        <v>#VALUE!</v>
      </c>
      <c r="AO69" s="245" t="e">
        <f t="shared" si="55"/>
        <v>#VALUE!</v>
      </c>
      <c r="AP69" s="245" t="e">
        <f t="shared" si="55"/>
        <v>#VALUE!</v>
      </c>
      <c r="AQ69" s="245" t="e">
        <f t="shared" si="55"/>
        <v>#VALUE!</v>
      </c>
      <c r="AR69" s="245" t="e">
        <f t="shared" si="55"/>
        <v>#VALUE!</v>
      </c>
      <c r="AS69" s="245" t="e">
        <f t="shared" si="55"/>
        <v>#VALUE!</v>
      </c>
      <c r="AT69" s="245" t="e">
        <f t="shared" si="55"/>
        <v>#VALUE!</v>
      </c>
      <c r="AU69" s="245" t="e">
        <f t="shared" si="55"/>
        <v>#VALUE!</v>
      </c>
      <c r="AV69" s="245" t="e">
        <f t="shared" si="55"/>
        <v>#VALUE!</v>
      </c>
      <c r="AW69" s="245" t="e">
        <f t="shared" si="55"/>
        <v>#VALUE!</v>
      </c>
      <c r="AX69" s="245" t="e">
        <f t="shared" si="55"/>
        <v>#VALUE!</v>
      </c>
      <c r="AY69" s="245" t="e">
        <f t="shared" si="55"/>
        <v>#VALUE!</v>
      </c>
      <c r="AZ69" s="245" t="e">
        <f t="shared" si="55"/>
        <v>#VALUE!</v>
      </c>
      <c r="BA69" s="245" t="e">
        <f t="shared" si="55"/>
        <v>#VALUE!</v>
      </c>
      <c r="BB69" s="245" t="e">
        <f t="shared" si="55"/>
        <v>#VALUE!</v>
      </c>
      <c r="BC69" s="245" t="e">
        <f t="shared" si="55"/>
        <v>#VALUE!</v>
      </c>
      <c r="BD69" s="245" t="e">
        <f t="shared" si="55"/>
        <v>#VALUE!</v>
      </c>
      <c r="BE69" s="245" t="e">
        <f t="shared" si="55"/>
        <v>#VALUE!</v>
      </c>
      <c r="BF69" s="245" t="e">
        <f t="shared" si="55"/>
        <v>#VALUE!</v>
      </c>
      <c r="BG69" s="245" t="e">
        <f t="shared" si="55"/>
        <v>#VALUE!</v>
      </c>
      <c r="BH69" s="245" t="e">
        <f t="shared" si="55"/>
        <v>#VALUE!</v>
      </c>
      <c r="BI69" s="245" t="e">
        <f t="shared" si="55"/>
        <v>#VALUE!</v>
      </c>
      <c r="BJ69" s="245" t="e">
        <f t="shared" si="55"/>
        <v>#VALUE!</v>
      </c>
      <c r="BK69" s="245" t="e">
        <f t="shared" si="55"/>
        <v>#VALUE!</v>
      </c>
      <c r="BL69" s="245" t="e">
        <f t="shared" si="55"/>
        <v>#VALUE!</v>
      </c>
      <c r="BM69" s="245" t="e">
        <f t="shared" si="55"/>
        <v>#VALUE!</v>
      </c>
      <c r="BN69" s="245" t="e">
        <f t="shared" si="55"/>
        <v>#VALUE!</v>
      </c>
      <c r="BO69" s="245" t="e">
        <f t="shared" si="55"/>
        <v>#VALUE!</v>
      </c>
    </row>
    <row r="70" spans="2:67" x14ac:dyDescent="0.25">
      <c r="B70" s="287" t="s">
        <v>99</v>
      </c>
      <c r="C70" s="247"/>
      <c r="D70" s="248"/>
      <c r="E70" s="249">
        <f t="shared" ref="E70:AB70" si="56">RATE(1,,-D69,E69)</f>
        <v>6.8750000000000019E-2</v>
      </c>
      <c r="F70" s="249">
        <f t="shared" si="56"/>
        <v>0.15935672514619889</v>
      </c>
      <c r="G70" s="249">
        <f t="shared" si="56"/>
        <v>0.14249684741488017</v>
      </c>
      <c r="H70" s="249">
        <f t="shared" si="56"/>
        <v>0.14569536423841065</v>
      </c>
      <c r="I70" s="249">
        <f t="shared" si="56"/>
        <v>7.1290944123314021E-2</v>
      </c>
      <c r="J70" s="249">
        <f t="shared" si="56"/>
        <v>5.1258992805755195E-2</v>
      </c>
      <c r="K70" s="249">
        <f t="shared" si="56"/>
        <v>8.2976903336184918E-2</v>
      </c>
      <c r="L70" s="249">
        <f t="shared" si="56"/>
        <v>-8.2104763570707322E-17</v>
      </c>
      <c r="M70" s="249">
        <f t="shared" si="56"/>
        <v>1.8957345971564021E-2</v>
      </c>
      <c r="N70" s="249">
        <f t="shared" si="56"/>
        <v>2.9457364341085247E-2</v>
      </c>
      <c r="O70" s="249">
        <f t="shared" si="56"/>
        <v>2.4849397590361314E-2</v>
      </c>
      <c r="P70" s="249">
        <f t="shared" si="56"/>
        <v>8.5204110890584453E-17</v>
      </c>
      <c r="Q70" s="249">
        <f t="shared" si="56"/>
        <v>4.5554739162380682E-2</v>
      </c>
      <c r="R70" s="249">
        <f t="shared" si="56"/>
        <v>6.8165846802529934E-2</v>
      </c>
      <c r="S70" s="249">
        <f t="shared" si="56"/>
        <v>5.5921052631578975E-2</v>
      </c>
      <c r="T70" s="249">
        <f t="shared" si="56"/>
        <v>6.8535825545171319E-2</v>
      </c>
      <c r="U70" s="249">
        <f t="shared" si="56"/>
        <v>6.4723032069970821E-2</v>
      </c>
      <c r="V70" s="249">
        <f t="shared" si="56"/>
        <v>4.271631982475347E-2</v>
      </c>
      <c r="W70" s="249">
        <f t="shared" si="56"/>
        <v>6.9327731092437075E-2</v>
      </c>
      <c r="X70" s="249">
        <f t="shared" si="56"/>
        <v>6.5324165029469736E-2</v>
      </c>
      <c r="Y70" s="249">
        <f t="shared" si="56"/>
        <v>6.6390041493775934E-2</v>
      </c>
      <c r="Z70" s="249">
        <f t="shared" si="56"/>
        <v>-1.2970168612190893E-3</v>
      </c>
      <c r="AA70" s="249">
        <f t="shared" si="56"/>
        <v>3.8528138528138405E-2</v>
      </c>
      <c r="AB70" s="249">
        <f t="shared" si="56"/>
        <v>4.0850354314297607E-2</v>
      </c>
      <c r="AC70" s="249">
        <f>RATE(1,,-AA69,AC69)</f>
        <v>5.0854522717798972E-2</v>
      </c>
      <c r="AD70" s="250">
        <f>ANS_Metrics_Assumptions!E25</f>
        <v>3.5000000000000003E-2</v>
      </c>
      <c r="AF70" s="251">
        <f>AD70</f>
        <v>3.5000000000000003E-2</v>
      </c>
      <c r="AG70" s="251">
        <f>AF70</f>
        <v>3.5000000000000003E-2</v>
      </c>
      <c r="AH70" s="251">
        <f t="shared" ref="AH70:AW74" si="57">AG70</f>
        <v>3.5000000000000003E-2</v>
      </c>
      <c r="AI70" s="251">
        <f t="shared" si="57"/>
        <v>3.5000000000000003E-2</v>
      </c>
      <c r="AJ70" s="252">
        <f t="shared" si="57"/>
        <v>3.5000000000000003E-2</v>
      </c>
      <c r="AK70" s="252">
        <f t="shared" si="57"/>
        <v>3.5000000000000003E-2</v>
      </c>
      <c r="AL70" s="252">
        <f>AD70</f>
        <v>3.5000000000000003E-2</v>
      </c>
      <c r="AM70" s="252">
        <f t="shared" si="57"/>
        <v>3.5000000000000003E-2</v>
      </c>
      <c r="AN70" s="252">
        <f t="shared" si="57"/>
        <v>3.5000000000000003E-2</v>
      </c>
      <c r="AO70" s="252">
        <f t="shared" si="57"/>
        <v>3.5000000000000003E-2</v>
      </c>
      <c r="AP70" s="252">
        <f t="shared" si="57"/>
        <v>3.5000000000000003E-2</v>
      </c>
      <c r="AQ70" s="252">
        <f t="shared" si="57"/>
        <v>3.5000000000000003E-2</v>
      </c>
      <c r="AR70" s="252">
        <f t="shared" si="57"/>
        <v>3.5000000000000003E-2</v>
      </c>
      <c r="AS70" s="252">
        <f t="shared" si="57"/>
        <v>3.5000000000000003E-2</v>
      </c>
      <c r="AT70" s="252">
        <f t="shared" si="57"/>
        <v>3.5000000000000003E-2</v>
      </c>
      <c r="AU70" s="252">
        <f t="shared" si="57"/>
        <v>3.5000000000000003E-2</v>
      </c>
      <c r="AV70" s="252">
        <f t="shared" si="57"/>
        <v>3.5000000000000003E-2</v>
      </c>
      <c r="AW70" s="252">
        <f t="shared" si="57"/>
        <v>3.5000000000000003E-2</v>
      </c>
      <c r="AX70" s="252">
        <f t="shared" ref="AX70:BM74" si="58">AW70</f>
        <v>3.5000000000000003E-2</v>
      </c>
      <c r="AY70" s="252">
        <f t="shared" si="58"/>
        <v>3.5000000000000003E-2</v>
      </c>
      <c r="AZ70" s="252">
        <f t="shared" si="58"/>
        <v>3.5000000000000003E-2</v>
      </c>
      <c r="BA70" s="252">
        <f t="shared" si="58"/>
        <v>3.5000000000000003E-2</v>
      </c>
      <c r="BB70" s="252">
        <f t="shared" si="58"/>
        <v>3.5000000000000003E-2</v>
      </c>
      <c r="BC70" s="252">
        <f t="shared" si="58"/>
        <v>3.5000000000000003E-2</v>
      </c>
      <c r="BD70" s="252">
        <f t="shared" si="58"/>
        <v>3.5000000000000003E-2</v>
      </c>
      <c r="BE70" s="252">
        <f t="shared" si="58"/>
        <v>3.5000000000000003E-2</v>
      </c>
      <c r="BF70" s="252">
        <f t="shared" si="58"/>
        <v>3.5000000000000003E-2</v>
      </c>
      <c r="BG70" s="252">
        <f t="shared" si="58"/>
        <v>3.5000000000000003E-2</v>
      </c>
      <c r="BH70" s="252">
        <f t="shared" si="58"/>
        <v>3.5000000000000003E-2</v>
      </c>
      <c r="BI70" s="252">
        <f t="shared" si="58"/>
        <v>3.5000000000000003E-2</v>
      </c>
      <c r="BJ70" s="252">
        <f t="shared" si="58"/>
        <v>3.5000000000000003E-2</v>
      </c>
      <c r="BK70" s="252">
        <f t="shared" si="58"/>
        <v>3.5000000000000003E-2</v>
      </c>
      <c r="BL70" s="252">
        <f t="shared" si="58"/>
        <v>3.5000000000000003E-2</v>
      </c>
      <c r="BM70" s="252">
        <f t="shared" si="58"/>
        <v>3.5000000000000003E-2</v>
      </c>
      <c r="BN70" s="252">
        <f t="shared" ref="BN70:BO74" si="59">BM70</f>
        <v>3.5000000000000003E-2</v>
      </c>
      <c r="BO70" s="252">
        <f t="shared" si="59"/>
        <v>3.5000000000000003E-2</v>
      </c>
    </row>
    <row r="71" spans="2:67" x14ac:dyDescent="0.25">
      <c r="B71" s="287" t="s">
        <v>101</v>
      </c>
      <c r="C71" s="247"/>
      <c r="D71" s="253">
        <f>D77/D69</f>
        <v>9.8437499999999997E-2</v>
      </c>
      <c r="E71" s="253">
        <f t="shared" ref="E71:AC71" si="60">E77/E69</f>
        <v>0.10964912280701754</v>
      </c>
      <c r="F71" s="253">
        <f t="shared" si="60"/>
        <v>7.6923076923076927E-2</v>
      </c>
      <c r="G71" s="253">
        <f t="shared" si="60"/>
        <v>7.7262693156732898E-2</v>
      </c>
      <c r="H71" s="253">
        <f t="shared" si="60"/>
        <v>8.8631984585741813E-2</v>
      </c>
      <c r="I71" s="253">
        <f t="shared" si="60"/>
        <v>8.6330935251798566E-2</v>
      </c>
      <c r="J71" s="253">
        <f t="shared" si="60"/>
        <v>8.0410607356715139E-2</v>
      </c>
      <c r="K71" s="253">
        <f t="shared" si="60"/>
        <v>7.266982622432859E-2</v>
      </c>
      <c r="L71" s="253">
        <f t="shared" si="60"/>
        <v>0.10031595576619273</v>
      </c>
      <c r="M71" s="253">
        <f t="shared" si="60"/>
        <v>7.2093023255813959E-2</v>
      </c>
      <c r="N71" s="253">
        <f t="shared" si="60"/>
        <v>8.6596385542168669E-2</v>
      </c>
      <c r="O71" s="253">
        <f t="shared" si="60"/>
        <v>7.4210139603232916E-2</v>
      </c>
      <c r="P71" s="253">
        <f t="shared" si="60"/>
        <v>8.5966201322556945E-2</v>
      </c>
      <c r="Q71" s="253">
        <f t="shared" si="60"/>
        <v>5.6921995783555869E-2</v>
      </c>
      <c r="R71" s="253">
        <f t="shared" si="60"/>
        <v>4.9342105263157895E-2</v>
      </c>
      <c r="S71" s="253">
        <f t="shared" si="60"/>
        <v>7.5389408099688471E-2</v>
      </c>
      <c r="T71" s="253">
        <f t="shared" si="60"/>
        <v>7.4635568513119532E-2</v>
      </c>
      <c r="U71" s="253">
        <f t="shared" si="60"/>
        <v>6.9550930996714125E-2</v>
      </c>
      <c r="V71" s="253">
        <f t="shared" si="60"/>
        <v>7.8256302521008403E-2</v>
      </c>
      <c r="W71" s="253">
        <f t="shared" si="60"/>
        <v>6.777996070726916E-2</v>
      </c>
      <c r="X71" s="253">
        <f t="shared" si="60"/>
        <v>5.0714615029967727E-2</v>
      </c>
      <c r="Y71" s="253">
        <f t="shared" si="60"/>
        <v>5.4907047124945957E-2</v>
      </c>
      <c r="Z71" s="253">
        <f t="shared" si="60"/>
        <v>6.6666666666666666E-2</v>
      </c>
      <c r="AA71" s="253">
        <f t="shared" si="60"/>
        <v>6.9612338474364321E-2</v>
      </c>
      <c r="AB71" s="253">
        <f t="shared" si="60"/>
        <v>7.0484581497797363E-2</v>
      </c>
      <c r="AC71" s="253">
        <f t="shared" si="60"/>
        <v>5.910353034510115E-2</v>
      </c>
      <c r="AD71" s="250">
        <f>ANS_Metrics_Assumptions!E26</f>
        <v>5.5E-2</v>
      </c>
      <c r="AF71" s="254">
        <f>AD71</f>
        <v>5.5E-2</v>
      </c>
      <c r="AG71" s="254">
        <f>AF71</f>
        <v>5.5E-2</v>
      </c>
      <c r="AH71" s="254">
        <f t="shared" si="57"/>
        <v>5.5E-2</v>
      </c>
      <c r="AI71" s="254">
        <f t="shared" si="57"/>
        <v>5.5E-2</v>
      </c>
      <c r="AJ71" s="252">
        <f t="shared" si="57"/>
        <v>5.5E-2</v>
      </c>
      <c r="AK71" s="252">
        <f t="shared" si="57"/>
        <v>5.5E-2</v>
      </c>
      <c r="AL71" s="252">
        <f>AD71</f>
        <v>5.5E-2</v>
      </c>
      <c r="AM71" s="252">
        <f t="shared" si="57"/>
        <v>5.5E-2</v>
      </c>
      <c r="AN71" s="252">
        <f t="shared" si="57"/>
        <v>5.5E-2</v>
      </c>
      <c r="AO71" s="252">
        <f t="shared" si="57"/>
        <v>5.5E-2</v>
      </c>
      <c r="AP71" s="252">
        <f t="shared" si="57"/>
        <v>5.5E-2</v>
      </c>
      <c r="AQ71" s="252">
        <f t="shared" si="57"/>
        <v>5.5E-2</v>
      </c>
      <c r="AR71" s="252">
        <f t="shared" si="57"/>
        <v>5.5E-2</v>
      </c>
      <c r="AS71" s="252">
        <f t="shared" si="57"/>
        <v>5.5E-2</v>
      </c>
      <c r="AT71" s="252">
        <f t="shared" si="57"/>
        <v>5.5E-2</v>
      </c>
      <c r="AU71" s="252">
        <f t="shared" si="57"/>
        <v>5.5E-2</v>
      </c>
      <c r="AV71" s="252">
        <f t="shared" si="57"/>
        <v>5.5E-2</v>
      </c>
      <c r="AW71" s="252">
        <f t="shared" si="57"/>
        <v>5.5E-2</v>
      </c>
      <c r="AX71" s="252">
        <f t="shared" si="58"/>
        <v>5.5E-2</v>
      </c>
      <c r="AY71" s="252">
        <f t="shared" si="58"/>
        <v>5.5E-2</v>
      </c>
      <c r="AZ71" s="252">
        <f t="shared" si="58"/>
        <v>5.5E-2</v>
      </c>
      <c r="BA71" s="252">
        <f t="shared" si="58"/>
        <v>5.5E-2</v>
      </c>
      <c r="BB71" s="252">
        <f t="shared" si="58"/>
        <v>5.5E-2</v>
      </c>
      <c r="BC71" s="252">
        <f t="shared" si="58"/>
        <v>5.5E-2</v>
      </c>
      <c r="BD71" s="252">
        <f t="shared" si="58"/>
        <v>5.5E-2</v>
      </c>
      <c r="BE71" s="252">
        <f t="shared" si="58"/>
        <v>5.5E-2</v>
      </c>
      <c r="BF71" s="252">
        <f t="shared" si="58"/>
        <v>5.5E-2</v>
      </c>
      <c r="BG71" s="252">
        <f t="shared" si="58"/>
        <v>5.5E-2</v>
      </c>
      <c r="BH71" s="252">
        <f t="shared" si="58"/>
        <v>5.5E-2</v>
      </c>
      <c r="BI71" s="252">
        <f t="shared" si="58"/>
        <v>5.5E-2</v>
      </c>
      <c r="BJ71" s="252">
        <f t="shared" si="58"/>
        <v>5.5E-2</v>
      </c>
      <c r="BK71" s="252">
        <f t="shared" si="58"/>
        <v>5.5E-2</v>
      </c>
      <c r="BL71" s="252">
        <f t="shared" si="58"/>
        <v>5.5E-2</v>
      </c>
      <c r="BM71" s="252">
        <f t="shared" si="58"/>
        <v>5.5E-2</v>
      </c>
      <c r="BN71" s="252">
        <f t="shared" si="59"/>
        <v>5.5E-2</v>
      </c>
      <c r="BO71" s="252">
        <f t="shared" si="59"/>
        <v>5.5E-2</v>
      </c>
    </row>
    <row r="72" spans="2:67" x14ac:dyDescent="0.25">
      <c r="B72" s="287" t="s">
        <v>133</v>
      </c>
      <c r="C72" s="247"/>
      <c r="D72" s="255">
        <f>D78/D76</f>
        <v>52.164644714038126</v>
      </c>
      <c r="E72" s="255">
        <f t="shared" ref="E72:AC72" si="61">E78/E76</f>
        <v>52.154351395730707</v>
      </c>
      <c r="F72" s="255">
        <f t="shared" si="61"/>
        <v>54.956284153005463</v>
      </c>
      <c r="G72" s="255">
        <f t="shared" si="61"/>
        <v>48.014354066985646</v>
      </c>
      <c r="H72" s="255">
        <f t="shared" si="61"/>
        <v>45.672304439746298</v>
      </c>
      <c r="I72" s="255">
        <f t="shared" si="61"/>
        <v>41.530511811023622</v>
      </c>
      <c r="J72" s="255">
        <f t="shared" si="61"/>
        <v>42.65953488372093</v>
      </c>
      <c r="K72" s="255">
        <f t="shared" si="61"/>
        <v>40.736797274275979</v>
      </c>
      <c r="L72" s="255">
        <f t="shared" si="61"/>
        <v>39.695346795434588</v>
      </c>
      <c r="M72" s="255">
        <f t="shared" si="61"/>
        <v>41.656641604010026</v>
      </c>
      <c r="N72" s="255">
        <f t="shared" si="61"/>
        <v>38.300082440230831</v>
      </c>
      <c r="O72" s="255">
        <f t="shared" si="61"/>
        <v>45.049206349206351</v>
      </c>
      <c r="P72" s="255">
        <f t="shared" si="61"/>
        <v>38.436495176848872</v>
      </c>
      <c r="Q72" s="255">
        <f t="shared" si="61"/>
        <v>36.267511177347245</v>
      </c>
      <c r="R72" s="255">
        <f t="shared" si="61"/>
        <v>36.737024221453289</v>
      </c>
      <c r="S72" s="255">
        <f t="shared" si="61"/>
        <v>35.083557951482483</v>
      </c>
      <c r="T72" s="255">
        <f t="shared" si="61"/>
        <v>34.023944549464396</v>
      </c>
      <c r="U72" s="255">
        <f t="shared" si="61"/>
        <v>38.004708652148324</v>
      </c>
      <c r="V72" s="255">
        <f t="shared" si="61"/>
        <v>36.295156695156692</v>
      </c>
      <c r="W72" s="255">
        <f t="shared" si="61"/>
        <v>36.034773445732348</v>
      </c>
      <c r="X72" s="255">
        <f t="shared" si="61"/>
        <v>33.646915978630403</v>
      </c>
      <c r="Y72" s="255">
        <f t="shared" si="61"/>
        <v>31.214089661482159</v>
      </c>
      <c r="Z72" s="255">
        <f t="shared" si="61"/>
        <v>28.855751391465677</v>
      </c>
      <c r="AA72" s="255">
        <f t="shared" si="61"/>
        <v>36.784498207885306</v>
      </c>
      <c r="AB72" s="255">
        <f t="shared" si="61"/>
        <v>30.282205945713056</v>
      </c>
      <c r="AC72" s="255">
        <f t="shared" si="61"/>
        <v>30.777403035413155</v>
      </c>
      <c r="AD72" s="256">
        <v>40</v>
      </c>
      <c r="AF72" s="268">
        <v>37.625709723207947</v>
      </c>
      <c r="AG72" s="268">
        <f>AF72</f>
        <v>37.625709723207947</v>
      </c>
      <c r="AH72" s="268">
        <f t="shared" si="57"/>
        <v>37.625709723207947</v>
      </c>
      <c r="AI72" s="268">
        <f t="shared" si="57"/>
        <v>37.625709723207947</v>
      </c>
      <c r="AJ72" s="268">
        <v>38</v>
      </c>
      <c r="AK72" s="268">
        <v>39</v>
      </c>
      <c r="AL72" s="258">
        <f>AD72</f>
        <v>40</v>
      </c>
      <c r="AM72" s="258">
        <f t="shared" si="57"/>
        <v>40</v>
      </c>
      <c r="AN72" s="258">
        <f t="shared" si="57"/>
        <v>40</v>
      </c>
      <c r="AO72" s="258">
        <f t="shared" si="57"/>
        <v>40</v>
      </c>
      <c r="AP72" s="258">
        <f t="shared" si="57"/>
        <v>40</v>
      </c>
      <c r="AQ72" s="258">
        <f t="shared" si="57"/>
        <v>40</v>
      </c>
      <c r="AR72" s="258">
        <f t="shared" si="57"/>
        <v>40</v>
      </c>
      <c r="AS72" s="258">
        <f t="shared" si="57"/>
        <v>40</v>
      </c>
      <c r="AT72" s="258">
        <f t="shared" si="57"/>
        <v>40</v>
      </c>
      <c r="AU72" s="258">
        <f t="shared" si="57"/>
        <v>40</v>
      </c>
      <c r="AV72" s="258">
        <f t="shared" si="57"/>
        <v>40</v>
      </c>
      <c r="AW72" s="258">
        <f t="shared" si="57"/>
        <v>40</v>
      </c>
      <c r="AX72" s="258">
        <f t="shared" si="58"/>
        <v>40</v>
      </c>
      <c r="AY72" s="258">
        <f t="shared" si="58"/>
        <v>40</v>
      </c>
      <c r="AZ72" s="258">
        <f t="shared" si="58"/>
        <v>40</v>
      </c>
      <c r="BA72" s="258">
        <f t="shared" si="58"/>
        <v>40</v>
      </c>
      <c r="BB72" s="258">
        <f t="shared" si="58"/>
        <v>40</v>
      </c>
      <c r="BC72" s="258">
        <f t="shared" si="58"/>
        <v>40</v>
      </c>
      <c r="BD72" s="258">
        <f t="shared" si="58"/>
        <v>40</v>
      </c>
      <c r="BE72" s="258">
        <f t="shared" si="58"/>
        <v>40</v>
      </c>
      <c r="BF72" s="258">
        <f t="shared" si="58"/>
        <v>40</v>
      </c>
      <c r="BG72" s="258">
        <f t="shared" si="58"/>
        <v>40</v>
      </c>
      <c r="BH72" s="258">
        <f t="shared" si="58"/>
        <v>40</v>
      </c>
      <c r="BI72" s="258">
        <f t="shared" si="58"/>
        <v>40</v>
      </c>
      <c r="BJ72" s="258">
        <f t="shared" si="58"/>
        <v>40</v>
      </c>
      <c r="BK72" s="258">
        <f t="shared" si="58"/>
        <v>40</v>
      </c>
      <c r="BL72" s="258">
        <f t="shared" si="58"/>
        <v>40</v>
      </c>
      <c r="BM72" s="258">
        <f t="shared" si="58"/>
        <v>40</v>
      </c>
      <c r="BN72" s="258">
        <f t="shared" si="59"/>
        <v>40</v>
      </c>
      <c r="BO72" s="258">
        <f t="shared" si="59"/>
        <v>40</v>
      </c>
    </row>
    <row r="73" spans="2:67" x14ac:dyDescent="0.25">
      <c r="B73" s="287" t="s">
        <v>103</v>
      </c>
      <c r="C73" s="247"/>
      <c r="D73" s="259">
        <f t="shared" ref="D73:AB73" si="62">D81/D78</f>
        <v>107.97067145087877</v>
      </c>
      <c r="E73" s="259">
        <f t="shared" si="62"/>
        <v>103.14054813928594</v>
      </c>
      <c r="F73" s="259">
        <f t="shared" si="62"/>
        <v>100.93502784130456</v>
      </c>
      <c r="G73" s="259">
        <f t="shared" si="62"/>
        <v>100.90546138515197</v>
      </c>
      <c r="H73" s="259">
        <f t="shared" si="62"/>
        <v>41.35363144007777</v>
      </c>
      <c r="I73" s="259">
        <f t="shared" si="62"/>
        <v>60.455978196468777</v>
      </c>
      <c r="J73" s="259">
        <f t="shared" si="62"/>
        <v>61.107525240410823</v>
      </c>
      <c r="K73" s="259">
        <f t="shared" si="62"/>
        <v>65.66701599581809</v>
      </c>
      <c r="L73" s="259">
        <f t="shared" si="62"/>
        <v>92.692241833101107</v>
      </c>
      <c r="M73" s="259">
        <f t="shared" si="62"/>
        <v>106.36506367446805</v>
      </c>
      <c r="N73" s="259">
        <f t="shared" si="62"/>
        <v>107.16515325670497</v>
      </c>
      <c r="O73" s="259">
        <f t="shared" si="62"/>
        <v>104.46372925548783</v>
      </c>
      <c r="P73" s="259">
        <f t="shared" si="62"/>
        <v>106.89232730314754</v>
      </c>
      <c r="Q73" s="259">
        <f t="shared" si="62"/>
        <v>108.12980193544411</v>
      </c>
      <c r="R73" s="259">
        <f t="shared" si="62"/>
        <v>108.37432664594517</v>
      </c>
      <c r="S73" s="259">
        <f t="shared" si="62"/>
        <v>109.31646358328214</v>
      </c>
      <c r="T73" s="259">
        <f t="shared" si="62"/>
        <v>102.94169827394623</v>
      </c>
      <c r="U73" s="259">
        <f t="shared" si="62"/>
        <v>101.91338826080224</v>
      </c>
      <c r="V73" s="259">
        <f t="shared" si="62"/>
        <v>95.281259694181898</v>
      </c>
      <c r="W73" s="259">
        <f t="shared" si="62"/>
        <v>101.89785931514461</v>
      </c>
      <c r="X73" s="259">
        <f t="shared" si="62"/>
        <v>101.85003449818848</v>
      </c>
      <c r="Y73" s="259">
        <f t="shared" si="62"/>
        <v>99.679337720198134</v>
      </c>
      <c r="Z73" s="259">
        <f t="shared" si="62"/>
        <v>100.87428061659138</v>
      </c>
      <c r="AA73" s="259">
        <f t="shared" si="62"/>
        <v>94.318173757353563</v>
      </c>
      <c r="AB73" s="259">
        <f t="shared" si="62"/>
        <v>95.307594365796405</v>
      </c>
      <c r="AC73" s="259">
        <f>AC81/AC78</f>
        <v>93.425057257136601</v>
      </c>
      <c r="AD73" s="275">
        <f>SUM(V81:AC81)/SUM(V78:AC78)</f>
        <v>97.691373324240431</v>
      </c>
      <c r="AF73" s="261">
        <f>AD73</f>
        <v>97.691373324240431</v>
      </c>
      <c r="AG73" s="261">
        <f>AF73</f>
        <v>97.691373324240431</v>
      </c>
      <c r="AH73" s="261">
        <f t="shared" si="57"/>
        <v>97.691373324240431</v>
      </c>
      <c r="AI73" s="261">
        <f t="shared" si="57"/>
        <v>97.691373324240431</v>
      </c>
      <c r="AJ73" s="262">
        <f t="shared" si="57"/>
        <v>97.691373324240431</v>
      </c>
      <c r="AK73" s="262">
        <f t="shared" si="57"/>
        <v>97.691373324240431</v>
      </c>
      <c r="AL73" s="262">
        <f>AD73</f>
        <v>97.691373324240431</v>
      </c>
      <c r="AM73" s="262">
        <f t="shared" si="57"/>
        <v>97.691373324240431</v>
      </c>
      <c r="AN73" s="262">
        <f t="shared" si="57"/>
        <v>97.691373324240431</v>
      </c>
      <c r="AO73" s="262">
        <f t="shared" si="57"/>
        <v>97.691373324240431</v>
      </c>
      <c r="AP73" s="262">
        <f t="shared" si="57"/>
        <v>97.691373324240431</v>
      </c>
      <c r="AQ73" s="262">
        <f t="shared" si="57"/>
        <v>97.691373324240431</v>
      </c>
      <c r="AR73" s="262">
        <f t="shared" si="57"/>
        <v>97.691373324240431</v>
      </c>
      <c r="AS73" s="262">
        <f t="shared" si="57"/>
        <v>97.691373324240431</v>
      </c>
      <c r="AT73" s="262">
        <f t="shared" si="57"/>
        <v>97.691373324240431</v>
      </c>
      <c r="AU73" s="262">
        <f t="shared" si="57"/>
        <v>97.691373324240431</v>
      </c>
      <c r="AV73" s="262">
        <f t="shared" si="57"/>
        <v>97.691373324240431</v>
      </c>
      <c r="AW73" s="262">
        <f t="shared" si="57"/>
        <v>97.691373324240431</v>
      </c>
      <c r="AX73" s="262">
        <f t="shared" si="58"/>
        <v>97.691373324240431</v>
      </c>
      <c r="AY73" s="262">
        <f t="shared" si="58"/>
        <v>97.691373324240431</v>
      </c>
      <c r="AZ73" s="262">
        <f t="shared" si="58"/>
        <v>97.691373324240431</v>
      </c>
      <c r="BA73" s="262">
        <f t="shared" si="58"/>
        <v>97.691373324240431</v>
      </c>
      <c r="BB73" s="262">
        <f t="shared" si="58"/>
        <v>97.691373324240431</v>
      </c>
      <c r="BC73" s="262">
        <f t="shared" si="58"/>
        <v>97.691373324240431</v>
      </c>
      <c r="BD73" s="262">
        <f t="shared" si="58"/>
        <v>97.691373324240431</v>
      </c>
      <c r="BE73" s="262">
        <f t="shared" si="58"/>
        <v>97.691373324240431</v>
      </c>
      <c r="BF73" s="262">
        <f t="shared" si="58"/>
        <v>97.691373324240431</v>
      </c>
      <c r="BG73" s="262">
        <f t="shared" si="58"/>
        <v>97.691373324240431</v>
      </c>
      <c r="BH73" s="262">
        <f t="shared" si="58"/>
        <v>97.691373324240431</v>
      </c>
      <c r="BI73" s="262">
        <f t="shared" si="58"/>
        <v>97.691373324240431</v>
      </c>
      <c r="BJ73" s="262">
        <f t="shared" si="58"/>
        <v>97.691373324240431</v>
      </c>
      <c r="BK73" s="262">
        <f t="shared" si="58"/>
        <v>97.691373324240431</v>
      </c>
      <c r="BL73" s="262">
        <f t="shared" si="58"/>
        <v>97.691373324240431</v>
      </c>
      <c r="BM73" s="262">
        <f t="shared" si="58"/>
        <v>97.691373324240431</v>
      </c>
      <c r="BN73" s="262">
        <f t="shared" si="59"/>
        <v>97.691373324240431</v>
      </c>
      <c r="BO73" s="262">
        <f t="shared" si="59"/>
        <v>97.691373324240431</v>
      </c>
    </row>
    <row r="74" spans="2:67" x14ac:dyDescent="0.25">
      <c r="B74" s="287" t="s">
        <v>134</v>
      </c>
      <c r="C74" s="247"/>
      <c r="D74" s="253">
        <f t="shared" ref="D74:AB74" si="63">D82/D81</f>
        <v>0.41827685861339969</v>
      </c>
      <c r="E74" s="253">
        <f t="shared" si="63"/>
        <v>0.41773224939455655</v>
      </c>
      <c r="F74" s="253">
        <f t="shared" si="63"/>
        <v>0.41790070535413099</v>
      </c>
      <c r="G74" s="253">
        <f t="shared" si="63"/>
        <v>0.41602132867084352</v>
      </c>
      <c r="H74" s="253">
        <f t="shared" si="63"/>
        <v>0.99998041108732461</v>
      </c>
      <c r="I74" s="253">
        <f t="shared" si="63"/>
        <v>0.68209365959215029</v>
      </c>
      <c r="J74" s="253">
        <f t="shared" si="63"/>
        <v>0.6727937109476757</v>
      </c>
      <c r="K74" s="253">
        <f t="shared" si="63"/>
        <v>0.65703026523233832</v>
      </c>
      <c r="L74" s="253">
        <f t="shared" si="63"/>
        <v>0.47391555205353986</v>
      </c>
      <c r="M74" s="253">
        <f t="shared" si="63"/>
        <v>0.41396719177220076</v>
      </c>
      <c r="N74" s="253">
        <f t="shared" si="63"/>
        <v>0.4117498090643002</v>
      </c>
      <c r="O74" s="253">
        <f t="shared" si="63"/>
        <v>0.41133166785005765</v>
      </c>
      <c r="P74" s="253">
        <f t="shared" si="63"/>
        <v>0.40773369400135173</v>
      </c>
      <c r="Q74" s="253">
        <f t="shared" si="63"/>
        <v>0.40383556647991808</v>
      </c>
      <c r="R74" s="253">
        <f t="shared" si="63"/>
        <v>0.40176594084954709</v>
      </c>
      <c r="S74" s="253">
        <f t="shared" si="63"/>
        <v>0.40203797822881177</v>
      </c>
      <c r="T74" s="253">
        <f t="shared" si="63"/>
        <v>0.40787883371462674</v>
      </c>
      <c r="U74" s="253">
        <f t="shared" si="63"/>
        <v>0.40611362627840197</v>
      </c>
      <c r="V74" s="253">
        <f t="shared" si="63"/>
        <v>0.41591137537004563</v>
      </c>
      <c r="W74" s="253">
        <f t="shared" si="63"/>
        <v>0.4073995735227765</v>
      </c>
      <c r="X74" s="253">
        <f t="shared" si="63"/>
        <v>0.40754564439080687</v>
      </c>
      <c r="Y74" s="253">
        <f t="shared" si="63"/>
        <v>0.40799851041530361</v>
      </c>
      <c r="Z74" s="253">
        <f t="shared" si="63"/>
        <v>0.40361129153124325</v>
      </c>
      <c r="AA74" s="253">
        <f t="shared" si="63"/>
        <v>0.4101588291281642</v>
      </c>
      <c r="AB74" s="253">
        <f t="shared" si="63"/>
        <v>0.40775558488057401</v>
      </c>
      <c r="AC74" s="253">
        <f>AC82/AC81</f>
        <v>0.4071299084314503</v>
      </c>
      <c r="AD74" s="288">
        <f>SUM(W82:AC82)/SUM(W81:AC81)</f>
        <v>0.4074666256477984</v>
      </c>
      <c r="AF74" s="254">
        <f>AD74</f>
        <v>0.4074666256477984</v>
      </c>
      <c r="AG74" s="254">
        <f>AF74</f>
        <v>0.4074666256477984</v>
      </c>
      <c r="AH74" s="254">
        <f t="shared" si="57"/>
        <v>0.4074666256477984</v>
      </c>
      <c r="AI74" s="254">
        <f t="shared" si="57"/>
        <v>0.4074666256477984</v>
      </c>
      <c r="AJ74" s="254">
        <f t="shared" si="57"/>
        <v>0.4074666256477984</v>
      </c>
      <c r="AK74" s="254">
        <f t="shared" si="57"/>
        <v>0.4074666256477984</v>
      </c>
      <c r="AL74" s="254">
        <f>AD74</f>
        <v>0.4074666256477984</v>
      </c>
      <c r="AM74" s="254">
        <f t="shared" si="57"/>
        <v>0.4074666256477984</v>
      </c>
      <c r="AN74" s="254">
        <f t="shared" si="57"/>
        <v>0.4074666256477984</v>
      </c>
      <c r="AO74" s="254">
        <f t="shared" si="57"/>
        <v>0.4074666256477984</v>
      </c>
      <c r="AP74" s="254">
        <f t="shared" si="57"/>
        <v>0.4074666256477984</v>
      </c>
      <c r="AQ74" s="254">
        <f t="shared" si="57"/>
        <v>0.4074666256477984</v>
      </c>
      <c r="AR74" s="254">
        <f t="shared" si="57"/>
        <v>0.4074666256477984</v>
      </c>
      <c r="AS74" s="254">
        <f t="shared" si="57"/>
        <v>0.4074666256477984</v>
      </c>
      <c r="AT74" s="254">
        <f t="shared" si="57"/>
        <v>0.4074666256477984</v>
      </c>
      <c r="AU74" s="254">
        <f t="shared" si="57"/>
        <v>0.4074666256477984</v>
      </c>
      <c r="AV74" s="254">
        <f t="shared" si="57"/>
        <v>0.4074666256477984</v>
      </c>
      <c r="AW74" s="254">
        <f t="shared" si="57"/>
        <v>0.4074666256477984</v>
      </c>
      <c r="AX74" s="254">
        <f t="shared" si="58"/>
        <v>0.4074666256477984</v>
      </c>
      <c r="AY74" s="254">
        <f t="shared" si="58"/>
        <v>0.4074666256477984</v>
      </c>
      <c r="AZ74" s="254">
        <f t="shared" si="58"/>
        <v>0.4074666256477984</v>
      </c>
      <c r="BA74" s="254">
        <f t="shared" si="58"/>
        <v>0.4074666256477984</v>
      </c>
      <c r="BB74" s="254">
        <f t="shared" si="58"/>
        <v>0.4074666256477984</v>
      </c>
      <c r="BC74" s="254">
        <f t="shared" si="58"/>
        <v>0.4074666256477984</v>
      </c>
      <c r="BD74" s="254">
        <f t="shared" si="58"/>
        <v>0.4074666256477984</v>
      </c>
      <c r="BE74" s="254">
        <f t="shared" si="58"/>
        <v>0.4074666256477984</v>
      </c>
      <c r="BF74" s="254">
        <f t="shared" si="58"/>
        <v>0.4074666256477984</v>
      </c>
      <c r="BG74" s="254">
        <f t="shared" si="58"/>
        <v>0.4074666256477984</v>
      </c>
      <c r="BH74" s="254">
        <f t="shared" si="58"/>
        <v>0.4074666256477984</v>
      </c>
      <c r="BI74" s="254">
        <f t="shared" si="58"/>
        <v>0.4074666256477984</v>
      </c>
      <c r="BJ74" s="254">
        <f t="shared" si="58"/>
        <v>0.4074666256477984</v>
      </c>
      <c r="BK74" s="254">
        <f t="shared" si="58"/>
        <v>0.4074666256477984</v>
      </c>
      <c r="BL74" s="254">
        <f t="shared" si="58"/>
        <v>0.4074666256477984</v>
      </c>
      <c r="BM74" s="254">
        <f t="shared" si="58"/>
        <v>0.4074666256477984</v>
      </c>
      <c r="BN74" s="254">
        <f t="shared" si="59"/>
        <v>0.4074666256477984</v>
      </c>
      <c r="BO74" s="254">
        <f t="shared" si="59"/>
        <v>0.4074666256477984</v>
      </c>
    </row>
    <row r="76" spans="2:67" x14ac:dyDescent="0.25">
      <c r="B76" s="292" t="s">
        <v>291</v>
      </c>
      <c r="D76" s="7">
        <f>'ANS_RevData (LA)'!D76+'ANS_RevData (IB)'!D76+'ANS_RevData (IL)'!D76+'ANS_RevData (AB)'!D76+'ANS_RevData (EN)'!D76+'ANS_RevData (PH)'!D76+'ANS_RevData (OT)'!D76</f>
        <v>577</v>
      </c>
      <c r="E76" s="7">
        <f>'ANS_RevData (LA)'!E76+'ANS_RevData (IB)'!E76+'ANS_RevData (IL)'!E76+'ANS_RevData (AB)'!E76+'ANS_RevData (EN)'!E76+'ANS_RevData (PH)'!E76+'ANS_RevData (OT)'!E76</f>
        <v>609</v>
      </c>
      <c r="F76" s="7">
        <f>'ANS_RevData (LA)'!F76+'ANS_RevData (IB)'!F76+'ANS_RevData (IL)'!F76+'ANS_RevData (AB)'!F76+'ANS_RevData (EN)'!F76+'ANS_RevData (PH)'!F76+'ANS_RevData (OT)'!F76</f>
        <v>732</v>
      </c>
      <c r="G76" s="7">
        <f>'ANS_RevData (LA)'!G76+'ANS_RevData (IB)'!G76+'ANS_RevData (IL)'!G76+'ANS_RevData (AB)'!G76+'ANS_RevData (EN)'!G76+'ANS_RevData (PH)'!G76+'ANS_RevData (OT)'!G76</f>
        <v>836</v>
      </c>
      <c r="H76" s="7">
        <f>'ANS_RevData (LA)'!H76+'ANS_RevData (IB)'!H76+'ANS_RevData (IL)'!H76+'ANS_RevData (AB)'!H76+'ANS_RevData (EN)'!H76+'ANS_RevData (PH)'!H76+'ANS_RevData (OT)'!H76</f>
        <v>946</v>
      </c>
      <c r="I76" s="7">
        <f>'ANS_RevData (LA)'!I76+'ANS_RevData (IB)'!I76+'ANS_RevData (IL)'!I76+'ANS_RevData (AB)'!I76+'ANS_RevData (EN)'!I76+'ANS_RevData (PH)'!I76+'ANS_RevData (OT)'!I76</f>
        <v>1016</v>
      </c>
      <c r="J76" s="7">
        <f>'ANS_RevData (LA)'!J76+'ANS_RevData (IB)'!J76+'ANS_RevData (IL)'!J76+'ANS_RevData (AB)'!J76+'ANS_RevData (EN)'!J76+'ANS_RevData (PH)'!J76+'ANS_RevData (OT)'!J76</f>
        <v>1075</v>
      </c>
      <c r="K76" s="7">
        <f>'ANS_RevData (LA)'!K76+'ANS_RevData (IB)'!K76+'ANS_RevData (IL)'!K76+'ANS_RevData (AB)'!K76+'ANS_RevData (EN)'!K76+'ANS_RevData (PH)'!K76+'ANS_RevData (OT)'!K76</f>
        <v>1174</v>
      </c>
      <c r="L76" s="7">
        <f>'ANS_RevData (LA)'!L76+'ANS_RevData (IB)'!L76+'ANS_RevData (IL)'!L76+'ANS_RevData (AB)'!L76+'ANS_RevData (EN)'!L76+'ANS_RevData (PH)'!L76+'ANS_RevData (OT)'!L76</f>
        <v>1139</v>
      </c>
      <c r="M76" s="7">
        <f>'ANS_RevData (LA)'!M76+'ANS_RevData (IB)'!M76+'ANS_RevData (IL)'!M76+'ANS_RevData (AB)'!M76+'ANS_RevData (EN)'!M76+'ANS_RevData (PH)'!M76+'ANS_RevData (OT)'!M76</f>
        <v>1197</v>
      </c>
      <c r="N76" s="7">
        <f>'ANS_RevData (LA)'!N76+'ANS_RevData (IB)'!N76+'ANS_RevData (IL)'!N76+'ANS_RevData (AB)'!N76+'ANS_RevData (EN)'!N76+'ANS_RevData (PH)'!N76+'ANS_RevData (OT)'!N76</f>
        <v>1213</v>
      </c>
      <c r="O76" s="7">
        <f>'ANS_RevData (LA)'!O76+'ANS_RevData (IB)'!O76+'ANS_RevData (IL)'!O76+'ANS_RevData (AB)'!O76+'ANS_RevData (EN)'!O76+'ANS_RevData (PH)'!O76+'ANS_RevData (OT)'!O76</f>
        <v>1260</v>
      </c>
      <c r="P76" s="7">
        <f>'ANS_RevData (LA)'!P76+'ANS_RevData (IB)'!P76+'ANS_RevData (IL)'!P76+'ANS_RevData (AB)'!P76+'ANS_RevData (EN)'!P76+'ANS_RevData (PH)'!P76+'ANS_RevData (OT)'!P76</f>
        <v>1244</v>
      </c>
      <c r="Q76" s="7">
        <f>'ANS_RevData (LA)'!Q76+'ANS_RevData (IB)'!Q76+'ANS_RevData (IL)'!Q76+'ANS_RevData (AB)'!Q76+'ANS_RevData (EN)'!Q76+'ANS_RevData (PH)'!Q76+'ANS_RevData (OT)'!Q76</f>
        <v>1342</v>
      </c>
      <c r="R76" s="7">
        <f>'ANS_RevData (LA)'!R76+'ANS_RevData (IB)'!R76+'ANS_RevData (IL)'!R76+'ANS_RevData (AB)'!R76+'ANS_RevData (EN)'!R76+'ANS_RevData (PH)'!R76+'ANS_RevData (OT)'!R76</f>
        <v>1445</v>
      </c>
      <c r="S76" s="7">
        <f>'ANS_RevData (LA)'!S76+'ANS_RevData (IB)'!S76+'ANS_RevData (IL)'!S76+'ANS_RevData (AB)'!S76+'ANS_RevData (EN)'!S76+'ANS_RevData (PH)'!S76+'ANS_RevData (OT)'!S76</f>
        <v>1484</v>
      </c>
      <c r="T76" s="7">
        <f>'ANS_RevData (LA)'!T76+'ANS_RevData (IB)'!T76+'ANS_RevData (IL)'!T76+'ANS_RevData (AB)'!T76+'ANS_RevData (EN)'!T76+'ANS_RevData (PH)'!T76+'ANS_RevData (OT)'!T76</f>
        <v>1587</v>
      </c>
      <c r="U76" s="7">
        <f>'ANS_RevData (LA)'!U76+'ANS_RevData (IB)'!U76+'ANS_RevData (IL)'!U76+'ANS_RevData (AB)'!U76+'ANS_RevData (EN)'!U76+'ANS_RevData (PH)'!U76+'ANS_RevData (OT)'!U76</f>
        <v>1699</v>
      </c>
      <c r="V76" s="7">
        <f>'ANS_RevData (LA)'!V76+'ANS_RevData (IB)'!V76+'ANS_RevData (IL)'!V76+'ANS_RevData (AB)'!V76+'ANS_RevData (EN)'!V76+'ANS_RevData (PH)'!V76+'ANS_RevData (OT)'!V76</f>
        <v>1755</v>
      </c>
      <c r="W76" s="7">
        <f>'ANS_RevData (LA)'!W76+'ANS_RevData (IB)'!W76+'ANS_RevData (IL)'!W76+'ANS_RevData (AB)'!W76+'ANS_RevData (EN)'!W76+'ANS_RevData (PH)'!W76+'ANS_RevData (OT)'!W76</f>
        <v>1898</v>
      </c>
      <c r="X76" s="7">
        <f>'ANS_RevData (LA)'!X76+'ANS_RevData (IB)'!X76+'ANS_RevData (IL)'!X76+'ANS_RevData (AB)'!X76+'ANS_RevData (EN)'!X76+'ANS_RevData (PH)'!X76+'ANS_RevData (OT)'!X76</f>
        <v>2059</v>
      </c>
      <c r="Y76" s="7">
        <f>'ANS_RevData (LA)'!Y76+'ANS_RevData (IB)'!Y76+'ANS_RevData (IL)'!Y76+'ANS_RevData (AB)'!Y76+'ANS_RevData (EN)'!Y76+'ANS_RevData (PH)'!Y76+'ANS_RevData (OT)'!Y76</f>
        <v>2186</v>
      </c>
      <c r="Z76" s="7">
        <f>'ANS_RevData (LA)'!Z76+'ANS_RevData (IB)'!Z76+'ANS_RevData (IL)'!Z76+'ANS_RevData (AB)'!Z76+'ANS_RevData (EN)'!Z76+'ANS_RevData (PH)'!Z76+'ANS_RevData (OT)'!Z76</f>
        <v>2156</v>
      </c>
      <c r="AA76" s="7">
        <f>'ANS_RevData (LA)'!AA76+'ANS_RevData (IB)'!AA76+'ANS_RevData (IL)'!AA76+'ANS_RevData (AB)'!AA76+'ANS_RevData (EN)'!AA76+'ANS_RevData (PH)'!AA76+'ANS_RevData (OT)'!AA76</f>
        <v>2232</v>
      </c>
      <c r="AB76" s="7">
        <f>'ANS_RevData (LA)'!AB76+'ANS_RevData (IB)'!AB76+'ANS_RevData (IL)'!AB76+'ANS_RevData (AB)'!AB76+'ANS_RevData (EN)'!AB76+'ANS_RevData (PH)'!AB76+'ANS_RevData (OT)'!AB76</f>
        <v>2321</v>
      </c>
      <c r="AC76" s="7">
        <f>'ANS_RevData (LA)'!AC76+'ANS_RevData (IB)'!AC76+'ANS_RevData (IL)'!AC76+'ANS_RevData (AB)'!AC76+'ANS_RevData (EN)'!AC76+'ANS_RevData (PH)'!AC76+'ANS_RevData (OT)'!AC76</f>
        <v>2372</v>
      </c>
      <c r="AF76" s="7">
        <f t="shared" ref="AF76:AG79" si="64">AB76</f>
        <v>2321</v>
      </c>
      <c r="AG76" s="7">
        <f t="shared" si="64"/>
        <v>2372</v>
      </c>
      <c r="AH76" s="7" t="e">
        <f>'ANS_RevData (LA)'!AH76+'ANS_RevData (IB)'!AH76+'ANS_RevData (IL)'!AH76+'ANS_RevData (AB)'!AH76+'ANS_RevData (EN)'!AH76+'ANS_RevData (PH)'!AH76+'ANS_RevData (OT)'!AH76</f>
        <v>#VALUE!</v>
      </c>
      <c r="AI76" s="7" t="e">
        <f>'ANS_RevData (LA)'!AI76+'ANS_RevData (IB)'!AI76+'ANS_RevData (IL)'!AI76+'ANS_RevData (AB)'!AI76+'ANS_RevData (EN)'!AI76+'ANS_RevData (PH)'!AI76+'ANS_RevData (OT)'!AI76</f>
        <v>#VALUE!</v>
      </c>
      <c r="AJ76" s="9" t="e">
        <f>'ANS_RevData (LA)'!AJ76+'ANS_RevData (IB)'!AJ76+'ANS_RevData (IL)'!AJ76+'ANS_RevData (AB)'!AJ76+'ANS_RevData (EN)'!AJ76+'ANS_RevData (PH)'!AJ76+'ANS_RevData (OT)'!AJ76</f>
        <v>#VALUE!</v>
      </c>
      <c r="AK76" s="9" t="e">
        <f>'ANS_RevData (LA)'!AK76+'ANS_RevData (IB)'!AK76+'ANS_RevData (IL)'!AK76+'ANS_RevData (AB)'!AK76+'ANS_RevData (EN)'!AK76+'ANS_RevData (PH)'!AK76+'ANS_RevData (OT)'!AK76</f>
        <v>#VALUE!</v>
      </c>
      <c r="AL76" s="9" t="e">
        <f>'ANS_RevData (LA)'!AL76+'ANS_RevData (IB)'!AL76+'ANS_RevData (IL)'!AL76+'ANS_RevData (AB)'!AL76+'ANS_RevData (EN)'!AL76+'ANS_RevData (PH)'!AL76+'ANS_RevData (OT)'!AL76</f>
        <v>#VALUE!</v>
      </c>
      <c r="AM76" s="9" t="e">
        <f>'ANS_RevData (LA)'!AM76+'ANS_RevData (IB)'!AM76+'ANS_RevData (IL)'!AM76+'ANS_RevData (AB)'!AM76+'ANS_RevData (EN)'!AM76+'ANS_RevData (PH)'!AM76+'ANS_RevData (OT)'!AM76</f>
        <v>#VALUE!</v>
      </c>
      <c r="AN76" s="9" t="e">
        <f>'ANS_RevData (LA)'!AN76+'ANS_RevData (IB)'!AN76+'ANS_RevData (IL)'!AN76+'ANS_RevData (AB)'!AN76+'ANS_RevData (EN)'!AN76+'ANS_RevData (PH)'!AN76+'ANS_RevData (OT)'!AN76</f>
        <v>#VALUE!</v>
      </c>
      <c r="AO76" s="9" t="e">
        <f>'ANS_RevData (LA)'!AO76+'ANS_RevData (IB)'!AO76+'ANS_RevData (IL)'!AO76+'ANS_RevData (AB)'!AO76+'ANS_RevData (EN)'!AO76+'ANS_RevData (PH)'!AO76+'ANS_RevData (OT)'!AO76</f>
        <v>#VALUE!</v>
      </c>
      <c r="AP76" s="9" t="e">
        <f>'ANS_RevData (LA)'!AP76+'ANS_RevData (IB)'!AP76+'ANS_RevData (IL)'!AP76+'ANS_RevData (AB)'!AP76+'ANS_RevData (EN)'!AP76+'ANS_RevData (PH)'!AP76+'ANS_RevData (OT)'!AP76</f>
        <v>#VALUE!</v>
      </c>
      <c r="AQ76" s="9" t="e">
        <f>'ANS_RevData (LA)'!AQ76+'ANS_RevData (IB)'!AQ76+'ANS_RevData (IL)'!AQ76+'ANS_RevData (AB)'!AQ76+'ANS_RevData (EN)'!AQ76+'ANS_RevData (PH)'!AQ76+'ANS_RevData (OT)'!AQ76</f>
        <v>#VALUE!</v>
      </c>
      <c r="AR76" s="9" t="e">
        <f>'ANS_RevData (LA)'!AR76+'ANS_RevData (IB)'!AR76+'ANS_RevData (IL)'!AR76+'ANS_RevData (AB)'!AR76+'ANS_RevData (EN)'!AR76+'ANS_RevData (PH)'!AR76+'ANS_RevData (OT)'!AR76</f>
        <v>#VALUE!</v>
      </c>
      <c r="AS76" s="9" t="e">
        <f>'ANS_RevData (LA)'!AS76+'ANS_RevData (IB)'!AS76+'ANS_RevData (IL)'!AS76+'ANS_RevData (AB)'!AS76+'ANS_RevData (EN)'!AS76+'ANS_RevData (PH)'!AS76+'ANS_RevData (OT)'!AS76</f>
        <v>#VALUE!</v>
      </c>
      <c r="AT76" s="9" t="e">
        <f>'ANS_RevData (LA)'!AT76+'ANS_RevData (IB)'!AT76+'ANS_RevData (IL)'!AT76+'ANS_RevData (AB)'!AT76+'ANS_RevData (EN)'!AT76+'ANS_RevData (PH)'!AT76+'ANS_RevData (OT)'!AT76</f>
        <v>#VALUE!</v>
      </c>
      <c r="AU76" s="9" t="e">
        <f>'ANS_RevData (LA)'!AU76+'ANS_RevData (IB)'!AU76+'ANS_RevData (IL)'!AU76+'ANS_RevData (AB)'!AU76+'ANS_RevData (EN)'!AU76+'ANS_RevData (PH)'!AU76+'ANS_RevData (OT)'!AU76</f>
        <v>#VALUE!</v>
      </c>
      <c r="AV76" s="9" t="e">
        <f>'ANS_RevData (LA)'!AV76+'ANS_RevData (IB)'!AV76+'ANS_RevData (IL)'!AV76+'ANS_RevData (AB)'!AV76+'ANS_RevData (EN)'!AV76+'ANS_RevData (PH)'!AV76+'ANS_RevData (OT)'!AV76</f>
        <v>#VALUE!</v>
      </c>
      <c r="AW76" s="9" t="e">
        <f>'ANS_RevData (LA)'!AW76+'ANS_RevData (IB)'!AW76+'ANS_RevData (IL)'!AW76+'ANS_RevData (AB)'!AW76+'ANS_RevData (EN)'!AW76+'ANS_RevData (PH)'!AW76+'ANS_RevData (OT)'!AW76</f>
        <v>#VALUE!</v>
      </c>
      <c r="AX76" s="9" t="e">
        <f>'ANS_RevData (LA)'!AX76+'ANS_RevData (IB)'!AX76+'ANS_RevData (IL)'!AX76+'ANS_RevData (AB)'!AX76+'ANS_RevData (EN)'!AX76+'ANS_RevData (PH)'!AX76+'ANS_RevData (OT)'!AX76</f>
        <v>#VALUE!</v>
      </c>
      <c r="AY76" s="9" t="e">
        <f>'ANS_RevData (LA)'!AY76+'ANS_RevData (IB)'!AY76+'ANS_RevData (IL)'!AY76+'ANS_RevData (AB)'!AY76+'ANS_RevData (EN)'!AY76+'ANS_RevData (PH)'!AY76+'ANS_RevData (OT)'!AY76</f>
        <v>#VALUE!</v>
      </c>
      <c r="AZ76" s="9" t="e">
        <f>'ANS_RevData (LA)'!AZ76+'ANS_RevData (IB)'!AZ76+'ANS_RevData (IL)'!AZ76+'ANS_RevData (AB)'!AZ76+'ANS_RevData (EN)'!AZ76+'ANS_RevData (PH)'!AZ76+'ANS_RevData (OT)'!AZ76</f>
        <v>#VALUE!</v>
      </c>
      <c r="BA76" s="9" t="e">
        <f>'ANS_RevData (LA)'!BA76+'ANS_RevData (IB)'!BA76+'ANS_RevData (IL)'!BA76+'ANS_RevData (AB)'!BA76+'ANS_RevData (EN)'!BA76+'ANS_RevData (PH)'!BA76+'ANS_RevData (OT)'!BA76</f>
        <v>#VALUE!</v>
      </c>
      <c r="BB76" s="9" t="e">
        <f>'ANS_RevData (LA)'!BB76+'ANS_RevData (IB)'!BB76+'ANS_RevData (IL)'!BB76+'ANS_RevData (AB)'!BB76+'ANS_RevData (EN)'!BB76+'ANS_RevData (PH)'!BB76+'ANS_RevData (OT)'!BB76</f>
        <v>#VALUE!</v>
      </c>
      <c r="BC76" s="9" t="e">
        <f>'ANS_RevData (LA)'!BC76+'ANS_RevData (IB)'!BC76+'ANS_RevData (IL)'!BC76+'ANS_RevData (AB)'!BC76+'ANS_RevData (EN)'!BC76+'ANS_RevData (PH)'!BC76+'ANS_RevData (OT)'!BC76</f>
        <v>#VALUE!</v>
      </c>
      <c r="BD76" s="9" t="e">
        <f>'ANS_RevData (LA)'!BD76+'ANS_RevData (IB)'!BD76+'ANS_RevData (IL)'!BD76+'ANS_RevData (AB)'!BD76+'ANS_RevData (EN)'!BD76+'ANS_RevData (PH)'!BD76+'ANS_RevData (OT)'!BD76</f>
        <v>#VALUE!</v>
      </c>
      <c r="BE76" s="9" t="e">
        <f>'ANS_RevData (LA)'!BE76+'ANS_RevData (IB)'!BE76+'ANS_RevData (IL)'!BE76+'ANS_RevData (AB)'!BE76+'ANS_RevData (EN)'!BE76+'ANS_RevData (PH)'!BE76+'ANS_RevData (OT)'!BE76</f>
        <v>#VALUE!</v>
      </c>
      <c r="BF76" s="9" t="e">
        <f>'ANS_RevData (LA)'!BF76+'ANS_RevData (IB)'!BF76+'ANS_RevData (IL)'!BF76+'ANS_RevData (AB)'!BF76+'ANS_RevData (EN)'!BF76+'ANS_RevData (PH)'!BF76+'ANS_RevData (OT)'!BF76</f>
        <v>#VALUE!</v>
      </c>
      <c r="BG76" s="9" t="e">
        <f>'ANS_RevData (LA)'!BG76+'ANS_RevData (IB)'!BG76+'ANS_RevData (IL)'!BG76+'ANS_RevData (AB)'!BG76+'ANS_RevData (EN)'!BG76+'ANS_RevData (PH)'!BG76+'ANS_RevData (OT)'!BG76</f>
        <v>#VALUE!</v>
      </c>
      <c r="BH76" s="9" t="e">
        <f>'ANS_RevData (LA)'!BH76+'ANS_RevData (IB)'!BH76+'ANS_RevData (IL)'!BH76+'ANS_RevData (AB)'!BH76+'ANS_RevData (EN)'!BH76+'ANS_RevData (PH)'!BH76+'ANS_RevData (OT)'!BH76</f>
        <v>#VALUE!</v>
      </c>
      <c r="BI76" s="9" t="e">
        <f>'ANS_RevData (LA)'!BI76+'ANS_RevData (IB)'!BI76+'ANS_RevData (IL)'!BI76+'ANS_RevData (AB)'!BI76+'ANS_RevData (EN)'!BI76+'ANS_RevData (PH)'!BI76+'ANS_RevData (OT)'!BI76</f>
        <v>#VALUE!</v>
      </c>
      <c r="BJ76" s="9" t="e">
        <f>'ANS_RevData (LA)'!BJ76+'ANS_RevData (IB)'!BJ76+'ANS_RevData (IL)'!BJ76+'ANS_RevData (AB)'!BJ76+'ANS_RevData (EN)'!BJ76+'ANS_RevData (PH)'!BJ76+'ANS_RevData (OT)'!BJ76</f>
        <v>#VALUE!</v>
      </c>
      <c r="BK76" s="9" t="e">
        <f>'ANS_RevData (LA)'!BK76+'ANS_RevData (IB)'!BK76+'ANS_RevData (IL)'!BK76+'ANS_RevData (AB)'!BK76+'ANS_RevData (EN)'!BK76+'ANS_RevData (PH)'!BK76+'ANS_RevData (OT)'!BK76</f>
        <v>#VALUE!</v>
      </c>
      <c r="BL76" s="9" t="e">
        <f>'ANS_RevData (LA)'!BL76+'ANS_RevData (IB)'!BL76+'ANS_RevData (IL)'!BL76+'ANS_RevData (AB)'!BL76+'ANS_RevData (EN)'!BL76+'ANS_RevData (PH)'!BL76+'ANS_RevData (OT)'!BL76</f>
        <v>#VALUE!</v>
      </c>
      <c r="BM76" s="9" t="e">
        <f>'ANS_RevData (LA)'!BM76+'ANS_RevData (IB)'!BM76+'ANS_RevData (IL)'!BM76+'ANS_RevData (AB)'!BM76+'ANS_RevData (EN)'!BM76+'ANS_RevData (PH)'!BM76+'ANS_RevData (OT)'!BM76</f>
        <v>#VALUE!</v>
      </c>
      <c r="BN76" s="9" t="e">
        <f>'ANS_RevData (LA)'!BN76+'ANS_RevData (IB)'!BN76+'ANS_RevData (IL)'!BN76+'ANS_RevData (AB)'!BN76+'ANS_RevData (EN)'!BN76+'ANS_RevData (PH)'!BN76+'ANS_RevData (OT)'!BN76</f>
        <v>#VALUE!</v>
      </c>
      <c r="BO76" s="9" t="e">
        <f>'ANS_RevData (LA)'!BO76+'ANS_RevData (IB)'!BO76+'ANS_RevData (IL)'!BO76+'ANS_RevData (AB)'!BO76+'ANS_RevData (EN)'!BO76+'ANS_RevData (PH)'!BO76+'ANS_RevData (OT)'!BO76</f>
        <v>#VALUE!</v>
      </c>
    </row>
    <row r="77" spans="2:67" x14ac:dyDescent="0.25">
      <c r="B77" s="292" t="s">
        <v>292</v>
      </c>
      <c r="D77" s="7">
        <f>'ANS_RevData (LA)'!D77+'ANS_RevData (IB)'!D77+'ANS_RevData (IL)'!D77+'ANS_RevData (AB)'!D77+'ANS_RevData (EN)'!D77+'ANS_RevData (PH)'!D77+'ANS_RevData (OT)'!D77</f>
        <v>63</v>
      </c>
      <c r="E77" s="7">
        <f>'ANS_RevData (LA)'!E77+'ANS_RevData (IB)'!E77+'ANS_RevData (IL)'!E77+'ANS_RevData (AB)'!E77+'ANS_RevData (EN)'!E77+'ANS_RevData (PH)'!E77+'ANS_RevData (OT)'!E77</f>
        <v>75</v>
      </c>
      <c r="F77" s="7">
        <f>'ANS_RevData (LA)'!F77+'ANS_RevData (IB)'!F77+'ANS_RevData (IL)'!F77+'ANS_RevData (AB)'!F77+'ANS_RevData (EN)'!F77+'ANS_RevData (PH)'!F77+'ANS_RevData (OT)'!F77</f>
        <v>61</v>
      </c>
      <c r="G77" s="7">
        <f>'ANS_RevData (LA)'!G77+'ANS_RevData (IB)'!G77+'ANS_RevData (IL)'!G77+'ANS_RevData (AB)'!G77+'ANS_RevData (EN)'!G77+'ANS_RevData (PH)'!G77+'ANS_RevData (OT)'!G77</f>
        <v>70</v>
      </c>
      <c r="H77" s="7">
        <f>'ANS_RevData (LA)'!H77+'ANS_RevData (IB)'!H77+'ANS_RevData (IL)'!H77+'ANS_RevData (AB)'!H77+'ANS_RevData (EN)'!H77+'ANS_RevData (PH)'!H77+'ANS_RevData (OT)'!H77</f>
        <v>92</v>
      </c>
      <c r="I77" s="7">
        <f>'ANS_RevData (LA)'!I77+'ANS_RevData (IB)'!I77+'ANS_RevData (IL)'!I77+'ANS_RevData (AB)'!I77+'ANS_RevData (EN)'!I77+'ANS_RevData (PH)'!I77+'ANS_RevData (OT)'!I77</f>
        <v>96</v>
      </c>
      <c r="J77" s="7">
        <f>'ANS_RevData (LA)'!J77+'ANS_RevData (IB)'!J77+'ANS_RevData (IL)'!J77+'ANS_RevData (AB)'!J77+'ANS_RevData (EN)'!J77+'ANS_RevData (PH)'!J77+'ANS_RevData (OT)'!J77</f>
        <v>94</v>
      </c>
      <c r="K77" s="7">
        <f>'ANS_RevData (LA)'!K77+'ANS_RevData (IB)'!K77+'ANS_RevData (IL)'!K77+'ANS_RevData (AB)'!K77+'ANS_RevData (EN)'!K77+'ANS_RevData (PH)'!K77+'ANS_RevData (OT)'!K77</f>
        <v>92</v>
      </c>
      <c r="L77" s="7">
        <f>'ANS_RevData (LA)'!L77+'ANS_RevData (IB)'!L77+'ANS_RevData (IL)'!L77+'ANS_RevData (AB)'!L77+'ANS_RevData (EN)'!L77+'ANS_RevData (PH)'!L77+'ANS_RevData (OT)'!L77</f>
        <v>127</v>
      </c>
      <c r="M77" s="7">
        <f>'ANS_RevData (LA)'!M77+'ANS_RevData (IB)'!M77+'ANS_RevData (IL)'!M77+'ANS_RevData (AB)'!M77+'ANS_RevData (EN)'!M77+'ANS_RevData (PH)'!M77+'ANS_RevData (OT)'!M77</f>
        <v>93</v>
      </c>
      <c r="N77" s="7">
        <f>'ANS_RevData (LA)'!N77+'ANS_RevData (IB)'!N77+'ANS_RevData (IL)'!N77+'ANS_RevData (AB)'!N77+'ANS_RevData (EN)'!N77+'ANS_RevData (PH)'!N77+'ANS_RevData (OT)'!N77</f>
        <v>115</v>
      </c>
      <c r="O77" s="7">
        <f>'ANS_RevData (LA)'!O77+'ANS_RevData (IB)'!O77+'ANS_RevData (IL)'!O77+'ANS_RevData (AB)'!O77+'ANS_RevData (EN)'!O77+'ANS_RevData (PH)'!O77+'ANS_RevData (OT)'!O77</f>
        <v>101</v>
      </c>
      <c r="P77" s="7">
        <f>'ANS_RevData (LA)'!P77+'ANS_RevData (IB)'!P77+'ANS_RevData (IL)'!P77+'ANS_RevData (AB)'!P77+'ANS_RevData (EN)'!P77+'ANS_RevData (PH)'!P77+'ANS_RevData (OT)'!P77</f>
        <v>117</v>
      </c>
      <c r="Q77" s="7">
        <f>'ANS_RevData (LA)'!Q77+'ANS_RevData (IB)'!Q77+'ANS_RevData (IL)'!Q77+'ANS_RevData (AB)'!Q77+'ANS_RevData (EN)'!Q77+'ANS_RevData (PH)'!Q77+'ANS_RevData (OT)'!Q77</f>
        <v>81</v>
      </c>
      <c r="R77" s="7">
        <f>'ANS_RevData (LA)'!R77+'ANS_RevData (IB)'!R77+'ANS_RevData (IL)'!R77+'ANS_RevData (AB)'!R77+'ANS_RevData (EN)'!R77+'ANS_RevData (PH)'!R77+'ANS_RevData (OT)'!R77</f>
        <v>75</v>
      </c>
      <c r="S77" s="7">
        <f>'ANS_RevData (LA)'!S77+'ANS_RevData (IB)'!S77+'ANS_RevData (IL)'!S77+'ANS_RevData (AB)'!S77+'ANS_RevData (EN)'!S77+'ANS_RevData (PH)'!S77+'ANS_RevData (OT)'!S77</f>
        <v>121</v>
      </c>
      <c r="T77" s="7">
        <f>'ANS_RevData (LA)'!T77+'ANS_RevData (IB)'!T77+'ANS_RevData (IL)'!T77+'ANS_RevData (AB)'!T77+'ANS_RevData (EN)'!T77+'ANS_RevData (PH)'!T77+'ANS_RevData (OT)'!T77</f>
        <v>128</v>
      </c>
      <c r="U77" s="7">
        <f>'ANS_RevData (LA)'!U77+'ANS_RevData (IB)'!U77+'ANS_RevData (IL)'!U77+'ANS_RevData (AB)'!U77+'ANS_RevData (EN)'!U77+'ANS_RevData (PH)'!U77+'ANS_RevData (OT)'!U77</f>
        <v>127</v>
      </c>
      <c r="V77" s="7">
        <f>'ANS_RevData (LA)'!V77+'ANS_RevData (IB)'!V77+'ANS_RevData (IL)'!V77+'ANS_RevData (AB)'!V77+'ANS_RevData (EN)'!V77+'ANS_RevData (PH)'!V77+'ANS_RevData (OT)'!V77</f>
        <v>149</v>
      </c>
      <c r="W77" s="7">
        <f>'ANS_RevData (LA)'!W77+'ANS_RevData (IB)'!W77+'ANS_RevData (IL)'!W77+'ANS_RevData (AB)'!W77+'ANS_RevData (EN)'!W77+'ANS_RevData (PH)'!W77+'ANS_RevData (OT)'!W77</f>
        <v>138</v>
      </c>
      <c r="X77" s="7">
        <f>'ANS_RevData (LA)'!X77+'ANS_RevData (IB)'!X77+'ANS_RevData (IL)'!X77+'ANS_RevData (AB)'!X77+'ANS_RevData (EN)'!X77+'ANS_RevData (PH)'!X77+'ANS_RevData (OT)'!X77</f>
        <v>110</v>
      </c>
      <c r="Y77" s="7">
        <f>'ANS_RevData (LA)'!Y77+'ANS_RevData (IB)'!Y77+'ANS_RevData (IL)'!Y77+'ANS_RevData (AB)'!Y77+'ANS_RevData (EN)'!Y77+'ANS_RevData (PH)'!Y77+'ANS_RevData (OT)'!Y77</f>
        <v>127</v>
      </c>
      <c r="Z77" s="7">
        <f>'ANS_RevData (LA)'!Z77+'ANS_RevData (IB)'!Z77+'ANS_RevData (IL)'!Z77+'ANS_RevData (AB)'!Z77+'ANS_RevData (EN)'!Z77+'ANS_RevData (PH)'!Z77+'ANS_RevData (OT)'!Z77</f>
        <v>154</v>
      </c>
      <c r="AA77" s="7">
        <f>'ANS_RevData (LA)'!AA77+'ANS_RevData (IB)'!AA77+'ANS_RevData (IL)'!AA77+'ANS_RevData (AB)'!AA77+'ANS_RevData (EN)'!AA77+'ANS_RevData (PH)'!AA77+'ANS_RevData (OT)'!AA77</f>
        <v>167</v>
      </c>
      <c r="AB77" s="7">
        <f>'ANS_RevData (LA)'!AB77+'ANS_RevData (IB)'!AB77+'ANS_RevData (IL)'!AB77+'ANS_RevData (AB)'!AB77+'ANS_RevData (EN)'!AB77+'ANS_RevData (PH)'!AB77+'ANS_RevData (OT)'!AB77</f>
        <v>176</v>
      </c>
      <c r="AC77" s="7">
        <f>'ANS_RevData (LA)'!AC77+'ANS_RevData (IB)'!AC77+'ANS_RevData (IL)'!AC77+'ANS_RevData (AB)'!AC77+'ANS_RevData (EN)'!AC77+'ANS_RevData (PH)'!AC77+'ANS_RevData (OT)'!AC77</f>
        <v>149</v>
      </c>
      <c r="AF77" s="7">
        <f t="shared" si="64"/>
        <v>176</v>
      </c>
      <c r="AG77" s="7">
        <f t="shared" si="64"/>
        <v>149</v>
      </c>
      <c r="AH77" s="7" t="e">
        <f>'ANS_RevData (LA)'!AH77+'ANS_RevData (IB)'!AH77+'ANS_RevData (IL)'!AH77+'ANS_RevData (AB)'!AH77+'ANS_RevData (EN)'!AH77+'ANS_RevData (PH)'!AH77+'ANS_RevData (OT)'!AH77</f>
        <v>#VALUE!</v>
      </c>
      <c r="AI77" s="7" t="e">
        <f>'ANS_RevData (LA)'!AI77+'ANS_RevData (IB)'!AI77+'ANS_RevData (IL)'!AI77+'ANS_RevData (AB)'!AI77+'ANS_RevData (EN)'!AI77+'ANS_RevData (PH)'!AI77+'ANS_RevData (OT)'!AI77</f>
        <v>#VALUE!</v>
      </c>
      <c r="AJ77" s="9" t="e">
        <f>'ANS_RevData (LA)'!AJ77+'ANS_RevData (IB)'!AJ77+'ANS_RevData (IL)'!AJ77+'ANS_RevData (AB)'!AJ77+'ANS_RevData (EN)'!AJ77+'ANS_RevData (PH)'!AJ77+'ANS_RevData (OT)'!AJ77</f>
        <v>#VALUE!</v>
      </c>
      <c r="AK77" s="9" t="e">
        <f>'ANS_RevData (LA)'!AK77+'ANS_RevData (IB)'!AK77+'ANS_RevData (IL)'!AK77+'ANS_RevData (AB)'!AK77+'ANS_RevData (EN)'!AK77+'ANS_RevData (PH)'!AK77+'ANS_RevData (OT)'!AK77</f>
        <v>#VALUE!</v>
      </c>
      <c r="AL77" s="9" t="e">
        <f>'ANS_RevData (LA)'!AL77+'ANS_RevData (IB)'!AL77+'ANS_RevData (IL)'!AL77+'ANS_RevData (AB)'!AL77+'ANS_RevData (EN)'!AL77+'ANS_RevData (PH)'!AL77+'ANS_RevData (OT)'!AL77</f>
        <v>#VALUE!</v>
      </c>
      <c r="AM77" s="9" t="e">
        <f>'ANS_RevData (LA)'!AM77+'ANS_RevData (IB)'!AM77+'ANS_RevData (IL)'!AM77+'ANS_RevData (AB)'!AM77+'ANS_RevData (EN)'!AM77+'ANS_RevData (PH)'!AM77+'ANS_RevData (OT)'!AM77</f>
        <v>#VALUE!</v>
      </c>
      <c r="AN77" s="9" t="e">
        <f>'ANS_RevData (LA)'!AN77+'ANS_RevData (IB)'!AN77+'ANS_RevData (IL)'!AN77+'ANS_RevData (AB)'!AN77+'ANS_RevData (EN)'!AN77+'ANS_RevData (PH)'!AN77+'ANS_RevData (OT)'!AN77</f>
        <v>#VALUE!</v>
      </c>
      <c r="AO77" s="9" t="e">
        <f>'ANS_RevData (LA)'!AO77+'ANS_RevData (IB)'!AO77+'ANS_RevData (IL)'!AO77+'ANS_RevData (AB)'!AO77+'ANS_RevData (EN)'!AO77+'ANS_RevData (PH)'!AO77+'ANS_RevData (OT)'!AO77</f>
        <v>#VALUE!</v>
      </c>
      <c r="AP77" s="9" t="e">
        <f>'ANS_RevData (LA)'!AP77+'ANS_RevData (IB)'!AP77+'ANS_RevData (IL)'!AP77+'ANS_RevData (AB)'!AP77+'ANS_RevData (EN)'!AP77+'ANS_RevData (PH)'!AP77+'ANS_RevData (OT)'!AP77</f>
        <v>#VALUE!</v>
      </c>
      <c r="AQ77" s="9" t="e">
        <f>'ANS_RevData (LA)'!AQ77+'ANS_RevData (IB)'!AQ77+'ANS_RevData (IL)'!AQ77+'ANS_RevData (AB)'!AQ77+'ANS_RevData (EN)'!AQ77+'ANS_RevData (PH)'!AQ77+'ANS_RevData (OT)'!AQ77</f>
        <v>#VALUE!</v>
      </c>
      <c r="AR77" s="9" t="e">
        <f>'ANS_RevData (LA)'!AR77+'ANS_RevData (IB)'!AR77+'ANS_RevData (IL)'!AR77+'ANS_RevData (AB)'!AR77+'ANS_RevData (EN)'!AR77+'ANS_RevData (PH)'!AR77+'ANS_RevData (OT)'!AR77</f>
        <v>#VALUE!</v>
      </c>
      <c r="AS77" s="9" t="e">
        <f>'ANS_RevData (LA)'!AS77+'ANS_RevData (IB)'!AS77+'ANS_RevData (IL)'!AS77+'ANS_RevData (AB)'!AS77+'ANS_RevData (EN)'!AS77+'ANS_RevData (PH)'!AS77+'ANS_RevData (OT)'!AS77</f>
        <v>#VALUE!</v>
      </c>
      <c r="AT77" s="9" t="e">
        <f>'ANS_RevData (LA)'!AT77+'ANS_RevData (IB)'!AT77+'ANS_RevData (IL)'!AT77+'ANS_RevData (AB)'!AT77+'ANS_RevData (EN)'!AT77+'ANS_RevData (PH)'!AT77+'ANS_RevData (OT)'!AT77</f>
        <v>#VALUE!</v>
      </c>
      <c r="AU77" s="9" t="e">
        <f>'ANS_RevData (LA)'!AU77+'ANS_RevData (IB)'!AU77+'ANS_RevData (IL)'!AU77+'ANS_RevData (AB)'!AU77+'ANS_RevData (EN)'!AU77+'ANS_RevData (PH)'!AU77+'ANS_RevData (OT)'!AU77</f>
        <v>#VALUE!</v>
      </c>
      <c r="AV77" s="9" t="e">
        <f>'ANS_RevData (LA)'!AV77+'ANS_RevData (IB)'!AV77+'ANS_RevData (IL)'!AV77+'ANS_RevData (AB)'!AV77+'ANS_RevData (EN)'!AV77+'ANS_RevData (PH)'!AV77+'ANS_RevData (OT)'!AV77</f>
        <v>#VALUE!</v>
      </c>
      <c r="AW77" s="9" t="e">
        <f>'ANS_RevData (LA)'!AW77+'ANS_RevData (IB)'!AW77+'ANS_RevData (IL)'!AW77+'ANS_RevData (AB)'!AW77+'ANS_RevData (EN)'!AW77+'ANS_RevData (PH)'!AW77+'ANS_RevData (OT)'!AW77</f>
        <v>#VALUE!</v>
      </c>
      <c r="AX77" s="9" t="e">
        <f>'ANS_RevData (LA)'!AX77+'ANS_RevData (IB)'!AX77+'ANS_RevData (IL)'!AX77+'ANS_RevData (AB)'!AX77+'ANS_RevData (EN)'!AX77+'ANS_RevData (PH)'!AX77+'ANS_RevData (OT)'!AX77</f>
        <v>#VALUE!</v>
      </c>
      <c r="AY77" s="9" t="e">
        <f>'ANS_RevData (LA)'!AY77+'ANS_RevData (IB)'!AY77+'ANS_RevData (IL)'!AY77+'ANS_RevData (AB)'!AY77+'ANS_RevData (EN)'!AY77+'ANS_RevData (PH)'!AY77+'ANS_RevData (OT)'!AY77</f>
        <v>#VALUE!</v>
      </c>
      <c r="AZ77" s="9" t="e">
        <f>'ANS_RevData (LA)'!AZ77+'ANS_RevData (IB)'!AZ77+'ANS_RevData (IL)'!AZ77+'ANS_RevData (AB)'!AZ77+'ANS_RevData (EN)'!AZ77+'ANS_RevData (PH)'!AZ77+'ANS_RevData (OT)'!AZ77</f>
        <v>#VALUE!</v>
      </c>
      <c r="BA77" s="9" t="e">
        <f>'ANS_RevData (LA)'!BA77+'ANS_RevData (IB)'!BA77+'ANS_RevData (IL)'!BA77+'ANS_RevData (AB)'!BA77+'ANS_RevData (EN)'!BA77+'ANS_RevData (PH)'!BA77+'ANS_RevData (OT)'!BA77</f>
        <v>#VALUE!</v>
      </c>
      <c r="BB77" s="9" t="e">
        <f>'ANS_RevData (LA)'!BB77+'ANS_RevData (IB)'!BB77+'ANS_RevData (IL)'!BB77+'ANS_RevData (AB)'!BB77+'ANS_RevData (EN)'!BB77+'ANS_RevData (PH)'!BB77+'ANS_RevData (OT)'!BB77</f>
        <v>#VALUE!</v>
      </c>
      <c r="BC77" s="9" t="e">
        <f>'ANS_RevData (LA)'!BC77+'ANS_RevData (IB)'!BC77+'ANS_RevData (IL)'!BC77+'ANS_RevData (AB)'!BC77+'ANS_RevData (EN)'!BC77+'ANS_RevData (PH)'!BC77+'ANS_RevData (OT)'!BC77</f>
        <v>#VALUE!</v>
      </c>
      <c r="BD77" s="9" t="e">
        <f>'ANS_RevData (LA)'!BD77+'ANS_RevData (IB)'!BD77+'ANS_RevData (IL)'!BD77+'ANS_RevData (AB)'!BD77+'ANS_RevData (EN)'!BD77+'ANS_RevData (PH)'!BD77+'ANS_RevData (OT)'!BD77</f>
        <v>#VALUE!</v>
      </c>
      <c r="BE77" s="9" t="e">
        <f>'ANS_RevData (LA)'!BE77+'ANS_RevData (IB)'!BE77+'ANS_RevData (IL)'!BE77+'ANS_RevData (AB)'!BE77+'ANS_RevData (EN)'!BE77+'ANS_RevData (PH)'!BE77+'ANS_RevData (OT)'!BE77</f>
        <v>#VALUE!</v>
      </c>
      <c r="BF77" s="9" t="e">
        <f>'ANS_RevData (LA)'!BF77+'ANS_RevData (IB)'!BF77+'ANS_RevData (IL)'!BF77+'ANS_RevData (AB)'!BF77+'ANS_RevData (EN)'!BF77+'ANS_RevData (PH)'!BF77+'ANS_RevData (OT)'!BF77</f>
        <v>#VALUE!</v>
      </c>
      <c r="BG77" s="9" t="e">
        <f>'ANS_RevData (LA)'!BG77+'ANS_RevData (IB)'!BG77+'ANS_RevData (IL)'!BG77+'ANS_RevData (AB)'!BG77+'ANS_RevData (EN)'!BG77+'ANS_RevData (PH)'!BG77+'ANS_RevData (OT)'!BG77</f>
        <v>#VALUE!</v>
      </c>
      <c r="BH77" s="9" t="e">
        <f>'ANS_RevData (LA)'!BH77+'ANS_RevData (IB)'!BH77+'ANS_RevData (IL)'!BH77+'ANS_RevData (AB)'!BH77+'ANS_RevData (EN)'!BH77+'ANS_RevData (PH)'!BH77+'ANS_RevData (OT)'!BH77</f>
        <v>#VALUE!</v>
      </c>
      <c r="BI77" s="9" t="e">
        <f>'ANS_RevData (LA)'!BI77+'ANS_RevData (IB)'!BI77+'ANS_RevData (IL)'!BI77+'ANS_RevData (AB)'!BI77+'ANS_RevData (EN)'!BI77+'ANS_RevData (PH)'!BI77+'ANS_RevData (OT)'!BI77</f>
        <v>#VALUE!</v>
      </c>
      <c r="BJ77" s="9" t="e">
        <f>'ANS_RevData (LA)'!BJ77+'ANS_RevData (IB)'!BJ77+'ANS_RevData (IL)'!BJ77+'ANS_RevData (AB)'!BJ77+'ANS_RevData (EN)'!BJ77+'ANS_RevData (PH)'!BJ77+'ANS_RevData (OT)'!BJ77</f>
        <v>#VALUE!</v>
      </c>
      <c r="BK77" s="9" t="e">
        <f>'ANS_RevData (LA)'!BK77+'ANS_RevData (IB)'!BK77+'ANS_RevData (IL)'!BK77+'ANS_RevData (AB)'!BK77+'ANS_RevData (EN)'!BK77+'ANS_RevData (PH)'!BK77+'ANS_RevData (OT)'!BK77</f>
        <v>#VALUE!</v>
      </c>
      <c r="BL77" s="9" t="e">
        <f>'ANS_RevData (LA)'!BL77+'ANS_RevData (IB)'!BL77+'ANS_RevData (IL)'!BL77+'ANS_RevData (AB)'!BL77+'ANS_RevData (EN)'!BL77+'ANS_RevData (PH)'!BL77+'ANS_RevData (OT)'!BL77</f>
        <v>#VALUE!</v>
      </c>
      <c r="BM77" s="9" t="e">
        <f>'ANS_RevData (LA)'!BM77+'ANS_RevData (IB)'!BM77+'ANS_RevData (IL)'!BM77+'ANS_RevData (AB)'!BM77+'ANS_RevData (EN)'!BM77+'ANS_RevData (PH)'!BM77+'ANS_RevData (OT)'!BM77</f>
        <v>#VALUE!</v>
      </c>
      <c r="BN77" s="9" t="e">
        <f>'ANS_RevData (LA)'!BN77+'ANS_RevData (IB)'!BN77+'ANS_RevData (IL)'!BN77+'ANS_RevData (AB)'!BN77+'ANS_RevData (EN)'!BN77+'ANS_RevData (PH)'!BN77+'ANS_RevData (OT)'!BN77</f>
        <v>#VALUE!</v>
      </c>
      <c r="BO77" s="9" t="e">
        <f>'ANS_RevData (LA)'!BO77+'ANS_RevData (IB)'!BO77+'ANS_RevData (IL)'!BO77+'ANS_RevData (AB)'!BO77+'ANS_RevData (EN)'!BO77+'ANS_RevData (PH)'!BO77+'ANS_RevData (OT)'!BO77</f>
        <v>#VALUE!</v>
      </c>
    </row>
    <row r="78" spans="2:67" x14ac:dyDescent="0.25">
      <c r="B78" s="292" t="s">
        <v>293</v>
      </c>
      <c r="D78" s="7">
        <f>'ANS_RevData (LA)'!D78+'ANS_RevData (IB)'!D78+'ANS_RevData (IL)'!D78+'ANS_RevData (AB)'!D78+'ANS_RevData (EN)'!D78+'ANS_RevData (PH)'!D78+'ANS_RevData (OT)'!D78</f>
        <v>30099</v>
      </c>
      <c r="E78" s="7">
        <f>'ANS_RevData (LA)'!E78+'ANS_RevData (IB)'!E78+'ANS_RevData (IL)'!E78+'ANS_RevData (AB)'!E78+'ANS_RevData (EN)'!E78+'ANS_RevData (PH)'!E78+'ANS_RevData (OT)'!E78</f>
        <v>31762</v>
      </c>
      <c r="F78" s="7">
        <f>'ANS_RevData (LA)'!F78+'ANS_RevData (IB)'!F78+'ANS_RevData (IL)'!F78+'ANS_RevData (AB)'!F78+'ANS_RevData (EN)'!F78+'ANS_RevData (PH)'!F78+'ANS_RevData (OT)'!F78</f>
        <v>40228</v>
      </c>
      <c r="G78" s="7">
        <f>'ANS_RevData (LA)'!G78+'ANS_RevData (IB)'!G78+'ANS_RevData (IL)'!G78+'ANS_RevData (AB)'!G78+'ANS_RevData (EN)'!G78+'ANS_RevData (PH)'!G78+'ANS_RevData (OT)'!G78</f>
        <v>40140</v>
      </c>
      <c r="H78" s="7">
        <f>'ANS_RevData (LA)'!H78+'ANS_RevData (IB)'!H78+'ANS_RevData (IL)'!H78+'ANS_RevData (AB)'!H78+'ANS_RevData (EN)'!H78+'ANS_RevData (PH)'!H78+'ANS_RevData (OT)'!H78</f>
        <v>43206</v>
      </c>
      <c r="I78" s="7">
        <f>'ANS_RevData (LA)'!I78+'ANS_RevData (IB)'!I78+'ANS_RevData (IL)'!I78+'ANS_RevData (AB)'!I78+'ANS_RevData (EN)'!I78+'ANS_RevData (PH)'!I78+'ANS_RevData (OT)'!I78</f>
        <v>42195</v>
      </c>
      <c r="J78" s="7">
        <f>'ANS_RevData (LA)'!J78+'ANS_RevData (IB)'!J78+'ANS_RevData (IL)'!J78+'ANS_RevData (AB)'!J78+'ANS_RevData (EN)'!J78+'ANS_RevData (PH)'!J78+'ANS_RevData (OT)'!J78</f>
        <v>45859</v>
      </c>
      <c r="K78" s="7">
        <f>'ANS_RevData (LA)'!K78+'ANS_RevData (IB)'!K78+'ANS_RevData (IL)'!K78+'ANS_RevData (AB)'!K78+'ANS_RevData (EN)'!K78+'ANS_RevData (PH)'!K78+'ANS_RevData (OT)'!K78</f>
        <v>47825</v>
      </c>
      <c r="L78" s="7">
        <f>'ANS_RevData (LA)'!L78+'ANS_RevData (IB)'!L78+'ANS_RevData (IL)'!L78+'ANS_RevData (AB)'!L78+'ANS_RevData (EN)'!L78+'ANS_RevData (PH)'!L78+'ANS_RevData (OT)'!L78</f>
        <v>45213</v>
      </c>
      <c r="M78" s="7">
        <f>'ANS_RevData (LA)'!M78+'ANS_RevData (IB)'!M78+'ANS_RevData (IL)'!M78+'ANS_RevData (AB)'!M78+'ANS_RevData (EN)'!M78+'ANS_RevData (PH)'!M78+'ANS_RevData (OT)'!M78</f>
        <v>49863</v>
      </c>
      <c r="N78" s="7">
        <f>'ANS_RevData (LA)'!N78+'ANS_RevData (IB)'!N78+'ANS_RevData (IL)'!N78+'ANS_RevData (AB)'!N78+'ANS_RevData (EN)'!N78+'ANS_RevData (PH)'!N78+'ANS_RevData (OT)'!N78</f>
        <v>46458</v>
      </c>
      <c r="O78" s="7">
        <f>'ANS_RevData (LA)'!O78+'ANS_RevData (IB)'!O78+'ANS_RevData (IL)'!O78+'ANS_RevData (AB)'!O78+'ANS_RevData (EN)'!O78+'ANS_RevData (PH)'!O78+'ANS_RevData (OT)'!O78</f>
        <v>56762</v>
      </c>
      <c r="P78" s="7">
        <f>'ANS_RevData (LA)'!P78+'ANS_RevData (IB)'!P78+'ANS_RevData (IL)'!P78+'ANS_RevData (AB)'!P78+'ANS_RevData (EN)'!P78+'ANS_RevData (PH)'!P78+'ANS_RevData (OT)'!P78</f>
        <v>47815</v>
      </c>
      <c r="Q78" s="7">
        <f>'ANS_RevData (LA)'!Q78+'ANS_RevData (IB)'!Q78+'ANS_RevData (IL)'!Q78+'ANS_RevData (AB)'!Q78+'ANS_RevData (EN)'!Q78+'ANS_RevData (PH)'!Q78+'ANS_RevData (OT)'!Q78</f>
        <v>48671</v>
      </c>
      <c r="R78" s="7">
        <f>'ANS_RevData (LA)'!R78+'ANS_RevData (IB)'!R78+'ANS_RevData (IL)'!R78+'ANS_RevData (AB)'!R78+'ANS_RevData (EN)'!R78+'ANS_RevData (PH)'!R78+'ANS_RevData (OT)'!R78</f>
        <v>53085</v>
      </c>
      <c r="S78" s="7">
        <f>'ANS_RevData (LA)'!S78+'ANS_RevData (IB)'!S78+'ANS_RevData (IL)'!S78+'ANS_RevData (AB)'!S78+'ANS_RevData (EN)'!S78+'ANS_RevData (PH)'!S78+'ANS_RevData (OT)'!S78</f>
        <v>52064</v>
      </c>
      <c r="T78" s="7">
        <f>'ANS_RevData (LA)'!T78+'ANS_RevData (IB)'!T78+'ANS_RevData (IL)'!T78+'ANS_RevData (AB)'!T78+'ANS_RevData (EN)'!T78+'ANS_RevData (PH)'!T78+'ANS_RevData (OT)'!T78</f>
        <v>53996</v>
      </c>
      <c r="U78" s="7">
        <f>'ANS_RevData (LA)'!U78+'ANS_RevData (IB)'!U78+'ANS_RevData (IL)'!U78+'ANS_RevData (AB)'!U78+'ANS_RevData (EN)'!U78+'ANS_RevData (PH)'!U78+'ANS_RevData (OT)'!U78</f>
        <v>64570</v>
      </c>
      <c r="V78" s="7">
        <f>'ANS_RevData (LA)'!V78+'ANS_RevData (IB)'!V78+'ANS_RevData (IL)'!V78+'ANS_RevData (AB)'!V78+'ANS_RevData (EN)'!V78+'ANS_RevData (PH)'!V78+'ANS_RevData (OT)'!V78</f>
        <v>63698</v>
      </c>
      <c r="W78" s="7">
        <f>'ANS_RevData (LA)'!W78+'ANS_RevData (IB)'!W78+'ANS_RevData (IL)'!W78+'ANS_RevData (AB)'!W78+'ANS_RevData (EN)'!W78+'ANS_RevData (PH)'!W78+'ANS_RevData (OT)'!W78</f>
        <v>68394</v>
      </c>
      <c r="X78" s="7">
        <f>'ANS_RevData (LA)'!X78+'ANS_RevData (IB)'!X78+'ANS_RevData (IL)'!X78+'ANS_RevData (AB)'!X78+'ANS_RevData (EN)'!X78+'ANS_RevData (PH)'!X78+'ANS_RevData (OT)'!X78</f>
        <v>69279</v>
      </c>
      <c r="Y78" s="7">
        <f>'ANS_RevData (LA)'!Y78+'ANS_RevData (IB)'!Y78+'ANS_RevData (IL)'!Y78+'ANS_RevData (AB)'!Y78+'ANS_RevData (EN)'!Y78+'ANS_RevData (PH)'!Y78+'ANS_RevData (OT)'!Y78</f>
        <v>68234</v>
      </c>
      <c r="Z78" s="7">
        <f>'ANS_RevData (LA)'!Z78+'ANS_RevData (IB)'!Z78+'ANS_RevData (IL)'!Z78+'ANS_RevData (AB)'!Z78+'ANS_RevData (EN)'!Z78+'ANS_RevData (PH)'!Z78+'ANS_RevData (OT)'!Z78</f>
        <v>62213</v>
      </c>
      <c r="AA78" s="7">
        <f>'ANS_RevData (LA)'!AA78+'ANS_RevData (IB)'!AA78+'ANS_RevData (IL)'!AA78+'ANS_RevData (AB)'!AA78+'ANS_RevData (EN)'!AA78+'ANS_RevData (PH)'!AA78+'ANS_RevData (OT)'!AA78</f>
        <v>82103</v>
      </c>
      <c r="AB78" s="7">
        <f>'ANS_RevData (LA)'!AB78+'ANS_RevData (IB)'!AB78+'ANS_RevData (IL)'!AB78+'ANS_RevData (AB)'!AB78+'ANS_RevData (EN)'!AB78+'ANS_RevData (PH)'!AB78+'ANS_RevData (OT)'!AB78</f>
        <v>70285</v>
      </c>
      <c r="AC78" s="7">
        <f>'ANS_RevData (LA)'!AC78+'ANS_RevData (IB)'!AC78+'ANS_RevData (IL)'!AC78+'ANS_RevData (AB)'!AC78+'ANS_RevData (EN)'!AC78+'ANS_RevData (PH)'!AC78+'ANS_RevData (OT)'!AC78</f>
        <v>73004</v>
      </c>
      <c r="AF78" s="7">
        <f t="shared" si="64"/>
        <v>70285</v>
      </c>
      <c r="AG78" s="7">
        <f t="shared" si="64"/>
        <v>73004</v>
      </c>
      <c r="AH78" s="7" t="e">
        <f>'ANS_RevData (LA)'!AH78+'ANS_RevData (IB)'!AH78+'ANS_RevData (IL)'!AH78+'ANS_RevData (AB)'!AH78+'ANS_RevData (EN)'!AH78+'ANS_RevData (PH)'!AH78+'ANS_RevData (OT)'!AH78</f>
        <v>#VALUE!</v>
      </c>
      <c r="AI78" s="7" t="e">
        <f>'ANS_RevData (LA)'!AI78+'ANS_RevData (IB)'!AI78+'ANS_RevData (IL)'!AI78+'ANS_RevData (AB)'!AI78+'ANS_RevData (EN)'!AI78+'ANS_RevData (PH)'!AI78+'ANS_RevData (OT)'!AI78</f>
        <v>#VALUE!</v>
      </c>
      <c r="AJ78" s="9" t="e">
        <f>'ANS_RevData (LA)'!AJ78+'ANS_RevData (IB)'!AJ78+'ANS_RevData (IL)'!AJ78+'ANS_RevData (AB)'!AJ78+'ANS_RevData (EN)'!AJ78+'ANS_RevData (PH)'!AJ78+'ANS_RevData (OT)'!AJ78</f>
        <v>#VALUE!</v>
      </c>
      <c r="AK78" s="9" t="e">
        <f>'ANS_RevData (LA)'!AK78+'ANS_RevData (IB)'!AK78+'ANS_RevData (IL)'!AK78+'ANS_RevData (AB)'!AK78+'ANS_RevData (EN)'!AK78+'ANS_RevData (PH)'!AK78+'ANS_RevData (OT)'!AK78</f>
        <v>#VALUE!</v>
      </c>
      <c r="AL78" s="9" t="e">
        <f>'ANS_RevData (LA)'!AL78+'ANS_RevData (IB)'!AL78+'ANS_RevData (IL)'!AL78+'ANS_RevData (AB)'!AL78+'ANS_RevData (EN)'!AL78+'ANS_RevData (PH)'!AL78+'ANS_RevData (OT)'!AL78</f>
        <v>#VALUE!</v>
      </c>
      <c r="AM78" s="9" t="e">
        <f>'ANS_RevData (LA)'!AM78+'ANS_RevData (IB)'!AM78+'ANS_RevData (IL)'!AM78+'ANS_RevData (AB)'!AM78+'ANS_RevData (EN)'!AM78+'ANS_RevData (PH)'!AM78+'ANS_RevData (OT)'!AM78</f>
        <v>#VALUE!</v>
      </c>
      <c r="AN78" s="9" t="e">
        <f>'ANS_RevData (LA)'!AN78+'ANS_RevData (IB)'!AN78+'ANS_RevData (IL)'!AN78+'ANS_RevData (AB)'!AN78+'ANS_RevData (EN)'!AN78+'ANS_RevData (PH)'!AN78+'ANS_RevData (OT)'!AN78</f>
        <v>#VALUE!</v>
      </c>
      <c r="AO78" s="9" t="e">
        <f>'ANS_RevData (LA)'!AO78+'ANS_RevData (IB)'!AO78+'ANS_RevData (IL)'!AO78+'ANS_RevData (AB)'!AO78+'ANS_RevData (EN)'!AO78+'ANS_RevData (PH)'!AO78+'ANS_RevData (OT)'!AO78</f>
        <v>#VALUE!</v>
      </c>
      <c r="AP78" s="9" t="e">
        <f>'ANS_RevData (LA)'!AP78+'ANS_RevData (IB)'!AP78+'ANS_RevData (IL)'!AP78+'ANS_RevData (AB)'!AP78+'ANS_RevData (EN)'!AP78+'ANS_RevData (PH)'!AP78+'ANS_RevData (OT)'!AP78</f>
        <v>#VALUE!</v>
      </c>
      <c r="AQ78" s="9" t="e">
        <f>'ANS_RevData (LA)'!AQ78+'ANS_RevData (IB)'!AQ78+'ANS_RevData (IL)'!AQ78+'ANS_RevData (AB)'!AQ78+'ANS_RevData (EN)'!AQ78+'ANS_RevData (PH)'!AQ78+'ANS_RevData (OT)'!AQ78</f>
        <v>#VALUE!</v>
      </c>
      <c r="AR78" s="9" t="e">
        <f>'ANS_RevData (LA)'!AR78+'ANS_RevData (IB)'!AR78+'ANS_RevData (IL)'!AR78+'ANS_RevData (AB)'!AR78+'ANS_RevData (EN)'!AR78+'ANS_RevData (PH)'!AR78+'ANS_RevData (OT)'!AR78</f>
        <v>#VALUE!</v>
      </c>
      <c r="AS78" s="9" t="e">
        <f>'ANS_RevData (LA)'!AS78+'ANS_RevData (IB)'!AS78+'ANS_RevData (IL)'!AS78+'ANS_RevData (AB)'!AS78+'ANS_RevData (EN)'!AS78+'ANS_RevData (PH)'!AS78+'ANS_RevData (OT)'!AS78</f>
        <v>#VALUE!</v>
      </c>
      <c r="AT78" s="9" t="e">
        <f>'ANS_RevData (LA)'!AT78+'ANS_RevData (IB)'!AT78+'ANS_RevData (IL)'!AT78+'ANS_RevData (AB)'!AT78+'ANS_RevData (EN)'!AT78+'ANS_RevData (PH)'!AT78+'ANS_RevData (OT)'!AT78</f>
        <v>#VALUE!</v>
      </c>
      <c r="AU78" s="9" t="e">
        <f>'ANS_RevData (LA)'!AU78+'ANS_RevData (IB)'!AU78+'ANS_RevData (IL)'!AU78+'ANS_RevData (AB)'!AU78+'ANS_RevData (EN)'!AU78+'ANS_RevData (PH)'!AU78+'ANS_RevData (OT)'!AU78</f>
        <v>#VALUE!</v>
      </c>
      <c r="AV78" s="9" t="e">
        <f>'ANS_RevData (LA)'!AV78+'ANS_RevData (IB)'!AV78+'ANS_RevData (IL)'!AV78+'ANS_RevData (AB)'!AV78+'ANS_RevData (EN)'!AV78+'ANS_RevData (PH)'!AV78+'ANS_RevData (OT)'!AV78</f>
        <v>#VALUE!</v>
      </c>
      <c r="AW78" s="9" t="e">
        <f>'ANS_RevData (LA)'!AW78+'ANS_RevData (IB)'!AW78+'ANS_RevData (IL)'!AW78+'ANS_RevData (AB)'!AW78+'ANS_RevData (EN)'!AW78+'ANS_RevData (PH)'!AW78+'ANS_RevData (OT)'!AW78</f>
        <v>#VALUE!</v>
      </c>
      <c r="AX78" s="9" t="e">
        <f>'ANS_RevData (LA)'!AX78+'ANS_RevData (IB)'!AX78+'ANS_RevData (IL)'!AX78+'ANS_RevData (AB)'!AX78+'ANS_RevData (EN)'!AX78+'ANS_RevData (PH)'!AX78+'ANS_RevData (OT)'!AX78</f>
        <v>#VALUE!</v>
      </c>
      <c r="AY78" s="9" t="e">
        <f>'ANS_RevData (LA)'!AY78+'ANS_RevData (IB)'!AY78+'ANS_RevData (IL)'!AY78+'ANS_RevData (AB)'!AY78+'ANS_RevData (EN)'!AY78+'ANS_RevData (PH)'!AY78+'ANS_RevData (OT)'!AY78</f>
        <v>#VALUE!</v>
      </c>
      <c r="AZ78" s="9" t="e">
        <f>'ANS_RevData (LA)'!AZ78+'ANS_RevData (IB)'!AZ78+'ANS_RevData (IL)'!AZ78+'ANS_RevData (AB)'!AZ78+'ANS_RevData (EN)'!AZ78+'ANS_RevData (PH)'!AZ78+'ANS_RevData (OT)'!AZ78</f>
        <v>#VALUE!</v>
      </c>
      <c r="BA78" s="9" t="e">
        <f>'ANS_RevData (LA)'!BA78+'ANS_RevData (IB)'!BA78+'ANS_RevData (IL)'!BA78+'ANS_RevData (AB)'!BA78+'ANS_RevData (EN)'!BA78+'ANS_RevData (PH)'!BA78+'ANS_RevData (OT)'!BA78</f>
        <v>#VALUE!</v>
      </c>
      <c r="BB78" s="9" t="e">
        <f>'ANS_RevData (LA)'!BB78+'ANS_RevData (IB)'!BB78+'ANS_RevData (IL)'!BB78+'ANS_RevData (AB)'!BB78+'ANS_RevData (EN)'!BB78+'ANS_RevData (PH)'!BB78+'ANS_RevData (OT)'!BB78</f>
        <v>#VALUE!</v>
      </c>
      <c r="BC78" s="9" t="e">
        <f>'ANS_RevData (LA)'!BC78+'ANS_RevData (IB)'!BC78+'ANS_RevData (IL)'!BC78+'ANS_RevData (AB)'!BC78+'ANS_RevData (EN)'!BC78+'ANS_RevData (PH)'!BC78+'ANS_RevData (OT)'!BC78</f>
        <v>#VALUE!</v>
      </c>
      <c r="BD78" s="9" t="e">
        <f>'ANS_RevData (LA)'!BD78+'ANS_RevData (IB)'!BD78+'ANS_RevData (IL)'!BD78+'ANS_RevData (AB)'!BD78+'ANS_RevData (EN)'!BD78+'ANS_RevData (PH)'!BD78+'ANS_RevData (OT)'!BD78</f>
        <v>#VALUE!</v>
      </c>
      <c r="BE78" s="9" t="e">
        <f>'ANS_RevData (LA)'!BE78+'ANS_RevData (IB)'!BE78+'ANS_RevData (IL)'!BE78+'ANS_RevData (AB)'!BE78+'ANS_RevData (EN)'!BE78+'ANS_RevData (PH)'!BE78+'ANS_RevData (OT)'!BE78</f>
        <v>#VALUE!</v>
      </c>
      <c r="BF78" s="9" t="e">
        <f>'ANS_RevData (LA)'!BF78+'ANS_RevData (IB)'!BF78+'ANS_RevData (IL)'!BF78+'ANS_RevData (AB)'!BF78+'ANS_RevData (EN)'!BF78+'ANS_RevData (PH)'!BF78+'ANS_RevData (OT)'!BF78</f>
        <v>#VALUE!</v>
      </c>
      <c r="BG78" s="9" t="e">
        <f>'ANS_RevData (LA)'!BG78+'ANS_RevData (IB)'!BG78+'ANS_RevData (IL)'!BG78+'ANS_RevData (AB)'!BG78+'ANS_RevData (EN)'!BG78+'ANS_RevData (PH)'!BG78+'ANS_RevData (OT)'!BG78</f>
        <v>#VALUE!</v>
      </c>
      <c r="BH78" s="9" t="e">
        <f>'ANS_RevData (LA)'!BH78+'ANS_RevData (IB)'!BH78+'ANS_RevData (IL)'!BH78+'ANS_RevData (AB)'!BH78+'ANS_RevData (EN)'!BH78+'ANS_RevData (PH)'!BH78+'ANS_RevData (OT)'!BH78</f>
        <v>#VALUE!</v>
      </c>
      <c r="BI78" s="9" t="e">
        <f>'ANS_RevData (LA)'!BI78+'ANS_RevData (IB)'!BI78+'ANS_RevData (IL)'!BI78+'ANS_RevData (AB)'!BI78+'ANS_RevData (EN)'!BI78+'ANS_RevData (PH)'!BI78+'ANS_RevData (OT)'!BI78</f>
        <v>#VALUE!</v>
      </c>
      <c r="BJ78" s="9" t="e">
        <f>'ANS_RevData (LA)'!BJ78+'ANS_RevData (IB)'!BJ78+'ANS_RevData (IL)'!BJ78+'ANS_RevData (AB)'!BJ78+'ANS_RevData (EN)'!BJ78+'ANS_RevData (PH)'!BJ78+'ANS_RevData (OT)'!BJ78</f>
        <v>#VALUE!</v>
      </c>
      <c r="BK78" s="9" t="e">
        <f>'ANS_RevData (LA)'!BK78+'ANS_RevData (IB)'!BK78+'ANS_RevData (IL)'!BK78+'ANS_RevData (AB)'!BK78+'ANS_RevData (EN)'!BK78+'ANS_RevData (PH)'!BK78+'ANS_RevData (OT)'!BK78</f>
        <v>#VALUE!</v>
      </c>
      <c r="BL78" s="9" t="e">
        <f>'ANS_RevData (LA)'!BL78+'ANS_RevData (IB)'!BL78+'ANS_RevData (IL)'!BL78+'ANS_RevData (AB)'!BL78+'ANS_RevData (EN)'!BL78+'ANS_RevData (PH)'!BL78+'ANS_RevData (OT)'!BL78</f>
        <v>#VALUE!</v>
      </c>
      <c r="BM78" s="9" t="e">
        <f>'ANS_RevData (LA)'!BM78+'ANS_RevData (IB)'!BM78+'ANS_RevData (IL)'!BM78+'ANS_RevData (AB)'!BM78+'ANS_RevData (EN)'!BM78+'ANS_RevData (PH)'!BM78+'ANS_RevData (OT)'!BM78</f>
        <v>#VALUE!</v>
      </c>
      <c r="BN78" s="9" t="e">
        <f>'ANS_RevData (LA)'!BN78+'ANS_RevData (IB)'!BN78+'ANS_RevData (IL)'!BN78+'ANS_RevData (AB)'!BN78+'ANS_RevData (EN)'!BN78+'ANS_RevData (PH)'!BN78+'ANS_RevData (OT)'!BN78</f>
        <v>#VALUE!</v>
      </c>
      <c r="BO78" s="9" t="e">
        <f>'ANS_RevData (LA)'!BO78+'ANS_RevData (IB)'!BO78+'ANS_RevData (IL)'!BO78+'ANS_RevData (AB)'!BO78+'ANS_RevData (EN)'!BO78+'ANS_RevData (PH)'!BO78+'ANS_RevData (OT)'!BO78</f>
        <v>#VALUE!</v>
      </c>
    </row>
    <row r="79" spans="2:67" x14ac:dyDescent="0.25">
      <c r="B79" s="292" t="s">
        <v>294</v>
      </c>
      <c r="D79" s="7">
        <f>'ANS_RevData (LA)'!D79+'ANS_RevData (IB)'!D79+'ANS_RevData (IL)'!D79+'ANS_RevData (AB)'!D79+'ANS_RevData (EN)'!D79+'ANS_RevData (PH)'!D79+'ANS_RevData (OT)'!D79</f>
        <v>128801324</v>
      </c>
      <c r="E79" s="7">
        <f>'ANS_RevData (LA)'!E79+'ANS_RevData (IB)'!E79+'ANS_RevData (IL)'!E79+'ANS_RevData (AB)'!E79+'ANS_RevData (EN)'!E79+'ANS_RevData (PH)'!E79+'ANS_RevData (OT)'!E79</f>
        <v>127204209</v>
      </c>
      <c r="F79" s="7">
        <f>'ANS_RevData (LA)'!F79+'ANS_RevData (IB)'!F79+'ANS_RevData (IL)'!F79+'ANS_RevData (AB)'!F79+'ANS_RevData (EN)'!F79+'ANS_RevData (PH)'!F79+'ANS_RevData (OT)'!F79</f>
        <v>155651522</v>
      </c>
      <c r="G79" s="7">
        <f>'ANS_RevData (LA)'!G79+'ANS_RevData (IB)'!G79+'ANS_RevData (IL)'!G79+'ANS_RevData (AB)'!G79+'ANS_RevData (EN)'!G79+'ANS_RevData (PH)'!G79+'ANS_RevData (OT)'!G79</f>
        <v>156170222</v>
      </c>
      <c r="H79" s="7">
        <f>'ANS_RevData (LA)'!H79+'ANS_RevData (IB)'!H79+'ANS_RevData (IL)'!H79+'ANS_RevData (AB)'!H79+'ANS_RevData (EN)'!H79+'ANS_RevData (PH)'!H79+'ANS_RevData (OT)'!H79</f>
        <v>160678786</v>
      </c>
      <c r="I79" s="7">
        <f>'ANS_RevData (LA)'!I79+'ANS_RevData (IB)'!I79+'ANS_RevData (IL)'!I79+'ANS_RevData (AB)'!I79+'ANS_RevData (EN)'!I79+'ANS_RevData (PH)'!I79+'ANS_RevData (OT)'!I79</f>
        <v>157388726</v>
      </c>
      <c r="J79" s="7">
        <f>'ANS_RevData (LA)'!J79+'ANS_RevData (IB)'!J79+'ANS_RevData (IL)'!J79+'ANS_RevData (AB)'!J79+'ANS_RevData (EN)'!J79+'ANS_RevData (PH)'!J79+'ANS_RevData (OT)'!J79</f>
        <v>168987247.30000001</v>
      </c>
      <c r="K79" s="7">
        <f>'ANS_RevData (LA)'!K79+'ANS_RevData (IB)'!K79+'ANS_RevData (IL)'!K79+'ANS_RevData (AB)'!K79+'ANS_RevData (EN)'!K79+'ANS_RevData (PH)'!K79+'ANS_RevData (OT)'!K79</f>
        <v>198055340.59999999</v>
      </c>
      <c r="L79" s="7">
        <f>'ANS_RevData (LA)'!L79+'ANS_RevData (IB)'!L79+'ANS_RevData (IL)'!L79+'ANS_RevData (AB)'!L79+'ANS_RevData (EN)'!L79+'ANS_RevData (PH)'!L79+'ANS_RevData (OT)'!L79</f>
        <v>189206732.59999999</v>
      </c>
      <c r="M79" s="7">
        <f>'ANS_RevData (LA)'!M79+'ANS_RevData (IB)'!M79+'ANS_RevData (IL)'!M79+'ANS_RevData (AB)'!M79+'ANS_RevData (EN)'!M79+'ANS_RevData (PH)'!M79+'ANS_RevData (OT)'!M79</f>
        <v>210898317.5</v>
      </c>
      <c r="N79" s="7">
        <f>'ANS_RevData (LA)'!N79+'ANS_RevData (IB)'!N79+'ANS_RevData (IL)'!N79+'ANS_RevData (AB)'!N79+'ANS_RevData (EN)'!N79+'ANS_RevData (PH)'!N79+'ANS_RevData (OT)'!N79</f>
        <v>199891369</v>
      </c>
      <c r="O79" s="7">
        <f>'ANS_RevData (LA)'!O79+'ANS_RevData (IB)'!O79+'ANS_RevData (IL)'!O79+'ANS_RevData (AB)'!O79+'ANS_RevData (EN)'!O79+'ANS_RevData (PH)'!O79+'ANS_RevData (OT)'!O79</f>
        <v>232478659</v>
      </c>
      <c r="P79" s="7">
        <f>'ANS_RevData (LA)'!P79+'ANS_RevData (IB)'!P79+'ANS_RevData (IL)'!P79+'ANS_RevData (AB)'!P79+'ANS_RevData (EN)'!P79+'ANS_RevData (PH)'!P79+'ANS_RevData (OT)'!P79</f>
        <v>206848813</v>
      </c>
      <c r="Q79" s="7">
        <f>'ANS_RevData (LA)'!Q79+'ANS_RevData (IB)'!Q79+'ANS_RevData (IL)'!Q79+'ANS_RevData (AB)'!Q79+'ANS_RevData (EN)'!Q79+'ANS_RevData (PH)'!Q79+'ANS_RevData (OT)'!Q79</f>
        <v>216302509</v>
      </c>
      <c r="R79" s="7">
        <f>'ANS_RevData (LA)'!R79+'ANS_RevData (IB)'!R79+'ANS_RevData (IL)'!R79+'ANS_RevData (AB)'!R79+'ANS_RevData (EN)'!R79+'ANS_RevData (PH)'!R79+'ANS_RevData (OT)'!R79</f>
        <v>237723689.5</v>
      </c>
      <c r="S79" s="7">
        <f>'ANS_RevData (LA)'!S79+'ANS_RevData (IB)'!S79+'ANS_RevData (IL)'!S79+'ANS_RevData (AB)'!S79+'ANS_RevData (EN)'!S79+'ANS_RevData (PH)'!S79+'ANS_RevData (OT)'!S79</f>
        <v>236125785.5</v>
      </c>
      <c r="T79" s="7">
        <f>'ANS_RevData (LA)'!T79+'ANS_RevData (IB)'!T79+'ANS_RevData (IL)'!T79+'ANS_RevData (AB)'!T79+'ANS_RevData (EN)'!T79+'ANS_RevData (PH)'!T79+'ANS_RevData (OT)'!T79</f>
        <v>221006924.61000001</v>
      </c>
      <c r="U79" s="7">
        <f>'ANS_RevData (LA)'!U79+'ANS_RevData (IB)'!U79+'ANS_RevData (IL)'!U79+'ANS_RevData (AB)'!U79+'ANS_RevData (EN)'!U79+'ANS_RevData (PH)'!U79+'ANS_RevData (OT)'!U79</f>
        <v>261494247.09</v>
      </c>
      <c r="V79" s="7">
        <f>'ANS_RevData (LA)'!V79+'ANS_RevData (IB)'!V79+'ANS_RevData (IL)'!V79+'ANS_RevData (AB)'!V79+'ANS_RevData (EN)'!V79+'ANS_RevData (PH)'!V79+'ANS_RevData (OT)'!V79</f>
        <v>227019797.31</v>
      </c>
      <c r="W79" s="7">
        <f>'ANS_RevData (LA)'!W79+'ANS_RevData (IB)'!W79+'ANS_RevData (IL)'!W79+'ANS_RevData (AB)'!W79+'ANS_RevData (EN)'!W79+'ANS_RevData (PH)'!W79+'ANS_RevData (OT)'!W79</f>
        <v>276076399.00999999</v>
      </c>
      <c r="X79" s="7">
        <f>'ANS_RevData (LA)'!X79+'ANS_RevData (IB)'!X79+'ANS_RevData (IL)'!X79+'ANS_RevData (AB)'!X79+'ANS_RevData (EN)'!X79+'ANS_RevData (PH)'!X79+'ANS_RevData (OT)'!X79</f>
        <v>279323903.78999996</v>
      </c>
      <c r="Y79" s="7">
        <f>'ANS_RevData (LA)'!Y79+'ANS_RevData (IB)'!Y79+'ANS_RevData (IL)'!Y79+'ANS_RevData (AB)'!Y79+'ANS_RevData (EN)'!Y79+'ANS_RevData (PH)'!Y79+'ANS_RevData (OT)'!Y79</f>
        <v>266063778</v>
      </c>
      <c r="Z79" s="7">
        <f>'ANS_RevData (LA)'!Z79+'ANS_RevData (IB)'!Z79+'ANS_RevData (IL)'!Z79+'ANS_RevData (AB)'!Z79+'ANS_RevData (EN)'!Z79+'ANS_RevData (PH)'!Z79+'ANS_RevData (OT)'!Z79</f>
        <v>249748562</v>
      </c>
      <c r="AA79" s="7">
        <f>'ANS_RevData (LA)'!AA79+'ANS_RevData (IB)'!AA79+'ANS_RevData (IL)'!AA79+'ANS_RevData (AB)'!AA79+'ANS_RevData (EN)'!AA79+'ANS_RevData (PH)'!AA79+'ANS_RevData (OT)'!AA79</f>
        <v>292371552</v>
      </c>
      <c r="AB79" s="7">
        <f>'ANS_RevData (LA)'!AB79+'ANS_RevData (IB)'!AB79+'ANS_RevData (IL)'!AB79+'ANS_RevData (AB)'!AB79+'ANS_RevData (EN)'!AB79+'ANS_RevData (PH)'!AB79+'ANS_RevData (OT)'!AB79</f>
        <v>255662362</v>
      </c>
      <c r="AC79" s="7">
        <f>'ANS_RevData (LA)'!AC79+'ANS_RevData (IB)'!AC79+'ANS_RevData (IL)'!AC79+'ANS_RevData (AB)'!AC79+'ANS_RevData (EN)'!AC79+'ANS_RevData (PH)'!AC79+'ANS_RevData (OT)'!AC79</f>
        <v>257914137.67000002</v>
      </c>
      <c r="AF79" s="7">
        <f t="shared" si="64"/>
        <v>255662362</v>
      </c>
      <c r="AG79" s="7">
        <f t="shared" si="64"/>
        <v>257914137.67000002</v>
      </c>
      <c r="AH79" s="7" t="e">
        <f>'ANS_RevData (LA)'!AH79+'ANS_RevData (IB)'!AH79+'ANS_RevData (IL)'!AH79+'ANS_RevData (AB)'!AH79+'ANS_RevData (EN)'!AH79+'ANS_RevData (PH)'!AH79+'ANS_RevData (OT)'!AH79</f>
        <v>#VALUE!</v>
      </c>
      <c r="AI79" s="7" t="e">
        <f>'ANS_RevData (LA)'!AI79+'ANS_RevData (IB)'!AI79+'ANS_RevData (IL)'!AI79+'ANS_RevData (AB)'!AI79+'ANS_RevData (EN)'!AI79+'ANS_RevData (PH)'!AI79+'ANS_RevData (OT)'!AI79</f>
        <v>#VALUE!</v>
      </c>
      <c r="AJ79" s="9" t="e">
        <f>'ANS_RevData (LA)'!AJ79+'ANS_RevData (IB)'!AJ79+'ANS_RevData (IL)'!AJ79+'ANS_RevData (AB)'!AJ79+'ANS_RevData (EN)'!AJ79+'ANS_RevData (PH)'!AJ79+'ANS_RevData (OT)'!AJ79</f>
        <v>#VALUE!</v>
      </c>
      <c r="AK79" s="9" t="e">
        <f>'ANS_RevData (LA)'!AK79+'ANS_RevData (IB)'!AK79+'ANS_RevData (IL)'!AK79+'ANS_RevData (AB)'!AK79+'ANS_RevData (EN)'!AK79+'ANS_RevData (PH)'!AK79+'ANS_RevData (OT)'!AK79</f>
        <v>#VALUE!</v>
      </c>
      <c r="AL79" s="9" t="e">
        <f>'ANS_RevData (LA)'!AL79+'ANS_RevData (IB)'!AL79+'ANS_RevData (IL)'!AL79+'ANS_RevData (AB)'!AL79+'ANS_RevData (EN)'!AL79+'ANS_RevData (PH)'!AL79+'ANS_RevData (OT)'!AL79</f>
        <v>#VALUE!</v>
      </c>
      <c r="AM79" s="9" t="e">
        <f>'ANS_RevData (LA)'!AM79+'ANS_RevData (IB)'!AM79+'ANS_RevData (IL)'!AM79+'ANS_RevData (AB)'!AM79+'ANS_RevData (EN)'!AM79+'ANS_RevData (PH)'!AM79+'ANS_RevData (OT)'!AM79</f>
        <v>#VALUE!</v>
      </c>
      <c r="AN79" s="9" t="e">
        <f>'ANS_RevData (LA)'!AN79+'ANS_RevData (IB)'!AN79+'ANS_RevData (IL)'!AN79+'ANS_RevData (AB)'!AN79+'ANS_RevData (EN)'!AN79+'ANS_RevData (PH)'!AN79+'ANS_RevData (OT)'!AN79</f>
        <v>#VALUE!</v>
      </c>
      <c r="AO79" s="9" t="e">
        <f>'ANS_RevData (LA)'!AO79+'ANS_RevData (IB)'!AO79+'ANS_RevData (IL)'!AO79+'ANS_RevData (AB)'!AO79+'ANS_RevData (EN)'!AO79+'ANS_RevData (PH)'!AO79+'ANS_RevData (OT)'!AO79</f>
        <v>#VALUE!</v>
      </c>
      <c r="AP79" s="9" t="e">
        <f>'ANS_RevData (LA)'!AP79+'ANS_RevData (IB)'!AP79+'ANS_RevData (IL)'!AP79+'ANS_RevData (AB)'!AP79+'ANS_RevData (EN)'!AP79+'ANS_RevData (PH)'!AP79+'ANS_RevData (OT)'!AP79</f>
        <v>#VALUE!</v>
      </c>
      <c r="AQ79" s="9" t="e">
        <f>'ANS_RevData (LA)'!AQ79+'ANS_RevData (IB)'!AQ79+'ANS_RevData (IL)'!AQ79+'ANS_RevData (AB)'!AQ79+'ANS_RevData (EN)'!AQ79+'ANS_RevData (PH)'!AQ79+'ANS_RevData (OT)'!AQ79</f>
        <v>#VALUE!</v>
      </c>
      <c r="AR79" s="9" t="e">
        <f>'ANS_RevData (LA)'!AR79+'ANS_RevData (IB)'!AR79+'ANS_RevData (IL)'!AR79+'ANS_RevData (AB)'!AR79+'ANS_RevData (EN)'!AR79+'ANS_RevData (PH)'!AR79+'ANS_RevData (OT)'!AR79</f>
        <v>#VALUE!</v>
      </c>
      <c r="AS79" s="9" t="e">
        <f>'ANS_RevData (LA)'!AS79+'ANS_RevData (IB)'!AS79+'ANS_RevData (IL)'!AS79+'ANS_RevData (AB)'!AS79+'ANS_RevData (EN)'!AS79+'ANS_RevData (PH)'!AS79+'ANS_RevData (OT)'!AS79</f>
        <v>#VALUE!</v>
      </c>
      <c r="AT79" s="9" t="e">
        <f>'ANS_RevData (LA)'!AT79+'ANS_RevData (IB)'!AT79+'ANS_RevData (IL)'!AT79+'ANS_RevData (AB)'!AT79+'ANS_RevData (EN)'!AT79+'ANS_RevData (PH)'!AT79+'ANS_RevData (OT)'!AT79</f>
        <v>#VALUE!</v>
      </c>
      <c r="AU79" s="9" t="e">
        <f>'ANS_RevData (LA)'!AU79+'ANS_RevData (IB)'!AU79+'ANS_RevData (IL)'!AU79+'ANS_RevData (AB)'!AU79+'ANS_RevData (EN)'!AU79+'ANS_RevData (PH)'!AU79+'ANS_RevData (OT)'!AU79</f>
        <v>#VALUE!</v>
      </c>
      <c r="AV79" s="9" t="e">
        <f>'ANS_RevData (LA)'!AV79+'ANS_RevData (IB)'!AV79+'ANS_RevData (IL)'!AV79+'ANS_RevData (AB)'!AV79+'ANS_RevData (EN)'!AV79+'ANS_RevData (PH)'!AV79+'ANS_RevData (OT)'!AV79</f>
        <v>#VALUE!</v>
      </c>
      <c r="AW79" s="9" t="e">
        <f>'ANS_RevData (LA)'!AW79+'ANS_RevData (IB)'!AW79+'ANS_RevData (IL)'!AW79+'ANS_RevData (AB)'!AW79+'ANS_RevData (EN)'!AW79+'ANS_RevData (PH)'!AW79+'ANS_RevData (OT)'!AW79</f>
        <v>#VALUE!</v>
      </c>
      <c r="AX79" s="9" t="e">
        <f>'ANS_RevData (LA)'!AX79+'ANS_RevData (IB)'!AX79+'ANS_RevData (IL)'!AX79+'ANS_RevData (AB)'!AX79+'ANS_RevData (EN)'!AX79+'ANS_RevData (PH)'!AX79+'ANS_RevData (OT)'!AX79</f>
        <v>#VALUE!</v>
      </c>
      <c r="AY79" s="9" t="e">
        <f>'ANS_RevData (LA)'!AY79+'ANS_RevData (IB)'!AY79+'ANS_RevData (IL)'!AY79+'ANS_RevData (AB)'!AY79+'ANS_RevData (EN)'!AY79+'ANS_RevData (PH)'!AY79+'ANS_RevData (OT)'!AY79</f>
        <v>#VALUE!</v>
      </c>
      <c r="AZ79" s="9" t="e">
        <f>'ANS_RevData (LA)'!AZ79+'ANS_RevData (IB)'!AZ79+'ANS_RevData (IL)'!AZ79+'ANS_RevData (AB)'!AZ79+'ANS_RevData (EN)'!AZ79+'ANS_RevData (PH)'!AZ79+'ANS_RevData (OT)'!AZ79</f>
        <v>#VALUE!</v>
      </c>
      <c r="BA79" s="9" t="e">
        <f>'ANS_RevData (LA)'!BA79+'ANS_RevData (IB)'!BA79+'ANS_RevData (IL)'!BA79+'ANS_RevData (AB)'!BA79+'ANS_RevData (EN)'!BA79+'ANS_RevData (PH)'!BA79+'ANS_RevData (OT)'!BA79</f>
        <v>#VALUE!</v>
      </c>
      <c r="BB79" s="9" t="e">
        <f>'ANS_RevData (LA)'!BB79+'ANS_RevData (IB)'!BB79+'ANS_RevData (IL)'!BB79+'ANS_RevData (AB)'!BB79+'ANS_RevData (EN)'!BB79+'ANS_RevData (PH)'!BB79+'ANS_RevData (OT)'!BB79</f>
        <v>#VALUE!</v>
      </c>
      <c r="BC79" s="9" t="e">
        <f>'ANS_RevData (LA)'!BC79+'ANS_RevData (IB)'!BC79+'ANS_RevData (IL)'!BC79+'ANS_RevData (AB)'!BC79+'ANS_RevData (EN)'!BC79+'ANS_RevData (PH)'!BC79+'ANS_RevData (OT)'!BC79</f>
        <v>#VALUE!</v>
      </c>
      <c r="BD79" s="9" t="e">
        <f>'ANS_RevData (LA)'!BD79+'ANS_RevData (IB)'!BD79+'ANS_RevData (IL)'!BD79+'ANS_RevData (AB)'!BD79+'ANS_RevData (EN)'!BD79+'ANS_RevData (PH)'!BD79+'ANS_RevData (OT)'!BD79</f>
        <v>#VALUE!</v>
      </c>
      <c r="BE79" s="9" t="e">
        <f>'ANS_RevData (LA)'!BE79+'ANS_RevData (IB)'!BE79+'ANS_RevData (IL)'!BE79+'ANS_RevData (AB)'!BE79+'ANS_RevData (EN)'!BE79+'ANS_RevData (PH)'!BE79+'ANS_RevData (OT)'!BE79</f>
        <v>#VALUE!</v>
      </c>
      <c r="BF79" s="9" t="e">
        <f>'ANS_RevData (LA)'!BF79+'ANS_RevData (IB)'!BF79+'ANS_RevData (IL)'!BF79+'ANS_RevData (AB)'!BF79+'ANS_RevData (EN)'!BF79+'ANS_RevData (PH)'!BF79+'ANS_RevData (OT)'!BF79</f>
        <v>#VALUE!</v>
      </c>
      <c r="BG79" s="9" t="e">
        <f>'ANS_RevData (LA)'!BG79+'ANS_RevData (IB)'!BG79+'ANS_RevData (IL)'!BG79+'ANS_RevData (AB)'!BG79+'ANS_RevData (EN)'!BG79+'ANS_RevData (PH)'!BG79+'ANS_RevData (OT)'!BG79</f>
        <v>#VALUE!</v>
      </c>
      <c r="BH79" s="9" t="e">
        <f>'ANS_RevData (LA)'!BH79+'ANS_RevData (IB)'!BH79+'ANS_RevData (IL)'!BH79+'ANS_RevData (AB)'!BH79+'ANS_RevData (EN)'!BH79+'ANS_RevData (PH)'!BH79+'ANS_RevData (OT)'!BH79</f>
        <v>#VALUE!</v>
      </c>
      <c r="BI79" s="9" t="e">
        <f>'ANS_RevData (LA)'!BI79+'ANS_RevData (IB)'!BI79+'ANS_RevData (IL)'!BI79+'ANS_RevData (AB)'!BI79+'ANS_RevData (EN)'!BI79+'ANS_RevData (PH)'!BI79+'ANS_RevData (OT)'!BI79</f>
        <v>#VALUE!</v>
      </c>
      <c r="BJ79" s="9" t="e">
        <f>'ANS_RevData (LA)'!BJ79+'ANS_RevData (IB)'!BJ79+'ANS_RevData (IL)'!BJ79+'ANS_RevData (AB)'!BJ79+'ANS_RevData (EN)'!BJ79+'ANS_RevData (PH)'!BJ79+'ANS_RevData (OT)'!BJ79</f>
        <v>#VALUE!</v>
      </c>
      <c r="BK79" s="9" t="e">
        <f>'ANS_RevData (LA)'!BK79+'ANS_RevData (IB)'!BK79+'ANS_RevData (IL)'!BK79+'ANS_RevData (AB)'!BK79+'ANS_RevData (EN)'!BK79+'ANS_RevData (PH)'!BK79+'ANS_RevData (OT)'!BK79</f>
        <v>#VALUE!</v>
      </c>
      <c r="BL79" s="9" t="e">
        <f>'ANS_RevData (LA)'!BL79+'ANS_RevData (IB)'!BL79+'ANS_RevData (IL)'!BL79+'ANS_RevData (AB)'!BL79+'ANS_RevData (EN)'!BL79+'ANS_RevData (PH)'!BL79+'ANS_RevData (OT)'!BL79</f>
        <v>#VALUE!</v>
      </c>
      <c r="BM79" s="9" t="e">
        <f>'ANS_RevData (LA)'!BM79+'ANS_RevData (IB)'!BM79+'ANS_RevData (IL)'!BM79+'ANS_RevData (AB)'!BM79+'ANS_RevData (EN)'!BM79+'ANS_RevData (PH)'!BM79+'ANS_RevData (OT)'!BM79</f>
        <v>#VALUE!</v>
      </c>
      <c r="BN79" s="9" t="e">
        <f>'ANS_RevData (LA)'!BN79+'ANS_RevData (IB)'!BN79+'ANS_RevData (IL)'!BN79+'ANS_RevData (AB)'!BN79+'ANS_RevData (EN)'!BN79+'ANS_RevData (PH)'!BN79+'ANS_RevData (OT)'!BN79</f>
        <v>#VALUE!</v>
      </c>
      <c r="BO79" s="9" t="e">
        <f>'ANS_RevData (LA)'!BO79+'ANS_RevData (IB)'!BO79+'ANS_RevData (IL)'!BO79+'ANS_RevData (AB)'!BO79+'ANS_RevData (EN)'!BO79+'ANS_RevData (PH)'!BO79+'ANS_RevData (OT)'!BO79</f>
        <v>#VALUE!</v>
      </c>
    </row>
    <row r="80" spans="2:67" x14ac:dyDescent="0.25">
      <c r="B80" s="292" t="s">
        <v>199</v>
      </c>
      <c r="D80" s="7">
        <f t="shared" ref="D80:AC80" si="65">D79/D78</f>
        <v>4279.2559221236588</v>
      </c>
      <c r="E80" s="7">
        <f t="shared" si="65"/>
        <v>4004.9181096908255</v>
      </c>
      <c r="F80" s="7">
        <f t="shared" si="65"/>
        <v>3869.2334195087997</v>
      </c>
      <c r="G80" s="7">
        <f t="shared" si="65"/>
        <v>3890.6383158943695</v>
      </c>
      <c r="H80" s="7">
        <f t="shared" si="65"/>
        <v>3718.8998287274917</v>
      </c>
      <c r="I80" s="7">
        <f t="shared" si="65"/>
        <v>3730.0326104988744</v>
      </c>
      <c r="J80" s="7">
        <f t="shared" si="65"/>
        <v>3684.9309252273274</v>
      </c>
      <c r="K80" s="7">
        <f t="shared" si="65"/>
        <v>4141.2512409827496</v>
      </c>
      <c r="L80" s="7">
        <f t="shared" si="65"/>
        <v>4184.7860703779888</v>
      </c>
      <c r="M80" s="7">
        <f t="shared" si="65"/>
        <v>4229.555331608608</v>
      </c>
      <c r="N80" s="7">
        <f t="shared" si="65"/>
        <v>4302.6253605407037</v>
      </c>
      <c r="O80" s="7">
        <f t="shared" si="65"/>
        <v>4095.6742010499984</v>
      </c>
      <c r="P80" s="7">
        <f t="shared" si="65"/>
        <v>4326.0234863536543</v>
      </c>
      <c r="Q80" s="7">
        <f t="shared" si="65"/>
        <v>4444.1763884037719</v>
      </c>
      <c r="R80" s="7">
        <f t="shared" si="65"/>
        <v>4478.1706602618442</v>
      </c>
      <c r="S80" s="7">
        <f t="shared" si="65"/>
        <v>4535.2985844345421</v>
      </c>
      <c r="T80" s="7">
        <f t="shared" si="65"/>
        <v>4093.0240130750431</v>
      </c>
      <c r="U80" s="7">
        <f t="shared" si="65"/>
        <v>4049.779264209385</v>
      </c>
      <c r="V80" s="7">
        <f t="shared" si="65"/>
        <v>3564.0019672517192</v>
      </c>
      <c r="W80" s="7">
        <f t="shared" si="65"/>
        <v>4036.5587479895894</v>
      </c>
      <c r="X80" s="7">
        <f t="shared" si="65"/>
        <v>4031.86974104707</v>
      </c>
      <c r="Y80" s="7">
        <f t="shared" si="65"/>
        <v>3899.2844916024269</v>
      </c>
      <c r="Z80" s="7">
        <f t="shared" si="65"/>
        <v>4014.4111680838409</v>
      </c>
      <c r="AA80" s="7">
        <f t="shared" si="65"/>
        <v>3561.0337259296248</v>
      </c>
      <c r="AB80" s="7">
        <f t="shared" si="65"/>
        <v>3637.5095966422423</v>
      </c>
      <c r="AC80" s="7">
        <f t="shared" si="65"/>
        <v>3532.8767967508634</v>
      </c>
      <c r="AD80" s="264">
        <f>SUM(P79:AC79)/SUM(P78:AC78)</f>
        <v>3970.4111989478133</v>
      </c>
      <c r="AF80" s="7">
        <f>AF79/AF78</f>
        <v>3637.5095966422423</v>
      </c>
      <c r="AG80" s="7">
        <f>AG79/AG78</f>
        <v>3532.8767967508634</v>
      </c>
      <c r="AH80" s="7" t="e">
        <f t="shared" ref="AH80:BO80" si="66">AH79/AH78</f>
        <v>#VALUE!</v>
      </c>
      <c r="AI80" s="7" t="e">
        <f t="shared" si="66"/>
        <v>#VALUE!</v>
      </c>
      <c r="AJ80" s="9" t="e">
        <f t="shared" si="66"/>
        <v>#VALUE!</v>
      </c>
      <c r="AK80" s="9" t="e">
        <f t="shared" si="66"/>
        <v>#VALUE!</v>
      </c>
      <c r="AL80" s="9" t="e">
        <f t="shared" si="66"/>
        <v>#VALUE!</v>
      </c>
      <c r="AM80" s="9" t="e">
        <f t="shared" si="66"/>
        <v>#VALUE!</v>
      </c>
      <c r="AN80" s="9" t="e">
        <f t="shared" si="66"/>
        <v>#VALUE!</v>
      </c>
      <c r="AO80" s="9" t="e">
        <f t="shared" si="66"/>
        <v>#VALUE!</v>
      </c>
      <c r="AP80" s="9" t="e">
        <f t="shared" si="66"/>
        <v>#VALUE!</v>
      </c>
      <c r="AQ80" s="9" t="e">
        <f t="shared" si="66"/>
        <v>#VALUE!</v>
      </c>
      <c r="AR80" s="9" t="e">
        <f t="shared" si="66"/>
        <v>#VALUE!</v>
      </c>
      <c r="AS80" s="9" t="e">
        <f t="shared" si="66"/>
        <v>#VALUE!</v>
      </c>
      <c r="AT80" s="9" t="e">
        <f t="shared" si="66"/>
        <v>#VALUE!</v>
      </c>
      <c r="AU80" s="9" t="e">
        <f t="shared" si="66"/>
        <v>#VALUE!</v>
      </c>
      <c r="AV80" s="9" t="e">
        <f t="shared" si="66"/>
        <v>#VALUE!</v>
      </c>
      <c r="AW80" s="9" t="e">
        <f t="shared" si="66"/>
        <v>#VALUE!</v>
      </c>
      <c r="AX80" s="9" t="e">
        <f t="shared" si="66"/>
        <v>#VALUE!</v>
      </c>
      <c r="AY80" s="9" t="e">
        <f t="shared" si="66"/>
        <v>#VALUE!</v>
      </c>
      <c r="AZ80" s="9" t="e">
        <f t="shared" si="66"/>
        <v>#VALUE!</v>
      </c>
      <c r="BA80" s="9" t="e">
        <f t="shared" si="66"/>
        <v>#VALUE!</v>
      </c>
      <c r="BB80" s="9" t="e">
        <f t="shared" si="66"/>
        <v>#VALUE!</v>
      </c>
      <c r="BC80" s="9" t="e">
        <f t="shared" si="66"/>
        <v>#VALUE!</v>
      </c>
      <c r="BD80" s="9" t="e">
        <f t="shared" si="66"/>
        <v>#VALUE!</v>
      </c>
      <c r="BE80" s="9" t="e">
        <f t="shared" si="66"/>
        <v>#VALUE!</v>
      </c>
      <c r="BF80" s="9" t="e">
        <f t="shared" si="66"/>
        <v>#VALUE!</v>
      </c>
      <c r="BG80" s="9" t="e">
        <f t="shared" si="66"/>
        <v>#VALUE!</v>
      </c>
      <c r="BH80" s="9" t="e">
        <f t="shared" si="66"/>
        <v>#VALUE!</v>
      </c>
      <c r="BI80" s="9" t="e">
        <f t="shared" si="66"/>
        <v>#VALUE!</v>
      </c>
      <c r="BJ80" s="9" t="e">
        <f t="shared" si="66"/>
        <v>#VALUE!</v>
      </c>
      <c r="BK80" s="9" t="e">
        <f t="shared" si="66"/>
        <v>#VALUE!</v>
      </c>
      <c r="BL80" s="9" t="e">
        <f t="shared" si="66"/>
        <v>#VALUE!</v>
      </c>
      <c r="BM80" s="9" t="e">
        <f t="shared" si="66"/>
        <v>#VALUE!</v>
      </c>
      <c r="BN80" s="9" t="e">
        <f t="shared" si="66"/>
        <v>#VALUE!</v>
      </c>
      <c r="BO80" s="9" t="e">
        <f t="shared" si="66"/>
        <v>#VALUE!</v>
      </c>
    </row>
    <row r="81" spans="2:67" x14ac:dyDescent="0.25">
      <c r="B81" s="292" t="s">
        <v>295</v>
      </c>
      <c r="D81" s="7">
        <f>'ANS_RevData (LA)'!D81+'ANS_RevData (IB)'!D81+'ANS_RevData (IL)'!D81+'ANS_RevData (AB)'!D81+'ANS_RevData (EN)'!D81+'ANS_RevData (PH)'!D81+'ANS_RevData (OT)'!D81</f>
        <v>3249809.24</v>
      </c>
      <c r="E81" s="7">
        <f>'ANS_RevData (LA)'!E81+'ANS_RevData (IB)'!E81+'ANS_RevData (IL)'!E81+'ANS_RevData (AB)'!E81+'ANS_RevData (EN)'!E81+'ANS_RevData (PH)'!E81+'ANS_RevData (OT)'!E81</f>
        <v>3275950.09</v>
      </c>
      <c r="F81" s="7">
        <f>'ANS_RevData (LA)'!F81+'ANS_RevData (IB)'!F81+'ANS_RevData (IL)'!F81+'ANS_RevData (AB)'!F81+'ANS_RevData (EN)'!F81+'ANS_RevData (PH)'!F81+'ANS_RevData (OT)'!F81</f>
        <v>4060414.3</v>
      </c>
      <c r="G81" s="7">
        <f>'ANS_RevData (LA)'!G81+'ANS_RevData (IB)'!G81+'ANS_RevData (IL)'!G81+'ANS_RevData (AB)'!G81+'ANS_RevData (EN)'!G81+'ANS_RevData (PH)'!G81+'ANS_RevData (OT)'!G81</f>
        <v>4050345.22</v>
      </c>
      <c r="H81" s="7">
        <f>'ANS_RevData (LA)'!H81+'ANS_RevData (IB)'!H81+'ANS_RevData (IL)'!H81+'ANS_RevData (AB)'!H81+'ANS_RevData (EN)'!H81+'ANS_RevData (PH)'!H81+'ANS_RevData (OT)'!H81</f>
        <v>1786725</v>
      </c>
      <c r="I81" s="7">
        <f>'ANS_RevData (LA)'!I81+'ANS_RevData (IB)'!I81+'ANS_RevData (IL)'!I81+'ANS_RevData (AB)'!I81+'ANS_RevData (EN)'!I81+'ANS_RevData (PH)'!I81+'ANS_RevData (OT)'!I81</f>
        <v>2550940</v>
      </c>
      <c r="J81" s="7">
        <f>'ANS_RevData (LA)'!J81+'ANS_RevData (IB)'!J81+'ANS_RevData (IL)'!J81+'ANS_RevData (AB)'!J81+'ANS_RevData (EN)'!J81+'ANS_RevData (PH)'!J81+'ANS_RevData (OT)'!J81</f>
        <v>2802330</v>
      </c>
      <c r="K81" s="7">
        <f>'ANS_RevData (LA)'!K81+'ANS_RevData (IB)'!K81+'ANS_RevData (IL)'!K81+'ANS_RevData (AB)'!K81+'ANS_RevData (EN)'!K81+'ANS_RevData (PH)'!K81+'ANS_RevData (OT)'!K81</f>
        <v>3140525.04</v>
      </c>
      <c r="L81" s="7">
        <f>'ANS_RevData (LA)'!L81+'ANS_RevData (IB)'!L81+'ANS_RevData (IL)'!L81+'ANS_RevData (AB)'!L81+'ANS_RevData (EN)'!L81+'ANS_RevData (PH)'!L81+'ANS_RevData (OT)'!L81</f>
        <v>4190894.33</v>
      </c>
      <c r="M81" s="7">
        <f>'ANS_RevData (LA)'!M81+'ANS_RevData (IB)'!M81+'ANS_RevData (IL)'!M81+'ANS_RevData (AB)'!M81+'ANS_RevData (EN)'!M81+'ANS_RevData (PH)'!M81+'ANS_RevData (OT)'!M81</f>
        <v>5303681.17</v>
      </c>
      <c r="N81" s="7">
        <f>'ANS_RevData (LA)'!N81+'ANS_RevData (IB)'!N81+'ANS_RevData (IL)'!N81+'ANS_RevData (AB)'!N81+'ANS_RevData (EN)'!N81+'ANS_RevData (PH)'!N81+'ANS_RevData (OT)'!N81</f>
        <v>4978678.6899999995</v>
      </c>
      <c r="O81" s="7">
        <f>'ANS_RevData (LA)'!O81+'ANS_RevData (IB)'!O81+'ANS_RevData (IL)'!O81+'ANS_RevData (AB)'!O81+'ANS_RevData (EN)'!O81+'ANS_RevData (PH)'!O81+'ANS_RevData (OT)'!O81</f>
        <v>5929570.2000000002</v>
      </c>
      <c r="P81" s="7">
        <f>'ANS_RevData (LA)'!P81+'ANS_RevData (IB)'!P81+'ANS_RevData (IL)'!P81+'ANS_RevData (AB)'!P81+'ANS_RevData (EN)'!P81+'ANS_RevData (PH)'!P81+'ANS_RevData (OT)'!P81</f>
        <v>5111056.63</v>
      </c>
      <c r="Q81" s="7">
        <f>'ANS_RevData (LA)'!Q81+'ANS_RevData (IB)'!Q81+'ANS_RevData (IL)'!Q81+'ANS_RevData (AB)'!Q81+'ANS_RevData (EN)'!Q81+'ANS_RevData (PH)'!Q81+'ANS_RevData (OT)'!Q81</f>
        <v>5262785.59</v>
      </c>
      <c r="R81" s="7">
        <f>'ANS_RevData (LA)'!R81+'ANS_RevData (IB)'!R81+'ANS_RevData (IL)'!R81+'ANS_RevData (AB)'!R81+'ANS_RevData (EN)'!R81+'ANS_RevData (PH)'!R81+'ANS_RevData (OT)'!R81</f>
        <v>5753051.1299999999</v>
      </c>
      <c r="S81" s="7">
        <f>'ANS_RevData (LA)'!S81+'ANS_RevData (IB)'!S81+'ANS_RevData (IL)'!S81+'ANS_RevData (AB)'!S81+'ANS_RevData (EN)'!S81+'ANS_RevData (PH)'!S81+'ANS_RevData (OT)'!S81</f>
        <v>5691452.3600000013</v>
      </c>
      <c r="T81" s="7">
        <f>'ANS_RevData (LA)'!T81+'ANS_RevData (IB)'!T81+'ANS_RevData (IL)'!T81+'ANS_RevData (AB)'!T81+'ANS_RevData (EN)'!T81+'ANS_RevData (PH)'!T81+'ANS_RevData (OT)'!T81</f>
        <v>5558439.9400000004</v>
      </c>
      <c r="U81" s="7">
        <f>'ANS_RevData (LA)'!U81+'ANS_RevData (IB)'!U81+'ANS_RevData (IL)'!U81+'ANS_RevData (AB)'!U81+'ANS_RevData (EN)'!U81+'ANS_RevData (PH)'!U81+'ANS_RevData (OT)'!U81</f>
        <v>6580547.4800000004</v>
      </c>
      <c r="V81" s="7">
        <f>'ANS_RevData (LA)'!V81+'ANS_RevData (IB)'!V81+'ANS_RevData (IL)'!V81+'ANS_RevData (AB)'!V81+'ANS_RevData (EN)'!V81+'ANS_RevData (PH)'!V81+'ANS_RevData (OT)'!V81</f>
        <v>6069225.6799999988</v>
      </c>
      <c r="W81" s="7">
        <f>'ANS_RevData (LA)'!W81+'ANS_RevData (IB)'!W81+'ANS_RevData (IL)'!W81+'ANS_RevData (AB)'!W81+'ANS_RevData (EN)'!W81+'ANS_RevData (PH)'!W81+'ANS_RevData (OT)'!W81</f>
        <v>6969202.1900000004</v>
      </c>
      <c r="X81" s="7">
        <f>'ANS_RevData (LA)'!X81+'ANS_RevData (IB)'!X81+'ANS_RevData (IL)'!X81+'ANS_RevData (AB)'!X81+'ANS_RevData (EN)'!X81+'ANS_RevData (PH)'!X81+'ANS_RevData (OT)'!X81</f>
        <v>7056068.54</v>
      </c>
      <c r="Y81" s="7">
        <f>'ANS_RevData (LA)'!Y81+'ANS_RevData (IB)'!Y81+'ANS_RevData (IL)'!Y81+'ANS_RevData (AB)'!Y81+'ANS_RevData (EN)'!Y81+'ANS_RevData (PH)'!Y81+'ANS_RevData (OT)'!Y81</f>
        <v>6801519.9299999997</v>
      </c>
      <c r="Z81" s="7">
        <f>'ANS_RevData (LA)'!Z81+'ANS_RevData (IB)'!Z81+'ANS_RevData (IL)'!Z81+'ANS_RevData (AB)'!Z81+'ANS_RevData (EN)'!Z81+'ANS_RevData (PH)'!Z81+'ANS_RevData (OT)'!Z81</f>
        <v>6275691.6199999992</v>
      </c>
      <c r="AA81" s="7">
        <f>'ANS_RevData (LA)'!AA81+'ANS_RevData (IB)'!AA81+'ANS_RevData (IL)'!AA81+'ANS_RevData (AB)'!AA81+'ANS_RevData (EN)'!AA81+'ANS_RevData (PH)'!AA81+'ANS_RevData (OT)'!AA81</f>
        <v>7743805.0199999996</v>
      </c>
      <c r="AB81" s="7">
        <f>'ANS_RevData (LA)'!AB81+'ANS_RevData (IB)'!AB81+'ANS_RevData (IL)'!AB81+'ANS_RevData (AB)'!AB81+'ANS_RevData (EN)'!AB81+'ANS_RevData (PH)'!AB81+'ANS_RevData (OT)'!AB81</f>
        <v>6698694.2700000005</v>
      </c>
      <c r="AC81" s="7">
        <f>'ANS_RevData (LA)'!AC81+'ANS_RevData (IB)'!AC81+'ANS_RevData (IL)'!AC81+'ANS_RevData (AB)'!AC81+'ANS_RevData (EN)'!AC81+'ANS_RevData (PH)'!AC81+'ANS_RevData (OT)'!AC81</f>
        <v>6820402.8799999999</v>
      </c>
      <c r="AF81" s="7">
        <f>AB81</f>
        <v>6698694.2700000005</v>
      </c>
      <c r="AG81" s="7">
        <f>AC81</f>
        <v>6820402.8799999999</v>
      </c>
      <c r="AH81" s="7" t="e">
        <f>'ANS_RevData (LA)'!AH81+'ANS_RevData (IB)'!AH81+'ANS_RevData (IL)'!AH81+'ANS_RevData (AB)'!AH81+'ANS_RevData (EN)'!AH81+'ANS_RevData (PH)'!AH81+'ANS_RevData (OT)'!AH81</f>
        <v>#VALUE!</v>
      </c>
      <c r="AI81" s="7" t="e">
        <f>'ANS_RevData (LA)'!AI81+'ANS_RevData (IB)'!AI81+'ANS_RevData (IL)'!AI81+'ANS_RevData (AB)'!AI81+'ANS_RevData (EN)'!AI81+'ANS_RevData (PH)'!AI81+'ANS_RevData (OT)'!AI81</f>
        <v>#VALUE!</v>
      </c>
      <c r="AJ81" s="9" t="e">
        <f>'ANS_RevData (LA)'!AJ81+'ANS_RevData (IB)'!AJ81+'ANS_RevData (IL)'!AJ81+'ANS_RevData (AB)'!AJ81+'ANS_RevData (EN)'!AJ81+'ANS_RevData (PH)'!AJ81+'ANS_RevData (OT)'!AJ81</f>
        <v>#VALUE!</v>
      </c>
      <c r="AK81" s="9" t="e">
        <f>'ANS_RevData (LA)'!AK81+'ANS_RevData (IB)'!AK81+'ANS_RevData (IL)'!AK81+'ANS_RevData (AB)'!AK81+'ANS_RevData (EN)'!AK81+'ANS_RevData (PH)'!AK81+'ANS_RevData (OT)'!AK81</f>
        <v>#VALUE!</v>
      </c>
      <c r="AL81" s="9" t="e">
        <f>'ANS_RevData (LA)'!AL81+'ANS_RevData (IB)'!AL81+'ANS_RevData (IL)'!AL81+'ANS_RevData (AB)'!AL81+'ANS_RevData (EN)'!AL81+'ANS_RevData (PH)'!AL81+'ANS_RevData (OT)'!AL81</f>
        <v>#VALUE!</v>
      </c>
      <c r="AM81" s="9" t="e">
        <f>'ANS_RevData (LA)'!AM81+'ANS_RevData (IB)'!AM81+'ANS_RevData (IL)'!AM81+'ANS_RevData (AB)'!AM81+'ANS_RevData (EN)'!AM81+'ANS_RevData (PH)'!AM81+'ANS_RevData (OT)'!AM81</f>
        <v>#VALUE!</v>
      </c>
      <c r="AN81" s="9" t="e">
        <f>'ANS_RevData (LA)'!AN81+'ANS_RevData (IB)'!AN81+'ANS_RevData (IL)'!AN81+'ANS_RevData (AB)'!AN81+'ANS_RevData (EN)'!AN81+'ANS_RevData (PH)'!AN81+'ANS_RevData (OT)'!AN81</f>
        <v>#VALUE!</v>
      </c>
      <c r="AO81" s="9" t="e">
        <f>'ANS_RevData (LA)'!AO81+'ANS_RevData (IB)'!AO81+'ANS_RevData (IL)'!AO81+'ANS_RevData (AB)'!AO81+'ANS_RevData (EN)'!AO81+'ANS_RevData (PH)'!AO81+'ANS_RevData (OT)'!AO81</f>
        <v>#VALUE!</v>
      </c>
      <c r="AP81" s="9" t="e">
        <f>'ANS_RevData (LA)'!AP81+'ANS_RevData (IB)'!AP81+'ANS_RevData (IL)'!AP81+'ANS_RevData (AB)'!AP81+'ANS_RevData (EN)'!AP81+'ANS_RevData (PH)'!AP81+'ANS_RevData (OT)'!AP81</f>
        <v>#VALUE!</v>
      </c>
      <c r="AQ81" s="9" t="e">
        <f>'ANS_RevData (LA)'!AQ81+'ANS_RevData (IB)'!AQ81+'ANS_RevData (IL)'!AQ81+'ANS_RevData (AB)'!AQ81+'ANS_RevData (EN)'!AQ81+'ANS_RevData (PH)'!AQ81+'ANS_RevData (OT)'!AQ81</f>
        <v>#VALUE!</v>
      </c>
      <c r="AR81" s="9" t="e">
        <f>'ANS_RevData (LA)'!AR81+'ANS_RevData (IB)'!AR81+'ANS_RevData (IL)'!AR81+'ANS_RevData (AB)'!AR81+'ANS_RevData (EN)'!AR81+'ANS_RevData (PH)'!AR81+'ANS_RevData (OT)'!AR81</f>
        <v>#VALUE!</v>
      </c>
      <c r="AS81" s="9" t="e">
        <f>'ANS_RevData (LA)'!AS81+'ANS_RevData (IB)'!AS81+'ANS_RevData (IL)'!AS81+'ANS_RevData (AB)'!AS81+'ANS_RevData (EN)'!AS81+'ANS_RevData (PH)'!AS81+'ANS_RevData (OT)'!AS81</f>
        <v>#VALUE!</v>
      </c>
      <c r="AT81" s="9" t="e">
        <f>'ANS_RevData (LA)'!AT81+'ANS_RevData (IB)'!AT81+'ANS_RevData (IL)'!AT81+'ANS_RevData (AB)'!AT81+'ANS_RevData (EN)'!AT81+'ANS_RevData (PH)'!AT81+'ANS_RevData (OT)'!AT81</f>
        <v>#VALUE!</v>
      </c>
      <c r="AU81" s="9" t="e">
        <f>'ANS_RevData (LA)'!AU81+'ANS_RevData (IB)'!AU81+'ANS_RevData (IL)'!AU81+'ANS_RevData (AB)'!AU81+'ANS_RevData (EN)'!AU81+'ANS_RevData (PH)'!AU81+'ANS_RevData (OT)'!AU81</f>
        <v>#VALUE!</v>
      </c>
      <c r="AV81" s="9" t="e">
        <f>'ANS_RevData (LA)'!AV81+'ANS_RevData (IB)'!AV81+'ANS_RevData (IL)'!AV81+'ANS_RevData (AB)'!AV81+'ANS_RevData (EN)'!AV81+'ANS_RevData (PH)'!AV81+'ANS_RevData (OT)'!AV81</f>
        <v>#VALUE!</v>
      </c>
      <c r="AW81" s="9" t="e">
        <f>'ANS_RevData (LA)'!AW81+'ANS_RevData (IB)'!AW81+'ANS_RevData (IL)'!AW81+'ANS_RevData (AB)'!AW81+'ANS_RevData (EN)'!AW81+'ANS_RevData (PH)'!AW81+'ANS_RevData (OT)'!AW81</f>
        <v>#VALUE!</v>
      </c>
      <c r="AX81" s="9" t="e">
        <f>'ANS_RevData (LA)'!AX81+'ANS_RevData (IB)'!AX81+'ANS_RevData (IL)'!AX81+'ANS_RevData (AB)'!AX81+'ANS_RevData (EN)'!AX81+'ANS_RevData (PH)'!AX81+'ANS_RevData (OT)'!AX81</f>
        <v>#VALUE!</v>
      </c>
      <c r="AY81" s="9" t="e">
        <f>'ANS_RevData (LA)'!AY81+'ANS_RevData (IB)'!AY81+'ANS_RevData (IL)'!AY81+'ANS_RevData (AB)'!AY81+'ANS_RevData (EN)'!AY81+'ANS_RevData (PH)'!AY81+'ANS_RevData (OT)'!AY81</f>
        <v>#VALUE!</v>
      </c>
      <c r="AZ81" s="9" t="e">
        <f>'ANS_RevData (LA)'!AZ81+'ANS_RevData (IB)'!AZ81+'ANS_RevData (IL)'!AZ81+'ANS_RevData (AB)'!AZ81+'ANS_RevData (EN)'!AZ81+'ANS_RevData (PH)'!AZ81+'ANS_RevData (OT)'!AZ81</f>
        <v>#VALUE!</v>
      </c>
      <c r="BA81" s="9" t="e">
        <f>'ANS_RevData (LA)'!BA81+'ANS_RevData (IB)'!BA81+'ANS_RevData (IL)'!BA81+'ANS_RevData (AB)'!BA81+'ANS_RevData (EN)'!BA81+'ANS_RevData (PH)'!BA81+'ANS_RevData (OT)'!BA81</f>
        <v>#VALUE!</v>
      </c>
      <c r="BB81" s="9" t="e">
        <f>'ANS_RevData (LA)'!BB81+'ANS_RevData (IB)'!BB81+'ANS_RevData (IL)'!BB81+'ANS_RevData (AB)'!BB81+'ANS_RevData (EN)'!BB81+'ANS_RevData (PH)'!BB81+'ANS_RevData (OT)'!BB81</f>
        <v>#VALUE!</v>
      </c>
      <c r="BC81" s="9" t="e">
        <f>'ANS_RevData (LA)'!BC81+'ANS_RevData (IB)'!BC81+'ANS_RevData (IL)'!BC81+'ANS_RevData (AB)'!BC81+'ANS_RevData (EN)'!BC81+'ANS_RevData (PH)'!BC81+'ANS_RevData (OT)'!BC81</f>
        <v>#VALUE!</v>
      </c>
      <c r="BD81" s="9" t="e">
        <f>'ANS_RevData (LA)'!BD81+'ANS_RevData (IB)'!BD81+'ANS_RevData (IL)'!BD81+'ANS_RevData (AB)'!BD81+'ANS_RevData (EN)'!BD81+'ANS_RevData (PH)'!BD81+'ANS_RevData (OT)'!BD81</f>
        <v>#VALUE!</v>
      </c>
      <c r="BE81" s="9" t="e">
        <f>'ANS_RevData (LA)'!BE81+'ANS_RevData (IB)'!BE81+'ANS_RevData (IL)'!BE81+'ANS_RevData (AB)'!BE81+'ANS_RevData (EN)'!BE81+'ANS_RevData (PH)'!BE81+'ANS_RevData (OT)'!BE81</f>
        <v>#VALUE!</v>
      </c>
      <c r="BF81" s="9" t="e">
        <f>'ANS_RevData (LA)'!BF81+'ANS_RevData (IB)'!BF81+'ANS_RevData (IL)'!BF81+'ANS_RevData (AB)'!BF81+'ANS_RevData (EN)'!BF81+'ANS_RevData (PH)'!BF81+'ANS_RevData (OT)'!BF81</f>
        <v>#VALUE!</v>
      </c>
      <c r="BG81" s="9" t="e">
        <f>'ANS_RevData (LA)'!BG81+'ANS_RevData (IB)'!BG81+'ANS_RevData (IL)'!BG81+'ANS_RevData (AB)'!BG81+'ANS_RevData (EN)'!BG81+'ANS_RevData (PH)'!BG81+'ANS_RevData (OT)'!BG81</f>
        <v>#VALUE!</v>
      </c>
      <c r="BH81" s="9" t="e">
        <f>'ANS_RevData (LA)'!BH81+'ANS_RevData (IB)'!BH81+'ANS_RevData (IL)'!BH81+'ANS_RevData (AB)'!BH81+'ANS_RevData (EN)'!BH81+'ANS_RevData (PH)'!BH81+'ANS_RevData (OT)'!BH81</f>
        <v>#VALUE!</v>
      </c>
      <c r="BI81" s="9" t="e">
        <f>'ANS_RevData (LA)'!BI81+'ANS_RevData (IB)'!BI81+'ANS_RevData (IL)'!BI81+'ANS_RevData (AB)'!BI81+'ANS_RevData (EN)'!BI81+'ANS_RevData (PH)'!BI81+'ANS_RevData (OT)'!BI81</f>
        <v>#VALUE!</v>
      </c>
      <c r="BJ81" s="9" t="e">
        <f>'ANS_RevData (LA)'!BJ81+'ANS_RevData (IB)'!BJ81+'ANS_RevData (IL)'!BJ81+'ANS_RevData (AB)'!BJ81+'ANS_RevData (EN)'!BJ81+'ANS_RevData (PH)'!BJ81+'ANS_RevData (OT)'!BJ81</f>
        <v>#VALUE!</v>
      </c>
      <c r="BK81" s="9" t="e">
        <f>'ANS_RevData (LA)'!BK81+'ANS_RevData (IB)'!BK81+'ANS_RevData (IL)'!BK81+'ANS_RevData (AB)'!BK81+'ANS_RevData (EN)'!BK81+'ANS_RevData (PH)'!BK81+'ANS_RevData (OT)'!BK81</f>
        <v>#VALUE!</v>
      </c>
      <c r="BL81" s="9" t="e">
        <f>'ANS_RevData (LA)'!BL81+'ANS_RevData (IB)'!BL81+'ANS_RevData (IL)'!BL81+'ANS_RevData (AB)'!BL81+'ANS_RevData (EN)'!BL81+'ANS_RevData (PH)'!BL81+'ANS_RevData (OT)'!BL81</f>
        <v>#VALUE!</v>
      </c>
      <c r="BM81" s="9" t="e">
        <f>'ANS_RevData (LA)'!BM81+'ANS_RevData (IB)'!BM81+'ANS_RevData (IL)'!BM81+'ANS_RevData (AB)'!BM81+'ANS_RevData (EN)'!BM81+'ANS_RevData (PH)'!BM81+'ANS_RevData (OT)'!BM81</f>
        <v>#VALUE!</v>
      </c>
      <c r="BN81" s="9" t="e">
        <f>'ANS_RevData (LA)'!BN81+'ANS_RevData (IB)'!BN81+'ANS_RevData (IL)'!BN81+'ANS_RevData (AB)'!BN81+'ANS_RevData (EN)'!BN81+'ANS_RevData (PH)'!BN81+'ANS_RevData (OT)'!BN81</f>
        <v>#VALUE!</v>
      </c>
      <c r="BO81" s="9" t="e">
        <f>'ANS_RevData (LA)'!BO81+'ANS_RevData (IB)'!BO81+'ANS_RevData (IL)'!BO81+'ANS_RevData (AB)'!BO81+'ANS_RevData (EN)'!BO81+'ANS_RevData (PH)'!BO81+'ANS_RevData (OT)'!BO81</f>
        <v>#VALUE!</v>
      </c>
    </row>
    <row r="82" spans="2:67" x14ac:dyDescent="0.25">
      <c r="B82" s="292" t="s">
        <v>296</v>
      </c>
      <c r="D82" s="7">
        <f>'ANS_RevData (LA)'!D82+'ANS_RevData (IB)'!D82+'ANS_RevData (IL)'!D82+'ANS_RevData (AB)'!D82+'ANS_RevData (EN)'!D82+'ANS_RevData (PH)'!D82+'ANS_RevData (OT)'!D82</f>
        <v>1359320</v>
      </c>
      <c r="E82" s="7">
        <f>'ANS_RevData (LA)'!E82+'ANS_RevData (IB)'!E82+'ANS_RevData (IL)'!E82+'ANS_RevData (AB)'!E82+'ANS_RevData (EN)'!E82+'ANS_RevData (PH)'!E82+'ANS_RevData (OT)'!E82</f>
        <v>1368470</v>
      </c>
      <c r="F82" s="7">
        <f>'ANS_RevData (LA)'!F82+'ANS_RevData (IB)'!F82+'ANS_RevData (IL)'!F82+'ANS_RevData (AB)'!F82+'ANS_RevData (EN)'!F82+'ANS_RevData (PH)'!F82+'ANS_RevData (OT)'!F82</f>
        <v>1696850</v>
      </c>
      <c r="G82" s="7">
        <f>'ANS_RevData (LA)'!G82+'ANS_RevData (IB)'!G82+'ANS_RevData (IL)'!G82+'ANS_RevData (AB)'!G82+'ANS_RevData (EN)'!G82+'ANS_RevData (PH)'!G82+'ANS_RevData (OT)'!G82</f>
        <v>1685030</v>
      </c>
      <c r="H82" s="7">
        <f>'ANS_RevData (LA)'!H82+'ANS_RevData (IB)'!H82+'ANS_RevData (IL)'!H82+'ANS_RevData (AB)'!H82+'ANS_RevData (EN)'!H82+'ANS_RevData (PH)'!H82+'ANS_RevData (OT)'!H82</f>
        <v>1786690</v>
      </c>
      <c r="I82" s="7">
        <f>'ANS_RevData (LA)'!I82+'ANS_RevData (IB)'!I82+'ANS_RevData (IL)'!I82+'ANS_RevData (AB)'!I82+'ANS_RevData (EN)'!I82+'ANS_RevData (PH)'!I82+'ANS_RevData (OT)'!I82</f>
        <v>1739980</v>
      </c>
      <c r="J82" s="7">
        <f>'ANS_RevData (LA)'!J82+'ANS_RevData (IB)'!J82+'ANS_RevData (IL)'!J82+'ANS_RevData (AB)'!J82+'ANS_RevData (EN)'!J82+'ANS_RevData (PH)'!J82+'ANS_RevData (OT)'!J82</f>
        <v>1885390</v>
      </c>
      <c r="K82" s="7">
        <f>'ANS_RevData (LA)'!K82+'ANS_RevData (IB)'!K82+'ANS_RevData (IL)'!K82+'ANS_RevData (AB)'!K82+'ANS_RevData (EN)'!K82+'ANS_RevData (PH)'!K82+'ANS_RevData (OT)'!K82</f>
        <v>2063420</v>
      </c>
      <c r="L82" s="7">
        <f>'ANS_RevData (LA)'!L82+'ANS_RevData (IB)'!L82+'ANS_RevData (IL)'!L82+'ANS_RevData (AB)'!L82+'ANS_RevData (EN)'!L82+'ANS_RevData (PH)'!L82+'ANS_RevData (OT)'!L82</f>
        <v>1986130</v>
      </c>
      <c r="M82" s="7">
        <f>'ANS_RevData (LA)'!M82+'ANS_RevData (IB)'!M82+'ANS_RevData (IL)'!M82+'ANS_RevData (AB)'!M82+'ANS_RevData (EN)'!M82+'ANS_RevData (PH)'!M82+'ANS_RevData (OT)'!M82</f>
        <v>2195550</v>
      </c>
      <c r="N82" s="7">
        <f>'ANS_RevData (LA)'!N82+'ANS_RevData (IB)'!N82+'ANS_RevData (IL)'!N82+'ANS_RevData (AB)'!N82+'ANS_RevData (EN)'!N82+'ANS_RevData (PH)'!N82+'ANS_RevData (OT)'!N82</f>
        <v>2049970</v>
      </c>
      <c r="O82" s="7">
        <f>'ANS_RevData (LA)'!O82+'ANS_RevData (IB)'!O82+'ANS_RevData (IL)'!O82+'ANS_RevData (AB)'!O82+'ANS_RevData (EN)'!O82+'ANS_RevData (PH)'!O82+'ANS_RevData (OT)'!O82</f>
        <v>2439020</v>
      </c>
      <c r="P82" s="7">
        <f>'ANS_RevData (LA)'!P82+'ANS_RevData (IB)'!P82+'ANS_RevData (IL)'!P82+'ANS_RevData (AB)'!P82+'ANS_RevData (EN)'!P82+'ANS_RevData (PH)'!P82+'ANS_RevData (OT)'!P82</f>
        <v>2083950</v>
      </c>
      <c r="Q82" s="7">
        <f>'ANS_RevData (LA)'!Q82+'ANS_RevData (IB)'!Q82+'ANS_RevData (IL)'!Q82+'ANS_RevData (AB)'!Q82+'ANS_RevData (EN)'!Q82+'ANS_RevData (PH)'!Q82+'ANS_RevData (OT)'!Q82</f>
        <v>2125300</v>
      </c>
      <c r="R82" s="7">
        <f>'ANS_RevData (LA)'!R82+'ANS_RevData (IB)'!R82+'ANS_RevData (IL)'!R82+'ANS_RevData (AB)'!R82+'ANS_RevData (EN)'!R82+'ANS_RevData (PH)'!R82+'ANS_RevData (OT)'!R82</f>
        <v>2311380</v>
      </c>
      <c r="S82" s="7">
        <f>'ANS_RevData (LA)'!S82+'ANS_RevData (IB)'!S82+'ANS_RevData (IL)'!S82+'ANS_RevData (AB)'!S82+'ANS_RevData (EN)'!S82+'ANS_RevData (PH)'!S82+'ANS_RevData (OT)'!S82</f>
        <v>2288180</v>
      </c>
      <c r="T82" s="7">
        <f>'ANS_RevData (LA)'!T82+'ANS_RevData (IB)'!T82+'ANS_RevData (IL)'!T82+'ANS_RevData (AB)'!T82+'ANS_RevData (EN)'!T82+'ANS_RevData (PH)'!T82+'ANS_RevData (OT)'!T82</f>
        <v>2267170</v>
      </c>
      <c r="U82" s="7">
        <f>'ANS_RevData (LA)'!U82+'ANS_RevData (IB)'!U82+'ANS_RevData (IL)'!U82+'ANS_RevData (AB)'!U82+'ANS_RevData (EN)'!U82+'ANS_RevData (PH)'!U82+'ANS_RevData (OT)'!U82</f>
        <v>2672450</v>
      </c>
      <c r="V82" s="7">
        <f>'ANS_RevData (LA)'!V82+'ANS_RevData (IB)'!V82+'ANS_RevData (IL)'!V82+'ANS_RevData (AB)'!V82+'ANS_RevData (EN)'!V82+'ANS_RevData (PH)'!V82+'ANS_RevData (OT)'!V82</f>
        <v>2524260</v>
      </c>
      <c r="W82" s="7">
        <f>'ANS_RevData (LA)'!W82+'ANS_RevData (IB)'!W82+'ANS_RevData (IL)'!W82+'ANS_RevData (AB)'!W82+'ANS_RevData (EN)'!W82+'ANS_RevData (PH)'!W82+'ANS_RevData (OT)'!W82</f>
        <v>2839250</v>
      </c>
      <c r="X82" s="7">
        <f>'ANS_RevData (LA)'!X82+'ANS_RevData (IB)'!X82+'ANS_RevData (IL)'!X82+'ANS_RevData (AB)'!X82+'ANS_RevData (EN)'!X82+'ANS_RevData (PH)'!X82+'ANS_RevData (OT)'!X82</f>
        <v>2875670</v>
      </c>
      <c r="Y82" s="7">
        <f>'ANS_RevData (LA)'!Y82+'ANS_RevData (IB)'!Y82+'ANS_RevData (IL)'!Y82+'ANS_RevData (AB)'!Y82+'ANS_RevData (EN)'!Y82+'ANS_RevData (PH)'!Y82+'ANS_RevData (OT)'!Y82</f>
        <v>2775010</v>
      </c>
      <c r="Z82" s="7">
        <f>'ANS_RevData (LA)'!Z82+'ANS_RevData (IB)'!Z82+'ANS_RevData (IL)'!Z82+'ANS_RevData (AB)'!Z82+'ANS_RevData (EN)'!Z82+'ANS_RevData (PH)'!Z82+'ANS_RevData (OT)'!Z82</f>
        <v>2532940</v>
      </c>
      <c r="AA82" s="7">
        <f>'ANS_RevData (LA)'!AA82+'ANS_RevData (IB)'!AA82+'ANS_RevData (IL)'!AA82+'ANS_RevData (AB)'!AA82+'ANS_RevData (EN)'!AA82+'ANS_RevData (PH)'!AA82+'ANS_RevData (OT)'!AA82</f>
        <v>3176190</v>
      </c>
      <c r="AB82" s="7">
        <f>'ANS_RevData (LA)'!AB82+'ANS_RevData (IB)'!AB82+'ANS_RevData (IL)'!AB82+'ANS_RevData (AB)'!AB82+'ANS_RevData (EN)'!AB82+'ANS_RevData (PH)'!AB82+'ANS_RevData (OT)'!AB82</f>
        <v>2731430</v>
      </c>
      <c r="AC82" s="7">
        <f>'ANS_RevData (LA)'!AC82+'ANS_RevData (IB)'!AC82+'ANS_RevData (IL)'!AC82+'ANS_RevData (AB)'!AC82+'ANS_RevData (EN)'!AC82+'ANS_RevData (PH)'!AC82+'ANS_RevData (OT)'!AC82</f>
        <v>2776790</v>
      </c>
      <c r="AF82" s="7">
        <f>AB82</f>
        <v>2731430</v>
      </c>
      <c r="AG82" s="7">
        <f>AC82</f>
        <v>2776790</v>
      </c>
      <c r="AH82" s="7" t="e">
        <f>'ANS_RevData (LA)'!AH82+'ANS_RevData (IB)'!AH82+'ANS_RevData (IL)'!AH82+'ANS_RevData (AB)'!AH82+'ANS_RevData (EN)'!AH82+'ANS_RevData (PH)'!AH82+'ANS_RevData (OT)'!AH82</f>
        <v>#VALUE!</v>
      </c>
      <c r="AI82" s="7" t="e">
        <f>'ANS_RevData (LA)'!AI82+'ANS_RevData (IB)'!AI82+'ANS_RevData (IL)'!AI82+'ANS_RevData (AB)'!AI82+'ANS_RevData (EN)'!AI82+'ANS_RevData (PH)'!AI82+'ANS_RevData (OT)'!AI82</f>
        <v>#VALUE!</v>
      </c>
      <c r="AJ82" s="9" t="e">
        <f>'ANS_RevData (LA)'!AJ82+'ANS_RevData (IB)'!AJ82+'ANS_RevData (IL)'!AJ82+'ANS_RevData (AB)'!AJ82+'ANS_RevData (EN)'!AJ82+'ANS_RevData (PH)'!AJ82+'ANS_RevData (OT)'!AJ82</f>
        <v>#VALUE!</v>
      </c>
      <c r="AK82" s="9" t="e">
        <f>'ANS_RevData (LA)'!AK82+'ANS_RevData (IB)'!AK82+'ANS_RevData (IL)'!AK82+'ANS_RevData (AB)'!AK82+'ANS_RevData (EN)'!AK82+'ANS_RevData (PH)'!AK82+'ANS_RevData (OT)'!AK82</f>
        <v>#VALUE!</v>
      </c>
      <c r="AL82" s="9" t="e">
        <f>'ANS_RevData (LA)'!AL82+'ANS_RevData (IB)'!AL82+'ANS_RevData (IL)'!AL82+'ANS_RevData (AB)'!AL82+'ANS_RevData (EN)'!AL82+'ANS_RevData (PH)'!AL82+'ANS_RevData (OT)'!AL82</f>
        <v>#VALUE!</v>
      </c>
      <c r="AM82" s="9" t="e">
        <f>'ANS_RevData (LA)'!AM82+'ANS_RevData (IB)'!AM82+'ANS_RevData (IL)'!AM82+'ANS_RevData (AB)'!AM82+'ANS_RevData (EN)'!AM82+'ANS_RevData (PH)'!AM82+'ANS_RevData (OT)'!AM82</f>
        <v>#VALUE!</v>
      </c>
      <c r="AN82" s="9" t="e">
        <f>'ANS_RevData (LA)'!AN82+'ANS_RevData (IB)'!AN82+'ANS_RevData (IL)'!AN82+'ANS_RevData (AB)'!AN82+'ANS_RevData (EN)'!AN82+'ANS_RevData (PH)'!AN82+'ANS_RevData (OT)'!AN82</f>
        <v>#VALUE!</v>
      </c>
      <c r="AO82" s="9" t="e">
        <f>'ANS_RevData (LA)'!AO82+'ANS_RevData (IB)'!AO82+'ANS_RevData (IL)'!AO82+'ANS_RevData (AB)'!AO82+'ANS_RevData (EN)'!AO82+'ANS_RevData (PH)'!AO82+'ANS_RevData (OT)'!AO82</f>
        <v>#VALUE!</v>
      </c>
      <c r="AP82" s="9" t="e">
        <f>'ANS_RevData (LA)'!AP82+'ANS_RevData (IB)'!AP82+'ANS_RevData (IL)'!AP82+'ANS_RevData (AB)'!AP82+'ANS_RevData (EN)'!AP82+'ANS_RevData (PH)'!AP82+'ANS_RevData (OT)'!AP82</f>
        <v>#VALUE!</v>
      </c>
      <c r="AQ82" s="9" t="e">
        <f>'ANS_RevData (LA)'!AQ82+'ANS_RevData (IB)'!AQ82+'ANS_RevData (IL)'!AQ82+'ANS_RevData (AB)'!AQ82+'ANS_RevData (EN)'!AQ82+'ANS_RevData (PH)'!AQ82+'ANS_RevData (OT)'!AQ82</f>
        <v>#VALUE!</v>
      </c>
      <c r="AR82" s="9" t="e">
        <f>'ANS_RevData (LA)'!AR82+'ANS_RevData (IB)'!AR82+'ANS_RevData (IL)'!AR82+'ANS_RevData (AB)'!AR82+'ANS_RevData (EN)'!AR82+'ANS_RevData (PH)'!AR82+'ANS_RevData (OT)'!AR82</f>
        <v>#VALUE!</v>
      </c>
      <c r="AS82" s="9" t="e">
        <f>'ANS_RevData (LA)'!AS82+'ANS_RevData (IB)'!AS82+'ANS_RevData (IL)'!AS82+'ANS_RevData (AB)'!AS82+'ANS_RevData (EN)'!AS82+'ANS_RevData (PH)'!AS82+'ANS_RevData (OT)'!AS82</f>
        <v>#VALUE!</v>
      </c>
      <c r="AT82" s="9" t="e">
        <f>'ANS_RevData (LA)'!AT82+'ANS_RevData (IB)'!AT82+'ANS_RevData (IL)'!AT82+'ANS_RevData (AB)'!AT82+'ANS_RevData (EN)'!AT82+'ANS_RevData (PH)'!AT82+'ANS_RevData (OT)'!AT82</f>
        <v>#VALUE!</v>
      </c>
      <c r="AU82" s="9" t="e">
        <f>'ANS_RevData (LA)'!AU82+'ANS_RevData (IB)'!AU82+'ANS_RevData (IL)'!AU82+'ANS_RevData (AB)'!AU82+'ANS_RevData (EN)'!AU82+'ANS_RevData (PH)'!AU82+'ANS_RevData (OT)'!AU82</f>
        <v>#VALUE!</v>
      </c>
      <c r="AV82" s="9" t="e">
        <f>'ANS_RevData (LA)'!AV82+'ANS_RevData (IB)'!AV82+'ANS_RevData (IL)'!AV82+'ANS_RevData (AB)'!AV82+'ANS_RevData (EN)'!AV82+'ANS_RevData (PH)'!AV82+'ANS_RevData (OT)'!AV82</f>
        <v>#VALUE!</v>
      </c>
      <c r="AW82" s="9" t="e">
        <f>'ANS_RevData (LA)'!AW82+'ANS_RevData (IB)'!AW82+'ANS_RevData (IL)'!AW82+'ANS_RevData (AB)'!AW82+'ANS_RevData (EN)'!AW82+'ANS_RevData (PH)'!AW82+'ANS_RevData (OT)'!AW82</f>
        <v>#VALUE!</v>
      </c>
      <c r="AX82" s="9" t="e">
        <f>'ANS_RevData (LA)'!AX82+'ANS_RevData (IB)'!AX82+'ANS_RevData (IL)'!AX82+'ANS_RevData (AB)'!AX82+'ANS_RevData (EN)'!AX82+'ANS_RevData (PH)'!AX82+'ANS_RevData (OT)'!AX82</f>
        <v>#VALUE!</v>
      </c>
      <c r="AY82" s="9" t="e">
        <f>'ANS_RevData (LA)'!AY82+'ANS_RevData (IB)'!AY82+'ANS_RevData (IL)'!AY82+'ANS_RevData (AB)'!AY82+'ANS_RevData (EN)'!AY82+'ANS_RevData (PH)'!AY82+'ANS_RevData (OT)'!AY82</f>
        <v>#VALUE!</v>
      </c>
      <c r="AZ82" s="9" t="e">
        <f>'ANS_RevData (LA)'!AZ82+'ANS_RevData (IB)'!AZ82+'ANS_RevData (IL)'!AZ82+'ANS_RevData (AB)'!AZ82+'ANS_RevData (EN)'!AZ82+'ANS_RevData (PH)'!AZ82+'ANS_RevData (OT)'!AZ82</f>
        <v>#VALUE!</v>
      </c>
      <c r="BA82" s="9" t="e">
        <f>'ANS_RevData (LA)'!BA82+'ANS_RevData (IB)'!BA82+'ANS_RevData (IL)'!BA82+'ANS_RevData (AB)'!BA82+'ANS_RevData (EN)'!BA82+'ANS_RevData (PH)'!BA82+'ANS_RevData (OT)'!BA82</f>
        <v>#VALUE!</v>
      </c>
      <c r="BB82" s="9" t="e">
        <f>'ANS_RevData (LA)'!BB82+'ANS_RevData (IB)'!BB82+'ANS_RevData (IL)'!BB82+'ANS_RevData (AB)'!BB82+'ANS_RevData (EN)'!BB82+'ANS_RevData (PH)'!BB82+'ANS_RevData (OT)'!BB82</f>
        <v>#VALUE!</v>
      </c>
      <c r="BC82" s="9" t="e">
        <f>'ANS_RevData (LA)'!BC82+'ANS_RevData (IB)'!BC82+'ANS_RevData (IL)'!BC82+'ANS_RevData (AB)'!BC82+'ANS_RevData (EN)'!BC82+'ANS_RevData (PH)'!BC82+'ANS_RevData (OT)'!BC82</f>
        <v>#VALUE!</v>
      </c>
      <c r="BD82" s="9" t="e">
        <f>'ANS_RevData (LA)'!BD82+'ANS_RevData (IB)'!BD82+'ANS_RevData (IL)'!BD82+'ANS_RevData (AB)'!BD82+'ANS_RevData (EN)'!BD82+'ANS_RevData (PH)'!BD82+'ANS_RevData (OT)'!BD82</f>
        <v>#VALUE!</v>
      </c>
      <c r="BE82" s="9" t="e">
        <f>'ANS_RevData (LA)'!BE82+'ANS_RevData (IB)'!BE82+'ANS_RevData (IL)'!BE82+'ANS_RevData (AB)'!BE82+'ANS_RevData (EN)'!BE82+'ANS_RevData (PH)'!BE82+'ANS_RevData (OT)'!BE82</f>
        <v>#VALUE!</v>
      </c>
      <c r="BF82" s="9" t="e">
        <f>'ANS_RevData (LA)'!BF82+'ANS_RevData (IB)'!BF82+'ANS_RevData (IL)'!BF82+'ANS_RevData (AB)'!BF82+'ANS_RevData (EN)'!BF82+'ANS_RevData (PH)'!BF82+'ANS_RevData (OT)'!BF82</f>
        <v>#VALUE!</v>
      </c>
      <c r="BG82" s="9" t="e">
        <f>'ANS_RevData (LA)'!BG82+'ANS_RevData (IB)'!BG82+'ANS_RevData (IL)'!BG82+'ANS_RevData (AB)'!BG82+'ANS_RevData (EN)'!BG82+'ANS_RevData (PH)'!BG82+'ANS_RevData (OT)'!BG82</f>
        <v>#VALUE!</v>
      </c>
      <c r="BH82" s="9" t="e">
        <f>'ANS_RevData (LA)'!BH82+'ANS_RevData (IB)'!BH82+'ANS_RevData (IL)'!BH82+'ANS_RevData (AB)'!BH82+'ANS_RevData (EN)'!BH82+'ANS_RevData (PH)'!BH82+'ANS_RevData (OT)'!BH82</f>
        <v>#VALUE!</v>
      </c>
      <c r="BI82" s="9" t="e">
        <f>'ANS_RevData (LA)'!BI82+'ANS_RevData (IB)'!BI82+'ANS_RevData (IL)'!BI82+'ANS_RevData (AB)'!BI82+'ANS_RevData (EN)'!BI82+'ANS_RevData (PH)'!BI82+'ANS_RevData (OT)'!BI82</f>
        <v>#VALUE!</v>
      </c>
      <c r="BJ82" s="9" t="e">
        <f>'ANS_RevData (LA)'!BJ82+'ANS_RevData (IB)'!BJ82+'ANS_RevData (IL)'!BJ82+'ANS_RevData (AB)'!BJ82+'ANS_RevData (EN)'!BJ82+'ANS_RevData (PH)'!BJ82+'ANS_RevData (OT)'!BJ82</f>
        <v>#VALUE!</v>
      </c>
      <c r="BK82" s="9" t="e">
        <f>'ANS_RevData (LA)'!BK82+'ANS_RevData (IB)'!BK82+'ANS_RevData (IL)'!BK82+'ANS_RevData (AB)'!BK82+'ANS_RevData (EN)'!BK82+'ANS_RevData (PH)'!BK82+'ANS_RevData (OT)'!BK82</f>
        <v>#VALUE!</v>
      </c>
      <c r="BL82" s="9" t="e">
        <f>'ANS_RevData (LA)'!BL82+'ANS_RevData (IB)'!BL82+'ANS_RevData (IL)'!BL82+'ANS_RevData (AB)'!BL82+'ANS_RevData (EN)'!BL82+'ANS_RevData (PH)'!BL82+'ANS_RevData (OT)'!BL82</f>
        <v>#VALUE!</v>
      </c>
      <c r="BM82" s="9" t="e">
        <f>'ANS_RevData (LA)'!BM82+'ANS_RevData (IB)'!BM82+'ANS_RevData (IL)'!BM82+'ANS_RevData (AB)'!BM82+'ANS_RevData (EN)'!BM82+'ANS_RevData (PH)'!BM82+'ANS_RevData (OT)'!BM82</f>
        <v>#VALUE!</v>
      </c>
      <c r="BN82" s="9" t="e">
        <f>'ANS_RevData (LA)'!BN82+'ANS_RevData (IB)'!BN82+'ANS_RevData (IL)'!BN82+'ANS_RevData (AB)'!BN82+'ANS_RevData (EN)'!BN82+'ANS_RevData (PH)'!BN82+'ANS_RevData (OT)'!BN82</f>
        <v>#VALUE!</v>
      </c>
      <c r="BO82" s="9" t="e">
        <f>'ANS_RevData (LA)'!BO82+'ANS_RevData (IB)'!BO82+'ANS_RevData (IL)'!BO82+'ANS_RevData (AB)'!BO82+'ANS_RevData (EN)'!BO82+'ANS_RevData (PH)'!BO82+'ANS_RevData (OT)'!BO82</f>
        <v>#VALUE!</v>
      </c>
    </row>
    <row r="84" spans="2:67" x14ac:dyDescent="0.25">
      <c r="B84" s="290" t="s">
        <v>119</v>
      </c>
      <c r="D84" s="240"/>
      <c r="E84" s="240"/>
      <c r="F84" s="240"/>
      <c r="G84" s="240"/>
      <c r="H84" s="240"/>
      <c r="I84" s="240"/>
      <c r="J84" s="240"/>
      <c r="K84" s="240"/>
      <c r="L84" s="240"/>
      <c r="M84" s="240"/>
      <c r="N84" s="240"/>
      <c r="O84" s="240"/>
      <c r="P84" s="240"/>
      <c r="Q84" s="240"/>
      <c r="R84" s="240"/>
      <c r="S84" s="240"/>
      <c r="T84" s="240"/>
      <c r="U84" s="240"/>
      <c r="V84" s="240"/>
      <c r="W84" s="240"/>
      <c r="X84" s="240"/>
      <c r="Y84" s="240"/>
      <c r="Z84" s="240"/>
      <c r="AA84" s="234">
        <f>RATE((COUNT($E$1:$O$1)),,-$D85,$O85)</f>
        <v>0.12500797756883344</v>
      </c>
      <c r="AB84" s="234">
        <f>RATE((COUNT($E$1:$O$1)),,-$D85,$O85)</f>
        <v>0.12500797756883344</v>
      </c>
      <c r="AC84" s="234">
        <f>RATE((COUNT($Q$1:$AC$1)),,-$P85,$AC85)</f>
        <v>5.9972189273587669E-2</v>
      </c>
      <c r="AF84" s="234"/>
      <c r="AG84" s="234"/>
      <c r="AH84" s="234"/>
      <c r="AI84" s="234"/>
    </row>
    <row r="85" spans="2:67" x14ac:dyDescent="0.25">
      <c r="B85" s="291" t="s">
        <v>137</v>
      </c>
      <c r="D85" s="243">
        <f>D92+D93</f>
        <v>355</v>
      </c>
      <c r="E85" s="243">
        <f>E92+E93</f>
        <v>392</v>
      </c>
      <c r="F85" s="243">
        <f>F92+F93</f>
        <v>528</v>
      </c>
      <c r="G85" s="243">
        <f>G92+G93</f>
        <v>647</v>
      </c>
      <c r="H85" s="243">
        <f t="shared" ref="H85:AC85" si="67">H92+H93</f>
        <v>808</v>
      </c>
      <c r="I85" s="243">
        <f t="shared" si="67"/>
        <v>955</v>
      </c>
      <c r="J85" s="243">
        <f t="shared" si="67"/>
        <v>1010</v>
      </c>
      <c r="K85" s="243">
        <f t="shared" si="67"/>
        <v>1076</v>
      </c>
      <c r="L85" s="243">
        <f t="shared" si="67"/>
        <v>1137</v>
      </c>
      <c r="M85" s="243">
        <f t="shared" si="67"/>
        <v>1213</v>
      </c>
      <c r="N85" s="243">
        <f t="shared" si="67"/>
        <v>1276</v>
      </c>
      <c r="O85" s="243">
        <f t="shared" si="67"/>
        <v>1297</v>
      </c>
      <c r="P85" s="243">
        <f t="shared" si="67"/>
        <v>1354</v>
      </c>
      <c r="Q85" s="243">
        <f t="shared" si="67"/>
        <v>1388</v>
      </c>
      <c r="R85" s="243">
        <f t="shared" si="67"/>
        <v>1503</v>
      </c>
      <c r="S85" s="243">
        <f t="shared" si="67"/>
        <v>1541</v>
      </c>
      <c r="T85" s="243">
        <f t="shared" si="67"/>
        <v>1627</v>
      </c>
      <c r="U85" s="243">
        <f t="shared" si="67"/>
        <v>1724</v>
      </c>
      <c r="V85" s="243">
        <f t="shared" si="67"/>
        <v>1787</v>
      </c>
      <c r="W85" s="243">
        <f t="shared" si="67"/>
        <v>1905</v>
      </c>
      <c r="X85" s="243">
        <f t="shared" si="67"/>
        <v>2107</v>
      </c>
      <c r="Y85" s="243">
        <f t="shared" si="67"/>
        <v>2187</v>
      </c>
      <c r="Z85" s="243">
        <f t="shared" si="67"/>
        <v>2279</v>
      </c>
      <c r="AA85" s="243">
        <f t="shared" si="67"/>
        <v>2398</v>
      </c>
      <c r="AB85" s="243">
        <f t="shared" si="67"/>
        <v>2729</v>
      </c>
      <c r="AC85" s="243">
        <f t="shared" si="67"/>
        <v>2887</v>
      </c>
      <c r="AF85" s="244">
        <f>SUM(AF92:AF93)</f>
        <v>2729</v>
      </c>
      <c r="AG85" s="244">
        <f t="shared" ref="AG85:BO85" si="68">ROUND((AF92+AF93)*(1+AG86),)</f>
        <v>2831</v>
      </c>
      <c r="AH85" s="244">
        <f t="shared" si="68"/>
        <v>2995</v>
      </c>
      <c r="AI85" s="244" t="e">
        <f t="shared" si="68"/>
        <v>#VALUE!</v>
      </c>
      <c r="AJ85" s="245" t="e">
        <f t="shared" si="68"/>
        <v>#VALUE!</v>
      </c>
      <c r="AK85" s="245" t="e">
        <f t="shared" si="68"/>
        <v>#VALUE!</v>
      </c>
      <c r="AL85" s="245" t="e">
        <f t="shared" si="68"/>
        <v>#VALUE!</v>
      </c>
      <c r="AM85" s="245" t="e">
        <f t="shared" si="68"/>
        <v>#VALUE!</v>
      </c>
      <c r="AN85" s="245" t="e">
        <f t="shared" si="68"/>
        <v>#VALUE!</v>
      </c>
      <c r="AO85" s="245" t="e">
        <f t="shared" si="68"/>
        <v>#VALUE!</v>
      </c>
      <c r="AP85" s="245" t="e">
        <f t="shared" si="68"/>
        <v>#VALUE!</v>
      </c>
      <c r="AQ85" s="245" t="e">
        <f t="shared" si="68"/>
        <v>#VALUE!</v>
      </c>
      <c r="AR85" s="245" t="e">
        <f t="shared" si="68"/>
        <v>#VALUE!</v>
      </c>
      <c r="AS85" s="245" t="e">
        <f t="shared" si="68"/>
        <v>#VALUE!</v>
      </c>
      <c r="AT85" s="245" t="e">
        <f t="shared" si="68"/>
        <v>#VALUE!</v>
      </c>
      <c r="AU85" s="245" t="e">
        <f t="shared" si="68"/>
        <v>#VALUE!</v>
      </c>
      <c r="AV85" s="245" t="e">
        <f t="shared" si="68"/>
        <v>#VALUE!</v>
      </c>
      <c r="AW85" s="245" t="e">
        <f t="shared" si="68"/>
        <v>#VALUE!</v>
      </c>
      <c r="AX85" s="245" t="e">
        <f t="shared" si="68"/>
        <v>#VALUE!</v>
      </c>
      <c r="AY85" s="245" t="e">
        <f t="shared" si="68"/>
        <v>#VALUE!</v>
      </c>
      <c r="AZ85" s="245" t="e">
        <f t="shared" si="68"/>
        <v>#VALUE!</v>
      </c>
      <c r="BA85" s="245" t="e">
        <f t="shared" si="68"/>
        <v>#VALUE!</v>
      </c>
      <c r="BB85" s="245" t="e">
        <f t="shared" si="68"/>
        <v>#VALUE!</v>
      </c>
      <c r="BC85" s="245" t="e">
        <f t="shared" si="68"/>
        <v>#VALUE!</v>
      </c>
      <c r="BD85" s="245" t="e">
        <f t="shared" si="68"/>
        <v>#VALUE!</v>
      </c>
      <c r="BE85" s="245" t="e">
        <f t="shared" si="68"/>
        <v>#VALUE!</v>
      </c>
      <c r="BF85" s="245" t="e">
        <f t="shared" si="68"/>
        <v>#VALUE!</v>
      </c>
      <c r="BG85" s="245" t="e">
        <f t="shared" si="68"/>
        <v>#VALUE!</v>
      </c>
      <c r="BH85" s="245" t="e">
        <f t="shared" si="68"/>
        <v>#VALUE!</v>
      </c>
      <c r="BI85" s="245" t="e">
        <f t="shared" si="68"/>
        <v>#VALUE!</v>
      </c>
      <c r="BJ85" s="245" t="e">
        <f t="shared" si="68"/>
        <v>#VALUE!</v>
      </c>
      <c r="BK85" s="245" t="e">
        <f t="shared" si="68"/>
        <v>#VALUE!</v>
      </c>
      <c r="BL85" s="245" t="e">
        <f t="shared" si="68"/>
        <v>#VALUE!</v>
      </c>
      <c r="BM85" s="245" t="e">
        <f t="shared" si="68"/>
        <v>#VALUE!</v>
      </c>
      <c r="BN85" s="245" t="e">
        <f t="shared" si="68"/>
        <v>#VALUE!</v>
      </c>
      <c r="BO85" s="245" t="e">
        <f t="shared" si="68"/>
        <v>#VALUE!</v>
      </c>
    </row>
    <row r="86" spans="2:67" x14ac:dyDescent="0.25">
      <c r="B86" s="287" t="s">
        <v>99</v>
      </c>
      <c r="C86" s="247"/>
      <c r="D86" s="248"/>
      <c r="E86" s="249">
        <f t="shared" ref="E86:AB86" si="69">RATE(1,,-D85,E85)</f>
        <v>0.10422535211267597</v>
      </c>
      <c r="F86" s="249">
        <f t="shared" si="69"/>
        <v>0.34693877551020402</v>
      </c>
      <c r="G86" s="249">
        <f t="shared" si="69"/>
        <v>0.22537878787878798</v>
      </c>
      <c r="H86" s="249">
        <f t="shared" si="69"/>
        <v>0.24884080370942802</v>
      </c>
      <c r="I86" s="249">
        <f t="shared" si="69"/>
        <v>0.18193069306930695</v>
      </c>
      <c r="J86" s="249">
        <f t="shared" si="69"/>
        <v>5.7591623036649164E-2</v>
      </c>
      <c r="K86" s="249">
        <f t="shared" si="69"/>
        <v>6.534653465346546E-2</v>
      </c>
      <c r="L86" s="249">
        <f t="shared" si="69"/>
        <v>5.669144981412641E-2</v>
      </c>
      <c r="M86" s="249">
        <f t="shared" si="69"/>
        <v>6.6842568161829471E-2</v>
      </c>
      <c r="N86" s="249">
        <f t="shared" si="69"/>
        <v>5.193734542456712E-2</v>
      </c>
      <c r="O86" s="249">
        <f t="shared" si="69"/>
        <v>1.6457680250783736E-2</v>
      </c>
      <c r="P86" s="249">
        <f t="shared" si="69"/>
        <v>4.3947571318427289E-2</v>
      </c>
      <c r="Q86" s="249">
        <f t="shared" si="69"/>
        <v>2.5110782865583482E-2</v>
      </c>
      <c r="R86" s="249">
        <f t="shared" si="69"/>
        <v>8.2853025936599253E-2</v>
      </c>
      <c r="S86" s="249">
        <f t="shared" si="69"/>
        <v>2.5282767797737971E-2</v>
      </c>
      <c r="T86" s="249">
        <f t="shared" si="69"/>
        <v>5.5807916937053934E-2</v>
      </c>
      <c r="U86" s="249">
        <f t="shared" si="69"/>
        <v>5.9618930547019083E-2</v>
      </c>
      <c r="V86" s="249">
        <f t="shared" si="69"/>
        <v>3.654292343387476E-2</v>
      </c>
      <c r="W86" s="249">
        <f t="shared" si="69"/>
        <v>6.6032456631225492E-2</v>
      </c>
      <c r="X86" s="249">
        <f t="shared" si="69"/>
        <v>0.10603674540682399</v>
      </c>
      <c r="Y86" s="249">
        <f t="shared" si="69"/>
        <v>3.7968675842430036E-2</v>
      </c>
      <c r="Z86" s="249">
        <f t="shared" si="69"/>
        <v>4.2066758116140669E-2</v>
      </c>
      <c r="AA86" s="249">
        <f t="shared" si="69"/>
        <v>5.2215884159719027E-2</v>
      </c>
      <c r="AB86" s="249">
        <f t="shared" si="69"/>
        <v>0.13803169307756449</v>
      </c>
      <c r="AC86" s="249">
        <f>RATE(1,,-AA85,AC85)</f>
        <v>0.20391993327773134</v>
      </c>
      <c r="AD86" s="250">
        <v>0.04</v>
      </c>
      <c r="AF86" s="267">
        <v>3.7499999999999999E-2</v>
      </c>
      <c r="AG86" s="267">
        <f>AF86</f>
        <v>3.7499999999999999E-2</v>
      </c>
      <c r="AH86" s="267">
        <f t="shared" ref="AH86:AW90" si="70">AG86</f>
        <v>3.7499999999999999E-2</v>
      </c>
      <c r="AI86" s="267">
        <f t="shared" si="70"/>
        <v>3.7499999999999999E-2</v>
      </c>
      <c r="AJ86" s="267">
        <f t="shared" si="70"/>
        <v>3.7499999999999999E-2</v>
      </c>
      <c r="AK86" s="267">
        <f t="shared" si="70"/>
        <v>3.7499999999999999E-2</v>
      </c>
      <c r="AL86" s="252">
        <f>AD86</f>
        <v>0.04</v>
      </c>
      <c r="AM86" s="252">
        <f t="shared" si="70"/>
        <v>0.04</v>
      </c>
      <c r="AN86" s="252">
        <f t="shared" si="70"/>
        <v>0.04</v>
      </c>
      <c r="AO86" s="252">
        <f t="shared" si="70"/>
        <v>0.04</v>
      </c>
      <c r="AP86" s="252">
        <f t="shared" si="70"/>
        <v>0.04</v>
      </c>
      <c r="AQ86" s="252">
        <f t="shared" si="70"/>
        <v>0.04</v>
      </c>
      <c r="AR86" s="252">
        <f t="shared" si="70"/>
        <v>0.04</v>
      </c>
      <c r="AS86" s="252">
        <f t="shared" si="70"/>
        <v>0.04</v>
      </c>
      <c r="AT86" s="252">
        <f t="shared" si="70"/>
        <v>0.04</v>
      </c>
      <c r="AU86" s="252">
        <f t="shared" si="70"/>
        <v>0.04</v>
      </c>
      <c r="AV86" s="252">
        <f t="shared" si="70"/>
        <v>0.04</v>
      </c>
      <c r="AW86" s="252">
        <f t="shared" si="70"/>
        <v>0.04</v>
      </c>
      <c r="AX86" s="252">
        <f t="shared" ref="AX86:BM90" si="71">AW86</f>
        <v>0.04</v>
      </c>
      <c r="AY86" s="252">
        <f t="shared" si="71"/>
        <v>0.04</v>
      </c>
      <c r="AZ86" s="252">
        <f t="shared" si="71"/>
        <v>0.04</v>
      </c>
      <c r="BA86" s="252">
        <f t="shared" si="71"/>
        <v>0.04</v>
      </c>
      <c r="BB86" s="252">
        <f t="shared" si="71"/>
        <v>0.04</v>
      </c>
      <c r="BC86" s="252">
        <f t="shared" si="71"/>
        <v>0.04</v>
      </c>
      <c r="BD86" s="252">
        <f t="shared" si="71"/>
        <v>0.04</v>
      </c>
      <c r="BE86" s="252">
        <f t="shared" si="71"/>
        <v>0.04</v>
      </c>
      <c r="BF86" s="252">
        <f t="shared" si="71"/>
        <v>0.04</v>
      </c>
      <c r="BG86" s="252">
        <f t="shared" si="71"/>
        <v>0.04</v>
      </c>
      <c r="BH86" s="252">
        <f t="shared" si="71"/>
        <v>0.04</v>
      </c>
      <c r="BI86" s="252">
        <f t="shared" si="71"/>
        <v>0.04</v>
      </c>
      <c r="BJ86" s="252">
        <f t="shared" si="71"/>
        <v>0.04</v>
      </c>
      <c r="BK86" s="252">
        <f t="shared" si="71"/>
        <v>0.04</v>
      </c>
      <c r="BL86" s="252">
        <f t="shared" si="71"/>
        <v>0.04</v>
      </c>
      <c r="BM86" s="252">
        <f t="shared" si="71"/>
        <v>0.04</v>
      </c>
      <c r="BN86" s="252">
        <f t="shared" ref="BN86:BO90" si="72">BM86</f>
        <v>0.04</v>
      </c>
      <c r="BO86" s="252">
        <f t="shared" si="72"/>
        <v>0.04</v>
      </c>
    </row>
    <row r="87" spans="2:67" x14ac:dyDescent="0.25">
      <c r="B87" s="287" t="s">
        <v>101</v>
      </c>
      <c r="C87" s="247"/>
      <c r="D87" s="253">
        <f>D93/D85</f>
        <v>5.3521126760563378E-2</v>
      </c>
      <c r="E87" s="253">
        <f t="shared" ref="E87:AC87" si="73">E93/E85</f>
        <v>5.3571428571428568E-2</v>
      </c>
      <c r="F87" s="253">
        <f t="shared" si="73"/>
        <v>3.787878787878788E-2</v>
      </c>
      <c r="G87" s="253">
        <f t="shared" si="73"/>
        <v>5.4095826893353939E-2</v>
      </c>
      <c r="H87" s="253">
        <f t="shared" si="73"/>
        <v>4.2079207920792082E-2</v>
      </c>
      <c r="I87" s="253">
        <f t="shared" si="73"/>
        <v>5.445026178010471E-2</v>
      </c>
      <c r="J87" s="253">
        <f t="shared" si="73"/>
        <v>6.2376237623762376E-2</v>
      </c>
      <c r="K87" s="253">
        <f t="shared" si="73"/>
        <v>6.3197026022304828E-2</v>
      </c>
      <c r="L87" s="253">
        <f t="shared" si="73"/>
        <v>7.7396657871591903E-2</v>
      </c>
      <c r="M87" s="253">
        <f t="shared" si="73"/>
        <v>6.1005770816158288E-2</v>
      </c>
      <c r="N87" s="253">
        <f t="shared" si="73"/>
        <v>7.3667711598746077E-2</v>
      </c>
      <c r="O87" s="253">
        <f t="shared" si="73"/>
        <v>7.9414032382420965E-2</v>
      </c>
      <c r="P87" s="253">
        <f t="shared" si="73"/>
        <v>8.1240768094534718E-2</v>
      </c>
      <c r="Q87" s="253">
        <f t="shared" si="73"/>
        <v>6.7723342939481262E-2</v>
      </c>
      <c r="R87" s="253">
        <f t="shared" si="73"/>
        <v>6.3206919494344649E-2</v>
      </c>
      <c r="S87" s="253">
        <f t="shared" si="73"/>
        <v>8.2414016872160933E-2</v>
      </c>
      <c r="T87" s="253">
        <f t="shared" si="73"/>
        <v>6.3306699446834661E-2</v>
      </c>
      <c r="U87" s="253">
        <f t="shared" si="73"/>
        <v>7.0185614849187936E-2</v>
      </c>
      <c r="V87" s="253">
        <f t="shared" si="73"/>
        <v>7.3307218802462229E-2</v>
      </c>
      <c r="W87" s="253">
        <f t="shared" si="73"/>
        <v>5.3543307086614172E-2</v>
      </c>
      <c r="X87" s="253">
        <f t="shared" si="73"/>
        <v>5.3156146179401995E-2</v>
      </c>
      <c r="Y87" s="253">
        <f t="shared" si="73"/>
        <v>5.7613168724279837E-2</v>
      </c>
      <c r="Z87" s="253">
        <f t="shared" si="73"/>
        <v>6.1869240895129442E-2</v>
      </c>
      <c r="AA87" s="253">
        <f t="shared" si="73"/>
        <v>7.7147623019182654E-2</v>
      </c>
      <c r="AB87" s="253">
        <f t="shared" si="73"/>
        <v>6.2660315133748631E-2</v>
      </c>
      <c r="AC87" s="253">
        <f t="shared" si="73"/>
        <v>5.9231035677173534E-2</v>
      </c>
      <c r="AD87" s="250">
        <f>ANS_Metrics_Assumptions!E31</f>
        <v>5.5E-2</v>
      </c>
      <c r="AF87" s="254">
        <f>AD87</f>
        <v>5.5E-2</v>
      </c>
      <c r="AG87" s="254">
        <f>AF87</f>
        <v>5.5E-2</v>
      </c>
      <c r="AH87" s="254">
        <f t="shared" si="70"/>
        <v>5.5E-2</v>
      </c>
      <c r="AI87" s="254">
        <f t="shared" si="70"/>
        <v>5.5E-2</v>
      </c>
      <c r="AJ87" s="252">
        <f t="shared" si="70"/>
        <v>5.5E-2</v>
      </c>
      <c r="AK87" s="252">
        <f t="shared" si="70"/>
        <v>5.5E-2</v>
      </c>
      <c r="AL87" s="252">
        <f>AD87</f>
        <v>5.5E-2</v>
      </c>
      <c r="AM87" s="252">
        <f t="shared" si="70"/>
        <v>5.5E-2</v>
      </c>
      <c r="AN87" s="252">
        <f t="shared" si="70"/>
        <v>5.5E-2</v>
      </c>
      <c r="AO87" s="252">
        <f t="shared" si="70"/>
        <v>5.5E-2</v>
      </c>
      <c r="AP87" s="252">
        <f t="shared" si="70"/>
        <v>5.5E-2</v>
      </c>
      <c r="AQ87" s="252">
        <f t="shared" si="70"/>
        <v>5.5E-2</v>
      </c>
      <c r="AR87" s="252">
        <f t="shared" si="70"/>
        <v>5.5E-2</v>
      </c>
      <c r="AS87" s="252">
        <f t="shared" si="70"/>
        <v>5.5E-2</v>
      </c>
      <c r="AT87" s="252">
        <f t="shared" si="70"/>
        <v>5.5E-2</v>
      </c>
      <c r="AU87" s="252">
        <f t="shared" si="70"/>
        <v>5.5E-2</v>
      </c>
      <c r="AV87" s="252">
        <f t="shared" si="70"/>
        <v>5.5E-2</v>
      </c>
      <c r="AW87" s="252">
        <f t="shared" si="70"/>
        <v>5.5E-2</v>
      </c>
      <c r="AX87" s="252">
        <f t="shared" si="71"/>
        <v>5.5E-2</v>
      </c>
      <c r="AY87" s="252">
        <f t="shared" si="71"/>
        <v>5.5E-2</v>
      </c>
      <c r="AZ87" s="252">
        <f t="shared" si="71"/>
        <v>5.5E-2</v>
      </c>
      <c r="BA87" s="252">
        <f t="shared" si="71"/>
        <v>5.5E-2</v>
      </c>
      <c r="BB87" s="252">
        <f t="shared" si="71"/>
        <v>5.5E-2</v>
      </c>
      <c r="BC87" s="252">
        <f t="shared" si="71"/>
        <v>5.5E-2</v>
      </c>
      <c r="BD87" s="252">
        <f t="shared" si="71"/>
        <v>5.5E-2</v>
      </c>
      <c r="BE87" s="252">
        <f t="shared" si="71"/>
        <v>5.5E-2</v>
      </c>
      <c r="BF87" s="252">
        <f t="shared" si="71"/>
        <v>5.5E-2</v>
      </c>
      <c r="BG87" s="252">
        <f t="shared" si="71"/>
        <v>5.5E-2</v>
      </c>
      <c r="BH87" s="252">
        <f t="shared" si="71"/>
        <v>5.5E-2</v>
      </c>
      <c r="BI87" s="252">
        <f t="shared" si="71"/>
        <v>5.5E-2</v>
      </c>
      <c r="BJ87" s="252">
        <f t="shared" si="71"/>
        <v>5.5E-2</v>
      </c>
      <c r="BK87" s="252">
        <f t="shared" si="71"/>
        <v>5.5E-2</v>
      </c>
      <c r="BL87" s="252">
        <f t="shared" si="71"/>
        <v>5.5E-2</v>
      </c>
      <c r="BM87" s="252">
        <f t="shared" si="71"/>
        <v>5.5E-2</v>
      </c>
      <c r="BN87" s="252">
        <f t="shared" si="72"/>
        <v>5.5E-2</v>
      </c>
      <c r="BO87" s="252">
        <f t="shared" si="72"/>
        <v>5.5E-2</v>
      </c>
    </row>
    <row r="88" spans="2:67" x14ac:dyDescent="0.25">
      <c r="B88" s="287" t="s">
        <v>133</v>
      </c>
      <c r="C88" s="247"/>
      <c r="D88" s="255">
        <f>D94/D92</f>
        <v>39.125</v>
      </c>
      <c r="E88" s="255">
        <f t="shared" ref="E88:AC88" si="74">E94/E92</f>
        <v>34.584905660377359</v>
      </c>
      <c r="F88" s="255">
        <f t="shared" si="74"/>
        <v>37.75787401574803</v>
      </c>
      <c r="G88" s="255">
        <f t="shared" si="74"/>
        <v>36.901960784313722</v>
      </c>
      <c r="H88" s="255">
        <f t="shared" si="74"/>
        <v>42.930232558139537</v>
      </c>
      <c r="I88" s="255">
        <f t="shared" si="74"/>
        <v>43.492801771871541</v>
      </c>
      <c r="J88" s="255">
        <f t="shared" si="74"/>
        <v>43.872228088701164</v>
      </c>
      <c r="K88" s="255">
        <f t="shared" si="74"/>
        <v>37.451388888888886</v>
      </c>
      <c r="L88" s="255">
        <f t="shared" si="74"/>
        <v>38.694947569113438</v>
      </c>
      <c r="M88" s="255">
        <f t="shared" si="74"/>
        <v>48.336259877085162</v>
      </c>
      <c r="N88" s="255">
        <f t="shared" si="74"/>
        <v>45.57698815566836</v>
      </c>
      <c r="O88" s="255">
        <f t="shared" si="74"/>
        <v>62.634840871021773</v>
      </c>
      <c r="P88" s="255">
        <f t="shared" si="74"/>
        <v>54.758842443729904</v>
      </c>
      <c r="Q88" s="255">
        <f t="shared" si="74"/>
        <v>54.129829984544052</v>
      </c>
      <c r="R88" s="255">
        <f t="shared" si="74"/>
        <v>52.919034090909093</v>
      </c>
      <c r="S88" s="255">
        <f t="shared" si="74"/>
        <v>48.628005657708627</v>
      </c>
      <c r="T88" s="255">
        <f t="shared" si="74"/>
        <v>51.049868766404202</v>
      </c>
      <c r="U88" s="255">
        <f t="shared" si="74"/>
        <v>54.188396756082348</v>
      </c>
      <c r="V88" s="255">
        <f t="shared" si="74"/>
        <v>56.734299516908216</v>
      </c>
      <c r="W88" s="255">
        <f t="shared" si="74"/>
        <v>58.420410427066003</v>
      </c>
      <c r="X88" s="255">
        <f t="shared" si="74"/>
        <v>52.563909774436091</v>
      </c>
      <c r="Y88" s="255">
        <f t="shared" si="74"/>
        <v>52.058709364386218</v>
      </c>
      <c r="Z88" s="255">
        <f t="shared" si="74"/>
        <v>47.441066417212348</v>
      </c>
      <c r="AA88" s="255">
        <f t="shared" si="74"/>
        <v>74.937189335743341</v>
      </c>
      <c r="AB88" s="255">
        <f t="shared" si="74"/>
        <v>72.598514464425335</v>
      </c>
      <c r="AC88" s="255">
        <f t="shared" si="74"/>
        <v>69.820692194403534</v>
      </c>
      <c r="AD88" s="256">
        <v>150</v>
      </c>
      <c r="AF88" s="268">
        <v>87.657396088019553</v>
      </c>
      <c r="AG88" s="268">
        <f>AF88</f>
        <v>87.657396088019553</v>
      </c>
      <c r="AH88" s="268">
        <f t="shared" si="70"/>
        <v>87.657396088019553</v>
      </c>
      <c r="AI88" s="268">
        <f t="shared" si="70"/>
        <v>87.657396088019553</v>
      </c>
      <c r="AJ88" s="268">
        <v>100</v>
      </c>
      <c r="AK88" s="268">
        <v>125</v>
      </c>
      <c r="AL88" s="258">
        <f>AD88</f>
        <v>150</v>
      </c>
      <c r="AM88" s="258">
        <f t="shared" si="70"/>
        <v>150</v>
      </c>
      <c r="AN88" s="258">
        <f t="shared" si="70"/>
        <v>150</v>
      </c>
      <c r="AO88" s="258">
        <f t="shared" si="70"/>
        <v>150</v>
      </c>
      <c r="AP88" s="258">
        <f t="shared" si="70"/>
        <v>150</v>
      </c>
      <c r="AQ88" s="258">
        <f t="shared" si="70"/>
        <v>150</v>
      </c>
      <c r="AR88" s="258">
        <f t="shared" si="70"/>
        <v>150</v>
      </c>
      <c r="AS88" s="258">
        <f t="shared" si="70"/>
        <v>150</v>
      </c>
      <c r="AT88" s="258">
        <f t="shared" si="70"/>
        <v>150</v>
      </c>
      <c r="AU88" s="258">
        <f t="shared" si="70"/>
        <v>150</v>
      </c>
      <c r="AV88" s="258">
        <f t="shared" si="70"/>
        <v>150</v>
      </c>
      <c r="AW88" s="258">
        <f t="shared" si="70"/>
        <v>150</v>
      </c>
      <c r="AX88" s="258">
        <f t="shared" si="71"/>
        <v>150</v>
      </c>
      <c r="AY88" s="258">
        <f t="shared" si="71"/>
        <v>150</v>
      </c>
      <c r="AZ88" s="258">
        <f t="shared" si="71"/>
        <v>150</v>
      </c>
      <c r="BA88" s="258">
        <f t="shared" si="71"/>
        <v>150</v>
      </c>
      <c r="BB88" s="258">
        <f t="shared" si="71"/>
        <v>150</v>
      </c>
      <c r="BC88" s="258">
        <f t="shared" si="71"/>
        <v>150</v>
      </c>
      <c r="BD88" s="258">
        <f t="shared" si="71"/>
        <v>150</v>
      </c>
      <c r="BE88" s="258">
        <f t="shared" si="71"/>
        <v>150</v>
      </c>
      <c r="BF88" s="258">
        <f t="shared" si="71"/>
        <v>150</v>
      </c>
      <c r="BG88" s="258">
        <f t="shared" si="71"/>
        <v>150</v>
      </c>
      <c r="BH88" s="258">
        <f t="shared" si="71"/>
        <v>150</v>
      </c>
      <c r="BI88" s="258">
        <f t="shared" si="71"/>
        <v>150</v>
      </c>
      <c r="BJ88" s="258">
        <f t="shared" si="71"/>
        <v>150</v>
      </c>
      <c r="BK88" s="258">
        <f t="shared" si="71"/>
        <v>150</v>
      </c>
      <c r="BL88" s="258">
        <f t="shared" si="71"/>
        <v>150</v>
      </c>
      <c r="BM88" s="258">
        <f t="shared" si="71"/>
        <v>150</v>
      </c>
      <c r="BN88" s="258">
        <f t="shared" si="72"/>
        <v>150</v>
      </c>
      <c r="BO88" s="258">
        <f t="shared" si="72"/>
        <v>150</v>
      </c>
    </row>
    <row r="89" spans="2:67" x14ac:dyDescent="0.25">
      <c r="B89" s="287" t="s">
        <v>103</v>
      </c>
      <c r="C89" s="247"/>
      <c r="D89" s="259">
        <f t="shared" ref="D89:AB89" si="75">D97/D94</f>
        <v>57.016202647193062</v>
      </c>
      <c r="E89" s="259">
        <f t="shared" si="75"/>
        <v>57.331151118385158</v>
      </c>
      <c r="F89" s="259">
        <f t="shared" si="75"/>
        <v>57.600474427819194</v>
      </c>
      <c r="G89" s="259">
        <f t="shared" si="75"/>
        <v>57.571112291888063</v>
      </c>
      <c r="H89" s="259">
        <f t="shared" si="75"/>
        <v>21.866498134103768</v>
      </c>
      <c r="I89" s="259">
        <f t="shared" si="75"/>
        <v>36.597103172582365</v>
      </c>
      <c r="J89" s="259">
        <f t="shared" si="75"/>
        <v>37.079845235516402</v>
      </c>
      <c r="K89" s="259">
        <f t="shared" si="75"/>
        <v>38.402296627903901</v>
      </c>
      <c r="L89" s="259">
        <f t="shared" si="75"/>
        <v>44.076798058682968</v>
      </c>
      <c r="M89" s="259">
        <f t="shared" si="75"/>
        <v>56.61478339841976</v>
      </c>
      <c r="N89" s="259">
        <f t="shared" si="75"/>
        <v>56.98023295960796</v>
      </c>
      <c r="O89" s="259">
        <f t="shared" si="75"/>
        <v>56.527826464846363</v>
      </c>
      <c r="P89" s="259">
        <f t="shared" si="75"/>
        <v>56.536433793305932</v>
      </c>
      <c r="Q89" s="259">
        <f t="shared" si="75"/>
        <v>56.692729569984579</v>
      </c>
      <c r="R89" s="259">
        <f t="shared" si="75"/>
        <v>56.680381425312049</v>
      </c>
      <c r="S89" s="259">
        <f t="shared" si="75"/>
        <v>56.362281559045954</v>
      </c>
      <c r="T89" s="259">
        <f t="shared" si="75"/>
        <v>56.212770951156813</v>
      </c>
      <c r="U89" s="259">
        <f t="shared" si="75"/>
        <v>55.944200819672126</v>
      </c>
      <c r="V89" s="259">
        <f t="shared" si="75"/>
        <v>55.75312244550409</v>
      </c>
      <c r="W89" s="259">
        <f t="shared" si="75"/>
        <v>55.871563627387687</v>
      </c>
      <c r="X89" s="259">
        <f t="shared" si="75"/>
        <v>55.805404281695509</v>
      </c>
      <c r="Y89" s="259">
        <f t="shared" si="75"/>
        <v>55.546183814414732</v>
      </c>
      <c r="Z89" s="259">
        <f t="shared" si="75"/>
        <v>55.876170818996542</v>
      </c>
      <c r="AA89" s="259">
        <f t="shared" si="75"/>
        <v>55.870334607684704</v>
      </c>
      <c r="AB89" s="259">
        <f t="shared" si="75"/>
        <v>55.154549478479538</v>
      </c>
      <c r="AC89" s="259">
        <f>AC97/AC94</f>
        <v>54.874166468916279</v>
      </c>
      <c r="AD89" s="275">
        <f>SUM(V97:AC97)/SUM(V94:AC94)</f>
        <v>55.515785339742919</v>
      </c>
      <c r="AF89" s="261">
        <f>AD89</f>
        <v>55.515785339742919</v>
      </c>
      <c r="AG89" s="261">
        <f>AF89</f>
        <v>55.515785339742919</v>
      </c>
      <c r="AH89" s="261">
        <f t="shared" si="70"/>
        <v>55.515785339742919</v>
      </c>
      <c r="AI89" s="261">
        <f t="shared" si="70"/>
        <v>55.515785339742919</v>
      </c>
      <c r="AJ89" s="262">
        <f t="shared" si="70"/>
        <v>55.515785339742919</v>
      </c>
      <c r="AK89" s="262">
        <f t="shared" si="70"/>
        <v>55.515785339742919</v>
      </c>
      <c r="AL89" s="262">
        <f>AD89</f>
        <v>55.515785339742919</v>
      </c>
      <c r="AM89" s="262">
        <f t="shared" si="70"/>
        <v>55.515785339742919</v>
      </c>
      <c r="AN89" s="262">
        <f t="shared" si="70"/>
        <v>55.515785339742919</v>
      </c>
      <c r="AO89" s="262">
        <f t="shared" si="70"/>
        <v>55.515785339742919</v>
      </c>
      <c r="AP89" s="262">
        <f t="shared" si="70"/>
        <v>55.515785339742919</v>
      </c>
      <c r="AQ89" s="262">
        <f t="shared" si="70"/>
        <v>55.515785339742919</v>
      </c>
      <c r="AR89" s="262">
        <f t="shared" si="70"/>
        <v>55.515785339742919</v>
      </c>
      <c r="AS89" s="262">
        <f t="shared" si="70"/>
        <v>55.515785339742919</v>
      </c>
      <c r="AT89" s="262">
        <f t="shared" si="70"/>
        <v>55.515785339742919</v>
      </c>
      <c r="AU89" s="262">
        <f t="shared" si="70"/>
        <v>55.515785339742919</v>
      </c>
      <c r="AV89" s="262">
        <f t="shared" si="70"/>
        <v>55.515785339742919</v>
      </c>
      <c r="AW89" s="262">
        <f t="shared" si="70"/>
        <v>55.515785339742919</v>
      </c>
      <c r="AX89" s="262">
        <f t="shared" si="71"/>
        <v>55.515785339742919</v>
      </c>
      <c r="AY89" s="262">
        <f t="shared" si="71"/>
        <v>55.515785339742919</v>
      </c>
      <c r="AZ89" s="262">
        <f t="shared" si="71"/>
        <v>55.515785339742919</v>
      </c>
      <c r="BA89" s="262">
        <f t="shared" si="71"/>
        <v>55.515785339742919</v>
      </c>
      <c r="BB89" s="262">
        <f t="shared" si="71"/>
        <v>55.515785339742919</v>
      </c>
      <c r="BC89" s="262">
        <f t="shared" si="71"/>
        <v>55.515785339742919</v>
      </c>
      <c r="BD89" s="262">
        <f t="shared" si="71"/>
        <v>55.515785339742919</v>
      </c>
      <c r="BE89" s="262">
        <f t="shared" si="71"/>
        <v>55.515785339742919</v>
      </c>
      <c r="BF89" s="262">
        <f t="shared" si="71"/>
        <v>55.515785339742919</v>
      </c>
      <c r="BG89" s="262">
        <f t="shared" si="71"/>
        <v>55.515785339742919</v>
      </c>
      <c r="BH89" s="262">
        <f t="shared" si="71"/>
        <v>55.515785339742919</v>
      </c>
      <c r="BI89" s="262">
        <f t="shared" si="71"/>
        <v>55.515785339742919</v>
      </c>
      <c r="BJ89" s="262">
        <f t="shared" si="71"/>
        <v>55.515785339742919</v>
      </c>
      <c r="BK89" s="262">
        <f t="shared" si="71"/>
        <v>55.515785339742919</v>
      </c>
      <c r="BL89" s="262">
        <f t="shared" si="71"/>
        <v>55.515785339742919</v>
      </c>
      <c r="BM89" s="262">
        <f t="shared" si="71"/>
        <v>55.515785339742919</v>
      </c>
      <c r="BN89" s="262">
        <f t="shared" si="72"/>
        <v>55.515785339742919</v>
      </c>
      <c r="BO89" s="262">
        <f t="shared" si="72"/>
        <v>55.515785339742919</v>
      </c>
    </row>
    <row r="90" spans="2:67" x14ac:dyDescent="0.25">
      <c r="B90" s="287" t="s">
        <v>134</v>
      </c>
      <c r="C90" s="247"/>
      <c r="D90" s="253">
        <f t="shared" ref="D90:AB90" si="76">D98/D97</f>
        <v>0.37831455502411493</v>
      </c>
      <c r="E90" s="253">
        <f t="shared" si="76"/>
        <v>0.37901568209500608</v>
      </c>
      <c r="F90" s="253">
        <f t="shared" si="76"/>
        <v>0.38059087029037014</v>
      </c>
      <c r="G90" s="253">
        <f t="shared" si="76"/>
        <v>0.37994563854710017</v>
      </c>
      <c r="H90" s="253">
        <f t="shared" si="76"/>
        <v>1</v>
      </c>
      <c r="I90" s="253">
        <f t="shared" si="76"/>
        <v>0.59209722230406858</v>
      </c>
      <c r="J90" s="253">
        <f t="shared" si="76"/>
        <v>0.58210140229017138</v>
      </c>
      <c r="K90" s="253">
        <f t="shared" si="76"/>
        <v>0.55864384220153185</v>
      </c>
      <c r="L90" s="253">
        <f t="shared" si="76"/>
        <v>0.48475192551364776</v>
      </c>
      <c r="M90" s="253">
        <f t="shared" si="76"/>
        <v>0.37545314264508417</v>
      </c>
      <c r="N90" s="253">
        <f t="shared" si="76"/>
        <v>0.37710947721147586</v>
      </c>
      <c r="O90" s="253">
        <f t="shared" si="76"/>
        <v>0.37489621235132753</v>
      </c>
      <c r="P90" s="253">
        <f t="shared" si="76"/>
        <v>0.37412932400776994</v>
      </c>
      <c r="Q90" s="253">
        <f t="shared" si="76"/>
        <v>0.3754131011632616</v>
      </c>
      <c r="R90" s="253">
        <f t="shared" si="76"/>
        <v>0.37512769592930256</v>
      </c>
      <c r="S90" s="253">
        <f t="shared" si="76"/>
        <v>0.37412747883967884</v>
      </c>
      <c r="T90" s="253">
        <f t="shared" si="76"/>
        <v>0.37348683798852594</v>
      </c>
      <c r="U90" s="253">
        <f t="shared" si="76"/>
        <v>0.37204572733518781</v>
      </c>
      <c r="V90" s="253">
        <f t="shared" si="76"/>
        <v>0.3736819672936843</v>
      </c>
      <c r="W90" s="253">
        <f t="shared" si="76"/>
        <v>0.37430352026411595</v>
      </c>
      <c r="X90" s="253">
        <f t="shared" si="76"/>
        <v>0.37458089014565693</v>
      </c>
      <c r="Y90" s="253">
        <f t="shared" si="76"/>
        <v>0.37383320586362773</v>
      </c>
      <c r="Z90" s="253">
        <f t="shared" si="76"/>
        <v>0.37568477738208467</v>
      </c>
      <c r="AA90" s="253">
        <f t="shared" si="76"/>
        <v>0.37461983973749935</v>
      </c>
      <c r="AB90" s="253">
        <f t="shared" si="76"/>
        <v>0.37522067474148169</v>
      </c>
      <c r="AC90" s="253">
        <f>AC98/AC97</f>
        <v>0.37387638316610816</v>
      </c>
      <c r="AD90" s="288">
        <f>SUM(W98:AC98)/SUM(W97:AC97)</f>
        <v>0.37457621238945882</v>
      </c>
      <c r="AF90" s="254">
        <f>AD90</f>
        <v>0.37457621238945882</v>
      </c>
      <c r="AG90" s="254">
        <f>AF90</f>
        <v>0.37457621238945882</v>
      </c>
      <c r="AH90" s="254">
        <f t="shared" si="70"/>
        <v>0.37457621238945882</v>
      </c>
      <c r="AI90" s="254">
        <f t="shared" si="70"/>
        <v>0.37457621238945882</v>
      </c>
      <c r="AJ90" s="254">
        <f t="shared" si="70"/>
        <v>0.37457621238945882</v>
      </c>
      <c r="AK90" s="254">
        <f t="shared" si="70"/>
        <v>0.37457621238945882</v>
      </c>
      <c r="AL90" s="254">
        <f>AD90</f>
        <v>0.37457621238945882</v>
      </c>
      <c r="AM90" s="254">
        <f t="shared" si="70"/>
        <v>0.37457621238945882</v>
      </c>
      <c r="AN90" s="254">
        <f t="shared" si="70"/>
        <v>0.37457621238945882</v>
      </c>
      <c r="AO90" s="254">
        <f t="shared" si="70"/>
        <v>0.37457621238945882</v>
      </c>
      <c r="AP90" s="254">
        <f t="shared" si="70"/>
        <v>0.37457621238945882</v>
      </c>
      <c r="AQ90" s="254">
        <f t="shared" si="70"/>
        <v>0.37457621238945882</v>
      </c>
      <c r="AR90" s="254">
        <f t="shared" si="70"/>
        <v>0.37457621238945882</v>
      </c>
      <c r="AS90" s="254">
        <f t="shared" si="70"/>
        <v>0.37457621238945882</v>
      </c>
      <c r="AT90" s="254">
        <f t="shared" si="70"/>
        <v>0.37457621238945882</v>
      </c>
      <c r="AU90" s="254">
        <f t="shared" si="70"/>
        <v>0.37457621238945882</v>
      </c>
      <c r="AV90" s="254">
        <f t="shared" si="70"/>
        <v>0.37457621238945882</v>
      </c>
      <c r="AW90" s="254">
        <f t="shared" si="70"/>
        <v>0.37457621238945882</v>
      </c>
      <c r="AX90" s="254">
        <f t="shared" si="71"/>
        <v>0.37457621238945882</v>
      </c>
      <c r="AY90" s="254">
        <f t="shared" si="71"/>
        <v>0.37457621238945882</v>
      </c>
      <c r="AZ90" s="254">
        <f t="shared" si="71"/>
        <v>0.37457621238945882</v>
      </c>
      <c r="BA90" s="254">
        <f t="shared" si="71"/>
        <v>0.37457621238945882</v>
      </c>
      <c r="BB90" s="254">
        <f t="shared" si="71"/>
        <v>0.37457621238945882</v>
      </c>
      <c r="BC90" s="254">
        <f t="shared" si="71"/>
        <v>0.37457621238945882</v>
      </c>
      <c r="BD90" s="254">
        <f t="shared" si="71"/>
        <v>0.37457621238945882</v>
      </c>
      <c r="BE90" s="254">
        <f t="shared" si="71"/>
        <v>0.37457621238945882</v>
      </c>
      <c r="BF90" s="254">
        <f t="shared" si="71"/>
        <v>0.37457621238945882</v>
      </c>
      <c r="BG90" s="254">
        <f t="shared" si="71"/>
        <v>0.37457621238945882</v>
      </c>
      <c r="BH90" s="254">
        <f t="shared" si="71"/>
        <v>0.37457621238945882</v>
      </c>
      <c r="BI90" s="254">
        <f t="shared" si="71"/>
        <v>0.37457621238945882</v>
      </c>
      <c r="BJ90" s="254">
        <f t="shared" si="71"/>
        <v>0.37457621238945882</v>
      </c>
      <c r="BK90" s="254">
        <f t="shared" si="71"/>
        <v>0.37457621238945882</v>
      </c>
      <c r="BL90" s="254">
        <f t="shared" si="71"/>
        <v>0.37457621238945882</v>
      </c>
      <c r="BM90" s="254">
        <f t="shared" si="71"/>
        <v>0.37457621238945882</v>
      </c>
      <c r="BN90" s="254">
        <f t="shared" si="72"/>
        <v>0.37457621238945882</v>
      </c>
      <c r="BO90" s="254">
        <f t="shared" si="72"/>
        <v>0.37457621238945882</v>
      </c>
    </row>
    <row r="92" spans="2:67" x14ac:dyDescent="0.25">
      <c r="B92" s="292" t="s">
        <v>297</v>
      </c>
      <c r="D92" s="7">
        <f>'ANS_RevData (LA)'!D92+'ANS_RevData (IB)'!D92+'ANS_RevData (IL)'!D92+'ANS_RevData (AB)'!D92+'ANS_RevData (EN)'!D92+'ANS_RevData (PH)'!D92+'ANS_RevData (OT)'!D92</f>
        <v>336</v>
      </c>
      <c r="E92" s="7">
        <f>'ANS_RevData (LA)'!E92+'ANS_RevData (IB)'!E92+'ANS_RevData (IL)'!E92+'ANS_RevData (AB)'!E92+'ANS_RevData (EN)'!E92+'ANS_RevData (PH)'!E92+'ANS_RevData (OT)'!E92</f>
        <v>371</v>
      </c>
      <c r="F92" s="7">
        <f>'ANS_RevData (LA)'!F92+'ANS_RevData (IB)'!F92+'ANS_RevData (IL)'!F92+'ANS_RevData (AB)'!F92+'ANS_RevData (EN)'!F92+'ANS_RevData (PH)'!F92+'ANS_RevData (OT)'!F92</f>
        <v>508</v>
      </c>
      <c r="G92" s="7">
        <f>'ANS_RevData (LA)'!G92+'ANS_RevData (IB)'!G92+'ANS_RevData (IL)'!G92+'ANS_RevData (AB)'!G92+'ANS_RevData (EN)'!G92+'ANS_RevData (PH)'!G92+'ANS_RevData (OT)'!G92</f>
        <v>612</v>
      </c>
      <c r="H92" s="7">
        <f>'ANS_RevData (LA)'!H92+'ANS_RevData (IB)'!H92+'ANS_RevData (IL)'!H92+'ANS_RevData (AB)'!H92+'ANS_RevData (EN)'!H92+'ANS_RevData (PH)'!H92+'ANS_RevData (OT)'!H92</f>
        <v>774</v>
      </c>
      <c r="I92" s="7">
        <f>'ANS_RevData (LA)'!I92+'ANS_RevData (IB)'!I92+'ANS_RevData (IL)'!I92+'ANS_RevData (AB)'!I92+'ANS_RevData (EN)'!I92+'ANS_RevData (PH)'!I92+'ANS_RevData (OT)'!I92</f>
        <v>903</v>
      </c>
      <c r="J92" s="7">
        <f>'ANS_RevData (LA)'!J92+'ANS_RevData (IB)'!J92+'ANS_RevData (IL)'!J92+'ANS_RevData (AB)'!J92+'ANS_RevData (EN)'!J92+'ANS_RevData (PH)'!J92+'ANS_RevData (OT)'!J92</f>
        <v>947</v>
      </c>
      <c r="K92" s="7">
        <f>'ANS_RevData (LA)'!K92+'ANS_RevData (IB)'!K92+'ANS_RevData (IL)'!K92+'ANS_RevData (AB)'!K92+'ANS_RevData (EN)'!K92+'ANS_RevData (PH)'!K92+'ANS_RevData (OT)'!K92</f>
        <v>1008</v>
      </c>
      <c r="L92" s="7">
        <f>'ANS_RevData (LA)'!L92+'ANS_RevData (IB)'!L92+'ANS_RevData (IL)'!L92+'ANS_RevData (AB)'!L92+'ANS_RevData (EN)'!L92+'ANS_RevData (PH)'!L92+'ANS_RevData (OT)'!L92</f>
        <v>1049</v>
      </c>
      <c r="M92" s="7">
        <f>'ANS_RevData (LA)'!M92+'ANS_RevData (IB)'!M92+'ANS_RevData (IL)'!M92+'ANS_RevData (AB)'!M92+'ANS_RevData (EN)'!M92+'ANS_RevData (PH)'!M92+'ANS_RevData (OT)'!M92</f>
        <v>1139</v>
      </c>
      <c r="N92" s="7">
        <f>'ANS_RevData (LA)'!N92+'ANS_RevData (IB)'!N92+'ANS_RevData (IL)'!N92+'ANS_RevData (AB)'!N92+'ANS_RevData (EN)'!N92+'ANS_RevData (PH)'!N92+'ANS_RevData (OT)'!N92</f>
        <v>1182</v>
      </c>
      <c r="O92" s="7">
        <f>'ANS_RevData (LA)'!O92+'ANS_RevData (IB)'!O92+'ANS_RevData (IL)'!O92+'ANS_RevData (AB)'!O92+'ANS_RevData (EN)'!O92+'ANS_RevData (PH)'!O92+'ANS_RevData (OT)'!O92</f>
        <v>1194</v>
      </c>
      <c r="P92" s="7">
        <f>'ANS_RevData (LA)'!P92+'ANS_RevData (IB)'!P92+'ANS_RevData (IL)'!P92+'ANS_RevData (AB)'!P92+'ANS_RevData (EN)'!P92+'ANS_RevData (PH)'!P92+'ANS_RevData (OT)'!P92</f>
        <v>1244</v>
      </c>
      <c r="Q92" s="7">
        <f>'ANS_RevData (LA)'!Q92+'ANS_RevData (IB)'!Q92+'ANS_RevData (IL)'!Q92+'ANS_RevData (AB)'!Q92+'ANS_RevData (EN)'!Q92+'ANS_RevData (PH)'!Q92+'ANS_RevData (OT)'!Q92</f>
        <v>1294</v>
      </c>
      <c r="R92" s="7">
        <f>'ANS_RevData (LA)'!R92+'ANS_RevData (IB)'!R92+'ANS_RevData (IL)'!R92+'ANS_RevData (AB)'!R92+'ANS_RevData (EN)'!R92+'ANS_RevData (PH)'!R92+'ANS_RevData (OT)'!R92</f>
        <v>1408</v>
      </c>
      <c r="S92" s="7">
        <f>'ANS_RevData (LA)'!S92+'ANS_RevData (IB)'!S92+'ANS_RevData (IL)'!S92+'ANS_RevData (AB)'!S92+'ANS_RevData (EN)'!S92+'ANS_RevData (PH)'!S92+'ANS_RevData (OT)'!S92</f>
        <v>1414</v>
      </c>
      <c r="T92" s="7">
        <f>'ANS_RevData (LA)'!T92+'ANS_RevData (IB)'!T92+'ANS_RevData (IL)'!T92+'ANS_RevData (AB)'!T92+'ANS_RevData (EN)'!T92+'ANS_RevData (PH)'!T92+'ANS_RevData (OT)'!T92</f>
        <v>1524</v>
      </c>
      <c r="U92" s="7">
        <f>'ANS_RevData (LA)'!U92+'ANS_RevData (IB)'!U92+'ANS_RevData (IL)'!U92+'ANS_RevData (AB)'!U92+'ANS_RevData (EN)'!U92+'ANS_RevData (PH)'!U92+'ANS_RevData (OT)'!U92</f>
        <v>1603</v>
      </c>
      <c r="V92" s="7">
        <f>'ANS_RevData (LA)'!V92+'ANS_RevData (IB)'!V92+'ANS_RevData (IL)'!V92+'ANS_RevData (AB)'!V92+'ANS_RevData (EN)'!V92+'ANS_RevData (PH)'!V92+'ANS_RevData (OT)'!V92</f>
        <v>1656</v>
      </c>
      <c r="W92" s="7">
        <f>'ANS_RevData (LA)'!W92+'ANS_RevData (IB)'!W92+'ANS_RevData (IL)'!W92+'ANS_RevData (AB)'!W92+'ANS_RevData (EN)'!W92+'ANS_RevData (PH)'!W92+'ANS_RevData (OT)'!W92</f>
        <v>1803</v>
      </c>
      <c r="X92" s="7">
        <f>'ANS_RevData (LA)'!X92+'ANS_RevData (IB)'!X92+'ANS_RevData (IL)'!X92+'ANS_RevData (AB)'!X92+'ANS_RevData (EN)'!X92+'ANS_RevData (PH)'!X92+'ANS_RevData (OT)'!X92</f>
        <v>1995</v>
      </c>
      <c r="Y92" s="7">
        <f>'ANS_RevData (LA)'!Y92+'ANS_RevData (IB)'!Y92+'ANS_RevData (IL)'!Y92+'ANS_RevData (AB)'!Y92+'ANS_RevData (EN)'!Y92+'ANS_RevData (PH)'!Y92+'ANS_RevData (OT)'!Y92</f>
        <v>2061</v>
      </c>
      <c r="Z92" s="7">
        <f>'ANS_RevData (LA)'!Z92+'ANS_RevData (IB)'!Z92+'ANS_RevData (IL)'!Z92+'ANS_RevData (AB)'!Z92+'ANS_RevData (EN)'!Z92+'ANS_RevData (PH)'!Z92+'ANS_RevData (OT)'!Z92</f>
        <v>2138</v>
      </c>
      <c r="AA92" s="7">
        <f>'ANS_RevData (LA)'!AA92+'ANS_RevData (IB)'!AA92+'ANS_RevData (IL)'!AA92+'ANS_RevData (AB)'!AA92+'ANS_RevData (EN)'!AA92+'ANS_RevData (PH)'!AA92+'ANS_RevData (OT)'!AA92</f>
        <v>2213</v>
      </c>
      <c r="AB92" s="7">
        <f>'ANS_RevData (LA)'!AB92+'ANS_RevData (IB)'!AB92+'ANS_RevData (IL)'!AB92+'ANS_RevData (AB)'!AB92+'ANS_RevData (EN)'!AB92+'ANS_RevData (PH)'!AB92+'ANS_RevData (OT)'!AB92</f>
        <v>2558</v>
      </c>
      <c r="AC92" s="7">
        <f>'ANS_RevData (LA)'!AC92+'ANS_RevData (IB)'!AC92+'ANS_RevData (IL)'!AC92+'ANS_RevData (AB)'!AC92+'ANS_RevData (EN)'!AC92+'ANS_RevData (PH)'!AC92+'ANS_RevData (OT)'!AC92</f>
        <v>2716</v>
      </c>
      <c r="AF92" s="7">
        <f t="shared" ref="AF92:AG95" si="77">AB92</f>
        <v>2558</v>
      </c>
      <c r="AG92" s="7">
        <f t="shared" si="77"/>
        <v>2716</v>
      </c>
      <c r="AH92" s="7" t="e">
        <f>'ANS_RevData (LA)'!AH92+'ANS_RevData (IB)'!AH92+'ANS_RevData (IL)'!AH92+'ANS_RevData (AB)'!AH92+'ANS_RevData (EN)'!AH92+'ANS_RevData (PH)'!AH92+'ANS_RevData (OT)'!AH92</f>
        <v>#VALUE!</v>
      </c>
      <c r="AI92" s="7" t="e">
        <f>'ANS_RevData (LA)'!AI92+'ANS_RevData (IB)'!AI92+'ANS_RevData (IL)'!AI92+'ANS_RevData (AB)'!AI92+'ANS_RevData (EN)'!AI92+'ANS_RevData (PH)'!AI92+'ANS_RevData (OT)'!AI92</f>
        <v>#VALUE!</v>
      </c>
      <c r="AJ92" s="9" t="e">
        <f>'ANS_RevData (LA)'!AJ92+'ANS_RevData (IB)'!AJ92+'ANS_RevData (IL)'!AJ92+'ANS_RevData (AB)'!AJ92+'ANS_RevData (EN)'!AJ92+'ANS_RevData (PH)'!AJ92+'ANS_RevData (OT)'!AJ92</f>
        <v>#VALUE!</v>
      </c>
      <c r="AK92" s="9" t="e">
        <f>'ANS_RevData (LA)'!AK92+'ANS_RevData (IB)'!AK92+'ANS_RevData (IL)'!AK92+'ANS_RevData (AB)'!AK92+'ANS_RevData (EN)'!AK92+'ANS_RevData (PH)'!AK92+'ANS_RevData (OT)'!AK92</f>
        <v>#VALUE!</v>
      </c>
      <c r="AL92" s="9" t="e">
        <f>'ANS_RevData (LA)'!AL92+'ANS_RevData (IB)'!AL92+'ANS_RevData (IL)'!AL92+'ANS_RevData (AB)'!AL92+'ANS_RevData (EN)'!AL92+'ANS_RevData (PH)'!AL92+'ANS_RevData (OT)'!AL92</f>
        <v>#VALUE!</v>
      </c>
      <c r="AM92" s="9" t="e">
        <f>'ANS_RevData (LA)'!AM92+'ANS_RevData (IB)'!AM92+'ANS_RevData (IL)'!AM92+'ANS_RevData (AB)'!AM92+'ANS_RevData (EN)'!AM92+'ANS_RevData (PH)'!AM92+'ANS_RevData (OT)'!AM92</f>
        <v>#VALUE!</v>
      </c>
      <c r="AN92" s="9" t="e">
        <f>'ANS_RevData (LA)'!AN92+'ANS_RevData (IB)'!AN92+'ANS_RevData (IL)'!AN92+'ANS_RevData (AB)'!AN92+'ANS_RevData (EN)'!AN92+'ANS_RevData (PH)'!AN92+'ANS_RevData (OT)'!AN92</f>
        <v>#VALUE!</v>
      </c>
      <c r="AO92" s="9" t="e">
        <f>'ANS_RevData (LA)'!AO92+'ANS_RevData (IB)'!AO92+'ANS_RevData (IL)'!AO92+'ANS_RevData (AB)'!AO92+'ANS_RevData (EN)'!AO92+'ANS_RevData (PH)'!AO92+'ANS_RevData (OT)'!AO92</f>
        <v>#VALUE!</v>
      </c>
      <c r="AP92" s="9" t="e">
        <f>'ANS_RevData (LA)'!AP92+'ANS_RevData (IB)'!AP92+'ANS_RevData (IL)'!AP92+'ANS_RevData (AB)'!AP92+'ANS_RevData (EN)'!AP92+'ANS_RevData (PH)'!AP92+'ANS_RevData (OT)'!AP92</f>
        <v>#VALUE!</v>
      </c>
      <c r="AQ92" s="9" t="e">
        <f>'ANS_RevData (LA)'!AQ92+'ANS_RevData (IB)'!AQ92+'ANS_RevData (IL)'!AQ92+'ANS_RevData (AB)'!AQ92+'ANS_RevData (EN)'!AQ92+'ANS_RevData (PH)'!AQ92+'ANS_RevData (OT)'!AQ92</f>
        <v>#VALUE!</v>
      </c>
      <c r="AR92" s="9" t="e">
        <f>'ANS_RevData (LA)'!AR92+'ANS_RevData (IB)'!AR92+'ANS_RevData (IL)'!AR92+'ANS_RevData (AB)'!AR92+'ANS_RevData (EN)'!AR92+'ANS_RevData (PH)'!AR92+'ANS_RevData (OT)'!AR92</f>
        <v>#VALUE!</v>
      </c>
      <c r="AS92" s="9" t="e">
        <f>'ANS_RevData (LA)'!AS92+'ANS_RevData (IB)'!AS92+'ANS_RevData (IL)'!AS92+'ANS_RevData (AB)'!AS92+'ANS_RevData (EN)'!AS92+'ANS_RevData (PH)'!AS92+'ANS_RevData (OT)'!AS92</f>
        <v>#VALUE!</v>
      </c>
      <c r="AT92" s="9" t="e">
        <f>'ANS_RevData (LA)'!AT92+'ANS_RevData (IB)'!AT92+'ANS_RevData (IL)'!AT92+'ANS_RevData (AB)'!AT92+'ANS_RevData (EN)'!AT92+'ANS_RevData (PH)'!AT92+'ANS_RevData (OT)'!AT92</f>
        <v>#VALUE!</v>
      </c>
      <c r="AU92" s="9" t="e">
        <f>'ANS_RevData (LA)'!AU92+'ANS_RevData (IB)'!AU92+'ANS_RevData (IL)'!AU92+'ANS_RevData (AB)'!AU92+'ANS_RevData (EN)'!AU92+'ANS_RevData (PH)'!AU92+'ANS_RevData (OT)'!AU92</f>
        <v>#VALUE!</v>
      </c>
      <c r="AV92" s="9" t="e">
        <f>'ANS_RevData (LA)'!AV92+'ANS_RevData (IB)'!AV92+'ANS_RevData (IL)'!AV92+'ANS_RevData (AB)'!AV92+'ANS_RevData (EN)'!AV92+'ANS_RevData (PH)'!AV92+'ANS_RevData (OT)'!AV92</f>
        <v>#VALUE!</v>
      </c>
      <c r="AW92" s="9" t="e">
        <f>'ANS_RevData (LA)'!AW92+'ANS_RevData (IB)'!AW92+'ANS_RevData (IL)'!AW92+'ANS_RevData (AB)'!AW92+'ANS_RevData (EN)'!AW92+'ANS_RevData (PH)'!AW92+'ANS_RevData (OT)'!AW92</f>
        <v>#VALUE!</v>
      </c>
      <c r="AX92" s="9" t="e">
        <f>'ANS_RevData (LA)'!AX92+'ANS_RevData (IB)'!AX92+'ANS_RevData (IL)'!AX92+'ANS_RevData (AB)'!AX92+'ANS_RevData (EN)'!AX92+'ANS_RevData (PH)'!AX92+'ANS_RevData (OT)'!AX92</f>
        <v>#VALUE!</v>
      </c>
      <c r="AY92" s="9" t="e">
        <f>'ANS_RevData (LA)'!AY92+'ANS_RevData (IB)'!AY92+'ANS_RevData (IL)'!AY92+'ANS_RevData (AB)'!AY92+'ANS_RevData (EN)'!AY92+'ANS_RevData (PH)'!AY92+'ANS_RevData (OT)'!AY92</f>
        <v>#VALUE!</v>
      </c>
      <c r="AZ92" s="9" t="e">
        <f>'ANS_RevData (LA)'!AZ92+'ANS_RevData (IB)'!AZ92+'ANS_RevData (IL)'!AZ92+'ANS_RevData (AB)'!AZ92+'ANS_RevData (EN)'!AZ92+'ANS_RevData (PH)'!AZ92+'ANS_RevData (OT)'!AZ92</f>
        <v>#VALUE!</v>
      </c>
      <c r="BA92" s="9" t="e">
        <f>'ANS_RevData (LA)'!BA92+'ANS_RevData (IB)'!BA92+'ANS_RevData (IL)'!BA92+'ANS_RevData (AB)'!BA92+'ANS_RevData (EN)'!BA92+'ANS_RevData (PH)'!BA92+'ANS_RevData (OT)'!BA92</f>
        <v>#VALUE!</v>
      </c>
      <c r="BB92" s="9" t="e">
        <f>'ANS_RevData (LA)'!BB92+'ANS_RevData (IB)'!BB92+'ANS_RevData (IL)'!BB92+'ANS_RevData (AB)'!BB92+'ANS_RevData (EN)'!BB92+'ANS_RevData (PH)'!BB92+'ANS_RevData (OT)'!BB92</f>
        <v>#VALUE!</v>
      </c>
      <c r="BC92" s="9" t="e">
        <f>'ANS_RevData (LA)'!BC92+'ANS_RevData (IB)'!BC92+'ANS_RevData (IL)'!BC92+'ANS_RevData (AB)'!BC92+'ANS_RevData (EN)'!BC92+'ANS_RevData (PH)'!BC92+'ANS_RevData (OT)'!BC92</f>
        <v>#VALUE!</v>
      </c>
      <c r="BD92" s="9" t="e">
        <f>'ANS_RevData (LA)'!BD92+'ANS_RevData (IB)'!BD92+'ANS_RevData (IL)'!BD92+'ANS_RevData (AB)'!BD92+'ANS_RevData (EN)'!BD92+'ANS_RevData (PH)'!BD92+'ANS_RevData (OT)'!BD92</f>
        <v>#VALUE!</v>
      </c>
      <c r="BE92" s="9" t="e">
        <f>'ANS_RevData (LA)'!BE92+'ANS_RevData (IB)'!BE92+'ANS_RevData (IL)'!BE92+'ANS_RevData (AB)'!BE92+'ANS_RevData (EN)'!BE92+'ANS_RevData (PH)'!BE92+'ANS_RevData (OT)'!BE92</f>
        <v>#VALUE!</v>
      </c>
      <c r="BF92" s="9" t="e">
        <f>'ANS_RevData (LA)'!BF92+'ANS_RevData (IB)'!BF92+'ANS_RevData (IL)'!BF92+'ANS_RevData (AB)'!BF92+'ANS_RevData (EN)'!BF92+'ANS_RevData (PH)'!BF92+'ANS_RevData (OT)'!BF92</f>
        <v>#VALUE!</v>
      </c>
      <c r="BG92" s="9" t="e">
        <f>'ANS_RevData (LA)'!BG92+'ANS_RevData (IB)'!BG92+'ANS_RevData (IL)'!BG92+'ANS_RevData (AB)'!BG92+'ANS_RevData (EN)'!BG92+'ANS_RevData (PH)'!BG92+'ANS_RevData (OT)'!BG92</f>
        <v>#VALUE!</v>
      </c>
      <c r="BH92" s="9" t="e">
        <f>'ANS_RevData (LA)'!BH92+'ANS_RevData (IB)'!BH92+'ANS_RevData (IL)'!BH92+'ANS_RevData (AB)'!BH92+'ANS_RevData (EN)'!BH92+'ANS_RevData (PH)'!BH92+'ANS_RevData (OT)'!BH92</f>
        <v>#VALUE!</v>
      </c>
      <c r="BI92" s="9" t="e">
        <f>'ANS_RevData (LA)'!BI92+'ANS_RevData (IB)'!BI92+'ANS_RevData (IL)'!BI92+'ANS_RevData (AB)'!BI92+'ANS_RevData (EN)'!BI92+'ANS_RevData (PH)'!BI92+'ANS_RevData (OT)'!BI92</f>
        <v>#VALUE!</v>
      </c>
      <c r="BJ92" s="9" t="e">
        <f>'ANS_RevData (LA)'!BJ92+'ANS_RevData (IB)'!BJ92+'ANS_RevData (IL)'!BJ92+'ANS_RevData (AB)'!BJ92+'ANS_RevData (EN)'!BJ92+'ANS_RevData (PH)'!BJ92+'ANS_RevData (OT)'!BJ92</f>
        <v>#VALUE!</v>
      </c>
      <c r="BK92" s="9" t="e">
        <f>'ANS_RevData (LA)'!BK92+'ANS_RevData (IB)'!BK92+'ANS_RevData (IL)'!BK92+'ANS_RevData (AB)'!BK92+'ANS_RevData (EN)'!BK92+'ANS_RevData (PH)'!BK92+'ANS_RevData (OT)'!BK92</f>
        <v>#VALUE!</v>
      </c>
      <c r="BL92" s="9" t="e">
        <f>'ANS_RevData (LA)'!BL92+'ANS_RevData (IB)'!BL92+'ANS_RevData (IL)'!BL92+'ANS_RevData (AB)'!BL92+'ANS_RevData (EN)'!BL92+'ANS_RevData (PH)'!BL92+'ANS_RevData (OT)'!BL92</f>
        <v>#VALUE!</v>
      </c>
      <c r="BM92" s="9" t="e">
        <f>'ANS_RevData (LA)'!BM92+'ANS_RevData (IB)'!BM92+'ANS_RevData (IL)'!BM92+'ANS_RevData (AB)'!BM92+'ANS_RevData (EN)'!BM92+'ANS_RevData (PH)'!BM92+'ANS_RevData (OT)'!BM92</f>
        <v>#VALUE!</v>
      </c>
      <c r="BN92" s="9" t="e">
        <f>'ANS_RevData (LA)'!BN92+'ANS_RevData (IB)'!BN92+'ANS_RevData (IL)'!BN92+'ANS_RevData (AB)'!BN92+'ANS_RevData (EN)'!BN92+'ANS_RevData (PH)'!BN92+'ANS_RevData (OT)'!BN92</f>
        <v>#VALUE!</v>
      </c>
      <c r="BO92" s="9" t="e">
        <f>'ANS_RevData (LA)'!BO92+'ANS_RevData (IB)'!BO92+'ANS_RevData (IL)'!BO92+'ANS_RevData (AB)'!BO92+'ANS_RevData (EN)'!BO92+'ANS_RevData (PH)'!BO92+'ANS_RevData (OT)'!BO92</f>
        <v>#VALUE!</v>
      </c>
    </row>
    <row r="93" spans="2:67" x14ac:dyDescent="0.25">
      <c r="B93" s="292" t="s">
        <v>298</v>
      </c>
      <c r="D93" s="7">
        <f>'ANS_RevData (LA)'!D93+'ANS_RevData (IB)'!D93+'ANS_RevData (IL)'!D93+'ANS_RevData (AB)'!D93+'ANS_RevData (EN)'!D93+'ANS_RevData (PH)'!D93+'ANS_RevData (OT)'!D93</f>
        <v>19</v>
      </c>
      <c r="E93" s="7">
        <f>'ANS_RevData (LA)'!E93+'ANS_RevData (IB)'!E93+'ANS_RevData (IL)'!E93+'ANS_RevData (AB)'!E93+'ANS_RevData (EN)'!E93+'ANS_RevData (PH)'!E93+'ANS_RevData (OT)'!E93</f>
        <v>21</v>
      </c>
      <c r="F93" s="7">
        <f>'ANS_RevData (LA)'!F93+'ANS_RevData (IB)'!F93+'ANS_RevData (IL)'!F93+'ANS_RevData (AB)'!F93+'ANS_RevData (EN)'!F93+'ANS_RevData (PH)'!F93+'ANS_RevData (OT)'!F93</f>
        <v>20</v>
      </c>
      <c r="G93" s="7">
        <f>'ANS_RevData (LA)'!G93+'ANS_RevData (IB)'!G93+'ANS_RevData (IL)'!G93+'ANS_RevData (AB)'!G93+'ANS_RevData (EN)'!G93+'ANS_RevData (PH)'!G93+'ANS_RevData (OT)'!G93</f>
        <v>35</v>
      </c>
      <c r="H93" s="7">
        <f>'ANS_RevData (LA)'!H93+'ANS_RevData (IB)'!H93+'ANS_RevData (IL)'!H93+'ANS_RevData (AB)'!H93+'ANS_RevData (EN)'!H93+'ANS_RevData (PH)'!H93+'ANS_RevData (OT)'!H93</f>
        <v>34</v>
      </c>
      <c r="I93" s="7">
        <f>'ANS_RevData (LA)'!I93+'ANS_RevData (IB)'!I93+'ANS_RevData (IL)'!I93+'ANS_RevData (AB)'!I93+'ANS_RevData (EN)'!I93+'ANS_RevData (PH)'!I93+'ANS_RevData (OT)'!I93</f>
        <v>52</v>
      </c>
      <c r="J93" s="7">
        <f>'ANS_RevData (LA)'!J93+'ANS_RevData (IB)'!J93+'ANS_RevData (IL)'!J93+'ANS_RevData (AB)'!J93+'ANS_RevData (EN)'!J93+'ANS_RevData (PH)'!J93+'ANS_RevData (OT)'!J93</f>
        <v>63</v>
      </c>
      <c r="K93" s="7">
        <f>'ANS_RevData (LA)'!K93+'ANS_RevData (IB)'!K93+'ANS_RevData (IL)'!K93+'ANS_RevData (AB)'!K93+'ANS_RevData (EN)'!K93+'ANS_RevData (PH)'!K93+'ANS_RevData (OT)'!K93</f>
        <v>68</v>
      </c>
      <c r="L93" s="7">
        <f>'ANS_RevData (LA)'!L93+'ANS_RevData (IB)'!L93+'ANS_RevData (IL)'!L93+'ANS_RevData (AB)'!L93+'ANS_RevData (EN)'!L93+'ANS_RevData (PH)'!L93+'ANS_RevData (OT)'!L93</f>
        <v>88</v>
      </c>
      <c r="M93" s="7">
        <f>'ANS_RevData (LA)'!M93+'ANS_RevData (IB)'!M93+'ANS_RevData (IL)'!M93+'ANS_RevData (AB)'!M93+'ANS_RevData (EN)'!M93+'ANS_RevData (PH)'!M93+'ANS_RevData (OT)'!M93</f>
        <v>74</v>
      </c>
      <c r="N93" s="7">
        <f>'ANS_RevData (LA)'!N93+'ANS_RevData (IB)'!N93+'ANS_RevData (IL)'!N93+'ANS_RevData (AB)'!N93+'ANS_RevData (EN)'!N93+'ANS_RevData (PH)'!N93+'ANS_RevData (OT)'!N93</f>
        <v>94</v>
      </c>
      <c r="O93" s="7">
        <f>'ANS_RevData (LA)'!O93+'ANS_RevData (IB)'!O93+'ANS_RevData (IL)'!O93+'ANS_RevData (AB)'!O93+'ANS_RevData (EN)'!O93+'ANS_RevData (PH)'!O93+'ANS_RevData (OT)'!O93</f>
        <v>103</v>
      </c>
      <c r="P93" s="7">
        <f>'ANS_RevData (LA)'!P93+'ANS_RevData (IB)'!P93+'ANS_RevData (IL)'!P93+'ANS_RevData (AB)'!P93+'ANS_RevData (EN)'!P93+'ANS_RevData (PH)'!P93+'ANS_RevData (OT)'!P93</f>
        <v>110</v>
      </c>
      <c r="Q93" s="7">
        <f>'ANS_RevData (LA)'!Q93+'ANS_RevData (IB)'!Q93+'ANS_RevData (IL)'!Q93+'ANS_RevData (AB)'!Q93+'ANS_RevData (EN)'!Q93+'ANS_RevData (PH)'!Q93+'ANS_RevData (OT)'!Q93</f>
        <v>94</v>
      </c>
      <c r="R93" s="7">
        <f>'ANS_RevData (LA)'!R93+'ANS_RevData (IB)'!R93+'ANS_RevData (IL)'!R93+'ANS_RevData (AB)'!R93+'ANS_RevData (EN)'!R93+'ANS_RevData (PH)'!R93+'ANS_RevData (OT)'!R93</f>
        <v>95</v>
      </c>
      <c r="S93" s="7">
        <f>'ANS_RevData (LA)'!S93+'ANS_RevData (IB)'!S93+'ANS_RevData (IL)'!S93+'ANS_RevData (AB)'!S93+'ANS_RevData (EN)'!S93+'ANS_RevData (PH)'!S93+'ANS_RevData (OT)'!S93</f>
        <v>127</v>
      </c>
      <c r="T93" s="7">
        <f>'ANS_RevData (LA)'!T93+'ANS_RevData (IB)'!T93+'ANS_RevData (IL)'!T93+'ANS_RevData (AB)'!T93+'ANS_RevData (EN)'!T93+'ANS_RevData (PH)'!T93+'ANS_RevData (OT)'!T93</f>
        <v>103</v>
      </c>
      <c r="U93" s="7">
        <f>'ANS_RevData (LA)'!U93+'ANS_RevData (IB)'!U93+'ANS_RevData (IL)'!U93+'ANS_RevData (AB)'!U93+'ANS_RevData (EN)'!U93+'ANS_RevData (PH)'!U93+'ANS_RevData (OT)'!U93</f>
        <v>121</v>
      </c>
      <c r="V93" s="7">
        <f>'ANS_RevData (LA)'!V93+'ANS_RevData (IB)'!V93+'ANS_RevData (IL)'!V93+'ANS_RevData (AB)'!V93+'ANS_RevData (EN)'!V93+'ANS_RevData (PH)'!V93+'ANS_RevData (OT)'!V93</f>
        <v>131</v>
      </c>
      <c r="W93" s="7">
        <f>'ANS_RevData (LA)'!W93+'ANS_RevData (IB)'!W93+'ANS_RevData (IL)'!W93+'ANS_RevData (AB)'!W93+'ANS_RevData (EN)'!W93+'ANS_RevData (PH)'!W93+'ANS_RevData (OT)'!W93</f>
        <v>102</v>
      </c>
      <c r="X93" s="7">
        <f>'ANS_RevData (LA)'!X93+'ANS_RevData (IB)'!X93+'ANS_RevData (IL)'!X93+'ANS_RevData (AB)'!X93+'ANS_RevData (EN)'!X93+'ANS_RevData (PH)'!X93+'ANS_RevData (OT)'!X93</f>
        <v>112</v>
      </c>
      <c r="Y93" s="7">
        <f>'ANS_RevData (LA)'!Y93+'ANS_RevData (IB)'!Y93+'ANS_RevData (IL)'!Y93+'ANS_RevData (AB)'!Y93+'ANS_RevData (EN)'!Y93+'ANS_RevData (PH)'!Y93+'ANS_RevData (OT)'!Y93</f>
        <v>126</v>
      </c>
      <c r="Z93" s="7">
        <f>'ANS_RevData (LA)'!Z93+'ANS_RevData (IB)'!Z93+'ANS_RevData (IL)'!Z93+'ANS_RevData (AB)'!Z93+'ANS_RevData (EN)'!Z93+'ANS_RevData (PH)'!Z93+'ANS_RevData (OT)'!Z93</f>
        <v>141</v>
      </c>
      <c r="AA93" s="7">
        <f>'ANS_RevData (LA)'!AA93+'ANS_RevData (IB)'!AA93+'ANS_RevData (IL)'!AA93+'ANS_RevData (AB)'!AA93+'ANS_RevData (EN)'!AA93+'ANS_RevData (PH)'!AA93+'ANS_RevData (OT)'!AA93</f>
        <v>185</v>
      </c>
      <c r="AB93" s="7">
        <f>'ANS_RevData (LA)'!AB93+'ANS_RevData (IB)'!AB93+'ANS_RevData (IL)'!AB93+'ANS_RevData (AB)'!AB93+'ANS_RevData (EN)'!AB93+'ANS_RevData (PH)'!AB93+'ANS_RevData (OT)'!AB93</f>
        <v>171</v>
      </c>
      <c r="AC93" s="7">
        <f>'ANS_RevData (LA)'!AC93+'ANS_RevData (IB)'!AC93+'ANS_RevData (IL)'!AC93+'ANS_RevData (AB)'!AC93+'ANS_RevData (EN)'!AC93+'ANS_RevData (PH)'!AC93+'ANS_RevData (OT)'!AC93</f>
        <v>171</v>
      </c>
      <c r="AF93" s="7">
        <f t="shared" si="77"/>
        <v>171</v>
      </c>
      <c r="AG93" s="7">
        <f t="shared" si="77"/>
        <v>171</v>
      </c>
      <c r="AH93" s="7" t="e">
        <f>'ANS_RevData (LA)'!AH93+'ANS_RevData (IB)'!AH93+'ANS_RevData (IL)'!AH93+'ANS_RevData (AB)'!AH93+'ANS_RevData (EN)'!AH93+'ANS_RevData (PH)'!AH93+'ANS_RevData (OT)'!AH93</f>
        <v>#VALUE!</v>
      </c>
      <c r="AI93" s="7" t="e">
        <f>'ANS_RevData (LA)'!AI93+'ANS_RevData (IB)'!AI93+'ANS_RevData (IL)'!AI93+'ANS_RevData (AB)'!AI93+'ANS_RevData (EN)'!AI93+'ANS_RevData (PH)'!AI93+'ANS_RevData (OT)'!AI93</f>
        <v>#VALUE!</v>
      </c>
      <c r="AJ93" s="9" t="e">
        <f>'ANS_RevData (LA)'!AJ93+'ANS_RevData (IB)'!AJ93+'ANS_RevData (IL)'!AJ93+'ANS_RevData (AB)'!AJ93+'ANS_RevData (EN)'!AJ93+'ANS_RevData (PH)'!AJ93+'ANS_RevData (OT)'!AJ93</f>
        <v>#VALUE!</v>
      </c>
      <c r="AK93" s="9" t="e">
        <f>'ANS_RevData (LA)'!AK93+'ANS_RevData (IB)'!AK93+'ANS_RevData (IL)'!AK93+'ANS_RevData (AB)'!AK93+'ANS_RevData (EN)'!AK93+'ANS_RevData (PH)'!AK93+'ANS_RevData (OT)'!AK93</f>
        <v>#VALUE!</v>
      </c>
      <c r="AL93" s="9" t="e">
        <f>'ANS_RevData (LA)'!AL93+'ANS_RevData (IB)'!AL93+'ANS_RevData (IL)'!AL93+'ANS_RevData (AB)'!AL93+'ANS_RevData (EN)'!AL93+'ANS_RevData (PH)'!AL93+'ANS_RevData (OT)'!AL93</f>
        <v>#VALUE!</v>
      </c>
      <c r="AM93" s="9" t="e">
        <f>'ANS_RevData (LA)'!AM93+'ANS_RevData (IB)'!AM93+'ANS_RevData (IL)'!AM93+'ANS_RevData (AB)'!AM93+'ANS_RevData (EN)'!AM93+'ANS_RevData (PH)'!AM93+'ANS_RevData (OT)'!AM93</f>
        <v>#VALUE!</v>
      </c>
      <c r="AN93" s="9" t="e">
        <f>'ANS_RevData (LA)'!AN93+'ANS_RevData (IB)'!AN93+'ANS_RevData (IL)'!AN93+'ANS_RevData (AB)'!AN93+'ANS_RevData (EN)'!AN93+'ANS_RevData (PH)'!AN93+'ANS_RevData (OT)'!AN93</f>
        <v>#VALUE!</v>
      </c>
      <c r="AO93" s="9" t="e">
        <f>'ANS_RevData (LA)'!AO93+'ANS_RevData (IB)'!AO93+'ANS_RevData (IL)'!AO93+'ANS_RevData (AB)'!AO93+'ANS_RevData (EN)'!AO93+'ANS_RevData (PH)'!AO93+'ANS_RevData (OT)'!AO93</f>
        <v>#VALUE!</v>
      </c>
      <c r="AP93" s="9" t="e">
        <f>'ANS_RevData (LA)'!AP93+'ANS_RevData (IB)'!AP93+'ANS_RevData (IL)'!AP93+'ANS_RevData (AB)'!AP93+'ANS_RevData (EN)'!AP93+'ANS_RevData (PH)'!AP93+'ANS_RevData (OT)'!AP93</f>
        <v>#VALUE!</v>
      </c>
      <c r="AQ93" s="9" t="e">
        <f>'ANS_RevData (LA)'!AQ93+'ANS_RevData (IB)'!AQ93+'ANS_RevData (IL)'!AQ93+'ANS_RevData (AB)'!AQ93+'ANS_RevData (EN)'!AQ93+'ANS_RevData (PH)'!AQ93+'ANS_RevData (OT)'!AQ93</f>
        <v>#VALUE!</v>
      </c>
      <c r="AR93" s="9" t="e">
        <f>'ANS_RevData (LA)'!AR93+'ANS_RevData (IB)'!AR93+'ANS_RevData (IL)'!AR93+'ANS_RevData (AB)'!AR93+'ANS_RevData (EN)'!AR93+'ANS_RevData (PH)'!AR93+'ANS_RevData (OT)'!AR93</f>
        <v>#VALUE!</v>
      </c>
      <c r="AS93" s="9" t="e">
        <f>'ANS_RevData (LA)'!AS93+'ANS_RevData (IB)'!AS93+'ANS_RevData (IL)'!AS93+'ANS_RevData (AB)'!AS93+'ANS_RevData (EN)'!AS93+'ANS_RevData (PH)'!AS93+'ANS_RevData (OT)'!AS93</f>
        <v>#VALUE!</v>
      </c>
      <c r="AT93" s="9" t="e">
        <f>'ANS_RevData (LA)'!AT93+'ANS_RevData (IB)'!AT93+'ANS_RevData (IL)'!AT93+'ANS_RevData (AB)'!AT93+'ANS_RevData (EN)'!AT93+'ANS_RevData (PH)'!AT93+'ANS_RevData (OT)'!AT93</f>
        <v>#VALUE!</v>
      </c>
      <c r="AU93" s="9" t="e">
        <f>'ANS_RevData (LA)'!AU93+'ANS_RevData (IB)'!AU93+'ANS_RevData (IL)'!AU93+'ANS_RevData (AB)'!AU93+'ANS_RevData (EN)'!AU93+'ANS_RevData (PH)'!AU93+'ANS_RevData (OT)'!AU93</f>
        <v>#VALUE!</v>
      </c>
      <c r="AV93" s="9" t="e">
        <f>'ANS_RevData (LA)'!AV93+'ANS_RevData (IB)'!AV93+'ANS_RevData (IL)'!AV93+'ANS_RevData (AB)'!AV93+'ANS_RevData (EN)'!AV93+'ANS_RevData (PH)'!AV93+'ANS_RevData (OT)'!AV93</f>
        <v>#VALUE!</v>
      </c>
      <c r="AW93" s="9" t="e">
        <f>'ANS_RevData (LA)'!AW93+'ANS_RevData (IB)'!AW93+'ANS_RevData (IL)'!AW93+'ANS_RevData (AB)'!AW93+'ANS_RevData (EN)'!AW93+'ANS_RevData (PH)'!AW93+'ANS_RevData (OT)'!AW93</f>
        <v>#VALUE!</v>
      </c>
      <c r="AX93" s="9" t="e">
        <f>'ANS_RevData (LA)'!AX93+'ANS_RevData (IB)'!AX93+'ANS_RevData (IL)'!AX93+'ANS_RevData (AB)'!AX93+'ANS_RevData (EN)'!AX93+'ANS_RevData (PH)'!AX93+'ANS_RevData (OT)'!AX93</f>
        <v>#VALUE!</v>
      </c>
      <c r="AY93" s="9" t="e">
        <f>'ANS_RevData (LA)'!AY93+'ANS_RevData (IB)'!AY93+'ANS_RevData (IL)'!AY93+'ANS_RevData (AB)'!AY93+'ANS_RevData (EN)'!AY93+'ANS_RevData (PH)'!AY93+'ANS_RevData (OT)'!AY93</f>
        <v>#VALUE!</v>
      </c>
      <c r="AZ93" s="9" t="e">
        <f>'ANS_RevData (LA)'!AZ93+'ANS_RevData (IB)'!AZ93+'ANS_RevData (IL)'!AZ93+'ANS_RevData (AB)'!AZ93+'ANS_RevData (EN)'!AZ93+'ANS_RevData (PH)'!AZ93+'ANS_RevData (OT)'!AZ93</f>
        <v>#VALUE!</v>
      </c>
      <c r="BA93" s="9" t="e">
        <f>'ANS_RevData (LA)'!BA93+'ANS_RevData (IB)'!BA93+'ANS_RevData (IL)'!BA93+'ANS_RevData (AB)'!BA93+'ANS_RevData (EN)'!BA93+'ANS_RevData (PH)'!BA93+'ANS_RevData (OT)'!BA93</f>
        <v>#VALUE!</v>
      </c>
      <c r="BB93" s="9" t="e">
        <f>'ANS_RevData (LA)'!BB93+'ANS_RevData (IB)'!BB93+'ANS_RevData (IL)'!BB93+'ANS_RevData (AB)'!BB93+'ANS_RevData (EN)'!BB93+'ANS_RevData (PH)'!BB93+'ANS_RevData (OT)'!BB93</f>
        <v>#VALUE!</v>
      </c>
      <c r="BC93" s="9" t="e">
        <f>'ANS_RevData (LA)'!BC93+'ANS_RevData (IB)'!BC93+'ANS_RevData (IL)'!BC93+'ANS_RevData (AB)'!BC93+'ANS_RevData (EN)'!BC93+'ANS_RevData (PH)'!BC93+'ANS_RevData (OT)'!BC93</f>
        <v>#VALUE!</v>
      </c>
      <c r="BD93" s="9" t="e">
        <f>'ANS_RevData (LA)'!BD93+'ANS_RevData (IB)'!BD93+'ANS_RevData (IL)'!BD93+'ANS_RevData (AB)'!BD93+'ANS_RevData (EN)'!BD93+'ANS_RevData (PH)'!BD93+'ANS_RevData (OT)'!BD93</f>
        <v>#VALUE!</v>
      </c>
      <c r="BE93" s="9" t="e">
        <f>'ANS_RevData (LA)'!BE93+'ANS_RevData (IB)'!BE93+'ANS_RevData (IL)'!BE93+'ANS_RevData (AB)'!BE93+'ANS_RevData (EN)'!BE93+'ANS_RevData (PH)'!BE93+'ANS_RevData (OT)'!BE93</f>
        <v>#VALUE!</v>
      </c>
      <c r="BF93" s="9" t="e">
        <f>'ANS_RevData (LA)'!BF93+'ANS_RevData (IB)'!BF93+'ANS_RevData (IL)'!BF93+'ANS_RevData (AB)'!BF93+'ANS_RevData (EN)'!BF93+'ANS_RevData (PH)'!BF93+'ANS_RevData (OT)'!BF93</f>
        <v>#VALUE!</v>
      </c>
      <c r="BG93" s="9" t="e">
        <f>'ANS_RevData (LA)'!BG93+'ANS_RevData (IB)'!BG93+'ANS_RevData (IL)'!BG93+'ANS_RevData (AB)'!BG93+'ANS_RevData (EN)'!BG93+'ANS_RevData (PH)'!BG93+'ANS_RevData (OT)'!BG93</f>
        <v>#VALUE!</v>
      </c>
      <c r="BH93" s="9" t="e">
        <f>'ANS_RevData (LA)'!BH93+'ANS_RevData (IB)'!BH93+'ANS_RevData (IL)'!BH93+'ANS_RevData (AB)'!BH93+'ANS_RevData (EN)'!BH93+'ANS_RevData (PH)'!BH93+'ANS_RevData (OT)'!BH93</f>
        <v>#VALUE!</v>
      </c>
      <c r="BI93" s="9" t="e">
        <f>'ANS_RevData (LA)'!BI93+'ANS_RevData (IB)'!BI93+'ANS_RevData (IL)'!BI93+'ANS_RevData (AB)'!BI93+'ANS_RevData (EN)'!BI93+'ANS_RevData (PH)'!BI93+'ANS_RevData (OT)'!BI93</f>
        <v>#VALUE!</v>
      </c>
      <c r="BJ93" s="9" t="e">
        <f>'ANS_RevData (LA)'!BJ93+'ANS_RevData (IB)'!BJ93+'ANS_RevData (IL)'!BJ93+'ANS_RevData (AB)'!BJ93+'ANS_RevData (EN)'!BJ93+'ANS_RevData (PH)'!BJ93+'ANS_RevData (OT)'!BJ93</f>
        <v>#VALUE!</v>
      </c>
      <c r="BK93" s="9" t="e">
        <f>'ANS_RevData (LA)'!BK93+'ANS_RevData (IB)'!BK93+'ANS_RevData (IL)'!BK93+'ANS_RevData (AB)'!BK93+'ANS_RevData (EN)'!BK93+'ANS_RevData (PH)'!BK93+'ANS_RevData (OT)'!BK93</f>
        <v>#VALUE!</v>
      </c>
      <c r="BL93" s="9" t="e">
        <f>'ANS_RevData (LA)'!BL93+'ANS_RevData (IB)'!BL93+'ANS_RevData (IL)'!BL93+'ANS_RevData (AB)'!BL93+'ANS_RevData (EN)'!BL93+'ANS_RevData (PH)'!BL93+'ANS_RevData (OT)'!BL93</f>
        <v>#VALUE!</v>
      </c>
      <c r="BM93" s="9" t="e">
        <f>'ANS_RevData (LA)'!BM93+'ANS_RevData (IB)'!BM93+'ANS_RevData (IL)'!BM93+'ANS_RevData (AB)'!BM93+'ANS_RevData (EN)'!BM93+'ANS_RevData (PH)'!BM93+'ANS_RevData (OT)'!BM93</f>
        <v>#VALUE!</v>
      </c>
      <c r="BN93" s="9" t="e">
        <f>'ANS_RevData (LA)'!BN93+'ANS_RevData (IB)'!BN93+'ANS_RevData (IL)'!BN93+'ANS_RevData (AB)'!BN93+'ANS_RevData (EN)'!BN93+'ANS_RevData (PH)'!BN93+'ANS_RevData (OT)'!BN93</f>
        <v>#VALUE!</v>
      </c>
      <c r="BO93" s="9" t="e">
        <f>'ANS_RevData (LA)'!BO93+'ANS_RevData (IB)'!BO93+'ANS_RevData (IL)'!BO93+'ANS_RevData (AB)'!BO93+'ANS_RevData (EN)'!BO93+'ANS_RevData (PH)'!BO93+'ANS_RevData (OT)'!BO93</f>
        <v>#VALUE!</v>
      </c>
    </row>
    <row r="94" spans="2:67" x14ac:dyDescent="0.25">
      <c r="B94" s="292" t="s">
        <v>299</v>
      </c>
      <c r="D94" s="7">
        <f>'ANS_RevData (LA)'!D94+'ANS_RevData (IB)'!D94+'ANS_RevData (IL)'!D94+'ANS_RevData (AB)'!D94+'ANS_RevData (EN)'!D94+'ANS_RevData (PH)'!D94+'ANS_RevData (OT)'!D94</f>
        <v>13146</v>
      </c>
      <c r="E94" s="7">
        <f>'ANS_RevData (LA)'!E94+'ANS_RevData (IB)'!E94+'ANS_RevData (IL)'!E94+'ANS_RevData (AB)'!E94+'ANS_RevData (EN)'!E94+'ANS_RevData (PH)'!E94+'ANS_RevData (OT)'!E94</f>
        <v>12831</v>
      </c>
      <c r="F94" s="7">
        <f>'ANS_RevData (LA)'!F94+'ANS_RevData (IB)'!F94+'ANS_RevData (IL)'!F94+'ANS_RevData (AB)'!F94+'ANS_RevData (EN)'!F94+'ANS_RevData (PH)'!F94+'ANS_RevData (OT)'!F94</f>
        <v>19181</v>
      </c>
      <c r="G94" s="7">
        <f>'ANS_RevData (LA)'!G94+'ANS_RevData (IB)'!G94+'ANS_RevData (IL)'!G94+'ANS_RevData (AB)'!G94+'ANS_RevData (EN)'!G94+'ANS_RevData (PH)'!G94+'ANS_RevData (OT)'!G94</f>
        <v>22584</v>
      </c>
      <c r="H94" s="7">
        <f>'ANS_RevData (LA)'!H94+'ANS_RevData (IB)'!H94+'ANS_RevData (IL)'!H94+'ANS_RevData (AB)'!H94+'ANS_RevData (EN)'!H94+'ANS_RevData (PH)'!H94+'ANS_RevData (OT)'!H94</f>
        <v>33228</v>
      </c>
      <c r="I94" s="7">
        <f>'ANS_RevData (LA)'!I94+'ANS_RevData (IB)'!I94+'ANS_RevData (IL)'!I94+'ANS_RevData (AB)'!I94+'ANS_RevData (EN)'!I94+'ANS_RevData (PH)'!I94+'ANS_RevData (OT)'!I94</f>
        <v>39274</v>
      </c>
      <c r="J94" s="7">
        <f>'ANS_RevData (LA)'!J94+'ANS_RevData (IB)'!J94+'ANS_RevData (IL)'!J94+'ANS_RevData (AB)'!J94+'ANS_RevData (EN)'!J94+'ANS_RevData (PH)'!J94+'ANS_RevData (OT)'!J94</f>
        <v>41547</v>
      </c>
      <c r="K94" s="7">
        <f>'ANS_RevData (LA)'!K94+'ANS_RevData (IB)'!K94+'ANS_RevData (IL)'!K94+'ANS_RevData (AB)'!K94+'ANS_RevData (EN)'!K94+'ANS_RevData (PH)'!K94+'ANS_RevData (OT)'!K94</f>
        <v>37751</v>
      </c>
      <c r="L94" s="7">
        <f>'ANS_RevData (LA)'!L94+'ANS_RevData (IB)'!L94+'ANS_RevData (IL)'!L94+'ANS_RevData (AB)'!L94+'ANS_RevData (EN)'!L94+'ANS_RevData (PH)'!L94+'ANS_RevData (OT)'!L94</f>
        <v>40591</v>
      </c>
      <c r="M94" s="7">
        <f>'ANS_RevData (LA)'!M94+'ANS_RevData (IB)'!M94+'ANS_RevData (IL)'!M94+'ANS_RevData (AB)'!M94+'ANS_RevData (EN)'!M94+'ANS_RevData (PH)'!M94+'ANS_RevData (OT)'!M94</f>
        <v>55055</v>
      </c>
      <c r="N94" s="7">
        <f>'ANS_RevData (LA)'!N94+'ANS_RevData (IB)'!N94+'ANS_RevData (IL)'!N94+'ANS_RevData (AB)'!N94+'ANS_RevData (EN)'!N94+'ANS_RevData (PH)'!N94+'ANS_RevData (OT)'!N94</f>
        <v>53872</v>
      </c>
      <c r="O94" s="7">
        <f>'ANS_RevData (LA)'!O94+'ANS_RevData (IB)'!O94+'ANS_RevData (IL)'!O94+'ANS_RevData (AB)'!O94+'ANS_RevData (EN)'!O94+'ANS_RevData (PH)'!O94+'ANS_RevData (OT)'!O94</f>
        <v>74786</v>
      </c>
      <c r="P94" s="7">
        <f>'ANS_RevData (LA)'!P94+'ANS_RevData (IB)'!P94+'ANS_RevData (IL)'!P94+'ANS_RevData (AB)'!P94+'ANS_RevData (EN)'!P94+'ANS_RevData (PH)'!P94+'ANS_RevData (OT)'!P94</f>
        <v>68120</v>
      </c>
      <c r="Q94" s="7">
        <f>'ANS_RevData (LA)'!Q94+'ANS_RevData (IB)'!Q94+'ANS_RevData (IL)'!Q94+'ANS_RevData (AB)'!Q94+'ANS_RevData (EN)'!Q94+'ANS_RevData (PH)'!Q94+'ANS_RevData (OT)'!Q94</f>
        <v>70044</v>
      </c>
      <c r="R94" s="7">
        <f>'ANS_RevData (LA)'!R94+'ANS_RevData (IB)'!R94+'ANS_RevData (IL)'!R94+'ANS_RevData (AB)'!R94+'ANS_RevData (EN)'!R94+'ANS_RevData (PH)'!R94+'ANS_RevData (OT)'!R94</f>
        <v>74510</v>
      </c>
      <c r="S94" s="7">
        <f>'ANS_RevData (LA)'!S94+'ANS_RevData (IB)'!S94+'ANS_RevData (IL)'!S94+'ANS_RevData (AB)'!S94+'ANS_RevData (EN)'!S94+'ANS_RevData (PH)'!S94+'ANS_RevData (OT)'!S94</f>
        <v>68760</v>
      </c>
      <c r="T94" s="7">
        <f>'ANS_RevData (LA)'!T94+'ANS_RevData (IB)'!T94+'ANS_RevData (IL)'!T94+'ANS_RevData (AB)'!T94+'ANS_RevData (EN)'!T94+'ANS_RevData (PH)'!T94+'ANS_RevData (OT)'!T94</f>
        <v>77800</v>
      </c>
      <c r="U94" s="7">
        <f>'ANS_RevData (LA)'!U94+'ANS_RevData (IB)'!U94+'ANS_RevData (IL)'!U94+'ANS_RevData (AB)'!U94+'ANS_RevData (EN)'!U94+'ANS_RevData (PH)'!U94+'ANS_RevData (OT)'!U94</f>
        <v>86864</v>
      </c>
      <c r="V94" s="7">
        <f>'ANS_RevData (LA)'!V94+'ANS_RevData (IB)'!V94+'ANS_RevData (IL)'!V94+'ANS_RevData (AB)'!V94+'ANS_RevData (EN)'!V94+'ANS_RevData (PH)'!V94+'ANS_RevData (OT)'!V94</f>
        <v>93952</v>
      </c>
      <c r="W94" s="7">
        <f>'ANS_RevData (LA)'!W94+'ANS_RevData (IB)'!W94+'ANS_RevData (IL)'!W94+'ANS_RevData (AB)'!W94+'ANS_RevData (EN)'!W94+'ANS_RevData (PH)'!W94+'ANS_RevData (OT)'!W94</f>
        <v>105332</v>
      </c>
      <c r="X94" s="7">
        <f>'ANS_RevData (LA)'!X94+'ANS_RevData (IB)'!X94+'ANS_RevData (IL)'!X94+'ANS_RevData (AB)'!X94+'ANS_RevData (EN)'!X94+'ANS_RevData (PH)'!X94+'ANS_RevData (OT)'!X94</f>
        <v>104865</v>
      </c>
      <c r="Y94" s="7">
        <f>'ANS_RevData (LA)'!Y94+'ANS_RevData (IB)'!Y94+'ANS_RevData (IL)'!Y94+'ANS_RevData (AB)'!Y94+'ANS_RevData (EN)'!Y94+'ANS_RevData (PH)'!Y94+'ANS_RevData (OT)'!Y94</f>
        <v>107293</v>
      </c>
      <c r="Z94" s="7">
        <f>'ANS_RevData (LA)'!Z94+'ANS_RevData (IB)'!Z94+'ANS_RevData (IL)'!Z94+'ANS_RevData (AB)'!Z94+'ANS_RevData (EN)'!Z94+'ANS_RevData (PH)'!Z94+'ANS_RevData (OT)'!Z94</f>
        <v>101429</v>
      </c>
      <c r="AA94" s="7">
        <f>'ANS_RevData (LA)'!AA94+'ANS_RevData (IB)'!AA94+'ANS_RevData (IL)'!AA94+'ANS_RevData (AB)'!AA94+'ANS_RevData (EN)'!AA94+'ANS_RevData (PH)'!AA94+'ANS_RevData (OT)'!AA94</f>
        <v>165836</v>
      </c>
      <c r="AB94" s="7">
        <f>'ANS_RevData (LA)'!AB94+'ANS_RevData (IB)'!AB94+'ANS_RevData (IL)'!AB94+'ANS_RevData (AB)'!AB94+'ANS_RevData (EN)'!AB94+'ANS_RevData (PH)'!AB94+'ANS_RevData (OT)'!AB94</f>
        <v>185707</v>
      </c>
      <c r="AC94" s="7">
        <f>'ANS_RevData (LA)'!AC94+'ANS_RevData (IB)'!AC94+'ANS_RevData (IL)'!AC94+'ANS_RevData (AB)'!AC94+'ANS_RevData (EN)'!AC94+'ANS_RevData (PH)'!AC94+'ANS_RevData (OT)'!AC94</f>
        <v>189633</v>
      </c>
      <c r="AF94" s="7">
        <f t="shared" si="77"/>
        <v>185707</v>
      </c>
      <c r="AG94" s="7">
        <f t="shared" si="77"/>
        <v>189633</v>
      </c>
      <c r="AH94" s="7" t="e">
        <f>'ANS_RevData (LA)'!AH94+'ANS_RevData (IB)'!AH94+'ANS_RevData (IL)'!AH94+'ANS_RevData (AB)'!AH94+'ANS_RevData (EN)'!AH94+'ANS_RevData (PH)'!AH94+'ANS_RevData (OT)'!AH94</f>
        <v>#VALUE!</v>
      </c>
      <c r="AI94" s="7" t="e">
        <f>'ANS_RevData (LA)'!AI94+'ANS_RevData (IB)'!AI94+'ANS_RevData (IL)'!AI94+'ANS_RevData (AB)'!AI94+'ANS_RevData (EN)'!AI94+'ANS_RevData (PH)'!AI94+'ANS_RevData (OT)'!AI94</f>
        <v>#VALUE!</v>
      </c>
      <c r="AJ94" s="9" t="e">
        <f>'ANS_RevData (LA)'!AJ94+'ANS_RevData (IB)'!AJ94+'ANS_RevData (IL)'!AJ94+'ANS_RevData (AB)'!AJ94+'ANS_RevData (EN)'!AJ94+'ANS_RevData (PH)'!AJ94+'ANS_RevData (OT)'!AJ94</f>
        <v>#VALUE!</v>
      </c>
      <c r="AK94" s="9" t="e">
        <f>'ANS_RevData (LA)'!AK94+'ANS_RevData (IB)'!AK94+'ANS_RevData (IL)'!AK94+'ANS_RevData (AB)'!AK94+'ANS_RevData (EN)'!AK94+'ANS_RevData (PH)'!AK94+'ANS_RevData (OT)'!AK94</f>
        <v>#VALUE!</v>
      </c>
      <c r="AL94" s="9" t="e">
        <f>'ANS_RevData (LA)'!AL94+'ANS_RevData (IB)'!AL94+'ANS_RevData (IL)'!AL94+'ANS_RevData (AB)'!AL94+'ANS_RevData (EN)'!AL94+'ANS_RevData (PH)'!AL94+'ANS_RevData (OT)'!AL94</f>
        <v>#VALUE!</v>
      </c>
      <c r="AM94" s="9" t="e">
        <f>'ANS_RevData (LA)'!AM94+'ANS_RevData (IB)'!AM94+'ANS_RevData (IL)'!AM94+'ANS_RevData (AB)'!AM94+'ANS_RevData (EN)'!AM94+'ANS_RevData (PH)'!AM94+'ANS_RevData (OT)'!AM94</f>
        <v>#VALUE!</v>
      </c>
      <c r="AN94" s="9" t="e">
        <f>'ANS_RevData (LA)'!AN94+'ANS_RevData (IB)'!AN94+'ANS_RevData (IL)'!AN94+'ANS_RevData (AB)'!AN94+'ANS_RevData (EN)'!AN94+'ANS_RevData (PH)'!AN94+'ANS_RevData (OT)'!AN94</f>
        <v>#VALUE!</v>
      </c>
      <c r="AO94" s="9" t="e">
        <f>'ANS_RevData (LA)'!AO94+'ANS_RevData (IB)'!AO94+'ANS_RevData (IL)'!AO94+'ANS_RevData (AB)'!AO94+'ANS_RevData (EN)'!AO94+'ANS_RevData (PH)'!AO94+'ANS_RevData (OT)'!AO94</f>
        <v>#VALUE!</v>
      </c>
      <c r="AP94" s="9" t="e">
        <f>'ANS_RevData (LA)'!AP94+'ANS_RevData (IB)'!AP94+'ANS_RevData (IL)'!AP94+'ANS_RevData (AB)'!AP94+'ANS_RevData (EN)'!AP94+'ANS_RevData (PH)'!AP94+'ANS_RevData (OT)'!AP94</f>
        <v>#VALUE!</v>
      </c>
      <c r="AQ94" s="73" t="e">
        <f>'ANS_RevData (LA)'!AQ94+'ANS_RevData (IB)'!AQ94+'ANS_RevData (IL)'!AQ94+'ANS_RevData (AB)'!AQ94+'ANS_RevData (EN)'!AQ94+'ANS_RevData (PH)'!AQ94+'ANS_RevData (OT)'!AQ94</f>
        <v>#VALUE!</v>
      </c>
      <c r="AR94" s="9" t="e">
        <f>'ANS_RevData (LA)'!AR94+'ANS_RevData (IB)'!AR94+'ANS_RevData (IL)'!AR94+'ANS_RevData (AB)'!AR94+'ANS_RevData (EN)'!AR94+'ANS_RevData (PH)'!AR94+'ANS_RevData (OT)'!AR94</f>
        <v>#VALUE!</v>
      </c>
      <c r="AS94" s="9" t="e">
        <f>'ANS_RevData (LA)'!AS94+'ANS_RevData (IB)'!AS94+'ANS_RevData (IL)'!AS94+'ANS_RevData (AB)'!AS94+'ANS_RevData (EN)'!AS94+'ANS_RevData (PH)'!AS94+'ANS_RevData (OT)'!AS94</f>
        <v>#VALUE!</v>
      </c>
      <c r="AT94" s="9" t="e">
        <f>'ANS_RevData (LA)'!AT94+'ANS_RevData (IB)'!AT94+'ANS_RevData (IL)'!AT94+'ANS_RevData (AB)'!AT94+'ANS_RevData (EN)'!AT94+'ANS_RevData (PH)'!AT94+'ANS_RevData (OT)'!AT94</f>
        <v>#VALUE!</v>
      </c>
      <c r="AU94" s="9" t="e">
        <f>'ANS_RevData (LA)'!AU94+'ANS_RevData (IB)'!AU94+'ANS_RevData (IL)'!AU94+'ANS_RevData (AB)'!AU94+'ANS_RevData (EN)'!AU94+'ANS_RevData (PH)'!AU94+'ANS_RevData (OT)'!AU94</f>
        <v>#VALUE!</v>
      </c>
      <c r="AV94" s="9" t="e">
        <f>'ANS_RevData (LA)'!AV94+'ANS_RevData (IB)'!AV94+'ANS_RevData (IL)'!AV94+'ANS_RevData (AB)'!AV94+'ANS_RevData (EN)'!AV94+'ANS_RevData (PH)'!AV94+'ANS_RevData (OT)'!AV94</f>
        <v>#VALUE!</v>
      </c>
      <c r="AW94" s="9" t="e">
        <f>'ANS_RevData (LA)'!AW94+'ANS_RevData (IB)'!AW94+'ANS_RevData (IL)'!AW94+'ANS_RevData (AB)'!AW94+'ANS_RevData (EN)'!AW94+'ANS_RevData (PH)'!AW94+'ANS_RevData (OT)'!AW94</f>
        <v>#VALUE!</v>
      </c>
      <c r="AX94" s="9" t="e">
        <f>'ANS_RevData (LA)'!AX94+'ANS_RevData (IB)'!AX94+'ANS_RevData (IL)'!AX94+'ANS_RevData (AB)'!AX94+'ANS_RevData (EN)'!AX94+'ANS_RevData (PH)'!AX94+'ANS_RevData (OT)'!AX94</f>
        <v>#VALUE!</v>
      </c>
      <c r="AY94" s="9" t="e">
        <f>'ANS_RevData (LA)'!AY94+'ANS_RevData (IB)'!AY94+'ANS_RevData (IL)'!AY94+'ANS_RevData (AB)'!AY94+'ANS_RevData (EN)'!AY94+'ANS_RevData (PH)'!AY94+'ANS_RevData (OT)'!AY94</f>
        <v>#VALUE!</v>
      </c>
      <c r="AZ94" s="9" t="e">
        <f>'ANS_RevData (LA)'!AZ94+'ANS_RevData (IB)'!AZ94+'ANS_RevData (IL)'!AZ94+'ANS_RevData (AB)'!AZ94+'ANS_RevData (EN)'!AZ94+'ANS_RevData (PH)'!AZ94+'ANS_RevData (OT)'!AZ94</f>
        <v>#VALUE!</v>
      </c>
      <c r="BA94" s="9" t="e">
        <f>'ANS_RevData (LA)'!BA94+'ANS_RevData (IB)'!BA94+'ANS_RevData (IL)'!BA94+'ANS_RevData (AB)'!BA94+'ANS_RevData (EN)'!BA94+'ANS_RevData (PH)'!BA94+'ANS_RevData (OT)'!BA94</f>
        <v>#VALUE!</v>
      </c>
      <c r="BB94" s="9" t="e">
        <f>'ANS_RevData (LA)'!BB94+'ANS_RevData (IB)'!BB94+'ANS_RevData (IL)'!BB94+'ANS_RevData (AB)'!BB94+'ANS_RevData (EN)'!BB94+'ANS_RevData (PH)'!BB94+'ANS_RevData (OT)'!BB94</f>
        <v>#VALUE!</v>
      </c>
      <c r="BC94" s="9" t="e">
        <f>'ANS_RevData (LA)'!BC94+'ANS_RevData (IB)'!BC94+'ANS_RevData (IL)'!BC94+'ANS_RevData (AB)'!BC94+'ANS_RevData (EN)'!BC94+'ANS_RevData (PH)'!BC94+'ANS_RevData (OT)'!BC94</f>
        <v>#VALUE!</v>
      </c>
      <c r="BD94" s="9" t="e">
        <f>'ANS_RevData (LA)'!BD94+'ANS_RevData (IB)'!BD94+'ANS_RevData (IL)'!BD94+'ANS_RevData (AB)'!BD94+'ANS_RevData (EN)'!BD94+'ANS_RevData (PH)'!BD94+'ANS_RevData (OT)'!BD94</f>
        <v>#VALUE!</v>
      </c>
      <c r="BE94" s="9" t="e">
        <f>'ANS_RevData (LA)'!BE94+'ANS_RevData (IB)'!BE94+'ANS_RevData (IL)'!BE94+'ANS_RevData (AB)'!BE94+'ANS_RevData (EN)'!BE94+'ANS_RevData (PH)'!BE94+'ANS_RevData (OT)'!BE94</f>
        <v>#VALUE!</v>
      </c>
      <c r="BF94" s="9" t="e">
        <f>'ANS_RevData (LA)'!BF94+'ANS_RevData (IB)'!BF94+'ANS_RevData (IL)'!BF94+'ANS_RevData (AB)'!BF94+'ANS_RevData (EN)'!BF94+'ANS_RevData (PH)'!BF94+'ANS_RevData (OT)'!BF94</f>
        <v>#VALUE!</v>
      </c>
      <c r="BG94" s="9" t="e">
        <f>'ANS_RevData (LA)'!BG94+'ANS_RevData (IB)'!BG94+'ANS_RevData (IL)'!BG94+'ANS_RevData (AB)'!BG94+'ANS_RevData (EN)'!BG94+'ANS_RevData (PH)'!BG94+'ANS_RevData (OT)'!BG94</f>
        <v>#VALUE!</v>
      </c>
      <c r="BH94" s="9" t="e">
        <f>'ANS_RevData (LA)'!BH94+'ANS_RevData (IB)'!BH94+'ANS_RevData (IL)'!BH94+'ANS_RevData (AB)'!BH94+'ANS_RevData (EN)'!BH94+'ANS_RevData (PH)'!BH94+'ANS_RevData (OT)'!BH94</f>
        <v>#VALUE!</v>
      </c>
      <c r="BI94" s="9" t="e">
        <f>'ANS_RevData (LA)'!BI94+'ANS_RevData (IB)'!BI94+'ANS_RevData (IL)'!BI94+'ANS_RevData (AB)'!BI94+'ANS_RevData (EN)'!BI94+'ANS_RevData (PH)'!BI94+'ANS_RevData (OT)'!BI94</f>
        <v>#VALUE!</v>
      </c>
      <c r="BJ94" s="9" t="e">
        <f>'ANS_RevData (LA)'!BJ94+'ANS_RevData (IB)'!BJ94+'ANS_RevData (IL)'!BJ94+'ANS_RevData (AB)'!BJ94+'ANS_RevData (EN)'!BJ94+'ANS_RevData (PH)'!BJ94+'ANS_RevData (OT)'!BJ94</f>
        <v>#VALUE!</v>
      </c>
      <c r="BK94" s="9" t="e">
        <f>'ANS_RevData (LA)'!BK94+'ANS_RevData (IB)'!BK94+'ANS_RevData (IL)'!BK94+'ANS_RevData (AB)'!BK94+'ANS_RevData (EN)'!BK94+'ANS_RevData (PH)'!BK94+'ANS_RevData (OT)'!BK94</f>
        <v>#VALUE!</v>
      </c>
      <c r="BL94" s="9" t="e">
        <f>'ANS_RevData (LA)'!BL94+'ANS_RevData (IB)'!BL94+'ANS_RevData (IL)'!BL94+'ANS_RevData (AB)'!BL94+'ANS_RevData (EN)'!BL94+'ANS_RevData (PH)'!BL94+'ANS_RevData (OT)'!BL94</f>
        <v>#VALUE!</v>
      </c>
      <c r="BM94" s="9" t="e">
        <f>'ANS_RevData (LA)'!BM94+'ANS_RevData (IB)'!BM94+'ANS_RevData (IL)'!BM94+'ANS_RevData (AB)'!BM94+'ANS_RevData (EN)'!BM94+'ANS_RevData (PH)'!BM94+'ANS_RevData (OT)'!BM94</f>
        <v>#VALUE!</v>
      </c>
      <c r="BN94" s="9" t="e">
        <f>'ANS_RevData (LA)'!BN94+'ANS_RevData (IB)'!BN94+'ANS_RevData (IL)'!BN94+'ANS_RevData (AB)'!BN94+'ANS_RevData (EN)'!BN94+'ANS_RevData (PH)'!BN94+'ANS_RevData (OT)'!BN94</f>
        <v>#VALUE!</v>
      </c>
      <c r="BO94" s="73" t="e">
        <f>'ANS_RevData (LA)'!BO94+'ANS_RevData (IB)'!BO94+'ANS_RevData (IL)'!BO94+'ANS_RevData (AB)'!BO94+'ANS_RevData (EN)'!BO94+'ANS_RevData (PH)'!BO94+'ANS_RevData (OT)'!BO94</f>
        <v>#VALUE!</v>
      </c>
    </row>
    <row r="95" spans="2:67" x14ac:dyDescent="0.25">
      <c r="B95" s="292" t="s">
        <v>300</v>
      </c>
      <c r="D95" s="7">
        <f>'ANS_RevData (LA)'!D95+'ANS_RevData (IB)'!D95+'ANS_RevData (IL)'!D95+'ANS_RevData (AB)'!D95+'ANS_RevData (EN)'!D95+'ANS_RevData (PH)'!D95+'ANS_RevData (OT)'!D95</f>
        <v>20305500</v>
      </c>
      <c r="E95" s="7">
        <f>'ANS_RevData (LA)'!E95+'ANS_RevData (IB)'!E95+'ANS_RevData (IL)'!E95+'ANS_RevData (AB)'!E95+'ANS_RevData (EN)'!E95+'ANS_RevData (PH)'!E95+'ANS_RevData (OT)'!E95</f>
        <v>20006100</v>
      </c>
      <c r="F95" s="7">
        <f>'ANS_RevData (LA)'!F95+'ANS_RevData (IB)'!F95+'ANS_RevData (IL)'!F95+'ANS_RevData (AB)'!F95+'ANS_RevData (EN)'!F95+'ANS_RevData (PH)'!F95+'ANS_RevData (OT)'!F95</f>
        <v>30071570</v>
      </c>
      <c r="G95" s="7">
        <f>'ANS_RevData (LA)'!G95+'ANS_RevData (IB)'!G95+'ANS_RevData (IL)'!G95+'ANS_RevData (AB)'!G95+'ANS_RevData (EN)'!G95+'ANS_RevData (PH)'!G95+'ANS_RevData (OT)'!G95</f>
        <v>35451600</v>
      </c>
      <c r="H95" s="7">
        <f>'ANS_RevData (LA)'!H95+'ANS_RevData (IB)'!H95+'ANS_RevData (IL)'!H95+'ANS_RevData (AB)'!H95+'ANS_RevData (EN)'!H95+'ANS_RevData (PH)'!H95+'ANS_RevData (OT)'!H95</f>
        <v>52036030</v>
      </c>
      <c r="I95" s="7">
        <f>'ANS_RevData (LA)'!I95+'ANS_RevData (IB)'!I95+'ANS_RevData (IL)'!I95+'ANS_RevData (AB)'!I95+'ANS_RevData (EN)'!I95+'ANS_RevData (PH)'!I95+'ANS_RevData (OT)'!I95</f>
        <v>61093763</v>
      </c>
      <c r="J95" s="7">
        <f>'ANS_RevData (LA)'!J95+'ANS_RevData (IB)'!J95+'ANS_RevData (IL)'!J95+'ANS_RevData (AB)'!J95+'ANS_RevData (EN)'!J95+'ANS_RevData (PH)'!J95+'ANS_RevData (OT)'!J95</f>
        <v>64379633</v>
      </c>
      <c r="K95" s="7">
        <f>'ANS_RevData (LA)'!K95+'ANS_RevData (IB)'!K95+'ANS_RevData (IL)'!K95+'ANS_RevData (AB)'!K95+'ANS_RevData (EN)'!K95+'ANS_RevData (PH)'!K95+'ANS_RevData (OT)'!K95</f>
        <v>58235010</v>
      </c>
      <c r="L95" s="7">
        <f>'ANS_RevData (LA)'!L95+'ANS_RevData (IB)'!L95+'ANS_RevData (IL)'!L95+'ANS_RevData (AB)'!L95+'ANS_RevData (EN)'!L95+'ANS_RevData (PH)'!L95+'ANS_RevData (OT)'!L95</f>
        <v>62577631</v>
      </c>
      <c r="M95" s="7">
        <f>'ANS_RevData (LA)'!M95+'ANS_RevData (IB)'!M95+'ANS_RevData (IL)'!M95+'ANS_RevData (AB)'!M95+'ANS_RevData (EN)'!M95+'ANS_RevData (PH)'!M95+'ANS_RevData (OT)'!M95</f>
        <v>84560190</v>
      </c>
      <c r="N95" s="7">
        <f>'ANS_RevData (LA)'!N95+'ANS_RevData (IB)'!N95+'ANS_RevData (IL)'!N95+'ANS_RevData (AB)'!N95+'ANS_RevData (EN)'!N95+'ANS_RevData (PH)'!N95+'ANS_RevData (OT)'!N95</f>
        <v>83487411</v>
      </c>
      <c r="O95" s="7">
        <f>'ANS_RevData (LA)'!O95+'ANS_RevData (IB)'!O95+'ANS_RevData (IL)'!O95+'ANS_RevData (AB)'!O95+'ANS_RevData (EN)'!O95+'ANS_RevData (PH)'!O95+'ANS_RevData (OT)'!O95</f>
        <v>114668503.03</v>
      </c>
      <c r="P95" s="7">
        <f>'ANS_RevData (LA)'!P95+'ANS_RevData (IB)'!P95+'ANS_RevData (IL)'!P95+'ANS_RevData (AB)'!P95+'ANS_RevData (EN)'!P95+'ANS_RevData (PH)'!P95+'ANS_RevData (OT)'!P95</f>
        <v>104747187</v>
      </c>
      <c r="Q95" s="7">
        <f>'ANS_RevData (LA)'!Q95+'ANS_RevData (IB)'!Q95+'ANS_RevData (IL)'!Q95+'ANS_RevData (AB)'!Q95+'ANS_RevData (EN)'!Q95+'ANS_RevData (PH)'!Q95+'ANS_RevData (OT)'!Q95</f>
        <v>107875555</v>
      </c>
      <c r="R95" s="7">
        <f>'ANS_RevData (LA)'!R95+'ANS_RevData (IB)'!R95+'ANS_RevData (IL)'!R95+'ANS_RevData (AB)'!R95+'ANS_RevData (EN)'!R95+'ANS_RevData (PH)'!R95+'ANS_RevData (OT)'!R95</f>
        <v>114829020</v>
      </c>
      <c r="S95" s="7">
        <f>'ANS_RevData (LA)'!S95+'ANS_RevData (IB)'!S95+'ANS_RevData (IL)'!S95+'ANS_RevData (AB)'!S95+'ANS_RevData (EN)'!S95+'ANS_RevData (PH)'!S95+'ANS_RevData (OT)'!S95</f>
        <v>104961036</v>
      </c>
      <c r="T95" s="7">
        <f>'ANS_RevData (LA)'!T95+'ANS_RevData (IB)'!T95+'ANS_RevData (IL)'!T95+'ANS_RevData (AB)'!T95+'ANS_RevData (EN)'!T95+'ANS_RevData (PH)'!T95+'ANS_RevData (OT)'!T95</f>
        <v>118169204</v>
      </c>
      <c r="U95" s="7">
        <f>'ANS_RevData (LA)'!U95+'ANS_RevData (IB)'!U95+'ANS_RevData (IL)'!U95+'ANS_RevData (AB)'!U95+'ANS_RevData (EN)'!U95+'ANS_RevData (PH)'!U95+'ANS_RevData (OT)'!U95</f>
        <v>131383455.5</v>
      </c>
      <c r="V95" s="7">
        <f>'ANS_RevData (LA)'!V95+'ANS_RevData (IB)'!V95+'ANS_RevData (IL)'!V95+'ANS_RevData (AB)'!V95+'ANS_RevData (EN)'!V95+'ANS_RevData (PH)'!V95+'ANS_RevData (OT)'!V95</f>
        <v>140111736.5</v>
      </c>
      <c r="W95" s="7">
        <f>'ANS_RevData (LA)'!W95+'ANS_RevData (IB)'!W95+'ANS_RevData (IL)'!W95+'ANS_RevData (AB)'!W95+'ANS_RevData (EN)'!W95+'ANS_RevData (PH)'!W95+'ANS_RevData (OT)'!W95</f>
        <v>157571354</v>
      </c>
      <c r="X95" s="7">
        <f>'ANS_RevData (LA)'!X95+'ANS_RevData (IB)'!X95+'ANS_RevData (IL)'!X95+'ANS_RevData (AB)'!X95+'ANS_RevData (EN)'!X95+'ANS_RevData (PH)'!X95+'ANS_RevData (OT)'!X95</f>
        <v>156250571.5</v>
      </c>
      <c r="Y95" s="7">
        <f>'ANS_RevData (LA)'!Y95+'ANS_RevData (IB)'!Y95+'ANS_RevData (IL)'!Y95+'ANS_RevData (AB)'!Y95+'ANS_RevData (EN)'!Y95+'ANS_RevData (PH)'!Y95+'ANS_RevData (OT)'!Y95</f>
        <v>158539150</v>
      </c>
      <c r="Z95" s="7">
        <f>'ANS_RevData (LA)'!Z95+'ANS_RevData (IB)'!Z95+'ANS_RevData (IL)'!Z95+'ANS_RevData (AB)'!Z95+'ANS_RevData (EN)'!Z95+'ANS_RevData (PH)'!Z95+'ANS_RevData (OT)'!Z95</f>
        <v>150936143</v>
      </c>
      <c r="AA95" s="7">
        <f>'ANS_RevData (LA)'!AA95+'ANS_RevData (IB)'!AA95+'ANS_RevData (IL)'!AA95+'ANS_RevData (AB)'!AA95+'ANS_RevData (EN)'!AA95+'ANS_RevData (PH)'!AA95+'ANS_RevData (OT)'!AA95</f>
        <v>247707679</v>
      </c>
      <c r="AB95" s="7">
        <f>'ANS_RevData (LA)'!AB95+'ANS_RevData (IB)'!AB95+'ANS_RevData (IL)'!AB95+'ANS_RevData (AB)'!AB95+'ANS_RevData (EN)'!AB95+'ANS_RevData (PH)'!AB95+'ANS_RevData (OT)'!AB95</f>
        <v>268911692</v>
      </c>
      <c r="AC95" s="7">
        <f>'ANS_RevData (LA)'!AC95+'ANS_RevData (IB)'!AC95+'ANS_RevData (IL)'!AC95+'ANS_RevData (AB)'!AC95+'ANS_RevData (EN)'!AC95+'ANS_RevData (PH)'!AC95+'ANS_RevData (OT)'!AC95</f>
        <v>272434881</v>
      </c>
      <c r="AF95" s="7">
        <f t="shared" si="77"/>
        <v>268911692</v>
      </c>
      <c r="AG95" s="7">
        <f t="shared" si="77"/>
        <v>272434881</v>
      </c>
      <c r="AH95" s="7" t="e">
        <f>'ANS_RevData (LA)'!AH95+'ANS_RevData (IB)'!AH95+'ANS_RevData (IL)'!AH95+'ANS_RevData (AB)'!AH95+'ANS_RevData (EN)'!AH95+'ANS_RevData (PH)'!AH95+'ANS_RevData (OT)'!AH95</f>
        <v>#VALUE!</v>
      </c>
      <c r="AI95" s="7" t="e">
        <f>'ANS_RevData (LA)'!AI95+'ANS_RevData (IB)'!AI95+'ANS_RevData (IL)'!AI95+'ANS_RevData (AB)'!AI95+'ANS_RevData (EN)'!AI95+'ANS_RevData (PH)'!AI95+'ANS_RevData (OT)'!AI95</f>
        <v>#VALUE!</v>
      </c>
      <c r="AJ95" s="9" t="e">
        <f>'ANS_RevData (LA)'!AJ95+'ANS_RevData (IB)'!AJ95+'ANS_RevData (IL)'!AJ95+'ANS_RevData (AB)'!AJ95+'ANS_RevData (EN)'!AJ95+'ANS_RevData (PH)'!AJ95+'ANS_RevData (OT)'!AJ95</f>
        <v>#VALUE!</v>
      </c>
      <c r="AK95" s="9" t="e">
        <f>'ANS_RevData (LA)'!AK95+'ANS_RevData (IB)'!AK95+'ANS_RevData (IL)'!AK95+'ANS_RevData (AB)'!AK95+'ANS_RevData (EN)'!AK95+'ANS_RevData (PH)'!AK95+'ANS_RevData (OT)'!AK95</f>
        <v>#VALUE!</v>
      </c>
      <c r="AL95" s="9" t="e">
        <f>'ANS_RevData (LA)'!AL95+'ANS_RevData (IB)'!AL95+'ANS_RevData (IL)'!AL95+'ANS_RevData (AB)'!AL95+'ANS_RevData (EN)'!AL95+'ANS_RevData (PH)'!AL95+'ANS_RevData (OT)'!AL95</f>
        <v>#VALUE!</v>
      </c>
      <c r="AM95" s="9" t="e">
        <f>'ANS_RevData (LA)'!AM95+'ANS_RevData (IB)'!AM95+'ANS_RevData (IL)'!AM95+'ANS_RevData (AB)'!AM95+'ANS_RevData (EN)'!AM95+'ANS_RevData (PH)'!AM95+'ANS_RevData (OT)'!AM95</f>
        <v>#VALUE!</v>
      </c>
      <c r="AN95" s="9" t="e">
        <f>'ANS_RevData (LA)'!AN95+'ANS_RevData (IB)'!AN95+'ANS_RevData (IL)'!AN95+'ANS_RevData (AB)'!AN95+'ANS_RevData (EN)'!AN95+'ANS_RevData (PH)'!AN95+'ANS_RevData (OT)'!AN95</f>
        <v>#VALUE!</v>
      </c>
      <c r="AO95" s="9" t="e">
        <f>'ANS_RevData (LA)'!AO95+'ANS_RevData (IB)'!AO95+'ANS_RevData (IL)'!AO95+'ANS_RevData (AB)'!AO95+'ANS_RevData (EN)'!AO95+'ANS_RevData (PH)'!AO95+'ANS_RevData (OT)'!AO95</f>
        <v>#VALUE!</v>
      </c>
      <c r="AP95" s="9" t="e">
        <f>'ANS_RevData (LA)'!AP95+'ANS_RevData (IB)'!AP95+'ANS_RevData (IL)'!AP95+'ANS_RevData (AB)'!AP95+'ANS_RevData (EN)'!AP95+'ANS_RevData (PH)'!AP95+'ANS_RevData (OT)'!AP95</f>
        <v>#VALUE!</v>
      </c>
      <c r="AQ95" s="9" t="e">
        <f>'ANS_RevData (LA)'!AQ95+'ANS_RevData (IB)'!AQ95+'ANS_RevData (IL)'!AQ95+'ANS_RevData (AB)'!AQ95+'ANS_RevData (EN)'!AQ95+'ANS_RevData (PH)'!AQ95+'ANS_RevData (OT)'!AQ95</f>
        <v>#VALUE!</v>
      </c>
      <c r="AR95" s="9" t="e">
        <f>'ANS_RevData (LA)'!AR95+'ANS_RevData (IB)'!AR95+'ANS_RevData (IL)'!AR95+'ANS_RevData (AB)'!AR95+'ANS_RevData (EN)'!AR95+'ANS_RevData (PH)'!AR95+'ANS_RevData (OT)'!AR95</f>
        <v>#VALUE!</v>
      </c>
      <c r="AS95" s="9" t="e">
        <f>'ANS_RevData (LA)'!AS95+'ANS_RevData (IB)'!AS95+'ANS_RevData (IL)'!AS95+'ANS_RevData (AB)'!AS95+'ANS_RevData (EN)'!AS95+'ANS_RevData (PH)'!AS95+'ANS_RevData (OT)'!AS95</f>
        <v>#VALUE!</v>
      </c>
      <c r="AT95" s="9" t="e">
        <f>'ANS_RevData (LA)'!AT95+'ANS_RevData (IB)'!AT95+'ANS_RevData (IL)'!AT95+'ANS_RevData (AB)'!AT95+'ANS_RevData (EN)'!AT95+'ANS_RevData (PH)'!AT95+'ANS_RevData (OT)'!AT95</f>
        <v>#VALUE!</v>
      </c>
      <c r="AU95" s="9" t="e">
        <f>'ANS_RevData (LA)'!AU95+'ANS_RevData (IB)'!AU95+'ANS_RevData (IL)'!AU95+'ANS_RevData (AB)'!AU95+'ANS_RevData (EN)'!AU95+'ANS_RevData (PH)'!AU95+'ANS_RevData (OT)'!AU95</f>
        <v>#VALUE!</v>
      </c>
      <c r="AV95" s="9" t="e">
        <f>'ANS_RevData (LA)'!AV95+'ANS_RevData (IB)'!AV95+'ANS_RevData (IL)'!AV95+'ANS_RevData (AB)'!AV95+'ANS_RevData (EN)'!AV95+'ANS_RevData (PH)'!AV95+'ANS_RevData (OT)'!AV95</f>
        <v>#VALUE!</v>
      </c>
      <c r="AW95" s="9" t="e">
        <f>'ANS_RevData (LA)'!AW95+'ANS_RevData (IB)'!AW95+'ANS_RevData (IL)'!AW95+'ANS_RevData (AB)'!AW95+'ANS_RevData (EN)'!AW95+'ANS_RevData (PH)'!AW95+'ANS_RevData (OT)'!AW95</f>
        <v>#VALUE!</v>
      </c>
      <c r="AX95" s="9" t="e">
        <f>'ANS_RevData (LA)'!AX95+'ANS_RevData (IB)'!AX95+'ANS_RevData (IL)'!AX95+'ANS_RevData (AB)'!AX95+'ANS_RevData (EN)'!AX95+'ANS_RevData (PH)'!AX95+'ANS_RevData (OT)'!AX95</f>
        <v>#VALUE!</v>
      </c>
      <c r="AY95" s="9" t="e">
        <f>'ANS_RevData (LA)'!AY95+'ANS_RevData (IB)'!AY95+'ANS_RevData (IL)'!AY95+'ANS_RevData (AB)'!AY95+'ANS_RevData (EN)'!AY95+'ANS_RevData (PH)'!AY95+'ANS_RevData (OT)'!AY95</f>
        <v>#VALUE!</v>
      </c>
      <c r="AZ95" s="9" t="e">
        <f>'ANS_RevData (LA)'!AZ95+'ANS_RevData (IB)'!AZ95+'ANS_RevData (IL)'!AZ95+'ANS_RevData (AB)'!AZ95+'ANS_RevData (EN)'!AZ95+'ANS_RevData (PH)'!AZ95+'ANS_RevData (OT)'!AZ95</f>
        <v>#VALUE!</v>
      </c>
      <c r="BA95" s="9" t="e">
        <f>'ANS_RevData (LA)'!BA95+'ANS_RevData (IB)'!BA95+'ANS_RevData (IL)'!BA95+'ANS_RevData (AB)'!BA95+'ANS_RevData (EN)'!BA95+'ANS_RevData (PH)'!BA95+'ANS_RevData (OT)'!BA95</f>
        <v>#VALUE!</v>
      </c>
      <c r="BB95" s="9" t="e">
        <f>'ANS_RevData (LA)'!BB95+'ANS_RevData (IB)'!BB95+'ANS_RevData (IL)'!BB95+'ANS_RevData (AB)'!BB95+'ANS_RevData (EN)'!BB95+'ANS_RevData (PH)'!BB95+'ANS_RevData (OT)'!BB95</f>
        <v>#VALUE!</v>
      </c>
      <c r="BC95" s="9" t="e">
        <f>'ANS_RevData (LA)'!BC95+'ANS_RevData (IB)'!BC95+'ANS_RevData (IL)'!BC95+'ANS_RevData (AB)'!BC95+'ANS_RevData (EN)'!BC95+'ANS_RevData (PH)'!BC95+'ANS_RevData (OT)'!BC95</f>
        <v>#VALUE!</v>
      </c>
      <c r="BD95" s="9" t="e">
        <f>'ANS_RevData (LA)'!BD95+'ANS_RevData (IB)'!BD95+'ANS_RevData (IL)'!BD95+'ANS_RevData (AB)'!BD95+'ANS_RevData (EN)'!BD95+'ANS_RevData (PH)'!BD95+'ANS_RevData (OT)'!BD95</f>
        <v>#VALUE!</v>
      </c>
      <c r="BE95" s="9" t="e">
        <f>'ANS_RevData (LA)'!BE95+'ANS_RevData (IB)'!BE95+'ANS_RevData (IL)'!BE95+'ANS_RevData (AB)'!BE95+'ANS_RevData (EN)'!BE95+'ANS_RevData (PH)'!BE95+'ANS_RevData (OT)'!BE95</f>
        <v>#VALUE!</v>
      </c>
      <c r="BF95" s="9" t="e">
        <f>'ANS_RevData (LA)'!BF95+'ANS_RevData (IB)'!BF95+'ANS_RevData (IL)'!BF95+'ANS_RevData (AB)'!BF95+'ANS_RevData (EN)'!BF95+'ANS_RevData (PH)'!BF95+'ANS_RevData (OT)'!BF95</f>
        <v>#VALUE!</v>
      </c>
      <c r="BG95" s="9" t="e">
        <f>'ANS_RevData (LA)'!BG95+'ANS_RevData (IB)'!BG95+'ANS_RevData (IL)'!BG95+'ANS_RevData (AB)'!BG95+'ANS_RevData (EN)'!BG95+'ANS_RevData (PH)'!BG95+'ANS_RevData (OT)'!BG95</f>
        <v>#VALUE!</v>
      </c>
      <c r="BH95" s="9" t="e">
        <f>'ANS_RevData (LA)'!BH95+'ANS_RevData (IB)'!BH95+'ANS_RevData (IL)'!BH95+'ANS_RevData (AB)'!BH95+'ANS_RevData (EN)'!BH95+'ANS_RevData (PH)'!BH95+'ANS_RevData (OT)'!BH95</f>
        <v>#VALUE!</v>
      </c>
      <c r="BI95" s="9" t="e">
        <f>'ANS_RevData (LA)'!BI95+'ANS_RevData (IB)'!BI95+'ANS_RevData (IL)'!BI95+'ANS_RevData (AB)'!BI95+'ANS_RevData (EN)'!BI95+'ANS_RevData (PH)'!BI95+'ANS_RevData (OT)'!BI95</f>
        <v>#VALUE!</v>
      </c>
      <c r="BJ95" s="9" t="e">
        <f>'ANS_RevData (LA)'!BJ95+'ANS_RevData (IB)'!BJ95+'ANS_RevData (IL)'!BJ95+'ANS_RevData (AB)'!BJ95+'ANS_RevData (EN)'!BJ95+'ANS_RevData (PH)'!BJ95+'ANS_RevData (OT)'!BJ95</f>
        <v>#VALUE!</v>
      </c>
      <c r="BK95" s="9" t="e">
        <f>'ANS_RevData (LA)'!BK95+'ANS_RevData (IB)'!BK95+'ANS_RevData (IL)'!BK95+'ANS_RevData (AB)'!BK95+'ANS_RevData (EN)'!BK95+'ANS_RevData (PH)'!BK95+'ANS_RevData (OT)'!BK95</f>
        <v>#VALUE!</v>
      </c>
      <c r="BL95" s="9" t="e">
        <f>'ANS_RevData (LA)'!BL95+'ANS_RevData (IB)'!BL95+'ANS_RevData (IL)'!BL95+'ANS_RevData (AB)'!BL95+'ANS_RevData (EN)'!BL95+'ANS_RevData (PH)'!BL95+'ANS_RevData (OT)'!BL95</f>
        <v>#VALUE!</v>
      </c>
      <c r="BM95" s="9" t="e">
        <f>'ANS_RevData (LA)'!BM95+'ANS_RevData (IB)'!BM95+'ANS_RevData (IL)'!BM95+'ANS_RevData (AB)'!BM95+'ANS_RevData (EN)'!BM95+'ANS_RevData (PH)'!BM95+'ANS_RevData (OT)'!BM95</f>
        <v>#VALUE!</v>
      </c>
      <c r="BN95" s="9" t="e">
        <f>'ANS_RevData (LA)'!BN95+'ANS_RevData (IB)'!BN95+'ANS_RevData (IL)'!BN95+'ANS_RevData (AB)'!BN95+'ANS_RevData (EN)'!BN95+'ANS_RevData (PH)'!BN95+'ANS_RevData (OT)'!BN95</f>
        <v>#VALUE!</v>
      </c>
      <c r="BO95" s="73" t="e">
        <f>'ANS_RevData (LA)'!BO95+'ANS_RevData (IB)'!BO95+'ANS_RevData (IL)'!BO95+'ANS_RevData (AB)'!BO95+'ANS_RevData (EN)'!BO95+'ANS_RevData (PH)'!BO95+'ANS_RevData (OT)'!BO95</f>
        <v>#VALUE!</v>
      </c>
    </row>
    <row r="96" spans="2:67" x14ac:dyDescent="0.25">
      <c r="B96" s="292" t="s">
        <v>301</v>
      </c>
      <c r="D96" s="7">
        <f t="shared" ref="D96:AC96" si="78">D95/D94</f>
        <v>1544.6143313555453</v>
      </c>
      <c r="E96" s="7">
        <f t="shared" si="78"/>
        <v>1559.2003740939911</v>
      </c>
      <c r="F96" s="7">
        <f t="shared" si="78"/>
        <v>1567.7790521870602</v>
      </c>
      <c r="G96" s="7">
        <f t="shared" si="78"/>
        <v>1569.7662061636556</v>
      </c>
      <c r="H96" s="7">
        <f t="shared" si="78"/>
        <v>1566.0295533887083</v>
      </c>
      <c r="I96" s="7">
        <f t="shared" si="78"/>
        <v>1555.5778122931201</v>
      </c>
      <c r="J96" s="7">
        <f t="shared" si="78"/>
        <v>1549.5615327219775</v>
      </c>
      <c r="K96" s="7">
        <f t="shared" si="78"/>
        <v>1542.6084077242988</v>
      </c>
      <c r="L96" s="7">
        <f t="shared" si="78"/>
        <v>1541.662708482176</v>
      </c>
      <c r="M96" s="7">
        <f t="shared" si="78"/>
        <v>1535.922077922078</v>
      </c>
      <c r="N96" s="7">
        <f t="shared" si="78"/>
        <v>1549.7366164241164</v>
      </c>
      <c r="O96" s="7">
        <f t="shared" si="78"/>
        <v>1533.2883565105769</v>
      </c>
      <c r="P96" s="7">
        <f t="shared" si="78"/>
        <v>1537.6862448620082</v>
      </c>
      <c r="Q96" s="7">
        <f t="shared" si="78"/>
        <v>1540.1112871909086</v>
      </c>
      <c r="R96" s="7">
        <f t="shared" si="78"/>
        <v>1541.1222654677224</v>
      </c>
      <c r="S96" s="7">
        <f t="shared" si="78"/>
        <v>1526.4839441535776</v>
      </c>
      <c r="T96" s="7">
        <f t="shared" si="78"/>
        <v>1518.8843701799485</v>
      </c>
      <c r="U96" s="7">
        <f t="shared" si="78"/>
        <v>1512.5190585282742</v>
      </c>
      <c r="V96" s="7">
        <f t="shared" si="78"/>
        <v>1491.3119092728202</v>
      </c>
      <c r="W96" s="7">
        <f t="shared" si="78"/>
        <v>1495.9495120191395</v>
      </c>
      <c r="X96" s="7">
        <f t="shared" si="78"/>
        <v>1490.0164163448244</v>
      </c>
      <c r="Y96" s="7">
        <f t="shared" si="78"/>
        <v>1477.6280838451717</v>
      </c>
      <c r="Z96" s="7">
        <f t="shared" si="78"/>
        <v>1488.0965305780398</v>
      </c>
      <c r="AA96" s="7">
        <f t="shared" si="78"/>
        <v>1493.6906280904025</v>
      </c>
      <c r="AB96" s="7">
        <f t="shared" si="78"/>
        <v>1448.0428416807122</v>
      </c>
      <c r="AC96" s="7">
        <f t="shared" si="78"/>
        <v>1436.6427836927116</v>
      </c>
      <c r="AD96" s="264">
        <f>SUM(P95:AC95)/SUM(P94:AC94)</f>
        <v>1489.4751270710499</v>
      </c>
      <c r="AF96" s="7">
        <f>AF95/AF94</f>
        <v>1448.0428416807122</v>
      </c>
      <c r="AG96" s="7">
        <f>AG95/AG94</f>
        <v>1436.6427836927116</v>
      </c>
      <c r="AH96" s="7" t="e">
        <f t="shared" ref="AH96:BO96" si="79">AH95/AH94</f>
        <v>#VALUE!</v>
      </c>
      <c r="AI96" s="7" t="e">
        <f t="shared" si="79"/>
        <v>#VALUE!</v>
      </c>
      <c r="AJ96" s="9" t="e">
        <f t="shared" si="79"/>
        <v>#VALUE!</v>
      </c>
      <c r="AK96" s="9" t="e">
        <f t="shared" si="79"/>
        <v>#VALUE!</v>
      </c>
      <c r="AL96" s="9" t="e">
        <f t="shared" si="79"/>
        <v>#VALUE!</v>
      </c>
      <c r="AM96" s="9" t="e">
        <f t="shared" si="79"/>
        <v>#VALUE!</v>
      </c>
      <c r="AN96" s="9" t="e">
        <f t="shared" si="79"/>
        <v>#VALUE!</v>
      </c>
      <c r="AO96" s="9" t="e">
        <f t="shared" si="79"/>
        <v>#VALUE!</v>
      </c>
      <c r="AP96" s="9" t="e">
        <f t="shared" si="79"/>
        <v>#VALUE!</v>
      </c>
      <c r="AQ96" s="9" t="e">
        <f t="shared" si="79"/>
        <v>#VALUE!</v>
      </c>
      <c r="AR96" s="9" t="e">
        <f t="shared" si="79"/>
        <v>#VALUE!</v>
      </c>
      <c r="AS96" s="9" t="e">
        <f t="shared" si="79"/>
        <v>#VALUE!</v>
      </c>
      <c r="AT96" s="9" t="e">
        <f t="shared" si="79"/>
        <v>#VALUE!</v>
      </c>
      <c r="AU96" s="9" t="e">
        <f t="shared" si="79"/>
        <v>#VALUE!</v>
      </c>
      <c r="AV96" s="9" t="e">
        <f t="shared" si="79"/>
        <v>#VALUE!</v>
      </c>
      <c r="AW96" s="9" t="e">
        <f t="shared" si="79"/>
        <v>#VALUE!</v>
      </c>
      <c r="AX96" s="9" t="e">
        <f t="shared" si="79"/>
        <v>#VALUE!</v>
      </c>
      <c r="AY96" s="9" t="e">
        <f t="shared" si="79"/>
        <v>#VALUE!</v>
      </c>
      <c r="AZ96" s="9" t="e">
        <f t="shared" si="79"/>
        <v>#VALUE!</v>
      </c>
      <c r="BA96" s="9" t="e">
        <f t="shared" si="79"/>
        <v>#VALUE!</v>
      </c>
      <c r="BB96" s="9" t="e">
        <f t="shared" si="79"/>
        <v>#VALUE!</v>
      </c>
      <c r="BC96" s="9" t="e">
        <f t="shared" si="79"/>
        <v>#VALUE!</v>
      </c>
      <c r="BD96" s="9" t="e">
        <f t="shared" si="79"/>
        <v>#VALUE!</v>
      </c>
      <c r="BE96" s="9" t="e">
        <f t="shared" si="79"/>
        <v>#VALUE!</v>
      </c>
      <c r="BF96" s="9" t="e">
        <f t="shared" si="79"/>
        <v>#VALUE!</v>
      </c>
      <c r="BG96" s="9" t="e">
        <f t="shared" si="79"/>
        <v>#VALUE!</v>
      </c>
      <c r="BH96" s="9" t="e">
        <f t="shared" si="79"/>
        <v>#VALUE!</v>
      </c>
      <c r="BI96" s="9" t="e">
        <f t="shared" si="79"/>
        <v>#VALUE!</v>
      </c>
      <c r="BJ96" s="9" t="e">
        <f t="shared" si="79"/>
        <v>#VALUE!</v>
      </c>
      <c r="BK96" s="9" t="e">
        <f t="shared" si="79"/>
        <v>#VALUE!</v>
      </c>
      <c r="BL96" s="9" t="e">
        <f t="shared" si="79"/>
        <v>#VALUE!</v>
      </c>
      <c r="BM96" s="9" t="e">
        <f t="shared" si="79"/>
        <v>#VALUE!</v>
      </c>
      <c r="BN96" s="9" t="e">
        <f t="shared" si="79"/>
        <v>#VALUE!</v>
      </c>
      <c r="BO96" s="9" t="e">
        <f t="shared" si="79"/>
        <v>#VALUE!</v>
      </c>
    </row>
    <row r="97" spans="2:67" x14ac:dyDescent="0.25">
      <c r="B97" s="292" t="s">
        <v>302</v>
      </c>
      <c r="D97" s="7">
        <f>'ANS_RevData (LA)'!D97+'ANS_RevData (IB)'!D97+'ANS_RevData (IL)'!D97+'ANS_RevData (AB)'!D97+'ANS_RevData (EN)'!D97+'ANS_RevData (PH)'!D97+'ANS_RevData (OT)'!D97</f>
        <v>749535</v>
      </c>
      <c r="E97" s="7">
        <f>'ANS_RevData (LA)'!E97+'ANS_RevData (IB)'!E97+'ANS_RevData (IL)'!E97+'ANS_RevData (AB)'!E97+'ANS_RevData (EN)'!E97+'ANS_RevData (PH)'!E97+'ANS_RevData (OT)'!E97</f>
        <v>735616</v>
      </c>
      <c r="F97" s="7">
        <f>'ANS_RevData (LA)'!F97+'ANS_RevData (IB)'!F97+'ANS_RevData (IL)'!F97+'ANS_RevData (AB)'!F97+'ANS_RevData (EN)'!F97+'ANS_RevData (PH)'!F97+'ANS_RevData (OT)'!F97</f>
        <v>1104834.7</v>
      </c>
      <c r="G97" s="7">
        <f>'ANS_RevData (LA)'!G97+'ANS_RevData (IB)'!G97+'ANS_RevData (IL)'!G97+'ANS_RevData (AB)'!G97+'ANS_RevData (EN)'!G97+'ANS_RevData (PH)'!G97+'ANS_RevData (OT)'!G97</f>
        <v>1300186</v>
      </c>
      <c r="H97" s="7">
        <f>'ANS_RevData (LA)'!H97+'ANS_RevData (IB)'!H97+'ANS_RevData (IL)'!H97+'ANS_RevData (AB)'!H97+'ANS_RevData (EN)'!H97+'ANS_RevData (PH)'!H97+'ANS_RevData (OT)'!H97</f>
        <v>726580</v>
      </c>
      <c r="I97" s="7">
        <f>'ANS_RevData (LA)'!I97+'ANS_RevData (IB)'!I97+'ANS_RevData (IL)'!I97+'ANS_RevData (AB)'!I97+'ANS_RevData (EN)'!I97+'ANS_RevData (PH)'!I97+'ANS_RevData (OT)'!I97</f>
        <v>1437314.63</v>
      </c>
      <c r="J97" s="7">
        <f>'ANS_RevData (LA)'!J97+'ANS_RevData (IB)'!J97+'ANS_RevData (IL)'!J97+'ANS_RevData (AB)'!J97+'ANS_RevData (EN)'!J97+'ANS_RevData (PH)'!J97+'ANS_RevData (OT)'!J97</f>
        <v>1540556.3299999998</v>
      </c>
      <c r="K97" s="7">
        <f>'ANS_RevData (LA)'!K97+'ANS_RevData (IB)'!K97+'ANS_RevData (IL)'!K97+'ANS_RevData (AB)'!K97+'ANS_RevData (EN)'!K97+'ANS_RevData (PH)'!K97+'ANS_RevData (OT)'!K97</f>
        <v>1449725.1</v>
      </c>
      <c r="L97" s="7">
        <f>'ANS_RevData (LA)'!L97+'ANS_RevData (IB)'!L97+'ANS_RevData (IL)'!L97+'ANS_RevData (AB)'!L97+'ANS_RevData (EN)'!L97+'ANS_RevData (PH)'!L97+'ANS_RevData (OT)'!L97</f>
        <v>1789121.3100000003</v>
      </c>
      <c r="M97" s="7">
        <f>'ANS_RevData (LA)'!M97+'ANS_RevData (IB)'!M97+'ANS_RevData (IL)'!M97+'ANS_RevData (AB)'!M97+'ANS_RevData (EN)'!M97+'ANS_RevData (PH)'!M97+'ANS_RevData (OT)'!M97</f>
        <v>3116926.9</v>
      </c>
      <c r="N97" s="7">
        <f>'ANS_RevData (LA)'!N97+'ANS_RevData (IB)'!N97+'ANS_RevData (IL)'!N97+'ANS_RevData (AB)'!N97+'ANS_RevData (EN)'!N97+'ANS_RevData (PH)'!N97+'ANS_RevData (OT)'!N97</f>
        <v>3069639.11</v>
      </c>
      <c r="O97" s="7">
        <f>'ANS_RevData (LA)'!O97+'ANS_RevData (IB)'!O97+'ANS_RevData (IL)'!O97+'ANS_RevData (AB)'!O97+'ANS_RevData (EN)'!O97+'ANS_RevData (PH)'!O97+'ANS_RevData (OT)'!O97</f>
        <v>4227490.03</v>
      </c>
      <c r="P97" s="7">
        <f>'ANS_RevData (LA)'!P97+'ANS_RevData (IB)'!P97+'ANS_RevData (IL)'!P97+'ANS_RevData (AB)'!P97+'ANS_RevData (EN)'!P97+'ANS_RevData (PH)'!P97+'ANS_RevData (OT)'!P97</f>
        <v>3851261.87</v>
      </c>
      <c r="Q97" s="7">
        <f>'ANS_RevData (LA)'!Q97+'ANS_RevData (IB)'!Q97+'ANS_RevData (IL)'!Q97+'ANS_RevData (AB)'!Q97+'ANS_RevData (EN)'!Q97+'ANS_RevData (PH)'!Q97+'ANS_RevData (OT)'!Q97</f>
        <v>3970985.55</v>
      </c>
      <c r="R97" s="7">
        <f>'ANS_RevData (LA)'!R97+'ANS_RevData (IB)'!R97+'ANS_RevData (IL)'!R97+'ANS_RevData (AB)'!R97+'ANS_RevData (EN)'!R97+'ANS_RevData (PH)'!R97+'ANS_RevData (OT)'!R97</f>
        <v>4223255.2200000007</v>
      </c>
      <c r="S97" s="7">
        <f>'ANS_RevData (LA)'!S97+'ANS_RevData (IB)'!S97+'ANS_RevData (IL)'!S97+'ANS_RevData (AB)'!S97+'ANS_RevData (EN)'!S97+'ANS_RevData (PH)'!S97+'ANS_RevData (OT)'!S97</f>
        <v>3875470.48</v>
      </c>
      <c r="T97" s="7">
        <f>'ANS_RevData (LA)'!T97+'ANS_RevData (IB)'!T97+'ANS_RevData (IL)'!T97+'ANS_RevData (AB)'!T97+'ANS_RevData (EN)'!T97+'ANS_RevData (PH)'!T97+'ANS_RevData (OT)'!T97</f>
        <v>4373353.58</v>
      </c>
      <c r="U97" s="7">
        <f>'ANS_RevData (LA)'!U97+'ANS_RevData (IB)'!U97+'ANS_RevData (IL)'!U97+'ANS_RevData (AB)'!U97+'ANS_RevData (EN)'!U97+'ANS_RevData (PH)'!U97+'ANS_RevData (OT)'!U97</f>
        <v>4859537.0599999996</v>
      </c>
      <c r="V97" s="7">
        <f>'ANS_RevData (LA)'!V97+'ANS_RevData (IB)'!V97+'ANS_RevData (IL)'!V97+'ANS_RevData (AB)'!V97+'ANS_RevData (EN)'!V97+'ANS_RevData (PH)'!V97+'ANS_RevData (OT)'!V97</f>
        <v>5238117.3600000003</v>
      </c>
      <c r="W97" s="7">
        <f>'ANS_RevData (LA)'!W97+'ANS_RevData (IB)'!W97+'ANS_RevData (IL)'!W97+'ANS_RevData (AB)'!W97+'ANS_RevData (EN)'!W97+'ANS_RevData (PH)'!W97+'ANS_RevData (OT)'!W97</f>
        <v>5885063.54</v>
      </c>
      <c r="X97" s="7">
        <f>'ANS_RevData (LA)'!X97+'ANS_RevData (IB)'!X97+'ANS_RevData (IL)'!X97+'ANS_RevData (AB)'!X97+'ANS_RevData (EN)'!X97+'ANS_RevData (PH)'!X97+'ANS_RevData (OT)'!X97</f>
        <v>5852033.7199999997</v>
      </c>
      <c r="Y97" s="7">
        <f>'ANS_RevData (LA)'!Y97+'ANS_RevData (IB)'!Y97+'ANS_RevData (IL)'!Y97+'ANS_RevData (AB)'!Y97+'ANS_RevData (EN)'!Y97+'ANS_RevData (PH)'!Y97+'ANS_RevData (OT)'!Y97</f>
        <v>5959716.7000000002</v>
      </c>
      <c r="Z97" s="7">
        <f>'ANS_RevData (LA)'!Z97+'ANS_RevData (IB)'!Z97+'ANS_RevData (IL)'!Z97+'ANS_RevData (AB)'!Z97+'ANS_RevData (EN)'!Z97+'ANS_RevData (PH)'!Z97+'ANS_RevData (OT)'!Z97</f>
        <v>5667464.1299999999</v>
      </c>
      <c r="AA97" s="7">
        <f>'ANS_RevData (LA)'!AA97+'ANS_RevData (IB)'!AA97+'ANS_RevData (IL)'!AA97+'ANS_RevData (AB)'!AA97+'ANS_RevData (EN)'!AA97+'ANS_RevData (PH)'!AA97+'ANS_RevData (OT)'!AA97</f>
        <v>9265312.8100000005</v>
      </c>
      <c r="AB97" s="7">
        <f>'ANS_RevData (LA)'!AB97+'ANS_RevData (IB)'!AB97+'ANS_RevData (IL)'!AB97+'ANS_RevData (AB)'!AB97+'ANS_RevData (EN)'!AB97+'ANS_RevData (PH)'!AB97+'ANS_RevData (OT)'!AB97</f>
        <v>10242585.92</v>
      </c>
      <c r="AC97" s="7">
        <f>'ANS_RevData (LA)'!AC97+'ANS_RevData (IB)'!AC97+'ANS_RevData (IL)'!AC97+'ANS_RevData (AB)'!AC97+'ANS_RevData (EN)'!AC97+'ANS_RevData (PH)'!AC97+'ANS_RevData (OT)'!AC97</f>
        <v>10405952.810000001</v>
      </c>
      <c r="AF97" s="7">
        <f>AB97</f>
        <v>10242585.92</v>
      </c>
      <c r="AG97" s="7">
        <f>AC97</f>
        <v>10405952.810000001</v>
      </c>
      <c r="AH97" s="7" t="e">
        <f>'ANS_RevData (LA)'!AH97+'ANS_RevData (IB)'!AH97+'ANS_RevData (IL)'!AH97+'ANS_RevData (AB)'!AH97+'ANS_RevData (EN)'!AH97+'ANS_RevData (PH)'!AH97+'ANS_RevData (OT)'!AH97</f>
        <v>#VALUE!</v>
      </c>
      <c r="AI97" s="7" t="e">
        <f>'ANS_RevData (LA)'!AI97+'ANS_RevData (IB)'!AI97+'ANS_RevData (IL)'!AI97+'ANS_RevData (AB)'!AI97+'ANS_RevData (EN)'!AI97+'ANS_RevData (PH)'!AI97+'ANS_RevData (OT)'!AI97</f>
        <v>#VALUE!</v>
      </c>
      <c r="AJ97" s="9" t="e">
        <f>'ANS_RevData (LA)'!AJ97+'ANS_RevData (IB)'!AJ97+'ANS_RevData (IL)'!AJ97+'ANS_RevData (AB)'!AJ97+'ANS_RevData (EN)'!AJ97+'ANS_RevData (PH)'!AJ97+'ANS_RevData (OT)'!AJ97</f>
        <v>#VALUE!</v>
      </c>
      <c r="AK97" s="9" t="e">
        <f>'ANS_RevData (LA)'!AK97+'ANS_RevData (IB)'!AK97+'ANS_RevData (IL)'!AK97+'ANS_RevData (AB)'!AK97+'ANS_RevData (EN)'!AK97+'ANS_RevData (PH)'!AK97+'ANS_RevData (OT)'!AK97</f>
        <v>#VALUE!</v>
      </c>
      <c r="AL97" s="9" t="e">
        <f>'ANS_RevData (LA)'!AL97+'ANS_RevData (IB)'!AL97+'ANS_RevData (IL)'!AL97+'ANS_RevData (AB)'!AL97+'ANS_RevData (EN)'!AL97+'ANS_RevData (PH)'!AL97+'ANS_RevData (OT)'!AL97</f>
        <v>#VALUE!</v>
      </c>
      <c r="AM97" s="9" t="e">
        <f>'ANS_RevData (LA)'!AM97+'ANS_RevData (IB)'!AM97+'ANS_RevData (IL)'!AM97+'ANS_RevData (AB)'!AM97+'ANS_RevData (EN)'!AM97+'ANS_RevData (PH)'!AM97+'ANS_RevData (OT)'!AM97</f>
        <v>#VALUE!</v>
      </c>
      <c r="AN97" s="9" t="e">
        <f>'ANS_RevData (LA)'!AN97+'ANS_RevData (IB)'!AN97+'ANS_RevData (IL)'!AN97+'ANS_RevData (AB)'!AN97+'ANS_RevData (EN)'!AN97+'ANS_RevData (PH)'!AN97+'ANS_RevData (OT)'!AN97</f>
        <v>#VALUE!</v>
      </c>
      <c r="AO97" s="9" t="e">
        <f>'ANS_RevData (LA)'!AO97+'ANS_RevData (IB)'!AO97+'ANS_RevData (IL)'!AO97+'ANS_RevData (AB)'!AO97+'ANS_RevData (EN)'!AO97+'ANS_RevData (PH)'!AO97+'ANS_RevData (OT)'!AO97</f>
        <v>#VALUE!</v>
      </c>
      <c r="AP97" s="9" t="e">
        <f>'ANS_RevData (LA)'!AP97+'ANS_RevData (IB)'!AP97+'ANS_RevData (IL)'!AP97+'ANS_RevData (AB)'!AP97+'ANS_RevData (EN)'!AP97+'ANS_RevData (PH)'!AP97+'ANS_RevData (OT)'!AP97</f>
        <v>#VALUE!</v>
      </c>
      <c r="AQ97" s="9" t="e">
        <f>'ANS_RevData (LA)'!AQ97+'ANS_RevData (IB)'!AQ97+'ANS_RevData (IL)'!AQ97+'ANS_RevData (AB)'!AQ97+'ANS_RevData (EN)'!AQ97+'ANS_RevData (PH)'!AQ97+'ANS_RevData (OT)'!AQ97</f>
        <v>#VALUE!</v>
      </c>
      <c r="AR97" s="9" t="e">
        <f>'ANS_RevData (LA)'!AR97+'ANS_RevData (IB)'!AR97+'ANS_RevData (IL)'!AR97+'ANS_RevData (AB)'!AR97+'ANS_RevData (EN)'!AR97+'ANS_RevData (PH)'!AR97+'ANS_RevData (OT)'!AR97</f>
        <v>#VALUE!</v>
      </c>
      <c r="AS97" s="9" t="e">
        <f>'ANS_RevData (LA)'!AS97+'ANS_RevData (IB)'!AS97+'ANS_RevData (IL)'!AS97+'ANS_RevData (AB)'!AS97+'ANS_RevData (EN)'!AS97+'ANS_RevData (PH)'!AS97+'ANS_RevData (OT)'!AS97</f>
        <v>#VALUE!</v>
      </c>
      <c r="AT97" s="9" t="e">
        <f>'ANS_RevData (LA)'!AT97+'ANS_RevData (IB)'!AT97+'ANS_RevData (IL)'!AT97+'ANS_RevData (AB)'!AT97+'ANS_RevData (EN)'!AT97+'ANS_RevData (PH)'!AT97+'ANS_RevData (OT)'!AT97</f>
        <v>#VALUE!</v>
      </c>
      <c r="AU97" s="9" t="e">
        <f>'ANS_RevData (LA)'!AU97+'ANS_RevData (IB)'!AU97+'ANS_RevData (IL)'!AU97+'ANS_RevData (AB)'!AU97+'ANS_RevData (EN)'!AU97+'ANS_RevData (PH)'!AU97+'ANS_RevData (OT)'!AU97</f>
        <v>#VALUE!</v>
      </c>
      <c r="AV97" s="9" t="e">
        <f>'ANS_RevData (LA)'!AV97+'ANS_RevData (IB)'!AV97+'ANS_RevData (IL)'!AV97+'ANS_RevData (AB)'!AV97+'ANS_RevData (EN)'!AV97+'ANS_RevData (PH)'!AV97+'ANS_RevData (OT)'!AV97</f>
        <v>#VALUE!</v>
      </c>
      <c r="AW97" s="9" t="e">
        <f>'ANS_RevData (LA)'!AW97+'ANS_RevData (IB)'!AW97+'ANS_RevData (IL)'!AW97+'ANS_RevData (AB)'!AW97+'ANS_RevData (EN)'!AW97+'ANS_RevData (PH)'!AW97+'ANS_RevData (OT)'!AW97</f>
        <v>#VALUE!</v>
      </c>
      <c r="AX97" s="9" t="e">
        <f>'ANS_RevData (LA)'!AX97+'ANS_RevData (IB)'!AX97+'ANS_RevData (IL)'!AX97+'ANS_RevData (AB)'!AX97+'ANS_RevData (EN)'!AX97+'ANS_RevData (PH)'!AX97+'ANS_RevData (OT)'!AX97</f>
        <v>#VALUE!</v>
      </c>
      <c r="AY97" s="9" t="e">
        <f>'ANS_RevData (LA)'!AY97+'ANS_RevData (IB)'!AY97+'ANS_RevData (IL)'!AY97+'ANS_RevData (AB)'!AY97+'ANS_RevData (EN)'!AY97+'ANS_RevData (PH)'!AY97+'ANS_RevData (OT)'!AY97</f>
        <v>#VALUE!</v>
      </c>
      <c r="AZ97" s="9" t="e">
        <f>'ANS_RevData (LA)'!AZ97+'ANS_RevData (IB)'!AZ97+'ANS_RevData (IL)'!AZ97+'ANS_RevData (AB)'!AZ97+'ANS_RevData (EN)'!AZ97+'ANS_RevData (PH)'!AZ97+'ANS_RevData (OT)'!AZ97</f>
        <v>#VALUE!</v>
      </c>
      <c r="BA97" s="9" t="e">
        <f>'ANS_RevData (LA)'!BA97+'ANS_RevData (IB)'!BA97+'ANS_RevData (IL)'!BA97+'ANS_RevData (AB)'!BA97+'ANS_RevData (EN)'!BA97+'ANS_RevData (PH)'!BA97+'ANS_RevData (OT)'!BA97</f>
        <v>#VALUE!</v>
      </c>
      <c r="BB97" s="9" t="e">
        <f>'ANS_RevData (LA)'!BB97+'ANS_RevData (IB)'!BB97+'ANS_RevData (IL)'!BB97+'ANS_RevData (AB)'!BB97+'ANS_RevData (EN)'!BB97+'ANS_RevData (PH)'!BB97+'ANS_RevData (OT)'!BB97</f>
        <v>#VALUE!</v>
      </c>
      <c r="BC97" s="9" t="e">
        <f>'ANS_RevData (LA)'!BC97+'ANS_RevData (IB)'!BC97+'ANS_RevData (IL)'!BC97+'ANS_RevData (AB)'!BC97+'ANS_RevData (EN)'!BC97+'ANS_RevData (PH)'!BC97+'ANS_RevData (OT)'!BC97</f>
        <v>#VALUE!</v>
      </c>
      <c r="BD97" s="9" t="e">
        <f>'ANS_RevData (LA)'!BD97+'ANS_RevData (IB)'!BD97+'ANS_RevData (IL)'!BD97+'ANS_RevData (AB)'!BD97+'ANS_RevData (EN)'!BD97+'ANS_RevData (PH)'!BD97+'ANS_RevData (OT)'!BD97</f>
        <v>#VALUE!</v>
      </c>
      <c r="BE97" s="9" t="e">
        <f>'ANS_RevData (LA)'!BE97+'ANS_RevData (IB)'!BE97+'ANS_RevData (IL)'!BE97+'ANS_RevData (AB)'!BE97+'ANS_RevData (EN)'!BE97+'ANS_RevData (PH)'!BE97+'ANS_RevData (OT)'!BE97</f>
        <v>#VALUE!</v>
      </c>
      <c r="BF97" s="9" t="e">
        <f>'ANS_RevData (LA)'!BF97+'ANS_RevData (IB)'!BF97+'ANS_RevData (IL)'!BF97+'ANS_RevData (AB)'!BF97+'ANS_RevData (EN)'!BF97+'ANS_RevData (PH)'!BF97+'ANS_RevData (OT)'!BF97</f>
        <v>#VALUE!</v>
      </c>
      <c r="BG97" s="9" t="e">
        <f>'ANS_RevData (LA)'!BG97+'ANS_RevData (IB)'!BG97+'ANS_RevData (IL)'!BG97+'ANS_RevData (AB)'!BG97+'ANS_RevData (EN)'!BG97+'ANS_RevData (PH)'!BG97+'ANS_RevData (OT)'!BG97</f>
        <v>#VALUE!</v>
      </c>
      <c r="BH97" s="9" t="e">
        <f>'ANS_RevData (LA)'!BH97+'ANS_RevData (IB)'!BH97+'ANS_RevData (IL)'!BH97+'ANS_RevData (AB)'!BH97+'ANS_RevData (EN)'!BH97+'ANS_RevData (PH)'!BH97+'ANS_RevData (OT)'!BH97</f>
        <v>#VALUE!</v>
      </c>
      <c r="BI97" s="9" t="e">
        <f>'ANS_RevData (LA)'!BI97+'ANS_RevData (IB)'!BI97+'ANS_RevData (IL)'!BI97+'ANS_RevData (AB)'!BI97+'ANS_RevData (EN)'!BI97+'ANS_RevData (PH)'!BI97+'ANS_RevData (OT)'!BI97</f>
        <v>#VALUE!</v>
      </c>
      <c r="BJ97" s="9" t="e">
        <f>'ANS_RevData (LA)'!BJ97+'ANS_RevData (IB)'!BJ97+'ANS_RevData (IL)'!BJ97+'ANS_RevData (AB)'!BJ97+'ANS_RevData (EN)'!BJ97+'ANS_RevData (PH)'!BJ97+'ANS_RevData (OT)'!BJ97</f>
        <v>#VALUE!</v>
      </c>
      <c r="BK97" s="9" t="e">
        <f>'ANS_RevData (LA)'!BK97+'ANS_RevData (IB)'!BK97+'ANS_RevData (IL)'!BK97+'ANS_RevData (AB)'!BK97+'ANS_RevData (EN)'!BK97+'ANS_RevData (PH)'!BK97+'ANS_RevData (OT)'!BK97</f>
        <v>#VALUE!</v>
      </c>
      <c r="BL97" s="9" t="e">
        <f>'ANS_RevData (LA)'!BL97+'ANS_RevData (IB)'!BL97+'ANS_RevData (IL)'!BL97+'ANS_RevData (AB)'!BL97+'ANS_RevData (EN)'!BL97+'ANS_RevData (PH)'!BL97+'ANS_RevData (OT)'!BL97</f>
        <v>#VALUE!</v>
      </c>
      <c r="BM97" s="9" t="e">
        <f>'ANS_RevData (LA)'!BM97+'ANS_RevData (IB)'!BM97+'ANS_RevData (IL)'!BM97+'ANS_RevData (AB)'!BM97+'ANS_RevData (EN)'!BM97+'ANS_RevData (PH)'!BM97+'ANS_RevData (OT)'!BM97</f>
        <v>#VALUE!</v>
      </c>
      <c r="BN97" s="9" t="e">
        <f>'ANS_RevData (LA)'!BN97+'ANS_RevData (IB)'!BN97+'ANS_RevData (IL)'!BN97+'ANS_RevData (AB)'!BN97+'ANS_RevData (EN)'!BN97+'ANS_RevData (PH)'!BN97+'ANS_RevData (OT)'!BN97</f>
        <v>#VALUE!</v>
      </c>
      <c r="BO97" s="9" t="e">
        <f>'ANS_RevData (LA)'!BO97+'ANS_RevData (IB)'!BO97+'ANS_RevData (IL)'!BO97+'ANS_RevData (AB)'!BO97+'ANS_RevData (EN)'!BO97+'ANS_RevData (PH)'!BO97+'ANS_RevData (OT)'!BO97</f>
        <v>#VALUE!</v>
      </c>
    </row>
    <row r="98" spans="2:67" x14ac:dyDescent="0.25">
      <c r="B98" s="292" t="s">
        <v>303</v>
      </c>
      <c r="D98" s="7">
        <f>'ANS_RevData (LA)'!D98+'ANS_RevData (IB)'!D98+'ANS_RevData (IL)'!D98+'ANS_RevData (AB)'!D98+'ANS_RevData (EN)'!D98+'ANS_RevData (PH)'!D98+'ANS_RevData (OT)'!D98</f>
        <v>283560</v>
      </c>
      <c r="E98" s="7">
        <f>'ANS_RevData (LA)'!E98+'ANS_RevData (IB)'!E98+'ANS_RevData (IL)'!E98+'ANS_RevData (AB)'!E98+'ANS_RevData (EN)'!E98+'ANS_RevData (PH)'!E98+'ANS_RevData (OT)'!E98</f>
        <v>278810</v>
      </c>
      <c r="F98" s="7">
        <f>'ANS_RevData (LA)'!F98+'ANS_RevData (IB)'!F98+'ANS_RevData (IL)'!F98+'ANS_RevData (AB)'!F98+'ANS_RevData (EN)'!F98+'ANS_RevData (PH)'!F98+'ANS_RevData (OT)'!F98</f>
        <v>420490</v>
      </c>
      <c r="G98" s="7">
        <f>'ANS_RevData (LA)'!G98+'ANS_RevData (IB)'!G98+'ANS_RevData (IL)'!G98+'ANS_RevData (AB)'!G98+'ANS_RevData (EN)'!G98+'ANS_RevData (PH)'!G98+'ANS_RevData (OT)'!G98</f>
        <v>494000</v>
      </c>
      <c r="H98" s="7">
        <f>'ANS_RevData (LA)'!H98+'ANS_RevData (IB)'!H98+'ANS_RevData (IL)'!H98+'ANS_RevData (AB)'!H98+'ANS_RevData (EN)'!H98+'ANS_RevData (PH)'!H98+'ANS_RevData (OT)'!H98</f>
        <v>726580</v>
      </c>
      <c r="I98" s="7">
        <f>'ANS_RevData (LA)'!I98+'ANS_RevData (IB)'!I98+'ANS_RevData (IL)'!I98+'ANS_RevData (AB)'!I98+'ANS_RevData (EN)'!I98+'ANS_RevData (PH)'!I98+'ANS_RevData (OT)'!I98</f>
        <v>851030</v>
      </c>
      <c r="J98" s="7">
        <f>'ANS_RevData (LA)'!J98+'ANS_RevData (IB)'!J98+'ANS_RevData (IL)'!J98+'ANS_RevData (AB)'!J98+'ANS_RevData (EN)'!J98+'ANS_RevData (PH)'!J98+'ANS_RevData (OT)'!J98</f>
        <v>896760</v>
      </c>
      <c r="K98" s="7">
        <f>'ANS_RevData (LA)'!K98+'ANS_RevData (IB)'!K98+'ANS_RevData (IL)'!K98+'ANS_RevData (AB)'!K98+'ANS_RevData (EN)'!K98+'ANS_RevData (PH)'!K98+'ANS_RevData (OT)'!K98</f>
        <v>809880</v>
      </c>
      <c r="L98" s="7">
        <f>'ANS_RevData (LA)'!L98+'ANS_RevData (IB)'!L98+'ANS_RevData (IL)'!L98+'ANS_RevData (AB)'!L98+'ANS_RevData (EN)'!L98+'ANS_RevData (PH)'!L98+'ANS_RevData (OT)'!L98</f>
        <v>867280</v>
      </c>
      <c r="M98" s="7">
        <f>'ANS_RevData (LA)'!M98+'ANS_RevData (IB)'!M98+'ANS_RevData (IL)'!M98+'ANS_RevData (AB)'!M98+'ANS_RevData (EN)'!M98+'ANS_RevData (PH)'!M98+'ANS_RevData (OT)'!M98</f>
        <v>1170260</v>
      </c>
      <c r="N98" s="7">
        <f>'ANS_RevData (LA)'!N98+'ANS_RevData (IB)'!N98+'ANS_RevData (IL)'!N98+'ANS_RevData (AB)'!N98+'ANS_RevData (EN)'!N98+'ANS_RevData (PH)'!N98+'ANS_RevData (OT)'!N98</f>
        <v>1157590</v>
      </c>
      <c r="O98" s="7">
        <f>'ANS_RevData (LA)'!O98+'ANS_RevData (IB)'!O98+'ANS_RevData (IL)'!O98+'ANS_RevData (AB)'!O98+'ANS_RevData (EN)'!O98+'ANS_RevData (PH)'!O98+'ANS_RevData (OT)'!O98</f>
        <v>1584870</v>
      </c>
      <c r="P98" s="7">
        <f>'ANS_RevData (LA)'!P98+'ANS_RevData (IB)'!P98+'ANS_RevData (IL)'!P98+'ANS_RevData (AB)'!P98+'ANS_RevData (EN)'!P98+'ANS_RevData (PH)'!P98+'ANS_RevData (OT)'!P98</f>
        <v>1440870</v>
      </c>
      <c r="Q98" s="7">
        <f>'ANS_RevData (LA)'!Q98+'ANS_RevData (IB)'!Q98+'ANS_RevData (IL)'!Q98+'ANS_RevData (AB)'!Q98+'ANS_RevData (EN)'!Q98+'ANS_RevData (PH)'!Q98+'ANS_RevData (OT)'!Q98</f>
        <v>1490760</v>
      </c>
      <c r="R98" s="7">
        <f>'ANS_RevData (LA)'!R98+'ANS_RevData (IB)'!R98+'ANS_RevData (IL)'!R98+'ANS_RevData (AB)'!R98+'ANS_RevData (EN)'!R98+'ANS_RevData (PH)'!R98+'ANS_RevData (OT)'!R98</f>
        <v>1584260</v>
      </c>
      <c r="S98" s="7">
        <f>'ANS_RevData (LA)'!S98+'ANS_RevData (IB)'!S98+'ANS_RevData (IL)'!S98+'ANS_RevData (AB)'!S98+'ANS_RevData (EN)'!S98+'ANS_RevData (PH)'!S98+'ANS_RevData (OT)'!S98</f>
        <v>1449920</v>
      </c>
      <c r="T98" s="7">
        <f>'ANS_RevData (LA)'!T98+'ANS_RevData (IB)'!T98+'ANS_RevData (IL)'!T98+'ANS_RevData (AB)'!T98+'ANS_RevData (EN)'!T98+'ANS_RevData (PH)'!T98+'ANS_RevData (OT)'!T98</f>
        <v>1633390</v>
      </c>
      <c r="U98" s="7">
        <f>'ANS_RevData (LA)'!U98+'ANS_RevData (IB)'!U98+'ANS_RevData (IL)'!U98+'ANS_RevData (AB)'!U98+'ANS_RevData (EN)'!U98+'ANS_RevData (PH)'!U98+'ANS_RevData (OT)'!U98</f>
        <v>1807970</v>
      </c>
      <c r="V98" s="7">
        <f>'ANS_RevData (LA)'!V98+'ANS_RevData (IB)'!V98+'ANS_RevData (IL)'!V98+'ANS_RevData (AB)'!V98+'ANS_RevData (EN)'!V98+'ANS_RevData (PH)'!V98+'ANS_RevData (OT)'!V98</f>
        <v>1957390</v>
      </c>
      <c r="W98" s="7">
        <f>'ANS_RevData (LA)'!W98+'ANS_RevData (IB)'!W98+'ANS_RevData (IL)'!W98+'ANS_RevData (AB)'!W98+'ANS_RevData (EN)'!W98+'ANS_RevData (PH)'!W98+'ANS_RevData (OT)'!W98</f>
        <v>2202800</v>
      </c>
      <c r="X98" s="7">
        <f>'ANS_RevData (LA)'!X98+'ANS_RevData (IB)'!X98+'ANS_RevData (IL)'!X98+'ANS_RevData (AB)'!X98+'ANS_RevData (EN)'!X98+'ANS_RevData (PH)'!X98+'ANS_RevData (OT)'!X98</f>
        <v>2192060</v>
      </c>
      <c r="Y98" s="7">
        <f>'ANS_RevData (LA)'!Y98+'ANS_RevData (IB)'!Y98+'ANS_RevData (IL)'!Y98+'ANS_RevData (AB)'!Y98+'ANS_RevData (EN)'!Y98+'ANS_RevData (PH)'!Y98+'ANS_RevData (OT)'!Y98</f>
        <v>2227940</v>
      </c>
      <c r="Z98" s="7">
        <f>'ANS_RevData (LA)'!Z98+'ANS_RevData (IB)'!Z98+'ANS_RevData (IL)'!Z98+'ANS_RevData (AB)'!Z98+'ANS_RevData (EN)'!Z98+'ANS_RevData (PH)'!Z98+'ANS_RevData (OT)'!Z98</f>
        <v>2129180</v>
      </c>
      <c r="AA98" s="7">
        <f>'ANS_RevData (LA)'!AA98+'ANS_RevData (IB)'!AA98+'ANS_RevData (IL)'!AA98+'ANS_RevData (AB)'!AA98+'ANS_RevData (EN)'!AA98+'ANS_RevData (PH)'!AA98+'ANS_RevData (OT)'!AA98</f>
        <v>3470970</v>
      </c>
      <c r="AB98" s="7">
        <f>'ANS_RevData (LA)'!AB98+'ANS_RevData (IB)'!AB98+'ANS_RevData (IL)'!AB98+'ANS_RevData (AB)'!AB98+'ANS_RevData (EN)'!AB98+'ANS_RevData (PH)'!AB98+'ANS_RevData (OT)'!AB98</f>
        <v>3843230</v>
      </c>
      <c r="AC98" s="7">
        <f>'ANS_RevData (LA)'!AC98+'ANS_RevData (IB)'!AC98+'ANS_RevData (IL)'!AC98+'ANS_RevData (AB)'!AC98+'ANS_RevData (EN)'!AC98+'ANS_RevData (PH)'!AC98+'ANS_RevData (OT)'!AC98</f>
        <v>3890540</v>
      </c>
      <c r="AF98" s="7">
        <f>AB98</f>
        <v>3843230</v>
      </c>
      <c r="AG98" s="7">
        <f>AC98</f>
        <v>3890540</v>
      </c>
      <c r="AH98" s="7" t="e">
        <f>'ANS_RevData (LA)'!AH98+'ANS_RevData (IB)'!AH98+'ANS_RevData (IL)'!AH98+'ANS_RevData (AB)'!AH98+'ANS_RevData (EN)'!AH98+'ANS_RevData (PH)'!AH98+'ANS_RevData (OT)'!AH98</f>
        <v>#VALUE!</v>
      </c>
      <c r="AI98" s="7" t="e">
        <f>'ANS_RevData (LA)'!AI98+'ANS_RevData (IB)'!AI98+'ANS_RevData (IL)'!AI98+'ANS_RevData (AB)'!AI98+'ANS_RevData (EN)'!AI98+'ANS_RevData (PH)'!AI98+'ANS_RevData (OT)'!AI98</f>
        <v>#VALUE!</v>
      </c>
      <c r="AJ98" s="9" t="e">
        <f>'ANS_RevData (LA)'!AJ98+'ANS_RevData (IB)'!AJ98+'ANS_RevData (IL)'!AJ98+'ANS_RevData (AB)'!AJ98+'ANS_RevData (EN)'!AJ98+'ANS_RevData (PH)'!AJ98+'ANS_RevData (OT)'!AJ98</f>
        <v>#VALUE!</v>
      </c>
      <c r="AK98" s="9" t="e">
        <f>'ANS_RevData (LA)'!AK98+'ANS_RevData (IB)'!AK98+'ANS_RevData (IL)'!AK98+'ANS_RevData (AB)'!AK98+'ANS_RevData (EN)'!AK98+'ANS_RevData (PH)'!AK98+'ANS_RevData (OT)'!AK98</f>
        <v>#VALUE!</v>
      </c>
      <c r="AL98" s="9" t="e">
        <f>'ANS_RevData (LA)'!AL98+'ANS_RevData (IB)'!AL98+'ANS_RevData (IL)'!AL98+'ANS_RevData (AB)'!AL98+'ANS_RevData (EN)'!AL98+'ANS_RevData (PH)'!AL98+'ANS_RevData (OT)'!AL98</f>
        <v>#VALUE!</v>
      </c>
      <c r="AM98" s="9" t="e">
        <f>'ANS_RevData (LA)'!AM98+'ANS_RevData (IB)'!AM98+'ANS_RevData (IL)'!AM98+'ANS_RevData (AB)'!AM98+'ANS_RevData (EN)'!AM98+'ANS_RevData (PH)'!AM98+'ANS_RevData (OT)'!AM98</f>
        <v>#VALUE!</v>
      </c>
      <c r="AN98" s="9" t="e">
        <f>'ANS_RevData (LA)'!AN98+'ANS_RevData (IB)'!AN98+'ANS_RevData (IL)'!AN98+'ANS_RevData (AB)'!AN98+'ANS_RevData (EN)'!AN98+'ANS_RevData (PH)'!AN98+'ANS_RevData (OT)'!AN98</f>
        <v>#VALUE!</v>
      </c>
      <c r="AO98" s="9" t="e">
        <f>'ANS_RevData (LA)'!AO98+'ANS_RevData (IB)'!AO98+'ANS_RevData (IL)'!AO98+'ANS_RevData (AB)'!AO98+'ANS_RevData (EN)'!AO98+'ANS_RevData (PH)'!AO98+'ANS_RevData (OT)'!AO98</f>
        <v>#VALUE!</v>
      </c>
      <c r="AP98" s="9" t="e">
        <f>'ANS_RevData (LA)'!AP98+'ANS_RevData (IB)'!AP98+'ANS_RevData (IL)'!AP98+'ANS_RevData (AB)'!AP98+'ANS_RevData (EN)'!AP98+'ANS_RevData (PH)'!AP98+'ANS_RevData (OT)'!AP98</f>
        <v>#VALUE!</v>
      </c>
      <c r="AQ98" s="9" t="e">
        <f>'ANS_RevData (LA)'!AQ98+'ANS_RevData (IB)'!AQ98+'ANS_RevData (IL)'!AQ98+'ANS_RevData (AB)'!AQ98+'ANS_RevData (EN)'!AQ98+'ANS_RevData (PH)'!AQ98+'ANS_RevData (OT)'!AQ98</f>
        <v>#VALUE!</v>
      </c>
      <c r="AR98" s="9" t="e">
        <f>'ANS_RevData (LA)'!AR98+'ANS_RevData (IB)'!AR98+'ANS_RevData (IL)'!AR98+'ANS_RevData (AB)'!AR98+'ANS_RevData (EN)'!AR98+'ANS_RevData (PH)'!AR98+'ANS_RevData (OT)'!AR98</f>
        <v>#VALUE!</v>
      </c>
      <c r="AS98" s="9" t="e">
        <f>'ANS_RevData (LA)'!AS98+'ANS_RevData (IB)'!AS98+'ANS_RevData (IL)'!AS98+'ANS_RevData (AB)'!AS98+'ANS_RevData (EN)'!AS98+'ANS_RevData (PH)'!AS98+'ANS_RevData (OT)'!AS98</f>
        <v>#VALUE!</v>
      </c>
      <c r="AT98" s="9" t="e">
        <f>'ANS_RevData (LA)'!AT98+'ANS_RevData (IB)'!AT98+'ANS_RevData (IL)'!AT98+'ANS_RevData (AB)'!AT98+'ANS_RevData (EN)'!AT98+'ANS_RevData (PH)'!AT98+'ANS_RevData (OT)'!AT98</f>
        <v>#VALUE!</v>
      </c>
      <c r="AU98" s="9" t="e">
        <f>'ANS_RevData (LA)'!AU98+'ANS_RevData (IB)'!AU98+'ANS_RevData (IL)'!AU98+'ANS_RevData (AB)'!AU98+'ANS_RevData (EN)'!AU98+'ANS_RevData (PH)'!AU98+'ANS_RevData (OT)'!AU98</f>
        <v>#VALUE!</v>
      </c>
      <c r="AV98" s="9" t="e">
        <f>'ANS_RevData (LA)'!AV98+'ANS_RevData (IB)'!AV98+'ANS_RevData (IL)'!AV98+'ANS_RevData (AB)'!AV98+'ANS_RevData (EN)'!AV98+'ANS_RevData (PH)'!AV98+'ANS_RevData (OT)'!AV98</f>
        <v>#VALUE!</v>
      </c>
      <c r="AW98" s="9" t="e">
        <f>'ANS_RevData (LA)'!AW98+'ANS_RevData (IB)'!AW98+'ANS_RevData (IL)'!AW98+'ANS_RevData (AB)'!AW98+'ANS_RevData (EN)'!AW98+'ANS_RevData (PH)'!AW98+'ANS_RevData (OT)'!AW98</f>
        <v>#VALUE!</v>
      </c>
      <c r="AX98" s="9" t="e">
        <f>'ANS_RevData (LA)'!AX98+'ANS_RevData (IB)'!AX98+'ANS_RevData (IL)'!AX98+'ANS_RevData (AB)'!AX98+'ANS_RevData (EN)'!AX98+'ANS_RevData (PH)'!AX98+'ANS_RevData (OT)'!AX98</f>
        <v>#VALUE!</v>
      </c>
      <c r="AY98" s="9" t="e">
        <f>'ANS_RevData (LA)'!AY98+'ANS_RevData (IB)'!AY98+'ANS_RevData (IL)'!AY98+'ANS_RevData (AB)'!AY98+'ANS_RevData (EN)'!AY98+'ANS_RevData (PH)'!AY98+'ANS_RevData (OT)'!AY98</f>
        <v>#VALUE!</v>
      </c>
      <c r="AZ98" s="9" t="e">
        <f>'ANS_RevData (LA)'!AZ98+'ANS_RevData (IB)'!AZ98+'ANS_RevData (IL)'!AZ98+'ANS_RevData (AB)'!AZ98+'ANS_RevData (EN)'!AZ98+'ANS_RevData (PH)'!AZ98+'ANS_RevData (OT)'!AZ98</f>
        <v>#VALUE!</v>
      </c>
      <c r="BA98" s="9" t="e">
        <f>'ANS_RevData (LA)'!BA98+'ANS_RevData (IB)'!BA98+'ANS_RevData (IL)'!BA98+'ANS_RevData (AB)'!BA98+'ANS_RevData (EN)'!BA98+'ANS_RevData (PH)'!BA98+'ANS_RevData (OT)'!BA98</f>
        <v>#VALUE!</v>
      </c>
      <c r="BB98" s="9" t="e">
        <f>'ANS_RevData (LA)'!BB98+'ANS_RevData (IB)'!BB98+'ANS_RevData (IL)'!BB98+'ANS_RevData (AB)'!BB98+'ANS_RevData (EN)'!BB98+'ANS_RevData (PH)'!BB98+'ANS_RevData (OT)'!BB98</f>
        <v>#VALUE!</v>
      </c>
      <c r="BC98" s="9" t="e">
        <f>'ANS_RevData (LA)'!BC98+'ANS_RevData (IB)'!BC98+'ANS_RevData (IL)'!BC98+'ANS_RevData (AB)'!BC98+'ANS_RevData (EN)'!BC98+'ANS_RevData (PH)'!BC98+'ANS_RevData (OT)'!BC98</f>
        <v>#VALUE!</v>
      </c>
      <c r="BD98" s="9" t="e">
        <f>'ANS_RevData (LA)'!BD98+'ANS_RevData (IB)'!BD98+'ANS_RevData (IL)'!BD98+'ANS_RevData (AB)'!BD98+'ANS_RevData (EN)'!BD98+'ANS_RevData (PH)'!BD98+'ANS_RevData (OT)'!BD98</f>
        <v>#VALUE!</v>
      </c>
      <c r="BE98" s="9" t="e">
        <f>'ANS_RevData (LA)'!BE98+'ANS_RevData (IB)'!BE98+'ANS_RevData (IL)'!BE98+'ANS_RevData (AB)'!BE98+'ANS_RevData (EN)'!BE98+'ANS_RevData (PH)'!BE98+'ANS_RevData (OT)'!BE98</f>
        <v>#VALUE!</v>
      </c>
      <c r="BF98" s="9" t="e">
        <f>'ANS_RevData (LA)'!BF98+'ANS_RevData (IB)'!BF98+'ANS_RevData (IL)'!BF98+'ANS_RevData (AB)'!BF98+'ANS_RevData (EN)'!BF98+'ANS_RevData (PH)'!BF98+'ANS_RevData (OT)'!BF98</f>
        <v>#VALUE!</v>
      </c>
      <c r="BG98" s="9" t="e">
        <f>'ANS_RevData (LA)'!BG98+'ANS_RevData (IB)'!BG98+'ANS_RevData (IL)'!BG98+'ANS_RevData (AB)'!BG98+'ANS_RevData (EN)'!BG98+'ANS_RevData (PH)'!BG98+'ANS_RevData (OT)'!BG98</f>
        <v>#VALUE!</v>
      </c>
      <c r="BH98" s="9" t="e">
        <f>'ANS_RevData (LA)'!BH98+'ANS_RevData (IB)'!BH98+'ANS_RevData (IL)'!BH98+'ANS_RevData (AB)'!BH98+'ANS_RevData (EN)'!BH98+'ANS_RevData (PH)'!BH98+'ANS_RevData (OT)'!BH98</f>
        <v>#VALUE!</v>
      </c>
      <c r="BI98" s="9" t="e">
        <f>'ANS_RevData (LA)'!BI98+'ANS_RevData (IB)'!BI98+'ANS_RevData (IL)'!BI98+'ANS_RevData (AB)'!BI98+'ANS_RevData (EN)'!BI98+'ANS_RevData (PH)'!BI98+'ANS_RevData (OT)'!BI98</f>
        <v>#VALUE!</v>
      </c>
      <c r="BJ98" s="9" t="e">
        <f>'ANS_RevData (LA)'!BJ98+'ANS_RevData (IB)'!BJ98+'ANS_RevData (IL)'!BJ98+'ANS_RevData (AB)'!BJ98+'ANS_RevData (EN)'!BJ98+'ANS_RevData (PH)'!BJ98+'ANS_RevData (OT)'!BJ98</f>
        <v>#VALUE!</v>
      </c>
      <c r="BK98" s="9" t="e">
        <f>'ANS_RevData (LA)'!BK98+'ANS_RevData (IB)'!BK98+'ANS_RevData (IL)'!BK98+'ANS_RevData (AB)'!BK98+'ANS_RevData (EN)'!BK98+'ANS_RevData (PH)'!BK98+'ANS_RevData (OT)'!BK98</f>
        <v>#VALUE!</v>
      </c>
      <c r="BL98" s="9" t="e">
        <f>'ANS_RevData (LA)'!BL98+'ANS_RevData (IB)'!BL98+'ANS_RevData (IL)'!BL98+'ANS_RevData (AB)'!BL98+'ANS_RevData (EN)'!BL98+'ANS_RevData (PH)'!BL98+'ANS_RevData (OT)'!BL98</f>
        <v>#VALUE!</v>
      </c>
      <c r="BM98" s="9" t="e">
        <f>'ANS_RevData (LA)'!BM98+'ANS_RevData (IB)'!BM98+'ANS_RevData (IL)'!BM98+'ANS_RevData (AB)'!BM98+'ANS_RevData (EN)'!BM98+'ANS_RevData (PH)'!BM98+'ANS_RevData (OT)'!BM98</f>
        <v>#VALUE!</v>
      </c>
      <c r="BN98" s="9" t="e">
        <f>'ANS_RevData (LA)'!BN98+'ANS_RevData (IB)'!BN98+'ANS_RevData (IL)'!BN98+'ANS_RevData (AB)'!BN98+'ANS_RevData (EN)'!BN98+'ANS_RevData (PH)'!BN98+'ANS_RevData (OT)'!BN98</f>
        <v>#VALUE!</v>
      </c>
      <c r="BO98" s="9" t="e">
        <f>'ANS_RevData (LA)'!BO98+'ANS_RevData (IB)'!BO98+'ANS_RevData (IL)'!BO98+'ANS_RevData (AB)'!BO98+'ANS_RevData (EN)'!BO98+'ANS_RevData (PH)'!BO98+'ANS_RevData (OT)'!BO98</f>
        <v>#VALUE!</v>
      </c>
    </row>
    <row r="100" spans="2:67" x14ac:dyDescent="0.25">
      <c r="B100" s="290" t="s">
        <v>120</v>
      </c>
      <c r="D100" s="240"/>
      <c r="E100" s="240"/>
      <c r="F100" s="240"/>
      <c r="G100" s="240"/>
      <c r="H100" s="240"/>
      <c r="I100" s="240"/>
      <c r="J100" s="240"/>
      <c r="K100" s="240"/>
      <c r="L100" s="240"/>
      <c r="M100" s="240"/>
      <c r="N100" s="240"/>
      <c r="O100" s="240"/>
      <c r="P100" s="240"/>
      <c r="Q100" s="240"/>
      <c r="R100" s="240"/>
      <c r="S100" s="240"/>
      <c r="T100" s="240"/>
      <c r="U100" s="240"/>
      <c r="V100" s="240"/>
      <c r="W100" s="240"/>
      <c r="X100" s="240"/>
      <c r="Y100" s="240"/>
      <c r="Z100" s="240"/>
      <c r="AA100" s="234"/>
      <c r="AB100" s="234"/>
      <c r="AC100" s="234">
        <f>RATE((COUNT($X$1:$AC$1)),,-$W101,$AC101)</f>
        <v>0.11125764268205654</v>
      </c>
      <c r="AF100" s="234"/>
      <c r="AG100" s="234"/>
      <c r="AH100" s="234"/>
      <c r="AI100" s="234"/>
    </row>
    <row r="101" spans="2:67" x14ac:dyDescent="0.25">
      <c r="B101" s="291" t="s">
        <v>137</v>
      </c>
      <c r="D101" s="243"/>
      <c r="E101" s="243"/>
      <c r="F101" s="243"/>
      <c r="G101" s="243"/>
      <c r="H101" s="243"/>
      <c r="I101" s="243"/>
      <c r="J101" s="243"/>
      <c r="K101" s="243"/>
      <c r="L101" s="243"/>
      <c r="M101" s="243"/>
      <c r="N101" s="243"/>
      <c r="O101" s="243"/>
      <c r="P101" s="243"/>
      <c r="Q101" s="243"/>
      <c r="R101" s="243"/>
      <c r="S101" s="243"/>
      <c r="T101" s="243"/>
      <c r="U101" s="243"/>
      <c r="V101" s="243">
        <f t="shared" ref="V101:AC101" si="80">V108+V109</f>
        <v>35</v>
      </c>
      <c r="W101" s="243">
        <f t="shared" si="80"/>
        <v>796</v>
      </c>
      <c r="X101" s="243">
        <f t="shared" si="80"/>
        <v>1131</v>
      </c>
      <c r="Y101" s="243">
        <f t="shared" si="80"/>
        <v>1226</v>
      </c>
      <c r="Z101" s="243">
        <f t="shared" si="80"/>
        <v>1263</v>
      </c>
      <c r="AA101" s="243">
        <f t="shared" si="80"/>
        <v>1397</v>
      </c>
      <c r="AB101" s="243">
        <f t="shared" si="80"/>
        <v>1445</v>
      </c>
      <c r="AC101" s="243">
        <f t="shared" si="80"/>
        <v>1499</v>
      </c>
      <c r="AF101" s="244">
        <f>SUM(AF108:AF109)</f>
        <v>1445</v>
      </c>
      <c r="AG101" s="244">
        <f t="shared" ref="AG101:BO101" si="81">ROUND((AF108+AF109)*(1+AG102),)</f>
        <v>1503</v>
      </c>
      <c r="AH101" s="244">
        <f t="shared" si="81"/>
        <v>1559</v>
      </c>
      <c r="AI101" s="244" t="e">
        <f t="shared" si="81"/>
        <v>#VALUE!</v>
      </c>
      <c r="AJ101" s="245" t="e">
        <f t="shared" si="81"/>
        <v>#VALUE!</v>
      </c>
      <c r="AK101" s="245" t="e">
        <f t="shared" si="81"/>
        <v>#VALUE!</v>
      </c>
      <c r="AL101" s="245" t="e">
        <f t="shared" si="81"/>
        <v>#VALUE!</v>
      </c>
      <c r="AM101" s="245" t="e">
        <f t="shared" si="81"/>
        <v>#VALUE!</v>
      </c>
      <c r="AN101" s="245" t="e">
        <f t="shared" si="81"/>
        <v>#VALUE!</v>
      </c>
      <c r="AO101" s="245" t="e">
        <f t="shared" si="81"/>
        <v>#VALUE!</v>
      </c>
      <c r="AP101" s="245" t="e">
        <f t="shared" si="81"/>
        <v>#VALUE!</v>
      </c>
      <c r="AQ101" s="245" t="e">
        <f t="shared" si="81"/>
        <v>#VALUE!</v>
      </c>
      <c r="AR101" s="245" t="e">
        <f t="shared" si="81"/>
        <v>#VALUE!</v>
      </c>
      <c r="AS101" s="245" t="e">
        <f t="shared" si="81"/>
        <v>#VALUE!</v>
      </c>
      <c r="AT101" s="245" t="e">
        <f t="shared" si="81"/>
        <v>#VALUE!</v>
      </c>
      <c r="AU101" s="245" t="e">
        <f t="shared" si="81"/>
        <v>#VALUE!</v>
      </c>
      <c r="AV101" s="245" t="e">
        <f t="shared" si="81"/>
        <v>#VALUE!</v>
      </c>
      <c r="AW101" s="245" t="e">
        <f t="shared" si="81"/>
        <v>#VALUE!</v>
      </c>
      <c r="AX101" s="245" t="e">
        <f t="shared" si="81"/>
        <v>#VALUE!</v>
      </c>
      <c r="AY101" s="245" t="e">
        <f t="shared" si="81"/>
        <v>#VALUE!</v>
      </c>
      <c r="AZ101" s="245" t="e">
        <f t="shared" si="81"/>
        <v>#VALUE!</v>
      </c>
      <c r="BA101" s="245" t="e">
        <f t="shared" si="81"/>
        <v>#VALUE!</v>
      </c>
      <c r="BB101" s="245" t="e">
        <f t="shared" si="81"/>
        <v>#VALUE!</v>
      </c>
      <c r="BC101" s="245" t="e">
        <f t="shared" si="81"/>
        <v>#VALUE!</v>
      </c>
      <c r="BD101" s="245" t="e">
        <f t="shared" si="81"/>
        <v>#VALUE!</v>
      </c>
      <c r="BE101" s="245" t="e">
        <f t="shared" si="81"/>
        <v>#VALUE!</v>
      </c>
      <c r="BF101" s="245" t="e">
        <f t="shared" si="81"/>
        <v>#VALUE!</v>
      </c>
      <c r="BG101" s="245" t="e">
        <f t="shared" si="81"/>
        <v>#VALUE!</v>
      </c>
      <c r="BH101" s="245" t="e">
        <f t="shared" si="81"/>
        <v>#VALUE!</v>
      </c>
      <c r="BI101" s="245" t="e">
        <f t="shared" si="81"/>
        <v>#VALUE!</v>
      </c>
      <c r="BJ101" s="245" t="e">
        <f t="shared" si="81"/>
        <v>#VALUE!</v>
      </c>
      <c r="BK101" s="245" t="e">
        <f t="shared" si="81"/>
        <v>#VALUE!</v>
      </c>
      <c r="BL101" s="245" t="e">
        <f t="shared" si="81"/>
        <v>#VALUE!</v>
      </c>
      <c r="BM101" s="245" t="e">
        <f t="shared" si="81"/>
        <v>#VALUE!</v>
      </c>
      <c r="BN101" s="245" t="e">
        <f t="shared" si="81"/>
        <v>#VALUE!</v>
      </c>
      <c r="BO101" s="245" t="e">
        <f t="shared" si="81"/>
        <v>#VALUE!</v>
      </c>
    </row>
    <row r="102" spans="2:67" x14ac:dyDescent="0.25">
      <c r="B102" s="287" t="s">
        <v>99</v>
      </c>
      <c r="C102" s="247"/>
      <c r="D102" s="248"/>
      <c r="E102" s="249"/>
      <c r="F102" s="249"/>
      <c r="G102" s="249"/>
      <c r="H102" s="249"/>
      <c r="I102" s="249"/>
      <c r="J102" s="249"/>
      <c r="K102" s="249"/>
      <c r="L102" s="249"/>
      <c r="M102" s="249"/>
      <c r="N102" s="249"/>
      <c r="O102" s="249"/>
      <c r="P102" s="249"/>
      <c r="Q102" s="249"/>
      <c r="R102" s="249"/>
      <c r="S102" s="249"/>
      <c r="T102" s="249"/>
      <c r="U102" s="249"/>
      <c r="V102" s="249"/>
      <c r="W102" s="249">
        <f t="shared" ref="W102:AB102" si="82">RATE(1,,-V101,W101)</f>
        <v>21.742857142857144</v>
      </c>
      <c r="X102" s="249">
        <f t="shared" si="82"/>
        <v>0.42085427135678377</v>
      </c>
      <c r="Y102" s="249">
        <f t="shared" si="82"/>
        <v>8.3996463306808197E-2</v>
      </c>
      <c r="Z102" s="249">
        <f t="shared" si="82"/>
        <v>3.017944535073408E-2</v>
      </c>
      <c r="AA102" s="249">
        <f t="shared" si="82"/>
        <v>0.10609659540775936</v>
      </c>
      <c r="AB102" s="249">
        <f t="shared" si="82"/>
        <v>3.4359341445955711E-2</v>
      </c>
      <c r="AC102" s="249">
        <f>RATE(1,,-AA101,AC101)</f>
        <v>7.3013600572655851E-2</v>
      </c>
      <c r="AD102" s="250">
        <v>0.05</v>
      </c>
      <c r="AF102" s="267">
        <v>0.04</v>
      </c>
      <c r="AG102" s="267">
        <f>AF102</f>
        <v>0.04</v>
      </c>
      <c r="AH102" s="267">
        <f t="shared" ref="AH102:AW106" si="83">AG102</f>
        <v>0.04</v>
      </c>
      <c r="AI102" s="267">
        <f t="shared" si="83"/>
        <v>0.04</v>
      </c>
      <c r="AJ102" s="267">
        <v>4.2999999999999997E-2</v>
      </c>
      <c r="AK102" s="267">
        <v>4.7E-2</v>
      </c>
      <c r="AL102" s="252">
        <f>AD102</f>
        <v>0.05</v>
      </c>
      <c r="AM102" s="252">
        <f t="shared" si="83"/>
        <v>0.05</v>
      </c>
      <c r="AN102" s="252">
        <f t="shared" si="83"/>
        <v>0.05</v>
      </c>
      <c r="AO102" s="252">
        <f t="shared" si="83"/>
        <v>0.05</v>
      </c>
      <c r="AP102" s="252">
        <f t="shared" si="83"/>
        <v>0.05</v>
      </c>
      <c r="AQ102" s="252">
        <f t="shared" si="83"/>
        <v>0.05</v>
      </c>
      <c r="AR102" s="252">
        <f t="shared" si="83"/>
        <v>0.05</v>
      </c>
      <c r="AS102" s="252">
        <f t="shared" si="83"/>
        <v>0.05</v>
      </c>
      <c r="AT102" s="252">
        <f t="shared" si="83"/>
        <v>0.05</v>
      </c>
      <c r="AU102" s="252">
        <f t="shared" si="83"/>
        <v>0.05</v>
      </c>
      <c r="AV102" s="252">
        <f t="shared" si="83"/>
        <v>0.05</v>
      </c>
      <c r="AW102" s="252">
        <f t="shared" si="83"/>
        <v>0.05</v>
      </c>
      <c r="AX102" s="252">
        <f t="shared" ref="AX102:BM106" si="84">AW102</f>
        <v>0.05</v>
      </c>
      <c r="AY102" s="252">
        <f t="shared" si="84"/>
        <v>0.05</v>
      </c>
      <c r="AZ102" s="252">
        <f t="shared" si="84"/>
        <v>0.05</v>
      </c>
      <c r="BA102" s="252">
        <f t="shared" si="84"/>
        <v>0.05</v>
      </c>
      <c r="BB102" s="252">
        <f t="shared" si="84"/>
        <v>0.05</v>
      </c>
      <c r="BC102" s="252">
        <f t="shared" si="84"/>
        <v>0.05</v>
      </c>
      <c r="BD102" s="252">
        <f t="shared" si="84"/>
        <v>0.05</v>
      </c>
      <c r="BE102" s="252">
        <f t="shared" si="84"/>
        <v>0.05</v>
      </c>
      <c r="BF102" s="252">
        <f t="shared" si="84"/>
        <v>0.05</v>
      </c>
      <c r="BG102" s="252">
        <f t="shared" si="84"/>
        <v>0.05</v>
      </c>
      <c r="BH102" s="252">
        <f t="shared" si="84"/>
        <v>0.05</v>
      </c>
      <c r="BI102" s="252">
        <f t="shared" si="84"/>
        <v>0.05</v>
      </c>
      <c r="BJ102" s="252">
        <f t="shared" si="84"/>
        <v>0.05</v>
      </c>
      <c r="BK102" s="252">
        <f t="shared" si="84"/>
        <v>0.05</v>
      </c>
      <c r="BL102" s="252">
        <f t="shared" si="84"/>
        <v>0.05</v>
      </c>
      <c r="BM102" s="252">
        <f t="shared" si="84"/>
        <v>0.05</v>
      </c>
      <c r="BN102" s="252">
        <f t="shared" ref="BN102:BO106" si="85">BM102</f>
        <v>0.05</v>
      </c>
      <c r="BO102" s="252">
        <f t="shared" si="85"/>
        <v>0.05</v>
      </c>
    </row>
    <row r="103" spans="2:67" x14ac:dyDescent="0.25">
      <c r="B103" s="287" t="s">
        <v>101</v>
      </c>
      <c r="C103" s="247"/>
      <c r="D103" s="253"/>
      <c r="E103" s="253"/>
      <c r="F103" s="253"/>
      <c r="G103" s="253"/>
      <c r="H103" s="253"/>
      <c r="I103" s="253"/>
      <c r="J103" s="253"/>
      <c r="K103" s="253"/>
      <c r="L103" s="253"/>
      <c r="M103" s="253"/>
      <c r="N103" s="253"/>
      <c r="O103" s="253"/>
      <c r="P103" s="253"/>
      <c r="Q103" s="253"/>
      <c r="R103" s="253"/>
      <c r="S103" s="253"/>
      <c r="T103" s="253"/>
      <c r="U103" s="253"/>
      <c r="V103" s="253">
        <f t="shared" ref="V103:AC103" si="86">V109/V101</f>
        <v>0</v>
      </c>
      <c r="W103" s="253">
        <f t="shared" si="86"/>
        <v>1.2562814070351759E-3</v>
      </c>
      <c r="X103" s="253">
        <f t="shared" si="86"/>
        <v>2.475685234305924E-2</v>
      </c>
      <c r="Y103" s="253">
        <f t="shared" si="86"/>
        <v>4.6492659053833603E-2</v>
      </c>
      <c r="Z103" s="253">
        <f t="shared" si="86"/>
        <v>6.0174188440221696E-2</v>
      </c>
      <c r="AA103" s="253">
        <f t="shared" si="86"/>
        <v>4.2949176807444527E-2</v>
      </c>
      <c r="AB103" s="253">
        <f t="shared" si="86"/>
        <v>5.6055363321799306E-2</v>
      </c>
      <c r="AC103" s="253">
        <f t="shared" si="86"/>
        <v>3.4022681787858569E-2</v>
      </c>
      <c r="AD103" s="250">
        <f>ANS_Metrics_Assumptions!E36</f>
        <v>2.5000000000000001E-2</v>
      </c>
      <c r="AF103" s="254">
        <f>AD103</f>
        <v>2.5000000000000001E-2</v>
      </c>
      <c r="AG103" s="254">
        <f>AF103</f>
        <v>2.5000000000000001E-2</v>
      </c>
      <c r="AH103" s="254">
        <f t="shared" si="83"/>
        <v>2.5000000000000001E-2</v>
      </c>
      <c r="AI103" s="254">
        <f t="shared" si="83"/>
        <v>2.5000000000000001E-2</v>
      </c>
      <c r="AJ103" s="252">
        <f t="shared" si="83"/>
        <v>2.5000000000000001E-2</v>
      </c>
      <c r="AK103" s="252">
        <f t="shared" si="83"/>
        <v>2.5000000000000001E-2</v>
      </c>
      <c r="AL103" s="252">
        <f>AD103</f>
        <v>2.5000000000000001E-2</v>
      </c>
      <c r="AM103" s="252">
        <f t="shared" si="83"/>
        <v>2.5000000000000001E-2</v>
      </c>
      <c r="AN103" s="252">
        <f t="shared" si="83"/>
        <v>2.5000000000000001E-2</v>
      </c>
      <c r="AO103" s="252">
        <f t="shared" si="83"/>
        <v>2.5000000000000001E-2</v>
      </c>
      <c r="AP103" s="252">
        <f t="shared" si="83"/>
        <v>2.5000000000000001E-2</v>
      </c>
      <c r="AQ103" s="252">
        <f t="shared" si="83"/>
        <v>2.5000000000000001E-2</v>
      </c>
      <c r="AR103" s="252">
        <f t="shared" si="83"/>
        <v>2.5000000000000001E-2</v>
      </c>
      <c r="AS103" s="252">
        <f t="shared" si="83"/>
        <v>2.5000000000000001E-2</v>
      </c>
      <c r="AT103" s="252">
        <f t="shared" si="83"/>
        <v>2.5000000000000001E-2</v>
      </c>
      <c r="AU103" s="252">
        <f t="shared" si="83"/>
        <v>2.5000000000000001E-2</v>
      </c>
      <c r="AV103" s="252">
        <f t="shared" si="83"/>
        <v>2.5000000000000001E-2</v>
      </c>
      <c r="AW103" s="252">
        <f t="shared" si="83"/>
        <v>2.5000000000000001E-2</v>
      </c>
      <c r="AX103" s="252">
        <f t="shared" si="84"/>
        <v>2.5000000000000001E-2</v>
      </c>
      <c r="AY103" s="252">
        <f t="shared" si="84"/>
        <v>2.5000000000000001E-2</v>
      </c>
      <c r="AZ103" s="252">
        <f t="shared" si="84"/>
        <v>2.5000000000000001E-2</v>
      </c>
      <c r="BA103" s="252">
        <f t="shared" si="84"/>
        <v>2.5000000000000001E-2</v>
      </c>
      <c r="BB103" s="252">
        <f t="shared" si="84"/>
        <v>2.5000000000000001E-2</v>
      </c>
      <c r="BC103" s="252">
        <f t="shared" si="84"/>
        <v>2.5000000000000001E-2</v>
      </c>
      <c r="BD103" s="252">
        <f t="shared" si="84"/>
        <v>2.5000000000000001E-2</v>
      </c>
      <c r="BE103" s="252">
        <f t="shared" si="84"/>
        <v>2.5000000000000001E-2</v>
      </c>
      <c r="BF103" s="252">
        <f t="shared" si="84"/>
        <v>2.5000000000000001E-2</v>
      </c>
      <c r="BG103" s="252">
        <f t="shared" si="84"/>
        <v>2.5000000000000001E-2</v>
      </c>
      <c r="BH103" s="252">
        <f t="shared" si="84"/>
        <v>2.5000000000000001E-2</v>
      </c>
      <c r="BI103" s="252">
        <f t="shared" si="84"/>
        <v>2.5000000000000001E-2</v>
      </c>
      <c r="BJ103" s="252">
        <f t="shared" si="84"/>
        <v>2.5000000000000001E-2</v>
      </c>
      <c r="BK103" s="252">
        <f t="shared" si="84"/>
        <v>2.5000000000000001E-2</v>
      </c>
      <c r="BL103" s="252">
        <f t="shared" si="84"/>
        <v>2.5000000000000001E-2</v>
      </c>
      <c r="BM103" s="252">
        <f t="shared" si="84"/>
        <v>2.5000000000000001E-2</v>
      </c>
      <c r="BN103" s="252">
        <f t="shared" si="85"/>
        <v>2.5000000000000001E-2</v>
      </c>
      <c r="BO103" s="252">
        <f t="shared" si="85"/>
        <v>2.5000000000000001E-2</v>
      </c>
    </row>
    <row r="104" spans="2:67" x14ac:dyDescent="0.25">
      <c r="B104" s="287" t="s">
        <v>133</v>
      </c>
      <c r="C104" s="247"/>
      <c r="D104" s="255"/>
      <c r="E104" s="255"/>
      <c r="F104" s="255"/>
      <c r="G104" s="255"/>
      <c r="H104" s="255"/>
      <c r="I104" s="255"/>
      <c r="J104" s="255"/>
      <c r="K104" s="255"/>
      <c r="L104" s="255"/>
      <c r="M104" s="255"/>
      <c r="N104" s="255"/>
      <c r="O104" s="255"/>
      <c r="P104" s="255"/>
      <c r="Q104" s="255"/>
      <c r="R104" s="255"/>
      <c r="S104" s="255"/>
      <c r="T104" s="255"/>
      <c r="U104" s="255"/>
      <c r="V104" s="255">
        <f t="shared" ref="V104:AC104" si="87">V110/V108</f>
        <v>1.5428571428571429</v>
      </c>
      <c r="W104" s="255">
        <f t="shared" si="87"/>
        <v>6.7308176100628927</v>
      </c>
      <c r="X104" s="255">
        <f t="shared" si="87"/>
        <v>8.6455122393472355</v>
      </c>
      <c r="Y104" s="255">
        <f t="shared" si="87"/>
        <v>9.470487596236099</v>
      </c>
      <c r="Z104" s="255">
        <f t="shared" si="87"/>
        <v>9.1086773378264532</v>
      </c>
      <c r="AA104" s="255">
        <f t="shared" si="87"/>
        <v>13.697830964846672</v>
      </c>
      <c r="AB104" s="255">
        <f t="shared" si="87"/>
        <v>15.192815249266863</v>
      </c>
      <c r="AC104" s="255">
        <f t="shared" si="87"/>
        <v>13.463397790055248</v>
      </c>
      <c r="AD104" s="256">
        <v>15</v>
      </c>
      <c r="AF104" s="268">
        <v>7.5438477226376612</v>
      </c>
      <c r="AG104" s="268">
        <f>AF104</f>
        <v>7.5438477226376612</v>
      </c>
      <c r="AH104" s="268">
        <f t="shared" si="83"/>
        <v>7.5438477226376612</v>
      </c>
      <c r="AI104" s="268">
        <f t="shared" si="83"/>
        <v>7.5438477226376612</v>
      </c>
      <c r="AJ104" s="268">
        <v>10</v>
      </c>
      <c r="AK104" s="268">
        <v>12.5</v>
      </c>
      <c r="AL104" s="258">
        <f>AD104</f>
        <v>15</v>
      </c>
      <c r="AM104" s="258">
        <f t="shared" si="83"/>
        <v>15</v>
      </c>
      <c r="AN104" s="258">
        <f t="shared" si="83"/>
        <v>15</v>
      </c>
      <c r="AO104" s="258">
        <f t="shared" si="83"/>
        <v>15</v>
      </c>
      <c r="AP104" s="258">
        <f t="shared" si="83"/>
        <v>15</v>
      </c>
      <c r="AQ104" s="258">
        <f t="shared" si="83"/>
        <v>15</v>
      </c>
      <c r="AR104" s="258">
        <f t="shared" si="83"/>
        <v>15</v>
      </c>
      <c r="AS104" s="258">
        <f t="shared" si="83"/>
        <v>15</v>
      </c>
      <c r="AT104" s="258">
        <f t="shared" si="83"/>
        <v>15</v>
      </c>
      <c r="AU104" s="258">
        <f t="shared" si="83"/>
        <v>15</v>
      </c>
      <c r="AV104" s="258">
        <f t="shared" si="83"/>
        <v>15</v>
      </c>
      <c r="AW104" s="258">
        <f t="shared" si="83"/>
        <v>15</v>
      </c>
      <c r="AX104" s="258">
        <f t="shared" si="84"/>
        <v>15</v>
      </c>
      <c r="AY104" s="258">
        <f t="shared" si="84"/>
        <v>15</v>
      </c>
      <c r="AZ104" s="258">
        <f t="shared" si="84"/>
        <v>15</v>
      </c>
      <c r="BA104" s="258">
        <f t="shared" si="84"/>
        <v>15</v>
      </c>
      <c r="BB104" s="258">
        <f t="shared" si="84"/>
        <v>15</v>
      </c>
      <c r="BC104" s="258">
        <f t="shared" si="84"/>
        <v>15</v>
      </c>
      <c r="BD104" s="258">
        <f t="shared" si="84"/>
        <v>15</v>
      </c>
      <c r="BE104" s="258">
        <f t="shared" si="84"/>
        <v>15</v>
      </c>
      <c r="BF104" s="258">
        <f t="shared" si="84"/>
        <v>15</v>
      </c>
      <c r="BG104" s="258">
        <f t="shared" si="84"/>
        <v>15</v>
      </c>
      <c r="BH104" s="258">
        <f t="shared" si="84"/>
        <v>15</v>
      </c>
      <c r="BI104" s="258">
        <f t="shared" si="84"/>
        <v>15</v>
      </c>
      <c r="BJ104" s="258">
        <f t="shared" si="84"/>
        <v>15</v>
      </c>
      <c r="BK104" s="258">
        <f t="shared" si="84"/>
        <v>15</v>
      </c>
      <c r="BL104" s="258">
        <f t="shared" si="84"/>
        <v>15</v>
      </c>
      <c r="BM104" s="258">
        <f t="shared" si="84"/>
        <v>15</v>
      </c>
      <c r="BN104" s="258">
        <f t="shared" si="85"/>
        <v>15</v>
      </c>
      <c r="BO104" s="258">
        <f t="shared" si="85"/>
        <v>15</v>
      </c>
    </row>
    <row r="105" spans="2:67" x14ac:dyDescent="0.25">
      <c r="B105" s="287" t="s">
        <v>103</v>
      </c>
      <c r="C105" s="247"/>
      <c r="D105" s="259"/>
      <c r="E105" s="259"/>
      <c r="F105" s="259"/>
      <c r="G105" s="259"/>
      <c r="H105" s="259"/>
      <c r="I105" s="259"/>
      <c r="J105" s="259"/>
      <c r="K105" s="259"/>
      <c r="L105" s="259"/>
      <c r="M105" s="259"/>
      <c r="N105" s="259"/>
      <c r="O105" s="259"/>
      <c r="P105" s="259"/>
      <c r="Q105" s="259"/>
      <c r="R105" s="259"/>
      <c r="S105" s="259"/>
      <c r="T105" s="259"/>
      <c r="U105" s="259"/>
      <c r="V105" s="259">
        <f t="shared" ref="V105:AB105" si="88">V113/V110</f>
        <v>1416.6666666666667</v>
      </c>
      <c r="W105" s="259">
        <f t="shared" si="88"/>
        <v>1257.708839469258</v>
      </c>
      <c r="X105" s="259">
        <f t="shared" si="88"/>
        <v>1228.6442953020135</v>
      </c>
      <c r="Y105" s="259">
        <f t="shared" si="88"/>
        <v>1209.9015445759192</v>
      </c>
      <c r="Z105" s="259">
        <f t="shared" si="88"/>
        <v>1255.6005364409914</v>
      </c>
      <c r="AA105" s="259">
        <f t="shared" si="88"/>
        <v>1291.0137053620181</v>
      </c>
      <c r="AB105" s="259">
        <f t="shared" si="88"/>
        <v>1252.5507407228683</v>
      </c>
      <c r="AC105" s="259">
        <f>AC113/AC110</f>
        <v>1220.7543985637342</v>
      </c>
      <c r="AD105" s="275">
        <f>SUM(V113:AC113)/SUM(V110:AC110)</f>
        <v>1246.823125970049</v>
      </c>
      <c r="AF105" s="261">
        <f>AD105</f>
        <v>1246.823125970049</v>
      </c>
      <c r="AG105" s="261">
        <f>AF105</f>
        <v>1246.823125970049</v>
      </c>
      <c r="AH105" s="261">
        <f t="shared" si="83"/>
        <v>1246.823125970049</v>
      </c>
      <c r="AI105" s="261">
        <f t="shared" si="83"/>
        <v>1246.823125970049</v>
      </c>
      <c r="AJ105" s="262">
        <f t="shared" si="83"/>
        <v>1246.823125970049</v>
      </c>
      <c r="AK105" s="262">
        <f t="shared" si="83"/>
        <v>1246.823125970049</v>
      </c>
      <c r="AL105" s="262">
        <f>AD105</f>
        <v>1246.823125970049</v>
      </c>
      <c r="AM105" s="262">
        <f t="shared" si="83"/>
        <v>1246.823125970049</v>
      </c>
      <c r="AN105" s="262">
        <f t="shared" si="83"/>
        <v>1246.823125970049</v>
      </c>
      <c r="AO105" s="262">
        <f t="shared" si="83"/>
        <v>1246.823125970049</v>
      </c>
      <c r="AP105" s="262">
        <f t="shared" si="83"/>
        <v>1246.823125970049</v>
      </c>
      <c r="AQ105" s="262">
        <f t="shared" si="83"/>
        <v>1246.823125970049</v>
      </c>
      <c r="AR105" s="262">
        <f t="shared" si="83"/>
        <v>1246.823125970049</v>
      </c>
      <c r="AS105" s="262">
        <f t="shared" si="83"/>
        <v>1246.823125970049</v>
      </c>
      <c r="AT105" s="262">
        <f t="shared" si="83"/>
        <v>1246.823125970049</v>
      </c>
      <c r="AU105" s="262">
        <f t="shared" si="83"/>
        <v>1246.823125970049</v>
      </c>
      <c r="AV105" s="262">
        <f t="shared" si="83"/>
        <v>1246.823125970049</v>
      </c>
      <c r="AW105" s="262">
        <f t="shared" si="83"/>
        <v>1246.823125970049</v>
      </c>
      <c r="AX105" s="262">
        <f t="shared" si="84"/>
        <v>1246.823125970049</v>
      </c>
      <c r="AY105" s="262">
        <f t="shared" si="84"/>
        <v>1246.823125970049</v>
      </c>
      <c r="AZ105" s="262">
        <f t="shared" si="84"/>
        <v>1246.823125970049</v>
      </c>
      <c r="BA105" s="262">
        <f t="shared" si="84"/>
        <v>1246.823125970049</v>
      </c>
      <c r="BB105" s="262">
        <f t="shared" si="84"/>
        <v>1246.823125970049</v>
      </c>
      <c r="BC105" s="262">
        <f t="shared" si="84"/>
        <v>1246.823125970049</v>
      </c>
      <c r="BD105" s="262">
        <f t="shared" si="84"/>
        <v>1246.823125970049</v>
      </c>
      <c r="BE105" s="262">
        <f t="shared" si="84"/>
        <v>1246.823125970049</v>
      </c>
      <c r="BF105" s="262">
        <f t="shared" si="84"/>
        <v>1246.823125970049</v>
      </c>
      <c r="BG105" s="262">
        <f t="shared" si="84"/>
        <v>1246.823125970049</v>
      </c>
      <c r="BH105" s="262">
        <f t="shared" si="84"/>
        <v>1246.823125970049</v>
      </c>
      <c r="BI105" s="262">
        <f t="shared" si="84"/>
        <v>1246.823125970049</v>
      </c>
      <c r="BJ105" s="262">
        <f t="shared" si="84"/>
        <v>1246.823125970049</v>
      </c>
      <c r="BK105" s="262">
        <f t="shared" si="84"/>
        <v>1246.823125970049</v>
      </c>
      <c r="BL105" s="262">
        <f t="shared" si="84"/>
        <v>1246.823125970049</v>
      </c>
      <c r="BM105" s="262">
        <f t="shared" si="84"/>
        <v>1246.823125970049</v>
      </c>
      <c r="BN105" s="262">
        <f t="shared" si="85"/>
        <v>1246.823125970049</v>
      </c>
      <c r="BO105" s="262">
        <f t="shared" si="85"/>
        <v>1246.823125970049</v>
      </c>
    </row>
    <row r="106" spans="2:67" x14ac:dyDescent="0.25">
      <c r="B106" s="287" t="s">
        <v>134</v>
      </c>
      <c r="C106" s="247"/>
      <c r="D106" s="253"/>
      <c r="E106" s="253"/>
      <c r="F106" s="253"/>
      <c r="G106" s="253"/>
      <c r="H106" s="253"/>
      <c r="I106" s="253"/>
      <c r="J106" s="253"/>
      <c r="K106" s="253"/>
      <c r="L106" s="253"/>
      <c r="M106" s="253"/>
      <c r="N106" s="253"/>
      <c r="O106" s="253"/>
      <c r="P106" s="253"/>
      <c r="Q106" s="253"/>
      <c r="R106" s="253"/>
      <c r="S106" s="253"/>
      <c r="T106" s="253"/>
      <c r="U106" s="253"/>
      <c r="V106" s="253">
        <f t="shared" ref="V106:AB106" si="89">V114/V113</f>
        <v>0</v>
      </c>
      <c r="W106" s="253">
        <f t="shared" si="89"/>
        <v>9.8026002971768195E-3</v>
      </c>
      <c r="X106" s="253">
        <f t="shared" si="89"/>
        <v>0.03</v>
      </c>
      <c r="Y106" s="253">
        <f t="shared" si="89"/>
        <v>3.0000000000000002E-2</v>
      </c>
      <c r="Z106" s="253">
        <f t="shared" si="89"/>
        <v>0.03</v>
      </c>
      <c r="AA106" s="253">
        <f t="shared" si="89"/>
        <v>2.9996193477100065E-2</v>
      </c>
      <c r="AB106" s="253">
        <f t="shared" si="89"/>
        <v>3.0000000000000002E-2</v>
      </c>
      <c r="AC106" s="253">
        <f>AC114/AC113</f>
        <v>0.03</v>
      </c>
      <c r="AD106" s="288">
        <f>SUM(W114:AC114)/SUM(W113:AC113)</f>
        <v>2.8855213129229212E-2</v>
      </c>
      <c r="AF106" s="254">
        <f>AD106</f>
        <v>2.8855213129229212E-2</v>
      </c>
      <c r="AG106" s="254">
        <f>AF106</f>
        <v>2.8855213129229212E-2</v>
      </c>
      <c r="AH106" s="254">
        <f t="shared" si="83"/>
        <v>2.8855213129229212E-2</v>
      </c>
      <c r="AI106" s="254">
        <f t="shared" si="83"/>
        <v>2.8855213129229212E-2</v>
      </c>
      <c r="AJ106" s="254">
        <f t="shared" si="83"/>
        <v>2.8855213129229212E-2</v>
      </c>
      <c r="AK106" s="254">
        <f t="shared" si="83"/>
        <v>2.8855213129229212E-2</v>
      </c>
      <c r="AL106" s="254">
        <f>AD106</f>
        <v>2.8855213129229212E-2</v>
      </c>
      <c r="AM106" s="254">
        <f t="shared" si="83"/>
        <v>2.8855213129229212E-2</v>
      </c>
      <c r="AN106" s="254">
        <f t="shared" si="83"/>
        <v>2.8855213129229212E-2</v>
      </c>
      <c r="AO106" s="254">
        <f t="shared" si="83"/>
        <v>2.8855213129229212E-2</v>
      </c>
      <c r="AP106" s="254">
        <f t="shared" si="83"/>
        <v>2.8855213129229212E-2</v>
      </c>
      <c r="AQ106" s="254">
        <f t="shared" si="83"/>
        <v>2.8855213129229212E-2</v>
      </c>
      <c r="AR106" s="254">
        <f t="shared" si="83"/>
        <v>2.8855213129229212E-2</v>
      </c>
      <c r="AS106" s="254">
        <f t="shared" si="83"/>
        <v>2.8855213129229212E-2</v>
      </c>
      <c r="AT106" s="254">
        <f t="shared" si="83"/>
        <v>2.8855213129229212E-2</v>
      </c>
      <c r="AU106" s="254">
        <f t="shared" si="83"/>
        <v>2.8855213129229212E-2</v>
      </c>
      <c r="AV106" s="254">
        <f t="shared" si="83"/>
        <v>2.8855213129229212E-2</v>
      </c>
      <c r="AW106" s="254">
        <f t="shared" si="83"/>
        <v>2.8855213129229212E-2</v>
      </c>
      <c r="AX106" s="254">
        <f t="shared" si="84"/>
        <v>2.8855213129229212E-2</v>
      </c>
      <c r="AY106" s="254">
        <f t="shared" si="84"/>
        <v>2.8855213129229212E-2</v>
      </c>
      <c r="AZ106" s="254">
        <f t="shared" si="84"/>
        <v>2.8855213129229212E-2</v>
      </c>
      <c r="BA106" s="254">
        <f t="shared" si="84"/>
        <v>2.8855213129229212E-2</v>
      </c>
      <c r="BB106" s="254">
        <f t="shared" si="84"/>
        <v>2.8855213129229212E-2</v>
      </c>
      <c r="BC106" s="254">
        <f t="shared" si="84"/>
        <v>2.8855213129229212E-2</v>
      </c>
      <c r="BD106" s="254">
        <f t="shared" si="84"/>
        <v>2.8855213129229212E-2</v>
      </c>
      <c r="BE106" s="254">
        <f t="shared" si="84"/>
        <v>2.8855213129229212E-2</v>
      </c>
      <c r="BF106" s="254">
        <f t="shared" si="84"/>
        <v>2.8855213129229212E-2</v>
      </c>
      <c r="BG106" s="254">
        <f t="shared" si="84"/>
        <v>2.8855213129229212E-2</v>
      </c>
      <c r="BH106" s="254">
        <f t="shared" si="84"/>
        <v>2.8855213129229212E-2</v>
      </c>
      <c r="BI106" s="254">
        <f t="shared" si="84"/>
        <v>2.8855213129229212E-2</v>
      </c>
      <c r="BJ106" s="254">
        <f t="shared" si="84"/>
        <v>2.8855213129229212E-2</v>
      </c>
      <c r="BK106" s="254">
        <f t="shared" si="84"/>
        <v>2.8855213129229212E-2</v>
      </c>
      <c r="BL106" s="254">
        <f t="shared" si="84"/>
        <v>2.8855213129229212E-2</v>
      </c>
      <c r="BM106" s="254">
        <f t="shared" si="84"/>
        <v>2.8855213129229212E-2</v>
      </c>
      <c r="BN106" s="254">
        <f t="shared" si="85"/>
        <v>2.8855213129229212E-2</v>
      </c>
      <c r="BO106" s="254">
        <f t="shared" si="85"/>
        <v>2.8855213129229212E-2</v>
      </c>
    </row>
    <row r="108" spans="2:67" x14ac:dyDescent="0.25">
      <c r="B108" s="292" t="s">
        <v>304</v>
      </c>
      <c r="D108" s="7">
        <f>'ANS_RevData (LA)'!D108+'ANS_RevData (IB)'!D108+'ANS_RevData (IL)'!D108+'ANS_RevData (AB)'!D108+'ANS_RevData (EN)'!D108+'ANS_RevData (PH)'!D108+'ANS_RevData (OT)'!D108</f>
        <v>0</v>
      </c>
      <c r="E108" s="7">
        <f>'ANS_RevData (LA)'!E108+'ANS_RevData (IB)'!E108+'ANS_RevData (IL)'!E108+'ANS_RevData (AB)'!E108+'ANS_RevData (EN)'!E108+'ANS_RevData (PH)'!E108+'ANS_RevData (OT)'!E108</f>
        <v>0</v>
      </c>
      <c r="F108" s="7">
        <f>'ANS_RevData (LA)'!F108+'ANS_RevData (IB)'!F108+'ANS_RevData (IL)'!F108+'ANS_RevData (AB)'!F108+'ANS_RevData (EN)'!F108+'ANS_RevData (PH)'!F108+'ANS_RevData (OT)'!F108</f>
        <v>0</v>
      </c>
      <c r="G108" s="7">
        <f>'ANS_RevData (LA)'!G108+'ANS_RevData (IB)'!G108+'ANS_RevData (IL)'!G108+'ANS_RevData (AB)'!G108+'ANS_RevData (EN)'!G108+'ANS_RevData (PH)'!G108+'ANS_RevData (OT)'!G108</f>
        <v>0</v>
      </c>
      <c r="H108" s="7">
        <f>'ANS_RevData (LA)'!H108+'ANS_RevData (IB)'!H108+'ANS_RevData (IL)'!H108+'ANS_RevData (AB)'!H108+'ANS_RevData (EN)'!H108+'ANS_RevData (PH)'!H108+'ANS_RevData (OT)'!H108</f>
        <v>0</v>
      </c>
      <c r="I108" s="7">
        <f>'ANS_RevData (LA)'!I108+'ANS_RevData (IB)'!I108+'ANS_RevData (IL)'!I108+'ANS_RevData (AB)'!I108+'ANS_RevData (EN)'!I108+'ANS_RevData (PH)'!I108+'ANS_RevData (OT)'!I108</f>
        <v>0</v>
      </c>
      <c r="J108" s="7">
        <f>'ANS_RevData (LA)'!J108+'ANS_RevData (IB)'!J108+'ANS_RevData (IL)'!J108+'ANS_RevData (AB)'!J108+'ANS_RevData (EN)'!J108+'ANS_RevData (PH)'!J108+'ANS_RevData (OT)'!J108</f>
        <v>0</v>
      </c>
      <c r="K108" s="7">
        <f>'ANS_RevData (LA)'!K108+'ANS_RevData (IB)'!K108+'ANS_RevData (IL)'!K108+'ANS_RevData (AB)'!K108+'ANS_RevData (EN)'!K108+'ANS_RevData (PH)'!K108+'ANS_RevData (OT)'!K108</f>
        <v>0</v>
      </c>
      <c r="L108" s="7">
        <f>'ANS_RevData (LA)'!L108+'ANS_RevData (IB)'!L108+'ANS_RevData (IL)'!L108+'ANS_RevData (AB)'!L108+'ANS_RevData (EN)'!L108+'ANS_RevData (PH)'!L108+'ANS_RevData (OT)'!L108</f>
        <v>0</v>
      </c>
      <c r="M108" s="7">
        <f>'ANS_RevData (LA)'!M108+'ANS_RevData (IB)'!M108+'ANS_RevData (IL)'!M108+'ANS_RevData (AB)'!M108+'ANS_RevData (EN)'!M108+'ANS_RevData (PH)'!M108+'ANS_RevData (OT)'!M108</f>
        <v>0</v>
      </c>
      <c r="N108" s="7">
        <f>'ANS_RevData (LA)'!N108+'ANS_RevData (IB)'!N108+'ANS_RevData (IL)'!N108+'ANS_RevData (AB)'!N108+'ANS_RevData (EN)'!N108+'ANS_RevData (PH)'!N108+'ANS_RevData (OT)'!N108</f>
        <v>0</v>
      </c>
      <c r="O108" s="7">
        <f>'ANS_RevData (LA)'!O108+'ANS_RevData (IB)'!O108+'ANS_RevData (IL)'!O108+'ANS_RevData (AB)'!O108+'ANS_RevData (EN)'!O108+'ANS_RevData (PH)'!O108+'ANS_RevData (OT)'!O108</f>
        <v>0</v>
      </c>
      <c r="P108" s="7">
        <f>'ANS_RevData (LA)'!P108+'ANS_RevData (IB)'!P108+'ANS_RevData (IL)'!P108+'ANS_RevData (AB)'!P108+'ANS_RevData (EN)'!P108+'ANS_RevData (PH)'!P108+'ANS_RevData (OT)'!P108</f>
        <v>0</v>
      </c>
      <c r="Q108" s="7">
        <f>'ANS_RevData (LA)'!Q108+'ANS_RevData (IB)'!Q108+'ANS_RevData (IL)'!Q108+'ANS_RevData (AB)'!Q108+'ANS_RevData (EN)'!Q108+'ANS_RevData (PH)'!Q108+'ANS_RevData (OT)'!Q108</f>
        <v>0</v>
      </c>
      <c r="R108" s="7">
        <f>'ANS_RevData (LA)'!R108+'ANS_RevData (IB)'!R108+'ANS_RevData (IL)'!R108+'ANS_RevData (AB)'!R108+'ANS_RevData (EN)'!R108+'ANS_RevData (PH)'!R108+'ANS_RevData (OT)'!R108</f>
        <v>0</v>
      </c>
      <c r="S108" s="7">
        <f>'ANS_RevData (LA)'!S108+'ANS_RevData (IB)'!S108+'ANS_RevData (IL)'!S108+'ANS_RevData (AB)'!S108+'ANS_RevData (EN)'!S108+'ANS_RevData (PH)'!S108+'ANS_RevData (OT)'!S108</f>
        <v>0</v>
      </c>
      <c r="T108" s="7">
        <f>'ANS_RevData (LA)'!T108+'ANS_RevData (IB)'!T108+'ANS_RevData (IL)'!T108+'ANS_RevData (AB)'!T108+'ANS_RevData (EN)'!T108+'ANS_RevData (PH)'!T108+'ANS_RevData (OT)'!T108</f>
        <v>0</v>
      </c>
      <c r="U108" s="7">
        <f>'ANS_RevData (LA)'!U108+'ANS_RevData (IB)'!U108+'ANS_RevData (IL)'!U108+'ANS_RevData (AB)'!U108+'ANS_RevData (EN)'!U108+'ANS_RevData (PH)'!U108+'ANS_RevData (OT)'!U108</f>
        <v>0</v>
      </c>
      <c r="V108" s="7">
        <f>'ANS_RevData (LA)'!V108+'ANS_RevData (IB)'!V108+'ANS_RevData (IL)'!V108+'ANS_RevData (AB)'!V108+'ANS_RevData (EN)'!V108+'ANS_RevData (PH)'!V108+'ANS_RevData (OT)'!V108</f>
        <v>35</v>
      </c>
      <c r="W108" s="7">
        <f>'ANS_RevData (LA)'!W108+'ANS_RevData (IB)'!W108+'ANS_RevData (IL)'!W108+'ANS_RevData (AB)'!W108+'ANS_RevData (EN)'!W108+'ANS_RevData (PH)'!W108+'ANS_RevData (OT)'!W108</f>
        <v>795</v>
      </c>
      <c r="X108" s="7">
        <f>'ANS_RevData (LA)'!X108+'ANS_RevData (IB)'!X108+'ANS_RevData (IL)'!X108+'ANS_RevData (AB)'!X108+'ANS_RevData (EN)'!X108+'ANS_RevData (PH)'!X108+'ANS_RevData (OT)'!X108</f>
        <v>1103</v>
      </c>
      <c r="Y108" s="7">
        <f>'ANS_RevData (LA)'!Y108+'ANS_RevData (IB)'!Y108+'ANS_RevData (IL)'!Y108+'ANS_RevData (AB)'!Y108+'ANS_RevData (EN)'!Y108+'ANS_RevData (PH)'!Y108+'ANS_RevData (OT)'!Y108</f>
        <v>1169</v>
      </c>
      <c r="Z108" s="7">
        <f>'ANS_RevData (LA)'!Z108+'ANS_RevData (IB)'!Z108+'ANS_RevData (IL)'!Z108+'ANS_RevData (AB)'!Z108+'ANS_RevData (EN)'!Z108+'ANS_RevData (PH)'!Z108+'ANS_RevData (OT)'!Z108</f>
        <v>1187</v>
      </c>
      <c r="AA108" s="7">
        <f>'ANS_RevData (LA)'!AA108+'ANS_RevData (IB)'!AA108+'ANS_RevData (IL)'!AA108+'ANS_RevData (AB)'!AA108+'ANS_RevData (EN)'!AA108+'ANS_RevData (PH)'!AA108+'ANS_RevData (OT)'!AA108</f>
        <v>1337</v>
      </c>
      <c r="AB108" s="7">
        <f>'ANS_RevData (LA)'!AB108+'ANS_RevData (IB)'!AB108+'ANS_RevData (IL)'!AB108+'ANS_RevData (AB)'!AB108+'ANS_RevData (EN)'!AB108+'ANS_RevData (PH)'!AB108+'ANS_RevData (OT)'!AB108</f>
        <v>1364</v>
      </c>
      <c r="AC108" s="7">
        <f>'ANS_RevData (LA)'!AC108+'ANS_RevData (IB)'!AC108+'ANS_RevData (IL)'!AC108+'ANS_RevData (AB)'!AC108+'ANS_RevData (EN)'!AC108+'ANS_RevData (PH)'!AC108+'ANS_RevData (OT)'!AC108</f>
        <v>1448</v>
      </c>
      <c r="AF108" s="7">
        <f t="shared" ref="AF108:AG111" si="90">AB108</f>
        <v>1364</v>
      </c>
      <c r="AG108" s="7">
        <f t="shared" si="90"/>
        <v>1448</v>
      </c>
      <c r="AH108" s="7" t="e">
        <f>'ANS_RevData (LA)'!AH108+'ANS_RevData (IB)'!AH108+'ANS_RevData (IL)'!AH108+'ANS_RevData (AB)'!AH108+'ANS_RevData (EN)'!AH108+'ANS_RevData (PH)'!AH108+'ANS_RevData (OT)'!AH108</f>
        <v>#VALUE!</v>
      </c>
      <c r="AI108" s="7" t="e">
        <f>'ANS_RevData (LA)'!AI108+'ANS_RevData (IB)'!AI108+'ANS_RevData (IL)'!AI108+'ANS_RevData (AB)'!AI108+'ANS_RevData (EN)'!AI108+'ANS_RevData (PH)'!AI108+'ANS_RevData (OT)'!AI108</f>
        <v>#VALUE!</v>
      </c>
      <c r="AJ108" s="9" t="e">
        <f>'ANS_RevData (LA)'!AJ108+'ANS_RevData (IB)'!AJ108+'ANS_RevData (IL)'!AJ108+'ANS_RevData (AB)'!AJ108+'ANS_RevData (EN)'!AJ108+'ANS_RevData (PH)'!AJ108+'ANS_RevData (OT)'!AJ108</f>
        <v>#VALUE!</v>
      </c>
      <c r="AK108" s="9" t="e">
        <f>'ANS_RevData (LA)'!AK108+'ANS_RevData (IB)'!AK108+'ANS_RevData (IL)'!AK108+'ANS_RevData (AB)'!AK108+'ANS_RevData (EN)'!AK108+'ANS_RevData (PH)'!AK108+'ANS_RevData (OT)'!AK108</f>
        <v>#VALUE!</v>
      </c>
      <c r="AL108" s="9" t="e">
        <f>'ANS_RevData (LA)'!AL108+'ANS_RevData (IB)'!AL108+'ANS_RevData (IL)'!AL108+'ANS_RevData (AB)'!AL108+'ANS_RevData (EN)'!AL108+'ANS_RevData (PH)'!AL108+'ANS_RevData (OT)'!AL108</f>
        <v>#VALUE!</v>
      </c>
      <c r="AM108" s="9" t="e">
        <f>'ANS_RevData (LA)'!AM108+'ANS_RevData (IB)'!AM108+'ANS_RevData (IL)'!AM108+'ANS_RevData (AB)'!AM108+'ANS_RevData (EN)'!AM108+'ANS_RevData (PH)'!AM108+'ANS_RevData (OT)'!AM108</f>
        <v>#VALUE!</v>
      </c>
      <c r="AN108" s="9" t="e">
        <f>'ANS_RevData (LA)'!AN108+'ANS_RevData (IB)'!AN108+'ANS_RevData (IL)'!AN108+'ANS_RevData (AB)'!AN108+'ANS_RevData (EN)'!AN108+'ANS_RevData (PH)'!AN108+'ANS_RevData (OT)'!AN108</f>
        <v>#VALUE!</v>
      </c>
      <c r="AO108" s="9" t="e">
        <f>'ANS_RevData (LA)'!AO108+'ANS_RevData (IB)'!AO108+'ANS_RevData (IL)'!AO108+'ANS_RevData (AB)'!AO108+'ANS_RevData (EN)'!AO108+'ANS_RevData (PH)'!AO108+'ANS_RevData (OT)'!AO108</f>
        <v>#VALUE!</v>
      </c>
      <c r="AP108" s="9" t="e">
        <f>'ANS_RevData (LA)'!AP108+'ANS_RevData (IB)'!AP108+'ANS_RevData (IL)'!AP108+'ANS_RevData (AB)'!AP108+'ANS_RevData (EN)'!AP108+'ANS_RevData (PH)'!AP108+'ANS_RevData (OT)'!AP108</f>
        <v>#VALUE!</v>
      </c>
      <c r="AQ108" s="9" t="e">
        <f>'ANS_RevData (LA)'!AQ108+'ANS_RevData (IB)'!AQ108+'ANS_RevData (IL)'!AQ108+'ANS_RevData (AB)'!AQ108+'ANS_RevData (EN)'!AQ108+'ANS_RevData (PH)'!AQ108+'ANS_RevData (OT)'!AQ108</f>
        <v>#VALUE!</v>
      </c>
      <c r="AR108" s="9" t="e">
        <f>'ANS_RevData (LA)'!AR108+'ANS_RevData (IB)'!AR108+'ANS_RevData (IL)'!AR108+'ANS_RevData (AB)'!AR108+'ANS_RevData (EN)'!AR108+'ANS_RevData (PH)'!AR108+'ANS_RevData (OT)'!AR108</f>
        <v>#VALUE!</v>
      </c>
      <c r="AS108" s="9" t="e">
        <f>'ANS_RevData (LA)'!AS108+'ANS_RevData (IB)'!AS108+'ANS_RevData (IL)'!AS108+'ANS_RevData (AB)'!AS108+'ANS_RevData (EN)'!AS108+'ANS_RevData (PH)'!AS108+'ANS_RevData (OT)'!AS108</f>
        <v>#VALUE!</v>
      </c>
      <c r="AT108" s="9" t="e">
        <f>'ANS_RevData (LA)'!AT108+'ANS_RevData (IB)'!AT108+'ANS_RevData (IL)'!AT108+'ANS_RevData (AB)'!AT108+'ANS_RevData (EN)'!AT108+'ANS_RevData (PH)'!AT108+'ANS_RevData (OT)'!AT108</f>
        <v>#VALUE!</v>
      </c>
      <c r="AU108" s="9" t="e">
        <f>'ANS_RevData (LA)'!AU108+'ANS_RevData (IB)'!AU108+'ANS_RevData (IL)'!AU108+'ANS_RevData (AB)'!AU108+'ANS_RevData (EN)'!AU108+'ANS_RevData (PH)'!AU108+'ANS_RevData (OT)'!AU108</f>
        <v>#VALUE!</v>
      </c>
      <c r="AV108" s="9" t="e">
        <f>'ANS_RevData (LA)'!AV108+'ANS_RevData (IB)'!AV108+'ANS_RevData (IL)'!AV108+'ANS_RevData (AB)'!AV108+'ANS_RevData (EN)'!AV108+'ANS_RevData (PH)'!AV108+'ANS_RevData (OT)'!AV108</f>
        <v>#VALUE!</v>
      </c>
      <c r="AW108" s="9" t="e">
        <f>'ANS_RevData (LA)'!AW108+'ANS_RevData (IB)'!AW108+'ANS_RevData (IL)'!AW108+'ANS_RevData (AB)'!AW108+'ANS_RevData (EN)'!AW108+'ANS_RevData (PH)'!AW108+'ANS_RevData (OT)'!AW108</f>
        <v>#VALUE!</v>
      </c>
      <c r="AX108" s="9" t="e">
        <f>'ANS_RevData (LA)'!AX108+'ANS_RevData (IB)'!AX108+'ANS_RevData (IL)'!AX108+'ANS_RevData (AB)'!AX108+'ANS_RevData (EN)'!AX108+'ANS_RevData (PH)'!AX108+'ANS_RevData (OT)'!AX108</f>
        <v>#VALUE!</v>
      </c>
      <c r="AY108" s="9" t="e">
        <f>'ANS_RevData (LA)'!AY108+'ANS_RevData (IB)'!AY108+'ANS_RevData (IL)'!AY108+'ANS_RevData (AB)'!AY108+'ANS_RevData (EN)'!AY108+'ANS_RevData (PH)'!AY108+'ANS_RevData (OT)'!AY108</f>
        <v>#VALUE!</v>
      </c>
      <c r="AZ108" s="9" t="e">
        <f>'ANS_RevData (LA)'!AZ108+'ANS_RevData (IB)'!AZ108+'ANS_RevData (IL)'!AZ108+'ANS_RevData (AB)'!AZ108+'ANS_RevData (EN)'!AZ108+'ANS_RevData (PH)'!AZ108+'ANS_RevData (OT)'!AZ108</f>
        <v>#VALUE!</v>
      </c>
      <c r="BA108" s="9" t="e">
        <f>'ANS_RevData (LA)'!BA108+'ANS_RevData (IB)'!BA108+'ANS_RevData (IL)'!BA108+'ANS_RevData (AB)'!BA108+'ANS_RevData (EN)'!BA108+'ANS_RevData (PH)'!BA108+'ANS_RevData (OT)'!BA108</f>
        <v>#VALUE!</v>
      </c>
      <c r="BB108" s="9" t="e">
        <f>'ANS_RevData (LA)'!BB108+'ANS_RevData (IB)'!BB108+'ANS_RevData (IL)'!BB108+'ANS_RevData (AB)'!BB108+'ANS_RevData (EN)'!BB108+'ANS_RevData (PH)'!BB108+'ANS_RevData (OT)'!BB108</f>
        <v>#VALUE!</v>
      </c>
      <c r="BC108" s="9" t="e">
        <f>'ANS_RevData (LA)'!BC108+'ANS_RevData (IB)'!BC108+'ANS_RevData (IL)'!BC108+'ANS_RevData (AB)'!BC108+'ANS_RevData (EN)'!BC108+'ANS_RevData (PH)'!BC108+'ANS_RevData (OT)'!BC108</f>
        <v>#VALUE!</v>
      </c>
      <c r="BD108" s="9" t="e">
        <f>'ANS_RevData (LA)'!BD108+'ANS_RevData (IB)'!BD108+'ANS_RevData (IL)'!BD108+'ANS_RevData (AB)'!BD108+'ANS_RevData (EN)'!BD108+'ANS_RevData (PH)'!BD108+'ANS_RevData (OT)'!BD108</f>
        <v>#VALUE!</v>
      </c>
      <c r="BE108" s="9" t="e">
        <f>'ANS_RevData (LA)'!BE108+'ANS_RevData (IB)'!BE108+'ANS_RevData (IL)'!BE108+'ANS_RevData (AB)'!BE108+'ANS_RevData (EN)'!BE108+'ANS_RevData (PH)'!BE108+'ANS_RevData (OT)'!BE108</f>
        <v>#VALUE!</v>
      </c>
      <c r="BF108" s="9" t="e">
        <f>'ANS_RevData (LA)'!BF108+'ANS_RevData (IB)'!BF108+'ANS_RevData (IL)'!BF108+'ANS_RevData (AB)'!BF108+'ANS_RevData (EN)'!BF108+'ANS_RevData (PH)'!BF108+'ANS_RevData (OT)'!BF108</f>
        <v>#VALUE!</v>
      </c>
      <c r="BG108" s="9" t="e">
        <f>'ANS_RevData (LA)'!BG108+'ANS_RevData (IB)'!BG108+'ANS_RevData (IL)'!BG108+'ANS_RevData (AB)'!BG108+'ANS_RevData (EN)'!BG108+'ANS_RevData (PH)'!BG108+'ANS_RevData (OT)'!BG108</f>
        <v>#VALUE!</v>
      </c>
      <c r="BH108" s="9" t="e">
        <f>'ANS_RevData (LA)'!BH108+'ANS_RevData (IB)'!BH108+'ANS_RevData (IL)'!BH108+'ANS_RevData (AB)'!BH108+'ANS_RevData (EN)'!BH108+'ANS_RevData (PH)'!BH108+'ANS_RevData (OT)'!BH108</f>
        <v>#VALUE!</v>
      </c>
      <c r="BI108" s="9" t="e">
        <f>'ANS_RevData (LA)'!BI108+'ANS_RevData (IB)'!BI108+'ANS_RevData (IL)'!BI108+'ANS_RevData (AB)'!BI108+'ANS_RevData (EN)'!BI108+'ANS_RevData (PH)'!BI108+'ANS_RevData (OT)'!BI108</f>
        <v>#VALUE!</v>
      </c>
      <c r="BJ108" s="9" t="e">
        <f>'ANS_RevData (LA)'!BJ108+'ANS_RevData (IB)'!BJ108+'ANS_RevData (IL)'!BJ108+'ANS_RevData (AB)'!BJ108+'ANS_RevData (EN)'!BJ108+'ANS_RevData (PH)'!BJ108+'ANS_RevData (OT)'!BJ108</f>
        <v>#VALUE!</v>
      </c>
      <c r="BK108" s="9" t="e">
        <f>'ANS_RevData (LA)'!BK108+'ANS_RevData (IB)'!BK108+'ANS_RevData (IL)'!BK108+'ANS_RevData (AB)'!BK108+'ANS_RevData (EN)'!BK108+'ANS_RevData (PH)'!BK108+'ANS_RevData (OT)'!BK108</f>
        <v>#VALUE!</v>
      </c>
      <c r="BL108" s="9" t="e">
        <f>'ANS_RevData (LA)'!BL108+'ANS_RevData (IB)'!BL108+'ANS_RevData (IL)'!BL108+'ANS_RevData (AB)'!BL108+'ANS_RevData (EN)'!BL108+'ANS_RevData (PH)'!BL108+'ANS_RevData (OT)'!BL108</f>
        <v>#VALUE!</v>
      </c>
      <c r="BM108" s="9" t="e">
        <f>'ANS_RevData (LA)'!BM108+'ANS_RevData (IB)'!BM108+'ANS_RevData (IL)'!BM108+'ANS_RevData (AB)'!BM108+'ANS_RevData (EN)'!BM108+'ANS_RevData (PH)'!BM108+'ANS_RevData (OT)'!BM108</f>
        <v>#VALUE!</v>
      </c>
      <c r="BN108" s="9" t="e">
        <f>'ANS_RevData (LA)'!BN108+'ANS_RevData (IB)'!BN108+'ANS_RevData (IL)'!BN108+'ANS_RevData (AB)'!BN108+'ANS_RevData (EN)'!BN108+'ANS_RevData (PH)'!BN108+'ANS_RevData (OT)'!BN108</f>
        <v>#VALUE!</v>
      </c>
      <c r="BO108" s="9" t="e">
        <f>'ANS_RevData (LA)'!BO108+'ANS_RevData (IB)'!BO108+'ANS_RevData (IL)'!BO108+'ANS_RevData (AB)'!BO108+'ANS_RevData (EN)'!BO108+'ANS_RevData (PH)'!BO108+'ANS_RevData (OT)'!BO108</f>
        <v>#VALUE!</v>
      </c>
    </row>
    <row r="109" spans="2:67" x14ac:dyDescent="0.25">
      <c r="B109" s="292" t="s">
        <v>305</v>
      </c>
      <c r="D109" s="7">
        <f>'ANS_RevData (LA)'!D109+'ANS_RevData (IB)'!D109+'ANS_RevData (IL)'!D109+'ANS_RevData (AB)'!D109+'ANS_RevData (EN)'!D109+'ANS_RevData (PH)'!D109+'ANS_RevData (OT)'!D109</f>
        <v>0</v>
      </c>
      <c r="E109" s="7">
        <f>'ANS_RevData (LA)'!E109+'ANS_RevData (IB)'!E109+'ANS_RevData (IL)'!E109+'ANS_RevData (AB)'!E109+'ANS_RevData (EN)'!E109+'ANS_RevData (PH)'!E109+'ANS_RevData (OT)'!E109</f>
        <v>0</v>
      </c>
      <c r="F109" s="7">
        <f>'ANS_RevData (LA)'!F109+'ANS_RevData (IB)'!F109+'ANS_RevData (IL)'!F109+'ANS_RevData (AB)'!F109+'ANS_RevData (EN)'!F109+'ANS_RevData (PH)'!F109+'ANS_RevData (OT)'!F109</f>
        <v>0</v>
      </c>
      <c r="G109" s="7">
        <f>'ANS_RevData (LA)'!G109+'ANS_RevData (IB)'!G109+'ANS_RevData (IL)'!G109+'ANS_RevData (AB)'!G109+'ANS_RevData (EN)'!G109+'ANS_RevData (PH)'!G109+'ANS_RevData (OT)'!G109</f>
        <v>0</v>
      </c>
      <c r="H109" s="7">
        <f>'ANS_RevData (LA)'!H109+'ANS_RevData (IB)'!H109+'ANS_RevData (IL)'!H109+'ANS_RevData (AB)'!H109+'ANS_RevData (EN)'!H109+'ANS_RevData (PH)'!H109+'ANS_RevData (OT)'!H109</f>
        <v>0</v>
      </c>
      <c r="I109" s="7">
        <f>'ANS_RevData (LA)'!I109+'ANS_RevData (IB)'!I109+'ANS_RevData (IL)'!I109+'ANS_RevData (AB)'!I109+'ANS_RevData (EN)'!I109+'ANS_RevData (PH)'!I109+'ANS_RevData (OT)'!I109</f>
        <v>0</v>
      </c>
      <c r="J109" s="7">
        <f>'ANS_RevData (LA)'!J109+'ANS_RevData (IB)'!J109+'ANS_RevData (IL)'!J109+'ANS_RevData (AB)'!J109+'ANS_RevData (EN)'!J109+'ANS_RevData (PH)'!J109+'ANS_RevData (OT)'!J109</f>
        <v>0</v>
      </c>
      <c r="K109" s="7">
        <f>'ANS_RevData (LA)'!K109+'ANS_RevData (IB)'!K109+'ANS_RevData (IL)'!K109+'ANS_RevData (AB)'!K109+'ANS_RevData (EN)'!K109+'ANS_RevData (PH)'!K109+'ANS_RevData (OT)'!K109</f>
        <v>0</v>
      </c>
      <c r="L109" s="7">
        <f>'ANS_RevData (LA)'!L109+'ANS_RevData (IB)'!L109+'ANS_RevData (IL)'!L109+'ANS_RevData (AB)'!L109+'ANS_RevData (EN)'!L109+'ANS_RevData (PH)'!L109+'ANS_RevData (OT)'!L109</f>
        <v>0</v>
      </c>
      <c r="M109" s="7">
        <f>'ANS_RevData (LA)'!M109+'ANS_RevData (IB)'!M109+'ANS_RevData (IL)'!M109+'ANS_RevData (AB)'!M109+'ANS_RevData (EN)'!M109+'ANS_RevData (PH)'!M109+'ANS_RevData (OT)'!M109</f>
        <v>0</v>
      </c>
      <c r="N109" s="7">
        <f>'ANS_RevData (LA)'!N109+'ANS_RevData (IB)'!N109+'ANS_RevData (IL)'!N109+'ANS_RevData (AB)'!N109+'ANS_RevData (EN)'!N109+'ANS_RevData (PH)'!N109+'ANS_RevData (OT)'!N109</f>
        <v>0</v>
      </c>
      <c r="O109" s="7">
        <f>'ANS_RevData (LA)'!O109+'ANS_RevData (IB)'!O109+'ANS_RevData (IL)'!O109+'ANS_RevData (AB)'!O109+'ANS_RevData (EN)'!O109+'ANS_RevData (PH)'!O109+'ANS_RevData (OT)'!O109</f>
        <v>0</v>
      </c>
      <c r="P109" s="7">
        <f>'ANS_RevData (LA)'!P109+'ANS_RevData (IB)'!P109+'ANS_RevData (IL)'!P109+'ANS_RevData (AB)'!P109+'ANS_RevData (EN)'!P109+'ANS_RevData (PH)'!P109+'ANS_RevData (OT)'!P109</f>
        <v>0</v>
      </c>
      <c r="Q109" s="7">
        <f>'ANS_RevData (LA)'!Q109+'ANS_RevData (IB)'!Q109+'ANS_RevData (IL)'!Q109+'ANS_RevData (AB)'!Q109+'ANS_RevData (EN)'!Q109+'ANS_RevData (PH)'!Q109+'ANS_RevData (OT)'!Q109</f>
        <v>0</v>
      </c>
      <c r="R109" s="7">
        <f>'ANS_RevData (LA)'!R109+'ANS_RevData (IB)'!R109+'ANS_RevData (IL)'!R109+'ANS_RevData (AB)'!R109+'ANS_RevData (EN)'!R109+'ANS_RevData (PH)'!R109+'ANS_RevData (OT)'!R109</f>
        <v>0</v>
      </c>
      <c r="S109" s="7">
        <f>'ANS_RevData (LA)'!S109+'ANS_RevData (IB)'!S109+'ANS_RevData (IL)'!S109+'ANS_RevData (AB)'!S109+'ANS_RevData (EN)'!S109+'ANS_RevData (PH)'!S109+'ANS_RevData (OT)'!S109</f>
        <v>0</v>
      </c>
      <c r="T109" s="7">
        <f>'ANS_RevData (LA)'!T109+'ANS_RevData (IB)'!T109+'ANS_RevData (IL)'!T109+'ANS_RevData (AB)'!T109+'ANS_RevData (EN)'!T109+'ANS_RevData (PH)'!T109+'ANS_RevData (OT)'!T109</f>
        <v>0</v>
      </c>
      <c r="U109" s="7">
        <f>'ANS_RevData (LA)'!U109+'ANS_RevData (IB)'!U109+'ANS_RevData (IL)'!U109+'ANS_RevData (AB)'!U109+'ANS_RevData (EN)'!U109+'ANS_RevData (PH)'!U109+'ANS_RevData (OT)'!U109</f>
        <v>0</v>
      </c>
      <c r="V109" s="7">
        <f>'ANS_RevData (LA)'!V109+'ANS_RevData (IB)'!V109+'ANS_RevData (IL)'!V109+'ANS_RevData (AB)'!V109+'ANS_RevData (EN)'!V109+'ANS_RevData (PH)'!V109+'ANS_RevData (OT)'!V109</f>
        <v>0</v>
      </c>
      <c r="W109" s="7">
        <f>'ANS_RevData (LA)'!W109+'ANS_RevData (IB)'!W109+'ANS_RevData (IL)'!W109+'ANS_RevData (AB)'!W109+'ANS_RevData (EN)'!W109+'ANS_RevData (PH)'!W109+'ANS_RevData (OT)'!W109</f>
        <v>1</v>
      </c>
      <c r="X109" s="7">
        <f>'ANS_RevData (LA)'!X109+'ANS_RevData (IB)'!X109+'ANS_RevData (IL)'!X109+'ANS_RevData (AB)'!X109+'ANS_RevData (EN)'!X109+'ANS_RevData (PH)'!X109+'ANS_RevData (OT)'!X109</f>
        <v>28</v>
      </c>
      <c r="Y109" s="7">
        <f>'ANS_RevData (LA)'!Y109+'ANS_RevData (IB)'!Y109+'ANS_RevData (IL)'!Y109+'ANS_RevData (AB)'!Y109+'ANS_RevData (EN)'!Y109+'ANS_RevData (PH)'!Y109+'ANS_RevData (OT)'!Y109</f>
        <v>57</v>
      </c>
      <c r="Z109" s="7">
        <f>'ANS_RevData (LA)'!Z109+'ANS_RevData (IB)'!Z109+'ANS_RevData (IL)'!Z109+'ANS_RevData (AB)'!Z109+'ANS_RevData (EN)'!Z109+'ANS_RevData (PH)'!Z109+'ANS_RevData (OT)'!Z109</f>
        <v>76</v>
      </c>
      <c r="AA109" s="7">
        <f>'ANS_RevData (LA)'!AA109+'ANS_RevData (IB)'!AA109+'ANS_RevData (IL)'!AA109+'ANS_RevData (AB)'!AA109+'ANS_RevData (EN)'!AA109+'ANS_RevData (PH)'!AA109+'ANS_RevData (OT)'!AA109</f>
        <v>60</v>
      </c>
      <c r="AB109" s="7">
        <f>'ANS_RevData (LA)'!AB109+'ANS_RevData (IB)'!AB109+'ANS_RevData (IL)'!AB109+'ANS_RevData (AB)'!AB109+'ANS_RevData (EN)'!AB109+'ANS_RevData (PH)'!AB109+'ANS_RevData (OT)'!AB109</f>
        <v>81</v>
      </c>
      <c r="AC109" s="7">
        <f>'ANS_RevData (LA)'!AC109+'ANS_RevData (IB)'!AC109+'ANS_RevData (IL)'!AC109+'ANS_RevData (AB)'!AC109+'ANS_RevData (EN)'!AC109+'ANS_RevData (PH)'!AC109+'ANS_RevData (OT)'!AC109</f>
        <v>51</v>
      </c>
      <c r="AF109" s="7">
        <f t="shared" si="90"/>
        <v>81</v>
      </c>
      <c r="AG109" s="7">
        <f t="shared" si="90"/>
        <v>51</v>
      </c>
      <c r="AH109" s="7" t="e">
        <f>'ANS_RevData (LA)'!AH109+'ANS_RevData (IB)'!AH109+'ANS_RevData (IL)'!AH109+'ANS_RevData (AB)'!AH109+'ANS_RevData (EN)'!AH109+'ANS_RevData (PH)'!AH109+'ANS_RevData (OT)'!AH109</f>
        <v>#VALUE!</v>
      </c>
      <c r="AI109" s="7" t="e">
        <f>'ANS_RevData (LA)'!AI109+'ANS_RevData (IB)'!AI109+'ANS_RevData (IL)'!AI109+'ANS_RevData (AB)'!AI109+'ANS_RevData (EN)'!AI109+'ANS_RevData (PH)'!AI109+'ANS_RevData (OT)'!AI109</f>
        <v>#VALUE!</v>
      </c>
      <c r="AJ109" s="9" t="e">
        <f>'ANS_RevData (LA)'!AJ109+'ANS_RevData (IB)'!AJ109+'ANS_RevData (IL)'!AJ109+'ANS_RevData (AB)'!AJ109+'ANS_RevData (EN)'!AJ109+'ANS_RevData (PH)'!AJ109+'ANS_RevData (OT)'!AJ109</f>
        <v>#VALUE!</v>
      </c>
      <c r="AK109" s="9" t="e">
        <f>'ANS_RevData (LA)'!AK109+'ANS_RevData (IB)'!AK109+'ANS_RevData (IL)'!AK109+'ANS_RevData (AB)'!AK109+'ANS_RevData (EN)'!AK109+'ANS_RevData (PH)'!AK109+'ANS_RevData (OT)'!AK109</f>
        <v>#VALUE!</v>
      </c>
      <c r="AL109" s="9" t="e">
        <f>'ANS_RevData (LA)'!AL109+'ANS_RevData (IB)'!AL109+'ANS_RevData (IL)'!AL109+'ANS_RevData (AB)'!AL109+'ANS_RevData (EN)'!AL109+'ANS_RevData (PH)'!AL109+'ANS_RevData (OT)'!AL109</f>
        <v>#VALUE!</v>
      </c>
      <c r="AM109" s="9" t="e">
        <f>'ANS_RevData (LA)'!AM109+'ANS_RevData (IB)'!AM109+'ANS_RevData (IL)'!AM109+'ANS_RevData (AB)'!AM109+'ANS_RevData (EN)'!AM109+'ANS_RevData (PH)'!AM109+'ANS_RevData (OT)'!AM109</f>
        <v>#VALUE!</v>
      </c>
      <c r="AN109" s="9" t="e">
        <f>'ANS_RevData (LA)'!AN109+'ANS_RevData (IB)'!AN109+'ANS_RevData (IL)'!AN109+'ANS_RevData (AB)'!AN109+'ANS_RevData (EN)'!AN109+'ANS_RevData (PH)'!AN109+'ANS_RevData (OT)'!AN109</f>
        <v>#VALUE!</v>
      </c>
      <c r="AO109" s="9" t="e">
        <f>'ANS_RevData (LA)'!AO109+'ANS_RevData (IB)'!AO109+'ANS_RevData (IL)'!AO109+'ANS_RevData (AB)'!AO109+'ANS_RevData (EN)'!AO109+'ANS_RevData (PH)'!AO109+'ANS_RevData (OT)'!AO109</f>
        <v>#VALUE!</v>
      </c>
      <c r="AP109" s="9" t="e">
        <f>'ANS_RevData (LA)'!AP109+'ANS_RevData (IB)'!AP109+'ANS_RevData (IL)'!AP109+'ANS_RevData (AB)'!AP109+'ANS_RevData (EN)'!AP109+'ANS_RevData (PH)'!AP109+'ANS_RevData (OT)'!AP109</f>
        <v>#VALUE!</v>
      </c>
      <c r="AQ109" s="9" t="e">
        <f>'ANS_RevData (LA)'!AQ109+'ANS_RevData (IB)'!AQ109+'ANS_RevData (IL)'!AQ109+'ANS_RevData (AB)'!AQ109+'ANS_RevData (EN)'!AQ109+'ANS_RevData (PH)'!AQ109+'ANS_RevData (OT)'!AQ109</f>
        <v>#VALUE!</v>
      </c>
      <c r="AR109" s="9" t="e">
        <f>'ANS_RevData (LA)'!AR109+'ANS_RevData (IB)'!AR109+'ANS_RevData (IL)'!AR109+'ANS_RevData (AB)'!AR109+'ANS_RevData (EN)'!AR109+'ANS_RevData (PH)'!AR109+'ANS_RevData (OT)'!AR109</f>
        <v>#VALUE!</v>
      </c>
      <c r="AS109" s="9" t="e">
        <f>'ANS_RevData (LA)'!AS109+'ANS_RevData (IB)'!AS109+'ANS_RevData (IL)'!AS109+'ANS_RevData (AB)'!AS109+'ANS_RevData (EN)'!AS109+'ANS_RevData (PH)'!AS109+'ANS_RevData (OT)'!AS109</f>
        <v>#VALUE!</v>
      </c>
      <c r="AT109" s="9" t="e">
        <f>'ANS_RevData (LA)'!AT109+'ANS_RevData (IB)'!AT109+'ANS_RevData (IL)'!AT109+'ANS_RevData (AB)'!AT109+'ANS_RevData (EN)'!AT109+'ANS_RevData (PH)'!AT109+'ANS_RevData (OT)'!AT109</f>
        <v>#VALUE!</v>
      </c>
      <c r="AU109" s="9" t="e">
        <f>'ANS_RevData (LA)'!AU109+'ANS_RevData (IB)'!AU109+'ANS_RevData (IL)'!AU109+'ANS_RevData (AB)'!AU109+'ANS_RevData (EN)'!AU109+'ANS_RevData (PH)'!AU109+'ANS_RevData (OT)'!AU109</f>
        <v>#VALUE!</v>
      </c>
      <c r="AV109" s="9" t="e">
        <f>'ANS_RevData (LA)'!AV109+'ANS_RevData (IB)'!AV109+'ANS_RevData (IL)'!AV109+'ANS_RevData (AB)'!AV109+'ANS_RevData (EN)'!AV109+'ANS_RevData (PH)'!AV109+'ANS_RevData (OT)'!AV109</f>
        <v>#VALUE!</v>
      </c>
      <c r="AW109" s="9" t="e">
        <f>'ANS_RevData (LA)'!AW109+'ANS_RevData (IB)'!AW109+'ANS_RevData (IL)'!AW109+'ANS_RevData (AB)'!AW109+'ANS_RevData (EN)'!AW109+'ANS_RevData (PH)'!AW109+'ANS_RevData (OT)'!AW109</f>
        <v>#VALUE!</v>
      </c>
      <c r="AX109" s="9" t="e">
        <f>'ANS_RevData (LA)'!AX109+'ANS_RevData (IB)'!AX109+'ANS_RevData (IL)'!AX109+'ANS_RevData (AB)'!AX109+'ANS_RevData (EN)'!AX109+'ANS_RevData (PH)'!AX109+'ANS_RevData (OT)'!AX109</f>
        <v>#VALUE!</v>
      </c>
      <c r="AY109" s="9" t="e">
        <f>'ANS_RevData (LA)'!AY109+'ANS_RevData (IB)'!AY109+'ANS_RevData (IL)'!AY109+'ANS_RevData (AB)'!AY109+'ANS_RevData (EN)'!AY109+'ANS_RevData (PH)'!AY109+'ANS_RevData (OT)'!AY109</f>
        <v>#VALUE!</v>
      </c>
      <c r="AZ109" s="9" t="e">
        <f>'ANS_RevData (LA)'!AZ109+'ANS_RevData (IB)'!AZ109+'ANS_RevData (IL)'!AZ109+'ANS_RevData (AB)'!AZ109+'ANS_RevData (EN)'!AZ109+'ANS_RevData (PH)'!AZ109+'ANS_RevData (OT)'!AZ109</f>
        <v>#VALUE!</v>
      </c>
      <c r="BA109" s="9" t="e">
        <f>'ANS_RevData (LA)'!BA109+'ANS_RevData (IB)'!BA109+'ANS_RevData (IL)'!BA109+'ANS_RevData (AB)'!BA109+'ANS_RevData (EN)'!BA109+'ANS_RevData (PH)'!BA109+'ANS_RevData (OT)'!BA109</f>
        <v>#VALUE!</v>
      </c>
      <c r="BB109" s="9" t="e">
        <f>'ANS_RevData (LA)'!BB109+'ANS_RevData (IB)'!BB109+'ANS_RevData (IL)'!BB109+'ANS_RevData (AB)'!BB109+'ANS_RevData (EN)'!BB109+'ANS_RevData (PH)'!BB109+'ANS_RevData (OT)'!BB109</f>
        <v>#VALUE!</v>
      </c>
      <c r="BC109" s="9" t="e">
        <f>'ANS_RevData (LA)'!BC109+'ANS_RevData (IB)'!BC109+'ANS_RevData (IL)'!BC109+'ANS_RevData (AB)'!BC109+'ANS_RevData (EN)'!BC109+'ANS_RevData (PH)'!BC109+'ANS_RevData (OT)'!BC109</f>
        <v>#VALUE!</v>
      </c>
      <c r="BD109" s="9" t="e">
        <f>'ANS_RevData (LA)'!BD109+'ANS_RevData (IB)'!BD109+'ANS_RevData (IL)'!BD109+'ANS_RevData (AB)'!BD109+'ANS_RevData (EN)'!BD109+'ANS_RevData (PH)'!BD109+'ANS_RevData (OT)'!BD109</f>
        <v>#VALUE!</v>
      </c>
      <c r="BE109" s="9" t="e">
        <f>'ANS_RevData (LA)'!BE109+'ANS_RevData (IB)'!BE109+'ANS_RevData (IL)'!BE109+'ANS_RevData (AB)'!BE109+'ANS_RevData (EN)'!BE109+'ANS_RevData (PH)'!BE109+'ANS_RevData (OT)'!BE109</f>
        <v>#VALUE!</v>
      </c>
      <c r="BF109" s="9" t="e">
        <f>'ANS_RevData (LA)'!BF109+'ANS_RevData (IB)'!BF109+'ANS_RevData (IL)'!BF109+'ANS_RevData (AB)'!BF109+'ANS_RevData (EN)'!BF109+'ANS_RevData (PH)'!BF109+'ANS_RevData (OT)'!BF109</f>
        <v>#VALUE!</v>
      </c>
      <c r="BG109" s="9" t="e">
        <f>'ANS_RevData (LA)'!BG109+'ANS_RevData (IB)'!BG109+'ANS_RevData (IL)'!BG109+'ANS_RevData (AB)'!BG109+'ANS_RevData (EN)'!BG109+'ANS_RevData (PH)'!BG109+'ANS_RevData (OT)'!BG109</f>
        <v>#VALUE!</v>
      </c>
      <c r="BH109" s="9" t="e">
        <f>'ANS_RevData (LA)'!BH109+'ANS_RevData (IB)'!BH109+'ANS_RevData (IL)'!BH109+'ANS_RevData (AB)'!BH109+'ANS_RevData (EN)'!BH109+'ANS_RevData (PH)'!BH109+'ANS_RevData (OT)'!BH109</f>
        <v>#VALUE!</v>
      </c>
      <c r="BI109" s="9" t="e">
        <f>'ANS_RevData (LA)'!BI109+'ANS_RevData (IB)'!BI109+'ANS_RevData (IL)'!BI109+'ANS_RevData (AB)'!BI109+'ANS_RevData (EN)'!BI109+'ANS_RevData (PH)'!BI109+'ANS_RevData (OT)'!BI109</f>
        <v>#VALUE!</v>
      </c>
      <c r="BJ109" s="9" t="e">
        <f>'ANS_RevData (LA)'!BJ109+'ANS_RevData (IB)'!BJ109+'ANS_RevData (IL)'!BJ109+'ANS_RevData (AB)'!BJ109+'ANS_RevData (EN)'!BJ109+'ANS_RevData (PH)'!BJ109+'ANS_RevData (OT)'!BJ109</f>
        <v>#VALUE!</v>
      </c>
      <c r="BK109" s="9" t="e">
        <f>'ANS_RevData (LA)'!BK109+'ANS_RevData (IB)'!BK109+'ANS_RevData (IL)'!BK109+'ANS_RevData (AB)'!BK109+'ANS_RevData (EN)'!BK109+'ANS_RevData (PH)'!BK109+'ANS_RevData (OT)'!BK109</f>
        <v>#VALUE!</v>
      </c>
      <c r="BL109" s="9" t="e">
        <f>'ANS_RevData (LA)'!BL109+'ANS_RevData (IB)'!BL109+'ANS_RevData (IL)'!BL109+'ANS_RevData (AB)'!BL109+'ANS_RevData (EN)'!BL109+'ANS_RevData (PH)'!BL109+'ANS_RevData (OT)'!BL109</f>
        <v>#VALUE!</v>
      </c>
      <c r="BM109" s="9" t="e">
        <f>'ANS_RevData (LA)'!BM109+'ANS_RevData (IB)'!BM109+'ANS_RevData (IL)'!BM109+'ANS_RevData (AB)'!BM109+'ANS_RevData (EN)'!BM109+'ANS_RevData (PH)'!BM109+'ANS_RevData (OT)'!BM109</f>
        <v>#VALUE!</v>
      </c>
      <c r="BN109" s="9" t="e">
        <f>'ANS_RevData (LA)'!BN109+'ANS_RevData (IB)'!BN109+'ANS_RevData (IL)'!BN109+'ANS_RevData (AB)'!BN109+'ANS_RevData (EN)'!BN109+'ANS_RevData (PH)'!BN109+'ANS_RevData (OT)'!BN109</f>
        <v>#VALUE!</v>
      </c>
      <c r="BO109" s="9" t="e">
        <f>'ANS_RevData (LA)'!BO109+'ANS_RevData (IB)'!BO109+'ANS_RevData (IL)'!BO109+'ANS_RevData (AB)'!BO109+'ANS_RevData (EN)'!BO109+'ANS_RevData (PH)'!BO109+'ANS_RevData (OT)'!BO109</f>
        <v>#VALUE!</v>
      </c>
    </row>
    <row r="110" spans="2:67" x14ac:dyDescent="0.25">
      <c r="B110" s="292" t="s">
        <v>306</v>
      </c>
      <c r="D110" s="7">
        <f>'ANS_RevData (LA)'!D110+'ANS_RevData (IB)'!D110+'ANS_RevData (IL)'!D110+'ANS_RevData (AB)'!D110+'ANS_RevData (EN)'!D110+'ANS_RevData (PH)'!D110+'ANS_RevData (OT)'!D110</f>
        <v>0</v>
      </c>
      <c r="E110" s="7">
        <f>'ANS_RevData (LA)'!E110+'ANS_RevData (IB)'!E110+'ANS_RevData (IL)'!E110+'ANS_RevData (AB)'!E110+'ANS_RevData (EN)'!E110+'ANS_RevData (PH)'!E110+'ANS_RevData (OT)'!E110</f>
        <v>0</v>
      </c>
      <c r="F110" s="7">
        <f>'ANS_RevData (LA)'!F110+'ANS_RevData (IB)'!F110+'ANS_RevData (IL)'!F110+'ANS_RevData (AB)'!F110+'ANS_RevData (EN)'!F110+'ANS_RevData (PH)'!F110+'ANS_RevData (OT)'!F110</f>
        <v>0</v>
      </c>
      <c r="G110" s="7">
        <f>'ANS_RevData (LA)'!G110+'ANS_RevData (IB)'!G110+'ANS_RevData (IL)'!G110+'ANS_RevData (AB)'!G110+'ANS_RevData (EN)'!G110+'ANS_RevData (PH)'!G110+'ANS_RevData (OT)'!G110</f>
        <v>0</v>
      </c>
      <c r="H110" s="7">
        <f>'ANS_RevData (LA)'!H110+'ANS_RevData (IB)'!H110+'ANS_RevData (IL)'!H110+'ANS_RevData (AB)'!H110+'ANS_RevData (EN)'!H110+'ANS_RevData (PH)'!H110+'ANS_RevData (OT)'!H110</f>
        <v>0</v>
      </c>
      <c r="I110" s="7">
        <f>'ANS_RevData (LA)'!I110+'ANS_RevData (IB)'!I110+'ANS_RevData (IL)'!I110+'ANS_RevData (AB)'!I110+'ANS_RevData (EN)'!I110+'ANS_RevData (PH)'!I110+'ANS_RevData (OT)'!I110</f>
        <v>0</v>
      </c>
      <c r="J110" s="7">
        <f>'ANS_RevData (LA)'!J110+'ANS_RevData (IB)'!J110+'ANS_RevData (IL)'!J110+'ANS_RevData (AB)'!J110+'ANS_RevData (EN)'!J110+'ANS_RevData (PH)'!J110+'ANS_RevData (OT)'!J110</f>
        <v>0</v>
      </c>
      <c r="K110" s="7">
        <f>'ANS_RevData (LA)'!K110+'ANS_RevData (IB)'!K110+'ANS_RevData (IL)'!K110+'ANS_RevData (AB)'!K110+'ANS_RevData (EN)'!K110+'ANS_RevData (PH)'!K110+'ANS_RevData (OT)'!K110</f>
        <v>0</v>
      </c>
      <c r="L110" s="7">
        <f>'ANS_RevData (LA)'!L110+'ANS_RevData (IB)'!L110+'ANS_RevData (IL)'!L110+'ANS_RevData (AB)'!L110+'ANS_RevData (EN)'!L110+'ANS_RevData (PH)'!L110+'ANS_RevData (OT)'!L110</f>
        <v>0</v>
      </c>
      <c r="M110" s="7">
        <f>'ANS_RevData (LA)'!M110+'ANS_RevData (IB)'!M110+'ANS_RevData (IL)'!M110+'ANS_RevData (AB)'!M110+'ANS_RevData (EN)'!M110+'ANS_RevData (PH)'!M110+'ANS_RevData (OT)'!M110</f>
        <v>0</v>
      </c>
      <c r="N110" s="7">
        <f>'ANS_RevData (LA)'!N110+'ANS_RevData (IB)'!N110+'ANS_RevData (IL)'!N110+'ANS_RevData (AB)'!N110+'ANS_RevData (EN)'!N110+'ANS_RevData (PH)'!N110+'ANS_RevData (OT)'!N110</f>
        <v>0</v>
      </c>
      <c r="O110" s="7">
        <f>'ANS_RevData (LA)'!O110+'ANS_RevData (IB)'!O110+'ANS_RevData (IL)'!O110+'ANS_RevData (AB)'!O110+'ANS_RevData (EN)'!O110+'ANS_RevData (PH)'!O110+'ANS_RevData (OT)'!O110</f>
        <v>0</v>
      </c>
      <c r="P110" s="7">
        <f>'ANS_RevData (LA)'!P110+'ANS_RevData (IB)'!P110+'ANS_RevData (IL)'!P110+'ANS_RevData (AB)'!P110+'ANS_RevData (EN)'!P110+'ANS_RevData (PH)'!P110+'ANS_RevData (OT)'!P110</f>
        <v>0</v>
      </c>
      <c r="Q110" s="7">
        <f>'ANS_RevData (LA)'!Q110+'ANS_RevData (IB)'!Q110+'ANS_RevData (IL)'!Q110+'ANS_RevData (AB)'!Q110+'ANS_RevData (EN)'!Q110+'ANS_RevData (PH)'!Q110+'ANS_RevData (OT)'!Q110</f>
        <v>0</v>
      </c>
      <c r="R110" s="7">
        <f>'ANS_RevData (LA)'!R110+'ANS_RevData (IB)'!R110+'ANS_RevData (IL)'!R110+'ANS_RevData (AB)'!R110+'ANS_RevData (EN)'!R110+'ANS_RevData (PH)'!R110+'ANS_RevData (OT)'!R110</f>
        <v>0</v>
      </c>
      <c r="S110" s="7">
        <f>'ANS_RevData (LA)'!S110+'ANS_RevData (IB)'!S110+'ANS_RevData (IL)'!S110+'ANS_RevData (AB)'!S110+'ANS_RevData (EN)'!S110+'ANS_RevData (PH)'!S110+'ANS_RevData (OT)'!S110</f>
        <v>0</v>
      </c>
      <c r="T110" s="7">
        <f>'ANS_RevData (LA)'!T110+'ANS_RevData (IB)'!T110+'ANS_RevData (IL)'!T110+'ANS_RevData (AB)'!T110+'ANS_RevData (EN)'!T110+'ANS_RevData (PH)'!T110+'ANS_RevData (OT)'!T110</f>
        <v>0</v>
      </c>
      <c r="U110" s="7">
        <f>'ANS_RevData (LA)'!U110+'ANS_RevData (IB)'!U110+'ANS_RevData (IL)'!U110+'ANS_RevData (AB)'!U110+'ANS_RevData (EN)'!U110+'ANS_RevData (PH)'!U110+'ANS_RevData (OT)'!U110</f>
        <v>0</v>
      </c>
      <c r="V110" s="7">
        <f>'ANS_RevData (LA)'!V110+'ANS_RevData (IB)'!V110+'ANS_RevData (IL)'!V110+'ANS_RevData (AB)'!V110+'ANS_RevData (EN)'!V110+'ANS_RevData (PH)'!V110+'ANS_RevData (OT)'!V110</f>
        <v>54</v>
      </c>
      <c r="W110" s="7">
        <f>'ANS_RevData (LA)'!W110+'ANS_RevData (IB)'!W110+'ANS_RevData (IL)'!W110+'ANS_RevData (AB)'!W110+'ANS_RevData (EN)'!W110+'ANS_RevData (PH)'!W110+'ANS_RevData (OT)'!W110</f>
        <v>5351</v>
      </c>
      <c r="X110" s="7">
        <f>'ANS_RevData (LA)'!X110+'ANS_RevData (IB)'!X110+'ANS_RevData (IL)'!X110+'ANS_RevData (AB)'!X110+'ANS_RevData (EN)'!X110+'ANS_RevData (PH)'!X110+'ANS_RevData (OT)'!X110</f>
        <v>9536</v>
      </c>
      <c r="Y110" s="7">
        <f>'ANS_RevData (LA)'!Y110+'ANS_RevData (IB)'!Y110+'ANS_RevData (IL)'!Y110+'ANS_RevData (AB)'!Y110+'ANS_RevData (EN)'!Y110+'ANS_RevData (PH)'!Y110+'ANS_RevData (OT)'!Y110</f>
        <v>11071</v>
      </c>
      <c r="Z110" s="7">
        <f>'ANS_RevData (LA)'!Z110+'ANS_RevData (IB)'!Z110+'ANS_RevData (IL)'!Z110+'ANS_RevData (AB)'!Z110+'ANS_RevData (EN)'!Z110+'ANS_RevData (PH)'!Z110+'ANS_RevData (OT)'!Z110</f>
        <v>10812</v>
      </c>
      <c r="AA110" s="7">
        <f>'ANS_RevData (LA)'!AA110+'ANS_RevData (IB)'!AA110+'ANS_RevData (IL)'!AA110+'ANS_RevData (AB)'!AA110+'ANS_RevData (EN)'!AA110+'ANS_RevData (PH)'!AA110+'ANS_RevData (OT)'!AA110</f>
        <v>18314</v>
      </c>
      <c r="AB110" s="7">
        <f>'ANS_RevData (LA)'!AB110+'ANS_RevData (IB)'!AB110+'ANS_RevData (IL)'!AB110+'ANS_RevData (AB)'!AB110+'ANS_RevData (EN)'!AB110+'ANS_RevData (PH)'!AB110+'ANS_RevData (OT)'!AB110</f>
        <v>20723</v>
      </c>
      <c r="AC110" s="7">
        <f>'ANS_RevData (LA)'!AC110+'ANS_RevData (IB)'!AC110+'ANS_RevData (IL)'!AC110+'ANS_RevData (AB)'!AC110+'ANS_RevData (EN)'!AC110+'ANS_RevData (PH)'!AC110+'ANS_RevData (OT)'!AC110</f>
        <v>19495</v>
      </c>
      <c r="AF110" s="7">
        <f t="shared" si="90"/>
        <v>20723</v>
      </c>
      <c r="AG110" s="7">
        <f t="shared" si="90"/>
        <v>19495</v>
      </c>
      <c r="AH110" s="7" t="e">
        <f>'ANS_RevData (LA)'!AH110+'ANS_RevData (IB)'!AH110+'ANS_RevData (IL)'!AH110+'ANS_RevData (AB)'!AH110+'ANS_RevData (EN)'!AH110+'ANS_RevData (PH)'!AH110+'ANS_RevData (OT)'!AH110</f>
        <v>#VALUE!</v>
      </c>
      <c r="AI110" s="7" t="e">
        <f>'ANS_RevData (LA)'!AI110+'ANS_RevData (IB)'!AI110+'ANS_RevData (IL)'!AI110+'ANS_RevData (AB)'!AI110+'ANS_RevData (EN)'!AI110+'ANS_RevData (PH)'!AI110+'ANS_RevData (OT)'!AI110</f>
        <v>#VALUE!</v>
      </c>
      <c r="AJ110" s="9" t="e">
        <f>'ANS_RevData (LA)'!AJ110+'ANS_RevData (IB)'!AJ110+'ANS_RevData (IL)'!AJ110+'ANS_RevData (AB)'!AJ110+'ANS_RevData (EN)'!AJ110+'ANS_RevData (PH)'!AJ110+'ANS_RevData (OT)'!AJ110</f>
        <v>#VALUE!</v>
      </c>
      <c r="AK110" s="9" t="e">
        <f>'ANS_RevData (LA)'!AK110+'ANS_RevData (IB)'!AK110+'ANS_RevData (IL)'!AK110+'ANS_RevData (AB)'!AK110+'ANS_RevData (EN)'!AK110+'ANS_RevData (PH)'!AK110+'ANS_RevData (OT)'!AK110</f>
        <v>#VALUE!</v>
      </c>
      <c r="AL110" s="9" t="e">
        <f>'ANS_RevData (LA)'!AL110+'ANS_RevData (IB)'!AL110+'ANS_RevData (IL)'!AL110+'ANS_RevData (AB)'!AL110+'ANS_RevData (EN)'!AL110+'ANS_RevData (PH)'!AL110+'ANS_RevData (OT)'!AL110</f>
        <v>#VALUE!</v>
      </c>
      <c r="AM110" s="9" t="e">
        <f>'ANS_RevData (LA)'!AM110+'ANS_RevData (IB)'!AM110+'ANS_RevData (IL)'!AM110+'ANS_RevData (AB)'!AM110+'ANS_RevData (EN)'!AM110+'ANS_RevData (PH)'!AM110+'ANS_RevData (OT)'!AM110</f>
        <v>#VALUE!</v>
      </c>
      <c r="AN110" s="9" t="e">
        <f>'ANS_RevData (LA)'!AN110+'ANS_RevData (IB)'!AN110+'ANS_RevData (IL)'!AN110+'ANS_RevData (AB)'!AN110+'ANS_RevData (EN)'!AN110+'ANS_RevData (PH)'!AN110+'ANS_RevData (OT)'!AN110</f>
        <v>#VALUE!</v>
      </c>
      <c r="AO110" s="9" t="e">
        <f>'ANS_RevData (LA)'!AO110+'ANS_RevData (IB)'!AO110+'ANS_RevData (IL)'!AO110+'ANS_RevData (AB)'!AO110+'ANS_RevData (EN)'!AO110+'ANS_RevData (PH)'!AO110+'ANS_RevData (OT)'!AO110</f>
        <v>#VALUE!</v>
      </c>
      <c r="AP110" s="9" t="e">
        <f>'ANS_RevData (LA)'!AP110+'ANS_RevData (IB)'!AP110+'ANS_RevData (IL)'!AP110+'ANS_RevData (AB)'!AP110+'ANS_RevData (EN)'!AP110+'ANS_RevData (PH)'!AP110+'ANS_RevData (OT)'!AP110</f>
        <v>#VALUE!</v>
      </c>
      <c r="AQ110" s="9" t="e">
        <f>'ANS_RevData (LA)'!AQ110+'ANS_RevData (IB)'!AQ110+'ANS_RevData (IL)'!AQ110+'ANS_RevData (AB)'!AQ110+'ANS_RevData (EN)'!AQ110+'ANS_RevData (PH)'!AQ110+'ANS_RevData (OT)'!AQ110</f>
        <v>#VALUE!</v>
      </c>
      <c r="AR110" s="9" t="e">
        <f>'ANS_RevData (LA)'!AR110+'ANS_RevData (IB)'!AR110+'ANS_RevData (IL)'!AR110+'ANS_RevData (AB)'!AR110+'ANS_RevData (EN)'!AR110+'ANS_RevData (PH)'!AR110+'ANS_RevData (OT)'!AR110</f>
        <v>#VALUE!</v>
      </c>
      <c r="AS110" s="9" t="e">
        <f>'ANS_RevData (LA)'!AS110+'ANS_RevData (IB)'!AS110+'ANS_RevData (IL)'!AS110+'ANS_RevData (AB)'!AS110+'ANS_RevData (EN)'!AS110+'ANS_RevData (PH)'!AS110+'ANS_RevData (OT)'!AS110</f>
        <v>#VALUE!</v>
      </c>
      <c r="AT110" s="9" t="e">
        <f>'ANS_RevData (LA)'!AT110+'ANS_RevData (IB)'!AT110+'ANS_RevData (IL)'!AT110+'ANS_RevData (AB)'!AT110+'ANS_RevData (EN)'!AT110+'ANS_RevData (PH)'!AT110+'ANS_RevData (OT)'!AT110</f>
        <v>#VALUE!</v>
      </c>
      <c r="AU110" s="9" t="e">
        <f>'ANS_RevData (LA)'!AU110+'ANS_RevData (IB)'!AU110+'ANS_RevData (IL)'!AU110+'ANS_RevData (AB)'!AU110+'ANS_RevData (EN)'!AU110+'ANS_RevData (PH)'!AU110+'ANS_RevData (OT)'!AU110</f>
        <v>#VALUE!</v>
      </c>
      <c r="AV110" s="9" t="e">
        <f>'ANS_RevData (LA)'!AV110+'ANS_RevData (IB)'!AV110+'ANS_RevData (IL)'!AV110+'ANS_RevData (AB)'!AV110+'ANS_RevData (EN)'!AV110+'ANS_RevData (PH)'!AV110+'ANS_RevData (OT)'!AV110</f>
        <v>#VALUE!</v>
      </c>
      <c r="AW110" s="9" t="e">
        <f>'ANS_RevData (LA)'!AW110+'ANS_RevData (IB)'!AW110+'ANS_RevData (IL)'!AW110+'ANS_RevData (AB)'!AW110+'ANS_RevData (EN)'!AW110+'ANS_RevData (PH)'!AW110+'ANS_RevData (OT)'!AW110</f>
        <v>#VALUE!</v>
      </c>
      <c r="AX110" s="9" t="e">
        <f>'ANS_RevData (LA)'!AX110+'ANS_RevData (IB)'!AX110+'ANS_RevData (IL)'!AX110+'ANS_RevData (AB)'!AX110+'ANS_RevData (EN)'!AX110+'ANS_RevData (PH)'!AX110+'ANS_RevData (OT)'!AX110</f>
        <v>#VALUE!</v>
      </c>
      <c r="AY110" s="9" t="e">
        <f>'ANS_RevData (LA)'!AY110+'ANS_RevData (IB)'!AY110+'ANS_RevData (IL)'!AY110+'ANS_RevData (AB)'!AY110+'ANS_RevData (EN)'!AY110+'ANS_RevData (PH)'!AY110+'ANS_RevData (OT)'!AY110</f>
        <v>#VALUE!</v>
      </c>
      <c r="AZ110" s="9" t="e">
        <f>'ANS_RevData (LA)'!AZ110+'ANS_RevData (IB)'!AZ110+'ANS_RevData (IL)'!AZ110+'ANS_RevData (AB)'!AZ110+'ANS_RevData (EN)'!AZ110+'ANS_RevData (PH)'!AZ110+'ANS_RevData (OT)'!AZ110</f>
        <v>#VALUE!</v>
      </c>
      <c r="BA110" s="9" t="e">
        <f>'ANS_RevData (LA)'!BA110+'ANS_RevData (IB)'!BA110+'ANS_RevData (IL)'!BA110+'ANS_RevData (AB)'!BA110+'ANS_RevData (EN)'!BA110+'ANS_RevData (PH)'!BA110+'ANS_RevData (OT)'!BA110</f>
        <v>#VALUE!</v>
      </c>
      <c r="BB110" s="9" t="e">
        <f>'ANS_RevData (LA)'!BB110+'ANS_RevData (IB)'!BB110+'ANS_RevData (IL)'!BB110+'ANS_RevData (AB)'!BB110+'ANS_RevData (EN)'!BB110+'ANS_RevData (PH)'!BB110+'ANS_RevData (OT)'!BB110</f>
        <v>#VALUE!</v>
      </c>
      <c r="BC110" s="9" t="e">
        <f>'ANS_RevData (LA)'!BC110+'ANS_RevData (IB)'!BC110+'ANS_RevData (IL)'!BC110+'ANS_RevData (AB)'!BC110+'ANS_RevData (EN)'!BC110+'ANS_RevData (PH)'!BC110+'ANS_RevData (OT)'!BC110</f>
        <v>#VALUE!</v>
      </c>
      <c r="BD110" s="9" t="e">
        <f>'ANS_RevData (LA)'!BD110+'ANS_RevData (IB)'!BD110+'ANS_RevData (IL)'!BD110+'ANS_RevData (AB)'!BD110+'ANS_RevData (EN)'!BD110+'ANS_RevData (PH)'!BD110+'ANS_RevData (OT)'!BD110</f>
        <v>#VALUE!</v>
      </c>
      <c r="BE110" s="9" t="e">
        <f>'ANS_RevData (LA)'!BE110+'ANS_RevData (IB)'!BE110+'ANS_RevData (IL)'!BE110+'ANS_RevData (AB)'!BE110+'ANS_RevData (EN)'!BE110+'ANS_RevData (PH)'!BE110+'ANS_RevData (OT)'!BE110</f>
        <v>#VALUE!</v>
      </c>
      <c r="BF110" s="9" t="e">
        <f>'ANS_RevData (LA)'!BF110+'ANS_RevData (IB)'!BF110+'ANS_RevData (IL)'!BF110+'ANS_RevData (AB)'!BF110+'ANS_RevData (EN)'!BF110+'ANS_RevData (PH)'!BF110+'ANS_RevData (OT)'!BF110</f>
        <v>#VALUE!</v>
      </c>
      <c r="BG110" s="9" t="e">
        <f>'ANS_RevData (LA)'!BG110+'ANS_RevData (IB)'!BG110+'ANS_RevData (IL)'!BG110+'ANS_RevData (AB)'!BG110+'ANS_RevData (EN)'!BG110+'ANS_RevData (PH)'!BG110+'ANS_RevData (OT)'!BG110</f>
        <v>#VALUE!</v>
      </c>
      <c r="BH110" s="9" t="e">
        <f>'ANS_RevData (LA)'!BH110+'ANS_RevData (IB)'!BH110+'ANS_RevData (IL)'!BH110+'ANS_RevData (AB)'!BH110+'ANS_RevData (EN)'!BH110+'ANS_RevData (PH)'!BH110+'ANS_RevData (OT)'!BH110</f>
        <v>#VALUE!</v>
      </c>
      <c r="BI110" s="9" t="e">
        <f>'ANS_RevData (LA)'!BI110+'ANS_RevData (IB)'!BI110+'ANS_RevData (IL)'!BI110+'ANS_RevData (AB)'!BI110+'ANS_RevData (EN)'!BI110+'ANS_RevData (PH)'!BI110+'ANS_RevData (OT)'!BI110</f>
        <v>#VALUE!</v>
      </c>
      <c r="BJ110" s="9" t="e">
        <f>'ANS_RevData (LA)'!BJ110+'ANS_RevData (IB)'!BJ110+'ANS_RevData (IL)'!BJ110+'ANS_RevData (AB)'!BJ110+'ANS_RevData (EN)'!BJ110+'ANS_RevData (PH)'!BJ110+'ANS_RevData (OT)'!BJ110</f>
        <v>#VALUE!</v>
      </c>
      <c r="BK110" s="9" t="e">
        <f>'ANS_RevData (LA)'!BK110+'ANS_RevData (IB)'!BK110+'ANS_RevData (IL)'!BK110+'ANS_RevData (AB)'!BK110+'ANS_RevData (EN)'!BK110+'ANS_RevData (PH)'!BK110+'ANS_RevData (OT)'!BK110</f>
        <v>#VALUE!</v>
      </c>
      <c r="BL110" s="9" t="e">
        <f>'ANS_RevData (LA)'!BL110+'ANS_RevData (IB)'!BL110+'ANS_RevData (IL)'!BL110+'ANS_RevData (AB)'!BL110+'ANS_RevData (EN)'!BL110+'ANS_RevData (PH)'!BL110+'ANS_RevData (OT)'!BL110</f>
        <v>#VALUE!</v>
      </c>
      <c r="BM110" s="9" t="e">
        <f>'ANS_RevData (LA)'!BM110+'ANS_RevData (IB)'!BM110+'ANS_RevData (IL)'!BM110+'ANS_RevData (AB)'!BM110+'ANS_RevData (EN)'!BM110+'ANS_RevData (PH)'!BM110+'ANS_RevData (OT)'!BM110</f>
        <v>#VALUE!</v>
      </c>
      <c r="BN110" s="9" t="e">
        <f>'ANS_RevData (LA)'!BN110+'ANS_RevData (IB)'!BN110+'ANS_RevData (IL)'!BN110+'ANS_RevData (AB)'!BN110+'ANS_RevData (EN)'!BN110+'ANS_RevData (PH)'!BN110+'ANS_RevData (OT)'!BN110</f>
        <v>#VALUE!</v>
      </c>
      <c r="BO110" s="9" t="e">
        <f>'ANS_RevData (LA)'!BO110+'ANS_RevData (IB)'!BO110+'ANS_RevData (IL)'!BO110+'ANS_RevData (AB)'!BO110+'ANS_RevData (EN)'!BO110+'ANS_RevData (PH)'!BO110+'ANS_RevData (OT)'!BO110</f>
        <v>#VALUE!</v>
      </c>
    </row>
    <row r="111" spans="2:67" x14ac:dyDescent="0.25">
      <c r="B111" s="292" t="s">
        <v>307</v>
      </c>
      <c r="D111" s="7">
        <f>'ANS_RevData (LA)'!D111+'ANS_RevData (IB)'!D111+'ANS_RevData (IL)'!D111+'ANS_RevData (AB)'!D111+'ANS_RevData (EN)'!D111+'ANS_RevData (PH)'!D111+'ANS_RevData (OT)'!D111</f>
        <v>0</v>
      </c>
      <c r="E111" s="7">
        <f>'ANS_RevData (LA)'!E111+'ANS_RevData (IB)'!E111+'ANS_RevData (IL)'!E111+'ANS_RevData (AB)'!E111+'ANS_RevData (EN)'!E111+'ANS_RevData (PH)'!E111+'ANS_RevData (OT)'!E111</f>
        <v>0</v>
      </c>
      <c r="F111" s="7">
        <f>'ANS_RevData (LA)'!F111+'ANS_RevData (IB)'!F111+'ANS_RevData (IL)'!F111+'ANS_RevData (AB)'!F111+'ANS_RevData (EN)'!F111+'ANS_RevData (PH)'!F111+'ANS_RevData (OT)'!F111</f>
        <v>0</v>
      </c>
      <c r="G111" s="7">
        <f>'ANS_RevData (LA)'!G111+'ANS_RevData (IB)'!G111+'ANS_RevData (IL)'!G111+'ANS_RevData (AB)'!G111+'ANS_RevData (EN)'!G111+'ANS_RevData (PH)'!G111+'ANS_RevData (OT)'!G111</f>
        <v>0</v>
      </c>
      <c r="H111" s="7">
        <f>'ANS_RevData (LA)'!H111+'ANS_RevData (IB)'!H111+'ANS_RevData (IL)'!H111+'ANS_RevData (AB)'!H111+'ANS_RevData (EN)'!H111+'ANS_RevData (PH)'!H111+'ANS_RevData (OT)'!H111</f>
        <v>0</v>
      </c>
      <c r="I111" s="7">
        <f>'ANS_RevData (LA)'!I111+'ANS_RevData (IB)'!I111+'ANS_RevData (IL)'!I111+'ANS_RevData (AB)'!I111+'ANS_RevData (EN)'!I111+'ANS_RevData (PH)'!I111+'ANS_RevData (OT)'!I111</f>
        <v>0</v>
      </c>
      <c r="J111" s="7">
        <f>'ANS_RevData (LA)'!J111+'ANS_RevData (IB)'!J111+'ANS_RevData (IL)'!J111+'ANS_RevData (AB)'!J111+'ANS_RevData (EN)'!J111+'ANS_RevData (PH)'!J111+'ANS_RevData (OT)'!J111</f>
        <v>0</v>
      </c>
      <c r="K111" s="7">
        <f>'ANS_RevData (LA)'!K111+'ANS_RevData (IB)'!K111+'ANS_RevData (IL)'!K111+'ANS_RevData (AB)'!K111+'ANS_RevData (EN)'!K111+'ANS_RevData (PH)'!K111+'ANS_RevData (OT)'!K111</f>
        <v>0</v>
      </c>
      <c r="L111" s="7">
        <f>'ANS_RevData (LA)'!L111+'ANS_RevData (IB)'!L111+'ANS_RevData (IL)'!L111+'ANS_RevData (AB)'!L111+'ANS_RevData (EN)'!L111+'ANS_RevData (PH)'!L111+'ANS_RevData (OT)'!L111</f>
        <v>0</v>
      </c>
      <c r="M111" s="7">
        <f>'ANS_RevData (LA)'!M111+'ANS_RevData (IB)'!M111+'ANS_RevData (IL)'!M111+'ANS_RevData (AB)'!M111+'ANS_RevData (EN)'!M111+'ANS_RevData (PH)'!M111+'ANS_RevData (OT)'!M111</f>
        <v>0</v>
      </c>
      <c r="N111" s="7">
        <f>'ANS_RevData (LA)'!N111+'ANS_RevData (IB)'!N111+'ANS_RevData (IL)'!N111+'ANS_RevData (AB)'!N111+'ANS_RevData (EN)'!N111+'ANS_RevData (PH)'!N111+'ANS_RevData (OT)'!N111</f>
        <v>0</v>
      </c>
      <c r="O111" s="7">
        <f>'ANS_RevData (LA)'!O111+'ANS_RevData (IB)'!O111+'ANS_RevData (IL)'!O111+'ANS_RevData (AB)'!O111+'ANS_RevData (EN)'!O111+'ANS_RevData (PH)'!O111+'ANS_RevData (OT)'!O111</f>
        <v>0</v>
      </c>
      <c r="P111" s="7">
        <f>'ANS_RevData (LA)'!P111+'ANS_RevData (IB)'!P111+'ANS_RevData (IL)'!P111+'ANS_RevData (AB)'!P111+'ANS_RevData (EN)'!P111+'ANS_RevData (PH)'!P111+'ANS_RevData (OT)'!P111</f>
        <v>0</v>
      </c>
      <c r="Q111" s="7">
        <f>'ANS_RevData (LA)'!Q111+'ANS_RevData (IB)'!Q111+'ANS_RevData (IL)'!Q111+'ANS_RevData (AB)'!Q111+'ANS_RevData (EN)'!Q111+'ANS_RevData (PH)'!Q111+'ANS_RevData (OT)'!Q111</f>
        <v>0</v>
      </c>
      <c r="R111" s="7">
        <f>'ANS_RevData (LA)'!R111+'ANS_RevData (IB)'!R111+'ANS_RevData (IL)'!R111+'ANS_RevData (AB)'!R111+'ANS_RevData (EN)'!R111+'ANS_RevData (PH)'!R111+'ANS_RevData (OT)'!R111</f>
        <v>0</v>
      </c>
      <c r="S111" s="7">
        <f>'ANS_RevData (LA)'!S111+'ANS_RevData (IB)'!S111+'ANS_RevData (IL)'!S111+'ANS_RevData (AB)'!S111+'ANS_RevData (EN)'!S111+'ANS_RevData (PH)'!S111+'ANS_RevData (OT)'!S111</f>
        <v>0</v>
      </c>
      <c r="T111" s="7">
        <f>'ANS_RevData (LA)'!T111+'ANS_RevData (IB)'!T111+'ANS_RevData (IL)'!T111+'ANS_RevData (AB)'!T111+'ANS_RevData (EN)'!T111+'ANS_RevData (PH)'!T111+'ANS_RevData (OT)'!T111</f>
        <v>0</v>
      </c>
      <c r="U111" s="7">
        <f>'ANS_RevData (LA)'!U111+'ANS_RevData (IB)'!U111+'ANS_RevData (IL)'!U111+'ANS_RevData (AB)'!U111+'ANS_RevData (EN)'!U111+'ANS_RevData (PH)'!U111+'ANS_RevData (OT)'!U111</f>
        <v>0</v>
      </c>
      <c r="V111" s="7">
        <f>'ANS_RevData (LA)'!V111+'ANS_RevData (IB)'!V111+'ANS_RevData (IL)'!V111+'ANS_RevData (AB)'!V111+'ANS_RevData (EN)'!V111+'ANS_RevData (PH)'!V111+'ANS_RevData (OT)'!V111</f>
        <v>76500</v>
      </c>
      <c r="W111" s="7">
        <f>'ANS_RevData (LA)'!W111+'ANS_RevData (IB)'!W111+'ANS_RevData (IL)'!W111+'ANS_RevData (AB)'!W111+'ANS_RevData (EN)'!W111+'ANS_RevData (PH)'!W111+'ANS_RevData (OT)'!W111</f>
        <v>6730000</v>
      </c>
      <c r="X111" s="7">
        <f>'ANS_RevData (LA)'!X111+'ANS_RevData (IB)'!X111+'ANS_RevData (IL)'!X111+'ANS_RevData (AB)'!X111+'ANS_RevData (EN)'!X111+'ANS_RevData (PH)'!X111+'ANS_RevData (OT)'!X111</f>
        <v>11674352</v>
      </c>
      <c r="Y111" s="7">
        <f>'ANS_RevData (LA)'!Y111+'ANS_RevData (IB)'!Y111+'ANS_RevData (IL)'!Y111+'ANS_RevData (AB)'!Y111+'ANS_RevData (EN)'!Y111+'ANS_RevData (PH)'!Y111+'ANS_RevData (OT)'!Y111</f>
        <v>13391820</v>
      </c>
      <c r="Z111" s="7">
        <f>'ANS_RevData (LA)'!Z111+'ANS_RevData (IB)'!Z111+'ANS_RevData (IL)'!Z111+'ANS_RevData (AB)'!Z111+'ANS_RevData (EN)'!Z111+'ANS_RevData (PH)'!Z111+'ANS_RevData (OT)'!Z111</f>
        <v>13563053</v>
      </c>
      <c r="AA111" s="7">
        <f>'ANS_RevData (LA)'!AA111+'ANS_RevData (IB)'!AA111+'ANS_RevData (IL)'!AA111+'ANS_RevData (AB)'!AA111+'ANS_RevData (EN)'!AA111+'ANS_RevData (PH)'!AA111+'ANS_RevData (OT)'!AA111</f>
        <v>23643625</v>
      </c>
      <c r="AB111" s="7">
        <f>'ANS_RevData (LA)'!AB111+'ANS_RevData (IB)'!AB111+'ANS_RevData (IL)'!AB111+'ANS_RevData (AB)'!AB111+'ANS_RevData (EN)'!AB111+'ANS_RevData (PH)'!AB111+'ANS_RevData (OT)'!AB111</f>
        <v>25955609</v>
      </c>
      <c r="AC111" s="7">
        <f>'ANS_RevData (LA)'!AC111+'ANS_RevData (IB)'!AC111+'ANS_RevData (IL)'!AC111+'ANS_RevData (AB)'!AC111+'ANS_RevData (EN)'!AC111+'ANS_RevData (PH)'!AC111+'ANS_RevData (OT)'!AC111</f>
        <v>23792607</v>
      </c>
      <c r="AF111" s="7">
        <f t="shared" si="90"/>
        <v>25955609</v>
      </c>
      <c r="AG111" s="7">
        <f t="shared" si="90"/>
        <v>23792607</v>
      </c>
      <c r="AH111" s="7" t="e">
        <f>'ANS_RevData (LA)'!AH111+'ANS_RevData (IB)'!AH111+'ANS_RevData (IL)'!AH111+'ANS_RevData (AB)'!AH111+'ANS_RevData (EN)'!AH111+'ANS_RevData (PH)'!AH111+'ANS_RevData (OT)'!AH111</f>
        <v>#VALUE!</v>
      </c>
      <c r="AI111" s="7" t="e">
        <f>'ANS_RevData (LA)'!AI111+'ANS_RevData (IB)'!AI111+'ANS_RevData (IL)'!AI111+'ANS_RevData (AB)'!AI111+'ANS_RevData (EN)'!AI111+'ANS_RevData (PH)'!AI111+'ANS_RevData (OT)'!AI111</f>
        <v>#VALUE!</v>
      </c>
      <c r="AJ111" s="9" t="e">
        <f>'ANS_RevData (LA)'!AJ111+'ANS_RevData (IB)'!AJ111+'ANS_RevData (IL)'!AJ111+'ANS_RevData (AB)'!AJ111+'ANS_RevData (EN)'!AJ111+'ANS_RevData (PH)'!AJ111+'ANS_RevData (OT)'!AJ111</f>
        <v>#VALUE!</v>
      </c>
      <c r="AK111" s="9" t="e">
        <f>'ANS_RevData (LA)'!AK111+'ANS_RevData (IB)'!AK111+'ANS_RevData (IL)'!AK111+'ANS_RevData (AB)'!AK111+'ANS_RevData (EN)'!AK111+'ANS_RevData (PH)'!AK111+'ANS_RevData (OT)'!AK111</f>
        <v>#VALUE!</v>
      </c>
      <c r="AL111" s="9" t="e">
        <f>'ANS_RevData (LA)'!AL111+'ANS_RevData (IB)'!AL111+'ANS_RevData (IL)'!AL111+'ANS_RevData (AB)'!AL111+'ANS_RevData (EN)'!AL111+'ANS_RevData (PH)'!AL111+'ANS_RevData (OT)'!AL111</f>
        <v>#VALUE!</v>
      </c>
      <c r="AM111" s="9" t="e">
        <f>'ANS_RevData (LA)'!AM111+'ANS_RevData (IB)'!AM111+'ANS_RevData (IL)'!AM111+'ANS_RevData (AB)'!AM111+'ANS_RevData (EN)'!AM111+'ANS_RevData (PH)'!AM111+'ANS_RevData (OT)'!AM111</f>
        <v>#VALUE!</v>
      </c>
      <c r="AN111" s="9" t="e">
        <f>'ANS_RevData (LA)'!AN111+'ANS_RevData (IB)'!AN111+'ANS_RevData (IL)'!AN111+'ANS_RevData (AB)'!AN111+'ANS_RevData (EN)'!AN111+'ANS_RevData (PH)'!AN111+'ANS_RevData (OT)'!AN111</f>
        <v>#VALUE!</v>
      </c>
      <c r="AO111" s="9" t="e">
        <f>'ANS_RevData (LA)'!AO111+'ANS_RevData (IB)'!AO111+'ANS_RevData (IL)'!AO111+'ANS_RevData (AB)'!AO111+'ANS_RevData (EN)'!AO111+'ANS_RevData (PH)'!AO111+'ANS_RevData (OT)'!AO111</f>
        <v>#VALUE!</v>
      </c>
      <c r="AP111" s="9" t="e">
        <f>'ANS_RevData (LA)'!AP111+'ANS_RevData (IB)'!AP111+'ANS_RevData (IL)'!AP111+'ANS_RevData (AB)'!AP111+'ANS_RevData (EN)'!AP111+'ANS_RevData (PH)'!AP111+'ANS_RevData (OT)'!AP111</f>
        <v>#VALUE!</v>
      </c>
      <c r="AQ111" s="9" t="e">
        <f>'ANS_RevData (LA)'!AQ111+'ANS_RevData (IB)'!AQ111+'ANS_RevData (IL)'!AQ111+'ANS_RevData (AB)'!AQ111+'ANS_RevData (EN)'!AQ111+'ANS_RevData (PH)'!AQ111+'ANS_RevData (OT)'!AQ111</f>
        <v>#VALUE!</v>
      </c>
      <c r="AR111" s="9" t="e">
        <f>'ANS_RevData (LA)'!AR111+'ANS_RevData (IB)'!AR111+'ANS_RevData (IL)'!AR111+'ANS_RevData (AB)'!AR111+'ANS_RevData (EN)'!AR111+'ANS_RevData (PH)'!AR111+'ANS_RevData (OT)'!AR111</f>
        <v>#VALUE!</v>
      </c>
      <c r="AS111" s="9" t="e">
        <f>'ANS_RevData (LA)'!AS111+'ANS_RevData (IB)'!AS111+'ANS_RevData (IL)'!AS111+'ANS_RevData (AB)'!AS111+'ANS_RevData (EN)'!AS111+'ANS_RevData (PH)'!AS111+'ANS_RevData (OT)'!AS111</f>
        <v>#VALUE!</v>
      </c>
      <c r="AT111" s="9" t="e">
        <f>'ANS_RevData (LA)'!AT111+'ANS_RevData (IB)'!AT111+'ANS_RevData (IL)'!AT111+'ANS_RevData (AB)'!AT111+'ANS_RevData (EN)'!AT111+'ANS_RevData (PH)'!AT111+'ANS_RevData (OT)'!AT111</f>
        <v>#VALUE!</v>
      </c>
      <c r="AU111" s="9" t="e">
        <f>'ANS_RevData (LA)'!AU111+'ANS_RevData (IB)'!AU111+'ANS_RevData (IL)'!AU111+'ANS_RevData (AB)'!AU111+'ANS_RevData (EN)'!AU111+'ANS_RevData (PH)'!AU111+'ANS_RevData (OT)'!AU111</f>
        <v>#VALUE!</v>
      </c>
      <c r="AV111" s="9" t="e">
        <f>'ANS_RevData (LA)'!AV111+'ANS_RevData (IB)'!AV111+'ANS_RevData (IL)'!AV111+'ANS_RevData (AB)'!AV111+'ANS_RevData (EN)'!AV111+'ANS_RevData (PH)'!AV111+'ANS_RevData (OT)'!AV111</f>
        <v>#VALUE!</v>
      </c>
      <c r="AW111" s="9" t="e">
        <f>'ANS_RevData (LA)'!AW111+'ANS_RevData (IB)'!AW111+'ANS_RevData (IL)'!AW111+'ANS_RevData (AB)'!AW111+'ANS_RevData (EN)'!AW111+'ANS_RevData (PH)'!AW111+'ANS_RevData (OT)'!AW111</f>
        <v>#VALUE!</v>
      </c>
      <c r="AX111" s="9" t="e">
        <f>'ANS_RevData (LA)'!AX111+'ANS_RevData (IB)'!AX111+'ANS_RevData (IL)'!AX111+'ANS_RevData (AB)'!AX111+'ANS_RevData (EN)'!AX111+'ANS_RevData (PH)'!AX111+'ANS_RevData (OT)'!AX111</f>
        <v>#VALUE!</v>
      </c>
      <c r="AY111" s="9" t="e">
        <f>'ANS_RevData (LA)'!AY111+'ANS_RevData (IB)'!AY111+'ANS_RevData (IL)'!AY111+'ANS_RevData (AB)'!AY111+'ANS_RevData (EN)'!AY111+'ANS_RevData (PH)'!AY111+'ANS_RevData (OT)'!AY111</f>
        <v>#VALUE!</v>
      </c>
      <c r="AZ111" s="9" t="e">
        <f>'ANS_RevData (LA)'!AZ111+'ANS_RevData (IB)'!AZ111+'ANS_RevData (IL)'!AZ111+'ANS_RevData (AB)'!AZ111+'ANS_RevData (EN)'!AZ111+'ANS_RevData (PH)'!AZ111+'ANS_RevData (OT)'!AZ111</f>
        <v>#VALUE!</v>
      </c>
      <c r="BA111" s="9" t="e">
        <f>'ANS_RevData (LA)'!BA111+'ANS_RevData (IB)'!BA111+'ANS_RevData (IL)'!BA111+'ANS_RevData (AB)'!BA111+'ANS_RevData (EN)'!BA111+'ANS_RevData (PH)'!BA111+'ANS_RevData (OT)'!BA111</f>
        <v>#VALUE!</v>
      </c>
      <c r="BB111" s="9" t="e">
        <f>'ANS_RevData (LA)'!BB111+'ANS_RevData (IB)'!BB111+'ANS_RevData (IL)'!BB111+'ANS_RevData (AB)'!BB111+'ANS_RevData (EN)'!BB111+'ANS_RevData (PH)'!BB111+'ANS_RevData (OT)'!BB111</f>
        <v>#VALUE!</v>
      </c>
      <c r="BC111" s="9" t="e">
        <f>'ANS_RevData (LA)'!BC111+'ANS_RevData (IB)'!BC111+'ANS_RevData (IL)'!BC111+'ANS_RevData (AB)'!BC111+'ANS_RevData (EN)'!BC111+'ANS_RevData (PH)'!BC111+'ANS_RevData (OT)'!BC111</f>
        <v>#VALUE!</v>
      </c>
      <c r="BD111" s="9" t="e">
        <f>'ANS_RevData (LA)'!BD111+'ANS_RevData (IB)'!BD111+'ANS_RevData (IL)'!BD111+'ANS_RevData (AB)'!BD111+'ANS_RevData (EN)'!BD111+'ANS_RevData (PH)'!BD111+'ANS_RevData (OT)'!BD111</f>
        <v>#VALUE!</v>
      </c>
      <c r="BE111" s="9" t="e">
        <f>'ANS_RevData (LA)'!BE111+'ANS_RevData (IB)'!BE111+'ANS_RevData (IL)'!BE111+'ANS_RevData (AB)'!BE111+'ANS_RevData (EN)'!BE111+'ANS_RevData (PH)'!BE111+'ANS_RevData (OT)'!BE111</f>
        <v>#VALUE!</v>
      </c>
      <c r="BF111" s="9" t="e">
        <f>'ANS_RevData (LA)'!BF111+'ANS_RevData (IB)'!BF111+'ANS_RevData (IL)'!BF111+'ANS_RevData (AB)'!BF111+'ANS_RevData (EN)'!BF111+'ANS_RevData (PH)'!BF111+'ANS_RevData (OT)'!BF111</f>
        <v>#VALUE!</v>
      </c>
      <c r="BG111" s="9" t="e">
        <f>'ANS_RevData (LA)'!BG111+'ANS_RevData (IB)'!BG111+'ANS_RevData (IL)'!BG111+'ANS_RevData (AB)'!BG111+'ANS_RevData (EN)'!BG111+'ANS_RevData (PH)'!BG111+'ANS_RevData (OT)'!BG111</f>
        <v>#VALUE!</v>
      </c>
      <c r="BH111" s="9" t="e">
        <f>'ANS_RevData (LA)'!BH111+'ANS_RevData (IB)'!BH111+'ANS_RevData (IL)'!BH111+'ANS_RevData (AB)'!BH111+'ANS_RevData (EN)'!BH111+'ANS_RevData (PH)'!BH111+'ANS_RevData (OT)'!BH111</f>
        <v>#VALUE!</v>
      </c>
      <c r="BI111" s="9" t="e">
        <f>'ANS_RevData (LA)'!BI111+'ANS_RevData (IB)'!BI111+'ANS_RevData (IL)'!BI111+'ANS_RevData (AB)'!BI111+'ANS_RevData (EN)'!BI111+'ANS_RevData (PH)'!BI111+'ANS_RevData (OT)'!BI111</f>
        <v>#VALUE!</v>
      </c>
      <c r="BJ111" s="9" t="e">
        <f>'ANS_RevData (LA)'!BJ111+'ANS_RevData (IB)'!BJ111+'ANS_RevData (IL)'!BJ111+'ANS_RevData (AB)'!BJ111+'ANS_RevData (EN)'!BJ111+'ANS_RevData (PH)'!BJ111+'ANS_RevData (OT)'!BJ111</f>
        <v>#VALUE!</v>
      </c>
      <c r="BK111" s="9" t="e">
        <f>'ANS_RevData (LA)'!BK111+'ANS_RevData (IB)'!BK111+'ANS_RevData (IL)'!BK111+'ANS_RevData (AB)'!BK111+'ANS_RevData (EN)'!BK111+'ANS_RevData (PH)'!BK111+'ANS_RevData (OT)'!BK111</f>
        <v>#VALUE!</v>
      </c>
      <c r="BL111" s="9" t="e">
        <f>'ANS_RevData (LA)'!BL111+'ANS_RevData (IB)'!BL111+'ANS_RevData (IL)'!BL111+'ANS_RevData (AB)'!BL111+'ANS_RevData (EN)'!BL111+'ANS_RevData (PH)'!BL111+'ANS_RevData (OT)'!BL111</f>
        <v>#VALUE!</v>
      </c>
      <c r="BM111" s="9" t="e">
        <f>'ANS_RevData (LA)'!BM111+'ANS_RevData (IB)'!BM111+'ANS_RevData (IL)'!BM111+'ANS_RevData (AB)'!BM111+'ANS_RevData (EN)'!BM111+'ANS_RevData (PH)'!BM111+'ANS_RevData (OT)'!BM111</f>
        <v>#VALUE!</v>
      </c>
      <c r="BN111" s="9" t="e">
        <f>'ANS_RevData (LA)'!BN111+'ANS_RevData (IB)'!BN111+'ANS_RevData (IL)'!BN111+'ANS_RevData (AB)'!BN111+'ANS_RevData (EN)'!BN111+'ANS_RevData (PH)'!BN111+'ANS_RevData (OT)'!BN111</f>
        <v>#VALUE!</v>
      </c>
      <c r="BO111" s="9" t="e">
        <f>'ANS_RevData (LA)'!BO111+'ANS_RevData (IB)'!BO111+'ANS_RevData (IL)'!BO111+'ANS_RevData (AB)'!BO111+'ANS_RevData (EN)'!BO111+'ANS_RevData (PH)'!BO111+'ANS_RevData (OT)'!BO111</f>
        <v>#VALUE!</v>
      </c>
    </row>
    <row r="112" spans="2:67" x14ac:dyDescent="0.25">
      <c r="B112" s="292" t="s">
        <v>215</v>
      </c>
      <c r="D112" s="7">
        <f t="shared" ref="D112:AC112" si="91">IF(ISERROR(D111/D110),0,D111/D110)</f>
        <v>0</v>
      </c>
      <c r="E112" s="7">
        <f t="shared" si="91"/>
        <v>0</v>
      </c>
      <c r="F112" s="7">
        <f t="shared" si="91"/>
        <v>0</v>
      </c>
      <c r="G112" s="7">
        <f t="shared" si="91"/>
        <v>0</v>
      </c>
      <c r="H112" s="7">
        <f t="shared" si="91"/>
        <v>0</v>
      </c>
      <c r="I112" s="7">
        <f t="shared" si="91"/>
        <v>0</v>
      </c>
      <c r="J112" s="7">
        <f t="shared" si="91"/>
        <v>0</v>
      </c>
      <c r="K112" s="7">
        <f t="shared" si="91"/>
        <v>0</v>
      </c>
      <c r="L112" s="7">
        <f t="shared" si="91"/>
        <v>0</v>
      </c>
      <c r="M112" s="7">
        <f t="shared" si="91"/>
        <v>0</v>
      </c>
      <c r="N112" s="7">
        <f t="shared" si="91"/>
        <v>0</v>
      </c>
      <c r="O112" s="7">
        <f t="shared" si="91"/>
        <v>0</v>
      </c>
      <c r="P112" s="7">
        <f t="shared" si="91"/>
        <v>0</v>
      </c>
      <c r="Q112" s="7">
        <f t="shared" si="91"/>
        <v>0</v>
      </c>
      <c r="R112" s="7">
        <f t="shared" si="91"/>
        <v>0</v>
      </c>
      <c r="S112" s="7">
        <f t="shared" si="91"/>
        <v>0</v>
      </c>
      <c r="T112" s="7">
        <f t="shared" si="91"/>
        <v>0</v>
      </c>
      <c r="U112" s="7">
        <f t="shared" si="91"/>
        <v>0</v>
      </c>
      <c r="V112" s="7">
        <f t="shared" si="91"/>
        <v>1416.6666666666667</v>
      </c>
      <c r="W112" s="7">
        <f t="shared" si="91"/>
        <v>1257.708839469258</v>
      </c>
      <c r="X112" s="7">
        <f t="shared" si="91"/>
        <v>1224.239932885906</v>
      </c>
      <c r="Y112" s="7">
        <f t="shared" si="91"/>
        <v>1209.6305663445037</v>
      </c>
      <c r="Z112" s="7">
        <f t="shared" si="91"/>
        <v>1254.4444136145023</v>
      </c>
      <c r="AA112" s="7">
        <f t="shared" si="91"/>
        <v>1291.0137053620181</v>
      </c>
      <c r="AB112" s="7">
        <f t="shared" si="91"/>
        <v>1252.5024851614148</v>
      </c>
      <c r="AC112" s="7">
        <f t="shared" si="91"/>
        <v>1220.4466273403436</v>
      </c>
      <c r="AD112" s="264">
        <f>SUM(P111:AC111)/SUM(P110:AC110)</f>
        <v>1246.1467133688493</v>
      </c>
      <c r="AF112" s="7">
        <f>AF111/AF110</f>
        <v>1252.5024851614148</v>
      </c>
      <c r="AG112" s="7">
        <f>AG111/AG110</f>
        <v>1220.4466273403436</v>
      </c>
      <c r="AH112" s="7" t="e">
        <f t="shared" ref="AH112:BO112" si="92">AH111/AH110</f>
        <v>#VALUE!</v>
      </c>
      <c r="AI112" s="7" t="e">
        <f t="shared" si="92"/>
        <v>#VALUE!</v>
      </c>
      <c r="AJ112" s="9" t="e">
        <f t="shared" si="92"/>
        <v>#VALUE!</v>
      </c>
      <c r="AK112" s="9" t="e">
        <f t="shared" si="92"/>
        <v>#VALUE!</v>
      </c>
      <c r="AL112" s="9" t="e">
        <f t="shared" si="92"/>
        <v>#VALUE!</v>
      </c>
      <c r="AM112" s="9" t="e">
        <f t="shared" si="92"/>
        <v>#VALUE!</v>
      </c>
      <c r="AN112" s="9" t="e">
        <f t="shared" si="92"/>
        <v>#VALUE!</v>
      </c>
      <c r="AO112" s="9" t="e">
        <f t="shared" si="92"/>
        <v>#VALUE!</v>
      </c>
      <c r="AP112" s="9" t="e">
        <f t="shared" si="92"/>
        <v>#VALUE!</v>
      </c>
      <c r="AQ112" s="9" t="e">
        <f t="shared" si="92"/>
        <v>#VALUE!</v>
      </c>
      <c r="AR112" s="9" t="e">
        <f t="shared" si="92"/>
        <v>#VALUE!</v>
      </c>
      <c r="AS112" s="9" t="e">
        <f t="shared" si="92"/>
        <v>#VALUE!</v>
      </c>
      <c r="AT112" s="9" t="e">
        <f t="shared" si="92"/>
        <v>#VALUE!</v>
      </c>
      <c r="AU112" s="9" t="e">
        <f t="shared" si="92"/>
        <v>#VALUE!</v>
      </c>
      <c r="AV112" s="9" t="e">
        <f t="shared" si="92"/>
        <v>#VALUE!</v>
      </c>
      <c r="AW112" s="9" t="e">
        <f t="shared" si="92"/>
        <v>#VALUE!</v>
      </c>
      <c r="AX112" s="9" t="e">
        <f t="shared" si="92"/>
        <v>#VALUE!</v>
      </c>
      <c r="AY112" s="9" t="e">
        <f t="shared" si="92"/>
        <v>#VALUE!</v>
      </c>
      <c r="AZ112" s="9" t="e">
        <f t="shared" si="92"/>
        <v>#VALUE!</v>
      </c>
      <c r="BA112" s="9" t="e">
        <f t="shared" si="92"/>
        <v>#VALUE!</v>
      </c>
      <c r="BB112" s="9" t="e">
        <f t="shared" si="92"/>
        <v>#VALUE!</v>
      </c>
      <c r="BC112" s="9" t="e">
        <f t="shared" si="92"/>
        <v>#VALUE!</v>
      </c>
      <c r="BD112" s="9" t="e">
        <f t="shared" si="92"/>
        <v>#VALUE!</v>
      </c>
      <c r="BE112" s="9" t="e">
        <f t="shared" si="92"/>
        <v>#VALUE!</v>
      </c>
      <c r="BF112" s="9" t="e">
        <f t="shared" si="92"/>
        <v>#VALUE!</v>
      </c>
      <c r="BG112" s="9" t="e">
        <f t="shared" si="92"/>
        <v>#VALUE!</v>
      </c>
      <c r="BH112" s="9" t="e">
        <f t="shared" si="92"/>
        <v>#VALUE!</v>
      </c>
      <c r="BI112" s="9" t="e">
        <f t="shared" si="92"/>
        <v>#VALUE!</v>
      </c>
      <c r="BJ112" s="9" t="e">
        <f t="shared" si="92"/>
        <v>#VALUE!</v>
      </c>
      <c r="BK112" s="9" t="e">
        <f t="shared" si="92"/>
        <v>#VALUE!</v>
      </c>
      <c r="BL112" s="9" t="e">
        <f t="shared" si="92"/>
        <v>#VALUE!</v>
      </c>
      <c r="BM112" s="9" t="e">
        <f t="shared" si="92"/>
        <v>#VALUE!</v>
      </c>
      <c r="BN112" s="9" t="e">
        <f t="shared" si="92"/>
        <v>#VALUE!</v>
      </c>
      <c r="BO112" s="9" t="e">
        <f t="shared" si="92"/>
        <v>#VALUE!</v>
      </c>
    </row>
    <row r="113" spans="2:67" x14ac:dyDescent="0.25">
      <c r="B113" s="292" t="s">
        <v>308</v>
      </c>
      <c r="D113" s="7">
        <f>'ANS_RevData (LA)'!D113+'ANS_RevData (IB)'!D113+'ANS_RevData (IL)'!D113+'ANS_RevData (AB)'!D113+'ANS_RevData (EN)'!D113+'ANS_RevData (PH)'!D113+'ANS_RevData (OT)'!D113</f>
        <v>0</v>
      </c>
      <c r="E113" s="7">
        <f>'ANS_RevData (LA)'!E113+'ANS_RevData (IB)'!E113+'ANS_RevData (IL)'!E113+'ANS_RevData (AB)'!E113+'ANS_RevData (EN)'!E113+'ANS_RevData (PH)'!E113+'ANS_RevData (OT)'!E113</f>
        <v>0</v>
      </c>
      <c r="F113" s="7">
        <f>'ANS_RevData (LA)'!F113+'ANS_RevData (IB)'!F113+'ANS_RevData (IL)'!F113+'ANS_RevData (AB)'!F113+'ANS_RevData (EN)'!F113+'ANS_RevData (PH)'!F113+'ANS_RevData (OT)'!F113</f>
        <v>0</v>
      </c>
      <c r="G113" s="7">
        <f>'ANS_RevData (LA)'!G113+'ANS_RevData (IB)'!G113+'ANS_RevData (IL)'!G113+'ANS_RevData (AB)'!G113+'ANS_RevData (EN)'!G113+'ANS_RevData (PH)'!G113+'ANS_RevData (OT)'!G113</f>
        <v>0</v>
      </c>
      <c r="H113" s="7">
        <f>'ANS_RevData (LA)'!H113+'ANS_RevData (IB)'!H113+'ANS_RevData (IL)'!H113+'ANS_RevData (AB)'!H113+'ANS_RevData (EN)'!H113+'ANS_RevData (PH)'!H113+'ANS_RevData (OT)'!H113</f>
        <v>0</v>
      </c>
      <c r="I113" s="7">
        <f>'ANS_RevData (LA)'!I113+'ANS_RevData (IB)'!I113+'ANS_RevData (IL)'!I113+'ANS_RevData (AB)'!I113+'ANS_RevData (EN)'!I113+'ANS_RevData (PH)'!I113+'ANS_RevData (OT)'!I113</f>
        <v>0</v>
      </c>
      <c r="J113" s="7">
        <f>'ANS_RevData (LA)'!J113+'ANS_RevData (IB)'!J113+'ANS_RevData (IL)'!J113+'ANS_RevData (AB)'!J113+'ANS_RevData (EN)'!J113+'ANS_RevData (PH)'!J113+'ANS_RevData (OT)'!J113</f>
        <v>0</v>
      </c>
      <c r="K113" s="7">
        <f>'ANS_RevData (LA)'!K113+'ANS_RevData (IB)'!K113+'ANS_RevData (IL)'!K113+'ANS_RevData (AB)'!K113+'ANS_RevData (EN)'!K113+'ANS_RevData (PH)'!K113+'ANS_RevData (OT)'!K113</f>
        <v>0</v>
      </c>
      <c r="L113" s="7">
        <f>'ANS_RevData (LA)'!L113+'ANS_RevData (IB)'!L113+'ANS_RevData (IL)'!L113+'ANS_RevData (AB)'!L113+'ANS_RevData (EN)'!L113+'ANS_RevData (PH)'!L113+'ANS_RevData (OT)'!L113</f>
        <v>0</v>
      </c>
      <c r="M113" s="7">
        <f>'ANS_RevData (LA)'!M113+'ANS_RevData (IB)'!M113+'ANS_RevData (IL)'!M113+'ANS_RevData (AB)'!M113+'ANS_RevData (EN)'!M113+'ANS_RevData (PH)'!M113+'ANS_RevData (OT)'!M113</f>
        <v>0</v>
      </c>
      <c r="N113" s="7">
        <f>'ANS_RevData (LA)'!N113+'ANS_RevData (IB)'!N113+'ANS_RevData (IL)'!N113+'ANS_RevData (AB)'!N113+'ANS_RevData (EN)'!N113+'ANS_RevData (PH)'!N113+'ANS_RevData (OT)'!N113</f>
        <v>0</v>
      </c>
      <c r="O113" s="7">
        <f>'ANS_RevData (LA)'!O113+'ANS_RevData (IB)'!O113+'ANS_RevData (IL)'!O113+'ANS_RevData (AB)'!O113+'ANS_RevData (EN)'!O113+'ANS_RevData (PH)'!O113+'ANS_RevData (OT)'!O113</f>
        <v>0</v>
      </c>
      <c r="P113" s="7">
        <f>'ANS_RevData (LA)'!P113+'ANS_RevData (IB)'!P113+'ANS_RevData (IL)'!P113+'ANS_RevData (AB)'!P113+'ANS_RevData (EN)'!P113+'ANS_RevData (PH)'!P113+'ANS_RevData (OT)'!P113</f>
        <v>0</v>
      </c>
      <c r="Q113" s="7">
        <f>'ANS_RevData (LA)'!Q113+'ANS_RevData (IB)'!Q113+'ANS_RevData (IL)'!Q113+'ANS_RevData (AB)'!Q113+'ANS_RevData (EN)'!Q113+'ANS_RevData (PH)'!Q113+'ANS_RevData (OT)'!Q113</f>
        <v>0</v>
      </c>
      <c r="R113" s="7">
        <f>'ANS_RevData (LA)'!R113+'ANS_RevData (IB)'!R113+'ANS_RevData (IL)'!R113+'ANS_RevData (AB)'!R113+'ANS_RevData (EN)'!R113+'ANS_RevData (PH)'!R113+'ANS_RevData (OT)'!R113</f>
        <v>0</v>
      </c>
      <c r="S113" s="7">
        <f>'ANS_RevData (LA)'!S113+'ANS_RevData (IB)'!S113+'ANS_RevData (IL)'!S113+'ANS_RevData (AB)'!S113+'ANS_RevData (EN)'!S113+'ANS_RevData (PH)'!S113+'ANS_RevData (OT)'!S113</f>
        <v>0</v>
      </c>
      <c r="T113" s="7">
        <f>'ANS_RevData (LA)'!T113+'ANS_RevData (IB)'!T113+'ANS_RevData (IL)'!T113+'ANS_RevData (AB)'!T113+'ANS_RevData (EN)'!T113+'ANS_RevData (PH)'!T113+'ANS_RevData (OT)'!T113</f>
        <v>0</v>
      </c>
      <c r="U113" s="7">
        <f>'ANS_RevData (LA)'!U113+'ANS_RevData (IB)'!U113+'ANS_RevData (IL)'!U113+'ANS_RevData (AB)'!U113+'ANS_RevData (EN)'!U113+'ANS_RevData (PH)'!U113+'ANS_RevData (OT)'!U113</f>
        <v>0</v>
      </c>
      <c r="V113" s="7">
        <f>'ANS_RevData (LA)'!V113+'ANS_RevData (IB)'!V113+'ANS_RevData (IL)'!V113+'ANS_RevData (AB)'!V113+'ANS_RevData (EN)'!V113+'ANS_RevData (PH)'!V113+'ANS_RevData (OT)'!V113</f>
        <v>76500</v>
      </c>
      <c r="W113" s="7">
        <f>'ANS_RevData (LA)'!W113+'ANS_RevData (IB)'!W113+'ANS_RevData (IL)'!W113+'ANS_RevData (AB)'!W113+'ANS_RevData (EN)'!W113+'ANS_RevData (PH)'!W113+'ANS_RevData (OT)'!W113</f>
        <v>6730000</v>
      </c>
      <c r="X113" s="7">
        <f>'ANS_RevData (LA)'!X113+'ANS_RevData (IB)'!X113+'ANS_RevData (IL)'!X113+'ANS_RevData (AB)'!X113+'ANS_RevData (EN)'!X113+'ANS_RevData (PH)'!X113+'ANS_RevData (OT)'!X113</f>
        <v>11716352</v>
      </c>
      <c r="Y113" s="7">
        <f>'ANS_RevData (LA)'!Y113+'ANS_RevData (IB)'!Y113+'ANS_RevData (IL)'!Y113+'ANS_RevData (AB)'!Y113+'ANS_RevData (EN)'!Y113+'ANS_RevData (PH)'!Y113+'ANS_RevData (OT)'!Y113</f>
        <v>13394820</v>
      </c>
      <c r="Z113" s="7">
        <f>'ANS_RevData (LA)'!Z113+'ANS_RevData (IB)'!Z113+'ANS_RevData (IL)'!Z113+'ANS_RevData (AB)'!Z113+'ANS_RevData (EN)'!Z113+'ANS_RevData (PH)'!Z113+'ANS_RevData (OT)'!Z113</f>
        <v>13575553</v>
      </c>
      <c r="AA113" s="7">
        <f>'ANS_RevData (LA)'!AA113+'ANS_RevData (IB)'!AA113+'ANS_RevData (IL)'!AA113+'ANS_RevData (AB)'!AA113+'ANS_RevData (EN)'!AA113+'ANS_RevData (PH)'!AA113+'ANS_RevData (OT)'!AA113</f>
        <v>23643625</v>
      </c>
      <c r="AB113" s="7">
        <f>'ANS_RevData (LA)'!AB113+'ANS_RevData (IB)'!AB113+'ANS_RevData (IL)'!AB113+'ANS_RevData (AB)'!AB113+'ANS_RevData (EN)'!AB113+'ANS_RevData (PH)'!AB113+'ANS_RevData (OT)'!AB113</f>
        <v>25956609</v>
      </c>
      <c r="AC113" s="7">
        <f>'ANS_RevData (LA)'!AC113+'ANS_RevData (IB)'!AC113+'ANS_RevData (IL)'!AC113+'ANS_RevData (AB)'!AC113+'ANS_RevData (EN)'!AC113+'ANS_RevData (PH)'!AC113+'ANS_RevData (OT)'!AC113</f>
        <v>23798607</v>
      </c>
      <c r="AF113" s="7">
        <f>AB113</f>
        <v>25956609</v>
      </c>
      <c r="AG113" s="7">
        <f>AC113</f>
        <v>23798607</v>
      </c>
      <c r="AH113" s="7" t="e">
        <f>'ANS_RevData (LA)'!AH113+'ANS_RevData (IB)'!AH113+'ANS_RevData (IL)'!AH113+'ANS_RevData (AB)'!AH113+'ANS_RevData (EN)'!AH113+'ANS_RevData (PH)'!AH113+'ANS_RevData (OT)'!AH113</f>
        <v>#VALUE!</v>
      </c>
      <c r="AI113" s="7" t="e">
        <f>'ANS_RevData (LA)'!AI113+'ANS_RevData (IB)'!AI113+'ANS_RevData (IL)'!AI113+'ANS_RevData (AB)'!AI113+'ANS_RevData (EN)'!AI113+'ANS_RevData (PH)'!AI113+'ANS_RevData (OT)'!AI113</f>
        <v>#VALUE!</v>
      </c>
      <c r="AJ113" s="9" t="e">
        <f>'ANS_RevData (LA)'!AJ113+'ANS_RevData (IB)'!AJ113+'ANS_RevData (IL)'!AJ113+'ANS_RevData (AB)'!AJ113+'ANS_RevData (EN)'!AJ113+'ANS_RevData (PH)'!AJ113+'ANS_RevData (OT)'!AJ113</f>
        <v>#VALUE!</v>
      </c>
      <c r="AK113" s="9" t="e">
        <f>'ANS_RevData (LA)'!AK113+'ANS_RevData (IB)'!AK113+'ANS_RevData (IL)'!AK113+'ANS_RevData (AB)'!AK113+'ANS_RevData (EN)'!AK113+'ANS_RevData (PH)'!AK113+'ANS_RevData (OT)'!AK113</f>
        <v>#VALUE!</v>
      </c>
      <c r="AL113" s="9" t="e">
        <f>'ANS_RevData (LA)'!AL113+'ANS_RevData (IB)'!AL113+'ANS_RevData (IL)'!AL113+'ANS_RevData (AB)'!AL113+'ANS_RevData (EN)'!AL113+'ANS_RevData (PH)'!AL113+'ANS_RevData (OT)'!AL113</f>
        <v>#VALUE!</v>
      </c>
      <c r="AM113" s="9" t="e">
        <f>'ANS_RevData (LA)'!AM113+'ANS_RevData (IB)'!AM113+'ANS_RevData (IL)'!AM113+'ANS_RevData (AB)'!AM113+'ANS_RevData (EN)'!AM113+'ANS_RevData (PH)'!AM113+'ANS_RevData (OT)'!AM113</f>
        <v>#VALUE!</v>
      </c>
      <c r="AN113" s="9" t="e">
        <f>'ANS_RevData (LA)'!AN113+'ANS_RevData (IB)'!AN113+'ANS_RevData (IL)'!AN113+'ANS_RevData (AB)'!AN113+'ANS_RevData (EN)'!AN113+'ANS_RevData (PH)'!AN113+'ANS_RevData (OT)'!AN113</f>
        <v>#VALUE!</v>
      </c>
      <c r="AO113" s="9" t="e">
        <f>'ANS_RevData (LA)'!AO113+'ANS_RevData (IB)'!AO113+'ANS_RevData (IL)'!AO113+'ANS_RevData (AB)'!AO113+'ANS_RevData (EN)'!AO113+'ANS_RevData (PH)'!AO113+'ANS_RevData (OT)'!AO113</f>
        <v>#VALUE!</v>
      </c>
      <c r="AP113" s="9" t="e">
        <f>'ANS_RevData (LA)'!AP113+'ANS_RevData (IB)'!AP113+'ANS_RevData (IL)'!AP113+'ANS_RevData (AB)'!AP113+'ANS_RevData (EN)'!AP113+'ANS_RevData (PH)'!AP113+'ANS_RevData (OT)'!AP113</f>
        <v>#VALUE!</v>
      </c>
      <c r="AQ113" s="9" t="e">
        <f>'ANS_RevData (LA)'!AQ113+'ANS_RevData (IB)'!AQ113+'ANS_RevData (IL)'!AQ113+'ANS_RevData (AB)'!AQ113+'ANS_RevData (EN)'!AQ113+'ANS_RevData (PH)'!AQ113+'ANS_RevData (OT)'!AQ113</f>
        <v>#VALUE!</v>
      </c>
      <c r="AR113" s="9" t="e">
        <f>'ANS_RevData (LA)'!AR113+'ANS_RevData (IB)'!AR113+'ANS_RevData (IL)'!AR113+'ANS_RevData (AB)'!AR113+'ANS_RevData (EN)'!AR113+'ANS_RevData (PH)'!AR113+'ANS_RevData (OT)'!AR113</f>
        <v>#VALUE!</v>
      </c>
      <c r="AS113" s="9" t="e">
        <f>'ANS_RevData (LA)'!AS113+'ANS_RevData (IB)'!AS113+'ANS_RevData (IL)'!AS113+'ANS_RevData (AB)'!AS113+'ANS_RevData (EN)'!AS113+'ANS_RevData (PH)'!AS113+'ANS_RevData (OT)'!AS113</f>
        <v>#VALUE!</v>
      </c>
      <c r="AT113" s="9" t="e">
        <f>'ANS_RevData (LA)'!AT113+'ANS_RevData (IB)'!AT113+'ANS_RevData (IL)'!AT113+'ANS_RevData (AB)'!AT113+'ANS_RevData (EN)'!AT113+'ANS_RevData (PH)'!AT113+'ANS_RevData (OT)'!AT113</f>
        <v>#VALUE!</v>
      </c>
      <c r="AU113" s="9" t="e">
        <f>'ANS_RevData (LA)'!AU113+'ANS_RevData (IB)'!AU113+'ANS_RevData (IL)'!AU113+'ANS_RevData (AB)'!AU113+'ANS_RevData (EN)'!AU113+'ANS_RevData (PH)'!AU113+'ANS_RevData (OT)'!AU113</f>
        <v>#VALUE!</v>
      </c>
      <c r="AV113" s="9" t="e">
        <f>'ANS_RevData (LA)'!AV113+'ANS_RevData (IB)'!AV113+'ANS_RevData (IL)'!AV113+'ANS_RevData (AB)'!AV113+'ANS_RevData (EN)'!AV113+'ANS_RevData (PH)'!AV113+'ANS_RevData (OT)'!AV113</f>
        <v>#VALUE!</v>
      </c>
      <c r="AW113" s="9" t="e">
        <f>'ANS_RevData (LA)'!AW113+'ANS_RevData (IB)'!AW113+'ANS_RevData (IL)'!AW113+'ANS_RevData (AB)'!AW113+'ANS_RevData (EN)'!AW113+'ANS_RevData (PH)'!AW113+'ANS_RevData (OT)'!AW113</f>
        <v>#VALUE!</v>
      </c>
      <c r="AX113" s="9" t="e">
        <f>'ANS_RevData (LA)'!AX113+'ANS_RevData (IB)'!AX113+'ANS_RevData (IL)'!AX113+'ANS_RevData (AB)'!AX113+'ANS_RevData (EN)'!AX113+'ANS_RevData (PH)'!AX113+'ANS_RevData (OT)'!AX113</f>
        <v>#VALUE!</v>
      </c>
      <c r="AY113" s="9" t="e">
        <f>'ANS_RevData (LA)'!AY113+'ANS_RevData (IB)'!AY113+'ANS_RevData (IL)'!AY113+'ANS_RevData (AB)'!AY113+'ANS_RevData (EN)'!AY113+'ANS_RevData (PH)'!AY113+'ANS_RevData (OT)'!AY113</f>
        <v>#VALUE!</v>
      </c>
      <c r="AZ113" s="9" t="e">
        <f>'ANS_RevData (LA)'!AZ113+'ANS_RevData (IB)'!AZ113+'ANS_RevData (IL)'!AZ113+'ANS_RevData (AB)'!AZ113+'ANS_RevData (EN)'!AZ113+'ANS_RevData (PH)'!AZ113+'ANS_RevData (OT)'!AZ113</f>
        <v>#VALUE!</v>
      </c>
      <c r="BA113" s="9" t="e">
        <f>'ANS_RevData (LA)'!BA113+'ANS_RevData (IB)'!BA113+'ANS_RevData (IL)'!BA113+'ANS_RevData (AB)'!BA113+'ANS_RevData (EN)'!BA113+'ANS_RevData (PH)'!BA113+'ANS_RevData (OT)'!BA113</f>
        <v>#VALUE!</v>
      </c>
      <c r="BB113" s="9" t="e">
        <f>'ANS_RevData (LA)'!BB113+'ANS_RevData (IB)'!BB113+'ANS_RevData (IL)'!BB113+'ANS_RevData (AB)'!BB113+'ANS_RevData (EN)'!BB113+'ANS_RevData (PH)'!BB113+'ANS_RevData (OT)'!BB113</f>
        <v>#VALUE!</v>
      </c>
      <c r="BC113" s="9" t="e">
        <f>'ANS_RevData (LA)'!BC113+'ANS_RevData (IB)'!BC113+'ANS_RevData (IL)'!BC113+'ANS_RevData (AB)'!BC113+'ANS_RevData (EN)'!BC113+'ANS_RevData (PH)'!BC113+'ANS_RevData (OT)'!BC113</f>
        <v>#VALUE!</v>
      </c>
      <c r="BD113" s="9" t="e">
        <f>'ANS_RevData (LA)'!BD113+'ANS_RevData (IB)'!BD113+'ANS_RevData (IL)'!BD113+'ANS_RevData (AB)'!BD113+'ANS_RevData (EN)'!BD113+'ANS_RevData (PH)'!BD113+'ANS_RevData (OT)'!BD113</f>
        <v>#VALUE!</v>
      </c>
      <c r="BE113" s="9" t="e">
        <f>'ANS_RevData (LA)'!BE113+'ANS_RevData (IB)'!BE113+'ANS_RevData (IL)'!BE113+'ANS_RevData (AB)'!BE113+'ANS_RevData (EN)'!BE113+'ANS_RevData (PH)'!BE113+'ANS_RevData (OT)'!BE113</f>
        <v>#VALUE!</v>
      </c>
      <c r="BF113" s="9" t="e">
        <f>'ANS_RevData (LA)'!BF113+'ANS_RevData (IB)'!BF113+'ANS_RevData (IL)'!BF113+'ANS_RevData (AB)'!BF113+'ANS_RevData (EN)'!BF113+'ANS_RevData (PH)'!BF113+'ANS_RevData (OT)'!BF113</f>
        <v>#VALUE!</v>
      </c>
      <c r="BG113" s="9" t="e">
        <f>'ANS_RevData (LA)'!BG113+'ANS_RevData (IB)'!BG113+'ANS_RevData (IL)'!BG113+'ANS_RevData (AB)'!BG113+'ANS_RevData (EN)'!BG113+'ANS_RevData (PH)'!BG113+'ANS_RevData (OT)'!BG113</f>
        <v>#VALUE!</v>
      </c>
      <c r="BH113" s="9" t="e">
        <f>'ANS_RevData (LA)'!BH113+'ANS_RevData (IB)'!BH113+'ANS_RevData (IL)'!BH113+'ANS_RevData (AB)'!BH113+'ANS_RevData (EN)'!BH113+'ANS_RevData (PH)'!BH113+'ANS_RevData (OT)'!BH113</f>
        <v>#VALUE!</v>
      </c>
      <c r="BI113" s="9" t="e">
        <f>'ANS_RevData (LA)'!BI113+'ANS_RevData (IB)'!BI113+'ANS_RevData (IL)'!BI113+'ANS_RevData (AB)'!BI113+'ANS_RevData (EN)'!BI113+'ANS_RevData (PH)'!BI113+'ANS_RevData (OT)'!BI113</f>
        <v>#VALUE!</v>
      </c>
      <c r="BJ113" s="9" t="e">
        <f>'ANS_RevData (LA)'!BJ113+'ANS_RevData (IB)'!BJ113+'ANS_RevData (IL)'!BJ113+'ANS_RevData (AB)'!BJ113+'ANS_RevData (EN)'!BJ113+'ANS_RevData (PH)'!BJ113+'ANS_RevData (OT)'!BJ113</f>
        <v>#VALUE!</v>
      </c>
      <c r="BK113" s="9" t="e">
        <f>'ANS_RevData (LA)'!BK113+'ANS_RevData (IB)'!BK113+'ANS_RevData (IL)'!BK113+'ANS_RevData (AB)'!BK113+'ANS_RevData (EN)'!BK113+'ANS_RevData (PH)'!BK113+'ANS_RevData (OT)'!BK113</f>
        <v>#VALUE!</v>
      </c>
      <c r="BL113" s="9" t="e">
        <f>'ANS_RevData (LA)'!BL113+'ANS_RevData (IB)'!BL113+'ANS_RevData (IL)'!BL113+'ANS_RevData (AB)'!BL113+'ANS_RevData (EN)'!BL113+'ANS_RevData (PH)'!BL113+'ANS_RevData (OT)'!BL113</f>
        <v>#VALUE!</v>
      </c>
      <c r="BM113" s="9" t="e">
        <f>'ANS_RevData (LA)'!BM113+'ANS_RevData (IB)'!BM113+'ANS_RevData (IL)'!BM113+'ANS_RevData (AB)'!BM113+'ANS_RevData (EN)'!BM113+'ANS_RevData (PH)'!BM113+'ANS_RevData (OT)'!BM113</f>
        <v>#VALUE!</v>
      </c>
      <c r="BN113" s="9" t="e">
        <f>'ANS_RevData (LA)'!BN113+'ANS_RevData (IB)'!BN113+'ANS_RevData (IL)'!BN113+'ANS_RevData (AB)'!BN113+'ANS_RevData (EN)'!BN113+'ANS_RevData (PH)'!BN113+'ANS_RevData (OT)'!BN113</f>
        <v>#VALUE!</v>
      </c>
      <c r="BO113" s="9" t="e">
        <f>'ANS_RevData (LA)'!BO113+'ANS_RevData (IB)'!BO113+'ANS_RevData (IL)'!BO113+'ANS_RevData (AB)'!BO113+'ANS_RevData (EN)'!BO113+'ANS_RevData (PH)'!BO113+'ANS_RevData (OT)'!BO113</f>
        <v>#VALUE!</v>
      </c>
    </row>
    <row r="114" spans="2:67" x14ac:dyDescent="0.25">
      <c r="B114" s="292" t="s">
        <v>309</v>
      </c>
      <c r="D114" s="7">
        <f>'ANS_RevData (LA)'!D114+'ANS_RevData (IB)'!D114+'ANS_RevData (IL)'!D114+'ANS_RevData (AB)'!D114+'ANS_RevData (EN)'!D114+'ANS_RevData (PH)'!D114+'ANS_RevData (OT)'!D114</f>
        <v>0</v>
      </c>
      <c r="E114" s="7">
        <f>'ANS_RevData (LA)'!E114+'ANS_RevData (IB)'!E114+'ANS_RevData (IL)'!E114+'ANS_RevData (AB)'!E114+'ANS_RevData (EN)'!E114+'ANS_RevData (PH)'!E114+'ANS_RevData (OT)'!E114</f>
        <v>0</v>
      </c>
      <c r="F114" s="7">
        <f>'ANS_RevData (LA)'!F114+'ANS_RevData (IB)'!F114+'ANS_RevData (IL)'!F114+'ANS_RevData (AB)'!F114+'ANS_RevData (EN)'!F114+'ANS_RevData (PH)'!F114+'ANS_RevData (OT)'!F114</f>
        <v>0</v>
      </c>
      <c r="G114" s="7">
        <f>'ANS_RevData (LA)'!G114+'ANS_RevData (IB)'!G114+'ANS_RevData (IL)'!G114+'ANS_RevData (AB)'!G114+'ANS_RevData (EN)'!G114+'ANS_RevData (PH)'!G114+'ANS_RevData (OT)'!G114</f>
        <v>0</v>
      </c>
      <c r="H114" s="7">
        <f>'ANS_RevData (LA)'!H114+'ANS_RevData (IB)'!H114+'ANS_RevData (IL)'!H114+'ANS_RevData (AB)'!H114+'ANS_RevData (EN)'!H114+'ANS_RevData (PH)'!H114+'ANS_RevData (OT)'!H114</f>
        <v>0</v>
      </c>
      <c r="I114" s="7">
        <f>'ANS_RevData (LA)'!I114+'ANS_RevData (IB)'!I114+'ANS_RevData (IL)'!I114+'ANS_RevData (AB)'!I114+'ANS_RevData (EN)'!I114+'ANS_RevData (PH)'!I114+'ANS_RevData (OT)'!I114</f>
        <v>0</v>
      </c>
      <c r="J114" s="7">
        <f>'ANS_RevData (LA)'!J114+'ANS_RevData (IB)'!J114+'ANS_RevData (IL)'!J114+'ANS_RevData (AB)'!J114+'ANS_RevData (EN)'!J114+'ANS_RevData (PH)'!J114+'ANS_RevData (OT)'!J114</f>
        <v>0</v>
      </c>
      <c r="K114" s="7">
        <f>'ANS_RevData (LA)'!K114+'ANS_RevData (IB)'!K114+'ANS_RevData (IL)'!K114+'ANS_RevData (AB)'!K114+'ANS_RevData (EN)'!K114+'ANS_RevData (PH)'!K114+'ANS_RevData (OT)'!K114</f>
        <v>0</v>
      </c>
      <c r="L114" s="7">
        <f>'ANS_RevData (LA)'!L114+'ANS_RevData (IB)'!L114+'ANS_RevData (IL)'!L114+'ANS_RevData (AB)'!L114+'ANS_RevData (EN)'!L114+'ANS_RevData (PH)'!L114+'ANS_RevData (OT)'!L114</f>
        <v>0</v>
      </c>
      <c r="M114" s="7">
        <f>'ANS_RevData (LA)'!M114+'ANS_RevData (IB)'!M114+'ANS_RevData (IL)'!M114+'ANS_RevData (AB)'!M114+'ANS_RevData (EN)'!M114+'ANS_RevData (PH)'!M114+'ANS_RevData (OT)'!M114</f>
        <v>0</v>
      </c>
      <c r="N114" s="7">
        <f>'ANS_RevData (LA)'!N114+'ANS_RevData (IB)'!N114+'ANS_RevData (IL)'!N114+'ANS_RevData (AB)'!N114+'ANS_RevData (EN)'!N114+'ANS_RevData (PH)'!N114+'ANS_RevData (OT)'!N114</f>
        <v>0</v>
      </c>
      <c r="O114" s="7">
        <f>'ANS_RevData (LA)'!O114+'ANS_RevData (IB)'!O114+'ANS_RevData (IL)'!O114+'ANS_RevData (AB)'!O114+'ANS_RevData (EN)'!O114+'ANS_RevData (PH)'!O114+'ANS_RevData (OT)'!O114</f>
        <v>0</v>
      </c>
      <c r="P114" s="7">
        <f>'ANS_RevData (LA)'!P114+'ANS_RevData (IB)'!P114+'ANS_RevData (IL)'!P114+'ANS_RevData (AB)'!P114+'ANS_RevData (EN)'!P114+'ANS_RevData (PH)'!P114+'ANS_RevData (OT)'!P114</f>
        <v>0</v>
      </c>
      <c r="Q114" s="7">
        <f>'ANS_RevData (LA)'!Q114+'ANS_RevData (IB)'!Q114+'ANS_RevData (IL)'!Q114+'ANS_RevData (AB)'!Q114+'ANS_RevData (EN)'!Q114+'ANS_RevData (PH)'!Q114+'ANS_RevData (OT)'!Q114</f>
        <v>0</v>
      </c>
      <c r="R114" s="7">
        <f>'ANS_RevData (LA)'!R114+'ANS_RevData (IB)'!R114+'ANS_RevData (IL)'!R114+'ANS_RevData (AB)'!R114+'ANS_RevData (EN)'!R114+'ANS_RevData (PH)'!R114+'ANS_RevData (OT)'!R114</f>
        <v>0</v>
      </c>
      <c r="S114" s="7">
        <f>'ANS_RevData (LA)'!S114+'ANS_RevData (IB)'!S114+'ANS_RevData (IL)'!S114+'ANS_RevData (AB)'!S114+'ANS_RevData (EN)'!S114+'ANS_RevData (PH)'!S114+'ANS_RevData (OT)'!S114</f>
        <v>0</v>
      </c>
      <c r="T114" s="7">
        <f>'ANS_RevData (LA)'!T114+'ANS_RevData (IB)'!T114+'ANS_RevData (IL)'!T114+'ANS_RevData (AB)'!T114+'ANS_RevData (EN)'!T114+'ANS_RevData (PH)'!T114+'ANS_RevData (OT)'!T114</f>
        <v>0</v>
      </c>
      <c r="U114" s="7">
        <f>'ANS_RevData (LA)'!U114+'ANS_RevData (IB)'!U114+'ANS_RevData (IL)'!U114+'ANS_RevData (AB)'!U114+'ANS_RevData (EN)'!U114+'ANS_RevData (PH)'!U114+'ANS_RevData (OT)'!U114</f>
        <v>0</v>
      </c>
      <c r="V114" s="7">
        <f>'ANS_RevData (LA)'!V114+'ANS_RevData (IB)'!V114+'ANS_RevData (IL)'!V114+'ANS_RevData (AB)'!V114+'ANS_RevData (EN)'!V114+'ANS_RevData (PH)'!V114+'ANS_RevData (OT)'!V114</f>
        <v>0</v>
      </c>
      <c r="W114" s="7">
        <f>'ANS_RevData (LA)'!W114+'ANS_RevData (IB)'!W114+'ANS_RevData (IL)'!W114+'ANS_RevData (AB)'!W114+'ANS_RevData (EN)'!W114+'ANS_RevData (PH)'!W114+'ANS_RevData (OT)'!W114</f>
        <v>65971.5</v>
      </c>
      <c r="X114" s="7">
        <f>'ANS_RevData (LA)'!X114+'ANS_RevData (IB)'!X114+'ANS_RevData (IL)'!X114+'ANS_RevData (AB)'!X114+'ANS_RevData (EN)'!X114+'ANS_RevData (PH)'!X114+'ANS_RevData (OT)'!X114</f>
        <v>351490.56</v>
      </c>
      <c r="Y114" s="7">
        <f>'ANS_RevData (LA)'!Y114+'ANS_RevData (IB)'!Y114+'ANS_RevData (IL)'!Y114+'ANS_RevData (AB)'!Y114+'ANS_RevData (EN)'!Y114+'ANS_RevData (PH)'!Y114+'ANS_RevData (OT)'!Y114</f>
        <v>401844.60000000003</v>
      </c>
      <c r="Z114" s="7">
        <f>'ANS_RevData (LA)'!Z114+'ANS_RevData (IB)'!Z114+'ANS_RevData (IL)'!Z114+'ANS_RevData (AB)'!Z114+'ANS_RevData (EN)'!Z114+'ANS_RevData (PH)'!Z114+'ANS_RevData (OT)'!Z114</f>
        <v>407266.58999999997</v>
      </c>
      <c r="AA114" s="7">
        <f>'ANS_RevData (LA)'!AA114+'ANS_RevData (IB)'!AA114+'ANS_RevData (IL)'!AA114+'ANS_RevData (AB)'!AA114+'ANS_RevData (EN)'!AA114+'ANS_RevData (PH)'!AA114+'ANS_RevData (OT)'!AA114</f>
        <v>709218.75</v>
      </c>
      <c r="AB114" s="7">
        <f>'ANS_RevData (LA)'!AB114+'ANS_RevData (IB)'!AB114+'ANS_RevData (IL)'!AB114+'ANS_RevData (AB)'!AB114+'ANS_RevData (EN)'!AB114+'ANS_RevData (PH)'!AB114+'ANS_RevData (OT)'!AB114</f>
        <v>778698.27</v>
      </c>
      <c r="AC114" s="7">
        <f>'ANS_RevData (LA)'!AC114+'ANS_RevData (IB)'!AC114+'ANS_RevData (IL)'!AC114+'ANS_RevData (AB)'!AC114+'ANS_RevData (EN)'!AC114+'ANS_RevData (PH)'!AC114+'ANS_RevData (OT)'!AC114</f>
        <v>713958.21</v>
      </c>
      <c r="AF114" s="7">
        <f>AB114</f>
        <v>778698.27</v>
      </c>
      <c r="AG114" s="7">
        <f>AC114</f>
        <v>713958.21</v>
      </c>
      <c r="AH114" s="7" t="e">
        <f>'ANS_RevData (LA)'!AH114+'ANS_RevData (IB)'!AH114+'ANS_RevData (IL)'!AH114+'ANS_RevData (AB)'!AH114+'ANS_RevData (EN)'!AH114+'ANS_RevData (PH)'!AH114+'ANS_RevData (OT)'!AH114</f>
        <v>#VALUE!</v>
      </c>
      <c r="AI114" s="7" t="e">
        <f>'ANS_RevData (LA)'!AI114+'ANS_RevData (IB)'!AI114+'ANS_RevData (IL)'!AI114+'ANS_RevData (AB)'!AI114+'ANS_RevData (EN)'!AI114+'ANS_RevData (PH)'!AI114+'ANS_RevData (OT)'!AI114</f>
        <v>#VALUE!</v>
      </c>
      <c r="AJ114" s="9" t="e">
        <f>'ANS_RevData (LA)'!AJ114+'ANS_RevData (IB)'!AJ114+'ANS_RevData (IL)'!AJ114+'ANS_RevData (AB)'!AJ114+'ANS_RevData (EN)'!AJ114+'ANS_RevData (PH)'!AJ114+'ANS_RevData (OT)'!AJ114</f>
        <v>#VALUE!</v>
      </c>
      <c r="AK114" s="9" t="e">
        <f>'ANS_RevData (LA)'!AK114+'ANS_RevData (IB)'!AK114+'ANS_RevData (IL)'!AK114+'ANS_RevData (AB)'!AK114+'ANS_RevData (EN)'!AK114+'ANS_RevData (PH)'!AK114+'ANS_RevData (OT)'!AK114</f>
        <v>#VALUE!</v>
      </c>
      <c r="AL114" s="9" t="e">
        <f>'ANS_RevData (LA)'!AL114+'ANS_RevData (IB)'!AL114+'ANS_RevData (IL)'!AL114+'ANS_RevData (AB)'!AL114+'ANS_RevData (EN)'!AL114+'ANS_RevData (PH)'!AL114+'ANS_RevData (OT)'!AL114</f>
        <v>#VALUE!</v>
      </c>
      <c r="AM114" s="9" t="e">
        <f>'ANS_RevData (LA)'!AM114+'ANS_RevData (IB)'!AM114+'ANS_RevData (IL)'!AM114+'ANS_RevData (AB)'!AM114+'ANS_RevData (EN)'!AM114+'ANS_RevData (PH)'!AM114+'ANS_RevData (OT)'!AM114</f>
        <v>#VALUE!</v>
      </c>
      <c r="AN114" s="9" t="e">
        <f>'ANS_RevData (LA)'!AN114+'ANS_RevData (IB)'!AN114+'ANS_RevData (IL)'!AN114+'ANS_RevData (AB)'!AN114+'ANS_RevData (EN)'!AN114+'ANS_RevData (PH)'!AN114+'ANS_RevData (OT)'!AN114</f>
        <v>#VALUE!</v>
      </c>
      <c r="AO114" s="9" t="e">
        <f>'ANS_RevData (LA)'!AO114+'ANS_RevData (IB)'!AO114+'ANS_RevData (IL)'!AO114+'ANS_RevData (AB)'!AO114+'ANS_RevData (EN)'!AO114+'ANS_RevData (PH)'!AO114+'ANS_RevData (OT)'!AO114</f>
        <v>#VALUE!</v>
      </c>
      <c r="AP114" s="9" t="e">
        <f>'ANS_RevData (LA)'!AP114+'ANS_RevData (IB)'!AP114+'ANS_RevData (IL)'!AP114+'ANS_RevData (AB)'!AP114+'ANS_RevData (EN)'!AP114+'ANS_RevData (PH)'!AP114+'ANS_RevData (OT)'!AP114</f>
        <v>#VALUE!</v>
      </c>
      <c r="AQ114" s="9" t="e">
        <f>'ANS_RevData (LA)'!AQ114+'ANS_RevData (IB)'!AQ114+'ANS_RevData (IL)'!AQ114+'ANS_RevData (AB)'!AQ114+'ANS_RevData (EN)'!AQ114+'ANS_RevData (PH)'!AQ114+'ANS_RevData (OT)'!AQ114</f>
        <v>#VALUE!</v>
      </c>
      <c r="AR114" s="9" t="e">
        <f>'ANS_RevData (LA)'!AR114+'ANS_RevData (IB)'!AR114+'ANS_RevData (IL)'!AR114+'ANS_RevData (AB)'!AR114+'ANS_RevData (EN)'!AR114+'ANS_RevData (PH)'!AR114+'ANS_RevData (OT)'!AR114</f>
        <v>#VALUE!</v>
      </c>
      <c r="AS114" s="9" t="e">
        <f>'ANS_RevData (LA)'!AS114+'ANS_RevData (IB)'!AS114+'ANS_RevData (IL)'!AS114+'ANS_RevData (AB)'!AS114+'ANS_RevData (EN)'!AS114+'ANS_RevData (PH)'!AS114+'ANS_RevData (OT)'!AS114</f>
        <v>#VALUE!</v>
      </c>
      <c r="AT114" s="9" t="e">
        <f>'ANS_RevData (LA)'!AT114+'ANS_RevData (IB)'!AT114+'ANS_RevData (IL)'!AT114+'ANS_RevData (AB)'!AT114+'ANS_RevData (EN)'!AT114+'ANS_RevData (PH)'!AT114+'ANS_RevData (OT)'!AT114</f>
        <v>#VALUE!</v>
      </c>
      <c r="AU114" s="9" t="e">
        <f>'ANS_RevData (LA)'!AU114+'ANS_RevData (IB)'!AU114+'ANS_RevData (IL)'!AU114+'ANS_RevData (AB)'!AU114+'ANS_RevData (EN)'!AU114+'ANS_RevData (PH)'!AU114+'ANS_RevData (OT)'!AU114</f>
        <v>#VALUE!</v>
      </c>
      <c r="AV114" s="9" t="e">
        <f>'ANS_RevData (LA)'!AV114+'ANS_RevData (IB)'!AV114+'ANS_RevData (IL)'!AV114+'ANS_RevData (AB)'!AV114+'ANS_RevData (EN)'!AV114+'ANS_RevData (PH)'!AV114+'ANS_RevData (OT)'!AV114</f>
        <v>#VALUE!</v>
      </c>
      <c r="AW114" s="9" t="e">
        <f>'ANS_RevData (LA)'!AW114+'ANS_RevData (IB)'!AW114+'ANS_RevData (IL)'!AW114+'ANS_RevData (AB)'!AW114+'ANS_RevData (EN)'!AW114+'ANS_RevData (PH)'!AW114+'ANS_RevData (OT)'!AW114</f>
        <v>#VALUE!</v>
      </c>
      <c r="AX114" s="9" t="e">
        <f>'ANS_RevData (LA)'!AX114+'ANS_RevData (IB)'!AX114+'ANS_RevData (IL)'!AX114+'ANS_RevData (AB)'!AX114+'ANS_RevData (EN)'!AX114+'ANS_RevData (PH)'!AX114+'ANS_RevData (OT)'!AX114</f>
        <v>#VALUE!</v>
      </c>
      <c r="AY114" s="9" t="e">
        <f>'ANS_RevData (LA)'!AY114+'ANS_RevData (IB)'!AY114+'ANS_RevData (IL)'!AY114+'ANS_RevData (AB)'!AY114+'ANS_RevData (EN)'!AY114+'ANS_RevData (PH)'!AY114+'ANS_RevData (OT)'!AY114</f>
        <v>#VALUE!</v>
      </c>
      <c r="AZ114" s="9" t="e">
        <f>'ANS_RevData (LA)'!AZ114+'ANS_RevData (IB)'!AZ114+'ANS_RevData (IL)'!AZ114+'ANS_RevData (AB)'!AZ114+'ANS_RevData (EN)'!AZ114+'ANS_RevData (PH)'!AZ114+'ANS_RevData (OT)'!AZ114</f>
        <v>#VALUE!</v>
      </c>
      <c r="BA114" s="9" t="e">
        <f>'ANS_RevData (LA)'!BA114+'ANS_RevData (IB)'!BA114+'ANS_RevData (IL)'!BA114+'ANS_RevData (AB)'!BA114+'ANS_RevData (EN)'!BA114+'ANS_RevData (PH)'!BA114+'ANS_RevData (OT)'!BA114</f>
        <v>#VALUE!</v>
      </c>
      <c r="BB114" s="9" t="e">
        <f>'ANS_RevData (LA)'!BB114+'ANS_RevData (IB)'!BB114+'ANS_RevData (IL)'!BB114+'ANS_RevData (AB)'!BB114+'ANS_RevData (EN)'!BB114+'ANS_RevData (PH)'!BB114+'ANS_RevData (OT)'!BB114</f>
        <v>#VALUE!</v>
      </c>
      <c r="BC114" s="9" t="e">
        <f>'ANS_RevData (LA)'!BC114+'ANS_RevData (IB)'!BC114+'ANS_RevData (IL)'!BC114+'ANS_RevData (AB)'!BC114+'ANS_RevData (EN)'!BC114+'ANS_RevData (PH)'!BC114+'ANS_RevData (OT)'!BC114</f>
        <v>#VALUE!</v>
      </c>
      <c r="BD114" s="9" t="e">
        <f>'ANS_RevData (LA)'!BD114+'ANS_RevData (IB)'!BD114+'ANS_RevData (IL)'!BD114+'ANS_RevData (AB)'!BD114+'ANS_RevData (EN)'!BD114+'ANS_RevData (PH)'!BD114+'ANS_RevData (OT)'!BD114</f>
        <v>#VALUE!</v>
      </c>
      <c r="BE114" s="9" t="e">
        <f>'ANS_RevData (LA)'!BE114+'ANS_RevData (IB)'!BE114+'ANS_RevData (IL)'!BE114+'ANS_RevData (AB)'!BE114+'ANS_RevData (EN)'!BE114+'ANS_RevData (PH)'!BE114+'ANS_RevData (OT)'!BE114</f>
        <v>#VALUE!</v>
      </c>
      <c r="BF114" s="9" t="e">
        <f>'ANS_RevData (LA)'!BF114+'ANS_RevData (IB)'!BF114+'ANS_RevData (IL)'!BF114+'ANS_RevData (AB)'!BF114+'ANS_RevData (EN)'!BF114+'ANS_RevData (PH)'!BF114+'ANS_RevData (OT)'!BF114</f>
        <v>#VALUE!</v>
      </c>
      <c r="BG114" s="9" t="e">
        <f>'ANS_RevData (LA)'!BG114+'ANS_RevData (IB)'!BG114+'ANS_RevData (IL)'!BG114+'ANS_RevData (AB)'!BG114+'ANS_RevData (EN)'!BG114+'ANS_RevData (PH)'!BG114+'ANS_RevData (OT)'!BG114</f>
        <v>#VALUE!</v>
      </c>
      <c r="BH114" s="9" t="e">
        <f>'ANS_RevData (LA)'!BH114+'ANS_RevData (IB)'!BH114+'ANS_RevData (IL)'!BH114+'ANS_RevData (AB)'!BH114+'ANS_RevData (EN)'!BH114+'ANS_RevData (PH)'!BH114+'ANS_RevData (OT)'!BH114</f>
        <v>#VALUE!</v>
      </c>
      <c r="BI114" s="9" t="e">
        <f>'ANS_RevData (LA)'!BI114+'ANS_RevData (IB)'!BI114+'ANS_RevData (IL)'!BI114+'ANS_RevData (AB)'!BI114+'ANS_RevData (EN)'!BI114+'ANS_RevData (PH)'!BI114+'ANS_RevData (OT)'!BI114</f>
        <v>#VALUE!</v>
      </c>
      <c r="BJ114" s="9" t="e">
        <f>'ANS_RevData (LA)'!BJ114+'ANS_RevData (IB)'!BJ114+'ANS_RevData (IL)'!BJ114+'ANS_RevData (AB)'!BJ114+'ANS_RevData (EN)'!BJ114+'ANS_RevData (PH)'!BJ114+'ANS_RevData (OT)'!BJ114</f>
        <v>#VALUE!</v>
      </c>
      <c r="BK114" s="9" t="e">
        <f>'ANS_RevData (LA)'!BK114+'ANS_RevData (IB)'!BK114+'ANS_RevData (IL)'!BK114+'ANS_RevData (AB)'!BK114+'ANS_RevData (EN)'!BK114+'ANS_RevData (PH)'!BK114+'ANS_RevData (OT)'!BK114</f>
        <v>#VALUE!</v>
      </c>
      <c r="BL114" s="9" t="e">
        <f>'ANS_RevData (LA)'!BL114+'ANS_RevData (IB)'!BL114+'ANS_RevData (IL)'!BL114+'ANS_RevData (AB)'!BL114+'ANS_RevData (EN)'!BL114+'ANS_RevData (PH)'!BL114+'ANS_RevData (OT)'!BL114</f>
        <v>#VALUE!</v>
      </c>
      <c r="BM114" s="9" t="e">
        <f>'ANS_RevData (LA)'!BM114+'ANS_RevData (IB)'!BM114+'ANS_RevData (IL)'!BM114+'ANS_RevData (AB)'!BM114+'ANS_RevData (EN)'!BM114+'ANS_RevData (PH)'!BM114+'ANS_RevData (OT)'!BM114</f>
        <v>#VALUE!</v>
      </c>
      <c r="BN114" s="9" t="e">
        <f>'ANS_RevData (LA)'!BN114+'ANS_RevData (IB)'!BN114+'ANS_RevData (IL)'!BN114+'ANS_RevData (AB)'!BN114+'ANS_RevData (EN)'!BN114+'ANS_RevData (PH)'!BN114+'ANS_RevData (OT)'!BN114</f>
        <v>#VALUE!</v>
      </c>
      <c r="BO114" s="9" t="e">
        <f>'ANS_RevData (LA)'!BO114+'ANS_RevData (IB)'!BO114+'ANS_RevData (IL)'!BO114+'ANS_RevData (AB)'!BO114+'ANS_RevData (EN)'!BO114+'ANS_RevData (PH)'!BO114+'ANS_RevData (OT)'!BO114</f>
        <v>#VALUE!</v>
      </c>
    </row>
    <row r="115" spans="2:67" x14ac:dyDescent="0.25">
      <c r="Y115" s="313">
        <f>Y114/Y113</f>
        <v>3.0000000000000002E-2</v>
      </c>
      <c r="Z115" s="313">
        <f>Z114/Z113</f>
        <v>0.03</v>
      </c>
      <c r="AA115" s="313"/>
      <c r="AB115" s="313"/>
      <c r="AC115" s="313"/>
    </row>
    <row r="116" spans="2:67" x14ac:dyDescent="0.25">
      <c r="B116" s="294" t="s">
        <v>135</v>
      </c>
      <c r="D116" s="240"/>
      <c r="E116" s="240"/>
      <c r="F116" s="240"/>
      <c r="G116" s="240"/>
      <c r="H116" s="240"/>
      <c r="I116" s="240"/>
      <c r="J116" s="240"/>
      <c r="K116" s="240"/>
      <c r="L116" s="240"/>
      <c r="M116" s="240"/>
      <c r="N116" s="240"/>
      <c r="O116" s="240"/>
      <c r="P116" s="240"/>
      <c r="Q116" s="240"/>
      <c r="R116" s="240"/>
      <c r="S116" s="240"/>
      <c r="T116" s="240"/>
      <c r="U116" s="240"/>
      <c r="V116" s="240"/>
      <c r="W116" s="240"/>
      <c r="X116" s="240"/>
      <c r="Y116" s="240"/>
      <c r="Z116" s="240"/>
      <c r="AA116" s="234">
        <f>RATE((COUNT($E$1:$O$1)),,-$D117,$O117)</f>
        <v>0.29440314768893372</v>
      </c>
      <c r="AB116" s="234">
        <f>RATE((COUNT($E$1:$O$1)),,-$D117,$O117)</f>
        <v>0.29440314768893372</v>
      </c>
      <c r="AC116" s="234">
        <f>RATE((COUNT($Q$1:$AC$1)),,-$P117,$AC117)</f>
        <v>8.0662131308081975E-2</v>
      </c>
      <c r="AF116" s="234"/>
      <c r="AG116" s="234"/>
      <c r="AH116" s="234"/>
      <c r="AI116" s="234"/>
    </row>
    <row r="117" spans="2:67" x14ac:dyDescent="0.25">
      <c r="B117" s="291" t="s">
        <v>137</v>
      </c>
      <c r="D117" s="243">
        <f>D124+D125</f>
        <v>11</v>
      </c>
      <c r="E117" s="243">
        <f>E124+E125</f>
        <v>4</v>
      </c>
      <c r="F117" s="243">
        <f>F124+F125</f>
        <v>4</v>
      </c>
      <c r="G117" s="243">
        <f>G124+G125</f>
        <v>3</v>
      </c>
      <c r="H117" s="243">
        <f t="shared" ref="H117:AC117" si="93">H124+H125</f>
        <v>9</v>
      </c>
      <c r="I117" s="243">
        <f t="shared" si="93"/>
        <v>13</v>
      </c>
      <c r="J117" s="243">
        <f t="shared" si="93"/>
        <v>38</v>
      </c>
      <c r="K117" s="243">
        <f t="shared" si="93"/>
        <v>93</v>
      </c>
      <c r="L117" s="243">
        <f t="shared" si="93"/>
        <v>117</v>
      </c>
      <c r="M117" s="243">
        <f t="shared" si="93"/>
        <v>148</v>
      </c>
      <c r="N117" s="243">
        <f t="shared" si="93"/>
        <v>175</v>
      </c>
      <c r="O117" s="243">
        <f t="shared" si="93"/>
        <v>188</v>
      </c>
      <c r="P117" s="243">
        <f t="shared" si="93"/>
        <v>232</v>
      </c>
      <c r="Q117" s="243">
        <f t="shared" si="93"/>
        <v>246</v>
      </c>
      <c r="R117" s="243">
        <f t="shared" si="93"/>
        <v>306</v>
      </c>
      <c r="S117" s="243">
        <f t="shared" si="93"/>
        <v>368</v>
      </c>
      <c r="T117" s="243">
        <f t="shared" si="93"/>
        <v>410</v>
      </c>
      <c r="U117" s="243">
        <f t="shared" si="93"/>
        <v>412</v>
      </c>
      <c r="V117" s="243">
        <f t="shared" si="93"/>
        <v>435</v>
      </c>
      <c r="W117" s="243">
        <f t="shared" si="93"/>
        <v>493</v>
      </c>
      <c r="X117" s="243">
        <f t="shared" si="93"/>
        <v>591</v>
      </c>
      <c r="Y117" s="243">
        <f t="shared" si="93"/>
        <v>721</v>
      </c>
      <c r="Z117" s="243">
        <f t="shared" si="93"/>
        <v>762</v>
      </c>
      <c r="AA117" s="243">
        <f t="shared" si="93"/>
        <v>654</v>
      </c>
      <c r="AB117" s="243">
        <f t="shared" si="93"/>
        <v>676</v>
      </c>
      <c r="AC117" s="243">
        <f t="shared" si="93"/>
        <v>636</v>
      </c>
      <c r="AF117" s="244">
        <f>SUM(AF124:AF125)</f>
        <v>676</v>
      </c>
      <c r="AG117" s="244">
        <f t="shared" ref="AG117:BO117" si="94">ROUND((AF124+AF125)*(1+AG118),)</f>
        <v>717</v>
      </c>
      <c r="AH117" s="244">
        <f t="shared" si="94"/>
        <v>674</v>
      </c>
      <c r="AI117" s="244" t="e">
        <f t="shared" si="94"/>
        <v>#VALUE!</v>
      </c>
      <c r="AJ117" s="245" t="e">
        <f t="shared" si="94"/>
        <v>#VALUE!</v>
      </c>
      <c r="AK117" s="245" t="e">
        <f t="shared" si="94"/>
        <v>#VALUE!</v>
      </c>
      <c r="AL117" s="245" t="e">
        <f t="shared" si="94"/>
        <v>#VALUE!</v>
      </c>
      <c r="AM117" s="245" t="e">
        <f t="shared" si="94"/>
        <v>#VALUE!</v>
      </c>
      <c r="AN117" s="245" t="e">
        <f t="shared" si="94"/>
        <v>#VALUE!</v>
      </c>
      <c r="AO117" s="245" t="e">
        <f t="shared" si="94"/>
        <v>#VALUE!</v>
      </c>
      <c r="AP117" s="245" t="e">
        <f t="shared" si="94"/>
        <v>#VALUE!</v>
      </c>
      <c r="AQ117" s="245" t="e">
        <f t="shared" si="94"/>
        <v>#VALUE!</v>
      </c>
      <c r="AR117" s="245" t="e">
        <f t="shared" si="94"/>
        <v>#VALUE!</v>
      </c>
      <c r="AS117" s="245" t="e">
        <f t="shared" si="94"/>
        <v>#VALUE!</v>
      </c>
      <c r="AT117" s="245" t="e">
        <f t="shared" si="94"/>
        <v>#VALUE!</v>
      </c>
      <c r="AU117" s="245" t="e">
        <f t="shared" si="94"/>
        <v>#VALUE!</v>
      </c>
      <c r="AV117" s="245" t="e">
        <f t="shared" si="94"/>
        <v>#VALUE!</v>
      </c>
      <c r="AW117" s="245" t="e">
        <f t="shared" si="94"/>
        <v>#VALUE!</v>
      </c>
      <c r="AX117" s="245" t="e">
        <f t="shared" si="94"/>
        <v>#VALUE!</v>
      </c>
      <c r="AY117" s="245" t="e">
        <f t="shared" si="94"/>
        <v>#VALUE!</v>
      </c>
      <c r="AZ117" s="245" t="e">
        <f t="shared" si="94"/>
        <v>#VALUE!</v>
      </c>
      <c r="BA117" s="245" t="e">
        <f t="shared" si="94"/>
        <v>#VALUE!</v>
      </c>
      <c r="BB117" s="245" t="e">
        <f t="shared" si="94"/>
        <v>#VALUE!</v>
      </c>
      <c r="BC117" s="245" t="e">
        <f t="shared" si="94"/>
        <v>#VALUE!</v>
      </c>
      <c r="BD117" s="245" t="e">
        <f t="shared" si="94"/>
        <v>#VALUE!</v>
      </c>
      <c r="BE117" s="245" t="e">
        <f t="shared" si="94"/>
        <v>#VALUE!</v>
      </c>
      <c r="BF117" s="245" t="e">
        <f t="shared" si="94"/>
        <v>#VALUE!</v>
      </c>
      <c r="BG117" s="245" t="e">
        <f t="shared" si="94"/>
        <v>#VALUE!</v>
      </c>
      <c r="BH117" s="245" t="e">
        <f t="shared" si="94"/>
        <v>#VALUE!</v>
      </c>
      <c r="BI117" s="245" t="e">
        <f t="shared" si="94"/>
        <v>#VALUE!</v>
      </c>
      <c r="BJ117" s="245" t="e">
        <f t="shared" si="94"/>
        <v>#VALUE!</v>
      </c>
      <c r="BK117" s="245" t="e">
        <f t="shared" si="94"/>
        <v>#VALUE!</v>
      </c>
      <c r="BL117" s="245" t="e">
        <f t="shared" si="94"/>
        <v>#VALUE!</v>
      </c>
      <c r="BM117" s="245" t="e">
        <f t="shared" si="94"/>
        <v>#VALUE!</v>
      </c>
      <c r="BN117" s="245" t="e">
        <f t="shared" si="94"/>
        <v>#VALUE!</v>
      </c>
      <c r="BO117" s="245" t="e">
        <f t="shared" si="94"/>
        <v>#VALUE!</v>
      </c>
    </row>
    <row r="118" spans="2:67" x14ac:dyDescent="0.25">
      <c r="B118" s="287" t="s">
        <v>99</v>
      </c>
      <c r="C118" s="247"/>
      <c r="D118" s="248"/>
      <c r="E118" s="249">
        <f t="shared" ref="E118:AB118" si="95">RATE(1,,-D117,E117)</f>
        <v>-0.63636363636363635</v>
      </c>
      <c r="F118" s="249">
        <f t="shared" si="95"/>
        <v>2.7755575615628914E-17</v>
      </c>
      <c r="G118" s="249">
        <f t="shared" si="95"/>
        <v>-0.25</v>
      </c>
      <c r="H118" s="249">
        <f t="shared" si="95"/>
        <v>2.0000000000000004</v>
      </c>
      <c r="I118" s="249">
        <f t="shared" si="95"/>
        <v>0.44444444444444431</v>
      </c>
      <c r="J118" s="249">
        <f t="shared" si="95"/>
        <v>1.9230769230769229</v>
      </c>
      <c r="K118" s="249">
        <f t="shared" si="95"/>
        <v>1.4473684210526316</v>
      </c>
      <c r="L118" s="249">
        <f t="shared" si="95"/>
        <v>0.25806451612903214</v>
      </c>
      <c r="M118" s="249">
        <f t="shared" si="95"/>
        <v>0.26495726495726496</v>
      </c>
      <c r="N118" s="249">
        <f t="shared" si="95"/>
        <v>0.18243243243243257</v>
      </c>
      <c r="O118" s="249">
        <f t="shared" si="95"/>
        <v>7.4285714285714247E-2</v>
      </c>
      <c r="P118" s="249">
        <f t="shared" si="95"/>
        <v>0.23404255319148939</v>
      </c>
      <c r="Q118" s="249">
        <f t="shared" si="95"/>
        <v>6.0344827586206969E-2</v>
      </c>
      <c r="R118" s="249">
        <f t="shared" si="95"/>
        <v>0.24390243902439016</v>
      </c>
      <c r="S118" s="249">
        <f t="shared" si="95"/>
        <v>0.20261437908496732</v>
      </c>
      <c r="T118" s="249">
        <f t="shared" si="95"/>
        <v>0.11413043478260872</v>
      </c>
      <c r="U118" s="249">
        <f t="shared" si="95"/>
        <v>4.8780487804879549E-3</v>
      </c>
      <c r="V118" s="249">
        <f t="shared" si="95"/>
        <v>5.5825242718446529E-2</v>
      </c>
      <c r="W118" s="249">
        <f t="shared" si="95"/>
        <v>0.13333333333333339</v>
      </c>
      <c r="X118" s="249">
        <f t="shared" si="95"/>
        <v>0.19878296146044644</v>
      </c>
      <c r="Y118" s="249">
        <f t="shared" si="95"/>
        <v>0.2199661590524534</v>
      </c>
      <c r="Z118" s="249">
        <f t="shared" si="95"/>
        <v>5.6865464632454912E-2</v>
      </c>
      <c r="AA118" s="249">
        <f t="shared" si="95"/>
        <v>-0.14173228346456687</v>
      </c>
      <c r="AB118" s="249">
        <f t="shared" si="95"/>
        <v>3.3639143730886931E-2</v>
      </c>
      <c r="AC118" s="249">
        <f>RATE(1,,-AA117,AC117)</f>
        <v>-2.7522935779816515E-2</v>
      </c>
      <c r="AD118" s="250">
        <f>ANS_Metrics_Assumptions!E40</f>
        <v>0.06</v>
      </c>
      <c r="AF118" s="251">
        <f>AD118</f>
        <v>0.06</v>
      </c>
      <c r="AG118" s="251">
        <f>AF118</f>
        <v>0.06</v>
      </c>
      <c r="AH118" s="251">
        <f t="shared" ref="AH118:AW122" si="96">AG118</f>
        <v>0.06</v>
      </c>
      <c r="AI118" s="251">
        <f t="shared" si="96"/>
        <v>0.06</v>
      </c>
      <c r="AJ118" s="252">
        <f t="shared" si="96"/>
        <v>0.06</v>
      </c>
      <c r="AK118" s="252">
        <f t="shared" si="96"/>
        <v>0.06</v>
      </c>
      <c r="AL118" s="252">
        <f>AD118</f>
        <v>0.06</v>
      </c>
      <c r="AM118" s="252">
        <f t="shared" si="96"/>
        <v>0.06</v>
      </c>
      <c r="AN118" s="252">
        <f t="shared" si="96"/>
        <v>0.06</v>
      </c>
      <c r="AO118" s="252">
        <f t="shared" si="96"/>
        <v>0.06</v>
      </c>
      <c r="AP118" s="252">
        <f t="shared" si="96"/>
        <v>0.06</v>
      </c>
      <c r="AQ118" s="252">
        <f t="shared" si="96"/>
        <v>0.06</v>
      </c>
      <c r="AR118" s="252">
        <f t="shared" si="96"/>
        <v>0.06</v>
      </c>
      <c r="AS118" s="252">
        <f t="shared" si="96"/>
        <v>0.06</v>
      </c>
      <c r="AT118" s="252">
        <f t="shared" si="96"/>
        <v>0.06</v>
      </c>
      <c r="AU118" s="252">
        <f t="shared" si="96"/>
        <v>0.06</v>
      </c>
      <c r="AV118" s="252">
        <f t="shared" si="96"/>
        <v>0.06</v>
      </c>
      <c r="AW118" s="252">
        <f t="shared" si="96"/>
        <v>0.06</v>
      </c>
      <c r="AX118" s="252">
        <f t="shared" ref="AX118:BM122" si="97">AW118</f>
        <v>0.06</v>
      </c>
      <c r="AY118" s="252">
        <f t="shared" si="97"/>
        <v>0.06</v>
      </c>
      <c r="AZ118" s="252">
        <f t="shared" si="97"/>
        <v>0.06</v>
      </c>
      <c r="BA118" s="252">
        <f t="shared" si="97"/>
        <v>0.06</v>
      </c>
      <c r="BB118" s="252">
        <f t="shared" si="97"/>
        <v>0.06</v>
      </c>
      <c r="BC118" s="252">
        <f t="shared" si="97"/>
        <v>0.06</v>
      </c>
      <c r="BD118" s="252">
        <f t="shared" si="97"/>
        <v>0.06</v>
      </c>
      <c r="BE118" s="252">
        <f t="shared" si="97"/>
        <v>0.06</v>
      </c>
      <c r="BF118" s="252">
        <f t="shared" si="97"/>
        <v>0.06</v>
      </c>
      <c r="BG118" s="252">
        <f t="shared" si="97"/>
        <v>0.06</v>
      </c>
      <c r="BH118" s="252">
        <f t="shared" si="97"/>
        <v>0.06</v>
      </c>
      <c r="BI118" s="252">
        <f t="shared" si="97"/>
        <v>0.06</v>
      </c>
      <c r="BJ118" s="252">
        <f t="shared" si="97"/>
        <v>0.06</v>
      </c>
      <c r="BK118" s="252">
        <f t="shared" si="97"/>
        <v>0.06</v>
      </c>
      <c r="BL118" s="252">
        <f t="shared" si="97"/>
        <v>0.06</v>
      </c>
      <c r="BM118" s="252">
        <f t="shared" si="97"/>
        <v>0.06</v>
      </c>
      <c r="BN118" s="252">
        <f t="shared" ref="BN118:BO122" si="98">BM118</f>
        <v>0.06</v>
      </c>
      <c r="BO118" s="252">
        <f t="shared" si="98"/>
        <v>0.06</v>
      </c>
    </row>
    <row r="119" spans="2:67" x14ac:dyDescent="0.25">
      <c r="B119" s="287" t="s">
        <v>101</v>
      </c>
      <c r="C119" s="247"/>
      <c r="D119" s="253">
        <f>D125/D117</f>
        <v>0.45454545454545453</v>
      </c>
      <c r="E119" s="253">
        <f t="shared" ref="E119:AC119" si="99">E125/E117</f>
        <v>0.25</v>
      </c>
      <c r="F119" s="253">
        <f t="shared" si="99"/>
        <v>0</v>
      </c>
      <c r="G119" s="253">
        <f t="shared" si="99"/>
        <v>0.33333333333333331</v>
      </c>
      <c r="H119" s="253">
        <f t="shared" si="99"/>
        <v>0</v>
      </c>
      <c r="I119" s="253">
        <f t="shared" si="99"/>
        <v>0</v>
      </c>
      <c r="J119" s="253">
        <f t="shared" si="99"/>
        <v>7.8947368421052627E-2</v>
      </c>
      <c r="K119" s="253">
        <f t="shared" si="99"/>
        <v>4.3010752688172046E-2</v>
      </c>
      <c r="L119" s="253">
        <f t="shared" si="99"/>
        <v>4.2735042735042736E-2</v>
      </c>
      <c r="M119" s="253">
        <f t="shared" si="99"/>
        <v>2.7027027027027029E-2</v>
      </c>
      <c r="N119" s="253">
        <f t="shared" si="99"/>
        <v>5.1428571428571428E-2</v>
      </c>
      <c r="O119" s="253">
        <f t="shared" si="99"/>
        <v>6.3829787234042548E-2</v>
      </c>
      <c r="P119" s="253">
        <f t="shared" si="99"/>
        <v>3.017241379310345E-2</v>
      </c>
      <c r="Q119" s="253">
        <f t="shared" si="99"/>
        <v>3.6585365853658534E-2</v>
      </c>
      <c r="R119" s="253">
        <f t="shared" si="99"/>
        <v>3.2679738562091505E-2</v>
      </c>
      <c r="S119" s="253">
        <f t="shared" si="99"/>
        <v>3.5326086956521736E-2</v>
      </c>
      <c r="T119" s="253">
        <f t="shared" si="99"/>
        <v>5.1219512195121948E-2</v>
      </c>
      <c r="U119" s="253">
        <f t="shared" si="99"/>
        <v>0.11407766990291263</v>
      </c>
      <c r="V119" s="253">
        <f t="shared" si="99"/>
        <v>5.9770114942528735E-2</v>
      </c>
      <c r="W119" s="253">
        <f t="shared" si="99"/>
        <v>3.6511156186612576E-2</v>
      </c>
      <c r="X119" s="253">
        <f t="shared" si="99"/>
        <v>2.8764805414551606E-2</v>
      </c>
      <c r="Y119" s="253">
        <f t="shared" si="99"/>
        <v>5.6865464632454926E-2</v>
      </c>
      <c r="Z119" s="253">
        <f t="shared" si="99"/>
        <v>7.217847769028872E-2</v>
      </c>
      <c r="AA119" s="253">
        <f t="shared" si="99"/>
        <v>9.480122324159021E-2</v>
      </c>
      <c r="AB119" s="253">
        <f t="shared" si="99"/>
        <v>7.8402366863905323E-2</v>
      </c>
      <c r="AC119" s="253">
        <f t="shared" si="99"/>
        <v>6.4465408805031446E-2</v>
      </c>
      <c r="AD119" s="250">
        <f>ANS_Metrics_Assumptions!E41</f>
        <v>3.5000000000000003E-2</v>
      </c>
      <c r="AF119" s="254">
        <f>AD119</f>
        <v>3.5000000000000003E-2</v>
      </c>
      <c r="AG119" s="254">
        <f>AF119</f>
        <v>3.5000000000000003E-2</v>
      </c>
      <c r="AH119" s="254">
        <f t="shared" si="96"/>
        <v>3.5000000000000003E-2</v>
      </c>
      <c r="AI119" s="254">
        <f t="shared" si="96"/>
        <v>3.5000000000000003E-2</v>
      </c>
      <c r="AJ119" s="252">
        <f t="shared" si="96"/>
        <v>3.5000000000000003E-2</v>
      </c>
      <c r="AK119" s="252">
        <f t="shared" si="96"/>
        <v>3.5000000000000003E-2</v>
      </c>
      <c r="AL119" s="252">
        <f>AD119</f>
        <v>3.5000000000000003E-2</v>
      </c>
      <c r="AM119" s="252">
        <f t="shared" si="96"/>
        <v>3.5000000000000003E-2</v>
      </c>
      <c r="AN119" s="252">
        <f t="shared" si="96"/>
        <v>3.5000000000000003E-2</v>
      </c>
      <c r="AO119" s="252">
        <f t="shared" si="96"/>
        <v>3.5000000000000003E-2</v>
      </c>
      <c r="AP119" s="252">
        <f t="shared" si="96"/>
        <v>3.5000000000000003E-2</v>
      </c>
      <c r="AQ119" s="252">
        <f t="shared" si="96"/>
        <v>3.5000000000000003E-2</v>
      </c>
      <c r="AR119" s="252">
        <f t="shared" si="96"/>
        <v>3.5000000000000003E-2</v>
      </c>
      <c r="AS119" s="252">
        <f t="shared" si="96"/>
        <v>3.5000000000000003E-2</v>
      </c>
      <c r="AT119" s="252">
        <f t="shared" si="96"/>
        <v>3.5000000000000003E-2</v>
      </c>
      <c r="AU119" s="252">
        <f t="shared" si="96"/>
        <v>3.5000000000000003E-2</v>
      </c>
      <c r="AV119" s="252">
        <f t="shared" si="96"/>
        <v>3.5000000000000003E-2</v>
      </c>
      <c r="AW119" s="252">
        <f t="shared" si="96"/>
        <v>3.5000000000000003E-2</v>
      </c>
      <c r="AX119" s="252">
        <f t="shared" si="97"/>
        <v>3.5000000000000003E-2</v>
      </c>
      <c r="AY119" s="252">
        <f t="shared" si="97"/>
        <v>3.5000000000000003E-2</v>
      </c>
      <c r="AZ119" s="252">
        <f t="shared" si="97"/>
        <v>3.5000000000000003E-2</v>
      </c>
      <c r="BA119" s="252">
        <f t="shared" si="97"/>
        <v>3.5000000000000003E-2</v>
      </c>
      <c r="BB119" s="252">
        <f t="shared" si="97"/>
        <v>3.5000000000000003E-2</v>
      </c>
      <c r="BC119" s="252">
        <f t="shared" si="97"/>
        <v>3.5000000000000003E-2</v>
      </c>
      <c r="BD119" s="252">
        <f t="shared" si="97"/>
        <v>3.5000000000000003E-2</v>
      </c>
      <c r="BE119" s="252">
        <f t="shared" si="97"/>
        <v>3.5000000000000003E-2</v>
      </c>
      <c r="BF119" s="252">
        <f t="shared" si="97"/>
        <v>3.5000000000000003E-2</v>
      </c>
      <c r="BG119" s="252">
        <f t="shared" si="97"/>
        <v>3.5000000000000003E-2</v>
      </c>
      <c r="BH119" s="252">
        <f t="shared" si="97"/>
        <v>3.5000000000000003E-2</v>
      </c>
      <c r="BI119" s="252">
        <f t="shared" si="97"/>
        <v>3.5000000000000003E-2</v>
      </c>
      <c r="BJ119" s="252">
        <f t="shared" si="97"/>
        <v>3.5000000000000003E-2</v>
      </c>
      <c r="BK119" s="252">
        <f t="shared" si="97"/>
        <v>3.5000000000000003E-2</v>
      </c>
      <c r="BL119" s="252">
        <f t="shared" si="97"/>
        <v>3.5000000000000003E-2</v>
      </c>
      <c r="BM119" s="252">
        <f t="shared" si="97"/>
        <v>3.5000000000000003E-2</v>
      </c>
      <c r="BN119" s="252">
        <f t="shared" si="98"/>
        <v>3.5000000000000003E-2</v>
      </c>
      <c r="BO119" s="252">
        <f t="shared" si="98"/>
        <v>3.5000000000000003E-2</v>
      </c>
    </row>
    <row r="120" spans="2:67" x14ac:dyDescent="0.25">
      <c r="B120" s="287" t="s">
        <v>133</v>
      </c>
      <c r="C120" s="247"/>
      <c r="D120" s="255">
        <f>D126/D124</f>
        <v>1.3333333333333333</v>
      </c>
      <c r="E120" s="255">
        <f t="shared" ref="E120:AC120" si="100">E126/E124</f>
        <v>1</v>
      </c>
      <c r="F120" s="255">
        <f t="shared" si="100"/>
        <v>1</v>
      </c>
      <c r="G120" s="255">
        <f t="shared" si="100"/>
        <v>1</v>
      </c>
      <c r="H120" s="255">
        <f t="shared" si="100"/>
        <v>48.666666666666664</v>
      </c>
      <c r="I120" s="255">
        <f t="shared" si="100"/>
        <v>1472.2307692307693</v>
      </c>
      <c r="J120" s="255">
        <f t="shared" si="100"/>
        <v>642.31428571428569</v>
      </c>
      <c r="K120" s="255">
        <f t="shared" si="100"/>
        <v>278.22471910112358</v>
      </c>
      <c r="L120" s="255">
        <f t="shared" si="100"/>
        <v>337.96428571428572</v>
      </c>
      <c r="M120" s="255">
        <f t="shared" si="100"/>
        <v>290.42361111111109</v>
      </c>
      <c r="N120" s="255">
        <f t="shared" si="100"/>
        <v>250.77108433734941</v>
      </c>
      <c r="O120" s="255">
        <f t="shared" si="100"/>
        <v>225.20454545454547</v>
      </c>
      <c r="P120" s="255">
        <f t="shared" si="100"/>
        <v>186.06222222222223</v>
      </c>
      <c r="Q120" s="255">
        <f t="shared" si="100"/>
        <v>191.0506329113924</v>
      </c>
      <c r="R120" s="255">
        <f t="shared" si="100"/>
        <v>164.01013513513513</v>
      </c>
      <c r="S120" s="255">
        <f t="shared" si="100"/>
        <v>120.93521126760564</v>
      </c>
      <c r="T120" s="255">
        <f t="shared" si="100"/>
        <v>75.938303341902312</v>
      </c>
      <c r="U120" s="255">
        <f t="shared" si="100"/>
        <v>6.6986301369863011</v>
      </c>
      <c r="V120" s="255">
        <f t="shared" si="100"/>
        <v>7.19559902200489</v>
      </c>
      <c r="W120" s="255">
        <f t="shared" si="100"/>
        <v>7.48</v>
      </c>
      <c r="X120" s="255">
        <f t="shared" si="100"/>
        <v>9.2334494773519165</v>
      </c>
      <c r="Y120" s="255">
        <f t="shared" si="100"/>
        <v>7.2691176470588239</v>
      </c>
      <c r="Z120" s="255">
        <f t="shared" si="100"/>
        <v>7.0353606789250351</v>
      </c>
      <c r="AA120" s="255">
        <f t="shared" si="100"/>
        <v>5.2989864864864868</v>
      </c>
      <c r="AB120" s="255">
        <f t="shared" si="100"/>
        <v>5.4751203852327448</v>
      </c>
      <c r="AC120" s="255">
        <f t="shared" si="100"/>
        <v>5.6218487394957979</v>
      </c>
      <c r="AD120" s="256">
        <v>15</v>
      </c>
      <c r="AF120" s="268">
        <v>7.5931477516059953</v>
      </c>
      <c r="AG120" s="268">
        <f>AF120</f>
        <v>7.5931477516059953</v>
      </c>
      <c r="AH120" s="268">
        <f t="shared" si="96"/>
        <v>7.5931477516059953</v>
      </c>
      <c r="AI120" s="268">
        <f t="shared" si="96"/>
        <v>7.5931477516059953</v>
      </c>
      <c r="AJ120" s="268">
        <v>10</v>
      </c>
      <c r="AK120" s="268">
        <v>12.5</v>
      </c>
      <c r="AL120" s="258">
        <f>AD120</f>
        <v>15</v>
      </c>
      <c r="AM120" s="258">
        <f t="shared" si="96"/>
        <v>15</v>
      </c>
      <c r="AN120" s="258">
        <f t="shared" si="96"/>
        <v>15</v>
      </c>
      <c r="AO120" s="258">
        <f t="shared" si="96"/>
        <v>15</v>
      </c>
      <c r="AP120" s="258">
        <f t="shared" si="96"/>
        <v>15</v>
      </c>
      <c r="AQ120" s="258">
        <f t="shared" si="96"/>
        <v>15</v>
      </c>
      <c r="AR120" s="258">
        <f t="shared" si="96"/>
        <v>15</v>
      </c>
      <c r="AS120" s="258">
        <f t="shared" si="96"/>
        <v>15</v>
      </c>
      <c r="AT120" s="258">
        <f t="shared" si="96"/>
        <v>15</v>
      </c>
      <c r="AU120" s="258">
        <f t="shared" si="96"/>
        <v>15</v>
      </c>
      <c r="AV120" s="258">
        <f t="shared" si="96"/>
        <v>15</v>
      </c>
      <c r="AW120" s="258">
        <f t="shared" si="96"/>
        <v>15</v>
      </c>
      <c r="AX120" s="258">
        <f t="shared" si="97"/>
        <v>15</v>
      </c>
      <c r="AY120" s="258">
        <f t="shared" si="97"/>
        <v>15</v>
      </c>
      <c r="AZ120" s="258">
        <f t="shared" si="97"/>
        <v>15</v>
      </c>
      <c r="BA120" s="258">
        <f t="shared" si="97"/>
        <v>15</v>
      </c>
      <c r="BB120" s="258">
        <f t="shared" si="97"/>
        <v>15</v>
      </c>
      <c r="BC120" s="258">
        <f t="shared" si="97"/>
        <v>15</v>
      </c>
      <c r="BD120" s="258">
        <f t="shared" si="97"/>
        <v>15</v>
      </c>
      <c r="BE120" s="258">
        <f t="shared" si="97"/>
        <v>15</v>
      </c>
      <c r="BF120" s="258">
        <f t="shared" si="97"/>
        <v>15</v>
      </c>
      <c r="BG120" s="258">
        <f t="shared" si="97"/>
        <v>15</v>
      </c>
      <c r="BH120" s="258">
        <f t="shared" si="97"/>
        <v>15</v>
      </c>
      <c r="BI120" s="258">
        <f t="shared" si="97"/>
        <v>15</v>
      </c>
      <c r="BJ120" s="258">
        <f t="shared" si="97"/>
        <v>15</v>
      </c>
      <c r="BK120" s="258">
        <f t="shared" si="97"/>
        <v>15</v>
      </c>
      <c r="BL120" s="258">
        <f t="shared" si="97"/>
        <v>15</v>
      </c>
      <c r="BM120" s="258">
        <f t="shared" si="97"/>
        <v>15</v>
      </c>
      <c r="BN120" s="258">
        <f t="shared" si="98"/>
        <v>15</v>
      </c>
      <c r="BO120" s="258">
        <f t="shared" si="98"/>
        <v>15</v>
      </c>
    </row>
    <row r="121" spans="2:67" x14ac:dyDescent="0.25">
      <c r="B121" s="287" t="s">
        <v>103</v>
      </c>
      <c r="C121" s="247"/>
      <c r="D121" s="259">
        <f t="shared" ref="D121:AB121" si="101">D129/D126</f>
        <v>49.137500000000003</v>
      </c>
      <c r="E121" s="259">
        <f t="shared" si="101"/>
        <v>127.33333333333333</v>
      </c>
      <c r="F121" s="259">
        <f t="shared" si="101"/>
        <v>327.125</v>
      </c>
      <c r="G121" s="259">
        <f t="shared" si="101"/>
        <v>157.5</v>
      </c>
      <c r="H121" s="259">
        <f t="shared" si="101"/>
        <v>17.842465753424658</v>
      </c>
      <c r="I121" s="259">
        <f t="shared" si="101"/>
        <v>29.443839281049168</v>
      </c>
      <c r="J121" s="259">
        <f t="shared" si="101"/>
        <v>30.41746763933989</v>
      </c>
      <c r="K121" s="259">
        <f t="shared" si="101"/>
        <v>32.824857039011391</v>
      </c>
      <c r="L121" s="259">
        <f t="shared" si="101"/>
        <v>42.110624801859878</v>
      </c>
      <c r="M121" s="259">
        <f t="shared" si="101"/>
        <v>41.56532651060472</v>
      </c>
      <c r="N121" s="259">
        <f t="shared" si="101"/>
        <v>36.722304938983378</v>
      </c>
      <c r="O121" s="259">
        <f t="shared" si="101"/>
        <v>46.902075133716821</v>
      </c>
      <c r="P121" s="259">
        <f t="shared" si="101"/>
        <v>47.18752985858972</v>
      </c>
      <c r="Q121" s="259">
        <f t="shared" si="101"/>
        <v>47.639559840102471</v>
      </c>
      <c r="R121" s="259">
        <f t="shared" si="101"/>
        <v>49.865562444641277</v>
      </c>
      <c r="S121" s="259">
        <f t="shared" si="101"/>
        <v>55.412897838442191</v>
      </c>
      <c r="T121" s="259">
        <f t="shared" si="101"/>
        <v>56.124043669600532</v>
      </c>
      <c r="U121" s="259">
        <f t="shared" si="101"/>
        <v>113.9477300613497</v>
      </c>
      <c r="V121" s="259">
        <f t="shared" si="101"/>
        <v>108.5392286782195</v>
      </c>
      <c r="W121" s="259">
        <f t="shared" si="101"/>
        <v>110.71377146073742</v>
      </c>
      <c r="X121" s="259">
        <f t="shared" si="101"/>
        <v>99.967464150943414</v>
      </c>
      <c r="Y121" s="259">
        <f t="shared" si="101"/>
        <v>93.859178636455596</v>
      </c>
      <c r="Z121" s="259">
        <f t="shared" si="101"/>
        <v>101.10092480900684</v>
      </c>
      <c r="AA121" s="259">
        <f t="shared" si="101"/>
        <v>83.146432897672938</v>
      </c>
      <c r="AB121" s="259">
        <f t="shared" si="101"/>
        <v>90.629492817355612</v>
      </c>
      <c r="AC121" s="259">
        <f>AC129/AC126</f>
        <v>84.820340807174887</v>
      </c>
      <c r="AD121" s="275">
        <f>SUM(V129:AC129)/SUM(V126:AC126)</f>
        <v>96.916346896158956</v>
      </c>
      <c r="AF121" s="261">
        <f>AD121</f>
        <v>96.916346896158956</v>
      </c>
      <c r="AG121" s="261">
        <f>AF121</f>
        <v>96.916346896158956</v>
      </c>
      <c r="AH121" s="261">
        <f t="shared" si="96"/>
        <v>96.916346896158956</v>
      </c>
      <c r="AI121" s="261">
        <f t="shared" si="96"/>
        <v>96.916346896158956</v>
      </c>
      <c r="AJ121" s="262">
        <f t="shared" si="96"/>
        <v>96.916346896158956</v>
      </c>
      <c r="AK121" s="262">
        <f t="shared" si="96"/>
        <v>96.916346896158956</v>
      </c>
      <c r="AL121" s="262">
        <f>AD121</f>
        <v>96.916346896158956</v>
      </c>
      <c r="AM121" s="262">
        <f t="shared" si="96"/>
        <v>96.916346896158956</v>
      </c>
      <c r="AN121" s="262">
        <f t="shared" si="96"/>
        <v>96.916346896158956</v>
      </c>
      <c r="AO121" s="262">
        <f t="shared" si="96"/>
        <v>96.916346896158956</v>
      </c>
      <c r="AP121" s="262">
        <f t="shared" si="96"/>
        <v>96.916346896158956</v>
      </c>
      <c r="AQ121" s="262">
        <f t="shared" si="96"/>
        <v>96.916346896158956</v>
      </c>
      <c r="AR121" s="262">
        <f t="shared" si="96"/>
        <v>96.916346896158956</v>
      </c>
      <c r="AS121" s="262">
        <f t="shared" si="96"/>
        <v>96.916346896158956</v>
      </c>
      <c r="AT121" s="262">
        <f t="shared" si="96"/>
        <v>96.916346896158956</v>
      </c>
      <c r="AU121" s="262">
        <f t="shared" si="96"/>
        <v>96.916346896158956</v>
      </c>
      <c r="AV121" s="262">
        <f t="shared" si="96"/>
        <v>96.916346896158956</v>
      </c>
      <c r="AW121" s="262">
        <f t="shared" si="96"/>
        <v>96.916346896158956</v>
      </c>
      <c r="AX121" s="262">
        <f t="shared" si="97"/>
        <v>96.916346896158956</v>
      </c>
      <c r="AY121" s="262">
        <f t="shared" si="97"/>
        <v>96.916346896158956</v>
      </c>
      <c r="AZ121" s="262">
        <f t="shared" si="97"/>
        <v>96.916346896158956</v>
      </c>
      <c r="BA121" s="262">
        <f t="shared" si="97"/>
        <v>96.916346896158956</v>
      </c>
      <c r="BB121" s="262">
        <f t="shared" si="97"/>
        <v>96.916346896158956</v>
      </c>
      <c r="BC121" s="262">
        <f t="shared" si="97"/>
        <v>96.916346896158956</v>
      </c>
      <c r="BD121" s="262">
        <f t="shared" si="97"/>
        <v>96.916346896158956</v>
      </c>
      <c r="BE121" s="262">
        <f t="shared" si="97"/>
        <v>96.916346896158956</v>
      </c>
      <c r="BF121" s="262">
        <f t="shared" si="97"/>
        <v>96.916346896158956</v>
      </c>
      <c r="BG121" s="262">
        <f t="shared" si="97"/>
        <v>96.916346896158956</v>
      </c>
      <c r="BH121" s="262">
        <f t="shared" si="97"/>
        <v>96.916346896158956</v>
      </c>
      <c r="BI121" s="262">
        <f t="shared" si="97"/>
        <v>96.916346896158956</v>
      </c>
      <c r="BJ121" s="262">
        <f t="shared" si="97"/>
        <v>96.916346896158956</v>
      </c>
      <c r="BK121" s="262">
        <f t="shared" si="97"/>
        <v>96.916346896158956</v>
      </c>
      <c r="BL121" s="262">
        <f t="shared" si="97"/>
        <v>96.916346896158956</v>
      </c>
      <c r="BM121" s="262">
        <f t="shared" si="97"/>
        <v>96.916346896158956</v>
      </c>
      <c r="BN121" s="262">
        <f t="shared" si="98"/>
        <v>96.916346896158956</v>
      </c>
      <c r="BO121" s="262">
        <f t="shared" si="98"/>
        <v>96.916346896158956</v>
      </c>
    </row>
    <row r="122" spans="2:67" x14ac:dyDescent="0.25">
      <c r="B122" s="287" t="s">
        <v>134</v>
      </c>
      <c r="C122" s="247"/>
      <c r="D122" s="253">
        <f t="shared" ref="D122:AB122" si="102">D130/D129</f>
        <v>0.25438819638768762</v>
      </c>
      <c r="E122" s="253">
        <f t="shared" si="102"/>
        <v>0.18324607329842932</v>
      </c>
      <c r="F122" s="253">
        <f t="shared" si="102"/>
        <v>9.1708062667176155E-2</v>
      </c>
      <c r="G122" s="253">
        <f t="shared" si="102"/>
        <v>6.3492063492063489E-2</v>
      </c>
      <c r="H122" s="253">
        <f t="shared" si="102"/>
        <v>0.94113883557261679</v>
      </c>
      <c r="I122" s="253">
        <f t="shared" si="102"/>
        <v>0.48973814217220002</v>
      </c>
      <c r="J122" s="253">
        <f t="shared" si="102"/>
        <v>0.49439534889468434</v>
      </c>
      <c r="K122" s="253">
        <f t="shared" si="102"/>
        <v>0.45334137556602927</v>
      </c>
      <c r="L122" s="253">
        <f t="shared" si="102"/>
        <v>0.38523590295100468</v>
      </c>
      <c r="M122" s="253">
        <f t="shared" si="102"/>
        <v>0.38246197649073388</v>
      </c>
      <c r="N122" s="253">
        <f t="shared" si="102"/>
        <v>0.44295190823646741</v>
      </c>
      <c r="O122" s="253">
        <f t="shared" si="102"/>
        <v>0.38495868756857315</v>
      </c>
      <c r="P122" s="253">
        <f t="shared" si="102"/>
        <v>0.40119538815983885</v>
      </c>
      <c r="Q122" s="253">
        <f t="shared" si="102"/>
        <v>0.40275146542073803</v>
      </c>
      <c r="R122" s="253">
        <f t="shared" si="102"/>
        <v>0.40532193124070276</v>
      </c>
      <c r="S122" s="253">
        <f t="shared" si="102"/>
        <v>0.40127238551451566</v>
      </c>
      <c r="T122" s="253">
        <f t="shared" si="102"/>
        <v>0.39645858920984134</v>
      </c>
      <c r="U122" s="253">
        <f t="shared" si="102"/>
        <v>0.35846809537038832</v>
      </c>
      <c r="V122" s="253">
        <f t="shared" si="102"/>
        <v>0.37648199086531847</v>
      </c>
      <c r="W122" s="253">
        <f t="shared" si="102"/>
        <v>0.37438413276306548</v>
      </c>
      <c r="X122" s="253">
        <f t="shared" si="102"/>
        <v>0.42445885600967981</v>
      </c>
      <c r="Y122" s="253">
        <f t="shared" si="102"/>
        <v>0.4579089735286388</v>
      </c>
      <c r="Z122" s="253">
        <f t="shared" si="102"/>
        <v>0.44343933693395587</v>
      </c>
      <c r="AA122" s="253">
        <f t="shared" si="102"/>
        <v>0.48029301496957644</v>
      </c>
      <c r="AB122" s="253">
        <f t="shared" si="102"/>
        <v>0.42068699593578512</v>
      </c>
      <c r="AC122" s="253">
        <f>AC130/AC129</f>
        <v>0.4584031723219506</v>
      </c>
      <c r="AD122" s="288">
        <f>SUM(Y130:AC130)/SUM(Y129:AC129)</f>
        <v>0.45087553098754246</v>
      </c>
      <c r="AF122" s="254">
        <f>AD122</f>
        <v>0.45087553098754246</v>
      </c>
      <c r="AG122" s="254">
        <f>AF122</f>
        <v>0.45087553098754246</v>
      </c>
      <c r="AH122" s="254">
        <f t="shared" si="96"/>
        <v>0.45087553098754246</v>
      </c>
      <c r="AI122" s="254">
        <f t="shared" si="96"/>
        <v>0.45087553098754246</v>
      </c>
      <c r="AJ122" s="254">
        <f t="shared" si="96"/>
        <v>0.45087553098754246</v>
      </c>
      <c r="AK122" s="254">
        <f t="shared" si="96"/>
        <v>0.45087553098754246</v>
      </c>
      <c r="AL122" s="254">
        <f>AD122</f>
        <v>0.45087553098754246</v>
      </c>
      <c r="AM122" s="254">
        <f t="shared" si="96"/>
        <v>0.45087553098754246</v>
      </c>
      <c r="AN122" s="254">
        <f t="shared" si="96"/>
        <v>0.45087553098754246</v>
      </c>
      <c r="AO122" s="254">
        <f t="shared" si="96"/>
        <v>0.45087553098754246</v>
      </c>
      <c r="AP122" s="254">
        <f t="shared" si="96"/>
        <v>0.45087553098754246</v>
      </c>
      <c r="AQ122" s="254">
        <f t="shared" si="96"/>
        <v>0.45087553098754246</v>
      </c>
      <c r="AR122" s="254">
        <f t="shared" si="96"/>
        <v>0.45087553098754246</v>
      </c>
      <c r="AS122" s="254">
        <f t="shared" si="96"/>
        <v>0.45087553098754246</v>
      </c>
      <c r="AT122" s="254">
        <f t="shared" si="96"/>
        <v>0.45087553098754246</v>
      </c>
      <c r="AU122" s="254">
        <f t="shared" si="96"/>
        <v>0.45087553098754246</v>
      </c>
      <c r="AV122" s="254">
        <f t="shared" si="96"/>
        <v>0.45087553098754246</v>
      </c>
      <c r="AW122" s="254">
        <f t="shared" si="96"/>
        <v>0.45087553098754246</v>
      </c>
      <c r="AX122" s="254">
        <f t="shared" si="97"/>
        <v>0.45087553098754246</v>
      </c>
      <c r="AY122" s="254">
        <f t="shared" si="97"/>
        <v>0.45087553098754246</v>
      </c>
      <c r="AZ122" s="254">
        <f t="shared" si="97"/>
        <v>0.45087553098754246</v>
      </c>
      <c r="BA122" s="254">
        <f t="shared" si="97"/>
        <v>0.45087553098754246</v>
      </c>
      <c r="BB122" s="254">
        <f t="shared" si="97"/>
        <v>0.45087553098754246</v>
      </c>
      <c r="BC122" s="254">
        <f t="shared" si="97"/>
        <v>0.45087553098754246</v>
      </c>
      <c r="BD122" s="254">
        <f t="shared" si="97"/>
        <v>0.45087553098754246</v>
      </c>
      <c r="BE122" s="254">
        <f t="shared" si="97"/>
        <v>0.45087553098754246</v>
      </c>
      <c r="BF122" s="254">
        <f t="shared" si="97"/>
        <v>0.45087553098754246</v>
      </c>
      <c r="BG122" s="254">
        <f t="shared" si="97"/>
        <v>0.45087553098754246</v>
      </c>
      <c r="BH122" s="254">
        <f t="shared" si="97"/>
        <v>0.45087553098754246</v>
      </c>
      <c r="BI122" s="254">
        <f t="shared" si="97"/>
        <v>0.45087553098754246</v>
      </c>
      <c r="BJ122" s="254">
        <f t="shared" si="97"/>
        <v>0.45087553098754246</v>
      </c>
      <c r="BK122" s="254">
        <f t="shared" si="97"/>
        <v>0.45087553098754246</v>
      </c>
      <c r="BL122" s="254">
        <f t="shared" si="97"/>
        <v>0.45087553098754246</v>
      </c>
      <c r="BM122" s="254">
        <f t="shared" si="97"/>
        <v>0.45087553098754246</v>
      </c>
      <c r="BN122" s="254">
        <f t="shared" si="98"/>
        <v>0.45087553098754246</v>
      </c>
      <c r="BO122" s="254">
        <f t="shared" si="98"/>
        <v>0.45087553098754246</v>
      </c>
    </row>
    <row r="124" spans="2:67" x14ac:dyDescent="0.25">
      <c r="B124" s="292" t="s">
        <v>310</v>
      </c>
      <c r="D124" s="7">
        <f>'ANS_RevData (LA)'!D124+'ANS_RevData (IB)'!D124+'ANS_RevData (IL)'!D124+'ANS_RevData (AB)'!D124+'ANS_RevData (EN)'!D124+'ANS_RevData (PH)'!D124+'ANS_RevData (OT)'!D124</f>
        <v>6</v>
      </c>
      <c r="E124" s="7">
        <f>'ANS_RevData (LA)'!E124+'ANS_RevData (IB)'!E124+'ANS_RevData (IL)'!E124+'ANS_RevData (AB)'!E124+'ANS_RevData (EN)'!E124+'ANS_RevData (PH)'!E124+'ANS_RevData (OT)'!E124</f>
        <v>3</v>
      </c>
      <c r="F124" s="7">
        <f>'ANS_RevData (LA)'!F124+'ANS_RevData (IB)'!F124+'ANS_RevData (IL)'!F124+'ANS_RevData (AB)'!F124+'ANS_RevData (EN)'!F124+'ANS_RevData (PH)'!F124+'ANS_RevData (OT)'!F124</f>
        <v>4</v>
      </c>
      <c r="G124" s="7">
        <f>'ANS_RevData (LA)'!G124+'ANS_RevData (IB)'!G124+'ANS_RevData (IL)'!G124+'ANS_RevData (AB)'!G124+'ANS_RevData (EN)'!G124+'ANS_RevData (PH)'!G124+'ANS_RevData (OT)'!G124</f>
        <v>2</v>
      </c>
      <c r="H124" s="7">
        <f>'ANS_RevData (LA)'!H124+'ANS_RevData (IB)'!H124+'ANS_RevData (IL)'!H124+'ANS_RevData (AB)'!H124+'ANS_RevData (EN)'!H124+'ANS_RevData (PH)'!H124+'ANS_RevData (OT)'!H124</f>
        <v>9</v>
      </c>
      <c r="I124" s="7">
        <f>'ANS_RevData (LA)'!I124+'ANS_RevData (IB)'!I124+'ANS_RevData (IL)'!I124+'ANS_RevData (AB)'!I124+'ANS_RevData (EN)'!I124+'ANS_RevData (PH)'!I124+'ANS_RevData (OT)'!I124</f>
        <v>13</v>
      </c>
      <c r="J124" s="7">
        <f>'ANS_RevData (LA)'!J124+'ANS_RevData (IB)'!J124+'ANS_RevData (IL)'!J124+'ANS_RevData (AB)'!J124+'ANS_RevData (EN)'!J124+'ANS_RevData (PH)'!J124+'ANS_RevData (OT)'!J124</f>
        <v>35</v>
      </c>
      <c r="K124" s="7">
        <f>'ANS_RevData (LA)'!K124+'ANS_RevData (IB)'!K124+'ANS_RevData (IL)'!K124+'ANS_RevData (AB)'!K124+'ANS_RevData (EN)'!K124+'ANS_RevData (PH)'!K124+'ANS_RevData (OT)'!K124</f>
        <v>89</v>
      </c>
      <c r="L124" s="7">
        <f>'ANS_RevData (LA)'!L124+'ANS_RevData (IB)'!L124+'ANS_RevData (IL)'!L124+'ANS_RevData (AB)'!L124+'ANS_RevData (EN)'!L124+'ANS_RevData (PH)'!L124+'ANS_RevData (OT)'!L124</f>
        <v>112</v>
      </c>
      <c r="M124" s="7">
        <f>'ANS_RevData (LA)'!M124+'ANS_RevData (IB)'!M124+'ANS_RevData (IL)'!M124+'ANS_RevData (AB)'!M124+'ANS_RevData (EN)'!M124+'ANS_RevData (PH)'!M124+'ANS_RevData (OT)'!M124</f>
        <v>144</v>
      </c>
      <c r="N124" s="7">
        <f>'ANS_RevData (LA)'!N124+'ANS_RevData (IB)'!N124+'ANS_RevData (IL)'!N124+'ANS_RevData (AB)'!N124+'ANS_RevData (EN)'!N124+'ANS_RevData (PH)'!N124+'ANS_RevData (OT)'!N124</f>
        <v>166</v>
      </c>
      <c r="O124" s="7">
        <f>'ANS_RevData (LA)'!O124+'ANS_RevData (IB)'!O124+'ANS_RevData (IL)'!O124+'ANS_RevData (AB)'!O124+'ANS_RevData (EN)'!O124+'ANS_RevData (PH)'!O124+'ANS_RevData (OT)'!O124</f>
        <v>176</v>
      </c>
      <c r="P124" s="7">
        <f>'ANS_RevData (LA)'!P124+'ANS_RevData (IB)'!P124+'ANS_RevData (IL)'!P124+'ANS_RevData (AB)'!P124+'ANS_RevData (EN)'!P124+'ANS_RevData (PH)'!P124+'ANS_RevData (OT)'!P124</f>
        <v>225</v>
      </c>
      <c r="Q124" s="7">
        <f>'ANS_RevData (LA)'!Q124+'ANS_RevData (IB)'!Q124+'ANS_RevData (IL)'!Q124+'ANS_RevData (AB)'!Q124+'ANS_RevData (EN)'!Q124+'ANS_RevData (PH)'!Q124+'ANS_RevData (OT)'!Q124</f>
        <v>237</v>
      </c>
      <c r="R124" s="7">
        <f>'ANS_RevData (LA)'!R124+'ANS_RevData (IB)'!R124+'ANS_RevData (IL)'!R124+'ANS_RevData (AB)'!R124+'ANS_RevData (EN)'!R124+'ANS_RevData (PH)'!R124+'ANS_RevData (OT)'!R124</f>
        <v>296</v>
      </c>
      <c r="S124" s="7">
        <f>'ANS_RevData (LA)'!S124+'ANS_RevData (IB)'!S124+'ANS_RevData (IL)'!S124+'ANS_RevData (AB)'!S124+'ANS_RevData (EN)'!S124+'ANS_RevData (PH)'!S124+'ANS_RevData (OT)'!S124</f>
        <v>355</v>
      </c>
      <c r="T124" s="7">
        <f>'ANS_RevData (LA)'!T124+'ANS_RevData (IB)'!T124+'ANS_RevData (IL)'!T124+'ANS_RevData (AB)'!T124+'ANS_RevData (EN)'!T124+'ANS_RevData (PH)'!T124+'ANS_RevData (OT)'!T124</f>
        <v>389</v>
      </c>
      <c r="U124" s="7">
        <f>'ANS_RevData (LA)'!U124+'ANS_RevData (IB)'!U124+'ANS_RevData (IL)'!U124+'ANS_RevData (AB)'!U124+'ANS_RevData (EN)'!U124+'ANS_RevData (PH)'!U124+'ANS_RevData (OT)'!U124</f>
        <v>365</v>
      </c>
      <c r="V124" s="7">
        <f>'ANS_RevData (LA)'!V124+'ANS_RevData (IB)'!V124+'ANS_RevData (IL)'!V124+'ANS_RevData (AB)'!V124+'ANS_RevData (EN)'!V124+'ANS_RevData (PH)'!V124+'ANS_RevData (OT)'!V124</f>
        <v>409</v>
      </c>
      <c r="W124" s="7">
        <f>'ANS_RevData (LA)'!W124+'ANS_RevData (IB)'!W124+'ANS_RevData (IL)'!W124+'ANS_RevData (AB)'!W124+'ANS_RevData (EN)'!W124+'ANS_RevData (PH)'!W124+'ANS_RevData (OT)'!W124</f>
        <v>475</v>
      </c>
      <c r="X124" s="7">
        <f>'ANS_RevData (LA)'!X124+'ANS_RevData (IB)'!X124+'ANS_RevData (IL)'!X124+'ANS_RevData (AB)'!X124+'ANS_RevData (EN)'!X124+'ANS_RevData (PH)'!X124+'ANS_RevData (OT)'!X124</f>
        <v>574</v>
      </c>
      <c r="Y124" s="7">
        <f>'ANS_RevData (LA)'!Y124+'ANS_RevData (IB)'!Y124+'ANS_RevData (IL)'!Y124+'ANS_RevData (AB)'!Y124+'ANS_RevData (EN)'!Y124+'ANS_RevData (PH)'!Y124+'ANS_RevData (OT)'!Y124</f>
        <v>680</v>
      </c>
      <c r="Z124" s="7">
        <f>'ANS_RevData (LA)'!Z124+'ANS_RevData (IB)'!Z124+'ANS_RevData (IL)'!Z124+'ANS_RevData (AB)'!Z124+'ANS_RevData (EN)'!Z124+'ANS_RevData (PH)'!Z124+'ANS_RevData (OT)'!Z124</f>
        <v>707</v>
      </c>
      <c r="AA124" s="7">
        <f>'ANS_RevData (LA)'!AA124+'ANS_RevData (IB)'!AA124+'ANS_RevData (IL)'!AA124+'ANS_RevData (AB)'!AA124+'ANS_RevData (EN)'!AA124+'ANS_RevData (PH)'!AA124+'ANS_RevData (OT)'!AA124</f>
        <v>592</v>
      </c>
      <c r="AB124" s="7">
        <f>'ANS_RevData (LA)'!AB124+'ANS_RevData (IB)'!AB124+'ANS_RevData (IL)'!AB124+'ANS_RevData (AB)'!AB124+'ANS_RevData (EN)'!AB124+'ANS_RevData (PH)'!AB124+'ANS_RevData (OT)'!AB124</f>
        <v>623</v>
      </c>
      <c r="AC124" s="7">
        <f>'ANS_RevData (LA)'!AC124+'ANS_RevData (IB)'!AC124+'ANS_RevData (IL)'!AC124+'ANS_RevData (AB)'!AC124+'ANS_RevData (EN)'!AC124+'ANS_RevData (PH)'!AC124+'ANS_RevData (OT)'!AC124</f>
        <v>595</v>
      </c>
      <c r="AF124" s="7">
        <f t="shared" ref="AF124:AG127" si="103">AB124</f>
        <v>623</v>
      </c>
      <c r="AG124" s="7">
        <f t="shared" si="103"/>
        <v>595</v>
      </c>
      <c r="AH124" s="7" t="e">
        <f>'ANS_RevData (LA)'!AH124+'ANS_RevData (IB)'!AH124+'ANS_RevData (IL)'!AH124+'ANS_RevData (AB)'!AH124+'ANS_RevData (EN)'!AH124+'ANS_RevData (PH)'!AH124+'ANS_RevData (OT)'!AH124</f>
        <v>#VALUE!</v>
      </c>
      <c r="AI124" s="7" t="e">
        <f>'ANS_RevData (LA)'!AI124+'ANS_RevData (IB)'!AI124+'ANS_RevData (IL)'!AI124+'ANS_RevData (AB)'!AI124+'ANS_RevData (EN)'!AI124+'ANS_RevData (PH)'!AI124+'ANS_RevData (OT)'!AI124</f>
        <v>#VALUE!</v>
      </c>
      <c r="AJ124" s="9" t="e">
        <f>'ANS_RevData (LA)'!AJ124+'ANS_RevData (IB)'!AJ124+'ANS_RevData (IL)'!AJ124+'ANS_RevData (AB)'!AJ124+'ANS_RevData (EN)'!AJ124+'ANS_RevData (PH)'!AJ124+'ANS_RevData (OT)'!AJ124</f>
        <v>#VALUE!</v>
      </c>
      <c r="AK124" s="9" t="e">
        <f>'ANS_RevData (LA)'!AK124+'ANS_RevData (IB)'!AK124+'ANS_RevData (IL)'!AK124+'ANS_RevData (AB)'!AK124+'ANS_RevData (EN)'!AK124+'ANS_RevData (PH)'!AK124+'ANS_RevData (OT)'!AK124</f>
        <v>#VALUE!</v>
      </c>
      <c r="AL124" s="9" t="e">
        <f>'ANS_RevData (LA)'!AL124+'ANS_RevData (IB)'!AL124+'ANS_RevData (IL)'!AL124+'ANS_RevData (AB)'!AL124+'ANS_RevData (EN)'!AL124+'ANS_RevData (PH)'!AL124+'ANS_RevData (OT)'!AL124</f>
        <v>#VALUE!</v>
      </c>
      <c r="AM124" s="9" t="e">
        <f>'ANS_RevData (LA)'!AM124+'ANS_RevData (IB)'!AM124+'ANS_RevData (IL)'!AM124+'ANS_RevData (AB)'!AM124+'ANS_RevData (EN)'!AM124+'ANS_RevData (PH)'!AM124+'ANS_RevData (OT)'!AM124</f>
        <v>#VALUE!</v>
      </c>
      <c r="AN124" s="9" t="e">
        <f>'ANS_RevData (LA)'!AN124+'ANS_RevData (IB)'!AN124+'ANS_RevData (IL)'!AN124+'ANS_RevData (AB)'!AN124+'ANS_RevData (EN)'!AN124+'ANS_RevData (PH)'!AN124+'ANS_RevData (OT)'!AN124</f>
        <v>#VALUE!</v>
      </c>
      <c r="AO124" s="9" t="e">
        <f>'ANS_RevData (LA)'!AO124+'ANS_RevData (IB)'!AO124+'ANS_RevData (IL)'!AO124+'ANS_RevData (AB)'!AO124+'ANS_RevData (EN)'!AO124+'ANS_RevData (PH)'!AO124+'ANS_RevData (OT)'!AO124</f>
        <v>#VALUE!</v>
      </c>
      <c r="AP124" s="9" t="e">
        <f>'ANS_RevData (LA)'!AP124+'ANS_RevData (IB)'!AP124+'ANS_RevData (IL)'!AP124+'ANS_RevData (AB)'!AP124+'ANS_RevData (EN)'!AP124+'ANS_RevData (PH)'!AP124+'ANS_RevData (OT)'!AP124</f>
        <v>#VALUE!</v>
      </c>
      <c r="AQ124" s="9" t="e">
        <f>'ANS_RevData (LA)'!AQ124+'ANS_RevData (IB)'!AQ124+'ANS_RevData (IL)'!AQ124+'ANS_RevData (AB)'!AQ124+'ANS_RevData (EN)'!AQ124+'ANS_RevData (PH)'!AQ124+'ANS_RevData (OT)'!AQ124</f>
        <v>#VALUE!</v>
      </c>
      <c r="AR124" s="9" t="e">
        <f>'ANS_RevData (LA)'!AR124+'ANS_RevData (IB)'!AR124+'ANS_RevData (IL)'!AR124+'ANS_RevData (AB)'!AR124+'ANS_RevData (EN)'!AR124+'ANS_RevData (PH)'!AR124+'ANS_RevData (OT)'!AR124</f>
        <v>#VALUE!</v>
      </c>
      <c r="AS124" s="9" t="e">
        <f>'ANS_RevData (LA)'!AS124+'ANS_RevData (IB)'!AS124+'ANS_RevData (IL)'!AS124+'ANS_RevData (AB)'!AS124+'ANS_RevData (EN)'!AS124+'ANS_RevData (PH)'!AS124+'ANS_RevData (OT)'!AS124</f>
        <v>#VALUE!</v>
      </c>
      <c r="AT124" s="9" t="e">
        <f>'ANS_RevData (LA)'!AT124+'ANS_RevData (IB)'!AT124+'ANS_RevData (IL)'!AT124+'ANS_RevData (AB)'!AT124+'ANS_RevData (EN)'!AT124+'ANS_RevData (PH)'!AT124+'ANS_RevData (OT)'!AT124</f>
        <v>#VALUE!</v>
      </c>
      <c r="AU124" s="9" t="e">
        <f>'ANS_RevData (LA)'!AU124+'ANS_RevData (IB)'!AU124+'ANS_RevData (IL)'!AU124+'ANS_RevData (AB)'!AU124+'ANS_RevData (EN)'!AU124+'ANS_RevData (PH)'!AU124+'ANS_RevData (OT)'!AU124</f>
        <v>#VALUE!</v>
      </c>
      <c r="AV124" s="9" t="e">
        <f>'ANS_RevData (LA)'!AV124+'ANS_RevData (IB)'!AV124+'ANS_RevData (IL)'!AV124+'ANS_RevData (AB)'!AV124+'ANS_RevData (EN)'!AV124+'ANS_RevData (PH)'!AV124+'ANS_RevData (OT)'!AV124</f>
        <v>#VALUE!</v>
      </c>
      <c r="AW124" s="9" t="e">
        <f>'ANS_RevData (LA)'!AW124+'ANS_RevData (IB)'!AW124+'ANS_RevData (IL)'!AW124+'ANS_RevData (AB)'!AW124+'ANS_RevData (EN)'!AW124+'ANS_RevData (PH)'!AW124+'ANS_RevData (OT)'!AW124</f>
        <v>#VALUE!</v>
      </c>
      <c r="AX124" s="9" t="e">
        <f>'ANS_RevData (LA)'!AX124+'ANS_RevData (IB)'!AX124+'ANS_RevData (IL)'!AX124+'ANS_RevData (AB)'!AX124+'ANS_RevData (EN)'!AX124+'ANS_RevData (PH)'!AX124+'ANS_RevData (OT)'!AX124</f>
        <v>#VALUE!</v>
      </c>
      <c r="AY124" s="9" t="e">
        <f>'ANS_RevData (LA)'!AY124+'ANS_RevData (IB)'!AY124+'ANS_RevData (IL)'!AY124+'ANS_RevData (AB)'!AY124+'ANS_RevData (EN)'!AY124+'ANS_RevData (PH)'!AY124+'ANS_RevData (OT)'!AY124</f>
        <v>#VALUE!</v>
      </c>
      <c r="AZ124" s="9" t="e">
        <f>'ANS_RevData (LA)'!AZ124+'ANS_RevData (IB)'!AZ124+'ANS_RevData (IL)'!AZ124+'ANS_RevData (AB)'!AZ124+'ANS_RevData (EN)'!AZ124+'ANS_RevData (PH)'!AZ124+'ANS_RevData (OT)'!AZ124</f>
        <v>#VALUE!</v>
      </c>
      <c r="BA124" s="9" t="e">
        <f>'ANS_RevData (LA)'!BA124+'ANS_RevData (IB)'!BA124+'ANS_RevData (IL)'!BA124+'ANS_RevData (AB)'!BA124+'ANS_RevData (EN)'!BA124+'ANS_RevData (PH)'!BA124+'ANS_RevData (OT)'!BA124</f>
        <v>#VALUE!</v>
      </c>
      <c r="BB124" s="9" t="e">
        <f>'ANS_RevData (LA)'!BB124+'ANS_RevData (IB)'!BB124+'ANS_RevData (IL)'!BB124+'ANS_RevData (AB)'!BB124+'ANS_RevData (EN)'!BB124+'ANS_RevData (PH)'!BB124+'ANS_RevData (OT)'!BB124</f>
        <v>#VALUE!</v>
      </c>
      <c r="BC124" s="9" t="e">
        <f>'ANS_RevData (LA)'!BC124+'ANS_RevData (IB)'!BC124+'ANS_RevData (IL)'!BC124+'ANS_RevData (AB)'!BC124+'ANS_RevData (EN)'!BC124+'ANS_RevData (PH)'!BC124+'ANS_RevData (OT)'!BC124</f>
        <v>#VALUE!</v>
      </c>
      <c r="BD124" s="9" t="e">
        <f>'ANS_RevData (LA)'!BD124+'ANS_RevData (IB)'!BD124+'ANS_RevData (IL)'!BD124+'ANS_RevData (AB)'!BD124+'ANS_RevData (EN)'!BD124+'ANS_RevData (PH)'!BD124+'ANS_RevData (OT)'!BD124</f>
        <v>#VALUE!</v>
      </c>
      <c r="BE124" s="9" t="e">
        <f>'ANS_RevData (LA)'!BE124+'ANS_RevData (IB)'!BE124+'ANS_RevData (IL)'!BE124+'ANS_RevData (AB)'!BE124+'ANS_RevData (EN)'!BE124+'ANS_RevData (PH)'!BE124+'ANS_RevData (OT)'!BE124</f>
        <v>#VALUE!</v>
      </c>
      <c r="BF124" s="9" t="e">
        <f>'ANS_RevData (LA)'!BF124+'ANS_RevData (IB)'!BF124+'ANS_RevData (IL)'!BF124+'ANS_RevData (AB)'!BF124+'ANS_RevData (EN)'!BF124+'ANS_RevData (PH)'!BF124+'ANS_RevData (OT)'!BF124</f>
        <v>#VALUE!</v>
      </c>
      <c r="BG124" s="9" t="e">
        <f>'ANS_RevData (LA)'!BG124+'ANS_RevData (IB)'!BG124+'ANS_RevData (IL)'!BG124+'ANS_RevData (AB)'!BG124+'ANS_RevData (EN)'!BG124+'ANS_RevData (PH)'!BG124+'ANS_RevData (OT)'!BG124</f>
        <v>#VALUE!</v>
      </c>
      <c r="BH124" s="9" t="e">
        <f>'ANS_RevData (LA)'!BH124+'ANS_RevData (IB)'!BH124+'ANS_RevData (IL)'!BH124+'ANS_RevData (AB)'!BH124+'ANS_RevData (EN)'!BH124+'ANS_RevData (PH)'!BH124+'ANS_RevData (OT)'!BH124</f>
        <v>#VALUE!</v>
      </c>
      <c r="BI124" s="9" t="e">
        <f>'ANS_RevData (LA)'!BI124+'ANS_RevData (IB)'!BI124+'ANS_RevData (IL)'!BI124+'ANS_RevData (AB)'!BI124+'ANS_RevData (EN)'!BI124+'ANS_RevData (PH)'!BI124+'ANS_RevData (OT)'!BI124</f>
        <v>#VALUE!</v>
      </c>
      <c r="BJ124" s="9" t="e">
        <f>'ANS_RevData (LA)'!BJ124+'ANS_RevData (IB)'!BJ124+'ANS_RevData (IL)'!BJ124+'ANS_RevData (AB)'!BJ124+'ANS_RevData (EN)'!BJ124+'ANS_RevData (PH)'!BJ124+'ANS_RevData (OT)'!BJ124</f>
        <v>#VALUE!</v>
      </c>
      <c r="BK124" s="9" t="e">
        <f>'ANS_RevData (LA)'!BK124+'ANS_RevData (IB)'!BK124+'ANS_RevData (IL)'!BK124+'ANS_RevData (AB)'!BK124+'ANS_RevData (EN)'!BK124+'ANS_RevData (PH)'!BK124+'ANS_RevData (OT)'!BK124</f>
        <v>#VALUE!</v>
      </c>
      <c r="BL124" s="9" t="e">
        <f>'ANS_RevData (LA)'!BL124+'ANS_RevData (IB)'!BL124+'ANS_RevData (IL)'!BL124+'ANS_RevData (AB)'!BL124+'ANS_RevData (EN)'!BL124+'ANS_RevData (PH)'!BL124+'ANS_RevData (OT)'!BL124</f>
        <v>#VALUE!</v>
      </c>
      <c r="BM124" s="9" t="e">
        <f>'ANS_RevData (LA)'!BM124+'ANS_RevData (IB)'!BM124+'ANS_RevData (IL)'!BM124+'ANS_RevData (AB)'!BM124+'ANS_RevData (EN)'!BM124+'ANS_RevData (PH)'!BM124+'ANS_RevData (OT)'!BM124</f>
        <v>#VALUE!</v>
      </c>
      <c r="BN124" s="9" t="e">
        <f>'ANS_RevData (LA)'!BN124+'ANS_RevData (IB)'!BN124+'ANS_RevData (IL)'!BN124+'ANS_RevData (AB)'!BN124+'ANS_RevData (EN)'!BN124+'ANS_RevData (PH)'!BN124+'ANS_RevData (OT)'!BN124</f>
        <v>#VALUE!</v>
      </c>
      <c r="BO124" s="9" t="e">
        <f>'ANS_RevData (LA)'!BO124+'ANS_RevData (IB)'!BO124+'ANS_RevData (IL)'!BO124+'ANS_RevData (AB)'!BO124+'ANS_RevData (EN)'!BO124+'ANS_RevData (PH)'!BO124+'ANS_RevData (OT)'!BO124</f>
        <v>#VALUE!</v>
      </c>
    </row>
    <row r="125" spans="2:67" x14ac:dyDescent="0.25">
      <c r="B125" s="292" t="s">
        <v>311</v>
      </c>
      <c r="D125" s="7">
        <f>'ANS_RevData (LA)'!D125+'ANS_RevData (IB)'!D125+'ANS_RevData (IL)'!D125+'ANS_RevData (AB)'!D125+'ANS_RevData (EN)'!D125+'ANS_RevData (PH)'!D125+'ANS_RevData (OT)'!D125</f>
        <v>5</v>
      </c>
      <c r="E125" s="7">
        <f>'ANS_RevData (LA)'!E125+'ANS_RevData (IB)'!E125+'ANS_RevData (IL)'!E125+'ANS_RevData (AB)'!E125+'ANS_RevData (EN)'!E125+'ANS_RevData (PH)'!E125+'ANS_RevData (OT)'!E125</f>
        <v>1</v>
      </c>
      <c r="F125" s="7">
        <f>'ANS_RevData (LA)'!F125+'ANS_RevData (IB)'!F125+'ANS_RevData (IL)'!F125+'ANS_RevData (AB)'!F125+'ANS_RevData (EN)'!F125+'ANS_RevData (PH)'!F125+'ANS_RevData (OT)'!F125</f>
        <v>0</v>
      </c>
      <c r="G125" s="7">
        <f>'ANS_RevData (LA)'!G125+'ANS_RevData (IB)'!G125+'ANS_RevData (IL)'!G125+'ANS_RevData (AB)'!G125+'ANS_RevData (EN)'!G125+'ANS_RevData (PH)'!G125+'ANS_RevData (OT)'!G125</f>
        <v>1</v>
      </c>
      <c r="H125" s="7">
        <f>'ANS_RevData (LA)'!H125+'ANS_RevData (IB)'!H125+'ANS_RevData (IL)'!H125+'ANS_RevData (AB)'!H125+'ANS_RevData (EN)'!H125+'ANS_RevData (PH)'!H125+'ANS_RevData (OT)'!H125</f>
        <v>0</v>
      </c>
      <c r="I125" s="7">
        <f>'ANS_RevData (LA)'!I125+'ANS_RevData (IB)'!I125+'ANS_RevData (IL)'!I125+'ANS_RevData (AB)'!I125+'ANS_RevData (EN)'!I125+'ANS_RevData (PH)'!I125+'ANS_RevData (OT)'!I125</f>
        <v>0</v>
      </c>
      <c r="J125" s="7">
        <f>'ANS_RevData (LA)'!J125+'ANS_RevData (IB)'!J125+'ANS_RevData (IL)'!J125+'ANS_RevData (AB)'!J125+'ANS_RevData (EN)'!J125+'ANS_RevData (PH)'!J125+'ANS_RevData (OT)'!J125</f>
        <v>3</v>
      </c>
      <c r="K125" s="7">
        <f>'ANS_RevData (LA)'!K125+'ANS_RevData (IB)'!K125+'ANS_RevData (IL)'!K125+'ANS_RevData (AB)'!K125+'ANS_RevData (EN)'!K125+'ANS_RevData (PH)'!K125+'ANS_RevData (OT)'!K125</f>
        <v>4</v>
      </c>
      <c r="L125" s="7">
        <f>'ANS_RevData (LA)'!L125+'ANS_RevData (IB)'!L125+'ANS_RevData (IL)'!L125+'ANS_RevData (AB)'!L125+'ANS_RevData (EN)'!L125+'ANS_RevData (PH)'!L125+'ANS_RevData (OT)'!L125</f>
        <v>5</v>
      </c>
      <c r="M125" s="7">
        <f>'ANS_RevData (LA)'!M125+'ANS_RevData (IB)'!M125+'ANS_RevData (IL)'!M125+'ANS_RevData (AB)'!M125+'ANS_RevData (EN)'!M125+'ANS_RevData (PH)'!M125+'ANS_RevData (OT)'!M125</f>
        <v>4</v>
      </c>
      <c r="N125" s="7">
        <f>'ANS_RevData (LA)'!N125+'ANS_RevData (IB)'!N125+'ANS_RevData (IL)'!N125+'ANS_RevData (AB)'!N125+'ANS_RevData (EN)'!N125+'ANS_RevData (PH)'!N125+'ANS_RevData (OT)'!N125</f>
        <v>9</v>
      </c>
      <c r="O125" s="7">
        <f>'ANS_RevData (LA)'!O125+'ANS_RevData (IB)'!O125+'ANS_RevData (IL)'!O125+'ANS_RevData (AB)'!O125+'ANS_RevData (EN)'!O125+'ANS_RevData (PH)'!O125+'ANS_RevData (OT)'!O125</f>
        <v>12</v>
      </c>
      <c r="P125" s="7">
        <f>'ANS_RevData (LA)'!P125+'ANS_RevData (IB)'!P125+'ANS_RevData (IL)'!P125+'ANS_RevData (AB)'!P125+'ANS_RevData (EN)'!P125+'ANS_RevData (PH)'!P125+'ANS_RevData (OT)'!P125</f>
        <v>7</v>
      </c>
      <c r="Q125" s="7">
        <f>'ANS_RevData (LA)'!Q125+'ANS_RevData (IB)'!Q125+'ANS_RevData (IL)'!Q125+'ANS_RevData (AB)'!Q125+'ANS_RevData (EN)'!Q125+'ANS_RevData (PH)'!Q125+'ANS_RevData (OT)'!Q125</f>
        <v>9</v>
      </c>
      <c r="R125" s="7">
        <f>'ANS_RevData (LA)'!R125+'ANS_RevData (IB)'!R125+'ANS_RevData (IL)'!R125+'ANS_RevData (AB)'!R125+'ANS_RevData (EN)'!R125+'ANS_RevData (PH)'!R125+'ANS_RevData (OT)'!R125</f>
        <v>10</v>
      </c>
      <c r="S125" s="7">
        <f>'ANS_RevData (LA)'!S125+'ANS_RevData (IB)'!S125+'ANS_RevData (IL)'!S125+'ANS_RevData (AB)'!S125+'ANS_RevData (EN)'!S125+'ANS_RevData (PH)'!S125+'ANS_RevData (OT)'!S125</f>
        <v>13</v>
      </c>
      <c r="T125" s="7">
        <f>'ANS_RevData (LA)'!T125+'ANS_RevData (IB)'!T125+'ANS_RevData (IL)'!T125+'ANS_RevData (AB)'!T125+'ANS_RevData (EN)'!T125+'ANS_RevData (PH)'!T125+'ANS_RevData (OT)'!T125</f>
        <v>21</v>
      </c>
      <c r="U125" s="7">
        <f>'ANS_RevData (LA)'!U125+'ANS_RevData (IB)'!U125+'ANS_RevData (IL)'!U125+'ANS_RevData (AB)'!U125+'ANS_RevData (EN)'!U125+'ANS_RevData (PH)'!U125+'ANS_RevData (OT)'!U125</f>
        <v>47</v>
      </c>
      <c r="V125" s="7">
        <f>'ANS_RevData (LA)'!V125+'ANS_RevData (IB)'!V125+'ANS_RevData (IL)'!V125+'ANS_RevData (AB)'!V125+'ANS_RevData (EN)'!V125+'ANS_RevData (PH)'!V125+'ANS_RevData (OT)'!V125</f>
        <v>26</v>
      </c>
      <c r="W125" s="7">
        <f>'ANS_RevData (LA)'!W125+'ANS_RevData (IB)'!W125+'ANS_RevData (IL)'!W125+'ANS_RevData (AB)'!W125+'ANS_RevData (EN)'!W125+'ANS_RevData (PH)'!W125+'ANS_RevData (OT)'!W125</f>
        <v>18</v>
      </c>
      <c r="X125" s="7">
        <f>'ANS_RevData (LA)'!X125+'ANS_RevData (IB)'!X125+'ANS_RevData (IL)'!X125+'ANS_RevData (AB)'!X125+'ANS_RevData (EN)'!X125+'ANS_RevData (PH)'!X125+'ANS_RevData (OT)'!X125</f>
        <v>17</v>
      </c>
      <c r="Y125" s="7">
        <f>'ANS_RevData (LA)'!Y125+'ANS_RevData (IB)'!Y125+'ANS_RevData (IL)'!Y125+'ANS_RevData (AB)'!Y125+'ANS_RevData (EN)'!Y125+'ANS_RevData (PH)'!Y125+'ANS_RevData (OT)'!Y125</f>
        <v>41</v>
      </c>
      <c r="Z125" s="7">
        <f>'ANS_RevData (LA)'!Z125+'ANS_RevData (IB)'!Z125+'ANS_RevData (IL)'!Z125+'ANS_RevData (AB)'!Z125+'ANS_RevData (EN)'!Z125+'ANS_RevData (PH)'!Z125+'ANS_RevData (OT)'!Z125</f>
        <v>55</v>
      </c>
      <c r="AA125" s="7">
        <f>'ANS_RevData (LA)'!AA125+'ANS_RevData (IB)'!AA125+'ANS_RevData (IL)'!AA125+'ANS_RevData (AB)'!AA125+'ANS_RevData (EN)'!AA125+'ANS_RevData (PH)'!AA125+'ANS_RevData (OT)'!AA125</f>
        <v>62</v>
      </c>
      <c r="AB125" s="7">
        <f>'ANS_RevData (LA)'!AB125+'ANS_RevData (IB)'!AB125+'ANS_RevData (IL)'!AB125+'ANS_RevData (AB)'!AB125+'ANS_RevData (EN)'!AB125+'ANS_RevData (PH)'!AB125+'ANS_RevData (OT)'!AB125</f>
        <v>53</v>
      </c>
      <c r="AC125" s="7">
        <f>'ANS_RevData (LA)'!AC125+'ANS_RevData (IB)'!AC125+'ANS_RevData (IL)'!AC125+'ANS_RevData (AB)'!AC125+'ANS_RevData (EN)'!AC125+'ANS_RevData (PH)'!AC125+'ANS_RevData (OT)'!AC125</f>
        <v>41</v>
      </c>
      <c r="AF125" s="7">
        <f t="shared" si="103"/>
        <v>53</v>
      </c>
      <c r="AG125" s="7">
        <f t="shared" si="103"/>
        <v>41</v>
      </c>
      <c r="AH125" s="7" t="e">
        <f>'ANS_RevData (LA)'!AH125+'ANS_RevData (IB)'!AH125+'ANS_RevData (IL)'!AH125+'ANS_RevData (AB)'!AH125+'ANS_RevData (EN)'!AH125+'ANS_RevData (PH)'!AH125+'ANS_RevData (OT)'!AH125</f>
        <v>#VALUE!</v>
      </c>
      <c r="AI125" s="7" t="e">
        <f>'ANS_RevData (LA)'!AI125+'ANS_RevData (IB)'!AI125+'ANS_RevData (IL)'!AI125+'ANS_RevData (AB)'!AI125+'ANS_RevData (EN)'!AI125+'ANS_RevData (PH)'!AI125+'ANS_RevData (OT)'!AI125</f>
        <v>#VALUE!</v>
      </c>
      <c r="AJ125" s="9" t="e">
        <f>'ANS_RevData (LA)'!AJ125+'ANS_RevData (IB)'!AJ125+'ANS_RevData (IL)'!AJ125+'ANS_RevData (AB)'!AJ125+'ANS_RevData (EN)'!AJ125+'ANS_RevData (PH)'!AJ125+'ANS_RevData (OT)'!AJ125</f>
        <v>#VALUE!</v>
      </c>
      <c r="AK125" s="9" t="e">
        <f>'ANS_RevData (LA)'!AK125+'ANS_RevData (IB)'!AK125+'ANS_RevData (IL)'!AK125+'ANS_RevData (AB)'!AK125+'ANS_RevData (EN)'!AK125+'ANS_RevData (PH)'!AK125+'ANS_RevData (OT)'!AK125</f>
        <v>#VALUE!</v>
      </c>
      <c r="AL125" s="9" t="e">
        <f>'ANS_RevData (LA)'!AL125+'ANS_RevData (IB)'!AL125+'ANS_RevData (IL)'!AL125+'ANS_RevData (AB)'!AL125+'ANS_RevData (EN)'!AL125+'ANS_RevData (PH)'!AL125+'ANS_RevData (OT)'!AL125</f>
        <v>#VALUE!</v>
      </c>
      <c r="AM125" s="9" t="e">
        <f>'ANS_RevData (LA)'!AM125+'ANS_RevData (IB)'!AM125+'ANS_RevData (IL)'!AM125+'ANS_RevData (AB)'!AM125+'ANS_RevData (EN)'!AM125+'ANS_RevData (PH)'!AM125+'ANS_RevData (OT)'!AM125</f>
        <v>#VALUE!</v>
      </c>
      <c r="AN125" s="9" t="e">
        <f>'ANS_RevData (LA)'!AN125+'ANS_RevData (IB)'!AN125+'ANS_RevData (IL)'!AN125+'ANS_RevData (AB)'!AN125+'ANS_RevData (EN)'!AN125+'ANS_RevData (PH)'!AN125+'ANS_RevData (OT)'!AN125</f>
        <v>#VALUE!</v>
      </c>
      <c r="AO125" s="9" t="e">
        <f>'ANS_RevData (LA)'!AO125+'ANS_RevData (IB)'!AO125+'ANS_RevData (IL)'!AO125+'ANS_RevData (AB)'!AO125+'ANS_RevData (EN)'!AO125+'ANS_RevData (PH)'!AO125+'ANS_RevData (OT)'!AO125</f>
        <v>#VALUE!</v>
      </c>
      <c r="AP125" s="9" t="e">
        <f>'ANS_RevData (LA)'!AP125+'ANS_RevData (IB)'!AP125+'ANS_RevData (IL)'!AP125+'ANS_RevData (AB)'!AP125+'ANS_RevData (EN)'!AP125+'ANS_RevData (PH)'!AP125+'ANS_RevData (OT)'!AP125</f>
        <v>#VALUE!</v>
      </c>
      <c r="AQ125" s="9" t="e">
        <f>'ANS_RevData (LA)'!AQ125+'ANS_RevData (IB)'!AQ125+'ANS_RevData (IL)'!AQ125+'ANS_RevData (AB)'!AQ125+'ANS_RevData (EN)'!AQ125+'ANS_RevData (PH)'!AQ125+'ANS_RevData (OT)'!AQ125</f>
        <v>#VALUE!</v>
      </c>
      <c r="AR125" s="9" t="e">
        <f>'ANS_RevData (LA)'!AR125+'ANS_RevData (IB)'!AR125+'ANS_RevData (IL)'!AR125+'ANS_RevData (AB)'!AR125+'ANS_RevData (EN)'!AR125+'ANS_RevData (PH)'!AR125+'ANS_RevData (OT)'!AR125</f>
        <v>#VALUE!</v>
      </c>
      <c r="AS125" s="9" t="e">
        <f>'ANS_RevData (LA)'!AS125+'ANS_RevData (IB)'!AS125+'ANS_RevData (IL)'!AS125+'ANS_RevData (AB)'!AS125+'ANS_RevData (EN)'!AS125+'ANS_RevData (PH)'!AS125+'ANS_RevData (OT)'!AS125</f>
        <v>#VALUE!</v>
      </c>
      <c r="AT125" s="9" t="e">
        <f>'ANS_RevData (LA)'!AT125+'ANS_RevData (IB)'!AT125+'ANS_RevData (IL)'!AT125+'ANS_RevData (AB)'!AT125+'ANS_RevData (EN)'!AT125+'ANS_RevData (PH)'!AT125+'ANS_RevData (OT)'!AT125</f>
        <v>#VALUE!</v>
      </c>
      <c r="AU125" s="9" t="e">
        <f>'ANS_RevData (LA)'!AU125+'ANS_RevData (IB)'!AU125+'ANS_RevData (IL)'!AU125+'ANS_RevData (AB)'!AU125+'ANS_RevData (EN)'!AU125+'ANS_RevData (PH)'!AU125+'ANS_RevData (OT)'!AU125</f>
        <v>#VALUE!</v>
      </c>
      <c r="AV125" s="9" t="e">
        <f>'ANS_RevData (LA)'!AV125+'ANS_RevData (IB)'!AV125+'ANS_RevData (IL)'!AV125+'ANS_RevData (AB)'!AV125+'ANS_RevData (EN)'!AV125+'ANS_RevData (PH)'!AV125+'ANS_RevData (OT)'!AV125</f>
        <v>#VALUE!</v>
      </c>
      <c r="AW125" s="9" t="e">
        <f>'ANS_RevData (LA)'!AW125+'ANS_RevData (IB)'!AW125+'ANS_RevData (IL)'!AW125+'ANS_RevData (AB)'!AW125+'ANS_RevData (EN)'!AW125+'ANS_RevData (PH)'!AW125+'ANS_RevData (OT)'!AW125</f>
        <v>#VALUE!</v>
      </c>
      <c r="AX125" s="9" t="e">
        <f>'ANS_RevData (LA)'!AX125+'ANS_RevData (IB)'!AX125+'ANS_RevData (IL)'!AX125+'ANS_RevData (AB)'!AX125+'ANS_RevData (EN)'!AX125+'ANS_RevData (PH)'!AX125+'ANS_RevData (OT)'!AX125</f>
        <v>#VALUE!</v>
      </c>
      <c r="AY125" s="9" t="e">
        <f>'ANS_RevData (LA)'!AY125+'ANS_RevData (IB)'!AY125+'ANS_RevData (IL)'!AY125+'ANS_RevData (AB)'!AY125+'ANS_RevData (EN)'!AY125+'ANS_RevData (PH)'!AY125+'ANS_RevData (OT)'!AY125</f>
        <v>#VALUE!</v>
      </c>
      <c r="AZ125" s="9" t="e">
        <f>'ANS_RevData (LA)'!AZ125+'ANS_RevData (IB)'!AZ125+'ANS_RevData (IL)'!AZ125+'ANS_RevData (AB)'!AZ125+'ANS_RevData (EN)'!AZ125+'ANS_RevData (PH)'!AZ125+'ANS_RevData (OT)'!AZ125</f>
        <v>#VALUE!</v>
      </c>
      <c r="BA125" s="9" t="e">
        <f>'ANS_RevData (LA)'!BA125+'ANS_RevData (IB)'!BA125+'ANS_RevData (IL)'!BA125+'ANS_RevData (AB)'!BA125+'ANS_RevData (EN)'!BA125+'ANS_RevData (PH)'!BA125+'ANS_RevData (OT)'!BA125</f>
        <v>#VALUE!</v>
      </c>
      <c r="BB125" s="9" t="e">
        <f>'ANS_RevData (LA)'!BB125+'ANS_RevData (IB)'!BB125+'ANS_RevData (IL)'!BB125+'ANS_RevData (AB)'!BB125+'ANS_RevData (EN)'!BB125+'ANS_RevData (PH)'!BB125+'ANS_RevData (OT)'!BB125</f>
        <v>#VALUE!</v>
      </c>
      <c r="BC125" s="9" t="e">
        <f>'ANS_RevData (LA)'!BC125+'ANS_RevData (IB)'!BC125+'ANS_RevData (IL)'!BC125+'ANS_RevData (AB)'!BC125+'ANS_RevData (EN)'!BC125+'ANS_RevData (PH)'!BC125+'ANS_RevData (OT)'!BC125</f>
        <v>#VALUE!</v>
      </c>
      <c r="BD125" s="9" t="e">
        <f>'ANS_RevData (LA)'!BD125+'ANS_RevData (IB)'!BD125+'ANS_RevData (IL)'!BD125+'ANS_RevData (AB)'!BD125+'ANS_RevData (EN)'!BD125+'ANS_RevData (PH)'!BD125+'ANS_RevData (OT)'!BD125</f>
        <v>#VALUE!</v>
      </c>
      <c r="BE125" s="9" t="e">
        <f>'ANS_RevData (LA)'!BE125+'ANS_RevData (IB)'!BE125+'ANS_RevData (IL)'!BE125+'ANS_RevData (AB)'!BE125+'ANS_RevData (EN)'!BE125+'ANS_RevData (PH)'!BE125+'ANS_RevData (OT)'!BE125</f>
        <v>#VALUE!</v>
      </c>
      <c r="BF125" s="9" t="e">
        <f>'ANS_RevData (LA)'!BF125+'ANS_RevData (IB)'!BF125+'ANS_RevData (IL)'!BF125+'ANS_RevData (AB)'!BF125+'ANS_RevData (EN)'!BF125+'ANS_RevData (PH)'!BF125+'ANS_RevData (OT)'!BF125</f>
        <v>#VALUE!</v>
      </c>
      <c r="BG125" s="9" t="e">
        <f>'ANS_RevData (LA)'!BG125+'ANS_RevData (IB)'!BG125+'ANS_RevData (IL)'!BG125+'ANS_RevData (AB)'!BG125+'ANS_RevData (EN)'!BG125+'ANS_RevData (PH)'!BG125+'ANS_RevData (OT)'!BG125</f>
        <v>#VALUE!</v>
      </c>
      <c r="BH125" s="9" t="e">
        <f>'ANS_RevData (LA)'!BH125+'ANS_RevData (IB)'!BH125+'ANS_RevData (IL)'!BH125+'ANS_RevData (AB)'!BH125+'ANS_RevData (EN)'!BH125+'ANS_RevData (PH)'!BH125+'ANS_RevData (OT)'!BH125</f>
        <v>#VALUE!</v>
      </c>
      <c r="BI125" s="9" t="e">
        <f>'ANS_RevData (LA)'!BI125+'ANS_RevData (IB)'!BI125+'ANS_RevData (IL)'!BI125+'ANS_RevData (AB)'!BI125+'ANS_RevData (EN)'!BI125+'ANS_RevData (PH)'!BI125+'ANS_RevData (OT)'!BI125</f>
        <v>#VALUE!</v>
      </c>
      <c r="BJ125" s="9" t="e">
        <f>'ANS_RevData (LA)'!BJ125+'ANS_RevData (IB)'!BJ125+'ANS_RevData (IL)'!BJ125+'ANS_RevData (AB)'!BJ125+'ANS_RevData (EN)'!BJ125+'ANS_RevData (PH)'!BJ125+'ANS_RevData (OT)'!BJ125</f>
        <v>#VALUE!</v>
      </c>
      <c r="BK125" s="9" t="e">
        <f>'ANS_RevData (LA)'!BK125+'ANS_RevData (IB)'!BK125+'ANS_RevData (IL)'!BK125+'ANS_RevData (AB)'!BK125+'ANS_RevData (EN)'!BK125+'ANS_RevData (PH)'!BK125+'ANS_RevData (OT)'!BK125</f>
        <v>#VALUE!</v>
      </c>
      <c r="BL125" s="9" t="e">
        <f>'ANS_RevData (LA)'!BL125+'ANS_RevData (IB)'!BL125+'ANS_RevData (IL)'!BL125+'ANS_RevData (AB)'!BL125+'ANS_RevData (EN)'!BL125+'ANS_RevData (PH)'!BL125+'ANS_RevData (OT)'!BL125</f>
        <v>#VALUE!</v>
      </c>
      <c r="BM125" s="9" t="e">
        <f>'ANS_RevData (LA)'!BM125+'ANS_RevData (IB)'!BM125+'ANS_RevData (IL)'!BM125+'ANS_RevData (AB)'!BM125+'ANS_RevData (EN)'!BM125+'ANS_RevData (PH)'!BM125+'ANS_RevData (OT)'!BM125</f>
        <v>#VALUE!</v>
      </c>
      <c r="BN125" s="9" t="e">
        <f>'ANS_RevData (LA)'!BN125+'ANS_RevData (IB)'!BN125+'ANS_RevData (IL)'!BN125+'ANS_RevData (AB)'!BN125+'ANS_RevData (EN)'!BN125+'ANS_RevData (PH)'!BN125+'ANS_RevData (OT)'!BN125</f>
        <v>#VALUE!</v>
      </c>
      <c r="BO125" s="9" t="e">
        <f>'ANS_RevData (LA)'!BO125+'ANS_RevData (IB)'!BO125+'ANS_RevData (IL)'!BO125+'ANS_RevData (AB)'!BO125+'ANS_RevData (EN)'!BO125+'ANS_RevData (PH)'!BO125+'ANS_RevData (OT)'!BO125</f>
        <v>#VALUE!</v>
      </c>
    </row>
    <row r="126" spans="2:67" x14ac:dyDescent="0.25">
      <c r="B126" s="292" t="s">
        <v>312</v>
      </c>
      <c r="D126" s="7">
        <f>'ANS_RevData (LA)'!D126+'ANS_RevData (IB)'!D126+'ANS_RevData (IL)'!D126+'ANS_RevData (AB)'!D126+'ANS_RevData (EN)'!D126+'ANS_RevData (PH)'!D126+'ANS_RevData (OT)'!D126</f>
        <v>8</v>
      </c>
      <c r="E126" s="7">
        <f>'ANS_RevData (LA)'!E126+'ANS_RevData (IB)'!E126+'ANS_RevData (IL)'!E126+'ANS_RevData (AB)'!E126+'ANS_RevData (EN)'!E126+'ANS_RevData (PH)'!E126+'ANS_RevData (OT)'!E126</f>
        <v>3</v>
      </c>
      <c r="F126" s="7">
        <f>'ANS_RevData (LA)'!F126+'ANS_RevData (IB)'!F126+'ANS_RevData (IL)'!F126+'ANS_RevData (AB)'!F126+'ANS_RevData (EN)'!F126+'ANS_RevData (PH)'!F126+'ANS_RevData (OT)'!F126</f>
        <v>4</v>
      </c>
      <c r="G126" s="7">
        <f>'ANS_RevData (LA)'!G126+'ANS_RevData (IB)'!G126+'ANS_RevData (IL)'!G126+'ANS_RevData (AB)'!G126+'ANS_RevData (EN)'!G126+'ANS_RevData (PH)'!G126+'ANS_RevData (OT)'!G126</f>
        <v>2</v>
      </c>
      <c r="H126" s="7">
        <f>'ANS_RevData (LA)'!H126+'ANS_RevData (IB)'!H126+'ANS_RevData (IL)'!H126+'ANS_RevData (AB)'!H126+'ANS_RevData (EN)'!H126+'ANS_RevData (PH)'!H126+'ANS_RevData (OT)'!H126</f>
        <v>438</v>
      </c>
      <c r="I126" s="7">
        <f>'ANS_RevData (LA)'!I126+'ANS_RevData (IB)'!I126+'ANS_RevData (IL)'!I126+'ANS_RevData (AB)'!I126+'ANS_RevData (EN)'!I126+'ANS_RevData (PH)'!I126+'ANS_RevData (OT)'!I126</f>
        <v>19139</v>
      </c>
      <c r="J126" s="7">
        <f>'ANS_RevData (LA)'!J126+'ANS_RevData (IB)'!J126+'ANS_RevData (IL)'!J126+'ANS_RevData (AB)'!J126+'ANS_RevData (EN)'!J126+'ANS_RevData (PH)'!J126+'ANS_RevData (OT)'!J126</f>
        <v>22481</v>
      </c>
      <c r="K126" s="7">
        <f>'ANS_RevData (LA)'!K126+'ANS_RevData (IB)'!K126+'ANS_RevData (IL)'!K126+'ANS_RevData (AB)'!K126+'ANS_RevData (EN)'!K126+'ANS_RevData (PH)'!K126+'ANS_RevData (OT)'!K126</f>
        <v>24762</v>
      </c>
      <c r="L126" s="7">
        <f>'ANS_RevData (LA)'!L126+'ANS_RevData (IB)'!L126+'ANS_RevData (IL)'!L126+'ANS_RevData (AB)'!L126+'ANS_RevData (EN)'!L126+'ANS_RevData (PH)'!L126+'ANS_RevData (OT)'!L126</f>
        <v>37852</v>
      </c>
      <c r="M126" s="7">
        <f>'ANS_RevData (LA)'!M126+'ANS_RevData (IB)'!M126+'ANS_RevData (IL)'!M126+'ANS_RevData (AB)'!M126+'ANS_RevData (EN)'!M126+'ANS_RevData (PH)'!M126+'ANS_RevData (OT)'!M126</f>
        <v>41821</v>
      </c>
      <c r="N126" s="7">
        <f>'ANS_RevData (LA)'!N126+'ANS_RevData (IB)'!N126+'ANS_RevData (IL)'!N126+'ANS_RevData (AB)'!N126+'ANS_RevData (EN)'!N126+'ANS_RevData (PH)'!N126+'ANS_RevData (OT)'!N126</f>
        <v>41628</v>
      </c>
      <c r="O126" s="7">
        <f>'ANS_RevData (LA)'!O126+'ANS_RevData (IB)'!O126+'ANS_RevData (IL)'!O126+'ANS_RevData (AB)'!O126+'ANS_RevData (EN)'!O126+'ANS_RevData (PH)'!O126+'ANS_RevData (OT)'!O126</f>
        <v>39636</v>
      </c>
      <c r="P126" s="7">
        <f>'ANS_RevData (LA)'!P126+'ANS_RevData (IB)'!P126+'ANS_RevData (IL)'!P126+'ANS_RevData (AB)'!P126+'ANS_RevData (EN)'!P126+'ANS_RevData (PH)'!P126+'ANS_RevData (OT)'!P126</f>
        <v>41864</v>
      </c>
      <c r="Q126" s="7">
        <f>'ANS_RevData (LA)'!Q126+'ANS_RevData (IB)'!Q126+'ANS_RevData (IL)'!Q126+'ANS_RevData (AB)'!Q126+'ANS_RevData (EN)'!Q126+'ANS_RevData (PH)'!Q126+'ANS_RevData (OT)'!Q126</f>
        <v>45279</v>
      </c>
      <c r="R126" s="7">
        <f>'ANS_RevData (LA)'!R126+'ANS_RevData (IB)'!R126+'ANS_RevData (IL)'!R126+'ANS_RevData (AB)'!R126+'ANS_RevData (EN)'!R126+'ANS_RevData (PH)'!R126+'ANS_RevData (OT)'!R126</f>
        <v>48547</v>
      </c>
      <c r="S126" s="7">
        <f>'ANS_RevData (LA)'!S126+'ANS_RevData (IB)'!S126+'ANS_RevData (IL)'!S126+'ANS_RevData (AB)'!S126+'ANS_RevData (EN)'!S126+'ANS_RevData (PH)'!S126+'ANS_RevData (OT)'!S126</f>
        <v>42932</v>
      </c>
      <c r="T126" s="7">
        <f>'ANS_RevData (LA)'!T126+'ANS_RevData (IB)'!T126+'ANS_RevData (IL)'!T126+'ANS_RevData (AB)'!T126+'ANS_RevData (EN)'!T126+'ANS_RevData (PH)'!T126+'ANS_RevData (OT)'!T126</f>
        <v>29540</v>
      </c>
      <c r="U126" s="7">
        <f>'ANS_RevData (LA)'!U126+'ANS_RevData (IB)'!U126+'ANS_RevData (IL)'!U126+'ANS_RevData (AB)'!U126+'ANS_RevData (EN)'!U126+'ANS_RevData (PH)'!U126+'ANS_RevData (OT)'!U126</f>
        <v>2445</v>
      </c>
      <c r="V126" s="7">
        <f>'ANS_RevData (LA)'!V126+'ANS_RevData (IB)'!V126+'ANS_RevData (IL)'!V126+'ANS_RevData (AB)'!V126+'ANS_RevData (EN)'!V126+'ANS_RevData (PH)'!V126+'ANS_RevData (OT)'!V126</f>
        <v>2943</v>
      </c>
      <c r="W126" s="7">
        <f>'ANS_RevData (LA)'!W126+'ANS_RevData (IB)'!W126+'ANS_RevData (IL)'!W126+'ANS_RevData (AB)'!W126+'ANS_RevData (EN)'!W126+'ANS_RevData (PH)'!W126+'ANS_RevData (OT)'!W126</f>
        <v>3553</v>
      </c>
      <c r="X126" s="7">
        <f>'ANS_RevData (LA)'!X126+'ANS_RevData (IB)'!X126+'ANS_RevData (IL)'!X126+'ANS_RevData (AB)'!X126+'ANS_RevData (EN)'!X126+'ANS_RevData (PH)'!X126+'ANS_RevData (OT)'!X126</f>
        <v>5300</v>
      </c>
      <c r="Y126" s="7">
        <f>'ANS_RevData (LA)'!Y126+'ANS_RevData (IB)'!Y126+'ANS_RevData (IL)'!Y126+'ANS_RevData (AB)'!Y126+'ANS_RevData (EN)'!Y126+'ANS_RevData (PH)'!Y126+'ANS_RevData (OT)'!Y126</f>
        <v>4943</v>
      </c>
      <c r="Z126" s="7">
        <f>'ANS_RevData (LA)'!Z126+'ANS_RevData (IB)'!Z126+'ANS_RevData (IL)'!Z126+'ANS_RevData (AB)'!Z126+'ANS_RevData (EN)'!Z126+'ANS_RevData (PH)'!Z126+'ANS_RevData (OT)'!Z126</f>
        <v>4974</v>
      </c>
      <c r="AA126" s="7">
        <f>'ANS_RevData (LA)'!AA126+'ANS_RevData (IB)'!AA126+'ANS_RevData (IL)'!AA126+'ANS_RevData (AB)'!AA126+'ANS_RevData (EN)'!AA126+'ANS_RevData (PH)'!AA126+'ANS_RevData (OT)'!AA126</f>
        <v>3137</v>
      </c>
      <c r="AB126" s="7">
        <f>'ANS_RevData (LA)'!AB126+'ANS_RevData (IB)'!AB126+'ANS_RevData (IL)'!AB126+'ANS_RevData (AB)'!AB126+'ANS_RevData (EN)'!AB126+'ANS_RevData (PH)'!AB126+'ANS_RevData (OT)'!AB126</f>
        <v>3411</v>
      </c>
      <c r="AC126" s="7">
        <f>'ANS_RevData (LA)'!AC126+'ANS_RevData (IB)'!AC126+'ANS_RevData (IL)'!AC126+'ANS_RevData (AB)'!AC126+'ANS_RevData (EN)'!AC126+'ANS_RevData (PH)'!AC126+'ANS_RevData (OT)'!AC126</f>
        <v>3345</v>
      </c>
      <c r="AF126" s="7">
        <f t="shared" si="103"/>
        <v>3411</v>
      </c>
      <c r="AG126" s="7">
        <f t="shared" si="103"/>
        <v>3345</v>
      </c>
      <c r="AH126" s="7" t="e">
        <f>'ANS_RevData (LA)'!AH126+'ANS_RevData (IB)'!AH126+'ANS_RevData (IL)'!AH126+'ANS_RevData (AB)'!AH126+'ANS_RevData (EN)'!AH126+'ANS_RevData (PH)'!AH126+'ANS_RevData (OT)'!AH126</f>
        <v>#VALUE!</v>
      </c>
      <c r="AI126" s="7" t="e">
        <f>'ANS_RevData (LA)'!AI126+'ANS_RevData (IB)'!AI126+'ANS_RevData (IL)'!AI126+'ANS_RevData (AB)'!AI126+'ANS_RevData (EN)'!AI126+'ANS_RevData (PH)'!AI126+'ANS_RevData (OT)'!AI126</f>
        <v>#VALUE!</v>
      </c>
      <c r="AJ126" s="9" t="e">
        <f>'ANS_RevData (LA)'!AJ126+'ANS_RevData (IB)'!AJ126+'ANS_RevData (IL)'!AJ126+'ANS_RevData (AB)'!AJ126+'ANS_RevData (EN)'!AJ126+'ANS_RevData (PH)'!AJ126+'ANS_RevData (OT)'!AJ126</f>
        <v>#VALUE!</v>
      </c>
      <c r="AK126" s="9" t="e">
        <f>'ANS_RevData (LA)'!AK126+'ANS_RevData (IB)'!AK126+'ANS_RevData (IL)'!AK126+'ANS_RevData (AB)'!AK126+'ANS_RevData (EN)'!AK126+'ANS_RevData (PH)'!AK126+'ANS_RevData (OT)'!AK126</f>
        <v>#VALUE!</v>
      </c>
      <c r="AL126" s="9" t="e">
        <f>'ANS_RevData (LA)'!AL126+'ANS_RevData (IB)'!AL126+'ANS_RevData (IL)'!AL126+'ANS_RevData (AB)'!AL126+'ANS_RevData (EN)'!AL126+'ANS_RevData (PH)'!AL126+'ANS_RevData (OT)'!AL126</f>
        <v>#VALUE!</v>
      </c>
      <c r="AM126" s="9" t="e">
        <f>'ANS_RevData (LA)'!AM126+'ANS_RevData (IB)'!AM126+'ANS_RevData (IL)'!AM126+'ANS_RevData (AB)'!AM126+'ANS_RevData (EN)'!AM126+'ANS_RevData (PH)'!AM126+'ANS_RevData (OT)'!AM126</f>
        <v>#VALUE!</v>
      </c>
      <c r="AN126" s="9" t="e">
        <f>'ANS_RevData (LA)'!AN126+'ANS_RevData (IB)'!AN126+'ANS_RevData (IL)'!AN126+'ANS_RevData (AB)'!AN126+'ANS_RevData (EN)'!AN126+'ANS_RevData (PH)'!AN126+'ANS_RevData (OT)'!AN126</f>
        <v>#VALUE!</v>
      </c>
      <c r="AO126" s="9" t="e">
        <f>'ANS_RevData (LA)'!AO126+'ANS_RevData (IB)'!AO126+'ANS_RevData (IL)'!AO126+'ANS_RevData (AB)'!AO126+'ANS_RevData (EN)'!AO126+'ANS_RevData (PH)'!AO126+'ANS_RevData (OT)'!AO126</f>
        <v>#VALUE!</v>
      </c>
      <c r="AP126" s="9" t="e">
        <f>'ANS_RevData (LA)'!AP126+'ANS_RevData (IB)'!AP126+'ANS_RevData (IL)'!AP126+'ANS_RevData (AB)'!AP126+'ANS_RevData (EN)'!AP126+'ANS_RevData (PH)'!AP126+'ANS_RevData (OT)'!AP126</f>
        <v>#VALUE!</v>
      </c>
      <c r="AQ126" s="9" t="e">
        <f>'ANS_RevData (LA)'!AQ126+'ANS_RevData (IB)'!AQ126+'ANS_RevData (IL)'!AQ126+'ANS_RevData (AB)'!AQ126+'ANS_RevData (EN)'!AQ126+'ANS_RevData (PH)'!AQ126+'ANS_RevData (OT)'!AQ126</f>
        <v>#VALUE!</v>
      </c>
      <c r="AR126" s="9" t="e">
        <f>'ANS_RevData (LA)'!AR126+'ANS_RevData (IB)'!AR126+'ANS_RevData (IL)'!AR126+'ANS_RevData (AB)'!AR126+'ANS_RevData (EN)'!AR126+'ANS_RevData (PH)'!AR126+'ANS_RevData (OT)'!AR126</f>
        <v>#VALUE!</v>
      </c>
      <c r="AS126" s="9" t="e">
        <f>'ANS_RevData (LA)'!AS126+'ANS_RevData (IB)'!AS126+'ANS_RevData (IL)'!AS126+'ANS_RevData (AB)'!AS126+'ANS_RevData (EN)'!AS126+'ANS_RevData (PH)'!AS126+'ANS_RevData (OT)'!AS126</f>
        <v>#VALUE!</v>
      </c>
      <c r="AT126" s="9" t="e">
        <f>'ANS_RevData (LA)'!AT126+'ANS_RevData (IB)'!AT126+'ANS_RevData (IL)'!AT126+'ANS_RevData (AB)'!AT126+'ANS_RevData (EN)'!AT126+'ANS_RevData (PH)'!AT126+'ANS_RevData (OT)'!AT126</f>
        <v>#VALUE!</v>
      </c>
      <c r="AU126" s="9" t="e">
        <f>'ANS_RevData (LA)'!AU126+'ANS_RevData (IB)'!AU126+'ANS_RevData (IL)'!AU126+'ANS_RevData (AB)'!AU126+'ANS_RevData (EN)'!AU126+'ANS_RevData (PH)'!AU126+'ANS_RevData (OT)'!AU126</f>
        <v>#VALUE!</v>
      </c>
      <c r="AV126" s="9" t="e">
        <f>'ANS_RevData (LA)'!AV126+'ANS_RevData (IB)'!AV126+'ANS_RevData (IL)'!AV126+'ANS_RevData (AB)'!AV126+'ANS_RevData (EN)'!AV126+'ANS_RevData (PH)'!AV126+'ANS_RevData (OT)'!AV126</f>
        <v>#VALUE!</v>
      </c>
      <c r="AW126" s="9" t="e">
        <f>'ANS_RevData (LA)'!AW126+'ANS_RevData (IB)'!AW126+'ANS_RevData (IL)'!AW126+'ANS_RevData (AB)'!AW126+'ANS_RevData (EN)'!AW126+'ANS_RevData (PH)'!AW126+'ANS_RevData (OT)'!AW126</f>
        <v>#VALUE!</v>
      </c>
      <c r="AX126" s="9" t="e">
        <f>'ANS_RevData (LA)'!AX126+'ANS_RevData (IB)'!AX126+'ANS_RevData (IL)'!AX126+'ANS_RevData (AB)'!AX126+'ANS_RevData (EN)'!AX126+'ANS_RevData (PH)'!AX126+'ANS_RevData (OT)'!AX126</f>
        <v>#VALUE!</v>
      </c>
      <c r="AY126" s="9" t="e">
        <f>'ANS_RevData (LA)'!AY126+'ANS_RevData (IB)'!AY126+'ANS_RevData (IL)'!AY126+'ANS_RevData (AB)'!AY126+'ANS_RevData (EN)'!AY126+'ANS_RevData (PH)'!AY126+'ANS_RevData (OT)'!AY126</f>
        <v>#VALUE!</v>
      </c>
      <c r="AZ126" s="9" t="e">
        <f>'ANS_RevData (LA)'!AZ126+'ANS_RevData (IB)'!AZ126+'ANS_RevData (IL)'!AZ126+'ANS_RevData (AB)'!AZ126+'ANS_RevData (EN)'!AZ126+'ANS_RevData (PH)'!AZ126+'ANS_RevData (OT)'!AZ126</f>
        <v>#VALUE!</v>
      </c>
      <c r="BA126" s="9" t="e">
        <f>'ANS_RevData (LA)'!BA126+'ANS_RevData (IB)'!BA126+'ANS_RevData (IL)'!BA126+'ANS_RevData (AB)'!BA126+'ANS_RevData (EN)'!BA126+'ANS_RevData (PH)'!BA126+'ANS_RevData (OT)'!BA126</f>
        <v>#VALUE!</v>
      </c>
      <c r="BB126" s="9" t="e">
        <f>'ANS_RevData (LA)'!BB126+'ANS_RevData (IB)'!BB126+'ANS_RevData (IL)'!BB126+'ANS_RevData (AB)'!BB126+'ANS_RevData (EN)'!BB126+'ANS_RevData (PH)'!BB126+'ANS_RevData (OT)'!BB126</f>
        <v>#VALUE!</v>
      </c>
      <c r="BC126" s="9" t="e">
        <f>'ANS_RevData (LA)'!BC126+'ANS_RevData (IB)'!BC126+'ANS_RevData (IL)'!BC126+'ANS_RevData (AB)'!BC126+'ANS_RevData (EN)'!BC126+'ANS_RevData (PH)'!BC126+'ANS_RevData (OT)'!BC126</f>
        <v>#VALUE!</v>
      </c>
      <c r="BD126" s="9" t="e">
        <f>'ANS_RevData (LA)'!BD126+'ANS_RevData (IB)'!BD126+'ANS_RevData (IL)'!BD126+'ANS_RevData (AB)'!BD126+'ANS_RevData (EN)'!BD126+'ANS_RevData (PH)'!BD126+'ANS_RevData (OT)'!BD126</f>
        <v>#VALUE!</v>
      </c>
      <c r="BE126" s="9" t="e">
        <f>'ANS_RevData (LA)'!BE126+'ANS_RevData (IB)'!BE126+'ANS_RevData (IL)'!BE126+'ANS_RevData (AB)'!BE126+'ANS_RevData (EN)'!BE126+'ANS_RevData (PH)'!BE126+'ANS_RevData (OT)'!BE126</f>
        <v>#VALUE!</v>
      </c>
      <c r="BF126" s="9" t="e">
        <f>'ANS_RevData (LA)'!BF126+'ANS_RevData (IB)'!BF126+'ANS_RevData (IL)'!BF126+'ANS_RevData (AB)'!BF126+'ANS_RevData (EN)'!BF126+'ANS_RevData (PH)'!BF126+'ANS_RevData (OT)'!BF126</f>
        <v>#VALUE!</v>
      </c>
      <c r="BG126" s="9" t="e">
        <f>'ANS_RevData (LA)'!BG126+'ANS_RevData (IB)'!BG126+'ANS_RevData (IL)'!BG126+'ANS_RevData (AB)'!BG126+'ANS_RevData (EN)'!BG126+'ANS_RevData (PH)'!BG126+'ANS_RevData (OT)'!BG126</f>
        <v>#VALUE!</v>
      </c>
      <c r="BH126" s="9" t="e">
        <f>'ANS_RevData (LA)'!BH126+'ANS_RevData (IB)'!BH126+'ANS_RevData (IL)'!BH126+'ANS_RevData (AB)'!BH126+'ANS_RevData (EN)'!BH126+'ANS_RevData (PH)'!BH126+'ANS_RevData (OT)'!BH126</f>
        <v>#VALUE!</v>
      </c>
      <c r="BI126" s="9" t="e">
        <f>'ANS_RevData (LA)'!BI126+'ANS_RevData (IB)'!BI126+'ANS_RevData (IL)'!BI126+'ANS_RevData (AB)'!BI126+'ANS_RevData (EN)'!BI126+'ANS_RevData (PH)'!BI126+'ANS_RevData (OT)'!BI126</f>
        <v>#VALUE!</v>
      </c>
      <c r="BJ126" s="9" t="e">
        <f>'ANS_RevData (LA)'!BJ126+'ANS_RevData (IB)'!BJ126+'ANS_RevData (IL)'!BJ126+'ANS_RevData (AB)'!BJ126+'ANS_RevData (EN)'!BJ126+'ANS_RevData (PH)'!BJ126+'ANS_RevData (OT)'!BJ126</f>
        <v>#VALUE!</v>
      </c>
      <c r="BK126" s="9" t="e">
        <f>'ANS_RevData (LA)'!BK126+'ANS_RevData (IB)'!BK126+'ANS_RevData (IL)'!BK126+'ANS_RevData (AB)'!BK126+'ANS_RevData (EN)'!BK126+'ANS_RevData (PH)'!BK126+'ANS_RevData (OT)'!BK126</f>
        <v>#VALUE!</v>
      </c>
      <c r="BL126" s="9" t="e">
        <f>'ANS_RevData (LA)'!BL126+'ANS_RevData (IB)'!BL126+'ANS_RevData (IL)'!BL126+'ANS_RevData (AB)'!BL126+'ANS_RevData (EN)'!BL126+'ANS_RevData (PH)'!BL126+'ANS_RevData (OT)'!BL126</f>
        <v>#VALUE!</v>
      </c>
      <c r="BM126" s="9" t="e">
        <f>'ANS_RevData (LA)'!BM126+'ANS_RevData (IB)'!BM126+'ANS_RevData (IL)'!BM126+'ANS_RevData (AB)'!BM126+'ANS_RevData (EN)'!BM126+'ANS_RevData (PH)'!BM126+'ANS_RevData (OT)'!BM126</f>
        <v>#VALUE!</v>
      </c>
      <c r="BN126" s="9" t="e">
        <f>'ANS_RevData (LA)'!BN126+'ANS_RevData (IB)'!BN126+'ANS_RevData (IL)'!BN126+'ANS_RevData (AB)'!BN126+'ANS_RevData (EN)'!BN126+'ANS_RevData (PH)'!BN126+'ANS_RevData (OT)'!BN126</f>
        <v>#VALUE!</v>
      </c>
      <c r="BO126" s="9" t="e">
        <f>'ANS_RevData (LA)'!BO126+'ANS_RevData (IB)'!BO126+'ANS_RevData (IL)'!BO126+'ANS_RevData (AB)'!BO126+'ANS_RevData (EN)'!BO126+'ANS_RevData (PH)'!BO126+'ANS_RevData (OT)'!BO126</f>
        <v>#VALUE!</v>
      </c>
    </row>
    <row r="127" spans="2:67" x14ac:dyDescent="0.25">
      <c r="B127" s="292" t="s">
        <v>313</v>
      </c>
      <c r="D127" s="7">
        <f>'ANS_RevData (LA)'!D127+'ANS_RevData (IB)'!D127+'ANS_RevData (IL)'!D127+'ANS_RevData (AB)'!D127+'ANS_RevData (EN)'!D127+'ANS_RevData (PH)'!D127+'ANS_RevData (OT)'!D127</f>
        <v>27310</v>
      </c>
      <c r="E127" s="7">
        <f>'ANS_RevData (LA)'!E127+'ANS_RevData (IB)'!E127+'ANS_RevData (IL)'!E127+'ANS_RevData (AB)'!E127+'ANS_RevData (EN)'!E127+'ANS_RevData (PH)'!E127+'ANS_RevData (OT)'!E127</f>
        <v>4700</v>
      </c>
      <c r="F127" s="7">
        <f>'ANS_RevData (LA)'!F127+'ANS_RevData (IB)'!F127+'ANS_RevData (IL)'!F127+'ANS_RevData (AB)'!F127+'ANS_RevData (EN)'!F127+'ANS_RevData (PH)'!F127+'ANS_RevData (OT)'!F127</f>
        <v>90850</v>
      </c>
      <c r="G127" s="7">
        <f>'ANS_RevData (LA)'!G127+'ANS_RevData (IB)'!G127+'ANS_RevData (IL)'!G127+'ANS_RevData (AB)'!G127+'ANS_RevData (EN)'!G127+'ANS_RevData (PH)'!G127+'ANS_RevData (OT)'!G127</f>
        <v>15500</v>
      </c>
      <c r="H127" s="7">
        <f>'ANS_RevData (LA)'!H127+'ANS_RevData (IB)'!H127+'ANS_RevData (IL)'!H127+'ANS_RevData (AB)'!H127+'ANS_RevData (EN)'!H127+'ANS_RevData (PH)'!H127+'ANS_RevData (OT)'!H127</f>
        <v>553155</v>
      </c>
      <c r="I127" s="7">
        <f>'ANS_RevData (LA)'!I127+'ANS_RevData (IB)'!I127+'ANS_RevData (IL)'!I127+'ANS_RevData (AB)'!I127+'ANS_RevData (EN)'!I127+'ANS_RevData (PH)'!I127+'ANS_RevData (OT)'!I127</f>
        <v>16121844</v>
      </c>
      <c r="J127" s="7">
        <f>'ANS_RevData (LA)'!J127+'ANS_RevData (IB)'!J127+'ANS_RevData (IL)'!J127+'ANS_RevData (AB)'!J127+'ANS_RevData (EN)'!J127+'ANS_RevData (PH)'!J127+'ANS_RevData (OT)'!J127</f>
        <v>19175525</v>
      </c>
      <c r="K127" s="7">
        <f>'ANS_RevData (LA)'!K127+'ANS_RevData (IB)'!K127+'ANS_RevData (IL)'!K127+'ANS_RevData (AB)'!K127+'ANS_RevData (EN)'!K127+'ANS_RevData (PH)'!K127+'ANS_RevData (OT)'!K127</f>
        <v>21043709</v>
      </c>
      <c r="L127" s="7">
        <f>'ANS_RevData (LA)'!L127+'ANS_RevData (IB)'!L127+'ANS_RevData (IL)'!L127+'ANS_RevData (AB)'!L127+'ANS_RevData (EN)'!L127+'ANS_RevData (PH)'!L127+'ANS_RevData (OT)'!L127</f>
        <v>36541698</v>
      </c>
      <c r="M127" s="7">
        <f>'ANS_RevData (LA)'!M127+'ANS_RevData (IB)'!M127+'ANS_RevData (IL)'!M127+'ANS_RevData (AB)'!M127+'ANS_RevData (EN)'!M127+'ANS_RevData (PH)'!M127+'ANS_RevData (OT)'!M127</f>
        <v>40314147.050000004</v>
      </c>
      <c r="N127" s="7">
        <f>'ANS_RevData (LA)'!N127+'ANS_RevData (IB)'!N127+'ANS_RevData (IL)'!N127+'ANS_RevData (AB)'!N127+'ANS_RevData (EN)'!N127+'ANS_RevData (PH)'!N127+'ANS_RevData (OT)'!N127</f>
        <v>41994427</v>
      </c>
      <c r="O127" s="7">
        <f>'ANS_RevData (LA)'!O127+'ANS_RevData (IB)'!O127+'ANS_RevData (IL)'!O127+'ANS_RevData (AB)'!O127+'ANS_RevData (EN)'!O127+'ANS_RevData (PH)'!O127+'ANS_RevData (OT)'!O127</f>
        <v>37939163.899999999</v>
      </c>
      <c r="P127" s="7">
        <f>'ANS_RevData (LA)'!P127+'ANS_RevData (IB)'!P127+'ANS_RevData (IL)'!P127+'ANS_RevData (AB)'!P127+'ANS_RevData (EN)'!P127+'ANS_RevData (PH)'!P127+'ANS_RevData (OT)'!P127</f>
        <v>43492197</v>
      </c>
      <c r="Q127" s="7">
        <f>'ANS_RevData (LA)'!Q127+'ANS_RevData (IB)'!Q127+'ANS_RevData (IL)'!Q127+'ANS_RevData (AB)'!Q127+'ANS_RevData (EN)'!Q127+'ANS_RevData (PH)'!Q127+'ANS_RevData (OT)'!Q127</f>
        <v>46785521</v>
      </c>
      <c r="R127" s="7">
        <f>'ANS_RevData (LA)'!R127+'ANS_RevData (IB)'!R127+'ANS_RevData (IL)'!R127+'ANS_RevData (AB)'!R127+'ANS_RevData (EN)'!R127+'ANS_RevData (PH)'!R127+'ANS_RevData (OT)'!R127</f>
        <v>52884805.600000001</v>
      </c>
      <c r="S127" s="7">
        <f>'ANS_RevData (LA)'!S127+'ANS_RevData (IB)'!S127+'ANS_RevData (IL)'!S127+'ANS_RevData (AB)'!S127+'ANS_RevData (EN)'!S127+'ANS_RevData (PH)'!S127+'ANS_RevData (OT)'!S127</f>
        <v>51279290.280000001</v>
      </c>
      <c r="T127" s="7">
        <f>'ANS_RevData (LA)'!T127+'ANS_RevData (IB)'!T127+'ANS_RevData (IL)'!T127+'ANS_RevData (AB)'!T127+'ANS_RevData (EN)'!T127+'ANS_RevData (PH)'!T127+'ANS_RevData (OT)'!T127</f>
        <v>36081309</v>
      </c>
      <c r="U127" s="7">
        <f>'ANS_RevData (LA)'!U127+'ANS_RevData (IB)'!U127+'ANS_RevData (IL)'!U127+'ANS_RevData (AB)'!U127+'ANS_RevData (EN)'!U127+'ANS_RevData (PH)'!U127+'ANS_RevData (OT)'!U127</f>
        <v>8926219.8200000003</v>
      </c>
      <c r="V127" s="7">
        <f>'ANS_RevData (LA)'!V127+'ANS_RevData (IB)'!V127+'ANS_RevData (IL)'!V127+'ANS_RevData (AB)'!V127+'ANS_RevData (EN)'!V127+'ANS_RevData (PH)'!V127+'ANS_RevData (OT)'!V127</f>
        <v>10486384.5</v>
      </c>
      <c r="W127" s="7">
        <f>'ANS_RevData (LA)'!W127+'ANS_RevData (IB)'!W127+'ANS_RevData (IL)'!W127+'ANS_RevData (AB)'!W127+'ANS_RevData (EN)'!W127+'ANS_RevData (PH)'!W127+'ANS_RevData (OT)'!W127</f>
        <v>13123507.42</v>
      </c>
      <c r="X127" s="7">
        <f>'ANS_RevData (LA)'!X127+'ANS_RevData (IB)'!X127+'ANS_RevData (IL)'!X127+'ANS_RevData (AB)'!X127+'ANS_RevData (EN)'!X127+'ANS_RevData (PH)'!X127+'ANS_RevData (OT)'!X127</f>
        <v>18167043.329999998</v>
      </c>
      <c r="Y127" s="7">
        <f>'ANS_RevData (LA)'!Y127+'ANS_RevData (IB)'!Y127+'ANS_RevData (IL)'!Y127+'ANS_RevData (AB)'!Y127+'ANS_RevData (EN)'!Y127+'ANS_RevData (PH)'!Y127+'ANS_RevData (OT)'!Y127</f>
        <v>18050884.84</v>
      </c>
      <c r="Z127" s="7">
        <f>'ANS_RevData (LA)'!Z127+'ANS_RevData (IB)'!Z127+'ANS_RevData (IL)'!Z127+'ANS_RevData (AB)'!Z127+'ANS_RevData (EN)'!Z127+'ANS_RevData (PH)'!Z127+'ANS_RevData (OT)'!Z127</f>
        <v>20483837.289999999</v>
      </c>
      <c r="AA127" s="7">
        <f>'ANS_RevData (LA)'!AA127+'ANS_RevData (IB)'!AA127+'ANS_RevData (IL)'!AA127+'ANS_RevData (AB)'!AA127+'ANS_RevData (EN)'!AA127+'ANS_RevData (PH)'!AA127+'ANS_RevData (OT)'!AA127</f>
        <v>10847971</v>
      </c>
      <c r="AB127" s="7">
        <f>'ANS_RevData (LA)'!AB127+'ANS_RevData (IB)'!AB127+'ANS_RevData (IL)'!AB127+'ANS_RevData (AB)'!AB127+'ANS_RevData (EN)'!AB127+'ANS_RevData (PH)'!AB127+'ANS_RevData (OT)'!AB127</f>
        <v>11208733.470000001</v>
      </c>
      <c r="AC127" s="7">
        <f>'ANS_RevData (LA)'!AC127+'ANS_RevData (IB)'!AC127+'ANS_RevData (IL)'!AC127+'ANS_RevData (AB)'!AC127+'ANS_RevData (EN)'!AC127+'ANS_RevData (PH)'!AC127+'ANS_RevData (OT)'!AC127</f>
        <v>11118093</v>
      </c>
      <c r="AF127" s="7">
        <f t="shared" si="103"/>
        <v>11208733.470000001</v>
      </c>
      <c r="AG127" s="7">
        <f t="shared" si="103"/>
        <v>11118093</v>
      </c>
      <c r="AH127" s="7" t="e">
        <f>'ANS_RevData (LA)'!AH127+'ANS_RevData (IB)'!AH127+'ANS_RevData (IL)'!AH127+'ANS_RevData (AB)'!AH127+'ANS_RevData (EN)'!AH127+'ANS_RevData (PH)'!AH127+'ANS_RevData (OT)'!AH127</f>
        <v>#VALUE!</v>
      </c>
      <c r="AI127" s="7" t="e">
        <f>'ANS_RevData (LA)'!AI127+'ANS_RevData (IB)'!AI127+'ANS_RevData (IL)'!AI127+'ANS_RevData (AB)'!AI127+'ANS_RevData (EN)'!AI127+'ANS_RevData (PH)'!AI127+'ANS_RevData (OT)'!AI127</f>
        <v>#VALUE!</v>
      </c>
      <c r="AJ127" s="9" t="e">
        <f>'ANS_RevData (LA)'!AJ127+'ANS_RevData (IB)'!AJ127+'ANS_RevData (IL)'!AJ127+'ANS_RevData (AB)'!AJ127+'ANS_RevData (EN)'!AJ127+'ANS_RevData (PH)'!AJ127+'ANS_RevData (OT)'!AJ127</f>
        <v>#VALUE!</v>
      </c>
      <c r="AK127" s="9" t="e">
        <f>'ANS_RevData (LA)'!AK127+'ANS_RevData (IB)'!AK127+'ANS_RevData (IL)'!AK127+'ANS_RevData (AB)'!AK127+'ANS_RevData (EN)'!AK127+'ANS_RevData (PH)'!AK127+'ANS_RevData (OT)'!AK127</f>
        <v>#VALUE!</v>
      </c>
      <c r="AL127" s="9" t="e">
        <f>'ANS_RevData (LA)'!AL127+'ANS_RevData (IB)'!AL127+'ANS_RevData (IL)'!AL127+'ANS_RevData (AB)'!AL127+'ANS_RevData (EN)'!AL127+'ANS_RevData (PH)'!AL127+'ANS_RevData (OT)'!AL127</f>
        <v>#VALUE!</v>
      </c>
      <c r="AM127" s="9" t="e">
        <f>'ANS_RevData (LA)'!AM127+'ANS_RevData (IB)'!AM127+'ANS_RevData (IL)'!AM127+'ANS_RevData (AB)'!AM127+'ANS_RevData (EN)'!AM127+'ANS_RevData (PH)'!AM127+'ANS_RevData (OT)'!AM127</f>
        <v>#VALUE!</v>
      </c>
      <c r="AN127" s="9" t="e">
        <f>'ANS_RevData (LA)'!AN127+'ANS_RevData (IB)'!AN127+'ANS_RevData (IL)'!AN127+'ANS_RevData (AB)'!AN127+'ANS_RevData (EN)'!AN127+'ANS_RevData (PH)'!AN127+'ANS_RevData (OT)'!AN127</f>
        <v>#VALUE!</v>
      </c>
      <c r="AO127" s="9" t="e">
        <f>'ANS_RevData (LA)'!AO127+'ANS_RevData (IB)'!AO127+'ANS_RevData (IL)'!AO127+'ANS_RevData (AB)'!AO127+'ANS_RevData (EN)'!AO127+'ANS_RevData (PH)'!AO127+'ANS_RevData (OT)'!AO127</f>
        <v>#VALUE!</v>
      </c>
      <c r="AP127" s="9" t="e">
        <f>'ANS_RevData (LA)'!AP127+'ANS_RevData (IB)'!AP127+'ANS_RevData (IL)'!AP127+'ANS_RevData (AB)'!AP127+'ANS_RevData (EN)'!AP127+'ANS_RevData (PH)'!AP127+'ANS_RevData (OT)'!AP127</f>
        <v>#VALUE!</v>
      </c>
      <c r="AQ127" s="9" t="e">
        <f>'ANS_RevData (LA)'!AQ127+'ANS_RevData (IB)'!AQ127+'ANS_RevData (IL)'!AQ127+'ANS_RevData (AB)'!AQ127+'ANS_RevData (EN)'!AQ127+'ANS_RevData (PH)'!AQ127+'ANS_RevData (OT)'!AQ127</f>
        <v>#VALUE!</v>
      </c>
      <c r="AR127" s="9" t="e">
        <f>'ANS_RevData (LA)'!AR127+'ANS_RevData (IB)'!AR127+'ANS_RevData (IL)'!AR127+'ANS_RevData (AB)'!AR127+'ANS_RevData (EN)'!AR127+'ANS_RevData (PH)'!AR127+'ANS_RevData (OT)'!AR127</f>
        <v>#VALUE!</v>
      </c>
      <c r="AS127" s="9" t="e">
        <f>'ANS_RevData (LA)'!AS127+'ANS_RevData (IB)'!AS127+'ANS_RevData (IL)'!AS127+'ANS_RevData (AB)'!AS127+'ANS_RevData (EN)'!AS127+'ANS_RevData (PH)'!AS127+'ANS_RevData (OT)'!AS127</f>
        <v>#VALUE!</v>
      </c>
      <c r="AT127" s="9" t="e">
        <f>'ANS_RevData (LA)'!AT127+'ANS_RevData (IB)'!AT127+'ANS_RevData (IL)'!AT127+'ANS_RevData (AB)'!AT127+'ANS_RevData (EN)'!AT127+'ANS_RevData (PH)'!AT127+'ANS_RevData (OT)'!AT127</f>
        <v>#VALUE!</v>
      </c>
      <c r="AU127" s="9" t="e">
        <f>'ANS_RevData (LA)'!AU127+'ANS_RevData (IB)'!AU127+'ANS_RevData (IL)'!AU127+'ANS_RevData (AB)'!AU127+'ANS_RevData (EN)'!AU127+'ANS_RevData (PH)'!AU127+'ANS_RevData (OT)'!AU127</f>
        <v>#VALUE!</v>
      </c>
      <c r="AV127" s="9" t="e">
        <f>'ANS_RevData (LA)'!AV127+'ANS_RevData (IB)'!AV127+'ANS_RevData (IL)'!AV127+'ANS_RevData (AB)'!AV127+'ANS_RevData (EN)'!AV127+'ANS_RevData (PH)'!AV127+'ANS_RevData (OT)'!AV127</f>
        <v>#VALUE!</v>
      </c>
      <c r="AW127" s="9" t="e">
        <f>'ANS_RevData (LA)'!AW127+'ANS_RevData (IB)'!AW127+'ANS_RevData (IL)'!AW127+'ANS_RevData (AB)'!AW127+'ANS_RevData (EN)'!AW127+'ANS_RevData (PH)'!AW127+'ANS_RevData (OT)'!AW127</f>
        <v>#VALUE!</v>
      </c>
      <c r="AX127" s="9" t="e">
        <f>'ANS_RevData (LA)'!AX127+'ANS_RevData (IB)'!AX127+'ANS_RevData (IL)'!AX127+'ANS_RevData (AB)'!AX127+'ANS_RevData (EN)'!AX127+'ANS_RevData (PH)'!AX127+'ANS_RevData (OT)'!AX127</f>
        <v>#VALUE!</v>
      </c>
      <c r="AY127" s="9" t="e">
        <f>'ANS_RevData (LA)'!AY127+'ANS_RevData (IB)'!AY127+'ANS_RevData (IL)'!AY127+'ANS_RevData (AB)'!AY127+'ANS_RevData (EN)'!AY127+'ANS_RevData (PH)'!AY127+'ANS_RevData (OT)'!AY127</f>
        <v>#VALUE!</v>
      </c>
      <c r="AZ127" s="9" t="e">
        <f>'ANS_RevData (LA)'!AZ127+'ANS_RevData (IB)'!AZ127+'ANS_RevData (IL)'!AZ127+'ANS_RevData (AB)'!AZ127+'ANS_RevData (EN)'!AZ127+'ANS_RevData (PH)'!AZ127+'ANS_RevData (OT)'!AZ127</f>
        <v>#VALUE!</v>
      </c>
      <c r="BA127" s="9" t="e">
        <f>'ANS_RevData (LA)'!BA127+'ANS_RevData (IB)'!BA127+'ANS_RevData (IL)'!BA127+'ANS_RevData (AB)'!BA127+'ANS_RevData (EN)'!BA127+'ANS_RevData (PH)'!BA127+'ANS_RevData (OT)'!BA127</f>
        <v>#VALUE!</v>
      </c>
      <c r="BB127" s="9" t="e">
        <f>'ANS_RevData (LA)'!BB127+'ANS_RevData (IB)'!BB127+'ANS_RevData (IL)'!BB127+'ANS_RevData (AB)'!BB127+'ANS_RevData (EN)'!BB127+'ANS_RevData (PH)'!BB127+'ANS_RevData (OT)'!BB127</f>
        <v>#VALUE!</v>
      </c>
      <c r="BC127" s="9" t="e">
        <f>'ANS_RevData (LA)'!BC127+'ANS_RevData (IB)'!BC127+'ANS_RevData (IL)'!BC127+'ANS_RevData (AB)'!BC127+'ANS_RevData (EN)'!BC127+'ANS_RevData (PH)'!BC127+'ANS_RevData (OT)'!BC127</f>
        <v>#VALUE!</v>
      </c>
      <c r="BD127" s="9" t="e">
        <f>'ANS_RevData (LA)'!BD127+'ANS_RevData (IB)'!BD127+'ANS_RevData (IL)'!BD127+'ANS_RevData (AB)'!BD127+'ANS_RevData (EN)'!BD127+'ANS_RevData (PH)'!BD127+'ANS_RevData (OT)'!BD127</f>
        <v>#VALUE!</v>
      </c>
      <c r="BE127" s="9" t="e">
        <f>'ANS_RevData (LA)'!BE127+'ANS_RevData (IB)'!BE127+'ANS_RevData (IL)'!BE127+'ANS_RevData (AB)'!BE127+'ANS_RevData (EN)'!BE127+'ANS_RevData (PH)'!BE127+'ANS_RevData (OT)'!BE127</f>
        <v>#VALUE!</v>
      </c>
      <c r="BF127" s="9" t="e">
        <f>'ANS_RevData (LA)'!BF127+'ANS_RevData (IB)'!BF127+'ANS_RevData (IL)'!BF127+'ANS_RevData (AB)'!BF127+'ANS_RevData (EN)'!BF127+'ANS_RevData (PH)'!BF127+'ANS_RevData (OT)'!BF127</f>
        <v>#VALUE!</v>
      </c>
      <c r="BG127" s="9" t="e">
        <f>'ANS_RevData (LA)'!BG127+'ANS_RevData (IB)'!BG127+'ANS_RevData (IL)'!BG127+'ANS_RevData (AB)'!BG127+'ANS_RevData (EN)'!BG127+'ANS_RevData (PH)'!BG127+'ANS_RevData (OT)'!BG127</f>
        <v>#VALUE!</v>
      </c>
      <c r="BH127" s="9" t="e">
        <f>'ANS_RevData (LA)'!BH127+'ANS_RevData (IB)'!BH127+'ANS_RevData (IL)'!BH127+'ANS_RevData (AB)'!BH127+'ANS_RevData (EN)'!BH127+'ANS_RevData (PH)'!BH127+'ANS_RevData (OT)'!BH127</f>
        <v>#VALUE!</v>
      </c>
      <c r="BI127" s="9" t="e">
        <f>'ANS_RevData (LA)'!BI127+'ANS_RevData (IB)'!BI127+'ANS_RevData (IL)'!BI127+'ANS_RevData (AB)'!BI127+'ANS_RevData (EN)'!BI127+'ANS_RevData (PH)'!BI127+'ANS_RevData (OT)'!BI127</f>
        <v>#VALUE!</v>
      </c>
      <c r="BJ127" s="9" t="e">
        <f>'ANS_RevData (LA)'!BJ127+'ANS_RevData (IB)'!BJ127+'ANS_RevData (IL)'!BJ127+'ANS_RevData (AB)'!BJ127+'ANS_RevData (EN)'!BJ127+'ANS_RevData (PH)'!BJ127+'ANS_RevData (OT)'!BJ127</f>
        <v>#VALUE!</v>
      </c>
      <c r="BK127" s="9" t="e">
        <f>'ANS_RevData (LA)'!BK127+'ANS_RevData (IB)'!BK127+'ANS_RevData (IL)'!BK127+'ANS_RevData (AB)'!BK127+'ANS_RevData (EN)'!BK127+'ANS_RevData (PH)'!BK127+'ANS_RevData (OT)'!BK127</f>
        <v>#VALUE!</v>
      </c>
      <c r="BL127" s="9" t="e">
        <f>'ANS_RevData (LA)'!BL127+'ANS_RevData (IB)'!BL127+'ANS_RevData (IL)'!BL127+'ANS_RevData (AB)'!BL127+'ANS_RevData (EN)'!BL127+'ANS_RevData (PH)'!BL127+'ANS_RevData (OT)'!BL127</f>
        <v>#VALUE!</v>
      </c>
      <c r="BM127" s="9" t="e">
        <f>'ANS_RevData (LA)'!BM127+'ANS_RevData (IB)'!BM127+'ANS_RevData (IL)'!BM127+'ANS_RevData (AB)'!BM127+'ANS_RevData (EN)'!BM127+'ANS_RevData (PH)'!BM127+'ANS_RevData (OT)'!BM127</f>
        <v>#VALUE!</v>
      </c>
      <c r="BN127" s="9" t="e">
        <f>'ANS_RevData (LA)'!BN127+'ANS_RevData (IB)'!BN127+'ANS_RevData (IL)'!BN127+'ANS_RevData (AB)'!BN127+'ANS_RevData (EN)'!BN127+'ANS_RevData (PH)'!BN127+'ANS_RevData (OT)'!BN127</f>
        <v>#VALUE!</v>
      </c>
      <c r="BO127" s="9" t="e">
        <f>'ANS_RevData (LA)'!BO127+'ANS_RevData (IB)'!BO127+'ANS_RevData (IL)'!BO127+'ANS_RevData (AB)'!BO127+'ANS_RevData (EN)'!BO127+'ANS_RevData (PH)'!BO127+'ANS_RevData (OT)'!BO127</f>
        <v>#VALUE!</v>
      </c>
    </row>
    <row r="128" spans="2:67" x14ac:dyDescent="0.25">
      <c r="B128" s="292" t="s">
        <v>314</v>
      </c>
      <c r="D128" s="7">
        <f t="shared" ref="D128:AC128" si="104">D127/D126</f>
        <v>3413.75</v>
      </c>
      <c r="E128" s="7">
        <f t="shared" si="104"/>
        <v>1566.6666666666667</v>
      </c>
      <c r="F128" s="7">
        <f t="shared" si="104"/>
        <v>22712.5</v>
      </c>
      <c r="G128" s="7">
        <f t="shared" si="104"/>
        <v>7750</v>
      </c>
      <c r="H128" s="7">
        <f t="shared" si="104"/>
        <v>1262.9109589041095</v>
      </c>
      <c r="I128" s="7">
        <f t="shared" si="104"/>
        <v>842.35560896598565</v>
      </c>
      <c r="J128" s="7">
        <f t="shared" si="104"/>
        <v>852.96583781860238</v>
      </c>
      <c r="K128" s="7">
        <f t="shared" si="104"/>
        <v>849.83882561990151</v>
      </c>
      <c r="L128" s="7">
        <f t="shared" si="104"/>
        <v>965.38354644404524</v>
      </c>
      <c r="M128" s="7">
        <f t="shared" si="104"/>
        <v>963.96898806819547</v>
      </c>
      <c r="N128" s="7">
        <f t="shared" si="104"/>
        <v>1008.8024166426444</v>
      </c>
      <c r="O128" s="7">
        <f t="shared" si="104"/>
        <v>957.18952215157935</v>
      </c>
      <c r="P128" s="7">
        <f t="shared" si="104"/>
        <v>1038.892532963883</v>
      </c>
      <c r="Q128" s="7">
        <f t="shared" si="104"/>
        <v>1033.2719583029661</v>
      </c>
      <c r="R128" s="7">
        <f t="shared" si="104"/>
        <v>1089.3527015057573</v>
      </c>
      <c r="S128" s="7">
        <f t="shared" si="104"/>
        <v>1194.4305012578031</v>
      </c>
      <c r="T128" s="7">
        <f t="shared" si="104"/>
        <v>1221.4390318212593</v>
      </c>
      <c r="U128" s="7">
        <f t="shared" si="104"/>
        <v>3650.8056523517384</v>
      </c>
      <c r="V128" s="7">
        <f t="shared" si="104"/>
        <v>3563.1615698267074</v>
      </c>
      <c r="W128" s="7">
        <f t="shared" si="104"/>
        <v>3693.6412665353223</v>
      </c>
      <c r="X128" s="7">
        <f t="shared" si="104"/>
        <v>3427.7440245283015</v>
      </c>
      <c r="Y128" s="7">
        <f t="shared" si="104"/>
        <v>3651.807574347562</v>
      </c>
      <c r="Z128" s="7">
        <f t="shared" si="104"/>
        <v>4118.1820044229999</v>
      </c>
      <c r="AA128" s="7">
        <f t="shared" si="104"/>
        <v>3458.0717245776218</v>
      </c>
      <c r="AB128" s="7">
        <f t="shared" si="104"/>
        <v>3286.0549604221637</v>
      </c>
      <c r="AC128" s="7">
        <f t="shared" si="104"/>
        <v>3323.7946188340807</v>
      </c>
      <c r="AD128" s="300">
        <f>SUM(V127:AC127)/SUM(V126:AC126)</f>
        <v>3590.6617366955638</v>
      </c>
      <c r="AF128" s="7">
        <f>AF127/AF126</f>
        <v>3286.0549604221637</v>
      </c>
      <c r="AG128" s="7">
        <f>AG127/AG126</f>
        <v>3323.7946188340807</v>
      </c>
      <c r="AH128" s="7" t="e">
        <f t="shared" ref="AH128:BO128" si="105">AH127/AH126</f>
        <v>#VALUE!</v>
      </c>
      <c r="AI128" s="7" t="e">
        <f t="shared" si="105"/>
        <v>#VALUE!</v>
      </c>
      <c r="AJ128" s="9" t="e">
        <f t="shared" si="105"/>
        <v>#VALUE!</v>
      </c>
      <c r="AK128" s="9" t="e">
        <f t="shared" si="105"/>
        <v>#VALUE!</v>
      </c>
      <c r="AL128" s="9" t="e">
        <f t="shared" si="105"/>
        <v>#VALUE!</v>
      </c>
      <c r="AM128" s="9" t="e">
        <f t="shared" si="105"/>
        <v>#VALUE!</v>
      </c>
      <c r="AN128" s="9" t="e">
        <f t="shared" si="105"/>
        <v>#VALUE!</v>
      </c>
      <c r="AO128" s="9" t="e">
        <f t="shared" si="105"/>
        <v>#VALUE!</v>
      </c>
      <c r="AP128" s="9" t="e">
        <f t="shared" si="105"/>
        <v>#VALUE!</v>
      </c>
      <c r="AQ128" s="9" t="e">
        <f t="shared" si="105"/>
        <v>#VALUE!</v>
      </c>
      <c r="AR128" s="9" t="e">
        <f t="shared" si="105"/>
        <v>#VALUE!</v>
      </c>
      <c r="AS128" s="9" t="e">
        <f t="shared" si="105"/>
        <v>#VALUE!</v>
      </c>
      <c r="AT128" s="9" t="e">
        <f t="shared" si="105"/>
        <v>#VALUE!</v>
      </c>
      <c r="AU128" s="9" t="e">
        <f t="shared" si="105"/>
        <v>#VALUE!</v>
      </c>
      <c r="AV128" s="9" t="e">
        <f t="shared" si="105"/>
        <v>#VALUE!</v>
      </c>
      <c r="AW128" s="9" t="e">
        <f t="shared" si="105"/>
        <v>#VALUE!</v>
      </c>
      <c r="AX128" s="9" t="e">
        <f t="shared" si="105"/>
        <v>#VALUE!</v>
      </c>
      <c r="AY128" s="9" t="e">
        <f t="shared" si="105"/>
        <v>#VALUE!</v>
      </c>
      <c r="AZ128" s="9" t="e">
        <f t="shared" si="105"/>
        <v>#VALUE!</v>
      </c>
      <c r="BA128" s="9" t="e">
        <f t="shared" si="105"/>
        <v>#VALUE!</v>
      </c>
      <c r="BB128" s="9" t="e">
        <f t="shared" si="105"/>
        <v>#VALUE!</v>
      </c>
      <c r="BC128" s="9" t="e">
        <f t="shared" si="105"/>
        <v>#VALUE!</v>
      </c>
      <c r="BD128" s="9" t="e">
        <f t="shared" si="105"/>
        <v>#VALUE!</v>
      </c>
      <c r="BE128" s="9" t="e">
        <f t="shared" si="105"/>
        <v>#VALUE!</v>
      </c>
      <c r="BF128" s="9" t="e">
        <f t="shared" si="105"/>
        <v>#VALUE!</v>
      </c>
      <c r="BG128" s="9" t="e">
        <f t="shared" si="105"/>
        <v>#VALUE!</v>
      </c>
      <c r="BH128" s="9" t="e">
        <f t="shared" si="105"/>
        <v>#VALUE!</v>
      </c>
      <c r="BI128" s="9" t="e">
        <f t="shared" si="105"/>
        <v>#VALUE!</v>
      </c>
      <c r="BJ128" s="9" t="e">
        <f t="shared" si="105"/>
        <v>#VALUE!</v>
      </c>
      <c r="BK128" s="9" t="e">
        <f t="shared" si="105"/>
        <v>#VALUE!</v>
      </c>
      <c r="BL128" s="9" t="e">
        <f t="shared" si="105"/>
        <v>#VALUE!</v>
      </c>
      <c r="BM128" s="9" t="e">
        <f t="shared" si="105"/>
        <v>#VALUE!</v>
      </c>
      <c r="BN128" s="9" t="e">
        <f t="shared" si="105"/>
        <v>#VALUE!</v>
      </c>
      <c r="BO128" s="9" t="e">
        <f t="shared" si="105"/>
        <v>#VALUE!</v>
      </c>
    </row>
    <row r="129" spans="2:67" x14ac:dyDescent="0.25">
      <c r="B129" s="292" t="s">
        <v>315</v>
      </c>
      <c r="D129" s="7">
        <f>'ANS_RevData (LA)'!D129+'ANS_RevData (IB)'!D129+'ANS_RevData (IL)'!D129+'ANS_RevData (AB)'!D129+'ANS_RevData (EN)'!D129+'ANS_RevData (PH)'!D129+'ANS_RevData (OT)'!D129</f>
        <v>393.1</v>
      </c>
      <c r="E129" s="7">
        <f>'ANS_RevData (LA)'!E129+'ANS_RevData (IB)'!E129+'ANS_RevData (IL)'!E129+'ANS_RevData (AB)'!E129+'ANS_RevData (EN)'!E129+'ANS_RevData (PH)'!E129+'ANS_RevData (OT)'!E129</f>
        <v>382</v>
      </c>
      <c r="F129" s="7">
        <f>'ANS_RevData (LA)'!F129+'ANS_RevData (IB)'!F129+'ANS_RevData (IL)'!F129+'ANS_RevData (AB)'!F129+'ANS_RevData (EN)'!F129+'ANS_RevData (PH)'!F129+'ANS_RevData (OT)'!F129</f>
        <v>1308.5</v>
      </c>
      <c r="G129" s="7">
        <f>'ANS_RevData (LA)'!G129+'ANS_RevData (IB)'!G129+'ANS_RevData (IL)'!G129+'ANS_RevData (AB)'!G129+'ANS_RevData (EN)'!G129+'ANS_RevData (PH)'!G129+'ANS_RevData (OT)'!G129</f>
        <v>315</v>
      </c>
      <c r="H129" s="7">
        <f>'ANS_RevData (LA)'!H129+'ANS_RevData (IB)'!H129+'ANS_RevData (IL)'!H129+'ANS_RevData (AB)'!H129+'ANS_RevData (EN)'!H129+'ANS_RevData (PH)'!H129+'ANS_RevData (OT)'!H129</f>
        <v>7815</v>
      </c>
      <c r="I129" s="7">
        <f>'ANS_RevData (LA)'!I129+'ANS_RevData (IB)'!I129+'ANS_RevData (IL)'!I129+'ANS_RevData (AB)'!I129+'ANS_RevData (EN)'!I129+'ANS_RevData (PH)'!I129+'ANS_RevData (OT)'!I129</f>
        <v>563525.64</v>
      </c>
      <c r="J129" s="7">
        <f>'ANS_RevData (LA)'!J129+'ANS_RevData (IB)'!J129+'ANS_RevData (IL)'!J129+'ANS_RevData (AB)'!J129+'ANS_RevData (EN)'!J129+'ANS_RevData (PH)'!J129+'ANS_RevData (OT)'!J129</f>
        <v>683815.09000000008</v>
      </c>
      <c r="K129" s="7">
        <f>'ANS_RevData (LA)'!K129+'ANS_RevData (IB)'!K129+'ANS_RevData (IL)'!K129+'ANS_RevData (AB)'!K129+'ANS_RevData (EN)'!K129+'ANS_RevData (PH)'!K129+'ANS_RevData (OT)'!K129</f>
        <v>812809.11</v>
      </c>
      <c r="L129" s="7">
        <f>'ANS_RevData (LA)'!L129+'ANS_RevData (IB)'!L129+'ANS_RevData (IL)'!L129+'ANS_RevData (AB)'!L129+'ANS_RevData (EN)'!L129+'ANS_RevData (PH)'!L129+'ANS_RevData (OT)'!L129</f>
        <v>1593971.37</v>
      </c>
      <c r="M129" s="7">
        <f>'ANS_RevData (LA)'!M129+'ANS_RevData (IB)'!M129+'ANS_RevData (IL)'!M129+'ANS_RevData (AB)'!M129+'ANS_RevData (EN)'!M129+'ANS_RevData (PH)'!M129+'ANS_RevData (OT)'!M129</f>
        <v>1738303.52</v>
      </c>
      <c r="N129" s="7">
        <f>'ANS_RevData (LA)'!N129+'ANS_RevData (IB)'!N129+'ANS_RevData (IL)'!N129+'ANS_RevData (AB)'!N129+'ANS_RevData (EN)'!N129+'ANS_RevData (PH)'!N129+'ANS_RevData (OT)'!N129</f>
        <v>1528676.11</v>
      </c>
      <c r="O129" s="7">
        <f>'ANS_RevData (LA)'!O129+'ANS_RevData (IB)'!O129+'ANS_RevData (IL)'!O129+'ANS_RevData (AB)'!O129+'ANS_RevData (EN)'!O129+'ANS_RevData (PH)'!O129+'ANS_RevData (OT)'!O129</f>
        <v>1859010.65</v>
      </c>
      <c r="P129" s="7">
        <f>'ANS_RevData (LA)'!P129+'ANS_RevData (IB)'!P129+'ANS_RevData (IL)'!P129+'ANS_RevData (AB)'!P129+'ANS_RevData (EN)'!P129+'ANS_RevData (PH)'!P129+'ANS_RevData (OT)'!P129</f>
        <v>1975458.75</v>
      </c>
      <c r="Q129" s="7">
        <f>'ANS_RevData (LA)'!Q129+'ANS_RevData (IB)'!Q129+'ANS_RevData (IL)'!Q129+'ANS_RevData (AB)'!Q129+'ANS_RevData (EN)'!Q129+'ANS_RevData (PH)'!Q129+'ANS_RevData (OT)'!Q129</f>
        <v>2157071.63</v>
      </c>
      <c r="R129" s="7">
        <f>'ANS_RevData (LA)'!R129+'ANS_RevData (IB)'!R129+'ANS_RevData (IL)'!R129+'ANS_RevData (AB)'!R129+'ANS_RevData (EN)'!R129+'ANS_RevData (PH)'!R129+'ANS_RevData (OT)'!R129</f>
        <v>2420823.46</v>
      </c>
      <c r="S129" s="7">
        <f>'ANS_RevData (LA)'!S129+'ANS_RevData (IB)'!S129+'ANS_RevData (IL)'!S129+'ANS_RevData (AB)'!S129+'ANS_RevData (EN)'!S129+'ANS_RevData (PH)'!S129+'ANS_RevData (OT)'!S129</f>
        <v>2378986.5300000003</v>
      </c>
      <c r="T129" s="7">
        <f>'ANS_RevData (LA)'!T129+'ANS_RevData (IB)'!T129+'ANS_RevData (IL)'!T129+'ANS_RevData (AB)'!T129+'ANS_RevData (EN)'!T129+'ANS_RevData (PH)'!T129+'ANS_RevData (OT)'!T129</f>
        <v>1657904.2499999998</v>
      </c>
      <c r="U129" s="7">
        <f>'ANS_RevData (LA)'!U129+'ANS_RevData (IB)'!U129+'ANS_RevData (IL)'!U129+'ANS_RevData (AB)'!U129+'ANS_RevData (EN)'!U129+'ANS_RevData (PH)'!U129+'ANS_RevData (OT)'!U129</f>
        <v>278602.2</v>
      </c>
      <c r="V129" s="7">
        <f>'ANS_RevData (LA)'!V129+'ANS_RevData (IB)'!V129+'ANS_RevData (IL)'!V129+'ANS_RevData (AB)'!V129+'ANS_RevData (EN)'!V129+'ANS_RevData (PH)'!V129+'ANS_RevData (OT)'!V129</f>
        <v>319430.95</v>
      </c>
      <c r="W129" s="7">
        <f>'ANS_RevData (LA)'!W129+'ANS_RevData (IB)'!W129+'ANS_RevData (IL)'!W129+'ANS_RevData (AB)'!W129+'ANS_RevData (EN)'!W129+'ANS_RevData (PH)'!W129+'ANS_RevData (OT)'!W129</f>
        <v>393366.03</v>
      </c>
      <c r="X129" s="7">
        <f>'ANS_RevData (LA)'!X129+'ANS_RevData (IB)'!X129+'ANS_RevData (IL)'!X129+'ANS_RevData (AB)'!X129+'ANS_RevData (EN)'!X129+'ANS_RevData (PH)'!X129+'ANS_RevData (OT)'!X129</f>
        <v>529827.56000000006</v>
      </c>
      <c r="Y129" s="7">
        <f>'ANS_RevData (LA)'!Y129+'ANS_RevData (IB)'!Y129+'ANS_RevData (IL)'!Y129+'ANS_RevData (AB)'!Y129+'ANS_RevData (EN)'!Y129+'ANS_RevData (PH)'!Y129+'ANS_RevData (OT)'!Y129</f>
        <v>463945.92000000004</v>
      </c>
      <c r="Z129" s="7">
        <f>'ANS_RevData (LA)'!Z129+'ANS_RevData (IB)'!Z129+'ANS_RevData (IL)'!Z129+'ANS_RevData (AB)'!Z129+'ANS_RevData (EN)'!Z129+'ANS_RevData (PH)'!Z129+'ANS_RevData (OT)'!Z129</f>
        <v>502876</v>
      </c>
      <c r="AA129" s="7">
        <f>'ANS_RevData (LA)'!AA129+'ANS_RevData (IB)'!AA129+'ANS_RevData (IL)'!AA129+'ANS_RevData (AB)'!AA129+'ANS_RevData (EN)'!AA129+'ANS_RevData (PH)'!AA129+'ANS_RevData (OT)'!AA129</f>
        <v>260830.36</v>
      </c>
      <c r="AB129" s="7">
        <f>'ANS_RevData (LA)'!AB129+'ANS_RevData (IB)'!AB129+'ANS_RevData (IL)'!AB129+'ANS_RevData (AB)'!AB129+'ANS_RevData (EN)'!AB129+'ANS_RevData (PH)'!AB129+'ANS_RevData (OT)'!AB129</f>
        <v>309137.2</v>
      </c>
      <c r="AC129" s="7">
        <f>'ANS_RevData (LA)'!AC129+'ANS_RevData (IB)'!AC129+'ANS_RevData (IL)'!AC129+'ANS_RevData (AB)'!AC129+'ANS_RevData (EN)'!AC129+'ANS_RevData (PH)'!AC129+'ANS_RevData (OT)'!AC129</f>
        <v>283724.03999999998</v>
      </c>
      <c r="AF129" s="7">
        <f>AB129</f>
        <v>309137.2</v>
      </c>
      <c r="AG129" s="7">
        <f>AC129</f>
        <v>283724.03999999998</v>
      </c>
      <c r="AH129" s="7" t="e">
        <f>'ANS_RevData (LA)'!AH129+'ANS_RevData (IB)'!AH129+'ANS_RevData (IL)'!AH129+'ANS_RevData (AB)'!AH129+'ANS_RevData (EN)'!AH129+'ANS_RevData (PH)'!AH129+'ANS_RevData (OT)'!AH129</f>
        <v>#VALUE!</v>
      </c>
      <c r="AI129" s="7" t="e">
        <f>'ANS_RevData (LA)'!AI129+'ANS_RevData (IB)'!AI129+'ANS_RevData (IL)'!AI129+'ANS_RevData (AB)'!AI129+'ANS_RevData (EN)'!AI129+'ANS_RevData (PH)'!AI129+'ANS_RevData (OT)'!AI129</f>
        <v>#VALUE!</v>
      </c>
      <c r="AJ129" s="9" t="e">
        <f>'ANS_RevData (LA)'!AJ129+'ANS_RevData (IB)'!AJ129+'ANS_RevData (IL)'!AJ129+'ANS_RevData (AB)'!AJ129+'ANS_RevData (EN)'!AJ129+'ANS_RevData (PH)'!AJ129+'ANS_RevData (OT)'!AJ129</f>
        <v>#VALUE!</v>
      </c>
      <c r="AK129" s="9" t="e">
        <f>'ANS_RevData (LA)'!AK129+'ANS_RevData (IB)'!AK129+'ANS_RevData (IL)'!AK129+'ANS_RevData (AB)'!AK129+'ANS_RevData (EN)'!AK129+'ANS_RevData (PH)'!AK129+'ANS_RevData (OT)'!AK129</f>
        <v>#VALUE!</v>
      </c>
      <c r="AL129" s="9" t="e">
        <f>'ANS_RevData (LA)'!AL129+'ANS_RevData (IB)'!AL129+'ANS_RevData (IL)'!AL129+'ANS_RevData (AB)'!AL129+'ANS_RevData (EN)'!AL129+'ANS_RevData (PH)'!AL129+'ANS_RevData (OT)'!AL129</f>
        <v>#VALUE!</v>
      </c>
      <c r="AM129" s="9" t="e">
        <f>'ANS_RevData (LA)'!AM129+'ANS_RevData (IB)'!AM129+'ANS_RevData (IL)'!AM129+'ANS_RevData (AB)'!AM129+'ANS_RevData (EN)'!AM129+'ANS_RevData (PH)'!AM129+'ANS_RevData (OT)'!AM129</f>
        <v>#VALUE!</v>
      </c>
      <c r="AN129" s="9" t="e">
        <f>'ANS_RevData (LA)'!AN129+'ANS_RevData (IB)'!AN129+'ANS_RevData (IL)'!AN129+'ANS_RevData (AB)'!AN129+'ANS_RevData (EN)'!AN129+'ANS_RevData (PH)'!AN129+'ANS_RevData (OT)'!AN129</f>
        <v>#VALUE!</v>
      </c>
      <c r="AO129" s="9" t="e">
        <f>'ANS_RevData (LA)'!AO129+'ANS_RevData (IB)'!AO129+'ANS_RevData (IL)'!AO129+'ANS_RevData (AB)'!AO129+'ANS_RevData (EN)'!AO129+'ANS_RevData (PH)'!AO129+'ANS_RevData (OT)'!AO129</f>
        <v>#VALUE!</v>
      </c>
      <c r="AP129" s="9" t="e">
        <f>'ANS_RevData (LA)'!AP129+'ANS_RevData (IB)'!AP129+'ANS_RevData (IL)'!AP129+'ANS_RevData (AB)'!AP129+'ANS_RevData (EN)'!AP129+'ANS_RevData (PH)'!AP129+'ANS_RevData (OT)'!AP129</f>
        <v>#VALUE!</v>
      </c>
      <c r="AQ129" s="9" t="e">
        <f>'ANS_RevData (LA)'!AQ129+'ANS_RevData (IB)'!AQ129+'ANS_RevData (IL)'!AQ129+'ANS_RevData (AB)'!AQ129+'ANS_RevData (EN)'!AQ129+'ANS_RevData (PH)'!AQ129+'ANS_RevData (OT)'!AQ129</f>
        <v>#VALUE!</v>
      </c>
      <c r="AR129" s="9" t="e">
        <f>'ANS_RevData (LA)'!AR129+'ANS_RevData (IB)'!AR129+'ANS_RevData (IL)'!AR129+'ANS_RevData (AB)'!AR129+'ANS_RevData (EN)'!AR129+'ANS_RevData (PH)'!AR129+'ANS_RevData (OT)'!AR129</f>
        <v>#VALUE!</v>
      </c>
      <c r="AS129" s="9" t="e">
        <f>'ANS_RevData (LA)'!AS129+'ANS_RevData (IB)'!AS129+'ANS_RevData (IL)'!AS129+'ANS_RevData (AB)'!AS129+'ANS_RevData (EN)'!AS129+'ANS_RevData (PH)'!AS129+'ANS_RevData (OT)'!AS129</f>
        <v>#VALUE!</v>
      </c>
      <c r="AT129" s="9" t="e">
        <f>'ANS_RevData (LA)'!AT129+'ANS_RevData (IB)'!AT129+'ANS_RevData (IL)'!AT129+'ANS_RevData (AB)'!AT129+'ANS_RevData (EN)'!AT129+'ANS_RevData (PH)'!AT129+'ANS_RevData (OT)'!AT129</f>
        <v>#VALUE!</v>
      </c>
      <c r="AU129" s="9" t="e">
        <f>'ANS_RevData (LA)'!AU129+'ANS_RevData (IB)'!AU129+'ANS_RevData (IL)'!AU129+'ANS_RevData (AB)'!AU129+'ANS_RevData (EN)'!AU129+'ANS_RevData (PH)'!AU129+'ANS_RevData (OT)'!AU129</f>
        <v>#VALUE!</v>
      </c>
      <c r="AV129" s="9" t="e">
        <f>'ANS_RevData (LA)'!AV129+'ANS_RevData (IB)'!AV129+'ANS_RevData (IL)'!AV129+'ANS_RevData (AB)'!AV129+'ANS_RevData (EN)'!AV129+'ANS_RevData (PH)'!AV129+'ANS_RevData (OT)'!AV129</f>
        <v>#VALUE!</v>
      </c>
      <c r="AW129" s="9" t="e">
        <f>'ANS_RevData (LA)'!AW129+'ANS_RevData (IB)'!AW129+'ANS_RevData (IL)'!AW129+'ANS_RevData (AB)'!AW129+'ANS_RevData (EN)'!AW129+'ANS_RevData (PH)'!AW129+'ANS_RevData (OT)'!AW129</f>
        <v>#VALUE!</v>
      </c>
      <c r="AX129" s="9" t="e">
        <f>'ANS_RevData (LA)'!AX129+'ANS_RevData (IB)'!AX129+'ANS_RevData (IL)'!AX129+'ANS_RevData (AB)'!AX129+'ANS_RevData (EN)'!AX129+'ANS_RevData (PH)'!AX129+'ANS_RevData (OT)'!AX129</f>
        <v>#VALUE!</v>
      </c>
      <c r="AY129" s="9" t="e">
        <f>'ANS_RevData (LA)'!AY129+'ANS_RevData (IB)'!AY129+'ANS_RevData (IL)'!AY129+'ANS_RevData (AB)'!AY129+'ANS_RevData (EN)'!AY129+'ANS_RevData (PH)'!AY129+'ANS_RevData (OT)'!AY129</f>
        <v>#VALUE!</v>
      </c>
      <c r="AZ129" s="9" t="e">
        <f>'ANS_RevData (LA)'!AZ129+'ANS_RevData (IB)'!AZ129+'ANS_RevData (IL)'!AZ129+'ANS_RevData (AB)'!AZ129+'ANS_RevData (EN)'!AZ129+'ANS_RevData (PH)'!AZ129+'ANS_RevData (OT)'!AZ129</f>
        <v>#VALUE!</v>
      </c>
      <c r="BA129" s="9" t="e">
        <f>'ANS_RevData (LA)'!BA129+'ANS_RevData (IB)'!BA129+'ANS_RevData (IL)'!BA129+'ANS_RevData (AB)'!BA129+'ANS_RevData (EN)'!BA129+'ANS_RevData (PH)'!BA129+'ANS_RevData (OT)'!BA129</f>
        <v>#VALUE!</v>
      </c>
      <c r="BB129" s="9" t="e">
        <f>'ANS_RevData (LA)'!BB129+'ANS_RevData (IB)'!BB129+'ANS_RevData (IL)'!BB129+'ANS_RevData (AB)'!BB129+'ANS_RevData (EN)'!BB129+'ANS_RevData (PH)'!BB129+'ANS_RevData (OT)'!BB129</f>
        <v>#VALUE!</v>
      </c>
      <c r="BC129" s="9" t="e">
        <f>'ANS_RevData (LA)'!BC129+'ANS_RevData (IB)'!BC129+'ANS_RevData (IL)'!BC129+'ANS_RevData (AB)'!BC129+'ANS_RevData (EN)'!BC129+'ANS_RevData (PH)'!BC129+'ANS_RevData (OT)'!BC129</f>
        <v>#VALUE!</v>
      </c>
      <c r="BD129" s="9" t="e">
        <f>'ANS_RevData (LA)'!BD129+'ANS_RevData (IB)'!BD129+'ANS_RevData (IL)'!BD129+'ANS_RevData (AB)'!BD129+'ANS_RevData (EN)'!BD129+'ANS_RevData (PH)'!BD129+'ANS_RevData (OT)'!BD129</f>
        <v>#VALUE!</v>
      </c>
      <c r="BE129" s="9" t="e">
        <f>'ANS_RevData (LA)'!BE129+'ANS_RevData (IB)'!BE129+'ANS_RevData (IL)'!BE129+'ANS_RevData (AB)'!BE129+'ANS_RevData (EN)'!BE129+'ANS_RevData (PH)'!BE129+'ANS_RevData (OT)'!BE129</f>
        <v>#VALUE!</v>
      </c>
      <c r="BF129" s="9" t="e">
        <f>'ANS_RevData (LA)'!BF129+'ANS_RevData (IB)'!BF129+'ANS_RevData (IL)'!BF129+'ANS_RevData (AB)'!BF129+'ANS_RevData (EN)'!BF129+'ANS_RevData (PH)'!BF129+'ANS_RevData (OT)'!BF129</f>
        <v>#VALUE!</v>
      </c>
      <c r="BG129" s="9" t="e">
        <f>'ANS_RevData (LA)'!BG129+'ANS_RevData (IB)'!BG129+'ANS_RevData (IL)'!BG129+'ANS_RevData (AB)'!BG129+'ANS_RevData (EN)'!BG129+'ANS_RevData (PH)'!BG129+'ANS_RevData (OT)'!BG129</f>
        <v>#VALUE!</v>
      </c>
      <c r="BH129" s="9" t="e">
        <f>'ANS_RevData (LA)'!BH129+'ANS_RevData (IB)'!BH129+'ANS_RevData (IL)'!BH129+'ANS_RevData (AB)'!BH129+'ANS_RevData (EN)'!BH129+'ANS_RevData (PH)'!BH129+'ANS_RevData (OT)'!BH129</f>
        <v>#VALUE!</v>
      </c>
      <c r="BI129" s="9" t="e">
        <f>'ANS_RevData (LA)'!BI129+'ANS_RevData (IB)'!BI129+'ANS_RevData (IL)'!BI129+'ANS_RevData (AB)'!BI129+'ANS_RevData (EN)'!BI129+'ANS_RevData (PH)'!BI129+'ANS_RevData (OT)'!BI129</f>
        <v>#VALUE!</v>
      </c>
      <c r="BJ129" s="9" t="e">
        <f>'ANS_RevData (LA)'!BJ129+'ANS_RevData (IB)'!BJ129+'ANS_RevData (IL)'!BJ129+'ANS_RevData (AB)'!BJ129+'ANS_RevData (EN)'!BJ129+'ANS_RevData (PH)'!BJ129+'ANS_RevData (OT)'!BJ129</f>
        <v>#VALUE!</v>
      </c>
      <c r="BK129" s="9" t="e">
        <f>'ANS_RevData (LA)'!BK129+'ANS_RevData (IB)'!BK129+'ANS_RevData (IL)'!BK129+'ANS_RevData (AB)'!BK129+'ANS_RevData (EN)'!BK129+'ANS_RevData (PH)'!BK129+'ANS_RevData (OT)'!BK129</f>
        <v>#VALUE!</v>
      </c>
      <c r="BL129" s="9" t="e">
        <f>'ANS_RevData (LA)'!BL129+'ANS_RevData (IB)'!BL129+'ANS_RevData (IL)'!BL129+'ANS_RevData (AB)'!BL129+'ANS_RevData (EN)'!BL129+'ANS_RevData (PH)'!BL129+'ANS_RevData (OT)'!BL129</f>
        <v>#VALUE!</v>
      </c>
      <c r="BM129" s="9" t="e">
        <f>'ANS_RevData (LA)'!BM129+'ANS_RevData (IB)'!BM129+'ANS_RevData (IL)'!BM129+'ANS_RevData (AB)'!BM129+'ANS_RevData (EN)'!BM129+'ANS_RevData (PH)'!BM129+'ANS_RevData (OT)'!BM129</f>
        <v>#VALUE!</v>
      </c>
      <c r="BN129" s="9" t="e">
        <f>'ANS_RevData (LA)'!BN129+'ANS_RevData (IB)'!BN129+'ANS_RevData (IL)'!BN129+'ANS_RevData (AB)'!BN129+'ANS_RevData (EN)'!BN129+'ANS_RevData (PH)'!BN129+'ANS_RevData (OT)'!BN129</f>
        <v>#VALUE!</v>
      </c>
      <c r="BO129" s="9" t="e">
        <f>'ANS_RevData (LA)'!BO129+'ANS_RevData (IB)'!BO129+'ANS_RevData (IL)'!BO129+'ANS_RevData (AB)'!BO129+'ANS_RevData (EN)'!BO129+'ANS_RevData (PH)'!BO129+'ANS_RevData (OT)'!BO129</f>
        <v>#VALUE!</v>
      </c>
    </row>
    <row r="130" spans="2:67" x14ac:dyDescent="0.25">
      <c r="B130" s="292" t="s">
        <v>316</v>
      </c>
      <c r="D130" s="7">
        <f>'ANS_RevData (LA)'!D130+'ANS_RevData (IB)'!D130+'ANS_RevData (IL)'!D130+'ANS_RevData (AB)'!D130+'ANS_RevData (EN)'!D130+'ANS_RevData (PH)'!D130+'ANS_RevData (OT)'!D130</f>
        <v>100</v>
      </c>
      <c r="E130" s="7">
        <f>'ANS_RevData (LA)'!E130+'ANS_RevData (IB)'!E130+'ANS_RevData (IL)'!E130+'ANS_RevData (AB)'!E130+'ANS_RevData (EN)'!E130+'ANS_RevData (PH)'!E130+'ANS_RevData (OT)'!E130</f>
        <v>70</v>
      </c>
      <c r="F130" s="7">
        <f>'ANS_RevData (LA)'!F130+'ANS_RevData (IB)'!F130+'ANS_RevData (IL)'!F130+'ANS_RevData (AB)'!F130+'ANS_RevData (EN)'!F130+'ANS_RevData (PH)'!F130+'ANS_RevData (OT)'!F130</f>
        <v>120</v>
      </c>
      <c r="G130" s="7">
        <f>'ANS_RevData (LA)'!G130+'ANS_RevData (IB)'!G130+'ANS_RevData (IL)'!G130+'ANS_RevData (AB)'!G130+'ANS_RevData (EN)'!G130+'ANS_RevData (PH)'!G130+'ANS_RevData (OT)'!G130</f>
        <v>20</v>
      </c>
      <c r="H130" s="7">
        <f>'ANS_RevData (LA)'!H130+'ANS_RevData (IB)'!H130+'ANS_RevData (IL)'!H130+'ANS_RevData (AB)'!H130+'ANS_RevData (EN)'!H130+'ANS_RevData (PH)'!H130+'ANS_RevData (OT)'!H130</f>
        <v>7355</v>
      </c>
      <c r="I130" s="7">
        <f>'ANS_RevData (LA)'!I130+'ANS_RevData (IB)'!I130+'ANS_RevData (IL)'!I130+'ANS_RevData (AB)'!I130+'ANS_RevData (EN)'!I130+'ANS_RevData (PH)'!I130+'ANS_RevData (OT)'!I130</f>
        <v>275980</v>
      </c>
      <c r="J130" s="7">
        <f>'ANS_RevData (LA)'!J130+'ANS_RevData (IB)'!J130+'ANS_RevData (IL)'!J130+'ANS_RevData (AB)'!J130+'ANS_RevData (EN)'!J130+'ANS_RevData (PH)'!J130+'ANS_RevData (OT)'!J130</f>
        <v>338075</v>
      </c>
      <c r="K130" s="7">
        <f>'ANS_RevData (LA)'!K130+'ANS_RevData (IB)'!K130+'ANS_RevData (IL)'!K130+'ANS_RevData (AB)'!K130+'ANS_RevData (EN)'!K130+'ANS_RevData (PH)'!K130+'ANS_RevData (OT)'!K130</f>
        <v>368480</v>
      </c>
      <c r="L130" s="7">
        <f>'ANS_RevData (LA)'!L130+'ANS_RevData (IB)'!L130+'ANS_RevData (IL)'!L130+'ANS_RevData (AB)'!L130+'ANS_RevData (EN)'!L130+'ANS_RevData (PH)'!L130+'ANS_RevData (OT)'!L130</f>
        <v>614055</v>
      </c>
      <c r="M130" s="7">
        <f>'ANS_RevData (LA)'!M130+'ANS_RevData (IB)'!M130+'ANS_RevData (IL)'!M130+'ANS_RevData (AB)'!M130+'ANS_RevData (EN)'!M130+'ANS_RevData (PH)'!M130+'ANS_RevData (OT)'!M130</f>
        <v>664835</v>
      </c>
      <c r="N130" s="7">
        <f>'ANS_RevData (LA)'!N130+'ANS_RevData (IB)'!N130+'ANS_RevData (IL)'!N130+'ANS_RevData (AB)'!N130+'ANS_RevData (EN)'!N130+'ANS_RevData (PH)'!N130+'ANS_RevData (OT)'!N130</f>
        <v>677130</v>
      </c>
      <c r="O130" s="7">
        <f>'ANS_RevData (LA)'!O130+'ANS_RevData (IB)'!O130+'ANS_RevData (IL)'!O130+'ANS_RevData (AB)'!O130+'ANS_RevData (EN)'!O130+'ANS_RevData (PH)'!O130+'ANS_RevData (OT)'!O130</f>
        <v>715642.3</v>
      </c>
      <c r="P130" s="7">
        <f>'ANS_RevData (LA)'!P130+'ANS_RevData (IB)'!P130+'ANS_RevData (IL)'!P130+'ANS_RevData (AB)'!P130+'ANS_RevData (EN)'!P130+'ANS_RevData (PH)'!P130+'ANS_RevData (OT)'!P130</f>
        <v>792544.94000000006</v>
      </c>
      <c r="Q130" s="7">
        <f>'ANS_RevData (LA)'!Q130+'ANS_RevData (IB)'!Q130+'ANS_RevData (IL)'!Q130+'ANS_RevData (AB)'!Q130+'ANS_RevData (EN)'!Q130+'ANS_RevData (PH)'!Q130+'ANS_RevData (OT)'!Q130</f>
        <v>868763.76</v>
      </c>
      <c r="R130" s="7">
        <f>'ANS_RevData (LA)'!R130+'ANS_RevData (IB)'!R130+'ANS_RevData (IL)'!R130+'ANS_RevData (AB)'!R130+'ANS_RevData (EN)'!R130+'ANS_RevData (PH)'!R130+'ANS_RevData (OT)'!R130</f>
        <v>981212.84000000008</v>
      </c>
      <c r="S130" s="7">
        <f>'ANS_RevData (LA)'!S130+'ANS_RevData (IB)'!S130+'ANS_RevData (IL)'!S130+'ANS_RevData (AB)'!S130+'ANS_RevData (EN)'!S130+'ANS_RevData (PH)'!S130+'ANS_RevData (OT)'!S130</f>
        <v>954621.6</v>
      </c>
      <c r="T130" s="7">
        <f>'ANS_RevData (LA)'!T130+'ANS_RevData (IB)'!T130+'ANS_RevData (IL)'!T130+'ANS_RevData (AB)'!T130+'ANS_RevData (EN)'!T130+'ANS_RevData (PH)'!T130+'ANS_RevData (OT)'!T130</f>
        <v>657290.38</v>
      </c>
      <c r="U130" s="7">
        <f>'ANS_RevData (LA)'!U130+'ANS_RevData (IB)'!U130+'ANS_RevData (IL)'!U130+'ANS_RevData (AB)'!U130+'ANS_RevData (EN)'!U130+'ANS_RevData (PH)'!U130+'ANS_RevData (OT)'!U130</f>
        <v>99870</v>
      </c>
      <c r="V130" s="7">
        <f>'ANS_RevData (LA)'!V130+'ANS_RevData (IB)'!V130+'ANS_RevData (IL)'!V130+'ANS_RevData (AB)'!V130+'ANS_RevData (EN)'!V130+'ANS_RevData (PH)'!V130+'ANS_RevData (OT)'!V130</f>
        <v>120260</v>
      </c>
      <c r="W130" s="7">
        <f>'ANS_RevData (LA)'!W130+'ANS_RevData (IB)'!W130+'ANS_RevData (IL)'!W130+'ANS_RevData (AB)'!W130+'ANS_RevData (EN)'!W130+'ANS_RevData (PH)'!W130+'ANS_RevData (OT)'!W130</f>
        <v>147270</v>
      </c>
      <c r="X130" s="7">
        <f>'ANS_RevData (LA)'!X130+'ANS_RevData (IB)'!X130+'ANS_RevData (IL)'!X130+'ANS_RevData (AB)'!X130+'ANS_RevData (EN)'!X130+'ANS_RevData (PH)'!X130+'ANS_RevData (OT)'!X130</f>
        <v>224890</v>
      </c>
      <c r="Y130" s="7">
        <f>'ANS_RevData (LA)'!Y130+'ANS_RevData (IB)'!Y130+'ANS_RevData (IL)'!Y130+'ANS_RevData (AB)'!Y130+'ANS_RevData (EN)'!Y130+'ANS_RevData (PH)'!Y130+'ANS_RevData (OT)'!Y130</f>
        <v>212445</v>
      </c>
      <c r="Z130" s="7">
        <f>'ANS_RevData (LA)'!Z130+'ANS_RevData (IB)'!Z130+'ANS_RevData (IL)'!Z130+'ANS_RevData (AB)'!Z130+'ANS_RevData (EN)'!Z130+'ANS_RevData (PH)'!Z130+'ANS_RevData (OT)'!Z130</f>
        <v>222995</v>
      </c>
      <c r="AA130" s="7">
        <f>'ANS_RevData (LA)'!AA130+'ANS_RevData (IB)'!AA130+'ANS_RevData (IL)'!AA130+'ANS_RevData (AB)'!AA130+'ANS_RevData (EN)'!AA130+'ANS_RevData (PH)'!AA130+'ANS_RevData (OT)'!AA130</f>
        <v>125275</v>
      </c>
      <c r="AB130" s="7">
        <f>'ANS_RevData (LA)'!AB130+'ANS_RevData (IB)'!AB130+'ANS_RevData (IL)'!AB130+'ANS_RevData (AB)'!AB130+'ANS_RevData (EN)'!AB130+'ANS_RevData (PH)'!AB130+'ANS_RevData (OT)'!AB130</f>
        <v>130050</v>
      </c>
      <c r="AC130" s="7">
        <f>'ANS_RevData (LA)'!AC130+'ANS_RevData (IB)'!AC130+'ANS_RevData (IL)'!AC130+'ANS_RevData (AB)'!AC130+'ANS_RevData (EN)'!AC130+'ANS_RevData (PH)'!AC130+'ANS_RevData (OT)'!AC130</f>
        <v>130060</v>
      </c>
      <c r="AF130" s="7">
        <f>AB130</f>
        <v>130050</v>
      </c>
      <c r="AG130" s="7">
        <f>AC130</f>
        <v>130060</v>
      </c>
      <c r="AH130" s="7" t="e">
        <f>'ANS_RevData (LA)'!AH130+'ANS_RevData (IB)'!AH130+'ANS_RevData (IL)'!AH130+'ANS_RevData (AB)'!AH130+'ANS_RevData (EN)'!AH130+'ANS_RevData (PH)'!AH130+'ANS_RevData (OT)'!AH130</f>
        <v>#VALUE!</v>
      </c>
      <c r="AI130" s="7" t="e">
        <f>'ANS_RevData (LA)'!AI130+'ANS_RevData (IB)'!AI130+'ANS_RevData (IL)'!AI130+'ANS_RevData (AB)'!AI130+'ANS_RevData (EN)'!AI130+'ANS_RevData (PH)'!AI130+'ANS_RevData (OT)'!AI130</f>
        <v>#VALUE!</v>
      </c>
      <c r="AJ130" s="9" t="e">
        <f>'ANS_RevData (LA)'!AJ130+'ANS_RevData (IB)'!AJ130+'ANS_RevData (IL)'!AJ130+'ANS_RevData (AB)'!AJ130+'ANS_RevData (EN)'!AJ130+'ANS_RevData (PH)'!AJ130+'ANS_RevData (OT)'!AJ130</f>
        <v>#VALUE!</v>
      </c>
      <c r="AK130" s="9" t="e">
        <f>'ANS_RevData (LA)'!AK130+'ANS_RevData (IB)'!AK130+'ANS_RevData (IL)'!AK130+'ANS_RevData (AB)'!AK130+'ANS_RevData (EN)'!AK130+'ANS_RevData (PH)'!AK130+'ANS_RevData (OT)'!AK130</f>
        <v>#VALUE!</v>
      </c>
      <c r="AL130" s="9" t="e">
        <f>'ANS_RevData (LA)'!AL130+'ANS_RevData (IB)'!AL130+'ANS_RevData (IL)'!AL130+'ANS_RevData (AB)'!AL130+'ANS_RevData (EN)'!AL130+'ANS_RevData (PH)'!AL130+'ANS_RevData (OT)'!AL130</f>
        <v>#VALUE!</v>
      </c>
      <c r="AM130" s="9" t="e">
        <f>'ANS_RevData (LA)'!AM130+'ANS_RevData (IB)'!AM130+'ANS_RevData (IL)'!AM130+'ANS_RevData (AB)'!AM130+'ANS_RevData (EN)'!AM130+'ANS_RevData (PH)'!AM130+'ANS_RevData (OT)'!AM130</f>
        <v>#VALUE!</v>
      </c>
      <c r="AN130" s="9" t="e">
        <f>'ANS_RevData (LA)'!AN130+'ANS_RevData (IB)'!AN130+'ANS_RevData (IL)'!AN130+'ANS_RevData (AB)'!AN130+'ANS_RevData (EN)'!AN130+'ANS_RevData (PH)'!AN130+'ANS_RevData (OT)'!AN130</f>
        <v>#VALUE!</v>
      </c>
      <c r="AO130" s="9" t="e">
        <f>'ANS_RevData (LA)'!AO130+'ANS_RevData (IB)'!AO130+'ANS_RevData (IL)'!AO130+'ANS_RevData (AB)'!AO130+'ANS_RevData (EN)'!AO130+'ANS_RevData (PH)'!AO130+'ANS_RevData (OT)'!AO130</f>
        <v>#VALUE!</v>
      </c>
      <c r="AP130" s="9" t="e">
        <f>'ANS_RevData (LA)'!AP130+'ANS_RevData (IB)'!AP130+'ANS_RevData (IL)'!AP130+'ANS_RevData (AB)'!AP130+'ANS_RevData (EN)'!AP130+'ANS_RevData (PH)'!AP130+'ANS_RevData (OT)'!AP130</f>
        <v>#VALUE!</v>
      </c>
      <c r="AQ130" s="9" t="e">
        <f>'ANS_RevData (LA)'!AQ130+'ANS_RevData (IB)'!AQ130+'ANS_RevData (IL)'!AQ130+'ANS_RevData (AB)'!AQ130+'ANS_RevData (EN)'!AQ130+'ANS_RevData (PH)'!AQ130+'ANS_RevData (OT)'!AQ130</f>
        <v>#VALUE!</v>
      </c>
      <c r="AR130" s="9" t="e">
        <f>'ANS_RevData (LA)'!AR130+'ANS_RevData (IB)'!AR130+'ANS_RevData (IL)'!AR130+'ANS_RevData (AB)'!AR130+'ANS_RevData (EN)'!AR130+'ANS_RevData (PH)'!AR130+'ANS_RevData (OT)'!AR130</f>
        <v>#VALUE!</v>
      </c>
      <c r="AS130" s="9" t="e">
        <f>'ANS_RevData (LA)'!AS130+'ANS_RevData (IB)'!AS130+'ANS_RevData (IL)'!AS130+'ANS_RevData (AB)'!AS130+'ANS_RevData (EN)'!AS130+'ANS_RevData (PH)'!AS130+'ANS_RevData (OT)'!AS130</f>
        <v>#VALUE!</v>
      </c>
      <c r="AT130" s="9" t="e">
        <f>'ANS_RevData (LA)'!AT130+'ANS_RevData (IB)'!AT130+'ANS_RevData (IL)'!AT130+'ANS_RevData (AB)'!AT130+'ANS_RevData (EN)'!AT130+'ANS_RevData (PH)'!AT130+'ANS_RevData (OT)'!AT130</f>
        <v>#VALUE!</v>
      </c>
      <c r="AU130" s="9" t="e">
        <f>'ANS_RevData (LA)'!AU130+'ANS_RevData (IB)'!AU130+'ANS_RevData (IL)'!AU130+'ANS_RevData (AB)'!AU130+'ANS_RevData (EN)'!AU130+'ANS_RevData (PH)'!AU130+'ANS_RevData (OT)'!AU130</f>
        <v>#VALUE!</v>
      </c>
      <c r="AV130" s="9" t="e">
        <f>'ANS_RevData (LA)'!AV130+'ANS_RevData (IB)'!AV130+'ANS_RevData (IL)'!AV130+'ANS_RevData (AB)'!AV130+'ANS_RevData (EN)'!AV130+'ANS_RevData (PH)'!AV130+'ANS_RevData (OT)'!AV130</f>
        <v>#VALUE!</v>
      </c>
      <c r="AW130" s="9" t="e">
        <f>'ANS_RevData (LA)'!AW130+'ANS_RevData (IB)'!AW130+'ANS_RevData (IL)'!AW130+'ANS_RevData (AB)'!AW130+'ANS_RevData (EN)'!AW130+'ANS_RevData (PH)'!AW130+'ANS_RevData (OT)'!AW130</f>
        <v>#VALUE!</v>
      </c>
      <c r="AX130" s="9" t="e">
        <f>'ANS_RevData (LA)'!AX130+'ANS_RevData (IB)'!AX130+'ANS_RevData (IL)'!AX130+'ANS_RevData (AB)'!AX130+'ANS_RevData (EN)'!AX130+'ANS_RevData (PH)'!AX130+'ANS_RevData (OT)'!AX130</f>
        <v>#VALUE!</v>
      </c>
      <c r="AY130" s="9" t="e">
        <f>'ANS_RevData (LA)'!AY130+'ANS_RevData (IB)'!AY130+'ANS_RevData (IL)'!AY130+'ANS_RevData (AB)'!AY130+'ANS_RevData (EN)'!AY130+'ANS_RevData (PH)'!AY130+'ANS_RevData (OT)'!AY130</f>
        <v>#VALUE!</v>
      </c>
      <c r="AZ130" s="9" t="e">
        <f>'ANS_RevData (LA)'!AZ130+'ANS_RevData (IB)'!AZ130+'ANS_RevData (IL)'!AZ130+'ANS_RevData (AB)'!AZ130+'ANS_RevData (EN)'!AZ130+'ANS_RevData (PH)'!AZ130+'ANS_RevData (OT)'!AZ130</f>
        <v>#VALUE!</v>
      </c>
      <c r="BA130" s="9" t="e">
        <f>'ANS_RevData (LA)'!BA130+'ANS_RevData (IB)'!BA130+'ANS_RevData (IL)'!BA130+'ANS_RevData (AB)'!BA130+'ANS_RevData (EN)'!BA130+'ANS_RevData (PH)'!BA130+'ANS_RevData (OT)'!BA130</f>
        <v>#VALUE!</v>
      </c>
      <c r="BB130" s="9" t="e">
        <f>'ANS_RevData (LA)'!BB130+'ANS_RevData (IB)'!BB130+'ANS_RevData (IL)'!BB130+'ANS_RevData (AB)'!BB130+'ANS_RevData (EN)'!BB130+'ANS_RevData (PH)'!BB130+'ANS_RevData (OT)'!BB130</f>
        <v>#VALUE!</v>
      </c>
      <c r="BC130" s="9" t="e">
        <f>'ANS_RevData (LA)'!BC130+'ANS_RevData (IB)'!BC130+'ANS_RevData (IL)'!BC130+'ANS_RevData (AB)'!BC130+'ANS_RevData (EN)'!BC130+'ANS_RevData (PH)'!BC130+'ANS_RevData (OT)'!BC130</f>
        <v>#VALUE!</v>
      </c>
      <c r="BD130" s="9" t="e">
        <f>'ANS_RevData (LA)'!BD130+'ANS_RevData (IB)'!BD130+'ANS_RevData (IL)'!BD130+'ANS_RevData (AB)'!BD130+'ANS_RevData (EN)'!BD130+'ANS_RevData (PH)'!BD130+'ANS_RevData (OT)'!BD130</f>
        <v>#VALUE!</v>
      </c>
      <c r="BE130" s="9" t="e">
        <f>'ANS_RevData (LA)'!BE130+'ANS_RevData (IB)'!BE130+'ANS_RevData (IL)'!BE130+'ANS_RevData (AB)'!BE130+'ANS_RevData (EN)'!BE130+'ANS_RevData (PH)'!BE130+'ANS_RevData (OT)'!BE130</f>
        <v>#VALUE!</v>
      </c>
      <c r="BF130" s="9" t="e">
        <f>'ANS_RevData (LA)'!BF130+'ANS_RevData (IB)'!BF130+'ANS_RevData (IL)'!BF130+'ANS_RevData (AB)'!BF130+'ANS_RevData (EN)'!BF130+'ANS_RevData (PH)'!BF130+'ANS_RevData (OT)'!BF130</f>
        <v>#VALUE!</v>
      </c>
      <c r="BG130" s="9" t="e">
        <f>'ANS_RevData (LA)'!BG130+'ANS_RevData (IB)'!BG130+'ANS_RevData (IL)'!BG130+'ANS_RevData (AB)'!BG130+'ANS_RevData (EN)'!BG130+'ANS_RevData (PH)'!BG130+'ANS_RevData (OT)'!BG130</f>
        <v>#VALUE!</v>
      </c>
      <c r="BH130" s="9" t="e">
        <f>'ANS_RevData (LA)'!BH130+'ANS_RevData (IB)'!BH130+'ANS_RevData (IL)'!BH130+'ANS_RevData (AB)'!BH130+'ANS_RevData (EN)'!BH130+'ANS_RevData (PH)'!BH130+'ANS_RevData (OT)'!BH130</f>
        <v>#VALUE!</v>
      </c>
      <c r="BI130" s="9" t="e">
        <f>'ANS_RevData (LA)'!BI130+'ANS_RevData (IB)'!BI130+'ANS_RevData (IL)'!BI130+'ANS_RevData (AB)'!BI130+'ANS_RevData (EN)'!BI130+'ANS_RevData (PH)'!BI130+'ANS_RevData (OT)'!BI130</f>
        <v>#VALUE!</v>
      </c>
      <c r="BJ130" s="9" t="e">
        <f>'ANS_RevData (LA)'!BJ130+'ANS_RevData (IB)'!BJ130+'ANS_RevData (IL)'!BJ130+'ANS_RevData (AB)'!BJ130+'ANS_RevData (EN)'!BJ130+'ANS_RevData (PH)'!BJ130+'ANS_RevData (OT)'!BJ130</f>
        <v>#VALUE!</v>
      </c>
      <c r="BK130" s="9" t="e">
        <f>'ANS_RevData (LA)'!BK130+'ANS_RevData (IB)'!BK130+'ANS_RevData (IL)'!BK130+'ANS_RevData (AB)'!BK130+'ANS_RevData (EN)'!BK130+'ANS_RevData (PH)'!BK130+'ANS_RevData (OT)'!BK130</f>
        <v>#VALUE!</v>
      </c>
      <c r="BL130" s="9" t="e">
        <f>'ANS_RevData (LA)'!BL130+'ANS_RevData (IB)'!BL130+'ANS_RevData (IL)'!BL130+'ANS_RevData (AB)'!BL130+'ANS_RevData (EN)'!BL130+'ANS_RevData (PH)'!BL130+'ANS_RevData (OT)'!BL130</f>
        <v>#VALUE!</v>
      </c>
      <c r="BM130" s="9" t="e">
        <f>'ANS_RevData (LA)'!BM130+'ANS_RevData (IB)'!BM130+'ANS_RevData (IL)'!BM130+'ANS_RevData (AB)'!BM130+'ANS_RevData (EN)'!BM130+'ANS_RevData (PH)'!BM130+'ANS_RevData (OT)'!BM130</f>
        <v>#VALUE!</v>
      </c>
      <c r="BN130" s="9" t="e">
        <f>'ANS_RevData (LA)'!BN130+'ANS_RevData (IB)'!BN130+'ANS_RevData (IL)'!BN130+'ANS_RevData (AB)'!BN130+'ANS_RevData (EN)'!BN130+'ANS_RevData (PH)'!BN130+'ANS_RevData (OT)'!BN130</f>
        <v>#VALUE!</v>
      </c>
      <c r="BO130" s="9" t="e">
        <f>'ANS_RevData (LA)'!BO130+'ANS_RevData (IB)'!BO130+'ANS_RevData (IL)'!BO130+'ANS_RevData (AB)'!BO130+'ANS_RevData (EN)'!BO130+'ANS_RevData (PH)'!BO130+'ANS_RevData (OT)'!BO130</f>
        <v>#VALUE!</v>
      </c>
    </row>
    <row r="132" spans="2:67" x14ac:dyDescent="0.25">
      <c r="B132" s="1" t="s">
        <v>123</v>
      </c>
      <c r="D132" s="240"/>
      <c r="E132" s="240"/>
      <c r="F132" s="240"/>
      <c r="G132" s="240"/>
      <c r="H132" s="240"/>
      <c r="I132" s="240"/>
      <c r="J132" s="240"/>
      <c r="K132" s="240"/>
      <c r="L132" s="240"/>
      <c r="M132" s="240"/>
      <c r="N132" s="240"/>
      <c r="O132" s="240"/>
      <c r="P132" s="240"/>
      <c r="Q132" s="240"/>
      <c r="R132" s="240"/>
      <c r="S132" s="240"/>
      <c r="T132" s="240"/>
      <c r="U132" s="240"/>
      <c r="V132" s="240"/>
      <c r="W132" s="240"/>
      <c r="X132" s="240"/>
      <c r="Y132" s="240"/>
      <c r="Z132" s="240"/>
      <c r="AA132" s="234">
        <f>RATE((COUNT($E$1:$O$1)),,-$D133,$O133)</f>
        <v>8.5476789096729164E-2</v>
      </c>
      <c r="AB132" s="234">
        <f>RATE((COUNT($E$1:$O$1)),,-$D133,$O133)</f>
        <v>8.5476789096729164E-2</v>
      </c>
      <c r="AC132" s="234">
        <f>RATE((COUNT($Q$1:$AC$1)),,-$P133,$AC133)</f>
        <v>4.7828595629847648E-2</v>
      </c>
      <c r="AF132" s="234"/>
      <c r="AG132" s="234"/>
      <c r="AH132" s="234"/>
      <c r="AI132" s="234"/>
    </row>
    <row r="133" spans="2:67" x14ac:dyDescent="0.25">
      <c r="B133" s="242" t="s">
        <v>137</v>
      </c>
      <c r="D133" s="243">
        <f>D140+D141</f>
        <v>1073</v>
      </c>
      <c r="E133" s="243">
        <f>E140+E141</f>
        <v>1133</v>
      </c>
      <c r="F133" s="243">
        <f>F140+F141</f>
        <v>1368</v>
      </c>
      <c r="G133" s="243">
        <f>G140+G141</f>
        <v>1629</v>
      </c>
      <c r="H133" s="243">
        <f t="shared" ref="H133:AC133" si="106">H140+H141</f>
        <v>2134</v>
      </c>
      <c r="I133" s="243">
        <f t="shared" si="106"/>
        <v>2157</v>
      </c>
      <c r="J133" s="243">
        <f t="shared" si="106"/>
        <v>2333</v>
      </c>
      <c r="K133" s="243">
        <f t="shared" si="106"/>
        <v>2405</v>
      </c>
      <c r="L133" s="243">
        <f t="shared" si="106"/>
        <v>2482</v>
      </c>
      <c r="M133" s="243">
        <f t="shared" si="106"/>
        <v>2563</v>
      </c>
      <c r="N133" s="243">
        <f t="shared" si="106"/>
        <v>2659</v>
      </c>
      <c r="O133" s="243">
        <f t="shared" si="106"/>
        <v>2645</v>
      </c>
      <c r="P133" s="243">
        <f t="shared" si="106"/>
        <v>2968</v>
      </c>
      <c r="Q133" s="243">
        <f t="shared" si="106"/>
        <v>3227</v>
      </c>
      <c r="R133" s="243">
        <f t="shared" si="106"/>
        <v>3350</v>
      </c>
      <c r="S133" s="243">
        <f t="shared" si="106"/>
        <v>3520</v>
      </c>
      <c r="T133" s="243">
        <f t="shared" si="106"/>
        <v>3733</v>
      </c>
      <c r="U133" s="243">
        <f t="shared" si="106"/>
        <v>3896</v>
      </c>
      <c r="V133" s="243">
        <f t="shared" si="106"/>
        <v>4225</v>
      </c>
      <c r="W133" s="243">
        <f t="shared" si="106"/>
        <v>4564</v>
      </c>
      <c r="X133" s="243">
        <f t="shared" si="106"/>
        <v>4901</v>
      </c>
      <c r="Y133" s="243">
        <f t="shared" si="106"/>
        <v>5165</v>
      </c>
      <c r="Z133" s="243">
        <f t="shared" si="106"/>
        <v>5308</v>
      </c>
      <c r="AA133" s="243">
        <f t="shared" si="106"/>
        <v>5333</v>
      </c>
      <c r="AB133" s="243">
        <f t="shared" si="106"/>
        <v>5282</v>
      </c>
      <c r="AC133" s="243">
        <f t="shared" si="106"/>
        <v>5448</v>
      </c>
      <c r="AF133" s="244">
        <f>SUM(AF140:AF141)</f>
        <v>5282</v>
      </c>
      <c r="AG133" s="244">
        <f t="shared" ref="AG133:BO133" si="107">ROUND((AF140+AF141)*(1+AG134),)</f>
        <v>5440</v>
      </c>
      <c r="AH133" s="244">
        <f t="shared" si="107"/>
        <v>5611</v>
      </c>
      <c r="AI133" s="244" t="e">
        <f t="shared" si="107"/>
        <v>#VALUE!</v>
      </c>
      <c r="AJ133" s="245" t="e">
        <f t="shared" si="107"/>
        <v>#VALUE!</v>
      </c>
      <c r="AK133" s="245" t="e">
        <f t="shared" si="107"/>
        <v>#VALUE!</v>
      </c>
      <c r="AL133" s="245" t="e">
        <f t="shared" si="107"/>
        <v>#VALUE!</v>
      </c>
      <c r="AM133" s="245" t="e">
        <f t="shared" si="107"/>
        <v>#VALUE!</v>
      </c>
      <c r="AN133" s="245" t="e">
        <f t="shared" si="107"/>
        <v>#VALUE!</v>
      </c>
      <c r="AO133" s="245" t="e">
        <f t="shared" si="107"/>
        <v>#VALUE!</v>
      </c>
      <c r="AP133" s="245" t="e">
        <f t="shared" si="107"/>
        <v>#VALUE!</v>
      </c>
      <c r="AQ133" s="245" t="e">
        <f t="shared" si="107"/>
        <v>#VALUE!</v>
      </c>
      <c r="AR133" s="245" t="e">
        <f t="shared" si="107"/>
        <v>#VALUE!</v>
      </c>
      <c r="AS133" s="245" t="e">
        <f t="shared" si="107"/>
        <v>#VALUE!</v>
      </c>
      <c r="AT133" s="245" t="e">
        <f t="shared" si="107"/>
        <v>#VALUE!</v>
      </c>
      <c r="AU133" s="245" t="e">
        <f t="shared" si="107"/>
        <v>#VALUE!</v>
      </c>
      <c r="AV133" s="245" t="e">
        <f t="shared" si="107"/>
        <v>#VALUE!</v>
      </c>
      <c r="AW133" s="245" t="e">
        <f t="shared" si="107"/>
        <v>#VALUE!</v>
      </c>
      <c r="AX133" s="245" t="e">
        <f t="shared" si="107"/>
        <v>#VALUE!</v>
      </c>
      <c r="AY133" s="245" t="e">
        <f t="shared" si="107"/>
        <v>#VALUE!</v>
      </c>
      <c r="AZ133" s="245" t="e">
        <f t="shared" si="107"/>
        <v>#VALUE!</v>
      </c>
      <c r="BA133" s="245" t="e">
        <f t="shared" si="107"/>
        <v>#VALUE!</v>
      </c>
      <c r="BB133" s="245" t="e">
        <f t="shared" si="107"/>
        <v>#VALUE!</v>
      </c>
      <c r="BC133" s="245" t="e">
        <f t="shared" si="107"/>
        <v>#VALUE!</v>
      </c>
      <c r="BD133" s="245" t="e">
        <f t="shared" si="107"/>
        <v>#VALUE!</v>
      </c>
      <c r="BE133" s="245" t="e">
        <f t="shared" si="107"/>
        <v>#VALUE!</v>
      </c>
      <c r="BF133" s="245" t="e">
        <f t="shared" si="107"/>
        <v>#VALUE!</v>
      </c>
      <c r="BG133" s="245" t="e">
        <f t="shared" si="107"/>
        <v>#VALUE!</v>
      </c>
      <c r="BH133" s="245" t="e">
        <f t="shared" si="107"/>
        <v>#VALUE!</v>
      </c>
      <c r="BI133" s="245" t="e">
        <f t="shared" si="107"/>
        <v>#VALUE!</v>
      </c>
      <c r="BJ133" s="245" t="e">
        <f t="shared" si="107"/>
        <v>#VALUE!</v>
      </c>
      <c r="BK133" s="245" t="e">
        <f t="shared" si="107"/>
        <v>#VALUE!</v>
      </c>
      <c r="BL133" s="245" t="e">
        <f t="shared" si="107"/>
        <v>#VALUE!</v>
      </c>
      <c r="BM133" s="245" t="e">
        <f t="shared" si="107"/>
        <v>#VALUE!</v>
      </c>
      <c r="BN133" s="245" t="e">
        <f t="shared" si="107"/>
        <v>#VALUE!</v>
      </c>
      <c r="BO133" s="245" t="e">
        <f t="shared" si="107"/>
        <v>#VALUE!</v>
      </c>
    </row>
    <row r="134" spans="2:67" x14ac:dyDescent="0.25">
      <c r="B134" s="246" t="s">
        <v>99</v>
      </c>
      <c r="C134" s="247"/>
      <c r="D134" s="248"/>
      <c r="E134" s="249">
        <f t="shared" ref="E134:AB134" si="108">RATE(1,,-D133,E133)</f>
        <v>5.5917986952469703E-2</v>
      </c>
      <c r="F134" s="249">
        <f t="shared" si="108"/>
        <v>0.20741394527802301</v>
      </c>
      <c r="G134" s="249">
        <f t="shared" si="108"/>
        <v>0.19078947368421045</v>
      </c>
      <c r="H134" s="249">
        <f t="shared" si="108"/>
        <v>0.31000613873542054</v>
      </c>
      <c r="I134" s="249">
        <f t="shared" si="108"/>
        <v>1.0777881911902374E-2</v>
      </c>
      <c r="J134" s="249">
        <f t="shared" si="108"/>
        <v>8.1594807603152547E-2</v>
      </c>
      <c r="K134" s="249">
        <f t="shared" si="108"/>
        <v>3.0861551650235734E-2</v>
      </c>
      <c r="L134" s="249">
        <f t="shared" si="108"/>
        <v>3.2016632016631942E-2</v>
      </c>
      <c r="M134" s="249">
        <f t="shared" si="108"/>
        <v>3.2634971796938028E-2</v>
      </c>
      <c r="N134" s="249">
        <f t="shared" si="108"/>
        <v>3.7456106125633985E-2</v>
      </c>
      <c r="O134" s="249">
        <f t="shared" si="108"/>
        <v>-5.2651372696503442E-3</v>
      </c>
      <c r="P134" s="249">
        <f t="shared" si="108"/>
        <v>0.12211720226843099</v>
      </c>
      <c r="Q134" s="249">
        <f t="shared" si="108"/>
        <v>8.726415094339611E-2</v>
      </c>
      <c r="R134" s="249">
        <f t="shared" si="108"/>
        <v>3.8115897118066358E-2</v>
      </c>
      <c r="S134" s="249">
        <f t="shared" si="108"/>
        <v>5.0746268656716498E-2</v>
      </c>
      <c r="T134" s="249">
        <f t="shared" si="108"/>
        <v>6.0511363636363724E-2</v>
      </c>
      <c r="U134" s="249">
        <f t="shared" si="108"/>
        <v>4.3664612911867233E-2</v>
      </c>
      <c r="V134" s="249">
        <f t="shared" si="108"/>
        <v>8.4445585215605745E-2</v>
      </c>
      <c r="W134" s="249">
        <f t="shared" si="108"/>
        <v>8.0236686390532511E-2</v>
      </c>
      <c r="X134" s="249">
        <f t="shared" si="108"/>
        <v>7.3838737949167371E-2</v>
      </c>
      <c r="Y134" s="249">
        <f t="shared" si="108"/>
        <v>5.3866557845337559E-2</v>
      </c>
      <c r="Z134" s="249">
        <f t="shared" si="108"/>
        <v>2.7686350435624479E-2</v>
      </c>
      <c r="AA134" s="249">
        <f t="shared" si="108"/>
        <v>4.7098718914846361E-3</v>
      </c>
      <c r="AB134" s="249">
        <f t="shared" si="108"/>
        <v>-9.5630976936057453E-3</v>
      </c>
      <c r="AC134" s="249">
        <f>RATE(1,,-AA133,AC133)</f>
        <v>2.1563847740483675E-2</v>
      </c>
      <c r="AD134" s="250">
        <f>ANS_Metrics_Assumptions!E45</f>
        <v>0.03</v>
      </c>
      <c r="AF134" s="251">
        <f>AD134</f>
        <v>0.03</v>
      </c>
      <c r="AG134" s="251">
        <f>AF134</f>
        <v>0.03</v>
      </c>
      <c r="AH134" s="251">
        <f t="shared" ref="AH134:AW138" si="109">AG134</f>
        <v>0.03</v>
      </c>
      <c r="AI134" s="251">
        <f t="shared" si="109"/>
        <v>0.03</v>
      </c>
      <c r="AJ134" s="252">
        <f t="shared" si="109"/>
        <v>0.03</v>
      </c>
      <c r="AK134" s="252">
        <f t="shared" si="109"/>
        <v>0.03</v>
      </c>
      <c r="AL134" s="252">
        <f>AD134</f>
        <v>0.03</v>
      </c>
      <c r="AM134" s="252">
        <f t="shared" si="109"/>
        <v>0.03</v>
      </c>
      <c r="AN134" s="252">
        <f t="shared" si="109"/>
        <v>0.03</v>
      </c>
      <c r="AO134" s="252">
        <f t="shared" si="109"/>
        <v>0.03</v>
      </c>
      <c r="AP134" s="252">
        <f t="shared" si="109"/>
        <v>0.03</v>
      </c>
      <c r="AQ134" s="252">
        <f t="shared" si="109"/>
        <v>0.03</v>
      </c>
      <c r="AR134" s="252">
        <f t="shared" si="109"/>
        <v>0.03</v>
      </c>
      <c r="AS134" s="252">
        <f t="shared" si="109"/>
        <v>0.03</v>
      </c>
      <c r="AT134" s="252">
        <f t="shared" si="109"/>
        <v>0.03</v>
      </c>
      <c r="AU134" s="252">
        <f t="shared" si="109"/>
        <v>0.03</v>
      </c>
      <c r="AV134" s="252">
        <f t="shared" si="109"/>
        <v>0.03</v>
      </c>
      <c r="AW134" s="252">
        <f t="shared" si="109"/>
        <v>0.03</v>
      </c>
      <c r="AX134" s="252">
        <f t="shared" ref="AX134:BM138" si="110">AW134</f>
        <v>0.03</v>
      </c>
      <c r="AY134" s="252">
        <f t="shared" si="110"/>
        <v>0.03</v>
      </c>
      <c r="AZ134" s="252">
        <f t="shared" si="110"/>
        <v>0.03</v>
      </c>
      <c r="BA134" s="252">
        <f t="shared" si="110"/>
        <v>0.03</v>
      </c>
      <c r="BB134" s="252">
        <f t="shared" si="110"/>
        <v>0.03</v>
      </c>
      <c r="BC134" s="252">
        <f t="shared" si="110"/>
        <v>0.03</v>
      </c>
      <c r="BD134" s="252">
        <f t="shared" si="110"/>
        <v>0.03</v>
      </c>
      <c r="BE134" s="252">
        <f t="shared" si="110"/>
        <v>0.03</v>
      </c>
      <c r="BF134" s="252">
        <f t="shared" si="110"/>
        <v>0.03</v>
      </c>
      <c r="BG134" s="252">
        <f t="shared" si="110"/>
        <v>0.03</v>
      </c>
      <c r="BH134" s="252">
        <f t="shared" si="110"/>
        <v>0.03</v>
      </c>
      <c r="BI134" s="252">
        <f t="shared" si="110"/>
        <v>0.03</v>
      </c>
      <c r="BJ134" s="252">
        <f t="shared" si="110"/>
        <v>0.03</v>
      </c>
      <c r="BK134" s="252">
        <f t="shared" si="110"/>
        <v>0.03</v>
      </c>
      <c r="BL134" s="252">
        <f t="shared" si="110"/>
        <v>0.03</v>
      </c>
      <c r="BM134" s="252">
        <f t="shared" si="110"/>
        <v>0.03</v>
      </c>
      <c r="BN134" s="252">
        <f t="shared" ref="BN134:BO138" si="111">BM134</f>
        <v>0.03</v>
      </c>
      <c r="BO134" s="252">
        <f t="shared" si="111"/>
        <v>0.03</v>
      </c>
    </row>
    <row r="135" spans="2:67" x14ac:dyDescent="0.25">
      <c r="B135" s="246" t="s">
        <v>101</v>
      </c>
      <c r="C135" s="247"/>
      <c r="D135" s="253">
        <f>D141/D133</f>
        <v>9.5060577819198508E-2</v>
      </c>
      <c r="E135" s="253">
        <f t="shared" ref="E135:AC135" si="112">E141/E133</f>
        <v>8.9143865842894965E-2</v>
      </c>
      <c r="F135" s="253">
        <f t="shared" si="112"/>
        <v>7.2368421052631582E-2</v>
      </c>
      <c r="G135" s="253">
        <f t="shared" si="112"/>
        <v>6.5070595457335789E-2</v>
      </c>
      <c r="H135" s="253">
        <f t="shared" si="112"/>
        <v>6.3730084348641053E-2</v>
      </c>
      <c r="I135" s="253">
        <f t="shared" si="112"/>
        <v>8.6694483078349566E-2</v>
      </c>
      <c r="J135" s="253">
        <f t="shared" si="112"/>
        <v>8.1011573081868835E-2</v>
      </c>
      <c r="K135" s="253">
        <f t="shared" si="112"/>
        <v>8.6486486486486491E-2</v>
      </c>
      <c r="L135" s="253">
        <f t="shared" si="112"/>
        <v>7.6551168412570508E-2</v>
      </c>
      <c r="M135" s="253">
        <f t="shared" si="112"/>
        <v>8.349590323839251E-2</v>
      </c>
      <c r="N135" s="253">
        <f t="shared" si="112"/>
        <v>8.0481383978939447E-2</v>
      </c>
      <c r="O135" s="253">
        <f t="shared" si="112"/>
        <v>8.6200378071833644E-2</v>
      </c>
      <c r="P135" s="253">
        <f t="shared" si="112"/>
        <v>4.6495956873315362E-2</v>
      </c>
      <c r="Q135" s="253">
        <f t="shared" si="112"/>
        <v>6.9104431360396651E-2</v>
      </c>
      <c r="R135" s="253">
        <f t="shared" si="112"/>
        <v>5.4029850746268655E-2</v>
      </c>
      <c r="S135" s="253">
        <f t="shared" si="112"/>
        <v>7.926136363636363E-2</v>
      </c>
      <c r="T135" s="253">
        <f t="shared" si="112"/>
        <v>6.5630859898205191E-2</v>
      </c>
      <c r="U135" s="253">
        <f t="shared" si="112"/>
        <v>7.1611909650924024E-2</v>
      </c>
      <c r="V135" s="253">
        <f t="shared" si="112"/>
        <v>6.9349112426035503E-2</v>
      </c>
      <c r="W135" s="253">
        <f t="shared" si="112"/>
        <v>6.4198071866783529E-2</v>
      </c>
      <c r="X135" s="253">
        <f t="shared" si="112"/>
        <v>6.4884717404611297E-2</v>
      </c>
      <c r="Y135" s="253">
        <f t="shared" si="112"/>
        <v>6.5246853823814135E-2</v>
      </c>
      <c r="Z135" s="253">
        <f t="shared" si="112"/>
        <v>7.4415975885455912E-2</v>
      </c>
      <c r="AA135" s="253">
        <f t="shared" si="112"/>
        <v>7.6879804987811745E-2</v>
      </c>
      <c r="AB135" s="253">
        <f t="shared" si="112"/>
        <v>9.1442635365391892E-2</v>
      </c>
      <c r="AC135" s="253">
        <f t="shared" si="112"/>
        <v>7.3054331864904551E-2</v>
      </c>
      <c r="AD135" s="250">
        <f>ANS_Metrics_Assumptions!E46</f>
        <v>0.06</v>
      </c>
      <c r="AF135" s="254">
        <f>AD135</f>
        <v>0.06</v>
      </c>
      <c r="AG135" s="254">
        <f>AF135</f>
        <v>0.06</v>
      </c>
      <c r="AH135" s="254">
        <f t="shared" si="109"/>
        <v>0.06</v>
      </c>
      <c r="AI135" s="254">
        <f t="shared" si="109"/>
        <v>0.06</v>
      </c>
      <c r="AJ135" s="252">
        <f t="shared" si="109"/>
        <v>0.06</v>
      </c>
      <c r="AK135" s="252">
        <f t="shared" si="109"/>
        <v>0.06</v>
      </c>
      <c r="AL135" s="252">
        <f>AD135</f>
        <v>0.06</v>
      </c>
      <c r="AM135" s="252">
        <f t="shared" si="109"/>
        <v>0.06</v>
      </c>
      <c r="AN135" s="252">
        <f t="shared" si="109"/>
        <v>0.06</v>
      </c>
      <c r="AO135" s="252">
        <f t="shared" si="109"/>
        <v>0.06</v>
      </c>
      <c r="AP135" s="252">
        <f t="shared" si="109"/>
        <v>0.06</v>
      </c>
      <c r="AQ135" s="252">
        <f t="shared" si="109"/>
        <v>0.06</v>
      </c>
      <c r="AR135" s="252">
        <f t="shared" si="109"/>
        <v>0.06</v>
      </c>
      <c r="AS135" s="252">
        <f t="shared" si="109"/>
        <v>0.06</v>
      </c>
      <c r="AT135" s="252">
        <f t="shared" si="109"/>
        <v>0.06</v>
      </c>
      <c r="AU135" s="252">
        <f t="shared" si="109"/>
        <v>0.06</v>
      </c>
      <c r="AV135" s="252">
        <f t="shared" si="109"/>
        <v>0.06</v>
      </c>
      <c r="AW135" s="252">
        <f t="shared" si="109"/>
        <v>0.06</v>
      </c>
      <c r="AX135" s="252">
        <f t="shared" si="110"/>
        <v>0.06</v>
      </c>
      <c r="AY135" s="252">
        <f t="shared" si="110"/>
        <v>0.06</v>
      </c>
      <c r="AZ135" s="252">
        <f t="shared" si="110"/>
        <v>0.06</v>
      </c>
      <c r="BA135" s="252">
        <f t="shared" si="110"/>
        <v>0.06</v>
      </c>
      <c r="BB135" s="252">
        <f t="shared" si="110"/>
        <v>0.06</v>
      </c>
      <c r="BC135" s="252">
        <f t="shared" si="110"/>
        <v>0.06</v>
      </c>
      <c r="BD135" s="252">
        <f t="shared" si="110"/>
        <v>0.06</v>
      </c>
      <c r="BE135" s="252">
        <f t="shared" si="110"/>
        <v>0.06</v>
      </c>
      <c r="BF135" s="252">
        <f t="shared" si="110"/>
        <v>0.06</v>
      </c>
      <c r="BG135" s="252">
        <f t="shared" si="110"/>
        <v>0.06</v>
      </c>
      <c r="BH135" s="252">
        <f t="shared" si="110"/>
        <v>0.06</v>
      </c>
      <c r="BI135" s="252">
        <f t="shared" si="110"/>
        <v>0.06</v>
      </c>
      <c r="BJ135" s="252">
        <f t="shared" si="110"/>
        <v>0.06</v>
      </c>
      <c r="BK135" s="252">
        <f t="shared" si="110"/>
        <v>0.06</v>
      </c>
      <c r="BL135" s="252">
        <f t="shared" si="110"/>
        <v>0.06</v>
      </c>
      <c r="BM135" s="252">
        <f t="shared" si="110"/>
        <v>0.06</v>
      </c>
      <c r="BN135" s="252">
        <f t="shared" si="111"/>
        <v>0.06</v>
      </c>
      <c r="BO135" s="252">
        <f t="shared" si="111"/>
        <v>0.06</v>
      </c>
    </row>
    <row r="136" spans="2:67" x14ac:dyDescent="0.25">
      <c r="B136" s="246" t="s">
        <v>133</v>
      </c>
      <c r="C136" s="247"/>
      <c r="D136" s="255">
        <f>D142/D140</f>
        <v>10.080329557157569</v>
      </c>
      <c r="E136" s="255">
        <f t="shared" ref="E136:AC136" si="113">E142/E140</f>
        <v>10.148255813953488</v>
      </c>
      <c r="F136" s="255">
        <f t="shared" si="113"/>
        <v>10.75177304964539</v>
      </c>
      <c r="G136" s="255">
        <f t="shared" si="113"/>
        <v>9.7261982928430726</v>
      </c>
      <c r="H136" s="255">
        <f t="shared" si="113"/>
        <v>10.866366366366366</v>
      </c>
      <c r="I136" s="255">
        <f t="shared" si="113"/>
        <v>9.7969543147208125</v>
      </c>
      <c r="J136" s="255">
        <f t="shared" si="113"/>
        <v>11.234141791044776</v>
      </c>
      <c r="K136" s="255">
        <f t="shared" si="113"/>
        <v>11.185252617205279</v>
      </c>
      <c r="L136" s="255">
        <f t="shared" si="113"/>
        <v>11.12347294938918</v>
      </c>
      <c r="M136" s="255">
        <f t="shared" si="113"/>
        <v>11.779480630055343</v>
      </c>
      <c r="N136" s="255">
        <f t="shared" si="113"/>
        <v>11.626584867075664</v>
      </c>
      <c r="O136" s="255">
        <f t="shared" si="113"/>
        <v>12.666115018618122</v>
      </c>
      <c r="P136" s="255">
        <f t="shared" si="113"/>
        <v>15.872438162544169</v>
      </c>
      <c r="Q136" s="255">
        <f t="shared" si="113"/>
        <v>17.589214380825567</v>
      </c>
      <c r="R136" s="255">
        <f t="shared" si="113"/>
        <v>16.404228463237615</v>
      </c>
      <c r="S136" s="255">
        <f t="shared" si="113"/>
        <v>17.674174637457575</v>
      </c>
      <c r="T136" s="255">
        <f t="shared" si="113"/>
        <v>16.342029816513762</v>
      </c>
      <c r="U136" s="255">
        <f t="shared" si="113"/>
        <v>15.532761957423279</v>
      </c>
      <c r="V136" s="255">
        <f t="shared" si="113"/>
        <v>16.810020345879959</v>
      </c>
      <c r="W136" s="255">
        <f t="shared" si="113"/>
        <v>16.43151486771248</v>
      </c>
      <c r="X136" s="255">
        <f t="shared" si="113"/>
        <v>17.491599389046478</v>
      </c>
      <c r="Y136" s="255">
        <f t="shared" si="113"/>
        <v>16.860190555095279</v>
      </c>
      <c r="Z136" s="255">
        <f t="shared" si="113"/>
        <v>14.929574598005292</v>
      </c>
      <c r="AA136" s="255">
        <f t="shared" si="113"/>
        <v>15.937842778793419</v>
      </c>
      <c r="AB136" s="255">
        <f t="shared" si="113"/>
        <v>14.253386122108772</v>
      </c>
      <c r="AC136" s="255">
        <f t="shared" si="113"/>
        <v>13.882772277227723</v>
      </c>
      <c r="AD136" s="256">
        <v>24</v>
      </c>
      <c r="AF136" s="268">
        <v>17.306078114166858</v>
      </c>
      <c r="AG136" s="268">
        <f>AF136</f>
        <v>17.306078114166858</v>
      </c>
      <c r="AH136" s="268">
        <f t="shared" si="109"/>
        <v>17.306078114166858</v>
      </c>
      <c r="AI136" s="268">
        <f t="shared" si="109"/>
        <v>17.306078114166858</v>
      </c>
      <c r="AJ136" s="268">
        <v>19</v>
      </c>
      <c r="AK136" s="268">
        <v>22</v>
      </c>
      <c r="AL136" s="258">
        <f>AD136</f>
        <v>24</v>
      </c>
      <c r="AM136" s="258">
        <f t="shared" si="109"/>
        <v>24</v>
      </c>
      <c r="AN136" s="258">
        <f t="shared" si="109"/>
        <v>24</v>
      </c>
      <c r="AO136" s="258">
        <f t="shared" si="109"/>
        <v>24</v>
      </c>
      <c r="AP136" s="258">
        <f t="shared" si="109"/>
        <v>24</v>
      </c>
      <c r="AQ136" s="258">
        <f t="shared" si="109"/>
        <v>24</v>
      </c>
      <c r="AR136" s="258">
        <f t="shared" si="109"/>
        <v>24</v>
      </c>
      <c r="AS136" s="258">
        <f t="shared" si="109"/>
        <v>24</v>
      </c>
      <c r="AT136" s="258">
        <f t="shared" si="109"/>
        <v>24</v>
      </c>
      <c r="AU136" s="258">
        <f t="shared" si="109"/>
        <v>24</v>
      </c>
      <c r="AV136" s="258">
        <f t="shared" si="109"/>
        <v>24</v>
      </c>
      <c r="AW136" s="258">
        <f t="shared" si="109"/>
        <v>24</v>
      </c>
      <c r="AX136" s="258">
        <f t="shared" si="110"/>
        <v>24</v>
      </c>
      <c r="AY136" s="258">
        <f t="shared" si="110"/>
        <v>24</v>
      </c>
      <c r="AZ136" s="258">
        <f t="shared" si="110"/>
        <v>24</v>
      </c>
      <c r="BA136" s="258">
        <f t="shared" si="110"/>
        <v>24</v>
      </c>
      <c r="BB136" s="258">
        <f t="shared" si="110"/>
        <v>24</v>
      </c>
      <c r="BC136" s="258">
        <f t="shared" si="110"/>
        <v>24</v>
      </c>
      <c r="BD136" s="258">
        <f t="shared" si="110"/>
        <v>24</v>
      </c>
      <c r="BE136" s="258">
        <f t="shared" si="110"/>
        <v>24</v>
      </c>
      <c r="BF136" s="258">
        <f t="shared" si="110"/>
        <v>24</v>
      </c>
      <c r="BG136" s="258">
        <f t="shared" si="110"/>
        <v>24</v>
      </c>
      <c r="BH136" s="258">
        <f t="shared" si="110"/>
        <v>24</v>
      </c>
      <c r="BI136" s="258">
        <f t="shared" si="110"/>
        <v>24</v>
      </c>
      <c r="BJ136" s="258">
        <f t="shared" si="110"/>
        <v>24</v>
      </c>
      <c r="BK136" s="258">
        <f t="shared" si="110"/>
        <v>24</v>
      </c>
      <c r="BL136" s="258">
        <f t="shared" si="110"/>
        <v>24</v>
      </c>
      <c r="BM136" s="258">
        <f t="shared" si="110"/>
        <v>24</v>
      </c>
      <c r="BN136" s="258">
        <f t="shared" si="111"/>
        <v>24</v>
      </c>
      <c r="BO136" s="258">
        <f t="shared" si="111"/>
        <v>24</v>
      </c>
    </row>
    <row r="137" spans="2:67" x14ac:dyDescent="0.25">
      <c r="B137" s="246" t="s">
        <v>103</v>
      </c>
      <c r="C137" s="247"/>
      <c r="D137" s="259">
        <f t="shared" ref="D137:AB137" si="114">D145/D142</f>
        <v>474.84525643645281</v>
      </c>
      <c r="E137" s="259">
        <f t="shared" si="114"/>
        <v>469.48381934498235</v>
      </c>
      <c r="F137" s="259">
        <f t="shared" si="114"/>
        <v>470.32416080328346</v>
      </c>
      <c r="G137" s="259">
        <f t="shared" si="114"/>
        <v>501.05729021805166</v>
      </c>
      <c r="H137" s="259">
        <f t="shared" si="114"/>
        <v>433.93727142922938</v>
      </c>
      <c r="I137" s="259">
        <f t="shared" si="114"/>
        <v>451.90091917098448</v>
      </c>
      <c r="J137" s="259">
        <f t="shared" si="114"/>
        <v>476.49187993024992</v>
      </c>
      <c r="K137" s="259">
        <f t="shared" si="114"/>
        <v>513.35733702286961</v>
      </c>
      <c r="L137" s="259">
        <f t="shared" si="114"/>
        <v>515.06135909001762</v>
      </c>
      <c r="M137" s="259">
        <f t="shared" si="114"/>
        <v>546.19907119624133</v>
      </c>
      <c r="N137" s="259">
        <f t="shared" si="114"/>
        <v>522.23444506982798</v>
      </c>
      <c r="O137" s="259">
        <f t="shared" si="114"/>
        <v>498.9900973410858</v>
      </c>
      <c r="P137" s="259">
        <f t="shared" si="114"/>
        <v>402.20203588681852</v>
      </c>
      <c r="Q137" s="259">
        <f t="shared" si="114"/>
        <v>372.75369147204663</v>
      </c>
      <c r="R137" s="259">
        <f t="shared" si="114"/>
        <v>397.97432451668755</v>
      </c>
      <c r="S137" s="259">
        <f t="shared" si="114"/>
        <v>390.79506214866797</v>
      </c>
      <c r="T137" s="259">
        <f t="shared" si="114"/>
        <v>398.13162874335535</v>
      </c>
      <c r="U137" s="259">
        <f t="shared" si="114"/>
        <v>406.68588960877145</v>
      </c>
      <c r="V137" s="259">
        <f t="shared" si="114"/>
        <v>412.16531415949288</v>
      </c>
      <c r="W137" s="259">
        <f t="shared" si="114"/>
        <v>411.35096866584013</v>
      </c>
      <c r="X137" s="259">
        <f t="shared" si="114"/>
        <v>414.31980914126041</v>
      </c>
      <c r="Y137" s="259">
        <f t="shared" si="114"/>
        <v>431.21228142160419</v>
      </c>
      <c r="Z137" s="259">
        <f t="shared" si="114"/>
        <v>417.15575140765372</v>
      </c>
      <c r="AA137" s="259">
        <f t="shared" si="114"/>
        <v>427.94473375646811</v>
      </c>
      <c r="AB137" s="259">
        <f t="shared" si="114"/>
        <v>455.79038390690323</v>
      </c>
      <c r="AC137" s="259">
        <f>AC145/AC142</f>
        <v>445.20233482626804</v>
      </c>
      <c r="AD137" s="275">
        <v>400</v>
      </c>
      <c r="AF137" s="314">
        <v>396.551258150004</v>
      </c>
      <c r="AG137" s="314">
        <f>AF137</f>
        <v>396.551258150004</v>
      </c>
      <c r="AH137" s="314">
        <f t="shared" si="109"/>
        <v>396.551258150004</v>
      </c>
      <c r="AI137" s="314">
        <f t="shared" si="109"/>
        <v>396.551258150004</v>
      </c>
      <c r="AJ137" s="314">
        <f t="shared" si="109"/>
        <v>396.551258150004</v>
      </c>
      <c r="AK137" s="314">
        <f t="shared" si="109"/>
        <v>396.551258150004</v>
      </c>
      <c r="AL137" s="262">
        <f>AD137</f>
        <v>400</v>
      </c>
      <c r="AM137" s="262">
        <f t="shared" si="109"/>
        <v>400</v>
      </c>
      <c r="AN137" s="262">
        <f t="shared" si="109"/>
        <v>400</v>
      </c>
      <c r="AO137" s="262">
        <f t="shared" si="109"/>
        <v>400</v>
      </c>
      <c r="AP137" s="262">
        <f t="shared" si="109"/>
        <v>400</v>
      </c>
      <c r="AQ137" s="262">
        <f t="shared" si="109"/>
        <v>400</v>
      </c>
      <c r="AR137" s="262">
        <f t="shared" si="109"/>
        <v>400</v>
      </c>
      <c r="AS137" s="262">
        <f t="shared" si="109"/>
        <v>400</v>
      </c>
      <c r="AT137" s="262">
        <f t="shared" si="109"/>
        <v>400</v>
      </c>
      <c r="AU137" s="262">
        <f t="shared" si="109"/>
        <v>400</v>
      </c>
      <c r="AV137" s="262">
        <f t="shared" si="109"/>
        <v>400</v>
      </c>
      <c r="AW137" s="262">
        <f t="shared" si="109"/>
        <v>400</v>
      </c>
      <c r="AX137" s="262">
        <f t="shared" si="110"/>
        <v>400</v>
      </c>
      <c r="AY137" s="262">
        <f t="shared" si="110"/>
        <v>400</v>
      </c>
      <c r="AZ137" s="262">
        <f t="shared" si="110"/>
        <v>400</v>
      </c>
      <c r="BA137" s="262">
        <f t="shared" si="110"/>
        <v>400</v>
      </c>
      <c r="BB137" s="262">
        <f t="shared" si="110"/>
        <v>400</v>
      </c>
      <c r="BC137" s="262">
        <f t="shared" si="110"/>
        <v>400</v>
      </c>
      <c r="BD137" s="262">
        <f t="shared" si="110"/>
        <v>400</v>
      </c>
      <c r="BE137" s="262">
        <f t="shared" si="110"/>
        <v>400</v>
      </c>
      <c r="BF137" s="262">
        <f t="shared" si="110"/>
        <v>400</v>
      </c>
      <c r="BG137" s="262">
        <f t="shared" si="110"/>
        <v>400</v>
      </c>
      <c r="BH137" s="262">
        <f t="shared" si="110"/>
        <v>400</v>
      </c>
      <c r="BI137" s="262">
        <f t="shared" si="110"/>
        <v>400</v>
      </c>
      <c r="BJ137" s="262">
        <f t="shared" si="110"/>
        <v>400</v>
      </c>
      <c r="BK137" s="262">
        <f t="shared" si="110"/>
        <v>400</v>
      </c>
      <c r="BL137" s="262">
        <f t="shared" si="110"/>
        <v>400</v>
      </c>
      <c r="BM137" s="262">
        <f t="shared" si="110"/>
        <v>400</v>
      </c>
      <c r="BN137" s="262">
        <f t="shared" si="111"/>
        <v>400</v>
      </c>
      <c r="BO137" s="262">
        <f t="shared" si="111"/>
        <v>400</v>
      </c>
    </row>
    <row r="138" spans="2:67" x14ac:dyDescent="0.25">
      <c r="B138" s="246" t="s">
        <v>134</v>
      </c>
      <c r="C138" s="247"/>
      <c r="D138" s="253">
        <f t="shared" ref="D138:AB138" si="115">D146/D145</f>
        <v>1.4999980517602946E-2</v>
      </c>
      <c r="E138" s="253">
        <f t="shared" si="115"/>
        <v>1.4999985641371189E-2</v>
      </c>
      <c r="F138" s="253">
        <f t="shared" si="115"/>
        <v>1.4999994896450819E-2</v>
      </c>
      <c r="G138" s="253">
        <f t="shared" si="115"/>
        <v>1.4999995338285306E-2</v>
      </c>
      <c r="H138" s="253">
        <f t="shared" si="115"/>
        <v>2.9730253074336372E-2</v>
      </c>
      <c r="I138" s="253">
        <f t="shared" si="115"/>
        <v>2.9688350204567171E-2</v>
      </c>
      <c r="J138" s="253">
        <f t="shared" si="115"/>
        <v>2.9773186222590581E-2</v>
      </c>
      <c r="K138" s="253">
        <f t="shared" si="115"/>
        <v>2.9715106086896526E-2</v>
      </c>
      <c r="L138" s="253">
        <f t="shared" si="115"/>
        <v>2.9636818766486678E-2</v>
      </c>
      <c r="M138" s="253">
        <f t="shared" si="115"/>
        <v>2.9515313976207349E-2</v>
      </c>
      <c r="N138" s="253">
        <f t="shared" si="115"/>
        <v>2.9583722830578547E-2</v>
      </c>
      <c r="O138" s="253">
        <f t="shared" si="115"/>
        <v>2.9592116953982166E-2</v>
      </c>
      <c r="P138" s="253">
        <f t="shared" si="115"/>
        <v>2.9614632474808056E-2</v>
      </c>
      <c r="Q138" s="253">
        <f t="shared" si="115"/>
        <v>2.9689232159946431E-2</v>
      </c>
      <c r="R138" s="253">
        <f t="shared" si="115"/>
        <v>2.9514165215656037E-2</v>
      </c>
      <c r="S138" s="253">
        <f t="shared" si="115"/>
        <v>2.9623368969572079E-2</v>
      </c>
      <c r="T138" s="253">
        <f t="shared" si="115"/>
        <v>2.9580205310995505E-2</v>
      </c>
      <c r="U138" s="253">
        <f t="shared" si="115"/>
        <v>2.960512294180221E-2</v>
      </c>
      <c r="V138" s="253">
        <f t="shared" si="115"/>
        <v>5.0003547035474896E-2</v>
      </c>
      <c r="W138" s="253">
        <f t="shared" si="115"/>
        <v>5.0011096933792416E-2</v>
      </c>
      <c r="X138" s="253">
        <f t="shared" si="115"/>
        <v>5.000933417707535E-2</v>
      </c>
      <c r="Y138" s="253">
        <f t="shared" si="115"/>
        <v>5.0043083650641335E-2</v>
      </c>
      <c r="Z138" s="253">
        <f t="shared" si="115"/>
        <v>4.9998693360483987E-2</v>
      </c>
      <c r="AA138" s="253">
        <f t="shared" si="115"/>
        <v>5.0109300750885717E-2</v>
      </c>
      <c r="AB138" s="253">
        <f t="shared" si="115"/>
        <v>5.008973026100471E-2</v>
      </c>
      <c r="AC138" s="253">
        <f>AC146/AC145</f>
        <v>5.019423580212419E-2</v>
      </c>
      <c r="AD138" s="288">
        <f>SUM(W146:AC146)/SUM(W145:AC145)</f>
        <v>5.0065398570920024E-2</v>
      </c>
      <c r="AF138" s="254">
        <f>AD138</f>
        <v>5.0065398570920024E-2</v>
      </c>
      <c r="AG138" s="254">
        <f>AF138</f>
        <v>5.0065398570920024E-2</v>
      </c>
      <c r="AH138" s="254">
        <f t="shared" si="109"/>
        <v>5.0065398570920024E-2</v>
      </c>
      <c r="AI138" s="254">
        <f t="shared" si="109"/>
        <v>5.0065398570920024E-2</v>
      </c>
      <c r="AJ138" s="254">
        <f t="shared" si="109"/>
        <v>5.0065398570920024E-2</v>
      </c>
      <c r="AK138" s="254">
        <f t="shared" si="109"/>
        <v>5.0065398570920024E-2</v>
      </c>
      <c r="AL138" s="254">
        <f>AD138</f>
        <v>5.0065398570920024E-2</v>
      </c>
      <c r="AM138" s="254">
        <f t="shared" si="109"/>
        <v>5.0065398570920024E-2</v>
      </c>
      <c r="AN138" s="254">
        <f t="shared" si="109"/>
        <v>5.0065398570920024E-2</v>
      </c>
      <c r="AO138" s="254">
        <f t="shared" si="109"/>
        <v>5.0065398570920024E-2</v>
      </c>
      <c r="AP138" s="254">
        <f t="shared" si="109"/>
        <v>5.0065398570920024E-2</v>
      </c>
      <c r="AQ138" s="254">
        <f t="shared" si="109"/>
        <v>5.0065398570920024E-2</v>
      </c>
      <c r="AR138" s="254">
        <f t="shared" si="109"/>
        <v>5.0065398570920024E-2</v>
      </c>
      <c r="AS138" s="254">
        <f t="shared" si="109"/>
        <v>5.0065398570920024E-2</v>
      </c>
      <c r="AT138" s="254">
        <f t="shared" si="109"/>
        <v>5.0065398570920024E-2</v>
      </c>
      <c r="AU138" s="254">
        <f t="shared" si="109"/>
        <v>5.0065398570920024E-2</v>
      </c>
      <c r="AV138" s="254">
        <f t="shared" si="109"/>
        <v>5.0065398570920024E-2</v>
      </c>
      <c r="AW138" s="254">
        <f t="shared" si="109"/>
        <v>5.0065398570920024E-2</v>
      </c>
      <c r="AX138" s="254">
        <f t="shared" si="110"/>
        <v>5.0065398570920024E-2</v>
      </c>
      <c r="AY138" s="254">
        <f t="shared" si="110"/>
        <v>5.0065398570920024E-2</v>
      </c>
      <c r="AZ138" s="254">
        <f t="shared" si="110"/>
        <v>5.0065398570920024E-2</v>
      </c>
      <c r="BA138" s="254">
        <f t="shared" si="110"/>
        <v>5.0065398570920024E-2</v>
      </c>
      <c r="BB138" s="254">
        <f t="shared" si="110"/>
        <v>5.0065398570920024E-2</v>
      </c>
      <c r="BC138" s="254">
        <f t="shared" si="110"/>
        <v>5.0065398570920024E-2</v>
      </c>
      <c r="BD138" s="254">
        <f t="shared" si="110"/>
        <v>5.0065398570920024E-2</v>
      </c>
      <c r="BE138" s="254">
        <f t="shared" si="110"/>
        <v>5.0065398570920024E-2</v>
      </c>
      <c r="BF138" s="254">
        <f t="shared" si="110"/>
        <v>5.0065398570920024E-2</v>
      </c>
      <c r="BG138" s="254">
        <f t="shared" si="110"/>
        <v>5.0065398570920024E-2</v>
      </c>
      <c r="BH138" s="254">
        <f t="shared" si="110"/>
        <v>5.0065398570920024E-2</v>
      </c>
      <c r="BI138" s="254">
        <f t="shared" si="110"/>
        <v>5.0065398570920024E-2</v>
      </c>
      <c r="BJ138" s="254">
        <f t="shared" si="110"/>
        <v>5.0065398570920024E-2</v>
      </c>
      <c r="BK138" s="254">
        <f t="shared" si="110"/>
        <v>5.0065398570920024E-2</v>
      </c>
      <c r="BL138" s="254">
        <f t="shared" si="110"/>
        <v>5.0065398570920024E-2</v>
      </c>
      <c r="BM138" s="254">
        <f t="shared" si="110"/>
        <v>5.0065398570920024E-2</v>
      </c>
      <c r="BN138" s="254">
        <f t="shared" si="111"/>
        <v>5.0065398570920024E-2</v>
      </c>
      <c r="BO138" s="254">
        <f t="shared" si="111"/>
        <v>5.0065398570920024E-2</v>
      </c>
    </row>
    <row r="140" spans="2:67" x14ac:dyDescent="0.25">
      <c r="B140" t="s">
        <v>317</v>
      </c>
      <c r="D140" s="7">
        <f>'ANS_RevData (LA)'!D140+'ANS_RevData (IB)'!D140+'ANS_RevData (IL)'!D140+'ANS_RevData (AB)'!D140+'ANS_RevData (EN)'!D140+'ANS_RevData (PH)'!D140+'ANS_RevData (OT)'!D140</f>
        <v>971</v>
      </c>
      <c r="E140" s="7">
        <f>'ANS_RevData (LA)'!E140+'ANS_RevData (IB)'!E140+'ANS_RevData (IL)'!E140+'ANS_RevData (AB)'!E140+'ANS_RevData (EN)'!E140+'ANS_RevData (PH)'!E140+'ANS_RevData (OT)'!E140</f>
        <v>1032</v>
      </c>
      <c r="F140" s="7">
        <f>'ANS_RevData (LA)'!F140+'ANS_RevData (IB)'!F140+'ANS_RevData (IL)'!F140+'ANS_RevData (AB)'!F140+'ANS_RevData (EN)'!F140+'ANS_RevData (PH)'!F140+'ANS_RevData (OT)'!F140</f>
        <v>1269</v>
      </c>
      <c r="G140" s="7">
        <f>'ANS_RevData (LA)'!G140+'ANS_RevData (IB)'!G140+'ANS_RevData (IL)'!G140+'ANS_RevData (AB)'!G140+'ANS_RevData (EN)'!G140+'ANS_RevData (PH)'!G140+'ANS_RevData (OT)'!G140</f>
        <v>1523</v>
      </c>
      <c r="H140" s="7">
        <f>'ANS_RevData (LA)'!H140+'ANS_RevData (IB)'!H140+'ANS_RevData (IL)'!H140+'ANS_RevData (AB)'!H140+'ANS_RevData (EN)'!H140+'ANS_RevData (PH)'!H140+'ANS_RevData (OT)'!H140</f>
        <v>1998</v>
      </c>
      <c r="I140" s="7">
        <f>'ANS_RevData (LA)'!I140+'ANS_RevData (IB)'!I140+'ANS_RevData (IL)'!I140+'ANS_RevData (AB)'!I140+'ANS_RevData (EN)'!I140+'ANS_RevData (PH)'!I140+'ANS_RevData (OT)'!I140</f>
        <v>1970</v>
      </c>
      <c r="J140" s="7">
        <f>'ANS_RevData (LA)'!J140+'ANS_RevData (IB)'!J140+'ANS_RevData (IL)'!J140+'ANS_RevData (AB)'!J140+'ANS_RevData (EN)'!J140+'ANS_RevData (PH)'!J140+'ANS_RevData (OT)'!J140</f>
        <v>2144</v>
      </c>
      <c r="K140" s="7">
        <f>'ANS_RevData (LA)'!K140+'ANS_RevData (IB)'!K140+'ANS_RevData (IL)'!K140+'ANS_RevData (AB)'!K140+'ANS_RevData (EN)'!K140+'ANS_RevData (PH)'!K140+'ANS_RevData (OT)'!K140</f>
        <v>2197</v>
      </c>
      <c r="L140" s="7">
        <f>'ANS_RevData (LA)'!L140+'ANS_RevData (IB)'!L140+'ANS_RevData (IL)'!L140+'ANS_RevData (AB)'!L140+'ANS_RevData (EN)'!L140+'ANS_RevData (PH)'!L140+'ANS_RevData (OT)'!L140</f>
        <v>2292</v>
      </c>
      <c r="M140" s="7">
        <f>'ANS_RevData (LA)'!M140+'ANS_RevData (IB)'!M140+'ANS_RevData (IL)'!M140+'ANS_RevData (AB)'!M140+'ANS_RevData (EN)'!M140+'ANS_RevData (PH)'!M140+'ANS_RevData (OT)'!M140</f>
        <v>2349</v>
      </c>
      <c r="N140" s="7">
        <f>'ANS_RevData (LA)'!N140+'ANS_RevData (IB)'!N140+'ANS_RevData (IL)'!N140+'ANS_RevData (AB)'!N140+'ANS_RevData (EN)'!N140+'ANS_RevData (PH)'!N140+'ANS_RevData (OT)'!N140</f>
        <v>2445</v>
      </c>
      <c r="O140" s="7">
        <f>'ANS_RevData (LA)'!O140+'ANS_RevData (IB)'!O140+'ANS_RevData (IL)'!O140+'ANS_RevData (AB)'!O140+'ANS_RevData (EN)'!O140+'ANS_RevData (PH)'!O140+'ANS_RevData (OT)'!O140</f>
        <v>2417</v>
      </c>
      <c r="P140" s="7">
        <f>'ANS_RevData (LA)'!P140+'ANS_RevData (IB)'!P140+'ANS_RevData (IL)'!P140+'ANS_RevData (AB)'!P140+'ANS_RevData (EN)'!P140+'ANS_RevData (PH)'!P140+'ANS_RevData (OT)'!P140</f>
        <v>2830</v>
      </c>
      <c r="Q140" s="7">
        <f>'ANS_RevData (LA)'!Q140+'ANS_RevData (IB)'!Q140+'ANS_RevData (IL)'!Q140+'ANS_RevData (AB)'!Q140+'ANS_RevData (EN)'!Q140+'ANS_RevData (PH)'!Q140+'ANS_RevData (OT)'!Q140</f>
        <v>3004</v>
      </c>
      <c r="R140" s="7">
        <f>'ANS_RevData (LA)'!R140+'ANS_RevData (IB)'!R140+'ANS_RevData (IL)'!R140+'ANS_RevData (AB)'!R140+'ANS_RevData (EN)'!R140+'ANS_RevData (PH)'!R140+'ANS_RevData (OT)'!R140</f>
        <v>3169</v>
      </c>
      <c r="S140" s="7">
        <f>'ANS_RevData (LA)'!S140+'ANS_RevData (IB)'!S140+'ANS_RevData (IL)'!S140+'ANS_RevData (AB)'!S140+'ANS_RevData (EN)'!S140+'ANS_RevData (PH)'!S140+'ANS_RevData (OT)'!S140</f>
        <v>3241</v>
      </c>
      <c r="T140" s="7">
        <f>'ANS_RevData (LA)'!T140+'ANS_RevData (IB)'!T140+'ANS_RevData (IL)'!T140+'ANS_RevData (AB)'!T140+'ANS_RevData (EN)'!T140+'ANS_RevData (PH)'!T140+'ANS_RevData (OT)'!T140</f>
        <v>3488</v>
      </c>
      <c r="U140" s="7">
        <f>'ANS_RevData (LA)'!U140+'ANS_RevData (IB)'!U140+'ANS_RevData (IL)'!U140+'ANS_RevData (AB)'!U140+'ANS_RevData (EN)'!U140+'ANS_RevData (PH)'!U140+'ANS_RevData (OT)'!U140</f>
        <v>3617</v>
      </c>
      <c r="V140" s="7">
        <f>'ANS_RevData (LA)'!V140+'ANS_RevData (IB)'!V140+'ANS_RevData (IL)'!V140+'ANS_RevData (AB)'!V140+'ANS_RevData (EN)'!V140+'ANS_RevData (PH)'!V140+'ANS_RevData (OT)'!V140</f>
        <v>3932</v>
      </c>
      <c r="W140" s="7">
        <f>'ANS_RevData (LA)'!W140+'ANS_RevData (IB)'!W140+'ANS_RevData (IL)'!W140+'ANS_RevData (AB)'!W140+'ANS_RevData (EN)'!W140+'ANS_RevData (PH)'!W140+'ANS_RevData (OT)'!W140</f>
        <v>4271</v>
      </c>
      <c r="X140" s="7">
        <f>'ANS_RevData (LA)'!X140+'ANS_RevData (IB)'!X140+'ANS_RevData (IL)'!X140+'ANS_RevData (AB)'!X140+'ANS_RevData (EN)'!X140+'ANS_RevData (PH)'!X140+'ANS_RevData (OT)'!X140</f>
        <v>4583</v>
      </c>
      <c r="Y140" s="7">
        <f>'ANS_RevData (LA)'!Y140+'ANS_RevData (IB)'!Y140+'ANS_RevData (IL)'!Y140+'ANS_RevData (AB)'!Y140+'ANS_RevData (EN)'!Y140+'ANS_RevData (PH)'!Y140+'ANS_RevData (OT)'!Y140</f>
        <v>4828</v>
      </c>
      <c r="Z140" s="7">
        <f>'ANS_RevData (LA)'!Z140+'ANS_RevData (IB)'!Z140+'ANS_RevData (IL)'!Z140+'ANS_RevData (AB)'!Z140+'ANS_RevData (EN)'!Z140+'ANS_RevData (PH)'!Z140+'ANS_RevData (OT)'!Z140</f>
        <v>4913</v>
      </c>
      <c r="AA140" s="7">
        <f>'ANS_RevData (LA)'!AA140+'ANS_RevData (IB)'!AA140+'ANS_RevData (IL)'!AA140+'ANS_RevData (AB)'!AA140+'ANS_RevData (EN)'!AA140+'ANS_RevData (PH)'!AA140+'ANS_RevData (OT)'!AA140</f>
        <v>4923</v>
      </c>
      <c r="AB140" s="7">
        <f>'ANS_RevData (LA)'!AB140+'ANS_RevData (IB)'!AB140+'ANS_RevData (IL)'!AB140+'ANS_RevData (AB)'!AB140+'ANS_RevData (EN)'!AB140+'ANS_RevData (PH)'!AB140+'ANS_RevData (OT)'!AB140</f>
        <v>4799</v>
      </c>
      <c r="AC140" s="7">
        <f>'ANS_RevData (LA)'!AC140+'ANS_RevData (IB)'!AC140+'ANS_RevData (IL)'!AC140+'ANS_RevData (AB)'!AC140+'ANS_RevData (EN)'!AC140+'ANS_RevData (PH)'!AC140+'ANS_RevData (OT)'!AC140</f>
        <v>5050</v>
      </c>
      <c r="AF140" s="7">
        <f t="shared" ref="AF140:AG143" si="116">AB140</f>
        <v>4799</v>
      </c>
      <c r="AG140" s="7">
        <f t="shared" si="116"/>
        <v>5050</v>
      </c>
      <c r="AH140" s="7" t="e">
        <f>'ANS_RevData (LA)'!AH140+'ANS_RevData (IB)'!AH140+'ANS_RevData (IL)'!AH140+'ANS_RevData (AB)'!AH140+'ANS_RevData (EN)'!AH140+'ANS_RevData (PH)'!AH140+'ANS_RevData (OT)'!AH140</f>
        <v>#VALUE!</v>
      </c>
      <c r="AI140" s="7" t="e">
        <f>'ANS_RevData (LA)'!AI140+'ANS_RevData (IB)'!AI140+'ANS_RevData (IL)'!AI140+'ANS_RevData (AB)'!AI140+'ANS_RevData (EN)'!AI140+'ANS_RevData (PH)'!AI140+'ANS_RevData (OT)'!AI140</f>
        <v>#VALUE!</v>
      </c>
      <c r="AJ140" s="9" t="e">
        <f>'ANS_RevData (LA)'!AJ140+'ANS_RevData (IB)'!AJ140+'ANS_RevData (IL)'!AJ140+'ANS_RevData (AB)'!AJ140+'ANS_RevData (EN)'!AJ140+'ANS_RevData (PH)'!AJ140+'ANS_RevData (OT)'!AJ140</f>
        <v>#VALUE!</v>
      </c>
      <c r="AK140" s="9" t="e">
        <f>'ANS_RevData (LA)'!AK140+'ANS_RevData (IB)'!AK140+'ANS_RevData (IL)'!AK140+'ANS_RevData (AB)'!AK140+'ANS_RevData (EN)'!AK140+'ANS_RevData (PH)'!AK140+'ANS_RevData (OT)'!AK140</f>
        <v>#VALUE!</v>
      </c>
      <c r="AL140" s="9" t="e">
        <f>'ANS_RevData (LA)'!AL140+'ANS_RevData (IB)'!AL140+'ANS_RevData (IL)'!AL140+'ANS_RevData (AB)'!AL140+'ANS_RevData (EN)'!AL140+'ANS_RevData (PH)'!AL140+'ANS_RevData (OT)'!AL140</f>
        <v>#VALUE!</v>
      </c>
      <c r="AM140" s="9" t="e">
        <f>'ANS_RevData (LA)'!AM140+'ANS_RevData (IB)'!AM140+'ANS_RevData (IL)'!AM140+'ANS_RevData (AB)'!AM140+'ANS_RevData (EN)'!AM140+'ANS_RevData (PH)'!AM140+'ANS_RevData (OT)'!AM140</f>
        <v>#VALUE!</v>
      </c>
      <c r="AN140" s="9" t="e">
        <f>'ANS_RevData (LA)'!AN140+'ANS_RevData (IB)'!AN140+'ANS_RevData (IL)'!AN140+'ANS_RevData (AB)'!AN140+'ANS_RevData (EN)'!AN140+'ANS_RevData (PH)'!AN140+'ANS_RevData (OT)'!AN140</f>
        <v>#VALUE!</v>
      </c>
      <c r="AO140" s="9" t="e">
        <f>'ANS_RevData (LA)'!AO140+'ANS_RevData (IB)'!AO140+'ANS_RevData (IL)'!AO140+'ANS_RevData (AB)'!AO140+'ANS_RevData (EN)'!AO140+'ANS_RevData (PH)'!AO140+'ANS_RevData (OT)'!AO140</f>
        <v>#VALUE!</v>
      </c>
      <c r="AP140" s="9" t="e">
        <f>'ANS_RevData (LA)'!AP140+'ANS_RevData (IB)'!AP140+'ANS_RevData (IL)'!AP140+'ANS_RevData (AB)'!AP140+'ANS_RevData (EN)'!AP140+'ANS_RevData (PH)'!AP140+'ANS_RevData (OT)'!AP140</f>
        <v>#VALUE!</v>
      </c>
      <c r="AQ140" s="9" t="e">
        <f>'ANS_RevData (LA)'!AQ140+'ANS_RevData (IB)'!AQ140+'ANS_RevData (IL)'!AQ140+'ANS_RevData (AB)'!AQ140+'ANS_RevData (EN)'!AQ140+'ANS_RevData (PH)'!AQ140+'ANS_RevData (OT)'!AQ140</f>
        <v>#VALUE!</v>
      </c>
      <c r="AR140" s="9" t="e">
        <f>'ANS_RevData (LA)'!AR140+'ANS_RevData (IB)'!AR140+'ANS_RevData (IL)'!AR140+'ANS_RevData (AB)'!AR140+'ANS_RevData (EN)'!AR140+'ANS_RevData (PH)'!AR140+'ANS_RevData (OT)'!AR140</f>
        <v>#VALUE!</v>
      </c>
      <c r="AS140" s="9" t="e">
        <f>'ANS_RevData (LA)'!AS140+'ANS_RevData (IB)'!AS140+'ANS_RevData (IL)'!AS140+'ANS_RevData (AB)'!AS140+'ANS_RevData (EN)'!AS140+'ANS_RevData (PH)'!AS140+'ANS_RevData (OT)'!AS140</f>
        <v>#VALUE!</v>
      </c>
      <c r="AT140" s="9" t="e">
        <f>'ANS_RevData (LA)'!AT140+'ANS_RevData (IB)'!AT140+'ANS_RevData (IL)'!AT140+'ANS_RevData (AB)'!AT140+'ANS_RevData (EN)'!AT140+'ANS_RevData (PH)'!AT140+'ANS_RevData (OT)'!AT140</f>
        <v>#VALUE!</v>
      </c>
      <c r="AU140" s="9" t="e">
        <f>'ANS_RevData (LA)'!AU140+'ANS_RevData (IB)'!AU140+'ANS_RevData (IL)'!AU140+'ANS_RevData (AB)'!AU140+'ANS_RevData (EN)'!AU140+'ANS_RevData (PH)'!AU140+'ANS_RevData (OT)'!AU140</f>
        <v>#VALUE!</v>
      </c>
      <c r="AV140" s="9" t="e">
        <f>'ANS_RevData (LA)'!AV140+'ANS_RevData (IB)'!AV140+'ANS_RevData (IL)'!AV140+'ANS_RevData (AB)'!AV140+'ANS_RevData (EN)'!AV140+'ANS_RevData (PH)'!AV140+'ANS_RevData (OT)'!AV140</f>
        <v>#VALUE!</v>
      </c>
      <c r="AW140" s="9" t="e">
        <f>'ANS_RevData (LA)'!AW140+'ANS_RevData (IB)'!AW140+'ANS_RevData (IL)'!AW140+'ANS_RevData (AB)'!AW140+'ANS_RevData (EN)'!AW140+'ANS_RevData (PH)'!AW140+'ANS_RevData (OT)'!AW140</f>
        <v>#VALUE!</v>
      </c>
      <c r="AX140" s="9" t="e">
        <f>'ANS_RevData (LA)'!AX140+'ANS_RevData (IB)'!AX140+'ANS_RevData (IL)'!AX140+'ANS_RevData (AB)'!AX140+'ANS_RevData (EN)'!AX140+'ANS_RevData (PH)'!AX140+'ANS_RevData (OT)'!AX140</f>
        <v>#VALUE!</v>
      </c>
      <c r="AY140" s="9" t="e">
        <f>'ANS_RevData (LA)'!AY140+'ANS_RevData (IB)'!AY140+'ANS_RevData (IL)'!AY140+'ANS_RevData (AB)'!AY140+'ANS_RevData (EN)'!AY140+'ANS_RevData (PH)'!AY140+'ANS_RevData (OT)'!AY140</f>
        <v>#VALUE!</v>
      </c>
      <c r="AZ140" s="9" t="e">
        <f>'ANS_RevData (LA)'!AZ140+'ANS_RevData (IB)'!AZ140+'ANS_RevData (IL)'!AZ140+'ANS_RevData (AB)'!AZ140+'ANS_RevData (EN)'!AZ140+'ANS_RevData (PH)'!AZ140+'ANS_RevData (OT)'!AZ140</f>
        <v>#VALUE!</v>
      </c>
      <c r="BA140" s="9" t="e">
        <f>'ANS_RevData (LA)'!BA140+'ANS_RevData (IB)'!BA140+'ANS_RevData (IL)'!BA140+'ANS_RevData (AB)'!BA140+'ANS_RevData (EN)'!BA140+'ANS_RevData (PH)'!BA140+'ANS_RevData (OT)'!BA140</f>
        <v>#VALUE!</v>
      </c>
      <c r="BB140" s="9" t="e">
        <f>'ANS_RevData (LA)'!BB140+'ANS_RevData (IB)'!BB140+'ANS_RevData (IL)'!BB140+'ANS_RevData (AB)'!BB140+'ANS_RevData (EN)'!BB140+'ANS_RevData (PH)'!BB140+'ANS_RevData (OT)'!BB140</f>
        <v>#VALUE!</v>
      </c>
      <c r="BC140" s="9" t="e">
        <f>'ANS_RevData (LA)'!BC140+'ANS_RevData (IB)'!BC140+'ANS_RevData (IL)'!BC140+'ANS_RevData (AB)'!BC140+'ANS_RevData (EN)'!BC140+'ANS_RevData (PH)'!BC140+'ANS_RevData (OT)'!BC140</f>
        <v>#VALUE!</v>
      </c>
      <c r="BD140" s="9" t="e">
        <f>'ANS_RevData (LA)'!BD140+'ANS_RevData (IB)'!BD140+'ANS_RevData (IL)'!BD140+'ANS_RevData (AB)'!BD140+'ANS_RevData (EN)'!BD140+'ANS_RevData (PH)'!BD140+'ANS_RevData (OT)'!BD140</f>
        <v>#VALUE!</v>
      </c>
      <c r="BE140" s="9" t="e">
        <f>'ANS_RevData (LA)'!BE140+'ANS_RevData (IB)'!BE140+'ANS_RevData (IL)'!BE140+'ANS_RevData (AB)'!BE140+'ANS_RevData (EN)'!BE140+'ANS_RevData (PH)'!BE140+'ANS_RevData (OT)'!BE140</f>
        <v>#VALUE!</v>
      </c>
      <c r="BF140" s="9" t="e">
        <f>'ANS_RevData (LA)'!BF140+'ANS_RevData (IB)'!BF140+'ANS_RevData (IL)'!BF140+'ANS_RevData (AB)'!BF140+'ANS_RevData (EN)'!BF140+'ANS_RevData (PH)'!BF140+'ANS_RevData (OT)'!BF140</f>
        <v>#VALUE!</v>
      </c>
      <c r="BG140" s="9" t="e">
        <f>'ANS_RevData (LA)'!BG140+'ANS_RevData (IB)'!BG140+'ANS_RevData (IL)'!BG140+'ANS_RevData (AB)'!BG140+'ANS_RevData (EN)'!BG140+'ANS_RevData (PH)'!BG140+'ANS_RevData (OT)'!BG140</f>
        <v>#VALUE!</v>
      </c>
      <c r="BH140" s="9" t="e">
        <f>'ANS_RevData (LA)'!BH140+'ANS_RevData (IB)'!BH140+'ANS_RevData (IL)'!BH140+'ANS_RevData (AB)'!BH140+'ANS_RevData (EN)'!BH140+'ANS_RevData (PH)'!BH140+'ANS_RevData (OT)'!BH140</f>
        <v>#VALUE!</v>
      </c>
      <c r="BI140" s="9" t="e">
        <f>'ANS_RevData (LA)'!BI140+'ANS_RevData (IB)'!BI140+'ANS_RevData (IL)'!BI140+'ANS_RevData (AB)'!BI140+'ANS_RevData (EN)'!BI140+'ANS_RevData (PH)'!BI140+'ANS_RevData (OT)'!BI140</f>
        <v>#VALUE!</v>
      </c>
      <c r="BJ140" s="9" t="e">
        <f>'ANS_RevData (LA)'!BJ140+'ANS_RevData (IB)'!BJ140+'ANS_RevData (IL)'!BJ140+'ANS_RevData (AB)'!BJ140+'ANS_RevData (EN)'!BJ140+'ANS_RevData (PH)'!BJ140+'ANS_RevData (OT)'!BJ140</f>
        <v>#VALUE!</v>
      </c>
      <c r="BK140" s="9" t="e">
        <f>'ANS_RevData (LA)'!BK140+'ANS_RevData (IB)'!BK140+'ANS_RevData (IL)'!BK140+'ANS_RevData (AB)'!BK140+'ANS_RevData (EN)'!BK140+'ANS_RevData (PH)'!BK140+'ANS_RevData (OT)'!BK140</f>
        <v>#VALUE!</v>
      </c>
      <c r="BL140" s="9" t="e">
        <f>'ANS_RevData (LA)'!BL140+'ANS_RevData (IB)'!BL140+'ANS_RevData (IL)'!BL140+'ANS_RevData (AB)'!BL140+'ANS_RevData (EN)'!BL140+'ANS_RevData (PH)'!BL140+'ANS_RevData (OT)'!BL140</f>
        <v>#VALUE!</v>
      </c>
      <c r="BM140" s="9" t="e">
        <f>'ANS_RevData (LA)'!BM140+'ANS_RevData (IB)'!BM140+'ANS_RevData (IL)'!BM140+'ANS_RevData (AB)'!BM140+'ANS_RevData (EN)'!BM140+'ANS_RevData (PH)'!BM140+'ANS_RevData (OT)'!BM140</f>
        <v>#VALUE!</v>
      </c>
      <c r="BN140" s="9" t="e">
        <f>'ANS_RevData (LA)'!BN140+'ANS_RevData (IB)'!BN140+'ANS_RevData (IL)'!BN140+'ANS_RevData (AB)'!BN140+'ANS_RevData (EN)'!BN140+'ANS_RevData (PH)'!BN140+'ANS_RevData (OT)'!BN140</f>
        <v>#VALUE!</v>
      </c>
      <c r="BO140" s="9" t="e">
        <f>'ANS_RevData (LA)'!BO140+'ANS_RevData (IB)'!BO140+'ANS_RevData (IL)'!BO140+'ANS_RevData (AB)'!BO140+'ANS_RevData (EN)'!BO140+'ANS_RevData (PH)'!BO140+'ANS_RevData (OT)'!BO140</f>
        <v>#VALUE!</v>
      </c>
    </row>
    <row r="141" spans="2:67" x14ac:dyDescent="0.25">
      <c r="B141" s="263" t="s">
        <v>318</v>
      </c>
      <c r="D141" s="7">
        <f>'ANS_RevData (LA)'!D141+'ANS_RevData (IB)'!D141+'ANS_RevData (IL)'!D141+'ANS_RevData (AB)'!D141+'ANS_RevData (EN)'!D141+'ANS_RevData (PH)'!D141+'ANS_RevData (OT)'!D141</f>
        <v>102</v>
      </c>
      <c r="E141" s="7">
        <f>'ANS_RevData (LA)'!E141+'ANS_RevData (IB)'!E141+'ANS_RevData (IL)'!E141+'ANS_RevData (AB)'!E141+'ANS_RevData (EN)'!E141+'ANS_RevData (PH)'!E141+'ANS_RevData (OT)'!E141</f>
        <v>101</v>
      </c>
      <c r="F141" s="7">
        <f>'ANS_RevData (LA)'!F141+'ANS_RevData (IB)'!F141+'ANS_RevData (IL)'!F141+'ANS_RevData (AB)'!F141+'ANS_RevData (EN)'!F141+'ANS_RevData (PH)'!F141+'ANS_RevData (OT)'!F141</f>
        <v>99</v>
      </c>
      <c r="G141" s="7">
        <f>'ANS_RevData (LA)'!G141+'ANS_RevData (IB)'!G141+'ANS_RevData (IL)'!G141+'ANS_RevData (AB)'!G141+'ANS_RevData (EN)'!G141+'ANS_RevData (PH)'!G141+'ANS_RevData (OT)'!G141</f>
        <v>106</v>
      </c>
      <c r="H141" s="7">
        <f>'ANS_RevData (LA)'!H141+'ANS_RevData (IB)'!H141+'ANS_RevData (IL)'!H141+'ANS_RevData (AB)'!H141+'ANS_RevData (EN)'!H141+'ANS_RevData (PH)'!H141+'ANS_RevData (OT)'!H141</f>
        <v>136</v>
      </c>
      <c r="I141" s="7">
        <f>'ANS_RevData (LA)'!I141+'ANS_RevData (IB)'!I141+'ANS_RevData (IL)'!I141+'ANS_RevData (AB)'!I141+'ANS_RevData (EN)'!I141+'ANS_RevData (PH)'!I141+'ANS_RevData (OT)'!I141</f>
        <v>187</v>
      </c>
      <c r="J141" s="7">
        <f>'ANS_RevData (LA)'!J141+'ANS_RevData (IB)'!J141+'ANS_RevData (IL)'!J141+'ANS_RevData (AB)'!J141+'ANS_RevData (EN)'!J141+'ANS_RevData (PH)'!J141+'ANS_RevData (OT)'!J141</f>
        <v>189</v>
      </c>
      <c r="K141" s="7">
        <f>'ANS_RevData (LA)'!K141+'ANS_RevData (IB)'!K141+'ANS_RevData (IL)'!K141+'ANS_RevData (AB)'!K141+'ANS_RevData (EN)'!K141+'ANS_RevData (PH)'!K141+'ANS_RevData (OT)'!K141</f>
        <v>208</v>
      </c>
      <c r="L141" s="7">
        <f>'ANS_RevData (LA)'!L141+'ANS_RevData (IB)'!L141+'ANS_RevData (IL)'!L141+'ANS_RevData (AB)'!L141+'ANS_RevData (EN)'!L141+'ANS_RevData (PH)'!L141+'ANS_RevData (OT)'!L141</f>
        <v>190</v>
      </c>
      <c r="M141" s="7">
        <f>'ANS_RevData (LA)'!M141+'ANS_RevData (IB)'!M141+'ANS_RevData (IL)'!M141+'ANS_RevData (AB)'!M141+'ANS_RevData (EN)'!M141+'ANS_RevData (PH)'!M141+'ANS_RevData (OT)'!M141</f>
        <v>214</v>
      </c>
      <c r="N141" s="7">
        <f>'ANS_RevData (LA)'!N141+'ANS_RevData (IB)'!N141+'ANS_RevData (IL)'!N141+'ANS_RevData (AB)'!N141+'ANS_RevData (EN)'!N141+'ANS_RevData (PH)'!N141+'ANS_RevData (OT)'!N141</f>
        <v>214</v>
      </c>
      <c r="O141" s="7">
        <f>'ANS_RevData (LA)'!O141+'ANS_RevData (IB)'!O141+'ANS_RevData (IL)'!O141+'ANS_RevData (AB)'!O141+'ANS_RevData (EN)'!O141+'ANS_RevData (PH)'!O141+'ANS_RevData (OT)'!O141</f>
        <v>228</v>
      </c>
      <c r="P141" s="7">
        <f>'ANS_RevData (LA)'!P141+'ANS_RevData (IB)'!P141+'ANS_RevData (IL)'!P141+'ANS_RevData (AB)'!P141+'ANS_RevData (EN)'!P141+'ANS_RevData (PH)'!P141+'ANS_RevData (OT)'!P141</f>
        <v>138</v>
      </c>
      <c r="Q141" s="7">
        <f>'ANS_RevData (LA)'!Q141+'ANS_RevData (IB)'!Q141+'ANS_RevData (IL)'!Q141+'ANS_RevData (AB)'!Q141+'ANS_RevData (EN)'!Q141+'ANS_RevData (PH)'!Q141+'ANS_RevData (OT)'!Q141</f>
        <v>223</v>
      </c>
      <c r="R141" s="7">
        <f>'ANS_RevData (LA)'!R141+'ANS_RevData (IB)'!R141+'ANS_RevData (IL)'!R141+'ANS_RevData (AB)'!R141+'ANS_RevData (EN)'!R141+'ANS_RevData (PH)'!R141+'ANS_RevData (OT)'!R141</f>
        <v>181</v>
      </c>
      <c r="S141" s="7">
        <f>'ANS_RevData (LA)'!S141+'ANS_RevData (IB)'!S141+'ANS_RevData (IL)'!S141+'ANS_RevData (AB)'!S141+'ANS_RevData (EN)'!S141+'ANS_RevData (PH)'!S141+'ANS_RevData (OT)'!S141</f>
        <v>279</v>
      </c>
      <c r="T141" s="7">
        <f>'ANS_RevData (LA)'!T141+'ANS_RevData (IB)'!T141+'ANS_RevData (IL)'!T141+'ANS_RevData (AB)'!T141+'ANS_RevData (EN)'!T141+'ANS_RevData (PH)'!T141+'ANS_RevData (OT)'!T141</f>
        <v>245</v>
      </c>
      <c r="U141" s="7">
        <f>'ANS_RevData (LA)'!U141+'ANS_RevData (IB)'!U141+'ANS_RevData (IL)'!U141+'ANS_RevData (AB)'!U141+'ANS_RevData (EN)'!U141+'ANS_RevData (PH)'!U141+'ANS_RevData (OT)'!U141</f>
        <v>279</v>
      </c>
      <c r="V141" s="7">
        <f>'ANS_RevData (LA)'!V141+'ANS_RevData (IB)'!V141+'ANS_RevData (IL)'!V141+'ANS_RevData (AB)'!V141+'ANS_RevData (EN)'!V141+'ANS_RevData (PH)'!V141+'ANS_RevData (OT)'!V141</f>
        <v>293</v>
      </c>
      <c r="W141" s="7">
        <f>'ANS_RevData (LA)'!W141+'ANS_RevData (IB)'!W141+'ANS_RevData (IL)'!W141+'ANS_RevData (AB)'!W141+'ANS_RevData (EN)'!W141+'ANS_RevData (PH)'!W141+'ANS_RevData (OT)'!W141</f>
        <v>293</v>
      </c>
      <c r="X141" s="7">
        <f>'ANS_RevData (LA)'!X141+'ANS_RevData (IB)'!X141+'ANS_RevData (IL)'!X141+'ANS_RevData (AB)'!X141+'ANS_RevData (EN)'!X141+'ANS_RevData (PH)'!X141+'ANS_RevData (OT)'!X141</f>
        <v>318</v>
      </c>
      <c r="Y141" s="7">
        <f>'ANS_RevData (LA)'!Y141+'ANS_RevData (IB)'!Y141+'ANS_RevData (IL)'!Y141+'ANS_RevData (AB)'!Y141+'ANS_RevData (EN)'!Y141+'ANS_RevData (PH)'!Y141+'ANS_RevData (OT)'!Y141</f>
        <v>337</v>
      </c>
      <c r="Z141" s="7">
        <f>'ANS_RevData (LA)'!Z141+'ANS_RevData (IB)'!Z141+'ANS_RevData (IL)'!Z141+'ANS_RevData (AB)'!Z141+'ANS_RevData (EN)'!Z141+'ANS_RevData (PH)'!Z141+'ANS_RevData (OT)'!Z141</f>
        <v>395</v>
      </c>
      <c r="AA141" s="7">
        <f>'ANS_RevData (LA)'!AA141+'ANS_RevData (IB)'!AA141+'ANS_RevData (IL)'!AA141+'ANS_RevData (AB)'!AA141+'ANS_RevData (EN)'!AA141+'ANS_RevData (PH)'!AA141+'ANS_RevData (OT)'!AA141</f>
        <v>410</v>
      </c>
      <c r="AB141" s="7">
        <f>'ANS_RevData (LA)'!AB141+'ANS_RevData (IB)'!AB141+'ANS_RevData (IL)'!AB141+'ANS_RevData (AB)'!AB141+'ANS_RevData (EN)'!AB141+'ANS_RevData (PH)'!AB141+'ANS_RevData (OT)'!AB141</f>
        <v>483</v>
      </c>
      <c r="AC141" s="7">
        <f>'ANS_RevData (LA)'!AC141+'ANS_RevData (IB)'!AC141+'ANS_RevData (IL)'!AC141+'ANS_RevData (AB)'!AC141+'ANS_RevData (EN)'!AC141+'ANS_RevData (PH)'!AC141+'ANS_RevData (OT)'!AC141</f>
        <v>398</v>
      </c>
      <c r="AF141" s="7">
        <f t="shared" si="116"/>
        <v>483</v>
      </c>
      <c r="AG141" s="7">
        <f t="shared" si="116"/>
        <v>398</v>
      </c>
      <c r="AH141" s="7" t="e">
        <f>'ANS_RevData (LA)'!AH141+'ANS_RevData (IB)'!AH141+'ANS_RevData (IL)'!AH141+'ANS_RevData (AB)'!AH141+'ANS_RevData (EN)'!AH141+'ANS_RevData (PH)'!AH141+'ANS_RevData (OT)'!AH141</f>
        <v>#VALUE!</v>
      </c>
      <c r="AI141" s="7" t="e">
        <f>'ANS_RevData (LA)'!AI141+'ANS_RevData (IB)'!AI141+'ANS_RevData (IL)'!AI141+'ANS_RevData (AB)'!AI141+'ANS_RevData (EN)'!AI141+'ANS_RevData (PH)'!AI141+'ANS_RevData (OT)'!AI141</f>
        <v>#VALUE!</v>
      </c>
      <c r="AJ141" s="9" t="e">
        <f>'ANS_RevData (LA)'!AJ141+'ANS_RevData (IB)'!AJ141+'ANS_RevData (IL)'!AJ141+'ANS_RevData (AB)'!AJ141+'ANS_RevData (EN)'!AJ141+'ANS_RevData (PH)'!AJ141+'ANS_RevData (OT)'!AJ141</f>
        <v>#VALUE!</v>
      </c>
      <c r="AK141" s="9" t="e">
        <f>'ANS_RevData (LA)'!AK141+'ANS_RevData (IB)'!AK141+'ANS_RevData (IL)'!AK141+'ANS_RevData (AB)'!AK141+'ANS_RevData (EN)'!AK141+'ANS_RevData (PH)'!AK141+'ANS_RevData (OT)'!AK141</f>
        <v>#VALUE!</v>
      </c>
      <c r="AL141" s="9" t="e">
        <f>'ANS_RevData (LA)'!AL141+'ANS_RevData (IB)'!AL141+'ANS_RevData (IL)'!AL141+'ANS_RevData (AB)'!AL141+'ANS_RevData (EN)'!AL141+'ANS_RevData (PH)'!AL141+'ANS_RevData (OT)'!AL141</f>
        <v>#VALUE!</v>
      </c>
      <c r="AM141" s="9" t="e">
        <f>'ANS_RevData (LA)'!AM141+'ANS_RevData (IB)'!AM141+'ANS_RevData (IL)'!AM141+'ANS_RevData (AB)'!AM141+'ANS_RevData (EN)'!AM141+'ANS_RevData (PH)'!AM141+'ANS_RevData (OT)'!AM141</f>
        <v>#VALUE!</v>
      </c>
      <c r="AN141" s="9" t="e">
        <f>'ANS_RevData (LA)'!AN141+'ANS_RevData (IB)'!AN141+'ANS_RevData (IL)'!AN141+'ANS_RevData (AB)'!AN141+'ANS_RevData (EN)'!AN141+'ANS_RevData (PH)'!AN141+'ANS_RevData (OT)'!AN141</f>
        <v>#VALUE!</v>
      </c>
      <c r="AO141" s="9" t="e">
        <f>'ANS_RevData (LA)'!AO141+'ANS_RevData (IB)'!AO141+'ANS_RevData (IL)'!AO141+'ANS_RevData (AB)'!AO141+'ANS_RevData (EN)'!AO141+'ANS_RevData (PH)'!AO141+'ANS_RevData (OT)'!AO141</f>
        <v>#VALUE!</v>
      </c>
      <c r="AP141" s="9" t="e">
        <f>'ANS_RevData (LA)'!AP141+'ANS_RevData (IB)'!AP141+'ANS_RevData (IL)'!AP141+'ANS_RevData (AB)'!AP141+'ANS_RevData (EN)'!AP141+'ANS_RevData (PH)'!AP141+'ANS_RevData (OT)'!AP141</f>
        <v>#VALUE!</v>
      </c>
      <c r="AQ141" s="9" t="e">
        <f>'ANS_RevData (LA)'!AQ141+'ANS_RevData (IB)'!AQ141+'ANS_RevData (IL)'!AQ141+'ANS_RevData (AB)'!AQ141+'ANS_RevData (EN)'!AQ141+'ANS_RevData (PH)'!AQ141+'ANS_RevData (OT)'!AQ141</f>
        <v>#VALUE!</v>
      </c>
      <c r="AR141" s="9" t="e">
        <f>'ANS_RevData (LA)'!AR141+'ANS_RevData (IB)'!AR141+'ANS_RevData (IL)'!AR141+'ANS_RevData (AB)'!AR141+'ANS_RevData (EN)'!AR141+'ANS_RevData (PH)'!AR141+'ANS_RevData (OT)'!AR141</f>
        <v>#VALUE!</v>
      </c>
      <c r="AS141" s="9" t="e">
        <f>'ANS_RevData (LA)'!AS141+'ANS_RevData (IB)'!AS141+'ANS_RevData (IL)'!AS141+'ANS_RevData (AB)'!AS141+'ANS_RevData (EN)'!AS141+'ANS_RevData (PH)'!AS141+'ANS_RevData (OT)'!AS141</f>
        <v>#VALUE!</v>
      </c>
      <c r="AT141" s="9" t="e">
        <f>'ANS_RevData (LA)'!AT141+'ANS_RevData (IB)'!AT141+'ANS_RevData (IL)'!AT141+'ANS_RevData (AB)'!AT141+'ANS_RevData (EN)'!AT141+'ANS_RevData (PH)'!AT141+'ANS_RevData (OT)'!AT141</f>
        <v>#VALUE!</v>
      </c>
      <c r="AU141" s="9" t="e">
        <f>'ANS_RevData (LA)'!AU141+'ANS_RevData (IB)'!AU141+'ANS_RevData (IL)'!AU141+'ANS_RevData (AB)'!AU141+'ANS_RevData (EN)'!AU141+'ANS_RevData (PH)'!AU141+'ANS_RevData (OT)'!AU141</f>
        <v>#VALUE!</v>
      </c>
      <c r="AV141" s="9" t="e">
        <f>'ANS_RevData (LA)'!AV141+'ANS_RevData (IB)'!AV141+'ANS_RevData (IL)'!AV141+'ANS_RevData (AB)'!AV141+'ANS_RevData (EN)'!AV141+'ANS_RevData (PH)'!AV141+'ANS_RevData (OT)'!AV141</f>
        <v>#VALUE!</v>
      </c>
      <c r="AW141" s="9" t="e">
        <f>'ANS_RevData (LA)'!AW141+'ANS_RevData (IB)'!AW141+'ANS_RevData (IL)'!AW141+'ANS_RevData (AB)'!AW141+'ANS_RevData (EN)'!AW141+'ANS_RevData (PH)'!AW141+'ANS_RevData (OT)'!AW141</f>
        <v>#VALUE!</v>
      </c>
      <c r="AX141" s="9" t="e">
        <f>'ANS_RevData (LA)'!AX141+'ANS_RevData (IB)'!AX141+'ANS_RevData (IL)'!AX141+'ANS_RevData (AB)'!AX141+'ANS_RevData (EN)'!AX141+'ANS_RevData (PH)'!AX141+'ANS_RevData (OT)'!AX141</f>
        <v>#VALUE!</v>
      </c>
      <c r="AY141" s="9" t="e">
        <f>'ANS_RevData (LA)'!AY141+'ANS_RevData (IB)'!AY141+'ANS_RevData (IL)'!AY141+'ANS_RevData (AB)'!AY141+'ANS_RevData (EN)'!AY141+'ANS_RevData (PH)'!AY141+'ANS_RevData (OT)'!AY141</f>
        <v>#VALUE!</v>
      </c>
      <c r="AZ141" s="9" t="e">
        <f>'ANS_RevData (LA)'!AZ141+'ANS_RevData (IB)'!AZ141+'ANS_RevData (IL)'!AZ141+'ANS_RevData (AB)'!AZ141+'ANS_RevData (EN)'!AZ141+'ANS_RevData (PH)'!AZ141+'ANS_RevData (OT)'!AZ141</f>
        <v>#VALUE!</v>
      </c>
      <c r="BA141" s="9" t="e">
        <f>'ANS_RevData (LA)'!BA141+'ANS_RevData (IB)'!BA141+'ANS_RevData (IL)'!BA141+'ANS_RevData (AB)'!BA141+'ANS_RevData (EN)'!BA141+'ANS_RevData (PH)'!BA141+'ANS_RevData (OT)'!BA141</f>
        <v>#VALUE!</v>
      </c>
      <c r="BB141" s="9" t="e">
        <f>'ANS_RevData (LA)'!BB141+'ANS_RevData (IB)'!BB141+'ANS_RevData (IL)'!BB141+'ANS_RevData (AB)'!BB141+'ANS_RevData (EN)'!BB141+'ANS_RevData (PH)'!BB141+'ANS_RevData (OT)'!BB141</f>
        <v>#VALUE!</v>
      </c>
      <c r="BC141" s="9" t="e">
        <f>'ANS_RevData (LA)'!BC141+'ANS_RevData (IB)'!BC141+'ANS_RevData (IL)'!BC141+'ANS_RevData (AB)'!BC141+'ANS_RevData (EN)'!BC141+'ANS_RevData (PH)'!BC141+'ANS_RevData (OT)'!BC141</f>
        <v>#VALUE!</v>
      </c>
      <c r="BD141" s="9" t="e">
        <f>'ANS_RevData (LA)'!BD141+'ANS_RevData (IB)'!BD141+'ANS_RevData (IL)'!BD141+'ANS_RevData (AB)'!BD141+'ANS_RevData (EN)'!BD141+'ANS_RevData (PH)'!BD141+'ANS_RevData (OT)'!BD141</f>
        <v>#VALUE!</v>
      </c>
      <c r="BE141" s="9" t="e">
        <f>'ANS_RevData (LA)'!BE141+'ANS_RevData (IB)'!BE141+'ANS_RevData (IL)'!BE141+'ANS_RevData (AB)'!BE141+'ANS_RevData (EN)'!BE141+'ANS_RevData (PH)'!BE141+'ANS_RevData (OT)'!BE141</f>
        <v>#VALUE!</v>
      </c>
      <c r="BF141" s="9" t="e">
        <f>'ANS_RevData (LA)'!BF141+'ANS_RevData (IB)'!BF141+'ANS_RevData (IL)'!BF141+'ANS_RevData (AB)'!BF141+'ANS_RevData (EN)'!BF141+'ANS_RevData (PH)'!BF141+'ANS_RevData (OT)'!BF141</f>
        <v>#VALUE!</v>
      </c>
      <c r="BG141" s="9" t="e">
        <f>'ANS_RevData (LA)'!BG141+'ANS_RevData (IB)'!BG141+'ANS_RevData (IL)'!BG141+'ANS_RevData (AB)'!BG141+'ANS_RevData (EN)'!BG141+'ANS_RevData (PH)'!BG141+'ANS_RevData (OT)'!BG141</f>
        <v>#VALUE!</v>
      </c>
      <c r="BH141" s="9" t="e">
        <f>'ANS_RevData (LA)'!BH141+'ANS_RevData (IB)'!BH141+'ANS_RevData (IL)'!BH141+'ANS_RevData (AB)'!BH141+'ANS_RevData (EN)'!BH141+'ANS_RevData (PH)'!BH141+'ANS_RevData (OT)'!BH141</f>
        <v>#VALUE!</v>
      </c>
      <c r="BI141" s="9" t="e">
        <f>'ANS_RevData (LA)'!BI141+'ANS_RevData (IB)'!BI141+'ANS_RevData (IL)'!BI141+'ANS_RevData (AB)'!BI141+'ANS_RevData (EN)'!BI141+'ANS_RevData (PH)'!BI141+'ANS_RevData (OT)'!BI141</f>
        <v>#VALUE!</v>
      </c>
      <c r="BJ141" s="9" t="e">
        <f>'ANS_RevData (LA)'!BJ141+'ANS_RevData (IB)'!BJ141+'ANS_RevData (IL)'!BJ141+'ANS_RevData (AB)'!BJ141+'ANS_RevData (EN)'!BJ141+'ANS_RevData (PH)'!BJ141+'ANS_RevData (OT)'!BJ141</f>
        <v>#VALUE!</v>
      </c>
      <c r="BK141" s="9" t="e">
        <f>'ANS_RevData (LA)'!BK141+'ANS_RevData (IB)'!BK141+'ANS_RevData (IL)'!BK141+'ANS_RevData (AB)'!BK141+'ANS_RevData (EN)'!BK141+'ANS_RevData (PH)'!BK141+'ANS_RevData (OT)'!BK141</f>
        <v>#VALUE!</v>
      </c>
      <c r="BL141" s="9" t="e">
        <f>'ANS_RevData (LA)'!BL141+'ANS_RevData (IB)'!BL141+'ANS_RevData (IL)'!BL141+'ANS_RevData (AB)'!BL141+'ANS_RevData (EN)'!BL141+'ANS_RevData (PH)'!BL141+'ANS_RevData (OT)'!BL141</f>
        <v>#VALUE!</v>
      </c>
      <c r="BM141" s="9" t="e">
        <f>'ANS_RevData (LA)'!BM141+'ANS_RevData (IB)'!BM141+'ANS_RevData (IL)'!BM141+'ANS_RevData (AB)'!BM141+'ANS_RevData (EN)'!BM141+'ANS_RevData (PH)'!BM141+'ANS_RevData (OT)'!BM141</f>
        <v>#VALUE!</v>
      </c>
      <c r="BN141" s="9" t="e">
        <f>'ANS_RevData (LA)'!BN141+'ANS_RevData (IB)'!BN141+'ANS_RevData (IL)'!BN141+'ANS_RevData (AB)'!BN141+'ANS_RevData (EN)'!BN141+'ANS_RevData (PH)'!BN141+'ANS_RevData (OT)'!BN141</f>
        <v>#VALUE!</v>
      </c>
      <c r="BO141" s="9" t="e">
        <f>'ANS_RevData (LA)'!BO141+'ANS_RevData (IB)'!BO141+'ANS_RevData (IL)'!BO141+'ANS_RevData (AB)'!BO141+'ANS_RevData (EN)'!BO141+'ANS_RevData (PH)'!BO141+'ANS_RevData (OT)'!BO141</f>
        <v>#VALUE!</v>
      </c>
    </row>
    <row r="142" spans="2:67" x14ac:dyDescent="0.25">
      <c r="B142" t="s">
        <v>319</v>
      </c>
      <c r="D142" s="7">
        <f>'ANS_RevData (LA)'!D142+'ANS_RevData (IB)'!D142+'ANS_RevData (IL)'!D142+'ANS_RevData (AB)'!D142+'ANS_RevData (EN)'!D142+'ANS_RevData (PH)'!D142+'ANS_RevData (OT)'!D142</f>
        <v>9788</v>
      </c>
      <c r="E142" s="7">
        <f>'ANS_RevData (LA)'!E142+'ANS_RevData (IB)'!E142+'ANS_RevData (IL)'!E142+'ANS_RevData (AB)'!E142+'ANS_RevData (EN)'!E142+'ANS_RevData (PH)'!E142+'ANS_RevData (OT)'!E142</f>
        <v>10473</v>
      </c>
      <c r="F142" s="7">
        <f>'ANS_RevData (LA)'!F142+'ANS_RevData (IB)'!F142+'ANS_RevData (IL)'!F142+'ANS_RevData (AB)'!F142+'ANS_RevData (EN)'!F142+'ANS_RevData (PH)'!F142+'ANS_RevData (OT)'!F142</f>
        <v>13644</v>
      </c>
      <c r="G142" s="7">
        <f>'ANS_RevData (LA)'!G142+'ANS_RevData (IB)'!G142+'ANS_RevData (IL)'!G142+'ANS_RevData (AB)'!G142+'ANS_RevData (EN)'!G142+'ANS_RevData (PH)'!G142+'ANS_RevData (OT)'!G142</f>
        <v>14813</v>
      </c>
      <c r="H142" s="7">
        <f>'ANS_RevData (LA)'!H142+'ANS_RevData (IB)'!H142+'ANS_RevData (IL)'!H142+'ANS_RevData (AB)'!H142+'ANS_RevData (EN)'!H142+'ANS_RevData (PH)'!H142+'ANS_RevData (OT)'!H142</f>
        <v>21711</v>
      </c>
      <c r="I142" s="7">
        <f>'ANS_RevData (LA)'!I142+'ANS_RevData (IB)'!I142+'ANS_RevData (IL)'!I142+'ANS_RevData (AB)'!I142+'ANS_RevData (EN)'!I142+'ANS_RevData (PH)'!I142+'ANS_RevData (OT)'!I142</f>
        <v>19300</v>
      </c>
      <c r="J142" s="7">
        <f>'ANS_RevData (LA)'!J142+'ANS_RevData (IB)'!J142+'ANS_RevData (IL)'!J142+'ANS_RevData (AB)'!J142+'ANS_RevData (EN)'!J142+'ANS_RevData (PH)'!J142+'ANS_RevData (OT)'!J142</f>
        <v>24086</v>
      </c>
      <c r="K142" s="7">
        <f>'ANS_RevData (LA)'!K142+'ANS_RevData (IB)'!K142+'ANS_RevData (IL)'!K142+'ANS_RevData (AB)'!K142+'ANS_RevData (EN)'!K142+'ANS_RevData (PH)'!K142+'ANS_RevData (OT)'!K142</f>
        <v>24574</v>
      </c>
      <c r="L142" s="7">
        <f>'ANS_RevData (LA)'!L142+'ANS_RevData (IB)'!L142+'ANS_RevData (IL)'!L142+'ANS_RevData (AB)'!L142+'ANS_RevData (EN)'!L142+'ANS_RevData (PH)'!L142+'ANS_RevData (OT)'!L142</f>
        <v>25495</v>
      </c>
      <c r="M142" s="7">
        <f>'ANS_RevData (LA)'!M142+'ANS_RevData (IB)'!M142+'ANS_RevData (IL)'!M142+'ANS_RevData (AB)'!M142+'ANS_RevData (EN)'!M142+'ANS_RevData (PH)'!M142+'ANS_RevData (OT)'!M142</f>
        <v>27670</v>
      </c>
      <c r="N142" s="7">
        <f>'ANS_RevData (LA)'!N142+'ANS_RevData (IB)'!N142+'ANS_RevData (IL)'!N142+'ANS_RevData (AB)'!N142+'ANS_RevData (EN)'!N142+'ANS_RevData (PH)'!N142+'ANS_RevData (OT)'!N142</f>
        <v>28427</v>
      </c>
      <c r="O142" s="7">
        <f>'ANS_RevData (LA)'!O142+'ANS_RevData (IB)'!O142+'ANS_RevData (IL)'!O142+'ANS_RevData (AB)'!O142+'ANS_RevData (EN)'!O142+'ANS_RevData (PH)'!O142+'ANS_RevData (OT)'!O142</f>
        <v>30614</v>
      </c>
      <c r="P142" s="7">
        <f>'ANS_RevData (LA)'!P142+'ANS_RevData (IB)'!P142+'ANS_RevData (IL)'!P142+'ANS_RevData (AB)'!P142+'ANS_RevData (EN)'!P142+'ANS_RevData (PH)'!P142+'ANS_RevData (OT)'!P142</f>
        <v>44919</v>
      </c>
      <c r="Q142" s="7">
        <f>'ANS_RevData (LA)'!Q142+'ANS_RevData (IB)'!Q142+'ANS_RevData (IL)'!Q142+'ANS_RevData (AB)'!Q142+'ANS_RevData (EN)'!Q142+'ANS_RevData (PH)'!Q142+'ANS_RevData (OT)'!Q142</f>
        <v>52838</v>
      </c>
      <c r="R142" s="7">
        <f>'ANS_RevData (LA)'!R142+'ANS_RevData (IB)'!R142+'ANS_RevData (IL)'!R142+'ANS_RevData (AB)'!R142+'ANS_RevData (EN)'!R142+'ANS_RevData (PH)'!R142+'ANS_RevData (OT)'!R142</f>
        <v>51985</v>
      </c>
      <c r="S142" s="7">
        <f>'ANS_RevData (LA)'!S142+'ANS_RevData (IB)'!S142+'ANS_RevData (IL)'!S142+'ANS_RevData (AB)'!S142+'ANS_RevData (EN)'!S142+'ANS_RevData (PH)'!S142+'ANS_RevData (OT)'!S142</f>
        <v>57282</v>
      </c>
      <c r="T142" s="7">
        <f>'ANS_RevData (LA)'!T142+'ANS_RevData (IB)'!T142+'ANS_RevData (IL)'!T142+'ANS_RevData (AB)'!T142+'ANS_RevData (EN)'!T142+'ANS_RevData (PH)'!T142+'ANS_RevData (OT)'!T142</f>
        <v>57001</v>
      </c>
      <c r="U142" s="7">
        <f>'ANS_RevData (LA)'!U142+'ANS_RevData (IB)'!U142+'ANS_RevData (IL)'!U142+'ANS_RevData (AB)'!U142+'ANS_RevData (EN)'!U142+'ANS_RevData (PH)'!U142+'ANS_RevData (OT)'!U142</f>
        <v>56182</v>
      </c>
      <c r="V142" s="7">
        <f>'ANS_RevData (LA)'!V142+'ANS_RevData (IB)'!V142+'ANS_RevData (IL)'!V142+'ANS_RevData (AB)'!V142+'ANS_RevData (EN)'!V142+'ANS_RevData (PH)'!V142+'ANS_RevData (OT)'!V142</f>
        <v>66097</v>
      </c>
      <c r="W142" s="7">
        <f>'ANS_RevData (LA)'!W142+'ANS_RevData (IB)'!W142+'ANS_RevData (IL)'!W142+'ANS_RevData (AB)'!W142+'ANS_RevData (EN)'!W142+'ANS_RevData (PH)'!W142+'ANS_RevData (OT)'!W142</f>
        <v>70179</v>
      </c>
      <c r="X142" s="7">
        <f>'ANS_RevData (LA)'!X142+'ANS_RevData (IB)'!X142+'ANS_RevData (IL)'!X142+'ANS_RevData (AB)'!X142+'ANS_RevData (EN)'!X142+'ANS_RevData (PH)'!X142+'ANS_RevData (OT)'!X142</f>
        <v>80164</v>
      </c>
      <c r="Y142" s="7">
        <f>'ANS_RevData (LA)'!Y142+'ANS_RevData (IB)'!Y142+'ANS_RevData (IL)'!Y142+'ANS_RevData (AB)'!Y142+'ANS_RevData (EN)'!Y142+'ANS_RevData (PH)'!Y142+'ANS_RevData (OT)'!Y142</f>
        <v>81401</v>
      </c>
      <c r="Z142" s="7">
        <f>'ANS_RevData (LA)'!Z142+'ANS_RevData (IB)'!Z142+'ANS_RevData (IL)'!Z142+'ANS_RevData (AB)'!Z142+'ANS_RevData (EN)'!Z142+'ANS_RevData (PH)'!Z142+'ANS_RevData (OT)'!Z142</f>
        <v>73349</v>
      </c>
      <c r="AA142" s="7">
        <f>'ANS_RevData (LA)'!AA142+'ANS_RevData (IB)'!AA142+'ANS_RevData (IL)'!AA142+'ANS_RevData (AB)'!AA142+'ANS_RevData (EN)'!AA142+'ANS_RevData (PH)'!AA142+'ANS_RevData (OT)'!AA142</f>
        <v>78462</v>
      </c>
      <c r="AB142" s="7">
        <f>'ANS_RevData (LA)'!AB142+'ANS_RevData (IB)'!AB142+'ANS_RevData (IL)'!AB142+'ANS_RevData (AB)'!AB142+'ANS_RevData (EN)'!AB142+'ANS_RevData (PH)'!AB142+'ANS_RevData (OT)'!AB142</f>
        <v>68402</v>
      </c>
      <c r="AC142" s="7">
        <f>'ANS_RevData (LA)'!AC142+'ANS_RevData (IB)'!AC142+'ANS_RevData (IL)'!AC142+'ANS_RevData (AB)'!AC142+'ANS_RevData (EN)'!AC142+'ANS_RevData (PH)'!AC142+'ANS_RevData (OT)'!AC142</f>
        <v>70108</v>
      </c>
      <c r="AF142" s="7">
        <f t="shared" si="116"/>
        <v>68402</v>
      </c>
      <c r="AG142" s="7">
        <f t="shared" si="116"/>
        <v>70108</v>
      </c>
      <c r="AH142" s="7" t="e">
        <f>'ANS_RevData (LA)'!AH142+'ANS_RevData (IB)'!AH142+'ANS_RevData (IL)'!AH142+'ANS_RevData (AB)'!AH142+'ANS_RevData (EN)'!AH142+'ANS_RevData (PH)'!AH142+'ANS_RevData (OT)'!AH142</f>
        <v>#VALUE!</v>
      </c>
      <c r="AI142" s="7" t="e">
        <f>'ANS_RevData (LA)'!AI142+'ANS_RevData (IB)'!AI142+'ANS_RevData (IL)'!AI142+'ANS_RevData (AB)'!AI142+'ANS_RevData (EN)'!AI142+'ANS_RevData (PH)'!AI142+'ANS_RevData (OT)'!AI142</f>
        <v>#VALUE!</v>
      </c>
      <c r="AJ142" s="9" t="e">
        <f>'ANS_RevData (LA)'!AJ142+'ANS_RevData (IB)'!AJ142+'ANS_RevData (IL)'!AJ142+'ANS_RevData (AB)'!AJ142+'ANS_RevData (EN)'!AJ142+'ANS_RevData (PH)'!AJ142+'ANS_RevData (OT)'!AJ142</f>
        <v>#VALUE!</v>
      </c>
      <c r="AK142" s="9" t="e">
        <f>'ANS_RevData (LA)'!AK142+'ANS_RevData (IB)'!AK142+'ANS_RevData (IL)'!AK142+'ANS_RevData (AB)'!AK142+'ANS_RevData (EN)'!AK142+'ANS_RevData (PH)'!AK142+'ANS_RevData (OT)'!AK142</f>
        <v>#VALUE!</v>
      </c>
      <c r="AL142" s="9" t="e">
        <f>'ANS_RevData (LA)'!AL142+'ANS_RevData (IB)'!AL142+'ANS_RevData (IL)'!AL142+'ANS_RevData (AB)'!AL142+'ANS_RevData (EN)'!AL142+'ANS_RevData (PH)'!AL142+'ANS_RevData (OT)'!AL142</f>
        <v>#VALUE!</v>
      </c>
      <c r="AM142" s="9" t="e">
        <f>'ANS_RevData (LA)'!AM142+'ANS_RevData (IB)'!AM142+'ANS_RevData (IL)'!AM142+'ANS_RevData (AB)'!AM142+'ANS_RevData (EN)'!AM142+'ANS_RevData (PH)'!AM142+'ANS_RevData (OT)'!AM142</f>
        <v>#VALUE!</v>
      </c>
      <c r="AN142" s="9" t="e">
        <f>'ANS_RevData (LA)'!AN142+'ANS_RevData (IB)'!AN142+'ANS_RevData (IL)'!AN142+'ANS_RevData (AB)'!AN142+'ANS_RevData (EN)'!AN142+'ANS_RevData (PH)'!AN142+'ANS_RevData (OT)'!AN142</f>
        <v>#VALUE!</v>
      </c>
      <c r="AO142" s="9" t="e">
        <f>'ANS_RevData (LA)'!AO142+'ANS_RevData (IB)'!AO142+'ANS_RevData (IL)'!AO142+'ANS_RevData (AB)'!AO142+'ANS_RevData (EN)'!AO142+'ANS_RevData (PH)'!AO142+'ANS_RevData (OT)'!AO142</f>
        <v>#VALUE!</v>
      </c>
      <c r="AP142" s="9" t="e">
        <f>'ANS_RevData (LA)'!AP142+'ANS_RevData (IB)'!AP142+'ANS_RevData (IL)'!AP142+'ANS_RevData (AB)'!AP142+'ANS_RevData (EN)'!AP142+'ANS_RevData (PH)'!AP142+'ANS_RevData (OT)'!AP142</f>
        <v>#VALUE!</v>
      </c>
      <c r="AQ142" s="9" t="e">
        <f>'ANS_RevData (LA)'!AQ142+'ANS_RevData (IB)'!AQ142+'ANS_RevData (IL)'!AQ142+'ANS_RevData (AB)'!AQ142+'ANS_RevData (EN)'!AQ142+'ANS_RevData (PH)'!AQ142+'ANS_RevData (OT)'!AQ142</f>
        <v>#VALUE!</v>
      </c>
      <c r="AR142" s="9" t="e">
        <f>'ANS_RevData (LA)'!AR142+'ANS_RevData (IB)'!AR142+'ANS_RevData (IL)'!AR142+'ANS_RevData (AB)'!AR142+'ANS_RevData (EN)'!AR142+'ANS_RevData (PH)'!AR142+'ANS_RevData (OT)'!AR142</f>
        <v>#VALUE!</v>
      </c>
      <c r="AS142" s="9" t="e">
        <f>'ANS_RevData (LA)'!AS142+'ANS_RevData (IB)'!AS142+'ANS_RevData (IL)'!AS142+'ANS_RevData (AB)'!AS142+'ANS_RevData (EN)'!AS142+'ANS_RevData (PH)'!AS142+'ANS_RevData (OT)'!AS142</f>
        <v>#VALUE!</v>
      </c>
      <c r="AT142" s="9" t="e">
        <f>'ANS_RevData (LA)'!AT142+'ANS_RevData (IB)'!AT142+'ANS_RevData (IL)'!AT142+'ANS_RevData (AB)'!AT142+'ANS_RevData (EN)'!AT142+'ANS_RevData (PH)'!AT142+'ANS_RevData (OT)'!AT142</f>
        <v>#VALUE!</v>
      </c>
      <c r="AU142" s="9" t="e">
        <f>'ANS_RevData (LA)'!AU142+'ANS_RevData (IB)'!AU142+'ANS_RevData (IL)'!AU142+'ANS_RevData (AB)'!AU142+'ANS_RevData (EN)'!AU142+'ANS_RevData (PH)'!AU142+'ANS_RevData (OT)'!AU142</f>
        <v>#VALUE!</v>
      </c>
      <c r="AV142" s="9" t="e">
        <f>'ANS_RevData (LA)'!AV142+'ANS_RevData (IB)'!AV142+'ANS_RevData (IL)'!AV142+'ANS_RevData (AB)'!AV142+'ANS_RevData (EN)'!AV142+'ANS_RevData (PH)'!AV142+'ANS_RevData (OT)'!AV142</f>
        <v>#VALUE!</v>
      </c>
      <c r="AW142" s="9" t="e">
        <f>'ANS_RevData (LA)'!AW142+'ANS_RevData (IB)'!AW142+'ANS_RevData (IL)'!AW142+'ANS_RevData (AB)'!AW142+'ANS_RevData (EN)'!AW142+'ANS_RevData (PH)'!AW142+'ANS_RevData (OT)'!AW142</f>
        <v>#VALUE!</v>
      </c>
      <c r="AX142" s="9" t="e">
        <f>'ANS_RevData (LA)'!AX142+'ANS_RevData (IB)'!AX142+'ANS_RevData (IL)'!AX142+'ANS_RevData (AB)'!AX142+'ANS_RevData (EN)'!AX142+'ANS_RevData (PH)'!AX142+'ANS_RevData (OT)'!AX142</f>
        <v>#VALUE!</v>
      </c>
      <c r="AY142" s="9" t="e">
        <f>'ANS_RevData (LA)'!AY142+'ANS_RevData (IB)'!AY142+'ANS_RevData (IL)'!AY142+'ANS_RevData (AB)'!AY142+'ANS_RevData (EN)'!AY142+'ANS_RevData (PH)'!AY142+'ANS_RevData (OT)'!AY142</f>
        <v>#VALUE!</v>
      </c>
      <c r="AZ142" s="9" t="e">
        <f>'ANS_RevData (LA)'!AZ142+'ANS_RevData (IB)'!AZ142+'ANS_RevData (IL)'!AZ142+'ANS_RevData (AB)'!AZ142+'ANS_RevData (EN)'!AZ142+'ANS_RevData (PH)'!AZ142+'ANS_RevData (OT)'!AZ142</f>
        <v>#VALUE!</v>
      </c>
      <c r="BA142" s="9" t="e">
        <f>'ANS_RevData (LA)'!BA142+'ANS_RevData (IB)'!BA142+'ANS_RevData (IL)'!BA142+'ANS_RevData (AB)'!BA142+'ANS_RevData (EN)'!BA142+'ANS_RevData (PH)'!BA142+'ANS_RevData (OT)'!BA142</f>
        <v>#VALUE!</v>
      </c>
      <c r="BB142" s="9" t="e">
        <f>'ANS_RevData (LA)'!BB142+'ANS_RevData (IB)'!BB142+'ANS_RevData (IL)'!BB142+'ANS_RevData (AB)'!BB142+'ANS_RevData (EN)'!BB142+'ANS_RevData (PH)'!BB142+'ANS_RevData (OT)'!BB142</f>
        <v>#VALUE!</v>
      </c>
      <c r="BC142" s="9" t="e">
        <f>'ANS_RevData (LA)'!BC142+'ANS_RevData (IB)'!BC142+'ANS_RevData (IL)'!BC142+'ANS_RevData (AB)'!BC142+'ANS_RevData (EN)'!BC142+'ANS_RevData (PH)'!BC142+'ANS_RevData (OT)'!BC142</f>
        <v>#VALUE!</v>
      </c>
      <c r="BD142" s="9" t="e">
        <f>'ANS_RevData (LA)'!BD142+'ANS_RevData (IB)'!BD142+'ANS_RevData (IL)'!BD142+'ANS_RevData (AB)'!BD142+'ANS_RevData (EN)'!BD142+'ANS_RevData (PH)'!BD142+'ANS_RevData (OT)'!BD142</f>
        <v>#VALUE!</v>
      </c>
      <c r="BE142" s="9" t="e">
        <f>'ANS_RevData (LA)'!BE142+'ANS_RevData (IB)'!BE142+'ANS_RevData (IL)'!BE142+'ANS_RevData (AB)'!BE142+'ANS_RevData (EN)'!BE142+'ANS_RevData (PH)'!BE142+'ANS_RevData (OT)'!BE142</f>
        <v>#VALUE!</v>
      </c>
      <c r="BF142" s="9" t="e">
        <f>'ANS_RevData (LA)'!BF142+'ANS_RevData (IB)'!BF142+'ANS_RevData (IL)'!BF142+'ANS_RevData (AB)'!BF142+'ANS_RevData (EN)'!BF142+'ANS_RevData (PH)'!BF142+'ANS_RevData (OT)'!BF142</f>
        <v>#VALUE!</v>
      </c>
      <c r="BG142" s="9" t="e">
        <f>'ANS_RevData (LA)'!BG142+'ANS_RevData (IB)'!BG142+'ANS_RevData (IL)'!BG142+'ANS_RevData (AB)'!BG142+'ANS_RevData (EN)'!BG142+'ANS_RevData (PH)'!BG142+'ANS_RevData (OT)'!BG142</f>
        <v>#VALUE!</v>
      </c>
      <c r="BH142" s="9" t="e">
        <f>'ANS_RevData (LA)'!BH142+'ANS_RevData (IB)'!BH142+'ANS_RevData (IL)'!BH142+'ANS_RevData (AB)'!BH142+'ANS_RevData (EN)'!BH142+'ANS_RevData (PH)'!BH142+'ANS_RevData (OT)'!BH142</f>
        <v>#VALUE!</v>
      </c>
      <c r="BI142" s="9" t="e">
        <f>'ANS_RevData (LA)'!BI142+'ANS_RevData (IB)'!BI142+'ANS_RevData (IL)'!BI142+'ANS_RevData (AB)'!BI142+'ANS_RevData (EN)'!BI142+'ANS_RevData (PH)'!BI142+'ANS_RevData (OT)'!BI142</f>
        <v>#VALUE!</v>
      </c>
      <c r="BJ142" s="9" t="e">
        <f>'ANS_RevData (LA)'!BJ142+'ANS_RevData (IB)'!BJ142+'ANS_RevData (IL)'!BJ142+'ANS_RevData (AB)'!BJ142+'ANS_RevData (EN)'!BJ142+'ANS_RevData (PH)'!BJ142+'ANS_RevData (OT)'!BJ142</f>
        <v>#VALUE!</v>
      </c>
      <c r="BK142" s="9" t="e">
        <f>'ANS_RevData (LA)'!BK142+'ANS_RevData (IB)'!BK142+'ANS_RevData (IL)'!BK142+'ANS_RevData (AB)'!BK142+'ANS_RevData (EN)'!BK142+'ANS_RevData (PH)'!BK142+'ANS_RevData (OT)'!BK142</f>
        <v>#VALUE!</v>
      </c>
      <c r="BL142" s="9" t="e">
        <f>'ANS_RevData (LA)'!BL142+'ANS_RevData (IB)'!BL142+'ANS_RevData (IL)'!BL142+'ANS_RevData (AB)'!BL142+'ANS_RevData (EN)'!BL142+'ANS_RevData (PH)'!BL142+'ANS_RevData (OT)'!BL142</f>
        <v>#VALUE!</v>
      </c>
      <c r="BM142" s="9" t="e">
        <f>'ANS_RevData (LA)'!BM142+'ANS_RevData (IB)'!BM142+'ANS_RevData (IL)'!BM142+'ANS_RevData (AB)'!BM142+'ANS_RevData (EN)'!BM142+'ANS_RevData (PH)'!BM142+'ANS_RevData (OT)'!BM142</f>
        <v>#VALUE!</v>
      </c>
      <c r="BN142" s="9" t="e">
        <f>'ANS_RevData (LA)'!BN142+'ANS_RevData (IB)'!BN142+'ANS_RevData (IL)'!BN142+'ANS_RevData (AB)'!BN142+'ANS_RevData (EN)'!BN142+'ANS_RevData (PH)'!BN142+'ANS_RevData (OT)'!BN142</f>
        <v>#VALUE!</v>
      </c>
      <c r="BO142" s="9" t="e">
        <f>'ANS_RevData (LA)'!BO142+'ANS_RevData (IB)'!BO142+'ANS_RevData (IL)'!BO142+'ANS_RevData (AB)'!BO142+'ANS_RevData (EN)'!BO142+'ANS_RevData (PH)'!BO142+'ANS_RevData (OT)'!BO142</f>
        <v>#VALUE!</v>
      </c>
    </row>
    <row r="143" spans="2:67" x14ac:dyDescent="0.25">
      <c r="B143" t="s">
        <v>320</v>
      </c>
      <c r="D143" s="7">
        <f>'ANS_RevData (LA)'!D143+'ANS_RevData (IB)'!D143+'ANS_RevData (IL)'!D143+'ANS_RevData (AB)'!D143+'ANS_RevData (EN)'!D143+'ANS_RevData (PH)'!D143+'ANS_RevData (OT)'!D143</f>
        <v>4647785.37</v>
      </c>
      <c r="E143" s="7">
        <f>'ANS_RevData (LA)'!E143+'ANS_RevData (IB)'!E143+'ANS_RevData (IL)'!E143+'ANS_RevData (AB)'!E143+'ANS_RevData (EN)'!E143+'ANS_RevData (PH)'!E143+'ANS_RevData (OT)'!E143</f>
        <v>4916904.04</v>
      </c>
      <c r="F143" s="7">
        <f>'ANS_RevData (LA)'!F143+'ANS_RevData (IB)'!F143+'ANS_RevData (IL)'!F143+'ANS_RevData (AB)'!F143+'ANS_RevData (EN)'!F143+'ANS_RevData (PH)'!F143+'ANS_RevData (OT)'!F143</f>
        <v>6417102.8499999996</v>
      </c>
      <c r="G143" s="7">
        <f>'ANS_RevData (LA)'!G143+'ANS_RevData (IB)'!G143+'ANS_RevData (IL)'!G143+'ANS_RevData (AB)'!G143+'ANS_RevData (EN)'!G143+'ANS_RevData (PH)'!G143+'ANS_RevData (OT)'!G143</f>
        <v>7422161.6399999997</v>
      </c>
      <c r="H143" s="7">
        <f>'ANS_RevData (LA)'!H143+'ANS_RevData (IB)'!H143+'ANS_RevData (IL)'!H143+'ANS_RevData (AB)'!H143+'ANS_RevData (EN)'!H143+'ANS_RevData (PH)'!H143+'ANS_RevData (OT)'!H143</f>
        <v>9421212.0999999996</v>
      </c>
      <c r="I143" s="7">
        <f>'ANS_RevData (LA)'!I143+'ANS_RevData (IB)'!I143+'ANS_RevData (IL)'!I143+'ANS_RevData (AB)'!I143+'ANS_RevData (EN)'!I143+'ANS_RevData (PH)'!I143+'ANS_RevData (OT)'!I143</f>
        <v>8721687.7400000002</v>
      </c>
      <c r="J143" s="7">
        <f>'ANS_RevData (LA)'!J143+'ANS_RevData (IB)'!J143+'ANS_RevData (IL)'!J143+'ANS_RevData (AB)'!J143+'ANS_RevData (EN)'!J143+'ANS_RevData (PH)'!J143+'ANS_RevData (OT)'!J143</f>
        <v>11476783.42</v>
      </c>
      <c r="K143" s="7">
        <f>'ANS_RevData (LA)'!K143+'ANS_RevData (IB)'!K143+'ANS_RevData (IL)'!K143+'ANS_RevData (AB)'!K143+'ANS_RevData (EN)'!K143+'ANS_RevData (PH)'!K143+'ANS_RevData (OT)'!K143</f>
        <v>12615243.199999999</v>
      </c>
      <c r="L143" s="7">
        <f>'ANS_RevData (LA)'!L143+'ANS_RevData (IB)'!L143+'ANS_RevData (IL)'!L143+'ANS_RevData (AB)'!L143+'ANS_RevData (EN)'!L143+'ANS_RevData (PH)'!L143+'ANS_RevData (OT)'!L143</f>
        <v>13131489.35</v>
      </c>
      <c r="M143" s="7">
        <f>'ANS_RevData (LA)'!M143+'ANS_RevData (IB)'!M143+'ANS_RevData (IL)'!M143+'ANS_RevData (AB)'!M143+'ANS_RevData (EN)'!M143+'ANS_RevData (PH)'!M143+'ANS_RevData (OT)'!M143</f>
        <v>15113328.299999999</v>
      </c>
      <c r="N143" s="7">
        <f>'ANS_RevData (LA)'!N143+'ANS_RevData (IB)'!N143+'ANS_RevData (IL)'!N143+'ANS_RevData (AB)'!N143+'ANS_RevData (EN)'!N143+'ANS_RevData (PH)'!N143+'ANS_RevData (OT)'!N143</f>
        <v>14845558.57</v>
      </c>
      <c r="O143" s="7">
        <f>'ANS_RevData (LA)'!O143+'ANS_RevData (IB)'!O143+'ANS_RevData (IL)'!O143+'ANS_RevData (AB)'!O143+'ANS_RevData (EN)'!O143+'ANS_RevData (PH)'!O143+'ANS_RevData (OT)'!O143</f>
        <v>15276082.84</v>
      </c>
      <c r="P143" s="7">
        <f>'ANS_RevData (LA)'!P143+'ANS_RevData (IB)'!P143+'ANS_RevData (IL)'!P143+'ANS_RevData (AB)'!P143+'ANS_RevData (EN)'!P143+'ANS_RevData (PH)'!P143+'ANS_RevData (OT)'!P143</f>
        <v>18066513.25</v>
      </c>
      <c r="Q143" s="7">
        <f>'ANS_RevData (LA)'!Q143+'ANS_RevData (IB)'!Q143+'ANS_RevData (IL)'!Q143+'ANS_RevData (AB)'!Q143+'ANS_RevData (EN)'!Q143+'ANS_RevData (PH)'!Q143+'ANS_RevData (OT)'!Q143</f>
        <v>19695559.550000001</v>
      </c>
      <c r="R143" s="7">
        <f>'ANS_RevData (LA)'!R143+'ANS_RevData (IB)'!R143+'ANS_RevData (IL)'!R143+'ANS_RevData (AB)'!R143+'ANS_RevData (EN)'!R143+'ANS_RevData (PH)'!R143+'ANS_RevData (OT)'!R143</f>
        <v>20688695.260000002</v>
      </c>
      <c r="S143" s="7">
        <f>'ANS_RevData (LA)'!S143+'ANS_RevData (IB)'!S143+'ANS_RevData (IL)'!S143+'ANS_RevData (AB)'!S143+'ANS_RevData (EN)'!S143+'ANS_RevData (PH)'!S143+'ANS_RevData (OT)'!S143</f>
        <v>22385522.75</v>
      </c>
      <c r="T143" s="7">
        <f>'ANS_RevData (LA)'!T143+'ANS_RevData (IB)'!T143+'ANS_RevData (IL)'!T143+'ANS_RevData (AB)'!T143+'ANS_RevData (EN)'!T143+'ANS_RevData (PH)'!T143+'ANS_RevData (OT)'!T143</f>
        <v>22693900.969999999</v>
      </c>
      <c r="U143" s="7">
        <f>'ANS_RevData (LA)'!U143+'ANS_RevData (IB)'!U143+'ANS_RevData (IL)'!U143+'ANS_RevData (AB)'!U143+'ANS_RevData (EN)'!U143+'ANS_RevData (PH)'!U143+'ANS_RevData (OT)'!U143</f>
        <v>22848426.649999999</v>
      </c>
      <c r="V143" s="7">
        <f>'ANS_RevData (LA)'!V143+'ANS_RevData (IB)'!V143+'ANS_RevData (IL)'!V143+'ANS_RevData (AB)'!V143+'ANS_RevData (EN)'!V143+'ANS_RevData (PH)'!V143+'ANS_RevData (OT)'!V143</f>
        <v>27242890.77</v>
      </c>
      <c r="W143" s="7">
        <f>'ANS_RevData (LA)'!W143+'ANS_RevData (IB)'!W143+'ANS_RevData (IL)'!W143+'ANS_RevData (AB)'!W143+'ANS_RevData (EN)'!W143+'ANS_RevData (PH)'!W143+'ANS_RevData (OT)'!W143</f>
        <v>28868199.629999995</v>
      </c>
      <c r="X143" s="7">
        <f>'ANS_RevData (LA)'!X143+'ANS_RevData (IB)'!X143+'ANS_RevData (IL)'!X143+'ANS_RevData (AB)'!X143+'ANS_RevData (EN)'!X143+'ANS_RevData (PH)'!X143+'ANS_RevData (OT)'!X143</f>
        <v>33213533.18</v>
      </c>
      <c r="Y143" s="7">
        <f>'ANS_RevData (LA)'!Y143+'ANS_RevData (IB)'!Y143+'ANS_RevData (IL)'!Y143+'ANS_RevData (AB)'!Y143+'ANS_RevData (EN)'!Y143+'ANS_RevData (PH)'!Y143+'ANS_RevData (OT)'!Y143</f>
        <v>35101110.920000002</v>
      </c>
      <c r="Z143" s="7">
        <f>'ANS_RevData (LA)'!Z143+'ANS_RevData (IB)'!Z143+'ANS_RevData (IL)'!Z143+'ANS_RevData (AB)'!Z143+'ANS_RevData (EN)'!Z143+'ANS_RevData (PH)'!Z143+'ANS_RevData (OT)'!Z143</f>
        <v>30597957.209999993</v>
      </c>
      <c r="AA143" s="7">
        <f>'ANS_RevData (LA)'!AA143+'ANS_RevData (IB)'!AA143+'ANS_RevData (IL)'!AA143+'ANS_RevData (AB)'!AA143+'ANS_RevData (EN)'!AA143+'ANS_RevData (PH)'!AA143+'ANS_RevData (OT)'!AA143</f>
        <v>33577399.700000003</v>
      </c>
      <c r="AB143" s="7">
        <f>'ANS_RevData (LA)'!AB143+'ANS_RevData (IB)'!AB143+'ANS_RevData (IL)'!AB143+'ANS_RevData (AB)'!AB143+'ANS_RevData (EN)'!AB143+'ANS_RevData (PH)'!AB143+'ANS_RevData (OT)'!AB143</f>
        <v>31176973.839999996</v>
      </c>
      <c r="AC143" s="7">
        <f>'ANS_RevData (LA)'!AC143+'ANS_RevData (IB)'!AC143+'ANS_RevData (IL)'!AC143+'ANS_RevData (AB)'!AC143+'ANS_RevData (EN)'!AC143+'ANS_RevData (PH)'!AC143+'ANS_RevData (OT)'!AC143</f>
        <v>31212245.289999999</v>
      </c>
      <c r="AD143" s="276">
        <f>AC144/AC137</f>
        <v>1</v>
      </c>
      <c r="AF143" s="7">
        <f t="shared" si="116"/>
        <v>31176973.839999996</v>
      </c>
      <c r="AG143" s="7">
        <f t="shared" si="116"/>
        <v>31212245.289999999</v>
      </c>
      <c r="AH143" s="7" t="e">
        <f>'ANS_RevData (LA)'!AH143+'ANS_RevData (IB)'!AH143+'ANS_RevData (IL)'!AH143+'ANS_RevData (AB)'!AH143+'ANS_RevData (EN)'!AH143+'ANS_RevData (PH)'!AH143+'ANS_RevData (OT)'!AH143</f>
        <v>#VALUE!</v>
      </c>
      <c r="AI143" s="7" t="e">
        <f>'ANS_RevData (LA)'!AI143+'ANS_RevData (IB)'!AI143+'ANS_RevData (IL)'!AI143+'ANS_RevData (AB)'!AI143+'ANS_RevData (EN)'!AI143+'ANS_RevData (PH)'!AI143+'ANS_RevData (OT)'!AI143</f>
        <v>#VALUE!</v>
      </c>
      <c r="AJ143" s="9" t="e">
        <f>'ANS_RevData (LA)'!AJ143+'ANS_RevData (IB)'!AJ143+'ANS_RevData (IL)'!AJ143+'ANS_RevData (AB)'!AJ143+'ANS_RevData (EN)'!AJ143+'ANS_RevData (PH)'!AJ143+'ANS_RevData (OT)'!AJ143</f>
        <v>#VALUE!</v>
      </c>
      <c r="AK143" s="9" t="e">
        <f>'ANS_RevData (LA)'!AK143+'ANS_RevData (IB)'!AK143+'ANS_RevData (IL)'!AK143+'ANS_RevData (AB)'!AK143+'ANS_RevData (EN)'!AK143+'ANS_RevData (PH)'!AK143+'ANS_RevData (OT)'!AK143</f>
        <v>#VALUE!</v>
      </c>
      <c r="AL143" s="9" t="e">
        <f>'ANS_RevData (LA)'!AL143+'ANS_RevData (IB)'!AL143+'ANS_RevData (IL)'!AL143+'ANS_RevData (AB)'!AL143+'ANS_RevData (EN)'!AL143+'ANS_RevData (PH)'!AL143+'ANS_RevData (OT)'!AL143</f>
        <v>#VALUE!</v>
      </c>
      <c r="AM143" s="9" t="e">
        <f>'ANS_RevData (LA)'!AM143+'ANS_RevData (IB)'!AM143+'ANS_RevData (IL)'!AM143+'ANS_RevData (AB)'!AM143+'ANS_RevData (EN)'!AM143+'ANS_RevData (PH)'!AM143+'ANS_RevData (OT)'!AM143</f>
        <v>#VALUE!</v>
      </c>
      <c r="AN143" s="9" t="e">
        <f>'ANS_RevData (LA)'!AN143+'ANS_RevData (IB)'!AN143+'ANS_RevData (IL)'!AN143+'ANS_RevData (AB)'!AN143+'ANS_RevData (EN)'!AN143+'ANS_RevData (PH)'!AN143+'ANS_RevData (OT)'!AN143</f>
        <v>#VALUE!</v>
      </c>
      <c r="AO143" s="9" t="e">
        <f>'ANS_RevData (LA)'!AO143+'ANS_RevData (IB)'!AO143+'ANS_RevData (IL)'!AO143+'ANS_RevData (AB)'!AO143+'ANS_RevData (EN)'!AO143+'ANS_RevData (PH)'!AO143+'ANS_RevData (OT)'!AO143</f>
        <v>#VALUE!</v>
      </c>
      <c r="AP143" s="9" t="e">
        <f>'ANS_RevData (LA)'!AP143+'ANS_RevData (IB)'!AP143+'ANS_RevData (IL)'!AP143+'ANS_RevData (AB)'!AP143+'ANS_RevData (EN)'!AP143+'ANS_RevData (PH)'!AP143+'ANS_RevData (OT)'!AP143</f>
        <v>#VALUE!</v>
      </c>
      <c r="AQ143" s="9" t="e">
        <f>'ANS_RevData (LA)'!AQ143+'ANS_RevData (IB)'!AQ143+'ANS_RevData (IL)'!AQ143+'ANS_RevData (AB)'!AQ143+'ANS_RevData (EN)'!AQ143+'ANS_RevData (PH)'!AQ143+'ANS_RevData (OT)'!AQ143</f>
        <v>#VALUE!</v>
      </c>
      <c r="AR143" s="9" t="e">
        <f>'ANS_RevData (LA)'!AR143+'ANS_RevData (IB)'!AR143+'ANS_RevData (IL)'!AR143+'ANS_RevData (AB)'!AR143+'ANS_RevData (EN)'!AR143+'ANS_RevData (PH)'!AR143+'ANS_RevData (OT)'!AR143</f>
        <v>#VALUE!</v>
      </c>
      <c r="AS143" s="9" t="e">
        <f>'ANS_RevData (LA)'!AS143+'ANS_RevData (IB)'!AS143+'ANS_RevData (IL)'!AS143+'ANS_RevData (AB)'!AS143+'ANS_RevData (EN)'!AS143+'ANS_RevData (PH)'!AS143+'ANS_RevData (OT)'!AS143</f>
        <v>#VALUE!</v>
      </c>
      <c r="AT143" s="9" t="e">
        <f>'ANS_RevData (LA)'!AT143+'ANS_RevData (IB)'!AT143+'ANS_RevData (IL)'!AT143+'ANS_RevData (AB)'!AT143+'ANS_RevData (EN)'!AT143+'ANS_RevData (PH)'!AT143+'ANS_RevData (OT)'!AT143</f>
        <v>#VALUE!</v>
      </c>
      <c r="AU143" s="9" t="e">
        <f>'ANS_RevData (LA)'!AU143+'ANS_RevData (IB)'!AU143+'ANS_RevData (IL)'!AU143+'ANS_RevData (AB)'!AU143+'ANS_RevData (EN)'!AU143+'ANS_RevData (PH)'!AU143+'ANS_RevData (OT)'!AU143</f>
        <v>#VALUE!</v>
      </c>
      <c r="AV143" s="9" t="e">
        <f>'ANS_RevData (LA)'!AV143+'ANS_RevData (IB)'!AV143+'ANS_RevData (IL)'!AV143+'ANS_RevData (AB)'!AV143+'ANS_RevData (EN)'!AV143+'ANS_RevData (PH)'!AV143+'ANS_RevData (OT)'!AV143</f>
        <v>#VALUE!</v>
      </c>
      <c r="AW143" s="9" t="e">
        <f>'ANS_RevData (LA)'!AW143+'ANS_RevData (IB)'!AW143+'ANS_RevData (IL)'!AW143+'ANS_RevData (AB)'!AW143+'ANS_RevData (EN)'!AW143+'ANS_RevData (PH)'!AW143+'ANS_RevData (OT)'!AW143</f>
        <v>#VALUE!</v>
      </c>
      <c r="AX143" s="9" t="e">
        <f>'ANS_RevData (LA)'!AX143+'ANS_RevData (IB)'!AX143+'ANS_RevData (IL)'!AX143+'ANS_RevData (AB)'!AX143+'ANS_RevData (EN)'!AX143+'ANS_RevData (PH)'!AX143+'ANS_RevData (OT)'!AX143</f>
        <v>#VALUE!</v>
      </c>
      <c r="AY143" s="9" t="e">
        <f>'ANS_RevData (LA)'!AY143+'ANS_RevData (IB)'!AY143+'ANS_RevData (IL)'!AY143+'ANS_RevData (AB)'!AY143+'ANS_RevData (EN)'!AY143+'ANS_RevData (PH)'!AY143+'ANS_RevData (OT)'!AY143</f>
        <v>#VALUE!</v>
      </c>
      <c r="AZ143" s="9" t="e">
        <f>'ANS_RevData (LA)'!AZ143+'ANS_RevData (IB)'!AZ143+'ANS_RevData (IL)'!AZ143+'ANS_RevData (AB)'!AZ143+'ANS_RevData (EN)'!AZ143+'ANS_RevData (PH)'!AZ143+'ANS_RevData (OT)'!AZ143</f>
        <v>#VALUE!</v>
      </c>
      <c r="BA143" s="9" t="e">
        <f>'ANS_RevData (LA)'!BA143+'ANS_RevData (IB)'!BA143+'ANS_RevData (IL)'!BA143+'ANS_RevData (AB)'!BA143+'ANS_RevData (EN)'!BA143+'ANS_RevData (PH)'!BA143+'ANS_RevData (OT)'!BA143</f>
        <v>#VALUE!</v>
      </c>
      <c r="BB143" s="9" t="e">
        <f>'ANS_RevData (LA)'!BB143+'ANS_RevData (IB)'!BB143+'ANS_RevData (IL)'!BB143+'ANS_RevData (AB)'!BB143+'ANS_RevData (EN)'!BB143+'ANS_RevData (PH)'!BB143+'ANS_RevData (OT)'!BB143</f>
        <v>#VALUE!</v>
      </c>
      <c r="BC143" s="9" t="e">
        <f>'ANS_RevData (LA)'!BC143+'ANS_RevData (IB)'!BC143+'ANS_RevData (IL)'!BC143+'ANS_RevData (AB)'!BC143+'ANS_RevData (EN)'!BC143+'ANS_RevData (PH)'!BC143+'ANS_RevData (OT)'!BC143</f>
        <v>#VALUE!</v>
      </c>
      <c r="BD143" s="9" t="e">
        <f>'ANS_RevData (LA)'!BD143+'ANS_RevData (IB)'!BD143+'ANS_RevData (IL)'!BD143+'ANS_RevData (AB)'!BD143+'ANS_RevData (EN)'!BD143+'ANS_RevData (PH)'!BD143+'ANS_RevData (OT)'!BD143</f>
        <v>#VALUE!</v>
      </c>
      <c r="BE143" s="9" t="e">
        <f>'ANS_RevData (LA)'!BE143+'ANS_RevData (IB)'!BE143+'ANS_RevData (IL)'!BE143+'ANS_RevData (AB)'!BE143+'ANS_RevData (EN)'!BE143+'ANS_RevData (PH)'!BE143+'ANS_RevData (OT)'!BE143</f>
        <v>#VALUE!</v>
      </c>
      <c r="BF143" s="9" t="e">
        <f>'ANS_RevData (LA)'!BF143+'ANS_RevData (IB)'!BF143+'ANS_RevData (IL)'!BF143+'ANS_RevData (AB)'!BF143+'ANS_RevData (EN)'!BF143+'ANS_RevData (PH)'!BF143+'ANS_RevData (OT)'!BF143</f>
        <v>#VALUE!</v>
      </c>
      <c r="BG143" s="9" t="e">
        <f>'ANS_RevData (LA)'!BG143+'ANS_RevData (IB)'!BG143+'ANS_RevData (IL)'!BG143+'ANS_RevData (AB)'!BG143+'ANS_RevData (EN)'!BG143+'ANS_RevData (PH)'!BG143+'ANS_RevData (OT)'!BG143</f>
        <v>#VALUE!</v>
      </c>
      <c r="BH143" s="9" t="e">
        <f>'ANS_RevData (LA)'!BH143+'ANS_RevData (IB)'!BH143+'ANS_RevData (IL)'!BH143+'ANS_RevData (AB)'!BH143+'ANS_RevData (EN)'!BH143+'ANS_RevData (PH)'!BH143+'ANS_RevData (OT)'!BH143</f>
        <v>#VALUE!</v>
      </c>
      <c r="BI143" s="9" t="e">
        <f>'ANS_RevData (LA)'!BI143+'ANS_RevData (IB)'!BI143+'ANS_RevData (IL)'!BI143+'ANS_RevData (AB)'!BI143+'ANS_RevData (EN)'!BI143+'ANS_RevData (PH)'!BI143+'ANS_RevData (OT)'!BI143</f>
        <v>#VALUE!</v>
      </c>
      <c r="BJ143" s="9" t="e">
        <f>'ANS_RevData (LA)'!BJ143+'ANS_RevData (IB)'!BJ143+'ANS_RevData (IL)'!BJ143+'ANS_RevData (AB)'!BJ143+'ANS_RevData (EN)'!BJ143+'ANS_RevData (PH)'!BJ143+'ANS_RevData (OT)'!BJ143</f>
        <v>#VALUE!</v>
      </c>
      <c r="BK143" s="9" t="e">
        <f>'ANS_RevData (LA)'!BK143+'ANS_RevData (IB)'!BK143+'ANS_RevData (IL)'!BK143+'ANS_RevData (AB)'!BK143+'ANS_RevData (EN)'!BK143+'ANS_RevData (PH)'!BK143+'ANS_RevData (OT)'!BK143</f>
        <v>#VALUE!</v>
      </c>
      <c r="BL143" s="9" t="e">
        <f>'ANS_RevData (LA)'!BL143+'ANS_RevData (IB)'!BL143+'ANS_RevData (IL)'!BL143+'ANS_RevData (AB)'!BL143+'ANS_RevData (EN)'!BL143+'ANS_RevData (PH)'!BL143+'ANS_RevData (OT)'!BL143</f>
        <v>#VALUE!</v>
      </c>
      <c r="BM143" s="9" t="e">
        <f>'ANS_RevData (LA)'!BM143+'ANS_RevData (IB)'!BM143+'ANS_RevData (IL)'!BM143+'ANS_RevData (AB)'!BM143+'ANS_RevData (EN)'!BM143+'ANS_RevData (PH)'!BM143+'ANS_RevData (OT)'!BM143</f>
        <v>#VALUE!</v>
      </c>
      <c r="BN143" s="9" t="e">
        <f>'ANS_RevData (LA)'!BN143+'ANS_RevData (IB)'!BN143+'ANS_RevData (IL)'!BN143+'ANS_RevData (AB)'!BN143+'ANS_RevData (EN)'!BN143+'ANS_RevData (PH)'!BN143+'ANS_RevData (OT)'!BN143</f>
        <v>#VALUE!</v>
      </c>
      <c r="BO143" s="9" t="e">
        <f>'ANS_RevData (LA)'!BO143+'ANS_RevData (IB)'!BO143+'ANS_RevData (IL)'!BO143+'ANS_RevData (AB)'!BO143+'ANS_RevData (EN)'!BO143+'ANS_RevData (PH)'!BO143+'ANS_RevData (OT)'!BO143</f>
        <v>#VALUE!</v>
      </c>
    </row>
    <row r="144" spans="2:67" x14ac:dyDescent="0.25">
      <c r="B144" t="s">
        <v>321</v>
      </c>
      <c r="D144" s="7">
        <f t="shared" ref="D144:AC144" si="117">D143/D142</f>
        <v>474.84525643645281</v>
      </c>
      <c r="E144" s="7">
        <f t="shared" si="117"/>
        <v>469.48381934498235</v>
      </c>
      <c r="F144" s="7">
        <f t="shared" si="117"/>
        <v>470.32416080328346</v>
      </c>
      <c r="G144" s="7">
        <f t="shared" si="117"/>
        <v>501.05729021805166</v>
      </c>
      <c r="H144" s="7">
        <f t="shared" si="117"/>
        <v>433.93727142922938</v>
      </c>
      <c r="I144" s="7">
        <f t="shared" si="117"/>
        <v>451.90091917098448</v>
      </c>
      <c r="J144" s="7">
        <f t="shared" si="117"/>
        <v>476.49187993024992</v>
      </c>
      <c r="K144" s="7">
        <f t="shared" si="117"/>
        <v>513.35733702286961</v>
      </c>
      <c r="L144" s="7">
        <f t="shared" si="117"/>
        <v>515.06135909001762</v>
      </c>
      <c r="M144" s="7">
        <f t="shared" si="117"/>
        <v>546.19907119624133</v>
      </c>
      <c r="N144" s="7">
        <f t="shared" si="117"/>
        <v>522.23444506982798</v>
      </c>
      <c r="O144" s="7">
        <f t="shared" si="117"/>
        <v>498.9900973410858</v>
      </c>
      <c r="P144" s="7">
        <f t="shared" si="117"/>
        <v>402.20203588681852</v>
      </c>
      <c r="Q144" s="7">
        <f t="shared" si="117"/>
        <v>372.75369147204663</v>
      </c>
      <c r="R144" s="7">
        <f t="shared" si="117"/>
        <v>397.97432451668755</v>
      </c>
      <c r="S144" s="7">
        <f t="shared" si="117"/>
        <v>390.79506214866797</v>
      </c>
      <c r="T144" s="7">
        <f t="shared" si="117"/>
        <v>398.13162874335535</v>
      </c>
      <c r="U144" s="7">
        <f t="shared" si="117"/>
        <v>406.68588960877145</v>
      </c>
      <c r="V144" s="7">
        <f t="shared" si="117"/>
        <v>412.16531415949288</v>
      </c>
      <c r="W144" s="7">
        <f t="shared" si="117"/>
        <v>411.35096866584013</v>
      </c>
      <c r="X144" s="7">
        <f t="shared" si="117"/>
        <v>414.31980914126041</v>
      </c>
      <c r="Y144" s="7">
        <f t="shared" si="117"/>
        <v>431.21228142160419</v>
      </c>
      <c r="Z144" s="7">
        <f t="shared" si="117"/>
        <v>417.15575140765372</v>
      </c>
      <c r="AA144" s="7">
        <f t="shared" si="117"/>
        <v>427.94473375646811</v>
      </c>
      <c r="AB144" s="7">
        <f t="shared" si="117"/>
        <v>455.79038390690323</v>
      </c>
      <c r="AC144" s="7">
        <f t="shared" si="117"/>
        <v>445.20233482626804</v>
      </c>
      <c r="AD144" s="264">
        <f>SUM(P143:AC143)/SUM(P142:AC142)</f>
        <v>415.43571937175307</v>
      </c>
      <c r="AF144" s="7">
        <f>AF143/AF142</f>
        <v>455.79038390690323</v>
      </c>
      <c r="AG144" s="7">
        <f>AG143/AG142</f>
        <v>445.20233482626804</v>
      </c>
      <c r="AH144" s="7" t="e">
        <f t="shared" ref="AH144:BO144" si="118">AH143/AH142</f>
        <v>#VALUE!</v>
      </c>
      <c r="AI144" s="7" t="e">
        <f t="shared" si="118"/>
        <v>#VALUE!</v>
      </c>
      <c r="AJ144" s="9" t="e">
        <f t="shared" si="118"/>
        <v>#VALUE!</v>
      </c>
      <c r="AK144" s="9" t="e">
        <f t="shared" si="118"/>
        <v>#VALUE!</v>
      </c>
      <c r="AL144" s="9" t="e">
        <f t="shared" si="118"/>
        <v>#VALUE!</v>
      </c>
      <c r="AM144" s="9" t="e">
        <f t="shared" si="118"/>
        <v>#VALUE!</v>
      </c>
      <c r="AN144" s="9" t="e">
        <f t="shared" si="118"/>
        <v>#VALUE!</v>
      </c>
      <c r="AO144" s="9" t="e">
        <f t="shared" si="118"/>
        <v>#VALUE!</v>
      </c>
      <c r="AP144" s="9" t="e">
        <f t="shared" si="118"/>
        <v>#VALUE!</v>
      </c>
      <c r="AQ144" s="9" t="e">
        <f t="shared" si="118"/>
        <v>#VALUE!</v>
      </c>
      <c r="AR144" s="9" t="e">
        <f t="shared" si="118"/>
        <v>#VALUE!</v>
      </c>
      <c r="AS144" s="9" t="e">
        <f t="shared" si="118"/>
        <v>#VALUE!</v>
      </c>
      <c r="AT144" s="9" t="e">
        <f t="shared" si="118"/>
        <v>#VALUE!</v>
      </c>
      <c r="AU144" s="9" t="e">
        <f t="shared" si="118"/>
        <v>#VALUE!</v>
      </c>
      <c r="AV144" s="9" t="e">
        <f t="shared" si="118"/>
        <v>#VALUE!</v>
      </c>
      <c r="AW144" s="9" t="e">
        <f t="shared" si="118"/>
        <v>#VALUE!</v>
      </c>
      <c r="AX144" s="9" t="e">
        <f t="shared" si="118"/>
        <v>#VALUE!</v>
      </c>
      <c r="AY144" s="9" t="e">
        <f t="shared" si="118"/>
        <v>#VALUE!</v>
      </c>
      <c r="AZ144" s="9" t="e">
        <f t="shared" si="118"/>
        <v>#VALUE!</v>
      </c>
      <c r="BA144" s="9" t="e">
        <f t="shared" si="118"/>
        <v>#VALUE!</v>
      </c>
      <c r="BB144" s="9" t="e">
        <f t="shared" si="118"/>
        <v>#VALUE!</v>
      </c>
      <c r="BC144" s="9" t="e">
        <f t="shared" si="118"/>
        <v>#VALUE!</v>
      </c>
      <c r="BD144" s="9" t="e">
        <f t="shared" si="118"/>
        <v>#VALUE!</v>
      </c>
      <c r="BE144" s="9" t="e">
        <f t="shared" si="118"/>
        <v>#VALUE!</v>
      </c>
      <c r="BF144" s="9" t="e">
        <f t="shared" si="118"/>
        <v>#VALUE!</v>
      </c>
      <c r="BG144" s="9" t="e">
        <f t="shared" si="118"/>
        <v>#VALUE!</v>
      </c>
      <c r="BH144" s="9" t="e">
        <f t="shared" si="118"/>
        <v>#VALUE!</v>
      </c>
      <c r="BI144" s="9" t="e">
        <f t="shared" si="118"/>
        <v>#VALUE!</v>
      </c>
      <c r="BJ144" s="9" t="e">
        <f t="shared" si="118"/>
        <v>#VALUE!</v>
      </c>
      <c r="BK144" s="9" t="e">
        <f t="shared" si="118"/>
        <v>#VALUE!</v>
      </c>
      <c r="BL144" s="9" t="e">
        <f t="shared" si="118"/>
        <v>#VALUE!</v>
      </c>
      <c r="BM144" s="9" t="e">
        <f t="shared" si="118"/>
        <v>#VALUE!</v>
      </c>
      <c r="BN144" s="9" t="e">
        <f t="shared" si="118"/>
        <v>#VALUE!</v>
      </c>
      <c r="BO144" s="9" t="e">
        <f t="shared" si="118"/>
        <v>#VALUE!</v>
      </c>
    </row>
    <row r="145" spans="2:67" x14ac:dyDescent="0.25">
      <c r="B145" t="s">
        <v>322</v>
      </c>
      <c r="D145" s="7">
        <f>'ANS_RevData (LA)'!D145+'ANS_RevData (IB)'!D145+'ANS_RevData (IL)'!D145+'ANS_RevData (AB)'!D145+'ANS_RevData (EN)'!D145+'ANS_RevData (PH)'!D145+'ANS_RevData (OT)'!D145</f>
        <v>4647785.37</v>
      </c>
      <c r="E145" s="7">
        <f>'ANS_RevData (LA)'!E145+'ANS_RevData (IB)'!E145+'ANS_RevData (IL)'!E145+'ANS_RevData (AB)'!E145+'ANS_RevData (EN)'!E145+'ANS_RevData (PH)'!E145+'ANS_RevData (OT)'!E145</f>
        <v>4916904.04</v>
      </c>
      <c r="F145" s="7">
        <f>'ANS_RevData (LA)'!F145+'ANS_RevData (IB)'!F145+'ANS_RevData (IL)'!F145+'ANS_RevData (AB)'!F145+'ANS_RevData (EN)'!F145+'ANS_RevData (PH)'!F145+'ANS_RevData (OT)'!F145</f>
        <v>6417102.8499999996</v>
      </c>
      <c r="G145" s="7">
        <f>'ANS_RevData (LA)'!G145+'ANS_RevData (IB)'!G145+'ANS_RevData (IL)'!G145+'ANS_RevData (AB)'!G145+'ANS_RevData (EN)'!G145+'ANS_RevData (PH)'!G145+'ANS_RevData (OT)'!G145</f>
        <v>7422161.6399999997</v>
      </c>
      <c r="H145" s="7">
        <f>'ANS_RevData (LA)'!H145+'ANS_RevData (IB)'!H145+'ANS_RevData (IL)'!H145+'ANS_RevData (AB)'!H145+'ANS_RevData (EN)'!H145+'ANS_RevData (PH)'!H145+'ANS_RevData (OT)'!H145</f>
        <v>9421212.0999999996</v>
      </c>
      <c r="I145" s="7">
        <f>'ANS_RevData (LA)'!I145+'ANS_RevData (IB)'!I145+'ANS_RevData (IL)'!I145+'ANS_RevData (AB)'!I145+'ANS_RevData (EN)'!I145+'ANS_RevData (PH)'!I145+'ANS_RevData (OT)'!I145</f>
        <v>8721687.7400000002</v>
      </c>
      <c r="J145" s="7">
        <f>'ANS_RevData (LA)'!J145+'ANS_RevData (IB)'!J145+'ANS_RevData (IL)'!J145+'ANS_RevData (AB)'!J145+'ANS_RevData (EN)'!J145+'ANS_RevData (PH)'!J145+'ANS_RevData (OT)'!J145</f>
        <v>11476783.42</v>
      </c>
      <c r="K145" s="7">
        <f>'ANS_RevData (LA)'!K145+'ANS_RevData (IB)'!K145+'ANS_RevData (IL)'!K145+'ANS_RevData (AB)'!K145+'ANS_RevData (EN)'!K145+'ANS_RevData (PH)'!K145+'ANS_RevData (OT)'!K145</f>
        <v>12615243.199999999</v>
      </c>
      <c r="L145" s="7">
        <f>'ANS_RevData (LA)'!L145+'ANS_RevData (IB)'!L145+'ANS_RevData (IL)'!L145+'ANS_RevData (AB)'!L145+'ANS_RevData (EN)'!L145+'ANS_RevData (PH)'!L145+'ANS_RevData (OT)'!L145</f>
        <v>13131489.35</v>
      </c>
      <c r="M145" s="7">
        <f>'ANS_RevData (LA)'!M145+'ANS_RevData (IB)'!M145+'ANS_RevData (IL)'!M145+'ANS_RevData (AB)'!M145+'ANS_RevData (EN)'!M145+'ANS_RevData (PH)'!M145+'ANS_RevData (OT)'!M145</f>
        <v>15113328.299999999</v>
      </c>
      <c r="N145" s="7">
        <f>'ANS_RevData (LA)'!N145+'ANS_RevData (IB)'!N145+'ANS_RevData (IL)'!N145+'ANS_RevData (AB)'!N145+'ANS_RevData (EN)'!N145+'ANS_RevData (PH)'!N145+'ANS_RevData (OT)'!N145</f>
        <v>14845558.57</v>
      </c>
      <c r="O145" s="7">
        <f>'ANS_RevData (LA)'!O145+'ANS_RevData (IB)'!O145+'ANS_RevData (IL)'!O145+'ANS_RevData (AB)'!O145+'ANS_RevData (EN)'!O145+'ANS_RevData (PH)'!O145+'ANS_RevData (OT)'!O145</f>
        <v>15276082.84</v>
      </c>
      <c r="P145" s="7">
        <f>'ANS_RevData (LA)'!P145+'ANS_RevData (IB)'!P145+'ANS_RevData (IL)'!P145+'ANS_RevData (AB)'!P145+'ANS_RevData (EN)'!P145+'ANS_RevData (PH)'!P145+'ANS_RevData (OT)'!P145</f>
        <v>18066513.25</v>
      </c>
      <c r="Q145" s="7">
        <f>'ANS_RevData (LA)'!Q145+'ANS_RevData (IB)'!Q145+'ANS_RevData (IL)'!Q145+'ANS_RevData (AB)'!Q145+'ANS_RevData (EN)'!Q145+'ANS_RevData (PH)'!Q145+'ANS_RevData (OT)'!Q145</f>
        <v>19695559.550000001</v>
      </c>
      <c r="R145" s="7">
        <f>'ANS_RevData (LA)'!R145+'ANS_RevData (IB)'!R145+'ANS_RevData (IL)'!R145+'ANS_RevData (AB)'!R145+'ANS_RevData (EN)'!R145+'ANS_RevData (PH)'!R145+'ANS_RevData (OT)'!R145</f>
        <v>20688695.260000002</v>
      </c>
      <c r="S145" s="7">
        <f>'ANS_RevData (LA)'!S145+'ANS_RevData (IB)'!S145+'ANS_RevData (IL)'!S145+'ANS_RevData (AB)'!S145+'ANS_RevData (EN)'!S145+'ANS_RevData (PH)'!S145+'ANS_RevData (OT)'!S145</f>
        <v>22385522.75</v>
      </c>
      <c r="T145" s="7">
        <f>'ANS_RevData (LA)'!T145+'ANS_RevData (IB)'!T145+'ANS_RevData (IL)'!T145+'ANS_RevData (AB)'!T145+'ANS_RevData (EN)'!T145+'ANS_RevData (PH)'!T145+'ANS_RevData (OT)'!T145</f>
        <v>22693900.969999999</v>
      </c>
      <c r="U145" s="7">
        <f>'ANS_RevData (LA)'!U145+'ANS_RevData (IB)'!U145+'ANS_RevData (IL)'!U145+'ANS_RevData (AB)'!U145+'ANS_RevData (EN)'!U145+'ANS_RevData (PH)'!U145+'ANS_RevData (OT)'!U145</f>
        <v>22848426.649999999</v>
      </c>
      <c r="V145" s="7">
        <f>'ANS_RevData (LA)'!V145+'ANS_RevData (IB)'!V145+'ANS_RevData (IL)'!V145+'ANS_RevData (AB)'!V145+'ANS_RevData (EN)'!V145+'ANS_RevData (PH)'!V145+'ANS_RevData (OT)'!V145</f>
        <v>27242890.77</v>
      </c>
      <c r="W145" s="7">
        <f>'ANS_RevData (LA)'!W145+'ANS_RevData (IB)'!W145+'ANS_RevData (IL)'!W145+'ANS_RevData (AB)'!W145+'ANS_RevData (EN)'!W145+'ANS_RevData (PH)'!W145+'ANS_RevData (OT)'!W145</f>
        <v>28868199.629999995</v>
      </c>
      <c r="X145" s="7">
        <f>'ANS_RevData (LA)'!X145+'ANS_RevData (IB)'!X145+'ANS_RevData (IL)'!X145+'ANS_RevData (AB)'!X145+'ANS_RevData (EN)'!X145+'ANS_RevData (PH)'!X145+'ANS_RevData (OT)'!X145</f>
        <v>33213533.18</v>
      </c>
      <c r="Y145" s="7">
        <f>'ANS_RevData (LA)'!Y145+'ANS_RevData (IB)'!Y145+'ANS_RevData (IL)'!Y145+'ANS_RevData (AB)'!Y145+'ANS_RevData (EN)'!Y145+'ANS_RevData (PH)'!Y145+'ANS_RevData (OT)'!Y145</f>
        <v>35101110.920000002</v>
      </c>
      <c r="Z145" s="7">
        <f>'ANS_RevData (LA)'!Z145+'ANS_RevData (IB)'!Z145+'ANS_RevData (IL)'!Z145+'ANS_RevData (AB)'!Z145+'ANS_RevData (EN)'!Z145+'ANS_RevData (PH)'!Z145+'ANS_RevData (OT)'!Z145</f>
        <v>30597957.209999993</v>
      </c>
      <c r="AA145" s="7">
        <f>'ANS_RevData (LA)'!AA145+'ANS_RevData (IB)'!AA145+'ANS_RevData (IL)'!AA145+'ANS_RevData (AB)'!AA145+'ANS_RevData (EN)'!AA145+'ANS_RevData (PH)'!AA145+'ANS_RevData (OT)'!AA145</f>
        <v>33577399.700000003</v>
      </c>
      <c r="AB145" s="7">
        <f>'ANS_RevData (LA)'!AB145+'ANS_RevData (IB)'!AB145+'ANS_RevData (IL)'!AB145+'ANS_RevData (AB)'!AB145+'ANS_RevData (EN)'!AB145+'ANS_RevData (PH)'!AB145+'ANS_RevData (OT)'!AB145</f>
        <v>31176973.839999996</v>
      </c>
      <c r="AC145" s="7">
        <f>'ANS_RevData (LA)'!AC145+'ANS_RevData (IB)'!AC145+'ANS_RevData (IL)'!AC145+'ANS_RevData (AB)'!AC145+'ANS_RevData (EN)'!AC145+'ANS_RevData (PH)'!AC145+'ANS_RevData (OT)'!AC145</f>
        <v>31212245.289999999</v>
      </c>
      <c r="AF145" s="7">
        <f>AB145</f>
        <v>31176973.839999996</v>
      </c>
      <c r="AG145" s="7">
        <f>AC145</f>
        <v>31212245.289999999</v>
      </c>
      <c r="AH145" s="7" t="e">
        <f>'ANS_RevData (LA)'!AH145+'ANS_RevData (IB)'!AH145+'ANS_RevData (IL)'!AH145+'ANS_RevData (AB)'!AH145+'ANS_RevData (EN)'!AH145+'ANS_RevData (PH)'!AH145+'ANS_RevData (OT)'!AH145</f>
        <v>#VALUE!</v>
      </c>
      <c r="AI145" s="7" t="e">
        <f>'ANS_RevData (LA)'!AI145+'ANS_RevData (IB)'!AI145+'ANS_RevData (IL)'!AI145+'ANS_RevData (AB)'!AI145+'ANS_RevData (EN)'!AI145+'ANS_RevData (PH)'!AI145+'ANS_RevData (OT)'!AI145</f>
        <v>#VALUE!</v>
      </c>
      <c r="AJ145" s="9" t="e">
        <f>'ANS_RevData (LA)'!AJ145+'ANS_RevData (IB)'!AJ145+'ANS_RevData (IL)'!AJ145+'ANS_RevData (AB)'!AJ145+'ANS_RevData (EN)'!AJ145+'ANS_RevData (PH)'!AJ145+'ANS_RevData (OT)'!AJ145</f>
        <v>#VALUE!</v>
      </c>
      <c r="AK145" s="9" t="e">
        <f>'ANS_RevData (LA)'!AK145+'ANS_RevData (IB)'!AK145+'ANS_RevData (IL)'!AK145+'ANS_RevData (AB)'!AK145+'ANS_RevData (EN)'!AK145+'ANS_RevData (PH)'!AK145+'ANS_RevData (OT)'!AK145</f>
        <v>#VALUE!</v>
      </c>
      <c r="AL145" s="9" t="e">
        <f>'ANS_RevData (LA)'!AL145+'ANS_RevData (IB)'!AL145+'ANS_RevData (IL)'!AL145+'ANS_RevData (AB)'!AL145+'ANS_RevData (EN)'!AL145+'ANS_RevData (PH)'!AL145+'ANS_RevData (OT)'!AL145</f>
        <v>#VALUE!</v>
      </c>
      <c r="AM145" s="9" t="e">
        <f>'ANS_RevData (LA)'!AM145+'ANS_RevData (IB)'!AM145+'ANS_RevData (IL)'!AM145+'ANS_RevData (AB)'!AM145+'ANS_RevData (EN)'!AM145+'ANS_RevData (PH)'!AM145+'ANS_RevData (OT)'!AM145</f>
        <v>#VALUE!</v>
      </c>
      <c r="AN145" s="9" t="e">
        <f>'ANS_RevData (LA)'!AN145+'ANS_RevData (IB)'!AN145+'ANS_RevData (IL)'!AN145+'ANS_RevData (AB)'!AN145+'ANS_RevData (EN)'!AN145+'ANS_RevData (PH)'!AN145+'ANS_RevData (OT)'!AN145</f>
        <v>#VALUE!</v>
      </c>
      <c r="AO145" s="9" t="e">
        <f>'ANS_RevData (LA)'!AO145+'ANS_RevData (IB)'!AO145+'ANS_RevData (IL)'!AO145+'ANS_RevData (AB)'!AO145+'ANS_RevData (EN)'!AO145+'ANS_RevData (PH)'!AO145+'ANS_RevData (OT)'!AO145</f>
        <v>#VALUE!</v>
      </c>
      <c r="AP145" s="9" t="e">
        <f>'ANS_RevData (LA)'!AP145+'ANS_RevData (IB)'!AP145+'ANS_RevData (IL)'!AP145+'ANS_RevData (AB)'!AP145+'ANS_RevData (EN)'!AP145+'ANS_RevData (PH)'!AP145+'ANS_RevData (OT)'!AP145</f>
        <v>#VALUE!</v>
      </c>
      <c r="AQ145" s="9" t="e">
        <f>'ANS_RevData (LA)'!AQ145+'ANS_RevData (IB)'!AQ145+'ANS_RevData (IL)'!AQ145+'ANS_RevData (AB)'!AQ145+'ANS_RevData (EN)'!AQ145+'ANS_RevData (PH)'!AQ145+'ANS_RevData (OT)'!AQ145</f>
        <v>#VALUE!</v>
      </c>
      <c r="AR145" s="9" t="e">
        <f>'ANS_RevData (LA)'!AR145+'ANS_RevData (IB)'!AR145+'ANS_RevData (IL)'!AR145+'ANS_RevData (AB)'!AR145+'ANS_RevData (EN)'!AR145+'ANS_RevData (PH)'!AR145+'ANS_RevData (OT)'!AR145</f>
        <v>#VALUE!</v>
      </c>
      <c r="AS145" s="9" t="e">
        <f>'ANS_RevData (LA)'!AS145+'ANS_RevData (IB)'!AS145+'ANS_RevData (IL)'!AS145+'ANS_RevData (AB)'!AS145+'ANS_RevData (EN)'!AS145+'ANS_RevData (PH)'!AS145+'ANS_RevData (OT)'!AS145</f>
        <v>#VALUE!</v>
      </c>
      <c r="AT145" s="9" t="e">
        <f>'ANS_RevData (LA)'!AT145+'ANS_RevData (IB)'!AT145+'ANS_RevData (IL)'!AT145+'ANS_RevData (AB)'!AT145+'ANS_RevData (EN)'!AT145+'ANS_RevData (PH)'!AT145+'ANS_RevData (OT)'!AT145</f>
        <v>#VALUE!</v>
      </c>
      <c r="AU145" s="9" t="e">
        <f>'ANS_RevData (LA)'!AU145+'ANS_RevData (IB)'!AU145+'ANS_RevData (IL)'!AU145+'ANS_RevData (AB)'!AU145+'ANS_RevData (EN)'!AU145+'ANS_RevData (PH)'!AU145+'ANS_RevData (OT)'!AU145</f>
        <v>#VALUE!</v>
      </c>
      <c r="AV145" s="9" t="e">
        <f>'ANS_RevData (LA)'!AV145+'ANS_RevData (IB)'!AV145+'ANS_RevData (IL)'!AV145+'ANS_RevData (AB)'!AV145+'ANS_RevData (EN)'!AV145+'ANS_RevData (PH)'!AV145+'ANS_RevData (OT)'!AV145</f>
        <v>#VALUE!</v>
      </c>
      <c r="AW145" s="9" t="e">
        <f>'ANS_RevData (LA)'!AW145+'ANS_RevData (IB)'!AW145+'ANS_RevData (IL)'!AW145+'ANS_RevData (AB)'!AW145+'ANS_RevData (EN)'!AW145+'ANS_RevData (PH)'!AW145+'ANS_RevData (OT)'!AW145</f>
        <v>#VALUE!</v>
      </c>
      <c r="AX145" s="9" t="e">
        <f>'ANS_RevData (LA)'!AX145+'ANS_RevData (IB)'!AX145+'ANS_RevData (IL)'!AX145+'ANS_RevData (AB)'!AX145+'ANS_RevData (EN)'!AX145+'ANS_RevData (PH)'!AX145+'ANS_RevData (OT)'!AX145</f>
        <v>#VALUE!</v>
      </c>
      <c r="AY145" s="9" t="e">
        <f>'ANS_RevData (LA)'!AY145+'ANS_RevData (IB)'!AY145+'ANS_RevData (IL)'!AY145+'ANS_RevData (AB)'!AY145+'ANS_RevData (EN)'!AY145+'ANS_RevData (PH)'!AY145+'ANS_RevData (OT)'!AY145</f>
        <v>#VALUE!</v>
      </c>
      <c r="AZ145" s="9" t="e">
        <f>'ANS_RevData (LA)'!AZ145+'ANS_RevData (IB)'!AZ145+'ANS_RevData (IL)'!AZ145+'ANS_RevData (AB)'!AZ145+'ANS_RevData (EN)'!AZ145+'ANS_RevData (PH)'!AZ145+'ANS_RevData (OT)'!AZ145</f>
        <v>#VALUE!</v>
      </c>
      <c r="BA145" s="9" t="e">
        <f>'ANS_RevData (LA)'!BA145+'ANS_RevData (IB)'!BA145+'ANS_RevData (IL)'!BA145+'ANS_RevData (AB)'!BA145+'ANS_RevData (EN)'!BA145+'ANS_RevData (PH)'!BA145+'ANS_RevData (OT)'!BA145</f>
        <v>#VALUE!</v>
      </c>
      <c r="BB145" s="9" t="e">
        <f>'ANS_RevData (LA)'!BB145+'ANS_RevData (IB)'!BB145+'ANS_RevData (IL)'!BB145+'ANS_RevData (AB)'!BB145+'ANS_RevData (EN)'!BB145+'ANS_RevData (PH)'!BB145+'ANS_RevData (OT)'!BB145</f>
        <v>#VALUE!</v>
      </c>
      <c r="BC145" s="9" t="e">
        <f>'ANS_RevData (LA)'!BC145+'ANS_RevData (IB)'!BC145+'ANS_RevData (IL)'!BC145+'ANS_RevData (AB)'!BC145+'ANS_RevData (EN)'!BC145+'ANS_RevData (PH)'!BC145+'ANS_RevData (OT)'!BC145</f>
        <v>#VALUE!</v>
      </c>
      <c r="BD145" s="9" t="e">
        <f>'ANS_RevData (LA)'!BD145+'ANS_RevData (IB)'!BD145+'ANS_RevData (IL)'!BD145+'ANS_RevData (AB)'!BD145+'ANS_RevData (EN)'!BD145+'ANS_RevData (PH)'!BD145+'ANS_RevData (OT)'!BD145</f>
        <v>#VALUE!</v>
      </c>
      <c r="BE145" s="9" t="e">
        <f>'ANS_RevData (LA)'!BE145+'ANS_RevData (IB)'!BE145+'ANS_RevData (IL)'!BE145+'ANS_RevData (AB)'!BE145+'ANS_RevData (EN)'!BE145+'ANS_RevData (PH)'!BE145+'ANS_RevData (OT)'!BE145</f>
        <v>#VALUE!</v>
      </c>
      <c r="BF145" s="9" t="e">
        <f>'ANS_RevData (LA)'!BF145+'ANS_RevData (IB)'!BF145+'ANS_RevData (IL)'!BF145+'ANS_RevData (AB)'!BF145+'ANS_RevData (EN)'!BF145+'ANS_RevData (PH)'!BF145+'ANS_RevData (OT)'!BF145</f>
        <v>#VALUE!</v>
      </c>
      <c r="BG145" s="9" t="e">
        <f>'ANS_RevData (LA)'!BG145+'ANS_RevData (IB)'!BG145+'ANS_RevData (IL)'!BG145+'ANS_RevData (AB)'!BG145+'ANS_RevData (EN)'!BG145+'ANS_RevData (PH)'!BG145+'ANS_RevData (OT)'!BG145</f>
        <v>#VALUE!</v>
      </c>
      <c r="BH145" s="9" t="e">
        <f>'ANS_RevData (LA)'!BH145+'ANS_RevData (IB)'!BH145+'ANS_RevData (IL)'!BH145+'ANS_RevData (AB)'!BH145+'ANS_RevData (EN)'!BH145+'ANS_RevData (PH)'!BH145+'ANS_RevData (OT)'!BH145</f>
        <v>#VALUE!</v>
      </c>
      <c r="BI145" s="9" t="e">
        <f>'ANS_RevData (LA)'!BI145+'ANS_RevData (IB)'!BI145+'ANS_RevData (IL)'!BI145+'ANS_RevData (AB)'!BI145+'ANS_RevData (EN)'!BI145+'ANS_RevData (PH)'!BI145+'ANS_RevData (OT)'!BI145</f>
        <v>#VALUE!</v>
      </c>
      <c r="BJ145" s="9" t="e">
        <f>'ANS_RevData (LA)'!BJ145+'ANS_RevData (IB)'!BJ145+'ANS_RevData (IL)'!BJ145+'ANS_RevData (AB)'!BJ145+'ANS_RevData (EN)'!BJ145+'ANS_RevData (PH)'!BJ145+'ANS_RevData (OT)'!BJ145</f>
        <v>#VALUE!</v>
      </c>
      <c r="BK145" s="9" t="e">
        <f>'ANS_RevData (LA)'!BK145+'ANS_RevData (IB)'!BK145+'ANS_RevData (IL)'!BK145+'ANS_RevData (AB)'!BK145+'ANS_RevData (EN)'!BK145+'ANS_RevData (PH)'!BK145+'ANS_RevData (OT)'!BK145</f>
        <v>#VALUE!</v>
      </c>
      <c r="BL145" s="9" t="e">
        <f>'ANS_RevData (LA)'!BL145+'ANS_RevData (IB)'!BL145+'ANS_RevData (IL)'!BL145+'ANS_RevData (AB)'!BL145+'ANS_RevData (EN)'!BL145+'ANS_RevData (PH)'!BL145+'ANS_RevData (OT)'!BL145</f>
        <v>#VALUE!</v>
      </c>
      <c r="BM145" s="9" t="e">
        <f>'ANS_RevData (LA)'!BM145+'ANS_RevData (IB)'!BM145+'ANS_RevData (IL)'!BM145+'ANS_RevData (AB)'!BM145+'ANS_RevData (EN)'!BM145+'ANS_RevData (PH)'!BM145+'ANS_RevData (OT)'!BM145</f>
        <v>#VALUE!</v>
      </c>
      <c r="BN145" s="9" t="e">
        <f>'ANS_RevData (LA)'!BN145+'ANS_RevData (IB)'!BN145+'ANS_RevData (IL)'!BN145+'ANS_RevData (AB)'!BN145+'ANS_RevData (EN)'!BN145+'ANS_RevData (PH)'!BN145+'ANS_RevData (OT)'!BN145</f>
        <v>#VALUE!</v>
      </c>
      <c r="BO145" s="9" t="e">
        <f>'ANS_RevData (LA)'!BO145+'ANS_RevData (IB)'!BO145+'ANS_RevData (IL)'!BO145+'ANS_RevData (AB)'!BO145+'ANS_RevData (EN)'!BO145+'ANS_RevData (PH)'!BO145+'ANS_RevData (OT)'!BO145</f>
        <v>#VALUE!</v>
      </c>
    </row>
    <row r="146" spans="2:67" x14ac:dyDescent="0.25">
      <c r="B146" t="s">
        <v>323</v>
      </c>
      <c r="D146" s="7">
        <f>'ANS_RevData (LA)'!D146+'ANS_RevData (IB)'!D146+'ANS_RevData (IL)'!D146+'ANS_RevData (AB)'!D146+'ANS_RevData (EN)'!D146+'ANS_RevData (PH)'!D146+'ANS_RevData (OT)'!D146</f>
        <v>69716.69</v>
      </c>
      <c r="E146" s="7">
        <f>'ANS_RevData (LA)'!E146+'ANS_RevData (IB)'!E146+'ANS_RevData (IL)'!E146+'ANS_RevData (AB)'!E146+'ANS_RevData (EN)'!E146+'ANS_RevData (PH)'!E146+'ANS_RevData (OT)'!E146</f>
        <v>73753.489999999991</v>
      </c>
      <c r="F146" s="7">
        <f>'ANS_RevData (LA)'!F146+'ANS_RevData (IB)'!F146+'ANS_RevData (IL)'!F146+'ANS_RevData (AB)'!F146+'ANS_RevData (EN)'!F146+'ANS_RevData (PH)'!F146+'ANS_RevData (OT)'!F146</f>
        <v>96256.51</v>
      </c>
      <c r="G146" s="7">
        <f>'ANS_RevData (LA)'!G146+'ANS_RevData (IB)'!G146+'ANS_RevData (IL)'!G146+'ANS_RevData (AB)'!G146+'ANS_RevData (EN)'!G146+'ANS_RevData (PH)'!G146+'ANS_RevData (OT)'!G146</f>
        <v>111332.39000000001</v>
      </c>
      <c r="H146" s="7">
        <f>'ANS_RevData (LA)'!H146+'ANS_RevData (IB)'!H146+'ANS_RevData (IL)'!H146+'ANS_RevData (AB)'!H146+'ANS_RevData (EN)'!H146+'ANS_RevData (PH)'!H146+'ANS_RevData (OT)'!H146</f>
        <v>280095.02</v>
      </c>
      <c r="I146" s="7">
        <f>'ANS_RevData (LA)'!I146+'ANS_RevData (IB)'!I146+'ANS_RevData (IL)'!I146+'ANS_RevData (AB)'!I146+'ANS_RevData (EN)'!I146+'ANS_RevData (PH)'!I146+'ANS_RevData (OT)'!I146</f>
        <v>258932.52</v>
      </c>
      <c r="J146" s="7">
        <f>'ANS_RevData (LA)'!J146+'ANS_RevData (IB)'!J146+'ANS_RevData (IL)'!J146+'ANS_RevData (AB)'!J146+'ANS_RevData (EN)'!J146+'ANS_RevData (PH)'!J146+'ANS_RevData (OT)'!J146</f>
        <v>341700.41000000003</v>
      </c>
      <c r="K146" s="7">
        <f>'ANS_RevData (LA)'!K146+'ANS_RevData (IB)'!K146+'ANS_RevData (IL)'!K146+'ANS_RevData (AB)'!K146+'ANS_RevData (EN)'!K146+'ANS_RevData (PH)'!K146+'ANS_RevData (OT)'!K146</f>
        <v>374863.29</v>
      </c>
      <c r="L146" s="7">
        <f>'ANS_RevData (LA)'!L146+'ANS_RevData (IB)'!L146+'ANS_RevData (IL)'!L146+'ANS_RevData (AB)'!L146+'ANS_RevData (EN)'!L146+'ANS_RevData (PH)'!L146+'ANS_RevData (OT)'!L146</f>
        <v>389175.56999999995</v>
      </c>
      <c r="M146" s="7">
        <f>'ANS_RevData (LA)'!M146+'ANS_RevData (IB)'!M146+'ANS_RevData (IL)'!M146+'ANS_RevData (AB)'!M146+'ANS_RevData (EN)'!M146+'ANS_RevData (PH)'!M146+'ANS_RevData (OT)'!M146</f>
        <v>446074.63</v>
      </c>
      <c r="N146" s="7">
        <f>'ANS_RevData (LA)'!N146+'ANS_RevData (IB)'!N146+'ANS_RevData (IL)'!N146+'ANS_RevData (AB)'!N146+'ANS_RevData (EN)'!N146+'ANS_RevData (PH)'!N146+'ANS_RevData (OT)'!N146</f>
        <v>439186.89</v>
      </c>
      <c r="O146" s="7">
        <f>'ANS_RevData (LA)'!O146+'ANS_RevData (IB)'!O146+'ANS_RevData (IL)'!O146+'ANS_RevData (AB)'!O146+'ANS_RevData (EN)'!O146+'ANS_RevData (PH)'!O146+'ANS_RevData (OT)'!O146</f>
        <v>452051.63</v>
      </c>
      <c r="P146" s="7">
        <f>'ANS_RevData (LA)'!P146+'ANS_RevData (IB)'!P146+'ANS_RevData (IL)'!P146+'ANS_RevData (AB)'!P146+'ANS_RevData (EN)'!P146+'ANS_RevData (PH)'!P146+'ANS_RevData (OT)'!P146</f>
        <v>535033.15</v>
      </c>
      <c r="Q146" s="7">
        <f>'ANS_RevData (LA)'!Q146+'ANS_RevData (IB)'!Q146+'ANS_RevData (IL)'!Q146+'ANS_RevData (AB)'!Q146+'ANS_RevData (EN)'!Q146+'ANS_RevData (PH)'!Q146+'ANS_RevData (OT)'!Q146</f>
        <v>584746.04</v>
      </c>
      <c r="R146" s="7">
        <f>'ANS_RevData (LA)'!R146+'ANS_RevData (IB)'!R146+'ANS_RevData (IL)'!R146+'ANS_RevData (AB)'!R146+'ANS_RevData (EN)'!R146+'ANS_RevData (PH)'!R146+'ANS_RevData (OT)'!R146</f>
        <v>610609.56999999995</v>
      </c>
      <c r="S146" s="7">
        <f>'ANS_RevData (LA)'!S146+'ANS_RevData (IB)'!S146+'ANS_RevData (IL)'!S146+'ANS_RevData (AB)'!S146+'ANS_RevData (EN)'!S146+'ANS_RevData (PH)'!S146+'ANS_RevData (OT)'!S146</f>
        <v>663134.59999999986</v>
      </c>
      <c r="T146" s="7">
        <f>'ANS_RevData (LA)'!T146+'ANS_RevData (IB)'!T146+'ANS_RevData (IL)'!T146+'ANS_RevData (AB)'!T146+'ANS_RevData (EN)'!T146+'ANS_RevData (PH)'!T146+'ANS_RevData (OT)'!T146</f>
        <v>671290.25</v>
      </c>
      <c r="U146" s="7">
        <f>'ANS_RevData (LA)'!U146+'ANS_RevData (IB)'!U146+'ANS_RevData (IL)'!U146+'ANS_RevData (AB)'!U146+'ANS_RevData (EN)'!U146+'ANS_RevData (PH)'!U146+'ANS_RevData (OT)'!U146</f>
        <v>676430.48</v>
      </c>
      <c r="V146" s="7">
        <f>'ANS_RevData (LA)'!V146+'ANS_RevData (IB)'!V146+'ANS_RevData (IL)'!V146+'ANS_RevData (AB)'!V146+'ANS_RevData (EN)'!V146+'ANS_RevData (PH)'!V146+'ANS_RevData (OT)'!V146</f>
        <v>1362241.17</v>
      </c>
      <c r="W146" s="7">
        <f>'ANS_RevData (LA)'!W146+'ANS_RevData (IB)'!W146+'ANS_RevData (IL)'!W146+'ANS_RevData (AB)'!W146+'ANS_RevData (EN)'!W146+'ANS_RevData (PH)'!W146+'ANS_RevData (OT)'!W146</f>
        <v>1443730.33</v>
      </c>
      <c r="X146" s="7">
        <f>'ANS_RevData (LA)'!X146+'ANS_RevData (IB)'!X146+'ANS_RevData (IL)'!X146+'ANS_RevData (AB)'!X146+'ANS_RevData (EN)'!X146+'ANS_RevData (PH)'!X146+'ANS_RevData (OT)'!X146</f>
        <v>1660986.6800000002</v>
      </c>
      <c r="Y146" s="7">
        <f>'ANS_RevData (LA)'!Y146+'ANS_RevData (IB)'!Y146+'ANS_RevData (IL)'!Y146+'ANS_RevData (AB)'!Y146+'ANS_RevData (EN)'!Y146+'ANS_RevData (PH)'!Y146+'ANS_RevData (OT)'!Y146</f>
        <v>1756567.83</v>
      </c>
      <c r="Z146" s="7">
        <f>'ANS_RevData (LA)'!Z146+'ANS_RevData (IB)'!Z146+'ANS_RevData (IL)'!Z146+'ANS_RevData (AB)'!Z146+'ANS_RevData (EN)'!Z146+'ANS_RevData (PH)'!Z146+'ANS_RevData (OT)'!Z146</f>
        <v>1529857.88</v>
      </c>
      <c r="AA146" s="7">
        <f>'ANS_RevData (LA)'!AA146+'ANS_RevData (IB)'!AA146+'ANS_RevData (IL)'!AA146+'ANS_RevData (AB)'!AA146+'ANS_RevData (EN)'!AA146+'ANS_RevData (PH)'!AA146+'ANS_RevData (OT)'!AA146</f>
        <v>1682540.02</v>
      </c>
      <c r="AB146" s="7">
        <f>'ANS_RevData (LA)'!AB146+'ANS_RevData (IB)'!AB146+'ANS_RevData (IL)'!AB146+'ANS_RevData (AB)'!AB146+'ANS_RevData (EN)'!AB146+'ANS_RevData (PH)'!AB146+'ANS_RevData (OT)'!AB146</f>
        <v>1561646.21</v>
      </c>
      <c r="AC146" s="7">
        <f>'ANS_RevData (LA)'!AC146+'ANS_RevData (IB)'!AC146+'ANS_RevData (IL)'!AC146+'ANS_RevData (AB)'!AC146+'ANS_RevData (EN)'!AC146+'ANS_RevData (PH)'!AC146+'ANS_RevData (OT)'!AC146</f>
        <v>1566674.8</v>
      </c>
      <c r="AF146" s="7">
        <f>AB146</f>
        <v>1561646.21</v>
      </c>
      <c r="AG146" s="7">
        <f>AC146</f>
        <v>1566674.8</v>
      </c>
      <c r="AH146" s="7" t="e">
        <f>'ANS_RevData (LA)'!AH146+'ANS_RevData (IB)'!AH146+'ANS_RevData (IL)'!AH146+'ANS_RevData (AB)'!AH146+'ANS_RevData (EN)'!AH146+'ANS_RevData (PH)'!AH146+'ANS_RevData (OT)'!AH146</f>
        <v>#VALUE!</v>
      </c>
      <c r="AI146" s="7" t="e">
        <f>'ANS_RevData (LA)'!AI146+'ANS_RevData (IB)'!AI146+'ANS_RevData (IL)'!AI146+'ANS_RevData (AB)'!AI146+'ANS_RevData (EN)'!AI146+'ANS_RevData (PH)'!AI146+'ANS_RevData (OT)'!AI146</f>
        <v>#VALUE!</v>
      </c>
      <c r="AJ146" s="9" t="e">
        <f>'ANS_RevData (LA)'!AJ146+'ANS_RevData (IB)'!AJ146+'ANS_RevData (IL)'!AJ146+'ANS_RevData (AB)'!AJ146+'ANS_RevData (EN)'!AJ146+'ANS_RevData (PH)'!AJ146+'ANS_RevData (OT)'!AJ146</f>
        <v>#VALUE!</v>
      </c>
      <c r="AK146" s="9" t="e">
        <f>'ANS_RevData (LA)'!AK146+'ANS_RevData (IB)'!AK146+'ANS_RevData (IL)'!AK146+'ANS_RevData (AB)'!AK146+'ANS_RevData (EN)'!AK146+'ANS_RevData (PH)'!AK146+'ANS_RevData (OT)'!AK146</f>
        <v>#VALUE!</v>
      </c>
      <c r="AL146" s="9" t="e">
        <f>'ANS_RevData (LA)'!AL146+'ANS_RevData (IB)'!AL146+'ANS_RevData (IL)'!AL146+'ANS_RevData (AB)'!AL146+'ANS_RevData (EN)'!AL146+'ANS_RevData (PH)'!AL146+'ANS_RevData (OT)'!AL146</f>
        <v>#VALUE!</v>
      </c>
      <c r="AM146" s="9" t="e">
        <f>'ANS_RevData (LA)'!AM146+'ANS_RevData (IB)'!AM146+'ANS_RevData (IL)'!AM146+'ANS_RevData (AB)'!AM146+'ANS_RevData (EN)'!AM146+'ANS_RevData (PH)'!AM146+'ANS_RevData (OT)'!AM146</f>
        <v>#VALUE!</v>
      </c>
      <c r="AN146" s="9" t="e">
        <f>'ANS_RevData (LA)'!AN146+'ANS_RevData (IB)'!AN146+'ANS_RevData (IL)'!AN146+'ANS_RevData (AB)'!AN146+'ANS_RevData (EN)'!AN146+'ANS_RevData (PH)'!AN146+'ANS_RevData (OT)'!AN146</f>
        <v>#VALUE!</v>
      </c>
      <c r="AO146" s="9" t="e">
        <f>'ANS_RevData (LA)'!AO146+'ANS_RevData (IB)'!AO146+'ANS_RevData (IL)'!AO146+'ANS_RevData (AB)'!AO146+'ANS_RevData (EN)'!AO146+'ANS_RevData (PH)'!AO146+'ANS_RevData (OT)'!AO146</f>
        <v>#VALUE!</v>
      </c>
      <c r="AP146" s="9" t="e">
        <f>'ANS_RevData (LA)'!AP146+'ANS_RevData (IB)'!AP146+'ANS_RevData (IL)'!AP146+'ANS_RevData (AB)'!AP146+'ANS_RevData (EN)'!AP146+'ANS_RevData (PH)'!AP146+'ANS_RevData (OT)'!AP146</f>
        <v>#VALUE!</v>
      </c>
      <c r="AQ146" s="9" t="e">
        <f>'ANS_RevData (LA)'!AQ146+'ANS_RevData (IB)'!AQ146+'ANS_RevData (IL)'!AQ146+'ANS_RevData (AB)'!AQ146+'ANS_RevData (EN)'!AQ146+'ANS_RevData (PH)'!AQ146+'ANS_RevData (OT)'!AQ146</f>
        <v>#VALUE!</v>
      </c>
      <c r="AR146" s="9" t="e">
        <f>'ANS_RevData (LA)'!AR146+'ANS_RevData (IB)'!AR146+'ANS_RevData (IL)'!AR146+'ANS_RevData (AB)'!AR146+'ANS_RevData (EN)'!AR146+'ANS_RevData (PH)'!AR146+'ANS_RevData (OT)'!AR146</f>
        <v>#VALUE!</v>
      </c>
      <c r="AS146" s="9" t="e">
        <f>'ANS_RevData (LA)'!AS146+'ANS_RevData (IB)'!AS146+'ANS_RevData (IL)'!AS146+'ANS_RevData (AB)'!AS146+'ANS_RevData (EN)'!AS146+'ANS_RevData (PH)'!AS146+'ANS_RevData (OT)'!AS146</f>
        <v>#VALUE!</v>
      </c>
      <c r="AT146" s="9" t="e">
        <f>'ANS_RevData (LA)'!AT146+'ANS_RevData (IB)'!AT146+'ANS_RevData (IL)'!AT146+'ANS_RevData (AB)'!AT146+'ANS_RevData (EN)'!AT146+'ANS_RevData (PH)'!AT146+'ANS_RevData (OT)'!AT146</f>
        <v>#VALUE!</v>
      </c>
      <c r="AU146" s="9" t="e">
        <f>'ANS_RevData (LA)'!AU146+'ANS_RevData (IB)'!AU146+'ANS_RevData (IL)'!AU146+'ANS_RevData (AB)'!AU146+'ANS_RevData (EN)'!AU146+'ANS_RevData (PH)'!AU146+'ANS_RevData (OT)'!AU146</f>
        <v>#VALUE!</v>
      </c>
      <c r="AV146" s="9" t="e">
        <f>'ANS_RevData (LA)'!AV146+'ANS_RevData (IB)'!AV146+'ANS_RevData (IL)'!AV146+'ANS_RevData (AB)'!AV146+'ANS_RevData (EN)'!AV146+'ANS_RevData (PH)'!AV146+'ANS_RevData (OT)'!AV146</f>
        <v>#VALUE!</v>
      </c>
      <c r="AW146" s="9" t="e">
        <f>'ANS_RevData (LA)'!AW146+'ANS_RevData (IB)'!AW146+'ANS_RevData (IL)'!AW146+'ANS_RevData (AB)'!AW146+'ANS_RevData (EN)'!AW146+'ANS_RevData (PH)'!AW146+'ANS_RevData (OT)'!AW146</f>
        <v>#VALUE!</v>
      </c>
      <c r="AX146" s="9" t="e">
        <f>'ANS_RevData (LA)'!AX146+'ANS_RevData (IB)'!AX146+'ANS_RevData (IL)'!AX146+'ANS_RevData (AB)'!AX146+'ANS_RevData (EN)'!AX146+'ANS_RevData (PH)'!AX146+'ANS_RevData (OT)'!AX146</f>
        <v>#VALUE!</v>
      </c>
      <c r="AY146" s="9" t="e">
        <f>'ANS_RevData (LA)'!AY146+'ANS_RevData (IB)'!AY146+'ANS_RevData (IL)'!AY146+'ANS_RevData (AB)'!AY146+'ANS_RevData (EN)'!AY146+'ANS_RevData (PH)'!AY146+'ANS_RevData (OT)'!AY146</f>
        <v>#VALUE!</v>
      </c>
      <c r="AZ146" s="9" t="e">
        <f>'ANS_RevData (LA)'!AZ146+'ANS_RevData (IB)'!AZ146+'ANS_RevData (IL)'!AZ146+'ANS_RevData (AB)'!AZ146+'ANS_RevData (EN)'!AZ146+'ANS_RevData (PH)'!AZ146+'ANS_RevData (OT)'!AZ146</f>
        <v>#VALUE!</v>
      </c>
      <c r="BA146" s="9" t="e">
        <f>'ANS_RevData (LA)'!BA146+'ANS_RevData (IB)'!BA146+'ANS_RevData (IL)'!BA146+'ANS_RevData (AB)'!BA146+'ANS_RevData (EN)'!BA146+'ANS_RevData (PH)'!BA146+'ANS_RevData (OT)'!BA146</f>
        <v>#VALUE!</v>
      </c>
      <c r="BB146" s="9" t="e">
        <f>'ANS_RevData (LA)'!BB146+'ANS_RevData (IB)'!BB146+'ANS_RevData (IL)'!BB146+'ANS_RevData (AB)'!BB146+'ANS_RevData (EN)'!BB146+'ANS_RevData (PH)'!BB146+'ANS_RevData (OT)'!BB146</f>
        <v>#VALUE!</v>
      </c>
      <c r="BC146" s="9" t="e">
        <f>'ANS_RevData (LA)'!BC146+'ANS_RevData (IB)'!BC146+'ANS_RevData (IL)'!BC146+'ANS_RevData (AB)'!BC146+'ANS_RevData (EN)'!BC146+'ANS_RevData (PH)'!BC146+'ANS_RevData (OT)'!BC146</f>
        <v>#VALUE!</v>
      </c>
      <c r="BD146" s="9" t="e">
        <f>'ANS_RevData (LA)'!BD146+'ANS_RevData (IB)'!BD146+'ANS_RevData (IL)'!BD146+'ANS_RevData (AB)'!BD146+'ANS_RevData (EN)'!BD146+'ANS_RevData (PH)'!BD146+'ANS_RevData (OT)'!BD146</f>
        <v>#VALUE!</v>
      </c>
      <c r="BE146" s="9" t="e">
        <f>'ANS_RevData (LA)'!BE146+'ANS_RevData (IB)'!BE146+'ANS_RevData (IL)'!BE146+'ANS_RevData (AB)'!BE146+'ANS_RevData (EN)'!BE146+'ANS_RevData (PH)'!BE146+'ANS_RevData (OT)'!BE146</f>
        <v>#VALUE!</v>
      </c>
      <c r="BF146" s="9" t="e">
        <f>'ANS_RevData (LA)'!BF146+'ANS_RevData (IB)'!BF146+'ANS_RevData (IL)'!BF146+'ANS_RevData (AB)'!BF146+'ANS_RevData (EN)'!BF146+'ANS_RevData (PH)'!BF146+'ANS_RevData (OT)'!BF146</f>
        <v>#VALUE!</v>
      </c>
      <c r="BG146" s="9" t="e">
        <f>'ANS_RevData (LA)'!BG146+'ANS_RevData (IB)'!BG146+'ANS_RevData (IL)'!BG146+'ANS_RevData (AB)'!BG146+'ANS_RevData (EN)'!BG146+'ANS_RevData (PH)'!BG146+'ANS_RevData (OT)'!BG146</f>
        <v>#VALUE!</v>
      </c>
      <c r="BH146" s="9" t="e">
        <f>'ANS_RevData (LA)'!BH146+'ANS_RevData (IB)'!BH146+'ANS_RevData (IL)'!BH146+'ANS_RevData (AB)'!BH146+'ANS_RevData (EN)'!BH146+'ANS_RevData (PH)'!BH146+'ANS_RevData (OT)'!BH146</f>
        <v>#VALUE!</v>
      </c>
      <c r="BI146" s="9" t="e">
        <f>'ANS_RevData (LA)'!BI146+'ANS_RevData (IB)'!BI146+'ANS_RevData (IL)'!BI146+'ANS_RevData (AB)'!BI146+'ANS_RevData (EN)'!BI146+'ANS_RevData (PH)'!BI146+'ANS_RevData (OT)'!BI146</f>
        <v>#VALUE!</v>
      </c>
      <c r="BJ146" s="9" t="e">
        <f>'ANS_RevData (LA)'!BJ146+'ANS_RevData (IB)'!BJ146+'ANS_RevData (IL)'!BJ146+'ANS_RevData (AB)'!BJ146+'ANS_RevData (EN)'!BJ146+'ANS_RevData (PH)'!BJ146+'ANS_RevData (OT)'!BJ146</f>
        <v>#VALUE!</v>
      </c>
      <c r="BK146" s="9" t="e">
        <f>'ANS_RevData (LA)'!BK146+'ANS_RevData (IB)'!BK146+'ANS_RevData (IL)'!BK146+'ANS_RevData (AB)'!BK146+'ANS_RevData (EN)'!BK146+'ANS_RevData (PH)'!BK146+'ANS_RevData (OT)'!BK146</f>
        <v>#VALUE!</v>
      </c>
      <c r="BL146" s="9" t="e">
        <f>'ANS_RevData (LA)'!BL146+'ANS_RevData (IB)'!BL146+'ANS_RevData (IL)'!BL146+'ANS_RevData (AB)'!BL146+'ANS_RevData (EN)'!BL146+'ANS_RevData (PH)'!BL146+'ANS_RevData (OT)'!BL146</f>
        <v>#VALUE!</v>
      </c>
      <c r="BM146" s="9" t="e">
        <f>'ANS_RevData (LA)'!BM146+'ANS_RevData (IB)'!BM146+'ANS_RevData (IL)'!BM146+'ANS_RevData (AB)'!BM146+'ANS_RevData (EN)'!BM146+'ANS_RevData (PH)'!BM146+'ANS_RevData (OT)'!BM146</f>
        <v>#VALUE!</v>
      </c>
      <c r="BN146" s="9" t="e">
        <f>'ANS_RevData (LA)'!BN146+'ANS_RevData (IB)'!BN146+'ANS_RevData (IL)'!BN146+'ANS_RevData (AB)'!BN146+'ANS_RevData (EN)'!BN146+'ANS_RevData (PH)'!BN146+'ANS_RevData (OT)'!BN146</f>
        <v>#VALUE!</v>
      </c>
      <c r="BO146" s="9" t="e">
        <f>'ANS_RevData (LA)'!BO146+'ANS_RevData (IB)'!BO146+'ANS_RevData (IL)'!BO146+'ANS_RevData (AB)'!BO146+'ANS_RevData (EN)'!BO146+'ANS_RevData (PH)'!BO146+'ANS_RevData (OT)'!BO146</f>
        <v>#VALUE!</v>
      </c>
    </row>
    <row r="147" spans="2:67" x14ac:dyDescent="0.25">
      <c r="Q147" s="315"/>
      <c r="V147" s="316">
        <f t="shared" ref="V147:AC147" si="119">V143/(V145+V146)</f>
        <v>0.95237773512608392</v>
      </c>
      <c r="W147" s="316">
        <f t="shared" si="119"/>
        <v>0.95237088724125574</v>
      </c>
      <c r="X147" s="316">
        <f t="shared" si="119"/>
        <v>0.95237248608245073</v>
      </c>
      <c r="Y147" s="316">
        <f t="shared" si="119"/>
        <v>0.95234187584317154</v>
      </c>
      <c r="Z147" s="316">
        <f t="shared" si="119"/>
        <v>0.95238213754298595</v>
      </c>
      <c r="AA147" s="316">
        <f t="shared" si="119"/>
        <v>0.95228182369677616</v>
      </c>
      <c r="AB147" s="316">
        <f t="shared" si="119"/>
        <v>0.95229957134372245</v>
      </c>
      <c r="AC147" s="316">
        <f t="shared" si="119"/>
        <v>0.95220480736709956</v>
      </c>
      <c r="AF147" s="316">
        <f>AF143/(AF145+AF146)</f>
        <v>0.95229957134372245</v>
      </c>
      <c r="AG147" s="316">
        <f>AG143/(AG145+AG146)</f>
        <v>0.95220480736709956</v>
      </c>
      <c r="AH147" s="316" t="e">
        <f>AH143/(AH145+AH146)</f>
        <v>#VALUE!</v>
      </c>
      <c r="AI147" s="316"/>
    </row>
    <row r="150" spans="2:67" x14ac:dyDescent="0.25">
      <c r="B150" s="263" t="s">
        <v>324</v>
      </c>
      <c r="D150" s="7">
        <f>'ANS_RevData (LA)'!D150+'ANS_RevData (IB)'!D150+'ANS_RevData (IL)'!D150+'ANS_RevData (AB)'!D150+'ANS_RevData (EN)'!D150+'ANS_RevData (PH)'!D150+'ANS_RevData (OT)'!D150</f>
        <v>872</v>
      </c>
      <c r="E150" s="7">
        <f>'ANS_RevData (LA)'!E150+'ANS_RevData (IB)'!E150+'ANS_RevData (IL)'!E150+'ANS_RevData (AB)'!E150+'ANS_RevData (EN)'!E150+'ANS_RevData (PH)'!E150+'ANS_RevData (OT)'!E150</f>
        <v>952</v>
      </c>
      <c r="F150" s="7">
        <f>'ANS_RevData (LA)'!F150+'ANS_RevData (IB)'!F150+'ANS_RevData (IL)'!F150+'ANS_RevData (AB)'!F150+'ANS_RevData (EN)'!F150+'ANS_RevData (PH)'!F150+'ANS_RevData (OT)'!F150</f>
        <v>1106</v>
      </c>
      <c r="G150" s="7">
        <f>'ANS_RevData (LA)'!G150+'ANS_RevData (IB)'!G150+'ANS_RevData (IL)'!G150+'ANS_RevData (AB)'!G150+'ANS_RevData (EN)'!G150+'ANS_RevData (PH)'!G150+'ANS_RevData (OT)'!G150</f>
        <v>1323</v>
      </c>
      <c r="H150" s="7">
        <f>'ANS_RevData (LA)'!H150+'ANS_RevData (IB)'!H150+'ANS_RevData (IL)'!H150+'ANS_RevData (AB)'!H150+'ANS_RevData (EN)'!H150+'ANS_RevData (PH)'!H150+'ANS_RevData (OT)'!H150</f>
        <v>1598</v>
      </c>
      <c r="I150" s="7">
        <f>'ANS_RevData (LA)'!I150+'ANS_RevData (IB)'!I150+'ANS_RevData (IL)'!I150+'ANS_RevData (AB)'!I150+'ANS_RevData (EN)'!I150+'ANS_RevData (PH)'!I150+'ANS_RevData (OT)'!I150</f>
        <v>1733</v>
      </c>
      <c r="J150" s="7">
        <f>'ANS_RevData (LA)'!J150+'ANS_RevData (IB)'!J150+'ANS_RevData (IL)'!J150+'ANS_RevData (AB)'!J150+'ANS_RevData (EN)'!J150+'ANS_RevData (PH)'!J150+'ANS_RevData (OT)'!J150</f>
        <v>1797</v>
      </c>
      <c r="K150" s="7">
        <f>'ANS_RevData (LA)'!K150+'ANS_RevData (IB)'!K150+'ANS_RevData (IL)'!K150+'ANS_RevData (AB)'!K150+'ANS_RevData (EN)'!K150+'ANS_RevData (PH)'!K150+'ANS_RevData (OT)'!K150</f>
        <v>1842</v>
      </c>
      <c r="L150" s="7">
        <f>'ANS_RevData (LA)'!L150+'ANS_RevData (IB)'!L150+'ANS_RevData (IL)'!L150+'ANS_RevData (AB)'!L150+'ANS_RevData (EN)'!L150+'ANS_RevData (PH)'!L150+'ANS_RevData (OT)'!L150</f>
        <v>1861</v>
      </c>
      <c r="M150" s="7">
        <f>'ANS_RevData (LA)'!M150+'ANS_RevData (IB)'!M150+'ANS_RevData (IL)'!M150+'ANS_RevData (AB)'!M150+'ANS_RevData (EN)'!M150+'ANS_RevData (PH)'!M150+'ANS_RevData (OT)'!M150</f>
        <v>1947</v>
      </c>
      <c r="N150" s="7">
        <f>'ANS_RevData (LA)'!N150+'ANS_RevData (IB)'!N150+'ANS_RevData (IL)'!N150+'ANS_RevData (AB)'!N150+'ANS_RevData (EN)'!N150+'ANS_RevData (PH)'!N150+'ANS_RevData (OT)'!N150</f>
        <v>2029</v>
      </c>
      <c r="O150" s="7">
        <f>'ANS_RevData (LA)'!O150+'ANS_RevData (IB)'!O150+'ANS_RevData (IL)'!O150+'ANS_RevData (AB)'!O150+'ANS_RevData (EN)'!O150+'ANS_RevData (PH)'!O150+'ANS_RevData (OT)'!O150</f>
        <v>1977</v>
      </c>
      <c r="P150" s="7">
        <f>'ANS_RevData (LA)'!P150+'ANS_RevData (IB)'!P150+'ANS_RevData (IL)'!P150+'ANS_RevData (AB)'!P150+'ANS_RevData (EN)'!P150+'ANS_RevData (PH)'!P150+'ANS_RevData (OT)'!P150</f>
        <v>2088</v>
      </c>
      <c r="Q150" s="7">
        <f>'ANS_RevData (LA)'!Q150+'ANS_RevData (IB)'!Q150+'ANS_RevData (IL)'!Q150+'ANS_RevData (AB)'!Q150+'ANS_RevData (EN)'!Q150+'ANS_RevData (PH)'!Q150+'ANS_RevData (OT)'!Q150</f>
        <v>2255</v>
      </c>
      <c r="R150" s="7">
        <f>'ANS_RevData (LA)'!R150+'ANS_RevData (IB)'!R150+'ANS_RevData (IL)'!R150+'ANS_RevData (AB)'!R150+'ANS_RevData (EN)'!R150+'ANS_RevData (PH)'!R150+'ANS_RevData (OT)'!R150</f>
        <v>2387</v>
      </c>
      <c r="S150" s="7">
        <f>'ANS_RevData (LA)'!S150+'ANS_RevData (IB)'!S150+'ANS_RevData (IL)'!S150+'ANS_RevData (AB)'!S150+'ANS_RevData (EN)'!S150+'ANS_RevData (PH)'!S150+'ANS_RevData (OT)'!S150</f>
        <v>2529</v>
      </c>
      <c r="T150" s="7">
        <f>'ANS_RevData (LA)'!T150+'ANS_RevData (IB)'!T150+'ANS_RevData (IL)'!T150+'ANS_RevData (AB)'!T150+'ANS_RevData (EN)'!T150+'ANS_RevData (PH)'!T150+'ANS_RevData (OT)'!T150</f>
        <v>2743</v>
      </c>
      <c r="U150" s="7">
        <f>'ANS_RevData (LA)'!U150+'ANS_RevData (IB)'!U150+'ANS_RevData (IL)'!U150+'ANS_RevData (AB)'!U150+'ANS_RevData (EN)'!U150+'ANS_RevData (PH)'!U150+'ANS_RevData (OT)'!U150</f>
        <v>2918</v>
      </c>
      <c r="V150" s="7">
        <f>'ANS_RevData (LA)'!V150+'ANS_RevData (IB)'!V150+'ANS_RevData (IL)'!V150+'ANS_RevData (AB)'!V150+'ANS_RevData (EN)'!V150+'ANS_RevData (PH)'!V150+'ANS_RevData (OT)'!V150</f>
        <v>3032</v>
      </c>
      <c r="W150" s="7">
        <f>'ANS_RevData (LA)'!W150+'ANS_RevData (IB)'!W150+'ANS_RevData (IL)'!W150+'ANS_RevData (AB)'!W150+'ANS_RevData (EN)'!W150+'ANS_RevData (PH)'!W150+'ANS_RevData (OT)'!W150</f>
        <v>3219</v>
      </c>
      <c r="X150" s="7">
        <f>'ANS_RevData (LA)'!X150+'ANS_RevData (IB)'!X150+'ANS_RevData (IL)'!X150+'ANS_RevData (AB)'!X150+'ANS_RevData (EN)'!X150+'ANS_RevData (PH)'!X150+'ANS_RevData (OT)'!X150</f>
        <v>3458</v>
      </c>
      <c r="Y150" s="7">
        <f>'ANS_RevData (LA)'!Y150+'ANS_RevData (IB)'!Y150+'ANS_RevData (IL)'!Y150+'ANS_RevData (AB)'!Y150+'ANS_RevData (EN)'!Y150+'ANS_RevData (PH)'!Y150+'ANS_RevData (OT)'!Y150</f>
        <v>3677</v>
      </c>
      <c r="Z150" s="7">
        <f>'ANS_RevData (LA)'!Z150+'ANS_RevData (IB)'!Z150+'ANS_RevData (IL)'!Z150+'ANS_RevData (AB)'!Z150+'ANS_RevData (EN)'!Z150+'ANS_RevData (PH)'!Z150+'ANS_RevData (OT)'!Z150</f>
        <v>3842</v>
      </c>
      <c r="AA150" s="7">
        <f>'ANS_RevData (LA)'!AA150+'ANS_RevData (IB)'!AA150+'ANS_RevData (IL)'!AA150+'ANS_RevData (AB)'!AA150+'ANS_RevData (EN)'!AA150+'ANS_RevData (PH)'!AA150+'ANS_RevData (OT)'!AA150</f>
        <v>3841</v>
      </c>
      <c r="AB150" s="7">
        <f>'ANS_RevData (LA)'!AB150+'ANS_RevData (IB)'!AB150+'ANS_RevData (IL)'!AB150+'ANS_RevData (AB)'!AB150+'ANS_RevData (EN)'!AB150+'ANS_RevData (PH)'!AB150+'ANS_RevData (OT)'!AB150</f>
        <v>3899</v>
      </c>
      <c r="AC150" s="7">
        <f>'ANS_RevData (LA)'!AC150+'ANS_RevData (IB)'!AC150+'ANS_RevData (IL)'!AC150+'ANS_RevData (AB)'!AC150+'ANS_RevData (EN)'!AC150+'ANS_RevData (PH)'!AC150+'ANS_RevData (OT)'!AC150</f>
        <v>3989</v>
      </c>
      <c r="AF150" s="280">
        <f>AB150</f>
        <v>3899</v>
      </c>
      <c r="AG150" s="280">
        <f>AC150</f>
        <v>3989</v>
      </c>
      <c r="AH150" s="280">
        <f t="shared" ref="AH150:AI151" si="120">AD150</f>
        <v>0</v>
      </c>
      <c r="AI150" s="280">
        <f t="shared" si="120"/>
        <v>0</v>
      </c>
    </row>
    <row r="151" spans="2:67" x14ac:dyDescent="0.25">
      <c r="B151" s="263" t="s">
        <v>325</v>
      </c>
      <c r="D151" s="7">
        <f>'ANS_RevData (LA)'!D151+'ANS_RevData (IB)'!D151+'ANS_RevData (IL)'!D151+'ANS_RevData (AB)'!D151+'ANS_RevData (EN)'!D151+'ANS_RevData (PH)'!D151+'ANS_RevData (OT)'!D151</f>
        <v>50</v>
      </c>
      <c r="E151" s="7">
        <f>'ANS_RevData (LA)'!E151+'ANS_RevData (IB)'!E151+'ANS_RevData (IL)'!E151+'ANS_RevData (AB)'!E151+'ANS_RevData (EN)'!E151+'ANS_RevData (PH)'!E151+'ANS_RevData (OT)'!E151</f>
        <v>75</v>
      </c>
      <c r="F151" s="7">
        <f>'ANS_RevData (LA)'!F151+'ANS_RevData (IB)'!F151+'ANS_RevData (IL)'!F151+'ANS_RevData (AB)'!F151+'ANS_RevData (EN)'!F151+'ANS_RevData (PH)'!F151+'ANS_RevData (OT)'!F151</f>
        <v>64</v>
      </c>
      <c r="G151" s="7">
        <f>'ANS_RevData (LA)'!G151+'ANS_RevData (IB)'!G151+'ANS_RevData (IL)'!G151+'ANS_RevData (AB)'!G151+'ANS_RevData (EN)'!G151+'ANS_RevData (PH)'!G151+'ANS_RevData (OT)'!G151</f>
        <v>78</v>
      </c>
      <c r="H151" s="7">
        <f>'ANS_RevData (LA)'!H151+'ANS_RevData (IB)'!H151+'ANS_RevData (IL)'!H151+'ANS_RevData (AB)'!H151+'ANS_RevData (EN)'!H151+'ANS_RevData (PH)'!H151+'ANS_RevData (OT)'!H151</f>
        <v>88</v>
      </c>
      <c r="I151" s="7">
        <f>'ANS_RevData (LA)'!I151+'ANS_RevData (IB)'!I151+'ANS_RevData (IL)'!I151+'ANS_RevData (AB)'!I151+'ANS_RevData (EN)'!I151+'ANS_RevData (PH)'!I151+'ANS_RevData (OT)'!I151</f>
        <v>107</v>
      </c>
      <c r="J151" s="7">
        <f>'ANS_RevData (LA)'!J151+'ANS_RevData (IB)'!J151+'ANS_RevData (IL)'!J151+'ANS_RevData (AB)'!J151+'ANS_RevData (EN)'!J151+'ANS_RevData (PH)'!J151+'ANS_RevData (OT)'!J151</f>
        <v>134</v>
      </c>
      <c r="K151" s="7">
        <f>'ANS_RevData (LA)'!K151+'ANS_RevData (IB)'!K151+'ANS_RevData (IL)'!K151+'ANS_RevData (AB)'!K151+'ANS_RevData (EN)'!K151+'ANS_RevData (PH)'!K151+'ANS_RevData (OT)'!K151</f>
        <v>129</v>
      </c>
      <c r="L151" s="7">
        <f>'ANS_RevData (LA)'!L151+'ANS_RevData (IB)'!L151+'ANS_RevData (IL)'!L151+'ANS_RevData (AB)'!L151+'ANS_RevData (EN)'!L151+'ANS_RevData (PH)'!L151+'ANS_RevData (OT)'!L151</f>
        <v>148</v>
      </c>
      <c r="M151" s="7">
        <f>'ANS_RevData (LA)'!M151+'ANS_RevData (IB)'!M151+'ANS_RevData (IL)'!M151+'ANS_RevData (AB)'!M151+'ANS_RevData (EN)'!M151+'ANS_RevData (PH)'!M151+'ANS_RevData (OT)'!M151</f>
        <v>108</v>
      </c>
      <c r="N151" s="7">
        <f>'ANS_RevData (LA)'!N151+'ANS_RevData (IB)'!N151+'ANS_RevData (IL)'!N151+'ANS_RevData (AB)'!N151+'ANS_RevData (EN)'!N151+'ANS_RevData (PH)'!N151+'ANS_RevData (OT)'!N151</f>
        <v>139</v>
      </c>
      <c r="O151" s="7">
        <f>'ANS_RevData (LA)'!O151+'ANS_RevData (IB)'!O151+'ANS_RevData (IL)'!O151+'ANS_RevData (AB)'!O151+'ANS_RevData (EN)'!O151+'ANS_RevData (PH)'!O151+'ANS_RevData (OT)'!O151</f>
        <v>169</v>
      </c>
      <c r="P151" s="7">
        <f>'ANS_RevData (LA)'!P151+'ANS_RevData (IB)'!P151+'ANS_RevData (IL)'!P151+'ANS_RevData (AB)'!P151+'ANS_RevData (EN)'!P151+'ANS_RevData (PH)'!P151+'ANS_RevData (OT)'!P151</f>
        <v>135</v>
      </c>
      <c r="Q151" s="7">
        <f>'ANS_RevData (LA)'!Q151+'ANS_RevData (IB)'!Q151+'ANS_RevData (IL)'!Q151+'ANS_RevData (AB)'!Q151+'ANS_RevData (EN)'!Q151+'ANS_RevData (PH)'!Q151+'ANS_RevData (OT)'!Q151</f>
        <v>117</v>
      </c>
      <c r="R151" s="7">
        <f>'ANS_RevData (LA)'!R151+'ANS_RevData (IB)'!R151+'ANS_RevData (IL)'!R151+'ANS_RevData (AB)'!R151+'ANS_RevData (EN)'!R151+'ANS_RevData (PH)'!R151+'ANS_RevData (OT)'!R151</f>
        <v>148</v>
      </c>
      <c r="S151" s="7">
        <f>'ANS_RevData (LA)'!S151+'ANS_RevData (IB)'!S151+'ANS_RevData (IL)'!S151+'ANS_RevData (AB)'!S151+'ANS_RevData (EN)'!S151+'ANS_RevData (PH)'!S151+'ANS_RevData (OT)'!S151</f>
        <v>145</v>
      </c>
      <c r="T151" s="7">
        <f>'ANS_RevData (LA)'!T151+'ANS_RevData (IB)'!T151+'ANS_RevData (IL)'!T151+'ANS_RevData (AB)'!T151+'ANS_RevData (EN)'!T151+'ANS_RevData (PH)'!T151+'ANS_RevData (OT)'!T151</f>
        <v>182</v>
      </c>
      <c r="U151" s="7">
        <f>'ANS_RevData (LA)'!U151+'ANS_RevData (IB)'!U151+'ANS_RevData (IL)'!U151+'ANS_RevData (AB)'!U151+'ANS_RevData (EN)'!U151+'ANS_RevData (PH)'!U151+'ANS_RevData (OT)'!U151</f>
        <v>190</v>
      </c>
      <c r="V151" s="7">
        <f>'ANS_RevData (LA)'!V151+'ANS_RevData (IB)'!V151+'ANS_RevData (IL)'!V151+'ANS_RevData (AB)'!V151+'ANS_RevData (EN)'!V151+'ANS_RevData (PH)'!V151+'ANS_RevData (OT)'!V151</f>
        <v>218</v>
      </c>
      <c r="W151" s="7">
        <f>'ANS_RevData (LA)'!W151+'ANS_RevData (IB)'!W151+'ANS_RevData (IL)'!W151+'ANS_RevData (AB)'!W151+'ANS_RevData (EN)'!W151+'ANS_RevData (PH)'!W151+'ANS_RevData (OT)'!W151</f>
        <v>231</v>
      </c>
      <c r="X151" s="7">
        <f>'ANS_RevData (LA)'!X151+'ANS_RevData (IB)'!X151+'ANS_RevData (IL)'!X151+'ANS_RevData (AB)'!X151+'ANS_RevData (EN)'!X151+'ANS_RevData (PH)'!X151+'ANS_RevData (OT)'!X151</f>
        <v>228</v>
      </c>
      <c r="Y151" s="7">
        <f>'ANS_RevData (LA)'!Y151+'ANS_RevData (IB)'!Y151+'ANS_RevData (IL)'!Y151+'ANS_RevData (AB)'!Y151+'ANS_RevData (EN)'!Y151+'ANS_RevData (PH)'!Y151+'ANS_RevData (OT)'!Y151</f>
        <v>216</v>
      </c>
      <c r="Z151" s="7">
        <f>'ANS_RevData (LA)'!Z151+'ANS_RevData (IB)'!Z151+'ANS_RevData (IL)'!Z151+'ANS_RevData (AB)'!Z151+'ANS_RevData (EN)'!Z151+'ANS_RevData (PH)'!Z151+'ANS_RevData (OT)'!Z151</f>
        <v>199</v>
      </c>
      <c r="AA151" s="7">
        <f>'ANS_RevData (LA)'!AA151+'ANS_RevData (IB)'!AA151+'ANS_RevData (IL)'!AA151+'ANS_RevData (AB)'!AA151+'ANS_RevData (EN)'!AA151+'ANS_RevData (PH)'!AA151+'ANS_RevData (OT)'!AA151</f>
        <v>253</v>
      </c>
      <c r="AB151" s="7">
        <f>'ANS_RevData (LA)'!AB151+'ANS_RevData (IB)'!AB151+'ANS_RevData (IL)'!AB151+'ANS_RevData (AB)'!AB151+'ANS_RevData (EN)'!AB151+'ANS_RevData (PH)'!AB151+'ANS_RevData (OT)'!AB151</f>
        <v>293</v>
      </c>
      <c r="AC151" s="7">
        <f>'ANS_RevData (LA)'!AC151+'ANS_RevData (IB)'!AC151+'ANS_RevData (IL)'!AC151+'ANS_RevData (AB)'!AC151+'ANS_RevData (EN)'!AC151+'ANS_RevData (PH)'!AC151+'ANS_RevData (OT)'!AC151</f>
        <v>313</v>
      </c>
      <c r="AF151" s="280">
        <f>AB151</f>
        <v>293</v>
      </c>
      <c r="AG151" s="280">
        <f>AC151</f>
        <v>313</v>
      </c>
      <c r="AH151" s="280">
        <f t="shared" si="120"/>
        <v>0</v>
      </c>
      <c r="AI151" s="280">
        <f t="shared" si="120"/>
        <v>0</v>
      </c>
      <c r="AJ151" s="280">
        <f t="shared" ref="AJ151" si="121">AF151</f>
        <v>293</v>
      </c>
    </row>
  </sheetData>
  <pageMargins left="0.7" right="0.7" top="0.75" bottom="0.75" header="0.3" footer="0.3"/>
  <pageSetup orientation="portrait" horizontalDpi="4294967295" verticalDpi="4294967295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/>
  <dimension ref="A1:BO151"/>
  <sheetViews>
    <sheetView zoomScale="75" zoomScaleNormal="75" zoomScalePageLayoutView="75" workbookViewId="0">
      <pane xSplit="3" ySplit="1" topLeftCell="AD2" activePane="bottomRight" state="frozen"/>
      <selection activeCell="AA138" sqref="AA138:AC138"/>
      <selection pane="topRight" activeCell="AA138" sqref="AA138:AC138"/>
      <selection pane="bottomLeft" activeCell="AA138" sqref="AA138:AC138"/>
      <selection pane="bottomRight" activeCell="AJ18" sqref="AJ18"/>
    </sheetView>
  </sheetViews>
  <sheetFormatPr defaultColWidth="8.85546875" defaultRowHeight="15" outlineLevelCol="1" x14ac:dyDescent="0.25"/>
  <cols>
    <col min="1" max="1" width="2.7109375" customWidth="1"/>
    <col min="2" max="2" width="34.28515625" customWidth="1"/>
    <col min="4" max="29" width="14.28515625" style="232" hidden="1" customWidth="1" outlineLevel="1"/>
    <col min="30" max="30" width="9.140625" style="227" customWidth="1" collapsed="1"/>
    <col min="31" max="31" width="1.140625" customWidth="1"/>
    <col min="32" max="35" width="14.28515625" style="232" customWidth="1" outlineLevel="1"/>
    <col min="36" max="67" width="14.28515625" customWidth="1"/>
  </cols>
  <sheetData>
    <row r="1" spans="1:67" x14ac:dyDescent="0.25">
      <c r="D1" s="226">
        <v>41275</v>
      </c>
      <c r="E1" s="226">
        <v>41306</v>
      </c>
      <c r="F1" s="226">
        <v>41334</v>
      </c>
      <c r="G1" s="226">
        <v>41365</v>
      </c>
      <c r="H1" s="226">
        <v>41395</v>
      </c>
      <c r="I1" s="226">
        <v>41426</v>
      </c>
      <c r="J1" s="226">
        <v>41456</v>
      </c>
      <c r="K1" s="226">
        <v>41487</v>
      </c>
      <c r="L1" s="226">
        <v>41518</v>
      </c>
      <c r="M1" s="226">
        <v>41548</v>
      </c>
      <c r="N1" s="226">
        <v>41579</v>
      </c>
      <c r="O1" s="226">
        <v>41609</v>
      </c>
      <c r="P1" s="226">
        <v>41640</v>
      </c>
      <c r="Q1" s="226">
        <v>41671</v>
      </c>
      <c r="R1" s="226">
        <v>41699</v>
      </c>
      <c r="S1" s="226">
        <v>41730</v>
      </c>
      <c r="T1" s="226">
        <v>41760</v>
      </c>
      <c r="U1" s="226">
        <v>41791</v>
      </c>
      <c r="V1" s="226">
        <v>41821</v>
      </c>
      <c r="W1" s="226">
        <v>41852</v>
      </c>
      <c r="X1" s="226">
        <v>41883</v>
      </c>
      <c r="Y1" s="226">
        <v>41913</v>
      </c>
      <c r="Z1" s="226">
        <v>41944</v>
      </c>
      <c r="AA1" s="226">
        <v>41974</v>
      </c>
      <c r="AB1" s="226">
        <v>42005</v>
      </c>
      <c r="AC1" s="226">
        <v>42036</v>
      </c>
      <c r="AF1" s="226">
        <v>42005</v>
      </c>
      <c r="AG1" s="226">
        <v>42036</v>
      </c>
      <c r="AH1" s="226">
        <v>42064</v>
      </c>
      <c r="AI1" s="226">
        <v>42095</v>
      </c>
      <c r="AJ1" s="228">
        <v>42125</v>
      </c>
      <c r="AK1" s="228">
        <v>42156</v>
      </c>
      <c r="AL1" s="228">
        <v>42186</v>
      </c>
      <c r="AM1" s="228">
        <v>42217</v>
      </c>
      <c r="AN1" s="228">
        <v>42248</v>
      </c>
      <c r="AO1" s="228">
        <v>42278</v>
      </c>
      <c r="AP1" s="228">
        <v>42309</v>
      </c>
      <c r="AQ1" s="228">
        <v>42339</v>
      </c>
      <c r="AR1" s="229">
        <v>42370</v>
      </c>
      <c r="AS1" s="229">
        <v>42401</v>
      </c>
      <c r="AT1" s="229">
        <v>42430</v>
      </c>
      <c r="AU1" s="229">
        <v>42461</v>
      </c>
      <c r="AV1" s="229">
        <v>42491</v>
      </c>
      <c r="AW1" s="229">
        <v>42522</v>
      </c>
      <c r="AX1" s="229">
        <v>42552</v>
      </c>
      <c r="AY1" s="229">
        <v>42583</v>
      </c>
      <c r="AZ1" s="229">
        <v>42614</v>
      </c>
      <c r="BA1" s="229">
        <v>42644</v>
      </c>
      <c r="BB1" s="229">
        <v>42675</v>
      </c>
      <c r="BC1" s="229">
        <v>42705</v>
      </c>
      <c r="BD1" s="230">
        <v>42736</v>
      </c>
      <c r="BE1" s="230">
        <v>42767</v>
      </c>
      <c r="BF1" s="230">
        <v>42795</v>
      </c>
      <c r="BG1" s="230">
        <v>42826</v>
      </c>
      <c r="BH1" s="230">
        <v>42856</v>
      </c>
      <c r="BI1" s="230">
        <v>42887</v>
      </c>
      <c r="BJ1" s="230">
        <v>42917</v>
      </c>
      <c r="BK1" s="230">
        <v>42948</v>
      </c>
      <c r="BL1" s="230">
        <v>42979</v>
      </c>
      <c r="BM1" s="230">
        <v>43009</v>
      </c>
      <c r="BN1" s="230">
        <v>43040</v>
      </c>
      <c r="BO1" s="230">
        <v>43070</v>
      </c>
    </row>
    <row r="2" spans="1:67" x14ac:dyDescent="0.25">
      <c r="W2" s="233">
        <f>RATE(1,,-V3,W3)</f>
        <v>4.9538610976202033E-2</v>
      </c>
      <c r="X2" s="233">
        <f>RATE(1,,-W3,X3)</f>
        <v>3.979639055992585E-2</v>
      </c>
      <c r="Y2" s="233">
        <f>RATE(1,,-X3,Y3)</f>
        <v>3.3822874944370349E-2</v>
      </c>
      <c r="Z2" s="233">
        <f>RATE(1,,-Y3,Z3)</f>
        <v>2.5398191993112405E-2</v>
      </c>
      <c r="AA2" s="234">
        <f>RATE((COUNT($E$1:$O$1)),,-$D3,$O3)</f>
        <v>6.3373012328973799E-2</v>
      </c>
      <c r="AB2" s="234">
        <f>RATE((COUNT($E$1:$O$1)),,-$D3,$O3)</f>
        <v>6.3373012328973799E-2</v>
      </c>
      <c r="AC2" s="234">
        <f>RATE((COUNT($Q$1:$AC$1)),,-$P3,$AC3)</f>
        <v>4.4097436014443762E-2</v>
      </c>
      <c r="AF2" s="234">
        <f>AC2</f>
        <v>4.4097436014443762E-2</v>
      </c>
      <c r="AG2" s="234">
        <f>AF2</f>
        <v>4.4097436014443762E-2</v>
      </c>
      <c r="AH2" s="234">
        <f t="shared" ref="AH2:BO2" si="0">AG2</f>
        <v>4.4097436014443762E-2</v>
      </c>
      <c r="AI2" s="234">
        <f t="shared" si="0"/>
        <v>4.4097436014443762E-2</v>
      </c>
      <c r="AJ2" s="234">
        <f t="shared" si="0"/>
        <v>4.4097436014443762E-2</v>
      </c>
      <c r="AK2" s="234">
        <f t="shared" si="0"/>
        <v>4.4097436014443762E-2</v>
      </c>
      <c r="AL2" s="234">
        <f t="shared" si="0"/>
        <v>4.4097436014443762E-2</v>
      </c>
      <c r="AM2" s="234">
        <f t="shared" si="0"/>
        <v>4.4097436014443762E-2</v>
      </c>
      <c r="AN2" s="234">
        <f t="shared" si="0"/>
        <v>4.4097436014443762E-2</v>
      </c>
      <c r="AO2" s="234">
        <f t="shared" si="0"/>
        <v>4.4097436014443762E-2</v>
      </c>
      <c r="AP2" s="234">
        <f t="shared" si="0"/>
        <v>4.4097436014443762E-2</v>
      </c>
      <c r="AQ2" s="234">
        <f t="shared" si="0"/>
        <v>4.4097436014443762E-2</v>
      </c>
      <c r="AR2" s="234">
        <f t="shared" si="0"/>
        <v>4.4097436014443762E-2</v>
      </c>
      <c r="AS2" s="234">
        <f t="shared" si="0"/>
        <v>4.4097436014443762E-2</v>
      </c>
      <c r="AT2" s="234">
        <f t="shared" si="0"/>
        <v>4.4097436014443762E-2</v>
      </c>
      <c r="AU2" s="234">
        <f t="shared" si="0"/>
        <v>4.4097436014443762E-2</v>
      </c>
      <c r="AV2" s="234">
        <f t="shared" si="0"/>
        <v>4.4097436014443762E-2</v>
      </c>
      <c r="AW2" s="234">
        <f t="shared" si="0"/>
        <v>4.4097436014443762E-2</v>
      </c>
      <c r="AX2" s="234">
        <f t="shared" si="0"/>
        <v>4.4097436014443762E-2</v>
      </c>
      <c r="AY2" s="234">
        <f t="shared" si="0"/>
        <v>4.4097436014443762E-2</v>
      </c>
      <c r="AZ2" s="234">
        <f t="shared" si="0"/>
        <v>4.4097436014443762E-2</v>
      </c>
      <c r="BA2" s="234">
        <f t="shared" si="0"/>
        <v>4.4097436014443762E-2</v>
      </c>
      <c r="BB2" s="234">
        <f t="shared" si="0"/>
        <v>4.4097436014443762E-2</v>
      </c>
      <c r="BC2" s="234">
        <f t="shared" si="0"/>
        <v>4.4097436014443762E-2</v>
      </c>
      <c r="BD2" s="234">
        <f t="shared" si="0"/>
        <v>4.4097436014443762E-2</v>
      </c>
      <c r="BE2" s="234">
        <f t="shared" si="0"/>
        <v>4.4097436014443762E-2</v>
      </c>
      <c r="BF2" s="234">
        <f t="shared" si="0"/>
        <v>4.4097436014443762E-2</v>
      </c>
      <c r="BG2" s="234">
        <f t="shared" si="0"/>
        <v>4.4097436014443762E-2</v>
      </c>
      <c r="BH2" s="234">
        <f t="shared" si="0"/>
        <v>4.4097436014443762E-2</v>
      </c>
      <c r="BI2" s="234">
        <f t="shared" si="0"/>
        <v>4.4097436014443762E-2</v>
      </c>
      <c r="BJ2" s="234">
        <f t="shared" si="0"/>
        <v>4.4097436014443762E-2</v>
      </c>
      <c r="BK2" s="234">
        <f t="shared" si="0"/>
        <v>4.4097436014443762E-2</v>
      </c>
      <c r="BL2" s="234">
        <f t="shared" si="0"/>
        <v>4.4097436014443762E-2</v>
      </c>
      <c r="BM2" s="234">
        <f t="shared" si="0"/>
        <v>4.4097436014443762E-2</v>
      </c>
      <c r="BN2" s="234">
        <f t="shared" si="0"/>
        <v>4.4097436014443762E-2</v>
      </c>
      <c r="BO2" s="234">
        <f t="shared" si="0"/>
        <v>4.4097436014443762E-2</v>
      </c>
    </row>
    <row r="3" spans="1:67" x14ac:dyDescent="0.25">
      <c r="A3" s="1" t="s">
        <v>326</v>
      </c>
      <c r="C3" t="s">
        <v>81</v>
      </c>
      <c r="D3" s="7">
        <f>'[20]Lagos State'!F$9</f>
        <v>702</v>
      </c>
      <c r="E3" s="7">
        <f>'[20]Lagos State'!G$9</f>
        <v>779</v>
      </c>
      <c r="F3" s="7">
        <f>'[20]Lagos State'!H$9</f>
        <v>839</v>
      </c>
      <c r="G3" s="7">
        <f>'[20]Lagos State'!I$9</f>
        <v>943</v>
      </c>
      <c r="H3" s="7">
        <f>'[20]Lagos State'!J$9</f>
        <v>1037</v>
      </c>
      <c r="I3" s="7">
        <f>'[20]Lagos State'!K$9</f>
        <v>1094</v>
      </c>
      <c r="J3" s="7">
        <f>'[20]Lagos State'!L$9</f>
        <v>1147</v>
      </c>
      <c r="K3" s="7">
        <f>'[20]Lagos State'!M$9</f>
        <v>1189</v>
      </c>
      <c r="L3" s="7">
        <f>'[20]Lagos State'!N$9</f>
        <v>1250</v>
      </c>
      <c r="M3" s="7">
        <f>'[20]Lagos State'!O$9</f>
        <v>1292</v>
      </c>
      <c r="N3" s="7">
        <f>'[20]Lagos State'!P$9</f>
        <v>1351</v>
      </c>
      <c r="O3" s="7">
        <f>'[20]Lagos State'!Q$9</f>
        <v>1380</v>
      </c>
      <c r="P3" s="7">
        <f>'[20]Lagos State'!R$9</f>
        <v>1458</v>
      </c>
      <c r="Q3" s="7">
        <f>'[20]Lagos State'!S$9</f>
        <v>1594</v>
      </c>
      <c r="R3" s="7">
        <f>'[20]Lagos State'!T$9</f>
        <v>1695</v>
      </c>
      <c r="S3" s="7">
        <f>'[20]Lagos State'!U$9</f>
        <v>1807</v>
      </c>
      <c r="T3" s="7">
        <f>'[20]Lagos State'!V$9</f>
        <v>1919</v>
      </c>
      <c r="U3" s="7">
        <f>'[20]Lagos State'!W$9</f>
        <v>1997</v>
      </c>
      <c r="V3" s="7">
        <f>'[20]Lagos State'!X$9</f>
        <v>2059</v>
      </c>
      <c r="W3" s="7">
        <f>'[20]Lagos State'!Y$9</f>
        <v>2161</v>
      </c>
      <c r="X3" s="7">
        <f>'[20]Lagos State'!Z$9</f>
        <v>2247</v>
      </c>
      <c r="Y3" s="7">
        <f>'[20]Lagos State'!AA$9</f>
        <v>2323</v>
      </c>
      <c r="Z3" s="7">
        <f>'[20]Lagos State'!AB$9</f>
        <v>2382</v>
      </c>
      <c r="AA3" s="7">
        <f>'[20]Lagos State'!AC$9</f>
        <v>2410</v>
      </c>
      <c r="AB3" s="7">
        <f>'[20]Lagos State'!AD$9</f>
        <v>2493</v>
      </c>
      <c r="AC3" s="7">
        <f>'[20]Lagos State'!AE$9</f>
        <v>2555</v>
      </c>
      <c r="AD3" s="250">
        <v>0.75</v>
      </c>
      <c r="AF3" s="7">
        <f>AB3</f>
        <v>2493</v>
      </c>
      <c r="AG3" s="7">
        <f>AC3</f>
        <v>2555</v>
      </c>
      <c r="AH3" s="7">
        <f t="shared" ref="AH3:BO3" si="1">ROUND(AG3*(1+AH2),)</f>
        <v>2668</v>
      </c>
      <c r="AI3" s="7">
        <f t="shared" si="1"/>
        <v>2786</v>
      </c>
      <c r="AJ3" s="9">
        <f t="shared" si="1"/>
        <v>2909</v>
      </c>
      <c r="AK3" s="9">
        <f t="shared" si="1"/>
        <v>3037</v>
      </c>
      <c r="AL3" s="9">
        <f t="shared" si="1"/>
        <v>3171</v>
      </c>
      <c r="AM3" s="9">
        <f t="shared" si="1"/>
        <v>3311</v>
      </c>
      <c r="AN3" s="9">
        <f t="shared" si="1"/>
        <v>3457</v>
      </c>
      <c r="AO3" s="9">
        <f t="shared" si="1"/>
        <v>3609</v>
      </c>
      <c r="AP3" s="9">
        <f t="shared" si="1"/>
        <v>3768</v>
      </c>
      <c r="AQ3" s="9">
        <f t="shared" si="1"/>
        <v>3934</v>
      </c>
      <c r="AR3" s="9">
        <f t="shared" si="1"/>
        <v>4107</v>
      </c>
      <c r="AS3" s="9">
        <f t="shared" si="1"/>
        <v>4288</v>
      </c>
      <c r="AT3" s="9">
        <f t="shared" si="1"/>
        <v>4477</v>
      </c>
      <c r="AU3" s="9">
        <f t="shared" si="1"/>
        <v>4674</v>
      </c>
      <c r="AV3" s="9">
        <f t="shared" si="1"/>
        <v>4880</v>
      </c>
      <c r="AW3" s="9">
        <f t="shared" si="1"/>
        <v>5095</v>
      </c>
      <c r="AX3" s="9">
        <f t="shared" si="1"/>
        <v>5320</v>
      </c>
      <c r="AY3" s="9">
        <f t="shared" si="1"/>
        <v>5555</v>
      </c>
      <c r="AZ3" s="9">
        <f t="shared" si="1"/>
        <v>5800</v>
      </c>
      <c r="BA3" s="9">
        <f t="shared" si="1"/>
        <v>6056</v>
      </c>
      <c r="BB3" s="9">
        <f t="shared" si="1"/>
        <v>6323</v>
      </c>
      <c r="BC3" s="9">
        <f t="shared" si="1"/>
        <v>6602</v>
      </c>
      <c r="BD3" s="9">
        <f t="shared" si="1"/>
        <v>6893</v>
      </c>
      <c r="BE3" s="9">
        <f t="shared" si="1"/>
        <v>7197</v>
      </c>
      <c r="BF3" s="9">
        <f t="shared" si="1"/>
        <v>7514</v>
      </c>
      <c r="BG3" s="9">
        <f t="shared" si="1"/>
        <v>7845</v>
      </c>
      <c r="BH3" s="9">
        <f t="shared" si="1"/>
        <v>8191</v>
      </c>
      <c r="BI3" s="9">
        <f t="shared" si="1"/>
        <v>8552</v>
      </c>
      <c r="BJ3" s="9">
        <f t="shared" si="1"/>
        <v>8929</v>
      </c>
      <c r="BK3" s="9">
        <f t="shared" si="1"/>
        <v>9323</v>
      </c>
      <c r="BL3" s="9">
        <f t="shared" si="1"/>
        <v>9734</v>
      </c>
      <c r="BM3" s="9">
        <f t="shared" si="1"/>
        <v>10163</v>
      </c>
      <c r="BN3" s="9">
        <f t="shared" si="1"/>
        <v>10611</v>
      </c>
      <c r="BO3" s="9">
        <f t="shared" si="1"/>
        <v>11079</v>
      </c>
    </row>
    <row r="4" spans="1:67" x14ac:dyDescent="0.25">
      <c r="B4" s="1" t="s">
        <v>98</v>
      </c>
      <c r="D4" s="240"/>
      <c r="E4" s="240"/>
      <c r="F4" s="240"/>
      <c r="G4" s="240"/>
      <c r="H4" s="240"/>
      <c r="I4" s="240"/>
      <c r="J4" s="240"/>
      <c r="K4" s="240"/>
      <c r="L4" s="240"/>
      <c r="M4" s="240"/>
      <c r="N4" s="240"/>
      <c r="O4" s="240"/>
      <c r="P4" s="240"/>
      <c r="Q4" s="240"/>
      <c r="R4" s="240"/>
      <c r="S4" s="240"/>
      <c r="T4" s="240"/>
      <c r="U4" s="240"/>
      <c r="V4" s="240"/>
      <c r="W4" s="240"/>
      <c r="X4" s="240"/>
      <c r="Z4" s="240"/>
      <c r="AA4" s="234">
        <f>RATE((COUNT($E$1:$O$1)),,-$D5,$O5)</f>
        <v>6.0117834954573103E-2</v>
      </c>
      <c r="AB4" s="234">
        <f>RATE((COUNT($E$1:$O$1)),,-$D5,$O5)</f>
        <v>6.0117834954573103E-2</v>
      </c>
      <c r="AC4" s="234">
        <f>RATE((COUNT($Q$1:$AC$1)),,-$P5,$AC5)</f>
        <v>3.6537401573479171E-2</v>
      </c>
      <c r="AF4" s="234"/>
      <c r="AG4" s="234"/>
      <c r="AH4" s="234"/>
      <c r="AI4" s="234"/>
    </row>
    <row r="5" spans="1:67" x14ac:dyDescent="0.25">
      <c r="B5" s="242" t="s">
        <v>137</v>
      </c>
      <c r="D5" s="243">
        <f>D12+D13</f>
        <v>161</v>
      </c>
      <c r="E5" s="243">
        <f>E12+E13</f>
        <v>186</v>
      </c>
      <c r="F5" s="243">
        <f>F12+F13</f>
        <v>235</v>
      </c>
      <c r="G5" s="243">
        <f>G12+G13</f>
        <v>261</v>
      </c>
      <c r="H5" s="243">
        <f t="shared" ref="H5:AC5" si="2">H12+H13</f>
        <v>280</v>
      </c>
      <c r="I5" s="243">
        <f t="shared" si="2"/>
        <v>283</v>
      </c>
      <c r="J5" s="243">
        <f t="shared" si="2"/>
        <v>268</v>
      </c>
      <c r="K5" s="243">
        <f t="shared" si="2"/>
        <v>248</v>
      </c>
      <c r="L5" s="243">
        <f t="shared" si="2"/>
        <v>273</v>
      </c>
      <c r="M5" s="243">
        <f t="shared" si="2"/>
        <v>309</v>
      </c>
      <c r="N5" s="243">
        <f t="shared" si="2"/>
        <v>321</v>
      </c>
      <c r="O5" s="243">
        <f t="shared" si="2"/>
        <v>306</v>
      </c>
      <c r="P5" s="243">
        <f t="shared" si="2"/>
        <v>323</v>
      </c>
      <c r="Q5" s="243">
        <f t="shared" si="2"/>
        <v>341</v>
      </c>
      <c r="R5" s="243">
        <f t="shared" si="2"/>
        <v>359</v>
      </c>
      <c r="S5" s="243">
        <f t="shared" si="2"/>
        <v>397</v>
      </c>
      <c r="T5" s="243">
        <f t="shared" si="2"/>
        <v>440</v>
      </c>
      <c r="U5" s="243">
        <f t="shared" si="2"/>
        <v>467</v>
      </c>
      <c r="V5" s="243">
        <f t="shared" si="2"/>
        <v>473</v>
      </c>
      <c r="W5" s="243">
        <f t="shared" si="2"/>
        <v>504</v>
      </c>
      <c r="X5" s="243">
        <f t="shared" si="2"/>
        <v>531</v>
      </c>
      <c r="Y5" s="243">
        <f t="shared" si="2"/>
        <v>554</v>
      </c>
      <c r="Z5" s="243">
        <f t="shared" si="2"/>
        <v>577</v>
      </c>
      <c r="AA5" s="243">
        <f t="shared" si="2"/>
        <v>560</v>
      </c>
      <c r="AB5" s="243">
        <f>AB12+AB13</f>
        <v>548</v>
      </c>
      <c r="AC5" s="243">
        <f t="shared" si="2"/>
        <v>515</v>
      </c>
      <c r="AF5" s="244">
        <f>SUM(AF12:AF13)</f>
        <v>548</v>
      </c>
      <c r="AG5" s="244">
        <f t="shared" ref="AG5:BO5" si="3">ROUND((AF12+AF13)*(1+AG6),)</f>
        <v>570</v>
      </c>
      <c r="AH5" s="244">
        <f t="shared" si="3"/>
        <v>536</v>
      </c>
      <c r="AI5" s="244">
        <f t="shared" si="3"/>
        <v>539</v>
      </c>
      <c r="AJ5" s="245">
        <f t="shared" si="3"/>
        <v>575</v>
      </c>
      <c r="AK5" s="245">
        <f t="shared" si="3"/>
        <v>499</v>
      </c>
      <c r="AL5" s="245">
        <f t="shared" si="3"/>
        <v>519</v>
      </c>
      <c r="AM5" s="245">
        <f t="shared" si="3"/>
        <v>540</v>
      </c>
      <c r="AN5" s="245">
        <f t="shared" si="3"/>
        <v>562</v>
      </c>
      <c r="AO5" s="245">
        <f t="shared" si="3"/>
        <v>584</v>
      </c>
      <c r="AP5" s="245">
        <f t="shared" si="3"/>
        <v>607</v>
      </c>
      <c r="AQ5" s="245">
        <f t="shared" si="3"/>
        <v>631</v>
      </c>
      <c r="AR5" s="245">
        <f t="shared" si="3"/>
        <v>656</v>
      </c>
      <c r="AS5" s="245">
        <f t="shared" si="3"/>
        <v>682</v>
      </c>
      <c r="AT5" s="245">
        <f t="shared" si="3"/>
        <v>709</v>
      </c>
      <c r="AU5" s="245">
        <f t="shared" si="3"/>
        <v>737</v>
      </c>
      <c r="AV5" s="245">
        <f t="shared" si="3"/>
        <v>766</v>
      </c>
      <c r="AW5" s="245">
        <f t="shared" si="3"/>
        <v>797</v>
      </c>
      <c r="AX5" s="245">
        <f t="shared" si="3"/>
        <v>829</v>
      </c>
      <c r="AY5" s="245">
        <f t="shared" si="3"/>
        <v>862</v>
      </c>
      <c r="AZ5" s="245">
        <f t="shared" si="3"/>
        <v>896</v>
      </c>
      <c r="BA5" s="245">
        <f t="shared" si="3"/>
        <v>932</v>
      </c>
      <c r="BB5" s="245">
        <f t="shared" si="3"/>
        <v>969</v>
      </c>
      <c r="BC5" s="245">
        <f t="shared" si="3"/>
        <v>1008</v>
      </c>
      <c r="BD5" s="245">
        <f t="shared" si="3"/>
        <v>1048</v>
      </c>
      <c r="BE5" s="245">
        <f t="shared" si="3"/>
        <v>1090</v>
      </c>
      <c r="BF5" s="245">
        <f t="shared" si="3"/>
        <v>1134</v>
      </c>
      <c r="BG5" s="245">
        <f t="shared" si="3"/>
        <v>1179</v>
      </c>
      <c r="BH5" s="245">
        <f t="shared" si="3"/>
        <v>1226</v>
      </c>
      <c r="BI5" s="245">
        <f t="shared" si="3"/>
        <v>1275</v>
      </c>
      <c r="BJ5" s="245">
        <f t="shared" si="3"/>
        <v>1326</v>
      </c>
      <c r="BK5" s="245">
        <f t="shared" si="3"/>
        <v>1379</v>
      </c>
      <c r="BL5" s="245">
        <f t="shared" si="3"/>
        <v>1434</v>
      </c>
      <c r="BM5" s="245">
        <f t="shared" si="3"/>
        <v>1491</v>
      </c>
      <c r="BN5" s="245">
        <f t="shared" si="3"/>
        <v>1551</v>
      </c>
      <c r="BO5" s="245">
        <f t="shared" si="3"/>
        <v>1613</v>
      </c>
    </row>
    <row r="6" spans="1:67" x14ac:dyDescent="0.25">
      <c r="B6" s="246" t="s">
        <v>99</v>
      </c>
      <c r="C6" s="247"/>
      <c r="D6" s="248"/>
      <c r="E6" s="249">
        <f t="shared" ref="E6:AB6" si="4">RATE(1,,-D5,E5)</f>
        <v>0.15527950310558999</v>
      </c>
      <c r="F6" s="249">
        <f t="shared" si="4"/>
        <v>0.26344086021505386</v>
      </c>
      <c r="G6" s="249">
        <f t="shared" si="4"/>
        <v>0.11063829787234031</v>
      </c>
      <c r="H6" s="249">
        <f t="shared" si="4"/>
        <v>7.2796934865900567E-2</v>
      </c>
      <c r="I6" s="249">
        <f t="shared" si="4"/>
        <v>1.0714285714285676E-2</v>
      </c>
      <c r="J6" s="249">
        <f t="shared" si="4"/>
        <v>-5.3003533568904651E-2</v>
      </c>
      <c r="K6" s="249">
        <f t="shared" si="4"/>
        <v>-7.4626865671641729E-2</v>
      </c>
      <c r="L6" s="249">
        <f t="shared" si="4"/>
        <v>0.10080645161290322</v>
      </c>
      <c r="M6" s="249">
        <f t="shared" si="4"/>
        <v>0.1318681318681319</v>
      </c>
      <c r="N6" s="249">
        <f t="shared" si="4"/>
        <v>3.8834951456310648E-2</v>
      </c>
      <c r="O6" s="249">
        <f t="shared" si="4"/>
        <v>-4.6728971962616758E-2</v>
      </c>
      <c r="P6" s="249">
        <f t="shared" si="4"/>
        <v>5.5555555555555601E-2</v>
      </c>
      <c r="Q6" s="249">
        <f t="shared" si="4"/>
        <v>5.5727554179566617E-2</v>
      </c>
      <c r="R6" s="249">
        <f t="shared" si="4"/>
        <v>5.2785923753665843E-2</v>
      </c>
      <c r="S6" s="249">
        <f t="shared" si="4"/>
        <v>0.10584958217270189</v>
      </c>
      <c r="T6" s="249">
        <f t="shared" si="4"/>
        <v>0.10831234256926942</v>
      </c>
      <c r="U6" s="249">
        <f t="shared" si="4"/>
        <v>6.136363636363644E-2</v>
      </c>
      <c r="V6" s="249">
        <f t="shared" si="4"/>
        <v>1.2847965738758019E-2</v>
      </c>
      <c r="W6" s="249">
        <f t="shared" si="4"/>
        <v>6.5539112050739867E-2</v>
      </c>
      <c r="X6" s="249">
        <f t="shared" si="4"/>
        <v>5.3571428571428437E-2</v>
      </c>
      <c r="Y6" s="249">
        <f t="shared" si="4"/>
        <v>4.3314500941619628E-2</v>
      </c>
      <c r="Z6" s="249">
        <f t="shared" si="4"/>
        <v>4.15162454873646E-2</v>
      </c>
      <c r="AA6" s="249">
        <f t="shared" si="4"/>
        <v>-2.9462738301559786E-2</v>
      </c>
      <c r="AB6" s="249">
        <f t="shared" si="4"/>
        <v>-2.1428571428571394E-2</v>
      </c>
      <c r="AC6" s="249">
        <f>RATE(1,,-AA5,AC5)</f>
        <v>-8.0357142857142919E-2</v>
      </c>
      <c r="AD6" s="250">
        <f>ANS_Metrics_Assumptions!E5</f>
        <v>0.04</v>
      </c>
      <c r="AF6" s="251">
        <f>AD6</f>
        <v>0.04</v>
      </c>
      <c r="AG6" s="251">
        <f>AF6</f>
        <v>0.04</v>
      </c>
      <c r="AH6" s="251">
        <f t="shared" ref="AH6:AW10" si="5">AG6</f>
        <v>0.04</v>
      </c>
      <c r="AI6" s="251">
        <f t="shared" si="5"/>
        <v>0.04</v>
      </c>
      <c r="AJ6" s="252">
        <f t="shared" si="5"/>
        <v>0.04</v>
      </c>
      <c r="AK6" s="252">
        <f t="shared" si="5"/>
        <v>0.04</v>
      </c>
      <c r="AL6" s="252">
        <f>AD6</f>
        <v>0.04</v>
      </c>
      <c r="AM6" s="252">
        <f t="shared" si="5"/>
        <v>0.04</v>
      </c>
      <c r="AN6" s="252">
        <f t="shared" si="5"/>
        <v>0.04</v>
      </c>
      <c r="AO6" s="252">
        <f t="shared" si="5"/>
        <v>0.04</v>
      </c>
      <c r="AP6" s="252">
        <f t="shared" si="5"/>
        <v>0.04</v>
      </c>
      <c r="AQ6" s="252">
        <f t="shared" si="5"/>
        <v>0.04</v>
      </c>
      <c r="AR6" s="252">
        <f t="shared" si="5"/>
        <v>0.04</v>
      </c>
      <c r="AS6" s="252">
        <f t="shared" si="5"/>
        <v>0.04</v>
      </c>
      <c r="AT6" s="252">
        <f t="shared" si="5"/>
        <v>0.04</v>
      </c>
      <c r="AU6" s="252">
        <f t="shared" si="5"/>
        <v>0.04</v>
      </c>
      <c r="AV6" s="252">
        <f t="shared" si="5"/>
        <v>0.04</v>
      </c>
      <c r="AW6" s="252">
        <f t="shared" si="5"/>
        <v>0.04</v>
      </c>
      <c r="AX6" s="252">
        <f t="shared" ref="AX6:BM10" si="6">AW6</f>
        <v>0.04</v>
      </c>
      <c r="AY6" s="252">
        <f t="shared" si="6"/>
        <v>0.04</v>
      </c>
      <c r="AZ6" s="252">
        <f t="shared" si="6"/>
        <v>0.04</v>
      </c>
      <c r="BA6" s="252">
        <f t="shared" si="6"/>
        <v>0.04</v>
      </c>
      <c r="BB6" s="252">
        <f t="shared" si="6"/>
        <v>0.04</v>
      </c>
      <c r="BC6" s="252">
        <f t="shared" si="6"/>
        <v>0.04</v>
      </c>
      <c r="BD6" s="252">
        <f t="shared" si="6"/>
        <v>0.04</v>
      </c>
      <c r="BE6" s="252">
        <f t="shared" si="6"/>
        <v>0.04</v>
      </c>
      <c r="BF6" s="252">
        <f t="shared" si="6"/>
        <v>0.04</v>
      </c>
      <c r="BG6" s="252">
        <f t="shared" si="6"/>
        <v>0.04</v>
      </c>
      <c r="BH6" s="252">
        <f t="shared" si="6"/>
        <v>0.04</v>
      </c>
      <c r="BI6" s="252">
        <f t="shared" si="6"/>
        <v>0.04</v>
      </c>
      <c r="BJ6" s="252">
        <f t="shared" si="6"/>
        <v>0.04</v>
      </c>
      <c r="BK6" s="252">
        <f t="shared" si="6"/>
        <v>0.04</v>
      </c>
      <c r="BL6" s="252">
        <f t="shared" si="6"/>
        <v>0.04</v>
      </c>
      <c r="BM6" s="252">
        <f t="shared" si="6"/>
        <v>0.04</v>
      </c>
      <c r="BN6" s="252">
        <f t="shared" ref="BN6:BO10" si="7">BM6</f>
        <v>0.04</v>
      </c>
      <c r="BO6" s="252">
        <f t="shared" si="7"/>
        <v>0.04</v>
      </c>
    </row>
    <row r="7" spans="1:67" x14ac:dyDescent="0.25">
      <c r="B7" s="246" t="s">
        <v>101</v>
      </c>
      <c r="C7" s="247"/>
      <c r="D7" s="253">
        <f>D13/D5</f>
        <v>0.27329192546583853</v>
      </c>
      <c r="E7" s="253">
        <f t="shared" ref="E7:AC7" si="8">E13/E5</f>
        <v>0.17204301075268819</v>
      </c>
      <c r="F7" s="253">
        <f t="shared" si="8"/>
        <v>0.20425531914893616</v>
      </c>
      <c r="G7" s="253">
        <f t="shared" si="8"/>
        <v>0.27203065134099619</v>
      </c>
      <c r="H7" s="253">
        <f t="shared" si="8"/>
        <v>0.24642857142857144</v>
      </c>
      <c r="I7" s="253">
        <f t="shared" si="8"/>
        <v>0.27915194346289751</v>
      </c>
      <c r="J7" s="253">
        <f t="shared" si="8"/>
        <v>0.2574626865671642</v>
      </c>
      <c r="K7" s="253">
        <f t="shared" si="8"/>
        <v>0.19758064516129031</v>
      </c>
      <c r="L7" s="253">
        <f t="shared" si="8"/>
        <v>0.16483516483516483</v>
      </c>
      <c r="M7" s="253">
        <f t="shared" si="8"/>
        <v>0.20711974110032363</v>
      </c>
      <c r="N7" s="253">
        <f t="shared" si="8"/>
        <v>0.18068535825545171</v>
      </c>
      <c r="O7" s="253">
        <f t="shared" si="8"/>
        <v>0.18954248366013071</v>
      </c>
      <c r="P7" s="253">
        <f t="shared" si="8"/>
        <v>0.20123839009287925</v>
      </c>
      <c r="Q7" s="253">
        <f t="shared" si="8"/>
        <v>0.18768328445747801</v>
      </c>
      <c r="R7" s="253">
        <f t="shared" si="8"/>
        <v>0.16713091922005571</v>
      </c>
      <c r="S7" s="253">
        <f t="shared" si="8"/>
        <v>0.17884130982367757</v>
      </c>
      <c r="T7" s="253">
        <f t="shared" si="8"/>
        <v>0.19545454545454546</v>
      </c>
      <c r="U7" s="253">
        <f t="shared" si="8"/>
        <v>0.22269807280513917</v>
      </c>
      <c r="V7" s="253">
        <f t="shared" si="8"/>
        <v>0.21353065539112051</v>
      </c>
      <c r="W7" s="253">
        <f t="shared" si="8"/>
        <v>0.1765873015873016</v>
      </c>
      <c r="X7" s="253">
        <f t="shared" si="8"/>
        <v>0.19020715630885121</v>
      </c>
      <c r="Y7" s="253">
        <f t="shared" si="8"/>
        <v>0.16606498194945848</v>
      </c>
      <c r="Z7" s="253">
        <f t="shared" si="8"/>
        <v>0.20970537261698441</v>
      </c>
      <c r="AA7" s="253">
        <f t="shared" si="8"/>
        <v>0.18392857142857144</v>
      </c>
      <c r="AB7" s="253">
        <f>AB13/AB5</f>
        <v>0.2281021897810219</v>
      </c>
      <c r="AC7" s="253">
        <f t="shared" si="8"/>
        <v>0.20776699029126214</v>
      </c>
      <c r="AD7" s="250">
        <v>0.1</v>
      </c>
      <c r="AF7" s="289">
        <v>0.2</v>
      </c>
      <c r="AG7" s="289">
        <f>AF7</f>
        <v>0.2</v>
      </c>
      <c r="AH7" s="289">
        <f t="shared" si="5"/>
        <v>0.2</v>
      </c>
      <c r="AI7" s="289">
        <f t="shared" si="5"/>
        <v>0.2</v>
      </c>
      <c r="AJ7" s="267">
        <v>0.15</v>
      </c>
      <c r="AK7" s="267">
        <v>0.125</v>
      </c>
      <c r="AL7" s="252">
        <f>AD7</f>
        <v>0.1</v>
      </c>
      <c r="AM7" s="252">
        <f t="shared" si="5"/>
        <v>0.1</v>
      </c>
      <c r="AN7" s="252">
        <f t="shared" si="5"/>
        <v>0.1</v>
      </c>
      <c r="AO7" s="252">
        <f t="shared" si="5"/>
        <v>0.1</v>
      </c>
      <c r="AP7" s="252">
        <f t="shared" si="5"/>
        <v>0.1</v>
      </c>
      <c r="AQ7" s="252">
        <f t="shared" si="5"/>
        <v>0.1</v>
      </c>
      <c r="AR7" s="252">
        <f t="shared" si="5"/>
        <v>0.1</v>
      </c>
      <c r="AS7" s="252">
        <f t="shared" si="5"/>
        <v>0.1</v>
      </c>
      <c r="AT7" s="252">
        <f t="shared" si="5"/>
        <v>0.1</v>
      </c>
      <c r="AU7" s="252">
        <f t="shared" si="5"/>
        <v>0.1</v>
      </c>
      <c r="AV7" s="252">
        <f t="shared" si="5"/>
        <v>0.1</v>
      </c>
      <c r="AW7" s="252">
        <f t="shared" si="5"/>
        <v>0.1</v>
      </c>
      <c r="AX7" s="252">
        <f t="shared" si="6"/>
        <v>0.1</v>
      </c>
      <c r="AY7" s="252">
        <f t="shared" si="6"/>
        <v>0.1</v>
      </c>
      <c r="AZ7" s="252">
        <f t="shared" si="6"/>
        <v>0.1</v>
      </c>
      <c r="BA7" s="252">
        <f t="shared" si="6"/>
        <v>0.1</v>
      </c>
      <c r="BB7" s="252">
        <f t="shared" si="6"/>
        <v>0.1</v>
      </c>
      <c r="BC7" s="252">
        <f t="shared" si="6"/>
        <v>0.1</v>
      </c>
      <c r="BD7" s="252">
        <f t="shared" si="6"/>
        <v>0.1</v>
      </c>
      <c r="BE7" s="252">
        <f t="shared" si="6"/>
        <v>0.1</v>
      </c>
      <c r="BF7" s="252">
        <f t="shared" si="6"/>
        <v>0.1</v>
      </c>
      <c r="BG7" s="252">
        <f t="shared" si="6"/>
        <v>0.1</v>
      </c>
      <c r="BH7" s="252">
        <f t="shared" si="6"/>
        <v>0.1</v>
      </c>
      <c r="BI7" s="252">
        <f t="shared" si="6"/>
        <v>0.1</v>
      </c>
      <c r="BJ7" s="252">
        <f t="shared" si="6"/>
        <v>0.1</v>
      </c>
      <c r="BK7" s="252">
        <f t="shared" si="6"/>
        <v>0.1</v>
      </c>
      <c r="BL7" s="252">
        <f t="shared" si="6"/>
        <v>0.1</v>
      </c>
      <c r="BM7" s="252">
        <f t="shared" si="6"/>
        <v>0.1</v>
      </c>
      <c r="BN7" s="252">
        <f t="shared" si="7"/>
        <v>0.1</v>
      </c>
      <c r="BO7" s="252">
        <f t="shared" si="7"/>
        <v>0.1</v>
      </c>
    </row>
    <row r="8" spans="1:67" x14ac:dyDescent="0.25">
      <c r="B8" s="246" t="s">
        <v>133</v>
      </c>
      <c r="C8" s="247"/>
      <c r="D8" s="255">
        <f>D14/D12</f>
        <v>7.4102564102564106</v>
      </c>
      <c r="E8" s="255">
        <f t="shared" ref="E8:AC8" si="9">E14/E12</f>
        <v>8.4025974025974026</v>
      </c>
      <c r="F8" s="255">
        <f t="shared" si="9"/>
        <v>6.9411764705882355</v>
      </c>
      <c r="G8" s="255">
        <f t="shared" si="9"/>
        <v>6.5105263157894733</v>
      </c>
      <c r="H8" s="255">
        <f t="shared" si="9"/>
        <v>5.8957345971563981</v>
      </c>
      <c r="I8" s="255">
        <f t="shared" si="9"/>
        <v>7.1764705882352944</v>
      </c>
      <c r="J8" s="255">
        <f t="shared" si="9"/>
        <v>6.4472361809045227</v>
      </c>
      <c r="K8" s="255">
        <f t="shared" si="9"/>
        <v>9.3567839195979907</v>
      </c>
      <c r="L8" s="255">
        <f t="shared" si="9"/>
        <v>10.728070175438596</v>
      </c>
      <c r="M8" s="255">
        <f t="shared" si="9"/>
        <v>11.453061224489796</v>
      </c>
      <c r="N8" s="255">
        <f t="shared" si="9"/>
        <v>19.711026615969583</v>
      </c>
      <c r="O8" s="255">
        <f t="shared" si="9"/>
        <v>13.830645161290322</v>
      </c>
      <c r="P8" s="255">
        <f t="shared" si="9"/>
        <v>8.1937984496124034</v>
      </c>
      <c r="Q8" s="255">
        <f t="shared" si="9"/>
        <v>8.1841155234657048</v>
      </c>
      <c r="R8" s="255">
        <f t="shared" si="9"/>
        <v>10.103678929765886</v>
      </c>
      <c r="S8" s="255">
        <f t="shared" si="9"/>
        <v>9.2239263803680984</v>
      </c>
      <c r="T8" s="255">
        <f t="shared" si="9"/>
        <v>8.4491525423728806</v>
      </c>
      <c r="U8" s="255">
        <f t="shared" si="9"/>
        <v>7.8732782369146008</v>
      </c>
      <c r="V8" s="255">
        <f t="shared" si="9"/>
        <v>8.8897849462365599</v>
      </c>
      <c r="W8" s="255">
        <f t="shared" si="9"/>
        <v>9.1156626506024097</v>
      </c>
      <c r="X8" s="255">
        <f t="shared" si="9"/>
        <v>9.0255813953488371</v>
      </c>
      <c r="Y8" s="255">
        <f t="shared" si="9"/>
        <v>9.2748917748917741</v>
      </c>
      <c r="Z8" s="255">
        <f t="shared" si="9"/>
        <v>8.6907894736842106</v>
      </c>
      <c r="AA8" s="255">
        <f t="shared" si="9"/>
        <v>9.185995623632385</v>
      </c>
      <c r="AB8" s="255">
        <f>AB14/AB12</f>
        <v>9.3522458628841605</v>
      </c>
      <c r="AC8" s="255">
        <f t="shared" si="9"/>
        <v>10.536764705882353</v>
      </c>
      <c r="AD8" s="256">
        <f>ANS_Metrics_Assumptions!E7</f>
        <v>8.91704127503065</v>
      </c>
      <c r="AF8" s="257">
        <f>AD8</f>
        <v>8.91704127503065</v>
      </c>
      <c r="AG8" s="257">
        <f>AF8</f>
        <v>8.91704127503065</v>
      </c>
      <c r="AH8" s="257">
        <f t="shared" si="5"/>
        <v>8.91704127503065</v>
      </c>
      <c r="AI8" s="257">
        <f t="shared" si="5"/>
        <v>8.91704127503065</v>
      </c>
      <c r="AJ8" s="258">
        <f t="shared" si="5"/>
        <v>8.91704127503065</v>
      </c>
      <c r="AK8" s="258">
        <f t="shared" si="5"/>
        <v>8.91704127503065</v>
      </c>
      <c r="AL8" s="258">
        <f>AD8</f>
        <v>8.91704127503065</v>
      </c>
      <c r="AM8" s="258">
        <f t="shared" si="5"/>
        <v>8.91704127503065</v>
      </c>
      <c r="AN8" s="258">
        <f t="shared" si="5"/>
        <v>8.91704127503065</v>
      </c>
      <c r="AO8" s="258">
        <f t="shared" si="5"/>
        <v>8.91704127503065</v>
      </c>
      <c r="AP8" s="258">
        <f t="shared" si="5"/>
        <v>8.91704127503065</v>
      </c>
      <c r="AQ8" s="258">
        <f t="shared" si="5"/>
        <v>8.91704127503065</v>
      </c>
      <c r="AR8" s="258">
        <f t="shared" si="5"/>
        <v>8.91704127503065</v>
      </c>
      <c r="AS8" s="258">
        <f t="shared" si="5"/>
        <v>8.91704127503065</v>
      </c>
      <c r="AT8" s="258">
        <f t="shared" si="5"/>
        <v>8.91704127503065</v>
      </c>
      <c r="AU8" s="258">
        <f t="shared" si="5"/>
        <v>8.91704127503065</v>
      </c>
      <c r="AV8" s="258">
        <f t="shared" si="5"/>
        <v>8.91704127503065</v>
      </c>
      <c r="AW8" s="258">
        <f t="shared" si="5"/>
        <v>8.91704127503065</v>
      </c>
      <c r="AX8" s="258">
        <f t="shared" si="6"/>
        <v>8.91704127503065</v>
      </c>
      <c r="AY8" s="258">
        <f t="shared" si="6"/>
        <v>8.91704127503065</v>
      </c>
      <c r="AZ8" s="258">
        <f t="shared" si="6"/>
        <v>8.91704127503065</v>
      </c>
      <c r="BA8" s="258">
        <f t="shared" si="6"/>
        <v>8.91704127503065</v>
      </c>
      <c r="BB8" s="258">
        <f t="shared" si="6"/>
        <v>8.91704127503065</v>
      </c>
      <c r="BC8" s="258">
        <f t="shared" si="6"/>
        <v>8.91704127503065</v>
      </c>
      <c r="BD8" s="258">
        <f t="shared" si="6"/>
        <v>8.91704127503065</v>
      </c>
      <c r="BE8" s="258">
        <f t="shared" si="6"/>
        <v>8.91704127503065</v>
      </c>
      <c r="BF8" s="258">
        <f t="shared" si="6"/>
        <v>8.91704127503065</v>
      </c>
      <c r="BG8" s="258">
        <f t="shared" si="6"/>
        <v>8.91704127503065</v>
      </c>
      <c r="BH8" s="258">
        <f t="shared" si="6"/>
        <v>8.91704127503065</v>
      </c>
      <c r="BI8" s="258">
        <f t="shared" si="6"/>
        <v>8.91704127503065</v>
      </c>
      <c r="BJ8" s="258">
        <f t="shared" si="6"/>
        <v>8.91704127503065</v>
      </c>
      <c r="BK8" s="258">
        <f t="shared" si="6"/>
        <v>8.91704127503065</v>
      </c>
      <c r="BL8" s="258">
        <f t="shared" si="6"/>
        <v>8.91704127503065</v>
      </c>
      <c r="BM8" s="258">
        <f t="shared" si="6"/>
        <v>8.91704127503065</v>
      </c>
      <c r="BN8" s="258">
        <f t="shared" si="7"/>
        <v>8.91704127503065</v>
      </c>
      <c r="BO8" s="258">
        <f t="shared" si="7"/>
        <v>8.91704127503065</v>
      </c>
    </row>
    <row r="9" spans="1:67" x14ac:dyDescent="0.25">
      <c r="B9" s="246" t="s">
        <v>103</v>
      </c>
      <c r="C9" s="247"/>
      <c r="D9" s="259">
        <f t="shared" ref="D9:AA9" si="10">D17/D14</f>
        <v>0</v>
      </c>
      <c r="E9" s="259">
        <f t="shared" si="10"/>
        <v>0</v>
      </c>
      <c r="F9" s="259">
        <f t="shared" si="10"/>
        <v>0</v>
      </c>
      <c r="G9" s="259">
        <f t="shared" si="10"/>
        <v>0</v>
      </c>
      <c r="H9" s="259">
        <f t="shared" si="10"/>
        <v>0</v>
      </c>
      <c r="I9" s="259">
        <f t="shared" si="10"/>
        <v>0</v>
      </c>
      <c r="J9" s="259">
        <f t="shared" si="10"/>
        <v>0</v>
      </c>
      <c r="K9" s="259">
        <f t="shared" si="10"/>
        <v>0</v>
      </c>
      <c r="L9" s="259">
        <f t="shared" si="10"/>
        <v>0</v>
      </c>
      <c r="M9" s="259">
        <f t="shared" si="10"/>
        <v>0</v>
      </c>
      <c r="N9" s="259">
        <f t="shared" si="10"/>
        <v>0</v>
      </c>
      <c r="O9" s="259">
        <f t="shared" si="10"/>
        <v>0</v>
      </c>
      <c r="P9" s="259">
        <f t="shared" si="10"/>
        <v>0</v>
      </c>
      <c r="Q9" s="259">
        <f t="shared" si="10"/>
        <v>0</v>
      </c>
      <c r="R9" s="259">
        <f t="shared" si="10"/>
        <v>0</v>
      </c>
      <c r="S9" s="259">
        <f t="shared" si="10"/>
        <v>0</v>
      </c>
      <c r="T9" s="259">
        <f t="shared" si="10"/>
        <v>0</v>
      </c>
      <c r="U9" s="259">
        <f t="shared" si="10"/>
        <v>0</v>
      </c>
      <c r="V9" s="259">
        <f t="shared" si="10"/>
        <v>0</v>
      </c>
      <c r="W9" s="259">
        <f t="shared" si="10"/>
        <v>0</v>
      </c>
      <c r="X9" s="259">
        <f t="shared" si="10"/>
        <v>0</v>
      </c>
      <c r="Y9" s="259">
        <f t="shared" si="10"/>
        <v>0</v>
      </c>
      <c r="Z9" s="259">
        <f t="shared" si="10"/>
        <v>0</v>
      </c>
      <c r="AA9" s="259">
        <f t="shared" si="10"/>
        <v>0</v>
      </c>
      <c r="AB9" s="259">
        <f>AB17/AB14</f>
        <v>0</v>
      </c>
      <c r="AC9" s="259">
        <f>AC17/AC14</f>
        <v>0</v>
      </c>
      <c r="AD9" s="275">
        <f>SUM(V17:AC17)/SUM(V14:AC14)</f>
        <v>0</v>
      </c>
      <c r="AF9" s="261">
        <f>AD9</f>
        <v>0</v>
      </c>
      <c r="AG9" s="261">
        <f>AF9</f>
        <v>0</v>
      </c>
      <c r="AH9" s="261">
        <f t="shared" si="5"/>
        <v>0</v>
      </c>
      <c r="AI9" s="261">
        <f t="shared" si="5"/>
        <v>0</v>
      </c>
      <c r="AJ9" s="262">
        <f t="shared" si="5"/>
        <v>0</v>
      </c>
      <c r="AK9" s="262">
        <f t="shared" si="5"/>
        <v>0</v>
      </c>
      <c r="AL9" s="262">
        <f>AD9</f>
        <v>0</v>
      </c>
      <c r="AM9" s="262">
        <f t="shared" si="5"/>
        <v>0</v>
      </c>
      <c r="AN9" s="262">
        <f t="shared" si="5"/>
        <v>0</v>
      </c>
      <c r="AO9" s="262">
        <f t="shared" si="5"/>
        <v>0</v>
      </c>
      <c r="AP9" s="262">
        <f t="shared" si="5"/>
        <v>0</v>
      </c>
      <c r="AQ9" s="262">
        <f t="shared" si="5"/>
        <v>0</v>
      </c>
      <c r="AR9" s="262">
        <f t="shared" si="5"/>
        <v>0</v>
      </c>
      <c r="AS9" s="262">
        <f t="shared" si="5"/>
        <v>0</v>
      </c>
      <c r="AT9" s="262">
        <f t="shared" si="5"/>
        <v>0</v>
      </c>
      <c r="AU9" s="262">
        <f t="shared" si="5"/>
        <v>0</v>
      </c>
      <c r="AV9" s="262">
        <f t="shared" si="5"/>
        <v>0</v>
      </c>
      <c r="AW9" s="262">
        <f t="shared" si="5"/>
        <v>0</v>
      </c>
      <c r="AX9" s="262">
        <f t="shared" si="6"/>
        <v>0</v>
      </c>
      <c r="AY9" s="262">
        <f t="shared" si="6"/>
        <v>0</v>
      </c>
      <c r="AZ9" s="262">
        <f t="shared" si="6"/>
        <v>0</v>
      </c>
      <c r="BA9" s="262">
        <f t="shared" si="6"/>
        <v>0</v>
      </c>
      <c r="BB9" s="262">
        <f t="shared" si="6"/>
        <v>0</v>
      </c>
      <c r="BC9" s="262">
        <f t="shared" si="6"/>
        <v>0</v>
      </c>
      <c r="BD9" s="262">
        <f t="shared" si="6"/>
        <v>0</v>
      </c>
      <c r="BE9" s="262">
        <f t="shared" si="6"/>
        <v>0</v>
      </c>
      <c r="BF9" s="262">
        <f t="shared" si="6"/>
        <v>0</v>
      </c>
      <c r="BG9" s="262">
        <f t="shared" si="6"/>
        <v>0</v>
      </c>
      <c r="BH9" s="262">
        <f t="shared" si="6"/>
        <v>0</v>
      </c>
      <c r="BI9" s="262">
        <f t="shared" si="6"/>
        <v>0</v>
      </c>
      <c r="BJ9" s="262">
        <f t="shared" si="6"/>
        <v>0</v>
      </c>
      <c r="BK9" s="262">
        <f t="shared" si="6"/>
        <v>0</v>
      </c>
      <c r="BL9" s="262">
        <f t="shared" si="6"/>
        <v>0</v>
      </c>
      <c r="BM9" s="262">
        <f t="shared" si="6"/>
        <v>0</v>
      </c>
      <c r="BN9" s="262">
        <f t="shared" si="7"/>
        <v>0</v>
      </c>
      <c r="BO9" s="262">
        <f t="shared" si="7"/>
        <v>0</v>
      </c>
    </row>
    <row r="10" spans="1:67" x14ac:dyDescent="0.25">
      <c r="B10" s="246" t="s">
        <v>134</v>
      </c>
      <c r="C10" s="247"/>
      <c r="D10" s="253"/>
      <c r="E10" s="253"/>
      <c r="F10" s="253"/>
      <c r="G10" s="253"/>
      <c r="H10" s="253"/>
      <c r="I10" s="253"/>
      <c r="J10" s="253"/>
      <c r="K10" s="253"/>
      <c r="L10" s="253"/>
      <c r="M10" s="253"/>
      <c r="N10" s="253"/>
      <c r="O10" s="253"/>
      <c r="P10" s="253"/>
      <c r="Q10" s="253"/>
      <c r="R10" s="253"/>
      <c r="S10" s="253"/>
      <c r="T10" s="253"/>
      <c r="U10" s="253"/>
      <c r="V10" s="253"/>
      <c r="W10" s="253"/>
      <c r="X10" s="253"/>
      <c r="Y10" s="253"/>
      <c r="Z10" s="253"/>
      <c r="AA10" s="253"/>
      <c r="AB10" s="253"/>
      <c r="AC10" s="253"/>
      <c r="AD10" s="288">
        <f>ANS_Metrics_Assumptions!E9</f>
        <v>0</v>
      </c>
      <c r="AF10" s="254">
        <f>AD10</f>
        <v>0</v>
      </c>
      <c r="AG10" s="254">
        <f>AF10</f>
        <v>0</v>
      </c>
      <c r="AH10" s="254">
        <f t="shared" si="5"/>
        <v>0</v>
      </c>
      <c r="AI10" s="254">
        <f t="shared" si="5"/>
        <v>0</v>
      </c>
      <c r="AJ10" s="254">
        <f t="shared" si="5"/>
        <v>0</v>
      </c>
      <c r="AK10" s="254">
        <f t="shared" si="5"/>
        <v>0</v>
      </c>
      <c r="AL10" s="254">
        <f>AD10</f>
        <v>0</v>
      </c>
      <c r="AM10" s="254">
        <f t="shared" si="5"/>
        <v>0</v>
      </c>
      <c r="AN10" s="254">
        <f t="shared" si="5"/>
        <v>0</v>
      </c>
      <c r="AO10" s="254">
        <f t="shared" si="5"/>
        <v>0</v>
      </c>
      <c r="AP10" s="254">
        <f t="shared" si="5"/>
        <v>0</v>
      </c>
      <c r="AQ10" s="254">
        <f t="shared" si="5"/>
        <v>0</v>
      </c>
      <c r="AR10" s="254">
        <f t="shared" si="5"/>
        <v>0</v>
      </c>
      <c r="AS10" s="254">
        <f t="shared" si="5"/>
        <v>0</v>
      </c>
      <c r="AT10" s="254">
        <f t="shared" si="5"/>
        <v>0</v>
      </c>
      <c r="AU10" s="254">
        <f t="shared" si="5"/>
        <v>0</v>
      </c>
      <c r="AV10" s="254">
        <f t="shared" si="5"/>
        <v>0</v>
      </c>
      <c r="AW10" s="254">
        <f t="shared" si="5"/>
        <v>0</v>
      </c>
      <c r="AX10" s="254">
        <f t="shared" si="6"/>
        <v>0</v>
      </c>
      <c r="AY10" s="254">
        <f t="shared" si="6"/>
        <v>0</v>
      </c>
      <c r="AZ10" s="254">
        <f t="shared" si="6"/>
        <v>0</v>
      </c>
      <c r="BA10" s="254">
        <f t="shared" si="6"/>
        <v>0</v>
      </c>
      <c r="BB10" s="254">
        <f t="shared" si="6"/>
        <v>0</v>
      </c>
      <c r="BC10" s="254">
        <f t="shared" si="6"/>
        <v>0</v>
      </c>
      <c r="BD10" s="254">
        <f t="shared" si="6"/>
        <v>0</v>
      </c>
      <c r="BE10" s="254">
        <f t="shared" si="6"/>
        <v>0</v>
      </c>
      <c r="BF10" s="254">
        <f t="shared" si="6"/>
        <v>0</v>
      </c>
      <c r="BG10" s="254">
        <f t="shared" si="6"/>
        <v>0</v>
      </c>
      <c r="BH10" s="254">
        <f t="shared" si="6"/>
        <v>0</v>
      </c>
      <c r="BI10" s="254">
        <f t="shared" si="6"/>
        <v>0</v>
      </c>
      <c r="BJ10" s="254">
        <f t="shared" si="6"/>
        <v>0</v>
      </c>
      <c r="BK10" s="254">
        <f t="shared" si="6"/>
        <v>0</v>
      </c>
      <c r="BL10" s="254">
        <f t="shared" si="6"/>
        <v>0</v>
      </c>
      <c r="BM10" s="254">
        <f t="shared" si="6"/>
        <v>0</v>
      </c>
      <c r="BN10" s="254">
        <f t="shared" si="7"/>
        <v>0</v>
      </c>
      <c r="BO10" s="254">
        <f t="shared" si="7"/>
        <v>0</v>
      </c>
    </row>
    <row r="12" spans="1:67" x14ac:dyDescent="0.25">
      <c r="B12" t="s">
        <v>267</v>
      </c>
      <c r="D12" s="7">
        <f>IF(VLOOKUP($B$4&amp;$B12,'[20]Lagos State'!$E:$AE,COLUMN(D$1)-2,FALSE)="NULL",0,VLOOKUP($B$4&amp;$B12,'[20]Lagos State'!$E:$AE,COLUMN(D$1)-2,FALSE))</f>
        <v>117</v>
      </c>
      <c r="E12" s="7">
        <f>IF(VLOOKUP($B$4&amp;$B12,'[20]Lagos State'!$E:$AE,COLUMN(E$1)-2,FALSE)="NULL",0,VLOOKUP($B$4&amp;$B12,'[20]Lagos State'!$E:$AE,COLUMN(E$1)-2,FALSE))</f>
        <v>154</v>
      </c>
      <c r="F12" s="7">
        <f>IF(VLOOKUP($B$4&amp;$B12,'[20]Lagos State'!$E:$AE,COLUMN(F$1)-2,FALSE)="NULL",0,VLOOKUP($B$4&amp;$B12,'[20]Lagos State'!$E:$AE,COLUMN(F$1)-2,FALSE))</f>
        <v>187</v>
      </c>
      <c r="G12" s="7">
        <f>IF(VLOOKUP($B$4&amp;$B12,'[20]Lagos State'!$E:$AE,COLUMN(G$1)-2,FALSE)="NULL",0,VLOOKUP($B$4&amp;$B12,'[20]Lagos State'!$E:$AE,COLUMN(G$1)-2,FALSE))</f>
        <v>190</v>
      </c>
      <c r="H12" s="7">
        <f>IF(VLOOKUP($B$4&amp;$B12,'[20]Lagos State'!$E:$AE,COLUMN(H$1)-2,FALSE)="NULL",0,VLOOKUP($B$4&amp;$B12,'[20]Lagos State'!$E:$AE,COLUMN(H$1)-2,FALSE))</f>
        <v>211</v>
      </c>
      <c r="I12" s="7">
        <f>IF(VLOOKUP($B$4&amp;$B12,'[20]Lagos State'!$E:$AE,COLUMN(I$1)-2,FALSE)="NULL",0,VLOOKUP($B$4&amp;$B12,'[20]Lagos State'!$E:$AE,COLUMN(I$1)-2,FALSE))</f>
        <v>204</v>
      </c>
      <c r="J12" s="7">
        <f>IF(VLOOKUP($B$4&amp;$B12,'[20]Lagos State'!$E:$AE,COLUMN(J$1)-2,FALSE)="NULL",0,VLOOKUP($B$4&amp;$B12,'[20]Lagos State'!$E:$AE,COLUMN(J$1)-2,FALSE))</f>
        <v>199</v>
      </c>
      <c r="K12" s="7">
        <f>IF(VLOOKUP($B$4&amp;$B12,'[20]Lagos State'!$E:$AE,COLUMN(K$1)-2,FALSE)="NULL",0,VLOOKUP($B$4&amp;$B12,'[20]Lagos State'!$E:$AE,COLUMN(K$1)-2,FALSE))</f>
        <v>199</v>
      </c>
      <c r="L12" s="7">
        <f>IF(VLOOKUP($B$4&amp;$B12,'[20]Lagos State'!$E:$AE,COLUMN(L$1)-2,FALSE)="NULL",0,VLOOKUP($B$4&amp;$B12,'[20]Lagos State'!$E:$AE,COLUMN(L$1)-2,FALSE))</f>
        <v>228</v>
      </c>
      <c r="M12" s="7">
        <f>IF(VLOOKUP($B$4&amp;$B12,'[20]Lagos State'!$E:$AE,COLUMN(M$1)-2,FALSE)="NULL",0,VLOOKUP($B$4&amp;$B12,'[20]Lagos State'!$E:$AE,COLUMN(M$1)-2,FALSE))</f>
        <v>245</v>
      </c>
      <c r="N12" s="7">
        <f>IF(VLOOKUP($B$4&amp;$B12,'[20]Lagos State'!$E:$AE,COLUMN(N$1)-2,FALSE)="NULL",0,VLOOKUP($B$4&amp;$B12,'[20]Lagos State'!$E:$AE,COLUMN(N$1)-2,FALSE))</f>
        <v>263</v>
      </c>
      <c r="O12" s="7">
        <f>IF(VLOOKUP($B$4&amp;$B12,'[20]Lagos State'!$E:$AE,COLUMN(O$1)-2,FALSE)="NULL",0,VLOOKUP($B$4&amp;$B12,'[20]Lagos State'!$E:$AE,COLUMN(O$1)-2,FALSE))</f>
        <v>248</v>
      </c>
      <c r="P12" s="7">
        <f>IF(VLOOKUP($B$4&amp;$B12,'[20]Lagos State'!$E:$AE,COLUMN(P$1)-2,FALSE)="NULL",0,VLOOKUP($B$4&amp;$B12,'[20]Lagos State'!$E:$AE,COLUMN(P$1)-2,FALSE))</f>
        <v>258</v>
      </c>
      <c r="Q12" s="7">
        <f>IF(VLOOKUP($B$4&amp;$B12,'[20]Lagos State'!$E:$AE,COLUMN(Q$1)-2,FALSE)="NULL",0,VLOOKUP($B$4&amp;$B12,'[20]Lagos State'!$E:$AE,COLUMN(Q$1)-2,FALSE))</f>
        <v>277</v>
      </c>
      <c r="R12" s="7">
        <f>IF(VLOOKUP($B$4&amp;$B12,'[20]Lagos State'!$E:$AE,COLUMN(R$1)-2,FALSE)="NULL",0,VLOOKUP($B$4&amp;$B12,'[20]Lagos State'!$E:$AE,COLUMN(R$1)-2,FALSE))</f>
        <v>299</v>
      </c>
      <c r="S12" s="7">
        <f>IF(VLOOKUP($B$4&amp;$B12,'[20]Lagos State'!$E:$AE,COLUMN(S$1)-2,FALSE)="NULL",0,VLOOKUP($B$4&amp;$B12,'[20]Lagos State'!$E:$AE,COLUMN(S$1)-2,FALSE))</f>
        <v>326</v>
      </c>
      <c r="T12" s="7">
        <f>IF(VLOOKUP($B$4&amp;$B12,'[20]Lagos State'!$E:$AE,COLUMN(T$1)-2,FALSE)="NULL",0,VLOOKUP($B$4&amp;$B12,'[20]Lagos State'!$E:$AE,COLUMN(T$1)-2,FALSE))</f>
        <v>354</v>
      </c>
      <c r="U12" s="7">
        <f>IF(VLOOKUP($B$4&amp;$B12,'[20]Lagos State'!$E:$AE,COLUMN(U$1)-2,FALSE)="NULL",0,VLOOKUP($B$4&amp;$B12,'[20]Lagos State'!$E:$AE,COLUMN(U$1)-2,FALSE))</f>
        <v>363</v>
      </c>
      <c r="V12" s="7">
        <f>IF(VLOOKUP($B$4&amp;$B12,'[20]Lagos State'!$E:$AE,COLUMN(V$1)-2,FALSE)="NULL",0,VLOOKUP($B$4&amp;$B12,'[20]Lagos State'!$E:$AE,COLUMN(V$1)-2,FALSE))</f>
        <v>372</v>
      </c>
      <c r="W12" s="7">
        <f>IF(VLOOKUP($B$4&amp;$B12,'[20]Lagos State'!$E:$AE,COLUMN(W$1)-2,FALSE)="NULL",0,VLOOKUP($B$4&amp;$B12,'[20]Lagos State'!$E:$AE,COLUMN(W$1)-2,FALSE))</f>
        <v>415</v>
      </c>
      <c r="X12" s="7">
        <f>IF(VLOOKUP($B$4&amp;$B12,'[20]Lagos State'!$E:$AE,COLUMN(X$1)-2,FALSE)="NULL",0,VLOOKUP($B$4&amp;$B12,'[20]Lagos State'!$E:$AE,COLUMN(X$1)-2,FALSE))</f>
        <v>430</v>
      </c>
      <c r="Y12" s="7">
        <f>IF(VLOOKUP($B$4&amp;$B12,'[20]Lagos State'!$E:$AE,COLUMN(Y$1)-2,FALSE)="NULL",0,VLOOKUP($B$4&amp;$B12,'[20]Lagos State'!$E:$AE,COLUMN(Y$1)-2,FALSE))</f>
        <v>462</v>
      </c>
      <c r="Z12" s="7">
        <f>IF(VLOOKUP($B$4&amp;$B12,'[20]Lagos State'!$E:$AE,COLUMN(Z$1)-2,FALSE)="NULL",0,VLOOKUP($B$4&amp;$B12,'[20]Lagos State'!$E:$AE,COLUMN(Z$1)-2,FALSE))</f>
        <v>456</v>
      </c>
      <c r="AA12" s="7">
        <f>IF(VLOOKUP($B$4&amp;$B12,'[20]Lagos State'!$E:$AE,COLUMN(AA$1)-2,FALSE)="NULL",0,VLOOKUP($B$4&amp;$B12,'[20]Lagos State'!$E:$AE,COLUMN(AA$1)-2,FALSE))</f>
        <v>457</v>
      </c>
      <c r="AB12" s="7">
        <f>IF(VLOOKUP($B$4&amp;$B12,'[20]Lagos State'!$E:$AE,COLUMN(AB$1)-2,FALSE)="NULL",0,VLOOKUP($B$4&amp;$B12,'[20]Lagos State'!$E:$AE,COLUMN(AB$1)-2,FALSE))</f>
        <v>423</v>
      </c>
      <c r="AC12" s="7">
        <f>IF(VLOOKUP($B$4&amp;$B12,'[20]Lagos State'!$E:$AE,COLUMN(AC$1)-2,FALSE)="NULL",0,VLOOKUP($B$4&amp;$B12,'[20]Lagos State'!$E:$AE,COLUMN(AC$1)-2,FALSE))</f>
        <v>408</v>
      </c>
      <c r="AF12" s="7">
        <f t="shared" ref="AF12:AG15" si="11">AB12</f>
        <v>423</v>
      </c>
      <c r="AG12" s="7">
        <f t="shared" si="11"/>
        <v>408</v>
      </c>
      <c r="AH12" s="7">
        <f>VLOOKUP($A$3&amp;$B$4&amp;$B12,'[14]Paga All'!$G$1:$J$3000,4,FALSE)</f>
        <v>437</v>
      </c>
      <c r="AI12" s="7">
        <f>VLOOKUP($A$3&amp;$B$4&amp;$B12,'[15]Paga all'!$F:$G,2,FALSE)</f>
        <v>443</v>
      </c>
      <c r="AJ12" s="7">
        <f>VLOOKUP($A$3&amp;$B$4&amp;$B12,'[16]Paga all'!$F$2:$G$1470,2,FALSE)</f>
        <v>326</v>
      </c>
      <c r="AK12" s="9">
        <f t="shared" ref="AK12:BO12" si="12">IF(ROUND((AJ12+AJ13)*(1+AK6),)&gt;=AK$3*$AD$3,AK$3*$AD$3*(1-AK7),ROUND((AJ12+AJ13)*(1+AK6),)-ROUND((AJ12+AJ13)*(1+AK6)*AK7,))</f>
        <v>437</v>
      </c>
      <c r="AL12" s="9">
        <f t="shared" si="12"/>
        <v>467</v>
      </c>
      <c r="AM12" s="9">
        <f t="shared" si="12"/>
        <v>486</v>
      </c>
      <c r="AN12" s="9">
        <f t="shared" si="12"/>
        <v>506</v>
      </c>
      <c r="AO12" s="9">
        <f t="shared" si="12"/>
        <v>526</v>
      </c>
      <c r="AP12" s="9">
        <f t="shared" si="12"/>
        <v>546</v>
      </c>
      <c r="AQ12" s="9">
        <f t="shared" si="12"/>
        <v>568</v>
      </c>
      <c r="AR12" s="9">
        <f t="shared" si="12"/>
        <v>590</v>
      </c>
      <c r="AS12" s="9">
        <f t="shared" si="12"/>
        <v>614</v>
      </c>
      <c r="AT12" s="9">
        <f t="shared" si="12"/>
        <v>638</v>
      </c>
      <c r="AU12" s="9">
        <f t="shared" si="12"/>
        <v>663</v>
      </c>
      <c r="AV12" s="9">
        <f t="shared" si="12"/>
        <v>689</v>
      </c>
      <c r="AW12" s="9">
        <f t="shared" si="12"/>
        <v>717</v>
      </c>
      <c r="AX12" s="9">
        <f t="shared" si="12"/>
        <v>746</v>
      </c>
      <c r="AY12" s="9">
        <f t="shared" si="12"/>
        <v>776</v>
      </c>
      <c r="AZ12" s="9">
        <f t="shared" si="12"/>
        <v>806</v>
      </c>
      <c r="BA12" s="9">
        <f t="shared" si="12"/>
        <v>839</v>
      </c>
      <c r="BB12" s="9">
        <f t="shared" si="12"/>
        <v>872</v>
      </c>
      <c r="BC12" s="9">
        <f t="shared" si="12"/>
        <v>907</v>
      </c>
      <c r="BD12" s="9">
        <f t="shared" si="12"/>
        <v>943</v>
      </c>
      <c r="BE12" s="9">
        <f t="shared" si="12"/>
        <v>981</v>
      </c>
      <c r="BF12" s="9">
        <f t="shared" si="12"/>
        <v>1021</v>
      </c>
      <c r="BG12" s="9">
        <f t="shared" si="12"/>
        <v>1061</v>
      </c>
      <c r="BH12" s="9">
        <f t="shared" si="12"/>
        <v>1103</v>
      </c>
      <c r="BI12" s="9">
        <f t="shared" si="12"/>
        <v>1147</v>
      </c>
      <c r="BJ12" s="9">
        <f t="shared" si="12"/>
        <v>1193</v>
      </c>
      <c r="BK12" s="9">
        <f t="shared" si="12"/>
        <v>1241</v>
      </c>
      <c r="BL12" s="9">
        <f t="shared" si="12"/>
        <v>1291</v>
      </c>
      <c r="BM12" s="9">
        <f t="shared" si="12"/>
        <v>1342</v>
      </c>
      <c r="BN12" s="9">
        <f t="shared" si="12"/>
        <v>1396</v>
      </c>
      <c r="BO12" s="9">
        <f t="shared" si="12"/>
        <v>1452</v>
      </c>
    </row>
    <row r="13" spans="1:67" x14ac:dyDescent="0.25">
      <c r="B13" s="263" t="s">
        <v>268</v>
      </c>
      <c r="D13" s="7">
        <f>IF(VLOOKUP($B$4&amp;$B13,'[20]Lagos State'!$E:$AE,COLUMN(D$1)-2,FALSE)="NULL",0,VLOOKUP($B$4&amp;$B13,'[20]Lagos State'!$E:$AE,COLUMN(D$1)-2,FALSE))</f>
        <v>44</v>
      </c>
      <c r="E13" s="7">
        <f>IF(VLOOKUP($B$4&amp;$B13,'[20]Lagos State'!$E:$AE,COLUMN(E$1)-2,FALSE)="NULL",0,VLOOKUP($B$4&amp;$B13,'[20]Lagos State'!$E:$AE,COLUMN(E$1)-2,FALSE))</f>
        <v>32</v>
      </c>
      <c r="F13" s="7">
        <f>IF(VLOOKUP($B$4&amp;$B13,'[20]Lagos State'!$E:$AE,COLUMN(F$1)-2,FALSE)="NULL",0,VLOOKUP($B$4&amp;$B13,'[20]Lagos State'!$E:$AE,COLUMN(F$1)-2,FALSE))</f>
        <v>48</v>
      </c>
      <c r="G13" s="7">
        <f>IF(VLOOKUP($B$4&amp;$B13,'[20]Lagos State'!$E:$AE,COLUMN(G$1)-2,FALSE)="NULL",0,VLOOKUP($B$4&amp;$B13,'[20]Lagos State'!$E:$AE,COLUMN(G$1)-2,FALSE))</f>
        <v>71</v>
      </c>
      <c r="H13" s="7">
        <f>IF(VLOOKUP($B$4&amp;$B13,'[20]Lagos State'!$E:$AE,COLUMN(H$1)-2,FALSE)="NULL",0,VLOOKUP($B$4&amp;$B13,'[20]Lagos State'!$E:$AE,COLUMN(H$1)-2,FALSE))</f>
        <v>69</v>
      </c>
      <c r="I13" s="7">
        <f>IF(VLOOKUP($B$4&amp;$B13,'[20]Lagos State'!$E:$AE,COLUMN(I$1)-2,FALSE)="NULL",0,VLOOKUP($B$4&amp;$B13,'[20]Lagos State'!$E:$AE,COLUMN(I$1)-2,FALSE))</f>
        <v>79</v>
      </c>
      <c r="J13" s="7">
        <f>IF(VLOOKUP($B$4&amp;$B13,'[20]Lagos State'!$E:$AE,COLUMN(J$1)-2,FALSE)="NULL",0,VLOOKUP($B$4&amp;$B13,'[20]Lagos State'!$E:$AE,COLUMN(J$1)-2,FALSE))</f>
        <v>69</v>
      </c>
      <c r="K13" s="7">
        <f>IF(VLOOKUP($B$4&amp;$B13,'[20]Lagos State'!$E:$AE,COLUMN(K$1)-2,FALSE)="NULL",0,VLOOKUP($B$4&amp;$B13,'[20]Lagos State'!$E:$AE,COLUMN(K$1)-2,FALSE))</f>
        <v>49</v>
      </c>
      <c r="L13" s="7">
        <f>IF(VLOOKUP($B$4&amp;$B13,'[20]Lagos State'!$E:$AE,COLUMN(L$1)-2,FALSE)="NULL",0,VLOOKUP($B$4&amp;$B13,'[20]Lagos State'!$E:$AE,COLUMN(L$1)-2,FALSE))</f>
        <v>45</v>
      </c>
      <c r="M13" s="7">
        <f>IF(VLOOKUP($B$4&amp;$B13,'[20]Lagos State'!$E:$AE,COLUMN(M$1)-2,FALSE)="NULL",0,VLOOKUP($B$4&amp;$B13,'[20]Lagos State'!$E:$AE,COLUMN(M$1)-2,FALSE))</f>
        <v>64</v>
      </c>
      <c r="N13" s="7">
        <f>IF(VLOOKUP($B$4&amp;$B13,'[20]Lagos State'!$E:$AE,COLUMN(N$1)-2,FALSE)="NULL",0,VLOOKUP($B$4&amp;$B13,'[20]Lagos State'!$E:$AE,COLUMN(N$1)-2,FALSE))</f>
        <v>58</v>
      </c>
      <c r="O13" s="7">
        <f>IF(VLOOKUP($B$4&amp;$B13,'[20]Lagos State'!$E:$AE,COLUMN(O$1)-2,FALSE)="NULL",0,VLOOKUP($B$4&amp;$B13,'[20]Lagos State'!$E:$AE,COLUMN(O$1)-2,FALSE))</f>
        <v>58</v>
      </c>
      <c r="P13" s="7">
        <f>IF(VLOOKUP($B$4&amp;$B13,'[20]Lagos State'!$E:$AE,COLUMN(P$1)-2,FALSE)="NULL",0,VLOOKUP($B$4&amp;$B13,'[20]Lagos State'!$E:$AE,COLUMN(P$1)-2,FALSE))</f>
        <v>65</v>
      </c>
      <c r="Q13" s="7">
        <f>IF(VLOOKUP($B$4&amp;$B13,'[20]Lagos State'!$E:$AE,COLUMN(Q$1)-2,FALSE)="NULL",0,VLOOKUP($B$4&amp;$B13,'[20]Lagos State'!$E:$AE,COLUMN(Q$1)-2,FALSE))</f>
        <v>64</v>
      </c>
      <c r="R13" s="7">
        <f>IF(VLOOKUP($B$4&amp;$B13,'[20]Lagos State'!$E:$AE,COLUMN(R$1)-2,FALSE)="NULL",0,VLOOKUP($B$4&amp;$B13,'[20]Lagos State'!$E:$AE,COLUMN(R$1)-2,FALSE))</f>
        <v>60</v>
      </c>
      <c r="S13" s="7">
        <f>IF(VLOOKUP($B$4&amp;$B13,'[20]Lagos State'!$E:$AE,COLUMN(S$1)-2,FALSE)="NULL",0,VLOOKUP($B$4&amp;$B13,'[20]Lagos State'!$E:$AE,COLUMN(S$1)-2,FALSE))</f>
        <v>71</v>
      </c>
      <c r="T13" s="7">
        <f>IF(VLOOKUP($B$4&amp;$B13,'[20]Lagos State'!$E:$AE,COLUMN(T$1)-2,FALSE)="NULL",0,VLOOKUP($B$4&amp;$B13,'[20]Lagos State'!$E:$AE,COLUMN(T$1)-2,FALSE))</f>
        <v>86</v>
      </c>
      <c r="U13" s="7">
        <f>IF(VLOOKUP($B$4&amp;$B13,'[20]Lagos State'!$E:$AE,COLUMN(U$1)-2,FALSE)="NULL",0,VLOOKUP($B$4&amp;$B13,'[20]Lagos State'!$E:$AE,COLUMN(U$1)-2,FALSE))</f>
        <v>104</v>
      </c>
      <c r="V13" s="7">
        <f>IF(VLOOKUP($B$4&amp;$B13,'[20]Lagos State'!$E:$AE,COLUMN(V$1)-2,FALSE)="NULL",0,VLOOKUP($B$4&amp;$B13,'[20]Lagos State'!$E:$AE,COLUMN(V$1)-2,FALSE))</f>
        <v>101</v>
      </c>
      <c r="W13" s="7">
        <f>IF(VLOOKUP($B$4&amp;$B13,'[20]Lagos State'!$E:$AE,COLUMN(W$1)-2,FALSE)="NULL",0,VLOOKUP($B$4&amp;$B13,'[20]Lagos State'!$E:$AE,COLUMN(W$1)-2,FALSE))</f>
        <v>89</v>
      </c>
      <c r="X13" s="7">
        <f>IF(VLOOKUP($B$4&amp;$B13,'[20]Lagos State'!$E:$AE,COLUMN(X$1)-2,FALSE)="NULL",0,VLOOKUP($B$4&amp;$B13,'[20]Lagos State'!$E:$AE,COLUMN(X$1)-2,FALSE))</f>
        <v>101</v>
      </c>
      <c r="Y13" s="7">
        <f>IF(VLOOKUP($B$4&amp;$B13,'[20]Lagos State'!$E:$AE,COLUMN(Y$1)-2,FALSE)="NULL",0,VLOOKUP($B$4&amp;$B13,'[20]Lagos State'!$E:$AE,COLUMN(Y$1)-2,FALSE))</f>
        <v>92</v>
      </c>
      <c r="Z13" s="7">
        <f>IF(VLOOKUP($B$4&amp;$B13,'[20]Lagos State'!$E:$AE,COLUMN(Z$1)-2,FALSE)="NULL",0,VLOOKUP($B$4&amp;$B13,'[20]Lagos State'!$E:$AE,COLUMN(Z$1)-2,FALSE))</f>
        <v>121</v>
      </c>
      <c r="AA13" s="7">
        <f>IF(VLOOKUP($B$4&amp;$B13,'[20]Lagos State'!$E:$AE,COLUMN(AA$1)-2,FALSE)="NULL",0,VLOOKUP($B$4&amp;$B13,'[20]Lagos State'!$E:$AE,COLUMN(AA$1)-2,FALSE))</f>
        <v>103</v>
      </c>
      <c r="AB13" s="7">
        <f>IF(VLOOKUP($B$4&amp;$B13,'[20]Lagos State'!$E:$AE,COLUMN(AB$1)-2,FALSE)="NULL",0,VLOOKUP($B$4&amp;$B13,'[20]Lagos State'!$E:$AE,COLUMN(AB$1)-2,FALSE))</f>
        <v>125</v>
      </c>
      <c r="AC13" s="7">
        <f>IF(VLOOKUP($B$4&amp;$B13,'[20]Lagos State'!$E:$AE,COLUMN(AC$1)-2,FALSE)="NULL",0,VLOOKUP($B$4&amp;$B13,'[20]Lagos State'!$E:$AE,COLUMN(AC$1)-2,FALSE))</f>
        <v>107</v>
      </c>
      <c r="AF13" s="7">
        <f t="shared" si="11"/>
        <v>125</v>
      </c>
      <c r="AG13" s="7">
        <f t="shared" si="11"/>
        <v>107</v>
      </c>
      <c r="AH13" s="7">
        <f>VLOOKUP($A$3&amp;$B$4&amp;$B13,'[14]Paga All'!$G$1:$J$3000,4,FALSE)</f>
        <v>81</v>
      </c>
      <c r="AI13" s="7">
        <f>VLOOKUP($A$3&amp;$B$4&amp;$B13,'[15]Paga all'!$F:$G,2,FALSE)</f>
        <v>110</v>
      </c>
      <c r="AJ13" s="7">
        <f>VLOOKUP($A$3&amp;$B$4&amp;$B13,'[16]Paga all'!$F$2:$G$1470,2,FALSE)</f>
        <v>154</v>
      </c>
      <c r="AK13" s="9">
        <f t="shared" ref="AK13:BO13" si="13">IF(ROUND((AJ12+AJ13)*(1+AK6),)&gt;=AK$3*$AD$3,AK$3*$AD$3*AK7,ROUND((AJ12+AJ13)*(1+AK6),)-AK12)</f>
        <v>62</v>
      </c>
      <c r="AL13" s="9">
        <f t="shared" si="13"/>
        <v>52</v>
      </c>
      <c r="AM13" s="9">
        <f t="shared" si="13"/>
        <v>54</v>
      </c>
      <c r="AN13" s="9">
        <f t="shared" si="13"/>
        <v>56</v>
      </c>
      <c r="AO13" s="9">
        <f t="shared" si="13"/>
        <v>58</v>
      </c>
      <c r="AP13" s="9">
        <f t="shared" si="13"/>
        <v>61</v>
      </c>
      <c r="AQ13" s="9">
        <f t="shared" si="13"/>
        <v>63</v>
      </c>
      <c r="AR13" s="9">
        <f t="shared" si="13"/>
        <v>66</v>
      </c>
      <c r="AS13" s="9">
        <f t="shared" si="13"/>
        <v>68</v>
      </c>
      <c r="AT13" s="9">
        <f t="shared" si="13"/>
        <v>71</v>
      </c>
      <c r="AU13" s="9">
        <f t="shared" si="13"/>
        <v>74</v>
      </c>
      <c r="AV13" s="9">
        <f t="shared" si="13"/>
        <v>77</v>
      </c>
      <c r="AW13" s="9">
        <f t="shared" si="13"/>
        <v>80</v>
      </c>
      <c r="AX13" s="9">
        <f t="shared" si="13"/>
        <v>83</v>
      </c>
      <c r="AY13" s="9">
        <f t="shared" si="13"/>
        <v>86</v>
      </c>
      <c r="AZ13" s="9">
        <f t="shared" si="13"/>
        <v>90</v>
      </c>
      <c r="BA13" s="9">
        <f t="shared" si="13"/>
        <v>93</v>
      </c>
      <c r="BB13" s="9">
        <f t="shared" si="13"/>
        <v>97</v>
      </c>
      <c r="BC13" s="9">
        <f t="shared" si="13"/>
        <v>101</v>
      </c>
      <c r="BD13" s="9">
        <f t="shared" si="13"/>
        <v>105</v>
      </c>
      <c r="BE13" s="9">
        <f t="shared" si="13"/>
        <v>109</v>
      </c>
      <c r="BF13" s="9">
        <f t="shared" si="13"/>
        <v>113</v>
      </c>
      <c r="BG13" s="9">
        <f t="shared" si="13"/>
        <v>118</v>
      </c>
      <c r="BH13" s="9">
        <f t="shared" si="13"/>
        <v>123</v>
      </c>
      <c r="BI13" s="9">
        <f t="shared" si="13"/>
        <v>128</v>
      </c>
      <c r="BJ13" s="9">
        <f t="shared" si="13"/>
        <v>133</v>
      </c>
      <c r="BK13" s="9">
        <f t="shared" si="13"/>
        <v>138</v>
      </c>
      <c r="BL13" s="9">
        <f t="shared" si="13"/>
        <v>143</v>
      </c>
      <c r="BM13" s="9">
        <f t="shared" si="13"/>
        <v>149</v>
      </c>
      <c r="BN13" s="9">
        <f t="shared" si="13"/>
        <v>155</v>
      </c>
      <c r="BO13" s="9">
        <f t="shared" si="13"/>
        <v>161</v>
      </c>
    </row>
    <row r="14" spans="1:67" x14ac:dyDescent="0.25">
      <c r="B14" t="s">
        <v>269</v>
      </c>
      <c r="D14" s="7">
        <f>IF(VLOOKUP($B$4&amp;$B14,'[20]Lagos State'!$E:$AE,COLUMN(D$1)-2,FALSE)="NULL",0,VLOOKUP($B$4&amp;$B14,'[20]Lagos State'!$E:$AE,COLUMN(D$1)-2,FALSE))</f>
        <v>867</v>
      </c>
      <c r="E14" s="7">
        <f>IF(VLOOKUP($B$4&amp;$B14,'[20]Lagos State'!$E:$AE,COLUMN(E$1)-2,FALSE)="NULL",0,VLOOKUP($B$4&amp;$B14,'[20]Lagos State'!$E:$AE,COLUMN(E$1)-2,FALSE))</f>
        <v>1294</v>
      </c>
      <c r="F14" s="7">
        <f>IF(VLOOKUP($B$4&amp;$B14,'[20]Lagos State'!$E:$AE,COLUMN(F$1)-2,FALSE)="NULL",0,VLOOKUP($B$4&amp;$B14,'[20]Lagos State'!$E:$AE,COLUMN(F$1)-2,FALSE))</f>
        <v>1298</v>
      </c>
      <c r="G14" s="7">
        <f>IF(VLOOKUP($B$4&amp;$B14,'[20]Lagos State'!$E:$AE,COLUMN(G$1)-2,FALSE)="NULL",0,VLOOKUP($B$4&amp;$B14,'[20]Lagos State'!$E:$AE,COLUMN(G$1)-2,FALSE))</f>
        <v>1237</v>
      </c>
      <c r="H14" s="7">
        <f>IF(VLOOKUP($B$4&amp;$B14,'[20]Lagos State'!$E:$AE,COLUMN(H$1)-2,FALSE)="NULL",0,VLOOKUP($B$4&amp;$B14,'[20]Lagos State'!$E:$AE,COLUMN(H$1)-2,FALSE))</f>
        <v>1244</v>
      </c>
      <c r="I14" s="7">
        <f>IF(VLOOKUP($B$4&amp;$B14,'[20]Lagos State'!$E:$AE,COLUMN(I$1)-2,FALSE)="NULL",0,VLOOKUP($B$4&amp;$B14,'[20]Lagos State'!$E:$AE,COLUMN(I$1)-2,FALSE))</f>
        <v>1464</v>
      </c>
      <c r="J14" s="7">
        <f>IF(VLOOKUP($B$4&amp;$B14,'[20]Lagos State'!$E:$AE,COLUMN(J$1)-2,FALSE)="NULL",0,VLOOKUP($B$4&amp;$B14,'[20]Lagos State'!$E:$AE,COLUMN(J$1)-2,FALSE))</f>
        <v>1283</v>
      </c>
      <c r="K14" s="7">
        <f>IF(VLOOKUP($B$4&amp;$B14,'[20]Lagos State'!$E:$AE,COLUMN(K$1)-2,FALSE)="NULL",0,VLOOKUP($B$4&amp;$B14,'[20]Lagos State'!$E:$AE,COLUMN(K$1)-2,FALSE))</f>
        <v>1862</v>
      </c>
      <c r="L14" s="7">
        <f>IF(VLOOKUP($B$4&amp;$B14,'[20]Lagos State'!$E:$AE,COLUMN(L$1)-2,FALSE)="NULL",0,VLOOKUP($B$4&amp;$B14,'[20]Lagos State'!$E:$AE,COLUMN(L$1)-2,FALSE))</f>
        <v>2446</v>
      </c>
      <c r="M14" s="7">
        <f>IF(VLOOKUP($B$4&amp;$B14,'[20]Lagos State'!$E:$AE,COLUMN(M$1)-2,FALSE)="NULL",0,VLOOKUP($B$4&amp;$B14,'[20]Lagos State'!$E:$AE,COLUMN(M$1)-2,FALSE))</f>
        <v>2806</v>
      </c>
      <c r="N14" s="7">
        <f>IF(VLOOKUP($B$4&amp;$B14,'[20]Lagos State'!$E:$AE,COLUMN(N$1)-2,FALSE)="NULL",0,VLOOKUP($B$4&amp;$B14,'[20]Lagos State'!$E:$AE,COLUMN(N$1)-2,FALSE))</f>
        <v>5184</v>
      </c>
      <c r="O14" s="7">
        <f>IF(VLOOKUP($B$4&amp;$B14,'[20]Lagos State'!$E:$AE,COLUMN(O$1)-2,FALSE)="NULL",0,VLOOKUP($B$4&amp;$B14,'[20]Lagos State'!$E:$AE,COLUMN(O$1)-2,FALSE))</f>
        <v>3430</v>
      </c>
      <c r="P14" s="7">
        <f>IF(VLOOKUP($B$4&amp;$B14,'[20]Lagos State'!$E:$AE,COLUMN(P$1)-2,FALSE)="NULL",0,VLOOKUP($B$4&amp;$B14,'[20]Lagos State'!$E:$AE,COLUMN(P$1)-2,FALSE))</f>
        <v>2114</v>
      </c>
      <c r="Q14" s="7">
        <f>IF(VLOOKUP($B$4&amp;$B14,'[20]Lagos State'!$E:$AE,COLUMN(Q$1)-2,FALSE)="NULL",0,VLOOKUP($B$4&amp;$B14,'[20]Lagos State'!$E:$AE,COLUMN(Q$1)-2,FALSE))</f>
        <v>2267</v>
      </c>
      <c r="R14" s="7">
        <f>IF(VLOOKUP($B$4&amp;$B14,'[20]Lagos State'!$E:$AE,COLUMN(R$1)-2,FALSE)="NULL",0,VLOOKUP($B$4&amp;$B14,'[20]Lagos State'!$E:$AE,COLUMN(R$1)-2,FALSE))</f>
        <v>3021</v>
      </c>
      <c r="S14" s="7">
        <f>IF(VLOOKUP($B$4&amp;$B14,'[20]Lagos State'!$E:$AE,COLUMN(S$1)-2,FALSE)="NULL",0,VLOOKUP($B$4&amp;$B14,'[20]Lagos State'!$E:$AE,COLUMN(S$1)-2,FALSE))</f>
        <v>3007</v>
      </c>
      <c r="T14" s="7">
        <f>IF(VLOOKUP($B$4&amp;$B14,'[20]Lagos State'!$E:$AE,COLUMN(T$1)-2,FALSE)="NULL",0,VLOOKUP($B$4&amp;$B14,'[20]Lagos State'!$E:$AE,COLUMN(T$1)-2,FALSE))</f>
        <v>2991</v>
      </c>
      <c r="U14" s="7">
        <f>IF(VLOOKUP($B$4&amp;$B14,'[20]Lagos State'!$E:$AE,COLUMN(U$1)-2,FALSE)="NULL",0,VLOOKUP($B$4&amp;$B14,'[20]Lagos State'!$E:$AE,COLUMN(U$1)-2,FALSE))</f>
        <v>2858</v>
      </c>
      <c r="V14" s="7">
        <f>IF(VLOOKUP($B$4&amp;$B14,'[20]Lagos State'!$E:$AE,COLUMN(V$1)-2,FALSE)="NULL",0,VLOOKUP($B$4&amp;$B14,'[20]Lagos State'!$E:$AE,COLUMN(V$1)-2,FALSE))</f>
        <v>3307</v>
      </c>
      <c r="W14" s="7">
        <f>IF(VLOOKUP($B$4&amp;$B14,'[20]Lagos State'!$E:$AE,COLUMN(W$1)-2,FALSE)="NULL",0,VLOOKUP($B$4&amp;$B14,'[20]Lagos State'!$E:$AE,COLUMN(W$1)-2,FALSE))</f>
        <v>3783</v>
      </c>
      <c r="X14" s="7">
        <f>IF(VLOOKUP($B$4&amp;$B14,'[20]Lagos State'!$E:$AE,COLUMN(X$1)-2,FALSE)="NULL",0,VLOOKUP($B$4&amp;$B14,'[20]Lagos State'!$E:$AE,COLUMN(X$1)-2,FALSE))</f>
        <v>3881</v>
      </c>
      <c r="Y14" s="7">
        <f>IF(VLOOKUP($B$4&amp;$B14,'[20]Lagos State'!$E:$AE,COLUMN(Y$1)-2,FALSE)="NULL",0,VLOOKUP($B$4&amp;$B14,'[20]Lagos State'!$E:$AE,COLUMN(Y$1)-2,FALSE))</f>
        <v>4285</v>
      </c>
      <c r="Z14" s="7">
        <f>IF(VLOOKUP($B$4&amp;$B14,'[20]Lagos State'!$E:$AE,COLUMN(Z$1)-2,FALSE)="NULL",0,VLOOKUP($B$4&amp;$B14,'[20]Lagos State'!$E:$AE,COLUMN(Z$1)-2,FALSE))</f>
        <v>3963</v>
      </c>
      <c r="AA14" s="7">
        <f>IF(VLOOKUP($B$4&amp;$B14,'[20]Lagos State'!$E:$AE,COLUMN(AA$1)-2,FALSE)="NULL",0,VLOOKUP($B$4&amp;$B14,'[20]Lagos State'!$E:$AE,COLUMN(AA$1)-2,FALSE))</f>
        <v>4198</v>
      </c>
      <c r="AB14" s="7">
        <f>IF(VLOOKUP($B$4&amp;$B14,'[20]Lagos State'!$E:$AE,COLUMN(AB$1)-2,FALSE)="NULL",0,VLOOKUP($B$4&amp;$B14,'[20]Lagos State'!$E:$AE,COLUMN(AB$1)-2,FALSE))</f>
        <v>3956</v>
      </c>
      <c r="AC14" s="7">
        <f>IF(VLOOKUP($B$4&amp;$B14,'[20]Lagos State'!$E:$AE,COLUMN(AC$1)-2,FALSE)="NULL",0,VLOOKUP($B$4&amp;$B14,'[20]Lagos State'!$E:$AE,COLUMN(AC$1)-2,FALSE))</f>
        <v>4299</v>
      </c>
      <c r="AF14" s="7">
        <f t="shared" si="11"/>
        <v>3956</v>
      </c>
      <c r="AG14" s="7">
        <f t="shared" si="11"/>
        <v>4299</v>
      </c>
      <c r="AH14" s="7">
        <f>VLOOKUP($A$3&amp;$B$4&amp;$B14,'[14]Paga All'!$G$1:$J$3000,4,FALSE)</f>
        <v>5283</v>
      </c>
      <c r="AI14" s="7">
        <f>VLOOKUP($A$3&amp;$B$4&amp;$B14,'[15]Paga all'!$F:$G,2,FALSE)</f>
        <v>4276</v>
      </c>
      <c r="AJ14" s="7">
        <f>VLOOKUP($A$3&amp;$B$4&amp;$B14,'[16]Paga all'!$F$2:$G$1470,2,FALSE)</f>
        <v>2477</v>
      </c>
      <c r="AK14" s="9">
        <f t="shared" ref="AK14:BO14" si="14">ROUND(AK12*AK8,)</f>
        <v>3897</v>
      </c>
      <c r="AL14" s="9">
        <f t="shared" si="14"/>
        <v>4164</v>
      </c>
      <c r="AM14" s="9">
        <f t="shared" si="14"/>
        <v>4334</v>
      </c>
      <c r="AN14" s="9">
        <f t="shared" si="14"/>
        <v>4512</v>
      </c>
      <c r="AO14" s="9">
        <f t="shared" si="14"/>
        <v>4690</v>
      </c>
      <c r="AP14" s="9">
        <f t="shared" si="14"/>
        <v>4869</v>
      </c>
      <c r="AQ14" s="9">
        <f t="shared" si="14"/>
        <v>5065</v>
      </c>
      <c r="AR14" s="9">
        <f t="shared" si="14"/>
        <v>5261</v>
      </c>
      <c r="AS14" s="9">
        <f t="shared" si="14"/>
        <v>5475</v>
      </c>
      <c r="AT14" s="9">
        <f t="shared" si="14"/>
        <v>5689</v>
      </c>
      <c r="AU14" s="9">
        <f t="shared" si="14"/>
        <v>5912</v>
      </c>
      <c r="AV14" s="9">
        <f t="shared" si="14"/>
        <v>6144</v>
      </c>
      <c r="AW14" s="9">
        <f t="shared" si="14"/>
        <v>6394</v>
      </c>
      <c r="AX14" s="9">
        <f t="shared" si="14"/>
        <v>6652</v>
      </c>
      <c r="AY14" s="9">
        <f t="shared" si="14"/>
        <v>6920</v>
      </c>
      <c r="AZ14" s="9">
        <f t="shared" si="14"/>
        <v>7187</v>
      </c>
      <c r="BA14" s="9">
        <f t="shared" si="14"/>
        <v>7481</v>
      </c>
      <c r="BB14" s="9">
        <f t="shared" si="14"/>
        <v>7776</v>
      </c>
      <c r="BC14" s="9">
        <f t="shared" si="14"/>
        <v>8088</v>
      </c>
      <c r="BD14" s="9">
        <f t="shared" si="14"/>
        <v>8409</v>
      </c>
      <c r="BE14" s="9">
        <f t="shared" si="14"/>
        <v>8748</v>
      </c>
      <c r="BF14" s="9">
        <f t="shared" si="14"/>
        <v>9104</v>
      </c>
      <c r="BG14" s="9">
        <f t="shared" si="14"/>
        <v>9461</v>
      </c>
      <c r="BH14" s="9">
        <f t="shared" si="14"/>
        <v>9835</v>
      </c>
      <c r="BI14" s="9">
        <f t="shared" si="14"/>
        <v>10228</v>
      </c>
      <c r="BJ14" s="9">
        <f t="shared" si="14"/>
        <v>10638</v>
      </c>
      <c r="BK14" s="9">
        <f t="shared" si="14"/>
        <v>11066</v>
      </c>
      <c r="BL14" s="9">
        <f t="shared" si="14"/>
        <v>11512</v>
      </c>
      <c r="BM14" s="9">
        <f t="shared" si="14"/>
        <v>11967</v>
      </c>
      <c r="BN14" s="9">
        <f t="shared" si="14"/>
        <v>12448</v>
      </c>
      <c r="BO14" s="9">
        <f t="shared" si="14"/>
        <v>12948</v>
      </c>
    </row>
    <row r="15" spans="1:67" x14ac:dyDescent="0.25">
      <c r="B15" t="s">
        <v>270</v>
      </c>
      <c r="D15" s="7">
        <f>IF(VLOOKUP($B$4&amp;$B15,'[20]Lagos State'!$E:$AE,COLUMN(D$1)-2,FALSE)="NULL",0,VLOOKUP($B$4&amp;$B15,'[20]Lagos State'!$E:$AE,COLUMN(D$1)-2,FALSE))</f>
        <v>5076228.75</v>
      </c>
      <c r="E15" s="7">
        <f>IF(VLOOKUP($B$4&amp;$B15,'[20]Lagos State'!$E:$AE,COLUMN(E$1)-2,FALSE)="NULL",0,VLOOKUP($B$4&amp;$B15,'[20]Lagos State'!$E:$AE,COLUMN(E$1)-2,FALSE))</f>
        <v>6912439.4100000001</v>
      </c>
      <c r="F15" s="7">
        <f>IF(VLOOKUP($B$4&amp;$B15,'[20]Lagos State'!$E:$AE,COLUMN(F$1)-2,FALSE)="NULL",0,VLOOKUP($B$4&amp;$B15,'[20]Lagos State'!$E:$AE,COLUMN(F$1)-2,FALSE))</f>
        <v>9435119.9399999995</v>
      </c>
      <c r="G15" s="7">
        <f>IF(VLOOKUP($B$4&amp;$B15,'[20]Lagos State'!$E:$AE,COLUMN(G$1)-2,FALSE)="NULL",0,VLOOKUP($B$4&amp;$B15,'[20]Lagos State'!$E:$AE,COLUMN(G$1)-2,FALSE))</f>
        <v>9443098.9000000004</v>
      </c>
      <c r="H15" s="7">
        <f>IF(VLOOKUP($B$4&amp;$B15,'[20]Lagos State'!$E:$AE,COLUMN(H$1)-2,FALSE)="NULL",0,VLOOKUP($B$4&amp;$B15,'[20]Lagos State'!$E:$AE,COLUMN(H$1)-2,FALSE))</f>
        <v>9878655.25</v>
      </c>
      <c r="I15" s="7">
        <f>IF(VLOOKUP($B$4&amp;$B15,'[20]Lagos State'!$E:$AE,COLUMN(I$1)-2,FALSE)="NULL",0,VLOOKUP($B$4&amp;$B15,'[20]Lagos State'!$E:$AE,COLUMN(I$1)-2,FALSE))</f>
        <v>11072120.210000001</v>
      </c>
      <c r="J15" s="7">
        <f>IF(VLOOKUP($B$4&amp;$B15,'[20]Lagos State'!$E:$AE,COLUMN(J$1)-2,FALSE)="NULL",0,VLOOKUP($B$4&amp;$B15,'[20]Lagos State'!$E:$AE,COLUMN(J$1)-2,FALSE))</f>
        <v>15674815.5</v>
      </c>
      <c r="K15" s="7">
        <f>IF(VLOOKUP($B$4&amp;$B15,'[20]Lagos State'!$E:$AE,COLUMN(K$1)-2,FALSE)="NULL",0,VLOOKUP($B$4&amp;$B15,'[20]Lagos State'!$E:$AE,COLUMN(K$1)-2,FALSE))</f>
        <v>22714300.100000001</v>
      </c>
      <c r="L15" s="7">
        <f>IF(VLOOKUP($B$4&amp;$B15,'[20]Lagos State'!$E:$AE,COLUMN(L$1)-2,FALSE)="NULL",0,VLOOKUP($B$4&amp;$B15,'[20]Lagos State'!$E:$AE,COLUMN(L$1)-2,FALSE))</f>
        <v>29080684.5</v>
      </c>
      <c r="M15" s="7">
        <f>IF(VLOOKUP($B$4&amp;$B15,'[20]Lagos State'!$E:$AE,COLUMN(M$1)-2,FALSE)="NULL",0,VLOOKUP($B$4&amp;$B15,'[20]Lagos State'!$E:$AE,COLUMN(M$1)-2,FALSE))</f>
        <v>34146203.130000003</v>
      </c>
      <c r="N15" s="7">
        <f>IF(VLOOKUP($B$4&amp;$B15,'[20]Lagos State'!$E:$AE,COLUMN(N$1)-2,FALSE)="NULL",0,VLOOKUP($B$4&amp;$B15,'[20]Lagos State'!$E:$AE,COLUMN(N$1)-2,FALSE))</f>
        <v>61732495.200000003</v>
      </c>
      <c r="O15" s="7">
        <f>IF(VLOOKUP($B$4&amp;$B15,'[20]Lagos State'!$E:$AE,COLUMN(O$1)-2,FALSE)="NULL",0,VLOOKUP($B$4&amp;$B15,'[20]Lagos State'!$E:$AE,COLUMN(O$1)-2,FALSE))</f>
        <v>41532789.329999998</v>
      </c>
      <c r="P15" s="7">
        <f>IF(VLOOKUP($B$4&amp;$B15,'[20]Lagos State'!$E:$AE,COLUMN(P$1)-2,FALSE)="NULL",0,VLOOKUP($B$4&amp;$B15,'[20]Lagos State'!$E:$AE,COLUMN(P$1)-2,FALSE))</f>
        <v>29211328</v>
      </c>
      <c r="Q15" s="7">
        <f>IF(VLOOKUP($B$4&amp;$B15,'[20]Lagos State'!$E:$AE,COLUMN(Q$1)-2,FALSE)="NULL",0,VLOOKUP($B$4&amp;$B15,'[20]Lagos State'!$E:$AE,COLUMN(Q$1)-2,FALSE))</f>
        <v>35806109.869999997</v>
      </c>
      <c r="R15" s="7">
        <f>IF(VLOOKUP($B$4&amp;$B15,'[20]Lagos State'!$E:$AE,COLUMN(R$1)-2,FALSE)="NULL",0,VLOOKUP($B$4&amp;$B15,'[20]Lagos State'!$E:$AE,COLUMN(R$1)-2,FALSE))</f>
        <v>65437417.850000001</v>
      </c>
      <c r="S15" s="7">
        <f>IF(VLOOKUP($B$4&amp;$B15,'[20]Lagos State'!$E:$AE,COLUMN(S$1)-2,FALSE)="NULL",0,VLOOKUP($B$4&amp;$B15,'[20]Lagos State'!$E:$AE,COLUMN(S$1)-2,FALSE))</f>
        <v>54268940.43</v>
      </c>
      <c r="T15" s="7">
        <f>IF(VLOOKUP($B$4&amp;$B15,'[20]Lagos State'!$E:$AE,COLUMN(T$1)-2,FALSE)="NULL",0,VLOOKUP($B$4&amp;$B15,'[20]Lagos State'!$E:$AE,COLUMN(T$1)-2,FALSE))</f>
        <v>44050874.979999997</v>
      </c>
      <c r="U15" s="7">
        <f>IF(VLOOKUP($B$4&amp;$B15,'[20]Lagos State'!$E:$AE,COLUMN(U$1)-2,FALSE)="NULL",0,VLOOKUP($B$4&amp;$B15,'[20]Lagos State'!$E:$AE,COLUMN(U$1)-2,FALSE))</f>
        <v>39186472.390000001</v>
      </c>
      <c r="V15" s="7">
        <f>IF(VLOOKUP($B$4&amp;$B15,'[20]Lagos State'!$E:$AE,COLUMN(V$1)-2,FALSE)="NULL",0,VLOOKUP($B$4&amp;$B15,'[20]Lagos State'!$E:$AE,COLUMN(V$1)-2,FALSE))</f>
        <v>52596079.280000001</v>
      </c>
      <c r="W15" s="7">
        <f>IF(VLOOKUP($B$4&amp;$B15,'[20]Lagos State'!$E:$AE,COLUMN(W$1)-2,FALSE)="NULL",0,VLOOKUP($B$4&amp;$B15,'[20]Lagos State'!$E:$AE,COLUMN(W$1)-2,FALSE))</f>
        <v>64502311.539999999</v>
      </c>
      <c r="X15" s="7">
        <f>IF(VLOOKUP($B$4&amp;$B15,'[20]Lagos State'!$E:$AE,COLUMN(X$1)-2,FALSE)="NULL",0,VLOOKUP($B$4&amp;$B15,'[20]Lagos State'!$E:$AE,COLUMN(X$1)-2,FALSE))</f>
        <v>62733292.82</v>
      </c>
      <c r="Y15" s="7">
        <f>IF(VLOOKUP($B$4&amp;$B15,'[20]Lagos State'!$E:$AE,COLUMN(Y$1)-2,FALSE)="NULL",0,VLOOKUP($B$4&amp;$B15,'[20]Lagos State'!$E:$AE,COLUMN(Y$1)-2,FALSE))</f>
        <v>64292172.840000004</v>
      </c>
      <c r="Z15" s="7">
        <f>IF(VLOOKUP($B$4&amp;$B15,'[20]Lagos State'!$E:$AE,COLUMN(Z$1)-2,FALSE)="NULL",0,VLOOKUP($B$4&amp;$B15,'[20]Lagos State'!$E:$AE,COLUMN(Z$1)-2,FALSE))</f>
        <v>55622716.960000001</v>
      </c>
      <c r="AA15" s="7">
        <f>IF(VLOOKUP($B$4&amp;$B15,'[20]Lagos State'!$E:$AE,COLUMN(AA$1)-2,FALSE)="NULL",0,VLOOKUP($B$4&amp;$B15,'[20]Lagos State'!$E:$AE,COLUMN(AA$1)-2,FALSE))</f>
        <v>73326753.25</v>
      </c>
      <c r="AB15" s="7">
        <f>IF(VLOOKUP($B$4&amp;$B15,'[20]Lagos State'!$E:$AE,COLUMN(AB$1)-2,FALSE)="NULL",0,VLOOKUP($B$4&amp;$B15,'[20]Lagos State'!$E:$AE,COLUMN(AB$1)-2,FALSE))</f>
        <v>64343410.310000002</v>
      </c>
      <c r="AC15" s="7">
        <f>IF(VLOOKUP($B$4&amp;$B15,'[20]Lagos State'!$E:$AE,COLUMN(AC$1)-2,FALSE)="NULL",0,VLOOKUP($B$4&amp;$B15,'[20]Lagos State'!$E:$AE,COLUMN(AC$1)-2,FALSE))</f>
        <v>73936852.099999994</v>
      </c>
      <c r="AF15" s="7">
        <f t="shared" si="11"/>
        <v>64343410.310000002</v>
      </c>
      <c r="AG15" s="7">
        <f t="shared" si="11"/>
        <v>73936852.099999994</v>
      </c>
      <c r="AH15" s="7">
        <f>VLOOKUP($A$3&amp;$B$4&amp;$B15,'[14]Paga All'!$G$1:$J$3000,4,FALSE)</f>
        <v>103519906.68000001</v>
      </c>
      <c r="AI15" s="7">
        <f>VLOOKUP($A$3&amp;$B$4&amp;$B15,'[15]Paga all'!$F:$G,2,FALSE)</f>
        <v>79712940.650000006</v>
      </c>
      <c r="AJ15" s="7">
        <f>VLOOKUP($A$3&amp;$B$4&amp;$B15,'[16]Paga all'!$F$2:$G$1470,2,FALSE)</f>
        <v>44253421.109999999</v>
      </c>
      <c r="AK15" s="9">
        <f t="shared" ref="AK15:BO15" si="15">AK14*$AD16</f>
        <v>63363019.257670358</v>
      </c>
      <c r="AL15" s="9">
        <f t="shared" si="15"/>
        <v>67704288.475478411</v>
      </c>
      <c r="AM15" s="9">
        <f t="shared" si="15"/>
        <v>70468392.471835598</v>
      </c>
      <c r="AN15" s="9">
        <f t="shared" si="15"/>
        <v>73362571.950374305</v>
      </c>
      <c r="AO15" s="9">
        <f t="shared" si="15"/>
        <v>76256751.428912997</v>
      </c>
      <c r="AP15" s="9">
        <f t="shared" si="15"/>
        <v>79167190.342724398</v>
      </c>
      <c r="AQ15" s="9">
        <f t="shared" si="15"/>
        <v>82354039.656171501</v>
      </c>
      <c r="AR15" s="9">
        <f t="shared" si="15"/>
        <v>85540888.969618618</v>
      </c>
      <c r="AS15" s="9">
        <f t="shared" si="15"/>
        <v>89020408.117974132</v>
      </c>
      <c r="AT15" s="9">
        <f t="shared" si="15"/>
        <v>92499927.266329646</v>
      </c>
      <c r="AU15" s="9">
        <f t="shared" si="15"/>
        <v>96125781.332139373</v>
      </c>
      <c r="AV15" s="9">
        <f t="shared" si="15"/>
        <v>99897970.315403298</v>
      </c>
      <c r="AW15" s="9">
        <f t="shared" si="15"/>
        <v>103962829.13357563</v>
      </c>
      <c r="AX15" s="9">
        <f t="shared" si="15"/>
        <v>108157763.43392949</v>
      </c>
      <c r="AY15" s="9">
        <f t="shared" si="15"/>
        <v>112515292.08701023</v>
      </c>
      <c r="AZ15" s="9">
        <f t="shared" si="15"/>
        <v>116856561.30481829</v>
      </c>
      <c r="BA15" s="9">
        <f t="shared" si="15"/>
        <v>121636835.27498895</v>
      </c>
      <c r="BB15" s="9">
        <f t="shared" si="15"/>
        <v>126433368.6804323</v>
      </c>
      <c r="BC15" s="9">
        <f t="shared" si="15"/>
        <v>131506312.48551138</v>
      </c>
      <c r="BD15" s="9">
        <f t="shared" si="15"/>
        <v>136725591.20804465</v>
      </c>
      <c r="BE15" s="9">
        <f t="shared" si="15"/>
        <v>142237539.76548633</v>
      </c>
      <c r="BF15" s="9">
        <f t="shared" si="15"/>
        <v>148025898.72256374</v>
      </c>
      <c r="BG15" s="9">
        <f t="shared" si="15"/>
        <v>153830517.11491385</v>
      </c>
      <c r="BH15" s="9">
        <f t="shared" si="15"/>
        <v>159911545.90689966</v>
      </c>
      <c r="BI15" s="9">
        <f t="shared" si="15"/>
        <v>166301503.96906656</v>
      </c>
      <c r="BJ15" s="9">
        <f t="shared" si="15"/>
        <v>172967872.43086919</v>
      </c>
      <c r="BK15" s="9">
        <f t="shared" si="15"/>
        <v>179926910.72758022</v>
      </c>
      <c r="BL15" s="9">
        <f t="shared" si="15"/>
        <v>187178618.85919967</v>
      </c>
      <c r="BM15" s="9">
        <f t="shared" si="15"/>
        <v>194576661.90827334</v>
      </c>
      <c r="BN15" s="9">
        <f t="shared" si="15"/>
        <v>202397450.27443689</v>
      </c>
      <c r="BO15" s="9">
        <f t="shared" si="15"/>
        <v>210527167.91078156</v>
      </c>
    </row>
    <row r="16" spans="1:67" x14ac:dyDescent="0.25">
      <c r="B16" t="s">
        <v>145</v>
      </c>
      <c r="D16" s="7">
        <f>IF(VLOOKUP($B$4&amp;$B16,'[20]Lagos State'!$E:$AE,COLUMN(D$1)-2,FALSE)="NULL",0,VLOOKUP($B$4&amp;$B16,'[20]Lagos State'!$E:$AE,COLUMN(D$1)-2,FALSE))</f>
        <v>5854.94</v>
      </c>
      <c r="E16" s="7">
        <f>IF(VLOOKUP($B$4&amp;$B16,'[20]Lagos State'!$E:$AE,COLUMN(E$1)-2,FALSE)="NULL",0,VLOOKUP($B$4&amp;$B16,'[20]Lagos State'!$E:$AE,COLUMN(E$1)-2,FALSE))</f>
        <v>5341.92</v>
      </c>
      <c r="F16" s="7">
        <f>IF(VLOOKUP($B$4&amp;$B16,'[20]Lagos State'!$E:$AE,COLUMN(F$1)-2,FALSE)="NULL",0,VLOOKUP($B$4&amp;$B16,'[20]Lagos State'!$E:$AE,COLUMN(F$1)-2,FALSE))</f>
        <v>7268.97</v>
      </c>
      <c r="G16" s="7">
        <f>IF(VLOOKUP($B$4&amp;$B16,'[20]Lagos State'!$E:$AE,COLUMN(G$1)-2,FALSE)="NULL",0,VLOOKUP($B$4&amp;$B16,'[20]Lagos State'!$E:$AE,COLUMN(G$1)-2,FALSE))</f>
        <v>7633.87</v>
      </c>
      <c r="H16" s="7">
        <f>IF(VLOOKUP($B$4&amp;$B16,'[20]Lagos State'!$E:$AE,COLUMN(H$1)-2,FALSE)="NULL",0,VLOOKUP($B$4&amp;$B16,'[20]Lagos State'!$E:$AE,COLUMN(H$1)-2,FALSE))</f>
        <v>7941.04</v>
      </c>
      <c r="I16" s="7">
        <f>IF(VLOOKUP($B$4&amp;$B16,'[20]Lagos State'!$E:$AE,COLUMN(I$1)-2,FALSE)="NULL",0,VLOOKUP($B$4&amp;$B16,'[20]Lagos State'!$E:$AE,COLUMN(I$1)-2,FALSE))</f>
        <v>7562.92</v>
      </c>
      <c r="J16" s="7">
        <f>IF(VLOOKUP($B$4&amp;$B16,'[20]Lagos State'!$E:$AE,COLUMN(J$1)-2,FALSE)="NULL",0,VLOOKUP($B$4&amp;$B16,'[20]Lagos State'!$E:$AE,COLUMN(J$1)-2,FALSE))</f>
        <v>12217.32</v>
      </c>
      <c r="K16" s="7">
        <f>IF(VLOOKUP($B$4&amp;$B16,'[20]Lagos State'!$E:$AE,COLUMN(K$1)-2,FALSE)="NULL",0,VLOOKUP($B$4&amp;$B16,'[20]Lagos State'!$E:$AE,COLUMN(K$1)-2,FALSE))</f>
        <v>12198.87</v>
      </c>
      <c r="L16" s="7">
        <f>IF(VLOOKUP($B$4&amp;$B16,'[20]Lagos State'!$E:$AE,COLUMN(L$1)-2,FALSE)="NULL",0,VLOOKUP($B$4&amp;$B16,'[20]Lagos State'!$E:$AE,COLUMN(L$1)-2,FALSE))</f>
        <v>11889.08</v>
      </c>
      <c r="M16" s="7">
        <f>IF(VLOOKUP($B$4&amp;$B16,'[20]Lagos State'!$E:$AE,COLUMN(M$1)-2,FALSE)="NULL",0,VLOOKUP($B$4&amp;$B16,'[20]Lagos State'!$E:$AE,COLUMN(M$1)-2,FALSE))</f>
        <v>12169</v>
      </c>
      <c r="N16" s="7">
        <f>IF(VLOOKUP($B$4&amp;$B16,'[20]Lagos State'!$E:$AE,COLUMN(N$1)-2,FALSE)="NULL",0,VLOOKUP($B$4&amp;$B16,'[20]Lagos State'!$E:$AE,COLUMN(N$1)-2,FALSE))</f>
        <v>11908.27</v>
      </c>
      <c r="O16" s="7">
        <f>IF(VLOOKUP($B$4&amp;$B16,'[20]Lagos State'!$E:$AE,COLUMN(O$1)-2,FALSE)="NULL",0,VLOOKUP($B$4&amp;$B16,'[20]Lagos State'!$E:$AE,COLUMN(O$1)-2,FALSE))</f>
        <v>12108.68</v>
      </c>
      <c r="P16" s="7">
        <f>IF(VLOOKUP($B$4&amp;$B16,'[20]Lagos State'!$E:$AE,COLUMN(P$1)-2,FALSE)="NULL",0,VLOOKUP($B$4&amp;$B16,'[20]Lagos State'!$E:$AE,COLUMN(P$1)-2,FALSE))</f>
        <v>13818.04</v>
      </c>
      <c r="Q16" s="7">
        <f>IF(VLOOKUP($B$4&amp;$B16,'[20]Lagos State'!$E:$AE,COLUMN(Q$1)-2,FALSE)="NULL",0,VLOOKUP($B$4&amp;$B16,'[20]Lagos State'!$E:$AE,COLUMN(Q$1)-2,FALSE))</f>
        <v>15794.49</v>
      </c>
      <c r="R16" s="7">
        <f>IF(VLOOKUP($B$4&amp;$B16,'[20]Lagos State'!$E:$AE,COLUMN(R$1)-2,FALSE)="NULL",0,VLOOKUP($B$4&amp;$B16,'[20]Lagos State'!$E:$AE,COLUMN(R$1)-2,FALSE))</f>
        <v>21660.85</v>
      </c>
      <c r="S16" s="7">
        <f>IF(VLOOKUP($B$4&amp;$B16,'[20]Lagos State'!$E:$AE,COLUMN(S$1)-2,FALSE)="NULL",0,VLOOKUP($B$4&amp;$B16,'[20]Lagos State'!$E:$AE,COLUMN(S$1)-2,FALSE))</f>
        <v>18047.54</v>
      </c>
      <c r="T16" s="7">
        <f>IF(VLOOKUP($B$4&amp;$B16,'[20]Lagos State'!$E:$AE,COLUMN(T$1)-2,FALSE)="NULL",0,VLOOKUP($B$4&amp;$B16,'[20]Lagos State'!$E:$AE,COLUMN(T$1)-2,FALSE))</f>
        <v>14727.81</v>
      </c>
      <c r="U16" s="7">
        <f>IF(VLOOKUP($B$4&amp;$B16,'[20]Lagos State'!$E:$AE,COLUMN(U$1)-2,FALSE)="NULL",0,VLOOKUP($B$4&amp;$B16,'[20]Lagos State'!$E:$AE,COLUMN(U$1)-2,FALSE))</f>
        <v>13711.15</v>
      </c>
      <c r="V16" s="7">
        <f>IF(VLOOKUP($B$4&amp;$B16,'[20]Lagos State'!$E:$AE,COLUMN(V$1)-2,FALSE)="NULL",0,VLOOKUP($B$4&amp;$B16,'[20]Lagos State'!$E:$AE,COLUMN(V$1)-2,FALSE))</f>
        <v>15904.47</v>
      </c>
      <c r="W16" s="7">
        <f>IF(VLOOKUP($B$4&amp;$B16,'[20]Lagos State'!$E:$AE,COLUMN(W$1)-2,FALSE)="NULL",0,VLOOKUP($B$4&amp;$B16,'[20]Lagos State'!$E:$AE,COLUMN(W$1)-2,FALSE))</f>
        <v>17050.57</v>
      </c>
      <c r="X16" s="7">
        <f>IF(VLOOKUP($B$4&amp;$B16,'[20]Lagos State'!$E:$AE,COLUMN(X$1)-2,FALSE)="NULL",0,VLOOKUP($B$4&amp;$B16,'[20]Lagos State'!$E:$AE,COLUMN(X$1)-2,FALSE))</f>
        <v>16164.21</v>
      </c>
      <c r="Y16" s="7">
        <f>IF(VLOOKUP($B$4&amp;$B16,'[20]Lagos State'!$E:$AE,COLUMN(Y$1)-2,FALSE)="NULL",0,VLOOKUP($B$4&amp;$B16,'[20]Lagos State'!$E:$AE,COLUMN(Y$1)-2,FALSE))</f>
        <v>15004.01</v>
      </c>
      <c r="Z16" s="7">
        <f>IF(VLOOKUP($B$4&amp;$B16,'[20]Lagos State'!$E:$AE,COLUMN(Z$1)-2,FALSE)="NULL",0,VLOOKUP($B$4&amp;$B16,'[20]Lagos State'!$E:$AE,COLUMN(Z$1)-2,FALSE))</f>
        <v>14035.51</v>
      </c>
      <c r="AA16" s="7">
        <f>IF(VLOOKUP($B$4&amp;$B16,'[20]Lagos State'!$E:$AE,COLUMN(AA$1)-2,FALSE)="NULL",0,VLOOKUP($B$4&amp;$B16,'[20]Lagos State'!$E:$AE,COLUMN(AA$1)-2,FALSE))</f>
        <v>17467.07</v>
      </c>
      <c r="AB16" s="7">
        <f>IF(VLOOKUP($B$4&amp;$B16,'[20]Lagos State'!$E:$AE,COLUMN(AB$1)-2,FALSE)="NULL",0,VLOOKUP($B$4&amp;$B16,'[20]Lagos State'!$E:$AE,COLUMN(AB$1)-2,FALSE))</f>
        <v>16264.76</v>
      </c>
      <c r="AC16" s="7">
        <f>IF(VLOOKUP($B$4&amp;$B16,'[20]Lagos State'!$E:$AE,COLUMN(AC$1)-2,FALSE)="NULL",0,VLOOKUP($B$4&amp;$B16,'[20]Lagos State'!$E:$AE,COLUMN(AC$1)-2,FALSE))</f>
        <v>17198.62</v>
      </c>
      <c r="AD16" s="264">
        <f>SUM(P15:AC15)/SUM(P14:AC14)</f>
        <v>16259.435272689339</v>
      </c>
      <c r="AF16" s="7">
        <f>AF15/AF14</f>
        <v>16264.764992416583</v>
      </c>
      <c r="AG16" s="7">
        <f>AG15/AG14</f>
        <v>17198.616445685042</v>
      </c>
      <c r="AH16" s="7">
        <f>AH15/AH14</f>
        <v>19594.909460533789</v>
      </c>
      <c r="AI16" s="7">
        <f>VLOOKUP($A$3&amp;$B$4&amp;$B16,'[15]Paga all'!$F:$G,2,FALSE)</f>
        <v>18641.939999999999</v>
      </c>
      <c r="AJ16" s="7">
        <f>VLOOKUP($A$3&amp;$B$4&amp;$B16,'[16]Paga all'!$F$2:$G$1470,2,FALSE)</f>
        <v>17865.73</v>
      </c>
      <c r="AK16" s="9">
        <f t="shared" ref="AK16:BO16" si="16">AK15/AK14</f>
        <v>16259.435272689339</v>
      </c>
      <c r="AL16" s="9">
        <f t="shared" si="16"/>
        <v>16259.435272689339</v>
      </c>
      <c r="AM16" s="9">
        <f t="shared" si="16"/>
        <v>16259.435272689339</v>
      </c>
      <c r="AN16" s="9">
        <f t="shared" si="16"/>
        <v>16259.435272689341</v>
      </c>
      <c r="AO16" s="9">
        <f t="shared" si="16"/>
        <v>16259.435272689338</v>
      </c>
      <c r="AP16" s="9">
        <f t="shared" si="16"/>
        <v>16259.435272689339</v>
      </c>
      <c r="AQ16" s="9">
        <f t="shared" si="16"/>
        <v>16259.435272689339</v>
      </c>
      <c r="AR16" s="9">
        <f t="shared" si="16"/>
        <v>16259.435272689339</v>
      </c>
      <c r="AS16" s="9">
        <f t="shared" si="16"/>
        <v>16259.435272689339</v>
      </c>
      <c r="AT16" s="9">
        <f t="shared" si="16"/>
        <v>16259.435272689338</v>
      </c>
      <c r="AU16" s="9">
        <f t="shared" si="16"/>
        <v>16259.435272689339</v>
      </c>
      <c r="AV16" s="9">
        <f t="shared" si="16"/>
        <v>16259.435272689339</v>
      </c>
      <c r="AW16" s="9">
        <f t="shared" si="16"/>
        <v>16259.435272689339</v>
      </c>
      <c r="AX16" s="9">
        <f t="shared" si="16"/>
        <v>16259.435272689339</v>
      </c>
      <c r="AY16" s="9">
        <f t="shared" si="16"/>
        <v>16259.435272689339</v>
      </c>
      <c r="AZ16" s="9">
        <f t="shared" si="16"/>
        <v>16259.435272689339</v>
      </c>
      <c r="BA16" s="9">
        <f t="shared" si="16"/>
        <v>16259.435272689339</v>
      </c>
      <c r="BB16" s="9">
        <f t="shared" si="16"/>
        <v>16259.435272689339</v>
      </c>
      <c r="BC16" s="9">
        <f t="shared" si="16"/>
        <v>16259.435272689339</v>
      </c>
      <c r="BD16" s="9">
        <f t="shared" si="16"/>
        <v>16259.435272689339</v>
      </c>
      <c r="BE16" s="9">
        <f t="shared" si="16"/>
        <v>16259.435272689338</v>
      </c>
      <c r="BF16" s="9">
        <f t="shared" si="16"/>
        <v>16259.435272689339</v>
      </c>
      <c r="BG16" s="9">
        <f t="shared" si="16"/>
        <v>16259.435272689341</v>
      </c>
      <c r="BH16" s="9">
        <f t="shared" si="16"/>
        <v>16259.435272689339</v>
      </c>
      <c r="BI16" s="9">
        <f t="shared" si="16"/>
        <v>16259.435272689339</v>
      </c>
      <c r="BJ16" s="9">
        <f t="shared" si="16"/>
        <v>16259.435272689339</v>
      </c>
      <c r="BK16" s="9">
        <f t="shared" si="16"/>
        <v>16259.435272689338</v>
      </c>
      <c r="BL16" s="9">
        <f t="shared" si="16"/>
        <v>16259.435272689339</v>
      </c>
      <c r="BM16" s="9">
        <f t="shared" si="16"/>
        <v>16259.435272689341</v>
      </c>
      <c r="BN16" s="9">
        <f t="shared" si="16"/>
        <v>16259.435272689339</v>
      </c>
      <c r="BO16" s="9">
        <f t="shared" si="16"/>
        <v>16259.435272689339</v>
      </c>
    </row>
    <row r="17" spans="2:67" x14ac:dyDescent="0.25">
      <c r="B17" t="s">
        <v>271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F17" s="7">
        <f>AB17</f>
        <v>0</v>
      </c>
      <c r="AG17" s="7">
        <f>AC17</f>
        <v>0</v>
      </c>
      <c r="AH17" s="7">
        <f t="shared" ref="AH17:BO17" si="17">AH14*AH9</f>
        <v>0</v>
      </c>
      <c r="AI17" s="7">
        <f t="shared" si="17"/>
        <v>0</v>
      </c>
      <c r="AJ17" s="9">
        <f t="shared" si="17"/>
        <v>0</v>
      </c>
      <c r="AK17" s="9">
        <f t="shared" si="17"/>
        <v>0</v>
      </c>
      <c r="AL17" s="9">
        <f t="shared" si="17"/>
        <v>0</v>
      </c>
      <c r="AM17" s="9">
        <f t="shared" si="17"/>
        <v>0</v>
      </c>
      <c r="AN17" s="9">
        <f t="shared" si="17"/>
        <v>0</v>
      </c>
      <c r="AO17" s="9">
        <f t="shared" si="17"/>
        <v>0</v>
      </c>
      <c r="AP17" s="9">
        <f t="shared" si="17"/>
        <v>0</v>
      </c>
      <c r="AQ17" s="9">
        <f t="shared" si="17"/>
        <v>0</v>
      </c>
      <c r="AR17" s="9">
        <f t="shared" si="17"/>
        <v>0</v>
      </c>
      <c r="AS17" s="9">
        <f t="shared" si="17"/>
        <v>0</v>
      </c>
      <c r="AT17" s="9">
        <f t="shared" si="17"/>
        <v>0</v>
      </c>
      <c r="AU17" s="9">
        <f t="shared" si="17"/>
        <v>0</v>
      </c>
      <c r="AV17" s="9">
        <f t="shared" si="17"/>
        <v>0</v>
      </c>
      <c r="AW17" s="9">
        <f t="shared" si="17"/>
        <v>0</v>
      </c>
      <c r="AX17" s="9">
        <f t="shared" si="17"/>
        <v>0</v>
      </c>
      <c r="AY17" s="9">
        <f t="shared" si="17"/>
        <v>0</v>
      </c>
      <c r="AZ17" s="9">
        <f t="shared" si="17"/>
        <v>0</v>
      </c>
      <c r="BA17" s="9">
        <f t="shared" si="17"/>
        <v>0</v>
      </c>
      <c r="BB17" s="9">
        <f t="shared" si="17"/>
        <v>0</v>
      </c>
      <c r="BC17" s="9">
        <f t="shared" si="17"/>
        <v>0</v>
      </c>
      <c r="BD17" s="9">
        <f t="shared" si="17"/>
        <v>0</v>
      </c>
      <c r="BE17" s="9">
        <f t="shared" si="17"/>
        <v>0</v>
      </c>
      <c r="BF17" s="9">
        <f t="shared" si="17"/>
        <v>0</v>
      </c>
      <c r="BG17" s="9">
        <f t="shared" si="17"/>
        <v>0</v>
      </c>
      <c r="BH17" s="9">
        <f t="shared" si="17"/>
        <v>0</v>
      </c>
      <c r="BI17" s="9">
        <f t="shared" si="17"/>
        <v>0</v>
      </c>
      <c r="BJ17" s="9">
        <f t="shared" si="17"/>
        <v>0</v>
      </c>
      <c r="BK17" s="9">
        <f t="shared" si="17"/>
        <v>0</v>
      </c>
      <c r="BL17" s="9">
        <f t="shared" si="17"/>
        <v>0</v>
      </c>
      <c r="BM17" s="9">
        <f t="shared" si="17"/>
        <v>0</v>
      </c>
      <c r="BN17" s="9">
        <f t="shared" si="17"/>
        <v>0</v>
      </c>
      <c r="BO17" s="9">
        <f t="shared" si="17"/>
        <v>0</v>
      </c>
    </row>
    <row r="18" spans="2:67" x14ac:dyDescent="0.25">
      <c r="B18" t="s">
        <v>272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F18" s="7">
        <f>AB18</f>
        <v>0</v>
      </c>
      <c r="AG18" s="7">
        <f>AC18</f>
        <v>0</v>
      </c>
      <c r="AH18" s="7">
        <f t="shared" ref="AH18:BO18" si="18">AH10*AH17</f>
        <v>0</v>
      </c>
      <c r="AI18" s="7">
        <f t="shared" si="18"/>
        <v>0</v>
      </c>
      <c r="AJ18" s="9">
        <f t="shared" si="18"/>
        <v>0</v>
      </c>
      <c r="AK18" s="9">
        <f t="shared" si="18"/>
        <v>0</v>
      </c>
      <c r="AL18" s="9">
        <f t="shared" si="18"/>
        <v>0</v>
      </c>
      <c r="AM18" s="9">
        <f t="shared" si="18"/>
        <v>0</v>
      </c>
      <c r="AN18" s="9">
        <f t="shared" si="18"/>
        <v>0</v>
      </c>
      <c r="AO18" s="9">
        <f t="shared" si="18"/>
        <v>0</v>
      </c>
      <c r="AP18" s="9">
        <f t="shared" si="18"/>
        <v>0</v>
      </c>
      <c r="AQ18" s="9">
        <f t="shared" si="18"/>
        <v>0</v>
      </c>
      <c r="AR18" s="9">
        <f t="shared" si="18"/>
        <v>0</v>
      </c>
      <c r="AS18" s="9">
        <f t="shared" si="18"/>
        <v>0</v>
      </c>
      <c r="AT18" s="9">
        <f t="shared" si="18"/>
        <v>0</v>
      </c>
      <c r="AU18" s="9">
        <f t="shared" si="18"/>
        <v>0</v>
      </c>
      <c r="AV18" s="9">
        <f t="shared" si="18"/>
        <v>0</v>
      </c>
      <c r="AW18" s="9">
        <f t="shared" si="18"/>
        <v>0</v>
      </c>
      <c r="AX18" s="9">
        <f t="shared" si="18"/>
        <v>0</v>
      </c>
      <c r="AY18" s="9">
        <f t="shared" si="18"/>
        <v>0</v>
      </c>
      <c r="AZ18" s="9">
        <f t="shared" si="18"/>
        <v>0</v>
      </c>
      <c r="BA18" s="9">
        <f t="shared" si="18"/>
        <v>0</v>
      </c>
      <c r="BB18" s="9">
        <f t="shared" si="18"/>
        <v>0</v>
      </c>
      <c r="BC18" s="9">
        <f t="shared" si="18"/>
        <v>0</v>
      </c>
      <c r="BD18" s="9">
        <f t="shared" si="18"/>
        <v>0</v>
      </c>
      <c r="BE18" s="9">
        <f t="shared" si="18"/>
        <v>0</v>
      </c>
      <c r="BF18" s="9">
        <f t="shared" si="18"/>
        <v>0</v>
      </c>
      <c r="BG18" s="9">
        <f t="shared" si="18"/>
        <v>0</v>
      </c>
      <c r="BH18" s="9">
        <f t="shared" si="18"/>
        <v>0</v>
      </c>
      <c r="BI18" s="9">
        <f t="shared" si="18"/>
        <v>0</v>
      </c>
      <c r="BJ18" s="9">
        <f t="shared" si="18"/>
        <v>0</v>
      </c>
      <c r="BK18" s="9">
        <f t="shared" si="18"/>
        <v>0</v>
      </c>
      <c r="BL18" s="9">
        <f t="shared" si="18"/>
        <v>0</v>
      </c>
      <c r="BM18" s="9">
        <f t="shared" si="18"/>
        <v>0</v>
      </c>
      <c r="BN18" s="9">
        <f t="shared" si="18"/>
        <v>0</v>
      </c>
      <c r="BO18" s="9">
        <f t="shared" si="18"/>
        <v>0</v>
      </c>
    </row>
    <row r="20" spans="2:67" x14ac:dyDescent="0.25">
      <c r="B20" s="1" t="s">
        <v>107</v>
      </c>
      <c r="D20" s="240"/>
      <c r="E20" s="240"/>
      <c r="F20" s="240"/>
      <c r="G20" s="240"/>
      <c r="H20" s="240"/>
      <c r="I20" s="240"/>
      <c r="J20" s="240"/>
      <c r="K20" s="240"/>
      <c r="L20" s="240"/>
      <c r="M20" s="240"/>
      <c r="N20" s="240"/>
      <c r="O20" s="240"/>
      <c r="P20" s="240"/>
      <c r="Q20" s="240"/>
      <c r="R20" s="240"/>
      <c r="S20" s="240"/>
      <c r="T20" s="240"/>
      <c r="U20" s="240"/>
      <c r="V20" s="240"/>
      <c r="W20" s="240"/>
      <c r="X20" s="240"/>
      <c r="Y20" s="240"/>
      <c r="Z20" s="240"/>
      <c r="AA20" s="311">
        <f>RATE((COUNT($E$1:$O$1)),,-$D21,$O21)</f>
        <v>1.5048750131409232E-2</v>
      </c>
      <c r="AB20" s="311">
        <f>RATE((COUNT($E$1:$O$1)),,-$D21,$O21)</f>
        <v>1.5048750131409232E-2</v>
      </c>
      <c r="AC20" s="311">
        <f>RATE((COUNT($Q$1:$AC$1)),,-$P21,$AC21)</f>
        <v>-1.6752596494641274E-2</v>
      </c>
      <c r="AF20" s="234"/>
      <c r="AG20" s="234"/>
      <c r="AH20" s="234"/>
      <c r="AI20" s="234"/>
    </row>
    <row r="21" spans="2:67" x14ac:dyDescent="0.25">
      <c r="B21" s="242" t="s">
        <v>137</v>
      </c>
      <c r="D21" s="243">
        <f>D28+D29</f>
        <v>56</v>
      </c>
      <c r="E21" s="243">
        <f>E28+E29</f>
        <v>79</v>
      </c>
      <c r="F21" s="243">
        <f>F28+F29</f>
        <v>82</v>
      </c>
      <c r="G21" s="243">
        <f>G28+G29</f>
        <v>69</v>
      </c>
      <c r="H21" s="243">
        <f t="shared" ref="H21:AC21" si="19">H28+H29</f>
        <v>67</v>
      </c>
      <c r="I21" s="243">
        <f t="shared" si="19"/>
        <v>70</v>
      </c>
      <c r="J21" s="243">
        <f t="shared" si="19"/>
        <v>107</v>
      </c>
      <c r="K21" s="243">
        <f t="shared" si="19"/>
        <v>122</v>
      </c>
      <c r="L21" s="243">
        <f t="shared" si="19"/>
        <v>90</v>
      </c>
      <c r="M21" s="243">
        <f t="shared" si="19"/>
        <v>65</v>
      </c>
      <c r="N21" s="243">
        <f t="shared" si="19"/>
        <v>62</v>
      </c>
      <c r="O21" s="243">
        <f t="shared" si="19"/>
        <v>66</v>
      </c>
      <c r="P21" s="243">
        <f t="shared" si="19"/>
        <v>71</v>
      </c>
      <c r="Q21" s="243">
        <f t="shared" si="19"/>
        <v>68</v>
      </c>
      <c r="R21" s="243">
        <f t="shared" si="19"/>
        <v>67</v>
      </c>
      <c r="S21" s="243">
        <f t="shared" si="19"/>
        <v>82</v>
      </c>
      <c r="T21" s="243">
        <f t="shared" si="19"/>
        <v>104</v>
      </c>
      <c r="U21" s="243">
        <f t="shared" si="19"/>
        <v>94</v>
      </c>
      <c r="V21" s="243">
        <f t="shared" si="19"/>
        <v>64</v>
      </c>
      <c r="W21" s="243">
        <f t="shared" si="19"/>
        <v>77</v>
      </c>
      <c r="X21" s="243">
        <f t="shared" si="19"/>
        <v>82</v>
      </c>
      <c r="Y21" s="243">
        <f t="shared" si="19"/>
        <v>87</v>
      </c>
      <c r="Z21" s="243">
        <f t="shared" si="19"/>
        <v>90</v>
      </c>
      <c r="AA21" s="243">
        <f t="shared" si="19"/>
        <v>97</v>
      </c>
      <c r="AB21" s="243">
        <f>AB28+AB29</f>
        <v>73</v>
      </c>
      <c r="AC21" s="243">
        <f t="shared" si="19"/>
        <v>57</v>
      </c>
      <c r="AF21" s="244">
        <f>SUM(AF28:AF29)</f>
        <v>73</v>
      </c>
      <c r="AG21" s="244">
        <f t="shared" ref="AG21:BO21" si="20">ROUND((AF28+AF29)*(1+AG22),)</f>
        <v>73</v>
      </c>
      <c r="AH21" s="244">
        <f t="shared" si="20"/>
        <v>57</v>
      </c>
      <c r="AI21" s="244">
        <f t="shared" si="20"/>
        <v>61</v>
      </c>
      <c r="AJ21" s="245">
        <f t="shared" si="20"/>
        <v>37</v>
      </c>
      <c r="AK21" s="245">
        <f t="shared" si="20"/>
        <v>13</v>
      </c>
      <c r="AL21" s="245">
        <f t="shared" si="20"/>
        <v>13</v>
      </c>
      <c r="AM21" s="245">
        <f t="shared" si="20"/>
        <v>13</v>
      </c>
      <c r="AN21" s="245">
        <f t="shared" si="20"/>
        <v>13</v>
      </c>
      <c r="AO21" s="245">
        <f t="shared" si="20"/>
        <v>13</v>
      </c>
      <c r="AP21" s="245">
        <f t="shared" si="20"/>
        <v>13</v>
      </c>
      <c r="AQ21" s="245">
        <f t="shared" si="20"/>
        <v>13</v>
      </c>
      <c r="AR21" s="245">
        <f t="shared" si="20"/>
        <v>13</v>
      </c>
      <c r="AS21" s="245">
        <f t="shared" si="20"/>
        <v>13</v>
      </c>
      <c r="AT21" s="245">
        <f t="shared" si="20"/>
        <v>13</v>
      </c>
      <c r="AU21" s="245">
        <f t="shared" si="20"/>
        <v>13</v>
      </c>
      <c r="AV21" s="245">
        <f t="shared" si="20"/>
        <v>13</v>
      </c>
      <c r="AW21" s="245">
        <f t="shared" si="20"/>
        <v>13</v>
      </c>
      <c r="AX21" s="245">
        <f t="shared" si="20"/>
        <v>13</v>
      </c>
      <c r="AY21" s="245">
        <f t="shared" si="20"/>
        <v>13</v>
      </c>
      <c r="AZ21" s="245">
        <f t="shared" si="20"/>
        <v>13</v>
      </c>
      <c r="BA21" s="245">
        <f t="shared" si="20"/>
        <v>13</v>
      </c>
      <c r="BB21" s="245">
        <f t="shared" si="20"/>
        <v>13</v>
      </c>
      <c r="BC21" s="245">
        <f t="shared" si="20"/>
        <v>13</v>
      </c>
      <c r="BD21" s="245">
        <f t="shared" si="20"/>
        <v>13</v>
      </c>
      <c r="BE21" s="245">
        <f t="shared" si="20"/>
        <v>13</v>
      </c>
      <c r="BF21" s="245">
        <f t="shared" si="20"/>
        <v>13</v>
      </c>
      <c r="BG21" s="245">
        <f t="shared" si="20"/>
        <v>13</v>
      </c>
      <c r="BH21" s="245">
        <f t="shared" si="20"/>
        <v>13</v>
      </c>
      <c r="BI21" s="245">
        <f t="shared" si="20"/>
        <v>13</v>
      </c>
      <c r="BJ21" s="245">
        <f t="shared" si="20"/>
        <v>13</v>
      </c>
      <c r="BK21" s="245">
        <f t="shared" si="20"/>
        <v>13</v>
      </c>
      <c r="BL21" s="245">
        <f t="shared" si="20"/>
        <v>13</v>
      </c>
      <c r="BM21" s="245">
        <f t="shared" si="20"/>
        <v>13</v>
      </c>
      <c r="BN21" s="245">
        <f t="shared" si="20"/>
        <v>13</v>
      </c>
      <c r="BO21" s="245">
        <f t="shared" si="20"/>
        <v>13</v>
      </c>
    </row>
    <row r="22" spans="2:67" x14ac:dyDescent="0.25">
      <c r="B22" s="246" t="s">
        <v>99</v>
      </c>
      <c r="C22" s="247"/>
      <c r="D22" s="248"/>
      <c r="E22" s="249">
        <f>RATE(1,,-D21,E21)</f>
        <v>0.41071428571428548</v>
      </c>
      <c r="F22" s="249">
        <f t="shared" ref="F22:AB22" si="21">RATE(1,,-E21,F21)</f>
        <v>3.7974683544303625E-2</v>
      </c>
      <c r="G22" s="249">
        <f t="shared" si="21"/>
        <v>-0.15853658536585369</v>
      </c>
      <c r="H22" s="249">
        <f t="shared" si="21"/>
        <v>-2.8985507246376843E-2</v>
      </c>
      <c r="I22" s="249">
        <f t="shared" si="21"/>
        <v>4.4776119402985218E-2</v>
      </c>
      <c r="J22" s="249">
        <f t="shared" si="21"/>
        <v>0.52857142857142858</v>
      </c>
      <c r="K22" s="249">
        <f t="shared" si="21"/>
        <v>0.14018691588785034</v>
      </c>
      <c r="L22" s="249">
        <f t="shared" si="21"/>
        <v>-0.26229508196721318</v>
      </c>
      <c r="M22" s="249">
        <f t="shared" si="21"/>
        <v>-0.27777777777777785</v>
      </c>
      <c r="N22" s="249">
        <f t="shared" si="21"/>
        <v>-4.615384615384624E-2</v>
      </c>
      <c r="O22" s="249">
        <f t="shared" si="21"/>
        <v>6.4516129032257993E-2</v>
      </c>
      <c r="P22" s="249">
        <f t="shared" si="21"/>
        <v>7.5757575757575829E-2</v>
      </c>
      <c r="Q22" s="249">
        <f t="shared" si="21"/>
        <v>-4.2253521126760542E-2</v>
      </c>
      <c r="R22" s="249">
        <f t="shared" si="21"/>
        <v>-1.4705882352941043E-2</v>
      </c>
      <c r="S22" s="249">
        <f t="shared" si="21"/>
        <v>0.22388059701492533</v>
      </c>
      <c r="T22" s="249">
        <f t="shared" si="21"/>
        <v>0.26829268292682923</v>
      </c>
      <c r="U22" s="249">
        <f t="shared" si="21"/>
        <v>-9.6153846153846118E-2</v>
      </c>
      <c r="V22" s="249">
        <f t="shared" si="21"/>
        <v>-0.31914893617021278</v>
      </c>
      <c r="W22" s="249">
        <f t="shared" si="21"/>
        <v>0.203125</v>
      </c>
      <c r="X22" s="249">
        <f t="shared" si="21"/>
        <v>6.4935064935064957E-2</v>
      </c>
      <c r="Y22" s="249">
        <f t="shared" si="21"/>
        <v>6.0975609756097587E-2</v>
      </c>
      <c r="Z22" s="249">
        <f t="shared" si="21"/>
        <v>3.4482758620689689E-2</v>
      </c>
      <c r="AA22" s="249">
        <f t="shared" si="21"/>
        <v>7.7777777777777932E-2</v>
      </c>
      <c r="AB22" s="249">
        <f t="shared" si="21"/>
        <v>-0.24742268041237117</v>
      </c>
      <c r="AC22" s="249">
        <f>RATE(1,,-AA21,AC21)</f>
        <v>-0.41237113402061853</v>
      </c>
      <c r="AD22" s="250">
        <f>ANS_Metrics_Assumptions!E10</f>
        <v>5.0000000000000001E-3</v>
      </c>
      <c r="AF22" s="251">
        <f>AD22</f>
        <v>5.0000000000000001E-3</v>
      </c>
      <c r="AG22" s="251">
        <f>AF22</f>
        <v>5.0000000000000001E-3</v>
      </c>
      <c r="AH22" s="251">
        <f t="shared" ref="AH22:AW23" si="22">AG22</f>
        <v>5.0000000000000001E-3</v>
      </c>
      <c r="AI22" s="251">
        <f t="shared" si="22"/>
        <v>5.0000000000000001E-3</v>
      </c>
      <c r="AJ22" s="252">
        <f t="shared" si="22"/>
        <v>5.0000000000000001E-3</v>
      </c>
      <c r="AK22" s="252">
        <f t="shared" si="22"/>
        <v>5.0000000000000001E-3</v>
      </c>
      <c r="AL22" s="252">
        <f>AD22</f>
        <v>5.0000000000000001E-3</v>
      </c>
      <c r="AM22" s="252">
        <f t="shared" si="22"/>
        <v>5.0000000000000001E-3</v>
      </c>
      <c r="AN22" s="252">
        <f t="shared" si="22"/>
        <v>5.0000000000000001E-3</v>
      </c>
      <c r="AO22" s="252">
        <f t="shared" si="22"/>
        <v>5.0000000000000001E-3</v>
      </c>
      <c r="AP22" s="252">
        <f t="shared" si="22"/>
        <v>5.0000000000000001E-3</v>
      </c>
      <c r="AQ22" s="252">
        <f t="shared" si="22"/>
        <v>5.0000000000000001E-3</v>
      </c>
      <c r="AR22" s="252">
        <f t="shared" si="22"/>
        <v>5.0000000000000001E-3</v>
      </c>
      <c r="AS22" s="252">
        <f t="shared" si="22"/>
        <v>5.0000000000000001E-3</v>
      </c>
      <c r="AT22" s="252">
        <f t="shared" si="22"/>
        <v>5.0000000000000001E-3</v>
      </c>
      <c r="AU22" s="252">
        <f t="shared" si="22"/>
        <v>5.0000000000000001E-3</v>
      </c>
      <c r="AV22" s="252">
        <f t="shared" si="22"/>
        <v>5.0000000000000001E-3</v>
      </c>
      <c r="AW22" s="252">
        <f t="shared" si="22"/>
        <v>5.0000000000000001E-3</v>
      </c>
      <c r="AX22" s="252">
        <f t="shared" ref="AX22:BM26" si="23">AW22</f>
        <v>5.0000000000000001E-3</v>
      </c>
      <c r="AY22" s="252">
        <f t="shared" si="23"/>
        <v>5.0000000000000001E-3</v>
      </c>
      <c r="AZ22" s="252">
        <f t="shared" si="23"/>
        <v>5.0000000000000001E-3</v>
      </c>
      <c r="BA22" s="252">
        <f t="shared" si="23"/>
        <v>5.0000000000000001E-3</v>
      </c>
      <c r="BB22" s="252">
        <f t="shared" si="23"/>
        <v>5.0000000000000001E-3</v>
      </c>
      <c r="BC22" s="252">
        <f t="shared" si="23"/>
        <v>5.0000000000000001E-3</v>
      </c>
      <c r="BD22" s="252">
        <f t="shared" si="23"/>
        <v>5.0000000000000001E-3</v>
      </c>
      <c r="BE22" s="252">
        <f t="shared" si="23"/>
        <v>5.0000000000000001E-3</v>
      </c>
      <c r="BF22" s="252">
        <f t="shared" si="23"/>
        <v>5.0000000000000001E-3</v>
      </c>
      <c r="BG22" s="252">
        <f t="shared" si="23"/>
        <v>5.0000000000000001E-3</v>
      </c>
      <c r="BH22" s="252">
        <f t="shared" si="23"/>
        <v>5.0000000000000001E-3</v>
      </c>
      <c r="BI22" s="252">
        <f t="shared" si="23"/>
        <v>5.0000000000000001E-3</v>
      </c>
      <c r="BJ22" s="252">
        <f t="shared" si="23"/>
        <v>5.0000000000000001E-3</v>
      </c>
      <c r="BK22" s="252">
        <f t="shared" si="23"/>
        <v>5.0000000000000001E-3</v>
      </c>
      <c r="BL22" s="252">
        <f t="shared" si="23"/>
        <v>5.0000000000000001E-3</v>
      </c>
      <c r="BM22" s="252">
        <f t="shared" si="23"/>
        <v>5.0000000000000001E-3</v>
      </c>
      <c r="BN22" s="252">
        <f t="shared" ref="BN22:BO26" si="24">BM22</f>
        <v>5.0000000000000001E-3</v>
      </c>
      <c r="BO22" s="252">
        <f t="shared" si="24"/>
        <v>5.0000000000000001E-3</v>
      </c>
    </row>
    <row r="23" spans="2:67" x14ac:dyDescent="0.25">
      <c r="B23" s="246" t="s">
        <v>101</v>
      </c>
      <c r="C23" s="247"/>
      <c r="D23" s="253">
        <f>D29/D21</f>
        <v>0.25</v>
      </c>
      <c r="E23" s="253">
        <f t="shared" ref="E23:AC23" si="25">E29/E21</f>
        <v>0.44303797468354428</v>
      </c>
      <c r="F23" s="253">
        <f t="shared" si="25"/>
        <v>0.46341463414634149</v>
      </c>
      <c r="G23" s="253">
        <f t="shared" si="25"/>
        <v>0.60869565217391308</v>
      </c>
      <c r="H23" s="253">
        <f t="shared" si="25"/>
        <v>0.37313432835820898</v>
      </c>
      <c r="I23" s="253">
        <f t="shared" si="25"/>
        <v>0.55714285714285716</v>
      </c>
      <c r="J23" s="253">
        <f t="shared" si="25"/>
        <v>0.18691588785046728</v>
      </c>
      <c r="K23" s="253">
        <f t="shared" si="25"/>
        <v>0.52459016393442626</v>
      </c>
      <c r="L23" s="253">
        <f t="shared" si="25"/>
        <v>0.53333333333333333</v>
      </c>
      <c r="M23" s="253">
        <f t="shared" si="25"/>
        <v>0.46153846153846156</v>
      </c>
      <c r="N23" s="253">
        <f t="shared" si="25"/>
        <v>0.41935483870967744</v>
      </c>
      <c r="O23" s="253">
        <f t="shared" si="25"/>
        <v>0.39393939393939392</v>
      </c>
      <c r="P23" s="253">
        <f t="shared" si="25"/>
        <v>0.40845070422535212</v>
      </c>
      <c r="Q23" s="253">
        <f t="shared" si="25"/>
        <v>0.51470588235294112</v>
      </c>
      <c r="R23" s="253">
        <f t="shared" si="25"/>
        <v>0.29850746268656714</v>
      </c>
      <c r="S23" s="253">
        <f t="shared" si="25"/>
        <v>0.40243902439024393</v>
      </c>
      <c r="T23" s="253">
        <f t="shared" si="25"/>
        <v>0.31730769230769229</v>
      </c>
      <c r="U23" s="253">
        <f t="shared" si="25"/>
        <v>0.6063829787234043</v>
      </c>
      <c r="V23" s="253">
        <f t="shared" si="25"/>
        <v>0.40625</v>
      </c>
      <c r="W23" s="253">
        <f t="shared" si="25"/>
        <v>0.38961038961038963</v>
      </c>
      <c r="X23" s="253">
        <f t="shared" si="25"/>
        <v>0.36585365853658536</v>
      </c>
      <c r="Y23" s="253">
        <f t="shared" si="25"/>
        <v>0.44827586206896552</v>
      </c>
      <c r="Z23" s="253">
        <f t="shared" si="25"/>
        <v>0.41111111111111109</v>
      </c>
      <c r="AA23" s="253">
        <f t="shared" si="25"/>
        <v>0.45360824742268041</v>
      </c>
      <c r="AB23" s="253">
        <f>AB29/AB21</f>
        <v>0.56164383561643838</v>
      </c>
      <c r="AC23" s="253">
        <f t="shared" si="25"/>
        <v>0.40350877192982454</v>
      </c>
      <c r="AD23" s="250">
        <v>0.1</v>
      </c>
      <c r="AF23" s="289">
        <v>0.4</v>
      </c>
      <c r="AG23" s="289">
        <f>AF23</f>
        <v>0.4</v>
      </c>
      <c r="AH23" s="289">
        <v>0.35</v>
      </c>
      <c r="AI23" s="289">
        <v>0.3</v>
      </c>
      <c r="AJ23" s="267">
        <v>0.25</v>
      </c>
      <c r="AK23" s="267">
        <v>0.2</v>
      </c>
      <c r="AL23" s="252">
        <f>AD23</f>
        <v>0.1</v>
      </c>
      <c r="AM23" s="252">
        <f t="shared" si="22"/>
        <v>0.1</v>
      </c>
      <c r="AN23" s="252">
        <f t="shared" si="22"/>
        <v>0.1</v>
      </c>
      <c r="AO23" s="252">
        <f t="shared" si="22"/>
        <v>0.1</v>
      </c>
      <c r="AP23" s="252">
        <f t="shared" si="22"/>
        <v>0.1</v>
      </c>
      <c r="AQ23" s="252">
        <f t="shared" si="22"/>
        <v>0.1</v>
      </c>
      <c r="AR23" s="252">
        <f t="shared" si="22"/>
        <v>0.1</v>
      </c>
      <c r="AS23" s="252">
        <f t="shared" si="22"/>
        <v>0.1</v>
      </c>
      <c r="AT23" s="252">
        <f t="shared" si="22"/>
        <v>0.1</v>
      </c>
      <c r="AU23" s="252">
        <f t="shared" si="22"/>
        <v>0.1</v>
      </c>
      <c r="AV23" s="252">
        <f t="shared" si="22"/>
        <v>0.1</v>
      </c>
      <c r="AW23" s="252">
        <f t="shared" si="22"/>
        <v>0.1</v>
      </c>
      <c r="AX23" s="252">
        <f t="shared" si="23"/>
        <v>0.1</v>
      </c>
      <c r="AY23" s="252">
        <f t="shared" si="23"/>
        <v>0.1</v>
      </c>
      <c r="AZ23" s="252">
        <f t="shared" si="23"/>
        <v>0.1</v>
      </c>
      <c r="BA23" s="252">
        <f t="shared" si="23"/>
        <v>0.1</v>
      </c>
      <c r="BB23" s="252">
        <f t="shared" si="23"/>
        <v>0.1</v>
      </c>
      <c r="BC23" s="252">
        <f t="shared" si="23"/>
        <v>0.1</v>
      </c>
      <c r="BD23" s="252">
        <f t="shared" si="23"/>
        <v>0.1</v>
      </c>
      <c r="BE23" s="252">
        <f t="shared" si="23"/>
        <v>0.1</v>
      </c>
      <c r="BF23" s="252">
        <f t="shared" si="23"/>
        <v>0.1</v>
      </c>
      <c r="BG23" s="252">
        <f t="shared" si="23"/>
        <v>0.1</v>
      </c>
      <c r="BH23" s="252">
        <f t="shared" si="23"/>
        <v>0.1</v>
      </c>
      <c r="BI23" s="252">
        <f t="shared" si="23"/>
        <v>0.1</v>
      </c>
      <c r="BJ23" s="252">
        <f t="shared" si="23"/>
        <v>0.1</v>
      </c>
      <c r="BK23" s="252">
        <f t="shared" si="23"/>
        <v>0.1</v>
      </c>
      <c r="BL23" s="252">
        <f t="shared" si="23"/>
        <v>0.1</v>
      </c>
      <c r="BM23" s="252">
        <f t="shared" si="23"/>
        <v>0.1</v>
      </c>
      <c r="BN23" s="252">
        <f t="shared" si="24"/>
        <v>0.1</v>
      </c>
      <c r="BO23" s="252">
        <f t="shared" si="24"/>
        <v>0.1</v>
      </c>
    </row>
    <row r="24" spans="2:67" x14ac:dyDescent="0.25">
      <c r="B24" s="246" t="s">
        <v>133</v>
      </c>
      <c r="C24" s="247"/>
      <c r="D24" s="255">
        <f>D30/D28</f>
        <v>1.2619047619047619</v>
      </c>
      <c r="E24" s="255">
        <f t="shared" ref="E24:AC24" si="26">E30/E28</f>
        <v>1.1818181818181819</v>
      </c>
      <c r="F24" s="255">
        <f t="shared" si="26"/>
        <v>1.1818181818181819</v>
      </c>
      <c r="G24" s="255">
        <f t="shared" si="26"/>
        <v>1.037037037037037</v>
      </c>
      <c r="H24" s="255">
        <f t="shared" si="26"/>
        <v>1.1666666666666667</v>
      </c>
      <c r="I24" s="255">
        <f t="shared" si="26"/>
        <v>1.2903225806451613</v>
      </c>
      <c r="J24" s="255">
        <f t="shared" si="26"/>
        <v>1.2528735632183907</v>
      </c>
      <c r="K24" s="255">
        <f t="shared" si="26"/>
        <v>1.1551724137931034</v>
      </c>
      <c r="L24" s="255">
        <f t="shared" si="26"/>
        <v>1.1190476190476191</v>
      </c>
      <c r="M24" s="255">
        <f t="shared" si="26"/>
        <v>1.1714285714285715</v>
      </c>
      <c r="N24" s="255">
        <f t="shared" si="26"/>
        <v>1.5</v>
      </c>
      <c r="O24" s="255">
        <f t="shared" si="26"/>
        <v>1.575</v>
      </c>
      <c r="P24" s="255">
        <f t="shared" si="26"/>
        <v>1.3333333333333333</v>
      </c>
      <c r="Q24" s="255">
        <f t="shared" si="26"/>
        <v>1.6363636363636365</v>
      </c>
      <c r="R24" s="255">
        <f t="shared" si="26"/>
        <v>1.4893617021276595</v>
      </c>
      <c r="S24" s="255">
        <f t="shared" si="26"/>
        <v>2.3469387755102042</v>
      </c>
      <c r="T24" s="255">
        <f t="shared" si="26"/>
        <v>1.7746478873239437</v>
      </c>
      <c r="U24" s="255">
        <f t="shared" si="26"/>
        <v>1.4324324324324325</v>
      </c>
      <c r="V24" s="255">
        <f t="shared" si="26"/>
        <v>1.5</v>
      </c>
      <c r="W24" s="255">
        <f t="shared" si="26"/>
        <v>1.7021276595744681</v>
      </c>
      <c r="X24" s="255">
        <f t="shared" si="26"/>
        <v>1.4230769230769231</v>
      </c>
      <c r="Y24" s="255">
        <f t="shared" si="26"/>
        <v>1.5208333333333333</v>
      </c>
      <c r="Z24" s="255">
        <f t="shared" si="26"/>
        <v>1.320754716981132</v>
      </c>
      <c r="AA24" s="255">
        <f t="shared" si="26"/>
        <v>1.4150943396226414</v>
      </c>
      <c r="AB24" s="255">
        <f>AB30/AB28</f>
        <v>1.3125</v>
      </c>
      <c r="AC24" s="255">
        <f t="shared" si="26"/>
        <v>1.2352941176470589</v>
      </c>
      <c r="AD24" s="256">
        <v>2.2000000000000002</v>
      </c>
      <c r="AF24" s="268">
        <f>'[19]ANS_RevData (LA)'!$AE$24</f>
        <v>1.5613747954173487</v>
      </c>
      <c r="AG24" s="268">
        <f>AF24</f>
        <v>1.5613747954173487</v>
      </c>
      <c r="AH24" s="268">
        <f t="shared" ref="AH24:AW26" si="27">AG24</f>
        <v>1.5613747954173487</v>
      </c>
      <c r="AI24" s="268">
        <f t="shared" si="27"/>
        <v>1.5613747954173487</v>
      </c>
      <c r="AJ24" s="268">
        <v>1.8</v>
      </c>
      <c r="AK24" s="268">
        <v>2</v>
      </c>
      <c r="AL24" s="258">
        <f>AD24</f>
        <v>2.2000000000000002</v>
      </c>
      <c r="AM24" s="258">
        <f t="shared" si="27"/>
        <v>2.2000000000000002</v>
      </c>
      <c r="AN24" s="258">
        <f t="shared" si="27"/>
        <v>2.2000000000000002</v>
      </c>
      <c r="AO24" s="258">
        <f t="shared" si="27"/>
        <v>2.2000000000000002</v>
      </c>
      <c r="AP24" s="258">
        <f t="shared" si="27"/>
        <v>2.2000000000000002</v>
      </c>
      <c r="AQ24" s="258">
        <f t="shared" si="27"/>
        <v>2.2000000000000002</v>
      </c>
      <c r="AR24" s="258">
        <f t="shared" si="27"/>
        <v>2.2000000000000002</v>
      </c>
      <c r="AS24" s="258">
        <f t="shared" si="27"/>
        <v>2.2000000000000002</v>
      </c>
      <c r="AT24" s="258">
        <f t="shared" si="27"/>
        <v>2.2000000000000002</v>
      </c>
      <c r="AU24" s="258">
        <f t="shared" si="27"/>
        <v>2.2000000000000002</v>
      </c>
      <c r="AV24" s="258">
        <f t="shared" si="27"/>
        <v>2.2000000000000002</v>
      </c>
      <c r="AW24" s="258">
        <f t="shared" si="27"/>
        <v>2.2000000000000002</v>
      </c>
      <c r="AX24" s="258">
        <f t="shared" si="23"/>
        <v>2.2000000000000002</v>
      </c>
      <c r="AY24" s="258">
        <f t="shared" si="23"/>
        <v>2.2000000000000002</v>
      </c>
      <c r="AZ24" s="258">
        <f t="shared" si="23"/>
        <v>2.2000000000000002</v>
      </c>
      <c r="BA24" s="258">
        <f t="shared" si="23"/>
        <v>2.2000000000000002</v>
      </c>
      <c r="BB24" s="258">
        <f t="shared" si="23"/>
        <v>2.2000000000000002</v>
      </c>
      <c r="BC24" s="258">
        <f t="shared" si="23"/>
        <v>2.2000000000000002</v>
      </c>
      <c r="BD24" s="258">
        <f t="shared" si="23"/>
        <v>2.2000000000000002</v>
      </c>
      <c r="BE24" s="258">
        <f t="shared" si="23"/>
        <v>2.2000000000000002</v>
      </c>
      <c r="BF24" s="258">
        <f t="shared" si="23"/>
        <v>2.2000000000000002</v>
      </c>
      <c r="BG24" s="258">
        <f t="shared" si="23"/>
        <v>2.2000000000000002</v>
      </c>
      <c r="BH24" s="258">
        <f t="shared" si="23"/>
        <v>2.2000000000000002</v>
      </c>
      <c r="BI24" s="258">
        <f t="shared" si="23"/>
        <v>2.2000000000000002</v>
      </c>
      <c r="BJ24" s="258">
        <f t="shared" si="23"/>
        <v>2.2000000000000002</v>
      </c>
      <c r="BK24" s="258">
        <f t="shared" si="23"/>
        <v>2.2000000000000002</v>
      </c>
      <c r="BL24" s="258">
        <f t="shared" si="23"/>
        <v>2.2000000000000002</v>
      </c>
      <c r="BM24" s="258">
        <f t="shared" si="23"/>
        <v>2.2000000000000002</v>
      </c>
      <c r="BN24" s="258">
        <f t="shared" si="24"/>
        <v>2.2000000000000002</v>
      </c>
      <c r="BO24" s="258">
        <f t="shared" si="24"/>
        <v>2.2000000000000002</v>
      </c>
    </row>
    <row r="25" spans="2:67" x14ac:dyDescent="0.25">
      <c r="B25" s="246" t="s">
        <v>103</v>
      </c>
      <c r="C25" s="247"/>
      <c r="D25" s="259">
        <f t="shared" ref="D25:AA25" si="28">D33/D30</f>
        <v>188.67924528301887</v>
      </c>
      <c r="E25" s="259">
        <f t="shared" si="28"/>
        <v>212.5</v>
      </c>
      <c r="F25" s="259">
        <f t="shared" si="28"/>
        <v>194.23076923076923</v>
      </c>
      <c r="G25" s="259">
        <f t="shared" si="28"/>
        <v>223.21428571428572</v>
      </c>
      <c r="H25" s="259">
        <f t="shared" si="28"/>
        <v>122.44897959183673</v>
      </c>
      <c r="I25" s="259">
        <f t="shared" si="28"/>
        <v>128.75</v>
      </c>
      <c r="J25" s="259">
        <f t="shared" si="28"/>
        <v>120.64220183486239</v>
      </c>
      <c r="K25" s="259">
        <f t="shared" si="28"/>
        <v>132.08955223880596</v>
      </c>
      <c r="L25" s="259">
        <f t="shared" si="28"/>
        <v>137.2340425531915</v>
      </c>
      <c r="M25" s="259">
        <f t="shared" si="28"/>
        <v>132.92682926829269</v>
      </c>
      <c r="N25" s="259">
        <f t="shared" si="28"/>
        <v>145.37037037037038</v>
      </c>
      <c r="O25" s="259">
        <f t="shared" si="28"/>
        <v>153.17460317460316</v>
      </c>
      <c r="P25" s="259">
        <f t="shared" si="28"/>
        <v>141.96428571428572</v>
      </c>
      <c r="Q25" s="259">
        <f t="shared" si="28"/>
        <v>149.07407407407408</v>
      </c>
      <c r="R25" s="259">
        <f t="shared" si="28"/>
        <v>148.57142857142858</v>
      </c>
      <c r="S25" s="259">
        <f t="shared" si="28"/>
        <v>153.47826086956522</v>
      </c>
      <c r="T25" s="259">
        <f t="shared" si="28"/>
        <v>146.03174603174602</v>
      </c>
      <c r="U25" s="259">
        <f t="shared" si="28"/>
        <v>149.0566037735849</v>
      </c>
      <c r="V25" s="259">
        <f t="shared" si="28"/>
        <v>157.01754385964912</v>
      </c>
      <c r="W25" s="259">
        <f t="shared" si="28"/>
        <v>159.375</v>
      </c>
      <c r="X25" s="259">
        <f t="shared" si="28"/>
        <v>143.24324324324326</v>
      </c>
      <c r="Y25" s="259">
        <f t="shared" si="28"/>
        <v>163.01369863013699</v>
      </c>
      <c r="Z25" s="259">
        <f t="shared" si="28"/>
        <v>140</v>
      </c>
      <c r="AA25" s="259">
        <f t="shared" si="28"/>
        <v>152.66666666666666</v>
      </c>
      <c r="AB25" s="259">
        <f>AB33/AB30</f>
        <v>152.38095238095238</v>
      </c>
      <c r="AC25" s="259">
        <f>AC33/AC30</f>
        <v>150</v>
      </c>
      <c r="AD25" s="275">
        <f>SUM(V33:AC33)/SUM(V30:AC30)</f>
        <v>152.33918128654972</v>
      </c>
      <c r="AF25" s="261">
        <f>AD25</f>
        <v>152.33918128654972</v>
      </c>
      <c r="AG25" s="261">
        <f>AF25</f>
        <v>152.33918128654972</v>
      </c>
      <c r="AH25" s="261">
        <f t="shared" si="27"/>
        <v>152.33918128654972</v>
      </c>
      <c r="AI25" s="261">
        <f t="shared" si="27"/>
        <v>152.33918128654972</v>
      </c>
      <c r="AJ25" s="262">
        <f t="shared" si="27"/>
        <v>152.33918128654972</v>
      </c>
      <c r="AK25" s="262">
        <f t="shared" si="27"/>
        <v>152.33918128654972</v>
      </c>
      <c r="AL25" s="262">
        <f>AD25</f>
        <v>152.33918128654972</v>
      </c>
      <c r="AM25" s="262">
        <f t="shared" si="27"/>
        <v>152.33918128654972</v>
      </c>
      <c r="AN25" s="262">
        <f t="shared" si="27"/>
        <v>152.33918128654972</v>
      </c>
      <c r="AO25" s="262">
        <f t="shared" si="27"/>
        <v>152.33918128654972</v>
      </c>
      <c r="AP25" s="262">
        <f t="shared" si="27"/>
        <v>152.33918128654972</v>
      </c>
      <c r="AQ25" s="262">
        <f t="shared" si="27"/>
        <v>152.33918128654972</v>
      </c>
      <c r="AR25" s="262">
        <f t="shared" si="27"/>
        <v>152.33918128654972</v>
      </c>
      <c r="AS25" s="262">
        <f t="shared" si="27"/>
        <v>152.33918128654972</v>
      </c>
      <c r="AT25" s="262">
        <f t="shared" si="27"/>
        <v>152.33918128654972</v>
      </c>
      <c r="AU25" s="262">
        <f t="shared" si="27"/>
        <v>152.33918128654972</v>
      </c>
      <c r="AV25" s="262">
        <f t="shared" si="27"/>
        <v>152.33918128654972</v>
      </c>
      <c r="AW25" s="262">
        <f t="shared" si="27"/>
        <v>152.33918128654972</v>
      </c>
      <c r="AX25" s="262">
        <f t="shared" si="23"/>
        <v>152.33918128654972</v>
      </c>
      <c r="AY25" s="262">
        <f t="shared" si="23"/>
        <v>152.33918128654972</v>
      </c>
      <c r="AZ25" s="262">
        <f t="shared" si="23"/>
        <v>152.33918128654972</v>
      </c>
      <c r="BA25" s="262">
        <f t="shared" si="23"/>
        <v>152.33918128654972</v>
      </c>
      <c r="BB25" s="262">
        <f t="shared" si="23"/>
        <v>152.33918128654972</v>
      </c>
      <c r="BC25" s="262">
        <f t="shared" si="23"/>
        <v>152.33918128654972</v>
      </c>
      <c r="BD25" s="262">
        <f t="shared" si="23"/>
        <v>152.33918128654972</v>
      </c>
      <c r="BE25" s="262">
        <f t="shared" si="23"/>
        <v>152.33918128654972</v>
      </c>
      <c r="BF25" s="262">
        <f t="shared" si="23"/>
        <v>152.33918128654972</v>
      </c>
      <c r="BG25" s="262">
        <f t="shared" si="23"/>
        <v>152.33918128654972</v>
      </c>
      <c r="BH25" s="262">
        <f t="shared" si="23"/>
        <v>152.33918128654972</v>
      </c>
      <c r="BI25" s="262">
        <f t="shared" si="23"/>
        <v>152.33918128654972</v>
      </c>
      <c r="BJ25" s="262">
        <f t="shared" si="23"/>
        <v>152.33918128654972</v>
      </c>
      <c r="BK25" s="262">
        <f t="shared" si="23"/>
        <v>152.33918128654972</v>
      </c>
      <c r="BL25" s="262">
        <f t="shared" si="23"/>
        <v>152.33918128654972</v>
      </c>
      <c r="BM25" s="262">
        <f t="shared" si="23"/>
        <v>152.33918128654972</v>
      </c>
      <c r="BN25" s="262">
        <f t="shared" si="24"/>
        <v>152.33918128654972</v>
      </c>
      <c r="BO25" s="262">
        <f t="shared" si="24"/>
        <v>152.33918128654972</v>
      </c>
    </row>
    <row r="26" spans="2:67" x14ac:dyDescent="0.25">
      <c r="B26" s="246" t="s">
        <v>134</v>
      </c>
      <c r="C26" s="247"/>
      <c r="D26" s="253">
        <f t="shared" ref="D26:AA26" si="29">D34/D33</f>
        <v>0.156</v>
      </c>
      <c r="E26" s="253">
        <f t="shared" si="29"/>
        <v>0.16470588235294117</v>
      </c>
      <c r="F26" s="253">
        <f t="shared" si="29"/>
        <v>0.15643564356435644</v>
      </c>
      <c r="G26" s="253">
        <f t="shared" si="29"/>
        <v>0.1648</v>
      </c>
      <c r="H26" s="253">
        <f t="shared" si="29"/>
        <v>0.27333333333333332</v>
      </c>
      <c r="I26" s="253">
        <f t="shared" si="29"/>
        <v>0.28932038834951457</v>
      </c>
      <c r="J26" s="253">
        <f t="shared" si="29"/>
        <v>0.27376425855513309</v>
      </c>
      <c r="K26" s="253">
        <f t="shared" si="29"/>
        <v>0.29717514124293787</v>
      </c>
      <c r="L26" s="253">
        <f t="shared" si="29"/>
        <v>0.30852713178294572</v>
      </c>
      <c r="M26" s="253">
        <f t="shared" si="29"/>
        <v>0.29908256880733947</v>
      </c>
      <c r="N26" s="253">
        <f t="shared" si="29"/>
        <v>0.32484076433121017</v>
      </c>
      <c r="O26" s="253">
        <f t="shared" si="29"/>
        <v>0.33264248704663213</v>
      </c>
      <c r="P26" s="253">
        <f t="shared" si="29"/>
        <v>0.31698113207547168</v>
      </c>
      <c r="Q26" s="253">
        <f t="shared" si="29"/>
        <v>0.33167701863354038</v>
      </c>
      <c r="R26" s="253">
        <f t="shared" si="29"/>
        <v>0.32884615384615384</v>
      </c>
      <c r="S26" s="253">
        <f t="shared" si="29"/>
        <v>0.33937677053824361</v>
      </c>
      <c r="T26" s="253">
        <f t="shared" si="29"/>
        <v>0.32500000000000001</v>
      </c>
      <c r="U26" s="253">
        <f t="shared" si="29"/>
        <v>0.33164556962025316</v>
      </c>
      <c r="V26" s="253">
        <f t="shared" si="29"/>
        <v>0.34525139664804472</v>
      </c>
      <c r="W26" s="253">
        <f t="shared" si="29"/>
        <v>0.34823529411764703</v>
      </c>
      <c r="X26" s="253">
        <f t="shared" si="29"/>
        <v>0.32830188679245281</v>
      </c>
      <c r="Y26" s="253">
        <f t="shared" si="29"/>
        <v>0.35462184873949582</v>
      </c>
      <c r="Z26" s="253">
        <f t="shared" si="29"/>
        <v>0.32244897959183672</v>
      </c>
      <c r="AA26" s="253">
        <f t="shared" si="29"/>
        <v>0.33711790393013102</v>
      </c>
      <c r="AB26" s="253">
        <f>AB34/AB33</f>
        <v>0.3359375</v>
      </c>
      <c r="AC26" s="253">
        <f>AC34/AC33</f>
        <v>0.33174603174603173</v>
      </c>
      <c r="AD26" s="288">
        <f>SUM(V34:AC34)/SUM(V33:AC33)</f>
        <v>0.33896353166986565</v>
      </c>
      <c r="AF26" s="254">
        <f>AD26</f>
        <v>0.33896353166986565</v>
      </c>
      <c r="AG26" s="254">
        <f>AF26</f>
        <v>0.33896353166986565</v>
      </c>
      <c r="AH26" s="254">
        <f t="shared" si="27"/>
        <v>0.33896353166986565</v>
      </c>
      <c r="AI26" s="254">
        <f t="shared" si="27"/>
        <v>0.33896353166986565</v>
      </c>
      <c r="AJ26" s="254">
        <f t="shared" si="27"/>
        <v>0.33896353166986565</v>
      </c>
      <c r="AK26" s="254">
        <f t="shared" si="27"/>
        <v>0.33896353166986565</v>
      </c>
      <c r="AL26" s="254">
        <f>AD26</f>
        <v>0.33896353166986565</v>
      </c>
      <c r="AM26" s="254">
        <f t="shared" si="27"/>
        <v>0.33896353166986565</v>
      </c>
      <c r="AN26" s="254">
        <f t="shared" si="27"/>
        <v>0.33896353166986565</v>
      </c>
      <c r="AO26" s="254">
        <f t="shared" si="27"/>
        <v>0.33896353166986565</v>
      </c>
      <c r="AP26" s="254">
        <f t="shared" si="27"/>
        <v>0.33896353166986565</v>
      </c>
      <c r="AQ26" s="254">
        <f t="shared" si="27"/>
        <v>0.33896353166986565</v>
      </c>
      <c r="AR26" s="254">
        <f t="shared" si="27"/>
        <v>0.33896353166986565</v>
      </c>
      <c r="AS26" s="254">
        <f t="shared" si="27"/>
        <v>0.33896353166986565</v>
      </c>
      <c r="AT26" s="254">
        <f t="shared" si="27"/>
        <v>0.33896353166986565</v>
      </c>
      <c r="AU26" s="254">
        <f t="shared" si="27"/>
        <v>0.33896353166986565</v>
      </c>
      <c r="AV26" s="254">
        <f t="shared" si="27"/>
        <v>0.33896353166986565</v>
      </c>
      <c r="AW26" s="254">
        <f t="shared" si="27"/>
        <v>0.33896353166986565</v>
      </c>
      <c r="AX26" s="254">
        <f t="shared" si="23"/>
        <v>0.33896353166986565</v>
      </c>
      <c r="AY26" s="254">
        <f t="shared" si="23"/>
        <v>0.33896353166986565</v>
      </c>
      <c r="AZ26" s="254">
        <f t="shared" si="23"/>
        <v>0.33896353166986565</v>
      </c>
      <c r="BA26" s="254">
        <f t="shared" si="23"/>
        <v>0.33896353166986565</v>
      </c>
      <c r="BB26" s="254">
        <f t="shared" si="23"/>
        <v>0.33896353166986565</v>
      </c>
      <c r="BC26" s="254">
        <f t="shared" si="23"/>
        <v>0.33896353166986565</v>
      </c>
      <c r="BD26" s="254">
        <f t="shared" si="23"/>
        <v>0.33896353166986565</v>
      </c>
      <c r="BE26" s="254">
        <f t="shared" si="23"/>
        <v>0.33896353166986565</v>
      </c>
      <c r="BF26" s="254">
        <f t="shared" si="23"/>
        <v>0.33896353166986565</v>
      </c>
      <c r="BG26" s="254">
        <f t="shared" si="23"/>
        <v>0.33896353166986565</v>
      </c>
      <c r="BH26" s="254">
        <f t="shared" si="23"/>
        <v>0.33896353166986565</v>
      </c>
      <c r="BI26" s="254">
        <f t="shared" si="23"/>
        <v>0.33896353166986565</v>
      </c>
      <c r="BJ26" s="254">
        <f t="shared" si="23"/>
        <v>0.33896353166986565</v>
      </c>
      <c r="BK26" s="254">
        <f t="shared" si="23"/>
        <v>0.33896353166986565</v>
      </c>
      <c r="BL26" s="254">
        <f t="shared" si="23"/>
        <v>0.33896353166986565</v>
      </c>
      <c r="BM26" s="254">
        <f t="shared" si="23"/>
        <v>0.33896353166986565</v>
      </c>
      <c r="BN26" s="254">
        <f t="shared" si="24"/>
        <v>0.33896353166986565</v>
      </c>
      <c r="BO26" s="254">
        <f t="shared" si="24"/>
        <v>0.33896353166986565</v>
      </c>
    </row>
    <row r="28" spans="2:67" x14ac:dyDescent="0.25">
      <c r="B28" t="s">
        <v>273</v>
      </c>
      <c r="D28" s="7">
        <f>IF(VLOOKUP($B$20&amp;$B28,'[20]Lagos State'!$E:$AE,COLUMN(D$1)-2,FALSE)="NULL",0,VLOOKUP($B$20&amp;$B28,'[20]Lagos State'!$E:$AE,COLUMN(D$1)-2,FALSE))</f>
        <v>42</v>
      </c>
      <c r="E28" s="7">
        <f>IF(VLOOKUP($B$20&amp;$B28,'[20]Lagos State'!$E:$AE,COLUMN(E$1)-2,FALSE)="NULL",0,VLOOKUP($B$20&amp;$B28,'[20]Lagos State'!$E:$AE,COLUMN(E$1)-2,FALSE))</f>
        <v>44</v>
      </c>
      <c r="F28" s="7">
        <f>IF(VLOOKUP($B$20&amp;$B28,'[20]Lagos State'!$E:$AE,COLUMN(F$1)-2,FALSE)="NULL",0,VLOOKUP($B$20&amp;$B28,'[20]Lagos State'!$E:$AE,COLUMN(F$1)-2,FALSE))</f>
        <v>44</v>
      </c>
      <c r="G28" s="7">
        <f>IF(VLOOKUP($B$20&amp;$B28,'[20]Lagos State'!$E:$AE,COLUMN(G$1)-2,FALSE)="NULL",0,VLOOKUP($B$20&amp;$B28,'[20]Lagos State'!$E:$AE,COLUMN(G$1)-2,FALSE))</f>
        <v>27</v>
      </c>
      <c r="H28" s="7">
        <f>IF(VLOOKUP($B$20&amp;$B28,'[20]Lagos State'!$E:$AE,COLUMN(H$1)-2,FALSE)="NULL",0,VLOOKUP($B$20&amp;$B28,'[20]Lagos State'!$E:$AE,COLUMN(H$1)-2,FALSE))</f>
        <v>42</v>
      </c>
      <c r="I28" s="7">
        <f>IF(VLOOKUP($B$20&amp;$B28,'[20]Lagos State'!$E:$AE,COLUMN(I$1)-2,FALSE)="NULL",0,VLOOKUP($B$20&amp;$B28,'[20]Lagos State'!$E:$AE,COLUMN(I$1)-2,FALSE))</f>
        <v>31</v>
      </c>
      <c r="J28" s="7">
        <f>IF(VLOOKUP($B$20&amp;$B28,'[20]Lagos State'!$E:$AE,COLUMN(J$1)-2,FALSE)="NULL",0,VLOOKUP($B$20&amp;$B28,'[20]Lagos State'!$E:$AE,COLUMN(J$1)-2,FALSE))</f>
        <v>87</v>
      </c>
      <c r="K28" s="7">
        <f>IF(VLOOKUP($B$20&amp;$B28,'[20]Lagos State'!$E:$AE,COLUMN(K$1)-2,FALSE)="NULL",0,VLOOKUP($B$20&amp;$B28,'[20]Lagos State'!$E:$AE,COLUMN(K$1)-2,FALSE))</f>
        <v>58</v>
      </c>
      <c r="L28" s="7">
        <f>IF(VLOOKUP($B$20&amp;$B28,'[20]Lagos State'!$E:$AE,COLUMN(L$1)-2,FALSE)="NULL",0,VLOOKUP($B$20&amp;$B28,'[20]Lagos State'!$E:$AE,COLUMN(L$1)-2,FALSE))</f>
        <v>42</v>
      </c>
      <c r="M28" s="7">
        <f>IF(VLOOKUP($B$20&amp;$B28,'[20]Lagos State'!$E:$AE,COLUMN(M$1)-2,FALSE)="NULL",0,VLOOKUP($B$20&amp;$B28,'[20]Lagos State'!$E:$AE,COLUMN(M$1)-2,FALSE))</f>
        <v>35</v>
      </c>
      <c r="N28" s="7">
        <f>IF(VLOOKUP($B$20&amp;$B28,'[20]Lagos State'!$E:$AE,COLUMN(N$1)-2,FALSE)="NULL",0,VLOOKUP($B$20&amp;$B28,'[20]Lagos State'!$E:$AE,COLUMN(N$1)-2,FALSE))</f>
        <v>36</v>
      </c>
      <c r="O28" s="7">
        <f>IF(VLOOKUP($B$20&amp;$B28,'[20]Lagos State'!$E:$AE,COLUMN(O$1)-2,FALSE)="NULL",0,VLOOKUP($B$20&amp;$B28,'[20]Lagos State'!$E:$AE,COLUMN(O$1)-2,FALSE))</f>
        <v>40</v>
      </c>
      <c r="P28" s="7">
        <f>IF(VLOOKUP($B$20&amp;$B28,'[20]Lagos State'!$E:$AE,COLUMN(P$1)-2,FALSE)="NULL",0,VLOOKUP($B$20&amp;$B28,'[20]Lagos State'!$E:$AE,COLUMN(P$1)-2,FALSE))</f>
        <v>42</v>
      </c>
      <c r="Q28" s="7">
        <f>IF(VLOOKUP($B$20&amp;$B28,'[20]Lagos State'!$E:$AE,COLUMN(Q$1)-2,FALSE)="NULL",0,VLOOKUP($B$20&amp;$B28,'[20]Lagos State'!$E:$AE,COLUMN(Q$1)-2,FALSE))</f>
        <v>33</v>
      </c>
      <c r="R28" s="7">
        <f>IF(VLOOKUP($B$20&amp;$B28,'[20]Lagos State'!$E:$AE,COLUMN(R$1)-2,FALSE)="NULL",0,VLOOKUP($B$20&amp;$B28,'[20]Lagos State'!$E:$AE,COLUMN(R$1)-2,FALSE))</f>
        <v>47</v>
      </c>
      <c r="S28" s="7">
        <f>IF(VLOOKUP($B$20&amp;$B28,'[20]Lagos State'!$E:$AE,COLUMN(S$1)-2,FALSE)="NULL",0,VLOOKUP($B$20&amp;$B28,'[20]Lagos State'!$E:$AE,COLUMN(S$1)-2,FALSE))</f>
        <v>49</v>
      </c>
      <c r="T28" s="7">
        <f>IF(VLOOKUP($B$20&amp;$B28,'[20]Lagos State'!$E:$AE,COLUMN(T$1)-2,FALSE)="NULL",0,VLOOKUP($B$20&amp;$B28,'[20]Lagos State'!$E:$AE,COLUMN(T$1)-2,FALSE))</f>
        <v>71</v>
      </c>
      <c r="U28" s="7">
        <f>IF(VLOOKUP($B$20&amp;$B28,'[20]Lagos State'!$E:$AE,COLUMN(U$1)-2,FALSE)="NULL",0,VLOOKUP($B$20&amp;$B28,'[20]Lagos State'!$E:$AE,COLUMN(U$1)-2,FALSE))</f>
        <v>37</v>
      </c>
      <c r="V28" s="7">
        <f>IF(VLOOKUP($B$20&amp;$B28,'[20]Lagos State'!$E:$AE,COLUMN(V$1)-2,FALSE)="NULL",0,VLOOKUP($B$20&amp;$B28,'[20]Lagos State'!$E:$AE,COLUMN(V$1)-2,FALSE))</f>
        <v>38</v>
      </c>
      <c r="W28" s="7">
        <f>IF(VLOOKUP($B$20&amp;$B28,'[20]Lagos State'!$E:$AE,COLUMN(W$1)-2,FALSE)="NULL",0,VLOOKUP($B$20&amp;$B28,'[20]Lagos State'!$E:$AE,COLUMN(W$1)-2,FALSE))</f>
        <v>47</v>
      </c>
      <c r="X28" s="7">
        <f>IF(VLOOKUP($B$20&amp;$B28,'[20]Lagos State'!$E:$AE,COLUMN(X$1)-2,FALSE)="NULL",0,VLOOKUP($B$20&amp;$B28,'[20]Lagos State'!$E:$AE,COLUMN(X$1)-2,FALSE))</f>
        <v>52</v>
      </c>
      <c r="Y28" s="7">
        <f>IF(VLOOKUP($B$20&amp;$B28,'[20]Lagos State'!$E:$AE,COLUMN(Y$1)-2,FALSE)="NULL",0,VLOOKUP($B$20&amp;$B28,'[20]Lagos State'!$E:$AE,COLUMN(Y$1)-2,FALSE))</f>
        <v>48</v>
      </c>
      <c r="Z28" s="7">
        <f>IF(VLOOKUP($B$20&amp;$B28,'[20]Lagos State'!$E:$AE,COLUMN(Z$1)-2,FALSE)="NULL",0,VLOOKUP($B$20&amp;$B28,'[20]Lagos State'!$E:$AE,COLUMN(Z$1)-2,FALSE))</f>
        <v>53</v>
      </c>
      <c r="AA28" s="7">
        <f>IF(VLOOKUP($B$20&amp;$B28,'[20]Lagos State'!$E:$AE,COLUMN(AA$1)-2,FALSE)="NULL",0,VLOOKUP($B$20&amp;$B28,'[20]Lagos State'!$E:$AE,COLUMN(AA$1)-2,FALSE))</f>
        <v>53</v>
      </c>
      <c r="AB28" s="7">
        <f>IF(VLOOKUP($B$20&amp;$B28,'[20]Lagos State'!$E:$AE,COLUMN(AB$1)-2,FALSE)="NULL",0,VLOOKUP($B$20&amp;$B28,'[20]Lagos State'!$E:$AE,COLUMN(AB$1)-2,FALSE))</f>
        <v>32</v>
      </c>
      <c r="AC28" s="7">
        <f>IF(VLOOKUP($B$20&amp;$B28,'[20]Lagos State'!$E:$AE,COLUMN(AC$1)-2,FALSE)="NULL",0,VLOOKUP($B$20&amp;$B28,'[20]Lagos State'!$E:$AE,COLUMN(AC$1)-2,FALSE))</f>
        <v>34</v>
      </c>
      <c r="AF28" s="7">
        <f t="shared" ref="AF28:AG31" si="30">AB28</f>
        <v>32</v>
      </c>
      <c r="AG28" s="7">
        <f t="shared" si="30"/>
        <v>34</v>
      </c>
      <c r="AH28" s="7">
        <f>VLOOKUP($A$3&amp;$B$20&amp;$B28,'[14]Paga All'!$G$1:$J$3000,4,FALSE)</f>
        <v>38</v>
      </c>
      <c r="AI28" s="7">
        <f>VLOOKUP($A$3&amp;$B$20&amp;$B28,'[15]Paga all'!$F:$G,2,FALSE)</f>
        <v>2</v>
      </c>
      <c r="AJ28" s="7">
        <f>VLOOKUP($A$3&amp;$B$20&amp;$B28,'[16]Paga all'!$F$2:$G$1470,2,FALSE)</f>
        <v>11</v>
      </c>
      <c r="AK28" s="9">
        <f t="shared" ref="AK28:BO28" si="31">IF(ROUND((AJ28+AJ29)*(1+AK22),)&gt;=AK$3*$AD$3,AK$3*$AD$3*(1-AK23),ROUND((AJ28+AJ29)*(1+AK22),)-ROUND((AJ28+AJ29)*(1+AK22)*AK23,))</f>
        <v>10</v>
      </c>
      <c r="AL28" s="9">
        <f t="shared" si="31"/>
        <v>12</v>
      </c>
      <c r="AM28" s="9">
        <f t="shared" si="31"/>
        <v>12</v>
      </c>
      <c r="AN28" s="9">
        <f t="shared" si="31"/>
        <v>12</v>
      </c>
      <c r="AO28" s="9">
        <f t="shared" si="31"/>
        <v>12</v>
      </c>
      <c r="AP28" s="9">
        <f t="shared" si="31"/>
        <v>12</v>
      </c>
      <c r="AQ28" s="9">
        <f t="shared" si="31"/>
        <v>12</v>
      </c>
      <c r="AR28" s="9">
        <f t="shared" si="31"/>
        <v>12</v>
      </c>
      <c r="AS28" s="9">
        <f t="shared" si="31"/>
        <v>12</v>
      </c>
      <c r="AT28" s="9">
        <f t="shared" si="31"/>
        <v>12</v>
      </c>
      <c r="AU28" s="9">
        <f t="shared" si="31"/>
        <v>12</v>
      </c>
      <c r="AV28" s="9">
        <f t="shared" si="31"/>
        <v>12</v>
      </c>
      <c r="AW28" s="9">
        <f t="shared" si="31"/>
        <v>12</v>
      </c>
      <c r="AX28" s="9">
        <f t="shared" si="31"/>
        <v>12</v>
      </c>
      <c r="AY28" s="9">
        <f t="shared" si="31"/>
        <v>12</v>
      </c>
      <c r="AZ28" s="9">
        <f t="shared" si="31"/>
        <v>12</v>
      </c>
      <c r="BA28" s="9">
        <f t="shared" si="31"/>
        <v>12</v>
      </c>
      <c r="BB28" s="9">
        <f t="shared" si="31"/>
        <v>12</v>
      </c>
      <c r="BC28" s="9">
        <f t="shared" si="31"/>
        <v>12</v>
      </c>
      <c r="BD28" s="9">
        <f t="shared" si="31"/>
        <v>12</v>
      </c>
      <c r="BE28" s="9">
        <f t="shared" si="31"/>
        <v>12</v>
      </c>
      <c r="BF28" s="9">
        <f t="shared" si="31"/>
        <v>12</v>
      </c>
      <c r="BG28" s="9">
        <f t="shared" si="31"/>
        <v>12</v>
      </c>
      <c r="BH28" s="9">
        <f t="shared" si="31"/>
        <v>12</v>
      </c>
      <c r="BI28" s="9">
        <f t="shared" si="31"/>
        <v>12</v>
      </c>
      <c r="BJ28" s="9">
        <f t="shared" si="31"/>
        <v>12</v>
      </c>
      <c r="BK28" s="9">
        <f t="shared" si="31"/>
        <v>12</v>
      </c>
      <c r="BL28" s="9">
        <f t="shared" si="31"/>
        <v>12</v>
      </c>
      <c r="BM28" s="9">
        <f t="shared" si="31"/>
        <v>12</v>
      </c>
      <c r="BN28" s="9">
        <f t="shared" si="31"/>
        <v>12</v>
      </c>
      <c r="BO28" s="9">
        <f t="shared" si="31"/>
        <v>12</v>
      </c>
    </row>
    <row r="29" spans="2:67" x14ac:dyDescent="0.25">
      <c r="B29" s="263" t="s">
        <v>274</v>
      </c>
      <c r="D29" s="7">
        <f>IF(VLOOKUP($B$20&amp;$B29,'[20]Lagos State'!$E:$AE,COLUMN(D$1)-2,FALSE)="NULL",0,VLOOKUP($B$20&amp;$B29,'[20]Lagos State'!$E:$AE,COLUMN(D$1)-2,FALSE))</f>
        <v>14</v>
      </c>
      <c r="E29" s="7">
        <f>IF(VLOOKUP($B$20&amp;$B29,'[20]Lagos State'!$E:$AE,COLUMN(E$1)-2,FALSE)="NULL",0,VLOOKUP($B$20&amp;$B29,'[20]Lagos State'!$E:$AE,COLUMN(E$1)-2,FALSE))</f>
        <v>35</v>
      </c>
      <c r="F29" s="7">
        <f>IF(VLOOKUP($B$20&amp;$B29,'[20]Lagos State'!$E:$AE,COLUMN(F$1)-2,FALSE)="NULL",0,VLOOKUP($B$20&amp;$B29,'[20]Lagos State'!$E:$AE,COLUMN(F$1)-2,FALSE))</f>
        <v>38</v>
      </c>
      <c r="G29" s="7">
        <f>IF(VLOOKUP($B$20&amp;$B29,'[20]Lagos State'!$E:$AE,COLUMN(G$1)-2,FALSE)="NULL",0,VLOOKUP($B$20&amp;$B29,'[20]Lagos State'!$E:$AE,COLUMN(G$1)-2,FALSE))</f>
        <v>42</v>
      </c>
      <c r="H29" s="7">
        <f>IF(VLOOKUP($B$20&amp;$B29,'[20]Lagos State'!$E:$AE,COLUMN(H$1)-2,FALSE)="NULL",0,VLOOKUP($B$20&amp;$B29,'[20]Lagos State'!$E:$AE,COLUMN(H$1)-2,FALSE))</f>
        <v>25</v>
      </c>
      <c r="I29" s="7">
        <f>IF(VLOOKUP($B$20&amp;$B29,'[20]Lagos State'!$E:$AE,COLUMN(I$1)-2,FALSE)="NULL",0,VLOOKUP($B$20&amp;$B29,'[20]Lagos State'!$E:$AE,COLUMN(I$1)-2,FALSE))</f>
        <v>39</v>
      </c>
      <c r="J29" s="7">
        <f>IF(VLOOKUP($B$20&amp;$B29,'[20]Lagos State'!$E:$AE,COLUMN(J$1)-2,FALSE)="NULL",0,VLOOKUP($B$20&amp;$B29,'[20]Lagos State'!$E:$AE,COLUMN(J$1)-2,FALSE))</f>
        <v>20</v>
      </c>
      <c r="K29" s="7">
        <f>IF(VLOOKUP($B$20&amp;$B29,'[20]Lagos State'!$E:$AE,COLUMN(K$1)-2,FALSE)="NULL",0,VLOOKUP($B$20&amp;$B29,'[20]Lagos State'!$E:$AE,COLUMN(K$1)-2,FALSE))</f>
        <v>64</v>
      </c>
      <c r="L29" s="7">
        <f>IF(VLOOKUP($B$20&amp;$B29,'[20]Lagos State'!$E:$AE,COLUMN(L$1)-2,FALSE)="NULL",0,VLOOKUP($B$20&amp;$B29,'[20]Lagos State'!$E:$AE,COLUMN(L$1)-2,FALSE))</f>
        <v>48</v>
      </c>
      <c r="M29" s="7">
        <f>IF(VLOOKUP($B$20&amp;$B29,'[20]Lagos State'!$E:$AE,COLUMN(M$1)-2,FALSE)="NULL",0,VLOOKUP($B$20&amp;$B29,'[20]Lagos State'!$E:$AE,COLUMN(M$1)-2,FALSE))</f>
        <v>30</v>
      </c>
      <c r="N29" s="7">
        <f>IF(VLOOKUP($B$20&amp;$B29,'[20]Lagos State'!$E:$AE,COLUMN(N$1)-2,FALSE)="NULL",0,VLOOKUP($B$20&amp;$B29,'[20]Lagos State'!$E:$AE,COLUMN(N$1)-2,FALSE))</f>
        <v>26</v>
      </c>
      <c r="O29" s="7">
        <f>IF(VLOOKUP($B$20&amp;$B29,'[20]Lagos State'!$E:$AE,COLUMN(O$1)-2,FALSE)="NULL",0,VLOOKUP($B$20&amp;$B29,'[20]Lagos State'!$E:$AE,COLUMN(O$1)-2,FALSE))</f>
        <v>26</v>
      </c>
      <c r="P29" s="7">
        <f>IF(VLOOKUP($B$20&amp;$B29,'[20]Lagos State'!$E:$AE,COLUMN(P$1)-2,FALSE)="NULL",0,VLOOKUP($B$20&amp;$B29,'[20]Lagos State'!$E:$AE,COLUMN(P$1)-2,FALSE))</f>
        <v>29</v>
      </c>
      <c r="Q29" s="7">
        <f>IF(VLOOKUP($B$20&amp;$B29,'[20]Lagos State'!$E:$AE,COLUMN(Q$1)-2,FALSE)="NULL",0,VLOOKUP($B$20&amp;$B29,'[20]Lagos State'!$E:$AE,COLUMN(Q$1)-2,FALSE))</f>
        <v>35</v>
      </c>
      <c r="R29" s="7">
        <f>IF(VLOOKUP($B$20&amp;$B29,'[20]Lagos State'!$E:$AE,COLUMN(R$1)-2,FALSE)="NULL",0,VLOOKUP($B$20&amp;$B29,'[20]Lagos State'!$E:$AE,COLUMN(R$1)-2,FALSE))</f>
        <v>20</v>
      </c>
      <c r="S29" s="7">
        <f>IF(VLOOKUP($B$20&amp;$B29,'[20]Lagos State'!$E:$AE,COLUMN(S$1)-2,FALSE)="NULL",0,VLOOKUP($B$20&amp;$B29,'[20]Lagos State'!$E:$AE,COLUMN(S$1)-2,FALSE))</f>
        <v>33</v>
      </c>
      <c r="T29" s="7">
        <f>IF(VLOOKUP($B$20&amp;$B29,'[20]Lagos State'!$E:$AE,COLUMN(T$1)-2,FALSE)="NULL",0,VLOOKUP($B$20&amp;$B29,'[20]Lagos State'!$E:$AE,COLUMN(T$1)-2,FALSE))</f>
        <v>33</v>
      </c>
      <c r="U29" s="7">
        <f>IF(VLOOKUP($B$20&amp;$B29,'[20]Lagos State'!$E:$AE,COLUMN(U$1)-2,FALSE)="NULL",0,VLOOKUP($B$20&amp;$B29,'[20]Lagos State'!$E:$AE,COLUMN(U$1)-2,FALSE))</f>
        <v>57</v>
      </c>
      <c r="V29" s="7">
        <f>IF(VLOOKUP($B$20&amp;$B29,'[20]Lagos State'!$E:$AE,COLUMN(V$1)-2,FALSE)="NULL",0,VLOOKUP($B$20&amp;$B29,'[20]Lagos State'!$E:$AE,COLUMN(V$1)-2,FALSE))</f>
        <v>26</v>
      </c>
      <c r="W29" s="7">
        <f>IF(VLOOKUP($B$20&amp;$B29,'[20]Lagos State'!$E:$AE,COLUMN(W$1)-2,FALSE)="NULL",0,VLOOKUP($B$20&amp;$B29,'[20]Lagos State'!$E:$AE,COLUMN(W$1)-2,FALSE))</f>
        <v>30</v>
      </c>
      <c r="X29" s="7">
        <f>IF(VLOOKUP($B$20&amp;$B29,'[20]Lagos State'!$E:$AE,COLUMN(X$1)-2,FALSE)="NULL",0,VLOOKUP($B$20&amp;$B29,'[20]Lagos State'!$E:$AE,COLUMN(X$1)-2,FALSE))</f>
        <v>30</v>
      </c>
      <c r="Y29" s="7">
        <f>IF(VLOOKUP($B$20&amp;$B29,'[20]Lagos State'!$E:$AE,COLUMN(Y$1)-2,FALSE)="NULL",0,VLOOKUP($B$20&amp;$B29,'[20]Lagos State'!$E:$AE,COLUMN(Y$1)-2,FALSE))</f>
        <v>39</v>
      </c>
      <c r="Z29" s="7">
        <f>IF(VLOOKUP($B$20&amp;$B29,'[20]Lagos State'!$E:$AE,COLUMN(Z$1)-2,FALSE)="NULL",0,VLOOKUP($B$20&amp;$B29,'[20]Lagos State'!$E:$AE,COLUMN(Z$1)-2,FALSE))</f>
        <v>37</v>
      </c>
      <c r="AA29" s="7">
        <f>IF(VLOOKUP($B$20&amp;$B29,'[20]Lagos State'!$E:$AE,COLUMN(AA$1)-2,FALSE)="NULL",0,VLOOKUP($B$20&amp;$B29,'[20]Lagos State'!$E:$AE,COLUMN(AA$1)-2,FALSE))</f>
        <v>44</v>
      </c>
      <c r="AB29" s="7">
        <f>IF(VLOOKUP($B$20&amp;$B29,'[20]Lagos State'!$E:$AE,COLUMN(AB$1)-2,FALSE)="NULL",0,VLOOKUP($B$20&amp;$B29,'[20]Lagos State'!$E:$AE,COLUMN(AB$1)-2,FALSE))</f>
        <v>41</v>
      </c>
      <c r="AC29" s="7">
        <f>IF(VLOOKUP($B$20&amp;$B29,'[20]Lagos State'!$E:$AE,COLUMN(AC$1)-2,FALSE)="NULL",0,VLOOKUP($B$20&amp;$B29,'[20]Lagos State'!$E:$AE,COLUMN(AC$1)-2,FALSE))</f>
        <v>23</v>
      </c>
      <c r="AF29" s="7">
        <f t="shared" si="30"/>
        <v>41</v>
      </c>
      <c r="AG29" s="7">
        <f t="shared" si="30"/>
        <v>23</v>
      </c>
      <c r="AH29" s="7">
        <f>VLOOKUP($A$3&amp;$B$20&amp;$B29,'[14]Paga All'!$G$1:$J$3000,4,FALSE)</f>
        <v>23</v>
      </c>
      <c r="AI29" s="7">
        <f>VLOOKUP($A$3&amp;$B$20&amp;$B29,'[15]Paga all'!$F:$G,2,FALSE)</f>
        <v>35</v>
      </c>
      <c r="AJ29" s="7">
        <f>VLOOKUP($A$3&amp;$B$20&amp;$B29,'[16]Paga all'!$F$2:$G$1470,2,FALSE)</f>
        <v>2</v>
      </c>
      <c r="AK29" s="9">
        <f t="shared" ref="AK29:BO29" si="32">IF(ROUND((AJ28+AJ29)*(1+AK22),)&gt;=AK$3*$AD$3,AK$3*$AD$3*AK23,ROUND((AJ28+AJ29)*(1+AK22),)-AK28)</f>
        <v>3</v>
      </c>
      <c r="AL29" s="9">
        <f t="shared" si="32"/>
        <v>1</v>
      </c>
      <c r="AM29" s="9">
        <f t="shared" si="32"/>
        <v>1</v>
      </c>
      <c r="AN29" s="9">
        <f t="shared" si="32"/>
        <v>1</v>
      </c>
      <c r="AO29" s="9">
        <f t="shared" si="32"/>
        <v>1</v>
      </c>
      <c r="AP29" s="9">
        <f t="shared" si="32"/>
        <v>1</v>
      </c>
      <c r="AQ29" s="9">
        <f t="shared" si="32"/>
        <v>1</v>
      </c>
      <c r="AR29" s="9">
        <f t="shared" si="32"/>
        <v>1</v>
      </c>
      <c r="AS29" s="9">
        <f t="shared" si="32"/>
        <v>1</v>
      </c>
      <c r="AT29" s="9">
        <f t="shared" si="32"/>
        <v>1</v>
      </c>
      <c r="AU29" s="9">
        <f t="shared" si="32"/>
        <v>1</v>
      </c>
      <c r="AV29" s="9">
        <f t="shared" si="32"/>
        <v>1</v>
      </c>
      <c r="AW29" s="9">
        <f t="shared" si="32"/>
        <v>1</v>
      </c>
      <c r="AX29" s="9">
        <f t="shared" si="32"/>
        <v>1</v>
      </c>
      <c r="AY29" s="9">
        <f t="shared" si="32"/>
        <v>1</v>
      </c>
      <c r="AZ29" s="9">
        <f t="shared" si="32"/>
        <v>1</v>
      </c>
      <c r="BA29" s="9">
        <f t="shared" si="32"/>
        <v>1</v>
      </c>
      <c r="BB29" s="9">
        <f t="shared" si="32"/>
        <v>1</v>
      </c>
      <c r="BC29" s="9">
        <f t="shared" si="32"/>
        <v>1</v>
      </c>
      <c r="BD29" s="9">
        <f t="shared" si="32"/>
        <v>1</v>
      </c>
      <c r="BE29" s="9">
        <f t="shared" si="32"/>
        <v>1</v>
      </c>
      <c r="BF29" s="9">
        <f t="shared" si="32"/>
        <v>1</v>
      </c>
      <c r="BG29" s="9">
        <f t="shared" si="32"/>
        <v>1</v>
      </c>
      <c r="BH29" s="9">
        <f t="shared" si="32"/>
        <v>1</v>
      </c>
      <c r="BI29" s="9">
        <f t="shared" si="32"/>
        <v>1</v>
      </c>
      <c r="BJ29" s="9">
        <f t="shared" si="32"/>
        <v>1</v>
      </c>
      <c r="BK29" s="9">
        <f t="shared" si="32"/>
        <v>1</v>
      </c>
      <c r="BL29" s="9">
        <f t="shared" si="32"/>
        <v>1</v>
      </c>
      <c r="BM29" s="9">
        <f t="shared" si="32"/>
        <v>1</v>
      </c>
      <c r="BN29" s="9">
        <f t="shared" si="32"/>
        <v>1</v>
      </c>
      <c r="BO29" s="9">
        <f t="shared" si="32"/>
        <v>1</v>
      </c>
    </row>
    <row r="30" spans="2:67" x14ac:dyDescent="0.25">
      <c r="B30" t="s">
        <v>275</v>
      </c>
      <c r="D30" s="7">
        <f>IF(VLOOKUP($B$20&amp;$B30,'[20]Lagos State'!$E:$AE,COLUMN(D$1)-2,FALSE)="NULL",0,VLOOKUP($B$20&amp;$B30,'[20]Lagos State'!$E:$AE,COLUMN(D$1)-2,FALSE))</f>
        <v>53</v>
      </c>
      <c r="E30" s="7">
        <f>IF(VLOOKUP($B$20&amp;$B30,'[20]Lagos State'!$E:$AE,COLUMN(E$1)-2,FALSE)="NULL",0,VLOOKUP($B$20&amp;$B30,'[20]Lagos State'!$E:$AE,COLUMN(E$1)-2,FALSE))</f>
        <v>52</v>
      </c>
      <c r="F30" s="7">
        <f>IF(VLOOKUP($B$20&amp;$B30,'[20]Lagos State'!$E:$AE,COLUMN(F$1)-2,FALSE)="NULL",0,VLOOKUP($B$20&amp;$B30,'[20]Lagos State'!$E:$AE,COLUMN(F$1)-2,FALSE))</f>
        <v>52</v>
      </c>
      <c r="G30" s="7">
        <f>IF(VLOOKUP($B$20&amp;$B30,'[20]Lagos State'!$E:$AE,COLUMN(G$1)-2,FALSE)="NULL",0,VLOOKUP($B$20&amp;$B30,'[20]Lagos State'!$E:$AE,COLUMN(G$1)-2,FALSE))</f>
        <v>28</v>
      </c>
      <c r="H30" s="7">
        <f>IF(VLOOKUP($B$20&amp;$B30,'[20]Lagos State'!$E:$AE,COLUMN(H$1)-2,FALSE)="NULL",0,VLOOKUP($B$20&amp;$B30,'[20]Lagos State'!$E:$AE,COLUMN(H$1)-2,FALSE))</f>
        <v>49</v>
      </c>
      <c r="I30" s="7">
        <f>IF(VLOOKUP($B$20&amp;$B30,'[20]Lagos State'!$E:$AE,COLUMN(I$1)-2,FALSE)="NULL",0,VLOOKUP($B$20&amp;$B30,'[20]Lagos State'!$E:$AE,COLUMN(I$1)-2,FALSE))</f>
        <v>40</v>
      </c>
      <c r="J30" s="7">
        <f>IF(VLOOKUP($B$20&amp;$B30,'[20]Lagos State'!$E:$AE,COLUMN(J$1)-2,FALSE)="NULL",0,VLOOKUP($B$20&amp;$B30,'[20]Lagos State'!$E:$AE,COLUMN(J$1)-2,FALSE))</f>
        <v>109</v>
      </c>
      <c r="K30" s="7">
        <f>IF(VLOOKUP($B$20&amp;$B30,'[20]Lagos State'!$E:$AE,COLUMN(K$1)-2,FALSE)="NULL",0,VLOOKUP($B$20&amp;$B30,'[20]Lagos State'!$E:$AE,COLUMN(K$1)-2,FALSE))</f>
        <v>67</v>
      </c>
      <c r="L30" s="7">
        <f>IF(VLOOKUP($B$20&amp;$B30,'[20]Lagos State'!$E:$AE,COLUMN(L$1)-2,FALSE)="NULL",0,VLOOKUP($B$20&amp;$B30,'[20]Lagos State'!$E:$AE,COLUMN(L$1)-2,FALSE))</f>
        <v>47</v>
      </c>
      <c r="M30" s="7">
        <f>IF(VLOOKUP($B$20&amp;$B30,'[20]Lagos State'!$E:$AE,COLUMN(M$1)-2,FALSE)="NULL",0,VLOOKUP($B$20&amp;$B30,'[20]Lagos State'!$E:$AE,COLUMN(M$1)-2,FALSE))</f>
        <v>41</v>
      </c>
      <c r="N30" s="7">
        <f>IF(VLOOKUP($B$20&amp;$B30,'[20]Lagos State'!$E:$AE,COLUMN(N$1)-2,FALSE)="NULL",0,VLOOKUP($B$20&amp;$B30,'[20]Lagos State'!$E:$AE,COLUMN(N$1)-2,FALSE))</f>
        <v>54</v>
      </c>
      <c r="O30" s="7">
        <f>IF(VLOOKUP($B$20&amp;$B30,'[20]Lagos State'!$E:$AE,COLUMN(O$1)-2,FALSE)="NULL",0,VLOOKUP($B$20&amp;$B30,'[20]Lagos State'!$E:$AE,COLUMN(O$1)-2,FALSE))</f>
        <v>63</v>
      </c>
      <c r="P30" s="7">
        <f>IF(VLOOKUP($B$20&amp;$B30,'[20]Lagos State'!$E:$AE,COLUMN(P$1)-2,FALSE)="NULL",0,VLOOKUP($B$20&amp;$B30,'[20]Lagos State'!$E:$AE,COLUMN(P$1)-2,FALSE))</f>
        <v>56</v>
      </c>
      <c r="Q30" s="7">
        <f>IF(VLOOKUP($B$20&amp;$B30,'[20]Lagos State'!$E:$AE,COLUMN(Q$1)-2,FALSE)="NULL",0,VLOOKUP($B$20&amp;$B30,'[20]Lagos State'!$E:$AE,COLUMN(Q$1)-2,FALSE))</f>
        <v>54</v>
      </c>
      <c r="R30" s="7">
        <f>IF(VLOOKUP($B$20&amp;$B30,'[20]Lagos State'!$E:$AE,COLUMN(R$1)-2,FALSE)="NULL",0,VLOOKUP($B$20&amp;$B30,'[20]Lagos State'!$E:$AE,COLUMN(R$1)-2,FALSE))</f>
        <v>70</v>
      </c>
      <c r="S30" s="7">
        <f>IF(VLOOKUP($B$20&amp;$B30,'[20]Lagos State'!$E:$AE,COLUMN(S$1)-2,FALSE)="NULL",0,VLOOKUP($B$20&amp;$B30,'[20]Lagos State'!$E:$AE,COLUMN(S$1)-2,FALSE))</f>
        <v>115</v>
      </c>
      <c r="T30" s="7">
        <f>IF(VLOOKUP($B$20&amp;$B30,'[20]Lagos State'!$E:$AE,COLUMN(T$1)-2,FALSE)="NULL",0,VLOOKUP($B$20&amp;$B30,'[20]Lagos State'!$E:$AE,COLUMN(T$1)-2,FALSE))</f>
        <v>126</v>
      </c>
      <c r="U30" s="7">
        <f>IF(VLOOKUP($B$20&amp;$B30,'[20]Lagos State'!$E:$AE,COLUMN(U$1)-2,FALSE)="NULL",0,VLOOKUP($B$20&amp;$B30,'[20]Lagos State'!$E:$AE,COLUMN(U$1)-2,FALSE))</f>
        <v>53</v>
      </c>
      <c r="V30" s="7">
        <f>IF(VLOOKUP($B$20&amp;$B30,'[20]Lagos State'!$E:$AE,COLUMN(V$1)-2,FALSE)="NULL",0,VLOOKUP($B$20&amp;$B30,'[20]Lagos State'!$E:$AE,COLUMN(V$1)-2,FALSE))</f>
        <v>57</v>
      </c>
      <c r="W30" s="7">
        <f>IF(VLOOKUP($B$20&amp;$B30,'[20]Lagos State'!$E:$AE,COLUMN(W$1)-2,FALSE)="NULL",0,VLOOKUP($B$20&amp;$B30,'[20]Lagos State'!$E:$AE,COLUMN(W$1)-2,FALSE))</f>
        <v>80</v>
      </c>
      <c r="X30" s="7">
        <f>IF(VLOOKUP($B$20&amp;$B30,'[20]Lagos State'!$E:$AE,COLUMN(X$1)-2,FALSE)="NULL",0,VLOOKUP($B$20&amp;$B30,'[20]Lagos State'!$E:$AE,COLUMN(X$1)-2,FALSE))</f>
        <v>74</v>
      </c>
      <c r="Y30" s="7">
        <f>IF(VLOOKUP($B$20&amp;$B30,'[20]Lagos State'!$E:$AE,COLUMN(Y$1)-2,FALSE)="NULL",0,VLOOKUP($B$20&amp;$B30,'[20]Lagos State'!$E:$AE,COLUMN(Y$1)-2,FALSE))</f>
        <v>73</v>
      </c>
      <c r="Z30" s="7">
        <f>IF(VLOOKUP($B$20&amp;$B30,'[20]Lagos State'!$E:$AE,COLUMN(Z$1)-2,FALSE)="NULL",0,VLOOKUP($B$20&amp;$B30,'[20]Lagos State'!$E:$AE,COLUMN(Z$1)-2,FALSE))</f>
        <v>70</v>
      </c>
      <c r="AA30" s="7">
        <f>IF(VLOOKUP($B$20&amp;$B30,'[20]Lagos State'!$E:$AE,COLUMN(AA$1)-2,FALSE)="NULL",0,VLOOKUP($B$20&amp;$B30,'[20]Lagos State'!$E:$AE,COLUMN(AA$1)-2,FALSE))</f>
        <v>75</v>
      </c>
      <c r="AB30" s="7">
        <f>IF(VLOOKUP($B$20&amp;$B30,'[20]Lagos State'!$E:$AE,COLUMN(AB$1)-2,FALSE)="NULL",0,VLOOKUP($B$20&amp;$B30,'[20]Lagos State'!$E:$AE,COLUMN(AB$1)-2,FALSE))</f>
        <v>42</v>
      </c>
      <c r="AC30" s="7">
        <f>IF(VLOOKUP($B$20&amp;$B30,'[20]Lagos State'!$E:$AE,COLUMN(AC$1)-2,FALSE)="NULL",0,VLOOKUP($B$20&amp;$B30,'[20]Lagos State'!$E:$AE,COLUMN(AC$1)-2,FALSE))</f>
        <v>42</v>
      </c>
      <c r="AF30" s="7">
        <f t="shared" si="30"/>
        <v>42</v>
      </c>
      <c r="AG30" s="7">
        <f t="shared" si="30"/>
        <v>42</v>
      </c>
      <c r="AH30" s="7">
        <f>VLOOKUP($A$3&amp;$B$20&amp;$B30,'[14]Paga All'!$G$1:$J$3000,4,FALSE)</f>
        <v>110</v>
      </c>
      <c r="AI30" s="7">
        <f>VLOOKUP($A$3&amp;$B$20&amp;$B30,'[15]Paga all'!$F:$G,2,FALSE)</f>
        <v>3</v>
      </c>
      <c r="AJ30" s="7">
        <f>VLOOKUP($A$3&amp;$B$20&amp;$B30,'[16]Paga all'!$F$2:$G$1470,2,FALSE)</f>
        <v>11</v>
      </c>
      <c r="AK30" s="9">
        <f t="shared" ref="AK30:BO30" si="33">ROUND(AK28*AK24,)</f>
        <v>20</v>
      </c>
      <c r="AL30" s="9">
        <f t="shared" si="33"/>
        <v>26</v>
      </c>
      <c r="AM30" s="9">
        <f t="shared" si="33"/>
        <v>26</v>
      </c>
      <c r="AN30" s="9">
        <f t="shared" si="33"/>
        <v>26</v>
      </c>
      <c r="AO30" s="9">
        <f t="shared" si="33"/>
        <v>26</v>
      </c>
      <c r="AP30" s="9">
        <f t="shared" si="33"/>
        <v>26</v>
      </c>
      <c r="AQ30" s="9">
        <f t="shared" si="33"/>
        <v>26</v>
      </c>
      <c r="AR30" s="9">
        <f t="shared" si="33"/>
        <v>26</v>
      </c>
      <c r="AS30" s="9">
        <f t="shared" si="33"/>
        <v>26</v>
      </c>
      <c r="AT30" s="9">
        <f t="shared" si="33"/>
        <v>26</v>
      </c>
      <c r="AU30" s="9">
        <f t="shared" si="33"/>
        <v>26</v>
      </c>
      <c r="AV30" s="9">
        <f t="shared" si="33"/>
        <v>26</v>
      </c>
      <c r="AW30" s="9">
        <f t="shared" si="33"/>
        <v>26</v>
      </c>
      <c r="AX30" s="9">
        <f t="shared" si="33"/>
        <v>26</v>
      </c>
      <c r="AY30" s="9">
        <f t="shared" si="33"/>
        <v>26</v>
      </c>
      <c r="AZ30" s="9">
        <f t="shared" si="33"/>
        <v>26</v>
      </c>
      <c r="BA30" s="9">
        <f t="shared" si="33"/>
        <v>26</v>
      </c>
      <c r="BB30" s="9">
        <f t="shared" si="33"/>
        <v>26</v>
      </c>
      <c r="BC30" s="9">
        <f t="shared" si="33"/>
        <v>26</v>
      </c>
      <c r="BD30" s="9">
        <f t="shared" si="33"/>
        <v>26</v>
      </c>
      <c r="BE30" s="9">
        <f t="shared" si="33"/>
        <v>26</v>
      </c>
      <c r="BF30" s="9">
        <f t="shared" si="33"/>
        <v>26</v>
      </c>
      <c r="BG30" s="9">
        <f t="shared" si="33"/>
        <v>26</v>
      </c>
      <c r="BH30" s="9">
        <f t="shared" si="33"/>
        <v>26</v>
      </c>
      <c r="BI30" s="9">
        <f t="shared" si="33"/>
        <v>26</v>
      </c>
      <c r="BJ30" s="9">
        <f t="shared" si="33"/>
        <v>26</v>
      </c>
      <c r="BK30" s="9">
        <f t="shared" si="33"/>
        <v>26</v>
      </c>
      <c r="BL30" s="9">
        <f t="shared" si="33"/>
        <v>26</v>
      </c>
      <c r="BM30" s="9">
        <f t="shared" si="33"/>
        <v>26</v>
      </c>
      <c r="BN30" s="9">
        <f t="shared" si="33"/>
        <v>26</v>
      </c>
      <c r="BO30" s="9">
        <f t="shared" si="33"/>
        <v>26</v>
      </c>
    </row>
    <row r="31" spans="2:67" x14ac:dyDescent="0.25">
      <c r="B31" t="s">
        <v>276</v>
      </c>
      <c r="D31" s="7">
        <f>IF(VLOOKUP($B$20&amp;$B31,'[20]Lagos State'!$E:$AE,COLUMN(D$1)-2,FALSE)="NULL",0,VLOOKUP($B$20&amp;$B31,'[20]Lagos State'!$E:$AE,COLUMN(D$1)-2,FALSE))</f>
        <v>161203</v>
      </c>
      <c r="E31" s="7">
        <f>IF(VLOOKUP($B$20&amp;$B31,'[20]Lagos State'!$E:$AE,COLUMN(E$1)-2,FALSE)="NULL",0,VLOOKUP($B$20&amp;$B31,'[20]Lagos State'!$E:$AE,COLUMN(E$1)-2,FALSE))</f>
        <v>244550</v>
      </c>
      <c r="F31" s="7">
        <f>IF(VLOOKUP($B$20&amp;$B31,'[20]Lagos State'!$E:$AE,COLUMN(F$1)-2,FALSE)="NULL",0,VLOOKUP($B$20&amp;$B31,'[20]Lagos State'!$E:$AE,COLUMN(F$1)-2,FALSE))</f>
        <v>149850</v>
      </c>
      <c r="G31" s="7">
        <f>IF(VLOOKUP($B$20&amp;$B31,'[20]Lagos State'!$E:$AE,COLUMN(G$1)-2,FALSE)="NULL",0,VLOOKUP($B$20&amp;$B31,'[20]Lagos State'!$E:$AE,COLUMN(G$1)-2,FALSE))</f>
        <v>154000</v>
      </c>
      <c r="H31" s="7">
        <f>IF(VLOOKUP($B$20&amp;$B31,'[20]Lagos State'!$E:$AE,COLUMN(H$1)-2,FALSE)="NULL",0,VLOOKUP($B$20&amp;$B31,'[20]Lagos State'!$E:$AE,COLUMN(H$1)-2,FALSE))</f>
        <v>161550</v>
      </c>
      <c r="I31" s="7">
        <f>IF(VLOOKUP($B$20&amp;$B31,'[20]Lagos State'!$E:$AE,COLUMN(I$1)-2,FALSE)="NULL",0,VLOOKUP($B$20&amp;$B31,'[20]Lagos State'!$E:$AE,COLUMN(I$1)-2,FALSE))</f>
        <v>119600</v>
      </c>
      <c r="J31" s="7">
        <f>IF(VLOOKUP($B$20&amp;$B31,'[20]Lagos State'!$E:$AE,COLUMN(J$1)-2,FALSE)="NULL",0,VLOOKUP($B$20&amp;$B31,'[20]Lagos State'!$E:$AE,COLUMN(J$1)-2,FALSE))</f>
        <v>358460</v>
      </c>
      <c r="K31" s="7">
        <f>IF(VLOOKUP($B$20&amp;$B31,'[20]Lagos State'!$E:$AE,COLUMN(K$1)-2,FALSE)="NULL",0,VLOOKUP($B$20&amp;$B31,'[20]Lagos State'!$E:$AE,COLUMN(K$1)-2,FALSE))</f>
        <v>242464</v>
      </c>
      <c r="L31" s="7">
        <f>IF(VLOOKUP($B$20&amp;$B31,'[20]Lagos State'!$E:$AE,COLUMN(L$1)-2,FALSE)="NULL",0,VLOOKUP($B$20&amp;$B31,'[20]Lagos State'!$E:$AE,COLUMN(L$1)-2,FALSE))</f>
        <v>167950</v>
      </c>
      <c r="M31" s="7">
        <f>IF(VLOOKUP($B$20&amp;$B31,'[20]Lagos State'!$E:$AE,COLUMN(M$1)-2,FALSE)="NULL",0,VLOOKUP($B$20&amp;$B31,'[20]Lagos State'!$E:$AE,COLUMN(M$1)-2,FALSE))</f>
        <v>168200</v>
      </c>
      <c r="N31" s="7">
        <f>IF(VLOOKUP($B$20&amp;$B31,'[20]Lagos State'!$E:$AE,COLUMN(N$1)-2,FALSE)="NULL",0,VLOOKUP($B$20&amp;$B31,'[20]Lagos State'!$E:$AE,COLUMN(N$1)-2,FALSE))</f>
        <v>324100</v>
      </c>
      <c r="O31" s="7">
        <f>IF(VLOOKUP($B$20&amp;$B31,'[20]Lagos State'!$E:$AE,COLUMN(O$1)-2,FALSE)="NULL",0,VLOOKUP($B$20&amp;$B31,'[20]Lagos State'!$E:$AE,COLUMN(O$1)-2,FALSE))</f>
        <v>700800</v>
      </c>
      <c r="P31" s="7">
        <f>IF(VLOOKUP($B$20&amp;$B31,'[20]Lagos State'!$E:$AE,COLUMN(P$1)-2,FALSE)="NULL",0,VLOOKUP($B$20&amp;$B31,'[20]Lagos State'!$E:$AE,COLUMN(P$1)-2,FALSE))</f>
        <v>375501</v>
      </c>
      <c r="Q31" s="7">
        <f>IF(VLOOKUP($B$20&amp;$B31,'[20]Lagos State'!$E:$AE,COLUMN(Q$1)-2,FALSE)="NULL",0,VLOOKUP($B$20&amp;$B31,'[20]Lagos State'!$E:$AE,COLUMN(Q$1)-2,FALSE))</f>
        <v>368750</v>
      </c>
      <c r="R31" s="7">
        <f>IF(VLOOKUP($B$20&amp;$B31,'[20]Lagos State'!$E:$AE,COLUMN(R$1)-2,FALSE)="NULL",0,VLOOKUP($B$20&amp;$B31,'[20]Lagos State'!$E:$AE,COLUMN(R$1)-2,FALSE))</f>
        <v>509475</v>
      </c>
      <c r="S31" s="7">
        <f>IF(VLOOKUP($B$20&amp;$B31,'[20]Lagos State'!$E:$AE,COLUMN(S$1)-2,FALSE)="NULL",0,VLOOKUP($B$20&amp;$B31,'[20]Lagos State'!$E:$AE,COLUMN(S$1)-2,FALSE))</f>
        <v>766900</v>
      </c>
      <c r="T31" s="7">
        <f>IF(VLOOKUP($B$20&amp;$B31,'[20]Lagos State'!$E:$AE,COLUMN(T$1)-2,FALSE)="NULL",0,VLOOKUP($B$20&amp;$B31,'[20]Lagos State'!$E:$AE,COLUMN(T$1)-2,FALSE))</f>
        <v>836310</v>
      </c>
      <c r="U31" s="7">
        <f>IF(VLOOKUP($B$20&amp;$B31,'[20]Lagos State'!$E:$AE,COLUMN(U$1)-2,FALSE)="NULL",0,VLOOKUP($B$20&amp;$B31,'[20]Lagos State'!$E:$AE,COLUMN(U$1)-2,FALSE))</f>
        <v>321416</v>
      </c>
      <c r="V31" s="7">
        <f>IF(VLOOKUP($B$20&amp;$B31,'[20]Lagos State'!$E:$AE,COLUMN(V$1)-2,FALSE)="NULL",0,VLOOKUP($B$20&amp;$B31,'[20]Lagos State'!$E:$AE,COLUMN(V$1)-2,FALSE))</f>
        <v>562230</v>
      </c>
      <c r="W31" s="7">
        <f>IF(VLOOKUP($B$20&amp;$B31,'[20]Lagos State'!$E:$AE,COLUMN(W$1)-2,FALSE)="NULL",0,VLOOKUP($B$20&amp;$B31,'[20]Lagos State'!$E:$AE,COLUMN(W$1)-2,FALSE))</f>
        <v>826150</v>
      </c>
      <c r="X31" s="7">
        <f>IF(VLOOKUP($B$20&amp;$B31,'[20]Lagos State'!$E:$AE,COLUMN(X$1)-2,FALSE)="NULL",0,VLOOKUP($B$20&amp;$B31,'[20]Lagos State'!$E:$AE,COLUMN(X$1)-2,FALSE))</f>
        <v>511848</v>
      </c>
      <c r="Y31" s="7">
        <f>IF(VLOOKUP($B$20&amp;$B31,'[20]Lagos State'!$E:$AE,COLUMN(Y$1)-2,FALSE)="NULL",0,VLOOKUP($B$20&amp;$B31,'[20]Lagos State'!$E:$AE,COLUMN(Y$1)-2,FALSE))</f>
        <v>768402</v>
      </c>
      <c r="Z31" s="7">
        <f>IF(VLOOKUP($B$20&amp;$B31,'[20]Lagos State'!$E:$AE,COLUMN(Z$1)-2,FALSE)="NULL",0,VLOOKUP($B$20&amp;$B31,'[20]Lagos State'!$E:$AE,COLUMN(Z$1)-2,FALSE))</f>
        <v>509152</v>
      </c>
      <c r="AA31" s="7">
        <f>IF(VLOOKUP($B$20&amp;$B31,'[20]Lagos State'!$E:$AE,COLUMN(AA$1)-2,FALSE)="NULL",0,VLOOKUP($B$20&amp;$B31,'[20]Lagos State'!$E:$AE,COLUMN(AA$1)-2,FALSE))</f>
        <v>497752</v>
      </c>
      <c r="AB31" s="7">
        <f>IF(VLOOKUP($B$20&amp;$B31,'[20]Lagos State'!$E:$AE,COLUMN(AB$1)-2,FALSE)="NULL",0,VLOOKUP($B$20&amp;$B31,'[20]Lagos State'!$E:$AE,COLUMN(AB$1)-2,FALSE))</f>
        <v>375250</v>
      </c>
      <c r="AC31" s="7">
        <f>IF(VLOOKUP($B$20&amp;$B31,'[20]Lagos State'!$E:$AE,COLUMN(AC$1)-2,FALSE)="NULL",0,VLOOKUP($B$20&amp;$B31,'[20]Lagos State'!$E:$AE,COLUMN(AC$1)-2,FALSE))</f>
        <v>401200</v>
      </c>
      <c r="AF31" s="7">
        <f t="shared" si="30"/>
        <v>375250</v>
      </c>
      <c r="AG31" s="7">
        <f t="shared" si="30"/>
        <v>401200</v>
      </c>
      <c r="AH31" s="7">
        <f>VLOOKUP($A$3&amp;$B$20&amp;$B31,'[14]Paga All'!$G$1:$J$3000,4,FALSE)</f>
        <v>270650</v>
      </c>
      <c r="AI31" s="7">
        <f>VLOOKUP($A$3&amp;$B$20&amp;$B31,'[15]Paga all'!$F:$G,2,FALSE)</f>
        <v>7000</v>
      </c>
      <c r="AJ31" s="7">
        <f>VLOOKUP($A$3&amp;$B$20&amp;$B31,'[16]Paga all'!$F$2:$G$1470,2,FALSE)</f>
        <v>129000</v>
      </c>
      <c r="AK31" s="9">
        <f t="shared" ref="AK31:BO31" si="34">AK30*$AD32</f>
        <v>154616.7375886525</v>
      </c>
      <c r="AL31" s="9">
        <f t="shared" si="34"/>
        <v>201001.75886524824</v>
      </c>
      <c r="AM31" s="9">
        <f t="shared" si="34"/>
        <v>201001.75886524824</v>
      </c>
      <c r="AN31" s="9">
        <f t="shared" si="34"/>
        <v>201001.75886524824</v>
      </c>
      <c r="AO31" s="9">
        <f t="shared" si="34"/>
        <v>201001.75886524824</v>
      </c>
      <c r="AP31" s="9">
        <f t="shared" si="34"/>
        <v>201001.75886524824</v>
      </c>
      <c r="AQ31" s="9">
        <f t="shared" si="34"/>
        <v>201001.75886524824</v>
      </c>
      <c r="AR31" s="9">
        <f t="shared" si="34"/>
        <v>201001.75886524824</v>
      </c>
      <c r="AS31" s="9">
        <f t="shared" si="34"/>
        <v>201001.75886524824</v>
      </c>
      <c r="AT31" s="9">
        <f t="shared" si="34"/>
        <v>201001.75886524824</v>
      </c>
      <c r="AU31" s="9">
        <f t="shared" si="34"/>
        <v>201001.75886524824</v>
      </c>
      <c r="AV31" s="9">
        <f t="shared" si="34"/>
        <v>201001.75886524824</v>
      </c>
      <c r="AW31" s="9">
        <f t="shared" si="34"/>
        <v>201001.75886524824</v>
      </c>
      <c r="AX31" s="9">
        <f t="shared" si="34"/>
        <v>201001.75886524824</v>
      </c>
      <c r="AY31" s="9">
        <f t="shared" si="34"/>
        <v>201001.75886524824</v>
      </c>
      <c r="AZ31" s="9">
        <f t="shared" si="34"/>
        <v>201001.75886524824</v>
      </c>
      <c r="BA31" s="9">
        <f t="shared" si="34"/>
        <v>201001.75886524824</v>
      </c>
      <c r="BB31" s="9">
        <f t="shared" si="34"/>
        <v>201001.75886524824</v>
      </c>
      <c r="BC31" s="9">
        <f t="shared" si="34"/>
        <v>201001.75886524824</v>
      </c>
      <c r="BD31" s="9">
        <f t="shared" si="34"/>
        <v>201001.75886524824</v>
      </c>
      <c r="BE31" s="9">
        <f t="shared" si="34"/>
        <v>201001.75886524824</v>
      </c>
      <c r="BF31" s="9">
        <f t="shared" si="34"/>
        <v>201001.75886524824</v>
      </c>
      <c r="BG31" s="9">
        <f t="shared" si="34"/>
        <v>201001.75886524824</v>
      </c>
      <c r="BH31" s="9">
        <f t="shared" si="34"/>
        <v>201001.75886524824</v>
      </c>
      <c r="BI31" s="9">
        <f t="shared" si="34"/>
        <v>201001.75886524824</v>
      </c>
      <c r="BJ31" s="9">
        <f t="shared" si="34"/>
        <v>201001.75886524824</v>
      </c>
      <c r="BK31" s="9">
        <f t="shared" si="34"/>
        <v>201001.75886524824</v>
      </c>
      <c r="BL31" s="9">
        <f t="shared" si="34"/>
        <v>201001.75886524824</v>
      </c>
      <c r="BM31" s="9">
        <f t="shared" si="34"/>
        <v>201001.75886524824</v>
      </c>
      <c r="BN31" s="9">
        <f t="shared" si="34"/>
        <v>201001.75886524824</v>
      </c>
      <c r="BO31" s="9">
        <f t="shared" si="34"/>
        <v>201001.75886524824</v>
      </c>
    </row>
    <row r="32" spans="2:67" x14ac:dyDescent="0.25">
      <c r="B32" t="s">
        <v>153</v>
      </c>
      <c r="D32" s="7">
        <f>IF(VLOOKUP($B$20&amp;$B32,'[20]Lagos State'!$E:$AE,COLUMN(D$1)-2,FALSE)="NULL",0,VLOOKUP($B$20&amp;$B32,'[20]Lagos State'!$E:$AE,COLUMN(D$1)-2,FALSE))</f>
        <v>3041.57</v>
      </c>
      <c r="E32" s="7">
        <f>IF(VLOOKUP($B$20&amp;$B32,'[20]Lagos State'!$E:$AE,COLUMN(E$1)-2,FALSE)="NULL",0,VLOOKUP($B$20&amp;$B32,'[20]Lagos State'!$E:$AE,COLUMN(E$1)-2,FALSE))</f>
        <v>4702.88</v>
      </c>
      <c r="F32" s="7">
        <f>IF(VLOOKUP($B$20&amp;$B32,'[20]Lagos State'!$E:$AE,COLUMN(F$1)-2,FALSE)="NULL",0,VLOOKUP($B$20&amp;$B32,'[20]Lagos State'!$E:$AE,COLUMN(F$1)-2,FALSE))</f>
        <v>2881.73</v>
      </c>
      <c r="G32" s="7">
        <f>IF(VLOOKUP($B$20&amp;$B32,'[20]Lagos State'!$E:$AE,COLUMN(G$1)-2,FALSE)="NULL",0,VLOOKUP($B$20&amp;$B32,'[20]Lagos State'!$E:$AE,COLUMN(G$1)-2,FALSE))</f>
        <v>5500</v>
      </c>
      <c r="H32" s="7">
        <f>IF(VLOOKUP($B$20&amp;$B32,'[20]Lagos State'!$E:$AE,COLUMN(H$1)-2,FALSE)="NULL",0,VLOOKUP($B$20&amp;$B32,'[20]Lagos State'!$E:$AE,COLUMN(H$1)-2,FALSE))</f>
        <v>3296.94</v>
      </c>
      <c r="I32" s="7">
        <f>IF(VLOOKUP($B$20&amp;$B32,'[20]Lagos State'!$E:$AE,COLUMN(I$1)-2,FALSE)="NULL",0,VLOOKUP($B$20&amp;$B32,'[20]Lagos State'!$E:$AE,COLUMN(I$1)-2,FALSE))</f>
        <v>2990</v>
      </c>
      <c r="J32" s="7">
        <f>IF(VLOOKUP($B$20&amp;$B32,'[20]Lagos State'!$E:$AE,COLUMN(J$1)-2,FALSE)="NULL",0,VLOOKUP($B$20&amp;$B32,'[20]Lagos State'!$E:$AE,COLUMN(J$1)-2,FALSE))</f>
        <v>3288.62</v>
      </c>
      <c r="K32" s="7">
        <f>IF(VLOOKUP($B$20&amp;$B32,'[20]Lagos State'!$E:$AE,COLUMN(K$1)-2,FALSE)="NULL",0,VLOOKUP($B$20&amp;$B32,'[20]Lagos State'!$E:$AE,COLUMN(K$1)-2,FALSE))</f>
        <v>3618.87</v>
      </c>
      <c r="L32" s="7">
        <f>IF(VLOOKUP($B$20&amp;$B32,'[20]Lagos State'!$E:$AE,COLUMN(L$1)-2,FALSE)="NULL",0,VLOOKUP($B$20&amp;$B32,'[20]Lagos State'!$E:$AE,COLUMN(L$1)-2,FALSE))</f>
        <v>3573.4</v>
      </c>
      <c r="M32" s="7">
        <f>IF(VLOOKUP($B$20&amp;$B32,'[20]Lagos State'!$E:$AE,COLUMN(M$1)-2,FALSE)="NULL",0,VLOOKUP($B$20&amp;$B32,'[20]Lagos State'!$E:$AE,COLUMN(M$1)-2,FALSE))</f>
        <v>4102.4399999999996</v>
      </c>
      <c r="N32" s="7">
        <f>IF(VLOOKUP($B$20&amp;$B32,'[20]Lagos State'!$E:$AE,COLUMN(N$1)-2,FALSE)="NULL",0,VLOOKUP($B$20&amp;$B32,'[20]Lagos State'!$E:$AE,COLUMN(N$1)-2,FALSE))</f>
        <v>6001.85</v>
      </c>
      <c r="O32" s="7">
        <f>IF(VLOOKUP($B$20&amp;$B32,'[20]Lagos State'!$E:$AE,COLUMN(O$1)-2,FALSE)="NULL",0,VLOOKUP($B$20&amp;$B32,'[20]Lagos State'!$E:$AE,COLUMN(O$1)-2,FALSE))</f>
        <v>11123.81</v>
      </c>
      <c r="P32" s="7">
        <f>IF(VLOOKUP($B$20&amp;$B32,'[20]Lagos State'!$E:$AE,COLUMN(P$1)-2,FALSE)="NULL",0,VLOOKUP($B$20&amp;$B32,'[20]Lagos State'!$E:$AE,COLUMN(P$1)-2,FALSE))</f>
        <v>6705.38</v>
      </c>
      <c r="Q32" s="7">
        <f>IF(VLOOKUP($B$20&amp;$B32,'[20]Lagos State'!$E:$AE,COLUMN(Q$1)-2,FALSE)="NULL",0,VLOOKUP($B$20&amp;$B32,'[20]Lagos State'!$E:$AE,COLUMN(Q$1)-2,FALSE))</f>
        <v>6828.7</v>
      </c>
      <c r="R32" s="7">
        <f>IF(VLOOKUP($B$20&amp;$B32,'[20]Lagos State'!$E:$AE,COLUMN(R$1)-2,FALSE)="NULL",0,VLOOKUP($B$20&amp;$B32,'[20]Lagos State'!$E:$AE,COLUMN(R$1)-2,FALSE))</f>
        <v>7278.21</v>
      </c>
      <c r="S32" s="7">
        <f>IF(VLOOKUP($B$20&amp;$B32,'[20]Lagos State'!$E:$AE,COLUMN(S$1)-2,FALSE)="NULL",0,VLOOKUP($B$20&amp;$B32,'[20]Lagos State'!$E:$AE,COLUMN(S$1)-2,FALSE))</f>
        <v>6668.7</v>
      </c>
      <c r="T32" s="7">
        <f>IF(VLOOKUP($B$20&amp;$B32,'[20]Lagos State'!$E:$AE,COLUMN(T$1)-2,FALSE)="NULL",0,VLOOKUP($B$20&amp;$B32,'[20]Lagos State'!$E:$AE,COLUMN(T$1)-2,FALSE))</f>
        <v>6637.38</v>
      </c>
      <c r="U32" s="7">
        <f>IF(VLOOKUP($B$20&amp;$B32,'[20]Lagos State'!$E:$AE,COLUMN(U$1)-2,FALSE)="NULL",0,VLOOKUP($B$20&amp;$B32,'[20]Lagos State'!$E:$AE,COLUMN(U$1)-2,FALSE))</f>
        <v>6064.45</v>
      </c>
      <c r="V32" s="7">
        <f>IF(VLOOKUP($B$20&amp;$B32,'[20]Lagos State'!$E:$AE,COLUMN(V$1)-2,FALSE)="NULL",0,VLOOKUP($B$20&amp;$B32,'[20]Lagos State'!$E:$AE,COLUMN(V$1)-2,FALSE))</f>
        <v>9863.68</v>
      </c>
      <c r="W32" s="7">
        <f>IF(VLOOKUP($B$20&amp;$B32,'[20]Lagos State'!$E:$AE,COLUMN(W$1)-2,FALSE)="NULL",0,VLOOKUP($B$20&amp;$B32,'[20]Lagos State'!$E:$AE,COLUMN(W$1)-2,FALSE))</f>
        <v>10326.879999999999</v>
      </c>
      <c r="X32" s="7">
        <f>IF(VLOOKUP($B$20&amp;$B32,'[20]Lagos State'!$E:$AE,COLUMN(X$1)-2,FALSE)="NULL",0,VLOOKUP($B$20&amp;$B32,'[20]Lagos State'!$E:$AE,COLUMN(X$1)-2,FALSE))</f>
        <v>6916.86</v>
      </c>
      <c r="Y32" s="7">
        <f>IF(VLOOKUP($B$20&amp;$B32,'[20]Lagos State'!$E:$AE,COLUMN(Y$1)-2,FALSE)="NULL",0,VLOOKUP($B$20&amp;$B32,'[20]Lagos State'!$E:$AE,COLUMN(Y$1)-2,FALSE))</f>
        <v>10526.05</v>
      </c>
      <c r="Z32" s="7">
        <f>IF(VLOOKUP($B$20&amp;$B32,'[20]Lagos State'!$E:$AE,COLUMN(Z$1)-2,FALSE)="NULL",0,VLOOKUP($B$20&amp;$B32,'[20]Lagos State'!$E:$AE,COLUMN(Z$1)-2,FALSE))</f>
        <v>7273.6</v>
      </c>
      <c r="AA32" s="7">
        <f>IF(VLOOKUP($B$20&amp;$B32,'[20]Lagos State'!$E:$AE,COLUMN(AA$1)-2,FALSE)="NULL",0,VLOOKUP($B$20&amp;$B32,'[20]Lagos State'!$E:$AE,COLUMN(AA$1)-2,FALSE))</f>
        <v>6636.69</v>
      </c>
      <c r="AB32" s="7">
        <f>IF(VLOOKUP($B$20&amp;$B32,'[20]Lagos State'!$E:$AE,COLUMN(AB$1)-2,FALSE)="NULL",0,VLOOKUP($B$20&amp;$B32,'[20]Lagos State'!$E:$AE,COLUMN(AB$1)-2,FALSE))</f>
        <v>8934.52</v>
      </c>
      <c r="AC32" s="7">
        <f>IF(VLOOKUP($B$20&amp;$B32,'[20]Lagos State'!$E:$AE,COLUMN(AC$1)-2,FALSE)="NULL",0,VLOOKUP($B$20&amp;$B32,'[20]Lagos State'!$E:$AE,COLUMN(AC$1)-2,FALSE))</f>
        <v>9552.3799999999992</v>
      </c>
      <c r="AD32" s="264">
        <f>SUM(P31:AC31)/SUM(P30:AC30)</f>
        <v>7730.8368794326243</v>
      </c>
      <c r="AF32" s="7">
        <f>AC32</f>
        <v>9552.3799999999992</v>
      </c>
      <c r="AG32" s="7">
        <f>AG31/AG30</f>
        <v>9552.3809523809523</v>
      </c>
      <c r="AH32" s="7">
        <f>AH31/AH30</f>
        <v>2460.4545454545455</v>
      </c>
      <c r="AI32" s="7">
        <f>VLOOKUP($A$3&amp;$B$20&amp;$B32,'[15]Paga all'!$F:$G,2,FALSE)</f>
        <v>2333.33</v>
      </c>
      <c r="AJ32" s="7">
        <f>VLOOKUP($A$3&amp;$B$20&amp;$B32,'[16]Paga all'!$F$2:$G$1470,2,FALSE)</f>
        <v>11727.27</v>
      </c>
      <c r="AK32" s="9">
        <f t="shared" ref="AK32:BO32" si="35">AK31/AK30</f>
        <v>7730.8368794326252</v>
      </c>
      <c r="AL32" s="9">
        <f t="shared" si="35"/>
        <v>7730.8368794326243</v>
      </c>
      <c r="AM32" s="9">
        <f t="shared" si="35"/>
        <v>7730.8368794326243</v>
      </c>
      <c r="AN32" s="9">
        <f t="shared" si="35"/>
        <v>7730.8368794326243</v>
      </c>
      <c r="AO32" s="9">
        <f t="shared" si="35"/>
        <v>7730.8368794326243</v>
      </c>
      <c r="AP32" s="9">
        <f t="shared" si="35"/>
        <v>7730.8368794326243</v>
      </c>
      <c r="AQ32" s="9">
        <f t="shared" si="35"/>
        <v>7730.8368794326243</v>
      </c>
      <c r="AR32" s="9">
        <f t="shared" si="35"/>
        <v>7730.8368794326243</v>
      </c>
      <c r="AS32" s="9">
        <f t="shared" si="35"/>
        <v>7730.8368794326243</v>
      </c>
      <c r="AT32" s="9">
        <f t="shared" si="35"/>
        <v>7730.8368794326243</v>
      </c>
      <c r="AU32" s="9">
        <f t="shared" si="35"/>
        <v>7730.8368794326243</v>
      </c>
      <c r="AV32" s="9">
        <f t="shared" si="35"/>
        <v>7730.8368794326243</v>
      </c>
      <c r="AW32" s="9">
        <f t="shared" si="35"/>
        <v>7730.8368794326243</v>
      </c>
      <c r="AX32" s="9">
        <f t="shared" si="35"/>
        <v>7730.8368794326243</v>
      </c>
      <c r="AY32" s="9">
        <f t="shared" si="35"/>
        <v>7730.8368794326243</v>
      </c>
      <c r="AZ32" s="9">
        <f t="shared" si="35"/>
        <v>7730.8368794326243</v>
      </c>
      <c r="BA32" s="9">
        <f t="shared" si="35"/>
        <v>7730.8368794326243</v>
      </c>
      <c r="BB32" s="9">
        <f t="shared" si="35"/>
        <v>7730.8368794326243</v>
      </c>
      <c r="BC32" s="9">
        <f t="shared" si="35"/>
        <v>7730.8368794326243</v>
      </c>
      <c r="BD32" s="9">
        <f t="shared" si="35"/>
        <v>7730.8368794326243</v>
      </c>
      <c r="BE32" s="9">
        <f t="shared" si="35"/>
        <v>7730.8368794326243</v>
      </c>
      <c r="BF32" s="9">
        <f t="shared" si="35"/>
        <v>7730.8368794326243</v>
      </c>
      <c r="BG32" s="9">
        <f t="shared" si="35"/>
        <v>7730.8368794326243</v>
      </c>
      <c r="BH32" s="9">
        <f t="shared" si="35"/>
        <v>7730.8368794326243</v>
      </c>
      <c r="BI32" s="9">
        <f t="shared" si="35"/>
        <v>7730.8368794326243</v>
      </c>
      <c r="BJ32" s="9">
        <f t="shared" si="35"/>
        <v>7730.8368794326243</v>
      </c>
      <c r="BK32" s="9">
        <f t="shared" si="35"/>
        <v>7730.8368794326243</v>
      </c>
      <c r="BL32" s="9">
        <f t="shared" si="35"/>
        <v>7730.8368794326243</v>
      </c>
      <c r="BM32" s="9">
        <f t="shared" si="35"/>
        <v>7730.8368794326243</v>
      </c>
      <c r="BN32" s="9">
        <f t="shared" si="35"/>
        <v>7730.8368794326243</v>
      </c>
      <c r="BO32" s="9">
        <f t="shared" si="35"/>
        <v>7730.8368794326243</v>
      </c>
    </row>
    <row r="33" spans="2:67" x14ac:dyDescent="0.25">
      <c r="B33" t="s">
        <v>277</v>
      </c>
      <c r="D33" s="7">
        <f>IF(VLOOKUP($B$20&amp;$B33,'[20]Lagos State'!$E:$AE,COLUMN(D$1)-2,FALSE)="NULL",0,VLOOKUP($B$20&amp;$B33,'[20]Lagos State'!$E:$AE,COLUMN(D$1)-2,FALSE))</f>
        <v>10000</v>
      </c>
      <c r="E33" s="7">
        <f>IF(VLOOKUP($B$20&amp;$B33,'[20]Lagos State'!$E:$AE,COLUMN(E$1)-2,FALSE)="NULL",0,VLOOKUP($B$20&amp;$B33,'[20]Lagos State'!$E:$AE,COLUMN(E$1)-2,FALSE))</f>
        <v>11050</v>
      </c>
      <c r="F33" s="7">
        <f>IF(VLOOKUP($B$20&amp;$B33,'[20]Lagos State'!$E:$AE,COLUMN(F$1)-2,FALSE)="NULL",0,VLOOKUP($B$20&amp;$B33,'[20]Lagos State'!$E:$AE,COLUMN(F$1)-2,FALSE))</f>
        <v>10100</v>
      </c>
      <c r="G33" s="7">
        <f>IF(VLOOKUP($B$20&amp;$B33,'[20]Lagos State'!$E:$AE,COLUMN(G$1)-2,FALSE)="NULL",0,VLOOKUP($B$20&amp;$B33,'[20]Lagos State'!$E:$AE,COLUMN(G$1)-2,FALSE))</f>
        <v>6250</v>
      </c>
      <c r="H33" s="7">
        <f>IF(VLOOKUP($B$20&amp;$B33,'[20]Lagos State'!$E:$AE,COLUMN(H$1)-2,FALSE)="NULL",0,VLOOKUP($B$20&amp;$B33,'[20]Lagos State'!$E:$AE,COLUMN(H$1)-2,FALSE))</f>
        <v>6000</v>
      </c>
      <c r="I33" s="7">
        <f>IF(VLOOKUP($B$20&amp;$B33,'[20]Lagos State'!$E:$AE,COLUMN(I$1)-2,FALSE)="NULL",0,VLOOKUP($B$20&amp;$B33,'[20]Lagos State'!$E:$AE,COLUMN(I$1)-2,FALSE))</f>
        <v>5150</v>
      </c>
      <c r="J33" s="7">
        <f>IF(VLOOKUP($B$20&amp;$B33,'[20]Lagos State'!$E:$AE,COLUMN(J$1)-2,FALSE)="NULL",0,VLOOKUP($B$20&amp;$B33,'[20]Lagos State'!$E:$AE,COLUMN(J$1)-2,FALSE))</f>
        <v>13150</v>
      </c>
      <c r="K33" s="7">
        <f>IF(VLOOKUP($B$20&amp;$B33,'[20]Lagos State'!$E:$AE,COLUMN(K$1)-2,FALSE)="NULL",0,VLOOKUP($B$20&amp;$B33,'[20]Lagos State'!$E:$AE,COLUMN(K$1)-2,FALSE))</f>
        <v>8850</v>
      </c>
      <c r="L33" s="7">
        <f>IF(VLOOKUP($B$20&amp;$B33,'[20]Lagos State'!$E:$AE,COLUMN(L$1)-2,FALSE)="NULL",0,VLOOKUP($B$20&amp;$B33,'[20]Lagos State'!$E:$AE,COLUMN(L$1)-2,FALSE))</f>
        <v>6450</v>
      </c>
      <c r="M33" s="7">
        <f>IF(VLOOKUP($B$20&amp;$B33,'[20]Lagos State'!$E:$AE,COLUMN(M$1)-2,FALSE)="NULL",0,VLOOKUP($B$20&amp;$B33,'[20]Lagos State'!$E:$AE,COLUMN(M$1)-2,FALSE))</f>
        <v>5450</v>
      </c>
      <c r="N33" s="7">
        <f>IF(VLOOKUP($B$20&amp;$B33,'[20]Lagos State'!$E:$AE,COLUMN(N$1)-2,FALSE)="NULL",0,VLOOKUP($B$20&amp;$B33,'[20]Lagos State'!$E:$AE,COLUMN(N$1)-2,FALSE))</f>
        <v>7850</v>
      </c>
      <c r="O33" s="7">
        <f>IF(VLOOKUP($B$20&amp;$B33,'[20]Lagos State'!$E:$AE,COLUMN(O$1)-2,FALSE)="NULL",0,VLOOKUP($B$20&amp;$B33,'[20]Lagos State'!$E:$AE,COLUMN(O$1)-2,FALSE))</f>
        <v>9650</v>
      </c>
      <c r="P33" s="7">
        <f>IF(VLOOKUP($B$20&amp;$B33,'[20]Lagos State'!$E:$AE,COLUMN(P$1)-2,FALSE)="NULL",0,VLOOKUP($B$20&amp;$B33,'[20]Lagos State'!$E:$AE,COLUMN(P$1)-2,FALSE))</f>
        <v>7950</v>
      </c>
      <c r="Q33" s="7">
        <f>IF(VLOOKUP($B$20&amp;$B33,'[20]Lagos State'!$E:$AE,COLUMN(Q$1)-2,FALSE)="NULL",0,VLOOKUP($B$20&amp;$B33,'[20]Lagos State'!$E:$AE,COLUMN(Q$1)-2,FALSE))</f>
        <v>8050</v>
      </c>
      <c r="R33" s="7">
        <f>IF(VLOOKUP($B$20&amp;$B33,'[20]Lagos State'!$E:$AE,COLUMN(R$1)-2,FALSE)="NULL",0,VLOOKUP($B$20&amp;$B33,'[20]Lagos State'!$E:$AE,COLUMN(R$1)-2,FALSE))</f>
        <v>10400</v>
      </c>
      <c r="S33" s="7">
        <f>IF(VLOOKUP($B$20&amp;$B33,'[20]Lagos State'!$E:$AE,COLUMN(S$1)-2,FALSE)="NULL",0,VLOOKUP($B$20&amp;$B33,'[20]Lagos State'!$E:$AE,COLUMN(S$1)-2,FALSE))</f>
        <v>17650</v>
      </c>
      <c r="T33" s="7">
        <f>IF(VLOOKUP($B$20&amp;$B33,'[20]Lagos State'!$E:$AE,COLUMN(T$1)-2,FALSE)="NULL",0,VLOOKUP($B$20&amp;$B33,'[20]Lagos State'!$E:$AE,COLUMN(T$1)-2,FALSE))</f>
        <v>18400</v>
      </c>
      <c r="U33" s="7">
        <f>IF(VLOOKUP($B$20&amp;$B33,'[20]Lagos State'!$E:$AE,COLUMN(U$1)-2,FALSE)="NULL",0,VLOOKUP($B$20&amp;$B33,'[20]Lagos State'!$E:$AE,COLUMN(U$1)-2,FALSE))</f>
        <v>7900</v>
      </c>
      <c r="V33" s="7">
        <f>IF(VLOOKUP($B$20&amp;$B33,'[20]Lagos State'!$E:$AE,COLUMN(V$1)-2,FALSE)="NULL",0,VLOOKUP($B$20&amp;$B33,'[20]Lagos State'!$E:$AE,COLUMN(V$1)-2,FALSE))</f>
        <v>8950</v>
      </c>
      <c r="W33" s="7">
        <f>IF(VLOOKUP($B$20&amp;$B33,'[20]Lagos State'!$E:$AE,COLUMN(W$1)-2,FALSE)="NULL",0,VLOOKUP($B$20&amp;$B33,'[20]Lagos State'!$E:$AE,COLUMN(W$1)-2,FALSE))</f>
        <v>12750</v>
      </c>
      <c r="X33" s="7">
        <f>IF(VLOOKUP($B$20&amp;$B33,'[20]Lagos State'!$E:$AE,COLUMN(X$1)-2,FALSE)="NULL",0,VLOOKUP($B$20&amp;$B33,'[20]Lagos State'!$E:$AE,COLUMN(X$1)-2,FALSE))</f>
        <v>10600</v>
      </c>
      <c r="Y33" s="7">
        <f>IF(VLOOKUP($B$20&amp;$B33,'[20]Lagos State'!$E:$AE,COLUMN(Y$1)-2,FALSE)="NULL",0,VLOOKUP($B$20&amp;$B33,'[20]Lagos State'!$E:$AE,COLUMN(Y$1)-2,FALSE))</f>
        <v>11900</v>
      </c>
      <c r="Z33" s="7">
        <f>IF(VLOOKUP($B$20&amp;$B33,'[20]Lagos State'!$E:$AE,COLUMN(Z$1)-2,FALSE)="NULL",0,VLOOKUP($B$20&amp;$B33,'[20]Lagos State'!$E:$AE,COLUMN(Z$1)-2,FALSE))</f>
        <v>9800</v>
      </c>
      <c r="AA33" s="7">
        <f>IF(VLOOKUP($B$20&amp;$B33,'[20]Lagos State'!$E:$AE,COLUMN(AA$1)-2,FALSE)="NULL",0,VLOOKUP($B$20&amp;$B33,'[20]Lagos State'!$E:$AE,COLUMN(AA$1)-2,FALSE))</f>
        <v>11450</v>
      </c>
      <c r="AB33" s="7">
        <f>IF(VLOOKUP($B$20&amp;$B33,'[20]Lagos State'!$E:$AE,COLUMN(AB$1)-2,FALSE)="NULL",0,VLOOKUP($B$20&amp;$B33,'[20]Lagos State'!$E:$AE,COLUMN(AB$1)-2,FALSE))</f>
        <v>6400</v>
      </c>
      <c r="AC33" s="7">
        <f>IF(VLOOKUP($B$20&amp;$B33,'[20]Lagos State'!$E:$AE,COLUMN(AC$1)-2,FALSE)="NULL",0,VLOOKUP($B$20&amp;$B33,'[20]Lagos State'!$E:$AE,COLUMN(AC$1)-2,FALSE))</f>
        <v>6300</v>
      </c>
      <c r="AF33" s="7">
        <f>AB33</f>
        <v>6400</v>
      </c>
      <c r="AG33" s="7">
        <f>AC33</f>
        <v>6300</v>
      </c>
      <c r="AH33" s="7">
        <f>VLOOKUP($A$3&amp;$B$20&amp;$B33,'[14]Paga All'!$G$1:$J$3000,4,FALSE)+VLOOKUP($A$3&amp;$B$20&amp;$B34,'[14]Paga All'!$G$1:$J$3000,4,FALSE)</f>
        <v>13600</v>
      </c>
      <c r="AI33" s="7">
        <f>VLOOKUP($A$3&amp;$B$20&amp;$B33,'[15]Paga all'!$F:$G,2,FALSE)+VLOOKUP($A$3&amp;$B$20&amp;$B34,'[15]Paga all'!$F:$G,2,FALSE)</f>
        <v>400</v>
      </c>
      <c r="AJ33" s="7">
        <f>VLOOKUP($A$3&amp;$B$20&amp;$B33,'[16]Paga all'!$F$2:$G$1470,2,FALSE)+VLOOKUP($A$3&amp;$B$20&amp;$B34,'[16]Paga all'!$F$2:$G$1470,2,FALSE)</f>
        <v>1550</v>
      </c>
      <c r="AK33" s="9">
        <f t="shared" ref="AK33:BO33" si="36">AK30*AK25</f>
        <v>3046.7836257309946</v>
      </c>
      <c r="AL33" s="9">
        <f t="shared" si="36"/>
        <v>3960.8187134502928</v>
      </c>
      <c r="AM33" s="9">
        <f t="shared" si="36"/>
        <v>3960.8187134502928</v>
      </c>
      <c r="AN33" s="9">
        <f t="shared" si="36"/>
        <v>3960.8187134502928</v>
      </c>
      <c r="AO33" s="9">
        <f t="shared" si="36"/>
        <v>3960.8187134502928</v>
      </c>
      <c r="AP33" s="9">
        <f t="shared" si="36"/>
        <v>3960.8187134502928</v>
      </c>
      <c r="AQ33" s="9">
        <f t="shared" si="36"/>
        <v>3960.8187134502928</v>
      </c>
      <c r="AR33" s="9">
        <f t="shared" si="36"/>
        <v>3960.8187134502928</v>
      </c>
      <c r="AS33" s="9">
        <f t="shared" si="36"/>
        <v>3960.8187134502928</v>
      </c>
      <c r="AT33" s="9">
        <f t="shared" si="36"/>
        <v>3960.8187134502928</v>
      </c>
      <c r="AU33" s="9">
        <f t="shared" si="36"/>
        <v>3960.8187134502928</v>
      </c>
      <c r="AV33" s="9">
        <f t="shared" si="36"/>
        <v>3960.8187134502928</v>
      </c>
      <c r="AW33" s="9">
        <f t="shared" si="36"/>
        <v>3960.8187134502928</v>
      </c>
      <c r="AX33" s="9">
        <f t="shared" si="36"/>
        <v>3960.8187134502928</v>
      </c>
      <c r="AY33" s="9">
        <f t="shared" si="36"/>
        <v>3960.8187134502928</v>
      </c>
      <c r="AZ33" s="9">
        <f t="shared" si="36"/>
        <v>3960.8187134502928</v>
      </c>
      <c r="BA33" s="9">
        <f t="shared" si="36"/>
        <v>3960.8187134502928</v>
      </c>
      <c r="BB33" s="9">
        <f t="shared" si="36"/>
        <v>3960.8187134502928</v>
      </c>
      <c r="BC33" s="9">
        <f t="shared" si="36"/>
        <v>3960.8187134502928</v>
      </c>
      <c r="BD33" s="9">
        <f t="shared" si="36"/>
        <v>3960.8187134502928</v>
      </c>
      <c r="BE33" s="9">
        <f t="shared" si="36"/>
        <v>3960.8187134502928</v>
      </c>
      <c r="BF33" s="9">
        <f t="shared" si="36"/>
        <v>3960.8187134502928</v>
      </c>
      <c r="BG33" s="9">
        <f t="shared" si="36"/>
        <v>3960.8187134502928</v>
      </c>
      <c r="BH33" s="9">
        <f t="shared" si="36"/>
        <v>3960.8187134502928</v>
      </c>
      <c r="BI33" s="9">
        <f t="shared" si="36"/>
        <v>3960.8187134502928</v>
      </c>
      <c r="BJ33" s="9">
        <f t="shared" si="36"/>
        <v>3960.8187134502928</v>
      </c>
      <c r="BK33" s="9">
        <f t="shared" si="36"/>
        <v>3960.8187134502928</v>
      </c>
      <c r="BL33" s="9">
        <f t="shared" si="36"/>
        <v>3960.8187134502928</v>
      </c>
      <c r="BM33" s="9">
        <f t="shared" si="36"/>
        <v>3960.8187134502928</v>
      </c>
      <c r="BN33" s="9">
        <f t="shared" si="36"/>
        <v>3960.8187134502928</v>
      </c>
      <c r="BO33" s="9">
        <f t="shared" si="36"/>
        <v>3960.8187134502928</v>
      </c>
    </row>
    <row r="34" spans="2:67" x14ac:dyDescent="0.25">
      <c r="B34" t="s">
        <v>278</v>
      </c>
      <c r="D34" s="7">
        <f>IF(VLOOKUP($B$20&amp;$B34,'[20]Lagos State'!$E:$AE,COLUMN(D$1)-2,FALSE)="NULL",0,VLOOKUP($B$20&amp;$B34,'[20]Lagos State'!$E:$AE,COLUMN(D$1)-2,FALSE))</f>
        <v>1560</v>
      </c>
      <c r="E34" s="7">
        <f>IF(VLOOKUP($B$20&amp;$B34,'[20]Lagos State'!$E:$AE,COLUMN(E$1)-2,FALSE)="NULL",0,VLOOKUP($B$20&amp;$B34,'[20]Lagos State'!$E:$AE,COLUMN(E$1)-2,FALSE))</f>
        <v>1820</v>
      </c>
      <c r="F34" s="7">
        <f>IF(VLOOKUP($B$20&amp;$B34,'[20]Lagos State'!$E:$AE,COLUMN(F$1)-2,FALSE)="NULL",0,VLOOKUP($B$20&amp;$B34,'[20]Lagos State'!$E:$AE,COLUMN(F$1)-2,FALSE))</f>
        <v>1580</v>
      </c>
      <c r="G34" s="7">
        <f>IF(VLOOKUP($B$20&amp;$B34,'[20]Lagos State'!$E:$AE,COLUMN(G$1)-2,FALSE)="NULL",0,VLOOKUP($B$20&amp;$B34,'[20]Lagos State'!$E:$AE,COLUMN(G$1)-2,FALSE))</f>
        <v>1030</v>
      </c>
      <c r="H34" s="7">
        <f>IF(VLOOKUP($B$20&amp;$B34,'[20]Lagos State'!$E:$AE,COLUMN(H$1)-2,FALSE)="NULL",0,VLOOKUP($B$20&amp;$B34,'[20]Lagos State'!$E:$AE,COLUMN(H$1)-2,FALSE))</f>
        <v>1640</v>
      </c>
      <c r="I34" s="7">
        <f>IF(VLOOKUP($B$20&amp;$B34,'[20]Lagos State'!$E:$AE,COLUMN(I$1)-2,FALSE)="NULL",0,VLOOKUP($B$20&amp;$B34,'[20]Lagos State'!$E:$AE,COLUMN(I$1)-2,FALSE))</f>
        <v>1490</v>
      </c>
      <c r="J34" s="7">
        <f>IF(VLOOKUP($B$20&amp;$B34,'[20]Lagos State'!$E:$AE,COLUMN(J$1)-2,FALSE)="NULL",0,VLOOKUP($B$20&amp;$B34,'[20]Lagos State'!$E:$AE,COLUMN(J$1)-2,FALSE))</f>
        <v>3600</v>
      </c>
      <c r="K34" s="7">
        <f>IF(VLOOKUP($B$20&amp;$B34,'[20]Lagos State'!$E:$AE,COLUMN(K$1)-2,FALSE)="NULL",0,VLOOKUP($B$20&amp;$B34,'[20]Lagos State'!$E:$AE,COLUMN(K$1)-2,FALSE))</f>
        <v>2630</v>
      </c>
      <c r="L34" s="7">
        <f>IF(VLOOKUP($B$20&amp;$B34,'[20]Lagos State'!$E:$AE,COLUMN(L$1)-2,FALSE)="NULL",0,VLOOKUP($B$20&amp;$B34,'[20]Lagos State'!$E:$AE,COLUMN(L$1)-2,FALSE))</f>
        <v>1990</v>
      </c>
      <c r="M34" s="7">
        <f>IF(VLOOKUP($B$20&amp;$B34,'[20]Lagos State'!$E:$AE,COLUMN(M$1)-2,FALSE)="NULL",0,VLOOKUP($B$20&amp;$B34,'[20]Lagos State'!$E:$AE,COLUMN(M$1)-2,FALSE))</f>
        <v>1630</v>
      </c>
      <c r="N34" s="7">
        <f>IF(VLOOKUP($B$20&amp;$B34,'[20]Lagos State'!$E:$AE,COLUMN(N$1)-2,FALSE)="NULL",0,VLOOKUP($B$20&amp;$B34,'[20]Lagos State'!$E:$AE,COLUMN(N$1)-2,FALSE))</f>
        <v>2550</v>
      </c>
      <c r="O34" s="7">
        <f>IF(VLOOKUP($B$20&amp;$B34,'[20]Lagos State'!$E:$AE,COLUMN(O$1)-2,FALSE)="NULL",0,VLOOKUP($B$20&amp;$B34,'[20]Lagos State'!$E:$AE,COLUMN(O$1)-2,FALSE))</f>
        <v>3210</v>
      </c>
      <c r="P34" s="7">
        <f>IF(VLOOKUP($B$20&amp;$B34,'[20]Lagos State'!$E:$AE,COLUMN(P$1)-2,FALSE)="NULL",0,VLOOKUP($B$20&amp;$B34,'[20]Lagos State'!$E:$AE,COLUMN(P$1)-2,FALSE))</f>
        <v>2520</v>
      </c>
      <c r="Q34" s="7">
        <f>IF(VLOOKUP($B$20&amp;$B34,'[20]Lagos State'!$E:$AE,COLUMN(Q$1)-2,FALSE)="NULL",0,VLOOKUP($B$20&amp;$B34,'[20]Lagos State'!$E:$AE,COLUMN(Q$1)-2,FALSE))</f>
        <v>2670</v>
      </c>
      <c r="R34" s="7">
        <f>IF(VLOOKUP($B$20&amp;$B34,'[20]Lagos State'!$E:$AE,COLUMN(R$1)-2,FALSE)="NULL",0,VLOOKUP($B$20&amp;$B34,'[20]Lagos State'!$E:$AE,COLUMN(R$1)-2,FALSE))</f>
        <v>3420</v>
      </c>
      <c r="S34" s="7">
        <f>IF(VLOOKUP($B$20&amp;$B34,'[20]Lagos State'!$E:$AE,COLUMN(S$1)-2,FALSE)="NULL",0,VLOOKUP($B$20&amp;$B34,'[20]Lagos State'!$E:$AE,COLUMN(S$1)-2,FALSE))</f>
        <v>5990</v>
      </c>
      <c r="T34" s="7">
        <f>IF(VLOOKUP($B$20&amp;$B34,'[20]Lagos State'!$E:$AE,COLUMN(T$1)-2,FALSE)="NULL",0,VLOOKUP($B$20&amp;$B34,'[20]Lagos State'!$E:$AE,COLUMN(T$1)-2,FALSE))</f>
        <v>5980</v>
      </c>
      <c r="U34" s="7">
        <f>IF(VLOOKUP($B$20&amp;$B34,'[20]Lagos State'!$E:$AE,COLUMN(U$1)-2,FALSE)="NULL",0,VLOOKUP($B$20&amp;$B34,'[20]Lagos State'!$E:$AE,COLUMN(U$1)-2,FALSE))</f>
        <v>2620</v>
      </c>
      <c r="V34" s="7">
        <f>IF(VLOOKUP($B$20&amp;$B34,'[20]Lagos State'!$E:$AE,COLUMN(V$1)-2,FALSE)="NULL",0,VLOOKUP($B$20&amp;$B34,'[20]Lagos State'!$E:$AE,COLUMN(V$1)-2,FALSE))</f>
        <v>3090</v>
      </c>
      <c r="W34" s="7">
        <f>IF(VLOOKUP($B$20&amp;$B34,'[20]Lagos State'!$E:$AE,COLUMN(W$1)-2,FALSE)="NULL",0,VLOOKUP($B$20&amp;$B34,'[20]Lagos State'!$E:$AE,COLUMN(W$1)-2,FALSE))</f>
        <v>4440</v>
      </c>
      <c r="X34" s="7">
        <f>IF(VLOOKUP($B$20&amp;$B34,'[20]Lagos State'!$E:$AE,COLUMN(X$1)-2,FALSE)="NULL",0,VLOOKUP($B$20&amp;$B34,'[20]Lagos State'!$E:$AE,COLUMN(X$1)-2,FALSE))</f>
        <v>3480</v>
      </c>
      <c r="Y34" s="7">
        <f>IF(VLOOKUP($B$20&amp;$B34,'[20]Lagos State'!$E:$AE,COLUMN(Y$1)-2,FALSE)="NULL",0,VLOOKUP($B$20&amp;$B34,'[20]Lagos State'!$E:$AE,COLUMN(Y$1)-2,FALSE))</f>
        <v>4220</v>
      </c>
      <c r="Z34" s="7">
        <f>IF(VLOOKUP($B$20&amp;$B34,'[20]Lagos State'!$E:$AE,COLUMN(Z$1)-2,FALSE)="NULL",0,VLOOKUP($B$20&amp;$B34,'[20]Lagos State'!$E:$AE,COLUMN(Z$1)-2,FALSE))</f>
        <v>3160</v>
      </c>
      <c r="AA34" s="7">
        <f>IF(VLOOKUP($B$20&amp;$B34,'[20]Lagos State'!$E:$AE,COLUMN(AA$1)-2,FALSE)="NULL",0,VLOOKUP($B$20&amp;$B34,'[20]Lagos State'!$E:$AE,COLUMN(AA$1)-2,FALSE))</f>
        <v>3860</v>
      </c>
      <c r="AB34" s="7">
        <f>IF(VLOOKUP($B$20&amp;$B34,'[20]Lagos State'!$E:$AE,COLUMN(AB$1)-2,FALSE)="NULL",0,VLOOKUP($B$20&amp;$B34,'[20]Lagos State'!$E:$AE,COLUMN(AB$1)-2,FALSE))</f>
        <v>2150</v>
      </c>
      <c r="AC34" s="7">
        <f>IF(VLOOKUP($B$20&amp;$B34,'[20]Lagos State'!$E:$AE,COLUMN(AC$1)-2,FALSE)="NULL",0,VLOOKUP($B$20&amp;$B34,'[20]Lagos State'!$E:$AE,COLUMN(AC$1)-2,FALSE))</f>
        <v>2090</v>
      </c>
      <c r="AF34" s="7">
        <f>AB34</f>
        <v>2150</v>
      </c>
      <c r="AG34" s="7">
        <f>AC34</f>
        <v>2090</v>
      </c>
      <c r="AH34" s="7">
        <f>VLOOKUP($A$3&amp;$B$20&amp;$B34,'[14]Paga All'!$G$1:$J$3000,4,FALSE)</f>
        <v>3760</v>
      </c>
      <c r="AI34" s="7">
        <f>VLOOKUP($A$3&amp;$B$20&amp;$B34,'[15]Paga all'!$F:$G,2,FALSE)</f>
        <v>120</v>
      </c>
      <c r="AJ34" s="7">
        <f>VLOOKUP($A$3&amp;$B$20&amp;$B34,'[16]Paga all'!$F$2:$G$1470,2,FALSE)</f>
        <v>480</v>
      </c>
      <c r="AK34" s="9">
        <f t="shared" ref="AK34:BO34" si="37">AK26*AK33</f>
        <v>1032.7485380116962</v>
      </c>
      <c r="AL34" s="9">
        <f t="shared" si="37"/>
        <v>1342.5730994152048</v>
      </c>
      <c r="AM34" s="9">
        <f t="shared" si="37"/>
        <v>1342.5730994152048</v>
      </c>
      <c r="AN34" s="9">
        <f t="shared" si="37"/>
        <v>1342.5730994152048</v>
      </c>
      <c r="AO34" s="9">
        <f t="shared" si="37"/>
        <v>1342.5730994152048</v>
      </c>
      <c r="AP34" s="9">
        <f t="shared" si="37"/>
        <v>1342.5730994152048</v>
      </c>
      <c r="AQ34" s="9">
        <f t="shared" si="37"/>
        <v>1342.5730994152048</v>
      </c>
      <c r="AR34" s="9">
        <f t="shared" si="37"/>
        <v>1342.5730994152048</v>
      </c>
      <c r="AS34" s="9">
        <f t="shared" si="37"/>
        <v>1342.5730994152048</v>
      </c>
      <c r="AT34" s="9">
        <f t="shared" si="37"/>
        <v>1342.5730994152048</v>
      </c>
      <c r="AU34" s="9">
        <f t="shared" si="37"/>
        <v>1342.5730994152048</v>
      </c>
      <c r="AV34" s="9">
        <f t="shared" si="37"/>
        <v>1342.5730994152048</v>
      </c>
      <c r="AW34" s="9">
        <f t="shared" si="37"/>
        <v>1342.5730994152048</v>
      </c>
      <c r="AX34" s="9">
        <f t="shared" si="37"/>
        <v>1342.5730994152048</v>
      </c>
      <c r="AY34" s="9">
        <f t="shared" si="37"/>
        <v>1342.5730994152048</v>
      </c>
      <c r="AZ34" s="9">
        <f t="shared" si="37"/>
        <v>1342.5730994152048</v>
      </c>
      <c r="BA34" s="9">
        <f t="shared" si="37"/>
        <v>1342.5730994152048</v>
      </c>
      <c r="BB34" s="9">
        <f t="shared" si="37"/>
        <v>1342.5730994152048</v>
      </c>
      <c r="BC34" s="9">
        <f t="shared" si="37"/>
        <v>1342.5730994152048</v>
      </c>
      <c r="BD34" s="9">
        <f t="shared" si="37"/>
        <v>1342.5730994152048</v>
      </c>
      <c r="BE34" s="9">
        <f t="shared" si="37"/>
        <v>1342.5730994152048</v>
      </c>
      <c r="BF34" s="9">
        <f t="shared" si="37"/>
        <v>1342.5730994152048</v>
      </c>
      <c r="BG34" s="9">
        <f t="shared" si="37"/>
        <v>1342.5730994152048</v>
      </c>
      <c r="BH34" s="9">
        <f t="shared" si="37"/>
        <v>1342.5730994152048</v>
      </c>
      <c r="BI34" s="9">
        <f t="shared" si="37"/>
        <v>1342.5730994152048</v>
      </c>
      <c r="BJ34" s="9">
        <f t="shared" si="37"/>
        <v>1342.5730994152048</v>
      </c>
      <c r="BK34" s="9">
        <f t="shared" si="37"/>
        <v>1342.5730994152048</v>
      </c>
      <c r="BL34" s="9">
        <f t="shared" si="37"/>
        <v>1342.5730994152048</v>
      </c>
      <c r="BM34" s="9">
        <f t="shared" si="37"/>
        <v>1342.5730994152048</v>
      </c>
      <c r="BN34" s="9">
        <f t="shared" si="37"/>
        <v>1342.5730994152048</v>
      </c>
      <c r="BO34" s="9">
        <f t="shared" si="37"/>
        <v>1342.5730994152048</v>
      </c>
    </row>
    <row r="36" spans="2:67" x14ac:dyDescent="0.25">
      <c r="B36" s="1" t="s">
        <v>108</v>
      </c>
      <c r="D36" s="240"/>
      <c r="E36" s="240"/>
      <c r="F36" s="240"/>
      <c r="G36" s="240"/>
      <c r="H36" s="240"/>
      <c r="I36" s="240"/>
      <c r="J36" s="240"/>
      <c r="K36" s="240"/>
      <c r="L36" s="240"/>
      <c r="M36" s="240"/>
      <c r="N36" s="240"/>
      <c r="O36" s="240"/>
      <c r="P36" s="240"/>
      <c r="Q36" s="240"/>
      <c r="R36" s="240"/>
      <c r="S36" s="240"/>
      <c r="T36" s="240"/>
      <c r="U36" s="240"/>
      <c r="V36" s="240"/>
      <c r="W36" s="240"/>
      <c r="X36" s="240"/>
      <c r="Y36" s="240"/>
      <c r="Z36" s="240"/>
      <c r="AA36" s="234">
        <f>RATE((COUNT($L$1:$O$1)),,-$K37,$O37)</f>
        <v>0.49007410016447317</v>
      </c>
      <c r="AB36" s="234">
        <f>RATE((COUNT($L$1:$O$1)),,-$K37,$O37)</f>
        <v>0.49007410016447317</v>
      </c>
      <c r="AC36" s="234">
        <f>RATE((COUNT($Q$1:$AC$1)),,-$P37,$AC37)</f>
        <v>0.12141679484130387</v>
      </c>
      <c r="AF36" s="234"/>
      <c r="AG36" s="234"/>
      <c r="AH36" s="234"/>
      <c r="AI36" s="234"/>
    </row>
    <row r="37" spans="2:67" x14ac:dyDescent="0.25">
      <c r="B37" s="242" t="s">
        <v>137</v>
      </c>
      <c r="D37" s="243"/>
      <c r="E37" s="243"/>
      <c r="F37" s="243"/>
      <c r="G37" s="243"/>
      <c r="H37" s="243"/>
      <c r="I37" s="243"/>
      <c r="J37" s="243"/>
      <c r="K37" s="243">
        <f t="shared" ref="K37:AC37" si="38">K44+K45</f>
        <v>57</v>
      </c>
      <c r="L37" s="243">
        <f t="shared" si="38"/>
        <v>205</v>
      </c>
      <c r="M37" s="243">
        <f t="shared" si="38"/>
        <v>275</v>
      </c>
      <c r="N37" s="243">
        <f t="shared" si="38"/>
        <v>287</v>
      </c>
      <c r="O37" s="243">
        <f t="shared" si="38"/>
        <v>281</v>
      </c>
      <c r="P37" s="243">
        <f t="shared" si="38"/>
        <v>257</v>
      </c>
      <c r="Q37" s="243">
        <f t="shared" si="38"/>
        <v>336</v>
      </c>
      <c r="R37" s="243">
        <f t="shared" si="38"/>
        <v>417</v>
      </c>
      <c r="S37" s="243">
        <f t="shared" si="38"/>
        <v>492</v>
      </c>
      <c r="T37" s="243">
        <f t="shared" si="38"/>
        <v>516</v>
      </c>
      <c r="U37" s="243">
        <f t="shared" si="38"/>
        <v>565</v>
      </c>
      <c r="V37" s="243">
        <f t="shared" si="38"/>
        <v>743</v>
      </c>
      <c r="W37" s="243">
        <f t="shared" si="38"/>
        <v>977</v>
      </c>
      <c r="X37" s="243">
        <f t="shared" si="38"/>
        <v>1142</v>
      </c>
      <c r="Y37" s="243">
        <f t="shared" si="38"/>
        <v>1221</v>
      </c>
      <c r="Z37" s="243">
        <f t="shared" si="38"/>
        <v>1210</v>
      </c>
      <c r="AA37" s="243">
        <f t="shared" si="38"/>
        <v>1214</v>
      </c>
      <c r="AB37" s="243">
        <f>AB44+AB45</f>
        <v>1149</v>
      </c>
      <c r="AC37" s="243">
        <f t="shared" si="38"/>
        <v>1140</v>
      </c>
      <c r="AF37" s="244">
        <f>SUM(AF44:AF45)</f>
        <v>1149</v>
      </c>
      <c r="AG37" s="244">
        <f t="shared" ref="AG37:BO37" si="39">ROUND((AF44+AF45)*(1+AG38),)</f>
        <v>1264</v>
      </c>
      <c r="AH37" s="244">
        <f t="shared" si="39"/>
        <v>1254</v>
      </c>
      <c r="AI37" s="244">
        <f t="shared" si="39"/>
        <v>1279</v>
      </c>
      <c r="AJ37" s="245">
        <f t="shared" si="39"/>
        <v>1271</v>
      </c>
      <c r="AK37" s="245">
        <f t="shared" si="39"/>
        <v>1202</v>
      </c>
      <c r="AL37" s="245">
        <f t="shared" si="39"/>
        <v>1322</v>
      </c>
      <c r="AM37" s="245">
        <f t="shared" si="39"/>
        <v>1454</v>
      </c>
      <c r="AN37" s="245">
        <f t="shared" si="39"/>
        <v>1599</v>
      </c>
      <c r="AO37" s="245">
        <f t="shared" si="39"/>
        <v>1759</v>
      </c>
      <c r="AP37" s="245">
        <f t="shared" si="39"/>
        <v>1935</v>
      </c>
      <c r="AQ37" s="245">
        <f t="shared" si="39"/>
        <v>2129</v>
      </c>
      <c r="AR37" s="245">
        <f t="shared" si="39"/>
        <v>2342</v>
      </c>
      <c r="AS37" s="245">
        <f t="shared" si="39"/>
        <v>2576</v>
      </c>
      <c r="AT37" s="245">
        <f t="shared" si="39"/>
        <v>2834</v>
      </c>
      <c r="AU37" s="245">
        <f t="shared" si="39"/>
        <v>3117</v>
      </c>
      <c r="AV37" s="245">
        <f t="shared" si="39"/>
        <v>3429</v>
      </c>
      <c r="AW37" s="245">
        <f t="shared" si="39"/>
        <v>3772</v>
      </c>
      <c r="AX37" s="245">
        <f t="shared" si="39"/>
        <v>4149</v>
      </c>
      <c r="AY37" s="245">
        <f t="shared" si="39"/>
        <v>4389</v>
      </c>
      <c r="AZ37" s="245">
        <f t="shared" si="39"/>
        <v>4583</v>
      </c>
      <c r="BA37" s="245">
        <f t="shared" si="39"/>
        <v>4785</v>
      </c>
      <c r="BB37" s="245">
        <f t="shared" si="39"/>
        <v>4996</v>
      </c>
      <c r="BC37" s="245">
        <f t="shared" si="39"/>
        <v>5216</v>
      </c>
      <c r="BD37" s="245">
        <f t="shared" si="39"/>
        <v>5447</v>
      </c>
      <c r="BE37" s="245">
        <f t="shared" si="39"/>
        <v>5687</v>
      </c>
      <c r="BF37" s="245">
        <f t="shared" si="39"/>
        <v>5938</v>
      </c>
      <c r="BG37" s="245">
        <f t="shared" si="39"/>
        <v>6199</v>
      </c>
      <c r="BH37" s="245">
        <f t="shared" si="39"/>
        <v>6472</v>
      </c>
      <c r="BI37" s="245">
        <f t="shared" si="39"/>
        <v>6758</v>
      </c>
      <c r="BJ37" s="245">
        <f t="shared" si="39"/>
        <v>7055</v>
      </c>
      <c r="BK37" s="245">
        <f t="shared" si="39"/>
        <v>7366</v>
      </c>
      <c r="BL37" s="245">
        <f t="shared" si="39"/>
        <v>7691</v>
      </c>
      <c r="BM37" s="245">
        <f t="shared" si="39"/>
        <v>8031</v>
      </c>
      <c r="BN37" s="245">
        <f t="shared" si="39"/>
        <v>8384</v>
      </c>
      <c r="BO37" s="245">
        <f t="shared" si="39"/>
        <v>8754</v>
      </c>
    </row>
    <row r="38" spans="2:67" x14ac:dyDescent="0.25">
      <c r="B38" s="246" t="s">
        <v>99</v>
      </c>
      <c r="C38" s="247"/>
      <c r="D38" s="248"/>
      <c r="E38" s="249"/>
      <c r="F38" s="249"/>
      <c r="G38" s="249"/>
      <c r="H38" s="249"/>
      <c r="I38" s="249"/>
      <c r="J38" s="249"/>
      <c r="K38" s="249"/>
      <c r="L38" s="249">
        <f t="shared" ref="L38:AB38" si="40">RATE(1,,-K37,L37)</f>
        <v>2.5964912280701751</v>
      </c>
      <c r="M38" s="249">
        <f t="shared" si="40"/>
        <v>0.3414634146341462</v>
      </c>
      <c r="N38" s="249">
        <f t="shared" si="40"/>
        <v>4.363636363636348E-2</v>
      </c>
      <c r="O38" s="249">
        <f t="shared" si="40"/>
        <v>-2.0905923344947657E-2</v>
      </c>
      <c r="P38" s="249">
        <f t="shared" si="40"/>
        <v>-8.5409252669039204E-2</v>
      </c>
      <c r="Q38" s="249">
        <f t="shared" si="40"/>
        <v>0.30739299610894949</v>
      </c>
      <c r="R38" s="249">
        <f t="shared" si="40"/>
        <v>0.24107142857142855</v>
      </c>
      <c r="S38" s="249">
        <f t="shared" si="40"/>
        <v>0.17985611510791361</v>
      </c>
      <c r="T38" s="249">
        <f t="shared" si="40"/>
        <v>4.8780487804878092E-2</v>
      </c>
      <c r="U38" s="249">
        <f t="shared" si="40"/>
        <v>9.4961240310077549E-2</v>
      </c>
      <c r="V38" s="249">
        <f t="shared" si="40"/>
        <v>0.31504424778761059</v>
      </c>
      <c r="W38" s="249">
        <f t="shared" si="40"/>
        <v>0.31493943472409158</v>
      </c>
      <c r="X38" s="249">
        <f t="shared" si="40"/>
        <v>0.16888433981576256</v>
      </c>
      <c r="Y38" s="249">
        <f t="shared" si="40"/>
        <v>6.9176882661996494E-2</v>
      </c>
      <c r="Z38" s="249">
        <f t="shared" si="40"/>
        <v>-9.0090090090090662E-3</v>
      </c>
      <c r="AA38" s="249">
        <f t="shared" si="40"/>
        <v>3.3057851239669382E-3</v>
      </c>
      <c r="AB38" s="249">
        <f t="shared" si="40"/>
        <v>-5.3542009884678644E-2</v>
      </c>
      <c r="AC38" s="249">
        <f>RATE(1,,-AA37,AC37)</f>
        <v>-6.0955518945634321E-2</v>
      </c>
      <c r="AD38" s="250">
        <v>0.1</v>
      </c>
      <c r="AF38" s="251">
        <f>AD38</f>
        <v>0.1</v>
      </c>
      <c r="AG38" s="251">
        <f>AF38</f>
        <v>0.1</v>
      </c>
      <c r="AH38" s="251">
        <f t="shared" ref="AH38:AW40" si="41">AG38</f>
        <v>0.1</v>
      </c>
      <c r="AI38" s="251">
        <f t="shared" si="41"/>
        <v>0.1</v>
      </c>
      <c r="AJ38" s="252">
        <f t="shared" si="41"/>
        <v>0.1</v>
      </c>
      <c r="AK38" s="252">
        <f t="shared" si="41"/>
        <v>0.1</v>
      </c>
      <c r="AL38" s="252">
        <f>AD38</f>
        <v>0.1</v>
      </c>
      <c r="AM38" s="252">
        <f t="shared" si="41"/>
        <v>0.1</v>
      </c>
      <c r="AN38" s="252">
        <f t="shared" si="41"/>
        <v>0.1</v>
      </c>
      <c r="AO38" s="252">
        <f t="shared" si="41"/>
        <v>0.1</v>
      </c>
      <c r="AP38" s="252">
        <f t="shared" si="41"/>
        <v>0.1</v>
      </c>
      <c r="AQ38" s="252">
        <f t="shared" si="41"/>
        <v>0.1</v>
      </c>
      <c r="AR38" s="252">
        <f t="shared" si="41"/>
        <v>0.1</v>
      </c>
      <c r="AS38" s="252">
        <f t="shared" si="41"/>
        <v>0.1</v>
      </c>
      <c r="AT38" s="252">
        <f t="shared" si="41"/>
        <v>0.1</v>
      </c>
      <c r="AU38" s="252">
        <f t="shared" si="41"/>
        <v>0.1</v>
      </c>
      <c r="AV38" s="252">
        <f t="shared" si="41"/>
        <v>0.1</v>
      </c>
      <c r="AW38" s="252">
        <f t="shared" si="41"/>
        <v>0.1</v>
      </c>
      <c r="AX38" s="252">
        <f t="shared" ref="AX38:BM42" si="42">AW38</f>
        <v>0.1</v>
      </c>
      <c r="AY38" s="252">
        <f t="shared" si="42"/>
        <v>0.1</v>
      </c>
      <c r="AZ38" s="252">
        <f t="shared" si="42"/>
        <v>0.1</v>
      </c>
      <c r="BA38" s="252">
        <f t="shared" si="42"/>
        <v>0.1</v>
      </c>
      <c r="BB38" s="252">
        <f t="shared" si="42"/>
        <v>0.1</v>
      </c>
      <c r="BC38" s="252">
        <f t="shared" si="42"/>
        <v>0.1</v>
      </c>
      <c r="BD38" s="252">
        <f t="shared" si="42"/>
        <v>0.1</v>
      </c>
      <c r="BE38" s="252">
        <f t="shared" si="42"/>
        <v>0.1</v>
      </c>
      <c r="BF38" s="252">
        <f t="shared" si="42"/>
        <v>0.1</v>
      </c>
      <c r="BG38" s="252">
        <f t="shared" si="42"/>
        <v>0.1</v>
      </c>
      <c r="BH38" s="252">
        <f t="shared" si="42"/>
        <v>0.1</v>
      </c>
      <c r="BI38" s="252">
        <f t="shared" si="42"/>
        <v>0.1</v>
      </c>
      <c r="BJ38" s="252">
        <f t="shared" si="42"/>
        <v>0.1</v>
      </c>
      <c r="BK38" s="252">
        <f t="shared" si="42"/>
        <v>0.1</v>
      </c>
      <c r="BL38" s="252">
        <f t="shared" si="42"/>
        <v>0.1</v>
      </c>
      <c r="BM38" s="252">
        <f t="shared" si="42"/>
        <v>0.1</v>
      </c>
      <c r="BN38" s="252">
        <f t="shared" ref="BN38:BO42" si="43">BM38</f>
        <v>0.1</v>
      </c>
      <c r="BO38" s="252">
        <f t="shared" si="43"/>
        <v>0.1</v>
      </c>
    </row>
    <row r="39" spans="2:67" x14ac:dyDescent="0.25">
      <c r="B39" s="246" t="s">
        <v>101</v>
      </c>
      <c r="C39" s="247"/>
      <c r="D39" s="253"/>
      <c r="E39" s="253"/>
      <c r="F39" s="253"/>
      <c r="G39" s="253"/>
      <c r="H39" s="253"/>
      <c r="I39" s="253"/>
      <c r="J39" s="253"/>
      <c r="K39" s="253">
        <f t="shared" ref="K39:AC39" si="44">K45/K37</f>
        <v>0</v>
      </c>
      <c r="L39" s="253">
        <f t="shared" si="44"/>
        <v>7.3170731707317069E-2</v>
      </c>
      <c r="M39" s="253">
        <f t="shared" si="44"/>
        <v>0.2</v>
      </c>
      <c r="N39" s="253">
        <f t="shared" si="44"/>
        <v>0.1951219512195122</v>
      </c>
      <c r="O39" s="253">
        <f t="shared" si="44"/>
        <v>0.35943060498220641</v>
      </c>
      <c r="P39" s="253">
        <f t="shared" si="44"/>
        <v>0.19844357976653695</v>
      </c>
      <c r="Q39" s="253">
        <f t="shared" si="44"/>
        <v>0.12202380952380952</v>
      </c>
      <c r="R39" s="253">
        <f t="shared" si="44"/>
        <v>0.11510791366906475</v>
      </c>
      <c r="S39" s="253">
        <f t="shared" si="44"/>
        <v>0.13617886178861788</v>
      </c>
      <c r="T39" s="253">
        <f t="shared" si="44"/>
        <v>0.16279069767441862</v>
      </c>
      <c r="U39" s="253">
        <f t="shared" si="44"/>
        <v>0.13628318584070798</v>
      </c>
      <c r="V39" s="253">
        <f t="shared" si="44"/>
        <v>0.11843876177658143</v>
      </c>
      <c r="W39" s="253">
        <f t="shared" si="44"/>
        <v>6.6530194472876156E-2</v>
      </c>
      <c r="X39" s="253">
        <f t="shared" si="44"/>
        <v>0.10683012259194395</v>
      </c>
      <c r="Y39" s="253">
        <f t="shared" si="44"/>
        <v>0.11138411138411139</v>
      </c>
      <c r="Z39" s="253">
        <f t="shared" si="44"/>
        <v>0.10413223140495868</v>
      </c>
      <c r="AA39" s="253">
        <f t="shared" si="44"/>
        <v>0.13014827018121911</v>
      </c>
      <c r="AB39" s="253">
        <f>AB45/AB37</f>
        <v>0.14969538729329851</v>
      </c>
      <c r="AC39" s="253">
        <f t="shared" si="44"/>
        <v>0.11228070175438597</v>
      </c>
      <c r="AD39" s="250">
        <v>0.1</v>
      </c>
      <c r="AF39" s="289">
        <v>0.125</v>
      </c>
      <c r="AG39" s="289">
        <f>AF39</f>
        <v>0.125</v>
      </c>
      <c r="AH39" s="289">
        <f t="shared" si="41"/>
        <v>0.125</v>
      </c>
      <c r="AI39" s="289">
        <f t="shared" si="41"/>
        <v>0.125</v>
      </c>
      <c r="AJ39" s="267">
        <v>0.11749999999999999</v>
      </c>
      <c r="AK39" s="267">
        <v>0.105</v>
      </c>
      <c r="AL39" s="252">
        <f>AD39</f>
        <v>0.1</v>
      </c>
      <c r="AM39" s="252">
        <f t="shared" si="41"/>
        <v>0.1</v>
      </c>
      <c r="AN39" s="252">
        <f t="shared" si="41"/>
        <v>0.1</v>
      </c>
      <c r="AO39" s="252">
        <f t="shared" si="41"/>
        <v>0.1</v>
      </c>
      <c r="AP39" s="252">
        <f t="shared" si="41"/>
        <v>0.1</v>
      </c>
      <c r="AQ39" s="252">
        <f t="shared" si="41"/>
        <v>0.1</v>
      </c>
      <c r="AR39" s="252">
        <f t="shared" si="41"/>
        <v>0.1</v>
      </c>
      <c r="AS39" s="252">
        <f t="shared" si="41"/>
        <v>0.1</v>
      </c>
      <c r="AT39" s="252">
        <f t="shared" si="41"/>
        <v>0.1</v>
      </c>
      <c r="AU39" s="252">
        <f t="shared" si="41"/>
        <v>0.1</v>
      </c>
      <c r="AV39" s="252">
        <f t="shared" si="41"/>
        <v>0.1</v>
      </c>
      <c r="AW39" s="252">
        <f t="shared" si="41"/>
        <v>0.1</v>
      </c>
      <c r="AX39" s="252">
        <f t="shared" si="42"/>
        <v>0.1</v>
      </c>
      <c r="AY39" s="252">
        <f t="shared" si="42"/>
        <v>0.1</v>
      </c>
      <c r="AZ39" s="252">
        <f t="shared" si="42"/>
        <v>0.1</v>
      </c>
      <c r="BA39" s="252">
        <f t="shared" si="42"/>
        <v>0.1</v>
      </c>
      <c r="BB39" s="252">
        <f t="shared" si="42"/>
        <v>0.1</v>
      </c>
      <c r="BC39" s="252">
        <f t="shared" si="42"/>
        <v>0.1</v>
      </c>
      <c r="BD39" s="252">
        <f t="shared" si="42"/>
        <v>0.1</v>
      </c>
      <c r="BE39" s="252">
        <f t="shared" si="42"/>
        <v>0.1</v>
      </c>
      <c r="BF39" s="252">
        <f t="shared" si="42"/>
        <v>0.1</v>
      </c>
      <c r="BG39" s="252">
        <f t="shared" si="42"/>
        <v>0.1</v>
      </c>
      <c r="BH39" s="252">
        <f t="shared" si="42"/>
        <v>0.1</v>
      </c>
      <c r="BI39" s="252">
        <f t="shared" si="42"/>
        <v>0.1</v>
      </c>
      <c r="BJ39" s="252">
        <f t="shared" si="42"/>
        <v>0.1</v>
      </c>
      <c r="BK39" s="252">
        <f t="shared" si="42"/>
        <v>0.1</v>
      </c>
      <c r="BL39" s="252">
        <f t="shared" si="42"/>
        <v>0.1</v>
      </c>
      <c r="BM39" s="252">
        <f t="shared" si="42"/>
        <v>0.1</v>
      </c>
      <c r="BN39" s="252">
        <f t="shared" si="43"/>
        <v>0.1</v>
      </c>
      <c r="BO39" s="252">
        <f t="shared" si="43"/>
        <v>0.1</v>
      </c>
    </row>
    <row r="40" spans="2:67" x14ac:dyDescent="0.25">
      <c r="B40" s="246" t="s">
        <v>133</v>
      </c>
      <c r="C40" s="247"/>
      <c r="D40" s="255"/>
      <c r="E40" s="255"/>
      <c r="F40" s="255"/>
      <c r="G40" s="255"/>
      <c r="H40" s="255"/>
      <c r="I40" s="255"/>
      <c r="J40" s="255"/>
      <c r="K40" s="255">
        <f t="shared" ref="K40:AC40" si="45">K46/K44</f>
        <v>2.6140350877192984</v>
      </c>
      <c r="L40" s="255">
        <f t="shared" si="45"/>
        <v>5.5105263157894733</v>
      </c>
      <c r="M40" s="255">
        <f t="shared" si="45"/>
        <v>6.7045454545454541</v>
      </c>
      <c r="N40" s="255">
        <f t="shared" si="45"/>
        <v>6.774891774891775</v>
      </c>
      <c r="O40" s="255">
        <f t="shared" si="45"/>
        <v>8.9277777777777771</v>
      </c>
      <c r="P40" s="255">
        <f t="shared" si="45"/>
        <v>7.8689320388349513</v>
      </c>
      <c r="Q40" s="255">
        <f t="shared" si="45"/>
        <v>9.0677966101694913</v>
      </c>
      <c r="R40" s="255">
        <f t="shared" si="45"/>
        <v>11.620596205962059</v>
      </c>
      <c r="S40" s="255">
        <f t="shared" si="45"/>
        <v>13.8</v>
      </c>
      <c r="T40" s="255">
        <f t="shared" si="45"/>
        <v>13.402777777777779</v>
      </c>
      <c r="U40" s="255">
        <f t="shared" si="45"/>
        <v>16.928278688524589</v>
      </c>
      <c r="V40" s="255">
        <f t="shared" si="45"/>
        <v>17.677862595419846</v>
      </c>
      <c r="W40" s="255">
        <f t="shared" si="45"/>
        <v>15.504385964912281</v>
      </c>
      <c r="X40" s="255">
        <f t="shared" si="45"/>
        <v>16.927450980392155</v>
      </c>
      <c r="Y40" s="255">
        <f t="shared" si="45"/>
        <v>16.066359447004608</v>
      </c>
      <c r="Z40" s="255">
        <f t="shared" si="45"/>
        <v>16.186346863468636</v>
      </c>
      <c r="AA40" s="255">
        <f t="shared" si="45"/>
        <v>17.423295454545453</v>
      </c>
      <c r="AB40" s="255">
        <f>AB46/AB44</f>
        <v>16.361310133060389</v>
      </c>
      <c r="AC40" s="255">
        <f t="shared" si="45"/>
        <v>18.867588932806324</v>
      </c>
      <c r="AD40" s="256">
        <v>30</v>
      </c>
      <c r="AF40" s="268">
        <v>18</v>
      </c>
      <c r="AG40" s="268">
        <f>AF40</f>
        <v>18</v>
      </c>
      <c r="AH40" s="268">
        <v>19</v>
      </c>
      <c r="AI40" s="268">
        <v>20</v>
      </c>
      <c r="AJ40" s="268">
        <v>25</v>
      </c>
      <c r="AK40" s="268">
        <v>27.5</v>
      </c>
      <c r="AL40" s="258">
        <f>AD40</f>
        <v>30</v>
      </c>
      <c r="AM40" s="258">
        <f t="shared" si="41"/>
        <v>30</v>
      </c>
      <c r="AN40" s="258">
        <f t="shared" si="41"/>
        <v>30</v>
      </c>
      <c r="AO40" s="258">
        <f t="shared" si="41"/>
        <v>30</v>
      </c>
      <c r="AP40" s="258">
        <f t="shared" si="41"/>
        <v>30</v>
      </c>
      <c r="AQ40" s="258">
        <f t="shared" si="41"/>
        <v>30</v>
      </c>
      <c r="AR40" s="268">
        <v>31</v>
      </c>
      <c r="AS40" s="268">
        <v>32</v>
      </c>
      <c r="AT40" s="268">
        <v>33</v>
      </c>
      <c r="AU40" s="258">
        <f t="shared" si="41"/>
        <v>33</v>
      </c>
      <c r="AV40" s="258">
        <f t="shared" si="41"/>
        <v>33</v>
      </c>
      <c r="AW40" s="258">
        <f t="shared" si="41"/>
        <v>33</v>
      </c>
      <c r="AX40" s="258">
        <f t="shared" si="42"/>
        <v>33</v>
      </c>
      <c r="AY40" s="258">
        <f t="shared" si="42"/>
        <v>33</v>
      </c>
      <c r="AZ40" s="258">
        <f t="shared" si="42"/>
        <v>33</v>
      </c>
      <c r="BA40" s="258">
        <f t="shared" si="42"/>
        <v>33</v>
      </c>
      <c r="BB40" s="258">
        <f t="shared" si="42"/>
        <v>33</v>
      </c>
      <c r="BC40" s="268">
        <v>34</v>
      </c>
      <c r="BD40" s="258">
        <f t="shared" si="42"/>
        <v>34</v>
      </c>
      <c r="BE40" s="258">
        <f t="shared" si="42"/>
        <v>34</v>
      </c>
      <c r="BF40" s="258">
        <f t="shared" si="42"/>
        <v>34</v>
      </c>
      <c r="BG40" s="258">
        <f t="shared" si="42"/>
        <v>34</v>
      </c>
      <c r="BH40" s="258">
        <f t="shared" si="42"/>
        <v>34</v>
      </c>
      <c r="BI40" s="258">
        <f t="shared" si="42"/>
        <v>34</v>
      </c>
      <c r="BJ40" s="258">
        <f t="shared" si="42"/>
        <v>34</v>
      </c>
      <c r="BK40" s="258">
        <f t="shared" si="42"/>
        <v>34</v>
      </c>
      <c r="BL40" s="258">
        <f t="shared" si="42"/>
        <v>34</v>
      </c>
      <c r="BM40" s="258">
        <f t="shared" si="42"/>
        <v>34</v>
      </c>
      <c r="BN40" s="258">
        <f t="shared" si="43"/>
        <v>34</v>
      </c>
      <c r="BO40" s="258">
        <f t="shared" si="43"/>
        <v>34</v>
      </c>
    </row>
    <row r="41" spans="2:67" x14ac:dyDescent="0.25">
      <c r="B41" s="246" t="s">
        <v>103</v>
      </c>
      <c r="C41" s="247"/>
      <c r="D41" s="259"/>
      <c r="E41" s="259"/>
      <c r="F41" s="259"/>
      <c r="G41" s="259"/>
      <c r="H41" s="259"/>
      <c r="I41" s="259"/>
      <c r="J41" s="259"/>
      <c r="K41" s="259">
        <f t="shared" ref="K41:AA41" si="46">K49/K46</f>
        <v>122.14765100671141</v>
      </c>
      <c r="L41" s="259">
        <f t="shared" si="46"/>
        <v>118.00382043935052</v>
      </c>
      <c r="M41" s="259">
        <f t="shared" si="46"/>
        <v>120.57627118644068</v>
      </c>
      <c r="N41" s="259">
        <f t="shared" si="46"/>
        <v>119.87220447284345</v>
      </c>
      <c r="O41" s="259">
        <f t="shared" si="46"/>
        <v>121.77971375233354</v>
      </c>
      <c r="P41" s="259">
        <f t="shared" si="46"/>
        <v>121.43738433066008</v>
      </c>
      <c r="Q41" s="259">
        <f t="shared" si="46"/>
        <v>119.21495327102804</v>
      </c>
      <c r="R41" s="259">
        <f t="shared" si="46"/>
        <v>119.54291044776119</v>
      </c>
      <c r="S41" s="259">
        <f t="shared" si="46"/>
        <v>121.27024722932651</v>
      </c>
      <c r="T41" s="259">
        <f t="shared" si="46"/>
        <v>120.40587219343696</v>
      </c>
      <c r="U41" s="259">
        <f t="shared" si="46"/>
        <v>120.74809345115604</v>
      </c>
      <c r="V41" s="259">
        <f t="shared" si="46"/>
        <v>121.08990413679938</v>
      </c>
      <c r="W41" s="259">
        <f t="shared" si="46"/>
        <v>121.82814710042433</v>
      </c>
      <c r="X41" s="259">
        <f t="shared" si="46"/>
        <v>122.38503417120351</v>
      </c>
      <c r="Y41" s="259">
        <f t="shared" si="46"/>
        <v>121.31138136759982</v>
      </c>
      <c r="Z41" s="259">
        <f t="shared" si="46"/>
        <v>122.25293514191269</v>
      </c>
      <c r="AA41" s="259">
        <f t="shared" si="46"/>
        <v>148.88309147236262</v>
      </c>
      <c r="AB41" s="259">
        <f>AB49/AB46</f>
        <v>149.31185486393494</v>
      </c>
      <c r="AC41" s="259">
        <f>AC49/AC46</f>
        <v>149.95286477427464</v>
      </c>
      <c r="AD41" s="275">
        <f>SUM(AA49:AC49)/SUM(AA46:AC46)</f>
        <v>149.39320842215491</v>
      </c>
      <c r="AF41" s="261">
        <f>AD41</f>
        <v>149.39320842215491</v>
      </c>
      <c r="AG41" s="261">
        <f>AF41</f>
        <v>149.39320842215491</v>
      </c>
      <c r="AH41" s="261">
        <f t="shared" ref="AH41:AW42" si="47">AG41</f>
        <v>149.39320842215491</v>
      </c>
      <c r="AI41" s="261">
        <f t="shared" si="47"/>
        <v>149.39320842215491</v>
      </c>
      <c r="AJ41" s="262">
        <f t="shared" si="47"/>
        <v>149.39320842215491</v>
      </c>
      <c r="AK41" s="262">
        <f t="shared" si="47"/>
        <v>149.39320842215491</v>
      </c>
      <c r="AL41" s="262">
        <f>AD41</f>
        <v>149.39320842215491</v>
      </c>
      <c r="AM41" s="262">
        <f t="shared" si="47"/>
        <v>149.39320842215491</v>
      </c>
      <c r="AN41" s="262">
        <f t="shared" si="47"/>
        <v>149.39320842215491</v>
      </c>
      <c r="AO41" s="262">
        <f t="shared" si="47"/>
        <v>149.39320842215491</v>
      </c>
      <c r="AP41" s="262">
        <f t="shared" si="47"/>
        <v>149.39320842215491</v>
      </c>
      <c r="AQ41" s="262">
        <f t="shared" si="47"/>
        <v>149.39320842215491</v>
      </c>
      <c r="AR41" s="262">
        <f t="shared" si="47"/>
        <v>149.39320842215491</v>
      </c>
      <c r="AS41" s="262">
        <f t="shared" si="47"/>
        <v>149.39320842215491</v>
      </c>
      <c r="AT41" s="262">
        <f t="shared" si="47"/>
        <v>149.39320842215491</v>
      </c>
      <c r="AU41" s="262">
        <f t="shared" si="47"/>
        <v>149.39320842215491</v>
      </c>
      <c r="AV41" s="262">
        <f t="shared" si="47"/>
        <v>149.39320842215491</v>
      </c>
      <c r="AW41" s="262">
        <f t="shared" si="47"/>
        <v>149.39320842215491</v>
      </c>
      <c r="AX41" s="262">
        <f t="shared" si="42"/>
        <v>149.39320842215491</v>
      </c>
      <c r="AY41" s="262">
        <f t="shared" si="42"/>
        <v>149.39320842215491</v>
      </c>
      <c r="AZ41" s="262">
        <f t="shared" si="42"/>
        <v>149.39320842215491</v>
      </c>
      <c r="BA41" s="262">
        <f t="shared" si="42"/>
        <v>149.39320842215491</v>
      </c>
      <c r="BB41" s="262">
        <f t="shared" si="42"/>
        <v>149.39320842215491</v>
      </c>
      <c r="BC41" s="262">
        <f t="shared" si="42"/>
        <v>149.39320842215491</v>
      </c>
      <c r="BD41" s="262">
        <f t="shared" si="42"/>
        <v>149.39320842215491</v>
      </c>
      <c r="BE41" s="262">
        <f t="shared" si="42"/>
        <v>149.39320842215491</v>
      </c>
      <c r="BF41" s="262">
        <f t="shared" si="42"/>
        <v>149.39320842215491</v>
      </c>
      <c r="BG41" s="262">
        <f t="shared" si="42"/>
        <v>149.39320842215491</v>
      </c>
      <c r="BH41" s="262">
        <f t="shared" si="42"/>
        <v>149.39320842215491</v>
      </c>
      <c r="BI41" s="262">
        <f t="shared" si="42"/>
        <v>149.39320842215491</v>
      </c>
      <c r="BJ41" s="262">
        <f t="shared" si="42"/>
        <v>149.39320842215491</v>
      </c>
      <c r="BK41" s="262">
        <f t="shared" si="42"/>
        <v>149.39320842215491</v>
      </c>
      <c r="BL41" s="262">
        <f t="shared" si="42"/>
        <v>149.39320842215491</v>
      </c>
      <c r="BM41" s="262">
        <f t="shared" si="42"/>
        <v>149.39320842215491</v>
      </c>
      <c r="BN41" s="262">
        <f t="shared" si="43"/>
        <v>149.39320842215491</v>
      </c>
      <c r="BO41" s="262">
        <f t="shared" si="43"/>
        <v>149.39320842215491</v>
      </c>
    </row>
    <row r="42" spans="2:67" x14ac:dyDescent="0.25">
      <c r="B42" s="246" t="s">
        <v>134</v>
      </c>
      <c r="C42" s="247"/>
      <c r="D42" s="253"/>
      <c r="E42" s="253"/>
      <c r="F42" s="253"/>
      <c r="G42" s="253"/>
      <c r="H42" s="253"/>
      <c r="I42" s="253"/>
      <c r="J42" s="253"/>
      <c r="K42" s="253">
        <f t="shared" ref="K42:AA42" si="48">K50/K49</f>
        <v>0.49670329670329672</v>
      </c>
      <c r="L42" s="253">
        <f t="shared" si="48"/>
        <v>0.50441116956697696</v>
      </c>
      <c r="M42" s="253">
        <f t="shared" si="48"/>
        <v>0.50868709586730387</v>
      </c>
      <c r="N42" s="253">
        <f t="shared" si="48"/>
        <v>0.51210021321961618</v>
      </c>
      <c r="O42" s="253">
        <f t="shared" si="48"/>
        <v>0.51829330608073587</v>
      </c>
      <c r="P42" s="253">
        <f t="shared" si="48"/>
        <v>0.52486664973329944</v>
      </c>
      <c r="Q42" s="253">
        <f t="shared" si="48"/>
        <v>0.51903417999372847</v>
      </c>
      <c r="R42" s="253">
        <f t="shared" si="48"/>
        <v>0.51765509168942647</v>
      </c>
      <c r="S42" s="253">
        <f t="shared" si="48"/>
        <v>0.51846748681898069</v>
      </c>
      <c r="T42" s="253">
        <f t="shared" si="48"/>
        <v>0.51785125152406231</v>
      </c>
      <c r="U42" s="253">
        <f t="shared" si="48"/>
        <v>0.5199598997493734</v>
      </c>
      <c r="V42" s="253">
        <f t="shared" si="48"/>
        <v>0.52330789529990729</v>
      </c>
      <c r="W42" s="253">
        <f t="shared" si="48"/>
        <v>0.5249644443154442</v>
      </c>
      <c r="X42" s="253">
        <f t="shared" si="48"/>
        <v>0.52740050163267238</v>
      </c>
      <c r="Y42" s="253">
        <f t="shared" si="48"/>
        <v>0.52432023454863574</v>
      </c>
      <c r="Z42" s="253">
        <f t="shared" si="48"/>
        <v>0.50099531479452697</v>
      </c>
      <c r="AA42" s="253">
        <f t="shared" si="48"/>
        <v>0.42769685686124193</v>
      </c>
      <c r="AB42" s="253">
        <f>AB50/AB49</f>
        <v>0.4223986592646905</v>
      </c>
      <c r="AC42" s="253">
        <f>AC50/AC49</f>
        <v>0.42283109807208719</v>
      </c>
      <c r="AD42" s="288">
        <f>SUM(AA50:AC50)/SUM(AA49:AC49)</f>
        <v>0.42437024752010516</v>
      </c>
      <c r="AF42" s="254">
        <f>AD42</f>
        <v>0.42437024752010516</v>
      </c>
      <c r="AG42" s="254">
        <f>AF42</f>
        <v>0.42437024752010516</v>
      </c>
      <c r="AH42" s="254">
        <f t="shared" si="47"/>
        <v>0.42437024752010516</v>
      </c>
      <c r="AI42" s="254">
        <f t="shared" si="47"/>
        <v>0.42437024752010516</v>
      </c>
      <c r="AJ42" s="254">
        <f t="shared" si="47"/>
        <v>0.42437024752010516</v>
      </c>
      <c r="AK42" s="254">
        <f t="shared" si="47"/>
        <v>0.42437024752010516</v>
      </c>
      <c r="AL42" s="254">
        <f>AD42</f>
        <v>0.42437024752010516</v>
      </c>
      <c r="AM42" s="254">
        <f t="shared" si="47"/>
        <v>0.42437024752010516</v>
      </c>
      <c r="AN42" s="254">
        <f t="shared" si="47"/>
        <v>0.42437024752010516</v>
      </c>
      <c r="AO42" s="254">
        <f t="shared" si="47"/>
        <v>0.42437024752010516</v>
      </c>
      <c r="AP42" s="254">
        <f t="shared" si="47"/>
        <v>0.42437024752010516</v>
      </c>
      <c r="AQ42" s="254">
        <f t="shared" si="47"/>
        <v>0.42437024752010516</v>
      </c>
      <c r="AR42" s="254">
        <f t="shared" si="47"/>
        <v>0.42437024752010516</v>
      </c>
      <c r="AS42" s="254">
        <f t="shared" si="47"/>
        <v>0.42437024752010516</v>
      </c>
      <c r="AT42" s="254">
        <f t="shared" si="47"/>
        <v>0.42437024752010516</v>
      </c>
      <c r="AU42" s="254">
        <f t="shared" si="47"/>
        <v>0.42437024752010516</v>
      </c>
      <c r="AV42" s="254">
        <f t="shared" si="47"/>
        <v>0.42437024752010516</v>
      </c>
      <c r="AW42" s="254">
        <f t="shared" si="47"/>
        <v>0.42437024752010516</v>
      </c>
      <c r="AX42" s="254">
        <f t="shared" si="42"/>
        <v>0.42437024752010516</v>
      </c>
      <c r="AY42" s="254">
        <f t="shared" si="42"/>
        <v>0.42437024752010516</v>
      </c>
      <c r="AZ42" s="254">
        <f t="shared" si="42"/>
        <v>0.42437024752010516</v>
      </c>
      <c r="BA42" s="254">
        <f t="shared" si="42"/>
        <v>0.42437024752010516</v>
      </c>
      <c r="BB42" s="254">
        <f t="shared" si="42"/>
        <v>0.42437024752010516</v>
      </c>
      <c r="BC42" s="254">
        <f t="shared" si="42"/>
        <v>0.42437024752010516</v>
      </c>
      <c r="BD42" s="254">
        <f t="shared" si="42"/>
        <v>0.42437024752010516</v>
      </c>
      <c r="BE42" s="254">
        <f t="shared" si="42"/>
        <v>0.42437024752010516</v>
      </c>
      <c r="BF42" s="254">
        <f t="shared" si="42"/>
        <v>0.42437024752010516</v>
      </c>
      <c r="BG42" s="254">
        <f t="shared" si="42"/>
        <v>0.42437024752010516</v>
      </c>
      <c r="BH42" s="254">
        <f t="shared" si="42"/>
        <v>0.42437024752010516</v>
      </c>
      <c r="BI42" s="254">
        <f t="shared" si="42"/>
        <v>0.42437024752010516</v>
      </c>
      <c r="BJ42" s="254">
        <f t="shared" si="42"/>
        <v>0.42437024752010516</v>
      </c>
      <c r="BK42" s="254">
        <f t="shared" si="42"/>
        <v>0.42437024752010516</v>
      </c>
      <c r="BL42" s="254">
        <f t="shared" si="42"/>
        <v>0.42437024752010516</v>
      </c>
      <c r="BM42" s="254">
        <f t="shared" si="42"/>
        <v>0.42437024752010516</v>
      </c>
      <c r="BN42" s="254">
        <f t="shared" si="43"/>
        <v>0.42437024752010516</v>
      </c>
      <c r="BO42" s="254">
        <f t="shared" si="43"/>
        <v>0.42437024752010516</v>
      </c>
    </row>
    <row r="43" spans="2:67" x14ac:dyDescent="0.25">
      <c r="AU43" s="312"/>
      <c r="AV43" s="312"/>
    </row>
    <row r="44" spans="2:67" x14ac:dyDescent="0.25">
      <c r="B44" t="s">
        <v>279</v>
      </c>
      <c r="D44" s="7">
        <f>IF(VLOOKUP($B$36&amp;$B44,'[20]Lagos State'!$E:$AE,COLUMN(D$1)-2,FALSE)="NULL",0,VLOOKUP($B$36&amp;$B44,'[20]Lagos State'!$E:$AE,COLUMN(D$1)-2,FALSE))</f>
        <v>0</v>
      </c>
      <c r="E44" s="7">
        <f>IF(VLOOKUP($B$36&amp;$B44,'[20]Lagos State'!$E:$AE,COLUMN(E$1)-2,FALSE)="NULL",0,VLOOKUP($B$36&amp;$B44,'[20]Lagos State'!$E:$AE,COLUMN(E$1)-2,FALSE))</f>
        <v>0</v>
      </c>
      <c r="F44" s="7">
        <f>IF(VLOOKUP($B$36&amp;$B44,'[20]Lagos State'!$E:$AE,COLUMN(F$1)-2,FALSE)="NULL",0,VLOOKUP($B$36&amp;$B44,'[20]Lagos State'!$E:$AE,COLUMN(F$1)-2,FALSE))</f>
        <v>0</v>
      </c>
      <c r="G44" s="7">
        <f>IF(VLOOKUP($B$36&amp;$B44,'[20]Lagos State'!$E:$AE,COLUMN(G$1)-2,FALSE)="NULL",0,VLOOKUP($B$36&amp;$B44,'[20]Lagos State'!$E:$AE,COLUMN(G$1)-2,FALSE))</f>
        <v>0</v>
      </c>
      <c r="H44" s="7">
        <f>IF(VLOOKUP($B$36&amp;$B44,'[20]Lagos State'!$E:$AE,COLUMN(H$1)-2,FALSE)="NULL",0,VLOOKUP($B$36&amp;$B44,'[20]Lagos State'!$E:$AE,COLUMN(H$1)-2,FALSE))</f>
        <v>0</v>
      </c>
      <c r="I44" s="7">
        <f>IF(VLOOKUP($B$36&amp;$B44,'[20]Lagos State'!$E:$AE,COLUMN(I$1)-2,FALSE)="NULL",0,VLOOKUP($B$36&amp;$B44,'[20]Lagos State'!$E:$AE,COLUMN(I$1)-2,FALSE))</f>
        <v>0</v>
      </c>
      <c r="J44" s="7">
        <f>IF(VLOOKUP($B$36&amp;$B44,'[20]Lagos State'!$E:$AE,COLUMN(J$1)-2,FALSE)="NULL",0,VLOOKUP($B$36&amp;$B44,'[20]Lagos State'!$E:$AE,COLUMN(J$1)-2,FALSE))</f>
        <v>0</v>
      </c>
      <c r="K44" s="7">
        <f>IF(VLOOKUP($B$36&amp;$B44,'[20]Lagos State'!$E:$AE,COLUMN(K$1)-2,FALSE)="NULL",0,VLOOKUP($B$36&amp;$B44,'[20]Lagos State'!$E:$AE,COLUMN(K$1)-2,FALSE))</f>
        <v>57</v>
      </c>
      <c r="L44" s="7">
        <f>IF(VLOOKUP($B$36&amp;$B44,'[20]Lagos State'!$E:$AE,COLUMN(L$1)-2,FALSE)="NULL",0,VLOOKUP($B$36&amp;$B44,'[20]Lagos State'!$E:$AE,COLUMN(L$1)-2,FALSE))</f>
        <v>190</v>
      </c>
      <c r="M44" s="7">
        <f>IF(VLOOKUP($B$36&amp;$B44,'[20]Lagos State'!$E:$AE,COLUMN(M$1)-2,FALSE)="NULL",0,VLOOKUP($B$36&amp;$B44,'[20]Lagos State'!$E:$AE,COLUMN(M$1)-2,FALSE))</f>
        <v>220</v>
      </c>
      <c r="N44" s="7">
        <f>IF(VLOOKUP($B$36&amp;$B44,'[20]Lagos State'!$E:$AE,COLUMN(N$1)-2,FALSE)="NULL",0,VLOOKUP($B$36&amp;$B44,'[20]Lagos State'!$E:$AE,COLUMN(N$1)-2,FALSE))</f>
        <v>231</v>
      </c>
      <c r="O44" s="7">
        <f>IF(VLOOKUP($B$36&amp;$B44,'[20]Lagos State'!$E:$AE,COLUMN(O$1)-2,FALSE)="NULL",0,VLOOKUP($B$36&amp;$B44,'[20]Lagos State'!$E:$AE,COLUMN(O$1)-2,FALSE))</f>
        <v>180</v>
      </c>
      <c r="P44" s="7">
        <f>IF(VLOOKUP($B$36&amp;$B44,'[20]Lagos State'!$E:$AE,COLUMN(P$1)-2,FALSE)="NULL",0,VLOOKUP($B$36&amp;$B44,'[20]Lagos State'!$E:$AE,COLUMN(P$1)-2,FALSE))</f>
        <v>206</v>
      </c>
      <c r="Q44" s="7">
        <f>IF(VLOOKUP($B$36&amp;$B44,'[20]Lagos State'!$E:$AE,COLUMN(Q$1)-2,FALSE)="NULL",0,VLOOKUP($B$36&amp;$B44,'[20]Lagos State'!$E:$AE,COLUMN(Q$1)-2,FALSE))</f>
        <v>295</v>
      </c>
      <c r="R44" s="7">
        <f>IF(VLOOKUP($B$36&amp;$B44,'[20]Lagos State'!$E:$AE,COLUMN(R$1)-2,FALSE)="NULL",0,VLOOKUP($B$36&amp;$B44,'[20]Lagos State'!$E:$AE,COLUMN(R$1)-2,FALSE))</f>
        <v>369</v>
      </c>
      <c r="S44" s="7">
        <f>IF(VLOOKUP($B$36&amp;$B44,'[20]Lagos State'!$E:$AE,COLUMN(S$1)-2,FALSE)="NULL",0,VLOOKUP($B$36&amp;$B44,'[20]Lagos State'!$E:$AE,COLUMN(S$1)-2,FALSE))</f>
        <v>425</v>
      </c>
      <c r="T44" s="7">
        <f>IF(VLOOKUP($B$36&amp;$B44,'[20]Lagos State'!$E:$AE,COLUMN(T$1)-2,FALSE)="NULL",0,VLOOKUP($B$36&amp;$B44,'[20]Lagos State'!$E:$AE,COLUMN(T$1)-2,FALSE))</f>
        <v>432</v>
      </c>
      <c r="U44" s="7">
        <f>IF(VLOOKUP($B$36&amp;$B44,'[20]Lagos State'!$E:$AE,COLUMN(U$1)-2,FALSE)="NULL",0,VLOOKUP($B$36&amp;$B44,'[20]Lagos State'!$E:$AE,COLUMN(U$1)-2,FALSE))</f>
        <v>488</v>
      </c>
      <c r="V44" s="7">
        <f>IF(VLOOKUP($B$36&amp;$B44,'[20]Lagos State'!$E:$AE,COLUMN(V$1)-2,FALSE)="NULL",0,VLOOKUP($B$36&amp;$B44,'[20]Lagos State'!$E:$AE,COLUMN(V$1)-2,FALSE))</f>
        <v>655</v>
      </c>
      <c r="W44" s="7">
        <f>IF(VLOOKUP($B$36&amp;$B44,'[20]Lagos State'!$E:$AE,COLUMN(W$1)-2,FALSE)="NULL",0,VLOOKUP($B$36&amp;$B44,'[20]Lagos State'!$E:$AE,COLUMN(W$1)-2,FALSE))</f>
        <v>912</v>
      </c>
      <c r="X44" s="7">
        <f>IF(VLOOKUP($B$36&amp;$B44,'[20]Lagos State'!$E:$AE,COLUMN(X$1)-2,FALSE)="NULL",0,VLOOKUP($B$36&amp;$B44,'[20]Lagos State'!$E:$AE,COLUMN(X$1)-2,FALSE))</f>
        <v>1020</v>
      </c>
      <c r="Y44" s="7">
        <f>IF(VLOOKUP($B$36&amp;$B44,'[20]Lagos State'!$E:$AE,COLUMN(Y$1)-2,FALSE)="NULL",0,VLOOKUP($B$36&amp;$B44,'[20]Lagos State'!$E:$AE,COLUMN(Y$1)-2,FALSE))</f>
        <v>1085</v>
      </c>
      <c r="Z44" s="7">
        <f>IF(VLOOKUP($B$36&amp;$B44,'[20]Lagos State'!$E:$AE,COLUMN(Z$1)-2,FALSE)="NULL",0,VLOOKUP($B$36&amp;$B44,'[20]Lagos State'!$E:$AE,COLUMN(Z$1)-2,FALSE))</f>
        <v>1084</v>
      </c>
      <c r="AA44" s="7">
        <f>IF(VLOOKUP($B$36&amp;$B44,'[20]Lagos State'!$E:$AE,COLUMN(AA$1)-2,FALSE)="NULL",0,VLOOKUP($B$36&amp;$B44,'[20]Lagos State'!$E:$AE,COLUMN(AA$1)-2,FALSE))</f>
        <v>1056</v>
      </c>
      <c r="AB44" s="7">
        <f>IF(VLOOKUP($B$36&amp;$B44,'[20]Lagos State'!$E:$AE,COLUMN(AB$1)-2,FALSE)="NULL",0,VLOOKUP($B$36&amp;$B44,'[20]Lagos State'!$E:$AE,COLUMN(AB$1)-2,FALSE))</f>
        <v>977</v>
      </c>
      <c r="AC44" s="7">
        <f>IF(VLOOKUP($B$36&amp;$B44,'[20]Lagos State'!$E:$AE,COLUMN(AC$1)-2,FALSE)="NULL",0,VLOOKUP($B$36&amp;$B44,'[20]Lagos State'!$E:$AE,COLUMN(AC$1)-2,FALSE))</f>
        <v>1012</v>
      </c>
      <c r="AF44" s="7">
        <f t="shared" ref="AF44:AG47" si="49">AB44</f>
        <v>977</v>
      </c>
      <c r="AG44" s="7">
        <f t="shared" si="49"/>
        <v>1012</v>
      </c>
      <c r="AH44" s="7">
        <f>VLOOKUP($A$3&amp;$B$36&amp;$B44,'[14]Paga All'!$G$1:$J$3000,4,FALSE)</f>
        <v>1013</v>
      </c>
      <c r="AI44" s="7">
        <f>VLOOKUP($A$3&amp;$B$36&amp;$B44,'[15]Paga all'!$F:$G,2,FALSE)</f>
        <v>1007</v>
      </c>
      <c r="AJ44" s="7">
        <f>VLOOKUP($A$3&amp;$B$36&amp;$B44,'[16]Paga all'!$F$2:$G$1470,2,FALSE)</f>
        <v>893</v>
      </c>
      <c r="AK44" s="9">
        <f t="shared" ref="AK44:BO44" si="50">IF(ROUND((AJ44+AJ45)*(1+AK38),)&gt;=AK$3*$AD$3,AK$3*$AD$3*(1-AK39),ROUND((AJ44+AJ45)*(1+AK38),)-ROUND((AJ44+AJ45)*(1+AK38)*AK39,))</f>
        <v>1076</v>
      </c>
      <c r="AL44" s="9">
        <f t="shared" si="50"/>
        <v>1190</v>
      </c>
      <c r="AM44" s="9">
        <f t="shared" si="50"/>
        <v>1309</v>
      </c>
      <c r="AN44" s="9">
        <f t="shared" si="50"/>
        <v>1439</v>
      </c>
      <c r="AO44" s="9">
        <f t="shared" si="50"/>
        <v>1583</v>
      </c>
      <c r="AP44" s="9">
        <f t="shared" si="50"/>
        <v>1742</v>
      </c>
      <c r="AQ44" s="9">
        <f t="shared" si="50"/>
        <v>1916</v>
      </c>
      <c r="AR44" s="9">
        <f t="shared" si="50"/>
        <v>2108</v>
      </c>
      <c r="AS44" s="9">
        <f t="shared" si="50"/>
        <v>2318</v>
      </c>
      <c r="AT44" s="9">
        <f t="shared" si="50"/>
        <v>2551</v>
      </c>
      <c r="AU44" s="9">
        <f t="shared" si="50"/>
        <v>2805</v>
      </c>
      <c r="AV44" s="9">
        <f t="shared" si="50"/>
        <v>3086</v>
      </c>
      <c r="AW44" s="9">
        <f t="shared" si="50"/>
        <v>3395</v>
      </c>
      <c r="AX44" s="9">
        <f t="shared" si="50"/>
        <v>3591</v>
      </c>
      <c r="AY44" s="9">
        <f t="shared" si="50"/>
        <v>3749.625</v>
      </c>
      <c r="AZ44" s="9">
        <f t="shared" si="50"/>
        <v>3915</v>
      </c>
      <c r="BA44" s="9">
        <f t="shared" si="50"/>
        <v>4087.8</v>
      </c>
      <c r="BB44" s="9">
        <f t="shared" si="50"/>
        <v>4268.0250000000005</v>
      </c>
      <c r="BC44" s="9">
        <f t="shared" si="50"/>
        <v>4456.3500000000004</v>
      </c>
      <c r="BD44" s="9">
        <f t="shared" si="50"/>
        <v>4652.7750000000005</v>
      </c>
      <c r="BE44" s="9">
        <f t="shared" si="50"/>
        <v>4857.9750000000004</v>
      </c>
      <c r="BF44" s="9">
        <f t="shared" si="50"/>
        <v>5071.95</v>
      </c>
      <c r="BG44" s="9">
        <f t="shared" si="50"/>
        <v>5295.375</v>
      </c>
      <c r="BH44" s="9">
        <f t="shared" si="50"/>
        <v>5528.9250000000002</v>
      </c>
      <c r="BI44" s="9">
        <f t="shared" si="50"/>
        <v>5772.6</v>
      </c>
      <c r="BJ44" s="9">
        <f t="shared" si="50"/>
        <v>6027.0749999999998</v>
      </c>
      <c r="BK44" s="9">
        <f t="shared" si="50"/>
        <v>6293.0250000000005</v>
      </c>
      <c r="BL44" s="9">
        <f t="shared" si="50"/>
        <v>6570.45</v>
      </c>
      <c r="BM44" s="9">
        <f t="shared" si="50"/>
        <v>6860.0250000000005</v>
      </c>
      <c r="BN44" s="9">
        <f t="shared" si="50"/>
        <v>7162.4250000000002</v>
      </c>
      <c r="BO44" s="9">
        <f t="shared" si="50"/>
        <v>7478.3249999999998</v>
      </c>
    </row>
    <row r="45" spans="2:67" x14ac:dyDescent="0.25">
      <c r="B45" s="263" t="s">
        <v>280</v>
      </c>
      <c r="D45" s="7">
        <f>IF(VLOOKUP($B$36&amp;$B45,'[20]Lagos State'!$E:$AE,COLUMN(D$1)-2,FALSE)="NULL",0,VLOOKUP($B$36&amp;$B45,'[20]Lagos State'!$E:$AE,COLUMN(D$1)-2,FALSE))</f>
        <v>0</v>
      </c>
      <c r="E45" s="7">
        <f>IF(VLOOKUP($B$36&amp;$B45,'[20]Lagos State'!$E:$AE,COLUMN(E$1)-2,FALSE)="NULL",0,VLOOKUP($B$36&amp;$B45,'[20]Lagos State'!$E:$AE,COLUMN(E$1)-2,FALSE))</f>
        <v>0</v>
      </c>
      <c r="F45" s="7">
        <f>IF(VLOOKUP($B$36&amp;$B45,'[20]Lagos State'!$E:$AE,COLUMN(F$1)-2,FALSE)="NULL",0,VLOOKUP($B$36&amp;$B45,'[20]Lagos State'!$E:$AE,COLUMN(F$1)-2,FALSE))</f>
        <v>0</v>
      </c>
      <c r="G45" s="7">
        <f>IF(VLOOKUP($B$36&amp;$B45,'[20]Lagos State'!$E:$AE,COLUMN(G$1)-2,FALSE)="NULL",0,VLOOKUP($B$36&amp;$B45,'[20]Lagos State'!$E:$AE,COLUMN(G$1)-2,FALSE))</f>
        <v>0</v>
      </c>
      <c r="H45" s="7">
        <f>IF(VLOOKUP($B$36&amp;$B45,'[20]Lagos State'!$E:$AE,COLUMN(H$1)-2,FALSE)="NULL",0,VLOOKUP($B$36&amp;$B45,'[20]Lagos State'!$E:$AE,COLUMN(H$1)-2,FALSE))</f>
        <v>0</v>
      </c>
      <c r="I45" s="7">
        <f>IF(VLOOKUP($B$36&amp;$B45,'[20]Lagos State'!$E:$AE,COLUMN(I$1)-2,FALSE)="NULL",0,VLOOKUP($B$36&amp;$B45,'[20]Lagos State'!$E:$AE,COLUMN(I$1)-2,FALSE))</f>
        <v>0</v>
      </c>
      <c r="J45" s="7">
        <f>IF(VLOOKUP($B$36&amp;$B45,'[20]Lagos State'!$E:$AE,COLUMN(J$1)-2,FALSE)="NULL",0,VLOOKUP($B$36&amp;$B45,'[20]Lagos State'!$E:$AE,COLUMN(J$1)-2,FALSE))</f>
        <v>0</v>
      </c>
      <c r="K45" s="7">
        <f>IF(VLOOKUP($B$36&amp;$B45,'[20]Lagos State'!$E:$AE,COLUMN(K$1)-2,FALSE)="NULL",0,VLOOKUP($B$36&amp;$B45,'[20]Lagos State'!$E:$AE,COLUMN(K$1)-2,FALSE))</f>
        <v>0</v>
      </c>
      <c r="L45" s="7">
        <f>IF(VLOOKUP($B$36&amp;$B45,'[20]Lagos State'!$E:$AE,COLUMN(L$1)-2,FALSE)="NULL",0,VLOOKUP($B$36&amp;$B45,'[20]Lagos State'!$E:$AE,COLUMN(L$1)-2,FALSE))</f>
        <v>15</v>
      </c>
      <c r="M45" s="7">
        <f>IF(VLOOKUP($B$36&amp;$B45,'[20]Lagos State'!$E:$AE,COLUMN(M$1)-2,FALSE)="NULL",0,VLOOKUP($B$36&amp;$B45,'[20]Lagos State'!$E:$AE,COLUMN(M$1)-2,FALSE))</f>
        <v>55</v>
      </c>
      <c r="N45" s="7">
        <f>IF(VLOOKUP($B$36&amp;$B45,'[20]Lagos State'!$E:$AE,COLUMN(N$1)-2,FALSE)="NULL",0,VLOOKUP($B$36&amp;$B45,'[20]Lagos State'!$E:$AE,COLUMN(N$1)-2,FALSE))</f>
        <v>56</v>
      </c>
      <c r="O45" s="7">
        <f>IF(VLOOKUP($B$36&amp;$B45,'[20]Lagos State'!$E:$AE,COLUMN(O$1)-2,FALSE)="NULL",0,VLOOKUP($B$36&amp;$B45,'[20]Lagos State'!$E:$AE,COLUMN(O$1)-2,FALSE))</f>
        <v>101</v>
      </c>
      <c r="P45" s="7">
        <f>IF(VLOOKUP($B$36&amp;$B45,'[20]Lagos State'!$E:$AE,COLUMN(P$1)-2,FALSE)="NULL",0,VLOOKUP($B$36&amp;$B45,'[20]Lagos State'!$E:$AE,COLUMN(P$1)-2,FALSE))</f>
        <v>51</v>
      </c>
      <c r="Q45" s="7">
        <f>IF(VLOOKUP($B$36&amp;$B45,'[20]Lagos State'!$E:$AE,COLUMN(Q$1)-2,FALSE)="NULL",0,VLOOKUP($B$36&amp;$B45,'[20]Lagos State'!$E:$AE,COLUMN(Q$1)-2,FALSE))</f>
        <v>41</v>
      </c>
      <c r="R45" s="7">
        <f>IF(VLOOKUP($B$36&amp;$B45,'[20]Lagos State'!$E:$AE,COLUMN(R$1)-2,FALSE)="NULL",0,VLOOKUP($B$36&amp;$B45,'[20]Lagos State'!$E:$AE,COLUMN(R$1)-2,FALSE))</f>
        <v>48</v>
      </c>
      <c r="S45" s="7">
        <f>IF(VLOOKUP($B$36&amp;$B45,'[20]Lagos State'!$E:$AE,COLUMN(S$1)-2,FALSE)="NULL",0,VLOOKUP($B$36&amp;$B45,'[20]Lagos State'!$E:$AE,COLUMN(S$1)-2,FALSE))</f>
        <v>67</v>
      </c>
      <c r="T45" s="7">
        <f>IF(VLOOKUP($B$36&amp;$B45,'[20]Lagos State'!$E:$AE,COLUMN(T$1)-2,FALSE)="NULL",0,VLOOKUP($B$36&amp;$B45,'[20]Lagos State'!$E:$AE,COLUMN(T$1)-2,FALSE))</f>
        <v>84</v>
      </c>
      <c r="U45" s="7">
        <f>IF(VLOOKUP($B$36&amp;$B45,'[20]Lagos State'!$E:$AE,COLUMN(U$1)-2,FALSE)="NULL",0,VLOOKUP($B$36&amp;$B45,'[20]Lagos State'!$E:$AE,COLUMN(U$1)-2,FALSE))</f>
        <v>77</v>
      </c>
      <c r="V45" s="7">
        <f>IF(VLOOKUP($B$36&amp;$B45,'[20]Lagos State'!$E:$AE,COLUMN(V$1)-2,FALSE)="NULL",0,VLOOKUP($B$36&amp;$B45,'[20]Lagos State'!$E:$AE,COLUMN(V$1)-2,FALSE))</f>
        <v>88</v>
      </c>
      <c r="W45" s="7">
        <f>IF(VLOOKUP($B$36&amp;$B45,'[20]Lagos State'!$E:$AE,COLUMN(W$1)-2,FALSE)="NULL",0,VLOOKUP($B$36&amp;$B45,'[20]Lagos State'!$E:$AE,COLUMN(W$1)-2,FALSE))</f>
        <v>65</v>
      </c>
      <c r="X45" s="7">
        <f>IF(VLOOKUP($B$36&amp;$B45,'[20]Lagos State'!$E:$AE,COLUMN(X$1)-2,FALSE)="NULL",0,VLOOKUP($B$36&amp;$B45,'[20]Lagos State'!$E:$AE,COLUMN(X$1)-2,FALSE))</f>
        <v>122</v>
      </c>
      <c r="Y45" s="7">
        <f>IF(VLOOKUP($B$36&amp;$B45,'[20]Lagos State'!$E:$AE,COLUMN(Y$1)-2,FALSE)="NULL",0,VLOOKUP($B$36&amp;$B45,'[20]Lagos State'!$E:$AE,COLUMN(Y$1)-2,FALSE))</f>
        <v>136</v>
      </c>
      <c r="Z45" s="7">
        <f>IF(VLOOKUP($B$36&amp;$B45,'[20]Lagos State'!$E:$AE,COLUMN(Z$1)-2,FALSE)="NULL",0,VLOOKUP($B$36&amp;$B45,'[20]Lagos State'!$E:$AE,COLUMN(Z$1)-2,FALSE))</f>
        <v>126</v>
      </c>
      <c r="AA45" s="7">
        <f>IF(VLOOKUP($B$36&amp;$B45,'[20]Lagos State'!$E:$AE,COLUMN(AA$1)-2,FALSE)="NULL",0,VLOOKUP($B$36&amp;$B45,'[20]Lagos State'!$E:$AE,COLUMN(AA$1)-2,FALSE))</f>
        <v>158</v>
      </c>
      <c r="AB45" s="7">
        <f>IF(VLOOKUP($B$36&amp;$B45,'[20]Lagos State'!$E:$AE,COLUMN(AB$1)-2,FALSE)="NULL",0,VLOOKUP($B$36&amp;$B45,'[20]Lagos State'!$E:$AE,COLUMN(AB$1)-2,FALSE))</f>
        <v>172</v>
      </c>
      <c r="AC45" s="7">
        <f>IF(VLOOKUP($B$36&amp;$B45,'[20]Lagos State'!$E:$AE,COLUMN(AC$1)-2,FALSE)="NULL",0,VLOOKUP($B$36&amp;$B45,'[20]Lagos State'!$E:$AE,COLUMN(AC$1)-2,FALSE))</f>
        <v>128</v>
      </c>
      <c r="AF45" s="7">
        <f t="shared" si="49"/>
        <v>172</v>
      </c>
      <c r="AG45" s="7">
        <f t="shared" si="49"/>
        <v>128</v>
      </c>
      <c r="AH45" s="7">
        <f>VLOOKUP($A$3&amp;$B$36&amp;$B45,'[14]Paga All'!$G$1:$J$3000,4,FALSE)</f>
        <v>150</v>
      </c>
      <c r="AI45" s="7">
        <f>VLOOKUP($A$3&amp;$B$36&amp;$B45,'[15]Paga all'!$F:$G,2,FALSE)</f>
        <v>148</v>
      </c>
      <c r="AJ45" s="7">
        <f>VLOOKUP($A$3&amp;$B$36&amp;$B45,'[16]Paga all'!$F$2:$G$1470,2,FALSE)</f>
        <v>200</v>
      </c>
      <c r="AK45" s="9">
        <f t="shared" ref="AK45:BO45" si="51">IF(ROUND((AJ44+AJ45)*(1+AK38),)&gt;=AK$3*$AD$3,AK$3*$AD$3*AK39,ROUND((AJ44+AJ45)*(1+AK38),)-AK44)</f>
        <v>126</v>
      </c>
      <c r="AL45" s="9">
        <f t="shared" si="51"/>
        <v>132</v>
      </c>
      <c r="AM45" s="9">
        <f t="shared" si="51"/>
        <v>145</v>
      </c>
      <c r="AN45" s="9">
        <f t="shared" si="51"/>
        <v>160</v>
      </c>
      <c r="AO45" s="9">
        <f t="shared" si="51"/>
        <v>176</v>
      </c>
      <c r="AP45" s="9">
        <f t="shared" si="51"/>
        <v>193</v>
      </c>
      <c r="AQ45" s="9">
        <f t="shared" si="51"/>
        <v>213</v>
      </c>
      <c r="AR45" s="9">
        <f t="shared" si="51"/>
        <v>234</v>
      </c>
      <c r="AS45" s="9">
        <f t="shared" si="51"/>
        <v>258</v>
      </c>
      <c r="AT45" s="9">
        <f t="shared" si="51"/>
        <v>283</v>
      </c>
      <c r="AU45" s="9">
        <f t="shared" si="51"/>
        <v>312</v>
      </c>
      <c r="AV45" s="9">
        <f t="shared" si="51"/>
        <v>343</v>
      </c>
      <c r="AW45" s="9">
        <f t="shared" si="51"/>
        <v>377</v>
      </c>
      <c r="AX45" s="9">
        <f t="shared" si="51"/>
        <v>399</v>
      </c>
      <c r="AY45" s="9">
        <f t="shared" si="51"/>
        <v>416.625</v>
      </c>
      <c r="AZ45" s="9">
        <f t="shared" si="51"/>
        <v>435</v>
      </c>
      <c r="BA45" s="9">
        <f t="shared" si="51"/>
        <v>454.20000000000005</v>
      </c>
      <c r="BB45" s="9">
        <f t="shared" si="51"/>
        <v>474.22500000000002</v>
      </c>
      <c r="BC45" s="9">
        <f t="shared" si="51"/>
        <v>495.15000000000003</v>
      </c>
      <c r="BD45" s="9">
        <f t="shared" si="51"/>
        <v>516.97500000000002</v>
      </c>
      <c r="BE45" s="9">
        <f t="shared" si="51"/>
        <v>539.77499999999998</v>
      </c>
      <c r="BF45" s="9">
        <f t="shared" si="51"/>
        <v>563.55000000000007</v>
      </c>
      <c r="BG45" s="9">
        <f t="shared" si="51"/>
        <v>588.375</v>
      </c>
      <c r="BH45" s="9">
        <f t="shared" si="51"/>
        <v>614.32500000000005</v>
      </c>
      <c r="BI45" s="9">
        <f t="shared" si="51"/>
        <v>641.40000000000009</v>
      </c>
      <c r="BJ45" s="9">
        <f t="shared" si="51"/>
        <v>669.67500000000007</v>
      </c>
      <c r="BK45" s="9">
        <f t="shared" si="51"/>
        <v>699.22500000000002</v>
      </c>
      <c r="BL45" s="9">
        <f t="shared" si="51"/>
        <v>730.05000000000007</v>
      </c>
      <c r="BM45" s="9">
        <f t="shared" si="51"/>
        <v>762.22500000000002</v>
      </c>
      <c r="BN45" s="9">
        <f t="shared" si="51"/>
        <v>795.82500000000005</v>
      </c>
      <c r="BO45" s="9">
        <f t="shared" si="51"/>
        <v>830.92500000000007</v>
      </c>
    </row>
    <row r="46" spans="2:67" x14ac:dyDescent="0.25">
      <c r="B46" t="s">
        <v>281</v>
      </c>
      <c r="D46" s="7">
        <f>IF(VLOOKUP($B$36&amp;$B46,'[20]Lagos State'!$E:$AE,COLUMN(D$1)-2,FALSE)="NULL",0,VLOOKUP($B$36&amp;$B46,'[20]Lagos State'!$E:$AE,COLUMN(D$1)-2,FALSE))</f>
        <v>0</v>
      </c>
      <c r="E46" s="7">
        <f>IF(VLOOKUP($B$36&amp;$B46,'[20]Lagos State'!$E:$AE,COLUMN(E$1)-2,FALSE)="NULL",0,VLOOKUP($B$36&amp;$B46,'[20]Lagos State'!$E:$AE,COLUMN(E$1)-2,FALSE))</f>
        <v>0</v>
      </c>
      <c r="F46" s="7">
        <f>IF(VLOOKUP($B$36&amp;$B46,'[20]Lagos State'!$E:$AE,COLUMN(F$1)-2,FALSE)="NULL",0,VLOOKUP($B$36&amp;$B46,'[20]Lagos State'!$E:$AE,COLUMN(F$1)-2,FALSE))</f>
        <v>0</v>
      </c>
      <c r="G46" s="7">
        <f>IF(VLOOKUP($B$36&amp;$B46,'[20]Lagos State'!$E:$AE,COLUMN(G$1)-2,FALSE)="NULL",0,VLOOKUP($B$36&amp;$B46,'[20]Lagos State'!$E:$AE,COLUMN(G$1)-2,FALSE))</f>
        <v>0</v>
      </c>
      <c r="H46" s="7">
        <f>IF(VLOOKUP($B$36&amp;$B46,'[20]Lagos State'!$E:$AE,COLUMN(H$1)-2,FALSE)="NULL",0,VLOOKUP($B$36&amp;$B46,'[20]Lagos State'!$E:$AE,COLUMN(H$1)-2,FALSE))</f>
        <v>0</v>
      </c>
      <c r="I46" s="7">
        <f>IF(VLOOKUP($B$36&amp;$B46,'[20]Lagos State'!$E:$AE,COLUMN(I$1)-2,FALSE)="NULL",0,VLOOKUP($B$36&amp;$B46,'[20]Lagos State'!$E:$AE,COLUMN(I$1)-2,FALSE))</f>
        <v>0</v>
      </c>
      <c r="J46" s="7">
        <f>IF(VLOOKUP($B$36&amp;$B46,'[20]Lagos State'!$E:$AE,COLUMN(J$1)-2,FALSE)="NULL",0,VLOOKUP($B$36&amp;$B46,'[20]Lagos State'!$E:$AE,COLUMN(J$1)-2,FALSE))</f>
        <v>0</v>
      </c>
      <c r="K46" s="7">
        <f>IF(VLOOKUP($B$36&amp;$B46,'[20]Lagos State'!$E:$AE,COLUMN(K$1)-2,FALSE)="NULL",0,VLOOKUP($B$36&amp;$B46,'[20]Lagos State'!$E:$AE,COLUMN(K$1)-2,FALSE))</f>
        <v>149</v>
      </c>
      <c r="L46" s="7">
        <f>IF(VLOOKUP($B$36&amp;$B46,'[20]Lagos State'!$E:$AE,COLUMN(L$1)-2,FALSE)="NULL",0,VLOOKUP($B$36&amp;$B46,'[20]Lagos State'!$E:$AE,COLUMN(L$1)-2,FALSE))</f>
        <v>1047</v>
      </c>
      <c r="M46" s="7">
        <f>IF(VLOOKUP($B$36&amp;$B46,'[20]Lagos State'!$E:$AE,COLUMN(M$1)-2,FALSE)="NULL",0,VLOOKUP($B$36&amp;$B46,'[20]Lagos State'!$E:$AE,COLUMN(M$1)-2,FALSE))</f>
        <v>1475</v>
      </c>
      <c r="N46" s="7">
        <f>IF(VLOOKUP($B$36&amp;$B46,'[20]Lagos State'!$E:$AE,COLUMN(N$1)-2,FALSE)="NULL",0,VLOOKUP($B$36&amp;$B46,'[20]Lagos State'!$E:$AE,COLUMN(N$1)-2,FALSE))</f>
        <v>1565</v>
      </c>
      <c r="O46" s="7">
        <f>IF(VLOOKUP($B$36&amp;$B46,'[20]Lagos State'!$E:$AE,COLUMN(O$1)-2,FALSE)="NULL",0,VLOOKUP($B$36&amp;$B46,'[20]Lagos State'!$E:$AE,COLUMN(O$1)-2,FALSE))</f>
        <v>1607</v>
      </c>
      <c r="P46" s="7">
        <f>IF(VLOOKUP($B$36&amp;$B46,'[20]Lagos State'!$E:$AE,COLUMN(P$1)-2,FALSE)="NULL",0,VLOOKUP($B$36&amp;$B46,'[20]Lagos State'!$E:$AE,COLUMN(P$1)-2,FALSE))</f>
        <v>1621</v>
      </c>
      <c r="Q46" s="7">
        <f>IF(VLOOKUP($B$36&amp;$B46,'[20]Lagos State'!$E:$AE,COLUMN(Q$1)-2,FALSE)="NULL",0,VLOOKUP($B$36&amp;$B46,'[20]Lagos State'!$E:$AE,COLUMN(Q$1)-2,FALSE))</f>
        <v>2675</v>
      </c>
      <c r="R46" s="7">
        <f>IF(VLOOKUP($B$36&amp;$B46,'[20]Lagos State'!$E:$AE,COLUMN(R$1)-2,FALSE)="NULL",0,VLOOKUP($B$36&amp;$B46,'[20]Lagos State'!$E:$AE,COLUMN(R$1)-2,FALSE))</f>
        <v>4288</v>
      </c>
      <c r="S46" s="7">
        <f>IF(VLOOKUP($B$36&amp;$B46,'[20]Lagos State'!$E:$AE,COLUMN(S$1)-2,FALSE)="NULL",0,VLOOKUP($B$36&amp;$B46,'[20]Lagos State'!$E:$AE,COLUMN(S$1)-2,FALSE))</f>
        <v>5865</v>
      </c>
      <c r="T46" s="7">
        <f>IF(VLOOKUP($B$36&amp;$B46,'[20]Lagos State'!$E:$AE,COLUMN(T$1)-2,FALSE)="NULL",0,VLOOKUP($B$36&amp;$B46,'[20]Lagos State'!$E:$AE,COLUMN(T$1)-2,FALSE))</f>
        <v>5790</v>
      </c>
      <c r="U46" s="7">
        <f>IF(VLOOKUP($B$36&amp;$B46,'[20]Lagos State'!$E:$AE,COLUMN(U$1)-2,FALSE)="NULL",0,VLOOKUP($B$36&amp;$B46,'[20]Lagos State'!$E:$AE,COLUMN(U$1)-2,FALSE))</f>
        <v>8261</v>
      </c>
      <c r="V46" s="7">
        <f>IF(VLOOKUP($B$36&amp;$B46,'[20]Lagos State'!$E:$AE,COLUMN(V$1)-2,FALSE)="NULL",0,VLOOKUP($B$36&amp;$B46,'[20]Lagos State'!$E:$AE,COLUMN(V$1)-2,FALSE))</f>
        <v>11579</v>
      </c>
      <c r="W46" s="7">
        <f>IF(VLOOKUP($B$36&amp;$B46,'[20]Lagos State'!$E:$AE,COLUMN(W$1)-2,FALSE)="NULL",0,VLOOKUP($B$36&amp;$B46,'[20]Lagos State'!$E:$AE,COLUMN(W$1)-2,FALSE))</f>
        <v>14140</v>
      </c>
      <c r="X46" s="7">
        <f>IF(VLOOKUP($B$36&amp;$B46,'[20]Lagos State'!$E:$AE,COLUMN(X$1)-2,FALSE)="NULL",0,VLOOKUP($B$36&amp;$B46,'[20]Lagos State'!$E:$AE,COLUMN(X$1)-2,FALSE))</f>
        <v>17266</v>
      </c>
      <c r="Y46" s="7">
        <f>IF(VLOOKUP($B$36&amp;$B46,'[20]Lagos State'!$E:$AE,COLUMN(Y$1)-2,FALSE)="NULL",0,VLOOKUP($B$36&amp;$B46,'[20]Lagos State'!$E:$AE,COLUMN(Y$1)-2,FALSE))</f>
        <v>17432</v>
      </c>
      <c r="Z46" s="7">
        <f>IF(VLOOKUP($B$36&amp;$B46,'[20]Lagos State'!$E:$AE,COLUMN(Z$1)-2,FALSE)="NULL",0,VLOOKUP($B$36&amp;$B46,'[20]Lagos State'!$E:$AE,COLUMN(Z$1)-2,FALSE))</f>
        <v>17546</v>
      </c>
      <c r="AA46" s="7">
        <f>IF(VLOOKUP($B$36&amp;$B46,'[20]Lagos State'!$E:$AE,COLUMN(AA$1)-2,FALSE)="NULL",0,VLOOKUP($B$36&amp;$B46,'[20]Lagos State'!$E:$AE,COLUMN(AA$1)-2,FALSE))</f>
        <v>18399</v>
      </c>
      <c r="AB46" s="7">
        <f>IF(VLOOKUP($B$36&amp;$B46,'[20]Lagos State'!$E:$AE,COLUMN(AB$1)-2,FALSE)="NULL",0,VLOOKUP($B$36&amp;$B46,'[20]Lagos State'!$E:$AE,COLUMN(AB$1)-2,FALSE))</f>
        <v>15985</v>
      </c>
      <c r="AC46" s="7">
        <f>IF(VLOOKUP($B$36&amp;$B46,'[20]Lagos State'!$E:$AE,COLUMN(AC$1)-2,FALSE)="NULL",0,VLOOKUP($B$36&amp;$B46,'[20]Lagos State'!$E:$AE,COLUMN(AC$1)-2,FALSE))</f>
        <v>19094</v>
      </c>
      <c r="AF46" s="7">
        <f t="shared" si="49"/>
        <v>15985</v>
      </c>
      <c r="AG46" s="7">
        <f t="shared" si="49"/>
        <v>19094</v>
      </c>
      <c r="AH46" s="7">
        <f>VLOOKUP($A$3&amp;$B$36&amp;$B46,'[14]Paga All'!$G$1:$J$3000,4,FALSE)</f>
        <v>20366</v>
      </c>
      <c r="AI46" s="7">
        <f>VLOOKUP($A$3&amp;$B$36&amp;$B46,'[15]Paga all'!$F:$G,2,FALSE)</f>
        <v>16031</v>
      </c>
      <c r="AJ46" s="7">
        <f>VLOOKUP($A$3&amp;$B$36&amp;$B46,'[16]Paga all'!$F$2:$G$1470,2,FALSE)</f>
        <v>12683</v>
      </c>
      <c r="AK46" s="9">
        <f t="shared" ref="AK46:BO46" si="52">ROUND(AK44*AK40,)</f>
        <v>29590</v>
      </c>
      <c r="AL46" s="9">
        <f t="shared" si="52"/>
        <v>35700</v>
      </c>
      <c r="AM46" s="9">
        <f t="shared" si="52"/>
        <v>39270</v>
      </c>
      <c r="AN46" s="9">
        <f t="shared" si="52"/>
        <v>43170</v>
      </c>
      <c r="AO46" s="9">
        <f t="shared" si="52"/>
        <v>47490</v>
      </c>
      <c r="AP46" s="9">
        <f t="shared" si="52"/>
        <v>52260</v>
      </c>
      <c r="AQ46" s="9">
        <f t="shared" si="52"/>
        <v>57480</v>
      </c>
      <c r="AR46" s="9">
        <f t="shared" si="52"/>
        <v>65348</v>
      </c>
      <c r="AS46" s="9">
        <f t="shared" si="52"/>
        <v>74176</v>
      </c>
      <c r="AT46" s="9">
        <f t="shared" si="52"/>
        <v>84183</v>
      </c>
      <c r="AU46" s="9">
        <f t="shared" si="52"/>
        <v>92565</v>
      </c>
      <c r="AV46" s="9">
        <f t="shared" si="52"/>
        <v>101838</v>
      </c>
      <c r="AW46" s="9">
        <f t="shared" si="52"/>
        <v>112035</v>
      </c>
      <c r="AX46" s="9">
        <f t="shared" si="52"/>
        <v>118503</v>
      </c>
      <c r="AY46" s="9">
        <f t="shared" si="52"/>
        <v>123738</v>
      </c>
      <c r="AZ46" s="9">
        <f t="shared" si="52"/>
        <v>129195</v>
      </c>
      <c r="BA46" s="9">
        <f t="shared" si="52"/>
        <v>134897</v>
      </c>
      <c r="BB46" s="9">
        <f t="shared" si="52"/>
        <v>140845</v>
      </c>
      <c r="BC46" s="9">
        <f t="shared" si="52"/>
        <v>151516</v>
      </c>
      <c r="BD46" s="9">
        <f t="shared" si="52"/>
        <v>158194</v>
      </c>
      <c r="BE46" s="9">
        <f t="shared" si="52"/>
        <v>165171</v>
      </c>
      <c r="BF46" s="9">
        <f t="shared" si="52"/>
        <v>172446</v>
      </c>
      <c r="BG46" s="9">
        <f t="shared" si="52"/>
        <v>180043</v>
      </c>
      <c r="BH46" s="9">
        <f t="shared" si="52"/>
        <v>187983</v>
      </c>
      <c r="BI46" s="9">
        <f t="shared" si="52"/>
        <v>196268</v>
      </c>
      <c r="BJ46" s="9">
        <f t="shared" si="52"/>
        <v>204921</v>
      </c>
      <c r="BK46" s="9">
        <f t="shared" si="52"/>
        <v>213963</v>
      </c>
      <c r="BL46" s="9">
        <f t="shared" si="52"/>
        <v>223395</v>
      </c>
      <c r="BM46" s="9">
        <f t="shared" si="52"/>
        <v>233241</v>
      </c>
      <c r="BN46" s="9">
        <f t="shared" si="52"/>
        <v>243522</v>
      </c>
      <c r="BO46" s="9">
        <f t="shared" si="52"/>
        <v>254263</v>
      </c>
    </row>
    <row r="47" spans="2:67" x14ac:dyDescent="0.25">
      <c r="B47" t="s">
        <v>282</v>
      </c>
      <c r="D47" s="7">
        <f>IF(VLOOKUP($B$36&amp;$B47,'[20]Lagos State'!$E:$AE,COLUMN(D$1)-2,FALSE)="NULL",0,VLOOKUP($B$36&amp;$B47,'[20]Lagos State'!$E:$AE,COLUMN(D$1)-2,FALSE))</f>
        <v>0</v>
      </c>
      <c r="E47" s="7">
        <f>IF(VLOOKUP($B$36&amp;$B47,'[20]Lagos State'!$E:$AE,COLUMN(E$1)-2,FALSE)="NULL",0,VLOOKUP($B$36&amp;$B47,'[20]Lagos State'!$E:$AE,COLUMN(E$1)-2,FALSE))</f>
        <v>0</v>
      </c>
      <c r="F47" s="7">
        <f>IF(VLOOKUP($B$36&amp;$B47,'[20]Lagos State'!$E:$AE,COLUMN(F$1)-2,FALSE)="NULL",0,VLOOKUP($B$36&amp;$B47,'[20]Lagos State'!$E:$AE,COLUMN(F$1)-2,FALSE))</f>
        <v>0</v>
      </c>
      <c r="G47" s="7">
        <f>IF(VLOOKUP($B$36&amp;$B47,'[20]Lagos State'!$E:$AE,COLUMN(G$1)-2,FALSE)="NULL",0,VLOOKUP($B$36&amp;$B47,'[20]Lagos State'!$E:$AE,COLUMN(G$1)-2,FALSE))</f>
        <v>0</v>
      </c>
      <c r="H47" s="7">
        <f>IF(VLOOKUP($B$36&amp;$B47,'[20]Lagos State'!$E:$AE,COLUMN(H$1)-2,FALSE)="NULL",0,VLOOKUP($B$36&amp;$B47,'[20]Lagos State'!$E:$AE,COLUMN(H$1)-2,FALSE))</f>
        <v>0</v>
      </c>
      <c r="I47" s="7">
        <f>IF(VLOOKUP($B$36&amp;$B47,'[20]Lagos State'!$E:$AE,COLUMN(I$1)-2,FALSE)="NULL",0,VLOOKUP($B$36&amp;$B47,'[20]Lagos State'!$E:$AE,COLUMN(I$1)-2,FALSE))</f>
        <v>0</v>
      </c>
      <c r="J47" s="7">
        <f>IF(VLOOKUP($B$36&amp;$B47,'[20]Lagos State'!$E:$AE,COLUMN(J$1)-2,FALSE)="NULL",0,VLOOKUP($B$36&amp;$B47,'[20]Lagos State'!$E:$AE,COLUMN(J$1)-2,FALSE))</f>
        <v>0</v>
      </c>
      <c r="K47" s="7">
        <f>IF(VLOOKUP($B$36&amp;$B47,'[20]Lagos State'!$E:$AE,COLUMN(K$1)-2,FALSE)="NULL",0,VLOOKUP($B$36&amp;$B47,'[20]Lagos State'!$E:$AE,COLUMN(K$1)-2,FALSE))</f>
        <v>2143220</v>
      </c>
      <c r="L47" s="7">
        <f>IF(VLOOKUP($B$36&amp;$B47,'[20]Lagos State'!$E:$AE,COLUMN(L$1)-2,FALSE)="NULL",0,VLOOKUP($B$36&amp;$B47,'[20]Lagos State'!$E:$AE,COLUMN(L$1)-2,FALSE))</f>
        <v>13725083.66</v>
      </c>
      <c r="M47" s="7">
        <f>IF(VLOOKUP($B$36&amp;$B47,'[20]Lagos State'!$E:$AE,COLUMN(M$1)-2,FALSE)="NULL",0,VLOOKUP($B$36&amp;$B47,'[20]Lagos State'!$E:$AE,COLUMN(M$1)-2,FALSE))</f>
        <v>20256385.18</v>
      </c>
      <c r="N47" s="7">
        <f>IF(VLOOKUP($B$36&amp;$B47,'[20]Lagos State'!$E:$AE,COLUMN(N$1)-2,FALSE)="NULL",0,VLOOKUP($B$36&amp;$B47,'[20]Lagos State'!$E:$AE,COLUMN(N$1)-2,FALSE))</f>
        <v>21164911</v>
      </c>
      <c r="O47" s="7">
        <f>IF(VLOOKUP($B$36&amp;$B47,'[20]Lagos State'!$E:$AE,COLUMN(O$1)-2,FALSE)="NULL",0,VLOOKUP($B$36&amp;$B47,'[20]Lagos State'!$E:$AE,COLUMN(O$1)-2,FALSE))</f>
        <v>23531190.82</v>
      </c>
      <c r="P47" s="7">
        <f>IF(VLOOKUP($B$36&amp;$B47,'[20]Lagos State'!$E:$AE,COLUMN(P$1)-2,FALSE)="NULL",0,VLOOKUP($B$36&amp;$B47,'[20]Lagos State'!$E:$AE,COLUMN(P$1)-2,FALSE))</f>
        <v>28322652.600000001</v>
      </c>
      <c r="Q47" s="7">
        <f>IF(VLOOKUP($B$36&amp;$B47,'[20]Lagos State'!$E:$AE,COLUMN(Q$1)-2,FALSE)="NULL",0,VLOOKUP($B$36&amp;$B47,'[20]Lagos State'!$E:$AE,COLUMN(Q$1)-2,FALSE))</f>
        <v>40697740.119999997</v>
      </c>
      <c r="R47" s="7">
        <f>IF(VLOOKUP($B$36&amp;$B47,'[20]Lagos State'!$E:$AE,COLUMN(R$1)-2,FALSE)="NULL",0,VLOOKUP($B$36&amp;$B47,'[20]Lagos State'!$E:$AE,COLUMN(R$1)-2,FALSE))</f>
        <v>64098899.960000001</v>
      </c>
      <c r="S47" s="7">
        <f>IF(VLOOKUP($B$36&amp;$B47,'[20]Lagos State'!$E:$AE,COLUMN(S$1)-2,FALSE)="NULL",0,VLOOKUP($B$36&amp;$B47,'[20]Lagos State'!$E:$AE,COLUMN(S$1)-2,FALSE))</f>
        <v>91237152.230000004</v>
      </c>
      <c r="T47" s="7">
        <f>IF(VLOOKUP($B$36&amp;$B47,'[20]Lagos State'!$E:$AE,COLUMN(T$1)-2,FALSE)="NULL",0,VLOOKUP($B$36&amp;$B47,'[20]Lagos State'!$E:$AE,COLUMN(T$1)-2,FALSE))</f>
        <v>84312328.870000005</v>
      </c>
      <c r="U47" s="7">
        <f>IF(VLOOKUP($B$36&amp;$B47,'[20]Lagos State'!$E:$AE,COLUMN(U$1)-2,FALSE)="NULL",0,VLOOKUP($B$36&amp;$B47,'[20]Lagos State'!$E:$AE,COLUMN(U$1)-2,FALSE))</f>
        <v>131102033.62</v>
      </c>
      <c r="V47" s="7">
        <f>IF(VLOOKUP($B$36&amp;$B47,'[20]Lagos State'!$E:$AE,COLUMN(V$1)-2,FALSE)="NULL",0,VLOOKUP($B$36&amp;$B47,'[20]Lagos State'!$E:$AE,COLUMN(V$1)-2,FALSE))</f>
        <v>191629519.97999999</v>
      </c>
      <c r="W47" s="7">
        <f>IF(VLOOKUP($B$36&amp;$B47,'[20]Lagos State'!$E:$AE,COLUMN(W$1)-2,FALSE)="NULL",0,VLOOKUP($B$36&amp;$B47,'[20]Lagos State'!$E:$AE,COLUMN(W$1)-2,FALSE))</f>
        <v>248347836.21000001</v>
      </c>
      <c r="X47" s="7">
        <f>IF(VLOOKUP($B$36&amp;$B47,'[20]Lagos State'!$E:$AE,COLUMN(X$1)-2,FALSE)="NULL",0,VLOOKUP($B$36&amp;$B47,'[20]Lagos State'!$E:$AE,COLUMN(X$1)-2,FALSE))</f>
        <v>318148726.58999997</v>
      </c>
      <c r="Y47" s="7">
        <f>IF(VLOOKUP($B$36&amp;$B47,'[20]Lagos State'!$E:$AE,COLUMN(Y$1)-2,FALSE)="NULL",0,VLOOKUP($B$36&amp;$B47,'[20]Lagos State'!$E:$AE,COLUMN(Y$1)-2,FALSE))</f>
        <v>289444849.81</v>
      </c>
      <c r="Z47" s="7">
        <f>IF(VLOOKUP($B$36&amp;$B47,'[20]Lagos State'!$E:$AE,COLUMN(Z$1)-2,FALSE)="NULL",0,VLOOKUP($B$36&amp;$B47,'[20]Lagos State'!$E:$AE,COLUMN(Z$1)-2,FALSE))</f>
        <v>249971559.44999999</v>
      </c>
      <c r="AA47" s="7">
        <f>IF(VLOOKUP($B$36&amp;$B47,'[20]Lagos State'!$E:$AE,COLUMN(AA$1)-2,FALSE)="NULL",0,VLOOKUP($B$36&amp;$B47,'[20]Lagos State'!$E:$AE,COLUMN(AA$1)-2,FALSE))</f>
        <v>287643663.47000003</v>
      </c>
      <c r="AB47" s="7">
        <f>IF(VLOOKUP($B$36&amp;$B47,'[20]Lagos State'!$E:$AE,COLUMN(AB$1)-2,FALSE)="NULL",0,VLOOKUP($B$36&amp;$B47,'[20]Lagos State'!$E:$AE,COLUMN(AB$1)-2,FALSE))</f>
        <v>240659870.38</v>
      </c>
      <c r="AC47" s="7">
        <f>IF(VLOOKUP($B$36&amp;$B47,'[20]Lagos State'!$E:$AE,COLUMN(AC$1)-2,FALSE)="NULL",0,VLOOKUP($B$36&amp;$B47,'[20]Lagos State'!$E:$AE,COLUMN(AC$1)-2,FALSE))</f>
        <v>289850146.99000001</v>
      </c>
      <c r="AF47" s="7">
        <f t="shared" si="49"/>
        <v>240659870.38</v>
      </c>
      <c r="AG47" s="7">
        <f t="shared" si="49"/>
        <v>289850146.99000001</v>
      </c>
      <c r="AH47" s="7">
        <f>VLOOKUP($A$3&amp;$B$36&amp;$B47,'[14]Paga All'!$G$1:$J$3000,4,FALSE)</f>
        <v>303390960.74000001</v>
      </c>
      <c r="AI47" s="7">
        <f>VLOOKUP($A$3&amp;$B$36&amp;$B47,'[15]Paga all'!$F:$G,2,FALSE)</f>
        <v>260984420.84999999</v>
      </c>
      <c r="AJ47" s="7">
        <f>VLOOKUP($A$3&amp;$B$36&amp;$B47,'[16]Paga all'!$F$2:$G$1470,2,FALSE)</f>
        <v>187733950.28</v>
      </c>
      <c r="AK47" s="9">
        <f t="shared" ref="AK47:BO47" si="53">AK46*$AD48</f>
        <v>472776010.81952214</v>
      </c>
      <c r="AL47" s="9">
        <f t="shared" si="53"/>
        <v>570398904.5710355</v>
      </c>
      <c r="AM47" s="9">
        <f t="shared" si="53"/>
        <v>627438795.028139</v>
      </c>
      <c r="AN47" s="9">
        <f t="shared" si="53"/>
        <v>689751280.40144539</v>
      </c>
      <c r="AO47" s="9">
        <f t="shared" si="53"/>
        <v>758774341.12264633</v>
      </c>
      <c r="AP47" s="9">
        <f t="shared" si="53"/>
        <v>834987304.00230575</v>
      </c>
      <c r="AQ47" s="9">
        <f t="shared" si="53"/>
        <v>918390169.04042351</v>
      </c>
      <c r="AR47" s="9">
        <f t="shared" si="53"/>
        <v>1044101613.8909811</v>
      </c>
      <c r="AS47" s="9">
        <f t="shared" si="53"/>
        <v>1185151516.6795833</v>
      </c>
      <c r="AT47" s="9">
        <f t="shared" si="53"/>
        <v>1345038963.1233468</v>
      </c>
      <c r="AU47" s="9">
        <f t="shared" si="53"/>
        <v>1478962873.994899</v>
      </c>
      <c r="AV47" s="9">
        <f t="shared" si="53"/>
        <v>1627122791.1401992</v>
      </c>
      <c r="AW47" s="9">
        <f t="shared" si="53"/>
        <v>1790045974.0508673</v>
      </c>
      <c r="AX47" s="9">
        <f t="shared" si="53"/>
        <v>1893388834.408443</v>
      </c>
      <c r="AY47" s="9">
        <f t="shared" si="53"/>
        <v>1977031362.8518429</v>
      </c>
      <c r="AZ47" s="9">
        <f t="shared" si="53"/>
        <v>2064220909.6934154</v>
      </c>
      <c r="BA47" s="9">
        <f t="shared" si="53"/>
        <v>2155324958.82126</v>
      </c>
      <c r="BB47" s="9">
        <f t="shared" si="53"/>
        <v>2250359487.7957282</v>
      </c>
      <c r="BC47" s="9">
        <f t="shared" si="53"/>
        <v>2420856034.3133059</v>
      </c>
      <c r="BD47" s="9">
        <f t="shared" si="53"/>
        <v>2527554182.3448286</v>
      </c>
      <c r="BE47" s="9">
        <f t="shared" si="53"/>
        <v>2639029620.9216385</v>
      </c>
      <c r="BF47" s="9">
        <f t="shared" si="53"/>
        <v>2755266372.4833832</v>
      </c>
      <c r="BG47" s="9">
        <f t="shared" si="53"/>
        <v>2876647898.4785137</v>
      </c>
      <c r="BH47" s="9">
        <f t="shared" si="53"/>
        <v>3003509727.6744246</v>
      </c>
      <c r="BI47" s="9">
        <f t="shared" si="53"/>
        <v>3135883815.1918206</v>
      </c>
      <c r="BJ47" s="9">
        <f t="shared" si="53"/>
        <v>3274137644.9187999</v>
      </c>
      <c r="BK47" s="9">
        <f t="shared" si="53"/>
        <v>3418606745.6227579</v>
      </c>
      <c r="BL47" s="9">
        <f t="shared" si="53"/>
        <v>3569307094.8640466</v>
      </c>
      <c r="BM47" s="9">
        <f t="shared" si="53"/>
        <v>3726622154.0911174</v>
      </c>
      <c r="BN47" s="9">
        <f t="shared" si="53"/>
        <v>3890887452.0713644</v>
      </c>
      <c r="BO47" s="9">
        <f t="shared" si="53"/>
        <v>4062502427.813591</v>
      </c>
    </row>
    <row r="48" spans="2:67" x14ac:dyDescent="0.25">
      <c r="B48" t="s">
        <v>160</v>
      </c>
      <c r="D48" s="7">
        <f>IF(VLOOKUP($B$36&amp;$B48,'[20]Lagos State'!$E:$AE,COLUMN(D$1)-2,FALSE)="NULL",0,VLOOKUP($B$36&amp;$B48,'[20]Lagos State'!$E:$AE,COLUMN(D$1)-2,FALSE))</f>
        <v>0</v>
      </c>
      <c r="E48" s="7">
        <f>IF(VLOOKUP($B$36&amp;$B48,'[20]Lagos State'!$E:$AE,COLUMN(E$1)-2,FALSE)="NULL",0,VLOOKUP($B$36&amp;$B48,'[20]Lagos State'!$E:$AE,COLUMN(E$1)-2,FALSE))</f>
        <v>0</v>
      </c>
      <c r="F48" s="7">
        <f>IF(VLOOKUP($B$36&amp;$B48,'[20]Lagos State'!$E:$AE,COLUMN(F$1)-2,FALSE)="NULL",0,VLOOKUP($B$36&amp;$B48,'[20]Lagos State'!$E:$AE,COLUMN(F$1)-2,FALSE))</f>
        <v>0</v>
      </c>
      <c r="G48" s="7">
        <f>IF(VLOOKUP($B$36&amp;$B48,'[20]Lagos State'!$E:$AE,COLUMN(G$1)-2,FALSE)="NULL",0,VLOOKUP($B$36&amp;$B48,'[20]Lagos State'!$E:$AE,COLUMN(G$1)-2,FALSE))</f>
        <v>0</v>
      </c>
      <c r="H48" s="7">
        <f>IF(VLOOKUP($B$36&amp;$B48,'[20]Lagos State'!$E:$AE,COLUMN(H$1)-2,FALSE)="NULL",0,VLOOKUP($B$36&amp;$B48,'[20]Lagos State'!$E:$AE,COLUMN(H$1)-2,FALSE))</f>
        <v>0</v>
      </c>
      <c r="I48" s="7">
        <f>IF(VLOOKUP($B$36&amp;$B48,'[20]Lagos State'!$E:$AE,COLUMN(I$1)-2,FALSE)="NULL",0,VLOOKUP($B$36&amp;$B48,'[20]Lagos State'!$E:$AE,COLUMN(I$1)-2,FALSE))</f>
        <v>0</v>
      </c>
      <c r="J48" s="7">
        <f>IF(VLOOKUP($B$36&amp;$B48,'[20]Lagos State'!$E:$AE,COLUMN(J$1)-2,FALSE)="NULL",0,VLOOKUP($B$36&amp;$B48,'[20]Lagos State'!$E:$AE,COLUMN(J$1)-2,FALSE))</f>
        <v>0</v>
      </c>
      <c r="K48" s="7">
        <f>IF(VLOOKUP($B$36&amp;$B48,'[20]Lagos State'!$E:$AE,COLUMN(K$1)-2,FALSE)="NULL",0,VLOOKUP($B$36&amp;$B48,'[20]Lagos State'!$E:$AE,COLUMN(K$1)-2,FALSE))</f>
        <v>14384.03</v>
      </c>
      <c r="L48" s="7">
        <f>IF(VLOOKUP($B$36&amp;$B48,'[20]Lagos State'!$E:$AE,COLUMN(L$1)-2,FALSE)="NULL",0,VLOOKUP($B$36&amp;$B48,'[20]Lagos State'!$E:$AE,COLUMN(L$1)-2,FALSE))</f>
        <v>13108.96</v>
      </c>
      <c r="M48" s="7">
        <f>IF(VLOOKUP($B$36&amp;$B48,'[20]Lagos State'!$E:$AE,COLUMN(M$1)-2,FALSE)="NULL",0,VLOOKUP($B$36&amp;$B48,'[20]Lagos State'!$E:$AE,COLUMN(M$1)-2,FALSE))</f>
        <v>13733.14</v>
      </c>
      <c r="N48" s="7">
        <f>IF(VLOOKUP($B$36&amp;$B48,'[20]Lagos State'!$E:$AE,COLUMN(N$1)-2,FALSE)="NULL",0,VLOOKUP($B$36&amp;$B48,'[20]Lagos State'!$E:$AE,COLUMN(N$1)-2,FALSE))</f>
        <v>13523.9</v>
      </c>
      <c r="O48" s="7">
        <f>IF(VLOOKUP($B$36&amp;$B48,'[20]Lagos State'!$E:$AE,COLUMN(O$1)-2,FALSE)="NULL",0,VLOOKUP($B$36&amp;$B48,'[20]Lagos State'!$E:$AE,COLUMN(O$1)-2,FALSE))</f>
        <v>14642.93</v>
      </c>
      <c r="P48" s="7">
        <f>IF(VLOOKUP($B$36&amp;$B48,'[20]Lagos State'!$E:$AE,COLUMN(P$1)-2,FALSE)="NULL",0,VLOOKUP($B$36&amp;$B48,'[20]Lagos State'!$E:$AE,COLUMN(P$1)-2,FALSE))</f>
        <v>17472.330000000002</v>
      </c>
      <c r="Q48" s="7">
        <f>IF(VLOOKUP($B$36&amp;$B48,'[20]Lagos State'!$E:$AE,COLUMN(Q$1)-2,FALSE)="NULL",0,VLOOKUP($B$36&amp;$B48,'[20]Lagos State'!$E:$AE,COLUMN(Q$1)-2,FALSE))</f>
        <v>15214.11</v>
      </c>
      <c r="R48" s="7">
        <f>IF(VLOOKUP($B$36&amp;$B48,'[20]Lagos State'!$E:$AE,COLUMN(R$1)-2,FALSE)="NULL",0,VLOOKUP($B$36&amp;$B48,'[20]Lagos State'!$E:$AE,COLUMN(R$1)-2,FALSE))</f>
        <v>14948.44</v>
      </c>
      <c r="S48" s="7">
        <f>IF(VLOOKUP($B$36&amp;$B48,'[20]Lagos State'!$E:$AE,COLUMN(S$1)-2,FALSE)="NULL",0,VLOOKUP($B$36&amp;$B48,'[20]Lagos State'!$E:$AE,COLUMN(S$1)-2,FALSE))</f>
        <v>15556.21</v>
      </c>
      <c r="T48" s="7">
        <f>IF(VLOOKUP($B$36&amp;$B48,'[20]Lagos State'!$E:$AE,COLUMN(T$1)-2,FALSE)="NULL",0,VLOOKUP($B$36&amp;$B48,'[20]Lagos State'!$E:$AE,COLUMN(T$1)-2,FALSE))</f>
        <v>14561.71</v>
      </c>
      <c r="U48" s="7">
        <f>IF(VLOOKUP($B$36&amp;$B48,'[20]Lagos State'!$E:$AE,COLUMN(U$1)-2,FALSE)="NULL",0,VLOOKUP($B$36&amp;$B48,'[20]Lagos State'!$E:$AE,COLUMN(U$1)-2,FALSE))</f>
        <v>15870</v>
      </c>
      <c r="V48" s="7">
        <f>IF(VLOOKUP($B$36&amp;$B48,'[20]Lagos State'!$E:$AE,COLUMN(V$1)-2,FALSE)="NULL",0,VLOOKUP($B$36&amp;$B48,'[20]Lagos State'!$E:$AE,COLUMN(V$1)-2,FALSE))</f>
        <v>16549.75</v>
      </c>
      <c r="W48" s="7">
        <f>IF(VLOOKUP($B$36&amp;$B48,'[20]Lagos State'!$E:$AE,COLUMN(W$1)-2,FALSE)="NULL",0,VLOOKUP($B$36&amp;$B48,'[20]Lagos State'!$E:$AE,COLUMN(W$1)-2,FALSE))</f>
        <v>17563.5</v>
      </c>
      <c r="X48" s="7">
        <f>IF(VLOOKUP($B$36&amp;$B48,'[20]Lagos State'!$E:$AE,COLUMN(X$1)-2,FALSE)="NULL",0,VLOOKUP($B$36&amp;$B48,'[20]Lagos State'!$E:$AE,COLUMN(X$1)-2,FALSE))</f>
        <v>18426.310000000001</v>
      </c>
      <c r="Y48" s="7">
        <f>IF(VLOOKUP($B$36&amp;$B48,'[20]Lagos State'!$E:$AE,COLUMN(Y$1)-2,FALSE)="NULL",0,VLOOKUP($B$36&amp;$B48,'[20]Lagos State'!$E:$AE,COLUMN(Y$1)-2,FALSE))</f>
        <v>16604.22</v>
      </c>
      <c r="Z48" s="7">
        <f>IF(VLOOKUP($B$36&amp;$B48,'[20]Lagos State'!$E:$AE,COLUMN(Z$1)-2,FALSE)="NULL",0,VLOOKUP($B$36&amp;$B48,'[20]Lagos State'!$E:$AE,COLUMN(Z$1)-2,FALSE))</f>
        <v>14246.64</v>
      </c>
      <c r="AA48" s="7">
        <f>IF(VLOOKUP($B$36&amp;$B48,'[20]Lagos State'!$E:$AE,COLUMN(AA$1)-2,FALSE)="NULL",0,VLOOKUP($B$36&amp;$B48,'[20]Lagos State'!$E:$AE,COLUMN(AA$1)-2,FALSE))</f>
        <v>15633.66</v>
      </c>
      <c r="AB48" s="7">
        <f>IF(VLOOKUP($B$36&amp;$B48,'[20]Lagos State'!$E:$AE,COLUMN(AB$1)-2,FALSE)="NULL",0,VLOOKUP($B$36&amp;$B48,'[20]Lagos State'!$E:$AE,COLUMN(AB$1)-2,FALSE))</f>
        <v>15055.36</v>
      </c>
      <c r="AC48" s="7">
        <f>IF(VLOOKUP($B$36&amp;$B48,'[20]Lagos State'!$E:$AE,COLUMN(AC$1)-2,FALSE)="NULL",0,VLOOKUP($B$36&amp;$B48,'[20]Lagos State'!$E:$AE,COLUMN(AC$1)-2,FALSE))</f>
        <v>15180.17</v>
      </c>
      <c r="AD48" s="264">
        <f>SUM(P47:AC47)/SUM(P46:AC46)</f>
        <v>15977.560352129845</v>
      </c>
      <c r="AF48" s="7">
        <f>AF47/AF46</f>
        <v>15055.356295276822</v>
      </c>
      <c r="AG48" s="7">
        <f>AG47/AG46</f>
        <v>15180.169005446738</v>
      </c>
      <c r="AH48" s="7">
        <f>AH47/AH46</f>
        <v>14896.934142197781</v>
      </c>
      <c r="AI48" s="7">
        <f>VLOOKUP($A$3&amp;$B$36&amp;$B48,'[15]Paga all'!$F:$G,2,FALSE)</f>
        <v>16279.98</v>
      </c>
      <c r="AJ48" s="7">
        <f>VLOOKUP($A$3&amp;$B$36&amp;$B48,'[16]Paga all'!$F$2:$G$1470,2,FALSE)</f>
        <v>14802.01</v>
      </c>
      <c r="AK48" s="9">
        <f t="shared" ref="AK48:BO48" si="54">AK47/AK46</f>
        <v>15977.560352129845</v>
      </c>
      <c r="AL48" s="9">
        <f t="shared" si="54"/>
        <v>15977.560352129845</v>
      </c>
      <c r="AM48" s="9">
        <f t="shared" si="54"/>
        <v>15977.560352129845</v>
      </c>
      <c r="AN48" s="9">
        <f t="shared" si="54"/>
        <v>15977.560352129845</v>
      </c>
      <c r="AO48" s="9">
        <f t="shared" si="54"/>
        <v>15977.560352129845</v>
      </c>
      <c r="AP48" s="9">
        <f t="shared" si="54"/>
        <v>15977.560352129845</v>
      </c>
      <c r="AQ48" s="9">
        <f t="shared" si="54"/>
        <v>15977.560352129845</v>
      </c>
      <c r="AR48" s="9">
        <f t="shared" si="54"/>
        <v>15977.560352129845</v>
      </c>
      <c r="AS48" s="9">
        <f t="shared" si="54"/>
        <v>15977.560352129844</v>
      </c>
      <c r="AT48" s="9">
        <f t="shared" si="54"/>
        <v>15977.560352129845</v>
      </c>
      <c r="AU48" s="9">
        <f t="shared" si="54"/>
        <v>15977.560352129844</v>
      </c>
      <c r="AV48" s="9">
        <f t="shared" si="54"/>
        <v>15977.560352129845</v>
      </c>
      <c r="AW48" s="9">
        <f t="shared" si="54"/>
        <v>15977.560352129845</v>
      </c>
      <c r="AX48" s="9">
        <f t="shared" si="54"/>
        <v>15977.560352129845</v>
      </c>
      <c r="AY48" s="9">
        <f t="shared" si="54"/>
        <v>15977.560352129845</v>
      </c>
      <c r="AZ48" s="9">
        <f t="shared" si="54"/>
        <v>15977.560352129845</v>
      </c>
      <c r="BA48" s="9">
        <f t="shared" si="54"/>
        <v>15977.560352129847</v>
      </c>
      <c r="BB48" s="9">
        <f t="shared" si="54"/>
        <v>15977.560352129847</v>
      </c>
      <c r="BC48" s="9">
        <f t="shared" si="54"/>
        <v>15977.560352129847</v>
      </c>
      <c r="BD48" s="9">
        <f t="shared" si="54"/>
        <v>15977.560352129844</v>
      </c>
      <c r="BE48" s="9">
        <f t="shared" si="54"/>
        <v>15977.560352129844</v>
      </c>
      <c r="BF48" s="9">
        <f t="shared" si="54"/>
        <v>15977.560352129845</v>
      </c>
      <c r="BG48" s="9">
        <f t="shared" si="54"/>
        <v>15977.560352129845</v>
      </c>
      <c r="BH48" s="9">
        <f t="shared" si="54"/>
        <v>15977.560352129845</v>
      </c>
      <c r="BI48" s="9">
        <f t="shared" si="54"/>
        <v>15977.560352129845</v>
      </c>
      <c r="BJ48" s="9">
        <f t="shared" si="54"/>
        <v>15977.560352129845</v>
      </c>
      <c r="BK48" s="9">
        <f t="shared" si="54"/>
        <v>15977.560352129845</v>
      </c>
      <c r="BL48" s="9">
        <f t="shared" si="54"/>
        <v>15977.560352129844</v>
      </c>
      <c r="BM48" s="9">
        <f t="shared" si="54"/>
        <v>15977.560352129845</v>
      </c>
      <c r="BN48" s="9">
        <f t="shared" si="54"/>
        <v>15977.560352129845</v>
      </c>
      <c r="BO48" s="9">
        <f t="shared" si="54"/>
        <v>15977.560352129845</v>
      </c>
    </row>
    <row r="49" spans="2:67" x14ac:dyDescent="0.25">
      <c r="B49" t="s">
        <v>283</v>
      </c>
      <c r="D49" s="7">
        <f>IF(VLOOKUP($B$36&amp;$B49,'[20]Lagos State'!$E:$AE,COLUMN(D$1)-2,FALSE)="NULL",0,VLOOKUP($B$36&amp;$B49,'[20]Lagos State'!$E:$AE,COLUMN(D$1)-2,FALSE))</f>
        <v>0</v>
      </c>
      <c r="E49" s="7">
        <f>IF(VLOOKUP($B$36&amp;$B49,'[20]Lagos State'!$E:$AE,COLUMN(E$1)-2,FALSE)="NULL",0,VLOOKUP($B$36&amp;$B49,'[20]Lagos State'!$E:$AE,COLUMN(E$1)-2,FALSE))</f>
        <v>0</v>
      </c>
      <c r="F49" s="7">
        <f>IF(VLOOKUP($B$36&amp;$B49,'[20]Lagos State'!$E:$AE,COLUMN(F$1)-2,FALSE)="NULL",0,VLOOKUP($B$36&amp;$B49,'[20]Lagos State'!$E:$AE,COLUMN(F$1)-2,FALSE))</f>
        <v>0</v>
      </c>
      <c r="G49" s="7">
        <f>IF(VLOOKUP($B$36&amp;$B49,'[20]Lagos State'!$E:$AE,COLUMN(G$1)-2,FALSE)="NULL",0,VLOOKUP($B$36&amp;$B49,'[20]Lagos State'!$E:$AE,COLUMN(G$1)-2,FALSE))</f>
        <v>0</v>
      </c>
      <c r="H49" s="7">
        <f>IF(VLOOKUP($B$36&amp;$B49,'[20]Lagos State'!$E:$AE,COLUMN(H$1)-2,FALSE)="NULL",0,VLOOKUP($B$36&amp;$B49,'[20]Lagos State'!$E:$AE,COLUMN(H$1)-2,FALSE))</f>
        <v>0</v>
      </c>
      <c r="I49" s="7">
        <f>IF(VLOOKUP($B$36&amp;$B49,'[20]Lagos State'!$E:$AE,COLUMN(I$1)-2,FALSE)="NULL",0,VLOOKUP($B$36&amp;$B49,'[20]Lagos State'!$E:$AE,COLUMN(I$1)-2,FALSE))</f>
        <v>0</v>
      </c>
      <c r="J49" s="7">
        <f>IF(VLOOKUP($B$36&amp;$B49,'[20]Lagos State'!$E:$AE,COLUMN(J$1)-2,FALSE)="NULL",0,VLOOKUP($B$36&amp;$B49,'[20]Lagos State'!$E:$AE,COLUMN(J$1)-2,FALSE))</f>
        <v>0</v>
      </c>
      <c r="K49" s="7">
        <f>IF(VLOOKUP($B$36&amp;$B49,'[20]Lagos State'!$E:$AE,COLUMN(K$1)-2,FALSE)="NULL",0,VLOOKUP($B$36&amp;$B49,'[20]Lagos State'!$E:$AE,COLUMN(K$1)-2,FALSE))</f>
        <v>18200</v>
      </c>
      <c r="L49" s="7">
        <f>IF(VLOOKUP($B$36&amp;$B49,'[20]Lagos State'!$E:$AE,COLUMN(L$1)-2,FALSE)="NULL",0,VLOOKUP($B$36&amp;$B49,'[20]Lagos State'!$E:$AE,COLUMN(L$1)-2,FALSE))</f>
        <v>123550</v>
      </c>
      <c r="M49" s="7">
        <f>IF(VLOOKUP($B$36&amp;$B49,'[20]Lagos State'!$E:$AE,COLUMN(M$1)-2,FALSE)="NULL",0,VLOOKUP($B$36&amp;$B49,'[20]Lagos State'!$E:$AE,COLUMN(M$1)-2,FALSE))</f>
        <v>177850</v>
      </c>
      <c r="N49" s="7">
        <f>IF(VLOOKUP($B$36&amp;$B49,'[20]Lagos State'!$E:$AE,COLUMN(N$1)-2,FALSE)="NULL",0,VLOOKUP($B$36&amp;$B49,'[20]Lagos State'!$E:$AE,COLUMN(N$1)-2,FALSE))</f>
        <v>187600</v>
      </c>
      <c r="O49" s="7">
        <f>IF(VLOOKUP($B$36&amp;$B49,'[20]Lagos State'!$E:$AE,COLUMN(O$1)-2,FALSE)="NULL",0,VLOOKUP($B$36&amp;$B49,'[20]Lagos State'!$E:$AE,COLUMN(O$1)-2,FALSE))</f>
        <v>195700</v>
      </c>
      <c r="P49" s="7">
        <f>IF(VLOOKUP($B$36&amp;$B49,'[20]Lagos State'!$E:$AE,COLUMN(P$1)-2,FALSE)="NULL",0,VLOOKUP($B$36&amp;$B49,'[20]Lagos State'!$E:$AE,COLUMN(P$1)-2,FALSE))</f>
        <v>196850</v>
      </c>
      <c r="Q49" s="7">
        <f>IF(VLOOKUP($B$36&amp;$B49,'[20]Lagos State'!$E:$AE,COLUMN(Q$1)-2,FALSE)="NULL",0,VLOOKUP($B$36&amp;$B49,'[20]Lagos State'!$E:$AE,COLUMN(Q$1)-2,FALSE))</f>
        <v>318900</v>
      </c>
      <c r="R49" s="7">
        <f>IF(VLOOKUP($B$36&amp;$B49,'[20]Lagos State'!$E:$AE,COLUMN(R$1)-2,FALSE)="NULL",0,VLOOKUP($B$36&amp;$B49,'[20]Lagos State'!$E:$AE,COLUMN(R$1)-2,FALSE))</f>
        <v>512600</v>
      </c>
      <c r="S49" s="7">
        <f>IF(VLOOKUP($B$36&amp;$B49,'[20]Lagos State'!$E:$AE,COLUMN(S$1)-2,FALSE)="NULL",0,VLOOKUP($B$36&amp;$B49,'[20]Lagos State'!$E:$AE,COLUMN(S$1)-2,FALSE))</f>
        <v>711250</v>
      </c>
      <c r="T49" s="7">
        <f>IF(VLOOKUP($B$36&amp;$B49,'[20]Lagos State'!$E:$AE,COLUMN(T$1)-2,FALSE)="NULL",0,VLOOKUP($B$36&amp;$B49,'[20]Lagos State'!$E:$AE,COLUMN(T$1)-2,FALSE))</f>
        <v>697150</v>
      </c>
      <c r="U49" s="7">
        <f>IF(VLOOKUP($B$36&amp;$B49,'[20]Lagos State'!$E:$AE,COLUMN(U$1)-2,FALSE)="NULL",0,VLOOKUP($B$36&amp;$B49,'[20]Lagos State'!$E:$AE,COLUMN(U$1)-2,FALSE))</f>
        <v>997500</v>
      </c>
      <c r="V49" s="7">
        <f>IF(VLOOKUP($B$36&amp;$B49,'[20]Lagos State'!$E:$AE,COLUMN(V$1)-2,FALSE)="NULL",0,VLOOKUP($B$36&amp;$B49,'[20]Lagos State'!$E:$AE,COLUMN(V$1)-2,FALSE))</f>
        <v>1402100</v>
      </c>
      <c r="W49" s="7">
        <f>IF(VLOOKUP($B$36&amp;$B49,'[20]Lagos State'!$E:$AE,COLUMN(W$1)-2,FALSE)="NULL",0,VLOOKUP($B$36&amp;$B49,'[20]Lagos State'!$E:$AE,COLUMN(W$1)-2,FALSE))</f>
        <v>1722650</v>
      </c>
      <c r="X49" s="7">
        <f>IF(VLOOKUP($B$36&amp;$B49,'[20]Lagos State'!$E:$AE,COLUMN(X$1)-2,FALSE)="NULL",0,VLOOKUP($B$36&amp;$B49,'[20]Lagos State'!$E:$AE,COLUMN(X$1)-2,FALSE))</f>
        <v>2113100</v>
      </c>
      <c r="Y49" s="7">
        <f>IF(VLOOKUP($B$36&amp;$B49,'[20]Lagos State'!$E:$AE,COLUMN(Y$1)-2,FALSE)="NULL",0,VLOOKUP($B$36&amp;$B49,'[20]Lagos State'!$E:$AE,COLUMN(Y$1)-2,FALSE))</f>
        <v>2114700</v>
      </c>
      <c r="Z49" s="7">
        <f>IF(VLOOKUP($B$36&amp;$B49,'[20]Lagos State'!$E:$AE,COLUMN(Z$1)-2,FALSE)="NULL",0,VLOOKUP($B$36&amp;$B49,'[20]Lagos State'!$E:$AE,COLUMN(Z$1)-2,FALSE))</f>
        <v>2145050</v>
      </c>
      <c r="AA49" s="7">
        <f>IF(VLOOKUP($B$36&amp;$B49,'[20]Lagos State'!$E:$AE,COLUMN(AA$1)-2,FALSE)="NULL",0,VLOOKUP($B$36&amp;$B49,'[20]Lagos State'!$E:$AE,COLUMN(AA$1)-2,FALSE))</f>
        <v>2739300</v>
      </c>
      <c r="AB49" s="7">
        <f>IF(VLOOKUP($B$36&amp;$B49,'[20]Lagos State'!$E:$AE,COLUMN(AB$1)-2,FALSE)="NULL",0,VLOOKUP($B$36&amp;$B49,'[20]Lagos State'!$E:$AE,COLUMN(AB$1)-2,FALSE))</f>
        <v>2386750</v>
      </c>
      <c r="AC49" s="7">
        <f>IF(VLOOKUP($B$36&amp;$B49,'[20]Lagos State'!$E:$AE,COLUMN(AC$1)-2,FALSE)="NULL",0,VLOOKUP($B$36&amp;$B49,'[20]Lagos State'!$E:$AE,COLUMN(AC$1)-2,FALSE))</f>
        <v>2863200</v>
      </c>
      <c r="AF49" s="7">
        <f>AB49</f>
        <v>2386750</v>
      </c>
      <c r="AG49" s="7">
        <f>AC49</f>
        <v>2863200</v>
      </c>
      <c r="AH49" s="7">
        <f>VLOOKUP($A$3&amp;$B$36&amp;$B49,'[14]Paga All'!$G$1:$J$3000,4,FALSE)+VLOOKUP($A$3&amp;$B$36&amp;$B50,'[14]Paga All'!$G$1:$J$3000,4,FALSE)</f>
        <v>3052800</v>
      </c>
      <c r="AI49" s="7">
        <f>VLOOKUP($A$3&amp;$B$36&amp;$B49,'[15]Paga all'!$F:$G,2,FALSE)+VLOOKUP($A$3&amp;$B$36&amp;$B50,'[15]Paga all'!$F:$G,2,FALSE)</f>
        <v>2403150</v>
      </c>
      <c r="AJ49" s="7">
        <f>VLOOKUP($A$3&amp;$B$36&amp;$B49,'[16]Paga all'!$F$2:$G$1470,2,FALSE)+VLOOKUP($A$3&amp;$B$36&amp;$B50,'[16]Paga all'!$F$2:$G$1470,2,FALSE)</f>
        <v>1901450</v>
      </c>
      <c r="AK49" s="9">
        <f t="shared" ref="AK49:BO49" si="55">AK46*AK41</f>
        <v>4420545.0372115634</v>
      </c>
      <c r="AL49" s="9">
        <f t="shared" si="55"/>
        <v>5333337.5406709304</v>
      </c>
      <c r="AM49" s="9">
        <f t="shared" si="55"/>
        <v>5866671.2947380235</v>
      </c>
      <c r="AN49" s="9">
        <f t="shared" si="55"/>
        <v>6449304.8075844273</v>
      </c>
      <c r="AO49" s="9">
        <f t="shared" si="55"/>
        <v>7094683.467968137</v>
      </c>
      <c r="AP49" s="9">
        <f t="shared" si="55"/>
        <v>7807289.0721418159</v>
      </c>
      <c r="AQ49" s="9">
        <f t="shared" si="55"/>
        <v>8587121.620105464</v>
      </c>
      <c r="AR49" s="9">
        <f t="shared" si="55"/>
        <v>9762547.3839709796</v>
      </c>
      <c r="AS49" s="9">
        <f t="shared" si="55"/>
        <v>11081390.627921762</v>
      </c>
      <c r="AT49" s="9">
        <f t="shared" si="55"/>
        <v>12576368.464602267</v>
      </c>
      <c r="AU49" s="9">
        <f t="shared" si="55"/>
        <v>13828582.33759677</v>
      </c>
      <c r="AV49" s="9">
        <f t="shared" si="55"/>
        <v>15213905.559295412</v>
      </c>
      <c r="AW49" s="9">
        <f t="shared" si="55"/>
        <v>16737268.105576126</v>
      </c>
      <c r="AX49" s="9">
        <f t="shared" si="55"/>
        <v>17703543.377650622</v>
      </c>
      <c r="AY49" s="9">
        <f t="shared" si="55"/>
        <v>18485616.823740605</v>
      </c>
      <c r="AZ49" s="9">
        <f t="shared" si="55"/>
        <v>19300855.562100302</v>
      </c>
      <c r="BA49" s="9">
        <f t="shared" si="55"/>
        <v>20152695.636523433</v>
      </c>
      <c r="BB49" s="9">
        <f t="shared" si="55"/>
        <v>21041286.440218408</v>
      </c>
      <c r="BC49" s="9">
        <f t="shared" si="55"/>
        <v>22635461.367291223</v>
      </c>
      <c r="BD49" s="9">
        <f t="shared" si="55"/>
        <v>23633109.213134374</v>
      </c>
      <c r="BE49" s="9">
        <f t="shared" si="55"/>
        <v>24675425.628295749</v>
      </c>
      <c r="BF49" s="9">
        <f t="shared" si="55"/>
        <v>25762261.219566926</v>
      </c>
      <c r="BG49" s="9">
        <f t="shared" si="55"/>
        <v>26897201.423950039</v>
      </c>
      <c r="BH49" s="9">
        <f t="shared" si="55"/>
        <v>28083383.498821948</v>
      </c>
      <c r="BI49" s="9">
        <f t="shared" si="55"/>
        <v>29321106.2305995</v>
      </c>
      <c r="BJ49" s="9">
        <f t="shared" si="55"/>
        <v>30613805.663076408</v>
      </c>
      <c r="BK49" s="9">
        <f t="shared" si="55"/>
        <v>31964619.053629532</v>
      </c>
      <c r="BL49" s="9">
        <f t="shared" si="55"/>
        <v>33373695.795467298</v>
      </c>
      <c r="BM49" s="9">
        <f t="shared" si="55"/>
        <v>34844621.325591832</v>
      </c>
      <c r="BN49" s="9">
        <f t="shared" si="55"/>
        <v>36380532.90138001</v>
      </c>
      <c r="BO49" s="9">
        <f t="shared" si="55"/>
        <v>37985165.353042372</v>
      </c>
    </row>
    <row r="50" spans="2:67" x14ac:dyDescent="0.25">
      <c r="B50" t="s">
        <v>284</v>
      </c>
      <c r="D50" s="7">
        <f>IF(VLOOKUP($B$36&amp;$B50,'[20]Lagos State'!$E:$AE,COLUMN(D$1)-2,FALSE)="NULL",0,VLOOKUP($B$36&amp;$B50,'[20]Lagos State'!$E:$AE,COLUMN(D$1)-2,FALSE))</f>
        <v>0</v>
      </c>
      <c r="E50" s="7">
        <f>IF(VLOOKUP($B$36&amp;$B50,'[20]Lagos State'!$E:$AE,COLUMN(E$1)-2,FALSE)="NULL",0,VLOOKUP($B$36&amp;$B50,'[20]Lagos State'!$E:$AE,COLUMN(E$1)-2,FALSE))</f>
        <v>0</v>
      </c>
      <c r="F50" s="7">
        <f>IF(VLOOKUP($B$36&amp;$B50,'[20]Lagos State'!$E:$AE,COLUMN(F$1)-2,FALSE)="NULL",0,VLOOKUP($B$36&amp;$B50,'[20]Lagos State'!$E:$AE,COLUMN(F$1)-2,FALSE))</f>
        <v>0</v>
      </c>
      <c r="G50" s="7">
        <f>IF(VLOOKUP($B$36&amp;$B50,'[20]Lagos State'!$E:$AE,COLUMN(G$1)-2,FALSE)="NULL",0,VLOOKUP($B$36&amp;$B50,'[20]Lagos State'!$E:$AE,COLUMN(G$1)-2,FALSE))</f>
        <v>0</v>
      </c>
      <c r="H50" s="7">
        <f>IF(VLOOKUP($B$36&amp;$B50,'[20]Lagos State'!$E:$AE,COLUMN(H$1)-2,FALSE)="NULL",0,VLOOKUP($B$36&amp;$B50,'[20]Lagos State'!$E:$AE,COLUMN(H$1)-2,FALSE))</f>
        <v>0</v>
      </c>
      <c r="I50" s="7">
        <f>IF(VLOOKUP($B$36&amp;$B50,'[20]Lagos State'!$E:$AE,COLUMN(I$1)-2,FALSE)="NULL",0,VLOOKUP($B$36&amp;$B50,'[20]Lagos State'!$E:$AE,COLUMN(I$1)-2,FALSE))</f>
        <v>0</v>
      </c>
      <c r="J50" s="7">
        <f>IF(VLOOKUP($B$36&amp;$B50,'[20]Lagos State'!$E:$AE,COLUMN(J$1)-2,FALSE)="NULL",0,VLOOKUP($B$36&amp;$B50,'[20]Lagos State'!$E:$AE,COLUMN(J$1)-2,FALSE))</f>
        <v>0</v>
      </c>
      <c r="K50" s="7">
        <f>IF(VLOOKUP($B$36&amp;$B50,'[20]Lagos State'!$E:$AE,COLUMN(K$1)-2,FALSE)="NULL",0,VLOOKUP($B$36&amp;$B50,'[20]Lagos State'!$E:$AE,COLUMN(K$1)-2,FALSE))</f>
        <v>9040</v>
      </c>
      <c r="L50" s="7">
        <f>IF(VLOOKUP($B$36&amp;$B50,'[20]Lagos State'!$E:$AE,COLUMN(L$1)-2,FALSE)="NULL",0,VLOOKUP($B$36&amp;$B50,'[20]Lagos State'!$E:$AE,COLUMN(L$1)-2,FALSE))</f>
        <v>62320</v>
      </c>
      <c r="M50" s="7">
        <f>IF(VLOOKUP($B$36&amp;$B50,'[20]Lagos State'!$E:$AE,COLUMN(M$1)-2,FALSE)="NULL",0,VLOOKUP($B$36&amp;$B50,'[20]Lagos State'!$E:$AE,COLUMN(M$1)-2,FALSE))</f>
        <v>90470</v>
      </c>
      <c r="N50" s="7">
        <f>IF(VLOOKUP($B$36&amp;$B50,'[20]Lagos State'!$E:$AE,COLUMN(N$1)-2,FALSE)="NULL",0,VLOOKUP($B$36&amp;$B50,'[20]Lagos State'!$E:$AE,COLUMN(N$1)-2,FALSE))</f>
        <v>96070</v>
      </c>
      <c r="O50" s="7">
        <f>IF(VLOOKUP($B$36&amp;$B50,'[20]Lagos State'!$E:$AE,COLUMN(O$1)-2,FALSE)="NULL",0,VLOOKUP($B$36&amp;$B50,'[20]Lagos State'!$E:$AE,COLUMN(O$1)-2,FALSE))</f>
        <v>101430</v>
      </c>
      <c r="P50" s="7">
        <f>IF(VLOOKUP($B$36&amp;$B50,'[20]Lagos State'!$E:$AE,COLUMN(P$1)-2,FALSE)="NULL",0,VLOOKUP($B$36&amp;$B50,'[20]Lagos State'!$E:$AE,COLUMN(P$1)-2,FALSE))</f>
        <v>103320</v>
      </c>
      <c r="Q50" s="7">
        <f>IF(VLOOKUP($B$36&amp;$B50,'[20]Lagos State'!$E:$AE,COLUMN(Q$1)-2,FALSE)="NULL",0,VLOOKUP($B$36&amp;$B50,'[20]Lagos State'!$E:$AE,COLUMN(Q$1)-2,FALSE))</f>
        <v>165520</v>
      </c>
      <c r="R50" s="7">
        <f>IF(VLOOKUP($B$36&amp;$B50,'[20]Lagos State'!$E:$AE,COLUMN(R$1)-2,FALSE)="NULL",0,VLOOKUP($B$36&amp;$B50,'[20]Lagos State'!$E:$AE,COLUMN(R$1)-2,FALSE))</f>
        <v>265350</v>
      </c>
      <c r="S50" s="7">
        <f>IF(VLOOKUP($B$36&amp;$B50,'[20]Lagos State'!$E:$AE,COLUMN(S$1)-2,FALSE)="NULL",0,VLOOKUP($B$36&amp;$B50,'[20]Lagos State'!$E:$AE,COLUMN(S$1)-2,FALSE))</f>
        <v>368760</v>
      </c>
      <c r="T50" s="7">
        <f>IF(VLOOKUP($B$36&amp;$B50,'[20]Lagos State'!$E:$AE,COLUMN(T$1)-2,FALSE)="NULL",0,VLOOKUP($B$36&amp;$B50,'[20]Lagos State'!$E:$AE,COLUMN(T$1)-2,FALSE))</f>
        <v>361020</v>
      </c>
      <c r="U50" s="7">
        <f>IF(VLOOKUP($B$36&amp;$B50,'[20]Lagos State'!$E:$AE,COLUMN(U$1)-2,FALSE)="NULL",0,VLOOKUP($B$36&amp;$B50,'[20]Lagos State'!$E:$AE,COLUMN(U$1)-2,FALSE))</f>
        <v>518660</v>
      </c>
      <c r="V50" s="7">
        <f>IF(VLOOKUP($B$36&amp;$B50,'[20]Lagos State'!$E:$AE,COLUMN(V$1)-2,FALSE)="NULL",0,VLOOKUP($B$36&amp;$B50,'[20]Lagos State'!$E:$AE,COLUMN(V$1)-2,FALSE))</f>
        <v>733730</v>
      </c>
      <c r="W50" s="7">
        <f>IF(VLOOKUP($B$36&amp;$B50,'[20]Lagos State'!$E:$AE,COLUMN(W$1)-2,FALSE)="NULL",0,VLOOKUP($B$36&amp;$B50,'[20]Lagos State'!$E:$AE,COLUMN(W$1)-2,FALSE))</f>
        <v>904330</v>
      </c>
      <c r="X50" s="7">
        <f>IF(VLOOKUP($B$36&amp;$B50,'[20]Lagos State'!$E:$AE,COLUMN(X$1)-2,FALSE)="NULL",0,VLOOKUP($B$36&amp;$B50,'[20]Lagos State'!$E:$AE,COLUMN(X$1)-2,FALSE))</f>
        <v>1114450</v>
      </c>
      <c r="Y50" s="7">
        <f>IF(VLOOKUP($B$36&amp;$B50,'[20]Lagos State'!$E:$AE,COLUMN(Y$1)-2,FALSE)="NULL",0,VLOOKUP($B$36&amp;$B50,'[20]Lagos State'!$E:$AE,COLUMN(Y$1)-2,FALSE))</f>
        <v>1108780</v>
      </c>
      <c r="Z50" s="7">
        <f>IF(VLOOKUP($B$36&amp;$B50,'[20]Lagos State'!$E:$AE,COLUMN(Z$1)-2,FALSE)="NULL",0,VLOOKUP($B$36&amp;$B50,'[20]Lagos State'!$E:$AE,COLUMN(Z$1)-2,FALSE))</f>
        <v>1074660</v>
      </c>
      <c r="AA50" s="7">
        <f>IF(VLOOKUP($B$36&amp;$B50,'[20]Lagos State'!$E:$AE,COLUMN(AA$1)-2,FALSE)="NULL",0,VLOOKUP($B$36&amp;$B50,'[20]Lagos State'!$E:$AE,COLUMN(AA$1)-2,FALSE))</f>
        <v>1171590</v>
      </c>
      <c r="AB50" s="7">
        <f>IF(VLOOKUP($B$36&amp;$B50,'[20]Lagos State'!$E:$AE,COLUMN(AB$1)-2,FALSE)="NULL",0,VLOOKUP($B$36&amp;$B50,'[20]Lagos State'!$E:$AE,COLUMN(AB$1)-2,FALSE))</f>
        <v>1008160</v>
      </c>
      <c r="AC50" s="7">
        <f>IF(VLOOKUP($B$36&amp;$B50,'[20]Lagos State'!$E:$AE,COLUMN(AC$1)-2,FALSE)="NULL",0,VLOOKUP($B$36&amp;$B50,'[20]Lagos State'!$E:$AE,COLUMN(AC$1)-2,FALSE))</f>
        <v>1210650</v>
      </c>
      <c r="AF50" s="7">
        <f>AB50</f>
        <v>1008160</v>
      </c>
      <c r="AG50" s="7">
        <f>AC50</f>
        <v>1210650</v>
      </c>
      <c r="AH50" s="7">
        <f>VLOOKUP($A$3&amp;$B$36&amp;$B50,'[14]Paga All'!$G$1:$J$3000,4,FALSE)</f>
        <v>1286920</v>
      </c>
      <c r="AI50" s="7">
        <f>VLOOKUP($A$3&amp;$B$36&amp;$B50,'[15]Paga all'!$F:$G,2,FALSE)</f>
        <v>1034060</v>
      </c>
      <c r="AJ50" s="7">
        <f>VLOOKUP($A$3&amp;$B$36&amp;$B50,'[16]Paga all'!$F$2:$G$1470,2,FALSE)</f>
        <v>802410</v>
      </c>
      <c r="AK50" s="9">
        <f t="shared" ref="AK50:BO50" si="56">AK42*AK49</f>
        <v>1875947.7916152435</v>
      </c>
      <c r="AL50" s="9">
        <f t="shared" si="56"/>
        <v>2263309.7722427915</v>
      </c>
      <c r="AM50" s="9">
        <f t="shared" si="56"/>
        <v>2489640.7494670707</v>
      </c>
      <c r="AN50" s="9">
        <f t="shared" si="56"/>
        <v>2736893.0775272078</v>
      </c>
      <c r="AO50" s="9">
        <f t="shared" si="56"/>
        <v>3010772.5793784363</v>
      </c>
      <c r="AP50" s="9">
        <f t="shared" si="56"/>
        <v>3313181.1960058347</v>
      </c>
      <c r="AQ50" s="9">
        <f t="shared" si="56"/>
        <v>3644118.9274094021</v>
      </c>
      <c r="AR50" s="9">
        <f t="shared" si="56"/>
        <v>4142934.6497625196</v>
      </c>
      <c r="AS50" s="9">
        <f t="shared" si="56"/>
        <v>4702612.483638132</v>
      </c>
      <c r="AT50" s="9">
        <f t="shared" si="56"/>
        <v>5337036.5982273091</v>
      </c>
      <c r="AU50" s="9">
        <f t="shared" si="56"/>
        <v>5868438.9094580961</v>
      </c>
      <c r="AV50" s="9">
        <f t="shared" si="56"/>
        <v>6456328.8679456981</v>
      </c>
      <c r="AW50" s="9">
        <f t="shared" si="56"/>
        <v>7102798.6087737018</v>
      </c>
      <c r="AX50" s="9">
        <f t="shared" si="56"/>
        <v>7512857.0851565134</v>
      </c>
      <c r="AY50" s="9">
        <f t="shared" si="56"/>
        <v>7844745.7870526211</v>
      </c>
      <c r="AZ50" s="9">
        <f t="shared" si="56"/>
        <v>8190708.852238304</v>
      </c>
      <c r="BA50" s="9">
        <f t="shared" si="56"/>
        <v>8552204.4354687929</v>
      </c>
      <c r="BB50" s="9">
        <f t="shared" si="56"/>
        <v>8929295.9347769171</v>
      </c>
      <c r="BC50" s="9">
        <f t="shared" si="56"/>
        <v>9605816.3431691546</v>
      </c>
      <c r="BD50" s="9">
        <f t="shared" si="56"/>
        <v>10029188.406447513</v>
      </c>
      <c r="BE50" s="9">
        <f t="shared" si="56"/>
        <v>10471516.481543813</v>
      </c>
      <c r="BF50" s="9">
        <f t="shared" si="56"/>
        <v>10932737.170425223</v>
      </c>
      <c r="BG50" s="9">
        <f t="shared" si="56"/>
        <v>11414372.025879802</v>
      </c>
      <c r="BH50" s="9">
        <f t="shared" si="56"/>
        <v>11917752.406597108</v>
      </c>
      <c r="BI50" s="9">
        <f t="shared" si="56"/>
        <v>12443005.108642807</v>
      </c>
      <c r="BJ50" s="9">
        <f t="shared" si="56"/>
        <v>12991588.286772132</v>
      </c>
      <c r="BK50" s="9">
        <f t="shared" si="56"/>
        <v>13564833.299674634</v>
      </c>
      <c r="BL50" s="9">
        <f t="shared" si="56"/>
        <v>14162803.54538315</v>
      </c>
      <c r="BM50" s="9">
        <f t="shared" si="56"/>
        <v>14787020.576685742</v>
      </c>
      <c r="BN50" s="9">
        <f t="shared" si="56"/>
        <v>15438815.752271965</v>
      </c>
      <c r="BO50" s="9">
        <f t="shared" si="56"/>
        <v>16119774.022962714</v>
      </c>
    </row>
    <row r="52" spans="2:67" x14ac:dyDescent="0.25">
      <c r="B52" s="1" t="s">
        <v>109</v>
      </c>
      <c r="D52" s="240"/>
      <c r="E52" s="240"/>
      <c r="F52" s="240"/>
      <c r="G52" s="240"/>
      <c r="H52" s="240"/>
      <c r="I52" s="240"/>
      <c r="J52" s="240"/>
      <c r="K52" s="240"/>
      <c r="L52" s="240"/>
      <c r="M52" s="240"/>
      <c r="N52" s="240"/>
      <c r="O52" s="240"/>
      <c r="P52" s="240"/>
      <c r="Q52" s="240"/>
      <c r="R52" s="240"/>
      <c r="S52" s="240"/>
      <c r="T52" s="240"/>
      <c r="U52" s="240"/>
      <c r="V52" s="240"/>
      <c r="W52" s="240"/>
      <c r="X52" s="240"/>
      <c r="Y52" s="240"/>
      <c r="Z52" s="240"/>
      <c r="AA52" s="234">
        <f>RATE((COUNT($E$1:$O$1)),,-$D53,$O53)</f>
        <v>6.1836061309630048E-2</v>
      </c>
      <c r="AB52" s="234">
        <f>RATE((COUNT($E$1:$O$1)),,-$D53,$O53)</f>
        <v>6.1836061309630048E-2</v>
      </c>
      <c r="AC52" s="234">
        <f>RATE((COUNT($Q$1:$AC$1)),,-$P53,$AC53)</f>
        <v>3.685445414052816E-2</v>
      </c>
      <c r="AF52" s="234"/>
      <c r="AG52" s="234"/>
      <c r="AH52" s="234"/>
      <c r="AI52" s="234"/>
    </row>
    <row r="53" spans="2:67" x14ac:dyDescent="0.25">
      <c r="B53" s="242" t="s">
        <v>137</v>
      </c>
      <c r="D53" s="243">
        <f>D60+D61</f>
        <v>506</v>
      </c>
      <c r="E53" s="243">
        <f>E60+E61</f>
        <v>559</v>
      </c>
      <c r="F53" s="243">
        <f>F60+F61</f>
        <v>612</v>
      </c>
      <c r="G53" s="243">
        <f>G60+G61</f>
        <v>697</v>
      </c>
      <c r="H53" s="243">
        <f t="shared" ref="H53:AC53" si="57">H60+H61</f>
        <v>788</v>
      </c>
      <c r="I53" s="243">
        <f t="shared" si="57"/>
        <v>842</v>
      </c>
      <c r="J53" s="243">
        <f t="shared" si="57"/>
        <v>873</v>
      </c>
      <c r="K53" s="243">
        <f t="shared" si="57"/>
        <v>885</v>
      </c>
      <c r="L53" s="243">
        <f t="shared" si="57"/>
        <v>909</v>
      </c>
      <c r="M53" s="243">
        <f t="shared" si="57"/>
        <v>942</v>
      </c>
      <c r="N53" s="243">
        <f t="shared" si="57"/>
        <v>979</v>
      </c>
      <c r="O53" s="243">
        <f t="shared" si="57"/>
        <v>979</v>
      </c>
      <c r="P53" s="243">
        <f t="shared" si="57"/>
        <v>1027</v>
      </c>
      <c r="Q53" s="243">
        <f t="shared" si="57"/>
        <v>1086</v>
      </c>
      <c r="R53" s="243">
        <f t="shared" si="57"/>
        <v>1131</v>
      </c>
      <c r="S53" s="243">
        <f t="shared" si="57"/>
        <v>1174</v>
      </c>
      <c r="T53" s="243">
        <f t="shared" si="57"/>
        <v>1263</v>
      </c>
      <c r="U53" s="243">
        <f t="shared" si="57"/>
        <v>1312</v>
      </c>
      <c r="V53" s="243">
        <f t="shared" si="57"/>
        <v>1354</v>
      </c>
      <c r="W53" s="243">
        <f t="shared" si="57"/>
        <v>1418</v>
      </c>
      <c r="X53" s="243">
        <f t="shared" si="57"/>
        <v>1480</v>
      </c>
      <c r="Y53" s="243">
        <f t="shared" si="57"/>
        <v>1528</v>
      </c>
      <c r="Z53" s="243">
        <f t="shared" si="57"/>
        <v>1563</v>
      </c>
      <c r="AA53" s="243">
        <f t="shared" si="57"/>
        <v>1548</v>
      </c>
      <c r="AB53" s="243">
        <f>AB60+AB61</f>
        <v>1585</v>
      </c>
      <c r="AC53" s="243">
        <f t="shared" si="57"/>
        <v>1644</v>
      </c>
      <c r="AF53" s="243">
        <f>AF60+AF61</f>
        <v>1585</v>
      </c>
      <c r="AG53" s="243">
        <f>IF(SUM(AG69,AG85,AG101,AG117)&gt;=AG$3*$AD$3,ROUND(AG$3*$AD$3,),SUM(AG69,AG85,AG101,AG117))</f>
        <v>1916</v>
      </c>
      <c r="AH53" s="243">
        <f t="shared" ref="AH53:BO53" si="58">IF(SUM(AH69,AH85,AH101,AH117)&gt;=AH$3*$AD$3,ROUND(AH$3*$AD$3,),SUM(AH69,AH85,AH101,AH117))</f>
        <v>2001</v>
      </c>
      <c r="AI53" s="243">
        <f t="shared" si="58"/>
        <v>2090</v>
      </c>
      <c r="AJ53" s="243">
        <f t="shared" si="58"/>
        <v>2182</v>
      </c>
      <c r="AK53" s="243">
        <f t="shared" si="58"/>
        <v>2278</v>
      </c>
      <c r="AL53" s="243">
        <f t="shared" si="58"/>
        <v>2378</v>
      </c>
      <c r="AM53" s="243">
        <f t="shared" si="58"/>
        <v>2483</v>
      </c>
      <c r="AN53" s="243">
        <f t="shared" si="58"/>
        <v>2593</v>
      </c>
      <c r="AO53" s="243">
        <f t="shared" si="58"/>
        <v>2707</v>
      </c>
      <c r="AP53" s="243">
        <f t="shared" si="58"/>
        <v>2826</v>
      </c>
      <c r="AQ53" s="243">
        <f t="shared" si="58"/>
        <v>2951</v>
      </c>
      <c r="AR53" s="243">
        <f t="shared" si="58"/>
        <v>3080</v>
      </c>
      <c r="AS53" s="243">
        <f t="shared" si="58"/>
        <v>3216</v>
      </c>
      <c r="AT53" s="243">
        <f t="shared" si="58"/>
        <v>3358</v>
      </c>
      <c r="AU53" s="243">
        <f t="shared" si="58"/>
        <v>3506</v>
      </c>
      <c r="AV53" s="243">
        <f t="shared" si="58"/>
        <v>3660</v>
      </c>
      <c r="AW53" s="243">
        <f t="shared" si="58"/>
        <v>3821</v>
      </c>
      <c r="AX53" s="243">
        <f t="shared" si="58"/>
        <v>3990</v>
      </c>
      <c r="AY53" s="243">
        <f t="shared" si="58"/>
        <v>4166</v>
      </c>
      <c r="AZ53" s="243">
        <f t="shared" si="58"/>
        <v>4350</v>
      </c>
      <c r="BA53" s="243">
        <f t="shared" si="58"/>
        <v>4542</v>
      </c>
      <c r="BB53" s="243">
        <f t="shared" si="58"/>
        <v>4742</v>
      </c>
      <c r="BC53" s="243">
        <f t="shared" si="58"/>
        <v>4952</v>
      </c>
      <c r="BD53" s="243">
        <f t="shared" si="58"/>
        <v>5170</v>
      </c>
      <c r="BE53" s="243">
        <f t="shared" si="58"/>
        <v>5398</v>
      </c>
      <c r="BF53" s="243">
        <f t="shared" si="58"/>
        <v>5636</v>
      </c>
      <c r="BG53" s="243">
        <f t="shared" si="58"/>
        <v>5884</v>
      </c>
      <c r="BH53" s="243">
        <f t="shared" si="58"/>
        <v>6143</v>
      </c>
      <c r="BI53" s="243">
        <f t="shared" si="58"/>
        <v>6414</v>
      </c>
      <c r="BJ53" s="243">
        <f t="shared" si="58"/>
        <v>6697</v>
      </c>
      <c r="BK53" s="243">
        <f t="shared" si="58"/>
        <v>6992</v>
      </c>
      <c r="BL53" s="243">
        <f t="shared" si="58"/>
        <v>7301</v>
      </c>
      <c r="BM53" s="243">
        <f t="shared" si="58"/>
        <v>7622</v>
      </c>
      <c r="BN53" s="243">
        <f t="shared" si="58"/>
        <v>7958</v>
      </c>
      <c r="BO53" s="243">
        <f t="shared" si="58"/>
        <v>8309</v>
      </c>
    </row>
    <row r="54" spans="2:67" x14ac:dyDescent="0.25">
      <c r="B54" s="246" t="s">
        <v>99</v>
      </c>
      <c r="C54" s="247"/>
      <c r="D54" s="248"/>
      <c r="E54" s="249">
        <f t="shared" ref="E54:AB54" si="59">RATE(1,,-D53,E53)</f>
        <v>0.10474308300395263</v>
      </c>
      <c r="F54" s="249">
        <f t="shared" si="59"/>
        <v>9.4812164579606367E-2</v>
      </c>
      <c r="G54" s="249">
        <f t="shared" si="59"/>
        <v>0.13888888888888895</v>
      </c>
      <c r="H54" s="249">
        <f t="shared" si="59"/>
        <v>0.13055954088952645</v>
      </c>
      <c r="I54" s="249">
        <f t="shared" si="59"/>
        <v>6.852791878172601E-2</v>
      </c>
      <c r="J54" s="249">
        <f t="shared" si="59"/>
        <v>3.6817102137767309E-2</v>
      </c>
      <c r="K54" s="249">
        <f t="shared" si="59"/>
        <v>1.3745704467354014E-2</v>
      </c>
      <c r="L54" s="249">
        <f t="shared" si="59"/>
        <v>2.711864406779645E-2</v>
      </c>
      <c r="M54" s="249">
        <f t="shared" si="59"/>
        <v>3.6303630363036368E-2</v>
      </c>
      <c r="N54" s="249">
        <f t="shared" si="59"/>
        <v>3.9278131634819545E-2</v>
      </c>
      <c r="O54" s="249">
        <f t="shared" si="59"/>
        <v>-7.9014085026276691E-17</v>
      </c>
      <c r="P54" s="249">
        <f t="shared" si="59"/>
        <v>4.9029622063329892E-2</v>
      </c>
      <c r="Q54" s="249">
        <f t="shared" si="59"/>
        <v>5.7448880233690325E-2</v>
      </c>
      <c r="R54" s="249">
        <f t="shared" si="59"/>
        <v>4.1436464088397768E-2</v>
      </c>
      <c r="S54" s="249">
        <f t="shared" si="59"/>
        <v>3.8019451812555158E-2</v>
      </c>
      <c r="T54" s="249">
        <f t="shared" si="59"/>
        <v>7.5809199318569026E-2</v>
      </c>
      <c r="U54" s="249">
        <f t="shared" si="59"/>
        <v>3.87965162311956E-2</v>
      </c>
      <c r="V54" s="249">
        <f t="shared" si="59"/>
        <v>3.201219512195122E-2</v>
      </c>
      <c r="W54" s="249">
        <f t="shared" si="59"/>
        <v>4.7267355982274793E-2</v>
      </c>
      <c r="X54" s="249">
        <f t="shared" si="59"/>
        <v>4.3723554301833625E-2</v>
      </c>
      <c r="Y54" s="249">
        <f t="shared" si="59"/>
        <v>3.2432432432432358E-2</v>
      </c>
      <c r="Z54" s="249">
        <f t="shared" si="59"/>
        <v>2.2905759162303724E-2</v>
      </c>
      <c r="AA54" s="249">
        <f t="shared" si="59"/>
        <v>-9.5969289827255184E-3</v>
      </c>
      <c r="AB54" s="249">
        <f t="shared" si="59"/>
        <v>2.3901808785529617E-2</v>
      </c>
      <c r="AC54" s="249">
        <f>RATE(1,,-AA53,AC53)</f>
        <v>6.201550387596904E-2</v>
      </c>
      <c r="AD54" s="250">
        <v>0.04</v>
      </c>
      <c r="AF54" s="251">
        <f>AD54</f>
        <v>0.04</v>
      </c>
      <c r="AG54" s="251">
        <f t="shared" ref="AG54:BO54" si="60">RATE(1,,-AF53,AG53)</f>
        <v>0.20883280757097783</v>
      </c>
      <c r="AH54" s="251">
        <f t="shared" si="60"/>
        <v>4.4363256784968649E-2</v>
      </c>
      <c r="AI54" s="251">
        <f t="shared" si="60"/>
        <v>4.4477761119440129E-2</v>
      </c>
      <c r="AJ54" s="252">
        <f t="shared" si="60"/>
        <v>4.4019138755980798E-2</v>
      </c>
      <c r="AK54" s="252">
        <f t="shared" si="60"/>
        <v>4.3996333638863468E-2</v>
      </c>
      <c r="AL54" s="252">
        <f t="shared" si="60"/>
        <v>4.3898156277436311E-2</v>
      </c>
      <c r="AM54" s="252">
        <f t="shared" si="60"/>
        <v>4.4154751892346654E-2</v>
      </c>
      <c r="AN54" s="252">
        <f t="shared" si="60"/>
        <v>4.4301248489730181E-2</v>
      </c>
      <c r="AO54" s="252">
        <f t="shared" si="60"/>
        <v>4.3964519861164585E-2</v>
      </c>
      <c r="AP54" s="252">
        <f t="shared" si="60"/>
        <v>4.3960103435537551E-2</v>
      </c>
      <c r="AQ54" s="252">
        <f t="shared" si="60"/>
        <v>4.423213021939134E-2</v>
      </c>
      <c r="AR54" s="252">
        <f t="shared" si="60"/>
        <v>4.3713995255845524E-2</v>
      </c>
      <c r="AS54" s="252">
        <f t="shared" si="60"/>
        <v>4.4155844155844004E-2</v>
      </c>
      <c r="AT54" s="252">
        <f t="shared" si="60"/>
        <v>4.41542288557214E-2</v>
      </c>
      <c r="AU54" s="252">
        <f t="shared" si="60"/>
        <v>4.4073853484216767E-2</v>
      </c>
      <c r="AV54" s="252">
        <f t="shared" si="60"/>
        <v>4.3924700513405628E-2</v>
      </c>
      <c r="AW54" s="252">
        <f t="shared" si="60"/>
        <v>4.398907103825133E-2</v>
      </c>
      <c r="AX54" s="252">
        <f t="shared" si="60"/>
        <v>4.4229259356189377E-2</v>
      </c>
      <c r="AY54" s="252">
        <f t="shared" si="60"/>
        <v>4.4110275689222919E-2</v>
      </c>
      <c r="AZ54" s="252">
        <f t="shared" si="60"/>
        <v>4.4167066730676871E-2</v>
      </c>
      <c r="BA54" s="252">
        <f t="shared" si="60"/>
        <v>4.4137931034482811E-2</v>
      </c>
      <c r="BB54" s="252">
        <f t="shared" si="60"/>
        <v>4.4033465433729602E-2</v>
      </c>
      <c r="BC54" s="252">
        <f t="shared" si="60"/>
        <v>4.4285111767187003E-2</v>
      </c>
      <c r="BD54" s="252">
        <f t="shared" si="60"/>
        <v>4.4022617124394162E-2</v>
      </c>
      <c r="BE54" s="252">
        <f t="shared" si="60"/>
        <v>4.4100580270793097E-2</v>
      </c>
      <c r="BF54" s="252">
        <f t="shared" si="60"/>
        <v>4.4090403853279003E-2</v>
      </c>
      <c r="BG54" s="252">
        <f t="shared" si="60"/>
        <v>4.4002838892831839E-2</v>
      </c>
      <c r="BH54" s="252">
        <f t="shared" si="60"/>
        <v>4.4017675050985722E-2</v>
      </c>
      <c r="BI54" s="252">
        <f t="shared" si="60"/>
        <v>4.41152531336481E-2</v>
      </c>
      <c r="BJ54" s="252">
        <f t="shared" si="60"/>
        <v>4.4122232616152217E-2</v>
      </c>
      <c r="BK54" s="252">
        <f t="shared" si="60"/>
        <v>4.4049574436314645E-2</v>
      </c>
      <c r="BL54" s="252">
        <f t="shared" si="60"/>
        <v>4.4193363844393672E-2</v>
      </c>
      <c r="BM54" s="252">
        <f t="shared" si="60"/>
        <v>4.3966579920558947E-2</v>
      </c>
      <c r="BN54" s="252">
        <f t="shared" si="60"/>
        <v>4.4082917869325673E-2</v>
      </c>
      <c r="BO54" s="252">
        <f t="shared" si="60"/>
        <v>4.4106559437044453E-2</v>
      </c>
    </row>
    <row r="55" spans="2:67" x14ac:dyDescent="0.25">
      <c r="B55" s="246" t="s">
        <v>101</v>
      </c>
      <c r="C55" s="247"/>
      <c r="D55" s="253">
        <f>D61/D53</f>
        <v>4.9407114624505928E-2</v>
      </c>
      <c r="E55" s="253">
        <f t="shared" ref="E55:AC55" si="61">E61/E53</f>
        <v>5.5456171735241505E-2</v>
      </c>
      <c r="F55" s="253">
        <f t="shared" si="61"/>
        <v>3.9215686274509803E-2</v>
      </c>
      <c r="G55" s="253">
        <f t="shared" si="61"/>
        <v>5.4519368723098996E-2</v>
      </c>
      <c r="H55" s="253">
        <f t="shared" si="61"/>
        <v>2.6649746192893401E-2</v>
      </c>
      <c r="I55" s="253">
        <f t="shared" si="61"/>
        <v>4.1567695961995249E-2</v>
      </c>
      <c r="J55" s="253">
        <f t="shared" si="61"/>
        <v>5.1546391752577317E-2</v>
      </c>
      <c r="K55" s="253">
        <f t="shared" si="61"/>
        <v>4.7457627118644069E-2</v>
      </c>
      <c r="L55" s="253">
        <f t="shared" si="61"/>
        <v>3.9603960396039604E-2</v>
      </c>
      <c r="M55" s="253">
        <f t="shared" si="61"/>
        <v>4.1401273885350316E-2</v>
      </c>
      <c r="N55" s="253">
        <f t="shared" si="61"/>
        <v>5.3115423901940753E-2</v>
      </c>
      <c r="O55" s="253">
        <f t="shared" si="61"/>
        <v>5.515832482124617E-2</v>
      </c>
      <c r="P55" s="253">
        <f t="shared" si="61"/>
        <v>4.5764362220058426E-2</v>
      </c>
      <c r="Q55" s="253">
        <f t="shared" si="61"/>
        <v>4.2357274401473299E-2</v>
      </c>
      <c r="R55" s="253">
        <f t="shared" si="61"/>
        <v>4.5092838196286469E-2</v>
      </c>
      <c r="S55" s="253">
        <f t="shared" si="61"/>
        <v>3.4923339011925042E-2</v>
      </c>
      <c r="T55" s="253">
        <f t="shared" si="61"/>
        <v>4.4338875692794932E-2</v>
      </c>
      <c r="U55" s="253">
        <f t="shared" si="61"/>
        <v>3.8109756097560975E-2</v>
      </c>
      <c r="V55" s="253">
        <f t="shared" si="61"/>
        <v>5.0960118168389953E-2</v>
      </c>
      <c r="W55" s="253">
        <f t="shared" si="61"/>
        <v>4.6544428772919602E-2</v>
      </c>
      <c r="X55" s="253">
        <f t="shared" si="61"/>
        <v>4.6621621621621624E-2</v>
      </c>
      <c r="Y55" s="253">
        <f t="shared" si="61"/>
        <v>4.3193717277486908E-2</v>
      </c>
      <c r="Z55" s="253">
        <f t="shared" si="61"/>
        <v>3.8387715930902108E-2</v>
      </c>
      <c r="AA55" s="253">
        <f t="shared" si="61"/>
        <v>3.6821705426356592E-2</v>
      </c>
      <c r="AB55" s="253">
        <f>AB61/AB53</f>
        <v>4.5425867507886436E-2</v>
      </c>
      <c r="AC55" s="253">
        <f t="shared" si="61"/>
        <v>5.4136253041362534E-2</v>
      </c>
      <c r="AD55" s="250">
        <v>0.06</v>
      </c>
      <c r="AF55" s="254">
        <f>AD55</f>
        <v>0.06</v>
      </c>
      <c r="AG55" s="254">
        <f>AF55</f>
        <v>0.06</v>
      </c>
      <c r="AH55" s="254">
        <f>AG55</f>
        <v>0.06</v>
      </c>
      <c r="AI55" s="254">
        <f t="shared" ref="AI55:BO55" si="62">AH55</f>
        <v>0.06</v>
      </c>
      <c r="AJ55" s="252">
        <f t="shared" si="62"/>
        <v>0.06</v>
      </c>
      <c r="AK55" s="252">
        <f t="shared" si="62"/>
        <v>0.06</v>
      </c>
      <c r="AL55" s="252">
        <f t="shared" si="62"/>
        <v>0.06</v>
      </c>
      <c r="AM55" s="252">
        <f t="shared" si="62"/>
        <v>0.06</v>
      </c>
      <c r="AN55" s="252">
        <f t="shared" si="62"/>
        <v>0.06</v>
      </c>
      <c r="AO55" s="252">
        <f t="shared" si="62"/>
        <v>0.06</v>
      </c>
      <c r="AP55" s="252">
        <f t="shared" si="62"/>
        <v>0.06</v>
      </c>
      <c r="AQ55" s="252">
        <f t="shared" si="62"/>
        <v>0.06</v>
      </c>
      <c r="AR55" s="252">
        <f t="shared" si="62"/>
        <v>0.06</v>
      </c>
      <c r="AS55" s="252">
        <f t="shared" si="62"/>
        <v>0.06</v>
      </c>
      <c r="AT55" s="252">
        <f t="shared" si="62"/>
        <v>0.06</v>
      </c>
      <c r="AU55" s="252">
        <f t="shared" si="62"/>
        <v>0.06</v>
      </c>
      <c r="AV55" s="252">
        <f t="shared" si="62"/>
        <v>0.06</v>
      </c>
      <c r="AW55" s="252">
        <f t="shared" si="62"/>
        <v>0.06</v>
      </c>
      <c r="AX55" s="252">
        <f t="shared" si="62"/>
        <v>0.06</v>
      </c>
      <c r="AY55" s="252">
        <f t="shared" si="62"/>
        <v>0.06</v>
      </c>
      <c r="AZ55" s="252">
        <f t="shared" si="62"/>
        <v>0.06</v>
      </c>
      <c r="BA55" s="252">
        <f t="shared" si="62"/>
        <v>0.06</v>
      </c>
      <c r="BB55" s="252">
        <f t="shared" si="62"/>
        <v>0.06</v>
      </c>
      <c r="BC55" s="252">
        <f t="shared" si="62"/>
        <v>0.06</v>
      </c>
      <c r="BD55" s="252">
        <f t="shared" si="62"/>
        <v>0.06</v>
      </c>
      <c r="BE55" s="252">
        <f t="shared" si="62"/>
        <v>0.06</v>
      </c>
      <c r="BF55" s="252">
        <f t="shared" si="62"/>
        <v>0.06</v>
      </c>
      <c r="BG55" s="252">
        <f t="shared" si="62"/>
        <v>0.06</v>
      </c>
      <c r="BH55" s="252">
        <f t="shared" si="62"/>
        <v>0.06</v>
      </c>
      <c r="BI55" s="252">
        <f t="shared" si="62"/>
        <v>0.06</v>
      </c>
      <c r="BJ55" s="252">
        <f t="shared" si="62"/>
        <v>0.06</v>
      </c>
      <c r="BK55" s="252">
        <f t="shared" si="62"/>
        <v>0.06</v>
      </c>
      <c r="BL55" s="252">
        <f t="shared" si="62"/>
        <v>0.06</v>
      </c>
      <c r="BM55" s="252">
        <f t="shared" si="62"/>
        <v>0.06</v>
      </c>
      <c r="BN55" s="252">
        <f t="shared" si="62"/>
        <v>0.06</v>
      </c>
      <c r="BO55" s="252">
        <f t="shared" si="62"/>
        <v>0.06</v>
      </c>
    </row>
    <row r="56" spans="2:67" x14ac:dyDescent="0.25">
      <c r="B56" s="246" t="s">
        <v>133</v>
      </c>
      <c r="C56" s="247"/>
      <c r="D56" s="255">
        <f>D62/D60</f>
        <v>59.365904365904363</v>
      </c>
      <c r="E56" s="255">
        <f t="shared" ref="E56:AC56" si="63">E62/E60</f>
        <v>56.31818181818182</v>
      </c>
      <c r="F56" s="255">
        <f t="shared" si="63"/>
        <v>67.125850340136054</v>
      </c>
      <c r="G56" s="255">
        <f t="shared" si="63"/>
        <v>63.9453717754173</v>
      </c>
      <c r="H56" s="255">
        <f t="shared" si="63"/>
        <v>65.843546284224246</v>
      </c>
      <c r="I56" s="255">
        <f t="shared" si="63"/>
        <v>65.427509293680302</v>
      </c>
      <c r="J56" s="255">
        <f t="shared" si="63"/>
        <v>66.440821256038646</v>
      </c>
      <c r="K56" s="255">
        <f t="shared" si="63"/>
        <v>63.422301304863581</v>
      </c>
      <c r="L56" s="255">
        <f t="shared" si="63"/>
        <v>64.536082474226802</v>
      </c>
      <c r="M56" s="255">
        <f t="shared" si="63"/>
        <v>75.692137320044296</v>
      </c>
      <c r="N56" s="255">
        <f t="shared" si="63"/>
        <v>73.33764832793959</v>
      </c>
      <c r="O56" s="255">
        <f t="shared" si="63"/>
        <v>95.311351351351348</v>
      </c>
      <c r="P56" s="255">
        <f t="shared" si="63"/>
        <v>80.030612244897952</v>
      </c>
      <c r="Q56" s="255">
        <f t="shared" si="63"/>
        <v>79.625</v>
      </c>
      <c r="R56" s="255">
        <f t="shared" si="63"/>
        <v>84.610185185185188</v>
      </c>
      <c r="S56" s="255">
        <f t="shared" si="63"/>
        <v>73.583406884377752</v>
      </c>
      <c r="T56" s="255">
        <f t="shared" si="63"/>
        <v>71.531068765534386</v>
      </c>
      <c r="U56" s="255">
        <f t="shared" si="63"/>
        <v>72.7012678288431</v>
      </c>
      <c r="V56" s="255">
        <f t="shared" si="63"/>
        <v>76.10272373540856</v>
      </c>
      <c r="W56" s="255">
        <f t="shared" si="63"/>
        <v>82.75295857988165</v>
      </c>
      <c r="X56" s="255">
        <f t="shared" si="63"/>
        <v>80.159461374911416</v>
      </c>
      <c r="Y56" s="255">
        <f t="shared" si="63"/>
        <v>78.296853625170996</v>
      </c>
      <c r="Z56" s="255">
        <f t="shared" si="63"/>
        <v>69.656021290751823</v>
      </c>
      <c r="AA56" s="255">
        <f t="shared" si="63"/>
        <v>106.54527162977867</v>
      </c>
      <c r="AB56" s="255">
        <f>AB62/AB60</f>
        <v>102.76602775941838</v>
      </c>
      <c r="AC56" s="255">
        <f t="shared" si="63"/>
        <v>92.099678456591633</v>
      </c>
      <c r="AD56" s="256">
        <f>SUM(P62:AC62)/SUM(P60:AC60)</f>
        <v>82.826803108241222</v>
      </c>
      <c r="AF56" s="257">
        <f>AD56</f>
        <v>82.826803108241222</v>
      </c>
      <c r="AG56" s="257">
        <f t="shared" ref="AG56:BO56" si="64">AG62/AG60</f>
        <v>92.099678456591633</v>
      </c>
      <c r="AH56" s="257">
        <f t="shared" si="64"/>
        <v>107.69218500797449</v>
      </c>
      <c r="AI56" s="257">
        <f t="shared" si="64"/>
        <v>64.393893129770987</v>
      </c>
      <c r="AJ56" s="258">
        <f t="shared" si="64"/>
        <v>37.074110190151146</v>
      </c>
      <c r="AK56" s="258">
        <f t="shared" si="64"/>
        <v>107.55628211116301</v>
      </c>
      <c r="AL56" s="258">
        <f t="shared" si="64"/>
        <v>113.80089485458613</v>
      </c>
      <c r="AM56" s="258">
        <f t="shared" si="64"/>
        <v>113.37317909168809</v>
      </c>
      <c r="AN56" s="258">
        <f t="shared" si="64"/>
        <v>112.90315962248667</v>
      </c>
      <c r="AO56" s="258">
        <f t="shared" si="64"/>
        <v>112.51866404715128</v>
      </c>
      <c r="AP56" s="258">
        <f t="shared" si="64"/>
        <v>112.12274096385542</v>
      </c>
      <c r="AQ56" s="258">
        <f t="shared" si="64"/>
        <v>111.75126171593367</v>
      </c>
      <c r="AR56" s="258">
        <f t="shared" si="64"/>
        <v>112.26804835924007</v>
      </c>
      <c r="AS56" s="258">
        <f t="shared" si="64"/>
        <v>112.36255375454846</v>
      </c>
      <c r="AT56" s="258">
        <f t="shared" si="64"/>
        <v>112.45201140323091</v>
      </c>
      <c r="AU56" s="258">
        <f t="shared" si="64"/>
        <v>112.09648058252426</v>
      </c>
      <c r="AV56" s="258">
        <f t="shared" si="64"/>
        <v>111.72296511627907</v>
      </c>
      <c r="AW56" s="258">
        <f t="shared" si="64"/>
        <v>111.30818485523385</v>
      </c>
      <c r="AX56" s="258">
        <f t="shared" si="64"/>
        <v>110.95601173020528</v>
      </c>
      <c r="AY56" s="258">
        <f t="shared" si="64"/>
        <v>110.58197139938713</v>
      </c>
      <c r="AZ56" s="258">
        <f t="shared" si="64"/>
        <v>110.16238689166055</v>
      </c>
      <c r="BA56" s="258">
        <f t="shared" si="64"/>
        <v>109.84258608573437</v>
      </c>
      <c r="BB56" s="258">
        <f t="shared" si="64"/>
        <v>109.48014359434598</v>
      </c>
      <c r="BC56" s="258">
        <f t="shared" si="64"/>
        <v>111.10784103114931</v>
      </c>
      <c r="BD56" s="258">
        <f t="shared" si="64"/>
        <v>110.75473251028806</v>
      </c>
      <c r="BE56" s="258">
        <f t="shared" si="64"/>
        <v>110.40402049664958</v>
      </c>
      <c r="BF56" s="258">
        <f t="shared" si="64"/>
        <v>110.04077010192526</v>
      </c>
      <c r="BG56" s="258">
        <f t="shared" si="64"/>
        <v>109.7416380401374</v>
      </c>
      <c r="BH56" s="258">
        <f t="shared" si="64"/>
        <v>109.39643228264634</v>
      </c>
      <c r="BI56" s="258">
        <f t="shared" si="64"/>
        <v>109.0553989052911</v>
      </c>
      <c r="BJ56" s="258">
        <f t="shared" si="64"/>
        <v>108.70833995234312</v>
      </c>
      <c r="BK56" s="258">
        <f t="shared" si="64"/>
        <v>108.38831405964699</v>
      </c>
      <c r="BL56" s="258">
        <f t="shared" si="64"/>
        <v>108.05624362523677</v>
      </c>
      <c r="BM56" s="258">
        <f t="shared" si="64"/>
        <v>107.74347522679693</v>
      </c>
      <c r="BN56" s="258">
        <f t="shared" si="64"/>
        <v>107.41585349552199</v>
      </c>
      <c r="BO56" s="258">
        <f t="shared" si="64"/>
        <v>107.1303457106274</v>
      </c>
    </row>
    <row r="57" spans="2:67" x14ac:dyDescent="0.25">
      <c r="B57" s="246" t="s">
        <v>103</v>
      </c>
      <c r="C57" s="247"/>
      <c r="D57" s="259">
        <f t="shared" ref="D57:AA57" si="65">D65/D62</f>
        <v>90.814607249168262</v>
      </c>
      <c r="E57" s="259">
        <f t="shared" si="65"/>
        <v>89.201954196933016</v>
      </c>
      <c r="F57" s="259">
        <f t="shared" si="65"/>
        <v>86.038815302761591</v>
      </c>
      <c r="G57" s="259">
        <f t="shared" si="65"/>
        <v>84.457997152349307</v>
      </c>
      <c r="H57" s="259">
        <f t="shared" si="65"/>
        <v>32.075462357926419</v>
      </c>
      <c r="I57" s="259">
        <f t="shared" si="65"/>
        <v>48.101394507575755</v>
      </c>
      <c r="J57" s="259">
        <f t="shared" si="65"/>
        <v>49.212017341355676</v>
      </c>
      <c r="K57" s="259">
        <f t="shared" si="65"/>
        <v>53.793115496118965</v>
      </c>
      <c r="L57" s="259">
        <f t="shared" si="65"/>
        <v>69.00266861909833</v>
      </c>
      <c r="M57" s="259">
        <f t="shared" si="65"/>
        <v>78.297494220921735</v>
      </c>
      <c r="N57" s="259">
        <f t="shared" si="65"/>
        <v>78.734853936220276</v>
      </c>
      <c r="O57" s="259">
        <f t="shared" si="65"/>
        <v>76.959846534260407</v>
      </c>
      <c r="P57" s="259">
        <f t="shared" si="65"/>
        <v>77.391566237409151</v>
      </c>
      <c r="Q57" s="259">
        <f t="shared" si="65"/>
        <v>77.120453326892886</v>
      </c>
      <c r="R57" s="259">
        <f t="shared" si="65"/>
        <v>76.936544939209227</v>
      </c>
      <c r="S57" s="259">
        <f t="shared" si="65"/>
        <v>78.516588341129903</v>
      </c>
      <c r="T57" s="259">
        <f t="shared" si="65"/>
        <v>75.177210961569642</v>
      </c>
      <c r="U57" s="259">
        <f t="shared" si="65"/>
        <v>75.767497847387986</v>
      </c>
      <c r="V57" s="259">
        <f t="shared" si="65"/>
        <v>73.277773028468587</v>
      </c>
      <c r="W57" s="259">
        <f t="shared" si="65"/>
        <v>97.92683854418047</v>
      </c>
      <c r="X57" s="259">
        <f t="shared" si="65"/>
        <v>112.20296759648114</v>
      </c>
      <c r="Y57" s="259">
        <f t="shared" si="65"/>
        <v>113.31262051192452</v>
      </c>
      <c r="Z57" s="259">
        <f t="shared" si="65"/>
        <v>114.92614453688402</v>
      </c>
      <c r="AA57" s="259">
        <f t="shared" si="65"/>
        <v>111.31689831863478</v>
      </c>
      <c r="AB57" s="259">
        <f>AB65/AB62</f>
        <v>104.53284053124095</v>
      </c>
      <c r="AC57" s="259">
        <f>AC65/AC62</f>
        <v>105.08361882484377</v>
      </c>
      <c r="AD57" s="275">
        <f>SUM(V65:AC65)/SUM(V62:AC62)</f>
        <v>104.8546585045938</v>
      </c>
      <c r="AF57" s="261">
        <f>AD57</f>
        <v>104.8546585045938</v>
      </c>
      <c r="AG57" s="261">
        <f t="shared" ref="AG57:BO57" si="66">AG65/AG62</f>
        <v>105.08361882484377</v>
      </c>
      <c r="AH57" s="261">
        <f t="shared" si="66"/>
        <v>134.23360563561059</v>
      </c>
      <c r="AI57" s="261">
        <f t="shared" si="66"/>
        <v>153.66385698705486</v>
      </c>
      <c r="AJ57" s="262">
        <f t="shared" si="66"/>
        <v>140.785041491866</v>
      </c>
      <c r="AK57" s="262">
        <f t="shared" si="66"/>
        <v>78.994242343729752</v>
      </c>
      <c r="AL57" s="262">
        <f t="shared" si="66"/>
        <v>66.556127690099729</v>
      </c>
      <c r="AM57" s="262">
        <f t="shared" si="66"/>
        <v>66.537021779523215</v>
      </c>
      <c r="AN57" s="262">
        <f t="shared" si="66"/>
        <v>66.522911989608843</v>
      </c>
      <c r="AO57" s="262">
        <f t="shared" si="66"/>
        <v>66.502779620444912</v>
      </c>
      <c r="AP57" s="262">
        <f t="shared" si="66"/>
        <v>66.482929874925631</v>
      </c>
      <c r="AQ57" s="262">
        <f t="shared" si="66"/>
        <v>66.466056181320482</v>
      </c>
      <c r="AR57" s="262">
        <f t="shared" si="66"/>
        <v>66.628877728412348</v>
      </c>
      <c r="AS57" s="262">
        <f t="shared" si="66"/>
        <v>66.76069136961398</v>
      </c>
      <c r="AT57" s="262">
        <f t="shared" si="66"/>
        <v>66.886497324481851</v>
      </c>
      <c r="AU57" s="262">
        <f t="shared" si="66"/>
        <v>66.872728172400286</v>
      </c>
      <c r="AV57" s="262">
        <f t="shared" si="66"/>
        <v>66.858767647176194</v>
      </c>
      <c r="AW57" s="262">
        <f t="shared" si="66"/>
        <v>66.846402094747731</v>
      </c>
      <c r="AX57" s="262">
        <f t="shared" si="66"/>
        <v>66.829116139723098</v>
      </c>
      <c r="AY57" s="262">
        <f t="shared" si="66"/>
        <v>66.813773358048437</v>
      </c>
      <c r="AZ57" s="262">
        <f t="shared" si="66"/>
        <v>66.7960304943919</v>
      </c>
      <c r="BA57" s="262">
        <f t="shared" si="66"/>
        <v>66.783993709763507</v>
      </c>
      <c r="BB57" s="262">
        <f t="shared" si="66"/>
        <v>66.769624440886602</v>
      </c>
      <c r="BC57" s="262">
        <f t="shared" si="66"/>
        <v>66.845344910572322</v>
      </c>
      <c r="BD57" s="262">
        <f t="shared" si="66"/>
        <v>66.831710625116713</v>
      </c>
      <c r="BE57" s="262">
        <f t="shared" si="66"/>
        <v>66.821679664850706</v>
      </c>
      <c r="BF57" s="262">
        <f t="shared" si="66"/>
        <v>66.812964059735833</v>
      </c>
      <c r="BG57" s="262">
        <f t="shared" si="66"/>
        <v>66.802224656373724</v>
      </c>
      <c r="BH57" s="262">
        <f t="shared" si="66"/>
        <v>66.79467369561722</v>
      </c>
      <c r="BI57" s="262">
        <f t="shared" si="66"/>
        <v>66.782954623210259</v>
      </c>
      <c r="BJ57" s="262">
        <f t="shared" si="66"/>
        <v>66.778757179139092</v>
      </c>
      <c r="BK57" s="262">
        <f t="shared" si="66"/>
        <v>66.77107192101424</v>
      </c>
      <c r="BL57" s="262">
        <f t="shared" si="66"/>
        <v>66.763409478150578</v>
      </c>
      <c r="BM57" s="262">
        <f t="shared" si="66"/>
        <v>66.758291267284818</v>
      </c>
      <c r="BN57" s="262">
        <f t="shared" si="66"/>
        <v>66.750704148156359</v>
      </c>
      <c r="BO57" s="262">
        <f t="shared" si="66"/>
        <v>66.746862242718805</v>
      </c>
    </row>
    <row r="58" spans="2:67" x14ac:dyDescent="0.25">
      <c r="B58" s="246" t="s">
        <v>134</v>
      </c>
      <c r="C58" s="247"/>
      <c r="D58" s="253">
        <f t="shared" ref="D58:AA58" si="67">D66/D65</f>
        <v>0.40625693601937407</v>
      </c>
      <c r="E58" s="253">
        <f t="shared" si="67"/>
        <v>0.40643778173958606</v>
      </c>
      <c r="F58" s="253">
        <f t="shared" si="67"/>
        <v>0.40643389062703017</v>
      </c>
      <c r="G58" s="253">
        <f t="shared" si="67"/>
        <v>0.40336774316813989</v>
      </c>
      <c r="H58" s="253">
        <f t="shared" si="67"/>
        <v>0.99969442086580751</v>
      </c>
      <c r="I58" s="253">
        <f t="shared" si="67"/>
        <v>0.64545827620295593</v>
      </c>
      <c r="J58" s="253">
        <f t="shared" si="67"/>
        <v>0.63872476138788437</v>
      </c>
      <c r="K58" s="253">
        <f t="shared" si="67"/>
        <v>0.62055968088331392</v>
      </c>
      <c r="L58" s="253">
        <f t="shared" si="67"/>
        <v>0.46737965907514367</v>
      </c>
      <c r="M58" s="253">
        <f t="shared" si="67"/>
        <v>0.39698251173104848</v>
      </c>
      <c r="N58" s="253">
        <f t="shared" si="67"/>
        <v>0.39652809083180146</v>
      </c>
      <c r="O58" s="253">
        <f t="shared" si="67"/>
        <v>0.39360124245635891</v>
      </c>
      <c r="P58" s="253">
        <f t="shared" si="67"/>
        <v>0.39176033036390229</v>
      </c>
      <c r="Q58" s="253">
        <f t="shared" si="67"/>
        <v>0.3905143711361877</v>
      </c>
      <c r="R58" s="253">
        <f t="shared" si="67"/>
        <v>0.39310455698060581</v>
      </c>
      <c r="S58" s="253">
        <f t="shared" si="67"/>
        <v>0.39263869260082923</v>
      </c>
      <c r="T58" s="253">
        <f t="shared" si="67"/>
        <v>0.39473189652973495</v>
      </c>
      <c r="U58" s="253">
        <f t="shared" si="67"/>
        <v>0.39246260960165419</v>
      </c>
      <c r="V58" s="253">
        <f t="shared" si="67"/>
        <v>0.39386518073973187</v>
      </c>
      <c r="W58" s="253">
        <f t="shared" si="67"/>
        <v>0.29858663646570227</v>
      </c>
      <c r="X58" s="253">
        <f t="shared" si="67"/>
        <v>0.26858873253623544</v>
      </c>
      <c r="Y58" s="253">
        <f t="shared" si="67"/>
        <v>0.26029509340737761</v>
      </c>
      <c r="Z58" s="253">
        <f t="shared" si="67"/>
        <v>0.25856176076873444</v>
      </c>
      <c r="AA58" s="253">
        <f t="shared" si="67"/>
        <v>0.24675928588585419</v>
      </c>
      <c r="AB58" s="253">
        <f>AB66/AB65</f>
        <v>0.25277188963439018</v>
      </c>
      <c r="AC58" s="253">
        <f>AC66/AC65</f>
        <v>0.24781697017691717</v>
      </c>
      <c r="AD58" s="288">
        <f>SUM(W66:AC66)/SUM(W65:AC65)</f>
        <v>0.25982906395040539</v>
      </c>
      <c r="AF58" s="254">
        <f>AD58</f>
        <v>0.25982906395040539</v>
      </c>
      <c r="AG58" s="254">
        <f t="shared" ref="AG58:BO58" si="68">AG66/AG65</f>
        <v>0.24781697017691717</v>
      </c>
      <c r="AH58" s="254">
        <f t="shared" si="68"/>
        <v>0.19180895128734848</v>
      </c>
      <c r="AI58" s="254">
        <f t="shared" si="68"/>
        <v>0.16867145047983681</v>
      </c>
      <c r="AJ58" s="254">
        <f t="shared" si="68"/>
        <v>0.18776514874853592</v>
      </c>
      <c r="AK58" s="254">
        <f t="shared" si="68"/>
        <v>0.3360377436019184</v>
      </c>
      <c r="AL58" s="254">
        <f t="shared" si="68"/>
        <v>0.39911901764386182</v>
      </c>
      <c r="AM58" s="254">
        <f t="shared" si="68"/>
        <v>0.39928747407095455</v>
      </c>
      <c r="AN58" s="254">
        <f t="shared" si="68"/>
        <v>0.39948501630322319</v>
      </c>
      <c r="AO58" s="254">
        <f t="shared" si="68"/>
        <v>0.39964852696866493</v>
      </c>
      <c r="AP58" s="254">
        <f t="shared" si="68"/>
        <v>0.39983534449205699</v>
      </c>
      <c r="AQ58" s="254">
        <f t="shared" si="68"/>
        <v>0.40000699270627482</v>
      </c>
      <c r="AR58" s="254">
        <f t="shared" si="68"/>
        <v>0.40097030995345823</v>
      </c>
      <c r="AS58" s="254">
        <f t="shared" si="68"/>
        <v>0.40133795361150754</v>
      </c>
      <c r="AT58" s="254">
        <f t="shared" si="68"/>
        <v>0.4017113506391754</v>
      </c>
      <c r="AU58" s="254">
        <f t="shared" si="68"/>
        <v>0.40191776456905659</v>
      </c>
      <c r="AV58" s="254">
        <f t="shared" si="68"/>
        <v>0.40212290689409524</v>
      </c>
      <c r="AW58" s="254">
        <f t="shared" si="68"/>
        <v>0.40234034873438285</v>
      </c>
      <c r="AX58" s="254">
        <f t="shared" si="68"/>
        <v>0.40253484680408658</v>
      </c>
      <c r="AY58" s="254">
        <f t="shared" si="68"/>
        <v>0.40275290533705022</v>
      </c>
      <c r="AZ58" s="254">
        <f t="shared" si="68"/>
        <v>0.40297105928294086</v>
      </c>
      <c r="BA58" s="254">
        <f t="shared" si="68"/>
        <v>0.40319111885444153</v>
      </c>
      <c r="BB58" s="254">
        <f t="shared" si="68"/>
        <v>0.40340876398001002</v>
      </c>
      <c r="BC58" s="254">
        <f t="shared" si="68"/>
        <v>0.40409535362803134</v>
      </c>
      <c r="BD58" s="254">
        <f t="shared" si="68"/>
        <v>0.40433086474772612</v>
      </c>
      <c r="BE58" s="254">
        <f t="shared" si="68"/>
        <v>0.40456448079755686</v>
      </c>
      <c r="BF58" s="254">
        <f t="shared" si="68"/>
        <v>0.40481536408488233</v>
      </c>
      <c r="BG58" s="254">
        <f t="shared" si="68"/>
        <v>0.40505985669265571</v>
      </c>
      <c r="BH58" s="254">
        <f t="shared" si="68"/>
        <v>0.40530863920967825</v>
      </c>
      <c r="BI58" s="254">
        <f t="shared" si="68"/>
        <v>0.40555819287248868</v>
      </c>
      <c r="BJ58" s="254">
        <f t="shared" si="68"/>
        <v>0.40581647303177709</v>
      </c>
      <c r="BK58" s="254">
        <f t="shared" si="68"/>
        <v>0.40607602942003912</v>
      </c>
      <c r="BL58" s="254">
        <f t="shared" si="68"/>
        <v>0.40633901556765173</v>
      </c>
      <c r="BM58" s="254">
        <f t="shared" si="68"/>
        <v>0.40661214660470429</v>
      </c>
      <c r="BN58" s="254">
        <f t="shared" si="68"/>
        <v>0.40688502942557198</v>
      </c>
      <c r="BO58" s="254">
        <f t="shared" si="68"/>
        <v>0.40715385161047679</v>
      </c>
    </row>
    <row r="60" spans="2:67" x14ac:dyDescent="0.25">
      <c r="B60" t="s">
        <v>285</v>
      </c>
      <c r="D60" s="7">
        <f t="shared" ref="D60:AA60" si="69">IF(SUM(D76,D92,D108,D124)&gt;=D$150,D$150,SUM(D76,D92,D108,D124))</f>
        <v>481</v>
      </c>
      <c r="E60" s="7">
        <f t="shared" si="69"/>
        <v>528</v>
      </c>
      <c r="F60" s="7">
        <f t="shared" si="69"/>
        <v>588</v>
      </c>
      <c r="G60" s="7">
        <f t="shared" si="69"/>
        <v>659</v>
      </c>
      <c r="H60" s="7">
        <f t="shared" si="69"/>
        <v>767</v>
      </c>
      <c r="I60" s="7">
        <f t="shared" si="69"/>
        <v>807</v>
      </c>
      <c r="J60" s="7">
        <f t="shared" si="69"/>
        <v>828</v>
      </c>
      <c r="K60" s="7">
        <f t="shared" si="69"/>
        <v>843</v>
      </c>
      <c r="L60" s="7">
        <f t="shared" si="69"/>
        <v>873</v>
      </c>
      <c r="M60" s="7">
        <f t="shared" si="69"/>
        <v>903</v>
      </c>
      <c r="N60" s="7">
        <f t="shared" si="69"/>
        <v>927</v>
      </c>
      <c r="O60" s="7">
        <f t="shared" si="69"/>
        <v>925</v>
      </c>
      <c r="P60" s="7">
        <f t="shared" si="69"/>
        <v>980</v>
      </c>
      <c r="Q60" s="7">
        <f t="shared" si="69"/>
        <v>1040</v>
      </c>
      <c r="R60" s="7">
        <f t="shared" si="69"/>
        <v>1080</v>
      </c>
      <c r="S60" s="7">
        <f t="shared" si="69"/>
        <v>1133</v>
      </c>
      <c r="T60" s="7">
        <f t="shared" si="69"/>
        <v>1207</v>
      </c>
      <c r="U60" s="7">
        <f t="shared" si="69"/>
        <v>1262</v>
      </c>
      <c r="V60" s="7">
        <f t="shared" si="69"/>
        <v>1285</v>
      </c>
      <c r="W60" s="7">
        <f t="shared" si="69"/>
        <v>1352</v>
      </c>
      <c r="X60" s="7">
        <f t="shared" si="69"/>
        <v>1411</v>
      </c>
      <c r="Y60" s="7">
        <f t="shared" si="69"/>
        <v>1462</v>
      </c>
      <c r="Z60" s="7">
        <f t="shared" si="69"/>
        <v>1503</v>
      </c>
      <c r="AA60" s="7">
        <f t="shared" si="69"/>
        <v>1491</v>
      </c>
      <c r="AB60" s="7">
        <f>IF(SUM(AB76,AB92,AB108,AB124)&gt;=AB$150,AB$150,SUM(AB76,AB92,AB108,AB124))</f>
        <v>1513</v>
      </c>
      <c r="AC60" s="7">
        <f>IF(SUM(AC76,AC92,AC108,AC124)&gt;=AC$150,AC$150,SUM(AC76,AC92,AC108,AC124))</f>
        <v>1555</v>
      </c>
      <c r="AF60" s="7">
        <f t="shared" ref="AF60:AG63" si="70">AB60</f>
        <v>1513</v>
      </c>
      <c r="AG60" s="7">
        <f t="shared" si="70"/>
        <v>1555</v>
      </c>
      <c r="AH60" s="7">
        <f t="shared" ref="AH60:BO60" si="71">ROUND(AH53*(1-AH55),)</f>
        <v>1881</v>
      </c>
      <c r="AI60" s="7">
        <f t="shared" si="71"/>
        <v>1965</v>
      </c>
      <c r="AJ60" s="9">
        <f t="shared" si="71"/>
        <v>2051</v>
      </c>
      <c r="AK60" s="9">
        <f t="shared" si="71"/>
        <v>2141</v>
      </c>
      <c r="AL60" s="9">
        <f t="shared" si="71"/>
        <v>2235</v>
      </c>
      <c r="AM60" s="9">
        <f t="shared" si="71"/>
        <v>2334</v>
      </c>
      <c r="AN60" s="9">
        <f t="shared" si="71"/>
        <v>2437</v>
      </c>
      <c r="AO60" s="9">
        <f t="shared" si="71"/>
        <v>2545</v>
      </c>
      <c r="AP60" s="9">
        <f t="shared" si="71"/>
        <v>2656</v>
      </c>
      <c r="AQ60" s="9">
        <f t="shared" si="71"/>
        <v>2774</v>
      </c>
      <c r="AR60" s="9">
        <f t="shared" si="71"/>
        <v>2895</v>
      </c>
      <c r="AS60" s="9">
        <f t="shared" si="71"/>
        <v>3023</v>
      </c>
      <c r="AT60" s="9">
        <f t="shared" si="71"/>
        <v>3157</v>
      </c>
      <c r="AU60" s="9">
        <f t="shared" si="71"/>
        <v>3296</v>
      </c>
      <c r="AV60" s="9">
        <f t="shared" si="71"/>
        <v>3440</v>
      </c>
      <c r="AW60" s="9">
        <f t="shared" si="71"/>
        <v>3592</v>
      </c>
      <c r="AX60" s="9">
        <f t="shared" si="71"/>
        <v>3751</v>
      </c>
      <c r="AY60" s="9">
        <f t="shared" si="71"/>
        <v>3916</v>
      </c>
      <c r="AZ60" s="9">
        <f t="shared" si="71"/>
        <v>4089</v>
      </c>
      <c r="BA60" s="9">
        <f t="shared" si="71"/>
        <v>4269</v>
      </c>
      <c r="BB60" s="9">
        <f t="shared" si="71"/>
        <v>4457</v>
      </c>
      <c r="BC60" s="9">
        <f t="shared" si="71"/>
        <v>4655</v>
      </c>
      <c r="BD60" s="9">
        <f t="shared" si="71"/>
        <v>4860</v>
      </c>
      <c r="BE60" s="9">
        <f t="shared" si="71"/>
        <v>5074</v>
      </c>
      <c r="BF60" s="9">
        <f t="shared" si="71"/>
        <v>5298</v>
      </c>
      <c r="BG60" s="9">
        <f t="shared" si="71"/>
        <v>5531</v>
      </c>
      <c r="BH60" s="9">
        <f t="shared" si="71"/>
        <v>5774</v>
      </c>
      <c r="BI60" s="9">
        <f t="shared" si="71"/>
        <v>6029</v>
      </c>
      <c r="BJ60" s="9">
        <f t="shared" si="71"/>
        <v>6295</v>
      </c>
      <c r="BK60" s="9">
        <f t="shared" si="71"/>
        <v>6572</v>
      </c>
      <c r="BL60" s="9">
        <f t="shared" si="71"/>
        <v>6863</v>
      </c>
      <c r="BM60" s="9">
        <f t="shared" si="71"/>
        <v>7165</v>
      </c>
      <c r="BN60" s="9">
        <f t="shared" si="71"/>
        <v>7481</v>
      </c>
      <c r="BO60" s="9">
        <f t="shared" si="71"/>
        <v>7810</v>
      </c>
    </row>
    <row r="61" spans="2:67" x14ac:dyDescent="0.25">
      <c r="B61" s="263" t="s">
        <v>286</v>
      </c>
      <c r="D61" s="7">
        <f t="shared" ref="D61:AA61" si="72">IF(SUM(D77,D93,D109,D125)&gt;=D$151,D$151,SUM(D77,D93,D109,D125))</f>
        <v>25</v>
      </c>
      <c r="E61" s="7">
        <f t="shared" si="72"/>
        <v>31</v>
      </c>
      <c r="F61" s="7">
        <f t="shared" si="72"/>
        <v>24</v>
      </c>
      <c r="G61" s="7">
        <f t="shared" si="72"/>
        <v>38</v>
      </c>
      <c r="H61" s="7">
        <f t="shared" si="72"/>
        <v>21</v>
      </c>
      <c r="I61" s="7">
        <f t="shared" si="72"/>
        <v>35</v>
      </c>
      <c r="J61" s="7">
        <f t="shared" si="72"/>
        <v>45</v>
      </c>
      <c r="K61" s="7">
        <f t="shared" si="72"/>
        <v>42</v>
      </c>
      <c r="L61" s="7">
        <f t="shared" si="72"/>
        <v>36</v>
      </c>
      <c r="M61" s="7">
        <f t="shared" si="72"/>
        <v>39</v>
      </c>
      <c r="N61" s="7">
        <f t="shared" si="72"/>
        <v>52</v>
      </c>
      <c r="O61" s="7">
        <f t="shared" si="72"/>
        <v>54</v>
      </c>
      <c r="P61" s="7">
        <f t="shared" si="72"/>
        <v>47</v>
      </c>
      <c r="Q61" s="7">
        <f t="shared" si="72"/>
        <v>46</v>
      </c>
      <c r="R61" s="7">
        <f t="shared" si="72"/>
        <v>51</v>
      </c>
      <c r="S61" s="7">
        <f t="shared" si="72"/>
        <v>41</v>
      </c>
      <c r="T61" s="7">
        <f t="shared" si="72"/>
        <v>56</v>
      </c>
      <c r="U61" s="7">
        <f t="shared" si="72"/>
        <v>50</v>
      </c>
      <c r="V61" s="7">
        <f t="shared" si="72"/>
        <v>69</v>
      </c>
      <c r="W61" s="7">
        <f t="shared" si="72"/>
        <v>66</v>
      </c>
      <c r="X61" s="7">
        <f t="shared" si="72"/>
        <v>69</v>
      </c>
      <c r="Y61" s="7">
        <f t="shared" si="72"/>
        <v>66</v>
      </c>
      <c r="Z61" s="7">
        <f t="shared" si="72"/>
        <v>60</v>
      </c>
      <c r="AA61" s="7">
        <f t="shared" si="72"/>
        <v>57</v>
      </c>
      <c r="AB61" s="7">
        <f>IF(SUM(AB77,AB93,AB109,AB125)&gt;=AB$151,AB$151,SUM(AB77,AB93,AB109,AB125))</f>
        <v>72</v>
      </c>
      <c r="AC61" s="7">
        <f>IF(SUM(AC77,AC93,AC109,AC125)&gt;=AC$151,AC$151,SUM(AC77,AC93,AC109,AC125))</f>
        <v>89</v>
      </c>
      <c r="AF61" s="7">
        <f t="shared" si="70"/>
        <v>72</v>
      </c>
      <c r="AG61" s="7">
        <f t="shared" si="70"/>
        <v>89</v>
      </c>
      <c r="AH61" s="7">
        <f t="shared" ref="AH61:BO61" si="73">ROUND(AH53*AH55,)</f>
        <v>120</v>
      </c>
      <c r="AI61" s="7">
        <f t="shared" si="73"/>
        <v>125</v>
      </c>
      <c r="AJ61" s="9">
        <f t="shared" si="73"/>
        <v>131</v>
      </c>
      <c r="AK61" s="9">
        <f t="shared" si="73"/>
        <v>137</v>
      </c>
      <c r="AL61" s="9">
        <f t="shared" si="73"/>
        <v>143</v>
      </c>
      <c r="AM61" s="9">
        <f t="shared" si="73"/>
        <v>149</v>
      </c>
      <c r="AN61" s="9">
        <f t="shared" si="73"/>
        <v>156</v>
      </c>
      <c r="AO61" s="9">
        <f t="shared" si="73"/>
        <v>162</v>
      </c>
      <c r="AP61" s="9">
        <f t="shared" si="73"/>
        <v>170</v>
      </c>
      <c r="AQ61" s="9">
        <f t="shared" si="73"/>
        <v>177</v>
      </c>
      <c r="AR61" s="9">
        <f t="shared" si="73"/>
        <v>185</v>
      </c>
      <c r="AS61" s="9">
        <f t="shared" si="73"/>
        <v>193</v>
      </c>
      <c r="AT61" s="9">
        <f t="shared" si="73"/>
        <v>201</v>
      </c>
      <c r="AU61" s="9">
        <f t="shared" si="73"/>
        <v>210</v>
      </c>
      <c r="AV61" s="9">
        <f t="shared" si="73"/>
        <v>220</v>
      </c>
      <c r="AW61" s="9">
        <f t="shared" si="73"/>
        <v>229</v>
      </c>
      <c r="AX61" s="9">
        <f t="shared" si="73"/>
        <v>239</v>
      </c>
      <c r="AY61" s="9">
        <f t="shared" si="73"/>
        <v>250</v>
      </c>
      <c r="AZ61" s="9">
        <f t="shared" si="73"/>
        <v>261</v>
      </c>
      <c r="BA61" s="9">
        <f t="shared" si="73"/>
        <v>273</v>
      </c>
      <c r="BB61" s="9">
        <f t="shared" si="73"/>
        <v>285</v>
      </c>
      <c r="BC61" s="9">
        <f t="shared" si="73"/>
        <v>297</v>
      </c>
      <c r="BD61" s="9">
        <f t="shared" si="73"/>
        <v>310</v>
      </c>
      <c r="BE61" s="9">
        <f t="shared" si="73"/>
        <v>324</v>
      </c>
      <c r="BF61" s="9">
        <f t="shared" si="73"/>
        <v>338</v>
      </c>
      <c r="BG61" s="9">
        <f t="shared" si="73"/>
        <v>353</v>
      </c>
      <c r="BH61" s="9">
        <f t="shared" si="73"/>
        <v>369</v>
      </c>
      <c r="BI61" s="9">
        <f t="shared" si="73"/>
        <v>385</v>
      </c>
      <c r="BJ61" s="9">
        <f t="shared" si="73"/>
        <v>402</v>
      </c>
      <c r="BK61" s="9">
        <f t="shared" si="73"/>
        <v>420</v>
      </c>
      <c r="BL61" s="9">
        <f t="shared" si="73"/>
        <v>438</v>
      </c>
      <c r="BM61" s="9">
        <f t="shared" si="73"/>
        <v>457</v>
      </c>
      <c r="BN61" s="9">
        <f t="shared" si="73"/>
        <v>477</v>
      </c>
      <c r="BO61" s="9">
        <f t="shared" si="73"/>
        <v>499</v>
      </c>
    </row>
    <row r="62" spans="2:67" x14ac:dyDescent="0.25">
      <c r="B62" t="s">
        <v>287</v>
      </c>
      <c r="D62" s="7">
        <f t="shared" ref="D62:AC63" si="74">SUM(D78,D94,D110,D126)</f>
        <v>28555</v>
      </c>
      <c r="E62" s="7">
        <f t="shared" si="74"/>
        <v>29736</v>
      </c>
      <c r="F62" s="7">
        <f t="shared" si="74"/>
        <v>39470</v>
      </c>
      <c r="G62" s="7">
        <f t="shared" si="74"/>
        <v>42140</v>
      </c>
      <c r="H62" s="7">
        <f t="shared" si="74"/>
        <v>50502</v>
      </c>
      <c r="I62" s="7">
        <f t="shared" si="74"/>
        <v>52800</v>
      </c>
      <c r="J62" s="7">
        <f t="shared" si="74"/>
        <v>55013</v>
      </c>
      <c r="K62" s="7">
        <f t="shared" si="74"/>
        <v>53465</v>
      </c>
      <c r="L62" s="7">
        <f t="shared" si="74"/>
        <v>56340</v>
      </c>
      <c r="M62" s="7">
        <f t="shared" si="74"/>
        <v>68350</v>
      </c>
      <c r="N62" s="7">
        <f t="shared" si="74"/>
        <v>67984</v>
      </c>
      <c r="O62" s="7">
        <f t="shared" si="74"/>
        <v>88163</v>
      </c>
      <c r="P62" s="7">
        <f t="shared" si="74"/>
        <v>78430</v>
      </c>
      <c r="Q62" s="7">
        <f t="shared" si="74"/>
        <v>82810</v>
      </c>
      <c r="R62" s="7">
        <f t="shared" si="74"/>
        <v>91379</v>
      </c>
      <c r="S62" s="7">
        <f t="shared" si="74"/>
        <v>83370</v>
      </c>
      <c r="T62" s="7">
        <f t="shared" si="74"/>
        <v>86338</v>
      </c>
      <c r="U62" s="7">
        <f t="shared" si="74"/>
        <v>91749</v>
      </c>
      <c r="V62" s="7">
        <f t="shared" si="74"/>
        <v>97792</v>
      </c>
      <c r="W62" s="7">
        <f t="shared" si="74"/>
        <v>111882</v>
      </c>
      <c r="X62" s="7">
        <f t="shared" si="74"/>
        <v>113105</v>
      </c>
      <c r="Y62" s="7">
        <f t="shared" si="74"/>
        <v>114470</v>
      </c>
      <c r="Z62" s="7">
        <f t="shared" si="74"/>
        <v>104693</v>
      </c>
      <c r="AA62" s="7">
        <f t="shared" si="74"/>
        <v>158859</v>
      </c>
      <c r="AB62" s="7">
        <f>SUM(AB78,AB94,AB110,AB126)</f>
        <v>155485</v>
      </c>
      <c r="AC62" s="7">
        <f t="shared" si="74"/>
        <v>143215</v>
      </c>
      <c r="AF62" s="7">
        <f t="shared" si="70"/>
        <v>155485</v>
      </c>
      <c r="AG62" s="7">
        <f t="shared" si="70"/>
        <v>143215</v>
      </c>
      <c r="AH62" s="7">
        <f t="shared" ref="AH62:BO63" si="75">SUM(AH78,AH94,AH110,AH126)</f>
        <v>202569</v>
      </c>
      <c r="AI62" s="7">
        <f t="shared" si="75"/>
        <v>126534</v>
      </c>
      <c r="AJ62" s="9">
        <f t="shared" si="75"/>
        <v>76039</v>
      </c>
      <c r="AK62" s="9">
        <f t="shared" si="75"/>
        <v>230278</v>
      </c>
      <c r="AL62" s="9">
        <f t="shared" si="75"/>
        <v>254345</v>
      </c>
      <c r="AM62" s="9">
        <f t="shared" si="75"/>
        <v>264613</v>
      </c>
      <c r="AN62" s="9">
        <f t="shared" si="75"/>
        <v>275145</v>
      </c>
      <c r="AO62" s="9">
        <f t="shared" si="75"/>
        <v>286360</v>
      </c>
      <c r="AP62" s="9">
        <f t="shared" si="75"/>
        <v>297798</v>
      </c>
      <c r="AQ62" s="9">
        <f t="shared" si="75"/>
        <v>309998</v>
      </c>
      <c r="AR62" s="9">
        <f t="shared" si="75"/>
        <v>325016</v>
      </c>
      <c r="AS62" s="9">
        <f t="shared" si="75"/>
        <v>339672</v>
      </c>
      <c r="AT62" s="9">
        <f t="shared" si="75"/>
        <v>355011</v>
      </c>
      <c r="AU62" s="9">
        <f t="shared" si="75"/>
        <v>369470</v>
      </c>
      <c r="AV62" s="9">
        <f t="shared" si="75"/>
        <v>384327</v>
      </c>
      <c r="AW62" s="9">
        <f t="shared" si="75"/>
        <v>399819</v>
      </c>
      <c r="AX62" s="9">
        <f t="shared" si="75"/>
        <v>416196</v>
      </c>
      <c r="AY62" s="9">
        <f t="shared" si="75"/>
        <v>433039</v>
      </c>
      <c r="AZ62" s="9">
        <f t="shared" si="75"/>
        <v>450454</v>
      </c>
      <c r="BA62" s="9">
        <f t="shared" si="75"/>
        <v>468918</v>
      </c>
      <c r="BB62" s="9">
        <f t="shared" si="75"/>
        <v>487953</v>
      </c>
      <c r="BC62" s="9">
        <f t="shared" si="75"/>
        <v>517207</v>
      </c>
      <c r="BD62" s="9">
        <f t="shared" si="75"/>
        <v>538268</v>
      </c>
      <c r="BE62" s="9">
        <f t="shared" si="75"/>
        <v>560190</v>
      </c>
      <c r="BF62" s="9">
        <f t="shared" si="75"/>
        <v>582996</v>
      </c>
      <c r="BG62" s="9">
        <f t="shared" si="75"/>
        <v>606981</v>
      </c>
      <c r="BH62" s="9">
        <f t="shared" si="75"/>
        <v>631655</v>
      </c>
      <c r="BI62" s="9">
        <f t="shared" si="75"/>
        <v>657495</v>
      </c>
      <c r="BJ62" s="9">
        <f t="shared" si="75"/>
        <v>684319</v>
      </c>
      <c r="BK62" s="9">
        <f t="shared" si="75"/>
        <v>712328</v>
      </c>
      <c r="BL62" s="9">
        <f t="shared" si="75"/>
        <v>741590</v>
      </c>
      <c r="BM62" s="9">
        <f t="shared" si="75"/>
        <v>771982</v>
      </c>
      <c r="BN62" s="9">
        <f t="shared" si="75"/>
        <v>803578</v>
      </c>
      <c r="BO62" s="9">
        <f t="shared" si="75"/>
        <v>836688</v>
      </c>
    </row>
    <row r="63" spans="2:67" x14ac:dyDescent="0.25">
      <c r="B63" t="s">
        <v>288</v>
      </c>
      <c r="D63" s="7">
        <f t="shared" si="74"/>
        <v>96824511</v>
      </c>
      <c r="E63" s="7">
        <f t="shared" si="74"/>
        <v>97928131</v>
      </c>
      <c r="F63" s="7">
        <f t="shared" si="74"/>
        <v>122394804</v>
      </c>
      <c r="G63" s="7">
        <f t="shared" si="74"/>
        <v>128002800</v>
      </c>
      <c r="H63" s="7">
        <f t="shared" si="74"/>
        <v>138398731</v>
      </c>
      <c r="I63" s="7">
        <f t="shared" si="74"/>
        <v>140294071</v>
      </c>
      <c r="J63" s="7">
        <f t="shared" si="74"/>
        <v>146960892</v>
      </c>
      <c r="K63" s="7">
        <f t="shared" si="74"/>
        <v>163574933.59999999</v>
      </c>
      <c r="L63" s="7">
        <f t="shared" si="74"/>
        <v>162746194.59999999</v>
      </c>
      <c r="M63" s="7">
        <f t="shared" si="74"/>
        <v>186817185.44999999</v>
      </c>
      <c r="N63" s="7">
        <f t="shared" si="74"/>
        <v>190293309</v>
      </c>
      <c r="O63" s="7">
        <f t="shared" si="74"/>
        <v>231973926.03</v>
      </c>
      <c r="P63" s="7">
        <f t="shared" si="74"/>
        <v>211962824</v>
      </c>
      <c r="Q63" s="7">
        <f t="shared" si="74"/>
        <v>223374164</v>
      </c>
      <c r="R63" s="7">
        <f t="shared" si="74"/>
        <v>244452648.5</v>
      </c>
      <c r="S63" s="7">
        <f t="shared" si="74"/>
        <v>228881925.22999999</v>
      </c>
      <c r="T63" s="7">
        <f t="shared" si="74"/>
        <v>216781980.61000001</v>
      </c>
      <c r="U63" s="7">
        <f t="shared" si="74"/>
        <v>237057265.41</v>
      </c>
      <c r="V63" s="7">
        <f t="shared" si="74"/>
        <v>233326617.81</v>
      </c>
      <c r="W63" s="7">
        <f t="shared" si="74"/>
        <v>287403034.63000005</v>
      </c>
      <c r="X63" s="7">
        <f t="shared" si="74"/>
        <v>291044166.61999995</v>
      </c>
      <c r="Y63" s="7">
        <f t="shared" si="74"/>
        <v>282686094.83999997</v>
      </c>
      <c r="Z63" s="7">
        <f t="shared" si="74"/>
        <v>267057549.28999999</v>
      </c>
      <c r="AA63" s="7">
        <f t="shared" si="74"/>
        <v>348720165</v>
      </c>
      <c r="AB63" s="7">
        <f>SUM(AB79,AB95,AB111,AB127)</f>
        <v>324486211.47000003</v>
      </c>
      <c r="AC63" s="7">
        <f t="shared" si="74"/>
        <v>293801498.67000002</v>
      </c>
      <c r="AF63" s="7">
        <f t="shared" si="70"/>
        <v>324486211.47000003</v>
      </c>
      <c r="AG63" s="7">
        <f t="shared" si="70"/>
        <v>293801498.67000002</v>
      </c>
      <c r="AH63" s="7">
        <f t="shared" si="75"/>
        <v>406277850.38</v>
      </c>
      <c r="AI63" s="7">
        <f t="shared" si="75"/>
        <v>294899686.88</v>
      </c>
      <c r="AJ63" s="9">
        <f t="shared" si="75"/>
        <v>182781268.44</v>
      </c>
      <c r="AK63" s="9">
        <f t="shared" si="75"/>
        <v>481364360.62261558</v>
      </c>
      <c r="AL63" s="9">
        <f t="shared" si="75"/>
        <v>529979873.32643473</v>
      </c>
      <c r="AM63" s="9">
        <f t="shared" si="75"/>
        <v>550905344.71660805</v>
      </c>
      <c r="AN63" s="9">
        <f t="shared" si="75"/>
        <v>572397323.77445102</v>
      </c>
      <c r="AO63" s="9">
        <f t="shared" si="75"/>
        <v>595207094.28573084</v>
      </c>
      <c r="AP63" s="9">
        <f t="shared" si="75"/>
        <v>618419007.78299201</v>
      </c>
      <c r="AQ63" s="9">
        <f t="shared" si="75"/>
        <v>643242493.24547672</v>
      </c>
      <c r="AR63" s="9">
        <f t="shared" si="75"/>
        <v>676454532.42472208</v>
      </c>
      <c r="AS63" s="9">
        <f t="shared" si="75"/>
        <v>709208986.30108476</v>
      </c>
      <c r="AT63" s="9">
        <f t="shared" si="75"/>
        <v>743449493.46131265</v>
      </c>
      <c r="AU63" s="9">
        <f t="shared" si="75"/>
        <v>773140318.47499859</v>
      </c>
      <c r="AV63" s="9">
        <f t="shared" si="75"/>
        <v>803614632.91993904</v>
      </c>
      <c r="AW63" s="9">
        <f t="shared" si="75"/>
        <v>835388396.36357713</v>
      </c>
      <c r="AX63" s="9">
        <f t="shared" si="75"/>
        <v>868874015.93988693</v>
      </c>
      <c r="AY63" s="9">
        <f t="shared" si="75"/>
        <v>903287215.6418879</v>
      </c>
      <c r="AZ63" s="9">
        <f t="shared" si="75"/>
        <v>938768747.64431322</v>
      </c>
      <c r="BA63" s="9">
        <f t="shared" si="75"/>
        <v>976528506.78110516</v>
      </c>
      <c r="BB63" s="9">
        <f t="shared" si="75"/>
        <v>1015355266.4486789</v>
      </c>
      <c r="BC63" s="9">
        <f t="shared" si="75"/>
        <v>1077294161.2297051</v>
      </c>
      <c r="BD63" s="9">
        <f t="shared" si="75"/>
        <v>1120253060.5996256</v>
      </c>
      <c r="BE63" s="9">
        <f t="shared" si="75"/>
        <v>1165057625.6729438</v>
      </c>
      <c r="BF63" s="9">
        <f t="shared" si="75"/>
        <v>1211644709.2246559</v>
      </c>
      <c r="BG63" s="9">
        <f t="shared" si="75"/>
        <v>1260554413.6207273</v>
      </c>
      <c r="BH63" s="9">
        <f t="shared" si="75"/>
        <v>1310931963.0837994</v>
      </c>
      <c r="BI63" s="9">
        <f t="shared" si="75"/>
        <v>1363492790.3253138</v>
      </c>
      <c r="BJ63" s="9">
        <f t="shared" si="75"/>
        <v>1418298129.5319347</v>
      </c>
      <c r="BK63" s="9">
        <f t="shared" si="75"/>
        <v>1475340302.2739816</v>
      </c>
      <c r="BL63" s="9">
        <f t="shared" si="75"/>
        <v>1534888403.2152667</v>
      </c>
      <c r="BM63" s="9">
        <f t="shared" si="75"/>
        <v>1596780150.6262224</v>
      </c>
      <c r="BN63" s="9">
        <f t="shared" si="75"/>
        <v>1660962287.329587</v>
      </c>
      <c r="BO63" s="9">
        <f t="shared" si="75"/>
        <v>1728381738.9624367</v>
      </c>
    </row>
    <row r="64" spans="2:67" x14ac:dyDescent="0.25">
      <c r="B64" t="s">
        <v>168</v>
      </c>
      <c r="D64" s="7">
        <f t="shared" ref="D64:AA64" si="76">D63/D62</f>
        <v>3390.8075993696375</v>
      </c>
      <c r="E64" s="7">
        <f t="shared" si="76"/>
        <v>3293.251647834275</v>
      </c>
      <c r="F64" s="7">
        <f t="shared" si="76"/>
        <v>3100.9577907271346</v>
      </c>
      <c r="G64" s="7">
        <f t="shared" si="76"/>
        <v>3037.560512577124</v>
      </c>
      <c r="H64" s="7">
        <f t="shared" si="76"/>
        <v>2740.4603976080157</v>
      </c>
      <c r="I64" s="7">
        <f t="shared" si="76"/>
        <v>2657.0846780303032</v>
      </c>
      <c r="J64" s="7">
        <f t="shared" si="76"/>
        <v>2671.3847999563741</v>
      </c>
      <c r="K64" s="7">
        <f t="shared" si="76"/>
        <v>3059.476921350416</v>
      </c>
      <c r="L64" s="7">
        <f t="shared" si="76"/>
        <v>2888.6438516151934</v>
      </c>
      <c r="M64" s="7">
        <f t="shared" si="76"/>
        <v>2733.2433862472567</v>
      </c>
      <c r="N64" s="7">
        <f t="shared" si="76"/>
        <v>2799.0896240291831</v>
      </c>
      <c r="O64" s="7">
        <f t="shared" si="76"/>
        <v>2631.1936530063631</v>
      </c>
      <c r="P64" s="7">
        <f t="shared" si="76"/>
        <v>2702.5733010327681</v>
      </c>
      <c r="Q64" s="7">
        <f t="shared" si="76"/>
        <v>2697.4298273155414</v>
      </c>
      <c r="R64" s="7">
        <f t="shared" si="76"/>
        <v>2675.1512765515054</v>
      </c>
      <c r="S64" s="7">
        <f t="shared" si="76"/>
        <v>2745.3751376994123</v>
      </c>
      <c r="T64" s="7">
        <f t="shared" si="76"/>
        <v>2510.8524706386529</v>
      </c>
      <c r="U64" s="7">
        <f t="shared" si="76"/>
        <v>2583.7585740444038</v>
      </c>
      <c r="V64" s="7">
        <f t="shared" si="76"/>
        <v>2385.9479079065773</v>
      </c>
      <c r="W64" s="7">
        <f t="shared" si="76"/>
        <v>2568.8049429756356</v>
      </c>
      <c r="X64" s="7">
        <f t="shared" si="76"/>
        <v>2573.221047875867</v>
      </c>
      <c r="Y64" s="7">
        <f t="shared" si="76"/>
        <v>2469.5212268716691</v>
      </c>
      <c r="Z64" s="7">
        <f t="shared" si="76"/>
        <v>2550.8634702415634</v>
      </c>
      <c r="AA64" s="7">
        <f t="shared" si="76"/>
        <v>2195.155231998187</v>
      </c>
      <c r="AB64" s="7">
        <f>AB63/AB62</f>
        <v>2086.9293595523686</v>
      </c>
      <c r="AC64" s="7">
        <f>AC63/AC62</f>
        <v>2051.4715544461128</v>
      </c>
      <c r="AD64" s="264">
        <f>SUM(P63:AC63)/SUM(P62:AC62)</f>
        <v>2438.6180194862905</v>
      </c>
      <c r="AF64" s="7">
        <f t="shared" ref="AF64:BO64" si="77">AF63/AF62</f>
        <v>2086.9293595523686</v>
      </c>
      <c r="AG64" s="7">
        <f t="shared" si="77"/>
        <v>2051.4715544461128</v>
      </c>
      <c r="AH64" s="7">
        <f t="shared" si="77"/>
        <v>2005.6269734263387</v>
      </c>
      <c r="AI64" s="7">
        <f t="shared" si="77"/>
        <v>2330.5964158249958</v>
      </c>
      <c r="AJ64" s="9">
        <f t="shared" si="77"/>
        <v>2403.7831696892385</v>
      </c>
      <c r="AK64" s="9">
        <f t="shared" si="77"/>
        <v>2090.3619130903326</v>
      </c>
      <c r="AL64" s="9">
        <f t="shared" si="77"/>
        <v>2083.7047055237363</v>
      </c>
      <c r="AM64" s="9">
        <f t="shared" si="77"/>
        <v>2081.9284945055915</v>
      </c>
      <c r="AN64" s="9">
        <f t="shared" si="77"/>
        <v>2080.3479030127787</v>
      </c>
      <c r="AO64" s="9">
        <f t="shared" si="77"/>
        <v>2078.5273581705924</v>
      </c>
      <c r="AP64" s="9">
        <f t="shared" si="77"/>
        <v>2076.639224517935</v>
      </c>
      <c r="AQ64" s="9">
        <f t="shared" si="77"/>
        <v>2074.9891716897423</v>
      </c>
      <c r="AR64" s="9">
        <f t="shared" si="77"/>
        <v>2081.2960974989601</v>
      </c>
      <c r="AS64" s="9">
        <f t="shared" si="77"/>
        <v>2087.9230148528131</v>
      </c>
      <c r="AT64" s="9">
        <f t="shared" si="77"/>
        <v>2094.1590358082217</v>
      </c>
      <c r="AU64" s="9">
        <f t="shared" si="77"/>
        <v>2092.5658875551426</v>
      </c>
      <c r="AV64" s="9">
        <f t="shared" si="77"/>
        <v>2090.9658517875118</v>
      </c>
      <c r="AW64" s="9">
        <f t="shared" si="77"/>
        <v>2089.4164518534067</v>
      </c>
      <c r="AX64" s="9">
        <f t="shared" si="77"/>
        <v>2087.6558543087558</v>
      </c>
      <c r="AY64" s="9">
        <f t="shared" si="77"/>
        <v>2085.9257841485128</v>
      </c>
      <c r="AZ64" s="9">
        <f t="shared" si="77"/>
        <v>2084.0501974548192</v>
      </c>
      <c r="BA64" s="9">
        <f t="shared" si="77"/>
        <v>2082.5144412905993</v>
      </c>
      <c r="BB64" s="9">
        <f t="shared" si="77"/>
        <v>2080.8464471961006</v>
      </c>
      <c r="BC64" s="9">
        <f t="shared" si="77"/>
        <v>2082.9071556063723</v>
      </c>
      <c r="BD64" s="9">
        <f t="shared" si="77"/>
        <v>2081.2180189043852</v>
      </c>
      <c r="BE64" s="9">
        <f t="shared" si="77"/>
        <v>2079.7544148823504</v>
      </c>
      <c r="BF64" s="9">
        <f t="shared" si="77"/>
        <v>2078.3070711028136</v>
      </c>
      <c r="BG64" s="9">
        <f t="shared" si="77"/>
        <v>2076.7609095189591</v>
      </c>
      <c r="BH64" s="9">
        <f t="shared" si="77"/>
        <v>2075.3923630522982</v>
      </c>
      <c r="BI64" s="9">
        <f t="shared" si="77"/>
        <v>2073.769063377385</v>
      </c>
      <c r="BJ64" s="9">
        <f t="shared" si="77"/>
        <v>2072.5686843883259</v>
      </c>
      <c r="BK64" s="9">
        <f t="shared" si="77"/>
        <v>2071.1530394340552</v>
      </c>
      <c r="BL64" s="9">
        <f t="shared" si="77"/>
        <v>2069.7264030195483</v>
      </c>
      <c r="BM64" s="9">
        <f t="shared" si="77"/>
        <v>2068.4162980823676</v>
      </c>
      <c r="BN64" s="9">
        <f t="shared" si="77"/>
        <v>2066.9583877726704</v>
      </c>
      <c r="BO64" s="9">
        <f t="shared" si="77"/>
        <v>2065.7422348144551</v>
      </c>
    </row>
    <row r="65" spans="2:67" x14ac:dyDescent="0.25">
      <c r="B65" t="s">
        <v>289</v>
      </c>
      <c r="D65" s="7">
        <f t="shared" ref="D65:AC66" si="78">SUM(D81,D97,D113,D129)</f>
        <v>2593211.11</v>
      </c>
      <c r="E65" s="7">
        <f t="shared" si="78"/>
        <v>2652509.31</v>
      </c>
      <c r="F65" s="7">
        <f t="shared" si="78"/>
        <v>3395952.04</v>
      </c>
      <c r="G65" s="7">
        <f t="shared" si="78"/>
        <v>3559060</v>
      </c>
      <c r="H65" s="7">
        <f t="shared" si="78"/>
        <v>1619875</v>
      </c>
      <c r="I65" s="7">
        <f t="shared" si="78"/>
        <v>2539753.63</v>
      </c>
      <c r="J65" s="7">
        <f t="shared" si="78"/>
        <v>2707300.71</v>
      </c>
      <c r="K65" s="7">
        <f t="shared" si="78"/>
        <v>2876048.9200000004</v>
      </c>
      <c r="L65" s="7">
        <f t="shared" si="78"/>
        <v>3887610.35</v>
      </c>
      <c r="M65" s="7">
        <f t="shared" si="78"/>
        <v>5351633.7300000004</v>
      </c>
      <c r="N65" s="7">
        <f t="shared" si="78"/>
        <v>5352710.3099999996</v>
      </c>
      <c r="O65" s="7">
        <f t="shared" si="78"/>
        <v>6785010.9500000002</v>
      </c>
      <c r="P65" s="7">
        <f t="shared" si="78"/>
        <v>6069820.54</v>
      </c>
      <c r="Q65" s="7">
        <f t="shared" si="78"/>
        <v>6386344.7399999993</v>
      </c>
      <c r="R65" s="7">
        <f t="shared" si="78"/>
        <v>7030384.54</v>
      </c>
      <c r="S65" s="7">
        <f t="shared" si="78"/>
        <v>6545927.9699999997</v>
      </c>
      <c r="T65" s="7">
        <f t="shared" si="78"/>
        <v>6490650.04</v>
      </c>
      <c r="U65" s="7">
        <f t="shared" si="78"/>
        <v>6951592.1600000001</v>
      </c>
      <c r="V65" s="7">
        <f t="shared" si="78"/>
        <v>7165979.9799999995</v>
      </c>
      <c r="W65" s="7">
        <f t="shared" si="78"/>
        <v>10956250.549999999</v>
      </c>
      <c r="X65" s="7">
        <f t="shared" si="78"/>
        <v>12690716.65</v>
      </c>
      <c r="Y65" s="7">
        <f t="shared" si="78"/>
        <v>12970895.67</v>
      </c>
      <c r="Z65" s="7">
        <f t="shared" si="78"/>
        <v>12031962.85</v>
      </c>
      <c r="AA65" s="7">
        <f t="shared" si="78"/>
        <v>17683691.150000002</v>
      </c>
      <c r="AB65" s="7">
        <f>SUM(AB81,AB97,AB113,AB129)</f>
        <v>16253288.709999999</v>
      </c>
      <c r="AC65" s="7">
        <f t="shared" si="78"/>
        <v>15049550.470000001</v>
      </c>
      <c r="AF65" s="7">
        <f>AB65</f>
        <v>16253288.709999999</v>
      </c>
      <c r="AG65" s="7">
        <f>AC65</f>
        <v>15049550.470000001</v>
      </c>
      <c r="AH65" s="7">
        <f>SUM(AH81,AH97,AH113,AH129)+SUM(AH82,AH98,AH114,AH130)</f>
        <v>27191567.260000002</v>
      </c>
      <c r="AI65" s="7">
        <f>SUM(AI81,AI97,AI113,AI129)+SUM(AI82,AI98,AI114,AI130)</f>
        <v>19443702.48</v>
      </c>
      <c r="AJ65" s="9">
        <f t="shared" ref="AH65:BO66" si="79">SUM(AJ81,AJ97,AJ113,AJ129)</f>
        <v>10705153.77</v>
      </c>
      <c r="AK65" s="9">
        <f t="shared" si="79"/>
        <v>18190636.1384294</v>
      </c>
      <c r="AL65" s="9">
        <f t="shared" si="79"/>
        <v>16928218.297338415</v>
      </c>
      <c r="AM65" s="9">
        <f t="shared" si="79"/>
        <v>17606560.944144975</v>
      </c>
      <c r="AN65" s="9">
        <f t="shared" si="79"/>
        <v>18303446.619380925</v>
      </c>
      <c r="AO65" s="9">
        <f t="shared" si="79"/>
        <v>19043735.972110607</v>
      </c>
      <c r="AP65" s="9">
        <f t="shared" si="79"/>
        <v>19798483.550893102</v>
      </c>
      <c r="AQ65" s="9">
        <f t="shared" si="79"/>
        <v>20604344.484096989</v>
      </c>
      <c r="AR65" s="9">
        <f t="shared" si="79"/>
        <v>21655451.323777668</v>
      </c>
      <c r="AS65" s="9">
        <f t="shared" si="79"/>
        <v>22676737.558899518</v>
      </c>
      <c r="AT65" s="9">
        <f t="shared" si="79"/>
        <v>23745442.301661626</v>
      </c>
      <c r="AU65" s="9">
        <f t="shared" si="79"/>
        <v>24707466.877856735</v>
      </c>
      <c r="AV65" s="9">
        <f t="shared" si="79"/>
        <v>25695629.593536284</v>
      </c>
      <c r="AW65" s="9">
        <f t="shared" si="79"/>
        <v>26726461.639119945</v>
      </c>
      <c r="AX65" s="9">
        <f t="shared" si="79"/>
        <v>27814010.820888195</v>
      </c>
      <c r="AY65" s="9">
        <f t="shared" si="79"/>
        <v>28932969.601195935</v>
      </c>
      <c r="AZ65" s="9">
        <f t="shared" si="79"/>
        <v>30088539.120320808</v>
      </c>
      <c r="BA65" s="9">
        <f t="shared" si="79"/>
        <v>31316216.762394883</v>
      </c>
      <c r="BB65" s="9">
        <f t="shared" si="79"/>
        <v>32580438.554803938</v>
      </c>
      <c r="BC65" s="9">
        <f t="shared" si="79"/>
        <v>34572880.305162378</v>
      </c>
      <c r="BD65" s="9">
        <f t="shared" si="79"/>
        <v>35973371.214760326</v>
      </c>
      <c r="BE65" s="9">
        <f t="shared" si="79"/>
        <v>37432836.731452718</v>
      </c>
      <c r="BF65" s="9">
        <f t="shared" si="79"/>
        <v>38951690.794969752</v>
      </c>
      <c r="BG65" s="9">
        <f t="shared" si="79"/>
        <v>40547681.12415038</v>
      </c>
      <c r="BH65" s="9">
        <f t="shared" si="79"/>
        <v>42191189.613205098</v>
      </c>
      <c r="BI65" s="9">
        <f t="shared" si="79"/>
        <v>43909458.749987625</v>
      </c>
      <c r="BJ65" s="9">
        <f t="shared" si="79"/>
        <v>45697972.334071286</v>
      </c>
      <c r="BK65" s="9">
        <f t="shared" si="79"/>
        <v>47562904.119352229</v>
      </c>
      <c r="BL65" s="9">
        <f t="shared" si="79"/>
        <v>49511076.83490169</v>
      </c>
      <c r="BM65" s="9">
        <f t="shared" si="79"/>
        <v>51536199.209101066</v>
      </c>
      <c r="BN65" s="9">
        <f t="shared" si="79"/>
        <v>53639397.337967195</v>
      </c>
      <c r="BO65" s="9">
        <f t="shared" si="79"/>
        <v>55846298.676135913</v>
      </c>
    </row>
    <row r="66" spans="2:67" x14ac:dyDescent="0.25">
      <c r="B66" t="s">
        <v>290</v>
      </c>
      <c r="D66" s="7">
        <f t="shared" si="78"/>
        <v>1053510</v>
      </c>
      <c r="E66" s="7">
        <f t="shared" si="78"/>
        <v>1078080</v>
      </c>
      <c r="F66" s="7">
        <f t="shared" si="78"/>
        <v>1380230</v>
      </c>
      <c r="G66" s="7">
        <f t="shared" si="78"/>
        <v>1435610</v>
      </c>
      <c r="H66" s="7">
        <f t="shared" si="78"/>
        <v>1619380</v>
      </c>
      <c r="I66" s="7">
        <f t="shared" si="78"/>
        <v>1639305</v>
      </c>
      <c r="J66" s="7">
        <f t="shared" si="78"/>
        <v>1729220</v>
      </c>
      <c r="K66" s="7">
        <f t="shared" si="78"/>
        <v>1784760</v>
      </c>
      <c r="L66" s="7">
        <f t="shared" si="78"/>
        <v>1816990</v>
      </c>
      <c r="M66" s="7">
        <f t="shared" si="78"/>
        <v>2124505</v>
      </c>
      <c r="N66" s="7">
        <f t="shared" si="78"/>
        <v>2122500</v>
      </c>
      <c r="O66" s="7">
        <f t="shared" si="78"/>
        <v>2670588.7400000002</v>
      </c>
      <c r="P66" s="7">
        <f t="shared" si="78"/>
        <v>2377914.9</v>
      </c>
      <c r="Q66" s="7">
        <f t="shared" si="78"/>
        <v>2493959.4</v>
      </c>
      <c r="R66" s="7">
        <f t="shared" si="78"/>
        <v>2763676.2</v>
      </c>
      <c r="S66" s="7">
        <f t="shared" si="78"/>
        <v>2570184.6</v>
      </c>
      <c r="T66" s="7">
        <f t="shared" si="78"/>
        <v>2562066.6</v>
      </c>
      <c r="U66" s="7">
        <f t="shared" si="78"/>
        <v>2728240</v>
      </c>
      <c r="V66" s="7">
        <f t="shared" si="78"/>
        <v>2822430</v>
      </c>
      <c r="W66" s="7">
        <f t="shared" si="78"/>
        <v>3271390</v>
      </c>
      <c r="X66" s="7">
        <f t="shared" si="78"/>
        <v>3408583.5</v>
      </c>
      <c r="Y66" s="7">
        <f t="shared" si="78"/>
        <v>3376260.5</v>
      </c>
      <c r="Z66" s="7">
        <f t="shared" si="78"/>
        <v>3111005.5</v>
      </c>
      <c r="AA66" s="7">
        <f t="shared" si="78"/>
        <v>4363615</v>
      </c>
      <c r="AB66" s="7">
        <f>SUM(AB82,AB98,AB114,AB130)</f>
        <v>4108374.5</v>
      </c>
      <c r="AC66" s="7">
        <f t="shared" si="78"/>
        <v>3729534</v>
      </c>
      <c r="AF66" s="7">
        <f>AB66</f>
        <v>4108374.5</v>
      </c>
      <c r="AG66" s="7">
        <f>AC66</f>
        <v>3729534</v>
      </c>
      <c r="AH66" s="7">
        <f t="shared" si="79"/>
        <v>5215586</v>
      </c>
      <c r="AI66" s="7">
        <f t="shared" si="79"/>
        <v>3279597.5</v>
      </c>
      <c r="AJ66" s="9">
        <f t="shared" si="79"/>
        <v>2010054.79</v>
      </c>
      <c r="AK66" s="9">
        <f t="shared" si="79"/>
        <v>6112740.3226413298</v>
      </c>
      <c r="AL66" s="9">
        <f t="shared" si="79"/>
        <v>6756373.8572945548</v>
      </c>
      <c r="AM66" s="9">
        <f t="shared" si="79"/>
        <v>7030079.2464639684</v>
      </c>
      <c r="AN66" s="9">
        <f t="shared" si="79"/>
        <v>7311952.6711485647</v>
      </c>
      <c r="AO66" s="9">
        <f t="shared" si="79"/>
        <v>7610801.0292341802</v>
      </c>
      <c r="AP66" s="9">
        <f t="shared" si="79"/>
        <v>7916133.4909916669</v>
      </c>
      <c r="AQ66" s="9">
        <f t="shared" si="79"/>
        <v>8241881.8737677578</v>
      </c>
      <c r="AR66" s="9">
        <f t="shared" si="79"/>
        <v>8683193.0294771586</v>
      </c>
      <c r="AS66" s="9">
        <f t="shared" si="79"/>
        <v>9101035.4464739449</v>
      </c>
      <c r="AT66" s="9">
        <f t="shared" si="79"/>
        <v>9538813.6985251009</v>
      </c>
      <c r="AU66" s="9">
        <f t="shared" si="79"/>
        <v>9930369.8557121865</v>
      </c>
      <c r="AV66" s="9">
        <f t="shared" si="79"/>
        <v>10332801.266626749</v>
      </c>
      <c r="AW66" s="9">
        <f t="shared" si="79"/>
        <v>10753133.896319624</v>
      </c>
      <c r="AX66" s="9">
        <f t="shared" si="79"/>
        <v>11196108.584793435</v>
      </c>
      <c r="AY66" s="9">
        <f t="shared" si="79"/>
        <v>11652837.566910218</v>
      </c>
      <c r="AZ66" s="9">
        <f t="shared" si="79"/>
        <v>12124810.481591882</v>
      </c>
      <c r="BA66" s="9">
        <f t="shared" si="79"/>
        <v>12626420.474718209</v>
      </c>
      <c r="BB66" s="9">
        <f t="shared" si="79"/>
        <v>13143234.44732012</v>
      </c>
      <c r="BC66" s="9">
        <f t="shared" si="79"/>
        <v>13970740.292854192</v>
      </c>
      <c r="BD66" s="9">
        <f t="shared" si="79"/>
        <v>14545144.291155001</v>
      </c>
      <c r="BE66" s="9">
        <f t="shared" si="79"/>
        <v>15143996.157039884</v>
      </c>
      <c r="BF66" s="9">
        <f t="shared" si="79"/>
        <v>15768242.890887439</v>
      </c>
      <c r="BG66" s="9">
        <f t="shared" si="79"/>
        <v>16424237.905367855</v>
      </c>
      <c r="BH66" s="9">
        <f t="shared" si="79"/>
        <v>17100453.648765668</v>
      </c>
      <c r="BI66" s="9">
        <f t="shared" si="79"/>
        <v>17807840.740654066</v>
      </c>
      <c r="BJ66" s="9">
        <f t="shared" si="79"/>
        <v>18544989.957316536</v>
      </c>
      <c r="BK66" s="9">
        <f t="shared" si="79"/>
        <v>19314155.252472576</v>
      </c>
      <c r="BL66" s="9">
        <f t="shared" si="79"/>
        <v>20118282.220788319</v>
      </c>
      <c r="BM66" s="9">
        <f t="shared" si="79"/>
        <v>20955244.588260248</v>
      </c>
      <c r="BN66" s="9">
        <f t="shared" si="79"/>
        <v>21825067.764228728</v>
      </c>
      <c r="BO66" s="9">
        <f t="shared" si="79"/>
        <v>22738035.604177807</v>
      </c>
    </row>
    <row r="67" spans="2:67" x14ac:dyDescent="0.25">
      <c r="B67" s="1"/>
    </row>
    <row r="68" spans="2:67" x14ac:dyDescent="0.25">
      <c r="B68" s="290" t="s">
        <v>118</v>
      </c>
      <c r="D68" s="240"/>
      <c r="E68" s="240"/>
      <c r="F68" s="240"/>
      <c r="G68" s="240"/>
      <c r="H68" s="240"/>
      <c r="I68" s="240"/>
      <c r="J68" s="240"/>
      <c r="K68" s="240"/>
      <c r="L68" s="240"/>
      <c r="M68" s="240"/>
      <c r="N68" s="240"/>
      <c r="O68" s="240"/>
      <c r="P68" s="240"/>
      <c r="Q68" s="240"/>
      <c r="R68" s="240"/>
      <c r="S68" s="240"/>
      <c r="T68" s="240"/>
      <c r="U68" s="240"/>
      <c r="V68" s="240"/>
      <c r="W68" s="240"/>
      <c r="X68" s="240"/>
      <c r="Y68" s="240"/>
      <c r="Z68" s="240"/>
      <c r="AA68" s="234">
        <f>RATE((COUNT($E$1:$O$1)),,-$D69,$O69)</f>
        <v>5.7485639805375494E-2</v>
      </c>
      <c r="AB68" s="234">
        <f>RATE((COUNT($E$1:$O$1)),,-$D69,$O69)</f>
        <v>5.7485639805375494E-2</v>
      </c>
      <c r="AC68" s="234">
        <f>RATE((COUNT($Q$1:$AC$1)),,-$P69,$AC69)</f>
        <v>3.4350564437496768E-2</v>
      </c>
      <c r="AF68" s="234"/>
      <c r="AG68" s="234"/>
      <c r="AH68" s="234"/>
      <c r="AI68" s="234"/>
    </row>
    <row r="69" spans="2:67" x14ac:dyDescent="0.25">
      <c r="B69" s="291" t="s">
        <v>137</v>
      </c>
      <c r="D69" s="243">
        <f>D76+D77</f>
        <v>385</v>
      </c>
      <c r="E69" s="243">
        <f>E76+E77</f>
        <v>413</v>
      </c>
      <c r="F69" s="243">
        <f>F76+F77</f>
        <v>461</v>
      </c>
      <c r="G69" s="243">
        <f>G76+G77</f>
        <v>514</v>
      </c>
      <c r="H69" s="243">
        <f t="shared" ref="H69:AC69" si="80">H76+H77</f>
        <v>577</v>
      </c>
      <c r="I69" s="243">
        <f t="shared" si="80"/>
        <v>600</v>
      </c>
      <c r="J69" s="243">
        <f t="shared" si="80"/>
        <v>626</v>
      </c>
      <c r="K69" s="243">
        <f t="shared" si="80"/>
        <v>660</v>
      </c>
      <c r="L69" s="243">
        <f t="shared" si="80"/>
        <v>673</v>
      </c>
      <c r="M69" s="243">
        <f t="shared" si="80"/>
        <v>680</v>
      </c>
      <c r="N69" s="243">
        <f t="shared" si="80"/>
        <v>695</v>
      </c>
      <c r="O69" s="243">
        <f t="shared" si="80"/>
        <v>712</v>
      </c>
      <c r="P69" s="243">
        <f t="shared" si="80"/>
        <v>722</v>
      </c>
      <c r="Q69" s="243">
        <f t="shared" si="80"/>
        <v>746</v>
      </c>
      <c r="R69" s="243">
        <f t="shared" si="80"/>
        <v>799</v>
      </c>
      <c r="S69" s="243">
        <f t="shared" si="80"/>
        <v>826</v>
      </c>
      <c r="T69" s="243">
        <f t="shared" si="80"/>
        <v>867</v>
      </c>
      <c r="U69" s="243">
        <f t="shared" si="80"/>
        <v>890</v>
      </c>
      <c r="V69" s="243">
        <f t="shared" si="80"/>
        <v>905</v>
      </c>
      <c r="W69" s="243">
        <f t="shared" si="80"/>
        <v>977</v>
      </c>
      <c r="X69" s="243">
        <f t="shared" si="80"/>
        <v>1027</v>
      </c>
      <c r="Y69" s="243">
        <f t="shared" si="80"/>
        <v>1087</v>
      </c>
      <c r="Z69" s="243">
        <f t="shared" si="80"/>
        <v>1062</v>
      </c>
      <c r="AA69" s="243">
        <f t="shared" si="80"/>
        <v>1103</v>
      </c>
      <c r="AB69" s="243">
        <f>AB76+AB77</f>
        <v>1136</v>
      </c>
      <c r="AC69" s="243">
        <f t="shared" si="80"/>
        <v>1120</v>
      </c>
      <c r="AF69" s="244">
        <f>SUM(AF76:AF77)</f>
        <v>1136</v>
      </c>
      <c r="AG69" s="244">
        <f t="shared" ref="AG69:BO69" si="81">ROUND((AF76+AF77)*(1+AG70),)</f>
        <v>1176</v>
      </c>
      <c r="AH69" s="244">
        <f t="shared" si="81"/>
        <v>1159</v>
      </c>
      <c r="AI69" s="244">
        <f t="shared" si="81"/>
        <v>1252</v>
      </c>
      <c r="AJ69" s="245">
        <f t="shared" si="81"/>
        <v>1212</v>
      </c>
      <c r="AK69" s="245">
        <f t="shared" si="81"/>
        <v>1049</v>
      </c>
      <c r="AL69" s="245">
        <f t="shared" si="81"/>
        <v>1086</v>
      </c>
      <c r="AM69" s="245">
        <f t="shared" si="81"/>
        <v>1124</v>
      </c>
      <c r="AN69" s="245">
        <f t="shared" si="81"/>
        <v>1163</v>
      </c>
      <c r="AO69" s="245">
        <f t="shared" si="81"/>
        <v>1204</v>
      </c>
      <c r="AP69" s="245">
        <f t="shared" si="81"/>
        <v>1246</v>
      </c>
      <c r="AQ69" s="245">
        <f t="shared" si="81"/>
        <v>1290</v>
      </c>
      <c r="AR69" s="245">
        <f t="shared" si="81"/>
        <v>1335</v>
      </c>
      <c r="AS69" s="245">
        <f t="shared" si="81"/>
        <v>1382</v>
      </c>
      <c r="AT69" s="245">
        <f t="shared" si="81"/>
        <v>1430</v>
      </c>
      <c r="AU69" s="245">
        <f t="shared" si="81"/>
        <v>1480</v>
      </c>
      <c r="AV69" s="245">
        <f t="shared" si="81"/>
        <v>1532</v>
      </c>
      <c r="AW69" s="245">
        <f t="shared" si="81"/>
        <v>1586</v>
      </c>
      <c r="AX69" s="245">
        <f t="shared" si="81"/>
        <v>1642</v>
      </c>
      <c r="AY69" s="245">
        <f t="shared" si="81"/>
        <v>1699</v>
      </c>
      <c r="AZ69" s="245">
        <f t="shared" si="81"/>
        <v>1758</v>
      </c>
      <c r="BA69" s="245">
        <f t="shared" si="81"/>
        <v>1820</v>
      </c>
      <c r="BB69" s="245">
        <f t="shared" si="81"/>
        <v>1884</v>
      </c>
      <c r="BC69" s="245">
        <f t="shared" si="81"/>
        <v>1950</v>
      </c>
      <c r="BD69" s="245">
        <f t="shared" si="81"/>
        <v>2018</v>
      </c>
      <c r="BE69" s="245">
        <f t="shared" si="81"/>
        <v>2089</v>
      </c>
      <c r="BF69" s="245">
        <f t="shared" si="81"/>
        <v>2162</v>
      </c>
      <c r="BG69" s="245">
        <f t="shared" si="81"/>
        <v>2238</v>
      </c>
      <c r="BH69" s="245">
        <f t="shared" si="81"/>
        <v>2316</v>
      </c>
      <c r="BI69" s="245">
        <f t="shared" si="81"/>
        <v>2397</v>
      </c>
      <c r="BJ69" s="245">
        <f t="shared" si="81"/>
        <v>2481</v>
      </c>
      <c r="BK69" s="245">
        <f t="shared" si="81"/>
        <v>2568</v>
      </c>
      <c r="BL69" s="245">
        <f t="shared" si="81"/>
        <v>2658</v>
      </c>
      <c r="BM69" s="245">
        <f t="shared" si="81"/>
        <v>2751</v>
      </c>
      <c r="BN69" s="245">
        <f t="shared" si="81"/>
        <v>2847</v>
      </c>
      <c r="BO69" s="245">
        <f t="shared" si="81"/>
        <v>2947</v>
      </c>
    </row>
    <row r="70" spans="2:67" x14ac:dyDescent="0.25">
      <c r="B70" s="287" t="s">
        <v>99</v>
      </c>
      <c r="C70" s="247"/>
      <c r="D70" s="248"/>
      <c r="E70" s="249">
        <f t="shared" ref="E70:AB70" si="82">RATE(1,,-D69,E69)</f>
        <v>7.2727272727272765E-2</v>
      </c>
      <c r="F70" s="249">
        <f t="shared" si="82"/>
        <v>0.11622276029055674</v>
      </c>
      <c r="G70" s="249">
        <f t="shared" si="82"/>
        <v>0.11496746203904561</v>
      </c>
      <c r="H70" s="249">
        <f t="shared" si="82"/>
        <v>0.12256809338521395</v>
      </c>
      <c r="I70" s="249">
        <f t="shared" si="82"/>
        <v>3.9861351819757453E-2</v>
      </c>
      <c r="J70" s="249">
        <f t="shared" si="82"/>
        <v>4.3333333333333356E-2</v>
      </c>
      <c r="K70" s="249">
        <f t="shared" si="82"/>
        <v>5.4313099041533565E-2</v>
      </c>
      <c r="L70" s="249">
        <f t="shared" si="82"/>
        <v>1.9696969696969668E-2</v>
      </c>
      <c r="M70" s="249">
        <f t="shared" si="82"/>
        <v>1.0401188707280969E-2</v>
      </c>
      <c r="N70" s="249">
        <f t="shared" si="82"/>
        <v>2.2058823529411662E-2</v>
      </c>
      <c r="O70" s="249">
        <f t="shared" si="82"/>
        <v>2.4460431654676217E-2</v>
      </c>
      <c r="P70" s="249">
        <f t="shared" si="82"/>
        <v>1.4044943820224705E-2</v>
      </c>
      <c r="Q70" s="249">
        <f t="shared" si="82"/>
        <v>3.3240997229916816E-2</v>
      </c>
      <c r="R70" s="249">
        <f t="shared" si="82"/>
        <v>7.104557640750668E-2</v>
      </c>
      <c r="S70" s="249">
        <f t="shared" si="82"/>
        <v>3.3792240300375448E-2</v>
      </c>
      <c r="T70" s="249">
        <f t="shared" si="82"/>
        <v>4.963680387409198E-2</v>
      </c>
      <c r="U70" s="249">
        <f t="shared" si="82"/>
        <v>2.6528258362168326E-2</v>
      </c>
      <c r="V70" s="249">
        <f t="shared" si="82"/>
        <v>1.6853932584269583E-2</v>
      </c>
      <c r="W70" s="249">
        <f t="shared" si="82"/>
        <v>7.9558011049723695E-2</v>
      </c>
      <c r="X70" s="249">
        <f t="shared" si="82"/>
        <v>5.1177072671443183E-2</v>
      </c>
      <c r="Y70" s="249">
        <f t="shared" si="82"/>
        <v>5.8422590068159613E-2</v>
      </c>
      <c r="Z70" s="249">
        <f t="shared" si="82"/>
        <v>-2.2999080036798451E-2</v>
      </c>
      <c r="AA70" s="249">
        <f t="shared" si="82"/>
        <v>3.8606403013182689E-2</v>
      </c>
      <c r="AB70" s="249">
        <f t="shared" si="82"/>
        <v>2.9918404351767909E-2</v>
      </c>
      <c r="AC70" s="249">
        <f>RATE(1,,-AA69,AC69)</f>
        <v>1.541251133272885E-2</v>
      </c>
      <c r="AD70" s="250">
        <f>ANS_Metrics_Assumptions!E25</f>
        <v>3.5000000000000003E-2</v>
      </c>
      <c r="AF70" s="251">
        <f>AD70</f>
        <v>3.5000000000000003E-2</v>
      </c>
      <c r="AG70" s="251">
        <f>AF70</f>
        <v>3.5000000000000003E-2</v>
      </c>
      <c r="AH70" s="251">
        <f t="shared" ref="AH70:AW74" si="83">AG70</f>
        <v>3.5000000000000003E-2</v>
      </c>
      <c r="AI70" s="251">
        <f t="shared" si="83"/>
        <v>3.5000000000000003E-2</v>
      </c>
      <c r="AJ70" s="252">
        <f t="shared" si="83"/>
        <v>3.5000000000000003E-2</v>
      </c>
      <c r="AK70" s="252">
        <f t="shared" si="83"/>
        <v>3.5000000000000003E-2</v>
      </c>
      <c r="AL70" s="252">
        <f>AD70</f>
        <v>3.5000000000000003E-2</v>
      </c>
      <c r="AM70" s="252">
        <f t="shared" si="83"/>
        <v>3.5000000000000003E-2</v>
      </c>
      <c r="AN70" s="252">
        <f t="shared" si="83"/>
        <v>3.5000000000000003E-2</v>
      </c>
      <c r="AO70" s="252">
        <f t="shared" si="83"/>
        <v>3.5000000000000003E-2</v>
      </c>
      <c r="AP70" s="252">
        <f t="shared" si="83"/>
        <v>3.5000000000000003E-2</v>
      </c>
      <c r="AQ70" s="252">
        <f t="shared" si="83"/>
        <v>3.5000000000000003E-2</v>
      </c>
      <c r="AR70" s="252">
        <f t="shared" si="83"/>
        <v>3.5000000000000003E-2</v>
      </c>
      <c r="AS70" s="252">
        <f t="shared" si="83"/>
        <v>3.5000000000000003E-2</v>
      </c>
      <c r="AT70" s="252">
        <f t="shared" si="83"/>
        <v>3.5000000000000003E-2</v>
      </c>
      <c r="AU70" s="252">
        <f t="shared" si="83"/>
        <v>3.5000000000000003E-2</v>
      </c>
      <c r="AV70" s="252">
        <f t="shared" si="83"/>
        <v>3.5000000000000003E-2</v>
      </c>
      <c r="AW70" s="252">
        <f t="shared" si="83"/>
        <v>3.5000000000000003E-2</v>
      </c>
      <c r="AX70" s="252">
        <f t="shared" ref="AX70:BM74" si="84">AW70</f>
        <v>3.5000000000000003E-2</v>
      </c>
      <c r="AY70" s="252">
        <f t="shared" si="84"/>
        <v>3.5000000000000003E-2</v>
      </c>
      <c r="AZ70" s="252">
        <f t="shared" si="84"/>
        <v>3.5000000000000003E-2</v>
      </c>
      <c r="BA70" s="252">
        <f t="shared" si="84"/>
        <v>3.5000000000000003E-2</v>
      </c>
      <c r="BB70" s="252">
        <f t="shared" si="84"/>
        <v>3.5000000000000003E-2</v>
      </c>
      <c r="BC70" s="252">
        <f t="shared" si="84"/>
        <v>3.5000000000000003E-2</v>
      </c>
      <c r="BD70" s="252">
        <f t="shared" si="84"/>
        <v>3.5000000000000003E-2</v>
      </c>
      <c r="BE70" s="252">
        <f t="shared" si="84"/>
        <v>3.5000000000000003E-2</v>
      </c>
      <c r="BF70" s="252">
        <f t="shared" si="84"/>
        <v>3.5000000000000003E-2</v>
      </c>
      <c r="BG70" s="252">
        <f t="shared" si="84"/>
        <v>3.5000000000000003E-2</v>
      </c>
      <c r="BH70" s="252">
        <f t="shared" si="84"/>
        <v>3.5000000000000003E-2</v>
      </c>
      <c r="BI70" s="252">
        <f t="shared" si="84"/>
        <v>3.5000000000000003E-2</v>
      </c>
      <c r="BJ70" s="252">
        <f t="shared" si="84"/>
        <v>3.5000000000000003E-2</v>
      </c>
      <c r="BK70" s="252">
        <f t="shared" si="84"/>
        <v>3.5000000000000003E-2</v>
      </c>
      <c r="BL70" s="252">
        <f t="shared" si="84"/>
        <v>3.5000000000000003E-2</v>
      </c>
      <c r="BM70" s="252">
        <f t="shared" si="84"/>
        <v>3.5000000000000003E-2</v>
      </c>
      <c r="BN70" s="252">
        <f t="shared" ref="BN70:BO74" si="85">BM70</f>
        <v>3.5000000000000003E-2</v>
      </c>
      <c r="BO70" s="252">
        <f t="shared" si="85"/>
        <v>3.5000000000000003E-2</v>
      </c>
    </row>
    <row r="71" spans="2:67" x14ac:dyDescent="0.25">
      <c r="B71" s="287" t="s">
        <v>101</v>
      </c>
      <c r="C71" s="247"/>
      <c r="D71" s="253">
        <f>D77/D69</f>
        <v>8.0519480519480519E-2</v>
      </c>
      <c r="E71" s="253">
        <f t="shared" ref="E71:AC71" si="86">E77/E69</f>
        <v>0.10411622276029056</v>
      </c>
      <c r="F71" s="253">
        <f t="shared" si="86"/>
        <v>6.5075921908893705E-2</v>
      </c>
      <c r="G71" s="253">
        <f t="shared" si="86"/>
        <v>5.642023346303502E-2</v>
      </c>
      <c r="H71" s="253">
        <f t="shared" si="86"/>
        <v>7.9722703639514725E-2</v>
      </c>
      <c r="I71" s="253">
        <f t="shared" si="86"/>
        <v>0.08</v>
      </c>
      <c r="J71" s="253">
        <f t="shared" si="86"/>
        <v>5.4313099041533544E-2</v>
      </c>
      <c r="K71" s="253">
        <f t="shared" si="86"/>
        <v>5.7575757575757579E-2</v>
      </c>
      <c r="L71" s="253">
        <f t="shared" si="86"/>
        <v>8.6181277860326894E-2</v>
      </c>
      <c r="M71" s="253">
        <f t="shared" si="86"/>
        <v>6.4705882352941183E-2</v>
      </c>
      <c r="N71" s="253">
        <f t="shared" si="86"/>
        <v>7.0503597122302156E-2</v>
      </c>
      <c r="O71" s="253">
        <f t="shared" si="86"/>
        <v>5.3370786516853931E-2</v>
      </c>
      <c r="P71" s="253">
        <f t="shared" si="86"/>
        <v>7.3407202216066489E-2</v>
      </c>
      <c r="Q71" s="253">
        <f t="shared" si="86"/>
        <v>4.5576407506702415E-2</v>
      </c>
      <c r="R71" s="253">
        <f t="shared" si="86"/>
        <v>3.5043804755944929E-2</v>
      </c>
      <c r="S71" s="253">
        <f t="shared" si="86"/>
        <v>5.9322033898305086E-2</v>
      </c>
      <c r="T71" s="253">
        <f t="shared" si="86"/>
        <v>5.8823529411764705E-2</v>
      </c>
      <c r="U71" s="253">
        <f t="shared" si="86"/>
        <v>6.0674157303370786E-2</v>
      </c>
      <c r="V71" s="253">
        <f t="shared" si="86"/>
        <v>5.856353591160221E-2</v>
      </c>
      <c r="W71" s="253">
        <f t="shared" si="86"/>
        <v>5.1177072671443197E-2</v>
      </c>
      <c r="X71" s="253">
        <f t="shared" si="86"/>
        <v>4.2843232716650435E-2</v>
      </c>
      <c r="Y71" s="253">
        <f t="shared" si="86"/>
        <v>4.5078196872125116E-2</v>
      </c>
      <c r="Z71" s="253">
        <f t="shared" si="86"/>
        <v>5.5555555555555552E-2</v>
      </c>
      <c r="AA71" s="253">
        <f t="shared" si="86"/>
        <v>4.6237533998186767E-2</v>
      </c>
      <c r="AB71" s="253">
        <f>AB77/AB69</f>
        <v>5.721830985915493E-2</v>
      </c>
      <c r="AC71" s="253">
        <f t="shared" si="86"/>
        <v>4.732142857142857E-2</v>
      </c>
      <c r="AD71" s="250">
        <f>ANS_Metrics_Assumptions!E26</f>
        <v>5.5E-2</v>
      </c>
      <c r="AF71" s="254">
        <f>AD71</f>
        <v>5.5E-2</v>
      </c>
      <c r="AG71" s="254">
        <f>AF71</f>
        <v>5.5E-2</v>
      </c>
      <c r="AH71" s="254">
        <f t="shared" si="83"/>
        <v>5.5E-2</v>
      </c>
      <c r="AI71" s="254">
        <f t="shared" si="83"/>
        <v>5.5E-2</v>
      </c>
      <c r="AJ71" s="252">
        <f t="shared" si="83"/>
        <v>5.5E-2</v>
      </c>
      <c r="AK71" s="252">
        <f t="shared" si="83"/>
        <v>5.5E-2</v>
      </c>
      <c r="AL71" s="252">
        <f>AD71</f>
        <v>5.5E-2</v>
      </c>
      <c r="AM71" s="252">
        <f t="shared" si="83"/>
        <v>5.5E-2</v>
      </c>
      <c r="AN71" s="252">
        <f t="shared" si="83"/>
        <v>5.5E-2</v>
      </c>
      <c r="AO71" s="252">
        <f t="shared" si="83"/>
        <v>5.5E-2</v>
      </c>
      <c r="AP71" s="252">
        <f t="shared" si="83"/>
        <v>5.5E-2</v>
      </c>
      <c r="AQ71" s="252">
        <f t="shared" si="83"/>
        <v>5.5E-2</v>
      </c>
      <c r="AR71" s="252">
        <f t="shared" si="83"/>
        <v>5.5E-2</v>
      </c>
      <c r="AS71" s="252">
        <f t="shared" si="83"/>
        <v>5.5E-2</v>
      </c>
      <c r="AT71" s="252">
        <f t="shared" si="83"/>
        <v>5.5E-2</v>
      </c>
      <c r="AU71" s="252">
        <f t="shared" si="83"/>
        <v>5.5E-2</v>
      </c>
      <c r="AV71" s="252">
        <f t="shared" si="83"/>
        <v>5.5E-2</v>
      </c>
      <c r="AW71" s="252">
        <f t="shared" si="83"/>
        <v>5.5E-2</v>
      </c>
      <c r="AX71" s="252">
        <f t="shared" si="84"/>
        <v>5.5E-2</v>
      </c>
      <c r="AY71" s="252">
        <f t="shared" si="84"/>
        <v>5.5E-2</v>
      </c>
      <c r="AZ71" s="252">
        <f t="shared" si="84"/>
        <v>5.5E-2</v>
      </c>
      <c r="BA71" s="252">
        <f t="shared" si="84"/>
        <v>5.5E-2</v>
      </c>
      <c r="BB71" s="252">
        <f t="shared" si="84"/>
        <v>5.5E-2</v>
      </c>
      <c r="BC71" s="252">
        <f t="shared" si="84"/>
        <v>5.5E-2</v>
      </c>
      <c r="BD71" s="252">
        <f t="shared" si="84"/>
        <v>5.5E-2</v>
      </c>
      <c r="BE71" s="252">
        <f t="shared" si="84"/>
        <v>5.5E-2</v>
      </c>
      <c r="BF71" s="252">
        <f t="shared" si="84"/>
        <v>5.5E-2</v>
      </c>
      <c r="BG71" s="252">
        <f t="shared" si="84"/>
        <v>5.5E-2</v>
      </c>
      <c r="BH71" s="252">
        <f t="shared" si="84"/>
        <v>5.5E-2</v>
      </c>
      <c r="BI71" s="252">
        <f t="shared" si="84"/>
        <v>5.5E-2</v>
      </c>
      <c r="BJ71" s="252">
        <f t="shared" si="84"/>
        <v>5.5E-2</v>
      </c>
      <c r="BK71" s="252">
        <f t="shared" si="84"/>
        <v>5.5E-2</v>
      </c>
      <c r="BL71" s="252">
        <f t="shared" si="84"/>
        <v>5.5E-2</v>
      </c>
      <c r="BM71" s="252">
        <f t="shared" si="84"/>
        <v>5.5E-2</v>
      </c>
      <c r="BN71" s="252">
        <f t="shared" si="85"/>
        <v>5.5E-2</v>
      </c>
      <c r="BO71" s="252">
        <f t="shared" si="85"/>
        <v>5.5E-2</v>
      </c>
    </row>
    <row r="72" spans="2:67" x14ac:dyDescent="0.25">
      <c r="B72" s="287" t="s">
        <v>133</v>
      </c>
      <c r="C72" s="247"/>
      <c r="D72" s="255">
        <f>D78/D76</f>
        <v>52.033898305084747</v>
      </c>
      <c r="E72" s="255">
        <f t="shared" ref="E72:AC72" si="87">E78/E76</f>
        <v>54.516216216216215</v>
      </c>
      <c r="F72" s="255">
        <f t="shared" si="87"/>
        <v>58.972157772621813</v>
      </c>
      <c r="G72" s="255">
        <f t="shared" si="87"/>
        <v>52.694845360824743</v>
      </c>
      <c r="H72" s="255">
        <f t="shared" si="87"/>
        <v>49.907721280602637</v>
      </c>
      <c r="I72" s="255">
        <f t="shared" si="87"/>
        <v>45.210144927536234</v>
      </c>
      <c r="J72" s="255">
        <f t="shared" si="87"/>
        <v>44.631756756756758</v>
      </c>
      <c r="K72" s="255">
        <f t="shared" si="87"/>
        <v>44.543408360128616</v>
      </c>
      <c r="L72" s="255">
        <f t="shared" si="87"/>
        <v>40.354471544715445</v>
      </c>
      <c r="M72" s="255">
        <f t="shared" si="87"/>
        <v>42.691823899371066</v>
      </c>
      <c r="N72" s="255">
        <f t="shared" si="87"/>
        <v>40.433436532507741</v>
      </c>
      <c r="O72" s="255">
        <f t="shared" si="87"/>
        <v>47.430267062314542</v>
      </c>
      <c r="P72" s="255">
        <f t="shared" si="87"/>
        <v>40.787742899850521</v>
      </c>
      <c r="Q72" s="255">
        <f t="shared" si="87"/>
        <v>38.971910112359552</v>
      </c>
      <c r="R72" s="255">
        <f t="shared" si="87"/>
        <v>40.247730220492869</v>
      </c>
      <c r="S72" s="255">
        <f t="shared" si="87"/>
        <v>37.490347490347489</v>
      </c>
      <c r="T72" s="255">
        <f t="shared" si="87"/>
        <v>35.011029411764703</v>
      </c>
      <c r="U72" s="255">
        <f t="shared" si="87"/>
        <v>38.186602870813395</v>
      </c>
      <c r="V72" s="255">
        <f t="shared" si="87"/>
        <v>38.406103286384976</v>
      </c>
      <c r="W72" s="255">
        <f t="shared" si="87"/>
        <v>38.864077669902912</v>
      </c>
      <c r="X72" s="255">
        <f t="shared" si="87"/>
        <v>36.98270600203459</v>
      </c>
      <c r="Y72" s="255">
        <f t="shared" si="87"/>
        <v>34.705202312138731</v>
      </c>
      <c r="Z72" s="255">
        <f t="shared" si="87"/>
        <v>31.105682951146559</v>
      </c>
      <c r="AA72" s="255">
        <f t="shared" si="87"/>
        <v>39.330798479087456</v>
      </c>
      <c r="AB72" s="255">
        <f>AB78/AB76</f>
        <v>32.748832866479923</v>
      </c>
      <c r="AC72" s="255">
        <f t="shared" si="87"/>
        <v>29.540768509840674</v>
      </c>
      <c r="AD72" s="256">
        <v>45</v>
      </c>
      <c r="AF72" s="268">
        <v>37.625709723207947</v>
      </c>
      <c r="AG72" s="268">
        <f>AF72</f>
        <v>37.625709723207947</v>
      </c>
      <c r="AH72" s="268">
        <f t="shared" si="83"/>
        <v>37.625709723207947</v>
      </c>
      <c r="AI72" s="268">
        <v>38</v>
      </c>
      <c r="AJ72" s="268">
        <v>41</v>
      </c>
      <c r="AK72" s="268">
        <v>43</v>
      </c>
      <c r="AL72" s="258">
        <f>AD72</f>
        <v>45</v>
      </c>
      <c r="AM72" s="258">
        <f t="shared" si="83"/>
        <v>45</v>
      </c>
      <c r="AN72" s="258">
        <f t="shared" si="83"/>
        <v>45</v>
      </c>
      <c r="AO72" s="258">
        <f t="shared" si="83"/>
        <v>45</v>
      </c>
      <c r="AP72" s="258">
        <f t="shared" si="83"/>
        <v>45</v>
      </c>
      <c r="AQ72" s="258">
        <f t="shared" si="83"/>
        <v>45</v>
      </c>
      <c r="AR72" s="268">
        <v>46</v>
      </c>
      <c r="AS72" s="268">
        <v>47</v>
      </c>
      <c r="AT72" s="268">
        <v>48</v>
      </c>
      <c r="AU72" s="258">
        <f t="shared" si="83"/>
        <v>48</v>
      </c>
      <c r="AV72" s="258">
        <f t="shared" si="83"/>
        <v>48</v>
      </c>
      <c r="AW72" s="258">
        <f t="shared" si="83"/>
        <v>48</v>
      </c>
      <c r="AX72" s="258">
        <f t="shared" si="84"/>
        <v>48</v>
      </c>
      <c r="AY72" s="258">
        <f t="shared" si="84"/>
        <v>48</v>
      </c>
      <c r="AZ72" s="258">
        <f t="shared" si="84"/>
        <v>48</v>
      </c>
      <c r="BA72" s="258">
        <f t="shared" si="84"/>
        <v>48</v>
      </c>
      <c r="BB72" s="258">
        <f t="shared" si="84"/>
        <v>48</v>
      </c>
      <c r="BC72" s="268">
        <v>49</v>
      </c>
      <c r="BD72" s="258">
        <f t="shared" si="84"/>
        <v>49</v>
      </c>
      <c r="BE72" s="258">
        <f t="shared" si="84"/>
        <v>49</v>
      </c>
      <c r="BF72" s="258">
        <f t="shared" si="84"/>
        <v>49</v>
      </c>
      <c r="BG72" s="258">
        <f t="shared" si="84"/>
        <v>49</v>
      </c>
      <c r="BH72" s="258">
        <f t="shared" si="84"/>
        <v>49</v>
      </c>
      <c r="BI72" s="258">
        <f t="shared" si="84"/>
        <v>49</v>
      </c>
      <c r="BJ72" s="258">
        <f t="shared" si="84"/>
        <v>49</v>
      </c>
      <c r="BK72" s="258">
        <f t="shared" si="84"/>
        <v>49</v>
      </c>
      <c r="BL72" s="258">
        <f t="shared" si="84"/>
        <v>49</v>
      </c>
      <c r="BM72" s="258">
        <f t="shared" si="84"/>
        <v>49</v>
      </c>
      <c r="BN72" s="258">
        <f t="shared" si="85"/>
        <v>49</v>
      </c>
      <c r="BO72" s="258">
        <f t="shared" si="85"/>
        <v>49</v>
      </c>
    </row>
    <row r="73" spans="2:67" x14ac:dyDescent="0.25">
      <c r="B73" s="287" t="s">
        <v>103</v>
      </c>
      <c r="C73" s="247"/>
      <c r="D73" s="259">
        <f t="shared" ref="D73:AA73" si="88">D81/D78</f>
        <v>109.27068458197611</v>
      </c>
      <c r="E73" s="259">
        <f t="shared" si="88"/>
        <v>104.18245550542859</v>
      </c>
      <c r="F73" s="259">
        <f t="shared" si="88"/>
        <v>101.51852460951331</v>
      </c>
      <c r="G73" s="259">
        <f t="shared" si="88"/>
        <v>101.6696795398521</v>
      </c>
      <c r="H73" s="259">
        <f t="shared" si="88"/>
        <v>41.249952831968606</v>
      </c>
      <c r="I73" s="259">
        <f t="shared" si="88"/>
        <v>60.607869850937654</v>
      </c>
      <c r="J73" s="259">
        <f t="shared" si="88"/>
        <v>61.969949284687004</v>
      </c>
      <c r="K73" s="259">
        <f t="shared" si="88"/>
        <v>67.407490435284785</v>
      </c>
      <c r="L73" s="259">
        <f t="shared" si="88"/>
        <v>98.604416955435568</v>
      </c>
      <c r="M73" s="259">
        <f t="shared" si="88"/>
        <v>110.79208934885092</v>
      </c>
      <c r="N73" s="259">
        <f t="shared" si="88"/>
        <v>113.84369601837672</v>
      </c>
      <c r="O73" s="259">
        <f t="shared" si="88"/>
        <v>111.17770895895896</v>
      </c>
      <c r="P73" s="259">
        <f t="shared" si="88"/>
        <v>113.34724740719024</v>
      </c>
      <c r="Q73" s="259">
        <f t="shared" si="88"/>
        <v>114.56947563788381</v>
      </c>
      <c r="R73" s="259">
        <f t="shared" si="88"/>
        <v>113.43379717057137</v>
      </c>
      <c r="S73" s="259">
        <f t="shared" si="88"/>
        <v>115.395722279437</v>
      </c>
      <c r="T73" s="259">
        <f t="shared" si="88"/>
        <v>108.69519619167629</v>
      </c>
      <c r="U73" s="259">
        <f t="shared" si="88"/>
        <v>108.79129745645909</v>
      </c>
      <c r="V73" s="259">
        <f t="shared" si="88"/>
        <v>102.24725230731617</v>
      </c>
      <c r="W73" s="259">
        <f t="shared" si="88"/>
        <v>110.71063313625892</v>
      </c>
      <c r="X73" s="259">
        <f t="shared" si="88"/>
        <v>110.08497414314793</v>
      </c>
      <c r="Y73" s="259">
        <f t="shared" si="88"/>
        <v>106.61611342438374</v>
      </c>
      <c r="Z73" s="259">
        <f t="shared" si="88"/>
        <v>110.24431424084106</v>
      </c>
      <c r="AA73" s="259">
        <f t="shared" si="88"/>
        <v>101.51417633410674</v>
      </c>
      <c r="AB73" s="259">
        <f>AB81/AB78</f>
        <v>101.96645549409818</v>
      </c>
      <c r="AC73" s="259">
        <f>AC81/AC78</f>
        <v>100.04067449238579</v>
      </c>
      <c r="AD73" s="275">
        <f>SUM(V81:AC81)/SUM(V78:AC78)</f>
        <v>105.41174697462681</v>
      </c>
      <c r="AF73" s="261">
        <f>AD73</f>
        <v>105.41174697462681</v>
      </c>
      <c r="AG73" s="261">
        <f>AF73</f>
        <v>105.41174697462681</v>
      </c>
      <c r="AH73" s="261">
        <f t="shared" si="83"/>
        <v>105.41174697462681</v>
      </c>
      <c r="AI73" s="261">
        <f t="shared" si="83"/>
        <v>105.41174697462681</v>
      </c>
      <c r="AJ73" s="262">
        <f t="shared" si="83"/>
        <v>105.41174697462681</v>
      </c>
      <c r="AK73" s="262">
        <f t="shared" si="83"/>
        <v>105.41174697462681</v>
      </c>
      <c r="AL73" s="262">
        <f>AD73</f>
        <v>105.41174697462681</v>
      </c>
      <c r="AM73" s="262">
        <f t="shared" si="83"/>
        <v>105.41174697462681</v>
      </c>
      <c r="AN73" s="262">
        <f t="shared" si="83"/>
        <v>105.41174697462681</v>
      </c>
      <c r="AO73" s="262">
        <f t="shared" si="83"/>
        <v>105.41174697462681</v>
      </c>
      <c r="AP73" s="262">
        <f t="shared" si="83"/>
        <v>105.41174697462681</v>
      </c>
      <c r="AQ73" s="262">
        <f t="shared" si="83"/>
        <v>105.41174697462681</v>
      </c>
      <c r="AR73" s="262">
        <f t="shared" si="83"/>
        <v>105.41174697462681</v>
      </c>
      <c r="AS73" s="262">
        <f t="shared" si="83"/>
        <v>105.41174697462681</v>
      </c>
      <c r="AT73" s="262">
        <f t="shared" si="83"/>
        <v>105.41174697462681</v>
      </c>
      <c r="AU73" s="262">
        <f t="shared" si="83"/>
        <v>105.41174697462681</v>
      </c>
      <c r="AV73" s="262">
        <f t="shared" si="83"/>
        <v>105.41174697462681</v>
      </c>
      <c r="AW73" s="262">
        <f t="shared" si="83"/>
        <v>105.41174697462681</v>
      </c>
      <c r="AX73" s="262">
        <f t="shared" si="84"/>
        <v>105.41174697462681</v>
      </c>
      <c r="AY73" s="262">
        <f t="shared" si="84"/>
        <v>105.41174697462681</v>
      </c>
      <c r="AZ73" s="262">
        <f t="shared" si="84"/>
        <v>105.41174697462681</v>
      </c>
      <c r="BA73" s="262">
        <f t="shared" si="84"/>
        <v>105.41174697462681</v>
      </c>
      <c r="BB73" s="262">
        <f t="shared" si="84"/>
        <v>105.41174697462681</v>
      </c>
      <c r="BC73" s="262">
        <f t="shared" si="84"/>
        <v>105.41174697462681</v>
      </c>
      <c r="BD73" s="262">
        <f t="shared" si="84"/>
        <v>105.41174697462681</v>
      </c>
      <c r="BE73" s="262">
        <f t="shared" si="84"/>
        <v>105.41174697462681</v>
      </c>
      <c r="BF73" s="262">
        <f t="shared" si="84"/>
        <v>105.41174697462681</v>
      </c>
      <c r="BG73" s="262">
        <f t="shared" si="84"/>
        <v>105.41174697462681</v>
      </c>
      <c r="BH73" s="262">
        <f t="shared" si="84"/>
        <v>105.41174697462681</v>
      </c>
      <c r="BI73" s="262">
        <f t="shared" si="84"/>
        <v>105.41174697462681</v>
      </c>
      <c r="BJ73" s="262">
        <f t="shared" si="84"/>
        <v>105.41174697462681</v>
      </c>
      <c r="BK73" s="262">
        <f t="shared" si="84"/>
        <v>105.41174697462681</v>
      </c>
      <c r="BL73" s="262">
        <f t="shared" si="84"/>
        <v>105.41174697462681</v>
      </c>
      <c r="BM73" s="262">
        <f t="shared" si="84"/>
        <v>105.41174697462681</v>
      </c>
      <c r="BN73" s="262">
        <f t="shared" si="85"/>
        <v>105.41174697462681</v>
      </c>
      <c r="BO73" s="262">
        <f t="shared" si="85"/>
        <v>105.41174697462681</v>
      </c>
    </row>
    <row r="74" spans="2:67" x14ac:dyDescent="0.25">
      <c r="B74" s="287" t="s">
        <v>134</v>
      </c>
      <c r="C74" s="247"/>
      <c r="D74" s="253">
        <f t="shared" ref="D74:AA74" si="89">D82/D81</f>
        <v>0.41528423862841363</v>
      </c>
      <c r="E74" s="253">
        <f t="shared" si="89"/>
        <v>0.41417310579973637</v>
      </c>
      <c r="F74" s="253">
        <f t="shared" si="89"/>
        <v>0.41508023066838906</v>
      </c>
      <c r="G74" s="253">
        <f t="shared" si="89"/>
        <v>0.41238129105455262</v>
      </c>
      <c r="H74" s="253">
        <f t="shared" si="89"/>
        <v>0.99996798287541222</v>
      </c>
      <c r="I74" s="253">
        <f t="shared" si="89"/>
        <v>0.6837351986406881</v>
      </c>
      <c r="J74" s="253">
        <f t="shared" si="89"/>
        <v>0.67738507484563659</v>
      </c>
      <c r="K74" s="253">
        <f t="shared" si="89"/>
        <v>0.65878952475447883</v>
      </c>
      <c r="L74" s="253">
        <f t="shared" si="89"/>
        <v>0.46483186446458713</v>
      </c>
      <c r="M74" s="253">
        <f t="shared" si="89"/>
        <v>0.41287112922180225</v>
      </c>
      <c r="N74" s="253">
        <f t="shared" si="89"/>
        <v>0.40775527462638905</v>
      </c>
      <c r="O74" s="253">
        <f t="shared" si="89"/>
        <v>0.4089103124844371</v>
      </c>
      <c r="P74" s="253">
        <f t="shared" si="89"/>
        <v>0.40552472726995026</v>
      </c>
      <c r="Q74" s="253">
        <f t="shared" si="89"/>
        <v>0.40069532075444325</v>
      </c>
      <c r="R74" s="253">
        <f t="shared" si="89"/>
        <v>0.40414331945925264</v>
      </c>
      <c r="S74" s="253">
        <f t="shared" si="89"/>
        <v>0.40435196858486089</v>
      </c>
      <c r="T74" s="253">
        <f t="shared" si="89"/>
        <v>0.41449283055538366</v>
      </c>
      <c r="U74" s="253">
        <f t="shared" si="89"/>
        <v>0.41177887107511146</v>
      </c>
      <c r="V74" s="253">
        <f t="shared" si="89"/>
        <v>0.41860762183171263</v>
      </c>
      <c r="W74" s="253">
        <f t="shared" si="89"/>
        <v>0.40627573179712306</v>
      </c>
      <c r="X74" s="253">
        <f t="shared" si="89"/>
        <v>0.40464972625199397</v>
      </c>
      <c r="Y74" s="253">
        <f t="shared" si="89"/>
        <v>0.40784079652881999</v>
      </c>
      <c r="Z74" s="253">
        <f t="shared" si="89"/>
        <v>0.40064691030794836</v>
      </c>
      <c r="AA74" s="253">
        <f t="shared" si="89"/>
        <v>0.41127784529121036</v>
      </c>
      <c r="AB74" s="253">
        <f>AB82/AB81</f>
        <v>0.40800851262804788</v>
      </c>
      <c r="AC74" s="253">
        <f>AC82/AC81</f>
        <v>0.40777195808484062</v>
      </c>
      <c r="AD74" s="288">
        <f>SUM(W82:AC82)/SUM(W81:AC81)</f>
        <v>0.40673634841055756</v>
      </c>
      <c r="AF74" s="254">
        <f>AD74</f>
        <v>0.40673634841055756</v>
      </c>
      <c r="AG74" s="254">
        <f>AF74</f>
        <v>0.40673634841055756</v>
      </c>
      <c r="AH74" s="254">
        <f t="shared" si="83"/>
        <v>0.40673634841055756</v>
      </c>
      <c r="AI74" s="254">
        <f t="shared" si="83"/>
        <v>0.40673634841055756</v>
      </c>
      <c r="AJ74" s="254">
        <f t="shared" si="83"/>
        <v>0.40673634841055756</v>
      </c>
      <c r="AK74" s="254">
        <f t="shared" si="83"/>
        <v>0.40673634841055756</v>
      </c>
      <c r="AL74" s="254">
        <f>AD74</f>
        <v>0.40673634841055756</v>
      </c>
      <c r="AM74" s="254">
        <f t="shared" si="83"/>
        <v>0.40673634841055756</v>
      </c>
      <c r="AN74" s="254">
        <f t="shared" si="83"/>
        <v>0.40673634841055756</v>
      </c>
      <c r="AO74" s="254">
        <f t="shared" si="83"/>
        <v>0.40673634841055756</v>
      </c>
      <c r="AP74" s="254">
        <f t="shared" si="83"/>
        <v>0.40673634841055756</v>
      </c>
      <c r="AQ74" s="254">
        <f t="shared" si="83"/>
        <v>0.40673634841055756</v>
      </c>
      <c r="AR74" s="254">
        <f t="shared" si="83"/>
        <v>0.40673634841055756</v>
      </c>
      <c r="AS74" s="254">
        <f t="shared" si="83"/>
        <v>0.40673634841055756</v>
      </c>
      <c r="AT74" s="254">
        <f t="shared" si="83"/>
        <v>0.40673634841055756</v>
      </c>
      <c r="AU74" s="254">
        <f t="shared" si="83"/>
        <v>0.40673634841055756</v>
      </c>
      <c r="AV74" s="254">
        <f t="shared" si="83"/>
        <v>0.40673634841055756</v>
      </c>
      <c r="AW74" s="254">
        <f t="shared" si="83"/>
        <v>0.40673634841055756</v>
      </c>
      <c r="AX74" s="254">
        <f t="shared" si="84"/>
        <v>0.40673634841055756</v>
      </c>
      <c r="AY74" s="254">
        <f t="shared" si="84"/>
        <v>0.40673634841055756</v>
      </c>
      <c r="AZ74" s="254">
        <f t="shared" si="84"/>
        <v>0.40673634841055756</v>
      </c>
      <c r="BA74" s="254">
        <f t="shared" si="84"/>
        <v>0.40673634841055756</v>
      </c>
      <c r="BB74" s="254">
        <f t="shared" si="84"/>
        <v>0.40673634841055756</v>
      </c>
      <c r="BC74" s="254">
        <f t="shared" si="84"/>
        <v>0.40673634841055756</v>
      </c>
      <c r="BD74" s="254">
        <f t="shared" si="84"/>
        <v>0.40673634841055756</v>
      </c>
      <c r="BE74" s="254">
        <f t="shared" si="84"/>
        <v>0.40673634841055756</v>
      </c>
      <c r="BF74" s="254">
        <f t="shared" si="84"/>
        <v>0.40673634841055756</v>
      </c>
      <c r="BG74" s="254">
        <f t="shared" si="84"/>
        <v>0.40673634841055756</v>
      </c>
      <c r="BH74" s="254">
        <f t="shared" si="84"/>
        <v>0.40673634841055756</v>
      </c>
      <c r="BI74" s="254">
        <f t="shared" si="84"/>
        <v>0.40673634841055756</v>
      </c>
      <c r="BJ74" s="254">
        <f t="shared" si="84"/>
        <v>0.40673634841055756</v>
      </c>
      <c r="BK74" s="254">
        <f t="shared" si="84"/>
        <v>0.40673634841055756</v>
      </c>
      <c r="BL74" s="254">
        <f t="shared" si="84"/>
        <v>0.40673634841055756</v>
      </c>
      <c r="BM74" s="254">
        <f t="shared" si="84"/>
        <v>0.40673634841055756</v>
      </c>
      <c r="BN74" s="254">
        <f t="shared" si="85"/>
        <v>0.40673634841055756</v>
      </c>
      <c r="BO74" s="254">
        <f t="shared" si="85"/>
        <v>0.40673634841055756</v>
      </c>
    </row>
    <row r="76" spans="2:67" x14ac:dyDescent="0.25">
      <c r="B76" s="292" t="s">
        <v>291</v>
      </c>
      <c r="D76" s="7">
        <f>IF(VLOOKUP($B$52&amp;$B76,'[20]Lagos State'!$E:$AE,COLUMN(D$1)-2,FALSE)="NULL",0,VLOOKUP($B$52&amp;$B76,'[20]Lagos State'!$E:$AE,COLUMN(D$1)-2,FALSE))</f>
        <v>354</v>
      </c>
      <c r="E76" s="7">
        <f>IF(VLOOKUP($B$52&amp;$B76,'[20]Lagos State'!$E:$AE,COLUMN(E$1)-2,FALSE)="NULL",0,VLOOKUP($B$52&amp;$B76,'[20]Lagos State'!$E:$AE,COLUMN(E$1)-2,FALSE))</f>
        <v>370</v>
      </c>
      <c r="F76" s="7">
        <f>IF(VLOOKUP($B$52&amp;$B76,'[20]Lagos State'!$E:$AE,COLUMN(F$1)-2,FALSE)="NULL",0,VLOOKUP($B$52&amp;$B76,'[20]Lagos State'!$E:$AE,COLUMN(F$1)-2,FALSE))</f>
        <v>431</v>
      </c>
      <c r="G76" s="7">
        <f>IF(VLOOKUP($B$52&amp;$B76,'[20]Lagos State'!$E:$AE,COLUMN(G$1)-2,FALSE)="NULL",0,VLOOKUP($B$52&amp;$B76,'[20]Lagos State'!$E:$AE,COLUMN(G$1)-2,FALSE))</f>
        <v>485</v>
      </c>
      <c r="H76" s="7">
        <f>IF(VLOOKUP($B$52&amp;$B76,'[20]Lagos State'!$E:$AE,COLUMN(H$1)-2,FALSE)="NULL",0,VLOOKUP($B$52&amp;$B76,'[20]Lagos State'!$E:$AE,COLUMN(H$1)-2,FALSE))</f>
        <v>531</v>
      </c>
      <c r="I76" s="7">
        <f>IF(VLOOKUP($B$52&amp;$B76,'[20]Lagos State'!$E:$AE,COLUMN(I$1)-2,FALSE)="NULL",0,VLOOKUP($B$52&amp;$B76,'[20]Lagos State'!$E:$AE,COLUMN(I$1)-2,FALSE))</f>
        <v>552</v>
      </c>
      <c r="J76" s="7">
        <f>IF(VLOOKUP($B$52&amp;$B76,'[20]Lagos State'!$E:$AE,COLUMN(J$1)-2,FALSE)="NULL",0,VLOOKUP($B$52&amp;$B76,'[20]Lagos State'!$E:$AE,COLUMN(J$1)-2,FALSE))</f>
        <v>592</v>
      </c>
      <c r="K76" s="7">
        <f>IF(VLOOKUP($B$52&amp;$B76,'[20]Lagos State'!$E:$AE,COLUMN(K$1)-2,FALSE)="NULL",0,VLOOKUP($B$52&amp;$B76,'[20]Lagos State'!$E:$AE,COLUMN(K$1)-2,FALSE))</f>
        <v>622</v>
      </c>
      <c r="L76" s="7">
        <f>IF(VLOOKUP($B$52&amp;$B76,'[20]Lagos State'!$E:$AE,COLUMN(L$1)-2,FALSE)="NULL",0,VLOOKUP($B$52&amp;$B76,'[20]Lagos State'!$E:$AE,COLUMN(L$1)-2,FALSE))</f>
        <v>615</v>
      </c>
      <c r="M76" s="7">
        <f>IF(VLOOKUP($B$52&amp;$B76,'[20]Lagos State'!$E:$AE,COLUMN(M$1)-2,FALSE)="NULL",0,VLOOKUP($B$52&amp;$B76,'[20]Lagos State'!$E:$AE,COLUMN(M$1)-2,FALSE))</f>
        <v>636</v>
      </c>
      <c r="N76" s="7">
        <f>IF(VLOOKUP($B$52&amp;$B76,'[20]Lagos State'!$E:$AE,COLUMN(N$1)-2,FALSE)="NULL",0,VLOOKUP($B$52&amp;$B76,'[20]Lagos State'!$E:$AE,COLUMN(N$1)-2,FALSE))</f>
        <v>646</v>
      </c>
      <c r="O76" s="7">
        <f>IF(VLOOKUP($B$52&amp;$B76,'[20]Lagos State'!$E:$AE,COLUMN(O$1)-2,FALSE)="NULL",0,VLOOKUP($B$52&amp;$B76,'[20]Lagos State'!$E:$AE,COLUMN(O$1)-2,FALSE))</f>
        <v>674</v>
      </c>
      <c r="P76" s="7">
        <f>IF(VLOOKUP($B$52&amp;$B76,'[20]Lagos State'!$E:$AE,COLUMN(P$1)-2,FALSE)="NULL",0,VLOOKUP($B$52&amp;$B76,'[20]Lagos State'!$E:$AE,COLUMN(P$1)-2,FALSE))</f>
        <v>669</v>
      </c>
      <c r="Q76" s="7">
        <f>IF(VLOOKUP($B$52&amp;$B76,'[20]Lagos State'!$E:$AE,COLUMN(Q$1)-2,FALSE)="NULL",0,VLOOKUP($B$52&amp;$B76,'[20]Lagos State'!$E:$AE,COLUMN(Q$1)-2,FALSE))</f>
        <v>712</v>
      </c>
      <c r="R76" s="7">
        <f>IF(VLOOKUP($B$52&amp;$B76,'[20]Lagos State'!$E:$AE,COLUMN(R$1)-2,FALSE)="NULL",0,VLOOKUP($B$52&amp;$B76,'[20]Lagos State'!$E:$AE,COLUMN(R$1)-2,FALSE))</f>
        <v>771</v>
      </c>
      <c r="S76" s="7">
        <f>IF(VLOOKUP($B$52&amp;$B76,'[20]Lagos State'!$E:$AE,COLUMN(S$1)-2,FALSE)="NULL",0,VLOOKUP($B$52&amp;$B76,'[20]Lagos State'!$E:$AE,COLUMN(S$1)-2,FALSE))</f>
        <v>777</v>
      </c>
      <c r="T76" s="7">
        <f>IF(VLOOKUP($B$52&amp;$B76,'[20]Lagos State'!$E:$AE,COLUMN(T$1)-2,FALSE)="NULL",0,VLOOKUP($B$52&amp;$B76,'[20]Lagos State'!$E:$AE,COLUMN(T$1)-2,FALSE))</f>
        <v>816</v>
      </c>
      <c r="U76" s="7">
        <f>IF(VLOOKUP($B$52&amp;$B76,'[20]Lagos State'!$E:$AE,COLUMN(U$1)-2,FALSE)="NULL",0,VLOOKUP($B$52&amp;$B76,'[20]Lagos State'!$E:$AE,COLUMN(U$1)-2,FALSE))</f>
        <v>836</v>
      </c>
      <c r="V76" s="7">
        <f>IF(VLOOKUP($B$52&amp;$B76,'[20]Lagos State'!$E:$AE,COLUMN(V$1)-2,FALSE)="NULL",0,VLOOKUP($B$52&amp;$B76,'[20]Lagos State'!$E:$AE,COLUMN(V$1)-2,FALSE))</f>
        <v>852</v>
      </c>
      <c r="W76" s="7">
        <f>IF(VLOOKUP($B$52&amp;$B76,'[20]Lagos State'!$E:$AE,COLUMN(W$1)-2,FALSE)="NULL",0,VLOOKUP($B$52&amp;$B76,'[20]Lagos State'!$E:$AE,COLUMN(W$1)-2,FALSE))</f>
        <v>927</v>
      </c>
      <c r="X76" s="7">
        <f>IF(VLOOKUP($B$52&amp;$B76,'[20]Lagos State'!$E:$AE,COLUMN(X$1)-2,FALSE)="NULL",0,VLOOKUP($B$52&amp;$B76,'[20]Lagos State'!$E:$AE,COLUMN(X$1)-2,FALSE))</f>
        <v>983</v>
      </c>
      <c r="Y76" s="7">
        <f>IF(VLOOKUP($B$52&amp;$B76,'[20]Lagos State'!$E:$AE,COLUMN(Y$1)-2,FALSE)="NULL",0,VLOOKUP($B$52&amp;$B76,'[20]Lagos State'!$E:$AE,COLUMN(Y$1)-2,FALSE))</f>
        <v>1038</v>
      </c>
      <c r="Z76" s="7">
        <f>IF(VLOOKUP($B$52&amp;$B76,'[20]Lagos State'!$E:$AE,COLUMN(Z$1)-2,FALSE)="NULL",0,VLOOKUP($B$52&amp;$B76,'[20]Lagos State'!$E:$AE,COLUMN(Z$1)-2,FALSE))</f>
        <v>1003</v>
      </c>
      <c r="AA76" s="7">
        <f>IF(VLOOKUP($B$52&amp;$B76,'[20]Lagos State'!$E:$AE,COLUMN(AA$1)-2,FALSE)="NULL",0,VLOOKUP($B$52&amp;$B76,'[20]Lagos State'!$E:$AE,COLUMN(AA$1)-2,FALSE))</f>
        <v>1052</v>
      </c>
      <c r="AB76" s="7">
        <f>IF(VLOOKUP($B$52&amp;$B76,'[20]Lagos State'!$E:$AE,COLUMN(AB$1)-2,FALSE)="NULL",0,VLOOKUP($B$52&amp;$B76,'[20]Lagos State'!$E:$AE,COLUMN(AB$1)-2,FALSE))</f>
        <v>1071</v>
      </c>
      <c r="AC76" s="7">
        <f>IF(VLOOKUP($B$52&amp;$B76,'[20]Lagos State'!$E:$AE,COLUMN(AC$1)-2,FALSE)="NULL",0,VLOOKUP($B$52&amp;$B76,'[20]Lagos State'!$E:$AE,COLUMN(AC$1)-2,FALSE))</f>
        <v>1067</v>
      </c>
      <c r="AF76" s="7">
        <f t="shared" ref="AF76:AG79" si="90">AB76</f>
        <v>1071</v>
      </c>
      <c r="AG76" s="7">
        <f t="shared" si="90"/>
        <v>1067</v>
      </c>
      <c r="AH76" s="7">
        <f>VLOOKUP($A$3&amp;$B$52&amp;$B76,'[14]Paga All'!$G$1:$J$3000,4,FALSE)</f>
        <v>1180</v>
      </c>
      <c r="AI76" s="7">
        <f>VLOOKUP($A$3&amp;$B$68&amp;$B76,'[15]Paga all'!$F:$G,2,FALSE)</f>
        <v>1106</v>
      </c>
      <c r="AJ76" s="7">
        <f>VLOOKUP($A$3&amp;$B$52&amp;$B76,'[16]Paga all'!$F$2:$G$1470,2,FALSE)</f>
        <v>934</v>
      </c>
      <c r="AK76" s="9">
        <f t="shared" ref="AK76:BO76" si="91">IF(ROUND((AJ76+AJ77)*(1+AK70),)&gt;=AK$3*$AD$3,AK$3*$AD$3*(1-AK71),ROUND((AJ76+AJ77)*(1+AK70),)-ROUND((AJ76+AJ77)*(1+AK70)*AK71,))</f>
        <v>991</v>
      </c>
      <c r="AL76" s="9">
        <f t="shared" si="91"/>
        <v>1026</v>
      </c>
      <c r="AM76" s="9">
        <f t="shared" si="91"/>
        <v>1062</v>
      </c>
      <c r="AN76" s="9">
        <f t="shared" si="91"/>
        <v>1099</v>
      </c>
      <c r="AO76" s="9">
        <f t="shared" si="91"/>
        <v>1138</v>
      </c>
      <c r="AP76" s="9">
        <f t="shared" si="91"/>
        <v>1177</v>
      </c>
      <c r="AQ76" s="9">
        <f t="shared" si="91"/>
        <v>1219</v>
      </c>
      <c r="AR76" s="9">
        <f t="shared" si="91"/>
        <v>1262</v>
      </c>
      <c r="AS76" s="9">
        <f t="shared" si="91"/>
        <v>1306</v>
      </c>
      <c r="AT76" s="9">
        <f t="shared" si="91"/>
        <v>1351</v>
      </c>
      <c r="AU76" s="9">
        <f t="shared" si="91"/>
        <v>1399</v>
      </c>
      <c r="AV76" s="9">
        <f t="shared" si="91"/>
        <v>1448</v>
      </c>
      <c r="AW76" s="9">
        <f t="shared" si="91"/>
        <v>1499</v>
      </c>
      <c r="AX76" s="9">
        <f t="shared" si="91"/>
        <v>1552</v>
      </c>
      <c r="AY76" s="9">
        <f t="shared" si="91"/>
        <v>1606</v>
      </c>
      <c r="AZ76" s="9">
        <f t="shared" si="91"/>
        <v>1661</v>
      </c>
      <c r="BA76" s="9">
        <f t="shared" si="91"/>
        <v>1720</v>
      </c>
      <c r="BB76" s="9">
        <f t="shared" si="91"/>
        <v>1780</v>
      </c>
      <c r="BC76" s="9">
        <f t="shared" si="91"/>
        <v>1843</v>
      </c>
      <c r="BD76" s="9">
        <f t="shared" si="91"/>
        <v>1907</v>
      </c>
      <c r="BE76" s="9">
        <f t="shared" si="91"/>
        <v>1974</v>
      </c>
      <c r="BF76" s="9">
        <f t="shared" si="91"/>
        <v>2043</v>
      </c>
      <c r="BG76" s="9">
        <f t="shared" si="91"/>
        <v>2115</v>
      </c>
      <c r="BH76" s="9">
        <f t="shared" si="91"/>
        <v>2189</v>
      </c>
      <c r="BI76" s="9">
        <f t="shared" si="91"/>
        <v>2265</v>
      </c>
      <c r="BJ76" s="9">
        <f t="shared" si="91"/>
        <v>2345</v>
      </c>
      <c r="BK76" s="9">
        <f t="shared" si="91"/>
        <v>2427</v>
      </c>
      <c r="BL76" s="9">
        <f t="shared" si="91"/>
        <v>2512</v>
      </c>
      <c r="BM76" s="9">
        <f t="shared" si="91"/>
        <v>2600</v>
      </c>
      <c r="BN76" s="9">
        <f t="shared" si="91"/>
        <v>2690</v>
      </c>
      <c r="BO76" s="9">
        <f t="shared" si="91"/>
        <v>2785</v>
      </c>
    </row>
    <row r="77" spans="2:67" x14ac:dyDescent="0.25">
      <c r="B77" s="292" t="s">
        <v>292</v>
      </c>
      <c r="D77" s="7">
        <f>IF(VLOOKUP($B$52&amp;$B77,'[20]Lagos State'!$E:$AE,COLUMN(D$1)-2,FALSE)="NULL",0,VLOOKUP($B$52&amp;$B77,'[20]Lagos State'!$E:$AE,COLUMN(D$1)-2,FALSE))</f>
        <v>31</v>
      </c>
      <c r="E77" s="7">
        <f>IF(VLOOKUP($B$52&amp;$B77,'[20]Lagos State'!$E:$AE,COLUMN(E$1)-2,FALSE)="NULL",0,VLOOKUP($B$52&amp;$B77,'[20]Lagos State'!$E:$AE,COLUMN(E$1)-2,FALSE))</f>
        <v>43</v>
      </c>
      <c r="F77" s="7">
        <f>IF(VLOOKUP($B$52&amp;$B77,'[20]Lagos State'!$E:$AE,COLUMN(F$1)-2,FALSE)="NULL",0,VLOOKUP($B$52&amp;$B77,'[20]Lagos State'!$E:$AE,COLUMN(F$1)-2,FALSE))</f>
        <v>30</v>
      </c>
      <c r="G77" s="7">
        <f>IF(VLOOKUP($B$52&amp;$B77,'[20]Lagos State'!$E:$AE,COLUMN(G$1)-2,FALSE)="NULL",0,VLOOKUP($B$52&amp;$B77,'[20]Lagos State'!$E:$AE,COLUMN(G$1)-2,FALSE))</f>
        <v>29</v>
      </c>
      <c r="H77" s="7">
        <f>IF(VLOOKUP($B$52&amp;$B77,'[20]Lagos State'!$E:$AE,COLUMN(H$1)-2,FALSE)="NULL",0,VLOOKUP($B$52&amp;$B77,'[20]Lagos State'!$E:$AE,COLUMN(H$1)-2,FALSE))</f>
        <v>46</v>
      </c>
      <c r="I77" s="7">
        <f>IF(VLOOKUP($B$52&amp;$B77,'[20]Lagos State'!$E:$AE,COLUMN(I$1)-2,FALSE)="NULL",0,VLOOKUP($B$52&amp;$B77,'[20]Lagos State'!$E:$AE,COLUMN(I$1)-2,FALSE))</f>
        <v>48</v>
      </c>
      <c r="J77" s="7">
        <f>IF(VLOOKUP($B$52&amp;$B77,'[20]Lagos State'!$E:$AE,COLUMN(J$1)-2,FALSE)="NULL",0,VLOOKUP($B$52&amp;$B77,'[20]Lagos State'!$E:$AE,COLUMN(J$1)-2,FALSE))</f>
        <v>34</v>
      </c>
      <c r="K77" s="7">
        <f>IF(VLOOKUP($B$52&amp;$B77,'[20]Lagos State'!$E:$AE,COLUMN(K$1)-2,FALSE)="NULL",0,VLOOKUP($B$52&amp;$B77,'[20]Lagos State'!$E:$AE,COLUMN(K$1)-2,FALSE))</f>
        <v>38</v>
      </c>
      <c r="L77" s="7">
        <f>IF(VLOOKUP($B$52&amp;$B77,'[20]Lagos State'!$E:$AE,COLUMN(L$1)-2,FALSE)="NULL",0,VLOOKUP($B$52&amp;$B77,'[20]Lagos State'!$E:$AE,COLUMN(L$1)-2,FALSE))</f>
        <v>58</v>
      </c>
      <c r="M77" s="7">
        <f>IF(VLOOKUP($B$52&amp;$B77,'[20]Lagos State'!$E:$AE,COLUMN(M$1)-2,FALSE)="NULL",0,VLOOKUP($B$52&amp;$B77,'[20]Lagos State'!$E:$AE,COLUMN(M$1)-2,FALSE))</f>
        <v>44</v>
      </c>
      <c r="N77" s="7">
        <f>IF(VLOOKUP($B$52&amp;$B77,'[20]Lagos State'!$E:$AE,COLUMN(N$1)-2,FALSE)="NULL",0,VLOOKUP($B$52&amp;$B77,'[20]Lagos State'!$E:$AE,COLUMN(N$1)-2,FALSE))</f>
        <v>49</v>
      </c>
      <c r="O77" s="7">
        <f>IF(VLOOKUP($B$52&amp;$B77,'[20]Lagos State'!$E:$AE,COLUMN(O$1)-2,FALSE)="NULL",0,VLOOKUP($B$52&amp;$B77,'[20]Lagos State'!$E:$AE,COLUMN(O$1)-2,FALSE))</f>
        <v>38</v>
      </c>
      <c r="P77" s="7">
        <f>IF(VLOOKUP($B$52&amp;$B77,'[20]Lagos State'!$E:$AE,COLUMN(P$1)-2,FALSE)="NULL",0,VLOOKUP($B$52&amp;$B77,'[20]Lagos State'!$E:$AE,COLUMN(P$1)-2,FALSE))</f>
        <v>53</v>
      </c>
      <c r="Q77" s="7">
        <f>IF(VLOOKUP($B$52&amp;$B77,'[20]Lagos State'!$E:$AE,COLUMN(Q$1)-2,FALSE)="NULL",0,VLOOKUP($B$52&amp;$B77,'[20]Lagos State'!$E:$AE,COLUMN(Q$1)-2,FALSE))</f>
        <v>34</v>
      </c>
      <c r="R77" s="7">
        <f>IF(VLOOKUP($B$52&amp;$B77,'[20]Lagos State'!$E:$AE,COLUMN(R$1)-2,FALSE)="NULL",0,VLOOKUP($B$52&amp;$B77,'[20]Lagos State'!$E:$AE,COLUMN(R$1)-2,FALSE))</f>
        <v>28</v>
      </c>
      <c r="S77" s="7">
        <f>IF(VLOOKUP($B$52&amp;$B77,'[20]Lagos State'!$E:$AE,COLUMN(S$1)-2,FALSE)="NULL",0,VLOOKUP($B$52&amp;$B77,'[20]Lagos State'!$E:$AE,COLUMN(S$1)-2,FALSE))</f>
        <v>49</v>
      </c>
      <c r="T77" s="7">
        <f>IF(VLOOKUP($B$52&amp;$B77,'[20]Lagos State'!$E:$AE,COLUMN(T$1)-2,FALSE)="NULL",0,VLOOKUP($B$52&amp;$B77,'[20]Lagos State'!$E:$AE,COLUMN(T$1)-2,FALSE))</f>
        <v>51</v>
      </c>
      <c r="U77" s="7">
        <f>IF(VLOOKUP($B$52&amp;$B77,'[20]Lagos State'!$E:$AE,COLUMN(U$1)-2,FALSE)="NULL",0,VLOOKUP($B$52&amp;$B77,'[20]Lagos State'!$E:$AE,COLUMN(U$1)-2,FALSE))</f>
        <v>54</v>
      </c>
      <c r="V77" s="7">
        <f>IF(VLOOKUP($B$52&amp;$B77,'[20]Lagos State'!$E:$AE,COLUMN(V$1)-2,FALSE)="NULL",0,VLOOKUP($B$52&amp;$B77,'[20]Lagos State'!$E:$AE,COLUMN(V$1)-2,FALSE))</f>
        <v>53</v>
      </c>
      <c r="W77" s="7">
        <f>IF(VLOOKUP($B$52&amp;$B77,'[20]Lagos State'!$E:$AE,COLUMN(W$1)-2,FALSE)="NULL",0,VLOOKUP($B$52&amp;$B77,'[20]Lagos State'!$E:$AE,COLUMN(W$1)-2,FALSE))</f>
        <v>50</v>
      </c>
      <c r="X77" s="7">
        <f>IF(VLOOKUP($B$52&amp;$B77,'[20]Lagos State'!$E:$AE,COLUMN(X$1)-2,FALSE)="NULL",0,VLOOKUP($B$52&amp;$B77,'[20]Lagos State'!$E:$AE,COLUMN(X$1)-2,FALSE))</f>
        <v>44</v>
      </c>
      <c r="Y77" s="7">
        <f>IF(VLOOKUP($B$52&amp;$B77,'[20]Lagos State'!$E:$AE,COLUMN(Y$1)-2,FALSE)="NULL",0,VLOOKUP($B$52&amp;$B77,'[20]Lagos State'!$E:$AE,COLUMN(Y$1)-2,FALSE))</f>
        <v>49</v>
      </c>
      <c r="Z77" s="7">
        <f>IF(VLOOKUP($B$52&amp;$B77,'[20]Lagos State'!$E:$AE,COLUMN(Z$1)-2,FALSE)="NULL",0,VLOOKUP($B$52&amp;$B77,'[20]Lagos State'!$E:$AE,COLUMN(Z$1)-2,FALSE))</f>
        <v>59</v>
      </c>
      <c r="AA77" s="7">
        <f>IF(VLOOKUP($B$52&amp;$B77,'[20]Lagos State'!$E:$AE,COLUMN(AA$1)-2,FALSE)="NULL",0,VLOOKUP($B$52&amp;$B77,'[20]Lagos State'!$E:$AE,COLUMN(AA$1)-2,FALSE))</f>
        <v>51</v>
      </c>
      <c r="AB77" s="7">
        <f>IF(VLOOKUP($B$52&amp;$B77,'[20]Lagos State'!$E:$AE,COLUMN(AB$1)-2,FALSE)="NULL",0,VLOOKUP($B$52&amp;$B77,'[20]Lagos State'!$E:$AE,COLUMN(AB$1)-2,FALSE))</f>
        <v>65</v>
      </c>
      <c r="AC77" s="7">
        <f>IF(VLOOKUP($B$52&amp;$B77,'[20]Lagos State'!$E:$AE,COLUMN(AC$1)-2,FALSE)="NULL",0,VLOOKUP($B$52&amp;$B77,'[20]Lagos State'!$E:$AE,COLUMN(AC$1)-2,FALSE))</f>
        <v>53</v>
      </c>
      <c r="AF77" s="7">
        <f t="shared" si="90"/>
        <v>65</v>
      </c>
      <c r="AG77" s="7">
        <f t="shared" si="90"/>
        <v>53</v>
      </c>
      <c r="AH77" s="7">
        <f>VLOOKUP($A$3&amp;$B$52&amp;$B77,'[14]Paga All'!$G$1:$J$3000,4,FALSE)</f>
        <v>30</v>
      </c>
      <c r="AI77" s="7">
        <f>VLOOKUP($A$3&amp;$B$68&amp;$B77,'[15]Paga all'!$F:$G,2,FALSE)</f>
        <v>65</v>
      </c>
      <c r="AJ77" s="7">
        <f>VLOOKUP($A$3&amp;$B$52&amp;$B77,'[16]Paga all'!$F$2:$G$1470,2,FALSE)</f>
        <v>80</v>
      </c>
      <c r="AK77" s="9">
        <f t="shared" ref="AK77:BO77" si="92">IF(ROUND((AJ76+AJ77)*(1+AK70),)&gt;=AK$3*$AD$3,AK$3*$AD$3*AK71,ROUND((AJ76+AJ77)*(1+AK70),)-AK76)</f>
        <v>58</v>
      </c>
      <c r="AL77" s="9">
        <f t="shared" si="92"/>
        <v>60</v>
      </c>
      <c r="AM77" s="9">
        <f t="shared" si="92"/>
        <v>62</v>
      </c>
      <c r="AN77" s="9">
        <f t="shared" si="92"/>
        <v>64</v>
      </c>
      <c r="AO77" s="9">
        <f t="shared" si="92"/>
        <v>66</v>
      </c>
      <c r="AP77" s="9">
        <f t="shared" si="92"/>
        <v>69</v>
      </c>
      <c r="AQ77" s="9">
        <f t="shared" si="92"/>
        <v>71</v>
      </c>
      <c r="AR77" s="9">
        <f t="shared" si="92"/>
        <v>73</v>
      </c>
      <c r="AS77" s="9">
        <f t="shared" si="92"/>
        <v>76</v>
      </c>
      <c r="AT77" s="9">
        <f t="shared" si="92"/>
        <v>79</v>
      </c>
      <c r="AU77" s="9">
        <f t="shared" si="92"/>
        <v>81</v>
      </c>
      <c r="AV77" s="9">
        <f t="shared" si="92"/>
        <v>84</v>
      </c>
      <c r="AW77" s="9">
        <f t="shared" si="92"/>
        <v>87</v>
      </c>
      <c r="AX77" s="9">
        <f t="shared" si="92"/>
        <v>90</v>
      </c>
      <c r="AY77" s="9">
        <f t="shared" si="92"/>
        <v>93</v>
      </c>
      <c r="AZ77" s="9">
        <f t="shared" si="92"/>
        <v>97</v>
      </c>
      <c r="BA77" s="9">
        <f t="shared" si="92"/>
        <v>100</v>
      </c>
      <c r="BB77" s="9">
        <f t="shared" si="92"/>
        <v>104</v>
      </c>
      <c r="BC77" s="9">
        <f t="shared" si="92"/>
        <v>107</v>
      </c>
      <c r="BD77" s="9">
        <f t="shared" si="92"/>
        <v>111</v>
      </c>
      <c r="BE77" s="9">
        <f t="shared" si="92"/>
        <v>115</v>
      </c>
      <c r="BF77" s="9">
        <f t="shared" si="92"/>
        <v>119</v>
      </c>
      <c r="BG77" s="9">
        <f t="shared" si="92"/>
        <v>123</v>
      </c>
      <c r="BH77" s="9">
        <f t="shared" si="92"/>
        <v>127</v>
      </c>
      <c r="BI77" s="9">
        <f t="shared" si="92"/>
        <v>132</v>
      </c>
      <c r="BJ77" s="9">
        <f t="shared" si="92"/>
        <v>136</v>
      </c>
      <c r="BK77" s="9">
        <f t="shared" si="92"/>
        <v>141</v>
      </c>
      <c r="BL77" s="9">
        <f t="shared" si="92"/>
        <v>146</v>
      </c>
      <c r="BM77" s="9">
        <f t="shared" si="92"/>
        <v>151</v>
      </c>
      <c r="BN77" s="9">
        <f t="shared" si="92"/>
        <v>157</v>
      </c>
      <c r="BO77" s="9">
        <f t="shared" si="92"/>
        <v>162</v>
      </c>
    </row>
    <row r="78" spans="2:67" x14ac:dyDescent="0.25">
      <c r="B78" s="292" t="s">
        <v>293</v>
      </c>
      <c r="D78" s="7">
        <f>IF(VLOOKUP($B$52&amp;$B78,'[20]Lagos State'!$E:$AE,COLUMN(D$1)-2,FALSE)="NULL",0,VLOOKUP($B$52&amp;$B78,'[20]Lagos State'!$E:$AE,COLUMN(D$1)-2,FALSE))</f>
        <v>18420</v>
      </c>
      <c r="E78" s="7">
        <f>IF(VLOOKUP($B$52&amp;$B78,'[20]Lagos State'!$E:$AE,COLUMN(E$1)-2,FALSE)="NULL",0,VLOOKUP($B$52&amp;$B78,'[20]Lagos State'!$E:$AE,COLUMN(E$1)-2,FALSE))</f>
        <v>20171</v>
      </c>
      <c r="F78" s="7">
        <f>IF(VLOOKUP($B$52&amp;$B78,'[20]Lagos State'!$E:$AE,COLUMN(F$1)-2,FALSE)="NULL",0,VLOOKUP($B$52&amp;$B78,'[20]Lagos State'!$E:$AE,COLUMN(F$1)-2,FALSE))</f>
        <v>25417</v>
      </c>
      <c r="G78" s="7">
        <f>IF(VLOOKUP($B$52&amp;$B78,'[20]Lagos State'!$E:$AE,COLUMN(G$1)-2,FALSE)="NULL",0,VLOOKUP($B$52&amp;$B78,'[20]Lagos State'!$E:$AE,COLUMN(G$1)-2,FALSE))</f>
        <v>25557</v>
      </c>
      <c r="H78" s="7">
        <f>IF(VLOOKUP($B$52&amp;$B78,'[20]Lagos State'!$E:$AE,COLUMN(H$1)-2,FALSE)="NULL",0,VLOOKUP($B$52&amp;$B78,'[20]Lagos State'!$E:$AE,COLUMN(H$1)-2,FALSE))</f>
        <v>26501</v>
      </c>
      <c r="I78" s="7">
        <f>IF(VLOOKUP($B$52&amp;$B78,'[20]Lagos State'!$E:$AE,COLUMN(I$1)-2,FALSE)="NULL",0,VLOOKUP($B$52&amp;$B78,'[20]Lagos State'!$E:$AE,COLUMN(I$1)-2,FALSE))</f>
        <v>24956</v>
      </c>
      <c r="J78" s="7">
        <f>IF(VLOOKUP($B$52&amp;$B78,'[20]Lagos State'!$E:$AE,COLUMN(J$1)-2,FALSE)="NULL",0,VLOOKUP($B$52&amp;$B78,'[20]Lagos State'!$E:$AE,COLUMN(J$1)-2,FALSE))</f>
        <v>26422</v>
      </c>
      <c r="K78" s="7">
        <f>IF(VLOOKUP($B$52&amp;$B78,'[20]Lagos State'!$E:$AE,COLUMN(K$1)-2,FALSE)="NULL",0,VLOOKUP($B$52&amp;$B78,'[20]Lagos State'!$E:$AE,COLUMN(K$1)-2,FALSE))</f>
        <v>27706</v>
      </c>
      <c r="L78" s="7">
        <f>IF(VLOOKUP($B$52&amp;$B78,'[20]Lagos State'!$E:$AE,COLUMN(L$1)-2,FALSE)="NULL",0,VLOOKUP($B$52&amp;$B78,'[20]Lagos State'!$E:$AE,COLUMN(L$1)-2,FALSE))</f>
        <v>24818</v>
      </c>
      <c r="M78" s="7">
        <f>IF(VLOOKUP($B$52&amp;$B78,'[20]Lagos State'!$E:$AE,COLUMN(M$1)-2,FALSE)="NULL",0,VLOOKUP($B$52&amp;$B78,'[20]Lagos State'!$E:$AE,COLUMN(M$1)-2,FALSE))</f>
        <v>27152</v>
      </c>
      <c r="N78" s="7">
        <f>IF(VLOOKUP($B$52&amp;$B78,'[20]Lagos State'!$E:$AE,COLUMN(N$1)-2,FALSE)="NULL",0,VLOOKUP($B$52&amp;$B78,'[20]Lagos State'!$E:$AE,COLUMN(N$1)-2,FALSE))</f>
        <v>26120</v>
      </c>
      <c r="O78" s="7">
        <f>IF(VLOOKUP($B$52&amp;$B78,'[20]Lagos State'!$E:$AE,COLUMN(O$1)-2,FALSE)="NULL",0,VLOOKUP($B$52&amp;$B78,'[20]Lagos State'!$E:$AE,COLUMN(O$1)-2,FALSE))</f>
        <v>31968</v>
      </c>
      <c r="P78" s="7">
        <f>IF(VLOOKUP($B$52&amp;$B78,'[20]Lagos State'!$E:$AE,COLUMN(P$1)-2,FALSE)="NULL",0,VLOOKUP($B$52&amp;$B78,'[20]Lagos State'!$E:$AE,COLUMN(P$1)-2,FALSE))</f>
        <v>27287</v>
      </c>
      <c r="Q78" s="7">
        <f>IF(VLOOKUP($B$52&amp;$B78,'[20]Lagos State'!$E:$AE,COLUMN(Q$1)-2,FALSE)="NULL",0,VLOOKUP($B$52&amp;$B78,'[20]Lagos State'!$E:$AE,COLUMN(Q$1)-2,FALSE))</f>
        <v>27748</v>
      </c>
      <c r="R78" s="7">
        <f>IF(VLOOKUP($B$52&amp;$B78,'[20]Lagos State'!$E:$AE,COLUMN(R$1)-2,FALSE)="NULL",0,VLOOKUP($B$52&amp;$B78,'[20]Lagos State'!$E:$AE,COLUMN(R$1)-2,FALSE))</f>
        <v>31031</v>
      </c>
      <c r="S78" s="7">
        <f>IF(VLOOKUP($B$52&amp;$B78,'[20]Lagos State'!$E:$AE,COLUMN(S$1)-2,FALSE)="NULL",0,VLOOKUP($B$52&amp;$B78,'[20]Lagos State'!$E:$AE,COLUMN(S$1)-2,FALSE))</f>
        <v>29130</v>
      </c>
      <c r="T78" s="7">
        <f>IF(VLOOKUP($B$52&amp;$B78,'[20]Lagos State'!$E:$AE,COLUMN(T$1)-2,FALSE)="NULL",0,VLOOKUP($B$52&amp;$B78,'[20]Lagos State'!$E:$AE,COLUMN(T$1)-2,FALSE))</f>
        <v>28569</v>
      </c>
      <c r="U78" s="7">
        <f>IF(VLOOKUP($B$52&amp;$B78,'[20]Lagos State'!$E:$AE,COLUMN(U$1)-2,FALSE)="NULL",0,VLOOKUP($B$52&amp;$B78,'[20]Lagos State'!$E:$AE,COLUMN(U$1)-2,FALSE))</f>
        <v>31924</v>
      </c>
      <c r="V78" s="7">
        <f>IF(VLOOKUP($B$52&amp;$B78,'[20]Lagos State'!$E:$AE,COLUMN(V$1)-2,FALSE)="NULL",0,VLOOKUP($B$52&amp;$B78,'[20]Lagos State'!$E:$AE,COLUMN(V$1)-2,FALSE))</f>
        <v>32722</v>
      </c>
      <c r="W78" s="7">
        <f>IF(VLOOKUP($B$52&amp;$B78,'[20]Lagos State'!$E:$AE,COLUMN(W$1)-2,FALSE)="NULL",0,VLOOKUP($B$52&amp;$B78,'[20]Lagos State'!$E:$AE,COLUMN(W$1)-2,FALSE))</f>
        <v>36027</v>
      </c>
      <c r="X78" s="7">
        <f>IF(VLOOKUP($B$52&amp;$B78,'[20]Lagos State'!$E:$AE,COLUMN(X$1)-2,FALSE)="NULL",0,VLOOKUP($B$52&amp;$B78,'[20]Lagos State'!$E:$AE,COLUMN(X$1)-2,FALSE))</f>
        <v>36354</v>
      </c>
      <c r="Y78" s="7">
        <f>IF(VLOOKUP($B$52&amp;$B78,'[20]Lagos State'!$E:$AE,COLUMN(Y$1)-2,FALSE)="NULL",0,VLOOKUP($B$52&amp;$B78,'[20]Lagos State'!$E:$AE,COLUMN(Y$1)-2,FALSE))</f>
        <v>36024</v>
      </c>
      <c r="Z78" s="7">
        <f>IF(VLOOKUP($B$52&amp;$B78,'[20]Lagos State'!$E:$AE,COLUMN(Z$1)-2,FALSE)="NULL",0,VLOOKUP($B$52&amp;$B78,'[20]Lagos State'!$E:$AE,COLUMN(Z$1)-2,FALSE))</f>
        <v>31199</v>
      </c>
      <c r="AA78" s="7">
        <f>IF(VLOOKUP($B$52&amp;$B78,'[20]Lagos State'!$E:$AE,COLUMN(AA$1)-2,FALSE)="NULL",0,VLOOKUP($B$52&amp;$B78,'[20]Lagos State'!$E:$AE,COLUMN(AA$1)-2,FALSE))</f>
        <v>41376</v>
      </c>
      <c r="AB78" s="7">
        <f>IF(VLOOKUP($B$52&amp;$B78,'[20]Lagos State'!$E:$AE,COLUMN(AB$1)-2,FALSE)="NULL",0,VLOOKUP($B$52&amp;$B78,'[20]Lagos State'!$E:$AE,COLUMN(AB$1)-2,FALSE))</f>
        <v>35074</v>
      </c>
      <c r="AC78" s="7">
        <f>IF(VLOOKUP($B$52&amp;$B78,'[20]Lagos State'!$E:$AE,COLUMN(AC$1)-2,FALSE)="NULL",0,VLOOKUP($B$52&amp;$B78,'[20]Lagos State'!$E:$AE,COLUMN(AC$1)-2,FALSE))</f>
        <v>31520</v>
      </c>
      <c r="AF78" s="7">
        <f t="shared" si="90"/>
        <v>35074</v>
      </c>
      <c r="AG78" s="7">
        <f t="shared" si="90"/>
        <v>31520</v>
      </c>
      <c r="AH78" s="7">
        <f>VLOOKUP($A$3&amp;$B$52&amp;$B78,'[14]Paga All'!$G$1:$J$3000,4,FALSE)</f>
        <v>42495</v>
      </c>
      <c r="AI78" s="7">
        <f>VLOOKUP($A$3&amp;$B$68&amp;$B78,'[15]Paga all'!$F:$G,2,FALSE)</f>
        <v>24807</v>
      </c>
      <c r="AJ78" s="7">
        <f>VLOOKUP($A$3&amp;$B$52&amp;$B78,'[16]Paga all'!$F$2:$G$1470,2,FALSE)</f>
        <v>15264</v>
      </c>
      <c r="AK78" s="9">
        <f t="shared" ref="AK78:BO78" si="93">ROUND(AK76*AK72,)</f>
        <v>42613</v>
      </c>
      <c r="AL78" s="9">
        <f t="shared" si="93"/>
        <v>46170</v>
      </c>
      <c r="AM78" s="9">
        <f t="shared" si="93"/>
        <v>47790</v>
      </c>
      <c r="AN78" s="9">
        <f t="shared" si="93"/>
        <v>49455</v>
      </c>
      <c r="AO78" s="9">
        <f t="shared" si="93"/>
        <v>51210</v>
      </c>
      <c r="AP78" s="9">
        <f t="shared" si="93"/>
        <v>52965</v>
      </c>
      <c r="AQ78" s="9">
        <f t="shared" si="93"/>
        <v>54855</v>
      </c>
      <c r="AR78" s="9">
        <f t="shared" si="93"/>
        <v>58052</v>
      </c>
      <c r="AS78" s="9">
        <f t="shared" si="93"/>
        <v>61382</v>
      </c>
      <c r="AT78" s="9">
        <f t="shared" si="93"/>
        <v>64848</v>
      </c>
      <c r="AU78" s="9">
        <f t="shared" si="93"/>
        <v>67152</v>
      </c>
      <c r="AV78" s="9">
        <f t="shared" si="93"/>
        <v>69504</v>
      </c>
      <c r="AW78" s="9">
        <f t="shared" si="93"/>
        <v>71952</v>
      </c>
      <c r="AX78" s="9">
        <f t="shared" si="93"/>
        <v>74496</v>
      </c>
      <c r="AY78" s="9">
        <f t="shared" si="93"/>
        <v>77088</v>
      </c>
      <c r="AZ78" s="9">
        <f t="shared" si="93"/>
        <v>79728</v>
      </c>
      <c r="BA78" s="9">
        <f t="shared" si="93"/>
        <v>82560</v>
      </c>
      <c r="BB78" s="9">
        <f t="shared" si="93"/>
        <v>85440</v>
      </c>
      <c r="BC78" s="9">
        <f t="shared" si="93"/>
        <v>90307</v>
      </c>
      <c r="BD78" s="9">
        <f t="shared" si="93"/>
        <v>93443</v>
      </c>
      <c r="BE78" s="9">
        <f t="shared" si="93"/>
        <v>96726</v>
      </c>
      <c r="BF78" s="9">
        <f t="shared" si="93"/>
        <v>100107</v>
      </c>
      <c r="BG78" s="9">
        <f t="shared" si="93"/>
        <v>103635</v>
      </c>
      <c r="BH78" s="9">
        <f t="shared" si="93"/>
        <v>107261</v>
      </c>
      <c r="BI78" s="9">
        <f t="shared" si="93"/>
        <v>110985</v>
      </c>
      <c r="BJ78" s="9">
        <f t="shared" si="93"/>
        <v>114905</v>
      </c>
      <c r="BK78" s="9">
        <f t="shared" si="93"/>
        <v>118923</v>
      </c>
      <c r="BL78" s="9">
        <f t="shared" si="93"/>
        <v>123088</v>
      </c>
      <c r="BM78" s="9">
        <f t="shared" si="93"/>
        <v>127400</v>
      </c>
      <c r="BN78" s="9">
        <f t="shared" si="93"/>
        <v>131810</v>
      </c>
      <c r="BO78" s="9">
        <f t="shared" si="93"/>
        <v>136465</v>
      </c>
    </row>
    <row r="79" spans="2:67" x14ac:dyDescent="0.25">
      <c r="B79" s="292" t="s">
        <v>294</v>
      </c>
      <c r="D79" s="7">
        <f>IF(VLOOKUP($B$52&amp;$B79,'[20]Lagos State'!$E:$AE,COLUMN(D$1)-2,FALSE)="NULL",0,VLOOKUP($B$52&amp;$B79,'[20]Lagos State'!$E:$AE,COLUMN(D$1)-2,FALSE))</f>
        <v>80800001</v>
      </c>
      <c r="E79" s="7">
        <f>IF(VLOOKUP($B$52&amp;$B79,'[20]Lagos State'!$E:$AE,COLUMN(E$1)-2,FALSE)="NULL",0,VLOOKUP($B$52&amp;$B79,'[20]Lagos State'!$E:$AE,COLUMN(E$1)-2,FALSE))</f>
        <v>82747631</v>
      </c>
      <c r="F79" s="7">
        <f>IF(VLOOKUP($B$52&amp;$B79,'[20]Lagos State'!$E:$AE,COLUMN(F$1)-2,FALSE)="NULL",0,VLOOKUP($B$52&amp;$B79,'[20]Lagos State'!$E:$AE,COLUMN(F$1)-2,FALSE))</f>
        <v>99866134</v>
      </c>
      <c r="G79" s="7">
        <f>IF(VLOOKUP($B$52&amp;$B79,'[20]Lagos State'!$E:$AE,COLUMN(G$1)-2,FALSE)="NULL",0,VLOOKUP($B$52&amp;$B79,'[20]Lagos State'!$E:$AE,COLUMN(G$1)-2,FALSE))</f>
        <v>101518000</v>
      </c>
      <c r="H79" s="7">
        <f>IF(VLOOKUP($B$52&amp;$B79,'[20]Lagos State'!$E:$AE,COLUMN(H$1)-2,FALSE)="NULL",0,VLOOKUP($B$52&amp;$B79,'[20]Lagos State'!$E:$AE,COLUMN(H$1)-2,FALSE))</f>
        <v>100236301</v>
      </c>
      <c r="I79" s="7">
        <f>IF(VLOOKUP($B$52&amp;$B79,'[20]Lagos State'!$E:$AE,COLUMN(I$1)-2,FALSE)="NULL",0,VLOOKUP($B$52&amp;$B79,'[20]Lagos State'!$E:$AE,COLUMN(I$1)-2,FALSE))</f>
        <v>96283528</v>
      </c>
      <c r="J79" s="7">
        <f>IF(VLOOKUP($B$52&amp;$B79,'[20]Lagos State'!$E:$AE,COLUMN(J$1)-2,FALSE)="NULL",0,VLOOKUP($B$52&amp;$B79,'[20]Lagos State'!$E:$AE,COLUMN(J$1)-2,FALSE))</f>
        <v>101905406</v>
      </c>
      <c r="K79" s="7">
        <f>IF(VLOOKUP($B$52&amp;$B79,'[20]Lagos State'!$E:$AE,COLUMN(K$1)-2,FALSE)="NULL",0,VLOOKUP($B$52&amp;$B79,'[20]Lagos State'!$E:$AE,COLUMN(K$1)-2,FALSE))</f>
        <v>123281324.59999999</v>
      </c>
      <c r="L79" s="7">
        <f>IF(VLOOKUP($B$52&amp;$B79,'[20]Lagos State'!$E:$AE,COLUMN(L$1)-2,FALSE)="NULL",0,VLOOKUP($B$52&amp;$B79,'[20]Lagos State'!$E:$AE,COLUMN(L$1)-2,FALSE))</f>
        <v>113337041.59999999</v>
      </c>
      <c r="M79" s="7">
        <f>IF(VLOOKUP($B$52&amp;$B79,'[20]Lagos State'!$E:$AE,COLUMN(M$1)-2,FALSE)="NULL",0,VLOOKUP($B$52&amp;$B79,'[20]Lagos State'!$E:$AE,COLUMN(M$1)-2,FALSE))</f>
        <v>122256881.5</v>
      </c>
      <c r="N79" s="7">
        <f>IF(VLOOKUP($B$52&amp;$B79,'[20]Lagos State'!$E:$AE,COLUMN(N$1)-2,FALSE)="NULL",0,VLOOKUP($B$52&amp;$B79,'[20]Lagos State'!$E:$AE,COLUMN(N$1)-2,FALSE))</f>
        <v>123855384</v>
      </c>
      <c r="O79" s="7">
        <f>IF(VLOOKUP($B$52&amp;$B79,'[20]Lagos State'!$E:$AE,COLUMN(O$1)-2,FALSE)="NULL",0,VLOOKUP($B$52&amp;$B79,'[20]Lagos State'!$E:$AE,COLUMN(O$1)-2,FALSE))</f>
        <v>143115879</v>
      </c>
      <c r="P79" s="7">
        <f>IF(VLOOKUP($B$52&amp;$B79,'[20]Lagos State'!$E:$AE,COLUMN(P$1)-2,FALSE)="NULL",0,VLOOKUP($B$52&amp;$B79,'[20]Lagos State'!$E:$AE,COLUMN(P$1)-2,FALSE))</f>
        <v>129118784</v>
      </c>
      <c r="Q79" s="7">
        <f>IF(VLOOKUP($B$52&amp;$B79,'[20]Lagos State'!$E:$AE,COLUMN(Q$1)-2,FALSE)="NULL",0,VLOOKUP($B$52&amp;$B79,'[20]Lagos State'!$E:$AE,COLUMN(Q$1)-2,FALSE))</f>
        <v>134956831</v>
      </c>
      <c r="R79" s="7">
        <f>IF(VLOOKUP($B$52&amp;$B79,'[20]Lagos State'!$E:$AE,COLUMN(R$1)-2,FALSE)="NULL",0,VLOOKUP($B$52&amp;$B79,'[20]Lagos State'!$E:$AE,COLUMN(R$1)-2,FALSE))</f>
        <v>147521342.5</v>
      </c>
      <c r="S79" s="7">
        <f>IF(VLOOKUP($B$52&amp;$B79,'[20]Lagos State'!$E:$AE,COLUMN(S$1)-2,FALSE)="NULL",0,VLOOKUP($B$52&amp;$B79,'[20]Lagos State'!$E:$AE,COLUMN(S$1)-2,FALSE))</f>
        <v>141910589</v>
      </c>
      <c r="T79" s="7">
        <f>IF(VLOOKUP($B$52&amp;$B79,'[20]Lagos State'!$E:$AE,COLUMN(T$1)-2,FALSE)="NULL",0,VLOOKUP($B$52&amp;$B79,'[20]Lagos State'!$E:$AE,COLUMN(T$1)-2,FALSE))</f>
        <v>124636706.61</v>
      </c>
      <c r="U79" s="7">
        <f>IF(VLOOKUP($B$52&amp;$B79,'[20]Lagos State'!$E:$AE,COLUMN(U$1)-2,FALSE)="NULL",0,VLOOKUP($B$52&amp;$B79,'[20]Lagos State'!$E:$AE,COLUMN(U$1)-2,FALSE))</f>
        <v>140382638.09</v>
      </c>
      <c r="V79" s="7">
        <f>IF(VLOOKUP($B$52&amp;$B79,'[20]Lagos State'!$E:$AE,COLUMN(V$1)-2,FALSE)="NULL",0,VLOOKUP($B$52&amp;$B79,'[20]Lagos State'!$E:$AE,COLUMN(V$1)-2,FALSE))</f>
        <v>129029188.31</v>
      </c>
      <c r="W79" s="7">
        <f>IF(VLOOKUP($B$52&amp;$B79,'[20]Lagos State'!$E:$AE,COLUMN(W$1)-2,FALSE)="NULL",0,VLOOKUP($B$52&amp;$B79,'[20]Lagos State'!$E:$AE,COLUMN(W$1)-2,FALSE))</f>
        <v>164684828.21000001</v>
      </c>
      <c r="X79" s="7">
        <f>IF(VLOOKUP($B$52&amp;$B79,'[20]Lagos State'!$E:$AE,COLUMN(X$1)-2,FALSE)="NULL",0,VLOOKUP($B$52&amp;$B79,'[20]Lagos State'!$E:$AE,COLUMN(X$1)-2,FALSE))</f>
        <v>165437114.78999999</v>
      </c>
      <c r="Y79" s="7">
        <f>IF(VLOOKUP($B$52&amp;$B79,'[20]Lagos State'!$E:$AE,COLUMN(Y$1)-2,FALSE)="NULL",0,VLOOKUP($B$52&amp;$B79,'[20]Lagos State'!$E:$AE,COLUMN(Y$1)-2,FALSE))</f>
        <v>155321637</v>
      </c>
      <c r="Z79" s="7">
        <f>IF(VLOOKUP($B$52&amp;$B79,'[20]Lagos State'!$E:$AE,COLUMN(Z$1)-2,FALSE)="NULL",0,VLOOKUP($B$52&amp;$B79,'[20]Lagos State'!$E:$AE,COLUMN(Z$1)-2,FALSE))</f>
        <v>143683986</v>
      </c>
      <c r="AA79" s="7">
        <f>IF(VLOOKUP($B$52&amp;$B79,'[20]Lagos State'!$E:$AE,COLUMN(AA$1)-2,FALSE)="NULL",0,VLOOKUP($B$52&amp;$B79,'[20]Lagos State'!$E:$AE,COLUMN(AA$1)-2,FALSE))</f>
        <v>164394106</v>
      </c>
      <c r="AB79" s="7">
        <f>IF(VLOOKUP($B$52&amp;$B79,'[20]Lagos State'!$E:$AE,COLUMN(AB$1)-2,FALSE)="NULL",0,VLOOKUP($B$52&amp;$B79,'[20]Lagos State'!$E:$AE,COLUMN(AB$1)-2,FALSE))</f>
        <v>141279921</v>
      </c>
      <c r="AC79" s="7">
        <f>IF(VLOOKUP($B$52&amp;$B79,'[20]Lagos State'!$E:$AE,COLUMN(AC$1)-2,FALSE)="NULL",0,VLOOKUP($B$52&amp;$B79,'[20]Lagos State'!$E:$AE,COLUMN(AC$1)-2,FALSE))</f>
        <v>123407805.67</v>
      </c>
      <c r="AF79" s="7">
        <f t="shared" si="90"/>
        <v>141279921</v>
      </c>
      <c r="AG79" s="7">
        <f t="shared" si="90"/>
        <v>123407805.67</v>
      </c>
      <c r="AH79" s="7">
        <f>VLOOKUP($A$3&amp;$B$52&amp;$B79,'[14]Paga All'!$G$1:$J$3000,4,FALSE)</f>
        <v>161189552.09999999</v>
      </c>
      <c r="AI79" s="7">
        <f>VLOOKUP($A$3&amp;$B$68&amp;$B79,'[15]Paga all'!$F:$G,2,FALSE)</f>
        <v>115000665</v>
      </c>
      <c r="AJ79" s="7">
        <f>VLOOKUP($A$3&amp;$B$52&amp;$B79,'[16]Paga all'!$F$2:$G$1470,2,FALSE)</f>
        <v>72748607.650000006</v>
      </c>
      <c r="AK79" s="9">
        <f t="shared" ref="AK79:BO79" si="94">AK78*$AD80</f>
        <v>187444070.13757983</v>
      </c>
      <c r="AL79" s="9">
        <f t="shared" si="94"/>
        <v>203090435.27214843</v>
      </c>
      <c r="AM79" s="9">
        <f t="shared" si="94"/>
        <v>210216415.45713609</v>
      </c>
      <c r="AN79" s="9">
        <f t="shared" si="94"/>
        <v>217540339.53615117</v>
      </c>
      <c r="AO79" s="9">
        <f t="shared" si="94"/>
        <v>225260151.40322116</v>
      </c>
      <c r="AP79" s="9">
        <f t="shared" si="94"/>
        <v>232979963.27029112</v>
      </c>
      <c r="AQ79" s="9">
        <f t="shared" si="94"/>
        <v>241293606.8194434</v>
      </c>
      <c r="AR79" s="9">
        <f t="shared" si="94"/>
        <v>255356420.8017925</v>
      </c>
      <c r="AS79" s="9">
        <f t="shared" si="94"/>
        <v>270004268.95982271</v>
      </c>
      <c r="AT79" s="9">
        <f t="shared" si="94"/>
        <v>285250347.55313581</v>
      </c>
      <c r="AU79" s="9">
        <f t="shared" si="94"/>
        <v>295385074.92734051</v>
      </c>
      <c r="AV79" s="9">
        <f t="shared" si="94"/>
        <v>305730942.45517445</v>
      </c>
      <c r="AW79" s="9">
        <f t="shared" si="94"/>
        <v>316499090.29026693</v>
      </c>
      <c r="AX79" s="9">
        <f t="shared" si="94"/>
        <v>327689518.4326179</v>
      </c>
      <c r="AY79" s="9">
        <f t="shared" si="94"/>
        <v>339091086.72859818</v>
      </c>
      <c r="AZ79" s="9">
        <f t="shared" si="94"/>
        <v>350703795.1782077</v>
      </c>
      <c r="BA79" s="9">
        <f t="shared" si="94"/>
        <v>363161064.24233425</v>
      </c>
      <c r="BB79" s="9">
        <f t="shared" si="94"/>
        <v>375829473.4600901</v>
      </c>
      <c r="BC79" s="9">
        <f t="shared" si="94"/>
        <v>397238205.28745735</v>
      </c>
      <c r="BD79" s="9">
        <f t="shared" si="94"/>
        <v>411032695.32456928</v>
      </c>
      <c r="BE79" s="9">
        <f t="shared" si="94"/>
        <v>425473802.08217084</v>
      </c>
      <c r="BF79" s="9">
        <f t="shared" si="94"/>
        <v>440345986.65343213</v>
      </c>
      <c r="BG79" s="9">
        <f t="shared" si="94"/>
        <v>455864787.94518304</v>
      </c>
      <c r="BH79" s="9">
        <f t="shared" si="94"/>
        <v>471814667.05059367</v>
      </c>
      <c r="BI79" s="9">
        <f t="shared" si="94"/>
        <v>488195623.9696641</v>
      </c>
      <c r="BJ79" s="9">
        <f t="shared" si="94"/>
        <v>505438736.51605403</v>
      </c>
      <c r="BK79" s="9">
        <f t="shared" si="94"/>
        <v>523112926.87610364</v>
      </c>
      <c r="BL79" s="9">
        <f t="shared" si="94"/>
        <v>541433733.95664299</v>
      </c>
      <c r="BM79" s="9">
        <f t="shared" si="94"/>
        <v>560401157.75767183</v>
      </c>
      <c r="BN79" s="9">
        <f t="shared" si="94"/>
        <v>579799659.37236047</v>
      </c>
      <c r="BO79" s="9">
        <f t="shared" si="94"/>
        <v>600275855.52119851</v>
      </c>
    </row>
    <row r="80" spans="2:67" x14ac:dyDescent="0.25">
      <c r="B80" s="292" t="s">
        <v>199</v>
      </c>
      <c r="D80" s="7">
        <f>IF(VLOOKUP($B$52&amp;$B80,'[20]Lagos State'!$E:$AE,COLUMN(D$1)-2,FALSE)="NULL",0,VLOOKUP($B$52&amp;$B80,'[20]Lagos State'!$E:$AE,COLUMN(D$1)-2,FALSE))</f>
        <v>4386.54</v>
      </c>
      <c r="E80" s="7">
        <f>IF(VLOOKUP($B$52&amp;$B80,'[20]Lagos State'!$E:$AE,COLUMN(E$1)-2,FALSE)="NULL",0,VLOOKUP($B$52&amp;$B80,'[20]Lagos State'!$E:$AE,COLUMN(E$1)-2,FALSE))</f>
        <v>4102.3100000000004</v>
      </c>
      <c r="F80" s="7">
        <f>IF(VLOOKUP($B$52&amp;$B80,'[20]Lagos State'!$E:$AE,COLUMN(F$1)-2,FALSE)="NULL",0,VLOOKUP($B$52&amp;$B80,'[20]Lagos State'!$E:$AE,COLUMN(F$1)-2,FALSE))</f>
        <v>3929.11</v>
      </c>
      <c r="G80" s="7">
        <f>IF(VLOOKUP($B$52&amp;$B80,'[20]Lagos State'!$E:$AE,COLUMN(G$1)-2,FALSE)="NULL",0,VLOOKUP($B$52&amp;$B80,'[20]Lagos State'!$E:$AE,COLUMN(G$1)-2,FALSE))</f>
        <v>3972.22</v>
      </c>
      <c r="H80" s="7">
        <f>IF(VLOOKUP($B$52&amp;$B80,'[20]Lagos State'!$E:$AE,COLUMN(H$1)-2,FALSE)="NULL",0,VLOOKUP($B$52&amp;$B80,'[20]Lagos State'!$E:$AE,COLUMN(H$1)-2,FALSE))</f>
        <v>3782.36</v>
      </c>
      <c r="I80" s="7">
        <f>IF(VLOOKUP($B$52&amp;$B80,'[20]Lagos State'!$E:$AE,COLUMN(I$1)-2,FALSE)="NULL",0,VLOOKUP($B$52&amp;$B80,'[20]Lagos State'!$E:$AE,COLUMN(I$1)-2,FALSE))</f>
        <v>3858.13</v>
      </c>
      <c r="J80" s="7">
        <f>IF(VLOOKUP($B$52&amp;$B80,'[20]Lagos State'!$E:$AE,COLUMN(J$1)-2,FALSE)="NULL",0,VLOOKUP($B$52&amp;$B80,'[20]Lagos State'!$E:$AE,COLUMN(J$1)-2,FALSE))</f>
        <v>3856.84</v>
      </c>
      <c r="K80" s="7">
        <f>IF(VLOOKUP($B$52&amp;$B80,'[20]Lagos State'!$E:$AE,COLUMN(K$1)-2,FALSE)="NULL",0,VLOOKUP($B$52&amp;$B80,'[20]Lagos State'!$E:$AE,COLUMN(K$1)-2,FALSE))</f>
        <v>4449.63</v>
      </c>
      <c r="L80" s="7">
        <f>IF(VLOOKUP($B$52&amp;$B80,'[20]Lagos State'!$E:$AE,COLUMN(L$1)-2,FALSE)="NULL",0,VLOOKUP($B$52&amp;$B80,'[20]Lagos State'!$E:$AE,COLUMN(L$1)-2,FALSE))</f>
        <v>4566.7299999999996</v>
      </c>
      <c r="M80" s="7">
        <f>IF(VLOOKUP($B$52&amp;$B80,'[20]Lagos State'!$E:$AE,COLUMN(M$1)-2,FALSE)="NULL",0,VLOOKUP($B$52&amp;$B80,'[20]Lagos State'!$E:$AE,COLUMN(M$1)-2,FALSE))</f>
        <v>4502.68</v>
      </c>
      <c r="N80" s="7">
        <f>IF(VLOOKUP($B$52&amp;$B80,'[20]Lagos State'!$E:$AE,COLUMN(N$1)-2,FALSE)="NULL",0,VLOOKUP($B$52&amp;$B80,'[20]Lagos State'!$E:$AE,COLUMN(N$1)-2,FALSE))</f>
        <v>4741.78</v>
      </c>
      <c r="O80" s="7">
        <f>IF(VLOOKUP($B$52&amp;$B80,'[20]Lagos State'!$E:$AE,COLUMN(O$1)-2,FALSE)="NULL",0,VLOOKUP($B$52&amp;$B80,'[20]Lagos State'!$E:$AE,COLUMN(O$1)-2,FALSE))</f>
        <v>4476.8500000000004</v>
      </c>
      <c r="P80" s="7">
        <f>IF(VLOOKUP($B$52&amp;$B80,'[20]Lagos State'!$E:$AE,COLUMN(P$1)-2,FALSE)="NULL",0,VLOOKUP($B$52&amp;$B80,'[20]Lagos State'!$E:$AE,COLUMN(P$1)-2,FALSE))</f>
        <v>4731.88</v>
      </c>
      <c r="Q80" s="7">
        <f>IF(VLOOKUP($B$52&amp;$B80,'[20]Lagos State'!$E:$AE,COLUMN(Q$1)-2,FALSE)="NULL",0,VLOOKUP($B$52&amp;$B80,'[20]Lagos State'!$E:$AE,COLUMN(Q$1)-2,FALSE))</f>
        <v>4863.66</v>
      </c>
      <c r="R80" s="7">
        <f>IF(VLOOKUP($B$52&amp;$B80,'[20]Lagos State'!$E:$AE,COLUMN(R$1)-2,FALSE)="NULL",0,VLOOKUP($B$52&amp;$B80,'[20]Lagos State'!$E:$AE,COLUMN(R$1)-2,FALSE))</f>
        <v>4754</v>
      </c>
      <c r="S80" s="7">
        <f>IF(VLOOKUP($B$52&amp;$B80,'[20]Lagos State'!$E:$AE,COLUMN(S$1)-2,FALSE)="NULL",0,VLOOKUP($B$52&amp;$B80,'[20]Lagos State'!$E:$AE,COLUMN(S$1)-2,FALSE))</f>
        <v>4871.63</v>
      </c>
      <c r="T80" s="7">
        <f>IF(VLOOKUP($B$52&amp;$B80,'[20]Lagos State'!$E:$AE,COLUMN(T$1)-2,FALSE)="NULL",0,VLOOKUP($B$52&amp;$B80,'[20]Lagos State'!$E:$AE,COLUMN(T$1)-2,FALSE))</f>
        <v>4362.66</v>
      </c>
      <c r="U80" s="7">
        <f>IF(VLOOKUP($B$52&amp;$B80,'[20]Lagos State'!$E:$AE,COLUMN(U$1)-2,FALSE)="NULL",0,VLOOKUP($B$52&amp;$B80,'[20]Lagos State'!$E:$AE,COLUMN(U$1)-2,FALSE))</f>
        <v>4397.3999999999996</v>
      </c>
      <c r="V80" s="7">
        <f>IF(VLOOKUP($B$52&amp;$B80,'[20]Lagos State'!$E:$AE,COLUMN(V$1)-2,FALSE)="NULL",0,VLOOKUP($B$52&amp;$B80,'[20]Lagos State'!$E:$AE,COLUMN(V$1)-2,FALSE))</f>
        <v>3943.19</v>
      </c>
      <c r="W80" s="7">
        <f>IF(VLOOKUP($B$52&amp;$B80,'[20]Lagos State'!$E:$AE,COLUMN(W$1)-2,FALSE)="NULL",0,VLOOKUP($B$52&amp;$B80,'[20]Lagos State'!$E:$AE,COLUMN(W$1)-2,FALSE))</f>
        <v>4571.1499999999996</v>
      </c>
      <c r="X80" s="7">
        <f>IF(VLOOKUP($B$52&amp;$B80,'[20]Lagos State'!$E:$AE,COLUMN(X$1)-2,FALSE)="NULL",0,VLOOKUP($B$52&amp;$B80,'[20]Lagos State'!$E:$AE,COLUMN(X$1)-2,FALSE))</f>
        <v>4550.7299999999996</v>
      </c>
      <c r="Y80" s="7">
        <f>IF(VLOOKUP($B$52&amp;$B80,'[20]Lagos State'!$E:$AE,COLUMN(Y$1)-2,FALSE)="NULL",0,VLOOKUP($B$52&amp;$B80,'[20]Lagos State'!$E:$AE,COLUMN(Y$1)-2,FALSE))</f>
        <v>4311.62</v>
      </c>
      <c r="Z80" s="7">
        <f>IF(VLOOKUP($B$52&amp;$B80,'[20]Lagos State'!$E:$AE,COLUMN(Z$1)-2,FALSE)="NULL",0,VLOOKUP($B$52&amp;$B80,'[20]Lagos State'!$E:$AE,COLUMN(Z$1)-2,FALSE))</f>
        <v>4605.3999999999996</v>
      </c>
      <c r="AA80" s="7">
        <f>IF(VLOOKUP($B$52&amp;$B80,'[20]Lagos State'!$E:$AE,COLUMN(AA$1)-2,FALSE)="NULL",0,VLOOKUP($B$52&amp;$B80,'[20]Lagos State'!$E:$AE,COLUMN(AA$1)-2,FALSE))</f>
        <v>3973.18</v>
      </c>
      <c r="AB80" s="7">
        <f>IF(VLOOKUP($B$52&amp;$B80,'[20]Lagos State'!$E:$AE,COLUMN(AB$1)-2,FALSE)="NULL",0,VLOOKUP($B$52&amp;$B80,'[20]Lagos State'!$E:$AE,COLUMN(AB$1)-2,FALSE))</f>
        <v>4028.05</v>
      </c>
      <c r="AC80" s="7">
        <f>IF(VLOOKUP($B$52&amp;$B80,'[20]Lagos State'!$E:$AE,COLUMN(AC$1)-2,FALSE)="NULL",0,VLOOKUP($B$52&amp;$B80,'[20]Lagos State'!$E:$AE,COLUMN(AC$1)-2,FALSE))</f>
        <v>3915.22</v>
      </c>
      <c r="AD80" s="264">
        <f>SUM(P79:AC79)/SUM(P78:AC78)</f>
        <v>4398.753200609669</v>
      </c>
      <c r="AF80" s="7">
        <f>AF79/AF78</f>
        <v>4028.0527171123908</v>
      </c>
      <c r="AG80" s="7">
        <f>AG79/AG78</f>
        <v>3915.2222611040611</v>
      </c>
      <c r="AH80" s="7">
        <f>AH79/AH78</f>
        <v>3793.1415954818212</v>
      </c>
      <c r="AI80" s="7">
        <f>VLOOKUP($A$3&amp;$B$68&amp;$B80,'[15]Paga all'!$F:$G,2,FALSE)</f>
        <v>4635.82</v>
      </c>
      <c r="AJ80" s="7">
        <f>VLOOKUP($A$3&amp;$B$52&amp;$B80,'[16]Paga all'!$F$2:$G$1470,2,FALSE)</f>
        <v>4766.03</v>
      </c>
      <c r="AK80" s="9">
        <f t="shared" ref="AK80:BO80" si="95">AK79/AK78</f>
        <v>4398.753200609669</v>
      </c>
      <c r="AL80" s="9">
        <f t="shared" si="95"/>
        <v>4398.753200609669</v>
      </c>
      <c r="AM80" s="9">
        <f t="shared" si="95"/>
        <v>4398.753200609669</v>
      </c>
      <c r="AN80" s="9">
        <f t="shared" si="95"/>
        <v>4398.753200609669</v>
      </c>
      <c r="AO80" s="9">
        <f t="shared" si="95"/>
        <v>4398.753200609669</v>
      </c>
      <c r="AP80" s="9">
        <f t="shared" si="95"/>
        <v>4398.753200609669</v>
      </c>
      <c r="AQ80" s="9">
        <f t="shared" si="95"/>
        <v>4398.753200609669</v>
      </c>
      <c r="AR80" s="9">
        <f t="shared" si="95"/>
        <v>4398.753200609669</v>
      </c>
      <c r="AS80" s="9">
        <f t="shared" si="95"/>
        <v>4398.753200609669</v>
      </c>
      <c r="AT80" s="9">
        <f t="shared" si="95"/>
        <v>4398.753200609669</v>
      </c>
      <c r="AU80" s="9">
        <f t="shared" si="95"/>
        <v>4398.753200609669</v>
      </c>
      <c r="AV80" s="9">
        <f t="shared" si="95"/>
        <v>4398.753200609669</v>
      </c>
      <c r="AW80" s="9">
        <f t="shared" si="95"/>
        <v>4398.753200609669</v>
      </c>
      <c r="AX80" s="9">
        <f t="shared" si="95"/>
        <v>4398.753200609669</v>
      </c>
      <c r="AY80" s="9">
        <f t="shared" si="95"/>
        <v>4398.753200609669</v>
      </c>
      <c r="AZ80" s="9">
        <f t="shared" si="95"/>
        <v>4398.753200609669</v>
      </c>
      <c r="BA80" s="9">
        <f t="shared" si="95"/>
        <v>4398.753200609669</v>
      </c>
      <c r="BB80" s="9">
        <f t="shared" si="95"/>
        <v>4398.753200609669</v>
      </c>
      <c r="BC80" s="9">
        <f t="shared" si="95"/>
        <v>4398.753200609669</v>
      </c>
      <c r="BD80" s="9">
        <f t="shared" si="95"/>
        <v>4398.753200609669</v>
      </c>
      <c r="BE80" s="9">
        <f t="shared" si="95"/>
        <v>4398.753200609669</v>
      </c>
      <c r="BF80" s="9">
        <f t="shared" si="95"/>
        <v>4398.753200609669</v>
      </c>
      <c r="BG80" s="9">
        <f t="shared" si="95"/>
        <v>4398.753200609669</v>
      </c>
      <c r="BH80" s="9">
        <f t="shared" si="95"/>
        <v>4398.753200609669</v>
      </c>
      <c r="BI80" s="9">
        <f t="shared" si="95"/>
        <v>4398.753200609669</v>
      </c>
      <c r="BJ80" s="9">
        <f t="shared" si="95"/>
        <v>4398.753200609669</v>
      </c>
      <c r="BK80" s="9">
        <f t="shared" si="95"/>
        <v>4398.753200609669</v>
      </c>
      <c r="BL80" s="9">
        <f t="shared" si="95"/>
        <v>4398.753200609669</v>
      </c>
      <c r="BM80" s="9">
        <f t="shared" si="95"/>
        <v>4398.753200609669</v>
      </c>
      <c r="BN80" s="9">
        <f t="shared" si="95"/>
        <v>4398.753200609669</v>
      </c>
      <c r="BO80" s="9">
        <f t="shared" si="95"/>
        <v>4398.753200609669</v>
      </c>
    </row>
    <row r="81" spans="2:67" x14ac:dyDescent="0.25">
      <c r="B81" s="292" t="s">
        <v>295</v>
      </c>
      <c r="D81" s="7">
        <f>IF(VLOOKUP($B$52&amp;$B81,'[20]Lagos State'!$E:$AE,COLUMN(D$1)-2,FALSE)="NULL",0,VLOOKUP($B$52&amp;$B81,'[20]Lagos State'!$E:$AE,COLUMN(D$1)-2,FALSE))</f>
        <v>2012766.01</v>
      </c>
      <c r="E81" s="7">
        <f>IF(VLOOKUP($B$52&amp;$B81,'[20]Lagos State'!$E:$AE,COLUMN(E$1)-2,FALSE)="NULL",0,VLOOKUP($B$52&amp;$B81,'[20]Lagos State'!$E:$AE,COLUMN(E$1)-2,FALSE))</f>
        <v>2101464.31</v>
      </c>
      <c r="F81" s="7">
        <f>IF(VLOOKUP($B$52&amp;$B81,'[20]Lagos State'!$E:$AE,COLUMN(F$1)-2,FALSE)="NULL",0,VLOOKUP($B$52&amp;$B81,'[20]Lagos State'!$E:$AE,COLUMN(F$1)-2,FALSE))</f>
        <v>2580296.34</v>
      </c>
      <c r="G81" s="7">
        <f>IF(VLOOKUP($B$52&amp;$B81,'[20]Lagos State'!$E:$AE,COLUMN(G$1)-2,FALSE)="NULL",0,VLOOKUP($B$52&amp;$B81,'[20]Lagos State'!$E:$AE,COLUMN(G$1)-2,FALSE))</f>
        <v>2598372</v>
      </c>
      <c r="H81" s="7">
        <f>IF(VLOOKUP($B$52&amp;$B81,'[20]Lagos State'!$E:$AE,COLUMN(H$1)-2,FALSE)="NULL",0,VLOOKUP($B$52&amp;$B81,'[20]Lagos State'!$E:$AE,COLUMN(H$1)-2,FALSE))</f>
        <v>1093165</v>
      </c>
      <c r="I81" s="7">
        <f>IF(VLOOKUP($B$52&amp;$B81,'[20]Lagos State'!$E:$AE,COLUMN(I$1)-2,FALSE)="NULL",0,VLOOKUP($B$52&amp;$B81,'[20]Lagos State'!$E:$AE,COLUMN(I$1)-2,FALSE))</f>
        <v>1512530</v>
      </c>
      <c r="J81" s="7">
        <f>IF(VLOOKUP($B$52&amp;$B81,'[20]Lagos State'!$E:$AE,COLUMN(J$1)-2,FALSE)="NULL",0,VLOOKUP($B$52&amp;$B81,'[20]Lagos State'!$E:$AE,COLUMN(J$1)-2,FALSE))</f>
        <v>1637370</v>
      </c>
      <c r="K81" s="7">
        <f>IF(VLOOKUP($B$52&amp;$B81,'[20]Lagos State'!$E:$AE,COLUMN(K$1)-2,FALSE)="NULL",0,VLOOKUP($B$52&amp;$B81,'[20]Lagos State'!$E:$AE,COLUMN(K$1)-2,FALSE))</f>
        <v>1867591.9300000002</v>
      </c>
      <c r="L81" s="7">
        <f>IF(VLOOKUP($B$52&amp;$B81,'[20]Lagos State'!$E:$AE,COLUMN(L$1)-2,FALSE)="NULL",0,VLOOKUP($B$52&amp;$B81,'[20]Lagos State'!$E:$AE,COLUMN(L$1)-2,FALSE))</f>
        <v>2447164.42</v>
      </c>
      <c r="M81" s="7">
        <f>IF(VLOOKUP($B$52&amp;$B81,'[20]Lagos State'!$E:$AE,COLUMN(M$1)-2,FALSE)="NULL",0,VLOOKUP($B$52&amp;$B81,'[20]Lagos State'!$E:$AE,COLUMN(M$1)-2,FALSE))</f>
        <v>3008226.81</v>
      </c>
      <c r="N81" s="7">
        <f>IF(VLOOKUP($B$52&amp;$B81,'[20]Lagos State'!$E:$AE,COLUMN(N$1)-2,FALSE)="NULL",0,VLOOKUP($B$52&amp;$B81,'[20]Lagos State'!$E:$AE,COLUMN(N$1)-2,FALSE))</f>
        <v>2973597.34</v>
      </c>
      <c r="O81" s="7">
        <f>IF(VLOOKUP($B$52&amp;$B81,'[20]Lagos State'!$E:$AE,COLUMN(O$1)-2,FALSE)="NULL",0,VLOOKUP($B$52&amp;$B81,'[20]Lagos State'!$E:$AE,COLUMN(O$1)-2,FALSE))</f>
        <v>3554129</v>
      </c>
      <c r="P81" s="7">
        <f>IF(VLOOKUP($B$52&amp;$B81,'[20]Lagos State'!$E:$AE,COLUMN(P$1)-2,FALSE)="NULL",0,VLOOKUP($B$52&amp;$B81,'[20]Lagos State'!$E:$AE,COLUMN(P$1)-2,FALSE))</f>
        <v>3092906.34</v>
      </c>
      <c r="Q81" s="7">
        <f>IF(VLOOKUP($B$52&amp;$B81,'[20]Lagos State'!$E:$AE,COLUMN(Q$1)-2,FALSE)="NULL",0,VLOOKUP($B$52&amp;$B81,'[20]Lagos State'!$E:$AE,COLUMN(Q$1)-2,FALSE))</f>
        <v>3179073.81</v>
      </c>
      <c r="R81" s="7">
        <f>IF(VLOOKUP($B$52&amp;$B81,'[20]Lagos State'!$E:$AE,COLUMN(R$1)-2,FALSE)="NULL",0,VLOOKUP($B$52&amp;$B81,'[20]Lagos State'!$E:$AE,COLUMN(R$1)-2,FALSE))</f>
        <v>3519964.16</v>
      </c>
      <c r="S81" s="7">
        <f>IF(VLOOKUP($B$52&amp;$B81,'[20]Lagos State'!$E:$AE,COLUMN(S$1)-2,FALSE)="NULL",0,VLOOKUP($B$52&amp;$B81,'[20]Lagos State'!$E:$AE,COLUMN(S$1)-2,FALSE))</f>
        <v>3361477.3899999997</v>
      </c>
      <c r="T81" s="7">
        <f>IF(VLOOKUP($B$52&amp;$B81,'[20]Lagos State'!$E:$AE,COLUMN(T$1)-2,FALSE)="NULL",0,VLOOKUP($B$52&amp;$B81,'[20]Lagos State'!$E:$AE,COLUMN(T$1)-2,FALSE))</f>
        <v>3105313.06</v>
      </c>
      <c r="U81" s="7">
        <f>IF(VLOOKUP($B$52&amp;$B81,'[20]Lagos State'!$E:$AE,COLUMN(U$1)-2,FALSE)="NULL",0,VLOOKUP($B$52&amp;$B81,'[20]Lagos State'!$E:$AE,COLUMN(U$1)-2,FALSE))</f>
        <v>3473053.38</v>
      </c>
      <c r="V81" s="7">
        <f>IF(VLOOKUP($B$52&amp;$B81,'[20]Lagos State'!$E:$AE,COLUMN(V$1)-2,FALSE)="NULL",0,VLOOKUP($B$52&amp;$B81,'[20]Lagos State'!$E:$AE,COLUMN(V$1)-2,FALSE))</f>
        <v>3345734.59</v>
      </c>
      <c r="W81" s="7">
        <f>IF(VLOOKUP($B$52&amp;$B81,'[20]Lagos State'!$E:$AE,COLUMN(W$1)-2,FALSE)="NULL",0,VLOOKUP($B$52&amp;$B81,'[20]Lagos State'!$E:$AE,COLUMN(W$1)-2,FALSE))</f>
        <v>3988571.98</v>
      </c>
      <c r="X81" s="7">
        <f>IF(VLOOKUP($B$52&amp;$B81,'[20]Lagos State'!$E:$AE,COLUMN(X$1)-2,FALSE)="NULL",0,VLOOKUP($B$52&amp;$B81,'[20]Lagos State'!$E:$AE,COLUMN(X$1)-2,FALSE))</f>
        <v>4002029.15</v>
      </c>
      <c r="Y81" s="7">
        <f>IF(VLOOKUP($B$52&amp;$B81,'[20]Lagos State'!$E:$AE,COLUMN(Y$1)-2,FALSE)="NULL",0,VLOOKUP($B$52&amp;$B81,'[20]Lagos State'!$E:$AE,COLUMN(Y$1)-2,FALSE))</f>
        <v>3840738.87</v>
      </c>
      <c r="Z81" s="7">
        <f>IF(VLOOKUP($B$52&amp;$B81,'[20]Lagos State'!$E:$AE,COLUMN(Z$1)-2,FALSE)="NULL",0,VLOOKUP($B$52&amp;$B81,'[20]Lagos State'!$E:$AE,COLUMN(Z$1)-2,FALSE))</f>
        <v>3439512.3600000003</v>
      </c>
      <c r="AA81" s="7">
        <f>IF(VLOOKUP($B$52&amp;$B81,'[20]Lagos State'!$E:$AE,COLUMN(AA$1)-2,FALSE)="NULL",0,VLOOKUP($B$52&amp;$B81,'[20]Lagos State'!$E:$AE,COLUMN(AA$1)-2,FALSE))</f>
        <v>4200250.5600000005</v>
      </c>
      <c r="AB81" s="7">
        <f>IF(VLOOKUP($B$52&amp;$B81,'[20]Lagos State'!$E:$AE,COLUMN(AB$1)-2,FALSE)="NULL",0,VLOOKUP($B$52&amp;$B81,'[20]Lagos State'!$E:$AE,COLUMN(AB$1)-2,FALSE))</f>
        <v>3576371.46</v>
      </c>
      <c r="AC81" s="7">
        <f>IF(VLOOKUP($B$52&amp;$B81,'[20]Lagos State'!$E:$AE,COLUMN(AC$1)-2,FALSE)="NULL",0,VLOOKUP($B$52&amp;$B81,'[20]Lagos State'!$E:$AE,COLUMN(AC$1)-2,FALSE))</f>
        <v>3153282.06</v>
      </c>
      <c r="AF81" s="7">
        <f>AB81</f>
        <v>3576371.46</v>
      </c>
      <c r="AG81" s="7">
        <f>AC81</f>
        <v>3153282.06</v>
      </c>
      <c r="AH81" s="7">
        <f>VLOOKUP($A$3&amp;$B$52&amp;$B81,'[14]Paga All'!$G$1:$J$3000,4,FALSE)+VLOOKUP($A$3&amp;$B$52&amp;$B82,'[14]Paga All'!$G$1:$J$3000,4,FALSE)</f>
        <v>4168738.52</v>
      </c>
      <c r="AI81" s="7">
        <f>VLOOKUP($A$3&amp;$B$68&amp;$B81,'[15]Paga all'!$F:$G,2,FALSE)+VLOOKUP($A$3&amp;$B$68&amp;$B82,'[15]Paga all'!$F:$G,2,FALSE)</f>
        <v>2668778.65</v>
      </c>
      <c r="AJ81" s="7">
        <f>VLOOKUP($A$3&amp;$B$52&amp;$B81,'[16]Paga all'!$F$2:$G$1470,2,FALSE)+VLOOKUP($A$3&amp;$B$52&amp;$B82,'[16]Paga all'!$F$2:$G$1470,2,FALSE)</f>
        <v>1669014.08</v>
      </c>
      <c r="AK81" s="9">
        <f t="shared" ref="AK81:BO81" si="96">AK78*AK73</f>
        <v>4491910.7738297721</v>
      </c>
      <c r="AL81" s="9">
        <f t="shared" si="96"/>
        <v>4866860.3578185197</v>
      </c>
      <c r="AM81" s="9">
        <f t="shared" si="96"/>
        <v>5037627.3879174152</v>
      </c>
      <c r="AN81" s="9">
        <f t="shared" si="96"/>
        <v>5213137.9466301687</v>
      </c>
      <c r="AO81" s="9">
        <f t="shared" si="96"/>
        <v>5398135.562570639</v>
      </c>
      <c r="AP81" s="9">
        <f t="shared" si="96"/>
        <v>5583133.1785111092</v>
      </c>
      <c r="AQ81" s="9">
        <f t="shared" si="96"/>
        <v>5782361.3802931532</v>
      </c>
      <c r="AR81" s="9">
        <f t="shared" si="96"/>
        <v>6119362.7353710355</v>
      </c>
      <c r="AS81" s="9">
        <f t="shared" si="96"/>
        <v>6470383.8527965425</v>
      </c>
      <c r="AT81" s="9">
        <f t="shared" si="96"/>
        <v>6835740.9678105991</v>
      </c>
      <c r="AU81" s="9">
        <f t="shared" si="96"/>
        <v>7078609.6328401398</v>
      </c>
      <c r="AV81" s="9">
        <f t="shared" si="96"/>
        <v>7326538.0617244616</v>
      </c>
      <c r="AW81" s="9">
        <f t="shared" si="96"/>
        <v>7584586.0183183486</v>
      </c>
      <c r="AX81" s="9">
        <f t="shared" si="96"/>
        <v>7852753.5026217988</v>
      </c>
      <c r="AY81" s="9">
        <f t="shared" si="96"/>
        <v>8125980.7507800311</v>
      </c>
      <c r="AZ81" s="9">
        <f t="shared" si="96"/>
        <v>8404267.7627930455</v>
      </c>
      <c r="BA81" s="9">
        <f t="shared" si="96"/>
        <v>8702793.8302251901</v>
      </c>
      <c r="BB81" s="9">
        <f t="shared" si="96"/>
        <v>9006379.6615121141</v>
      </c>
      <c r="BC81" s="9">
        <f t="shared" si="96"/>
        <v>9519418.6340376232</v>
      </c>
      <c r="BD81" s="9">
        <f t="shared" si="96"/>
        <v>9849989.8725500535</v>
      </c>
      <c r="BE81" s="9">
        <f t="shared" si="96"/>
        <v>10196056.637867752</v>
      </c>
      <c r="BF81" s="9">
        <f t="shared" si="96"/>
        <v>10552453.754388966</v>
      </c>
      <c r="BG81" s="9">
        <f t="shared" si="96"/>
        <v>10924346.397715449</v>
      </c>
      <c r="BH81" s="9">
        <f t="shared" si="96"/>
        <v>11306569.392245445</v>
      </c>
      <c r="BI81" s="9">
        <f t="shared" si="96"/>
        <v>11699122.737978956</v>
      </c>
      <c r="BJ81" s="9">
        <f t="shared" si="96"/>
        <v>12112336.786119493</v>
      </c>
      <c r="BK81" s="9">
        <f t="shared" si="96"/>
        <v>12535881.185463544</v>
      </c>
      <c r="BL81" s="9">
        <f t="shared" si="96"/>
        <v>12974921.111612864</v>
      </c>
      <c r="BM81" s="9">
        <f t="shared" si="96"/>
        <v>13429456.564567456</v>
      </c>
      <c r="BN81" s="9">
        <f t="shared" si="96"/>
        <v>13894322.368725559</v>
      </c>
      <c r="BO81" s="9">
        <f t="shared" si="96"/>
        <v>14385014.050892448</v>
      </c>
    </row>
    <row r="82" spans="2:67" x14ac:dyDescent="0.25">
      <c r="B82" s="292" t="s">
        <v>296</v>
      </c>
      <c r="D82" s="7">
        <f>IF(VLOOKUP($B$52&amp;$B82,'[20]Lagos State'!$E:$AE,COLUMN(D$1)-2,FALSE)="NULL",0,VLOOKUP($B$52&amp;$B82,'[20]Lagos State'!$E:$AE,COLUMN(D$1)-2,FALSE))</f>
        <v>835870</v>
      </c>
      <c r="E82" s="7">
        <f>IF(VLOOKUP($B$52&amp;$B82,'[20]Lagos State'!$E:$AE,COLUMN(E$1)-2,FALSE)="NULL",0,VLOOKUP($B$52&amp;$B82,'[20]Lagos State'!$E:$AE,COLUMN(E$1)-2,FALSE))</f>
        <v>870370</v>
      </c>
      <c r="F82" s="7">
        <f>IF(VLOOKUP($B$52&amp;$B82,'[20]Lagos State'!$E:$AE,COLUMN(F$1)-2,FALSE)="NULL",0,VLOOKUP($B$52&amp;$B82,'[20]Lagos State'!$E:$AE,COLUMN(F$1)-2,FALSE))</f>
        <v>1071030</v>
      </c>
      <c r="G82" s="7">
        <f>IF(VLOOKUP($B$52&amp;$B82,'[20]Lagos State'!$E:$AE,COLUMN(G$1)-2,FALSE)="NULL",0,VLOOKUP($B$52&amp;$B82,'[20]Lagos State'!$E:$AE,COLUMN(G$1)-2,FALSE))</f>
        <v>1071520</v>
      </c>
      <c r="H82" s="7">
        <f>IF(VLOOKUP($B$52&amp;$B82,'[20]Lagos State'!$E:$AE,COLUMN(H$1)-2,FALSE)="NULL",0,VLOOKUP($B$52&amp;$B82,'[20]Lagos State'!$E:$AE,COLUMN(H$1)-2,FALSE))</f>
        <v>1093130</v>
      </c>
      <c r="I82" s="7">
        <f>IF(VLOOKUP($B$52&amp;$B82,'[20]Lagos State'!$E:$AE,COLUMN(I$1)-2,FALSE)="NULL",0,VLOOKUP($B$52&amp;$B82,'[20]Lagos State'!$E:$AE,COLUMN(I$1)-2,FALSE))</f>
        <v>1034170</v>
      </c>
      <c r="J82" s="7">
        <f>IF(VLOOKUP($B$52&amp;$B82,'[20]Lagos State'!$E:$AE,COLUMN(J$1)-2,FALSE)="NULL",0,VLOOKUP($B$52&amp;$B82,'[20]Lagos State'!$E:$AE,COLUMN(J$1)-2,FALSE))</f>
        <v>1109130</v>
      </c>
      <c r="K82" s="7">
        <f>IF(VLOOKUP($B$52&amp;$B82,'[20]Lagos State'!$E:$AE,COLUMN(K$1)-2,FALSE)="NULL",0,VLOOKUP($B$52&amp;$B82,'[20]Lagos State'!$E:$AE,COLUMN(K$1)-2,FALSE))</f>
        <v>1230350</v>
      </c>
      <c r="L82" s="7">
        <f>IF(VLOOKUP($B$52&amp;$B82,'[20]Lagos State'!$E:$AE,COLUMN(L$1)-2,FALSE)="NULL",0,VLOOKUP($B$52&amp;$B82,'[20]Lagos State'!$E:$AE,COLUMN(L$1)-2,FALSE))</f>
        <v>1137520</v>
      </c>
      <c r="M82" s="7">
        <f>IF(VLOOKUP($B$52&amp;$B82,'[20]Lagos State'!$E:$AE,COLUMN(M$1)-2,FALSE)="NULL",0,VLOOKUP($B$52&amp;$B82,'[20]Lagos State'!$E:$AE,COLUMN(M$1)-2,FALSE))</f>
        <v>1242010</v>
      </c>
      <c r="N82" s="7">
        <f>IF(VLOOKUP($B$52&amp;$B82,'[20]Lagos State'!$E:$AE,COLUMN(N$1)-2,FALSE)="NULL",0,VLOOKUP($B$52&amp;$B82,'[20]Lagos State'!$E:$AE,COLUMN(N$1)-2,FALSE))</f>
        <v>1212500</v>
      </c>
      <c r="O82" s="7">
        <f>IF(VLOOKUP($B$52&amp;$B82,'[20]Lagos State'!$E:$AE,COLUMN(O$1)-2,FALSE)="NULL",0,VLOOKUP($B$52&amp;$B82,'[20]Lagos State'!$E:$AE,COLUMN(O$1)-2,FALSE))</f>
        <v>1453320</v>
      </c>
      <c r="P82" s="7">
        <f>IF(VLOOKUP($B$52&amp;$B82,'[20]Lagos State'!$E:$AE,COLUMN(P$1)-2,FALSE)="NULL",0,VLOOKUP($B$52&amp;$B82,'[20]Lagos State'!$E:$AE,COLUMN(P$1)-2,FALSE))</f>
        <v>1254250</v>
      </c>
      <c r="Q82" s="7">
        <f>IF(VLOOKUP($B$52&amp;$B82,'[20]Lagos State'!$E:$AE,COLUMN(Q$1)-2,FALSE)="NULL",0,VLOOKUP($B$52&amp;$B82,'[20]Lagos State'!$E:$AE,COLUMN(Q$1)-2,FALSE))</f>
        <v>1273840</v>
      </c>
      <c r="R82" s="7">
        <f>IF(VLOOKUP($B$52&amp;$B82,'[20]Lagos State'!$E:$AE,COLUMN(R$1)-2,FALSE)="NULL",0,VLOOKUP($B$52&amp;$B82,'[20]Lagos State'!$E:$AE,COLUMN(R$1)-2,FALSE))</f>
        <v>1422570</v>
      </c>
      <c r="S82" s="7">
        <f>IF(VLOOKUP($B$52&amp;$B82,'[20]Lagos State'!$E:$AE,COLUMN(S$1)-2,FALSE)="NULL",0,VLOOKUP($B$52&amp;$B82,'[20]Lagos State'!$E:$AE,COLUMN(S$1)-2,FALSE))</f>
        <v>1359220</v>
      </c>
      <c r="T82" s="7">
        <f>IF(VLOOKUP($B$52&amp;$B82,'[20]Lagos State'!$E:$AE,COLUMN(T$1)-2,FALSE)="NULL",0,VLOOKUP($B$52&amp;$B82,'[20]Lagos State'!$E:$AE,COLUMN(T$1)-2,FALSE))</f>
        <v>1287130</v>
      </c>
      <c r="U82" s="7">
        <f>IF(VLOOKUP($B$52&amp;$B82,'[20]Lagos State'!$E:$AE,COLUMN(U$1)-2,FALSE)="NULL",0,VLOOKUP($B$52&amp;$B82,'[20]Lagos State'!$E:$AE,COLUMN(U$1)-2,FALSE))</f>
        <v>1430130</v>
      </c>
      <c r="V82" s="7">
        <f>IF(VLOOKUP($B$52&amp;$B82,'[20]Lagos State'!$E:$AE,COLUMN(V$1)-2,FALSE)="NULL",0,VLOOKUP($B$52&amp;$B82,'[20]Lagos State'!$E:$AE,COLUMN(V$1)-2,FALSE))</f>
        <v>1400550</v>
      </c>
      <c r="W82" s="7">
        <f>IF(VLOOKUP($B$52&amp;$B82,'[20]Lagos State'!$E:$AE,COLUMN(W$1)-2,FALSE)="NULL",0,VLOOKUP($B$52&amp;$B82,'[20]Lagos State'!$E:$AE,COLUMN(W$1)-2,FALSE))</f>
        <v>1620460</v>
      </c>
      <c r="X82" s="7">
        <f>IF(VLOOKUP($B$52&amp;$B82,'[20]Lagos State'!$E:$AE,COLUMN(X$1)-2,FALSE)="NULL",0,VLOOKUP($B$52&amp;$B82,'[20]Lagos State'!$E:$AE,COLUMN(X$1)-2,FALSE))</f>
        <v>1619420</v>
      </c>
      <c r="Y82" s="7">
        <f>IF(VLOOKUP($B$52&amp;$B82,'[20]Lagos State'!$E:$AE,COLUMN(Y$1)-2,FALSE)="NULL",0,VLOOKUP($B$52&amp;$B82,'[20]Lagos State'!$E:$AE,COLUMN(Y$1)-2,FALSE))</f>
        <v>1566410</v>
      </c>
      <c r="Z82" s="7">
        <f>IF(VLOOKUP($B$52&amp;$B82,'[20]Lagos State'!$E:$AE,COLUMN(Z$1)-2,FALSE)="NULL",0,VLOOKUP($B$52&amp;$B82,'[20]Lagos State'!$E:$AE,COLUMN(Z$1)-2,FALSE))</f>
        <v>1378030</v>
      </c>
      <c r="AA82" s="7">
        <f>IF(VLOOKUP($B$52&amp;$B82,'[20]Lagos State'!$E:$AE,COLUMN(AA$1)-2,FALSE)="NULL",0,VLOOKUP($B$52&amp;$B82,'[20]Lagos State'!$E:$AE,COLUMN(AA$1)-2,FALSE))</f>
        <v>1727470</v>
      </c>
      <c r="AB82" s="7">
        <f>IF(VLOOKUP($B$52&amp;$B82,'[20]Lagos State'!$E:$AE,COLUMN(AB$1)-2,FALSE)="NULL",0,VLOOKUP($B$52&amp;$B82,'[20]Lagos State'!$E:$AE,COLUMN(AB$1)-2,FALSE))</f>
        <v>1459190</v>
      </c>
      <c r="AC82" s="7">
        <f>IF(VLOOKUP($B$52&amp;$B82,'[20]Lagos State'!$E:$AE,COLUMN(AC$1)-2,FALSE)="NULL",0,VLOOKUP($B$52&amp;$B82,'[20]Lagos State'!$E:$AE,COLUMN(AC$1)-2,FALSE))</f>
        <v>1285820</v>
      </c>
      <c r="AF82" s="7">
        <f>AB82</f>
        <v>1459190</v>
      </c>
      <c r="AG82" s="7">
        <f>AC82</f>
        <v>1285820</v>
      </c>
      <c r="AH82" s="7">
        <f>VLOOKUP($A$3&amp;$B$52&amp;$B82,'[14]Paga All'!$G$1:$J$3000,4,FALSE)</f>
        <v>1704980</v>
      </c>
      <c r="AI82" s="7">
        <f>VLOOKUP($A$3&amp;$B$68&amp;$B82,'[15]Paga all'!$F:$G,2,FALSE)</f>
        <v>1022160</v>
      </c>
      <c r="AJ82" s="7">
        <f>VLOOKUP($A$3&amp;$B$52&amp;$B82,'[16]Paga all'!$F$2:$G$1470,2,FALSE)</f>
        <v>635790</v>
      </c>
      <c r="AK82" s="9">
        <f t="shared" ref="AK82:BO82" si="97">AK74*AK81</f>
        <v>1827023.3855335633</v>
      </c>
      <c r="AL82" s="9">
        <f t="shared" si="97"/>
        <v>1979529.0101632043</v>
      </c>
      <c r="AM82" s="9">
        <f t="shared" si="97"/>
        <v>2048986.1684145448</v>
      </c>
      <c r="AN82" s="9">
        <f t="shared" si="97"/>
        <v>2120372.6921728668</v>
      </c>
      <c r="AO82" s="9">
        <f t="shared" si="97"/>
        <v>2195617.9469451527</v>
      </c>
      <c r="AP82" s="9">
        <f t="shared" si="97"/>
        <v>2270863.2017174382</v>
      </c>
      <c r="AQ82" s="9">
        <f t="shared" si="97"/>
        <v>2351896.5530106686</v>
      </c>
      <c r="AR82" s="9">
        <f t="shared" si="97"/>
        <v>2488967.2535844562</v>
      </c>
      <c r="AS82" s="9">
        <f t="shared" si="97"/>
        <v>2631740.3011011002</v>
      </c>
      <c r="AT82" s="9">
        <f t="shared" si="97"/>
        <v>2780344.3199277339</v>
      </c>
      <c r="AU82" s="9">
        <f t="shared" si="97"/>
        <v>2879127.8338851961</v>
      </c>
      <c r="AV82" s="9">
        <f t="shared" si="97"/>
        <v>2979969.3377167718</v>
      </c>
      <c r="AW82" s="9">
        <f t="shared" si="97"/>
        <v>3084926.8212965755</v>
      </c>
      <c r="AX82" s="9">
        <f t="shared" si="97"/>
        <v>3194000.2846246064</v>
      </c>
      <c r="AY82" s="9">
        <f t="shared" si="97"/>
        <v>3305131.7378267506</v>
      </c>
      <c r="AZ82" s="9">
        <f t="shared" si="97"/>
        <v>3418321.1809030091</v>
      </c>
      <c r="BA82" s="9">
        <f t="shared" si="97"/>
        <v>3539742.5834757239</v>
      </c>
      <c r="BB82" s="9">
        <f t="shared" si="97"/>
        <v>3663221.9759225505</v>
      </c>
      <c r="BC82" s="9">
        <f t="shared" si="97"/>
        <v>3871893.5741998805</v>
      </c>
      <c r="BD82" s="9">
        <f t="shared" si="97"/>
        <v>4006348.9126419821</v>
      </c>
      <c r="BE82" s="9">
        <f t="shared" si="97"/>
        <v>4147106.8450735561</v>
      </c>
      <c r="BF82" s="9">
        <f t="shared" si="97"/>
        <v>4292066.5068314467</v>
      </c>
      <c r="BG82" s="9">
        <f t="shared" si="97"/>
        <v>4443328.7625788106</v>
      </c>
      <c r="BH82" s="9">
        <f t="shared" si="97"/>
        <v>4598792.7476524897</v>
      </c>
      <c r="BI82" s="9">
        <f t="shared" si="97"/>
        <v>4758458.462052485</v>
      </c>
      <c r="BJ82" s="9">
        <f t="shared" si="97"/>
        <v>4926527.6351051107</v>
      </c>
      <c r="BK82" s="9">
        <f t="shared" si="97"/>
        <v>5098798.5374840535</v>
      </c>
      <c r="BL82" s="9">
        <f t="shared" si="97"/>
        <v>5277372.0338524682</v>
      </c>
      <c r="BM82" s="9">
        <f t="shared" si="97"/>
        <v>5462248.1242103586</v>
      </c>
      <c r="BN82" s="9">
        <f t="shared" si="97"/>
        <v>5651325.9438945623</v>
      </c>
      <c r="BO82" s="9">
        <f t="shared" si="97"/>
        <v>5850908.0868945569</v>
      </c>
    </row>
    <row r="84" spans="2:67" x14ac:dyDescent="0.25">
      <c r="B84" s="290" t="s">
        <v>119</v>
      </c>
      <c r="D84" s="240"/>
      <c r="E84" s="240"/>
      <c r="F84" s="240"/>
      <c r="G84" s="240"/>
      <c r="H84" s="240"/>
      <c r="I84" s="240"/>
      <c r="J84" s="240"/>
      <c r="K84" s="240"/>
      <c r="L84" s="240"/>
      <c r="M84" s="240"/>
      <c r="N84" s="240"/>
      <c r="O84" s="240"/>
      <c r="P84" s="240"/>
      <c r="Q84" s="240"/>
      <c r="R84" s="240"/>
      <c r="S84" s="240"/>
      <c r="T84" s="240"/>
      <c r="U84" s="240"/>
      <c r="V84" s="240"/>
      <c r="W84" s="240"/>
      <c r="X84" s="240"/>
      <c r="Y84" s="240"/>
      <c r="Z84" s="240"/>
      <c r="AA84" s="234">
        <f>RATE((COUNT($E$1:$O$1)),,-$D85,$O85)</f>
        <v>8.7894845561904952E-2</v>
      </c>
      <c r="AB84" s="234">
        <f>RATE((COUNT($E$1:$O$1)),,-$D85,$O85)</f>
        <v>8.7894845561904952E-2</v>
      </c>
      <c r="AC84" s="234">
        <f>RATE((COUNT($Q$1:$AC$1)),,-$P85,$AC85)</f>
        <v>4.5179564401263209E-2</v>
      </c>
      <c r="AF84" s="234"/>
      <c r="AG84" s="234"/>
      <c r="AH84" s="234"/>
      <c r="AI84" s="234"/>
    </row>
    <row r="85" spans="2:67" x14ac:dyDescent="0.25">
      <c r="B85" s="291" t="s">
        <v>137</v>
      </c>
      <c r="D85" s="243">
        <f>D92+D93</f>
        <v>287</v>
      </c>
      <c r="E85" s="243">
        <f>E92+E93</f>
        <v>307</v>
      </c>
      <c r="F85" s="243">
        <f>F92+F93</f>
        <v>376</v>
      </c>
      <c r="G85" s="243">
        <f>G92+G93</f>
        <v>426</v>
      </c>
      <c r="H85" s="243">
        <f t="shared" ref="H85:AC85" si="98">H92+H93</f>
        <v>517</v>
      </c>
      <c r="I85" s="243">
        <f t="shared" si="98"/>
        <v>594</v>
      </c>
      <c r="J85" s="243">
        <f t="shared" si="98"/>
        <v>627</v>
      </c>
      <c r="K85" s="243">
        <f t="shared" si="98"/>
        <v>648</v>
      </c>
      <c r="L85" s="243">
        <f t="shared" si="98"/>
        <v>671</v>
      </c>
      <c r="M85" s="243">
        <f t="shared" si="98"/>
        <v>688</v>
      </c>
      <c r="N85" s="243">
        <f t="shared" si="98"/>
        <v>707</v>
      </c>
      <c r="O85" s="243">
        <f t="shared" si="98"/>
        <v>725</v>
      </c>
      <c r="P85" s="243">
        <f t="shared" si="98"/>
        <v>755</v>
      </c>
      <c r="Q85" s="243">
        <f t="shared" si="98"/>
        <v>767</v>
      </c>
      <c r="R85" s="243">
        <f t="shared" si="98"/>
        <v>840</v>
      </c>
      <c r="S85" s="243">
        <f t="shared" si="98"/>
        <v>860</v>
      </c>
      <c r="T85" s="243">
        <f t="shared" si="98"/>
        <v>898</v>
      </c>
      <c r="U85" s="243">
        <f t="shared" si="98"/>
        <v>933</v>
      </c>
      <c r="V85" s="243">
        <f t="shared" si="98"/>
        <v>954</v>
      </c>
      <c r="W85" s="243">
        <f t="shared" si="98"/>
        <v>1009</v>
      </c>
      <c r="X85" s="243">
        <f t="shared" si="98"/>
        <v>1082</v>
      </c>
      <c r="Y85" s="243">
        <f t="shared" si="98"/>
        <v>1109</v>
      </c>
      <c r="Z85" s="243">
        <f t="shared" si="98"/>
        <v>1152</v>
      </c>
      <c r="AA85" s="243">
        <f t="shared" si="98"/>
        <v>1196</v>
      </c>
      <c r="AB85" s="243">
        <f>AB92+AB93</f>
        <v>1301</v>
      </c>
      <c r="AC85" s="243">
        <f t="shared" si="98"/>
        <v>1341</v>
      </c>
      <c r="AF85" s="244">
        <f>SUM(AF92:AF93)</f>
        <v>1301</v>
      </c>
      <c r="AG85" s="244">
        <f t="shared" ref="AG85:BO85" si="99">ROUND((AF92+AF93)*(1+AG86),)</f>
        <v>1350</v>
      </c>
      <c r="AH85" s="244">
        <f t="shared" si="99"/>
        <v>1391</v>
      </c>
      <c r="AI85" s="244">
        <f t="shared" si="99"/>
        <v>1555</v>
      </c>
      <c r="AJ85" s="245">
        <f t="shared" si="99"/>
        <v>1602</v>
      </c>
      <c r="AK85" s="245">
        <f t="shared" si="99"/>
        <v>1368</v>
      </c>
      <c r="AL85" s="245">
        <f t="shared" si="99"/>
        <v>1423</v>
      </c>
      <c r="AM85" s="245">
        <f t="shared" si="99"/>
        <v>1480</v>
      </c>
      <c r="AN85" s="245">
        <f t="shared" si="99"/>
        <v>1539</v>
      </c>
      <c r="AO85" s="245">
        <f t="shared" si="99"/>
        <v>1601</v>
      </c>
      <c r="AP85" s="245">
        <f t="shared" si="99"/>
        <v>1665</v>
      </c>
      <c r="AQ85" s="245">
        <f t="shared" si="99"/>
        <v>1732</v>
      </c>
      <c r="AR85" s="245">
        <f t="shared" si="99"/>
        <v>1801</v>
      </c>
      <c r="AS85" s="245">
        <f t="shared" si="99"/>
        <v>1873</v>
      </c>
      <c r="AT85" s="245">
        <f t="shared" si="99"/>
        <v>1948</v>
      </c>
      <c r="AU85" s="245">
        <f t="shared" si="99"/>
        <v>2026</v>
      </c>
      <c r="AV85" s="245">
        <f t="shared" si="99"/>
        <v>2107</v>
      </c>
      <c r="AW85" s="245">
        <f t="shared" si="99"/>
        <v>2191</v>
      </c>
      <c r="AX85" s="245">
        <f t="shared" si="99"/>
        <v>2279</v>
      </c>
      <c r="AY85" s="245">
        <f t="shared" si="99"/>
        <v>2370</v>
      </c>
      <c r="AZ85" s="245">
        <f t="shared" si="99"/>
        <v>2465</v>
      </c>
      <c r="BA85" s="245">
        <f t="shared" si="99"/>
        <v>2564</v>
      </c>
      <c r="BB85" s="245">
        <f t="shared" si="99"/>
        <v>2667</v>
      </c>
      <c r="BC85" s="245">
        <f t="shared" si="99"/>
        <v>2774</v>
      </c>
      <c r="BD85" s="245">
        <f t="shared" si="99"/>
        <v>2885</v>
      </c>
      <c r="BE85" s="245">
        <f t="shared" si="99"/>
        <v>3000</v>
      </c>
      <c r="BF85" s="245">
        <f t="shared" si="99"/>
        <v>3120</v>
      </c>
      <c r="BG85" s="245">
        <f t="shared" si="99"/>
        <v>3245</v>
      </c>
      <c r="BH85" s="245">
        <f t="shared" si="99"/>
        <v>3375</v>
      </c>
      <c r="BI85" s="245">
        <f t="shared" si="99"/>
        <v>3510</v>
      </c>
      <c r="BJ85" s="245">
        <f t="shared" si="99"/>
        <v>3650</v>
      </c>
      <c r="BK85" s="245">
        <f t="shared" si="99"/>
        <v>3796</v>
      </c>
      <c r="BL85" s="245">
        <f t="shared" si="99"/>
        <v>3948</v>
      </c>
      <c r="BM85" s="245">
        <f t="shared" si="99"/>
        <v>4106</v>
      </c>
      <c r="BN85" s="245">
        <f t="shared" si="99"/>
        <v>4270</v>
      </c>
      <c r="BO85" s="245">
        <f t="shared" si="99"/>
        <v>4441</v>
      </c>
    </row>
    <row r="86" spans="2:67" x14ac:dyDescent="0.25">
      <c r="B86" s="287" t="s">
        <v>99</v>
      </c>
      <c r="C86" s="247"/>
      <c r="D86" s="248"/>
      <c r="E86" s="249">
        <f t="shared" ref="E86:AB86" si="100">RATE(1,,-D85,E85)</f>
        <v>6.9686411149825767E-2</v>
      </c>
      <c r="F86" s="249">
        <f t="shared" si="100"/>
        <v>0.22475570032573275</v>
      </c>
      <c r="G86" s="249">
        <f t="shared" si="100"/>
        <v>0.1329787234042554</v>
      </c>
      <c r="H86" s="249">
        <f t="shared" si="100"/>
        <v>0.21361502347417857</v>
      </c>
      <c r="I86" s="249">
        <f t="shared" si="100"/>
        <v>0.14893617021276598</v>
      </c>
      <c r="J86" s="249">
        <f t="shared" si="100"/>
        <v>5.5555555555555462E-2</v>
      </c>
      <c r="K86" s="249">
        <f t="shared" si="100"/>
        <v>3.3492822966507116E-2</v>
      </c>
      <c r="L86" s="249">
        <f t="shared" si="100"/>
        <v>3.5493827160493922E-2</v>
      </c>
      <c r="M86" s="249">
        <f t="shared" si="100"/>
        <v>2.533532041728763E-2</v>
      </c>
      <c r="N86" s="249">
        <f t="shared" si="100"/>
        <v>2.761627906976747E-2</v>
      </c>
      <c r="O86" s="249">
        <f t="shared" si="100"/>
        <v>2.5459688826025624E-2</v>
      </c>
      <c r="P86" s="249">
        <f t="shared" si="100"/>
        <v>4.1379310344827558E-2</v>
      </c>
      <c r="Q86" s="249">
        <f t="shared" si="100"/>
        <v>1.5894039735099352E-2</v>
      </c>
      <c r="R86" s="249">
        <f t="shared" si="100"/>
        <v>9.5176010430247718E-2</v>
      </c>
      <c r="S86" s="249">
        <f t="shared" si="100"/>
        <v>2.380952380952377E-2</v>
      </c>
      <c r="T86" s="249">
        <f t="shared" si="100"/>
        <v>4.4186046511627851E-2</v>
      </c>
      <c r="U86" s="249">
        <f t="shared" si="100"/>
        <v>3.8975501113585768E-2</v>
      </c>
      <c r="V86" s="249">
        <f t="shared" si="100"/>
        <v>2.2508038585209007E-2</v>
      </c>
      <c r="W86" s="249">
        <f t="shared" si="100"/>
        <v>5.7651991614255722E-2</v>
      </c>
      <c r="X86" s="249">
        <f t="shared" si="100"/>
        <v>7.234886025768078E-2</v>
      </c>
      <c r="Y86" s="249">
        <f t="shared" si="100"/>
        <v>2.4953789279112733E-2</v>
      </c>
      <c r="Z86" s="249">
        <f t="shared" si="100"/>
        <v>3.8773669972948767E-2</v>
      </c>
      <c r="AA86" s="249">
        <f t="shared" si="100"/>
        <v>3.8194444444444565E-2</v>
      </c>
      <c r="AB86" s="249">
        <f t="shared" si="100"/>
        <v>8.7792642140468349E-2</v>
      </c>
      <c r="AC86" s="249">
        <f>RATE(1,,-AA85,AC85)</f>
        <v>0.12123745819398002</v>
      </c>
      <c r="AD86" s="250">
        <v>0.04</v>
      </c>
      <c r="AF86" s="267">
        <v>3.7499999999999999E-2</v>
      </c>
      <c r="AG86" s="267">
        <f>AF86</f>
        <v>3.7499999999999999E-2</v>
      </c>
      <c r="AH86" s="267">
        <f t="shared" ref="AH86:AW88" si="101">AG86</f>
        <v>3.7499999999999999E-2</v>
      </c>
      <c r="AI86" s="267">
        <f t="shared" si="101"/>
        <v>3.7499999999999999E-2</v>
      </c>
      <c r="AJ86" s="267">
        <v>3.9E-2</v>
      </c>
      <c r="AK86" s="267">
        <v>0.04</v>
      </c>
      <c r="AL86" s="252">
        <f>AD86</f>
        <v>0.04</v>
      </c>
      <c r="AM86" s="252">
        <f t="shared" si="101"/>
        <v>0.04</v>
      </c>
      <c r="AN86" s="252">
        <f t="shared" si="101"/>
        <v>0.04</v>
      </c>
      <c r="AO86" s="252">
        <f t="shared" si="101"/>
        <v>0.04</v>
      </c>
      <c r="AP86" s="252">
        <f t="shared" si="101"/>
        <v>0.04</v>
      </c>
      <c r="AQ86" s="252">
        <f t="shared" si="101"/>
        <v>0.04</v>
      </c>
      <c r="AR86" s="252">
        <f t="shared" si="101"/>
        <v>0.04</v>
      </c>
      <c r="AS86" s="252">
        <f t="shared" si="101"/>
        <v>0.04</v>
      </c>
      <c r="AT86" s="252">
        <f t="shared" si="101"/>
        <v>0.04</v>
      </c>
      <c r="AU86" s="252">
        <f t="shared" si="101"/>
        <v>0.04</v>
      </c>
      <c r="AV86" s="252">
        <f t="shared" si="101"/>
        <v>0.04</v>
      </c>
      <c r="AW86" s="252">
        <f t="shared" si="101"/>
        <v>0.04</v>
      </c>
      <c r="AX86" s="252">
        <f t="shared" ref="AX86:BM90" si="102">AW86</f>
        <v>0.04</v>
      </c>
      <c r="AY86" s="252">
        <f t="shared" si="102"/>
        <v>0.04</v>
      </c>
      <c r="AZ86" s="252">
        <f t="shared" si="102"/>
        <v>0.04</v>
      </c>
      <c r="BA86" s="252">
        <f t="shared" si="102"/>
        <v>0.04</v>
      </c>
      <c r="BB86" s="252">
        <f t="shared" si="102"/>
        <v>0.04</v>
      </c>
      <c r="BC86" s="252">
        <f t="shared" si="102"/>
        <v>0.04</v>
      </c>
      <c r="BD86" s="252">
        <f t="shared" si="102"/>
        <v>0.04</v>
      </c>
      <c r="BE86" s="252">
        <f t="shared" si="102"/>
        <v>0.04</v>
      </c>
      <c r="BF86" s="252">
        <f t="shared" si="102"/>
        <v>0.04</v>
      </c>
      <c r="BG86" s="252">
        <f t="shared" si="102"/>
        <v>0.04</v>
      </c>
      <c r="BH86" s="252">
        <f t="shared" si="102"/>
        <v>0.04</v>
      </c>
      <c r="BI86" s="252">
        <f t="shared" si="102"/>
        <v>0.04</v>
      </c>
      <c r="BJ86" s="252">
        <f t="shared" si="102"/>
        <v>0.04</v>
      </c>
      <c r="BK86" s="252">
        <f t="shared" si="102"/>
        <v>0.04</v>
      </c>
      <c r="BL86" s="252">
        <f t="shared" si="102"/>
        <v>0.04</v>
      </c>
      <c r="BM86" s="252">
        <f t="shared" si="102"/>
        <v>0.04</v>
      </c>
      <c r="BN86" s="252">
        <f t="shared" ref="BN86:BO90" si="103">BM86</f>
        <v>0.04</v>
      </c>
      <c r="BO86" s="252">
        <f t="shared" si="103"/>
        <v>0.04</v>
      </c>
    </row>
    <row r="87" spans="2:67" x14ac:dyDescent="0.25">
      <c r="B87" s="287" t="s">
        <v>101</v>
      </c>
      <c r="C87" s="247"/>
      <c r="D87" s="253">
        <f>D93/D85</f>
        <v>4.878048780487805E-2</v>
      </c>
      <c r="E87" s="253">
        <f t="shared" ref="E87:AC87" si="104">E93/E85</f>
        <v>5.8631921824104233E-2</v>
      </c>
      <c r="F87" s="253">
        <f t="shared" si="104"/>
        <v>4.5212765957446811E-2</v>
      </c>
      <c r="G87" s="253">
        <f t="shared" si="104"/>
        <v>4.2253521126760563E-2</v>
      </c>
      <c r="H87" s="253">
        <f t="shared" si="104"/>
        <v>2.9013539651837523E-2</v>
      </c>
      <c r="I87" s="253">
        <f t="shared" si="104"/>
        <v>5.387205387205387E-2</v>
      </c>
      <c r="J87" s="253">
        <f t="shared" si="104"/>
        <v>5.7416267942583733E-2</v>
      </c>
      <c r="K87" s="253">
        <f t="shared" si="104"/>
        <v>6.1728395061728392E-2</v>
      </c>
      <c r="L87" s="253">
        <f t="shared" si="104"/>
        <v>7.7496274217585689E-2</v>
      </c>
      <c r="M87" s="253">
        <f t="shared" si="104"/>
        <v>5.8139534883720929E-2</v>
      </c>
      <c r="N87" s="253">
        <f t="shared" si="104"/>
        <v>7.0721357850070721E-2</v>
      </c>
      <c r="O87" s="253">
        <f t="shared" si="104"/>
        <v>5.7931034482758624E-2</v>
      </c>
      <c r="P87" s="253">
        <f t="shared" si="104"/>
        <v>7.1523178807947022E-2</v>
      </c>
      <c r="Q87" s="253">
        <f t="shared" si="104"/>
        <v>5.215123859191656E-2</v>
      </c>
      <c r="R87" s="253">
        <f t="shared" si="104"/>
        <v>4.1666666666666664E-2</v>
      </c>
      <c r="S87" s="253">
        <f t="shared" si="104"/>
        <v>6.9767441860465115E-2</v>
      </c>
      <c r="T87" s="253">
        <f t="shared" si="104"/>
        <v>5.2338530066815145E-2</v>
      </c>
      <c r="U87" s="253">
        <f t="shared" si="104"/>
        <v>5.5734190782422297E-2</v>
      </c>
      <c r="V87" s="253">
        <f t="shared" si="104"/>
        <v>6.4989517819706494E-2</v>
      </c>
      <c r="W87" s="253">
        <f t="shared" si="104"/>
        <v>4.7571853320118929E-2</v>
      </c>
      <c r="X87" s="253">
        <f t="shared" si="104"/>
        <v>4.6210720887245843E-2</v>
      </c>
      <c r="Y87" s="253">
        <f t="shared" si="104"/>
        <v>5.229936880072137E-2</v>
      </c>
      <c r="Z87" s="253">
        <f t="shared" si="104"/>
        <v>4.5138888888888888E-2</v>
      </c>
      <c r="AA87" s="253">
        <f t="shared" si="104"/>
        <v>6.5217391304347824E-2</v>
      </c>
      <c r="AB87" s="253">
        <f>AB93/AB85</f>
        <v>5.5342044581091467E-2</v>
      </c>
      <c r="AC87" s="253">
        <f t="shared" si="104"/>
        <v>5.5182699478001494E-2</v>
      </c>
      <c r="AD87" s="250">
        <f>ANS_Metrics_Assumptions!E31</f>
        <v>5.5E-2</v>
      </c>
      <c r="AF87" s="254">
        <f>AD87</f>
        <v>5.5E-2</v>
      </c>
      <c r="AG87" s="254">
        <f>AF87</f>
        <v>5.5E-2</v>
      </c>
      <c r="AH87" s="254">
        <f t="shared" si="101"/>
        <v>5.5E-2</v>
      </c>
      <c r="AI87" s="254">
        <f t="shared" si="101"/>
        <v>5.5E-2</v>
      </c>
      <c r="AJ87" s="252">
        <f t="shared" si="101"/>
        <v>5.5E-2</v>
      </c>
      <c r="AK87" s="252">
        <f t="shared" si="101"/>
        <v>5.5E-2</v>
      </c>
      <c r="AL87" s="252">
        <f>AD87</f>
        <v>5.5E-2</v>
      </c>
      <c r="AM87" s="252">
        <f t="shared" si="101"/>
        <v>5.5E-2</v>
      </c>
      <c r="AN87" s="252">
        <f t="shared" si="101"/>
        <v>5.5E-2</v>
      </c>
      <c r="AO87" s="252">
        <f t="shared" si="101"/>
        <v>5.5E-2</v>
      </c>
      <c r="AP87" s="252">
        <f t="shared" si="101"/>
        <v>5.5E-2</v>
      </c>
      <c r="AQ87" s="252">
        <f t="shared" si="101"/>
        <v>5.5E-2</v>
      </c>
      <c r="AR87" s="252">
        <f t="shared" si="101"/>
        <v>5.5E-2</v>
      </c>
      <c r="AS87" s="252">
        <f t="shared" si="101"/>
        <v>5.5E-2</v>
      </c>
      <c r="AT87" s="252">
        <f t="shared" si="101"/>
        <v>5.5E-2</v>
      </c>
      <c r="AU87" s="252">
        <f t="shared" si="101"/>
        <v>5.5E-2</v>
      </c>
      <c r="AV87" s="252">
        <f t="shared" si="101"/>
        <v>5.5E-2</v>
      </c>
      <c r="AW87" s="252">
        <f t="shared" si="101"/>
        <v>5.5E-2</v>
      </c>
      <c r="AX87" s="252">
        <f t="shared" si="102"/>
        <v>5.5E-2</v>
      </c>
      <c r="AY87" s="252">
        <f t="shared" si="102"/>
        <v>5.5E-2</v>
      </c>
      <c r="AZ87" s="252">
        <f t="shared" si="102"/>
        <v>5.5E-2</v>
      </c>
      <c r="BA87" s="252">
        <f t="shared" si="102"/>
        <v>5.5E-2</v>
      </c>
      <c r="BB87" s="252">
        <f t="shared" si="102"/>
        <v>5.5E-2</v>
      </c>
      <c r="BC87" s="252">
        <f t="shared" si="102"/>
        <v>5.5E-2</v>
      </c>
      <c r="BD87" s="252">
        <f t="shared" si="102"/>
        <v>5.5E-2</v>
      </c>
      <c r="BE87" s="252">
        <f t="shared" si="102"/>
        <v>5.5E-2</v>
      </c>
      <c r="BF87" s="252">
        <f t="shared" si="102"/>
        <v>5.5E-2</v>
      </c>
      <c r="BG87" s="252">
        <f t="shared" si="102"/>
        <v>5.5E-2</v>
      </c>
      <c r="BH87" s="252">
        <f t="shared" si="102"/>
        <v>5.5E-2</v>
      </c>
      <c r="BI87" s="252">
        <f t="shared" si="102"/>
        <v>5.5E-2</v>
      </c>
      <c r="BJ87" s="252">
        <f t="shared" si="102"/>
        <v>5.5E-2</v>
      </c>
      <c r="BK87" s="252">
        <f t="shared" si="102"/>
        <v>5.5E-2</v>
      </c>
      <c r="BL87" s="252">
        <f t="shared" si="102"/>
        <v>5.5E-2</v>
      </c>
      <c r="BM87" s="252">
        <f t="shared" si="102"/>
        <v>5.5E-2</v>
      </c>
      <c r="BN87" s="252">
        <f t="shared" si="103"/>
        <v>5.5E-2</v>
      </c>
      <c r="BO87" s="252">
        <f t="shared" si="103"/>
        <v>5.5E-2</v>
      </c>
    </row>
    <row r="88" spans="2:67" x14ac:dyDescent="0.25">
      <c r="B88" s="287" t="s">
        <v>133</v>
      </c>
      <c r="C88" s="247"/>
      <c r="D88" s="255">
        <f>D94/D92</f>
        <v>37.095238095238095</v>
      </c>
      <c r="E88" s="255">
        <f t="shared" ref="E88:AC88" si="105">E94/E92</f>
        <v>33.089965397923876</v>
      </c>
      <c r="F88" s="255">
        <f t="shared" si="105"/>
        <v>39.139275766016716</v>
      </c>
      <c r="G88" s="255">
        <f t="shared" si="105"/>
        <v>40.639705882352942</v>
      </c>
      <c r="H88" s="255">
        <f t="shared" si="105"/>
        <v>47.802788844621517</v>
      </c>
      <c r="I88" s="255">
        <f t="shared" si="105"/>
        <v>49.533807829181498</v>
      </c>
      <c r="J88" s="255">
        <f t="shared" si="105"/>
        <v>48.213197969543145</v>
      </c>
      <c r="K88" s="255">
        <f t="shared" si="105"/>
        <v>40.797697368421055</v>
      </c>
      <c r="L88" s="255">
        <f t="shared" si="105"/>
        <v>45.229402261712437</v>
      </c>
      <c r="M88" s="255">
        <f t="shared" si="105"/>
        <v>58.104938271604937</v>
      </c>
      <c r="N88" s="255">
        <f t="shared" si="105"/>
        <v>57.374429223744293</v>
      </c>
      <c r="O88" s="255">
        <f t="shared" si="105"/>
        <v>77.191800878477309</v>
      </c>
      <c r="P88" s="255">
        <f t="shared" si="105"/>
        <v>66.052781740370904</v>
      </c>
      <c r="Q88" s="255">
        <f t="shared" si="105"/>
        <v>67.481430536451171</v>
      </c>
      <c r="R88" s="255">
        <f t="shared" si="105"/>
        <v>65.576397515527944</v>
      </c>
      <c r="S88" s="255">
        <f t="shared" si="105"/>
        <v>58.842500000000001</v>
      </c>
      <c r="T88" s="255">
        <f t="shared" si="105"/>
        <v>61.397179788484138</v>
      </c>
      <c r="U88" s="255">
        <f t="shared" si="105"/>
        <v>65.181611804767314</v>
      </c>
      <c r="V88" s="255">
        <f t="shared" si="105"/>
        <v>69.679372197309419</v>
      </c>
      <c r="W88" s="255">
        <f t="shared" si="105"/>
        <v>73.225806451612897</v>
      </c>
      <c r="X88" s="255">
        <f t="shared" si="105"/>
        <v>66.189922480620154</v>
      </c>
      <c r="Y88" s="255">
        <f t="shared" si="105"/>
        <v>66.729781160799234</v>
      </c>
      <c r="Z88" s="255">
        <f t="shared" si="105"/>
        <v>59.524545454545454</v>
      </c>
      <c r="AA88" s="255">
        <f t="shared" si="105"/>
        <v>97.706618962432913</v>
      </c>
      <c r="AB88" s="255">
        <f>AB94/AB92</f>
        <v>91.507729861676154</v>
      </c>
      <c r="AC88" s="255">
        <f t="shared" si="105"/>
        <v>82.153117600631418</v>
      </c>
      <c r="AD88" s="256">
        <v>140</v>
      </c>
      <c r="AF88" s="268">
        <v>90</v>
      </c>
      <c r="AG88" s="268">
        <f>AF88</f>
        <v>90</v>
      </c>
      <c r="AH88" s="268">
        <v>95</v>
      </c>
      <c r="AI88" s="268">
        <v>100</v>
      </c>
      <c r="AJ88" s="268">
        <v>125</v>
      </c>
      <c r="AK88" s="268">
        <v>132</v>
      </c>
      <c r="AL88" s="258">
        <f>AD88</f>
        <v>140</v>
      </c>
      <c r="AM88" s="258">
        <f t="shared" si="101"/>
        <v>140</v>
      </c>
      <c r="AN88" s="258">
        <f t="shared" si="101"/>
        <v>140</v>
      </c>
      <c r="AO88" s="258">
        <f t="shared" si="101"/>
        <v>140</v>
      </c>
      <c r="AP88" s="258">
        <f t="shared" si="101"/>
        <v>140</v>
      </c>
      <c r="AQ88" s="258">
        <f t="shared" si="101"/>
        <v>140</v>
      </c>
      <c r="AR88" s="258">
        <f t="shared" si="101"/>
        <v>140</v>
      </c>
      <c r="AS88" s="258">
        <f t="shared" si="101"/>
        <v>140</v>
      </c>
      <c r="AT88" s="258">
        <f t="shared" si="101"/>
        <v>140</v>
      </c>
      <c r="AU88" s="258">
        <f t="shared" si="101"/>
        <v>140</v>
      </c>
      <c r="AV88" s="258">
        <f t="shared" si="101"/>
        <v>140</v>
      </c>
      <c r="AW88" s="258">
        <f t="shared" si="101"/>
        <v>140</v>
      </c>
      <c r="AX88" s="258">
        <f t="shared" si="102"/>
        <v>140</v>
      </c>
      <c r="AY88" s="258">
        <f t="shared" si="102"/>
        <v>140</v>
      </c>
      <c r="AZ88" s="258">
        <f t="shared" si="102"/>
        <v>140</v>
      </c>
      <c r="BA88" s="258">
        <f t="shared" si="102"/>
        <v>140</v>
      </c>
      <c r="BB88" s="258">
        <f t="shared" si="102"/>
        <v>140</v>
      </c>
      <c r="BC88" s="268">
        <v>142</v>
      </c>
      <c r="BD88" s="258">
        <f t="shared" si="102"/>
        <v>142</v>
      </c>
      <c r="BE88" s="258">
        <f t="shared" si="102"/>
        <v>142</v>
      </c>
      <c r="BF88" s="258">
        <f t="shared" si="102"/>
        <v>142</v>
      </c>
      <c r="BG88" s="258">
        <f t="shared" si="102"/>
        <v>142</v>
      </c>
      <c r="BH88" s="258">
        <f t="shared" si="102"/>
        <v>142</v>
      </c>
      <c r="BI88" s="258">
        <f t="shared" si="102"/>
        <v>142</v>
      </c>
      <c r="BJ88" s="258">
        <f t="shared" si="102"/>
        <v>142</v>
      </c>
      <c r="BK88" s="258">
        <f t="shared" si="102"/>
        <v>142</v>
      </c>
      <c r="BL88" s="258">
        <f t="shared" si="102"/>
        <v>142</v>
      </c>
      <c r="BM88" s="258">
        <f t="shared" si="102"/>
        <v>142</v>
      </c>
      <c r="BN88" s="258">
        <f t="shared" si="103"/>
        <v>142</v>
      </c>
      <c r="BO88" s="258">
        <f t="shared" si="103"/>
        <v>142</v>
      </c>
    </row>
    <row r="89" spans="2:67" x14ac:dyDescent="0.25">
      <c r="B89" s="287" t="s">
        <v>103</v>
      </c>
      <c r="C89" s="247"/>
      <c r="D89" s="259">
        <f t="shared" ref="D89:AA89" si="106">D97/D94</f>
        <v>57.277772291892958</v>
      </c>
      <c r="E89" s="259">
        <f t="shared" si="106"/>
        <v>57.598870647286418</v>
      </c>
      <c r="F89" s="259">
        <f t="shared" si="106"/>
        <v>57.982293075225961</v>
      </c>
      <c r="G89" s="259">
        <f t="shared" si="106"/>
        <v>57.920089258790185</v>
      </c>
      <c r="H89" s="259">
        <f t="shared" si="106"/>
        <v>21.92982456140351</v>
      </c>
      <c r="I89" s="259">
        <f t="shared" si="106"/>
        <v>36.878084991737914</v>
      </c>
      <c r="J89" s="259">
        <f t="shared" si="106"/>
        <v>37.359502351372214</v>
      </c>
      <c r="K89" s="259">
        <f t="shared" si="106"/>
        <v>38.826478532553921</v>
      </c>
      <c r="L89" s="259">
        <f t="shared" si="106"/>
        <v>44.361187984426905</v>
      </c>
      <c r="M89" s="259">
        <f t="shared" si="106"/>
        <v>56.967741421438433</v>
      </c>
      <c r="N89" s="259">
        <f t="shared" si="106"/>
        <v>57.356948932219126</v>
      </c>
      <c r="O89" s="259">
        <f t="shared" si="106"/>
        <v>56.931740070558781</v>
      </c>
      <c r="P89" s="259">
        <f t="shared" si="106"/>
        <v>56.894046822020165</v>
      </c>
      <c r="Q89" s="259">
        <f t="shared" si="106"/>
        <v>57.067944719623306</v>
      </c>
      <c r="R89" s="259">
        <f t="shared" si="106"/>
        <v>57.113760063649629</v>
      </c>
      <c r="S89" s="259">
        <f t="shared" si="106"/>
        <v>56.712443174576194</v>
      </c>
      <c r="T89" s="259">
        <f t="shared" si="106"/>
        <v>56.570293785526999</v>
      </c>
      <c r="U89" s="259">
        <f t="shared" si="106"/>
        <v>56.207323117109276</v>
      </c>
      <c r="V89" s="259">
        <f t="shared" si="106"/>
        <v>56.10321668758246</v>
      </c>
      <c r="W89" s="259">
        <f t="shared" si="106"/>
        <v>56.227050447633935</v>
      </c>
      <c r="X89" s="259">
        <f t="shared" si="106"/>
        <v>56.193009749956076</v>
      </c>
      <c r="Y89" s="259">
        <f t="shared" si="106"/>
        <v>55.90703563229863</v>
      </c>
      <c r="Z89" s="259">
        <f t="shared" si="106"/>
        <v>56.295652824655988</v>
      </c>
      <c r="AA89" s="259">
        <f t="shared" si="106"/>
        <v>56.380560437950862</v>
      </c>
      <c r="AB89" s="259">
        <f>AB97/AB94</f>
        <v>55.616305451570746</v>
      </c>
      <c r="AC89" s="259">
        <f>AC97/AC94</f>
        <v>55.407794366305431</v>
      </c>
      <c r="AD89" s="275">
        <f>SUM(V97:AC97)/SUM(V94:AC94)</f>
        <v>55.977641465414536</v>
      </c>
      <c r="AF89" s="261">
        <f>AD89</f>
        <v>55.977641465414536</v>
      </c>
      <c r="AG89" s="261">
        <f>AF89</f>
        <v>55.977641465414536</v>
      </c>
      <c r="AH89" s="261">
        <f t="shared" ref="AH89:AW90" si="107">AG89</f>
        <v>55.977641465414536</v>
      </c>
      <c r="AI89" s="261">
        <f t="shared" si="107"/>
        <v>55.977641465414536</v>
      </c>
      <c r="AJ89" s="262">
        <f t="shared" si="107"/>
        <v>55.977641465414536</v>
      </c>
      <c r="AK89" s="262">
        <f t="shared" si="107"/>
        <v>55.977641465414536</v>
      </c>
      <c r="AL89" s="262">
        <f>AD89</f>
        <v>55.977641465414536</v>
      </c>
      <c r="AM89" s="262">
        <f t="shared" si="107"/>
        <v>55.977641465414536</v>
      </c>
      <c r="AN89" s="262">
        <f t="shared" si="107"/>
        <v>55.977641465414536</v>
      </c>
      <c r="AO89" s="262">
        <f t="shared" si="107"/>
        <v>55.977641465414536</v>
      </c>
      <c r="AP89" s="262">
        <f t="shared" si="107"/>
        <v>55.977641465414536</v>
      </c>
      <c r="AQ89" s="262">
        <f t="shared" si="107"/>
        <v>55.977641465414536</v>
      </c>
      <c r="AR89" s="262">
        <f t="shared" si="107"/>
        <v>55.977641465414536</v>
      </c>
      <c r="AS89" s="262">
        <f t="shared" si="107"/>
        <v>55.977641465414536</v>
      </c>
      <c r="AT89" s="262">
        <f t="shared" si="107"/>
        <v>55.977641465414536</v>
      </c>
      <c r="AU89" s="262">
        <f t="shared" si="107"/>
        <v>55.977641465414536</v>
      </c>
      <c r="AV89" s="262">
        <f t="shared" si="107"/>
        <v>55.977641465414536</v>
      </c>
      <c r="AW89" s="262">
        <f t="shared" si="107"/>
        <v>55.977641465414536</v>
      </c>
      <c r="AX89" s="262">
        <f t="shared" si="102"/>
        <v>55.977641465414536</v>
      </c>
      <c r="AY89" s="262">
        <f t="shared" si="102"/>
        <v>55.977641465414536</v>
      </c>
      <c r="AZ89" s="262">
        <f t="shared" si="102"/>
        <v>55.977641465414536</v>
      </c>
      <c r="BA89" s="262">
        <f t="shared" si="102"/>
        <v>55.977641465414536</v>
      </c>
      <c r="BB89" s="262">
        <f t="shared" si="102"/>
        <v>55.977641465414536</v>
      </c>
      <c r="BC89" s="262">
        <f t="shared" si="102"/>
        <v>55.977641465414536</v>
      </c>
      <c r="BD89" s="262">
        <f t="shared" si="102"/>
        <v>55.977641465414536</v>
      </c>
      <c r="BE89" s="262">
        <f t="shared" si="102"/>
        <v>55.977641465414536</v>
      </c>
      <c r="BF89" s="262">
        <f t="shared" si="102"/>
        <v>55.977641465414536</v>
      </c>
      <c r="BG89" s="262">
        <f t="shared" si="102"/>
        <v>55.977641465414536</v>
      </c>
      <c r="BH89" s="262">
        <f t="shared" si="102"/>
        <v>55.977641465414536</v>
      </c>
      <c r="BI89" s="262">
        <f t="shared" si="102"/>
        <v>55.977641465414536</v>
      </c>
      <c r="BJ89" s="262">
        <f t="shared" si="102"/>
        <v>55.977641465414536</v>
      </c>
      <c r="BK89" s="262">
        <f t="shared" si="102"/>
        <v>55.977641465414536</v>
      </c>
      <c r="BL89" s="262">
        <f t="shared" si="102"/>
        <v>55.977641465414536</v>
      </c>
      <c r="BM89" s="262">
        <f t="shared" si="102"/>
        <v>55.977641465414536</v>
      </c>
      <c r="BN89" s="262">
        <f t="shared" si="103"/>
        <v>55.977641465414536</v>
      </c>
      <c r="BO89" s="262">
        <f t="shared" si="103"/>
        <v>55.977641465414536</v>
      </c>
    </row>
    <row r="90" spans="2:67" x14ac:dyDescent="0.25">
      <c r="B90" s="287" t="s">
        <v>134</v>
      </c>
      <c r="C90" s="247"/>
      <c r="D90" s="253">
        <f t="shared" ref="D90:AA90" si="108">D98/D97</f>
        <v>0.37503534165902369</v>
      </c>
      <c r="E90" s="253">
        <f t="shared" si="108"/>
        <v>0.37700293018746667</v>
      </c>
      <c r="F90" s="253">
        <f t="shared" si="108"/>
        <v>0.37939917703151016</v>
      </c>
      <c r="G90" s="253">
        <f t="shared" si="108"/>
        <v>0.3790922901830851</v>
      </c>
      <c r="H90" s="253">
        <f t="shared" si="108"/>
        <v>1</v>
      </c>
      <c r="I90" s="253">
        <f t="shared" si="108"/>
        <v>0.58943390820835129</v>
      </c>
      <c r="J90" s="253">
        <f t="shared" si="108"/>
        <v>0.57930244463038927</v>
      </c>
      <c r="K90" s="253">
        <f t="shared" si="108"/>
        <v>0.55367572818679189</v>
      </c>
      <c r="L90" s="253">
        <f t="shared" si="108"/>
        <v>0.48330883992045665</v>
      </c>
      <c r="M90" s="253">
        <f t="shared" si="108"/>
        <v>0.3750577985662506</v>
      </c>
      <c r="N90" s="253">
        <f t="shared" si="108"/>
        <v>0.37728654868508227</v>
      </c>
      <c r="O90" s="253">
        <f t="shared" si="108"/>
        <v>0.37516884580366872</v>
      </c>
      <c r="P90" s="253">
        <f t="shared" si="108"/>
        <v>0.37453047746742618</v>
      </c>
      <c r="Q90" s="253">
        <f t="shared" si="108"/>
        <v>0.37566574631684163</v>
      </c>
      <c r="R90" s="253">
        <f t="shared" si="108"/>
        <v>0.37552177656152136</v>
      </c>
      <c r="S90" s="253">
        <f t="shared" si="108"/>
        <v>0.37428808690684479</v>
      </c>
      <c r="T90" s="253">
        <f t="shared" si="108"/>
        <v>0.37358141169919984</v>
      </c>
      <c r="U90" s="253">
        <f t="shared" si="108"/>
        <v>0.37148370223227889</v>
      </c>
      <c r="V90" s="253">
        <f t="shared" si="108"/>
        <v>0.37352890998221117</v>
      </c>
      <c r="W90" s="253">
        <f t="shared" si="108"/>
        <v>0.37359438902170927</v>
      </c>
      <c r="X90" s="253">
        <f t="shared" si="108"/>
        <v>0.37416839971151661</v>
      </c>
      <c r="Y90" s="253">
        <f t="shared" si="108"/>
        <v>0.37325091189569959</v>
      </c>
      <c r="Z90" s="253">
        <f t="shared" si="108"/>
        <v>0.37532923339723678</v>
      </c>
      <c r="AA90" s="253">
        <f t="shared" si="108"/>
        <v>0.37410938832775653</v>
      </c>
      <c r="AB90" s="253">
        <f>AB98/AB97</f>
        <v>0.37439706719115795</v>
      </c>
      <c r="AC90" s="253">
        <f>AC98/AC97</f>
        <v>0.37191840564882633</v>
      </c>
      <c r="AD90" s="288">
        <f>SUM(W98:AC98)/SUM(W97:AC97)</f>
        <v>0.37376643385368363</v>
      </c>
      <c r="AF90" s="254">
        <f>AD90</f>
        <v>0.37376643385368363</v>
      </c>
      <c r="AG90" s="254">
        <f>AF90</f>
        <v>0.37376643385368363</v>
      </c>
      <c r="AH90" s="254">
        <f t="shared" si="107"/>
        <v>0.37376643385368363</v>
      </c>
      <c r="AI90" s="254">
        <f t="shared" si="107"/>
        <v>0.37376643385368363</v>
      </c>
      <c r="AJ90" s="254">
        <f t="shared" si="107"/>
        <v>0.37376643385368363</v>
      </c>
      <c r="AK90" s="254">
        <f t="shared" si="107"/>
        <v>0.37376643385368363</v>
      </c>
      <c r="AL90" s="254">
        <f>AD90</f>
        <v>0.37376643385368363</v>
      </c>
      <c r="AM90" s="254">
        <f t="shared" si="107"/>
        <v>0.37376643385368363</v>
      </c>
      <c r="AN90" s="254">
        <f t="shared" si="107"/>
        <v>0.37376643385368363</v>
      </c>
      <c r="AO90" s="254">
        <f t="shared" si="107"/>
        <v>0.37376643385368363</v>
      </c>
      <c r="AP90" s="254">
        <f t="shared" si="107"/>
        <v>0.37376643385368363</v>
      </c>
      <c r="AQ90" s="254">
        <f t="shared" si="107"/>
        <v>0.37376643385368363</v>
      </c>
      <c r="AR90" s="254">
        <f t="shared" si="107"/>
        <v>0.37376643385368363</v>
      </c>
      <c r="AS90" s="254">
        <f t="shared" si="107"/>
        <v>0.37376643385368363</v>
      </c>
      <c r="AT90" s="254">
        <f t="shared" si="107"/>
        <v>0.37376643385368363</v>
      </c>
      <c r="AU90" s="254">
        <f t="shared" si="107"/>
        <v>0.37376643385368363</v>
      </c>
      <c r="AV90" s="254">
        <f t="shared" si="107"/>
        <v>0.37376643385368363</v>
      </c>
      <c r="AW90" s="254">
        <f t="shared" si="107"/>
        <v>0.37376643385368363</v>
      </c>
      <c r="AX90" s="254">
        <f t="shared" si="102"/>
        <v>0.37376643385368363</v>
      </c>
      <c r="AY90" s="254">
        <f t="shared" si="102"/>
        <v>0.37376643385368363</v>
      </c>
      <c r="AZ90" s="254">
        <f t="shared" si="102"/>
        <v>0.37376643385368363</v>
      </c>
      <c r="BA90" s="254">
        <f t="shared" si="102"/>
        <v>0.37376643385368363</v>
      </c>
      <c r="BB90" s="254">
        <f t="shared" si="102"/>
        <v>0.37376643385368363</v>
      </c>
      <c r="BC90" s="254">
        <f t="shared" si="102"/>
        <v>0.37376643385368363</v>
      </c>
      <c r="BD90" s="254">
        <f t="shared" si="102"/>
        <v>0.37376643385368363</v>
      </c>
      <c r="BE90" s="254">
        <f t="shared" si="102"/>
        <v>0.37376643385368363</v>
      </c>
      <c r="BF90" s="254">
        <f t="shared" si="102"/>
        <v>0.37376643385368363</v>
      </c>
      <c r="BG90" s="254">
        <f t="shared" si="102"/>
        <v>0.37376643385368363</v>
      </c>
      <c r="BH90" s="254">
        <f t="shared" si="102"/>
        <v>0.37376643385368363</v>
      </c>
      <c r="BI90" s="254">
        <f t="shared" si="102"/>
        <v>0.37376643385368363</v>
      </c>
      <c r="BJ90" s="254">
        <f t="shared" si="102"/>
        <v>0.37376643385368363</v>
      </c>
      <c r="BK90" s="254">
        <f t="shared" si="102"/>
        <v>0.37376643385368363</v>
      </c>
      <c r="BL90" s="254">
        <f t="shared" si="102"/>
        <v>0.37376643385368363</v>
      </c>
      <c r="BM90" s="254">
        <f t="shared" si="102"/>
        <v>0.37376643385368363</v>
      </c>
      <c r="BN90" s="254">
        <f t="shared" si="103"/>
        <v>0.37376643385368363</v>
      </c>
      <c r="BO90" s="254">
        <f t="shared" si="103"/>
        <v>0.37376643385368363</v>
      </c>
    </row>
    <row r="92" spans="2:67" x14ac:dyDescent="0.25">
      <c r="B92" s="292" t="s">
        <v>297</v>
      </c>
      <c r="D92" s="7">
        <f>IF(VLOOKUP($B$52&amp;$B92,'[20]Lagos State'!$E:$AE,COLUMN(D$1)-2,FALSE)="NULL",0,VLOOKUP($B$52&amp;$B92,'[20]Lagos State'!$E:$AE,COLUMN(D$1)-2,FALSE))</f>
        <v>273</v>
      </c>
      <c r="E92" s="7">
        <f>IF(VLOOKUP($B$52&amp;$B92,'[20]Lagos State'!$E:$AE,COLUMN(E$1)-2,FALSE)="NULL",0,VLOOKUP($B$52&amp;$B92,'[20]Lagos State'!$E:$AE,COLUMN(E$1)-2,FALSE))</f>
        <v>289</v>
      </c>
      <c r="F92" s="7">
        <f>IF(VLOOKUP($B$52&amp;$B92,'[20]Lagos State'!$E:$AE,COLUMN(F$1)-2,FALSE)="NULL",0,VLOOKUP($B$52&amp;$B92,'[20]Lagos State'!$E:$AE,COLUMN(F$1)-2,FALSE))</f>
        <v>359</v>
      </c>
      <c r="G92" s="7">
        <f>IF(VLOOKUP($B$52&amp;$B92,'[20]Lagos State'!$E:$AE,COLUMN(G$1)-2,FALSE)="NULL",0,VLOOKUP($B$52&amp;$B92,'[20]Lagos State'!$E:$AE,COLUMN(G$1)-2,FALSE))</f>
        <v>408</v>
      </c>
      <c r="H92" s="7">
        <f>IF(VLOOKUP($B$52&amp;$B92,'[20]Lagos State'!$E:$AE,COLUMN(H$1)-2,FALSE)="NULL",0,VLOOKUP($B$52&amp;$B92,'[20]Lagos State'!$E:$AE,COLUMN(H$1)-2,FALSE))</f>
        <v>502</v>
      </c>
      <c r="I92" s="7">
        <f>IF(VLOOKUP($B$52&amp;$B92,'[20]Lagos State'!$E:$AE,COLUMN(I$1)-2,FALSE)="NULL",0,VLOOKUP($B$52&amp;$B92,'[20]Lagos State'!$E:$AE,COLUMN(I$1)-2,FALSE))</f>
        <v>562</v>
      </c>
      <c r="J92" s="7">
        <f>IF(VLOOKUP($B$52&amp;$B92,'[20]Lagos State'!$E:$AE,COLUMN(J$1)-2,FALSE)="NULL",0,VLOOKUP($B$52&amp;$B92,'[20]Lagos State'!$E:$AE,COLUMN(J$1)-2,FALSE))</f>
        <v>591</v>
      </c>
      <c r="K92" s="7">
        <f>IF(VLOOKUP($B$52&amp;$B92,'[20]Lagos State'!$E:$AE,COLUMN(K$1)-2,FALSE)="NULL",0,VLOOKUP($B$52&amp;$B92,'[20]Lagos State'!$E:$AE,COLUMN(K$1)-2,FALSE))</f>
        <v>608</v>
      </c>
      <c r="L92" s="7">
        <f>IF(VLOOKUP($B$52&amp;$B92,'[20]Lagos State'!$E:$AE,COLUMN(L$1)-2,FALSE)="NULL",0,VLOOKUP($B$52&amp;$B92,'[20]Lagos State'!$E:$AE,COLUMN(L$1)-2,FALSE))</f>
        <v>619</v>
      </c>
      <c r="M92" s="7">
        <f>IF(VLOOKUP($B$52&amp;$B92,'[20]Lagos State'!$E:$AE,COLUMN(M$1)-2,FALSE)="NULL",0,VLOOKUP($B$52&amp;$B92,'[20]Lagos State'!$E:$AE,COLUMN(M$1)-2,FALSE))</f>
        <v>648</v>
      </c>
      <c r="N92" s="7">
        <f>IF(VLOOKUP($B$52&amp;$B92,'[20]Lagos State'!$E:$AE,COLUMN(N$1)-2,FALSE)="NULL",0,VLOOKUP($B$52&amp;$B92,'[20]Lagos State'!$E:$AE,COLUMN(N$1)-2,FALSE))</f>
        <v>657</v>
      </c>
      <c r="O92" s="7">
        <f>IF(VLOOKUP($B$52&amp;$B92,'[20]Lagos State'!$E:$AE,COLUMN(O$1)-2,FALSE)="NULL",0,VLOOKUP($B$52&amp;$B92,'[20]Lagos State'!$E:$AE,COLUMN(O$1)-2,FALSE))</f>
        <v>683</v>
      </c>
      <c r="P92" s="7">
        <f>IF(VLOOKUP($B$52&amp;$B92,'[20]Lagos State'!$E:$AE,COLUMN(P$1)-2,FALSE)="NULL",0,VLOOKUP($B$52&amp;$B92,'[20]Lagos State'!$E:$AE,COLUMN(P$1)-2,FALSE))</f>
        <v>701</v>
      </c>
      <c r="Q92" s="7">
        <f>IF(VLOOKUP($B$52&amp;$B92,'[20]Lagos State'!$E:$AE,COLUMN(Q$1)-2,FALSE)="NULL",0,VLOOKUP($B$52&amp;$B92,'[20]Lagos State'!$E:$AE,COLUMN(Q$1)-2,FALSE))</f>
        <v>727</v>
      </c>
      <c r="R92" s="7">
        <f>IF(VLOOKUP($B$52&amp;$B92,'[20]Lagos State'!$E:$AE,COLUMN(R$1)-2,FALSE)="NULL",0,VLOOKUP($B$52&amp;$B92,'[20]Lagos State'!$E:$AE,COLUMN(R$1)-2,FALSE))</f>
        <v>805</v>
      </c>
      <c r="S92" s="7">
        <f>IF(VLOOKUP($B$52&amp;$B92,'[20]Lagos State'!$E:$AE,COLUMN(S$1)-2,FALSE)="NULL",0,VLOOKUP($B$52&amp;$B92,'[20]Lagos State'!$E:$AE,COLUMN(S$1)-2,FALSE))</f>
        <v>800</v>
      </c>
      <c r="T92" s="7">
        <f>IF(VLOOKUP($B$52&amp;$B92,'[20]Lagos State'!$E:$AE,COLUMN(T$1)-2,FALSE)="NULL",0,VLOOKUP($B$52&amp;$B92,'[20]Lagos State'!$E:$AE,COLUMN(T$1)-2,FALSE))</f>
        <v>851</v>
      </c>
      <c r="U92" s="7">
        <f>IF(VLOOKUP($B$52&amp;$B92,'[20]Lagos State'!$E:$AE,COLUMN(U$1)-2,FALSE)="NULL",0,VLOOKUP($B$52&amp;$B92,'[20]Lagos State'!$E:$AE,COLUMN(U$1)-2,FALSE))</f>
        <v>881</v>
      </c>
      <c r="V92" s="7">
        <f>IF(VLOOKUP($B$52&amp;$B92,'[20]Lagos State'!$E:$AE,COLUMN(V$1)-2,FALSE)="NULL",0,VLOOKUP($B$52&amp;$B92,'[20]Lagos State'!$E:$AE,COLUMN(V$1)-2,FALSE))</f>
        <v>892</v>
      </c>
      <c r="W92" s="7">
        <f>IF(VLOOKUP($B$52&amp;$B92,'[20]Lagos State'!$E:$AE,COLUMN(W$1)-2,FALSE)="NULL",0,VLOOKUP($B$52&amp;$B92,'[20]Lagos State'!$E:$AE,COLUMN(W$1)-2,FALSE))</f>
        <v>961</v>
      </c>
      <c r="X92" s="7">
        <f>IF(VLOOKUP($B$52&amp;$B92,'[20]Lagos State'!$E:$AE,COLUMN(X$1)-2,FALSE)="NULL",0,VLOOKUP($B$52&amp;$B92,'[20]Lagos State'!$E:$AE,COLUMN(X$1)-2,FALSE))</f>
        <v>1032</v>
      </c>
      <c r="Y92" s="7">
        <f>IF(VLOOKUP($B$52&amp;$B92,'[20]Lagos State'!$E:$AE,COLUMN(Y$1)-2,FALSE)="NULL",0,VLOOKUP($B$52&amp;$B92,'[20]Lagos State'!$E:$AE,COLUMN(Y$1)-2,FALSE))</f>
        <v>1051</v>
      </c>
      <c r="Z92" s="7">
        <f>IF(VLOOKUP($B$52&amp;$B92,'[20]Lagos State'!$E:$AE,COLUMN(Z$1)-2,FALSE)="NULL",0,VLOOKUP($B$52&amp;$B92,'[20]Lagos State'!$E:$AE,COLUMN(Z$1)-2,FALSE))</f>
        <v>1100</v>
      </c>
      <c r="AA92" s="7">
        <f>IF(VLOOKUP($B$52&amp;$B92,'[20]Lagos State'!$E:$AE,COLUMN(AA$1)-2,FALSE)="NULL",0,VLOOKUP($B$52&amp;$B92,'[20]Lagos State'!$E:$AE,COLUMN(AA$1)-2,FALSE))</f>
        <v>1118</v>
      </c>
      <c r="AB92" s="7">
        <f>IF(VLOOKUP($B$52&amp;$B92,'[20]Lagos State'!$E:$AE,COLUMN(AB$1)-2,FALSE)="NULL",0,VLOOKUP($B$52&amp;$B92,'[20]Lagos State'!$E:$AE,COLUMN(AB$1)-2,FALSE))</f>
        <v>1229</v>
      </c>
      <c r="AC92" s="7">
        <f>IF(VLOOKUP($B$52&amp;$B92,'[20]Lagos State'!$E:$AE,COLUMN(AC$1)-2,FALSE)="NULL",0,VLOOKUP($B$52&amp;$B92,'[20]Lagos State'!$E:$AE,COLUMN(AC$1)-2,FALSE))</f>
        <v>1267</v>
      </c>
      <c r="AF92" s="7">
        <f t="shared" ref="AF92:AG95" si="109">AB92</f>
        <v>1229</v>
      </c>
      <c r="AG92" s="7">
        <f t="shared" si="109"/>
        <v>1267</v>
      </c>
      <c r="AH92" s="7">
        <f>VLOOKUP($A$3&amp;$B$52&amp;$B92,'[14]Paga All'!$G$1:$J$3000,4,FALSE)</f>
        <v>1451</v>
      </c>
      <c r="AI92" s="7">
        <f>VLOOKUP($A$3&amp;$B$84&amp;$B92,'[15]Paga all'!$F:$G,2,FALSE)</f>
        <v>1434</v>
      </c>
      <c r="AJ92" s="7">
        <f>VLOOKUP($A$3&amp;$B$52&amp;$B92,'[16]Paga all'!$F$2:$G$1470,2,FALSE)</f>
        <v>1182</v>
      </c>
      <c r="AK92" s="9">
        <f t="shared" ref="AK92:BO92" si="110">IF(ROUND((AJ92+AJ93)*(1+AK86),)&gt;=AK$3*$AD$3,AK$3*$AD$3*(1-AK87),ROUND((AJ92+AJ93)*(1+AK86),)-ROUND((AJ92+AJ93)*(1+AK86)*AK87,))</f>
        <v>1293</v>
      </c>
      <c r="AL92" s="9">
        <f t="shared" si="110"/>
        <v>1345</v>
      </c>
      <c r="AM92" s="9">
        <f t="shared" si="110"/>
        <v>1399</v>
      </c>
      <c r="AN92" s="9">
        <f t="shared" si="110"/>
        <v>1454</v>
      </c>
      <c r="AO92" s="9">
        <f t="shared" si="110"/>
        <v>1513</v>
      </c>
      <c r="AP92" s="9">
        <f t="shared" si="110"/>
        <v>1573</v>
      </c>
      <c r="AQ92" s="9">
        <f t="shared" si="110"/>
        <v>1637</v>
      </c>
      <c r="AR92" s="9">
        <f t="shared" si="110"/>
        <v>1702</v>
      </c>
      <c r="AS92" s="9">
        <f t="shared" si="110"/>
        <v>1770</v>
      </c>
      <c r="AT92" s="9">
        <f t="shared" si="110"/>
        <v>1841</v>
      </c>
      <c r="AU92" s="9">
        <f t="shared" si="110"/>
        <v>1915</v>
      </c>
      <c r="AV92" s="9">
        <f t="shared" si="110"/>
        <v>1991</v>
      </c>
      <c r="AW92" s="9">
        <f t="shared" si="110"/>
        <v>2070</v>
      </c>
      <c r="AX92" s="9">
        <f t="shared" si="110"/>
        <v>2154</v>
      </c>
      <c r="AY92" s="9">
        <f t="shared" si="110"/>
        <v>2240</v>
      </c>
      <c r="AZ92" s="9">
        <f t="shared" si="110"/>
        <v>2329</v>
      </c>
      <c r="BA92" s="9">
        <f t="shared" si="110"/>
        <v>2423</v>
      </c>
      <c r="BB92" s="9">
        <f t="shared" si="110"/>
        <v>2520</v>
      </c>
      <c r="BC92" s="9">
        <f t="shared" si="110"/>
        <v>2621</v>
      </c>
      <c r="BD92" s="9">
        <f t="shared" si="110"/>
        <v>2726</v>
      </c>
      <c r="BE92" s="9">
        <f t="shared" si="110"/>
        <v>2835</v>
      </c>
      <c r="BF92" s="9">
        <f t="shared" si="110"/>
        <v>2948</v>
      </c>
      <c r="BG92" s="9">
        <f t="shared" si="110"/>
        <v>3067</v>
      </c>
      <c r="BH92" s="9">
        <f t="shared" si="110"/>
        <v>3189</v>
      </c>
      <c r="BI92" s="9">
        <f t="shared" si="110"/>
        <v>3317</v>
      </c>
      <c r="BJ92" s="9">
        <f t="shared" si="110"/>
        <v>3449</v>
      </c>
      <c r="BK92" s="9">
        <f t="shared" si="110"/>
        <v>3587</v>
      </c>
      <c r="BL92" s="9">
        <f t="shared" si="110"/>
        <v>3731</v>
      </c>
      <c r="BM92" s="9">
        <f t="shared" si="110"/>
        <v>3880</v>
      </c>
      <c r="BN92" s="9">
        <f t="shared" si="110"/>
        <v>4035</v>
      </c>
      <c r="BO92" s="9">
        <f t="shared" si="110"/>
        <v>4197</v>
      </c>
    </row>
    <row r="93" spans="2:67" x14ac:dyDescent="0.25">
      <c r="B93" s="292" t="s">
        <v>298</v>
      </c>
      <c r="D93" s="7">
        <f>IF(VLOOKUP($B$52&amp;$B93,'[20]Lagos State'!$E:$AE,COLUMN(D$1)-2,FALSE)="NULL",0,VLOOKUP($B$52&amp;$B93,'[20]Lagos State'!$E:$AE,COLUMN(D$1)-2,FALSE))</f>
        <v>14</v>
      </c>
      <c r="E93" s="7">
        <f>IF(VLOOKUP($B$52&amp;$B93,'[20]Lagos State'!$E:$AE,COLUMN(E$1)-2,FALSE)="NULL",0,VLOOKUP($B$52&amp;$B93,'[20]Lagos State'!$E:$AE,COLUMN(E$1)-2,FALSE))</f>
        <v>18</v>
      </c>
      <c r="F93" s="7">
        <f>IF(VLOOKUP($B$52&amp;$B93,'[20]Lagos State'!$E:$AE,COLUMN(F$1)-2,FALSE)="NULL",0,VLOOKUP($B$52&amp;$B93,'[20]Lagos State'!$E:$AE,COLUMN(F$1)-2,FALSE))</f>
        <v>17</v>
      </c>
      <c r="G93" s="7">
        <f>IF(VLOOKUP($B$52&amp;$B93,'[20]Lagos State'!$E:$AE,COLUMN(G$1)-2,FALSE)="NULL",0,VLOOKUP($B$52&amp;$B93,'[20]Lagos State'!$E:$AE,COLUMN(G$1)-2,FALSE))</f>
        <v>18</v>
      </c>
      <c r="H93" s="7">
        <f>IF(VLOOKUP($B$52&amp;$B93,'[20]Lagos State'!$E:$AE,COLUMN(H$1)-2,FALSE)="NULL",0,VLOOKUP($B$52&amp;$B93,'[20]Lagos State'!$E:$AE,COLUMN(H$1)-2,FALSE))</f>
        <v>15</v>
      </c>
      <c r="I93" s="7">
        <f>IF(VLOOKUP($B$52&amp;$B93,'[20]Lagos State'!$E:$AE,COLUMN(I$1)-2,FALSE)="NULL",0,VLOOKUP($B$52&amp;$B93,'[20]Lagos State'!$E:$AE,COLUMN(I$1)-2,FALSE))</f>
        <v>32</v>
      </c>
      <c r="J93" s="7">
        <f>IF(VLOOKUP($B$52&amp;$B93,'[20]Lagos State'!$E:$AE,COLUMN(J$1)-2,FALSE)="NULL",0,VLOOKUP($B$52&amp;$B93,'[20]Lagos State'!$E:$AE,COLUMN(J$1)-2,FALSE))</f>
        <v>36</v>
      </c>
      <c r="K93" s="7">
        <f>IF(VLOOKUP($B$52&amp;$B93,'[20]Lagos State'!$E:$AE,COLUMN(K$1)-2,FALSE)="NULL",0,VLOOKUP($B$52&amp;$B93,'[20]Lagos State'!$E:$AE,COLUMN(K$1)-2,FALSE))</f>
        <v>40</v>
      </c>
      <c r="L93" s="7">
        <f>IF(VLOOKUP($B$52&amp;$B93,'[20]Lagos State'!$E:$AE,COLUMN(L$1)-2,FALSE)="NULL",0,VLOOKUP($B$52&amp;$B93,'[20]Lagos State'!$E:$AE,COLUMN(L$1)-2,FALSE))</f>
        <v>52</v>
      </c>
      <c r="M93" s="7">
        <f>IF(VLOOKUP($B$52&amp;$B93,'[20]Lagos State'!$E:$AE,COLUMN(M$1)-2,FALSE)="NULL",0,VLOOKUP($B$52&amp;$B93,'[20]Lagos State'!$E:$AE,COLUMN(M$1)-2,FALSE))</f>
        <v>40</v>
      </c>
      <c r="N93" s="7">
        <f>IF(VLOOKUP($B$52&amp;$B93,'[20]Lagos State'!$E:$AE,COLUMN(N$1)-2,FALSE)="NULL",0,VLOOKUP($B$52&amp;$B93,'[20]Lagos State'!$E:$AE,COLUMN(N$1)-2,FALSE))</f>
        <v>50</v>
      </c>
      <c r="O93" s="7">
        <f>IF(VLOOKUP($B$52&amp;$B93,'[20]Lagos State'!$E:$AE,COLUMN(O$1)-2,FALSE)="NULL",0,VLOOKUP($B$52&amp;$B93,'[20]Lagos State'!$E:$AE,COLUMN(O$1)-2,FALSE))</f>
        <v>42</v>
      </c>
      <c r="P93" s="7">
        <f>IF(VLOOKUP($B$52&amp;$B93,'[20]Lagos State'!$E:$AE,COLUMN(P$1)-2,FALSE)="NULL",0,VLOOKUP($B$52&amp;$B93,'[20]Lagos State'!$E:$AE,COLUMN(P$1)-2,FALSE))</f>
        <v>54</v>
      </c>
      <c r="Q93" s="7">
        <f>IF(VLOOKUP($B$52&amp;$B93,'[20]Lagos State'!$E:$AE,COLUMN(Q$1)-2,FALSE)="NULL",0,VLOOKUP($B$52&amp;$B93,'[20]Lagos State'!$E:$AE,COLUMN(Q$1)-2,FALSE))</f>
        <v>40</v>
      </c>
      <c r="R93" s="7">
        <f>IF(VLOOKUP($B$52&amp;$B93,'[20]Lagos State'!$E:$AE,COLUMN(R$1)-2,FALSE)="NULL",0,VLOOKUP($B$52&amp;$B93,'[20]Lagos State'!$E:$AE,COLUMN(R$1)-2,FALSE))</f>
        <v>35</v>
      </c>
      <c r="S93" s="7">
        <f>IF(VLOOKUP($B$52&amp;$B93,'[20]Lagos State'!$E:$AE,COLUMN(S$1)-2,FALSE)="NULL",0,VLOOKUP($B$52&amp;$B93,'[20]Lagos State'!$E:$AE,COLUMN(S$1)-2,FALSE))</f>
        <v>60</v>
      </c>
      <c r="T93" s="7">
        <f>IF(VLOOKUP($B$52&amp;$B93,'[20]Lagos State'!$E:$AE,COLUMN(T$1)-2,FALSE)="NULL",0,VLOOKUP($B$52&amp;$B93,'[20]Lagos State'!$E:$AE,COLUMN(T$1)-2,FALSE))</f>
        <v>47</v>
      </c>
      <c r="U93" s="7">
        <f>IF(VLOOKUP($B$52&amp;$B93,'[20]Lagos State'!$E:$AE,COLUMN(U$1)-2,FALSE)="NULL",0,VLOOKUP($B$52&amp;$B93,'[20]Lagos State'!$E:$AE,COLUMN(U$1)-2,FALSE))</f>
        <v>52</v>
      </c>
      <c r="V93" s="7">
        <f>IF(VLOOKUP($B$52&amp;$B93,'[20]Lagos State'!$E:$AE,COLUMN(V$1)-2,FALSE)="NULL",0,VLOOKUP($B$52&amp;$B93,'[20]Lagos State'!$E:$AE,COLUMN(V$1)-2,FALSE))</f>
        <v>62</v>
      </c>
      <c r="W93" s="7">
        <f>IF(VLOOKUP($B$52&amp;$B93,'[20]Lagos State'!$E:$AE,COLUMN(W$1)-2,FALSE)="NULL",0,VLOOKUP($B$52&amp;$B93,'[20]Lagos State'!$E:$AE,COLUMN(W$1)-2,FALSE))</f>
        <v>48</v>
      </c>
      <c r="X93" s="7">
        <f>IF(VLOOKUP($B$52&amp;$B93,'[20]Lagos State'!$E:$AE,COLUMN(X$1)-2,FALSE)="NULL",0,VLOOKUP($B$52&amp;$B93,'[20]Lagos State'!$E:$AE,COLUMN(X$1)-2,FALSE))</f>
        <v>50</v>
      </c>
      <c r="Y93" s="7">
        <f>IF(VLOOKUP($B$52&amp;$B93,'[20]Lagos State'!$E:$AE,COLUMN(Y$1)-2,FALSE)="NULL",0,VLOOKUP($B$52&amp;$B93,'[20]Lagos State'!$E:$AE,COLUMN(Y$1)-2,FALSE))</f>
        <v>58</v>
      </c>
      <c r="Z93" s="7">
        <f>IF(VLOOKUP($B$52&amp;$B93,'[20]Lagos State'!$E:$AE,COLUMN(Z$1)-2,FALSE)="NULL",0,VLOOKUP($B$52&amp;$B93,'[20]Lagos State'!$E:$AE,COLUMN(Z$1)-2,FALSE))</f>
        <v>52</v>
      </c>
      <c r="AA93" s="7">
        <f>IF(VLOOKUP($B$52&amp;$B93,'[20]Lagos State'!$E:$AE,COLUMN(AA$1)-2,FALSE)="NULL",0,VLOOKUP($B$52&amp;$B93,'[20]Lagos State'!$E:$AE,COLUMN(AA$1)-2,FALSE))</f>
        <v>78</v>
      </c>
      <c r="AB93" s="7">
        <f>IF(VLOOKUP($B$52&amp;$B93,'[20]Lagos State'!$E:$AE,COLUMN(AB$1)-2,FALSE)="NULL",0,VLOOKUP($B$52&amp;$B93,'[20]Lagos State'!$E:$AE,COLUMN(AB$1)-2,FALSE))</f>
        <v>72</v>
      </c>
      <c r="AC93" s="7">
        <f>IF(VLOOKUP($B$52&amp;$B93,'[20]Lagos State'!$E:$AE,COLUMN(AC$1)-2,FALSE)="NULL",0,VLOOKUP($B$52&amp;$B93,'[20]Lagos State'!$E:$AE,COLUMN(AC$1)-2,FALSE))</f>
        <v>74</v>
      </c>
      <c r="AF93" s="7">
        <f t="shared" si="109"/>
        <v>72</v>
      </c>
      <c r="AG93" s="7">
        <f t="shared" si="109"/>
        <v>74</v>
      </c>
      <c r="AH93" s="7">
        <f>VLOOKUP($A$3&amp;$B$52&amp;$B93,'[14]Paga All'!$G$1:$J$3000,4,FALSE)</f>
        <v>48</v>
      </c>
      <c r="AI93" s="7">
        <f>VLOOKUP($A$3&amp;$B$84&amp;$B93,'[15]Paga all'!$F:$G,2,FALSE)</f>
        <v>108</v>
      </c>
      <c r="AJ93" s="7">
        <f>VLOOKUP($A$3&amp;$B$52&amp;$B93,'[16]Paga all'!$F$2:$G$1470,2,FALSE)</f>
        <v>133</v>
      </c>
      <c r="AK93" s="9">
        <f t="shared" ref="AK93:BO93" si="111">IF(ROUND((AJ92+AJ93)*(1+AK86),)&gt;=AK$3*$AD$3,AK$3*$AD$3*AK87,ROUND((AJ92+AJ93)*(1+AK86),)-AK92)</f>
        <v>75</v>
      </c>
      <c r="AL93" s="9">
        <f t="shared" si="111"/>
        <v>78</v>
      </c>
      <c r="AM93" s="9">
        <f t="shared" si="111"/>
        <v>81</v>
      </c>
      <c r="AN93" s="9">
        <f t="shared" si="111"/>
        <v>85</v>
      </c>
      <c r="AO93" s="9">
        <f t="shared" si="111"/>
        <v>88</v>
      </c>
      <c r="AP93" s="9">
        <f t="shared" si="111"/>
        <v>92</v>
      </c>
      <c r="AQ93" s="9">
        <f t="shared" si="111"/>
        <v>95</v>
      </c>
      <c r="AR93" s="9">
        <f t="shared" si="111"/>
        <v>99</v>
      </c>
      <c r="AS93" s="9">
        <f t="shared" si="111"/>
        <v>103</v>
      </c>
      <c r="AT93" s="9">
        <f t="shared" si="111"/>
        <v>107</v>
      </c>
      <c r="AU93" s="9">
        <f t="shared" si="111"/>
        <v>111</v>
      </c>
      <c r="AV93" s="9">
        <f t="shared" si="111"/>
        <v>116</v>
      </c>
      <c r="AW93" s="9">
        <f t="shared" si="111"/>
        <v>121</v>
      </c>
      <c r="AX93" s="9">
        <f t="shared" si="111"/>
        <v>125</v>
      </c>
      <c r="AY93" s="9">
        <f t="shared" si="111"/>
        <v>130</v>
      </c>
      <c r="AZ93" s="9">
        <f t="shared" si="111"/>
        <v>136</v>
      </c>
      <c r="BA93" s="9">
        <f t="shared" si="111"/>
        <v>141</v>
      </c>
      <c r="BB93" s="9">
        <f t="shared" si="111"/>
        <v>147</v>
      </c>
      <c r="BC93" s="9">
        <f t="shared" si="111"/>
        <v>153</v>
      </c>
      <c r="BD93" s="9">
        <f t="shared" si="111"/>
        <v>159</v>
      </c>
      <c r="BE93" s="9">
        <f t="shared" si="111"/>
        <v>165</v>
      </c>
      <c r="BF93" s="9">
        <f t="shared" si="111"/>
        <v>172</v>
      </c>
      <c r="BG93" s="9">
        <f t="shared" si="111"/>
        <v>178</v>
      </c>
      <c r="BH93" s="9">
        <f t="shared" si="111"/>
        <v>186</v>
      </c>
      <c r="BI93" s="9">
        <f t="shared" si="111"/>
        <v>193</v>
      </c>
      <c r="BJ93" s="9">
        <f t="shared" si="111"/>
        <v>201</v>
      </c>
      <c r="BK93" s="9">
        <f t="shared" si="111"/>
        <v>209</v>
      </c>
      <c r="BL93" s="9">
        <f t="shared" si="111"/>
        <v>217</v>
      </c>
      <c r="BM93" s="9">
        <f t="shared" si="111"/>
        <v>226</v>
      </c>
      <c r="BN93" s="9">
        <f t="shared" si="111"/>
        <v>235</v>
      </c>
      <c r="BO93" s="9">
        <f t="shared" si="111"/>
        <v>244</v>
      </c>
    </row>
    <row r="94" spans="2:67" x14ac:dyDescent="0.25">
      <c r="B94" s="292" t="s">
        <v>299</v>
      </c>
      <c r="D94" s="7">
        <f>IF(VLOOKUP($B$52&amp;$B94,'[20]Lagos State'!$E:$AE,COLUMN(D$1)-2,FALSE)="NULL",0,VLOOKUP($B$52&amp;$B94,'[20]Lagos State'!$E:$AE,COLUMN(D$1)-2,FALSE))</f>
        <v>10127</v>
      </c>
      <c r="E94" s="7">
        <f>IF(VLOOKUP($B$52&amp;$B94,'[20]Lagos State'!$E:$AE,COLUMN(E$1)-2,FALSE)="NULL",0,VLOOKUP($B$52&amp;$B94,'[20]Lagos State'!$E:$AE,COLUMN(E$1)-2,FALSE))</f>
        <v>9563</v>
      </c>
      <c r="F94" s="7">
        <f>IF(VLOOKUP($B$52&amp;$B94,'[20]Lagos State'!$E:$AE,COLUMN(F$1)-2,FALSE)="NULL",0,VLOOKUP($B$52&amp;$B94,'[20]Lagos State'!$E:$AE,COLUMN(F$1)-2,FALSE))</f>
        <v>14051</v>
      </c>
      <c r="G94" s="7">
        <f>IF(VLOOKUP($B$52&amp;$B94,'[20]Lagos State'!$E:$AE,COLUMN(G$1)-2,FALSE)="NULL",0,VLOOKUP($B$52&amp;$B94,'[20]Lagos State'!$E:$AE,COLUMN(G$1)-2,FALSE))</f>
        <v>16581</v>
      </c>
      <c r="H94" s="7">
        <f>IF(VLOOKUP($B$52&amp;$B94,'[20]Lagos State'!$E:$AE,COLUMN(H$1)-2,FALSE)="NULL",0,VLOOKUP($B$52&amp;$B94,'[20]Lagos State'!$E:$AE,COLUMN(H$1)-2,FALSE))</f>
        <v>23997</v>
      </c>
      <c r="I94" s="7">
        <f>IF(VLOOKUP($B$52&amp;$B94,'[20]Lagos State'!$E:$AE,COLUMN(I$1)-2,FALSE)="NULL",0,VLOOKUP($B$52&amp;$B94,'[20]Lagos State'!$E:$AE,COLUMN(I$1)-2,FALSE))</f>
        <v>27838</v>
      </c>
      <c r="J94" s="7">
        <f>IF(VLOOKUP($B$52&amp;$B94,'[20]Lagos State'!$E:$AE,COLUMN(J$1)-2,FALSE)="NULL",0,VLOOKUP($B$52&amp;$B94,'[20]Lagos State'!$E:$AE,COLUMN(J$1)-2,FALSE))</f>
        <v>28494</v>
      </c>
      <c r="K94" s="7">
        <f>IF(VLOOKUP($B$52&amp;$B94,'[20]Lagos State'!$E:$AE,COLUMN(K$1)-2,FALSE)="NULL",0,VLOOKUP($B$52&amp;$B94,'[20]Lagos State'!$E:$AE,COLUMN(K$1)-2,FALSE))</f>
        <v>24805</v>
      </c>
      <c r="L94" s="7">
        <f>IF(VLOOKUP($B$52&amp;$B94,'[20]Lagos State'!$E:$AE,COLUMN(L$1)-2,FALSE)="NULL",0,VLOOKUP($B$52&amp;$B94,'[20]Lagos State'!$E:$AE,COLUMN(L$1)-2,FALSE))</f>
        <v>27997</v>
      </c>
      <c r="M94" s="7">
        <f>IF(VLOOKUP($B$52&amp;$B94,'[20]Lagos State'!$E:$AE,COLUMN(M$1)-2,FALSE)="NULL",0,VLOOKUP($B$52&amp;$B94,'[20]Lagos State'!$E:$AE,COLUMN(M$1)-2,FALSE))</f>
        <v>37652</v>
      </c>
      <c r="N94" s="7">
        <f>IF(VLOOKUP($B$52&amp;$B94,'[20]Lagos State'!$E:$AE,COLUMN(N$1)-2,FALSE)="NULL",0,VLOOKUP($B$52&amp;$B94,'[20]Lagos State'!$E:$AE,COLUMN(N$1)-2,FALSE))</f>
        <v>37695</v>
      </c>
      <c r="O94" s="7">
        <f>IF(VLOOKUP($B$52&amp;$B94,'[20]Lagos State'!$E:$AE,COLUMN(O$1)-2,FALSE)="NULL",0,VLOOKUP($B$52&amp;$B94,'[20]Lagos State'!$E:$AE,COLUMN(O$1)-2,FALSE))</f>
        <v>52722</v>
      </c>
      <c r="P94" s="7">
        <f>IF(VLOOKUP($B$52&amp;$B94,'[20]Lagos State'!$E:$AE,COLUMN(P$1)-2,FALSE)="NULL",0,VLOOKUP($B$52&amp;$B94,'[20]Lagos State'!$E:$AE,COLUMN(P$1)-2,FALSE))</f>
        <v>46303</v>
      </c>
      <c r="Q94" s="7">
        <f>IF(VLOOKUP($B$52&amp;$B94,'[20]Lagos State'!$E:$AE,COLUMN(Q$1)-2,FALSE)="NULL",0,VLOOKUP($B$52&amp;$B94,'[20]Lagos State'!$E:$AE,COLUMN(Q$1)-2,FALSE))</f>
        <v>49059</v>
      </c>
      <c r="R94" s="7">
        <f>IF(VLOOKUP($B$52&amp;$B94,'[20]Lagos State'!$E:$AE,COLUMN(R$1)-2,FALSE)="NULL",0,VLOOKUP($B$52&amp;$B94,'[20]Lagos State'!$E:$AE,COLUMN(R$1)-2,FALSE))</f>
        <v>52789</v>
      </c>
      <c r="S94" s="7">
        <f>IF(VLOOKUP($B$52&amp;$B94,'[20]Lagos State'!$E:$AE,COLUMN(S$1)-2,FALSE)="NULL",0,VLOOKUP($B$52&amp;$B94,'[20]Lagos State'!$E:$AE,COLUMN(S$1)-2,FALSE))</f>
        <v>47074</v>
      </c>
      <c r="T94" s="7">
        <f>IF(VLOOKUP($B$52&amp;$B94,'[20]Lagos State'!$E:$AE,COLUMN(T$1)-2,FALSE)="NULL",0,VLOOKUP($B$52&amp;$B94,'[20]Lagos State'!$E:$AE,COLUMN(T$1)-2,FALSE))</f>
        <v>52249</v>
      </c>
      <c r="U94" s="7">
        <f>IF(VLOOKUP($B$52&amp;$B94,'[20]Lagos State'!$E:$AE,COLUMN(U$1)-2,FALSE)="NULL",0,VLOOKUP($B$52&amp;$B94,'[20]Lagos State'!$E:$AE,COLUMN(U$1)-2,FALSE))</f>
        <v>57425</v>
      </c>
      <c r="V94" s="7">
        <f>IF(VLOOKUP($B$52&amp;$B94,'[20]Lagos State'!$E:$AE,COLUMN(V$1)-2,FALSE)="NULL",0,VLOOKUP($B$52&amp;$B94,'[20]Lagos State'!$E:$AE,COLUMN(V$1)-2,FALSE))</f>
        <v>62154</v>
      </c>
      <c r="W94" s="7">
        <f>IF(VLOOKUP($B$52&amp;$B94,'[20]Lagos State'!$E:$AE,COLUMN(W$1)-2,FALSE)="NULL",0,VLOOKUP($B$52&amp;$B94,'[20]Lagos State'!$E:$AE,COLUMN(W$1)-2,FALSE))</f>
        <v>70370</v>
      </c>
      <c r="X94" s="7">
        <f>IF(VLOOKUP($B$52&amp;$B94,'[20]Lagos State'!$E:$AE,COLUMN(X$1)-2,FALSE)="NULL",0,VLOOKUP($B$52&amp;$B94,'[20]Lagos State'!$E:$AE,COLUMN(X$1)-2,FALSE))</f>
        <v>68308</v>
      </c>
      <c r="Y94" s="7">
        <f>IF(VLOOKUP($B$52&amp;$B94,'[20]Lagos State'!$E:$AE,COLUMN(Y$1)-2,FALSE)="NULL",0,VLOOKUP($B$52&amp;$B94,'[20]Lagos State'!$E:$AE,COLUMN(Y$1)-2,FALSE))</f>
        <v>70133</v>
      </c>
      <c r="Z94" s="7">
        <f>IF(VLOOKUP($B$52&amp;$B94,'[20]Lagos State'!$E:$AE,COLUMN(Z$1)-2,FALSE)="NULL",0,VLOOKUP($B$52&amp;$B94,'[20]Lagos State'!$E:$AE,COLUMN(Z$1)-2,FALSE))</f>
        <v>65477</v>
      </c>
      <c r="AA94" s="7">
        <f>IF(VLOOKUP($B$52&amp;$B94,'[20]Lagos State'!$E:$AE,COLUMN(AA$1)-2,FALSE)="NULL",0,VLOOKUP($B$52&amp;$B94,'[20]Lagos State'!$E:$AE,COLUMN(AA$1)-2,FALSE))</f>
        <v>109236</v>
      </c>
      <c r="AB94" s="7">
        <f>IF(VLOOKUP($B$52&amp;$B94,'[20]Lagos State'!$E:$AE,COLUMN(AB$1)-2,FALSE)="NULL",0,VLOOKUP($B$52&amp;$B94,'[20]Lagos State'!$E:$AE,COLUMN(AB$1)-2,FALSE))</f>
        <v>112463</v>
      </c>
      <c r="AC94" s="7">
        <f>IF(VLOOKUP($B$52&amp;$B94,'[20]Lagos State'!$E:$AE,COLUMN(AC$1)-2,FALSE)="NULL",0,VLOOKUP($B$52&amp;$B94,'[20]Lagos State'!$E:$AE,COLUMN(AC$1)-2,FALSE))</f>
        <v>104088</v>
      </c>
      <c r="AF94" s="7">
        <f t="shared" si="109"/>
        <v>112463</v>
      </c>
      <c r="AG94" s="7">
        <f t="shared" si="109"/>
        <v>104088</v>
      </c>
      <c r="AH94" s="7">
        <f>VLOOKUP($A$3&amp;$B$52&amp;$B94,'[14]Paga All'!$G$1:$J$3000,4,FALSE)</f>
        <v>149741</v>
      </c>
      <c r="AI94" s="7">
        <f>VLOOKUP($A$3&amp;$B$84&amp;$B94,'[15]Paga all'!$F:$G,2,FALSE)</f>
        <v>92676</v>
      </c>
      <c r="AJ94" s="7">
        <f>VLOOKUP($A$3&amp;$B$52&amp;$B94,'[16]Paga all'!$F$2:$G$1470,2,FALSE)</f>
        <v>54542</v>
      </c>
      <c r="AK94" s="9">
        <f t="shared" ref="AK94:BO94" si="112">ROUND(AK92*AK88,)</f>
        <v>170676</v>
      </c>
      <c r="AL94" s="9">
        <f t="shared" si="112"/>
        <v>188300</v>
      </c>
      <c r="AM94" s="9">
        <f t="shared" si="112"/>
        <v>195860</v>
      </c>
      <c r="AN94" s="9">
        <f t="shared" si="112"/>
        <v>203560</v>
      </c>
      <c r="AO94" s="9">
        <f t="shared" si="112"/>
        <v>211820</v>
      </c>
      <c r="AP94" s="9">
        <f t="shared" si="112"/>
        <v>220220</v>
      </c>
      <c r="AQ94" s="9">
        <f t="shared" si="112"/>
        <v>229180</v>
      </c>
      <c r="AR94" s="9">
        <f t="shared" si="112"/>
        <v>238280</v>
      </c>
      <c r="AS94" s="9">
        <f t="shared" si="112"/>
        <v>247800</v>
      </c>
      <c r="AT94" s="9">
        <f t="shared" si="112"/>
        <v>257740</v>
      </c>
      <c r="AU94" s="9">
        <f t="shared" si="112"/>
        <v>268100</v>
      </c>
      <c r="AV94" s="9">
        <f t="shared" si="112"/>
        <v>278740</v>
      </c>
      <c r="AW94" s="9">
        <f t="shared" si="112"/>
        <v>289800</v>
      </c>
      <c r="AX94" s="9">
        <f t="shared" si="112"/>
        <v>301560</v>
      </c>
      <c r="AY94" s="9">
        <f t="shared" si="112"/>
        <v>313600</v>
      </c>
      <c r="AZ94" s="9">
        <f t="shared" si="112"/>
        <v>326060</v>
      </c>
      <c r="BA94" s="9">
        <f t="shared" si="112"/>
        <v>339220</v>
      </c>
      <c r="BB94" s="9">
        <f t="shared" si="112"/>
        <v>352800</v>
      </c>
      <c r="BC94" s="9">
        <f t="shared" si="112"/>
        <v>372182</v>
      </c>
      <c r="BD94" s="9">
        <f t="shared" si="112"/>
        <v>387092</v>
      </c>
      <c r="BE94" s="9">
        <f t="shared" si="112"/>
        <v>402570</v>
      </c>
      <c r="BF94" s="9">
        <f t="shared" si="112"/>
        <v>418616</v>
      </c>
      <c r="BG94" s="9">
        <f t="shared" si="112"/>
        <v>435514</v>
      </c>
      <c r="BH94" s="9">
        <f t="shared" si="112"/>
        <v>452838</v>
      </c>
      <c r="BI94" s="9">
        <f t="shared" si="112"/>
        <v>471014</v>
      </c>
      <c r="BJ94" s="9">
        <f t="shared" si="112"/>
        <v>489758</v>
      </c>
      <c r="BK94" s="9">
        <f t="shared" si="112"/>
        <v>509354</v>
      </c>
      <c r="BL94" s="9">
        <f t="shared" si="112"/>
        <v>529802</v>
      </c>
      <c r="BM94" s="9">
        <f t="shared" si="112"/>
        <v>550960</v>
      </c>
      <c r="BN94" s="9">
        <f t="shared" si="112"/>
        <v>572970</v>
      </c>
      <c r="BO94" s="9">
        <f t="shared" si="112"/>
        <v>595974</v>
      </c>
    </row>
    <row r="95" spans="2:67" x14ac:dyDescent="0.25">
      <c r="B95" s="292" t="s">
        <v>300</v>
      </c>
      <c r="D95" s="7">
        <f>IF(VLOOKUP($B$52&amp;$B95,'[20]Lagos State'!$E:$AE,COLUMN(D$1)-2,FALSE)="NULL",0,VLOOKUP($B$52&amp;$B95,'[20]Lagos State'!$E:$AE,COLUMN(D$1)-2,FALSE))</f>
        <v>15997200</v>
      </c>
      <c r="E95" s="7">
        <f>IF(VLOOKUP($B$52&amp;$B95,'[20]Lagos State'!$E:$AE,COLUMN(E$1)-2,FALSE)="NULL",0,VLOOKUP($B$52&amp;$B95,'[20]Lagos State'!$E:$AE,COLUMN(E$1)-2,FALSE))</f>
        <v>15177300</v>
      </c>
      <c r="F95" s="7">
        <f>IF(VLOOKUP($B$52&amp;$B95,'[20]Lagos State'!$E:$AE,COLUMN(F$1)-2,FALSE)="NULL",0,VLOOKUP($B$52&amp;$B95,'[20]Lagos State'!$E:$AE,COLUMN(F$1)-2,FALSE))</f>
        <v>22458020</v>
      </c>
      <c r="G95" s="7">
        <f>IF(VLOOKUP($B$52&amp;$B95,'[20]Lagos State'!$E:$AE,COLUMN(G$1)-2,FALSE)="NULL",0,VLOOKUP($B$52&amp;$B95,'[20]Lagos State'!$E:$AE,COLUMN(G$1)-2,FALSE))</f>
        <v>26469300</v>
      </c>
      <c r="H95" s="7">
        <f>IF(VLOOKUP($B$52&amp;$B95,'[20]Lagos State'!$E:$AE,COLUMN(H$1)-2,FALSE)="NULL",0,VLOOKUP($B$52&amp;$B95,'[20]Lagos State'!$E:$AE,COLUMN(H$1)-2,FALSE))</f>
        <v>38124030</v>
      </c>
      <c r="I95" s="7">
        <f>IF(VLOOKUP($B$52&amp;$B95,'[20]Lagos State'!$E:$AE,COLUMN(I$1)-2,FALSE)="NULL",0,VLOOKUP($B$52&amp;$B95,'[20]Lagos State'!$E:$AE,COLUMN(I$1)-2,FALSE))</f>
        <v>43958513</v>
      </c>
      <c r="J95" s="7">
        <f>IF(VLOOKUP($B$52&amp;$B95,'[20]Lagos State'!$E:$AE,COLUMN(J$1)-2,FALSE)="NULL",0,VLOOKUP($B$52&amp;$B95,'[20]Lagos State'!$E:$AE,COLUMN(J$1)-2,FALSE))</f>
        <v>44784166</v>
      </c>
      <c r="K95" s="7">
        <f>IF(VLOOKUP($B$52&amp;$B95,'[20]Lagos State'!$E:$AE,COLUMN(K$1)-2,FALSE)="NULL",0,VLOOKUP($B$52&amp;$B95,'[20]Lagos State'!$E:$AE,COLUMN(K$1)-2,FALSE))</f>
        <v>38848580</v>
      </c>
      <c r="L95" s="7">
        <f>IF(VLOOKUP($B$52&amp;$B95,'[20]Lagos State'!$E:$AE,COLUMN(L$1)-2,FALSE)="NULL",0,VLOOKUP($B$52&amp;$B95,'[20]Lagos State'!$E:$AE,COLUMN(L$1)-2,FALSE))</f>
        <v>43751518</v>
      </c>
      <c r="M95" s="7">
        <f>IF(VLOOKUP($B$52&amp;$B95,'[20]Lagos State'!$E:$AE,COLUMN(M$1)-2,FALSE)="NULL",0,VLOOKUP($B$52&amp;$B95,'[20]Lagos State'!$E:$AE,COLUMN(M$1)-2,FALSE))</f>
        <v>58745440</v>
      </c>
      <c r="N95" s="7">
        <f>IF(VLOOKUP($B$52&amp;$B95,'[20]Lagos State'!$E:$AE,COLUMN(N$1)-2,FALSE)="NULL",0,VLOOKUP($B$52&amp;$B95,'[20]Lagos State'!$E:$AE,COLUMN(N$1)-2,FALSE))</f>
        <v>59261019</v>
      </c>
      <c r="O95" s="7">
        <f>IF(VLOOKUP($B$52&amp;$B95,'[20]Lagos State'!$E:$AE,COLUMN(O$1)-2,FALSE)="NULL",0,VLOOKUP($B$52&amp;$B95,'[20]Lagos State'!$E:$AE,COLUMN(O$1)-2,FALSE))</f>
        <v>82092520.030000001</v>
      </c>
      <c r="P95" s="7">
        <f>IF(VLOOKUP($B$52&amp;$B95,'[20]Lagos State'!$E:$AE,COLUMN(P$1)-2,FALSE)="NULL",0,VLOOKUP($B$52&amp;$B95,'[20]Lagos State'!$E:$AE,COLUMN(P$1)-2,FALSE))</f>
        <v>72129005</v>
      </c>
      <c r="Q95" s="7">
        <f>IF(VLOOKUP($B$52&amp;$B95,'[20]Lagos State'!$E:$AE,COLUMN(Q$1)-2,FALSE)="NULL",0,VLOOKUP($B$52&amp;$B95,'[20]Lagos State'!$E:$AE,COLUMN(Q$1)-2,FALSE))</f>
        <v>76645130</v>
      </c>
      <c r="R95" s="7">
        <f>IF(VLOOKUP($B$52&amp;$B95,'[20]Lagos State'!$E:$AE,COLUMN(R$1)-2,FALSE)="NULL",0,VLOOKUP($B$52&amp;$B95,'[20]Lagos State'!$E:$AE,COLUMN(R$1)-2,FALSE))</f>
        <v>82649826</v>
      </c>
      <c r="S95" s="7">
        <f>IF(VLOOKUP($B$52&amp;$B95,'[20]Lagos State'!$E:$AE,COLUMN(S$1)-2,FALSE)="NULL",0,VLOOKUP($B$52&amp;$B95,'[20]Lagos State'!$E:$AE,COLUMN(S$1)-2,FALSE))</f>
        <v>72820643</v>
      </c>
      <c r="T95" s="7">
        <f>IF(VLOOKUP($B$52&amp;$B95,'[20]Lagos State'!$E:$AE,COLUMN(T$1)-2,FALSE)="NULL",0,VLOOKUP($B$52&amp;$B95,'[20]Lagos State'!$E:$AE,COLUMN(T$1)-2,FALSE))</f>
        <v>80473474</v>
      </c>
      <c r="U95" s="7">
        <f>IF(VLOOKUP($B$52&amp;$B95,'[20]Lagos State'!$E:$AE,COLUMN(U$1)-2,FALSE)="NULL",0,VLOOKUP($B$52&amp;$B95,'[20]Lagos State'!$E:$AE,COLUMN(U$1)-2,FALSE))</f>
        <v>87968302.5</v>
      </c>
      <c r="V95" s="7">
        <f>IF(VLOOKUP($B$52&amp;$B95,'[20]Lagos State'!$E:$AE,COLUMN(V$1)-2,FALSE)="NULL",0,VLOOKUP($B$52&amp;$B95,'[20]Lagos State'!$E:$AE,COLUMN(V$1)-2,FALSE))</f>
        <v>94111933.5</v>
      </c>
      <c r="W95" s="7">
        <f>IF(VLOOKUP($B$52&amp;$B95,'[20]Lagos State'!$E:$AE,COLUMN(W$1)-2,FALSE)="NULL",0,VLOOKUP($B$52&amp;$B95,'[20]Lagos State'!$E:$AE,COLUMN(W$1)-2,FALSE))</f>
        <v>107138754</v>
      </c>
      <c r="X95" s="7">
        <f>IF(VLOOKUP($B$52&amp;$B95,'[20]Lagos State'!$E:$AE,COLUMN(X$1)-2,FALSE)="NULL",0,VLOOKUP($B$52&amp;$B95,'[20]Lagos State'!$E:$AE,COLUMN(X$1)-2,FALSE))</f>
        <v>103571360.5</v>
      </c>
      <c r="Y95" s="7">
        <f>IF(VLOOKUP($B$52&amp;$B95,'[20]Lagos State'!$E:$AE,COLUMN(Y$1)-2,FALSE)="NULL",0,VLOOKUP($B$52&amp;$B95,'[20]Lagos State'!$E:$AE,COLUMN(Y$1)-2,FALSE))</f>
        <v>105467793</v>
      </c>
      <c r="Z95" s="7">
        <f>IF(VLOOKUP($B$52&amp;$B95,'[20]Lagos State'!$E:$AE,COLUMN(Z$1)-2,FALSE)="NULL",0,VLOOKUP($B$52&amp;$B95,'[20]Lagos State'!$E:$AE,COLUMN(Z$1)-2,FALSE))</f>
        <v>99287276</v>
      </c>
      <c r="AA95" s="7">
        <f>IF(VLOOKUP($B$52&amp;$B95,'[20]Lagos State'!$E:$AE,COLUMN(AA$1)-2,FALSE)="NULL",0,VLOOKUP($B$52&amp;$B95,'[20]Lagos State'!$E:$AE,COLUMN(AA$1)-2,FALSE))</f>
        <v>166947088</v>
      </c>
      <c r="AB95" s="7">
        <f>IF(VLOOKUP($B$52&amp;$B95,'[20]Lagos State'!$E:$AE,COLUMN(AB$1)-2,FALSE)="NULL",0,VLOOKUP($B$52&amp;$B95,'[20]Lagos State'!$E:$AE,COLUMN(AB$1)-2,FALSE))</f>
        <v>166645206</v>
      </c>
      <c r="AC95" s="7">
        <f>IF(VLOOKUP($B$52&amp;$B95,'[20]Lagos State'!$E:$AE,COLUMN(AC$1)-2,FALSE)="NULL",0,VLOOKUP($B$52&amp;$B95,'[20]Lagos State'!$E:$AE,COLUMN(AC$1)-2,FALSE))</f>
        <v>154161650</v>
      </c>
      <c r="AF95" s="7">
        <f t="shared" si="109"/>
        <v>166645206</v>
      </c>
      <c r="AG95" s="7">
        <f t="shared" si="109"/>
        <v>154161650</v>
      </c>
      <c r="AH95" s="7">
        <f>VLOOKUP($A$3&amp;$B$52&amp;$B95,'[14]Paga All'!$G$1:$J$3000,4,FALSE)</f>
        <v>224024747</v>
      </c>
      <c r="AI95" s="7">
        <f>VLOOKUP($A$3&amp;$B$84&amp;$B95,'[15]Paga all'!$F:$G,2,FALSE)</f>
        <v>160165085</v>
      </c>
      <c r="AJ95" s="7">
        <f>VLOOKUP($A$3&amp;$B$52&amp;$B95,'[16]Paga all'!$F$2:$G$1470,2,FALSE)</f>
        <v>96656009</v>
      </c>
      <c r="AK95" s="9">
        <f t="shared" ref="AK95:BO95" si="113">AK94*$AD96</f>
        <v>259424498.97578603</v>
      </c>
      <c r="AL95" s="9">
        <f t="shared" si="113"/>
        <v>286212667.02489221</v>
      </c>
      <c r="AM95" s="9">
        <f t="shared" si="113"/>
        <v>297703733.21027827</v>
      </c>
      <c r="AN95" s="9">
        <f t="shared" si="113"/>
        <v>309407596.91761583</v>
      </c>
      <c r="AO95" s="9">
        <f t="shared" si="113"/>
        <v>321962650.71275979</v>
      </c>
      <c r="AP95" s="9">
        <f t="shared" si="113"/>
        <v>334730502.02985537</v>
      </c>
      <c r="AQ95" s="9">
        <f t="shared" si="113"/>
        <v>348349543.43475729</v>
      </c>
      <c r="AR95" s="9">
        <f t="shared" si="113"/>
        <v>362181382.36161083</v>
      </c>
      <c r="AS95" s="9">
        <f t="shared" si="113"/>
        <v>376651613.85431916</v>
      </c>
      <c r="AT95" s="9">
        <f t="shared" si="113"/>
        <v>391760237.91288227</v>
      </c>
      <c r="AU95" s="9">
        <f t="shared" si="113"/>
        <v>407507254.53730011</v>
      </c>
      <c r="AV95" s="9">
        <f t="shared" si="113"/>
        <v>423679866.20562112</v>
      </c>
      <c r="AW95" s="9">
        <f t="shared" si="113"/>
        <v>440490870.43979698</v>
      </c>
      <c r="AX95" s="9">
        <f t="shared" si="113"/>
        <v>458365862.28373075</v>
      </c>
      <c r="AY95" s="9">
        <f t="shared" si="113"/>
        <v>476666449.17156774</v>
      </c>
      <c r="AZ95" s="9">
        <f t="shared" si="113"/>
        <v>495605428.62525952</v>
      </c>
      <c r="BA95" s="9">
        <f t="shared" si="113"/>
        <v>515608395.6887092</v>
      </c>
      <c r="BB95" s="9">
        <f t="shared" si="113"/>
        <v>536249755.31801373</v>
      </c>
      <c r="BC95" s="9">
        <f t="shared" si="113"/>
        <v>565710052.24991202</v>
      </c>
      <c r="BD95" s="9">
        <f t="shared" si="113"/>
        <v>588372988.33775675</v>
      </c>
      <c r="BE95" s="9">
        <f t="shared" si="113"/>
        <v>611899274.37180495</v>
      </c>
      <c r="BF95" s="9">
        <f t="shared" si="113"/>
        <v>636288910.35205674</v>
      </c>
      <c r="BG95" s="9">
        <f t="shared" si="113"/>
        <v>661973571.25161397</v>
      </c>
      <c r="BH95" s="9">
        <f t="shared" si="113"/>
        <v>688305744.61082399</v>
      </c>
      <c r="BI95" s="9">
        <f t="shared" si="113"/>
        <v>715932942.88933933</v>
      </c>
      <c r="BJ95" s="9">
        <f t="shared" si="113"/>
        <v>744423491.11405826</v>
      </c>
      <c r="BK95" s="9">
        <f t="shared" si="113"/>
        <v>774209064.25808263</v>
      </c>
      <c r="BL95" s="9">
        <f t="shared" si="113"/>
        <v>805289662.32141244</v>
      </c>
      <c r="BM95" s="9">
        <f t="shared" si="113"/>
        <v>837449447.81749666</v>
      </c>
      <c r="BN95" s="9">
        <f t="shared" si="113"/>
        <v>870904258.23288643</v>
      </c>
      <c r="BO95" s="9">
        <f t="shared" si="113"/>
        <v>905869931.05413234</v>
      </c>
    </row>
    <row r="96" spans="2:67" x14ac:dyDescent="0.25">
      <c r="B96" s="292" t="s">
        <v>301</v>
      </c>
      <c r="D96" s="7">
        <f>IF(VLOOKUP($B$52&amp;$B96,'[20]Lagos State'!$E:$AE,COLUMN(D$1)-2,FALSE)="NULL",0,VLOOKUP($B$52&amp;$B96,'[20]Lagos State'!$E:$AE,COLUMN(D$1)-2,FALSE))</f>
        <v>1579.66</v>
      </c>
      <c r="E96" s="7">
        <f>IF(VLOOKUP($B$52&amp;$B96,'[20]Lagos State'!$E:$AE,COLUMN(E$1)-2,FALSE)="NULL",0,VLOOKUP($B$52&amp;$B96,'[20]Lagos State'!$E:$AE,COLUMN(E$1)-2,FALSE))</f>
        <v>1587.09</v>
      </c>
      <c r="F96" s="7">
        <f>IF(VLOOKUP($B$52&amp;$B96,'[20]Lagos State'!$E:$AE,COLUMN(F$1)-2,FALSE)="NULL",0,VLOOKUP($B$52&amp;$B96,'[20]Lagos State'!$E:$AE,COLUMN(F$1)-2,FALSE))</f>
        <v>1598.32</v>
      </c>
      <c r="G96" s="7">
        <f>IF(VLOOKUP($B$52&amp;$B96,'[20]Lagos State'!$E:$AE,COLUMN(G$1)-2,FALSE)="NULL",0,VLOOKUP($B$52&amp;$B96,'[20]Lagos State'!$E:$AE,COLUMN(G$1)-2,FALSE))</f>
        <v>1596.36</v>
      </c>
      <c r="H96" s="7">
        <f>IF(VLOOKUP($B$52&amp;$B96,'[20]Lagos State'!$E:$AE,COLUMN(H$1)-2,FALSE)="NULL",0,VLOOKUP($B$52&amp;$B96,'[20]Lagos State'!$E:$AE,COLUMN(H$1)-2,FALSE))</f>
        <v>1588.7</v>
      </c>
      <c r="I96" s="7">
        <f>IF(VLOOKUP($B$52&amp;$B96,'[20]Lagos State'!$E:$AE,COLUMN(I$1)-2,FALSE)="NULL",0,VLOOKUP($B$52&amp;$B96,'[20]Lagos State'!$E:$AE,COLUMN(I$1)-2,FALSE))</f>
        <v>1579.08</v>
      </c>
      <c r="J96" s="7">
        <f>IF(VLOOKUP($B$52&amp;$B96,'[20]Lagos State'!$E:$AE,COLUMN(J$1)-2,FALSE)="NULL",0,VLOOKUP($B$52&amp;$B96,'[20]Lagos State'!$E:$AE,COLUMN(J$1)-2,FALSE))</f>
        <v>1571.71</v>
      </c>
      <c r="K96" s="7">
        <f>IF(VLOOKUP($B$52&amp;$B96,'[20]Lagos State'!$E:$AE,COLUMN(K$1)-2,FALSE)="NULL",0,VLOOKUP($B$52&amp;$B96,'[20]Lagos State'!$E:$AE,COLUMN(K$1)-2,FALSE))</f>
        <v>1566.16</v>
      </c>
      <c r="L96" s="7">
        <f>IF(VLOOKUP($B$52&amp;$B96,'[20]Lagos State'!$E:$AE,COLUMN(L$1)-2,FALSE)="NULL",0,VLOOKUP($B$52&amp;$B96,'[20]Lagos State'!$E:$AE,COLUMN(L$1)-2,FALSE))</f>
        <v>1562.72</v>
      </c>
      <c r="M96" s="7">
        <f>IF(VLOOKUP($B$52&amp;$B96,'[20]Lagos State'!$E:$AE,COLUMN(M$1)-2,FALSE)="NULL",0,VLOOKUP($B$52&amp;$B96,'[20]Lagos State'!$E:$AE,COLUMN(M$1)-2,FALSE))</f>
        <v>1560.22</v>
      </c>
      <c r="N96" s="7">
        <f>IF(VLOOKUP($B$52&amp;$B96,'[20]Lagos State'!$E:$AE,COLUMN(N$1)-2,FALSE)="NULL",0,VLOOKUP($B$52&amp;$B96,'[20]Lagos State'!$E:$AE,COLUMN(N$1)-2,FALSE))</f>
        <v>1572.12</v>
      </c>
      <c r="O96" s="7">
        <f>IF(VLOOKUP($B$52&amp;$B96,'[20]Lagos State'!$E:$AE,COLUMN(O$1)-2,FALSE)="NULL",0,VLOOKUP($B$52&amp;$B96,'[20]Lagos State'!$E:$AE,COLUMN(O$1)-2,FALSE))</f>
        <v>1557.08</v>
      </c>
      <c r="P96" s="7">
        <f>IF(VLOOKUP($B$52&amp;$B96,'[20]Lagos State'!$E:$AE,COLUMN(P$1)-2,FALSE)="NULL",0,VLOOKUP($B$52&amp;$B96,'[20]Lagos State'!$E:$AE,COLUMN(P$1)-2,FALSE))</f>
        <v>1557.76</v>
      </c>
      <c r="Q96" s="7">
        <f>IF(VLOOKUP($B$52&amp;$B96,'[20]Lagos State'!$E:$AE,COLUMN(Q$1)-2,FALSE)="NULL",0,VLOOKUP($B$52&amp;$B96,'[20]Lagos State'!$E:$AE,COLUMN(Q$1)-2,FALSE))</f>
        <v>1562.31</v>
      </c>
      <c r="R96" s="7">
        <f>IF(VLOOKUP($B$52&amp;$B96,'[20]Lagos State'!$E:$AE,COLUMN(R$1)-2,FALSE)="NULL",0,VLOOKUP($B$52&amp;$B96,'[20]Lagos State'!$E:$AE,COLUMN(R$1)-2,FALSE))</f>
        <v>1565.66</v>
      </c>
      <c r="S96" s="7">
        <f>IF(VLOOKUP($B$52&amp;$B96,'[20]Lagos State'!$E:$AE,COLUMN(S$1)-2,FALSE)="NULL",0,VLOOKUP($B$52&amp;$B96,'[20]Lagos State'!$E:$AE,COLUMN(S$1)-2,FALSE))</f>
        <v>1546.94</v>
      </c>
      <c r="T96" s="7">
        <f>IF(VLOOKUP($B$52&amp;$B96,'[20]Lagos State'!$E:$AE,COLUMN(T$1)-2,FALSE)="NULL",0,VLOOKUP($B$52&amp;$B96,'[20]Lagos State'!$E:$AE,COLUMN(T$1)-2,FALSE))</f>
        <v>1540.19</v>
      </c>
      <c r="U96" s="7">
        <f>IF(VLOOKUP($B$52&amp;$B96,'[20]Lagos State'!$E:$AE,COLUMN(U$1)-2,FALSE)="NULL",0,VLOOKUP($B$52&amp;$B96,'[20]Lagos State'!$E:$AE,COLUMN(U$1)-2,FALSE))</f>
        <v>1531.88</v>
      </c>
      <c r="V96" s="7">
        <f>IF(VLOOKUP($B$52&amp;$B96,'[20]Lagos State'!$E:$AE,COLUMN(V$1)-2,FALSE)="NULL",0,VLOOKUP($B$52&amp;$B96,'[20]Lagos State'!$E:$AE,COLUMN(V$1)-2,FALSE))</f>
        <v>1514.17</v>
      </c>
      <c r="W96" s="7">
        <f>IF(VLOOKUP($B$52&amp;$B96,'[20]Lagos State'!$E:$AE,COLUMN(W$1)-2,FALSE)="NULL",0,VLOOKUP($B$52&amp;$B96,'[20]Lagos State'!$E:$AE,COLUMN(W$1)-2,FALSE))</f>
        <v>1522.51</v>
      </c>
      <c r="X96" s="7">
        <f>IF(VLOOKUP($B$52&amp;$B96,'[20]Lagos State'!$E:$AE,COLUMN(X$1)-2,FALSE)="NULL",0,VLOOKUP($B$52&amp;$B96,'[20]Lagos State'!$E:$AE,COLUMN(X$1)-2,FALSE))</f>
        <v>1516.24</v>
      </c>
      <c r="Y96" s="7">
        <f>IF(VLOOKUP($B$52&amp;$B96,'[20]Lagos State'!$E:$AE,COLUMN(Y$1)-2,FALSE)="NULL",0,VLOOKUP($B$52&amp;$B96,'[20]Lagos State'!$E:$AE,COLUMN(Y$1)-2,FALSE))</f>
        <v>1503.83</v>
      </c>
      <c r="Z96" s="7">
        <f>IF(VLOOKUP($B$52&amp;$B96,'[20]Lagos State'!$E:$AE,COLUMN(Z$1)-2,FALSE)="NULL",0,VLOOKUP($B$52&amp;$B96,'[20]Lagos State'!$E:$AE,COLUMN(Z$1)-2,FALSE))</f>
        <v>1516.37</v>
      </c>
      <c r="AA96" s="7">
        <f>IF(VLOOKUP($B$52&amp;$B96,'[20]Lagos State'!$E:$AE,COLUMN(AA$1)-2,FALSE)="NULL",0,VLOOKUP($B$52&amp;$B96,'[20]Lagos State'!$E:$AE,COLUMN(AA$1)-2,FALSE))</f>
        <v>1528.32</v>
      </c>
      <c r="AB96" s="7">
        <f>IF(VLOOKUP($B$52&amp;$B96,'[20]Lagos State'!$E:$AE,COLUMN(AB$1)-2,FALSE)="NULL",0,VLOOKUP($B$52&amp;$B96,'[20]Lagos State'!$E:$AE,COLUMN(AB$1)-2,FALSE))</f>
        <v>1481.78</v>
      </c>
      <c r="AC96" s="7">
        <f>IF(VLOOKUP($B$52&amp;$B96,'[20]Lagos State'!$E:$AE,COLUMN(AC$1)-2,FALSE)="NULL",0,VLOOKUP($B$52&amp;$B96,'[20]Lagos State'!$E:$AE,COLUMN(AC$1)-2,FALSE))</f>
        <v>1481.07</v>
      </c>
      <c r="AD96" s="264">
        <f>SUM(P95:AC95)/SUM(P94:AC94)</f>
        <v>1519.9822996542339</v>
      </c>
      <c r="AF96" s="7">
        <f>AF95/AF94</f>
        <v>1481.7780603398451</v>
      </c>
      <c r="AG96" s="7">
        <f>AG95/AG94</f>
        <v>1481.0703443240336</v>
      </c>
      <c r="AH96" s="7">
        <f>VLOOKUP($A$3&amp;$B$52&amp;$B96,'[14]Paga All'!$G$1:$J$3000,4,FALSE)</f>
        <v>1496.08</v>
      </c>
      <c r="AI96" s="7">
        <f>VLOOKUP($A$3&amp;$B$84&amp;$B96,'[15]Paga all'!$F:$G,2,FALSE)</f>
        <v>1728.23</v>
      </c>
      <c r="AJ96" s="7">
        <f>VLOOKUP($A$3&amp;$B$52&amp;$B96,'[16]Paga all'!$F$2:$G$1470,2,FALSE)</f>
        <v>1772.14</v>
      </c>
      <c r="AK96" s="9">
        <f t="shared" ref="AK96:BO96" si="114">AK95/AK94</f>
        <v>1519.9822996542339</v>
      </c>
      <c r="AL96" s="9">
        <f t="shared" si="114"/>
        <v>1519.9822996542337</v>
      </c>
      <c r="AM96" s="9">
        <f t="shared" si="114"/>
        <v>1519.9822996542341</v>
      </c>
      <c r="AN96" s="9">
        <f t="shared" si="114"/>
        <v>1519.9822996542339</v>
      </c>
      <c r="AO96" s="9">
        <f t="shared" si="114"/>
        <v>1519.9822996542337</v>
      </c>
      <c r="AP96" s="9">
        <f t="shared" si="114"/>
        <v>1519.9822996542339</v>
      </c>
      <c r="AQ96" s="9">
        <f t="shared" si="114"/>
        <v>1519.9822996542337</v>
      </c>
      <c r="AR96" s="9">
        <f t="shared" si="114"/>
        <v>1519.9822996542339</v>
      </c>
      <c r="AS96" s="9">
        <f t="shared" si="114"/>
        <v>1519.9822996542339</v>
      </c>
      <c r="AT96" s="9">
        <f t="shared" si="114"/>
        <v>1519.9822996542339</v>
      </c>
      <c r="AU96" s="9">
        <f t="shared" si="114"/>
        <v>1519.9822996542339</v>
      </c>
      <c r="AV96" s="9">
        <f t="shared" si="114"/>
        <v>1519.9822996542339</v>
      </c>
      <c r="AW96" s="9">
        <f t="shared" si="114"/>
        <v>1519.9822996542339</v>
      </c>
      <c r="AX96" s="9">
        <f t="shared" si="114"/>
        <v>1519.9822996542339</v>
      </c>
      <c r="AY96" s="9">
        <f t="shared" si="114"/>
        <v>1519.9822996542339</v>
      </c>
      <c r="AZ96" s="9">
        <f t="shared" si="114"/>
        <v>1519.9822996542339</v>
      </c>
      <c r="BA96" s="9">
        <f t="shared" si="114"/>
        <v>1519.9822996542339</v>
      </c>
      <c r="BB96" s="9">
        <f t="shared" si="114"/>
        <v>1519.9822996542339</v>
      </c>
      <c r="BC96" s="9">
        <f t="shared" si="114"/>
        <v>1519.9822996542337</v>
      </c>
      <c r="BD96" s="9">
        <f t="shared" si="114"/>
        <v>1519.9822996542341</v>
      </c>
      <c r="BE96" s="9">
        <f t="shared" si="114"/>
        <v>1519.9822996542339</v>
      </c>
      <c r="BF96" s="9">
        <f t="shared" si="114"/>
        <v>1519.9822996542339</v>
      </c>
      <c r="BG96" s="9">
        <f t="shared" si="114"/>
        <v>1519.9822996542339</v>
      </c>
      <c r="BH96" s="9">
        <f t="shared" si="114"/>
        <v>1519.9822996542339</v>
      </c>
      <c r="BI96" s="9">
        <f t="shared" si="114"/>
        <v>1519.9822996542339</v>
      </c>
      <c r="BJ96" s="9">
        <f t="shared" si="114"/>
        <v>1519.9822996542339</v>
      </c>
      <c r="BK96" s="9">
        <f t="shared" si="114"/>
        <v>1519.9822996542339</v>
      </c>
      <c r="BL96" s="9">
        <f t="shared" si="114"/>
        <v>1519.9822996542339</v>
      </c>
      <c r="BM96" s="9">
        <f t="shared" si="114"/>
        <v>1519.9822996542339</v>
      </c>
      <c r="BN96" s="9">
        <f t="shared" si="114"/>
        <v>1519.9822996542339</v>
      </c>
      <c r="BO96" s="9">
        <f t="shared" si="114"/>
        <v>1519.9822996542339</v>
      </c>
    </row>
    <row r="97" spans="2:67" x14ac:dyDescent="0.25">
      <c r="B97" s="292" t="s">
        <v>302</v>
      </c>
      <c r="D97" s="7">
        <f>IF(VLOOKUP($B$52&amp;$B97,'[20]Lagos State'!$E:$AE,COLUMN(D$1)-2,FALSE)="NULL",0,VLOOKUP($B$52&amp;$B97,'[20]Lagos State'!$E:$AE,COLUMN(D$1)-2,FALSE))</f>
        <v>580052</v>
      </c>
      <c r="E97" s="7">
        <f>IF(VLOOKUP($B$52&amp;$B97,'[20]Lagos State'!$E:$AE,COLUMN(E$1)-2,FALSE)="NULL",0,VLOOKUP($B$52&amp;$B97,'[20]Lagos State'!$E:$AE,COLUMN(E$1)-2,FALSE))</f>
        <v>550818</v>
      </c>
      <c r="F97" s="7">
        <f>IF(VLOOKUP($B$52&amp;$B97,'[20]Lagos State'!$E:$AE,COLUMN(F$1)-2,FALSE)="NULL",0,VLOOKUP($B$52&amp;$B97,'[20]Lagos State'!$E:$AE,COLUMN(F$1)-2,FALSE))</f>
        <v>814709.2</v>
      </c>
      <c r="G97" s="7">
        <f>IF(VLOOKUP($B$52&amp;$B97,'[20]Lagos State'!$E:$AE,COLUMN(G$1)-2,FALSE)="NULL",0,VLOOKUP($B$52&amp;$B97,'[20]Lagos State'!$E:$AE,COLUMN(G$1)-2,FALSE))</f>
        <v>960373</v>
      </c>
      <c r="H97" s="7">
        <f>IF(VLOOKUP($B$52&amp;$B97,'[20]Lagos State'!$E:$AE,COLUMN(H$1)-2,FALSE)="NULL",0,VLOOKUP($B$52&amp;$B97,'[20]Lagos State'!$E:$AE,COLUMN(H$1)-2,FALSE))</f>
        <v>526250</v>
      </c>
      <c r="I97" s="7">
        <f>IF(VLOOKUP($B$52&amp;$B97,'[20]Lagos State'!$E:$AE,COLUMN(I$1)-2,FALSE)="NULL",0,VLOOKUP($B$52&amp;$B97,'[20]Lagos State'!$E:$AE,COLUMN(I$1)-2,FALSE))</f>
        <v>1026612.13</v>
      </c>
      <c r="J97" s="7">
        <f>IF(VLOOKUP($B$52&amp;$B97,'[20]Lagos State'!$E:$AE,COLUMN(J$1)-2,FALSE)="NULL",0,VLOOKUP($B$52&amp;$B97,'[20]Lagos State'!$E:$AE,COLUMN(J$1)-2,FALSE))</f>
        <v>1064521.6599999999</v>
      </c>
      <c r="K97" s="7">
        <f>IF(VLOOKUP($B$52&amp;$B97,'[20]Lagos State'!$E:$AE,COLUMN(K$1)-2,FALSE)="NULL",0,VLOOKUP($B$52&amp;$B97,'[20]Lagos State'!$E:$AE,COLUMN(K$1)-2,FALSE))</f>
        <v>963090.8</v>
      </c>
      <c r="L97" s="7">
        <f>IF(VLOOKUP($B$52&amp;$B97,'[20]Lagos State'!$E:$AE,COLUMN(L$1)-2,FALSE)="NULL",0,VLOOKUP($B$52&amp;$B97,'[20]Lagos State'!$E:$AE,COLUMN(L$1)-2,FALSE))</f>
        <v>1241980.1800000002</v>
      </c>
      <c r="M97" s="7">
        <f>IF(VLOOKUP($B$52&amp;$B97,'[20]Lagos State'!$E:$AE,COLUMN(M$1)-2,FALSE)="NULL",0,VLOOKUP($B$52&amp;$B97,'[20]Lagos State'!$E:$AE,COLUMN(M$1)-2,FALSE))</f>
        <v>2144949.4</v>
      </c>
      <c r="N97" s="7">
        <f>IF(VLOOKUP($B$52&amp;$B97,'[20]Lagos State'!$E:$AE,COLUMN(N$1)-2,FALSE)="NULL",0,VLOOKUP($B$52&amp;$B97,'[20]Lagos State'!$E:$AE,COLUMN(N$1)-2,FALSE))</f>
        <v>2162070.19</v>
      </c>
      <c r="O97" s="7">
        <f>IF(VLOOKUP($B$52&amp;$B97,'[20]Lagos State'!$E:$AE,COLUMN(O$1)-2,FALSE)="NULL",0,VLOOKUP($B$52&amp;$B97,'[20]Lagos State'!$E:$AE,COLUMN(O$1)-2,FALSE))</f>
        <v>3001555.2</v>
      </c>
      <c r="P97" s="7">
        <f>IF(VLOOKUP($B$52&amp;$B97,'[20]Lagos State'!$E:$AE,COLUMN(P$1)-2,FALSE)="NULL",0,VLOOKUP($B$52&amp;$B97,'[20]Lagos State'!$E:$AE,COLUMN(P$1)-2,FALSE))</f>
        <v>2634365.0499999998</v>
      </c>
      <c r="Q97" s="7">
        <f>IF(VLOOKUP($B$52&amp;$B97,'[20]Lagos State'!$E:$AE,COLUMN(Q$1)-2,FALSE)="NULL",0,VLOOKUP($B$52&amp;$B97,'[20]Lagos State'!$E:$AE,COLUMN(Q$1)-2,FALSE))</f>
        <v>2799696.3</v>
      </c>
      <c r="R97" s="7">
        <f>IF(VLOOKUP($B$52&amp;$B97,'[20]Lagos State'!$E:$AE,COLUMN(R$1)-2,FALSE)="NULL",0,VLOOKUP($B$52&amp;$B97,'[20]Lagos State'!$E:$AE,COLUMN(R$1)-2,FALSE))</f>
        <v>3014978.2800000003</v>
      </c>
      <c r="S97" s="7">
        <f>IF(VLOOKUP($B$52&amp;$B97,'[20]Lagos State'!$E:$AE,COLUMN(S$1)-2,FALSE)="NULL",0,VLOOKUP($B$52&amp;$B97,'[20]Lagos State'!$E:$AE,COLUMN(S$1)-2,FALSE))</f>
        <v>2669681.5499999998</v>
      </c>
      <c r="T97" s="7">
        <f>IF(VLOOKUP($B$52&amp;$B97,'[20]Lagos State'!$E:$AE,COLUMN(T$1)-2,FALSE)="NULL",0,VLOOKUP($B$52&amp;$B97,'[20]Lagos State'!$E:$AE,COLUMN(T$1)-2,FALSE))</f>
        <v>2955741.2800000003</v>
      </c>
      <c r="U97" s="7">
        <f>IF(VLOOKUP($B$52&amp;$B97,'[20]Lagos State'!$E:$AE,COLUMN(U$1)-2,FALSE)="NULL",0,VLOOKUP($B$52&amp;$B97,'[20]Lagos State'!$E:$AE,COLUMN(U$1)-2,FALSE))</f>
        <v>3227705.5300000003</v>
      </c>
      <c r="V97" s="7">
        <f>IF(VLOOKUP($B$52&amp;$B97,'[20]Lagos State'!$E:$AE,COLUMN(V$1)-2,FALSE)="NULL",0,VLOOKUP($B$52&amp;$B97,'[20]Lagos State'!$E:$AE,COLUMN(V$1)-2,FALSE))</f>
        <v>3487039.33</v>
      </c>
      <c r="W97" s="7">
        <f>IF(VLOOKUP($B$52&amp;$B97,'[20]Lagos State'!$E:$AE,COLUMN(W$1)-2,FALSE)="NULL",0,VLOOKUP($B$52&amp;$B97,'[20]Lagos State'!$E:$AE,COLUMN(W$1)-2,FALSE))</f>
        <v>3956697.54</v>
      </c>
      <c r="X97" s="7">
        <f>IF(VLOOKUP($B$52&amp;$B97,'[20]Lagos State'!$E:$AE,COLUMN(X$1)-2,FALSE)="NULL",0,VLOOKUP($B$52&amp;$B97,'[20]Lagos State'!$E:$AE,COLUMN(X$1)-2,FALSE))</f>
        <v>3838432.11</v>
      </c>
      <c r="Y97" s="7">
        <f>IF(VLOOKUP($B$52&amp;$B97,'[20]Lagos State'!$E:$AE,COLUMN(Y$1)-2,FALSE)="NULL",0,VLOOKUP($B$52&amp;$B97,'[20]Lagos State'!$E:$AE,COLUMN(Y$1)-2,FALSE))</f>
        <v>3920928.13</v>
      </c>
      <c r="Z97" s="7">
        <f>IF(VLOOKUP($B$52&amp;$B97,'[20]Lagos State'!$E:$AE,COLUMN(Z$1)-2,FALSE)="NULL",0,VLOOKUP($B$52&amp;$B97,'[20]Lagos State'!$E:$AE,COLUMN(Z$1)-2,FALSE))</f>
        <v>3686070.46</v>
      </c>
      <c r="AA97" s="7">
        <f>IF(VLOOKUP($B$52&amp;$B97,'[20]Lagos State'!$E:$AE,COLUMN(AA$1)-2,FALSE)="NULL",0,VLOOKUP($B$52&amp;$B97,'[20]Lagos State'!$E:$AE,COLUMN(AA$1)-2,FALSE))</f>
        <v>6158786.9000000004</v>
      </c>
      <c r="AB97" s="7">
        <f>IF(VLOOKUP($B$52&amp;$B97,'[20]Lagos State'!$E:$AE,COLUMN(AB$1)-2,FALSE)="NULL",0,VLOOKUP($B$52&amp;$B97,'[20]Lagos State'!$E:$AE,COLUMN(AB$1)-2,FALSE))</f>
        <v>6254776.5600000005</v>
      </c>
      <c r="AC97" s="7">
        <f>IF(VLOOKUP($B$52&amp;$B97,'[20]Lagos State'!$E:$AE,COLUMN(AC$1)-2,FALSE)="NULL",0,VLOOKUP($B$52&amp;$B97,'[20]Lagos State'!$E:$AE,COLUMN(AC$1)-2,FALSE))</f>
        <v>5767286.5</v>
      </c>
      <c r="AF97" s="7">
        <f>AB97</f>
        <v>6254776.5600000005</v>
      </c>
      <c r="AG97" s="7">
        <f>AC97</f>
        <v>5767286.5</v>
      </c>
      <c r="AH97" s="7">
        <f>VLOOKUP($A$3&amp;$B$52&amp;$B97,'[14]Paga All'!$G$1:$J$3000,4,FALSE)+VLOOKUP($A$3&amp;$B$52&amp;$B98,'[14]Paga All'!$G$1:$J$3000,4,FALSE)</f>
        <v>8333364.9699999997</v>
      </c>
      <c r="AI97" s="7">
        <f>VLOOKUP($A$3&amp;$B$84&amp;$B97,'[15]Paga all'!$F:$G,2,FALSE)+VLOOKUP($A$3&amp;$B$84&amp;$B98,'[15]Paga all'!$F:$G,2,FALSE)</f>
        <v>5338607.08</v>
      </c>
      <c r="AJ97" s="7">
        <f>VLOOKUP($A$3&amp;$B$52&amp;$B97,'[16]Paga all'!$F$2:$G$1470,2,FALSE)+VLOOKUP($A$3&amp;$B$52&amp;$B98,'[16]Paga all'!$F$2:$G$1470,2,FALSE)</f>
        <v>3172778.09</v>
      </c>
      <c r="AK97" s="9">
        <f t="shared" ref="AK97:BO97" si="115">AK94*AK89</f>
        <v>9554039.9347510915</v>
      </c>
      <c r="AL97" s="9">
        <f t="shared" si="115"/>
        <v>10540589.887937557</v>
      </c>
      <c r="AM97" s="9">
        <f t="shared" si="115"/>
        <v>10963780.857416091</v>
      </c>
      <c r="AN97" s="9">
        <f t="shared" si="115"/>
        <v>11394808.696699783</v>
      </c>
      <c r="AO97" s="9">
        <f t="shared" si="115"/>
        <v>11857184.015204107</v>
      </c>
      <c r="AP97" s="9">
        <f t="shared" si="115"/>
        <v>12327396.203513589</v>
      </c>
      <c r="AQ97" s="9">
        <f t="shared" si="115"/>
        <v>12828955.871043703</v>
      </c>
      <c r="AR97" s="9">
        <f t="shared" si="115"/>
        <v>13338352.408378975</v>
      </c>
      <c r="AS97" s="9">
        <f t="shared" si="115"/>
        <v>13871259.555129722</v>
      </c>
      <c r="AT97" s="9">
        <f t="shared" si="115"/>
        <v>14427677.311295941</v>
      </c>
      <c r="AU97" s="9">
        <f t="shared" si="115"/>
        <v>15007605.676877636</v>
      </c>
      <c r="AV97" s="9">
        <f t="shared" si="115"/>
        <v>15603207.782069648</v>
      </c>
      <c r="AW97" s="9">
        <f t="shared" si="115"/>
        <v>16222320.496677132</v>
      </c>
      <c r="AX97" s="9">
        <f t="shared" si="115"/>
        <v>16880617.560310408</v>
      </c>
      <c r="AY97" s="9">
        <f t="shared" si="115"/>
        <v>17554588.363553997</v>
      </c>
      <c r="AZ97" s="9">
        <f t="shared" si="115"/>
        <v>18252069.776213065</v>
      </c>
      <c r="BA97" s="9">
        <f t="shared" si="115"/>
        <v>18988735.537897918</v>
      </c>
      <c r="BB97" s="9">
        <f t="shared" si="115"/>
        <v>19748911.908998247</v>
      </c>
      <c r="BC97" s="9">
        <f t="shared" si="115"/>
        <v>20833870.555880912</v>
      </c>
      <c r="BD97" s="9">
        <f t="shared" si="115"/>
        <v>21668497.190130245</v>
      </c>
      <c r="BE97" s="9">
        <f t="shared" si="115"/>
        <v>22534919.124731928</v>
      </c>
      <c r="BF97" s="9">
        <f t="shared" si="115"/>
        <v>23433136.359685972</v>
      </c>
      <c r="BG97" s="9">
        <f t="shared" si="115"/>
        <v>24379046.545168545</v>
      </c>
      <c r="BH97" s="9">
        <f t="shared" si="115"/>
        <v>25348803.205915388</v>
      </c>
      <c r="BI97" s="9">
        <f t="shared" si="115"/>
        <v>26366252.817190763</v>
      </c>
      <c r="BJ97" s="9">
        <f t="shared" si="115"/>
        <v>27415497.728818491</v>
      </c>
      <c r="BK97" s="9">
        <f t="shared" si="115"/>
        <v>28512435.590974756</v>
      </c>
      <c r="BL97" s="9">
        <f t="shared" si="115"/>
        <v>29657066.403659552</v>
      </c>
      <c r="BM97" s="9">
        <f t="shared" si="115"/>
        <v>30841441.341784794</v>
      </c>
      <c r="BN97" s="9">
        <f t="shared" si="115"/>
        <v>32073509.230438568</v>
      </c>
      <c r="BO97" s="9">
        <f t="shared" si="115"/>
        <v>33361218.894708961</v>
      </c>
    </row>
    <row r="98" spans="2:67" x14ac:dyDescent="0.25">
      <c r="B98" s="292" t="s">
        <v>303</v>
      </c>
      <c r="D98" s="7">
        <f>IF(VLOOKUP($B$52&amp;$B98,'[20]Lagos State'!$E:$AE,COLUMN(D$1)-2,FALSE)="NULL",0,VLOOKUP($B$52&amp;$B98,'[20]Lagos State'!$E:$AE,COLUMN(D$1)-2,FALSE))</f>
        <v>217540</v>
      </c>
      <c r="E98" s="7">
        <f>IF(VLOOKUP($B$52&amp;$B98,'[20]Lagos State'!$E:$AE,COLUMN(E$1)-2,FALSE)="NULL",0,VLOOKUP($B$52&amp;$B98,'[20]Lagos State'!$E:$AE,COLUMN(E$1)-2,FALSE))</f>
        <v>207660</v>
      </c>
      <c r="F98" s="7">
        <f>IF(VLOOKUP($B$52&amp;$B98,'[20]Lagos State'!$E:$AE,COLUMN(F$1)-2,FALSE)="NULL",0,VLOOKUP($B$52&amp;$B98,'[20]Lagos State'!$E:$AE,COLUMN(F$1)-2,FALSE))</f>
        <v>309100</v>
      </c>
      <c r="G98" s="7">
        <f>IF(VLOOKUP($B$52&amp;$B98,'[20]Lagos State'!$E:$AE,COLUMN(G$1)-2,FALSE)="NULL",0,VLOOKUP($B$52&amp;$B98,'[20]Lagos State'!$E:$AE,COLUMN(G$1)-2,FALSE))</f>
        <v>364070</v>
      </c>
      <c r="H98" s="7">
        <f>IF(VLOOKUP($B$52&amp;$B98,'[20]Lagos State'!$E:$AE,COLUMN(H$1)-2,FALSE)="NULL",0,VLOOKUP($B$52&amp;$B98,'[20]Lagos State'!$E:$AE,COLUMN(H$1)-2,FALSE))</f>
        <v>526250</v>
      </c>
      <c r="I98" s="7">
        <f>IF(VLOOKUP($B$52&amp;$B98,'[20]Lagos State'!$E:$AE,COLUMN(I$1)-2,FALSE)="NULL",0,VLOOKUP($B$52&amp;$B98,'[20]Lagos State'!$E:$AE,COLUMN(I$1)-2,FALSE))</f>
        <v>605120</v>
      </c>
      <c r="J98" s="7">
        <f>IF(VLOOKUP($B$52&amp;$B98,'[20]Lagos State'!$E:$AE,COLUMN(J$1)-2,FALSE)="NULL",0,VLOOKUP($B$52&amp;$B98,'[20]Lagos State'!$E:$AE,COLUMN(J$1)-2,FALSE))</f>
        <v>616680</v>
      </c>
      <c r="K98" s="7">
        <f>IF(VLOOKUP($B$52&amp;$B98,'[20]Lagos State'!$E:$AE,COLUMN(K$1)-2,FALSE)="NULL",0,VLOOKUP($B$52&amp;$B98,'[20]Lagos State'!$E:$AE,COLUMN(K$1)-2,FALSE))</f>
        <v>533240</v>
      </c>
      <c r="L98" s="7">
        <f>IF(VLOOKUP($B$52&amp;$B98,'[20]Lagos State'!$E:$AE,COLUMN(L$1)-2,FALSE)="NULL",0,VLOOKUP($B$52&amp;$B98,'[20]Lagos State'!$E:$AE,COLUMN(L$1)-2,FALSE))</f>
        <v>600260</v>
      </c>
      <c r="M98" s="7">
        <f>IF(VLOOKUP($B$52&amp;$B98,'[20]Lagos State'!$E:$AE,COLUMN(M$1)-2,FALSE)="NULL",0,VLOOKUP($B$52&amp;$B98,'[20]Lagos State'!$E:$AE,COLUMN(M$1)-2,FALSE))</f>
        <v>804480</v>
      </c>
      <c r="N98" s="7">
        <f>IF(VLOOKUP($B$52&amp;$B98,'[20]Lagos State'!$E:$AE,COLUMN(N$1)-2,FALSE)="NULL",0,VLOOKUP($B$52&amp;$B98,'[20]Lagos State'!$E:$AE,COLUMN(N$1)-2,FALSE))</f>
        <v>815720</v>
      </c>
      <c r="O98" s="7">
        <f>IF(VLOOKUP($B$52&amp;$B98,'[20]Lagos State'!$E:$AE,COLUMN(O$1)-2,FALSE)="NULL",0,VLOOKUP($B$52&amp;$B98,'[20]Lagos State'!$E:$AE,COLUMN(O$1)-2,FALSE))</f>
        <v>1126090</v>
      </c>
      <c r="P98" s="7">
        <f>IF(VLOOKUP($B$52&amp;$B98,'[20]Lagos State'!$E:$AE,COLUMN(P$1)-2,FALSE)="NULL",0,VLOOKUP($B$52&amp;$B98,'[20]Lagos State'!$E:$AE,COLUMN(P$1)-2,FALSE))</f>
        <v>986650</v>
      </c>
      <c r="Q98" s="7">
        <f>IF(VLOOKUP($B$52&amp;$B98,'[20]Lagos State'!$E:$AE,COLUMN(Q$1)-2,FALSE)="NULL",0,VLOOKUP($B$52&amp;$B98,'[20]Lagos State'!$E:$AE,COLUMN(Q$1)-2,FALSE))</f>
        <v>1051750</v>
      </c>
      <c r="R98" s="7">
        <f>IF(VLOOKUP($B$52&amp;$B98,'[20]Lagos State'!$E:$AE,COLUMN(R$1)-2,FALSE)="NULL",0,VLOOKUP($B$52&amp;$B98,'[20]Lagos State'!$E:$AE,COLUMN(R$1)-2,FALSE))</f>
        <v>1132190</v>
      </c>
      <c r="S98" s="7">
        <f>IF(VLOOKUP($B$52&amp;$B98,'[20]Lagos State'!$E:$AE,COLUMN(S$1)-2,FALSE)="NULL",0,VLOOKUP($B$52&amp;$B98,'[20]Lagos State'!$E:$AE,COLUMN(S$1)-2,FALSE))</f>
        <v>999230</v>
      </c>
      <c r="T98" s="7">
        <f>IF(VLOOKUP($B$52&amp;$B98,'[20]Lagos State'!$E:$AE,COLUMN(T$1)-2,FALSE)="NULL",0,VLOOKUP($B$52&amp;$B98,'[20]Lagos State'!$E:$AE,COLUMN(T$1)-2,FALSE))</f>
        <v>1104210</v>
      </c>
      <c r="U98" s="7">
        <f>IF(VLOOKUP($B$52&amp;$B98,'[20]Lagos State'!$E:$AE,COLUMN(U$1)-2,FALSE)="NULL",0,VLOOKUP($B$52&amp;$B98,'[20]Lagos State'!$E:$AE,COLUMN(U$1)-2,FALSE))</f>
        <v>1199040</v>
      </c>
      <c r="V98" s="7">
        <f>IF(VLOOKUP($B$52&amp;$B98,'[20]Lagos State'!$E:$AE,COLUMN(V$1)-2,FALSE)="NULL",0,VLOOKUP($B$52&amp;$B98,'[20]Lagos State'!$E:$AE,COLUMN(V$1)-2,FALSE))</f>
        <v>1302510</v>
      </c>
      <c r="W98" s="7">
        <f>IF(VLOOKUP($B$52&amp;$B98,'[20]Lagos State'!$E:$AE,COLUMN(W$1)-2,FALSE)="NULL",0,VLOOKUP($B$52&amp;$B98,'[20]Lagos State'!$E:$AE,COLUMN(W$1)-2,FALSE))</f>
        <v>1478200</v>
      </c>
      <c r="X98" s="7">
        <f>IF(VLOOKUP($B$52&amp;$B98,'[20]Lagos State'!$E:$AE,COLUMN(X$1)-2,FALSE)="NULL",0,VLOOKUP($B$52&amp;$B98,'[20]Lagos State'!$E:$AE,COLUMN(X$1)-2,FALSE))</f>
        <v>1436220</v>
      </c>
      <c r="Y98" s="7">
        <f>IF(VLOOKUP($B$52&amp;$B98,'[20]Lagos State'!$E:$AE,COLUMN(Y$1)-2,FALSE)="NULL",0,VLOOKUP($B$52&amp;$B98,'[20]Lagos State'!$E:$AE,COLUMN(Y$1)-2,FALSE))</f>
        <v>1463490</v>
      </c>
      <c r="Z98" s="7">
        <f>IF(VLOOKUP($B$52&amp;$B98,'[20]Lagos State'!$E:$AE,COLUMN(Z$1)-2,FALSE)="NULL",0,VLOOKUP($B$52&amp;$B98,'[20]Lagos State'!$E:$AE,COLUMN(Z$1)-2,FALSE))</f>
        <v>1383490</v>
      </c>
      <c r="AA98" s="7">
        <f>IF(VLOOKUP($B$52&amp;$B98,'[20]Lagos State'!$E:$AE,COLUMN(AA$1)-2,FALSE)="NULL",0,VLOOKUP($B$52&amp;$B98,'[20]Lagos State'!$E:$AE,COLUMN(AA$1)-2,FALSE))</f>
        <v>2304060</v>
      </c>
      <c r="AB98" s="7">
        <f>IF(VLOOKUP($B$52&amp;$B98,'[20]Lagos State'!$E:$AE,COLUMN(AB$1)-2,FALSE)="NULL",0,VLOOKUP($B$52&amp;$B98,'[20]Lagos State'!$E:$AE,COLUMN(AB$1)-2,FALSE))</f>
        <v>2341770</v>
      </c>
      <c r="AC98" s="7">
        <f>IF(VLOOKUP($B$52&amp;$B98,'[20]Lagos State'!$E:$AE,COLUMN(AC$1)-2,FALSE)="NULL",0,VLOOKUP($B$52&amp;$B98,'[20]Lagos State'!$E:$AE,COLUMN(AC$1)-2,FALSE))</f>
        <v>2144960</v>
      </c>
      <c r="AF98" s="7">
        <f>AB98</f>
        <v>2341770</v>
      </c>
      <c r="AG98" s="7">
        <f>AC98</f>
        <v>2144960</v>
      </c>
      <c r="AH98" s="7">
        <f>VLOOKUP($A$3&amp;$B$52&amp;$B98,'[14]Paga All'!$G$1:$J$3000,4,FALSE)</f>
        <v>3100210</v>
      </c>
      <c r="AI98" s="7">
        <f>VLOOKUP($A$3&amp;$B$84&amp;$B98,'[15]Paga all'!$F:$G,2,FALSE)</f>
        <v>1889890</v>
      </c>
      <c r="AJ98" s="7">
        <f>VLOOKUP($A$3&amp;$B$52&amp;$B98,'[16]Paga all'!$F$2:$G$1470,2,FALSE)</f>
        <v>1114940</v>
      </c>
      <c r="AK98" s="9">
        <f t="shared" ref="AK98:BO98" si="116">AK90*AK97</f>
        <v>3570979.4353075959</v>
      </c>
      <c r="AL98" s="9">
        <f t="shared" si="116"/>
        <v>3939718.6931286193</v>
      </c>
      <c r="AM98" s="9">
        <f t="shared" si="116"/>
        <v>4097893.2726296945</v>
      </c>
      <c r="AN98" s="9">
        <f t="shared" si="116"/>
        <v>4258997.0110104186</v>
      </c>
      <c r="AO98" s="9">
        <f t="shared" si="116"/>
        <v>4431817.3849097406</v>
      </c>
      <c r="AP98" s="9">
        <f t="shared" si="116"/>
        <v>4607566.9176887125</v>
      </c>
      <c r="AQ98" s="9">
        <f t="shared" si="116"/>
        <v>4795033.0859862827</v>
      </c>
      <c r="AR98" s="9">
        <f t="shared" si="116"/>
        <v>4985428.4131635018</v>
      </c>
      <c r="AS98" s="9">
        <f t="shared" si="116"/>
        <v>5184611.2169796703</v>
      </c>
      <c r="AT98" s="9">
        <f t="shared" si="116"/>
        <v>5392581.4974347865</v>
      </c>
      <c r="AU98" s="9">
        <f t="shared" si="116"/>
        <v>5609339.2545288522</v>
      </c>
      <c r="AV98" s="9">
        <f t="shared" si="116"/>
        <v>5831955.3293822166</v>
      </c>
      <c r="AW98" s="9">
        <f t="shared" si="116"/>
        <v>6063358.8808745295</v>
      </c>
      <c r="AX98" s="9">
        <f t="shared" si="116"/>
        <v>6309408.2267650906</v>
      </c>
      <c r="AY98" s="9">
        <f t="shared" si="116"/>
        <v>6561315.8904149495</v>
      </c>
      <c r="AZ98" s="9">
        <f t="shared" si="116"/>
        <v>6822011.0307037588</v>
      </c>
      <c r="BA98" s="9">
        <f t="shared" si="116"/>
        <v>7097351.9653908145</v>
      </c>
      <c r="BB98" s="9">
        <f t="shared" si="116"/>
        <v>7381480.3767168187</v>
      </c>
      <c r="BC98" s="9">
        <f t="shared" si="116"/>
        <v>7787001.5010408694</v>
      </c>
      <c r="BD98" s="9">
        <f t="shared" si="116"/>
        <v>8098956.9217235455</v>
      </c>
      <c r="BE98" s="9">
        <f t="shared" si="116"/>
        <v>8422796.3584322259</v>
      </c>
      <c r="BF98" s="9">
        <f t="shared" si="116"/>
        <v>8758519.811166916</v>
      </c>
      <c r="BG98" s="9">
        <f t="shared" si="116"/>
        <v>9112069.2879406139</v>
      </c>
      <c r="BH98" s="9">
        <f t="shared" si="116"/>
        <v>9474531.7767338175</v>
      </c>
      <c r="BI98" s="9">
        <f t="shared" si="116"/>
        <v>9854820.2895660307</v>
      </c>
      <c r="BJ98" s="9">
        <f t="shared" si="116"/>
        <v>10246992.818424251</v>
      </c>
      <c r="BK98" s="9">
        <f t="shared" si="116"/>
        <v>10656991.371321481</v>
      </c>
      <c r="BL98" s="9">
        <f t="shared" si="116"/>
        <v>11084815.948257722</v>
      </c>
      <c r="BM98" s="9">
        <f t="shared" si="116"/>
        <v>11527495.54522647</v>
      </c>
      <c r="BN98" s="9">
        <f t="shared" si="116"/>
        <v>11988001.166234229</v>
      </c>
      <c r="BO98" s="9">
        <f t="shared" si="116"/>
        <v>12469303.815287497</v>
      </c>
    </row>
    <row r="100" spans="2:67" x14ac:dyDescent="0.25">
      <c r="B100" s="290" t="s">
        <v>120</v>
      </c>
      <c r="D100" s="240"/>
      <c r="E100" s="240"/>
      <c r="F100" s="240"/>
      <c r="G100" s="240"/>
      <c r="H100" s="240"/>
      <c r="I100" s="240"/>
      <c r="J100" s="240"/>
      <c r="K100" s="240"/>
      <c r="L100" s="240"/>
      <c r="M100" s="240"/>
      <c r="N100" s="240"/>
      <c r="O100" s="240"/>
      <c r="P100" s="240"/>
      <c r="Q100" s="240"/>
      <c r="R100" s="240"/>
      <c r="S100" s="240"/>
      <c r="T100" s="240"/>
      <c r="U100" s="240"/>
      <c r="V100" s="240"/>
      <c r="W100" s="240"/>
      <c r="X100" s="240"/>
      <c r="Y100" s="240"/>
      <c r="Z100" s="240"/>
      <c r="AA100" s="234"/>
      <c r="AB100" s="234"/>
      <c r="AC100" s="234">
        <f>RATE((COUNT($W$1:$AC$1)),,-$V101,$AC101)</f>
        <v>0.6657706570345906</v>
      </c>
      <c r="AF100" s="234"/>
      <c r="AG100" s="234"/>
      <c r="AH100" s="234"/>
      <c r="AI100" s="234"/>
    </row>
    <row r="101" spans="2:67" x14ac:dyDescent="0.25">
      <c r="B101" s="291" t="s">
        <v>137</v>
      </c>
      <c r="D101" s="243"/>
      <c r="E101" s="243"/>
      <c r="F101" s="243"/>
      <c r="G101" s="243"/>
      <c r="H101" s="243"/>
      <c r="I101" s="243"/>
      <c r="J101" s="243"/>
      <c r="K101" s="243"/>
      <c r="L101" s="243"/>
      <c r="M101" s="243"/>
      <c r="N101" s="243"/>
      <c r="O101" s="243"/>
      <c r="P101" s="243"/>
      <c r="Q101" s="243"/>
      <c r="R101" s="243"/>
      <c r="S101" s="243"/>
      <c r="T101" s="243"/>
      <c r="U101" s="243"/>
      <c r="V101" s="243">
        <f t="shared" ref="V101:AC101" si="117">V108+V109</f>
        <v>17</v>
      </c>
      <c r="W101" s="243">
        <f t="shared" si="117"/>
        <v>354</v>
      </c>
      <c r="X101" s="243">
        <f t="shared" si="117"/>
        <v>486</v>
      </c>
      <c r="Y101" s="243">
        <f t="shared" si="117"/>
        <v>530</v>
      </c>
      <c r="Z101" s="243">
        <f t="shared" si="117"/>
        <v>514</v>
      </c>
      <c r="AA101" s="243">
        <f t="shared" si="117"/>
        <v>561</v>
      </c>
      <c r="AB101" s="243">
        <f>AB108+AB109</f>
        <v>560</v>
      </c>
      <c r="AC101" s="243">
        <f t="shared" si="117"/>
        <v>605</v>
      </c>
      <c r="AF101" s="244">
        <f>SUM(AF108:AF109)</f>
        <v>560</v>
      </c>
      <c r="AG101" s="244">
        <f t="shared" ref="AG101:BO101" si="118">ROUND((AF108+AF109)*(1+AG102),)</f>
        <v>582</v>
      </c>
      <c r="AH101" s="244">
        <f t="shared" si="118"/>
        <v>629</v>
      </c>
      <c r="AI101" s="244">
        <f t="shared" si="118"/>
        <v>730</v>
      </c>
      <c r="AJ101" s="245">
        <f t="shared" si="118"/>
        <v>723</v>
      </c>
      <c r="AK101" s="245">
        <f t="shared" si="118"/>
        <v>672</v>
      </c>
      <c r="AL101" s="245">
        <f t="shared" si="118"/>
        <v>706</v>
      </c>
      <c r="AM101" s="245">
        <f t="shared" si="118"/>
        <v>741</v>
      </c>
      <c r="AN101" s="245">
        <f t="shared" si="118"/>
        <v>778</v>
      </c>
      <c r="AO101" s="245">
        <f t="shared" si="118"/>
        <v>817</v>
      </c>
      <c r="AP101" s="245">
        <f t="shared" si="118"/>
        <v>858</v>
      </c>
      <c r="AQ101" s="245">
        <f t="shared" si="118"/>
        <v>901</v>
      </c>
      <c r="AR101" s="245">
        <f t="shared" si="118"/>
        <v>946</v>
      </c>
      <c r="AS101" s="245">
        <f t="shared" si="118"/>
        <v>993</v>
      </c>
      <c r="AT101" s="245">
        <f t="shared" si="118"/>
        <v>1043</v>
      </c>
      <c r="AU101" s="245">
        <f t="shared" si="118"/>
        <v>1095</v>
      </c>
      <c r="AV101" s="245">
        <f t="shared" si="118"/>
        <v>1150</v>
      </c>
      <c r="AW101" s="245">
        <f t="shared" si="118"/>
        <v>1208</v>
      </c>
      <c r="AX101" s="245">
        <f t="shared" si="118"/>
        <v>1268</v>
      </c>
      <c r="AY101" s="245">
        <f t="shared" si="118"/>
        <v>1331</v>
      </c>
      <c r="AZ101" s="245">
        <f t="shared" si="118"/>
        <v>1398</v>
      </c>
      <c r="BA101" s="245">
        <f t="shared" si="118"/>
        <v>1468</v>
      </c>
      <c r="BB101" s="245">
        <f t="shared" si="118"/>
        <v>1541</v>
      </c>
      <c r="BC101" s="245">
        <f t="shared" si="118"/>
        <v>1618</v>
      </c>
      <c r="BD101" s="245">
        <f t="shared" si="118"/>
        <v>1699</v>
      </c>
      <c r="BE101" s="245">
        <f t="shared" si="118"/>
        <v>1784</v>
      </c>
      <c r="BF101" s="245">
        <f t="shared" si="118"/>
        <v>1873</v>
      </c>
      <c r="BG101" s="245">
        <f t="shared" si="118"/>
        <v>1967</v>
      </c>
      <c r="BH101" s="245">
        <f t="shared" si="118"/>
        <v>2065</v>
      </c>
      <c r="BI101" s="245">
        <f t="shared" si="118"/>
        <v>2168</v>
      </c>
      <c r="BJ101" s="245">
        <f t="shared" si="118"/>
        <v>2276</v>
      </c>
      <c r="BK101" s="245">
        <f t="shared" si="118"/>
        <v>2390</v>
      </c>
      <c r="BL101" s="245">
        <f t="shared" si="118"/>
        <v>2510</v>
      </c>
      <c r="BM101" s="245">
        <f t="shared" si="118"/>
        <v>2636</v>
      </c>
      <c r="BN101" s="245">
        <f t="shared" si="118"/>
        <v>2768</v>
      </c>
      <c r="BO101" s="245">
        <f t="shared" si="118"/>
        <v>2906</v>
      </c>
    </row>
    <row r="102" spans="2:67" x14ac:dyDescent="0.25">
      <c r="B102" s="287" t="s">
        <v>99</v>
      </c>
      <c r="C102" s="247"/>
      <c r="D102" s="248"/>
      <c r="E102" s="249"/>
      <c r="F102" s="249"/>
      <c r="G102" s="249"/>
      <c r="H102" s="249"/>
      <c r="I102" s="249"/>
      <c r="J102" s="249"/>
      <c r="K102" s="249"/>
      <c r="L102" s="249"/>
      <c r="M102" s="249"/>
      <c r="N102" s="249"/>
      <c r="O102" s="249"/>
      <c r="P102" s="249"/>
      <c r="Q102" s="249"/>
      <c r="R102" s="249"/>
      <c r="S102" s="249"/>
      <c r="T102" s="249"/>
      <c r="U102" s="249"/>
      <c r="V102" s="249"/>
      <c r="W102" s="249">
        <f t="shared" ref="W102:AB102" si="119">RATE(1,,-V101,W101)</f>
        <v>19.823529411764707</v>
      </c>
      <c r="X102" s="249">
        <f t="shared" si="119"/>
        <v>0.37288135593220345</v>
      </c>
      <c r="Y102" s="249">
        <f t="shared" si="119"/>
        <v>9.0534979423868303E-2</v>
      </c>
      <c r="Z102" s="249">
        <f t="shared" si="119"/>
        <v>-3.0188679245282977E-2</v>
      </c>
      <c r="AA102" s="249">
        <f t="shared" si="119"/>
        <v>9.1439688715953177E-2</v>
      </c>
      <c r="AB102" s="249">
        <f t="shared" si="119"/>
        <v>-1.7825311942958363E-3</v>
      </c>
      <c r="AC102" s="249">
        <f>RATE(1,,-AA101,AC101)</f>
        <v>7.8431372549019593E-2</v>
      </c>
      <c r="AD102" s="250">
        <v>0.05</v>
      </c>
      <c r="AF102" s="267">
        <v>0.04</v>
      </c>
      <c r="AG102" s="267">
        <f>AF102</f>
        <v>0.04</v>
      </c>
      <c r="AH102" s="267">
        <f t="shared" ref="AH102:AW104" si="120">AG102</f>
        <v>0.04</v>
      </c>
      <c r="AI102" s="267">
        <f t="shared" si="120"/>
        <v>0.04</v>
      </c>
      <c r="AJ102" s="267">
        <v>4.2999999999999997E-2</v>
      </c>
      <c r="AK102" s="267">
        <v>4.7E-2</v>
      </c>
      <c r="AL102" s="252">
        <f>AD102</f>
        <v>0.05</v>
      </c>
      <c r="AM102" s="252">
        <f t="shared" si="120"/>
        <v>0.05</v>
      </c>
      <c r="AN102" s="252">
        <f t="shared" si="120"/>
        <v>0.05</v>
      </c>
      <c r="AO102" s="252">
        <f t="shared" si="120"/>
        <v>0.05</v>
      </c>
      <c r="AP102" s="252">
        <f t="shared" si="120"/>
        <v>0.05</v>
      </c>
      <c r="AQ102" s="252">
        <f t="shared" si="120"/>
        <v>0.05</v>
      </c>
      <c r="AR102" s="252">
        <f t="shared" si="120"/>
        <v>0.05</v>
      </c>
      <c r="AS102" s="252">
        <f t="shared" si="120"/>
        <v>0.05</v>
      </c>
      <c r="AT102" s="252">
        <f t="shared" si="120"/>
        <v>0.05</v>
      </c>
      <c r="AU102" s="252">
        <f t="shared" si="120"/>
        <v>0.05</v>
      </c>
      <c r="AV102" s="252">
        <f t="shared" si="120"/>
        <v>0.05</v>
      </c>
      <c r="AW102" s="252">
        <f t="shared" si="120"/>
        <v>0.05</v>
      </c>
      <c r="AX102" s="252">
        <f t="shared" ref="AX102:BM106" si="121">AW102</f>
        <v>0.05</v>
      </c>
      <c r="AY102" s="252">
        <f t="shared" si="121"/>
        <v>0.05</v>
      </c>
      <c r="AZ102" s="252">
        <f t="shared" si="121"/>
        <v>0.05</v>
      </c>
      <c r="BA102" s="252">
        <f t="shared" si="121"/>
        <v>0.05</v>
      </c>
      <c r="BB102" s="252">
        <f t="shared" si="121"/>
        <v>0.05</v>
      </c>
      <c r="BC102" s="252">
        <f t="shared" si="121"/>
        <v>0.05</v>
      </c>
      <c r="BD102" s="252">
        <f t="shared" si="121"/>
        <v>0.05</v>
      </c>
      <c r="BE102" s="252">
        <f t="shared" si="121"/>
        <v>0.05</v>
      </c>
      <c r="BF102" s="252">
        <f t="shared" si="121"/>
        <v>0.05</v>
      </c>
      <c r="BG102" s="252">
        <f t="shared" si="121"/>
        <v>0.05</v>
      </c>
      <c r="BH102" s="252">
        <f t="shared" si="121"/>
        <v>0.05</v>
      </c>
      <c r="BI102" s="252">
        <f t="shared" si="121"/>
        <v>0.05</v>
      </c>
      <c r="BJ102" s="252">
        <f t="shared" si="121"/>
        <v>0.05</v>
      </c>
      <c r="BK102" s="252">
        <f t="shared" si="121"/>
        <v>0.05</v>
      </c>
      <c r="BL102" s="252">
        <f t="shared" si="121"/>
        <v>0.05</v>
      </c>
      <c r="BM102" s="252">
        <f t="shared" si="121"/>
        <v>0.05</v>
      </c>
      <c r="BN102" s="252">
        <f t="shared" ref="BN102:BO106" si="122">BM102</f>
        <v>0.05</v>
      </c>
      <c r="BO102" s="252">
        <f t="shared" si="122"/>
        <v>0.05</v>
      </c>
    </row>
    <row r="103" spans="2:67" x14ac:dyDescent="0.25">
      <c r="B103" s="287" t="s">
        <v>101</v>
      </c>
      <c r="C103" s="247"/>
      <c r="D103" s="253"/>
      <c r="E103" s="253"/>
      <c r="F103" s="253"/>
      <c r="G103" s="253"/>
      <c r="H103" s="253"/>
      <c r="I103" s="253"/>
      <c r="J103" s="253"/>
      <c r="K103" s="253"/>
      <c r="L103" s="253"/>
      <c r="M103" s="253"/>
      <c r="N103" s="253"/>
      <c r="O103" s="253"/>
      <c r="P103" s="253"/>
      <c r="Q103" s="253"/>
      <c r="R103" s="253"/>
      <c r="S103" s="253"/>
      <c r="T103" s="253"/>
      <c r="U103" s="253"/>
      <c r="V103" s="253">
        <f t="shared" ref="V103:AC103" si="123">V109/V101</f>
        <v>0</v>
      </c>
      <c r="W103" s="253">
        <f t="shared" si="123"/>
        <v>0</v>
      </c>
      <c r="X103" s="253">
        <f t="shared" si="123"/>
        <v>1.4403292181069959E-2</v>
      </c>
      <c r="Y103" s="253">
        <f t="shared" si="123"/>
        <v>3.2075471698113207E-2</v>
      </c>
      <c r="Z103" s="253">
        <f t="shared" si="123"/>
        <v>2.1400778210116732E-2</v>
      </c>
      <c r="AA103" s="253">
        <f t="shared" si="123"/>
        <v>2.8520499108734401E-2</v>
      </c>
      <c r="AB103" s="253">
        <f>AB109/AB101</f>
        <v>2.5000000000000001E-2</v>
      </c>
      <c r="AC103" s="253">
        <f t="shared" si="123"/>
        <v>2.1487603305785124E-2</v>
      </c>
      <c r="AD103" s="250">
        <f>ANS_Metrics_Assumptions!E36</f>
        <v>2.5000000000000001E-2</v>
      </c>
      <c r="AF103" s="254">
        <f>AD103</f>
        <v>2.5000000000000001E-2</v>
      </c>
      <c r="AG103" s="254">
        <f>AF103</f>
        <v>2.5000000000000001E-2</v>
      </c>
      <c r="AH103" s="254">
        <f t="shared" si="120"/>
        <v>2.5000000000000001E-2</v>
      </c>
      <c r="AI103" s="254">
        <f t="shared" si="120"/>
        <v>2.5000000000000001E-2</v>
      </c>
      <c r="AJ103" s="252">
        <f t="shared" si="120"/>
        <v>2.5000000000000001E-2</v>
      </c>
      <c r="AK103" s="252">
        <f t="shared" si="120"/>
        <v>2.5000000000000001E-2</v>
      </c>
      <c r="AL103" s="252">
        <f>AD103</f>
        <v>2.5000000000000001E-2</v>
      </c>
      <c r="AM103" s="252">
        <f t="shared" si="120"/>
        <v>2.5000000000000001E-2</v>
      </c>
      <c r="AN103" s="252">
        <f t="shared" si="120"/>
        <v>2.5000000000000001E-2</v>
      </c>
      <c r="AO103" s="252">
        <f t="shared" si="120"/>
        <v>2.5000000000000001E-2</v>
      </c>
      <c r="AP103" s="252">
        <f t="shared" si="120"/>
        <v>2.5000000000000001E-2</v>
      </c>
      <c r="AQ103" s="252">
        <f t="shared" si="120"/>
        <v>2.5000000000000001E-2</v>
      </c>
      <c r="AR103" s="252">
        <f t="shared" si="120"/>
        <v>2.5000000000000001E-2</v>
      </c>
      <c r="AS103" s="252">
        <f t="shared" si="120"/>
        <v>2.5000000000000001E-2</v>
      </c>
      <c r="AT103" s="252">
        <f t="shared" si="120"/>
        <v>2.5000000000000001E-2</v>
      </c>
      <c r="AU103" s="252">
        <f t="shared" si="120"/>
        <v>2.5000000000000001E-2</v>
      </c>
      <c r="AV103" s="252">
        <f t="shared" si="120"/>
        <v>2.5000000000000001E-2</v>
      </c>
      <c r="AW103" s="252">
        <f t="shared" si="120"/>
        <v>2.5000000000000001E-2</v>
      </c>
      <c r="AX103" s="252">
        <f t="shared" si="121"/>
        <v>2.5000000000000001E-2</v>
      </c>
      <c r="AY103" s="252">
        <f t="shared" si="121"/>
        <v>2.5000000000000001E-2</v>
      </c>
      <c r="AZ103" s="252">
        <f t="shared" si="121"/>
        <v>2.5000000000000001E-2</v>
      </c>
      <c r="BA103" s="252">
        <f t="shared" si="121"/>
        <v>2.5000000000000001E-2</v>
      </c>
      <c r="BB103" s="252">
        <f t="shared" si="121"/>
        <v>2.5000000000000001E-2</v>
      </c>
      <c r="BC103" s="252">
        <f t="shared" si="121"/>
        <v>2.5000000000000001E-2</v>
      </c>
      <c r="BD103" s="252">
        <f t="shared" si="121"/>
        <v>2.5000000000000001E-2</v>
      </c>
      <c r="BE103" s="252">
        <f t="shared" si="121"/>
        <v>2.5000000000000001E-2</v>
      </c>
      <c r="BF103" s="252">
        <f t="shared" si="121"/>
        <v>2.5000000000000001E-2</v>
      </c>
      <c r="BG103" s="252">
        <f t="shared" si="121"/>
        <v>2.5000000000000001E-2</v>
      </c>
      <c r="BH103" s="252">
        <f t="shared" si="121"/>
        <v>2.5000000000000001E-2</v>
      </c>
      <c r="BI103" s="252">
        <f t="shared" si="121"/>
        <v>2.5000000000000001E-2</v>
      </c>
      <c r="BJ103" s="252">
        <f t="shared" si="121"/>
        <v>2.5000000000000001E-2</v>
      </c>
      <c r="BK103" s="252">
        <f t="shared" si="121"/>
        <v>2.5000000000000001E-2</v>
      </c>
      <c r="BL103" s="252">
        <f t="shared" si="121"/>
        <v>2.5000000000000001E-2</v>
      </c>
      <c r="BM103" s="252">
        <f t="shared" si="121"/>
        <v>2.5000000000000001E-2</v>
      </c>
      <c r="BN103" s="252">
        <f t="shared" si="122"/>
        <v>2.5000000000000001E-2</v>
      </c>
      <c r="BO103" s="252">
        <f t="shared" si="122"/>
        <v>2.5000000000000001E-2</v>
      </c>
    </row>
    <row r="104" spans="2:67" x14ac:dyDescent="0.25">
      <c r="B104" s="287" t="s">
        <v>133</v>
      </c>
      <c r="C104" s="247"/>
      <c r="D104" s="255"/>
      <c r="E104" s="255"/>
      <c r="F104" s="255"/>
      <c r="G104" s="255"/>
      <c r="H104" s="255"/>
      <c r="I104" s="255"/>
      <c r="J104" s="255"/>
      <c r="K104" s="255"/>
      <c r="L104" s="255"/>
      <c r="M104" s="255"/>
      <c r="N104" s="255"/>
      <c r="O104" s="255"/>
      <c r="P104" s="255"/>
      <c r="Q104" s="255"/>
      <c r="R104" s="255"/>
      <c r="S104" s="255"/>
      <c r="T104" s="255"/>
      <c r="U104" s="255"/>
      <c r="V104" s="255">
        <f t="shared" ref="V104:AC104" si="124">V110/V108</f>
        <v>1.8823529411764706</v>
      </c>
      <c r="W104" s="255">
        <f t="shared" si="124"/>
        <v>5.5960451977401133</v>
      </c>
      <c r="X104" s="255">
        <f t="shared" si="124"/>
        <v>6.8246346555323587</v>
      </c>
      <c r="Y104" s="255">
        <f t="shared" si="124"/>
        <v>7.0779727095516574</v>
      </c>
      <c r="Z104" s="255">
        <f t="shared" si="124"/>
        <v>6.4950298210735591</v>
      </c>
      <c r="AA104" s="255">
        <f t="shared" si="124"/>
        <v>9.6807339449541292</v>
      </c>
      <c r="AB104" s="255">
        <f>AB110/AB108</f>
        <v>8.708791208791208</v>
      </c>
      <c r="AC104" s="255">
        <f t="shared" si="124"/>
        <v>7.5641891891891895</v>
      </c>
      <c r="AD104" s="256">
        <v>15</v>
      </c>
      <c r="AF104" s="268">
        <v>9</v>
      </c>
      <c r="AG104" s="268">
        <f>AF104</f>
        <v>9</v>
      </c>
      <c r="AH104" s="268">
        <v>9</v>
      </c>
      <c r="AI104" s="268">
        <v>9.1999999999999993</v>
      </c>
      <c r="AJ104" s="268">
        <v>12.5</v>
      </c>
      <c r="AK104" s="268">
        <v>13.75</v>
      </c>
      <c r="AL104" s="258">
        <f>AD104</f>
        <v>15</v>
      </c>
      <c r="AM104" s="258">
        <f t="shared" si="120"/>
        <v>15</v>
      </c>
      <c r="AN104" s="258">
        <f t="shared" si="120"/>
        <v>15</v>
      </c>
      <c r="AO104" s="258">
        <f t="shared" si="120"/>
        <v>15</v>
      </c>
      <c r="AP104" s="258">
        <f t="shared" si="120"/>
        <v>15</v>
      </c>
      <c r="AQ104" s="258">
        <f t="shared" si="120"/>
        <v>15</v>
      </c>
      <c r="AR104" s="268">
        <v>16</v>
      </c>
      <c r="AS104" s="268">
        <v>16.25</v>
      </c>
      <c r="AT104" s="268">
        <v>16.5</v>
      </c>
      <c r="AU104" s="258">
        <f t="shared" si="120"/>
        <v>16.5</v>
      </c>
      <c r="AV104" s="258">
        <f t="shared" si="120"/>
        <v>16.5</v>
      </c>
      <c r="AW104" s="258">
        <f t="shared" si="120"/>
        <v>16.5</v>
      </c>
      <c r="AX104" s="258">
        <f t="shared" si="121"/>
        <v>16.5</v>
      </c>
      <c r="AY104" s="258">
        <f t="shared" si="121"/>
        <v>16.5</v>
      </c>
      <c r="AZ104" s="258">
        <f t="shared" si="121"/>
        <v>16.5</v>
      </c>
      <c r="BA104" s="258">
        <f t="shared" si="121"/>
        <v>16.5</v>
      </c>
      <c r="BB104" s="258">
        <f t="shared" si="121"/>
        <v>16.5</v>
      </c>
      <c r="BC104" s="268">
        <v>17</v>
      </c>
      <c r="BD104" s="258">
        <f t="shared" si="121"/>
        <v>17</v>
      </c>
      <c r="BE104" s="258">
        <f t="shared" si="121"/>
        <v>17</v>
      </c>
      <c r="BF104" s="258">
        <f t="shared" si="121"/>
        <v>17</v>
      </c>
      <c r="BG104" s="258">
        <f t="shared" si="121"/>
        <v>17</v>
      </c>
      <c r="BH104" s="258">
        <f t="shared" si="121"/>
        <v>17</v>
      </c>
      <c r="BI104" s="258">
        <f t="shared" si="121"/>
        <v>17</v>
      </c>
      <c r="BJ104" s="258">
        <f t="shared" si="121"/>
        <v>17</v>
      </c>
      <c r="BK104" s="258">
        <f t="shared" si="121"/>
        <v>17</v>
      </c>
      <c r="BL104" s="258">
        <f t="shared" si="121"/>
        <v>17</v>
      </c>
      <c r="BM104" s="258">
        <f t="shared" si="121"/>
        <v>17</v>
      </c>
      <c r="BN104" s="258">
        <f t="shared" si="122"/>
        <v>17</v>
      </c>
      <c r="BO104" s="258">
        <f t="shared" si="122"/>
        <v>17</v>
      </c>
    </row>
    <row r="105" spans="2:67" x14ac:dyDescent="0.25">
      <c r="B105" s="287" t="s">
        <v>103</v>
      </c>
      <c r="C105" s="247"/>
      <c r="D105" s="259"/>
      <c r="E105" s="259"/>
      <c r="F105" s="259"/>
      <c r="G105" s="259"/>
      <c r="H105" s="259"/>
      <c r="I105" s="259"/>
      <c r="J105" s="259"/>
      <c r="K105" s="259"/>
      <c r="L105" s="259"/>
      <c r="M105" s="259"/>
      <c r="N105" s="259"/>
      <c r="O105" s="259"/>
      <c r="P105" s="259"/>
      <c r="Q105" s="259"/>
      <c r="R105" s="259"/>
      <c r="S105" s="259"/>
      <c r="T105" s="259"/>
      <c r="U105" s="259"/>
      <c r="V105" s="259">
        <f t="shared" ref="V105:AA105" si="125">V113/V110</f>
        <v>1593.75</v>
      </c>
      <c r="W105" s="259">
        <f t="shared" si="125"/>
        <v>1335.6890459363958</v>
      </c>
      <c r="X105" s="259">
        <f t="shared" si="125"/>
        <v>1341.8323646375038</v>
      </c>
      <c r="Y105" s="259">
        <f t="shared" si="125"/>
        <v>1324.387221151198</v>
      </c>
      <c r="Z105" s="259">
        <f t="shared" si="125"/>
        <v>1369.8653198653199</v>
      </c>
      <c r="AA105" s="259">
        <f t="shared" si="125"/>
        <v>1346.4746019711904</v>
      </c>
      <c r="AB105" s="259">
        <f>AB113/AB110</f>
        <v>1299.1903259726603</v>
      </c>
      <c r="AC105" s="259">
        <f>AC113/AC110</f>
        <v>1316.2795891022779</v>
      </c>
      <c r="AD105" s="275">
        <f>SUM(V113:AC113)/SUM(V110:AC110)</f>
        <v>1331.7696429240511</v>
      </c>
      <c r="AF105" s="261">
        <f>AD105</f>
        <v>1331.7696429240511</v>
      </c>
      <c r="AG105" s="261">
        <f>AF105</f>
        <v>1331.7696429240511</v>
      </c>
      <c r="AH105" s="261">
        <f t="shared" ref="AH105:AW106" si="126">AG105</f>
        <v>1331.7696429240511</v>
      </c>
      <c r="AI105" s="261">
        <f t="shared" si="126"/>
        <v>1331.7696429240511</v>
      </c>
      <c r="AJ105" s="262">
        <f t="shared" si="126"/>
        <v>1331.7696429240511</v>
      </c>
      <c r="AK105" s="262">
        <f t="shared" si="126"/>
        <v>1331.7696429240511</v>
      </c>
      <c r="AL105" s="262">
        <f>AD105</f>
        <v>1331.7696429240511</v>
      </c>
      <c r="AM105" s="262">
        <f t="shared" si="126"/>
        <v>1331.7696429240511</v>
      </c>
      <c r="AN105" s="262">
        <f t="shared" si="126"/>
        <v>1331.7696429240511</v>
      </c>
      <c r="AO105" s="262">
        <f t="shared" si="126"/>
        <v>1331.7696429240511</v>
      </c>
      <c r="AP105" s="262">
        <f t="shared" si="126"/>
        <v>1331.7696429240511</v>
      </c>
      <c r="AQ105" s="262">
        <f t="shared" si="126"/>
        <v>1331.7696429240511</v>
      </c>
      <c r="AR105" s="262">
        <f t="shared" si="126"/>
        <v>1331.7696429240511</v>
      </c>
      <c r="AS105" s="262">
        <f t="shared" si="126"/>
        <v>1331.7696429240511</v>
      </c>
      <c r="AT105" s="262">
        <f t="shared" si="126"/>
        <v>1331.7696429240511</v>
      </c>
      <c r="AU105" s="262">
        <f t="shared" si="126"/>
        <v>1331.7696429240511</v>
      </c>
      <c r="AV105" s="262">
        <f t="shared" si="126"/>
        <v>1331.7696429240511</v>
      </c>
      <c r="AW105" s="262">
        <f t="shared" si="126"/>
        <v>1331.7696429240511</v>
      </c>
      <c r="AX105" s="262">
        <f t="shared" si="121"/>
        <v>1331.7696429240511</v>
      </c>
      <c r="AY105" s="262">
        <f t="shared" si="121"/>
        <v>1331.7696429240511</v>
      </c>
      <c r="AZ105" s="262">
        <f t="shared" si="121"/>
        <v>1331.7696429240511</v>
      </c>
      <c r="BA105" s="262">
        <f t="shared" si="121"/>
        <v>1331.7696429240511</v>
      </c>
      <c r="BB105" s="262">
        <f t="shared" si="121"/>
        <v>1331.7696429240511</v>
      </c>
      <c r="BC105" s="262">
        <f t="shared" si="121"/>
        <v>1331.7696429240511</v>
      </c>
      <c r="BD105" s="262">
        <f t="shared" si="121"/>
        <v>1331.7696429240511</v>
      </c>
      <c r="BE105" s="262">
        <f t="shared" si="121"/>
        <v>1331.7696429240511</v>
      </c>
      <c r="BF105" s="262">
        <f t="shared" si="121"/>
        <v>1331.7696429240511</v>
      </c>
      <c r="BG105" s="262">
        <f t="shared" si="121"/>
        <v>1331.7696429240511</v>
      </c>
      <c r="BH105" s="262">
        <f t="shared" si="121"/>
        <v>1331.7696429240511</v>
      </c>
      <c r="BI105" s="262">
        <f t="shared" si="121"/>
        <v>1331.7696429240511</v>
      </c>
      <c r="BJ105" s="262">
        <f t="shared" si="121"/>
        <v>1331.7696429240511</v>
      </c>
      <c r="BK105" s="262">
        <f t="shared" si="121"/>
        <v>1331.7696429240511</v>
      </c>
      <c r="BL105" s="262">
        <f t="shared" si="121"/>
        <v>1331.7696429240511</v>
      </c>
      <c r="BM105" s="262">
        <f t="shared" si="121"/>
        <v>1331.7696429240511</v>
      </c>
      <c r="BN105" s="262">
        <f t="shared" si="122"/>
        <v>1331.7696429240511</v>
      </c>
      <c r="BO105" s="262">
        <f t="shared" si="122"/>
        <v>1331.7696429240511</v>
      </c>
    </row>
    <row r="106" spans="2:67" x14ac:dyDescent="0.25">
      <c r="B106" s="287" t="s">
        <v>134</v>
      </c>
      <c r="C106" s="247"/>
      <c r="D106" s="253"/>
      <c r="E106" s="253"/>
      <c r="F106" s="253"/>
      <c r="G106" s="253"/>
      <c r="H106" s="253"/>
      <c r="I106" s="253"/>
      <c r="J106" s="253"/>
      <c r="K106" s="253"/>
      <c r="L106" s="253"/>
      <c r="M106" s="253"/>
      <c r="N106" s="253"/>
      <c r="O106" s="253"/>
      <c r="P106" s="253"/>
      <c r="Q106" s="253"/>
      <c r="R106" s="253"/>
      <c r="S106" s="253"/>
      <c r="T106" s="253"/>
      <c r="U106" s="253"/>
      <c r="V106" s="253">
        <f t="shared" ref="V106:AA106" si="127">V114/V113</f>
        <v>0</v>
      </c>
      <c r="W106" s="253">
        <f t="shared" si="127"/>
        <v>9.9092970521541951E-3</v>
      </c>
      <c r="X106" s="253">
        <f t="shared" si="127"/>
        <v>0.03</v>
      </c>
      <c r="Y106" s="253">
        <f t="shared" si="127"/>
        <v>0.03</v>
      </c>
      <c r="Z106" s="253">
        <f t="shared" si="127"/>
        <v>0.03</v>
      </c>
      <c r="AA106" s="253">
        <f t="shared" si="127"/>
        <v>2.9991554054054053E-2</v>
      </c>
      <c r="AB106" s="253">
        <f>AB114/AB113</f>
        <v>0.03</v>
      </c>
      <c r="AC106" s="253">
        <f>AC114/AC113</f>
        <v>0.03</v>
      </c>
      <c r="AD106" s="288">
        <v>0.03</v>
      </c>
      <c r="AF106" s="254">
        <f>AD106</f>
        <v>0.03</v>
      </c>
      <c r="AG106" s="254">
        <f>AF106</f>
        <v>0.03</v>
      </c>
      <c r="AH106" s="254">
        <f t="shared" si="126"/>
        <v>0.03</v>
      </c>
      <c r="AI106" s="254">
        <f t="shared" si="126"/>
        <v>0.03</v>
      </c>
      <c r="AJ106" s="254">
        <f t="shared" si="126"/>
        <v>0.03</v>
      </c>
      <c r="AK106" s="254">
        <f t="shared" si="126"/>
        <v>0.03</v>
      </c>
      <c r="AL106" s="254">
        <f>AD106</f>
        <v>0.03</v>
      </c>
      <c r="AM106" s="254">
        <f t="shared" si="126"/>
        <v>0.03</v>
      </c>
      <c r="AN106" s="254">
        <f t="shared" si="126"/>
        <v>0.03</v>
      </c>
      <c r="AO106" s="254">
        <f t="shared" si="126"/>
        <v>0.03</v>
      </c>
      <c r="AP106" s="254">
        <f t="shared" si="126"/>
        <v>0.03</v>
      </c>
      <c r="AQ106" s="254">
        <f t="shared" si="126"/>
        <v>0.03</v>
      </c>
      <c r="AR106" s="254">
        <f t="shared" si="126"/>
        <v>0.03</v>
      </c>
      <c r="AS106" s="254">
        <f t="shared" si="126"/>
        <v>0.03</v>
      </c>
      <c r="AT106" s="254">
        <f t="shared" si="126"/>
        <v>0.03</v>
      </c>
      <c r="AU106" s="254">
        <f t="shared" si="126"/>
        <v>0.03</v>
      </c>
      <c r="AV106" s="254">
        <f t="shared" si="126"/>
        <v>0.03</v>
      </c>
      <c r="AW106" s="254">
        <f t="shared" si="126"/>
        <v>0.03</v>
      </c>
      <c r="AX106" s="254">
        <f t="shared" si="121"/>
        <v>0.03</v>
      </c>
      <c r="AY106" s="254">
        <f t="shared" si="121"/>
        <v>0.03</v>
      </c>
      <c r="AZ106" s="254">
        <f t="shared" si="121"/>
        <v>0.03</v>
      </c>
      <c r="BA106" s="254">
        <f t="shared" si="121"/>
        <v>0.03</v>
      </c>
      <c r="BB106" s="254">
        <f t="shared" si="121"/>
        <v>0.03</v>
      </c>
      <c r="BC106" s="254">
        <f t="shared" si="121"/>
        <v>0.03</v>
      </c>
      <c r="BD106" s="254">
        <f t="shared" si="121"/>
        <v>0.03</v>
      </c>
      <c r="BE106" s="254">
        <f t="shared" si="121"/>
        <v>0.03</v>
      </c>
      <c r="BF106" s="254">
        <f t="shared" si="121"/>
        <v>0.03</v>
      </c>
      <c r="BG106" s="254">
        <f t="shared" si="121"/>
        <v>0.03</v>
      </c>
      <c r="BH106" s="254">
        <f t="shared" si="121"/>
        <v>0.03</v>
      </c>
      <c r="BI106" s="254">
        <f t="shared" si="121"/>
        <v>0.03</v>
      </c>
      <c r="BJ106" s="254">
        <f t="shared" si="121"/>
        <v>0.03</v>
      </c>
      <c r="BK106" s="254">
        <f t="shared" si="121"/>
        <v>0.03</v>
      </c>
      <c r="BL106" s="254">
        <f t="shared" si="121"/>
        <v>0.03</v>
      </c>
      <c r="BM106" s="254">
        <f t="shared" si="121"/>
        <v>0.03</v>
      </c>
      <c r="BN106" s="254">
        <f t="shared" si="122"/>
        <v>0.03</v>
      </c>
      <c r="BO106" s="254">
        <f t="shared" si="122"/>
        <v>0.03</v>
      </c>
    </row>
    <row r="108" spans="2:67" x14ac:dyDescent="0.25">
      <c r="B108" s="292" t="s">
        <v>304</v>
      </c>
      <c r="D108" s="7">
        <f>IF(VLOOKUP($B$52&amp;$B108,'[20]Lagos State'!$E:$AE,COLUMN(D$1)-2,FALSE)="NULL",0,VLOOKUP($B$52&amp;$B108,'[20]Lagos State'!$E:$AE,COLUMN(D$1)-2,FALSE))</f>
        <v>0</v>
      </c>
      <c r="E108" s="7">
        <f>IF(VLOOKUP($B$52&amp;$B108,'[20]Lagos State'!$E:$AE,COLUMN(E$1)-2,FALSE)="NULL",0,VLOOKUP($B$52&amp;$B108,'[20]Lagos State'!$E:$AE,COLUMN(E$1)-2,FALSE))</f>
        <v>0</v>
      </c>
      <c r="F108" s="7">
        <f>IF(VLOOKUP($B$52&amp;$B108,'[20]Lagos State'!$E:$AE,COLUMN(F$1)-2,FALSE)="NULL",0,VLOOKUP($B$52&amp;$B108,'[20]Lagos State'!$E:$AE,COLUMN(F$1)-2,FALSE))</f>
        <v>0</v>
      </c>
      <c r="G108" s="7">
        <f>IF(VLOOKUP($B$52&amp;$B108,'[20]Lagos State'!$E:$AE,COLUMN(G$1)-2,FALSE)="NULL",0,VLOOKUP($B$52&amp;$B108,'[20]Lagos State'!$E:$AE,COLUMN(G$1)-2,FALSE))</f>
        <v>0</v>
      </c>
      <c r="H108" s="7">
        <f>IF(VLOOKUP($B$52&amp;$B108,'[20]Lagos State'!$E:$AE,COLUMN(H$1)-2,FALSE)="NULL",0,VLOOKUP($B$52&amp;$B108,'[20]Lagos State'!$E:$AE,COLUMN(H$1)-2,FALSE))</f>
        <v>0</v>
      </c>
      <c r="I108" s="7">
        <f>IF(VLOOKUP($B$52&amp;$B108,'[20]Lagos State'!$E:$AE,COLUMN(I$1)-2,FALSE)="NULL",0,VLOOKUP($B$52&amp;$B108,'[20]Lagos State'!$E:$AE,COLUMN(I$1)-2,FALSE))</f>
        <v>0</v>
      </c>
      <c r="J108" s="7">
        <f>IF(VLOOKUP($B$52&amp;$B108,'[20]Lagos State'!$E:$AE,COLUMN(J$1)-2,FALSE)="NULL",0,VLOOKUP($B$52&amp;$B108,'[20]Lagos State'!$E:$AE,COLUMN(J$1)-2,FALSE))</f>
        <v>0</v>
      </c>
      <c r="K108" s="7">
        <f>IF(VLOOKUP($B$52&amp;$B108,'[20]Lagos State'!$E:$AE,COLUMN(K$1)-2,FALSE)="NULL",0,VLOOKUP($B$52&amp;$B108,'[20]Lagos State'!$E:$AE,COLUMN(K$1)-2,FALSE))</f>
        <v>0</v>
      </c>
      <c r="L108" s="7">
        <f>IF(VLOOKUP($B$52&amp;$B108,'[20]Lagos State'!$E:$AE,COLUMN(L$1)-2,FALSE)="NULL",0,VLOOKUP($B$52&amp;$B108,'[20]Lagos State'!$E:$AE,COLUMN(L$1)-2,FALSE))</f>
        <v>0</v>
      </c>
      <c r="M108" s="7">
        <f>IF(VLOOKUP($B$52&amp;$B108,'[20]Lagos State'!$E:$AE,COLUMN(M$1)-2,FALSE)="NULL",0,VLOOKUP($B$52&amp;$B108,'[20]Lagos State'!$E:$AE,COLUMN(M$1)-2,FALSE))</f>
        <v>0</v>
      </c>
      <c r="N108" s="7">
        <f>IF(VLOOKUP($B$52&amp;$B108,'[20]Lagos State'!$E:$AE,COLUMN(N$1)-2,FALSE)="NULL",0,VLOOKUP($B$52&amp;$B108,'[20]Lagos State'!$E:$AE,COLUMN(N$1)-2,FALSE))</f>
        <v>0</v>
      </c>
      <c r="O108" s="7">
        <f>IF(VLOOKUP($B$52&amp;$B108,'[20]Lagos State'!$E:$AE,COLUMN(O$1)-2,FALSE)="NULL",0,VLOOKUP($B$52&amp;$B108,'[20]Lagos State'!$E:$AE,COLUMN(O$1)-2,FALSE))</f>
        <v>0</v>
      </c>
      <c r="P108" s="7">
        <f>IF(VLOOKUP($B$52&amp;$B108,'[20]Lagos State'!$E:$AE,COLUMN(P$1)-2,FALSE)="NULL",0,VLOOKUP($B$52&amp;$B108,'[20]Lagos State'!$E:$AE,COLUMN(P$1)-2,FALSE))</f>
        <v>0</v>
      </c>
      <c r="Q108" s="7">
        <f>IF(VLOOKUP($B$52&amp;$B108,'[20]Lagos State'!$E:$AE,COLUMN(Q$1)-2,FALSE)="NULL",0,VLOOKUP($B$52&amp;$B108,'[20]Lagos State'!$E:$AE,COLUMN(Q$1)-2,FALSE))</f>
        <v>0</v>
      </c>
      <c r="R108" s="7">
        <f>IF(VLOOKUP($B$52&amp;$B108,'[20]Lagos State'!$E:$AE,COLUMN(R$1)-2,FALSE)="NULL",0,VLOOKUP($B$52&amp;$B108,'[20]Lagos State'!$E:$AE,COLUMN(R$1)-2,FALSE))</f>
        <v>0</v>
      </c>
      <c r="S108" s="7">
        <f>IF(VLOOKUP($B$52&amp;$B108,'[20]Lagos State'!$E:$AE,COLUMN(S$1)-2,FALSE)="NULL",0,VLOOKUP($B$52&amp;$B108,'[20]Lagos State'!$E:$AE,COLUMN(S$1)-2,FALSE))</f>
        <v>0</v>
      </c>
      <c r="T108" s="7">
        <f>IF(VLOOKUP($B$52&amp;$B108,'[20]Lagos State'!$E:$AE,COLUMN(T$1)-2,FALSE)="NULL",0,VLOOKUP($B$52&amp;$B108,'[20]Lagos State'!$E:$AE,COLUMN(T$1)-2,FALSE))</f>
        <v>0</v>
      </c>
      <c r="U108" s="7">
        <f>IF(VLOOKUP($B$52&amp;$B108,'[20]Lagos State'!$E:$AE,COLUMN(U$1)-2,FALSE)="NULL",0,VLOOKUP($B$52&amp;$B108,'[20]Lagos State'!$E:$AE,COLUMN(U$1)-2,FALSE))</f>
        <v>0</v>
      </c>
      <c r="V108" s="7">
        <f>IF(VLOOKUP($B$52&amp;$B108,'[20]Lagos State'!$E:$AE,COLUMN(V$1)-2,FALSE)="NULL",0,VLOOKUP($B$52&amp;$B108,'[20]Lagos State'!$E:$AE,COLUMN(V$1)-2,FALSE))</f>
        <v>17</v>
      </c>
      <c r="W108" s="7">
        <f>IF(VLOOKUP($B$52&amp;$B108,'[20]Lagos State'!$E:$AE,COLUMN(W$1)-2,FALSE)="NULL",0,VLOOKUP($B$52&amp;$B108,'[20]Lagos State'!$E:$AE,COLUMN(W$1)-2,FALSE))</f>
        <v>354</v>
      </c>
      <c r="X108" s="7">
        <f>IF(VLOOKUP($B$52&amp;$B108,'[20]Lagos State'!$E:$AE,COLUMN(X$1)-2,FALSE)="NULL",0,VLOOKUP($B$52&amp;$B108,'[20]Lagos State'!$E:$AE,COLUMN(X$1)-2,FALSE))</f>
        <v>479</v>
      </c>
      <c r="Y108" s="7">
        <f>IF(VLOOKUP($B$52&amp;$B108,'[20]Lagos State'!$E:$AE,COLUMN(Y$1)-2,FALSE)="NULL",0,VLOOKUP($B$52&amp;$B108,'[20]Lagos State'!$E:$AE,COLUMN(Y$1)-2,FALSE))</f>
        <v>513</v>
      </c>
      <c r="Z108" s="7">
        <f>IF(VLOOKUP($B$52&amp;$B108,'[20]Lagos State'!$E:$AE,COLUMN(Z$1)-2,FALSE)="NULL",0,VLOOKUP($B$52&amp;$B108,'[20]Lagos State'!$E:$AE,COLUMN(Z$1)-2,FALSE))</f>
        <v>503</v>
      </c>
      <c r="AA108" s="7">
        <f>IF(VLOOKUP($B$52&amp;$B108,'[20]Lagos State'!$E:$AE,COLUMN(AA$1)-2,FALSE)="NULL",0,VLOOKUP($B$52&amp;$B108,'[20]Lagos State'!$E:$AE,COLUMN(AA$1)-2,FALSE))</f>
        <v>545</v>
      </c>
      <c r="AB108" s="7">
        <f>IF(VLOOKUP($B$52&amp;$B108,'[20]Lagos State'!$E:$AE,COLUMN(AB$1)-2,FALSE)="NULL",0,VLOOKUP($B$52&amp;$B108,'[20]Lagos State'!$E:$AE,COLUMN(AB$1)-2,FALSE))</f>
        <v>546</v>
      </c>
      <c r="AC108" s="7">
        <f>IF(VLOOKUP($B$52&amp;$B108,'[20]Lagos State'!$E:$AE,COLUMN(AC$1)-2,FALSE)="NULL",0,VLOOKUP($B$52&amp;$B108,'[20]Lagos State'!$E:$AE,COLUMN(AC$1)-2,FALSE))</f>
        <v>592</v>
      </c>
      <c r="AF108" s="7">
        <f t="shared" ref="AF108:AG111" si="128">AB108</f>
        <v>546</v>
      </c>
      <c r="AG108" s="7">
        <f t="shared" si="128"/>
        <v>592</v>
      </c>
      <c r="AH108" s="7">
        <f>VLOOKUP($A$3&amp;$B$52&amp;$B108,'[14]Paga All'!$G$1:$J$3000,4,FALSE)</f>
        <v>691</v>
      </c>
      <c r="AI108" s="7">
        <f>VLOOKUP($A$3&amp;$B$100&amp;$B108,'[15]Paga all'!$F:$G,2,FALSE)</f>
        <v>676</v>
      </c>
      <c r="AJ108" s="7">
        <f>VLOOKUP($A$3&amp;$B$52&amp;$B108,'[16]Paga all'!$F$2:$G$1470,2,FALSE)</f>
        <v>609</v>
      </c>
      <c r="AK108" s="9">
        <f t="shared" ref="AK108:BO108" si="129">IF(ROUND((AJ108+AJ109)*(1+AK102),)&gt;=AK$3*$AD$3,AK$3*$AD$3*(1-AK103),ROUND((AJ108+AJ109)*(1+AK102),)-ROUND((AJ108+AJ109)*(1+AK102)*AK103,))</f>
        <v>655</v>
      </c>
      <c r="AL108" s="9">
        <f t="shared" si="129"/>
        <v>688</v>
      </c>
      <c r="AM108" s="9">
        <f t="shared" si="129"/>
        <v>722</v>
      </c>
      <c r="AN108" s="9">
        <f t="shared" si="129"/>
        <v>759</v>
      </c>
      <c r="AO108" s="9">
        <f t="shared" si="129"/>
        <v>797</v>
      </c>
      <c r="AP108" s="9">
        <f t="shared" si="129"/>
        <v>837</v>
      </c>
      <c r="AQ108" s="9">
        <f t="shared" si="129"/>
        <v>878</v>
      </c>
      <c r="AR108" s="9">
        <f t="shared" si="129"/>
        <v>922</v>
      </c>
      <c r="AS108" s="9">
        <f t="shared" si="129"/>
        <v>968</v>
      </c>
      <c r="AT108" s="9">
        <f t="shared" si="129"/>
        <v>1017</v>
      </c>
      <c r="AU108" s="9">
        <f t="shared" si="129"/>
        <v>1068</v>
      </c>
      <c r="AV108" s="9">
        <f t="shared" si="129"/>
        <v>1121</v>
      </c>
      <c r="AW108" s="9">
        <f t="shared" si="129"/>
        <v>1178</v>
      </c>
      <c r="AX108" s="9">
        <f t="shared" si="129"/>
        <v>1236</v>
      </c>
      <c r="AY108" s="9">
        <f t="shared" si="129"/>
        <v>1298</v>
      </c>
      <c r="AZ108" s="9">
        <f t="shared" si="129"/>
        <v>1363</v>
      </c>
      <c r="BA108" s="9">
        <f t="shared" si="129"/>
        <v>1431</v>
      </c>
      <c r="BB108" s="9">
        <f t="shared" si="129"/>
        <v>1502</v>
      </c>
      <c r="BC108" s="9">
        <f t="shared" si="129"/>
        <v>1578</v>
      </c>
      <c r="BD108" s="9">
        <f t="shared" si="129"/>
        <v>1657</v>
      </c>
      <c r="BE108" s="9">
        <f t="shared" si="129"/>
        <v>1739</v>
      </c>
      <c r="BF108" s="9">
        <f t="shared" si="129"/>
        <v>1826</v>
      </c>
      <c r="BG108" s="9">
        <f t="shared" si="129"/>
        <v>1918</v>
      </c>
      <c r="BH108" s="9">
        <f t="shared" si="129"/>
        <v>2013</v>
      </c>
      <c r="BI108" s="9">
        <f t="shared" si="129"/>
        <v>2114</v>
      </c>
      <c r="BJ108" s="9">
        <f t="shared" si="129"/>
        <v>2219</v>
      </c>
      <c r="BK108" s="9">
        <f t="shared" si="129"/>
        <v>2330</v>
      </c>
      <c r="BL108" s="9">
        <f t="shared" si="129"/>
        <v>2447</v>
      </c>
      <c r="BM108" s="9">
        <f t="shared" si="129"/>
        <v>2570</v>
      </c>
      <c r="BN108" s="9">
        <f t="shared" si="129"/>
        <v>2699</v>
      </c>
      <c r="BO108" s="9">
        <f t="shared" si="129"/>
        <v>2833</v>
      </c>
    </row>
    <row r="109" spans="2:67" x14ac:dyDescent="0.25">
      <c r="B109" s="292" t="s">
        <v>305</v>
      </c>
      <c r="D109" s="7">
        <f>IF(VLOOKUP($B$52&amp;$B109,'[20]Lagos State'!$E:$AE,COLUMN(D$1)-2,FALSE)="NULL",0,VLOOKUP($B$52&amp;$B109,'[20]Lagos State'!$E:$AE,COLUMN(D$1)-2,FALSE))</f>
        <v>0</v>
      </c>
      <c r="E109" s="7">
        <f>IF(VLOOKUP($B$52&amp;$B109,'[20]Lagos State'!$E:$AE,COLUMN(E$1)-2,FALSE)="NULL",0,VLOOKUP($B$52&amp;$B109,'[20]Lagos State'!$E:$AE,COLUMN(E$1)-2,FALSE))</f>
        <v>0</v>
      </c>
      <c r="F109" s="7">
        <f>IF(VLOOKUP($B$52&amp;$B109,'[20]Lagos State'!$E:$AE,COLUMN(F$1)-2,FALSE)="NULL",0,VLOOKUP($B$52&amp;$B109,'[20]Lagos State'!$E:$AE,COLUMN(F$1)-2,FALSE))</f>
        <v>0</v>
      </c>
      <c r="G109" s="7">
        <f>IF(VLOOKUP($B$52&amp;$B109,'[20]Lagos State'!$E:$AE,COLUMN(G$1)-2,FALSE)="NULL",0,VLOOKUP($B$52&amp;$B109,'[20]Lagos State'!$E:$AE,COLUMN(G$1)-2,FALSE))</f>
        <v>0</v>
      </c>
      <c r="H109" s="7">
        <f>IF(VLOOKUP($B$52&amp;$B109,'[20]Lagos State'!$E:$AE,COLUMN(H$1)-2,FALSE)="NULL",0,VLOOKUP($B$52&amp;$B109,'[20]Lagos State'!$E:$AE,COLUMN(H$1)-2,FALSE))</f>
        <v>0</v>
      </c>
      <c r="I109" s="7">
        <f>IF(VLOOKUP($B$52&amp;$B109,'[20]Lagos State'!$E:$AE,COLUMN(I$1)-2,FALSE)="NULL",0,VLOOKUP($B$52&amp;$B109,'[20]Lagos State'!$E:$AE,COLUMN(I$1)-2,FALSE))</f>
        <v>0</v>
      </c>
      <c r="J109" s="7">
        <f>IF(VLOOKUP($B$52&amp;$B109,'[20]Lagos State'!$E:$AE,COLUMN(J$1)-2,FALSE)="NULL",0,VLOOKUP($B$52&amp;$B109,'[20]Lagos State'!$E:$AE,COLUMN(J$1)-2,FALSE))</f>
        <v>0</v>
      </c>
      <c r="K109" s="7">
        <f>IF(VLOOKUP($B$52&amp;$B109,'[20]Lagos State'!$E:$AE,COLUMN(K$1)-2,FALSE)="NULL",0,VLOOKUP($B$52&amp;$B109,'[20]Lagos State'!$E:$AE,COLUMN(K$1)-2,FALSE))</f>
        <v>0</v>
      </c>
      <c r="L109" s="7">
        <f>IF(VLOOKUP($B$52&amp;$B109,'[20]Lagos State'!$E:$AE,COLUMN(L$1)-2,FALSE)="NULL",0,VLOOKUP($B$52&amp;$B109,'[20]Lagos State'!$E:$AE,COLUMN(L$1)-2,FALSE))</f>
        <v>0</v>
      </c>
      <c r="M109" s="7">
        <f>IF(VLOOKUP($B$52&amp;$B109,'[20]Lagos State'!$E:$AE,COLUMN(M$1)-2,FALSE)="NULL",0,VLOOKUP($B$52&amp;$B109,'[20]Lagos State'!$E:$AE,COLUMN(M$1)-2,FALSE))</f>
        <v>0</v>
      </c>
      <c r="N109" s="7">
        <f>IF(VLOOKUP($B$52&amp;$B109,'[20]Lagos State'!$E:$AE,COLUMN(N$1)-2,FALSE)="NULL",0,VLOOKUP($B$52&amp;$B109,'[20]Lagos State'!$E:$AE,COLUMN(N$1)-2,FALSE))</f>
        <v>0</v>
      </c>
      <c r="O109" s="7">
        <f>IF(VLOOKUP($B$52&amp;$B109,'[20]Lagos State'!$E:$AE,COLUMN(O$1)-2,FALSE)="NULL",0,VLOOKUP($B$52&amp;$B109,'[20]Lagos State'!$E:$AE,COLUMN(O$1)-2,FALSE))</f>
        <v>0</v>
      </c>
      <c r="P109" s="7">
        <f>IF(VLOOKUP($B$52&amp;$B109,'[20]Lagos State'!$E:$AE,COLUMN(P$1)-2,FALSE)="NULL",0,VLOOKUP($B$52&amp;$B109,'[20]Lagos State'!$E:$AE,COLUMN(P$1)-2,FALSE))</f>
        <v>0</v>
      </c>
      <c r="Q109" s="7">
        <f>IF(VLOOKUP($B$52&amp;$B109,'[20]Lagos State'!$E:$AE,COLUMN(Q$1)-2,FALSE)="NULL",0,VLOOKUP($B$52&amp;$B109,'[20]Lagos State'!$E:$AE,COLUMN(Q$1)-2,FALSE))</f>
        <v>0</v>
      </c>
      <c r="R109" s="7">
        <f>IF(VLOOKUP($B$52&amp;$B109,'[20]Lagos State'!$E:$AE,COLUMN(R$1)-2,FALSE)="NULL",0,VLOOKUP($B$52&amp;$B109,'[20]Lagos State'!$E:$AE,COLUMN(R$1)-2,FALSE))</f>
        <v>0</v>
      </c>
      <c r="S109" s="7">
        <f>IF(VLOOKUP($B$52&amp;$B109,'[20]Lagos State'!$E:$AE,COLUMN(S$1)-2,FALSE)="NULL",0,VLOOKUP($B$52&amp;$B109,'[20]Lagos State'!$E:$AE,COLUMN(S$1)-2,FALSE))</f>
        <v>0</v>
      </c>
      <c r="T109" s="7">
        <f>IF(VLOOKUP($B$52&amp;$B109,'[20]Lagos State'!$E:$AE,COLUMN(T$1)-2,FALSE)="NULL",0,VLOOKUP($B$52&amp;$B109,'[20]Lagos State'!$E:$AE,COLUMN(T$1)-2,FALSE))</f>
        <v>0</v>
      </c>
      <c r="U109" s="7">
        <f>IF(VLOOKUP($B$52&amp;$B109,'[20]Lagos State'!$E:$AE,COLUMN(U$1)-2,FALSE)="NULL",0,VLOOKUP($B$52&amp;$B109,'[20]Lagos State'!$E:$AE,COLUMN(U$1)-2,FALSE))</f>
        <v>0</v>
      </c>
      <c r="V109" s="7">
        <f>IF(VLOOKUP($B$52&amp;$B109,'[20]Lagos State'!$E:$AE,COLUMN(V$1)-2,FALSE)="NULL",0,VLOOKUP($B$52&amp;$B109,'[20]Lagos State'!$E:$AE,COLUMN(V$1)-2,FALSE))</f>
        <v>0</v>
      </c>
      <c r="W109" s="7">
        <f>IF(VLOOKUP($B$52&amp;$B109,'[20]Lagos State'!$E:$AE,COLUMN(W$1)-2,FALSE)="NULL",0,VLOOKUP($B$52&amp;$B109,'[20]Lagos State'!$E:$AE,COLUMN(W$1)-2,FALSE))</f>
        <v>0</v>
      </c>
      <c r="X109" s="7">
        <f>IF(VLOOKUP($B$52&amp;$B109,'[20]Lagos State'!$E:$AE,COLUMN(X$1)-2,FALSE)="NULL",0,VLOOKUP($B$52&amp;$B109,'[20]Lagos State'!$E:$AE,COLUMN(X$1)-2,FALSE))</f>
        <v>7</v>
      </c>
      <c r="Y109" s="7">
        <f>IF(VLOOKUP($B$52&amp;$B109,'[20]Lagos State'!$E:$AE,COLUMN(Y$1)-2,FALSE)="NULL",0,VLOOKUP($B$52&amp;$B109,'[20]Lagos State'!$E:$AE,COLUMN(Y$1)-2,FALSE))</f>
        <v>17</v>
      </c>
      <c r="Z109" s="7">
        <f>IF(VLOOKUP($B$52&amp;$B109,'[20]Lagos State'!$E:$AE,COLUMN(Z$1)-2,FALSE)="NULL",0,VLOOKUP($B$52&amp;$B109,'[20]Lagos State'!$E:$AE,COLUMN(Z$1)-2,FALSE))</f>
        <v>11</v>
      </c>
      <c r="AA109" s="7">
        <f>IF(VLOOKUP($B$52&amp;$B109,'[20]Lagos State'!$E:$AE,COLUMN(AA$1)-2,FALSE)="NULL",0,VLOOKUP($B$52&amp;$B109,'[20]Lagos State'!$E:$AE,COLUMN(AA$1)-2,FALSE))</f>
        <v>16</v>
      </c>
      <c r="AB109" s="7">
        <f>IF(VLOOKUP($B$52&amp;$B109,'[20]Lagos State'!$E:$AE,COLUMN(AB$1)-2,FALSE)="NULL",0,VLOOKUP($B$52&amp;$B109,'[20]Lagos State'!$E:$AE,COLUMN(AB$1)-2,FALSE))</f>
        <v>14</v>
      </c>
      <c r="AC109" s="7">
        <f>IF(VLOOKUP($B$52&amp;$B109,'[20]Lagos State'!$E:$AE,COLUMN(AC$1)-2,FALSE)="NULL",0,VLOOKUP($B$52&amp;$B109,'[20]Lagos State'!$E:$AE,COLUMN(AC$1)-2,FALSE))</f>
        <v>13</v>
      </c>
      <c r="AF109" s="7">
        <f t="shared" si="128"/>
        <v>14</v>
      </c>
      <c r="AG109" s="7">
        <f t="shared" si="128"/>
        <v>13</v>
      </c>
      <c r="AH109" s="7">
        <f>VLOOKUP($A$3&amp;$B$52&amp;$B109,'[14]Paga All'!$G$1:$J$3000,4,FALSE)</f>
        <v>11</v>
      </c>
      <c r="AI109" s="7">
        <f>VLOOKUP($A$3&amp;$B$100&amp;$B109,'[15]Paga all'!$F:$G,2,FALSE)</f>
        <v>17</v>
      </c>
      <c r="AJ109" s="7">
        <f>VLOOKUP($A$3&amp;$B$52&amp;$B109,'[16]Paga all'!$F$2:$G$1470,2,FALSE)</f>
        <v>33</v>
      </c>
      <c r="AK109" s="9">
        <f t="shared" ref="AK109:BO109" si="130">IF(ROUND((AJ108+AJ109)*(1+AK102),)&gt;=AK$3*$AD$3,AK$3*$AD$3*AK103,ROUND((AJ108+AJ109)*(1+AK102),)-AK108)</f>
        <v>17</v>
      </c>
      <c r="AL109" s="9">
        <f t="shared" si="130"/>
        <v>18</v>
      </c>
      <c r="AM109" s="9">
        <f t="shared" si="130"/>
        <v>19</v>
      </c>
      <c r="AN109" s="9">
        <f t="shared" si="130"/>
        <v>19</v>
      </c>
      <c r="AO109" s="9">
        <f t="shared" si="130"/>
        <v>20</v>
      </c>
      <c r="AP109" s="9">
        <f t="shared" si="130"/>
        <v>21</v>
      </c>
      <c r="AQ109" s="9">
        <f t="shared" si="130"/>
        <v>23</v>
      </c>
      <c r="AR109" s="9">
        <f t="shared" si="130"/>
        <v>24</v>
      </c>
      <c r="AS109" s="9">
        <f t="shared" si="130"/>
        <v>25</v>
      </c>
      <c r="AT109" s="9">
        <f t="shared" si="130"/>
        <v>26</v>
      </c>
      <c r="AU109" s="9">
        <f t="shared" si="130"/>
        <v>27</v>
      </c>
      <c r="AV109" s="9">
        <f t="shared" si="130"/>
        <v>29</v>
      </c>
      <c r="AW109" s="9">
        <f t="shared" si="130"/>
        <v>30</v>
      </c>
      <c r="AX109" s="9">
        <f t="shared" si="130"/>
        <v>32</v>
      </c>
      <c r="AY109" s="9">
        <f t="shared" si="130"/>
        <v>33</v>
      </c>
      <c r="AZ109" s="9">
        <f t="shared" si="130"/>
        <v>35</v>
      </c>
      <c r="BA109" s="9">
        <f t="shared" si="130"/>
        <v>37</v>
      </c>
      <c r="BB109" s="9">
        <f t="shared" si="130"/>
        <v>39</v>
      </c>
      <c r="BC109" s="9">
        <f t="shared" si="130"/>
        <v>40</v>
      </c>
      <c r="BD109" s="9">
        <f t="shared" si="130"/>
        <v>42</v>
      </c>
      <c r="BE109" s="9">
        <f t="shared" si="130"/>
        <v>45</v>
      </c>
      <c r="BF109" s="9">
        <f t="shared" si="130"/>
        <v>47</v>
      </c>
      <c r="BG109" s="9">
        <f t="shared" si="130"/>
        <v>49</v>
      </c>
      <c r="BH109" s="9">
        <f t="shared" si="130"/>
        <v>52</v>
      </c>
      <c r="BI109" s="9">
        <f t="shared" si="130"/>
        <v>54</v>
      </c>
      <c r="BJ109" s="9">
        <f t="shared" si="130"/>
        <v>57</v>
      </c>
      <c r="BK109" s="9">
        <f t="shared" si="130"/>
        <v>60</v>
      </c>
      <c r="BL109" s="9">
        <f t="shared" si="130"/>
        <v>63</v>
      </c>
      <c r="BM109" s="9">
        <f t="shared" si="130"/>
        <v>66</v>
      </c>
      <c r="BN109" s="9">
        <f t="shared" si="130"/>
        <v>69</v>
      </c>
      <c r="BO109" s="9">
        <f t="shared" si="130"/>
        <v>73</v>
      </c>
    </row>
    <row r="110" spans="2:67" x14ac:dyDescent="0.25">
      <c r="B110" s="292" t="s">
        <v>306</v>
      </c>
      <c r="D110" s="7">
        <f>IF(VLOOKUP($B$52&amp;$B110,'[20]Lagos State'!$E:$AE,COLUMN(D$1)-2,FALSE)="NULL",0,VLOOKUP($B$52&amp;$B110,'[20]Lagos State'!$E:$AE,COLUMN(D$1)-2,FALSE))</f>
        <v>0</v>
      </c>
      <c r="E110" s="7">
        <f>IF(VLOOKUP($B$52&amp;$B110,'[20]Lagos State'!$E:$AE,COLUMN(E$1)-2,FALSE)="NULL",0,VLOOKUP($B$52&amp;$B110,'[20]Lagos State'!$E:$AE,COLUMN(E$1)-2,FALSE))</f>
        <v>0</v>
      </c>
      <c r="F110" s="7">
        <f>IF(VLOOKUP($B$52&amp;$B110,'[20]Lagos State'!$E:$AE,COLUMN(F$1)-2,FALSE)="NULL",0,VLOOKUP($B$52&amp;$B110,'[20]Lagos State'!$E:$AE,COLUMN(F$1)-2,FALSE))</f>
        <v>0</v>
      </c>
      <c r="G110" s="7">
        <f>IF(VLOOKUP($B$52&amp;$B110,'[20]Lagos State'!$E:$AE,COLUMN(G$1)-2,FALSE)="NULL",0,VLOOKUP($B$52&amp;$B110,'[20]Lagos State'!$E:$AE,COLUMN(G$1)-2,FALSE))</f>
        <v>0</v>
      </c>
      <c r="H110" s="7">
        <f>IF(VLOOKUP($B$52&amp;$B110,'[20]Lagos State'!$E:$AE,COLUMN(H$1)-2,FALSE)="NULL",0,VLOOKUP($B$52&amp;$B110,'[20]Lagos State'!$E:$AE,COLUMN(H$1)-2,FALSE))</f>
        <v>0</v>
      </c>
      <c r="I110" s="7">
        <f>IF(VLOOKUP($B$52&amp;$B110,'[20]Lagos State'!$E:$AE,COLUMN(I$1)-2,FALSE)="NULL",0,VLOOKUP($B$52&amp;$B110,'[20]Lagos State'!$E:$AE,COLUMN(I$1)-2,FALSE))</f>
        <v>0</v>
      </c>
      <c r="J110" s="7">
        <f>IF(VLOOKUP($B$52&amp;$B110,'[20]Lagos State'!$E:$AE,COLUMN(J$1)-2,FALSE)="NULL",0,VLOOKUP($B$52&amp;$B110,'[20]Lagos State'!$E:$AE,COLUMN(J$1)-2,FALSE))</f>
        <v>0</v>
      </c>
      <c r="K110" s="7">
        <f>IF(VLOOKUP($B$52&amp;$B110,'[20]Lagos State'!$E:$AE,COLUMN(K$1)-2,FALSE)="NULL",0,VLOOKUP($B$52&amp;$B110,'[20]Lagos State'!$E:$AE,COLUMN(K$1)-2,FALSE))</f>
        <v>0</v>
      </c>
      <c r="L110" s="7">
        <f>IF(VLOOKUP($B$52&amp;$B110,'[20]Lagos State'!$E:$AE,COLUMN(L$1)-2,FALSE)="NULL",0,VLOOKUP($B$52&amp;$B110,'[20]Lagos State'!$E:$AE,COLUMN(L$1)-2,FALSE))</f>
        <v>0</v>
      </c>
      <c r="M110" s="7">
        <f>IF(VLOOKUP($B$52&amp;$B110,'[20]Lagos State'!$E:$AE,COLUMN(M$1)-2,FALSE)="NULL",0,VLOOKUP($B$52&amp;$B110,'[20]Lagos State'!$E:$AE,COLUMN(M$1)-2,FALSE))</f>
        <v>0</v>
      </c>
      <c r="N110" s="7">
        <f>IF(VLOOKUP($B$52&amp;$B110,'[20]Lagos State'!$E:$AE,COLUMN(N$1)-2,FALSE)="NULL",0,VLOOKUP($B$52&amp;$B110,'[20]Lagos State'!$E:$AE,COLUMN(N$1)-2,FALSE))</f>
        <v>0</v>
      </c>
      <c r="O110" s="7">
        <f>IF(VLOOKUP($B$52&amp;$B110,'[20]Lagos State'!$E:$AE,COLUMN(O$1)-2,FALSE)="NULL",0,VLOOKUP($B$52&amp;$B110,'[20]Lagos State'!$E:$AE,COLUMN(O$1)-2,FALSE))</f>
        <v>0</v>
      </c>
      <c r="P110" s="7">
        <f>IF(VLOOKUP($B$52&amp;$B110,'[20]Lagos State'!$E:$AE,COLUMN(P$1)-2,FALSE)="NULL",0,VLOOKUP($B$52&amp;$B110,'[20]Lagos State'!$E:$AE,COLUMN(P$1)-2,FALSE))</f>
        <v>0</v>
      </c>
      <c r="Q110" s="7">
        <f>IF(VLOOKUP($B$52&amp;$B110,'[20]Lagos State'!$E:$AE,COLUMN(Q$1)-2,FALSE)="NULL",0,VLOOKUP($B$52&amp;$B110,'[20]Lagos State'!$E:$AE,COLUMN(Q$1)-2,FALSE))</f>
        <v>0</v>
      </c>
      <c r="R110" s="7">
        <f>IF(VLOOKUP($B$52&amp;$B110,'[20]Lagos State'!$E:$AE,COLUMN(R$1)-2,FALSE)="NULL",0,VLOOKUP($B$52&amp;$B110,'[20]Lagos State'!$E:$AE,COLUMN(R$1)-2,FALSE))</f>
        <v>0</v>
      </c>
      <c r="S110" s="7">
        <f>IF(VLOOKUP($B$52&amp;$B110,'[20]Lagos State'!$E:$AE,COLUMN(S$1)-2,FALSE)="NULL",0,VLOOKUP($B$52&amp;$B110,'[20]Lagos State'!$E:$AE,COLUMN(S$1)-2,FALSE))</f>
        <v>0</v>
      </c>
      <c r="T110" s="7">
        <f>IF(VLOOKUP($B$52&amp;$B110,'[20]Lagos State'!$E:$AE,COLUMN(T$1)-2,FALSE)="NULL",0,VLOOKUP($B$52&amp;$B110,'[20]Lagos State'!$E:$AE,COLUMN(T$1)-2,FALSE))</f>
        <v>0</v>
      </c>
      <c r="U110" s="7">
        <f>IF(VLOOKUP($B$52&amp;$B110,'[20]Lagos State'!$E:$AE,COLUMN(U$1)-2,FALSE)="NULL",0,VLOOKUP($B$52&amp;$B110,'[20]Lagos State'!$E:$AE,COLUMN(U$1)-2,FALSE))</f>
        <v>0</v>
      </c>
      <c r="V110" s="7">
        <f>IF(VLOOKUP($B$52&amp;$B110,'[20]Lagos State'!$E:$AE,COLUMN(V$1)-2,FALSE)="NULL",0,VLOOKUP($B$52&amp;$B110,'[20]Lagos State'!$E:$AE,COLUMN(V$1)-2,FALSE))</f>
        <v>32</v>
      </c>
      <c r="W110" s="7">
        <f>IF(VLOOKUP($B$52&amp;$B110,'[20]Lagos State'!$E:$AE,COLUMN(W$1)-2,FALSE)="NULL",0,VLOOKUP($B$52&amp;$B110,'[20]Lagos State'!$E:$AE,COLUMN(W$1)-2,FALSE))</f>
        <v>1981</v>
      </c>
      <c r="X110" s="7">
        <f>IF(VLOOKUP($B$52&amp;$B110,'[20]Lagos State'!$E:$AE,COLUMN(X$1)-2,FALSE)="NULL",0,VLOOKUP($B$52&amp;$B110,'[20]Lagos State'!$E:$AE,COLUMN(X$1)-2,FALSE))</f>
        <v>3269</v>
      </c>
      <c r="Y110" s="7">
        <f>IF(VLOOKUP($B$52&amp;$B110,'[20]Lagos State'!$E:$AE,COLUMN(Y$1)-2,FALSE)="NULL",0,VLOOKUP($B$52&amp;$B110,'[20]Lagos State'!$E:$AE,COLUMN(Y$1)-2,FALSE))</f>
        <v>3631</v>
      </c>
      <c r="Z110" s="7">
        <f>IF(VLOOKUP($B$52&amp;$B110,'[20]Lagos State'!$E:$AE,COLUMN(Z$1)-2,FALSE)="NULL",0,VLOOKUP($B$52&amp;$B110,'[20]Lagos State'!$E:$AE,COLUMN(Z$1)-2,FALSE))</f>
        <v>3267</v>
      </c>
      <c r="AA110" s="7">
        <f>IF(VLOOKUP($B$52&amp;$B110,'[20]Lagos State'!$E:$AE,COLUMN(AA$1)-2,FALSE)="NULL",0,VLOOKUP($B$52&amp;$B110,'[20]Lagos State'!$E:$AE,COLUMN(AA$1)-2,FALSE))</f>
        <v>5276</v>
      </c>
      <c r="AB110" s="7">
        <f>IF(VLOOKUP($B$52&amp;$B110,'[20]Lagos State'!$E:$AE,COLUMN(AB$1)-2,FALSE)="NULL",0,VLOOKUP($B$52&amp;$B110,'[20]Lagos State'!$E:$AE,COLUMN(AB$1)-2,FALSE))</f>
        <v>4755</v>
      </c>
      <c r="AC110" s="7">
        <f>IF(VLOOKUP($B$52&amp;$B110,'[20]Lagos State'!$E:$AE,COLUMN(AC$1)-2,FALSE)="NULL",0,VLOOKUP($B$52&amp;$B110,'[20]Lagos State'!$E:$AE,COLUMN(AC$1)-2,FALSE))</f>
        <v>4478</v>
      </c>
      <c r="AF110" s="7">
        <f t="shared" si="128"/>
        <v>4755</v>
      </c>
      <c r="AG110" s="7">
        <f t="shared" si="128"/>
        <v>4478</v>
      </c>
      <c r="AH110" s="7">
        <f>VLOOKUP($A$3&amp;$B$52&amp;$B110,'[14]Paga All'!$G$1:$J$3000,4,FALSE)</f>
        <v>6959</v>
      </c>
      <c r="AI110" s="7">
        <f>VLOOKUP($A$3&amp;$B$100&amp;$B110,'[15]Paga all'!$F:$G,2,FALSE)</f>
        <v>5824</v>
      </c>
      <c r="AJ110" s="7">
        <f>VLOOKUP($A$3&amp;$B$52&amp;$B110,'[16]Paga all'!$F$2:$G$1470,2,FALSE)</f>
        <v>4024</v>
      </c>
      <c r="AK110" s="9">
        <f t="shared" ref="AK110:BO110" si="131">ROUND(AK108*AK104,)</f>
        <v>9006</v>
      </c>
      <c r="AL110" s="9">
        <f t="shared" si="131"/>
        <v>10320</v>
      </c>
      <c r="AM110" s="9">
        <f t="shared" si="131"/>
        <v>10830</v>
      </c>
      <c r="AN110" s="9">
        <f t="shared" si="131"/>
        <v>11385</v>
      </c>
      <c r="AO110" s="9">
        <f t="shared" si="131"/>
        <v>11955</v>
      </c>
      <c r="AP110" s="9">
        <f t="shared" si="131"/>
        <v>12555</v>
      </c>
      <c r="AQ110" s="9">
        <f t="shared" si="131"/>
        <v>13170</v>
      </c>
      <c r="AR110" s="9">
        <f t="shared" si="131"/>
        <v>14752</v>
      </c>
      <c r="AS110" s="9">
        <f t="shared" si="131"/>
        <v>15730</v>
      </c>
      <c r="AT110" s="9">
        <f t="shared" si="131"/>
        <v>16781</v>
      </c>
      <c r="AU110" s="9">
        <f t="shared" si="131"/>
        <v>17622</v>
      </c>
      <c r="AV110" s="9">
        <f t="shared" si="131"/>
        <v>18497</v>
      </c>
      <c r="AW110" s="9">
        <f t="shared" si="131"/>
        <v>19437</v>
      </c>
      <c r="AX110" s="9">
        <f t="shared" si="131"/>
        <v>20394</v>
      </c>
      <c r="AY110" s="9">
        <f t="shared" si="131"/>
        <v>21417</v>
      </c>
      <c r="AZ110" s="9">
        <f t="shared" si="131"/>
        <v>22490</v>
      </c>
      <c r="BA110" s="9">
        <f t="shared" si="131"/>
        <v>23612</v>
      </c>
      <c r="BB110" s="9">
        <f t="shared" si="131"/>
        <v>24783</v>
      </c>
      <c r="BC110" s="9">
        <f t="shared" si="131"/>
        <v>26826</v>
      </c>
      <c r="BD110" s="9">
        <f t="shared" si="131"/>
        <v>28169</v>
      </c>
      <c r="BE110" s="9">
        <f t="shared" si="131"/>
        <v>29563</v>
      </c>
      <c r="BF110" s="9">
        <f t="shared" si="131"/>
        <v>31042</v>
      </c>
      <c r="BG110" s="9">
        <f t="shared" si="131"/>
        <v>32606</v>
      </c>
      <c r="BH110" s="9">
        <f t="shared" si="131"/>
        <v>34221</v>
      </c>
      <c r="BI110" s="9">
        <f t="shared" si="131"/>
        <v>35938</v>
      </c>
      <c r="BJ110" s="9">
        <f t="shared" si="131"/>
        <v>37723</v>
      </c>
      <c r="BK110" s="9">
        <f t="shared" si="131"/>
        <v>39610</v>
      </c>
      <c r="BL110" s="9">
        <f t="shared" si="131"/>
        <v>41599</v>
      </c>
      <c r="BM110" s="9">
        <f t="shared" si="131"/>
        <v>43690</v>
      </c>
      <c r="BN110" s="9">
        <f t="shared" si="131"/>
        <v>45883</v>
      </c>
      <c r="BO110" s="9">
        <f t="shared" si="131"/>
        <v>48161</v>
      </c>
    </row>
    <row r="111" spans="2:67" x14ac:dyDescent="0.25">
      <c r="B111" s="292" t="s">
        <v>307</v>
      </c>
      <c r="D111" s="7">
        <f>IF(VLOOKUP($B$52&amp;$B111,'[20]Lagos State'!$E:$AE,COLUMN(D$1)-2,FALSE)="NULL",0,VLOOKUP($B$52&amp;$B111,'[20]Lagos State'!$E:$AE,COLUMN(D$1)-2,FALSE))</f>
        <v>0</v>
      </c>
      <c r="E111" s="7">
        <f>IF(VLOOKUP($B$52&amp;$B111,'[20]Lagos State'!$E:$AE,COLUMN(E$1)-2,FALSE)="NULL",0,VLOOKUP($B$52&amp;$B111,'[20]Lagos State'!$E:$AE,COLUMN(E$1)-2,FALSE))</f>
        <v>0</v>
      </c>
      <c r="F111" s="7">
        <f>IF(VLOOKUP($B$52&amp;$B111,'[20]Lagos State'!$E:$AE,COLUMN(F$1)-2,FALSE)="NULL",0,VLOOKUP($B$52&amp;$B111,'[20]Lagos State'!$E:$AE,COLUMN(F$1)-2,FALSE))</f>
        <v>0</v>
      </c>
      <c r="G111" s="7">
        <f>IF(VLOOKUP($B$52&amp;$B111,'[20]Lagos State'!$E:$AE,COLUMN(G$1)-2,FALSE)="NULL",0,VLOOKUP($B$52&amp;$B111,'[20]Lagos State'!$E:$AE,COLUMN(G$1)-2,FALSE))</f>
        <v>0</v>
      </c>
      <c r="H111" s="7">
        <f>IF(VLOOKUP($B$52&amp;$B111,'[20]Lagos State'!$E:$AE,COLUMN(H$1)-2,FALSE)="NULL",0,VLOOKUP($B$52&amp;$B111,'[20]Lagos State'!$E:$AE,COLUMN(H$1)-2,FALSE))</f>
        <v>0</v>
      </c>
      <c r="I111" s="7">
        <f>IF(VLOOKUP($B$52&amp;$B111,'[20]Lagos State'!$E:$AE,COLUMN(I$1)-2,FALSE)="NULL",0,VLOOKUP($B$52&amp;$B111,'[20]Lagos State'!$E:$AE,COLUMN(I$1)-2,FALSE))</f>
        <v>0</v>
      </c>
      <c r="J111" s="7">
        <f>IF(VLOOKUP($B$52&amp;$B111,'[20]Lagos State'!$E:$AE,COLUMN(J$1)-2,FALSE)="NULL",0,VLOOKUP($B$52&amp;$B111,'[20]Lagos State'!$E:$AE,COLUMN(J$1)-2,FALSE))</f>
        <v>0</v>
      </c>
      <c r="K111" s="7">
        <f>IF(VLOOKUP($B$52&amp;$B111,'[20]Lagos State'!$E:$AE,COLUMN(K$1)-2,FALSE)="NULL",0,VLOOKUP($B$52&amp;$B111,'[20]Lagos State'!$E:$AE,COLUMN(K$1)-2,FALSE))</f>
        <v>0</v>
      </c>
      <c r="L111" s="7">
        <f>IF(VLOOKUP($B$52&amp;$B111,'[20]Lagos State'!$E:$AE,COLUMN(L$1)-2,FALSE)="NULL",0,VLOOKUP($B$52&amp;$B111,'[20]Lagos State'!$E:$AE,COLUMN(L$1)-2,FALSE))</f>
        <v>0</v>
      </c>
      <c r="M111" s="7">
        <f>IF(VLOOKUP($B$52&amp;$B111,'[20]Lagos State'!$E:$AE,COLUMN(M$1)-2,FALSE)="NULL",0,VLOOKUP($B$52&amp;$B111,'[20]Lagos State'!$E:$AE,COLUMN(M$1)-2,FALSE))</f>
        <v>0</v>
      </c>
      <c r="N111" s="7">
        <f>IF(VLOOKUP($B$52&amp;$B111,'[20]Lagos State'!$E:$AE,COLUMN(N$1)-2,FALSE)="NULL",0,VLOOKUP($B$52&amp;$B111,'[20]Lagos State'!$E:$AE,COLUMN(N$1)-2,FALSE))</f>
        <v>0</v>
      </c>
      <c r="O111" s="7">
        <f>IF(VLOOKUP($B$52&amp;$B111,'[20]Lagos State'!$E:$AE,COLUMN(O$1)-2,FALSE)="NULL",0,VLOOKUP($B$52&amp;$B111,'[20]Lagos State'!$E:$AE,COLUMN(O$1)-2,FALSE))</f>
        <v>0</v>
      </c>
      <c r="P111" s="7">
        <f>IF(VLOOKUP($B$52&amp;$B111,'[20]Lagos State'!$E:$AE,COLUMN(P$1)-2,FALSE)="NULL",0,VLOOKUP($B$52&amp;$B111,'[20]Lagos State'!$E:$AE,COLUMN(P$1)-2,FALSE))</f>
        <v>0</v>
      </c>
      <c r="Q111" s="7">
        <f>IF(VLOOKUP($B$52&amp;$B111,'[20]Lagos State'!$E:$AE,COLUMN(Q$1)-2,FALSE)="NULL",0,VLOOKUP($B$52&amp;$B111,'[20]Lagos State'!$E:$AE,COLUMN(Q$1)-2,FALSE))</f>
        <v>0</v>
      </c>
      <c r="R111" s="7">
        <f>IF(VLOOKUP($B$52&amp;$B111,'[20]Lagos State'!$E:$AE,COLUMN(R$1)-2,FALSE)="NULL",0,VLOOKUP($B$52&amp;$B111,'[20]Lagos State'!$E:$AE,COLUMN(R$1)-2,FALSE))</f>
        <v>0</v>
      </c>
      <c r="S111" s="7">
        <f>IF(VLOOKUP($B$52&amp;$B111,'[20]Lagos State'!$E:$AE,COLUMN(S$1)-2,FALSE)="NULL",0,VLOOKUP($B$52&amp;$B111,'[20]Lagos State'!$E:$AE,COLUMN(S$1)-2,FALSE))</f>
        <v>0</v>
      </c>
      <c r="T111" s="7">
        <f>IF(VLOOKUP($B$52&amp;$B111,'[20]Lagos State'!$E:$AE,COLUMN(T$1)-2,FALSE)="NULL",0,VLOOKUP($B$52&amp;$B111,'[20]Lagos State'!$E:$AE,COLUMN(T$1)-2,FALSE))</f>
        <v>0</v>
      </c>
      <c r="U111" s="7">
        <f>IF(VLOOKUP($B$52&amp;$B111,'[20]Lagos State'!$E:$AE,COLUMN(U$1)-2,FALSE)="NULL",0,VLOOKUP($B$52&amp;$B111,'[20]Lagos State'!$E:$AE,COLUMN(U$1)-2,FALSE))</f>
        <v>0</v>
      </c>
      <c r="V111" s="7">
        <f>IF(VLOOKUP($B$52&amp;$B111,'[20]Lagos State'!$E:$AE,COLUMN(V$1)-2,FALSE)="NULL",0,VLOOKUP($B$52&amp;$B111,'[20]Lagos State'!$E:$AE,COLUMN(V$1)-2,FALSE))</f>
        <v>51000</v>
      </c>
      <c r="W111" s="7">
        <f>IF(VLOOKUP($B$52&amp;$B111,'[20]Lagos State'!$E:$AE,COLUMN(W$1)-2,FALSE)="NULL",0,VLOOKUP($B$52&amp;$B111,'[20]Lagos State'!$E:$AE,COLUMN(W$1)-2,FALSE))</f>
        <v>2646000</v>
      </c>
      <c r="X111" s="7">
        <f>IF(VLOOKUP($B$52&amp;$B111,'[20]Lagos State'!$E:$AE,COLUMN(X$1)-2,FALSE)="NULL",0,VLOOKUP($B$52&amp;$B111,'[20]Lagos State'!$E:$AE,COLUMN(X$1)-2,FALSE))</f>
        <v>4346450</v>
      </c>
      <c r="Y111" s="7">
        <f>IF(VLOOKUP($B$52&amp;$B111,'[20]Lagos State'!$E:$AE,COLUMN(Y$1)-2,FALSE)="NULL",0,VLOOKUP($B$52&amp;$B111,'[20]Lagos State'!$E:$AE,COLUMN(Y$1)-2,FALSE))</f>
        <v>4806850</v>
      </c>
      <c r="Z111" s="7">
        <f>IF(VLOOKUP($B$52&amp;$B111,'[20]Lagos State'!$E:$AE,COLUMN(Z$1)-2,FALSE)="NULL",0,VLOOKUP($B$52&amp;$B111,'[20]Lagos State'!$E:$AE,COLUMN(Z$1)-2,FALSE))</f>
        <v>4462850</v>
      </c>
      <c r="AA111" s="7">
        <f>IF(VLOOKUP($B$52&amp;$B111,'[20]Lagos State'!$E:$AE,COLUMN(AA$1)-2,FALSE)="NULL",0,VLOOKUP($B$52&amp;$B111,'[20]Lagos State'!$E:$AE,COLUMN(AA$1)-2,FALSE))</f>
        <v>7104000</v>
      </c>
      <c r="AB111" s="7">
        <f>IF(VLOOKUP($B$52&amp;$B111,'[20]Lagos State'!$E:$AE,COLUMN(AB$1)-2,FALSE)="NULL",0,VLOOKUP($B$52&amp;$B111,'[20]Lagos State'!$E:$AE,COLUMN(AB$1)-2,FALSE))</f>
        <v>6177650</v>
      </c>
      <c r="AC111" s="7">
        <f>IF(VLOOKUP($B$52&amp;$B111,'[20]Lagos State'!$E:$AE,COLUMN(AC$1)-2,FALSE)="NULL",0,VLOOKUP($B$52&amp;$B111,'[20]Lagos State'!$E:$AE,COLUMN(AC$1)-2,FALSE))</f>
        <v>5894300</v>
      </c>
      <c r="AF111" s="7">
        <f t="shared" si="128"/>
        <v>6177650</v>
      </c>
      <c r="AG111" s="7">
        <f t="shared" si="128"/>
        <v>5894300</v>
      </c>
      <c r="AH111" s="7">
        <f>VLOOKUP($A$3&amp;$B$52&amp;$B111,'[14]Paga All'!$G$1:$J$3000,4,FALSE)</f>
        <v>9204700</v>
      </c>
      <c r="AI111" s="7">
        <f>VLOOKUP($A$3&amp;$B$100&amp;$B111,'[15]Paga all'!$F:$G,2,FALSE)</f>
        <v>7897250</v>
      </c>
      <c r="AJ111" s="7">
        <f>VLOOKUP($A$3&amp;$B$52&amp;$B111,'[16]Paga all'!$F$2:$G$1470,2,FALSE)</f>
        <v>5698993</v>
      </c>
      <c r="AK111" s="9">
        <f t="shared" ref="AK111:BO111" si="132">AK110*$AD112</f>
        <v>11993917.404174004</v>
      </c>
      <c r="AL111" s="9">
        <f t="shared" si="132"/>
        <v>13743862.714976208</v>
      </c>
      <c r="AM111" s="9">
        <f t="shared" si="132"/>
        <v>14423065.232867474</v>
      </c>
      <c r="AN111" s="9">
        <f t="shared" si="132"/>
        <v>15162197.384690322</v>
      </c>
      <c r="AO111" s="9">
        <f t="shared" si="132"/>
        <v>15921306.081157031</v>
      </c>
      <c r="AP111" s="9">
        <f t="shared" si="132"/>
        <v>16720367.866911462</v>
      </c>
      <c r="AQ111" s="9">
        <f t="shared" si="132"/>
        <v>17539406.197309755</v>
      </c>
      <c r="AR111" s="9">
        <f t="shared" si="132"/>
        <v>19646265.772415601</v>
      </c>
      <c r="AS111" s="9">
        <f t="shared" si="132"/>
        <v>20948736.483195323</v>
      </c>
      <c r="AT111" s="9">
        <f t="shared" si="132"/>
        <v>22348426.377908502</v>
      </c>
      <c r="AU111" s="9">
        <f t="shared" si="132"/>
        <v>23468444.647607628</v>
      </c>
      <c r="AV111" s="9">
        <f t="shared" si="132"/>
        <v>24633743.085166175</v>
      </c>
      <c r="AW111" s="9">
        <f t="shared" si="132"/>
        <v>25885606.549514782</v>
      </c>
      <c r="AX111" s="9">
        <f t="shared" si="132"/>
        <v>27160110.097793099</v>
      </c>
      <c r="AY111" s="9">
        <f t="shared" si="132"/>
        <v>28522510.442504402</v>
      </c>
      <c r="AZ111" s="9">
        <f t="shared" si="132"/>
        <v>29951499.269361909</v>
      </c>
      <c r="BA111" s="9">
        <f t="shared" si="132"/>
        <v>31445744.808722697</v>
      </c>
      <c r="BB111" s="9">
        <f t="shared" si="132"/>
        <v>33005247.060586758</v>
      </c>
      <c r="BC111" s="9">
        <f t="shared" si="132"/>
        <v>35726052.441080593</v>
      </c>
      <c r="BD111" s="9">
        <f t="shared" si="132"/>
        <v>37514619.0715276</v>
      </c>
      <c r="BE111" s="9">
        <f t="shared" si="132"/>
        <v>39371105.953763723</v>
      </c>
      <c r="BF111" s="9">
        <f t="shared" si="132"/>
        <v>41340793.255648397</v>
      </c>
      <c r="BG111" s="9">
        <f t="shared" si="132"/>
        <v>43423680.977181613</v>
      </c>
      <c r="BH111" s="9">
        <f t="shared" si="132"/>
        <v>45574488.950503953</v>
      </c>
      <c r="BI111" s="9">
        <f t="shared" si="132"/>
        <v>47861137.427404553</v>
      </c>
      <c r="BJ111" s="9">
        <f t="shared" si="132"/>
        <v>50238346.240023978</v>
      </c>
      <c r="BK111" s="9">
        <f t="shared" si="132"/>
        <v>52751395.556221664</v>
      </c>
      <c r="BL111" s="9">
        <f t="shared" si="132"/>
        <v>55400285.375997603</v>
      </c>
      <c r="BM111" s="9">
        <f t="shared" si="132"/>
        <v>58185015.699351795</v>
      </c>
      <c r="BN111" s="9">
        <f t="shared" si="132"/>
        <v>61105586.52628424</v>
      </c>
      <c r="BO111" s="9">
        <f t="shared" si="132"/>
        <v>64139357.772865228</v>
      </c>
    </row>
    <row r="112" spans="2:67" x14ac:dyDescent="0.25">
      <c r="B112" s="292" t="s">
        <v>215</v>
      </c>
      <c r="D112" s="7">
        <f>IF(VLOOKUP($B$52&amp;$B112,'[20]Lagos State'!$E:$AE,COLUMN(D$1)-2,FALSE)="NULL",0,VLOOKUP($B$52&amp;$B112,'[20]Lagos State'!$E:$AE,COLUMN(D$1)-2,FALSE))</f>
        <v>0</v>
      </c>
      <c r="E112" s="7">
        <f>IF(VLOOKUP($B$52&amp;$B112,'[20]Lagos State'!$E:$AE,COLUMN(E$1)-2,FALSE)="NULL",0,VLOOKUP($B$52&amp;$B112,'[20]Lagos State'!$E:$AE,COLUMN(E$1)-2,FALSE))</f>
        <v>0</v>
      </c>
      <c r="F112" s="7">
        <f>IF(VLOOKUP($B$52&amp;$B112,'[20]Lagos State'!$E:$AE,COLUMN(F$1)-2,FALSE)="NULL",0,VLOOKUP($B$52&amp;$B112,'[20]Lagos State'!$E:$AE,COLUMN(F$1)-2,FALSE))</f>
        <v>0</v>
      </c>
      <c r="G112" s="7">
        <f>IF(VLOOKUP($B$52&amp;$B112,'[20]Lagos State'!$E:$AE,COLUMN(G$1)-2,FALSE)="NULL",0,VLOOKUP($B$52&amp;$B112,'[20]Lagos State'!$E:$AE,COLUMN(G$1)-2,FALSE))</f>
        <v>0</v>
      </c>
      <c r="H112" s="7">
        <f>IF(VLOOKUP($B$52&amp;$B112,'[20]Lagos State'!$E:$AE,COLUMN(H$1)-2,FALSE)="NULL",0,VLOOKUP($B$52&amp;$B112,'[20]Lagos State'!$E:$AE,COLUMN(H$1)-2,FALSE))</f>
        <v>0</v>
      </c>
      <c r="I112" s="7">
        <f>IF(VLOOKUP($B$52&amp;$B112,'[20]Lagos State'!$E:$AE,COLUMN(I$1)-2,FALSE)="NULL",0,VLOOKUP($B$52&amp;$B112,'[20]Lagos State'!$E:$AE,COLUMN(I$1)-2,FALSE))</f>
        <v>0</v>
      </c>
      <c r="J112" s="7">
        <f>IF(VLOOKUP($B$52&amp;$B112,'[20]Lagos State'!$E:$AE,COLUMN(J$1)-2,FALSE)="NULL",0,VLOOKUP($B$52&amp;$B112,'[20]Lagos State'!$E:$AE,COLUMN(J$1)-2,FALSE))</f>
        <v>0</v>
      </c>
      <c r="K112" s="7">
        <f>IF(VLOOKUP($B$52&amp;$B112,'[20]Lagos State'!$E:$AE,COLUMN(K$1)-2,FALSE)="NULL",0,VLOOKUP($B$52&amp;$B112,'[20]Lagos State'!$E:$AE,COLUMN(K$1)-2,FALSE))</f>
        <v>0</v>
      </c>
      <c r="L112" s="7">
        <f>IF(VLOOKUP($B$52&amp;$B112,'[20]Lagos State'!$E:$AE,COLUMN(L$1)-2,FALSE)="NULL",0,VLOOKUP($B$52&amp;$B112,'[20]Lagos State'!$E:$AE,COLUMN(L$1)-2,FALSE))</f>
        <v>0</v>
      </c>
      <c r="M112" s="7">
        <f>IF(VLOOKUP($B$52&amp;$B112,'[20]Lagos State'!$E:$AE,COLUMN(M$1)-2,FALSE)="NULL",0,VLOOKUP($B$52&amp;$B112,'[20]Lagos State'!$E:$AE,COLUMN(M$1)-2,FALSE))</f>
        <v>0</v>
      </c>
      <c r="N112" s="7">
        <f>IF(VLOOKUP($B$52&amp;$B112,'[20]Lagos State'!$E:$AE,COLUMN(N$1)-2,FALSE)="NULL",0,VLOOKUP($B$52&amp;$B112,'[20]Lagos State'!$E:$AE,COLUMN(N$1)-2,FALSE))</f>
        <v>0</v>
      </c>
      <c r="O112" s="7">
        <f>IF(VLOOKUP($B$52&amp;$B112,'[20]Lagos State'!$E:$AE,COLUMN(O$1)-2,FALSE)="NULL",0,VLOOKUP($B$52&amp;$B112,'[20]Lagos State'!$E:$AE,COLUMN(O$1)-2,FALSE))</f>
        <v>0</v>
      </c>
      <c r="P112" s="7">
        <f>IF(VLOOKUP($B$52&amp;$B112,'[20]Lagos State'!$E:$AE,COLUMN(P$1)-2,FALSE)="NULL",0,VLOOKUP($B$52&amp;$B112,'[20]Lagos State'!$E:$AE,COLUMN(P$1)-2,FALSE))</f>
        <v>0</v>
      </c>
      <c r="Q112" s="7">
        <f>IF(VLOOKUP($B$52&amp;$B112,'[20]Lagos State'!$E:$AE,COLUMN(Q$1)-2,FALSE)="NULL",0,VLOOKUP($B$52&amp;$B112,'[20]Lagos State'!$E:$AE,COLUMN(Q$1)-2,FALSE))</f>
        <v>0</v>
      </c>
      <c r="R112" s="7">
        <f>IF(VLOOKUP($B$52&amp;$B112,'[20]Lagos State'!$E:$AE,COLUMN(R$1)-2,FALSE)="NULL",0,VLOOKUP($B$52&amp;$B112,'[20]Lagos State'!$E:$AE,COLUMN(R$1)-2,FALSE))</f>
        <v>0</v>
      </c>
      <c r="S112" s="7">
        <f>IF(VLOOKUP($B$52&amp;$B112,'[20]Lagos State'!$E:$AE,COLUMN(S$1)-2,FALSE)="NULL",0,VLOOKUP($B$52&amp;$B112,'[20]Lagos State'!$E:$AE,COLUMN(S$1)-2,FALSE))</f>
        <v>0</v>
      </c>
      <c r="T112" s="7">
        <f>IF(VLOOKUP($B$52&amp;$B112,'[20]Lagos State'!$E:$AE,COLUMN(T$1)-2,FALSE)="NULL",0,VLOOKUP($B$52&amp;$B112,'[20]Lagos State'!$E:$AE,COLUMN(T$1)-2,FALSE))</f>
        <v>0</v>
      </c>
      <c r="U112" s="7">
        <f>IF(VLOOKUP($B$52&amp;$B112,'[20]Lagos State'!$E:$AE,COLUMN(U$1)-2,FALSE)="NULL",0,VLOOKUP($B$52&amp;$B112,'[20]Lagos State'!$E:$AE,COLUMN(U$1)-2,FALSE))</f>
        <v>0</v>
      </c>
      <c r="V112" s="7">
        <f>IF(VLOOKUP($B$52&amp;$B112,'[20]Lagos State'!$E:$AE,COLUMN(V$1)-2,FALSE)="NULL",0,VLOOKUP($B$52&amp;$B112,'[20]Lagos State'!$E:$AE,COLUMN(V$1)-2,FALSE))</f>
        <v>1593.75</v>
      </c>
      <c r="W112" s="7">
        <f>IF(VLOOKUP($B$52&amp;$B112,'[20]Lagos State'!$E:$AE,COLUMN(W$1)-2,FALSE)="NULL",0,VLOOKUP($B$52&amp;$B112,'[20]Lagos State'!$E:$AE,COLUMN(W$1)-2,FALSE))</f>
        <v>1335.69</v>
      </c>
      <c r="X112" s="7">
        <f>IF(VLOOKUP($B$52&amp;$B112,'[20]Lagos State'!$E:$AE,COLUMN(X$1)-2,FALSE)="NULL",0,VLOOKUP($B$52&amp;$B112,'[20]Lagos State'!$E:$AE,COLUMN(X$1)-2,FALSE))</f>
        <v>1329.6</v>
      </c>
      <c r="Y112" s="7">
        <f>IF(VLOOKUP($B$52&amp;$B112,'[20]Lagos State'!$E:$AE,COLUMN(Y$1)-2,FALSE)="NULL",0,VLOOKUP($B$52&amp;$B112,'[20]Lagos State'!$E:$AE,COLUMN(Y$1)-2,FALSE))</f>
        <v>1323.84</v>
      </c>
      <c r="Z112" s="7">
        <f>IF(VLOOKUP($B$52&amp;$B112,'[20]Lagos State'!$E:$AE,COLUMN(Z$1)-2,FALSE)="NULL",0,VLOOKUP($B$52&amp;$B112,'[20]Lagos State'!$E:$AE,COLUMN(Z$1)-2,FALSE))</f>
        <v>1366.04</v>
      </c>
      <c r="AA112" s="7">
        <f>IF(VLOOKUP($B$52&amp;$B112,'[20]Lagos State'!$E:$AE,COLUMN(AA$1)-2,FALSE)="NULL",0,VLOOKUP($B$52&amp;$B112,'[20]Lagos State'!$E:$AE,COLUMN(AA$1)-2,FALSE))</f>
        <v>1346.47</v>
      </c>
      <c r="AB112" s="7">
        <f>IF(VLOOKUP($B$52&amp;$B112,'[20]Lagos State'!$E:$AE,COLUMN(AB$1)-2,FALSE)="NULL",0,VLOOKUP($B$52&amp;$B112,'[20]Lagos State'!$E:$AE,COLUMN(AB$1)-2,FALSE))</f>
        <v>1299.19</v>
      </c>
      <c r="AC112" s="7">
        <f>IF(VLOOKUP($B$52&amp;$B112,'[20]Lagos State'!$E:$AE,COLUMN(AC$1)-2,FALSE)="NULL",0,VLOOKUP($B$52&amp;$B112,'[20]Lagos State'!$E:$AE,COLUMN(AC$1)-2,FALSE))</f>
        <v>1316.28</v>
      </c>
      <c r="AD112" s="264">
        <f>AD105</f>
        <v>1331.7696429240511</v>
      </c>
      <c r="AF112" s="7">
        <f>AF111/AF110</f>
        <v>1299.1903259726603</v>
      </c>
      <c r="AG112" s="7">
        <f>AG111/AG110</f>
        <v>1316.2795891022779</v>
      </c>
      <c r="AH112" s="7">
        <f>VLOOKUP($A$3&amp;$B$52&amp;$B112,'[14]Paga All'!$G$1:$J$3000,4,FALSE)</f>
        <v>1322.7</v>
      </c>
      <c r="AI112" s="7">
        <f>VLOOKUP($A$3&amp;$B$100&amp;$B112,'[15]Paga all'!$F:$G,2,FALSE)</f>
        <v>1355.98</v>
      </c>
      <c r="AJ112" s="7">
        <f>VLOOKUP($A$3&amp;$B$52&amp;$B112,'[16]Paga all'!$F$2:$G$1470,2,FALSE)</f>
        <v>1416.25</v>
      </c>
      <c r="AK112" s="9">
        <f t="shared" ref="AK112:BO112" si="133">AK111/AK110</f>
        <v>1331.7696429240511</v>
      </c>
      <c r="AL112" s="9">
        <f t="shared" si="133"/>
        <v>1331.7696429240511</v>
      </c>
      <c r="AM112" s="9">
        <f t="shared" si="133"/>
        <v>1331.7696429240511</v>
      </c>
      <c r="AN112" s="9">
        <f t="shared" si="133"/>
        <v>1331.7696429240511</v>
      </c>
      <c r="AO112" s="9">
        <f t="shared" si="133"/>
        <v>1331.7696429240511</v>
      </c>
      <c r="AP112" s="9">
        <f t="shared" si="133"/>
        <v>1331.7696429240511</v>
      </c>
      <c r="AQ112" s="9">
        <f t="shared" si="133"/>
        <v>1331.7696429240511</v>
      </c>
      <c r="AR112" s="9">
        <f t="shared" si="133"/>
        <v>1331.7696429240509</v>
      </c>
      <c r="AS112" s="9">
        <f t="shared" si="133"/>
        <v>1331.7696429240511</v>
      </c>
      <c r="AT112" s="9">
        <f t="shared" si="133"/>
        <v>1331.7696429240511</v>
      </c>
      <c r="AU112" s="9">
        <f t="shared" si="133"/>
        <v>1331.7696429240511</v>
      </c>
      <c r="AV112" s="9">
        <f t="shared" si="133"/>
        <v>1331.7696429240511</v>
      </c>
      <c r="AW112" s="9">
        <f t="shared" si="133"/>
        <v>1331.7696429240511</v>
      </c>
      <c r="AX112" s="9">
        <f t="shared" si="133"/>
        <v>1331.7696429240511</v>
      </c>
      <c r="AY112" s="9">
        <f t="shared" si="133"/>
        <v>1331.7696429240511</v>
      </c>
      <c r="AZ112" s="9">
        <f t="shared" si="133"/>
        <v>1331.7696429240511</v>
      </c>
      <c r="BA112" s="9">
        <f t="shared" si="133"/>
        <v>1331.7696429240511</v>
      </c>
      <c r="BB112" s="9">
        <f t="shared" si="133"/>
        <v>1331.7696429240511</v>
      </c>
      <c r="BC112" s="9">
        <f t="shared" si="133"/>
        <v>1331.7696429240509</v>
      </c>
      <c r="BD112" s="9">
        <f t="shared" si="133"/>
        <v>1331.7696429240514</v>
      </c>
      <c r="BE112" s="9">
        <f t="shared" si="133"/>
        <v>1331.7696429240511</v>
      </c>
      <c r="BF112" s="9">
        <f t="shared" si="133"/>
        <v>1331.7696429240511</v>
      </c>
      <c r="BG112" s="9">
        <f t="shared" si="133"/>
        <v>1331.7696429240511</v>
      </c>
      <c r="BH112" s="9">
        <f t="shared" si="133"/>
        <v>1331.7696429240511</v>
      </c>
      <c r="BI112" s="9">
        <f t="shared" si="133"/>
        <v>1331.7696429240511</v>
      </c>
      <c r="BJ112" s="9">
        <f t="shared" si="133"/>
        <v>1331.7696429240511</v>
      </c>
      <c r="BK112" s="9">
        <f t="shared" si="133"/>
        <v>1331.7696429240511</v>
      </c>
      <c r="BL112" s="9">
        <f t="shared" si="133"/>
        <v>1331.7696429240511</v>
      </c>
      <c r="BM112" s="9">
        <f t="shared" si="133"/>
        <v>1331.7696429240511</v>
      </c>
      <c r="BN112" s="9">
        <f t="shared" si="133"/>
        <v>1331.7696429240511</v>
      </c>
      <c r="BO112" s="9">
        <f t="shared" si="133"/>
        <v>1331.7696429240511</v>
      </c>
    </row>
    <row r="113" spans="2:67" x14ac:dyDescent="0.25">
      <c r="B113" s="292" t="s">
        <v>308</v>
      </c>
      <c r="C113" s="296">
        <v>0.05</v>
      </c>
      <c r="D113" s="7">
        <f>IF(VLOOKUP($B$52&amp;$B113,'[20]Lagos State'!$E:$AE,COLUMN(D$1)-2,FALSE)="NULL",0,VLOOKUP($B$52&amp;$B113,'[20]Lagos State'!$E:$AE,COLUMN(D$1)-2,FALSE))</f>
        <v>0</v>
      </c>
      <c r="E113" s="7">
        <f>IF(VLOOKUP($B$52&amp;$B113,'[20]Lagos State'!$E:$AE,COLUMN(E$1)-2,FALSE)="NULL",0,VLOOKUP($B$52&amp;$B113,'[20]Lagos State'!$E:$AE,COLUMN(E$1)-2,FALSE))</f>
        <v>0</v>
      </c>
      <c r="F113" s="7">
        <f>IF(VLOOKUP($B$52&amp;$B113,'[20]Lagos State'!$E:$AE,COLUMN(F$1)-2,FALSE)="NULL",0,VLOOKUP($B$52&amp;$B113,'[20]Lagos State'!$E:$AE,COLUMN(F$1)-2,FALSE))</f>
        <v>0</v>
      </c>
      <c r="G113" s="7">
        <f>IF(VLOOKUP($B$52&amp;$B113,'[20]Lagos State'!$E:$AE,COLUMN(G$1)-2,FALSE)="NULL",0,VLOOKUP($B$52&amp;$B113,'[20]Lagos State'!$E:$AE,COLUMN(G$1)-2,FALSE))</f>
        <v>0</v>
      </c>
      <c r="H113" s="7">
        <f>IF(VLOOKUP($B$52&amp;$B113,'[20]Lagos State'!$E:$AE,COLUMN(H$1)-2,FALSE)="NULL",0,VLOOKUP($B$52&amp;$B113,'[20]Lagos State'!$E:$AE,COLUMN(H$1)-2,FALSE))</f>
        <v>0</v>
      </c>
      <c r="I113" s="7">
        <f>IF(VLOOKUP($B$52&amp;$B113,'[20]Lagos State'!$E:$AE,COLUMN(I$1)-2,FALSE)="NULL",0,VLOOKUP($B$52&amp;$B113,'[20]Lagos State'!$E:$AE,COLUMN(I$1)-2,FALSE))</f>
        <v>0</v>
      </c>
      <c r="J113" s="7">
        <f>IF(VLOOKUP($B$52&amp;$B113,'[20]Lagos State'!$E:$AE,COLUMN(J$1)-2,FALSE)="NULL",0,VLOOKUP($B$52&amp;$B113,'[20]Lagos State'!$E:$AE,COLUMN(J$1)-2,FALSE))</f>
        <v>0</v>
      </c>
      <c r="K113" s="7">
        <f>IF(VLOOKUP($B$52&amp;$B113,'[20]Lagos State'!$E:$AE,COLUMN(K$1)-2,FALSE)="NULL",0,VLOOKUP($B$52&amp;$B113,'[20]Lagos State'!$E:$AE,COLUMN(K$1)-2,FALSE))</f>
        <v>0</v>
      </c>
      <c r="L113" s="7">
        <f>IF(VLOOKUP($B$52&amp;$B113,'[20]Lagos State'!$E:$AE,COLUMN(L$1)-2,FALSE)="NULL",0,VLOOKUP($B$52&amp;$B113,'[20]Lagos State'!$E:$AE,COLUMN(L$1)-2,FALSE))</f>
        <v>0</v>
      </c>
      <c r="M113" s="7">
        <f>IF(VLOOKUP($B$52&amp;$B113,'[20]Lagos State'!$E:$AE,COLUMN(M$1)-2,FALSE)="NULL",0,VLOOKUP($B$52&amp;$B113,'[20]Lagos State'!$E:$AE,COLUMN(M$1)-2,FALSE))</f>
        <v>0</v>
      </c>
      <c r="N113" s="7">
        <f>IF(VLOOKUP($B$52&amp;$B113,'[20]Lagos State'!$E:$AE,COLUMN(N$1)-2,FALSE)="NULL",0,VLOOKUP($B$52&amp;$B113,'[20]Lagos State'!$E:$AE,COLUMN(N$1)-2,FALSE))</f>
        <v>0</v>
      </c>
      <c r="O113" s="7">
        <f>IF(VLOOKUP($B$52&amp;$B113,'[20]Lagos State'!$E:$AE,COLUMN(O$1)-2,FALSE)="NULL",0,VLOOKUP($B$52&amp;$B113,'[20]Lagos State'!$E:$AE,COLUMN(O$1)-2,FALSE))</f>
        <v>0</v>
      </c>
      <c r="P113" s="7">
        <f>IF(VLOOKUP($B$52&amp;$B113,'[20]Lagos State'!$E:$AE,COLUMN(P$1)-2,FALSE)="NULL",0,VLOOKUP($B$52&amp;$B113,'[20]Lagos State'!$E:$AE,COLUMN(P$1)-2,FALSE))</f>
        <v>0</v>
      </c>
      <c r="Q113" s="7">
        <f>IF(VLOOKUP($B$52&amp;$B113,'[20]Lagos State'!$E:$AE,COLUMN(Q$1)-2,FALSE)="NULL",0,VLOOKUP($B$52&amp;$B113,'[20]Lagos State'!$E:$AE,COLUMN(Q$1)-2,FALSE))</f>
        <v>0</v>
      </c>
      <c r="R113" s="7">
        <f>IF(VLOOKUP($B$52&amp;$B113,'[20]Lagos State'!$E:$AE,COLUMN(R$1)-2,FALSE)="NULL",0,VLOOKUP($B$52&amp;$B113,'[20]Lagos State'!$E:$AE,COLUMN(R$1)-2,FALSE))</f>
        <v>0</v>
      </c>
      <c r="S113" s="7">
        <f>IF(VLOOKUP($B$52&amp;$B113,'[20]Lagos State'!$E:$AE,COLUMN(S$1)-2,FALSE)="NULL",0,VLOOKUP($B$52&amp;$B113,'[20]Lagos State'!$E:$AE,COLUMN(S$1)-2,FALSE))</f>
        <v>0</v>
      </c>
      <c r="T113" s="7">
        <f>IF(VLOOKUP($B$52&amp;$B113,'[20]Lagos State'!$E:$AE,COLUMN(T$1)-2,FALSE)="NULL",0,VLOOKUP($B$52&amp;$B113,'[20]Lagos State'!$E:$AE,COLUMN(T$1)-2,FALSE))</f>
        <v>0</v>
      </c>
      <c r="U113" s="7">
        <f>IF(VLOOKUP($B$52&amp;$B113,'[20]Lagos State'!$E:$AE,COLUMN(U$1)-2,FALSE)="NULL",0,VLOOKUP($B$52&amp;$B113,'[20]Lagos State'!$E:$AE,COLUMN(U$1)-2,FALSE))</f>
        <v>0</v>
      </c>
      <c r="V113" s="7">
        <f>IF(VLOOKUP($B$52&amp;$B113,'[20]Lagos State'!$E:$AE,COLUMN(V$1)-2,FALSE)="NULL",0,VLOOKUP($B$52&amp;$B113,'[20]Lagos State'!$E:$AE,COLUMN(V$1)-2,FALSE))</f>
        <v>51000</v>
      </c>
      <c r="W113" s="7">
        <f>IF(VLOOKUP($B$52&amp;$B113,'[20]Lagos State'!$E:$AE,COLUMN(W$1)-2,FALSE)="NULL",0,VLOOKUP($B$52&amp;$B113,'[20]Lagos State'!$E:$AE,COLUMN(W$1)-2,FALSE))</f>
        <v>2646000</v>
      </c>
      <c r="X113" s="7">
        <f>IF(VLOOKUP($B$52&amp;$B113,'[20]Lagos State'!$E:$AE,COLUMN(X$1)-2,FALSE)="NULL",0,VLOOKUP($B$52&amp;$B113,'[20]Lagos State'!$E:$AE,COLUMN(X$1)-2,FALSE))</f>
        <v>4386450</v>
      </c>
      <c r="Y113" s="7">
        <f>IF(VLOOKUP($B$52&amp;$B113,'[20]Lagos State'!$E:$AE,COLUMN(Y$1)-2,FALSE)="NULL",0,VLOOKUP($B$52&amp;$B113,'[20]Lagos State'!$E:$AE,COLUMN(Y$1)-2,FALSE))</f>
        <v>4808850</v>
      </c>
      <c r="Z113" s="7">
        <f>IF(VLOOKUP($B$52&amp;$B113,'[20]Lagos State'!$E:$AE,COLUMN(Z$1)-2,FALSE)="NULL",0,VLOOKUP($B$52&amp;$B113,'[20]Lagos State'!$E:$AE,COLUMN(Z$1)-2,FALSE))</f>
        <v>4475350</v>
      </c>
      <c r="AA113" s="7">
        <f>IF(VLOOKUP($B$52&amp;$B113,'[20]Lagos State'!$E:$AE,COLUMN(AA$1)-2,FALSE)="NULL",0,VLOOKUP($B$52&amp;$B113,'[20]Lagos State'!$E:$AE,COLUMN(AA$1)-2,FALSE))</f>
        <v>7104000</v>
      </c>
      <c r="AB113" s="7">
        <f>IF(VLOOKUP($B$52&amp;$B113,'[20]Lagos State'!$E:$AE,COLUMN(AB$1)-2,FALSE)="NULL",0,VLOOKUP($B$52&amp;$B113,'[20]Lagos State'!$E:$AE,COLUMN(AB$1)-2,FALSE))</f>
        <v>6177650</v>
      </c>
      <c r="AC113" s="7">
        <f>IF(VLOOKUP($B$52&amp;$B113,'[20]Lagos State'!$E:$AE,COLUMN(AC$1)-2,FALSE)="NULL",0,VLOOKUP($B$52&amp;$B113,'[20]Lagos State'!$E:$AE,COLUMN(AC$1)-2,FALSE))</f>
        <v>5894300</v>
      </c>
      <c r="AF113" s="7">
        <f>AB113</f>
        <v>6177650</v>
      </c>
      <c r="AG113" s="7">
        <f>AC113</f>
        <v>5894300</v>
      </c>
      <c r="AH113" s="7">
        <f>VLOOKUP($A$3&amp;$B$52&amp;$B113,'[14]Paga All'!$G$1:$J$3000,4,FALSE)+VLOOKUP($A$3&amp;$B$52&amp;$B114,'[14]Paga All'!$G$1:$J$3000,4,FALSE)</f>
        <v>9204700</v>
      </c>
      <c r="AI113" s="7">
        <f>VLOOKUP($A$3&amp;$B$100&amp;$B113,'[15]Paga all'!$F:$G,2,FALSE)+VLOOKUP($A$3&amp;$B$100&amp;$B114,'[15]Paga all'!$F:$G,2,FALSE)</f>
        <v>7897250</v>
      </c>
      <c r="AJ113" s="7">
        <f>VLOOKUP($A$3&amp;$B$52&amp;$B113,'[16]Paga all'!$F$2:$G$1470,2,FALSE)+VLOOKUP($A$3&amp;$B$52&amp;$B114,'[16]Paga all'!$F$2:$G$1470,2,FALSE)</f>
        <v>5698993</v>
      </c>
      <c r="AK113" s="297">
        <f>$C113*AK111*75%+AK111/4</f>
        <v>3448251.2537000263</v>
      </c>
      <c r="AL113" s="9">
        <f t="shared" ref="AL113:BO113" si="134">$C113*AL111</f>
        <v>687193.13574881048</v>
      </c>
      <c r="AM113" s="9">
        <f t="shared" si="134"/>
        <v>721153.26164337376</v>
      </c>
      <c r="AN113" s="9">
        <f t="shared" si="134"/>
        <v>758109.86923451617</v>
      </c>
      <c r="AO113" s="9">
        <f t="shared" si="134"/>
        <v>796065.30405785155</v>
      </c>
      <c r="AP113" s="9">
        <f t="shared" si="134"/>
        <v>836018.3933455731</v>
      </c>
      <c r="AQ113" s="9">
        <f t="shared" si="134"/>
        <v>876970.30986548774</v>
      </c>
      <c r="AR113" s="9">
        <f t="shared" si="134"/>
        <v>982313.28862078011</v>
      </c>
      <c r="AS113" s="9">
        <f t="shared" si="134"/>
        <v>1047436.8241597662</v>
      </c>
      <c r="AT113" s="9">
        <f t="shared" si="134"/>
        <v>1117421.3188954252</v>
      </c>
      <c r="AU113" s="9">
        <f t="shared" si="134"/>
        <v>1173422.2323803816</v>
      </c>
      <c r="AV113" s="9">
        <f t="shared" si="134"/>
        <v>1231687.1542583087</v>
      </c>
      <c r="AW113" s="9">
        <f t="shared" si="134"/>
        <v>1294280.3274757392</v>
      </c>
      <c r="AX113" s="9">
        <f t="shared" si="134"/>
        <v>1358005.5048896549</v>
      </c>
      <c r="AY113" s="9">
        <f t="shared" si="134"/>
        <v>1426125.5221252202</v>
      </c>
      <c r="AZ113" s="9">
        <f t="shared" si="134"/>
        <v>1497574.9634680955</v>
      </c>
      <c r="BA113" s="9">
        <f t="shared" si="134"/>
        <v>1572287.2404361349</v>
      </c>
      <c r="BB113" s="9">
        <f t="shared" si="134"/>
        <v>1650262.3530293379</v>
      </c>
      <c r="BC113" s="9">
        <f t="shared" si="134"/>
        <v>1786302.6220540297</v>
      </c>
      <c r="BD113" s="9">
        <f t="shared" si="134"/>
        <v>1875730.9535763802</v>
      </c>
      <c r="BE113" s="9">
        <f t="shared" si="134"/>
        <v>1968555.2976881862</v>
      </c>
      <c r="BF113" s="9">
        <f t="shared" si="134"/>
        <v>2067039.6627824199</v>
      </c>
      <c r="BG113" s="9">
        <f t="shared" si="134"/>
        <v>2171184.0488590808</v>
      </c>
      <c r="BH113" s="9">
        <f t="shared" si="134"/>
        <v>2278724.4475251976</v>
      </c>
      <c r="BI113" s="9">
        <f t="shared" si="134"/>
        <v>2393056.8713702275</v>
      </c>
      <c r="BJ113" s="9">
        <f t="shared" si="134"/>
        <v>2511917.312001199</v>
      </c>
      <c r="BK113" s="9">
        <f t="shared" si="134"/>
        <v>2637569.7778110835</v>
      </c>
      <c r="BL113" s="9">
        <f t="shared" si="134"/>
        <v>2770014.2687998805</v>
      </c>
      <c r="BM113" s="9">
        <f t="shared" si="134"/>
        <v>2909250.7849675901</v>
      </c>
      <c r="BN113" s="9">
        <f t="shared" si="134"/>
        <v>3055279.3263142123</v>
      </c>
      <c r="BO113" s="9">
        <f t="shared" si="134"/>
        <v>3206967.8886432615</v>
      </c>
    </row>
    <row r="114" spans="2:67" x14ac:dyDescent="0.25">
      <c r="B114" s="292" t="s">
        <v>309</v>
      </c>
      <c r="C114" s="296">
        <v>0.03</v>
      </c>
      <c r="D114" s="7">
        <f>IF(VLOOKUP($B$52&amp;$B114,'[20]Lagos State'!$E:$AE,COLUMN(D$1)-2,FALSE)="NULL",0,VLOOKUP($B$52&amp;$B114,'[20]Lagos State'!$E:$AE,COLUMN(D$1)-2,FALSE))</f>
        <v>0</v>
      </c>
      <c r="E114" s="7">
        <f>IF(VLOOKUP($B$52&amp;$B114,'[20]Lagos State'!$E:$AE,COLUMN(E$1)-2,FALSE)="NULL",0,VLOOKUP($B$52&amp;$B114,'[20]Lagos State'!$E:$AE,COLUMN(E$1)-2,FALSE))</f>
        <v>0</v>
      </c>
      <c r="F114" s="7">
        <f>IF(VLOOKUP($B$52&amp;$B114,'[20]Lagos State'!$E:$AE,COLUMN(F$1)-2,FALSE)="NULL",0,VLOOKUP($B$52&amp;$B114,'[20]Lagos State'!$E:$AE,COLUMN(F$1)-2,FALSE))</f>
        <v>0</v>
      </c>
      <c r="G114" s="7">
        <f>IF(VLOOKUP($B$52&amp;$B114,'[20]Lagos State'!$E:$AE,COLUMN(G$1)-2,FALSE)="NULL",0,VLOOKUP($B$52&amp;$B114,'[20]Lagos State'!$E:$AE,COLUMN(G$1)-2,FALSE))</f>
        <v>0</v>
      </c>
      <c r="H114" s="7">
        <f>IF(VLOOKUP($B$52&amp;$B114,'[20]Lagos State'!$E:$AE,COLUMN(H$1)-2,FALSE)="NULL",0,VLOOKUP($B$52&amp;$B114,'[20]Lagos State'!$E:$AE,COLUMN(H$1)-2,FALSE))</f>
        <v>0</v>
      </c>
      <c r="I114" s="7">
        <f>IF(VLOOKUP($B$52&amp;$B114,'[20]Lagos State'!$E:$AE,COLUMN(I$1)-2,FALSE)="NULL",0,VLOOKUP($B$52&amp;$B114,'[20]Lagos State'!$E:$AE,COLUMN(I$1)-2,FALSE))</f>
        <v>0</v>
      </c>
      <c r="J114" s="7">
        <f>IF(VLOOKUP($B$52&amp;$B114,'[20]Lagos State'!$E:$AE,COLUMN(J$1)-2,FALSE)="NULL",0,VLOOKUP($B$52&amp;$B114,'[20]Lagos State'!$E:$AE,COLUMN(J$1)-2,FALSE))</f>
        <v>0</v>
      </c>
      <c r="K114" s="7">
        <f>IF(VLOOKUP($B$52&amp;$B114,'[20]Lagos State'!$E:$AE,COLUMN(K$1)-2,FALSE)="NULL",0,VLOOKUP($B$52&amp;$B114,'[20]Lagos State'!$E:$AE,COLUMN(K$1)-2,FALSE))</f>
        <v>0</v>
      </c>
      <c r="L114" s="7">
        <f>IF(VLOOKUP($B$52&amp;$B114,'[20]Lagos State'!$E:$AE,COLUMN(L$1)-2,FALSE)="NULL",0,VLOOKUP($B$52&amp;$B114,'[20]Lagos State'!$E:$AE,COLUMN(L$1)-2,FALSE))</f>
        <v>0</v>
      </c>
      <c r="M114" s="7">
        <f>IF(VLOOKUP($B$52&amp;$B114,'[20]Lagos State'!$E:$AE,COLUMN(M$1)-2,FALSE)="NULL",0,VLOOKUP($B$52&amp;$B114,'[20]Lagos State'!$E:$AE,COLUMN(M$1)-2,FALSE))</f>
        <v>0</v>
      </c>
      <c r="N114" s="7">
        <f>IF(VLOOKUP($B$52&amp;$B114,'[20]Lagos State'!$E:$AE,COLUMN(N$1)-2,FALSE)="NULL",0,VLOOKUP($B$52&amp;$B114,'[20]Lagos State'!$E:$AE,COLUMN(N$1)-2,FALSE))</f>
        <v>0</v>
      </c>
      <c r="O114" s="7">
        <f>IF(VLOOKUP($B$52&amp;$B114,'[20]Lagos State'!$E:$AE,COLUMN(O$1)-2,FALSE)="NULL",0,VLOOKUP($B$52&amp;$B114,'[20]Lagos State'!$E:$AE,COLUMN(O$1)-2,FALSE))</f>
        <v>0</v>
      </c>
      <c r="P114" s="7">
        <f>IF(VLOOKUP($B$52&amp;$B114,'[20]Lagos State'!$E:$AE,COLUMN(P$1)-2,FALSE)="NULL",0,VLOOKUP($B$52&amp;$B114,'[20]Lagos State'!$E:$AE,COLUMN(P$1)-2,FALSE))</f>
        <v>0</v>
      </c>
      <c r="Q114" s="7">
        <f>IF(VLOOKUP($B$52&amp;$B114,'[20]Lagos State'!$E:$AE,COLUMN(Q$1)-2,FALSE)="NULL",0,VLOOKUP($B$52&amp;$B114,'[20]Lagos State'!$E:$AE,COLUMN(Q$1)-2,FALSE))</f>
        <v>0</v>
      </c>
      <c r="R114" s="7">
        <f>IF(VLOOKUP($B$52&amp;$B114,'[20]Lagos State'!$E:$AE,COLUMN(R$1)-2,FALSE)="NULL",0,VLOOKUP($B$52&amp;$B114,'[20]Lagos State'!$E:$AE,COLUMN(R$1)-2,FALSE))</f>
        <v>0</v>
      </c>
      <c r="S114" s="7">
        <f>IF(VLOOKUP($B$52&amp;$B114,'[20]Lagos State'!$E:$AE,COLUMN(S$1)-2,FALSE)="NULL",0,VLOOKUP($B$52&amp;$B114,'[20]Lagos State'!$E:$AE,COLUMN(S$1)-2,FALSE))</f>
        <v>0</v>
      </c>
      <c r="T114" s="7">
        <f>IF(VLOOKUP($B$52&amp;$B114,'[20]Lagos State'!$E:$AE,COLUMN(T$1)-2,FALSE)="NULL",0,VLOOKUP($B$52&amp;$B114,'[20]Lagos State'!$E:$AE,COLUMN(T$1)-2,FALSE))</f>
        <v>0</v>
      </c>
      <c r="U114" s="7">
        <f>IF(VLOOKUP($B$52&amp;$B114,'[20]Lagos State'!$E:$AE,COLUMN(U$1)-2,FALSE)="NULL",0,VLOOKUP($B$52&amp;$B114,'[20]Lagos State'!$E:$AE,COLUMN(U$1)-2,FALSE))</f>
        <v>0</v>
      </c>
      <c r="V114" s="7">
        <f>IF(VLOOKUP($B$52&amp;$B114,'[20]Lagos State'!$E:$AE,COLUMN(V$1)-2,FALSE)="NULL",0,VLOOKUP($B$52&amp;$B114,'[20]Lagos State'!$E:$AE,COLUMN(V$1)-2,FALSE))</f>
        <v>0</v>
      </c>
      <c r="W114" s="7">
        <f>IF(VLOOKUP($B$52&amp;$B114,'[20]Lagos State'!$E:$AE,COLUMN(W$1)-2,FALSE)="NULL",0,VLOOKUP($B$52&amp;$B114,'[20]Lagos State'!$E:$AE,COLUMN(W$1)-2,FALSE))</f>
        <v>26220</v>
      </c>
      <c r="X114" s="7">
        <f>IF(VLOOKUP($B$52&amp;$B114,'[20]Lagos State'!$E:$AE,COLUMN(X$1)-2,FALSE)="NULL",0,VLOOKUP($B$52&amp;$B114,'[20]Lagos State'!$E:$AE,COLUMN(X$1)-2,FALSE))</f>
        <v>131593.5</v>
      </c>
      <c r="Y114" s="7">
        <f>IF(VLOOKUP($B$52&amp;$B114,'[20]Lagos State'!$E:$AE,COLUMN(Y$1)-2,FALSE)="NULL",0,VLOOKUP($B$52&amp;$B114,'[20]Lagos State'!$E:$AE,COLUMN(Y$1)-2,FALSE))</f>
        <v>144265.5</v>
      </c>
      <c r="Z114" s="7">
        <f>IF(VLOOKUP($B$52&amp;$B114,'[20]Lagos State'!$E:$AE,COLUMN(Z$1)-2,FALSE)="NULL",0,VLOOKUP($B$52&amp;$B114,'[20]Lagos State'!$E:$AE,COLUMN(Z$1)-2,FALSE))</f>
        <v>134260.5</v>
      </c>
      <c r="AA114" s="7">
        <f>IF(VLOOKUP($B$52&amp;$B114,'[20]Lagos State'!$E:$AE,COLUMN(AA$1)-2,FALSE)="NULL",0,VLOOKUP($B$52&amp;$B114,'[20]Lagos State'!$E:$AE,COLUMN(AA$1)-2,FALSE))</f>
        <v>213060</v>
      </c>
      <c r="AB114" s="7">
        <f>IF(VLOOKUP($B$52&amp;$B114,'[20]Lagos State'!$E:$AE,COLUMN(AB$1)-2,FALSE)="NULL",0,VLOOKUP($B$52&amp;$B114,'[20]Lagos State'!$E:$AE,COLUMN(AB$1)-2,FALSE))</f>
        <v>185329.5</v>
      </c>
      <c r="AC114" s="7">
        <f>IF(VLOOKUP($B$52&amp;$B114,'[20]Lagos State'!$E:$AE,COLUMN(AC$1)-2,FALSE)="NULL",0,VLOOKUP($B$52&amp;$B114,'[20]Lagos State'!$E:$AE,COLUMN(AC$1)-2,FALSE))</f>
        <v>176829</v>
      </c>
      <c r="AF114" s="7">
        <f>AB114</f>
        <v>185329.5</v>
      </c>
      <c r="AG114" s="7">
        <f>AC114</f>
        <v>176829</v>
      </c>
      <c r="AH114" s="7">
        <f>VLOOKUP($A$3&amp;$B$52&amp;$B114,'[14]Paga All'!$G$1:$J$3000,4,FALSE)</f>
        <v>276141</v>
      </c>
      <c r="AI114" s="7">
        <f>VLOOKUP($A$3&amp;$B$100&amp;$B114,'[15]Paga all'!$F:$G,2,FALSE)</f>
        <v>236917.5</v>
      </c>
      <c r="AJ114" s="7">
        <f>VLOOKUP($A$3&amp;$B$52&amp;$B114,'[16]Paga all'!$F$2:$G$1470,2,FALSE)</f>
        <v>170969.79</v>
      </c>
      <c r="AK114" s="9">
        <f t="shared" ref="AK114:BO114" si="135">AK106*AK111</f>
        <v>359817.5221252201</v>
      </c>
      <c r="AL114" s="9">
        <f t="shared" si="135"/>
        <v>412315.88144928624</v>
      </c>
      <c r="AM114" s="9">
        <f t="shared" si="135"/>
        <v>432691.95698602422</v>
      </c>
      <c r="AN114" s="9">
        <f t="shared" si="135"/>
        <v>454865.92154070962</v>
      </c>
      <c r="AO114" s="9">
        <f t="shared" si="135"/>
        <v>477639.18243471091</v>
      </c>
      <c r="AP114" s="9">
        <f t="shared" si="135"/>
        <v>501611.03600734385</v>
      </c>
      <c r="AQ114" s="9">
        <f t="shared" si="135"/>
        <v>526182.18591929262</v>
      </c>
      <c r="AR114" s="9">
        <f t="shared" si="135"/>
        <v>589387.97317246802</v>
      </c>
      <c r="AS114" s="9">
        <f t="shared" si="135"/>
        <v>628462.0944958597</v>
      </c>
      <c r="AT114" s="9">
        <f t="shared" si="135"/>
        <v>670452.79133725504</v>
      </c>
      <c r="AU114" s="9">
        <f t="shared" si="135"/>
        <v>704053.33942822879</v>
      </c>
      <c r="AV114" s="9">
        <f t="shared" si="135"/>
        <v>739012.29255498527</v>
      </c>
      <c r="AW114" s="9">
        <f t="shared" si="135"/>
        <v>776568.19648544339</v>
      </c>
      <c r="AX114" s="9">
        <f t="shared" si="135"/>
        <v>814803.30293379293</v>
      </c>
      <c r="AY114" s="9">
        <f t="shared" si="135"/>
        <v>855675.31327513198</v>
      </c>
      <c r="AZ114" s="9">
        <f t="shared" si="135"/>
        <v>898544.9780808572</v>
      </c>
      <c r="BA114" s="9">
        <f t="shared" si="135"/>
        <v>943372.34426168085</v>
      </c>
      <c r="BB114" s="9">
        <f t="shared" si="135"/>
        <v>990157.4118176027</v>
      </c>
      <c r="BC114" s="9">
        <f t="shared" si="135"/>
        <v>1071781.5732324177</v>
      </c>
      <c r="BD114" s="9">
        <f t="shared" si="135"/>
        <v>1125438.572145828</v>
      </c>
      <c r="BE114" s="9">
        <f t="shared" si="135"/>
        <v>1181133.1786129116</v>
      </c>
      <c r="BF114" s="9">
        <f t="shared" si="135"/>
        <v>1240223.7976694519</v>
      </c>
      <c r="BG114" s="9">
        <f t="shared" si="135"/>
        <v>1302710.4293154483</v>
      </c>
      <c r="BH114" s="9">
        <f t="shared" si="135"/>
        <v>1367234.6685151185</v>
      </c>
      <c r="BI114" s="9">
        <f t="shared" si="135"/>
        <v>1435834.1228221366</v>
      </c>
      <c r="BJ114" s="9">
        <f t="shared" si="135"/>
        <v>1507150.3872007192</v>
      </c>
      <c r="BK114" s="9">
        <f t="shared" si="135"/>
        <v>1582541.8666866499</v>
      </c>
      <c r="BL114" s="9">
        <f t="shared" si="135"/>
        <v>1662008.5612799281</v>
      </c>
      <c r="BM114" s="9">
        <f t="shared" si="135"/>
        <v>1745550.4709805539</v>
      </c>
      <c r="BN114" s="9">
        <f t="shared" si="135"/>
        <v>1833167.595788527</v>
      </c>
      <c r="BO114" s="9">
        <f t="shared" si="135"/>
        <v>1924180.7331859567</v>
      </c>
    </row>
    <row r="115" spans="2:67" x14ac:dyDescent="0.25">
      <c r="Y115" s="313">
        <f>Y114/Y113</f>
        <v>0.03</v>
      </c>
      <c r="Z115" s="313">
        <f>Z114/Z113</f>
        <v>0.03</v>
      </c>
      <c r="AA115" s="313">
        <f>AA114/AA113</f>
        <v>2.9991554054054053E-2</v>
      </c>
      <c r="AB115" s="313">
        <f>AB114/AB113</f>
        <v>0.03</v>
      </c>
      <c r="AC115" s="313">
        <f>AC114/AC113</f>
        <v>0.03</v>
      </c>
    </row>
    <row r="116" spans="2:67" x14ac:dyDescent="0.25">
      <c r="B116" s="294" t="s">
        <v>135</v>
      </c>
      <c r="D116" s="240"/>
      <c r="E116" s="240"/>
      <c r="F116" s="240"/>
      <c r="G116" s="240"/>
      <c r="H116" s="240"/>
      <c r="I116" s="240"/>
      <c r="J116" s="240"/>
      <c r="K116" s="240"/>
      <c r="L116" s="240"/>
      <c r="M116" s="240"/>
      <c r="N116" s="240"/>
      <c r="O116" s="240"/>
      <c r="P116" s="240"/>
      <c r="Q116" s="240"/>
      <c r="R116" s="240"/>
      <c r="S116" s="240"/>
      <c r="T116" s="240"/>
      <c r="U116" s="240"/>
      <c r="V116" s="240"/>
      <c r="W116" s="240"/>
      <c r="X116" s="240"/>
      <c r="Y116" s="240"/>
      <c r="Z116" s="240"/>
      <c r="AA116" s="234">
        <f>RATE((COUNT($E$1:$O$1)),,-$D117,$O117)</f>
        <v>0.28519440462265017</v>
      </c>
      <c r="AB116" s="234">
        <f>RATE((COUNT($E$1:$O$1)),,-$D117,$O117)</f>
        <v>0.28519440462265017</v>
      </c>
      <c r="AC116" s="234">
        <f>RATE((COUNT($Q$1:$AC$1)),,-$P117,$AC117)</f>
        <v>7.4012338978456729E-2</v>
      </c>
      <c r="AF116" s="234"/>
      <c r="AG116" s="234"/>
      <c r="AH116" s="234"/>
      <c r="AI116" s="234"/>
    </row>
    <row r="117" spans="2:67" x14ac:dyDescent="0.25">
      <c r="B117" s="291" t="s">
        <v>137</v>
      </c>
      <c r="D117" s="243">
        <f>D124+D125</f>
        <v>10</v>
      </c>
      <c r="E117" s="243">
        <f>E124+E125</f>
        <v>3</v>
      </c>
      <c r="F117" s="243">
        <f>F124+F125</f>
        <v>2</v>
      </c>
      <c r="G117" s="243">
        <f>G124+G125</f>
        <v>3</v>
      </c>
      <c r="H117" s="243">
        <f t="shared" ref="H117:AC117" si="136">H124+H125</f>
        <v>2</v>
      </c>
      <c r="I117" s="243">
        <f t="shared" si="136"/>
        <v>4</v>
      </c>
      <c r="J117" s="243">
        <f t="shared" si="136"/>
        <v>27</v>
      </c>
      <c r="K117" s="243">
        <f t="shared" si="136"/>
        <v>65</v>
      </c>
      <c r="L117" s="243">
        <f t="shared" si="136"/>
        <v>86</v>
      </c>
      <c r="M117" s="243">
        <f t="shared" si="136"/>
        <v>111</v>
      </c>
      <c r="N117" s="243">
        <f t="shared" si="136"/>
        <v>131</v>
      </c>
      <c r="O117" s="243">
        <f t="shared" si="136"/>
        <v>158</v>
      </c>
      <c r="P117" s="243">
        <f t="shared" si="136"/>
        <v>200</v>
      </c>
      <c r="Q117" s="243">
        <f t="shared" si="136"/>
        <v>207</v>
      </c>
      <c r="R117" s="243">
        <f t="shared" si="136"/>
        <v>265</v>
      </c>
      <c r="S117" s="243">
        <f t="shared" si="136"/>
        <v>318</v>
      </c>
      <c r="T117" s="243">
        <f t="shared" si="136"/>
        <v>358</v>
      </c>
      <c r="U117" s="243">
        <f t="shared" si="136"/>
        <v>362</v>
      </c>
      <c r="V117" s="243">
        <f t="shared" si="136"/>
        <v>382</v>
      </c>
      <c r="W117" s="243">
        <f t="shared" si="136"/>
        <v>454</v>
      </c>
      <c r="X117" s="243">
        <f t="shared" si="136"/>
        <v>503</v>
      </c>
      <c r="Y117" s="243">
        <f t="shared" si="136"/>
        <v>601</v>
      </c>
      <c r="Z117" s="243">
        <f t="shared" si="136"/>
        <v>607</v>
      </c>
      <c r="AA117" s="243">
        <f t="shared" si="136"/>
        <v>526</v>
      </c>
      <c r="AB117" s="243">
        <f>AB124+AB125</f>
        <v>521</v>
      </c>
      <c r="AC117" s="243">
        <f t="shared" si="136"/>
        <v>506</v>
      </c>
      <c r="AF117" s="244">
        <f>SUM(AF124:AF125)</f>
        <v>521</v>
      </c>
      <c r="AG117" s="244">
        <f t="shared" ref="AG117:BO117" si="137">ROUND((AF124+AF125)*(1+AG118),)</f>
        <v>552</v>
      </c>
      <c r="AH117" s="244">
        <f t="shared" si="137"/>
        <v>536</v>
      </c>
      <c r="AI117" s="244">
        <f t="shared" si="137"/>
        <v>587</v>
      </c>
      <c r="AJ117" s="245">
        <f t="shared" si="137"/>
        <v>634</v>
      </c>
      <c r="AK117" s="245">
        <f t="shared" si="137"/>
        <v>534</v>
      </c>
      <c r="AL117" s="245">
        <f t="shared" si="137"/>
        <v>566</v>
      </c>
      <c r="AM117" s="245">
        <f t="shared" si="137"/>
        <v>600</v>
      </c>
      <c r="AN117" s="245">
        <f t="shared" si="137"/>
        <v>636</v>
      </c>
      <c r="AO117" s="245">
        <f t="shared" si="137"/>
        <v>674</v>
      </c>
      <c r="AP117" s="245">
        <f t="shared" si="137"/>
        <v>714</v>
      </c>
      <c r="AQ117" s="245">
        <f t="shared" si="137"/>
        <v>757</v>
      </c>
      <c r="AR117" s="245">
        <f t="shared" si="137"/>
        <v>802</v>
      </c>
      <c r="AS117" s="245">
        <f t="shared" si="137"/>
        <v>850</v>
      </c>
      <c r="AT117" s="245">
        <f t="shared" si="137"/>
        <v>901</v>
      </c>
      <c r="AU117" s="245">
        <f t="shared" si="137"/>
        <v>955</v>
      </c>
      <c r="AV117" s="245">
        <f t="shared" si="137"/>
        <v>1012</v>
      </c>
      <c r="AW117" s="245">
        <f t="shared" si="137"/>
        <v>1073</v>
      </c>
      <c r="AX117" s="245">
        <f t="shared" si="137"/>
        <v>1137</v>
      </c>
      <c r="AY117" s="245">
        <f t="shared" si="137"/>
        <v>1205</v>
      </c>
      <c r="AZ117" s="245">
        <f t="shared" si="137"/>
        <v>1277</v>
      </c>
      <c r="BA117" s="245">
        <f t="shared" si="137"/>
        <v>1354</v>
      </c>
      <c r="BB117" s="245">
        <f t="shared" si="137"/>
        <v>1435</v>
      </c>
      <c r="BC117" s="245">
        <f t="shared" si="137"/>
        <v>1521</v>
      </c>
      <c r="BD117" s="245">
        <f t="shared" si="137"/>
        <v>1612</v>
      </c>
      <c r="BE117" s="245">
        <f t="shared" si="137"/>
        <v>1709</v>
      </c>
      <c r="BF117" s="245">
        <f t="shared" si="137"/>
        <v>1812</v>
      </c>
      <c r="BG117" s="245">
        <f t="shared" si="137"/>
        <v>1921</v>
      </c>
      <c r="BH117" s="245">
        <f t="shared" si="137"/>
        <v>2036</v>
      </c>
      <c r="BI117" s="245">
        <f t="shared" si="137"/>
        <v>2158</v>
      </c>
      <c r="BJ117" s="245">
        <f t="shared" si="137"/>
        <v>2287</v>
      </c>
      <c r="BK117" s="245">
        <f t="shared" si="137"/>
        <v>2424</v>
      </c>
      <c r="BL117" s="245">
        <f t="shared" si="137"/>
        <v>2569</v>
      </c>
      <c r="BM117" s="245">
        <f t="shared" si="137"/>
        <v>2723</v>
      </c>
      <c r="BN117" s="245">
        <f t="shared" si="137"/>
        <v>2886</v>
      </c>
      <c r="BO117" s="245">
        <f t="shared" si="137"/>
        <v>3059</v>
      </c>
    </row>
    <row r="118" spans="2:67" x14ac:dyDescent="0.25">
      <c r="B118" s="287" t="s">
        <v>99</v>
      </c>
      <c r="C118" s="247"/>
      <c r="D118" s="248"/>
      <c r="E118" s="249">
        <f t="shared" ref="E118:AB118" si="138">RATE(1,,-D117,E117)</f>
        <v>-0.7</v>
      </c>
      <c r="F118" s="249">
        <f t="shared" si="138"/>
        <v>-0.33333333333333331</v>
      </c>
      <c r="G118" s="249">
        <f t="shared" si="138"/>
        <v>0.49999999999999989</v>
      </c>
      <c r="H118" s="249">
        <f t="shared" si="138"/>
        <v>-0.33333333333333331</v>
      </c>
      <c r="I118" s="249">
        <f t="shared" si="138"/>
        <v>0.99999999999999989</v>
      </c>
      <c r="J118" s="249">
        <f t="shared" si="138"/>
        <v>5.75</v>
      </c>
      <c r="K118" s="249">
        <f t="shared" si="138"/>
        <v>1.4074074074074074</v>
      </c>
      <c r="L118" s="249">
        <f t="shared" si="138"/>
        <v>0.32307692307692321</v>
      </c>
      <c r="M118" s="249">
        <f t="shared" si="138"/>
        <v>0.29069767441860461</v>
      </c>
      <c r="N118" s="249">
        <f t="shared" si="138"/>
        <v>0.1801801801801802</v>
      </c>
      <c r="O118" s="249">
        <f t="shared" si="138"/>
        <v>0.20610687022900756</v>
      </c>
      <c r="P118" s="249">
        <f t="shared" si="138"/>
        <v>0.26582278481012667</v>
      </c>
      <c r="Q118" s="249">
        <f t="shared" si="138"/>
        <v>3.5000000000000094E-2</v>
      </c>
      <c r="R118" s="249">
        <f t="shared" si="138"/>
        <v>0.28019323671497598</v>
      </c>
      <c r="S118" s="249">
        <f t="shared" si="138"/>
        <v>0.19999999999999987</v>
      </c>
      <c r="T118" s="249">
        <f t="shared" si="138"/>
        <v>0.12578616352201266</v>
      </c>
      <c r="U118" s="249">
        <f t="shared" si="138"/>
        <v>1.1173184357541865E-2</v>
      </c>
      <c r="V118" s="249">
        <f t="shared" si="138"/>
        <v>5.5248618784530461E-2</v>
      </c>
      <c r="W118" s="249">
        <f t="shared" si="138"/>
        <v>0.18848167539267011</v>
      </c>
      <c r="X118" s="249">
        <f t="shared" si="138"/>
        <v>0.10792951541850226</v>
      </c>
      <c r="Y118" s="249">
        <f t="shared" si="138"/>
        <v>0.19483101391650101</v>
      </c>
      <c r="Z118" s="249">
        <f t="shared" si="138"/>
        <v>9.9833610648917912E-3</v>
      </c>
      <c r="AA118" s="249">
        <f t="shared" si="138"/>
        <v>-0.13344316309719939</v>
      </c>
      <c r="AB118" s="249">
        <f t="shared" si="138"/>
        <v>-9.5057034220532872E-3</v>
      </c>
      <c r="AC118" s="249">
        <f>RATE(1,,-AA117,AC117)</f>
        <v>-3.8022813688212927E-2</v>
      </c>
      <c r="AD118" s="250">
        <f>ANS_Metrics_Assumptions!E40</f>
        <v>0.06</v>
      </c>
      <c r="AF118" s="251">
        <f>AD118</f>
        <v>0.06</v>
      </c>
      <c r="AG118" s="251">
        <f>AF118</f>
        <v>0.06</v>
      </c>
      <c r="AH118" s="251">
        <f t="shared" ref="AH118:AW120" si="139">AG118</f>
        <v>0.06</v>
      </c>
      <c r="AI118" s="251">
        <f t="shared" si="139"/>
        <v>0.06</v>
      </c>
      <c r="AJ118" s="252">
        <f t="shared" si="139"/>
        <v>0.06</v>
      </c>
      <c r="AK118" s="252">
        <f t="shared" si="139"/>
        <v>0.06</v>
      </c>
      <c r="AL118" s="252">
        <f>AD118</f>
        <v>0.06</v>
      </c>
      <c r="AM118" s="252">
        <f t="shared" si="139"/>
        <v>0.06</v>
      </c>
      <c r="AN118" s="252">
        <f t="shared" si="139"/>
        <v>0.06</v>
      </c>
      <c r="AO118" s="252">
        <f t="shared" si="139"/>
        <v>0.06</v>
      </c>
      <c r="AP118" s="252">
        <f t="shared" si="139"/>
        <v>0.06</v>
      </c>
      <c r="AQ118" s="252">
        <f t="shared" si="139"/>
        <v>0.06</v>
      </c>
      <c r="AR118" s="252">
        <f t="shared" si="139"/>
        <v>0.06</v>
      </c>
      <c r="AS118" s="252">
        <f t="shared" si="139"/>
        <v>0.06</v>
      </c>
      <c r="AT118" s="252">
        <f t="shared" si="139"/>
        <v>0.06</v>
      </c>
      <c r="AU118" s="252">
        <f t="shared" si="139"/>
        <v>0.06</v>
      </c>
      <c r="AV118" s="252">
        <f t="shared" si="139"/>
        <v>0.06</v>
      </c>
      <c r="AW118" s="252">
        <f t="shared" si="139"/>
        <v>0.06</v>
      </c>
      <c r="AX118" s="252">
        <f t="shared" ref="AX118:BM122" si="140">AW118</f>
        <v>0.06</v>
      </c>
      <c r="AY118" s="252">
        <f t="shared" si="140"/>
        <v>0.06</v>
      </c>
      <c r="AZ118" s="252">
        <f t="shared" si="140"/>
        <v>0.06</v>
      </c>
      <c r="BA118" s="252">
        <f t="shared" si="140"/>
        <v>0.06</v>
      </c>
      <c r="BB118" s="252">
        <f t="shared" si="140"/>
        <v>0.06</v>
      </c>
      <c r="BC118" s="252">
        <f t="shared" si="140"/>
        <v>0.06</v>
      </c>
      <c r="BD118" s="252">
        <f t="shared" si="140"/>
        <v>0.06</v>
      </c>
      <c r="BE118" s="252">
        <f t="shared" si="140"/>
        <v>0.06</v>
      </c>
      <c r="BF118" s="252">
        <f t="shared" si="140"/>
        <v>0.06</v>
      </c>
      <c r="BG118" s="252">
        <f t="shared" si="140"/>
        <v>0.06</v>
      </c>
      <c r="BH118" s="252">
        <f t="shared" si="140"/>
        <v>0.06</v>
      </c>
      <c r="BI118" s="252">
        <f t="shared" si="140"/>
        <v>0.06</v>
      </c>
      <c r="BJ118" s="252">
        <f t="shared" si="140"/>
        <v>0.06</v>
      </c>
      <c r="BK118" s="252">
        <f t="shared" si="140"/>
        <v>0.06</v>
      </c>
      <c r="BL118" s="252">
        <f t="shared" si="140"/>
        <v>0.06</v>
      </c>
      <c r="BM118" s="252">
        <f t="shared" si="140"/>
        <v>0.06</v>
      </c>
      <c r="BN118" s="252">
        <f t="shared" ref="BN118:BO122" si="141">BM118</f>
        <v>0.06</v>
      </c>
      <c r="BO118" s="252">
        <f t="shared" si="141"/>
        <v>0.06</v>
      </c>
    </row>
    <row r="119" spans="2:67" x14ac:dyDescent="0.25">
      <c r="B119" s="287" t="s">
        <v>101</v>
      </c>
      <c r="C119" s="247"/>
      <c r="D119" s="253">
        <f>D125/D117</f>
        <v>0.4</v>
      </c>
      <c r="E119" s="253">
        <f t="shared" ref="E119:AC119" si="142">E125/E117</f>
        <v>0.33333333333333331</v>
      </c>
      <c r="F119" s="253">
        <f t="shared" si="142"/>
        <v>0</v>
      </c>
      <c r="G119" s="253">
        <f t="shared" si="142"/>
        <v>0.33333333333333331</v>
      </c>
      <c r="H119" s="253">
        <f t="shared" si="142"/>
        <v>0</v>
      </c>
      <c r="I119" s="253">
        <f t="shared" si="142"/>
        <v>0</v>
      </c>
      <c r="J119" s="253">
        <f t="shared" si="142"/>
        <v>0.1111111111111111</v>
      </c>
      <c r="K119" s="253">
        <f t="shared" si="142"/>
        <v>4.6153846153846156E-2</v>
      </c>
      <c r="L119" s="253">
        <f t="shared" si="142"/>
        <v>4.6511627906976744E-2</v>
      </c>
      <c r="M119" s="253">
        <f t="shared" si="142"/>
        <v>3.6036036036036036E-2</v>
      </c>
      <c r="N119" s="253">
        <f t="shared" si="142"/>
        <v>3.8167938931297711E-2</v>
      </c>
      <c r="O119" s="253">
        <f t="shared" si="142"/>
        <v>7.5949367088607597E-2</v>
      </c>
      <c r="P119" s="253">
        <f t="shared" si="142"/>
        <v>3.5000000000000003E-2</v>
      </c>
      <c r="Q119" s="253">
        <f t="shared" si="142"/>
        <v>3.864734299516908E-2</v>
      </c>
      <c r="R119" s="253">
        <f t="shared" si="142"/>
        <v>3.3962264150943396E-2</v>
      </c>
      <c r="S119" s="253">
        <f t="shared" si="142"/>
        <v>2.20125786163522E-2</v>
      </c>
      <c r="T119" s="253">
        <f t="shared" si="142"/>
        <v>4.189944134078212E-2</v>
      </c>
      <c r="U119" s="253">
        <f t="shared" si="142"/>
        <v>8.2872928176795577E-2</v>
      </c>
      <c r="V119" s="253">
        <f t="shared" si="142"/>
        <v>4.9738219895287955E-2</v>
      </c>
      <c r="W119" s="253">
        <f t="shared" si="142"/>
        <v>2.8634361233480177E-2</v>
      </c>
      <c r="X119" s="253">
        <f t="shared" si="142"/>
        <v>2.982107355864811E-2</v>
      </c>
      <c r="Y119" s="253">
        <f t="shared" si="142"/>
        <v>4.4925124792013313E-2</v>
      </c>
      <c r="Z119" s="253">
        <f t="shared" si="142"/>
        <v>5.1070840197693576E-2</v>
      </c>
      <c r="AA119" s="253">
        <f t="shared" si="142"/>
        <v>6.8441064638783272E-2</v>
      </c>
      <c r="AB119" s="253">
        <f>AB125/AB117</f>
        <v>5.5662188099808059E-2</v>
      </c>
      <c r="AC119" s="253">
        <f t="shared" si="142"/>
        <v>4.9407114624505928E-2</v>
      </c>
      <c r="AD119" s="250">
        <f>ANS_Metrics_Assumptions!E41</f>
        <v>3.5000000000000003E-2</v>
      </c>
      <c r="AF119" s="254">
        <f>AD119</f>
        <v>3.5000000000000003E-2</v>
      </c>
      <c r="AG119" s="254">
        <f>AF119</f>
        <v>3.5000000000000003E-2</v>
      </c>
      <c r="AH119" s="254">
        <f t="shared" si="139"/>
        <v>3.5000000000000003E-2</v>
      </c>
      <c r="AI119" s="254">
        <f t="shared" si="139"/>
        <v>3.5000000000000003E-2</v>
      </c>
      <c r="AJ119" s="252">
        <f t="shared" si="139"/>
        <v>3.5000000000000003E-2</v>
      </c>
      <c r="AK119" s="252">
        <f t="shared" si="139"/>
        <v>3.5000000000000003E-2</v>
      </c>
      <c r="AL119" s="252">
        <f>AD119</f>
        <v>3.5000000000000003E-2</v>
      </c>
      <c r="AM119" s="252">
        <f t="shared" si="139"/>
        <v>3.5000000000000003E-2</v>
      </c>
      <c r="AN119" s="252">
        <f t="shared" si="139"/>
        <v>3.5000000000000003E-2</v>
      </c>
      <c r="AO119" s="252">
        <f t="shared" si="139"/>
        <v>3.5000000000000003E-2</v>
      </c>
      <c r="AP119" s="252">
        <f t="shared" si="139"/>
        <v>3.5000000000000003E-2</v>
      </c>
      <c r="AQ119" s="252">
        <f t="shared" si="139"/>
        <v>3.5000000000000003E-2</v>
      </c>
      <c r="AR119" s="252">
        <f t="shared" si="139"/>
        <v>3.5000000000000003E-2</v>
      </c>
      <c r="AS119" s="252">
        <f t="shared" si="139"/>
        <v>3.5000000000000003E-2</v>
      </c>
      <c r="AT119" s="252">
        <f t="shared" si="139"/>
        <v>3.5000000000000003E-2</v>
      </c>
      <c r="AU119" s="252">
        <f t="shared" si="139"/>
        <v>3.5000000000000003E-2</v>
      </c>
      <c r="AV119" s="252">
        <f t="shared" si="139"/>
        <v>3.5000000000000003E-2</v>
      </c>
      <c r="AW119" s="252">
        <f t="shared" si="139"/>
        <v>3.5000000000000003E-2</v>
      </c>
      <c r="AX119" s="252">
        <f t="shared" si="140"/>
        <v>3.5000000000000003E-2</v>
      </c>
      <c r="AY119" s="252">
        <f t="shared" si="140"/>
        <v>3.5000000000000003E-2</v>
      </c>
      <c r="AZ119" s="252">
        <f t="shared" si="140"/>
        <v>3.5000000000000003E-2</v>
      </c>
      <c r="BA119" s="252">
        <f t="shared" si="140"/>
        <v>3.5000000000000003E-2</v>
      </c>
      <c r="BB119" s="252">
        <f t="shared" si="140"/>
        <v>3.5000000000000003E-2</v>
      </c>
      <c r="BC119" s="252">
        <f t="shared" si="140"/>
        <v>3.5000000000000003E-2</v>
      </c>
      <c r="BD119" s="252">
        <f t="shared" si="140"/>
        <v>3.5000000000000003E-2</v>
      </c>
      <c r="BE119" s="252">
        <f t="shared" si="140"/>
        <v>3.5000000000000003E-2</v>
      </c>
      <c r="BF119" s="252">
        <f t="shared" si="140"/>
        <v>3.5000000000000003E-2</v>
      </c>
      <c r="BG119" s="252">
        <f t="shared" si="140"/>
        <v>3.5000000000000003E-2</v>
      </c>
      <c r="BH119" s="252">
        <f t="shared" si="140"/>
        <v>3.5000000000000003E-2</v>
      </c>
      <c r="BI119" s="252">
        <f t="shared" si="140"/>
        <v>3.5000000000000003E-2</v>
      </c>
      <c r="BJ119" s="252">
        <f t="shared" si="140"/>
        <v>3.5000000000000003E-2</v>
      </c>
      <c r="BK119" s="252">
        <f t="shared" si="140"/>
        <v>3.5000000000000003E-2</v>
      </c>
      <c r="BL119" s="252">
        <f t="shared" si="140"/>
        <v>3.5000000000000003E-2</v>
      </c>
      <c r="BM119" s="252">
        <f t="shared" si="140"/>
        <v>3.5000000000000003E-2</v>
      </c>
      <c r="BN119" s="252">
        <f t="shared" si="141"/>
        <v>3.5000000000000003E-2</v>
      </c>
      <c r="BO119" s="252">
        <f t="shared" si="141"/>
        <v>3.5000000000000003E-2</v>
      </c>
    </row>
    <row r="120" spans="2:67" x14ac:dyDescent="0.25">
      <c r="B120" s="287" t="s">
        <v>133</v>
      </c>
      <c r="C120" s="247"/>
      <c r="D120" s="255">
        <f>D126/D124</f>
        <v>1.3333333333333333</v>
      </c>
      <c r="E120" s="255">
        <f t="shared" ref="E120:AC120" si="143">E126/E124</f>
        <v>1</v>
      </c>
      <c r="F120" s="255">
        <f t="shared" si="143"/>
        <v>1</v>
      </c>
      <c r="G120" s="255">
        <f t="shared" si="143"/>
        <v>1</v>
      </c>
      <c r="H120" s="255">
        <f t="shared" si="143"/>
        <v>2</v>
      </c>
      <c r="I120" s="255">
        <f t="shared" si="143"/>
        <v>1.5</v>
      </c>
      <c r="J120" s="255">
        <f t="shared" si="143"/>
        <v>4.041666666666667</v>
      </c>
      <c r="K120" s="255">
        <f t="shared" si="143"/>
        <v>15.387096774193548</v>
      </c>
      <c r="L120" s="255">
        <f t="shared" si="143"/>
        <v>42.987804878048777</v>
      </c>
      <c r="M120" s="255">
        <f t="shared" si="143"/>
        <v>33.140186915887853</v>
      </c>
      <c r="N120" s="255">
        <f t="shared" si="143"/>
        <v>33.087301587301589</v>
      </c>
      <c r="O120" s="255">
        <f t="shared" si="143"/>
        <v>23.787671232876711</v>
      </c>
      <c r="P120" s="255">
        <f t="shared" si="143"/>
        <v>25.077720207253886</v>
      </c>
      <c r="Q120" s="255">
        <f t="shared" si="143"/>
        <v>30.165829145728644</v>
      </c>
      <c r="R120" s="255">
        <f t="shared" si="143"/>
        <v>29.52734375</v>
      </c>
      <c r="S120" s="255">
        <f t="shared" si="143"/>
        <v>23.041800643086816</v>
      </c>
      <c r="T120" s="255">
        <f t="shared" si="143"/>
        <v>16.093294460641399</v>
      </c>
      <c r="U120" s="255">
        <f t="shared" si="143"/>
        <v>7.2289156626506026</v>
      </c>
      <c r="V120" s="255">
        <f t="shared" si="143"/>
        <v>7.9449035812672175</v>
      </c>
      <c r="W120" s="255">
        <f t="shared" si="143"/>
        <v>7.9455782312925169</v>
      </c>
      <c r="X120" s="255">
        <f t="shared" si="143"/>
        <v>10.602459016393443</v>
      </c>
      <c r="Y120" s="255">
        <f t="shared" si="143"/>
        <v>8.1567944250871083</v>
      </c>
      <c r="Z120" s="255">
        <f t="shared" si="143"/>
        <v>8.2465277777777786</v>
      </c>
      <c r="AA120" s="255">
        <f t="shared" si="143"/>
        <v>6.0632653061224486</v>
      </c>
      <c r="AB120" s="255">
        <f>AB126/AB124</f>
        <v>6.4898373983739841</v>
      </c>
      <c r="AC120" s="255">
        <f t="shared" si="143"/>
        <v>6.5051975051975051</v>
      </c>
      <c r="AD120" s="256">
        <v>17.5</v>
      </c>
      <c r="AF120" s="268">
        <v>7.5931477516059953</v>
      </c>
      <c r="AG120" s="268">
        <f>AF120</f>
        <v>7.5931477516059953</v>
      </c>
      <c r="AH120" s="268">
        <v>8</v>
      </c>
      <c r="AI120" s="268">
        <v>8.1999999999999993</v>
      </c>
      <c r="AJ120" s="268">
        <v>11</v>
      </c>
      <c r="AK120" s="268">
        <v>15.5</v>
      </c>
      <c r="AL120" s="258">
        <f>AD120</f>
        <v>17.5</v>
      </c>
      <c r="AM120" s="258">
        <f t="shared" si="139"/>
        <v>17.5</v>
      </c>
      <c r="AN120" s="258">
        <f t="shared" si="139"/>
        <v>17.5</v>
      </c>
      <c r="AO120" s="258">
        <f t="shared" si="139"/>
        <v>17.5</v>
      </c>
      <c r="AP120" s="258">
        <f t="shared" si="139"/>
        <v>17.5</v>
      </c>
      <c r="AQ120" s="258">
        <f t="shared" si="139"/>
        <v>17.5</v>
      </c>
      <c r="AR120" s="268">
        <v>18</v>
      </c>
      <c r="AS120" s="258">
        <f t="shared" si="139"/>
        <v>18</v>
      </c>
      <c r="AT120" s="258">
        <f t="shared" si="139"/>
        <v>18</v>
      </c>
      <c r="AU120" s="258">
        <f t="shared" si="139"/>
        <v>18</v>
      </c>
      <c r="AV120" s="258">
        <f t="shared" si="139"/>
        <v>18</v>
      </c>
      <c r="AW120" s="258">
        <f t="shared" si="139"/>
        <v>18</v>
      </c>
      <c r="AX120" s="258">
        <f t="shared" si="140"/>
        <v>18</v>
      </c>
      <c r="AY120" s="258">
        <f t="shared" si="140"/>
        <v>18</v>
      </c>
      <c r="AZ120" s="258">
        <f t="shared" si="140"/>
        <v>18</v>
      </c>
      <c r="BA120" s="258">
        <f t="shared" si="140"/>
        <v>18</v>
      </c>
      <c r="BB120" s="258">
        <f t="shared" si="140"/>
        <v>18</v>
      </c>
      <c r="BC120" s="268">
        <v>19</v>
      </c>
      <c r="BD120" s="258">
        <f t="shared" si="140"/>
        <v>19</v>
      </c>
      <c r="BE120" s="258">
        <f t="shared" si="140"/>
        <v>19</v>
      </c>
      <c r="BF120" s="258">
        <f t="shared" si="140"/>
        <v>19</v>
      </c>
      <c r="BG120" s="258">
        <f t="shared" si="140"/>
        <v>19</v>
      </c>
      <c r="BH120" s="258">
        <f t="shared" si="140"/>
        <v>19</v>
      </c>
      <c r="BI120" s="258">
        <f t="shared" si="140"/>
        <v>19</v>
      </c>
      <c r="BJ120" s="258">
        <f t="shared" si="140"/>
        <v>19</v>
      </c>
      <c r="BK120" s="258">
        <f t="shared" si="140"/>
        <v>19</v>
      </c>
      <c r="BL120" s="258">
        <f t="shared" si="140"/>
        <v>19</v>
      </c>
      <c r="BM120" s="258">
        <f t="shared" si="140"/>
        <v>19</v>
      </c>
      <c r="BN120" s="258">
        <f t="shared" si="141"/>
        <v>19</v>
      </c>
      <c r="BO120" s="258">
        <f t="shared" si="141"/>
        <v>19</v>
      </c>
    </row>
    <row r="121" spans="2:67" x14ac:dyDescent="0.25">
      <c r="B121" s="287" t="s">
        <v>103</v>
      </c>
      <c r="C121" s="247"/>
      <c r="D121" s="259">
        <f t="shared" ref="D121:AA121" si="144">D129/D126</f>
        <v>49.137500000000003</v>
      </c>
      <c r="E121" s="259">
        <f t="shared" si="144"/>
        <v>113.5</v>
      </c>
      <c r="F121" s="259">
        <f t="shared" si="144"/>
        <v>473.25</v>
      </c>
      <c r="G121" s="259">
        <f t="shared" si="144"/>
        <v>157.5</v>
      </c>
      <c r="H121" s="259">
        <f t="shared" si="144"/>
        <v>115</v>
      </c>
      <c r="I121" s="259">
        <f t="shared" si="144"/>
        <v>101.91666666666667</v>
      </c>
      <c r="J121" s="259">
        <f t="shared" si="144"/>
        <v>55.763402061855672</v>
      </c>
      <c r="K121" s="259">
        <f t="shared" si="144"/>
        <v>47.553658280922434</v>
      </c>
      <c r="L121" s="259">
        <f t="shared" si="144"/>
        <v>56.302340425531916</v>
      </c>
      <c r="M121" s="259">
        <f t="shared" si="144"/>
        <v>55.966587704455733</v>
      </c>
      <c r="N121" s="259">
        <f t="shared" si="144"/>
        <v>52.061112976733028</v>
      </c>
      <c r="O121" s="259">
        <f t="shared" si="144"/>
        <v>66.031312985891162</v>
      </c>
      <c r="P121" s="259">
        <f t="shared" si="144"/>
        <v>70.77461776859505</v>
      </c>
      <c r="Q121" s="259">
        <f t="shared" si="144"/>
        <v>67.895157421289355</v>
      </c>
      <c r="R121" s="259">
        <f t="shared" si="144"/>
        <v>65.543339066014028</v>
      </c>
      <c r="S121" s="259">
        <f t="shared" si="144"/>
        <v>71.834919062238356</v>
      </c>
      <c r="T121" s="259">
        <f t="shared" si="144"/>
        <v>77.825307971014496</v>
      </c>
      <c r="U121" s="259">
        <f t="shared" si="144"/>
        <v>104.51385416666666</v>
      </c>
      <c r="V121" s="259">
        <f t="shared" si="144"/>
        <v>97.852309292649096</v>
      </c>
      <c r="W121" s="259">
        <f t="shared" si="144"/>
        <v>104.16125285388128</v>
      </c>
      <c r="X121" s="259">
        <f t="shared" si="144"/>
        <v>89.641551990722846</v>
      </c>
      <c r="Y121" s="259">
        <f t="shared" si="144"/>
        <v>85.514453225117478</v>
      </c>
      <c r="Z121" s="259">
        <f t="shared" si="144"/>
        <v>90.743164210526317</v>
      </c>
      <c r="AA121" s="259">
        <f t="shared" si="144"/>
        <v>74.269165264220803</v>
      </c>
      <c r="AB121" s="259">
        <f>AB129/AB126</f>
        <v>76.570839336047598</v>
      </c>
      <c r="AC121" s="259">
        <f>AC129/AC126</f>
        <v>75.002208373282201</v>
      </c>
      <c r="AD121" s="275">
        <f>SUM(V129:AC129)/SUM(V126:AC126)</f>
        <v>87.239656288176448</v>
      </c>
      <c r="AF121" s="261">
        <f>AD121</f>
        <v>87.239656288176448</v>
      </c>
      <c r="AG121" s="261">
        <f>AF121</f>
        <v>87.239656288176448</v>
      </c>
      <c r="AH121" s="261">
        <f t="shared" ref="AH121:AW122" si="145">AG121</f>
        <v>87.239656288176448</v>
      </c>
      <c r="AI121" s="261">
        <f t="shared" si="145"/>
        <v>87.239656288176448</v>
      </c>
      <c r="AJ121" s="262">
        <f t="shared" si="145"/>
        <v>87.239656288176448</v>
      </c>
      <c r="AK121" s="262">
        <f t="shared" si="145"/>
        <v>87.239656288176448</v>
      </c>
      <c r="AL121" s="262">
        <f>AD121</f>
        <v>87.239656288176448</v>
      </c>
      <c r="AM121" s="262">
        <f t="shared" si="145"/>
        <v>87.239656288176448</v>
      </c>
      <c r="AN121" s="262">
        <f t="shared" si="145"/>
        <v>87.239656288176448</v>
      </c>
      <c r="AO121" s="262">
        <f t="shared" si="145"/>
        <v>87.239656288176448</v>
      </c>
      <c r="AP121" s="262">
        <f t="shared" si="145"/>
        <v>87.239656288176448</v>
      </c>
      <c r="AQ121" s="262">
        <f t="shared" si="145"/>
        <v>87.239656288176448</v>
      </c>
      <c r="AR121" s="262">
        <f t="shared" si="145"/>
        <v>87.239656288176448</v>
      </c>
      <c r="AS121" s="262">
        <f t="shared" si="145"/>
        <v>87.239656288176448</v>
      </c>
      <c r="AT121" s="262">
        <f t="shared" si="145"/>
        <v>87.239656288176448</v>
      </c>
      <c r="AU121" s="262">
        <f t="shared" si="145"/>
        <v>87.239656288176448</v>
      </c>
      <c r="AV121" s="262">
        <f t="shared" si="145"/>
        <v>87.239656288176448</v>
      </c>
      <c r="AW121" s="262">
        <f t="shared" si="145"/>
        <v>87.239656288176448</v>
      </c>
      <c r="AX121" s="262">
        <f t="shared" si="140"/>
        <v>87.239656288176448</v>
      </c>
      <c r="AY121" s="262">
        <f t="shared" si="140"/>
        <v>87.239656288176448</v>
      </c>
      <c r="AZ121" s="262">
        <f t="shared" si="140"/>
        <v>87.239656288176448</v>
      </c>
      <c r="BA121" s="262">
        <f t="shared" si="140"/>
        <v>87.239656288176448</v>
      </c>
      <c r="BB121" s="262">
        <f t="shared" si="140"/>
        <v>87.239656288176448</v>
      </c>
      <c r="BC121" s="262">
        <f t="shared" si="140"/>
        <v>87.239656288176448</v>
      </c>
      <c r="BD121" s="262">
        <f t="shared" si="140"/>
        <v>87.239656288176448</v>
      </c>
      <c r="BE121" s="262">
        <f t="shared" si="140"/>
        <v>87.239656288176448</v>
      </c>
      <c r="BF121" s="262">
        <f t="shared" si="140"/>
        <v>87.239656288176448</v>
      </c>
      <c r="BG121" s="262">
        <f t="shared" si="140"/>
        <v>87.239656288176448</v>
      </c>
      <c r="BH121" s="262">
        <f t="shared" si="140"/>
        <v>87.239656288176448</v>
      </c>
      <c r="BI121" s="262">
        <f t="shared" si="140"/>
        <v>87.239656288176448</v>
      </c>
      <c r="BJ121" s="262">
        <f t="shared" si="140"/>
        <v>87.239656288176448</v>
      </c>
      <c r="BK121" s="262">
        <f t="shared" si="140"/>
        <v>87.239656288176448</v>
      </c>
      <c r="BL121" s="262">
        <f t="shared" si="140"/>
        <v>87.239656288176448</v>
      </c>
      <c r="BM121" s="262">
        <f t="shared" si="140"/>
        <v>87.239656288176448</v>
      </c>
      <c r="BN121" s="262">
        <f t="shared" si="141"/>
        <v>87.239656288176448</v>
      </c>
      <c r="BO121" s="262">
        <f t="shared" si="141"/>
        <v>87.239656288176448</v>
      </c>
    </row>
    <row r="122" spans="2:67" x14ac:dyDescent="0.25">
      <c r="B122" s="287" t="s">
        <v>134</v>
      </c>
      <c r="C122" s="247"/>
      <c r="D122" s="253">
        <f t="shared" ref="D122:AA122" si="146">D130/D129</f>
        <v>0.25438819638768762</v>
      </c>
      <c r="E122" s="253">
        <f t="shared" si="146"/>
        <v>0.22026431718061673</v>
      </c>
      <c r="F122" s="253">
        <f t="shared" si="146"/>
        <v>0.10565240359218173</v>
      </c>
      <c r="G122" s="253">
        <f t="shared" si="146"/>
        <v>6.3492063492063489E-2</v>
      </c>
      <c r="H122" s="253">
        <f t="shared" si="146"/>
        <v>0</v>
      </c>
      <c r="I122" s="253">
        <f t="shared" si="146"/>
        <v>2.4529844644317254E-2</v>
      </c>
      <c r="J122" s="253">
        <f t="shared" si="146"/>
        <v>0.63042493598691085</v>
      </c>
      <c r="K122" s="253">
        <f t="shared" si="146"/>
        <v>0.4666470779230083</v>
      </c>
      <c r="L122" s="253">
        <f t="shared" si="146"/>
        <v>0.39911168551752635</v>
      </c>
      <c r="M122" s="253">
        <f t="shared" si="146"/>
        <v>0.3931067968601038</v>
      </c>
      <c r="N122" s="253">
        <f t="shared" si="146"/>
        <v>0.4343844102992046</v>
      </c>
      <c r="O122" s="253">
        <f t="shared" si="146"/>
        <v>0.39759312858181617</v>
      </c>
      <c r="P122" s="253">
        <f t="shared" si="146"/>
        <v>0.39998610418388131</v>
      </c>
      <c r="Q122" s="253">
        <f t="shared" si="146"/>
        <v>0.4131007859836614</v>
      </c>
      <c r="R122" s="253">
        <f t="shared" si="146"/>
        <v>0.42167631697023727</v>
      </c>
      <c r="S122" s="253">
        <f t="shared" si="146"/>
        <v>0.41131961648897175</v>
      </c>
      <c r="T122" s="253">
        <f t="shared" si="146"/>
        <v>0.39741226460134493</v>
      </c>
      <c r="U122" s="253">
        <f t="shared" si="146"/>
        <v>0.39496358636663997</v>
      </c>
      <c r="V122" s="253">
        <f t="shared" si="146"/>
        <v>0.42298879053128768</v>
      </c>
      <c r="W122" s="253">
        <f t="shared" si="146"/>
        <v>0.40141812301861274</v>
      </c>
      <c r="X122" s="253">
        <f t="shared" si="146"/>
        <v>0.47724758006801082</v>
      </c>
      <c r="Y122" s="253">
        <f t="shared" si="146"/>
        <v>0.50475965665203892</v>
      </c>
      <c r="Z122" s="253">
        <f t="shared" si="146"/>
        <v>0.49932715824927554</v>
      </c>
      <c r="AA122" s="253">
        <f t="shared" si="146"/>
        <v>0.53941993900034035</v>
      </c>
      <c r="AB122" s="253">
        <f>AB130/AB129</f>
        <v>0.4993441672564301</v>
      </c>
      <c r="AC122" s="253">
        <f>AC130/AC129</f>
        <v>0.51953301385692663</v>
      </c>
      <c r="AD122" s="288">
        <f>SUM(Y130:AC130)/SUM(Y129:AC129)</f>
        <v>0.50962458740575145</v>
      </c>
      <c r="AF122" s="254">
        <f>AD122</f>
        <v>0.50962458740575145</v>
      </c>
      <c r="AG122" s="254">
        <f>AF122</f>
        <v>0.50962458740575145</v>
      </c>
      <c r="AH122" s="254">
        <f t="shared" si="145"/>
        <v>0.50962458740575145</v>
      </c>
      <c r="AI122" s="254">
        <f t="shared" si="145"/>
        <v>0.50962458740575145</v>
      </c>
      <c r="AJ122" s="254">
        <f t="shared" si="145"/>
        <v>0.50962458740575145</v>
      </c>
      <c r="AK122" s="254">
        <f t="shared" si="145"/>
        <v>0.50962458740575145</v>
      </c>
      <c r="AL122" s="254">
        <f>AD122</f>
        <v>0.50962458740575145</v>
      </c>
      <c r="AM122" s="254">
        <f t="shared" si="145"/>
        <v>0.50962458740575145</v>
      </c>
      <c r="AN122" s="254">
        <f t="shared" si="145"/>
        <v>0.50962458740575145</v>
      </c>
      <c r="AO122" s="254">
        <f t="shared" si="145"/>
        <v>0.50962458740575145</v>
      </c>
      <c r="AP122" s="254">
        <f t="shared" si="145"/>
        <v>0.50962458740575145</v>
      </c>
      <c r="AQ122" s="254">
        <f t="shared" si="145"/>
        <v>0.50962458740575145</v>
      </c>
      <c r="AR122" s="254">
        <f t="shared" si="145"/>
        <v>0.50962458740575145</v>
      </c>
      <c r="AS122" s="254">
        <f t="shared" si="145"/>
        <v>0.50962458740575145</v>
      </c>
      <c r="AT122" s="254">
        <f t="shared" si="145"/>
        <v>0.50962458740575145</v>
      </c>
      <c r="AU122" s="254">
        <f t="shared" si="145"/>
        <v>0.50962458740575145</v>
      </c>
      <c r="AV122" s="254">
        <f t="shared" si="145"/>
        <v>0.50962458740575145</v>
      </c>
      <c r="AW122" s="254">
        <f t="shared" si="145"/>
        <v>0.50962458740575145</v>
      </c>
      <c r="AX122" s="254">
        <f t="shared" si="140"/>
        <v>0.50962458740575145</v>
      </c>
      <c r="AY122" s="254">
        <f t="shared" si="140"/>
        <v>0.50962458740575145</v>
      </c>
      <c r="AZ122" s="254">
        <f t="shared" si="140"/>
        <v>0.50962458740575145</v>
      </c>
      <c r="BA122" s="254">
        <f t="shared" si="140"/>
        <v>0.50962458740575145</v>
      </c>
      <c r="BB122" s="254">
        <f t="shared" si="140"/>
        <v>0.50962458740575145</v>
      </c>
      <c r="BC122" s="254">
        <f t="shared" si="140"/>
        <v>0.50962458740575145</v>
      </c>
      <c r="BD122" s="254">
        <f t="shared" si="140"/>
        <v>0.50962458740575145</v>
      </c>
      <c r="BE122" s="254">
        <f t="shared" si="140"/>
        <v>0.50962458740575145</v>
      </c>
      <c r="BF122" s="254">
        <f t="shared" si="140"/>
        <v>0.50962458740575145</v>
      </c>
      <c r="BG122" s="254">
        <f t="shared" si="140"/>
        <v>0.50962458740575145</v>
      </c>
      <c r="BH122" s="254">
        <f t="shared" si="140"/>
        <v>0.50962458740575145</v>
      </c>
      <c r="BI122" s="254">
        <f t="shared" si="140"/>
        <v>0.50962458740575145</v>
      </c>
      <c r="BJ122" s="254">
        <f t="shared" si="140"/>
        <v>0.50962458740575145</v>
      </c>
      <c r="BK122" s="254">
        <f t="shared" si="140"/>
        <v>0.50962458740575145</v>
      </c>
      <c r="BL122" s="254">
        <f t="shared" si="140"/>
        <v>0.50962458740575145</v>
      </c>
      <c r="BM122" s="254">
        <f t="shared" si="140"/>
        <v>0.50962458740575145</v>
      </c>
      <c r="BN122" s="254">
        <f t="shared" si="141"/>
        <v>0.50962458740575145</v>
      </c>
      <c r="BO122" s="254">
        <f t="shared" si="141"/>
        <v>0.50962458740575145</v>
      </c>
    </row>
    <row r="124" spans="2:67" x14ac:dyDescent="0.25">
      <c r="B124" s="292" t="s">
        <v>310</v>
      </c>
      <c r="D124" s="7">
        <f>IF(VLOOKUP($B$52&amp;$B124,'[20]Lagos State'!$E:$AE,COLUMN(D$1)-2,FALSE)="NULL",0,VLOOKUP($B$52&amp;$B124,'[20]Lagos State'!$E:$AE,COLUMN(D$1)-2,FALSE))</f>
        <v>6</v>
      </c>
      <c r="E124" s="7">
        <f>IF(VLOOKUP($B$52&amp;$B124,'[20]Lagos State'!$E:$AE,COLUMN(E$1)-2,FALSE)="NULL",0,VLOOKUP($B$52&amp;$B124,'[20]Lagos State'!$E:$AE,COLUMN(E$1)-2,FALSE))</f>
        <v>2</v>
      </c>
      <c r="F124" s="7">
        <f>IF(VLOOKUP($B$52&amp;$B124,'[20]Lagos State'!$E:$AE,COLUMN(F$1)-2,FALSE)="NULL",0,VLOOKUP($B$52&amp;$B124,'[20]Lagos State'!$E:$AE,COLUMN(F$1)-2,FALSE))</f>
        <v>2</v>
      </c>
      <c r="G124" s="7">
        <f>IF(VLOOKUP($B$52&amp;$B124,'[20]Lagos State'!$E:$AE,COLUMN(G$1)-2,FALSE)="NULL",0,VLOOKUP($B$52&amp;$B124,'[20]Lagos State'!$E:$AE,COLUMN(G$1)-2,FALSE))</f>
        <v>2</v>
      </c>
      <c r="H124" s="7">
        <f>IF(VLOOKUP($B$52&amp;$B124,'[20]Lagos State'!$E:$AE,COLUMN(H$1)-2,FALSE)="NULL",0,VLOOKUP($B$52&amp;$B124,'[20]Lagos State'!$E:$AE,COLUMN(H$1)-2,FALSE))</f>
        <v>2</v>
      </c>
      <c r="I124" s="7">
        <f>IF(VLOOKUP($B$52&amp;$B124,'[20]Lagos State'!$E:$AE,COLUMN(I$1)-2,FALSE)="NULL",0,VLOOKUP($B$52&amp;$B124,'[20]Lagos State'!$E:$AE,COLUMN(I$1)-2,FALSE))</f>
        <v>4</v>
      </c>
      <c r="J124" s="7">
        <f>IF(VLOOKUP($B$52&amp;$B124,'[20]Lagos State'!$E:$AE,COLUMN(J$1)-2,FALSE)="NULL",0,VLOOKUP($B$52&amp;$B124,'[20]Lagos State'!$E:$AE,COLUMN(J$1)-2,FALSE))</f>
        <v>24</v>
      </c>
      <c r="K124" s="7">
        <f>IF(VLOOKUP($B$52&amp;$B124,'[20]Lagos State'!$E:$AE,COLUMN(K$1)-2,FALSE)="NULL",0,VLOOKUP($B$52&amp;$B124,'[20]Lagos State'!$E:$AE,COLUMN(K$1)-2,FALSE))</f>
        <v>62</v>
      </c>
      <c r="L124" s="7">
        <f>IF(VLOOKUP($B$52&amp;$B124,'[20]Lagos State'!$E:$AE,COLUMN(L$1)-2,FALSE)="NULL",0,VLOOKUP($B$52&amp;$B124,'[20]Lagos State'!$E:$AE,COLUMN(L$1)-2,FALSE))</f>
        <v>82</v>
      </c>
      <c r="M124" s="7">
        <f>IF(VLOOKUP($B$52&amp;$B124,'[20]Lagos State'!$E:$AE,COLUMN(M$1)-2,FALSE)="NULL",0,VLOOKUP($B$52&amp;$B124,'[20]Lagos State'!$E:$AE,COLUMN(M$1)-2,FALSE))</f>
        <v>107</v>
      </c>
      <c r="N124" s="7">
        <f>IF(VLOOKUP($B$52&amp;$B124,'[20]Lagos State'!$E:$AE,COLUMN(N$1)-2,FALSE)="NULL",0,VLOOKUP($B$52&amp;$B124,'[20]Lagos State'!$E:$AE,COLUMN(N$1)-2,FALSE))</f>
        <v>126</v>
      </c>
      <c r="O124" s="7">
        <f>IF(VLOOKUP($B$52&amp;$B124,'[20]Lagos State'!$E:$AE,COLUMN(O$1)-2,FALSE)="NULL",0,VLOOKUP($B$52&amp;$B124,'[20]Lagos State'!$E:$AE,COLUMN(O$1)-2,FALSE))</f>
        <v>146</v>
      </c>
      <c r="P124" s="7">
        <f>IF(VLOOKUP($B$52&amp;$B124,'[20]Lagos State'!$E:$AE,COLUMN(P$1)-2,FALSE)="NULL",0,VLOOKUP($B$52&amp;$B124,'[20]Lagos State'!$E:$AE,COLUMN(P$1)-2,FALSE))</f>
        <v>193</v>
      </c>
      <c r="Q124" s="7">
        <f>IF(VLOOKUP($B$52&amp;$B124,'[20]Lagos State'!$E:$AE,COLUMN(Q$1)-2,FALSE)="NULL",0,VLOOKUP($B$52&amp;$B124,'[20]Lagos State'!$E:$AE,COLUMN(Q$1)-2,FALSE))</f>
        <v>199</v>
      </c>
      <c r="R124" s="7">
        <f>IF(VLOOKUP($B$52&amp;$B124,'[20]Lagos State'!$E:$AE,COLUMN(R$1)-2,FALSE)="NULL",0,VLOOKUP($B$52&amp;$B124,'[20]Lagos State'!$E:$AE,COLUMN(R$1)-2,FALSE))</f>
        <v>256</v>
      </c>
      <c r="S124" s="7">
        <f>IF(VLOOKUP($B$52&amp;$B124,'[20]Lagos State'!$E:$AE,COLUMN(S$1)-2,FALSE)="NULL",0,VLOOKUP($B$52&amp;$B124,'[20]Lagos State'!$E:$AE,COLUMN(S$1)-2,FALSE))</f>
        <v>311</v>
      </c>
      <c r="T124" s="7">
        <f>IF(VLOOKUP($B$52&amp;$B124,'[20]Lagos State'!$E:$AE,COLUMN(T$1)-2,FALSE)="NULL",0,VLOOKUP($B$52&amp;$B124,'[20]Lagos State'!$E:$AE,COLUMN(T$1)-2,FALSE))</f>
        <v>343</v>
      </c>
      <c r="U124" s="7">
        <f>IF(VLOOKUP($B$52&amp;$B124,'[20]Lagos State'!$E:$AE,COLUMN(U$1)-2,FALSE)="NULL",0,VLOOKUP($B$52&amp;$B124,'[20]Lagos State'!$E:$AE,COLUMN(U$1)-2,FALSE))</f>
        <v>332</v>
      </c>
      <c r="V124" s="7">
        <f>IF(VLOOKUP($B$52&amp;$B124,'[20]Lagos State'!$E:$AE,COLUMN(V$1)-2,FALSE)="NULL",0,VLOOKUP($B$52&amp;$B124,'[20]Lagos State'!$E:$AE,COLUMN(V$1)-2,FALSE))</f>
        <v>363</v>
      </c>
      <c r="W124" s="7">
        <f>IF(VLOOKUP($B$52&amp;$B124,'[20]Lagos State'!$E:$AE,COLUMN(W$1)-2,FALSE)="NULL",0,VLOOKUP($B$52&amp;$B124,'[20]Lagos State'!$E:$AE,COLUMN(W$1)-2,FALSE))</f>
        <v>441</v>
      </c>
      <c r="X124" s="7">
        <f>IF(VLOOKUP($B$52&amp;$B124,'[20]Lagos State'!$E:$AE,COLUMN(X$1)-2,FALSE)="NULL",0,VLOOKUP($B$52&amp;$B124,'[20]Lagos State'!$E:$AE,COLUMN(X$1)-2,FALSE))</f>
        <v>488</v>
      </c>
      <c r="Y124" s="7">
        <f>IF(VLOOKUP($B$52&amp;$B124,'[20]Lagos State'!$E:$AE,COLUMN(Y$1)-2,FALSE)="NULL",0,VLOOKUP($B$52&amp;$B124,'[20]Lagos State'!$E:$AE,COLUMN(Y$1)-2,FALSE))</f>
        <v>574</v>
      </c>
      <c r="Z124" s="7">
        <f>IF(VLOOKUP($B$52&amp;$B124,'[20]Lagos State'!$E:$AE,COLUMN(Z$1)-2,FALSE)="NULL",0,VLOOKUP($B$52&amp;$B124,'[20]Lagos State'!$E:$AE,COLUMN(Z$1)-2,FALSE))</f>
        <v>576</v>
      </c>
      <c r="AA124" s="7">
        <f>IF(VLOOKUP($B$52&amp;$B124,'[20]Lagos State'!$E:$AE,COLUMN(AA$1)-2,FALSE)="NULL",0,VLOOKUP($B$52&amp;$B124,'[20]Lagos State'!$E:$AE,COLUMN(AA$1)-2,FALSE))</f>
        <v>490</v>
      </c>
      <c r="AB124" s="7">
        <f>IF(VLOOKUP($B$52&amp;$B124,'[20]Lagos State'!$E:$AE,COLUMN(AB$1)-2,FALSE)="NULL",0,VLOOKUP($B$52&amp;$B124,'[20]Lagos State'!$E:$AE,COLUMN(AB$1)-2,FALSE))</f>
        <v>492</v>
      </c>
      <c r="AC124" s="7">
        <f>IF(VLOOKUP($B$52&amp;$B124,'[20]Lagos State'!$E:$AE,COLUMN(AC$1)-2,FALSE)="NULL",0,VLOOKUP($B$52&amp;$B124,'[20]Lagos State'!$E:$AE,COLUMN(AC$1)-2,FALSE))</f>
        <v>481</v>
      </c>
      <c r="AF124" s="7">
        <f t="shared" ref="AF124:AG127" si="147">AB124</f>
        <v>492</v>
      </c>
      <c r="AG124" s="7">
        <f t="shared" si="147"/>
        <v>481</v>
      </c>
      <c r="AH124" s="7">
        <f>VLOOKUP($A$3&amp;$B$52&amp;$B124,'[14]Paga All'!$G$1:$J$3000,4,FALSE)</f>
        <v>542</v>
      </c>
      <c r="AI124" s="7">
        <f>VLOOKUP($A$3&amp;$B$116&amp;$B124,'[15]Paga all'!$F:$G,2,FALSE)</f>
        <v>575</v>
      </c>
      <c r="AJ124" s="7">
        <f>VLOOKUP($A$3&amp;$B$52&amp;$B124,'[16]Paga all'!$F$2:$G$1470,2,FALSE)</f>
        <v>454</v>
      </c>
      <c r="AK124" s="9">
        <f t="shared" ref="AK124:BO124" si="148">IF(ROUND((AJ124+AJ125)*(1+AK118),)&gt;=AK$3*$AD$3,AK$3*$AD$3*(1-AK119),ROUND((AJ124+AJ125)*(1+AK118),)-ROUND((AJ124+AJ125)*(1+AK118)*AK119,))</f>
        <v>515</v>
      </c>
      <c r="AL124" s="9">
        <f t="shared" si="148"/>
        <v>546</v>
      </c>
      <c r="AM124" s="9">
        <f t="shared" si="148"/>
        <v>579</v>
      </c>
      <c r="AN124" s="9">
        <f t="shared" si="148"/>
        <v>614</v>
      </c>
      <c r="AO124" s="9">
        <f t="shared" si="148"/>
        <v>650</v>
      </c>
      <c r="AP124" s="9">
        <f t="shared" si="148"/>
        <v>689</v>
      </c>
      <c r="AQ124" s="9">
        <f t="shared" si="148"/>
        <v>731</v>
      </c>
      <c r="AR124" s="9">
        <f t="shared" si="148"/>
        <v>774</v>
      </c>
      <c r="AS124" s="9">
        <f t="shared" si="148"/>
        <v>820</v>
      </c>
      <c r="AT124" s="9">
        <f t="shared" si="148"/>
        <v>869</v>
      </c>
      <c r="AU124" s="9">
        <f t="shared" si="148"/>
        <v>922</v>
      </c>
      <c r="AV124" s="9">
        <f t="shared" si="148"/>
        <v>977</v>
      </c>
      <c r="AW124" s="9">
        <f t="shared" si="148"/>
        <v>1035</v>
      </c>
      <c r="AX124" s="9">
        <f t="shared" si="148"/>
        <v>1097</v>
      </c>
      <c r="AY124" s="9">
        <f t="shared" si="148"/>
        <v>1163</v>
      </c>
      <c r="AZ124" s="9">
        <f t="shared" si="148"/>
        <v>1232</v>
      </c>
      <c r="BA124" s="9">
        <f t="shared" si="148"/>
        <v>1307</v>
      </c>
      <c r="BB124" s="9">
        <f t="shared" si="148"/>
        <v>1385</v>
      </c>
      <c r="BC124" s="9">
        <f t="shared" si="148"/>
        <v>1468</v>
      </c>
      <c r="BD124" s="9">
        <f t="shared" si="148"/>
        <v>1556</v>
      </c>
      <c r="BE124" s="9">
        <f t="shared" si="148"/>
        <v>1649</v>
      </c>
      <c r="BF124" s="9">
        <f t="shared" si="148"/>
        <v>1749</v>
      </c>
      <c r="BG124" s="9">
        <f t="shared" si="148"/>
        <v>1854</v>
      </c>
      <c r="BH124" s="9">
        <f t="shared" si="148"/>
        <v>1965</v>
      </c>
      <c r="BI124" s="9">
        <f t="shared" si="148"/>
        <v>2082</v>
      </c>
      <c r="BJ124" s="9">
        <f t="shared" si="148"/>
        <v>2207</v>
      </c>
      <c r="BK124" s="9">
        <f t="shared" si="148"/>
        <v>2339</v>
      </c>
      <c r="BL124" s="9">
        <f t="shared" si="148"/>
        <v>2479</v>
      </c>
      <c r="BM124" s="9">
        <f t="shared" si="148"/>
        <v>2628</v>
      </c>
      <c r="BN124" s="9">
        <f t="shared" si="148"/>
        <v>2785</v>
      </c>
      <c r="BO124" s="9">
        <f t="shared" si="148"/>
        <v>2952</v>
      </c>
    </row>
    <row r="125" spans="2:67" x14ac:dyDescent="0.25">
      <c r="B125" s="292" t="s">
        <v>311</v>
      </c>
      <c r="D125" s="7">
        <f>IF(VLOOKUP($B$52&amp;$B125,'[20]Lagos State'!$E:$AE,COLUMN(D$1)-2,FALSE)="NULL",0,VLOOKUP($B$52&amp;$B125,'[20]Lagos State'!$E:$AE,COLUMN(D$1)-2,FALSE))</f>
        <v>4</v>
      </c>
      <c r="E125" s="7">
        <f>IF(VLOOKUP($B$52&amp;$B125,'[20]Lagos State'!$E:$AE,COLUMN(E$1)-2,FALSE)="NULL",0,VLOOKUP($B$52&amp;$B125,'[20]Lagos State'!$E:$AE,COLUMN(E$1)-2,FALSE))</f>
        <v>1</v>
      </c>
      <c r="F125" s="7">
        <f>IF(VLOOKUP($B$52&amp;$B125,'[20]Lagos State'!$E:$AE,COLUMN(F$1)-2,FALSE)="NULL",0,VLOOKUP($B$52&amp;$B125,'[20]Lagos State'!$E:$AE,COLUMN(F$1)-2,FALSE))</f>
        <v>0</v>
      </c>
      <c r="G125" s="7">
        <f>IF(VLOOKUP($B$52&amp;$B125,'[20]Lagos State'!$E:$AE,COLUMN(G$1)-2,FALSE)="NULL",0,VLOOKUP($B$52&amp;$B125,'[20]Lagos State'!$E:$AE,COLUMN(G$1)-2,FALSE))</f>
        <v>1</v>
      </c>
      <c r="H125" s="7">
        <f>IF(VLOOKUP($B$52&amp;$B125,'[20]Lagos State'!$E:$AE,COLUMN(H$1)-2,FALSE)="NULL",0,VLOOKUP($B$52&amp;$B125,'[20]Lagos State'!$E:$AE,COLUMN(H$1)-2,FALSE))</f>
        <v>0</v>
      </c>
      <c r="I125" s="7">
        <f>IF(VLOOKUP($B$52&amp;$B125,'[20]Lagos State'!$E:$AE,COLUMN(I$1)-2,FALSE)="NULL",0,VLOOKUP($B$52&amp;$B125,'[20]Lagos State'!$E:$AE,COLUMN(I$1)-2,FALSE))</f>
        <v>0</v>
      </c>
      <c r="J125" s="7">
        <f>IF(VLOOKUP($B$52&amp;$B125,'[20]Lagos State'!$E:$AE,COLUMN(J$1)-2,FALSE)="NULL",0,VLOOKUP($B$52&amp;$B125,'[20]Lagos State'!$E:$AE,COLUMN(J$1)-2,FALSE))</f>
        <v>3</v>
      </c>
      <c r="K125" s="7">
        <f>IF(VLOOKUP($B$52&amp;$B125,'[20]Lagos State'!$E:$AE,COLUMN(K$1)-2,FALSE)="NULL",0,VLOOKUP($B$52&amp;$B125,'[20]Lagos State'!$E:$AE,COLUMN(K$1)-2,FALSE))</f>
        <v>3</v>
      </c>
      <c r="L125" s="7">
        <f>IF(VLOOKUP($B$52&amp;$B125,'[20]Lagos State'!$E:$AE,COLUMN(L$1)-2,FALSE)="NULL",0,VLOOKUP($B$52&amp;$B125,'[20]Lagos State'!$E:$AE,COLUMN(L$1)-2,FALSE))</f>
        <v>4</v>
      </c>
      <c r="M125" s="7">
        <f>IF(VLOOKUP($B$52&amp;$B125,'[20]Lagos State'!$E:$AE,COLUMN(M$1)-2,FALSE)="NULL",0,VLOOKUP($B$52&amp;$B125,'[20]Lagos State'!$E:$AE,COLUMN(M$1)-2,FALSE))</f>
        <v>4</v>
      </c>
      <c r="N125" s="7">
        <f>IF(VLOOKUP($B$52&amp;$B125,'[20]Lagos State'!$E:$AE,COLUMN(N$1)-2,FALSE)="NULL",0,VLOOKUP($B$52&amp;$B125,'[20]Lagos State'!$E:$AE,COLUMN(N$1)-2,FALSE))</f>
        <v>5</v>
      </c>
      <c r="O125" s="7">
        <f>IF(VLOOKUP($B$52&amp;$B125,'[20]Lagos State'!$E:$AE,COLUMN(O$1)-2,FALSE)="NULL",0,VLOOKUP($B$52&amp;$B125,'[20]Lagos State'!$E:$AE,COLUMN(O$1)-2,FALSE))</f>
        <v>12</v>
      </c>
      <c r="P125" s="7">
        <f>IF(VLOOKUP($B$52&amp;$B125,'[20]Lagos State'!$E:$AE,COLUMN(P$1)-2,FALSE)="NULL",0,VLOOKUP($B$52&amp;$B125,'[20]Lagos State'!$E:$AE,COLUMN(P$1)-2,FALSE))</f>
        <v>7</v>
      </c>
      <c r="Q125" s="7">
        <f>IF(VLOOKUP($B$52&amp;$B125,'[20]Lagos State'!$E:$AE,COLUMN(Q$1)-2,FALSE)="NULL",0,VLOOKUP($B$52&amp;$B125,'[20]Lagos State'!$E:$AE,COLUMN(Q$1)-2,FALSE))</f>
        <v>8</v>
      </c>
      <c r="R125" s="7">
        <f>IF(VLOOKUP($B$52&amp;$B125,'[20]Lagos State'!$E:$AE,COLUMN(R$1)-2,FALSE)="NULL",0,VLOOKUP($B$52&amp;$B125,'[20]Lagos State'!$E:$AE,COLUMN(R$1)-2,FALSE))</f>
        <v>9</v>
      </c>
      <c r="S125" s="7">
        <f>IF(VLOOKUP($B$52&amp;$B125,'[20]Lagos State'!$E:$AE,COLUMN(S$1)-2,FALSE)="NULL",0,VLOOKUP($B$52&amp;$B125,'[20]Lagos State'!$E:$AE,COLUMN(S$1)-2,FALSE))</f>
        <v>7</v>
      </c>
      <c r="T125" s="7">
        <f>IF(VLOOKUP($B$52&amp;$B125,'[20]Lagos State'!$E:$AE,COLUMN(T$1)-2,FALSE)="NULL",0,VLOOKUP($B$52&amp;$B125,'[20]Lagos State'!$E:$AE,COLUMN(T$1)-2,FALSE))</f>
        <v>15</v>
      </c>
      <c r="U125" s="7">
        <f>IF(VLOOKUP($B$52&amp;$B125,'[20]Lagos State'!$E:$AE,COLUMN(U$1)-2,FALSE)="NULL",0,VLOOKUP($B$52&amp;$B125,'[20]Lagos State'!$E:$AE,COLUMN(U$1)-2,FALSE))</f>
        <v>30</v>
      </c>
      <c r="V125" s="7">
        <f>IF(VLOOKUP($B$52&amp;$B125,'[20]Lagos State'!$E:$AE,COLUMN(V$1)-2,FALSE)="NULL",0,VLOOKUP($B$52&amp;$B125,'[20]Lagos State'!$E:$AE,COLUMN(V$1)-2,FALSE))</f>
        <v>19</v>
      </c>
      <c r="W125" s="7">
        <f>IF(VLOOKUP($B$52&amp;$B125,'[20]Lagos State'!$E:$AE,COLUMN(W$1)-2,FALSE)="NULL",0,VLOOKUP($B$52&amp;$B125,'[20]Lagos State'!$E:$AE,COLUMN(W$1)-2,FALSE))</f>
        <v>13</v>
      </c>
      <c r="X125" s="7">
        <f>IF(VLOOKUP($B$52&amp;$B125,'[20]Lagos State'!$E:$AE,COLUMN(X$1)-2,FALSE)="NULL",0,VLOOKUP($B$52&amp;$B125,'[20]Lagos State'!$E:$AE,COLUMN(X$1)-2,FALSE))</f>
        <v>15</v>
      </c>
      <c r="Y125" s="7">
        <f>IF(VLOOKUP($B$52&amp;$B125,'[20]Lagos State'!$E:$AE,COLUMN(Y$1)-2,FALSE)="NULL",0,VLOOKUP($B$52&amp;$B125,'[20]Lagos State'!$E:$AE,COLUMN(Y$1)-2,FALSE))</f>
        <v>27</v>
      </c>
      <c r="Z125" s="7">
        <f>IF(VLOOKUP($B$52&amp;$B125,'[20]Lagos State'!$E:$AE,COLUMN(Z$1)-2,FALSE)="NULL",0,VLOOKUP($B$52&amp;$B125,'[20]Lagos State'!$E:$AE,COLUMN(Z$1)-2,FALSE))</f>
        <v>31</v>
      </c>
      <c r="AA125" s="7">
        <f>IF(VLOOKUP($B$52&amp;$B125,'[20]Lagos State'!$E:$AE,COLUMN(AA$1)-2,FALSE)="NULL",0,VLOOKUP($B$52&amp;$B125,'[20]Lagos State'!$E:$AE,COLUMN(AA$1)-2,FALSE))</f>
        <v>36</v>
      </c>
      <c r="AB125" s="7">
        <f>IF(VLOOKUP($B$52&amp;$B125,'[20]Lagos State'!$E:$AE,COLUMN(AB$1)-2,FALSE)="NULL",0,VLOOKUP($B$52&amp;$B125,'[20]Lagos State'!$E:$AE,COLUMN(AB$1)-2,FALSE))</f>
        <v>29</v>
      </c>
      <c r="AC125" s="7">
        <f>IF(VLOOKUP($B$52&amp;$B125,'[20]Lagos State'!$E:$AE,COLUMN(AC$1)-2,FALSE)="NULL",0,VLOOKUP($B$52&amp;$B125,'[20]Lagos State'!$E:$AE,COLUMN(AC$1)-2,FALSE))</f>
        <v>25</v>
      </c>
      <c r="AF125" s="7">
        <f t="shared" si="147"/>
        <v>29</v>
      </c>
      <c r="AG125" s="7">
        <f t="shared" si="147"/>
        <v>25</v>
      </c>
      <c r="AH125" s="7">
        <f>VLOOKUP($A$3&amp;$B$52&amp;$B125,'[14]Paga All'!$G$1:$J$3000,4,FALSE)</f>
        <v>12</v>
      </c>
      <c r="AI125" s="7">
        <f>VLOOKUP($A$3&amp;$B$116&amp;$B125,'[15]Paga all'!$F:$G,2,FALSE)</f>
        <v>23</v>
      </c>
      <c r="AJ125" s="7">
        <f>VLOOKUP($A$3&amp;$B$52&amp;$B125,'[16]Paga all'!$F$2:$G$1470,2,FALSE)</f>
        <v>50</v>
      </c>
      <c r="AK125" s="9">
        <f t="shared" ref="AK125:BO125" si="149">IF(ROUND((AJ124+AJ125)*(1+AK118),)&gt;=AK$3*$AD$3,AK$3*$AD$3*AK119,ROUND((AJ124+AJ125)*(1+AK118),)-AK124)</f>
        <v>19</v>
      </c>
      <c r="AL125" s="9">
        <f t="shared" si="149"/>
        <v>20</v>
      </c>
      <c r="AM125" s="9">
        <f t="shared" si="149"/>
        <v>21</v>
      </c>
      <c r="AN125" s="9">
        <f t="shared" si="149"/>
        <v>22</v>
      </c>
      <c r="AO125" s="9">
        <f t="shared" si="149"/>
        <v>24</v>
      </c>
      <c r="AP125" s="9">
        <f t="shared" si="149"/>
        <v>25</v>
      </c>
      <c r="AQ125" s="9">
        <f t="shared" si="149"/>
        <v>26</v>
      </c>
      <c r="AR125" s="9">
        <f t="shared" si="149"/>
        <v>28</v>
      </c>
      <c r="AS125" s="9">
        <f t="shared" si="149"/>
        <v>30</v>
      </c>
      <c r="AT125" s="9">
        <f t="shared" si="149"/>
        <v>32</v>
      </c>
      <c r="AU125" s="9">
        <f t="shared" si="149"/>
        <v>33</v>
      </c>
      <c r="AV125" s="9">
        <f t="shared" si="149"/>
        <v>35</v>
      </c>
      <c r="AW125" s="9">
        <f t="shared" si="149"/>
        <v>38</v>
      </c>
      <c r="AX125" s="9">
        <f t="shared" si="149"/>
        <v>40</v>
      </c>
      <c r="AY125" s="9">
        <f t="shared" si="149"/>
        <v>42</v>
      </c>
      <c r="AZ125" s="9">
        <f t="shared" si="149"/>
        <v>45</v>
      </c>
      <c r="BA125" s="9">
        <f t="shared" si="149"/>
        <v>47</v>
      </c>
      <c r="BB125" s="9">
        <f t="shared" si="149"/>
        <v>50</v>
      </c>
      <c r="BC125" s="9">
        <f t="shared" si="149"/>
        <v>53</v>
      </c>
      <c r="BD125" s="9">
        <f t="shared" si="149"/>
        <v>56</v>
      </c>
      <c r="BE125" s="9">
        <f t="shared" si="149"/>
        <v>60</v>
      </c>
      <c r="BF125" s="9">
        <f t="shared" si="149"/>
        <v>63</v>
      </c>
      <c r="BG125" s="9">
        <f t="shared" si="149"/>
        <v>67</v>
      </c>
      <c r="BH125" s="9">
        <f t="shared" si="149"/>
        <v>71</v>
      </c>
      <c r="BI125" s="9">
        <f t="shared" si="149"/>
        <v>76</v>
      </c>
      <c r="BJ125" s="9">
        <f t="shared" si="149"/>
        <v>80</v>
      </c>
      <c r="BK125" s="9">
        <f t="shared" si="149"/>
        <v>85</v>
      </c>
      <c r="BL125" s="9">
        <f t="shared" si="149"/>
        <v>90</v>
      </c>
      <c r="BM125" s="9">
        <f t="shared" si="149"/>
        <v>95</v>
      </c>
      <c r="BN125" s="9">
        <f t="shared" si="149"/>
        <v>101</v>
      </c>
      <c r="BO125" s="9">
        <f t="shared" si="149"/>
        <v>107</v>
      </c>
    </row>
    <row r="126" spans="2:67" x14ac:dyDescent="0.25">
      <c r="B126" s="292" t="s">
        <v>312</v>
      </c>
      <c r="D126" s="7">
        <f>IF(VLOOKUP($B$52&amp;$B126,'[20]Lagos State'!$E:$AE,COLUMN(D$1)-2,FALSE)="NULL",0,VLOOKUP($B$52&amp;$B126,'[20]Lagos State'!$E:$AE,COLUMN(D$1)-2,FALSE))</f>
        <v>8</v>
      </c>
      <c r="E126" s="7">
        <f>IF(VLOOKUP($B$52&amp;$B126,'[20]Lagos State'!$E:$AE,COLUMN(E$1)-2,FALSE)="NULL",0,VLOOKUP($B$52&amp;$B126,'[20]Lagos State'!$E:$AE,COLUMN(E$1)-2,FALSE))</f>
        <v>2</v>
      </c>
      <c r="F126" s="7">
        <f>IF(VLOOKUP($B$52&amp;$B126,'[20]Lagos State'!$E:$AE,COLUMN(F$1)-2,FALSE)="NULL",0,VLOOKUP($B$52&amp;$B126,'[20]Lagos State'!$E:$AE,COLUMN(F$1)-2,FALSE))</f>
        <v>2</v>
      </c>
      <c r="G126" s="7">
        <f>IF(VLOOKUP($B$52&amp;$B126,'[20]Lagos State'!$E:$AE,COLUMN(G$1)-2,FALSE)="NULL",0,VLOOKUP($B$52&amp;$B126,'[20]Lagos State'!$E:$AE,COLUMN(G$1)-2,FALSE))</f>
        <v>2</v>
      </c>
      <c r="H126" s="7">
        <f>IF(VLOOKUP($B$52&amp;$B126,'[20]Lagos State'!$E:$AE,COLUMN(H$1)-2,FALSE)="NULL",0,VLOOKUP($B$52&amp;$B126,'[20]Lagos State'!$E:$AE,COLUMN(H$1)-2,FALSE))</f>
        <v>4</v>
      </c>
      <c r="I126" s="7">
        <f>IF(VLOOKUP($B$52&amp;$B126,'[20]Lagos State'!$E:$AE,COLUMN(I$1)-2,FALSE)="NULL",0,VLOOKUP($B$52&amp;$B126,'[20]Lagos State'!$E:$AE,COLUMN(I$1)-2,FALSE))</f>
        <v>6</v>
      </c>
      <c r="J126" s="7">
        <f>IF(VLOOKUP($B$52&amp;$B126,'[20]Lagos State'!$E:$AE,COLUMN(J$1)-2,FALSE)="NULL",0,VLOOKUP($B$52&amp;$B126,'[20]Lagos State'!$E:$AE,COLUMN(J$1)-2,FALSE))</f>
        <v>97</v>
      </c>
      <c r="K126" s="7">
        <f>IF(VLOOKUP($B$52&amp;$B126,'[20]Lagos State'!$E:$AE,COLUMN(K$1)-2,FALSE)="NULL",0,VLOOKUP($B$52&amp;$B126,'[20]Lagos State'!$E:$AE,COLUMN(K$1)-2,FALSE))</f>
        <v>954</v>
      </c>
      <c r="L126" s="7">
        <f>IF(VLOOKUP($B$52&amp;$B126,'[20]Lagos State'!$E:$AE,COLUMN(L$1)-2,FALSE)="NULL",0,VLOOKUP($B$52&amp;$B126,'[20]Lagos State'!$E:$AE,COLUMN(L$1)-2,FALSE))</f>
        <v>3525</v>
      </c>
      <c r="M126" s="7">
        <f>IF(VLOOKUP($B$52&amp;$B126,'[20]Lagos State'!$E:$AE,COLUMN(M$1)-2,FALSE)="NULL",0,VLOOKUP($B$52&amp;$B126,'[20]Lagos State'!$E:$AE,COLUMN(M$1)-2,FALSE))</f>
        <v>3546</v>
      </c>
      <c r="N126" s="7">
        <f>IF(VLOOKUP($B$52&amp;$B126,'[20]Lagos State'!$E:$AE,COLUMN(N$1)-2,FALSE)="NULL",0,VLOOKUP($B$52&amp;$B126,'[20]Lagos State'!$E:$AE,COLUMN(N$1)-2,FALSE))</f>
        <v>4169</v>
      </c>
      <c r="O126" s="7">
        <f>IF(VLOOKUP($B$52&amp;$B126,'[20]Lagos State'!$E:$AE,COLUMN(O$1)-2,FALSE)="NULL",0,VLOOKUP($B$52&amp;$B126,'[20]Lagos State'!$E:$AE,COLUMN(O$1)-2,FALSE))</f>
        <v>3473</v>
      </c>
      <c r="P126" s="7">
        <f>IF(VLOOKUP($B$52&amp;$B126,'[20]Lagos State'!$E:$AE,COLUMN(P$1)-2,FALSE)="NULL",0,VLOOKUP($B$52&amp;$B126,'[20]Lagos State'!$E:$AE,COLUMN(P$1)-2,FALSE))</f>
        <v>4840</v>
      </c>
      <c r="Q126" s="7">
        <f>IF(VLOOKUP($B$52&amp;$B126,'[20]Lagos State'!$E:$AE,COLUMN(Q$1)-2,FALSE)="NULL",0,VLOOKUP($B$52&amp;$B126,'[20]Lagos State'!$E:$AE,COLUMN(Q$1)-2,FALSE))</f>
        <v>6003</v>
      </c>
      <c r="R126" s="7">
        <f>IF(VLOOKUP($B$52&amp;$B126,'[20]Lagos State'!$E:$AE,COLUMN(R$1)-2,FALSE)="NULL",0,VLOOKUP($B$52&amp;$B126,'[20]Lagos State'!$E:$AE,COLUMN(R$1)-2,FALSE))</f>
        <v>7559</v>
      </c>
      <c r="S126" s="7">
        <f>IF(VLOOKUP($B$52&amp;$B126,'[20]Lagos State'!$E:$AE,COLUMN(S$1)-2,FALSE)="NULL",0,VLOOKUP($B$52&amp;$B126,'[20]Lagos State'!$E:$AE,COLUMN(S$1)-2,FALSE))</f>
        <v>7166</v>
      </c>
      <c r="T126" s="7">
        <f>IF(VLOOKUP($B$52&amp;$B126,'[20]Lagos State'!$E:$AE,COLUMN(T$1)-2,FALSE)="NULL",0,VLOOKUP($B$52&amp;$B126,'[20]Lagos State'!$E:$AE,COLUMN(T$1)-2,FALSE))</f>
        <v>5520</v>
      </c>
      <c r="U126" s="7">
        <f>IF(VLOOKUP($B$52&amp;$B126,'[20]Lagos State'!$E:$AE,COLUMN(U$1)-2,FALSE)="NULL",0,VLOOKUP($B$52&amp;$B126,'[20]Lagos State'!$E:$AE,COLUMN(U$1)-2,FALSE))</f>
        <v>2400</v>
      </c>
      <c r="V126" s="7">
        <f>IF(VLOOKUP($B$52&amp;$B126,'[20]Lagos State'!$E:$AE,COLUMN(V$1)-2,FALSE)="NULL",0,VLOOKUP($B$52&amp;$B126,'[20]Lagos State'!$E:$AE,COLUMN(V$1)-2,FALSE))</f>
        <v>2884</v>
      </c>
      <c r="W126" s="7">
        <f>IF(VLOOKUP($B$52&amp;$B126,'[20]Lagos State'!$E:$AE,COLUMN(W$1)-2,FALSE)="NULL",0,VLOOKUP($B$52&amp;$B126,'[20]Lagos State'!$E:$AE,COLUMN(W$1)-2,FALSE))</f>
        <v>3504</v>
      </c>
      <c r="X126" s="7">
        <f>IF(VLOOKUP($B$52&amp;$B126,'[20]Lagos State'!$E:$AE,COLUMN(X$1)-2,FALSE)="NULL",0,VLOOKUP($B$52&amp;$B126,'[20]Lagos State'!$E:$AE,COLUMN(X$1)-2,FALSE))</f>
        <v>5174</v>
      </c>
      <c r="Y126" s="7">
        <f>IF(VLOOKUP($B$52&amp;$B126,'[20]Lagos State'!$E:$AE,COLUMN(Y$1)-2,FALSE)="NULL",0,VLOOKUP($B$52&amp;$B126,'[20]Lagos State'!$E:$AE,COLUMN(Y$1)-2,FALSE))</f>
        <v>4682</v>
      </c>
      <c r="Z126" s="7">
        <f>IF(VLOOKUP($B$52&amp;$B126,'[20]Lagos State'!$E:$AE,COLUMN(Z$1)-2,FALSE)="NULL",0,VLOOKUP($B$52&amp;$B126,'[20]Lagos State'!$E:$AE,COLUMN(Z$1)-2,FALSE))</f>
        <v>4750</v>
      </c>
      <c r="AA126" s="7">
        <f>IF(VLOOKUP($B$52&amp;$B126,'[20]Lagos State'!$E:$AE,COLUMN(AA$1)-2,FALSE)="NULL",0,VLOOKUP($B$52&amp;$B126,'[20]Lagos State'!$E:$AE,COLUMN(AA$1)-2,FALSE))</f>
        <v>2971</v>
      </c>
      <c r="AB126" s="7">
        <f>IF(VLOOKUP($B$52&amp;$B126,'[20]Lagos State'!$E:$AE,COLUMN(AB$1)-2,FALSE)="NULL",0,VLOOKUP($B$52&amp;$B126,'[20]Lagos State'!$E:$AE,COLUMN(AB$1)-2,FALSE))</f>
        <v>3193</v>
      </c>
      <c r="AC126" s="7">
        <f>IF(VLOOKUP($B$52&amp;$B126,'[20]Lagos State'!$E:$AE,COLUMN(AC$1)-2,FALSE)="NULL",0,VLOOKUP($B$52&amp;$B126,'[20]Lagos State'!$E:$AE,COLUMN(AC$1)-2,FALSE))</f>
        <v>3129</v>
      </c>
      <c r="AF126" s="7">
        <f t="shared" si="147"/>
        <v>3193</v>
      </c>
      <c r="AG126" s="7">
        <f t="shared" si="147"/>
        <v>3129</v>
      </c>
      <c r="AH126" s="7">
        <f>VLOOKUP($A$3&amp;$B$52&amp;$B126,'[14]Paga All'!$G$1:$J$3000,4,FALSE)</f>
        <v>3374</v>
      </c>
      <c r="AI126" s="7">
        <f>VLOOKUP($A$3&amp;$B$116&amp;$B126,'[15]Paga all'!$F:$G,2,FALSE)</f>
        <v>3227</v>
      </c>
      <c r="AJ126" s="7">
        <f>VLOOKUP($A$3&amp;$B$52&amp;$B126,'[16]Paga all'!$F$2:$G$1470,2,FALSE)</f>
        <v>2209</v>
      </c>
      <c r="AK126" s="9">
        <f t="shared" ref="AK126:BO126" si="150">ROUND(AK124*AK120,)</f>
        <v>7983</v>
      </c>
      <c r="AL126" s="9">
        <f t="shared" si="150"/>
        <v>9555</v>
      </c>
      <c r="AM126" s="9">
        <f t="shared" si="150"/>
        <v>10133</v>
      </c>
      <c r="AN126" s="9">
        <f t="shared" si="150"/>
        <v>10745</v>
      </c>
      <c r="AO126" s="9">
        <f t="shared" si="150"/>
        <v>11375</v>
      </c>
      <c r="AP126" s="9">
        <f t="shared" si="150"/>
        <v>12058</v>
      </c>
      <c r="AQ126" s="9">
        <f t="shared" si="150"/>
        <v>12793</v>
      </c>
      <c r="AR126" s="9">
        <f t="shared" si="150"/>
        <v>13932</v>
      </c>
      <c r="AS126" s="9">
        <f t="shared" si="150"/>
        <v>14760</v>
      </c>
      <c r="AT126" s="9">
        <f t="shared" si="150"/>
        <v>15642</v>
      </c>
      <c r="AU126" s="9">
        <f t="shared" si="150"/>
        <v>16596</v>
      </c>
      <c r="AV126" s="9">
        <f t="shared" si="150"/>
        <v>17586</v>
      </c>
      <c r="AW126" s="9">
        <f t="shared" si="150"/>
        <v>18630</v>
      </c>
      <c r="AX126" s="9">
        <f t="shared" si="150"/>
        <v>19746</v>
      </c>
      <c r="AY126" s="9">
        <f t="shared" si="150"/>
        <v>20934</v>
      </c>
      <c r="AZ126" s="9">
        <f t="shared" si="150"/>
        <v>22176</v>
      </c>
      <c r="BA126" s="9">
        <f t="shared" si="150"/>
        <v>23526</v>
      </c>
      <c r="BB126" s="9">
        <f t="shared" si="150"/>
        <v>24930</v>
      </c>
      <c r="BC126" s="9">
        <f t="shared" si="150"/>
        <v>27892</v>
      </c>
      <c r="BD126" s="9">
        <f t="shared" si="150"/>
        <v>29564</v>
      </c>
      <c r="BE126" s="9">
        <f t="shared" si="150"/>
        <v>31331</v>
      </c>
      <c r="BF126" s="9">
        <f t="shared" si="150"/>
        <v>33231</v>
      </c>
      <c r="BG126" s="9">
        <f t="shared" si="150"/>
        <v>35226</v>
      </c>
      <c r="BH126" s="9">
        <f t="shared" si="150"/>
        <v>37335</v>
      </c>
      <c r="BI126" s="9">
        <f t="shared" si="150"/>
        <v>39558</v>
      </c>
      <c r="BJ126" s="9">
        <f t="shared" si="150"/>
        <v>41933</v>
      </c>
      <c r="BK126" s="9">
        <f t="shared" si="150"/>
        <v>44441</v>
      </c>
      <c r="BL126" s="9">
        <f t="shared" si="150"/>
        <v>47101</v>
      </c>
      <c r="BM126" s="9">
        <f t="shared" si="150"/>
        <v>49932</v>
      </c>
      <c r="BN126" s="9">
        <f t="shared" si="150"/>
        <v>52915</v>
      </c>
      <c r="BO126" s="9">
        <f t="shared" si="150"/>
        <v>56088</v>
      </c>
    </row>
    <row r="127" spans="2:67" x14ac:dyDescent="0.25">
      <c r="B127" s="292" t="s">
        <v>313</v>
      </c>
      <c r="D127" s="7">
        <f>IF(VLOOKUP($B$52&amp;$B127,'[20]Lagos State'!$E:$AE,COLUMN(D$1)-2,FALSE)="NULL",0,VLOOKUP($B$52&amp;$B127,'[20]Lagos State'!$E:$AE,COLUMN(D$1)-2,FALSE))</f>
        <v>27310</v>
      </c>
      <c r="E127" s="7">
        <f>IF(VLOOKUP($B$52&amp;$B127,'[20]Lagos State'!$E:$AE,COLUMN(E$1)-2,FALSE)="NULL",0,VLOOKUP($B$52&amp;$B127,'[20]Lagos State'!$E:$AE,COLUMN(E$1)-2,FALSE))</f>
        <v>3200</v>
      </c>
      <c r="F127" s="7">
        <f>IF(VLOOKUP($B$52&amp;$B127,'[20]Lagos State'!$E:$AE,COLUMN(F$1)-2,FALSE)="NULL",0,VLOOKUP($B$52&amp;$B127,'[20]Lagos State'!$E:$AE,COLUMN(F$1)-2,FALSE))</f>
        <v>70650</v>
      </c>
      <c r="G127" s="7">
        <f>IF(VLOOKUP($B$52&amp;$B127,'[20]Lagos State'!$E:$AE,COLUMN(G$1)-2,FALSE)="NULL",0,VLOOKUP($B$52&amp;$B127,'[20]Lagos State'!$E:$AE,COLUMN(G$1)-2,FALSE))</f>
        <v>15500</v>
      </c>
      <c r="H127" s="7">
        <f>IF(VLOOKUP($B$52&amp;$B127,'[20]Lagos State'!$E:$AE,COLUMN(H$1)-2,FALSE)="NULL",0,VLOOKUP($B$52&amp;$B127,'[20]Lagos State'!$E:$AE,COLUMN(H$1)-2,FALSE))</f>
        <v>38400</v>
      </c>
      <c r="I127" s="7">
        <f>IF(VLOOKUP($B$52&amp;$B127,'[20]Lagos State'!$E:$AE,COLUMN(I$1)-2,FALSE)="NULL",0,VLOOKUP($B$52&amp;$B127,'[20]Lagos State'!$E:$AE,COLUMN(I$1)-2,FALSE))</f>
        <v>52030</v>
      </c>
      <c r="J127" s="7">
        <f>IF(VLOOKUP($B$52&amp;$B127,'[20]Lagos State'!$E:$AE,COLUMN(J$1)-2,FALSE)="NULL",0,VLOOKUP($B$52&amp;$B127,'[20]Lagos State'!$E:$AE,COLUMN(J$1)-2,FALSE))</f>
        <v>271320</v>
      </c>
      <c r="K127" s="7">
        <f>IF(VLOOKUP($B$52&amp;$B127,'[20]Lagos State'!$E:$AE,COLUMN(K$1)-2,FALSE)="NULL",0,VLOOKUP($B$52&amp;$B127,'[20]Lagos State'!$E:$AE,COLUMN(K$1)-2,FALSE))</f>
        <v>1445029</v>
      </c>
      <c r="L127" s="7">
        <f>IF(VLOOKUP($B$52&amp;$B127,'[20]Lagos State'!$E:$AE,COLUMN(L$1)-2,FALSE)="NULL",0,VLOOKUP($B$52&amp;$B127,'[20]Lagos State'!$E:$AE,COLUMN(L$1)-2,FALSE))</f>
        <v>5657635</v>
      </c>
      <c r="M127" s="7">
        <f>IF(VLOOKUP($B$52&amp;$B127,'[20]Lagos State'!$E:$AE,COLUMN(M$1)-2,FALSE)="NULL",0,VLOOKUP($B$52&amp;$B127,'[20]Lagos State'!$E:$AE,COLUMN(M$1)-2,FALSE))</f>
        <v>5814863.9500000002</v>
      </c>
      <c r="N127" s="7">
        <f>IF(VLOOKUP($B$52&amp;$B127,'[20]Lagos State'!$E:$AE,COLUMN(N$1)-2,FALSE)="NULL",0,VLOOKUP($B$52&amp;$B127,'[20]Lagos State'!$E:$AE,COLUMN(N$1)-2,FALSE))</f>
        <v>7176906</v>
      </c>
      <c r="O127" s="7">
        <f>IF(VLOOKUP($B$52&amp;$B127,'[20]Lagos State'!$E:$AE,COLUMN(O$1)-2,FALSE)="NULL",0,VLOOKUP($B$52&amp;$B127,'[20]Lagos State'!$E:$AE,COLUMN(O$1)-2,FALSE))</f>
        <v>6765527</v>
      </c>
      <c r="P127" s="7">
        <f>IF(VLOOKUP($B$52&amp;$B127,'[20]Lagos State'!$E:$AE,COLUMN(P$1)-2,FALSE)="NULL",0,VLOOKUP($B$52&amp;$B127,'[20]Lagos State'!$E:$AE,COLUMN(P$1)-2,FALSE))</f>
        <v>10715035</v>
      </c>
      <c r="Q127" s="7">
        <f>IF(VLOOKUP($B$52&amp;$B127,'[20]Lagos State'!$E:$AE,COLUMN(Q$1)-2,FALSE)="NULL",0,VLOOKUP($B$52&amp;$B127,'[20]Lagos State'!$E:$AE,COLUMN(Q$1)-2,FALSE))</f>
        <v>11772203</v>
      </c>
      <c r="R127" s="7">
        <f>IF(VLOOKUP($B$52&amp;$B127,'[20]Lagos State'!$E:$AE,COLUMN(R$1)-2,FALSE)="NULL",0,VLOOKUP($B$52&amp;$B127,'[20]Lagos State'!$E:$AE,COLUMN(R$1)-2,FALSE))</f>
        <v>14281480</v>
      </c>
      <c r="S127" s="7">
        <f>IF(VLOOKUP($B$52&amp;$B127,'[20]Lagos State'!$E:$AE,COLUMN(S$1)-2,FALSE)="NULL",0,VLOOKUP($B$52&amp;$B127,'[20]Lagos State'!$E:$AE,COLUMN(S$1)-2,FALSE))</f>
        <v>14150693.23</v>
      </c>
      <c r="T127" s="7">
        <f>IF(VLOOKUP($B$52&amp;$B127,'[20]Lagos State'!$E:$AE,COLUMN(T$1)-2,FALSE)="NULL",0,VLOOKUP($B$52&amp;$B127,'[20]Lagos State'!$E:$AE,COLUMN(T$1)-2,FALSE))</f>
        <v>11671800</v>
      </c>
      <c r="U127" s="7">
        <f>IF(VLOOKUP($B$52&amp;$B127,'[20]Lagos State'!$E:$AE,COLUMN(U$1)-2,FALSE)="NULL",0,VLOOKUP($B$52&amp;$B127,'[20]Lagos State'!$E:$AE,COLUMN(U$1)-2,FALSE))</f>
        <v>8706324.8200000003</v>
      </c>
      <c r="V127" s="7">
        <f>IF(VLOOKUP($B$52&amp;$B127,'[20]Lagos State'!$E:$AE,COLUMN(V$1)-2,FALSE)="NULL",0,VLOOKUP($B$52&amp;$B127,'[20]Lagos State'!$E:$AE,COLUMN(V$1)-2,FALSE))</f>
        <v>10134496</v>
      </c>
      <c r="W127" s="7">
        <f>IF(VLOOKUP($B$52&amp;$B127,'[20]Lagos State'!$E:$AE,COLUMN(W$1)-2,FALSE)="NULL",0,VLOOKUP($B$52&amp;$B127,'[20]Lagos State'!$E:$AE,COLUMN(W$1)-2,FALSE))</f>
        <v>12933452.42</v>
      </c>
      <c r="X127" s="7">
        <f>IF(VLOOKUP($B$52&amp;$B127,'[20]Lagos State'!$E:$AE,COLUMN(X$1)-2,FALSE)="NULL",0,VLOOKUP($B$52&amp;$B127,'[20]Lagos State'!$E:$AE,COLUMN(X$1)-2,FALSE))</f>
        <v>17689241.329999998</v>
      </c>
      <c r="Y127" s="7">
        <f>IF(VLOOKUP($B$52&amp;$B127,'[20]Lagos State'!$E:$AE,COLUMN(Y$1)-2,FALSE)="NULL",0,VLOOKUP($B$52&amp;$B127,'[20]Lagos State'!$E:$AE,COLUMN(Y$1)-2,FALSE))</f>
        <v>17089814.84</v>
      </c>
      <c r="Z127" s="7">
        <f>IF(VLOOKUP($B$52&amp;$B127,'[20]Lagos State'!$E:$AE,COLUMN(Z$1)-2,FALSE)="NULL",0,VLOOKUP($B$52&amp;$B127,'[20]Lagos State'!$E:$AE,COLUMN(Z$1)-2,FALSE))</f>
        <v>19623437.289999999</v>
      </c>
      <c r="AA127" s="7">
        <f>IF(VLOOKUP($B$52&amp;$B127,'[20]Lagos State'!$E:$AE,COLUMN(AA$1)-2,FALSE)="NULL",0,VLOOKUP($B$52&amp;$B127,'[20]Lagos State'!$E:$AE,COLUMN(AA$1)-2,FALSE))</f>
        <v>10274971</v>
      </c>
      <c r="AB127" s="7">
        <f>IF(VLOOKUP($B$52&amp;$B127,'[20]Lagos State'!$E:$AE,COLUMN(AB$1)-2,FALSE)="NULL",0,VLOOKUP($B$52&amp;$B127,'[20]Lagos State'!$E:$AE,COLUMN(AB$1)-2,FALSE))</f>
        <v>10383434.470000001</v>
      </c>
      <c r="AC127" s="7">
        <f>IF(VLOOKUP($B$52&amp;$B127,'[20]Lagos State'!$E:$AE,COLUMN(AC$1)-2,FALSE)="NULL",0,VLOOKUP($B$52&amp;$B127,'[20]Lagos State'!$E:$AE,COLUMN(AC$1)-2,FALSE))</f>
        <v>10337743</v>
      </c>
      <c r="AF127" s="7">
        <f t="shared" si="147"/>
        <v>10383434.470000001</v>
      </c>
      <c r="AG127" s="7">
        <f t="shared" si="147"/>
        <v>10337743</v>
      </c>
      <c r="AH127" s="7">
        <f>VLOOKUP($A$3&amp;$B$52&amp;$B127,'[14]Paga All'!$G$1:$J$3000,4,FALSE)</f>
        <v>11858851.279999999</v>
      </c>
      <c r="AI127" s="7">
        <f>VLOOKUP($A$3&amp;$B$116&amp;$B127,'[15]Paga all'!$F:$G,2,FALSE)</f>
        <v>11836686.880000001</v>
      </c>
      <c r="AJ127" s="7">
        <f>VLOOKUP($A$3&amp;$B$52&amp;$B127,'[16]Paga all'!$F$2:$G$1470,2,FALSE)</f>
        <v>7677658.79</v>
      </c>
      <c r="AK127" s="9">
        <f t="shared" ref="AK127:BO127" si="151">AK126*$AD128</f>
        <v>22501874.105075657</v>
      </c>
      <c r="AL127" s="9">
        <f t="shared" si="151"/>
        <v>26932908.314417873</v>
      </c>
      <c r="AM127" s="9">
        <f t="shared" si="151"/>
        <v>28562130.816326145</v>
      </c>
      <c r="AN127" s="9">
        <f t="shared" si="151"/>
        <v>30287189.935993727</v>
      </c>
      <c r="AO127" s="9">
        <f t="shared" si="151"/>
        <v>32062986.088592708</v>
      </c>
      <c r="AP127" s="9">
        <f t="shared" si="151"/>
        <v>33988174.615934141</v>
      </c>
      <c r="AQ127" s="9">
        <f t="shared" si="151"/>
        <v>36059936.793966286</v>
      </c>
      <c r="AR127" s="9">
        <f t="shared" si="151"/>
        <v>39270463.488903172</v>
      </c>
      <c r="AS127" s="9">
        <f t="shared" si="151"/>
        <v>41604367.003747545</v>
      </c>
      <c r="AT127" s="9">
        <f t="shared" si="151"/>
        <v>44090481.617386118</v>
      </c>
      <c r="AU127" s="9">
        <f t="shared" si="151"/>
        <v>46779544.362750292</v>
      </c>
      <c r="AV127" s="9">
        <f t="shared" si="151"/>
        <v>49570081.173977263</v>
      </c>
      <c r="AW127" s="9">
        <f t="shared" si="151"/>
        <v>52512829.083998427</v>
      </c>
      <c r="AX127" s="9">
        <f t="shared" si="151"/>
        <v>55658525.125745192</v>
      </c>
      <c r="AY127" s="9">
        <f t="shared" si="151"/>
        <v>59007169.299217559</v>
      </c>
      <c r="AZ127" s="9">
        <f t="shared" si="151"/>
        <v>62508024.571484119</v>
      </c>
      <c r="BA127" s="9">
        <f t="shared" si="151"/>
        <v>66313302.041339077</v>
      </c>
      <c r="BB127" s="9">
        <f t="shared" si="151"/>
        <v>70270790.609988242</v>
      </c>
      <c r="BC127" s="9">
        <f t="shared" si="151"/>
        <v>78619851.251255184</v>
      </c>
      <c r="BD127" s="9">
        <f t="shared" si="151"/>
        <v>83332757.865771845</v>
      </c>
      <c r="BE127" s="9">
        <f t="shared" si="151"/>
        <v>88313443.265204236</v>
      </c>
      <c r="BF127" s="9">
        <f t="shared" si="151"/>
        <v>93669018.96351862</v>
      </c>
      <c r="BG127" s="9">
        <f t="shared" si="151"/>
        <v>99292373.446748719</v>
      </c>
      <c r="BH127" s="9">
        <f t="shared" si="151"/>
        <v>105237062.47187769</v>
      </c>
      <c r="BI127" s="9">
        <f t="shared" si="151"/>
        <v>111503086.03890552</v>
      </c>
      <c r="BJ127" s="9">
        <f t="shared" si="151"/>
        <v>118197555.66179851</v>
      </c>
      <c r="BK127" s="9">
        <f t="shared" si="151"/>
        <v>125266915.58357349</v>
      </c>
      <c r="BL127" s="9">
        <f t="shared" si="151"/>
        <v>132764721.56121364</v>
      </c>
      <c r="BM127" s="9">
        <f t="shared" si="151"/>
        <v>140744529.35170206</v>
      </c>
      <c r="BN127" s="9">
        <f t="shared" si="151"/>
        <v>149152783.19805565</v>
      </c>
      <c r="BO127" s="9">
        <f t="shared" si="151"/>
        <v>158096594.61424068</v>
      </c>
    </row>
    <row r="128" spans="2:67" x14ac:dyDescent="0.25">
      <c r="B128" s="292" t="s">
        <v>314</v>
      </c>
      <c r="D128" s="7">
        <f>IF(VLOOKUP($B$52&amp;$B128,'[20]Lagos State'!$E:$AE,COLUMN(D$1)-2,FALSE)="NULL",0,VLOOKUP($B$52&amp;$B128,'[20]Lagos State'!$E:$AE,COLUMN(D$1)-2,FALSE))</f>
        <v>3413.75</v>
      </c>
      <c r="E128" s="7">
        <f>IF(VLOOKUP($B$52&amp;$B128,'[20]Lagos State'!$E:$AE,COLUMN(E$1)-2,FALSE)="NULL",0,VLOOKUP($B$52&amp;$B128,'[20]Lagos State'!$E:$AE,COLUMN(E$1)-2,FALSE))</f>
        <v>1600</v>
      </c>
      <c r="F128" s="7">
        <f>IF(VLOOKUP($B$52&amp;$B128,'[20]Lagos State'!$E:$AE,COLUMN(F$1)-2,FALSE)="NULL",0,VLOOKUP($B$52&amp;$B128,'[20]Lagos State'!$E:$AE,COLUMN(F$1)-2,FALSE))</f>
        <v>35325</v>
      </c>
      <c r="G128" s="7">
        <f>IF(VLOOKUP($B$52&amp;$B128,'[20]Lagos State'!$E:$AE,COLUMN(G$1)-2,FALSE)="NULL",0,VLOOKUP($B$52&amp;$B128,'[20]Lagos State'!$E:$AE,COLUMN(G$1)-2,FALSE))</f>
        <v>7750</v>
      </c>
      <c r="H128" s="7">
        <f>IF(VLOOKUP($B$52&amp;$B128,'[20]Lagos State'!$E:$AE,COLUMN(H$1)-2,FALSE)="NULL",0,VLOOKUP($B$52&amp;$B128,'[20]Lagos State'!$E:$AE,COLUMN(H$1)-2,FALSE))</f>
        <v>9600</v>
      </c>
      <c r="I128" s="7">
        <f>IF(VLOOKUP($B$52&amp;$B128,'[20]Lagos State'!$E:$AE,COLUMN(I$1)-2,FALSE)="NULL",0,VLOOKUP($B$52&amp;$B128,'[20]Lagos State'!$E:$AE,COLUMN(I$1)-2,FALSE))</f>
        <v>8671.67</v>
      </c>
      <c r="J128" s="7">
        <f>IF(VLOOKUP($B$52&amp;$B128,'[20]Lagos State'!$E:$AE,COLUMN(J$1)-2,FALSE)="NULL",0,VLOOKUP($B$52&amp;$B128,'[20]Lagos State'!$E:$AE,COLUMN(J$1)-2,FALSE))</f>
        <v>2797.11</v>
      </c>
      <c r="K128" s="7">
        <f>IF(VLOOKUP($B$52&amp;$B128,'[20]Lagos State'!$E:$AE,COLUMN(K$1)-2,FALSE)="NULL",0,VLOOKUP($B$52&amp;$B128,'[20]Lagos State'!$E:$AE,COLUMN(K$1)-2,FALSE))</f>
        <v>1514.71</v>
      </c>
      <c r="L128" s="7">
        <f>IF(VLOOKUP($B$52&amp;$B128,'[20]Lagos State'!$E:$AE,COLUMN(L$1)-2,FALSE)="NULL",0,VLOOKUP($B$52&amp;$B128,'[20]Lagos State'!$E:$AE,COLUMN(L$1)-2,FALSE))</f>
        <v>1605</v>
      </c>
      <c r="M128" s="7">
        <f>IF(VLOOKUP($B$52&amp;$B128,'[20]Lagos State'!$E:$AE,COLUMN(M$1)-2,FALSE)="NULL",0,VLOOKUP($B$52&amp;$B128,'[20]Lagos State'!$E:$AE,COLUMN(M$1)-2,FALSE))</f>
        <v>1639.84</v>
      </c>
      <c r="N128" s="7">
        <f>IF(VLOOKUP($B$52&amp;$B128,'[20]Lagos State'!$E:$AE,COLUMN(N$1)-2,FALSE)="NULL",0,VLOOKUP($B$52&amp;$B128,'[20]Lagos State'!$E:$AE,COLUMN(N$1)-2,FALSE))</f>
        <v>1721.49</v>
      </c>
      <c r="O128" s="7">
        <f>IF(VLOOKUP($B$52&amp;$B128,'[20]Lagos State'!$E:$AE,COLUMN(O$1)-2,FALSE)="NULL",0,VLOOKUP($B$52&amp;$B128,'[20]Lagos State'!$E:$AE,COLUMN(O$1)-2,FALSE))</f>
        <v>1948.04</v>
      </c>
      <c r="P128" s="7">
        <f>IF(VLOOKUP($B$52&amp;$B128,'[20]Lagos State'!$E:$AE,COLUMN(P$1)-2,FALSE)="NULL",0,VLOOKUP($B$52&amp;$B128,'[20]Lagos State'!$E:$AE,COLUMN(P$1)-2,FALSE))</f>
        <v>2213.85</v>
      </c>
      <c r="Q128" s="7">
        <f>IF(VLOOKUP($B$52&amp;$B128,'[20]Lagos State'!$E:$AE,COLUMN(Q$1)-2,FALSE)="NULL",0,VLOOKUP($B$52&amp;$B128,'[20]Lagos State'!$E:$AE,COLUMN(Q$1)-2,FALSE))</f>
        <v>1961.05</v>
      </c>
      <c r="R128" s="7">
        <f>IF(VLOOKUP($B$52&amp;$B128,'[20]Lagos State'!$E:$AE,COLUMN(R$1)-2,FALSE)="NULL",0,VLOOKUP($B$52&amp;$B128,'[20]Lagos State'!$E:$AE,COLUMN(R$1)-2,FALSE))</f>
        <v>1889.33</v>
      </c>
      <c r="S128" s="7">
        <f>IF(VLOOKUP($B$52&amp;$B128,'[20]Lagos State'!$E:$AE,COLUMN(S$1)-2,FALSE)="NULL",0,VLOOKUP($B$52&amp;$B128,'[20]Lagos State'!$E:$AE,COLUMN(S$1)-2,FALSE))</f>
        <v>1974.7</v>
      </c>
      <c r="T128" s="7">
        <f>IF(VLOOKUP($B$52&amp;$B128,'[20]Lagos State'!$E:$AE,COLUMN(T$1)-2,FALSE)="NULL",0,VLOOKUP($B$52&amp;$B128,'[20]Lagos State'!$E:$AE,COLUMN(T$1)-2,FALSE))</f>
        <v>2114.46</v>
      </c>
      <c r="U128" s="7">
        <f>IF(VLOOKUP($B$52&amp;$B128,'[20]Lagos State'!$E:$AE,COLUMN(U$1)-2,FALSE)="NULL",0,VLOOKUP($B$52&amp;$B128,'[20]Lagos State'!$E:$AE,COLUMN(U$1)-2,FALSE))</f>
        <v>3627.64</v>
      </c>
      <c r="V128" s="7">
        <f>IF(VLOOKUP($B$52&amp;$B128,'[20]Lagos State'!$E:$AE,COLUMN(V$1)-2,FALSE)="NULL",0,VLOOKUP($B$52&amp;$B128,'[20]Lagos State'!$E:$AE,COLUMN(V$1)-2,FALSE))</f>
        <v>3514.04</v>
      </c>
      <c r="W128" s="7">
        <f>IF(VLOOKUP($B$52&amp;$B128,'[20]Lagos State'!$E:$AE,COLUMN(W$1)-2,FALSE)="NULL",0,VLOOKUP($B$52&amp;$B128,'[20]Lagos State'!$E:$AE,COLUMN(W$1)-2,FALSE))</f>
        <v>3691.05</v>
      </c>
      <c r="X128" s="7">
        <f>IF(VLOOKUP($B$52&amp;$B128,'[20]Lagos State'!$E:$AE,COLUMN(X$1)-2,FALSE)="NULL",0,VLOOKUP($B$52&amp;$B128,'[20]Lagos State'!$E:$AE,COLUMN(X$1)-2,FALSE))</f>
        <v>3418.87</v>
      </c>
      <c r="Y128" s="7">
        <f>IF(VLOOKUP($B$52&amp;$B128,'[20]Lagos State'!$E:$AE,COLUMN(Y$1)-2,FALSE)="NULL",0,VLOOKUP($B$52&amp;$B128,'[20]Lagos State'!$E:$AE,COLUMN(Y$1)-2,FALSE))</f>
        <v>3650.11</v>
      </c>
      <c r="Z128" s="7">
        <f>IF(VLOOKUP($B$52&amp;$B128,'[20]Lagos State'!$E:$AE,COLUMN(Z$1)-2,FALSE)="NULL",0,VLOOKUP($B$52&amp;$B128,'[20]Lagos State'!$E:$AE,COLUMN(Z$1)-2,FALSE))</f>
        <v>4131.25</v>
      </c>
      <c r="AA128" s="7">
        <f>IF(VLOOKUP($B$52&amp;$B128,'[20]Lagos State'!$E:$AE,COLUMN(AA$1)-2,FALSE)="NULL",0,VLOOKUP($B$52&amp;$B128,'[20]Lagos State'!$E:$AE,COLUMN(AA$1)-2,FALSE))</f>
        <v>3458.42</v>
      </c>
      <c r="AB128" s="7">
        <f>IF(VLOOKUP($B$52&amp;$B128,'[20]Lagos State'!$E:$AE,COLUMN(AB$1)-2,FALSE)="NULL",0,VLOOKUP($B$52&amp;$B128,'[20]Lagos State'!$E:$AE,COLUMN(AB$1)-2,FALSE))</f>
        <v>3251.94</v>
      </c>
      <c r="AC128" s="7">
        <f>IF(VLOOKUP($B$52&amp;$B128,'[20]Lagos State'!$E:$AE,COLUMN(AC$1)-2,FALSE)="NULL",0,VLOOKUP($B$52&amp;$B128,'[20]Lagos State'!$E:$AE,COLUMN(AC$1)-2,FALSE))</f>
        <v>3303.85</v>
      </c>
      <c r="AD128" s="300">
        <f>SUM(P127:AC127)/SUM(P126:AC126)</f>
        <v>2818.7240517444138</v>
      </c>
      <c r="AF128" s="7">
        <f>AF127/AF126</f>
        <v>3251.936883808331</v>
      </c>
      <c r="AG128" s="7">
        <f>AG127/AG126</f>
        <v>3303.848833493129</v>
      </c>
      <c r="AH128" s="7">
        <f>VLOOKUP($A$3&amp;$B$52&amp;$B128,'[14]Paga All'!$G$1:$J$3000,4,FALSE)</f>
        <v>3514.78</v>
      </c>
      <c r="AI128" s="7">
        <f>VLOOKUP($A$3&amp;$B$116&amp;$B128,'[15]Paga all'!$F:$G,2,FALSE)</f>
        <v>3668.02</v>
      </c>
      <c r="AJ128" s="7">
        <f>VLOOKUP($A$3&amp;$B$52&amp;$B128,'[16]Paga all'!$F$2:$G$1470,2,FALSE)</f>
        <v>3475.63</v>
      </c>
      <c r="AK128" s="9">
        <f t="shared" ref="AK128:BO128" si="152">AK127/AK126</f>
        <v>2818.7240517444138</v>
      </c>
      <c r="AL128" s="9">
        <f t="shared" si="152"/>
        <v>2818.7240517444138</v>
      </c>
      <c r="AM128" s="9">
        <f t="shared" si="152"/>
        <v>2818.7240517444138</v>
      </c>
      <c r="AN128" s="9">
        <f t="shared" si="152"/>
        <v>2818.7240517444138</v>
      </c>
      <c r="AO128" s="9">
        <f t="shared" si="152"/>
        <v>2818.7240517444138</v>
      </c>
      <c r="AP128" s="9">
        <f t="shared" si="152"/>
        <v>2818.7240517444138</v>
      </c>
      <c r="AQ128" s="9">
        <f t="shared" si="152"/>
        <v>2818.7240517444138</v>
      </c>
      <c r="AR128" s="9">
        <f t="shared" si="152"/>
        <v>2818.7240517444138</v>
      </c>
      <c r="AS128" s="9">
        <f t="shared" si="152"/>
        <v>2818.7240517444138</v>
      </c>
      <c r="AT128" s="9">
        <f t="shared" si="152"/>
        <v>2818.7240517444138</v>
      </c>
      <c r="AU128" s="9">
        <f t="shared" si="152"/>
        <v>2818.7240517444138</v>
      </c>
      <c r="AV128" s="9">
        <f t="shared" si="152"/>
        <v>2818.7240517444138</v>
      </c>
      <c r="AW128" s="9">
        <f t="shared" si="152"/>
        <v>2818.7240517444138</v>
      </c>
      <c r="AX128" s="9">
        <f t="shared" si="152"/>
        <v>2818.7240517444138</v>
      </c>
      <c r="AY128" s="9">
        <f t="shared" si="152"/>
        <v>2818.7240517444138</v>
      </c>
      <c r="AZ128" s="9">
        <f t="shared" si="152"/>
        <v>2818.7240517444138</v>
      </c>
      <c r="BA128" s="9">
        <f t="shared" si="152"/>
        <v>2818.7240517444138</v>
      </c>
      <c r="BB128" s="9">
        <f t="shared" si="152"/>
        <v>2818.7240517444138</v>
      </c>
      <c r="BC128" s="9">
        <f t="shared" si="152"/>
        <v>2818.7240517444138</v>
      </c>
      <c r="BD128" s="9">
        <f t="shared" si="152"/>
        <v>2818.7240517444138</v>
      </c>
      <c r="BE128" s="9">
        <f t="shared" si="152"/>
        <v>2818.7240517444138</v>
      </c>
      <c r="BF128" s="9">
        <f t="shared" si="152"/>
        <v>2818.7240517444138</v>
      </c>
      <c r="BG128" s="9">
        <f t="shared" si="152"/>
        <v>2818.7240517444138</v>
      </c>
      <c r="BH128" s="9">
        <f t="shared" si="152"/>
        <v>2818.7240517444138</v>
      </c>
      <c r="BI128" s="9">
        <f t="shared" si="152"/>
        <v>2818.7240517444138</v>
      </c>
      <c r="BJ128" s="9">
        <f t="shared" si="152"/>
        <v>2818.7240517444138</v>
      </c>
      <c r="BK128" s="9">
        <f t="shared" si="152"/>
        <v>2818.7240517444138</v>
      </c>
      <c r="BL128" s="9">
        <f t="shared" si="152"/>
        <v>2818.7240517444138</v>
      </c>
      <c r="BM128" s="9">
        <f t="shared" si="152"/>
        <v>2818.7240517444138</v>
      </c>
      <c r="BN128" s="9">
        <f t="shared" si="152"/>
        <v>2818.7240517444138</v>
      </c>
      <c r="BO128" s="9">
        <f t="shared" si="152"/>
        <v>2818.7240517444138</v>
      </c>
    </row>
    <row r="129" spans="2:67" x14ac:dyDescent="0.25">
      <c r="B129" s="292" t="s">
        <v>315</v>
      </c>
      <c r="D129" s="7">
        <f>IF(VLOOKUP($B$52&amp;$B129,'[20]Lagos State'!$E:$AE,COLUMN(D$1)-2,FALSE)="NULL",0,VLOOKUP($B$52&amp;$B129,'[20]Lagos State'!$E:$AE,COLUMN(D$1)-2,FALSE))</f>
        <v>393.1</v>
      </c>
      <c r="E129" s="7">
        <f>IF(VLOOKUP($B$52&amp;$B129,'[20]Lagos State'!$E:$AE,COLUMN(E$1)-2,FALSE)="NULL",0,VLOOKUP($B$52&amp;$B129,'[20]Lagos State'!$E:$AE,COLUMN(E$1)-2,FALSE))</f>
        <v>227</v>
      </c>
      <c r="F129" s="7">
        <f>IF(VLOOKUP($B$52&amp;$B129,'[20]Lagos State'!$E:$AE,COLUMN(F$1)-2,FALSE)="NULL",0,VLOOKUP($B$52&amp;$B129,'[20]Lagos State'!$E:$AE,COLUMN(F$1)-2,FALSE))</f>
        <v>946.5</v>
      </c>
      <c r="G129" s="7">
        <f>IF(VLOOKUP($B$52&amp;$B129,'[20]Lagos State'!$E:$AE,COLUMN(G$1)-2,FALSE)="NULL",0,VLOOKUP($B$52&amp;$B129,'[20]Lagos State'!$E:$AE,COLUMN(G$1)-2,FALSE))</f>
        <v>315</v>
      </c>
      <c r="H129" s="7">
        <f>IF(VLOOKUP($B$52&amp;$B129,'[20]Lagos State'!$E:$AE,COLUMN(H$1)-2,FALSE)="NULL",0,VLOOKUP($B$52&amp;$B129,'[20]Lagos State'!$E:$AE,COLUMN(H$1)-2,FALSE))</f>
        <v>460</v>
      </c>
      <c r="I129" s="7">
        <f>IF(VLOOKUP($B$52&amp;$B129,'[20]Lagos State'!$E:$AE,COLUMN(I$1)-2,FALSE)="NULL",0,VLOOKUP($B$52&amp;$B129,'[20]Lagos State'!$E:$AE,COLUMN(I$1)-2,FALSE))</f>
        <v>611.5</v>
      </c>
      <c r="J129" s="7">
        <f>IF(VLOOKUP($B$52&amp;$B129,'[20]Lagos State'!$E:$AE,COLUMN(J$1)-2,FALSE)="NULL",0,VLOOKUP($B$52&amp;$B129,'[20]Lagos State'!$E:$AE,COLUMN(J$1)-2,FALSE))</f>
        <v>5409.05</v>
      </c>
      <c r="K129" s="7">
        <f>IF(VLOOKUP($B$52&amp;$B129,'[20]Lagos State'!$E:$AE,COLUMN(K$1)-2,FALSE)="NULL",0,VLOOKUP($B$52&amp;$B129,'[20]Lagos State'!$E:$AE,COLUMN(K$1)-2,FALSE))</f>
        <v>45366.19</v>
      </c>
      <c r="L129" s="7">
        <f>IF(VLOOKUP($B$52&amp;$B129,'[20]Lagos State'!$E:$AE,COLUMN(L$1)-2,FALSE)="NULL",0,VLOOKUP($B$52&amp;$B129,'[20]Lagos State'!$E:$AE,COLUMN(L$1)-2,FALSE))</f>
        <v>198465.75</v>
      </c>
      <c r="M129" s="7">
        <f>IF(VLOOKUP($B$52&amp;$B129,'[20]Lagos State'!$E:$AE,COLUMN(M$1)-2,FALSE)="NULL",0,VLOOKUP($B$52&amp;$B129,'[20]Lagos State'!$E:$AE,COLUMN(M$1)-2,FALSE))</f>
        <v>198457.52000000002</v>
      </c>
      <c r="N129" s="7">
        <f>IF(VLOOKUP($B$52&amp;$B129,'[20]Lagos State'!$E:$AE,COLUMN(N$1)-2,FALSE)="NULL",0,VLOOKUP($B$52&amp;$B129,'[20]Lagos State'!$E:$AE,COLUMN(N$1)-2,FALSE))</f>
        <v>217042.78</v>
      </c>
      <c r="O129" s="7">
        <f>IF(VLOOKUP($B$52&amp;$B129,'[20]Lagos State'!$E:$AE,COLUMN(O$1)-2,FALSE)="NULL",0,VLOOKUP($B$52&amp;$B129,'[20]Lagos State'!$E:$AE,COLUMN(O$1)-2,FALSE))</f>
        <v>229326.75</v>
      </c>
      <c r="P129" s="7">
        <f>IF(VLOOKUP($B$52&amp;$B129,'[20]Lagos State'!$E:$AE,COLUMN(P$1)-2,FALSE)="NULL",0,VLOOKUP($B$52&amp;$B129,'[20]Lagos State'!$E:$AE,COLUMN(P$1)-2,FALSE))</f>
        <v>342549.15</v>
      </c>
      <c r="Q129" s="7">
        <f>IF(VLOOKUP($B$52&amp;$B129,'[20]Lagos State'!$E:$AE,COLUMN(Q$1)-2,FALSE)="NULL",0,VLOOKUP($B$52&amp;$B129,'[20]Lagos State'!$E:$AE,COLUMN(Q$1)-2,FALSE))</f>
        <v>407574.63</v>
      </c>
      <c r="R129" s="7">
        <f>IF(VLOOKUP($B$52&amp;$B129,'[20]Lagos State'!$E:$AE,COLUMN(R$1)-2,FALSE)="NULL",0,VLOOKUP($B$52&amp;$B129,'[20]Lagos State'!$E:$AE,COLUMN(R$1)-2,FALSE))</f>
        <v>495442.10000000003</v>
      </c>
      <c r="S129" s="7">
        <f>IF(VLOOKUP($B$52&amp;$B129,'[20]Lagos State'!$E:$AE,COLUMN(S$1)-2,FALSE)="NULL",0,VLOOKUP($B$52&amp;$B129,'[20]Lagos State'!$E:$AE,COLUMN(S$1)-2,FALSE))</f>
        <v>514769.03</v>
      </c>
      <c r="T129" s="7">
        <f>IF(VLOOKUP($B$52&amp;$B129,'[20]Lagos State'!$E:$AE,COLUMN(T$1)-2,FALSE)="NULL",0,VLOOKUP($B$52&amp;$B129,'[20]Lagos State'!$E:$AE,COLUMN(T$1)-2,FALSE))</f>
        <v>429595.7</v>
      </c>
      <c r="U129" s="7">
        <f>IF(VLOOKUP($B$52&amp;$B129,'[20]Lagos State'!$E:$AE,COLUMN(U$1)-2,FALSE)="NULL",0,VLOOKUP($B$52&amp;$B129,'[20]Lagos State'!$E:$AE,COLUMN(U$1)-2,FALSE))</f>
        <v>250833.25</v>
      </c>
      <c r="V129" s="7">
        <f>IF(VLOOKUP($B$52&amp;$B129,'[20]Lagos State'!$E:$AE,COLUMN(V$1)-2,FALSE)="NULL",0,VLOOKUP($B$52&amp;$B129,'[20]Lagos State'!$E:$AE,COLUMN(V$1)-2,FALSE))</f>
        <v>282206.06</v>
      </c>
      <c r="W129" s="7">
        <f>IF(VLOOKUP($B$52&amp;$B129,'[20]Lagos State'!$E:$AE,COLUMN(W$1)-2,FALSE)="NULL",0,VLOOKUP($B$52&amp;$B129,'[20]Lagos State'!$E:$AE,COLUMN(W$1)-2,FALSE))</f>
        <v>364981.03</v>
      </c>
      <c r="X129" s="7">
        <f>IF(VLOOKUP($B$52&amp;$B129,'[20]Lagos State'!$E:$AE,COLUMN(X$1)-2,FALSE)="NULL",0,VLOOKUP($B$52&amp;$B129,'[20]Lagos State'!$E:$AE,COLUMN(X$1)-2,FALSE))</f>
        <v>463805.39</v>
      </c>
      <c r="Y129" s="7">
        <f>IF(VLOOKUP($B$52&amp;$B129,'[20]Lagos State'!$E:$AE,COLUMN(Y$1)-2,FALSE)="NULL",0,VLOOKUP($B$52&amp;$B129,'[20]Lagos State'!$E:$AE,COLUMN(Y$1)-2,FALSE))</f>
        <v>400378.67000000004</v>
      </c>
      <c r="Z129" s="7">
        <f>IF(VLOOKUP($B$52&amp;$B129,'[20]Lagos State'!$E:$AE,COLUMN(Z$1)-2,FALSE)="NULL",0,VLOOKUP($B$52&amp;$B129,'[20]Lagos State'!$E:$AE,COLUMN(Z$1)-2,FALSE))</f>
        <v>431030.03</v>
      </c>
      <c r="AA129" s="7">
        <f>IF(VLOOKUP($B$52&amp;$B129,'[20]Lagos State'!$E:$AE,COLUMN(AA$1)-2,FALSE)="NULL",0,VLOOKUP($B$52&amp;$B129,'[20]Lagos State'!$E:$AE,COLUMN(AA$1)-2,FALSE))</f>
        <v>220653.69</v>
      </c>
      <c r="AB129" s="7">
        <f>IF(VLOOKUP($B$52&amp;$B129,'[20]Lagos State'!$E:$AE,COLUMN(AB$1)-2,FALSE)="NULL",0,VLOOKUP($B$52&amp;$B129,'[20]Lagos State'!$E:$AE,COLUMN(AB$1)-2,FALSE))</f>
        <v>244490.69</v>
      </c>
      <c r="AC129" s="7">
        <f>IF(VLOOKUP($B$52&amp;$B129,'[20]Lagos State'!$E:$AE,COLUMN(AC$1)-2,FALSE)="NULL",0,VLOOKUP($B$52&amp;$B129,'[20]Lagos State'!$E:$AE,COLUMN(AC$1)-2,FALSE))</f>
        <v>234681.91</v>
      </c>
      <c r="AF129" s="7">
        <f>AB129</f>
        <v>244490.69</v>
      </c>
      <c r="AG129" s="7">
        <f>AC129</f>
        <v>234681.91</v>
      </c>
      <c r="AH129" s="7">
        <f>VLOOKUP($A$3&amp;$B$52&amp;$B129,'[14]Paga All'!$G$1:$J$3000,4,FALSE)+VLOOKUP($A$3&amp;$B$52&amp;$B130,'[14]Paga All'!$G$1:$J$3000,4,FALSE)</f>
        <v>269177.77</v>
      </c>
      <c r="AI129" s="7">
        <f>VLOOKUP($A$3&amp;$B$116&amp;$B129,'[15]Paga all'!$F:$G,2,FALSE)+VLOOKUP($A$3&amp;$B$116&amp;$B130,'[15]Paga all'!$F:$G,2,FALSE)</f>
        <v>259469.25</v>
      </c>
      <c r="AJ129" s="7">
        <f>VLOOKUP($A$3&amp;$B$52&amp;$B129,'[16]Paga all'!$F$2:$G$1470,2,FALSE)+VLOOKUP($A$3&amp;$B$52&amp;$B130,'[16]Paga all'!$F$2:$G$1470,2,FALSE)</f>
        <v>164368.6</v>
      </c>
      <c r="AK129" s="9">
        <f t="shared" ref="AK129:BO129" si="153">AK126*AK121</f>
        <v>696434.17614851263</v>
      </c>
      <c r="AL129" s="9">
        <f t="shared" si="153"/>
        <v>833574.91583352594</v>
      </c>
      <c r="AM129" s="9">
        <f t="shared" si="153"/>
        <v>883999.437168092</v>
      </c>
      <c r="AN129" s="9">
        <f t="shared" si="153"/>
        <v>937390.10681645595</v>
      </c>
      <c r="AO129" s="9">
        <f t="shared" si="153"/>
        <v>992351.09027800709</v>
      </c>
      <c r="AP129" s="9">
        <f t="shared" si="153"/>
        <v>1051935.7755228316</v>
      </c>
      <c r="AQ129" s="9">
        <f t="shared" si="153"/>
        <v>1116056.9228946413</v>
      </c>
      <c r="AR129" s="9">
        <f t="shared" si="153"/>
        <v>1215422.8914068742</v>
      </c>
      <c r="AS129" s="9">
        <f t="shared" si="153"/>
        <v>1287657.3268134843</v>
      </c>
      <c r="AT129" s="9">
        <f t="shared" si="153"/>
        <v>1364602.703659656</v>
      </c>
      <c r="AU129" s="9">
        <f t="shared" si="153"/>
        <v>1447829.3357585764</v>
      </c>
      <c r="AV129" s="9">
        <f t="shared" si="153"/>
        <v>1534196.5954838709</v>
      </c>
      <c r="AW129" s="9">
        <f t="shared" si="153"/>
        <v>1625274.7966487273</v>
      </c>
      <c r="AX129" s="9">
        <f t="shared" si="153"/>
        <v>1722634.2530663321</v>
      </c>
      <c r="AY129" s="9">
        <f t="shared" si="153"/>
        <v>1826274.9647366859</v>
      </c>
      <c r="AZ129" s="9">
        <f t="shared" si="153"/>
        <v>1934626.6178466009</v>
      </c>
      <c r="BA129" s="9">
        <f t="shared" si="153"/>
        <v>2052400.1538356391</v>
      </c>
      <c r="BB129" s="9">
        <f t="shared" si="153"/>
        <v>2174884.6312642391</v>
      </c>
      <c r="BC129" s="9">
        <f t="shared" si="153"/>
        <v>2433288.4931898173</v>
      </c>
      <c r="BD129" s="9">
        <f t="shared" si="153"/>
        <v>2579153.1985036484</v>
      </c>
      <c r="BE129" s="9">
        <f t="shared" si="153"/>
        <v>2733305.6711648563</v>
      </c>
      <c r="BF129" s="9">
        <f t="shared" si="153"/>
        <v>2899061.0181123917</v>
      </c>
      <c r="BG129" s="9">
        <f t="shared" si="153"/>
        <v>3073104.1324073034</v>
      </c>
      <c r="BH129" s="9">
        <f t="shared" si="153"/>
        <v>3257092.5675190678</v>
      </c>
      <c r="BI129" s="9">
        <f t="shared" si="153"/>
        <v>3451026.3234476838</v>
      </c>
      <c r="BJ129" s="9">
        <f t="shared" si="153"/>
        <v>3658220.5071321032</v>
      </c>
      <c r="BK129" s="9">
        <f t="shared" si="153"/>
        <v>3877017.5651028496</v>
      </c>
      <c r="BL129" s="9">
        <f t="shared" si="153"/>
        <v>4109075.0508293989</v>
      </c>
      <c r="BM129" s="9">
        <f t="shared" si="153"/>
        <v>4356050.517781226</v>
      </c>
      <c r="BN129" s="9">
        <f t="shared" si="153"/>
        <v>4616286.4124888564</v>
      </c>
      <c r="BO129" s="9">
        <f t="shared" si="153"/>
        <v>4893097.8418912403</v>
      </c>
    </row>
    <row r="130" spans="2:67" x14ac:dyDescent="0.25">
      <c r="B130" s="292" t="s">
        <v>316</v>
      </c>
      <c r="D130" s="7">
        <f>IF(VLOOKUP($B$52&amp;$B130,'[20]Lagos State'!$E:$AE,COLUMN(D$1)-2,FALSE)="NULL",0,VLOOKUP($B$52&amp;$B130,'[20]Lagos State'!$E:$AE,COLUMN(D$1)-2,FALSE))</f>
        <v>100</v>
      </c>
      <c r="E130" s="7">
        <f>IF(VLOOKUP($B$52&amp;$B130,'[20]Lagos State'!$E:$AE,COLUMN(E$1)-2,FALSE)="NULL",0,VLOOKUP($B$52&amp;$B130,'[20]Lagos State'!$E:$AE,COLUMN(E$1)-2,FALSE))</f>
        <v>50</v>
      </c>
      <c r="F130" s="7">
        <f>IF(VLOOKUP($B$52&amp;$B130,'[20]Lagos State'!$E:$AE,COLUMN(F$1)-2,FALSE)="NULL",0,VLOOKUP($B$52&amp;$B130,'[20]Lagos State'!$E:$AE,COLUMN(F$1)-2,FALSE))</f>
        <v>100</v>
      </c>
      <c r="G130" s="7">
        <f>IF(VLOOKUP($B$52&amp;$B130,'[20]Lagos State'!$E:$AE,COLUMN(G$1)-2,FALSE)="NULL",0,VLOOKUP($B$52&amp;$B130,'[20]Lagos State'!$E:$AE,COLUMN(G$1)-2,FALSE))</f>
        <v>20</v>
      </c>
      <c r="H130" s="7">
        <f>IF(VLOOKUP($B$52&amp;$B130,'[20]Lagos State'!$E:$AE,COLUMN(H$1)-2,FALSE)="NULL",0,VLOOKUP($B$52&amp;$B130,'[20]Lagos State'!$E:$AE,COLUMN(H$1)-2,FALSE))</f>
        <v>0</v>
      </c>
      <c r="I130" s="7">
        <f>IF(VLOOKUP($B$52&amp;$B130,'[20]Lagos State'!$E:$AE,COLUMN(I$1)-2,FALSE)="NULL",0,VLOOKUP($B$52&amp;$B130,'[20]Lagos State'!$E:$AE,COLUMN(I$1)-2,FALSE))</f>
        <v>15</v>
      </c>
      <c r="J130" s="7">
        <f>IF(VLOOKUP($B$52&amp;$B130,'[20]Lagos State'!$E:$AE,COLUMN(J$1)-2,FALSE)="NULL",0,VLOOKUP($B$52&amp;$B130,'[20]Lagos State'!$E:$AE,COLUMN(J$1)-2,FALSE))</f>
        <v>3410</v>
      </c>
      <c r="K130" s="7">
        <f>IF(VLOOKUP($B$52&amp;$B130,'[20]Lagos State'!$E:$AE,COLUMN(K$1)-2,FALSE)="NULL",0,VLOOKUP($B$52&amp;$B130,'[20]Lagos State'!$E:$AE,COLUMN(K$1)-2,FALSE))</f>
        <v>21170</v>
      </c>
      <c r="L130" s="7">
        <f>IF(VLOOKUP($B$52&amp;$B130,'[20]Lagos State'!$E:$AE,COLUMN(L$1)-2,FALSE)="NULL",0,VLOOKUP($B$52&amp;$B130,'[20]Lagos State'!$E:$AE,COLUMN(L$1)-2,FALSE))</f>
        <v>79210</v>
      </c>
      <c r="M130" s="7">
        <f>IF(VLOOKUP($B$52&amp;$B130,'[20]Lagos State'!$E:$AE,COLUMN(M$1)-2,FALSE)="NULL",0,VLOOKUP($B$52&amp;$B130,'[20]Lagos State'!$E:$AE,COLUMN(M$1)-2,FALSE))</f>
        <v>78015</v>
      </c>
      <c r="N130" s="7">
        <f>IF(VLOOKUP($B$52&amp;$B130,'[20]Lagos State'!$E:$AE,COLUMN(N$1)-2,FALSE)="NULL",0,VLOOKUP($B$52&amp;$B130,'[20]Lagos State'!$E:$AE,COLUMN(N$1)-2,FALSE))</f>
        <v>94280</v>
      </c>
      <c r="O130" s="7">
        <f>IF(VLOOKUP($B$52&amp;$B130,'[20]Lagos State'!$E:$AE,COLUMN(O$1)-2,FALSE)="NULL",0,VLOOKUP($B$52&amp;$B130,'[20]Lagos State'!$E:$AE,COLUMN(O$1)-2,FALSE))</f>
        <v>91178.74</v>
      </c>
      <c r="P130" s="7">
        <f>IF(VLOOKUP($B$52&amp;$B130,'[20]Lagos State'!$E:$AE,COLUMN(P$1)-2,FALSE)="NULL",0,VLOOKUP($B$52&amp;$B130,'[20]Lagos State'!$E:$AE,COLUMN(P$1)-2,FALSE))</f>
        <v>137014.9</v>
      </c>
      <c r="Q130" s="7">
        <f>IF(VLOOKUP($B$52&amp;$B130,'[20]Lagos State'!$E:$AE,COLUMN(Q$1)-2,FALSE)="NULL",0,VLOOKUP($B$52&amp;$B130,'[20]Lagos State'!$E:$AE,COLUMN(Q$1)-2,FALSE))</f>
        <v>168369.4</v>
      </c>
      <c r="R130" s="7">
        <f>IF(VLOOKUP($B$52&amp;$B130,'[20]Lagos State'!$E:$AE,COLUMN(R$1)-2,FALSE)="NULL",0,VLOOKUP($B$52&amp;$B130,'[20]Lagos State'!$E:$AE,COLUMN(R$1)-2,FALSE))</f>
        <v>208916.2</v>
      </c>
      <c r="S130" s="7">
        <f>IF(VLOOKUP($B$52&amp;$B130,'[20]Lagos State'!$E:$AE,COLUMN(S$1)-2,FALSE)="NULL",0,VLOOKUP($B$52&amp;$B130,'[20]Lagos State'!$E:$AE,COLUMN(S$1)-2,FALSE))</f>
        <v>211734.6</v>
      </c>
      <c r="T130" s="7">
        <f>IF(VLOOKUP($B$52&amp;$B130,'[20]Lagos State'!$E:$AE,COLUMN(T$1)-2,FALSE)="NULL",0,VLOOKUP($B$52&amp;$B130,'[20]Lagos State'!$E:$AE,COLUMN(T$1)-2,FALSE))</f>
        <v>170726.6</v>
      </c>
      <c r="U130" s="7">
        <f>IF(VLOOKUP($B$52&amp;$B130,'[20]Lagos State'!$E:$AE,COLUMN(U$1)-2,FALSE)="NULL",0,VLOOKUP($B$52&amp;$B130,'[20]Lagos State'!$E:$AE,COLUMN(U$1)-2,FALSE))</f>
        <v>99070</v>
      </c>
      <c r="V130" s="7">
        <f>IF(VLOOKUP($B$52&amp;$B130,'[20]Lagos State'!$E:$AE,COLUMN(V$1)-2,FALSE)="NULL",0,VLOOKUP($B$52&amp;$B130,'[20]Lagos State'!$E:$AE,COLUMN(V$1)-2,FALSE))</f>
        <v>119370</v>
      </c>
      <c r="W130" s="7">
        <f>IF(VLOOKUP($B$52&amp;$B130,'[20]Lagos State'!$E:$AE,COLUMN(W$1)-2,FALSE)="NULL",0,VLOOKUP($B$52&amp;$B130,'[20]Lagos State'!$E:$AE,COLUMN(W$1)-2,FALSE))</f>
        <v>146510</v>
      </c>
      <c r="X130" s="7">
        <f>IF(VLOOKUP($B$52&amp;$B130,'[20]Lagos State'!$E:$AE,COLUMN(X$1)-2,FALSE)="NULL",0,VLOOKUP($B$52&amp;$B130,'[20]Lagos State'!$E:$AE,COLUMN(X$1)-2,FALSE))</f>
        <v>221350</v>
      </c>
      <c r="Y130" s="7">
        <f>IF(VLOOKUP($B$52&amp;$B130,'[20]Lagos State'!$E:$AE,COLUMN(Y$1)-2,FALSE)="NULL",0,VLOOKUP($B$52&amp;$B130,'[20]Lagos State'!$E:$AE,COLUMN(Y$1)-2,FALSE))</f>
        <v>202095</v>
      </c>
      <c r="Z130" s="7">
        <f>IF(VLOOKUP($B$52&amp;$B130,'[20]Lagos State'!$E:$AE,COLUMN(Z$1)-2,FALSE)="NULL",0,VLOOKUP($B$52&amp;$B130,'[20]Lagos State'!$E:$AE,COLUMN(Z$1)-2,FALSE))</f>
        <v>215225</v>
      </c>
      <c r="AA130" s="7">
        <f>IF(VLOOKUP($B$52&amp;$B130,'[20]Lagos State'!$E:$AE,COLUMN(AA$1)-2,FALSE)="NULL",0,VLOOKUP($B$52&amp;$B130,'[20]Lagos State'!$E:$AE,COLUMN(AA$1)-2,FALSE))</f>
        <v>119025</v>
      </c>
      <c r="AB130" s="7">
        <f>IF(VLOOKUP($B$52&amp;$B130,'[20]Lagos State'!$E:$AE,COLUMN(AB$1)-2,FALSE)="NULL",0,VLOOKUP($B$52&amp;$B130,'[20]Lagos State'!$E:$AE,COLUMN(AB$1)-2,FALSE))</f>
        <v>122085</v>
      </c>
      <c r="AC130" s="7">
        <f>IF(VLOOKUP($B$52&amp;$B130,'[20]Lagos State'!$E:$AE,COLUMN(AC$1)-2,FALSE)="NULL",0,VLOOKUP($B$52&amp;$B130,'[20]Lagos State'!$E:$AE,COLUMN(AC$1)-2,FALSE))</f>
        <v>121925</v>
      </c>
      <c r="AF130" s="7">
        <f>AB130</f>
        <v>122085</v>
      </c>
      <c r="AG130" s="7">
        <f>AC130</f>
        <v>121925</v>
      </c>
      <c r="AH130" s="7">
        <f>VLOOKUP($A$3&amp;$B$52&amp;$B130,'[14]Paga All'!$G$1:$J$3000,4,FALSE)</f>
        <v>134255</v>
      </c>
      <c r="AI130" s="7">
        <f>VLOOKUP($A$3&amp;$B$116&amp;$B130,'[15]Paga all'!$F:$G,2,FALSE)</f>
        <v>130630</v>
      </c>
      <c r="AJ130" s="7">
        <f>VLOOKUP($A$3&amp;$B$52&amp;$B130,'[16]Paga all'!$F$2:$G$1470,2,FALSE)</f>
        <v>88355</v>
      </c>
      <c r="AK130" s="9">
        <f t="shared" ref="AK130:BO130" si="154">AK122*AK129</f>
        <v>354919.97967495018</v>
      </c>
      <c r="AL130" s="9">
        <f t="shared" si="154"/>
        <v>424810.27255344467</v>
      </c>
      <c r="AM130" s="9">
        <f t="shared" si="154"/>
        <v>450507.8484337054</v>
      </c>
      <c r="AN130" s="9">
        <f t="shared" si="154"/>
        <v>477717.04642456962</v>
      </c>
      <c r="AO130" s="9">
        <f t="shared" si="154"/>
        <v>505726.51494457695</v>
      </c>
      <c r="AP130" s="9">
        <f t="shared" si="154"/>
        <v>536092.33557817223</v>
      </c>
      <c r="AQ130" s="9">
        <f t="shared" si="154"/>
        <v>568770.04885151412</v>
      </c>
      <c r="AR130" s="9">
        <f t="shared" si="154"/>
        <v>619409.38955673366</v>
      </c>
      <c r="AS130" s="9">
        <f t="shared" si="154"/>
        <v>656221.83389731485</v>
      </c>
      <c r="AT130" s="9">
        <f t="shared" si="154"/>
        <v>695435.08982532506</v>
      </c>
      <c r="AU130" s="9">
        <f t="shared" si="154"/>
        <v>737849.4278699077</v>
      </c>
      <c r="AV130" s="9">
        <f t="shared" si="154"/>
        <v>781864.30697277631</v>
      </c>
      <c r="AW130" s="9">
        <f t="shared" si="154"/>
        <v>828279.99766307417</v>
      </c>
      <c r="AX130" s="9">
        <f t="shared" si="154"/>
        <v>877896.77046994434</v>
      </c>
      <c r="AY130" s="9">
        <f t="shared" si="154"/>
        <v>930714.62539338681</v>
      </c>
      <c r="AZ130" s="9">
        <f t="shared" si="154"/>
        <v>985933.29190425843</v>
      </c>
      <c r="BA130" s="9">
        <f t="shared" si="154"/>
        <v>1045953.5815899884</v>
      </c>
      <c r="BB130" s="9">
        <f t="shared" si="154"/>
        <v>1108374.6828631477</v>
      </c>
      <c r="BC130" s="9">
        <f t="shared" si="154"/>
        <v>1240063.6443810232</v>
      </c>
      <c r="BD130" s="9">
        <f t="shared" si="154"/>
        <v>1314399.884643646</v>
      </c>
      <c r="BE130" s="9">
        <f t="shared" si="154"/>
        <v>1392959.7749211905</v>
      </c>
      <c r="BF130" s="9">
        <f t="shared" si="154"/>
        <v>1477432.7752196253</v>
      </c>
      <c r="BG130" s="9">
        <f t="shared" si="154"/>
        <v>1566129.4255329818</v>
      </c>
      <c r="BH130" s="9">
        <f t="shared" si="154"/>
        <v>1659894.4558642446</v>
      </c>
      <c r="BI130" s="9">
        <f t="shared" si="154"/>
        <v>1758727.8662134132</v>
      </c>
      <c r="BJ130" s="9">
        <f t="shared" si="154"/>
        <v>1864319.116586457</v>
      </c>
      <c r="BK130" s="9">
        <f t="shared" si="154"/>
        <v>1975823.476980391</v>
      </c>
      <c r="BL130" s="9">
        <f t="shared" si="154"/>
        <v>2094085.6773981997</v>
      </c>
      <c r="BM130" s="9">
        <f t="shared" si="154"/>
        <v>2219950.4478428671</v>
      </c>
      <c r="BN130" s="9">
        <f t="shared" si="154"/>
        <v>2352573.0583114098</v>
      </c>
      <c r="BO130" s="9">
        <f t="shared" si="154"/>
        <v>2493642.968809796</v>
      </c>
    </row>
    <row r="132" spans="2:67" x14ac:dyDescent="0.25">
      <c r="B132" s="1" t="s">
        <v>123</v>
      </c>
      <c r="D132" s="240"/>
      <c r="E132" s="240"/>
      <c r="F132" s="240"/>
      <c r="G132" s="240"/>
      <c r="H132" s="240"/>
      <c r="I132" s="240"/>
      <c r="J132" s="240"/>
      <c r="K132" s="240"/>
      <c r="L132" s="240"/>
      <c r="M132" s="240"/>
      <c r="N132" s="240"/>
      <c r="O132" s="240"/>
      <c r="P132" s="240"/>
      <c r="Q132" s="240"/>
      <c r="R132" s="240"/>
      <c r="S132" s="240"/>
      <c r="T132" s="240"/>
      <c r="U132" s="240"/>
      <c r="V132" s="240"/>
      <c r="W132" s="240"/>
      <c r="X132" s="240"/>
      <c r="Y132" s="240"/>
      <c r="Z132" s="240"/>
      <c r="AA132" s="234">
        <f>RATE((COUNT($E$1:$O$1)),,-$D133,$O133)</f>
        <v>6.9856754550338518E-2</v>
      </c>
      <c r="AB132" s="234">
        <f>RATE((COUNT($E$1:$O$1)),,-$D133,$O133)</f>
        <v>6.9856754550338518E-2</v>
      </c>
      <c r="AC132" s="234">
        <f>RATE((COUNT($Q$1:$AC$1)),,-$P133,$AC133)</f>
        <v>3.4159795153641571E-2</v>
      </c>
      <c r="AF132" s="234"/>
      <c r="AG132" s="234"/>
      <c r="AH132" s="234"/>
      <c r="AI132" s="234"/>
    </row>
    <row r="133" spans="2:67" x14ac:dyDescent="0.25">
      <c r="B133" s="242" t="s">
        <v>137</v>
      </c>
      <c r="D133" s="243">
        <f>D140+D141</f>
        <v>570</v>
      </c>
      <c r="E133" s="243">
        <f>E140+E141</f>
        <v>592</v>
      </c>
      <c r="F133" s="243">
        <f>F140+F141</f>
        <v>688</v>
      </c>
      <c r="G133" s="243">
        <f>G140+G141</f>
        <v>782</v>
      </c>
      <c r="H133" s="243">
        <f t="shared" ref="H133:AC133" si="155">H140+H141</f>
        <v>984</v>
      </c>
      <c r="I133" s="243">
        <f t="shared" si="155"/>
        <v>952</v>
      </c>
      <c r="J133" s="243">
        <f t="shared" si="155"/>
        <v>1027</v>
      </c>
      <c r="K133" s="243">
        <f t="shared" si="155"/>
        <v>1060</v>
      </c>
      <c r="L133" s="243">
        <f t="shared" si="155"/>
        <v>1104</v>
      </c>
      <c r="M133" s="243">
        <f t="shared" si="155"/>
        <v>1162</v>
      </c>
      <c r="N133" s="243">
        <f t="shared" si="155"/>
        <v>1186</v>
      </c>
      <c r="O133" s="243">
        <f t="shared" si="155"/>
        <v>1198</v>
      </c>
      <c r="P133" s="243">
        <f t="shared" si="155"/>
        <v>1357</v>
      </c>
      <c r="Q133" s="243">
        <f t="shared" si="155"/>
        <v>1451</v>
      </c>
      <c r="R133" s="243">
        <f t="shared" si="155"/>
        <v>1491</v>
      </c>
      <c r="S133" s="243">
        <f t="shared" si="155"/>
        <v>1565</v>
      </c>
      <c r="T133" s="243">
        <f t="shared" si="155"/>
        <v>1611</v>
      </c>
      <c r="U133" s="243">
        <f t="shared" si="155"/>
        <v>1634</v>
      </c>
      <c r="V133" s="243">
        <f t="shared" si="155"/>
        <v>1793</v>
      </c>
      <c r="W133" s="243">
        <f t="shared" si="155"/>
        <v>1934</v>
      </c>
      <c r="X133" s="243">
        <f t="shared" si="155"/>
        <v>2000</v>
      </c>
      <c r="Y133" s="243">
        <f t="shared" si="155"/>
        <v>2057</v>
      </c>
      <c r="Z133" s="243">
        <f t="shared" si="155"/>
        <v>2093</v>
      </c>
      <c r="AA133" s="243">
        <f t="shared" si="155"/>
        <v>2062</v>
      </c>
      <c r="AB133" s="243">
        <f>AB140+AB141</f>
        <v>2044</v>
      </c>
      <c r="AC133" s="243">
        <f t="shared" si="155"/>
        <v>2100</v>
      </c>
      <c r="AF133" s="244">
        <f>SUM(AF140:AF141)</f>
        <v>2044</v>
      </c>
      <c r="AG133" s="244">
        <f t="shared" ref="AG133:BO133" si="156">ROUND((AF140+AF141)*(1+AG134),)</f>
        <v>2105</v>
      </c>
      <c r="AH133" s="244">
        <f t="shared" si="156"/>
        <v>2163</v>
      </c>
      <c r="AI133" s="244">
        <f t="shared" si="156"/>
        <v>2314</v>
      </c>
      <c r="AJ133" s="245">
        <f t="shared" si="156"/>
        <v>2313</v>
      </c>
      <c r="AK133" s="245">
        <f t="shared" si="156"/>
        <v>2076</v>
      </c>
      <c r="AL133" s="245">
        <f t="shared" si="156"/>
        <v>2138</v>
      </c>
      <c r="AM133" s="245">
        <f t="shared" si="156"/>
        <v>2202</v>
      </c>
      <c r="AN133" s="245">
        <f t="shared" si="156"/>
        <v>2268</v>
      </c>
      <c r="AO133" s="245">
        <f t="shared" si="156"/>
        <v>2336</v>
      </c>
      <c r="AP133" s="245">
        <f t="shared" si="156"/>
        <v>2406</v>
      </c>
      <c r="AQ133" s="245">
        <f t="shared" si="156"/>
        <v>2478</v>
      </c>
      <c r="AR133" s="245">
        <f t="shared" si="156"/>
        <v>2552</v>
      </c>
      <c r="AS133" s="245">
        <f t="shared" si="156"/>
        <v>2629</v>
      </c>
      <c r="AT133" s="245">
        <f t="shared" si="156"/>
        <v>2708</v>
      </c>
      <c r="AU133" s="245">
        <f t="shared" si="156"/>
        <v>2789</v>
      </c>
      <c r="AV133" s="245">
        <f t="shared" si="156"/>
        <v>2873</v>
      </c>
      <c r="AW133" s="245">
        <f t="shared" si="156"/>
        <v>2959</v>
      </c>
      <c r="AX133" s="245">
        <f t="shared" si="156"/>
        <v>3048</v>
      </c>
      <c r="AY133" s="245">
        <f t="shared" si="156"/>
        <v>3139</v>
      </c>
      <c r="AZ133" s="245">
        <f t="shared" si="156"/>
        <v>3233</v>
      </c>
      <c r="BA133" s="245">
        <f t="shared" si="156"/>
        <v>3330</v>
      </c>
      <c r="BB133" s="245">
        <f t="shared" si="156"/>
        <v>3430</v>
      </c>
      <c r="BC133" s="245">
        <f t="shared" si="156"/>
        <v>3533</v>
      </c>
      <c r="BD133" s="245">
        <f t="shared" si="156"/>
        <v>3639</v>
      </c>
      <c r="BE133" s="245">
        <f t="shared" si="156"/>
        <v>3748</v>
      </c>
      <c r="BF133" s="245">
        <f t="shared" si="156"/>
        <v>3860</v>
      </c>
      <c r="BG133" s="245">
        <f t="shared" si="156"/>
        <v>3976</v>
      </c>
      <c r="BH133" s="245">
        <f t="shared" si="156"/>
        <v>4095</v>
      </c>
      <c r="BI133" s="245">
        <f t="shared" si="156"/>
        <v>4218</v>
      </c>
      <c r="BJ133" s="245">
        <f t="shared" si="156"/>
        <v>4345</v>
      </c>
      <c r="BK133" s="245">
        <f t="shared" si="156"/>
        <v>4475</v>
      </c>
      <c r="BL133" s="245">
        <f t="shared" si="156"/>
        <v>4609</v>
      </c>
      <c r="BM133" s="245">
        <f t="shared" si="156"/>
        <v>4747</v>
      </c>
      <c r="BN133" s="245">
        <f t="shared" si="156"/>
        <v>4889</v>
      </c>
      <c r="BO133" s="245">
        <f t="shared" si="156"/>
        <v>5036</v>
      </c>
    </row>
    <row r="134" spans="2:67" x14ac:dyDescent="0.25">
      <c r="B134" s="246" t="s">
        <v>99</v>
      </c>
      <c r="C134" s="247"/>
      <c r="D134" s="248"/>
      <c r="E134" s="249">
        <f t="shared" ref="E134:AB134" si="157">RATE(1,,-D133,E133)</f>
        <v>3.8596491228070247E-2</v>
      </c>
      <c r="F134" s="249">
        <f t="shared" si="157"/>
        <v>0.16216216216216223</v>
      </c>
      <c r="G134" s="249">
        <f t="shared" si="157"/>
        <v>0.13662790697674415</v>
      </c>
      <c r="H134" s="249">
        <f t="shared" si="157"/>
        <v>0.25831202046035806</v>
      </c>
      <c r="I134" s="249">
        <f t="shared" si="157"/>
        <v>-3.2520325203252022E-2</v>
      </c>
      <c r="J134" s="249">
        <f t="shared" si="157"/>
        <v>7.8781512605041917E-2</v>
      </c>
      <c r="K134" s="249">
        <f t="shared" si="157"/>
        <v>3.2132424537487957E-2</v>
      </c>
      <c r="L134" s="249">
        <f t="shared" si="157"/>
        <v>4.1509433962264308E-2</v>
      </c>
      <c r="M134" s="249">
        <f t="shared" si="157"/>
        <v>5.2536231884057906E-2</v>
      </c>
      <c r="N134" s="249">
        <f t="shared" si="157"/>
        <v>2.0654044750430197E-2</v>
      </c>
      <c r="O134" s="249">
        <f t="shared" si="157"/>
        <v>1.011804384485668E-2</v>
      </c>
      <c r="P134" s="249">
        <f t="shared" si="157"/>
        <v>0.13272120200333878</v>
      </c>
      <c r="Q134" s="249">
        <f t="shared" si="157"/>
        <v>6.927044952100217E-2</v>
      </c>
      <c r="R134" s="249">
        <f t="shared" si="157"/>
        <v>2.756719503790498E-2</v>
      </c>
      <c r="S134" s="249">
        <f t="shared" si="157"/>
        <v>4.9631120053655199E-2</v>
      </c>
      <c r="T134" s="249">
        <f t="shared" si="157"/>
        <v>2.9392971246006382E-2</v>
      </c>
      <c r="U134" s="249">
        <f t="shared" si="157"/>
        <v>1.4276846679081344E-2</v>
      </c>
      <c r="V134" s="249">
        <f t="shared" si="157"/>
        <v>9.7307221542227679E-2</v>
      </c>
      <c r="W134" s="249">
        <f t="shared" si="157"/>
        <v>7.8639152258784165E-2</v>
      </c>
      <c r="X134" s="249">
        <f t="shared" si="157"/>
        <v>3.4126163391933743E-2</v>
      </c>
      <c r="Y134" s="249">
        <f t="shared" si="157"/>
        <v>2.8499999999999942E-2</v>
      </c>
      <c r="Z134" s="249">
        <f t="shared" si="157"/>
        <v>1.7501215362177889E-2</v>
      </c>
      <c r="AA134" s="249">
        <f t="shared" si="157"/>
        <v>-1.4811275680840768E-2</v>
      </c>
      <c r="AB134" s="249">
        <f t="shared" si="157"/>
        <v>-8.729388942773985E-3</v>
      </c>
      <c r="AC134" s="249">
        <f>RATE(1,,-AA133,AC133)</f>
        <v>1.8428709990300635E-2</v>
      </c>
      <c r="AD134" s="250">
        <f>ANS_Metrics_Assumptions!E45</f>
        <v>0.03</v>
      </c>
      <c r="AF134" s="251">
        <f>AD134</f>
        <v>0.03</v>
      </c>
      <c r="AG134" s="251">
        <f>AF134</f>
        <v>0.03</v>
      </c>
      <c r="AH134" s="251">
        <f t="shared" ref="AH134:AW136" si="158">AG134</f>
        <v>0.03</v>
      </c>
      <c r="AI134" s="251">
        <f t="shared" si="158"/>
        <v>0.03</v>
      </c>
      <c r="AJ134" s="252">
        <f t="shared" si="158"/>
        <v>0.03</v>
      </c>
      <c r="AK134" s="252">
        <f t="shared" si="158"/>
        <v>0.03</v>
      </c>
      <c r="AL134" s="252">
        <f>AD134</f>
        <v>0.03</v>
      </c>
      <c r="AM134" s="252">
        <f t="shared" si="158"/>
        <v>0.03</v>
      </c>
      <c r="AN134" s="252">
        <f t="shared" si="158"/>
        <v>0.03</v>
      </c>
      <c r="AO134" s="252">
        <f t="shared" si="158"/>
        <v>0.03</v>
      </c>
      <c r="AP134" s="252">
        <f t="shared" si="158"/>
        <v>0.03</v>
      </c>
      <c r="AQ134" s="252">
        <f t="shared" si="158"/>
        <v>0.03</v>
      </c>
      <c r="AR134" s="252">
        <f t="shared" si="158"/>
        <v>0.03</v>
      </c>
      <c r="AS134" s="252">
        <f t="shared" si="158"/>
        <v>0.03</v>
      </c>
      <c r="AT134" s="252">
        <f t="shared" si="158"/>
        <v>0.03</v>
      </c>
      <c r="AU134" s="252">
        <f t="shared" si="158"/>
        <v>0.03</v>
      </c>
      <c r="AV134" s="252">
        <f t="shared" si="158"/>
        <v>0.03</v>
      </c>
      <c r="AW134" s="252">
        <f t="shared" si="158"/>
        <v>0.03</v>
      </c>
      <c r="AX134" s="252">
        <f t="shared" ref="AX134:BM138" si="159">AW134</f>
        <v>0.03</v>
      </c>
      <c r="AY134" s="252">
        <f t="shared" si="159"/>
        <v>0.03</v>
      </c>
      <c r="AZ134" s="252">
        <f t="shared" si="159"/>
        <v>0.03</v>
      </c>
      <c r="BA134" s="252">
        <f t="shared" si="159"/>
        <v>0.03</v>
      </c>
      <c r="BB134" s="252">
        <f t="shared" si="159"/>
        <v>0.03</v>
      </c>
      <c r="BC134" s="252">
        <f t="shared" si="159"/>
        <v>0.03</v>
      </c>
      <c r="BD134" s="252">
        <f t="shared" si="159"/>
        <v>0.03</v>
      </c>
      <c r="BE134" s="252">
        <f t="shared" si="159"/>
        <v>0.03</v>
      </c>
      <c r="BF134" s="252">
        <f t="shared" si="159"/>
        <v>0.03</v>
      </c>
      <c r="BG134" s="252">
        <f t="shared" si="159"/>
        <v>0.03</v>
      </c>
      <c r="BH134" s="252">
        <f t="shared" si="159"/>
        <v>0.03</v>
      </c>
      <c r="BI134" s="252">
        <f t="shared" si="159"/>
        <v>0.03</v>
      </c>
      <c r="BJ134" s="252">
        <f t="shared" si="159"/>
        <v>0.03</v>
      </c>
      <c r="BK134" s="252">
        <f t="shared" si="159"/>
        <v>0.03</v>
      </c>
      <c r="BL134" s="252">
        <f t="shared" si="159"/>
        <v>0.03</v>
      </c>
      <c r="BM134" s="252">
        <f t="shared" si="159"/>
        <v>0.03</v>
      </c>
      <c r="BN134" s="252">
        <f t="shared" ref="BN134:BO138" si="160">BM134</f>
        <v>0.03</v>
      </c>
      <c r="BO134" s="252">
        <f t="shared" si="160"/>
        <v>0.03</v>
      </c>
    </row>
    <row r="135" spans="2:67" x14ac:dyDescent="0.25">
      <c r="B135" s="246" t="s">
        <v>101</v>
      </c>
      <c r="C135" s="247"/>
      <c r="D135" s="253">
        <f>D141/D133</f>
        <v>8.0701754385964913E-2</v>
      </c>
      <c r="E135" s="253">
        <f t="shared" ref="E135:AC135" si="161">E141/E133</f>
        <v>7.9391891891891886E-2</v>
      </c>
      <c r="F135" s="253">
        <f t="shared" si="161"/>
        <v>7.9941860465116282E-2</v>
      </c>
      <c r="G135" s="253">
        <f t="shared" si="161"/>
        <v>6.6496163682864456E-2</v>
      </c>
      <c r="H135" s="253">
        <f t="shared" si="161"/>
        <v>6.5040650406504072E-2</v>
      </c>
      <c r="I135" s="253">
        <f t="shared" si="161"/>
        <v>8.8235294117647065E-2</v>
      </c>
      <c r="J135" s="253">
        <f t="shared" si="161"/>
        <v>7.7896786757546257E-2</v>
      </c>
      <c r="K135" s="253">
        <f t="shared" si="161"/>
        <v>6.1320754716981132E-2</v>
      </c>
      <c r="L135" s="253">
        <f t="shared" si="161"/>
        <v>7.3369565217391311E-2</v>
      </c>
      <c r="M135" s="253">
        <f t="shared" si="161"/>
        <v>8.0034423407917388E-2</v>
      </c>
      <c r="N135" s="253">
        <f t="shared" si="161"/>
        <v>6.9983136593591899E-2</v>
      </c>
      <c r="O135" s="253">
        <f t="shared" si="161"/>
        <v>6.9282136894824708E-2</v>
      </c>
      <c r="P135" s="253">
        <f t="shared" si="161"/>
        <v>4.0530582166543844E-2</v>
      </c>
      <c r="Q135" s="253">
        <f t="shared" si="161"/>
        <v>6.6161268090971739E-2</v>
      </c>
      <c r="R135" s="253">
        <f t="shared" si="161"/>
        <v>4.3594902749832326E-2</v>
      </c>
      <c r="S135" s="253">
        <f t="shared" si="161"/>
        <v>6.3258785942492013E-2</v>
      </c>
      <c r="T135" s="253">
        <f t="shared" si="161"/>
        <v>5.9590316573556797E-2</v>
      </c>
      <c r="U135" s="253">
        <f t="shared" si="161"/>
        <v>7.0991432068543456E-2</v>
      </c>
      <c r="V135" s="253">
        <f t="shared" si="161"/>
        <v>6.2465142219743447E-2</v>
      </c>
      <c r="W135" s="253">
        <f t="shared" si="161"/>
        <v>5.2740434332988625E-2</v>
      </c>
      <c r="X135" s="253">
        <f t="shared" si="161"/>
        <v>5.0999999999999997E-2</v>
      </c>
      <c r="Y135" s="253">
        <f t="shared" si="161"/>
        <v>5.8337384540593097E-2</v>
      </c>
      <c r="Z135" s="253">
        <f t="shared" si="161"/>
        <v>5.7811753463927376E-2</v>
      </c>
      <c r="AA135" s="253">
        <f t="shared" si="161"/>
        <v>6.1105722599418044E-2</v>
      </c>
      <c r="AB135" s="253">
        <f>AB141/AB133</f>
        <v>7.2407045009784732E-2</v>
      </c>
      <c r="AC135" s="253">
        <f t="shared" si="161"/>
        <v>7.2380952380952379E-2</v>
      </c>
      <c r="AD135" s="250">
        <f>ANS_Metrics_Assumptions!E46</f>
        <v>0.06</v>
      </c>
      <c r="AF135" s="254">
        <f>AD135</f>
        <v>0.06</v>
      </c>
      <c r="AG135" s="254">
        <f>AF135</f>
        <v>0.06</v>
      </c>
      <c r="AH135" s="254">
        <f t="shared" si="158"/>
        <v>0.06</v>
      </c>
      <c r="AI135" s="254">
        <f t="shared" si="158"/>
        <v>0.06</v>
      </c>
      <c r="AJ135" s="252">
        <f t="shared" si="158"/>
        <v>0.06</v>
      </c>
      <c r="AK135" s="252">
        <f t="shared" si="158"/>
        <v>0.06</v>
      </c>
      <c r="AL135" s="252">
        <f>AD135</f>
        <v>0.06</v>
      </c>
      <c r="AM135" s="252">
        <f t="shared" si="158"/>
        <v>0.06</v>
      </c>
      <c r="AN135" s="252">
        <f t="shared" si="158"/>
        <v>0.06</v>
      </c>
      <c r="AO135" s="252">
        <f t="shared" si="158"/>
        <v>0.06</v>
      </c>
      <c r="AP135" s="252">
        <f t="shared" si="158"/>
        <v>0.06</v>
      </c>
      <c r="AQ135" s="252">
        <f t="shared" si="158"/>
        <v>0.06</v>
      </c>
      <c r="AR135" s="252">
        <f t="shared" si="158"/>
        <v>0.06</v>
      </c>
      <c r="AS135" s="252">
        <f t="shared" si="158"/>
        <v>0.06</v>
      </c>
      <c r="AT135" s="252">
        <f t="shared" si="158"/>
        <v>0.06</v>
      </c>
      <c r="AU135" s="252">
        <f t="shared" si="158"/>
        <v>0.06</v>
      </c>
      <c r="AV135" s="252">
        <f t="shared" si="158"/>
        <v>0.06</v>
      </c>
      <c r="AW135" s="252">
        <f t="shared" si="158"/>
        <v>0.06</v>
      </c>
      <c r="AX135" s="252">
        <f t="shared" si="159"/>
        <v>0.06</v>
      </c>
      <c r="AY135" s="252">
        <f t="shared" si="159"/>
        <v>0.06</v>
      </c>
      <c r="AZ135" s="252">
        <f t="shared" si="159"/>
        <v>0.06</v>
      </c>
      <c r="BA135" s="252">
        <f t="shared" si="159"/>
        <v>0.06</v>
      </c>
      <c r="BB135" s="252">
        <f t="shared" si="159"/>
        <v>0.06</v>
      </c>
      <c r="BC135" s="252">
        <f t="shared" si="159"/>
        <v>0.06</v>
      </c>
      <c r="BD135" s="252">
        <f t="shared" si="159"/>
        <v>0.06</v>
      </c>
      <c r="BE135" s="252">
        <f t="shared" si="159"/>
        <v>0.06</v>
      </c>
      <c r="BF135" s="252">
        <f t="shared" si="159"/>
        <v>0.06</v>
      </c>
      <c r="BG135" s="252">
        <f t="shared" si="159"/>
        <v>0.06</v>
      </c>
      <c r="BH135" s="252">
        <f t="shared" si="159"/>
        <v>0.06</v>
      </c>
      <c r="BI135" s="252">
        <f t="shared" si="159"/>
        <v>0.06</v>
      </c>
      <c r="BJ135" s="252">
        <f t="shared" si="159"/>
        <v>0.06</v>
      </c>
      <c r="BK135" s="252">
        <f t="shared" si="159"/>
        <v>0.06</v>
      </c>
      <c r="BL135" s="252">
        <f t="shared" si="159"/>
        <v>0.06</v>
      </c>
      <c r="BM135" s="252">
        <f t="shared" si="159"/>
        <v>0.06</v>
      </c>
      <c r="BN135" s="252">
        <f t="shared" si="160"/>
        <v>0.06</v>
      </c>
      <c r="BO135" s="252">
        <f t="shared" si="160"/>
        <v>0.06</v>
      </c>
    </row>
    <row r="136" spans="2:67" x14ac:dyDescent="0.25">
      <c r="B136" s="246" t="s">
        <v>133</v>
      </c>
      <c r="C136" s="247"/>
      <c r="D136" s="255">
        <f>D142/D140</f>
        <v>10.42175572519084</v>
      </c>
      <c r="E136" s="255">
        <f t="shared" ref="E136:AC136" si="162">E142/E140</f>
        <v>10.361467889908257</v>
      </c>
      <c r="F136" s="255">
        <f t="shared" si="162"/>
        <v>11.276461295418642</v>
      </c>
      <c r="G136" s="255">
        <f t="shared" si="162"/>
        <v>10.042465753424658</v>
      </c>
      <c r="H136" s="255">
        <f t="shared" si="162"/>
        <v>11.065217391304348</v>
      </c>
      <c r="I136" s="255">
        <f t="shared" si="162"/>
        <v>10.259216589861751</v>
      </c>
      <c r="J136" s="255">
        <f t="shared" si="162"/>
        <v>11.229144667370644</v>
      </c>
      <c r="K136" s="255">
        <f t="shared" si="162"/>
        <v>11.481407035175879</v>
      </c>
      <c r="L136" s="255">
        <f t="shared" si="162"/>
        <v>11.929618768328446</v>
      </c>
      <c r="M136" s="255">
        <f t="shared" si="162"/>
        <v>12.80355472404116</v>
      </c>
      <c r="N136" s="255">
        <f t="shared" si="162"/>
        <v>12.312783318223028</v>
      </c>
      <c r="O136" s="255">
        <f t="shared" si="162"/>
        <v>13.379372197309417</v>
      </c>
      <c r="P136" s="255">
        <f t="shared" si="162"/>
        <v>16.529185867895546</v>
      </c>
      <c r="Q136" s="255">
        <f t="shared" si="162"/>
        <v>18.469372693726939</v>
      </c>
      <c r="R136" s="255">
        <f t="shared" si="162"/>
        <v>17.023141654978961</v>
      </c>
      <c r="S136" s="255">
        <f t="shared" si="162"/>
        <v>17.836971350613915</v>
      </c>
      <c r="T136" s="255">
        <f t="shared" si="162"/>
        <v>16.28052805280528</v>
      </c>
      <c r="U136" s="255">
        <f t="shared" si="162"/>
        <v>16.370223978919633</v>
      </c>
      <c r="V136" s="255">
        <f t="shared" si="162"/>
        <v>17.673408685306367</v>
      </c>
      <c r="W136" s="255">
        <f t="shared" si="162"/>
        <v>17.600436681222707</v>
      </c>
      <c r="X136" s="255">
        <f t="shared" si="162"/>
        <v>18.237091675447839</v>
      </c>
      <c r="Y136" s="255">
        <f t="shared" si="162"/>
        <v>18.194114610221991</v>
      </c>
      <c r="Z136" s="255">
        <f t="shared" si="162"/>
        <v>16.045131845841784</v>
      </c>
      <c r="AA136" s="255">
        <f t="shared" si="162"/>
        <v>17.845557851239668</v>
      </c>
      <c r="AB136" s="255">
        <f>AB142/AB140</f>
        <v>15.814873417721518</v>
      </c>
      <c r="AC136" s="255">
        <f t="shared" si="162"/>
        <v>15.079568788501026</v>
      </c>
      <c r="AD136" s="256">
        <v>24</v>
      </c>
      <c r="AF136" s="268">
        <v>17.306078114166858</v>
      </c>
      <c r="AG136" s="268">
        <f>AF136</f>
        <v>17.306078114166858</v>
      </c>
      <c r="AH136" s="268">
        <v>17.5</v>
      </c>
      <c r="AI136" s="268">
        <v>18</v>
      </c>
      <c r="AJ136" s="268">
        <v>20</v>
      </c>
      <c r="AK136" s="268">
        <v>22</v>
      </c>
      <c r="AL136" s="258">
        <f>AD136</f>
        <v>24</v>
      </c>
      <c r="AM136" s="258">
        <f t="shared" si="158"/>
        <v>24</v>
      </c>
      <c r="AN136" s="258">
        <f t="shared" si="158"/>
        <v>24</v>
      </c>
      <c r="AO136" s="258">
        <f t="shared" si="158"/>
        <v>24</v>
      </c>
      <c r="AP136" s="258">
        <f t="shared" si="158"/>
        <v>24</v>
      </c>
      <c r="AQ136" s="258">
        <f t="shared" si="158"/>
        <v>24</v>
      </c>
      <c r="AR136" s="258">
        <f t="shared" si="158"/>
        <v>24</v>
      </c>
      <c r="AS136" s="258">
        <f t="shared" si="158"/>
        <v>24</v>
      </c>
      <c r="AT136" s="258">
        <f t="shared" si="158"/>
        <v>24</v>
      </c>
      <c r="AU136" s="258">
        <f t="shared" si="158"/>
        <v>24</v>
      </c>
      <c r="AV136" s="258">
        <f t="shared" si="158"/>
        <v>24</v>
      </c>
      <c r="AW136" s="258">
        <f t="shared" si="158"/>
        <v>24</v>
      </c>
      <c r="AX136" s="258">
        <f t="shared" si="159"/>
        <v>24</v>
      </c>
      <c r="AY136" s="258">
        <f t="shared" si="159"/>
        <v>24</v>
      </c>
      <c r="AZ136" s="258">
        <f t="shared" si="159"/>
        <v>24</v>
      </c>
      <c r="BA136" s="258">
        <f t="shared" si="159"/>
        <v>24</v>
      </c>
      <c r="BB136" s="258">
        <f t="shared" si="159"/>
        <v>24</v>
      </c>
      <c r="BC136" s="258">
        <f t="shared" si="159"/>
        <v>24</v>
      </c>
      <c r="BD136" s="258">
        <f t="shared" si="159"/>
        <v>24</v>
      </c>
      <c r="BE136" s="258">
        <f t="shared" si="159"/>
        <v>24</v>
      </c>
      <c r="BF136" s="258">
        <f t="shared" si="159"/>
        <v>24</v>
      </c>
      <c r="BG136" s="258">
        <f t="shared" si="159"/>
        <v>24</v>
      </c>
      <c r="BH136" s="258">
        <f t="shared" si="159"/>
        <v>24</v>
      </c>
      <c r="BI136" s="258">
        <f t="shared" si="159"/>
        <v>24</v>
      </c>
      <c r="BJ136" s="258">
        <f t="shared" si="159"/>
        <v>24</v>
      </c>
      <c r="BK136" s="258">
        <f t="shared" si="159"/>
        <v>24</v>
      </c>
      <c r="BL136" s="258">
        <f t="shared" si="159"/>
        <v>24</v>
      </c>
      <c r="BM136" s="258">
        <f t="shared" si="159"/>
        <v>24</v>
      </c>
      <c r="BN136" s="258">
        <f t="shared" si="160"/>
        <v>24</v>
      </c>
      <c r="BO136" s="258">
        <f t="shared" si="160"/>
        <v>24</v>
      </c>
    </row>
    <row r="137" spans="2:67" x14ac:dyDescent="0.25">
      <c r="B137" s="246" t="s">
        <v>103</v>
      </c>
      <c r="C137" s="247"/>
      <c r="D137" s="259">
        <f t="shared" ref="D137:AA137" si="163">D145/D142</f>
        <v>447.00274125618023</v>
      </c>
      <c r="E137" s="259">
        <f t="shared" si="163"/>
        <v>459.41596068709055</v>
      </c>
      <c r="F137" s="259">
        <f t="shared" si="163"/>
        <v>444.82566545250774</v>
      </c>
      <c r="G137" s="259">
        <f t="shared" si="163"/>
        <v>490.19098213067792</v>
      </c>
      <c r="H137" s="259">
        <f t="shared" si="163"/>
        <v>477.23861493123769</v>
      </c>
      <c r="I137" s="259">
        <f t="shared" si="163"/>
        <v>453.0915822571589</v>
      </c>
      <c r="J137" s="259">
        <f t="shared" si="163"/>
        <v>465.70264152717692</v>
      </c>
      <c r="K137" s="259">
        <f t="shared" si="163"/>
        <v>513.2549816176471</v>
      </c>
      <c r="L137" s="259">
        <f t="shared" si="163"/>
        <v>498.73700016388068</v>
      </c>
      <c r="M137" s="259">
        <f t="shared" si="163"/>
        <v>560.66889018776942</v>
      </c>
      <c r="N137" s="259">
        <f t="shared" si="163"/>
        <v>482.48446064354613</v>
      </c>
      <c r="O137" s="259">
        <f t="shared" si="163"/>
        <v>470.5871899718461</v>
      </c>
      <c r="P137" s="259">
        <f t="shared" si="163"/>
        <v>385.59048743088147</v>
      </c>
      <c r="Q137" s="259">
        <f t="shared" si="163"/>
        <v>348.89480340445937</v>
      </c>
      <c r="R137" s="259">
        <f t="shared" si="163"/>
        <v>382.14375571575692</v>
      </c>
      <c r="S137" s="259">
        <f t="shared" si="163"/>
        <v>387.57186775784925</v>
      </c>
      <c r="T137" s="259">
        <f t="shared" si="163"/>
        <v>376.36634502331242</v>
      </c>
      <c r="U137" s="259">
        <f t="shared" si="163"/>
        <v>383.7389118712274</v>
      </c>
      <c r="V137" s="259">
        <f t="shared" si="163"/>
        <v>392.55464371066006</v>
      </c>
      <c r="W137" s="259">
        <f t="shared" si="163"/>
        <v>389.42025151966254</v>
      </c>
      <c r="X137" s="259">
        <f t="shared" si="163"/>
        <v>414.51697636794358</v>
      </c>
      <c r="Y137" s="259">
        <f t="shared" si="163"/>
        <v>423.46670535156915</v>
      </c>
      <c r="Z137" s="259">
        <f t="shared" si="163"/>
        <v>404.83402894978036</v>
      </c>
      <c r="AA137" s="259">
        <f t="shared" si="163"/>
        <v>431.51968624272774</v>
      </c>
      <c r="AB137" s="259">
        <f>AB145/AB142</f>
        <v>453.50735534433886</v>
      </c>
      <c r="AC137" s="259">
        <f>AC145/AC142</f>
        <v>445.21872510638298</v>
      </c>
      <c r="AD137" s="275">
        <v>400</v>
      </c>
      <c r="AF137" s="314">
        <v>396.551258150004</v>
      </c>
      <c r="AG137" s="314">
        <f>AF137</f>
        <v>396.551258150004</v>
      </c>
      <c r="AH137" s="314">
        <f t="shared" ref="AH137:AW138" si="164">AG137</f>
        <v>396.551258150004</v>
      </c>
      <c r="AI137" s="314">
        <f t="shared" si="164"/>
        <v>396.551258150004</v>
      </c>
      <c r="AJ137" s="314">
        <f t="shared" si="164"/>
        <v>396.551258150004</v>
      </c>
      <c r="AK137" s="314">
        <f t="shared" si="164"/>
        <v>396.551258150004</v>
      </c>
      <c r="AL137" s="262">
        <f>AD137</f>
        <v>400</v>
      </c>
      <c r="AM137" s="262">
        <f t="shared" si="164"/>
        <v>400</v>
      </c>
      <c r="AN137" s="262">
        <f t="shared" si="164"/>
        <v>400</v>
      </c>
      <c r="AO137" s="262">
        <f t="shared" si="164"/>
        <v>400</v>
      </c>
      <c r="AP137" s="262">
        <f t="shared" si="164"/>
        <v>400</v>
      </c>
      <c r="AQ137" s="262">
        <f t="shared" si="164"/>
        <v>400</v>
      </c>
      <c r="AR137" s="262">
        <f t="shared" si="164"/>
        <v>400</v>
      </c>
      <c r="AS137" s="262">
        <f t="shared" si="164"/>
        <v>400</v>
      </c>
      <c r="AT137" s="262">
        <f t="shared" si="164"/>
        <v>400</v>
      </c>
      <c r="AU137" s="262">
        <f t="shared" si="164"/>
        <v>400</v>
      </c>
      <c r="AV137" s="262">
        <f t="shared" si="164"/>
        <v>400</v>
      </c>
      <c r="AW137" s="262">
        <f t="shared" si="164"/>
        <v>400</v>
      </c>
      <c r="AX137" s="262">
        <f t="shared" si="159"/>
        <v>400</v>
      </c>
      <c r="AY137" s="262">
        <f t="shared" si="159"/>
        <v>400</v>
      </c>
      <c r="AZ137" s="262">
        <f t="shared" si="159"/>
        <v>400</v>
      </c>
      <c r="BA137" s="262">
        <f t="shared" si="159"/>
        <v>400</v>
      </c>
      <c r="BB137" s="262">
        <f t="shared" si="159"/>
        <v>400</v>
      </c>
      <c r="BC137" s="262">
        <f t="shared" si="159"/>
        <v>400</v>
      </c>
      <c r="BD137" s="262">
        <f t="shared" si="159"/>
        <v>400</v>
      </c>
      <c r="BE137" s="262">
        <f t="shared" si="159"/>
        <v>400</v>
      </c>
      <c r="BF137" s="262">
        <f t="shared" si="159"/>
        <v>400</v>
      </c>
      <c r="BG137" s="262">
        <f t="shared" si="159"/>
        <v>400</v>
      </c>
      <c r="BH137" s="262">
        <f t="shared" si="159"/>
        <v>400</v>
      </c>
      <c r="BI137" s="262">
        <f t="shared" si="159"/>
        <v>400</v>
      </c>
      <c r="BJ137" s="262">
        <f t="shared" si="159"/>
        <v>400</v>
      </c>
      <c r="BK137" s="262">
        <f t="shared" si="159"/>
        <v>400</v>
      </c>
      <c r="BL137" s="262">
        <f t="shared" si="159"/>
        <v>400</v>
      </c>
      <c r="BM137" s="262">
        <f t="shared" si="159"/>
        <v>400</v>
      </c>
      <c r="BN137" s="262">
        <f t="shared" si="160"/>
        <v>400</v>
      </c>
      <c r="BO137" s="262">
        <f t="shared" si="160"/>
        <v>400</v>
      </c>
    </row>
    <row r="138" spans="2:67" x14ac:dyDescent="0.25">
      <c r="B138" s="246" t="s">
        <v>134</v>
      </c>
      <c r="C138" s="247"/>
      <c r="D138" s="253">
        <f t="shared" ref="D138:AA138" si="165">D146/D145</f>
        <v>1.499997560507974E-2</v>
      </c>
      <c r="E138" s="253">
        <f t="shared" si="165"/>
        <v>1.4999988841014809E-2</v>
      </c>
      <c r="F138" s="253">
        <f t="shared" si="165"/>
        <v>1.4999995590781155E-2</v>
      </c>
      <c r="G138" s="253">
        <f t="shared" si="165"/>
        <v>1.4999999624331111E-2</v>
      </c>
      <c r="H138" s="253">
        <f t="shared" si="165"/>
        <v>2.9632380255016119E-2</v>
      </c>
      <c r="I138" s="253">
        <f t="shared" si="165"/>
        <v>2.9466517155354376E-2</v>
      </c>
      <c r="J138" s="253">
        <f t="shared" si="165"/>
        <v>2.9611842228956804E-2</v>
      </c>
      <c r="K138" s="253">
        <f t="shared" si="165"/>
        <v>2.9507029194648628E-2</v>
      </c>
      <c r="L138" s="253">
        <f t="shared" si="165"/>
        <v>2.9385144597513187E-2</v>
      </c>
      <c r="M138" s="253">
        <f t="shared" si="165"/>
        <v>2.923056826921773E-2</v>
      </c>
      <c r="N138" s="253">
        <f t="shared" si="165"/>
        <v>2.9348103072018447E-2</v>
      </c>
      <c r="O138" s="253">
        <f t="shared" si="165"/>
        <v>2.9316177953803924E-2</v>
      </c>
      <c r="P138" s="253">
        <f t="shared" si="165"/>
        <v>2.9352427483856174E-2</v>
      </c>
      <c r="Q138" s="253">
        <f t="shared" si="165"/>
        <v>2.9432788894584973E-2</v>
      </c>
      <c r="R138" s="253">
        <f t="shared" si="165"/>
        <v>2.9097728204939589E-2</v>
      </c>
      <c r="S138" s="253">
        <f t="shared" si="165"/>
        <v>2.9286495655030081E-2</v>
      </c>
      <c r="T138" s="253">
        <f t="shared" si="165"/>
        <v>2.9210547551377877E-2</v>
      </c>
      <c r="U138" s="253">
        <f t="shared" si="165"/>
        <v>2.9273435112544811E-2</v>
      </c>
      <c r="V138" s="253">
        <f t="shared" si="165"/>
        <v>5.0002625058691685E-2</v>
      </c>
      <c r="W138" s="253">
        <f t="shared" si="165"/>
        <v>5.0011787591591875E-2</v>
      </c>
      <c r="X138" s="253">
        <f t="shared" si="165"/>
        <v>5.0019166940555609E-2</v>
      </c>
      <c r="Y138" s="253">
        <f t="shared" si="165"/>
        <v>5.001774000309598E-2</v>
      </c>
      <c r="Z138" s="253">
        <f t="shared" si="165"/>
        <v>4.9998050213855012E-2</v>
      </c>
      <c r="AA138" s="253">
        <f t="shared" si="165"/>
        <v>5.0076969670453324E-2</v>
      </c>
      <c r="AB138" s="253">
        <f>AB146/AB145</f>
        <v>5.0013972765015853E-2</v>
      </c>
      <c r="AC138" s="253">
        <f>AC146/AC145</f>
        <v>5.0217154942855127E-2</v>
      </c>
      <c r="AD138" s="288">
        <f>SUM(W146:AC146)/SUM(W145:AC145)</f>
        <v>5.0050303198721939E-2</v>
      </c>
      <c r="AF138" s="254">
        <f>AD138</f>
        <v>5.0050303198721939E-2</v>
      </c>
      <c r="AG138" s="254">
        <f>AF138</f>
        <v>5.0050303198721939E-2</v>
      </c>
      <c r="AH138" s="254">
        <f t="shared" si="164"/>
        <v>5.0050303198721939E-2</v>
      </c>
      <c r="AI138" s="254">
        <f t="shared" si="164"/>
        <v>5.0050303198721939E-2</v>
      </c>
      <c r="AJ138" s="254">
        <f t="shared" si="164"/>
        <v>5.0050303198721939E-2</v>
      </c>
      <c r="AK138" s="254">
        <f t="shared" si="164"/>
        <v>5.0050303198721939E-2</v>
      </c>
      <c r="AL138" s="254">
        <f>AD138</f>
        <v>5.0050303198721939E-2</v>
      </c>
      <c r="AM138" s="254">
        <f t="shared" si="164"/>
        <v>5.0050303198721939E-2</v>
      </c>
      <c r="AN138" s="254">
        <f t="shared" si="164"/>
        <v>5.0050303198721939E-2</v>
      </c>
      <c r="AO138" s="254">
        <f t="shared" si="164"/>
        <v>5.0050303198721939E-2</v>
      </c>
      <c r="AP138" s="254">
        <f t="shared" si="164"/>
        <v>5.0050303198721939E-2</v>
      </c>
      <c r="AQ138" s="254">
        <f t="shared" si="164"/>
        <v>5.0050303198721939E-2</v>
      </c>
      <c r="AR138" s="254">
        <f t="shared" si="164"/>
        <v>5.0050303198721939E-2</v>
      </c>
      <c r="AS138" s="254">
        <f t="shared" si="164"/>
        <v>5.0050303198721939E-2</v>
      </c>
      <c r="AT138" s="254">
        <f t="shared" si="164"/>
        <v>5.0050303198721939E-2</v>
      </c>
      <c r="AU138" s="254">
        <f t="shared" si="164"/>
        <v>5.0050303198721939E-2</v>
      </c>
      <c r="AV138" s="254">
        <f t="shared" si="164"/>
        <v>5.0050303198721939E-2</v>
      </c>
      <c r="AW138" s="254">
        <f t="shared" si="164"/>
        <v>5.0050303198721939E-2</v>
      </c>
      <c r="AX138" s="254">
        <f t="shared" si="159"/>
        <v>5.0050303198721939E-2</v>
      </c>
      <c r="AY138" s="254">
        <f t="shared" si="159"/>
        <v>5.0050303198721939E-2</v>
      </c>
      <c r="AZ138" s="254">
        <f t="shared" si="159"/>
        <v>5.0050303198721939E-2</v>
      </c>
      <c r="BA138" s="254">
        <f t="shared" si="159"/>
        <v>5.0050303198721939E-2</v>
      </c>
      <c r="BB138" s="254">
        <f t="shared" si="159"/>
        <v>5.0050303198721939E-2</v>
      </c>
      <c r="BC138" s="254">
        <f t="shared" si="159"/>
        <v>5.0050303198721939E-2</v>
      </c>
      <c r="BD138" s="254">
        <f t="shared" si="159"/>
        <v>5.0050303198721939E-2</v>
      </c>
      <c r="BE138" s="254">
        <f t="shared" si="159"/>
        <v>5.0050303198721939E-2</v>
      </c>
      <c r="BF138" s="254">
        <f t="shared" si="159"/>
        <v>5.0050303198721939E-2</v>
      </c>
      <c r="BG138" s="254">
        <f t="shared" si="159"/>
        <v>5.0050303198721939E-2</v>
      </c>
      <c r="BH138" s="254">
        <f t="shared" si="159"/>
        <v>5.0050303198721939E-2</v>
      </c>
      <c r="BI138" s="254">
        <f t="shared" si="159"/>
        <v>5.0050303198721939E-2</v>
      </c>
      <c r="BJ138" s="254">
        <f t="shared" si="159"/>
        <v>5.0050303198721939E-2</v>
      </c>
      <c r="BK138" s="254">
        <f t="shared" si="159"/>
        <v>5.0050303198721939E-2</v>
      </c>
      <c r="BL138" s="254">
        <f t="shared" si="159"/>
        <v>5.0050303198721939E-2</v>
      </c>
      <c r="BM138" s="254">
        <f t="shared" si="159"/>
        <v>5.0050303198721939E-2</v>
      </c>
      <c r="BN138" s="254">
        <f t="shared" si="160"/>
        <v>5.0050303198721939E-2</v>
      </c>
      <c r="BO138" s="254">
        <f t="shared" si="160"/>
        <v>5.0050303198721939E-2</v>
      </c>
    </row>
    <row r="140" spans="2:67" x14ac:dyDescent="0.25">
      <c r="B140" t="s">
        <v>317</v>
      </c>
      <c r="D140" s="7">
        <f>IF(VLOOKUP($B$132&amp;$B140,'[20]Lagos State'!$E:$AE,COLUMN(D$1)-2,FALSE)="NULL",0,VLOOKUP($B$132&amp;$B140,'[20]Lagos State'!$E:$AE,COLUMN(D$1)-2,FALSE))</f>
        <v>524</v>
      </c>
      <c r="E140" s="7">
        <f>IF(VLOOKUP($B$132&amp;$B140,'[20]Lagos State'!$E:$AE,COLUMN(E$1)-2,FALSE)="NULL",0,VLOOKUP($B$132&amp;$B140,'[20]Lagos State'!$E:$AE,COLUMN(E$1)-2,FALSE))</f>
        <v>545</v>
      </c>
      <c r="F140" s="7">
        <f>IF(VLOOKUP($B$132&amp;$B140,'[20]Lagos State'!$E:$AE,COLUMN(F$1)-2,FALSE)="NULL",0,VLOOKUP($B$132&amp;$B140,'[20]Lagos State'!$E:$AE,COLUMN(F$1)-2,FALSE))</f>
        <v>633</v>
      </c>
      <c r="G140" s="7">
        <f>IF(VLOOKUP($B$132&amp;$B140,'[20]Lagos State'!$E:$AE,COLUMN(G$1)-2,FALSE)="NULL",0,VLOOKUP($B$132&amp;$B140,'[20]Lagos State'!$E:$AE,COLUMN(G$1)-2,FALSE))</f>
        <v>730</v>
      </c>
      <c r="H140" s="7">
        <f>IF(VLOOKUP($B$132&amp;$B140,'[20]Lagos State'!$E:$AE,COLUMN(H$1)-2,FALSE)="NULL",0,VLOOKUP($B$132&amp;$B140,'[20]Lagos State'!$E:$AE,COLUMN(H$1)-2,FALSE))</f>
        <v>920</v>
      </c>
      <c r="I140" s="7">
        <f>IF(VLOOKUP($B$132&amp;$B140,'[20]Lagos State'!$E:$AE,COLUMN(I$1)-2,FALSE)="NULL",0,VLOOKUP($B$132&amp;$B140,'[20]Lagos State'!$E:$AE,COLUMN(I$1)-2,FALSE))</f>
        <v>868</v>
      </c>
      <c r="J140" s="7">
        <f>IF(VLOOKUP($B$132&amp;$B140,'[20]Lagos State'!$E:$AE,COLUMN(J$1)-2,FALSE)="NULL",0,VLOOKUP($B$132&amp;$B140,'[20]Lagos State'!$E:$AE,COLUMN(J$1)-2,FALSE))</f>
        <v>947</v>
      </c>
      <c r="K140" s="7">
        <f>IF(VLOOKUP($B$132&amp;$B140,'[20]Lagos State'!$E:$AE,COLUMN(K$1)-2,FALSE)="NULL",0,VLOOKUP($B$132&amp;$B140,'[20]Lagos State'!$E:$AE,COLUMN(K$1)-2,FALSE))</f>
        <v>995</v>
      </c>
      <c r="L140" s="7">
        <f>IF(VLOOKUP($B$132&amp;$B140,'[20]Lagos State'!$E:$AE,COLUMN(L$1)-2,FALSE)="NULL",0,VLOOKUP($B$132&amp;$B140,'[20]Lagos State'!$E:$AE,COLUMN(L$1)-2,FALSE))</f>
        <v>1023</v>
      </c>
      <c r="M140" s="7">
        <f>IF(VLOOKUP($B$132&amp;$B140,'[20]Lagos State'!$E:$AE,COLUMN(M$1)-2,FALSE)="NULL",0,VLOOKUP($B$132&amp;$B140,'[20]Lagos State'!$E:$AE,COLUMN(M$1)-2,FALSE))</f>
        <v>1069</v>
      </c>
      <c r="N140" s="7">
        <f>IF(VLOOKUP($B$132&amp;$B140,'[20]Lagos State'!$E:$AE,COLUMN(N$1)-2,FALSE)="NULL",0,VLOOKUP($B$132&amp;$B140,'[20]Lagos State'!$E:$AE,COLUMN(N$1)-2,FALSE))</f>
        <v>1103</v>
      </c>
      <c r="O140" s="7">
        <f>IF(VLOOKUP($B$132&amp;$B140,'[20]Lagos State'!$E:$AE,COLUMN(O$1)-2,FALSE)="NULL",0,VLOOKUP($B$132&amp;$B140,'[20]Lagos State'!$E:$AE,COLUMN(O$1)-2,FALSE))</f>
        <v>1115</v>
      </c>
      <c r="P140" s="7">
        <f>IF(VLOOKUP($B$132&amp;$B140,'[20]Lagos State'!$E:$AE,COLUMN(P$1)-2,FALSE)="NULL",0,VLOOKUP($B$132&amp;$B140,'[20]Lagos State'!$E:$AE,COLUMN(P$1)-2,FALSE))</f>
        <v>1302</v>
      </c>
      <c r="Q140" s="7">
        <f>IF(VLOOKUP($B$132&amp;$B140,'[20]Lagos State'!$E:$AE,COLUMN(Q$1)-2,FALSE)="NULL",0,VLOOKUP($B$132&amp;$B140,'[20]Lagos State'!$E:$AE,COLUMN(Q$1)-2,FALSE))</f>
        <v>1355</v>
      </c>
      <c r="R140" s="7">
        <f>IF(VLOOKUP($B$132&amp;$B140,'[20]Lagos State'!$E:$AE,COLUMN(R$1)-2,FALSE)="NULL",0,VLOOKUP($B$132&amp;$B140,'[20]Lagos State'!$E:$AE,COLUMN(R$1)-2,FALSE))</f>
        <v>1426</v>
      </c>
      <c r="S140" s="7">
        <f>IF(VLOOKUP($B$132&amp;$B140,'[20]Lagos State'!$E:$AE,COLUMN(S$1)-2,FALSE)="NULL",0,VLOOKUP($B$132&amp;$B140,'[20]Lagos State'!$E:$AE,COLUMN(S$1)-2,FALSE))</f>
        <v>1466</v>
      </c>
      <c r="T140" s="7">
        <f>IF(VLOOKUP($B$132&amp;$B140,'[20]Lagos State'!$E:$AE,COLUMN(T$1)-2,FALSE)="NULL",0,VLOOKUP($B$132&amp;$B140,'[20]Lagos State'!$E:$AE,COLUMN(T$1)-2,FALSE))</f>
        <v>1515</v>
      </c>
      <c r="U140" s="7">
        <f>IF(VLOOKUP($B$132&amp;$B140,'[20]Lagos State'!$E:$AE,COLUMN(U$1)-2,FALSE)="NULL",0,VLOOKUP($B$132&amp;$B140,'[20]Lagos State'!$E:$AE,COLUMN(U$1)-2,FALSE))</f>
        <v>1518</v>
      </c>
      <c r="V140" s="7">
        <f>IF(VLOOKUP($B$132&amp;$B140,'[20]Lagos State'!$E:$AE,COLUMN(V$1)-2,FALSE)="NULL",0,VLOOKUP($B$132&amp;$B140,'[20]Lagos State'!$E:$AE,COLUMN(V$1)-2,FALSE))</f>
        <v>1681</v>
      </c>
      <c r="W140" s="7">
        <f>IF(VLOOKUP($B$132&amp;$B140,'[20]Lagos State'!$E:$AE,COLUMN(W$1)-2,FALSE)="NULL",0,VLOOKUP($B$132&amp;$B140,'[20]Lagos State'!$E:$AE,COLUMN(W$1)-2,FALSE))</f>
        <v>1832</v>
      </c>
      <c r="X140" s="7">
        <f>IF(VLOOKUP($B$132&amp;$B140,'[20]Lagos State'!$E:$AE,COLUMN(X$1)-2,FALSE)="NULL",0,VLOOKUP($B$132&amp;$B140,'[20]Lagos State'!$E:$AE,COLUMN(X$1)-2,FALSE))</f>
        <v>1898</v>
      </c>
      <c r="Y140" s="7">
        <f>IF(VLOOKUP($B$132&amp;$B140,'[20]Lagos State'!$E:$AE,COLUMN(Y$1)-2,FALSE)="NULL",0,VLOOKUP($B$132&amp;$B140,'[20]Lagos State'!$E:$AE,COLUMN(Y$1)-2,FALSE))</f>
        <v>1937</v>
      </c>
      <c r="Z140" s="7">
        <f>IF(VLOOKUP($B$132&amp;$B140,'[20]Lagos State'!$E:$AE,COLUMN(Z$1)-2,FALSE)="NULL",0,VLOOKUP($B$132&amp;$B140,'[20]Lagos State'!$E:$AE,COLUMN(Z$1)-2,FALSE))</f>
        <v>1972</v>
      </c>
      <c r="AA140" s="7">
        <f>IF(VLOOKUP($B$132&amp;$B140,'[20]Lagos State'!$E:$AE,COLUMN(AA$1)-2,FALSE)="NULL",0,VLOOKUP($B$132&amp;$B140,'[20]Lagos State'!$E:$AE,COLUMN(AA$1)-2,FALSE))</f>
        <v>1936</v>
      </c>
      <c r="AB140" s="7">
        <f>IF(VLOOKUP($B$132&amp;$B140,'[20]Lagos State'!$E:$AE,COLUMN(AB$1)-2,FALSE)="NULL",0,VLOOKUP($B$132&amp;$B140,'[20]Lagos State'!$E:$AE,COLUMN(AB$1)-2,FALSE))</f>
        <v>1896</v>
      </c>
      <c r="AC140" s="7">
        <f>IF(VLOOKUP($B$132&amp;$B140,'[20]Lagos State'!$E:$AE,COLUMN(AC$1)-2,FALSE)="NULL",0,VLOOKUP($B$132&amp;$B140,'[20]Lagos State'!$E:$AE,COLUMN(AC$1)-2,FALSE))</f>
        <v>1948</v>
      </c>
      <c r="AF140" s="7">
        <f t="shared" ref="AF140:AG146" si="166">AB140</f>
        <v>1896</v>
      </c>
      <c r="AG140" s="7">
        <f t="shared" si="166"/>
        <v>1948</v>
      </c>
      <c r="AH140" s="7">
        <f>VLOOKUP($A$3&amp;$B$132&amp;$B140,'[14]Paga All'!$G$1:$J$3000,4,FALSE)</f>
        <v>2116</v>
      </c>
      <c r="AI140" s="7">
        <f>VLOOKUP($A$3&amp;$B$132&amp;$B140,'[15]Paga all'!$F:$G,2,FALSE)</f>
        <v>2097</v>
      </c>
      <c r="AJ140" s="7">
        <f>VLOOKUP($A$3&amp;$B$132&amp;$B140,'[16]Paga all'!$F$2:$G$1470,2,FALSE)</f>
        <v>1811</v>
      </c>
      <c r="AK140" s="9">
        <f t="shared" ref="AK140:BO140" si="167">IF(ROUND((AJ140+AJ141)*(1+AK134),)&gt;=AK$3*$AD$3,AK$3*$AD$3*(1-AK135),ROUND((AJ140+AJ141)*(1+AK134),)-ROUND((AJ140+AJ141)*(1+AK134)*AK135,))</f>
        <v>1951</v>
      </c>
      <c r="AL140" s="9">
        <f t="shared" si="167"/>
        <v>2010</v>
      </c>
      <c r="AM140" s="9">
        <f t="shared" si="167"/>
        <v>2070</v>
      </c>
      <c r="AN140" s="9">
        <f t="shared" si="167"/>
        <v>2132</v>
      </c>
      <c r="AO140" s="9">
        <f t="shared" si="167"/>
        <v>2196</v>
      </c>
      <c r="AP140" s="9">
        <f t="shared" si="167"/>
        <v>2262</v>
      </c>
      <c r="AQ140" s="9">
        <f t="shared" si="167"/>
        <v>2329</v>
      </c>
      <c r="AR140" s="9">
        <f t="shared" si="167"/>
        <v>2399</v>
      </c>
      <c r="AS140" s="9">
        <f t="shared" si="167"/>
        <v>2471</v>
      </c>
      <c r="AT140" s="9">
        <f t="shared" si="167"/>
        <v>2546</v>
      </c>
      <c r="AU140" s="9">
        <f t="shared" si="167"/>
        <v>2622</v>
      </c>
      <c r="AV140" s="9">
        <f t="shared" si="167"/>
        <v>2701</v>
      </c>
      <c r="AW140" s="9">
        <f t="shared" si="167"/>
        <v>2781</v>
      </c>
      <c r="AX140" s="9">
        <f t="shared" si="167"/>
        <v>2865</v>
      </c>
      <c r="AY140" s="9">
        <f t="shared" si="167"/>
        <v>2951</v>
      </c>
      <c r="AZ140" s="9">
        <f t="shared" si="167"/>
        <v>3039</v>
      </c>
      <c r="BA140" s="9">
        <f t="shared" si="167"/>
        <v>3130</v>
      </c>
      <c r="BB140" s="9">
        <f t="shared" si="167"/>
        <v>3224</v>
      </c>
      <c r="BC140" s="9">
        <f t="shared" si="167"/>
        <v>3321</v>
      </c>
      <c r="BD140" s="9">
        <f t="shared" si="167"/>
        <v>3421</v>
      </c>
      <c r="BE140" s="9">
        <f t="shared" si="167"/>
        <v>3523</v>
      </c>
      <c r="BF140" s="9">
        <f t="shared" si="167"/>
        <v>3628</v>
      </c>
      <c r="BG140" s="9">
        <f t="shared" si="167"/>
        <v>3737</v>
      </c>
      <c r="BH140" s="9">
        <f t="shared" si="167"/>
        <v>3849</v>
      </c>
      <c r="BI140" s="9">
        <f t="shared" si="167"/>
        <v>3965</v>
      </c>
      <c r="BJ140" s="9">
        <f t="shared" si="167"/>
        <v>4084</v>
      </c>
      <c r="BK140" s="9">
        <f t="shared" si="167"/>
        <v>4206</v>
      </c>
      <c r="BL140" s="9">
        <f t="shared" si="167"/>
        <v>4332</v>
      </c>
      <c r="BM140" s="9">
        <f t="shared" si="167"/>
        <v>4462</v>
      </c>
      <c r="BN140" s="9">
        <f t="shared" si="167"/>
        <v>4596</v>
      </c>
      <c r="BO140" s="9">
        <f t="shared" si="167"/>
        <v>4734</v>
      </c>
    </row>
    <row r="141" spans="2:67" x14ac:dyDescent="0.25">
      <c r="B141" s="263" t="s">
        <v>318</v>
      </c>
      <c r="D141" s="7">
        <f>IF(VLOOKUP($B$132&amp;$B141,'[20]Lagos State'!$E:$AE,COLUMN(D$1)-2,FALSE)="NULL",0,VLOOKUP($B$132&amp;$B141,'[20]Lagos State'!$E:$AE,COLUMN(D$1)-2,FALSE))</f>
        <v>46</v>
      </c>
      <c r="E141" s="7">
        <f>IF(VLOOKUP($B$132&amp;$B141,'[20]Lagos State'!$E:$AE,COLUMN(E$1)-2,FALSE)="NULL",0,VLOOKUP($B$132&amp;$B141,'[20]Lagos State'!$E:$AE,COLUMN(E$1)-2,FALSE))</f>
        <v>47</v>
      </c>
      <c r="F141" s="7">
        <f>IF(VLOOKUP($B$132&amp;$B141,'[20]Lagos State'!$E:$AE,COLUMN(F$1)-2,FALSE)="NULL",0,VLOOKUP($B$132&amp;$B141,'[20]Lagos State'!$E:$AE,COLUMN(F$1)-2,FALSE))</f>
        <v>55</v>
      </c>
      <c r="G141" s="7">
        <f>IF(VLOOKUP($B$132&amp;$B141,'[20]Lagos State'!$E:$AE,COLUMN(G$1)-2,FALSE)="NULL",0,VLOOKUP($B$132&amp;$B141,'[20]Lagos State'!$E:$AE,COLUMN(G$1)-2,FALSE))</f>
        <v>52</v>
      </c>
      <c r="H141" s="7">
        <f>IF(VLOOKUP($B$132&amp;$B141,'[20]Lagos State'!$E:$AE,COLUMN(H$1)-2,FALSE)="NULL",0,VLOOKUP($B$132&amp;$B141,'[20]Lagos State'!$E:$AE,COLUMN(H$1)-2,FALSE))</f>
        <v>64</v>
      </c>
      <c r="I141" s="7">
        <f>IF(VLOOKUP($B$132&amp;$B141,'[20]Lagos State'!$E:$AE,COLUMN(I$1)-2,FALSE)="NULL",0,VLOOKUP($B$132&amp;$B141,'[20]Lagos State'!$E:$AE,COLUMN(I$1)-2,FALSE))</f>
        <v>84</v>
      </c>
      <c r="J141" s="7">
        <f>IF(VLOOKUP($B$132&amp;$B141,'[20]Lagos State'!$E:$AE,COLUMN(J$1)-2,FALSE)="NULL",0,VLOOKUP($B$132&amp;$B141,'[20]Lagos State'!$E:$AE,COLUMN(J$1)-2,FALSE))</f>
        <v>80</v>
      </c>
      <c r="K141" s="7">
        <f>IF(VLOOKUP($B$132&amp;$B141,'[20]Lagos State'!$E:$AE,COLUMN(K$1)-2,FALSE)="NULL",0,VLOOKUP($B$132&amp;$B141,'[20]Lagos State'!$E:$AE,COLUMN(K$1)-2,FALSE))</f>
        <v>65</v>
      </c>
      <c r="L141" s="7">
        <f>IF(VLOOKUP($B$132&amp;$B141,'[20]Lagos State'!$E:$AE,COLUMN(L$1)-2,FALSE)="NULL",0,VLOOKUP($B$132&amp;$B141,'[20]Lagos State'!$E:$AE,COLUMN(L$1)-2,FALSE))</f>
        <v>81</v>
      </c>
      <c r="M141" s="7">
        <f>IF(VLOOKUP($B$132&amp;$B141,'[20]Lagos State'!$E:$AE,COLUMN(M$1)-2,FALSE)="NULL",0,VLOOKUP($B$132&amp;$B141,'[20]Lagos State'!$E:$AE,COLUMN(M$1)-2,FALSE))</f>
        <v>93</v>
      </c>
      <c r="N141" s="7">
        <f>IF(VLOOKUP($B$132&amp;$B141,'[20]Lagos State'!$E:$AE,COLUMN(N$1)-2,FALSE)="NULL",0,VLOOKUP($B$132&amp;$B141,'[20]Lagos State'!$E:$AE,COLUMN(N$1)-2,FALSE))</f>
        <v>83</v>
      </c>
      <c r="O141" s="7">
        <f>IF(VLOOKUP($B$132&amp;$B141,'[20]Lagos State'!$E:$AE,COLUMN(O$1)-2,FALSE)="NULL",0,VLOOKUP($B$132&amp;$B141,'[20]Lagos State'!$E:$AE,COLUMN(O$1)-2,FALSE))</f>
        <v>83</v>
      </c>
      <c r="P141" s="7">
        <f>IF(VLOOKUP($B$132&amp;$B141,'[20]Lagos State'!$E:$AE,COLUMN(P$1)-2,FALSE)="NULL",0,VLOOKUP($B$132&amp;$B141,'[20]Lagos State'!$E:$AE,COLUMN(P$1)-2,FALSE))</f>
        <v>55</v>
      </c>
      <c r="Q141" s="7">
        <f>IF(VLOOKUP($B$132&amp;$B141,'[20]Lagos State'!$E:$AE,COLUMN(Q$1)-2,FALSE)="NULL",0,VLOOKUP($B$132&amp;$B141,'[20]Lagos State'!$E:$AE,COLUMN(Q$1)-2,FALSE))</f>
        <v>96</v>
      </c>
      <c r="R141" s="7">
        <f>IF(VLOOKUP($B$132&amp;$B141,'[20]Lagos State'!$E:$AE,COLUMN(R$1)-2,FALSE)="NULL",0,VLOOKUP($B$132&amp;$B141,'[20]Lagos State'!$E:$AE,COLUMN(R$1)-2,FALSE))</f>
        <v>65</v>
      </c>
      <c r="S141" s="7">
        <f>IF(VLOOKUP($B$132&amp;$B141,'[20]Lagos State'!$E:$AE,COLUMN(S$1)-2,FALSE)="NULL",0,VLOOKUP($B$132&amp;$B141,'[20]Lagos State'!$E:$AE,COLUMN(S$1)-2,FALSE))</f>
        <v>99</v>
      </c>
      <c r="T141" s="7">
        <f>IF(VLOOKUP($B$132&amp;$B141,'[20]Lagos State'!$E:$AE,COLUMN(T$1)-2,FALSE)="NULL",0,VLOOKUP($B$132&amp;$B141,'[20]Lagos State'!$E:$AE,COLUMN(T$1)-2,FALSE))</f>
        <v>96</v>
      </c>
      <c r="U141" s="7">
        <f>IF(VLOOKUP($B$132&amp;$B141,'[20]Lagos State'!$E:$AE,COLUMN(U$1)-2,FALSE)="NULL",0,VLOOKUP($B$132&amp;$B141,'[20]Lagos State'!$E:$AE,COLUMN(U$1)-2,FALSE))</f>
        <v>116</v>
      </c>
      <c r="V141" s="7">
        <f>IF(VLOOKUP($B$132&amp;$B141,'[20]Lagos State'!$E:$AE,COLUMN(V$1)-2,FALSE)="NULL",0,VLOOKUP($B$132&amp;$B141,'[20]Lagos State'!$E:$AE,COLUMN(V$1)-2,FALSE))</f>
        <v>112</v>
      </c>
      <c r="W141" s="7">
        <f>IF(VLOOKUP($B$132&amp;$B141,'[20]Lagos State'!$E:$AE,COLUMN(W$1)-2,FALSE)="NULL",0,VLOOKUP($B$132&amp;$B141,'[20]Lagos State'!$E:$AE,COLUMN(W$1)-2,FALSE))</f>
        <v>102</v>
      </c>
      <c r="X141" s="7">
        <f>IF(VLOOKUP($B$132&amp;$B141,'[20]Lagos State'!$E:$AE,COLUMN(X$1)-2,FALSE)="NULL",0,VLOOKUP($B$132&amp;$B141,'[20]Lagos State'!$E:$AE,COLUMN(X$1)-2,FALSE))</f>
        <v>102</v>
      </c>
      <c r="Y141" s="7">
        <f>IF(VLOOKUP($B$132&amp;$B141,'[20]Lagos State'!$E:$AE,COLUMN(Y$1)-2,FALSE)="NULL",0,VLOOKUP($B$132&amp;$B141,'[20]Lagos State'!$E:$AE,COLUMN(Y$1)-2,FALSE))</f>
        <v>120</v>
      </c>
      <c r="Z141" s="7">
        <f>IF(VLOOKUP($B$132&amp;$B141,'[20]Lagos State'!$E:$AE,COLUMN(Z$1)-2,FALSE)="NULL",0,VLOOKUP($B$132&amp;$B141,'[20]Lagos State'!$E:$AE,COLUMN(Z$1)-2,FALSE))</f>
        <v>121</v>
      </c>
      <c r="AA141" s="7">
        <f>IF(VLOOKUP($B$132&amp;$B141,'[20]Lagos State'!$E:$AE,COLUMN(AA$1)-2,FALSE)="NULL",0,VLOOKUP($B$132&amp;$B141,'[20]Lagos State'!$E:$AE,COLUMN(AA$1)-2,FALSE))</f>
        <v>126</v>
      </c>
      <c r="AB141" s="7">
        <f>IF(VLOOKUP($B$132&amp;$B141,'[20]Lagos State'!$E:$AE,COLUMN(AB$1)-2,FALSE)="NULL",0,VLOOKUP($B$132&amp;$B141,'[20]Lagos State'!$E:$AE,COLUMN(AB$1)-2,FALSE))</f>
        <v>148</v>
      </c>
      <c r="AC141" s="7">
        <f>IF(VLOOKUP($B$132&amp;$B141,'[20]Lagos State'!$E:$AE,COLUMN(AC$1)-2,FALSE)="NULL",0,VLOOKUP($B$132&amp;$B141,'[20]Lagos State'!$E:$AE,COLUMN(AC$1)-2,FALSE))</f>
        <v>152</v>
      </c>
      <c r="AF141" s="7">
        <f t="shared" si="166"/>
        <v>148</v>
      </c>
      <c r="AG141" s="7">
        <f t="shared" si="166"/>
        <v>152</v>
      </c>
      <c r="AH141" s="7">
        <f>VLOOKUP($A$3&amp;$B$132&amp;$B141,'[14]Paga All'!$G$1:$J$3000,4,FALSE)</f>
        <v>131</v>
      </c>
      <c r="AI141" s="7">
        <f>VLOOKUP($A$3&amp;$B$132&amp;$B141,'[15]Paga all'!$F:$G,2,FALSE)</f>
        <v>149</v>
      </c>
      <c r="AJ141" s="7">
        <f>VLOOKUP($A$3&amp;$B$132&amp;$B141,'[16]Paga all'!$F$2:$G$1470,2,FALSE)</f>
        <v>205</v>
      </c>
      <c r="AK141" s="9">
        <f t="shared" ref="AK141:BO141" si="168">IF(ROUND((AJ140+AJ141)*(1+AK134),)&gt;=AK$3*$AD$3,AK$3*$AD$3*AK135,ROUND((AJ140+AJ141)*(1+AK134),)-AK140)</f>
        <v>125</v>
      </c>
      <c r="AL141" s="9">
        <f t="shared" si="168"/>
        <v>128</v>
      </c>
      <c r="AM141" s="9">
        <f t="shared" si="168"/>
        <v>132</v>
      </c>
      <c r="AN141" s="9">
        <f t="shared" si="168"/>
        <v>136</v>
      </c>
      <c r="AO141" s="9">
        <f t="shared" si="168"/>
        <v>140</v>
      </c>
      <c r="AP141" s="9">
        <f t="shared" si="168"/>
        <v>144</v>
      </c>
      <c r="AQ141" s="9">
        <f t="shared" si="168"/>
        <v>149</v>
      </c>
      <c r="AR141" s="9">
        <f t="shared" si="168"/>
        <v>153</v>
      </c>
      <c r="AS141" s="9">
        <f t="shared" si="168"/>
        <v>158</v>
      </c>
      <c r="AT141" s="9">
        <f t="shared" si="168"/>
        <v>162</v>
      </c>
      <c r="AU141" s="9">
        <f t="shared" si="168"/>
        <v>167</v>
      </c>
      <c r="AV141" s="9">
        <f t="shared" si="168"/>
        <v>172</v>
      </c>
      <c r="AW141" s="9">
        <f t="shared" si="168"/>
        <v>178</v>
      </c>
      <c r="AX141" s="9">
        <f t="shared" si="168"/>
        <v>183</v>
      </c>
      <c r="AY141" s="9">
        <f t="shared" si="168"/>
        <v>188</v>
      </c>
      <c r="AZ141" s="9">
        <f t="shared" si="168"/>
        <v>194</v>
      </c>
      <c r="BA141" s="9">
        <f t="shared" si="168"/>
        <v>200</v>
      </c>
      <c r="BB141" s="9">
        <f t="shared" si="168"/>
        <v>206</v>
      </c>
      <c r="BC141" s="9">
        <f t="shared" si="168"/>
        <v>212</v>
      </c>
      <c r="BD141" s="9">
        <f t="shared" si="168"/>
        <v>218</v>
      </c>
      <c r="BE141" s="9">
        <f t="shared" si="168"/>
        <v>225</v>
      </c>
      <c r="BF141" s="9">
        <f t="shared" si="168"/>
        <v>232</v>
      </c>
      <c r="BG141" s="9">
        <f t="shared" si="168"/>
        <v>239</v>
      </c>
      <c r="BH141" s="9">
        <f t="shared" si="168"/>
        <v>246</v>
      </c>
      <c r="BI141" s="9">
        <f t="shared" si="168"/>
        <v>253</v>
      </c>
      <c r="BJ141" s="9">
        <f t="shared" si="168"/>
        <v>261</v>
      </c>
      <c r="BK141" s="9">
        <f t="shared" si="168"/>
        <v>269</v>
      </c>
      <c r="BL141" s="9">
        <f t="shared" si="168"/>
        <v>277</v>
      </c>
      <c r="BM141" s="9">
        <f t="shared" si="168"/>
        <v>285</v>
      </c>
      <c r="BN141" s="9">
        <f t="shared" si="168"/>
        <v>293</v>
      </c>
      <c r="BO141" s="9">
        <f t="shared" si="168"/>
        <v>302</v>
      </c>
    </row>
    <row r="142" spans="2:67" x14ac:dyDescent="0.25">
      <c r="B142" t="s">
        <v>319</v>
      </c>
      <c r="D142" s="7">
        <f>IF(VLOOKUP($B$132&amp;$B142,'[20]Lagos State'!$E:$AE,COLUMN(D$1)-2,FALSE)="NULL",0,VLOOKUP($B$132&amp;$B142,'[20]Lagos State'!$E:$AE,COLUMN(D$1)-2,FALSE))</f>
        <v>5461</v>
      </c>
      <c r="E142" s="7">
        <f>IF(VLOOKUP($B$132&amp;$B142,'[20]Lagos State'!$E:$AE,COLUMN(E$1)-2,FALSE)="NULL",0,VLOOKUP($B$132&amp;$B142,'[20]Lagos State'!$E:$AE,COLUMN(E$1)-2,FALSE))</f>
        <v>5647</v>
      </c>
      <c r="F142" s="7">
        <f>IF(VLOOKUP($B$132&amp;$B142,'[20]Lagos State'!$E:$AE,COLUMN(F$1)-2,FALSE)="NULL",0,VLOOKUP($B$132&amp;$B142,'[20]Lagos State'!$E:$AE,COLUMN(F$1)-2,FALSE))</f>
        <v>7138</v>
      </c>
      <c r="G142" s="7">
        <f>IF(VLOOKUP($B$132&amp;$B142,'[20]Lagos State'!$E:$AE,COLUMN(G$1)-2,FALSE)="NULL",0,VLOOKUP($B$132&amp;$B142,'[20]Lagos State'!$E:$AE,COLUMN(G$1)-2,FALSE))</f>
        <v>7331</v>
      </c>
      <c r="H142" s="7">
        <f>IF(VLOOKUP($B$132&amp;$B142,'[20]Lagos State'!$E:$AE,COLUMN(H$1)-2,FALSE)="NULL",0,VLOOKUP($B$132&amp;$B142,'[20]Lagos State'!$E:$AE,COLUMN(H$1)-2,FALSE))</f>
        <v>10180</v>
      </c>
      <c r="I142" s="7">
        <f>IF(VLOOKUP($B$132&amp;$B142,'[20]Lagos State'!$E:$AE,COLUMN(I$1)-2,FALSE)="NULL",0,VLOOKUP($B$132&amp;$B142,'[20]Lagos State'!$E:$AE,COLUMN(I$1)-2,FALSE))</f>
        <v>8905</v>
      </c>
      <c r="J142" s="7">
        <f>IF(VLOOKUP($B$132&amp;$B142,'[20]Lagos State'!$E:$AE,COLUMN(J$1)-2,FALSE)="NULL",0,VLOOKUP($B$132&amp;$B142,'[20]Lagos State'!$E:$AE,COLUMN(J$1)-2,FALSE))</f>
        <v>10634</v>
      </c>
      <c r="K142" s="7">
        <f>IF(VLOOKUP($B$132&amp;$B142,'[20]Lagos State'!$E:$AE,COLUMN(K$1)-2,FALSE)="NULL",0,VLOOKUP($B$132&amp;$B142,'[20]Lagos State'!$E:$AE,COLUMN(K$1)-2,FALSE))</f>
        <v>11424</v>
      </c>
      <c r="L142" s="7">
        <f>IF(VLOOKUP($B$132&amp;$B142,'[20]Lagos State'!$E:$AE,COLUMN(L$1)-2,FALSE)="NULL",0,VLOOKUP($B$132&amp;$B142,'[20]Lagos State'!$E:$AE,COLUMN(L$1)-2,FALSE))</f>
        <v>12204</v>
      </c>
      <c r="M142" s="7">
        <f>IF(VLOOKUP($B$132&amp;$B142,'[20]Lagos State'!$E:$AE,COLUMN(M$1)-2,FALSE)="NULL",0,VLOOKUP($B$132&amp;$B142,'[20]Lagos State'!$E:$AE,COLUMN(M$1)-2,FALSE))</f>
        <v>13687</v>
      </c>
      <c r="N142" s="7">
        <f>IF(VLOOKUP($B$132&amp;$B142,'[20]Lagos State'!$E:$AE,COLUMN(N$1)-2,FALSE)="NULL",0,VLOOKUP($B$132&amp;$B142,'[20]Lagos State'!$E:$AE,COLUMN(N$1)-2,FALSE))</f>
        <v>13581</v>
      </c>
      <c r="O142" s="7">
        <f>IF(VLOOKUP($B$132&amp;$B142,'[20]Lagos State'!$E:$AE,COLUMN(O$1)-2,FALSE)="NULL",0,VLOOKUP($B$132&amp;$B142,'[20]Lagos State'!$E:$AE,COLUMN(O$1)-2,FALSE))</f>
        <v>14918</v>
      </c>
      <c r="P142" s="7">
        <f>IF(VLOOKUP($B$132&amp;$B142,'[20]Lagos State'!$E:$AE,COLUMN(P$1)-2,FALSE)="NULL",0,VLOOKUP($B$132&amp;$B142,'[20]Lagos State'!$E:$AE,COLUMN(P$1)-2,FALSE))</f>
        <v>21521</v>
      </c>
      <c r="Q142" s="7">
        <f>IF(VLOOKUP($B$132&amp;$B142,'[20]Lagos State'!$E:$AE,COLUMN(Q$1)-2,FALSE)="NULL",0,VLOOKUP($B$132&amp;$B142,'[20]Lagos State'!$E:$AE,COLUMN(Q$1)-2,FALSE))</f>
        <v>25026</v>
      </c>
      <c r="R142" s="7">
        <f>IF(VLOOKUP($B$132&amp;$B142,'[20]Lagos State'!$E:$AE,COLUMN(R$1)-2,FALSE)="NULL",0,VLOOKUP($B$132&amp;$B142,'[20]Lagos State'!$E:$AE,COLUMN(R$1)-2,FALSE))</f>
        <v>24275</v>
      </c>
      <c r="S142" s="7">
        <f>IF(VLOOKUP($B$132&amp;$B142,'[20]Lagos State'!$E:$AE,COLUMN(S$1)-2,FALSE)="NULL",0,VLOOKUP($B$132&amp;$B142,'[20]Lagos State'!$E:$AE,COLUMN(S$1)-2,FALSE))</f>
        <v>26149</v>
      </c>
      <c r="T142" s="7">
        <f>IF(VLOOKUP($B$132&amp;$B142,'[20]Lagos State'!$E:$AE,COLUMN(T$1)-2,FALSE)="NULL",0,VLOOKUP($B$132&amp;$B142,'[20]Lagos State'!$E:$AE,COLUMN(T$1)-2,FALSE))</f>
        <v>24665</v>
      </c>
      <c r="U142" s="7">
        <f>IF(VLOOKUP($B$132&amp;$B142,'[20]Lagos State'!$E:$AE,COLUMN(U$1)-2,FALSE)="NULL",0,VLOOKUP($B$132&amp;$B142,'[20]Lagos State'!$E:$AE,COLUMN(U$1)-2,FALSE))</f>
        <v>24850</v>
      </c>
      <c r="V142" s="7">
        <f>IF(VLOOKUP($B$132&amp;$B142,'[20]Lagos State'!$E:$AE,COLUMN(V$1)-2,FALSE)="NULL",0,VLOOKUP($B$132&amp;$B142,'[20]Lagos State'!$E:$AE,COLUMN(V$1)-2,FALSE))</f>
        <v>29709</v>
      </c>
      <c r="W142" s="7">
        <f>IF(VLOOKUP($B$132&amp;$B142,'[20]Lagos State'!$E:$AE,COLUMN(W$1)-2,FALSE)="NULL",0,VLOOKUP($B$132&amp;$B142,'[20]Lagos State'!$E:$AE,COLUMN(W$1)-2,FALSE))</f>
        <v>32244</v>
      </c>
      <c r="X142" s="7">
        <f>IF(VLOOKUP($B$132&amp;$B142,'[20]Lagos State'!$E:$AE,COLUMN(X$1)-2,FALSE)="NULL",0,VLOOKUP($B$132&amp;$B142,'[20]Lagos State'!$E:$AE,COLUMN(X$1)-2,FALSE))</f>
        <v>34614</v>
      </c>
      <c r="Y142" s="7">
        <f>IF(VLOOKUP($B$132&amp;$B142,'[20]Lagos State'!$E:$AE,COLUMN(Y$1)-2,FALSE)="NULL",0,VLOOKUP($B$132&amp;$B142,'[20]Lagos State'!$E:$AE,COLUMN(Y$1)-2,FALSE))</f>
        <v>35242</v>
      </c>
      <c r="Z142" s="7">
        <f>IF(VLOOKUP($B$132&amp;$B142,'[20]Lagos State'!$E:$AE,COLUMN(Z$1)-2,FALSE)="NULL",0,VLOOKUP($B$132&amp;$B142,'[20]Lagos State'!$E:$AE,COLUMN(Z$1)-2,FALSE))</f>
        <v>31641</v>
      </c>
      <c r="AA142" s="7">
        <f>IF(VLOOKUP($B$132&amp;$B142,'[20]Lagos State'!$E:$AE,COLUMN(AA$1)-2,FALSE)="NULL",0,VLOOKUP($B$132&amp;$B142,'[20]Lagos State'!$E:$AE,COLUMN(AA$1)-2,FALSE))</f>
        <v>34549</v>
      </c>
      <c r="AB142" s="7">
        <f>IF(VLOOKUP($B$132&amp;$B142,'[20]Lagos State'!$E:$AE,COLUMN(AB$1)-2,FALSE)="NULL",0,VLOOKUP($B$132&amp;$B142,'[20]Lagos State'!$E:$AE,COLUMN(AB$1)-2,FALSE))</f>
        <v>29985</v>
      </c>
      <c r="AC142" s="7">
        <f>IF(VLOOKUP($B$132&amp;$B142,'[20]Lagos State'!$E:$AE,COLUMN(AC$1)-2,FALSE)="NULL",0,VLOOKUP($B$132&amp;$B142,'[20]Lagos State'!$E:$AE,COLUMN(AC$1)-2,FALSE))</f>
        <v>29375</v>
      </c>
      <c r="AF142" s="7">
        <f t="shared" si="166"/>
        <v>29985</v>
      </c>
      <c r="AG142" s="7">
        <f t="shared" si="166"/>
        <v>29375</v>
      </c>
      <c r="AH142" s="7">
        <f>VLOOKUP($A$3&amp;$B$132&amp;$B142,'[14]Paga All'!$G$1:$J$3000,4,FALSE)</f>
        <v>31821</v>
      </c>
      <c r="AI142" s="7">
        <f>VLOOKUP($A$3&amp;$B$132&amp;$B142,'[15]Paga all'!$F:$G,2,FALSE)</f>
        <v>28676</v>
      </c>
      <c r="AJ142" s="7">
        <f>VLOOKUP($A$3&amp;$B$132&amp;$B142,'[16]Paga all'!$F$2:$G$1470,2,FALSE)</f>
        <v>18553</v>
      </c>
      <c r="AK142" s="9">
        <f t="shared" ref="AK142:BO142" si="169">ROUND(AK140*AK136,)</f>
        <v>42922</v>
      </c>
      <c r="AL142" s="9">
        <f t="shared" si="169"/>
        <v>48240</v>
      </c>
      <c r="AM142" s="9">
        <f t="shared" si="169"/>
        <v>49680</v>
      </c>
      <c r="AN142" s="9">
        <f t="shared" si="169"/>
        <v>51168</v>
      </c>
      <c r="AO142" s="9">
        <f t="shared" si="169"/>
        <v>52704</v>
      </c>
      <c r="AP142" s="9">
        <f t="shared" si="169"/>
        <v>54288</v>
      </c>
      <c r="AQ142" s="9">
        <f t="shared" si="169"/>
        <v>55896</v>
      </c>
      <c r="AR142" s="9">
        <f t="shared" si="169"/>
        <v>57576</v>
      </c>
      <c r="AS142" s="9">
        <f t="shared" si="169"/>
        <v>59304</v>
      </c>
      <c r="AT142" s="9">
        <f t="shared" si="169"/>
        <v>61104</v>
      </c>
      <c r="AU142" s="9">
        <f t="shared" si="169"/>
        <v>62928</v>
      </c>
      <c r="AV142" s="9">
        <f t="shared" si="169"/>
        <v>64824</v>
      </c>
      <c r="AW142" s="9">
        <f t="shared" si="169"/>
        <v>66744</v>
      </c>
      <c r="AX142" s="9">
        <f t="shared" si="169"/>
        <v>68760</v>
      </c>
      <c r="AY142" s="9">
        <f t="shared" si="169"/>
        <v>70824</v>
      </c>
      <c r="AZ142" s="9">
        <f t="shared" si="169"/>
        <v>72936</v>
      </c>
      <c r="BA142" s="9">
        <f t="shared" si="169"/>
        <v>75120</v>
      </c>
      <c r="BB142" s="9">
        <f t="shared" si="169"/>
        <v>77376</v>
      </c>
      <c r="BC142" s="9">
        <f t="shared" si="169"/>
        <v>79704</v>
      </c>
      <c r="BD142" s="9">
        <f t="shared" si="169"/>
        <v>82104</v>
      </c>
      <c r="BE142" s="9">
        <f t="shared" si="169"/>
        <v>84552</v>
      </c>
      <c r="BF142" s="9">
        <f t="shared" si="169"/>
        <v>87072</v>
      </c>
      <c r="BG142" s="9">
        <f t="shared" si="169"/>
        <v>89688</v>
      </c>
      <c r="BH142" s="9">
        <f t="shared" si="169"/>
        <v>92376</v>
      </c>
      <c r="BI142" s="9">
        <f t="shared" si="169"/>
        <v>95160</v>
      </c>
      <c r="BJ142" s="9">
        <f t="shared" si="169"/>
        <v>98016</v>
      </c>
      <c r="BK142" s="9">
        <f t="shared" si="169"/>
        <v>100944</v>
      </c>
      <c r="BL142" s="9">
        <f t="shared" si="169"/>
        <v>103968</v>
      </c>
      <c r="BM142" s="9">
        <f t="shared" si="169"/>
        <v>107088</v>
      </c>
      <c r="BN142" s="9">
        <f t="shared" si="169"/>
        <v>110304</v>
      </c>
      <c r="BO142" s="9">
        <f t="shared" si="169"/>
        <v>113616</v>
      </c>
    </row>
    <row r="143" spans="2:67" x14ac:dyDescent="0.25">
      <c r="B143" t="s">
        <v>320</v>
      </c>
      <c r="D143" s="7">
        <f>IF(VLOOKUP($B$132&amp;$B143,'[20]Lagos State'!$E:$AE,COLUMN(D$1)-2,FALSE)="NULL",0,VLOOKUP($B$132&amp;$B143,'[20]Lagos State'!$E:$AE,COLUMN(D$1)-2,FALSE))</f>
        <v>2441081.9700000002</v>
      </c>
      <c r="E143" s="7">
        <f>IF(VLOOKUP($B$132&amp;$B143,'[20]Lagos State'!$E:$AE,COLUMN(E$1)-2,FALSE)="NULL",0,VLOOKUP($B$132&amp;$B143,'[20]Lagos State'!$E:$AE,COLUMN(E$1)-2,FALSE))</f>
        <v>2594321.9300000002</v>
      </c>
      <c r="F143" s="7">
        <f>IF(VLOOKUP($B$132&amp;$B143,'[20]Lagos State'!$E:$AE,COLUMN(F$1)-2,FALSE)="NULL",0,VLOOKUP($B$132&amp;$B143,'[20]Lagos State'!$E:$AE,COLUMN(F$1)-2,FALSE))</f>
        <v>3175165.6</v>
      </c>
      <c r="G143" s="7">
        <f>IF(VLOOKUP($B$132&amp;$B143,'[20]Lagos State'!$E:$AE,COLUMN(G$1)-2,FALSE)="NULL",0,VLOOKUP($B$132&amp;$B143,'[20]Lagos State'!$E:$AE,COLUMN(G$1)-2,FALSE))</f>
        <v>3593590.09</v>
      </c>
      <c r="H143" s="7">
        <f>IF(VLOOKUP($B$132&amp;$B143,'[20]Lagos State'!$E:$AE,COLUMN(H$1)-2,FALSE)="NULL",0,VLOOKUP($B$132&amp;$B143,'[20]Lagos State'!$E:$AE,COLUMN(H$1)-2,FALSE))</f>
        <v>4858289.0999999996</v>
      </c>
      <c r="I143" s="7">
        <f>IF(VLOOKUP($B$132&amp;$B143,'[20]Lagos State'!$E:$AE,COLUMN(I$1)-2,FALSE)="NULL",0,VLOOKUP($B$132&amp;$B143,'[20]Lagos State'!$E:$AE,COLUMN(I$1)-2,FALSE))</f>
        <v>4034780.54</v>
      </c>
      <c r="J143" s="7">
        <f>IF(VLOOKUP($B$132&amp;$B143,'[20]Lagos State'!$E:$AE,COLUMN(J$1)-2,FALSE)="NULL",0,VLOOKUP($B$132&amp;$B143,'[20]Lagos State'!$E:$AE,COLUMN(J$1)-2,FALSE))</f>
        <v>4952281.8899999997</v>
      </c>
      <c r="K143" s="7">
        <f>IF(VLOOKUP($B$132&amp;$B143,'[20]Lagos State'!$E:$AE,COLUMN(K$1)-2,FALSE)="NULL",0,VLOOKUP($B$132&amp;$B143,'[20]Lagos State'!$E:$AE,COLUMN(K$1)-2,FALSE))</f>
        <v>5863424.9100000001</v>
      </c>
      <c r="L143" s="7">
        <f>IF(VLOOKUP($B$132&amp;$B143,'[20]Lagos State'!$E:$AE,COLUMN(L$1)-2,FALSE)="NULL",0,VLOOKUP($B$132&amp;$B143,'[20]Lagos State'!$E:$AE,COLUMN(L$1)-2,FALSE))</f>
        <v>6086586.3499999996</v>
      </c>
      <c r="M143" s="7">
        <f>IF(VLOOKUP($B$132&amp;$B143,'[20]Lagos State'!$E:$AE,COLUMN(M$1)-2,FALSE)="NULL",0,VLOOKUP($B$132&amp;$B143,'[20]Lagos State'!$E:$AE,COLUMN(M$1)-2,FALSE))</f>
        <v>7673875.0999999996</v>
      </c>
      <c r="N143" s="7">
        <f>IF(VLOOKUP($B$132&amp;$B143,'[20]Lagos State'!$E:$AE,COLUMN(N$1)-2,FALSE)="NULL",0,VLOOKUP($B$132&amp;$B143,'[20]Lagos State'!$E:$AE,COLUMN(N$1)-2,FALSE))</f>
        <v>6552621.46</v>
      </c>
      <c r="O143" s="7">
        <f>IF(VLOOKUP($B$132&amp;$B143,'[20]Lagos State'!$E:$AE,COLUMN(O$1)-2,FALSE)="NULL",0,VLOOKUP($B$132&amp;$B143,'[20]Lagos State'!$E:$AE,COLUMN(O$1)-2,FALSE))</f>
        <v>7020219.7000000002</v>
      </c>
      <c r="P143" s="7">
        <f>IF(VLOOKUP($B$132&amp;$B143,'[20]Lagos State'!$E:$AE,COLUMN(P$1)-2,FALSE)="NULL",0,VLOOKUP($B$132&amp;$B143,'[20]Lagos State'!$E:$AE,COLUMN(P$1)-2,FALSE))</f>
        <v>8298292.8799999999</v>
      </c>
      <c r="Q143" s="7">
        <f>IF(VLOOKUP($B$132&amp;$B143,'[20]Lagos State'!$E:$AE,COLUMN(Q$1)-2,FALSE)="NULL",0,VLOOKUP($B$132&amp;$B143,'[20]Lagos State'!$E:$AE,COLUMN(Q$1)-2,FALSE))</f>
        <v>8731441.3499999996</v>
      </c>
      <c r="R143" s="7">
        <f>IF(VLOOKUP($B$132&amp;$B143,'[20]Lagos State'!$E:$AE,COLUMN(R$1)-2,FALSE)="NULL",0,VLOOKUP($B$132&amp;$B143,'[20]Lagos State'!$E:$AE,COLUMN(R$1)-2,FALSE))</f>
        <v>9276539.6699999999</v>
      </c>
      <c r="S143" s="7">
        <f>IF(VLOOKUP($B$132&amp;$B143,'[20]Lagos State'!$E:$AE,COLUMN(S$1)-2,FALSE)="NULL",0,VLOOKUP($B$132&amp;$B143,'[20]Lagos State'!$E:$AE,COLUMN(S$1)-2,FALSE))</f>
        <v>10134616.77</v>
      </c>
      <c r="T143" s="7">
        <f>IF(VLOOKUP($B$132&amp;$B143,'[20]Lagos State'!$E:$AE,COLUMN(T$1)-2,FALSE)="NULL",0,VLOOKUP($B$132&amp;$B143,'[20]Lagos State'!$E:$AE,COLUMN(T$1)-2,FALSE))</f>
        <v>9283075.9000000004</v>
      </c>
      <c r="U143" s="7">
        <f>IF(VLOOKUP($B$132&amp;$B143,'[20]Lagos State'!$E:$AE,COLUMN(U$1)-2,FALSE)="NULL",0,VLOOKUP($B$132&amp;$B143,'[20]Lagos State'!$E:$AE,COLUMN(U$1)-2,FALSE))</f>
        <v>9535911.9600000009</v>
      </c>
      <c r="V143" s="7">
        <f>IF(VLOOKUP($B$132&amp;$B143,'[20]Lagos State'!$E:$AE,COLUMN(V$1)-2,FALSE)="NULL",0,VLOOKUP($B$132&amp;$B143,'[20]Lagos State'!$E:$AE,COLUMN(V$1)-2,FALSE))</f>
        <v>11662405.91</v>
      </c>
      <c r="W143" s="7">
        <f>IF(VLOOKUP($B$132&amp;$B143,'[20]Lagos State'!$E:$AE,COLUMN(W$1)-2,FALSE)="NULL",0,VLOOKUP($B$132&amp;$B143,'[20]Lagos State'!$E:$AE,COLUMN(W$1)-2,FALSE))</f>
        <v>12556466.59</v>
      </c>
      <c r="X143" s="7">
        <f>IF(VLOOKUP($B$132&amp;$B143,'[20]Lagos State'!$E:$AE,COLUMN(X$1)-2,FALSE)="NULL",0,VLOOKUP($B$132&amp;$B143,'[20]Lagos State'!$E:$AE,COLUMN(X$1)-2,FALSE))</f>
        <v>14348090.619999999</v>
      </c>
      <c r="Y143" s="7">
        <f>IF(VLOOKUP($B$132&amp;$B143,'[20]Lagos State'!$E:$AE,COLUMN(Y$1)-2,FALSE)="NULL",0,VLOOKUP($B$132&amp;$B143,'[20]Lagos State'!$E:$AE,COLUMN(Y$1)-2,FALSE))</f>
        <v>14923813.630000001</v>
      </c>
      <c r="Z143" s="7">
        <f>IF(VLOOKUP($B$132&amp;$B143,'[20]Lagos State'!$E:$AE,COLUMN(Z$1)-2,FALSE)="NULL",0,VLOOKUP($B$132&amp;$B143,'[20]Lagos State'!$E:$AE,COLUMN(Z$1)-2,FALSE))</f>
        <v>12809353.51</v>
      </c>
      <c r="AA143" s="7">
        <f>IF(VLOOKUP($B$132&amp;$B143,'[20]Lagos State'!$E:$AE,COLUMN(AA$1)-2,FALSE)="NULL",0,VLOOKUP($B$132&amp;$B143,'[20]Lagos State'!$E:$AE,COLUMN(AA$1)-2,FALSE))</f>
        <v>14908573.640000001</v>
      </c>
      <c r="AB143" s="7">
        <f>IF(VLOOKUP($B$132&amp;$B143,'[20]Lagos State'!$E:$AE,COLUMN(AB$1)-2,FALSE)="NULL",0,VLOOKUP($B$132&amp;$B143,'[20]Lagos State'!$E:$AE,COLUMN(AB$1)-2,FALSE))</f>
        <v>13598418.050000001</v>
      </c>
      <c r="AC143" s="7">
        <f>IF(VLOOKUP($B$132&amp;$B143,'[20]Lagos State'!$E:$AE,COLUMN(AC$1)-2,FALSE)="NULL",0,VLOOKUP($B$132&amp;$B143,'[20]Lagos State'!$E:$AE,COLUMN(AC$1)-2,FALSE))</f>
        <v>13078300.050000001</v>
      </c>
      <c r="AD143" s="276">
        <f>AC144/AC137</f>
        <v>1.0000028635220064</v>
      </c>
      <c r="AF143" s="7">
        <f t="shared" si="166"/>
        <v>13598418.050000001</v>
      </c>
      <c r="AG143" s="7">
        <f t="shared" si="166"/>
        <v>13078300.050000001</v>
      </c>
      <c r="AH143" s="7">
        <f>VLOOKUP($A$3&amp;$B$132&amp;$B143,'[14]Paga All'!$G$1:$J$3000,4,FALSE)</f>
        <v>14470572.279999999</v>
      </c>
      <c r="AI143" s="7">
        <f>VLOOKUP($A$3&amp;$B$132&amp;$B143,'[15]Paga all'!$F:$G,2,FALSE)</f>
        <v>12509756.720000001</v>
      </c>
      <c r="AJ143" s="7">
        <f>VLOOKUP($A$3&amp;$B$132&amp;$B143,'[16]Paga all'!$F$2:$G$1470,2,FALSE)</f>
        <v>8265029.3600000003</v>
      </c>
      <c r="AK143" s="9">
        <f t="shared" ref="AK143:BO143" si="170">AK144*AK142</f>
        <v>17020821.841672815</v>
      </c>
      <c r="AL143" s="9">
        <f t="shared" si="170"/>
        <v>19296055.254520636</v>
      </c>
      <c r="AM143" s="9">
        <f t="shared" si="170"/>
        <v>19872056.903909311</v>
      </c>
      <c r="AN143" s="9">
        <f t="shared" si="170"/>
        <v>20467258.608277611</v>
      </c>
      <c r="AO143" s="9">
        <f t="shared" si="170"/>
        <v>21081660.367625531</v>
      </c>
      <c r="AP143" s="9">
        <f t="shared" si="170"/>
        <v>21715262.181953076</v>
      </c>
      <c r="AQ143" s="9">
        <f t="shared" si="170"/>
        <v>22358464.023770429</v>
      </c>
      <c r="AR143" s="9">
        <f t="shared" si="170"/>
        <v>23030465.948057219</v>
      </c>
      <c r="AS143" s="9">
        <f t="shared" si="170"/>
        <v>23721667.927323628</v>
      </c>
      <c r="AT143" s="9">
        <f t="shared" si="170"/>
        <v>24441669.989059474</v>
      </c>
      <c r="AU143" s="9">
        <f t="shared" si="170"/>
        <v>25171272.078285128</v>
      </c>
      <c r="AV143" s="9">
        <f t="shared" si="170"/>
        <v>25929674.249980219</v>
      </c>
      <c r="AW143" s="9">
        <f t="shared" si="170"/>
        <v>26697676.449165121</v>
      </c>
      <c r="AX143" s="9">
        <f t="shared" si="170"/>
        <v>27504078.758309267</v>
      </c>
      <c r="AY143" s="9">
        <f t="shared" si="170"/>
        <v>28329681.122433033</v>
      </c>
      <c r="AZ143" s="9">
        <f t="shared" si="170"/>
        <v>29174483.541536424</v>
      </c>
      <c r="BA143" s="9">
        <f t="shared" si="170"/>
        <v>30048086.043109249</v>
      </c>
      <c r="BB143" s="9">
        <f t="shared" si="170"/>
        <v>30950488.627151508</v>
      </c>
      <c r="BC143" s="9">
        <f t="shared" si="170"/>
        <v>31881691.2936632</v>
      </c>
      <c r="BD143" s="9">
        <f t="shared" si="170"/>
        <v>32841694.042644326</v>
      </c>
      <c r="BE143" s="9">
        <f t="shared" si="170"/>
        <v>33820896.846605077</v>
      </c>
      <c r="BF143" s="9">
        <f t="shared" si="170"/>
        <v>34828899.733035259</v>
      </c>
      <c r="BG143" s="9">
        <f t="shared" si="170"/>
        <v>35875302.729424685</v>
      </c>
      <c r="BH143" s="9">
        <f t="shared" si="170"/>
        <v>36950505.808283545</v>
      </c>
      <c r="BI143" s="9">
        <f t="shared" si="170"/>
        <v>38064108.997101657</v>
      </c>
      <c r="BJ143" s="9">
        <f t="shared" si="170"/>
        <v>39206512.268389195</v>
      </c>
      <c r="BK143" s="9">
        <f t="shared" si="170"/>
        <v>40377715.622146167</v>
      </c>
      <c r="BL143" s="9">
        <f t="shared" si="170"/>
        <v>41587319.085862391</v>
      </c>
      <c r="BM143" s="9">
        <f t="shared" si="170"/>
        <v>42835322.659537852</v>
      </c>
      <c r="BN143" s="9">
        <f t="shared" si="170"/>
        <v>44121726.343172558</v>
      </c>
      <c r="BO143" s="9">
        <f t="shared" si="170"/>
        <v>45446530.136766516</v>
      </c>
    </row>
    <row r="144" spans="2:67" x14ac:dyDescent="0.25">
      <c r="B144" t="s">
        <v>321</v>
      </c>
      <c r="D144" s="7">
        <f>IF(VLOOKUP($B$132&amp;$B144,'[20]Lagos State'!$E:$AE,COLUMN(D$1)-2,FALSE)="NULL",0,VLOOKUP($B$132&amp;$B144,'[20]Lagos State'!$E:$AE,COLUMN(D$1)-2,FALSE))</f>
        <v>447</v>
      </c>
      <c r="E144" s="7">
        <f>IF(VLOOKUP($B$132&amp;$B144,'[20]Lagos State'!$E:$AE,COLUMN(E$1)-2,FALSE)="NULL",0,VLOOKUP($B$132&amp;$B144,'[20]Lagos State'!$E:$AE,COLUMN(E$1)-2,FALSE))</f>
        <v>459.42</v>
      </c>
      <c r="F144" s="7">
        <f>IF(VLOOKUP($B$132&amp;$B144,'[20]Lagos State'!$E:$AE,COLUMN(F$1)-2,FALSE)="NULL",0,VLOOKUP($B$132&amp;$B144,'[20]Lagos State'!$E:$AE,COLUMN(F$1)-2,FALSE))</f>
        <v>444.83</v>
      </c>
      <c r="G144" s="7">
        <f>IF(VLOOKUP($B$132&amp;$B144,'[20]Lagos State'!$E:$AE,COLUMN(G$1)-2,FALSE)="NULL",0,VLOOKUP($B$132&amp;$B144,'[20]Lagos State'!$E:$AE,COLUMN(G$1)-2,FALSE))</f>
        <v>490.19</v>
      </c>
      <c r="H144" s="7">
        <f>IF(VLOOKUP($B$132&amp;$B144,'[20]Lagos State'!$E:$AE,COLUMN(H$1)-2,FALSE)="NULL",0,VLOOKUP($B$132&amp;$B144,'[20]Lagos State'!$E:$AE,COLUMN(H$1)-2,FALSE))</f>
        <v>477.24</v>
      </c>
      <c r="I144" s="7">
        <f>IF(VLOOKUP($B$132&amp;$B144,'[20]Lagos State'!$E:$AE,COLUMN(I$1)-2,FALSE)="NULL",0,VLOOKUP($B$132&amp;$B144,'[20]Lagos State'!$E:$AE,COLUMN(I$1)-2,FALSE))</f>
        <v>453.09</v>
      </c>
      <c r="J144" s="7">
        <f>IF(VLOOKUP($B$132&amp;$B144,'[20]Lagos State'!$E:$AE,COLUMN(J$1)-2,FALSE)="NULL",0,VLOOKUP($B$132&amp;$B144,'[20]Lagos State'!$E:$AE,COLUMN(J$1)-2,FALSE))</f>
        <v>465.7</v>
      </c>
      <c r="K144" s="7">
        <f>IF(VLOOKUP($B$132&amp;$B144,'[20]Lagos State'!$E:$AE,COLUMN(K$1)-2,FALSE)="NULL",0,VLOOKUP($B$132&amp;$B144,'[20]Lagos State'!$E:$AE,COLUMN(K$1)-2,FALSE))</f>
        <v>513.25</v>
      </c>
      <c r="L144" s="7">
        <f>IF(VLOOKUP($B$132&amp;$B144,'[20]Lagos State'!$E:$AE,COLUMN(L$1)-2,FALSE)="NULL",0,VLOOKUP($B$132&amp;$B144,'[20]Lagos State'!$E:$AE,COLUMN(L$1)-2,FALSE))</f>
        <v>498.74</v>
      </c>
      <c r="M144" s="7">
        <f>IF(VLOOKUP($B$132&amp;$B144,'[20]Lagos State'!$E:$AE,COLUMN(M$1)-2,FALSE)="NULL",0,VLOOKUP($B$132&amp;$B144,'[20]Lagos State'!$E:$AE,COLUMN(M$1)-2,FALSE))</f>
        <v>560.66999999999996</v>
      </c>
      <c r="N144" s="7">
        <f>IF(VLOOKUP($B$132&amp;$B144,'[20]Lagos State'!$E:$AE,COLUMN(N$1)-2,FALSE)="NULL",0,VLOOKUP($B$132&amp;$B144,'[20]Lagos State'!$E:$AE,COLUMN(N$1)-2,FALSE))</f>
        <v>482.48</v>
      </c>
      <c r="O144" s="7">
        <f>IF(VLOOKUP($B$132&amp;$B144,'[20]Lagos State'!$E:$AE,COLUMN(O$1)-2,FALSE)="NULL",0,VLOOKUP($B$132&amp;$B144,'[20]Lagos State'!$E:$AE,COLUMN(O$1)-2,FALSE))</f>
        <v>470.59</v>
      </c>
      <c r="P144" s="7">
        <f>IF(VLOOKUP($B$132&amp;$B144,'[20]Lagos State'!$E:$AE,COLUMN(P$1)-2,FALSE)="NULL",0,VLOOKUP($B$132&amp;$B144,'[20]Lagos State'!$E:$AE,COLUMN(P$1)-2,FALSE))</f>
        <v>385.59</v>
      </c>
      <c r="Q144" s="7">
        <f>IF(VLOOKUP($B$132&amp;$B144,'[20]Lagos State'!$E:$AE,COLUMN(Q$1)-2,FALSE)="NULL",0,VLOOKUP($B$132&amp;$B144,'[20]Lagos State'!$E:$AE,COLUMN(Q$1)-2,FALSE))</f>
        <v>348.89</v>
      </c>
      <c r="R144" s="7">
        <f>IF(VLOOKUP($B$132&amp;$B144,'[20]Lagos State'!$E:$AE,COLUMN(R$1)-2,FALSE)="NULL",0,VLOOKUP($B$132&amp;$B144,'[20]Lagos State'!$E:$AE,COLUMN(R$1)-2,FALSE))</f>
        <v>382.14</v>
      </c>
      <c r="S144" s="7">
        <f>IF(VLOOKUP($B$132&amp;$B144,'[20]Lagos State'!$E:$AE,COLUMN(S$1)-2,FALSE)="NULL",0,VLOOKUP($B$132&amp;$B144,'[20]Lagos State'!$E:$AE,COLUMN(S$1)-2,FALSE))</f>
        <v>387.57</v>
      </c>
      <c r="T144" s="7">
        <f>IF(VLOOKUP($B$132&amp;$B144,'[20]Lagos State'!$E:$AE,COLUMN(T$1)-2,FALSE)="NULL",0,VLOOKUP($B$132&amp;$B144,'[20]Lagos State'!$E:$AE,COLUMN(T$1)-2,FALSE))</f>
        <v>376.37</v>
      </c>
      <c r="U144" s="7">
        <f>IF(VLOOKUP($B$132&amp;$B144,'[20]Lagos State'!$E:$AE,COLUMN(U$1)-2,FALSE)="NULL",0,VLOOKUP($B$132&amp;$B144,'[20]Lagos State'!$E:$AE,COLUMN(U$1)-2,FALSE))</f>
        <v>383.74</v>
      </c>
      <c r="V144" s="7">
        <f>IF(VLOOKUP($B$132&amp;$B144,'[20]Lagos State'!$E:$AE,COLUMN(V$1)-2,FALSE)="NULL",0,VLOOKUP($B$132&amp;$B144,'[20]Lagos State'!$E:$AE,COLUMN(V$1)-2,FALSE))</f>
        <v>392.55</v>
      </c>
      <c r="W144" s="7">
        <f>IF(VLOOKUP($B$132&amp;$B144,'[20]Lagos State'!$E:$AE,COLUMN(W$1)-2,FALSE)="NULL",0,VLOOKUP($B$132&amp;$B144,'[20]Lagos State'!$E:$AE,COLUMN(W$1)-2,FALSE))</f>
        <v>389.42</v>
      </c>
      <c r="X144" s="7">
        <f>IF(VLOOKUP($B$132&amp;$B144,'[20]Lagos State'!$E:$AE,COLUMN(X$1)-2,FALSE)="NULL",0,VLOOKUP($B$132&amp;$B144,'[20]Lagos State'!$E:$AE,COLUMN(X$1)-2,FALSE))</f>
        <v>414.52</v>
      </c>
      <c r="Y144" s="7">
        <f>IF(VLOOKUP($B$132&amp;$B144,'[20]Lagos State'!$E:$AE,COLUMN(Y$1)-2,FALSE)="NULL",0,VLOOKUP($B$132&amp;$B144,'[20]Lagos State'!$E:$AE,COLUMN(Y$1)-2,FALSE))</f>
        <v>423.47</v>
      </c>
      <c r="Z144" s="7">
        <f>IF(VLOOKUP($B$132&amp;$B144,'[20]Lagos State'!$E:$AE,COLUMN(Z$1)-2,FALSE)="NULL",0,VLOOKUP($B$132&amp;$B144,'[20]Lagos State'!$E:$AE,COLUMN(Z$1)-2,FALSE))</f>
        <v>404.83</v>
      </c>
      <c r="AA144" s="7">
        <f>IF(VLOOKUP($B$132&amp;$B144,'[20]Lagos State'!$E:$AE,COLUMN(AA$1)-2,FALSE)="NULL",0,VLOOKUP($B$132&amp;$B144,'[20]Lagos State'!$E:$AE,COLUMN(AA$1)-2,FALSE))</f>
        <v>431.52</v>
      </c>
      <c r="AB144" s="7">
        <f>IF(VLOOKUP($B$132&amp;$B144,'[20]Lagos State'!$E:$AE,COLUMN(AB$1)-2,FALSE)="NULL",0,VLOOKUP($B$132&amp;$B144,'[20]Lagos State'!$E:$AE,COLUMN(AB$1)-2,FALSE))</f>
        <v>453.51</v>
      </c>
      <c r="AC144" s="7">
        <f>IF(VLOOKUP($B$132&amp;$B144,'[20]Lagos State'!$E:$AE,COLUMN(AC$1)-2,FALSE)="NULL",0,VLOOKUP($B$132&amp;$B144,'[20]Lagos State'!$E:$AE,COLUMN(AC$1)-2,FALSE))</f>
        <v>445.22</v>
      </c>
      <c r="AD144" s="264">
        <f>SUM(P143:AC143)/SUM(P142:AC142)</f>
        <v>403.97999363617237</v>
      </c>
      <c r="AF144" s="7">
        <f t="shared" si="166"/>
        <v>453.51</v>
      </c>
      <c r="AG144" s="7">
        <f t="shared" si="166"/>
        <v>445.22</v>
      </c>
      <c r="AH144" s="7">
        <f>VLOOKUP($A$3&amp;$B$132&amp;$B144,'[14]Paga All'!$G$1:$J$3000,4,FALSE)</f>
        <v>454.75</v>
      </c>
      <c r="AI144" s="7">
        <f>VLOOKUP($A$3&amp;$B$132&amp;$B144,'[15]Paga all'!$F:$G,2,FALSE)</f>
        <v>436.24</v>
      </c>
      <c r="AJ144" s="7">
        <f>VLOOKUP($A$3&amp;$B$132&amp;$B144,'[16]Paga all'!$F$2:$G$1470,2,FALSE)</f>
        <v>445.48</v>
      </c>
      <c r="AK144" s="9">
        <f t="shared" ref="AK144:BO144" si="171">$AD143*AK137</f>
        <v>396.5523936832584</v>
      </c>
      <c r="AL144" s="9">
        <f t="shared" si="171"/>
        <v>400.00114540880259</v>
      </c>
      <c r="AM144" s="9">
        <f t="shared" si="171"/>
        <v>400.00114540880259</v>
      </c>
      <c r="AN144" s="9">
        <f t="shared" si="171"/>
        <v>400.00114540880259</v>
      </c>
      <c r="AO144" s="9">
        <f t="shared" si="171"/>
        <v>400.00114540880259</v>
      </c>
      <c r="AP144" s="9">
        <f t="shared" si="171"/>
        <v>400.00114540880259</v>
      </c>
      <c r="AQ144" s="9">
        <f t="shared" si="171"/>
        <v>400.00114540880259</v>
      </c>
      <c r="AR144" s="9">
        <f t="shared" si="171"/>
        <v>400.00114540880259</v>
      </c>
      <c r="AS144" s="9">
        <f t="shared" si="171"/>
        <v>400.00114540880259</v>
      </c>
      <c r="AT144" s="9">
        <f t="shared" si="171"/>
        <v>400.00114540880259</v>
      </c>
      <c r="AU144" s="9">
        <f t="shared" si="171"/>
        <v>400.00114540880259</v>
      </c>
      <c r="AV144" s="9">
        <f t="shared" si="171"/>
        <v>400.00114540880259</v>
      </c>
      <c r="AW144" s="9">
        <f t="shared" si="171"/>
        <v>400.00114540880259</v>
      </c>
      <c r="AX144" s="9">
        <f t="shared" si="171"/>
        <v>400.00114540880259</v>
      </c>
      <c r="AY144" s="9">
        <f t="shared" si="171"/>
        <v>400.00114540880259</v>
      </c>
      <c r="AZ144" s="9">
        <f t="shared" si="171"/>
        <v>400.00114540880259</v>
      </c>
      <c r="BA144" s="9">
        <f t="shared" si="171"/>
        <v>400.00114540880259</v>
      </c>
      <c r="BB144" s="9">
        <f t="shared" si="171"/>
        <v>400.00114540880259</v>
      </c>
      <c r="BC144" s="9">
        <f t="shared" si="171"/>
        <v>400.00114540880259</v>
      </c>
      <c r="BD144" s="9">
        <f t="shared" si="171"/>
        <v>400.00114540880259</v>
      </c>
      <c r="BE144" s="9">
        <f t="shared" si="171"/>
        <v>400.00114540880259</v>
      </c>
      <c r="BF144" s="9">
        <f t="shared" si="171"/>
        <v>400.00114540880259</v>
      </c>
      <c r="BG144" s="9">
        <f t="shared" si="171"/>
        <v>400.00114540880259</v>
      </c>
      <c r="BH144" s="9">
        <f t="shared" si="171"/>
        <v>400.00114540880259</v>
      </c>
      <c r="BI144" s="9">
        <f t="shared" si="171"/>
        <v>400.00114540880259</v>
      </c>
      <c r="BJ144" s="9">
        <f t="shared" si="171"/>
        <v>400.00114540880259</v>
      </c>
      <c r="BK144" s="9">
        <f t="shared" si="171"/>
        <v>400.00114540880259</v>
      </c>
      <c r="BL144" s="9">
        <f t="shared" si="171"/>
        <v>400.00114540880259</v>
      </c>
      <c r="BM144" s="9">
        <f t="shared" si="171"/>
        <v>400.00114540880259</v>
      </c>
      <c r="BN144" s="9">
        <f t="shared" si="171"/>
        <v>400.00114540880259</v>
      </c>
      <c r="BO144" s="9">
        <f t="shared" si="171"/>
        <v>400.00114540880259</v>
      </c>
    </row>
    <row r="145" spans="2:67" x14ac:dyDescent="0.25">
      <c r="B145" t="s">
        <v>322</v>
      </c>
      <c r="D145" s="7">
        <f t="shared" ref="D145:AB145" si="172">D143</f>
        <v>2441081.9700000002</v>
      </c>
      <c r="E145" s="7">
        <f t="shared" si="172"/>
        <v>2594321.9300000002</v>
      </c>
      <c r="F145" s="7">
        <f t="shared" si="172"/>
        <v>3175165.6</v>
      </c>
      <c r="G145" s="7">
        <f t="shared" si="172"/>
        <v>3593590.09</v>
      </c>
      <c r="H145" s="7">
        <f t="shared" si="172"/>
        <v>4858289.0999999996</v>
      </c>
      <c r="I145" s="7">
        <f t="shared" si="172"/>
        <v>4034780.54</v>
      </c>
      <c r="J145" s="7">
        <f t="shared" si="172"/>
        <v>4952281.8899999997</v>
      </c>
      <c r="K145" s="7">
        <f t="shared" si="172"/>
        <v>5863424.9100000001</v>
      </c>
      <c r="L145" s="7">
        <f t="shared" si="172"/>
        <v>6086586.3499999996</v>
      </c>
      <c r="M145" s="7">
        <f t="shared" si="172"/>
        <v>7673875.0999999996</v>
      </c>
      <c r="N145" s="7">
        <f t="shared" si="172"/>
        <v>6552621.46</v>
      </c>
      <c r="O145" s="7">
        <f t="shared" si="172"/>
        <v>7020219.7000000002</v>
      </c>
      <c r="P145" s="7">
        <f t="shared" si="172"/>
        <v>8298292.8799999999</v>
      </c>
      <c r="Q145" s="7">
        <f t="shared" si="172"/>
        <v>8731441.3499999996</v>
      </c>
      <c r="R145" s="7">
        <f t="shared" si="172"/>
        <v>9276539.6699999999</v>
      </c>
      <c r="S145" s="7">
        <f t="shared" si="172"/>
        <v>10134616.77</v>
      </c>
      <c r="T145" s="7">
        <f t="shared" si="172"/>
        <v>9283075.9000000004</v>
      </c>
      <c r="U145" s="7">
        <f t="shared" si="172"/>
        <v>9535911.9600000009</v>
      </c>
      <c r="V145" s="7">
        <f t="shared" si="172"/>
        <v>11662405.91</v>
      </c>
      <c r="W145" s="7">
        <f t="shared" si="172"/>
        <v>12556466.59</v>
      </c>
      <c r="X145" s="7">
        <f t="shared" si="172"/>
        <v>14348090.619999999</v>
      </c>
      <c r="Y145" s="7">
        <f t="shared" si="172"/>
        <v>14923813.630000001</v>
      </c>
      <c r="Z145" s="7">
        <f t="shared" si="172"/>
        <v>12809353.51</v>
      </c>
      <c r="AA145" s="7">
        <f t="shared" si="172"/>
        <v>14908573.640000001</v>
      </c>
      <c r="AB145" s="7">
        <f t="shared" si="172"/>
        <v>13598418.050000001</v>
      </c>
      <c r="AC145" s="7">
        <f>AC143</f>
        <v>13078300.050000001</v>
      </c>
      <c r="AF145" s="7">
        <f t="shared" si="166"/>
        <v>13598418.050000001</v>
      </c>
      <c r="AG145" s="7">
        <f t="shared" si="166"/>
        <v>13078300.050000001</v>
      </c>
      <c r="AH145" s="321">
        <f>AH143+VLOOKUP($A$3&amp;$B$132&amp;$B146,'[14]Paga All'!$G$1:$J$3000,4,FALSE)</f>
        <v>14993207.059999999</v>
      </c>
      <c r="AI145" s="321">
        <f>AI143+VLOOKUP($A$3&amp;$B$132&amp;$B146,'[15]Paga all'!$F:$G,2,FALSE)</f>
        <v>12887506.440000001</v>
      </c>
      <c r="AJ145" s="322">
        <f>AJ143+VLOOKUP($A$3&amp;$B$132&amp;$B146,'[16]Paga all'!$F$2:$G$1470,2,FALSE)</f>
        <v>8513546.6500000004</v>
      </c>
      <c r="AK145" s="9">
        <f t="shared" ref="AK145:BO145" si="173">AK137*AK142</f>
        <v>17020773.102314472</v>
      </c>
      <c r="AL145" s="9">
        <f t="shared" si="173"/>
        <v>19296000</v>
      </c>
      <c r="AM145" s="9">
        <f t="shared" si="173"/>
        <v>19872000</v>
      </c>
      <c r="AN145" s="9">
        <f t="shared" si="173"/>
        <v>20467200</v>
      </c>
      <c r="AO145" s="9">
        <f t="shared" si="173"/>
        <v>21081600</v>
      </c>
      <c r="AP145" s="9">
        <f t="shared" si="173"/>
        <v>21715200</v>
      </c>
      <c r="AQ145" s="9">
        <f t="shared" si="173"/>
        <v>22358400</v>
      </c>
      <c r="AR145" s="9">
        <f t="shared" si="173"/>
        <v>23030400</v>
      </c>
      <c r="AS145" s="9">
        <f t="shared" si="173"/>
        <v>23721600</v>
      </c>
      <c r="AT145" s="9">
        <f t="shared" si="173"/>
        <v>24441600</v>
      </c>
      <c r="AU145" s="9">
        <f t="shared" si="173"/>
        <v>25171200</v>
      </c>
      <c r="AV145" s="9">
        <f t="shared" si="173"/>
        <v>25929600</v>
      </c>
      <c r="AW145" s="9">
        <f t="shared" si="173"/>
        <v>26697600</v>
      </c>
      <c r="AX145" s="9">
        <f t="shared" si="173"/>
        <v>27504000</v>
      </c>
      <c r="AY145" s="9">
        <f t="shared" si="173"/>
        <v>28329600</v>
      </c>
      <c r="AZ145" s="9">
        <f t="shared" si="173"/>
        <v>29174400</v>
      </c>
      <c r="BA145" s="9">
        <f t="shared" si="173"/>
        <v>30048000</v>
      </c>
      <c r="BB145" s="9">
        <f t="shared" si="173"/>
        <v>30950400</v>
      </c>
      <c r="BC145" s="9">
        <f t="shared" si="173"/>
        <v>31881600</v>
      </c>
      <c r="BD145" s="9">
        <f t="shared" si="173"/>
        <v>32841600</v>
      </c>
      <c r="BE145" s="9">
        <f t="shared" si="173"/>
        <v>33820800</v>
      </c>
      <c r="BF145" s="9">
        <f t="shared" si="173"/>
        <v>34828800</v>
      </c>
      <c r="BG145" s="9">
        <f t="shared" si="173"/>
        <v>35875200</v>
      </c>
      <c r="BH145" s="9">
        <f t="shared" si="173"/>
        <v>36950400</v>
      </c>
      <c r="BI145" s="9">
        <f t="shared" si="173"/>
        <v>38064000</v>
      </c>
      <c r="BJ145" s="9">
        <f t="shared" si="173"/>
        <v>39206400</v>
      </c>
      <c r="BK145" s="9">
        <f t="shared" si="173"/>
        <v>40377600</v>
      </c>
      <c r="BL145" s="9">
        <f t="shared" si="173"/>
        <v>41587200</v>
      </c>
      <c r="BM145" s="9">
        <f t="shared" si="173"/>
        <v>42835200</v>
      </c>
      <c r="BN145" s="9">
        <f t="shared" si="173"/>
        <v>44121600</v>
      </c>
      <c r="BO145" s="9">
        <f t="shared" si="173"/>
        <v>45446400</v>
      </c>
    </row>
    <row r="146" spans="2:67" x14ac:dyDescent="0.25">
      <c r="B146" t="s">
        <v>323</v>
      </c>
      <c r="D146" s="7">
        <f>IF(VLOOKUP($B$132&amp;$B146,'[20]Lagos State'!$E:$AE,COLUMN(D$1)-2,FALSE)="NULL",0,VLOOKUP($B$132&amp;$B146,'[20]Lagos State'!$E:$AE,COLUMN(D$1)-2,FALSE))</f>
        <v>36616.17</v>
      </c>
      <c r="E146" s="7">
        <f>IF(VLOOKUP($B$132&amp;$B146,'[20]Lagos State'!$E:$AE,COLUMN(E$1)-2,FALSE)="NULL",0,VLOOKUP($B$132&amp;$B146,'[20]Lagos State'!$E:$AE,COLUMN(E$1)-2,FALSE))</f>
        <v>38914.800000000003</v>
      </c>
      <c r="F146" s="7">
        <f>IF(VLOOKUP($B$132&amp;$B146,'[20]Lagos State'!$E:$AE,COLUMN(F$1)-2,FALSE)="NULL",0,VLOOKUP($B$132&amp;$B146,'[20]Lagos State'!$E:$AE,COLUMN(F$1)-2,FALSE))</f>
        <v>47627.47</v>
      </c>
      <c r="G146" s="7">
        <f>IF(VLOOKUP($B$132&amp;$B146,'[20]Lagos State'!$E:$AE,COLUMN(G$1)-2,FALSE)="NULL",0,VLOOKUP($B$132&amp;$B146,'[20]Lagos State'!$E:$AE,COLUMN(G$1)-2,FALSE))</f>
        <v>53903.85</v>
      </c>
      <c r="H146" s="7">
        <f>IF(VLOOKUP($B$132&amp;$B146,'[20]Lagos State'!$E:$AE,COLUMN(H$1)-2,FALSE)="NULL",0,VLOOKUP($B$132&amp;$B146,'[20]Lagos State'!$E:$AE,COLUMN(H$1)-2,FALSE))</f>
        <v>143962.67000000001</v>
      </c>
      <c r="I146" s="7">
        <f>IF(VLOOKUP($B$132&amp;$B146,'[20]Lagos State'!$E:$AE,COLUMN(I$1)-2,FALSE)="NULL",0,VLOOKUP($B$132&amp;$B146,'[20]Lagos State'!$E:$AE,COLUMN(I$1)-2,FALSE))</f>
        <v>118890.93</v>
      </c>
      <c r="J146" s="7">
        <f>IF(VLOOKUP($B$132&amp;$B146,'[20]Lagos State'!$E:$AE,COLUMN(J$1)-2,FALSE)="NULL",0,VLOOKUP($B$132&amp;$B146,'[20]Lagos State'!$E:$AE,COLUMN(J$1)-2,FALSE))</f>
        <v>146646.19</v>
      </c>
      <c r="K146" s="7">
        <f>IF(VLOOKUP($B$132&amp;$B146,'[20]Lagos State'!$E:$AE,COLUMN(K$1)-2,FALSE)="NULL",0,VLOOKUP($B$132&amp;$B146,'[20]Lagos State'!$E:$AE,COLUMN(K$1)-2,FALSE))</f>
        <v>173012.25</v>
      </c>
      <c r="L146" s="7">
        <f>IF(VLOOKUP($B$132&amp;$B146,'[20]Lagos State'!$E:$AE,COLUMN(L$1)-2,FALSE)="NULL",0,VLOOKUP($B$132&amp;$B146,'[20]Lagos State'!$E:$AE,COLUMN(L$1)-2,FALSE))</f>
        <v>178855.22</v>
      </c>
      <c r="M146" s="7">
        <f>IF(VLOOKUP($B$132&amp;$B146,'[20]Lagos State'!$E:$AE,COLUMN(M$1)-2,FALSE)="NULL",0,VLOOKUP($B$132&amp;$B146,'[20]Lagos State'!$E:$AE,COLUMN(M$1)-2,FALSE))</f>
        <v>224311.73</v>
      </c>
      <c r="N146" s="7">
        <f>IF(VLOOKUP($B$132&amp;$B146,'[20]Lagos State'!$E:$AE,COLUMN(N$1)-2,FALSE)="NULL",0,VLOOKUP($B$132&amp;$B146,'[20]Lagos State'!$E:$AE,COLUMN(N$1)-2,FALSE))</f>
        <v>192307.01</v>
      </c>
      <c r="O146" s="7">
        <f>IF(VLOOKUP($B$132&amp;$B146,'[20]Lagos State'!$E:$AE,COLUMN(O$1)-2,FALSE)="NULL",0,VLOOKUP($B$132&amp;$B146,'[20]Lagos State'!$E:$AE,COLUMN(O$1)-2,FALSE))</f>
        <v>205806.01</v>
      </c>
      <c r="P146" s="7">
        <f>IF(VLOOKUP($B$132&amp;$B146,'[20]Lagos State'!$E:$AE,COLUMN(P$1)-2,FALSE)="NULL",0,VLOOKUP($B$132&amp;$B146,'[20]Lagos State'!$E:$AE,COLUMN(P$1)-2,FALSE))</f>
        <v>243575.04000000001</v>
      </c>
      <c r="Q146" s="7">
        <f>IF(VLOOKUP($B$132&amp;$B146,'[20]Lagos State'!$E:$AE,COLUMN(Q$1)-2,FALSE)="NULL",0,VLOOKUP($B$132&amp;$B146,'[20]Lagos State'!$E:$AE,COLUMN(Q$1)-2,FALSE))</f>
        <v>256990.67</v>
      </c>
      <c r="R146" s="7">
        <f>IF(VLOOKUP($B$132&amp;$B146,'[20]Lagos State'!$E:$AE,COLUMN(R$1)-2,FALSE)="NULL",0,VLOOKUP($B$132&amp;$B146,'[20]Lagos State'!$E:$AE,COLUMN(R$1)-2,FALSE))</f>
        <v>269926.23</v>
      </c>
      <c r="S146" s="7">
        <f>IF(VLOOKUP($B$132&amp;$B146,'[20]Lagos State'!$E:$AE,COLUMN(S$1)-2,FALSE)="NULL",0,VLOOKUP($B$132&amp;$B146,'[20]Lagos State'!$E:$AE,COLUMN(S$1)-2,FALSE))</f>
        <v>296807.40999999997</v>
      </c>
      <c r="T146" s="7">
        <f>IF(VLOOKUP($B$132&amp;$B146,'[20]Lagos State'!$E:$AE,COLUMN(T$1)-2,FALSE)="NULL",0,VLOOKUP($B$132&amp;$B146,'[20]Lagos State'!$E:$AE,COLUMN(T$1)-2,FALSE))</f>
        <v>271163.73</v>
      </c>
      <c r="U146" s="7">
        <f>IF(VLOOKUP($B$132&amp;$B146,'[20]Lagos State'!$E:$AE,COLUMN(U$1)-2,FALSE)="NULL",0,VLOOKUP($B$132&amp;$B146,'[20]Lagos State'!$E:$AE,COLUMN(U$1)-2,FALSE))</f>
        <v>279148.90000000002</v>
      </c>
      <c r="V146" s="7">
        <f>IF(VLOOKUP($B$132&amp;$B146,'[20]Lagos State'!$E:$AE,COLUMN(V$1)-2,FALSE)="NULL",0,VLOOKUP($B$132&amp;$B146,'[20]Lagos State'!$E:$AE,COLUMN(V$1)-2,FALSE))</f>
        <v>583150.91</v>
      </c>
      <c r="W146" s="7">
        <f>IF(VLOOKUP($B$132&amp;$B146,'[20]Lagos State'!$E:$AE,COLUMN(W$1)-2,FALSE)="NULL",0,VLOOKUP($B$132&amp;$B146,'[20]Lagos State'!$E:$AE,COLUMN(W$1)-2,FALSE))</f>
        <v>627971.34</v>
      </c>
      <c r="X146" s="7">
        <f>IF(VLOOKUP($B$132&amp;$B146,'[20]Lagos State'!$E:$AE,COLUMN(X$1)-2,FALSE)="NULL",0,VLOOKUP($B$132&amp;$B146,'[20]Lagos State'!$E:$AE,COLUMN(X$1)-2,FALSE))</f>
        <v>717679.54</v>
      </c>
      <c r="Y146" s="7">
        <f>IF(VLOOKUP($B$132&amp;$B146,'[20]Lagos State'!$E:$AE,COLUMN(Y$1)-2,FALSE)="NULL",0,VLOOKUP($B$132&amp;$B146,'[20]Lagos State'!$E:$AE,COLUMN(Y$1)-2,FALSE))</f>
        <v>746455.43</v>
      </c>
      <c r="Z146" s="7">
        <f>IF(VLOOKUP($B$132&amp;$B146,'[20]Lagos State'!$E:$AE,COLUMN(Z$1)-2,FALSE)="NULL",0,VLOOKUP($B$132&amp;$B146,'[20]Lagos State'!$E:$AE,COLUMN(Z$1)-2,FALSE))</f>
        <v>640442.69999999995</v>
      </c>
      <c r="AA146" s="7">
        <f>IF(VLOOKUP($B$132&amp;$B146,'[20]Lagos State'!$E:$AE,COLUMN(AA$1)-2,FALSE)="NULL",0,VLOOKUP($B$132&amp;$B146,'[20]Lagos State'!$E:$AE,COLUMN(AA$1)-2,FALSE))</f>
        <v>746576.19</v>
      </c>
      <c r="AB146" s="7">
        <f>IF(VLOOKUP($B$132&amp;$B146,'[20]Lagos State'!$E:$AE,COLUMN(AB$1)-2,FALSE)="NULL",0,VLOOKUP($B$132&amp;$B146,'[20]Lagos State'!$E:$AE,COLUMN(AB$1)-2,FALSE))</f>
        <v>680110.91</v>
      </c>
      <c r="AC146" s="7">
        <f>IF(VLOOKUP($B$132&amp;$B146,'[20]Lagos State'!$E:$AE,COLUMN(AC$1)-2,FALSE)="NULL",0,VLOOKUP($B$132&amp;$B146,'[20]Lagos State'!$E:$AE,COLUMN(AC$1)-2,FALSE))</f>
        <v>656755.02</v>
      </c>
      <c r="AF146" s="7">
        <f t="shared" si="166"/>
        <v>680110.91</v>
      </c>
      <c r="AG146" s="7">
        <f t="shared" si="166"/>
        <v>656755.02</v>
      </c>
      <c r="AH146" s="7">
        <f>VLOOKUP($A$3&amp;$B$132&amp;$B146,'[14]Paga All'!$G$1:$J$3000,4,FALSE)</f>
        <v>522634.78</v>
      </c>
      <c r="AI146" s="7">
        <f>VLOOKUP($A$3&amp;$B$132&amp;$B146,'[15]Paga all'!$F:$G,2,FALSE)</f>
        <v>377749.72</v>
      </c>
      <c r="AJ146" s="7">
        <f>VLOOKUP($A$3&amp;$B$132&amp;$B146,'[16]Paga all'!$F$2:$G$1470,2,FALSE)</f>
        <v>248517.29</v>
      </c>
      <c r="AK146" s="9">
        <f t="shared" ref="AK146:BO146" si="174">AK138*AK145</f>
        <v>851894.85444749042</v>
      </c>
      <c r="AL146" s="9">
        <f t="shared" si="174"/>
        <v>965770.65052253858</v>
      </c>
      <c r="AM146" s="9">
        <f t="shared" si="174"/>
        <v>994599.62516500242</v>
      </c>
      <c r="AN146" s="9">
        <f t="shared" si="174"/>
        <v>1024389.5656288817</v>
      </c>
      <c r="AO146" s="9">
        <f t="shared" si="174"/>
        <v>1055140.4719141764</v>
      </c>
      <c r="AP146" s="9">
        <f t="shared" si="174"/>
        <v>1086852.3440208866</v>
      </c>
      <c r="AQ146" s="9">
        <f t="shared" si="174"/>
        <v>1119044.6990383046</v>
      </c>
      <c r="AR146" s="9">
        <f t="shared" si="174"/>
        <v>1152678.5027878457</v>
      </c>
      <c r="AS146" s="9">
        <f t="shared" si="174"/>
        <v>1187273.2723588024</v>
      </c>
      <c r="AT146" s="9">
        <f t="shared" si="174"/>
        <v>1223309.4906618821</v>
      </c>
      <c r="AU146" s="9">
        <f t="shared" si="174"/>
        <v>1259826.1918756696</v>
      </c>
      <c r="AV146" s="9">
        <f t="shared" si="174"/>
        <v>1297784.3418215804</v>
      </c>
      <c r="AW146" s="9">
        <f t="shared" si="174"/>
        <v>1336222.9746781988</v>
      </c>
      <c r="AX146" s="9">
        <f t="shared" si="174"/>
        <v>1376583.5391776483</v>
      </c>
      <c r="AY146" s="9">
        <f t="shared" si="174"/>
        <v>1417905.0694985131</v>
      </c>
      <c r="AZ146" s="9">
        <f t="shared" si="174"/>
        <v>1460187.5656407934</v>
      </c>
      <c r="BA146" s="9">
        <f t="shared" si="174"/>
        <v>1503911.5105151967</v>
      </c>
      <c r="BB146" s="9">
        <f t="shared" si="174"/>
        <v>1549076.9041217235</v>
      </c>
      <c r="BC146" s="9">
        <f t="shared" si="174"/>
        <v>1595683.7464603733</v>
      </c>
      <c r="BD146" s="9">
        <f t="shared" si="174"/>
        <v>1643732.0375311465</v>
      </c>
      <c r="BE146" s="9">
        <f t="shared" si="174"/>
        <v>1692741.294423335</v>
      </c>
      <c r="BF146" s="9">
        <f t="shared" si="174"/>
        <v>1743192.0000476467</v>
      </c>
      <c r="BG146" s="9">
        <f t="shared" si="174"/>
        <v>1795564.6373147892</v>
      </c>
      <c r="BH146" s="9">
        <f t="shared" si="174"/>
        <v>1849378.7233140552</v>
      </c>
      <c r="BI146" s="9">
        <f t="shared" si="174"/>
        <v>1905114.7409561519</v>
      </c>
      <c r="BJ146" s="9">
        <f t="shared" si="174"/>
        <v>1962292.2073303717</v>
      </c>
      <c r="BK146" s="9">
        <f t="shared" si="174"/>
        <v>2020911.1224367151</v>
      </c>
      <c r="BL146" s="9">
        <f t="shared" si="174"/>
        <v>2081451.969185889</v>
      </c>
      <c r="BM146" s="9">
        <f t="shared" si="174"/>
        <v>2143914.747577894</v>
      </c>
      <c r="BN146" s="9">
        <f t="shared" si="174"/>
        <v>2208299.4576127301</v>
      </c>
      <c r="BO146" s="9">
        <f t="shared" si="174"/>
        <v>2274606.0992903966</v>
      </c>
    </row>
    <row r="147" spans="2:67" x14ac:dyDescent="0.25">
      <c r="V147" s="316">
        <f t="shared" ref="V147:AC147" si="175">V143/(V145+V146)</f>
        <v>0.95237857138128901</v>
      </c>
      <c r="W147" s="316">
        <f t="shared" si="175"/>
        <v>0.95237026080792508</v>
      </c>
      <c r="X147" s="316">
        <f t="shared" si="175"/>
        <v>0.95236356771820019</v>
      </c>
      <c r="Y147" s="316">
        <f t="shared" si="175"/>
        <v>0.95236486194704817</v>
      </c>
      <c r="Z147" s="316">
        <f t="shared" si="175"/>
        <v>0.95238272089774667</v>
      </c>
      <c r="AA147" s="316">
        <f t="shared" si="175"/>
        <v>0.95231114373818804</v>
      </c>
      <c r="AB147" s="316">
        <f>AB143/(AB145+AB146)</f>
        <v>0.95236827883983921</v>
      </c>
      <c r="AC147" s="316">
        <f t="shared" si="175"/>
        <v>0.9521840271733254</v>
      </c>
      <c r="AF147" s="316">
        <f>AF143/(AF145+AF146)</f>
        <v>0.95236827883983921</v>
      </c>
      <c r="AG147" s="316">
        <f>AG143/(AG145+AG146)</f>
        <v>0.9521840271733254</v>
      </c>
      <c r="AH147" s="316">
        <f t="shared" ref="AH147:AI147" si="176">AH143/(AH145+AH146)</f>
        <v>0.93263210783025108</v>
      </c>
      <c r="AI147" s="316">
        <f t="shared" si="176"/>
        <v>0.94304675078358979</v>
      </c>
    </row>
    <row r="150" spans="2:67" x14ac:dyDescent="0.25">
      <c r="B150" s="263" t="s">
        <v>324</v>
      </c>
      <c r="D150" s="7">
        <f>'[20]Lagos State'!F$10</f>
        <v>481</v>
      </c>
      <c r="E150" s="7">
        <f>'[20]Lagos State'!G$10</f>
        <v>528</v>
      </c>
      <c r="F150" s="7">
        <f>'[20]Lagos State'!H$10</f>
        <v>588</v>
      </c>
      <c r="G150" s="7">
        <f>'[20]Lagos State'!I$10</f>
        <v>659</v>
      </c>
      <c r="H150" s="7">
        <f>'[20]Lagos State'!J$10</f>
        <v>767</v>
      </c>
      <c r="I150" s="7">
        <f>'[20]Lagos State'!K$10</f>
        <v>807</v>
      </c>
      <c r="J150" s="7">
        <f>'[20]Lagos State'!L$10</f>
        <v>828</v>
      </c>
      <c r="K150" s="7">
        <f>'[20]Lagos State'!M$10</f>
        <v>843</v>
      </c>
      <c r="L150" s="7">
        <f>'[20]Lagos State'!N$10</f>
        <v>873</v>
      </c>
      <c r="M150" s="7">
        <f>'[20]Lagos State'!O$10</f>
        <v>903</v>
      </c>
      <c r="N150" s="7">
        <f>'[20]Lagos State'!P$10</f>
        <v>927</v>
      </c>
      <c r="O150" s="7">
        <f>'[20]Lagos State'!Q$10</f>
        <v>925</v>
      </c>
      <c r="P150" s="7">
        <f>'[20]Lagos State'!R$10</f>
        <v>980</v>
      </c>
      <c r="Q150" s="7">
        <f>'[20]Lagos State'!S$10</f>
        <v>1040</v>
      </c>
      <c r="R150" s="7">
        <f>'[20]Lagos State'!T$10</f>
        <v>1080</v>
      </c>
      <c r="S150" s="7">
        <f>'[20]Lagos State'!U$10</f>
        <v>1133</v>
      </c>
      <c r="T150" s="7">
        <f>'[20]Lagos State'!V$10</f>
        <v>1207</v>
      </c>
      <c r="U150" s="7">
        <f>'[20]Lagos State'!W$10</f>
        <v>1262</v>
      </c>
      <c r="V150" s="7">
        <f>'[20]Lagos State'!X$10</f>
        <v>1285</v>
      </c>
      <c r="W150" s="7">
        <f>'[20]Lagos State'!Y$10</f>
        <v>1352</v>
      </c>
      <c r="X150" s="7">
        <f>'[20]Lagos State'!Z$10</f>
        <v>1411</v>
      </c>
      <c r="Y150" s="7">
        <f>'[20]Lagos State'!AA$10</f>
        <v>1462</v>
      </c>
      <c r="Z150" s="7">
        <f>'[20]Lagos State'!AB$10</f>
        <v>1503</v>
      </c>
      <c r="AA150" s="7">
        <f>'[20]Lagos State'!AC$10</f>
        <v>1491</v>
      </c>
      <c r="AB150" s="7">
        <f>'[20]Lagos State'!AD$10</f>
        <v>1513</v>
      </c>
      <c r="AC150" s="7">
        <f>'[20]Lagos State'!AE$10</f>
        <v>1555</v>
      </c>
      <c r="AF150" s="280">
        <f t="shared" ref="AF150:AJ151" si="177">AB150</f>
        <v>1513</v>
      </c>
      <c r="AG150" s="280">
        <f t="shared" si="177"/>
        <v>1555</v>
      </c>
      <c r="AH150" s="280">
        <f t="shared" si="177"/>
        <v>0</v>
      </c>
      <c r="AI150" s="280">
        <f t="shared" si="177"/>
        <v>0</v>
      </c>
      <c r="AJ150" s="280">
        <f t="shared" si="177"/>
        <v>1513</v>
      </c>
    </row>
    <row r="151" spans="2:67" x14ac:dyDescent="0.25">
      <c r="B151" s="263" t="s">
        <v>325</v>
      </c>
      <c r="D151" s="7">
        <f>'[20]Lagos State'!F$12</f>
        <v>25</v>
      </c>
      <c r="E151" s="7">
        <f>'[20]Lagos State'!G$12</f>
        <v>31</v>
      </c>
      <c r="F151" s="7">
        <f>'[20]Lagos State'!H$12</f>
        <v>24</v>
      </c>
      <c r="G151" s="7">
        <f>'[20]Lagos State'!I$12</f>
        <v>38</v>
      </c>
      <c r="H151" s="7">
        <f>'[20]Lagos State'!J$12</f>
        <v>21</v>
      </c>
      <c r="I151" s="7">
        <f>'[20]Lagos State'!K$12</f>
        <v>35</v>
      </c>
      <c r="J151" s="7">
        <f>'[20]Lagos State'!L$12</f>
        <v>45</v>
      </c>
      <c r="K151" s="7">
        <f>'[20]Lagos State'!M$12</f>
        <v>42</v>
      </c>
      <c r="L151" s="7">
        <f>'[20]Lagos State'!N$12</f>
        <v>36</v>
      </c>
      <c r="M151" s="7">
        <f>'[20]Lagos State'!O$12</f>
        <v>39</v>
      </c>
      <c r="N151" s="7">
        <f>'[20]Lagos State'!P$12</f>
        <v>52</v>
      </c>
      <c r="O151" s="7">
        <f>'[20]Lagos State'!Q$12</f>
        <v>54</v>
      </c>
      <c r="P151" s="7">
        <f>'[20]Lagos State'!R$12</f>
        <v>47</v>
      </c>
      <c r="Q151" s="7">
        <f>'[20]Lagos State'!S$12</f>
        <v>46</v>
      </c>
      <c r="R151" s="7">
        <f>'[20]Lagos State'!T$12</f>
        <v>51</v>
      </c>
      <c r="S151" s="7">
        <f>'[20]Lagos State'!U$12</f>
        <v>41</v>
      </c>
      <c r="T151" s="7">
        <f>'[20]Lagos State'!V$12</f>
        <v>56</v>
      </c>
      <c r="U151" s="7">
        <f>'[20]Lagos State'!W$12</f>
        <v>50</v>
      </c>
      <c r="V151" s="7">
        <f>'[20]Lagos State'!X$12</f>
        <v>69</v>
      </c>
      <c r="W151" s="7">
        <f>'[20]Lagos State'!Y$12</f>
        <v>66</v>
      </c>
      <c r="X151" s="7">
        <f>'[20]Lagos State'!Z$12</f>
        <v>69</v>
      </c>
      <c r="Y151" s="7">
        <f>'[20]Lagos State'!AA$12</f>
        <v>66</v>
      </c>
      <c r="Z151" s="7">
        <f>'[20]Lagos State'!AB$12</f>
        <v>60</v>
      </c>
      <c r="AA151" s="7">
        <f>'[20]Lagos State'!AC$12</f>
        <v>57</v>
      </c>
      <c r="AB151" s="7">
        <f>'[20]Lagos State'!AD$12</f>
        <v>72</v>
      </c>
      <c r="AC151" s="7">
        <f>'[20]Lagos State'!AE$12</f>
        <v>89</v>
      </c>
      <c r="AD151" s="288">
        <f>SUM(D151:AC151)/SUM(D150:AC151)</f>
        <v>4.4659043369125642E-2</v>
      </c>
      <c r="AF151" s="280">
        <f t="shared" si="177"/>
        <v>72</v>
      </c>
      <c r="AG151" s="280">
        <f t="shared" si="177"/>
        <v>89</v>
      </c>
      <c r="AH151" s="280">
        <f t="shared" si="177"/>
        <v>4.4659043369125642E-2</v>
      </c>
      <c r="AI151" s="280">
        <f t="shared" si="177"/>
        <v>0</v>
      </c>
      <c r="AJ151" s="280">
        <f t="shared" si="177"/>
        <v>72</v>
      </c>
    </row>
  </sheetData>
  <pageMargins left="0.7" right="0.7" top="0.75" bottom="0.75" header="0.3" footer="0.3"/>
  <pageSetup orientation="portrait" horizontalDpi="4294967295" verticalDpi="4294967295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/>
  <dimension ref="A1:BO151"/>
  <sheetViews>
    <sheetView zoomScale="75" zoomScaleNormal="75" zoomScalePageLayoutView="75" workbookViewId="0">
      <pane xSplit="3" ySplit="1" topLeftCell="AD2" activePane="bottomRight" state="frozen"/>
      <selection activeCell="AA138" sqref="AA138:AC138"/>
      <selection pane="topRight" activeCell="AA138" sqref="AA138:AC138"/>
      <selection pane="bottomLeft" activeCell="AA138" sqref="AA138:AC138"/>
      <selection pane="bottomRight" activeCell="AI33" sqref="AI33"/>
    </sheetView>
  </sheetViews>
  <sheetFormatPr defaultColWidth="8.85546875" defaultRowHeight="15" outlineLevelCol="1" x14ac:dyDescent="0.25"/>
  <cols>
    <col min="1" max="1" width="2.7109375" customWidth="1"/>
    <col min="2" max="2" width="34.28515625" customWidth="1"/>
    <col min="4" max="29" width="14.28515625" style="232" hidden="1" customWidth="1" outlineLevel="1"/>
    <col min="30" max="30" width="9.140625" style="227" customWidth="1" collapsed="1"/>
    <col min="31" max="31" width="1.140625" customWidth="1"/>
    <col min="32" max="35" width="14.28515625" style="232" customWidth="1" outlineLevel="1"/>
    <col min="36" max="67" width="14.28515625" customWidth="1"/>
  </cols>
  <sheetData>
    <row r="1" spans="1:67" x14ac:dyDescent="0.25">
      <c r="D1" s="226">
        <v>41275</v>
      </c>
      <c r="E1" s="226">
        <v>41306</v>
      </c>
      <c r="F1" s="226">
        <v>41334</v>
      </c>
      <c r="G1" s="226">
        <v>41365</v>
      </c>
      <c r="H1" s="226">
        <v>41395</v>
      </c>
      <c r="I1" s="226">
        <v>41426</v>
      </c>
      <c r="J1" s="226">
        <v>41456</v>
      </c>
      <c r="K1" s="226">
        <v>41487</v>
      </c>
      <c r="L1" s="226">
        <v>41518</v>
      </c>
      <c r="M1" s="226">
        <v>41548</v>
      </c>
      <c r="N1" s="226">
        <v>41579</v>
      </c>
      <c r="O1" s="226">
        <v>41609</v>
      </c>
      <c r="P1" s="226">
        <v>41640</v>
      </c>
      <c r="Q1" s="226">
        <v>41671</v>
      </c>
      <c r="R1" s="226">
        <v>41699</v>
      </c>
      <c r="S1" s="226">
        <v>41730</v>
      </c>
      <c r="T1" s="226">
        <v>41760</v>
      </c>
      <c r="U1" s="226">
        <v>41791</v>
      </c>
      <c r="V1" s="226">
        <v>41821</v>
      </c>
      <c r="W1" s="226">
        <v>41852</v>
      </c>
      <c r="X1" s="226">
        <v>41883</v>
      </c>
      <c r="Y1" s="226">
        <v>41913</v>
      </c>
      <c r="Z1" s="226">
        <v>41944</v>
      </c>
      <c r="AA1" s="226">
        <v>41974</v>
      </c>
      <c r="AB1" s="226">
        <v>42005</v>
      </c>
      <c r="AC1" s="226">
        <v>42036</v>
      </c>
      <c r="AF1" s="226">
        <v>42005</v>
      </c>
      <c r="AG1" s="226">
        <v>42036</v>
      </c>
      <c r="AH1" s="226">
        <v>42064</v>
      </c>
      <c r="AI1" s="226">
        <v>42095</v>
      </c>
      <c r="AJ1" s="228">
        <v>42125</v>
      </c>
      <c r="AK1" s="228">
        <v>42156</v>
      </c>
      <c r="AL1" s="228">
        <v>42186</v>
      </c>
      <c r="AM1" s="228">
        <v>42217</v>
      </c>
      <c r="AN1" s="228">
        <v>42248</v>
      </c>
      <c r="AO1" s="228">
        <v>42278</v>
      </c>
      <c r="AP1" s="228">
        <v>42309</v>
      </c>
      <c r="AQ1" s="228">
        <v>42339</v>
      </c>
      <c r="AR1" s="229">
        <v>42370</v>
      </c>
      <c r="AS1" s="229">
        <v>42401</v>
      </c>
      <c r="AT1" s="229">
        <v>42430</v>
      </c>
      <c r="AU1" s="229">
        <v>42461</v>
      </c>
      <c r="AV1" s="229">
        <v>42491</v>
      </c>
      <c r="AW1" s="229">
        <v>42522</v>
      </c>
      <c r="AX1" s="229">
        <v>42552</v>
      </c>
      <c r="AY1" s="229">
        <v>42583</v>
      </c>
      <c r="AZ1" s="229">
        <v>42614</v>
      </c>
      <c r="BA1" s="229">
        <v>42644</v>
      </c>
      <c r="BB1" s="229">
        <v>42675</v>
      </c>
      <c r="BC1" s="229">
        <v>42705</v>
      </c>
      <c r="BD1" s="230">
        <v>42736</v>
      </c>
      <c r="BE1" s="230">
        <v>42767</v>
      </c>
      <c r="BF1" s="230">
        <v>42795</v>
      </c>
      <c r="BG1" s="230">
        <v>42826</v>
      </c>
      <c r="BH1" s="230">
        <v>42856</v>
      </c>
      <c r="BI1" s="230">
        <v>42887</v>
      </c>
      <c r="BJ1" s="230">
        <v>42917</v>
      </c>
      <c r="BK1" s="230">
        <v>42948</v>
      </c>
      <c r="BL1" s="230">
        <v>42979</v>
      </c>
      <c r="BM1" s="230">
        <v>43009</v>
      </c>
      <c r="BN1" s="230">
        <v>43040</v>
      </c>
      <c r="BO1" s="230">
        <v>43070</v>
      </c>
    </row>
    <row r="2" spans="1:67" x14ac:dyDescent="0.25">
      <c r="W2" s="233">
        <f>RATE(1,,-V3,W3)</f>
        <v>4.497354497354495E-2</v>
      </c>
      <c r="X2" s="233">
        <f>RATE(1,,-W3,X3)</f>
        <v>3.7974683544303757E-2</v>
      </c>
      <c r="Y2" s="233">
        <f>RATE(1,,-X3,Y3)</f>
        <v>2.9268292682926869E-2</v>
      </c>
      <c r="Z2" s="233">
        <f>RATE(1,,-Y3,Z3)</f>
        <v>3.7914691943127903E-2</v>
      </c>
      <c r="AA2" s="234">
        <f>RATE((COUNT($E$1:$O$1)),,-$D3,$O3)</f>
        <v>0.10306729001487368</v>
      </c>
      <c r="AB2" s="234">
        <f>RATE((COUNT($E$1:$O$1)),,-$D3,$O3)</f>
        <v>0.10306729001487368</v>
      </c>
      <c r="AC2" s="234">
        <f>RATE((COUNT($Q$1:$AC$1)),,-$P3,$AC3)</f>
        <v>4.6149656043505655E-2</v>
      </c>
      <c r="AF2" s="234">
        <f>AC2</f>
        <v>4.6149656043505655E-2</v>
      </c>
      <c r="AG2" s="234">
        <f>AF2</f>
        <v>4.6149656043505655E-2</v>
      </c>
      <c r="AH2" s="234">
        <f t="shared" ref="AH2:BO2" si="0">AG2</f>
        <v>4.6149656043505655E-2</v>
      </c>
      <c r="AI2" s="234">
        <f t="shared" si="0"/>
        <v>4.6149656043505655E-2</v>
      </c>
      <c r="AJ2" s="234">
        <f t="shared" si="0"/>
        <v>4.6149656043505655E-2</v>
      </c>
      <c r="AK2" s="234">
        <f t="shared" si="0"/>
        <v>4.6149656043505655E-2</v>
      </c>
      <c r="AL2" s="234">
        <f t="shared" si="0"/>
        <v>4.6149656043505655E-2</v>
      </c>
      <c r="AM2" s="234">
        <f t="shared" si="0"/>
        <v>4.6149656043505655E-2</v>
      </c>
      <c r="AN2" s="234">
        <f t="shared" si="0"/>
        <v>4.6149656043505655E-2</v>
      </c>
      <c r="AO2" s="234">
        <f t="shared" si="0"/>
        <v>4.6149656043505655E-2</v>
      </c>
      <c r="AP2" s="234">
        <f t="shared" si="0"/>
        <v>4.6149656043505655E-2</v>
      </c>
      <c r="AQ2" s="234">
        <f t="shared" si="0"/>
        <v>4.6149656043505655E-2</v>
      </c>
      <c r="AR2" s="234">
        <f t="shared" si="0"/>
        <v>4.6149656043505655E-2</v>
      </c>
      <c r="AS2" s="234">
        <f t="shared" si="0"/>
        <v>4.6149656043505655E-2</v>
      </c>
      <c r="AT2" s="234">
        <f t="shared" si="0"/>
        <v>4.6149656043505655E-2</v>
      </c>
      <c r="AU2" s="234">
        <f t="shared" si="0"/>
        <v>4.6149656043505655E-2</v>
      </c>
      <c r="AV2" s="234">
        <f t="shared" si="0"/>
        <v>4.6149656043505655E-2</v>
      </c>
      <c r="AW2" s="234">
        <f t="shared" si="0"/>
        <v>4.6149656043505655E-2</v>
      </c>
      <c r="AX2" s="234">
        <f t="shared" si="0"/>
        <v>4.6149656043505655E-2</v>
      </c>
      <c r="AY2" s="234">
        <f t="shared" si="0"/>
        <v>4.6149656043505655E-2</v>
      </c>
      <c r="AZ2" s="234">
        <f t="shared" si="0"/>
        <v>4.6149656043505655E-2</v>
      </c>
      <c r="BA2" s="234">
        <f t="shared" si="0"/>
        <v>4.6149656043505655E-2</v>
      </c>
      <c r="BB2" s="234">
        <f t="shared" si="0"/>
        <v>4.6149656043505655E-2</v>
      </c>
      <c r="BC2" s="234">
        <f t="shared" si="0"/>
        <v>4.6149656043505655E-2</v>
      </c>
      <c r="BD2" s="234">
        <f t="shared" si="0"/>
        <v>4.6149656043505655E-2</v>
      </c>
      <c r="BE2" s="234">
        <f t="shared" si="0"/>
        <v>4.6149656043505655E-2</v>
      </c>
      <c r="BF2" s="234">
        <f t="shared" si="0"/>
        <v>4.6149656043505655E-2</v>
      </c>
      <c r="BG2" s="234">
        <f t="shared" si="0"/>
        <v>4.6149656043505655E-2</v>
      </c>
      <c r="BH2" s="234">
        <f t="shared" si="0"/>
        <v>4.6149656043505655E-2</v>
      </c>
      <c r="BI2" s="234">
        <f t="shared" si="0"/>
        <v>4.6149656043505655E-2</v>
      </c>
      <c r="BJ2" s="234">
        <f t="shared" si="0"/>
        <v>4.6149656043505655E-2</v>
      </c>
      <c r="BK2" s="234">
        <f t="shared" si="0"/>
        <v>4.6149656043505655E-2</v>
      </c>
      <c r="BL2" s="234">
        <f t="shared" si="0"/>
        <v>4.6149656043505655E-2</v>
      </c>
      <c r="BM2" s="234">
        <f t="shared" si="0"/>
        <v>4.6149656043505655E-2</v>
      </c>
      <c r="BN2" s="234">
        <f t="shared" si="0"/>
        <v>4.6149656043505655E-2</v>
      </c>
      <c r="BO2" s="234">
        <f t="shared" si="0"/>
        <v>4.6149656043505655E-2</v>
      </c>
    </row>
    <row r="3" spans="1:67" x14ac:dyDescent="0.25">
      <c r="A3" s="1" t="s">
        <v>20</v>
      </c>
      <c r="C3" t="s">
        <v>81</v>
      </c>
      <c r="D3" s="7">
        <f>[20]Ibadan!F$9</f>
        <v>86</v>
      </c>
      <c r="E3" s="7">
        <f>[20]Ibadan!G$9</f>
        <v>98</v>
      </c>
      <c r="F3" s="7">
        <f>[20]Ibadan!H$9</f>
        <v>110</v>
      </c>
      <c r="G3" s="7">
        <f>[20]Ibadan!I$9</f>
        <v>138</v>
      </c>
      <c r="H3" s="7">
        <f>[20]Ibadan!J$9</f>
        <v>163</v>
      </c>
      <c r="I3" s="7">
        <f>[20]Ibadan!K$9</f>
        <v>179</v>
      </c>
      <c r="J3" s="7">
        <f>[20]Ibadan!L$9</f>
        <v>193</v>
      </c>
      <c r="K3" s="7">
        <f>[20]Ibadan!M$9</f>
        <v>208</v>
      </c>
      <c r="L3" s="7">
        <f>[20]Ibadan!N$9</f>
        <v>218</v>
      </c>
      <c r="M3" s="7">
        <f>[20]Ibadan!O$9</f>
        <v>227</v>
      </c>
      <c r="N3" s="7">
        <f>[20]Ibadan!P$9</f>
        <v>247</v>
      </c>
      <c r="O3" s="7">
        <f>[20]Ibadan!Q$9</f>
        <v>253</v>
      </c>
      <c r="P3" s="7">
        <f>[20]Ibadan!R$9</f>
        <v>262</v>
      </c>
      <c r="Q3" s="7">
        <f>[20]Ibadan!S$9</f>
        <v>282</v>
      </c>
      <c r="R3" s="7">
        <f>[20]Ibadan!T$9</f>
        <v>301</v>
      </c>
      <c r="S3" s="7">
        <f>[20]Ibadan!U$9</f>
        <v>318</v>
      </c>
      <c r="T3" s="7">
        <f>[20]Ibadan!V$9</f>
        <v>337</v>
      </c>
      <c r="U3" s="7">
        <f>[20]Ibadan!W$9</f>
        <v>360</v>
      </c>
      <c r="V3" s="7">
        <f>[20]Ibadan!X$9</f>
        <v>378</v>
      </c>
      <c r="W3" s="7">
        <f>[20]Ibadan!Y$9</f>
        <v>395</v>
      </c>
      <c r="X3" s="7">
        <f>[20]Ibadan!Z$9</f>
        <v>410</v>
      </c>
      <c r="Y3" s="7">
        <f>[20]Ibadan!AA$9</f>
        <v>422</v>
      </c>
      <c r="Z3" s="7">
        <f>[20]Ibadan!AB$9</f>
        <v>438</v>
      </c>
      <c r="AA3" s="7">
        <f>[20]Ibadan!AC$9</f>
        <v>447</v>
      </c>
      <c r="AB3" s="7">
        <f>[20]Ibadan!AD$9</f>
        <v>464</v>
      </c>
      <c r="AC3" s="7">
        <f>[20]Ibadan!AE$9</f>
        <v>471</v>
      </c>
      <c r="AD3" s="250">
        <v>0.75</v>
      </c>
      <c r="AF3" s="7">
        <f>AB3</f>
        <v>464</v>
      </c>
      <c r="AG3" s="7">
        <f>AC3</f>
        <v>471</v>
      </c>
      <c r="AH3" s="7">
        <f t="shared" ref="AH3:BO3" si="1">ROUND(AG3*(1+AH2),)</f>
        <v>493</v>
      </c>
      <c r="AI3" s="7">
        <f t="shared" si="1"/>
        <v>516</v>
      </c>
      <c r="AJ3" s="9">
        <f t="shared" si="1"/>
        <v>540</v>
      </c>
      <c r="AK3" s="9">
        <f t="shared" si="1"/>
        <v>565</v>
      </c>
      <c r="AL3" s="9">
        <f t="shared" si="1"/>
        <v>591</v>
      </c>
      <c r="AM3" s="9">
        <f t="shared" si="1"/>
        <v>618</v>
      </c>
      <c r="AN3" s="9">
        <f t="shared" si="1"/>
        <v>647</v>
      </c>
      <c r="AO3" s="9">
        <f t="shared" si="1"/>
        <v>677</v>
      </c>
      <c r="AP3" s="9">
        <f t="shared" si="1"/>
        <v>708</v>
      </c>
      <c r="AQ3" s="9">
        <f t="shared" si="1"/>
        <v>741</v>
      </c>
      <c r="AR3" s="9">
        <f t="shared" si="1"/>
        <v>775</v>
      </c>
      <c r="AS3" s="9">
        <f t="shared" si="1"/>
        <v>811</v>
      </c>
      <c r="AT3" s="9">
        <f t="shared" si="1"/>
        <v>848</v>
      </c>
      <c r="AU3" s="9">
        <f t="shared" si="1"/>
        <v>887</v>
      </c>
      <c r="AV3" s="9">
        <f t="shared" si="1"/>
        <v>928</v>
      </c>
      <c r="AW3" s="9">
        <f t="shared" si="1"/>
        <v>971</v>
      </c>
      <c r="AX3" s="9">
        <f t="shared" si="1"/>
        <v>1016</v>
      </c>
      <c r="AY3" s="9">
        <f t="shared" si="1"/>
        <v>1063</v>
      </c>
      <c r="AZ3" s="9">
        <f t="shared" si="1"/>
        <v>1112</v>
      </c>
      <c r="BA3" s="9">
        <f t="shared" si="1"/>
        <v>1163</v>
      </c>
      <c r="BB3" s="9">
        <f t="shared" si="1"/>
        <v>1217</v>
      </c>
      <c r="BC3" s="9">
        <f t="shared" si="1"/>
        <v>1273</v>
      </c>
      <c r="BD3" s="9">
        <f t="shared" si="1"/>
        <v>1332</v>
      </c>
      <c r="BE3" s="9">
        <f t="shared" si="1"/>
        <v>1393</v>
      </c>
      <c r="BF3" s="9">
        <f t="shared" si="1"/>
        <v>1457</v>
      </c>
      <c r="BG3" s="9">
        <f t="shared" si="1"/>
        <v>1524</v>
      </c>
      <c r="BH3" s="9">
        <f t="shared" si="1"/>
        <v>1594</v>
      </c>
      <c r="BI3" s="9">
        <f t="shared" si="1"/>
        <v>1668</v>
      </c>
      <c r="BJ3" s="9">
        <f t="shared" si="1"/>
        <v>1745</v>
      </c>
      <c r="BK3" s="9">
        <f t="shared" si="1"/>
        <v>1826</v>
      </c>
      <c r="BL3" s="9">
        <f t="shared" si="1"/>
        <v>1910</v>
      </c>
      <c r="BM3" s="9">
        <f t="shared" si="1"/>
        <v>1998</v>
      </c>
      <c r="BN3" s="9">
        <f t="shared" si="1"/>
        <v>2090</v>
      </c>
      <c r="BO3" s="9">
        <f t="shared" si="1"/>
        <v>2186</v>
      </c>
    </row>
    <row r="4" spans="1:67" x14ac:dyDescent="0.25">
      <c r="B4" s="1" t="s">
        <v>98</v>
      </c>
      <c r="D4" s="240"/>
      <c r="E4" s="240"/>
      <c r="F4" s="240"/>
      <c r="G4" s="240"/>
      <c r="H4" s="240"/>
      <c r="I4" s="240"/>
      <c r="J4" s="240"/>
      <c r="K4" s="240"/>
      <c r="L4" s="240"/>
      <c r="M4" s="240"/>
      <c r="N4" s="240"/>
      <c r="O4" s="240"/>
      <c r="P4" s="240"/>
      <c r="Q4" s="240"/>
      <c r="R4" s="240"/>
      <c r="S4" s="240"/>
      <c r="T4" s="240"/>
      <c r="U4" s="240"/>
      <c r="V4" s="240"/>
      <c r="W4" s="240"/>
      <c r="X4" s="240"/>
      <c r="Y4" s="240"/>
      <c r="Z4" s="240"/>
      <c r="AA4" s="234">
        <f>RATE((COUNT($E$1:$O$1)),,-$D5,$O5)</f>
        <v>9.8461379906953E-2</v>
      </c>
      <c r="AB4" s="234">
        <f>RATE((COUNT($E$1:$O$1)),,-$D5,$O5)</f>
        <v>9.8461379906953E-2</v>
      </c>
      <c r="AC4" s="234">
        <f>RATE((COUNT($Q$1:$AC$1)),,-$P5,$AC5)</f>
        <v>3.6323939660198416E-2</v>
      </c>
      <c r="AF4" s="234"/>
      <c r="AG4" s="234"/>
      <c r="AH4" s="234"/>
      <c r="AI4" s="234"/>
    </row>
    <row r="5" spans="1:67" x14ac:dyDescent="0.25">
      <c r="B5" s="242" t="s">
        <v>137</v>
      </c>
      <c r="D5" s="243">
        <f>D12+D13</f>
        <v>21</v>
      </c>
      <c r="E5" s="243">
        <f>E12+E13</f>
        <v>25</v>
      </c>
      <c r="F5" s="243">
        <f>F12+F13</f>
        <v>29</v>
      </c>
      <c r="G5" s="243">
        <f>G12+G13</f>
        <v>36</v>
      </c>
      <c r="H5" s="243">
        <f t="shared" ref="H5:AC5" si="2">H12+H13</f>
        <v>44</v>
      </c>
      <c r="I5" s="243">
        <f t="shared" si="2"/>
        <v>47</v>
      </c>
      <c r="J5" s="243">
        <f t="shared" si="2"/>
        <v>51</v>
      </c>
      <c r="K5" s="243">
        <f t="shared" si="2"/>
        <v>55</v>
      </c>
      <c r="L5" s="243">
        <f t="shared" si="2"/>
        <v>57</v>
      </c>
      <c r="M5" s="243">
        <f t="shared" si="2"/>
        <v>60</v>
      </c>
      <c r="N5" s="243">
        <f t="shared" si="2"/>
        <v>61</v>
      </c>
      <c r="O5" s="243">
        <f t="shared" si="2"/>
        <v>59</v>
      </c>
      <c r="P5" s="243">
        <f t="shared" si="2"/>
        <v>61</v>
      </c>
      <c r="Q5" s="243">
        <f t="shared" si="2"/>
        <v>73</v>
      </c>
      <c r="R5" s="243">
        <f t="shared" si="2"/>
        <v>74</v>
      </c>
      <c r="S5" s="243">
        <f t="shared" si="2"/>
        <v>68</v>
      </c>
      <c r="T5" s="243">
        <f t="shared" si="2"/>
        <v>78</v>
      </c>
      <c r="U5" s="243">
        <f t="shared" si="2"/>
        <v>83</v>
      </c>
      <c r="V5" s="243">
        <f t="shared" si="2"/>
        <v>88</v>
      </c>
      <c r="W5" s="243">
        <f t="shared" si="2"/>
        <v>96</v>
      </c>
      <c r="X5" s="243">
        <f t="shared" si="2"/>
        <v>99</v>
      </c>
      <c r="Y5" s="243">
        <f t="shared" si="2"/>
        <v>95</v>
      </c>
      <c r="Z5" s="243">
        <f t="shared" si="2"/>
        <v>100</v>
      </c>
      <c r="AA5" s="243">
        <f t="shared" si="2"/>
        <v>103</v>
      </c>
      <c r="AB5" s="243">
        <f>AB12+AB13</f>
        <v>99</v>
      </c>
      <c r="AC5" s="243">
        <f t="shared" si="2"/>
        <v>97</v>
      </c>
      <c r="AF5" s="244">
        <f>SUM(AF12:AF13)</f>
        <v>99</v>
      </c>
      <c r="AG5" s="244">
        <f t="shared" ref="AG5:BO5" si="3">ROUND((AF12+AF13)*(1+AG6),)</f>
        <v>103</v>
      </c>
      <c r="AH5" s="244">
        <f t="shared" si="3"/>
        <v>101</v>
      </c>
      <c r="AI5" s="244">
        <f t="shared" si="3"/>
        <v>106</v>
      </c>
      <c r="AJ5" s="245">
        <f t="shared" si="3"/>
        <v>113</v>
      </c>
      <c r="AK5" s="245">
        <f t="shared" si="3"/>
        <v>94</v>
      </c>
      <c r="AL5" s="245">
        <f t="shared" si="3"/>
        <v>98</v>
      </c>
      <c r="AM5" s="245">
        <f t="shared" si="3"/>
        <v>102</v>
      </c>
      <c r="AN5" s="245">
        <f t="shared" si="3"/>
        <v>106</v>
      </c>
      <c r="AO5" s="245">
        <f t="shared" si="3"/>
        <v>110</v>
      </c>
      <c r="AP5" s="245">
        <f t="shared" si="3"/>
        <v>114</v>
      </c>
      <c r="AQ5" s="245">
        <f t="shared" si="3"/>
        <v>119</v>
      </c>
      <c r="AR5" s="245">
        <f t="shared" si="3"/>
        <v>124</v>
      </c>
      <c r="AS5" s="245">
        <f t="shared" si="3"/>
        <v>129</v>
      </c>
      <c r="AT5" s="245">
        <f t="shared" si="3"/>
        <v>134</v>
      </c>
      <c r="AU5" s="245">
        <f t="shared" si="3"/>
        <v>139</v>
      </c>
      <c r="AV5" s="245">
        <f t="shared" si="3"/>
        <v>145</v>
      </c>
      <c r="AW5" s="245">
        <f t="shared" si="3"/>
        <v>151</v>
      </c>
      <c r="AX5" s="245">
        <f t="shared" si="3"/>
        <v>157</v>
      </c>
      <c r="AY5" s="245">
        <f t="shared" si="3"/>
        <v>163</v>
      </c>
      <c r="AZ5" s="245">
        <f t="shared" si="3"/>
        <v>170</v>
      </c>
      <c r="BA5" s="245">
        <f t="shared" si="3"/>
        <v>177</v>
      </c>
      <c r="BB5" s="245">
        <f t="shared" si="3"/>
        <v>184</v>
      </c>
      <c r="BC5" s="245">
        <f t="shared" si="3"/>
        <v>191</v>
      </c>
      <c r="BD5" s="245">
        <f t="shared" si="3"/>
        <v>199</v>
      </c>
      <c r="BE5" s="245">
        <f t="shared" si="3"/>
        <v>207</v>
      </c>
      <c r="BF5" s="245">
        <f t="shared" si="3"/>
        <v>215</v>
      </c>
      <c r="BG5" s="245">
        <f t="shared" si="3"/>
        <v>224</v>
      </c>
      <c r="BH5" s="245">
        <f t="shared" si="3"/>
        <v>233</v>
      </c>
      <c r="BI5" s="245">
        <f t="shared" si="3"/>
        <v>242</v>
      </c>
      <c r="BJ5" s="245">
        <f t="shared" si="3"/>
        <v>252</v>
      </c>
      <c r="BK5" s="245">
        <f t="shared" si="3"/>
        <v>262</v>
      </c>
      <c r="BL5" s="245">
        <f t="shared" si="3"/>
        <v>272</v>
      </c>
      <c r="BM5" s="245">
        <f t="shared" si="3"/>
        <v>283</v>
      </c>
      <c r="BN5" s="245">
        <f t="shared" si="3"/>
        <v>294</v>
      </c>
      <c r="BO5" s="245">
        <f t="shared" si="3"/>
        <v>306</v>
      </c>
    </row>
    <row r="6" spans="1:67" x14ac:dyDescent="0.25">
      <c r="B6" s="246" t="s">
        <v>99</v>
      </c>
      <c r="C6" s="247"/>
      <c r="D6" s="248"/>
      <c r="E6" s="249">
        <f>RATE(1,,-D5,E5)</f>
        <v>0.19047619047619047</v>
      </c>
      <c r="F6" s="249">
        <f t="shared" ref="F6:AB6" si="4">RATE(1,,-E5,F5)</f>
        <v>0.15999999999999992</v>
      </c>
      <c r="G6" s="249">
        <f t="shared" si="4"/>
        <v>0.24137931034482765</v>
      </c>
      <c r="H6" s="249">
        <f t="shared" si="4"/>
        <v>0.22222222222222221</v>
      </c>
      <c r="I6" s="249">
        <f t="shared" si="4"/>
        <v>6.818181818181808E-2</v>
      </c>
      <c r="J6" s="249">
        <f t="shared" si="4"/>
        <v>8.5106382978723458E-2</v>
      </c>
      <c r="K6" s="249">
        <f t="shared" si="4"/>
        <v>7.8431372549019621E-2</v>
      </c>
      <c r="L6" s="249">
        <f t="shared" si="4"/>
        <v>3.6363636363636286E-2</v>
      </c>
      <c r="M6" s="249">
        <f t="shared" si="4"/>
        <v>5.2631578947368467E-2</v>
      </c>
      <c r="N6" s="249">
        <f t="shared" si="4"/>
        <v>1.6666666666666666E-2</v>
      </c>
      <c r="O6" s="249">
        <f t="shared" si="4"/>
        <v>-3.2786885245901627E-2</v>
      </c>
      <c r="P6" s="249">
        <f t="shared" si="4"/>
        <v>3.3898305084745825E-2</v>
      </c>
      <c r="Q6" s="249">
        <f t="shared" si="4"/>
        <v>0.19672131147541003</v>
      </c>
      <c r="R6" s="249">
        <f t="shared" si="4"/>
        <v>1.3698630136986316E-2</v>
      </c>
      <c r="S6" s="249">
        <f t="shared" si="4"/>
        <v>-8.108108108108103E-2</v>
      </c>
      <c r="T6" s="249">
        <f t="shared" si="4"/>
        <v>0.14705882352941188</v>
      </c>
      <c r="U6" s="249">
        <f t="shared" si="4"/>
        <v>6.4102564102564041E-2</v>
      </c>
      <c r="V6" s="249">
        <f t="shared" si="4"/>
        <v>6.0240963855421652E-2</v>
      </c>
      <c r="W6" s="249">
        <f t="shared" si="4"/>
        <v>9.0909090909090953E-2</v>
      </c>
      <c r="X6" s="249">
        <f t="shared" si="4"/>
        <v>3.1249999999999983E-2</v>
      </c>
      <c r="Y6" s="249">
        <f t="shared" si="4"/>
        <v>-4.0404040404040359E-2</v>
      </c>
      <c r="Z6" s="249">
        <f t="shared" si="4"/>
        <v>5.2631578947368363E-2</v>
      </c>
      <c r="AA6" s="249">
        <f t="shared" si="4"/>
        <v>3.0000000000000082E-2</v>
      </c>
      <c r="AB6" s="249">
        <f t="shared" si="4"/>
        <v>-3.8834951456310655E-2</v>
      </c>
      <c r="AC6" s="249">
        <f>RATE(1,,-AA5,AC5)</f>
        <v>-5.8252427184466035E-2</v>
      </c>
      <c r="AD6" s="250">
        <f>ANS_Metrics_Assumptions!E50</f>
        <v>0.04</v>
      </c>
      <c r="AF6" s="251">
        <f>AD6</f>
        <v>0.04</v>
      </c>
      <c r="AG6" s="251">
        <f>AF6</f>
        <v>0.04</v>
      </c>
      <c r="AH6" s="251">
        <f t="shared" ref="AH6:AW10" si="5">AG6</f>
        <v>0.04</v>
      </c>
      <c r="AI6" s="251">
        <f t="shared" si="5"/>
        <v>0.04</v>
      </c>
      <c r="AJ6" s="252">
        <f t="shared" si="5"/>
        <v>0.04</v>
      </c>
      <c r="AK6" s="252">
        <f t="shared" si="5"/>
        <v>0.04</v>
      </c>
      <c r="AL6" s="252">
        <f>AD6</f>
        <v>0.04</v>
      </c>
      <c r="AM6" s="252">
        <f t="shared" si="5"/>
        <v>0.04</v>
      </c>
      <c r="AN6" s="252">
        <f t="shared" si="5"/>
        <v>0.04</v>
      </c>
      <c r="AO6" s="252">
        <f t="shared" si="5"/>
        <v>0.04</v>
      </c>
      <c r="AP6" s="252">
        <f t="shared" si="5"/>
        <v>0.04</v>
      </c>
      <c r="AQ6" s="252">
        <f t="shared" si="5"/>
        <v>0.04</v>
      </c>
      <c r="AR6" s="252">
        <f t="shared" si="5"/>
        <v>0.04</v>
      </c>
      <c r="AS6" s="252">
        <f t="shared" si="5"/>
        <v>0.04</v>
      </c>
      <c r="AT6" s="252">
        <f t="shared" si="5"/>
        <v>0.04</v>
      </c>
      <c r="AU6" s="252">
        <f t="shared" si="5"/>
        <v>0.04</v>
      </c>
      <c r="AV6" s="252">
        <f t="shared" si="5"/>
        <v>0.04</v>
      </c>
      <c r="AW6" s="252">
        <f t="shared" si="5"/>
        <v>0.04</v>
      </c>
      <c r="AX6" s="252">
        <f t="shared" ref="AX6:BM10" si="6">AW6</f>
        <v>0.04</v>
      </c>
      <c r="AY6" s="252">
        <f t="shared" si="6"/>
        <v>0.04</v>
      </c>
      <c r="AZ6" s="252">
        <f t="shared" si="6"/>
        <v>0.04</v>
      </c>
      <c r="BA6" s="252">
        <f t="shared" si="6"/>
        <v>0.04</v>
      </c>
      <c r="BB6" s="252">
        <f t="shared" si="6"/>
        <v>0.04</v>
      </c>
      <c r="BC6" s="252">
        <f t="shared" si="6"/>
        <v>0.04</v>
      </c>
      <c r="BD6" s="252">
        <f t="shared" si="6"/>
        <v>0.04</v>
      </c>
      <c r="BE6" s="252">
        <f t="shared" si="6"/>
        <v>0.04</v>
      </c>
      <c r="BF6" s="252">
        <f t="shared" si="6"/>
        <v>0.04</v>
      </c>
      <c r="BG6" s="252">
        <f t="shared" si="6"/>
        <v>0.04</v>
      </c>
      <c r="BH6" s="252">
        <f t="shared" si="6"/>
        <v>0.04</v>
      </c>
      <c r="BI6" s="252">
        <f t="shared" si="6"/>
        <v>0.04</v>
      </c>
      <c r="BJ6" s="252">
        <f t="shared" si="6"/>
        <v>0.04</v>
      </c>
      <c r="BK6" s="252">
        <f t="shared" si="6"/>
        <v>0.04</v>
      </c>
      <c r="BL6" s="252">
        <f t="shared" si="6"/>
        <v>0.04</v>
      </c>
      <c r="BM6" s="252">
        <f t="shared" si="6"/>
        <v>0.04</v>
      </c>
      <c r="BN6" s="252">
        <f t="shared" ref="BN6:BO10" si="7">BM6</f>
        <v>0.04</v>
      </c>
      <c r="BO6" s="252">
        <f t="shared" si="7"/>
        <v>0.04</v>
      </c>
    </row>
    <row r="7" spans="1:67" x14ac:dyDescent="0.25">
      <c r="B7" s="246" t="s">
        <v>101</v>
      </c>
      <c r="C7" s="247"/>
      <c r="D7" s="253">
        <f>D13/D5</f>
        <v>0.14285714285714285</v>
      </c>
      <c r="E7" s="253">
        <f t="shared" ref="E7:AC7" si="8">E13/E5</f>
        <v>0.12</v>
      </c>
      <c r="F7" s="253">
        <f t="shared" si="8"/>
        <v>0.27586206896551724</v>
      </c>
      <c r="G7" s="253">
        <f t="shared" si="8"/>
        <v>0.1388888888888889</v>
      </c>
      <c r="H7" s="253">
        <f t="shared" si="8"/>
        <v>0.31818181818181818</v>
      </c>
      <c r="I7" s="253">
        <f t="shared" si="8"/>
        <v>0.27659574468085107</v>
      </c>
      <c r="J7" s="253">
        <f t="shared" si="8"/>
        <v>0.29411764705882354</v>
      </c>
      <c r="K7" s="253">
        <f t="shared" si="8"/>
        <v>0.12727272727272726</v>
      </c>
      <c r="L7" s="253">
        <f t="shared" si="8"/>
        <v>0.19298245614035087</v>
      </c>
      <c r="M7" s="253">
        <f t="shared" si="8"/>
        <v>0.25</v>
      </c>
      <c r="N7" s="253">
        <f t="shared" si="8"/>
        <v>0.21311475409836064</v>
      </c>
      <c r="O7" s="253">
        <f t="shared" si="8"/>
        <v>0.23728813559322035</v>
      </c>
      <c r="P7" s="253">
        <f t="shared" si="8"/>
        <v>9.8360655737704916E-2</v>
      </c>
      <c r="Q7" s="253">
        <f t="shared" si="8"/>
        <v>0.21917808219178081</v>
      </c>
      <c r="R7" s="253">
        <f t="shared" si="8"/>
        <v>0.24324324324324326</v>
      </c>
      <c r="S7" s="253">
        <f t="shared" si="8"/>
        <v>0.23529411764705882</v>
      </c>
      <c r="T7" s="253">
        <f t="shared" si="8"/>
        <v>0.20512820512820512</v>
      </c>
      <c r="U7" s="253">
        <f t="shared" si="8"/>
        <v>0.21686746987951808</v>
      </c>
      <c r="V7" s="253">
        <f t="shared" si="8"/>
        <v>0.19318181818181818</v>
      </c>
      <c r="W7" s="253">
        <f t="shared" si="8"/>
        <v>0.125</v>
      </c>
      <c r="X7" s="253">
        <f t="shared" si="8"/>
        <v>0.27272727272727271</v>
      </c>
      <c r="Y7" s="253">
        <f t="shared" si="8"/>
        <v>0.16842105263157894</v>
      </c>
      <c r="Z7" s="253">
        <f t="shared" si="8"/>
        <v>0.25</v>
      </c>
      <c r="AA7" s="253">
        <f t="shared" si="8"/>
        <v>0.1941747572815534</v>
      </c>
      <c r="AB7" s="253">
        <f>AB13/AB5</f>
        <v>0.22222222222222221</v>
      </c>
      <c r="AC7" s="253">
        <f t="shared" si="8"/>
        <v>0.20618556701030927</v>
      </c>
      <c r="AD7" s="250">
        <f>ANS_Metrics_Assumptions!E51</f>
        <v>0.2</v>
      </c>
      <c r="AF7" s="254">
        <f>AD7</f>
        <v>0.2</v>
      </c>
      <c r="AG7" s="254">
        <f>AF7</f>
        <v>0.2</v>
      </c>
      <c r="AH7" s="254">
        <f t="shared" si="5"/>
        <v>0.2</v>
      </c>
      <c r="AI7" s="254">
        <f t="shared" si="5"/>
        <v>0.2</v>
      </c>
      <c r="AJ7" s="252">
        <f t="shared" si="5"/>
        <v>0.2</v>
      </c>
      <c r="AK7" s="252">
        <f t="shared" si="5"/>
        <v>0.2</v>
      </c>
      <c r="AL7" s="252">
        <f>AD7</f>
        <v>0.2</v>
      </c>
      <c r="AM7" s="252">
        <f t="shared" si="5"/>
        <v>0.2</v>
      </c>
      <c r="AN7" s="252">
        <f t="shared" si="5"/>
        <v>0.2</v>
      </c>
      <c r="AO7" s="252">
        <f t="shared" si="5"/>
        <v>0.2</v>
      </c>
      <c r="AP7" s="252">
        <f t="shared" si="5"/>
        <v>0.2</v>
      </c>
      <c r="AQ7" s="252">
        <f t="shared" si="5"/>
        <v>0.2</v>
      </c>
      <c r="AR7" s="252">
        <f t="shared" si="5"/>
        <v>0.2</v>
      </c>
      <c r="AS7" s="252">
        <f t="shared" si="5"/>
        <v>0.2</v>
      </c>
      <c r="AT7" s="252">
        <f t="shared" si="5"/>
        <v>0.2</v>
      </c>
      <c r="AU7" s="252">
        <f t="shared" si="5"/>
        <v>0.2</v>
      </c>
      <c r="AV7" s="252">
        <f t="shared" si="5"/>
        <v>0.2</v>
      </c>
      <c r="AW7" s="252">
        <f t="shared" si="5"/>
        <v>0.2</v>
      </c>
      <c r="AX7" s="252">
        <f t="shared" si="6"/>
        <v>0.2</v>
      </c>
      <c r="AY7" s="252">
        <f t="shared" si="6"/>
        <v>0.2</v>
      </c>
      <c r="AZ7" s="252">
        <f t="shared" si="6"/>
        <v>0.2</v>
      </c>
      <c r="BA7" s="252">
        <f t="shared" si="6"/>
        <v>0.2</v>
      </c>
      <c r="BB7" s="252">
        <f t="shared" si="6"/>
        <v>0.2</v>
      </c>
      <c r="BC7" s="252">
        <f t="shared" si="6"/>
        <v>0.2</v>
      </c>
      <c r="BD7" s="252">
        <f t="shared" si="6"/>
        <v>0.2</v>
      </c>
      <c r="BE7" s="252">
        <f t="shared" si="6"/>
        <v>0.2</v>
      </c>
      <c r="BF7" s="252">
        <f t="shared" si="6"/>
        <v>0.2</v>
      </c>
      <c r="BG7" s="252">
        <f t="shared" si="6"/>
        <v>0.2</v>
      </c>
      <c r="BH7" s="252">
        <f t="shared" si="6"/>
        <v>0.2</v>
      </c>
      <c r="BI7" s="252">
        <f t="shared" si="6"/>
        <v>0.2</v>
      </c>
      <c r="BJ7" s="252">
        <f t="shared" si="6"/>
        <v>0.2</v>
      </c>
      <c r="BK7" s="252">
        <f t="shared" si="6"/>
        <v>0.2</v>
      </c>
      <c r="BL7" s="252">
        <f t="shared" si="6"/>
        <v>0.2</v>
      </c>
      <c r="BM7" s="252">
        <f t="shared" si="6"/>
        <v>0.2</v>
      </c>
      <c r="BN7" s="252">
        <f t="shared" si="7"/>
        <v>0.2</v>
      </c>
      <c r="BO7" s="252">
        <f t="shared" si="7"/>
        <v>0.2</v>
      </c>
    </row>
    <row r="8" spans="1:67" x14ac:dyDescent="0.25">
      <c r="B8" s="246" t="s">
        <v>133</v>
      </c>
      <c r="C8" s="247"/>
      <c r="D8" s="255">
        <f>D14/D12</f>
        <v>4.6111111111111107</v>
      </c>
      <c r="E8" s="255">
        <f t="shared" ref="E8:AC8" si="9">E14/E12</f>
        <v>4.7727272727272725</v>
      </c>
      <c r="F8" s="255">
        <f t="shared" si="9"/>
        <v>4.8571428571428568</v>
      </c>
      <c r="G8" s="255">
        <f t="shared" si="9"/>
        <v>4.580645161290323</v>
      </c>
      <c r="H8" s="255">
        <f t="shared" si="9"/>
        <v>4.666666666666667</v>
      </c>
      <c r="I8" s="255">
        <f t="shared" si="9"/>
        <v>5.2352941176470589</v>
      </c>
      <c r="J8" s="255">
        <f t="shared" si="9"/>
        <v>8.3055555555555554</v>
      </c>
      <c r="K8" s="255">
        <f t="shared" si="9"/>
        <v>8.1041666666666661</v>
      </c>
      <c r="L8" s="255">
        <f t="shared" si="9"/>
        <v>7.2608695652173916</v>
      </c>
      <c r="M8" s="255">
        <f t="shared" si="9"/>
        <v>8.6666666666666661</v>
      </c>
      <c r="N8" s="255">
        <f t="shared" si="9"/>
        <v>7.4375</v>
      </c>
      <c r="O8" s="255">
        <f t="shared" si="9"/>
        <v>8.1777777777777771</v>
      </c>
      <c r="P8" s="255">
        <f t="shared" si="9"/>
        <v>6.0545454545454547</v>
      </c>
      <c r="Q8" s="255">
        <f t="shared" si="9"/>
        <v>5.4385964912280702</v>
      </c>
      <c r="R8" s="255">
        <f t="shared" si="9"/>
        <v>11.892857142857142</v>
      </c>
      <c r="S8" s="255">
        <f t="shared" si="9"/>
        <v>6.9423076923076925</v>
      </c>
      <c r="T8" s="255">
        <f t="shared" si="9"/>
        <v>6.661290322580645</v>
      </c>
      <c r="U8" s="255">
        <f t="shared" si="9"/>
        <v>7.6461538461538465</v>
      </c>
      <c r="V8" s="255">
        <f t="shared" si="9"/>
        <v>9.1549295774647881</v>
      </c>
      <c r="W8" s="255">
        <f t="shared" si="9"/>
        <v>8.1666666666666661</v>
      </c>
      <c r="X8" s="255">
        <f t="shared" si="9"/>
        <v>12.861111111111111</v>
      </c>
      <c r="Y8" s="255">
        <f t="shared" si="9"/>
        <v>10.329113924050633</v>
      </c>
      <c r="Z8" s="255">
        <f t="shared" si="9"/>
        <v>9.56</v>
      </c>
      <c r="AA8" s="255">
        <f t="shared" si="9"/>
        <v>8.9277108433734949</v>
      </c>
      <c r="AB8" s="255">
        <f>AB14/AB12</f>
        <v>8.9220779220779214</v>
      </c>
      <c r="AC8" s="255">
        <f t="shared" si="9"/>
        <v>10.207792207792208</v>
      </c>
      <c r="AD8" s="256">
        <f>ANS_Metrics_Assumptions!E52</f>
        <v>8.8079096045197733</v>
      </c>
      <c r="AF8" s="257">
        <f>AD8</f>
        <v>8.8079096045197733</v>
      </c>
      <c r="AG8" s="257">
        <f>AF8</f>
        <v>8.8079096045197733</v>
      </c>
      <c r="AH8" s="257">
        <f t="shared" si="5"/>
        <v>8.8079096045197733</v>
      </c>
      <c r="AI8" s="257">
        <f t="shared" si="5"/>
        <v>8.8079096045197733</v>
      </c>
      <c r="AJ8" s="258">
        <f t="shared" si="5"/>
        <v>8.8079096045197733</v>
      </c>
      <c r="AK8" s="258">
        <f t="shared" si="5"/>
        <v>8.8079096045197733</v>
      </c>
      <c r="AL8" s="258">
        <f>AD8</f>
        <v>8.8079096045197733</v>
      </c>
      <c r="AM8" s="258">
        <f t="shared" si="5"/>
        <v>8.8079096045197733</v>
      </c>
      <c r="AN8" s="258">
        <f t="shared" si="5"/>
        <v>8.8079096045197733</v>
      </c>
      <c r="AO8" s="258">
        <f t="shared" si="5"/>
        <v>8.8079096045197733</v>
      </c>
      <c r="AP8" s="258">
        <f t="shared" si="5"/>
        <v>8.8079096045197733</v>
      </c>
      <c r="AQ8" s="258">
        <f t="shared" si="5"/>
        <v>8.8079096045197733</v>
      </c>
      <c r="AR8" s="258">
        <f t="shared" si="5"/>
        <v>8.8079096045197733</v>
      </c>
      <c r="AS8" s="258">
        <f t="shared" si="5"/>
        <v>8.8079096045197733</v>
      </c>
      <c r="AT8" s="258">
        <f t="shared" si="5"/>
        <v>8.8079096045197733</v>
      </c>
      <c r="AU8" s="258">
        <f t="shared" si="5"/>
        <v>8.8079096045197733</v>
      </c>
      <c r="AV8" s="258">
        <f t="shared" si="5"/>
        <v>8.8079096045197733</v>
      </c>
      <c r="AW8" s="258">
        <f t="shared" si="5"/>
        <v>8.8079096045197733</v>
      </c>
      <c r="AX8" s="258">
        <f t="shared" si="6"/>
        <v>8.8079096045197733</v>
      </c>
      <c r="AY8" s="258">
        <f t="shared" si="6"/>
        <v>8.8079096045197733</v>
      </c>
      <c r="AZ8" s="258">
        <f t="shared" si="6"/>
        <v>8.8079096045197733</v>
      </c>
      <c r="BA8" s="258">
        <f t="shared" si="6"/>
        <v>8.8079096045197733</v>
      </c>
      <c r="BB8" s="258">
        <f t="shared" si="6"/>
        <v>8.8079096045197733</v>
      </c>
      <c r="BC8" s="258">
        <f t="shared" si="6"/>
        <v>8.8079096045197733</v>
      </c>
      <c r="BD8" s="258">
        <f t="shared" si="6"/>
        <v>8.8079096045197733</v>
      </c>
      <c r="BE8" s="258">
        <f t="shared" si="6"/>
        <v>8.8079096045197733</v>
      </c>
      <c r="BF8" s="258">
        <f t="shared" si="6"/>
        <v>8.8079096045197733</v>
      </c>
      <c r="BG8" s="258">
        <f t="shared" si="6"/>
        <v>8.8079096045197733</v>
      </c>
      <c r="BH8" s="258">
        <f t="shared" si="6"/>
        <v>8.8079096045197733</v>
      </c>
      <c r="BI8" s="258">
        <f t="shared" si="6"/>
        <v>8.8079096045197733</v>
      </c>
      <c r="BJ8" s="258">
        <f t="shared" si="6"/>
        <v>8.8079096045197733</v>
      </c>
      <c r="BK8" s="258">
        <f t="shared" si="6"/>
        <v>8.8079096045197733</v>
      </c>
      <c r="BL8" s="258">
        <f t="shared" si="6"/>
        <v>8.8079096045197733</v>
      </c>
      <c r="BM8" s="258">
        <f t="shared" si="6"/>
        <v>8.8079096045197733</v>
      </c>
      <c r="BN8" s="258">
        <f t="shared" si="7"/>
        <v>8.8079096045197733</v>
      </c>
      <c r="BO8" s="258">
        <f t="shared" si="7"/>
        <v>8.8079096045197733</v>
      </c>
    </row>
    <row r="9" spans="1:67" x14ac:dyDescent="0.25">
      <c r="B9" s="246" t="s">
        <v>103</v>
      </c>
      <c r="C9" s="247"/>
      <c r="D9" s="259">
        <f t="shared" ref="D9:AA9" si="10">D17/D14</f>
        <v>0</v>
      </c>
      <c r="E9" s="259">
        <f t="shared" si="10"/>
        <v>0</v>
      </c>
      <c r="F9" s="259">
        <f t="shared" si="10"/>
        <v>0</v>
      </c>
      <c r="G9" s="259">
        <f t="shared" si="10"/>
        <v>0</v>
      </c>
      <c r="H9" s="259">
        <f t="shared" si="10"/>
        <v>0</v>
      </c>
      <c r="I9" s="259">
        <f t="shared" si="10"/>
        <v>0</v>
      </c>
      <c r="J9" s="259">
        <f t="shared" si="10"/>
        <v>0</v>
      </c>
      <c r="K9" s="259">
        <f t="shared" si="10"/>
        <v>0</v>
      </c>
      <c r="L9" s="259">
        <f t="shared" si="10"/>
        <v>0</v>
      </c>
      <c r="M9" s="259">
        <f t="shared" si="10"/>
        <v>0</v>
      </c>
      <c r="N9" s="259">
        <f t="shared" si="10"/>
        <v>0</v>
      </c>
      <c r="O9" s="259">
        <f t="shared" si="10"/>
        <v>0</v>
      </c>
      <c r="P9" s="259">
        <f t="shared" si="10"/>
        <v>0</v>
      </c>
      <c r="Q9" s="259">
        <f t="shared" si="10"/>
        <v>0</v>
      </c>
      <c r="R9" s="259">
        <f t="shared" si="10"/>
        <v>0</v>
      </c>
      <c r="S9" s="259">
        <f t="shared" si="10"/>
        <v>0</v>
      </c>
      <c r="T9" s="259">
        <f t="shared" si="10"/>
        <v>0</v>
      </c>
      <c r="U9" s="259">
        <f t="shared" si="10"/>
        <v>0</v>
      </c>
      <c r="V9" s="259">
        <f t="shared" si="10"/>
        <v>0</v>
      </c>
      <c r="W9" s="259">
        <f t="shared" si="10"/>
        <v>0</v>
      </c>
      <c r="X9" s="259">
        <f t="shared" si="10"/>
        <v>0</v>
      </c>
      <c r="Y9" s="259">
        <f t="shared" si="10"/>
        <v>0</v>
      </c>
      <c r="Z9" s="259">
        <f t="shared" si="10"/>
        <v>0</v>
      </c>
      <c r="AA9" s="259">
        <f t="shared" si="10"/>
        <v>0</v>
      </c>
      <c r="AB9" s="259">
        <f>AB17/AB14</f>
        <v>0</v>
      </c>
      <c r="AC9" s="259">
        <f>AC17/AC14</f>
        <v>0</v>
      </c>
      <c r="AD9" s="275">
        <f>SUM(V17:AC17)/SUM(V14:AC14)</f>
        <v>0</v>
      </c>
      <c r="AF9" s="261">
        <f>AD9</f>
        <v>0</v>
      </c>
      <c r="AG9" s="261">
        <f>AF9</f>
        <v>0</v>
      </c>
      <c r="AH9" s="261">
        <f t="shared" si="5"/>
        <v>0</v>
      </c>
      <c r="AI9" s="261">
        <f t="shared" si="5"/>
        <v>0</v>
      </c>
      <c r="AJ9" s="262">
        <f t="shared" si="5"/>
        <v>0</v>
      </c>
      <c r="AK9" s="262">
        <f t="shared" si="5"/>
        <v>0</v>
      </c>
      <c r="AL9" s="262">
        <f>AD9</f>
        <v>0</v>
      </c>
      <c r="AM9" s="262">
        <f t="shared" si="5"/>
        <v>0</v>
      </c>
      <c r="AN9" s="262">
        <f t="shared" si="5"/>
        <v>0</v>
      </c>
      <c r="AO9" s="262">
        <f t="shared" si="5"/>
        <v>0</v>
      </c>
      <c r="AP9" s="262">
        <f t="shared" si="5"/>
        <v>0</v>
      </c>
      <c r="AQ9" s="262">
        <f t="shared" si="5"/>
        <v>0</v>
      </c>
      <c r="AR9" s="262">
        <f t="shared" si="5"/>
        <v>0</v>
      </c>
      <c r="AS9" s="262">
        <f t="shared" si="5"/>
        <v>0</v>
      </c>
      <c r="AT9" s="262">
        <f t="shared" si="5"/>
        <v>0</v>
      </c>
      <c r="AU9" s="262">
        <f t="shared" si="5"/>
        <v>0</v>
      </c>
      <c r="AV9" s="262">
        <f t="shared" si="5"/>
        <v>0</v>
      </c>
      <c r="AW9" s="262">
        <f t="shared" si="5"/>
        <v>0</v>
      </c>
      <c r="AX9" s="262">
        <f t="shared" si="6"/>
        <v>0</v>
      </c>
      <c r="AY9" s="262">
        <f t="shared" si="6"/>
        <v>0</v>
      </c>
      <c r="AZ9" s="262">
        <f t="shared" si="6"/>
        <v>0</v>
      </c>
      <c r="BA9" s="262">
        <f t="shared" si="6"/>
        <v>0</v>
      </c>
      <c r="BB9" s="262">
        <f t="shared" si="6"/>
        <v>0</v>
      </c>
      <c r="BC9" s="262">
        <f t="shared" si="6"/>
        <v>0</v>
      </c>
      <c r="BD9" s="262">
        <f t="shared" si="6"/>
        <v>0</v>
      </c>
      <c r="BE9" s="262">
        <f t="shared" si="6"/>
        <v>0</v>
      </c>
      <c r="BF9" s="262">
        <f t="shared" si="6"/>
        <v>0</v>
      </c>
      <c r="BG9" s="262">
        <f t="shared" si="6"/>
        <v>0</v>
      </c>
      <c r="BH9" s="262">
        <f t="shared" si="6"/>
        <v>0</v>
      </c>
      <c r="BI9" s="262">
        <f t="shared" si="6"/>
        <v>0</v>
      </c>
      <c r="BJ9" s="262">
        <f t="shared" si="6"/>
        <v>0</v>
      </c>
      <c r="BK9" s="262">
        <f t="shared" si="6"/>
        <v>0</v>
      </c>
      <c r="BL9" s="262">
        <f t="shared" si="6"/>
        <v>0</v>
      </c>
      <c r="BM9" s="262">
        <f t="shared" si="6"/>
        <v>0</v>
      </c>
      <c r="BN9" s="262">
        <f t="shared" si="7"/>
        <v>0</v>
      </c>
      <c r="BO9" s="262">
        <f t="shared" si="7"/>
        <v>0</v>
      </c>
    </row>
    <row r="10" spans="1:67" x14ac:dyDescent="0.25">
      <c r="B10" s="246" t="s">
        <v>134</v>
      </c>
      <c r="C10" s="247"/>
      <c r="D10" s="253"/>
      <c r="E10" s="253"/>
      <c r="F10" s="253"/>
      <c r="G10" s="253"/>
      <c r="H10" s="253"/>
      <c r="I10" s="253"/>
      <c r="J10" s="253"/>
      <c r="K10" s="253"/>
      <c r="L10" s="253"/>
      <c r="M10" s="253"/>
      <c r="N10" s="253"/>
      <c r="O10" s="253"/>
      <c r="P10" s="253"/>
      <c r="Q10" s="253"/>
      <c r="R10" s="253"/>
      <c r="S10" s="253"/>
      <c r="T10" s="253"/>
      <c r="U10" s="253"/>
      <c r="V10" s="253"/>
      <c r="W10" s="253"/>
      <c r="X10" s="253"/>
      <c r="Y10" s="253"/>
      <c r="Z10" s="253"/>
      <c r="AA10" s="253"/>
      <c r="AB10" s="253"/>
      <c r="AC10" s="253"/>
      <c r="AD10" s="288">
        <v>0</v>
      </c>
      <c r="AF10" s="254">
        <f>AD10</f>
        <v>0</v>
      </c>
      <c r="AG10" s="254">
        <f>AF10</f>
        <v>0</v>
      </c>
      <c r="AH10" s="254">
        <f t="shared" si="5"/>
        <v>0</v>
      </c>
      <c r="AI10" s="254">
        <f t="shared" si="5"/>
        <v>0</v>
      </c>
      <c r="AJ10" s="254">
        <f t="shared" si="5"/>
        <v>0</v>
      </c>
      <c r="AK10" s="254">
        <f t="shared" si="5"/>
        <v>0</v>
      </c>
      <c r="AL10" s="254">
        <f>AD10</f>
        <v>0</v>
      </c>
      <c r="AM10" s="254">
        <f t="shared" si="5"/>
        <v>0</v>
      </c>
      <c r="AN10" s="254">
        <f t="shared" si="5"/>
        <v>0</v>
      </c>
      <c r="AO10" s="254">
        <f t="shared" si="5"/>
        <v>0</v>
      </c>
      <c r="AP10" s="254">
        <f t="shared" si="5"/>
        <v>0</v>
      </c>
      <c r="AQ10" s="254">
        <f t="shared" si="5"/>
        <v>0</v>
      </c>
      <c r="AR10" s="254">
        <f t="shared" si="5"/>
        <v>0</v>
      </c>
      <c r="AS10" s="254">
        <f t="shared" si="5"/>
        <v>0</v>
      </c>
      <c r="AT10" s="254">
        <f t="shared" si="5"/>
        <v>0</v>
      </c>
      <c r="AU10" s="254">
        <f t="shared" si="5"/>
        <v>0</v>
      </c>
      <c r="AV10" s="254">
        <f t="shared" si="5"/>
        <v>0</v>
      </c>
      <c r="AW10" s="254">
        <f t="shared" si="5"/>
        <v>0</v>
      </c>
      <c r="AX10" s="254">
        <f t="shared" si="6"/>
        <v>0</v>
      </c>
      <c r="AY10" s="254">
        <f t="shared" si="6"/>
        <v>0</v>
      </c>
      <c r="AZ10" s="254">
        <f t="shared" si="6"/>
        <v>0</v>
      </c>
      <c r="BA10" s="254">
        <f t="shared" si="6"/>
        <v>0</v>
      </c>
      <c r="BB10" s="254">
        <f t="shared" si="6"/>
        <v>0</v>
      </c>
      <c r="BC10" s="254">
        <f t="shared" si="6"/>
        <v>0</v>
      </c>
      <c r="BD10" s="254">
        <f t="shared" si="6"/>
        <v>0</v>
      </c>
      <c r="BE10" s="254">
        <f t="shared" si="6"/>
        <v>0</v>
      </c>
      <c r="BF10" s="254">
        <f t="shared" si="6"/>
        <v>0</v>
      </c>
      <c r="BG10" s="254">
        <f t="shared" si="6"/>
        <v>0</v>
      </c>
      <c r="BH10" s="254">
        <f t="shared" si="6"/>
        <v>0</v>
      </c>
      <c r="BI10" s="254">
        <f t="shared" si="6"/>
        <v>0</v>
      </c>
      <c r="BJ10" s="254">
        <f t="shared" si="6"/>
        <v>0</v>
      </c>
      <c r="BK10" s="254">
        <f t="shared" si="6"/>
        <v>0</v>
      </c>
      <c r="BL10" s="254">
        <f t="shared" si="6"/>
        <v>0</v>
      </c>
      <c r="BM10" s="254">
        <f t="shared" si="6"/>
        <v>0</v>
      </c>
      <c r="BN10" s="254">
        <f t="shared" si="7"/>
        <v>0</v>
      </c>
      <c r="BO10" s="254">
        <f t="shared" si="7"/>
        <v>0</v>
      </c>
    </row>
    <row r="12" spans="1:67" x14ac:dyDescent="0.25">
      <c r="B12" t="s">
        <v>267</v>
      </c>
      <c r="D12" s="7">
        <f>IF(VLOOKUP($B$4&amp;$B12,[20]Ibadan!$E:$AE,COLUMN(D$1)-2,FALSE)="NULL",0,VLOOKUP($B$4&amp;$B12,[20]Ibadan!$E:$AE,COLUMN(D$1)-2,FALSE))</f>
        <v>18</v>
      </c>
      <c r="E12" s="7">
        <f>IF(VLOOKUP($B$4&amp;$B12,[20]Ibadan!$E:$AE,COLUMN(E$1)-2,FALSE)="NULL",0,VLOOKUP($B$4&amp;$B12,[20]Ibadan!$E:$AE,COLUMN(E$1)-2,FALSE))</f>
        <v>22</v>
      </c>
      <c r="F12" s="7">
        <f>IF(VLOOKUP($B$4&amp;$B12,[20]Ibadan!$E:$AE,COLUMN(F$1)-2,FALSE)="NULL",0,VLOOKUP($B$4&amp;$B12,[20]Ibadan!$E:$AE,COLUMN(F$1)-2,FALSE))</f>
        <v>21</v>
      </c>
      <c r="G12" s="7">
        <f>IF(VLOOKUP($B$4&amp;$B12,[20]Ibadan!$E:$AE,COLUMN(G$1)-2,FALSE)="NULL",0,VLOOKUP($B$4&amp;$B12,[20]Ibadan!$E:$AE,COLUMN(G$1)-2,FALSE))</f>
        <v>31</v>
      </c>
      <c r="H12" s="7">
        <f>IF(VLOOKUP($B$4&amp;$B12,[20]Ibadan!$E:$AE,COLUMN(H$1)-2,FALSE)="NULL",0,VLOOKUP($B$4&amp;$B12,[20]Ibadan!$E:$AE,COLUMN(H$1)-2,FALSE))</f>
        <v>30</v>
      </c>
      <c r="I12" s="7">
        <f>IF(VLOOKUP($B$4&amp;$B12,[20]Ibadan!$E:$AE,COLUMN(I$1)-2,FALSE)="NULL",0,VLOOKUP($B$4&amp;$B12,[20]Ibadan!$E:$AE,COLUMN(I$1)-2,FALSE))</f>
        <v>34</v>
      </c>
      <c r="J12" s="7">
        <f>IF(VLOOKUP($B$4&amp;$B12,[20]Ibadan!$E:$AE,COLUMN(J$1)-2,FALSE)="NULL",0,VLOOKUP($B$4&amp;$B12,[20]Ibadan!$E:$AE,COLUMN(J$1)-2,FALSE))</f>
        <v>36</v>
      </c>
      <c r="K12" s="7">
        <f>IF(VLOOKUP($B$4&amp;$B12,[20]Ibadan!$E:$AE,COLUMN(K$1)-2,FALSE)="NULL",0,VLOOKUP($B$4&amp;$B12,[20]Ibadan!$E:$AE,COLUMN(K$1)-2,FALSE))</f>
        <v>48</v>
      </c>
      <c r="L12" s="7">
        <f>IF(VLOOKUP($B$4&amp;$B12,[20]Ibadan!$E:$AE,COLUMN(L$1)-2,FALSE)="NULL",0,VLOOKUP($B$4&amp;$B12,[20]Ibadan!$E:$AE,COLUMN(L$1)-2,FALSE))</f>
        <v>46</v>
      </c>
      <c r="M12" s="7">
        <f>IF(VLOOKUP($B$4&amp;$B12,[20]Ibadan!$E:$AE,COLUMN(M$1)-2,FALSE)="NULL",0,VLOOKUP($B$4&amp;$B12,[20]Ibadan!$E:$AE,COLUMN(M$1)-2,FALSE))</f>
        <v>45</v>
      </c>
      <c r="N12" s="7">
        <f>IF(VLOOKUP($B$4&amp;$B12,[20]Ibadan!$E:$AE,COLUMN(N$1)-2,FALSE)="NULL",0,VLOOKUP($B$4&amp;$B12,[20]Ibadan!$E:$AE,COLUMN(N$1)-2,FALSE))</f>
        <v>48</v>
      </c>
      <c r="O12" s="7">
        <f>IF(VLOOKUP($B$4&amp;$B12,[20]Ibadan!$E:$AE,COLUMN(O$1)-2,FALSE)="NULL",0,VLOOKUP($B$4&amp;$B12,[20]Ibadan!$E:$AE,COLUMN(O$1)-2,FALSE))</f>
        <v>45</v>
      </c>
      <c r="P12" s="7">
        <f>IF(VLOOKUP($B$4&amp;$B12,[20]Ibadan!$E:$AE,COLUMN(P$1)-2,FALSE)="NULL",0,VLOOKUP($B$4&amp;$B12,[20]Ibadan!$E:$AE,COLUMN(P$1)-2,FALSE))</f>
        <v>55</v>
      </c>
      <c r="Q12" s="7">
        <f>IF(VLOOKUP($B$4&amp;$B12,[20]Ibadan!$E:$AE,COLUMN(Q$1)-2,FALSE)="NULL",0,VLOOKUP($B$4&amp;$B12,[20]Ibadan!$E:$AE,COLUMN(Q$1)-2,FALSE))</f>
        <v>57</v>
      </c>
      <c r="R12" s="7">
        <f>IF(VLOOKUP($B$4&amp;$B12,[20]Ibadan!$E:$AE,COLUMN(R$1)-2,FALSE)="NULL",0,VLOOKUP($B$4&amp;$B12,[20]Ibadan!$E:$AE,COLUMN(R$1)-2,FALSE))</f>
        <v>56</v>
      </c>
      <c r="S12" s="7">
        <f>IF(VLOOKUP($B$4&amp;$B12,[20]Ibadan!$E:$AE,COLUMN(S$1)-2,FALSE)="NULL",0,VLOOKUP($B$4&amp;$B12,[20]Ibadan!$E:$AE,COLUMN(S$1)-2,FALSE))</f>
        <v>52</v>
      </c>
      <c r="T12" s="7">
        <f>IF(VLOOKUP($B$4&amp;$B12,[20]Ibadan!$E:$AE,COLUMN(T$1)-2,FALSE)="NULL",0,VLOOKUP($B$4&amp;$B12,[20]Ibadan!$E:$AE,COLUMN(T$1)-2,FALSE))</f>
        <v>62</v>
      </c>
      <c r="U12" s="7">
        <f>IF(VLOOKUP($B$4&amp;$B12,[20]Ibadan!$E:$AE,COLUMN(U$1)-2,FALSE)="NULL",0,VLOOKUP($B$4&amp;$B12,[20]Ibadan!$E:$AE,COLUMN(U$1)-2,FALSE))</f>
        <v>65</v>
      </c>
      <c r="V12" s="7">
        <f>IF(VLOOKUP($B$4&amp;$B12,[20]Ibadan!$E:$AE,COLUMN(V$1)-2,FALSE)="NULL",0,VLOOKUP($B$4&amp;$B12,[20]Ibadan!$E:$AE,COLUMN(V$1)-2,FALSE))</f>
        <v>71</v>
      </c>
      <c r="W12" s="7">
        <f>IF(VLOOKUP($B$4&amp;$B12,[20]Ibadan!$E:$AE,COLUMN(W$1)-2,FALSE)="NULL",0,VLOOKUP($B$4&amp;$B12,[20]Ibadan!$E:$AE,COLUMN(W$1)-2,FALSE))</f>
        <v>84</v>
      </c>
      <c r="X12" s="7">
        <f>IF(VLOOKUP($B$4&amp;$B12,[20]Ibadan!$E:$AE,COLUMN(X$1)-2,FALSE)="NULL",0,VLOOKUP($B$4&amp;$B12,[20]Ibadan!$E:$AE,COLUMN(X$1)-2,FALSE))</f>
        <v>72</v>
      </c>
      <c r="Y12" s="7">
        <f>IF(VLOOKUP($B$4&amp;$B12,[20]Ibadan!$E:$AE,COLUMN(Y$1)-2,FALSE)="NULL",0,VLOOKUP($B$4&amp;$B12,[20]Ibadan!$E:$AE,COLUMN(Y$1)-2,FALSE))</f>
        <v>79</v>
      </c>
      <c r="Z12" s="7">
        <f>IF(VLOOKUP($B$4&amp;$B12,[20]Ibadan!$E:$AE,COLUMN(Z$1)-2,FALSE)="NULL",0,VLOOKUP($B$4&amp;$B12,[20]Ibadan!$E:$AE,COLUMN(Z$1)-2,FALSE))</f>
        <v>75</v>
      </c>
      <c r="AA12" s="7">
        <f>IF(VLOOKUP($B$4&amp;$B12,[20]Ibadan!$E:$AE,COLUMN(AA$1)-2,FALSE)="NULL",0,VLOOKUP($B$4&amp;$B12,[20]Ibadan!$E:$AE,COLUMN(AA$1)-2,FALSE))</f>
        <v>83</v>
      </c>
      <c r="AB12" s="7">
        <f>IF(VLOOKUP($B$4&amp;$B12,[20]Ibadan!$E:$AE,COLUMN(AB$1)-2,FALSE)="NULL",0,VLOOKUP($B$4&amp;$B12,[20]Ibadan!$E:$AE,COLUMN(AB$1)-2,FALSE))</f>
        <v>77</v>
      </c>
      <c r="AC12" s="7">
        <f>IF(VLOOKUP($B$4&amp;$B12,[20]Ibadan!$E:$AE,COLUMN(AC$1)-2,FALSE)="NULL",0,VLOOKUP($B$4&amp;$B12,[20]Ibadan!$E:$AE,COLUMN(AC$1)-2,FALSE))</f>
        <v>77</v>
      </c>
      <c r="AF12" s="7">
        <f t="shared" ref="AF12:AG15" si="11">AB12</f>
        <v>77</v>
      </c>
      <c r="AG12" s="7">
        <f t="shared" si="11"/>
        <v>77</v>
      </c>
      <c r="AH12" s="7">
        <f>VLOOKUP($A$3&amp;$B$4&amp;$B12,'[14]Paga All'!$G$1:$J$3000,4,FALSE)</f>
        <v>87</v>
      </c>
      <c r="AI12" s="7">
        <f>VLOOKUP($A$3&amp;$B$4&amp;$B12,'[15]Paga all'!$F:$G,2,FALSE)</f>
        <v>79</v>
      </c>
      <c r="AJ12" s="7">
        <f>VLOOKUP($A$3&amp;$B$4&amp;$B12,'[16]Paga all'!$F$2:$G$1470,2,FALSE)</f>
        <v>56</v>
      </c>
      <c r="AK12" s="9">
        <f t="shared" ref="AK12:BO12" si="12">IF(ROUND((AJ12+AJ13)*(1+AK6),)&gt;=AK$3*$AD$3,AK$3*$AD$3*(1-AK7),ROUND((AJ12+AJ13)*(1+AK6),)-ROUND((AJ12+AJ13)*(1+AK6)*AK7,))</f>
        <v>75</v>
      </c>
      <c r="AL12" s="9">
        <f t="shared" si="12"/>
        <v>78</v>
      </c>
      <c r="AM12" s="9">
        <f t="shared" si="12"/>
        <v>82</v>
      </c>
      <c r="AN12" s="9">
        <f t="shared" si="12"/>
        <v>85</v>
      </c>
      <c r="AO12" s="9">
        <f t="shared" si="12"/>
        <v>88</v>
      </c>
      <c r="AP12" s="9">
        <f t="shared" si="12"/>
        <v>91</v>
      </c>
      <c r="AQ12" s="9">
        <f t="shared" si="12"/>
        <v>95</v>
      </c>
      <c r="AR12" s="9">
        <f t="shared" si="12"/>
        <v>99</v>
      </c>
      <c r="AS12" s="9">
        <f t="shared" si="12"/>
        <v>103</v>
      </c>
      <c r="AT12" s="9">
        <f t="shared" si="12"/>
        <v>107</v>
      </c>
      <c r="AU12" s="9">
        <f t="shared" si="12"/>
        <v>111</v>
      </c>
      <c r="AV12" s="9">
        <f t="shared" si="12"/>
        <v>116</v>
      </c>
      <c r="AW12" s="9">
        <f t="shared" si="12"/>
        <v>121</v>
      </c>
      <c r="AX12" s="9">
        <f t="shared" si="12"/>
        <v>126</v>
      </c>
      <c r="AY12" s="9">
        <f t="shared" si="12"/>
        <v>130</v>
      </c>
      <c r="AZ12" s="9">
        <f t="shared" si="12"/>
        <v>136</v>
      </c>
      <c r="BA12" s="9">
        <f t="shared" si="12"/>
        <v>142</v>
      </c>
      <c r="BB12" s="9">
        <f t="shared" si="12"/>
        <v>147</v>
      </c>
      <c r="BC12" s="9">
        <f t="shared" si="12"/>
        <v>153</v>
      </c>
      <c r="BD12" s="9">
        <f t="shared" si="12"/>
        <v>159</v>
      </c>
      <c r="BE12" s="9">
        <f t="shared" si="12"/>
        <v>166</v>
      </c>
      <c r="BF12" s="9">
        <f t="shared" si="12"/>
        <v>172</v>
      </c>
      <c r="BG12" s="9">
        <f t="shared" si="12"/>
        <v>179</v>
      </c>
      <c r="BH12" s="9">
        <f t="shared" si="12"/>
        <v>186</v>
      </c>
      <c r="BI12" s="9">
        <f t="shared" si="12"/>
        <v>194</v>
      </c>
      <c r="BJ12" s="9">
        <f t="shared" si="12"/>
        <v>202</v>
      </c>
      <c r="BK12" s="9">
        <f t="shared" si="12"/>
        <v>210</v>
      </c>
      <c r="BL12" s="9">
        <f t="shared" si="12"/>
        <v>218</v>
      </c>
      <c r="BM12" s="9">
        <f t="shared" si="12"/>
        <v>226</v>
      </c>
      <c r="BN12" s="9">
        <f t="shared" si="12"/>
        <v>235</v>
      </c>
      <c r="BO12" s="9">
        <f t="shared" si="12"/>
        <v>245</v>
      </c>
    </row>
    <row r="13" spans="1:67" x14ac:dyDescent="0.25">
      <c r="B13" s="263" t="s">
        <v>268</v>
      </c>
      <c r="D13" s="7">
        <f>IF(VLOOKUP($B$4&amp;$B13,[20]Ibadan!$E:$AE,COLUMN(D$1)-2,FALSE)="NULL",0,VLOOKUP($B$4&amp;$B13,[20]Ibadan!$E:$AE,COLUMN(D$1)-2,FALSE))</f>
        <v>3</v>
      </c>
      <c r="E13" s="7">
        <f>IF(VLOOKUP($B$4&amp;$B13,[20]Ibadan!$E:$AE,COLUMN(E$1)-2,FALSE)="NULL",0,VLOOKUP($B$4&amp;$B13,[20]Ibadan!$E:$AE,COLUMN(E$1)-2,FALSE))</f>
        <v>3</v>
      </c>
      <c r="F13" s="7">
        <f>IF(VLOOKUP($B$4&amp;$B13,[20]Ibadan!$E:$AE,COLUMN(F$1)-2,FALSE)="NULL",0,VLOOKUP($B$4&amp;$B13,[20]Ibadan!$E:$AE,COLUMN(F$1)-2,FALSE))</f>
        <v>8</v>
      </c>
      <c r="G13" s="7">
        <f>IF(VLOOKUP($B$4&amp;$B13,[20]Ibadan!$E:$AE,COLUMN(G$1)-2,FALSE)="NULL",0,VLOOKUP($B$4&amp;$B13,[20]Ibadan!$E:$AE,COLUMN(G$1)-2,FALSE))</f>
        <v>5</v>
      </c>
      <c r="H13" s="7">
        <f>IF(VLOOKUP($B$4&amp;$B13,[20]Ibadan!$E:$AE,COLUMN(H$1)-2,FALSE)="NULL",0,VLOOKUP($B$4&amp;$B13,[20]Ibadan!$E:$AE,COLUMN(H$1)-2,FALSE))</f>
        <v>14</v>
      </c>
      <c r="I13" s="7">
        <f>IF(VLOOKUP($B$4&amp;$B13,[20]Ibadan!$E:$AE,COLUMN(I$1)-2,FALSE)="NULL",0,VLOOKUP($B$4&amp;$B13,[20]Ibadan!$E:$AE,COLUMN(I$1)-2,FALSE))</f>
        <v>13</v>
      </c>
      <c r="J13" s="7">
        <f>IF(VLOOKUP($B$4&amp;$B13,[20]Ibadan!$E:$AE,COLUMN(J$1)-2,FALSE)="NULL",0,VLOOKUP($B$4&amp;$B13,[20]Ibadan!$E:$AE,COLUMN(J$1)-2,FALSE))</f>
        <v>15</v>
      </c>
      <c r="K13" s="7">
        <f>IF(VLOOKUP($B$4&amp;$B13,[20]Ibadan!$E:$AE,COLUMN(K$1)-2,FALSE)="NULL",0,VLOOKUP($B$4&amp;$B13,[20]Ibadan!$E:$AE,COLUMN(K$1)-2,FALSE))</f>
        <v>7</v>
      </c>
      <c r="L13" s="7">
        <f>IF(VLOOKUP($B$4&amp;$B13,[20]Ibadan!$E:$AE,COLUMN(L$1)-2,FALSE)="NULL",0,VLOOKUP($B$4&amp;$B13,[20]Ibadan!$E:$AE,COLUMN(L$1)-2,FALSE))</f>
        <v>11</v>
      </c>
      <c r="M13" s="7">
        <f>IF(VLOOKUP($B$4&amp;$B13,[20]Ibadan!$E:$AE,COLUMN(M$1)-2,FALSE)="NULL",0,VLOOKUP($B$4&amp;$B13,[20]Ibadan!$E:$AE,COLUMN(M$1)-2,FALSE))</f>
        <v>15</v>
      </c>
      <c r="N13" s="7">
        <f>IF(VLOOKUP($B$4&amp;$B13,[20]Ibadan!$E:$AE,COLUMN(N$1)-2,FALSE)="NULL",0,VLOOKUP($B$4&amp;$B13,[20]Ibadan!$E:$AE,COLUMN(N$1)-2,FALSE))</f>
        <v>13</v>
      </c>
      <c r="O13" s="7">
        <f>IF(VLOOKUP($B$4&amp;$B13,[20]Ibadan!$E:$AE,COLUMN(O$1)-2,FALSE)="NULL",0,VLOOKUP($B$4&amp;$B13,[20]Ibadan!$E:$AE,COLUMN(O$1)-2,FALSE))</f>
        <v>14</v>
      </c>
      <c r="P13" s="7">
        <f>IF(VLOOKUP($B$4&amp;$B13,[20]Ibadan!$E:$AE,COLUMN(P$1)-2,FALSE)="NULL",0,VLOOKUP($B$4&amp;$B13,[20]Ibadan!$E:$AE,COLUMN(P$1)-2,FALSE))</f>
        <v>6</v>
      </c>
      <c r="Q13" s="7">
        <f>IF(VLOOKUP($B$4&amp;$B13,[20]Ibadan!$E:$AE,COLUMN(Q$1)-2,FALSE)="NULL",0,VLOOKUP($B$4&amp;$B13,[20]Ibadan!$E:$AE,COLUMN(Q$1)-2,FALSE))</f>
        <v>16</v>
      </c>
      <c r="R13" s="7">
        <f>IF(VLOOKUP($B$4&amp;$B13,[20]Ibadan!$E:$AE,COLUMN(R$1)-2,FALSE)="NULL",0,VLOOKUP($B$4&amp;$B13,[20]Ibadan!$E:$AE,COLUMN(R$1)-2,FALSE))</f>
        <v>18</v>
      </c>
      <c r="S13" s="7">
        <f>IF(VLOOKUP($B$4&amp;$B13,[20]Ibadan!$E:$AE,COLUMN(S$1)-2,FALSE)="NULL",0,VLOOKUP($B$4&amp;$B13,[20]Ibadan!$E:$AE,COLUMN(S$1)-2,FALSE))</f>
        <v>16</v>
      </c>
      <c r="T13" s="7">
        <f>IF(VLOOKUP($B$4&amp;$B13,[20]Ibadan!$E:$AE,COLUMN(T$1)-2,FALSE)="NULL",0,VLOOKUP($B$4&amp;$B13,[20]Ibadan!$E:$AE,COLUMN(T$1)-2,FALSE))</f>
        <v>16</v>
      </c>
      <c r="U13" s="7">
        <f>IF(VLOOKUP($B$4&amp;$B13,[20]Ibadan!$E:$AE,COLUMN(U$1)-2,FALSE)="NULL",0,VLOOKUP($B$4&amp;$B13,[20]Ibadan!$E:$AE,COLUMN(U$1)-2,FALSE))</f>
        <v>18</v>
      </c>
      <c r="V13" s="7">
        <f>IF(VLOOKUP($B$4&amp;$B13,[20]Ibadan!$E:$AE,COLUMN(V$1)-2,FALSE)="NULL",0,VLOOKUP($B$4&amp;$B13,[20]Ibadan!$E:$AE,COLUMN(V$1)-2,FALSE))</f>
        <v>17</v>
      </c>
      <c r="W13" s="7">
        <f>IF(VLOOKUP($B$4&amp;$B13,[20]Ibadan!$E:$AE,COLUMN(W$1)-2,FALSE)="NULL",0,VLOOKUP($B$4&amp;$B13,[20]Ibadan!$E:$AE,COLUMN(W$1)-2,FALSE))</f>
        <v>12</v>
      </c>
      <c r="X13" s="7">
        <f>IF(VLOOKUP($B$4&amp;$B13,[20]Ibadan!$E:$AE,COLUMN(X$1)-2,FALSE)="NULL",0,VLOOKUP($B$4&amp;$B13,[20]Ibadan!$E:$AE,COLUMN(X$1)-2,FALSE))</f>
        <v>27</v>
      </c>
      <c r="Y13" s="7">
        <f>IF(VLOOKUP($B$4&amp;$B13,[20]Ibadan!$E:$AE,COLUMN(Y$1)-2,FALSE)="NULL",0,VLOOKUP($B$4&amp;$B13,[20]Ibadan!$E:$AE,COLUMN(Y$1)-2,FALSE))</f>
        <v>16</v>
      </c>
      <c r="Z13" s="7">
        <f>IF(VLOOKUP($B$4&amp;$B13,[20]Ibadan!$E:$AE,COLUMN(Z$1)-2,FALSE)="NULL",0,VLOOKUP($B$4&amp;$B13,[20]Ibadan!$E:$AE,COLUMN(Z$1)-2,FALSE))</f>
        <v>25</v>
      </c>
      <c r="AA13" s="7">
        <f>IF(VLOOKUP($B$4&amp;$B13,[20]Ibadan!$E:$AE,COLUMN(AA$1)-2,FALSE)="NULL",0,VLOOKUP($B$4&amp;$B13,[20]Ibadan!$E:$AE,COLUMN(AA$1)-2,FALSE))</f>
        <v>20</v>
      </c>
      <c r="AB13" s="7">
        <f>IF(VLOOKUP($B$4&amp;$B13,[20]Ibadan!$E:$AE,COLUMN(AB$1)-2,FALSE)="NULL",0,VLOOKUP($B$4&amp;$B13,[20]Ibadan!$E:$AE,COLUMN(AB$1)-2,FALSE))</f>
        <v>22</v>
      </c>
      <c r="AC13" s="7">
        <f>IF(VLOOKUP($B$4&amp;$B13,[20]Ibadan!$E:$AE,COLUMN(AC$1)-2,FALSE)="NULL",0,VLOOKUP($B$4&amp;$B13,[20]Ibadan!$E:$AE,COLUMN(AC$1)-2,FALSE))</f>
        <v>20</v>
      </c>
      <c r="AF13" s="7">
        <f t="shared" si="11"/>
        <v>22</v>
      </c>
      <c r="AG13" s="7">
        <f t="shared" si="11"/>
        <v>20</v>
      </c>
      <c r="AH13" s="7">
        <f>VLOOKUP($A$3&amp;$B$4&amp;$B13,'[14]Paga All'!$G$1:$J$3000,4,FALSE)</f>
        <v>15</v>
      </c>
      <c r="AI13" s="7">
        <f>VLOOKUP($A$3&amp;$B$4&amp;$B13,'[15]Paga all'!$F:$G,2,FALSE)</f>
        <v>30</v>
      </c>
      <c r="AJ13" s="7">
        <f>VLOOKUP($A$3&amp;$B$4&amp;$B13,'[16]Paga all'!$F$2:$G$1470,2,FALSE)</f>
        <v>34</v>
      </c>
      <c r="AK13" s="9">
        <f t="shared" ref="AK13:BO13" si="13">IF(ROUND((AJ12+AJ13)*(1+AK6),)&gt;=AK$3*$AD$3,AK$3*$AD$3*AK7,ROUND((AJ12+AJ13)*(1+AK6),)-AK12)</f>
        <v>19</v>
      </c>
      <c r="AL13" s="9">
        <f t="shared" si="13"/>
        <v>20</v>
      </c>
      <c r="AM13" s="9">
        <f t="shared" si="13"/>
        <v>20</v>
      </c>
      <c r="AN13" s="9">
        <f t="shared" si="13"/>
        <v>21</v>
      </c>
      <c r="AO13" s="9">
        <f t="shared" si="13"/>
        <v>22</v>
      </c>
      <c r="AP13" s="9">
        <f t="shared" si="13"/>
        <v>23</v>
      </c>
      <c r="AQ13" s="9">
        <f t="shared" si="13"/>
        <v>24</v>
      </c>
      <c r="AR13" s="9">
        <f t="shared" si="13"/>
        <v>25</v>
      </c>
      <c r="AS13" s="9">
        <f t="shared" si="13"/>
        <v>26</v>
      </c>
      <c r="AT13" s="9">
        <f t="shared" si="13"/>
        <v>27</v>
      </c>
      <c r="AU13" s="9">
        <f t="shared" si="13"/>
        <v>28</v>
      </c>
      <c r="AV13" s="9">
        <f t="shared" si="13"/>
        <v>29</v>
      </c>
      <c r="AW13" s="9">
        <f t="shared" si="13"/>
        <v>30</v>
      </c>
      <c r="AX13" s="9">
        <f t="shared" si="13"/>
        <v>31</v>
      </c>
      <c r="AY13" s="9">
        <f t="shared" si="13"/>
        <v>33</v>
      </c>
      <c r="AZ13" s="9">
        <f t="shared" si="13"/>
        <v>34</v>
      </c>
      <c r="BA13" s="9">
        <f t="shared" si="13"/>
        <v>35</v>
      </c>
      <c r="BB13" s="9">
        <f t="shared" si="13"/>
        <v>37</v>
      </c>
      <c r="BC13" s="9">
        <f t="shared" si="13"/>
        <v>38</v>
      </c>
      <c r="BD13" s="9">
        <f t="shared" si="13"/>
        <v>40</v>
      </c>
      <c r="BE13" s="9">
        <f t="shared" si="13"/>
        <v>41</v>
      </c>
      <c r="BF13" s="9">
        <f t="shared" si="13"/>
        <v>43</v>
      </c>
      <c r="BG13" s="9">
        <f t="shared" si="13"/>
        <v>45</v>
      </c>
      <c r="BH13" s="9">
        <f t="shared" si="13"/>
        <v>47</v>
      </c>
      <c r="BI13" s="9">
        <f t="shared" si="13"/>
        <v>48</v>
      </c>
      <c r="BJ13" s="9">
        <f t="shared" si="13"/>
        <v>50</v>
      </c>
      <c r="BK13" s="9">
        <f t="shared" si="13"/>
        <v>52</v>
      </c>
      <c r="BL13" s="9">
        <f t="shared" si="13"/>
        <v>54</v>
      </c>
      <c r="BM13" s="9">
        <f t="shared" si="13"/>
        <v>57</v>
      </c>
      <c r="BN13" s="9">
        <f t="shared" si="13"/>
        <v>59</v>
      </c>
      <c r="BO13" s="9">
        <f t="shared" si="13"/>
        <v>61</v>
      </c>
    </row>
    <row r="14" spans="1:67" x14ac:dyDescent="0.25">
      <c r="B14" t="s">
        <v>269</v>
      </c>
      <c r="D14" s="7">
        <f>IF(VLOOKUP($B$4&amp;$B14,[20]Ibadan!$E:$AE,COLUMN(D$1)-2,FALSE)="NULL",0,VLOOKUP($B$4&amp;$B14,[20]Ibadan!$E:$AE,COLUMN(D$1)-2,FALSE))</f>
        <v>83</v>
      </c>
      <c r="E14" s="7">
        <f>IF(VLOOKUP($B$4&amp;$B14,[20]Ibadan!$E:$AE,COLUMN(E$1)-2,FALSE)="NULL",0,VLOOKUP($B$4&amp;$B14,[20]Ibadan!$E:$AE,COLUMN(E$1)-2,FALSE))</f>
        <v>105</v>
      </c>
      <c r="F14" s="7">
        <f>IF(VLOOKUP($B$4&amp;$B14,[20]Ibadan!$E:$AE,COLUMN(F$1)-2,FALSE)="NULL",0,VLOOKUP($B$4&amp;$B14,[20]Ibadan!$E:$AE,COLUMN(F$1)-2,FALSE))</f>
        <v>102</v>
      </c>
      <c r="G14" s="7">
        <f>IF(VLOOKUP($B$4&amp;$B14,[20]Ibadan!$E:$AE,COLUMN(G$1)-2,FALSE)="NULL",0,VLOOKUP($B$4&amp;$B14,[20]Ibadan!$E:$AE,COLUMN(G$1)-2,FALSE))</f>
        <v>142</v>
      </c>
      <c r="H14" s="7">
        <f>IF(VLOOKUP($B$4&amp;$B14,[20]Ibadan!$E:$AE,COLUMN(H$1)-2,FALSE)="NULL",0,VLOOKUP($B$4&amp;$B14,[20]Ibadan!$E:$AE,COLUMN(H$1)-2,FALSE))</f>
        <v>140</v>
      </c>
      <c r="I14" s="7">
        <f>IF(VLOOKUP($B$4&amp;$B14,[20]Ibadan!$E:$AE,COLUMN(I$1)-2,FALSE)="NULL",0,VLOOKUP($B$4&amp;$B14,[20]Ibadan!$E:$AE,COLUMN(I$1)-2,FALSE))</f>
        <v>178</v>
      </c>
      <c r="J14" s="7">
        <f>IF(VLOOKUP($B$4&amp;$B14,[20]Ibadan!$E:$AE,COLUMN(J$1)-2,FALSE)="NULL",0,VLOOKUP($B$4&amp;$B14,[20]Ibadan!$E:$AE,COLUMN(J$1)-2,FALSE))</f>
        <v>299</v>
      </c>
      <c r="K14" s="7">
        <f>IF(VLOOKUP($B$4&amp;$B14,[20]Ibadan!$E:$AE,COLUMN(K$1)-2,FALSE)="NULL",0,VLOOKUP($B$4&amp;$B14,[20]Ibadan!$E:$AE,COLUMN(K$1)-2,FALSE))</f>
        <v>389</v>
      </c>
      <c r="L14" s="7">
        <f>IF(VLOOKUP($B$4&amp;$B14,[20]Ibadan!$E:$AE,COLUMN(L$1)-2,FALSE)="NULL",0,VLOOKUP($B$4&amp;$B14,[20]Ibadan!$E:$AE,COLUMN(L$1)-2,FALSE))</f>
        <v>334</v>
      </c>
      <c r="M14" s="7">
        <f>IF(VLOOKUP($B$4&amp;$B14,[20]Ibadan!$E:$AE,COLUMN(M$1)-2,FALSE)="NULL",0,VLOOKUP($B$4&amp;$B14,[20]Ibadan!$E:$AE,COLUMN(M$1)-2,FALSE))</f>
        <v>390</v>
      </c>
      <c r="N14" s="7">
        <f>IF(VLOOKUP($B$4&amp;$B14,[20]Ibadan!$E:$AE,COLUMN(N$1)-2,FALSE)="NULL",0,VLOOKUP($B$4&amp;$B14,[20]Ibadan!$E:$AE,COLUMN(N$1)-2,FALSE))</f>
        <v>357</v>
      </c>
      <c r="O14" s="7">
        <f>IF(VLOOKUP($B$4&amp;$B14,[20]Ibadan!$E:$AE,COLUMN(O$1)-2,FALSE)="NULL",0,VLOOKUP($B$4&amp;$B14,[20]Ibadan!$E:$AE,COLUMN(O$1)-2,FALSE))</f>
        <v>368</v>
      </c>
      <c r="P14" s="7">
        <f>IF(VLOOKUP($B$4&amp;$B14,[20]Ibadan!$E:$AE,COLUMN(P$1)-2,FALSE)="NULL",0,VLOOKUP($B$4&amp;$B14,[20]Ibadan!$E:$AE,COLUMN(P$1)-2,FALSE))</f>
        <v>333</v>
      </c>
      <c r="Q14" s="7">
        <f>IF(VLOOKUP($B$4&amp;$B14,[20]Ibadan!$E:$AE,COLUMN(Q$1)-2,FALSE)="NULL",0,VLOOKUP($B$4&amp;$B14,[20]Ibadan!$E:$AE,COLUMN(Q$1)-2,FALSE))</f>
        <v>310</v>
      </c>
      <c r="R14" s="7">
        <f>IF(VLOOKUP($B$4&amp;$B14,[20]Ibadan!$E:$AE,COLUMN(R$1)-2,FALSE)="NULL",0,VLOOKUP($B$4&amp;$B14,[20]Ibadan!$E:$AE,COLUMN(R$1)-2,FALSE))</f>
        <v>666</v>
      </c>
      <c r="S14" s="7">
        <f>IF(VLOOKUP($B$4&amp;$B14,[20]Ibadan!$E:$AE,COLUMN(S$1)-2,FALSE)="NULL",0,VLOOKUP($B$4&amp;$B14,[20]Ibadan!$E:$AE,COLUMN(S$1)-2,FALSE))</f>
        <v>361</v>
      </c>
      <c r="T14" s="7">
        <f>IF(VLOOKUP($B$4&amp;$B14,[20]Ibadan!$E:$AE,COLUMN(T$1)-2,FALSE)="NULL",0,VLOOKUP($B$4&amp;$B14,[20]Ibadan!$E:$AE,COLUMN(T$1)-2,FALSE))</f>
        <v>413</v>
      </c>
      <c r="U14" s="7">
        <f>IF(VLOOKUP($B$4&amp;$B14,[20]Ibadan!$E:$AE,COLUMN(U$1)-2,FALSE)="NULL",0,VLOOKUP($B$4&amp;$B14,[20]Ibadan!$E:$AE,COLUMN(U$1)-2,FALSE))</f>
        <v>497</v>
      </c>
      <c r="V14" s="7">
        <f>IF(VLOOKUP($B$4&amp;$B14,[20]Ibadan!$E:$AE,COLUMN(V$1)-2,FALSE)="NULL",0,VLOOKUP($B$4&amp;$B14,[20]Ibadan!$E:$AE,COLUMN(V$1)-2,FALSE))</f>
        <v>650</v>
      </c>
      <c r="W14" s="7">
        <f>IF(VLOOKUP($B$4&amp;$B14,[20]Ibadan!$E:$AE,COLUMN(W$1)-2,FALSE)="NULL",0,VLOOKUP($B$4&amp;$B14,[20]Ibadan!$E:$AE,COLUMN(W$1)-2,FALSE))</f>
        <v>686</v>
      </c>
      <c r="X14" s="7">
        <f>IF(VLOOKUP($B$4&amp;$B14,[20]Ibadan!$E:$AE,COLUMN(X$1)-2,FALSE)="NULL",0,VLOOKUP($B$4&amp;$B14,[20]Ibadan!$E:$AE,COLUMN(X$1)-2,FALSE))</f>
        <v>926</v>
      </c>
      <c r="Y14" s="7">
        <f>IF(VLOOKUP($B$4&amp;$B14,[20]Ibadan!$E:$AE,COLUMN(Y$1)-2,FALSE)="NULL",0,VLOOKUP($B$4&amp;$B14,[20]Ibadan!$E:$AE,COLUMN(Y$1)-2,FALSE))</f>
        <v>816</v>
      </c>
      <c r="Z14" s="7">
        <f>IF(VLOOKUP($B$4&amp;$B14,[20]Ibadan!$E:$AE,COLUMN(Z$1)-2,FALSE)="NULL",0,VLOOKUP($B$4&amp;$B14,[20]Ibadan!$E:$AE,COLUMN(Z$1)-2,FALSE))</f>
        <v>717</v>
      </c>
      <c r="AA14" s="7">
        <f>IF(VLOOKUP($B$4&amp;$B14,[20]Ibadan!$E:$AE,COLUMN(AA$1)-2,FALSE)="NULL",0,VLOOKUP($B$4&amp;$B14,[20]Ibadan!$E:$AE,COLUMN(AA$1)-2,FALSE))</f>
        <v>741</v>
      </c>
      <c r="AB14" s="7">
        <f>IF(VLOOKUP($B$4&amp;$B14,[20]Ibadan!$E:$AE,COLUMN(AB$1)-2,FALSE)="NULL",0,VLOOKUP($B$4&amp;$B14,[20]Ibadan!$E:$AE,COLUMN(AB$1)-2,FALSE))</f>
        <v>687</v>
      </c>
      <c r="AC14" s="7">
        <f>IF(VLOOKUP($B$4&amp;$B14,[20]Ibadan!$E:$AE,COLUMN(AC$1)-2,FALSE)="NULL",0,VLOOKUP($B$4&amp;$B14,[20]Ibadan!$E:$AE,COLUMN(AC$1)-2,FALSE))</f>
        <v>786</v>
      </c>
      <c r="AF14" s="7">
        <f t="shared" si="11"/>
        <v>687</v>
      </c>
      <c r="AG14" s="7">
        <f t="shared" si="11"/>
        <v>786</v>
      </c>
      <c r="AH14" s="7">
        <f>VLOOKUP($A$3&amp;$B$4&amp;$B14,'[14]Paga All'!$G$1:$J$3000,4,FALSE)</f>
        <v>982</v>
      </c>
      <c r="AI14" s="7">
        <f>VLOOKUP($A$3&amp;$B$4&amp;$B14,'[15]Paga all'!$F:$G,2,FALSE)</f>
        <v>582</v>
      </c>
      <c r="AJ14" s="7">
        <f>VLOOKUP($A$3&amp;$B$4&amp;$B14,'[16]Paga all'!$F$2:$G$1470,2,FALSE)</f>
        <v>417</v>
      </c>
      <c r="AK14" s="9">
        <f t="shared" ref="AK14:BO14" si="14">ROUND(AK12*AK8,)</f>
        <v>661</v>
      </c>
      <c r="AL14" s="9">
        <f t="shared" si="14"/>
        <v>687</v>
      </c>
      <c r="AM14" s="9">
        <f t="shared" si="14"/>
        <v>722</v>
      </c>
      <c r="AN14" s="9">
        <f t="shared" si="14"/>
        <v>749</v>
      </c>
      <c r="AO14" s="9">
        <f t="shared" si="14"/>
        <v>775</v>
      </c>
      <c r="AP14" s="9">
        <f t="shared" si="14"/>
        <v>802</v>
      </c>
      <c r="AQ14" s="9">
        <f t="shared" si="14"/>
        <v>837</v>
      </c>
      <c r="AR14" s="9">
        <f t="shared" si="14"/>
        <v>872</v>
      </c>
      <c r="AS14" s="9">
        <f t="shared" si="14"/>
        <v>907</v>
      </c>
      <c r="AT14" s="9">
        <f t="shared" si="14"/>
        <v>942</v>
      </c>
      <c r="AU14" s="9">
        <f t="shared" si="14"/>
        <v>978</v>
      </c>
      <c r="AV14" s="9">
        <f t="shared" si="14"/>
        <v>1022</v>
      </c>
      <c r="AW14" s="9">
        <f t="shared" si="14"/>
        <v>1066</v>
      </c>
      <c r="AX14" s="9">
        <f t="shared" si="14"/>
        <v>1110</v>
      </c>
      <c r="AY14" s="9">
        <f t="shared" si="14"/>
        <v>1145</v>
      </c>
      <c r="AZ14" s="9">
        <f t="shared" si="14"/>
        <v>1198</v>
      </c>
      <c r="BA14" s="9">
        <f t="shared" si="14"/>
        <v>1251</v>
      </c>
      <c r="BB14" s="9">
        <f t="shared" si="14"/>
        <v>1295</v>
      </c>
      <c r="BC14" s="9">
        <f t="shared" si="14"/>
        <v>1348</v>
      </c>
      <c r="BD14" s="9">
        <f t="shared" si="14"/>
        <v>1400</v>
      </c>
      <c r="BE14" s="9">
        <f t="shared" si="14"/>
        <v>1462</v>
      </c>
      <c r="BF14" s="9">
        <f t="shared" si="14"/>
        <v>1515</v>
      </c>
      <c r="BG14" s="9">
        <f t="shared" si="14"/>
        <v>1577</v>
      </c>
      <c r="BH14" s="9">
        <f t="shared" si="14"/>
        <v>1638</v>
      </c>
      <c r="BI14" s="9">
        <f t="shared" si="14"/>
        <v>1709</v>
      </c>
      <c r="BJ14" s="9">
        <f t="shared" si="14"/>
        <v>1779</v>
      </c>
      <c r="BK14" s="9">
        <f t="shared" si="14"/>
        <v>1850</v>
      </c>
      <c r="BL14" s="9">
        <f t="shared" si="14"/>
        <v>1920</v>
      </c>
      <c r="BM14" s="9">
        <f t="shared" si="14"/>
        <v>1991</v>
      </c>
      <c r="BN14" s="9">
        <f t="shared" si="14"/>
        <v>2070</v>
      </c>
      <c r="BO14" s="9">
        <f t="shared" si="14"/>
        <v>2158</v>
      </c>
    </row>
    <row r="15" spans="1:67" x14ac:dyDescent="0.25">
      <c r="B15" t="s">
        <v>270</v>
      </c>
      <c r="D15" s="7">
        <f>IF(VLOOKUP($B$4&amp;$B15,[20]Ibadan!$E:$AE,COLUMN(D$1)-2,FALSE)="NULL",0,VLOOKUP($B$4&amp;$B15,[20]Ibadan!$E:$AE,COLUMN(D$1)-2,FALSE))</f>
        <v>691280</v>
      </c>
      <c r="E15" s="7">
        <f>IF(VLOOKUP($B$4&amp;$B15,[20]Ibadan!$E:$AE,COLUMN(E$1)-2,FALSE)="NULL",0,VLOOKUP($B$4&amp;$B15,[20]Ibadan!$E:$AE,COLUMN(E$1)-2,FALSE))</f>
        <v>1046200</v>
      </c>
      <c r="F15" s="7">
        <f>IF(VLOOKUP($B$4&amp;$B15,[20]Ibadan!$E:$AE,COLUMN(F$1)-2,FALSE)="NULL",0,VLOOKUP($B$4&amp;$B15,[20]Ibadan!$E:$AE,COLUMN(F$1)-2,FALSE))</f>
        <v>736970</v>
      </c>
      <c r="G15" s="7">
        <f>IF(VLOOKUP($B$4&amp;$B15,[20]Ibadan!$E:$AE,COLUMN(G$1)-2,FALSE)="NULL",0,VLOOKUP($B$4&amp;$B15,[20]Ibadan!$E:$AE,COLUMN(G$1)-2,FALSE))</f>
        <v>783062</v>
      </c>
      <c r="H15" s="7">
        <f>IF(VLOOKUP($B$4&amp;$B15,[20]Ibadan!$E:$AE,COLUMN(H$1)-2,FALSE)="NULL",0,VLOOKUP($B$4&amp;$B15,[20]Ibadan!$E:$AE,COLUMN(H$1)-2,FALSE))</f>
        <v>1161650</v>
      </c>
      <c r="I15" s="7">
        <f>IF(VLOOKUP($B$4&amp;$B15,[20]Ibadan!$E:$AE,COLUMN(I$1)-2,FALSE)="NULL",0,VLOOKUP($B$4&amp;$B15,[20]Ibadan!$E:$AE,COLUMN(I$1)-2,FALSE))</f>
        <v>1761240</v>
      </c>
      <c r="J15" s="7">
        <f>IF(VLOOKUP($B$4&amp;$B15,[20]Ibadan!$E:$AE,COLUMN(J$1)-2,FALSE)="NULL",0,VLOOKUP($B$4&amp;$B15,[20]Ibadan!$E:$AE,COLUMN(J$1)-2,FALSE))</f>
        <v>2767368.22</v>
      </c>
      <c r="K15" s="7">
        <f>IF(VLOOKUP($B$4&amp;$B15,[20]Ibadan!$E:$AE,COLUMN(K$1)-2,FALSE)="NULL",0,VLOOKUP($B$4&amp;$B15,[20]Ibadan!$E:$AE,COLUMN(K$1)-2,FALSE))</f>
        <v>3039231</v>
      </c>
      <c r="L15" s="7">
        <f>IF(VLOOKUP($B$4&amp;$B15,[20]Ibadan!$E:$AE,COLUMN(L$1)-2,FALSE)="NULL",0,VLOOKUP($B$4&amp;$B15,[20]Ibadan!$E:$AE,COLUMN(L$1)-2,FALSE))</f>
        <v>2755045</v>
      </c>
      <c r="M15" s="7">
        <f>IF(VLOOKUP($B$4&amp;$B15,[20]Ibadan!$E:$AE,COLUMN(M$1)-2,FALSE)="NULL",0,VLOOKUP($B$4&amp;$B15,[20]Ibadan!$E:$AE,COLUMN(M$1)-2,FALSE))</f>
        <v>4914980</v>
      </c>
      <c r="N15" s="7">
        <f>IF(VLOOKUP($B$4&amp;$B15,[20]Ibadan!$E:$AE,COLUMN(N$1)-2,FALSE)="NULL",0,VLOOKUP($B$4&amp;$B15,[20]Ibadan!$E:$AE,COLUMN(N$1)-2,FALSE))</f>
        <v>3138340</v>
      </c>
      <c r="O15" s="7">
        <f>IF(VLOOKUP($B$4&amp;$B15,[20]Ibadan!$E:$AE,COLUMN(O$1)-2,FALSE)="NULL",0,VLOOKUP($B$4&amp;$B15,[20]Ibadan!$E:$AE,COLUMN(O$1)-2,FALSE))</f>
        <v>4465599</v>
      </c>
      <c r="P15" s="7">
        <f>IF(VLOOKUP($B$4&amp;$B15,[20]Ibadan!$E:$AE,COLUMN(P$1)-2,FALSE)="NULL",0,VLOOKUP($B$4&amp;$B15,[20]Ibadan!$E:$AE,COLUMN(P$1)-2,FALSE))</f>
        <v>3386060</v>
      </c>
      <c r="Q15" s="7">
        <f>IF(VLOOKUP($B$4&amp;$B15,[20]Ibadan!$E:$AE,COLUMN(Q$1)-2,FALSE)="NULL",0,VLOOKUP($B$4&amp;$B15,[20]Ibadan!$E:$AE,COLUMN(Q$1)-2,FALSE))</f>
        <v>3435952</v>
      </c>
      <c r="R15" s="7">
        <f>IF(VLOOKUP($B$4&amp;$B15,[20]Ibadan!$E:$AE,COLUMN(R$1)-2,FALSE)="NULL",0,VLOOKUP($B$4&amp;$B15,[20]Ibadan!$E:$AE,COLUMN(R$1)-2,FALSE))</f>
        <v>3614640.92</v>
      </c>
      <c r="S15" s="7">
        <f>IF(VLOOKUP($B$4&amp;$B15,[20]Ibadan!$E:$AE,COLUMN(S$1)-2,FALSE)="NULL",0,VLOOKUP($B$4&amp;$B15,[20]Ibadan!$E:$AE,COLUMN(S$1)-2,FALSE))</f>
        <v>3147863.34</v>
      </c>
      <c r="T15" s="7">
        <f>IF(VLOOKUP($B$4&amp;$B15,[20]Ibadan!$E:$AE,COLUMN(T$1)-2,FALSE)="NULL",0,VLOOKUP($B$4&amp;$B15,[20]Ibadan!$E:$AE,COLUMN(T$1)-2,FALSE))</f>
        <v>4774923.88</v>
      </c>
      <c r="U15" s="7">
        <f>IF(VLOOKUP($B$4&amp;$B15,[20]Ibadan!$E:$AE,COLUMN(U$1)-2,FALSE)="NULL",0,VLOOKUP($B$4&amp;$B15,[20]Ibadan!$E:$AE,COLUMN(U$1)-2,FALSE))</f>
        <v>6328386</v>
      </c>
      <c r="V15" s="7">
        <f>IF(VLOOKUP($B$4&amp;$B15,[20]Ibadan!$E:$AE,COLUMN(V$1)-2,FALSE)="NULL",0,VLOOKUP($B$4&amp;$B15,[20]Ibadan!$E:$AE,COLUMN(V$1)-2,FALSE))</f>
        <v>9644340.7599999998</v>
      </c>
      <c r="W15" s="7">
        <f>IF(VLOOKUP($B$4&amp;$B15,[20]Ibadan!$E:$AE,COLUMN(W$1)-2,FALSE)="NULL",0,VLOOKUP($B$4&amp;$B15,[20]Ibadan!$E:$AE,COLUMN(W$1)-2,FALSE))</f>
        <v>11466497.5</v>
      </c>
      <c r="X15" s="7">
        <f>IF(VLOOKUP($B$4&amp;$B15,[20]Ibadan!$E:$AE,COLUMN(X$1)-2,FALSE)="NULL",0,VLOOKUP($B$4&amp;$B15,[20]Ibadan!$E:$AE,COLUMN(X$1)-2,FALSE))</f>
        <v>15312609.1</v>
      </c>
      <c r="Y15" s="7">
        <f>IF(VLOOKUP($B$4&amp;$B15,[20]Ibadan!$E:$AE,COLUMN(Y$1)-2,FALSE)="NULL",0,VLOOKUP($B$4&amp;$B15,[20]Ibadan!$E:$AE,COLUMN(Y$1)-2,FALSE))</f>
        <v>14400281.76</v>
      </c>
      <c r="Z15" s="7">
        <f>IF(VLOOKUP($B$4&amp;$B15,[20]Ibadan!$E:$AE,COLUMN(Z$1)-2,FALSE)="NULL",0,VLOOKUP($B$4&amp;$B15,[20]Ibadan!$E:$AE,COLUMN(Z$1)-2,FALSE))</f>
        <v>10655690.6</v>
      </c>
      <c r="AA15" s="7">
        <f>IF(VLOOKUP($B$4&amp;$B15,[20]Ibadan!$E:$AE,COLUMN(AA$1)-2,FALSE)="NULL",0,VLOOKUP($B$4&amp;$B15,[20]Ibadan!$E:$AE,COLUMN(AA$1)-2,FALSE))</f>
        <v>11166490.25</v>
      </c>
      <c r="AB15" s="7">
        <f>IF(VLOOKUP($B$4&amp;$B15,[20]Ibadan!$E:$AE,COLUMN(AB$1)-2,FALSE)="NULL",0,VLOOKUP($B$4&amp;$B15,[20]Ibadan!$E:$AE,COLUMN(AB$1)-2,FALSE))</f>
        <v>13051521.75</v>
      </c>
      <c r="AC15" s="7">
        <f>IF(VLOOKUP($B$4&amp;$B15,[20]Ibadan!$E:$AE,COLUMN(AC$1)-2,FALSE)="NULL",0,VLOOKUP($B$4&amp;$B15,[20]Ibadan!$E:$AE,COLUMN(AC$1)-2,FALSE))</f>
        <v>11925511.25</v>
      </c>
      <c r="AF15" s="7">
        <f t="shared" si="11"/>
        <v>13051521.75</v>
      </c>
      <c r="AG15" s="7">
        <f t="shared" si="11"/>
        <v>11925511.25</v>
      </c>
      <c r="AH15" s="7">
        <f>VLOOKUP($A$3&amp;$B$4&amp;$B15,'[14]Paga All'!$G$1:$J$3000,4,FALSE)</f>
        <v>13954413.779999999</v>
      </c>
      <c r="AI15" s="7">
        <f>VLOOKUP($A$3&amp;$B$4&amp;$B15,'[15]Paga all'!$F:$G,2,FALSE)</f>
        <v>10365559.470000001</v>
      </c>
      <c r="AJ15" s="7">
        <f>VLOOKUP($A$3&amp;$B$4&amp;$B15,'[16]Paga all'!$F$2:$G$1470,2,FALSE)</f>
        <v>8256387.9000000004</v>
      </c>
      <c r="AK15" s="9">
        <f t="shared" ref="AK15:BO15" si="15">AK14*$AD16</f>
        <v>10738686.187913131</v>
      </c>
      <c r="AL15" s="9">
        <f t="shared" si="15"/>
        <v>11161085.342051923</v>
      </c>
      <c r="AM15" s="9">
        <f t="shared" si="15"/>
        <v>11729699.588007988</v>
      </c>
      <c r="AN15" s="9">
        <f t="shared" si="15"/>
        <v>12168344.863459811</v>
      </c>
      <c r="AO15" s="9">
        <f t="shared" si="15"/>
        <v>12590744.017598603</v>
      </c>
      <c r="AP15" s="9">
        <f t="shared" si="15"/>
        <v>13029389.293050425</v>
      </c>
      <c r="AQ15" s="9">
        <f t="shared" si="15"/>
        <v>13598003.53900649</v>
      </c>
      <c r="AR15" s="9">
        <f t="shared" si="15"/>
        <v>14166617.784962557</v>
      </c>
      <c r="AS15" s="9">
        <f t="shared" si="15"/>
        <v>14735232.030918622</v>
      </c>
      <c r="AT15" s="9">
        <f t="shared" si="15"/>
        <v>15303846.276874689</v>
      </c>
      <c r="AU15" s="9">
        <f t="shared" si="15"/>
        <v>15888706.644143784</v>
      </c>
      <c r="AV15" s="9">
        <f t="shared" si="15"/>
        <v>16603535.981917124</v>
      </c>
      <c r="AW15" s="9">
        <f t="shared" si="15"/>
        <v>17318365.319690466</v>
      </c>
      <c r="AX15" s="9">
        <f t="shared" si="15"/>
        <v>18033194.657463804</v>
      </c>
      <c r="AY15" s="9">
        <f t="shared" si="15"/>
        <v>18601808.903419871</v>
      </c>
      <c r="AZ15" s="9">
        <f t="shared" si="15"/>
        <v>19462853.333010484</v>
      </c>
      <c r="BA15" s="9">
        <f t="shared" si="15"/>
        <v>20323897.7626011</v>
      </c>
      <c r="BB15" s="9">
        <f t="shared" si="15"/>
        <v>21038727.100374438</v>
      </c>
      <c r="BC15" s="9">
        <f t="shared" si="15"/>
        <v>21899771.529965054</v>
      </c>
      <c r="BD15" s="9">
        <f t="shared" si="15"/>
        <v>22744569.838242635</v>
      </c>
      <c r="BE15" s="9">
        <f t="shared" si="15"/>
        <v>23751829.359650526</v>
      </c>
      <c r="BF15" s="9">
        <f t="shared" si="15"/>
        <v>24612873.789241139</v>
      </c>
      <c r="BG15" s="9">
        <f t="shared" si="15"/>
        <v>25620133.310649026</v>
      </c>
      <c r="BH15" s="9">
        <f t="shared" si="15"/>
        <v>26611146.710743885</v>
      </c>
      <c r="BI15" s="9">
        <f t="shared" si="15"/>
        <v>27764621.323969048</v>
      </c>
      <c r="BJ15" s="9">
        <f t="shared" si="15"/>
        <v>28901849.815881178</v>
      </c>
      <c r="BK15" s="9">
        <f t="shared" si="15"/>
        <v>30055324.429106344</v>
      </c>
      <c r="BL15" s="9">
        <f t="shared" si="15"/>
        <v>31192552.921018474</v>
      </c>
      <c r="BM15" s="9">
        <f t="shared" si="15"/>
        <v>32346027.534243636</v>
      </c>
      <c r="BN15" s="9">
        <f t="shared" si="15"/>
        <v>33629471.117973045</v>
      </c>
      <c r="BO15" s="9">
        <f t="shared" si="15"/>
        <v>35059129.79351972</v>
      </c>
    </row>
    <row r="16" spans="1:67" x14ac:dyDescent="0.25">
      <c r="B16" t="s">
        <v>145</v>
      </c>
      <c r="D16" s="7">
        <f>IF(VLOOKUP($B$4&amp;$B16,[20]Ibadan!$E:$AE,COLUMN(D$1)-2,FALSE)="NULL",0,VLOOKUP($B$4&amp;$B16,[20]Ibadan!$E:$AE,COLUMN(D$1)-2,FALSE))</f>
        <v>8328.67</v>
      </c>
      <c r="E16" s="7">
        <f>IF(VLOOKUP($B$4&amp;$B16,[20]Ibadan!$E:$AE,COLUMN(E$1)-2,FALSE)="NULL",0,VLOOKUP($B$4&amp;$B16,[20]Ibadan!$E:$AE,COLUMN(E$1)-2,FALSE))</f>
        <v>9963.81</v>
      </c>
      <c r="F16" s="7">
        <f>IF(VLOOKUP($B$4&amp;$B16,[20]Ibadan!$E:$AE,COLUMN(F$1)-2,FALSE)="NULL",0,VLOOKUP($B$4&amp;$B16,[20]Ibadan!$E:$AE,COLUMN(F$1)-2,FALSE))</f>
        <v>7225.2</v>
      </c>
      <c r="G16" s="7">
        <f>IF(VLOOKUP($B$4&amp;$B16,[20]Ibadan!$E:$AE,COLUMN(G$1)-2,FALSE)="NULL",0,VLOOKUP($B$4&amp;$B16,[20]Ibadan!$E:$AE,COLUMN(G$1)-2,FALSE))</f>
        <v>5514.52</v>
      </c>
      <c r="H16" s="7">
        <f>IF(VLOOKUP($B$4&amp;$B16,[20]Ibadan!$E:$AE,COLUMN(H$1)-2,FALSE)="NULL",0,VLOOKUP($B$4&amp;$B16,[20]Ibadan!$E:$AE,COLUMN(H$1)-2,FALSE))</f>
        <v>8297.5</v>
      </c>
      <c r="I16" s="7">
        <f>IF(VLOOKUP($B$4&amp;$B16,[20]Ibadan!$E:$AE,COLUMN(I$1)-2,FALSE)="NULL",0,VLOOKUP($B$4&amp;$B16,[20]Ibadan!$E:$AE,COLUMN(I$1)-2,FALSE))</f>
        <v>9894.61</v>
      </c>
      <c r="J16" s="7">
        <f>IF(VLOOKUP($B$4&amp;$B16,[20]Ibadan!$E:$AE,COLUMN(J$1)-2,FALSE)="NULL",0,VLOOKUP($B$4&amp;$B16,[20]Ibadan!$E:$AE,COLUMN(J$1)-2,FALSE))</f>
        <v>9255.41</v>
      </c>
      <c r="K16" s="7">
        <f>IF(VLOOKUP($B$4&amp;$B16,[20]Ibadan!$E:$AE,COLUMN(K$1)-2,FALSE)="NULL",0,VLOOKUP($B$4&amp;$B16,[20]Ibadan!$E:$AE,COLUMN(K$1)-2,FALSE))</f>
        <v>7812.93</v>
      </c>
      <c r="L16" s="7">
        <f>IF(VLOOKUP($B$4&amp;$B16,[20]Ibadan!$E:$AE,COLUMN(L$1)-2,FALSE)="NULL",0,VLOOKUP($B$4&amp;$B16,[20]Ibadan!$E:$AE,COLUMN(L$1)-2,FALSE))</f>
        <v>8248.64</v>
      </c>
      <c r="M16" s="7">
        <f>IF(VLOOKUP($B$4&amp;$B16,[20]Ibadan!$E:$AE,COLUMN(M$1)-2,FALSE)="NULL",0,VLOOKUP($B$4&amp;$B16,[20]Ibadan!$E:$AE,COLUMN(M$1)-2,FALSE))</f>
        <v>12602.51</v>
      </c>
      <c r="N16" s="7">
        <f>IF(VLOOKUP($B$4&amp;$B16,[20]Ibadan!$E:$AE,COLUMN(N$1)-2,FALSE)="NULL",0,VLOOKUP($B$4&amp;$B16,[20]Ibadan!$E:$AE,COLUMN(N$1)-2,FALSE))</f>
        <v>8790.8700000000008</v>
      </c>
      <c r="O16" s="7">
        <f>IF(VLOOKUP($B$4&amp;$B16,[20]Ibadan!$E:$AE,COLUMN(O$1)-2,FALSE)="NULL",0,VLOOKUP($B$4&amp;$B16,[20]Ibadan!$E:$AE,COLUMN(O$1)-2,FALSE))</f>
        <v>12134.78</v>
      </c>
      <c r="P16" s="7">
        <f>IF(VLOOKUP($B$4&amp;$B16,[20]Ibadan!$E:$AE,COLUMN(P$1)-2,FALSE)="NULL",0,VLOOKUP($B$4&amp;$B16,[20]Ibadan!$E:$AE,COLUMN(P$1)-2,FALSE))</f>
        <v>10168.35</v>
      </c>
      <c r="Q16" s="7">
        <f>IF(VLOOKUP($B$4&amp;$B16,[20]Ibadan!$E:$AE,COLUMN(Q$1)-2,FALSE)="NULL",0,VLOOKUP($B$4&amp;$B16,[20]Ibadan!$E:$AE,COLUMN(Q$1)-2,FALSE))</f>
        <v>11083.72</v>
      </c>
      <c r="R16" s="7">
        <f>IF(VLOOKUP($B$4&amp;$B16,[20]Ibadan!$E:$AE,COLUMN(R$1)-2,FALSE)="NULL",0,VLOOKUP($B$4&amp;$B16,[20]Ibadan!$E:$AE,COLUMN(R$1)-2,FALSE))</f>
        <v>5427.39</v>
      </c>
      <c r="S16" s="7">
        <f>IF(VLOOKUP($B$4&amp;$B16,[20]Ibadan!$E:$AE,COLUMN(S$1)-2,FALSE)="NULL",0,VLOOKUP($B$4&amp;$B16,[20]Ibadan!$E:$AE,COLUMN(S$1)-2,FALSE))</f>
        <v>8719.84</v>
      </c>
      <c r="T16" s="7">
        <f>IF(VLOOKUP($B$4&amp;$B16,[20]Ibadan!$E:$AE,COLUMN(T$1)-2,FALSE)="NULL",0,VLOOKUP($B$4&amp;$B16,[20]Ibadan!$E:$AE,COLUMN(T$1)-2,FALSE))</f>
        <v>11561.56</v>
      </c>
      <c r="U16" s="7">
        <f>IF(VLOOKUP($B$4&amp;$B16,[20]Ibadan!$E:$AE,COLUMN(U$1)-2,FALSE)="NULL",0,VLOOKUP($B$4&amp;$B16,[20]Ibadan!$E:$AE,COLUMN(U$1)-2,FALSE))</f>
        <v>12733.17</v>
      </c>
      <c r="V16" s="7">
        <f>IF(VLOOKUP($B$4&amp;$B16,[20]Ibadan!$E:$AE,COLUMN(V$1)-2,FALSE)="NULL",0,VLOOKUP($B$4&amp;$B16,[20]Ibadan!$E:$AE,COLUMN(V$1)-2,FALSE))</f>
        <v>14837.45</v>
      </c>
      <c r="W16" s="7">
        <f>IF(VLOOKUP($B$4&amp;$B16,[20]Ibadan!$E:$AE,COLUMN(W$1)-2,FALSE)="NULL",0,VLOOKUP($B$4&amp;$B16,[20]Ibadan!$E:$AE,COLUMN(W$1)-2,FALSE))</f>
        <v>16715.009999999998</v>
      </c>
      <c r="X16" s="7">
        <f>IF(VLOOKUP($B$4&amp;$B16,[20]Ibadan!$E:$AE,COLUMN(X$1)-2,FALSE)="NULL",0,VLOOKUP($B$4&amp;$B16,[20]Ibadan!$E:$AE,COLUMN(X$1)-2,FALSE))</f>
        <v>16536.29</v>
      </c>
      <c r="Y16" s="7">
        <f>IF(VLOOKUP($B$4&amp;$B16,[20]Ibadan!$E:$AE,COLUMN(Y$1)-2,FALSE)="NULL",0,VLOOKUP($B$4&amp;$B16,[20]Ibadan!$E:$AE,COLUMN(Y$1)-2,FALSE))</f>
        <v>17647.400000000001</v>
      </c>
      <c r="Z16" s="7">
        <f>IF(VLOOKUP($B$4&amp;$B16,[20]Ibadan!$E:$AE,COLUMN(Z$1)-2,FALSE)="NULL",0,VLOOKUP($B$4&amp;$B16,[20]Ibadan!$E:$AE,COLUMN(Z$1)-2,FALSE))</f>
        <v>14861.49</v>
      </c>
      <c r="AA16" s="7">
        <f>IF(VLOOKUP($B$4&amp;$B16,[20]Ibadan!$E:$AE,COLUMN(AA$1)-2,FALSE)="NULL",0,VLOOKUP($B$4&amp;$B16,[20]Ibadan!$E:$AE,COLUMN(AA$1)-2,FALSE))</f>
        <v>15069.49</v>
      </c>
      <c r="AB16" s="7">
        <f>IF(VLOOKUP($B$4&amp;$B16,[20]Ibadan!$E:$AE,COLUMN(AB$1)-2,FALSE)="NULL",0,VLOOKUP($B$4&amp;$B16,[20]Ibadan!$E:$AE,COLUMN(AB$1)-2,FALSE))</f>
        <v>18997.849999999999</v>
      </c>
      <c r="AC16" s="7">
        <f>IF(VLOOKUP($B$4&amp;$B16,[20]Ibadan!$E:$AE,COLUMN(AC$1)-2,FALSE)="NULL",0,VLOOKUP($B$4&amp;$B16,[20]Ibadan!$E:$AE,COLUMN(AC$1)-2,FALSE))</f>
        <v>15172.41</v>
      </c>
      <c r="AD16" s="264">
        <f>SUM(V15:AC15)/SUM(V14:AC14)</f>
        <v>16246.121313030455</v>
      </c>
      <c r="AF16" s="7">
        <f>AF15/AF14</f>
        <v>18997.848253275108</v>
      </c>
      <c r="AG16" s="7">
        <f>AG15/AG14</f>
        <v>15172.40617048346</v>
      </c>
      <c r="AH16" s="7">
        <f>VLOOKUP($A$3&amp;$B$4&amp;$B16,'[14]Paga All'!$G$1:$J$3000,4,FALSE)</f>
        <v>14210.2</v>
      </c>
      <c r="AI16" s="7">
        <f>VLOOKUP($A$3&amp;$B$4&amp;$B16,'[15]Paga all'!$F:$G,2,FALSE)</f>
        <v>17810.240000000002</v>
      </c>
      <c r="AJ16" s="7">
        <f>VLOOKUP($A$3&amp;$B$4&amp;$B16,'[16]Paga all'!$F$2:$G$1470,2,FALSE)</f>
        <v>19799.490000000002</v>
      </c>
      <c r="AK16" s="9">
        <f t="shared" ref="AK16:BO16" si="16">AK15/AK14</f>
        <v>16246.121313030455</v>
      </c>
      <c r="AL16" s="9">
        <f t="shared" si="16"/>
        <v>16246.121313030457</v>
      </c>
      <c r="AM16" s="9">
        <f t="shared" si="16"/>
        <v>16246.121313030455</v>
      </c>
      <c r="AN16" s="9">
        <f t="shared" si="16"/>
        <v>16246.121313030455</v>
      </c>
      <c r="AO16" s="9">
        <f t="shared" si="16"/>
        <v>16246.121313030455</v>
      </c>
      <c r="AP16" s="9">
        <f t="shared" si="16"/>
        <v>16246.121313030455</v>
      </c>
      <c r="AQ16" s="9">
        <f t="shared" si="16"/>
        <v>16246.121313030455</v>
      </c>
      <c r="AR16" s="9">
        <f t="shared" si="16"/>
        <v>16246.121313030455</v>
      </c>
      <c r="AS16" s="9">
        <f t="shared" si="16"/>
        <v>16246.121313030455</v>
      </c>
      <c r="AT16" s="9">
        <f t="shared" si="16"/>
        <v>16246.121313030455</v>
      </c>
      <c r="AU16" s="9">
        <f t="shared" si="16"/>
        <v>16246.121313030455</v>
      </c>
      <c r="AV16" s="9">
        <f t="shared" si="16"/>
        <v>16246.121313030455</v>
      </c>
      <c r="AW16" s="9">
        <f t="shared" si="16"/>
        <v>16246.121313030455</v>
      </c>
      <c r="AX16" s="9">
        <f t="shared" si="16"/>
        <v>16246.121313030453</v>
      </c>
      <c r="AY16" s="9">
        <f t="shared" si="16"/>
        <v>16246.121313030455</v>
      </c>
      <c r="AZ16" s="9">
        <f t="shared" si="16"/>
        <v>16246.121313030453</v>
      </c>
      <c r="BA16" s="9">
        <f t="shared" si="16"/>
        <v>16246.121313030455</v>
      </c>
      <c r="BB16" s="9">
        <f t="shared" si="16"/>
        <v>16246.121313030453</v>
      </c>
      <c r="BC16" s="9">
        <f t="shared" si="16"/>
        <v>16246.121313030455</v>
      </c>
      <c r="BD16" s="9">
        <f t="shared" si="16"/>
        <v>16246.121313030453</v>
      </c>
      <c r="BE16" s="9">
        <f t="shared" si="16"/>
        <v>16246.121313030455</v>
      </c>
      <c r="BF16" s="9">
        <f t="shared" si="16"/>
        <v>16246.121313030455</v>
      </c>
      <c r="BG16" s="9">
        <f t="shared" si="16"/>
        <v>16246.121313030455</v>
      </c>
      <c r="BH16" s="9">
        <f t="shared" si="16"/>
        <v>16246.121313030455</v>
      </c>
      <c r="BI16" s="9">
        <f t="shared" si="16"/>
        <v>16246.121313030455</v>
      </c>
      <c r="BJ16" s="9">
        <f t="shared" si="16"/>
        <v>16246.121313030453</v>
      </c>
      <c r="BK16" s="9">
        <f t="shared" si="16"/>
        <v>16246.121313030457</v>
      </c>
      <c r="BL16" s="9">
        <f t="shared" si="16"/>
        <v>16246.121313030455</v>
      </c>
      <c r="BM16" s="9">
        <f t="shared" si="16"/>
        <v>16246.121313030455</v>
      </c>
      <c r="BN16" s="9">
        <f t="shared" si="16"/>
        <v>16246.121313030457</v>
      </c>
      <c r="BO16" s="9">
        <f t="shared" si="16"/>
        <v>16246.121313030455</v>
      </c>
    </row>
    <row r="17" spans="2:67" x14ac:dyDescent="0.25">
      <c r="B17" t="s">
        <v>271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F17" s="7">
        <f>AB17</f>
        <v>0</v>
      </c>
      <c r="AG17" s="7">
        <f>AC17</f>
        <v>0</v>
      </c>
      <c r="AH17" s="7">
        <f t="shared" ref="AH17:BO17" si="17">AH14*AH9</f>
        <v>0</v>
      </c>
      <c r="AI17" s="7">
        <f t="shared" si="17"/>
        <v>0</v>
      </c>
      <c r="AJ17" s="9">
        <f t="shared" si="17"/>
        <v>0</v>
      </c>
      <c r="AK17" s="9">
        <f t="shared" si="17"/>
        <v>0</v>
      </c>
      <c r="AL17" s="9">
        <f t="shared" si="17"/>
        <v>0</v>
      </c>
      <c r="AM17" s="9">
        <f t="shared" si="17"/>
        <v>0</v>
      </c>
      <c r="AN17" s="9">
        <f t="shared" si="17"/>
        <v>0</v>
      </c>
      <c r="AO17" s="9">
        <f t="shared" si="17"/>
        <v>0</v>
      </c>
      <c r="AP17" s="9">
        <f t="shared" si="17"/>
        <v>0</v>
      </c>
      <c r="AQ17" s="9">
        <f t="shared" si="17"/>
        <v>0</v>
      </c>
      <c r="AR17" s="9">
        <f t="shared" si="17"/>
        <v>0</v>
      </c>
      <c r="AS17" s="9">
        <f t="shared" si="17"/>
        <v>0</v>
      </c>
      <c r="AT17" s="9">
        <f t="shared" si="17"/>
        <v>0</v>
      </c>
      <c r="AU17" s="9">
        <f t="shared" si="17"/>
        <v>0</v>
      </c>
      <c r="AV17" s="9">
        <f t="shared" si="17"/>
        <v>0</v>
      </c>
      <c r="AW17" s="9">
        <f t="shared" si="17"/>
        <v>0</v>
      </c>
      <c r="AX17" s="9">
        <f t="shared" si="17"/>
        <v>0</v>
      </c>
      <c r="AY17" s="9">
        <f t="shared" si="17"/>
        <v>0</v>
      </c>
      <c r="AZ17" s="9">
        <f t="shared" si="17"/>
        <v>0</v>
      </c>
      <c r="BA17" s="9">
        <f t="shared" si="17"/>
        <v>0</v>
      </c>
      <c r="BB17" s="9">
        <f t="shared" si="17"/>
        <v>0</v>
      </c>
      <c r="BC17" s="9">
        <f t="shared" si="17"/>
        <v>0</v>
      </c>
      <c r="BD17" s="9">
        <f t="shared" si="17"/>
        <v>0</v>
      </c>
      <c r="BE17" s="9">
        <f t="shared" si="17"/>
        <v>0</v>
      </c>
      <c r="BF17" s="9">
        <f t="shared" si="17"/>
        <v>0</v>
      </c>
      <c r="BG17" s="9">
        <f t="shared" si="17"/>
        <v>0</v>
      </c>
      <c r="BH17" s="9">
        <f t="shared" si="17"/>
        <v>0</v>
      </c>
      <c r="BI17" s="9">
        <f t="shared" si="17"/>
        <v>0</v>
      </c>
      <c r="BJ17" s="9">
        <f t="shared" si="17"/>
        <v>0</v>
      </c>
      <c r="BK17" s="9">
        <f t="shared" si="17"/>
        <v>0</v>
      </c>
      <c r="BL17" s="9">
        <f t="shared" si="17"/>
        <v>0</v>
      </c>
      <c r="BM17" s="9">
        <f t="shared" si="17"/>
        <v>0</v>
      </c>
      <c r="BN17" s="9">
        <f t="shared" si="17"/>
        <v>0</v>
      </c>
      <c r="BO17" s="9">
        <f t="shared" si="17"/>
        <v>0</v>
      </c>
    </row>
    <row r="18" spans="2:67" x14ac:dyDescent="0.25">
      <c r="B18" t="s">
        <v>272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F18" s="7">
        <f>AB18</f>
        <v>0</v>
      </c>
      <c r="AG18" s="7">
        <f>AC18</f>
        <v>0</v>
      </c>
      <c r="AH18" s="7">
        <f t="shared" ref="AH18:BO18" si="18">AH10*AH17</f>
        <v>0</v>
      </c>
      <c r="AI18" s="7">
        <f t="shared" si="18"/>
        <v>0</v>
      </c>
      <c r="AJ18" s="9">
        <f t="shared" si="18"/>
        <v>0</v>
      </c>
      <c r="AK18" s="9">
        <f t="shared" si="18"/>
        <v>0</v>
      </c>
      <c r="AL18" s="9">
        <f t="shared" si="18"/>
        <v>0</v>
      </c>
      <c r="AM18" s="9">
        <f t="shared" si="18"/>
        <v>0</v>
      </c>
      <c r="AN18" s="9">
        <f t="shared" si="18"/>
        <v>0</v>
      </c>
      <c r="AO18" s="9">
        <f t="shared" si="18"/>
        <v>0</v>
      </c>
      <c r="AP18" s="9">
        <f t="shared" si="18"/>
        <v>0</v>
      </c>
      <c r="AQ18" s="9">
        <f t="shared" si="18"/>
        <v>0</v>
      </c>
      <c r="AR18" s="9">
        <f t="shared" si="18"/>
        <v>0</v>
      </c>
      <c r="AS18" s="9">
        <f t="shared" si="18"/>
        <v>0</v>
      </c>
      <c r="AT18" s="9">
        <f t="shared" si="18"/>
        <v>0</v>
      </c>
      <c r="AU18" s="9">
        <f t="shared" si="18"/>
        <v>0</v>
      </c>
      <c r="AV18" s="9">
        <f t="shared" si="18"/>
        <v>0</v>
      </c>
      <c r="AW18" s="9">
        <f t="shared" si="18"/>
        <v>0</v>
      </c>
      <c r="AX18" s="9">
        <f t="shared" si="18"/>
        <v>0</v>
      </c>
      <c r="AY18" s="9">
        <f t="shared" si="18"/>
        <v>0</v>
      </c>
      <c r="AZ18" s="9">
        <f t="shared" si="18"/>
        <v>0</v>
      </c>
      <c r="BA18" s="9">
        <f t="shared" si="18"/>
        <v>0</v>
      </c>
      <c r="BB18" s="9">
        <f t="shared" si="18"/>
        <v>0</v>
      </c>
      <c r="BC18" s="9">
        <f t="shared" si="18"/>
        <v>0</v>
      </c>
      <c r="BD18" s="9">
        <f t="shared" si="18"/>
        <v>0</v>
      </c>
      <c r="BE18" s="9">
        <f t="shared" si="18"/>
        <v>0</v>
      </c>
      <c r="BF18" s="9">
        <f t="shared" si="18"/>
        <v>0</v>
      </c>
      <c r="BG18" s="9">
        <f t="shared" si="18"/>
        <v>0</v>
      </c>
      <c r="BH18" s="9">
        <f t="shared" si="18"/>
        <v>0</v>
      </c>
      <c r="BI18" s="9">
        <f t="shared" si="18"/>
        <v>0</v>
      </c>
      <c r="BJ18" s="9">
        <f t="shared" si="18"/>
        <v>0</v>
      </c>
      <c r="BK18" s="9">
        <f t="shared" si="18"/>
        <v>0</v>
      </c>
      <c r="BL18" s="9">
        <f t="shared" si="18"/>
        <v>0</v>
      </c>
      <c r="BM18" s="9">
        <f t="shared" si="18"/>
        <v>0</v>
      </c>
      <c r="BN18" s="9">
        <f t="shared" si="18"/>
        <v>0</v>
      </c>
      <c r="BO18" s="9">
        <f t="shared" si="18"/>
        <v>0</v>
      </c>
    </row>
    <row r="20" spans="2:67" x14ac:dyDescent="0.25">
      <c r="B20" s="1" t="s">
        <v>107</v>
      </c>
      <c r="D20" s="240"/>
      <c r="E20" s="240"/>
      <c r="F20" s="240"/>
      <c r="G20" s="240"/>
      <c r="H20" s="240"/>
      <c r="I20" s="240"/>
      <c r="J20" s="240"/>
      <c r="K20" s="240"/>
      <c r="L20" s="240"/>
      <c r="M20" s="240"/>
      <c r="N20" s="240"/>
      <c r="O20" s="240"/>
      <c r="P20" s="240"/>
      <c r="Q20" s="240"/>
      <c r="R20" s="240"/>
      <c r="S20" s="240"/>
      <c r="T20" s="240"/>
      <c r="U20" s="240"/>
      <c r="V20" s="240"/>
      <c r="W20" s="240"/>
      <c r="X20" s="240"/>
      <c r="Y20" s="240"/>
      <c r="Z20" s="240"/>
      <c r="AA20" s="234">
        <f>RATE((COUNT($E$1:$O$1)),,-$D21,$O21)</f>
        <v>-1.2065834447971683E-2</v>
      </c>
      <c r="AB20" s="234">
        <f>RATE((COUNT($E$1:$O$1)),,-$D21,$O21)</f>
        <v>-1.2065834447971683E-2</v>
      </c>
      <c r="AC20" s="234">
        <f>RATE((COUNT($Q$1:$AC$1)),,-$P21,$AC21)</f>
        <v>1.0536841742746955E-12</v>
      </c>
      <c r="AF20" s="234"/>
      <c r="AG20" s="234"/>
      <c r="AH20" s="234"/>
      <c r="AI20" s="234"/>
    </row>
    <row r="21" spans="2:67" x14ac:dyDescent="0.25">
      <c r="B21" s="242" t="s">
        <v>137</v>
      </c>
      <c r="D21" s="243">
        <f>D28+D29</f>
        <v>8</v>
      </c>
      <c r="E21" s="243">
        <f>E28+E29</f>
        <v>3</v>
      </c>
      <c r="F21" s="243">
        <f>F28+F29</f>
        <v>3</v>
      </c>
      <c r="G21" s="243">
        <f>G28+G29</f>
        <v>4</v>
      </c>
      <c r="H21" s="243">
        <f t="shared" ref="H21:AC21" si="19">H28+H29</f>
        <v>10</v>
      </c>
      <c r="I21" s="243">
        <f t="shared" si="19"/>
        <v>12</v>
      </c>
      <c r="J21" s="243">
        <f t="shared" si="19"/>
        <v>31</v>
      </c>
      <c r="K21" s="243">
        <f t="shared" si="19"/>
        <v>35</v>
      </c>
      <c r="L21" s="243">
        <f t="shared" si="19"/>
        <v>12</v>
      </c>
      <c r="M21" s="243">
        <f t="shared" si="19"/>
        <v>5</v>
      </c>
      <c r="N21" s="243">
        <f t="shared" si="19"/>
        <v>6</v>
      </c>
      <c r="O21" s="243">
        <f t="shared" si="19"/>
        <v>7</v>
      </c>
      <c r="P21" s="243">
        <f t="shared" si="19"/>
        <v>5</v>
      </c>
      <c r="Q21" s="243">
        <f t="shared" si="19"/>
        <v>9</v>
      </c>
      <c r="R21" s="243">
        <f t="shared" si="19"/>
        <v>11</v>
      </c>
      <c r="S21" s="243">
        <f t="shared" si="19"/>
        <v>11</v>
      </c>
      <c r="T21" s="243">
        <f t="shared" si="19"/>
        <v>8</v>
      </c>
      <c r="U21" s="243">
        <f t="shared" si="19"/>
        <v>9</v>
      </c>
      <c r="V21" s="243">
        <f t="shared" si="19"/>
        <v>11</v>
      </c>
      <c r="W21" s="243">
        <f t="shared" si="19"/>
        <v>15</v>
      </c>
      <c r="X21" s="243">
        <f t="shared" si="19"/>
        <v>13</v>
      </c>
      <c r="Y21" s="243">
        <f t="shared" si="19"/>
        <v>9</v>
      </c>
      <c r="Z21" s="243">
        <f t="shared" si="19"/>
        <v>18</v>
      </c>
      <c r="AA21" s="243">
        <f t="shared" si="19"/>
        <v>26</v>
      </c>
      <c r="AB21" s="243">
        <f>AB28+AB29</f>
        <v>15</v>
      </c>
      <c r="AC21" s="243">
        <f t="shared" si="19"/>
        <v>5</v>
      </c>
      <c r="AF21" s="244">
        <f>SUM(AF28:AF29)</f>
        <v>15</v>
      </c>
      <c r="AG21" s="244">
        <f t="shared" ref="AG21:BO21" si="20">ROUND((AF28+AF29)*(1+AG22),)</f>
        <v>16</v>
      </c>
      <c r="AH21" s="244">
        <f t="shared" si="20"/>
        <v>5</v>
      </c>
      <c r="AI21" s="244">
        <f t="shared" si="20"/>
        <v>4</v>
      </c>
      <c r="AJ21" s="245">
        <f t="shared" si="20"/>
        <v>5</v>
      </c>
      <c r="AK21" s="245">
        <f t="shared" si="20"/>
        <v>4</v>
      </c>
      <c r="AL21" s="245">
        <f t="shared" si="20"/>
        <v>4</v>
      </c>
      <c r="AM21" s="245">
        <f t="shared" si="20"/>
        <v>4</v>
      </c>
      <c r="AN21" s="245">
        <f t="shared" si="20"/>
        <v>4</v>
      </c>
      <c r="AO21" s="245">
        <f t="shared" si="20"/>
        <v>4</v>
      </c>
      <c r="AP21" s="245">
        <f t="shared" si="20"/>
        <v>4</v>
      </c>
      <c r="AQ21" s="245">
        <f t="shared" si="20"/>
        <v>4</v>
      </c>
      <c r="AR21" s="245">
        <f t="shared" si="20"/>
        <v>4</v>
      </c>
      <c r="AS21" s="245">
        <f t="shared" si="20"/>
        <v>4</v>
      </c>
      <c r="AT21" s="245">
        <f t="shared" si="20"/>
        <v>4</v>
      </c>
      <c r="AU21" s="245">
        <f t="shared" si="20"/>
        <v>4</v>
      </c>
      <c r="AV21" s="245">
        <f t="shared" si="20"/>
        <v>4</v>
      </c>
      <c r="AW21" s="245">
        <f t="shared" si="20"/>
        <v>4</v>
      </c>
      <c r="AX21" s="245">
        <f t="shared" si="20"/>
        <v>4</v>
      </c>
      <c r="AY21" s="245">
        <f t="shared" si="20"/>
        <v>4</v>
      </c>
      <c r="AZ21" s="245">
        <f t="shared" si="20"/>
        <v>4</v>
      </c>
      <c r="BA21" s="245">
        <f t="shared" si="20"/>
        <v>4</v>
      </c>
      <c r="BB21" s="245">
        <f t="shared" si="20"/>
        <v>4</v>
      </c>
      <c r="BC21" s="245">
        <f t="shared" si="20"/>
        <v>4</v>
      </c>
      <c r="BD21" s="245">
        <f t="shared" si="20"/>
        <v>4</v>
      </c>
      <c r="BE21" s="245">
        <f t="shared" si="20"/>
        <v>4</v>
      </c>
      <c r="BF21" s="245">
        <f t="shared" si="20"/>
        <v>4</v>
      </c>
      <c r="BG21" s="245">
        <f t="shared" si="20"/>
        <v>4</v>
      </c>
      <c r="BH21" s="245">
        <f t="shared" si="20"/>
        <v>4</v>
      </c>
      <c r="BI21" s="245">
        <f t="shared" si="20"/>
        <v>4</v>
      </c>
      <c r="BJ21" s="245">
        <f t="shared" si="20"/>
        <v>4</v>
      </c>
      <c r="BK21" s="245">
        <f t="shared" si="20"/>
        <v>4</v>
      </c>
      <c r="BL21" s="245">
        <f t="shared" si="20"/>
        <v>4</v>
      </c>
      <c r="BM21" s="245">
        <f t="shared" si="20"/>
        <v>4</v>
      </c>
      <c r="BN21" s="245">
        <f t="shared" si="20"/>
        <v>4</v>
      </c>
      <c r="BO21" s="245">
        <f t="shared" si="20"/>
        <v>4</v>
      </c>
    </row>
    <row r="22" spans="2:67" x14ac:dyDescent="0.25">
      <c r="B22" s="246" t="s">
        <v>99</v>
      </c>
      <c r="C22" s="247"/>
      <c r="D22" s="248"/>
      <c r="E22" s="249">
        <f>RATE(1,,-D21,E21)</f>
        <v>-0.625</v>
      </c>
      <c r="F22" s="249">
        <f t="shared" ref="F22:AB22" si="21">RATE(1,,-E21,F21)</f>
        <v>6.4763009769797117E-17</v>
      </c>
      <c r="G22" s="249">
        <f t="shared" si="21"/>
        <v>0.33333333333333343</v>
      </c>
      <c r="H22" s="249">
        <f t="shared" si="21"/>
        <v>1.4999999999999998</v>
      </c>
      <c r="I22" s="249">
        <f t="shared" si="21"/>
        <v>0.20000000000000009</v>
      </c>
      <c r="J22" s="249">
        <f t="shared" si="21"/>
        <v>1.583333333333333</v>
      </c>
      <c r="K22" s="249">
        <f t="shared" si="21"/>
        <v>0.1290322580645161</v>
      </c>
      <c r="L22" s="249">
        <f t="shared" si="21"/>
        <v>-0.65714285714285714</v>
      </c>
      <c r="M22" s="249">
        <f t="shared" si="21"/>
        <v>-0.58333333333333337</v>
      </c>
      <c r="N22" s="249">
        <f t="shared" si="21"/>
        <v>0.20000000000000009</v>
      </c>
      <c r="O22" s="249">
        <f t="shared" si="21"/>
        <v>0.16666666666666669</v>
      </c>
      <c r="P22" s="249">
        <f t="shared" si="21"/>
        <v>-0.2857142857142857</v>
      </c>
      <c r="Q22" s="249">
        <f t="shared" si="21"/>
        <v>0.80000000000000016</v>
      </c>
      <c r="R22" s="249">
        <f t="shared" si="21"/>
        <v>0.22222222222222221</v>
      </c>
      <c r="S22" s="249">
        <f t="shared" si="21"/>
        <v>6.4342470745311962E-17</v>
      </c>
      <c r="T22" s="249">
        <f t="shared" si="21"/>
        <v>-0.27272727272727276</v>
      </c>
      <c r="U22" s="249">
        <f t="shared" si="21"/>
        <v>0.12500000000000003</v>
      </c>
      <c r="V22" s="249">
        <f t="shared" si="21"/>
        <v>0.22222222222222221</v>
      </c>
      <c r="W22" s="249">
        <f t="shared" si="21"/>
        <v>0.36363636363636359</v>
      </c>
      <c r="X22" s="249">
        <f t="shared" si="21"/>
        <v>-0.13333333333333333</v>
      </c>
      <c r="Y22" s="249">
        <f t="shared" si="21"/>
        <v>-0.30769230769230771</v>
      </c>
      <c r="Z22" s="249">
        <f t="shared" si="21"/>
        <v>0.99999999999999978</v>
      </c>
      <c r="AA22" s="249">
        <f t="shared" si="21"/>
        <v>0.44444444444444431</v>
      </c>
      <c r="AB22" s="249">
        <f t="shared" si="21"/>
        <v>-0.42307692307692307</v>
      </c>
      <c r="AC22" s="249">
        <f>RATE(1,,-AA21,AC21)</f>
        <v>-0.80769230769230771</v>
      </c>
      <c r="AD22" s="250">
        <f>ANS_Metrics_Assumptions!E55</f>
        <v>0.09</v>
      </c>
      <c r="AF22" s="251">
        <f>AD22</f>
        <v>0.09</v>
      </c>
      <c r="AG22" s="251">
        <f>AF22</f>
        <v>0.09</v>
      </c>
      <c r="AH22" s="251">
        <f t="shared" ref="AH22:AW26" si="22">AG22</f>
        <v>0.09</v>
      </c>
      <c r="AI22" s="251">
        <f t="shared" si="22"/>
        <v>0.09</v>
      </c>
      <c r="AJ22" s="252">
        <f t="shared" si="22"/>
        <v>0.09</v>
      </c>
      <c r="AK22" s="252">
        <f t="shared" si="22"/>
        <v>0.09</v>
      </c>
      <c r="AL22" s="252">
        <f>AD22</f>
        <v>0.09</v>
      </c>
      <c r="AM22" s="252">
        <f t="shared" si="22"/>
        <v>0.09</v>
      </c>
      <c r="AN22" s="252">
        <f t="shared" si="22"/>
        <v>0.09</v>
      </c>
      <c r="AO22" s="252">
        <f t="shared" si="22"/>
        <v>0.09</v>
      </c>
      <c r="AP22" s="252">
        <f t="shared" si="22"/>
        <v>0.09</v>
      </c>
      <c r="AQ22" s="252">
        <f t="shared" si="22"/>
        <v>0.09</v>
      </c>
      <c r="AR22" s="252">
        <f t="shared" si="22"/>
        <v>0.09</v>
      </c>
      <c r="AS22" s="252">
        <f t="shared" si="22"/>
        <v>0.09</v>
      </c>
      <c r="AT22" s="252">
        <f t="shared" si="22"/>
        <v>0.09</v>
      </c>
      <c r="AU22" s="252">
        <f t="shared" si="22"/>
        <v>0.09</v>
      </c>
      <c r="AV22" s="252">
        <f t="shared" si="22"/>
        <v>0.09</v>
      </c>
      <c r="AW22" s="252">
        <f t="shared" si="22"/>
        <v>0.09</v>
      </c>
      <c r="AX22" s="252">
        <f t="shared" ref="AX22:BM26" si="23">AW22</f>
        <v>0.09</v>
      </c>
      <c r="AY22" s="252">
        <f t="shared" si="23"/>
        <v>0.09</v>
      </c>
      <c r="AZ22" s="252">
        <f t="shared" si="23"/>
        <v>0.09</v>
      </c>
      <c r="BA22" s="252">
        <f t="shared" si="23"/>
        <v>0.09</v>
      </c>
      <c r="BB22" s="252">
        <f t="shared" si="23"/>
        <v>0.09</v>
      </c>
      <c r="BC22" s="252">
        <f t="shared" si="23"/>
        <v>0.09</v>
      </c>
      <c r="BD22" s="252">
        <f t="shared" si="23"/>
        <v>0.09</v>
      </c>
      <c r="BE22" s="252">
        <f t="shared" si="23"/>
        <v>0.09</v>
      </c>
      <c r="BF22" s="252">
        <f t="shared" si="23"/>
        <v>0.09</v>
      </c>
      <c r="BG22" s="252">
        <f t="shared" si="23"/>
        <v>0.09</v>
      </c>
      <c r="BH22" s="252">
        <f t="shared" si="23"/>
        <v>0.09</v>
      </c>
      <c r="BI22" s="252">
        <f t="shared" si="23"/>
        <v>0.09</v>
      </c>
      <c r="BJ22" s="252">
        <f t="shared" si="23"/>
        <v>0.09</v>
      </c>
      <c r="BK22" s="252">
        <f t="shared" si="23"/>
        <v>0.09</v>
      </c>
      <c r="BL22" s="252">
        <f t="shared" si="23"/>
        <v>0.09</v>
      </c>
      <c r="BM22" s="252">
        <f t="shared" si="23"/>
        <v>0.09</v>
      </c>
      <c r="BN22" s="252">
        <f t="shared" ref="BN22:BO26" si="24">BM22</f>
        <v>0.09</v>
      </c>
      <c r="BO22" s="252">
        <f t="shared" si="24"/>
        <v>0.09</v>
      </c>
    </row>
    <row r="23" spans="2:67" x14ac:dyDescent="0.25">
      <c r="B23" s="246" t="s">
        <v>101</v>
      </c>
      <c r="C23" s="247"/>
      <c r="D23" s="253">
        <f>D29/D21</f>
        <v>0.875</v>
      </c>
      <c r="E23" s="253">
        <f t="shared" ref="E23:AC23" si="25">E29/E21</f>
        <v>0.33333333333333331</v>
      </c>
      <c r="F23" s="253">
        <f t="shared" si="25"/>
        <v>0.66666666666666663</v>
      </c>
      <c r="G23" s="253">
        <f t="shared" si="25"/>
        <v>0.25</v>
      </c>
      <c r="H23" s="253">
        <f t="shared" si="25"/>
        <v>0.3</v>
      </c>
      <c r="I23" s="253">
        <f t="shared" si="25"/>
        <v>0.25</v>
      </c>
      <c r="J23" s="253">
        <f t="shared" si="25"/>
        <v>0.16129032258064516</v>
      </c>
      <c r="K23" s="253">
        <f t="shared" si="25"/>
        <v>0.7142857142857143</v>
      </c>
      <c r="L23" s="253">
        <f t="shared" si="25"/>
        <v>0.83333333333333337</v>
      </c>
      <c r="M23" s="253">
        <f t="shared" si="25"/>
        <v>0.4</v>
      </c>
      <c r="N23" s="253">
        <f t="shared" si="25"/>
        <v>0.33333333333333331</v>
      </c>
      <c r="O23" s="253">
        <f t="shared" si="25"/>
        <v>0.42857142857142855</v>
      </c>
      <c r="P23" s="253">
        <f t="shared" si="25"/>
        <v>0.4</v>
      </c>
      <c r="Q23" s="253">
        <f t="shared" si="25"/>
        <v>0.22222222222222221</v>
      </c>
      <c r="R23" s="253">
        <f t="shared" si="25"/>
        <v>0.27272727272727271</v>
      </c>
      <c r="S23" s="253">
        <f t="shared" si="25"/>
        <v>0.63636363636363635</v>
      </c>
      <c r="T23" s="253">
        <f t="shared" si="25"/>
        <v>0.375</v>
      </c>
      <c r="U23" s="253">
        <f t="shared" si="25"/>
        <v>0.44444444444444442</v>
      </c>
      <c r="V23" s="253">
        <f t="shared" si="25"/>
        <v>0.18181818181818182</v>
      </c>
      <c r="W23" s="253">
        <f t="shared" si="25"/>
        <v>0.6</v>
      </c>
      <c r="X23" s="253">
        <f t="shared" si="25"/>
        <v>0.46153846153846156</v>
      </c>
      <c r="Y23" s="253">
        <f t="shared" si="25"/>
        <v>0.66666666666666663</v>
      </c>
      <c r="Z23" s="253">
        <f t="shared" si="25"/>
        <v>0.1111111111111111</v>
      </c>
      <c r="AA23" s="253">
        <f t="shared" si="25"/>
        <v>0.57692307692307687</v>
      </c>
      <c r="AB23" s="253">
        <f>AB29/AB21</f>
        <v>0.73333333333333328</v>
      </c>
      <c r="AC23" s="253">
        <f t="shared" si="25"/>
        <v>0.8</v>
      </c>
      <c r="AD23" s="250">
        <v>0.1</v>
      </c>
      <c r="AF23" s="289">
        <v>0.42499999999999999</v>
      </c>
      <c r="AG23" s="289">
        <f>AF23</f>
        <v>0.42499999999999999</v>
      </c>
      <c r="AH23" s="289">
        <v>0.4</v>
      </c>
      <c r="AI23" s="289">
        <v>0.33500000000000002</v>
      </c>
      <c r="AJ23" s="267">
        <v>0.25</v>
      </c>
      <c r="AK23" s="267">
        <v>0.15</v>
      </c>
      <c r="AL23" s="252">
        <f>AD23</f>
        <v>0.1</v>
      </c>
      <c r="AM23" s="252">
        <f t="shared" si="22"/>
        <v>0.1</v>
      </c>
      <c r="AN23" s="252">
        <f t="shared" si="22"/>
        <v>0.1</v>
      </c>
      <c r="AO23" s="252">
        <f t="shared" si="22"/>
        <v>0.1</v>
      </c>
      <c r="AP23" s="252">
        <f t="shared" si="22"/>
        <v>0.1</v>
      </c>
      <c r="AQ23" s="252">
        <f t="shared" si="22"/>
        <v>0.1</v>
      </c>
      <c r="AR23" s="252">
        <f t="shared" si="22"/>
        <v>0.1</v>
      </c>
      <c r="AS23" s="252">
        <f t="shared" si="22"/>
        <v>0.1</v>
      </c>
      <c r="AT23" s="252">
        <f t="shared" si="22"/>
        <v>0.1</v>
      </c>
      <c r="AU23" s="252">
        <f t="shared" si="22"/>
        <v>0.1</v>
      </c>
      <c r="AV23" s="252">
        <f t="shared" si="22"/>
        <v>0.1</v>
      </c>
      <c r="AW23" s="252">
        <f t="shared" si="22"/>
        <v>0.1</v>
      </c>
      <c r="AX23" s="252">
        <f t="shared" si="23"/>
        <v>0.1</v>
      </c>
      <c r="AY23" s="252">
        <f t="shared" si="23"/>
        <v>0.1</v>
      </c>
      <c r="AZ23" s="252">
        <f t="shared" si="23"/>
        <v>0.1</v>
      </c>
      <c r="BA23" s="252">
        <f t="shared" si="23"/>
        <v>0.1</v>
      </c>
      <c r="BB23" s="252">
        <f t="shared" si="23"/>
        <v>0.1</v>
      </c>
      <c r="BC23" s="252">
        <f t="shared" si="23"/>
        <v>0.1</v>
      </c>
      <c r="BD23" s="252">
        <f t="shared" si="23"/>
        <v>0.1</v>
      </c>
      <c r="BE23" s="252">
        <f t="shared" si="23"/>
        <v>0.1</v>
      </c>
      <c r="BF23" s="252">
        <f t="shared" si="23"/>
        <v>0.1</v>
      </c>
      <c r="BG23" s="252">
        <f t="shared" si="23"/>
        <v>0.1</v>
      </c>
      <c r="BH23" s="252">
        <f t="shared" si="23"/>
        <v>0.1</v>
      </c>
      <c r="BI23" s="252">
        <f t="shared" si="23"/>
        <v>0.1</v>
      </c>
      <c r="BJ23" s="252">
        <f t="shared" si="23"/>
        <v>0.1</v>
      </c>
      <c r="BK23" s="252">
        <f t="shared" si="23"/>
        <v>0.1</v>
      </c>
      <c r="BL23" s="252">
        <f t="shared" si="23"/>
        <v>0.1</v>
      </c>
      <c r="BM23" s="252">
        <f t="shared" si="23"/>
        <v>0.1</v>
      </c>
      <c r="BN23" s="252">
        <f t="shared" si="24"/>
        <v>0.1</v>
      </c>
      <c r="BO23" s="252">
        <f t="shared" si="24"/>
        <v>0.1</v>
      </c>
    </row>
    <row r="24" spans="2:67" x14ac:dyDescent="0.25">
      <c r="B24" s="246" t="s">
        <v>133</v>
      </c>
      <c r="C24" s="247"/>
      <c r="D24" s="255">
        <f>D30/D28</f>
        <v>2</v>
      </c>
      <c r="E24" s="255">
        <f t="shared" ref="E24:AC24" si="26">E30/E28</f>
        <v>1</v>
      </c>
      <c r="F24" s="255">
        <f t="shared" si="26"/>
        <v>1</v>
      </c>
      <c r="G24" s="255">
        <f t="shared" si="26"/>
        <v>1.3333333333333333</v>
      </c>
      <c r="H24" s="255">
        <f t="shared" si="26"/>
        <v>2.1428571428571428</v>
      </c>
      <c r="I24" s="255">
        <f t="shared" si="26"/>
        <v>1.1111111111111112</v>
      </c>
      <c r="J24" s="255">
        <f t="shared" si="26"/>
        <v>1.1153846153846154</v>
      </c>
      <c r="K24" s="255">
        <f t="shared" si="26"/>
        <v>1.3</v>
      </c>
      <c r="L24" s="255">
        <f t="shared" si="26"/>
        <v>1</v>
      </c>
      <c r="M24" s="255">
        <f t="shared" si="26"/>
        <v>8.3333333333333339</v>
      </c>
      <c r="N24" s="255">
        <f t="shared" si="26"/>
        <v>7</v>
      </c>
      <c r="O24" s="255">
        <f t="shared" si="26"/>
        <v>4.75</v>
      </c>
      <c r="P24" s="255">
        <f t="shared" si="26"/>
        <v>4.666666666666667</v>
      </c>
      <c r="Q24" s="255">
        <f t="shared" si="26"/>
        <v>4.1428571428571432</v>
      </c>
      <c r="R24" s="255">
        <f t="shared" si="26"/>
        <v>8</v>
      </c>
      <c r="S24" s="255">
        <f t="shared" si="26"/>
        <v>2.5</v>
      </c>
      <c r="T24" s="255">
        <f t="shared" si="26"/>
        <v>3.2</v>
      </c>
      <c r="U24" s="255">
        <f t="shared" si="26"/>
        <v>1.8</v>
      </c>
      <c r="V24" s="255">
        <f t="shared" si="26"/>
        <v>1.3333333333333333</v>
      </c>
      <c r="W24" s="255">
        <f t="shared" si="26"/>
        <v>1.5</v>
      </c>
      <c r="X24" s="255">
        <f t="shared" si="26"/>
        <v>1.4285714285714286</v>
      </c>
      <c r="Y24" s="255">
        <f t="shared" si="26"/>
        <v>1.3333333333333333</v>
      </c>
      <c r="Z24" s="255">
        <f t="shared" si="26"/>
        <v>1.25</v>
      </c>
      <c r="AA24" s="255">
        <f t="shared" si="26"/>
        <v>1</v>
      </c>
      <c r="AB24" s="255">
        <f>AB30/AB28</f>
        <v>1</v>
      </c>
      <c r="AC24" s="255">
        <f t="shared" si="26"/>
        <v>1</v>
      </c>
      <c r="AD24" s="256">
        <v>2</v>
      </c>
      <c r="AF24" s="268">
        <v>1.2413793103448276</v>
      </c>
      <c r="AG24" s="268">
        <f>AF24</f>
        <v>1.2413793103448276</v>
      </c>
      <c r="AH24" s="268">
        <f t="shared" si="22"/>
        <v>1.2413793103448276</v>
      </c>
      <c r="AI24" s="268">
        <f t="shared" si="22"/>
        <v>1.2413793103448276</v>
      </c>
      <c r="AJ24" s="268">
        <v>1.5</v>
      </c>
      <c r="AK24" s="268">
        <v>1.8</v>
      </c>
      <c r="AL24" s="258">
        <f>AD24</f>
        <v>2</v>
      </c>
      <c r="AM24" s="258">
        <f t="shared" si="22"/>
        <v>2</v>
      </c>
      <c r="AN24" s="258">
        <f t="shared" si="22"/>
        <v>2</v>
      </c>
      <c r="AO24" s="258">
        <f t="shared" si="22"/>
        <v>2</v>
      </c>
      <c r="AP24" s="258">
        <f t="shared" si="22"/>
        <v>2</v>
      </c>
      <c r="AQ24" s="258">
        <f t="shared" si="22"/>
        <v>2</v>
      </c>
      <c r="AR24" s="268">
        <v>2.1</v>
      </c>
      <c r="AS24" s="268">
        <v>2.2000000000000002</v>
      </c>
      <c r="AT24" s="258">
        <f t="shared" si="22"/>
        <v>2.2000000000000002</v>
      </c>
      <c r="AU24" s="258">
        <f t="shared" si="22"/>
        <v>2.2000000000000002</v>
      </c>
      <c r="AV24" s="258">
        <f t="shared" si="22"/>
        <v>2.2000000000000002</v>
      </c>
      <c r="AW24" s="258">
        <f t="shared" si="22"/>
        <v>2.2000000000000002</v>
      </c>
      <c r="AX24" s="258">
        <f t="shared" si="23"/>
        <v>2.2000000000000002</v>
      </c>
      <c r="AY24" s="258">
        <f t="shared" si="23"/>
        <v>2.2000000000000002</v>
      </c>
      <c r="AZ24" s="258">
        <f t="shared" si="23"/>
        <v>2.2000000000000002</v>
      </c>
      <c r="BA24" s="258">
        <f t="shared" si="23"/>
        <v>2.2000000000000002</v>
      </c>
      <c r="BB24" s="258">
        <f t="shared" si="23"/>
        <v>2.2000000000000002</v>
      </c>
      <c r="BC24" s="268">
        <v>2.2999999999999998</v>
      </c>
      <c r="BD24" s="258">
        <f t="shared" si="23"/>
        <v>2.2999999999999998</v>
      </c>
      <c r="BE24" s="258">
        <f t="shared" si="23"/>
        <v>2.2999999999999998</v>
      </c>
      <c r="BF24" s="258">
        <f t="shared" si="23"/>
        <v>2.2999999999999998</v>
      </c>
      <c r="BG24" s="258">
        <f t="shared" si="23"/>
        <v>2.2999999999999998</v>
      </c>
      <c r="BH24" s="258">
        <f t="shared" si="23"/>
        <v>2.2999999999999998</v>
      </c>
      <c r="BI24" s="258">
        <f t="shared" si="23"/>
        <v>2.2999999999999998</v>
      </c>
      <c r="BJ24" s="258">
        <f t="shared" si="23"/>
        <v>2.2999999999999998</v>
      </c>
      <c r="BK24" s="258">
        <f t="shared" si="23"/>
        <v>2.2999999999999998</v>
      </c>
      <c r="BL24" s="258">
        <f t="shared" si="23"/>
        <v>2.2999999999999998</v>
      </c>
      <c r="BM24" s="258">
        <f t="shared" si="23"/>
        <v>2.2999999999999998</v>
      </c>
      <c r="BN24" s="258">
        <f t="shared" si="24"/>
        <v>2.2999999999999998</v>
      </c>
      <c r="BO24" s="258">
        <f t="shared" si="24"/>
        <v>2.2999999999999998</v>
      </c>
    </row>
    <row r="25" spans="2:67" x14ac:dyDescent="0.25">
      <c r="B25" s="246" t="s">
        <v>103</v>
      </c>
      <c r="C25" s="247"/>
      <c r="D25" s="259">
        <f t="shared" ref="D25:AA25" si="27">D33/D30</f>
        <v>200</v>
      </c>
      <c r="E25" s="259">
        <f t="shared" si="27"/>
        <v>200</v>
      </c>
      <c r="F25" s="259">
        <f t="shared" si="27"/>
        <v>150</v>
      </c>
      <c r="G25" s="259">
        <f t="shared" si="27"/>
        <v>300</v>
      </c>
      <c r="H25" s="259">
        <f t="shared" si="27"/>
        <v>146.66666666666666</v>
      </c>
      <c r="I25" s="259">
        <f t="shared" si="27"/>
        <v>150</v>
      </c>
      <c r="J25" s="259">
        <f t="shared" si="27"/>
        <v>117.24137931034483</v>
      </c>
      <c r="K25" s="259">
        <f t="shared" si="27"/>
        <v>134.61538461538461</v>
      </c>
      <c r="L25" s="259">
        <f t="shared" si="27"/>
        <v>150</v>
      </c>
      <c r="M25" s="259">
        <f t="shared" si="27"/>
        <v>152</v>
      </c>
      <c r="N25" s="259">
        <f t="shared" si="27"/>
        <v>151.78571428571428</v>
      </c>
      <c r="O25" s="259">
        <f t="shared" si="27"/>
        <v>155.26315789473685</v>
      </c>
      <c r="P25" s="259">
        <f t="shared" si="27"/>
        <v>160.71428571428572</v>
      </c>
      <c r="Q25" s="259">
        <f t="shared" si="27"/>
        <v>170.68965517241378</v>
      </c>
      <c r="R25" s="259">
        <f t="shared" si="27"/>
        <v>138.28125</v>
      </c>
      <c r="S25" s="259">
        <f t="shared" si="27"/>
        <v>125</v>
      </c>
      <c r="T25" s="259">
        <f t="shared" si="27"/>
        <v>150</v>
      </c>
      <c r="U25" s="259">
        <f t="shared" si="27"/>
        <v>161.11111111111111</v>
      </c>
      <c r="V25" s="259">
        <f t="shared" si="27"/>
        <v>154.16666666666666</v>
      </c>
      <c r="W25" s="259">
        <f t="shared" si="27"/>
        <v>161.11111111111111</v>
      </c>
      <c r="X25" s="259">
        <f t="shared" si="27"/>
        <v>150</v>
      </c>
      <c r="Y25" s="259">
        <f t="shared" si="27"/>
        <v>175</v>
      </c>
      <c r="Z25" s="259">
        <f t="shared" si="27"/>
        <v>140</v>
      </c>
      <c r="AA25" s="259">
        <f t="shared" si="27"/>
        <v>127.27272727272727</v>
      </c>
      <c r="AB25" s="259">
        <f>AB33/AB30</f>
        <v>112.5</v>
      </c>
      <c r="AC25" s="259">
        <f>AC33/AC30</f>
        <v>150</v>
      </c>
      <c r="AD25" s="275">
        <f>SUM(Z33:AC33)/SUM(Z30:AC30)</f>
        <v>133.33333333333334</v>
      </c>
      <c r="AF25" s="261">
        <f>AD25</f>
        <v>133.33333333333334</v>
      </c>
      <c r="AG25" s="261">
        <f>AF25</f>
        <v>133.33333333333334</v>
      </c>
      <c r="AH25" s="261">
        <f t="shared" si="22"/>
        <v>133.33333333333334</v>
      </c>
      <c r="AI25" s="261">
        <f t="shared" si="22"/>
        <v>133.33333333333334</v>
      </c>
      <c r="AJ25" s="262">
        <f t="shared" si="22"/>
        <v>133.33333333333334</v>
      </c>
      <c r="AK25" s="262">
        <f t="shared" si="22"/>
        <v>133.33333333333334</v>
      </c>
      <c r="AL25" s="262">
        <f>AD25</f>
        <v>133.33333333333334</v>
      </c>
      <c r="AM25" s="262">
        <f t="shared" si="22"/>
        <v>133.33333333333334</v>
      </c>
      <c r="AN25" s="262">
        <f t="shared" si="22"/>
        <v>133.33333333333334</v>
      </c>
      <c r="AO25" s="262">
        <f t="shared" si="22"/>
        <v>133.33333333333334</v>
      </c>
      <c r="AP25" s="262">
        <f t="shared" si="22"/>
        <v>133.33333333333334</v>
      </c>
      <c r="AQ25" s="262">
        <f t="shared" si="22"/>
        <v>133.33333333333334</v>
      </c>
      <c r="AR25" s="262">
        <f t="shared" si="22"/>
        <v>133.33333333333334</v>
      </c>
      <c r="AS25" s="262">
        <f t="shared" si="22"/>
        <v>133.33333333333334</v>
      </c>
      <c r="AT25" s="262">
        <f t="shared" si="22"/>
        <v>133.33333333333334</v>
      </c>
      <c r="AU25" s="262">
        <f t="shared" si="22"/>
        <v>133.33333333333334</v>
      </c>
      <c r="AV25" s="262">
        <f t="shared" si="22"/>
        <v>133.33333333333334</v>
      </c>
      <c r="AW25" s="262">
        <f t="shared" si="22"/>
        <v>133.33333333333334</v>
      </c>
      <c r="AX25" s="262">
        <f t="shared" si="23"/>
        <v>133.33333333333334</v>
      </c>
      <c r="AY25" s="262">
        <f t="shared" si="23"/>
        <v>133.33333333333334</v>
      </c>
      <c r="AZ25" s="262">
        <f t="shared" si="23"/>
        <v>133.33333333333334</v>
      </c>
      <c r="BA25" s="262">
        <f t="shared" si="23"/>
        <v>133.33333333333334</v>
      </c>
      <c r="BB25" s="262">
        <f t="shared" si="23"/>
        <v>133.33333333333334</v>
      </c>
      <c r="BC25" s="262">
        <f t="shared" si="23"/>
        <v>133.33333333333334</v>
      </c>
      <c r="BD25" s="262">
        <f t="shared" si="23"/>
        <v>133.33333333333334</v>
      </c>
      <c r="BE25" s="262">
        <f t="shared" si="23"/>
        <v>133.33333333333334</v>
      </c>
      <c r="BF25" s="262">
        <f t="shared" si="23"/>
        <v>133.33333333333334</v>
      </c>
      <c r="BG25" s="262">
        <f t="shared" si="23"/>
        <v>133.33333333333334</v>
      </c>
      <c r="BH25" s="262">
        <f t="shared" si="23"/>
        <v>133.33333333333334</v>
      </c>
      <c r="BI25" s="262">
        <f t="shared" si="23"/>
        <v>133.33333333333334</v>
      </c>
      <c r="BJ25" s="262">
        <f t="shared" si="23"/>
        <v>133.33333333333334</v>
      </c>
      <c r="BK25" s="262">
        <f t="shared" si="23"/>
        <v>133.33333333333334</v>
      </c>
      <c r="BL25" s="262">
        <f t="shared" si="23"/>
        <v>133.33333333333334</v>
      </c>
      <c r="BM25" s="262">
        <f t="shared" si="23"/>
        <v>133.33333333333334</v>
      </c>
      <c r="BN25" s="262">
        <f t="shared" si="24"/>
        <v>133.33333333333334</v>
      </c>
      <c r="BO25" s="262">
        <f t="shared" si="24"/>
        <v>133.33333333333334</v>
      </c>
    </row>
    <row r="26" spans="2:67" x14ac:dyDescent="0.25">
      <c r="B26" s="246" t="s">
        <v>134</v>
      </c>
      <c r="C26" s="247"/>
      <c r="D26" s="253">
        <f t="shared" ref="D26:AA26" si="28">D34/D33</f>
        <v>0.17499999999999999</v>
      </c>
      <c r="E26" s="253">
        <f t="shared" si="28"/>
        <v>0.17499999999999999</v>
      </c>
      <c r="F26" s="253">
        <f t="shared" si="28"/>
        <v>0.13333333333333333</v>
      </c>
      <c r="G26" s="253">
        <f t="shared" si="28"/>
        <v>0.19166666666666668</v>
      </c>
      <c r="H26" s="253">
        <f t="shared" si="28"/>
        <v>0.32727272727272727</v>
      </c>
      <c r="I26" s="253">
        <f t="shared" si="28"/>
        <v>0.33333333333333331</v>
      </c>
      <c r="J26" s="253">
        <f t="shared" si="28"/>
        <v>0.25882352941176473</v>
      </c>
      <c r="K26" s="253">
        <f t="shared" si="28"/>
        <v>0.30285714285714288</v>
      </c>
      <c r="L26" s="253">
        <f t="shared" si="28"/>
        <v>0.33333333333333331</v>
      </c>
      <c r="M26" s="253">
        <f t="shared" si="28"/>
        <v>0.33684210526315789</v>
      </c>
      <c r="N26" s="253">
        <f t="shared" si="28"/>
        <v>0.33647058823529413</v>
      </c>
      <c r="O26" s="253">
        <f t="shared" si="28"/>
        <v>0.33898305084745761</v>
      </c>
      <c r="P26" s="253">
        <f t="shared" si="28"/>
        <v>0.3511111111111111</v>
      </c>
      <c r="Q26" s="253">
        <f t="shared" si="28"/>
        <v>0.36565656565656568</v>
      </c>
      <c r="R26" s="253">
        <f t="shared" si="28"/>
        <v>0.30847457627118646</v>
      </c>
      <c r="S26" s="253">
        <f t="shared" si="28"/>
        <v>0.28000000000000003</v>
      </c>
      <c r="T26" s="253">
        <f t="shared" si="28"/>
        <v>0.32916666666666666</v>
      </c>
      <c r="U26" s="253">
        <f t="shared" si="28"/>
        <v>0.34482758620689657</v>
      </c>
      <c r="V26" s="253">
        <f t="shared" si="28"/>
        <v>0.34054054054054056</v>
      </c>
      <c r="W26" s="253">
        <f t="shared" si="28"/>
        <v>0.35172413793103446</v>
      </c>
      <c r="X26" s="253">
        <f t="shared" si="28"/>
        <v>0.33333333333333331</v>
      </c>
      <c r="Y26" s="253">
        <f t="shared" si="28"/>
        <v>0.37142857142857144</v>
      </c>
      <c r="Z26" s="253">
        <f t="shared" si="28"/>
        <v>0.32857142857142857</v>
      </c>
      <c r="AA26" s="253">
        <f t="shared" si="28"/>
        <v>0.2857142857142857</v>
      </c>
      <c r="AB26" s="253">
        <f>AB34/AB33</f>
        <v>0.24444444444444444</v>
      </c>
      <c r="AC26" s="253">
        <f>AC34/AC33</f>
        <v>0.33333333333333331</v>
      </c>
      <c r="AD26" s="288">
        <f>SUM(Y34:AC34)/SUM(Y33:AC33)</f>
        <v>0.31636363636363635</v>
      </c>
      <c r="AF26" s="254">
        <f>AD26</f>
        <v>0.31636363636363635</v>
      </c>
      <c r="AG26" s="254">
        <f>AF26</f>
        <v>0.31636363636363635</v>
      </c>
      <c r="AH26" s="254">
        <f t="shared" si="22"/>
        <v>0.31636363636363635</v>
      </c>
      <c r="AI26" s="254">
        <f t="shared" si="22"/>
        <v>0.31636363636363635</v>
      </c>
      <c r="AJ26" s="254">
        <f t="shared" si="22"/>
        <v>0.31636363636363635</v>
      </c>
      <c r="AK26" s="254">
        <f t="shared" si="22"/>
        <v>0.31636363636363635</v>
      </c>
      <c r="AL26" s="254">
        <f>AD26</f>
        <v>0.31636363636363635</v>
      </c>
      <c r="AM26" s="254">
        <f t="shared" si="22"/>
        <v>0.31636363636363635</v>
      </c>
      <c r="AN26" s="254">
        <f t="shared" si="22"/>
        <v>0.31636363636363635</v>
      </c>
      <c r="AO26" s="254">
        <f t="shared" si="22"/>
        <v>0.31636363636363635</v>
      </c>
      <c r="AP26" s="254">
        <f t="shared" si="22"/>
        <v>0.31636363636363635</v>
      </c>
      <c r="AQ26" s="254">
        <f t="shared" si="22"/>
        <v>0.31636363636363635</v>
      </c>
      <c r="AR26" s="254">
        <f t="shared" si="22"/>
        <v>0.31636363636363635</v>
      </c>
      <c r="AS26" s="254">
        <f t="shared" si="22"/>
        <v>0.31636363636363635</v>
      </c>
      <c r="AT26" s="254">
        <f t="shared" si="22"/>
        <v>0.31636363636363635</v>
      </c>
      <c r="AU26" s="254">
        <f t="shared" si="22"/>
        <v>0.31636363636363635</v>
      </c>
      <c r="AV26" s="254">
        <f t="shared" si="22"/>
        <v>0.31636363636363635</v>
      </c>
      <c r="AW26" s="254">
        <f t="shared" si="22"/>
        <v>0.31636363636363635</v>
      </c>
      <c r="AX26" s="254">
        <f t="shared" si="23"/>
        <v>0.31636363636363635</v>
      </c>
      <c r="AY26" s="254">
        <f t="shared" si="23"/>
        <v>0.31636363636363635</v>
      </c>
      <c r="AZ26" s="254">
        <f t="shared" si="23"/>
        <v>0.31636363636363635</v>
      </c>
      <c r="BA26" s="254">
        <f t="shared" si="23"/>
        <v>0.31636363636363635</v>
      </c>
      <c r="BB26" s="254">
        <f t="shared" si="23"/>
        <v>0.31636363636363635</v>
      </c>
      <c r="BC26" s="254">
        <f t="shared" si="23"/>
        <v>0.31636363636363635</v>
      </c>
      <c r="BD26" s="254">
        <f t="shared" si="23"/>
        <v>0.31636363636363635</v>
      </c>
      <c r="BE26" s="254">
        <f t="shared" si="23"/>
        <v>0.31636363636363635</v>
      </c>
      <c r="BF26" s="254">
        <f t="shared" si="23"/>
        <v>0.31636363636363635</v>
      </c>
      <c r="BG26" s="254">
        <f t="shared" si="23"/>
        <v>0.31636363636363635</v>
      </c>
      <c r="BH26" s="254">
        <f t="shared" si="23"/>
        <v>0.31636363636363635</v>
      </c>
      <c r="BI26" s="254">
        <f t="shared" si="23"/>
        <v>0.31636363636363635</v>
      </c>
      <c r="BJ26" s="254">
        <f t="shared" si="23"/>
        <v>0.31636363636363635</v>
      </c>
      <c r="BK26" s="254">
        <f t="shared" si="23"/>
        <v>0.31636363636363635</v>
      </c>
      <c r="BL26" s="254">
        <f t="shared" si="23"/>
        <v>0.31636363636363635</v>
      </c>
      <c r="BM26" s="254">
        <f t="shared" si="23"/>
        <v>0.31636363636363635</v>
      </c>
      <c r="BN26" s="254">
        <f t="shared" si="24"/>
        <v>0.31636363636363635</v>
      </c>
      <c r="BO26" s="254">
        <f t="shared" si="24"/>
        <v>0.31636363636363635</v>
      </c>
    </row>
    <row r="28" spans="2:67" x14ac:dyDescent="0.25">
      <c r="B28" t="s">
        <v>273</v>
      </c>
      <c r="D28" s="7">
        <f>IF(VLOOKUP($B$20&amp;$B28,[20]Ibadan!$E:$AE,COLUMN(D$1)-2,FALSE)="NULL",0,VLOOKUP($B$20&amp;$B28,[20]Ibadan!$E:$AE,COLUMN(D$1)-2,FALSE))</f>
        <v>1</v>
      </c>
      <c r="E28" s="7">
        <f>IF(VLOOKUP($B$20&amp;$B28,[20]Ibadan!$E:$AE,COLUMN(E$1)-2,FALSE)="NULL",0,VLOOKUP($B$20&amp;$B28,[20]Ibadan!$E:$AE,COLUMN(E$1)-2,FALSE))</f>
        <v>2</v>
      </c>
      <c r="F28" s="7">
        <f>IF(VLOOKUP($B$20&amp;$B28,[20]Ibadan!$E:$AE,COLUMN(F$1)-2,FALSE)="NULL",0,VLOOKUP($B$20&amp;$B28,[20]Ibadan!$E:$AE,COLUMN(F$1)-2,FALSE))</f>
        <v>1</v>
      </c>
      <c r="G28" s="7">
        <f>IF(VLOOKUP($B$20&amp;$B28,[20]Ibadan!$E:$AE,COLUMN(G$1)-2,FALSE)="NULL",0,VLOOKUP($B$20&amp;$B28,[20]Ibadan!$E:$AE,COLUMN(G$1)-2,FALSE))</f>
        <v>3</v>
      </c>
      <c r="H28" s="7">
        <f>IF(VLOOKUP($B$20&amp;$B28,[20]Ibadan!$E:$AE,COLUMN(H$1)-2,FALSE)="NULL",0,VLOOKUP($B$20&amp;$B28,[20]Ibadan!$E:$AE,COLUMN(H$1)-2,FALSE))</f>
        <v>7</v>
      </c>
      <c r="I28" s="7">
        <f>IF(VLOOKUP($B$20&amp;$B28,[20]Ibadan!$E:$AE,COLUMN(I$1)-2,FALSE)="NULL",0,VLOOKUP($B$20&amp;$B28,[20]Ibadan!$E:$AE,COLUMN(I$1)-2,FALSE))</f>
        <v>9</v>
      </c>
      <c r="J28" s="7">
        <f>IF(VLOOKUP($B$20&amp;$B28,[20]Ibadan!$E:$AE,COLUMN(J$1)-2,FALSE)="NULL",0,VLOOKUP($B$20&amp;$B28,[20]Ibadan!$E:$AE,COLUMN(J$1)-2,FALSE))</f>
        <v>26</v>
      </c>
      <c r="K28" s="7">
        <f>IF(VLOOKUP($B$20&amp;$B28,[20]Ibadan!$E:$AE,COLUMN(K$1)-2,FALSE)="NULL",0,VLOOKUP($B$20&amp;$B28,[20]Ibadan!$E:$AE,COLUMN(K$1)-2,FALSE))</f>
        <v>10</v>
      </c>
      <c r="L28" s="7">
        <f>IF(VLOOKUP($B$20&amp;$B28,[20]Ibadan!$E:$AE,COLUMN(L$1)-2,FALSE)="NULL",0,VLOOKUP($B$20&amp;$B28,[20]Ibadan!$E:$AE,COLUMN(L$1)-2,FALSE))</f>
        <v>2</v>
      </c>
      <c r="M28" s="7">
        <f>IF(VLOOKUP($B$20&amp;$B28,[20]Ibadan!$E:$AE,COLUMN(M$1)-2,FALSE)="NULL",0,VLOOKUP($B$20&amp;$B28,[20]Ibadan!$E:$AE,COLUMN(M$1)-2,FALSE))</f>
        <v>3</v>
      </c>
      <c r="N28" s="7">
        <f>IF(VLOOKUP($B$20&amp;$B28,[20]Ibadan!$E:$AE,COLUMN(N$1)-2,FALSE)="NULL",0,VLOOKUP($B$20&amp;$B28,[20]Ibadan!$E:$AE,COLUMN(N$1)-2,FALSE))</f>
        <v>4</v>
      </c>
      <c r="O28" s="7">
        <f>IF(VLOOKUP($B$20&amp;$B28,[20]Ibadan!$E:$AE,COLUMN(O$1)-2,FALSE)="NULL",0,VLOOKUP($B$20&amp;$B28,[20]Ibadan!$E:$AE,COLUMN(O$1)-2,FALSE))</f>
        <v>4</v>
      </c>
      <c r="P28" s="7">
        <f>IF(VLOOKUP($B$20&amp;$B28,[20]Ibadan!$E:$AE,COLUMN(P$1)-2,FALSE)="NULL",0,VLOOKUP($B$20&amp;$B28,[20]Ibadan!$E:$AE,COLUMN(P$1)-2,FALSE))</f>
        <v>3</v>
      </c>
      <c r="Q28" s="7">
        <f>IF(VLOOKUP($B$20&amp;$B28,[20]Ibadan!$E:$AE,COLUMN(Q$1)-2,FALSE)="NULL",0,VLOOKUP($B$20&amp;$B28,[20]Ibadan!$E:$AE,COLUMN(Q$1)-2,FALSE))</f>
        <v>7</v>
      </c>
      <c r="R28" s="7">
        <f>IF(VLOOKUP($B$20&amp;$B28,[20]Ibadan!$E:$AE,COLUMN(R$1)-2,FALSE)="NULL",0,VLOOKUP($B$20&amp;$B28,[20]Ibadan!$E:$AE,COLUMN(R$1)-2,FALSE))</f>
        <v>8</v>
      </c>
      <c r="S28" s="7">
        <f>IF(VLOOKUP($B$20&amp;$B28,[20]Ibadan!$E:$AE,COLUMN(S$1)-2,FALSE)="NULL",0,VLOOKUP($B$20&amp;$B28,[20]Ibadan!$E:$AE,COLUMN(S$1)-2,FALSE))</f>
        <v>4</v>
      </c>
      <c r="T28" s="7">
        <f>IF(VLOOKUP($B$20&amp;$B28,[20]Ibadan!$E:$AE,COLUMN(T$1)-2,FALSE)="NULL",0,VLOOKUP($B$20&amp;$B28,[20]Ibadan!$E:$AE,COLUMN(T$1)-2,FALSE))</f>
        <v>5</v>
      </c>
      <c r="U28" s="7">
        <f>IF(VLOOKUP($B$20&amp;$B28,[20]Ibadan!$E:$AE,COLUMN(U$1)-2,FALSE)="NULL",0,VLOOKUP($B$20&amp;$B28,[20]Ibadan!$E:$AE,COLUMN(U$1)-2,FALSE))</f>
        <v>5</v>
      </c>
      <c r="V28" s="7">
        <f>IF(VLOOKUP($B$20&amp;$B28,[20]Ibadan!$E:$AE,COLUMN(V$1)-2,FALSE)="NULL",0,VLOOKUP($B$20&amp;$B28,[20]Ibadan!$E:$AE,COLUMN(V$1)-2,FALSE))</f>
        <v>9</v>
      </c>
      <c r="W28" s="7">
        <f>IF(VLOOKUP($B$20&amp;$B28,[20]Ibadan!$E:$AE,COLUMN(W$1)-2,FALSE)="NULL",0,VLOOKUP($B$20&amp;$B28,[20]Ibadan!$E:$AE,COLUMN(W$1)-2,FALSE))</f>
        <v>6</v>
      </c>
      <c r="X28" s="7">
        <f>IF(VLOOKUP($B$20&amp;$B28,[20]Ibadan!$E:$AE,COLUMN(X$1)-2,FALSE)="NULL",0,VLOOKUP($B$20&amp;$B28,[20]Ibadan!$E:$AE,COLUMN(X$1)-2,FALSE))</f>
        <v>7</v>
      </c>
      <c r="Y28" s="7">
        <f>IF(VLOOKUP($B$20&amp;$B28,[20]Ibadan!$E:$AE,COLUMN(Y$1)-2,FALSE)="NULL",0,VLOOKUP($B$20&amp;$B28,[20]Ibadan!$E:$AE,COLUMN(Y$1)-2,FALSE))</f>
        <v>3</v>
      </c>
      <c r="Z28" s="7">
        <f>IF(VLOOKUP($B$20&amp;$B28,[20]Ibadan!$E:$AE,COLUMN(Z$1)-2,FALSE)="NULL",0,VLOOKUP($B$20&amp;$B28,[20]Ibadan!$E:$AE,COLUMN(Z$1)-2,FALSE))</f>
        <v>16</v>
      </c>
      <c r="AA28" s="7">
        <f>IF(VLOOKUP($B$20&amp;$B28,[20]Ibadan!$E:$AE,COLUMN(AA$1)-2,FALSE)="NULL",0,VLOOKUP($B$20&amp;$B28,[20]Ibadan!$E:$AE,COLUMN(AA$1)-2,FALSE))</f>
        <v>11</v>
      </c>
      <c r="AB28" s="7">
        <f>IF(VLOOKUP($B$20&amp;$B28,[20]Ibadan!$E:$AE,COLUMN(AB$1)-2,FALSE)="NULL",0,VLOOKUP($B$20&amp;$B28,[20]Ibadan!$E:$AE,COLUMN(AB$1)-2,FALSE))</f>
        <v>4</v>
      </c>
      <c r="AC28" s="7">
        <f>IF(VLOOKUP($B$20&amp;$B28,[20]Ibadan!$E:$AE,COLUMN(AC$1)-2,FALSE)="NULL",0,VLOOKUP($B$20&amp;$B28,[20]Ibadan!$E:$AE,COLUMN(AC$1)-2,FALSE))</f>
        <v>1</v>
      </c>
      <c r="AF28" s="7">
        <f t="shared" ref="AF28:AG31" si="29">AB28</f>
        <v>4</v>
      </c>
      <c r="AG28" s="7">
        <f t="shared" si="29"/>
        <v>1</v>
      </c>
      <c r="AH28" s="7">
        <f>VLOOKUP($A$3&amp;$B$20&amp;$B28,'[14]Paga All'!$G$1:$J$3000,4,FALSE)</f>
        <v>4</v>
      </c>
      <c r="AI28" s="7">
        <f>VLOOKUP($A$3&amp;$B$20&amp;$B28,'[15]Paga all'!$F:$G,2,FALSE)</f>
        <v>2</v>
      </c>
      <c r="AJ28" s="7">
        <f>VLOOKUP($A$3&amp;$B$20&amp;$B28,'[16]Paga all'!$F$2:$G$1470,2,FALSE)</f>
        <v>2</v>
      </c>
      <c r="AK28" s="9">
        <f t="shared" ref="AK28:BO28" si="30">IF(ROUND((AJ28+AJ29)*(1+AK22),)&gt;=AK$3*$AD$3,AK$3*$AD$3*(1-AK23),ROUND((AJ28+AJ29)*(1+AK22),)-ROUND((AJ28+AJ29)*(1+AK22)*AK23,))</f>
        <v>3</v>
      </c>
      <c r="AL28" s="9">
        <f t="shared" si="30"/>
        <v>4</v>
      </c>
      <c r="AM28" s="9">
        <f t="shared" si="30"/>
        <v>4</v>
      </c>
      <c r="AN28" s="9">
        <f t="shared" si="30"/>
        <v>4</v>
      </c>
      <c r="AO28" s="9">
        <f t="shared" si="30"/>
        <v>4</v>
      </c>
      <c r="AP28" s="9">
        <f t="shared" si="30"/>
        <v>4</v>
      </c>
      <c r="AQ28" s="9">
        <f t="shared" si="30"/>
        <v>4</v>
      </c>
      <c r="AR28" s="9">
        <f t="shared" si="30"/>
        <v>4</v>
      </c>
      <c r="AS28" s="9">
        <f t="shared" si="30"/>
        <v>4</v>
      </c>
      <c r="AT28" s="9">
        <f t="shared" si="30"/>
        <v>4</v>
      </c>
      <c r="AU28" s="9">
        <f t="shared" si="30"/>
        <v>4</v>
      </c>
      <c r="AV28" s="9">
        <f t="shared" si="30"/>
        <v>4</v>
      </c>
      <c r="AW28" s="9">
        <f t="shared" si="30"/>
        <v>4</v>
      </c>
      <c r="AX28" s="9">
        <f t="shared" si="30"/>
        <v>4</v>
      </c>
      <c r="AY28" s="9">
        <f t="shared" si="30"/>
        <v>4</v>
      </c>
      <c r="AZ28" s="9">
        <f t="shared" si="30"/>
        <v>4</v>
      </c>
      <c r="BA28" s="9">
        <f t="shared" si="30"/>
        <v>4</v>
      </c>
      <c r="BB28" s="9">
        <f t="shared" si="30"/>
        <v>4</v>
      </c>
      <c r="BC28" s="9">
        <f t="shared" si="30"/>
        <v>4</v>
      </c>
      <c r="BD28" s="9">
        <f t="shared" si="30"/>
        <v>4</v>
      </c>
      <c r="BE28" s="9">
        <f t="shared" si="30"/>
        <v>4</v>
      </c>
      <c r="BF28" s="9">
        <f t="shared" si="30"/>
        <v>4</v>
      </c>
      <c r="BG28" s="9">
        <f t="shared" si="30"/>
        <v>4</v>
      </c>
      <c r="BH28" s="9">
        <f t="shared" si="30"/>
        <v>4</v>
      </c>
      <c r="BI28" s="9">
        <f t="shared" si="30"/>
        <v>4</v>
      </c>
      <c r="BJ28" s="9">
        <f t="shared" si="30"/>
        <v>4</v>
      </c>
      <c r="BK28" s="9">
        <f t="shared" si="30"/>
        <v>4</v>
      </c>
      <c r="BL28" s="9">
        <f t="shared" si="30"/>
        <v>4</v>
      </c>
      <c r="BM28" s="9">
        <f t="shared" si="30"/>
        <v>4</v>
      </c>
      <c r="BN28" s="9">
        <f t="shared" si="30"/>
        <v>4</v>
      </c>
      <c r="BO28" s="9">
        <f t="shared" si="30"/>
        <v>4</v>
      </c>
    </row>
    <row r="29" spans="2:67" x14ac:dyDescent="0.25">
      <c r="B29" s="263" t="s">
        <v>274</v>
      </c>
      <c r="D29" s="7">
        <f>IF(VLOOKUP($B$20&amp;$B29,[20]Ibadan!$E:$AE,COLUMN(D$1)-2,FALSE)="NULL",0,VLOOKUP($B$20&amp;$B29,[20]Ibadan!$E:$AE,COLUMN(D$1)-2,FALSE))</f>
        <v>7</v>
      </c>
      <c r="E29" s="7">
        <f>IF(VLOOKUP($B$20&amp;$B29,[20]Ibadan!$E:$AE,COLUMN(E$1)-2,FALSE)="NULL",0,VLOOKUP($B$20&amp;$B29,[20]Ibadan!$E:$AE,COLUMN(E$1)-2,FALSE))</f>
        <v>1</v>
      </c>
      <c r="F29" s="7">
        <f>IF(VLOOKUP($B$20&amp;$B29,[20]Ibadan!$E:$AE,COLUMN(F$1)-2,FALSE)="NULL",0,VLOOKUP($B$20&amp;$B29,[20]Ibadan!$E:$AE,COLUMN(F$1)-2,FALSE))</f>
        <v>2</v>
      </c>
      <c r="G29" s="7">
        <f>IF(VLOOKUP($B$20&amp;$B29,[20]Ibadan!$E:$AE,COLUMN(G$1)-2,FALSE)="NULL",0,VLOOKUP($B$20&amp;$B29,[20]Ibadan!$E:$AE,COLUMN(G$1)-2,FALSE))</f>
        <v>1</v>
      </c>
      <c r="H29" s="7">
        <f>IF(VLOOKUP($B$20&amp;$B29,[20]Ibadan!$E:$AE,COLUMN(H$1)-2,FALSE)="NULL",0,VLOOKUP($B$20&amp;$B29,[20]Ibadan!$E:$AE,COLUMN(H$1)-2,FALSE))</f>
        <v>3</v>
      </c>
      <c r="I29" s="7">
        <f>IF(VLOOKUP($B$20&amp;$B29,[20]Ibadan!$E:$AE,COLUMN(I$1)-2,FALSE)="NULL",0,VLOOKUP($B$20&amp;$B29,[20]Ibadan!$E:$AE,COLUMN(I$1)-2,FALSE))</f>
        <v>3</v>
      </c>
      <c r="J29" s="7">
        <f>IF(VLOOKUP($B$20&amp;$B29,[20]Ibadan!$E:$AE,COLUMN(J$1)-2,FALSE)="NULL",0,VLOOKUP($B$20&amp;$B29,[20]Ibadan!$E:$AE,COLUMN(J$1)-2,FALSE))</f>
        <v>5</v>
      </c>
      <c r="K29" s="7">
        <f>IF(VLOOKUP($B$20&amp;$B29,[20]Ibadan!$E:$AE,COLUMN(K$1)-2,FALSE)="NULL",0,VLOOKUP($B$20&amp;$B29,[20]Ibadan!$E:$AE,COLUMN(K$1)-2,FALSE))</f>
        <v>25</v>
      </c>
      <c r="L29" s="7">
        <f>IF(VLOOKUP($B$20&amp;$B29,[20]Ibadan!$E:$AE,COLUMN(L$1)-2,FALSE)="NULL",0,VLOOKUP($B$20&amp;$B29,[20]Ibadan!$E:$AE,COLUMN(L$1)-2,FALSE))</f>
        <v>10</v>
      </c>
      <c r="M29" s="7">
        <f>IF(VLOOKUP($B$20&amp;$B29,[20]Ibadan!$E:$AE,COLUMN(M$1)-2,FALSE)="NULL",0,VLOOKUP($B$20&amp;$B29,[20]Ibadan!$E:$AE,COLUMN(M$1)-2,FALSE))</f>
        <v>2</v>
      </c>
      <c r="N29" s="7">
        <f>IF(VLOOKUP($B$20&amp;$B29,[20]Ibadan!$E:$AE,COLUMN(N$1)-2,FALSE)="NULL",0,VLOOKUP($B$20&amp;$B29,[20]Ibadan!$E:$AE,COLUMN(N$1)-2,FALSE))</f>
        <v>2</v>
      </c>
      <c r="O29" s="7">
        <f>IF(VLOOKUP($B$20&amp;$B29,[20]Ibadan!$E:$AE,COLUMN(O$1)-2,FALSE)="NULL",0,VLOOKUP($B$20&amp;$B29,[20]Ibadan!$E:$AE,COLUMN(O$1)-2,FALSE))</f>
        <v>3</v>
      </c>
      <c r="P29" s="7">
        <f>IF(VLOOKUP($B$20&amp;$B29,[20]Ibadan!$E:$AE,COLUMN(P$1)-2,FALSE)="NULL",0,VLOOKUP($B$20&amp;$B29,[20]Ibadan!$E:$AE,COLUMN(P$1)-2,FALSE))</f>
        <v>2</v>
      </c>
      <c r="Q29" s="7">
        <f>IF(VLOOKUP($B$20&amp;$B29,[20]Ibadan!$E:$AE,COLUMN(Q$1)-2,FALSE)="NULL",0,VLOOKUP($B$20&amp;$B29,[20]Ibadan!$E:$AE,COLUMN(Q$1)-2,FALSE))</f>
        <v>2</v>
      </c>
      <c r="R29" s="7">
        <f>IF(VLOOKUP($B$20&amp;$B29,[20]Ibadan!$E:$AE,COLUMN(R$1)-2,FALSE)="NULL",0,VLOOKUP($B$20&amp;$B29,[20]Ibadan!$E:$AE,COLUMN(R$1)-2,FALSE))</f>
        <v>3</v>
      </c>
      <c r="S29" s="7">
        <f>IF(VLOOKUP($B$20&amp;$B29,[20]Ibadan!$E:$AE,COLUMN(S$1)-2,FALSE)="NULL",0,VLOOKUP($B$20&amp;$B29,[20]Ibadan!$E:$AE,COLUMN(S$1)-2,FALSE))</f>
        <v>7</v>
      </c>
      <c r="T29" s="7">
        <f>IF(VLOOKUP($B$20&amp;$B29,[20]Ibadan!$E:$AE,COLUMN(T$1)-2,FALSE)="NULL",0,VLOOKUP($B$20&amp;$B29,[20]Ibadan!$E:$AE,COLUMN(T$1)-2,FALSE))</f>
        <v>3</v>
      </c>
      <c r="U29" s="7">
        <f>IF(VLOOKUP($B$20&amp;$B29,[20]Ibadan!$E:$AE,COLUMN(U$1)-2,FALSE)="NULL",0,VLOOKUP($B$20&amp;$B29,[20]Ibadan!$E:$AE,COLUMN(U$1)-2,FALSE))</f>
        <v>4</v>
      </c>
      <c r="V29" s="7">
        <f>IF(VLOOKUP($B$20&amp;$B29,[20]Ibadan!$E:$AE,COLUMN(V$1)-2,FALSE)="NULL",0,VLOOKUP($B$20&amp;$B29,[20]Ibadan!$E:$AE,COLUMN(V$1)-2,FALSE))</f>
        <v>2</v>
      </c>
      <c r="W29" s="7">
        <f>IF(VLOOKUP($B$20&amp;$B29,[20]Ibadan!$E:$AE,COLUMN(W$1)-2,FALSE)="NULL",0,VLOOKUP($B$20&amp;$B29,[20]Ibadan!$E:$AE,COLUMN(W$1)-2,FALSE))</f>
        <v>9</v>
      </c>
      <c r="X29" s="7">
        <f>IF(VLOOKUP($B$20&amp;$B29,[20]Ibadan!$E:$AE,COLUMN(X$1)-2,FALSE)="NULL",0,VLOOKUP($B$20&amp;$B29,[20]Ibadan!$E:$AE,COLUMN(X$1)-2,FALSE))</f>
        <v>6</v>
      </c>
      <c r="Y29" s="7">
        <f>IF(VLOOKUP($B$20&amp;$B29,[20]Ibadan!$E:$AE,COLUMN(Y$1)-2,FALSE)="NULL",0,VLOOKUP($B$20&amp;$B29,[20]Ibadan!$E:$AE,COLUMN(Y$1)-2,FALSE))</f>
        <v>6</v>
      </c>
      <c r="Z29" s="7">
        <f>IF(VLOOKUP($B$20&amp;$B29,[20]Ibadan!$E:$AE,COLUMN(Z$1)-2,FALSE)="NULL",0,VLOOKUP($B$20&amp;$B29,[20]Ibadan!$E:$AE,COLUMN(Z$1)-2,FALSE))</f>
        <v>2</v>
      </c>
      <c r="AA29" s="7">
        <f>IF(VLOOKUP($B$20&amp;$B29,[20]Ibadan!$E:$AE,COLUMN(AA$1)-2,FALSE)="NULL",0,VLOOKUP($B$20&amp;$B29,[20]Ibadan!$E:$AE,COLUMN(AA$1)-2,FALSE))</f>
        <v>15</v>
      </c>
      <c r="AB29" s="7">
        <f>IF(VLOOKUP($B$20&amp;$B29,[20]Ibadan!$E:$AE,COLUMN(AB$1)-2,FALSE)="NULL",0,VLOOKUP($B$20&amp;$B29,[20]Ibadan!$E:$AE,COLUMN(AB$1)-2,FALSE))</f>
        <v>11</v>
      </c>
      <c r="AC29" s="7">
        <f>IF(VLOOKUP($B$20&amp;$B29,[20]Ibadan!$E:$AE,COLUMN(AC$1)-2,FALSE)="NULL",0,VLOOKUP($B$20&amp;$B29,[20]Ibadan!$E:$AE,COLUMN(AC$1)-2,FALSE))</f>
        <v>4</v>
      </c>
      <c r="AF29" s="7">
        <f t="shared" si="29"/>
        <v>11</v>
      </c>
      <c r="AG29" s="7">
        <f t="shared" si="29"/>
        <v>4</v>
      </c>
      <c r="AH29" s="7">
        <f>VLOOKUP($A$3&amp;$B$20&amp;$B29,'[14]Paga All'!$G$1:$J$3000,4,FALSE)</f>
        <v>0</v>
      </c>
      <c r="AI29" s="7">
        <f>VLOOKUP($A$3&amp;$B$20&amp;$B29,'[15]Paga all'!$F:$G,2,FALSE)</f>
        <v>3</v>
      </c>
      <c r="AJ29" s="7">
        <f>VLOOKUP($A$3&amp;$B$20&amp;$B29,'[16]Paga all'!$F$2:$G$1470,2,FALSE)</f>
        <v>2</v>
      </c>
      <c r="AK29" s="9">
        <f t="shared" ref="AK29:BO29" si="31">IF(ROUND((AJ28+AJ29)*(1+AK22),)&gt;=AK$3*$AD$3,AK$3*$AD$3*AK23,ROUND((AJ28+AJ29)*(1+AK22),)-AK28)</f>
        <v>1</v>
      </c>
      <c r="AL29" s="9">
        <f t="shared" si="31"/>
        <v>0</v>
      </c>
      <c r="AM29" s="9">
        <f t="shared" si="31"/>
        <v>0</v>
      </c>
      <c r="AN29" s="9">
        <f t="shared" si="31"/>
        <v>0</v>
      </c>
      <c r="AO29" s="9">
        <f t="shared" si="31"/>
        <v>0</v>
      </c>
      <c r="AP29" s="9">
        <f t="shared" si="31"/>
        <v>0</v>
      </c>
      <c r="AQ29" s="9">
        <f t="shared" si="31"/>
        <v>0</v>
      </c>
      <c r="AR29" s="9">
        <f t="shared" si="31"/>
        <v>0</v>
      </c>
      <c r="AS29" s="9">
        <f t="shared" si="31"/>
        <v>0</v>
      </c>
      <c r="AT29" s="9">
        <f t="shared" si="31"/>
        <v>0</v>
      </c>
      <c r="AU29" s="9">
        <f t="shared" si="31"/>
        <v>0</v>
      </c>
      <c r="AV29" s="9">
        <f t="shared" si="31"/>
        <v>0</v>
      </c>
      <c r="AW29" s="9">
        <f t="shared" si="31"/>
        <v>0</v>
      </c>
      <c r="AX29" s="9">
        <f t="shared" si="31"/>
        <v>0</v>
      </c>
      <c r="AY29" s="9">
        <f t="shared" si="31"/>
        <v>0</v>
      </c>
      <c r="AZ29" s="9">
        <f t="shared" si="31"/>
        <v>0</v>
      </c>
      <c r="BA29" s="9">
        <f t="shared" si="31"/>
        <v>0</v>
      </c>
      <c r="BB29" s="9">
        <f t="shared" si="31"/>
        <v>0</v>
      </c>
      <c r="BC29" s="9">
        <f t="shared" si="31"/>
        <v>0</v>
      </c>
      <c r="BD29" s="9">
        <f t="shared" si="31"/>
        <v>0</v>
      </c>
      <c r="BE29" s="9">
        <f t="shared" si="31"/>
        <v>0</v>
      </c>
      <c r="BF29" s="9">
        <f t="shared" si="31"/>
        <v>0</v>
      </c>
      <c r="BG29" s="9">
        <f t="shared" si="31"/>
        <v>0</v>
      </c>
      <c r="BH29" s="9">
        <f t="shared" si="31"/>
        <v>0</v>
      </c>
      <c r="BI29" s="9">
        <f t="shared" si="31"/>
        <v>0</v>
      </c>
      <c r="BJ29" s="9">
        <f t="shared" si="31"/>
        <v>0</v>
      </c>
      <c r="BK29" s="9">
        <f t="shared" si="31"/>
        <v>0</v>
      </c>
      <c r="BL29" s="9">
        <f t="shared" si="31"/>
        <v>0</v>
      </c>
      <c r="BM29" s="9">
        <f t="shared" si="31"/>
        <v>0</v>
      </c>
      <c r="BN29" s="9">
        <f t="shared" si="31"/>
        <v>0</v>
      </c>
      <c r="BO29" s="9">
        <f t="shared" si="31"/>
        <v>0</v>
      </c>
    </row>
    <row r="30" spans="2:67" x14ac:dyDescent="0.25">
      <c r="B30" t="s">
        <v>275</v>
      </c>
      <c r="D30" s="7">
        <f>IF(VLOOKUP($B$20&amp;$B30,[20]Ibadan!$E:$AE,COLUMN(D$1)-2,FALSE)="NULL",0,VLOOKUP($B$20&amp;$B30,[20]Ibadan!$E:$AE,COLUMN(D$1)-2,FALSE))</f>
        <v>2</v>
      </c>
      <c r="E30" s="7">
        <f>IF(VLOOKUP($B$20&amp;$B30,[20]Ibadan!$E:$AE,COLUMN(E$1)-2,FALSE)="NULL",0,VLOOKUP($B$20&amp;$B30,[20]Ibadan!$E:$AE,COLUMN(E$1)-2,FALSE))</f>
        <v>2</v>
      </c>
      <c r="F30" s="7">
        <f>IF(VLOOKUP($B$20&amp;$B30,[20]Ibadan!$E:$AE,COLUMN(F$1)-2,FALSE)="NULL",0,VLOOKUP($B$20&amp;$B30,[20]Ibadan!$E:$AE,COLUMN(F$1)-2,FALSE))</f>
        <v>1</v>
      </c>
      <c r="G30" s="7">
        <f>IF(VLOOKUP($B$20&amp;$B30,[20]Ibadan!$E:$AE,COLUMN(G$1)-2,FALSE)="NULL",0,VLOOKUP($B$20&amp;$B30,[20]Ibadan!$E:$AE,COLUMN(G$1)-2,FALSE))</f>
        <v>4</v>
      </c>
      <c r="H30" s="7">
        <f>IF(VLOOKUP($B$20&amp;$B30,[20]Ibadan!$E:$AE,COLUMN(H$1)-2,FALSE)="NULL",0,VLOOKUP($B$20&amp;$B30,[20]Ibadan!$E:$AE,COLUMN(H$1)-2,FALSE))</f>
        <v>15</v>
      </c>
      <c r="I30" s="7">
        <f>IF(VLOOKUP($B$20&amp;$B30,[20]Ibadan!$E:$AE,COLUMN(I$1)-2,FALSE)="NULL",0,VLOOKUP($B$20&amp;$B30,[20]Ibadan!$E:$AE,COLUMN(I$1)-2,FALSE))</f>
        <v>10</v>
      </c>
      <c r="J30" s="7">
        <f>IF(VLOOKUP($B$20&amp;$B30,[20]Ibadan!$E:$AE,COLUMN(J$1)-2,FALSE)="NULL",0,VLOOKUP($B$20&amp;$B30,[20]Ibadan!$E:$AE,COLUMN(J$1)-2,FALSE))</f>
        <v>29</v>
      </c>
      <c r="K30" s="7">
        <f>IF(VLOOKUP($B$20&amp;$B30,[20]Ibadan!$E:$AE,COLUMN(K$1)-2,FALSE)="NULL",0,VLOOKUP($B$20&amp;$B30,[20]Ibadan!$E:$AE,COLUMN(K$1)-2,FALSE))</f>
        <v>13</v>
      </c>
      <c r="L30" s="7">
        <f>IF(VLOOKUP($B$20&amp;$B30,[20]Ibadan!$E:$AE,COLUMN(L$1)-2,FALSE)="NULL",0,VLOOKUP($B$20&amp;$B30,[20]Ibadan!$E:$AE,COLUMN(L$1)-2,FALSE))</f>
        <v>2</v>
      </c>
      <c r="M30" s="7">
        <f>IF(VLOOKUP($B$20&amp;$B30,[20]Ibadan!$E:$AE,COLUMN(M$1)-2,FALSE)="NULL",0,VLOOKUP($B$20&amp;$B30,[20]Ibadan!$E:$AE,COLUMN(M$1)-2,FALSE))</f>
        <v>25</v>
      </c>
      <c r="N30" s="7">
        <f>IF(VLOOKUP($B$20&amp;$B30,[20]Ibadan!$E:$AE,COLUMN(N$1)-2,FALSE)="NULL",0,VLOOKUP($B$20&amp;$B30,[20]Ibadan!$E:$AE,COLUMN(N$1)-2,FALSE))</f>
        <v>28</v>
      </c>
      <c r="O30" s="7">
        <f>IF(VLOOKUP($B$20&amp;$B30,[20]Ibadan!$E:$AE,COLUMN(O$1)-2,FALSE)="NULL",0,VLOOKUP($B$20&amp;$B30,[20]Ibadan!$E:$AE,COLUMN(O$1)-2,FALSE))</f>
        <v>19</v>
      </c>
      <c r="P30" s="7">
        <f>IF(VLOOKUP($B$20&amp;$B30,[20]Ibadan!$E:$AE,COLUMN(P$1)-2,FALSE)="NULL",0,VLOOKUP($B$20&amp;$B30,[20]Ibadan!$E:$AE,COLUMN(P$1)-2,FALSE))</f>
        <v>14</v>
      </c>
      <c r="Q30" s="7">
        <f>IF(VLOOKUP($B$20&amp;$B30,[20]Ibadan!$E:$AE,COLUMN(Q$1)-2,FALSE)="NULL",0,VLOOKUP($B$20&amp;$B30,[20]Ibadan!$E:$AE,COLUMN(Q$1)-2,FALSE))</f>
        <v>29</v>
      </c>
      <c r="R30" s="7">
        <f>IF(VLOOKUP($B$20&amp;$B30,[20]Ibadan!$E:$AE,COLUMN(R$1)-2,FALSE)="NULL",0,VLOOKUP($B$20&amp;$B30,[20]Ibadan!$E:$AE,COLUMN(R$1)-2,FALSE))</f>
        <v>64</v>
      </c>
      <c r="S30" s="7">
        <f>IF(VLOOKUP($B$20&amp;$B30,[20]Ibadan!$E:$AE,COLUMN(S$1)-2,FALSE)="NULL",0,VLOOKUP($B$20&amp;$B30,[20]Ibadan!$E:$AE,COLUMN(S$1)-2,FALSE))</f>
        <v>10</v>
      </c>
      <c r="T30" s="7">
        <f>IF(VLOOKUP($B$20&amp;$B30,[20]Ibadan!$E:$AE,COLUMN(T$1)-2,FALSE)="NULL",0,VLOOKUP($B$20&amp;$B30,[20]Ibadan!$E:$AE,COLUMN(T$1)-2,FALSE))</f>
        <v>16</v>
      </c>
      <c r="U30" s="7">
        <f>IF(VLOOKUP($B$20&amp;$B30,[20]Ibadan!$E:$AE,COLUMN(U$1)-2,FALSE)="NULL",0,VLOOKUP($B$20&amp;$B30,[20]Ibadan!$E:$AE,COLUMN(U$1)-2,FALSE))</f>
        <v>9</v>
      </c>
      <c r="V30" s="7">
        <f>IF(VLOOKUP($B$20&amp;$B30,[20]Ibadan!$E:$AE,COLUMN(V$1)-2,FALSE)="NULL",0,VLOOKUP($B$20&amp;$B30,[20]Ibadan!$E:$AE,COLUMN(V$1)-2,FALSE))</f>
        <v>12</v>
      </c>
      <c r="W30" s="7">
        <f>IF(VLOOKUP($B$20&amp;$B30,[20]Ibadan!$E:$AE,COLUMN(W$1)-2,FALSE)="NULL",0,VLOOKUP($B$20&amp;$B30,[20]Ibadan!$E:$AE,COLUMN(W$1)-2,FALSE))</f>
        <v>9</v>
      </c>
      <c r="X30" s="7">
        <f>IF(VLOOKUP($B$20&amp;$B30,[20]Ibadan!$E:$AE,COLUMN(X$1)-2,FALSE)="NULL",0,VLOOKUP($B$20&amp;$B30,[20]Ibadan!$E:$AE,COLUMN(X$1)-2,FALSE))</f>
        <v>10</v>
      </c>
      <c r="Y30" s="7">
        <f>IF(VLOOKUP($B$20&amp;$B30,[20]Ibadan!$E:$AE,COLUMN(Y$1)-2,FALSE)="NULL",0,VLOOKUP($B$20&amp;$B30,[20]Ibadan!$E:$AE,COLUMN(Y$1)-2,FALSE))</f>
        <v>4</v>
      </c>
      <c r="Z30" s="7">
        <f>IF(VLOOKUP($B$20&amp;$B30,[20]Ibadan!$E:$AE,COLUMN(Z$1)-2,FALSE)="NULL",0,VLOOKUP($B$20&amp;$B30,[20]Ibadan!$E:$AE,COLUMN(Z$1)-2,FALSE))</f>
        <v>20</v>
      </c>
      <c r="AA30" s="7">
        <f>IF(VLOOKUP($B$20&amp;$B30,[20]Ibadan!$E:$AE,COLUMN(AA$1)-2,FALSE)="NULL",0,VLOOKUP($B$20&amp;$B30,[20]Ibadan!$E:$AE,COLUMN(AA$1)-2,FALSE))</f>
        <v>11</v>
      </c>
      <c r="AB30" s="7">
        <f>IF(VLOOKUP($B$20&amp;$B30,[20]Ibadan!$E:$AE,COLUMN(AB$1)-2,FALSE)="NULL",0,VLOOKUP($B$20&amp;$B30,[20]Ibadan!$E:$AE,COLUMN(AB$1)-2,FALSE))</f>
        <v>4</v>
      </c>
      <c r="AC30" s="7">
        <f>IF(VLOOKUP($B$20&amp;$B30,[20]Ibadan!$E:$AE,COLUMN(AC$1)-2,FALSE)="NULL",0,VLOOKUP($B$20&amp;$B30,[20]Ibadan!$E:$AE,COLUMN(AC$1)-2,FALSE))</f>
        <v>1</v>
      </c>
      <c r="AF30" s="7">
        <f t="shared" si="29"/>
        <v>4</v>
      </c>
      <c r="AG30" s="7">
        <f t="shared" si="29"/>
        <v>1</v>
      </c>
      <c r="AH30" s="7">
        <f>VLOOKUP($A$3&amp;$B$20&amp;$B30,'[14]Paga All'!$G$1:$J$3000,4,FALSE)</f>
        <v>5</v>
      </c>
      <c r="AI30" s="7">
        <f>VLOOKUP($A$3&amp;$B$20&amp;$B30,'[15]Paga all'!$F:$G,2,FALSE)</f>
        <v>3</v>
      </c>
      <c r="AJ30" s="7">
        <f>VLOOKUP($A$3&amp;$B$20&amp;$B30,'[16]Paga all'!$F$2:$G$1470,2,FALSE)</f>
        <v>2</v>
      </c>
      <c r="AK30" s="9">
        <f t="shared" ref="AK30:BO30" si="32">ROUND(AK28*AK24,)</f>
        <v>5</v>
      </c>
      <c r="AL30" s="9">
        <f t="shared" si="32"/>
        <v>8</v>
      </c>
      <c r="AM30" s="9">
        <f t="shared" si="32"/>
        <v>8</v>
      </c>
      <c r="AN30" s="9">
        <f t="shared" si="32"/>
        <v>8</v>
      </c>
      <c r="AO30" s="9">
        <f t="shared" si="32"/>
        <v>8</v>
      </c>
      <c r="AP30" s="9">
        <f t="shared" si="32"/>
        <v>8</v>
      </c>
      <c r="AQ30" s="9">
        <f t="shared" si="32"/>
        <v>8</v>
      </c>
      <c r="AR30" s="9">
        <f t="shared" si="32"/>
        <v>8</v>
      </c>
      <c r="AS30" s="9">
        <f t="shared" si="32"/>
        <v>9</v>
      </c>
      <c r="AT30" s="9">
        <f t="shared" si="32"/>
        <v>9</v>
      </c>
      <c r="AU30" s="9">
        <f t="shared" si="32"/>
        <v>9</v>
      </c>
      <c r="AV30" s="9">
        <f t="shared" si="32"/>
        <v>9</v>
      </c>
      <c r="AW30" s="9">
        <f t="shared" si="32"/>
        <v>9</v>
      </c>
      <c r="AX30" s="9">
        <f t="shared" si="32"/>
        <v>9</v>
      </c>
      <c r="AY30" s="9">
        <f t="shared" si="32"/>
        <v>9</v>
      </c>
      <c r="AZ30" s="9">
        <f t="shared" si="32"/>
        <v>9</v>
      </c>
      <c r="BA30" s="9">
        <f t="shared" si="32"/>
        <v>9</v>
      </c>
      <c r="BB30" s="9">
        <f t="shared" si="32"/>
        <v>9</v>
      </c>
      <c r="BC30" s="9">
        <f t="shared" si="32"/>
        <v>9</v>
      </c>
      <c r="BD30" s="9">
        <f t="shared" si="32"/>
        <v>9</v>
      </c>
      <c r="BE30" s="9">
        <f t="shared" si="32"/>
        <v>9</v>
      </c>
      <c r="BF30" s="9">
        <f t="shared" si="32"/>
        <v>9</v>
      </c>
      <c r="BG30" s="9">
        <f t="shared" si="32"/>
        <v>9</v>
      </c>
      <c r="BH30" s="9">
        <f t="shared" si="32"/>
        <v>9</v>
      </c>
      <c r="BI30" s="9">
        <f t="shared" si="32"/>
        <v>9</v>
      </c>
      <c r="BJ30" s="9">
        <f t="shared" si="32"/>
        <v>9</v>
      </c>
      <c r="BK30" s="9">
        <f t="shared" si="32"/>
        <v>9</v>
      </c>
      <c r="BL30" s="9">
        <f t="shared" si="32"/>
        <v>9</v>
      </c>
      <c r="BM30" s="9">
        <f t="shared" si="32"/>
        <v>9</v>
      </c>
      <c r="BN30" s="9">
        <f t="shared" si="32"/>
        <v>9</v>
      </c>
      <c r="BO30" s="9">
        <f t="shared" si="32"/>
        <v>9</v>
      </c>
    </row>
    <row r="31" spans="2:67" x14ac:dyDescent="0.25">
      <c r="B31" t="s">
        <v>276</v>
      </c>
      <c r="D31" s="7">
        <f>IF(VLOOKUP($B$20&amp;$B31,[20]Ibadan!$E:$AE,COLUMN(D$1)-2,FALSE)="NULL",0,VLOOKUP($B$20&amp;$B31,[20]Ibadan!$E:$AE,COLUMN(D$1)-2,FALSE))</f>
        <v>3000</v>
      </c>
      <c r="E31" s="7">
        <f>IF(VLOOKUP($B$20&amp;$B31,[20]Ibadan!$E:$AE,COLUMN(E$1)-2,FALSE)="NULL",0,VLOOKUP($B$20&amp;$B31,[20]Ibadan!$E:$AE,COLUMN(E$1)-2,FALSE))</f>
        <v>3500</v>
      </c>
      <c r="F31" s="7">
        <f>IF(VLOOKUP($B$20&amp;$B31,[20]Ibadan!$E:$AE,COLUMN(F$1)-2,FALSE)="NULL",0,VLOOKUP($B$20&amp;$B31,[20]Ibadan!$E:$AE,COLUMN(F$1)-2,FALSE))</f>
        <v>1000</v>
      </c>
      <c r="G31" s="7">
        <f>IF(VLOOKUP($B$20&amp;$B31,[20]Ibadan!$E:$AE,COLUMN(G$1)-2,FALSE)="NULL",0,VLOOKUP($B$20&amp;$B31,[20]Ibadan!$E:$AE,COLUMN(G$1)-2,FALSE))</f>
        <v>35500</v>
      </c>
      <c r="H31" s="7">
        <f>IF(VLOOKUP($B$20&amp;$B31,[20]Ibadan!$E:$AE,COLUMN(H$1)-2,FALSE)="NULL",0,VLOOKUP($B$20&amp;$B31,[20]Ibadan!$E:$AE,COLUMN(H$1)-2,FALSE))</f>
        <v>86550</v>
      </c>
      <c r="I31" s="7">
        <f>IF(VLOOKUP($B$20&amp;$B31,[20]Ibadan!$E:$AE,COLUMN(I$1)-2,FALSE)="NULL",0,VLOOKUP($B$20&amp;$B31,[20]Ibadan!$E:$AE,COLUMN(I$1)-2,FALSE))</f>
        <v>62100</v>
      </c>
      <c r="J31" s="7">
        <f>IF(VLOOKUP($B$20&amp;$B31,[20]Ibadan!$E:$AE,COLUMN(J$1)-2,FALSE)="NULL",0,VLOOKUP($B$20&amp;$B31,[20]Ibadan!$E:$AE,COLUMN(J$1)-2,FALSE))</f>
        <v>60950</v>
      </c>
      <c r="K31" s="7">
        <f>IF(VLOOKUP($B$20&amp;$B31,[20]Ibadan!$E:$AE,COLUMN(K$1)-2,FALSE)="NULL",0,VLOOKUP($B$20&amp;$B31,[20]Ibadan!$E:$AE,COLUMN(K$1)-2,FALSE))</f>
        <v>82500</v>
      </c>
      <c r="L31" s="7">
        <f>IF(VLOOKUP($B$20&amp;$B31,[20]Ibadan!$E:$AE,COLUMN(L$1)-2,FALSE)="NULL",0,VLOOKUP($B$20&amp;$B31,[20]Ibadan!$E:$AE,COLUMN(L$1)-2,FALSE))</f>
        <v>12000</v>
      </c>
      <c r="M31" s="7">
        <f>IF(VLOOKUP($B$20&amp;$B31,[20]Ibadan!$E:$AE,COLUMN(M$1)-2,FALSE)="NULL",0,VLOOKUP($B$20&amp;$B31,[20]Ibadan!$E:$AE,COLUMN(M$1)-2,FALSE))</f>
        <v>77000</v>
      </c>
      <c r="N31" s="7">
        <f>IF(VLOOKUP($B$20&amp;$B31,[20]Ibadan!$E:$AE,COLUMN(N$1)-2,FALSE)="NULL",0,VLOOKUP($B$20&amp;$B31,[20]Ibadan!$E:$AE,COLUMN(N$1)-2,FALSE))</f>
        <v>88200</v>
      </c>
      <c r="O31" s="7">
        <f>IF(VLOOKUP($B$20&amp;$B31,[20]Ibadan!$E:$AE,COLUMN(O$1)-2,FALSE)="NULL",0,VLOOKUP($B$20&amp;$B31,[20]Ibadan!$E:$AE,COLUMN(O$1)-2,FALSE))</f>
        <v>115200</v>
      </c>
      <c r="P31" s="7">
        <f>IF(VLOOKUP($B$20&amp;$B31,[20]Ibadan!$E:$AE,COLUMN(P$1)-2,FALSE)="NULL",0,VLOOKUP($B$20&amp;$B31,[20]Ibadan!$E:$AE,COLUMN(P$1)-2,FALSE))</f>
        <v>101700</v>
      </c>
      <c r="Q31" s="7">
        <f>IF(VLOOKUP($B$20&amp;$B31,[20]Ibadan!$E:$AE,COLUMN(Q$1)-2,FALSE)="NULL",0,VLOOKUP($B$20&amp;$B31,[20]Ibadan!$E:$AE,COLUMN(Q$1)-2,FALSE))</f>
        <v>310600</v>
      </c>
      <c r="R31" s="7">
        <f>IF(VLOOKUP($B$20&amp;$B31,[20]Ibadan!$E:$AE,COLUMN(R$1)-2,FALSE)="NULL",0,VLOOKUP($B$20&amp;$B31,[20]Ibadan!$E:$AE,COLUMN(R$1)-2,FALSE))</f>
        <v>280900</v>
      </c>
      <c r="S31" s="7">
        <f>IF(VLOOKUP($B$20&amp;$B31,[20]Ibadan!$E:$AE,COLUMN(S$1)-2,FALSE)="NULL",0,VLOOKUP($B$20&amp;$B31,[20]Ibadan!$E:$AE,COLUMN(S$1)-2,FALSE))</f>
        <v>16709</v>
      </c>
      <c r="T31" s="7">
        <f>IF(VLOOKUP($B$20&amp;$B31,[20]Ibadan!$E:$AE,COLUMN(T$1)-2,FALSE)="NULL",0,VLOOKUP($B$20&amp;$B31,[20]Ibadan!$E:$AE,COLUMN(T$1)-2,FALSE))</f>
        <v>154500</v>
      </c>
      <c r="U31" s="7">
        <f>IF(VLOOKUP($B$20&amp;$B31,[20]Ibadan!$E:$AE,COLUMN(U$1)-2,FALSE)="NULL",0,VLOOKUP($B$20&amp;$B31,[20]Ibadan!$E:$AE,COLUMN(U$1)-2,FALSE))</f>
        <v>80500</v>
      </c>
      <c r="V31" s="7">
        <f>IF(VLOOKUP($B$20&amp;$B31,[20]Ibadan!$E:$AE,COLUMN(V$1)-2,FALSE)="NULL",0,VLOOKUP($B$20&amp;$B31,[20]Ibadan!$E:$AE,COLUMN(V$1)-2,FALSE))</f>
        <v>76029</v>
      </c>
      <c r="W31" s="7">
        <f>IF(VLOOKUP($B$20&amp;$B31,[20]Ibadan!$E:$AE,COLUMN(W$1)-2,FALSE)="NULL",0,VLOOKUP($B$20&amp;$B31,[20]Ibadan!$E:$AE,COLUMN(W$1)-2,FALSE))</f>
        <v>85700</v>
      </c>
      <c r="X31" s="7">
        <f>IF(VLOOKUP($B$20&amp;$B31,[20]Ibadan!$E:$AE,COLUMN(X$1)-2,FALSE)="NULL",0,VLOOKUP($B$20&amp;$B31,[20]Ibadan!$E:$AE,COLUMN(X$1)-2,FALSE))</f>
        <v>42900</v>
      </c>
      <c r="Y31" s="7">
        <f>IF(VLOOKUP($B$20&amp;$B31,[20]Ibadan!$E:$AE,COLUMN(Y$1)-2,FALSE)="NULL",0,VLOOKUP($B$20&amp;$B31,[20]Ibadan!$E:$AE,COLUMN(Y$1)-2,FALSE))</f>
        <v>30000</v>
      </c>
      <c r="Z31" s="7">
        <f>IF(VLOOKUP($B$20&amp;$B31,[20]Ibadan!$E:$AE,COLUMN(Z$1)-2,FALSE)="NULL",0,VLOOKUP($B$20&amp;$B31,[20]Ibadan!$E:$AE,COLUMN(Z$1)-2,FALSE))</f>
        <v>106400</v>
      </c>
      <c r="AA31" s="7">
        <f>IF(VLOOKUP($B$20&amp;$B31,[20]Ibadan!$E:$AE,COLUMN(AA$1)-2,FALSE)="NULL",0,VLOOKUP($B$20&amp;$B31,[20]Ibadan!$E:$AE,COLUMN(AA$1)-2,FALSE))</f>
        <v>27500</v>
      </c>
      <c r="AB31" s="7">
        <f>IF(VLOOKUP($B$20&amp;$B31,[20]Ibadan!$E:$AE,COLUMN(AB$1)-2,FALSE)="NULL",0,VLOOKUP($B$20&amp;$B31,[20]Ibadan!$E:$AE,COLUMN(AB$1)-2,FALSE))</f>
        <v>3200</v>
      </c>
      <c r="AC31" s="7">
        <f>IF(VLOOKUP($B$20&amp;$B31,[20]Ibadan!$E:$AE,COLUMN(AC$1)-2,FALSE)="NULL",0,VLOOKUP($B$20&amp;$B31,[20]Ibadan!$E:$AE,COLUMN(AC$1)-2,FALSE))</f>
        <v>3000</v>
      </c>
      <c r="AF31" s="7">
        <f t="shared" si="29"/>
        <v>3200</v>
      </c>
      <c r="AG31" s="7">
        <f t="shared" si="29"/>
        <v>3000</v>
      </c>
      <c r="AH31" s="7">
        <f>VLOOKUP($A$3&amp;$B$20&amp;$B31,'[14]Paga All'!$G$1:$J$3000,4,FALSE)</f>
        <v>20500</v>
      </c>
      <c r="AI31" s="7">
        <f>VLOOKUP($A$3&amp;$B$20&amp;$B31,'[15]Paga all'!$F:$G,2,FALSE)</f>
        <v>30000</v>
      </c>
      <c r="AJ31" s="7">
        <f>VLOOKUP($A$3&amp;$B$20&amp;$B31,'[16]Paga all'!$F$2:$G$1470,2,FALSE)</f>
        <v>9000</v>
      </c>
      <c r="AK31" s="9">
        <f t="shared" ref="AK31:BO31" si="33">AK30*$AD32</f>
        <v>19458.333333333332</v>
      </c>
      <c r="AL31" s="9">
        <f t="shared" si="33"/>
        <v>31133.333333333332</v>
      </c>
      <c r="AM31" s="9">
        <f t="shared" si="33"/>
        <v>31133.333333333332</v>
      </c>
      <c r="AN31" s="9">
        <f t="shared" si="33"/>
        <v>31133.333333333332</v>
      </c>
      <c r="AO31" s="9">
        <f t="shared" si="33"/>
        <v>31133.333333333332</v>
      </c>
      <c r="AP31" s="9">
        <f t="shared" si="33"/>
        <v>31133.333333333332</v>
      </c>
      <c r="AQ31" s="9">
        <f t="shared" si="33"/>
        <v>31133.333333333332</v>
      </c>
      <c r="AR31" s="9">
        <f t="shared" si="33"/>
        <v>31133.333333333332</v>
      </c>
      <c r="AS31" s="9">
        <f t="shared" si="33"/>
        <v>35025</v>
      </c>
      <c r="AT31" s="9">
        <f t="shared" si="33"/>
        <v>35025</v>
      </c>
      <c r="AU31" s="9">
        <f t="shared" si="33"/>
        <v>35025</v>
      </c>
      <c r="AV31" s="9">
        <f t="shared" si="33"/>
        <v>35025</v>
      </c>
      <c r="AW31" s="9">
        <f t="shared" si="33"/>
        <v>35025</v>
      </c>
      <c r="AX31" s="9">
        <f t="shared" si="33"/>
        <v>35025</v>
      </c>
      <c r="AY31" s="9">
        <f t="shared" si="33"/>
        <v>35025</v>
      </c>
      <c r="AZ31" s="9">
        <f t="shared" si="33"/>
        <v>35025</v>
      </c>
      <c r="BA31" s="9">
        <f t="shared" si="33"/>
        <v>35025</v>
      </c>
      <c r="BB31" s="9">
        <f t="shared" si="33"/>
        <v>35025</v>
      </c>
      <c r="BC31" s="9">
        <f t="shared" si="33"/>
        <v>35025</v>
      </c>
      <c r="BD31" s="9">
        <f t="shared" si="33"/>
        <v>35025</v>
      </c>
      <c r="BE31" s="9">
        <f t="shared" si="33"/>
        <v>35025</v>
      </c>
      <c r="BF31" s="9">
        <f t="shared" si="33"/>
        <v>35025</v>
      </c>
      <c r="BG31" s="9">
        <f t="shared" si="33"/>
        <v>35025</v>
      </c>
      <c r="BH31" s="9">
        <f t="shared" si="33"/>
        <v>35025</v>
      </c>
      <c r="BI31" s="9">
        <f t="shared" si="33"/>
        <v>35025</v>
      </c>
      <c r="BJ31" s="9">
        <f t="shared" si="33"/>
        <v>35025</v>
      </c>
      <c r="BK31" s="9">
        <f t="shared" si="33"/>
        <v>35025</v>
      </c>
      <c r="BL31" s="9">
        <f t="shared" si="33"/>
        <v>35025</v>
      </c>
      <c r="BM31" s="9">
        <f t="shared" si="33"/>
        <v>35025</v>
      </c>
      <c r="BN31" s="9">
        <f t="shared" si="33"/>
        <v>35025</v>
      </c>
      <c r="BO31" s="9">
        <f t="shared" si="33"/>
        <v>35025</v>
      </c>
    </row>
    <row r="32" spans="2:67" x14ac:dyDescent="0.25">
      <c r="B32" t="s">
        <v>153</v>
      </c>
      <c r="D32" s="7">
        <f>IF(VLOOKUP($B$20&amp;$B32,[20]Ibadan!$E:$AE,COLUMN(D$1)-2,FALSE)="NULL",0,VLOOKUP($B$20&amp;$B32,[20]Ibadan!$E:$AE,COLUMN(D$1)-2,FALSE))</f>
        <v>1500</v>
      </c>
      <c r="E32" s="7">
        <f>IF(VLOOKUP($B$20&amp;$B32,[20]Ibadan!$E:$AE,COLUMN(E$1)-2,FALSE)="NULL",0,VLOOKUP($B$20&amp;$B32,[20]Ibadan!$E:$AE,COLUMN(E$1)-2,FALSE))</f>
        <v>1750</v>
      </c>
      <c r="F32" s="7">
        <f>IF(VLOOKUP($B$20&amp;$B32,[20]Ibadan!$E:$AE,COLUMN(F$1)-2,FALSE)="NULL",0,VLOOKUP($B$20&amp;$B32,[20]Ibadan!$E:$AE,COLUMN(F$1)-2,FALSE))</f>
        <v>1000</v>
      </c>
      <c r="G32" s="7">
        <f>IF(VLOOKUP($B$20&amp;$B32,[20]Ibadan!$E:$AE,COLUMN(G$1)-2,FALSE)="NULL",0,VLOOKUP($B$20&amp;$B32,[20]Ibadan!$E:$AE,COLUMN(G$1)-2,FALSE))</f>
        <v>8875</v>
      </c>
      <c r="H32" s="7">
        <f>IF(VLOOKUP($B$20&amp;$B32,[20]Ibadan!$E:$AE,COLUMN(H$1)-2,FALSE)="NULL",0,VLOOKUP($B$20&amp;$B32,[20]Ibadan!$E:$AE,COLUMN(H$1)-2,FALSE))</f>
        <v>5770</v>
      </c>
      <c r="I32" s="7">
        <f>IF(VLOOKUP($B$20&amp;$B32,[20]Ibadan!$E:$AE,COLUMN(I$1)-2,FALSE)="NULL",0,VLOOKUP($B$20&amp;$B32,[20]Ibadan!$E:$AE,COLUMN(I$1)-2,FALSE))</f>
        <v>6210</v>
      </c>
      <c r="J32" s="7">
        <f>IF(VLOOKUP($B$20&amp;$B32,[20]Ibadan!$E:$AE,COLUMN(J$1)-2,FALSE)="NULL",0,VLOOKUP($B$20&amp;$B32,[20]Ibadan!$E:$AE,COLUMN(J$1)-2,FALSE))</f>
        <v>2101.7199999999998</v>
      </c>
      <c r="K32" s="7">
        <f>IF(VLOOKUP($B$20&amp;$B32,[20]Ibadan!$E:$AE,COLUMN(K$1)-2,FALSE)="NULL",0,VLOOKUP($B$20&amp;$B32,[20]Ibadan!$E:$AE,COLUMN(K$1)-2,FALSE))</f>
        <v>6346.15</v>
      </c>
      <c r="L32" s="7">
        <f>IF(VLOOKUP($B$20&amp;$B32,[20]Ibadan!$E:$AE,COLUMN(L$1)-2,FALSE)="NULL",0,VLOOKUP($B$20&amp;$B32,[20]Ibadan!$E:$AE,COLUMN(L$1)-2,FALSE))</f>
        <v>6000</v>
      </c>
      <c r="M32" s="7">
        <f>IF(VLOOKUP($B$20&amp;$B32,[20]Ibadan!$E:$AE,COLUMN(M$1)-2,FALSE)="NULL",0,VLOOKUP($B$20&amp;$B32,[20]Ibadan!$E:$AE,COLUMN(M$1)-2,FALSE))</f>
        <v>3080</v>
      </c>
      <c r="N32" s="7">
        <f>IF(VLOOKUP($B$20&amp;$B32,[20]Ibadan!$E:$AE,COLUMN(N$1)-2,FALSE)="NULL",0,VLOOKUP($B$20&amp;$B32,[20]Ibadan!$E:$AE,COLUMN(N$1)-2,FALSE))</f>
        <v>3150</v>
      </c>
      <c r="O32" s="7">
        <f>IF(VLOOKUP($B$20&amp;$B32,[20]Ibadan!$E:$AE,COLUMN(O$1)-2,FALSE)="NULL",0,VLOOKUP($B$20&amp;$B32,[20]Ibadan!$E:$AE,COLUMN(O$1)-2,FALSE))</f>
        <v>6063.16</v>
      </c>
      <c r="P32" s="7">
        <f>IF(VLOOKUP($B$20&amp;$B32,[20]Ibadan!$E:$AE,COLUMN(P$1)-2,FALSE)="NULL",0,VLOOKUP($B$20&amp;$B32,[20]Ibadan!$E:$AE,COLUMN(P$1)-2,FALSE))</f>
        <v>7264.29</v>
      </c>
      <c r="Q32" s="7">
        <f>IF(VLOOKUP($B$20&amp;$B32,[20]Ibadan!$E:$AE,COLUMN(Q$1)-2,FALSE)="NULL",0,VLOOKUP($B$20&amp;$B32,[20]Ibadan!$E:$AE,COLUMN(Q$1)-2,FALSE))</f>
        <v>10710.34</v>
      </c>
      <c r="R32" s="7">
        <f>IF(VLOOKUP($B$20&amp;$B32,[20]Ibadan!$E:$AE,COLUMN(R$1)-2,FALSE)="NULL",0,VLOOKUP($B$20&amp;$B32,[20]Ibadan!$E:$AE,COLUMN(R$1)-2,FALSE))</f>
        <v>4389.0600000000004</v>
      </c>
      <c r="S32" s="7">
        <f>IF(VLOOKUP($B$20&amp;$B32,[20]Ibadan!$E:$AE,COLUMN(S$1)-2,FALSE)="NULL",0,VLOOKUP($B$20&amp;$B32,[20]Ibadan!$E:$AE,COLUMN(S$1)-2,FALSE))</f>
        <v>1670.9</v>
      </c>
      <c r="T32" s="7">
        <f>IF(VLOOKUP($B$20&amp;$B32,[20]Ibadan!$E:$AE,COLUMN(T$1)-2,FALSE)="NULL",0,VLOOKUP($B$20&amp;$B32,[20]Ibadan!$E:$AE,COLUMN(T$1)-2,FALSE))</f>
        <v>9656.25</v>
      </c>
      <c r="U32" s="7">
        <f>IF(VLOOKUP($B$20&amp;$B32,[20]Ibadan!$E:$AE,COLUMN(U$1)-2,FALSE)="NULL",0,VLOOKUP($B$20&amp;$B32,[20]Ibadan!$E:$AE,COLUMN(U$1)-2,FALSE))</f>
        <v>8944.44</v>
      </c>
      <c r="V32" s="7">
        <f>IF(VLOOKUP($B$20&amp;$B32,[20]Ibadan!$E:$AE,COLUMN(V$1)-2,FALSE)="NULL",0,VLOOKUP($B$20&amp;$B32,[20]Ibadan!$E:$AE,COLUMN(V$1)-2,FALSE))</f>
        <v>6335.75</v>
      </c>
      <c r="W32" s="7">
        <f>IF(VLOOKUP($B$20&amp;$B32,[20]Ibadan!$E:$AE,COLUMN(W$1)-2,FALSE)="NULL",0,VLOOKUP($B$20&amp;$B32,[20]Ibadan!$E:$AE,COLUMN(W$1)-2,FALSE))</f>
        <v>9522.2199999999993</v>
      </c>
      <c r="X32" s="7">
        <f>IF(VLOOKUP($B$20&amp;$B32,[20]Ibadan!$E:$AE,COLUMN(X$1)-2,FALSE)="NULL",0,VLOOKUP($B$20&amp;$B32,[20]Ibadan!$E:$AE,COLUMN(X$1)-2,FALSE))</f>
        <v>4290</v>
      </c>
      <c r="Y32" s="7">
        <f>IF(VLOOKUP($B$20&amp;$B32,[20]Ibadan!$E:$AE,COLUMN(Y$1)-2,FALSE)="NULL",0,VLOOKUP($B$20&amp;$B32,[20]Ibadan!$E:$AE,COLUMN(Y$1)-2,FALSE))</f>
        <v>7500</v>
      </c>
      <c r="Z32" s="7">
        <f>IF(VLOOKUP($B$20&amp;$B32,[20]Ibadan!$E:$AE,COLUMN(Z$1)-2,FALSE)="NULL",0,VLOOKUP($B$20&amp;$B32,[20]Ibadan!$E:$AE,COLUMN(Z$1)-2,FALSE))</f>
        <v>5320</v>
      </c>
      <c r="AA32" s="7">
        <f>IF(VLOOKUP($B$20&amp;$B32,[20]Ibadan!$E:$AE,COLUMN(AA$1)-2,FALSE)="NULL",0,VLOOKUP($B$20&amp;$B32,[20]Ibadan!$E:$AE,COLUMN(AA$1)-2,FALSE))</f>
        <v>2500</v>
      </c>
      <c r="AB32" s="7">
        <f>IF(VLOOKUP($B$20&amp;$B32,[20]Ibadan!$E:$AE,COLUMN(AB$1)-2,FALSE)="NULL",0,VLOOKUP($B$20&amp;$B32,[20]Ibadan!$E:$AE,COLUMN(AB$1)-2,FALSE))</f>
        <v>800</v>
      </c>
      <c r="AC32" s="7">
        <f>IF(VLOOKUP($B$20&amp;$B32,[20]Ibadan!$E:$AE,COLUMN(AC$1)-2,FALSE)="NULL",0,VLOOKUP($B$20&amp;$B32,[20]Ibadan!$E:$AE,COLUMN(AC$1)-2,FALSE))</f>
        <v>3000</v>
      </c>
      <c r="AD32" s="264">
        <f>SUM(Z31:AC31)/SUM(Z30:AC30)</f>
        <v>3891.6666666666665</v>
      </c>
      <c r="AF32" s="7">
        <f>AF31/AF30</f>
        <v>800</v>
      </c>
      <c r="AG32" s="7">
        <f>AG31/AG30</f>
        <v>3000</v>
      </c>
      <c r="AH32" s="7">
        <f>VLOOKUP($A$3&amp;$B$20&amp;$B32,'[14]Paga All'!$G$1:$J$3000,4,FALSE)</f>
        <v>4100</v>
      </c>
      <c r="AI32" s="7">
        <f>VLOOKUP($A$3&amp;$B$20&amp;$B32,'[15]Paga all'!$F:$G,2,FALSE)</f>
        <v>10000</v>
      </c>
      <c r="AJ32" s="7">
        <f>VLOOKUP($A$3&amp;$B$20&amp;$B32,'[16]Paga all'!$F$2:$G$1470,2,FALSE)</f>
        <v>4500</v>
      </c>
      <c r="AK32" s="9">
        <f t="shared" ref="AK32:BO32" si="34">AK31/AK30</f>
        <v>3891.6666666666665</v>
      </c>
      <c r="AL32" s="9">
        <f t="shared" si="34"/>
        <v>3891.6666666666665</v>
      </c>
      <c r="AM32" s="9">
        <f t="shared" si="34"/>
        <v>3891.6666666666665</v>
      </c>
      <c r="AN32" s="9">
        <f t="shared" si="34"/>
        <v>3891.6666666666665</v>
      </c>
      <c r="AO32" s="9">
        <f t="shared" si="34"/>
        <v>3891.6666666666665</v>
      </c>
      <c r="AP32" s="9">
        <f t="shared" si="34"/>
        <v>3891.6666666666665</v>
      </c>
      <c r="AQ32" s="9">
        <f t="shared" si="34"/>
        <v>3891.6666666666665</v>
      </c>
      <c r="AR32" s="9">
        <f t="shared" si="34"/>
        <v>3891.6666666666665</v>
      </c>
      <c r="AS32" s="9">
        <f t="shared" si="34"/>
        <v>3891.6666666666665</v>
      </c>
      <c r="AT32" s="9">
        <f t="shared" si="34"/>
        <v>3891.6666666666665</v>
      </c>
      <c r="AU32" s="9">
        <f t="shared" si="34"/>
        <v>3891.6666666666665</v>
      </c>
      <c r="AV32" s="9">
        <f t="shared" si="34"/>
        <v>3891.6666666666665</v>
      </c>
      <c r="AW32" s="9">
        <f t="shared" si="34"/>
        <v>3891.6666666666665</v>
      </c>
      <c r="AX32" s="9">
        <f t="shared" si="34"/>
        <v>3891.6666666666665</v>
      </c>
      <c r="AY32" s="9">
        <f t="shared" si="34"/>
        <v>3891.6666666666665</v>
      </c>
      <c r="AZ32" s="9">
        <f t="shared" si="34"/>
        <v>3891.6666666666665</v>
      </c>
      <c r="BA32" s="9">
        <f t="shared" si="34"/>
        <v>3891.6666666666665</v>
      </c>
      <c r="BB32" s="9">
        <f t="shared" si="34"/>
        <v>3891.6666666666665</v>
      </c>
      <c r="BC32" s="9">
        <f t="shared" si="34"/>
        <v>3891.6666666666665</v>
      </c>
      <c r="BD32" s="9">
        <f t="shared" si="34"/>
        <v>3891.6666666666665</v>
      </c>
      <c r="BE32" s="9">
        <f t="shared" si="34"/>
        <v>3891.6666666666665</v>
      </c>
      <c r="BF32" s="9">
        <f t="shared" si="34"/>
        <v>3891.6666666666665</v>
      </c>
      <c r="BG32" s="9">
        <f t="shared" si="34"/>
        <v>3891.6666666666665</v>
      </c>
      <c r="BH32" s="9">
        <f t="shared" si="34"/>
        <v>3891.6666666666665</v>
      </c>
      <c r="BI32" s="9">
        <f t="shared" si="34"/>
        <v>3891.6666666666665</v>
      </c>
      <c r="BJ32" s="9">
        <f t="shared" si="34"/>
        <v>3891.6666666666665</v>
      </c>
      <c r="BK32" s="9">
        <f t="shared" si="34"/>
        <v>3891.6666666666665</v>
      </c>
      <c r="BL32" s="9">
        <f t="shared" si="34"/>
        <v>3891.6666666666665</v>
      </c>
      <c r="BM32" s="9">
        <f t="shared" si="34"/>
        <v>3891.6666666666665</v>
      </c>
      <c r="BN32" s="9">
        <f t="shared" si="34"/>
        <v>3891.6666666666665</v>
      </c>
      <c r="BO32" s="9">
        <f t="shared" si="34"/>
        <v>3891.6666666666665</v>
      </c>
    </row>
    <row r="33" spans="2:67" x14ac:dyDescent="0.25">
      <c r="B33" t="s">
        <v>277</v>
      </c>
      <c r="D33" s="7">
        <f>IF(VLOOKUP($B$20&amp;$B33,[20]Ibadan!$E:$AE,COLUMN(D$1)-2,FALSE)="NULL",0,VLOOKUP($B$20&amp;$B33,[20]Ibadan!$E:$AE,COLUMN(D$1)-2,FALSE))</f>
        <v>400</v>
      </c>
      <c r="E33" s="7">
        <f>IF(VLOOKUP($B$20&amp;$B33,[20]Ibadan!$E:$AE,COLUMN(E$1)-2,FALSE)="NULL",0,VLOOKUP($B$20&amp;$B33,[20]Ibadan!$E:$AE,COLUMN(E$1)-2,FALSE))</f>
        <v>400</v>
      </c>
      <c r="F33" s="7">
        <f>IF(VLOOKUP($B$20&amp;$B33,[20]Ibadan!$E:$AE,COLUMN(F$1)-2,FALSE)="NULL",0,VLOOKUP($B$20&amp;$B33,[20]Ibadan!$E:$AE,COLUMN(F$1)-2,FALSE))</f>
        <v>150</v>
      </c>
      <c r="G33" s="7">
        <f>IF(VLOOKUP($B$20&amp;$B33,[20]Ibadan!$E:$AE,COLUMN(G$1)-2,FALSE)="NULL",0,VLOOKUP($B$20&amp;$B33,[20]Ibadan!$E:$AE,COLUMN(G$1)-2,FALSE))</f>
        <v>1200</v>
      </c>
      <c r="H33" s="7">
        <f>IF(VLOOKUP($B$20&amp;$B33,[20]Ibadan!$E:$AE,COLUMN(H$1)-2,FALSE)="NULL",0,VLOOKUP($B$20&amp;$B33,[20]Ibadan!$E:$AE,COLUMN(H$1)-2,FALSE))</f>
        <v>2200</v>
      </c>
      <c r="I33" s="7">
        <f>IF(VLOOKUP($B$20&amp;$B33,[20]Ibadan!$E:$AE,COLUMN(I$1)-2,FALSE)="NULL",0,VLOOKUP($B$20&amp;$B33,[20]Ibadan!$E:$AE,COLUMN(I$1)-2,FALSE))</f>
        <v>1500</v>
      </c>
      <c r="J33" s="7">
        <f>IF(VLOOKUP($B$20&amp;$B33,[20]Ibadan!$E:$AE,COLUMN(J$1)-2,FALSE)="NULL",0,VLOOKUP($B$20&amp;$B33,[20]Ibadan!$E:$AE,COLUMN(J$1)-2,FALSE))</f>
        <v>3400</v>
      </c>
      <c r="K33" s="7">
        <f>IF(VLOOKUP($B$20&amp;$B33,[20]Ibadan!$E:$AE,COLUMN(K$1)-2,FALSE)="NULL",0,VLOOKUP($B$20&amp;$B33,[20]Ibadan!$E:$AE,COLUMN(K$1)-2,FALSE))</f>
        <v>1750</v>
      </c>
      <c r="L33" s="7">
        <f>IF(VLOOKUP($B$20&amp;$B33,[20]Ibadan!$E:$AE,COLUMN(L$1)-2,FALSE)="NULL",0,VLOOKUP($B$20&amp;$B33,[20]Ibadan!$E:$AE,COLUMN(L$1)-2,FALSE))</f>
        <v>300</v>
      </c>
      <c r="M33" s="7">
        <f>IF(VLOOKUP($B$20&amp;$B33,[20]Ibadan!$E:$AE,COLUMN(M$1)-2,FALSE)="NULL",0,VLOOKUP($B$20&amp;$B33,[20]Ibadan!$E:$AE,COLUMN(M$1)-2,FALSE))</f>
        <v>3800</v>
      </c>
      <c r="N33" s="7">
        <f>IF(VLOOKUP($B$20&amp;$B33,[20]Ibadan!$E:$AE,COLUMN(N$1)-2,FALSE)="NULL",0,VLOOKUP($B$20&amp;$B33,[20]Ibadan!$E:$AE,COLUMN(N$1)-2,FALSE))</f>
        <v>4250</v>
      </c>
      <c r="O33" s="7">
        <f>IF(VLOOKUP($B$20&amp;$B33,[20]Ibadan!$E:$AE,COLUMN(O$1)-2,FALSE)="NULL",0,VLOOKUP($B$20&amp;$B33,[20]Ibadan!$E:$AE,COLUMN(O$1)-2,FALSE))</f>
        <v>2950</v>
      </c>
      <c r="P33" s="7">
        <f>IF(VLOOKUP($B$20&amp;$B33,[20]Ibadan!$E:$AE,COLUMN(P$1)-2,FALSE)="NULL",0,VLOOKUP($B$20&amp;$B33,[20]Ibadan!$E:$AE,COLUMN(P$1)-2,FALSE))</f>
        <v>2250</v>
      </c>
      <c r="Q33" s="7">
        <f>IF(VLOOKUP($B$20&amp;$B33,[20]Ibadan!$E:$AE,COLUMN(Q$1)-2,FALSE)="NULL",0,VLOOKUP($B$20&amp;$B33,[20]Ibadan!$E:$AE,COLUMN(Q$1)-2,FALSE))</f>
        <v>4950</v>
      </c>
      <c r="R33" s="7">
        <f>IF(VLOOKUP($B$20&amp;$B33,[20]Ibadan!$E:$AE,COLUMN(R$1)-2,FALSE)="NULL",0,VLOOKUP($B$20&amp;$B33,[20]Ibadan!$E:$AE,COLUMN(R$1)-2,FALSE))</f>
        <v>8850</v>
      </c>
      <c r="S33" s="7">
        <f>IF(VLOOKUP($B$20&amp;$B33,[20]Ibadan!$E:$AE,COLUMN(S$1)-2,FALSE)="NULL",0,VLOOKUP($B$20&amp;$B33,[20]Ibadan!$E:$AE,COLUMN(S$1)-2,FALSE))</f>
        <v>1250</v>
      </c>
      <c r="T33" s="7">
        <f>IF(VLOOKUP($B$20&amp;$B33,[20]Ibadan!$E:$AE,COLUMN(T$1)-2,FALSE)="NULL",0,VLOOKUP($B$20&amp;$B33,[20]Ibadan!$E:$AE,COLUMN(T$1)-2,FALSE))</f>
        <v>2400</v>
      </c>
      <c r="U33" s="7">
        <f>IF(VLOOKUP($B$20&amp;$B33,[20]Ibadan!$E:$AE,COLUMN(U$1)-2,FALSE)="NULL",0,VLOOKUP($B$20&amp;$B33,[20]Ibadan!$E:$AE,COLUMN(U$1)-2,FALSE))</f>
        <v>1450</v>
      </c>
      <c r="V33" s="7">
        <f>IF(VLOOKUP($B$20&amp;$B33,[20]Ibadan!$E:$AE,COLUMN(V$1)-2,FALSE)="NULL",0,VLOOKUP($B$20&amp;$B33,[20]Ibadan!$E:$AE,COLUMN(V$1)-2,FALSE))</f>
        <v>1850</v>
      </c>
      <c r="W33" s="7">
        <f>IF(VLOOKUP($B$20&amp;$B33,[20]Ibadan!$E:$AE,COLUMN(W$1)-2,FALSE)="NULL",0,VLOOKUP($B$20&amp;$B33,[20]Ibadan!$E:$AE,COLUMN(W$1)-2,FALSE))</f>
        <v>1450</v>
      </c>
      <c r="X33" s="7">
        <f>IF(VLOOKUP($B$20&amp;$B33,[20]Ibadan!$E:$AE,COLUMN(X$1)-2,FALSE)="NULL",0,VLOOKUP($B$20&amp;$B33,[20]Ibadan!$E:$AE,COLUMN(X$1)-2,FALSE))</f>
        <v>1500</v>
      </c>
      <c r="Y33" s="7">
        <f>IF(VLOOKUP($B$20&amp;$B33,[20]Ibadan!$E:$AE,COLUMN(Y$1)-2,FALSE)="NULL",0,VLOOKUP($B$20&amp;$B33,[20]Ibadan!$E:$AE,COLUMN(Y$1)-2,FALSE))</f>
        <v>700</v>
      </c>
      <c r="Z33" s="7">
        <f>IF(VLOOKUP($B$20&amp;$B33,[20]Ibadan!$E:$AE,COLUMN(Z$1)-2,FALSE)="NULL",0,VLOOKUP($B$20&amp;$B33,[20]Ibadan!$E:$AE,COLUMN(Z$1)-2,FALSE))</f>
        <v>2800</v>
      </c>
      <c r="AA33" s="7">
        <f>IF(VLOOKUP($B$20&amp;$B33,[20]Ibadan!$E:$AE,COLUMN(AA$1)-2,FALSE)="NULL",0,VLOOKUP($B$20&amp;$B33,[20]Ibadan!$E:$AE,COLUMN(AA$1)-2,FALSE))</f>
        <v>1400</v>
      </c>
      <c r="AB33" s="7">
        <f>IF(VLOOKUP($B$20&amp;$B33,[20]Ibadan!$E:$AE,COLUMN(AB$1)-2,FALSE)="NULL",0,VLOOKUP($B$20&amp;$B33,[20]Ibadan!$E:$AE,COLUMN(AB$1)-2,FALSE))</f>
        <v>450</v>
      </c>
      <c r="AC33" s="7">
        <f>IF(VLOOKUP($B$20&amp;$B33,[20]Ibadan!$E:$AE,COLUMN(AC$1)-2,FALSE)="NULL",0,VLOOKUP($B$20&amp;$B33,[20]Ibadan!$E:$AE,COLUMN(AC$1)-2,FALSE))</f>
        <v>150</v>
      </c>
      <c r="AF33" s="7">
        <f>AB33</f>
        <v>450</v>
      </c>
      <c r="AG33" s="7">
        <f>AC33</f>
        <v>150</v>
      </c>
      <c r="AH33" s="7">
        <f>VLOOKUP($A$3&amp;$B$20&amp;$B33,'[14]Paga All'!$G$1:$J$3000,4,FALSE)+VLOOKUP($A$3&amp;$B$20&amp;$B34,'[14]Paga All'!$G$1:$J$3000,4,FALSE)</f>
        <v>700</v>
      </c>
      <c r="AI33" s="7">
        <f>VLOOKUP($A$3&amp;$B$20&amp;$B33,'[15]Paga all'!$F:$G,2,FALSE)+VLOOKUP($A$3&amp;$B$20&amp;$B34,'[15]Paga all'!$F:$G,2,FALSE)</f>
        <v>550</v>
      </c>
      <c r="AJ33" s="7">
        <f>VLOOKUP($A$3&amp;$B$20&amp;$B33,'[16]Paga all'!$F$2:$G$1470,2,FALSE)+VLOOKUP($A$3&amp;$B$20&amp;$B34,'[16]Paga all'!$F$2:$G$1470,2,FALSE)</f>
        <v>250</v>
      </c>
      <c r="AK33" s="9">
        <f t="shared" ref="AK33:BO33" si="35">AK30*AK25</f>
        <v>666.66666666666674</v>
      </c>
      <c r="AL33" s="9">
        <f t="shared" si="35"/>
        <v>1066.6666666666667</v>
      </c>
      <c r="AM33" s="9">
        <f t="shared" si="35"/>
        <v>1066.6666666666667</v>
      </c>
      <c r="AN33" s="9">
        <f t="shared" si="35"/>
        <v>1066.6666666666667</v>
      </c>
      <c r="AO33" s="9">
        <f t="shared" si="35"/>
        <v>1066.6666666666667</v>
      </c>
      <c r="AP33" s="9">
        <f t="shared" si="35"/>
        <v>1066.6666666666667</v>
      </c>
      <c r="AQ33" s="9">
        <f t="shared" si="35"/>
        <v>1066.6666666666667</v>
      </c>
      <c r="AR33" s="9">
        <f t="shared" si="35"/>
        <v>1066.6666666666667</v>
      </c>
      <c r="AS33" s="9">
        <f t="shared" si="35"/>
        <v>1200</v>
      </c>
      <c r="AT33" s="9">
        <f t="shared" si="35"/>
        <v>1200</v>
      </c>
      <c r="AU33" s="9">
        <f t="shared" si="35"/>
        <v>1200</v>
      </c>
      <c r="AV33" s="9">
        <f t="shared" si="35"/>
        <v>1200</v>
      </c>
      <c r="AW33" s="9">
        <f t="shared" si="35"/>
        <v>1200</v>
      </c>
      <c r="AX33" s="9">
        <f t="shared" si="35"/>
        <v>1200</v>
      </c>
      <c r="AY33" s="9">
        <f t="shared" si="35"/>
        <v>1200</v>
      </c>
      <c r="AZ33" s="9">
        <f t="shared" si="35"/>
        <v>1200</v>
      </c>
      <c r="BA33" s="9">
        <f t="shared" si="35"/>
        <v>1200</v>
      </c>
      <c r="BB33" s="9">
        <f t="shared" si="35"/>
        <v>1200</v>
      </c>
      <c r="BC33" s="9">
        <f t="shared" si="35"/>
        <v>1200</v>
      </c>
      <c r="BD33" s="9">
        <f t="shared" si="35"/>
        <v>1200</v>
      </c>
      <c r="BE33" s="9">
        <f t="shared" si="35"/>
        <v>1200</v>
      </c>
      <c r="BF33" s="9">
        <f t="shared" si="35"/>
        <v>1200</v>
      </c>
      <c r="BG33" s="9">
        <f t="shared" si="35"/>
        <v>1200</v>
      </c>
      <c r="BH33" s="9">
        <f t="shared" si="35"/>
        <v>1200</v>
      </c>
      <c r="BI33" s="9">
        <f t="shared" si="35"/>
        <v>1200</v>
      </c>
      <c r="BJ33" s="9">
        <f t="shared" si="35"/>
        <v>1200</v>
      </c>
      <c r="BK33" s="9">
        <f t="shared" si="35"/>
        <v>1200</v>
      </c>
      <c r="BL33" s="9">
        <f t="shared" si="35"/>
        <v>1200</v>
      </c>
      <c r="BM33" s="9">
        <f t="shared" si="35"/>
        <v>1200</v>
      </c>
      <c r="BN33" s="9">
        <f t="shared" si="35"/>
        <v>1200</v>
      </c>
      <c r="BO33" s="9">
        <f t="shared" si="35"/>
        <v>1200</v>
      </c>
    </row>
    <row r="34" spans="2:67" x14ac:dyDescent="0.25">
      <c r="B34" t="s">
        <v>278</v>
      </c>
      <c r="D34" s="7">
        <f>IF(VLOOKUP($B$20&amp;$B34,[20]Ibadan!$E:$AE,COLUMN(D$1)-2,FALSE)="NULL",0,VLOOKUP($B$20&amp;$B34,[20]Ibadan!$E:$AE,COLUMN(D$1)-2,FALSE))</f>
        <v>70</v>
      </c>
      <c r="E34" s="7">
        <f>IF(VLOOKUP($B$20&amp;$B34,[20]Ibadan!$E:$AE,COLUMN(E$1)-2,FALSE)="NULL",0,VLOOKUP($B$20&amp;$B34,[20]Ibadan!$E:$AE,COLUMN(E$1)-2,FALSE))</f>
        <v>70</v>
      </c>
      <c r="F34" s="7">
        <f>IF(VLOOKUP($B$20&amp;$B34,[20]Ibadan!$E:$AE,COLUMN(F$1)-2,FALSE)="NULL",0,VLOOKUP($B$20&amp;$B34,[20]Ibadan!$E:$AE,COLUMN(F$1)-2,FALSE))</f>
        <v>20</v>
      </c>
      <c r="G34" s="7">
        <f>IF(VLOOKUP($B$20&amp;$B34,[20]Ibadan!$E:$AE,COLUMN(G$1)-2,FALSE)="NULL",0,VLOOKUP($B$20&amp;$B34,[20]Ibadan!$E:$AE,COLUMN(G$1)-2,FALSE))</f>
        <v>230</v>
      </c>
      <c r="H34" s="7">
        <f>IF(VLOOKUP($B$20&amp;$B34,[20]Ibadan!$E:$AE,COLUMN(H$1)-2,FALSE)="NULL",0,VLOOKUP($B$20&amp;$B34,[20]Ibadan!$E:$AE,COLUMN(H$1)-2,FALSE))</f>
        <v>720</v>
      </c>
      <c r="I34" s="7">
        <f>IF(VLOOKUP($B$20&amp;$B34,[20]Ibadan!$E:$AE,COLUMN(I$1)-2,FALSE)="NULL",0,VLOOKUP($B$20&amp;$B34,[20]Ibadan!$E:$AE,COLUMN(I$1)-2,FALSE))</f>
        <v>500</v>
      </c>
      <c r="J34" s="7">
        <f>IF(VLOOKUP($B$20&amp;$B34,[20]Ibadan!$E:$AE,COLUMN(J$1)-2,FALSE)="NULL",0,VLOOKUP($B$20&amp;$B34,[20]Ibadan!$E:$AE,COLUMN(J$1)-2,FALSE))</f>
        <v>880</v>
      </c>
      <c r="K34" s="7">
        <f>IF(VLOOKUP($B$20&amp;$B34,[20]Ibadan!$E:$AE,COLUMN(K$1)-2,FALSE)="NULL",0,VLOOKUP($B$20&amp;$B34,[20]Ibadan!$E:$AE,COLUMN(K$1)-2,FALSE))</f>
        <v>530</v>
      </c>
      <c r="L34" s="7">
        <f>IF(VLOOKUP($B$20&amp;$B34,[20]Ibadan!$E:$AE,COLUMN(L$1)-2,FALSE)="NULL",0,VLOOKUP($B$20&amp;$B34,[20]Ibadan!$E:$AE,COLUMN(L$1)-2,FALSE))</f>
        <v>100</v>
      </c>
      <c r="M34" s="7">
        <f>IF(VLOOKUP($B$20&amp;$B34,[20]Ibadan!$E:$AE,COLUMN(M$1)-2,FALSE)="NULL",0,VLOOKUP($B$20&amp;$B34,[20]Ibadan!$E:$AE,COLUMN(M$1)-2,FALSE))</f>
        <v>1280</v>
      </c>
      <c r="N34" s="7">
        <f>IF(VLOOKUP($B$20&amp;$B34,[20]Ibadan!$E:$AE,COLUMN(N$1)-2,FALSE)="NULL",0,VLOOKUP($B$20&amp;$B34,[20]Ibadan!$E:$AE,COLUMN(N$1)-2,FALSE))</f>
        <v>1430</v>
      </c>
      <c r="O34" s="7">
        <f>IF(VLOOKUP($B$20&amp;$B34,[20]Ibadan!$E:$AE,COLUMN(O$1)-2,FALSE)="NULL",0,VLOOKUP($B$20&amp;$B34,[20]Ibadan!$E:$AE,COLUMN(O$1)-2,FALSE))</f>
        <v>1000</v>
      </c>
      <c r="P34" s="7">
        <f>IF(VLOOKUP($B$20&amp;$B34,[20]Ibadan!$E:$AE,COLUMN(P$1)-2,FALSE)="NULL",0,VLOOKUP($B$20&amp;$B34,[20]Ibadan!$E:$AE,COLUMN(P$1)-2,FALSE))</f>
        <v>790</v>
      </c>
      <c r="Q34" s="7">
        <f>IF(VLOOKUP($B$20&amp;$B34,[20]Ibadan!$E:$AE,COLUMN(Q$1)-2,FALSE)="NULL",0,VLOOKUP($B$20&amp;$B34,[20]Ibadan!$E:$AE,COLUMN(Q$1)-2,FALSE))</f>
        <v>1810</v>
      </c>
      <c r="R34" s="7">
        <f>IF(VLOOKUP($B$20&amp;$B34,[20]Ibadan!$E:$AE,COLUMN(R$1)-2,FALSE)="NULL",0,VLOOKUP($B$20&amp;$B34,[20]Ibadan!$E:$AE,COLUMN(R$1)-2,FALSE))</f>
        <v>2730</v>
      </c>
      <c r="S34" s="7">
        <f>IF(VLOOKUP($B$20&amp;$B34,[20]Ibadan!$E:$AE,COLUMN(S$1)-2,FALSE)="NULL",0,VLOOKUP($B$20&amp;$B34,[20]Ibadan!$E:$AE,COLUMN(S$1)-2,FALSE))</f>
        <v>350</v>
      </c>
      <c r="T34" s="7">
        <f>IF(VLOOKUP($B$20&amp;$B34,[20]Ibadan!$E:$AE,COLUMN(T$1)-2,FALSE)="NULL",0,VLOOKUP($B$20&amp;$B34,[20]Ibadan!$E:$AE,COLUMN(T$1)-2,FALSE))</f>
        <v>790</v>
      </c>
      <c r="U34" s="7">
        <f>IF(VLOOKUP($B$20&amp;$B34,[20]Ibadan!$E:$AE,COLUMN(U$1)-2,FALSE)="NULL",0,VLOOKUP($B$20&amp;$B34,[20]Ibadan!$E:$AE,COLUMN(U$1)-2,FALSE))</f>
        <v>500</v>
      </c>
      <c r="V34" s="7">
        <f>IF(VLOOKUP($B$20&amp;$B34,[20]Ibadan!$E:$AE,COLUMN(V$1)-2,FALSE)="NULL",0,VLOOKUP($B$20&amp;$B34,[20]Ibadan!$E:$AE,COLUMN(V$1)-2,FALSE))</f>
        <v>630</v>
      </c>
      <c r="W34" s="7">
        <f>IF(VLOOKUP($B$20&amp;$B34,[20]Ibadan!$E:$AE,COLUMN(W$1)-2,FALSE)="NULL",0,VLOOKUP($B$20&amp;$B34,[20]Ibadan!$E:$AE,COLUMN(W$1)-2,FALSE))</f>
        <v>510</v>
      </c>
      <c r="X34" s="7">
        <f>IF(VLOOKUP($B$20&amp;$B34,[20]Ibadan!$E:$AE,COLUMN(X$1)-2,FALSE)="NULL",0,VLOOKUP($B$20&amp;$B34,[20]Ibadan!$E:$AE,COLUMN(X$1)-2,FALSE))</f>
        <v>500</v>
      </c>
      <c r="Y34" s="7">
        <f>IF(VLOOKUP($B$20&amp;$B34,[20]Ibadan!$E:$AE,COLUMN(Y$1)-2,FALSE)="NULL",0,VLOOKUP($B$20&amp;$B34,[20]Ibadan!$E:$AE,COLUMN(Y$1)-2,FALSE))</f>
        <v>260</v>
      </c>
      <c r="Z34" s="7">
        <f>IF(VLOOKUP($B$20&amp;$B34,[20]Ibadan!$E:$AE,COLUMN(Z$1)-2,FALSE)="NULL",0,VLOOKUP($B$20&amp;$B34,[20]Ibadan!$E:$AE,COLUMN(Z$1)-2,FALSE))</f>
        <v>920</v>
      </c>
      <c r="AA34" s="7">
        <f>IF(VLOOKUP($B$20&amp;$B34,[20]Ibadan!$E:$AE,COLUMN(AA$1)-2,FALSE)="NULL",0,VLOOKUP($B$20&amp;$B34,[20]Ibadan!$E:$AE,COLUMN(AA$1)-2,FALSE))</f>
        <v>400</v>
      </c>
      <c r="AB34" s="7">
        <f>IF(VLOOKUP($B$20&amp;$B34,[20]Ibadan!$E:$AE,COLUMN(AB$1)-2,FALSE)="NULL",0,VLOOKUP($B$20&amp;$B34,[20]Ibadan!$E:$AE,COLUMN(AB$1)-2,FALSE))</f>
        <v>110</v>
      </c>
      <c r="AC34" s="7">
        <f>IF(VLOOKUP($B$20&amp;$B34,[20]Ibadan!$E:$AE,COLUMN(AC$1)-2,FALSE)="NULL",0,VLOOKUP($B$20&amp;$B34,[20]Ibadan!$E:$AE,COLUMN(AC$1)-2,FALSE))</f>
        <v>50</v>
      </c>
      <c r="AF34" s="7">
        <f>AB34</f>
        <v>110</v>
      </c>
      <c r="AG34" s="7">
        <f>AC34</f>
        <v>50</v>
      </c>
      <c r="AH34" s="7">
        <f>VLOOKUP($A$3&amp;$B$20&amp;$B34,'[14]Paga All'!$G$1:$J$3000,4,FALSE)</f>
        <v>220</v>
      </c>
      <c r="AI34" s="7">
        <f>VLOOKUP($A$3&amp;$B$20&amp;$B34,'[15]Paga all'!$F:$G,2,FALSE)</f>
        <v>210</v>
      </c>
      <c r="AJ34" s="7">
        <f>VLOOKUP($A$3&amp;$B$20&amp;$B34,'[16]Paga all'!$F$2:$G$1470,2,FALSE)</f>
        <v>70</v>
      </c>
      <c r="AK34" s="9">
        <f t="shared" ref="AK34:BO34" si="36">AK26*AK33</f>
        <v>210.90909090909093</v>
      </c>
      <c r="AL34" s="9">
        <f t="shared" si="36"/>
        <v>337.45454545454544</v>
      </c>
      <c r="AM34" s="9">
        <f t="shared" si="36"/>
        <v>337.45454545454544</v>
      </c>
      <c r="AN34" s="9">
        <f t="shared" si="36"/>
        <v>337.45454545454544</v>
      </c>
      <c r="AO34" s="9">
        <f t="shared" si="36"/>
        <v>337.45454545454544</v>
      </c>
      <c r="AP34" s="9">
        <f t="shared" si="36"/>
        <v>337.45454545454544</v>
      </c>
      <c r="AQ34" s="9">
        <f t="shared" si="36"/>
        <v>337.45454545454544</v>
      </c>
      <c r="AR34" s="9">
        <f t="shared" si="36"/>
        <v>337.45454545454544</v>
      </c>
      <c r="AS34" s="9">
        <f t="shared" si="36"/>
        <v>379.63636363636363</v>
      </c>
      <c r="AT34" s="9">
        <f t="shared" si="36"/>
        <v>379.63636363636363</v>
      </c>
      <c r="AU34" s="9">
        <f t="shared" si="36"/>
        <v>379.63636363636363</v>
      </c>
      <c r="AV34" s="9">
        <f t="shared" si="36"/>
        <v>379.63636363636363</v>
      </c>
      <c r="AW34" s="9">
        <f t="shared" si="36"/>
        <v>379.63636363636363</v>
      </c>
      <c r="AX34" s="9">
        <f t="shared" si="36"/>
        <v>379.63636363636363</v>
      </c>
      <c r="AY34" s="9">
        <f t="shared" si="36"/>
        <v>379.63636363636363</v>
      </c>
      <c r="AZ34" s="9">
        <f t="shared" si="36"/>
        <v>379.63636363636363</v>
      </c>
      <c r="BA34" s="9">
        <f t="shared" si="36"/>
        <v>379.63636363636363</v>
      </c>
      <c r="BB34" s="9">
        <f t="shared" si="36"/>
        <v>379.63636363636363</v>
      </c>
      <c r="BC34" s="9">
        <f t="shared" si="36"/>
        <v>379.63636363636363</v>
      </c>
      <c r="BD34" s="9">
        <f t="shared" si="36"/>
        <v>379.63636363636363</v>
      </c>
      <c r="BE34" s="9">
        <f t="shared" si="36"/>
        <v>379.63636363636363</v>
      </c>
      <c r="BF34" s="9">
        <f t="shared" si="36"/>
        <v>379.63636363636363</v>
      </c>
      <c r="BG34" s="9">
        <f t="shared" si="36"/>
        <v>379.63636363636363</v>
      </c>
      <c r="BH34" s="9">
        <f t="shared" si="36"/>
        <v>379.63636363636363</v>
      </c>
      <c r="BI34" s="9">
        <f t="shared" si="36"/>
        <v>379.63636363636363</v>
      </c>
      <c r="BJ34" s="9">
        <f t="shared" si="36"/>
        <v>379.63636363636363</v>
      </c>
      <c r="BK34" s="9">
        <f t="shared" si="36"/>
        <v>379.63636363636363</v>
      </c>
      <c r="BL34" s="9">
        <f t="shared" si="36"/>
        <v>379.63636363636363</v>
      </c>
      <c r="BM34" s="9">
        <f t="shared" si="36"/>
        <v>379.63636363636363</v>
      </c>
      <c r="BN34" s="9">
        <f t="shared" si="36"/>
        <v>379.63636363636363</v>
      </c>
      <c r="BO34" s="9">
        <f t="shared" si="36"/>
        <v>379.63636363636363</v>
      </c>
    </row>
    <row r="36" spans="2:67" x14ac:dyDescent="0.25">
      <c r="B36" s="1" t="s">
        <v>108</v>
      </c>
      <c r="D36" s="240"/>
      <c r="E36" s="240"/>
      <c r="F36" s="240"/>
      <c r="G36" s="240"/>
      <c r="H36" s="240"/>
      <c r="I36" s="240"/>
      <c r="J36" s="240"/>
      <c r="K36" s="240"/>
      <c r="L36" s="240"/>
      <c r="M36" s="240"/>
      <c r="N36" s="240"/>
      <c r="O36" s="240"/>
      <c r="P36" s="240"/>
      <c r="Q36" s="240"/>
      <c r="R36" s="240"/>
      <c r="S36" s="240"/>
      <c r="T36" s="240"/>
      <c r="U36" s="240"/>
      <c r="V36" s="240"/>
      <c r="W36" s="240"/>
      <c r="X36" s="240"/>
      <c r="Y36" s="240"/>
      <c r="Z36" s="240"/>
      <c r="AA36" s="234">
        <f>RATE((COUNT($L$1:$O$1)),,-$K37,$O37)</f>
        <v>0.25743342968293109</v>
      </c>
      <c r="AB36" s="234">
        <f>RATE((COUNT($L$1:$O$1)),,-$K37,$O37)</f>
        <v>0.25743342968293109</v>
      </c>
      <c r="AC36" s="234">
        <f>RATE((COUNT($Q$1:$AC$1)),,-$P37,$AC37)</f>
        <v>0.12657216215243236</v>
      </c>
      <c r="AF36" s="234"/>
      <c r="AG36" s="234"/>
      <c r="AH36" s="234"/>
      <c r="AI36" s="234"/>
    </row>
    <row r="37" spans="2:67" x14ac:dyDescent="0.25">
      <c r="B37" s="242" t="s">
        <v>137</v>
      </c>
      <c r="D37" s="243"/>
      <c r="E37" s="243"/>
      <c r="F37" s="243"/>
      <c r="G37" s="243"/>
      <c r="H37" s="243"/>
      <c r="I37" s="243"/>
      <c r="J37" s="243"/>
      <c r="K37" s="243">
        <f t="shared" ref="K37:AC37" si="37">K44+K45</f>
        <v>20</v>
      </c>
      <c r="L37" s="243">
        <f t="shared" si="37"/>
        <v>48</v>
      </c>
      <c r="M37" s="243">
        <f t="shared" si="37"/>
        <v>58</v>
      </c>
      <c r="N37" s="243">
        <f t="shared" si="37"/>
        <v>57</v>
      </c>
      <c r="O37" s="243">
        <f t="shared" si="37"/>
        <v>50</v>
      </c>
      <c r="P37" s="243">
        <f t="shared" si="37"/>
        <v>48</v>
      </c>
      <c r="Q37" s="243">
        <f t="shared" si="37"/>
        <v>66</v>
      </c>
      <c r="R37" s="243">
        <f t="shared" si="37"/>
        <v>79</v>
      </c>
      <c r="S37" s="243">
        <f t="shared" si="37"/>
        <v>91</v>
      </c>
      <c r="T37" s="243">
        <f t="shared" si="37"/>
        <v>95</v>
      </c>
      <c r="U37" s="243">
        <f t="shared" si="37"/>
        <v>109</v>
      </c>
      <c r="V37" s="243">
        <f t="shared" si="37"/>
        <v>144</v>
      </c>
      <c r="W37" s="243">
        <f t="shared" si="37"/>
        <v>186</v>
      </c>
      <c r="X37" s="243">
        <f t="shared" si="37"/>
        <v>241</v>
      </c>
      <c r="Y37" s="243">
        <f t="shared" si="37"/>
        <v>244</v>
      </c>
      <c r="Z37" s="243">
        <f t="shared" si="37"/>
        <v>257</v>
      </c>
      <c r="AA37" s="243">
        <f t="shared" si="37"/>
        <v>250</v>
      </c>
      <c r="AB37" s="243">
        <f>AB44+AB45</f>
        <v>256</v>
      </c>
      <c r="AC37" s="243">
        <f t="shared" si="37"/>
        <v>226</v>
      </c>
      <c r="AF37" s="244">
        <f>SUM(AF44:AF45)</f>
        <v>256</v>
      </c>
      <c r="AG37" s="244">
        <f t="shared" ref="AG37:BO37" si="38">ROUND((AF44+AF45)*(1+AG38),)</f>
        <v>291</v>
      </c>
      <c r="AH37" s="244">
        <f t="shared" si="38"/>
        <v>257</v>
      </c>
      <c r="AI37" s="244">
        <f t="shared" si="38"/>
        <v>254</v>
      </c>
      <c r="AJ37" s="245">
        <f t="shared" si="38"/>
        <v>267</v>
      </c>
      <c r="AK37" s="245">
        <f t="shared" si="38"/>
        <v>232</v>
      </c>
      <c r="AL37" s="245">
        <f t="shared" si="38"/>
        <v>263</v>
      </c>
      <c r="AM37" s="245">
        <f t="shared" si="38"/>
        <v>299</v>
      </c>
      <c r="AN37" s="245">
        <f t="shared" si="38"/>
        <v>339</v>
      </c>
      <c r="AO37" s="245">
        <f t="shared" si="38"/>
        <v>385</v>
      </c>
      <c r="AP37" s="245">
        <f t="shared" si="38"/>
        <v>437</v>
      </c>
      <c r="AQ37" s="245">
        <f t="shared" si="38"/>
        <v>496</v>
      </c>
      <c r="AR37" s="245">
        <f t="shared" si="38"/>
        <v>563</v>
      </c>
      <c r="AS37" s="245">
        <f t="shared" si="38"/>
        <v>639</v>
      </c>
      <c r="AT37" s="245">
        <f t="shared" si="38"/>
        <v>690</v>
      </c>
      <c r="AU37" s="245">
        <f t="shared" si="38"/>
        <v>722</v>
      </c>
      <c r="AV37" s="245">
        <f t="shared" si="38"/>
        <v>755</v>
      </c>
      <c r="AW37" s="245">
        <f t="shared" si="38"/>
        <v>790</v>
      </c>
      <c r="AX37" s="245">
        <f t="shared" si="38"/>
        <v>827</v>
      </c>
      <c r="AY37" s="245">
        <f t="shared" si="38"/>
        <v>865</v>
      </c>
      <c r="AZ37" s="245">
        <f t="shared" si="38"/>
        <v>905</v>
      </c>
      <c r="BA37" s="245">
        <f t="shared" si="38"/>
        <v>947</v>
      </c>
      <c r="BB37" s="245">
        <f t="shared" si="38"/>
        <v>990</v>
      </c>
      <c r="BC37" s="245">
        <f t="shared" si="38"/>
        <v>1036</v>
      </c>
      <c r="BD37" s="245">
        <f t="shared" si="38"/>
        <v>1084</v>
      </c>
      <c r="BE37" s="245">
        <f t="shared" si="38"/>
        <v>1134</v>
      </c>
      <c r="BF37" s="245">
        <f t="shared" si="38"/>
        <v>1186</v>
      </c>
      <c r="BG37" s="245">
        <f t="shared" si="38"/>
        <v>1240</v>
      </c>
      <c r="BH37" s="245">
        <f t="shared" si="38"/>
        <v>1297</v>
      </c>
      <c r="BI37" s="245">
        <f t="shared" si="38"/>
        <v>1357</v>
      </c>
      <c r="BJ37" s="245">
        <f t="shared" si="38"/>
        <v>1420</v>
      </c>
      <c r="BK37" s="245">
        <f t="shared" si="38"/>
        <v>1485</v>
      </c>
      <c r="BL37" s="245">
        <f t="shared" si="38"/>
        <v>1554</v>
      </c>
      <c r="BM37" s="245">
        <f t="shared" si="38"/>
        <v>1626</v>
      </c>
      <c r="BN37" s="245">
        <f t="shared" si="38"/>
        <v>1701</v>
      </c>
      <c r="BO37" s="245">
        <f t="shared" si="38"/>
        <v>1779</v>
      </c>
    </row>
    <row r="38" spans="2:67" x14ac:dyDescent="0.25">
      <c r="B38" s="246" t="s">
        <v>99</v>
      </c>
      <c r="C38" s="247"/>
      <c r="D38" s="248"/>
      <c r="E38" s="249"/>
      <c r="F38" s="249"/>
      <c r="G38" s="249"/>
      <c r="H38" s="249"/>
      <c r="I38" s="249"/>
      <c r="J38" s="249"/>
      <c r="K38" s="249"/>
      <c r="L38" s="249">
        <f t="shared" ref="L38:AB38" si="39">RATE(1,,-K37,L37)</f>
        <v>1.4</v>
      </c>
      <c r="M38" s="249">
        <f t="shared" si="39"/>
        <v>0.20833333333333334</v>
      </c>
      <c r="N38" s="249">
        <f t="shared" si="39"/>
        <v>-1.7241379310344765E-2</v>
      </c>
      <c r="O38" s="249">
        <f t="shared" si="39"/>
        <v>-0.12280701754385967</v>
      </c>
      <c r="P38" s="249">
        <f t="shared" si="39"/>
        <v>-3.9999999999999987E-2</v>
      </c>
      <c r="Q38" s="249">
        <f t="shared" si="39"/>
        <v>0.37499999999999994</v>
      </c>
      <c r="R38" s="249">
        <f t="shared" si="39"/>
        <v>0.19696969696969691</v>
      </c>
      <c r="S38" s="249">
        <f t="shared" si="39"/>
        <v>0.15189873417721531</v>
      </c>
      <c r="T38" s="249">
        <f t="shared" si="39"/>
        <v>4.3956043956044015E-2</v>
      </c>
      <c r="U38" s="249">
        <f t="shared" si="39"/>
        <v>0.14736842105263154</v>
      </c>
      <c r="V38" s="249">
        <f t="shared" si="39"/>
        <v>0.32110091743119257</v>
      </c>
      <c r="W38" s="249">
        <f t="shared" si="39"/>
        <v>0.29166666666666685</v>
      </c>
      <c r="X38" s="249">
        <f t="shared" si="39"/>
        <v>0.29569892473118281</v>
      </c>
      <c r="Y38" s="249">
        <f t="shared" si="39"/>
        <v>1.2448132780082955E-2</v>
      </c>
      <c r="Z38" s="249">
        <f t="shared" si="39"/>
        <v>5.3278688524590098E-2</v>
      </c>
      <c r="AA38" s="249">
        <f t="shared" si="39"/>
        <v>-2.7237354085603172E-2</v>
      </c>
      <c r="AB38" s="249">
        <f t="shared" si="39"/>
        <v>2.3999999999999938E-2</v>
      </c>
      <c r="AC38" s="249">
        <f>RATE(1,,-AA37,AC37)</f>
        <v>-9.5999999999999946E-2</v>
      </c>
      <c r="AD38" s="250">
        <f>ANS_Metrics_Assumptions!E60</f>
        <v>0.13500000000000001</v>
      </c>
      <c r="AF38" s="251">
        <f>AD38</f>
        <v>0.13500000000000001</v>
      </c>
      <c r="AG38" s="251">
        <f>AF38</f>
        <v>0.13500000000000001</v>
      </c>
      <c r="AH38" s="251">
        <f t="shared" ref="AH38:AW42" si="40">AG38</f>
        <v>0.13500000000000001</v>
      </c>
      <c r="AI38" s="251">
        <f t="shared" si="40"/>
        <v>0.13500000000000001</v>
      </c>
      <c r="AJ38" s="252">
        <f t="shared" si="40"/>
        <v>0.13500000000000001</v>
      </c>
      <c r="AK38" s="252">
        <f t="shared" si="40"/>
        <v>0.13500000000000001</v>
      </c>
      <c r="AL38" s="252">
        <f>AD38</f>
        <v>0.13500000000000001</v>
      </c>
      <c r="AM38" s="252">
        <f t="shared" si="40"/>
        <v>0.13500000000000001</v>
      </c>
      <c r="AN38" s="252">
        <f t="shared" si="40"/>
        <v>0.13500000000000001</v>
      </c>
      <c r="AO38" s="252">
        <f t="shared" si="40"/>
        <v>0.13500000000000001</v>
      </c>
      <c r="AP38" s="252">
        <f t="shared" si="40"/>
        <v>0.13500000000000001</v>
      </c>
      <c r="AQ38" s="252">
        <f t="shared" si="40"/>
        <v>0.13500000000000001</v>
      </c>
      <c r="AR38" s="252">
        <f t="shared" si="40"/>
        <v>0.13500000000000001</v>
      </c>
      <c r="AS38" s="252">
        <f t="shared" si="40"/>
        <v>0.13500000000000001</v>
      </c>
      <c r="AT38" s="252">
        <f t="shared" si="40"/>
        <v>0.13500000000000001</v>
      </c>
      <c r="AU38" s="252">
        <f t="shared" si="40"/>
        <v>0.13500000000000001</v>
      </c>
      <c r="AV38" s="252">
        <f t="shared" si="40"/>
        <v>0.13500000000000001</v>
      </c>
      <c r="AW38" s="252">
        <f t="shared" si="40"/>
        <v>0.13500000000000001</v>
      </c>
      <c r="AX38" s="252">
        <f t="shared" ref="AX38:BM42" si="41">AW38</f>
        <v>0.13500000000000001</v>
      </c>
      <c r="AY38" s="252">
        <f t="shared" si="41"/>
        <v>0.13500000000000001</v>
      </c>
      <c r="AZ38" s="252">
        <f t="shared" si="41"/>
        <v>0.13500000000000001</v>
      </c>
      <c r="BA38" s="252">
        <f t="shared" si="41"/>
        <v>0.13500000000000001</v>
      </c>
      <c r="BB38" s="252">
        <f t="shared" si="41"/>
        <v>0.13500000000000001</v>
      </c>
      <c r="BC38" s="252">
        <f t="shared" si="41"/>
        <v>0.13500000000000001</v>
      </c>
      <c r="BD38" s="252">
        <f t="shared" si="41"/>
        <v>0.13500000000000001</v>
      </c>
      <c r="BE38" s="252">
        <f t="shared" si="41"/>
        <v>0.13500000000000001</v>
      </c>
      <c r="BF38" s="252">
        <f t="shared" si="41"/>
        <v>0.13500000000000001</v>
      </c>
      <c r="BG38" s="252">
        <f t="shared" si="41"/>
        <v>0.13500000000000001</v>
      </c>
      <c r="BH38" s="252">
        <f t="shared" si="41"/>
        <v>0.13500000000000001</v>
      </c>
      <c r="BI38" s="252">
        <f t="shared" si="41"/>
        <v>0.13500000000000001</v>
      </c>
      <c r="BJ38" s="252">
        <f t="shared" si="41"/>
        <v>0.13500000000000001</v>
      </c>
      <c r="BK38" s="252">
        <f t="shared" si="41"/>
        <v>0.13500000000000001</v>
      </c>
      <c r="BL38" s="252">
        <f t="shared" si="41"/>
        <v>0.13500000000000001</v>
      </c>
      <c r="BM38" s="252">
        <f t="shared" si="41"/>
        <v>0.13500000000000001</v>
      </c>
      <c r="BN38" s="252">
        <f t="shared" ref="BN38:BO42" si="42">BM38</f>
        <v>0.13500000000000001</v>
      </c>
      <c r="BO38" s="252">
        <f t="shared" si="42"/>
        <v>0.13500000000000001</v>
      </c>
    </row>
    <row r="39" spans="2:67" x14ac:dyDescent="0.25">
      <c r="B39" s="246" t="s">
        <v>101</v>
      </c>
      <c r="C39" s="247"/>
      <c r="D39" s="253"/>
      <c r="E39" s="253"/>
      <c r="F39" s="253"/>
      <c r="G39" s="253"/>
      <c r="H39" s="253"/>
      <c r="I39" s="253"/>
      <c r="J39" s="253"/>
      <c r="K39" s="253">
        <f t="shared" ref="K39:AC39" si="43">K45/K37</f>
        <v>0</v>
      </c>
      <c r="L39" s="253">
        <f t="shared" si="43"/>
        <v>8.3333333333333329E-2</v>
      </c>
      <c r="M39" s="253">
        <f t="shared" si="43"/>
        <v>0.27586206896551724</v>
      </c>
      <c r="N39" s="253">
        <f t="shared" si="43"/>
        <v>0.22807017543859648</v>
      </c>
      <c r="O39" s="253">
        <f t="shared" si="43"/>
        <v>0.3</v>
      </c>
      <c r="P39" s="253">
        <f t="shared" si="43"/>
        <v>0.14583333333333334</v>
      </c>
      <c r="Q39" s="253">
        <f t="shared" si="43"/>
        <v>0.10606060606060606</v>
      </c>
      <c r="R39" s="253">
        <f t="shared" si="43"/>
        <v>0.20253164556962025</v>
      </c>
      <c r="S39" s="253">
        <f t="shared" si="43"/>
        <v>0.16483516483516483</v>
      </c>
      <c r="T39" s="253">
        <f t="shared" si="43"/>
        <v>0.26315789473684209</v>
      </c>
      <c r="U39" s="253">
        <f t="shared" si="43"/>
        <v>0.15596330275229359</v>
      </c>
      <c r="V39" s="253">
        <f t="shared" si="43"/>
        <v>0.13194444444444445</v>
      </c>
      <c r="W39" s="253">
        <f t="shared" si="43"/>
        <v>0.10752688172043011</v>
      </c>
      <c r="X39" s="253">
        <f t="shared" si="43"/>
        <v>9.5435684647302899E-2</v>
      </c>
      <c r="Y39" s="253">
        <f t="shared" si="43"/>
        <v>9.0163934426229511E-2</v>
      </c>
      <c r="Z39" s="253">
        <f t="shared" si="43"/>
        <v>0.14396887159533073</v>
      </c>
      <c r="AA39" s="253">
        <f t="shared" si="43"/>
        <v>0.14799999999999999</v>
      </c>
      <c r="AB39" s="253">
        <f>AB45/AB37</f>
        <v>0.1640625</v>
      </c>
      <c r="AC39" s="253">
        <f t="shared" si="43"/>
        <v>0.16371681415929204</v>
      </c>
      <c r="AD39" s="250">
        <v>0.1</v>
      </c>
      <c r="AF39" s="289">
        <v>0.15</v>
      </c>
      <c r="AG39" s="289">
        <f>AF39</f>
        <v>0.15</v>
      </c>
      <c r="AH39" s="289">
        <v>0.14000000000000001</v>
      </c>
      <c r="AI39" s="289">
        <f t="shared" si="40"/>
        <v>0.14000000000000001</v>
      </c>
      <c r="AJ39" s="267">
        <v>0.13</v>
      </c>
      <c r="AK39" s="267">
        <v>0.115</v>
      </c>
      <c r="AL39" s="252">
        <f>AD39</f>
        <v>0.1</v>
      </c>
      <c r="AM39" s="252">
        <f t="shared" si="40"/>
        <v>0.1</v>
      </c>
      <c r="AN39" s="252">
        <f t="shared" si="40"/>
        <v>0.1</v>
      </c>
      <c r="AO39" s="252">
        <f t="shared" si="40"/>
        <v>0.1</v>
      </c>
      <c r="AP39" s="252">
        <f t="shared" si="40"/>
        <v>0.1</v>
      </c>
      <c r="AQ39" s="252">
        <f t="shared" si="40"/>
        <v>0.1</v>
      </c>
      <c r="AR39" s="252">
        <f t="shared" si="40"/>
        <v>0.1</v>
      </c>
      <c r="AS39" s="252">
        <f t="shared" si="40"/>
        <v>0.1</v>
      </c>
      <c r="AT39" s="252">
        <f t="shared" si="40"/>
        <v>0.1</v>
      </c>
      <c r="AU39" s="252">
        <f t="shared" si="40"/>
        <v>0.1</v>
      </c>
      <c r="AV39" s="252">
        <f t="shared" si="40"/>
        <v>0.1</v>
      </c>
      <c r="AW39" s="252">
        <f t="shared" si="40"/>
        <v>0.1</v>
      </c>
      <c r="AX39" s="252">
        <f t="shared" si="41"/>
        <v>0.1</v>
      </c>
      <c r="AY39" s="252">
        <f t="shared" si="41"/>
        <v>0.1</v>
      </c>
      <c r="AZ39" s="252">
        <f t="shared" si="41"/>
        <v>0.1</v>
      </c>
      <c r="BA39" s="252">
        <f t="shared" si="41"/>
        <v>0.1</v>
      </c>
      <c r="BB39" s="252">
        <f t="shared" si="41"/>
        <v>0.1</v>
      </c>
      <c r="BC39" s="252">
        <f t="shared" si="41"/>
        <v>0.1</v>
      </c>
      <c r="BD39" s="252">
        <f t="shared" si="41"/>
        <v>0.1</v>
      </c>
      <c r="BE39" s="252">
        <f t="shared" si="41"/>
        <v>0.1</v>
      </c>
      <c r="BF39" s="252">
        <f t="shared" si="41"/>
        <v>0.1</v>
      </c>
      <c r="BG39" s="252">
        <f t="shared" si="41"/>
        <v>0.1</v>
      </c>
      <c r="BH39" s="252">
        <f t="shared" si="41"/>
        <v>0.1</v>
      </c>
      <c r="BI39" s="252">
        <f t="shared" si="41"/>
        <v>0.1</v>
      </c>
      <c r="BJ39" s="252">
        <f t="shared" si="41"/>
        <v>0.1</v>
      </c>
      <c r="BK39" s="252">
        <f t="shared" si="41"/>
        <v>0.1</v>
      </c>
      <c r="BL39" s="252">
        <f t="shared" si="41"/>
        <v>0.1</v>
      </c>
      <c r="BM39" s="252">
        <f t="shared" si="41"/>
        <v>0.1</v>
      </c>
      <c r="BN39" s="252">
        <f t="shared" si="42"/>
        <v>0.1</v>
      </c>
      <c r="BO39" s="252">
        <f t="shared" si="42"/>
        <v>0.1</v>
      </c>
    </row>
    <row r="40" spans="2:67" x14ac:dyDescent="0.25">
      <c r="B40" s="246" t="s">
        <v>133</v>
      </c>
      <c r="C40" s="247"/>
      <c r="D40" s="255"/>
      <c r="E40" s="255"/>
      <c r="F40" s="255"/>
      <c r="G40" s="255"/>
      <c r="H40" s="255"/>
      <c r="I40" s="255"/>
      <c r="J40" s="255"/>
      <c r="K40" s="255">
        <f t="shared" ref="K40:AC40" si="44">K46/K44</f>
        <v>2.25</v>
      </c>
      <c r="L40" s="255">
        <f t="shared" si="44"/>
        <v>4.5681818181818183</v>
      </c>
      <c r="M40" s="255">
        <f t="shared" si="44"/>
        <v>6.166666666666667</v>
      </c>
      <c r="N40" s="255">
        <f t="shared" si="44"/>
        <v>7.4772727272727275</v>
      </c>
      <c r="O40" s="255">
        <f t="shared" si="44"/>
        <v>8.4571428571428573</v>
      </c>
      <c r="P40" s="255">
        <f t="shared" si="44"/>
        <v>9.6829268292682933</v>
      </c>
      <c r="Q40" s="255">
        <f t="shared" si="44"/>
        <v>9.2372881355932197</v>
      </c>
      <c r="R40" s="255">
        <f t="shared" si="44"/>
        <v>12.365079365079366</v>
      </c>
      <c r="S40" s="255">
        <f t="shared" si="44"/>
        <v>11.355263157894736</v>
      </c>
      <c r="T40" s="255">
        <f t="shared" si="44"/>
        <v>9.7714285714285722</v>
      </c>
      <c r="U40" s="255">
        <f t="shared" si="44"/>
        <v>9.7934782608695645</v>
      </c>
      <c r="V40" s="255">
        <f t="shared" si="44"/>
        <v>11.103999999999999</v>
      </c>
      <c r="W40" s="255">
        <f t="shared" si="44"/>
        <v>10.271084337349398</v>
      </c>
      <c r="X40" s="255">
        <f t="shared" si="44"/>
        <v>10.862385321100918</v>
      </c>
      <c r="Y40" s="255">
        <f t="shared" si="44"/>
        <v>11.261261261261261</v>
      </c>
      <c r="Z40" s="255">
        <f t="shared" si="44"/>
        <v>12.463636363636363</v>
      </c>
      <c r="AA40" s="255">
        <f t="shared" si="44"/>
        <v>13.046948356807512</v>
      </c>
      <c r="AB40" s="255">
        <f>AB46/AB44</f>
        <v>9.9672897196261676</v>
      </c>
      <c r="AC40" s="255">
        <f t="shared" si="44"/>
        <v>12.947089947089948</v>
      </c>
      <c r="AD40" s="256">
        <v>25</v>
      </c>
      <c r="AF40" s="268">
        <v>13</v>
      </c>
      <c r="AG40" s="268">
        <f>AF40</f>
        <v>13</v>
      </c>
      <c r="AH40" s="268">
        <f t="shared" si="40"/>
        <v>13</v>
      </c>
      <c r="AI40" s="268">
        <v>15</v>
      </c>
      <c r="AJ40" s="268">
        <v>19</v>
      </c>
      <c r="AK40" s="268">
        <v>22</v>
      </c>
      <c r="AL40" s="258">
        <f>AD40</f>
        <v>25</v>
      </c>
      <c r="AM40" s="258">
        <f t="shared" si="40"/>
        <v>25</v>
      </c>
      <c r="AN40" s="258">
        <f t="shared" si="40"/>
        <v>25</v>
      </c>
      <c r="AO40" s="258">
        <f t="shared" si="40"/>
        <v>25</v>
      </c>
      <c r="AP40" s="258">
        <f t="shared" si="40"/>
        <v>25</v>
      </c>
      <c r="AQ40" s="258">
        <f t="shared" si="40"/>
        <v>25</v>
      </c>
      <c r="AR40" s="258">
        <f t="shared" si="40"/>
        <v>25</v>
      </c>
      <c r="AS40" s="258">
        <f t="shared" si="40"/>
        <v>25</v>
      </c>
      <c r="AT40" s="258">
        <f t="shared" si="40"/>
        <v>25</v>
      </c>
      <c r="AU40" s="258">
        <f t="shared" si="40"/>
        <v>25</v>
      </c>
      <c r="AV40" s="258">
        <f t="shared" si="40"/>
        <v>25</v>
      </c>
      <c r="AW40" s="258">
        <f t="shared" si="40"/>
        <v>25</v>
      </c>
      <c r="AX40" s="258">
        <f t="shared" si="41"/>
        <v>25</v>
      </c>
      <c r="AY40" s="258">
        <f t="shared" si="41"/>
        <v>25</v>
      </c>
      <c r="AZ40" s="258">
        <f t="shared" si="41"/>
        <v>25</v>
      </c>
      <c r="BA40" s="258">
        <f t="shared" si="41"/>
        <v>25</v>
      </c>
      <c r="BB40" s="268">
        <v>26</v>
      </c>
      <c r="BC40" s="268">
        <v>27</v>
      </c>
      <c r="BD40" s="258">
        <f t="shared" si="41"/>
        <v>27</v>
      </c>
      <c r="BE40" s="258">
        <f t="shared" si="41"/>
        <v>27</v>
      </c>
      <c r="BF40" s="258">
        <f t="shared" si="41"/>
        <v>27</v>
      </c>
      <c r="BG40" s="258">
        <f t="shared" si="41"/>
        <v>27</v>
      </c>
      <c r="BH40" s="258">
        <f t="shared" si="41"/>
        <v>27</v>
      </c>
      <c r="BI40" s="258">
        <f t="shared" si="41"/>
        <v>27</v>
      </c>
      <c r="BJ40" s="258">
        <f t="shared" si="41"/>
        <v>27</v>
      </c>
      <c r="BK40" s="258">
        <f t="shared" si="41"/>
        <v>27</v>
      </c>
      <c r="BL40" s="258">
        <f t="shared" si="41"/>
        <v>27</v>
      </c>
      <c r="BM40" s="258">
        <f t="shared" si="41"/>
        <v>27</v>
      </c>
      <c r="BN40" s="258">
        <f t="shared" si="42"/>
        <v>27</v>
      </c>
      <c r="BO40" s="258">
        <f t="shared" si="42"/>
        <v>27</v>
      </c>
    </row>
    <row r="41" spans="2:67" x14ac:dyDescent="0.25">
      <c r="B41" s="246" t="s">
        <v>103</v>
      </c>
      <c r="C41" s="247"/>
      <c r="D41" s="259"/>
      <c r="E41" s="259"/>
      <c r="F41" s="259"/>
      <c r="G41" s="259"/>
      <c r="H41" s="259"/>
      <c r="I41" s="259"/>
      <c r="J41" s="259"/>
      <c r="K41" s="259">
        <f t="shared" ref="K41:AA41" si="45">K49/K46</f>
        <v>107.77777777777777</v>
      </c>
      <c r="L41" s="259">
        <f t="shared" si="45"/>
        <v>112.93532338308458</v>
      </c>
      <c r="M41" s="259">
        <f t="shared" si="45"/>
        <v>117.76061776061776</v>
      </c>
      <c r="N41" s="259">
        <f t="shared" si="45"/>
        <v>120.66869300911854</v>
      </c>
      <c r="O41" s="259">
        <f t="shared" si="45"/>
        <v>120.10135135135135</v>
      </c>
      <c r="P41" s="259">
        <f t="shared" si="45"/>
        <v>123.29974811083123</v>
      </c>
      <c r="Q41" s="259">
        <f t="shared" si="45"/>
        <v>119.35779816513761</v>
      </c>
      <c r="R41" s="259">
        <f t="shared" si="45"/>
        <v>119.96148908857509</v>
      </c>
      <c r="S41" s="259">
        <f t="shared" si="45"/>
        <v>119.58285052143685</v>
      </c>
      <c r="T41" s="259">
        <f t="shared" si="45"/>
        <v>117.98245614035088</v>
      </c>
      <c r="U41" s="259">
        <f t="shared" si="45"/>
        <v>115.76026637069923</v>
      </c>
      <c r="V41" s="259">
        <f t="shared" si="45"/>
        <v>115.67002881844381</v>
      </c>
      <c r="W41" s="259">
        <f t="shared" si="45"/>
        <v>116.33431085043988</v>
      </c>
      <c r="X41" s="259">
        <f t="shared" si="45"/>
        <v>114.42145270270271</v>
      </c>
      <c r="Y41" s="259">
        <f t="shared" si="45"/>
        <v>116.88</v>
      </c>
      <c r="Z41" s="259">
        <f t="shared" si="45"/>
        <v>119.76659372720641</v>
      </c>
      <c r="AA41" s="259">
        <f t="shared" si="45"/>
        <v>148.65059373875494</v>
      </c>
      <c r="AB41" s="259">
        <f>AB49/AB46</f>
        <v>149.29676511954992</v>
      </c>
      <c r="AC41" s="259">
        <f>AC49/AC46</f>
        <v>149.87740089906006</v>
      </c>
      <c r="AD41" s="275">
        <f>SUM(Z49:AC49)/SUM(Z46:AC46)</f>
        <v>141.24344124344125</v>
      </c>
      <c r="AF41" s="261">
        <f>AD41</f>
        <v>141.24344124344125</v>
      </c>
      <c r="AG41" s="261">
        <f>AF41</f>
        <v>141.24344124344125</v>
      </c>
      <c r="AH41" s="261">
        <f t="shared" si="40"/>
        <v>141.24344124344125</v>
      </c>
      <c r="AI41" s="261">
        <f t="shared" si="40"/>
        <v>141.24344124344125</v>
      </c>
      <c r="AJ41" s="262">
        <f t="shared" si="40"/>
        <v>141.24344124344125</v>
      </c>
      <c r="AK41" s="262">
        <f t="shared" si="40"/>
        <v>141.24344124344125</v>
      </c>
      <c r="AL41" s="262">
        <f>AD41</f>
        <v>141.24344124344125</v>
      </c>
      <c r="AM41" s="262">
        <f t="shared" si="40"/>
        <v>141.24344124344125</v>
      </c>
      <c r="AN41" s="262">
        <f t="shared" si="40"/>
        <v>141.24344124344125</v>
      </c>
      <c r="AO41" s="262">
        <f t="shared" si="40"/>
        <v>141.24344124344125</v>
      </c>
      <c r="AP41" s="262">
        <f t="shared" si="40"/>
        <v>141.24344124344125</v>
      </c>
      <c r="AQ41" s="262">
        <f t="shared" si="40"/>
        <v>141.24344124344125</v>
      </c>
      <c r="AR41" s="262">
        <f t="shared" si="40"/>
        <v>141.24344124344125</v>
      </c>
      <c r="AS41" s="262">
        <f t="shared" si="40"/>
        <v>141.24344124344125</v>
      </c>
      <c r="AT41" s="262">
        <f t="shared" si="40"/>
        <v>141.24344124344125</v>
      </c>
      <c r="AU41" s="262">
        <f t="shared" si="40"/>
        <v>141.24344124344125</v>
      </c>
      <c r="AV41" s="262">
        <f t="shared" si="40"/>
        <v>141.24344124344125</v>
      </c>
      <c r="AW41" s="262">
        <f t="shared" si="40"/>
        <v>141.24344124344125</v>
      </c>
      <c r="AX41" s="262">
        <f t="shared" si="41"/>
        <v>141.24344124344125</v>
      </c>
      <c r="AY41" s="262">
        <f t="shared" si="41"/>
        <v>141.24344124344125</v>
      </c>
      <c r="AZ41" s="262">
        <f t="shared" si="41"/>
        <v>141.24344124344125</v>
      </c>
      <c r="BA41" s="262">
        <f t="shared" si="41"/>
        <v>141.24344124344125</v>
      </c>
      <c r="BB41" s="262">
        <f t="shared" si="41"/>
        <v>141.24344124344125</v>
      </c>
      <c r="BC41" s="262">
        <f t="shared" si="41"/>
        <v>141.24344124344125</v>
      </c>
      <c r="BD41" s="262">
        <f t="shared" si="41"/>
        <v>141.24344124344125</v>
      </c>
      <c r="BE41" s="262">
        <f t="shared" si="41"/>
        <v>141.24344124344125</v>
      </c>
      <c r="BF41" s="262">
        <f t="shared" si="41"/>
        <v>141.24344124344125</v>
      </c>
      <c r="BG41" s="262">
        <f t="shared" si="41"/>
        <v>141.24344124344125</v>
      </c>
      <c r="BH41" s="262">
        <f t="shared" si="41"/>
        <v>141.24344124344125</v>
      </c>
      <c r="BI41" s="262">
        <f t="shared" si="41"/>
        <v>141.24344124344125</v>
      </c>
      <c r="BJ41" s="262">
        <f t="shared" si="41"/>
        <v>141.24344124344125</v>
      </c>
      <c r="BK41" s="262">
        <f t="shared" si="41"/>
        <v>141.24344124344125</v>
      </c>
      <c r="BL41" s="262">
        <f t="shared" si="41"/>
        <v>141.24344124344125</v>
      </c>
      <c r="BM41" s="262">
        <f t="shared" si="41"/>
        <v>141.24344124344125</v>
      </c>
      <c r="BN41" s="262">
        <f t="shared" si="42"/>
        <v>141.24344124344125</v>
      </c>
      <c r="BO41" s="262">
        <f t="shared" si="42"/>
        <v>141.24344124344125</v>
      </c>
    </row>
    <row r="42" spans="2:67" x14ac:dyDescent="0.25">
      <c r="B42" s="246" t="s">
        <v>134</v>
      </c>
      <c r="C42" s="247"/>
      <c r="D42" s="253"/>
      <c r="E42" s="253"/>
      <c r="F42" s="253"/>
      <c r="G42" s="253"/>
      <c r="H42" s="253"/>
      <c r="I42" s="253"/>
      <c r="J42" s="253"/>
      <c r="K42" s="253">
        <f t="shared" ref="K42:AA42" si="46">K50/K49</f>
        <v>0.40206185567010311</v>
      </c>
      <c r="L42" s="253">
        <f t="shared" si="46"/>
        <v>0.44537444933920706</v>
      </c>
      <c r="M42" s="253">
        <f t="shared" si="46"/>
        <v>0.49770491803278688</v>
      </c>
      <c r="N42" s="253">
        <f t="shared" si="46"/>
        <v>0.50403022670025188</v>
      </c>
      <c r="O42" s="253">
        <f t="shared" si="46"/>
        <v>0.50576652601969063</v>
      </c>
      <c r="P42" s="253">
        <f t="shared" si="46"/>
        <v>0.50970377936670075</v>
      </c>
      <c r="Q42" s="253">
        <f t="shared" si="46"/>
        <v>0.50192159877017684</v>
      </c>
      <c r="R42" s="253">
        <f t="shared" si="46"/>
        <v>0.50679507758159448</v>
      </c>
      <c r="S42" s="253">
        <f t="shared" si="46"/>
        <v>0.51220930232558137</v>
      </c>
      <c r="T42" s="253">
        <f t="shared" si="46"/>
        <v>0.50421313506815368</v>
      </c>
      <c r="U42" s="253">
        <f t="shared" si="46"/>
        <v>0.49798657718120803</v>
      </c>
      <c r="V42" s="253">
        <f t="shared" si="46"/>
        <v>0.49735284957957021</v>
      </c>
      <c r="W42" s="253">
        <f t="shared" si="46"/>
        <v>0.50027728762288881</v>
      </c>
      <c r="X42" s="253">
        <f t="shared" si="46"/>
        <v>0.4925262963646429</v>
      </c>
      <c r="Y42" s="253">
        <f t="shared" si="46"/>
        <v>0.49589322381930184</v>
      </c>
      <c r="Z42" s="253">
        <f t="shared" si="46"/>
        <v>0.47624847746650428</v>
      </c>
      <c r="AA42" s="253">
        <f t="shared" si="46"/>
        <v>0.40861776809489225</v>
      </c>
      <c r="AB42" s="253">
        <f>AB50/AB49</f>
        <v>0.3945674360182132</v>
      </c>
      <c r="AC42" s="253">
        <f>AC50/AC49</f>
        <v>0.38827539195637356</v>
      </c>
      <c r="AD42" s="288">
        <f>SUM(Y50:AC50)/SUM(Y49:AC49)</f>
        <v>0.42943161324102624</v>
      </c>
      <c r="AF42" s="254">
        <f>AD42</f>
        <v>0.42943161324102624</v>
      </c>
      <c r="AG42" s="254">
        <f>AF42</f>
        <v>0.42943161324102624</v>
      </c>
      <c r="AH42" s="254">
        <f t="shared" si="40"/>
        <v>0.42943161324102624</v>
      </c>
      <c r="AI42" s="254">
        <f t="shared" si="40"/>
        <v>0.42943161324102624</v>
      </c>
      <c r="AJ42" s="254">
        <f t="shared" si="40"/>
        <v>0.42943161324102624</v>
      </c>
      <c r="AK42" s="254">
        <f t="shared" si="40"/>
        <v>0.42943161324102624</v>
      </c>
      <c r="AL42" s="254">
        <f>AD42</f>
        <v>0.42943161324102624</v>
      </c>
      <c r="AM42" s="254">
        <f t="shared" si="40"/>
        <v>0.42943161324102624</v>
      </c>
      <c r="AN42" s="254">
        <f t="shared" si="40"/>
        <v>0.42943161324102624</v>
      </c>
      <c r="AO42" s="254">
        <f t="shared" si="40"/>
        <v>0.42943161324102624</v>
      </c>
      <c r="AP42" s="254">
        <f t="shared" si="40"/>
        <v>0.42943161324102624</v>
      </c>
      <c r="AQ42" s="254">
        <f t="shared" si="40"/>
        <v>0.42943161324102624</v>
      </c>
      <c r="AR42" s="254">
        <f t="shared" si="40"/>
        <v>0.42943161324102624</v>
      </c>
      <c r="AS42" s="254">
        <f t="shared" si="40"/>
        <v>0.42943161324102624</v>
      </c>
      <c r="AT42" s="254">
        <f t="shared" si="40"/>
        <v>0.42943161324102624</v>
      </c>
      <c r="AU42" s="254">
        <f t="shared" si="40"/>
        <v>0.42943161324102624</v>
      </c>
      <c r="AV42" s="254">
        <f t="shared" si="40"/>
        <v>0.42943161324102624</v>
      </c>
      <c r="AW42" s="254">
        <f t="shared" si="40"/>
        <v>0.42943161324102624</v>
      </c>
      <c r="AX42" s="254">
        <f t="shared" si="41"/>
        <v>0.42943161324102624</v>
      </c>
      <c r="AY42" s="254">
        <f t="shared" si="41"/>
        <v>0.42943161324102624</v>
      </c>
      <c r="AZ42" s="254">
        <f t="shared" si="41"/>
        <v>0.42943161324102624</v>
      </c>
      <c r="BA42" s="254">
        <f t="shared" si="41"/>
        <v>0.42943161324102624</v>
      </c>
      <c r="BB42" s="254">
        <f t="shared" si="41"/>
        <v>0.42943161324102624</v>
      </c>
      <c r="BC42" s="254">
        <f t="shared" si="41"/>
        <v>0.42943161324102624</v>
      </c>
      <c r="BD42" s="254">
        <f t="shared" si="41"/>
        <v>0.42943161324102624</v>
      </c>
      <c r="BE42" s="254">
        <f t="shared" si="41"/>
        <v>0.42943161324102624</v>
      </c>
      <c r="BF42" s="254">
        <f t="shared" si="41"/>
        <v>0.42943161324102624</v>
      </c>
      <c r="BG42" s="254">
        <f t="shared" si="41"/>
        <v>0.42943161324102624</v>
      </c>
      <c r="BH42" s="254">
        <f t="shared" si="41"/>
        <v>0.42943161324102624</v>
      </c>
      <c r="BI42" s="254">
        <f t="shared" si="41"/>
        <v>0.42943161324102624</v>
      </c>
      <c r="BJ42" s="254">
        <f t="shared" si="41"/>
        <v>0.42943161324102624</v>
      </c>
      <c r="BK42" s="254">
        <f t="shared" si="41"/>
        <v>0.42943161324102624</v>
      </c>
      <c r="BL42" s="254">
        <f t="shared" si="41"/>
        <v>0.42943161324102624</v>
      </c>
      <c r="BM42" s="254">
        <f t="shared" si="41"/>
        <v>0.42943161324102624</v>
      </c>
      <c r="BN42" s="254">
        <f t="shared" si="42"/>
        <v>0.42943161324102624</v>
      </c>
      <c r="BO42" s="254">
        <f t="shared" si="42"/>
        <v>0.42943161324102624</v>
      </c>
    </row>
    <row r="43" spans="2:67" x14ac:dyDescent="0.25">
      <c r="AU43" s="312"/>
      <c r="AV43" s="312"/>
    </row>
    <row r="44" spans="2:67" x14ac:dyDescent="0.25">
      <c r="B44" t="s">
        <v>279</v>
      </c>
      <c r="D44" s="7">
        <f>IF(VLOOKUP($B$36&amp;$B44,[20]Ibadan!$E:$AE,COLUMN(D$1)-2,FALSE)=" ",0,VLOOKUP($B$36&amp;$B44,[20]Ibadan!$E:$AE,COLUMN(D$1)-2,FALSE))</f>
        <v>0</v>
      </c>
      <c r="E44" s="7">
        <f>IF(VLOOKUP($B$36&amp;$B44,[20]Ibadan!$E:$AE,COLUMN(E$1)-2,FALSE)=" ",0,VLOOKUP($B$36&amp;$B44,[20]Ibadan!$E:$AE,COLUMN(E$1)-2,FALSE))</f>
        <v>0</v>
      </c>
      <c r="F44" s="7">
        <f>IF(VLOOKUP($B$36&amp;$B44,[20]Ibadan!$E:$AE,COLUMN(F$1)-2,FALSE)=" ",0,VLOOKUP($B$36&amp;$B44,[20]Ibadan!$E:$AE,COLUMN(F$1)-2,FALSE))</f>
        <v>0</v>
      </c>
      <c r="G44" s="7">
        <f>IF(VLOOKUP($B$36&amp;$B44,[20]Ibadan!$E:$AE,COLUMN(G$1)-2,FALSE)=" ",0,VLOOKUP($B$36&amp;$B44,[20]Ibadan!$E:$AE,COLUMN(G$1)-2,FALSE))</f>
        <v>0</v>
      </c>
      <c r="H44" s="7">
        <f>IF(VLOOKUP($B$36&amp;$B44,[20]Ibadan!$E:$AE,COLUMN(H$1)-2,FALSE)=" ",0,VLOOKUP($B$36&amp;$B44,[20]Ibadan!$E:$AE,COLUMN(H$1)-2,FALSE))</f>
        <v>0</v>
      </c>
      <c r="I44" s="7">
        <f>IF(VLOOKUP($B$36&amp;$B44,[20]Ibadan!$E:$AE,COLUMN(I$1)-2,FALSE)=" ",0,VLOOKUP($B$36&amp;$B44,[20]Ibadan!$E:$AE,COLUMN(I$1)-2,FALSE))</f>
        <v>0</v>
      </c>
      <c r="J44" s="7">
        <f>IF(VLOOKUP($B$36&amp;$B44,[20]Ibadan!$E:$AE,COLUMN(J$1)-2,FALSE)=" ",0,VLOOKUP($B$36&amp;$B44,[20]Ibadan!$E:$AE,COLUMN(J$1)-2,FALSE))</f>
        <v>0</v>
      </c>
      <c r="K44" s="7">
        <f>IF(VLOOKUP($B$36&amp;$B44,[20]Ibadan!$E:$AE,COLUMN(K$1)-2,FALSE)=" ",0,VLOOKUP($B$36&amp;$B44,[20]Ibadan!$E:$AE,COLUMN(K$1)-2,FALSE))</f>
        <v>20</v>
      </c>
      <c r="L44" s="7">
        <f>IF(VLOOKUP($B$36&amp;$B44,[20]Ibadan!$E:$AE,COLUMN(L$1)-2,FALSE)=" ",0,VLOOKUP($B$36&amp;$B44,[20]Ibadan!$E:$AE,COLUMN(L$1)-2,FALSE))</f>
        <v>44</v>
      </c>
      <c r="M44" s="7">
        <f>IF(VLOOKUP($B$36&amp;$B44,[20]Ibadan!$E:$AE,COLUMN(M$1)-2,FALSE)=" ",0,VLOOKUP($B$36&amp;$B44,[20]Ibadan!$E:$AE,COLUMN(M$1)-2,FALSE))</f>
        <v>42</v>
      </c>
      <c r="N44" s="7">
        <f>IF(VLOOKUP($B$36&amp;$B44,[20]Ibadan!$E:$AE,COLUMN(N$1)-2,FALSE)=" ",0,VLOOKUP($B$36&amp;$B44,[20]Ibadan!$E:$AE,COLUMN(N$1)-2,FALSE))</f>
        <v>44</v>
      </c>
      <c r="O44" s="7">
        <f>IF(VLOOKUP($B$36&amp;$B44,[20]Ibadan!$E:$AE,COLUMN(O$1)-2,FALSE)=" ",0,VLOOKUP($B$36&amp;$B44,[20]Ibadan!$E:$AE,COLUMN(O$1)-2,FALSE))</f>
        <v>35</v>
      </c>
      <c r="P44" s="7">
        <f>IF(VLOOKUP($B$36&amp;$B44,[20]Ibadan!$E:$AE,COLUMN(P$1)-2,FALSE)=" ",0,VLOOKUP($B$36&amp;$B44,[20]Ibadan!$E:$AE,COLUMN(P$1)-2,FALSE))</f>
        <v>41</v>
      </c>
      <c r="Q44" s="7">
        <f>IF(VLOOKUP($B$36&amp;$B44,[20]Ibadan!$E:$AE,COLUMN(Q$1)-2,FALSE)=" ",0,VLOOKUP($B$36&amp;$B44,[20]Ibadan!$E:$AE,COLUMN(Q$1)-2,FALSE))</f>
        <v>59</v>
      </c>
      <c r="R44" s="7">
        <f>IF(VLOOKUP($B$36&amp;$B44,[20]Ibadan!$E:$AE,COLUMN(R$1)-2,FALSE)=" ",0,VLOOKUP($B$36&amp;$B44,[20]Ibadan!$E:$AE,COLUMN(R$1)-2,FALSE))</f>
        <v>63</v>
      </c>
      <c r="S44" s="7">
        <f>IF(VLOOKUP($B$36&amp;$B44,[20]Ibadan!$E:$AE,COLUMN(S$1)-2,FALSE)=" ",0,VLOOKUP($B$36&amp;$B44,[20]Ibadan!$E:$AE,COLUMN(S$1)-2,FALSE))</f>
        <v>76</v>
      </c>
      <c r="T44" s="7">
        <f>IF(VLOOKUP($B$36&amp;$B44,[20]Ibadan!$E:$AE,COLUMN(T$1)-2,FALSE)=" ",0,VLOOKUP($B$36&amp;$B44,[20]Ibadan!$E:$AE,COLUMN(T$1)-2,FALSE))</f>
        <v>70</v>
      </c>
      <c r="U44" s="7">
        <f>IF(VLOOKUP($B$36&amp;$B44,[20]Ibadan!$E:$AE,COLUMN(U$1)-2,FALSE)=" ",0,VLOOKUP($B$36&amp;$B44,[20]Ibadan!$E:$AE,COLUMN(U$1)-2,FALSE))</f>
        <v>92</v>
      </c>
      <c r="V44" s="7">
        <f>IF(VLOOKUP($B$36&amp;$B44,[20]Ibadan!$E:$AE,COLUMN(V$1)-2,FALSE)=" ",0,VLOOKUP($B$36&amp;$B44,[20]Ibadan!$E:$AE,COLUMN(V$1)-2,FALSE))</f>
        <v>125</v>
      </c>
      <c r="W44" s="7">
        <f>IF(VLOOKUP($B$36&amp;$B44,[20]Ibadan!$E:$AE,COLUMN(W$1)-2,FALSE)=" ",0,VLOOKUP($B$36&amp;$B44,[20]Ibadan!$E:$AE,COLUMN(W$1)-2,FALSE))</f>
        <v>166</v>
      </c>
      <c r="X44" s="7">
        <f>IF(VLOOKUP($B$36&amp;$B44,[20]Ibadan!$E:$AE,COLUMN(X$1)-2,FALSE)=" ",0,VLOOKUP($B$36&amp;$B44,[20]Ibadan!$E:$AE,COLUMN(X$1)-2,FALSE))</f>
        <v>218</v>
      </c>
      <c r="Y44" s="7">
        <f>IF(VLOOKUP($B$36&amp;$B44,[20]Ibadan!$E:$AE,COLUMN(Y$1)-2,FALSE)=" ",0,VLOOKUP($B$36&amp;$B44,[20]Ibadan!$E:$AE,COLUMN(Y$1)-2,FALSE))</f>
        <v>222</v>
      </c>
      <c r="Z44" s="7">
        <f>IF(VLOOKUP($B$36&amp;$B44,[20]Ibadan!$E:$AE,COLUMN(Z$1)-2,FALSE)=" ",0,VLOOKUP($B$36&amp;$B44,[20]Ibadan!$E:$AE,COLUMN(Z$1)-2,FALSE))</f>
        <v>220</v>
      </c>
      <c r="AA44" s="7">
        <f>IF(VLOOKUP($B$36&amp;$B44,[20]Ibadan!$E:$AE,COLUMN(AA$1)-2,FALSE)=" ",0,VLOOKUP($B$36&amp;$B44,[20]Ibadan!$E:$AE,COLUMN(AA$1)-2,FALSE))</f>
        <v>213</v>
      </c>
      <c r="AB44" s="7">
        <f>IF(VLOOKUP($B$36&amp;$B44,[20]Ibadan!$E:$AE,COLUMN(AB$1)-2,FALSE)=" ",0,VLOOKUP($B$36&amp;$B44,[20]Ibadan!$E:$AE,COLUMN(AB$1)-2,FALSE))</f>
        <v>214</v>
      </c>
      <c r="AC44" s="7">
        <f>IF(VLOOKUP($B$36&amp;$B44,[20]Ibadan!$E:$AE,COLUMN(AC$1)-2,FALSE)=" ",0,VLOOKUP($B$36&amp;$B44,[20]Ibadan!$E:$AE,COLUMN(AC$1)-2,FALSE))</f>
        <v>189</v>
      </c>
      <c r="AF44" s="7">
        <f t="shared" ref="AF44:AG47" si="47">AB44</f>
        <v>214</v>
      </c>
      <c r="AG44" s="7">
        <f t="shared" si="47"/>
        <v>189</v>
      </c>
      <c r="AH44" s="7">
        <f>VLOOKUP($A$3&amp;$B$36&amp;$B44,'[14]Paga All'!$G$1:$J$3000,4,FALSE)</f>
        <v>201</v>
      </c>
      <c r="AI44" s="7">
        <f>VLOOKUP($A$3&amp;$B$36&amp;$B44,'[15]Paga all'!$F:$G,2,FALSE)</f>
        <v>208</v>
      </c>
      <c r="AJ44" s="7">
        <f>VLOOKUP($A$3&amp;$B$36&amp;$B44,'[16]Paga all'!$F$2:$G$1470,2,FALSE)</f>
        <v>165</v>
      </c>
      <c r="AK44" s="9">
        <f t="shared" ref="AK44:BO44" si="48">IF(ROUND((AJ44+AJ45)*(1+AK38),)&gt;=AK$3*$AD$3,AK$3*$AD$3*(1-AK39),ROUND((AJ44+AJ45)*(1+AK38),)-ROUND((AJ44+AJ45)*(1+AK38)*AK39,))</f>
        <v>205</v>
      </c>
      <c r="AL44" s="9">
        <f t="shared" si="48"/>
        <v>237</v>
      </c>
      <c r="AM44" s="9">
        <f t="shared" si="48"/>
        <v>269</v>
      </c>
      <c r="AN44" s="9">
        <f t="shared" si="48"/>
        <v>305</v>
      </c>
      <c r="AO44" s="9">
        <f t="shared" si="48"/>
        <v>347</v>
      </c>
      <c r="AP44" s="9">
        <f t="shared" si="48"/>
        <v>393</v>
      </c>
      <c r="AQ44" s="9">
        <f t="shared" si="48"/>
        <v>446</v>
      </c>
      <c r="AR44" s="9">
        <f t="shared" si="48"/>
        <v>507</v>
      </c>
      <c r="AS44" s="9">
        <f t="shared" si="48"/>
        <v>547.42500000000007</v>
      </c>
      <c r="AT44" s="9">
        <f t="shared" si="48"/>
        <v>572.4</v>
      </c>
      <c r="AU44" s="9">
        <f t="shared" si="48"/>
        <v>598.72500000000002</v>
      </c>
      <c r="AV44" s="9">
        <f t="shared" si="48"/>
        <v>626.4</v>
      </c>
      <c r="AW44" s="9">
        <f t="shared" si="48"/>
        <v>655.42500000000007</v>
      </c>
      <c r="AX44" s="9">
        <f t="shared" si="48"/>
        <v>685.80000000000007</v>
      </c>
      <c r="AY44" s="9">
        <f t="shared" si="48"/>
        <v>717.52499999999998</v>
      </c>
      <c r="AZ44" s="9">
        <f t="shared" si="48"/>
        <v>750.6</v>
      </c>
      <c r="BA44" s="9">
        <f t="shared" si="48"/>
        <v>785.02499999999998</v>
      </c>
      <c r="BB44" s="9">
        <f t="shared" si="48"/>
        <v>821.47500000000002</v>
      </c>
      <c r="BC44" s="9">
        <f t="shared" si="48"/>
        <v>859.27499999999998</v>
      </c>
      <c r="BD44" s="9">
        <f t="shared" si="48"/>
        <v>899.1</v>
      </c>
      <c r="BE44" s="9">
        <f t="shared" si="48"/>
        <v>940.27499999999998</v>
      </c>
      <c r="BF44" s="9">
        <f t="shared" si="48"/>
        <v>983.47500000000002</v>
      </c>
      <c r="BG44" s="9">
        <f t="shared" si="48"/>
        <v>1028.7</v>
      </c>
      <c r="BH44" s="9">
        <f t="shared" si="48"/>
        <v>1075.95</v>
      </c>
      <c r="BI44" s="9">
        <f t="shared" si="48"/>
        <v>1125.9000000000001</v>
      </c>
      <c r="BJ44" s="9">
        <f t="shared" si="48"/>
        <v>1177.875</v>
      </c>
      <c r="BK44" s="9">
        <f t="shared" si="48"/>
        <v>1232.55</v>
      </c>
      <c r="BL44" s="9">
        <f t="shared" si="48"/>
        <v>1289.25</v>
      </c>
      <c r="BM44" s="9">
        <f t="shared" si="48"/>
        <v>1348.65</v>
      </c>
      <c r="BN44" s="9">
        <f t="shared" si="48"/>
        <v>1410.75</v>
      </c>
      <c r="BO44" s="9">
        <f t="shared" si="48"/>
        <v>1475.55</v>
      </c>
    </row>
    <row r="45" spans="2:67" x14ac:dyDescent="0.25">
      <c r="B45" s="263" t="s">
        <v>280</v>
      </c>
      <c r="D45" s="7">
        <f>IF(VLOOKUP($B$36&amp;$B45,[20]Ibadan!$E:$AE,COLUMN(D$1)-2,FALSE)=" ",0,VLOOKUP($B$36&amp;$B45,[20]Ibadan!$E:$AE,COLUMN(D$1)-2,FALSE))</f>
        <v>0</v>
      </c>
      <c r="E45" s="7">
        <f>IF(VLOOKUP($B$36&amp;$B45,[20]Ibadan!$E:$AE,COLUMN(E$1)-2,FALSE)=" ",0,VLOOKUP($B$36&amp;$B45,[20]Ibadan!$E:$AE,COLUMN(E$1)-2,FALSE))</f>
        <v>0</v>
      </c>
      <c r="F45" s="7">
        <f>IF(VLOOKUP($B$36&amp;$B45,[20]Ibadan!$E:$AE,COLUMN(F$1)-2,FALSE)=" ",0,VLOOKUP($B$36&amp;$B45,[20]Ibadan!$E:$AE,COLUMN(F$1)-2,FALSE))</f>
        <v>0</v>
      </c>
      <c r="G45" s="7">
        <f>IF(VLOOKUP($B$36&amp;$B45,[20]Ibadan!$E:$AE,COLUMN(G$1)-2,FALSE)=" ",0,VLOOKUP($B$36&amp;$B45,[20]Ibadan!$E:$AE,COLUMN(G$1)-2,FALSE))</f>
        <v>0</v>
      </c>
      <c r="H45" s="7">
        <f>IF(VLOOKUP($B$36&amp;$B45,[20]Ibadan!$E:$AE,COLUMN(H$1)-2,FALSE)=" ",0,VLOOKUP($B$36&amp;$B45,[20]Ibadan!$E:$AE,COLUMN(H$1)-2,FALSE))</f>
        <v>0</v>
      </c>
      <c r="I45" s="7">
        <f>IF(VLOOKUP($B$36&amp;$B45,[20]Ibadan!$E:$AE,COLUMN(I$1)-2,FALSE)=" ",0,VLOOKUP($B$36&amp;$B45,[20]Ibadan!$E:$AE,COLUMN(I$1)-2,FALSE))</f>
        <v>0</v>
      </c>
      <c r="J45" s="7">
        <f>IF(VLOOKUP($B$36&amp;$B45,[20]Ibadan!$E:$AE,COLUMN(J$1)-2,FALSE)=" ",0,VLOOKUP($B$36&amp;$B45,[20]Ibadan!$E:$AE,COLUMN(J$1)-2,FALSE))</f>
        <v>0</v>
      </c>
      <c r="K45" s="7">
        <f>IF(VLOOKUP($B$36&amp;$B45,[20]Ibadan!$E:$AE,COLUMN(K$1)-2,FALSE)=" ",0,VLOOKUP($B$36&amp;$B45,[20]Ibadan!$E:$AE,COLUMN(K$1)-2,FALSE))</f>
        <v>0</v>
      </c>
      <c r="L45" s="7">
        <f>IF(VLOOKUP($B$36&amp;$B45,[20]Ibadan!$E:$AE,COLUMN(L$1)-2,FALSE)=" ",0,VLOOKUP($B$36&amp;$B45,[20]Ibadan!$E:$AE,COLUMN(L$1)-2,FALSE))</f>
        <v>4</v>
      </c>
      <c r="M45" s="7">
        <f>IF(VLOOKUP($B$36&amp;$B45,[20]Ibadan!$E:$AE,COLUMN(M$1)-2,FALSE)=" ",0,VLOOKUP($B$36&amp;$B45,[20]Ibadan!$E:$AE,COLUMN(M$1)-2,FALSE))</f>
        <v>16</v>
      </c>
      <c r="N45" s="7">
        <f>IF(VLOOKUP($B$36&amp;$B45,[20]Ibadan!$E:$AE,COLUMN(N$1)-2,FALSE)=" ",0,VLOOKUP($B$36&amp;$B45,[20]Ibadan!$E:$AE,COLUMN(N$1)-2,FALSE))</f>
        <v>13</v>
      </c>
      <c r="O45" s="7">
        <f>IF(VLOOKUP($B$36&amp;$B45,[20]Ibadan!$E:$AE,COLUMN(O$1)-2,FALSE)=" ",0,VLOOKUP($B$36&amp;$B45,[20]Ibadan!$E:$AE,COLUMN(O$1)-2,FALSE))</f>
        <v>15</v>
      </c>
      <c r="P45" s="7">
        <f>IF(VLOOKUP($B$36&amp;$B45,[20]Ibadan!$E:$AE,COLUMN(P$1)-2,FALSE)=" ",0,VLOOKUP($B$36&amp;$B45,[20]Ibadan!$E:$AE,COLUMN(P$1)-2,FALSE))</f>
        <v>7</v>
      </c>
      <c r="Q45" s="7">
        <f>IF(VLOOKUP($B$36&amp;$B45,[20]Ibadan!$E:$AE,COLUMN(Q$1)-2,FALSE)=" ",0,VLOOKUP($B$36&amp;$B45,[20]Ibadan!$E:$AE,COLUMN(Q$1)-2,FALSE))</f>
        <v>7</v>
      </c>
      <c r="R45" s="7">
        <f>IF(VLOOKUP($B$36&amp;$B45,[20]Ibadan!$E:$AE,COLUMN(R$1)-2,FALSE)=" ",0,VLOOKUP($B$36&amp;$B45,[20]Ibadan!$E:$AE,COLUMN(R$1)-2,FALSE))</f>
        <v>16</v>
      </c>
      <c r="S45" s="7">
        <f>IF(VLOOKUP($B$36&amp;$B45,[20]Ibadan!$E:$AE,COLUMN(S$1)-2,FALSE)=" ",0,VLOOKUP($B$36&amp;$B45,[20]Ibadan!$E:$AE,COLUMN(S$1)-2,FALSE))</f>
        <v>15</v>
      </c>
      <c r="T45" s="7">
        <f>IF(VLOOKUP($B$36&amp;$B45,[20]Ibadan!$E:$AE,COLUMN(T$1)-2,FALSE)=" ",0,VLOOKUP($B$36&amp;$B45,[20]Ibadan!$E:$AE,COLUMN(T$1)-2,FALSE))</f>
        <v>25</v>
      </c>
      <c r="U45" s="7">
        <f>IF(VLOOKUP($B$36&amp;$B45,[20]Ibadan!$E:$AE,COLUMN(U$1)-2,FALSE)=" ",0,VLOOKUP($B$36&amp;$B45,[20]Ibadan!$E:$AE,COLUMN(U$1)-2,FALSE))</f>
        <v>17</v>
      </c>
      <c r="V45" s="7">
        <f>IF(VLOOKUP($B$36&amp;$B45,[20]Ibadan!$E:$AE,COLUMN(V$1)-2,FALSE)=" ",0,VLOOKUP($B$36&amp;$B45,[20]Ibadan!$E:$AE,COLUMN(V$1)-2,FALSE))</f>
        <v>19</v>
      </c>
      <c r="W45" s="7">
        <f>IF(VLOOKUP($B$36&amp;$B45,[20]Ibadan!$E:$AE,COLUMN(W$1)-2,FALSE)=" ",0,VLOOKUP($B$36&amp;$B45,[20]Ibadan!$E:$AE,COLUMN(W$1)-2,FALSE))</f>
        <v>20</v>
      </c>
      <c r="X45" s="7">
        <f>IF(VLOOKUP($B$36&amp;$B45,[20]Ibadan!$E:$AE,COLUMN(X$1)-2,FALSE)=" ",0,VLOOKUP($B$36&amp;$B45,[20]Ibadan!$E:$AE,COLUMN(X$1)-2,FALSE))</f>
        <v>23</v>
      </c>
      <c r="Y45" s="7">
        <f>IF(VLOOKUP($B$36&amp;$B45,[20]Ibadan!$E:$AE,COLUMN(Y$1)-2,FALSE)=" ",0,VLOOKUP($B$36&amp;$B45,[20]Ibadan!$E:$AE,COLUMN(Y$1)-2,FALSE))</f>
        <v>22</v>
      </c>
      <c r="Z45" s="7">
        <f>IF(VLOOKUP($B$36&amp;$B45,[20]Ibadan!$E:$AE,COLUMN(Z$1)-2,FALSE)=" ",0,VLOOKUP($B$36&amp;$B45,[20]Ibadan!$E:$AE,COLUMN(Z$1)-2,FALSE))</f>
        <v>37</v>
      </c>
      <c r="AA45" s="7">
        <f>IF(VLOOKUP($B$36&amp;$B45,[20]Ibadan!$E:$AE,COLUMN(AA$1)-2,FALSE)=" ",0,VLOOKUP($B$36&amp;$B45,[20]Ibadan!$E:$AE,COLUMN(AA$1)-2,FALSE))</f>
        <v>37</v>
      </c>
      <c r="AB45" s="7">
        <f>IF(VLOOKUP($B$36&amp;$B45,[20]Ibadan!$E:$AE,COLUMN(AB$1)-2,FALSE)=" ",0,VLOOKUP($B$36&amp;$B45,[20]Ibadan!$E:$AE,COLUMN(AB$1)-2,FALSE))</f>
        <v>42</v>
      </c>
      <c r="AC45" s="7">
        <f>IF(VLOOKUP($B$36&amp;$B45,[20]Ibadan!$E:$AE,COLUMN(AC$1)-2,FALSE)=" ",0,VLOOKUP($B$36&amp;$B45,[20]Ibadan!$E:$AE,COLUMN(AC$1)-2,FALSE))</f>
        <v>37</v>
      </c>
      <c r="AF45" s="7">
        <f t="shared" si="47"/>
        <v>42</v>
      </c>
      <c r="AG45" s="7">
        <f t="shared" si="47"/>
        <v>37</v>
      </c>
      <c r="AH45" s="7">
        <f>VLOOKUP($A$3&amp;$B$36&amp;$B45,'[14]Paga All'!$G$1:$J$3000,4,FALSE)</f>
        <v>23</v>
      </c>
      <c r="AI45" s="7">
        <f>VLOOKUP($A$3&amp;$B$36&amp;$B45,'[15]Paga all'!$F:$G,2,FALSE)</f>
        <v>27</v>
      </c>
      <c r="AJ45" s="7">
        <f>VLOOKUP($A$3&amp;$B$36&amp;$B45,'[16]Paga all'!$F$2:$G$1470,2,FALSE)</f>
        <v>39</v>
      </c>
      <c r="AK45" s="9">
        <f t="shared" ref="AK45:BO45" si="49">IF(ROUND((AJ44+AJ45)*(1+AK38),)&gt;=AK$3*$AD$3,AK$3*$AD$3*AK39,ROUND((AJ44+AJ45)*(1+AK38),)-AK44)</f>
        <v>27</v>
      </c>
      <c r="AL45" s="9">
        <f t="shared" si="49"/>
        <v>26</v>
      </c>
      <c r="AM45" s="9">
        <f t="shared" si="49"/>
        <v>30</v>
      </c>
      <c r="AN45" s="9">
        <f t="shared" si="49"/>
        <v>34</v>
      </c>
      <c r="AO45" s="9">
        <f t="shared" si="49"/>
        <v>38</v>
      </c>
      <c r="AP45" s="9">
        <f t="shared" si="49"/>
        <v>44</v>
      </c>
      <c r="AQ45" s="9">
        <f t="shared" si="49"/>
        <v>50</v>
      </c>
      <c r="AR45" s="9">
        <f t="shared" si="49"/>
        <v>56</v>
      </c>
      <c r="AS45" s="9">
        <f t="shared" si="49"/>
        <v>60.825000000000003</v>
      </c>
      <c r="AT45" s="9">
        <f t="shared" si="49"/>
        <v>63.6</v>
      </c>
      <c r="AU45" s="9">
        <f t="shared" si="49"/>
        <v>66.525000000000006</v>
      </c>
      <c r="AV45" s="9">
        <f t="shared" si="49"/>
        <v>69.600000000000009</v>
      </c>
      <c r="AW45" s="9">
        <f t="shared" si="49"/>
        <v>72.825000000000003</v>
      </c>
      <c r="AX45" s="9">
        <f t="shared" si="49"/>
        <v>76.2</v>
      </c>
      <c r="AY45" s="9">
        <f t="shared" si="49"/>
        <v>79.725000000000009</v>
      </c>
      <c r="AZ45" s="9">
        <f t="shared" si="49"/>
        <v>83.4</v>
      </c>
      <c r="BA45" s="9">
        <f t="shared" si="49"/>
        <v>87.225000000000009</v>
      </c>
      <c r="BB45" s="9">
        <f t="shared" si="49"/>
        <v>91.275000000000006</v>
      </c>
      <c r="BC45" s="9">
        <f t="shared" si="49"/>
        <v>95.475000000000009</v>
      </c>
      <c r="BD45" s="9">
        <f t="shared" si="49"/>
        <v>99.9</v>
      </c>
      <c r="BE45" s="9">
        <f t="shared" si="49"/>
        <v>104.47500000000001</v>
      </c>
      <c r="BF45" s="9">
        <f t="shared" si="49"/>
        <v>109.27500000000001</v>
      </c>
      <c r="BG45" s="9">
        <f t="shared" si="49"/>
        <v>114.30000000000001</v>
      </c>
      <c r="BH45" s="9">
        <f t="shared" si="49"/>
        <v>119.55000000000001</v>
      </c>
      <c r="BI45" s="9">
        <f t="shared" si="49"/>
        <v>125.10000000000001</v>
      </c>
      <c r="BJ45" s="9">
        <f t="shared" si="49"/>
        <v>130.875</v>
      </c>
      <c r="BK45" s="9">
        <f t="shared" si="49"/>
        <v>136.95000000000002</v>
      </c>
      <c r="BL45" s="9">
        <f t="shared" si="49"/>
        <v>143.25</v>
      </c>
      <c r="BM45" s="9">
        <f t="shared" si="49"/>
        <v>149.85</v>
      </c>
      <c r="BN45" s="9">
        <f t="shared" si="49"/>
        <v>156.75</v>
      </c>
      <c r="BO45" s="9">
        <f t="shared" si="49"/>
        <v>163.95000000000002</v>
      </c>
    </row>
    <row r="46" spans="2:67" x14ac:dyDescent="0.25">
      <c r="B46" t="s">
        <v>281</v>
      </c>
      <c r="D46" s="7">
        <f>IF(VLOOKUP($B$36&amp;$B46,[20]Ibadan!$E:$AE,COLUMN(D$1)-2,FALSE)=" ",0,VLOOKUP($B$36&amp;$B46,[20]Ibadan!$E:$AE,COLUMN(D$1)-2,FALSE))</f>
        <v>0</v>
      </c>
      <c r="E46" s="7">
        <f>IF(VLOOKUP($B$36&amp;$B46,[20]Ibadan!$E:$AE,COLUMN(E$1)-2,FALSE)=" ",0,VLOOKUP($B$36&amp;$B46,[20]Ibadan!$E:$AE,COLUMN(E$1)-2,FALSE))</f>
        <v>0</v>
      </c>
      <c r="F46" s="7">
        <f>IF(VLOOKUP($B$36&amp;$B46,[20]Ibadan!$E:$AE,COLUMN(F$1)-2,FALSE)=" ",0,VLOOKUP($B$36&amp;$B46,[20]Ibadan!$E:$AE,COLUMN(F$1)-2,FALSE))</f>
        <v>0</v>
      </c>
      <c r="G46" s="7">
        <f>IF(VLOOKUP($B$36&amp;$B46,[20]Ibadan!$E:$AE,COLUMN(G$1)-2,FALSE)=" ",0,VLOOKUP($B$36&amp;$B46,[20]Ibadan!$E:$AE,COLUMN(G$1)-2,FALSE))</f>
        <v>0</v>
      </c>
      <c r="H46" s="7">
        <f>IF(VLOOKUP($B$36&amp;$B46,[20]Ibadan!$E:$AE,COLUMN(H$1)-2,FALSE)=" ",0,VLOOKUP($B$36&amp;$B46,[20]Ibadan!$E:$AE,COLUMN(H$1)-2,FALSE))</f>
        <v>0</v>
      </c>
      <c r="I46" s="7">
        <f>IF(VLOOKUP($B$36&amp;$B46,[20]Ibadan!$E:$AE,COLUMN(I$1)-2,FALSE)=" ",0,VLOOKUP($B$36&amp;$B46,[20]Ibadan!$E:$AE,COLUMN(I$1)-2,FALSE))</f>
        <v>0</v>
      </c>
      <c r="J46" s="7">
        <f>IF(VLOOKUP($B$36&amp;$B46,[20]Ibadan!$E:$AE,COLUMN(J$1)-2,FALSE)=" ",0,VLOOKUP($B$36&amp;$B46,[20]Ibadan!$E:$AE,COLUMN(J$1)-2,FALSE))</f>
        <v>0</v>
      </c>
      <c r="K46" s="7">
        <f>IF(VLOOKUP($B$36&amp;$B46,[20]Ibadan!$E:$AE,COLUMN(K$1)-2,FALSE)=" ",0,VLOOKUP($B$36&amp;$B46,[20]Ibadan!$E:$AE,COLUMN(K$1)-2,FALSE))</f>
        <v>45</v>
      </c>
      <c r="L46" s="7">
        <f>IF(VLOOKUP($B$36&amp;$B46,[20]Ibadan!$E:$AE,COLUMN(L$1)-2,FALSE)=" ",0,VLOOKUP($B$36&amp;$B46,[20]Ibadan!$E:$AE,COLUMN(L$1)-2,FALSE))</f>
        <v>201</v>
      </c>
      <c r="M46" s="7">
        <f>IF(VLOOKUP($B$36&amp;$B46,[20]Ibadan!$E:$AE,COLUMN(M$1)-2,FALSE)=" ",0,VLOOKUP($B$36&amp;$B46,[20]Ibadan!$E:$AE,COLUMN(M$1)-2,FALSE))</f>
        <v>259</v>
      </c>
      <c r="N46" s="7">
        <f>IF(VLOOKUP($B$36&amp;$B46,[20]Ibadan!$E:$AE,COLUMN(N$1)-2,FALSE)=" ",0,VLOOKUP($B$36&amp;$B46,[20]Ibadan!$E:$AE,COLUMN(N$1)-2,FALSE))</f>
        <v>329</v>
      </c>
      <c r="O46" s="7">
        <f>IF(VLOOKUP($B$36&amp;$B46,[20]Ibadan!$E:$AE,COLUMN(O$1)-2,FALSE)=" ",0,VLOOKUP($B$36&amp;$B46,[20]Ibadan!$E:$AE,COLUMN(O$1)-2,FALSE))</f>
        <v>296</v>
      </c>
      <c r="P46" s="7">
        <f>IF(VLOOKUP($B$36&amp;$B46,[20]Ibadan!$E:$AE,COLUMN(P$1)-2,FALSE)=" ",0,VLOOKUP($B$36&amp;$B46,[20]Ibadan!$E:$AE,COLUMN(P$1)-2,FALSE))</f>
        <v>397</v>
      </c>
      <c r="Q46" s="7">
        <f>IF(VLOOKUP($B$36&amp;$B46,[20]Ibadan!$E:$AE,COLUMN(Q$1)-2,FALSE)=" ",0,VLOOKUP($B$36&amp;$B46,[20]Ibadan!$E:$AE,COLUMN(Q$1)-2,FALSE))</f>
        <v>545</v>
      </c>
      <c r="R46" s="7">
        <f>IF(VLOOKUP($B$36&amp;$B46,[20]Ibadan!$E:$AE,COLUMN(R$1)-2,FALSE)=" ",0,VLOOKUP($B$36&amp;$B46,[20]Ibadan!$E:$AE,COLUMN(R$1)-2,FALSE))</f>
        <v>779</v>
      </c>
      <c r="S46" s="7">
        <f>IF(VLOOKUP($B$36&amp;$B46,[20]Ibadan!$E:$AE,COLUMN(S$1)-2,FALSE)=" ",0,VLOOKUP($B$36&amp;$B46,[20]Ibadan!$E:$AE,COLUMN(S$1)-2,FALSE))</f>
        <v>863</v>
      </c>
      <c r="T46" s="7">
        <f>IF(VLOOKUP($B$36&amp;$B46,[20]Ibadan!$E:$AE,COLUMN(T$1)-2,FALSE)=" ",0,VLOOKUP($B$36&amp;$B46,[20]Ibadan!$E:$AE,COLUMN(T$1)-2,FALSE))</f>
        <v>684</v>
      </c>
      <c r="U46" s="7">
        <f>IF(VLOOKUP($B$36&amp;$B46,[20]Ibadan!$E:$AE,COLUMN(U$1)-2,FALSE)=" ",0,VLOOKUP($B$36&amp;$B46,[20]Ibadan!$E:$AE,COLUMN(U$1)-2,FALSE))</f>
        <v>901</v>
      </c>
      <c r="V46" s="7">
        <f>IF(VLOOKUP($B$36&amp;$B46,[20]Ibadan!$E:$AE,COLUMN(V$1)-2,FALSE)=" ",0,VLOOKUP($B$36&amp;$B46,[20]Ibadan!$E:$AE,COLUMN(V$1)-2,FALSE))</f>
        <v>1388</v>
      </c>
      <c r="W46" s="7">
        <f>IF(VLOOKUP($B$36&amp;$B46,[20]Ibadan!$E:$AE,COLUMN(W$1)-2,FALSE)=" ",0,VLOOKUP($B$36&amp;$B46,[20]Ibadan!$E:$AE,COLUMN(W$1)-2,FALSE))</f>
        <v>1705</v>
      </c>
      <c r="X46" s="7">
        <f>IF(VLOOKUP($B$36&amp;$B46,[20]Ibadan!$E:$AE,COLUMN(X$1)-2,FALSE)=" ",0,VLOOKUP($B$36&amp;$B46,[20]Ibadan!$E:$AE,COLUMN(X$1)-2,FALSE))</f>
        <v>2368</v>
      </c>
      <c r="Y46" s="7">
        <f>IF(VLOOKUP($B$36&amp;$B46,[20]Ibadan!$E:$AE,COLUMN(Y$1)-2,FALSE)=" ",0,VLOOKUP($B$36&amp;$B46,[20]Ibadan!$E:$AE,COLUMN(Y$1)-2,FALSE))</f>
        <v>2500</v>
      </c>
      <c r="Z46" s="7">
        <f>IF(VLOOKUP($B$36&amp;$B46,[20]Ibadan!$E:$AE,COLUMN(Z$1)-2,FALSE)=" ",0,VLOOKUP($B$36&amp;$B46,[20]Ibadan!$E:$AE,COLUMN(Z$1)-2,FALSE))</f>
        <v>2742</v>
      </c>
      <c r="AA46" s="7">
        <f>IF(VLOOKUP($B$36&amp;$B46,[20]Ibadan!$E:$AE,COLUMN(AA$1)-2,FALSE)=" ",0,VLOOKUP($B$36&amp;$B46,[20]Ibadan!$E:$AE,COLUMN(AA$1)-2,FALSE))</f>
        <v>2779</v>
      </c>
      <c r="AB46" s="7">
        <f>IF(VLOOKUP($B$36&amp;$B46,[20]Ibadan!$E:$AE,COLUMN(AB$1)-2,FALSE)=" ",0,VLOOKUP($B$36&amp;$B46,[20]Ibadan!$E:$AE,COLUMN(AB$1)-2,FALSE))</f>
        <v>2133</v>
      </c>
      <c r="AC46" s="7">
        <f>IF(VLOOKUP($B$36&amp;$B46,[20]Ibadan!$E:$AE,COLUMN(AC$1)-2,FALSE)=" ",0,VLOOKUP($B$36&amp;$B46,[20]Ibadan!$E:$AE,COLUMN(AC$1)-2,FALSE))</f>
        <v>2447</v>
      </c>
      <c r="AF46" s="7">
        <f t="shared" si="47"/>
        <v>2133</v>
      </c>
      <c r="AG46" s="7">
        <f t="shared" si="47"/>
        <v>2447</v>
      </c>
      <c r="AH46" s="7">
        <f>VLOOKUP($A$3&amp;$B$36&amp;$B46,'[14]Paga All'!$G$1:$J$3000,4,FALSE)</f>
        <v>2641</v>
      </c>
      <c r="AI46" s="7">
        <f>VLOOKUP($A$3&amp;$B$36&amp;$B46,'[15]Paga all'!$F:$G,2,FALSE)</f>
        <v>1945</v>
      </c>
      <c r="AJ46" s="7">
        <f>VLOOKUP($A$3&amp;$B$36&amp;$B46,'[16]Paga all'!$F$2:$G$1470,2,FALSE)</f>
        <v>1750</v>
      </c>
      <c r="AK46" s="9">
        <f t="shared" ref="AK46:BO46" si="50">ROUND(AK44*AK40,)</f>
        <v>4510</v>
      </c>
      <c r="AL46" s="9">
        <f t="shared" si="50"/>
        <v>5925</v>
      </c>
      <c r="AM46" s="9">
        <f t="shared" si="50"/>
        <v>6725</v>
      </c>
      <c r="AN46" s="9">
        <f t="shared" si="50"/>
        <v>7625</v>
      </c>
      <c r="AO46" s="9">
        <f t="shared" si="50"/>
        <v>8675</v>
      </c>
      <c r="AP46" s="9">
        <f t="shared" si="50"/>
        <v>9825</v>
      </c>
      <c r="AQ46" s="9">
        <f t="shared" si="50"/>
        <v>11150</v>
      </c>
      <c r="AR46" s="9">
        <f t="shared" si="50"/>
        <v>12675</v>
      </c>
      <c r="AS46" s="9">
        <f t="shared" si="50"/>
        <v>13686</v>
      </c>
      <c r="AT46" s="9">
        <f t="shared" si="50"/>
        <v>14310</v>
      </c>
      <c r="AU46" s="9">
        <f t="shared" si="50"/>
        <v>14968</v>
      </c>
      <c r="AV46" s="9">
        <f t="shared" si="50"/>
        <v>15660</v>
      </c>
      <c r="AW46" s="9">
        <f t="shared" si="50"/>
        <v>16386</v>
      </c>
      <c r="AX46" s="9">
        <f t="shared" si="50"/>
        <v>17145</v>
      </c>
      <c r="AY46" s="9">
        <f t="shared" si="50"/>
        <v>17938</v>
      </c>
      <c r="AZ46" s="9">
        <f t="shared" si="50"/>
        <v>18765</v>
      </c>
      <c r="BA46" s="9">
        <f t="shared" si="50"/>
        <v>19626</v>
      </c>
      <c r="BB46" s="9">
        <f t="shared" si="50"/>
        <v>21358</v>
      </c>
      <c r="BC46" s="9">
        <f t="shared" si="50"/>
        <v>23200</v>
      </c>
      <c r="BD46" s="9">
        <f t="shared" si="50"/>
        <v>24276</v>
      </c>
      <c r="BE46" s="9">
        <f t="shared" si="50"/>
        <v>25387</v>
      </c>
      <c r="BF46" s="9">
        <f t="shared" si="50"/>
        <v>26554</v>
      </c>
      <c r="BG46" s="9">
        <f t="shared" si="50"/>
        <v>27775</v>
      </c>
      <c r="BH46" s="9">
        <f t="shared" si="50"/>
        <v>29051</v>
      </c>
      <c r="BI46" s="9">
        <f t="shared" si="50"/>
        <v>30399</v>
      </c>
      <c r="BJ46" s="9">
        <f t="shared" si="50"/>
        <v>31803</v>
      </c>
      <c r="BK46" s="9">
        <f t="shared" si="50"/>
        <v>33279</v>
      </c>
      <c r="BL46" s="9">
        <f t="shared" si="50"/>
        <v>34810</v>
      </c>
      <c r="BM46" s="9">
        <f t="shared" si="50"/>
        <v>36414</v>
      </c>
      <c r="BN46" s="9">
        <f t="shared" si="50"/>
        <v>38090</v>
      </c>
      <c r="BO46" s="9">
        <f t="shared" si="50"/>
        <v>39840</v>
      </c>
    </row>
    <row r="47" spans="2:67" x14ac:dyDescent="0.25">
      <c r="B47" t="s">
        <v>282</v>
      </c>
      <c r="D47" s="7">
        <f>IF(VLOOKUP($B$36&amp;$B47,[20]Ibadan!$E:$AE,COLUMN(D$1)-2,FALSE)=" ",0,VLOOKUP($B$36&amp;$B47,[20]Ibadan!$E:$AE,COLUMN(D$1)-2,FALSE))</f>
        <v>0</v>
      </c>
      <c r="E47" s="7">
        <f>IF(VLOOKUP($B$36&amp;$B47,[20]Ibadan!$E:$AE,COLUMN(E$1)-2,FALSE)=" ",0,VLOOKUP($B$36&amp;$B47,[20]Ibadan!$E:$AE,COLUMN(E$1)-2,FALSE))</f>
        <v>0</v>
      </c>
      <c r="F47" s="7">
        <f>IF(VLOOKUP($B$36&amp;$B47,[20]Ibadan!$E:$AE,COLUMN(F$1)-2,FALSE)=" ",0,VLOOKUP($B$36&amp;$B47,[20]Ibadan!$E:$AE,COLUMN(F$1)-2,FALSE))</f>
        <v>0</v>
      </c>
      <c r="G47" s="7">
        <f>IF(VLOOKUP($B$36&amp;$B47,[20]Ibadan!$E:$AE,COLUMN(G$1)-2,FALSE)=" ",0,VLOOKUP($B$36&amp;$B47,[20]Ibadan!$E:$AE,COLUMN(G$1)-2,FALSE))</f>
        <v>0</v>
      </c>
      <c r="H47" s="7">
        <f>IF(VLOOKUP($B$36&amp;$B47,[20]Ibadan!$E:$AE,COLUMN(H$1)-2,FALSE)=" ",0,VLOOKUP($B$36&amp;$B47,[20]Ibadan!$E:$AE,COLUMN(H$1)-2,FALSE))</f>
        <v>0</v>
      </c>
      <c r="I47" s="7">
        <f>IF(VLOOKUP($B$36&amp;$B47,[20]Ibadan!$E:$AE,COLUMN(I$1)-2,FALSE)=" ",0,VLOOKUP($B$36&amp;$B47,[20]Ibadan!$E:$AE,COLUMN(I$1)-2,FALSE))</f>
        <v>0</v>
      </c>
      <c r="J47" s="7">
        <f>IF(VLOOKUP($B$36&amp;$B47,[20]Ibadan!$E:$AE,COLUMN(J$1)-2,FALSE)=" ",0,VLOOKUP($B$36&amp;$B47,[20]Ibadan!$E:$AE,COLUMN(J$1)-2,FALSE))</f>
        <v>0</v>
      </c>
      <c r="K47" s="7">
        <f>IF(VLOOKUP($B$36&amp;$B47,[20]Ibadan!$E:$AE,COLUMN(K$1)-2,FALSE)=" ",0,VLOOKUP($B$36&amp;$B47,[20]Ibadan!$E:$AE,COLUMN(K$1)-2,FALSE))</f>
        <v>223160</v>
      </c>
      <c r="L47" s="7">
        <f>IF(VLOOKUP($B$36&amp;$B47,[20]Ibadan!$E:$AE,COLUMN(L$1)-2,FALSE)=" ",0,VLOOKUP($B$36&amp;$B47,[20]Ibadan!$E:$AE,COLUMN(L$1)-2,FALSE))</f>
        <v>1660689</v>
      </c>
      <c r="M47" s="7">
        <f>IF(VLOOKUP($B$36&amp;$B47,[20]Ibadan!$E:$AE,COLUMN(M$1)-2,FALSE)=" ",0,VLOOKUP($B$36&amp;$B47,[20]Ibadan!$E:$AE,COLUMN(M$1)-2,FALSE))</f>
        <v>3236055</v>
      </c>
      <c r="N47" s="7">
        <f>IF(VLOOKUP($B$36&amp;$B47,[20]Ibadan!$E:$AE,COLUMN(N$1)-2,FALSE)=" ",0,VLOOKUP($B$36&amp;$B47,[20]Ibadan!$E:$AE,COLUMN(N$1)-2,FALSE))</f>
        <v>4978803</v>
      </c>
      <c r="O47" s="7">
        <f>IF(VLOOKUP($B$36&amp;$B47,[20]Ibadan!$E:$AE,COLUMN(O$1)-2,FALSE)=" ",0,VLOOKUP($B$36&amp;$B47,[20]Ibadan!$E:$AE,COLUMN(O$1)-2,FALSE))</f>
        <v>3684585</v>
      </c>
      <c r="P47" s="7">
        <f>IF(VLOOKUP($B$36&amp;$B47,[20]Ibadan!$E:$AE,COLUMN(P$1)-2,FALSE)=" ",0,VLOOKUP($B$36&amp;$B47,[20]Ibadan!$E:$AE,COLUMN(P$1)-2,FALSE))</f>
        <v>5992573</v>
      </c>
      <c r="Q47" s="7">
        <f>IF(VLOOKUP($B$36&amp;$B47,[20]Ibadan!$E:$AE,COLUMN(Q$1)-2,FALSE)=" ",0,VLOOKUP($B$36&amp;$B47,[20]Ibadan!$E:$AE,COLUMN(Q$1)-2,FALSE))</f>
        <v>6992559.6500000004</v>
      </c>
      <c r="R47" s="7">
        <f>IF(VLOOKUP($B$36&amp;$B47,[20]Ibadan!$E:$AE,COLUMN(R$1)-2,FALSE)=" ",0,VLOOKUP($B$36&amp;$B47,[20]Ibadan!$E:$AE,COLUMN(R$1)-2,FALSE))</f>
        <v>10118293.77</v>
      </c>
      <c r="S47" s="7">
        <f>IF(VLOOKUP($B$36&amp;$B47,[20]Ibadan!$E:$AE,COLUMN(S$1)-2,FALSE)=" ",0,VLOOKUP($B$36&amp;$B47,[20]Ibadan!$E:$AE,COLUMN(S$1)-2,FALSE))</f>
        <v>13272566.91</v>
      </c>
      <c r="T47" s="7">
        <f>IF(VLOOKUP($B$36&amp;$B47,[20]Ibadan!$E:$AE,COLUMN(T$1)-2,FALSE)=" ",0,VLOOKUP($B$36&amp;$B47,[20]Ibadan!$E:$AE,COLUMN(T$1)-2,FALSE))</f>
        <v>8938360.6999999993</v>
      </c>
      <c r="U47" s="7">
        <f>IF(VLOOKUP($B$36&amp;$B47,[20]Ibadan!$E:$AE,COLUMN(U$1)-2,FALSE)=" ",0,VLOOKUP($B$36&amp;$B47,[20]Ibadan!$E:$AE,COLUMN(U$1)-2,FALSE))</f>
        <v>10623479.800000001</v>
      </c>
      <c r="V47" s="7">
        <f>IF(VLOOKUP($B$36&amp;$B47,[20]Ibadan!$E:$AE,COLUMN(V$1)-2,FALSE)=" ",0,VLOOKUP($B$36&amp;$B47,[20]Ibadan!$E:$AE,COLUMN(V$1)-2,FALSE))</f>
        <v>14707101</v>
      </c>
      <c r="W47" s="7">
        <f>IF(VLOOKUP($B$36&amp;$B47,[20]Ibadan!$E:$AE,COLUMN(W$1)-2,FALSE)=" ",0,VLOOKUP($B$36&amp;$B47,[20]Ibadan!$E:$AE,COLUMN(W$1)-2,FALSE))</f>
        <v>21649115.649999999</v>
      </c>
      <c r="X47" s="7">
        <f>IF(VLOOKUP($B$36&amp;$B47,[20]Ibadan!$E:$AE,COLUMN(X$1)-2,FALSE)=" ",0,VLOOKUP($B$36&amp;$B47,[20]Ibadan!$E:$AE,COLUMN(X$1)-2,FALSE))</f>
        <v>27588253</v>
      </c>
      <c r="Y47" s="7">
        <f>IF(VLOOKUP($B$36&amp;$B47,[20]Ibadan!$E:$AE,COLUMN(Y$1)-2,FALSE)=" ",0,VLOOKUP($B$36&amp;$B47,[20]Ibadan!$E:$AE,COLUMN(Y$1)-2,FALSE))</f>
        <v>30983803.550000001</v>
      </c>
      <c r="Z47" s="7">
        <f>IF(VLOOKUP($B$36&amp;$B47,[20]Ibadan!$E:$AE,COLUMN(Z$1)-2,FALSE)=" ",0,VLOOKUP($B$36&amp;$B47,[20]Ibadan!$E:$AE,COLUMN(Z$1)-2,FALSE))</f>
        <v>34165203.140000001</v>
      </c>
      <c r="AA47" s="7">
        <f>IF(VLOOKUP($B$36&amp;$B47,[20]Ibadan!$E:$AE,COLUMN(AA$1)-2,FALSE)=" ",0,VLOOKUP($B$36&amp;$B47,[20]Ibadan!$E:$AE,COLUMN(AA$1)-2,FALSE))</f>
        <v>40309889.18</v>
      </c>
      <c r="AB47" s="7">
        <f>IF(VLOOKUP($B$36&amp;$B47,[20]Ibadan!$E:$AE,COLUMN(AB$1)-2,FALSE)=" ",0,VLOOKUP($B$36&amp;$B47,[20]Ibadan!$E:$AE,COLUMN(AB$1)-2,FALSE))</f>
        <v>27177310.25</v>
      </c>
      <c r="AC47" s="7">
        <f>IF(VLOOKUP($B$36&amp;$B47,[20]Ibadan!$E:$AE,COLUMN(AC$1)-2,FALSE)=" ",0,VLOOKUP($B$36&amp;$B47,[20]Ibadan!$E:$AE,COLUMN(AC$1)-2,FALSE))</f>
        <v>28922082</v>
      </c>
      <c r="AF47" s="7">
        <f t="shared" si="47"/>
        <v>27177310.25</v>
      </c>
      <c r="AG47" s="7">
        <f t="shared" si="47"/>
        <v>28922082</v>
      </c>
      <c r="AH47" s="7">
        <f>VLOOKUP($A$3&amp;$B$36&amp;$B47,'[14]Paga All'!$G$1:$J$3000,4,FALSE)</f>
        <v>31043544.010000002</v>
      </c>
      <c r="AI47" s="7">
        <f>VLOOKUP($A$3&amp;$B$36&amp;$B47,'[15]Paga all'!$F:$G,2,FALSE)</f>
        <v>27400760.100000001</v>
      </c>
      <c r="AJ47" s="7">
        <f>VLOOKUP($A$3&amp;$B$36&amp;$B47,'[16]Paga all'!$F$2:$G$1470,2,FALSE)</f>
        <v>21734365</v>
      </c>
      <c r="AK47" s="9">
        <f t="shared" ref="AK47:BO47" si="51">AK46*$AD48</f>
        <v>57095815.218208812</v>
      </c>
      <c r="AL47" s="9">
        <f t="shared" si="51"/>
        <v>75009468.995096937</v>
      </c>
      <c r="AM47" s="9">
        <f t="shared" si="51"/>
        <v>85137329.787683874</v>
      </c>
      <c r="AN47" s="9">
        <f t="shared" si="51"/>
        <v>96531173.179344162</v>
      </c>
      <c r="AO47" s="9">
        <f t="shared" si="51"/>
        <v>109823990.46961451</v>
      </c>
      <c r="AP47" s="9">
        <f t="shared" si="51"/>
        <v>124382790.35895823</v>
      </c>
      <c r="AQ47" s="9">
        <f t="shared" si="51"/>
        <v>141157059.79668033</v>
      </c>
      <c r="AR47" s="9">
        <f t="shared" si="51"/>
        <v>160463294.43254915</v>
      </c>
      <c r="AS47" s="9">
        <f t="shared" si="51"/>
        <v>173262378.5091809</v>
      </c>
      <c r="AT47" s="9">
        <f t="shared" si="51"/>
        <v>181162109.92739868</v>
      </c>
      <c r="AU47" s="9">
        <f t="shared" si="51"/>
        <v>189492275.42930144</v>
      </c>
      <c r="AV47" s="9">
        <f t="shared" si="51"/>
        <v>198252875.01488915</v>
      </c>
      <c r="AW47" s="9">
        <f t="shared" si="51"/>
        <v>207443908.68416178</v>
      </c>
      <c r="AX47" s="9">
        <f t="shared" si="51"/>
        <v>217052716.61112863</v>
      </c>
      <c r="AY47" s="9">
        <f t="shared" si="51"/>
        <v>227091958.62178043</v>
      </c>
      <c r="AZ47" s="9">
        <f t="shared" si="51"/>
        <v>237561634.71611714</v>
      </c>
      <c r="BA47" s="9">
        <f t="shared" si="51"/>
        <v>248461744.89413884</v>
      </c>
      <c r="BB47" s="9">
        <f t="shared" si="51"/>
        <v>270388563.51008952</v>
      </c>
      <c r="BC47" s="9">
        <f t="shared" si="51"/>
        <v>293707962.98502094</v>
      </c>
      <c r="BD47" s="9">
        <f t="shared" si="51"/>
        <v>307329935.75105035</v>
      </c>
      <c r="BE47" s="9">
        <f t="shared" si="51"/>
        <v>321395002.42675549</v>
      </c>
      <c r="BF47" s="9">
        <f t="shared" si="51"/>
        <v>336169019.35794163</v>
      </c>
      <c r="BG47" s="9">
        <f t="shared" si="51"/>
        <v>351626666.89262742</v>
      </c>
      <c r="BH47" s="9">
        <f t="shared" si="51"/>
        <v>367780604.8568036</v>
      </c>
      <c r="BI47" s="9">
        <f t="shared" si="51"/>
        <v>384846050.29231256</v>
      </c>
      <c r="BJ47" s="9">
        <f t="shared" si="51"/>
        <v>402620445.98330265</v>
      </c>
      <c r="BK47" s="9">
        <f t="shared" si="51"/>
        <v>421306349.14562553</v>
      </c>
      <c r="BL47" s="9">
        <f t="shared" si="51"/>
        <v>440688542.73743874</v>
      </c>
      <c r="BM47" s="9">
        <f t="shared" si="51"/>
        <v>460994903.62657553</v>
      </c>
      <c r="BN47" s="9">
        <f t="shared" si="51"/>
        <v>482212771.98704517</v>
      </c>
      <c r="BO47" s="9">
        <f t="shared" si="51"/>
        <v>504367467.47082907</v>
      </c>
    </row>
    <row r="48" spans="2:67" x14ac:dyDescent="0.25">
      <c r="B48" t="s">
        <v>160</v>
      </c>
      <c r="D48" s="7">
        <f>IF(VLOOKUP($B$36&amp;$B48,[20]Ibadan!$E:$AE,COLUMN(D$1)-2,FALSE)=" ",0,VLOOKUP($B$36&amp;$B48,[20]Ibadan!$E:$AE,COLUMN(D$1)-2,FALSE))</f>
        <v>0</v>
      </c>
      <c r="E48" s="7">
        <f>IF(VLOOKUP($B$36&amp;$B48,[20]Ibadan!$E:$AE,COLUMN(E$1)-2,FALSE)=" ",0,VLOOKUP($B$36&amp;$B48,[20]Ibadan!$E:$AE,COLUMN(E$1)-2,FALSE))</f>
        <v>0</v>
      </c>
      <c r="F48" s="7">
        <f>IF(VLOOKUP($B$36&amp;$B48,[20]Ibadan!$E:$AE,COLUMN(F$1)-2,FALSE)=" ",0,VLOOKUP($B$36&amp;$B48,[20]Ibadan!$E:$AE,COLUMN(F$1)-2,FALSE))</f>
        <v>0</v>
      </c>
      <c r="G48" s="7">
        <f>IF(VLOOKUP($B$36&amp;$B48,[20]Ibadan!$E:$AE,COLUMN(G$1)-2,FALSE)=" ",0,VLOOKUP($B$36&amp;$B48,[20]Ibadan!$E:$AE,COLUMN(G$1)-2,FALSE))</f>
        <v>0</v>
      </c>
      <c r="H48" s="7">
        <f>IF(VLOOKUP($B$36&amp;$B48,[20]Ibadan!$E:$AE,COLUMN(H$1)-2,FALSE)=" ",0,VLOOKUP($B$36&amp;$B48,[20]Ibadan!$E:$AE,COLUMN(H$1)-2,FALSE))</f>
        <v>0</v>
      </c>
      <c r="I48" s="7">
        <f>IF(VLOOKUP($B$36&amp;$B48,[20]Ibadan!$E:$AE,COLUMN(I$1)-2,FALSE)=" ",0,VLOOKUP($B$36&amp;$B48,[20]Ibadan!$E:$AE,COLUMN(I$1)-2,FALSE))</f>
        <v>0</v>
      </c>
      <c r="J48" s="7">
        <f>IF(VLOOKUP($B$36&amp;$B48,[20]Ibadan!$E:$AE,COLUMN(J$1)-2,FALSE)=" ",0,VLOOKUP($B$36&amp;$B48,[20]Ibadan!$E:$AE,COLUMN(J$1)-2,FALSE))</f>
        <v>0</v>
      </c>
      <c r="K48" s="7">
        <f>IF(VLOOKUP($B$36&amp;$B48,[20]Ibadan!$E:$AE,COLUMN(K$1)-2,FALSE)=" ",0,VLOOKUP($B$36&amp;$B48,[20]Ibadan!$E:$AE,COLUMN(K$1)-2,FALSE))</f>
        <v>4959.1099999999997</v>
      </c>
      <c r="L48" s="7">
        <f>IF(VLOOKUP($B$36&amp;$B48,[20]Ibadan!$E:$AE,COLUMN(L$1)-2,FALSE)=" ",0,VLOOKUP($B$36&amp;$B48,[20]Ibadan!$E:$AE,COLUMN(L$1)-2,FALSE))</f>
        <v>8262.1299999999992</v>
      </c>
      <c r="M48" s="7">
        <f>IF(VLOOKUP($B$36&amp;$B48,[20]Ibadan!$E:$AE,COLUMN(M$1)-2,FALSE)=" ",0,VLOOKUP($B$36&amp;$B48,[20]Ibadan!$E:$AE,COLUMN(M$1)-2,FALSE))</f>
        <v>12494.42</v>
      </c>
      <c r="N48" s="7">
        <f>IF(VLOOKUP($B$36&amp;$B48,[20]Ibadan!$E:$AE,COLUMN(N$1)-2,FALSE)=" ",0,VLOOKUP($B$36&amp;$B48,[20]Ibadan!$E:$AE,COLUMN(N$1)-2,FALSE))</f>
        <v>15133.14</v>
      </c>
      <c r="O48" s="7">
        <f>IF(VLOOKUP($B$36&amp;$B48,[20]Ibadan!$E:$AE,COLUMN(O$1)-2,FALSE)=" ",0,VLOOKUP($B$36&amp;$B48,[20]Ibadan!$E:$AE,COLUMN(O$1)-2,FALSE))</f>
        <v>12447.92</v>
      </c>
      <c r="P48" s="7">
        <f>IF(VLOOKUP($B$36&amp;$B48,[20]Ibadan!$E:$AE,COLUMN(P$1)-2,FALSE)=" ",0,VLOOKUP($B$36&amp;$B48,[20]Ibadan!$E:$AE,COLUMN(P$1)-2,FALSE))</f>
        <v>15094.64</v>
      </c>
      <c r="Q48" s="7">
        <f>IF(VLOOKUP($B$36&amp;$B48,[20]Ibadan!$E:$AE,COLUMN(Q$1)-2,FALSE)=" ",0,VLOOKUP($B$36&amp;$B48,[20]Ibadan!$E:$AE,COLUMN(Q$1)-2,FALSE))</f>
        <v>12830.38</v>
      </c>
      <c r="R48" s="7">
        <f>IF(VLOOKUP($B$36&amp;$B48,[20]Ibadan!$E:$AE,COLUMN(R$1)-2,FALSE)=" ",0,VLOOKUP($B$36&amp;$B48,[20]Ibadan!$E:$AE,COLUMN(R$1)-2,FALSE))</f>
        <v>12988.82</v>
      </c>
      <c r="S48" s="7">
        <f>IF(VLOOKUP($B$36&amp;$B48,[20]Ibadan!$E:$AE,COLUMN(S$1)-2,FALSE)=" ",0,VLOOKUP($B$36&amp;$B48,[20]Ibadan!$E:$AE,COLUMN(S$1)-2,FALSE))</f>
        <v>15379.57</v>
      </c>
      <c r="T48" s="7">
        <f>IF(VLOOKUP($B$36&amp;$B48,[20]Ibadan!$E:$AE,COLUMN(T$1)-2,FALSE)=" ",0,VLOOKUP($B$36&amp;$B48,[20]Ibadan!$E:$AE,COLUMN(T$1)-2,FALSE))</f>
        <v>13067.78</v>
      </c>
      <c r="U48" s="7">
        <f>IF(VLOOKUP($B$36&amp;$B48,[20]Ibadan!$E:$AE,COLUMN(U$1)-2,FALSE)=" ",0,VLOOKUP($B$36&amp;$B48,[20]Ibadan!$E:$AE,COLUMN(U$1)-2,FALSE))</f>
        <v>11790.77</v>
      </c>
      <c r="V48" s="7">
        <f>IF(VLOOKUP($B$36&amp;$B48,[20]Ibadan!$E:$AE,COLUMN(V$1)-2,FALSE)=" ",0,VLOOKUP($B$36&amp;$B48,[20]Ibadan!$E:$AE,COLUMN(V$1)-2,FALSE))</f>
        <v>10595.89</v>
      </c>
      <c r="W48" s="7">
        <f>IF(VLOOKUP($B$36&amp;$B48,[20]Ibadan!$E:$AE,COLUMN(W$1)-2,FALSE)=" ",0,VLOOKUP($B$36&amp;$B48,[20]Ibadan!$E:$AE,COLUMN(W$1)-2,FALSE))</f>
        <v>12697.43</v>
      </c>
      <c r="X48" s="7">
        <f>IF(VLOOKUP($B$36&amp;$B48,[20]Ibadan!$E:$AE,COLUMN(X$1)-2,FALSE)=" ",0,VLOOKUP($B$36&amp;$B48,[20]Ibadan!$E:$AE,COLUMN(X$1)-2,FALSE))</f>
        <v>11650.44</v>
      </c>
      <c r="Y48" s="7">
        <f>IF(VLOOKUP($B$36&amp;$B48,[20]Ibadan!$E:$AE,COLUMN(Y$1)-2,FALSE)=" ",0,VLOOKUP($B$36&amp;$B48,[20]Ibadan!$E:$AE,COLUMN(Y$1)-2,FALSE))</f>
        <v>12393.52</v>
      </c>
      <c r="Z48" s="7">
        <f>IF(VLOOKUP($B$36&amp;$B48,[20]Ibadan!$E:$AE,COLUMN(Z$1)-2,FALSE)=" ",0,VLOOKUP($B$36&amp;$B48,[20]Ibadan!$E:$AE,COLUMN(Z$1)-2,FALSE))</f>
        <v>12459.96</v>
      </c>
      <c r="AA48" s="7">
        <f>IF(VLOOKUP($B$36&amp;$B48,[20]Ibadan!$E:$AE,COLUMN(AA$1)-2,FALSE)=" ",0,VLOOKUP($B$36&amp;$B48,[20]Ibadan!$E:$AE,COLUMN(AA$1)-2,FALSE))</f>
        <v>14505.18</v>
      </c>
      <c r="AB48" s="7">
        <f>IF(VLOOKUP($B$36&amp;$B48,[20]Ibadan!$E:$AE,COLUMN(AB$1)-2,FALSE)=" ",0,VLOOKUP($B$36&amp;$B48,[20]Ibadan!$E:$AE,COLUMN(AB$1)-2,FALSE))</f>
        <v>12741.36</v>
      </c>
      <c r="AC48" s="7">
        <f>IF(VLOOKUP($B$36&amp;$B48,[20]Ibadan!$E:$AE,COLUMN(AC$1)-2,FALSE)=" ",0,VLOOKUP($B$36&amp;$B48,[20]Ibadan!$E:$AE,COLUMN(AC$1)-2,FALSE))</f>
        <v>11819.4</v>
      </c>
      <c r="AD48" s="264">
        <f>SUM(P47:AC47)/SUM(P46:AC46)</f>
        <v>12659.825990733661</v>
      </c>
      <c r="AF48" s="7">
        <f>AF47/AF46</f>
        <v>12741.355016408814</v>
      </c>
      <c r="AG48" s="7">
        <f>AG47/AG46</f>
        <v>11819.404168369432</v>
      </c>
      <c r="AH48" s="7">
        <f>VLOOKUP($A$3&amp;$B$36&amp;$B48,'[14]Paga All'!$G$1:$J$3000,4,FALSE)</f>
        <v>11754.47</v>
      </c>
      <c r="AI48" s="7">
        <f>VLOOKUP($A$3&amp;$B$36&amp;$B48,'[15]Paga all'!$F:$G,2,FALSE)</f>
        <v>14087.79</v>
      </c>
      <c r="AJ48" s="7">
        <f>VLOOKUP($A$3&amp;$B$36&amp;$B48,'[16]Paga all'!$F$2:$G$1470,2,FALSE)</f>
        <v>12419.64</v>
      </c>
      <c r="AK48" s="9">
        <f t="shared" ref="AK48:BO48" si="52">AK47/AK46</f>
        <v>12659.825990733661</v>
      </c>
      <c r="AL48" s="9">
        <f t="shared" si="52"/>
        <v>12659.82599073366</v>
      </c>
      <c r="AM48" s="9">
        <f t="shared" si="52"/>
        <v>12659.825990733661</v>
      </c>
      <c r="AN48" s="9">
        <f t="shared" si="52"/>
        <v>12659.825990733661</v>
      </c>
      <c r="AO48" s="9">
        <f t="shared" si="52"/>
        <v>12659.825990733661</v>
      </c>
      <c r="AP48" s="9">
        <f t="shared" si="52"/>
        <v>12659.825990733661</v>
      </c>
      <c r="AQ48" s="9">
        <f t="shared" si="52"/>
        <v>12659.825990733661</v>
      </c>
      <c r="AR48" s="9">
        <f t="shared" si="52"/>
        <v>12659.825990733661</v>
      </c>
      <c r="AS48" s="9">
        <f t="shared" si="52"/>
        <v>12659.825990733663</v>
      </c>
      <c r="AT48" s="9">
        <f t="shared" si="52"/>
        <v>12659.82599073366</v>
      </c>
      <c r="AU48" s="9">
        <f t="shared" si="52"/>
        <v>12659.825990733661</v>
      </c>
      <c r="AV48" s="9">
        <f t="shared" si="52"/>
        <v>12659.825990733661</v>
      </c>
      <c r="AW48" s="9">
        <f t="shared" si="52"/>
        <v>12659.825990733661</v>
      </c>
      <c r="AX48" s="9">
        <f t="shared" si="52"/>
        <v>12659.825990733661</v>
      </c>
      <c r="AY48" s="9">
        <f t="shared" si="52"/>
        <v>12659.825990733661</v>
      </c>
      <c r="AZ48" s="9">
        <f t="shared" si="52"/>
        <v>12659.825990733661</v>
      </c>
      <c r="BA48" s="9">
        <f t="shared" si="52"/>
        <v>12659.825990733661</v>
      </c>
      <c r="BB48" s="9">
        <f t="shared" si="52"/>
        <v>12659.82599073366</v>
      </c>
      <c r="BC48" s="9">
        <f t="shared" si="52"/>
        <v>12659.825990733661</v>
      </c>
      <c r="BD48" s="9">
        <f t="shared" si="52"/>
        <v>12659.825990733661</v>
      </c>
      <c r="BE48" s="9">
        <f t="shared" si="52"/>
        <v>12659.825990733663</v>
      </c>
      <c r="BF48" s="9">
        <f t="shared" si="52"/>
        <v>12659.825990733661</v>
      </c>
      <c r="BG48" s="9">
        <f t="shared" si="52"/>
        <v>12659.82599073366</v>
      </c>
      <c r="BH48" s="9">
        <f t="shared" si="52"/>
        <v>12659.825990733661</v>
      </c>
      <c r="BI48" s="9">
        <f t="shared" si="52"/>
        <v>12659.825990733661</v>
      </c>
      <c r="BJ48" s="9">
        <f t="shared" si="52"/>
        <v>12659.825990733661</v>
      </c>
      <c r="BK48" s="9">
        <f t="shared" si="52"/>
        <v>12659.825990733661</v>
      </c>
      <c r="BL48" s="9">
        <f t="shared" si="52"/>
        <v>12659.825990733661</v>
      </c>
      <c r="BM48" s="9">
        <f t="shared" si="52"/>
        <v>12659.825990733661</v>
      </c>
      <c r="BN48" s="9">
        <f t="shared" si="52"/>
        <v>12659.825990733661</v>
      </c>
      <c r="BO48" s="9">
        <f t="shared" si="52"/>
        <v>12659.825990733661</v>
      </c>
    </row>
    <row r="49" spans="2:67" x14ac:dyDescent="0.25">
      <c r="B49" t="s">
        <v>283</v>
      </c>
      <c r="D49" s="7">
        <f>IF(VLOOKUP($B$36&amp;$B49,[20]Ibadan!$E:$AE,COLUMN(D$1)-2,FALSE)=" ",0,VLOOKUP($B$36&amp;$B49,[20]Ibadan!$E:$AE,COLUMN(D$1)-2,FALSE))</f>
        <v>0</v>
      </c>
      <c r="E49" s="7">
        <f>IF(VLOOKUP($B$36&amp;$B49,[20]Ibadan!$E:$AE,COLUMN(E$1)-2,FALSE)=" ",0,VLOOKUP($B$36&amp;$B49,[20]Ibadan!$E:$AE,COLUMN(E$1)-2,FALSE))</f>
        <v>0</v>
      </c>
      <c r="F49" s="7">
        <f>IF(VLOOKUP($B$36&amp;$B49,[20]Ibadan!$E:$AE,COLUMN(F$1)-2,FALSE)=" ",0,VLOOKUP($B$36&amp;$B49,[20]Ibadan!$E:$AE,COLUMN(F$1)-2,FALSE))</f>
        <v>0</v>
      </c>
      <c r="G49" s="7">
        <f>IF(VLOOKUP($B$36&amp;$B49,[20]Ibadan!$E:$AE,COLUMN(G$1)-2,FALSE)=" ",0,VLOOKUP($B$36&amp;$B49,[20]Ibadan!$E:$AE,COLUMN(G$1)-2,FALSE))</f>
        <v>0</v>
      </c>
      <c r="H49" s="7">
        <f>IF(VLOOKUP($B$36&amp;$B49,[20]Ibadan!$E:$AE,COLUMN(H$1)-2,FALSE)=" ",0,VLOOKUP($B$36&amp;$B49,[20]Ibadan!$E:$AE,COLUMN(H$1)-2,FALSE))</f>
        <v>0</v>
      </c>
      <c r="I49" s="7">
        <f>IF(VLOOKUP($B$36&amp;$B49,[20]Ibadan!$E:$AE,COLUMN(I$1)-2,FALSE)=" ",0,VLOOKUP($B$36&amp;$B49,[20]Ibadan!$E:$AE,COLUMN(I$1)-2,FALSE))</f>
        <v>0</v>
      </c>
      <c r="J49" s="7">
        <f>IF(VLOOKUP($B$36&amp;$B49,[20]Ibadan!$E:$AE,COLUMN(J$1)-2,FALSE)=" ",0,VLOOKUP($B$36&amp;$B49,[20]Ibadan!$E:$AE,COLUMN(J$1)-2,FALSE))</f>
        <v>0</v>
      </c>
      <c r="K49" s="7">
        <f>IF(VLOOKUP($B$36&amp;$B49,[20]Ibadan!$E:$AE,COLUMN(K$1)-2,FALSE)=" ",0,VLOOKUP($B$36&amp;$B49,[20]Ibadan!$E:$AE,COLUMN(K$1)-2,FALSE))</f>
        <v>4850</v>
      </c>
      <c r="L49" s="7">
        <f>IF(VLOOKUP($B$36&amp;$B49,[20]Ibadan!$E:$AE,COLUMN(L$1)-2,FALSE)=" ",0,VLOOKUP($B$36&amp;$B49,[20]Ibadan!$E:$AE,COLUMN(L$1)-2,FALSE))</f>
        <v>22700</v>
      </c>
      <c r="M49" s="7">
        <f>IF(VLOOKUP($B$36&amp;$B49,[20]Ibadan!$E:$AE,COLUMN(M$1)-2,FALSE)=" ",0,VLOOKUP($B$36&amp;$B49,[20]Ibadan!$E:$AE,COLUMN(M$1)-2,FALSE))</f>
        <v>30500</v>
      </c>
      <c r="N49" s="7">
        <f>IF(VLOOKUP($B$36&amp;$B49,[20]Ibadan!$E:$AE,COLUMN(N$1)-2,FALSE)=" ",0,VLOOKUP($B$36&amp;$B49,[20]Ibadan!$E:$AE,COLUMN(N$1)-2,FALSE))</f>
        <v>39700</v>
      </c>
      <c r="O49" s="7">
        <f>IF(VLOOKUP($B$36&amp;$B49,[20]Ibadan!$E:$AE,COLUMN(O$1)-2,FALSE)=" ",0,VLOOKUP($B$36&amp;$B49,[20]Ibadan!$E:$AE,COLUMN(O$1)-2,FALSE))</f>
        <v>35550</v>
      </c>
      <c r="P49" s="7">
        <f>IF(VLOOKUP($B$36&amp;$B49,[20]Ibadan!$E:$AE,COLUMN(P$1)-2,FALSE)=" ",0,VLOOKUP($B$36&amp;$B49,[20]Ibadan!$E:$AE,COLUMN(P$1)-2,FALSE))</f>
        <v>48950</v>
      </c>
      <c r="Q49" s="7">
        <f>IF(VLOOKUP($B$36&amp;$B49,[20]Ibadan!$E:$AE,COLUMN(Q$1)-2,FALSE)=" ",0,VLOOKUP($B$36&amp;$B49,[20]Ibadan!$E:$AE,COLUMN(Q$1)-2,FALSE))</f>
        <v>65050</v>
      </c>
      <c r="R49" s="7">
        <f>IF(VLOOKUP($B$36&amp;$B49,[20]Ibadan!$E:$AE,COLUMN(R$1)-2,FALSE)=" ",0,VLOOKUP($B$36&amp;$B49,[20]Ibadan!$E:$AE,COLUMN(R$1)-2,FALSE))</f>
        <v>93450</v>
      </c>
      <c r="S49" s="7">
        <f>IF(VLOOKUP($B$36&amp;$B49,[20]Ibadan!$E:$AE,COLUMN(S$1)-2,FALSE)=" ",0,VLOOKUP($B$36&amp;$B49,[20]Ibadan!$E:$AE,COLUMN(S$1)-2,FALSE))</f>
        <v>103200</v>
      </c>
      <c r="T49" s="7">
        <f>IF(VLOOKUP($B$36&amp;$B49,[20]Ibadan!$E:$AE,COLUMN(T$1)-2,FALSE)=" ",0,VLOOKUP($B$36&amp;$B49,[20]Ibadan!$E:$AE,COLUMN(T$1)-2,FALSE))</f>
        <v>80700</v>
      </c>
      <c r="U49" s="7">
        <f>IF(VLOOKUP($B$36&amp;$B49,[20]Ibadan!$E:$AE,COLUMN(U$1)-2,FALSE)=" ",0,VLOOKUP($B$36&amp;$B49,[20]Ibadan!$E:$AE,COLUMN(U$1)-2,FALSE))</f>
        <v>104300</v>
      </c>
      <c r="V49" s="7">
        <f>IF(VLOOKUP($B$36&amp;$B49,[20]Ibadan!$E:$AE,COLUMN(V$1)-2,FALSE)=" ",0,VLOOKUP($B$36&amp;$B49,[20]Ibadan!$E:$AE,COLUMN(V$1)-2,FALSE))</f>
        <v>160550</v>
      </c>
      <c r="W49" s="7">
        <f>IF(VLOOKUP($B$36&amp;$B49,[20]Ibadan!$E:$AE,COLUMN(W$1)-2,FALSE)=" ",0,VLOOKUP($B$36&amp;$B49,[20]Ibadan!$E:$AE,COLUMN(W$1)-2,FALSE))</f>
        <v>198350</v>
      </c>
      <c r="X49" s="7">
        <f>IF(VLOOKUP($B$36&amp;$B49,[20]Ibadan!$E:$AE,COLUMN(X$1)-2,FALSE)=" ",0,VLOOKUP($B$36&amp;$B49,[20]Ibadan!$E:$AE,COLUMN(X$1)-2,FALSE))</f>
        <v>270950</v>
      </c>
      <c r="Y49" s="7">
        <f>IF(VLOOKUP($B$36&amp;$B49,[20]Ibadan!$E:$AE,COLUMN(Y$1)-2,FALSE)=" ",0,VLOOKUP($B$36&amp;$B49,[20]Ibadan!$E:$AE,COLUMN(Y$1)-2,FALSE))</f>
        <v>292200</v>
      </c>
      <c r="Z49" s="7">
        <f>IF(VLOOKUP($B$36&amp;$B49,[20]Ibadan!$E:$AE,COLUMN(Z$1)-2,FALSE)=" ",0,VLOOKUP($B$36&amp;$B49,[20]Ibadan!$E:$AE,COLUMN(Z$1)-2,FALSE))</f>
        <v>328400</v>
      </c>
      <c r="AA49" s="7">
        <f>IF(VLOOKUP($B$36&amp;$B49,[20]Ibadan!$E:$AE,COLUMN(AA$1)-2,FALSE)=" ",0,VLOOKUP($B$36&amp;$B49,[20]Ibadan!$E:$AE,COLUMN(AA$1)-2,FALSE))</f>
        <v>413100</v>
      </c>
      <c r="AB49" s="7">
        <f>IF(VLOOKUP($B$36&amp;$B49,[20]Ibadan!$E:$AE,COLUMN(AB$1)-2,FALSE)=" ",0,VLOOKUP($B$36&amp;$B49,[20]Ibadan!$E:$AE,COLUMN(AB$1)-2,FALSE))</f>
        <v>318450</v>
      </c>
      <c r="AC49" s="7">
        <f>IF(VLOOKUP($B$36&amp;$B49,[20]Ibadan!$E:$AE,COLUMN(AC$1)-2,FALSE)=" ",0,VLOOKUP($B$36&amp;$B49,[20]Ibadan!$E:$AE,COLUMN(AC$1)-2,FALSE))</f>
        <v>366750</v>
      </c>
      <c r="AF49" s="7">
        <f>AB49</f>
        <v>318450</v>
      </c>
      <c r="AG49" s="7">
        <f>AC49</f>
        <v>366750</v>
      </c>
      <c r="AH49" s="7">
        <f>VLOOKUP($A$3&amp;$B$36&amp;$B49,'[14]Paga All'!$G$1:$J$3000,4,FALSE)+VLOOKUP($A$3&amp;$B$36&amp;$B50,'[14]Paga All'!$G$1:$J$3000,4,FALSE)</f>
        <v>396150</v>
      </c>
      <c r="AI49" s="7">
        <f>VLOOKUP($A$3&amp;$B$36&amp;$B49,'[15]Paga all'!$F:$G,2,FALSE)+VLOOKUP($A$3&amp;$B$36&amp;$B50,'[15]Paga all'!$F:$G,2,FALSE)</f>
        <v>290850</v>
      </c>
      <c r="AJ49" s="7">
        <f>VLOOKUP($A$3&amp;$B$36&amp;$B49,'[16]Paga all'!$F$2:$G$1470,2,FALSE)+VLOOKUP($A$3&amp;$B$36&amp;$B50,'[16]Paga all'!$F$2:$G$1470,2,FALSE)</f>
        <v>262150</v>
      </c>
      <c r="AK49" s="9">
        <f t="shared" ref="AK49:BO49" si="53">AK46*AK41</f>
        <v>637007.92000792001</v>
      </c>
      <c r="AL49" s="9">
        <f t="shared" si="53"/>
        <v>836867.38936738938</v>
      </c>
      <c r="AM49" s="9">
        <f t="shared" si="53"/>
        <v>949862.14236214245</v>
      </c>
      <c r="AN49" s="9">
        <f t="shared" si="53"/>
        <v>1076981.2394812396</v>
      </c>
      <c r="AO49" s="9">
        <f t="shared" si="53"/>
        <v>1225286.852786853</v>
      </c>
      <c r="AP49" s="9">
        <f t="shared" si="53"/>
        <v>1387716.8102168103</v>
      </c>
      <c r="AQ49" s="9">
        <f t="shared" si="53"/>
        <v>1574864.36986437</v>
      </c>
      <c r="AR49" s="9">
        <f t="shared" si="53"/>
        <v>1790260.617760618</v>
      </c>
      <c r="AS49" s="9">
        <f t="shared" si="53"/>
        <v>1933057.7368577369</v>
      </c>
      <c r="AT49" s="9">
        <f t="shared" si="53"/>
        <v>2021193.6441936444</v>
      </c>
      <c r="AU49" s="9">
        <f t="shared" si="53"/>
        <v>2114131.8285318287</v>
      </c>
      <c r="AV49" s="9">
        <f t="shared" si="53"/>
        <v>2211872.2898722901</v>
      </c>
      <c r="AW49" s="9">
        <f t="shared" si="53"/>
        <v>2314415.0282150283</v>
      </c>
      <c r="AX49" s="9">
        <f t="shared" si="53"/>
        <v>2421618.8001188003</v>
      </c>
      <c r="AY49" s="9">
        <f t="shared" si="53"/>
        <v>2533624.849024849</v>
      </c>
      <c r="AZ49" s="9">
        <f t="shared" si="53"/>
        <v>2650433.1749331751</v>
      </c>
      <c r="BA49" s="9">
        <f t="shared" si="53"/>
        <v>2772043.777843778</v>
      </c>
      <c r="BB49" s="9">
        <f t="shared" si="53"/>
        <v>3016677.4180774181</v>
      </c>
      <c r="BC49" s="9">
        <f t="shared" si="53"/>
        <v>3276847.8368478371</v>
      </c>
      <c r="BD49" s="9">
        <f t="shared" si="53"/>
        <v>3428825.7796257799</v>
      </c>
      <c r="BE49" s="9">
        <f t="shared" si="53"/>
        <v>3585747.2428472433</v>
      </c>
      <c r="BF49" s="9">
        <f t="shared" si="53"/>
        <v>3750578.3387783389</v>
      </c>
      <c r="BG49" s="9">
        <f t="shared" si="53"/>
        <v>3923036.5805365806</v>
      </c>
      <c r="BH49" s="9">
        <f t="shared" si="53"/>
        <v>4103263.2115632119</v>
      </c>
      <c r="BI49" s="9">
        <f t="shared" si="53"/>
        <v>4293659.3703593705</v>
      </c>
      <c r="BJ49" s="9">
        <f t="shared" si="53"/>
        <v>4491965.1618651617</v>
      </c>
      <c r="BK49" s="9">
        <f t="shared" si="53"/>
        <v>4700440.4811404813</v>
      </c>
      <c r="BL49" s="9">
        <f t="shared" si="53"/>
        <v>4916684.1896841899</v>
      </c>
      <c r="BM49" s="9">
        <f t="shared" si="53"/>
        <v>5143238.6694386695</v>
      </c>
      <c r="BN49" s="9">
        <f t="shared" si="53"/>
        <v>5379962.6769626774</v>
      </c>
      <c r="BO49" s="9">
        <f t="shared" si="53"/>
        <v>5627138.6991386991</v>
      </c>
    </row>
    <row r="50" spans="2:67" x14ac:dyDescent="0.25">
      <c r="B50" t="s">
        <v>284</v>
      </c>
      <c r="D50" s="7">
        <f>IF(VLOOKUP($B$36&amp;$B50,[20]Ibadan!$E:$AE,COLUMN(D$1)-2,FALSE)=" ",0,VLOOKUP($B$36&amp;$B50,[20]Ibadan!$E:$AE,COLUMN(D$1)-2,FALSE))</f>
        <v>0</v>
      </c>
      <c r="E50" s="7">
        <f>IF(VLOOKUP($B$36&amp;$B50,[20]Ibadan!$E:$AE,COLUMN(E$1)-2,FALSE)=" ",0,VLOOKUP($B$36&amp;$B50,[20]Ibadan!$E:$AE,COLUMN(E$1)-2,FALSE))</f>
        <v>0</v>
      </c>
      <c r="F50" s="7">
        <f>IF(VLOOKUP($B$36&amp;$B50,[20]Ibadan!$E:$AE,COLUMN(F$1)-2,FALSE)=" ",0,VLOOKUP($B$36&amp;$B50,[20]Ibadan!$E:$AE,COLUMN(F$1)-2,FALSE))</f>
        <v>0</v>
      </c>
      <c r="G50" s="7">
        <f>IF(VLOOKUP($B$36&amp;$B50,[20]Ibadan!$E:$AE,COLUMN(G$1)-2,FALSE)=" ",0,VLOOKUP($B$36&amp;$B50,[20]Ibadan!$E:$AE,COLUMN(G$1)-2,FALSE))</f>
        <v>0</v>
      </c>
      <c r="H50" s="7">
        <f>IF(VLOOKUP($B$36&amp;$B50,[20]Ibadan!$E:$AE,COLUMN(H$1)-2,FALSE)=" ",0,VLOOKUP($B$36&amp;$B50,[20]Ibadan!$E:$AE,COLUMN(H$1)-2,FALSE))</f>
        <v>0</v>
      </c>
      <c r="I50" s="7">
        <f>IF(VLOOKUP($B$36&amp;$B50,[20]Ibadan!$E:$AE,COLUMN(I$1)-2,FALSE)=" ",0,VLOOKUP($B$36&amp;$B50,[20]Ibadan!$E:$AE,COLUMN(I$1)-2,FALSE))</f>
        <v>0</v>
      </c>
      <c r="J50" s="7">
        <f>IF(VLOOKUP($B$36&amp;$B50,[20]Ibadan!$E:$AE,COLUMN(J$1)-2,FALSE)=" ",0,VLOOKUP($B$36&amp;$B50,[20]Ibadan!$E:$AE,COLUMN(J$1)-2,FALSE))</f>
        <v>0</v>
      </c>
      <c r="K50" s="7">
        <f>IF(VLOOKUP($B$36&amp;$B50,[20]Ibadan!$E:$AE,COLUMN(K$1)-2,FALSE)=" ",0,VLOOKUP($B$36&amp;$B50,[20]Ibadan!$E:$AE,COLUMN(K$1)-2,FALSE))</f>
        <v>1950</v>
      </c>
      <c r="L50" s="7">
        <f>IF(VLOOKUP($B$36&amp;$B50,[20]Ibadan!$E:$AE,COLUMN(L$1)-2,FALSE)=" ",0,VLOOKUP($B$36&amp;$B50,[20]Ibadan!$E:$AE,COLUMN(L$1)-2,FALSE))</f>
        <v>10110</v>
      </c>
      <c r="M50" s="7">
        <f>IF(VLOOKUP($B$36&amp;$B50,[20]Ibadan!$E:$AE,COLUMN(M$1)-2,FALSE)=" ",0,VLOOKUP($B$36&amp;$B50,[20]Ibadan!$E:$AE,COLUMN(M$1)-2,FALSE))</f>
        <v>15180</v>
      </c>
      <c r="N50" s="7">
        <f>IF(VLOOKUP($B$36&amp;$B50,[20]Ibadan!$E:$AE,COLUMN(N$1)-2,FALSE)=" ",0,VLOOKUP($B$36&amp;$B50,[20]Ibadan!$E:$AE,COLUMN(N$1)-2,FALSE))</f>
        <v>20010</v>
      </c>
      <c r="O50" s="7">
        <f>IF(VLOOKUP($B$36&amp;$B50,[20]Ibadan!$E:$AE,COLUMN(O$1)-2,FALSE)=" ",0,VLOOKUP($B$36&amp;$B50,[20]Ibadan!$E:$AE,COLUMN(O$1)-2,FALSE))</f>
        <v>17980</v>
      </c>
      <c r="P50" s="7">
        <f>IF(VLOOKUP($B$36&amp;$B50,[20]Ibadan!$E:$AE,COLUMN(P$1)-2,FALSE)=" ",0,VLOOKUP($B$36&amp;$B50,[20]Ibadan!$E:$AE,COLUMN(P$1)-2,FALSE))</f>
        <v>24950</v>
      </c>
      <c r="Q50" s="7">
        <f>IF(VLOOKUP($B$36&amp;$B50,[20]Ibadan!$E:$AE,COLUMN(Q$1)-2,FALSE)=" ",0,VLOOKUP($B$36&amp;$B50,[20]Ibadan!$E:$AE,COLUMN(Q$1)-2,FALSE))</f>
        <v>32650</v>
      </c>
      <c r="R50" s="7">
        <f>IF(VLOOKUP($B$36&amp;$B50,[20]Ibadan!$E:$AE,COLUMN(R$1)-2,FALSE)=" ",0,VLOOKUP($B$36&amp;$B50,[20]Ibadan!$E:$AE,COLUMN(R$1)-2,FALSE))</f>
        <v>47360</v>
      </c>
      <c r="S50" s="7">
        <f>IF(VLOOKUP($B$36&amp;$B50,[20]Ibadan!$E:$AE,COLUMN(S$1)-2,FALSE)=" ",0,VLOOKUP($B$36&amp;$B50,[20]Ibadan!$E:$AE,COLUMN(S$1)-2,FALSE))</f>
        <v>52860</v>
      </c>
      <c r="T50" s="7">
        <f>IF(VLOOKUP($B$36&amp;$B50,[20]Ibadan!$E:$AE,COLUMN(T$1)-2,FALSE)=" ",0,VLOOKUP($B$36&amp;$B50,[20]Ibadan!$E:$AE,COLUMN(T$1)-2,FALSE))</f>
        <v>40690</v>
      </c>
      <c r="U50" s="7">
        <f>IF(VLOOKUP($B$36&amp;$B50,[20]Ibadan!$E:$AE,COLUMN(U$1)-2,FALSE)=" ",0,VLOOKUP($B$36&amp;$B50,[20]Ibadan!$E:$AE,COLUMN(U$1)-2,FALSE))</f>
        <v>51940</v>
      </c>
      <c r="V50" s="7">
        <f>IF(VLOOKUP($B$36&amp;$B50,[20]Ibadan!$E:$AE,COLUMN(V$1)-2,FALSE)=" ",0,VLOOKUP($B$36&amp;$B50,[20]Ibadan!$E:$AE,COLUMN(V$1)-2,FALSE))</f>
        <v>79850</v>
      </c>
      <c r="W50" s="7">
        <f>IF(VLOOKUP($B$36&amp;$B50,[20]Ibadan!$E:$AE,COLUMN(W$1)-2,FALSE)=" ",0,VLOOKUP($B$36&amp;$B50,[20]Ibadan!$E:$AE,COLUMN(W$1)-2,FALSE))</f>
        <v>99230</v>
      </c>
      <c r="X50" s="7">
        <f>IF(VLOOKUP($B$36&amp;$B50,[20]Ibadan!$E:$AE,COLUMN(X$1)-2,FALSE)=" ",0,VLOOKUP($B$36&amp;$B50,[20]Ibadan!$E:$AE,COLUMN(X$1)-2,FALSE))</f>
        <v>133450</v>
      </c>
      <c r="Y50" s="7">
        <f>IF(VLOOKUP($B$36&amp;$B50,[20]Ibadan!$E:$AE,COLUMN(Y$1)-2,FALSE)=" ",0,VLOOKUP($B$36&amp;$B50,[20]Ibadan!$E:$AE,COLUMN(Y$1)-2,FALSE))</f>
        <v>144900</v>
      </c>
      <c r="Z50" s="7">
        <f>IF(VLOOKUP($B$36&amp;$B50,[20]Ibadan!$E:$AE,COLUMN(Z$1)-2,FALSE)=" ",0,VLOOKUP($B$36&amp;$B50,[20]Ibadan!$E:$AE,COLUMN(Z$1)-2,FALSE))</f>
        <v>156400</v>
      </c>
      <c r="AA50" s="7">
        <f>IF(VLOOKUP($B$36&amp;$B50,[20]Ibadan!$E:$AE,COLUMN(AA$1)-2,FALSE)=" ",0,VLOOKUP($B$36&amp;$B50,[20]Ibadan!$E:$AE,COLUMN(AA$1)-2,FALSE))</f>
        <v>168800</v>
      </c>
      <c r="AB50" s="7">
        <f>IF(VLOOKUP($B$36&amp;$B50,[20]Ibadan!$E:$AE,COLUMN(AB$1)-2,FALSE)=" ",0,VLOOKUP($B$36&amp;$B50,[20]Ibadan!$E:$AE,COLUMN(AB$1)-2,FALSE))</f>
        <v>125650</v>
      </c>
      <c r="AC50" s="7">
        <f>IF(VLOOKUP($B$36&amp;$B50,[20]Ibadan!$E:$AE,COLUMN(AC$1)-2,FALSE)=" ",0,VLOOKUP($B$36&amp;$B50,[20]Ibadan!$E:$AE,COLUMN(AC$1)-2,FALSE))</f>
        <v>142400</v>
      </c>
      <c r="AF50" s="7">
        <f>AB50</f>
        <v>125650</v>
      </c>
      <c r="AG50" s="7">
        <f>AC50</f>
        <v>142400</v>
      </c>
      <c r="AH50" s="7">
        <f>VLOOKUP($A$3&amp;$B$36&amp;$B50,'[14]Paga All'!$G$1:$J$3000,4,FALSE)</f>
        <v>153900</v>
      </c>
      <c r="AI50" s="7">
        <f>VLOOKUP($A$3&amp;$B$36&amp;$B50,'[15]Paga all'!$F:$G,2,FALSE)</f>
        <v>118680</v>
      </c>
      <c r="AJ50" s="7">
        <f>VLOOKUP($A$3&amp;$B$36&amp;$B50,'[16]Paga all'!$F$2:$G$1470,2,FALSE)</f>
        <v>101660</v>
      </c>
      <c r="AK50" s="9">
        <f t="shared" ref="AK50:BO50" si="54">AK42*AK49</f>
        <v>273551.33873631171</v>
      </c>
      <c r="AL50" s="9">
        <f t="shared" si="54"/>
        <v>359377.31308484409</v>
      </c>
      <c r="AM50" s="9">
        <f t="shared" si="54"/>
        <v>407900.83215115219</v>
      </c>
      <c r="AN50" s="9">
        <f t="shared" si="54"/>
        <v>462489.79110074876</v>
      </c>
      <c r="AO50" s="9">
        <f t="shared" si="54"/>
        <v>526176.90987527813</v>
      </c>
      <c r="AP50" s="9">
        <f t="shared" si="54"/>
        <v>595929.4685330959</v>
      </c>
      <c r="AQ50" s="9">
        <f t="shared" si="54"/>
        <v>676296.5469866686</v>
      </c>
      <c r="AR50" s="9">
        <f t="shared" si="54"/>
        <v>768794.50520681846</v>
      </c>
      <c r="AS50" s="9">
        <f t="shared" si="54"/>
        <v>830116.10242686514</v>
      </c>
      <c r="AT50" s="9">
        <f t="shared" si="54"/>
        <v>867964.44729858555</v>
      </c>
      <c r="AU50" s="9">
        <f t="shared" si="54"/>
        <v>907875.04173062393</v>
      </c>
      <c r="AV50" s="9">
        <f t="shared" si="54"/>
        <v>949847.88572298037</v>
      </c>
      <c r="AW50" s="9">
        <f t="shared" si="54"/>
        <v>993882.97927565488</v>
      </c>
      <c r="AX50" s="9">
        <f t="shared" si="54"/>
        <v>1039919.6679898147</v>
      </c>
      <c r="AY50" s="9">
        <f t="shared" si="54"/>
        <v>1088018.6062642925</v>
      </c>
      <c r="AZ50" s="9">
        <f t="shared" si="54"/>
        <v>1138179.7940990885</v>
      </c>
      <c r="BA50" s="9">
        <f t="shared" si="54"/>
        <v>1190403.2314942025</v>
      </c>
      <c r="BB50" s="9">
        <f t="shared" si="54"/>
        <v>1295456.6502727594</v>
      </c>
      <c r="BC50" s="9">
        <f t="shared" si="54"/>
        <v>1407182.0529229338</v>
      </c>
      <c r="BD50" s="9">
        <f t="shared" si="54"/>
        <v>1472446.1860671183</v>
      </c>
      <c r="BE50" s="9">
        <f t="shared" si="54"/>
        <v>1539833.2231704537</v>
      </c>
      <c r="BF50" s="9">
        <f t="shared" si="54"/>
        <v>1610616.9066084302</v>
      </c>
      <c r="BG50" s="9">
        <f t="shared" si="54"/>
        <v>1684675.9275833829</v>
      </c>
      <c r="BH50" s="9">
        <f t="shared" si="54"/>
        <v>1762070.9404941443</v>
      </c>
      <c r="BI50" s="9">
        <f t="shared" si="54"/>
        <v>1843833.0701208734</v>
      </c>
      <c r="BJ50" s="9">
        <f t="shared" si="54"/>
        <v>1928991.8460822441</v>
      </c>
      <c r="BK50" s="9">
        <f t="shared" si="54"/>
        <v>2018517.7387595824</v>
      </c>
      <c r="BL50" s="9">
        <f t="shared" si="54"/>
        <v>2111379.6233727294</v>
      </c>
      <c r="BM50" s="9">
        <f t="shared" si="54"/>
        <v>2208669.279100677</v>
      </c>
      <c r="BN50" s="9">
        <f t="shared" si="54"/>
        <v>2310326.0515445927</v>
      </c>
      <c r="BO50" s="9">
        <f t="shared" si="54"/>
        <v>2416471.2495021415</v>
      </c>
    </row>
    <row r="52" spans="2:67" x14ac:dyDescent="0.25">
      <c r="B52" s="1" t="s">
        <v>109</v>
      </c>
      <c r="D52" s="240"/>
      <c r="E52" s="240"/>
      <c r="F52" s="240"/>
      <c r="G52" s="240"/>
      <c r="H52" s="240"/>
      <c r="I52" s="240"/>
      <c r="J52" s="240"/>
      <c r="K52" s="240"/>
      <c r="L52" s="240"/>
      <c r="M52" s="240"/>
      <c r="N52" s="240"/>
      <c r="O52" s="240"/>
      <c r="P52" s="240"/>
      <c r="Q52" s="240"/>
      <c r="R52" s="240"/>
      <c r="S52" s="240"/>
      <c r="T52" s="240"/>
      <c r="U52" s="240"/>
      <c r="V52" s="240"/>
      <c r="W52" s="240"/>
      <c r="X52" s="240"/>
      <c r="Y52" s="240"/>
      <c r="Z52" s="240"/>
      <c r="AA52" s="234">
        <f>RATE((COUNT($E$1:$O$1)),,-$D53,$O53)</f>
        <v>0.10288468794974562</v>
      </c>
      <c r="AB52" s="234">
        <f>RATE((COUNT($E$1:$O$1)),,-$D53,$O53)</f>
        <v>0.10288468794974562</v>
      </c>
      <c r="AC52" s="234">
        <f>RATE((COUNT($Q$1:$AC$1)),,-$P53,$AC53)</f>
        <v>4.3005450192129951E-2</v>
      </c>
      <c r="AF52" s="234"/>
      <c r="AG52" s="234"/>
      <c r="AH52" s="234"/>
      <c r="AI52" s="234"/>
    </row>
    <row r="53" spans="2:67" x14ac:dyDescent="0.25">
      <c r="B53" s="242" t="s">
        <v>137</v>
      </c>
      <c r="D53" s="243">
        <f>D60+D61</f>
        <v>63</v>
      </c>
      <c r="E53" s="243">
        <f>E60+E61</f>
        <v>69</v>
      </c>
      <c r="F53" s="243">
        <f>F60+F61</f>
        <v>80</v>
      </c>
      <c r="G53" s="243">
        <f>G60+G61</f>
        <v>102</v>
      </c>
      <c r="H53" s="243">
        <f t="shared" ref="H53:AC53" si="55">H60+H61</f>
        <v>132</v>
      </c>
      <c r="I53" s="243">
        <f t="shared" si="55"/>
        <v>143</v>
      </c>
      <c r="J53" s="243">
        <f t="shared" si="55"/>
        <v>155</v>
      </c>
      <c r="K53" s="243">
        <f t="shared" si="55"/>
        <v>164</v>
      </c>
      <c r="L53" s="243">
        <f t="shared" si="55"/>
        <v>168</v>
      </c>
      <c r="M53" s="243">
        <f t="shared" si="55"/>
        <v>167</v>
      </c>
      <c r="N53" s="243">
        <f t="shared" si="55"/>
        <v>188</v>
      </c>
      <c r="O53" s="243">
        <f t="shared" si="55"/>
        <v>185</v>
      </c>
      <c r="P53" s="243">
        <f t="shared" si="55"/>
        <v>188</v>
      </c>
      <c r="Q53" s="243">
        <f t="shared" si="55"/>
        <v>208</v>
      </c>
      <c r="R53" s="243">
        <f t="shared" si="55"/>
        <v>222</v>
      </c>
      <c r="S53" s="243">
        <f t="shared" si="55"/>
        <v>227</v>
      </c>
      <c r="T53" s="243">
        <f t="shared" si="55"/>
        <v>228</v>
      </c>
      <c r="U53" s="243">
        <f t="shared" si="55"/>
        <v>244</v>
      </c>
      <c r="V53" s="243">
        <f t="shared" si="55"/>
        <v>257</v>
      </c>
      <c r="W53" s="243">
        <f t="shared" si="55"/>
        <v>270</v>
      </c>
      <c r="X53" s="243">
        <f t="shared" si="55"/>
        <v>290</v>
      </c>
      <c r="Y53" s="243">
        <f t="shared" si="55"/>
        <v>298</v>
      </c>
      <c r="Z53" s="243">
        <f t="shared" si="55"/>
        <v>314</v>
      </c>
      <c r="AA53" s="243">
        <f t="shared" si="55"/>
        <v>317</v>
      </c>
      <c r="AB53" s="243">
        <f>AB60+AB61</f>
        <v>327</v>
      </c>
      <c r="AC53" s="243">
        <f t="shared" si="55"/>
        <v>325</v>
      </c>
      <c r="AF53" s="243">
        <f>AF60+AF61</f>
        <v>327</v>
      </c>
      <c r="AG53" s="243">
        <f>IF(SUM(AG69,AG85,AG101,AG117)&gt;=AG$3*$AD$3,ROUND(AG$3*$AD$3,),SUM(AG69,AG85,AG101,AG117))</f>
        <v>353</v>
      </c>
      <c r="AH53" s="243">
        <f t="shared" ref="AH53:BO53" si="56">IF(SUM(AH69,AH85,AH101,AH117)&gt;=AH$3*$AD$3,ROUND(AH$3*$AD$3,),SUM(AH69,AH85,AH101,AH117))</f>
        <v>370</v>
      </c>
      <c r="AI53" s="243">
        <f t="shared" si="56"/>
        <v>387</v>
      </c>
      <c r="AJ53" s="243">
        <f t="shared" si="56"/>
        <v>405</v>
      </c>
      <c r="AK53" s="243">
        <f t="shared" si="56"/>
        <v>424</v>
      </c>
      <c r="AL53" s="243">
        <f t="shared" si="56"/>
        <v>443</v>
      </c>
      <c r="AM53" s="243">
        <f t="shared" si="56"/>
        <v>464</v>
      </c>
      <c r="AN53" s="243">
        <f t="shared" si="56"/>
        <v>485</v>
      </c>
      <c r="AO53" s="243">
        <f t="shared" si="56"/>
        <v>508</v>
      </c>
      <c r="AP53" s="243">
        <f t="shared" si="56"/>
        <v>531</v>
      </c>
      <c r="AQ53" s="243">
        <f t="shared" si="56"/>
        <v>556</v>
      </c>
      <c r="AR53" s="243">
        <f t="shared" si="56"/>
        <v>581</v>
      </c>
      <c r="AS53" s="243">
        <f t="shared" si="56"/>
        <v>608</v>
      </c>
      <c r="AT53" s="243">
        <f t="shared" si="56"/>
        <v>636</v>
      </c>
      <c r="AU53" s="243">
        <f t="shared" si="56"/>
        <v>665</v>
      </c>
      <c r="AV53" s="243">
        <f t="shared" si="56"/>
        <v>696</v>
      </c>
      <c r="AW53" s="243">
        <f t="shared" si="56"/>
        <v>728</v>
      </c>
      <c r="AX53" s="243">
        <f t="shared" si="56"/>
        <v>762</v>
      </c>
      <c r="AY53" s="243">
        <f t="shared" si="56"/>
        <v>797</v>
      </c>
      <c r="AZ53" s="243">
        <f t="shared" si="56"/>
        <v>834</v>
      </c>
      <c r="BA53" s="243">
        <f t="shared" si="56"/>
        <v>872</v>
      </c>
      <c r="BB53" s="243">
        <f t="shared" si="56"/>
        <v>913</v>
      </c>
      <c r="BC53" s="243">
        <f t="shared" si="56"/>
        <v>955</v>
      </c>
      <c r="BD53" s="243">
        <f t="shared" si="56"/>
        <v>999</v>
      </c>
      <c r="BE53" s="243">
        <f t="shared" si="56"/>
        <v>1045</v>
      </c>
      <c r="BF53" s="243">
        <f t="shared" si="56"/>
        <v>1093</v>
      </c>
      <c r="BG53" s="243">
        <f t="shared" si="56"/>
        <v>1143</v>
      </c>
      <c r="BH53" s="243">
        <f t="shared" si="56"/>
        <v>1196</v>
      </c>
      <c r="BI53" s="243">
        <f t="shared" si="56"/>
        <v>1251</v>
      </c>
      <c r="BJ53" s="243">
        <f t="shared" si="56"/>
        <v>1309</v>
      </c>
      <c r="BK53" s="243">
        <f t="shared" si="56"/>
        <v>1370</v>
      </c>
      <c r="BL53" s="243">
        <f t="shared" si="56"/>
        <v>1433</v>
      </c>
      <c r="BM53" s="243">
        <f t="shared" si="56"/>
        <v>1499</v>
      </c>
      <c r="BN53" s="243">
        <f t="shared" si="56"/>
        <v>1568</v>
      </c>
      <c r="BO53" s="243">
        <f t="shared" si="56"/>
        <v>1640</v>
      </c>
    </row>
    <row r="54" spans="2:67" x14ac:dyDescent="0.25">
      <c r="B54" s="246" t="s">
        <v>99</v>
      </c>
      <c r="C54" s="247"/>
      <c r="D54" s="248"/>
      <c r="E54" s="249">
        <f>RATE(1,,-D53,E53)</f>
        <v>9.5238095238095066E-2</v>
      </c>
      <c r="F54" s="249">
        <f t="shared" ref="F54:AB54" si="57">RATE(1,,-E53,F53)</f>
        <v>0.15942028985507264</v>
      </c>
      <c r="G54" s="249">
        <f t="shared" si="57"/>
        <v>0.27500000000000002</v>
      </c>
      <c r="H54" s="249">
        <f t="shared" si="57"/>
        <v>0.29411764705882365</v>
      </c>
      <c r="I54" s="249">
        <f t="shared" si="57"/>
        <v>8.3333333333333467E-2</v>
      </c>
      <c r="J54" s="249">
        <f t="shared" si="57"/>
        <v>8.3916083916084086E-2</v>
      </c>
      <c r="K54" s="249">
        <f t="shared" si="57"/>
        <v>5.8064516129032351E-2</v>
      </c>
      <c r="L54" s="249">
        <f t="shared" si="57"/>
        <v>2.4390243902438956E-2</v>
      </c>
      <c r="M54" s="249">
        <f t="shared" si="57"/>
        <v>-5.9523809523809755E-3</v>
      </c>
      <c r="N54" s="249">
        <f t="shared" si="57"/>
        <v>0.12574850299401188</v>
      </c>
      <c r="O54" s="249">
        <f t="shared" si="57"/>
        <v>-1.5957446808510679E-2</v>
      </c>
      <c r="P54" s="249">
        <f t="shared" si="57"/>
        <v>1.6216216216216293E-2</v>
      </c>
      <c r="Q54" s="249">
        <f t="shared" si="57"/>
        <v>0.10638297872340426</v>
      </c>
      <c r="R54" s="249">
        <f t="shared" si="57"/>
        <v>6.7307692307692166E-2</v>
      </c>
      <c r="S54" s="249">
        <f t="shared" si="57"/>
        <v>2.2522522522522563E-2</v>
      </c>
      <c r="T54" s="249">
        <f t="shared" si="57"/>
        <v>4.4052863436122277E-3</v>
      </c>
      <c r="U54" s="249">
        <f t="shared" si="57"/>
        <v>7.0175438596491196E-2</v>
      </c>
      <c r="V54" s="249">
        <f t="shared" si="57"/>
        <v>5.3278688524590098E-2</v>
      </c>
      <c r="W54" s="249">
        <f t="shared" si="57"/>
        <v>5.0583657587548625E-2</v>
      </c>
      <c r="X54" s="249">
        <f t="shared" si="57"/>
        <v>7.4074074074073987E-2</v>
      </c>
      <c r="Y54" s="249">
        <f t="shared" si="57"/>
        <v>2.7586206896551876E-2</v>
      </c>
      <c r="Z54" s="249">
        <f t="shared" si="57"/>
        <v>5.3691275167785255E-2</v>
      </c>
      <c r="AA54" s="249">
        <f t="shared" si="57"/>
        <v>9.5541401273884566E-3</v>
      </c>
      <c r="AB54" s="249">
        <f t="shared" si="57"/>
        <v>3.1545741324921162E-2</v>
      </c>
      <c r="AC54" s="249">
        <f>RATE(1,,-AA53,AC53)</f>
        <v>2.5236593059937026E-2</v>
      </c>
      <c r="AD54" s="250">
        <v>5.5E-2</v>
      </c>
      <c r="AF54" s="251">
        <f>AD54</f>
        <v>5.5E-2</v>
      </c>
      <c r="AG54" s="251">
        <f t="shared" ref="AG54:BO54" si="58">RATE(1,,-AF53,AG53)</f>
        <v>7.9510703363914192E-2</v>
      </c>
      <c r="AH54" s="251">
        <f t="shared" si="58"/>
        <v>4.8158640226628961E-2</v>
      </c>
      <c r="AI54" s="251">
        <f t="shared" si="58"/>
        <v>4.5945945945945942E-2</v>
      </c>
      <c r="AJ54" s="252">
        <f t="shared" si="58"/>
        <v>4.6511627906976723E-2</v>
      </c>
      <c r="AK54" s="252">
        <f t="shared" si="58"/>
        <v>4.6913580246913604E-2</v>
      </c>
      <c r="AL54" s="252">
        <f t="shared" si="58"/>
        <v>4.4811320754716964E-2</v>
      </c>
      <c r="AM54" s="252">
        <f t="shared" si="58"/>
        <v>4.7404063205417644E-2</v>
      </c>
      <c r="AN54" s="252">
        <f t="shared" si="58"/>
        <v>4.5258620689655173E-2</v>
      </c>
      <c r="AO54" s="252">
        <f t="shared" si="58"/>
        <v>4.7422680412371167E-2</v>
      </c>
      <c r="AP54" s="252">
        <f t="shared" si="58"/>
        <v>4.5275590551181071E-2</v>
      </c>
      <c r="AQ54" s="252">
        <f t="shared" si="58"/>
        <v>4.70809792843691E-2</v>
      </c>
      <c r="AR54" s="252">
        <f t="shared" si="58"/>
        <v>4.4964028776978408E-2</v>
      </c>
      <c r="AS54" s="252">
        <f t="shared" si="58"/>
        <v>4.6471600688468298E-2</v>
      </c>
      <c r="AT54" s="252">
        <f t="shared" si="58"/>
        <v>4.6052631578947401E-2</v>
      </c>
      <c r="AU54" s="252">
        <f t="shared" si="58"/>
        <v>4.5597484276729716E-2</v>
      </c>
      <c r="AV54" s="252">
        <f t="shared" si="58"/>
        <v>4.6616541353383507E-2</v>
      </c>
      <c r="AW54" s="252">
        <f t="shared" si="58"/>
        <v>4.5977011494252887E-2</v>
      </c>
      <c r="AX54" s="252">
        <f t="shared" si="58"/>
        <v>4.6703296703296787E-2</v>
      </c>
      <c r="AY54" s="252">
        <f t="shared" si="58"/>
        <v>4.5931758530183657E-2</v>
      </c>
      <c r="AZ54" s="252">
        <f t="shared" si="58"/>
        <v>4.6424090338770499E-2</v>
      </c>
      <c r="BA54" s="252">
        <f t="shared" si="58"/>
        <v>4.5563549160671485E-2</v>
      </c>
      <c r="BB54" s="252">
        <f t="shared" si="58"/>
        <v>4.7018348623853262E-2</v>
      </c>
      <c r="BC54" s="252">
        <f t="shared" si="58"/>
        <v>4.6002190580503741E-2</v>
      </c>
      <c r="BD54" s="252">
        <f t="shared" si="58"/>
        <v>4.6073298429319266E-2</v>
      </c>
      <c r="BE54" s="252">
        <f t="shared" si="58"/>
        <v>4.6046046046045834E-2</v>
      </c>
      <c r="BF54" s="252">
        <f t="shared" si="58"/>
        <v>4.5933014354067006E-2</v>
      </c>
      <c r="BG54" s="252">
        <f t="shared" si="58"/>
        <v>4.5745654162854636E-2</v>
      </c>
      <c r="BH54" s="252">
        <f t="shared" si="58"/>
        <v>4.6369203849518655E-2</v>
      </c>
      <c r="BI54" s="252">
        <f t="shared" si="58"/>
        <v>4.5986622073578488E-2</v>
      </c>
      <c r="BJ54" s="252">
        <f t="shared" si="58"/>
        <v>4.6362909672262191E-2</v>
      </c>
      <c r="BK54" s="252">
        <f t="shared" si="58"/>
        <v>4.6600458365164264E-2</v>
      </c>
      <c r="BL54" s="252">
        <f t="shared" si="58"/>
        <v>4.5985401459853983E-2</v>
      </c>
      <c r="BM54" s="252">
        <f t="shared" si="58"/>
        <v>4.6057222609909326E-2</v>
      </c>
      <c r="BN54" s="252">
        <f t="shared" si="58"/>
        <v>4.6030687124749829E-2</v>
      </c>
      <c r="BO54" s="252">
        <f t="shared" si="58"/>
        <v>4.591836734693891E-2</v>
      </c>
    </row>
    <row r="55" spans="2:67" x14ac:dyDescent="0.25">
      <c r="B55" s="246" t="s">
        <v>101</v>
      </c>
      <c r="C55" s="247"/>
      <c r="D55" s="253">
        <f>D61/D53</f>
        <v>6.3492063492063489E-2</v>
      </c>
      <c r="E55" s="253">
        <f t="shared" ref="E55:AC55" si="59">E61/E53</f>
        <v>5.7971014492753624E-2</v>
      </c>
      <c r="F55" s="253">
        <f t="shared" si="59"/>
        <v>2.5000000000000001E-2</v>
      </c>
      <c r="G55" s="253">
        <f t="shared" si="59"/>
        <v>1.9607843137254902E-2</v>
      </c>
      <c r="H55" s="253">
        <f t="shared" si="59"/>
        <v>3.787878787878788E-2</v>
      </c>
      <c r="I55" s="253">
        <f t="shared" si="59"/>
        <v>4.8951048951048952E-2</v>
      </c>
      <c r="J55" s="253">
        <f t="shared" si="59"/>
        <v>6.4516129032258063E-2</v>
      </c>
      <c r="K55" s="253">
        <f t="shared" si="59"/>
        <v>6.097560975609756E-2</v>
      </c>
      <c r="L55" s="253">
        <f t="shared" si="59"/>
        <v>7.1428571428571425E-2</v>
      </c>
      <c r="M55" s="253">
        <f t="shared" si="59"/>
        <v>2.9940119760479042E-2</v>
      </c>
      <c r="N55" s="253">
        <f t="shared" si="59"/>
        <v>5.8510638297872342E-2</v>
      </c>
      <c r="O55" s="253">
        <f t="shared" si="59"/>
        <v>7.0270270270270274E-2</v>
      </c>
      <c r="P55" s="253">
        <f t="shared" si="59"/>
        <v>4.2553191489361701E-2</v>
      </c>
      <c r="Q55" s="253">
        <f t="shared" si="59"/>
        <v>3.3653846153846152E-2</v>
      </c>
      <c r="R55" s="253">
        <f t="shared" si="59"/>
        <v>6.3063063063063057E-2</v>
      </c>
      <c r="S55" s="253">
        <f t="shared" si="59"/>
        <v>9.6916299559471369E-2</v>
      </c>
      <c r="T55" s="253">
        <f t="shared" si="59"/>
        <v>4.8245614035087717E-2</v>
      </c>
      <c r="U55" s="253">
        <f t="shared" si="59"/>
        <v>6.1475409836065573E-2</v>
      </c>
      <c r="V55" s="253">
        <f t="shared" si="59"/>
        <v>4.2801556420233464E-2</v>
      </c>
      <c r="W55" s="253">
        <f t="shared" si="59"/>
        <v>4.4444444444444446E-2</v>
      </c>
      <c r="X55" s="253">
        <f t="shared" si="59"/>
        <v>6.2068965517241378E-2</v>
      </c>
      <c r="Y55" s="253">
        <f t="shared" si="59"/>
        <v>4.0268456375838924E-2</v>
      </c>
      <c r="Z55" s="253">
        <f t="shared" si="59"/>
        <v>4.1401273885350316E-2</v>
      </c>
      <c r="AA55" s="253">
        <f t="shared" si="59"/>
        <v>5.0473186119873815E-2</v>
      </c>
      <c r="AB55" s="253">
        <f>AB61/AB53</f>
        <v>7.9510703363914373E-2</v>
      </c>
      <c r="AC55" s="253">
        <f t="shared" si="59"/>
        <v>6.7692307692307691E-2</v>
      </c>
      <c r="AD55" s="250">
        <v>6.5000000000000002E-2</v>
      </c>
      <c r="AF55" s="254">
        <f>AD55</f>
        <v>6.5000000000000002E-2</v>
      </c>
      <c r="AG55" s="254">
        <f>AF55</f>
        <v>6.5000000000000002E-2</v>
      </c>
      <c r="AH55" s="254">
        <f>AG55</f>
        <v>6.5000000000000002E-2</v>
      </c>
      <c r="AI55" s="254">
        <f t="shared" ref="AI55:BO55" si="60">AH55</f>
        <v>6.5000000000000002E-2</v>
      </c>
      <c r="AJ55" s="252">
        <f t="shared" si="60"/>
        <v>6.5000000000000002E-2</v>
      </c>
      <c r="AK55" s="252">
        <f t="shared" si="60"/>
        <v>6.5000000000000002E-2</v>
      </c>
      <c r="AL55" s="252">
        <f t="shared" si="60"/>
        <v>6.5000000000000002E-2</v>
      </c>
      <c r="AM55" s="252">
        <f t="shared" si="60"/>
        <v>6.5000000000000002E-2</v>
      </c>
      <c r="AN55" s="252">
        <f t="shared" si="60"/>
        <v>6.5000000000000002E-2</v>
      </c>
      <c r="AO55" s="252">
        <f t="shared" si="60"/>
        <v>6.5000000000000002E-2</v>
      </c>
      <c r="AP55" s="252">
        <f t="shared" si="60"/>
        <v>6.5000000000000002E-2</v>
      </c>
      <c r="AQ55" s="252">
        <f t="shared" si="60"/>
        <v>6.5000000000000002E-2</v>
      </c>
      <c r="AR55" s="252">
        <f t="shared" si="60"/>
        <v>6.5000000000000002E-2</v>
      </c>
      <c r="AS55" s="252">
        <f t="shared" si="60"/>
        <v>6.5000000000000002E-2</v>
      </c>
      <c r="AT55" s="252">
        <f t="shared" si="60"/>
        <v>6.5000000000000002E-2</v>
      </c>
      <c r="AU55" s="252">
        <f t="shared" si="60"/>
        <v>6.5000000000000002E-2</v>
      </c>
      <c r="AV55" s="252">
        <f t="shared" si="60"/>
        <v>6.5000000000000002E-2</v>
      </c>
      <c r="AW55" s="252">
        <f t="shared" si="60"/>
        <v>6.5000000000000002E-2</v>
      </c>
      <c r="AX55" s="252">
        <f t="shared" si="60"/>
        <v>6.5000000000000002E-2</v>
      </c>
      <c r="AY55" s="252">
        <f t="shared" si="60"/>
        <v>6.5000000000000002E-2</v>
      </c>
      <c r="AZ55" s="252">
        <f t="shared" si="60"/>
        <v>6.5000000000000002E-2</v>
      </c>
      <c r="BA55" s="252">
        <f t="shared" si="60"/>
        <v>6.5000000000000002E-2</v>
      </c>
      <c r="BB55" s="252">
        <f t="shared" si="60"/>
        <v>6.5000000000000002E-2</v>
      </c>
      <c r="BC55" s="252">
        <f t="shared" si="60"/>
        <v>6.5000000000000002E-2</v>
      </c>
      <c r="BD55" s="252">
        <f t="shared" si="60"/>
        <v>6.5000000000000002E-2</v>
      </c>
      <c r="BE55" s="252">
        <f t="shared" si="60"/>
        <v>6.5000000000000002E-2</v>
      </c>
      <c r="BF55" s="252">
        <f t="shared" si="60"/>
        <v>6.5000000000000002E-2</v>
      </c>
      <c r="BG55" s="252">
        <f t="shared" si="60"/>
        <v>6.5000000000000002E-2</v>
      </c>
      <c r="BH55" s="252">
        <f t="shared" si="60"/>
        <v>6.5000000000000002E-2</v>
      </c>
      <c r="BI55" s="252">
        <f t="shared" si="60"/>
        <v>6.5000000000000002E-2</v>
      </c>
      <c r="BJ55" s="252">
        <f t="shared" si="60"/>
        <v>6.5000000000000002E-2</v>
      </c>
      <c r="BK55" s="252">
        <f t="shared" si="60"/>
        <v>6.5000000000000002E-2</v>
      </c>
      <c r="BL55" s="252">
        <f t="shared" si="60"/>
        <v>6.5000000000000002E-2</v>
      </c>
      <c r="BM55" s="252">
        <f t="shared" si="60"/>
        <v>6.5000000000000002E-2</v>
      </c>
      <c r="BN55" s="252">
        <f t="shared" si="60"/>
        <v>6.5000000000000002E-2</v>
      </c>
      <c r="BO55" s="252">
        <f t="shared" si="60"/>
        <v>6.5000000000000002E-2</v>
      </c>
    </row>
    <row r="56" spans="2:67" x14ac:dyDescent="0.25">
      <c r="B56" s="246" t="s">
        <v>133</v>
      </c>
      <c r="C56" s="247"/>
      <c r="D56" s="255">
        <f>D62/D60</f>
        <v>87.220338983050851</v>
      </c>
      <c r="E56" s="255">
        <f t="shared" ref="E56:AC56" si="61">E62/E60</f>
        <v>76.138461538461542</v>
      </c>
      <c r="F56" s="255">
        <f t="shared" si="61"/>
        <v>81.384615384615387</v>
      </c>
      <c r="G56" s="255">
        <f t="shared" si="61"/>
        <v>58.74</v>
      </c>
      <c r="H56" s="255">
        <f t="shared" si="61"/>
        <v>55.259842519685037</v>
      </c>
      <c r="I56" s="255">
        <f t="shared" si="61"/>
        <v>57.617647058823529</v>
      </c>
      <c r="J56" s="255">
        <f t="shared" si="61"/>
        <v>59.027586206896551</v>
      </c>
      <c r="K56" s="255">
        <f t="shared" si="61"/>
        <v>57.980519480519483</v>
      </c>
      <c r="L56" s="255">
        <f t="shared" si="61"/>
        <v>56.910256410256409</v>
      </c>
      <c r="M56" s="255">
        <f t="shared" si="61"/>
        <v>68.018518518518519</v>
      </c>
      <c r="N56" s="255">
        <f t="shared" si="61"/>
        <v>53.717514124293785</v>
      </c>
      <c r="O56" s="255">
        <f t="shared" si="61"/>
        <v>87.965116279069761</v>
      </c>
      <c r="P56" s="255">
        <f t="shared" si="61"/>
        <v>63.083333333333336</v>
      </c>
      <c r="Q56" s="255">
        <f t="shared" si="61"/>
        <v>57.034825870646763</v>
      </c>
      <c r="R56" s="255">
        <f t="shared" si="61"/>
        <v>52.58653846153846</v>
      </c>
      <c r="S56" s="255">
        <f t="shared" si="61"/>
        <v>49.780487804878049</v>
      </c>
      <c r="T56" s="255">
        <f t="shared" si="61"/>
        <v>53.506912442396313</v>
      </c>
      <c r="U56" s="255">
        <f t="shared" si="61"/>
        <v>73.082969432314414</v>
      </c>
      <c r="V56" s="255">
        <f t="shared" si="61"/>
        <v>57.869918699186989</v>
      </c>
      <c r="W56" s="255">
        <f t="shared" si="61"/>
        <v>60.763565891472865</v>
      </c>
      <c r="X56" s="255">
        <f t="shared" si="61"/>
        <v>58.658088235294116</v>
      </c>
      <c r="Y56" s="255">
        <f t="shared" si="61"/>
        <v>58.905594405594407</v>
      </c>
      <c r="Z56" s="255">
        <f t="shared" si="61"/>
        <v>50.724252491694351</v>
      </c>
      <c r="AA56" s="255">
        <f t="shared" si="61"/>
        <v>85.860465116279073</v>
      </c>
      <c r="AB56" s="255">
        <f>AB62/AB60</f>
        <v>75.212624584717602</v>
      </c>
      <c r="AC56" s="255">
        <f t="shared" si="61"/>
        <v>68.56435643564356</v>
      </c>
      <c r="AD56" s="256">
        <f>SUM(Z62:AC62)/SUM(Z60:AC60)</f>
        <v>70.087893864013267</v>
      </c>
      <c r="AF56" s="257">
        <f>AD56</f>
        <v>70.087893864013267</v>
      </c>
      <c r="AG56" s="257">
        <f t="shared" ref="AG56:BO56" si="62">AG62/AG60</f>
        <v>68.56435643564356</v>
      </c>
      <c r="AH56" s="257">
        <f t="shared" si="62"/>
        <v>90.609826589595372</v>
      </c>
      <c r="AI56" s="257">
        <f t="shared" si="62"/>
        <v>57.290055248618785</v>
      </c>
      <c r="AJ56" s="258">
        <f t="shared" si="62"/>
        <v>33.166226912928757</v>
      </c>
      <c r="AK56" s="258">
        <f t="shared" si="62"/>
        <v>77.840909090909093</v>
      </c>
      <c r="AL56" s="258">
        <f t="shared" si="62"/>
        <v>85.038647342995162</v>
      </c>
      <c r="AM56" s="258">
        <f t="shared" si="62"/>
        <v>84.271889400921665</v>
      </c>
      <c r="AN56" s="258">
        <f t="shared" si="62"/>
        <v>84</v>
      </c>
      <c r="AO56" s="258">
        <f t="shared" si="62"/>
        <v>83.536842105263162</v>
      </c>
      <c r="AP56" s="258">
        <f t="shared" si="62"/>
        <v>82.987903225806448</v>
      </c>
      <c r="AQ56" s="258">
        <f t="shared" si="62"/>
        <v>82.419230769230765</v>
      </c>
      <c r="AR56" s="258">
        <f t="shared" si="62"/>
        <v>82.235727440147329</v>
      </c>
      <c r="AS56" s="258">
        <f t="shared" si="62"/>
        <v>81.528169014084511</v>
      </c>
      <c r="AT56" s="258">
        <f t="shared" si="62"/>
        <v>81.045378151260508</v>
      </c>
      <c r="AU56" s="258">
        <f t="shared" si="62"/>
        <v>80.739549839228289</v>
      </c>
      <c r="AV56" s="258">
        <f t="shared" si="62"/>
        <v>80.3010752688172</v>
      </c>
      <c r="AW56" s="258">
        <f t="shared" si="62"/>
        <v>79.809104258443469</v>
      </c>
      <c r="AX56" s="258">
        <f t="shared" si="62"/>
        <v>79.533707865168537</v>
      </c>
      <c r="AY56" s="258">
        <f t="shared" si="62"/>
        <v>79.103355704697989</v>
      </c>
      <c r="AZ56" s="258">
        <f t="shared" si="62"/>
        <v>78.753846153846155</v>
      </c>
      <c r="BA56" s="258">
        <f t="shared" si="62"/>
        <v>78.485889570552146</v>
      </c>
      <c r="BB56" s="258">
        <f t="shared" si="62"/>
        <v>78.259953161592506</v>
      </c>
      <c r="BC56" s="258">
        <f t="shared" si="62"/>
        <v>78.058230683090699</v>
      </c>
      <c r="BD56" s="258">
        <f t="shared" si="62"/>
        <v>77.792291220556748</v>
      </c>
      <c r="BE56" s="258">
        <f t="shared" si="62"/>
        <v>77.641760491299891</v>
      </c>
      <c r="BF56" s="258">
        <f t="shared" si="62"/>
        <v>77.465753424657535</v>
      </c>
      <c r="BG56" s="258">
        <f t="shared" si="62"/>
        <v>77.403180542563149</v>
      </c>
      <c r="BH56" s="258">
        <f t="shared" si="62"/>
        <v>77.373881932021462</v>
      </c>
      <c r="BI56" s="258">
        <f t="shared" si="62"/>
        <v>77.360683760683756</v>
      </c>
      <c r="BJ56" s="258">
        <f t="shared" si="62"/>
        <v>77.297385620915037</v>
      </c>
      <c r="BK56" s="258">
        <f t="shared" si="62"/>
        <v>77.336455893832948</v>
      </c>
      <c r="BL56" s="258">
        <f t="shared" si="62"/>
        <v>77.516417910447757</v>
      </c>
      <c r="BM56" s="258">
        <f t="shared" si="62"/>
        <v>77.690442225392303</v>
      </c>
      <c r="BN56" s="258">
        <f t="shared" si="62"/>
        <v>78.017053206002728</v>
      </c>
      <c r="BO56" s="258">
        <f t="shared" si="62"/>
        <v>77.816046966731903</v>
      </c>
    </row>
    <row r="57" spans="2:67" x14ac:dyDescent="0.25">
      <c r="B57" s="246" t="s">
        <v>103</v>
      </c>
      <c r="C57" s="247"/>
      <c r="D57" s="259">
        <f t="shared" ref="D57:AA57" si="63">D65/D62</f>
        <v>69.912984842596188</v>
      </c>
      <c r="E57" s="259">
        <f t="shared" si="63"/>
        <v>68.361378056172967</v>
      </c>
      <c r="F57" s="259">
        <f t="shared" si="63"/>
        <v>68.339796786389414</v>
      </c>
      <c r="G57" s="259">
        <f t="shared" si="63"/>
        <v>67.422906026557712</v>
      </c>
      <c r="H57" s="259">
        <f t="shared" si="63"/>
        <v>26.932174408663435</v>
      </c>
      <c r="I57" s="259">
        <f t="shared" si="63"/>
        <v>42.198506891271059</v>
      </c>
      <c r="J57" s="259">
        <f t="shared" si="63"/>
        <v>43.05041476808038</v>
      </c>
      <c r="K57" s="259">
        <f t="shared" si="63"/>
        <v>45.468663904132605</v>
      </c>
      <c r="L57" s="259">
        <f t="shared" si="63"/>
        <v>52.148593151610719</v>
      </c>
      <c r="M57" s="259">
        <f t="shared" si="63"/>
        <v>66.398477175787278</v>
      </c>
      <c r="N57" s="259">
        <f t="shared" si="63"/>
        <v>66.625437526293638</v>
      </c>
      <c r="O57" s="259">
        <f t="shared" si="63"/>
        <v>65.454329808327827</v>
      </c>
      <c r="P57" s="259">
        <f t="shared" si="63"/>
        <v>65.234635843240866</v>
      </c>
      <c r="Q57" s="259">
        <f t="shared" si="63"/>
        <v>65.718692428471741</v>
      </c>
      <c r="R57" s="259">
        <f t="shared" si="63"/>
        <v>65.699914061071482</v>
      </c>
      <c r="S57" s="259">
        <f t="shared" si="63"/>
        <v>65.83774032337088</v>
      </c>
      <c r="T57" s="259">
        <f t="shared" si="63"/>
        <v>63.110942209973302</v>
      </c>
      <c r="U57" s="259">
        <f t="shared" si="63"/>
        <v>62.802831620458889</v>
      </c>
      <c r="V57" s="259">
        <f t="shared" si="63"/>
        <v>61.910813430738969</v>
      </c>
      <c r="W57" s="259">
        <f t="shared" si="63"/>
        <v>90.677576704726675</v>
      </c>
      <c r="X57" s="259">
        <f t="shared" si="63"/>
        <v>110.91049639611407</v>
      </c>
      <c r="Y57" s="259">
        <f t="shared" si="63"/>
        <v>126.08510357927226</v>
      </c>
      <c r="Z57" s="259">
        <f t="shared" si="63"/>
        <v>135.27723670421798</v>
      </c>
      <c r="AA57" s="259">
        <f t="shared" si="63"/>
        <v>135.30253985451168</v>
      </c>
      <c r="AB57" s="259">
        <f>AB65/AB62</f>
        <v>138.19814037722514</v>
      </c>
      <c r="AC57" s="259">
        <f>AC65/AC62</f>
        <v>122.87366931407942</v>
      </c>
      <c r="AD57" s="275">
        <f>SUM(Y65:AC65)/SUM(Y62:AC62)</f>
        <v>131.86643001588195</v>
      </c>
      <c r="AF57" s="261">
        <f>AD57</f>
        <v>131.86643001588195</v>
      </c>
      <c r="AG57" s="261">
        <f t="shared" ref="AG57:BO57" si="64">AG65/AG62</f>
        <v>122.87366931407942</v>
      </c>
      <c r="AH57" s="261">
        <f t="shared" si="64"/>
        <v>127.57977098019204</v>
      </c>
      <c r="AI57" s="261">
        <f t="shared" si="64"/>
        <v>129.98719079994214</v>
      </c>
      <c r="AJ57" s="262">
        <f t="shared" si="64"/>
        <v>137.67800715990452</v>
      </c>
      <c r="AK57" s="262">
        <f t="shared" si="64"/>
        <v>79.749173383470705</v>
      </c>
      <c r="AL57" s="262">
        <f t="shared" si="64"/>
        <v>59.476307444229313</v>
      </c>
      <c r="AM57" s="262">
        <f t="shared" si="64"/>
        <v>59.470133617965381</v>
      </c>
      <c r="AN57" s="262">
        <f t="shared" si="64"/>
        <v>59.47298581571448</v>
      </c>
      <c r="AO57" s="262">
        <f t="shared" si="64"/>
        <v>59.483279568752728</v>
      </c>
      <c r="AP57" s="262">
        <f t="shared" si="64"/>
        <v>59.517106212952321</v>
      </c>
      <c r="AQ57" s="262">
        <f t="shared" si="64"/>
        <v>59.572448775788672</v>
      </c>
      <c r="AR57" s="262">
        <f t="shared" si="64"/>
        <v>59.610032220769121</v>
      </c>
      <c r="AS57" s="262">
        <f t="shared" si="64"/>
        <v>59.694956959789366</v>
      </c>
      <c r="AT57" s="262">
        <f t="shared" si="64"/>
        <v>59.785459851690916</v>
      </c>
      <c r="AU57" s="262">
        <f t="shared" si="64"/>
        <v>59.859137984467935</v>
      </c>
      <c r="AV57" s="262">
        <f t="shared" si="64"/>
        <v>59.993637292688035</v>
      </c>
      <c r="AW57" s="262">
        <f t="shared" si="64"/>
        <v>60.138797811547988</v>
      </c>
      <c r="AX57" s="262">
        <f t="shared" si="64"/>
        <v>60.314576398648242</v>
      </c>
      <c r="AY57" s="262">
        <f t="shared" si="64"/>
        <v>60.539964953282301</v>
      </c>
      <c r="AZ57" s="262">
        <f t="shared" si="64"/>
        <v>60.80838208412208</v>
      </c>
      <c r="BA57" s="262">
        <f t="shared" si="64"/>
        <v>61.111480860145541</v>
      </c>
      <c r="BB57" s="262">
        <f t="shared" si="64"/>
        <v>61.466697557740986</v>
      </c>
      <c r="BC57" s="262">
        <f t="shared" si="64"/>
        <v>61.887831208129555</v>
      </c>
      <c r="BD57" s="262">
        <f t="shared" si="64"/>
        <v>62.387139689097459</v>
      </c>
      <c r="BE57" s="262">
        <f t="shared" si="64"/>
        <v>62.956320232142041</v>
      </c>
      <c r="BF57" s="262">
        <f t="shared" si="64"/>
        <v>63.629441603921492</v>
      </c>
      <c r="BG57" s="262">
        <f t="shared" si="64"/>
        <v>64.370113540887104</v>
      </c>
      <c r="BH57" s="262">
        <f t="shared" si="64"/>
        <v>65.238287131193843</v>
      </c>
      <c r="BI57" s="262">
        <f t="shared" si="64"/>
        <v>66.261163708077675</v>
      </c>
      <c r="BJ57" s="262">
        <f t="shared" si="64"/>
        <v>67.43195666126914</v>
      </c>
      <c r="BK57" s="262">
        <f t="shared" si="64"/>
        <v>68.771126586213484</v>
      </c>
      <c r="BL57" s="262">
        <f t="shared" si="64"/>
        <v>70.293257387577398</v>
      </c>
      <c r="BM57" s="262">
        <f t="shared" si="64"/>
        <v>72.063063565389797</v>
      </c>
      <c r="BN57" s="262">
        <f t="shared" si="64"/>
        <v>73.748787750543116</v>
      </c>
      <c r="BO57" s="262">
        <f t="shared" si="64"/>
        <v>73.729915667295487</v>
      </c>
    </row>
    <row r="58" spans="2:67" x14ac:dyDescent="0.25">
      <c r="B58" s="246" t="s">
        <v>134</v>
      </c>
      <c r="C58" s="247"/>
      <c r="D58" s="253">
        <f t="shared" ref="D58:AA58" si="65">D66/D65</f>
        <v>0.41139919029879518</v>
      </c>
      <c r="E58" s="253">
        <f t="shared" si="65"/>
        <v>0.40899093126085251</v>
      </c>
      <c r="F58" s="253">
        <f t="shared" si="65"/>
        <v>0.40864777809411401</v>
      </c>
      <c r="G58" s="253">
        <f t="shared" si="65"/>
        <v>0.41109260718840152</v>
      </c>
      <c r="H58" s="253">
        <f t="shared" si="65"/>
        <v>1</v>
      </c>
      <c r="I58" s="253">
        <f t="shared" si="65"/>
        <v>0.6246456032116855</v>
      </c>
      <c r="J58" s="253">
        <f t="shared" si="65"/>
        <v>0.61144982542605408</v>
      </c>
      <c r="K58" s="253">
        <f t="shared" si="65"/>
        <v>0.60829129408948057</v>
      </c>
      <c r="L58" s="253">
        <f t="shared" si="65"/>
        <v>0.52391574054256607</v>
      </c>
      <c r="M58" s="253">
        <f t="shared" si="65"/>
        <v>0.41472308927164958</v>
      </c>
      <c r="N58" s="253">
        <f t="shared" si="65"/>
        <v>0.41547044675788614</v>
      </c>
      <c r="O58" s="253">
        <f t="shared" si="65"/>
        <v>0.40159583730581266</v>
      </c>
      <c r="P58" s="253">
        <f t="shared" si="65"/>
        <v>0.40968530236866468</v>
      </c>
      <c r="Q58" s="253">
        <f t="shared" si="65"/>
        <v>0.40825639967258254</v>
      </c>
      <c r="R58" s="253">
        <f t="shared" si="65"/>
        <v>0.39741135878727185</v>
      </c>
      <c r="S58" s="253">
        <f t="shared" si="65"/>
        <v>0.39504422658684263</v>
      </c>
      <c r="T58" s="253">
        <f t="shared" si="65"/>
        <v>0.39321426322169994</v>
      </c>
      <c r="U58" s="253">
        <f t="shared" si="65"/>
        <v>0.39469370678985161</v>
      </c>
      <c r="V58" s="253">
        <f t="shared" si="65"/>
        <v>0.39140542356279939</v>
      </c>
      <c r="W58" s="253">
        <f t="shared" si="65"/>
        <v>0.26368356728215364</v>
      </c>
      <c r="X58" s="253">
        <f t="shared" si="65"/>
        <v>0.22410553862486129</v>
      </c>
      <c r="Y58" s="253">
        <f t="shared" si="65"/>
        <v>0.19530441774481189</v>
      </c>
      <c r="Z58" s="253">
        <f t="shared" si="65"/>
        <v>0.18524504677115763</v>
      </c>
      <c r="AA58" s="253">
        <f t="shared" si="65"/>
        <v>0.18005137866470655</v>
      </c>
      <c r="AB58" s="253">
        <f>AB66/AB65</f>
        <v>0.17283139401477504</v>
      </c>
      <c r="AC58" s="253">
        <f>AC66/AC65</f>
        <v>0.19027794439870988</v>
      </c>
      <c r="AD58" s="288">
        <f>SUM(Y66:AC66)/SUM(Y65:AC65)</f>
        <v>0.18354063569225754</v>
      </c>
      <c r="AF58" s="254">
        <f>AD58</f>
        <v>0.18354063569225754</v>
      </c>
      <c r="AG58" s="254">
        <f t="shared" ref="AG58:BO58" si="66">AG66/AG65</f>
        <v>0.19027794439870988</v>
      </c>
      <c r="AH58" s="254">
        <f t="shared" si="66"/>
        <v>0.18164194822610813</v>
      </c>
      <c r="AI58" s="254">
        <f t="shared" si="66"/>
        <v>0.17862520327189174</v>
      </c>
      <c r="AJ58" s="254">
        <f t="shared" si="66"/>
        <v>0.17258352252212664</v>
      </c>
      <c r="AK58" s="254">
        <f t="shared" si="66"/>
        <v>0.3039222485846505</v>
      </c>
      <c r="AL58" s="254">
        <f t="shared" si="66"/>
        <v>0.41068018912655546</v>
      </c>
      <c r="AM58" s="254">
        <f t="shared" si="66"/>
        <v>0.41063188359913366</v>
      </c>
      <c r="AN58" s="254">
        <f t="shared" si="66"/>
        <v>0.4108507192154004</v>
      </c>
      <c r="AO58" s="254">
        <f t="shared" si="66"/>
        <v>0.41100271540875477</v>
      </c>
      <c r="AP58" s="254">
        <f t="shared" si="66"/>
        <v>0.41099955963279328</v>
      </c>
      <c r="AQ58" s="254">
        <f t="shared" si="66"/>
        <v>0.41098805406297012</v>
      </c>
      <c r="AR58" s="254">
        <f t="shared" si="66"/>
        <v>0.41092284167682952</v>
      </c>
      <c r="AS58" s="254">
        <f t="shared" si="66"/>
        <v>0.41056506115893843</v>
      </c>
      <c r="AT58" s="254">
        <f t="shared" si="66"/>
        <v>0.41040200295367235</v>
      </c>
      <c r="AU58" s="254">
        <f t="shared" si="66"/>
        <v>0.41013348695501955</v>
      </c>
      <c r="AV58" s="254">
        <f t="shared" si="66"/>
        <v>0.40959720392675592</v>
      </c>
      <c r="AW58" s="254">
        <f t="shared" si="66"/>
        <v>0.4089823890491156</v>
      </c>
      <c r="AX58" s="254">
        <f t="shared" si="66"/>
        <v>0.4082619230037936</v>
      </c>
      <c r="AY58" s="254">
        <f t="shared" si="66"/>
        <v>0.40723002223725785</v>
      </c>
      <c r="AZ58" s="254">
        <f t="shared" si="66"/>
        <v>0.40596837394436774</v>
      </c>
      <c r="BA58" s="254">
        <f t="shared" si="66"/>
        <v>0.40453633634444852</v>
      </c>
      <c r="BB58" s="254">
        <f t="shared" si="66"/>
        <v>0.40277531134085987</v>
      </c>
      <c r="BC58" s="254">
        <f t="shared" si="66"/>
        <v>0.40059802502815861</v>
      </c>
      <c r="BD58" s="254">
        <f t="shared" si="66"/>
        <v>0.39830506537663796</v>
      </c>
      <c r="BE58" s="254">
        <f t="shared" si="66"/>
        <v>0.39546262863991671</v>
      </c>
      <c r="BF58" s="254">
        <f t="shared" si="66"/>
        <v>0.39218558281025273</v>
      </c>
      <c r="BG58" s="254">
        <f t="shared" si="66"/>
        <v>0.38864443066404625</v>
      </c>
      <c r="BH58" s="254">
        <f t="shared" si="66"/>
        <v>0.38445373842642344</v>
      </c>
      <c r="BI58" s="254">
        <f t="shared" si="66"/>
        <v>0.37958979991129954</v>
      </c>
      <c r="BJ58" s="254">
        <f t="shared" si="66"/>
        <v>0.37430067105916626</v>
      </c>
      <c r="BK58" s="254">
        <f t="shared" si="66"/>
        <v>0.3683015298251599</v>
      </c>
      <c r="BL58" s="254">
        <f t="shared" si="66"/>
        <v>0.36174425230061263</v>
      </c>
      <c r="BM58" s="254">
        <f t="shared" si="66"/>
        <v>0.35446293052183148</v>
      </c>
      <c r="BN58" s="254">
        <f t="shared" si="66"/>
        <v>0.34783639911290609</v>
      </c>
      <c r="BO58" s="254">
        <f t="shared" si="66"/>
        <v>0.34828489479827401</v>
      </c>
    </row>
    <row r="60" spans="2:67" x14ac:dyDescent="0.25">
      <c r="B60" t="s">
        <v>285</v>
      </c>
      <c r="D60" s="7">
        <f t="shared" ref="D60:AA60" si="67">IF(SUM(D76,D92,D108,D124)&gt;=D$150,D$150,SUM(D76,D92,D108,D124))</f>
        <v>59</v>
      </c>
      <c r="E60" s="7">
        <f t="shared" si="67"/>
        <v>65</v>
      </c>
      <c r="F60" s="7">
        <f t="shared" si="67"/>
        <v>78</v>
      </c>
      <c r="G60" s="7">
        <f t="shared" si="67"/>
        <v>100</v>
      </c>
      <c r="H60" s="7">
        <f t="shared" si="67"/>
        <v>127</v>
      </c>
      <c r="I60" s="7">
        <f t="shared" si="67"/>
        <v>136</v>
      </c>
      <c r="J60" s="7">
        <f t="shared" si="67"/>
        <v>145</v>
      </c>
      <c r="K60" s="7">
        <f t="shared" si="67"/>
        <v>154</v>
      </c>
      <c r="L60" s="7">
        <f t="shared" si="67"/>
        <v>156</v>
      </c>
      <c r="M60" s="7">
        <f t="shared" si="67"/>
        <v>162</v>
      </c>
      <c r="N60" s="7">
        <f t="shared" si="67"/>
        <v>177</v>
      </c>
      <c r="O60" s="7">
        <f t="shared" si="67"/>
        <v>172</v>
      </c>
      <c r="P60" s="7">
        <f t="shared" si="67"/>
        <v>180</v>
      </c>
      <c r="Q60" s="7">
        <f t="shared" si="67"/>
        <v>201</v>
      </c>
      <c r="R60" s="7">
        <f t="shared" si="67"/>
        <v>208</v>
      </c>
      <c r="S60" s="7">
        <f t="shared" si="67"/>
        <v>205</v>
      </c>
      <c r="T60" s="7">
        <f t="shared" si="67"/>
        <v>217</v>
      </c>
      <c r="U60" s="7">
        <f t="shared" si="67"/>
        <v>229</v>
      </c>
      <c r="V60" s="7">
        <f t="shared" si="67"/>
        <v>246</v>
      </c>
      <c r="W60" s="7">
        <f t="shared" si="67"/>
        <v>258</v>
      </c>
      <c r="X60" s="7">
        <f t="shared" si="67"/>
        <v>272</v>
      </c>
      <c r="Y60" s="7">
        <f t="shared" si="67"/>
        <v>286</v>
      </c>
      <c r="Z60" s="7">
        <f t="shared" si="67"/>
        <v>301</v>
      </c>
      <c r="AA60" s="7">
        <f t="shared" si="67"/>
        <v>301</v>
      </c>
      <c r="AB60" s="7">
        <f>IF(SUM(AB76,AB92,AB108,AB124)&gt;=AB$150,AB$150,SUM(AB76,AB92,AB108,AB124))</f>
        <v>301</v>
      </c>
      <c r="AC60" s="7">
        <f>IF(SUM(AC76,AC92,AC108,AC124)&gt;=AC$150,AC$150,SUM(AC76,AC92,AC108,AC124))</f>
        <v>303</v>
      </c>
      <c r="AF60" s="7">
        <f t="shared" ref="AF60:AG63" si="68">AB60</f>
        <v>301</v>
      </c>
      <c r="AG60" s="7">
        <f t="shared" si="68"/>
        <v>303</v>
      </c>
      <c r="AH60" s="7">
        <f t="shared" ref="AH60:BO60" si="69">ROUND(AH53*(1-AH55),)</f>
        <v>346</v>
      </c>
      <c r="AI60" s="7">
        <f t="shared" si="69"/>
        <v>362</v>
      </c>
      <c r="AJ60" s="9">
        <f t="shared" si="69"/>
        <v>379</v>
      </c>
      <c r="AK60" s="9">
        <f t="shared" si="69"/>
        <v>396</v>
      </c>
      <c r="AL60" s="9">
        <f t="shared" si="69"/>
        <v>414</v>
      </c>
      <c r="AM60" s="9">
        <f t="shared" si="69"/>
        <v>434</v>
      </c>
      <c r="AN60" s="9">
        <f t="shared" si="69"/>
        <v>453</v>
      </c>
      <c r="AO60" s="9">
        <f t="shared" si="69"/>
        <v>475</v>
      </c>
      <c r="AP60" s="9">
        <f t="shared" si="69"/>
        <v>496</v>
      </c>
      <c r="AQ60" s="9">
        <f t="shared" si="69"/>
        <v>520</v>
      </c>
      <c r="AR60" s="9">
        <f t="shared" si="69"/>
        <v>543</v>
      </c>
      <c r="AS60" s="9">
        <f t="shared" si="69"/>
        <v>568</v>
      </c>
      <c r="AT60" s="9">
        <f t="shared" si="69"/>
        <v>595</v>
      </c>
      <c r="AU60" s="9">
        <f t="shared" si="69"/>
        <v>622</v>
      </c>
      <c r="AV60" s="9">
        <f t="shared" si="69"/>
        <v>651</v>
      </c>
      <c r="AW60" s="9">
        <f t="shared" si="69"/>
        <v>681</v>
      </c>
      <c r="AX60" s="9">
        <f t="shared" si="69"/>
        <v>712</v>
      </c>
      <c r="AY60" s="9">
        <f t="shared" si="69"/>
        <v>745</v>
      </c>
      <c r="AZ60" s="9">
        <f t="shared" si="69"/>
        <v>780</v>
      </c>
      <c r="BA60" s="9">
        <f t="shared" si="69"/>
        <v>815</v>
      </c>
      <c r="BB60" s="9">
        <f t="shared" si="69"/>
        <v>854</v>
      </c>
      <c r="BC60" s="9">
        <f t="shared" si="69"/>
        <v>893</v>
      </c>
      <c r="BD60" s="9">
        <f t="shared" si="69"/>
        <v>934</v>
      </c>
      <c r="BE60" s="9">
        <f t="shared" si="69"/>
        <v>977</v>
      </c>
      <c r="BF60" s="9">
        <f t="shared" si="69"/>
        <v>1022</v>
      </c>
      <c r="BG60" s="9">
        <f t="shared" si="69"/>
        <v>1069</v>
      </c>
      <c r="BH60" s="9">
        <f t="shared" si="69"/>
        <v>1118</v>
      </c>
      <c r="BI60" s="9">
        <f t="shared" si="69"/>
        <v>1170</v>
      </c>
      <c r="BJ60" s="9">
        <f t="shared" si="69"/>
        <v>1224</v>
      </c>
      <c r="BK60" s="9">
        <f t="shared" si="69"/>
        <v>1281</v>
      </c>
      <c r="BL60" s="9">
        <f t="shared" si="69"/>
        <v>1340</v>
      </c>
      <c r="BM60" s="9">
        <f t="shared" si="69"/>
        <v>1402</v>
      </c>
      <c r="BN60" s="9">
        <f t="shared" si="69"/>
        <v>1466</v>
      </c>
      <c r="BO60" s="9">
        <f t="shared" si="69"/>
        <v>1533</v>
      </c>
    </row>
    <row r="61" spans="2:67" x14ac:dyDescent="0.25">
      <c r="B61" s="263" t="s">
        <v>286</v>
      </c>
      <c r="D61" s="7">
        <f t="shared" ref="D61:AA61" si="70">IF(SUM(D77,D93,D109,D125)&gt;=D$151,D$151,SUM(D77,D93,D109,D125))</f>
        <v>4</v>
      </c>
      <c r="E61" s="7">
        <f t="shared" si="70"/>
        <v>4</v>
      </c>
      <c r="F61" s="7">
        <f t="shared" si="70"/>
        <v>2</v>
      </c>
      <c r="G61" s="7">
        <f t="shared" si="70"/>
        <v>2</v>
      </c>
      <c r="H61" s="7">
        <f t="shared" si="70"/>
        <v>5</v>
      </c>
      <c r="I61" s="7">
        <f t="shared" si="70"/>
        <v>7</v>
      </c>
      <c r="J61" s="7">
        <f t="shared" si="70"/>
        <v>10</v>
      </c>
      <c r="K61" s="7">
        <f t="shared" si="70"/>
        <v>10</v>
      </c>
      <c r="L61" s="7">
        <f t="shared" si="70"/>
        <v>12</v>
      </c>
      <c r="M61" s="7">
        <f t="shared" si="70"/>
        <v>5</v>
      </c>
      <c r="N61" s="7">
        <f t="shared" si="70"/>
        <v>11</v>
      </c>
      <c r="O61" s="7">
        <f t="shared" si="70"/>
        <v>13</v>
      </c>
      <c r="P61" s="7">
        <f t="shared" si="70"/>
        <v>8</v>
      </c>
      <c r="Q61" s="7">
        <f t="shared" si="70"/>
        <v>7</v>
      </c>
      <c r="R61" s="7">
        <f t="shared" si="70"/>
        <v>14</v>
      </c>
      <c r="S61" s="7">
        <f t="shared" si="70"/>
        <v>22</v>
      </c>
      <c r="T61" s="7">
        <f t="shared" si="70"/>
        <v>11</v>
      </c>
      <c r="U61" s="7">
        <f t="shared" si="70"/>
        <v>15</v>
      </c>
      <c r="V61" s="7">
        <f t="shared" si="70"/>
        <v>11</v>
      </c>
      <c r="W61" s="7">
        <f t="shared" si="70"/>
        <v>12</v>
      </c>
      <c r="X61" s="7">
        <f t="shared" si="70"/>
        <v>18</v>
      </c>
      <c r="Y61" s="7">
        <f t="shared" si="70"/>
        <v>12</v>
      </c>
      <c r="Z61" s="7">
        <f t="shared" si="70"/>
        <v>13</v>
      </c>
      <c r="AA61" s="7">
        <f t="shared" si="70"/>
        <v>16</v>
      </c>
      <c r="AB61" s="7">
        <f>IF(SUM(AB77,AB93,AB109,AB125)&gt;=AB$151,AB$151,SUM(AB77,AB93,AB109,AB125))</f>
        <v>26</v>
      </c>
      <c r="AC61" s="7">
        <f>IF(SUM(AC77,AC93,AC109,AC125)&gt;=AC$151,AC$151,SUM(AC77,AC93,AC109,AC125))</f>
        <v>22</v>
      </c>
      <c r="AF61" s="7">
        <f t="shared" si="68"/>
        <v>26</v>
      </c>
      <c r="AG61" s="7">
        <f t="shared" si="68"/>
        <v>22</v>
      </c>
      <c r="AH61" s="7">
        <f t="shared" ref="AH61:BO61" si="71">ROUND(AH53*AH55,)</f>
        <v>24</v>
      </c>
      <c r="AI61" s="7">
        <f t="shared" si="71"/>
        <v>25</v>
      </c>
      <c r="AJ61" s="9">
        <f t="shared" si="71"/>
        <v>26</v>
      </c>
      <c r="AK61" s="9">
        <f t="shared" si="71"/>
        <v>28</v>
      </c>
      <c r="AL61" s="9">
        <f t="shared" si="71"/>
        <v>29</v>
      </c>
      <c r="AM61" s="9">
        <f t="shared" si="71"/>
        <v>30</v>
      </c>
      <c r="AN61" s="9">
        <f t="shared" si="71"/>
        <v>32</v>
      </c>
      <c r="AO61" s="9">
        <f t="shared" si="71"/>
        <v>33</v>
      </c>
      <c r="AP61" s="9">
        <f t="shared" si="71"/>
        <v>35</v>
      </c>
      <c r="AQ61" s="9">
        <f t="shared" si="71"/>
        <v>36</v>
      </c>
      <c r="AR61" s="9">
        <f t="shared" si="71"/>
        <v>38</v>
      </c>
      <c r="AS61" s="9">
        <f t="shared" si="71"/>
        <v>40</v>
      </c>
      <c r="AT61" s="9">
        <f t="shared" si="71"/>
        <v>41</v>
      </c>
      <c r="AU61" s="9">
        <f t="shared" si="71"/>
        <v>43</v>
      </c>
      <c r="AV61" s="9">
        <f t="shared" si="71"/>
        <v>45</v>
      </c>
      <c r="AW61" s="9">
        <f t="shared" si="71"/>
        <v>47</v>
      </c>
      <c r="AX61" s="9">
        <f t="shared" si="71"/>
        <v>50</v>
      </c>
      <c r="AY61" s="9">
        <f t="shared" si="71"/>
        <v>52</v>
      </c>
      <c r="AZ61" s="9">
        <f t="shared" si="71"/>
        <v>54</v>
      </c>
      <c r="BA61" s="9">
        <f t="shared" si="71"/>
        <v>57</v>
      </c>
      <c r="BB61" s="9">
        <f t="shared" si="71"/>
        <v>59</v>
      </c>
      <c r="BC61" s="9">
        <f t="shared" si="71"/>
        <v>62</v>
      </c>
      <c r="BD61" s="9">
        <f t="shared" si="71"/>
        <v>65</v>
      </c>
      <c r="BE61" s="9">
        <f t="shared" si="71"/>
        <v>68</v>
      </c>
      <c r="BF61" s="9">
        <f t="shared" si="71"/>
        <v>71</v>
      </c>
      <c r="BG61" s="9">
        <f t="shared" si="71"/>
        <v>74</v>
      </c>
      <c r="BH61" s="9">
        <f t="shared" si="71"/>
        <v>78</v>
      </c>
      <c r="BI61" s="9">
        <f t="shared" si="71"/>
        <v>81</v>
      </c>
      <c r="BJ61" s="9">
        <f t="shared" si="71"/>
        <v>85</v>
      </c>
      <c r="BK61" s="9">
        <f t="shared" si="71"/>
        <v>89</v>
      </c>
      <c r="BL61" s="9">
        <f t="shared" si="71"/>
        <v>93</v>
      </c>
      <c r="BM61" s="9">
        <f t="shared" si="71"/>
        <v>97</v>
      </c>
      <c r="BN61" s="9">
        <f t="shared" si="71"/>
        <v>102</v>
      </c>
      <c r="BO61" s="9">
        <f t="shared" si="71"/>
        <v>107</v>
      </c>
    </row>
    <row r="62" spans="2:67" x14ac:dyDescent="0.25">
      <c r="B62" t="s">
        <v>287</v>
      </c>
      <c r="D62" s="7">
        <f t="shared" ref="D62:AC63" si="72">SUM(D78,D94,D110,D126)</f>
        <v>5146</v>
      </c>
      <c r="E62" s="7">
        <f t="shared" si="72"/>
        <v>4949</v>
      </c>
      <c r="F62" s="7">
        <f t="shared" si="72"/>
        <v>6348</v>
      </c>
      <c r="G62" s="7">
        <f t="shared" si="72"/>
        <v>5874</v>
      </c>
      <c r="H62" s="7">
        <f t="shared" si="72"/>
        <v>7018</v>
      </c>
      <c r="I62" s="7">
        <f t="shared" si="72"/>
        <v>7836</v>
      </c>
      <c r="J62" s="7">
        <f t="shared" si="72"/>
        <v>8559</v>
      </c>
      <c r="K62" s="7">
        <f t="shared" si="72"/>
        <v>8929</v>
      </c>
      <c r="L62" s="7">
        <f t="shared" si="72"/>
        <v>8878</v>
      </c>
      <c r="M62" s="7">
        <f t="shared" si="72"/>
        <v>11019</v>
      </c>
      <c r="N62" s="7">
        <f t="shared" si="72"/>
        <v>9508</v>
      </c>
      <c r="O62" s="7">
        <f t="shared" si="72"/>
        <v>15130</v>
      </c>
      <c r="P62" s="7">
        <f t="shared" si="72"/>
        <v>11355</v>
      </c>
      <c r="Q62" s="7">
        <f t="shared" si="72"/>
        <v>11464</v>
      </c>
      <c r="R62" s="7">
        <f t="shared" si="72"/>
        <v>10938</v>
      </c>
      <c r="S62" s="7">
        <f t="shared" si="72"/>
        <v>10205</v>
      </c>
      <c r="T62" s="7">
        <f t="shared" si="72"/>
        <v>11611</v>
      </c>
      <c r="U62" s="7">
        <f t="shared" si="72"/>
        <v>16736</v>
      </c>
      <c r="V62" s="7">
        <f t="shared" si="72"/>
        <v>14236</v>
      </c>
      <c r="W62" s="7">
        <f t="shared" si="72"/>
        <v>15677</v>
      </c>
      <c r="X62" s="7">
        <f t="shared" si="72"/>
        <v>15955</v>
      </c>
      <c r="Y62" s="7">
        <f t="shared" si="72"/>
        <v>16847</v>
      </c>
      <c r="Z62" s="7">
        <f t="shared" si="72"/>
        <v>15268</v>
      </c>
      <c r="AA62" s="7">
        <f t="shared" si="72"/>
        <v>25844</v>
      </c>
      <c r="AB62" s="7">
        <f>SUM(AB78,AB94,AB110,AB126)</f>
        <v>22639</v>
      </c>
      <c r="AC62" s="7">
        <f t="shared" si="72"/>
        <v>20775</v>
      </c>
      <c r="AF62" s="7">
        <f t="shared" si="68"/>
        <v>22639</v>
      </c>
      <c r="AG62" s="7">
        <f t="shared" si="68"/>
        <v>20775</v>
      </c>
      <c r="AH62" s="7">
        <f t="shared" ref="AH62:BO63" si="73">SUM(AH78,AH94,AH110,AH126)</f>
        <v>31351</v>
      </c>
      <c r="AI62" s="7">
        <f t="shared" si="73"/>
        <v>20739</v>
      </c>
      <c r="AJ62" s="9">
        <f t="shared" si="73"/>
        <v>12570</v>
      </c>
      <c r="AK62" s="9">
        <f t="shared" si="73"/>
        <v>30825</v>
      </c>
      <c r="AL62" s="9">
        <f t="shared" si="73"/>
        <v>35206</v>
      </c>
      <c r="AM62" s="9">
        <f t="shared" si="73"/>
        <v>36574</v>
      </c>
      <c r="AN62" s="9">
        <f t="shared" si="73"/>
        <v>38052</v>
      </c>
      <c r="AO62" s="9">
        <f t="shared" si="73"/>
        <v>39680</v>
      </c>
      <c r="AP62" s="9">
        <f t="shared" si="73"/>
        <v>41162</v>
      </c>
      <c r="AQ62" s="9">
        <f t="shared" si="73"/>
        <v>42858</v>
      </c>
      <c r="AR62" s="9">
        <f t="shared" si="73"/>
        <v>44654</v>
      </c>
      <c r="AS62" s="9">
        <f t="shared" si="73"/>
        <v>46308</v>
      </c>
      <c r="AT62" s="9">
        <f t="shared" si="73"/>
        <v>48222</v>
      </c>
      <c r="AU62" s="9">
        <f t="shared" si="73"/>
        <v>50220</v>
      </c>
      <c r="AV62" s="9">
        <f t="shared" si="73"/>
        <v>52276</v>
      </c>
      <c r="AW62" s="9">
        <f t="shared" si="73"/>
        <v>54350</v>
      </c>
      <c r="AX62" s="9">
        <f t="shared" si="73"/>
        <v>56628</v>
      </c>
      <c r="AY62" s="9">
        <f t="shared" si="73"/>
        <v>58932</v>
      </c>
      <c r="AZ62" s="9">
        <f t="shared" si="73"/>
        <v>61428</v>
      </c>
      <c r="BA62" s="9">
        <f t="shared" si="73"/>
        <v>63966</v>
      </c>
      <c r="BB62" s="9">
        <f t="shared" si="73"/>
        <v>66834</v>
      </c>
      <c r="BC62" s="9">
        <f t="shared" si="73"/>
        <v>69706</v>
      </c>
      <c r="BD62" s="9">
        <f t="shared" si="73"/>
        <v>72658</v>
      </c>
      <c r="BE62" s="9">
        <f t="shared" si="73"/>
        <v>75856</v>
      </c>
      <c r="BF62" s="9">
        <f t="shared" si="73"/>
        <v>79170</v>
      </c>
      <c r="BG62" s="9">
        <f t="shared" si="73"/>
        <v>82744</v>
      </c>
      <c r="BH62" s="9">
        <f t="shared" si="73"/>
        <v>86504</v>
      </c>
      <c r="BI62" s="9">
        <f t="shared" si="73"/>
        <v>90512</v>
      </c>
      <c r="BJ62" s="9">
        <f t="shared" si="73"/>
        <v>94612</v>
      </c>
      <c r="BK62" s="9">
        <f t="shared" si="73"/>
        <v>99068</v>
      </c>
      <c r="BL62" s="9">
        <f t="shared" si="73"/>
        <v>103872</v>
      </c>
      <c r="BM62" s="9">
        <f t="shared" si="73"/>
        <v>108922</v>
      </c>
      <c r="BN62" s="9">
        <f t="shared" si="73"/>
        <v>114373</v>
      </c>
      <c r="BO62" s="9">
        <f t="shared" si="73"/>
        <v>119292</v>
      </c>
    </row>
    <row r="63" spans="2:67" x14ac:dyDescent="0.25">
      <c r="B63" t="s">
        <v>288</v>
      </c>
      <c r="D63" s="7">
        <f t="shared" si="72"/>
        <v>10884222</v>
      </c>
      <c r="E63" s="7">
        <f t="shared" si="72"/>
        <v>10097046</v>
      </c>
      <c r="F63" s="7">
        <f t="shared" si="72"/>
        <v>12958103</v>
      </c>
      <c r="G63" s="7">
        <f t="shared" si="72"/>
        <v>11575215</v>
      </c>
      <c r="H63" s="7">
        <f t="shared" si="72"/>
        <v>12765163</v>
      </c>
      <c r="I63" s="7">
        <f t="shared" si="72"/>
        <v>13972030</v>
      </c>
      <c r="J63" s="7">
        <f t="shared" si="72"/>
        <v>15159422</v>
      </c>
      <c r="K63" s="7">
        <f t="shared" si="72"/>
        <v>16968398</v>
      </c>
      <c r="L63" s="7">
        <f t="shared" si="72"/>
        <v>15965521</v>
      </c>
      <c r="M63" s="7">
        <f t="shared" si="72"/>
        <v>20780982</v>
      </c>
      <c r="N63" s="7">
        <f t="shared" si="72"/>
        <v>18012966</v>
      </c>
      <c r="O63" s="7">
        <f t="shared" si="72"/>
        <v>28997301</v>
      </c>
      <c r="P63" s="7">
        <f t="shared" si="72"/>
        <v>20984929</v>
      </c>
      <c r="Q63" s="7">
        <f t="shared" si="72"/>
        <v>21640209</v>
      </c>
      <c r="R63" s="7">
        <f t="shared" si="72"/>
        <v>21427566</v>
      </c>
      <c r="S63" s="7">
        <f t="shared" si="72"/>
        <v>20047039</v>
      </c>
      <c r="T63" s="7">
        <f t="shared" si="72"/>
        <v>20823965</v>
      </c>
      <c r="U63" s="7">
        <f t="shared" si="72"/>
        <v>29778819</v>
      </c>
      <c r="V63" s="7">
        <f t="shared" si="72"/>
        <v>24286734</v>
      </c>
      <c r="W63" s="7">
        <f t="shared" si="72"/>
        <v>27077292</v>
      </c>
      <c r="X63" s="7">
        <f t="shared" si="72"/>
        <v>27840630</v>
      </c>
      <c r="Y63" s="7">
        <f t="shared" si="72"/>
        <v>27819569</v>
      </c>
      <c r="Z63" s="7">
        <f t="shared" si="72"/>
        <v>25790725</v>
      </c>
      <c r="AA63" s="7">
        <f t="shared" si="72"/>
        <v>41515359</v>
      </c>
      <c r="AB63" s="7">
        <f>SUM(AB79,AB95,AB111,AB127)</f>
        <v>34053770</v>
      </c>
      <c r="AC63" s="7">
        <f t="shared" si="72"/>
        <v>30748568</v>
      </c>
      <c r="AF63" s="7">
        <f t="shared" si="68"/>
        <v>34053770</v>
      </c>
      <c r="AG63" s="7">
        <f t="shared" si="68"/>
        <v>30748568</v>
      </c>
      <c r="AH63" s="7">
        <f t="shared" si="73"/>
        <v>46609570</v>
      </c>
      <c r="AI63" s="7">
        <f t="shared" si="73"/>
        <v>35567315</v>
      </c>
      <c r="AJ63" s="9">
        <f t="shared" si="73"/>
        <v>21727962</v>
      </c>
      <c r="AK63" s="9">
        <f t="shared" si="73"/>
        <v>49288588.227993719</v>
      </c>
      <c r="AL63" s="9">
        <f t="shared" si="73"/>
        <v>56408273.581660591</v>
      </c>
      <c r="AM63" s="9">
        <f t="shared" si="73"/>
        <v>58484608.195144616</v>
      </c>
      <c r="AN63" s="9">
        <f t="shared" si="73"/>
        <v>60746726.977021456</v>
      </c>
      <c r="AO63" s="9">
        <f t="shared" si="73"/>
        <v>63268707.405608162</v>
      </c>
      <c r="AP63" s="9">
        <f t="shared" si="73"/>
        <v>65546184.420818359</v>
      </c>
      <c r="AQ63" s="9">
        <f t="shared" si="73"/>
        <v>68158881.316071734</v>
      </c>
      <c r="AR63" s="9">
        <f t="shared" si="73"/>
        <v>70905655.689642116</v>
      </c>
      <c r="AS63" s="9">
        <f t="shared" si="73"/>
        <v>73423284.883169323</v>
      </c>
      <c r="AT63" s="9">
        <f t="shared" si="73"/>
        <v>76386559.891799212</v>
      </c>
      <c r="AU63" s="9">
        <f t="shared" si="73"/>
        <v>79403486.443686619</v>
      </c>
      <c r="AV63" s="9">
        <f t="shared" si="73"/>
        <v>82576913.630633533</v>
      </c>
      <c r="AW63" s="9">
        <f t="shared" si="73"/>
        <v>85715273.115854278</v>
      </c>
      <c r="AX63" s="9">
        <f t="shared" si="73"/>
        <v>89254636.649511054</v>
      </c>
      <c r="AY63" s="9">
        <f t="shared" si="73"/>
        <v>92789648.948108315</v>
      </c>
      <c r="AZ63" s="9">
        <f t="shared" si="73"/>
        <v>96660597.593415439</v>
      </c>
      <c r="BA63" s="9">
        <f t="shared" si="73"/>
        <v>100607620.93872255</v>
      </c>
      <c r="BB63" s="9">
        <f t="shared" si="73"/>
        <v>105085374.5757232</v>
      </c>
      <c r="BC63" s="9">
        <f t="shared" si="73"/>
        <v>109559493.44433104</v>
      </c>
      <c r="BD63" s="9">
        <f t="shared" si="73"/>
        <v>114287894.33807419</v>
      </c>
      <c r="BE63" s="9">
        <f t="shared" si="73"/>
        <v>119356890.12005852</v>
      </c>
      <c r="BF63" s="9">
        <f t="shared" si="73"/>
        <v>124719894.17043571</v>
      </c>
      <c r="BG63" s="9">
        <f t="shared" si="73"/>
        <v>130490558.03246324</v>
      </c>
      <c r="BH63" s="9">
        <f t="shared" si="73"/>
        <v>136640314.63947445</v>
      </c>
      <c r="BI63" s="9">
        <f t="shared" si="73"/>
        <v>143341022.85986221</v>
      </c>
      <c r="BJ63" s="9">
        <f t="shared" si="73"/>
        <v>150304101.8019329</v>
      </c>
      <c r="BK63" s="9">
        <f t="shared" si="73"/>
        <v>157963933.30063766</v>
      </c>
      <c r="BL63" s="9">
        <f t="shared" si="73"/>
        <v>166388298.74605229</v>
      </c>
      <c r="BM63" s="9">
        <f t="shared" si="73"/>
        <v>175520628.29319307</v>
      </c>
      <c r="BN63" s="9">
        <f t="shared" si="73"/>
        <v>185266930.27196792</v>
      </c>
      <c r="BO63" s="9">
        <f t="shared" si="73"/>
        <v>192800213.7174094</v>
      </c>
    </row>
    <row r="64" spans="2:67" x14ac:dyDescent="0.25">
      <c r="B64" t="s">
        <v>168</v>
      </c>
      <c r="D64" s="7">
        <f t="shared" ref="D64:AA64" si="74">D63/D62</f>
        <v>2115.083948698018</v>
      </c>
      <c r="E64" s="7">
        <f t="shared" si="74"/>
        <v>2040.2194382703576</v>
      </c>
      <c r="F64" s="7">
        <f t="shared" si="74"/>
        <v>2041.2890674228104</v>
      </c>
      <c r="G64" s="7">
        <f t="shared" si="74"/>
        <v>1970.5847803881511</v>
      </c>
      <c r="H64" s="7">
        <f t="shared" si="74"/>
        <v>1818.917497862639</v>
      </c>
      <c r="I64" s="7">
        <f t="shared" si="74"/>
        <v>1783.0564063297602</v>
      </c>
      <c r="J64" s="7">
        <f t="shared" si="74"/>
        <v>1771.1674261011801</v>
      </c>
      <c r="K64" s="7">
        <f t="shared" si="74"/>
        <v>1900.3693582708031</v>
      </c>
      <c r="L64" s="7">
        <f t="shared" si="74"/>
        <v>1798.3240594728543</v>
      </c>
      <c r="M64" s="7">
        <f t="shared" si="74"/>
        <v>1885.9226790089845</v>
      </c>
      <c r="N64" s="7">
        <f t="shared" si="74"/>
        <v>1894.5063104753892</v>
      </c>
      <c r="O64" s="7">
        <f t="shared" si="74"/>
        <v>1916.5433575677462</v>
      </c>
      <c r="P64" s="7">
        <f t="shared" si="74"/>
        <v>1848.0782915015411</v>
      </c>
      <c r="Q64" s="7">
        <f t="shared" si="74"/>
        <v>1887.6665212840196</v>
      </c>
      <c r="R64" s="7">
        <f t="shared" si="74"/>
        <v>1959.0021941854086</v>
      </c>
      <c r="S64" s="7">
        <f t="shared" si="74"/>
        <v>1964.4330230279274</v>
      </c>
      <c r="T64" s="7">
        <f t="shared" si="74"/>
        <v>1793.4686934803203</v>
      </c>
      <c r="U64" s="7">
        <f t="shared" si="74"/>
        <v>1779.3271391013384</v>
      </c>
      <c r="V64" s="7">
        <f t="shared" si="74"/>
        <v>1706.0082888451811</v>
      </c>
      <c r="W64" s="7">
        <f t="shared" si="74"/>
        <v>1727.1985711551956</v>
      </c>
      <c r="X64" s="7">
        <f t="shared" si="74"/>
        <v>1744.9470385459103</v>
      </c>
      <c r="Y64" s="7">
        <f t="shared" si="74"/>
        <v>1651.3069982786253</v>
      </c>
      <c r="Z64" s="7">
        <f t="shared" si="74"/>
        <v>1689.2012706313858</v>
      </c>
      <c r="AA64" s="7">
        <f t="shared" si="74"/>
        <v>1606.3828741680854</v>
      </c>
      <c r="AB64" s="7">
        <f>AB63/AB62</f>
        <v>1504.2082247449093</v>
      </c>
      <c r="AC64" s="7">
        <f>AC63/AC62</f>
        <v>1480.0754753309266</v>
      </c>
      <c r="AD64" s="264">
        <f>SUM(V63:AC63)/SUM(V62:AC62)</f>
        <v>1624.0900768128442</v>
      </c>
      <c r="AF64" s="7">
        <f>AF63/AF62</f>
        <v>1504.2082247449093</v>
      </c>
      <c r="AG64" s="7">
        <f t="shared" ref="AG64:BO64" si="75">AG63/AG62</f>
        <v>1480.0754753309266</v>
      </c>
      <c r="AH64" s="7">
        <f t="shared" si="75"/>
        <v>1486.7012216516221</v>
      </c>
      <c r="AI64" s="7">
        <f t="shared" si="75"/>
        <v>1714.9966247167174</v>
      </c>
      <c r="AJ64" s="9">
        <f t="shared" si="75"/>
        <v>1728.5570405727924</v>
      </c>
      <c r="AK64" s="9">
        <f t="shared" si="75"/>
        <v>1598.9809644117995</v>
      </c>
      <c r="AL64" s="9">
        <f t="shared" si="75"/>
        <v>1602.2346640248988</v>
      </c>
      <c r="AM64" s="9">
        <f t="shared" si="75"/>
        <v>1599.0760702997927</v>
      </c>
      <c r="AN64" s="9">
        <f t="shared" si="75"/>
        <v>1596.413512483482</v>
      </c>
      <c r="AO64" s="9">
        <f t="shared" si="75"/>
        <v>1594.4734729235929</v>
      </c>
      <c r="AP64" s="9">
        <f t="shared" si="75"/>
        <v>1592.3955206457013</v>
      </c>
      <c r="AQ64" s="9">
        <f t="shared" si="75"/>
        <v>1590.3420905331964</v>
      </c>
      <c r="AR64" s="9">
        <f t="shared" si="75"/>
        <v>1587.8903500166193</v>
      </c>
      <c r="AS64" s="9">
        <f t="shared" si="75"/>
        <v>1585.5421284263912</v>
      </c>
      <c r="AT64" s="9">
        <f t="shared" si="75"/>
        <v>1584.0603851312515</v>
      </c>
      <c r="AU64" s="9">
        <f t="shared" si="75"/>
        <v>1581.1128324111235</v>
      </c>
      <c r="AV64" s="9">
        <f t="shared" si="75"/>
        <v>1579.6333619755439</v>
      </c>
      <c r="AW64" s="9">
        <f t="shared" si="75"/>
        <v>1577.0979414140622</v>
      </c>
      <c r="AX64" s="9">
        <f t="shared" si="75"/>
        <v>1576.1573188089117</v>
      </c>
      <c r="AY64" s="9">
        <f t="shared" si="75"/>
        <v>1574.5206161017497</v>
      </c>
      <c r="AZ64" s="9">
        <f t="shared" si="75"/>
        <v>1573.5592497462956</v>
      </c>
      <c r="BA64" s="9">
        <f t="shared" si="75"/>
        <v>1572.8296429153386</v>
      </c>
      <c r="BB64" s="9">
        <f t="shared" si="75"/>
        <v>1572.3340601448845</v>
      </c>
      <c r="BC64" s="9">
        <f t="shared" si="75"/>
        <v>1571.7369156791528</v>
      </c>
      <c r="BD64" s="9">
        <f t="shared" si="75"/>
        <v>1572.9567884895564</v>
      </c>
      <c r="BE64" s="9">
        <f t="shared" si="75"/>
        <v>1573.4667016459939</v>
      </c>
      <c r="BF64" s="9">
        <f t="shared" si="75"/>
        <v>1575.3428592956386</v>
      </c>
      <c r="BG64" s="9">
        <f t="shared" si="75"/>
        <v>1577.0395198741085</v>
      </c>
      <c r="BH64" s="9">
        <f t="shared" si="75"/>
        <v>1579.5837723050315</v>
      </c>
      <c r="BI64" s="9">
        <f t="shared" si="75"/>
        <v>1583.6687164117709</v>
      </c>
      <c r="BJ64" s="9">
        <f t="shared" si="75"/>
        <v>1588.6367670267291</v>
      </c>
      <c r="BK64" s="9">
        <f t="shared" si="75"/>
        <v>1594.5000736931972</v>
      </c>
      <c r="BL64" s="9">
        <f t="shared" si="75"/>
        <v>1601.8590067203124</v>
      </c>
      <c r="BM64" s="9">
        <f t="shared" si="75"/>
        <v>1611.4341298653446</v>
      </c>
      <c r="BN64" s="9">
        <f t="shared" si="75"/>
        <v>1619.848480602659</v>
      </c>
      <c r="BO64" s="9">
        <f t="shared" si="75"/>
        <v>1616.2040515492188</v>
      </c>
    </row>
    <row r="65" spans="2:67" x14ac:dyDescent="0.25">
      <c r="B65" t="s">
        <v>289</v>
      </c>
      <c r="D65" s="7">
        <f t="shared" ref="D65:AC66" si="76">SUM(D81,D97,D113,D129)</f>
        <v>359772.22</v>
      </c>
      <c r="E65" s="7">
        <f t="shared" si="76"/>
        <v>338320.46</v>
      </c>
      <c r="F65" s="7">
        <f t="shared" si="76"/>
        <v>433821.03</v>
      </c>
      <c r="G65" s="7">
        <f t="shared" si="76"/>
        <v>396042.15</v>
      </c>
      <c r="H65" s="7">
        <f t="shared" si="76"/>
        <v>189010</v>
      </c>
      <c r="I65" s="7">
        <f t="shared" si="76"/>
        <v>330667.5</v>
      </c>
      <c r="J65" s="7">
        <f t="shared" si="76"/>
        <v>368468.5</v>
      </c>
      <c r="K65" s="7">
        <f t="shared" si="76"/>
        <v>405989.7</v>
      </c>
      <c r="L65" s="7">
        <f t="shared" si="76"/>
        <v>462975.20999999996</v>
      </c>
      <c r="M65" s="7">
        <f t="shared" si="76"/>
        <v>731644.82000000007</v>
      </c>
      <c r="N65" s="7">
        <f t="shared" si="76"/>
        <v>633474.65999999992</v>
      </c>
      <c r="O65" s="7">
        <f t="shared" si="76"/>
        <v>990324.01</v>
      </c>
      <c r="P65" s="7">
        <f t="shared" si="76"/>
        <v>740739.29</v>
      </c>
      <c r="Q65" s="7">
        <f t="shared" si="76"/>
        <v>753399.09000000008</v>
      </c>
      <c r="R65" s="7">
        <f t="shared" si="76"/>
        <v>718625.65999999992</v>
      </c>
      <c r="S65" s="7">
        <f t="shared" si="76"/>
        <v>671874.1399999999</v>
      </c>
      <c r="T65" s="7">
        <f t="shared" si="76"/>
        <v>732781.15</v>
      </c>
      <c r="U65" s="7">
        <f t="shared" si="76"/>
        <v>1051068.19</v>
      </c>
      <c r="V65" s="7">
        <f t="shared" si="76"/>
        <v>881362.34</v>
      </c>
      <c r="W65" s="7">
        <f t="shared" si="76"/>
        <v>1421552.37</v>
      </c>
      <c r="X65" s="7">
        <f t="shared" si="76"/>
        <v>1769576.97</v>
      </c>
      <c r="Y65" s="7">
        <f t="shared" si="76"/>
        <v>2124155.7399999998</v>
      </c>
      <c r="Z65" s="7">
        <f t="shared" si="76"/>
        <v>2065412.85</v>
      </c>
      <c r="AA65" s="7">
        <f t="shared" si="76"/>
        <v>3496758.84</v>
      </c>
      <c r="AB65" s="7">
        <f>SUM(AB81,AB97,AB113,AB129)</f>
        <v>3128667.7</v>
      </c>
      <c r="AC65" s="7">
        <f t="shared" si="76"/>
        <v>2552700.48</v>
      </c>
      <c r="AF65" s="7">
        <f>AB65</f>
        <v>3128667.7</v>
      </c>
      <c r="AG65" s="7">
        <f>AC65</f>
        <v>2552700.48</v>
      </c>
      <c r="AH65" s="7">
        <f t="shared" ref="AH65:BO66" si="77">SUM(AH81,AH97,AH113,AH129)</f>
        <v>3999753.4000000004</v>
      </c>
      <c r="AI65" s="7">
        <f t="shared" si="77"/>
        <v>2695804.35</v>
      </c>
      <c r="AJ65" s="9">
        <f t="shared" si="77"/>
        <v>1730612.55</v>
      </c>
      <c r="AK65" s="9">
        <f t="shared" si="77"/>
        <v>2458268.2695454843</v>
      </c>
      <c r="AL65" s="9">
        <f t="shared" si="77"/>
        <v>2093922.8798815373</v>
      </c>
      <c r="AM65" s="9">
        <f t="shared" si="77"/>
        <v>2175060.6669434658</v>
      </c>
      <c r="AN65" s="9">
        <f t="shared" si="77"/>
        <v>2263066.0562595674</v>
      </c>
      <c r="AO65" s="9">
        <f t="shared" si="77"/>
        <v>2360296.5332881082</v>
      </c>
      <c r="AP65" s="9">
        <f t="shared" si="77"/>
        <v>2449843.1259375433</v>
      </c>
      <c r="AQ65" s="9">
        <f t="shared" si="77"/>
        <v>2553156.0096327509</v>
      </c>
      <c r="AR65" s="9">
        <f t="shared" si="77"/>
        <v>2661826.3787862244</v>
      </c>
      <c r="AS65" s="9">
        <f t="shared" si="77"/>
        <v>2764354.0668939259</v>
      </c>
      <c r="AT65" s="9">
        <f t="shared" si="77"/>
        <v>2882974.4449682394</v>
      </c>
      <c r="AU65" s="9">
        <f t="shared" si="77"/>
        <v>3006125.9095799797</v>
      </c>
      <c r="AV65" s="9">
        <f t="shared" si="77"/>
        <v>3136227.3831125596</v>
      </c>
      <c r="AW65" s="9">
        <f t="shared" si="77"/>
        <v>3268543.6610576333</v>
      </c>
      <c r="AX65" s="9">
        <f t="shared" si="77"/>
        <v>3415493.8323026528</v>
      </c>
      <c r="AY65" s="9">
        <f t="shared" si="77"/>
        <v>3567741.2146268324</v>
      </c>
      <c r="AZ65" s="9">
        <f t="shared" si="77"/>
        <v>3735337.2946634511</v>
      </c>
      <c r="BA65" s="9">
        <f t="shared" si="77"/>
        <v>3909056.9847000698</v>
      </c>
      <c r="BB65" s="9">
        <f t="shared" si="77"/>
        <v>4108065.2645740611</v>
      </c>
      <c r="BC65" s="9">
        <f t="shared" si="77"/>
        <v>4313953.1621938786</v>
      </c>
      <c r="BD65" s="9">
        <f t="shared" si="77"/>
        <v>4532924.7955304431</v>
      </c>
      <c r="BE65" s="9">
        <f t="shared" si="77"/>
        <v>4775614.6275293669</v>
      </c>
      <c r="BF65" s="9">
        <f t="shared" si="77"/>
        <v>5037542.8917824645</v>
      </c>
      <c r="BG65" s="9">
        <f t="shared" si="77"/>
        <v>5326240.6748271622</v>
      </c>
      <c r="BH65" s="9">
        <f t="shared" si="77"/>
        <v>5643372.7899967916</v>
      </c>
      <c r="BI65" s="9">
        <f t="shared" si="77"/>
        <v>5997430.4495455269</v>
      </c>
      <c r="BJ65" s="9">
        <f t="shared" si="77"/>
        <v>6379872.2836359963</v>
      </c>
      <c r="BK65" s="9">
        <f t="shared" si="77"/>
        <v>6813017.9686429976</v>
      </c>
      <c r="BL65" s="9">
        <f t="shared" si="77"/>
        <v>7301501.2313624397</v>
      </c>
      <c r="BM65" s="9">
        <f t="shared" si="77"/>
        <v>7849253.0096693868</v>
      </c>
      <c r="BN65" s="9">
        <f t="shared" si="77"/>
        <v>8434870.101392867</v>
      </c>
      <c r="BO65" s="9">
        <f t="shared" si="77"/>
        <v>8795389.0997830126</v>
      </c>
    </row>
    <row r="66" spans="2:67" x14ac:dyDescent="0.25">
      <c r="B66" t="s">
        <v>290</v>
      </c>
      <c r="D66" s="7">
        <f t="shared" si="76"/>
        <v>148010</v>
      </c>
      <c r="E66" s="7">
        <f t="shared" si="76"/>
        <v>138370</v>
      </c>
      <c r="F66" s="7">
        <f t="shared" si="76"/>
        <v>177280</v>
      </c>
      <c r="G66" s="7">
        <f t="shared" si="76"/>
        <v>162810</v>
      </c>
      <c r="H66" s="7">
        <f t="shared" si="76"/>
        <v>189010</v>
      </c>
      <c r="I66" s="7">
        <f t="shared" si="76"/>
        <v>206550</v>
      </c>
      <c r="J66" s="7">
        <f t="shared" si="76"/>
        <v>225300</v>
      </c>
      <c r="K66" s="7">
        <f t="shared" si="76"/>
        <v>246960</v>
      </c>
      <c r="L66" s="7">
        <f t="shared" si="76"/>
        <v>242560</v>
      </c>
      <c r="M66" s="7">
        <f t="shared" si="76"/>
        <v>303430</v>
      </c>
      <c r="N66" s="7">
        <f t="shared" si="76"/>
        <v>263190</v>
      </c>
      <c r="O66" s="7">
        <f t="shared" si="76"/>
        <v>397710</v>
      </c>
      <c r="P66" s="7">
        <f t="shared" si="76"/>
        <v>303470</v>
      </c>
      <c r="Q66" s="7">
        <f t="shared" si="76"/>
        <v>307580</v>
      </c>
      <c r="R66" s="7">
        <f t="shared" si="76"/>
        <v>285590</v>
      </c>
      <c r="S66" s="7">
        <f t="shared" si="76"/>
        <v>265420</v>
      </c>
      <c r="T66" s="7">
        <f t="shared" si="76"/>
        <v>288140</v>
      </c>
      <c r="U66" s="7">
        <f t="shared" si="76"/>
        <v>414850</v>
      </c>
      <c r="V66" s="7">
        <f t="shared" si="76"/>
        <v>344970</v>
      </c>
      <c r="W66" s="7">
        <f t="shared" si="76"/>
        <v>374840</v>
      </c>
      <c r="X66" s="7">
        <f t="shared" si="76"/>
        <v>396572</v>
      </c>
      <c r="Y66" s="7">
        <f t="shared" si="76"/>
        <v>414857</v>
      </c>
      <c r="Z66" s="7">
        <f t="shared" si="76"/>
        <v>382607.5</v>
      </c>
      <c r="AA66" s="7">
        <f t="shared" si="76"/>
        <v>629596.25</v>
      </c>
      <c r="AB66" s="7">
        <f>SUM(AB82,AB98,AB114,AB130)</f>
        <v>540732</v>
      </c>
      <c r="AC66" s="7">
        <f t="shared" si="76"/>
        <v>485722.6</v>
      </c>
      <c r="AF66" s="7">
        <f>AB66</f>
        <v>540732</v>
      </c>
      <c r="AG66" s="7">
        <f>AC66</f>
        <v>485722.6</v>
      </c>
      <c r="AH66" s="7">
        <f t="shared" si="77"/>
        <v>726523</v>
      </c>
      <c r="AI66" s="7">
        <f t="shared" si="77"/>
        <v>481538.6</v>
      </c>
      <c r="AJ66" s="9">
        <f t="shared" si="77"/>
        <v>298675.21000000002</v>
      </c>
      <c r="AK66" s="9">
        <f t="shared" si="77"/>
        <v>747122.42010456137</v>
      </c>
      <c r="AL66" s="9">
        <f t="shared" si="77"/>
        <v>859932.64432617137</v>
      </c>
      <c r="AM66" s="9">
        <f t="shared" si="77"/>
        <v>893149.25860938325</v>
      </c>
      <c r="AN66" s="9">
        <f t="shared" si="77"/>
        <v>929782.31684620306</v>
      </c>
      <c r="AO66" s="9">
        <f t="shared" si="77"/>
        <v>970088.28435128287</v>
      </c>
      <c r="AP66" s="9">
        <f t="shared" si="77"/>
        <v>1006884.445929756</v>
      </c>
      <c r="AQ66" s="9">
        <f t="shared" si="77"/>
        <v>1049316.6201181421</v>
      </c>
      <c r="AR66" s="9">
        <f t="shared" si="77"/>
        <v>1093805.2596211801</v>
      </c>
      <c r="AS66" s="9">
        <f t="shared" si="77"/>
        <v>1134947.1965392649</v>
      </c>
      <c r="AT66" s="9">
        <f t="shared" si="77"/>
        <v>1183178.4866792173</v>
      </c>
      <c r="AU66" s="9">
        <f t="shared" si="77"/>
        <v>1232912.9015218669</v>
      </c>
      <c r="AV66" s="9">
        <f t="shared" si="77"/>
        <v>1284589.9670014312</v>
      </c>
      <c r="AW66" s="9">
        <f t="shared" si="77"/>
        <v>1336776.7952106937</v>
      </c>
      <c r="AX66" s="9">
        <f t="shared" si="77"/>
        <v>1394416.0799834775</v>
      </c>
      <c r="AY66" s="9">
        <f t="shared" si="77"/>
        <v>1452891.3341692663</v>
      </c>
      <c r="AZ66" s="9">
        <f t="shared" si="77"/>
        <v>1516428.8076482748</v>
      </c>
      <c r="BA66" s="9">
        <f t="shared" si="77"/>
        <v>1581355.5911522431</v>
      </c>
      <c r="BB66" s="9">
        <f t="shared" si="77"/>
        <v>1654627.2659473894</v>
      </c>
      <c r="BC66" s="9">
        <f t="shared" si="77"/>
        <v>1728161.1168388473</v>
      </c>
      <c r="BD66" s="9">
        <f t="shared" si="77"/>
        <v>1805486.9070311363</v>
      </c>
      <c r="BE66" s="9">
        <f t="shared" si="77"/>
        <v>1888577.1139740001</v>
      </c>
      <c r="BF66" s="9">
        <f t="shared" si="77"/>
        <v>1975651.6949453517</v>
      </c>
      <c r="BG66" s="9">
        <f t="shared" si="77"/>
        <v>2070013.7746478878</v>
      </c>
      <c r="BH66" s="9">
        <f t="shared" si="77"/>
        <v>2169615.7664482221</v>
      </c>
      <c r="BI66" s="9">
        <f t="shared" si="77"/>
        <v>2276563.4243249218</v>
      </c>
      <c r="BJ66" s="9">
        <f t="shared" si="77"/>
        <v>2387990.477036729</v>
      </c>
      <c r="BK66" s="9">
        <f t="shared" si="77"/>
        <v>2509244.9405775191</v>
      </c>
      <c r="BL66" s="9">
        <f t="shared" si="77"/>
        <v>2641276.103611208</v>
      </c>
      <c r="BM66" s="9">
        <f t="shared" si="77"/>
        <v>2782269.2242147163</v>
      </c>
      <c r="BN66" s="9">
        <f t="shared" si="77"/>
        <v>2933954.8430536082</v>
      </c>
      <c r="BO66" s="9">
        <f t="shared" si="77"/>
        <v>3063301.1673278124</v>
      </c>
    </row>
    <row r="67" spans="2:67" x14ac:dyDescent="0.25">
      <c r="B67" s="1"/>
    </row>
    <row r="68" spans="2:67" x14ac:dyDescent="0.25">
      <c r="B68" s="290" t="s">
        <v>118</v>
      </c>
      <c r="D68" s="240"/>
      <c r="E68" s="240"/>
      <c r="F68" s="240"/>
      <c r="G68" s="240"/>
      <c r="H68" s="240"/>
      <c r="I68" s="240"/>
      <c r="J68" s="240"/>
      <c r="K68" s="240"/>
      <c r="L68" s="240"/>
      <c r="M68" s="240"/>
      <c r="N68" s="240"/>
      <c r="O68" s="240"/>
      <c r="P68" s="240"/>
      <c r="Q68" s="240"/>
      <c r="R68" s="240"/>
      <c r="S68" s="240"/>
      <c r="T68" s="240"/>
      <c r="U68" s="240"/>
      <c r="V68" s="240"/>
      <c r="W68" s="240"/>
      <c r="X68" s="240"/>
      <c r="Y68" s="240"/>
      <c r="Z68" s="240"/>
      <c r="AA68" s="234">
        <f>RATE((COUNT($E$1:$O$1)),,-$D69,$O69)</f>
        <v>0.10179540849130998</v>
      </c>
      <c r="AB68" s="234">
        <f>RATE((COUNT($E$1:$O$1)),,-$D69,$O69)</f>
        <v>0.10179540849130998</v>
      </c>
      <c r="AC68" s="234">
        <f>RATE((COUNT($Q$1:$AC$1)),,-$P69,$AC69)</f>
        <v>3.3692297736722832E-2</v>
      </c>
      <c r="AF68" s="234"/>
      <c r="AG68" s="234"/>
      <c r="AH68" s="234"/>
      <c r="AI68" s="234"/>
    </row>
    <row r="69" spans="2:67" x14ac:dyDescent="0.25">
      <c r="B69" s="291" t="s">
        <v>137</v>
      </c>
      <c r="D69" s="243">
        <f>D76+D77</f>
        <v>42</v>
      </c>
      <c r="E69" s="243">
        <f>E76+E77</f>
        <v>46</v>
      </c>
      <c r="F69" s="243">
        <f>F76+F77</f>
        <v>59</v>
      </c>
      <c r="G69" s="243">
        <f>G76+G77</f>
        <v>67</v>
      </c>
      <c r="H69" s="243">
        <f t="shared" ref="H69:AC69" si="78">H76+H77</f>
        <v>76</v>
      </c>
      <c r="I69" s="243">
        <f t="shared" si="78"/>
        <v>88</v>
      </c>
      <c r="J69" s="243">
        <f t="shared" si="78"/>
        <v>94</v>
      </c>
      <c r="K69" s="243">
        <f t="shared" si="78"/>
        <v>104</v>
      </c>
      <c r="L69" s="243">
        <f t="shared" si="78"/>
        <v>105</v>
      </c>
      <c r="M69" s="243">
        <f t="shared" si="78"/>
        <v>104</v>
      </c>
      <c r="N69" s="243">
        <f t="shared" si="78"/>
        <v>108</v>
      </c>
      <c r="O69" s="243">
        <f t="shared" si="78"/>
        <v>122</v>
      </c>
      <c r="P69" s="243">
        <f t="shared" si="78"/>
        <v>117</v>
      </c>
      <c r="Q69" s="243">
        <f t="shared" si="78"/>
        <v>127</v>
      </c>
      <c r="R69" s="243">
        <f t="shared" si="78"/>
        <v>122</v>
      </c>
      <c r="S69" s="243">
        <f t="shared" si="78"/>
        <v>128</v>
      </c>
      <c r="T69" s="243">
        <f t="shared" si="78"/>
        <v>137</v>
      </c>
      <c r="U69" s="243">
        <f t="shared" si="78"/>
        <v>153</v>
      </c>
      <c r="V69" s="243">
        <f t="shared" si="78"/>
        <v>161</v>
      </c>
      <c r="W69" s="243">
        <f t="shared" si="78"/>
        <v>170</v>
      </c>
      <c r="X69" s="243">
        <f t="shared" si="78"/>
        <v>178</v>
      </c>
      <c r="Y69" s="243">
        <f t="shared" si="78"/>
        <v>181</v>
      </c>
      <c r="Z69" s="243">
        <f t="shared" si="78"/>
        <v>178</v>
      </c>
      <c r="AA69" s="243">
        <f t="shared" si="78"/>
        <v>188</v>
      </c>
      <c r="AB69" s="243">
        <f>AB76+AB77</f>
        <v>182</v>
      </c>
      <c r="AC69" s="243">
        <f t="shared" si="78"/>
        <v>180</v>
      </c>
      <c r="AF69" s="244">
        <f>SUM(AF76:AF77)</f>
        <v>182</v>
      </c>
      <c r="AG69" s="244">
        <f t="shared" ref="AG69:BO69" si="79">ROUND((AF76+AF77)*(1+AG70),)</f>
        <v>188</v>
      </c>
      <c r="AH69" s="244">
        <f t="shared" si="79"/>
        <v>186</v>
      </c>
      <c r="AI69" s="244">
        <f t="shared" si="79"/>
        <v>210</v>
      </c>
      <c r="AJ69" s="245">
        <f t="shared" si="79"/>
        <v>209</v>
      </c>
      <c r="AK69" s="245">
        <f t="shared" si="79"/>
        <v>179</v>
      </c>
      <c r="AL69" s="245">
        <f t="shared" si="79"/>
        <v>185</v>
      </c>
      <c r="AM69" s="245">
        <f t="shared" si="79"/>
        <v>191</v>
      </c>
      <c r="AN69" s="245">
        <f t="shared" si="79"/>
        <v>197</v>
      </c>
      <c r="AO69" s="245">
        <f t="shared" si="79"/>
        <v>204</v>
      </c>
      <c r="AP69" s="245">
        <f t="shared" si="79"/>
        <v>211</v>
      </c>
      <c r="AQ69" s="245">
        <f t="shared" si="79"/>
        <v>218</v>
      </c>
      <c r="AR69" s="245">
        <f t="shared" si="79"/>
        <v>225</v>
      </c>
      <c r="AS69" s="245">
        <f t="shared" si="79"/>
        <v>232</v>
      </c>
      <c r="AT69" s="245">
        <f t="shared" si="79"/>
        <v>240</v>
      </c>
      <c r="AU69" s="245">
        <f t="shared" si="79"/>
        <v>248</v>
      </c>
      <c r="AV69" s="245">
        <f t="shared" si="79"/>
        <v>256</v>
      </c>
      <c r="AW69" s="245">
        <f t="shared" si="79"/>
        <v>264</v>
      </c>
      <c r="AX69" s="245">
        <f t="shared" si="79"/>
        <v>273</v>
      </c>
      <c r="AY69" s="245">
        <f t="shared" si="79"/>
        <v>282</v>
      </c>
      <c r="AZ69" s="245">
        <f t="shared" si="79"/>
        <v>291</v>
      </c>
      <c r="BA69" s="245">
        <f t="shared" si="79"/>
        <v>301</v>
      </c>
      <c r="BB69" s="245">
        <f t="shared" si="79"/>
        <v>311</v>
      </c>
      <c r="BC69" s="245">
        <f t="shared" si="79"/>
        <v>321</v>
      </c>
      <c r="BD69" s="245">
        <f t="shared" si="79"/>
        <v>332</v>
      </c>
      <c r="BE69" s="245">
        <f t="shared" si="79"/>
        <v>343</v>
      </c>
      <c r="BF69" s="245">
        <f t="shared" si="79"/>
        <v>354</v>
      </c>
      <c r="BG69" s="245">
        <f t="shared" si="79"/>
        <v>366</v>
      </c>
      <c r="BH69" s="245">
        <f t="shared" si="79"/>
        <v>378</v>
      </c>
      <c r="BI69" s="245">
        <f t="shared" si="79"/>
        <v>390</v>
      </c>
      <c r="BJ69" s="245">
        <f t="shared" si="79"/>
        <v>403</v>
      </c>
      <c r="BK69" s="245">
        <f t="shared" si="79"/>
        <v>416</v>
      </c>
      <c r="BL69" s="245">
        <f t="shared" si="79"/>
        <v>430</v>
      </c>
      <c r="BM69" s="245">
        <f t="shared" si="79"/>
        <v>444</v>
      </c>
      <c r="BN69" s="245">
        <f t="shared" si="79"/>
        <v>459</v>
      </c>
      <c r="BO69" s="245">
        <f t="shared" si="79"/>
        <v>474</v>
      </c>
    </row>
    <row r="70" spans="2:67" x14ac:dyDescent="0.25">
      <c r="B70" s="287" t="s">
        <v>99</v>
      </c>
      <c r="C70" s="247"/>
      <c r="D70" s="248"/>
      <c r="E70" s="249">
        <f>RATE(1,,-D69,E69)</f>
        <v>9.5238095238095399E-2</v>
      </c>
      <c r="F70" s="249">
        <f t="shared" ref="F70:AB70" si="80">RATE(1,,-E69,F69)</f>
        <v>0.28260869565217389</v>
      </c>
      <c r="G70" s="249">
        <f t="shared" si="80"/>
        <v>0.13559322033898291</v>
      </c>
      <c r="H70" s="249">
        <f t="shared" si="80"/>
        <v>0.13432835820895533</v>
      </c>
      <c r="I70" s="249">
        <f t="shared" si="80"/>
        <v>0.15789473684210523</v>
      </c>
      <c r="J70" s="249">
        <f t="shared" si="80"/>
        <v>6.818181818181808E-2</v>
      </c>
      <c r="K70" s="249">
        <f t="shared" si="80"/>
        <v>0.10638297872340426</v>
      </c>
      <c r="L70" s="249">
        <f t="shared" si="80"/>
        <v>9.6153846153845708E-3</v>
      </c>
      <c r="M70" s="249">
        <f t="shared" si="80"/>
        <v>-9.5238095238095975E-3</v>
      </c>
      <c r="N70" s="249">
        <f t="shared" si="80"/>
        <v>3.8461538461538491E-2</v>
      </c>
      <c r="O70" s="249">
        <f t="shared" si="80"/>
        <v>0.12962962962962982</v>
      </c>
      <c r="P70" s="249">
        <f t="shared" si="80"/>
        <v>-4.0983606557377088E-2</v>
      </c>
      <c r="Q70" s="249">
        <f t="shared" si="80"/>
        <v>8.5470085470085555E-2</v>
      </c>
      <c r="R70" s="249">
        <f t="shared" si="80"/>
        <v>-3.9370078740157494E-2</v>
      </c>
      <c r="S70" s="249">
        <f t="shared" si="80"/>
        <v>4.9180327868852493E-2</v>
      </c>
      <c r="T70" s="249">
        <f t="shared" si="80"/>
        <v>7.0312499999999944E-2</v>
      </c>
      <c r="U70" s="249">
        <f t="shared" si="80"/>
        <v>0.1167883211678833</v>
      </c>
      <c r="V70" s="249">
        <f t="shared" si="80"/>
        <v>5.2287581699346455E-2</v>
      </c>
      <c r="W70" s="249">
        <f t="shared" si="80"/>
        <v>5.5900621118012431E-2</v>
      </c>
      <c r="X70" s="249">
        <f t="shared" si="80"/>
        <v>4.7058823529411847E-2</v>
      </c>
      <c r="Y70" s="249">
        <f t="shared" si="80"/>
        <v>1.6853932584269683E-2</v>
      </c>
      <c r="Z70" s="249">
        <f t="shared" si="80"/>
        <v>-1.6574585635359185E-2</v>
      </c>
      <c r="AA70" s="249">
        <f t="shared" si="80"/>
        <v>5.6179775280898903E-2</v>
      </c>
      <c r="AB70" s="249">
        <f t="shared" si="80"/>
        <v>-3.1914893617021267E-2</v>
      </c>
      <c r="AC70" s="249">
        <f>RATE(1,,-AA69,AC69)</f>
        <v>-4.2553191489361618E-2</v>
      </c>
      <c r="AD70" s="250">
        <f>ANS_Metrics_Assumptions!E70</f>
        <v>3.3000000000000002E-2</v>
      </c>
      <c r="AF70" s="251">
        <f>AD70</f>
        <v>3.3000000000000002E-2</v>
      </c>
      <c r="AG70" s="251">
        <f>AF70</f>
        <v>3.3000000000000002E-2</v>
      </c>
      <c r="AH70" s="251">
        <f t="shared" ref="AH70:AW74" si="81">AG70</f>
        <v>3.3000000000000002E-2</v>
      </c>
      <c r="AI70" s="251">
        <f t="shared" si="81"/>
        <v>3.3000000000000002E-2</v>
      </c>
      <c r="AJ70" s="252">
        <f t="shared" si="81"/>
        <v>3.3000000000000002E-2</v>
      </c>
      <c r="AK70" s="252">
        <f t="shared" si="81"/>
        <v>3.3000000000000002E-2</v>
      </c>
      <c r="AL70" s="252">
        <f>AD70</f>
        <v>3.3000000000000002E-2</v>
      </c>
      <c r="AM70" s="252">
        <f t="shared" si="81"/>
        <v>3.3000000000000002E-2</v>
      </c>
      <c r="AN70" s="252">
        <f t="shared" si="81"/>
        <v>3.3000000000000002E-2</v>
      </c>
      <c r="AO70" s="252">
        <f t="shared" si="81"/>
        <v>3.3000000000000002E-2</v>
      </c>
      <c r="AP70" s="252">
        <f t="shared" si="81"/>
        <v>3.3000000000000002E-2</v>
      </c>
      <c r="AQ70" s="252">
        <f t="shared" si="81"/>
        <v>3.3000000000000002E-2</v>
      </c>
      <c r="AR70" s="252">
        <f t="shared" si="81"/>
        <v>3.3000000000000002E-2</v>
      </c>
      <c r="AS70" s="252">
        <f t="shared" si="81"/>
        <v>3.3000000000000002E-2</v>
      </c>
      <c r="AT70" s="252">
        <f t="shared" si="81"/>
        <v>3.3000000000000002E-2</v>
      </c>
      <c r="AU70" s="252">
        <f t="shared" si="81"/>
        <v>3.3000000000000002E-2</v>
      </c>
      <c r="AV70" s="252">
        <f t="shared" si="81"/>
        <v>3.3000000000000002E-2</v>
      </c>
      <c r="AW70" s="252">
        <f t="shared" si="81"/>
        <v>3.3000000000000002E-2</v>
      </c>
      <c r="AX70" s="252">
        <f t="shared" ref="AX70:BM74" si="82">AW70</f>
        <v>3.3000000000000002E-2</v>
      </c>
      <c r="AY70" s="252">
        <f t="shared" si="82"/>
        <v>3.3000000000000002E-2</v>
      </c>
      <c r="AZ70" s="252">
        <f t="shared" si="82"/>
        <v>3.3000000000000002E-2</v>
      </c>
      <c r="BA70" s="252">
        <f t="shared" si="82"/>
        <v>3.3000000000000002E-2</v>
      </c>
      <c r="BB70" s="252">
        <f t="shared" si="82"/>
        <v>3.3000000000000002E-2</v>
      </c>
      <c r="BC70" s="252">
        <f t="shared" si="82"/>
        <v>3.3000000000000002E-2</v>
      </c>
      <c r="BD70" s="252">
        <f t="shared" si="82"/>
        <v>3.3000000000000002E-2</v>
      </c>
      <c r="BE70" s="252">
        <f t="shared" si="82"/>
        <v>3.3000000000000002E-2</v>
      </c>
      <c r="BF70" s="252">
        <f t="shared" si="82"/>
        <v>3.3000000000000002E-2</v>
      </c>
      <c r="BG70" s="252">
        <f t="shared" si="82"/>
        <v>3.3000000000000002E-2</v>
      </c>
      <c r="BH70" s="252">
        <f t="shared" si="82"/>
        <v>3.3000000000000002E-2</v>
      </c>
      <c r="BI70" s="252">
        <f t="shared" si="82"/>
        <v>3.3000000000000002E-2</v>
      </c>
      <c r="BJ70" s="252">
        <f t="shared" si="82"/>
        <v>3.3000000000000002E-2</v>
      </c>
      <c r="BK70" s="252">
        <f t="shared" si="82"/>
        <v>3.3000000000000002E-2</v>
      </c>
      <c r="BL70" s="252">
        <f t="shared" si="82"/>
        <v>3.3000000000000002E-2</v>
      </c>
      <c r="BM70" s="252">
        <f t="shared" si="82"/>
        <v>3.3000000000000002E-2</v>
      </c>
      <c r="BN70" s="252">
        <f t="shared" ref="BN70:BO74" si="83">BM70</f>
        <v>3.3000000000000002E-2</v>
      </c>
      <c r="BO70" s="252">
        <f t="shared" si="83"/>
        <v>3.3000000000000002E-2</v>
      </c>
    </row>
    <row r="71" spans="2:67" x14ac:dyDescent="0.25">
      <c r="B71" s="287" t="s">
        <v>101</v>
      </c>
      <c r="C71" s="247"/>
      <c r="D71" s="253">
        <f>D77/D69</f>
        <v>4.7619047619047616E-2</v>
      </c>
      <c r="E71" s="253">
        <f t="shared" ref="E71:AC71" si="84">E77/E69</f>
        <v>6.5217391304347824E-2</v>
      </c>
      <c r="F71" s="253">
        <f t="shared" si="84"/>
        <v>3.3898305084745763E-2</v>
      </c>
      <c r="G71" s="253">
        <f t="shared" si="84"/>
        <v>0.11940298507462686</v>
      </c>
      <c r="H71" s="253">
        <f t="shared" si="84"/>
        <v>3.9473684210526314E-2</v>
      </c>
      <c r="I71" s="253">
        <f t="shared" si="84"/>
        <v>3.4090909090909088E-2</v>
      </c>
      <c r="J71" s="253">
        <f t="shared" si="84"/>
        <v>7.4468085106382975E-2</v>
      </c>
      <c r="K71" s="253">
        <f t="shared" si="84"/>
        <v>2.8846153846153848E-2</v>
      </c>
      <c r="L71" s="253">
        <f t="shared" si="84"/>
        <v>7.6190476190476197E-2</v>
      </c>
      <c r="M71" s="253">
        <f t="shared" si="84"/>
        <v>4.807692307692308E-2</v>
      </c>
      <c r="N71" s="253">
        <f t="shared" si="84"/>
        <v>4.6296296296296294E-2</v>
      </c>
      <c r="O71" s="253">
        <f t="shared" si="84"/>
        <v>4.0983606557377046E-2</v>
      </c>
      <c r="P71" s="253">
        <f t="shared" si="84"/>
        <v>3.4188034188034191E-2</v>
      </c>
      <c r="Q71" s="253">
        <f t="shared" si="84"/>
        <v>0.11023622047244094</v>
      </c>
      <c r="R71" s="253">
        <f t="shared" si="84"/>
        <v>2.4590163934426229E-2</v>
      </c>
      <c r="S71" s="253">
        <f t="shared" si="84"/>
        <v>8.59375E-2</v>
      </c>
      <c r="T71" s="253">
        <f t="shared" si="84"/>
        <v>2.1897810218978103E-2</v>
      </c>
      <c r="U71" s="253">
        <f t="shared" si="84"/>
        <v>4.5751633986928102E-2</v>
      </c>
      <c r="V71" s="253">
        <f t="shared" si="84"/>
        <v>3.7267080745341616E-2</v>
      </c>
      <c r="W71" s="253">
        <f t="shared" si="84"/>
        <v>4.1176470588235294E-2</v>
      </c>
      <c r="X71" s="253">
        <f t="shared" si="84"/>
        <v>3.9325842696629212E-2</v>
      </c>
      <c r="Y71" s="253">
        <f t="shared" si="84"/>
        <v>3.8674033149171269E-2</v>
      </c>
      <c r="Z71" s="253">
        <f t="shared" si="84"/>
        <v>6.1797752808988762E-2</v>
      </c>
      <c r="AA71" s="253">
        <f t="shared" si="84"/>
        <v>7.4468085106382975E-2</v>
      </c>
      <c r="AB71" s="253">
        <f>AB77/AB69</f>
        <v>7.1428571428571425E-2</v>
      </c>
      <c r="AC71" s="253">
        <f t="shared" si="84"/>
        <v>6.1111111111111109E-2</v>
      </c>
      <c r="AD71" s="250">
        <f>ANS_Metrics_Assumptions!E71</f>
        <v>5.5E-2</v>
      </c>
      <c r="AF71" s="254">
        <f>AD71</f>
        <v>5.5E-2</v>
      </c>
      <c r="AG71" s="254">
        <f>AF71</f>
        <v>5.5E-2</v>
      </c>
      <c r="AH71" s="254">
        <f t="shared" si="81"/>
        <v>5.5E-2</v>
      </c>
      <c r="AI71" s="254">
        <f t="shared" si="81"/>
        <v>5.5E-2</v>
      </c>
      <c r="AJ71" s="252">
        <f t="shared" si="81"/>
        <v>5.5E-2</v>
      </c>
      <c r="AK71" s="252">
        <f t="shared" si="81"/>
        <v>5.5E-2</v>
      </c>
      <c r="AL71" s="252">
        <f>AD71</f>
        <v>5.5E-2</v>
      </c>
      <c r="AM71" s="252">
        <f t="shared" si="81"/>
        <v>5.5E-2</v>
      </c>
      <c r="AN71" s="252">
        <f t="shared" si="81"/>
        <v>5.5E-2</v>
      </c>
      <c r="AO71" s="252">
        <f t="shared" si="81"/>
        <v>5.5E-2</v>
      </c>
      <c r="AP71" s="252">
        <f t="shared" si="81"/>
        <v>5.5E-2</v>
      </c>
      <c r="AQ71" s="252">
        <f t="shared" si="81"/>
        <v>5.5E-2</v>
      </c>
      <c r="AR71" s="252">
        <f t="shared" si="81"/>
        <v>5.5E-2</v>
      </c>
      <c r="AS71" s="252">
        <f t="shared" si="81"/>
        <v>5.5E-2</v>
      </c>
      <c r="AT71" s="252">
        <f t="shared" si="81"/>
        <v>5.5E-2</v>
      </c>
      <c r="AU71" s="252">
        <f t="shared" si="81"/>
        <v>5.5E-2</v>
      </c>
      <c r="AV71" s="252">
        <f t="shared" si="81"/>
        <v>5.5E-2</v>
      </c>
      <c r="AW71" s="252">
        <f t="shared" si="81"/>
        <v>5.5E-2</v>
      </c>
      <c r="AX71" s="252">
        <f t="shared" si="82"/>
        <v>5.5E-2</v>
      </c>
      <c r="AY71" s="252">
        <f t="shared" si="82"/>
        <v>5.5E-2</v>
      </c>
      <c r="AZ71" s="252">
        <f t="shared" si="82"/>
        <v>5.5E-2</v>
      </c>
      <c r="BA71" s="252">
        <f t="shared" si="82"/>
        <v>5.5E-2</v>
      </c>
      <c r="BB71" s="252">
        <f t="shared" si="82"/>
        <v>5.5E-2</v>
      </c>
      <c r="BC71" s="252">
        <f t="shared" si="82"/>
        <v>5.5E-2</v>
      </c>
      <c r="BD71" s="252">
        <f t="shared" si="82"/>
        <v>5.5E-2</v>
      </c>
      <c r="BE71" s="252">
        <f t="shared" si="82"/>
        <v>5.5E-2</v>
      </c>
      <c r="BF71" s="252">
        <f t="shared" si="82"/>
        <v>5.5E-2</v>
      </c>
      <c r="BG71" s="252">
        <f t="shared" si="82"/>
        <v>5.5E-2</v>
      </c>
      <c r="BH71" s="252">
        <f t="shared" si="82"/>
        <v>5.5E-2</v>
      </c>
      <c r="BI71" s="252">
        <f t="shared" si="82"/>
        <v>5.5E-2</v>
      </c>
      <c r="BJ71" s="252">
        <f t="shared" si="82"/>
        <v>5.5E-2</v>
      </c>
      <c r="BK71" s="252">
        <f t="shared" si="82"/>
        <v>5.5E-2</v>
      </c>
      <c r="BL71" s="252">
        <f t="shared" si="82"/>
        <v>5.5E-2</v>
      </c>
      <c r="BM71" s="252">
        <f t="shared" si="82"/>
        <v>5.5E-2</v>
      </c>
      <c r="BN71" s="252">
        <f t="shared" si="83"/>
        <v>5.5E-2</v>
      </c>
      <c r="BO71" s="252">
        <f t="shared" si="83"/>
        <v>5.5E-2</v>
      </c>
    </row>
    <row r="72" spans="2:67" x14ac:dyDescent="0.25">
      <c r="B72" s="287" t="s">
        <v>133</v>
      </c>
      <c r="C72" s="247"/>
      <c r="D72" s="255">
        <f>D78/D76</f>
        <v>69.224999999999994</v>
      </c>
      <c r="E72" s="255">
        <f t="shared" ref="E72:AC72" si="85">E78/E76</f>
        <v>58.511627906976742</v>
      </c>
      <c r="F72" s="255">
        <f t="shared" si="85"/>
        <v>56.614035087719301</v>
      </c>
      <c r="G72" s="255">
        <f t="shared" si="85"/>
        <v>49.813559322033896</v>
      </c>
      <c r="H72" s="255">
        <f t="shared" si="85"/>
        <v>44.041095890410958</v>
      </c>
      <c r="I72" s="255">
        <f t="shared" si="85"/>
        <v>40.058823529411768</v>
      </c>
      <c r="J72" s="255">
        <f t="shared" si="85"/>
        <v>44.942528735632187</v>
      </c>
      <c r="K72" s="255">
        <f t="shared" si="85"/>
        <v>43.148514851485146</v>
      </c>
      <c r="L72" s="255">
        <f t="shared" si="85"/>
        <v>48.505154639175259</v>
      </c>
      <c r="M72" s="255">
        <f t="shared" si="85"/>
        <v>54.111111111111114</v>
      </c>
      <c r="N72" s="255">
        <f t="shared" si="85"/>
        <v>44.776699029126213</v>
      </c>
      <c r="O72" s="255">
        <f t="shared" si="85"/>
        <v>60.487179487179489</v>
      </c>
      <c r="P72" s="255">
        <f t="shared" si="85"/>
        <v>46.522123893805308</v>
      </c>
      <c r="Q72" s="255">
        <f t="shared" si="85"/>
        <v>48.13274336283186</v>
      </c>
      <c r="R72" s="255">
        <f t="shared" si="85"/>
        <v>40.924369747899156</v>
      </c>
      <c r="S72" s="255">
        <f t="shared" si="85"/>
        <v>38.598290598290596</v>
      </c>
      <c r="T72" s="255">
        <f t="shared" si="85"/>
        <v>37.291044776119406</v>
      </c>
      <c r="U72" s="255">
        <f t="shared" si="85"/>
        <v>52.684931506849317</v>
      </c>
      <c r="V72" s="255">
        <f t="shared" si="85"/>
        <v>36.529032258064518</v>
      </c>
      <c r="W72" s="255">
        <f t="shared" si="85"/>
        <v>34.815950920245399</v>
      </c>
      <c r="X72" s="255">
        <f t="shared" si="85"/>
        <v>28.269005847953217</v>
      </c>
      <c r="Y72" s="255">
        <f t="shared" si="85"/>
        <v>27.614942528735632</v>
      </c>
      <c r="Z72" s="255">
        <f t="shared" si="85"/>
        <v>27.32934131736527</v>
      </c>
      <c r="AA72" s="255">
        <f t="shared" si="85"/>
        <v>37.902298850574709</v>
      </c>
      <c r="AB72" s="255">
        <f>AB78/AB76</f>
        <v>28.627218934911241</v>
      </c>
      <c r="AC72" s="255">
        <f t="shared" si="85"/>
        <v>24.035502958579883</v>
      </c>
      <c r="AD72" s="256">
        <v>50</v>
      </c>
      <c r="AF72" s="268">
        <v>32.193548387096776</v>
      </c>
      <c r="AG72" s="268">
        <f>AF72</f>
        <v>32.193548387096776</v>
      </c>
      <c r="AH72" s="268">
        <v>33</v>
      </c>
      <c r="AI72" s="268">
        <v>33.299999999999997</v>
      </c>
      <c r="AJ72" s="268">
        <v>39.5</v>
      </c>
      <c r="AK72" s="268">
        <v>45</v>
      </c>
      <c r="AL72" s="258">
        <f>AD72</f>
        <v>50</v>
      </c>
      <c r="AM72" s="258">
        <f t="shared" si="81"/>
        <v>50</v>
      </c>
      <c r="AN72" s="258">
        <f t="shared" si="81"/>
        <v>50</v>
      </c>
      <c r="AO72" s="258">
        <f t="shared" si="81"/>
        <v>50</v>
      </c>
      <c r="AP72" s="258">
        <f t="shared" si="81"/>
        <v>50</v>
      </c>
      <c r="AQ72" s="258">
        <f t="shared" si="81"/>
        <v>50</v>
      </c>
      <c r="AR72" s="258">
        <f t="shared" si="81"/>
        <v>50</v>
      </c>
      <c r="AS72" s="258">
        <f t="shared" si="81"/>
        <v>50</v>
      </c>
      <c r="AT72" s="258">
        <f t="shared" si="81"/>
        <v>50</v>
      </c>
      <c r="AU72" s="258">
        <f t="shared" si="81"/>
        <v>50</v>
      </c>
      <c r="AV72" s="258">
        <f t="shared" si="81"/>
        <v>50</v>
      </c>
      <c r="AW72" s="258">
        <f t="shared" si="81"/>
        <v>50</v>
      </c>
      <c r="AX72" s="258">
        <f t="shared" si="82"/>
        <v>50</v>
      </c>
      <c r="AY72" s="258">
        <f t="shared" si="82"/>
        <v>50</v>
      </c>
      <c r="AZ72" s="258">
        <f t="shared" si="82"/>
        <v>50</v>
      </c>
      <c r="BA72" s="258">
        <f t="shared" si="82"/>
        <v>50</v>
      </c>
      <c r="BB72" s="258">
        <f t="shared" si="82"/>
        <v>50</v>
      </c>
      <c r="BC72" s="258">
        <f t="shared" si="82"/>
        <v>50</v>
      </c>
      <c r="BD72" s="258">
        <f t="shared" si="82"/>
        <v>50</v>
      </c>
      <c r="BE72" s="258">
        <f t="shared" si="82"/>
        <v>50</v>
      </c>
      <c r="BF72" s="258">
        <f t="shared" si="82"/>
        <v>50</v>
      </c>
      <c r="BG72" s="258">
        <f t="shared" si="82"/>
        <v>50</v>
      </c>
      <c r="BH72" s="258">
        <f t="shared" si="82"/>
        <v>50</v>
      </c>
      <c r="BI72" s="258">
        <f t="shared" si="82"/>
        <v>50</v>
      </c>
      <c r="BJ72" s="258">
        <f t="shared" si="82"/>
        <v>50</v>
      </c>
      <c r="BK72" s="258">
        <f t="shared" si="82"/>
        <v>50</v>
      </c>
      <c r="BL72" s="258">
        <f t="shared" si="82"/>
        <v>50</v>
      </c>
      <c r="BM72" s="258">
        <f t="shared" si="82"/>
        <v>50</v>
      </c>
      <c r="BN72" s="258">
        <f t="shared" si="83"/>
        <v>50</v>
      </c>
      <c r="BO72" s="258">
        <f t="shared" si="83"/>
        <v>50</v>
      </c>
    </row>
    <row r="73" spans="2:67" x14ac:dyDescent="0.25">
      <c r="B73" s="287" t="s">
        <v>103</v>
      </c>
      <c r="C73" s="247"/>
      <c r="D73" s="259">
        <f t="shared" ref="D73:AA73" si="86">D81/D78</f>
        <v>82.257573131094261</v>
      </c>
      <c r="E73" s="259">
        <f t="shared" si="86"/>
        <v>80.948314785373611</v>
      </c>
      <c r="F73" s="259">
        <f t="shared" si="86"/>
        <v>80.764806321660984</v>
      </c>
      <c r="G73" s="259">
        <f t="shared" si="86"/>
        <v>79.622201429057498</v>
      </c>
      <c r="H73" s="259">
        <f t="shared" si="86"/>
        <v>33.552099533437016</v>
      </c>
      <c r="I73" s="259">
        <f t="shared" si="86"/>
        <v>52.669603524229075</v>
      </c>
      <c r="J73" s="259">
        <f t="shared" si="86"/>
        <v>52.667519181585675</v>
      </c>
      <c r="K73" s="259">
        <f t="shared" si="86"/>
        <v>55.00933914639743</v>
      </c>
      <c r="L73" s="259">
        <f t="shared" si="86"/>
        <v>61.140527098831029</v>
      </c>
      <c r="M73" s="259">
        <f t="shared" si="86"/>
        <v>78.520126936718313</v>
      </c>
      <c r="N73" s="259">
        <f t="shared" si="86"/>
        <v>78.57555724197745</v>
      </c>
      <c r="O73" s="259">
        <f t="shared" si="86"/>
        <v>77.461873675286128</v>
      </c>
      <c r="P73" s="259">
        <f t="shared" si="86"/>
        <v>76.918316530340491</v>
      </c>
      <c r="Q73" s="259">
        <f t="shared" si="86"/>
        <v>77.39029049457622</v>
      </c>
      <c r="R73" s="259">
        <f t="shared" si="86"/>
        <v>78.670579055441479</v>
      </c>
      <c r="S73" s="259">
        <f t="shared" si="86"/>
        <v>79.009922497785652</v>
      </c>
      <c r="T73" s="259">
        <f t="shared" si="86"/>
        <v>73.159085451270769</v>
      </c>
      <c r="U73" s="259">
        <f t="shared" si="86"/>
        <v>71.530044201768064</v>
      </c>
      <c r="V73" s="259">
        <f t="shared" si="86"/>
        <v>71.619517838219707</v>
      </c>
      <c r="W73" s="259">
        <f t="shared" si="86"/>
        <v>75.719659911894269</v>
      </c>
      <c r="X73" s="259">
        <f t="shared" si="86"/>
        <v>80.892267273479519</v>
      </c>
      <c r="Y73" s="259">
        <f t="shared" si="86"/>
        <v>80.00433298647242</v>
      </c>
      <c r="Z73" s="259">
        <f t="shared" si="86"/>
        <v>79.951989482909724</v>
      </c>
      <c r="AA73" s="259">
        <f t="shared" si="86"/>
        <v>77.61791205458681</v>
      </c>
      <c r="AB73" s="259">
        <f>AB81/AB78</f>
        <v>77.580911533691605</v>
      </c>
      <c r="AC73" s="259">
        <f>AC81/AC78</f>
        <v>76.647191038897105</v>
      </c>
      <c r="AD73" s="275">
        <f>SUM(V81:AC81)/SUM(V78:AC78)</f>
        <v>77.352045083465342</v>
      </c>
      <c r="AF73" s="261">
        <f>AD73</f>
        <v>77.352045083465342</v>
      </c>
      <c r="AG73" s="261">
        <f>AF73</f>
        <v>77.352045083465342</v>
      </c>
      <c r="AH73" s="261">
        <f t="shared" si="81"/>
        <v>77.352045083465342</v>
      </c>
      <c r="AI73" s="261">
        <f t="shared" si="81"/>
        <v>77.352045083465342</v>
      </c>
      <c r="AJ73" s="262">
        <f t="shared" si="81"/>
        <v>77.352045083465342</v>
      </c>
      <c r="AK73" s="262">
        <f t="shared" si="81"/>
        <v>77.352045083465342</v>
      </c>
      <c r="AL73" s="262">
        <f>AD73</f>
        <v>77.352045083465342</v>
      </c>
      <c r="AM73" s="262">
        <f t="shared" si="81"/>
        <v>77.352045083465342</v>
      </c>
      <c r="AN73" s="262">
        <f t="shared" si="81"/>
        <v>77.352045083465342</v>
      </c>
      <c r="AO73" s="262">
        <f t="shared" si="81"/>
        <v>77.352045083465342</v>
      </c>
      <c r="AP73" s="262">
        <f t="shared" si="81"/>
        <v>77.352045083465342</v>
      </c>
      <c r="AQ73" s="262">
        <f t="shared" si="81"/>
        <v>77.352045083465342</v>
      </c>
      <c r="AR73" s="262">
        <f t="shared" si="81"/>
        <v>77.352045083465342</v>
      </c>
      <c r="AS73" s="262">
        <f t="shared" si="81"/>
        <v>77.352045083465342</v>
      </c>
      <c r="AT73" s="262">
        <f t="shared" si="81"/>
        <v>77.352045083465342</v>
      </c>
      <c r="AU73" s="262">
        <f t="shared" si="81"/>
        <v>77.352045083465342</v>
      </c>
      <c r="AV73" s="262">
        <f t="shared" si="81"/>
        <v>77.352045083465342</v>
      </c>
      <c r="AW73" s="262">
        <f t="shared" si="81"/>
        <v>77.352045083465342</v>
      </c>
      <c r="AX73" s="262">
        <f t="shared" si="82"/>
        <v>77.352045083465342</v>
      </c>
      <c r="AY73" s="262">
        <f t="shared" si="82"/>
        <v>77.352045083465342</v>
      </c>
      <c r="AZ73" s="262">
        <f t="shared" si="82"/>
        <v>77.352045083465342</v>
      </c>
      <c r="BA73" s="262">
        <f t="shared" si="82"/>
        <v>77.352045083465342</v>
      </c>
      <c r="BB73" s="262">
        <f t="shared" si="82"/>
        <v>77.352045083465342</v>
      </c>
      <c r="BC73" s="262">
        <f t="shared" si="82"/>
        <v>77.352045083465342</v>
      </c>
      <c r="BD73" s="262">
        <f t="shared" si="82"/>
        <v>77.352045083465342</v>
      </c>
      <c r="BE73" s="262">
        <f t="shared" si="82"/>
        <v>77.352045083465342</v>
      </c>
      <c r="BF73" s="262">
        <f t="shared" si="82"/>
        <v>77.352045083465342</v>
      </c>
      <c r="BG73" s="262">
        <f t="shared" si="82"/>
        <v>77.352045083465342</v>
      </c>
      <c r="BH73" s="262">
        <f t="shared" si="82"/>
        <v>77.352045083465342</v>
      </c>
      <c r="BI73" s="262">
        <f t="shared" si="82"/>
        <v>77.352045083465342</v>
      </c>
      <c r="BJ73" s="262">
        <f t="shared" si="82"/>
        <v>77.352045083465342</v>
      </c>
      <c r="BK73" s="262">
        <f t="shared" si="82"/>
        <v>77.352045083465342</v>
      </c>
      <c r="BL73" s="262">
        <f t="shared" si="82"/>
        <v>77.352045083465342</v>
      </c>
      <c r="BM73" s="262">
        <f t="shared" si="82"/>
        <v>77.352045083465342</v>
      </c>
      <c r="BN73" s="262">
        <f t="shared" si="83"/>
        <v>77.352045083465342</v>
      </c>
      <c r="BO73" s="262">
        <f t="shared" si="83"/>
        <v>77.352045083465342</v>
      </c>
    </row>
    <row r="74" spans="2:67" x14ac:dyDescent="0.25">
      <c r="B74" s="287" t="s">
        <v>134</v>
      </c>
      <c r="C74" s="247"/>
      <c r="D74" s="253">
        <f t="shared" ref="D74:AA74" si="87">D82/D81</f>
        <v>0.42397806009029587</v>
      </c>
      <c r="E74" s="253">
        <f t="shared" si="87"/>
        <v>0.4257461580717759</v>
      </c>
      <c r="F74" s="253">
        <f t="shared" si="87"/>
        <v>0.4253571651521903</v>
      </c>
      <c r="G74" s="253">
        <f t="shared" si="87"/>
        <v>0.429768601423061</v>
      </c>
      <c r="H74" s="253">
        <f t="shared" si="87"/>
        <v>1</v>
      </c>
      <c r="I74" s="253">
        <f t="shared" si="87"/>
        <v>0.63243002118880343</v>
      </c>
      <c r="J74" s="253">
        <f t="shared" si="87"/>
        <v>0.6202593114165007</v>
      </c>
      <c r="K74" s="253">
        <f t="shared" si="87"/>
        <v>0.62762090962901285</v>
      </c>
      <c r="L74" s="253">
        <f t="shared" si="87"/>
        <v>0.53913185067497338</v>
      </c>
      <c r="M74" s="253">
        <f t="shared" si="87"/>
        <v>0.43971894503969644</v>
      </c>
      <c r="N74" s="253">
        <f t="shared" si="87"/>
        <v>0.44082285055674897</v>
      </c>
      <c r="O74" s="253">
        <f t="shared" si="87"/>
        <v>0.42055997026474107</v>
      </c>
      <c r="P74" s="253">
        <f t="shared" si="87"/>
        <v>0.43631956398016924</v>
      </c>
      <c r="Q74" s="253">
        <f t="shared" si="87"/>
        <v>0.43081228166133506</v>
      </c>
      <c r="R74" s="253">
        <f t="shared" si="87"/>
        <v>0.41362401876856508</v>
      </c>
      <c r="S74" s="253">
        <f t="shared" si="87"/>
        <v>0.41288218191697679</v>
      </c>
      <c r="T74" s="253">
        <f t="shared" si="87"/>
        <v>0.41351188446614168</v>
      </c>
      <c r="U74" s="253">
        <f t="shared" si="87"/>
        <v>0.41197064897690716</v>
      </c>
      <c r="V74" s="253">
        <f t="shared" si="87"/>
        <v>0.41537846282398522</v>
      </c>
      <c r="W74" s="253">
        <f t="shared" si="87"/>
        <v>0.41055684489042782</v>
      </c>
      <c r="X74" s="253">
        <f t="shared" si="87"/>
        <v>0.41351985388862872</v>
      </c>
      <c r="Y74" s="253">
        <f t="shared" si="87"/>
        <v>0.41774532399155695</v>
      </c>
      <c r="Z74" s="253">
        <f t="shared" si="87"/>
        <v>0.41419467116659187</v>
      </c>
      <c r="AA74" s="253">
        <f t="shared" si="87"/>
        <v>0.4177263585840188</v>
      </c>
      <c r="AB74" s="253">
        <f>AB82/AB81</f>
        <v>0.42178157756860546</v>
      </c>
      <c r="AC74" s="253">
        <f>AC82/AC81</f>
        <v>0.41831961102186094</v>
      </c>
      <c r="AD74" s="288">
        <f>SUM(Y82:AC82)/SUM(Y81:AC81)</f>
        <v>0.41794472321030463</v>
      </c>
      <c r="AF74" s="254">
        <f>AD74</f>
        <v>0.41794472321030463</v>
      </c>
      <c r="AG74" s="254">
        <f>AF74</f>
        <v>0.41794472321030463</v>
      </c>
      <c r="AH74" s="254">
        <f t="shared" si="81"/>
        <v>0.41794472321030463</v>
      </c>
      <c r="AI74" s="254">
        <f t="shared" si="81"/>
        <v>0.41794472321030463</v>
      </c>
      <c r="AJ74" s="254">
        <f t="shared" si="81"/>
        <v>0.41794472321030463</v>
      </c>
      <c r="AK74" s="254">
        <f t="shared" si="81"/>
        <v>0.41794472321030463</v>
      </c>
      <c r="AL74" s="254">
        <f>AD74</f>
        <v>0.41794472321030463</v>
      </c>
      <c r="AM74" s="254">
        <f t="shared" si="81"/>
        <v>0.41794472321030463</v>
      </c>
      <c r="AN74" s="254">
        <f t="shared" si="81"/>
        <v>0.41794472321030463</v>
      </c>
      <c r="AO74" s="254">
        <f t="shared" si="81"/>
        <v>0.41794472321030463</v>
      </c>
      <c r="AP74" s="254">
        <f t="shared" si="81"/>
        <v>0.41794472321030463</v>
      </c>
      <c r="AQ74" s="254">
        <f t="shared" si="81"/>
        <v>0.41794472321030463</v>
      </c>
      <c r="AR74" s="254">
        <f t="shared" si="81"/>
        <v>0.41794472321030463</v>
      </c>
      <c r="AS74" s="254">
        <f t="shared" si="81"/>
        <v>0.41794472321030463</v>
      </c>
      <c r="AT74" s="254">
        <f t="shared" si="81"/>
        <v>0.41794472321030463</v>
      </c>
      <c r="AU74" s="254">
        <f t="shared" si="81"/>
        <v>0.41794472321030463</v>
      </c>
      <c r="AV74" s="254">
        <f t="shared" si="81"/>
        <v>0.41794472321030463</v>
      </c>
      <c r="AW74" s="254">
        <f t="shared" si="81"/>
        <v>0.41794472321030463</v>
      </c>
      <c r="AX74" s="254">
        <f t="shared" si="82"/>
        <v>0.41794472321030463</v>
      </c>
      <c r="AY74" s="254">
        <f t="shared" si="82"/>
        <v>0.41794472321030463</v>
      </c>
      <c r="AZ74" s="254">
        <f t="shared" si="82"/>
        <v>0.41794472321030463</v>
      </c>
      <c r="BA74" s="254">
        <f t="shared" si="82"/>
        <v>0.41794472321030463</v>
      </c>
      <c r="BB74" s="254">
        <f t="shared" si="82"/>
        <v>0.41794472321030463</v>
      </c>
      <c r="BC74" s="254">
        <f t="shared" si="82"/>
        <v>0.41794472321030463</v>
      </c>
      <c r="BD74" s="254">
        <f t="shared" si="82"/>
        <v>0.41794472321030463</v>
      </c>
      <c r="BE74" s="254">
        <f t="shared" si="82"/>
        <v>0.41794472321030463</v>
      </c>
      <c r="BF74" s="254">
        <f t="shared" si="82"/>
        <v>0.41794472321030463</v>
      </c>
      <c r="BG74" s="254">
        <f t="shared" si="82"/>
        <v>0.41794472321030463</v>
      </c>
      <c r="BH74" s="254">
        <f t="shared" si="82"/>
        <v>0.41794472321030463</v>
      </c>
      <c r="BI74" s="254">
        <f t="shared" si="82"/>
        <v>0.41794472321030463</v>
      </c>
      <c r="BJ74" s="254">
        <f t="shared" si="82"/>
        <v>0.41794472321030463</v>
      </c>
      <c r="BK74" s="254">
        <f t="shared" si="82"/>
        <v>0.41794472321030463</v>
      </c>
      <c r="BL74" s="254">
        <f t="shared" si="82"/>
        <v>0.41794472321030463</v>
      </c>
      <c r="BM74" s="254">
        <f t="shared" si="82"/>
        <v>0.41794472321030463</v>
      </c>
      <c r="BN74" s="254">
        <f t="shared" si="83"/>
        <v>0.41794472321030463</v>
      </c>
      <c r="BO74" s="254">
        <f t="shared" si="83"/>
        <v>0.41794472321030463</v>
      </c>
    </row>
    <row r="76" spans="2:67" x14ac:dyDescent="0.25">
      <c r="B76" s="292" t="s">
        <v>291</v>
      </c>
      <c r="D76" s="7">
        <f>IF(VLOOKUP($B$52&amp;$B76,[20]Ibadan!$E:$AE,COLUMN(D$1)-2,FALSE)="NULL",0,VLOOKUP($B$52&amp;$B76,[20]Ibadan!$E:$AE,COLUMN(D$1)-2,FALSE))</f>
        <v>40</v>
      </c>
      <c r="E76" s="7">
        <f>IF(VLOOKUP($B$52&amp;$B76,[20]Ibadan!$E:$AE,COLUMN(E$1)-2,FALSE)="NULL",0,VLOOKUP($B$52&amp;$B76,[20]Ibadan!$E:$AE,COLUMN(E$1)-2,FALSE))</f>
        <v>43</v>
      </c>
      <c r="F76" s="7">
        <f>IF(VLOOKUP($B$52&amp;$B76,[20]Ibadan!$E:$AE,COLUMN(F$1)-2,FALSE)="NULL",0,VLOOKUP($B$52&amp;$B76,[20]Ibadan!$E:$AE,COLUMN(F$1)-2,FALSE))</f>
        <v>57</v>
      </c>
      <c r="G76" s="7">
        <f>IF(VLOOKUP($B$52&amp;$B76,[20]Ibadan!$E:$AE,COLUMN(G$1)-2,FALSE)="NULL",0,VLOOKUP($B$52&amp;$B76,[20]Ibadan!$E:$AE,COLUMN(G$1)-2,FALSE))</f>
        <v>59</v>
      </c>
      <c r="H76" s="7">
        <f>IF(VLOOKUP($B$52&amp;$B76,[20]Ibadan!$E:$AE,COLUMN(H$1)-2,FALSE)="NULL",0,VLOOKUP($B$52&amp;$B76,[20]Ibadan!$E:$AE,COLUMN(H$1)-2,FALSE))</f>
        <v>73</v>
      </c>
      <c r="I76" s="7">
        <f>IF(VLOOKUP($B$52&amp;$B76,[20]Ibadan!$E:$AE,COLUMN(I$1)-2,FALSE)="NULL",0,VLOOKUP($B$52&amp;$B76,[20]Ibadan!$E:$AE,COLUMN(I$1)-2,FALSE))</f>
        <v>85</v>
      </c>
      <c r="J76" s="7">
        <f>IF(VLOOKUP($B$52&amp;$B76,[20]Ibadan!$E:$AE,COLUMN(J$1)-2,FALSE)="NULL",0,VLOOKUP($B$52&amp;$B76,[20]Ibadan!$E:$AE,COLUMN(J$1)-2,FALSE))</f>
        <v>87</v>
      </c>
      <c r="K76" s="7">
        <f>IF(VLOOKUP($B$52&amp;$B76,[20]Ibadan!$E:$AE,COLUMN(K$1)-2,FALSE)="NULL",0,VLOOKUP($B$52&amp;$B76,[20]Ibadan!$E:$AE,COLUMN(K$1)-2,FALSE))</f>
        <v>101</v>
      </c>
      <c r="L76" s="7">
        <f>IF(VLOOKUP($B$52&amp;$B76,[20]Ibadan!$E:$AE,COLUMN(L$1)-2,FALSE)="NULL",0,VLOOKUP($B$52&amp;$B76,[20]Ibadan!$E:$AE,COLUMN(L$1)-2,FALSE))</f>
        <v>97</v>
      </c>
      <c r="M76" s="7">
        <f>IF(VLOOKUP($B$52&amp;$B76,[20]Ibadan!$E:$AE,COLUMN(M$1)-2,FALSE)="NULL",0,VLOOKUP($B$52&amp;$B76,[20]Ibadan!$E:$AE,COLUMN(M$1)-2,FALSE))</f>
        <v>99</v>
      </c>
      <c r="N76" s="7">
        <f>IF(VLOOKUP($B$52&amp;$B76,[20]Ibadan!$E:$AE,COLUMN(N$1)-2,FALSE)="NULL",0,VLOOKUP($B$52&amp;$B76,[20]Ibadan!$E:$AE,COLUMN(N$1)-2,FALSE))</f>
        <v>103</v>
      </c>
      <c r="O76" s="7">
        <f>IF(VLOOKUP($B$52&amp;$B76,[20]Ibadan!$E:$AE,COLUMN(O$1)-2,FALSE)="NULL",0,VLOOKUP($B$52&amp;$B76,[20]Ibadan!$E:$AE,COLUMN(O$1)-2,FALSE))</f>
        <v>117</v>
      </c>
      <c r="P76" s="7">
        <f>IF(VLOOKUP($B$52&amp;$B76,[20]Ibadan!$E:$AE,COLUMN(P$1)-2,FALSE)="NULL",0,VLOOKUP($B$52&amp;$B76,[20]Ibadan!$E:$AE,COLUMN(P$1)-2,FALSE))</f>
        <v>113</v>
      </c>
      <c r="Q76" s="7">
        <f>IF(VLOOKUP($B$52&amp;$B76,[20]Ibadan!$E:$AE,COLUMN(Q$1)-2,FALSE)="NULL",0,VLOOKUP($B$52&amp;$B76,[20]Ibadan!$E:$AE,COLUMN(Q$1)-2,FALSE))</f>
        <v>113</v>
      </c>
      <c r="R76" s="7">
        <f>IF(VLOOKUP($B$52&amp;$B76,[20]Ibadan!$E:$AE,COLUMN(R$1)-2,FALSE)="NULL",0,VLOOKUP($B$52&amp;$B76,[20]Ibadan!$E:$AE,COLUMN(R$1)-2,FALSE))</f>
        <v>119</v>
      </c>
      <c r="S76" s="7">
        <f>IF(VLOOKUP($B$52&amp;$B76,[20]Ibadan!$E:$AE,COLUMN(S$1)-2,FALSE)="NULL",0,VLOOKUP($B$52&amp;$B76,[20]Ibadan!$E:$AE,COLUMN(S$1)-2,FALSE))</f>
        <v>117</v>
      </c>
      <c r="T76" s="7">
        <f>IF(VLOOKUP($B$52&amp;$B76,[20]Ibadan!$E:$AE,COLUMN(T$1)-2,FALSE)="NULL",0,VLOOKUP($B$52&amp;$B76,[20]Ibadan!$E:$AE,COLUMN(T$1)-2,FALSE))</f>
        <v>134</v>
      </c>
      <c r="U76" s="7">
        <f>IF(VLOOKUP($B$52&amp;$B76,[20]Ibadan!$E:$AE,COLUMN(U$1)-2,FALSE)="NULL",0,VLOOKUP($B$52&amp;$B76,[20]Ibadan!$E:$AE,COLUMN(U$1)-2,FALSE))</f>
        <v>146</v>
      </c>
      <c r="V76" s="7">
        <f>IF(VLOOKUP($B$52&amp;$B76,[20]Ibadan!$E:$AE,COLUMN(V$1)-2,FALSE)="NULL",0,VLOOKUP($B$52&amp;$B76,[20]Ibadan!$E:$AE,COLUMN(V$1)-2,FALSE))</f>
        <v>155</v>
      </c>
      <c r="W76" s="7">
        <f>IF(VLOOKUP($B$52&amp;$B76,[20]Ibadan!$E:$AE,COLUMN(W$1)-2,FALSE)="NULL",0,VLOOKUP($B$52&amp;$B76,[20]Ibadan!$E:$AE,COLUMN(W$1)-2,FALSE))</f>
        <v>163</v>
      </c>
      <c r="X76" s="7">
        <f>IF(VLOOKUP($B$52&amp;$B76,[20]Ibadan!$E:$AE,COLUMN(X$1)-2,FALSE)="NULL",0,VLOOKUP($B$52&amp;$B76,[20]Ibadan!$E:$AE,COLUMN(X$1)-2,FALSE))</f>
        <v>171</v>
      </c>
      <c r="Y76" s="7">
        <f>IF(VLOOKUP($B$52&amp;$B76,[20]Ibadan!$E:$AE,COLUMN(Y$1)-2,FALSE)="NULL",0,VLOOKUP($B$52&amp;$B76,[20]Ibadan!$E:$AE,COLUMN(Y$1)-2,FALSE))</f>
        <v>174</v>
      </c>
      <c r="Z76" s="7">
        <f>IF(VLOOKUP($B$52&amp;$B76,[20]Ibadan!$E:$AE,COLUMN(Z$1)-2,FALSE)="NULL",0,VLOOKUP($B$52&amp;$B76,[20]Ibadan!$E:$AE,COLUMN(Z$1)-2,FALSE))</f>
        <v>167</v>
      </c>
      <c r="AA76" s="7">
        <f>IF(VLOOKUP($B$52&amp;$B76,[20]Ibadan!$E:$AE,COLUMN(AA$1)-2,FALSE)="NULL",0,VLOOKUP($B$52&amp;$B76,[20]Ibadan!$E:$AE,COLUMN(AA$1)-2,FALSE))</f>
        <v>174</v>
      </c>
      <c r="AB76" s="7">
        <f>IF(VLOOKUP($B$52&amp;$B76,[20]Ibadan!$E:$AE,COLUMN(AB$1)-2,FALSE)="NULL",0,VLOOKUP($B$52&amp;$B76,[20]Ibadan!$E:$AE,COLUMN(AB$1)-2,FALSE))</f>
        <v>169</v>
      </c>
      <c r="AC76" s="7">
        <f>IF(VLOOKUP($B$52&amp;$B76,[20]Ibadan!$E:$AE,COLUMN(AC$1)-2,FALSE)="NULL",0,VLOOKUP($B$52&amp;$B76,[20]Ibadan!$E:$AE,COLUMN(AC$1)-2,FALSE))</f>
        <v>169</v>
      </c>
      <c r="AF76" s="7">
        <f t="shared" ref="AF76:AG79" si="88">AB76</f>
        <v>169</v>
      </c>
      <c r="AG76" s="7">
        <f t="shared" si="88"/>
        <v>169</v>
      </c>
      <c r="AH76" s="7">
        <f>VLOOKUP($A$3&amp;$B$52&amp;$B76,'[14]Paga All'!$G$1:$J$3000,4,FALSE)</f>
        <v>199</v>
      </c>
      <c r="AI76" s="7">
        <f>VLOOKUP($A$3&amp;$B$68&amp;$B76,'[15]Paga all'!$F:$G,2,FALSE)</f>
        <v>183</v>
      </c>
      <c r="AJ76" s="7">
        <f>VLOOKUP($A$3&amp;$B$52&amp;$B76,'[16]Paga all'!$F$2:$G$1470,2,FALSE)</f>
        <v>158</v>
      </c>
      <c r="AK76" s="9">
        <f t="shared" ref="AK76:BO76" si="89">IF(ROUND((AJ76+AJ77)*(1+AK70),)&gt;=AK$3*$AD$3,AK$3*$AD$3*(1-AK71),ROUND((AJ76+AJ77)*(1+AK70),)-ROUND((AJ76+AJ77)*(1+AK70)*AK71,))</f>
        <v>169</v>
      </c>
      <c r="AL76" s="9">
        <f t="shared" si="89"/>
        <v>175</v>
      </c>
      <c r="AM76" s="9">
        <f t="shared" si="89"/>
        <v>180</v>
      </c>
      <c r="AN76" s="9">
        <f t="shared" si="89"/>
        <v>186</v>
      </c>
      <c r="AO76" s="9">
        <f t="shared" si="89"/>
        <v>193</v>
      </c>
      <c r="AP76" s="9">
        <f t="shared" si="89"/>
        <v>199</v>
      </c>
      <c r="AQ76" s="9">
        <f t="shared" si="89"/>
        <v>206</v>
      </c>
      <c r="AR76" s="9">
        <f t="shared" si="89"/>
        <v>213</v>
      </c>
      <c r="AS76" s="9">
        <f t="shared" si="89"/>
        <v>219</v>
      </c>
      <c r="AT76" s="9">
        <f t="shared" si="89"/>
        <v>227</v>
      </c>
      <c r="AU76" s="9">
        <f t="shared" si="89"/>
        <v>234</v>
      </c>
      <c r="AV76" s="9">
        <f t="shared" si="89"/>
        <v>242</v>
      </c>
      <c r="AW76" s="9">
        <f t="shared" si="89"/>
        <v>249</v>
      </c>
      <c r="AX76" s="9">
        <f t="shared" si="89"/>
        <v>258</v>
      </c>
      <c r="AY76" s="9">
        <f t="shared" si="89"/>
        <v>266</v>
      </c>
      <c r="AZ76" s="9">
        <f t="shared" si="89"/>
        <v>275</v>
      </c>
      <c r="BA76" s="9">
        <f t="shared" si="89"/>
        <v>284</v>
      </c>
      <c r="BB76" s="9">
        <f t="shared" si="89"/>
        <v>294</v>
      </c>
      <c r="BC76" s="9">
        <f t="shared" si="89"/>
        <v>303</v>
      </c>
      <c r="BD76" s="9">
        <f t="shared" si="89"/>
        <v>314</v>
      </c>
      <c r="BE76" s="9">
        <f t="shared" si="89"/>
        <v>324</v>
      </c>
      <c r="BF76" s="9">
        <f t="shared" si="89"/>
        <v>335</v>
      </c>
      <c r="BG76" s="9">
        <f t="shared" si="89"/>
        <v>346</v>
      </c>
      <c r="BH76" s="9">
        <f t="shared" si="89"/>
        <v>357</v>
      </c>
      <c r="BI76" s="9">
        <f t="shared" si="89"/>
        <v>369</v>
      </c>
      <c r="BJ76" s="9">
        <f t="shared" si="89"/>
        <v>381</v>
      </c>
      <c r="BK76" s="9">
        <f t="shared" si="89"/>
        <v>393</v>
      </c>
      <c r="BL76" s="9">
        <f t="shared" si="89"/>
        <v>406</v>
      </c>
      <c r="BM76" s="9">
        <f t="shared" si="89"/>
        <v>420</v>
      </c>
      <c r="BN76" s="9">
        <f t="shared" si="89"/>
        <v>434</v>
      </c>
      <c r="BO76" s="9">
        <f t="shared" si="89"/>
        <v>448</v>
      </c>
    </row>
    <row r="77" spans="2:67" x14ac:dyDescent="0.25">
      <c r="B77" s="292" t="s">
        <v>292</v>
      </c>
      <c r="D77" s="7">
        <f>IF(VLOOKUP($B$52&amp;$B77,[20]Ibadan!$E:$AE,COLUMN(D$1)-2,FALSE)="NULL",0,VLOOKUP($B$52&amp;$B77,[20]Ibadan!$E:$AE,COLUMN(D$1)-2,FALSE))</f>
        <v>2</v>
      </c>
      <c r="E77" s="7">
        <f>IF(VLOOKUP($B$52&amp;$B77,[20]Ibadan!$E:$AE,COLUMN(E$1)-2,FALSE)="NULL",0,VLOOKUP($B$52&amp;$B77,[20]Ibadan!$E:$AE,COLUMN(E$1)-2,FALSE))</f>
        <v>3</v>
      </c>
      <c r="F77" s="7">
        <f>IF(VLOOKUP($B$52&amp;$B77,[20]Ibadan!$E:$AE,COLUMN(F$1)-2,FALSE)="NULL",0,VLOOKUP($B$52&amp;$B77,[20]Ibadan!$E:$AE,COLUMN(F$1)-2,FALSE))</f>
        <v>2</v>
      </c>
      <c r="G77" s="7">
        <f>IF(VLOOKUP($B$52&amp;$B77,[20]Ibadan!$E:$AE,COLUMN(G$1)-2,FALSE)="NULL",0,VLOOKUP($B$52&amp;$B77,[20]Ibadan!$E:$AE,COLUMN(G$1)-2,FALSE))</f>
        <v>8</v>
      </c>
      <c r="H77" s="7">
        <f>IF(VLOOKUP($B$52&amp;$B77,[20]Ibadan!$E:$AE,COLUMN(H$1)-2,FALSE)="NULL",0,VLOOKUP($B$52&amp;$B77,[20]Ibadan!$E:$AE,COLUMN(H$1)-2,FALSE))</f>
        <v>3</v>
      </c>
      <c r="I77" s="7">
        <f>IF(VLOOKUP($B$52&amp;$B77,[20]Ibadan!$E:$AE,COLUMN(I$1)-2,FALSE)="NULL",0,VLOOKUP($B$52&amp;$B77,[20]Ibadan!$E:$AE,COLUMN(I$1)-2,FALSE))</f>
        <v>3</v>
      </c>
      <c r="J77" s="7">
        <f>IF(VLOOKUP($B$52&amp;$B77,[20]Ibadan!$E:$AE,COLUMN(J$1)-2,FALSE)="NULL",0,VLOOKUP($B$52&amp;$B77,[20]Ibadan!$E:$AE,COLUMN(J$1)-2,FALSE))</f>
        <v>7</v>
      </c>
      <c r="K77" s="7">
        <f>IF(VLOOKUP($B$52&amp;$B77,[20]Ibadan!$E:$AE,COLUMN(K$1)-2,FALSE)="NULL",0,VLOOKUP($B$52&amp;$B77,[20]Ibadan!$E:$AE,COLUMN(K$1)-2,FALSE))</f>
        <v>3</v>
      </c>
      <c r="L77" s="7">
        <f>IF(VLOOKUP($B$52&amp;$B77,[20]Ibadan!$E:$AE,COLUMN(L$1)-2,FALSE)="NULL",0,VLOOKUP($B$52&amp;$B77,[20]Ibadan!$E:$AE,COLUMN(L$1)-2,FALSE))</f>
        <v>8</v>
      </c>
      <c r="M77" s="7">
        <f>IF(VLOOKUP($B$52&amp;$B77,[20]Ibadan!$E:$AE,COLUMN(M$1)-2,FALSE)="NULL",0,VLOOKUP($B$52&amp;$B77,[20]Ibadan!$E:$AE,COLUMN(M$1)-2,FALSE))</f>
        <v>5</v>
      </c>
      <c r="N77" s="7">
        <f>IF(VLOOKUP($B$52&amp;$B77,[20]Ibadan!$E:$AE,COLUMN(N$1)-2,FALSE)="NULL",0,VLOOKUP($B$52&amp;$B77,[20]Ibadan!$E:$AE,COLUMN(N$1)-2,FALSE))</f>
        <v>5</v>
      </c>
      <c r="O77" s="7">
        <f>IF(VLOOKUP($B$52&amp;$B77,[20]Ibadan!$E:$AE,COLUMN(O$1)-2,FALSE)="NULL",0,VLOOKUP($B$52&amp;$B77,[20]Ibadan!$E:$AE,COLUMN(O$1)-2,FALSE))</f>
        <v>5</v>
      </c>
      <c r="P77" s="7">
        <f>IF(VLOOKUP($B$52&amp;$B77,[20]Ibadan!$E:$AE,COLUMN(P$1)-2,FALSE)="NULL",0,VLOOKUP($B$52&amp;$B77,[20]Ibadan!$E:$AE,COLUMN(P$1)-2,FALSE))</f>
        <v>4</v>
      </c>
      <c r="Q77" s="7">
        <f>IF(VLOOKUP($B$52&amp;$B77,[20]Ibadan!$E:$AE,COLUMN(Q$1)-2,FALSE)="NULL",0,VLOOKUP($B$52&amp;$B77,[20]Ibadan!$E:$AE,COLUMN(Q$1)-2,FALSE))</f>
        <v>14</v>
      </c>
      <c r="R77" s="7">
        <f>IF(VLOOKUP($B$52&amp;$B77,[20]Ibadan!$E:$AE,COLUMN(R$1)-2,FALSE)="NULL",0,VLOOKUP($B$52&amp;$B77,[20]Ibadan!$E:$AE,COLUMN(R$1)-2,FALSE))</f>
        <v>3</v>
      </c>
      <c r="S77" s="7">
        <f>IF(VLOOKUP($B$52&amp;$B77,[20]Ibadan!$E:$AE,COLUMN(S$1)-2,FALSE)="NULL",0,VLOOKUP($B$52&amp;$B77,[20]Ibadan!$E:$AE,COLUMN(S$1)-2,FALSE))</f>
        <v>11</v>
      </c>
      <c r="T77" s="7">
        <f>IF(VLOOKUP($B$52&amp;$B77,[20]Ibadan!$E:$AE,COLUMN(T$1)-2,FALSE)="NULL",0,VLOOKUP($B$52&amp;$B77,[20]Ibadan!$E:$AE,COLUMN(T$1)-2,FALSE))</f>
        <v>3</v>
      </c>
      <c r="U77" s="7">
        <f>IF(VLOOKUP($B$52&amp;$B77,[20]Ibadan!$E:$AE,COLUMN(U$1)-2,FALSE)="NULL",0,VLOOKUP($B$52&amp;$B77,[20]Ibadan!$E:$AE,COLUMN(U$1)-2,FALSE))</f>
        <v>7</v>
      </c>
      <c r="V77" s="7">
        <f>IF(VLOOKUP($B$52&amp;$B77,[20]Ibadan!$E:$AE,COLUMN(V$1)-2,FALSE)="NULL",0,VLOOKUP($B$52&amp;$B77,[20]Ibadan!$E:$AE,COLUMN(V$1)-2,FALSE))</f>
        <v>6</v>
      </c>
      <c r="W77" s="7">
        <f>IF(VLOOKUP($B$52&amp;$B77,[20]Ibadan!$E:$AE,COLUMN(W$1)-2,FALSE)="NULL",0,VLOOKUP($B$52&amp;$B77,[20]Ibadan!$E:$AE,COLUMN(W$1)-2,FALSE))</f>
        <v>7</v>
      </c>
      <c r="X77" s="7">
        <f>IF(VLOOKUP($B$52&amp;$B77,[20]Ibadan!$E:$AE,COLUMN(X$1)-2,FALSE)="NULL",0,VLOOKUP($B$52&amp;$B77,[20]Ibadan!$E:$AE,COLUMN(X$1)-2,FALSE))</f>
        <v>7</v>
      </c>
      <c r="Y77" s="7">
        <f>IF(VLOOKUP($B$52&amp;$B77,[20]Ibadan!$E:$AE,COLUMN(Y$1)-2,FALSE)="NULL",0,VLOOKUP($B$52&amp;$B77,[20]Ibadan!$E:$AE,COLUMN(Y$1)-2,FALSE))</f>
        <v>7</v>
      </c>
      <c r="Z77" s="7">
        <f>IF(VLOOKUP($B$52&amp;$B77,[20]Ibadan!$E:$AE,COLUMN(Z$1)-2,FALSE)="NULL",0,VLOOKUP($B$52&amp;$B77,[20]Ibadan!$E:$AE,COLUMN(Z$1)-2,FALSE))</f>
        <v>11</v>
      </c>
      <c r="AA77" s="7">
        <f>IF(VLOOKUP($B$52&amp;$B77,[20]Ibadan!$E:$AE,COLUMN(AA$1)-2,FALSE)="NULL",0,VLOOKUP($B$52&amp;$B77,[20]Ibadan!$E:$AE,COLUMN(AA$1)-2,FALSE))</f>
        <v>14</v>
      </c>
      <c r="AB77" s="7">
        <f>IF(VLOOKUP($B$52&amp;$B77,[20]Ibadan!$E:$AE,COLUMN(AB$1)-2,FALSE)="NULL",0,VLOOKUP($B$52&amp;$B77,[20]Ibadan!$E:$AE,COLUMN(AB$1)-2,FALSE))</f>
        <v>13</v>
      </c>
      <c r="AC77" s="7">
        <f>IF(VLOOKUP($B$52&amp;$B77,[20]Ibadan!$E:$AE,COLUMN(AC$1)-2,FALSE)="NULL",0,VLOOKUP($B$52&amp;$B77,[20]Ibadan!$E:$AE,COLUMN(AC$1)-2,FALSE))</f>
        <v>11</v>
      </c>
      <c r="AF77" s="7">
        <f t="shared" si="88"/>
        <v>13</v>
      </c>
      <c r="AG77" s="7">
        <f t="shared" si="88"/>
        <v>11</v>
      </c>
      <c r="AH77" s="7">
        <f>VLOOKUP($A$3&amp;$B$52&amp;$B77,'[14]Paga All'!$G$1:$J$3000,4,FALSE)</f>
        <v>4</v>
      </c>
      <c r="AI77" s="7">
        <f>VLOOKUP($A$3&amp;$B$68&amp;$B77,'[15]Paga all'!$F:$G,2,FALSE)</f>
        <v>19</v>
      </c>
      <c r="AJ77" s="7">
        <f>VLOOKUP($A$3&amp;$B$52&amp;$B77,'[16]Paga all'!$F$2:$G$1470,2,FALSE)</f>
        <v>15</v>
      </c>
      <c r="AK77" s="9">
        <f t="shared" ref="AK77:BO77" si="90">IF(ROUND((AJ76+AJ77)*(1+AK70),)&gt;=AK$3*$AD$3,AK$3*$AD$3*AK71,ROUND((AJ76+AJ77)*(1+AK70),)-AK76)</f>
        <v>10</v>
      </c>
      <c r="AL77" s="9">
        <f t="shared" si="90"/>
        <v>10</v>
      </c>
      <c r="AM77" s="9">
        <f t="shared" si="90"/>
        <v>11</v>
      </c>
      <c r="AN77" s="9">
        <f t="shared" si="90"/>
        <v>11</v>
      </c>
      <c r="AO77" s="9">
        <f t="shared" si="90"/>
        <v>11</v>
      </c>
      <c r="AP77" s="9">
        <f t="shared" si="90"/>
        <v>12</v>
      </c>
      <c r="AQ77" s="9">
        <f t="shared" si="90"/>
        <v>12</v>
      </c>
      <c r="AR77" s="9">
        <f t="shared" si="90"/>
        <v>12</v>
      </c>
      <c r="AS77" s="9">
        <f t="shared" si="90"/>
        <v>13</v>
      </c>
      <c r="AT77" s="9">
        <f t="shared" si="90"/>
        <v>13</v>
      </c>
      <c r="AU77" s="9">
        <f t="shared" si="90"/>
        <v>14</v>
      </c>
      <c r="AV77" s="9">
        <f t="shared" si="90"/>
        <v>14</v>
      </c>
      <c r="AW77" s="9">
        <f t="shared" si="90"/>
        <v>15</v>
      </c>
      <c r="AX77" s="9">
        <f t="shared" si="90"/>
        <v>15</v>
      </c>
      <c r="AY77" s="9">
        <f t="shared" si="90"/>
        <v>16</v>
      </c>
      <c r="AZ77" s="9">
        <f t="shared" si="90"/>
        <v>16</v>
      </c>
      <c r="BA77" s="9">
        <f t="shared" si="90"/>
        <v>17</v>
      </c>
      <c r="BB77" s="9">
        <f t="shared" si="90"/>
        <v>17</v>
      </c>
      <c r="BC77" s="9">
        <f t="shared" si="90"/>
        <v>18</v>
      </c>
      <c r="BD77" s="9">
        <f t="shared" si="90"/>
        <v>18</v>
      </c>
      <c r="BE77" s="9">
        <f t="shared" si="90"/>
        <v>19</v>
      </c>
      <c r="BF77" s="9">
        <f t="shared" si="90"/>
        <v>19</v>
      </c>
      <c r="BG77" s="9">
        <f t="shared" si="90"/>
        <v>20</v>
      </c>
      <c r="BH77" s="9">
        <f t="shared" si="90"/>
        <v>21</v>
      </c>
      <c r="BI77" s="9">
        <f t="shared" si="90"/>
        <v>21</v>
      </c>
      <c r="BJ77" s="9">
        <f t="shared" si="90"/>
        <v>22</v>
      </c>
      <c r="BK77" s="9">
        <f t="shared" si="90"/>
        <v>23</v>
      </c>
      <c r="BL77" s="9">
        <f t="shared" si="90"/>
        <v>24</v>
      </c>
      <c r="BM77" s="9">
        <f t="shared" si="90"/>
        <v>24</v>
      </c>
      <c r="BN77" s="9">
        <f t="shared" si="90"/>
        <v>25</v>
      </c>
      <c r="BO77" s="9">
        <f t="shared" si="90"/>
        <v>26</v>
      </c>
    </row>
    <row r="78" spans="2:67" x14ac:dyDescent="0.25">
      <c r="B78" s="292" t="s">
        <v>293</v>
      </c>
      <c r="D78" s="7">
        <f>IF(VLOOKUP($B$52&amp;$B78,[20]Ibadan!$E:$AE,COLUMN(D$1)-2,FALSE)="NULL",0,VLOOKUP($B$52&amp;$B78,[20]Ibadan!$E:$AE,COLUMN(D$1)-2,FALSE))</f>
        <v>2769</v>
      </c>
      <c r="E78" s="7">
        <f>IF(VLOOKUP($B$52&amp;$B78,[20]Ibadan!$E:$AE,COLUMN(E$1)-2,FALSE)="NULL",0,VLOOKUP($B$52&amp;$B78,[20]Ibadan!$E:$AE,COLUMN(E$1)-2,FALSE))</f>
        <v>2516</v>
      </c>
      <c r="F78" s="7">
        <f>IF(VLOOKUP($B$52&amp;$B78,[20]Ibadan!$E:$AE,COLUMN(F$1)-2,FALSE)="NULL",0,VLOOKUP($B$52&amp;$B78,[20]Ibadan!$E:$AE,COLUMN(F$1)-2,FALSE))</f>
        <v>3227</v>
      </c>
      <c r="G78" s="7">
        <f>IF(VLOOKUP($B$52&amp;$B78,[20]Ibadan!$E:$AE,COLUMN(G$1)-2,FALSE)="NULL",0,VLOOKUP($B$52&amp;$B78,[20]Ibadan!$E:$AE,COLUMN(G$1)-2,FALSE))</f>
        <v>2939</v>
      </c>
      <c r="H78" s="7">
        <f>IF(VLOOKUP($B$52&amp;$B78,[20]Ibadan!$E:$AE,COLUMN(H$1)-2,FALSE)="NULL",0,VLOOKUP($B$52&amp;$B78,[20]Ibadan!$E:$AE,COLUMN(H$1)-2,FALSE))</f>
        <v>3215</v>
      </c>
      <c r="I78" s="7">
        <f>IF(VLOOKUP($B$52&amp;$B78,[20]Ibadan!$E:$AE,COLUMN(I$1)-2,FALSE)="NULL",0,VLOOKUP($B$52&amp;$B78,[20]Ibadan!$E:$AE,COLUMN(I$1)-2,FALSE))</f>
        <v>3405</v>
      </c>
      <c r="J78" s="7">
        <f>IF(VLOOKUP($B$52&amp;$B78,[20]Ibadan!$E:$AE,COLUMN(J$1)-2,FALSE)="NULL",0,VLOOKUP($B$52&amp;$B78,[20]Ibadan!$E:$AE,COLUMN(J$1)-2,FALSE))</f>
        <v>3910</v>
      </c>
      <c r="K78" s="7">
        <f>IF(VLOOKUP($B$52&amp;$B78,[20]Ibadan!$E:$AE,COLUMN(K$1)-2,FALSE)="NULL",0,VLOOKUP($B$52&amp;$B78,[20]Ibadan!$E:$AE,COLUMN(K$1)-2,FALSE))</f>
        <v>4358</v>
      </c>
      <c r="L78" s="7">
        <f>IF(VLOOKUP($B$52&amp;$B78,[20]Ibadan!$E:$AE,COLUMN(L$1)-2,FALSE)="NULL",0,VLOOKUP($B$52&amp;$B78,[20]Ibadan!$E:$AE,COLUMN(L$1)-2,FALSE))</f>
        <v>4705</v>
      </c>
      <c r="M78" s="7">
        <f>IF(VLOOKUP($B$52&amp;$B78,[20]Ibadan!$E:$AE,COLUMN(M$1)-2,FALSE)="NULL",0,VLOOKUP($B$52&amp;$B78,[20]Ibadan!$E:$AE,COLUMN(M$1)-2,FALSE))</f>
        <v>5357</v>
      </c>
      <c r="N78" s="7">
        <f>IF(VLOOKUP($B$52&amp;$B78,[20]Ibadan!$E:$AE,COLUMN(N$1)-2,FALSE)="NULL",0,VLOOKUP($B$52&amp;$B78,[20]Ibadan!$E:$AE,COLUMN(N$1)-2,FALSE))</f>
        <v>4612</v>
      </c>
      <c r="O78" s="7">
        <f>IF(VLOOKUP($B$52&amp;$B78,[20]Ibadan!$E:$AE,COLUMN(O$1)-2,FALSE)="NULL",0,VLOOKUP($B$52&amp;$B78,[20]Ibadan!$E:$AE,COLUMN(O$1)-2,FALSE))</f>
        <v>7077</v>
      </c>
      <c r="P78" s="7">
        <f>IF(VLOOKUP($B$52&amp;$B78,[20]Ibadan!$E:$AE,COLUMN(P$1)-2,FALSE)="NULL",0,VLOOKUP($B$52&amp;$B78,[20]Ibadan!$E:$AE,COLUMN(P$1)-2,FALSE))</f>
        <v>5257</v>
      </c>
      <c r="Q78" s="7">
        <f>IF(VLOOKUP($B$52&amp;$B78,[20]Ibadan!$E:$AE,COLUMN(Q$1)-2,FALSE)="NULL",0,VLOOKUP($B$52&amp;$B78,[20]Ibadan!$E:$AE,COLUMN(Q$1)-2,FALSE))</f>
        <v>5439</v>
      </c>
      <c r="R78" s="7">
        <f>IF(VLOOKUP($B$52&amp;$B78,[20]Ibadan!$E:$AE,COLUMN(R$1)-2,FALSE)="NULL",0,VLOOKUP($B$52&amp;$B78,[20]Ibadan!$E:$AE,COLUMN(R$1)-2,FALSE))</f>
        <v>4870</v>
      </c>
      <c r="S78" s="7">
        <f>IF(VLOOKUP($B$52&amp;$B78,[20]Ibadan!$E:$AE,COLUMN(S$1)-2,FALSE)="NULL",0,VLOOKUP($B$52&amp;$B78,[20]Ibadan!$E:$AE,COLUMN(S$1)-2,FALSE))</f>
        <v>4516</v>
      </c>
      <c r="T78" s="7">
        <f>IF(VLOOKUP($B$52&amp;$B78,[20]Ibadan!$E:$AE,COLUMN(T$1)-2,FALSE)="NULL",0,VLOOKUP($B$52&amp;$B78,[20]Ibadan!$E:$AE,COLUMN(T$1)-2,FALSE))</f>
        <v>4997</v>
      </c>
      <c r="U78" s="7">
        <f>IF(VLOOKUP($B$52&amp;$B78,[20]Ibadan!$E:$AE,COLUMN(U$1)-2,FALSE)="NULL",0,VLOOKUP($B$52&amp;$B78,[20]Ibadan!$E:$AE,COLUMN(U$1)-2,FALSE))</f>
        <v>7692</v>
      </c>
      <c r="V78" s="7">
        <f>IF(VLOOKUP($B$52&amp;$B78,[20]Ibadan!$E:$AE,COLUMN(V$1)-2,FALSE)="NULL",0,VLOOKUP($B$52&amp;$B78,[20]Ibadan!$E:$AE,COLUMN(V$1)-2,FALSE))</f>
        <v>5662</v>
      </c>
      <c r="W78" s="7">
        <f>IF(VLOOKUP($B$52&amp;$B78,[20]Ibadan!$E:$AE,COLUMN(W$1)-2,FALSE)="NULL",0,VLOOKUP($B$52&amp;$B78,[20]Ibadan!$E:$AE,COLUMN(W$1)-2,FALSE))</f>
        <v>5675</v>
      </c>
      <c r="X78" s="7">
        <f>IF(VLOOKUP($B$52&amp;$B78,[20]Ibadan!$E:$AE,COLUMN(X$1)-2,FALSE)="NULL",0,VLOOKUP($B$52&amp;$B78,[20]Ibadan!$E:$AE,COLUMN(X$1)-2,FALSE))</f>
        <v>4834</v>
      </c>
      <c r="Y78" s="7">
        <f>IF(VLOOKUP($B$52&amp;$B78,[20]Ibadan!$E:$AE,COLUMN(Y$1)-2,FALSE)="NULL",0,VLOOKUP($B$52&amp;$B78,[20]Ibadan!$E:$AE,COLUMN(Y$1)-2,FALSE))</f>
        <v>4805</v>
      </c>
      <c r="Z78" s="7">
        <f>IF(VLOOKUP($B$52&amp;$B78,[20]Ibadan!$E:$AE,COLUMN(Z$1)-2,FALSE)="NULL",0,VLOOKUP($B$52&amp;$B78,[20]Ibadan!$E:$AE,COLUMN(Z$1)-2,FALSE))</f>
        <v>4564</v>
      </c>
      <c r="AA78" s="7">
        <f>IF(VLOOKUP($B$52&amp;$B78,[20]Ibadan!$E:$AE,COLUMN(AA$1)-2,FALSE)="NULL",0,VLOOKUP($B$52&amp;$B78,[20]Ibadan!$E:$AE,COLUMN(AA$1)-2,FALSE))</f>
        <v>6595</v>
      </c>
      <c r="AB78" s="7">
        <f>IF(VLOOKUP($B$52&amp;$B78,[20]Ibadan!$E:$AE,COLUMN(AB$1)-2,FALSE)="NULL",0,VLOOKUP($B$52&amp;$B78,[20]Ibadan!$E:$AE,COLUMN(AB$1)-2,FALSE))</f>
        <v>4838</v>
      </c>
      <c r="AC78" s="7">
        <f>IF(VLOOKUP($B$52&amp;$B78,[20]Ibadan!$E:$AE,COLUMN(AC$1)-2,FALSE)="NULL",0,VLOOKUP($B$52&amp;$B78,[20]Ibadan!$E:$AE,COLUMN(AC$1)-2,FALSE))</f>
        <v>4062</v>
      </c>
      <c r="AF78" s="7">
        <f t="shared" si="88"/>
        <v>4838</v>
      </c>
      <c r="AG78" s="7">
        <f t="shared" si="88"/>
        <v>4062</v>
      </c>
      <c r="AH78" s="7">
        <f>VLOOKUP($A$3&amp;$B$52&amp;$B78,'[14]Paga All'!$G$1:$J$3000,4,FALSE)</f>
        <v>6321</v>
      </c>
      <c r="AI78" s="7">
        <f>VLOOKUP($A$3&amp;$B$68&amp;$B78,'[15]Paga all'!$F:$G,2,FALSE)</f>
        <v>4406</v>
      </c>
      <c r="AJ78" s="7">
        <f>VLOOKUP($A$3&amp;$B$52&amp;$B78,'[16]Paga all'!$F$2:$G$1470,2,FALSE)</f>
        <v>3016</v>
      </c>
      <c r="AK78" s="9">
        <f t="shared" ref="AK78:BO78" si="91">ROUND(AK76*AK72,)</f>
        <v>7605</v>
      </c>
      <c r="AL78" s="9">
        <f t="shared" si="91"/>
        <v>8750</v>
      </c>
      <c r="AM78" s="9">
        <f t="shared" si="91"/>
        <v>9000</v>
      </c>
      <c r="AN78" s="9">
        <f t="shared" si="91"/>
        <v>9300</v>
      </c>
      <c r="AO78" s="9">
        <f t="shared" si="91"/>
        <v>9650</v>
      </c>
      <c r="AP78" s="9">
        <f t="shared" si="91"/>
        <v>9950</v>
      </c>
      <c r="AQ78" s="9">
        <f t="shared" si="91"/>
        <v>10300</v>
      </c>
      <c r="AR78" s="9">
        <f t="shared" si="91"/>
        <v>10650</v>
      </c>
      <c r="AS78" s="9">
        <f t="shared" si="91"/>
        <v>10950</v>
      </c>
      <c r="AT78" s="9">
        <f t="shared" si="91"/>
        <v>11350</v>
      </c>
      <c r="AU78" s="9">
        <f t="shared" si="91"/>
        <v>11700</v>
      </c>
      <c r="AV78" s="9">
        <f t="shared" si="91"/>
        <v>12100</v>
      </c>
      <c r="AW78" s="9">
        <f t="shared" si="91"/>
        <v>12450</v>
      </c>
      <c r="AX78" s="9">
        <f t="shared" si="91"/>
        <v>12900</v>
      </c>
      <c r="AY78" s="9">
        <f t="shared" si="91"/>
        <v>13300</v>
      </c>
      <c r="AZ78" s="9">
        <f t="shared" si="91"/>
        <v>13750</v>
      </c>
      <c r="BA78" s="9">
        <f t="shared" si="91"/>
        <v>14200</v>
      </c>
      <c r="BB78" s="9">
        <f t="shared" si="91"/>
        <v>14700</v>
      </c>
      <c r="BC78" s="9">
        <f t="shared" si="91"/>
        <v>15150</v>
      </c>
      <c r="BD78" s="9">
        <f t="shared" si="91"/>
        <v>15700</v>
      </c>
      <c r="BE78" s="9">
        <f t="shared" si="91"/>
        <v>16200</v>
      </c>
      <c r="BF78" s="9">
        <f t="shared" si="91"/>
        <v>16750</v>
      </c>
      <c r="BG78" s="9">
        <f t="shared" si="91"/>
        <v>17300</v>
      </c>
      <c r="BH78" s="9">
        <f t="shared" si="91"/>
        <v>17850</v>
      </c>
      <c r="BI78" s="9">
        <f t="shared" si="91"/>
        <v>18450</v>
      </c>
      <c r="BJ78" s="9">
        <f t="shared" si="91"/>
        <v>19050</v>
      </c>
      <c r="BK78" s="9">
        <f t="shared" si="91"/>
        <v>19650</v>
      </c>
      <c r="BL78" s="9">
        <f t="shared" si="91"/>
        <v>20300</v>
      </c>
      <c r="BM78" s="9">
        <f t="shared" si="91"/>
        <v>21000</v>
      </c>
      <c r="BN78" s="9">
        <f t="shared" si="91"/>
        <v>21700</v>
      </c>
      <c r="BO78" s="9">
        <f t="shared" si="91"/>
        <v>22400</v>
      </c>
    </row>
    <row r="79" spans="2:67" x14ac:dyDescent="0.25">
      <c r="B79" s="292" t="s">
        <v>294</v>
      </c>
      <c r="D79" s="7">
        <f>IF(VLOOKUP($B$52&amp;$B79,[20]Ibadan!$E:$AE,COLUMN(D$1)-2,FALSE)="NULL",0,VLOOKUP($B$52&amp;$B79,[20]Ibadan!$E:$AE,COLUMN(D$1)-2,FALSE))</f>
        <v>7582122</v>
      </c>
      <c r="E79" s="7">
        <f>IF(VLOOKUP($B$52&amp;$B79,[20]Ibadan!$E:$AE,COLUMN(E$1)-2,FALSE)="NULL",0,VLOOKUP($B$52&amp;$B79,[20]Ibadan!$E:$AE,COLUMN(E$1)-2,FALSE))</f>
        <v>6663596</v>
      </c>
      <c r="F79" s="7">
        <f>IF(VLOOKUP($B$52&amp;$B79,[20]Ibadan!$E:$AE,COLUMN(F$1)-2,FALSE)="NULL",0,VLOOKUP($B$52&amp;$B79,[20]Ibadan!$E:$AE,COLUMN(F$1)-2,FALSE))</f>
        <v>8522803</v>
      </c>
      <c r="G79" s="7">
        <f>IF(VLOOKUP($B$52&amp;$B79,[20]Ibadan!$E:$AE,COLUMN(G$1)-2,FALSE)="NULL",0,VLOOKUP($B$52&amp;$B79,[20]Ibadan!$E:$AE,COLUMN(G$1)-2,FALSE))</f>
        <v>7465965</v>
      </c>
      <c r="H79" s="7">
        <f>IF(VLOOKUP($B$52&amp;$B79,[20]Ibadan!$E:$AE,COLUMN(H$1)-2,FALSE)="NULL",0,VLOOKUP($B$52&amp;$B79,[20]Ibadan!$E:$AE,COLUMN(H$1)-2,FALSE))</f>
        <v>7442663</v>
      </c>
      <c r="I79" s="7">
        <f>IF(VLOOKUP($B$52&amp;$B79,[20]Ibadan!$E:$AE,COLUMN(I$1)-2,FALSE)="NULL",0,VLOOKUP($B$52&amp;$B79,[20]Ibadan!$E:$AE,COLUMN(I$1)-2,FALSE))</f>
        <v>7800280</v>
      </c>
      <c r="J79" s="7">
        <f>IF(VLOOKUP($B$52&amp;$B79,[20]Ibadan!$E:$AE,COLUMN(J$1)-2,FALSE)="NULL",0,VLOOKUP($B$52&amp;$B79,[20]Ibadan!$E:$AE,COLUMN(J$1)-2,FALSE))</f>
        <v>8662572</v>
      </c>
      <c r="K79" s="7">
        <f>IF(VLOOKUP($B$52&amp;$B79,[20]Ibadan!$E:$AE,COLUMN(K$1)-2,FALSE)="NULL",0,VLOOKUP($B$52&amp;$B79,[20]Ibadan!$E:$AE,COLUMN(K$1)-2,FALSE))</f>
        <v>10507998</v>
      </c>
      <c r="L79" s="7">
        <f>IF(VLOOKUP($B$52&amp;$B79,[20]Ibadan!$E:$AE,COLUMN(L$1)-2,FALSE)="NULL",0,VLOOKUP($B$52&amp;$B79,[20]Ibadan!$E:$AE,COLUMN(L$1)-2,FALSE))</f>
        <v>10125618</v>
      </c>
      <c r="M79" s="7">
        <f>IF(VLOOKUP($B$52&amp;$B79,[20]Ibadan!$E:$AE,COLUMN(M$1)-2,FALSE)="NULL",0,VLOOKUP($B$52&amp;$B79,[20]Ibadan!$E:$AE,COLUMN(M$1)-2,FALSE))</f>
        <v>12850232</v>
      </c>
      <c r="N79" s="7">
        <f>IF(VLOOKUP($B$52&amp;$B79,[20]Ibadan!$E:$AE,COLUMN(N$1)-2,FALSE)="NULL",0,VLOOKUP($B$52&amp;$B79,[20]Ibadan!$E:$AE,COLUMN(N$1)-2,FALSE))</f>
        <v>11040547</v>
      </c>
      <c r="O79" s="7">
        <f>IF(VLOOKUP($B$52&amp;$B79,[20]Ibadan!$E:$AE,COLUMN(O$1)-2,FALSE)="NULL",0,VLOOKUP($B$52&amp;$B79,[20]Ibadan!$E:$AE,COLUMN(O$1)-2,FALSE))</f>
        <v>17606168</v>
      </c>
      <c r="P79" s="7">
        <f>IF(VLOOKUP($B$52&amp;$B79,[20]Ibadan!$E:$AE,COLUMN(P$1)-2,FALSE)="NULL",0,VLOOKUP($B$52&amp;$B79,[20]Ibadan!$E:$AE,COLUMN(P$1)-2,FALSE))</f>
        <v>12265959</v>
      </c>
      <c r="Q79" s="7">
        <f>IF(VLOOKUP($B$52&amp;$B79,[20]Ibadan!$E:$AE,COLUMN(Q$1)-2,FALSE)="NULL",0,VLOOKUP($B$52&amp;$B79,[20]Ibadan!$E:$AE,COLUMN(Q$1)-2,FALSE))</f>
        <v>13066379</v>
      </c>
      <c r="R79" s="7">
        <f>IF(VLOOKUP($B$52&amp;$B79,[20]Ibadan!$E:$AE,COLUMN(R$1)-2,FALSE)="NULL",0,VLOOKUP($B$52&amp;$B79,[20]Ibadan!$E:$AE,COLUMN(R$1)-2,FALSE))</f>
        <v>12725572</v>
      </c>
      <c r="S79" s="7">
        <f>IF(VLOOKUP($B$52&amp;$B79,[20]Ibadan!$E:$AE,COLUMN(S$1)-2,FALSE)="NULL",0,VLOOKUP($B$52&amp;$B79,[20]Ibadan!$E:$AE,COLUMN(S$1)-2,FALSE))</f>
        <v>11916881</v>
      </c>
      <c r="T79" s="7">
        <f>IF(VLOOKUP($B$52&amp;$B79,[20]Ibadan!$E:$AE,COLUMN(T$1)-2,FALSE)="NULL",0,VLOOKUP($B$52&amp;$B79,[20]Ibadan!$E:$AE,COLUMN(T$1)-2,FALSE))</f>
        <v>11437445</v>
      </c>
      <c r="U79" s="7">
        <f>IF(VLOOKUP($B$52&amp;$B79,[20]Ibadan!$E:$AE,COLUMN(U$1)-2,FALSE)="NULL",0,VLOOKUP($B$52&amp;$B79,[20]Ibadan!$E:$AE,COLUMN(U$1)-2,FALSE))</f>
        <v>16968910</v>
      </c>
      <c r="V79" s="7">
        <f>IF(VLOOKUP($B$52&amp;$B79,[20]Ibadan!$E:$AE,COLUMN(V$1)-2,FALSE)="NULL",0,VLOOKUP($B$52&amp;$B79,[20]Ibadan!$E:$AE,COLUMN(V$1)-2,FALSE))</f>
        <v>12381971</v>
      </c>
      <c r="W79" s="7">
        <f>IF(VLOOKUP($B$52&amp;$B79,[20]Ibadan!$E:$AE,COLUMN(W$1)-2,FALSE)="NULL",0,VLOOKUP($B$52&amp;$B79,[20]Ibadan!$E:$AE,COLUMN(W$1)-2,FALSE))</f>
        <v>13969907</v>
      </c>
      <c r="X79" s="7">
        <f>IF(VLOOKUP($B$52&amp;$B79,[20]Ibadan!$E:$AE,COLUMN(X$1)-2,FALSE)="NULL",0,VLOOKUP($B$52&amp;$B79,[20]Ibadan!$E:$AE,COLUMN(X$1)-2,FALSE))</f>
        <v>13265822</v>
      </c>
      <c r="Y79" s="7">
        <f>IF(VLOOKUP($B$52&amp;$B79,[20]Ibadan!$E:$AE,COLUMN(Y$1)-2,FALSE)="NULL",0,VLOOKUP($B$52&amp;$B79,[20]Ibadan!$E:$AE,COLUMN(Y$1)-2,FALSE))</f>
        <v>12753782</v>
      </c>
      <c r="Z79" s="7">
        <f>IF(VLOOKUP($B$52&amp;$B79,[20]Ibadan!$E:$AE,COLUMN(Z$1)-2,FALSE)="NULL",0,VLOOKUP($B$52&amp;$B79,[20]Ibadan!$E:$AE,COLUMN(Z$1)-2,FALSE))</f>
        <v>12220988</v>
      </c>
      <c r="AA79" s="7">
        <f>IF(VLOOKUP($B$52&amp;$B79,[20]Ibadan!$E:$AE,COLUMN(AA$1)-2,FALSE)="NULL",0,VLOOKUP($B$52&amp;$B79,[20]Ibadan!$E:$AE,COLUMN(AA$1)-2,FALSE))</f>
        <v>16612013</v>
      </c>
      <c r="AB79" s="7">
        <f>IF(VLOOKUP($B$52&amp;$B79,[20]Ibadan!$E:$AE,COLUMN(AB$1)-2,FALSE)="NULL",0,VLOOKUP($B$52&amp;$B79,[20]Ibadan!$E:$AE,COLUMN(AB$1)-2,FALSE))</f>
        <v>12041495</v>
      </c>
      <c r="AC79" s="7">
        <f>IF(VLOOKUP($B$52&amp;$B79,[20]Ibadan!$E:$AE,COLUMN(AC$1)-2,FALSE)="NULL",0,VLOOKUP($B$52&amp;$B79,[20]Ibadan!$E:$AE,COLUMN(AC$1)-2,FALSE))</f>
        <v>9985089</v>
      </c>
      <c r="AF79" s="7">
        <f t="shared" si="88"/>
        <v>12041495</v>
      </c>
      <c r="AG79" s="7">
        <f t="shared" si="88"/>
        <v>9985089</v>
      </c>
      <c r="AH79" s="7">
        <f>VLOOKUP($A$3&amp;$B$52&amp;$B79,'[14]Paga All'!$G$1:$J$3000,4,FALSE)</f>
        <v>14895339</v>
      </c>
      <c r="AI79" s="7">
        <f>VLOOKUP($A$3&amp;$B$68&amp;$B79,'[15]Paga all'!$F:$G,2,FALSE)</f>
        <v>12336225</v>
      </c>
      <c r="AJ79" s="7">
        <f>VLOOKUP($A$3&amp;$B$52&amp;$B79,'[16]Paga all'!$F$2:$G$1470,2,FALSE)</f>
        <v>8176670</v>
      </c>
      <c r="AK79" s="9">
        <f t="shared" ref="AK79:BO79" si="92">AK78*$AD80</f>
        <v>19131772.012550261</v>
      </c>
      <c r="AL79" s="9">
        <f t="shared" si="92"/>
        <v>22012229.468746193</v>
      </c>
      <c r="AM79" s="9">
        <f t="shared" si="92"/>
        <v>22641150.310710371</v>
      </c>
      <c r="AN79" s="9">
        <f t="shared" si="92"/>
        <v>23395855.321067382</v>
      </c>
      <c r="AO79" s="9">
        <f t="shared" si="92"/>
        <v>24276344.49981723</v>
      </c>
      <c r="AP79" s="9">
        <f t="shared" si="92"/>
        <v>25031049.510174241</v>
      </c>
      <c r="AQ79" s="9">
        <f t="shared" si="92"/>
        <v>25911538.688924089</v>
      </c>
      <c r="AR79" s="9">
        <f t="shared" si="92"/>
        <v>26792027.867673937</v>
      </c>
      <c r="AS79" s="9">
        <f t="shared" si="92"/>
        <v>27546732.878030948</v>
      </c>
      <c r="AT79" s="9">
        <f t="shared" si="92"/>
        <v>28553006.225173634</v>
      </c>
      <c r="AU79" s="9">
        <f t="shared" si="92"/>
        <v>29433495.403923482</v>
      </c>
      <c r="AV79" s="9">
        <f t="shared" si="92"/>
        <v>30439768.751066163</v>
      </c>
      <c r="AW79" s="9">
        <f t="shared" si="92"/>
        <v>31320257.929816011</v>
      </c>
      <c r="AX79" s="9">
        <f t="shared" si="92"/>
        <v>32452315.44535153</v>
      </c>
      <c r="AY79" s="9">
        <f t="shared" si="92"/>
        <v>33458588.792494211</v>
      </c>
      <c r="AZ79" s="9">
        <f t="shared" si="92"/>
        <v>34590646.308029734</v>
      </c>
      <c r="BA79" s="9">
        <f t="shared" si="92"/>
        <v>35722703.823565252</v>
      </c>
      <c r="BB79" s="9">
        <f t="shared" si="92"/>
        <v>36980545.5074936</v>
      </c>
      <c r="BC79" s="9">
        <f t="shared" si="92"/>
        <v>38112603.023029119</v>
      </c>
      <c r="BD79" s="9">
        <f t="shared" si="92"/>
        <v>39496228.875350311</v>
      </c>
      <c r="BE79" s="9">
        <f t="shared" si="92"/>
        <v>40754070.559278667</v>
      </c>
      <c r="BF79" s="9">
        <f t="shared" si="92"/>
        <v>42137696.411599852</v>
      </c>
      <c r="BG79" s="9">
        <f t="shared" si="92"/>
        <v>43521322.263921045</v>
      </c>
      <c r="BH79" s="9">
        <f t="shared" si="92"/>
        <v>44904948.11624223</v>
      </c>
      <c r="BI79" s="9">
        <f t="shared" si="92"/>
        <v>46414358.13695626</v>
      </c>
      <c r="BJ79" s="9">
        <f t="shared" si="92"/>
        <v>47923768.157670282</v>
      </c>
      <c r="BK79" s="9">
        <f t="shared" si="92"/>
        <v>49433178.178384304</v>
      </c>
      <c r="BL79" s="9">
        <f t="shared" si="92"/>
        <v>51068372.367491163</v>
      </c>
      <c r="BM79" s="9">
        <f t="shared" si="92"/>
        <v>52829350.72499086</v>
      </c>
      <c r="BN79" s="9">
        <f t="shared" si="92"/>
        <v>54590329.082490556</v>
      </c>
      <c r="BO79" s="9">
        <f t="shared" si="92"/>
        <v>56351307.439990252</v>
      </c>
    </row>
    <row r="80" spans="2:67" x14ac:dyDescent="0.25">
      <c r="B80" s="292" t="s">
        <v>199</v>
      </c>
      <c r="D80" s="7">
        <f>IF(VLOOKUP($B$52&amp;$B80,[20]Ibadan!$E:$AE,COLUMN(D$1)-2,FALSE)="NULL",0,VLOOKUP($B$52&amp;$B80,[20]Ibadan!$E:$AE,COLUMN(D$1)-2,FALSE))</f>
        <v>2738.22</v>
      </c>
      <c r="E80" s="7">
        <f>IF(VLOOKUP($B$52&amp;$B80,[20]Ibadan!$E:$AE,COLUMN(E$1)-2,FALSE)="NULL",0,VLOOKUP($B$52&amp;$B80,[20]Ibadan!$E:$AE,COLUMN(E$1)-2,FALSE))</f>
        <v>2648.49</v>
      </c>
      <c r="F80" s="7">
        <f>IF(VLOOKUP($B$52&amp;$B80,[20]Ibadan!$E:$AE,COLUMN(F$1)-2,FALSE)="NULL",0,VLOOKUP($B$52&amp;$B80,[20]Ibadan!$E:$AE,COLUMN(F$1)-2,FALSE))</f>
        <v>2641.09</v>
      </c>
      <c r="G80" s="7">
        <f>IF(VLOOKUP($B$52&amp;$B80,[20]Ibadan!$E:$AE,COLUMN(G$1)-2,FALSE)="NULL",0,VLOOKUP($B$52&amp;$B80,[20]Ibadan!$E:$AE,COLUMN(G$1)-2,FALSE))</f>
        <v>2540.31</v>
      </c>
      <c r="H80" s="7">
        <f>IF(VLOOKUP($B$52&amp;$B80,[20]Ibadan!$E:$AE,COLUMN(H$1)-2,FALSE)="NULL",0,VLOOKUP($B$52&amp;$B80,[20]Ibadan!$E:$AE,COLUMN(H$1)-2,FALSE))</f>
        <v>2314.98</v>
      </c>
      <c r="I80" s="7">
        <f>IF(VLOOKUP($B$52&amp;$B80,[20]Ibadan!$E:$AE,COLUMN(I$1)-2,FALSE)="NULL",0,VLOOKUP($B$52&amp;$B80,[20]Ibadan!$E:$AE,COLUMN(I$1)-2,FALSE))</f>
        <v>2290.83</v>
      </c>
      <c r="J80" s="7">
        <f>IF(VLOOKUP($B$52&amp;$B80,[20]Ibadan!$E:$AE,COLUMN(J$1)-2,FALSE)="NULL",0,VLOOKUP($B$52&amp;$B80,[20]Ibadan!$E:$AE,COLUMN(J$1)-2,FALSE))</f>
        <v>2215.4899999999998</v>
      </c>
      <c r="K80" s="7">
        <f>IF(VLOOKUP($B$52&amp;$B80,[20]Ibadan!$E:$AE,COLUMN(K$1)-2,FALSE)="NULL",0,VLOOKUP($B$52&amp;$B80,[20]Ibadan!$E:$AE,COLUMN(K$1)-2,FALSE))</f>
        <v>2411.1999999999998</v>
      </c>
      <c r="L80" s="7">
        <f>IF(VLOOKUP($B$52&amp;$B80,[20]Ibadan!$E:$AE,COLUMN(L$1)-2,FALSE)="NULL",0,VLOOKUP($B$52&amp;$B80,[20]Ibadan!$E:$AE,COLUMN(L$1)-2,FALSE))</f>
        <v>2152.1</v>
      </c>
      <c r="M80" s="7">
        <f>IF(VLOOKUP($B$52&amp;$B80,[20]Ibadan!$E:$AE,COLUMN(M$1)-2,FALSE)="NULL",0,VLOOKUP($B$52&amp;$B80,[20]Ibadan!$E:$AE,COLUMN(M$1)-2,FALSE))</f>
        <v>2398.77</v>
      </c>
      <c r="N80" s="7">
        <f>IF(VLOOKUP($B$52&amp;$B80,[20]Ibadan!$E:$AE,COLUMN(N$1)-2,FALSE)="NULL",0,VLOOKUP($B$52&amp;$B80,[20]Ibadan!$E:$AE,COLUMN(N$1)-2,FALSE))</f>
        <v>2393.87</v>
      </c>
      <c r="O80" s="7">
        <f>IF(VLOOKUP($B$52&amp;$B80,[20]Ibadan!$E:$AE,COLUMN(O$1)-2,FALSE)="NULL",0,VLOOKUP($B$52&amp;$B80,[20]Ibadan!$E:$AE,COLUMN(O$1)-2,FALSE))</f>
        <v>2487.8000000000002</v>
      </c>
      <c r="P80" s="7">
        <f>IF(VLOOKUP($B$52&amp;$B80,[20]Ibadan!$E:$AE,COLUMN(P$1)-2,FALSE)="NULL",0,VLOOKUP($B$52&amp;$B80,[20]Ibadan!$E:$AE,COLUMN(P$1)-2,FALSE))</f>
        <v>2333.2600000000002</v>
      </c>
      <c r="Q80" s="7">
        <f>IF(VLOOKUP($B$52&amp;$B80,[20]Ibadan!$E:$AE,COLUMN(Q$1)-2,FALSE)="NULL",0,VLOOKUP($B$52&amp;$B80,[20]Ibadan!$E:$AE,COLUMN(Q$1)-2,FALSE))</f>
        <v>2402.35</v>
      </c>
      <c r="R80" s="7">
        <f>IF(VLOOKUP($B$52&amp;$B80,[20]Ibadan!$E:$AE,COLUMN(R$1)-2,FALSE)="NULL",0,VLOOKUP($B$52&amp;$B80,[20]Ibadan!$E:$AE,COLUMN(R$1)-2,FALSE))</f>
        <v>2613.0500000000002</v>
      </c>
      <c r="S80" s="7">
        <f>IF(VLOOKUP($B$52&amp;$B80,[20]Ibadan!$E:$AE,COLUMN(S$1)-2,FALSE)="NULL",0,VLOOKUP($B$52&amp;$B80,[20]Ibadan!$E:$AE,COLUMN(S$1)-2,FALSE))</f>
        <v>2638.81</v>
      </c>
      <c r="T80" s="7">
        <f>IF(VLOOKUP($B$52&amp;$B80,[20]Ibadan!$E:$AE,COLUMN(T$1)-2,FALSE)="NULL",0,VLOOKUP($B$52&amp;$B80,[20]Ibadan!$E:$AE,COLUMN(T$1)-2,FALSE))</f>
        <v>2288.86</v>
      </c>
      <c r="U80" s="7">
        <f>IF(VLOOKUP($B$52&amp;$B80,[20]Ibadan!$E:$AE,COLUMN(U$1)-2,FALSE)="NULL",0,VLOOKUP($B$52&amp;$B80,[20]Ibadan!$E:$AE,COLUMN(U$1)-2,FALSE))</f>
        <v>2206.0500000000002</v>
      </c>
      <c r="V80" s="7">
        <f>IF(VLOOKUP($B$52&amp;$B80,[20]Ibadan!$E:$AE,COLUMN(V$1)-2,FALSE)="NULL",0,VLOOKUP($B$52&amp;$B80,[20]Ibadan!$E:$AE,COLUMN(V$1)-2,FALSE))</f>
        <v>2186.85</v>
      </c>
      <c r="W80" s="7">
        <f>IF(VLOOKUP($B$52&amp;$B80,[20]Ibadan!$E:$AE,COLUMN(W$1)-2,FALSE)="NULL",0,VLOOKUP($B$52&amp;$B80,[20]Ibadan!$E:$AE,COLUMN(W$1)-2,FALSE))</f>
        <v>2461.66</v>
      </c>
      <c r="X80" s="7">
        <f>IF(VLOOKUP($B$52&amp;$B80,[20]Ibadan!$E:$AE,COLUMN(X$1)-2,FALSE)="NULL",0,VLOOKUP($B$52&amp;$B80,[20]Ibadan!$E:$AE,COLUMN(X$1)-2,FALSE))</f>
        <v>2744.27</v>
      </c>
      <c r="Y80" s="7">
        <f>IF(VLOOKUP($B$52&amp;$B80,[20]Ibadan!$E:$AE,COLUMN(Y$1)-2,FALSE)="NULL",0,VLOOKUP($B$52&amp;$B80,[20]Ibadan!$E:$AE,COLUMN(Y$1)-2,FALSE))</f>
        <v>2654.27</v>
      </c>
      <c r="Z80" s="7">
        <f>IF(VLOOKUP($B$52&amp;$B80,[20]Ibadan!$E:$AE,COLUMN(Z$1)-2,FALSE)="NULL",0,VLOOKUP($B$52&amp;$B80,[20]Ibadan!$E:$AE,COLUMN(Z$1)-2,FALSE))</f>
        <v>2677.69</v>
      </c>
      <c r="AA80" s="7">
        <f>IF(VLOOKUP($B$52&amp;$B80,[20]Ibadan!$E:$AE,COLUMN(AA$1)-2,FALSE)="NULL",0,VLOOKUP($B$52&amp;$B80,[20]Ibadan!$E:$AE,COLUMN(AA$1)-2,FALSE))</f>
        <v>2518.88</v>
      </c>
      <c r="AB80" s="7">
        <f>IF(VLOOKUP($B$52&amp;$B80,[20]Ibadan!$E:$AE,COLUMN(AB$1)-2,FALSE)="NULL",0,VLOOKUP($B$52&amp;$B80,[20]Ibadan!$E:$AE,COLUMN(AB$1)-2,FALSE))</f>
        <v>2488.94</v>
      </c>
      <c r="AC80" s="7">
        <f>IF(VLOOKUP($B$52&amp;$B80,[20]Ibadan!$E:$AE,COLUMN(AC$1)-2,FALSE)="NULL",0,VLOOKUP($B$52&amp;$B80,[20]Ibadan!$E:$AE,COLUMN(AC$1)-2,FALSE))</f>
        <v>2458.17</v>
      </c>
      <c r="AD80" s="264">
        <f>SUM(V79:AC79)/SUM(V78:AC78)</f>
        <v>2515.6833678567077</v>
      </c>
      <c r="AF80" s="7">
        <f>AF79/AF78</f>
        <v>2488.9406779661017</v>
      </c>
      <c r="AG80" s="7">
        <f>AG79/AG78</f>
        <v>2458.1706056129983</v>
      </c>
      <c r="AH80" s="7">
        <f>VLOOKUP($A$3&amp;$B$52&amp;$B80,'[14]Paga All'!$G$1:$J$3000,4,FALSE)</f>
        <v>2356.48</v>
      </c>
      <c r="AI80" s="7">
        <f>VLOOKUP($A$3&amp;$B$68&amp;$B80,'[15]Paga all'!$F:$G,2,FALSE)</f>
        <v>2799.87</v>
      </c>
      <c r="AJ80" s="7">
        <f>VLOOKUP($A$3&amp;$B$52&amp;$B80,'[16]Paga all'!$F$2:$G$1470,2,FALSE)</f>
        <v>2711.1</v>
      </c>
      <c r="AK80" s="9">
        <f t="shared" ref="AK80:BO80" si="93">AK79/AK78</f>
        <v>2515.6833678567077</v>
      </c>
      <c r="AL80" s="9">
        <f t="shared" si="93"/>
        <v>2515.6833678567077</v>
      </c>
      <c r="AM80" s="9">
        <f t="shared" si="93"/>
        <v>2515.6833678567077</v>
      </c>
      <c r="AN80" s="9">
        <f t="shared" si="93"/>
        <v>2515.6833678567077</v>
      </c>
      <c r="AO80" s="9">
        <f t="shared" si="93"/>
        <v>2515.6833678567077</v>
      </c>
      <c r="AP80" s="9">
        <f t="shared" si="93"/>
        <v>2515.6833678567077</v>
      </c>
      <c r="AQ80" s="9">
        <f t="shared" si="93"/>
        <v>2515.6833678567077</v>
      </c>
      <c r="AR80" s="9">
        <f t="shared" si="93"/>
        <v>2515.6833678567077</v>
      </c>
      <c r="AS80" s="9">
        <f t="shared" si="93"/>
        <v>2515.6833678567077</v>
      </c>
      <c r="AT80" s="9">
        <f t="shared" si="93"/>
        <v>2515.6833678567077</v>
      </c>
      <c r="AU80" s="9">
        <f t="shared" si="93"/>
        <v>2515.6833678567077</v>
      </c>
      <c r="AV80" s="9">
        <f t="shared" si="93"/>
        <v>2515.6833678567077</v>
      </c>
      <c r="AW80" s="9">
        <f t="shared" si="93"/>
        <v>2515.6833678567077</v>
      </c>
      <c r="AX80" s="9">
        <f t="shared" si="93"/>
        <v>2515.6833678567077</v>
      </c>
      <c r="AY80" s="9">
        <f t="shared" si="93"/>
        <v>2515.6833678567077</v>
      </c>
      <c r="AZ80" s="9">
        <f t="shared" si="93"/>
        <v>2515.6833678567077</v>
      </c>
      <c r="BA80" s="9">
        <f t="shared" si="93"/>
        <v>2515.6833678567077</v>
      </c>
      <c r="BB80" s="9">
        <f t="shared" si="93"/>
        <v>2515.6833678567077</v>
      </c>
      <c r="BC80" s="9">
        <f t="shared" si="93"/>
        <v>2515.6833678567077</v>
      </c>
      <c r="BD80" s="9">
        <f t="shared" si="93"/>
        <v>2515.6833678567077</v>
      </c>
      <c r="BE80" s="9">
        <f t="shared" si="93"/>
        <v>2515.6833678567077</v>
      </c>
      <c r="BF80" s="9">
        <f t="shared" si="93"/>
        <v>2515.6833678567077</v>
      </c>
      <c r="BG80" s="9">
        <f t="shared" si="93"/>
        <v>2515.6833678567077</v>
      </c>
      <c r="BH80" s="9">
        <f t="shared" si="93"/>
        <v>2515.6833678567077</v>
      </c>
      <c r="BI80" s="9">
        <f t="shared" si="93"/>
        <v>2515.6833678567077</v>
      </c>
      <c r="BJ80" s="9">
        <f t="shared" si="93"/>
        <v>2515.6833678567077</v>
      </c>
      <c r="BK80" s="9">
        <f t="shared" si="93"/>
        <v>2515.6833678567077</v>
      </c>
      <c r="BL80" s="9">
        <f t="shared" si="93"/>
        <v>2515.6833678567077</v>
      </c>
      <c r="BM80" s="9">
        <f t="shared" si="93"/>
        <v>2515.6833678567077</v>
      </c>
      <c r="BN80" s="9">
        <f t="shared" si="93"/>
        <v>2515.6833678567077</v>
      </c>
      <c r="BO80" s="9">
        <f t="shared" si="93"/>
        <v>2515.6833678567077</v>
      </c>
    </row>
    <row r="81" spans="2:67" x14ac:dyDescent="0.25">
      <c r="B81" s="292" t="s">
        <v>295</v>
      </c>
      <c r="D81" s="7">
        <f>IF(VLOOKUP($B$52&amp;$B81,[20]Ibadan!$E:$AE,COLUMN(D$1)-2,FALSE)="NULL",0,VLOOKUP($B$52&amp;$B81,[20]Ibadan!$E:$AE,COLUMN(D$1)-2,FALSE))</f>
        <v>227771.22</v>
      </c>
      <c r="E81" s="7">
        <f>IF(VLOOKUP($B$52&amp;$B81,[20]Ibadan!$E:$AE,COLUMN(E$1)-2,FALSE)="NULL",0,VLOOKUP($B$52&amp;$B81,[20]Ibadan!$E:$AE,COLUMN(E$1)-2,FALSE))</f>
        <v>203665.96000000002</v>
      </c>
      <c r="F81" s="7">
        <f>IF(VLOOKUP($B$52&amp;$B81,[20]Ibadan!$E:$AE,COLUMN(F$1)-2,FALSE)="NULL",0,VLOOKUP($B$52&amp;$B81,[20]Ibadan!$E:$AE,COLUMN(F$1)-2,FALSE))</f>
        <v>260628.03</v>
      </c>
      <c r="G81" s="7">
        <f>IF(VLOOKUP($B$52&amp;$B81,[20]Ibadan!$E:$AE,COLUMN(G$1)-2,FALSE)="NULL",0,VLOOKUP($B$52&amp;$B81,[20]Ibadan!$E:$AE,COLUMN(G$1)-2,FALSE))</f>
        <v>234009.65</v>
      </c>
      <c r="H81" s="7">
        <f>IF(VLOOKUP($B$52&amp;$B81,[20]Ibadan!$E:$AE,COLUMN(H$1)-2,FALSE)="NULL",0,VLOOKUP($B$52&amp;$B81,[20]Ibadan!$E:$AE,COLUMN(H$1)-2,FALSE))</f>
        <v>107870</v>
      </c>
      <c r="I81" s="7">
        <f>IF(VLOOKUP($B$52&amp;$B81,[20]Ibadan!$E:$AE,COLUMN(I$1)-2,FALSE)="NULL",0,VLOOKUP($B$52&amp;$B81,[20]Ibadan!$E:$AE,COLUMN(I$1)-2,FALSE))</f>
        <v>179340</v>
      </c>
      <c r="J81" s="7">
        <f>IF(VLOOKUP($B$52&amp;$B81,[20]Ibadan!$E:$AE,COLUMN(J$1)-2,FALSE)="NULL",0,VLOOKUP($B$52&amp;$B81,[20]Ibadan!$E:$AE,COLUMN(J$1)-2,FALSE))</f>
        <v>205930</v>
      </c>
      <c r="K81" s="7">
        <f>IF(VLOOKUP($B$52&amp;$B81,[20]Ibadan!$E:$AE,COLUMN(K$1)-2,FALSE)="NULL",0,VLOOKUP($B$52&amp;$B81,[20]Ibadan!$E:$AE,COLUMN(K$1)-2,FALSE))</f>
        <v>239730.7</v>
      </c>
      <c r="L81" s="7">
        <f>IF(VLOOKUP($B$52&amp;$B81,[20]Ibadan!$E:$AE,COLUMN(L$1)-2,FALSE)="NULL",0,VLOOKUP($B$52&amp;$B81,[20]Ibadan!$E:$AE,COLUMN(L$1)-2,FALSE))</f>
        <v>287666.18</v>
      </c>
      <c r="M81" s="7">
        <f>IF(VLOOKUP($B$52&amp;$B81,[20]Ibadan!$E:$AE,COLUMN(M$1)-2,FALSE)="NULL",0,VLOOKUP($B$52&amp;$B81,[20]Ibadan!$E:$AE,COLUMN(M$1)-2,FALSE))</f>
        <v>420632.32000000001</v>
      </c>
      <c r="N81" s="7">
        <f>IF(VLOOKUP($B$52&amp;$B81,[20]Ibadan!$E:$AE,COLUMN(N$1)-2,FALSE)="NULL",0,VLOOKUP($B$52&amp;$B81,[20]Ibadan!$E:$AE,COLUMN(N$1)-2,FALSE))</f>
        <v>362390.47</v>
      </c>
      <c r="O81" s="7">
        <f>IF(VLOOKUP($B$52&amp;$B81,[20]Ibadan!$E:$AE,COLUMN(O$1)-2,FALSE)="NULL",0,VLOOKUP($B$52&amp;$B81,[20]Ibadan!$E:$AE,COLUMN(O$1)-2,FALSE))</f>
        <v>548197.67999999993</v>
      </c>
      <c r="P81" s="7">
        <f>IF(VLOOKUP($B$52&amp;$B81,[20]Ibadan!$E:$AE,COLUMN(P$1)-2,FALSE)="NULL",0,VLOOKUP($B$52&amp;$B81,[20]Ibadan!$E:$AE,COLUMN(P$1)-2,FALSE))</f>
        <v>404359.58999999997</v>
      </c>
      <c r="Q81" s="7">
        <f>IF(VLOOKUP($B$52&amp;$B81,[20]Ibadan!$E:$AE,COLUMN(Q$1)-2,FALSE)="NULL",0,VLOOKUP($B$52&amp;$B81,[20]Ibadan!$E:$AE,COLUMN(Q$1)-2,FALSE))</f>
        <v>420925.79000000004</v>
      </c>
      <c r="R81" s="7">
        <f>IF(VLOOKUP($B$52&amp;$B81,[20]Ibadan!$E:$AE,COLUMN(R$1)-2,FALSE)="NULL",0,VLOOKUP($B$52&amp;$B81,[20]Ibadan!$E:$AE,COLUMN(R$1)-2,FALSE))</f>
        <v>383125.72</v>
      </c>
      <c r="S81" s="7">
        <f>IF(VLOOKUP($B$52&amp;$B81,[20]Ibadan!$E:$AE,COLUMN(S$1)-2,FALSE)="NULL",0,VLOOKUP($B$52&amp;$B81,[20]Ibadan!$E:$AE,COLUMN(S$1)-2,FALSE))</f>
        <v>356808.81</v>
      </c>
      <c r="T81" s="7">
        <f>IF(VLOOKUP($B$52&amp;$B81,[20]Ibadan!$E:$AE,COLUMN(T$1)-2,FALSE)="NULL",0,VLOOKUP($B$52&amp;$B81,[20]Ibadan!$E:$AE,COLUMN(T$1)-2,FALSE))</f>
        <v>365575.95</v>
      </c>
      <c r="U81" s="7">
        <f>IF(VLOOKUP($B$52&amp;$B81,[20]Ibadan!$E:$AE,COLUMN(U$1)-2,FALSE)="NULL",0,VLOOKUP($B$52&amp;$B81,[20]Ibadan!$E:$AE,COLUMN(U$1)-2,FALSE))</f>
        <v>550209.1</v>
      </c>
      <c r="V81" s="7">
        <f>IF(VLOOKUP($B$52&amp;$B81,[20]Ibadan!$E:$AE,COLUMN(V$1)-2,FALSE)="NULL",0,VLOOKUP($B$52&amp;$B81,[20]Ibadan!$E:$AE,COLUMN(V$1)-2,FALSE))</f>
        <v>405509.70999999996</v>
      </c>
      <c r="W81" s="7">
        <f>IF(VLOOKUP($B$52&amp;$B81,[20]Ibadan!$E:$AE,COLUMN(W$1)-2,FALSE)="NULL",0,VLOOKUP($B$52&amp;$B81,[20]Ibadan!$E:$AE,COLUMN(W$1)-2,FALSE))</f>
        <v>429709.07</v>
      </c>
      <c r="X81" s="7">
        <f>IF(VLOOKUP($B$52&amp;$B81,[20]Ibadan!$E:$AE,COLUMN(X$1)-2,FALSE)="NULL",0,VLOOKUP($B$52&amp;$B81,[20]Ibadan!$E:$AE,COLUMN(X$1)-2,FALSE))</f>
        <v>391033.22</v>
      </c>
      <c r="Y81" s="7">
        <f>IF(VLOOKUP($B$52&amp;$B81,[20]Ibadan!$E:$AE,COLUMN(Y$1)-2,FALSE)="NULL",0,VLOOKUP($B$52&amp;$B81,[20]Ibadan!$E:$AE,COLUMN(Y$1)-2,FALSE))</f>
        <v>384420.82</v>
      </c>
      <c r="Z81" s="7">
        <f>IF(VLOOKUP($B$52&amp;$B81,[20]Ibadan!$E:$AE,COLUMN(Z$1)-2,FALSE)="NULL",0,VLOOKUP($B$52&amp;$B81,[20]Ibadan!$E:$AE,COLUMN(Z$1)-2,FALSE))</f>
        <v>364900.88</v>
      </c>
      <c r="AA81" s="7">
        <f>IF(VLOOKUP($B$52&amp;$B81,[20]Ibadan!$E:$AE,COLUMN(AA$1)-2,FALSE)="NULL",0,VLOOKUP($B$52&amp;$B81,[20]Ibadan!$E:$AE,COLUMN(AA$1)-2,FALSE))</f>
        <v>511890.13</v>
      </c>
      <c r="AB81" s="7">
        <f>IF(VLOOKUP($B$52&amp;$B81,[20]Ibadan!$E:$AE,COLUMN(AB$1)-2,FALSE)="NULL",0,VLOOKUP($B$52&amp;$B81,[20]Ibadan!$E:$AE,COLUMN(AB$1)-2,FALSE))</f>
        <v>375336.45</v>
      </c>
      <c r="AC81" s="7">
        <f>IF(VLOOKUP($B$52&amp;$B81,[20]Ibadan!$E:$AE,COLUMN(AC$1)-2,FALSE)="NULL",0,VLOOKUP($B$52&amp;$B81,[20]Ibadan!$E:$AE,COLUMN(AC$1)-2,FALSE))</f>
        <v>311340.89</v>
      </c>
      <c r="AF81" s="7">
        <f>AB81</f>
        <v>375336.45</v>
      </c>
      <c r="AG81" s="7">
        <f>AC81</f>
        <v>311340.89</v>
      </c>
      <c r="AH81" s="7">
        <f>VLOOKUP($A$3&amp;$B$52&amp;$B81,'[14]Paga All'!$G$1:$J$3000,4,FALSE)+VLOOKUP($A$3&amp;$B$52&amp;$B82,'[14]Paga All'!$G$1:$J$3000,4,FALSE)</f>
        <v>468647.09</v>
      </c>
      <c r="AI81" s="7">
        <f>VLOOKUP($A$3&amp;$B$68&amp;$B81,'[15]Paga all'!$F:$G,2,FALSE)+VLOOKUP($A$3&amp;$B$68&amp;$B82,'[15]Paga all'!$F:$G,2,FALSE)</f>
        <v>347648.65</v>
      </c>
      <c r="AJ81" s="7">
        <f>VLOOKUP($A$3&amp;$B$52&amp;$B81,'[16]Paga all'!$F$2:$G$1470,2,FALSE)+VLOOKUP($A$3&amp;$B$52&amp;$B82,'[16]Paga all'!$F$2:$G$1470,2,FALSE)</f>
        <v>236180.7</v>
      </c>
      <c r="AK81" s="9">
        <f t="shared" ref="AK81:BO81" si="94">AK78*AK73</f>
        <v>588262.30285975395</v>
      </c>
      <c r="AL81" s="9">
        <f t="shared" si="94"/>
        <v>676830.39448032179</v>
      </c>
      <c r="AM81" s="9">
        <f t="shared" si="94"/>
        <v>696168.40575118805</v>
      </c>
      <c r="AN81" s="9">
        <f t="shared" si="94"/>
        <v>719374.01927622769</v>
      </c>
      <c r="AO81" s="9">
        <f t="shared" si="94"/>
        <v>746447.23505544057</v>
      </c>
      <c r="AP81" s="9">
        <f t="shared" si="94"/>
        <v>769652.8485804802</v>
      </c>
      <c r="AQ81" s="9">
        <f t="shared" si="94"/>
        <v>796726.06435969297</v>
      </c>
      <c r="AR81" s="9">
        <f t="shared" si="94"/>
        <v>823799.28013890586</v>
      </c>
      <c r="AS81" s="9">
        <f t="shared" si="94"/>
        <v>847004.89366394549</v>
      </c>
      <c r="AT81" s="9">
        <f t="shared" si="94"/>
        <v>877945.71169733163</v>
      </c>
      <c r="AU81" s="9">
        <f t="shared" si="94"/>
        <v>905018.92747654452</v>
      </c>
      <c r="AV81" s="9">
        <f t="shared" si="94"/>
        <v>935959.74550993065</v>
      </c>
      <c r="AW81" s="9">
        <f t="shared" si="94"/>
        <v>963032.96128914354</v>
      </c>
      <c r="AX81" s="9">
        <f t="shared" si="94"/>
        <v>997841.38157670293</v>
      </c>
      <c r="AY81" s="9">
        <f t="shared" si="94"/>
        <v>1028782.1996100891</v>
      </c>
      <c r="AZ81" s="9">
        <f t="shared" si="94"/>
        <v>1063590.6198976485</v>
      </c>
      <c r="BA81" s="9">
        <f t="shared" si="94"/>
        <v>1098399.040185208</v>
      </c>
      <c r="BB81" s="9">
        <f t="shared" si="94"/>
        <v>1137075.0627269405</v>
      </c>
      <c r="BC81" s="9">
        <f t="shared" si="94"/>
        <v>1171883.4830145</v>
      </c>
      <c r="BD81" s="9">
        <f t="shared" si="94"/>
        <v>1214427.1078104058</v>
      </c>
      <c r="BE81" s="9">
        <f t="shared" si="94"/>
        <v>1253103.1303521385</v>
      </c>
      <c r="BF81" s="9">
        <f t="shared" si="94"/>
        <v>1295646.7551480446</v>
      </c>
      <c r="BG81" s="9">
        <f t="shared" si="94"/>
        <v>1338190.3799439503</v>
      </c>
      <c r="BH81" s="9">
        <f t="shared" si="94"/>
        <v>1380734.0047398563</v>
      </c>
      <c r="BI81" s="9">
        <f t="shared" si="94"/>
        <v>1427145.2317899356</v>
      </c>
      <c r="BJ81" s="9">
        <f t="shared" si="94"/>
        <v>1473556.4588400146</v>
      </c>
      <c r="BK81" s="9">
        <f t="shared" si="94"/>
        <v>1519967.6858900939</v>
      </c>
      <c r="BL81" s="9">
        <f t="shared" si="94"/>
        <v>1570246.5151943464</v>
      </c>
      <c r="BM81" s="9">
        <f t="shared" si="94"/>
        <v>1624392.9467527722</v>
      </c>
      <c r="BN81" s="9">
        <f t="shared" si="94"/>
        <v>1678539.378311198</v>
      </c>
      <c r="BO81" s="9">
        <f t="shared" si="94"/>
        <v>1732685.8098696237</v>
      </c>
    </row>
    <row r="82" spans="2:67" x14ac:dyDescent="0.25">
      <c r="B82" s="292" t="s">
        <v>296</v>
      </c>
      <c r="D82" s="7">
        <f>IF(VLOOKUP($B$52&amp;$B82,[20]Ibadan!$E:$AE,COLUMN(D$1)-2,FALSE)="NULL",0,VLOOKUP($B$52&amp;$B82,[20]Ibadan!$E:$AE,COLUMN(D$1)-2,FALSE))</f>
        <v>96570</v>
      </c>
      <c r="E82" s="7">
        <f>IF(VLOOKUP($B$52&amp;$B82,[20]Ibadan!$E:$AE,COLUMN(E$1)-2,FALSE)="NULL",0,VLOOKUP($B$52&amp;$B82,[20]Ibadan!$E:$AE,COLUMN(E$1)-2,FALSE))</f>
        <v>86710</v>
      </c>
      <c r="F82" s="7">
        <f>IF(VLOOKUP($B$52&amp;$B82,[20]Ibadan!$E:$AE,COLUMN(F$1)-2,FALSE)="NULL",0,VLOOKUP($B$52&amp;$B82,[20]Ibadan!$E:$AE,COLUMN(F$1)-2,FALSE))</f>
        <v>110860</v>
      </c>
      <c r="G82" s="7">
        <f>IF(VLOOKUP($B$52&amp;$B82,[20]Ibadan!$E:$AE,COLUMN(G$1)-2,FALSE)="NULL",0,VLOOKUP($B$52&amp;$B82,[20]Ibadan!$E:$AE,COLUMN(G$1)-2,FALSE))</f>
        <v>100570</v>
      </c>
      <c r="H82" s="7">
        <f>IF(VLOOKUP($B$52&amp;$B82,[20]Ibadan!$E:$AE,COLUMN(H$1)-2,FALSE)="NULL",0,VLOOKUP($B$52&amp;$B82,[20]Ibadan!$E:$AE,COLUMN(H$1)-2,FALSE))</f>
        <v>107870</v>
      </c>
      <c r="I82" s="7">
        <f>IF(VLOOKUP($B$52&amp;$B82,[20]Ibadan!$E:$AE,COLUMN(I$1)-2,FALSE)="NULL",0,VLOOKUP($B$52&amp;$B82,[20]Ibadan!$E:$AE,COLUMN(I$1)-2,FALSE))</f>
        <v>113420</v>
      </c>
      <c r="J82" s="7">
        <f>IF(VLOOKUP($B$52&amp;$B82,[20]Ibadan!$E:$AE,COLUMN(J$1)-2,FALSE)="NULL",0,VLOOKUP($B$52&amp;$B82,[20]Ibadan!$E:$AE,COLUMN(J$1)-2,FALSE))</f>
        <v>127730</v>
      </c>
      <c r="K82" s="7">
        <f>IF(VLOOKUP($B$52&amp;$B82,[20]Ibadan!$E:$AE,COLUMN(K$1)-2,FALSE)="NULL",0,VLOOKUP($B$52&amp;$B82,[20]Ibadan!$E:$AE,COLUMN(K$1)-2,FALSE))</f>
        <v>150460</v>
      </c>
      <c r="L82" s="7">
        <f>IF(VLOOKUP($B$52&amp;$B82,[20]Ibadan!$E:$AE,COLUMN(L$1)-2,FALSE)="NULL",0,VLOOKUP($B$52&amp;$B82,[20]Ibadan!$E:$AE,COLUMN(L$1)-2,FALSE))</f>
        <v>155090</v>
      </c>
      <c r="M82" s="7">
        <f>IF(VLOOKUP($B$52&amp;$B82,[20]Ibadan!$E:$AE,COLUMN(M$1)-2,FALSE)="NULL",0,VLOOKUP($B$52&amp;$B82,[20]Ibadan!$E:$AE,COLUMN(M$1)-2,FALSE))</f>
        <v>184960</v>
      </c>
      <c r="N82" s="7">
        <f>IF(VLOOKUP($B$52&amp;$B82,[20]Ibadan!$E:$AE,COLUMN(N$1)-2,FALSE)="NULL",0,VLOOKUP($B$52&amp;$B82,[20]Ibadan!$E:$AE,COLUMN(N$1)-2,FALSE))</f>
        <v>159750</v>
      </c>
      <c r="O82" s="7">
        <f>IF(VLOOKUP($B$52&amp;$B82,[20]Ibadan!$E:$AE,COLUMN(O$1)-2,FALSE)="NULL",0,VLOOKUP($B$52&amp;$B82,[20]Ibadan!$E:$AE,COLUMN(O$1)-2,FALSE))</f>
        <v>230550</v>
      </c>
      <c r="P82" s="7">
        <f>IF(VLOOKUP($B$52&amp;$B82,[20]Ibadan!$E:$AE,COLUMN(P$1)-2,FALSE)="NULL",0,VLOOKUP($B$52&amp;$B82,[20]Ibadan!$E:$AE,COLUMN(P$1)-2,FALSE))</f>
        <v>176430</v>
      </c>
      <c r="Q82" s="7">
        <f>IF(VLOOKUP($B$52&amp;$B82,[20]Ibadan!$E:$AE,COLUMN(Q$1)-2,FALSE)="NULL",0,VLOOKUP($B$52&amp;$B82,[20]Ibadan!$E:$AE,COLUMN(Q$1)-2,FALSE))</f>
        <v>181340</v>
      </c>
      <c r="R82" s="7">
        <f>IF(VLOOKUP($B$52&amp;$B82,[20]Ibadan!$E:$AE,COLUMN(R$1)-2,FALSE)="NULL",0,VLOOKUP($B$52&amp;$B82,[20]Ibadan!$E:$AE,COLUMN(R$1)-2,FALSE))</f>
        <v>158470</v>
      </c>
      <c r="S82" s="7">
        <f>IF(VLOOKUP($B$52&amp;$B82,[20]Ibadan!$E:$AE,COLUMN(S$1)-2,FALSE)="NULL",0,VLOOKUP($B$52&amp;$B82,[20]Ibadan!$E:$AE,COLUMN(S$1)-2,FALSE))</f>
        <v>147320</v>
      </c>
      <c r="T82" s="7">
        <f>IF(VLOOKUP($B$52&amp;$B82,[20]Ibadan!$E:$AE,COLUMN(T$1)-2,FALSE)="NULL",0,VLOOKUP($B$52&amp;$B82,[20]Ibadan!$E:$AE,COLUMN(T$1)-2,FALSE))</f>
        <v>151170</v>
      </c>
      <c r="U82" s="7">
        <f>IF(VLOOKUP($B$52&amp;$B82,[20]Ibadan!$E:$AE,COLUMN(U$1)-2,FALSE)="NULL",0,VLOOKUP($B$52&amp;$B82,[20]Ibadan!$E:$AE,COLUMN(U$1)-2,FALSE))</f>
        <v>226670</v>
      </c>
      <c r="V82" s="7">
        <f>IF(VLOOKUP($B$52&amp;$B82,[20]Ibadan!$E:$AE,COLUMN(V$1)-2,FALSE)="NULL",0,VLOOKUP($B$52&amp;$B82,[20]Ibadan!$E:$AE,COLUMN(V$1)-2,FALSE))</f>
        <v>168440</v>
      </c>
      <c r="W82" s="7">
        <f>IF(VLOOKUP($B$52&amp;$B82,[20]Ibadan!$E:$AE,COLUMN(W$1)-2,FALSE)="NULL",0,VLOOKUP($B$52&amp;$B82,[20]Ibadan!$E:$AE,COLUMN(W$1)-2,FALSE))</f>
        <v>176420</v>
      </c>
      <c r="X82" s="7">
        <f>IF(VLOOKUP($B$52&amp;$B82,[20]Ibadan!$E:$AE,COLUMN(X$1)-2,FALSE)="NULL",0,VLOOKUP($B$52&amp;$B82,[20]Ibadan!$E:$AE,COLUMN(X$1)-2,FALSE))</f>
        <v>161700</v>
      </c>
      <c r="Y82" s="7">
        <f>IF(VLOOKUP($B$52&amp;$B82,[20]Ibadan!$E:$AE,COLUMN(Y$1)-2,FALSE)="NULL",0,VLOOKUP($B$52&amp;$B82,[20]Ibadan!$E:$AE,COLUMN(Y$1)-2,FALSE))</f>
        <v>160590</v>
      </c>
      <c r="Z82" s="7">
        <f>IF(VLOOKUP($B$52&amp;$B82,[20]Ibadan!$E:$AE,COLUMN(Z$1)-2,FALSE)="NULL",0,VLOOKUP($B$52&amp;$B82,[20]Ibadan!$E:$AE,COLUMN(Z$1)-2,FALSE))</f>
        <v>151140</v>
      </c>
      <c r="AA82" s="7">
        <f>IF(VLOOKUP($B$52&amp;$B82,[20]Ibadan!$E:$AE,COLUMN(AA$1)-2,FALSE)="NULL",0,VLOOKUP($B$52&amp;$B82,[20]Ibadan!$E:$AE,COLUMN(AA$1)-2,FALSE))</f>
        <v>213830</v>
      </c>
      <c r="AB82" s="7">
        <f>IF(VLOOKUP($B$52&amp;$B82,[20]Ibadan!$E:$AE,COLUMN(AB$1)-2,FALSE)="NULL",0,VLOOKUP($B$52&amp;$B82,[20]Ibadan!$E:$AE,COLUMN(AB$1)-2,FALSE))</f>
        <v>158310</v>
      </c>
      <c r="AC82" s="7">
        <f>IF(VLOOKUP($B$52&amp;$B82,[20]Ibadan!$E:$AE,COLUMN(AC$1)-2,FALSE)="NULL",0,VLOOKUP($B$52&amp;$B82,[20]Ibadan!$E:$AE,COLUMN(AC$1)-2,FALSE))</f>
        <v>130240</v>
      </c>
      <c r="AF82" s="7">
        <f>AB82</f>
        <v>158310</v>
      </c>
      <c r="AG82" s="7">
        <f>AC82</f>
        <v>130240</v>
      </c>
      <c r="AH82" s="7">
        <f>VLOOKUP($A$3&amp;$B$52&amp;$B82,'[14]Paga All'!$G$1:$J$3000,4,FALSE)</f>
        <v>193180</v>
      </c>
      <c r="AI82" s="7">
        <f>VLOOKUP($A$3&amp;$B$68&amp;$B82,'[15]Paga all'!$F:$G,2,FALSE)</f>
        <v>135800</v>
      </c>
      <c r="AJ82" s="7">
        <f>VLOOKUP($A$3&amp;$B$52&amp;$B82,'[16]Paga all'!$F$2:$G$1470,2,FALSE)</f>
        <v>94080</v>
      </c>
      <c r="AK82" s="9">
        <f t="shared" ref="AK82:BO82" si="95">AK74*AK81</f>
        <v>245861.12534377625</v>
      </c>
      <c r="AL82" s="9">
        <f t="shared" si="95"/>
        <v>282877.69188139937</v>
      </c>
      <c r="AM82" s="9">
        <f t="shared" si="95"/>
        <v>290959.91164943931</v>
      </c>
      <c r="AN82" s="9">
        <f t="shared" si="95"/>
        <v>300658.5753710873</v>
      </c>
      <c r="AO82" s="9">
        <f t="shared" si="95"/>
        <v>311973.68304634333</v>
      </c>
      <c r="AP82" s="9">
        <f t="shared" si="95"/>
        <v>321672.34676799132</v>
      </c>
      <c r="AQ82" s="9">
        <f t="shared" si="95"/>
        <v>332987.45444324723</v>
      </c>
      <c r="AR82" s="9">
        <f t="shared" si="95"/>
        <v>344302.56211850321</v>
      </c>
      <c r="AS82" s="9">
        <f t="shared" si="95"/>
        <v>354001.22584015119</v>
      </c>
      <c r="AT82" s="9">
        <f t="shared" si="95"/>
        <v>366932.77746901516</v>
      </c>
      <c r="AU82" s="9">
        <f t="shared" si="95"/>
        <v>378247.88514427113</v>
      </c>
      <c r="AV82" s="9">
        <f t="shared" si="95"/>
        <v>391179.43677313515</v>
      </c>
      <c r="AW82" s="9">
        <f t="shared" si="95"/>
        <v>402494.54444839113</v>
      </c>
      <c r="AX82" s="9">
        <f t="shared" si="95"/>
        <v>417042.54003086308</v>
      </c>
      <c r="AY82" s="9">
        <f t="shared" si="95"/>
        <v>429974.09165972704</v>
      </c>
      <c r="AZ82" s="9">
        <f t="shared" si="95"/>
        <v>444522.08724219899</v>
      </c>
      <c r="BA82" s="9">
        <f t="shared" si="95"/>
        <v>459070.082824671</v>
      </c>
      <c r="BB82" s="9">
        <f t="shared" si="95"/>
        <v>475234.52236075094</v>
      </c>
      <c r="BC82" s="9">
        <f t="shared" si="95"/>
        <v>489782.51794322295</v>
      </c>
      <c r="BD82" s="9">
        <f t="shared" si="95"/>
        <v>507563.40143291082</v>
      </c>
      <c r="BE82" s="9">
        <f t="shared" si="95"/>
        <v>523727.84096899081</v>
      </c>
      <c r="BF82" s="9">
        <f t="shared" si="95"/>
        <v>541508.72445867886</v>
      </c>
      <c r="BG82" s="9">
        <f t="shared" si="95"/>
        <v>559289.60794836667</v>
      </c>
      <c r="BH82" s="9">
        <f t="shared" si="95"/>
        <v>577070.49143805471</v>
      </c>
      <c r="BI82" s="9">
        <f t="shared" si="95"/>
        <v>596467.81888135069</v>
      </c>
      <c r="BJ82" s="9">
        <f t="shared" si="95"/>
        <v>615865.14632464654</v>
      </c>
      <c r="BK82" s="9">
        <f t="shared" si="95"/>
        <v>635262.47376794252</v>
      </c>
      <c r="BL82" s="9">
        <f t="shared" si="95"/>
        <v>656276.24516484654</v>
      </c>
      <c r="BM82" s="9">
        <f t="shared" si="95"/>
        <v>678906.46051535849</v>
      </c>
      <c r="BN82" s="9">
        <f t="shared" si="95"/>
        <v>701536.67586587043</v>
      </c>
      <c r="BO82" s="9">
        <f t="shared" si="95"/>
        <v>724166.89121638238</v>
      </c>
    </row>
    <row r="84" spans="2:67" x14ac:dyDescent="0.25">
      <c r="B84" s="290" t="s">
        <v>119</v>
      </c>
      <c r="D84" s="240"/>
      <c r="E84" s="240"/>
      <c r="F84" s="240"/>
      <c r="G84" s="240"/>
      <c r="H84" s="240"/>
      <c r="I84" s="240"/>
      <c r="J84" s="240"/>
      <c r="K84" s="240"/>
      <c r="L84" s="240"/>
      <c r="M84" s="240"/>
      <c r="N84" s="240"/>
      <c r="O84" s="240"/>
      <c r="P84" s="240"/>
      <c r="Q84" s="240"/>
      <c r="R84" s="240"/>
      <c r="S84" s="240"/>
      <c r="T84" s="240"/>
      <c r="U84" s="240"/>
      <c r="V84" s="240"/>
      <c r="W84" s="240"/>
      <c r="X84" s="240"/>
      <c r="Y84" s="240"/>
      <c r="Z84" s="240"/>
      <c r="AA84" s="234">
        <f>RATE((COUNT($E$1:$O$1)),,-$D85,$O85)</f>
        <v>0.11380710320620868</v>
      </c>
      <c r="AB84" s="234">
        <f>RATE((COUNT($E$1:$O$1)),,-$D85,$O85)</f>
        <v>0.11380710320620868</v>
      </c>
      <c r="AC84" s="234">
        <f>RATE((COUNT($Q$1:$AC$1)),,-$P85,$AC85)</f>
        <v>3.9420928121617925E-2</v>
      </c>
      <c r="AF84" s="234"/>
      <c r="AG84" s="234"/>
      <c r="AH84" s="234"/>
      <c r="AI84" s="234"/>
    </row>
    <row r="85" spans="2:67" x14ac:dyDescent="0.25">
      <c r="B85" s="291" t="s">
        <v>137</v>
      </c>
      <c r="D85" s="243">
        <f>D92+D93</f>
        <v>44</v>
      </c>
      <c r="E85" s="243">
        <f>E92+E93</f>
        <v>46</v>
      </c>
      <c r="F85" s="243">
        <f>F92+F93</f>
        <v>63</v>
      </c>
      <c r="G85" s="243">
        <f>G92+G93</f>
        <v>72</v>
      </c>
      <c r="H85" s="243">
        <f t="shared" ref="H85:AC85" si="96">H92+H93</f>
        <v>84</v>
      </c>
      <c r="I85" s="243">
        <f t="shared" si="96"/>
        <v>104</v>
      </c>
      <c r="J85" s="243">
        <f t="shared" si="96"/>
        <v>104</v>
      </c>
      <c r="K85" s="243">
        <f t="shared" si="96"/>
        <v>112</v>
      </c>
      <c r="L85" s="243">
        <f t="shared" si="96"/>
        <v>125</v>
      </c>
      <c r="M85" s="243">
        <f t="shared" si="96"/>
        <v>135</v>
      </c>
      <c r="N85" s="243">
        <f t="shared" si="96"/>
        <v>141</v>
      </c>
      <c r="O85" s="243">
        <f t="shared" si="96"/>
        <v>144</v>
      </c>
      <c r="P85" s="243">
        <f t="shared" si="96"/>
        <v>147</v>
      </c>
      <c r="Q85" s="243">
        <f t="shared" si="96"/>
        <v>160</v>
      </c>
      <c r="R85" s="243">
        <f t="shared" si="96"/>
        <v>158</v>
      </c>
      <c r="S85" s="243">
        <f t="shared" si="96"/>
        <v>155</v>
      </c>
      <c r="T85" s="243">
        <f t="shared" si="96"/>
        <v>156</v>
      </c>
      <c r="U85" s="243">
        <f t="shared" si="96"/>
        <v>175</v>
      </c>
      <c r="V85" s="243">
        <f t="shared" si="96"/>
        <v>189</v>
      </c>
      <c r="W85" s="243">
        <f t="shared" si="96"/>
        <v>197</v>
      </c>
      <c r="X85" s="243">
        <f t="shared" si="96"/>
        <v>211</v>
      </c>
      <c r="Y85" s="243">
        <f t="shared" si="96"/>
        <v>221</v>
      </c>
      <c r="Z85" s="243">
        <f t="shared" si="96"/>
        <v>225</v>
      </c>
      <c r="AA85" s="243">
        <f t="shared" si="96"/>
        <v>237</v>
      </c>
      <c r="AB85" s="243">
        <f>AB92+AB93</f>
        <v>256</v>
      </c>
      <c r="AC85" s="243">
        <f t="shared" si="96"/>
        <v>243</v>
      </c>
      <c r="AF85" s="244">
        <f>SUM(AF92:AF93)</f>
        <v>256</v>
      </c>
      <c r="AG85" s="244">
        <f t="shared" ref="AG85:BO85" si="97">ROUND((AF92+AF93)*(1+AG86),)</f>
        <v>266</v>
      </c>
      <c r="AH85" s="244">
        <f t="shared" si="97"/>
        <v>252</v>
      </c>
      <c r="AI85" s="244">
        <f t="shared" si="97"/>
        <v>286</v>
      </c>
      <c r="AJ85" s="245">
        <f t="shared" si="97"/>
        <v>286</v>
      </c>
      <c r="AK85" s="245">
        <f t="shared" si="97"/>
        <v>236</v>
      </c>
      <c r="AL85" s="245">
        <f t="shared" si="97"/>
        <v>245</v>
      </c>
      <c r="AM85" s="245">
        <f t="shared" si="97"/>
        <v>254</v>
      </c>
      <c r="AN85" s="245">
        <f t="shared" si="97"/>
        <v>264</v>
      </c>
      <c r="AO85" s="245">
        <f t="shared" si="97"/>
        <v>274</v>
      </c>
      <c r="AP85" s="245">
        <f t="shared" si="97"/>
        <v>284</v>
      </c>
      <c r="AQ85" s="245">
        <f t="shared" si="97"/>
        <v>295</v>
      </c>
      <c r="AR85" s="245">
        <f t="shared" si="97"/>
        <v>306</v>
      </c>
      <c r="AS85" s="245">
        <f t="shared" si="97"/>
        <v>317</v>
      </c>
      <c r="AT85" s="245">
        <f t="shared" si="97"/>
        <v>329</v>
      </c>
      <c r="AU85" s="245">
        <f t="shared" si="97"/>
        <v>341</v>
      </c>
      <c r="AV85" s="245">
        <f t="shared" si="97"/>
        <v>354</v>
      </c>
      <c r="AW85" s="245">
        <f t="shared" si="97"/>
        <v>367</v>
      </c>
      <c r="AX85" s="245">
        <f t="shared" si="97"/>
        <v>381</v>
      </c>
      <c r="AY85" s="245">
        <f t="shared" si="97"/>
        <v>395</v>
      </c>
      <c r="AZ85" s="245">
        <f t="shared" si="97"/>
        <v>410</v>
      </c>
      <c r="BA85" s="245">
        <f t="shared" si="97"/>
        <v>425</v>
      </c>
      <c r="BB85" s="245">
        <f t="shared" si="97"/>
        <v>441</v>
      </c>
      <c r="BC85" s="245">
        <f t="shared" si="97"/>
        <v>458</v>
      </c>
      <c r="BD85" s="245">
        <f t="shared" si="97"/>
        <v>475</v>
      </c>
      <c r="BE85" s="245">
        <f t="shared" si="97"/>
        <v>493</v>
      </c>
      <c r="BF85" s="245">
        <f t="shared" si="97"/>
        <v>511</v>
      </c>
      <c r="BG85" s="245">
        <f t="shared" si="97"/>
        <v>530</v>
      </c>
      <c r="BH85" s="245">
        <f t="shared" si="97"/>
        <v>550</v>
      </c>
      <c r="BI85" s="245">
        <f t="shared" si="97"/>
        <v>571</v>
      </c>
      <c r="BJ85" s="245">
        <f t="shared" si="97"/>
        <v>592</v>
      </c>
      <c r="BK85" s="245">
        <f t="shared" si="97"/>
        <v>614</v>
      </c>
      <c r="BL85" s="245">
        <f t="shared" si="97"/>
        <v>637</v>
      </c>
      <c r="BM85" s="245">
        <f t="shared" si="97"/>
        <v>661</v>
      </c>
      <c r="BN85" s="245">
        <f t="shared" si="97"/>
        <v>686</v>
      </c>
      <c r="BO85" s="245">
        <f t="shared" si="97"/>
        <v>712</v>
      </c>
    </row>
    <row r="86" spans="2:67" x14ac:dyDescent="0.25">
      <c r="B86" s="287" t="s">
        <v>99</v>
      </c>
      <c r="C86" s="247"/>
      <c r="D86" s="248"/>
      <c r="E86" s="249">
        <f>RATE(1,,-D85,E85)</f>
        <v>4.5454545454545518E-2</v>
      </c>
      <c r="F86" s="249">
        <f t="shared" ref="F86:AB86" si="98">RATE(1,,-E85,F85)</f>
        <v>0.36956521739130432</v>
      </c>
      <c r="G86" s="249">
        <f t="shared" si="98"/>
        <v>0.14285714285714268</v>
      </c>
      <c r="H86" s="249">
        <f t="shared" si="98"/>
        <v>0.16666666666666671</v>
      </c>
      <c r="I86" s="249">
        <f t="shared" si="98"/>
        <v>0.23809523809523817</v>
      </c>
      <c r="J86" s="249">
        <f t="shared" si="98"/>
        <v>-7.3659027595298613E-17</v>
      </c>
      <c r="K86" s="249">
        <f t="shared" si="98"/>
        <v>7.6923076923076941E-2</v>
      </c>
      <c r="L86" s="249">
        <f t="shared" si="98"/>
        <v>0.11607142857142866</v>
      </c>
      <c r="M86" s="249">
        <f t="shared" si="98"/>
        <v>7.9999999999999988E-2</v>
      </c>
      <c r="N86" s="249">
        <f t="shared" si="98"/>
        <v>4.4444444444444446E-2</v>
      </c>
      <c r="O86" s="249">
        <f t="shared" si="98"/>
        <v>2.1276595744680764E-2</v>
      </c>
      <c r="P86" s="249">
        <f t="shared" si="98"/>
        <v>2.0833333333333235E-2</v>
      </c>
      <c r="Q86" s="249">
        <f t="shared" si="98"/>
        <v>8.8435374149659837E-2</v>
      </c>
      <c r="R86" s="249">
        <f t="shared" si="98"/>
        <v>-1.2500000000000008E-2</v>
      </c>
      <c r="S86" s="249">
        <f t="shared" si="98"/>
        <v>-1.8987341772151944E-2</v>
      </c>
      <c r="T86" s="249">
        <f t="shared" si="98"/>
        <v>6.4516129032258698E-3</v>
      </c>
      <c r="U86" s="249">
        <f t="shared" si="98"/>
        <v>0.12179487179487179</v>
      </c>
      <c r="V86" s="249">
        <f t="shared" si="98"/>
        <v>7.9999999999999821E-2</v>
      </c>
      <c r="W86" s="249">
        <f t="shared" si="98"/>
        <v>4.2328042328042353E-2</v>
      </c>
      <c r="X86" s="249">
        <f t="shared" si="98"/>
        <v>7.1065989847715602E-2</v>
      </c>
      <c r="Y86" s="249">
        <f t="shared" si="98"/>
        <v>4.7393364928910067E-2</v>
      </c>
      <c r="Z86" s="249">
        <f t="shared" si="98"/>
        <v>1.8099547511312257E-2</v>
      </c>
      <c r="AA86" s="249">
        <f t="shared" si="98"/>
        <v>5.3333333333333302E-2</v>
      </c>
      <c r="AB86" s="249">
        <f t="shared" si="98"/>
        <v>8.0168776371307995E-2</v>
      </c>
      <c r="AC86" s="249">
        <f>RATE(1,,-AA85,AC85)</f>
        <v>2.5316455696202573E-2</v>
      </c>
      <c r="AD86" s="250">
        <f>ANS_Metrics_Assumptions!E75</f>
        <v>3.7499999999999999E-2</v>
      </c>
      <c r="AF86" s="251">
        <f>AD86</f>
        <v>3.7499999999999999E-2</v>
      </c>
      <c r="AG86" s="251">
        <f>AF86</f>
        <v>3.7499999999999999E-2</v>
      </c>
      <c r="AH86" s="251">
        <f t="shared" ref="AH86:AW90" si="99">AG86</f>
        <v>3.7499999999999999E-2</v>
      </c>
      <c r="AI86" s="251">
        <f t="shared" si="99"/>
        <v>3.7499999999999999E-2</v>
      </c>
      <c r="AJ86" s="252">
        <f t="shared" si="99"/>
        <v>3.7499999999999999E-2</v>
      </c>
      <c r="AK86" s="252">
        <f t="shared" si="99"/>
        <v>3.7499999999999999E-2</v>
      </c>
      <c r="AL86" s="252">
        <f>AD86</f>
        <v>3.7499999999999999E-2</v>
      </c>
      <c r="AM86" s="252">
        <f t="shared" si="99"/>
        <v>3.7499999999999999E-2</v>
      </c>
      <c r="AN86" s="252">
        <f t="shared" si="99"/>
        <v>3.7499999999999999E-2</v>
      </c>
      <c r="AO86" s="252">
        <f t="shared" si="99"/>
        <v>3.7499999999999999E-2</v>
      </c>
      <c r="AP86" s="252">
        <f t="shared" si="99"/>
        <v>3.7499999999999999E-2</v>
      </c>
      <c r="AQ86" s="252">
        <f t="shared" si="99"/>
        <v>3.7499999999999999E-2</v>
      </c>
      <c r="AR86" s="252">
        <f t="shared" si="99"/>
        <v>3.7499999999999999E-2</v>
      </c>
      <c r="AS86" s="252">
        <f t="shared" si="99"/>
        <v>3.7499999999999999E-2</v>
      </c>
      <c r="AT86" s="252">
        <f t="shared" si="99"/>
        <v>3.7499999999999999E-2</v>
      </c>
      <c r="AU86" s="252">
        <f t="shared" si="99"/>
        <v>3.7499999999999999E-2</v>
      </c>
      <c r="AV86" s="252">
        <f t="shared" si="99"/>
        <v>3.7499999999999999E-2</v>
      </c>
      <c r="AW86" s="252">
        <f t="shared" si="99"/>
        <v>3.7499999999999999E-2</v>
      </c>
      <c r="AX86" s="252">
        <f t="shared" ref="AX86:BM90" si="100">AW86</f>
        <v>3.7499999999999999E-2</v>
      </c>
      <c r="AY86" s="252">
        <f t="shared" si="100"/>
        <v>3.7499999999999999E-2</v>
      </c>
      <c r="AZ86" s="252">
        <f t="shared" si="100"/>
        <v>3.7499999999999999E-2</v>
      </c>
      <c r="BA86" s="252">
        <f t="shared" si="100"/>
        <v>3.7499999999999999E-2</v>
      </c>
      <c r="BB86" s="252">
        <f t="shared" si="100"/>
        <v>3.7499999999999999E-2</v>
      </c>
      <c r="BC86" s="252">
        <f t="shared" si="100"/>
        <v>3.7499999999999999E-2</v>
      </c>
      <c r="BD86" s="252">
        <f t="shared" si="100"/>
        <v>3.7499999999999999E-2</v>
      </c>
      <c r="BE86" s="252">
        <f t="shared" si="100"/>
        <v>3.7499999999999999E-2</v>
      </c>
      <c r="BF86" s="252">
        <f t="shared" si="100"/>
        <v>3.7499999999999999E-2</v>
      </c>
      <c r="BG86" s="252">
        <f t="shared" si="100"/>
        <v>3.7499999999999999E-2</v>
      </c>
      <c r="BH86" s="252">
        <f t="shared" si="100"/>
        <v>3.7499999999999999E-2</v>
      </c>
      <c r="BI86" s="252">
        <f t="shared" si="100"/>
        <v>3.7499999999999999E-2</v>
      </c>
      <c r="BJ86" s="252">
        <f t="shared" si="100"/>
        <v>3.7499999999999999E-2</v>
      </c>
      <c r="BK86" s="252">
        <f t="shared" si="100"/>
        <v>3.7499999999999999E-2</v>
      </c>
      <c r="BL86" s="252">
        <f t="shared" si="100"/>
        <v>3.7499999999999999E-2</v>
      </c>
      <c r="BM86" s="252">
        <f t="shared" si="100"/>
        <v>3.7499999999999999E-2</v>
      </c>
      <c r="BN86" s="252">
        <f t="shared" ref="BN86:BO90" si="101">BM86</f>
        <v>3.7499999999999999E-2</v>
      </c>
      <c r="BO86" s="252">
        <f t="shared" si="101"/>
        <v>3.7499999999999999E-2</v>
      </c>
    </row>
    <row r="87" spans="2:67" x14ac:dyDescent="0.25">
      <c r="B87" s="287" t="s">
        <v>101</v>
      </c>
      <c r="C87" s="247"/>
      <c r="D87" s="253">
        <f>D93/D85</f>
        <v>4.5454545454545456E-2</v>
      </c>
      <c r="E87" s="253">
        <f t="shared" ref="E87:AC87" si="102">E93/E85</f>
        <v>4.3478260869565216E-2</v>
      </c>
      <c r="F87" s="253">
        <f t="shared" si="102"/>
        <v>1.5873015873015872E-2</v>
      </c>
      <c r="G87" s="253">
        <f t="shared" si="102"/>
        <v>0.125</v>
      </c>
      <c r="H87" s="253">
        <f t="shared" si="102"/>
        <v>4.7619047619047616E-2</v>
      </c>
      <c r="I87" s="253">
        <f t="shared" si="102"/>
        <v>3.8461538461538464E-2</v>
      </c>
      <c r="J87" s="253">
        <f t="shared" si="102"/>
        <v>4.807692307692308E-2</v>
      </c>
      <c r="K87" s="253">
        <f t="shared" si="102"/>
        <v>6.25E-2</v>
      </c>
      <c r="L87" s="253">
        <f t="shared" si="102"/>
        <v>3.2000000000000001E-2</v>
      </c>
      <c r="M87" s="253">
        <f t="shared" si="102"/>
        <v>7.407407407407407E-2</v>
      </c>
      <c r="N87" s="253">
        <f t="shared" si="102"/>
        <v>5.6737588652482268E-2</v>
      </c>
      <c r="O87" s="253">
        <f t="shared" si="102"/>
        <v>5.5555555555555552E-2</v>
      </c>
      <c r="P87" s="253">
        <f t="shared" si="102"/>
        <v>8.8435374149659865E-2</v>
      </c>
      <c r="Q87" s="253">
        <f t="shared" si="102"/>
        <v>0.1</v>
      </c>
      <c r="R87" s="253">
        <f t="shared" si="102"/>
        <v>0.10759493670886076</v>
      </c>
      <c r="S87" s="253">
        <f t="shared" si="102"/>
        <v>0.12258064516129032</v>
      </c>
      <c r="T87" s="253">
        <f t="shared" si="102"/>
        <v>5.128205128205128E-2</v>
      </c>
      <c r="U87" s="253">
        <f t="shared" si="102"/>
        <v>6.2857142857142861E-2</v>
      </c>
      <c r="V87" s="253">
        <f t="shared" si="102"/>
        <v>8.9947089947089942E-2</v>
      </c>
      <c r="W87" s="253">
        <f t="shared" si="102"/>
        <v>5.0761421319796954E-2</v>
      </c>
      <c r="X87" s="253">
        <f t="shared" si="102"/>
        <v>4.2654028436018961E-2</v>
      </c>
      <c r="Y87" s="253">
        <f t="shared" si="102"/>
        <v>5.4298642533936653E-2</v>
      </c>
      <c r="Z87" s="253">
        <f t="shared" si="102"/>
        <v>7.1111111111111111E-2</v>
      </c>
      <c r="AA87" s="253">
        <f t="shared" si="102"/>
        <v>8.8607594936708861E-2</v>
      </c>
      <c r="AB87" s="253">
        <f>AB93/AB85</f>
        <v>0.11328125</v>
      </c>
      <c r="AC87" s="253">
        <f t="shared" si="102"/>
        <v>9.0534979423868317E-2</v>
      </c>
      <c r="AD87" s="250">
        <v>0.06</v>
      </c>
      <c r="AF87" s="289">
        <v>0.08</v>
      </c>
      <c r="AG87" s="289">
        <f>AF87</f>
        <v>0.08</v>
      </c>
      <c r="AH87" s="289">
        <f t="shared" si="99"/>
        <v>0.08</v>
      </c>
      <c r="AI87" s="289">
        <f t="shared" si="99"/>
        <v>0.08</v>
      </c>
      <c r="AJ87" s="267">
        <v>7.0000000000000007E-2</v>
      </c>
      <c r="AK87" s="267">
        <v>6.5000000000000002E-2</v>
      </c>
      <c r="AL87" s="252">
        <f>AD87</f>
        <v>0.06</v>
      </c>
      <c r="AM87" s="252">
        <f t="shared" si="99"/>
        <v>0.06</v>
      </c>
      <c r="AN87" s="252">
        <f t="shared" si="99"/>
        <v>0.06</v>
      </c>
      <c r="AO87" s="252">
        <f t="shared" si="99"/>
        <v>0.06</v>
      </c>
      <c r="AP87" s="252">
        <f t="shared" si="99"/>
        <v>0.06</v>
      </c>
      <c r="AQ87" s="252">
        <f t="shared" si="99"/>
        <v>0.06</v>
      </c>
      <c r="AR87" s="252">
        <f t="shared" si="99"/>
        <v>0.06</v>
      </c>
      <c r="AS87" s="252">
        <f t="shared" si="99"/>
        <v>0.06</v>
      </c>
      <c r="AT87" s="252">
        <f t="shared" si="99"/>
        <v>0.06</v>
      </c>
      <c r="AU87" s="252">
        <f t="shared" si="99"/>
        <v>0.06</v>
      </c>
      <c r="AV87" s="252">
        <f t="shared" si="99"/>
        <v>0.06</v>
      </c>
      <c r="AW87" s="252">
        <f t="shared" si="99"/>
        <v>0.06</v>
      </c>
      <c r="AX87" s="252">
        <f t="shared" si="100"/>
        <v>0.06</v>
      </c>
      <c r="AY87" s="252">
        <f t="shared" si="100"/>
        <v>0.06</v>
      </c>
      <c r="AZ87" s="252">
        <f t="shared" si="100"/>
        <v>0.06</v>
      </c>
      <c r="BA87" s="252">
        <f t="shared" si="100"/>
        <v>0.06</v>
      </c>
      <c r="BB87" s="252">
        <f t="shared" si="100"/>
        <v>0.06</v>
      </c>
      <c r="BC87" s="252">
        <f t="shared" si="100"/>
        <v>0.06</v>
      </c>
      <c r="BD87" s="252">
        <f t="shared" si="100"/>
        <v>0.06</v>
      </c>
      <c r="BE87" s="252">
        <f t="shared" si="100"/>
        <v>0.06</v>
      </c>
      <c r="BF87" s="252">
        <f t="shared" si="100"/>
        <v>0.06</v>
      </c>
      <c r="BG87" s="252">
        <f t="shared" si="100"/>
        <v>0.06</v>
      </c>
      <c r="BH87" s="252">
        <f t="shared" si="100"/>
        <v>0.06</v>
      </c>
      <c r="BI87" s="252">
        <f t="shared" si="100"/>
        <v>0.06</v>
      </c>
      <c r="BJ87" s="252">
        <f t="shared" si="100"/>
        <v>0.06</v>
      </c>
      <c r="BK87" s="252">
        <f t="shared" si="100"/>
        <v>0.06</v>
      </c>
      <c r="BL87" s="252">
        <f t="shared" si="100"/>
        <v>0.06</v>
      </c>
      <c r="BM87" s="252">
        <f t="shared" si="100"/>
        <v>0.06</v>
      </c>
      <c r="BN87" s="252">
        <f t="shared" si="101"/>
        <v>0.06</v>
      </c>
      <c r="BO87" s="252">
        <f t="shared" si="101"/>
        <v>0.06</v>
      </c>
    </row>
    <row r="88" spans="2:67" x14ac:dyDescent="0.25">
      <c r="B88" s="287" t="s">
        <v>133</v>
      </c>
      <c r="C88" s="247"/>
      <c r="D88" s="255">
        <f>D94/D92</f>
        <v>56.595238095238095</v>
      </c>
      <c r="E88" s="255">
        <f t="shared" ref="E88:AC88" si="103">E94/E92</f>
        <v>55.295454545454547</v>
      </c>
      <c r="F88" s="255">
        <f t="shared" si="103"/>
        <v>50.322580645161288</v>
      </c>
      <c r="G88" s="255">
        <f t="shared" si="103"/>
        <v>46.587301587301589</v>
      </c>
      <c r="H88" s="255">
        <f t="shared" si="103"/>
        <v>47.512500000000003</v>
      </c>
      <c r="I88" s="255">
        <f t="shared" si="103"/>
        <v>44.3</v>
      </c>
      <c r="J88" s="255">
        <f t="shared" si="103"/>
        <v>46.959595959595958</v>
      </c>
      <c r="K88" s="255">
        <f t="shared" si="103"/>
        <v>43.523809523809526</v>
      </c>
      <c r="L88" s="255">
        <f t="shared" si="103"/>
        <v>34.487603305785122</v>
      </c>
      <c r="M88" s="255">
        <f t="shared" si="103"/>
        <v>45.28</v>
      </c>
      <c r="N88" s="255">
        <f t="shared" si="103"/>
        <v>36.804511278195491</v>
      </c>
      <c r="O88" s="255">
        <f t="shared" si="103"/>
        <v>59.213235294117645</v>
      </c>
      <c r="P88" s="255">
        <f t="shared" si="103"/>
        <v>45.507462686567166</v>
      </c>
      <c r="Q88" s="255">
        <f t="shared" si="103"/>
        <v>41.840277777777779</v>
      </c>
      <c r="R88" s="255">
        <f t="shared" si="103"/>
        <v>43.035460992907801</v>
      </c>
      <c r="S88" s="255">
        <f t="shared" si="103"/>
        <v>41.801470588235297</v>
      </c>
      <c r="T88" s="255">
        <f t="shared" si="103"/>
        <v>44.662162162162161</v>
      </c>
      <c r="U88" s="255">
        <f t="shared" si="103"/>
        <v>55.121951219512198</v>
      </c>
      <c r="V88" s="255">
        <f t="shared" si="103"/>
        <v>49.790697674418603</v>
      </c>
      <c r="W88" s="255">
        <f t="shared" si="103"/>
        <v>50.331550802139034</v>
      </c>
      <c r="X88" s="255">
        <f t="shared" si="103"/>
        <v>50.445544554455445</v>
      </c>
      <c r="Y88" s="255">
        <f t="shared" si="103"/>
        <v>51.28708133971292</v>
      </c>
      <c r="Z88" s="255">
        <f t="shared" si="103"/>
        <v>45.272727272727273</v>
      </c>
      <c r="AA88" s="255">
        <f t="shared" si="103"/>
        <v>80.037037037037038</v>
      </c>
      <c r="AB88" s="255">
        <f>AB94/AB92</f>
        <v>69.986784140969164</v>
      </c>
      <c r="AC88" s="255">
        <f t="shared" si="103"/>
        <v>68.932126696832583</v>
      </c>
      <c r="AD88" s="256">
        <v>100</v>
      </c>
      <c r="AF88" s="268">
        <v>70</v>
      </c>
      <c r="AG88" s="268">
        <f>AF88</f>
        <v>70</v>
      </c>
      <c r="AH88" s="268">
        <v>72</v>
      </c>
      <c r="AI88" s="268">
        <v>73</v>
      </c>
      <c r="AJ88" s="268">
        <v>83</v>
      </c>
      <c r="AK88" s="268">
        <v>92.5</v>
      </c>
      <c r="AL88" s="258">
        <f>AD88</f>
        <v>100</v>
      </c>
      <c r="AM88" s="258">
        <f t="shared" si="99"/>
        <v>100</v>
      </c>
      <c r="AN88" s="258">
        <f t="shared" si="99"/>
        <v>100</v>
      </c>
      <c r="AO88" s="258">
        <f t="shared" si="99"/>
        <v>100</v>
      </c>
      <c r="AP88" s="258">
        <f t="shared" si="99"/>
        <v>100</v>
      </c>
      <c r="AQ88" s="258">
        <f t="shared" si="99"/>
        <v>100</v>
      </c>
      <c r="AR88" s="258">
        <f t="shared" si="99"/>
        <v>100</v>
      </c>
      <c r="AS88" s="258">
        <f t="shared" si="99"/>
        <v>100</v>
      </c>
      <c r="AT88" s="258">
        <f t="shared" si="99"/>
        <v>100</v>
      </c>
      <c r="AU88" s="258">
        <f t="shared" si="99"/>
        <v>100</v>
      </c>
      <c r="AV88" s="258">
        <f t="shared" si="99"/>
        <v>100</v>
      </c>
      <c r="AW88" s="258">
        <f t="shared" si="99"/>
        <v>100</v>
      </c>
      <c r="AX88" s="258">
        <f t="shared" si="100"/>
        <v>100</v>
      </c>
      <c r="AY88" s="258">
        <f t="shared" si="100"/>
        <v>100</v>
      </c>
      <c r="AZ88" s="258">
        <f t="shared" si="100"/>
        <v>100</v>
      </c>
      <c r="BA88" s="258">
        <f t="shared" si="100"/>
        <v>100</v>
      </c>
      <c r="BB88" s="258">
        <f t="shared" si="100"/>
        <v>100</v>
      </c>
      <c r="BC88" s="258">
        <f t="shared" si="100"/>
        <v>100</v>
      </c>
      <c r="BD88" s="258">
        <f t="shared" si="100"/>
        <v>100</v>
      </c>
      <c r="BE88" s="258">
        <f t="shared" si="100"/>
        <v>100</v>
      </c>
      <c r="BF88" s="258">
        <f t="shared" si="100"/>
        <v>100</v>
      </c>
      <c r="BG88" s="258">
        <f t="shared" si="100"/>
        <v>100</v>
      </c>
      <c r="BH88" s="258">
        <f t="shared" si="100"/>
        <v>100</v>
      </c>
      <c r="BI88" s="258">
        <f t="shared" si="100"/>
        <v>100</v>
      </c>
      <c r="BJ88" s="258">
        <f t="shared" si="100"/>
        <v>100</v>
      </c>
      <c r="BK88" s="258">
        <f t="shared" si="100"/>
        <v>100</v>
      </c>
      <c r="BL88" s="258">
        <f t="shared" si="100"/>
        <v>100</v>
      </c>
      <c r="BM88" s="258">
        <f t="shared" si="100"/>
        <v>100</v>
      </c>
      <c r="BN88" s="258">
        <f t="shared" si="101"/>
        <v>100</v>
      </c>
      <c r="BO88" s="258">
        <f t="shared" si="101"/>
        <v>100</v>
      </c>
    </row>
    <row r="89" spans="2:67" x14ac:dyDescent="0.25">
      <c r="B89" s="287" t="s">
        <v>103</v>
      </c>
      <c r="C89" s="247"/>
      <c r="D89" s="259">
        <f t="shared" ref="D89:AA89" si="104">D97/D94</f>
        <v>55.532604122843921</v>
      </c>
      <c r="E89" s="259">
        <f t="shared" si="104"/>
        <v>55.345047266748871</v>
      </c>
      <c r="F89" s="259">
        <f t="shared" si="104"/>
        <v>55.441025641025639</v>
      </c>
      <c r="G89" s="259">
        <f t="shared" si="104"/>
        <v>55.206984667802388</v>
      </c>
      <c r="H89" s="259">
        <f t="shared" si="104"/>
        <v>21.325966850828728</v>
      </c>
      <c r="I89" s="259">
        <f t="shared" si="104"/>
        <v>34.150677200902933</v>
      </c>
      <c r="J89" s="259">
        <f t="shared" si="104"/>
        <v>34.962034846203487</v>
      </c>
      <c r="K89" s="259">
        <f t="shared" si="104"/>
        <v>36.375054704595186</v>
      </c>
      <c r="L89" s="259">
        <f t="shared" si="104"/>
        <v>42.010311526479754</v>
      </c>
      <c r="M89" s="259">
        <f t="shared" si="104"/>
        <v>54.939487632508836</v>
      </c>
      <c r="N89" s="259">
        <f t="shared" si="104"/>
        <v>55.32458222676199</v>
      </c>
      <c r="O89" s="259">
        <f t="shared" si="104"/>
        <v>54.902065068918418</v>
      </c>
      <c r="P89" s="259">
        <f t="shared" si="104"/>
        <v>55.162299114463764</v>
      </c>
      <c r="Q89" s="259">
        <f t="shared" si="104"/>
        <v>55.182290456431531</v>
      </c>
      <c r="R89" s="259">
        <f t="shared" si="104"/>
        <v>55.290036255767966</v>
      </c>
      <c r="S89" s="259">
        <f t="shared" si="104"/>
        <v>55.046671943711516</v>
      </c>
      <c r="T89" s="259">
        <f t="shared" si="104"/>
        <v>54.947836611195157</v>
      </c>
      <c r="U89" s="259">
        <f t="shared" si="104"/>
        <v>54.962288716814165</v>
      </c>
      <c r="V89" s="259">
        <f t="shared" si="104"/>
        <v>54.513385100420365</v>
      </c>
      <c r="W89" s="259">
        <f t="shared" si="104"/>
        <v>53.893253293667655</v>
      </c>
      <c r="X89" s="259">
        <f t="shared" si="104"/>
        <v>54.074426889106959</v>
      </c>
      <c r="Y89" s="259">
        <f t="shared" si="104"/>
        <v>53.410194047952231</v>
      </c>
      <c r="Z89" s="259">
        <f t="shared" si="104"/>
        <v>53.624484252800677</v>
      </c>
      <c r="AA89" s="259">
        <f t="shared" si="104"/>
        <v>53.652805992596015</v>
      </c>
      <c r="AB89" s="259">
        <f>AB97/AB94</f>
        <v>52.992147667904575</v>
      </c>
      <c r="AC89" s="259">
        <f>AC97/AC94</f>
        <v>53.120624261520291</v>
      </c>
      <c r="AD89" s="275">
        <f>SUM(V97:AC97)/SUM(V94:AC94)</f>
        <v>53.574854582661537</v>
      </c>
      <c r="AF89" s="261">
        <f>AD89</f>
        <v>53.574854582661537</v>
      </c>
      <c r="AG89" s="261">
        <f>AF89</f>
        <v>53.574854582661537</v>
      </c>
      <c r="AH89" s="261">
        <f t="shared" si="99"/>
        <v>53.574854582661537</v>
      </c>
      <c r="AI89" s="261">
        <f t="shared" si="99"/>
        <v>53.574854582661537</v>
      </c>
      <c r="AJ89" s="262">
        <f t="shared" si="99"/>
        <v>53.574854582661537</v>
      </c>
      <c r="AK89" s="262">
        <f t="shared" si="99"/>
        <v>53.574854582661537</v>
      </c>
      <c r="AL89" s="262">
        <f>AD89</f>
        <v>53.574854582661537</v>
      </c>
      <c r="AM89" s="262">
        <f t="shared" si="99"/>
        <v>53.574854582661537</v>
      </c>
      <c r="AN89" s="262">
        <f t="shared" si="99"/>
        <v>53.574854582661537</v>
      </c>
      <c r="AO89" s="262">
        <f t="shared" si="99"/>
        <v>53.574854582661537</v>
      </c>
      <c r="AP89" s="262">
        <f t="shared" si="99"/>
        <v>53.574854582661537</v>
      </c>
      <c r="AQ89" s="262">
        <f t="shared" si="99"/>
        <v>53.574854582661537</v>
      </c>
      <c r="AR89" s="262">
        <f t="shared" si="99"/>
        <v>53.574854582661537</v>
      </c>
      <c r="AS89" s="262">
        <f t="shared" si="99"/>
        <v>53.574854582661537</v>
      </c>
      <c r="AT89" s="262">
        <f t="shared" si="99"/>
        <v>53.574854582661537</v>
      </c>
      <c r="AU89" s="262">
        <f t="shared" si="99"/>
        <v>53.574854582661537</v>
      </c>
      <c r="AV89" s="262">
        <f t="shared" si="99"/>
        <v>53.574854582661537</v>
      </c>
      <c r="AW89" s="262">
        <f t="shared" si="99"/>
        <v>53.574854582661537</v>
      </c>
      <c r="AX89" s="262">
        <f t="shared" si="100"/>
        <v>53.574854582661537</v>
      </c>
      <c r="AY89" s="262">
        <f t="shared" si="100"/>
        <v>53.574854582661537</v>
      </c>
      <c r="AZ89" s="262">
        <f t="shared" si="100"/>
        <v>53.574854582661537</v>
      </c>
      <c r="BA89" s="262">
        <f t="shared" si="100"/>
        <v>53.574854582661537</v>
      </c>
      <c r="BB89" s="262">
        <f t="shared" si="100"/>
        <v>53.574854582661537</v>
      </c>
      <c r="BC89" s="262">
        <f t="shared" si="100"/>
        <v>53.574854582661537</v>
      </c>
      <c r="BD89" s="262">
        <f t="shared" si="100"/>
        <v>53.574854582661537</v>
      </c>
      <c r="BE89" s="262">
        <f t="shared" si="100"/>
        <v>53.574854582661537</v>
      </c>
      <c r="BF89" s="262">
        <f t="shared" si="100"/>
        <v>53.574854582661537</v>
      </c>
      <c r="BG89" s="262">
        <f t="shared" si="100"/>
        <v>53.574854582661537</v>
      </c>
      <c r="BH89" s="262">
        <f t="shared" si="100"/>
        <v>53.574854582661537</v>
      </c>
      <c r="BI89" s="262">
        <f t="shared" si="100"/>
        <v>53.574854582661537</v>
      </c>
      <c r="BJ89" s="262">
        <f t="shared" si="100"/>
        <v>53.574854582661537</v>
      </c>
      <c r="BK89" s="262">
        <f t="shared" si="100"/>
        <v>53.574854582661537</v>
      </c>
      <c r="BL89" s="262">
        <f t="shared" si="100"/>
        <v>53.574854582661537</v>
      </c>
      <c r="BM89" s="262">
        <f t="shared" si="100"/>
        <v>53.574854582661537</v>
      </c>
      <c r="BN89" s="262">
        <f t="shared" si="101"/>
        <v>53.574854582661537</v>
      </c>
      <c r="BO89" s="262">
        <f t="shared" si="101"/>
        <v>53.574854582661537</v>
      </c>
    </row>
    <row r="90" spans="2:67" x14ac:dyDescent="0.25">
      <c r="B90" s="287" t="s">
        <v>134</v>
      </c>
      <c r="C90" s="247"/>
      <c r="D90" s="253">
        <f t="shared" ref="D90:AA90" si="105">D98/D97</f>
        <v>0.38969401746956461</v>
      </c>
      <c r="E90" s="253">
        <f t="shared" si="105"/>
        <v>0.38364852270068955</v>
      </c>
      <c r="F90" s="253">
        <f t="shared" si="105"/>
        <v>0.38398390528165754</v>
      </c>
      <c r="G90" s="253">
        <f t="shared" si="105"/>
        <v>0.38412046965886476</v>
      </c>
      <c r="H90" s="253">
        <f t="shared" si="105"/>
        <v>1</v>
      </c>
      <c r="I90" s="253">
        <f t="shared" si="105"/>
        <v>0.61558291332727422</v>
      </c>
      <c r="J90" s="253">
        <f t="shared" si="105"/>
        <v>0.6002885470211673</v>
      </c>
      <c r="K90" s="253">
        <f t="shared" si="105"/>
        <v>0.58038668383122582</v>
      </c>
      <c r="L90" s="253">
        <f t="shared" si="105"/>
        <v>0.49894748718876603</v>
      </c>
      <c r="M90" s="253">
        <f t="shared" si="105"/>
        <v>0.38092022221686245</v>
      </c>
      <c r="N90" s="253">
        <f t="shared" si="105"/>
        <v>0.38166440761167925</v>
      </c>
      <c r="O90" s="253">
        <f t="shared" si="105"/>
        <v>0.37808198394336751</v>
      </c>
      <c r="P90" s="253">
        <f t="shared" si="105"/>
        <v>0.37766845026617241</v>
      </c>
      <c r="Q90" s="253">
        <f t="shared" si="105"/>
        <v>0.3796996631007663</v>
      </c>
      <c r="R90" s="253">
        <f t="shared" si="105"/>
        <v>0.37889723616642079</v>
      </c>
      <c r="S90" s="253">
        <f t="shared" si="105"/>
        <v>0.37722846396947307</v>
      </c>
      <c r="T90" s="253">
        <f t="shared" si="105"/>
        <v>0.37711464483438012</v>
      </c>
      <c r="U90" s="253">
        <f t="shared" si="105"/>
        <v>0.37873917130106244</v>
      </c>
      <c r="V90" s="253">
        <f t="shared" si="105"/>
        <v>0.37812789016525405</v>
      </c>
      <c r="W90" s="253">
        <f t="shared" si="105"/>
        <v>0.38027116375908759</v>
      </c>
      <c r="X90" s="253">
        <f t="shared" si="105"/>
        <v>0.38131212349148197</v>
      </c>
      <c r="Y90" s="253">
        <f t="shared" si="105"/>
        <v>0.38268736943210535</v>
      </c>
      <c r="Z90" s="253">
        <f t="shared" si="105"/>
        <v>0.38441460789700138</v>
      </c>
      <c r="AA90" s="253">
        <f t="shared" si="105"/>
        <v>0.38139195795770342</v>
      </c>
      <c r="AB90" s="253">
        <f>AB98/AB97</f>
        <v>0.38545587364088674</v>
      </c>
      <c r="AC90" s="253">
        <f>AC98/AC97</f>
        <v>0.38546062730321928</v>
      </c>
      <c r="AD90" s="288">
        <f>SUM(Y98:AC98)/SUM(Y97:AC97)</f>
        <v>0.38384897741136204</v>
      </c>
      <c r="AF90" s="254">
        <f>AD90</f>
        <v>0.38384897741136204</v>
      </c>
      <c r="AG90" s="254">
        <f>AF90</f>
        <v>0.38384897741136204</v>
      </c>
      <c r="AH90" s="254">
        <f t="shared" si="99"/>
        <v>0.38384897741136204</v>
      </c>
      <c r="AI90" s="254">
        <f t="shared" si="99"/>
        <v>0.38384897741136204</v>
      </c>
      <c r="AJ90" s="254">
        <f t="shared" si="99"/>
        <v>0.38384897741136204</v>
      </c>
      <c r="AK90" s="254">
        <f t="shared" si="99"/>
        <v>0.38384897741136204</v>
      </c>
      <c r="AL90" s="254">
        <f>AD90</f>
        <v>0.38384897741136204</v>
      </c>
      <c r="AM90" s="254">
        <f t="shared" si="99"/>
        <v>0.38384897741136204</v>
      </c>
      <c r="AN90" s="254">
        <f t="shared" si="99"/>
        <v>0.38384897741136204</v>
      </c>
      <c r="AO90" s="254">
        <f t="shared" si="99"/>
        <v>0.38384897741136204</v>
      </c>
      <c r="AP90" s="254">
        <f t="shared" si="99"/>
        <v>0.38384897741136204</v>
      </c>
      <c r="AQ90" s="254">
        <f t="shared" si="99"/>
        <v>0.38384897741136204</v>
      </c>
      <c r="AR90" s="254">
        <f t="shared" si="99"/>
        <v>0.38384897741136204</v>
      </c>
      <c r="AS90" s="254">
        <f t="shared" si="99"/>
        <v>0.38384897741136204</v>
      </c>
      <c r="AT90" s="254">
        <f t="shared" si="99"/>
        <v>0.38384897741136204</v>
      </c>
      <c r="AU90" s="254">
        <f t="shared" si="99"/>
        <v>0.38384897741136204</v>
      </c>
      <c r="AV90" s="254">
        <f t="shared" si="99"/>
        <v>0.38384897741136204</v>
      </c>
      <c r="AW90" s="254">
        <f t="shared" si="99"/>
        <v>0.38384897741136204</v>
      </c>
      <c r="AX90" s="254">
        <f t="shared" si="100"/>
        <v>0.38384897741136204</v>
      </c>
      <c r="AY90" s="254">
        <f t="shared" si="100"/>
        <v>0.38384897741136204</v>
      </c>
      <c r="AZ90" s="254">
        <f t="shared" si="100"/>
        <v>0.38384897741136204</v>
      </c>
      <c r="BA90" s="254">
        <f t="shared" si="100"/>
        <v>0.38384897741136204</v>
      </c>
      <c r="BB90" s="254">
        <f t="shared" si="100"/>
        <v>0.38384897741136204</v>
      </c>
      <c r="BC90" s="254">
        <f t="shared" si="100"/>
        <v>0.38384897741136204</v>
      </c>
      <c r="BD90" s="254">
        <f t="shared" si="100"/>
        <v>0.38384897741136204</v>
      </c>
      <c r="BE90" s="254">
        <f t="shared" si="100"/>
        <v>0.38384897741136204</v>
      </c>
      <c r="BF90" s="254">
        <f t="shared" si="100"/>
        <v>0.38384897741136204</v>
      </c>
      <c r="BG90" s="254">
        <f t="shared" si="100"/>
        <v>0.38384897741136204</v>
      </c>
      <c r="BH90" s="254">
        <f t="shared" si="100"/>
        <v>0.38384897741136204</v>
      </c>
      <c r="BI90" s="254">
        <f t="shared" si="100"/>
        <v>0.38384897741136204</v>
      </c>
      <c r="BJ90" s="254">
        <f t="shared" si="100"/>
        <v>0.38384897741136204</v>
      </c>
      <c r="BK90" s="254">
        <f t="shared" si="100"/>
        <v>0.38384897741136204</v>
      </c>
      <c r="BL90" s="254">
        <f t="shared" si="100"/>
        <v>0.38384897741136204</v>
      </c>
      <c r="BM90" s="254">
        <f t="shared" si="100"/>
        <v>0.38384897741136204</v>
      </c>
      <c r="BN90" s="254">
        <f t="shared" si="101"/>
        <v>0.38384897741136204</v>
      </c>
      <c r="BO90" s="254">
        <f t="shared" si="101"/>
        <v>0.38384897741136204</v>
      </c>
    </row>
    <row r="92" spans="2:67" x14ac:dyDescent="0.25">
      <c r="B92" s="292" t="s">
        <v>297</v>
      </c>
      <c r="D92" s="7">
        <f>IF(VLOOKUP($B$52&amp;$B92,[20]Ibadan!$E:$AE,COLUMN(D$1)-2,FALSE)="NULL",0,VLOOKUP($B$52&amp;$B92,[20]Ibadan!$E:$AE,COLUMN(D$1)-2,FALSE))</f>
        <v>42</v>
      </c>
      <c r="E92" s="7">
        <f>IF(VLOOKUP($B$52&amp;$B92,[20]Ibadan!$E:$AE,COLUMN(E$1)-2,FALSE)="NULL",0,VLOOKUP($B$52&amp;$B92,[20]Ibadan!$E:$AE,COLUMN(E$1)-2,FALSE))</f>
        <v>44</v>
      </c>
      <c r="F92" s="7">
        <f>IF(VLOOKUP($B$52&amp;$B92,[20]Ibadan!$E:$AE,COLUMN(F$1)-2,FALSE)="NULL",0,VLOOKUP($B$52&amp;$B92,[20]Ibadan!$E:$AE,COLUMN(F$1)-2,FALSE))</f>
        <v>62</v>
      </c>
      <c r="G92" s="7">
        <f>IF(VLOOKUP($B$52&amp;$B92,[20]Ibadan!$E:$AE,COLUMN(G$1)-2,FALSE)="NULL",0,VLOOKUP($B$52&amp;$B92,[20]Ibadan!$E:$AE,COLUMN(G$1)-2,FALSE))</f>
        <v>63</v>
      </c>
      <c r="H92" s="7">
        <f>IF(VLOOKUP($B$52&amp;$B92,[20]Ibadan!$E:$AE,COLUMN(H$1)-2,FALSE)="NULL",0,VLOOKUP($B$52&amp;$B92,[20]Ibadan!$E:$AE,COLUMN(H$1)-2,FALSE))</f>
        <v>80</v>
      </c>
      <c r="I92" s="7">
        <f>IF(VLOOKUP($B$52&amp;$B92,[20]Ibadan!$E:$AE,COLUMN(I$1)-2,FALSE)="NULL",0,VLOOKUP($B$52&amp;$B92,[20]Ibadan!$E:$AE,COLUMN(I$1)-2,FALSE))</f>
        <v>100</v>
      </c>
      <c r="J92" s="7">
        <f>IF(VLOOKUP($B$52&amp;$B92,[20]Ibadan!$E:$AE,COLUMN(J$1)-2,FALSE)="NULL",0,VLOOKUP($B$52&amp;$B92,[20]Ibadan!$E:$AE,COLUMN(J$1)-2,FALSE))</f>
        <v>99</v>
      </c>
      <c r="K92" s="7">
        <f>IF(VLOOKUP($B$52&amp;$B92,[20]Ibadan!$E:$AE,COLUMN(K$1)-2,FALSE)="NULL",0,VLOOKUP($B$52&amp;$B92,[20]Ibadan!$E:$AE,COLUMN(K$1)-2,FALSE))</f>
        <v>105</v>
      </c>
      <c r="L92" s="7">
        <f>IF(VLOOKUP($B$52&amp;$B92,[20]Ibadan!$E:$AE,COLUMN(L$1)-2,FALSE)="NULL",0,VLOOKUP($B$52&amp;$B92,[20]Ibadan!$E:$AE,COLUMN(L$1)-2,FALSE))</f>
        <v>121</v>
      </c>
      <c r="M92" s="7">
        <f>IF(VLOOKUP($B$52&amp;$B92,[20]Ibadan!$E:$AE,COLUMN(M$1)-2,FALSE)="NULL",0,VLOOKUP($B$52&amp;$B92,[20]Ibadan!$E:$AE,COLUMN(M$1)-2,FALSE))</f>
        <v>125</v>
      </c>
      <c r="N92" s="7">
        <f>IF(VLOOKUP($B$52&amp;$B92,[20]Ibadan!$E:$AE,COLUMN(N$1)-2,FALSE)="NULL",0,VLOOKUP($B$52&amp;$B92,[20]Ibadan!$E:$AE,COLUMN(N$1)-2,FALSE))</f>
        <v>133</v>
      </c>
      <c r="O92" s="7">
        <f>IF(VLOOKUP($B$52&amp;$B92,[20]Ibadan!$E:$AE,COLUMN(O$1)-2,FALSE)="NULL",0,VLOOKUP($B$52&amp;$B92,[20]Ibadan!$E:$AE,COLUMN(O$1)-2,FALSE))</f>
        <v>136</v>
      </c>
      <c r="P92" s="7">
        <f>IF(VLOOKUP($B$52&amp;$B92,[20]Ibadan!$E:$AE,COLUMN(P$1)-2,FALSE)="NULL",0,VLOOKUP($B$52&amp;$B92,[20]Ibadan!$E:$AE,COLUMN(P$1)-2,FALSE))</f>
        <v>134</v>
      </c>
      <c r="Q92" s="7">
        <f>IF(VLOOKUP($B$52&amp;$B92,[20]Ibadan!$E:$AE,COLUMN(Q$1)-2,FALSE)="NULL",0,VLOOKUP($B$52&amp;$B92,[20]Ibadan!$E:$AE,COLUMN(Q$1)-2,FALSE))</f>
        <v>144</v>
      </c>
      <c r="R92" s="7">
        <f>IF(VLOOKUP($B$52&amp;$B92,[20]Ibadan!$E:$AE,COLUMN(R$1)-2,FALSE)="NULL",0,VLOOKUP($B$52&amp;$B92,[20]Ibadan!$E:$AE,COLUMN(R$1)-2,FALSE))</f>
        <v>141</v>
      </c>
      <c r="S92" s="7">
        <f>IF(VLOOKUP($B$52&amp;$B92,[20]Ibadan!$E:$AE,COLUMN(S$1)-2,FALSE)="NULL",0,VLOOKUP($B$52&amp;$B92,[20]Ibadan!$E:$AE,COLUMN(S$1)-2,FALSE))</f>
        <v>136</v>
      </c>
      <c r="T92" s="7">
        <f>IF(VLOOKUP($B$52&amp;$B92,[20]Ibadan!$E:$AE,COLUMN(T$1)-2,FALSE)="NULL",0,VLOOKUP($B$52&amp;$B92,[20]Ibadan!$E:$AE,COLUMN(T$1)-2,FALSE))</f>
        <v>148</v>
      </c>
      <c r="U92" s="7">
        <f>IF(VLOOKUP($B$52&amp;$B92,[20]Ibadan!$E:$AE,COLUMN(U$1)-2,FALSE)="NULL",0,VLOOKUP($B$52&amp;$B92,[20]Ibadan!$E:$AE,COLUMN(U$1)-2,FALSE))</f>
        <v>164</v>
      </c>
      <c r="V92" s="7">
        <f>IF(VLOOKUP($B$52&amp;$B92,[20]Ibadan!$E:$AE,COLUMN(V$1)-2,FALSE)="NULL",0,VLOOKUP($B$52&amp;$B92,[20]Ibadan!$E:$AE,COLUMN(V$1)-2,FALSE))</f>
        <v>172</v>
      </c>
      <c r="W92" s="7">
        <f>IF(VLOOKUP($B$52&amp;$B92,[20]Ibadan!$E:$AE,COLUMN(W$1)-2,FALSE)="NULL",0,VLOOKUP($B$52&amp;$B92,[20]Ibadan!$E:$AE,COLUMN(W$1)-2,FALSE))</f>
        <v>187</v>
      </c>
      <c r="X92" s="7">
        <f>IF(VLOOKUP($B$52&amp;$B92,[20]Ibadan!$E:$AE,COLUMN(X$1)-2,FALSE)="NULL",0,VLOOKUP($B$52&amp;$B92,[20]Ibadan!$E:$AE,COLUMN(X$1)-2,FALSE))</f>
        <v>202</v>
      </c>
      <c r="Y92" s="7">
        <f>IF(VLOOKUP($B$52&amp;$B92,[20]Ibadan!$E:$AE,COLUMN(Y$1)-2,FALSE)="NULL",0,VLOOKUP($B$52&amp;$B92,[20]Ibadan!$E:$AE,COLUMN(Y$1)-2,FALSE))</f>
        <v>209</v>
      </c>
      <c r="Z92" s="7">
        <f>IF(VLOOKUP($B$52&amp;$B92,[20]Ibadan!$E:$AE,COLUMN(Z$1)-2,FALSE)="NULL",0,VLOOKUP($B$52&amp;$B92,[20]Ibadan!$E:$AE,COLUMN(Z$1)-2,FALSE))</f>
        <v>209</v>
      </c>
      <c r="AA92" s="7">
        <f>IF(VLOOKUP($B$52&amp;$B92,[20]Ibadan!$E:$AE,COLUMN(AA$1)-2,FALSE)="NULL",0,VLOOKUP($B$52&amp;$B92,[20]Ibadan!$E:$AE,COLUMN(AA$1)-2,FALSE))</f>
        <v>216</v>
      </c>
      <c r="AB92" s="7">
        <f>IF(VLOOKUP($B$52&amp;$B92,[20]Ibadan!$E:$AE,COLUMN(AB$1)-2,FALSE)="NULL",0,VLOOKUP($B$52&amp;$B92,[20]Ibadan!$E:$AE,COLUMN(AB$1)-2,FALSE))</f>
        <v>227</v>
      </c>
      <c r="AC92" s="7">
        <f>IF(VLOOKUP($B$52&amp;$B92,[20]Ibadan!$E:$AE,COLUMN(AC$1)-2,FALSE)="NULL",0,VLOOKUP($B$52&amp;$B92,[20]Ibadan!$E:$AE,COLUMN(AC$1)-2,FALSE))</f>
        <v>221</v>
      </c>
      <c r="AF92" s="7">
        <f t="shared" ref="AF92:AG95" si="106">AB92</f>
        <v>227</v>
      </c>
      <c r="AG92" s="7">
        <f t="shared" si="106"/>
        <v>221</v>
      </c>
      <c r="AH92" s="7">
        <f>VLOOKUP($A$3&amp;$B$52&amp;$B92,'[14]Paga All'!$G$1:$J$3000,4,FALSE)</f>
        <v>261</v>
      </c>
      <c r="AI92" s="7">
        <f>VLOOKUP($A$3&amp;$B$84&amp;$B92,'[15]Paga all'!$F:$G,2,FALSE)</f>
        <v>250</v>
      </c>
      <c r="AJ92" s="7">
        <f>VLOOKUP($A$3&amp;$B$52&amp;$B92,'[16]Paga all'!$F$2:$G$1470,2,FALSE)</f>
        <v>197</v>
      </c>
      <c r="AK92" s="9">
        <f t="shared" ref="AK92:BO92" si="107">IF(ROUND((AJ92+AJ93)*(1+AK86),)&gt;=AK$3*$AD$3,AK$3*$AD$3*(1-AK87),ROUND((AJ92+AJ93)*(1+AK86),)-ROUND((AJ92+AJ93)*(1+AK86)*AK87,))</f>
        <v>221</v>
      </c>
      <c r="AL92" s="9">
        <f t="shared" si="107"/>
        <v>230</v>
      </c>
      <c r="AM92" s="9">
        <f t="shared" si="107"/>
        <v>239</v>
      </c>
      <c r="AN92" s="9">
        <f t="shared" si="107"/>
        <v>248</v>
      </c>
      <c r="AO92" s="9">
        <f t="shared" si="107"/>
        <v>258</v>
      </c>
      <c r="AP92" s="9">
        <f t="shared" si="107"/>
        <v>267</v>
      </c>
      <c r="AQ92" s="9">
        <f t="shared" si="107"/>
        <v>277</v>
      </c>
      <c r="AR92" s="9">
        <f t="shared" si="107"/>
        <v>288</v>
      </c>
      <c r="AS92" s="9">
        <f t="shared" si="107"/>
        <v>298</v>
      </c>
      <c r="AT92" s="9">
        <f t="shared" si="107"/>
        <v>309</v>
      </c>
      <c r="AU92" s="9">
        <f t="shared" si="107"/>
        <v>321</v>
      </c>
      <c r="AV92" s="9">
        <f t="shared" si="107"/>
        <v>333</v>
      </c>
      <c r="AW92" s="9">
        <f t="shared" si="107"/>
        <v>345</v>
      </c>
      <c r="AX92" s="9">
        <f t="shared" si="107"/>
        <v>358</v>
      </c>
      <c r="AY92" s="9">
        <f t="shared" si="107"/>
        <v>371</v>
      </c>
      <c r="AZ92" s="9">
        <f t="shared" si="107"/>
        <v>385</v>
      </c>
      <c r="BA92" s="9">
        <f t="shared" si="107"/>
        <v>399</v>
      </c>
      <c r="BB92" s="9">
        <f t="shared" si="107"/>
        <v>415</v>
      </c>
      <c r="BC92" s="9">
        <f t="shared" si="107"/>
        <v>431</v>
      </c>
      <c r="BD92" s="9">
        <f t="shared" si="107"/>
        <v>446</v>
      </c>
      <c r="BE92" s="9">
        <f t="shared" si="107"/>
        <v>463</v>
      </c>
      <c r="BF92" s="9">
        <f t="shared" si="107"/>
        <v>480</v>
      </c>
      <c r="BG92" s="9">
        <f t="shared" si="107"/>
        <v>498</v>
      </c>
      <c r="BH92" s="9">
        <f t="shared" si="107"/>
        <v>517</v>
      </c>
      <c r="BI92" s="9">
        <f t="shared" si="107"/>
        <v>537</v>
      </c>
      <c r="BJ92" s="9">
        <f t="shared" si="107"/>
        <v>556</v>
      </c>
      <c r="BK92" s="9">
        <f t="shared" si="107"/>
        <v>577</v>
      </c>
      <c r="BL92" s="9">
        <f t="shared" si="107"/>
        <v>599</v>
      </c>
      <c r="BM92" s="9">
        <f t="shared" si="107"/>
        <v>621</v>
      </c>
      <c r="BN92" s="9">
        <f t="shared" si="107"/>
        <v>645</v>
      </c>
      <c r="BO92" s="9">
        <f t="shared" si="107"/>
        <v>669</v>
      </c>
    </row>
    <row r="93" spans="2:67" x14ac:dyDescent="0.25">
      <c r="B93" s="292" t="s">
        <v>298</v>
      </c>
      <c r="D93" s="7">
        <f>IF(VLOOKUP($B$52&amp;$B93,[20]Ibadan!$E:$AE,COLUMN(D$1)-2,FALSE)="NULL",0,VLOOKUP($B$52&amp;$B93,[20]Ibadan!$E:$AE,COLUMN(D$1)-2,FALSE))</f>
        <v>2</v>
      </c>
      <c r="E93" s="7">
        <f>IF(VLOOKUP($B$52&amp;$B93,[20]Ibadan!$E:$AE,COLUMN(E$1)-2,FALSE)="NULL",0,VLOOKUP($B$52&amp;$B93,[20]Ibadan!$E:$AE,COLUMN(E$1)-2,FALSE))</f>
        <v>2</v>
      </c>
      <c r="F93" s="7">
        <f>IF(VLOOKUP($B$52&amp;$B93,[20]Ibadan!$E:$AE,COLUMN(F$1)-2,FALSE)="NULL",0,VLOOKUP($B$52&amp;$B93,[20]Ibadan!$E:$AE,COLUMN(F$1)-2,FALSE))</f>
        <v>1</v>
      </c>
      <c r="G93" s="7">
        <f>IF(VLOOKUP($B$52&amp;$B93,[20]Ibadan!$E:$AE,COLUMN(G$1)-2,FALSE)="NULL",0,VLOOKUP($B$52&amp;$B93,[20]Ibadan!$E:$AE,COLUMN(G$1)-2,FALSE))</f>
        <v>9</v>
      </c>
      <c r="H93" s="7">
        <f>IF(VLOOKUP($B$52&amp;$B93,[20]Ibadan!$E:$AE,COLUMN(H$1)-2,FALSE)="NULL",0,VLOOKUP($B$52&amp;$B93,[20]Ibadan!$E:$AE,COLUMN(H$1)-2,FALSE))</f>
        <v>4</v>
      </c>
      <c r="I93" s="7">
        <f>IF(VLOOKUP($B$52&amp;$B93,[20]Ibadan!$E:$AE,COLUMN(I$1)-2,FALSE)="NULL",0,VLOOKUP($B$52&amp;$B93,[20]Ibadan!$E:$AE,COLUMN(I$1)-2,FALSE))</f>
        <v>4</v>
      </c>
      <c r="J93" s="7">
        <f>IF(VLOOKUP($B$52&amp;$B93,[20]Ibadan!$E:$AE,COLUMN(J$1)-2,FALSE)="NULL",0,VLOOKUP($B$52&amp;$B93,[20]Ibadan!$E:$AE,COLUMN(J$1)-2,FALSE))</f>
        <v>5</v>
      </c>
      <c r="K93" s="7">
        <f>IF(VLOOKUP($B$52&amp;$B93,[20]Ibadan!$E:$AE,COLUMN(K$1)-2,FALSE)="NULL",0,VLOOKUP($B$52&amp;$B93,[20]Ibadan!$E:$AE,COLUMN(K$1)-2,FALSE))</f>
        <v>7</v>
      </c>
      <c r="L93" s="7">
        <f>IF(VLOOKUP($B$52&amp;$B93,[20]Ibadan!$E:$AE,COLUMN(L$1)-2,FALSE)="NULL",0,VLOOKUP($B$52&amp;$B93,[20]Ibadan!$E:$AE,COLUMN(L$1)-2,FALSE))</f>
        <v>4</v>
      </c>
      <c r="M93" s="7">
        <f>IF(VLOOKUP($B$52&amp;$B93,[20]Ibadan!$E:$AE,COLUMN(M$1)-2,FALSE)="NULL",0,VLOOKUP($B$52&amp;$B93,[20]Ibadan!$E:$AE,COLUMN(M$1)-2,FALSE))</f>
        <v>10</v>
      </c>
      <c r="N93" s="7">
        <f>IF(VLOOKUP($B$52&amp;$B93,[20]Ibadan!$E:$AE,COLUMN(N$1)-2,FALSE)="NULL",0,VLOOKUP($B$52&amp;$B93,[20]Ibadan!$E:$AE,COLUMN(N$1)-2,FALSE))</f>
        <v>8</v>
      </c>
      <c r="O93" s="7">
        <f>IF(VLOOKUP($B$52&amp;$B93,[20]Ibadan!$E:$AE,COLUMN(O$1)-2,FALSE)="NULL",0,VLOOKUP($B$52&amp;$B93,[20]Ibadan!$E:$AE,COLUMN(O$1)-2,FALSE))</f>
        <v>8</v>
      </c>
      <c r="P93" s="7">
        <f>IF(VLOOKUP($B$52&amp;$B93,[20]Ibadan!$E:$AE,COLUMN(P$1)-2,FALSE)="NULL",0,VLOOKUP($B$52&amp;$B93,[20]Ibadan!$E:$AE,COLUMN(P$1)-2,FALSE))</f>
        <v>13</v>
      </c>
      <c r="Q93" s="7">
        <f>IF(VLOOKUP($B$52&amp;$B93,[20]Ibadan!$E:$AE,COLUMN(Q$1)-2,FALSE)="NULL",0,VLOOKUP($B$52&amp;$B93,[20]Ibadan!$E:$AE,COLUMN(Q$1)-2,FALSE))</f>
        <v>16</v>
      </c>
      <c r="R93" s="7">
        <f>IF(VLOOKUP($B$52&amp;$B93,[20]Ibadan!$E:$AE,COLUMN(R$1)-2,FALSE)="NULL",0,VLOOKUP($B$52&amp;$B93,[20]Ibadan!$E:$AE,COLUMN(R$1)-2,FALSE))</f>
        <v>17</v>
      </c>
      <c r="S93" s="7">
        <f>IF(VLOOKUP($B$52&amp;$B93,[20]Ibadan!$E:$AE,COLUMN(S$1)-2,FALSE)="NULL",0,VLOOKUP($B$52&amp;$B93,[20]Ibadan!$E:$AE,COLUMN(S$1)-2,FALSE))</f>
        <v>19</v>
      </c>
      <c r="T93" s="7">
        <f>IF(VLOOKUP($B$52&amp;$B93,[20]Ibadan!$E:$AE,COLUMN(T$1)-2,FALSE)="NULL",0,VLOOKUP($B$52&amp;$B93,[20]Ibadan!$E:$AE,COLUMN(T$1)-2,FALSE))</f>
        <v>8</v>
      </c>
      <c r="U93" s="7">
        <f>IF(VLOOKUP($B$52&amp;$B93,[20]Ibadan!$E:$AE,COLUMN(U$1)-2,FALSE)="NULL",0,VLOOKUP($B$52&amp;$B93,[20]Ibadan!$E:$AE,COLUMN(U$1)-2,FALSE))</f>
        <v>11</v>
      </c>
      <c r="V93" s="7">
        <f>IF(VLOOKUP($B$52&amp;$B93,[20]Ibadan!$E:$AE,COLUMN(V$1)-2,FALSE)="NULL",0,VLOOKUP($B$52&amp;$B93,[20]Ibadan!$E:$AE,COLUMN(V$1)-2,FALSE))</f>
        <v>17</v>
      </c>
      <c r="W93" s="7">
        <f>IF(VLOOKUP($B$52&amp;$B93,[20]Ibadan!$E:$AE,COLUMN(W$1)-2,FALSE)="NULL",0,VLOOKUP($B$52&amp;$B93,[20]Ibadan!$E:$AE,COLUMN(W$1)-2,FALSE))</f>
        <v>10</v>
      </c>
      <c r="X93" s="7">
        <f>IF(VLOOKUP($B$52&amp;$B93,[20]Ibadan!$E:$AE,COLUMN(X$1)-2,FALSE)="NULL",0,VLOOKUP($B$52&amp;$B93,[20]Ibadan!$E:$AE,COLUMN(X$1)-2,FALSE))</f>
        <v>9</v>
      </c>
      <c r="Y93" s="7">
        <f>IF(VLOOKUP($B$52&amp;$B93,[20]Ibadan!$E:$AE,COLUMN(Y$1)-2,FALSE)="NULL",0,VLOOKUP($B$52&amp;$B93,[20]Ibadan!$E:$AE,COLUMN(Y$1)-2,FALSE))</f>
        <v>12</v>
      </c>
      <c r="Z93" s="7">
        <f>IF(VLOOKUP($B$52&amp;$B93,[20]Ibadan!$E:$AE,COLUMN(Z$1)-2,FALSE)="NULL",0,VLOOKUP($B$52&amp;$B93,[20]Ibadan!$E:$AE,COLUMN(Z$1)-2,FALSE))</f>
        <v>16</v>
      </c>
      <c r="AA93" s="7">
        <f>IF(VLOOKUP($B$52&amp;$B93,[20]Ibadan!$E:$AE,COLUMN(AA$1)-2,FALSE)="NULL",0,VLOOKUP($B$52&amp;$B93,[20]Ibadan!$E:$AE,COLUMN(AA$1)-2,FALSE))</f>
        <v>21</v>
      </c>
      <c r="AB93" s="7">
        <f>IF(VLOOKUP($B$52&amp;$B93,[20]Ibadan!$E:$AE,COLUMN(AB$1)-2,FALSE)="NULL",0,VLOOKUP($B$52&amp;$B93,[20]Ibadan!$E:$AE,COLUMN(AB$1)-2,FALSE))</f>
        <v>29</v>
      </c>
      <c r="AC93" s="7">
        <f>IF(VLOOKUP($B$52&amp;$B93,[20]Ibadan!$E:$AE,COLUMN(AC$1)-2,FALSE)="NULL",0,VLOOKUP($B$52&amp;$B93,[20]Ibadan!$E:$AE,COLUMN(AC$1)-2,FALSE))</f>
        <v>22</v>
      </c>
      <c r="AF93" s="7">
        <f t="shared" si="106"/>
        <v>29</v>
      </c>
      <c r="AG93" s="7">
        <f t="shared" si="106"/>
        <v>22</v>
      </c>
      <c r="AH93" s="7">
        <f>VLOOKUP($A$3&amp;$B$52&amp;$B93,'[14]Paga All'!$G$1:$J$3000,4,FALSE)</f>
        <v>15</v>
      </c>
      <c r="AI93" s="7">
        <f>VLOOKUP($A$3&amp;$B$84&amp;$B93,'[15]Paga all'!$F:$G,2,FALSE)</f>
        <v>26</v>
      </c>
      <c r="AJ93" s="7">
        <f>VLOOKUP($A$3&amp;$B$52&amp;$B93,'[16]Paga all'!$F$2:$G$1470,2,FALSE)</f>
        <v>30</v>
      </c>
      <c r="AK93" s="9">
        <f t="shared" ref="AK93:BO93" si="108">IF(ROUND((AJ92+AJ93)*(1+AK86),)&gt;=AK$3*$AD$3,AK$3*$AD$3*AK87,ROUND((AJ92+AJ93)*(1+AK86),)-AK92)</f>
        <v>15</v>
      </c>
      <c r="AL93" s="9">
        <f t="shared" si="108"/>
        <v>15</v>
      </c>
      <c r="AM93" s="9">
        <f t="shared" si="108"/>
        <v>15</v>
      </c>
      <c r="AN93" s="9">
        <f t="shared" si="108"/>
        <v>16</v>
      </c>
      <c r="AO93" s="9">
        <f t="shared" si="108"/>
        <v>16</v>
      </c>
      <c r="AP93" s="9">
        <f t="shared" si="108"/>
        <v>17</v>
      </c>
      <c r="AQ93" s="9">
        <f t="shared" si="108"/>
        <v>18</v>
      </c>
      <c r="AR93" s="9">
        <f t="shared" si="108"/>
        <v>18</v>
      </c>
      <c r="AS93" s="9">
        <f t="shared" si="108"/>
        <v>19</v>
      </c>
      <c r="AT93" s="9">
        <f t="shared" si="108"/>
        <v>20</v>
      </c>
      <c r="AU93" s="9">
        <f t="shared" si="108"/>
        <v>20</v>
      </c>
      <c r="AV93" s="9">
        <f t="shared" si="108"/>
        <v>21</v>
      </c>
      <c r="AW93" s="9">
        <f t="shared" si="108"/>
        <v>22</v>
      </c>
      <c r="AX93" s="9">
        <f t="shared" si="108"/>
        <v>23</v>
      </c>
      <c r="AY93" s="9">
        <f t="shared" si="108"/>
        <v>24</v>
      </c>
      <c r="AZ93" s="9">
        <f t="shared" si="108"/>
        <v>25</v>
      </c>
      <c r="BA93" s="9">
        <f t="shared" si="108"/>
        <v>26</v>
      </c>
      <c r="BB93" s="9">
        <f t="shared" si="108"/>
        <v>26</v>
      </c>
      <c r="BC93" s="9">
        <f t="shared" si="108"/>
        <v>27</v>
      </c>
      <c r="BD93" s="9">
        <f t="shared" si="108"/>
        <v>29</v>
      </c>
      <c r="BE93" s="9">
        <f t="shared" si="108"/>
        <v>30</v>
      </c>
      <c r="BF93" s="9">
        <f t="shared" si="108"/>
        <v>31</v>
      </c>
      <c r="BG93" s="9">
        <f t="shared" si="108"/>
        <v>32</v>
      </c>
      <c r="BH93" s="9">
        <f t="shared" si="108"/>
        <v>33</v>
      </c>
      <c r="BI93" s="9">
        <f t="shared" si="108"/>
        <v>34</v>
      </c>
      <c r="BJ93" s="9">
        <f t="shared" si="108"/>
        <v>36</v>
      </c>
      <c r="BK93" s="9">
        <f t="shared" si="108"/>
        <v>37</v>
      </c>
      <c r="BL93" s="9">
        <f t="shared" si="108"/>
        <v>38</v>
      </c>
      <c r="BM93" s="9">
        <f t="shared" si="108"/>
        <v>40</v>
      </c>
      <c r="BN93" s="9">
        <f t="shared" si="108"/>
        <v>41</v>
      </c>
      <c r="BO93" s="9">
        <f t="shared" si="108"/>
        <v>43</v>
      </c>
    </row>
    <row r="94" spans="2:67" x14ac:dyDescent="0.25">
      <c r="B94" s="292" t="s">
        <v>299</v>
      </c>
      <c r="D94" s="7">
        <f>IF(VLOOKUP($B$52&amp;$B94,[20]Ibadan!$E:$AE,COLUMN(D$1)-2,FALSE)="NULL",0,VLOOKUP($B$52&amp;$B94,[20]Ibadan!$E:$AE,COLUMN(D$1)-2,FALSE))</f>
        <v>2377</v>
      </c>
      <c r="E94" s="7">
        <f>IF(VLOOKUP($B$52&amp;$B94,[20]Ibadan!$E:$AE,COLUMN(E$1)-2,FALSE)="NULL",0,VLOOKUP($B$52&amp;$B94,[20]Ibadan!$E:$AE,COLUMN(E$1)-2,FALSE))</f>
        <v>2433</v>
      </c>
      <c r="F94" s="7">
        <f>IF(VLOOKUP($B$52&amp;$B94,[20]Ibadan!$E:$AE,COLUMN(F$1)-2,FALSE)="NULL",0,VLOOKUP($B$52&amp;$B94,[20]Ibadan!$E:$AE,COLUMN(F$1)-2,FALSE))</f>
        <v>3120</v>
      </c>
      <c r="G94" s="7">
        <f>IF(VLOOKUP($B$52&amp;$B94,[20]Ibadan!$E:$AE,COLUMN(G$1)-2,FALSE)="NULL",0,VLOOKUP($B$52&amp;$B94,[20]Ibadan!$E:$AE,COLUMN(G$1)-2,FALSE))</f>
        <v>2935</v>
      </c>
      <c r="H94" s="7">
        <f>IF(VLOOKUP($B$52&amp;$B94,[20]Ibadan!$E:$AE,COLUMN(H$1)-2,FALSE)="NULL",0,VLOOKUP($B$52&amp;$B94,[20]Ibadan!$E:$AE,COLUMN(H$1)-2,FALSE))</f>
        <v>3801</v>
      </c>
      <c r="I94" s="7">
        <f>IF(VLOOKUP($B$52&amp;$B94,[20]Ibadan!$E:$AE,COLUMN(I$1)-2,FALSE)="NULL",0,VLOOKUP($B$52&amp;$B94,[20]Ibadan!$E:$AE,COLUMN(I$1)-2,FALSE))</f>
        <v>4430</v>
      </c>
      <c r="J94" s="7">
        <f>IF(VLOOKUP($B$52&amp;$B94,[20]Ibadan!$E:$AE,COLUMN(J$1)-2,FALSE)="NULL",0,VLOOKUP($B$52&amp;$B94,[20]Ibadan!$E:$AE,COLUMN(J$1)-2,FALSE))</f>
        <v>4649</v>
      </c>
      <c r="K94" s="7">
        <f>IF(VLOOKUP($B$52&amp;$B94,[20]Ibadan!$E:$AE,COLUMN(K$1)-2,FALSE)="NULL",0,VLOOKUP($B$52&amp;$B94,[20]Ibadan!$E:$AE,COLUMN(K$1)-2,FALSE))</f>
        <v>4570</v>
      </c>
      <c r="L94" s="7">
        <f>IF(VLOOKUP($B$52&amp;$B94,[20]Ibadan!$E:$AE,COLUMN(L$1)-2,FALSE)="NULL",0,VLOOKUP($B$52&amp;$B94,[20]Ibadan!$E:$AE,COLUMN(L$1)-2,FALSE))</f>
        <v>4173</v>
      </c>
      <c r="M94" s="7">
        <f>IF(VLOOKUP($B$52&amp;$B94,[20]Ibadan!$E:$AE,COLUMN(M$1)-2,FALSE)="NULL",0,VLOOKUP($B$52&amp;$B94,[20]Ibadan!$E:$AE,COLUMN(M$1)-2,FALSE))</f>
        <v>5660</v>
      </c>
      <c r="N94" s="7">
        <f>IF(VLOOKUP($B$52&amp;$B94,[20]Ibadan!$E:$AE,COLUMN(N$1)-2,FALSE)="NULL",0,VLOOKUP($B$52&amp;$B94,[20]Ibadan!$E:$AE,COLUMN(N$1)-2,FALSE))</f>
        <v>4895</v>
      </c>
      <c r="O94" s="7">
        <f>IF(VLOOKUP($B$52&amp;$B94,[20]Ibadan!$E:$AE,COLUMN(O$1)-2,FALSE)="NULL",0,VLOOKUP($B$52&amp;$B94,[20]Ibadan!$E:$AE,COLUMN(O$1)-2,FALSE))</f>
        <v>8053</v>
      </c>
      <c r="P94" s="7">
        <f>IF(VLOOKUP($B$52&amp;$B94,[20]Ibadan!$E:$AE,COLUMN(P$1)-2,FALSE)="NULL",0,VLOOKUP($B$52&amp;$B94,[20]Ibadan!$E:$AE,COLUMN(P$1)-2,FALSE))</f>
        <v>6098</v>
      </c>
      <c r="Q94" s="7">
        <f>IF(VLOOKUP($B$52&amp;$B94,[20]Ibadan!$E:$AE,COLUMN(Q$1)-2,FALSE)="NULL",0,VLOOKUP($B$52&amp;$B94,[20]Ibadan!$E:$AE,COLUMN(Q$1)-2,FALSE))</f>
        <v>6025</v>
      </c>
      <c r="R94" s="7">
        <f>IF(VLOOKUP($B$52&amp;$B94,[20]Ibadan!$E:$AE,COLUMN(R$1)-2,FALSE)="NULL",0,VLOOKUP($B$52&amp;$B94,[20]Ibadan!$E:$AE,COLUMN(R$1)-2,FALSE))</f>
        <v>6068</v>
      </c>
      <c r="S94" s="7">
        <f>IF(VLOOKUP($B$52&amp;$B94,[20]Ibadan!$E:$AE,COLUMN(S$1)-2,FALSE)="NULL",0,VLOOKUP($B$52&amp;$B94,[20]Ibadan!$E:$AE,COLUMN(S$1)-2,FALSE))</f>
        <v>5685</v>
      </c>
      <c r="T94" s="7">
        <f>IF(VLOOKUP($B$52&amp;$B94,[20]Ibadan!$E:$AE,COLUMN(T$1)-2,FALSE)="NULL",0,VLOOKUP($B$52&amp;$B94,[20]Ibadan!$E:$AE,COLUMN(T$1)-2,FALSE))</f>
        <v>6610</v>
      </c>
      <c r="U94" s="7">
        <f>IF(VLOOKUP($B$52&amp;$B94,[20]Ibadan!$E:$AE,COLUMN(U$1)-2,FALSE)="NULL",0,VLOOKUP($B$52&amp;$B94,[20]Ibadan!$E:$AE,COLUMN(U$1)-2,FALSE))</f>
        <v>9040</v>
      </c>
      <c r="V94" s="7">
        <f>IF(VLOOKUP($B$52&amp;$B94,[20]Ibadan!$E:$AE,COLUMN(V$1)-2,FALSE)="NULL",0,VLOOKUP($B$52&amp;$B94,[20]Ibadan!$E:$AE,COLUMN(V$1)-2,FALSE))</f>
        <v>8564</v>
      </c>
      <c r="W94" s="7">
        <f>IF(VLOOKUP($B$52&amp;$B94,[20]Ibadan!$E:$AE,COLUMN(W$1)-2,FALSE)="NULL",0,VLOOKUP($B$52&amp;$B94,[20]Ibadan!$E:$AE,COLUMN(W$1)-2,FALSE))</f>
        <v>9412</v>
      </c>
      <c r="X94" s="7">
        <f>IF(VLOOKUP($B$52&amp;$B94,[20]Ibadan!$E:$AE,COLUMN(X$1)-2,FALSE)="NULL",0,VLOOKUP($B$52&amp;$B94,[20]Ibadan!$E:$AE,COLUMN(X$1)-2,FALSE))</f>
        <v>10190</v>
      </c>
      <c r="Y94" s="7">
        <f>IF(VLOOKUP($B$52&amp;$B94,[20]Ibadan!$E:$AE,COLUMN(Y$1)-2,FALSE)="NULL",0,VLOOKUP($B$52&amp;$B94,[20]Ibadan!$E:$AE,COLUMN(Y$1)-2,FALSE))</f>
        <v>10719</v>
      </c>
      <c r="Z94" s="7">
        <f>IF(VLOOKUP($B$52&amp;$B94,[20]Ibadan!$E:$AE,COLUMN(Z$1)-2,FALSE)="NULL",0,VLOOKUP($B$52&amp;$B94,[20]Ibadan!$E:$AE,COLUMN(Z$1)-2,FALSE))</f>
        <v>9462</v>
      </c>
      <c r="AA94" s="7">
        <f>IF(VLOOKUP($B$52&amp;$B94,[20]Ibadan!$E:$AE,COLUMN(AA$1)-2,FALSE)="NULL",0,VLOOKUP($B$52&amp;$B94,[20]Ibadan!$E:$AE,COLUMN(AA$1)-2,FALSE))</f>
        <v>17288</v>
      </c>
      <c r="AB94" s="7">
        <f>IF(VLOOKUP($B$52&amp;$B94,[20]Ibadan!$E:$AE,COLUMN(AB$1)-2,FALSE)="NULL",0,VLOOKUP($B$52&amp;$B94,[20]Ibadan!$E:$AE,COLUMN(AB$1)-2,FALSE))</f>
        <v>15887</v>
      </c>
      <c r="AC94" s="7">
        <f>IF(VLOOKUP($B$52&amp;$B94,[20]Ibadan!$E:$AE,COLUMN(AC$1)-2,FALSE)="NULL",0,VLOOKUP($B$52&amp;$B94,[20]Ibadan!$E:$AE,COLUMN(AC$1)-2,FALSE))</f>
        <v>15234</v>
      </c>
      <c r="AF94" s="7">
        <f t="shared" si="106"/>
        <v>15887</v>
      </c>
      <c r="AG94" s="7">
        <f t="shared" si="106"/>
        <v>15234</v>
      </c>
      <c r="AH94" s="7">
        <f>VLOOKUP($A$3&amp;$B$52&amp;$B94,'[14]Paga All'!$G$1:$J$3000,4,FALSE)</f>
        <v>22702</v>
      </c>
      <c r="AI94" s="7">
        <f>VLOOKUP($A$3&amp;$B$84&amp;$B94,'[15]Paga all'!$F:$G,2,FALSE)</f>
        <v>14766</v>
      </c>
      <c r="AJ94" s="7">
        <f>VLOOKUP($A$3&amp;$B$52&amp;$B94,'[16]Paga all'!$F$2:$G$1470,2,FALSE)</f>
        <v>8553</v>
      </c>
      <c r="AK94" s="9">
        <f t="shared" ref="AK94:BO94" si="109">ROUND(AK92*AK88,)</f>
        <v>20443</v>
      </c>
      <c r="AL94" s="9">
        <f t="shared" si="109"/>
        <v>23000</v>
      </c>
      <c r="AM94" s="9">
        <f t="shared" si="109"/>
        <v>23900</v>
      </c>
      <c r="AN94" s="9">
        <f t="shared" si="109"/>
        <v>24800</v>
      </c>
      <c r="AO94" s="9">
        <f t="shared" si="109"/>
        <v>25800</v>
      </c>
      <c r="AP94" s="9">
        <f t="shared" si="109"/>
        <v>26700</v>
      </c>
      <c r="AQ94" s="9">
        <f t="shared" si="109"/>
        <v>27700</v>
      </c>
      <c r="AR94" s="9">
        <f t="shared" si="109"/>
        <v>28800</v>
      </c>
      <c r="AS94" s="9">
        <f t="shared" si="109"/>
        <v>29800</v>
      </c>
      <c r="AT94" s="9">
        <f t="shared" si="109"/>
        <v>30900</v>
      </c>
      <c r="AU94" s="9">
        <f t="shared" si="109"/>
        <v>32100</v>
      </c>
      <c r="AV94" s="9">
        <f t="shared" si="109"/>
        <v>33300</v>
      </c>
      <c r="AW94" s="9">
        <f t="shared" si="109"/>
        <v>34500</v>
      </c>
      <c r="AX94" s="9">
        <f t="shared" si="109"/>
        <v>35800</v>
      </c>
      <c r="AY94" s="9">
        <f t="shared" si="109"/>
        <v>37100</v>
      </c>
      <c r="AZ94" s="9">
        <f t="shared" si="109"/>
        <v>38500</v>
      </c>
      <c r="BA94" s="9">
        <f t="shared" si="109"/>
        <v>39900</v>
      </c>
      <c r="BB94" s="9">
        <f t="shared" si="109"/>
        <v>41500</v>
      </c>
      <c r="BC94" s="9">
        <f t="shared" si="109"/>
        <v>43100</v>
      </c>
      <c r="BD94" s="9">
        <f t="shared" si="109"/>
        <v>44600</v>
      </c>
      <c r="BE94" s="9">
        <f t="shared" si="109"/>
        <v>46300</v>
      </c>
      <c r="BF94" s="9">
        <f t="shared" si="109"/>
        <v>48000</v>
      </c>
      <c r="BG94" s="9">
        <f t="shared" si="109"/>
        <v>49800</v>
      </c>
      <c r="BH94" s="9">
        <f t="shared" si="109"/>
        <v>51700</v>
      </c>
      <c r="BI94" s="9">
        <f t="shared" si="109"/>
        <v>53700</v>
      </c>
      <c r="BJ94" s="9">
        <f t="shared" si="109"/>
        <v>55600</v>
      </c>
      <c r="BK94" s="9">
        <f t="shared" si="109"/>
        <v>57700</v>
      </c>
      <c r="BL94" s="9">
        <f t="shared" si="109"/>
        <v>59900</v>
      </c>
      <c r="BM94" s="9">
        <f t="shared" si="109"/>
        <v>62100</v>
      </c>
      <c r="BN94" s="9">
        <f t="shared" si="109"/>
        <v>64500</v>
      </c>
      <c r="BO94" s="9">
        <f t="shared" si="109"/>
        <v>66900</v>
      </c>
    </row>
    <row r="95" spans="2:67" x14ac:dyDescent="0.25">
      <c r="B95" s="292" t="s">
        <v>300</v>
      </c>
      <c r="D95" s="7">
        <f>IF(VLOOKUP($B$52&amp;$B95,[20]Ibadan!$E:$AE,COLUMN(D$1)-2,FALSE)="NULL",0,VLOOKUP($B$52&amp;$B95,[20]Ibadan!$E:$AE,COLUMN(D$1)-2,FALSE))</f>
        <v>3302100</v>
      </c>
      <c r="E95" s="7">
        <f>IF(VLOOKUP($B$52&amp;$B95,[20]Ibadan!$E:$AE,COLUMN(E$1)-2,FALSE)="NULL",0,VLOOKUP($B$52&amp;$B95,[20]Ibadan!$E:$AE,COLUMN(E$1)-2,FALSE))</f>
        <v>3433450</v>
      </c>
      <c r="F95" s="7">
        <f>IF(VLOOKUP($B$52&amp;$B95,[20]Ibadan!$E:$AE,COLUMN(F$1)-2,FALSE)="NULL",0,VLOOKUP($B$52&amp;$B95,[20]Ibadan!$E:$AE,COLUMN(F$1)-2,FALSE))</f>
        <v>4415600</v>
      </c>
      <c r="G95" s="7">
        <f>IF(VLOOKUP($B$52&amp;$B95,[20]Ibadan!$E:$AE,COLUMN(G$1)-2,FALSE)="NULL",0,VLOOKUP($B$52&amp;$B95,[20]Ibadan!$E:$AE,COLUMN(G$1)-2,FALSE))</f>
        <v>4109250</v>
      </c>
      <c r="H95" s="7">
        <f>IF(VLOOKUP($B$52&amp;$B95,[20]Ibadan!$E:$AE,COLUMN(H$1)-2,FALSE)="NULL",0,VLOOKUP($B$52&amp;$B95,[20]Ibadan!$E:$AE,COLUMN(H$1)-2,FALSE))</f>
        <v>5322500</v>
      </c>
      <c r="I95" s="7">
        <f>IF(VLOOKUP($B$52&amp;$B95,[20]Ibadan!$E:$AE,COLUMN(I$1)-2,FALSE)="NULL",0,VLOOKUP($B$52&amp;$B95,[20]Ibadan!$E:$AE,COLUMN(I$1)-2,FALSE))</f>
        <v>6169750</v>
      </c>
      <c r="J95" s="7">
        <f>IF(VLOOKUP($B$52&amp;$B95,[20]Ibadan!$E:$AE,COLUMN(J$1)-2,FALSE)="NULL",0,VLOOKUP($B$52&amp;$B95,[20]Ibadan!$E:$AE,COLUMN(J$1)-2,FALSE))</f>
        <v>6496850</v>
      </c>
      <c r="K95" s="7">
        <f>IF(VLOOKUP($B$52&amp;$B95,[20]Ibadan!$E:$AE,COLUMN(K$1)-2,FALSE)="NULL",0,VLOOKUP($B$52&amp;$B95,[20]Ibadan!$E:$AE,COLUMN(K$1)-2,FALSE))</f>
        <v>6459900</v>
      </c>
      <c r="L95" s="7">
        <f>IF(VLOOKUP($B$52&amp;$B95,[20]Ibadan!$E:$AE,COLUMN(L$1)-2,FALSE)="NULL",0,VLOOKUP($B$52&amp;$B95,[20]Ibadan!$E:$AE,COLUMN(L$1)-2,FALSE))</f>
        <v>5839903</v>
      </c>
      <c r="M95" s="7">
        <f>IF(VLOOKUP($B$52&amp;$B95,[20]Ibadan!$E:$AE,COLUMN(M$1)-2,FALSE)="NULL",0,VLOOKUP($B$52&amp;$B95,[20]Ibadan!$E:$AE,COLUMN(M$1)-2,FALSE))</f>
        <v>7930750</v>
      </c>
      <c r="N95" s="7">
        <f>IF(VLOOKUP($B$52&amp;$B95,[20]Ibadan!$E:$AE,COLUMN(N$1)-2,FALSE)="NULL",0,VLOOKUP($B$52&amp;$B95,[20]Ibadan!$E:$AE,COLUMN(N$1)-2,FALSE))</f>
        <v>6955383</v>
      </c>
      <c r="O95" s="7">
        <f>IF(VLOOKUP($B$52&amp;$B95,[20]Ibadan!$E:$AE,COLUMN(O$1)-2,FALSE)="NULL",0,VLOOKUP($B$52&amp;$B95,[20]Ibadan!$E:$AE,COLUMN(O$1)-2,FALSE))</f>
        <v>11391133</v>
      </c>
      <c r="P95" s="7">
        <f>IF(VLOOKUP($B$52&amp;$B95,[20]Ibadan!$E:$AE,COLUMN(P$1)-2,FALSE)="NULL",0,VLOOKUP($B$52&amp;$B95,[20]Ibadan!$E:$AE,COLUMN(P$1)-2,FALSE))</f>
        <v>8718970</v>
      </c>
      <c r="Q95" s="7">
        <f>IF(VLOOKUP($B$52&amp;$B95,[20]Ibadan!$E:$AE,COLUMN(Q$1)-2,FALSE)="NULL",0,VLOOKUP($B$52&amp;$B95,[20]Ibadan!$E:$AE,COLUMN(Q$1)-2,FALSE))</f>
        <v>8573830</v>
      </c>
      <c r="R95" s="7">
        <f>IF(VLOOKUP($B$52&amp;$B95,[20]Ibadan!$E:$AE,COLUMN(R$1)-2,FALSE)="NULL",0,VLOOKUP($B$52&amp;$B95,[20]Ibadan!$E:$AE,COLUMN(R$1)-2,FALSE))</f>
        <v>8701994</v>
      </c>
      <c r="S95" s="7">
        <f>IF(VLOOKUP($B$52&amp;$B95,[20]Ibadan!$E:$AE,COLUMN(S$1)-2,FALSE)="NULL",0,VLOOKUP($B$52&amp;$B95,[20]Ibadan!$E:$AE,COLUMN(S$1)-2,FALSE))</f>
        <v>8119033</v>
      </c>
      <c r="T95" s="7">
        <f>IF(VLOOKUP($B$52&amp;$B95,[20]Ibadan!$E:$AE,COLUMN(T$1)-2,FALSE)="NULL",0,VLOOKUP($B$52&amp;$B95,[20]Ibadan!$E:$AE,COLUMN(T$1)-2,FALSE))</f>
        <v>9364520</v>
      </c>
      <c r="U95" s="7">
        <f>IF(VLOOKUP($B$52&amp;$B95,[20]Ibadan!$E:$AE,COLUMN(U$1)-2,FALSE)="NULL",0,VLOOKUP($B$52&amp;$B95,[20]Ibadan!$E:$AE,COLUMN(U$1)-2,FALSE))</f>
        <v>12787909</v>
      </c>
      <c r="V95" s="7">
        <f>IF(VLOOKUP($B$52&amp;$B95,[20]Ibadan!$E:$AE,COLUMN(V$1)-2,FALSE)="NULL",0,VLOOKUP($B$52&amp;$B95,[20]Ibadan!$E:$AE,COLUMN(V$1)-2,FALSE))</f>
        <v>11877763</v>
      </c>
      <c r="W95" s="7">
        <f>IF(VLOOKUP($B$52&amp;$B95,[20]Ibadan!$E:$AE,COLUMN(W$1)-2,FALSE)="NULL",0,VLOOKUP($B$52&amp;$B95,[20]Ibadan!$E:$AE,COLUMN(W$1)-2,FALSE))</f>
        <v>12613330</v>
      </c>
      <c r="X95" s="7">
        <f>IF(VLOOKUP($B$52&amp;$B95,[20]Ibadan!$E:$AE,COLUMN(X$1)-2,FALSE)="NULL",0,VLOOKUP($B$52&amp;$B95,[20]Ibadan!$E:$AE,COLUMN(X$1)-2,FALSE))</f>
        <v>13714341</v>
      </c>
      <c r="Y95" s="7">
        <f>IF(VLOOKUP($B$52&amp;$B95,[20]Ibadan!$E:$AE,COLUMN(Y$1)-2,FALSE)="NULL",0,VLOOKUP($B$52&amp;$B95,[20]Ibadan!$E:$AE,COLUMN(Y$1)-2,FALSE))</f>
        <v>13856887</v>
      </c>
      <c r="Z95" s="7">
        <f>IF(VLOOKUP($B$52&amp;$B95,[20]Ibadan!$E:$AE,COLUMN(Z$1)-2,FALSE)="NULL",0,VLOOKUP($B$52&amp;$B95,[20]Ibadan!$E:$AE,COLUMN(Z$1)-2,FALSE))</f>
        <v>12313987</v>
      </c>
      <c r="AA95" s="7">
        <f>IF(VLOOKUP($B$52&amp;$B95,[20]Ibadan!$E:$AE,COLUMN(AA$1)-2,FALSE)="NULL",0,VLOOKUP($B$52&amp;$B95,[20]Ibadan!$E:$AE,COLUMN(AA$1)-2,FALSE))</f>
        <v>22803971</v>
      </c>
      <c r="AB95" s="7">
        <f>IF(VLOOKUP($B$52&amp;$B95,[20]Ibadan!$E:$AE,COLUMN(AB$1)-2,FALSE)="NULL",0,VLOOKUP($B$52&amp;$B95,[20]Ibadan!$E:$AE,COLUMN(AB$1)-2,FALSE))</f>
        <v>19998375</v>
      </c>
      <c r="AC95" s="7">
        <f>IF(VLOOKUP($B$52&amp;$B95,[20]Ibadan!$E:$AE,COLUMN(AC$1)-2,FALSE)="NULL",0,VLOOKUP($B$52&amp;$B95,[20]Ibadan!$E:$AE,COLUMN(AC$1)-2,FALSE))</f>
        <v>19278559</v>
      </c>
      <c r="AF95" s="7">
        <f t="shared" si="106"/>
        <v>19998375</v>
      </c>
      <c r="AG95" s="7">
        <f t="shared" si="106"/>
        <v>19278559</v>
      </c>
      <c r="AH95" s="7">
        <f>VLOOKUP($A$3&amp;$B$52&amp;$B95,'[14]Paga All'!$G$1:$J$3000,4,FALSE)</f>
        <v>29314631</v>
      </c>
      <c r="AI95" s="7">
        <f>VLOOKUP($A$3&amp;$B$84&amp;$B95,'[15]Paga all'!$F:$G,2,FALSE)</f>
        <v>21641870</v>
      </c>
      <c r="AJ95" s="7">
        <f>VLOOKUP($A$3&amp;$B$52&amp;$B95,'[16]Paga all'!$F$2:$G$1470,2,FALSE)</f>
        <v>12491285</v>
      </c>
      <c r="AK95" s="9">
        <f t="shared" ref="AK95:BO95" si="110">AK94*$AD96</f>
        <v>27409458.892348222</v>
      </c>
      <c r="AL95" s="9">
        <f t="shared" si="110"/>
        <v>30837820.012914401</v>
      </c>
      <c r="AM95" s="9">
        <f t="shared" si="110"/>
        <v>32044517.317767572</v>
      </c>
      <c r="AN95" s="9">
        <f t="shared" si="110"/>
        <v>33251214.622620743</v>
      </c>
      <c r="AO95" s="9">
        <f t="shared" si="110"/>
        <v>34591989.405790932</v>
      </c>
      <c r="AP95" s="9">
        <f t="shared" si="110"/>
        <v>35798686.710644111</v>
      </c>
      <c r="AQ95" s="9">
        <f t="shared" si="110"/>
        <v>37139461.493814297</v>
      </c>
      <c r="AR95" s="9">
        <f t="shared" si="110"/>
        <v>38614313.755301513</v>
      </c>
      <c r="AS95" s="9">
        <f t="shared" si="110"/>
        <v>39955088.538471699</v>
      </c>
      <c r="AT95" s="9">
        <f t="shared" si="110"/>
        <v>41429940.799958915</v>
      </c>
      <c r="AU95" s="9">
        <f t="shared" si="110"/>
        <v>43038870.539763138</v>
      </c>
      <c r="AV95" s="9">
        <f t="shared" si="110"/>
        <v>44647800.279567368</v>
      </c>
      <c r="AW95" s="9">
        <f t="shared" si="110"/>
        <v>46256730.019371599</v>
      </c>
      <c r="AX95" s="9">
        <f t="shared" si="110"/>
        <v>47999737.237492852</v>
      </c>
      <c r="AY95" s="9">
        <f t="shared" si="110"/>
        <v>49742744.455614097</v>
      </c>
      <c r="AZ95" s="9">
        <f t="shared" si="110"/>
        <v>51619829.152052365</v>
      </c>
      <c r="BA95" s="9">
        <f t="shared" si="110"/>
        <v>53496913.848490633</v>
      </c>
      <c r="BB95" s="9">
        <f t="shared" si="110"/>
        <v>55642153.501562938</v>
      </c>
      <c r="BC95" s="9">
        <f t="shared" si="110"/>
        <v>57787393.154635243</v>
      </c>
      <c r="BD95" s="9">
        <f t="shared" si="110"/>
        <v>59798555.329390533</v>
      </c>
      <c r="BE95" s="9">
        <f t="shared" si="110"/>
        <v>62077872.460779861</v>
      </c>
      <c r="BF95" s="9">
        <f t="shared" si="110"/>
        <v>64357189.592169181</v>
      </c>
      <c r="BG95" s="9">
        <f t="shared" si="110"/>
        <v>66770584.20187553</v>
      </c>
      <c r="BH95" s="9">
        <f t="shared" si="110"/>
        <v>69318056.289898887</v>
      </c>
      <c r="BI95" s="9">
        <f t="shared" si="110"/>
        <v>71999605.856239274</v>
      </c>
      <c r="BJ95" s="9">
        <f t="shared" si="110"/>
        <v>74547077.944262639</v>
      </c>
      <c r="BK95" s="9">
        <f t="shared" si="110"/>
        <v>77362704.988920033</v>
      </c>
      <c r="BL95" s="9">
        <f t="shared" si="110"/>
        <v>80312409.511894464</v>
      </c>
      <c r="BM95" s="9">
        <f t="shared" si="110"/>
        <v>83262114.034868881</v>
      </c>
      <c r="BN95" s="9">
        <f t="shared" si="110"/>
        <v>86479973.514477342</v>
      </c>
      <c r="BO95" s="9">
        <f t="shared" si="110"/>
        <v>89697832.994085804</v>
      </c>
    </row>
    <row r="96" spans="2:67" x14ac:dyDescent="0.25">
      <c r="B96" s="292" t="s">
        <v>301</v>
      </c>
      <c r="D96" s="7">
        <f>IF(VLOOKUP($B$52&amp;$B96,[20]Ibadan!$E:$AE,COLUMN(D$1)-2,FALSE)="NULL",0,VLOOKUP($B$52&amp;$B96,[20]Ibadan!$E:$AE,COLUMN(D$1)-2,FALSE))</f>
        <v>1389.19</v>
      </c>
      <c r="E96" s="7">
        <f>IF(VLOOKUP($B$52&amp;$B96,[20]Ibadan!$E:$AE,COLUMN(E$1)-2,FALSE)="NULL",0,VLOOKUP($B$52&amp;$B96,[20]Ibadan!$E:$AE,COLUMN(E$1)-2,FALSE))</f>
        <v>1411.2</v>
      </c>
      <c r="F96" s="7">
        <f>IF(VLOOKUP($B$52&amp;$B96,[20]Ibadan!$E:$AE,COLUMN(F$1)-2,FALSE)="NULL",0,VLOOKUP($B$52&amp;$B96,[20]Ibadan!$E:$AE,COLUMN(F$1)-2,FALSE))</f>
        <v>1415.26</v>
      </c>
      <c r="G96" s="7">
        <f>IF(VLOOKUP($B$52&amp;$B96,[20]Ibadan!$E:$AE,COLUMN(G$1)-2,FALSE)="NULL",0,VLOOKUP($B$52&amp;$B96,[20]Ibadan!$E:$AE,COLUMN(G$1)-2,FALSE))</f>
        <v>1400.09</v>
      </c>
      <c r="H96" s="7">
        <f>IF(VLOOKUP($B$52&amp;$B96,[20]Ibadan!$E:$AE,COLUMN(H$1)-2,FALSE)="NULL",0,VLOOKUP($B$52&amp;$B96,[20]Ibadan!$E:$AE,COLUMN(H$1)-2,FALSE))</f>
        <v>1400.29</v>
      </c>
      <c r="I96" s="7">
        <f>IF(VLOOKUP($B$52&amp;$B96,[20]Ibadan!$E:$AE,COLUMN(I$1)-2,FALSE)="NULL",0,VLOOKUP($B$52&amp;$B96,[20]Ibadan!$E:$AE,COLUMN(I$1)-2,FALSE))</f>
        <v>1392.72</v>
      </c>
      <c r="J96" s="7">
        <f>IF(VLOOKUP($B$52&amp;$B96,[20]Ibadan!$E:$AE,COLUMN(J$1)-2,FALSE)="NULL",0,VLOOKUP($B$52&amp;$B96,[20]Ibadan!$E:$AE,COLUMN(J$1)-2,FALSE))</f>
        <v>1397.47</v>
      </c>
      <c r="K96" s="7">
        <f>IF(VLOOKUP($B$52&amp;$B96,[20]Ibadan!$E:$AE,COLUMN(K$1)-2,FALSE)="NULL",0,VLOOKUP($B$52&amp;$B96,[20]Ibadan!$E:$AE,COLUMN(K$1)-2,FALSE))</f>
        <v>1413.54</v>
      </c>
      <c r="L96" s="7">
        <f>IF(VLOOKUP($B$52&amp;$B96,[20]Ibadan!$E:$AE,COLUMN(L$1)-2,FALSE)="NULL",0,VLOOKUP($B$52&amp;$B96,[20]Ibadan!$E:$AE,COLUMN(L$1)-2,FALSE))</f>
        <v>1399.45</v>
      </c>
      <c r="M96" s="7">
        <f>IF(VLOOKUP($B$52&amp;$B96,[20]Ibadan!$E:$AE,COLUMN(M$1)-2,FALSE)="NULL",0,VLOOKUP($B$52&amp;$B96,[20]Ibadan!$E:$AE,COLUMN(M$1)-2,FALSE))</f>
        <v>1401.19</v>
      </c>
      <c r="N96" s="7">
        <f>IF(VLOOKUP($B$52&amp;$B96,[20]Ibadan!$E:$AE,COLUMN(N$1)-2,FALSE)="NULL",0,VLOOKUP($B$52&amp;$B96,[20]Ibadan!$E:$AE,COLUMN(N$1)-2,FALSE))</f>
        <v>1420.92</v>
      </c>
      <c r="O96" s="7">
        <f>IF(VLOOKUP($B$52&amp;$B96,[20]Ibadan!$E:$AE,COLUMN(O$1)-2,FALSE)="NULL",0,VLOOKUP($B$52&amp;$B96,[20]Ibadan!$E:$AE,COLUMN(O$1)-2,FALSE))</f>
        <v>1414.52</v>
      </c>
      <c r="P96" s="7">
        <f>IF(VLOOKUP($B$52&amp;$B96,[20]Ibadan!$E:$AE,COLUMN(P$1)-2,FALSE)="NULL",0,VLOOKUP($B$52&amp;$B96,[20]Ibadan!$E:$AE,COLUMN(P$1)-2,FALSE))</f>
        <v>1429.81</v>
      </c>
      <c r="Q96" s="7">
        <f>IF(VLOOKUP($B$52&amp;$B96,[20]Ibadan!$E:$AE,COLUMN(Q$1)-2,FALSE)="NULL",0,VLOOKUP($B$52&amp;$B96,[20]Ibadan!$E:$AE,COLUMN(Q$1)-2,FALSE))</f>
        <v>1423.04</v>
      </c>
      <c r="R96" s="7">
        <f>IF(VLOOKUP($B$52&amp;$B96,[20]Ibadan!$E:$AE,COLUMN(R$1)-2,FALSE)="NULL",0,VLOOKUP($B$52&amp;$B96,[20]Ibadan!$E:$AE,COLUMN(R$1)-2,FALSE))</f>
        <v>1434.08</v>
      </c>
      <c r="S96" s="7">
        <f>IF(VLOOKUP($B$52&amp;$B96,[20]Ibadan!$E:$AE,COLUMN(S$1)-2,FALSE)="NULL",0,VLOOKUP($B$52&amp;$B96,[20]Ibadan!$E:$AE,COLUMN(S$1)-2,FALSE))</f>
        <v>1428.15</v>
      </c>
      <c r="T96" s="7">
        <f>IF(VLOOKUP($B$52&amp;$B96,[20]Ibadan!$E:$AE,COLUMN(T$1)-2,FALSE)="NULL",0,VLOOKUP($B$52&amp;$B96,[20]Ibadan!$E:$AE,COLUMN(T$1)-2,FALSE))</f>
        <v>1416.72</v>
      </c>
      <c r="U96" s="7">
        <f>IF(VLOOKUP($B$52&amp;$B96,[20]Ibadan!$E:$AE,COLUMN(U$1)-2,FALSE)="NULL",0,VLOOKUP($B$52&amp;$B96,[20]Ibadan!$E:$AE,COLUMN(U$1)-2,FALSE))</f>
        <v>1414.59</v>
      </c>
      <c r="V96" s="7">
        <f>IF(VLOOKUP($B$52&amp;$B96,[20]Ibadan!$E:$AE,COLUMN(V$1)-2,FALSE)="NULL",0,VLOOKUP($B$52&amp;$B96,[20]Ibadan!$E:$AE,COLUMN(V$1)-2,FALSE))</f>
        <v>1386.94</v>
      </c>
      <c r="W96" s="7">
        <f>IF(VLOOKUP($B$52&amp;$B96,[20]Ibadan!$E:$AE,COLUMN(W$1)-2,FALSE)="NULL",0,VLOOKUP($B$52&amp;$B96,[20]Ibadan!$E:$AE,COLUMN(W$1)-2,FALSE))</f>
        <v>1340.13</v>
      </c>
      <c r="X96" s="7">
        <f>IF(VLOOKUP($B$52&amp;$B96,[20]Ibadan!$E:$AE,COLUMN(X$1)-2,FALSE)="NULL",0,VLOOKUP($B$52&amp;$B96,[20]Ibadan!$E:$AE,COLUMN(X$1)-2,FALSE))</f>
        <v>1345.86</v>
      </c>
      <c r="Y96" s="7">
        <f>IF(VLOOKUP($B$52&amp;$B96,[20]Ibadan!$E:$AE,COLUMN(Y$1)-2,FALSE)="NULL",0,VLOOKUP($B$52&amp;$B96,[20]Ibadan!$E:$AE,COLUMN(Y$1)-2,FALSE))</f>
        <v>1292.74</v>
      </c>
      <c r="Z96" s="7">
        <f>IF(VLOOKUP($B$52&amp;$B96,[20]Ibadan!$E:$AE,COLUMN(Z$1)-2,FALSE)="NULL",0,VLOOKUP($B$52&amp;$B96,[20]Ibadan!$E:$AE,COLUMN(Z$1)-2,FALSE))</f>
        <v>1301.4100000000001</v>
      </c>
      <c r="AA96" s="7">
        <f>IF(VLOOKUP($B$52&amp;$B96,[20]Ibadan!$E:$AE,COLUMN(AA$1)-2,FALSE)="NULL",0,VLOOKUP($B$52&amp;$B96,[20]Ibadan!$E:$AE,COLUMN(AA$1)-2,FALSE))</f>
        <v>1319.06</v>
      </c>
      <c r="AB96" s="7">
        <f>IF(VLOOKUP($B$52&amp;$B96,[20]Ibadan!$E:$AE,COLUMN(AB$1)-2,FALSE)="NULL",0,VLOOKUP($B$52&amp;$B96,[20]Ibadan!$E:$AE,COLUMN(AB$1)-2,FALSE))</f>
        <v>1258.79</v>
      </c>
      <c r="AC96" s="7">
        <f>IF(VLOOKUP($B$52&amp;$B96,[20]Ibadan!$E:$AE,COLUMN(AC$1)-2,FALSE)="NULL",0,VLOOKUP($B$52&amp;$B96,[20]Ibadan!$E:$AE,COLUMN(AC$1)-2,FALSE))</f>
        <v>1265.5</v>
      </c>
      <c r="AD96" s="264">
        <f>SUM(P95:AC95)/SUM(P94:AC94)</f>
        <v>1340.7747831701913</v>
      </c>
      <c r="AF96" s="7">
        <f>AF95/AF94</f>
        <v>1258.7886322150187</v>
      </c>
      <c r="AG96" s="7">
        <f>AG95/AG94</f>
        <v>1265.4955363003808</v>
      </c>
      <c r="AH96" s="7">
        <f>VLOOKUP($A$3&amp;$B$52&amp;$B96,'[14]Paga All'!$G$1:$J$3000,4,FALSE)</f>
        <v>1291.28</v>
      </c>
      <c r="AI96" s="7">
        <f>VLOOKUP($A$3&amp;$B$84&amp;$B96,'[15]Paga all'!$F:$G,2,FALSE)</f>
        <v>1465.66</v>
      </c>
      <c r="AJ96" s="7">
        <f>VLOOKUP($A$3&amp;$B$52&amp;$B96,'[16]Paga all'!$F$2:$G$1470,2,FALSE)</f>
        <v>1460.46</v>
      </c>
      <c r="AK96" s="9">
        <f t="shared" ref="AK96:BO96" si="111">AK95/AK94</f>
        <v>1340.7747831701913</v>
      </c>
      <c r="AL96" s="9">
        <f t="shared" si="111"/>
        <v>1340.7747831701913</v>
      </c>
      <c r="AM96" s="9">
        <f t="shared" si="111"/>
        <v>1340.7747831701913</v>
      </c>
      <c r="AN96" s="9">
        <f t="shared" si="111"/>
        <v>1340.7747831701913</v>
      </c>
      <c r="AO96" s="9">
        <f t="shared" si="111"/>
        <v>1340.7747831701911</v>
      </c>
      <c r="AP96" s="9">
        <f t="shared" si="111"/>
        <v>1340.7747831701913</v>
      </c>
      <c r="AQ96" s="9">
        <f t="shared" si="111"/>
        <v>1340.7747831701913</v>
      </c>
      <c r="AR96" s="9">
        <f t="shared" si="111"/>
        <v>1340.7747831701913</v>
      </c>
      <c r="AS96" s="9">
        <f t="shared" si="111"/>
        <v>1340.7747831701913</v>
      </c>
      <c r="AT96" s="9">
        <f t="shared" si="111"/>
        <v>1340.7747831701913</v>
      </c>
      <c r="AU96" s="9">
        <f t="shared" si="111"/>
        <v>1340.7747831701913</v>
      </c>
      <c r="AV96" s="9">
        <f t="shared" si="111"/>
        <v>1340.7747831701913</v>
      </c>
      <c r="AW96" s="9">
        <f t="shared" si="111"/>
        <v>1340.7747831701913</v>
      </c>
      <c r="AX96" s="9">
        <f t="shared" si="111"/>
        <v>1340.7747831701913</v>
      </c>
      <c r="AY96" s="9">
        <f t="shared" si="111"/>
        <v>1340.7747831701913</v>
      </c>
      <c r="AZ96" s="9">
        <f t="shared" si="111"/>
        <v>1340.7747831701913</v>
      </c>
      <c r="BA96" s="9">
        <f t="shared" si="111"/>
        <v>1340.7747831701913</v>
      </c>
      <c r="BB96" s="9">
        <f t="shared" si="111"/>
        <v>1340.7747831701913</v>
      </c>
      <c r="BC96" s="9">
        <f t="shared" si="111"/>
        <v>1340.7747831701913</v>
      </c>
      <c r="BD96" s="9">
        <f t="shared" si="111"/>
        <v>1340.7747831701913</v>
      </c>
      <c r="BE96" s="9">
        <f t="shared" si="111"/>
        <v>1340.7747831701913</v>
      </c>
      <c r="BF96" s="9">
        <f t="shared" si="111"/>
        <v>1340.7747831701913</v>
      </c>
      <c r="BG96" s="9">
        <f t="shared" si="111"/>
        <v>1340.7747831701913</v>
      </c>
      <c r="BH96" s="9">
        <f t="shared" si="111"/>
        <v>1340.7747831701913</v>
      </c>
      <c r="BI96" s="9">
        <f t="shared" si="111"/>
        <v>1340.7747831701913</v>
      </c>
      <c r="BJ96" s="9">
        <f t="shared" si="111"/>
        <v>1340.7747831701913</v>
      </c>
      <c r="BK96" s="9">
        <f t="shared" si="111"/>
        <v>1340.7747831701913</v>
      </c>
      <c r="BL96" s="9">
        <f t="shared" si="111"/>
        <v>1340.7747831701913</v>
      </c>
      <c r="BM96" s="9">
        <f t="shared" si="111"/>
        <v>1340.7747831701913</v>
      </c>
      <c r="BN96" s="9">
        <f t="shared" si="111"/>
        <v>1340.7747831701913</v>
      </c>
      <c r="BO96" s="9">
        <f t="shared" si="111"/>
        <v>1340.7747831701913</v>
      </c>
    </row>
    <row r="97" spans="2:67" x14ac:dyDescent="0.25">
      <c r="B97" s="292" t="s">
        <v>302</v>
      </c>
      <c r="D97" s="7">
        <f>IF(VLOOKUP($B$52&amp;$B97,[20]Ibadan!$E:$AE,COLUMN(D$1)-2,FALSE)="NULL",0,VLOOKUP($B$52&amp;$B97,[20]Ibadan!$E:$AE,COLUMN(D$1)-2,FALSE))</f>
        <v>132001</v>
      </c>
      <c r="E97" s="7">
        <f>IF(VLOOKUP($B$52&amp;$B97,[20]Ibadan!$E:$AE,COLUMN(E$1)-2,FALSE)="NULL",0,VLOOKUP($B$52&amp;$B97,[20]Ibadan!$E:$AE,COLUMN(E$1)-2,FALSE))</f>
        <v>134654.5</v>
      </c>
      <c r="F97" s="7">
        <f>IF(VLOOKUP($B$52&amp;$B97,[20]Ibadan!$E:$AE,COLUMN(F$1)-2,FALSE)="NULL",0,VLOOKUP($B$52&amp;$B97,[20]Ibadan!$E:$AE,COLUMN(F$1)-2,FALSE))</f>
        <v>172976</v>
      </c>
      <c r="G97" s="7">
        <f>IF(VLOOKUP($B$52&amp;$B97,[20]Ibadan!$E:$AE,COLUMN(G$1)-2,FALSE)="NULL",0,VLOOKUP($B$52&amp;$B97,[20]Ibadan!$E:$AE,COLUMN(G$1)-2,FALSE))</f>
        <v>162032.5</v>
      </c>
      <c r="H97" s="7">
        <f>IF(VLOOKUP($B$52&amp;$B97,[20]Ibadan!$E:$AE,COLUMN(H$1)-2,FALSE)="NULL",0,VLOOKUP($B$52&amp;$B97,[20]Ibadan!$E:$AE,COLUMN(H$1)-2,FALSE))</f>
        <v>81060</v>
      </c>
      <c r="I97" s="7">
        <f>IF(VLOOKUP($B$52&amp;$B97,[20]Ibadan!$E:$AE,COLUMN(I$1)-2,FALSE)="NULL",0,VLOOKUP($B$52&amp;$B97,[20]Ibadan!$E:$AE,COLUMN(I$1)-2,FALSE))</f>
        <v>151287.5</v>
      </c>
      <c r="J97" s="7">
        <f>IF(VLOOKUP($B$52&amp;$B97,[20]Ibadan!$E:$AE,COLUMN(J$1)-2,FALSE)="NULL",0,VLOOKUP($B$52&amp;$B97,[20]Ibadan!$E:$AE,COLUMN(J$1)-2,FALSE))</f>
        <v>162538.5</v>
      </c>
      <c r="K97" s="7">
        <f>IF(VLOOKUP($B$52&amp;$B97,[20]Ibadan!$E:$AE,COLUMN(K$1)-2,FALSE)="NULL",0,VLOOKUP($B$52&amp;$B97,[20]Ibadan!$E:$AE,COLUMN(K$1)-2,FALSE))</f>
        <v>166234</v>
      </c>
      <c r="L97" s="7">
        <f>IF(VLOOKUP($B$52&amp;$B97,[20]Ibadan!$E:$AE,COLUMN(L$1)-2,FALSE)="NULL",0,VLOOKUP($B$52&amp;$B97,[20]Ibadan!$E:$AE,COLUMN(L$1)-2,FALSE))</f>
        <v>175309.03</v>
      </c>
      <c r="M97" s="7">
        <f>IF(VLOOKUP($B$52&amp;$B97,[20]Ibadan!$E:$AE,COLUMN(M$1)-2,FALSE)="NULL",0,VLOOKUP($B$52&amp;$B97,[20]Ibadan!$E:$AE,COLUMN(M$1)-2,FALSE))</f>
        <v>310957.5</v>
      </c>
      <c r="N97" s="7">
        <f>IF(VLOOKUP($B$52&amp;$B97,[20]Ibadan!$E:$AE,COLUMN(N$1)-2,FALSE)="NULL",0,VLOOKUP($B$52&amp;$B97,[20]Ibadan!$E:$AE,COLUMN(N$1)-2,FALSE))</f>
        <v>270813.82999999996</v>
      </c>
      <c r="O97" s="7">
        <f>IF(VLOOKUP($B$52&amp;$B97,[20]Ibadan!$E:$AE,COLUMN(O$1)-2,FALSE)="NULL",0,VLOOKUP($B$52&amp;$B97,[20]Ibadan!$E:$AE,COLUMN(O$1)-2,FALSE))</f>
        <v>442126.33</v>
      </c>
      <c r="P97" s="7">
        <f>IF(VLOOKUP($B$52&amp;$B97,[20]Ibadan!$E:$AE,COLUMN(P$1)-2,FALSE)="NULL",0,VLOOKUP($B$52&amp;$B97,[20]Ibadan!$E:$AE,COLUMN(P$1)-2,FALSE))</f>
        <v>336379.7</v>
      </c>
      <c r="Q97" s="7">
        <f>IF(VLOOKUP($B$52&amp;$B97,[20]Ibadan!$E:$AE,COLUMN(Q$1)-2,FALSE)="NULL",0,VLOOKUP($B$52&amp;$B97,[20]Ibadan!$E:$AE,COLUMN(Q$1)-2,FALSE))</f>
        <v>332473.3</v>
      </c>
      <c r="R97" s="7">
        <f>IF(VLOOKUP($B$52&amp;$B97,[20]Ibadan!$E:$AE,COLUMN(R$1)-2,FALSE)="NULL",0,VLOOKUP($B$52&amp;$B97,[20]Ibadan!$E:$AE,COLUMN(R$1)-2,FALSE))</f>
        <v>335499.94</v>
      </c>
      <c r="S97" s="7">
        <f>IF(VLOOKUP($B$52&amp;$B97,[20]Ibadan!$E:$AE,COLUMN(S$1)-2,FALSE)="NULL",0,VLOOKUP($B$52&amp;$B97,[20]Ibadan!$E:$AE,COLUMN(S$1)-2,FALSE))</f>
        <v>312940.32999999996</v>
      </c>
      <c r="T97" s="7">
        <f>IF(VLOOKUP($B$52&amp;$B97,[20]Ibadan!$E:$AE,COLUMN(T$1)-2,FALSE)="NULL",0,VLOOKUP($B$52&amp;$B97,[20]Ibadan!$E:$AE,COLUMN(T$1)-2,FALSE))</f>
        <v>363205.2</v>
      </c>
      <c r="U97" s="7">
        <f>IF(VLOOKUP($B$52&amp;$B97,[20]Ibadan!$E:$AE,COLUMN(U$1)-2,FALSE)="NULL",0,VLOOKUP($B$52&amp;$B97,[20]Ibadan!$E:$AE,COLUMN(U$1)-2,FALSE))</f>
        <v>496859.09</v>
      </c>
      <c r="V97" s="7">
        <f>IF(VLOOKUP($B$52&amp;$B97,[20]Ibadan!$E:$AE,COLUMN(V$1)-2,FALSE)="NULL",0,VLOOKUP($B$52&amp;$B97,[20]Ibadan!$E:$AE,COLUMN(V$1)-2,FALSE))</f>
        <v>466852.63</v>
      </c>
      <c r="W97" s="7">
        <f>IF(VLOOKUP($B$52&amp;$B97,[20]Ibadan!$E:$AE,COLUMN(W$1)-2,FALSE)="NULL",0,VLOOKUP($B$52&amp;$B97,[20]Ibadan!$E:$AE,COLUMN(W$1)-2,FALSE))</f>
        <v>507243.3</v>
      </c>
      <c r="X97" s="7">
        <f>IF(VLOOKUP($B$52&amp;$B97,[20]Ibadan!$E:$AE,COLUMN(X$1)-2,FALSE)="NULL",0,VLOOKUP($B$52&amp;$B97,[20]Ibadan!$E:$AE,COLUMN(X$1)-2,FALSE))</f>
        <v>551018.40999999992</v>
      </c>
      <c r="Y97" s="7">
        <f>IF(VLOOKUP($B$52&amp;$B97,[20]Ibadan!$E:$AE,COLUMN(Y$1)-2,FALSE)="NULL",0,VLOOKUP($B$52&amp;$B97,[20]Ibadan!$E:$AE,COLUMN(Y$1)-2,FALSE))</f>
        <v>572503.87</v>
      </c>
      <c r="Z97" s="7">
        <f>IF(VLOOKUP($B$52&amp;$B97,[20]Ibadan!$E:$AE,COLUMN(Z$1)-2,FALSE)="NULL",0,VLOOKUP($B$52&amp;$B97,[20]Ibadan!$E:$AE,COLUMN(Z$1)-2,FALSE))</f>
        <v>507394.87</v>
      </c>
      <c r="AA97" s="7">
        <f>IF(VLOOKUP($B$52&amp;$B97,[20]Ibadan!$E:$AE,COLUMN(AA$1)-2,FALSE)="NULL",0,VLOOKUP($B$52&amp;$B97,[20]Ibadan!$E:$AE,COLUMN(AA$1)-2,FALSE))</f>
        <v>927549.71</v>
      </c>
      <c r="AB97" s="7">
        <f>IF(VLOOKUP($B$52&amp;$B97,[20]Ibadan!$E:$AE,COLUMN(AB$1)-2,FALSE)="NULL",0,VLOOKUP($B$52&amp;$B97,[20]Ibadan!$E:$AE,COLUMN(AB$1)-2,FALSE))</f>
        <v>841886.25</v>
      </c>
      <c r="AC97" s="7">
        <f>IF(VLOOKUP($B$52&amp;$B97,[20]Ibadan!$E:$AE,COLUMN(AC$1)-2,FALSE)="NULL",0,VLOOKUP($B$52&amp;$B97,[20]Ibadan!$E:$AE,COLUMN(AC$1)-2,FALSE))</f>
        <v>809239.59000000008</v>
      </c>
      <c r="AF97" s="7">
        <f>AB97</f>
        <v>841886.25</v>
      </c>
      <c r="AG97" s="7">
        <f>AC97</f>
        <v>809239.59000000008</v>
      </c>
      <c r="AH97" s="7">
        <f>VLOOKUP($A$3&amp;$B$52&amp;$B97,'[14]Paga All'!$G$1:$J$3000,4,FALSE)+VLOOKUP($A$3&amp;$B$52&amp;$B98,'[14]Paga All'!$G$1:$J$3000,4,FALSE)</f>
        <v>1209941.31</v>
      </c>
      <c r="AI97" s="7">
        <f>VLOOKUP($A$3&amp;$B$84&amp;$B97,'[15]Paga all'!$F:$G,2,FALSE)+VLOOKUP($A$3&amp;$B$84&amp;$B98,'[15]Paga all'!$F:$G,2,FALSE)</f>
        <v>810039.7</v>
      </c>
      <c r="AJ97" s="7">
        <f>VLOOKUP($A$3&amp;$B$52&amp;$B97,'[16]Paga all'!$F$2:$G$1470,2,FALSE)+VLOOKUP($A$3&amp;$B$52&amp;$B98,'[16]Paga all'!$F$2:$G$1470,2,FALSE)</f>
        <v>469524.85</v>
      </c>
      <c r="AK97" s="9">
        <f t="shared" ref="AK97:BO97" si="112">AK94*AK89</f>
        <v>1095230.7522333497</v>
      </c>
      <c r="AL97" s="9">
        <f t="shared" si="112"/>
        <v>1232221.6554012154</v>
      </c>
      <c r="AM97" s="9">
        <f t="shared" si="112"/>
        <v>1280439.0245256107</v>
      </c>
      <c r="AN97" s="9">
        <f t="shared" si="112"/>
        <v>1328656.393650006</v>
      </c>
      <c r="AO97" s="9">
        <f t="shared" si="112"/>
        <v>1382231.2482326676</v>
      </c>
      <c r="AP97" s="9">
        <f t="shared" si="112"/>
        <v>1430448.6173570631</v>
      </c>
      <c r="AQ97" s="9">
        <f t="shared" si="112"/>
        <v>1484023.4719397246</v>
      </c>
      <c r="AR97" s="9">
        <f t="shared" si="112"/>
        <v>1542955.8119806522</v>
      </c>
      <c r="AS97" s="9">
        <f t="shared" si="112"/>
        <v>1596530.6665633137</v>
      </c>
      <c r="AT97" s="9">
        <f t="shared" si="112"/>
        <v>1655463.0066042414</v>
      </c>
      <c r="AU97" s="9">
        <f t="shared" si="112"/>
        <v>1719752.8321034354</v>
      </c>
      <c r="AV97" s="9">
        <f t="shared" si="112"/>
        <v>1784042.6576026292</v>
      </c>
      <c r="AW97" s="9">
        <f t="shared" si="112"/>
        <v>1848332.4831018231</v>
      </c>
      <c r="AX97" s="9">
        <f t="shared" si="112"/>
        <v>1917979.7940592831</v>
      </c>
      <c r="AY97" s="9">
        <f t="shared" si="112"/>
        <v>1987627.1050167431</v>
      </c>
      <c r="AZ97" s="9">
        <f t="shared" si="112"/>
        <v>2062631.9014324693</v>
      </c>
      <c r="BA97" s="9">
        <f t="shared" si="112"/>
        <v>2137636.6978481952</v>
      </c>
      <c r="BB97" s="9">
        <f t="shared" si="112"/>
        <v>2223356.4651804538</v>
      </c>
      <c r="BC97" s="9">
        <f t="shared" si="112"/>
        <v>2309076.232512712</v>
      </c>
      <c r="BD97" s="9">
        <f t="shared" si="112"/>
        <v>2389438.5143867047</v>
      </c>
      <c r="BE97" s="9">
        <f t="shared" si="112"/>
        <v>2480515.7671772293</v>
      </c>
      <c r="BF97" s="9">
        <f t="shared" si="112"/>
        <v>2571593.0199677539</v>
      </c>
      <c r="BG97" s="9">
        <f t="shared" si="112"/>
        <v>2668027.7582165445</v>
      </c>
      <c r="BH97" s="9">
        <f t="shared" si="112"/>
        <v>2769819.9819236016</v>
      </c>
      <c r="BI97" s="9">
        <f t="shared" si="112"/>
        <v>2876969.6910889247</v>
      </c>
      <c r="BJ97" s="9">
        <f t="shared" si="112"/>
        <v>2978761.9147959813</v>
      </c>
      <c r="BK97" s="9">
        <f t="shared" si="112"/>
        <v>3091269.1094195708</v>
      </c>
      <c r="BL97" s="9">
        <f t="shared" si="112"/>
        <v>3209133.7895014263</v>
      </c>
      <c r="BM97" s="9">
        <f t="shared" si="112"/>
        <v>3326998.4695832813</v>
      </c>
      <c r="BN97" s="9">
        <f t="shared" si="112"/>
        <v>3455578.1205816693</v>
      </c>
      <c r="BO97" s="9">
        <f t="shared" si="112"/>
        <v>3584157.7715800568</v>
      </c>
    </row>
    <row r="98" spans="2:67" x14ac:dyDescent="0.25">
      <c r="B98" s="292" t="s">
        <v>303</v>
      </c>
      <c r="D98" s="7">
        <f>IF(VLOOKUP($B$52&amp;$B98,[20]Ibadan!$E:$AE,COLUMN(D$1)-2,FALSE)="NULL",0,VLOOKUP($B$52&amp;$B98,[20]Ibadan!$E:$AE,COLUMN(D$1)-2,FALSE))</f>
        <v>51440</v>
      </c>
      <c r="E98" s="7">
        <f>IF(VLOOKUP($B$52&amp;$B98,[20]Ibadan!$E:$AE,COLUMN(E$1)-2,FALSE)="NULL",0,VLOOKUP($B$52&amp;$B98,[20]Ibadan!$E:$AE,COLUMN(E$1)-2,FALSE))</f>
        <v>51660</v>
      </c>
      <c r="F98" s="7">
        <f>IF(VLOOKUP($B$52&amp;$B98,[20]Ibadan!$E:$AE,COLUMN(F$1)-2,FALSE)="NULL",0,VLOOKUP($B$52&amp;$B98,[20]Ibadan!$E:$AE,COLUMN(F$1)-2,FALSE))</f>
        <v>66420</v>
      </c>
      <c r="G98" s="7">
        <f>IF(VLOOKUP($B$52&amp;$B98,[20]Ibadan!$E:$AE,COLUMN(G$1)-2,FALSE)="NULL",0,VLOOKUP($B$52&amp;$B98,[20]Ibadan!$E:$AE,COLUMN(G$1)-2,FALSE))</f>
        <v>62240</v>
      </c>
      <c r="H98" s="7">
        <f>IF(VLOOKUP($B$52&amp;$B98,[20]Ibadan!$E:$AE,COLUMN(H$1)-2,FALSE)="NULL",0,VLOOKUP($B$52&amp;$B98,[20]Ibadan!$E:$AE,COLUMN(H$1)-2,FALSE))</f>
        <v>81060</v>
      </c>
      <c r="I98" s="7">
        <f>IF(VLOOKUP($B$52&amp;$B98,[20]Ibadan!$E:$AE,COLUMN(I$1)-2,FALSE)="NULL",0,VLOOKUP($B$52&amp;$B98,[20]Ibadan!$E:$AE,COLUMN(I$1)-2,FALSE))</f>
        <v>93130</v>
      </c>
      <c r="J98" s="7">
        <f>IF(VLOOKUP($B$52&amp;$B98,[20]Ibadan!$E:$AE,COLUMN(J$1)-2,FALSE)="NULL",0,VLOOKUP($B$52&amp;$B98,[20]Ibadan!$E:$AE,COLUMN(J$1)-2,FALSE))</f>
        <v>97570</v>
      </c>
      <c r="K98" s="7">
        <f>IF(VLOOKUP($B$52&amp;$B98,[20]Ibadan!$E:$AE,COLUMN(K$1)-2,FALSE)="NULL",0,VLOOKUP($B$52&amp;$B98,[20]Ibadan!$E:$AE,COLUMN(K$1)-2,FALSE))</f>
        <v>96480</v>
      </c>
      <c r="L98" s="7">
        <f>IF(VLOOKUP($B$52&amp;$B98,[20]Ibadan!$E:$AE,COLUMN(L$1)-2,FALSE)="NULL",0,VLOOKUP($B$52&amp;$B98,[20]Ibadan!$E:$AE,COLUMN(L$1)-2,FALSE))</f>
        <v>87470</v>
      </c>
      <c r="M98" s="7">
        <f>IF(VLOOKUP($B$52&amp;$B98,[20]Ibadan!$E:$AE,COLUMN(M$1)-2,FALSE)="NULL",0,VLOOKUP($B$52&amp;$B98,[20]Ibadan!$E:$AE,COLUMN(M$1)-2,FALSE))</f>
        <v>118450</v>
      </c>
      <c r="N98" s="7">
        <f>IF(VLOOKUP($B$52&amp;$B98,[20]Ibadan!$E:$AE,COLUMN(N$1)-2,FALSE)="NULL",0,VLOOKUP($B$52&amp;$B98,[20]Ibadan!$E:$AE,COLUMN(N$1)-2,FALSE))</f>
        <v>103360</v>
      </c>
      <c r="O98" s="7">
        <f>IF(VLOOKUP($B$52&amp;$B98,[20]Ibadan!$E:$AE,COLUMN(O$1)-2,FALSE)="NULL",0,VLOOKUP($B$52&amp;$B98,[20]Ibadan!$E:$AE,COLUMN(O$1)-2,FALSE))</f>
        <v>167160</v>
      </c>
      <c r="P98" s="7">
        <f>IF(VLOOKUP($B$52&amp;$B98,[20]Ibadan!$E:$AE,COLUMN(P$1)-2,FALSE)="NULL",0,VLOOKUP($B$52&amp;$B98,[20]Ibadan!$E:$AE,COLUMN(P$1)-2,FALSE))</f>
        <v>127040</v>
      </c>
      <c r="Q98" s="7">
        <f>IF(VLOOKUP($B$52&amp;$B98,[20]Ibadan!$E:$AE,COLUMN(Q$1)-2,FALSE)="NULL",0,VLOOKUP($B$52&amp;$B98,[20]Ibadan!$E:$AE,COLUMN(Q$1)-2,FALSE))</f>
        <v>126240</v>
      </c>
      <c r="R98" s="7">
        <f>IF(VLOOKUP($B$52&amp;$B98,[20]Ibadan!$E:$AE,COLUMN(R$1)-2,FALSE)="NULL",0,VLOOKUP($B$52&amp;$B98,[20]Ibadan!$E:$AE,COLUMN(R$1)-2,FALSE))</f>
        <v>127120</v>
      </c>
      <c r="S98" s="7">
        <f>IF(VLOOKUP($B$52&amp;$B98,[20]Ibadan!$E:$AE,COLUMN(S$1)-2,FALSE)="NULL",0,VLOOKUP($B$52&amp;$B98,[20]Ibadan!$E:$AE,COLUMN(S$1)-2,FALSE))</f>
        <v>118050</v>
      </c>
      <c r="T98" s="7">
        <f>IF(VLOOKUP($B$52&amp;$B98,[20]Ibadan!$E:$AE,COLUMN(T$1)-2,FALSE)="NULL",0,VLOOKUP($B$52&amp;$B98,[20]Ibadan!$E:$AE,COLUMN(T$1)-2,FALSE))</f>
        <v>136970</v>
      </c>
      <c r="U98" s="7">
        <f>IF(VLOOKUP($B$52&amp;$B98,[20]Ibadan!$E:$AE,COLUMN(U$1)-2,FALSE)="NULL",0,VLOOKUP($B$52&amp;$B98,[20]Ibadan!$E:$AE,COLUMN(U$1)-2,FALSE))</f>
        <v>188180</v>
      </c>
      <c r="V98" s="7">
        <f>IF(VLOOKUP($B$52&amp;$B98,[20]Ibadan!$E:$AE,COLUMN(V$1)-2,FALSE)="NULL",0,VLOOKUP($B$52&amp;$B98,[20]Ibadan!$E:$AE,COLUMN(V$1)-2,FALSE))</f>
        <v>176530</v>
      </c>
      <c r="W98" s="7">
        <f>IF(VLOOKUP($B$52&amp;$B98,[20]Ibadan!$E:$AE,COLUMN(W$1)-2,FALSE)="NULL",0,VLOOKUP($B$52&amp;$B98,[20]Ibadan!$E:$AE,COLUMN(W$1)-2,FALSE))</f>
        <v>192890</v>
      </c>
      <c r="X98" s="7">
        <f>IF(VLOOKUP($B$52&amp;$B98,[20]Ibadan!$E:$AE,COLUMN(X$1)-2,FALSE)="NULL",0,VLOOKUP($B$52&amp;$B98,[20]Ibadan!$E:$AE,COLUMN(X$1)-2,FALSE))</f>
        <v>210110</v>
      </c>
      <c r="Y98" s="7">
        <f>IF(VLOOKUP($B$52&amp;$B98,[20]Ibadan!$E:$AE,COLUMN(Y$1)-2,FALSE)="NULL",0,VLOOKUP($B$52&amp;$B98,[20]Ibadan!$E:$AE,COLUMN(Y$1)-2,FALSE))</f>
        <v>219090</v>
      </c>
      <c r="Z98" s="7">
        <f>IF(VLOOKUP($B$52&amp;$B98,[20]Ibadan!$E:$AE,COLUMN(Z$1)-2,FALSE)="NULL",0,VLOOKUP($B$52&amp;$B98,[20]Ibadan!$E:$AE,COLUMN(Z$1)-2,FALSE))</f>
        <v>195050</v>
      </c>
      <c r="AA98" s="7">
        <f>IF(VLOOKUP($B$52&amp;$B98,[20]Ibadan!$E:$AE,COLUMN(AA$1)-2,FALSE)="NULL",0,VLOOKUP($B$52&amp;$B98,[20]Ibadan!$E:$AE,COLUMN(AA$1)-2,FALSE))</f>
        <v>353760</v>
      </c>
      <c r="AB98" s="7">
        <f>IF(VLOOKUP($B$52&amp;$B98,[20]Ibadan!$E:$AE,COLUMN(AB$1)-2,FALSE)="NULL",0,VLOOKUP($B$52&amp;$B98,[20]Ibadan!$E:$AE,COLUMN(AB$1)-2,FALSE))</f>
        <v>324510</v>
      </c>
      <c r="AC98" s="7">
        <f>IF(VLOOKUP($B$52&amp;$B98,[20]Ibadan!$E:$AE,COLUMN(AC$1)-2,FALSE)="NULL",0,VLOOKUP($B$52&amp;$B98,[20]Ibadan!$E:$AE,COLUMN(AC$1)-2,FALSE))</f>
        <v>311930</v>
      </c>
      <c r="AF98" s="7">
        <f>AB98</f>
        <v>324510</v>
      </c>
      <c r="AG98" s="7">
        <f>AC98</f>
        <v>311930</v>
      </c>
      <c r="AH98" s="7">
        <f>VLOOKUP($A$3&amp;$B$52&amp;$B98,'[14]Paga All'!$G$1:$J$3000,4,FALSE)</f>
        <v>463120</v>
      </c>
      <c r="AI98" s="7">
        <f>VLOOKUP($A$3&amp;$B$84&amp;$B98,'[15]Paga all'!$F:$G,2,FALSE)</f>
        <v>299370</v>
      </c>
      <c r="AJ98" s="7">
        <f>VLOOKUP($A$3&amp;$B$52&amp;$B98,'[16]Paga all'!$F$2:$G$1470,2,FALSE)</f>
        <v>173560</v>
      </c>
      <c r="AK98" s="9">
        <f t="shared" ref="AK98:BO98" si="113">AK90*AK97</f>
        <v>420403.2042742481</v>
      </c>
      <c r="AL98" s="9">
        <f t="shared" si="113"/>
        <v>472987.02236989228</v>
      </c>
      <c r="AM98" s="9">
        <f t="shared" si="113"/>
        <v>491495.21020175761</v>
      </c>
      <c r="AN98" s="9">
        <f t="shared" si="113"/>
        <v>510003.39803362289</v>
      </c>
      <c r="AO98" s="9">
        <f t="shared" si="113"/>
        <v>530568.05118014</v>
      </c>
      <c r="AP98" s="9">
        <f t="shared" si="113"/>
        <v>549076.23901200539</v>
      </c>
      <c r="AQ98" s="9">
        <f t="shared" si="113"/>
        <v>569640.89215852239</v>
      </c>
      <c r="AR98" s="9">
        <f t="shared" si="113"/>
        <v>592262.01061969111</v>
      </c>
      <c r="AS98" s="9">
        <f t="shared" si="113"/>
        <v>612826.66376620822</v>
      </c>
      <c r="AT98" s="9">
        <f t="shared" si="113"/>
        <v>635447.78222737694</v>
      </c>
      <c r="AU98" s="9">
        <f t="shared" si="113"/>
        <v>660125.3660031975</v>
      </c>
      <c r="AV98" s="9">
        <f t="shared" si="113"/>
        <v>684802.94977901794</v>
      </c>
      <c r="AW98" s="9">
        <f t="shared" si="113"/>
        <v>709480.53355483839</v>
      </c>
      <c r="AX98" s="9">
        <f t="shared" si="113"/>
        <v>736214.58264531055</v>
      </c>
      <c r="AY98" s="9">
        <f t="shared" si="113"/>
        <v>762948.63173578272</v>
      </c>
      <c r="AZ98" s="9">
        <f t="shared" si="113"/>
        <v>791739.14614090661</v>
      </c>
      <c r="BA98" s="9">
        <f t="shared" si="113"/>
        <v>820529.66054603038</v>
      </c>
      <c r="BB98" s="9">
        <f t="shared" si="113"/>
        <v>853433.10558045772</v>
      </c>
      <c r="BC98" s="9">
        <f t="shared" si="113"/>
        <v>886336.55061488494</v>
      </c>
      <c r="BD98" s="9">
        <f t="shared" si="113"/>
        <v>917183.53033466067</v>
      </c>
      <c r="BE98" s="9">
        <f t="shared" si="113"/>
        <v>952143.44068373961</v>
      </c>
      <c r="BF98" s="9">
        <f t="shared" si="113"/>
        <v>987103.35103281867</v>
      </c>
      <c r="BG98" s="9">
        <f t="shared" si="113"/>
        <v>1024119.7266965493</v>
      </c>
      <c r="BH98" s="9">
        <f t="shared" si="113"/>
        <v>1063192.5676749318</v>
      </c>
      <c r="BI98" s="9">
        <f t="shared" si="113"/>
        <v>1104321.8739679658</v>
      </c>
      <c r="BJ98" s="9">
        <f t="shared" si="113"/>
        <v>1143394.7149463482</v>
      </c>
      <c r="BK98" s="9">
        <f t="shared" si="113"/>
        <v>1186580.4865540341</v>
      </c>
      <c r="BL98" s="9">
        <f t="shared" si="113"/>
        <v>1231822.7234763717</v>
      </c>
      <c r="BM98" s="9">
        <f t="shared" si="113"/>
        <v>1277064.9603987089</v>
      </c>
      <c r="BN98" s="9">
        <f t="shared" si="113"/>
        <v>1326420.1279503501</v>
      </c>
      <c r="BO98" s="9">
        <f t="shared" si="113"/>
        <v>1375775.2955019909</v>
      </c>
    </row>
    <row r="100" spans="2:67" x14ac:dyDescent="0.25">
      <c r="B100" s="290" t="s">
        <v>120</v>
      </c>
      <c r="D100" s="240"/>
      <c r="E100" s="240"/>
      <c r="F100" s="240"/>
      <c r="G100" s="240"/>
      <c r="H100" s="240"/>
      <c r="I100" s="240"/>
      <c r="J100" s="240"/>
      <c r="K100" s="240"/>
      <c r="L100" s="240"/>
      <c r="M100" s="240"/>
      <c r="N100" s="240"/>
      <c r="O100" s="240"/>
      <c r="P100" s="240"/>
      <c r="Q100" s="240"/>
      <c r="R100" s="240"/>
      <c r="S100" s="240"/>
      <c r="T100" s="240"/>
      <c r="U100" s="240"/>
      <c r="V100" s="240"/>
      <c r="W100" s="240"/>
      <c r="X100" s="240"/>
      <c r="Y100" s="240"/>
      <c r="Z100" s="240"/>
      <c r="AA100" s="234"/>
      <c r="AB100" s="234"/>
      <c r="AC100" s="234">
        <f>RATE((COUNT($X$1:$AC$1)),,-$W101,$AC101)</f>
        <v>4.6889975739373493E-2</v>
      </c>
      <c r="AF100" s="234"/>
      <c r="AG100" s="234"/>
      <c r="AH100" s="234"/>
      <c r="AI100" s="234"/>
    </row>
    <row r="101" spans="2:67" x14ac:dyDescent="0.25">
      <c r="B101" s="291" t="s">
        <v>137</v>
      </c>
      <c r="D101" s="243"/>
      <c r="E101" s="243"/>
      <c r="F101" s="243"/>
      <c r="G101" s="243"/>
      <c r="H101" s="243"/>
      <c r="I101" s="243"/>
      <c r="J101" s="243"/>
      <c r="K101" s="243"/>
      <c r="L101" s="243"/>
      <c r="M101" s="243"/>
      <c r="N101" s="243"/>
      <c r="O101" s="243"/>
      <c r="P101" s="243"/>
      <c r="Q101" s="243"/>
      <c r="R101" s="243"/>
      <c r="S101" s="243"/>
      <c r="T101" s="243"/>
      <c r="U101" s="243"/>
      <c r="V101" s="243">
        <f t="shared" ref="V101:AC101" si="114">V108+V109</f>
        <v>4</v>
      </c>
      <c r="W101" s="243">
        <f t="shared" si="114"/>
        <v>79</v>
      </c>
      <c r="X101" s="243">
        <f t="shared" si="114"/>
        <v>95</v>
      </c>
      <c r="Y101" s="243">
        <f t="shared" si="114"/>
        <v>107</v>
      </c>
      <c r="Z101" s="243">
        <f t="shared" si="114"/>
        <v>104</v>
      </c>
      <c r="AA101" s="243">
        <f t="shared" si="114"/>
        <v>112</v>
      </c>
      <c r="AB101" s="243">
        <f>AB108+AB109</f>
        <v>111</v>
      </c>
      <c r="AC101" s="243">
        <f t="shared" si="114"/>
        <v>104</v>
      </c>
      <c r="AF101" s="244">
        <f>SUM(AF108:AF109)</f>
        <v>111</v>
      </c>
      <c r="AG101" s="244">
        <f t="shared" ref="AG101:BO101" si="115">ROUND((AF108+AF109)*(1+AG102),)</f>
        <v>119</v>
      </c>
      <c r="AH101" s="244">
        <f t="shared" si="115"/>
        <v>111</v>
      </c>
      <c r="AI101" s="244">
        <f t="shared" si="115"/>
        <v>142</v>
      </c>
      <c r="AJ101" s="245">
        <f t="shared" si="115"/>
        <v>131</v>
      </c>
      <c r="AK101" s="245">
        <f t="shared" si="115"/>
        <v>109</v>
      </c>
      <c r="AL101" s="245">
        <f t="shared" si="115"/>
        <v>117</v>
      </c>
      <c r="AM101" s="245">
        <f t="shared" si="115"/>
        <v>125</v>
      </c>
      <c r="AN101" s="245">
        <f t="shared" si="115"/>
        <v>134</v>
      </c>
      <c r="AO101" s="245">
        <f t="shared" si="115"/>
        <v>143</v>
      </c>
      <c r="AP101" s="245">
        <f t="shared" si="115"/>
        <v>153</v>
      </c>
      <c r="AQ101" s="245">
        <f t="shared" si="115"/>
        <v>164</v>
      </c>
      <c r="AR101" s="245">
        <f t="shared" si="115"/>
        <v>175</v>
      </c>
      <c r="AS101" s="245">
        <f t="shared" si="115"/>
        <v>187</v>
      </c>
      <c r="AT101" s="245">
        <f t="shared" si="115"/>
        <v>200</v>
      </c>
      <c r="AU101" s="245">
        <f t="shared" si="115"/>
        <v>214</v>
      </c>
      <c r="AV101" s="245">
        <f t="shared" si="115"/>
        <v>229</v>
      </c>
      <c r="AW101" s="245">
        <f t="shared" si="115"/>
        <v>245</v>
      </c>
      <c r="AX101" s="245">
        <f t="shared" si="115"/>
        <v>262</v>
      </c>
      <c r="AY101" s="245">
        <f t="shared" si="115"/>
        <v>280</v>
      </c>
      <c r="AZ101" s="245">
        <f t="shared" si="115"/>
        <v>300</v>
      </c>
      <c r="BA101" s="245">
        <f t="shared" si="115"/>
        <v>321</v>
      </c>
      <c r="BB101" s="245">
        <f t="shared" si="115"/>
        <v>343</v>
      </c>
      <c r="BC101" s="245">
        <f t="shared" si="115"/>
        <v>367</v>
      </c>
      <c r="BD101" s="245">
        <f t="shared" si="115"/>
        <v>393</v>
      </c>
      <c r="BE101" s="245">
        <f t="shared" si="115"/>
        <v>421</v>
      </c>
      <c r="BF101" s="245">
        <f t="shared" si="115"/>
        <v>450</v>
      </c>
      <c r="BG101" s="245">
        <f t="shared" si="115"/>
        <v>482</v>
      </c>
      <c r="BH101" s="245">
        <f t="shared" si="115"/>
        <v>516</v>
      </c>
      <c r="BI101" s="245">
        <f t="shared" si="115"/>
        <v>552</v>
      </c>
      <c r="BJ101" s="245">
        <f t="shared" si="115"/>
        <v>591</v>
      </c>
      <c r="BK101" s="245">
        <f t="shared" si="115"/>
        <v>632</v>
      </c>
      <c r="BL101" s="245">
        <f t="shared" si="115"/>
        <v>676</v>
      </c>
      <c r="BM101" s="245">
        <f t="shared" si="115"/>
        <v>723</v>
      </c>
      <c r="BN101" s="245">
        <f t="shared" si="115"/>
        <v>774</v>
      </c>
      <c r="BO101" s="245">
        <f t="shared" si="115"/>
        <v>828</v>
      </c>
    </row>
    <row r="102" spans="2:67" x14ac:dyDescent="0.25">
      <c r="B102" s="287" t="s">
        <v>99</v>
      </c>
      <c r="C102" s="247"/>
      <c r="D102" s="248"/>
      <c r="E102" s="249"/>
      <c r="F102" s="249"/>
      <c r="G102" s="249"/>
      <c r="H102" s="249"/>
      <c r="I102" s="249"/>
      <c r="J102" s="249"/>
      <c r="K102" s="249"/>
      <c r="L102" s="249"/>
      <c r="M102" s="249"/>
      <c r="N102" s="249"/>
      <c r="O102" s="249"/>
      <c r="P102" s="249"/>
      <c r="Q102" s="249"/>
      <c r="R102" s="249"/>
      <c r="S102" s="249"/>
      <c r="T102" s="249"/>
      <c r="U102" s="249"/>
      <c r="V102" s="249"/>
      <c r="W102" s="249">
        <f t="shared" ref="W102:AB102" si="116">RATE(1,,-V101,W101)</f>
        <v>18.75</v>
      </c>
      <c r="X102" s="249">
        <f t="shared" si="116"/>
        <v>0.20253164556962031</v>
      </c>
      <c r="Y102" s="249">
        <f t="shared" si="116"/>
        <v>0.12631578947368435</v>
      </c>
      <c r="Z102" s="249">
        <f t="shared" si="116"/>
        <v>-2.8037383177569979E-2</v>
      </c>
      <c r="AA102" s="249">
        <f t="shared" si="116"/>
        <v>7.6923076923076941E-2</v>
      </c>
      <c r="AB102" s="249">
        <f t="shared" si="116"/>
        <v>-8.9285714285714159E-3</v>
      </c>
      <c r="AC102" s="249">
        <f>RATE(1,,-AA101,AC101)</f>
        <v>-7.1428571428571383E-2</v>
      </c>
      <c r="AD102" s="250">
        <f>ANS_Metrics_Assumptions!E80</f>
        <v>7.0000000000000007E-2</v>
      </c>
      <c r="AF102" s="251">
        <f>AD102</f>
        <v>7.0000000000000007E-2</v>
      </c>
      <c r="AG102" s="251">
        <f>AF102</f>
        <v>7.0000000000000007E-2</v>
      </c>
      <c r="AH102" s="251">
        <f t="shared" ref="AH102:AW106" si="117">AG102</f>
        <v>7.0000000000000007E-2</v>
      </c>
      <c r="AI102" s="251">
        <f t="shared" si="117"/>
        <v>7.0000000000000007E-2</v>
      </c>
      <c r="AJ102" s="252">
        <f t="shared" si="117"/>
        <v>7.0000000000000007E-2</v>
      </c>
      <c r="AK102" s="252">
        <f t="shared" si="117"/>
        <v>7.0000000000000007E-2</v>
      </c>
      <c r="AL102" s="252">
        <f>AD102</f>
        <v>7.0000000000000007E-2</v>
      </c>
      <c r="AM102" s="252">
        <f t="shared" si="117"/>
        <v>7.0000000000000007E-2</v>
      </c>
      <c r="AN102" s="252">
        <f t="shared" si="117"/>
        <v>7.0000000000000007E-2</v>
      </c>
      <c r="AO102" s="252">
        <f t="shared" si="117"/>
        <v>7.0000000000000007E-2</v>
      </c>
      <c r="AP102" s="252">
        <f t="shared" si="117"/>
        <v>7.0000000000000007E-2</v>
      </c>
      <c r="AQ102" s="252">
        <f t="shared" si="117"/>
        <v>7.0000000000000007E-2</v>
      </c>
      <c r="AR102" s="252">
        <f t="shared" si="117"/>
        <v>7.0000000000000007E-2</v>
      </c>
      <c r="AS102" s="252">
        <f t="shared" si="117"/>
        <v>7.0000000000000007E-2</v>
      </c>
      <c r="AT102" s="252">
        <f t="shared" si="117"/>
        <v>7.0000000000000007E-2</v>
      </c>
      <c r="AU102" s="252">
        <f t="shared" si="117"/>
        <v>7.0000000000000007E-2</v>
      </c>
      <c r="AV102" s="252">
        <f t="shared" si="117"/>
        <v>7.0000000000000007E-2</v>
      </c>
      <c r="AW102" s="252">
        <f t="shared" si="117"/>
        <v>7.0000000000000007E-2</v>
      </c>
      <c r="AX102" s="252">
        <f t="shared" ref="AX102:BM106" si="118">AW102</f>
        <v>7.0000000000000007E-2</v>
      </c>
      <c r="AY102" s="252">
        <f t="shared" si="118"/>
        <v>7.0000000000000007E-2</v>
      </c>
      <c r="AZ102" s="252">
        <f t="shared" si="118"/>
        <v>7.0000000000000007E-2</v>
      </c>
      <c r="BA102" s="252">
        <f t="shared" si="118"/>
        <v>7.0000000000000007E-2</v>
      </c>
      <c r="BB102" s="252">
        <f t="shared" si="118"/>
        <v>7.0000000000000007E-2</v>
      </c>
      <c r="BC102" s="252">
        <f t="shared" si="118"/>
        <v>7.0000000000000007E-2</v>
      </c>
      <c r="BD102" s="252">
        <f t="shared" si="118"/>
        <v>7.0000000000000007E-2</v>
      </c>
      <c r="BE102" s="252">
        <f t="shared" si="118"/>
        <v>7.0000000000000007E-2</v>
      </c>
      <c r="BF102" s="252">
        <f t="shared" si="118"/>
        <v>7.0000000000000007E-2</v>
      </c>
      <c r="BG102" s="252">
        <f t="shared" si="118"/>
        <v>7.0000000000000007E-2</v>
      </c>
      <c r="BH102" s="252">
        <f t="shared" si="118"/>
        <v>7.0000000000000007E-2</v>
      </c>
      <c r="BI102" s="252">
        <f t="shared" si="118"/>
        <v>7.0000000000000007E-2</v>
      </c>
      <c r="BJ102" s="252">
        <f t="shared" si="118"/>
        <v>7.0000000000000007E-2</v>
      </c>
      <c r="BK102" s="252">
        <f t="shared" si="118"/>
        <v>7.0000000000000007E-2</v>
      </c>
      <c r="BL102" s="252">
        <f t="shared" si="118"/>
        <v>7.0000000000000007E-2</v>
      </c>
      <c r="BM102" s="252">
        <f t="shared" si="118"/>
        <v>7.0000000000000007E-2</v>
      </c>
      <c r="BN102" s="252">
        <f t="shared" ref="BN102:BO106" si="119">BM102</f>
        <v>7.0000000000000007E-2</v>
      </c>
      <c r="BO102" s="252">
        <f t="shared" si="119"/>
        <v>7.0000000000000007E-2</v>
      </c>
    </row>
    <row r="103" spans="2:67" x14ac:dyDescent="0.25">
      <c r="B103" s="287" t="s">
        <v>101</v>
      </c>
      <c r="C103" s="247"/>
      <c r="D103" s="253"/>
      <c r="E103" s="253"/>
      <c r="F103" s="253"/>
      <c r="G103" s="253"/>
      <c r="H103" s="253"/>
      <c r="I103" s="253"/>
      <c r="J103" s="253"/>
      <c r="K103" s="253"/>
      <c r="L103" s="253"/>
      <c r="M103" s="253"/>
      <c r="N103" s="253"/>
      <c r="O103" s="253"/>
      <c r="P103" s="253"/>
      <c r="Q103" s="253"/>
      <c r="R103" s="253"/>
      <c r="S103" s="253"/>
      <c r="T103" s="253"/>
      <c r="U103" s="253"/>
      <c r="V103" s="253">
        <f t="shared" ref="V103:AC103" si="120">V109/V101</f>
        <v>0</v>
      </c>
      <c r="W103" s="253">
        <f t="shared" si="120"/>
        <v>1.2658227848101266E-2</v>
      </c>
      <c r="X103" s="253">
        <f t="shared" si="120"/>
        <v>2.1052631578947368E-2</v>
      </c>
      <c r="Y103" s="253">
        <f t="shared" si="120"/>
        <v>3.7383177570093455E-2</v>
      </c>
      <c r="Z103" s="253">
        <f t="shared" si="120"/>
        <v>4.807692307692308E-2</v>
      </c>
      <c r="AA103" s="253">
        <f t="shared" si="120"/>
        <v>3.5714285714285712E-2</v>
      </c>
      <c r="AB103" s="253">
        <f>AB109/AB101</f>
        <v>2.7027027027027029E-2</v>
      </c>
      <c r="AC103" s="253">
        <f t="shared" si="120"/>
        <v>2.8846153846153848E-2</v>
      </c>
      <c r="AD103" s="250">
        <f>ANS_Metrics_Assumptions!E81</f>
        <v>0.03</v>
      </c>
      <c r="AF103" s="254">
        <f>AD103</f>
        <v>0.03</v>
      </c>
      <c r="AG103" s="254">
        <f>AF103</f>
        <v>0.03</v>
      </c>
      <c r="AH103" s="254">
        <f t="shared" si="117"/>
        <v>0.03</v>
      </c>
      <c r="AI103" s="254">
        <f t="shared" si="117"/>
        <v>0.03</v>
      </c>
      <c r="AJ103" s="252">
        <f t="shared" si="117"/>
        <v>0.03</v>
      </c>
      <c r="AK103" s="252">
        <f t="shared" si="117"/>
        <v>0.03</v>
      </c>
      <c r="AL103" s="252">
        <f>AD103</f>
        <v>0.03</v>
      </c>
      <c r="AM103" s="252">
        <f t="shared" si="117"/>
        <v>0.03</v>
      </c>
      <c r="AN103" s="252">
        <f t="shared" si="117"/>
        <v>0.03</v>
      </c>
      <c r="AO103" s="252">
        <f t="shared" si="117"/>
        <v>0.03</v>
      </c>
      <c r="AP103" s="252">
        <f t="shared" si="117"/>
        <v>0.03</v>
      </c>
      <c r="AQ103" s="252">
        <f t="shared" si="117"/>
        <v>0.03</v>
      </c>
      <c r="AR103" s="252">
        <f t="shared" si="117"/>
        <v>0.03</v>
      </c>
      <c r="AS103" s="252">
        <f t="shared" si="117"/>
        <v>0.03</v>
      </c>
      <c r="AT103" s="252">
        <f t="shared" si="117"/>
        <v>0.03</v>
      </c>
      <c r="AU103" s="252">
        <f t="shared" si="117"/>
        <v>0.03</v>
      </c>
      <c r="AV103" s="252">
        <f t="shared" si="117"/>
        <v>0.03</v>
      </c>
      <c r="AW103" s="252">
        <f t="shared" si="117"/>
        <v>0.03</v>
      </c>
      <c r="AX103" s="252">
        <f t="shared" si="118"/>
        <v>0.03</v>
      </c>
      <c r="AY103" s="252">
        <f t="shared" si="118"/>
        <v>0.03</v>
      </c>
      <c r="AZ103" s="252">
        <f t="shared" si="118"/>
        <v>0.03</v>
      </c>
      <c r="BA103" s="252">
        <f t="shared" si="118"/>
        <v>0.03</v>
      </c>
      <c r="BB103" s="252">
        <f t="shared" si="118"/>
        <v>0.03</v>
      </c>
      <c r="BC103" s="252">
        <f t="shared" si="118"/>
        <v>0.03</v>
      </c>
      <c r="BD103" s="252">
        <f t="shared" si="118"/>
        <v>0.03</v>
      </c>
      <c r="BE103" s="252">
        <f t="shared" si="118"/>
        <v>0.03</v>
      </c>
      <c r="BF103" s="252">
        <f t="shared" si="118"/>
        <v>0.03</v>
      </c>
      <c r="BG103" s="252">
        <f t="shared" si="118"/>
        <v>0.03</v>
      </c>
      <c r="BH103" s="252">
        <f t="shared" si="118"/>
        <v>0.03</v>
      </c>
      <c r="BI103" s="252">
        <f t="shared" si="118"/>
        <v>0.03</v>
      </c>
      <c r="BJ103" s="252">
        <f t="shared" si="118"/>
        <v>0.03</v>
      </c>
      <c r="BK103" s="252">
        <f t="shared" si="118"/>
        <v>0.03</v>
      </c>
      <c r="BL103" s="252">
        <f t="shared" si="118"/>
        <v>0.03</v>
      </c>
      <c r="BM103" s="252">
        <f t="shared" si="118"/>
        <v>0.03</v>
      </c>
      <c r="BN103" s="252">
        <f t="shared" si="119"/>
        <v>0.03</v>
      </c>
      <c r="BO103" s="252">
        <f t="shared" si="119"/>
        <v>0.03</v>
      </c>
    </row>
    <row r="104" spans="2:67" x14ac:dyDescent="0.25">
      <c r="B104" s="287" t="s">
        <v>133</v>
      </c>
      <c r="C104" s="247"/>
      <c r="D104" s="255"/>
      <c r="E104" s="255"/>
      <c r="F104" s="255"/>
      <c r="G104" s="255"/>
      <c r="H104" s="255"/>
      <c r="I104" s="255"/>
      <c r="J104" s="255"/>
      <c r="K104" s="255"/>
      <c r="L104" s="255"/>
      <c r="M104" s="255"/>
      <c r="N104" s="255"/>
      <c r="O104" s="255"/>
      <c r="P104" s="255"/>
      <c r="Q104" s="255"/>
      <c r="R104" s="255"/>
      <c r="S104" s="255"/>
      <c r="T104" s="255"/>
      <c r="U104" s="255"/>
      <c r="V104" s="255">
        <f t="shared" ref="V104:AC104" si="121">V110/V108</f>
        <v>1.5</v>
      </c>
      <c r="W104" s="255">
        <f t="shared" si="121"/>
        <v>7.5</v>
      </c>
      <c r="X104" s="255">
        <f t="shared" si="121"/>
        <v>9.913978494623656</v>
      </c>
      <c r="Y104" s="255">
        <f t="shared" si="121"/>
        <v>12.728155339805825</v>
      </c>
      <c r="Z104" s="255">
        <f t="shared" si="121"/>
        <v>12.343434343434344</v>
      </c>
      <c r="AA104" s="255">
        <f t="shared" si="121"/>
        <v>18.037037037037038</v>
      </c>
      <c r="AB104" s="255">
        <f>AB110/AB108</f>
        <v>17.462962962962962</v>
      </c>
      <c r="AC104" s="255">
        <f t="shared" si="121"/>
        <v>14.475247524752476</v>
      </c>
      <c r="AD104" s="256">
        <v>30</v>
      </c>
      <c r="AF104" s="268">
        <v>15.369565217391305</v>
      </c>
      <c r="AG104" s="268">
        <f>AF104</f>
        <v>15.369565217391305</v>
      </c>
      <c r="AH104" s="268">
        <v>16</v>
      </c>
      <c r="AI104" s="268">
        <v>17</v>
      </c>
      <c r="AJ104" s="268">
        <v>23</v>
      </c>
      <c r="AK104" s="268">
        <v>26</v>
      </c>
      <c r="AL104" s="258">
        <f>AD104</f>
        <v>30</v>
      </c>
      <c r="AM104" s="258">
        <f t="shared" si="117"/>
        <v>30</v>
      </c>
      <c r="AN104" s="258">
        <f t="shared" si="117"/>
        <v>30</v>
      </c>
      <c r="AO104" s="258">
        <f t="shared" si="117"/>
        <v>30</v>
      </c>
      <c r="AP104" s="258">
        <f t="shared" si="117"/>
        <v>30</v>
      </c>
      <c r="AQ104" s="258">
        <f t="shared" si="117"/>
        <v>30</v>
      </c>
      <c r="AR104" s="258">
        <f t="shared" si="117"/>
        <v>30</v>
      </c>
      <c r="AS104" s="258">
        <f t="shared" si="117"/>
        <v>30</v>
      </c>
      <c r="AT104" s="258">
        <f t="shared" si="117"/>
        <v>30</v>
      </c>
      <c r="AU104" s="258">
        <f t="shared" si="117"/>
        <v>30</v>
      </c>
      <c r="AV104" s="258">
        <f t="shared" si="117"/>
        <v>30</v>
      </c>
      <c r="AW104" s="258">
        <f t="shared" si="117"/>
        <v>30</v>
      </c>
      <c r="AX104" s="258">
        <f t="shared" si="118"/>
        <v>30</v>
      </c>
      <c r="AY104" s="258">
        <f t="shared" si="118"/>
        <v>30</v>
      </c>
      <c r="AZ104" s="258">
        <f t="shared" si="118"/>
        <v>30</v>
      </c>
      <c r="BA104" s="258">
        <f t="shared" si="118"/>
        <v>30</v>
      </c>
      <c r="BB104" s="258">
        <f t="shared" si="118"/>
        <v>30</v>
      </c>
      <c r="BC104" s="258">
        <f t="shared" si="118"/>
        <v>30</v>
      </c>
      <c r="BD104" s="258">
        <f t="shared" si="118"/>
        <v>30</v>
      </c>
      <c r="BE104" s="258">
        <f t="shared" si="118"/>
        <v>30</v>
      </c>
      <c r="BF104" s="258">
        <f t="shared" si="118"/>
        <v>30</v>
      </c>
      <c r="BG104" s="258">
        <f t="shared" si="118"/>
        <v>30</v>
      </c>
      <c r="BH104" s="258">
        <f t="shared" si="118"/>
        <v>30</v>
      </c>
      <c r="BI104" s="258">
        <f t="shared" si="118"/>
        <v>30</v>
      </c>
      <c r="BJ104" s="258">
        <f t="shared" si="118"/>
        <v>30</v>
      </c>
      <c r="BK104" s="258">
        <f t="shared" si="118"/>
        <v>30</v>
      </c>
      <c r="BL104" s="258">
        <f t="shared" si="118"/>
        <v>30</v>
      </c>
      <c r="BM104" s="258">
        <f t="shared" si="118"/>
        <v>30</v>
      </c>
      <c r="BN104" s="258">
        <f t="shared" si="119"/>
        <v>30</v>
      </c>
      <c r="BO104" s="258">
        <f t="shared" si="119"/>
        <v>30</v>
      </c>
    </row>
    <row r="105" spans="2:67" x14ac:dyDescent="0.25">
      <c r="B105" s="287" t="s">
        <v>103</v>
      </c>
      <c r="C105" s="247"/>
      <c r="D105" s="259"/>
      <c r="E105" s="259"/>
      <c r="F105" s="259"/>
      <c r="G105" s="259"/>
      <c r="H105" s="259"/>
      <c r="I105" s="259"/>
      <c r="J105" s="259"/>
      <c r="K105" s="259"/>
      <c r="L105" s="259"/>
      <c r="M105" s="259"/>
      <c r="N105" s="259"/>
      <c r="O105" s="259"/>
      <c r="P105" s="259"/>
      <c r="Q105" s="259"/>
      <c r="R105" s="259"/>
      <c r="S105" s="259"/>
      <c r="T105" s="259"/>
      <c r="U105" s="259"/>
      <c r="V105" s="259">
        <f t="shared" ref="V105:AA105" si="122">V113/V110</f>
        <v>833.33333333333337</v>
      </c>
      <c r="W105" s="259">
        <f t="shared" si="122"/>
        <v>824.78632478632483</v>
      </c>
      <c r="X105" s="259">
        <f t="shared" si="122"/>
        <v>890.8893709327549</v>
      </c>
      <c r="Y105" s="259">
        <f t="shared" si="122"/>
        <v>886.27002288329516</v>
      </c>
      <c r="Z105" s="259">
        <f t="shared" si="122"/>
        <v>972.38134206219308</v>
      </c>
      <c r="AA105" s="259">
        <f t="shared" si="122"/>
        <v>1053.8372689938399</v>
      </c>
      <c r="AB105" s="259">
        <f>AB113/AB110</f>
        <v>1007.6352067868505</v>
      </c>
      <c r="AC105" s="259">
        <f>AC113/AC110</f>
        <v>977.03146374828998</v>
      </c>
      <c r="AD105" s="275">
        <v>1000</v>
      </c>
      <c r="AF105" s="314">
        <v>967.6076190476191</v>
      </c>
      <c r="AG105" s="314">
        <f>AF105</f>
        <v>967.6076190476191</v>
      </c>
      <c r="AH105" s="314">
        <f t="shared" si="117"/>
        <v>967.6076190476191</v>
      </c>
      <c r="AI105" s="314">
        <f t="shared" si="117"/>
        <v>967.6076190476191</v>
      </c>
      <c r="AJ105" s="314">
        <f t="shared" si="117"/>
        <v>967.6076190476191</v>
      </c>
      <c r="AK105" s="314">
        <f t="shared" si="117"/>
        <v>967.6076190476191</v>
      </c>
      <c r="AL105" s="262">
        <f>AD105</f>
        <v>1000</v>
      </c>
      <c r="AM105" s="262">
        <f t="shared" si="117"/>
        <v>1000</v>
      </c>
      <c r="AN105" s="262">
        <f t="shared" si="117"/>
        <v>1000</v>
      </c>
      <c r="AO105" s="262">
        <f t="shared" si="117"/>
        <v>1000</v>
      </c>
      <c r="AP105" s="262">
        <f t="shared" si="117"/>
        <v>1000</v>
      </c>
      <c r="AQ105" s="262">
        <f t="shared" si="117"/>
        <v>1000</v>
      </c>
      <c r="AR105" s="262">
        <f t="shared" si="117"/>
        <v>1000</v>
      </c>
      <c r="AS105" s="262">
        <f t="shared" si="117"/>
        <v>1000</v>
      </c>
      <c r="AT105" s="262">
        <f t="shared" si="117"/>
        <v>1000</v>
      </c>
      <c r="AU105" s="262">
        <f t="shared" si="117"/>
        <v>1000</v>
      </c>
      <c r="AV105" s="262">
        <f t="shared" si="117"/>
        <v>1000</v>
      </c>
      <c r="AW105" s="262">
        <f t="shared" si="117"/>
        <v>1000</v>
      </c>
      <c r="AX105" s="262">
        <f t="shared" si="118"/>
        <v>1000</v>
      </c>
      <c r="AY105" s="262">
        <f t="shared" si="118"/>
        <v>1000</v>
      </c>
      <c r="AZ105" s="262">
        <f t="shared" si="118"/>
        <v>1000</v>
      </c>
      <c r="BA105" s="262">
        <f t="shared" si="118"/>
        <v>1000</v>
      </c>
      <c r="BB105" s="262">
        <f t="shared" si="118"/>
        <v>1000</v>
      </c>
      <c r="BC105" s="262">
        <f t="shared" si="118"/>
        <v>1000</v>
      </c>
      <c r="BD105" s="262">
        <f t="shared" si="118"/>
        <v>1000</v>
      </c>
      <c r="BE105" s="262">
        <f t="shared" si="118"/>
        <v>1000</v>
      </c>
      <c r="BF105" s="262">
        <f t="shared" si="118"/>
        <v>1000</v>
      </c>
      <c r="BG105" s="262">
        <f t="shared" si="118"/>
        <v>1000</v>
      </c>
      <c r="BH105" s="262">
        <f t="shared" si="118"/>
        <v>1000</v>
      </c>
      <c r="BI105" s="262">
        <f t="shared" si="118"/>
        <v>1000</v>
      </c>
      <c r="BJ105" s="262">
        <f t="shared" si="118"/>
        <v>1000</v>
      </c>
      <c r="BK105" s="262">
        <f t="shared" si="118"/>
        <v>1000</v>
      </c>
      <c r="BL105" s="262">
        <f t="shared" si="118"/>
        <v>1000</v>
      </c>
      <c r="BM105" s="262">
        <f t="shared" si="118"/>
        <v>1000</v>
      </c>
      <c r="BN105" s="262">
        <f t="shared" si="119"/>
        <v>1000</v>
      </c>
      <c r="BO105" s="262">
        <f t="shared" si="119"/>
        <v>1000</v>
      </c>
    </row>
    <row r="106" spans="2:67" x14ac:dyDescent="0.25">
      <c r="B106" s="287" t="s">
        <v>134</v>
      </c>
      <c r="C106" s="247"/>
      <c r="D106" s="253"/>
      <c r="E106" s="253"/>
      <c r="F106" s="253"/>
      <c r="G106" s="253"/>
      <c r="H106" s="253"/>
      <c r="I106" s="253"/>
      <c r="J106" s="253"/>
      <c r="K106" s="253"/>
      <c r="L106" s="253"/>
      <c r="M106" s="253"/>
      <c r="N106" s="253"/>
      <c r="O106" s="253"/>
      <c r="P106" s="253"/>
      <c r="Q106" s="253"/>
      <c r="R106" s="253"/>
      <c r="S106" s="253"/>
      <c r="T106" s="253"/>
      <c r="U106" s="253"/>
      <c r="V106" s="253">
        <f t="shared" ref="V106:AA106" si="123">V114/V113</f>
        <v>0</v>
      </c>
      <c r="W106" s="253">
        <f t="shared" si="123"/>
        <v>1.1378238341968912E-2</v>
      </c>
      <c r="X106" s="253">
        <f t="shared" si="123"/>
        <v>0.03</v>
      </c>
      <c r="Y106" s="253">
        <f t="shared" si="123"/>
        <v>0.03</v>
      </c>
      <c r="Z106" s="253">
        <f t="shared" si="123"/>
        <v>0.03</v>
      </c>
      <c r="AA106" s="253">
        <f t="shared" si="123"/>
        <v>0.03</v>
      </c>
      <c r="AB106" s="253">
        <f>AB114/AB113</f>
        <v>0.03</v>
      </c>
      <c r="AC106" s="253">
        <f>AC114/AC113</f>
        <v>0.03</v>
      </c>
      <c r="AD106" s="288">
        <f>SUM(Y114:AC114)/SUM(Y113:AC113)</f>
        <v>3.0000000000000002E-2</v>
      </c>
      <c r="AF106" s="254">
        <f>AD106</f>
        <v>3.0000000000000002E-2</v>
      </c>
      <c r="AG106" s="254">
        <f>AF106</f>
        <v>3.0000000000000002E-2</v>
      </c>
      <c r="AH106" s="254">
        <f t="shared" si="117"/>
        <v>3.0000000000000002E-2</v>
      </c>
      <c r="AI106" s="254">
        <f t="shared" si="117"/>
        <v>3.0000000000000002E-2</v>
      </c>
      <c r="AJ106" s="254">
        <f t="shared" si="117"/>
        <v>3.0000000000000002E-2</v>
      </c>
      <c r="AK106" s="254">
        <f t="shared" si="117"/>
        <v>3.0000000000000002E-2</v>
      </c>
      <c r="AL106" s="254">
        <f>AD106</f>
        <v>3.0000000000000002E-2</v>
      </c>
      <c r="AM106" s="254">
        <f t="shared" si="117"/>
        <v>3.0000000000000002E-2</v>
      </c>
      <c r="AN106" s="254">
        <f t="shared" si="117"/>
        <v>3.0000000000000002E-2</v>
      </c>
      <c r="AO106" s="254">
        <f t="shared" si="117"/>
        <v>3.0000000000000002E-2</v>
      </c>
      <c r="AP106" s="254">
        <f t="shared" si="117"/>
        <v>3.0000000000000002E-2</v>
      </c>
      <c r="AQ106" s="254">
        <f t="shared" si="117"/>
        <v>3.0000000000000002E-2</v>
      </c>
      <c r="AR106" s="254">
        <f t="shared" si="117"/>
        <v>3.0000000000000002E-2</v>
      </c>
      <c r="AS106" s="254">
        <f t="shared" si="117"/>
        <v>3.0000000000000002E-2</v>
      </c>
      <c r="AT106" s="254">
        <f t="shared" si="117"/>
        <v>3.0000000000000002E-2</v>
      </c>
      <c r="AU106" s="254">
        <f t="shared" si="117"/>
        <v>3.0000000000000002E-2</v>
      </c>
      <c r="AV106" s="254">
        <f t="shared" si="117"/>
        <v>3.0000000000000002E-2</v>
      </c>
      <c r="AW106" s="254">
        <f t="shared" si="117"/>
        <v>3.0000000000000002E-2</v>
      </c>
      <c r="AX106" s="254">
        <f t="shared" si="118"/>
        <v>3.0000000000000002E-2</v>
      </c>
      <c r="AY106" s="254">
        <f t="shared" si="118"/>
        <v>3.0000000000000002E-2</v>
      </c>
      <c r="AZ106" s="254">
        <f t="shared" si="118"/>
        <v>3.0000000000000002E-2</v>
      </c>
      <c r="BA106" s="254">
        <f t="shared" si="118"/>
        <v>3.0000000000000002E-2</v>
      </c>
      <c r="BB106" s="254">
        <f t="shared" si="118"/>
        <v>3.0000000000000002E-2</v>
      </c>
      <c r="BC106" s="254">
        <f t="shared" si="118"/>
        <v>3.0000000000000002E-2</v>
      </c>
      <c r="BD106" s="254">
        <f t="shared" si="118"/>
        <v>3.0000000000000002E-2</v>
      </c>
      <c r="BE106" s="254">
        <f t="shared" si="118"/>
        <v>3.0000000000000002E-2</v>
      </c>
      <c r="BF106" s="254">
        <f t="shared" si="118"/>
        <v>3.0000000000000002E-2</v>
      </c>
      <c r="BG106" s="254">
        <f t="shared" si="118"/>
        <v>3.0000000000000002E-2</v>
      </c>
      <c r="BH106" s="254">
        <f t="shared" si="118"/>
        <v>3.0000000000000002E-2</v>
      </c>
      <c r="BI106" s="254">
        <f t="shared" si="118"/>
        <v>3.0000000000000002E-2</v>
      </c>
      <c r="BJ106" s="254">
        <f t="shared" si="118"/>
        <v>3.0000000000000002E-2</v>
      </c>
      <c r="BK106" s="254">
        <f t="shared" si="118"/>
        <v>3.0000000000000002E-2</v>
      </c>
      <c r="BL106" s="254">
        <f t="shared" si="118"/>
        <v>3.0000000000000002E-2</v>
      </c>
      <c r="BM106" s="254">
        <f t="shared" si="118"/>
        <v>3.0000000000000002E-2</v>
      </c>
      <c r="BN106" s="254">
        <f t="shared" si="119"/>
        <v>3.0000000000000002E-2</v>
      </c>
      <c r="BO106" s="254">
        <f t="shared" si="119"/>
        <v>3.0000000000000002E-2</v>
      </c>
    </row>
    <row r="108" spans="2:67" x14ac:dyDescent="0.25">
      <c r="B108" s="292" t="s">
        <v>304</v>
      </c>
      <c r="D108" s="7">
        <f>IF(VLOOKUP($B$52&amp;$B108,[20]Ibadan!$E:$AE,COLUMN(D$1)-2,FALSE)=" ",0,VLOOKUP($B$52&amp;$B108,[20]Ibadan!$E:$AE,COLUMN(D$1)-2,FALSE))</f>
        <v>0</v>
      </c>
      <c r="E108" s="7">
        <f>IF(VLOOKUP($B$52&amp;$B108,[20]Ibadan!$E:$AE,COLUMN(E$1)-2,FALSE)=" ",0,VLOOKUP($B$52&amp;$B108,[20]Ibadan!$E:$AE,COLUMN(E$1)-2,FALSE))</f>
        <v>0</v>
      </c>
      <c r="F108" s="7">
        <f>IF(VLOOKUP($B$52&amp;$B108,[20]Ibadan!$E:$AE,COLUMN(F$1)-2,FALSE)=" ",0,VLOOKUP($B$52&amp;$B108,[20]Ibadan!$E:$AE,COLUMN(F$1)-2,FALSE))</f>
        <v>0</v>
      </c>
      <c r="G108" s="7">
        <f>IF(VLOOKUP($B$52&amp;$B108,[20]Ibadan!$E:$AE,COLUMN(G$1)-2,FALSE)=" ",0,VLOOKUP($B$52&amp;$B108,[20]Ibadan!$E:$AE,COLUMN(G$1)-2,FALSE))</f>
        <v>0</v>
      </c>
      <c r="H108" s="7">
        <f>IF(VLOOKUP($B$52&amp;$B108,[20]Ibadan!$E:$AE,COLUMN(H$1)-2,FALSE)=" ",0,VLOOKUP($B$52&amp;$B108,[20]Ibadan!$E:$AE,COLUMN(H$1)-2,FALSE))</f>
        <v>0</v>
      </c>
      <c r="I108" s="7">
        <f>IF(VLOOKUP($B$52&amp;$B108,[20]Ibadan!$E:$AE,COLUMN(I$1)-2,FALSE)=" ",0,VLOOKUP($B$52&amp;$B108,[20]Ibadan!$E:$AE,COLUMN(I$1)-2,FALSE))</f>
        <v>0</v>
      </c>
      <c r="J108" s="7">
        <f>IF(VLOOKUP($B$52&amp;$B108,[20]Ibadan!$E:$AE,COLUMN(J$1)-2,FALSE)=" ",0,VLOOKUP($B$52&amp;$B108,[20]Ibadan!$E:$AE,COLUMN(J$1)-2,FALSE))</f>
        <v>0</v>
      </c>
      <c r="K108" s="7">
        <f>IF(VLOOKUP($B$52&amp;$B108,[20]Ibadan!$E:$AE,COLUMN(K$1)-2,FALSE)=" ",0,VLOOKUP($B$52&amp;$B108,[20]Ibadan!$E:$AE,COLUMN(K$1)-2,FALSE))</f>
        <v>0</v>
      </c>
      <c r="L108" s="7">
        <f>IF(VLOOKUP($B$52&amp;$B108,[20]Ibadan!$E:$AE,COLUMN(L$1)-2,FALSE)=" ",0,VLOOKUP($B$52&amp;$B108,[20]Ibadan!$E:$AE,COLUMN(L$1)-2,FALSE))</f>
        <v>0</v>
      </c>
      <c r="M108" s="7">
        <f>IF(VLOOKUP($B$52&amp;$B108,[20]Ibadan!$E:$AE,COLUMN(M$1)-2,FALSE)=" ",0,VLOOKUP($B$52&amp;$B108,[20]Ibadan!$E:$AE,COLUMN(M$1)-2,FALSE))</f>
        <v>0</v>
      </c>
      <c r="N108" s="7">
        <f>IF(VLOOKUP($B$52&amp;$B108,[20]Ibadan!$E:$AE,COLUMN(N$1)-2,FALSE)=" ",0,VLOOKUP($B$52&amp;$B108,[20]Ibadan!$E:$AE,COLUMN(N$1)-2,FALSE))</f>
        <v>0</v>
      </c>
      <c r="O108" s="7">
        <f>IF(VLOOKUP($B$52&amp;$B108,[20]Ibadan!$E:$AE,COLUMN(O$1)-2,FALSE)=" ",0,VLOOKUP($B$52&amp;$B108,[20]Ibadan!$E:$AE,COLUMN(O$1)-2,FALSE))</f>
        <v>0</v>
      </c>
      <c r="P108" s="7">
        <f>IF(VLOOKUP($B$52&amp;$B108,[20]Ibadan!$E:$AE,COLUMN(P$1)-2,FALSE)=" ",0,VLOOKUP($B$52&amp;$B108,[20]Ibadan!$E:$AE,COLUMN(P$1)-2,FALSE))</f>
        <v>0</v>
      </c>
      <c r="Q108" s="7">
        <f>IF(VLOOKUP($B$52&amp;$B108,[20]Ibadan!$E:$AE,COLUMN(Q$1)-2,FALSE)=" ",0,VLOOKUP($B$52&amp;$B108,[20]Ibadan!$E:$AE,COLUMN(Q$1)-2,FALSE))</f>
        <v>0</v>
      </c>
      <c r="R108" s="7">
        <f>IF(VLOOKUP($B$52&amp;$B108,[20]Ibadan!$E:$AE,COLUMN(R$1)-2,FALSE)=" ",0,VLOOKUP($B$52&amp;$B108,[20]Ibadan!$E:$AE,COLUMN(R$1)-2,FALSE))</f>
        <v>0</v>
      </c>
      <c r="S108" s="7">
        <f>IF(VLOOKUP($B$52&amp;$B108,[20]Ibadan!$E:$AE,COLUMN(S$1)-2,FALSE)=" ",0,VLOOKUP($B$52&amp;$B108,[20]Ibadan!$E:$AE,COLUMN(S$1)-2,FALSE))</f>
        <v>0</v>
      </c>
      <c r="T108" s="7">
        <f>IF(VLOOKUP($B$52&amp;$B108,[20]Ibadan!$E:$AE,COLUMN(T$1)-2,FALSE)=" ",0,VLOOKUP($B$52&amp;$B108,[20]Ibadan!$E:$AE,COLUMN(T$1)-2,FALSE))</f>
        <v>0</v>
      </c>
      <c r="U108" s="7">
        <f>IF(VLOOKUP($B$52&amp;$B108,[20]Ibadan!$E:$AE,COLUMN(U$1)-2,FALSE)=" ",0,VLOOKUP($B$52&amp;$B108,[20]Ibadan!$E:$AE,COLUMN(U$1)-2,FALSE))</f>
        <v>0</v>
      </c>
      <c r="V108" s="7">
        <f>IF(VLOOKUP($B$52&amp;$B108,[20]Ibadan!$E:$AE,COLUMN(V$1)-2,FALSE)=" ",0,VLOOKUP($B$52&amp;$B108,[20]Ibadan!$E:$AE,COLUMN(V$1)-2,FALSE))</f>
        <v>4</v>
      </c>
      <c r="W108" s="7">
        <f>IF(VLOOKUP($B$52&amp;$B108,[20]Ibadan!$E:$AE,COLUMN(W$1)-2,FALSE)=" ",0,VLOOKUP($B$52&amp;$B108,[20]Ibadan!$E:$AE,COLUMN(W$1)-2,FALSE))</f>
        <v>78</v>
      </c>
      <c r="X108" s="7">
        <f>IF(VLOOKUP($B$52&amp;$B108,[20]Ibadan!$E:$AE,COLUMN(X$1)-2,FALSE)=" ",0,VLOOKUP($B$52&amp;$B108,[20]Ibadan!$E:$AE,COLUMN(X$1)-2,FALSE))</f>
        <v>93</v>
      </c>
      <c r="Y108" s="7">
        <f>IF(VLOOKUP($B$52&amp;$B108,[20]Ibadan!$E:$AE,COLUMN(Y$1)-2,FALSE)=" ",0,VLOOKUP($B$52&amp;$B108,[20]Ibadan!$E:$AE,COLUMN(Y$1)-2,FALSE))</f>
        <v>103</v>
      </c>
      <c r="Z108" s="7">
        <f>IF(VLOOKUP($B$52&amp;$B108,[20]Ibadan!$E:$AE,COLUMN(Z$1)-2,FALSE)=" ",0,VLOOKUP($B$52&amp;$B108,[20]Ibadan!$E:$AE,COLUMN(Z$1)-2,FALSE))</f>
        <v>99</v>
      </c>
      <c r="AA108" s="7">
        <f>IF(VLOOKUP($B$52&amp;$B108,[20]Ibadan!$E:$AE,COLUMN(AA$1)-2,FALSE)=" ",0,VLOOKUP($B$52&amp;$B108,[20]Ibadan!$E:$AE,COLUMN(AA$1)-2,FALSE))</f>
        <v>108</v>
      </c>
      <c r="AB108" s="7">
        <f>IF(VLOOKUP($B$52&amp;$B108,[20]Ibadan!$E:$AE,COLUMN(AB$1)-2,FALSE)=" ",0,VLOOKUP($B$52&amp;$B108,[20]Ibadan!$E:$AE,COLUMN(AB$1)-2,FALSE))</f>
        <v>108</v>
      </c>
      <c r="AC108" s="7">
        <f>IF(VLOOKUP($B$52&amp;$B108,[20]Ibadan!$E:$AE,COLUMN(AC$1)-2,FALSE)=" ",0,VLOOKUP($B$52&amp;$B108,[20]Ibadan!$E:$AE,COLUMN(AC$1)-2,FALSE))</f>
        <v>101</v>
      </c>
      <c r="AF108" s="7">
        <f t="shared" ref="AF108:AG111" si="124">AB108</f>
        <v>108</v>
      </c>
      <c r="AG108" s="7">
        <f t="shared" si="124"/>
        <v>101</v>
      </c>
      <c r="AH108" s="7">
        <f>VLOOKUP($A$3&amp;$B$52&amp;$B108,'[14]Paga All'!$G$1:$J$3000,4,FALSE)</f>
        <v>129</v>
      </c>
      <c r="AI108" s="7">
        <f>VLOOKUP($A$3&amp;$B$100&amp;$B108,'[15]Paga all'!$F:$G,2,FALSE)</f>
        <v>119</v>
      </c>
      <c r="AJ108" s="7">
        <f>VLOOKUP($A$3&amp;$B$52&amp;$B108,'[16]Paga all'!$F$2:$G$1470,2,FALSE)</f>
        <v>93</v>
      </c>
      <c r="AK108" s="9">
        <f t="shared" ref="AK108:BO108" si="125">IF(ROUND((AJ108+AJ109)*(1+AK102),)&gt;=AK$3*$AD$3,AK$3*$AD$3*(1-AK103),ROUND((AJ108+AJ109)*(1+AK102),)-ROUND((AJ108+AJ109)*(1+AK102)*AK103,))</f>
        <v>106</v>
      </c>
      <c r="AL108" s="9">
        <f t="shared" si="125"/>
        <v>114</v>
      </c>
      <c r="AM108" s="9">
        <f t="shared" si="125"/>
        <v>121</v>
      </c>
      <c r="AN108" s="9">
        <f t="shared" si="125"/>
        <v>130</v>
      </c>
      <c r="AO108" s="9">
        <f t="shared" si="125"/>
        <v>139</v>
      </c>
      <c r="AP108" s="9">
        <f t="shared" si="125"/>
        <v>148</v>
      </c>
      <c r="AQ108" s="9">
        <f t="shared" si="125"/>
        <v>159</v>
      </c>
      <c r="AR108" s="9">
        <f t="shared" si="125"/>
        <v>170</v>
      </c>
      <c r="AS108" s="9">
        <f t="shared" si="125"/>
        <v>181</v>
      </c>
      <c r="AT108" s="9">
        <f t="shared" si="125"/>
        <v>194</v>
      </c>
      <c r="AU108" s="9">
        <f t="shared" si="125"/>
        <v>208</v>
      </c>
      <c r="AV108" s="9">
        <f t="shared" si="125"/>
        <v>222</v>
      </c>
      <c r="AW108" s="9">
        <f t="shared" si="125"/>
        <v>238</v>
      </c>
      <c r="AX108" s="9">
        <f t="shared" si="125"/>
        <v>254</v>
      </c>
      <c r="AY108" s="9">
        <f t="shared" si="125"/>
        <v>272</v>
      </c>
      <c r="AZ108" s="9">
        <f t="shared" si="125"/>
        <v>291</v>
      </c>
      <c r="BA108" s="9">
        <f t="shared" si="125"/>
        <v>311</v>
      </c>
      <c r="BB108" s="9">
        <f t="shared" si="125"/>
        <v>333</v>
      </c>
      <c r="BC108" s="9">
        <f t="shared" si="125"/>
        <v>356</v>
      </c>
      <c r="BD108" s="9">
        <f t="shared" si="125"/>
        <v>381</v>
      </c>
      <c r="BE108" s="9">
        <f t="shared" si="125"/>
        <v>408</v>
      </c>
      <c r="BF108" s="9">
        <f t="shared" si="125"/>
        <v>436</v>
      </c>
      <c r="BG108" s="9">
        <f t="shared" si="125"/>
        <v>468</v>
      </c>
      <c r="BH108" s="9">
        <f t="shared" si="125"/>
        <v>501</v>
      </c>
      <c r="BI108" s="9">
        <f t="shared" si="125"/>
        <v>535</v>
      </c>
      <c r="BJ108" s="9">
        <f t="shared" si="125"/>
        <v>573</v>
      </c>
      <c r="BK108" s="9">
        <f t="shared" si="125"/>
        <v>613</v>
      </c>
      <c r="BL108" s="9">
        <f t="shared" si="125"/>
        <v>656</v>
      </c>
      <c r="BM108" s="9">
        <f t="shared" si="125"/>
        <v>701</v>
      </c>
      <c r="BN108" s="9">
        <f t="shared" si="125"/>
        <v>751</v>
      </c>
      <c r="BO108" s="9">
        <f t="shared" si="125"/>
        <v>803</v>
      </c>
    </row>
    <row r="109" spans="2:67" x14ac:dyDescent="0.25">
      <c r="B109" s="292" t="s">
        <v>305</v>
      </c>
      <c r="D109" s="7">
        <f>IF(VLOOKUP($B$52&amp;$B109,[20]Ibadan!$E:$AE,COLUMN(D$1)-2,FALSE)=" ",0,VLOOKUP($B$52&amp;$B109,[20]Ibadan!$E:$AE,COLUMN(D$1)-2,FALSE))</f>
        <v>0</v>
      </c>
      <c r="E109" s="7">
        <f>IF(VLOOKUP($B$52&amp;$B109,[20]Ibadan!$E:$AE,COLUMN(E$1)-2,FALSE)=" ",0,VLOOKUP($B$52&amp;$B109,[20]Ibadan!$E:$AE,COLUMN(E$1)-2,FALSE))</f>
        <v>0</v>
      </c>
      <c r="F109" s="7">
        <f>IF(VLOOKUP($B$52&amp;$B109,[20]Ibadan!$E:$AE,COLUMN(F$1)-2,FALSE)=" ",0,VLOOKUP($B$52&amp;$B109,[20]Ibadan!$E:$AE,COLUMN(F$1)-2,FALSE))</f>
        <v>0</v>
      </c>
      <c r="G109" s="7">
        <f>IF(VLOOKUP($B$52&amp;$B109,[20]Ibadan!$E:$AE,COLUMN(G$1)-2,FALSE)=" ",0,VLOOKUP($B$52&amp;$B109,[20]Ibadan!$E:$AE,COLUMN(G$1)-2,FALSE))</f>
        <v>0</v>
      </c>
      <c r="H109" s="7">
        <f>IF(VLOOKUP($B$52&amp;$B109,[20]Ibadan!$E:$AE,COLUMN(H$1)-2,FALSE)=" ",0,VLOOKUP($B$52&amp;$B109,[20]Ibadan!$E:$AE,COLUMN(H$1)-2,FALSE))</f>
        <v>0</v>
      </c>
      <c r="I109" s="7">
        <f>IF(VLOOKUP($B$52&amp;$B109,[20]Ibadan!$E:$AE,COLUMN(I$1)-2,FALSE)=" ",0,VLOOKUP($B$52&amp;$B109,[20]Ibadan!$E:$AE,COLUMN(I$1)-2,FALSE))</f>
        <v>0</v>
      </c>
      <c r="J109" s="7">
        <f>IF(VLOOKUP($B$52&amp;$B109,[20]Ibadan!$E:$AE,COLUMN(J$1)-2,FALSE)=" ",0,VLOOKUP($B$52&amp;$B109,[20]Ibadan!$E:$AE,COLUMN(J$1)-2,FALSE))</f>
        <v>0</v>
      </c>
      <c r="K109" s="7">
        <f>IF(VLOOKUP($B$52&amp;$B109,[20]Ibadan!$E:$AE,COLUMN(K$1)-2,FALSE)=" ",0,VLOOKUP($B$52&amp;$B109,[20]Ibadan!$E:$AE,COLUMN(K$1)-2,FALSE))</f>
        <v>0</v>
      </c>
      <c r="L109" s="7">
        <f>IF(VLOOKUP($B$52&amp;$B109,[20]Ibadan!$E:$AE,COLUMN(L$1)-2,FALSE)=" ",0,VLOOKUP($B$52&amp;$B109,[20]Ibadan!$E:$AE,COLUMN(L$1)-2,FALSE))</f>
        <v>0</v>
      </c>
      <c r="M109" s="7">
        <f>IF(VLOOKUP($B$52&amp;$B109,[20]Ibadan!$E:$AE,COLUMN(M$1)-2,FALSE)=" ",0,VLOOKUP($B$52&amp;$B109,[20]Ibadan!$E:$AE,COLUMN(M$1)-2,FALSE))</f>
        <v>0</v>
      </c>
      <c r="N109" s="7">
        <f>IF(VLOOKUP($B$52&amp;$B109,[20]Ibadan!$E:$AE,COLUMN(N$1)-2,FALSE)=" ",0,VLOOKUP($B$52&amp;$B109,[20]Ibadan!$E:$AE,COLUMN(N$1)-2,FALSE))</f>
        <v>0</v>
      </c>
      <c r="O109" s="7">
        <f>IF(VLOOKUP($B$52&amp;$B109,[20]Ibadan!$E:$AE,COLUMN(O$1)-2,FALSE)=" ",0,VLOOKUP($B$52&amp;$B109,[20]Ibadan!$E:$AE,COLUMN(O$1)-2,FALSE))</f>
        <v>0</v>
      </c>
      <c r="P109" s="7">
        <f>IF(VLOOKUP($B$52&amp;$B109,[20]Ibadan!$E:$AE,COLUMN(P$1)-2,FALSE)=" ",0,VLOOKUP($B$52&amp;$B109,[20]Ibadan!$E:$AE,COLUMN(P$1)-2,FALSE))</f>
        <v>0</v>
      </c>
      <c r="Q109" s="7">
        <f>IF(VLOOKUP($B$52&amp;$B109,[20]Ibadan!$E:$AE,COLUMN(Q$1)-2,FALSE)=" ",0,VLOOKUP($B$52&amp;$B109,[20]Ibadan!$E:$AE,COLUMN(Q$1)-2,FALSE))</f>
        <v>0</v>
      </c>
      <c r="R109" s="7">
        <f>IF(VLOOKUP($B$52&amp;$B109,[20]Ibadan!$E:$AE,COLUMN(R$1)-2,FALSE)=" ",0,VLOOKUP($B$52&amp;$B109,[20]Ibadan!$E:$AE,COLUMN(R$1)-2,FALSE))</f>
        <v>0</v>
      </c>
      <c r="S109" s="7">
        <f>IF(VLOOKUP($B$52&amp;$B109,[20]Ibadan!$E:$AE,COLUMN(S$1)-2,FALSE)=" ",0,VLOOKUP($B$52&amp;$B109,[20]Ibadan!$E:$AE,COLUMN(S$1)-2,FALSE))</f>
        <v>0</v>
      </c>
      <c r="T109" s="7">
        <f>IF(VLOOKUP($B$52&amp;$B109,[20]Ibadan!$E:$AE,COLUMN(T$1)-2,FALSE)=" ",0,VLOOKUP($B$52&amp;$B109,[20]Ibadan!$E:$AE,COLUMN(T$1)-2,FALSE))</f>
        <v>0</v>
      </c>
      <c r="U109" s="7">
        <f>IF(VLOOKUP($B$52&amp;$B109,[20]Ibadan!$E:$AE,COLUMN(U$1)-2,FALSE)=" ",0,VLOOKUP($B$52&amp;$B109,[20]Ibadan!$E:$AE,COLUMN(U$1)-2,FALSE))</f>
        <v>0</v>
      </c>
      <c r="V109" s="7">
        <f>IF(VLOOKUP($B$52&amp;$B109,[20]Ibadan!$E:$AE,COLUMN(V$1)-2,FALSE)=" ",0,VLOOKUP($B$52&amp;$B109,[20]Ibadan!$E:$AE,COLUMN(V$1)-2,FALSE))</f>
        <v>0</v>
      </c>
      <c r="W109" s="7">
        <f>IF(VLOOKUP($B$52&amp;$B109,[20]Ibadan!$E:$AE,COLUMN(W$1)-2,FALSE)=" ",0,VLOOKUP($B$52&amp;$B109,[20]Ibadan!$E:$AE,COLUMN(W$1)-2,FALSE))</f>
        <v>1</v>
      </c>
      <c r="X109" s="7">
        <f>IF(VLOOKUP($B$52&amp;$B109,[20]Ibadan!$E:$AE,COLUMN(X$1)-2,FALSE)=" ",0,VLOOKUP($B$52&amp;$B109,[20]Ibadan!$E:$AE,COLUMN(X$1)-2,FALSE))</f>
        <v>2</v>
      </c>
      <c r="Y109" s="7">
        <f>IF(VLOOKUP($B$52&amp;$B109,[20]Ibadan!$E:$AE,COLUMN(Y$1)-2,FALSE)=" ",0,VLOOKUP($B$52&amp;$B109,[20]Ibadan!$E:$AE,COLUMN(Y$1)-2,FALSE))</f>
        <v>4</v>
      </c>
      <c r="Z109" s="7">
        <f>IF(VLOOKUP($B$52&amp;$B109,[20]Ibadan!$E:$AE,COLUMN(Z$1)-2,FALSE)=" ",0,VLOOKUP($B$52&amp;$B109,[20]Ibadan!$E:$AE,COLUMN(Z$1)-2,FALSE))</f>
        <v>5</v>
      </c>
      <c r="AA109" s="7">
        <f>IF(VLOOKUP($B$52&amp;$B109,[20]Ibadan!$E:$AE,COLUMN(AA$1)-2,FALSE)=" ",0,VLOOKUP($B$52&amp;$B109,[20]Ibadan!$E:$AE,COLUMN(AA$1)-2,FALSE))</f>
        <v>4</v>
      </c>
      <c r="AB109" s="7">
        <f>IF(VLOOKUP($B$52&amp;$B109,[20]Ibadan!$E:$AE,COLUMN(AB$1)-2,FALSE)=" ",0,VLOOKUP($B$52&amp;$B109,[20]Ibadan!$E:$AE,COLUMN(AB$1)-2,FALSE))</f>
        <v>3</v>
      </c>
      <c r="AC109" s="7">
        <f>IF(VLOOKUP($B$52&amp;$B109,[20]Ibadan!$E:$AE,COLUMN(AC$1)-2,FALSE)=" ",0,VLOOKUP($B$52&amp;$B109,[20]Ibadan!$E:$AE,COLUMN(AC$1)-2,FALSE))</f>
        <v>3</v>
      </c>
      <c r="AF109" s="7">
        <f t="shared" si="124"/>
        <v>3</v>
      </c>
      <c r="AG109" s="7">
        <f t="shared" si="124"/>
        <v>3</v>
      </c>
      <c r="AH109" s="7">
        <f>VLOOKUP($A$3&amp;$B$52&amp;$B109,'[14]Paga All'!$G$1:$J$3000,4,FALSE)</f>
        <v>4</v>
      </c>
      <c r="AI109" s="7">
        <f>VLOOKUP($A$3&amp;$B$100&amp;$B109,'[15]Paga all'!$F:$G,2,FALSE)</f>
        <v>3</v>
      </c>
      <c r="AJ109" s="7">
        <f>VLOOKUP($A$3&amp;$B$52&amp;$B109,'[16]Paga all'!$F$2:$G$1470,2,FALSE)</f>
        <v>9</v>
      </c>
      <c r="AK109" s="9">
        <f t="shared" ref="AK109:BO109" si="126">IF(ROUND((AJ108+AJ109)*(1+AK102),)&gt;=AK$3*$AD$3,AK$3*$AD$3*AK103,ROUND((AJ108+AJ109)*(1+AK102),)-AK108)</f>
        <v>3</v>
      </c>
      <c r="AL109" s="9">
        <f t="shared" si="126"/>
        <v>3</v>
      </c>
      <c r="AM109" s="9">
        <f t="shared" si="126"/>
        <v>4</v>
      </c>
      <c r="AN109" s="9">
        <f t="shared" si="126"/>
        <v>4</v>
      </c>
      <c r="AO109" s="9">
        <f t="shared" si="126"/>
        <v>4</v>
      </c>
      <c r="AP109" s="9">
        <f t="shared" si="126"/>
        <v>5</v>
      </c>
      <c r="AQ109" s="9">
        <f t="shared" si="126"/>
        <v>5</v>
      </c>
      <c r="AR109" s="9">
        <f t="shared" si="126"/>
        <v>5</v>
      </c>
      <c r="AS109" s="9">
        <f t="shared" si="126"/>
        <v>6</v>
      </c>
      <c r="AT109" s="9">
        <f t="shared" si="126"/>
        <v>6</v>
      </c>
      <c r="AU109" s="9">
        <f t="shared" si="126"/>
        <v>6</v>
      </c>
      <c r="AV109" s="9">
        <f t="shared" si="126"/>
        <v>7</v>
      </c>
      <c r="AW109" s="9">
        <f t="shared" si="126"/>
        <v>7</v>
      </c>
      <c r="AX109" s="9">
        <f t="shared" si="126"/>
        <v>8</v>
      </c>
      <c r="AY109" s="9">
        <f t="shared" si="126"/>
        <v>8</v>
      </c>
      <c r="AZ109" s="9">
        <f t="shared" si="126"/>
        <v>9</v>
      </c>
      <c r="BA109" s="9">
        <f t="shared" si="126"/>
        <v>10</v>
      </c>
      <c r="BB109" s="9">
        <f t="shared" si="126"/>
        <v>10</v>
      </c>
      <c r="BC109" s="9">
        <f t="shared" si="126"/>
        <v>11</v>
      </c>
      <c r="BD109" s="9">
        <f t="shared" si="126"/>
        <v>12</v>
      </c>
      <c r="BE109" s="9">
        <f t="shared" si="126"/>
        <v>13</v>
      </c>
      <c r="BF109" s="9">
        <f t="shared" si="126"/>
        <v>14</v>
      </c>
      <c r="BG109" s="9">
        <f t="shared" si="126"/>
        <v>14</v>
      </c>
      <c r="BH109" s="9">
        <f t="shared" si="126"/>
        <v>15</v>
      </c>
      <c r="BI109" s="9">
        <f t="shared" si="126"/>
        <v>17</v>
      </c>
      <c r="BJ109" s="9">
        <f t="shared" si="126"/>
        <v>18</v>
      </c>
      <c r="BK109" s="9">
        <f t="shared" si="126"/>
        <v>19</v>
      </c>
      <c r="BL109" s="9">
        <f t="shared" si="126"/>
        <v>20</v>
      </c>
      <c r="BM109" s="9">
        <f t="shared" si="126"/>
        <v>22</v>
      </c>
      <c r="BN109" s="9">
        <f t="shared" si="126"/>
        <v>23</v>
      </c>
      <c r="BO109" s="9">
        <f t="shared" si="126"/>
        <v>25</v>
      </c>
    </row>
    <row r="110" spans="2:67" x14ac:dyDescent="0.25">
      <c r="B110" s="292" t="s">
        <v>306</v>
      </c>
      <c r="D110" s="7">
        <f>IF(VLOOKUP($B$52&amp;$B110,[20]Ibadan!$E:$AE,COLUMN(D$1)-2,FALSE)=" ",0,VLOOKUP($B$52&amp;$B110,[20]Ibadan!$E:$AE,COLUMN(D$1)-2,FALSE))</f>
        <v>0</v>
      </c>
      <c r="E110" s="7">
        <f>IF(VLOOKUP($B$52&amp;$B110,[20]Ibadan!$E:$AE,COLUMN(E$1)-2,FALSE)=" ",0,VLOOKUP($B$52&amp;$B110,[20]Ibadan!$E:$AE,COLUMN(E$1)-2,FALSE))</f>
        <v>0</v>
      </c>
      <c r="F110" s="7">
        <f>IF(VLOOKUP($B$52&amp;$B110,[20]Ibadan!$E:$AE,COLUMN(F$1)-2,FALSE)=" ",0,VLOOKUP($B$52&amp;$B110,[20]Ibadan!$E:$AE,COLUMN(F$1)-2,FALSE))</f>
        <v>0</v>
      </c>
      <c r="G110" s="7">
        <f>IF(VLOOKUP($B$52&amp;$B110,[20]Ibadan!$E:$AE,COLUMN(G$1)-2,FALSE)=" ",0,VLOOKUP($B$52&amp;$B110,[20]Ibadan!$E:$AE,COLUMN(G$1)-2,FALSE))</f>
        <v>0</v>
      </c>
      <c r="H110" s="7">
        <f>IF(VLOOKUP($B$52&amp;$B110,[20]Ibadan!$E:$AE,COLUMN(H$1)-2,FALSE)=" ",0,VLOOKUP($B$52&amp;$B110,[20]Ibadan!$E:$AE,COLUMN(H$1)-2,FALSE))</f>
        <v>0</v>
      </c>
      <c r="I110" s="7">
        <f>IF(VLOOKUP($B$52&amp;$B110,[20]Ibadan!$E:$AE,COLUMN(I$1)-2,FALSE)=" ",0,VLOOKUP($B$52&amp;$B110,[20]Ibadan!$E:$AE,COLUMN(I$1)-2,FALSE))</f>
        <v>0</v>
      </c>
      <c r="J110" s="7">
        <f>IF(VLOOKUP($B$52&amp;$B110,[20]Ibadan!$E:$AE,COLUMN(J$1)-2,FALSE)=" ",0,VLOOKUP($B$52&amp;$B110,[20]Ibadan!$E:$AE,COLUMN(J$1)-2,FALSE))</f>
        <v>0</v>
      </c>
      <c r="K110" s="7">
        <f>IF(VLOOKUP($B$52&amp;$B110,[20]Ibadan!$E:$AE,COLUMN(K$1)-2,FALSE)=" ",0,VLOOKUP($B$52&amp;$B110,[20]Ibadan!$E:$AE,COLUMN(K$1)-2,FALSE))</f>
        <v>0</v>
      </c>
      <c r="L110" s="7">
        <f>IF(VLOOKUP($B$52&amp;$B110,[20]Ibadan!$E:$AE,COLUMN(L$1)-2,FALSE)=" ",0,VLOOKUP($B$52&amp;$B110,[20]Ibadan!$E:$AE,COLUMN(L$1)-2,FALSE))</f>
        <v>0</v>
      </c>
      <c r="M110" s="7">
        <f>IF(VLOOKUP($B$52&amp;$B110,[20]Ibadan!$E:$AE,COLUMN(M$1)-2,FALSE)=" ",0,VLOOKUP($B$52&amp;$B110,[20]Ibadan!$E:$AE,COLUMN(M$1)-2,FALSE))</f>
        <v>0</v>
      </c>
      <c r="N110" s="7">
        <f>IF(VLOOKUP($B$52&amp;$B110,[20]Ibadan!$E:$AE,COLUMN(N$1)-2,FALSE)=" ",0,VLOOKUP($B$52&amp;$B110,[20]Ibadan!$E:$AE,COLUMN(N$1)-2,FALSE))</f>
        <v>0</v>
      </c>
      <c r="O110" s="7">
        <f>IF(VLOOKUP($B$52&amp;$B110,[20]Ibadan!$E:$AE,COLUMN(O$1)-2,FALSE)=" ",0,VLOOKUP($B$52&amp;$B110,[20]Ibadan!$E:$AE,COLUMN(O$1)-2,FALSE))</f>
        <v>0</v>
      </c>
      <c r="P110" s="7">
        <f>IF(VLOOKUP($B$52&amp;$B110,[20]Ibadan!$E:$AE,COLUMN(P$1)-2,FALSE)=" ",0,VLOOKUP($B$52&amp;$B110,[20]Ibadan!$E:$AE,COLUMN(P$1)-2,FALSE))</f>
        <v>0</v>
      </c>
      <c r="Q110" s="7">
        <f>IF(VLOOKUP($B$52&amp;$B110,[20]Ibadan!$E:$AE,COLUMN(Q$1)-2,FALSE)=" ",0,VLOOKUP($B$52&amp;$B110,[20]Ibadan!$E:$AE,COLUMN(Q$1)-2,FALSE))</f>
        <v>0</v>
      </c>
      <c r="R110" s="7">
        <f>IF(VLOOKUP($B$52&amp;$B110,[20]Ibadan!$E:$AE,COLUMN(R$1)-2,FALSE)=" ",0,VLOOKUP($B$52&amp;$B110,[20]Ibadan!$E:$AE,COLUMN(R$1)-2,FALSE))</f>
        <v>0</v>
      </c>
      <c r="S110" s="7">
        <f>IF(VLOOKUP($B$52&amp;$B110,[20]Ibadan!$E:$AE,COLUMN(S$1)-2,FALSE)=" ",0,VLOOKUP($B$52&amp;$B110,[20]Ibadan!$E:$AE,COLUMN(S$1)-2,FALSE))</f>
        <v>0</v>
      </c>
      <c r="T110" s="7">
        <f>IF(VLOOKUP($B$52&amp;$B110,[20]Ibadan!$E:$AE,COLUMN(T$1)-2,FALSE)=" ",0,VLOOKUP($B$52&amp;$B110,[20]Ibadan!$E:$AE,COLUMN(T$1)-2,FALSE))</f>
        <v>0</v>
      </c>
      <c r="U110" s="7">
        <f>IF(VLOOKUP($B$52&amp;$B110,[20]Ibadan!$E:$AE,COLUMN(U$1)-2,FALSE)=" ",0,VLOOKUP($B$52&amp;$B110,[20]Ibadan!$E:$AE,COLUMN(U$1)-2,FALSE))</f>
        <v>0</v>
      </c>
      <c r="V110" s="7">
        <f>IF(VLOOKUP($B$52&amp;$B110,[20]Ibadan!$E:$AE,COLUMN(V$1)-2,FALSE)=" ",0,VLOOKUP($B$52&amp;$B110,[20]Ibadan!$E:$AE,COLUMN(V$1)-2,FALSE))</f>
        <v>6</v>
      </c>
      <c r="W110" s="7">
        <f>IF(VLOOKUP($B$52&amp;$B110,[20]Ibadan!$E:$AE,COLUMN(W$1)-2,FALSE)=" ",0,VLOOKUP($B$52&amp;$B110,[20]Ibadan!$E:$AE,COLUMN(W$1)-2,FALSE))</f>
        <v>585</v>
      </c>
      <c r="X110" s="7">
        <f>IF(VLOOKUP($B$52&amp;$B110,[20]Ibadan!$E:$AE,COLUMN(X$1)-2,FALSE)=" ",0,VLOOKUP($B$52&amp;$B110,[20]Ibadan!$E:$AE,COLUMN(X$1)-2,FALSE))</f>
        <v>922</v>
      </c>
      <c r="Y110" s="7">
        <f>IF(VLOOKUP($B$52&amp;$B110,[20]Ibadan!$E:$AE,COLUMN(Y$1)-2,FALSE)=" ",0,VLOOKUP($B$52&amp;$B110,[20]Ibadan!$E:$AE,COLUMN(Y$1)-2,FALSE))</f>
        <v>1311</v>
      </c>
      <c r="Z110" s="7">
        <f>IF(VLOOKUP($B$52&amp;$B110,[20]Ibadan!$E:$AE,COLUMN(Z$1)-2,FALSE)=" ",0,VLOOKUP($B$52&amp;$B110,[20]Ibadan!$E:$AE,COLUMN(Z$1)-2,FALSE))</f>
        <v>1222</v>
      </c>
      <c r="AA110" s="7">
        <f>IF(VLOOKUP($B$52&amp;$B110,[20]Ibadan!$E:$AE,COLUMN(AA$1)-2,FALSE)=" ",0,VLOOKUP($B$52&amp;$B110,[20]Ibadan!$E:$AE,COLUMN(AA$1)-2,FALSE))</f>
        <v>1948</v>
      </c>
      <c r="AB110" s="7">
        <f>IF(VLOOKUP($B$52&amp;$B110,[20]Ibadan!$E:$AE,COLUMN(AB$1)-2,FALSE)=" ",0,VLOOKUP($B$52&amp;$B110,[20]Ibadan!$E:$AE,COLUMN(AB$1)-2,FALSE))</f>
        <v>1886</v>
      </c>
      <c r="AC110" s="7">
        <f>IF(VLOOKUP($B$52&amp;$B110,[20]Ibadan!$E:$AE,COLUMN(AC$1)-2,FALSE)=" ",0,VLOOKUP($B$52&amp;$B110,[20]Ibadan!$E:$AE,COLUMN(AC$1)-2,FALSE))</f>
        <v>1462</v>
      </c>
      <c r="AF110" s="7">
        <f t="shared" si="124"/>
        <v>1886</v>
      </c>
      <c r="AG110" s="7">
        <f t="shared" si="124"/>
        <v>1462</v>
      </c>
      <c r="AH110" s="7">
        <f>VLOOKUP($A$3&amp;$B$52&amp;$B110,'[14]Paga All'!$G$1:$J$3000,4,FALSE)</f>
        <v>2305</v>
      </c>
      <c r="AI110" s="7">
        <f>VLOOKUP($A$3&amp;$B$100&amp;$B110,'[15]Paga all'!$F:$G,2,FALSE)</f>
        <v>1552</v>
      </c>
      <c r="AJ110" s="7">
        <f>VLOOKUP($A$3&amp;$B$52&amp;$B110,'[16]Paga all'!$F$2:$G$1470,2,FALSE)</f>
        <v>989</v>
      </c>
      <c r="AK110" s="9">
        <f t="shared" ref="AK110:BO110" si="127">ROUND(AK108*AK104,)</f>
        <v>2756</v>
      </c>
      <c r="AL110" s="9">
        <f t="shared" si="127"/>
        <v>3420</v>
      </c>
      <c r="AM110" s="9">
        <f t="shared" si="127"/>
        <v>3630</v>
      </c>
      <c r="AN110" s="9">
        <f t="shared" si="127"/>
        <v>3900</v>
      </c>
      <c r="AO110" s="9">
        <f t="shared" si="127"/>
        <v>4170</v>
      </c>
      <c r="AP110" s="9">
        <f t="shared" si="127"/>
        <v>4440</v>
      </c>
      <c r="AQ110" s="9">
        <f t="shared" si="127"/>
        <v>4770</v>
      </c>
      <c r="AR110" s="9">
        <f t="shared" si="127"/>
        <v>5100</v>
      </c>
      <c r="AS110" s="9">
        <f t="shared" si="127"/>
        <v>5430</v>
      </c>
      <c r="AT110" s="9">
        <f t="shared" si="127"/>
        <v>5820</v>
      </c>
      <c r="AU110" s="9">
        <f t="shared" si="127"/>
        <v>6240</v>
      </c>
      <c r="AV110" s="9">
        <f t="shared" si="127"/>
        <v>6660</v>
      </c>
      <c r="AW110" s="9">
        <f t="shared" si="127"/>
        <v>7140</v>
      </c>
      <c r="AX110" s="9">
        <f t="shared" si="127"/>
        <v>7620</v>
      </c>
      <c r="AY110" s="9">
        <f t="shared" si="127"/>
        <v>8160</v>
      </c>
      <c r="AZ110" s="9">
        <f t="shared" si="127"/>
        <v>8730</v>
      </c>
      <c r="BA110" s="9">
        <f t="shared" si="127"/>
        <v>9330</v>
      </c>
      <c r="BB110" s="9">
        <f t="shared" si="127"/>
        <v>9990</v>
      </c>
      <c r="BC110" s="9">
        <f t="shared" si="127"/>
        <v>10680</v>
      </c>
      <c r="BD110" s="9">
        <f t="shared" si="127"/>
        <v>11430</v>
      </c>
      <c r="BE110" s="9">
        <f t="shared" si="127"/>
        <v>12240</v>
      </c>
      <c r="BF110" s="9">
        <f t="shared" si="127"/>
        <v>13080</v>
      </c>
      <c r="BG110" s="9">
        <f t="shared" si="127"/>
        <v>14040</v>
      </c>
      <c r="BH110" s="9">
        <f t="shared" si="127"/>
        <v>15030</v>
      </c>
      <c r="BI110" s="9">
        <f t="shared" si="127"/>
        <v>16050</v>
      </c>
      <c r="BJ110" s="9">
        <f t="shared" si="127"/>
        <v>17190</v>
      </c>
      <c r="BK110" s="9">
        <f t="shared" si="127"/>
        <v>18390</v>
      </c>
      <c r="BL110" s="9">
        <f t="shared" si="127"/>
        <v>19680</v>
      </c>
      <c r="BM110" s="9">
        <f t="shared" si="127"/>
        <v>21030</v>
      </c>
      <c r="BN110" s="9">
        <f t="shared" si="127"/>
        <v>22530</v>
      </c>
      <c r="BO110" s="9">
        <f t="shared" si="127"/>
        <v>24090</v>
      </c>
    </row>
    <row r="111" spans="2:67" x14ac:dyDescent="0.25">
      <c r="B111" s="292" t="s">
        <v>307</v>
      </c>
      <c r="D111" s="7">
        <f>IF(VLOOKUP($B$52&amp;$B111,[20]Ibadan!$E:$AE,COLUMN(D$1)-2,FALSE)=" ",0,VLOOKUP($B$52&amp;$B111,[20]Ibadan!$E:$AE,COLUMN(D$1)-2,FALSE))</f>
        <v>0</v>
      </c>
      <c r="E111" s="7">
        <f>IF(VLOOKUP($B$52&amp;$B111,[20]Ibadan!$E:$AE,COLUMN(E$1)-2,FALSE)=" ",0,VLOOKUP($B$52&amp;$B111,[20]Ibadan!$E:$AE,COLUMN(E$1)-2,FALSE))</f>
        <v>0</v>
      </c>
      <c r="F111" s="7">
        <f>IF(VLOOKUP($B$52&amp;$B111,[20]Ibadan!$E:$AE,COLUMN(F$1)-2,FALSE)=" ",0,VLOOKUP($B$52&amp;$B111,[20]Ibadan!$E:$AE,COLUMN(F$1)-2,FALSE))</f>
        <v>0</v>
      </c>
      <c r="G111" s="7">
        <f>IF(VLOOKUP($B$52&amp;$B111,[20]Ibadan!$E:$AE,COLUMN(G$1)-2,FALSE)=" ",0,VLOOKUP($B$52&amp;$B111,[20]Ibadan!$E:$AE,COLUMN(G$1)-2,FALSE))</f>
        <v>0</v>
      </c>
      <c r="H111" s="7">
        <f>IF(VLOOKUP($B$52&amp;$B111,[20]Ibadan!$E:$AE,COLUMN(H$1)-2,FALSE)=" ",0,VLOOKUP($B$52&amp;$B111,[20]Ibadan!$E:$AE,COLUMN(H$1)-2,FALSE))</f>
        <v>0</v>
      </c>
      <c r="I111" s="7">
        <f>IF(VLOOKUP($B$52&amp;$B111,[20]Ibadan!$E:$AE,COLUMN(I$1)-2,FALSE)=" ",0,VLOOKUP($B$52&amp;$B111,[20]Ibadan!$E:$AE,COLUMN(I$1)-2,FALSE))</f>
        <v>0</v>
      </c>
      <c r="J111" s="7">
        <f>IF(VLOOKUP($B$52&amp;$B111,[20]Ibadan!$E:$AE,COLUMN(J$1)-2,FALSE)=" ",0,VLOOKUP($B$52&amp;$B111,[20]Ibadan!$E:$AE,COLUMN(J$1)-2,FALSE))</f>
        <v>0</v>
      </c>
      <c r="K111" s="7">
        <f>IF(VLOOKUP($B$52&amp;$B111,[20]Ibadan!$E:$AE,COLUMN(K$1)-2,FALSE)=" ",0,VLOOKUP($B$52&amp;$B111,[20]Ibadan!$E:$AE,COLUMN(K$1)-2,FALSE))</f>
        <v>0</v>
      </c>
      <c r="L111" s="7">
        <f>IF(VLOOKUP($B$52&amp;$B111,[20]Ibadan!$E:$AE,COLUMN(L$1)-2,FALSE)=" ",0,VLOOKUP($B$52&amp;$B111,[20]Ibadan!$E:$AE,COLUMN(L$1)-2,FALSE))</f>
        <v>0</v>
      </c>
      <c r="M111" s="7">
        <f>IF(VLOOKUP($B$52&amp;$B111,[20]Ibadan!$E:$AE,COLUMN(M$1)-2,FALSE)=" ",0,VLOOKUP($B$52&amp;$B111,[20]Ibadan!$E:$AE,COLUMN(M$1)-2,FALSE))</f>
        <v>0</v>
      </c>
      <c r="N111" s="7">
        <f>IF(VLOOKUP($B$52&amp;$B111,[20]Ibadan!$E:$AE,COLUMN(N$1)-2,FALSE)=" ",0,VLOOKUP($B$52&amp;$B111,[20]Ibadan!$E:$AE,COLUMN(N$1)-2,FALSE))</f>
        <v>0</v>
      </c>
      <c r="O111" s="7">
        <f>IF(VLOOKUP($B$52&amp;$B111,[20]Ibadan!$E:$AE,COLUMN(O$1)-2,FALSE)=" ",0,VLOOKUP($B$52&amp;$B111,[20]Ibadan!$E:$AE,COLUMN(O$1)-2,FALSE))</f>
        <v>0</v>
      </c>
      <c r="P111" s="7">
        <f>IF(VLOOKUP($B$52&amp;$B111,[20]Ibadan!$E:$AE,COLUMN(P$1)-2,FALSE)=" ",0,VLOOKUP($B$52&amp;$B111,[20]Ibadan!$E:$AE,COLUMN(P$1)-2,FALSE))</f>
        <v>0</v>
      </c>
      <c r="Q111" s="7">
        <f>IF(VLOOKUP($B$52&amp;$B111,[20]Ibadan!$E:$AE,COLUMN(Q$1)-2,FALSE)=" ",0,VLOOKUP($B$52&amp;$B111,[20]Ibadan!$E:$AE,COLUMN(Q$1)-2,FALSE))</f>
        <v>0</v>
      </c>
      <c r="R111" s="7">
        <f>IF(VLOOKUP($B$52&amp;$B111,[20]Ibadan!$E:$AE,COLUMN(R$1)-2,FALSE)=" ",0,VLOOKUP($B$52&amp;$B111,[20]Ibadan!$E:$AE,COLUMN(R$1)-2,FALSE))</f>
        <v>0</v>
      </c>
      <c r="S111" s="7">
        <f>IF(VLOOKUP($B$52&amp;$B111,[20]Ibadan!$E:$AE,COLUMN(S$1)-2,FALSE)=" ",0,VLOOKUP($B$52&amp;$B111,[20]Ibadan!$E:$AE,COLUMN(S$1)-2,FALSE))</f>
        <v>0</v>
      </c>
      <c r="T111" s="7">
        <f>IF(VLOOKUP($B$52&amp;$B111,[20]Ibadan!$E:$AE,COLUMN(T$1)-2,FALSE)=" ",0,VLOOKUP($B$52&amp;$B111,[20]Ibadan!$E:$AE,COLUMN(T$1)-2,FALSE))</f>
        <v>0</v>
      </c>
      <c r="U111" s="7">
        <f>IF(VLOOKUP($B$52&amp;$B111,[20]Ibadan!$E:$AE,COLUMN(U$1)-2,FALSE)=" ",0,VLOOKUP($B$52&amp;$B111,[20]Ibadan!$E:$AE,COLUMN(U$1)-2,FALSE))</f>
        <v>0</v>
      </c>
      <c r="V111" s="7">
        <f>IF(VLOOKUP($B$52&amp;$B111,[20]Ibadan!$E:$AE,COLUMN(V$1)-2,FALSE)=" ",0,VLOOKUP($B$52&amp;$B111,[20]Ibadan!$E:$AE,COLUMN(V$1)-2,FALSE))</f>
        <v>5000</v>
      </c>
      <c r="W111" s="7">
        <f>IF(VLOOKUP($B$52&amp;$B111,[20]Ibadan!$E:$AE,COLUMN(W$1)-2,FALSE)=" ",0,VLOOKUP($B$52&amp;$B111,[20]Ibadan!$E:$AE,COLUMN(W$1)-2,FALSE))</f>
        <v>482500</v>
      </c>
      <c r="X111" s="7">
        <f>IF(VLOOKUP($B$52&amp;$B111,[20]Ibadan!$E:$AE,COLUMN(X$1)-2,FALSE)=" ",0,VLOOKUP($B$52&amp;$B111,[20]Ibadan!$E:$AE,COLUMN(X$1)-2,FALSE))</f>
        <v>821400</v>
      </c>
      <c r="Y111" s="7">
        <f>IF(VLOOKUP($B$52&amp;$B111,[20]Ibadan!$E:$AE,COLUMN(Y$1)-2,FALSE)=" ",0,VLOOKUP($B$52&amp;$B111,[20]Ibadan!$E:$AE,COLUMN(Y$1)-2,FALSE))</f>
        <v>1161900</v>
      </c>
      <c r="Z111" s="7">
        <f>IF(VLOOKUP($B$52&amp;$B111,[20]Ibadan!$E:$AE,COLUMN(Z$1)-2,FALSE)=" ",0,VLOOKUP($B$52&amp;$B111,[20]Ibadan!$E:$AE,COLUMN(Z$1)-2,FALSE))</f>
        <v>1188250</v>
      </c>
      <c r="AA111" s="7">
        <f>IF(VLOOKUP($B$52&amp;$B111,[20]Ibadan!$E:$AE,COLUMN(AA$1)-2,FALSE)=" ",0,VLOOKUP($B$52&amp;$B111,[20]Ibadan!$E:$AE,COLUMN(AA$1)-2,FALSE))</f>
        <v>2052875</v>
      </c>
      <c r="AB111" s="7">
        <f>IF(VLOOKUP($B$52&amp;$B111,[20]Ibadan!$E:$AE,COLUMN(AB$1)-2,FALSE)=" ",0,VLOOKUP($B$52&amp;$B111,[20]Ibadan!$E:$AE,COLUMN(AB$1)-2,FALSE))</f>
        <v>1900400</v>
      </c>
      <c r="AC111" s="7">
        <f>IF(VLOOKUP($B$52&amp;$B111,[20]Ibadan!$E:$AE,COLUMN(AC$1)-2,FALSE)=" ",0,VLOOKUP($B$52&amp;$B111,[20]Ibadan!$E:$AE,COLUMN(AC$1)-2,FALSE))</f>
        <v>1426420</v>
      </c>
      <c r="AF111" s="7">
        <f t="shared" si="124"/>
        <v>1900400</v>
      </c>
      <c r="AG111" s="7">
        <f t="shared" si="124"/>
        <v>1426420</v>
      </c>
      <c r="AH111" s="7">
        <f>VLOOKUP($A$3&amp;$B$52&amp;$B111,'[14]Paga All'!$G$1:$J$3000,4,FALSE)</f>
        <v>2313100</v>
      </c>
      <c r="AI111" s="7">
        <f>VLOOKUP($A$3&amp;$B$100&amp;$B111,'[15]Paga all'!$F:$G,2,FALSE)</f>
        <v>1531620</v>
      </c>
      <c r="AJ111" s="7">
        <f>VLOOKUP($A$3&amp;$B$52&amp;$B111,'[16]Paga all'!$F$2:$G$1470,2,FALSE)</f>
        <v>1021507</v>
      </c>
      <c r="AK111" s="297">
        <f>AK110*$AH105</f>
        <v>2666726.5980952382</v>
      </c>
      <c r="AL111" s="9">
        <f t="shared" ref="AL111:BO111" si="128">AL110*$AD112</f>
        <v>3420000</v>
      </c>
      <c r="AM111" s="9">
        <f t="shared" si="128"/>
        <v>3630000</v>
      </c>
      <c r="AN111" s="9">
        <f t="shared" si="128"/>
        <v>3900000</v>
      </c>
      <c r="AO111" s="9">
        <f t="shared" si="128"/>
        <v>4170000</v>
      </c>
      <c r="AP111" s="9">
        <f t="shared" si="128"/>
        <v>4440000</v>
      </c>
      <c r="AQ111" s="9">
        <f t="shared" si="128"/>
        <v>4770000</v>
      </c>
      <c r="AR111" s="9">
        <f t="shared" si="128"/>
        <v>5100000</v>
      </c>
      <c r="AS111" s="9">
        <f t="shared" si="128"/>
        <v>5430000</v>
      </c>
      <c r="AT111" s="9">
        <f t="shared" si="128"/>
        <v>5820000</v>
      </c>
      <c r="AU111" s="9">
        <f t="shared" si="128"/>
        <v>6240000</v>
      </c>
      <c r="AV111" s="9">
        <f t="shared" si="128"/>
        <v>6660000</v>
      </c>
      <c r="AW111" s="9">
        <f t="shared" si="128"/>
        <v>7140000</v>
      </c>
      <c r="AX111" s="9">
        <f t="shared" si="128"/>
        <v>7620000</v>
      </c>
      <c r="AY111" s="9">
        <f t="shared" si="128"/>
        <v>8160000</v>
      </c>
      <c r="AZ111" s="9">
        <f t="shared" si="128"/>
        <v>8730000</v>
      </c>
      <c r="BA111" s="9">
        <f t="shared" si="128"/>
        <v>9330000</v>
      </c>
      <c r="BB111" s="9">
        <f t="shared" si="128"/>
        <v>9990000</v>
      </c>
      <c r="BC111" s="9">
        <f t="shared" si="128"/>
        <v>10680000</v>
      </c>
      <c r="BD111" s="9">
        <f t="shared" si="128"/>
        <v>11430000</v>
      </c>
      <c r="BE111" s="9">
        <f t="shared" si="128"/>
        <v>12240000</v>
      </c>
      <c r="BF111" s="9">
        <f t="shared" si="128"/>
        <v>13080000</v>
      </c>
      <c r="BG111" s="9">
        <f t="shared" si="128"/>
        <v>14040000</v>
      </c>
      <c r="BH111" s="9">
        <f t="shared" si="128"/>
        <v>15030000</v>
      </c>
      <c r="BI111" s="9">
        <f t="shared" si="128"/>
        <v>16050000</v>
      </c>
      <c r="BJ111" s="9">
        <f t="shared" si="128"/>
        <v>17190000</v>
      </c>
      <c r="BK111" s="9">
        <f t="shared" si="128"/>
        <v>18390000</v>
      </c>
      <c r="BL111" s="9">
        <f t="shared" si="128"/>
        <v>19680000</v>
      </c>
      <c r="BM111" s="9">
        <f t="shared" si="128"/>
        <v>21030000</v>
      </c>
      <c r="BN111" s="9">
        <f t="shared" si="128"/>
        <v>22530000</v>
      </c>
      <c r="BO111" s="9">
        <f t="shared" si="128"/>
        <v>24090000</v>
      </c>
    </row>
    <row r="112" spans="2:67" x14ac:dyDescent="0.25">
      <c r="B112" s="292" t="s">
        <v>215</v>
      </c>
      <c r="D112" s="7">
        <f>IF(VLOOKUP($B$52&amp;$B112,[20]Ibadan!$E:$AE,COLUMN(D$1)-2,FALSE)=" ",0,VLOOKUP($B$52&amp;$B112,[20]Ibadan!$E:$AE,COLUMN(D$1)-2,FALSE))</f>
        <v>0</v>
      </c>
      <c r="E112" s="7">
        <f>IF(VLOOKUP($B$52&amp;$B112,[20]Ibadan!$E:$AE,COLUMN(E$1)-2,FALSE)=" ",0,VLOOKUP($B$52&amp;$B112,[20]Ibadan!$E:$AE,COLUMN(E$1)-2,FALSE))</f>
        <v>0</v>
      </c>
      <c r="F112" s="7">
        <f>IF(VLOOKUP($B$52&amp;$B112,[20]Ibadan!$E:$AE,COLUMN(F$1)-2,FALSE)=" ",0,VLOOKUP($B$52&amp;$B112,[20]Ibadan!$E:$AE,COLUMN(F$1)-2,FALSE))</f>
        <v>0</v>
      </c>
      <c r="G112" s="7">
        <f>IF(VLOOKUP($B$52&amp;$B112,[20]Ibadan!$E:$AE,COLUMN(G$1)-2,FALSE)=" ",0,VLOOKUP($B$52&amp;$B112,[20]Ibadan!$E:$AE,COLUMN(G$1)-2,FALSE))</f>
        <v>0</v>
      </c>
      <c r="H112" s="7">
        <f>IF(VLOOKUP($B$52&amp;$B112,[20]Ibadan!$E:$AE,COLUMN(H$1)-2,FALSE)=" ",0,VLOOKUP($B$52&amp;$B112,[20]Ibadan!$E:$AE,COLUMN(H$1)-2,FALSE))</f>
        <v>0</v>
      </c>
      <c r="I112" s="7">
        <f>IF(VLOOKUP($B$52&amp;$B112,[20]Ibadan!$E:$AE,COLUMN(I$1)-2,FALSE)=" ",0,VLOOKUP($B$52&amp;$B112,[20]Ibadan!$E:$AE,COLUMN(I$1)-2,FALSE))</f>
        <v>0</v>
      </c>
      <c r="J112" s="7">
        <f>IF(VLOOKUP($B$52&amp;$B112,[20]Ibadan!$E:$AE,COLUMN(J$1)-2,FALSE)=" ",0,VLOOKUP($B$52&amp;$B112,[20]Ibadan!$E:$AE,COLUMN(J$1)-2,FALSE))</f>
        <v>0</v>
      </c>
      <c r="K112" s="7">
        <f>IF(VLOOKUP($B$52&amp;$B112,[20]Ibadan!$E:$AE,COLUMN(K$1)-2,FALSE)=" ",0,VLOOKUP($B$52&amp;$B112,[20]Ibadan!$E:$AE,COLUMN(K$1)-2,FALSE))</f>
        <v>0</v>
      </c>
      <c r="L112" s="7">
        <f>IF(VLOOKUP($B$52&amp;$B112,[20]Ibadan!$E:$AE,COLUMN(L$1)-2,FALSE)=" ",0,VLOOKUP($B$52&amp;$B112,[20]Ibadan!$E:$AE,COLUMN(L$1)-2,FALSE))</f>
        <v>0</v>
      </c>
      <c r="M112" s="7">
        <f>IF(VLOOKUP($B$52&amp;$B112,[20]Ibadan!$E:$AE,COLUMN(M$1)-2,FALSE)=" ",0,VLOOKUP($B$52&amp;$B112,[20]Ibadan!$E:$AE,COLUMN(M$1)-2,FALSE))</f>
        <v>0</v>
      </c>
      <c r="N112" s="7">
        <f>IF(VLOOKUP($B$52&amp;$B112,[20]Ibadan!$E:$AE,COLUMN(N$1)-2,FALSE)=" ",0,VLOOKUP($B$52&amp;$B112,[20]Ibadan!$E:$AE,COLUMN(N$1)-2,FALSE))</f>
        <v>0</v>
      </c>
      <c r="O112" s="7">
        <f>IF(VLOOKUP($B$52&amp;$B112,[20]Ibadan!$E:$AE,COLUMN(O$1)-2,FALSE)=" ",0,VLOOKUP($B$52&amp;$B112,[20]Ibadan!$E:$AE,COLUMN(O$1)-2,FALSE))</f>
        <v>0</v>
      </c>
      <c r="P112" s="7">
        <f>IF(VLOOKUP($B$52&amp;$B112,[20]Ibadan!$E:$AE,COLUMN(P$1)-2,FALSE)=" ",0,VLOOKUP($B$52&amp;$B112,[20]Ibadan!$E:$AE,COLUMN(P$1)-2,FALSE))</f>
        <v>0</v>
      </c>
      <c r="Q112" s="7">
        <f>IF(VLOOKUP($B$52&amp;$B112,[20]Ibadan!$E:$AE,COLUMN(Q$1)-2,FALSE)=" ",0,VLOOKUP($B$52&amp;$B112,[20]Ibadan!$E:$AE,COLUMN(Q$1)-2,FALSE))</f>
        <v>0</v>
      </c>
      <c r="R112" s="7">
        <f>IF(VLOOKUP($B$52&amp;$B112,[20]Ibadan!$E:$AE,COLUMN(R$1)-2,FALSE)=" ",0,VLOOKUP($B$52&amp;$B112,[20]Ibadan!$E:$AE,COLUMN(R$1)-2,FALSE))</f>
        <v>0</v>
      </c>
      <c r="S112" s="7">
        <f>IF(VLOOKUP($B$52&amp;$B112,[20]Ibadan!$E:$AE,COLUMN(S$1)-2,FALSE)=" ",0,VLOOKUP($B$52&amp;$B112,[20]Ibadan!$E:$AE,COLUMN(S$1)-2,FALSE))</f>
        <v>0</v>
      </c>
      <c r="T112" s="7">
        <f>IF(VLOOKUP($B$52&amp;$B112,[20]Ibadan!$E:$AE,COLUMN(T$1)-2,FALSE)=" ",0,VLOOKUP($B$52&amp;$B112,[20]Ibadan!$E:$AE,COLUMN(T$1)-2,FALSE))</f>
        <v>0</v>
      </c>
      <c r="U112" s="7">
        <f>IF(VLOOKUP($B$52&amp;$B112,[20]Ibadan!$E:$AE,COLUMN(U$1)-2,FALSE)=" ",0,VLOOKUP($B$52&amp;$B112,[20]Ibadan!$E:$AE,COLUMN(U$1)-2,FALSE))</f>
        <v>0</v>
      </c>
      <c r="V112" s="7">
        <f>IF(VLOOKUP($B$52&amp;$B112,[20]Ibadan!$E:$AE,COLUMN(V$1)-2,FALSE)=" ",0,VLOOKUP($B$52&amp;$B112,[20]Ibadan!$E:$AE,COLUMN(V$1)-2,FALSE))</f>
        <v>833.33</v>
      </c>
      <c r="W112" s="7">
        <f>IF(VLOOKUP($B$52&amp;$B112,[20]Ibadan!$E:$AE,COLUMN(W$1)-2,FALSE)=" ",0,VLOOKUP($B$52&amp;$B112,[20]Ibadan!$E:$AE,COLUMN(W$1)-2,FALSE))</f>
        <v>824.79</v>
      </c>
      <c r="X112" s="7">
        <f>IF(VLOOKUP($B$52&amp;$B112,[20]Ibadan!$E:$AE,COLUMN(X$1)-2,FALSE)=" ",0,VLOOKUP($B$52&amp;$B112,[20]Ibadan!$E:$AE,COLUMN(X$1)-2,FALSE))</f>
        <v>890.89</v>
      </c>
      <c r="Y112" s="7">
        <f>IF(VLOOKUP($B$52&amp;$B112,[20]Ibadan!$E:$AE,COLUMN(Y$1)-2,FALSE)=" ",0,VLOOKUP($B$52&amp;$B112,[20]Ibadan!$E:$AE,COLUMN(Y$1)-2,FALSE))</f>
        <v>886.27</v>
      </c>
      <c r="Z112" s="7">
        <f>IF(VLOOKUP($B$52&amp;$B112,[20]Ibadan!$E:$AE,COLUMN(Z$1)-2,FALSE)=" ",0,VLOOKUP($B$52&amp;$B112,[20]Ibadan!$E:$AE,COLUMN(Z$1)-2,FALSE))</f>
        <v>972.38</v>
      </c>
      <c r="AA112" s="7">
        <f>IF(VLOOKUP($B$52&amp;$B112,[20]Ibadan!$E:$AE,COLUMN(AA$1)-2,FALSE)=" ",0,VLOOKUP($B$52&amp;$B112,[20]Ibadan!$E:$AE,COLUMN(AA$1)-2,FALSE))</f>
        <v>1053.8399999999999</v>
      </c>
      <c r="AB112" s="7">
        <f>IF(VLOOKUP($B$52&amp;$B112,[20]Ibadan!$E:$AE,COLUMN(AB$1)-2,FALSE)=" ",0,VLOOKUP($B$52&amp;$B112,[20]Ibadan!$E:$AE,COLUMN(AB$1)-2,FALSE))</f>
        <v>1007.64</v>
      </c>
      <c r="AC112" s="7">
        <f>IF(VLOOKUP($B$52&amp;$B112,[20]Ibadan!$E:$AE,COLUMN(AC$1)-2,FALSE)=" ",0,VLOOKUP($B$52&amp;$B112,[20]Ibadan!$E:$AE,COLUMN(AC$1)-2,FALSE))</f>
        <v>975.66</v>
      </c>
      <c r="AD112" s="264">
        <f>AD105</f>
        <v>1000</v>
      </c>
      <c r="AF112" s="7">
        <f>AF111/AF110</f>
        <v>1007.6352067868505</v>
      </c>
      <c r="AG112" s="7">
        <f>AG111/AG110</f>
        <v>975.6634746922025</v>
      </c>
      <c r="AH112" s="7">
        <f>VLOOKUP($A$3&amp;$B$52&amp;$B112,'[14]Paga All'!$G$1:$J$3000,4,FALSE)</f>
        <v>1003.51</v>
      </c>
      <c r="AI112" s="7">
        <f>VLOOKUP($A$3&amp;$B$100&amp;$B112,'[15]Paga all'!$F:$G,2,FALSE)</f>
        <v>986.87</v>
      </c>
      <c r="AJ112" s="7">
        <f>VLOOKUP($A$3&amp;$B$52&amp;$B112,'[16]Paga all'!$F$2:$G$1470,2,FALSE)</f>
        <v>1032.8699999999999</v>
      </c>
      <c r="AK112" s="9">
        <f t="shared" ref="AK112:BO112" si="129">AK111/AK110</f>
        <v>967.6076190476191</v>
      </c>
      <c r="AL112" s="9">
        <f t="shared" si="129"/>
        <v>1000</v>
      </c>
      <c r="AM112" s="9">
        <f t="shared" si="129"/>
        <v>1000</v>
      </c>
      <c r="AN112" s="9">
        <f t="shared" si="129"/>
        <v>1000</v>
      </c>
      <c r="AO112" s="9">
        <f t="shared" si="129"/>
        <v>1000</v>
      </c>
      <c r="AP112" s="9">
        <f t="shared" si="129"/>
        <v>1000</v>
      </c>
      <c r="AQ112" s="9">
        <f t="shared" si="129"/>
        <v>1000</v>
      </c>
      <c r="AR112" s="9">
        <f t="shared" si="129"/>
        <v>1000</v>
      </c>
      <c r="AS112" s="9">
        <f t="shared" si="129"/>
        <v>1000</v>
      </c>
      <c r="AT112" s="9">
        <f t="shared" si="129"/>
        <v>1000</v>
      </c>
      <c r="AU112" s="9">
        <f t="shared" si="129"/>
        <v>1000</v>
      </c>
      <c r="AV112" s="9">
        <f t="shared" si="129"/>
        <v>1000</v>
      </c>
      <c r="AW112" s="9">
        <f t="shared" si="129"/>
        <v>1000</v>
      </c>
      <c r="AX112" s="9">
        <f t="shared" si="129"/>
        <v>1000</v>
      </c>
      <c r="AY112" s="9">
        <f t="shared" si="129"/>
        <v>1000</v>
      </c>
      <c r="AZ112" s="9">
        <f t="shared" si="129"/>
        <v>1000</v>
      </c>
      <c r="BA112" s="9">
        <f t="shared" si="129"/>
        <v>1000</v>
      </c>
      <c r="BB112" s="9">
        <f t="shared" si="129"/>
        <v>1000</v>
      </c>
      <c r="BC112" s="9">
        <f t="shared" si="129"/>
        <v>1000</v>
      </c>
      <c r="BD112" s="9">
        <f t="shared" si="129"/>
        <v>1000</v>
      </c>
      <c r="BE112" s="9">
        <f t="shared" si="129"/>
        <v>1000</v>
      </c>
      <c r="BF112" s="9">
        <f t="shared" si="129"/>
        <v>1000</v>
      </c>
      <c r="BG112" s="9">
        <f t="shared" si="129"/>
        <v>1000</v>
      </c>
      <c r="BH112" s="9">
        <f t="shared" si="129"/>
        <v>1000</v>
      </c>
      <c r="BI112" s="9">
        <f t="shared" si="129"/>
        <v>1000</v>
      </c>
      <c r="BJ112" s="9">
        <f t="shared" si="129"/>
        <v>1000</v>
      </c>
      <c r="BK112" s="9">
        <f t="shared" si="129"/>
        <v>1000</v>
      </c>
      <c r="BL112" s="9">
        <f t="shared" si="129"/>
        <v>1000</v>
      </c>
      <c r="BM112" s="9">
        <f t="shared" si="129"/>
        <v>1000</v>
      </c>
      <c r="BN112" s="9">
        <f t="shared" si="129"/>
        <v>1000</v>
      </c>
      <c r="BO112" s="9">
        <f t="shared" si="129"/>
        <v>1000</v>
      </c>
    </row>
    <row r="113" spans="2:67" x14ac:dyDescent="0.25">
      <c r="B113" s="292" t="s">
        <v>308</v>
      </c>
      <c r="C113" s="296">
        <v>0.05</v>
      </c>
      <c r="D113" s="7">
        <f>IF(VLOOKUP($B$52&amp;$B113,[20]Ibadan!$E:$AE,COLUMN(D$1)-2,FALSE)=" ",0,VLOOKUP($B$52&amp;$B113,[20]Ibadan!$E:$AE,COLUMN(D$1)-2,FALSE))</f>
        <v>0</v>
      </c>
      <c r="E113" s="7">
        <f>IF(VLOOKUP($B$52&amp;$B113,[20]Ibadan!$E:$AE,COLUMN(E$1)-2,FALSE)=" ",0,VLOOKUP($B$52&amp;$B113,[20]Ibadan!$E:$AE,COLUMN(E$1)-2,FALSE))</f>
        <v>0</v>
      </c>
      <c r="F113" s="7">
        <f>IF(VLOOKUP($B$52&amp;$B113,[20]Ibadan!$E:$AE,COLUMN(F$1)-2,FALSE)=" ",0,VLOOKUP($B$52&amp;$B113,[20]Ibadan!$E:$AE,COLUMN(F$1)-2,FALSE))</f>
        <v>0</v>
      </c>
      <c r="G113" s="7">
        <f>IF(VLOOKUP($B$52&amp;$B113,[20]Ibadan!$E:$AE,COLUMN(G$1)-2,FALSE)=" ",0,VLOOKUP($B$52&amp;$B113,[20]Ibadan!$E:$AE,COLUMN(G$1)-2,FALSE))</f>
        <v>0</v>
      </c>
      <c r="H113" s="7">
        <f>IF(VLOOKUP($B$52&amp;$B113,[20]Ibadan!$E:$AE,COLUMN(H$1)-2,FALSE)=" ",0,VLOOKUP($B$52&amp;$B113,[20]Ibadan!$E:$AE,COLUMN(H$1)-2,FALSE))</f>
        <v>0</v>
      </c>
      <c r="I113" s="7">
        <f>IF(VLOOKUP($B$52&amp;$B113,[20]Ibadan!$E:$AE,COLUMN(I$1)-2,FALSE)=" ",0,VLOOKUP($B$52&amp;$B113,[20]Ibadan!$E:$AE,COLUMN(I$1)-2,FALSE))</f>
        <v>0</v>
      </c>
      <c r="J113" s="7">
        <f>IF(VLOOKUP($B$52&amp;$B113,[20]Ibadan!$E:$AE,COLUMN(J$1)-2,FALSE)=" ",0,VLOOKUP($B$52&amp;$B113,[20]Ibadan!$E:$AE,COLUMN(J$1)-2,FALSE))</f>
        <v>0</v>
      </c>
      <c r="K113" s="7">
        <f>IF(VLOOKUP($B$52&amp;$B113,[20]Ibadan!$E:$AE,COLUMN(K$1)-2,FALSE)=" ",0,VLOOKUP($B$52&amp;$B113,[20]Ibadan!$E:$AE,COLUMN(K$1)-2,FALSE))</f>
        <v>0</v>
      </c>
      <c r="L113" s="7">
        <f>IF(VLOOKUP($B$52&amp;$B113,[20]Ibadan!$E:$AE,COLUMN(L$1)-2,FALSE)=" ",0,VLOOKUP($B$52&amp;$B113,[20]Ibadan!$E:$AE,COLUMN(L$1)-2,FALSE))</f>
        <v>0</v>
      </c>
      <c r="M113" s="7">
        <f>IF(VLOOKUP($B$52&amp;$B113,[20]Ibadan!$E:$AE,COLUMN(M$1)-2,FALSE)=" ",0,VLOOKUP($B$52&amp;$B113,[20]Ibadan!$E:$AE,COLUMN(M$1)-2,FALSE))</f>
        <v>0</v>
      </c>
      <c r="N113" s="7">
        <f>IF(VLOOKUP($B$52&amp;$B113,[20]Ibadan!$E:$AE,COLUMN(N$1)-2,FALSE)=" ",0,VLOOKUP($B$52&amp;$B113,[20]Ibadan!$E:$AE,COLUMN(N$1)-2,FALSE))</f>
        <v>0</v>
      </c>
      <c r="O113" s="7">
        <f>IF(VLOOKUP($B$52&amp;$B113,[20]Ibadan!$E:$AE,COLUMN(O$1)-2,FALSE)=" ",0,VLOOKUP($B$52&amp;$B113,[20]Ibadan!$E:$AE,COLUMN(O$1)-2,FALSE))</f>
        <v>0</v>
      </c>
      <c r="P113" s="7">
        <f>IF(VLOOKUP($B$52&amp;$B113,[20]Ibadan!$E:$AE,COLUMN(P$1)-2,FALSE)=" ",0,VLOOKUP($B$52&amp;$B113,[20]Ibadan!$E:$AE,COLUMN(P$1)-2,FALSE))</f>
        <v>0</v>
      </c>
      <c r="Q113" s="7">
        <f>IF(VLOOKUP($B$52&amp;$B113,[20]Ibadan!$E:$AE,COLUMN(Q$1)-2,FALSE)=" ",0,VLOOKUP($B$52&amp;$B113,[20]Ibadan!$E:$AE,COLUMN(Q$1)-2,FALSE))</f>
        <v>0</v>
      </c>
      <c r="R113" s="7">
        <f>IF(VLOOKUP($B$52&amp;$B113,[20]Ibadan!$E:$AE,COLUMN(R$1)-2,FALSE)=" ",0,VLOOKUP($B$52&amp;$B113,[20]Ibadan!$E:$AE,COLUMN(R$1)-2,FALSE))</f>
        <v>0</v>
      </c>
      <c r="S113" s="7">
        <f>IF(VLOOKUP($B$52&amp;$B113,[20]Ibadan!$E:$AE,COLUMN(S$1)-2,FALSE)=" ",0,VLOOKUP($B$52&amp;$B113,[20]Ibadan!$E:$AE,COLUMN(S$1)-2,FALSE))</f>
        <v>0</v>
      </c>
      <c r="T113" s="7">
        <f>IF(VLOOKUP($B$52&amp;$B113,[20]Ibadan!$E:$AE,COLUMN(T$1)-2,FALSE)=" ",0,VLOOKUP($B$52&amp;$B113,[20]Ibadan!$E:$AE,COLUMN(T$1)-2,FALSE))</f>
        <v>0</v>
      </c>
      <c r="U113" s="7">
        <f>IF(VLOOKUP($B$52&amp;$B113,[20]Ibadan!$E:$AE,COLUMN(U$1)-2,FALSE)=" ",0,VLOOKUP($B$52&amp;$B113,[20]Ibadan!$E:$AE,COLUMN(U$1)-2,FALSE))</f>
        <v>0</v>
      </c>
      <c r="V113" s="7">
        <f>IF(VLOOKUP($B$52&amp;$B113,[20]Ibadan!$E:$AE,COLUMN(V$1)-2,FALSE)=" ",0,VLOOKUP($B$52&amp;$B113,[20]Ibadan!$E:$AE,COLUMN(V$1)-2,FALSE))</f>
        <v>5000</v>
      </c>
      <c r="W113" s="7">
        <f>IF(VLOOKUP($B$52&amp;$B113,[20]Ibadan!$E:$AE,COLUMN(W$1)-2,FALSE)=" ",0,VLOOKUP($B$52&amp;$B113,[20]Ibadan!$E:$AE,COLUMN(W$1)-2,FALSE))</f>
        <v>482500</v>
      </c>
      <c r="X113" s="7">
        <f>IF(VLOOKUP($B$52&amp;$B113,[20]Ibadan!$E:$AE,COLUMN(X$1)-2,FALSE)=" ",0,VLOOKUP($B$52&amp;$B113,[20]Ibadan!$E:$AE,COLUMN(X$1)-2,FALSE))</f>
        <v>821400</v>
      </c>
      <c r="Y113" s="7">
        <f>IF(VLOOKUP($B$52&amp;$B113,[20]Ibadan!$E:$AE,COLUMN(Y$1)-2,FALSE)=" ",0,VLOOKUP($B$52&amp;$B113,[20]Ibadan!$E:$AE,COLUMN(Y$1)-2,FALSE))</f>
        <v>1161900</v>
      </c>
      <c r="Z113" s="7">
        <f>IF(VLOOKUP($B$52&amp;$B113,[20]Ibadan!$E:$AE,COLUMN(Z$1)-2,FALSE)=" ",0,VLOOKUP($B$52&amp;$B113,[20]Ibadan!$E:$AE,COLUMN(Z$1)-2,FALSE))</f>
        <v>1188250</v>
      </c>
      <c r="AA113" s="7">
        <f>IF(VLOOKUP($B$52&amp;$B113,[20]Ibadan!$E:$AE,COLUMN(AA$1)-2,FALSE)=" ",0,VLOOKUP($B$52&amp;$B113,[20]Ibadan!$E:$AE,COLUMN(AA$1)-2,FALSE))</f>
        <v>2052875</v>
      </c>
      <c r="AB113" s="7">
        <f>IF(VLOOKUP($B$52&amp;$B113,[20]Ibadan!$E:$AE,COLUMN(AB$1)-2,FALSE)=" ",0,VLOOKUP($B$52&amp;$B113,[20]Ibadan!$E:$AE,COLUMN(AB$1)-2,FALSE))</f>
        <v>1900400</v>
      </c>
      <c r="AC113" s="7">
        <f>IF(VLOOKUP($B$52&amp;$B113,[20]Ibadan!$E:$AE,COLUMN(AC$1)-2,FALSE)=" ",0,VLOOKUP($B$52&amp;$B113,[20]Ibadan!$E:$AE,COLUMN(AC$1)-2,FALSE))</f>
        <v>1428420</v>
      </c>
      <c r="AF113" s="7">
        <f>AB113</f>
        <v>1900400</v>
      </c>
      <c r="AG113" s="7">
        <f>AC113</f>
        <v>1428420</v>
      </c>
      <c r="AH113" s="7">
        <f>VLOOKUP($A$3&amp;$B$52&amp;$B113,'[14]Paga All'!$G$1:$J$3000,4,FALSE)+VLOOKUP($A$3&amp;$B$52&amp;$B114,'[14]Paga All'!$G$1:$J$3000,4,FALSE)</f>
        <v>2314100</v>
      </c>
      <c r="AI113" s="7">
        <f>VLOOKUP($A$3&amp;$B$100&amp;$B113,'[15]Paga all'!$F:$G,2,FALSE)+VLOOKUP($A$3&amp;$B$100&amp;$B114,'[15]Paga all'!$F:$G,2,FALSE)</f>
        <v>1531620</v>
      </c>
      <c r="AJ113" s="7">
        <f>VLOOKUP($A$3&amp;$B$52&amp;$B113,'[16]Paga all'!$F$2:$G$1470,2,FALSE)+VLOOKUP($A$3&amp;$B$52&amp;$B114,'[16]Paga all'!$F$2:$G$1470,2,FALSE)</f>
        <v>1021507</v>
      </c>
      <c r="AK113" s="297">
        <f>$C113*AK111*75%+AK111/4</f>
        <v>766683.89695238101</v>
      </c>
      <c r="AL113" s="9">
        <f t="shared" ref="AL113:BO113" si="130">$C113*AL111</f>
        <v>171000</v>
      </c>
      <c r="AM113" s="9">
        <f t="shared" si="130"/>
        <v>181500</v>
      </c>
      <c r="AN113" s="9">
        <f t="shared" si="130"/>
        <v>195000</v>
      </c>
      <c r="AO113" s="9">
        <f t="shared" si="130"/>
        <v>208500</v>
      </c>
      <c r="AP113" s="9">
        <f t="shared" si="130"/>
        <v>222000</v>
      </c>
      <c r="AQ113" s="9">
        <f t="shared" si="130"/>
        <v>238500</v>
      </c>
      <c r="AR113" s="9">
        <f t="shared" si="130"/>
        <v>255000</v>
      </c>
      <c r="AS113" s="9">
        <f t="shared" si="130"/>
        <v>271500</v>
      </c>
      <c r="AT113" s="9">
        <f t="shared" si="130"/>
        <v>291000</v>
      </c>
      <c r="AU113" s="9">
        <f t="shared" si="130"/>
        <v>312000</v>
      </c>
      <c r="AV113" s="9">
        <f t="shared" si="130"/>
        <v>333000</v>
      </c>
      <c r="AW113" s="9">
        <f t="shared" si="130"/>
        <v>357000</v>
      </c>
      <c r="AX113" s="9">
        <f t="shared" si="130"/>
        <v>381000</v>
      </c>
      <c r="AY113" s="9">
        <f t="shared" si="130"/>
        <v>408000</v>
      </c>
      <c r="AZ113" s="9">
        <f t="shared" si="130"/>
        <v>436500</v>
      </c>
      <c r="BA113" s="9">
        <f t="shared" si="130"/>
        <v>466500</v>
      </c>
      <c r="BB113" s="9">
        <f t="shared" si="130"/>
        <v>499500</v>
      </c>
      <c r="BC113" s="9">
        <f t="shared" si="130"/>
        <v>534000</v>
      </c>
      <c r="BD113" s="9">
        <f t="shared" si="130"/>
        <v>571500</v>
      </c>
      <c r="BE113" s="9">
        <f t="shared" si="130"/>
        <v>612000</v>
      </c>
      <c r="BF113" s="9">
        <f t="shared" si="130"/>
        <v>654000</v>
      </c>
      <c r="BG113" s="9">
        <f t="shared" si="130"/>
        <v>702000</v>
      </c>
      <c r="BH113" s="9">
        <f t="shared" si="130"/>
        <v>751500</v>
      </c>
      <c r="BI113" s="9">
        <f t="shared" si="130"/>
        <v>802500</v>
      </c>
      <c r="BJ113" s="9">
        <f t="shared" si="130"/>
        <v>859500</v>
      </c>
      <c r="BK113" s="9">
        <f t="shared" si="130"/>
        <v>919500</v>
      </c>
      <c r="BL113" s="9">
        <f t="shared" si="130"/>
        <v>984000</v>
      </c>
      <c r="BM113" s="9">
        <f t="shared" si="130"/>
        <v>1051500</v>
      </c>
      <c r="BN113" s="9">
        <f t="shared" si="130"/>
        <v>1126500</v>
      </c>
      <c r="BO113" s="9">
        <f t="shared" si="130"/>
        <v>1204500</v>
      </c>
    </row>
    <row r="114" spans="2:67" x14ac:dyDescent="0.25">
      <c r="B114" s="292" t="s">
        <v>309</v>
      </c>
      <c r="C114" s="296">
        <v>0.03</v>
      </c>
      <c r="D114" s="7">
        <f>IF(VLOOKUP($B$52&amp;$B114,[20]Ibadan!$E:$AE,COLUMN(D$1)-2,FALSE)=" ",0,VLOOKUP($B$52&amp;$B114,[20]Ibadan!$E:$AE,COLUMN(D$1)-2,FALSE))</f>
        <v>0</v>
      </c>
      <c r="E114" s="7">
        <f>IF(VLOOKUP($B$52&amp;$B114,[20]Ibadan!$E:$AE,COLUMN(E$1)-2,FALSE)=" ",0,VLOOKUP($B$52&amp;$B114,[20]Ibadan!$E:$AE,COLUMN(E$1)-2,FALSE))</f>
        <v>0</v>
      </c>
      <c r="F114" s="7">
        <f>IF(VLOOKUP($B$52&amp;$B114,[20]Ibadan!$E:$AE,COLUMN(F$1)-2,FALSE)=" ",0,VLOOKUP($B$52&amp;$B114,[20]Ibadan!$E:$AE,COLUMN(F$1)-2,FALSE))</f>
        <v>0</v>
      </c>
      <c r="G114" s="7">
        <f>IF(VLOOKUP($B$52&amp;$B114,[20]Ibadan!$E:$AE,COLUMN(G$1)-2,FALSE)=" ",0,VLOOKUP($B$52&amp;$B114,[20]Ibadan!$E:$AE,COLUMN(G$1)-2,FALSE))</f>
        <v>0</v>
      </c>
      <c r="H114" s="7">
        <f>IF(VLOOKUP($B$52&amp;$B114,[20]Ibadan!$E:$AE,COLUMN(H$1)-2,FALSE)=" ",0,VLOOKUP($B$52&amp;$B114,[20]Ibadan!$E:$AE,COLUMN(H$1)-2,FALSE))</f>
        <v>0</v>
      </c>
      <c r="I114" s="7">
        <f>IF(VLOOKUP($B$52&amp;$B114,[20]Ibadan!$E:$AE,COLUMN(I$1)-2,FALSE)=" ",0,VLOOKUP($B$52&amp;$B114,[20]Ibadan!$E:$AE,COLUMN(I$1)-2,FALSE))</f>
        <v>0</v>
      </c>
      <c r="J114" s="7">
        <f>IF(VLOOKUP($B$52&amp;$B114,[20]Ibadan!$E:$AE,COLUMN(J$1)-2,FALSE)=" ",0,VLOOKUP($B$52&amp;$B114,[20]Ibadan!$E:$AE,COLUMN(J$1)-2,FALSE))</f>
        <v>0</v>
      </c>
      <c r="K114" s="7">
        <f>IF(VLOOKUP($B$52&amp;$B114,[20]Ibadan!$E:$AE,COLUMN(K$1)-2,FALSE)=" ",0,VLOOKUP($B$52&amp;$B114,[20]Ibadan!$E:$AE,COLUMN(K$1)-2,FALSE))</f>
        <v>0</v>
      </c>
      <c r="L114" s="7">
        <f>IF(VLOOKUP($B$52&amp;$B114,[20]Ibadan!$E:$AE,COLUMN(L$1)-2,FALSE)=" ",0,VLOOKUP($B$52&amp;$B114,[20]Ibadan!$E:$AE,COLUMN(L$1)-2,FALSE))</f>
        <v>0</v>
      </c>
      <c r="M114" s="7">
        <f>IF(VLOOKUP($B$52&amp;$B114,[20]Ibadan!$E:$AE,COLUMN(M$1)-2,FALSE)=" ",0,VLOOKUP($B$52&amp;$B114,[20]Ibadan!$E:$AE,COLUMN(M$1)-2,FALSE))</f>
        <v>0</v>
      </c>
      <c r="N114" s="7">
        <f>IF(VLOOKUP($B$52&amp;$B114,[20]Ibadan!$E:$AE,COLUMN(N$1)-2,FALSE)=" ",0,VLOOKUP($B$52&amp;$B114,[20]Ibadan!$E:$AE,COLUMN(N$1)-2,FALSE))</f>
        <v>0</v>
      </c>
      <c r="O114" s="7">
        <f>IF(VLOOKUP($B$52&amp;$B114,[20]Ibadan!$E:$AE,COLUMN(O$1)-2,FALSE)=" ",0,VLOOKUP($B$52&amp;$B114,[20]Ibadan!$E:$AE,COLUMN(O$1)-2,FALSE))</f>
        <v>0</v>
      </c>
      <c r="P114" s="7">
        <f>IF(VLOOKUP($B$52&amp;$B114,[20]Ibadan!$E:$AE,COLUMN(P$1)-2,FALSE)=" ",0,VLOOKUP($B$52&amp;$B114,[20]Ibadan!$E:$AE,COLUMN(P$1)-2,FALSE))</f>
        <v>0</v>
      </c>
      <c r="Q114" s="7">
        <f>IF(VLOOKUP($B$52&amp;$B114,[20]Ibadan!$E:$AE,COLUMN(Q$1)-2,FALSE)=" ",0,VLOOKUP($B$52&amp;$B114,[20]Ibadan!$E:$AE,COLUMN(Q$1)-2,FALSE))</f>
        <v>0</v>
      </c>
      <c r="R114" s="7">
        <f>IF(VLOOKUP($B$52&amp;$B114,[20]Ibadan!$E:$AE,COLUMN(R$1)-2,FALSE)=" ",0,VLOOKUP($B$52&amp;$B114,[20]Ibadan!$E:$AE,COLUMN(R$1)-2,FALSE))</f>
        <v>0</v>
      </c>
      <c r="S114" s="7">
        <f>IF(VLOOKUP($B$52&amp;$B114,[20]Ibadan!$E:$AE,COLUMN(S$1)-2,FALSE)=" ",0,VLOOKUP($B$52&amp;$B114,[20]Ibadan!$E:$AE,COLUMN(S$1)-2,FALSE))</f>
        <v>0</v>
      </c>
      <c r="T114" s="7">
        <f>IF(VLOOKUP($B$52&amp;$B114,[20]Ibadan!$E:$AE,COLUMN(T$1)-2,FALSE)=" ",0,VLOOKUP($B$52&amp;$B114,[20]Ibadan!$E:$AE,COLUMN(T$1)-2,FALSE))</f>
        <v>0</v>
      </c>
      <c r="U114" s="7">
        <f>IF(VLOOKUP($B$52&amp;$B114,[20]Ibadan!$E:$AE,COLUMN(U$1)-2,FALSE)=" ",0,VLOOKUP($B$52&amp;$B114,[20]Ibadan!$E:$AE,COLUMN(U$1)-2,FALSE))</f>
        <v>0</v>
      </c>
      <c r="V114" s="7">
        <f>IF(VLOOKUP($B$52&amp;$B114,[20]Ibadan!$E:$AE,COLUMN(V$1)-2,FALSE)=" ",0,VLOOKUP($B$52&amp;$B114,[20]Ibadan!$E:$AE,COLUMN(V$1)-2,FALSE))</f>
        <v>0</v>
      </c>
      <c r="W114" s="7">
        <f>IF(VLOOKUP($B$52&amp;$B114,[20]Ibadan!$E:$AE,COLUMN(W$1)-2,FALSE)=" ",0,VLOOKUP($B$52&amp;$B114,[20]Ibadan!$E:$AE,COLUMN(W$1)-2,FALSE))</f>
        <v>5490</v>
      </c>
      <c r="X114" s="7">
        <f>IF(VLOOKUP($B$52&amp;$B114,[20]Ibadan!$E:$AE,COLUMN(X$1)-2,FALSE)=" ",0,VLOOKUP($B$52&amp;$B114,[20]Ibadan!$E:$AE,COLUMN(X$1)-2,FALSE))</f>
        <v>24642</v>
      </c>
      <c r="Y114" s="7">
        <f>IF(VLOOKUP($B$52&amp;$B114,[20]Ibadan!$E:$AE,COLUMN(Y$1)-2,FALSE)=" ",0,VLOOKUP($B$52&amp;$B114,[20]Ibadan!$E:$AE,COLUMN(Y$1)-2,FALSE))</f>
        <v>34857</v>
      </c>
      <c r="Z114" s="7">
        <f>IF(VLOOKUP($B$52&amp;$B114,[20]Ibadan!$E:$AE,COLUMN(Z$1)-2,FALSE)=" ",0,VLOOKUP($B$52&amp;$B114,[20]Ibadan!$E:$AE,COLUMN(Z$1)-2,FALSE))</f>
        <v>35647.5</v>
      </c>
      <c r="AA114" s="7">
        <f>IF(VLOOKUP($B$52&amp;$B114,[20]Ibadan!$E:$AE,COLUMN(AA$1)-2,FALSE)=" ",0,VLOOKUP($B$52&amp;$B114,[20]Ibadan!$E:$AE,COLUMN(AA$1)-2,FALSE))</f>
        <v>61586.25</v>
      </c>
      <c r="AB114" s="7">
        <f>IF(VLOOKUP($B$52&amp;$B114,[20]Ibadan!$E:$AE,COLUMN(AB$1)-2,FALSE)=" ",0,VLOOKUP($B$52&amp;$B114,[20]Ibadan!$E:$AE,COLUMN(AB$1)-2,FALSE))</f>
        <v>57012</v>
      </c>
      <c r="AC114" s="7">
        <f>IF(VLOOKUP($B$52&amp;$B114,[20]Ibadan!$E:$AE,COLUMN(AC$1)-2,FALSE)=" ",0,VLOOKUP($B$52&amp;$B114,[20]Ibadan!$E:$AE,COLUMN(AC$1)-2,FALSE))</f>
        <v>42852.6</v>
      </c>
      <c r="AF114" s="7">
        <f>AB114</f>
        <v>57012</v>
      </c>
      <c r="AG114" s="7">
        <f>AC114</f>
        <v>42852.6</v>
      </c>
      <c r="AH114" s="7">
        <f>VLOOKUP($A$3&amp;$B$52&amp;$B114,'[14]Paga All'!$G$1:$J$3000,4,FALSE)</f>
        <v>69423</v>
      </c>
      <c r="AI114" s="7">
        <f>VLOOKUP($A$3&amp;$B$100&amp;$B114,'[15]Paga all'!$F:$G,2,FALSE)</f>
        <v>45948.6</v>
      </c>
      <c r="AJ114" s="7">
        <f>VLOOKUP($A$3&amp;$B$52&amp;$B114,'[16]Paga all'!$F$2:$G$1470,2,FALSE)</f>
        <v>30645.21</v>
      </c>
      <c r="AK114" s="9">
        <f t="shared" ref="AK114:BO114" si="131">AK106*AK111</f>
        <v>80001.797942857156</v>
      </c>
      <c r="AL114" s="9">
        <f t="shared" si="131"/>
        <v>102600.00000000001</v>
      </c>
      <c r="AM114" s="9">
        <f t="shared" si="131"/>
        <v>108900.00000000001</v>
      </c>
      <c r="AN114" s="9">
        <f t="shared" si="131"/>
        <v>117000.00000000001</v>
      </c>
      <c r="AO114" s="9">
        <f t="shared" si="131"/>
        <v>125100.00000000001</v>
      </c>
      <c r="AP114" s="9">
        <f t="shared" si="131"/>
        <v>133200</v>
      </c>
      <c r="AQ114" s="9">
        <f t="shared" si="131"/>
        <v>143100</v>
      </c>
      <c r="AR114" s="9">
        <f t="shared" si="131"/>
        <v>153000</v>
      </c>
      <c r="AS114" s="9">
        <f t="shared" si="131"/>
        <v>162900</v>
      </c>
      <c r="AT114" s="9">
        <f t="shared" si="131"/>
        <v>174600</v>
      </c>
      <c r="AU114" s="9">
        <f t="shared" si="131"/>
        <v>187200.00000000003</v>
      </c>
      <c r="AV114" s="9">
        <f t="shared" si="131"/>
        <v>199800.00000000003</v>
      </c>
      <c r="AW114" s="9">
        <f t="shared" si="131"/>
        <v>214200.00000000003</v>
      </c>
      <c r="AX114" s="9">
        <f t="shared" si="131"/>
        <v>228600.00000000003</v>
      </c>
      <c r="AY114" s="9">
        <f t="shared" si="131"/>
        <v>244800.00000000003</v>
      </c>
      <c r="AZ114" s="9">
        <f t="shared" si="131"/>
        <v>261900.00000000003</v>
      </c>
      <c r="BA114" s="9">
        <f t="shared" si="131"/>
        <v>279900</v>
      </c>
      <c r="BB114" s="9">
        <f t="shared" si="131"/>
        <v>299700</v>
      </c>
      <c r="BC114" s="9">
        <f t="shared" si="131"/>
        <v>320400</v>
      </c>
      <c r="BD114" s="9">
        <f t="shared" si="131"/>
        <v>342900</v>
      </c>
      <c r="BE114" s="9">
        <f t="shared" si="131"/>
        <v>367200</v>
      </c>
      <c r="BF114" s="9">
        <f t="shared" si="131"/>
        <v>392400.00000000006</v>
      </c>
      <c r="BG114" s="9">
        <f t="shared" si="131"/>
        <v>421200.00000000006</v>
      </c>
      <c r="BH114" s="9">
        <f t="shared" si="131"/>
        <v>450900.00000000006</v>
      </c>
      <c r="BI114" s="9">
        <f t="shared" si="131"/>
        <v>481500.00000000006</v>
      </c>
      <c r="BJ114" s="9">
        <f t="shared" si="131"/>
        <v>515700.00000000006</v>
      </c>
      <c r="BK114" s="9">
        <f t="shared" si="131"/>
        <v>551700</v>
      </c>
      <c r="BL114" s="9">
        <f t="shared" si="131"/>
        <v>590400</v>
      </c>
      <c r="BM114" s="9">
        <f t="shared" si="131"/>
        <v>630900</v>
      </c>
      <c r="BN114" s="9">
        <f t="shared" si="131"/>
        <v>675900</v>
      </c>
      <c r="BO114" s="9">
        <f t="shared" si="131"/>
        <v>722700</v>
      </c>
    </row>
    <row r="116" spans="2:67" x14ac:dyDescent="0.25">
      <c r="B116" s="294" t="s">
        <v>135</v>
      </c>
      <c r="D116" s="240"/>
      <c r="E116" s="240"/>
      <c r="F116" s="240"/>
      <c r="G116" s="240"/>
      <c r="H116" s="240"/>
      <c r="I116" s="240"/>
      <c r="J116" s="240"/>
      <c r="K116" s="240"/>
      <c r="L116" s="240"/>
      <c r="M116" s="240"/>
      <c r="N116" s="240"/>
      <c r="O116" s="240"/>
      <c r="P116" s="240"/>
      <c r="Q116" s="240"/>
      <c r="R116" s="240"/>
      <c r="S116" s="240"/>
      <c r="T116" s="240"/>
      <c r="U116" s="240"/>
      <c r="V116" s="240"/>
      <c r="W116" s="240"/>
      <c r="X116" s="240"/>
      <c r="Y116" s="240"/>
      <c r="Z116" s="240"/>
      <c r="AA116" s="234"/>
      <c r="AB116" s="234"/>
      <c r="AC116" s="234">
        <f>RATE((COUNT($T$1:$AC$1)),,-$S117,$AC117)</f>
        <v>0.11612317403390418</v>
      </c>
      <c r="AF116" s="234"/>
      <c r="AG116" s="234"/>
      <c r="AH116" s="234"/>
      <c r="AI116" s="234"/>
    </row>
    <row r="117" spans="2:67" x14ac:dyDescent="0.25">
      <c r="B117" s="291" t="s">
        <v>137</v>
      </c>
      <c r="D117" s="243"/>
      <c r="E117" s="243"/>
      <c r="F117" s="243">
        <f>F124+F125</f>
        <v>1</v>
      </c>
      <c r="G117" s="243"/>
      <c r="H117" s="243">
        <f t="shared" ref="H117:AC117" si="132">H124+H125</f>
        <v>2</v>
      </c>
      <c r="I117" s="243">
        <f t="shared" si="132"/>
        <v>1</v>
      </c>
      <c r="J117" s="243"/>
      <c r="K117" s="243">
        <f t="shared" si="132"/>
        <v>1</v>
      </c>
      <c r="L117" s="243"/>
      <c r="M117" s="243">
        <f t="shared" si="132"/>
        <v>2</v>
      </c>
      <c r="N117" s="243">
        <f t="shared" si="132"/>
        <v>1</v>
      </c>
      <c r="O117" s="243"/>
      <c r="P117" s="243"/>
      <c r="Q117" s="243"/>
      <c r="R117" s="243"/>
      <c r="S117" s="243">
        <f t="shared" si="132"/>
        <v>4</v>
      </c>
      <c r="T117" s="243">
        <f t="shared" si="132"/>
        <v>4</v>
      </c>
      <c r="U117" s="243">
        <f t="shared" si="132"/>
        <v>4</v>
      </c>
      <c r="V117" s="243">
        <f t="shared" si="132"/>
        <v>5</v>
      </c>
      <c r="W117" s="243">
        <f t="shared" si="132"/>
        <v>6</v>
      </c>
      <c r="X117" s="243">
        <f t="shared" si="132"/>
        <v>8</v>
      </c>
      <c r="Y117" s="243">
        <f t="shared" si="132"/>
        <v>7</v>
      </c>
      <c r="Z117" s="243">
        <f t="shared" si="132"/>
        <v>11</v>
      </c>
      <c r="AA117" s="243">
        <f t="shared" si="132"/>
        <v>12</v>
      </c>
      <c r="AB117" s="243">
        <f>AB124+AB125</f>
        <v>21</v>
      </c>
      <c r="AC117" s="243">
        <f t="shared" si="132"/>
        <v>12</v>
      </c>
      <c r="AF117" s="244">
        <f>SUM(AF124:AF125)</f>
        <v>21</v>
      </c>
      <c r="AG117" s="244">
        <f t="shared" ref="AG117:BO117" si="133">ROUND((AF124+AF125)*(1+AG118),)</f>
        <v>25</v>
      </c>
      <c r="AH117" s="244">
        <f t="shared" si="133"/>
        <v>14</v>
      </c>
      <c r="AI117" s="244">
        <f t="shared" si="133"/>
        <v>18</v>
      </c>
      <c r="AJ117" s="245">
        <f t="shared" si="133"/>
        <v>10</v>
      </c>
      <c r="AK117" s="245">
        <f t="shared" si="133"/>
        <v>8</v>
      </c>
      <c r="AL117" s="245">
        <f t="shared" si="133"/>
        <v>10</v>
      </c>
      <c r="AM117" s="245">
        <f t="shared" si="133"/>
        <v>12</v>
      </c>
      <c r="AN117" s="245">
        <f t="shared" si="133"/>
        <v>14</v>
      </c>
      <c r="AO117" s="245">
        <f t="shared" si="133"/>
        <v>17</v>
      </c>
      <c r="AP117" s="245">
        <f t="shared" si="133"/>
        <v>20</v>
      </c>
      <c r="AQ117" s="245">
        <f t="shared" si="133"/>
        <v>24</v>
      </c>
      <c r="AR117" s="245">
        <f t="shared" si="133"/>
        <v>29</v>
      </c>
      <c r="AS117" s="245">
        <f t="shared" si="133"/>
        <v>35</v>
      </c>
      <c r="AT117" s="245">
        <f t="shared" si="133"/>
        <v>42</v>
      </c>
      <c r="AU117" s="245">
        <f t="shared" si="133"/>
        <v>50</v>
      </c>
      <c r="AV117" s="245">
        <f t="shared" si="133"/>
        <v>60</v>
      </c>
      <c r="AW117" s="245">
        <f t="shared" si="133"/>
        <v>72</v>
      </c>
      <c r="AX117" s="245">
        <f t="shared" si="133"/>
        <v>86</v>
      </c>
      <c r="AY117" s="245">
        <f t="shared" si="133"/>
        <v>103</v>
      </c>
      <c r="AZ117" s="245">
        <f t="shared" si="133"/>
        <v>124</v>
      </c>
      <c r="BA117" s="245">
        <f t="shared" si="133"/>
        <v>149</v>
      </c>
      <c r="BB117" s="245">
        <f t="shared" si="133"/>
        <v>179</v>
      </c>
      <c r="BC117" s="245">
        <f t="shared" si="133"/>
        <v>215</v>
      </c>
      <c r="BD117" s="245">
        <f t="shared" si="133"/>
        <v>258</v>
      </c>
      <c r="BE117" s="245">
        <f t="shared" si="133"/>
        <v>310</v>
      </c>
      <c r="BF117" s="245">
        <f t="shared" si="133"/>
        <v>372</v>
      </c>
      <c r="BG117" s="245">
        <f t="shared" si="133"/>
        <v>446</v>
      </c>
      <c r="BH117" s="245">
        <f t="shared" si="133"/>
        <v>535</v>
      </c>
      <c r="BI117" s="245">
        <f t="shared" si="133"/>
        <v>642</v>
      </c>
      <c r="BJ117" s="245">
        <f t="shared" si="133"/>
        <v>770</v>
      </c>
      <c r="BK117" s="245">
        <f t="shared" si="133"/>
        <v>924</v>
      </c>
      <c r="BL117" s="245">
        <f t="shared" si="133"/>
        <v>1109</v>
      </c>
      <c r="BM117" s="245">
        <f t="shared" si="133"/>
        <v>1331</v>
      </c>
      <c r="BN117" s="245">
        <f t="shared" si="133"/>
        <v>1597</v>
      </c>
      <c r="BO117" s="245">
        <f t="shared" si="133"/>
        <v>1881</v>
      </c>
    </row>
    <row r="118" spans="2:67" x14ac:dyDescent="0.25">
      <c r="B118" s="287" t="s">
        <v>99</v>
      </c>
      <c r="C118" s="247"/>
      <c r="D118" s="248"/>
      <c r="E118" s="249"/>
      <c r="F118" s="249"/>
      <c r="G118" s="249"/>
      <c r="H118" s="249"/>
      <c r="I118" s="249">
        <f t="shared" ref="I118:AB118" si="134">RATE(1,,-H117,I117)</f>
        <v>-0.5</v>
      </c>
      <c r="J118" s="249"/>
      <c r="K118" s="249"/>
      <c r="L118" s="249"/>
      <c r="M118" s="249"/>
      <c r="N118" s="249">
        <f t="shared" si="134"/>
        <v>-0.5</v>
      </c>
      <c r="O118" s="249"/>
      <c r="P118" s="249"/>
      <c r="Q118" s="249"/>
      <c r="R118" s="249"/>
      <c r="S118" s="249"/>
      <c r="T118" s="249">
        <f t="shared" si="134"/>
        <v>2.7755575615628914E-17</v>
      </c>
      <c r="U118" s="249">
        <f t="shared" si="134"/>
        <v>2.7755575615628914E-17</v>
      </c>
      <c r="V118" s="249">
        <f t="shared" si="134"/>
        <v>0.24999999999999992</v>
      </c>
      <c r="W118" s="249">
        <f t="shared" si="134"/>
        <v>0.20000000000000009</v>
      </c>
      <c r="X118" s="249">
        <f t="shared" si="134"/>
        <v>0.33333333333333343</v>
      </c>
      <c r="Y118" s="249">
        <f t="shared" si="134"/>
        <v>-0.12499999999999997</v>
      </c>
      <c r="Z118" s="249">
        <f t="shared" si="134"/>
        <v>0.57142857142857129</v>
      </c>
      <c r="AA118" s="249">
        <f t="shared" si="134"/>
        <v>9.0909090909090953E-2</v>
      </c>
      <c r="AB118" s="249">
        <f t="shared" si="134"/>
        <v>0.74999999999999989</v>
      </c>
      <c r="AC118" s="249">
        <f>RATE(1,,-AA117,AC117)</f>
        <v>6.4763009769797117E-17</v>
      </c>
      <c r="AD118" s="250">
        <f>ANS_Metrics_Assumptions!E85</f>
        <v>0.2</v>
      </c>
      <c r="AF118" s="251">
        <f>AD118</f>
        <v>0.2</v>
      </c>
      <c r="AG118" s="251">
        <f>AF118</f>
        <v>0.2</v>
      </c>
      <c r="AH118" s="251">
        <f t="shared" ref="AH118:AW122" si="135">AG118</f>
        <v>0.2</v>
      </c>
      <c r="AI118" s="251">
        <f t="shared" si="135"/>
        <v>0.2</v>
      </c>
      <c r="AJ118" s="252">
        <f t="shared" si="135"/>
        <v>0.2</v>
      </c>
      <c r="AK118" s="252">
        <f t="shared" si="135"/>
        <v>0.2</v>
      </c>
      <c r="AL118" s="252">
        <f>AD118</f>
        <v>0.2</v>
      </c>
      <c r="AM118" s="252">
        <f t="shared" si="135"/>
        <v>0.2</v>
      </c>
      <c r="AN118" s="252">
        <f t="shared" si="135"/>
        <v>0.2</v>
      </c>
      <c r="AO118" s="252">
        <f t="shared" si="135"/>
        <v>0.2</v>
      </c>
      <c r="AP118" s="252">
        <f t="shared" si="135"/>
        <v>0.2</v>
      </c>
      <c r="AQ118" s="252">
        <f t="shared" si="135"/>
        <v>0.2</v>
      </c>
      <c r="AR118" s="252">
        <f t="shared" si="135"/>
        <v>0.2</v>
      </c>
      <c r="AS118" s="252">
        <f t="shared" si="135"/>
        <v>0.2</v>
      </c>
      <c r="AT118" s="252">
        <f t="shared" si="135"/>
        <v>0.2</v>
      </c>
      <c r="AU118" s="252">
        <f t="shared" si="135"/>
        <v>0.2</v>
      </c>
      <c r="AV118" s="252">
        <f t="shared" si="135"/>
        <v>0.2</v>
      </c>
      <c r="AW118" s="252">
        <f t="shared" si="135"/>
        <v>0.2</v>
      </c>
      <c r="AX118" s="252">
        <f t="shared" ref="AX118:BM122" si="136">AW118</f>
        <v>0.2</v>
      </c>
      <c r="AY118" s="252">
        <f t="shared" si="136"/>
        <v>0.2</v>
      </c>
      <c r="AZ118" s="252">
        <f t="shared" si="136"/>
        <v>0.2</v>
      </c>
      <c r="BA118" s="252">
        <f t="shared" si="136"/>
        <v>0.2</v>
      </c>
      <c r="BB118" s="252">
        <f t="shared" si="136"/>
        <v>0.2</v>
      </c>
      <c r="BC118" s="252">
        <f t="shared" si="136"/>
        <v>0.2</v>
      </c>
      <c r="BD118" s="252">
        <f t="shared" si="136"/>
        <v>0.2</v>
      </c>
      <c r="BE118" s="252">
        <f t="shared" si="136"/>
        <v>0.2</v>
      </c>
      <c r="BF118" s="252">
        <f t="shared" si="136"/>
        <v>0.2</v>
      </c>
      <c r="BG118" s="252">
        <f t="shared" si="136"/>
        <v>0.2</v>
      </c>
      <c r="BH118" s="252">
        <f t="shared" si="136"/>
        <v>0.2</v>
      </c>
      <c r="BI118" s="252">
        <f t="shared" si="136"/>
        <v>0.2</v>
      </c>
      <c r="BJ118" s="252">
        <f t="shared" si="136"/>
        <v>0.2</v>
      </c>
      <c r="BK118" s="252">
        <f t="shared" si="136"/>
        <v>0.2</v>
      </c>
      <c r="BL118" s="252">
        <f t="shared" si="136"/>
        <v>0.2</v>
      </c>
      <c r="BM118" s="252">
        <f t="shared" si="136"/>
        <v>0.2</v>
      </c>
      <c r="BN118" s="252">
        <f t="shared" ref="BN118:BO122" si="137">BM118</f>
        <v>0.2</v>
      </c>
      <c r="BO118" s="252">
        <f t="shared" si="137"/>
        <v>0.2</v>
      </c>
    </row>
    <row r="119" spans="2:67" x14ac:dyDescent="0.25">
      <c r="B119" s="287" t="s">
        <v>101</v>
      </c>
      <c r="C119" s="247"/>
      <c r="D119" s="253"/>
      <c r="E119" s="253"/>
      <c r="F119" s="253">
        <f>F125/F117</f>
        <v>0</v>
      </c>
      <c r="G119" s="253"/>
      <c r="H119" s="253">
        <f>H125/H117</f>
        <v>0</v>
      </c>
      <c r="I119" s="253">
        <f t="shared" ref="I119:AC119" si="138">I125/I117</f>
        <v>0</v>
      </c>
      <c r="J119" s="253"/>
      <c r="K119" s="253">
        <f t="shared" si="138"/>
        <v>0</v>
      </c>
      <c r="L119" s="253"/>
      <c r="M119" s="253">
        <f t="shared" si="138"/>
        <v>0</v>
      </c>
      <c r="N119" s="253">
        <f t="shared" si="138"/>
        <v>0</v>
      </c>
      <c r="O119" s="253"/>
      <c r="P119" s="253"/>
      <c r="Q119" s="253"/>
      <c r="R119" s="253"/>
      <c r="S119" s="253">
        <f t="shared" si="138"/>
        <v>0</v>
      </c>
      <c r="T119" s="253">
        <f t="shared" si="138"/>
        <v>0</v>
      </c>
      <c r="U119" s="253">
        <f t="shared" si="138"/>
        <v>0</v>
      </c>
      <c r="V119" s="253">
        <f t="shared" si="138"/>
        <v>0.2</v>
      </c>
      <c r="W119" s="253">
        <f>W125/W117</f>
        <v>0.16666666666666666</v>
      </c>
      <c r="X119" s="253">
        <f t="shared" si="138"/>
        <v>0.125</v>
      </c>
      <c r="Y119" s="253">
        <f t="shared" si="138"/>
        <v>0</v>
      </c>
      <c r="Z119" s="253">
        <f t="shared" si="138"/>
        <v>9.0909090909090912E-2</v>
      </c>
      <c r="AA119" s="253">
        <f t="shared" si="138"/>
        <v>0.25</v>
      </c>
      <c r="AB119" s="253">
        <f>AB125/AB117</f>
        <v>9.5238095238095233E-2</v>
      </c>
      <c r="AC119" s="253">
        <f t="shared" si="138"/>
        <v>0.33333333333333331</v>
      </c>
      <c r="AD119" s="250">
        <v>0.1</v>
      </c>
      <c r="AF119" s="289">
        <v>0.15</v>
      </c>
      <c r="AG119" s="289">
        <f>AF119</f>
        <v>0.15</v>
      </c>
      <c r="AH119" s="289">
        <f t="shared" si="135"/>
        <v>0.15</v>
      </c>
      <c r="AI119" s="289">
        <f t="shared" si="135"/>
        <v>0.15</v>
      </c>
      <c r="AJ119" s="267">
        <v>0.13</v>
      </c>
      <c r="AK119" s="267">
        <v>0.115</v>
      </c>
      <c r="AL119" s="252">
        <f>AD119</f>
        <v>0.1</v>
      </c>
      <c r="AM119" s="252">
        <f t="shared" si="135"/>
        <v>0.1</v>
      </c>
      <c r="AN119" s="252">
        <f t="shared" si="135"/>
        <v>0.1</v>
      </c>
      <c r="AO119" s="252">
        <f t="shared" si="135"/>
        <v>0.1</v>
      </c>
      <c r="AP119" s="252">
        <f t="shared" si="135"/>
        <v>0.1</v>
      </c>
      <c r="AQ119" s="252">
        <f t="shared" si="135"/>
        <v>0.1</v>
      </c>
      <c r="AR119" s="252">
        <f t="shared" si="135"/>
        <v>0.1</v>
      </c>
      <c r="AS119" s="252">
        <f t="shared" si="135"/>
        <v>0.1</v>
      </c>
      <c r="AT119" s="252">
        <f t="shared" si="135"/>
        <v>0.1</v>
      </c>
      <c r="AU119" s="252">
        <f t="shared" si="135"/>
        <v>0.1</v>
      </c>
      <c r="AV119" s="252">
        <f t="shared" si="135"/>
        <v>0.1</v>
      </c>
      <c r="AW119" s="252">
        <f t="shared" si="135"/>
        <v>0.1</v>
      </c>
      <c r="AX119" s="252">
        <f t="shared" si="136"/>
        <v>0.1</v>
      </c>
      <c r="AY119" s="252">
        <f t="shared" si="136"/>
        <v>0.1</v>
      </c>
      <c r="AZ119" s="252">
        <f t="shared" si="136"/>
        <v>0.1</v>
      </c>
      <c r="BA119" s="252">
        <f t="shared" si="136"/>
        <v>0.1</v>
      </c>
      <c r="BB119" s="252">
        <f t="shared" si="136"/>
        <v>0.1</v>
      </c>
      <c r="BC119" s="252">
        <f t="shared" si="136"/>
        <v>0.1</v>
      </c>
      <c r="BD119" s="252">
        <f t="shared" si="136"/>
        <v>0.1</v>
      </c>
      <c r="BE119" s="252">
        <f t="shared" si="136"/>
        <v>0.1</v>
      </c>
      <c r="BF119" s="252">
        <f t="shared" si="136"/>
        <v>0.1</v>
      </c>
      <c r="BG119" s="252">
        <f t="shared" si="136"/>
        <v>0.1</v>
      </c>
      <c r="BH119" s="252">
        <f t="shared" si="136"/>
        <v>0.1</v>
      </c>
      <c r="BI119" s="252">
        <f t="shared" si="136"/>
        <v>0.1</v>
      </c>
      <c r="BJ119" s="252">
        <f t="shared" si="136"/>
        <v>0.1</v>
      </c>
      <c r="BK119" s="252">
        <f t="shared" si="136"/>
        <v>0.1</v>
      </c>
      <c r="BL119" s="252">
        <f t="shared" si="136"/>
        <v>0.1</v>
      </c>
      <c r="BM119" s="252">
        <f t="shared" si="136"/>
        <v>0.1</v>
      </c>
      <c r="BN119" s="252">
        <f t="shared" si="137"/>
        <v>0.1</v>
      </c>
      <c r="BO119" s="252">
        <f t="shared" si="137"/>
        <v>0.1</v>
      </c>
    </row>
    <row r="120" spans="2:67" x14ac:dyDescent="0.25">
      <c r="B120" s="287" t="s">
        <v>133</v>
      </c>
      <c r="C120" s="247"/>
      <c r="D120" s="255"/>
      <c r="E120" s="255"/>
      <c r="F120" s="255">
        <f t="shared" ref="F120:AC120" si="139">F126/F124</f>
        <v>1</v>
      </c>
      <c r="G120" s="255"/>
      <c r="H120" s="255">
        <f t="shared" si="139"/>
        <v>1</v>
      </c>
      <c r="I120" s="255">
        <f t="shared" si="139"/>
        <v>1</v>
      </c>
      <c r="J120" s="255"/>
      <c r="K120" s="255">
        <f t="shared" si="139"/>
        <v>1</v>
      </c>
      <c r="L120" s="255"/>
      <c r="M120" s="255">
        <f t="shared" si="139"/>
        <v>1</v>
      </c>
      <c r="N120" s="255">
        <f t="shared" si="139"/>
        <v>1</v>
      </c>
      <c r="O120" s="255"/>
      <c r="P120" s="255"/>
      <c r="Q120" s="255"/>
      <c r="R120" s="255"/>
      <c r="S120" s="255">
        <f t="shared" si="139"/>
        <v>1</v>
      </c>
      <c r="T120" s="255">
        <f t="shared" si="139"/>
        <v>1</v>
      </c>
      <c r="U120" s="255">
        <f t="shared" si="139"/>
        <v>1</v>
      </c>
      <c r="V120" s="255">
        <f t="shared" si="139"/>
        <v>1</v>
      </c>
      <c r="W120" s="255">
        <f t="shared" si="139"/>
        <v>1</v>
      </c>
      <c r="X120" s="255">
        <f t="shared" si="139"/>
        <v>1.2857142857142858</v>
      </c>
      <c r="Y120" s="255">
        <f t="shared" si="139"/>
        <v>1.7142857142857142</v>
      </c>
      <c r="Z120" s="255">
        <f t="shared" si="139"/>
        <v>2</v>
      </c>
      <c r="AA120" s="255">
        <f t="shared" si="139"/>
        <v>1.4444444444444444</v>
      </c>
      <c r="AB120" s="255">
        <f>AB126/AB124</f>
        <v>1.4736842105263157</v>
      </c>
      <c r="AC120" s="255">
        <f t="shared" si="139"/>
        <v>2.125</v>
      </c>
      <c r="AD120" s="256">
        <v>4</v>
      </c>
      <c r="AF120" s="268">
        <v>1.6176470588235294</v>
      </c>
      <c r="AG120" s="268">
        <f>AF120</f>
        <v>1.6176470588235294</v>
      </c>
      <c r="AH120" s="268">
        <f t="shared" si="135"/>
        <v>1.6176470588235294</v>
      </c>
      <c r="AI120" s="268">
        <f t="shared" si="135"/>
        <v>1.6176470588235294</v>
      </c>
      <c r="AJ120" s="268">
        <v>2</v>
      </c>
      <c r="AK120" s="268">
        <v>3</v>
      </c>
      <c r="AL120" s="258">
        <f>AD120</f>
        <v>4</v>
      </c>
      <c r="AM120" s="258">
        <f t="shared" si="135"/>
        <v>4</v>
      </c>
      <c r="AN120" s="258">
        <f t="shared" si="135"/>
        <v>4</v>
      </c>
      <c r="AO120" s="258">
        <f t="shared" si="135"/>
        <v>4</v>
      </c>
      <c r="AP120" s="258">
        <f t="shared" si="135"/>
        <v>4</v>
      </c>
      <c r="AQ120" s="258">
        <f t="shared" si="135"/>
        <v>4</v>
      </c>
      <c r="AR120" s="258">
        <f t="shared" si="135"/>
        <v>4</v>
      </c>
      <c r="AS120" s="258">
        <f t="shared" si="135"/>
        <v>4</v>
      </c>
      <c r="AT120" s="258">
        <f t="shared" si="135"/>
        <v>4</v>
      </c>
      <c r="AU120" s="258">
        <f t="shared" si="135"/>
        <v>4</v>
      </c>
      <c r="AV120" s="258">
        <f t="shared" si="135"/>
        <v>4</v>
      </c>
      <c r="AW120" s="258">
        <f t="shared" si="135"/>
        <v>4</v>
      </c>
      <c r="AX120" s="258">
        <f t="shared" si="136"/>
        <v>4</v>
      </c>
      <c r="AY120" s="258">
        <f t="shared" si="136"/>
        <v>4</v>
      </c>
      <c r="AZ120" s="258">
        <f t="shared" si="136"/>
        <v>4</v>
      </c>
      <c r="BA120" s="258">
        <f t="shared" si="136"/>
        <v>4</v>
      </c>
      <c r="BB120" s="258">
        <f t="shared" si="136"/>
        <v>4</v>
      </c>
      <c r="BC120" s="258">
        <f t="shared" si="136"/>
        <v>4</v>
      </c>
      <c r="BD120" s="258">
        <f t="shared" si="136"/>
        <v>4</v>
      </c>
      <c r="BE120" s="258">
        <f t="shared" si="136"/>
        <v>4</v>
      </c>
      <c r="BF120" s="258">
        <f t="shared" si="136"/>
        <v>4</v>
      </c>
      <c r="BG120" s="258">
        <f t="shared" si="136"/>
        <v>4</v>
      </c>
      <c r="BH120" s="258">
        <f t="shared" si="136"/>
        <v>4</v>
      </c>
      <c r="BI120" s="258">
        <f t="shared" si="136"/>
        <v>4</v>
      </c>
      <c r="BJ120" s="258">
        <f t="shared" si="136"/>
        <v>4</v>
      </c>
      <c r="BK120" s="258">
        <f t="shared" si="136"/>
        <v>4</v>
      </c>
      <c r="BL120" s="258">
        <f t="shared" si="136"/>
        <v>4</v>
      </c>
      <c r="BM120" s="258">
        <f t="shared" si="136"/>
        <v>4</v>
      </c>
      <c r="BN120" s="258">
        <f t="shared" si="137"/>
        <v>4</v>
      </c>
      <c r="BO120" s="258">
        <f t="shared" si="137"/>
        <v>4</v>
      </c>
    </row>
    <row r="121" spans="2:67" x14ac:dyDescent="0.25">
      <c r="B121" s="287" t="s">
        <v>103</v>
      </c>
      <c r="C121" s="247"/>
      <c r="D121" s="259"/>
      <c r="E121" s="259"/>
      <c r="F121" s="259">
        <f t="shared" ref="F121:AA121" si="140">F129/F126</f>
        <v>217</v>
      </c>
      <c r="G121" s="259"/>
      <c r="H121" s="259">
        <f t="shared" si="140"/>
        <v>40</v>
      </c>
      <c r="I121" s="259">
        <f t="shared" si="140"/>
        <v>40</v>
      </c>
      <c r="J121" s="259"/>
      <c r="K121" s="259">
        <f t="shared" si="140"/>
        <v>25</v>
      </c>
      <c r="L121" s="259"/>
      <c r="M121" s="259">
        <f t="shared" si="140"/>
        <v>27.5</v>
      </c>
      <c r="N121" s="259">
        <f t="shared" si="140"/>
        <v>270.36</v>
      </c>
      <c r="O121" s="259"/>
      <c r="P121" s="259"/>
      <c r="Q121" s="259"/>
      <c r="R121" s="259"/>
      <c r="S121" s="259">
        <f t="shared" si="140"/>
        <v>531.25</v>
      </c>
      <c r="T121" s="259">
        <f t="shared" si="140"/>
        <v>1000</v>
      </c>
      <c r="U121" s="259">
        <f t="shared" si="140"/>
        <v>1000</v>
      </c>
      <c r="V121" s="259">
        <f t="shared" si="140"/>
        <v>1000</v>
      </c>
      <c r="W121" s="259">
        <f t="shared" si="140"/>
        <v>420</v>
      </c>
      <c r="X121" s="259">
        <f t="shared" si="140"/>
        <v>680.59333333333336</v>
      </c>
      <c r="Y121" s="259">
        <f t="shared" si="140"/>
        <v>444.25416666666666</v>
      </c>
      <c r="Z121" s="259">
        <f t="shared" si="140"/>
        <v>243.35500000000002</v>
      </c>
      <c r="AA121" s="259">
        <f t="shared" si="140"/>
        <v>341.84615384615387</v>
      </c>
      <c r="AB121" s="259">
        <f>AB129/AB126</f>
        <v>394.46428571428572</v>
      </c>
      <c r="AC121" s="259">
        <f>AC129/AC126</f>
        <v>217.64705882352942</v>
      </c>
      <c r="AD121" s="275">
        <f>SUM(V129:AC129)/SUM(V126:AC126)</f>
        <v>385.30083333333329</v>
      </c>
      <c r="AF121" s="261">
        <f>AD121</f>
        <v>385.30083333333329</v>
      </c>
      <c r="AG121" s="261">
        <f>AF121</f>
        <v>385.30083333333329</v>
      </c>
      <c r="AH121" s="261">
        <f t="shared" si="135"/>
        <v>385.30083333333329</v>
      </c>
      <c r="AI121" s="261">
        <f t="shared" si="135"/>
        <v>385.30083333333329</v>
      </c>
      <c r="AJ121" s="262">
        <f t="shared" si="135"/>
        <v>385.30083333333329</v>
      </c>
      <c r="AK121" s="262">
        <f t="shared" si="135"/>
        <v>385.30083333333329</v>
      </c>
      <c r="AL121" s="262">
        <f>AD121</f>
        <v>385.30083333333329</v>
      </c>
      <c r="AM121" s="262">
        <f t="shared" si="135"/>
        <v>385.30083333333329</v>
      </c>
      <c r="AN121" s="262">
        <f t="shared" si="135"/>
        <v>385.30083333333329</v>
      </c>
      <c r="AO121" s="262">
        <f t="shared" si="135"/>
        <v>385.30083333333329</v>
      </c>
      <c r="AP121" s="262">
        <f t="shared" si="135"/>
        <v>385.30083333333329</v>
      </c>
      <c r="AQ121" s="262">
        <f t="shared" si="135"/>
        <v>385.30083333333329</v>
      </c>
      <c r="AR121" s="262">
        <f t="shared" si="135"/>
        <v>385.30083333333329</v>
      </c>
      <c r="AS121" s="262">
        <f t="shared" si="135"/>
        <v>385.30083333333329</v>
      </c>
      <c r="AT121" s="262">
        <f t="shared" si="135"/>
        <v>385.30083333333329</v>
      </c>
      <c r="AU121" s="262">
        <f t="shared" si="135"/>
        <v>385.30083333333329</v>
      </c>
      <c r="AV121" s="262">
        <f t="shared" si="135"/>
        <v>385.30083333333329</v>
      </c>
      <c r="AW121" s="262">
        <f t="shared" si="135"/>
        <v>385.30083333333329</v>
      </c>
      <c r="AX121" s="262">
        <f t="shared" si="136"/>
        <v>385.30083333333329</v>
      </c>
      <c r="AY121" s="262">
        <f t="shared" si="136"/>
        <v>385.30083333333329</v>
      </c>
      <c r="AZ121" s="262">
        <f t="shared" si="136"/>
        <v>385.30083333333329</v>
      </c>
      <c r="BA121" s="262">
        <f t="shared" si="136"/>
        <v>385.30083333333329</v>
      </c>
      <c r="BB121" s="262">
        <f t="shared" si="136"/>
        <v>385.30083333333329</v>
      </c>
      <c r="BC121" s="262">
        <f t="shared" si="136"/>
        <v>385.30083333333329</v>
      </c>
      <c r="BD121" s="262">
        <f t="shared" si="136"/>
        <v>385.30083333333329</v>
      </c>
      <c r="BE121" s="262">
        <f t="shared" si="136"/>
        <v>385.30083333333329</v>
      </c>
      <c r="BF121" s="262">
        <f t="shared" si="136"/>
        <v>385.30083333333329</v>
      </c>
      <c r="BG121" s="262">
        <f t="shared" si="136"/>
        <v>385.30083333333329</v>
      </c>
      <c r="BH121" s="262">
        <f t="shared" si="136"/>
        <v>385.30083333333329</v>
      </c>
      <c r="BI121" s="262">
        <f t="shared" si="136"/>
        <v>385.30083333333329</v>
      </c>
      <c r="BJ121" s="262">
        <f t="shared" si="136"/>
        <v>385.30083333333329</v>
      </c>
      <c r="BK121" s="262">
        <f t="shared" si="136"/>
        <v>385.30083333333329</v>
      </c>
      <c r="BL121" s="262">
        <f t="shared" si="136"/>
        <v>385.30083333333329</v>
      </c>
      <c r="BM121" s="262">
        <f t="shared" si="136"/>
        <v>385.30083333333329</v>
      </c>
      <c r="BN121" s="262">
        <f t="shared" si="137"/>
        <v>385.30083333333329</v>
      </c>
      <c r="BO121" s="262">
        <f t="shared" si="137"/>
        <v>385.30083333333329</v>
      </c>
    </row>
    <row r="122" spans="2:67" x14ac:dyDescent="0.25">
      <c r="B122" s="287" t="s">
        <v>134</v>
      </c>
      <c r="C122" s="247"/>
      <c r="D122" s="253"/>
      <c r="E122" s="253"/>
      <c r="F122" s="253">
        <f t="shared" ref="F122:AA122" si="141">F130/F129</f>
        <v>0</v>
      </c>
      <c r="G122" s="253"/>
      <c r="H122" s="253">
        <f t="shared" si="141"/>
        <v>1</v>
      </c>
      <c r="I122" s="253">
        <f t="shared" si="141"/>
        <v>0</v>
      </c>
      <c r="J122" s="253"/>
      <c r="K122" s="253">
        <f t="shared" si="141"/>
        <v>0.8</v>
      </c>
      <c r="L122" s="253"/>
      <c r="M122" s="253">
        <f t="shared" si="141"/>
        <v>0.36363636363636365</v>
      </c>
      <c r="N122" s="253">
        <f t="shared" si="141"/>
        <v>0.29590176061547563</v>
      </c>
      <c r="O122" s="253"/>
      <c r="P122" s="253"/>
      <c r="Q122" s="253"/>
      <c r="R122" s="253"/>
      <c r="S122" s="253">
        <f t="shared" si="141"/>
        <v>2.3529411764705882E-2</v>
      </c>
      <c r="T122" s="253">
        <f t="shared" si="141"/>
        <v>0</v>
      </c>
      <c r="U122" s="253">
        <f t="shared" si="141"/>
        <v>0</v>
      </c>
      <c r="V122" s="253">
        <f t="shared" si="141"/>
        <v>0</v>
      </c>
      <c r="W122" s="253">
        <f t="shared" si="141"/>
        <v>1.9047619047619049E-2</v>
      </c>
      <c r="X122" s="253">
        <f t="shared" si="141"/>
        <v>1.9590749248204996E-2</v>
      </c>
      <c r="Y122" s="253">
        <f t="shared" si="141"/>
        <v>6.0025698502171237E-2</v>
      </c>
      <c r="Z122" s="253">
        <f t="shared" si="141"/>
        <v>0.15820509132748453</v>
      </c>
      <c r="AA122" s="253">
        <f t="shared" si="141"/>
        <v>9.4509450945094511E-2</v>
      </c>
      <c r="AB122" s="253">
        <f>AB130/AB129</f>
        <v>8.1484834766862829E-2</v>
      </c>
      <c r="AC122" s="253">
        <f>AC130/AC129</f>
        <v>0.1891891891891892</v>
      </c>
      <c r="AD122" s="288">
        <f>SUM(Y130:AC130)/SUM(Y129:AC129)</f>
        <v>0.10582856792849936</v>
      </c>
      <c r="AF122" s="254">
        <f>AD122</f>
        <v>0.10582856792849936</v>
      </c>
      <c r="AG122" s="254">
        <f>AF122</f>
        <v>0.10582856792849936</v>
      </c>
      <c r="AH122" s="254">
        <f t="shared" si="135"/>
        <v>0.10582856792849936</v>
      </c>
      <c r="AI122" s="254">
        <f t="shared" si="135"/>
        <v>0.10582856792849936</v>
      </c>
      <c r="AJ122" s="254">
        <f t="shared" si="135"/>
        <v>0.10582856792849936</v>
      </c>
      <c r="AK122" s="254">
        <f t="shared" si="135"/>
        <v>0.10582856792849936</v>
      </c>
      <c r="AL122" s="254">
        <f>AD122</f>
        <v>0.10582856792849936</v>
      </c>
      <c r="AM122" s="254">
        <f t="shared" si="135"/>
        <v>0.10582856792849936</v>
      </c>
      <c r="AN122" s="254">
        <f t="shared" si="135"/>
        <v>0.10582856792849936</v>
      </c>
      <c r="AO122" s="254">
        <f t="shared" si="135"/>
        <v>0.10582856792849936</v>
      </c>
      <c r="AP122" s="254">
        <f t="shared" si="135"/>
        <v>0.10582856792849936</v>
      </c>
      <c r="AQ122" s="254">
        <f t="shared" si="135"/>
        <v>0.10582856792849936</v>
      </c>
      <c r="AR122" s="254">
        <f t="shared" si="135"/>
        <v>0.10582856792849936</v>
      </c>
      <c r="AS122" s="254">
        <f t="shared" si="135"/>
        <v>0.10582856792849936</v>
      </c>
      <c r="AT122" s="254">
        <f t="shared" si="135"/>
        <v>0.10582856792849936</v>
      </c>
      <c r="AU122" s="254">
        <f t="shared" si="135"/>
        <v>0.10582856792849936</v>
      </c>
      <c r="AV122" s="254">
        <f t="shared" si="135"/>
        <v>0.10582856792849936</v>
      </c>
      <c r="AW122" s="254">
        <f t="shared" si="135"/>
        <v>0.10582856792849936</v>
      </c>
      <c r="AX122" s="254">
        <f t="shared" si="136"/>
        <v>0.10582856792849936</v>
      </c>
      <c r="AY122" s="254">
        <f t="shared" si="136"/>
        <v>0.10582856792849936</v>
      </c>
      <c r="AZ122" s="254">
        <f t="shared" si="136"/>
        <v>0.10582856792849936</v>
      </c>
      <c r="BA122" s="254">
        <f t="shared" si="136"/>
        <v>0.10582856792849936</v>
      </c>
      <c r="BB122" s="254">
        <f t="shared" si="136"/>
        <v>0.10582856792849936</v>
      </c>
      <c r="BC122" s="254">
        <f t="shared" si="136"/>
        <v>0.10582856792849936</v>
      </c>
      <c r="BD122" s="254">
        <f t="shared" si="136"/>
        <v>0.10582856792849936</v>
      </c>
      <c r="BE122" s="254">
        <f t="shared" si="136"/>
        <v>0.10582856792849936</v>
      </c>
      <c r="BF122" s="254">
        <f t="shared" si="136"/>
        <v>0.10582856792849936</v>
      </c>
      <c r="BG122" s="254">
        <f t="shared" si="136"/>
        <v>0.10582856792849936</v>
      </c>
      <c r="BH122" s="254">
        <f t="shared" si="136"/>
        <v>0.10582856792849936</v>
      </c>
      <c r="BI122" s="254">
        <f t="shared" si="136"/>
        <v>0.10582856792849936</v>
      </c>
      <c r="BJ122" s="254">
        <f t="shared" si="136"/>
        <v>0.10582856792849936</v>
      </c>
      <c r="BK122" s="254">
        <f t="shared" si="136"/>
        <v>0.10582856792849936</v>
      </c>
      <c r="BL122" s="254">
        <f t="shared" si="136"/>
        <v>0.10582856792849936</v>
      </c>
      <c r="BM122" s="254">
        <f t="shared" si="136"/>
        <v>0.10582856792849936</v>
      </c>
      <c r="BN122" s="254">
        <f t="shared" si="137"/>
        <v>0.10582856792849936</v>
      </c>
      <c r="BO122" s="254">
        <f t="shared" si="137"/>
        <v>0.10582856792849936</v>
      </c>
    </row>
    <row r="124" spans="2:67" x14ac:dyDescent="0.25">
      <c r="B124" s="292" t="s">
        <v>310</v>
      </c>
      <c r="D124" s="7">
        <f>IF(VLOOKUP($B$52&amp;$B124,[20]Ibadan!$E:$AE,COLUMN(D$1)-2,FALSE)=" ",0,VLOOKUP($B$52&amp;$B124,[20]Ibadan!$E:$AE,COLUMN(D$1)-2,FALSE))</f>
        <v>0</v>
      </c>
      <c r="E124" s="7">
        <f>IF(VLOOKUP($B$52&amp;$B124,[20]Ibadan!$E:$AE,COLUMN(E$1)-2,FALSE)=" ",0,VLOOKUP($B$52&amp;$B124,[20]Ibadan!$E:$AE,COLUMN(E$1)-2,FALSE))</f>
        <v>0</v>
      </c>
      <c r="F124" s="7">
        <f>IF(VLOOKUP($B$52&amp;$B124,[20]Ibadan!$E:$AE,COLUMN(F$1)-2,FALSE)=" ",0,VLOOKUP($B$52&amp;$B124,[20]Ibadan!$E:$AE,COLUMN(F$1)-2,FALSE))</f>
        <v>1</v>
      </c>
      <c r="G124" s="7">
        <f>IF(VLOOKUP($B$52&amp;$B124,[20]Ibadan!$E:$AE,COLUMN(G$1)-2,FALSE)=" ",0,VLOOKUP($B$52&amp;$B124,[20]Ibadan!$E:$AE,COLUMN(G$1)-2,FALSE))</f>
        <v>0</v>
      </c>
      <c r="H124" s="7">
        <f>IF(VLOOKUP($B$52&amp;$B124,[20]Ibadan!$E:$AE,COLUMN(H$1)-2,FALSE)=" ",0,VLOOKUP($B$52&amp;$B124,[20]Ibadan!$E:$AE,COLUMN(H$1)-2,FALSE))</f>
        <v>2</v>
      </c>
      <c r="I124" s="7">
        <f>IF(VLOOKUP($B$52&amp;$B124,[20]Ibadan!$E:$AE,COLUMN(I$1)-2,FALSE)=" ",0,VLOOKUP($B$52&amp;$B124,[20]Ibadan!$E:$AE,COLUMN(I$1)-2,FALSE))</f>
        <v>1</v>
      </c>
      <c r="J124" s="7">
        <f>IF(VLOOKUP($B$52&amp;$B124,[20]Ibadan!$E:$AE,COLUMN(J$1)-2,FALSE)=" ",0,VLOOKUP($B$52&amp;$B124,[20]Ibadan!$E:$AE,COLUMN(J$1)-2,FALSE))</f>
        <v>0</v>
      </c>
      <c r="K124" s="7">
        <f>IF(VLOOKUP($B$52&amp;$B124,[20]Ibadan!$E:$AE,COLUMN(K$1)-2,FALSE)=" ",0,VLOOKUP($B$52&amp;$B124,[20]Ibadan!$E:$AE,COLUMN(K$1)-2,FALSE))</f>
        <v>1</v>
      </c>
      <c r="L124" s="7">
        <f>IF(VLOOKUP($B$52&amp;$B124,[20]Ibadan!$E:$AE,COLUMN(L$1)-2,FALSE)=" ",0,VLOOKUP($B$52&amp;$B124,[20]Ibadan!$E:$AE,COLUMN(L$1)-2,FALSE))</f>
        <v>0</v>
      </c>
      <c r="M124" s="7">
        <f>IF(VLOOKUP($B$52&amp;$B124,[20]Ibadan!$E:$AE,COLUMN(M$1)-2,FALSE)=" ",0,VLOOKUP($B$52&amp;$B124,[20]Ibadan!$E:$AE,COLUMN(M$1)-2,FALSE))</f>
        <v>2</v>
      </c>
      <c r="N124" s="7">
        <f>IF(VLOOKUP($B$52&amp;$B124,[20]Ibadan!$E:$AE,COLUMN(N$1)-2,FALSE)=" ",0,VLOOKUP($B$52&amp;$B124,[20]Ibadan!$E:$AE,COLUMN(N$1)-2,FALSE))</f>
        <v>1</v>
      </c>
      <c r="O124" s="7">
        <f>IF(VLOOKUP($B$52&amp;$B124,[20]Ibadan!$E:$AE,COLUMN(O$1)-2,FALSE)=" ",0,VLOOKUP($B$52&amp;$B124,[20]Ibadan!$E:$AE,COLUMN(O$1)-2,FALSE))</f>
        <v>0</v>
      </c>
      <c r="P124" s="7">
        <f>IF(VLOOKUP($B$52&amp;$B124,[20]Ibadan!$E:$AE,COLUMN(P$1)-2,FALSE)=" ",0,VLOOKUP($B$52&amp;$B124,[20]Ibadan!$E:$AE,COLUMN(P$1)-2,FALSE))</f>
        <v>0</v>
      </c>
      <c r="Q124" s="7">
        <f>IF(VLOOKUP($B$52&amp;$B124,[20]Ibadan!$E:$AE,COLUMN(Q$1)-2,FALSE)=" ",0,VLOOKUP($B$52&amp;$B124,[20]Ibadan!$E:$AE,COLUMN(Q$1)-2,FALSE))</f>
        <v>0</v>
      </c>
      <c r="R124" s="7">
        <f>IF(VLOOKUP($B$52&amp;$B124,[20]Ibadan!$E:$AE,COLUMN(R$1)-2,FALSE)=" ",0,VLOOKUP($B$52&amp;$B124,[20]Ibadan!$E:$AE,COLUMN(R$1)-2,FALSE))</f>
        <v>0</v>
      </c>
      <c r="S124" s="7">
        <f>IF(VLOOKUP($B$52&amp;$B124,[20]Ibadan!$E:$AE,COLUMN(S$1)-2,FALSE)=" ",0,VLOOKUP($B$52&amp;$B124,[20]Ibadan!$E:$AE,COLUMN(S$1)-2,FALSE))</f>
        <v>4</v>
      </c>
      <c r="T124" s="7">
        <f>IF(VLOOKUP($B$52&amp;$B124,[20]Ibadan!$E:$AE,COLUMN(T$1)-2,FALSE)=" ",0,VLOOKUP($B$52&amp;$B124,[20]Ibadan!$E:$AE,COLUMN(T$1)-2,FALSE))</f>
        <v>4</v>
      </c>
      <c r="U124" s="7">
        <f>IF(VLOOKUP($B$52&amp;$B124,[20]Ibadan!$E:$AE,COLUMN(U$1)-2,FALSE)=" ",0,VLOOKUP($B$52&amp;$B124,[20]Ibadan!$E:$AE,COLUMN(U$1)-2,FALSE))</f>
        <v>4</v>
      </c>
      <c r="V124" s="7">
        <f>IF(VLOOKUP($B$52&amp;$B124,[20]Ibadan!$E:$AE,COLUMN(V$1)-2,FALSE)=" ",0,VLOOKUP($B$52&amp;$B124,[20]Ibadan!$E:$AE,COLUMN(V$1)-2,FALSE))</f>
        <v>4</v>
      </c>
      <c r="W124" s="7">
        <f>IF(VLOOKUP($B$52&amp;$B124,[20]Ibadan!$E:$AE,COLUMN(W$1)-2,FALSE)=" ",0,VLOOKUP($B$52&amp;$B124,[20]Ibadan!$E:$AE,COLUMN(W$1)-2,FALSE))</f>
        <v>5</v>
      </c>
      <c r="X124" s="7">
        <f>IF(VLOOKUP($B$52&amp;$B124,[20]Ibadan!$E:$AE,COLUMN(X$1)-2,FALSE)=" ",0,VLOOKUP($B$52&amp;$B124,[20]Ibadan!$E:$AE,COLUMN(X$1)-2,FALSE))</f>
        <v>7</v>
      </c>
      <c r="Y124" s="7">
        <f>IF(VLOOKUP($B$52&amp;$B124,[20]Ibadan!$E:$AE,COLUMN(Y$1)-2,FALSE)=" ",0,VLOOKUP($B$52&amp;$B124,[20]Ibadan!$E:$AE,COLUMN(Y$1)-2,FALSE))</f>
        <v>7</v>
      </c>
      <c r="Z124" s="7">
        <f>IF(VLOOKUP($B$52&amp;$B124,[20]Ibadan!$E:$AE,COLUMN(Z$1)-2,FALSE)=" ",0,VLOOKUP($B$52&amp;$B124,[20]Ibadan!$E:$AE,COLUMN(Z$1)-2,FALSE))</f>
        <v>10</v>
      </c>
      <c r="AA124" s="7">
        <f>IF(VLOOKUP($B$52&amp;$B124,[20]Ibadan!$E:$AE,COLUMN(AA$1)-2,FALSE)=" ",0,VLOOKUP($B$52&amp;$B124,[20]Ibadan!$E:$AE,COLUMN(AA$1)-2,FALSE))</f>
        <v>9</v>
      </c>
      <c r="AB124" s="7">
        <f>IF(VLOOKUP($B$52&amp;$B124,[20]Ibadan!$E:$AE,COLUMN(AB$1)-2,FALSE)=" ",0,VLOOKUP($B$52&amp;$B124,[20]Ibadan!$E:$AE,COLUMN(AB$1)-2,FALSE))</f>
        <v>19</v>
      </c>
      <c r="AC124" s="7">
        <f>IF(VLOOKUP($B$52&amp;$B124,[20]Ibadan!$E:$AE,COLUMN(AC$1)-2,FALSE)=" ",0,VLOOKUP($B$52&amp;$B124,[20]Ibadan!$E:$AE,COLUMN(AC$1)-2,FALSE))</f>
        <v>8</v>
      </c>
      <c r="AF124" s="7">
        <f t="shared" ref="AF124:AG127" si="142">AB124</f>
        <v>19</v>
      </c>
      <c r="AG124" s="7">
        <f t="shared" si="142"/>
        <v>8</v>
      </c>
      <c r="AH124" s="7">
        <f>VLOOKUP($A$3&amp;$B$52&amp;$B124,'[14]Paga All'!$G$1:$J$3000,4,FALSE)</f>
        <v>15</v>
      </c>
      <c r="AI124" s="7">
        <f>VLOOKUP($A$3&amp;$B$116&amp;$B124,'[15]Paga all'!$F:$G,2,FALSE)</f>
        <v>7</v>
      </c>
      <c r="AJ124" s="7">
        <f>VLOOKUP($A$3&amp;$B$52&amp;$B124,'[16]Paga all'!$F$2:$G$1470,2,FALSE)</f>
        <v>7</v>
      </c>
      <c r="AK124" s="9">
        <f t="shared" ref="AK124:BO124" si="143">IF(ROUND((AJ124+AJ125)*(1+AK118),)&gt;=AK$3*$AD$3,AK$3*$AD$3*(1-AK119),ROUND((AJ124+AJ125)*(1+AK118),)-ROUND((AJ124+AJ125)*(1+AK118)*AK119,))</f>
        <v>7</v>
      </c>
      <c r="AL124" s="9">
        <f t="shared" si="143"/>
        <v>9</v>
      </c>
      <c r="AM124" s="9">
        <f t="shared" si="143"/>
        <v>11</v>
      </c>
      <c r="AN124" s="9">
        <f t="shared" si="143"/>
        <v>13</v>
      </c>
      <c r="AO124" s="9">
        <f t="shared" si="143"/>
        <v>15</v>
      </c>
      <c r="AP124" s="9">
        <f t="shared" si="143"/>
        <v>18</v>
      </c>
      <c r="AQ124" s="9">
        <f t="shared" si="143"/>
        <v>22</v>
      </c>
      <c r="AR124" s="9">
        <f t="shared" si="143"/>
        <v>26</v>
      </c>
      <c r="AS124" s="9">
        <f t="shared" si="143"/>
        <v>32</v>
      </c>
      <c r="AT124" s="9">
        <f t="shared" si="143"/>
        <v>38</v>
      </c>
      <c r="AU124" s="9">
        <f t="shared" si="143"/>
        <v>45</v>
      </c>
      <c r="AV124" s="9">
        <f t="shared" si="143"/>
        <v>54</v>
      </c>
      <c r="AW124" s="9">
        <f t="shared" si="143"/>
        <v>65</v>
      </c>
      <c r="AX124" s="9">
        <f t="shared" si="143"/>
        <v>77</v>
      </c>
      <c r="AY124" s="9">
        <f t="shared" si="143"/>
        <v>93</v>
      </c>
      <c r="AZ124" s="9">
        <f t="shared" si="143"/>
        <v>112</v>
      </c>
      <c r="BA124" s="9">
        <f t="shared" si="143"/>
        <v>134</v>
      </c>
      <c r="BB124" s="9">
        <f t="shared" si="143"/>
        <v>161</v>
      </c>
      <c r="BC124" s="9">
        <f t="shared" si="143"/>
        <v>194</v>
      </c>
      <c r="BD124" s="9">
        <f t="shared" si="143"/>
        <v>232</v>
      </c>
      <c r="BE124" s="9">
        <f t="shared" si="143"/>
        <v>279</v>
      </c>
      <c r="BF124" s="9">
        <f t="shared" si="143"/>
        <v>335</v>
      </c>
      <c r="BG124" s="9">
        <f t="shared" si="143"/>
        <v>401</v>
      </c>
      <c r="BH124" s="9">
        <f t="shared" si="143"/>
        <v>481</v>
      </c>
      <c r="BI124" s="9">
        <f t="shared" si="143"/>
        <v>578</v>
      </c>
      <c r="BJ124" s="9">
        <f t="shared" si="143"/>
        <v>693</v>
      </c>
      <c r="BK124" s="9">
        <f t="shared" si="143"/>
        <v>832</v>
      </c>
      <c r="BL124" s="9">
        <f t="shared" si="143"/>
        <v>998</v>
      </c>
      <c r="BM124" s="9">
        <f t="shared" si="143"/>
        <v>1198</v>
      </c>
      <c r="BN124" s="9">
        <f t="shared" si="143"/>
        <v>1410.75</v>
      </c>
      <c r="BO124" s="9">
        <f t="shared" si="143"/>
        <v>1475.55</v>
      </c>
    </row>
    <row r="125" spans="2:67" x14ac:dyDescent="0.25">
      <c r="B125" s="292" t="s">
        <v>311</v>
      </c>
      <c r="D125" s="7">
        <f>IF(VLOOKUP($B$52&amp;$B125,[20]Ibadan!$E:$AE,COLUMN(D$1)-2,FALSE)=" ",0,VLOOKUP($B$52&amp;$B125,[20]Ibadan!$E:$AE,COLUMN(D$1)-2,FALSE))</f>
        <v>0</v>
      </c>
      <c r="E125" s="7">
        <f>IF(VLOOKUP($B$52&amp;$B125,[20]Ibadan!$E:$AE,COLUMN(E$1)-2,FALSE)=" ",0,VLOOKUP($B$52&amp;$B125,[20]Ibadan!$E:$AE,COLUMN(E$1)-2,FALSE))</f>
        <v>0</v>
      </c>
      <c r="F125" s="7">
        <f>IF(VLOOKUP($B$52&amp;$B125,[20]Ibadan!$E:$AE,COLUMN(F$1)-2,FALSE)=" ",0,VLOOKUP($B$52&amp;$B125,[20]Ibadan!$E:$AE,COLUMN(F$1)-2,FALSE))</f>
        <v>0</v>
      </c>
      <c r="G125" s="7">
        <f>IF(VLOOKUP($B$52&amp;$B125,[20]Ibadan!$E:$AE,COLUMN(G$1)-2,FALSE)=" ",0,VLOOKUP($B$52&amp;$B125,[20]Ibadan!$E:$AE,COLUMN(G$1)-2,FALSE))</f>
        <v>0</v>
      </c>
      <c r="H125" s="7">
        <f>IF(VLOOKUP($B$52&amp;$B125,[20]Ibadan!$E:$AE,COLUMN(H$1)-2,FALSE)=" ",0,VLOOKUP($B$52&amp;$B125,[20]Ibadan!$E:$AE,COLUMN(H$1)-2,FALSE))</f>
        <v>0</v>
      </c>
      <c r="I125" s="7">
        <f>IF(VLOOKUP($B$52&amp;$B125,[20]Ibadan!$E:$AE,COLUMN(I$1)-2,FALSE)=" ",0,VLOOKUP($B$52&amp;$B125,[20]Ibadan!$E:$AE,COLUMN(I$1)-2,FALSE))</f>
        <v>0</v>
      </c>
      <c r="J125" s="7">
        <f>IF(VLOOKUP($B$52&amp;$B125,[20]Ibadan!$E:$AE,COLUMN(J$1)-2,FALSE)=" ",0,VLOOKUP($B$52&amp;$B125,[20]Ibadan!$E:$AE,COLUMN(J$1)-2,FALSE))</f>
        <v>0</v>
      </c>
      <c r="K125" s="7">
        <f>IF(VLOOKUP($B$52&amp;$B125,[20]Ibadan!$E:$AE,COLUMN(K$1)-2,FALSE)=" ",0,VLOOKUP($B$52&amp;$B125,[20]Ibadan!$E:$AE,COLUMN(K$1)-2,FALSE))</f>
        <v>0</v>
      </c>
      <c r="L125" s="7">
        <f>IF(VLOOKUP($B$52&amp;$B125,[20]Ibadan!$E:$AE,COLUMN(L$1)-2,FALSE)=" ",0,VLOOKUP($B$52&amp;$B125,[20]Ibadan!$E:$AE,COLUMN(L$1)-2,FALSE))</f>
        <v>0</v>
      </c>
      <c r="M125" s="7">
        <f>IF(VLOOKUP($B$52&amp;$B125,[20]Ibadan!$E:$AE,COLUMN(M$1)-2,FALSE)=" ",0,VLOOKUP($B$52&amp;$B125,[20]Ibadan!$E:$AE,COLUMN(M$1)-2,FALSE))</f>
        <v>0</v>
      </c>
      <c r="N125" s="7">
        <f>IF(VLOOKUP($B$52&amp;$B125,[20]Ibadan!$E:$AE,COLUMN(N$1)-2,FALSE)=" ",0,VLOOKUP($B$52&amp;$B125,[20]Ibadan!$E:$AE,COLUMN(N$1)-2,FALSE))</f>
        <v>0</v>
      </c>
      <c r="O125" s="7">
        <f>IF(VLOOKUP($B$52&amp;$B125,[20]Ibadan!$E:$AE,COLUMN(O$1)-2,FALSE)=" ",0,VLOOKUP($B$52&amp;$B125,[20]Ibadan!$E:$AE,COLUMN(O$1)-2,FALSE))</f>
        <v>0</v>
      </c>
      <c r="P125" s="7">
        <f>IF(VLOOKUP($B$52&amp;$B125,[20]Ibadan!$E:$AE,COLUMN(P$1)-2,FALSE)=" ",0,VLOOKUP($B$52&amp;$B125,[20]Ibadan!$E:$AE,COLUMN(P$1)-2,FALSE))</f>
        <v>0</v>
      </c>
      <c r="Q125" s="7">
        <f>IF(VLOOKUP($B$52&amp;$B125,[20]Ibadan!$E:$AE,COLUMN(Q$1)-2,FALSE)=" ",0,VLOOKUP($B$52&amp;$B125,[20]Ibadan!$E:$AE,COLUMN(Q$1)-2,FALSE))</f>
        <v>0</v>
      </c>
      <c r="R125" s="7">
        <f>IF(VLOOKUP($B$52&amp;$B125,[20]Ibadan!$E:$AE,COLUMN(R$1)-2,FALSE)=" ",0,VLOOKUP($B$52&amp;$B125,[20]Ibadan!$E:$AE,COLUMN(R$1)-2,FALSE))</f>
        <v>0</v>
      </c>
      <c r="S125" s="7">
        <f>IF(VLOOKUP($B$52&amp;$B125,[20]Ibadan!$E:$AE,COLUMN(S$1)-2,FALSE)=" ",0,VLOOKUP($B$52&amp;$B125,[20]Ibadan!$E:$AE,COLUMN(S$1)-2,FALSE))</f>
        <v>0</v>
      </c>
      <c r="T125" s="7">
        <f>IF(VLOOKUP($B$52&amp;$B125,[20]Ibadan!$E:$AE,COLUMN(T$1)-2,FALSE)=" ",0,VLOOKUP($B$52&amp;$B125,[20]Ibadan!$E:$AE,COLUMN(T$1)-2,FALSE))</f>
        <v>0</v>
      </c>
      <c r="U125" s="7">
        <f>IF(VLOOKUP($B$52&amp;$B125,[20]Ibadan!$E:$AE,COLUMN(U$1)-2,FALSE)=" ",0,VLOOKUP($B$52&amp;$B125,[20]Ibadan!$E:$AE,COLUMN(U$1)-2,FALSE))</f>
        <v>0</v>
      </c>
      <c r="V125" s="7">
        <f>IF(VLOOKUP($B$52&amp;$B125,[20]Ibadan!$E:$AE,COLUMN(V$1)-2,FALSE)=" ",0,VLOOKUP($B$52&amp;$B125,[20]Ibadan!$E:$AE,COLUMN(V$1)-2,FALSE))</f>
        <v>1</v>
      </c>
      <c r="W125" s="7">
        <f>IF(VLOOKUP($B$52&amp;$B125,[20]Ibadan!$E:$AE,COLUMN(W$1)-2,FALSE)=" ",0,VLOOKUP($B$52&amp;$B125,[20]Ibadan!$E:$AE,COLUMN(W$1)-2,FALSE))</f>
        <v>1</v>
      </c>
      <c r="X125" s="7">
        <f>IF(VLOOKUP($B$52&amp;$B125,[20]Ibadan!$E:$AE,COLUMN(X$1)-2,FALSE)=" ",0,VLOOKUP($B$52&amp;$B125,[20]Ibadan!$E:$AE,COLUMN(X$1)-2,FALSE))</f>
        <v>1</v>
      </c>
      <c r="Y125" s="7">
        <f>IF(VLOOKUP($B$52&amp;$B125,[20]Ibadan!$E:$AE,COLUMN(Y$1)-2,FALSE)=" ",0,VLOOKUP($B$52&amp;$B125,[20]Ibadan!$E:$AE,COLUMN(Y$1)-2,FALSE))</f>
        <v>0</v>
      </c>
      <c r="Z125" s="7">
        <f>IF(VLOOKUP($B$52&amp;$B125,[20]Ibadan!$E:$AE,COLUMN(Z$1)-2,FALSE)=" ",0,VLOOKUP($B$52&amp;$B125,[20]Ibadan!$E:$AE,COLUMN(Z$1)-2,FALSE))</f>
        <v>1</v>
      </c>
      <c r="AA125" s="7">
        <f>IF(VLOOKUP($B$52&amp;$B125,[20]Ibadan!$E:$AE,COLUMN(AA$1)-2,FALSE)=" ",0,VLOOKUP($B$52&amp;$B125,[20]Ibadan!$E:$AE,COLUMN(AA$1)-2,FALSE))</f>
        <v>3</v>
      </c>
      <c r="AB125" s="7">
        <f>IF(VLOOKUP($B$52&amp;$B125,[20]Ibadan!$E:$AE,COLUMN(AB$1)-2,FALSE)=" ",0,VLOOKUP($B$52&amp;$B125,[20]Ibadan!$E:$AE,COLUMN(AB$1)-2,FALSE))</f>
        <v>2</v>
      </c>
      <c r="AC125" s="7">
        <f>IF(VLOOKUP($B$52&amp;$B125,[20]Ibadan!$E:$AE,COLUMN(AC$1)-2,FALSE)=" ",0,VLOOKUP($B$52&amp;$B125,[20]Ibadan!$E:$AE,COLUMN(AC$1)-2,FALSE))</f>
        <v>4</v>
      </c>
      <c r="AF125" s="7">
        <f t="shared" si="142"/>
        <v>2</v>
      </c>
      <c r="AG125" s="7">
        <f t="shared" si="142"/>
        <v>4</v>
      </c>
      <c r="AH125" s="7">
        <f>VLOOKUP($A$3&amp;$B$52&amp;$B125,'[14]Paga All'!$G$1:$J$3000,4,FALSE)</f>
        <v>0</v>
      </c>
      <c r="AI125" s="7">
        <f>VLOOKUP($A$3&amp;$B$116&amp;$B125,'[15]Paga all'!$F:$G,2,FALSE)</f>
        <v>1</v>
      </c>
      <c r="AJ125" s="7">
        <v>0</v>
      </c>
      <c r="AK125" s="9">
        <f t="shared" ref="AK125:BO125" si="144">IF(ROUND((AJ124+AJ125)*(1+AK118),)&gt;=AK$3*$AD$3,AK$3*$AD$3*AK119,ROUND((AJ124+AJ125)*(1+AK118),)-AK124)</f>
        <v>1</v>
      </c>
      <c r="AL125" s="9">
        <f t="shared" si="144"/>
        <v>1</v>
      </c>
      <c r="AM125" s="9">
        <f t="shared" si="144"/>
        <v>1</v>
      </c>
      <c r="AN125" s="9">
        <f t="shared" si="144"/>
        <v>1</v>
      </c>
      <c r="AO125" s="9">
        <f t="shared" si="144"/>
        <v>2</v>
      </c>
      <c r="AP125" s="9">
        <f t="shared" si="144"/>
        <v>2</v>
      </c>
      <c r="AQ125" s="9">
        <f t="shared" si="144"/>
        <v>2</v>
      </c>
      <c r="AR125" s="9">
        <f t="shared" si="144"/>
        <v>3</v>
      </c>
      <c r="AS125" s="9">
        <f t="shared" si="144"/>
        <v>3</v>
      </c>
      <c r="AT125" s="9">
        <f t="shared" si="144"/>
        <v>4</v>
      </c>
      <c r="AU125" s="9">
        <f t="shared" si="144"/>
        <v>5</v>
      </c>
      <c r="AV125" s="9">
        <f t="shared" si="144"/>
        <v>6</v>
      </c>
      <c r="AW125" s="9">
        <f t="shared" si="144"/>
        <v>7</v>
      </c>
      <c r="AX125" s="9">
        <f t="shared" si="144"/>
        <v>9</v>
      </c>
      <c r="AY125" s="9">
        <f t="shared" si="144"/>
        <v>10</v>
      </c>
      <c r="AZ125" s="9">
        <f t="shared" si="144"/>
        <v>12</v>
      </c>
      <c r="BA125" s="9">
        <f t="shared" si="144"/>
        <v>15</v>
      </c>
      <c r="BB125" s="9">
        <f t="shared" si="144"/>
        <v>18</v>
      </c>
      <c r="BC125" s="9">
        <f t="shared" si="144"/>
        <v>21</v>
      </c>
      <c r="BD125" s="9">
        <f t="shared" si="144"/>
        <v>26</v>
      </c>
      <c r="BE125" s="9">
        <f t="shared" si="144"/>
        <v>31</v>
      </c>
      <c r="BF125" s="9">
        <f t="shared" si="144"/>
        <v>37</v>
      </c>
      <c r="BG125" s="9">
        <f t="shared" si="144"/>
        <v>45</v>
      </c>
      <c r="BH125" s="9">
        <f t="shared" si="144"/>
        <v>54</v>
      </c>
      <c r="BI125" s="9">
        <f t="shared" si="144"/>
        <v>64</v>
      </c>
      <c r="BJ125" s="9">
        <f t="shared" si="144"/>
        <v>77</v>
      </c>
      <c r="BK125" s="9">
        <f t="shared" si="144"/>
        <v>92</v>
      </c>
      <c r="BL125" s="9">
        <f t="shared" si="144"/>
        <v>111</v>
      </c>
      <c r="BM125" s="9">
        <f t="shared" si="144"/>
        <v>133</v>
      </c>
      <c r="BN125" s="9">
        <f t="shared" si="144"/>
        <v>156.75</v>
      </c>
      <c r="BO125" s="9">
        <f t="shared" si="144"/>
        <v>163.95000000000002</v>
      </c>
    </row>
    <row r="126" spans="2:67" x14ac:dyDescent="0.25">
      <c r="B126" s="292" t="s">
        <v>312</v>
      </c>
      <c r="D126" s="7">
        <f>IF(VLOOKUP($B$52&amp;$B126,[20]Ibadan!$E:$AE,COLUMN(D$1)-2,FALSE)=" ",0,VLOOKUP($B$52&amp;$B126,[20]Ibadan!$E:$AE,COLUMN(D$1)-2,FALSE))</f>
        <v>0</v>
      </c>
      <c r="E126" s="7">
        <f>IF(VLOOKUP($B$52&amp;$B126,[20]Ibadan!$E:$AE,COLUMN(E$1)-2,FALSE)=" ",0,VLOOKUP($B$52&amp;$B126,[20]Ibadan!$E:$AE,COLUMN(E$1)-2,FALSE))</f>
        <v>0</v>
      </c>
      <c r="F126" s="7">
        <f>IF(VLOOKUP($B$52&amp;$B126,[20]Ibadan!$E:$AE,COLUMN(F$1)-2,FALSE)=" ",0,VLOOKUP($B$52&amp;$B126,[20]Ibadan!$E:$AE,COLUMN(F$1)-2,FALSE))</f>
        <v>1</v>
      </c>
      <c r="G126" s="7">
        <f>IF(VLOOKUP($B$52&amp;$B126,[20]Ibadan!$E:$AE,COLUMN(G$1)-2,FALSE)=" ",0,VLOOKUP($B$52&amp;$B126,[20]Ibadan!$E:$AE,COLUMN(G$1)-2,FALSE))</f>
        <v>0</v>
      </c>
      <c r="H126" s="7">
        <f>IF(VLOOKUP($B$52&amp;$B126,[20]Ibadan!$E:$AE,COLUMN(H$1)-2,FALSE)=" ",0,VLOOKUP($B$52&amp;$B126,[20]Ibadan!$E:$AE,COLUMN(H$1)-2,FALSE))</f>
        <v>2</v>
      </c>
      <c r="I126" s="7">
        <f>IF(VLOOKUP($B$52&amp;$B126,[20]Ibadan!$E:$AE,COLUMN(I$1)-2,FALSE)=" ",0,VLOOKUP($B$52&amp;$B126,[20]Ibadan!$E:$AE,COLUMN(I$1)-2,FALSE))</f>
        <v>1</v>
      </c>
      <c r="J126" s="7">
        <f>IF(VLOOKUP($B$52&amp;$B126,[20]Ibadan!$E:$AE,COLUMN(J$1)-2,FALSE)=" ",0,VLOOKUP($B$52&amp;$B126,[20]Ibadan!$E:$AE,COLUMN(J$1)-2,FALSE))</f>
        <v>0</v>
      </c>
      <c r="K126" s="7">
        <f>IF(VLOOKUP($B$52&amp;$B126,[20]Ibadan!$E:$AE,COLUMN(K$1)-2,FALSE)=" ",0,VLOOKUP($B$52&amp;$B126,[20]Ibadan!$E:$AE,COLUMN(K$1)-2,FALSE))</f>
        <v>1</v>
      </c>
      <c r="L126" s="7">
        <f>IF(VLOOKUP($B$52&amp;$B126,[20]Ibadan!$E:$AE,COLUMN(L$1)-2,FALSE)=" ",0,VLOOKUP($B$52&amp;$B126,[20]Ibadan!$E:$AE,COLUMN(L$1)-2,FALSE))</f>
        <v>0</v>
      </c>
      <c r="M126" s="7">
        <f>IF(VLOOKUP($B$52&amp;$B126,[20]Ibadan!$E:$AE,COLUMN(M$1)-2,FALSE)=" ",0,VLOOKUP($B$52&amp;$B126,[20]Ibadan!$E:$AE,COLUMN(M$1)-2,FALSE))</f>
        <v>2</v>
      </c>
      <c r="N126" s="7">
        <f>IF(VLOOKUP($B$52&amp;$B126,[20]Ibadan!$E:$AE,COLUMN(N$1)-2,FALSE)=" ",0,VLOOKUP($B$52&amp;$B126,[20]Ibadan!$E:$AE,COLUMN(N$1)-2,FALSE))</f>
        <v>1</v>
      </c>
      <c r="O126" s="7">
        <f>IF(VLOOKUP($B$52&amp;$B126,[20]Ibadan!$E:$AE,COLUMN(O$1)-2,FALSE)=" ",0,VLOOKUP($B$52&amp;$B126,[20]Ibadan!$E:$AE,COLUMN(O$1)-2,FALSE))</f>
        <v>0</v>
      </c>
      <c r="P126" s="7">
        <f>IF(VLOOKUP($B$52&amp;$B126,[20]Ibadan!$E:$AE,COLUMN(P$1)-2,FALSE)=" ",0,VLOOKUP($B$52&amp;$B126,[20]Ibadan!$E:$AE,COLUMN(P$1)-2,FALSE))</f>
        <v>0</v>
      </c>
      <c r="Q126" s="7">
        <f>IF(VLOOKUP($B$52&amp;$B126,[20]Ibadan!$E:$AE,COLUMN(Q$1)-2,FALSE)=" ",0,VLOOKUP($B$52&amp;$B126,[20]Ibadan!$E:$AE,COLUMN(Q$1)-2,FALSE))</f>
        <v>0</v>
      </c>
      <c r="R126" s="7">
        <f>IF(VLOOKUP($B$52&amp;$B126,[20]Ibadan!$E:$AE,COLUMN(R$1)-2,FALSE)=" ",0,VLOOKUP($B$52&amp;$B126,[20]Ibadan!$E:$AE,COLUMN(R$1)-2,FALSE))</f>
        <v>0</v>
      </c>
      <c r="S126" s="7">
        <f>IF(VLOOKUP($B$52&amp;$B126,[20]Ibadan!$E:$AE,COLUMN(S$1)-2,FALSE)=" ",0,VLOOKUP($B$52&amp;$B126,[20]Ibadan!$E:$AE,COLUMN(S$1)-2,FALSE))</f>
        <v>4</v>
      </c>
      <c r="T126" s="7">
        <f>IF(VLOOKUP($B$52&amp;$B126,[20]Ibadan!$E:$AE,COLUMN(T$1)-2,FALSE)=" ",0,VLOOKUP($B$52&amp;$B126,[20]Ibadan!$E:$AE,COLUMN(T$1)-2,FALSE))</f>
        <v>4</v>
      </c>
      <c r="U126" s="7">
        <f>IF(VLOOKUP($B$52&amp;$B126,[20]Ibadan!$E:$AE,COLUMN(U$1)-2,FALSE)=" ",0,VLOOKUP($B$52&amp;$B126,[20]Ibadan!$E:$AE,COLUMN(U$1)-2,FALSE))</f>
        <v>4</v>
      </c>
      <c r="V126" s="7">
        <f>IF(VLOOKUP($B$52&amp;$B126,[20]Ibadan!$E:$AE,COLUMN(V$1)-2,FALSE)=" ",0,VLOOKUP($B$52&amp;$B126,[20]Ibadan!$E:$AE,COLUMN(V$1)-2,FALSE))</f>
        <v>4</v>
      </c>
      <c r="W126" s="7">
        <f>IF(VLOOKUP($B$52&amp;$B126,[20]Ibadan!$E:$AE,COLUMN(W$1)-2,FALSE)=" ",0,VLOOKUP($B$52&amp;$B126,[20]Ibadan!$E:$AE,COLUMN(W$1)-2,FALSE))</f>
        <v>5</v>
      </c>
      <c r="X126" s="7">
        <f>IF(VLOOKUP($B$52&amp;$B126,[20]Ibadan!$E:$AE,COLUMN(X$1)-2,FALSE)=" ",0,VLOOKUP($B$52&amp;$B126,[20]Ibadan!$E:$AE,COLUMN(X$1)-2,FALSE))</f>
        <v>9</v>
      </c>
      <c r="Y126" s="7">
        <f>IF(VLOOKUP($B$52&amp;$B126,[20]Ibadan!$E:$AE,COLUMN(Y$1)-2,FALSE)=" ",0,VLOOKUP($B$52&amp;$B126,[20]Ibadan!$E:$AE,COLUMN(Y$1)-2,FALSE))</f>
        <v>12</v>
      </c>
      <c r="Z126" s="7">
        <f>IF(VLOOKUP($B$52&amp;$B126,[20]Ibadan!$E:$AE,COLUMN(Z$1)-2,FALSE)=" ",0,VLOOKUP($B$52&amp;$B126,[20]Ibadan!$E:$AE,COLUMN(Z$1)-2,FALSE))</f>
        <v>20</v>
      </c>
      <c r="AA126" s="7">
        <f>IF(VLOOKUP($B$52&amp;$B126,[20]Ibadan!$E:$AE,COLUMN(AA$1)-2,FALSE)=" ",0,VLOOKUP($B$52&amp;$B126,[20]Ibadan!$E:$AE,COLUMN(AA$1)-2,FALSE))</f>
        <v>13</v>
      </c>
      <c r="AB126" s="7">
        <f>IF(VLOOKUP($B$52&amp;$B126,[20]Ibadan!$E:$AE,COLUMN(AB$1)-2,FALSE)=" ",0,VLOOKUP($B$52&amp;$B126,[20]Ibadan!$E:$AE,COLUMN(AB$1)-2,FALSE))</f>
        <v>28</v>
      </c>
      <c r="AC126" s="7">
        <f>IF(VLOOKUP($B$52&amp;$B126,[20]Ibadan!$E:$AE,COLUMN(AC$1)-2,FALSE)=" ",0,VLOOKUP($B$52&amp;$B126,[20]Ibadan!$E:$AE,COLUMN(AC$1)-2,FALSE))</f>
        <v>17</v>
      </c>
      <c r="AF126" s="7">
        <f t="shared" si="142"/>
        <v>28</v>
      </c>
      <c r="AG126" s="7">
        <f t="shared" si="142"/>
        <v>17</v>
      </c>
      <c r="AH126" s="7">
        <f>VLOOKUP($A$3&amp;$B$52&amp;$B126,'[14]Paga All'!$G$1:$J$3000,4,FALSE)</f>
        <v>23</v>
      </c>
      <c r="AI126" s="7">
        <f>VLOOKUP($A$3&amp;$B$116&amp;$B126,'[15]Paga all'!$F:$G,2,FALSE)</f>
        <v>15</v>
      </c>
      <c r="AJ126" s="7">
        <f>VLOOKUP($A$3&amp;$B$52&amp;$B126,'[16]Paga all'!$F$2:$G$1470,2,FALSE)</f>
        <v>12</v>
      </c>
      <c r="AK126" s="9">
        <f t="shared" ref="AK126:BO126" si="145">ROUND(AK124*AK120,)</f>
        <v>21</v>
      </c>
      <c r="AL126" s="9">
        <f t="shared" si="145"/>
        <v>36</v>
      </c>
      <c r="AM126" s="9">
        <f t="shared" si="145"/>
        <v>44</v>
      </c>
      <c r="AN126" s="9">
        <f t="shared" si="145"/>
        <v>52</v>
      </c>
      <c r="AO126" s="9">
        <f t="shared" si="145"/>
        <v>60</v>
      </c>
      <c r="AP126" s="9">
        <f t="shared" si="145"/>
        <v>72</v>
      </c>
      <c r="AQ126" s="9">
        <f t="shared" si="145"/>
        <v>88</v>
      </c>
      <c r="AR126" s="9">
        <f t="shared" si="145"/>
        <v>104</v>
      </c>
      <c r="AS126" s="9">
        <f t="shared" si="145"/>
        <v>128</v>
      </c>
      <c r="AT126" s="9">
        <f t="shared" si="145"/>
        <v>152</v>
      </c>
      <c r="AU126" s="9">
        <f t="shared" si="145"/>
        <v>180</v>
      </c>
      <c r="AV126" s="9">
        <f t="shared" si="145"/>
        <v>216</v>
      </c>
      <c r="AW126" s="9">
        <f t="shared" si="145"/>
        <v>260</v>
      </c>
      <c r="AX126" s="9">
        <f t="shared" si="145"/>
        <v>308</v>
      </c>
      <c r="AY126" s="9">
        <f t="shared" si="145"/>
        <v>372</v>
      </c>
      <c r="AZ126" s="9">
        <f t="shared" si="145"/>
        <v>448</v>
      </c>
      <c r="BA126" s="9">
        <f t="shared" si="145"/>
        <v>536</v>
      </c>
      <c r="BB126" s="9">
        <f t="shared" si="145"/>
        <v>644</v>
      </c>
      <c r="BC126" s="9">
        <f t="shared" si="145"/>
        <v>776</v>
      </c>
      <c r="BD126" s="9">
        <f t="shared" si="145"/>
        <v>928</v>
      </c>
      <c r="BE126" s="9">
        <f t="shared" si="145"/>
        <v>1116</v>
      </c>
      <c r="BF126" s="9">
        <f t="shared" si="145"/>
        <v>1340</v>
      </c>
      <c r="BG126" s="9">
        <f t="shared" si="145"/>
        <v>1604</v>
      </c>
      <c r="BH126" s="9">
        <f t="shared" si="145"/>
        <v>1924</v>
      </c>
      <c r="BI126" s="9">
        <f t="shared" si="145"/>
        <v>2312</v>
      </c>
      <c r="BJ126" s="9">
        <f t="shared" si="145"/>
        <v>2772</v>
      </c>
      <c r="BK126" s="9">
        <f t="shared" si="145"/>
        <v>3328</v>
      </c>
      <c r="BL126" s="9">
        <f t="shared" si="145"/>
        <v>3992</v>
      </c>
      <c r="BM126" s="9">
        <f t="shared" si="145"/>
        <v>4792</v>
      </c>
      <c r="BN126" s="9">
        <f t="shared" si="145"/>
        <v>5643</v>
      </c>
      <c r="BO126" s="9">
        <f t="shared" si="145"/>
        <v>5902</v>
      </c>
    </row>
    <row r="127" spans="2:67" x14ac:dyDescent="0.25">
      <c r="B127" s="292" t="s">
        <v>313</v>
      </c>
      <c r="D127" s="7">
        <f>IF(VLOOKUP($B$52&amp;$B127,[20]Ibadan!$E:$AE,COLUMN(D$1)-2,FALSE)=" ",0,VLOOKUP($B$52&amp;$B127,[20]Ibadan!$E:$AE,COLUMN(D$1)-2,FALSE))</f>
        <v>0</v>
      </c>
      <c r="E127" s="7">
        <f>IF(VLOOKUP($B$52&amp;$B127,[20]Ibadan!$E:$AE,COLUMN(E$1)-2,FALSE)=" ",0,VLOOKUP($B$52&amp;$B127,[20]Ibadan!$E:$AE,COLUMN(E$1)-2,FALSE))</f>
        <v>0</v>
      </c>
      <c r="F127" s="7">
        <f>IF(VLOOKUP($B$52&amp;$B127,[20]Ibadan!$E:$AE,COLUMN(F$1)-2,FALSE)=" ",0,VLOOKUP($B$52&amp;$B127,[20]Ibadan!$E:$AE,COLUMN(F$1)-2,FALSE))</f>
        <v>19700</v>
      </c>
      <c r="G127" s="7">
        <f>IF(VLOOKUP($B$52&amp;$B127,[20]Ibadan!$E:$AE,COLUMN(G$1)-2,FALSE)=" ",0,VLOOKUP($B$52&amp;$B127,[20]Ibadan!$E:$AE,COLUMN(G$1)-2,FALSE))</f>
        <v>0</v>
      </c>
      <c r="H127" s="7">
        <f>IF(VLOOKUP($B$52&amp;$B127,[20]Ibadan!$E:$AE,COLUMN(H$1)-2,FALSE)=" ",0,VLOOKUP($B$52&amp;$B127,[20]Ibadan!$E:$AE,COLUMN(H$1)-2,FALSE))</f>
        <v>0</v>
      </c>
      <c r="I127" s="7">
        <f>IF(VLOOKUP($B$52&amp;$B127,[20]Ibadan!$E:$AE,COLUMN(I$1)-2,FALSE)=" ",0,VLOOKUP($B$52&amp;$B127,[20]Ibadan!$E:$AE,COLUMN(I$1)-2,FALSE))</f>
        <v>2000</v>
      </c>
      <c r="J127" s="7">
        <f>IF(VLOOKUP($B$52&amp;$B127,[20]Ibadan!$E:$AE,COLUMN(J$1)-2,FALSE)=" ",0,VLOOKUP($B$52&amp;$B127,[20]Ibadan!$E:$AE,COLUMN(J$1)-2,FALSE))</f>
        <v>0</v>
      </c>
      <c r="K127" s="7">
        <f>IF(VLOOKUP($B$52&amp;$B127,[20]Ibadan!$E:$AE,COLUMN(K$1)-2,FALSE)=" ",0,VLOOKUP($B$52&amp;$B127,[20]Ibadan!$E:$AE,COLUMN(K$1)-2,FALSE))</f>
        <v>500</v>
      </c>
      <c r="L127" s="7">
        <f>IF(VLOOKUP($B$52&amp;$B127,[20]Ibadan!$E:$AE,COLUMN(L$1)-2,FALSE)=" ",0,VLOOKUP($B$52&amp;$B127,[20]Ibadan!$E:$AE,COLUMN(L$1)-2,FALSE))</f>
        <v>0</v>
      </c>
      <c r="M127" s="7">
        <f>IF(VLOOKUP($B$52&amp;$B127,[20]Ibadan!$E:$AE,COLUMN(M$1)-2,FALSE)=" ",0,VLOOKUP($B$52&amp;$B127,[20]Ibadan!$E:$AE,COLUMN(M$1)-2,FALSE))</f>
        <v>0</v>
      </c>
      <c r="N127" s="7">
        <f>IF(VLOOKUP($B$52&amp;$B127,[20]Ibadan!$E:$AE,COLUMN(N$1)-2,FALSE)=" ",0,VLOOKUP($B$52&amp;$B127,[20]Ibadan!$E:$AE,COLUMN(N$1)-2,FALSE))</f>
        <v>17036</v>
      </c>
      <c r="O127" s="7">
        <f>IF(VLOOKUP($B$52&amp;$B127,[20]Ibadan!$E:$AE,COLUMN(O$1)-2,FALSE)=" ",0,VLOOKUP($B$52&amp;$B127,[20]Ibadan!$E:$AE,COLUMN(O$1)-2,FALSE))</f>
        <v>0</v>
      </c>
      <c r="P127" s="7">
        <f>IF(VLOOKUP($B$52&amp;$B127,[20]Ibadan!$E:$AE,COLUMN(P$1)-2,FALSE)=" ",0,VLOOKUP($B$52&amp;$B127,[20]Ibadan!$E:$AE,COLUMN(P$1)-2,FALSE))</f>
        <v>0</v>
      </c>
      <c r="Q127" s="7">
        <f>IF(VLOOKUP($B$52&amp;$B127,[20]Ibadan!$E:$AE,COLUMN(Q$1)-2,FALSE)=" ",0,VLOOKUP($B$52&amp;$B127,[20]Ibadan!$E:$AE,COLUMN(Q$1)-2,FALSE))</f>
        <v>0</v>
      </c>
      <c r="R127" s="7">
        <f>IF(VLOOKUP($B$52&amp;$B127,[20]Ibadan!$E:$AE,COLUMN(R$1)-2,FALSE)=" ",0,VLOOKUP($B$52&amp;$B127,[20]Ibadan!$E:$AE,COLUMN(R$1)-2,FALSE))</f>
        <v>0</v>
      </c>
      <c r="S127" s="7">
        <f>IF(VLOOKUP($B$52&amp;$B127,[20]Ibadan!$E:$AE,COLUMN(S$1)-2,FALSE)=" ",0,VLOOKUP($B$52&amp;$B127,[20]Ibadan!$E:$AE,COLUMN(S$1)-2,FALSE))</f>
        <v>11125</v>
      </c>
      <c r="T127" s="7">
        <f>IF(VLOOKUP($B$52&amp;$B127,[20]Ibadan!$E:$AE,COLUMN(T$1)-2,FALSE)=" ",0,VLOOKUP($B$52&amp;$B127,[20]Ibadan!$E:$AE,COLUMN(T$1)-2,FALSE))</f>
        <v>22000</v>
      </c>
      <c r="U127" s="7">
        <f>IF(VLOOKUP($B$52&amp;$B127,[20]Ibadan!$E:$AE,COLUMN(U$1)-2,FALSE)=" ",0,VLOOKUP($B$52&amp;$B127,[20]Ibadan!$E:$AE,COLUMN(U$1)-2,FALSE))</f>
        <v>22000</v>
      </c>
      <c r="V127" s="7">
        <f>IF(VLOOKUP($B$52&amp;$B127,[20]Ibadan!$E:$AE,COLUMN(V$1)-2,FALSE)=" ",0,VLOOKUP($B$52&amp;$B127,[20]Ibadan!$E:$AE,COLUMN(V$1)-2,FALSE))</f>
        <v>22000</v>
      </c>
      <c r="W127" s="7">
        <f>IF(VLOOKUP($B$52&amp;$B127,[20]Ibadan!$E:$AE,COLUMN(W$1)-2,FALSE)=" ",0,VLOOKUP($B$52&amp;$B127,[20]Ibadan!$E:$AE,COLUMN(W$1)-2,FALSE))</f>
        <v>11555</v>
      </c>
      <c r="X127" s="7">
        <f>IF(VLOOKUP($B$52&amp;$B127,[20]Ibadan!$E:$AE,COLUMN(X$1)-2,FALSE)=" ",0,VLOOKUP($B$52&amp;$B127,[20]Ibadan!$E:$AE,COLUMN(X$1)-2,FALSE))</f>
        <v>39067</v>
      </c>
      <c r="Y127" s="7">
        <f>IF(VLOOKUP($B$52&amp;$B127,[20]Ibadan!$E:$AE,COLUMN(Y$1)-2,FALSE)=" ",0,VLOOKUP($B$52&amp;$B127,[20]Ibadan!$E:$AE,COLUMN(Y$1)-2,FALSE))</f>
        <v>47000</v>
      </c>
      <c r="Z127" s="7">
        <f>IF(VLOOKUP($B$52&amp;$B127,[20]Ibadan!$E:$AE,COLUMN(Z$1)-2,FALSE)=" ",0,VLOOKUP($B$52&amp;$B127,[20]Ibadan!$E:$AE,COLUMN(Z$1)-2,FALSE))</f>
        <v>67500</v>
      </c>
      <c r="AA127" s="7">
        <f>IF(VLOOKUP($B$52&amp;$B127,[20]Ibadan!$E:$AE,COLUMN(AA$1)-2,FALSE)=" ",0,VLOOKUP($B$52&amp;$B127,[20]Ibadan!$E:$AE,COLUMN(AA$1)-2,FALSE))</f>
        <v>46500</v>
      </c>
      <c r="AB127" s="7">
        <f>IF(VLOOKUP($B$52&amp;$B127,[20]Ibadan!$E:$AE,COLUMN(AB$1)-2,FALSE)=" ",0,VLOOKUP($B$52&amp;$B127,[20]Ibadan!$E:$AE,COLUMN(AB$1)-2,FALSE))</f>
        <v>113500</v>
      </c>
      <c r="AC127" s="7">
        <f>IF(VLOOKUP($B$52&amp;$B127,[20]Ibadan!$E:$AE,COLUMN(AC$1)-2,FALSE)=" ",0,VLOOKUP($B$52&amp;$B127,[20]Ibadan!$E:$AE,COLUMN(AC$1)-2,FALSE))</f>
        <v>58500</v>
      </c>
      <c r="AF127" s="7">
        <f t="shared" si="142"/>
        <v>113500</v>
      </c>
      <c r="AG127" s="7">
        <f t="shared" si="142"/>
        <v>58500</v>
      </c>
      <c r="AH127" s="7">
        <f>VLOOKUP($A$3&amp;$B$52&amp;$B127,'[14]Paga All'!$G$1:$J$3000,4,FALSE)</f>
        <v>86500</v>
      </c>
      <c r="AI127" s="7">
        <f>VLOOKUP($A$3&amp;$B$116&amp;$B127,'[15]Paga all'!$F:$G,2,FALSE)</f>
        <v>57600</v>
      </c>
      <c r="AJ127" s="7">
        <f>VLOOKUP($A$3&amp;$B$52&amp;$B127,'[16]Paga all'!$F$2:$G$1470,2,FALSE)</f>
        <v>38500</v>
      </c>
      <c r="AK127" s="9">
        <f t="shared" ref="AK127:BO127" si="146">AK126*$AD128</f>
        <v>80630.725000000006</v>
      </c>
      <c r="AL127" s="9">
        <f t="shared" si="146"/>
        <v>138224.1</v>
      </c>
      <c r="AM127" s="9">
        <f t="shared" si="146"/>
        <v>168940.56666666668</v>
      </c>
      <c r="AN127" s="9">
        <f t="shared" si="146"/>
        <v>199657.03333333333</v>
      </c>
      <c r="AO127" s="9">
        <f t="shared" si="146"/>
        <v>230373.5</v>
      </c>
      <c r="AP127" s="9">
        <f t="shared" si="146"/>
        <v>276448.2</v>
      </c>
      <c r="AQ127" s="9">
        <f t="shared" si="146"/>
        <v>337881.13333333336</v>
      </c>
      <c r="AR127" s="9">
        <f t="shared" si="146"/>
        <v>399314.06666666665</v>
      </c>
      <c r="AS127" s="9">
        <f t="shared" si="146"/>
        <v>491463.46666666667</v>
      </c>
      <c r="AT127" s="9">
        <f t="shared" si="146"/>
        <v>583612.8666666667</v>
      </c>
      <c r="AU127" s="9">
        <f t="shared" si="146"/>
        <v>691120.5</v>
      </c>
      <c r="AV127" s="9">
        <f t="shared" si="146"/>
        <v>829344.6</v>
      </c>
      <c r="AW127" s="9">
        <f t="shared" si="146"/>
        <v>998285.16666666663</v>
      </c>
      <c r="AX127" s="9">
        <f t="shared" si="146"/>
        <v>1182583.9666666668</v>
      </c>
      <c r="AY127" s="9">
        <f t="shared" si="146"/>
        <v>1428315.7</v>
      </c>
      <c r="AZ127" s="9">
        <f t="shared" si="146"/>
        <v>1720122.1333333333</v>
      </c>
      <c r="BA127" s="9">
        <f t="shared" si="146"/>
        <v>2058003.2666666666</v>
      </c>
      <c r="BB127" s="9">
        <f t="shared" si="146"/>
        <v>2472675.5666666669</v>
      </c>
      <c r="BC127" s="9">
        <f t="shared" si="146"/>
        <v>2979497.2666666666</v>
      </c>
      <c r="BD127" s="9">
        <f t="shared" si="146"/>
        <v>3563110.1333333333</v>
      </c>
      <c r="BE127" s="9">
        <f t="shared" si="146"/>
        <v>4284947.0999999996</v>
      </c>
      <c r="BF127" s="9">
        <f t="shared" si="146"/>
        <v>5145008.166666667</v>
      </c>
      <c r="BG127" s="9">
        <f t="shared" si="146"/>
        <v>6158651.5666666664</v>
      </c>
      <c r="BH127" s="9">
        <f t="shared" si="146"/>
        <v>7387310.2333333334</v>
      </c>
      <c r="BI127" s="9">
        <f t="shared" si="146"/>
        <v>8877058.8666666672</v>
      </c>
      <c r="BJ127" s="9">
        <f t="shared" si="146"/>
        <v>10643255.699999999</v>
      </c>
      <c r="BK127" s="9">
        <f t="shared" si="146"/>
        <v>12778050.133333333</v>
      </c>
      <c r="BL127" s="9">
        <f t="shared" si="146"/>
        <v>15327516.866666667</v>
      </c>
      <c r="BM127" s="9">
        <f t="shared" si="146"/>
        <v>18399163.533333335</v>
      </c>
      <c r="BN127" s="9">
        <f t="shared" si="146"/>
        <v>21666627.675000001</v>
      </c>
      <c r="BO127" s="9">
        <f t="shared" si="146"/>
        <v>22661073.283333335</v>
      </c>
    </row>
    <row r="128" spans="2:67" x14ac:dyDescent="0.25">
      <c r="B128" s="292" t="s">
        <v>314</v>
      </c>
      <c r="D128" s="7">
        <f>IF(VLOOKUP($B$52&amp;$B128,[20]Ibadan!$E:$AE,COLUMN(D$1)-2,FALSE)=" ",0,VLOOKUP($B$52&amp;$B128,[20]Ibadan!$E:$AE,COLUMN(D$1)-2,FALSE))</f>
        <v>0</v>
      </c>
      <c r="E128" s="7">
        <f>IF(VLOOKUP($B$52&amp;$B128,[20]Ibadan!$E:$AE,COLUMN(E$1)-2,FALSE)=" ",0,VLOOKUP($B$52&amp;$B128,[20]Ibadan!$E:$AE,COLUMN(E$1)-2,FALSE))</f>
        <v>0</v>
      </c>
      <c r="F128" s="7">
        <f>IF(VLOOKUP($B$52&amp;$B128,[20]Ibadan!$E:$AE,COLUMN(F$1)-2,FALSE)=" ",0,VLOOKUP($B$52&amp;$B128,[20]Ibadan!$E:$AE,COLUMN(F$1)-2,FALSE))</f>
        <v>19700</v>
      </c>
      <c r="G128" s="7">
        <f>IF(VLOOKUP($B$52&amp;$B128,[20]Ibadan!$E:$AE,COLUMN(G$1)-2,FALSE)=" ",0,VLOOKUP($B$52&amp;$B128,[20]Ibadan!$E:$AE,COLUMN(G$1)-2,FALSE))</f>
        <v>0</v>
      </c>
      <c r="H128" s="7">
        <f>IF(VLOOKUP($B$52&amp;$B128,[20]Ibadan!$E:$AE,COLUMN(H$1)-2,FALSE)=" ",0,VLOOKUP($B$52&amp;$B128,[20]Ibadan!$E:$AE,COLUMN(H$1)-2,FALSE))</f>
        <v>0</v>
      </c>
      <c r="I128" s="7">
        <f>IF(VLOOKUP($B$52&amp;$B128,[20]Ibadan!$E:$AE,COLUMN(I$1)-2,FALSE)=" ",0,VLOOKUP($B$52&amp;$B128,[20]Ibadan!$E:$AE,COLUMN(I$1)-2,FALSE))</f>
        <v>2000</v>
      </c>
      <c r="J128" s="7">
        <f>IF(VLOOKUP($B$52&amp;$B128,[20]Ibadan!$E:$AE,COLUMN(J$1)-2,FALSE)=" ",0,VLOOKUP($B$52&amp;$B128,[20]Ibadan!$E:$AE,COLUMN(J$1)-2,FALSE))</f>
        <v>0</v>
      </c>
      <c r="K128" s="7">
        <f>IF(VLOOKUP($B$52&amp;$B128,[20]Ibadan!$E:$AE,COLUMN(K$1)-2,FALSE)=" ",0,VLOOKUP($B$52&amp;$B128,[20]Ibadan!$E:$AE,COLUMN(K$1)-2,FALSE))</f>
        <v>500</v>
      </c>
      <c r="L128" s="7">
        <f>IF(VLOOKUP($B$52&amp;$B128,[20]Ibadan!$E:$AE,COLUMN(L$1)-2,FALSE)=" ",0,VLOOKUP($B$52&amp;$B128,[20]Ibadan!$E:$AE,COLUMN(L$1)-2,FALSE))</f>
        <v>0</v>
      </c>
      <c r="M128" s="7">
        <f>IF(VLOOKUP($B$52&amp;$B128,[20]Ibadan!$E:$AE,COLUMN(M$1)-2,FALSE)=" ",0,VLOOKUP($B$52&amp;$B128,[20]Ibadan!$E:$AE,COLUMN(M$1)-2,FALSE))</f>
        <v>0</v>
      </c>
      <c r="N128" s="7">
        <f>IF(VLOOKUP($B$52&amp;$B128,[20]Ibadan!$E:$AE,COLUMN(N$1)-2,FALSE)=" ",0,VLOOKUP($B$52&amp;$B128,[20]Ibadan!$E:$AE,COLUMN(N$1)-2,FALSE))</f>
        <v>17036</v>
      </c>
      <c r="O128" s="7">
        <f>IF(VLOOKUP($B$52&amp;$B128,[20]Ibadan!$E:$AE,COLUMN(O$1)-2,FALSE)=" ",0,VLOOKUP($B$52&amp;$B128,[20]Ibadan!$E:$AE,COLUMN(O$1)-2,FALSE))</f>
        <v>0</v>
      </c>
      <c r="P128" s="7">
        <f>IF(VLOOKUP($B$52&amp;$B128,[20]Ibadan!$E:$AE,COLUMN(P$1)-2,FALSE)=" ",0,VLOOKUP($B$52&amp;$B128,[20]Ibadan!$E:$AE,COLUMN(P$1)-2,FALSE))</f>
        <v>0</v>
      </c>
      <c r="Q128" s="7">
        <f>IF(VLOOKUP($B$52&amp;$B128,[20]Ibadan!$E:$AE,COLUMN(Q$1)-2,FALSE)=" ",0,VLOOKUP($B$52&amp;$B128,[20]Ibadan!$E:$AE,COLUMN(Q$1)-2,FALSE))</f>
        <v>0</v>
      </c>
      <c r="R128" s="7">
        <f>IF(VLOOKUP($B$52&amp;$B128,[20]Ibadan!$E:$AE,COLUMN(R$1)-2,FALSE)=" ",0,VLOOKUP($B$52&amp;$B128,[20]Ibadan!$E:$AE,COLUMN(R$1)-2,FALSE))</f>
        <v>0</v>
      </c>
      <c r="S128" s="7">
        <f>IF(VLOOKUP($B$52&amp;$B128,[20]Ibadan!$E:$AE,COLUMN(S$1)-2,FALSE)=" ",0,VLOOKUP($B$52&amp;$B128,[20]Ibadan!$E:$AE,COLUMN(S$1)-2,FALSE))</f>
        <v>2781.25</v>
      </c>
      <c r="T128" s="7">
        <f>IF(VLOOKUP($B$52&amp;$B128,[20]Ibadan!$E:$AE,COLUMN(T$1)-2,FALSE)=" ",0,VLOOKUP($B$52&amp;$B128,[20]Ibadan!$E:$AE,COLUMN(T$1)-2,FALSE))</f>
        <v>5500</v>
      </c>
      <c r="U128" s="7">
        <f>IF(VLOOKUP($B$52&amp;$B128,[20]Ibadan!$E:$AE,COLUMN(U$1)-2,FALSE)=" ",0,VLOOKUP($B$52&amp;$B128,[20]Ibadan!$E:$AE,COLUMN(U$1)-2,FALSE))</f>
        <v>5500</v>
      </c>
      <c r="V128" s="7">
        <f>IF(VLOOKUP($B$52&amp;$B128,[20]Ibadan!$E:$AE,COLUMN(V$1)-2,FALSE)=" ",0,VLOOKUP($B$52&amp;$B128,[20]Ibadan!$E:$AE,COLUMN(V$1)-2,FALSE))</f>
        <v>5500</v>
      </c>
      <c r="W128" s="7">
        <f>IF(VLOOKUP($B$52&amp;$B128,[20]Ibadan!$E:$AE,COLUMN(W$1)-2,FALSE)=" ",0,VLOOKUP($B$52&amp;$B128,[20]Ibadan!$E:$AE,COLUMN(W$1)-2,FALSE))</f>
        <v>2311</v>
      </c>
      <c r="X128" s="7">
        <f>IF(VLOOKUP($B$52&amp;$B128,[20]Ibadan!$E:$AE,COLUMN(X$1)-2,FALSE)=" ",0,VLOOKUP($B$52&amp;$B128,[20]Ibadan!$E:$AE,COLUMN(X$1)-2,FALSE))</f>
        <v>4340.78</v>
      </c>
      <c r="Y128" s="7">
        <f>IF(VLOOKUP($B$52&amp;$B128,[20]Ibadan!$E:$AE,COLUMN(Y$1)-2,FALSE)=" ",0,VLOOKUP($B$52&amp;$B128,[20]Ibadan!$E:$AE,COLUMN(Y$1)-2,FALSE))</f>
        <v>3916.67</v>
      </c>
      <c r="Z128" s="7">
        <f>IF(VLOOKUP($B$52&amp;$B128,[20]Ibadan!$E:$AE,COLUMN(Z$1)-2,FALSE)=" ",0,VLOOKUP($B$52&amp;$B128,[20]Ibadan!$E:$AE,COLUMN(Z$1)-2,FALSE))</f>
        <v>3375</v>
      </c>
      <c r="AA128" s="7">
        <f>IF(VLOOKUP($B$52&amp;$B128,[20]Ibadan!$E:$AE,COLUMN(AA$1)-2,FALSE)=" ",0,VLOOKUP($B$52&amp;$B128,[20]Ibadan!$E:$AE,COLUMN(AA$1)-2,FALSE))</f>
        <v>3576.92</v>
      </c>
      <c r="AB128" s="7">
        <f>IF(VLOOKUP($B$52&amp;$B128,[20]Ibadan!$E:$AE,COLUMN(AB$1)-2,FALSE)=" ",0,VLOOKUP($B$52&amp;$B128,[20]Ibadan!$E:$AE,COLUMN(AB$1)-2,FALSE))</f>
        <v>4053.57</v>
      </c>
      <c r="AC128" s="7">
        <f>IF(VLOOKUP($B$52&amp;$B128,[20]Ibadan!$E:$AE,COLUMN(AC$1)-2,FALSE)=" ",0,VLOOKUP($B$52&amp;$B128,[20]Ibadan!$E:$AE,COLUMN(AC$1)-2,FALSE))</f>
        <v>3441.18</v>
      </c>
      <c r="AD128" s="300">
        <f>SUM(P127:AC127)/SUM(P126:AC126)</f>
        <v>3839.5583333333334</v>
      </c>
      <c r="AF128" s="7">
        <f>AF127/AF126</f>
        <v>4053.5714285714284</v>
      </c>
      <c r="AG128" s="7">
        <f>AG127/AG126</f>
        <v>3441.1764705882351</v>
      </c>
      <c r="AH128" s="7">
        <f>VLOOKUP($A$3&amp;$B$52&amp;$B128,'[14]Paga All'!$G$1:$J$3000,4,FALSE)</f>
        <v>3760.87</v>
      </c>
      <c r="AI128" s="7">
        <f>VLOOKUP($A$3&amp;$B$116&amp;$B128,'[15]Paga all'!$F:$G,2,FALSE)</f>
        <v>3840</v>
      </c>
      <c r="AJ128" s="7">
        <f>VLOOKUP($A$3&amp;$B$52&amp;$B128,'[16]Paga all'!$F$2:$G$1470,2,FALSE)</f>
        <v>3208.33</v>
      </c>
      <c r="AK128" s="9">
        <f t="shared" ref="AK128:BO128" si="147">AK127/AK126</f>
        <v>3839.5583333333334</v>
      </c>
      <c r="AL128" s="9">
        <f t="shared" si="147"/>
        <v>3839.5583333333334</v>
      </c>
      <c r="AM128" s="9">
        <f t="shared" si="147"/>
        <v>3839.5583333333338</v>
      </c>
      <c r="AN128" s="9">
        <f t="shared" si="147"/>
        <v>3839.5583333333334</v>
      </c>
      <c r="AO128" s="9">
        <f t="shared" si="147"/>
        <v>3839.5583333333334</v>
      </c>
      <c r="AP128" s="9">
        <f t="shared" si="147"/>
        <v>3839.5583333333334</v>
      </c>
      <c r="AQ128" s="9">
        <f t="shared" si="147"/>
        <v>3839.5583333333338</v>
      </c>
      <c r="AR128" s="9">
        <f t="shared" si="147"/>
        <v>3839.5583333333334</v>
      </c>
      <c r="AS128" s="9">
        <f t="shared" si="147"/>
        <v>3839.5583333333334</v>
      </c>
      <c r="AT128" s="9">
        <f t="shared" si="147"/>
        <v>3839.5583333333334</v>
      </c>
      <c r="AU128" s="9">
        <f t="shared" si="147"/>
        <v>3839.5583333333334</v>
      </c>
      <c r="AV128" s="9">
        <f t="shared" si="147"/>
        <v>3839.5583333333334</v>
      </c>
      <c r="AW128" s="9">
        <f t="shared" si="147"/>
        <v>3839.5583333333334</v>
      </c>
      <c r="AX128" s="9">
        <f t="shared" si="147"/>
        <v>3839.5583333333338</v>
      </c>
      <c r="AY128" s="9">
        <f t="shared" si="147"/>
        <v>3839.5583333333334</v>
      </c>
      <c r="AZ128" s="9">
        <f t="shared" si="147"/>
        <v>3839.5583333333334</v>
      </c>
      <c r="BA128" s="9">
        <f t="shared" si="147"/>
        <v>3839.5583333333334</v>
      </c>
      <c r="BB128" s="9">
        <f t="shared" si="147"/>
        <v>3839.5583333333338</v>
      </c>
      <c r="BC128" s="9">
        <f t="shared" si="147"/>
        <v>3839.5583333333334</v>
      </c>
      <c r="BD128" s="9">
        <f t="shared" si="147"/>
        <v>3839.5583333333334</v>
      </c>
      <c r="BE128" s="9">
        <f t="shared" si="147"/>
        <v>3839.5583333333329</v>
      </c>
      <c r="BF128" s="9">
        <f t="shared" si="147"/>
        <v>3839.5583333333334</v>
      </c>
      <c r="BG128" s="9">
        <f t="shared" si="147"/>
        <v>3839.5583333333334</v>
      </c>
      <c r="BH128" s="9">
        <f t="shared" si="147"/>
        <v>3839.5583333333334</v>
      </c>
      <c r="BI128" s="9">
        <f t="shared" si="147"/>
        <v>3839.5583333333334</v>
      </c>
      <c r="BJ128" s="9">
        <f t="shared" si="147"/>
        <v>3839.5583333333329</v>
      </c>
      <c r="BK128" s="9">
        <f t="shared" si="147"/>
        <v>3839.5583333333334</v>
      </c>
      <c r="BL128" s="9">
        <f t="shared" si="147"/>
        <v>3839.5583333333334</v>
      </c>
      <c r="BM128" s="9">
        <f t="shared" si="147"/>
        <v>3839.5583333333338</v>
      </c>
      <c r="BN128" s="9">
        <f t="shared" si="147"/>
        <v>3839.5583333333334</v>
      </c>
      <c r="BO128" s="9">
        <f t="shared" si="147"/>
        <v>3839.5583333333338</v>
      </c>
    </row>
    <row r="129" spans="2:67" x14ac:dyDescent="0.25">
      <c r="B129" s="292" t="s">
        <v>315</v>
      </c>
      <c r="D129" s="7">
        <f>IF(VLOOKUP($B$52&amp;$B129,[20]Ibadan!$E:$AE,COLUMN(D$1)-2,FALSE)=" ",0,VLOOKUP($B$52&amp;$B129,[20]Ibadan!$E:$AE,COLUMN(D$1)-2,FALSE))</f>
        <v>0</v>
      </c>
      <c r="E129" s="7">
        <f>IF(VLOOKUP($B$52&amp;$B129,[20]Ibadan!$E:$AE,COLUMN(E$1)-2,FALSE)=" ",0,VLOOKUP($B$52&amp;$B129,[20]Ibadan!$E:$AE,COLUMN(E$1)-2,FALSE))</f>
        <v>0</v>
      </c>
      <c r="F129" s="7">
        <f>IF(VLOOKUP($B$52&amp;$B129,[20]Ibadan!$E:$AE,COLUMN(F$1)-2,FALSE)=" ",0,VLOOKUP($B$52&amp;$B129,[20]Ibadan!$E:$AE,COLUMN(F$1)-2,FALSE))</f>
        <v>217</v>
      </c>
      <c r="G129" s="7">
        <f>IF(VLOOKUP($B$52&amp;$B129,[20]Ibadan!$E:$AE,COLUMN(G$1)-2,FALSE)=" ",0,VLOOKUP($B$52&amp;$B129,[20]Ibadan!$E:$AE,COLUMN(G$1)-2,FALSE))</f>
        <v>0</v>
      </c>
      <c r="H129" s="7">
        <f>IF(VLOOKUP($B$52&amp;$B129,[20]Ibadan!$E:$AE,COLUMN(H$1)-2,FALSE)=" ",0,VLOOKUP($B$52&amp;$B129,[20]Ibadan!$E:$AE,COLUMN(H$1)-2,FALSE))</f>
        <v>80</v>
      </c>
      <c r="I129" s="7">
        <f>IF(VLOOKUP($B$52&amp;$B129,[20]Ibadan!$E:$AE,COLUMN(I$1)-2,FALSE)=" ",0,VLOOKUP($B$52&amp;$B129,[20]Ibadan!$E:$AE,COLUMN(I$1)-2,FALSE))</f>
        <v>40</v>
      </c>
      <c r="J129" s="7">
        <f>IF(VLOOKUP($B$52&amp;$B129,[20]Ibadan!$E:$AE,COLUMN(J$1)-2,FALSE)=" ",0,VLOOKUP($B$52&amp;$B129,[20]Ibadan!$E:$AE,COLUMN(J$1)-2,FALSE))</f>
        <v>0</v>
      </c>
      <c r="K129" s="7">
        <f>IF(VLOOKUP($B$52&amp;$B129,[20]Ibadan!$E:$AE,COLUMN(K$1)-2,FALSE)=" ",0,VLOOKUP($B$52&amp;$B129,[20]Ibadan!$E:$AE,COLUMN(K$1)-2,FALSE))</f>
        <v>25</v>
      </c>
      <c r="L129" s="7">
        <f>IF(VLOOKUP($B$52&amp;$B129,[20]Ibadan!$E:$AE,COLUMN(L$1)-2,FALSE)=" ",0,VLOOKUP($B$52&amp;$B129,[20]Ibadan!$E:$AE,COLUMN(L$1)-2,FALSE))</f>
        <v>0</v>
      </c>
      <c r="M129" s="7">
        <f>IF(VLOOKUP($B$52&amp;$B129,[20]Ibadan!$E:$AE,COLUMN(M$1)-2,FALSE)=" ",0,VLOOKUP($B$52&amp;$B129,[20]Ibadan!$E:$AE,COLUMN(M$1)-2,FALSE))</f>
        <v>55</v>
      </c>
      <c r="N129" s="7">
        <f>IF(VLOOKUP($B$52&amp;$B129,[20]Ibadan!$E:$AE,COLUMN(N$1)-2,FALSE)=" ",0,VLOOKUP($B$52&amp;$B129,[20]Ibadan!$E:$AE,COLUMN(N$1)-2,FALSE))</f>
        <v>270.36</v>
      </c>
      <c r="O129" s="7">
        <f>IF(VLOOKUP($B$52&amp;$B129,[20]Ibadan!$E:$AE,COLUMN(O$1)-2,FALSE)=" ",0,VLOOKUP($B$52&amp;$B129,[20]Ibadan!$E:$AE,COLUMN(O$1)-2,FALSE))</f>
        <v>0</v>
      </c>
      <c r="P129" s="7">
        <f>IF(VLOOKUP($B$52&amp;$B129,[20]Ibadan!$E:$AE,COLUMN(P$1)-2,FALSE)=" ",0,VLOOKUP($B$52&amp;$B129,[20]Ibadan!$E:$AE,COLUMN(P$1)-2,FALSE))</f>
        <v>0</v>
      </c>
      <c r="Q129" s="7">
        <f>IF(VLOOKUP($B$52&amp;$B129,[20]Ibadan!$E:$AE,COLUMN(Q$1)-2,FALSE)=" ",0,VLOOKUP($B$52&amp;$B129,[20]Ibadan!$E:$AE,COLUMN(Q$1)-2,FALSE))</f>
        <v>0</v>
      </c>
      <c r="R129" s="7">
        <f>IF(VLOOKUP($B$52&amp;$B129,[20]Ibadan!$E:$AE,COLUMN(R$1)-2,FALSE)=" ",0,VLOOKUP($B$52&amp;$B129,[20]Ibadan!$E:$AE,COLUMN(R$1)-2,FALSE))</f>
        <v>0</v>
      </c>
      <c r="S129" s="7">
        <f>IF(VLOOKUP($B$52&amp;$B129,[20]Ibadan!$E:$AE,COLUMN(S$1)-2,FALSE)=" ",0,VLOOKUP($B$52&amp;$B129,[20]Ibadan!$E:$AE,COLUMN(S$1)-2,FALSE))</f>
        <v>2125</v>
      </c>
      <c r="T129" s="7">
        <f>IF(VLOOKUP($B$52&amp;$B129,[20]Ibadan!$E:$AE,COLUMN(T$1)-2,FALSE)=" ",0,VLOOKUP($B$52&amp;$B129,[20]Ibadan!$E:$AE,COLUMN(T$1)-2,FALSE))</f>
        <v>4000</v>
      </c>
      <c r="U129" s="7">
        <f>IF(VLOOKUP($B$52&amp;$B129,[20]Ibadan!$E:$AE,COLUMN(U$1)-2,FALSE)=" ",0,VLOOKUP($B$52&amp;$B129,[20]Ibadan!$E:$AE,COLUMN(U$1)-2,FALSE))</f>
        <v>4000</v>
      </c>
      <c r="V129" s="7">
        <f>IF(VLOOKUP($B$52&amp;$B129,[20]Ibadan!$E:$AE,COLUMN(V$1)-2,FALSE)=" ",0,VLOOKUP($B$52&amp;$B129,[20]Ibadan!$E:$AE,COLUMN(V$1)-2,FALSE))</f>
        <v>4000</v>
      </c>
      <c r="W129" s="7">
        <f>IF(VLOOKUP($B$52&amp;$B129,[20]Ibadan!$E:$AE,COLUMN(W$1)-2,FALSE)=" ",0,VLOOKUP($B$52&amp;$B129,[20]Ibadan!$E:$AE,COLUMN(W$1)-2,FALSE))</f>
        <v>2100</v>
      </c>
      <c r="X129" s="7">
        <f>IF(VLOOKUP($B$52&amp;$B129,[20]Ibadan!$E:$AE,COLUMN(X$1)-2,FALSE)=" ",0,VLOOKUP($B$52&amp;$B129,[20]Ibadan!$E:$AE,COLUMN(X$1)-2,FALSE))</f>
        <v>6125.34</v>
      </c>
      <c r="Y129" s="7">
        <f>IF(VLOOKUP($B$52&amp;$B129,[20]Ibadan!$E:$AE,COLUMN(Y$1)-2,FALSE)=" ",0,VLOOKUP($B$52&amp;$B129,[20]Ibadan!$E:$AE,COLUMN(Y$1)-2,FALSE))</f>
        <v>5331.05</v>
      </c>
      <c r="Z129" s="7">
        <f>IF(VLOOKUP($B$52&amp;$B129,[20]Ibadan!$E:$AE,COLUMN(Z$1)-2,FALSE)=" ",0,VLOOKUP($B$52&amp;$B129,[20]Ibadan!$E:$AE,COLUMN(Z$1)-2,FALSE))</f>
        <v>4867.1000000000004</v>
      </c>
      <c r="AA129" s="7">
        <f>IF(VLOOKUP($B$52&amp;$B129,[20]Ibadan!$E:$AE,COLUMN(AA$1)-2,FALSE)=" ",0,VLOOKUP($B$52&amp;$B129,[20]Ibadan!$E:$AE,COLUMN(AA$1)-2,FALSE))</f>
        <v>4444</v>
      </c>
      <c r="AB129" s="7">
        <f>IF(VLOOKUP($B$52&amp;$B129,[20]Ibadan!$E:$AE,COLUMN(AB$1)-2,FALSE)=" ",0,VLOOKUP($B$52&amp;$B129,[20]Ibadan!$E:$AE,COLUMN(AB$1)-2,FALSE))</f>
        <v>11045</v>
      </c>
      <c r="AC129" s="7">
        <f>IF(VLOOKUP($B$52&amp;$B129,[20]Ibadan!$E:$AE,COLUMN(AC$1)-2,FALSE)=" ",0,VLOOKUP($B$52&amp;$B129,[20]Ibadan!$E:$AE,COLUMN(AC$1)-2,FALSE))</f>
        <v>3700</v>
      </c>
      <c r="AF129" s="7">
        <f>AB129</f>
        <v>11045</v>
      </c>
      <c r="AG129" s="7">
        <f>AC129</f>
        <v>3700</v>
      </c>
      <c r="AH129" s="7">
        <f>VLOOKUP($A$3&amp;$B$52&amp;$B129,'[14]Paga All'!$G$1:$J$3000,4,FALSE)+VLOOKUP($A$3&amp;$B$52&amp;$B124,'[14]Paga All'!$G$1:$J$3000,4,FALSE)</f>
        <v>7065</v>
      </c>
      <c r="AI129" s="7">
        <f>VLOOKUP($A$3&amp;$B$116&amp;$B129,'[15]Paga all'!$F:$G,2,FALSE)+VLOOKUP($A$3&amp;$B$116&amp;$B130,'[15]Paga all'!$F:$G,2,FALSE)</f>
        <v>6496</v>
      </c>
      <c r="AJ129" s="7">
        <f>VLOOKUP($A$3&amp;$B$52&amp;$B129,'[16]Paga all'!$F$2:$G$1470,2,FALSE)+VLOOKUP($A$3&amp;$B$52&amp;$B130,'[16]Paga all'!$F$2:$G$1470,2,FALSE)</f>
        <v>3400</v>
      </c>
      <c r="AK129" s="9">
        <f t="shared" ref="AK129:BO129" si="148">AK126*AK121</f>
        <v>8091.3174999999992</v>
      </c>
      <c r="AL129" s="9">
        <f t="shared" si="148"/>
        <v>13870.829999999998</v>
      </c>
      <c r="AM129" s="9">
        <f t="shared" si="148"/>
        <v>16953.236666666664</v>
      </c>
      <c r="AN129" s="9">
        <f t="shared" si="148"/>
        <v>20035.64333333333</v>
      </c>
      <c r="AO129" s="9">
        <f t="shared" si="148"/>
        <v>23118.049999999996</v>
      </c>
      <c r="AP129" s="9">
        <f t="shared" si="148"/>
        <v>27741.659999999996</v>
      </c>
      <c r="AQ129" s="9">
        <f t="shared" si="148"/>
        <v>33906.473333333328</v>
      </c>
      <c r="AR129" s="9">
        <f t="shared" si="148"/>
        <v>40071.28666666666</v>
      </c>
      <c r="AS129" s="9">
        <f t="shared" si="148"/>
        <v>49318.506666666661</v>
      </c>
      <c r="AT129" s="9">
        <f t="shared" si="148"/>
        <v>58565.726666666662</v>
      </c>
      <c r="AU129" s="9">
        <f t="shared" si="148"/>
        <v>69354.149999999994</v>
      </c>
      <c r="AV129" s="9">
        <f t="shared" si="148"/>
        <v>83224.98</v>
      </c>
      <c r="AW129" s="9">
        <f t="shared" si="148"/>
        <v>100178.21666666666</v>
      </c>
      <c r="AX129" s="9">
        <f t="shared" si="148"/>
        <v>118672.65666666665</v>
      </c>
      <c r="AY129" s="9">
        <f t="shared" si="148"/>
        <v>143331.90999999997</v>
      </c>
      <c r="AZ129" s="9">
        <f t="shared" si="148"/>
        <v>172614.77333333332</v>
      </c>
      <c r="BA129" s="9">
        <f t="shared" si="148"/>
        <v>206521.24666666664</v>
      </c>
      <c r="BB129" s="9">
        <f t="shared" si="148"/>
        <v>248133.73666666663</v>
      </c>
      <c r="BC129" s="9">
        <f t="shared" si="148"/>
        <v>298993.44666666666</v>
      </c>
      <c r="BD129" s="9">
        <f t="shared" si="148"/>
        <v>357559.17333333328</v>
      </c>
      <c r="BE129" s="9">
        <f t="shared" si="148"/>
        <v>429995.72999999992</v>
      </c>
      <c r="BF129" s="9">
        <f t="shared" si="148"/>
        <v>516303.11666666658</v>
      </c>
      <c r="BG129" s="9">
        <f t="shared" si="148"/>
        <v>618022.53666666662</v>
      </c>
      <c r="BH129" s="9">
        <f t="shared" si="148"/>
        <v>741318.80333333323</v>
      </c>
      <c r="BI129" s="9">
        <f t="shared" si="148"/>
        <v>890815.52666666661</v>
      </c>
      <c r="BJ129" s="9">
        <f t="shared" si="148"/>
        <v>1068053.9099999999</v>
      </c>
      <c r="BK129" s="9">
        <f t="shared" si="148"/>
        <v>1282281.1733333331</v>
      </c>
      <c r="BL129" s="9">
        <f t="shared" si="148"/>
        <v>1538120.9266666665</v>
      </c>
      <c r="BM129" s="9">
        <f t="shared" si="148"/>
        <v>1846361.593333333</v>
      </c>
      <c r="BN129" s="9">
        <f t="shared" si="148"/>
        <v>2174252.6024999996</v>
      </c>
      <c r="BO129" s="9">
        <f t="shared" si="148"/>
        <v>2274045.5183333331</v>
      </c>
    </row>
    <row r="130" spans="2:67" x14ac:dyDescent="0.25">
      <c r="B130" s="292" t="s">
        <v>316</v>
      </c>
      <c r="D130" s="7">
        <f>IF(VLOOKUP($B$52&amp;$B130,[20]Ibadan!$E:$AE,COLUMN(D$1)-2,FALSE)=" ",0,VLOOKUP($B$52&amp;$B130,[20]Ibadan!$E:$AE,COLUMN(D$1)-2,FALSE))</f>
        <v>0</v>
      </c>
      <c r="E130" s="7">
        <f>IF(VLOOKUP($B$52&amp;$B130,[20]Ibadan!$E:$AE,COLUMN(E$1)-2,FALSE)=" ",0,VLOOKUP($B$52&amp;$B130,[20]Ibadan!$E:$AE,COLUMN(E$1)-2,FALSE))</f>
        <v>0</v>
      </c>
      <c r="F130" s="7">
        <f>IF(VLOOKUP($B$52&amp;$B130,[20]Ibadan!$E:$AE,COLUMN(F$1)-2,FALSE)=" ",0,VLOOKUP($B$52&amp;$B130,[20]Ibadan!$E:$AE,COLUMN(F$1)-2,FALSE))</f>
        <v>0</v>
      </c>
      <c r="G130" s="7">
        <f>IF(VLOOKUP($B$52&amp;$B130,[20]Ibadan!$E:$AE,COLUMN(G$1)-2,FALSE)=" ",0,VLOOKUP($B$52&amp;$B130,[20]Ibadan!$E:$AE,COLUMN(G$1)-2,FALSE))</f>
        <v>0</v>
      </c>
      <c r="H130" s="7">
        <f>IF(VLOOKUP($B$52&amp;$B130,[20]Ibadan!$E:$AE,COLUMN(H$1)-2,FALSE)=" ",0,VLOOKUP($B$52&amp;$B130,[20]Ibadan!$E:$AE,COLUMN(H$1)-2,FALSE))</f>
        <v>80</v>
      </c>
      <c r="I130" s="7">
        <f>IF(VLOOKUP($B$52&amp;$B130,[20]Ibadan!$E:$AE,COLUMN(I$1)-2,FALSE)=" ",0,VLOOKUP($B$52&amp;$B130,[20]Ibadan!$E:$AE,COLUMN(I$1)-2,FALSE))</f>
        <v>0</v>
      </c>
      <c r="J130" s="7">
        <f>IF(VLOOKUP($B$52&amp;$B130,[20]Ibadan!$E:$AE,COLUMN(J$1)-2,FALSE)=" ",0,VLOOKUP($B$52&amp;$B130,[20]Ibadan!$E:$AE,COLUMN(J$1)-2,FALSE))</f>
        <v>0</v>
      </c>
      <c r="K130" s="7">
        <f>IF(VLOOKUP($B$52&amp;$B130,[20]Ibadan!$E:$AE,COLUMN(K$1)-2,FALSE)=" ",0,VLOOKUP($B$52&amp;$B130,[20]Ibadan!$E:$AE,COLUMN(K$1)-2,FALSE))</f>
        <v>20</v>
      </c>
      <c r="L130" s="7">
        <f>IF(VLOOKUP($B$52&amp;$B130,[20]Ibadan!$E:$AE,COLUMN(L$1)-2,FALSE)=" ",0,VLOOKUP($B$52&amp;$B130,[20]Ibadan!$E:$AE,COLUMN(L$1)-2,FALSE))</f>
        <v>0</v>
      </c>
      <c r="M130" s="7">
        <f>IF(VLOOKUP($B$52&amp;$B130,[20]Ibadan!$E:$AE,COLUMN(M$1)-2,FALSE)=" ",0,VLOOKUP($B$52&amp;$B130,[20]Ibadan!$E:$AE,COLUMN(M$1)-2,FALSE))</f>
        <v>20</v>
      </c>
      <c r="N130" s="7">
        <f>IF(VLOOKUP($B$52&amp;$B130,[20]Ibadan!$E:$AE,COLUMN(N$1)-2,FALSE)=" ",0,VLOOKUP($B$52&amp;$B130,[20]Ibadan!$E:$AE,COLUMN(N$1)-2,FALSE))</f>
        <v>80</v>
      </c>
      <c r="O130" s="7">
        <f>IF(VLOOKUP($B$52&amp;$B130,[20]Ibadan!$E:$AE,COLUMN(O$1)-2,FALSE)=" ",0,VLOOKUP($B$52&amp;$B130,[20]Ibadan!$E:$AE,COLUMN(O$1)-2,FALSE))</f>
        <v>0</v>
      </c>
      <c r="P130" s="7">
        <f>IF(VLOOKUP($B$52&amp;$B130,[20]Ibadan!$E:$AE,COLUMN(P$1)-2,FALSE)=" ",0,VLOOKUP($B$52&amp;$B130,[20]Ibadan!$E:$AE,COLUMN(P$1)-2,FALSE))</f>
        <v>0</v>
      </c>
      <c r="Q130" s="7">
        <f>IF(VLOOKUP($B$52&amp;$B130,[20]Ibadan!$E:$AE,COLUMN(Q$1)-2,FALSE)=" ",0,VLOOKUP($B$52&amp;$B130,[20]Ibadan!$E:$AE,COLUMN(Q$1)-2,FALSE))</f>
        <v>0</v>
      </c>
      <c r="R130" s="7">
        <f>IF(VLOOKUP($B$52&amp;$B130,[20]Ibadan!$E:$AE,COLUMN(R$1)-2,FALSE)=" ",0,VLOOKUP($B$52&amp;$B130,[20]Ibadan!$E:$AE,COLUMN(R$1)-2,FALSE))</f>
        <v>0</v>
      </c>
      <c r="S130" s="7">
        <f>IF(VLOOKUP($B$52&amp;$B130,[20]Ibadan!$E:$AE,COLUMN(S$1)-2,FALSE)=" ",0,VLOOKUP($B$52&amp;$B130,[20]Ibadan!$E:$AE,COLUMN(S$1)-2,FALSE))</f>
        <v>50</v>
      </c>
      <c r="T130" s="7">
        <f>IF(VLOOKUP($B$52&amp;$B130,[20]Ibadan!$E:$AE,COLUMN(T$1)-2,FALSE)=" ",0,VLOOKUP($B$52&amp;$B130,[20]Ibadan!$E:$AE,COLUMN(T$1)-2,FALSE))</f>
        <v>0</v>
      </c>
      <c r="U130" s="7">
        <f>IF(VLOOKUP($B$52&amp;$B130,[20]Ibadan!$E:$AE,COLUMN(U$1)-2,FALSE)=" ",0,VLOOKUP($B$52&amp;$B130,[20]Ibadan!$E:$AE,COLUMN(U$1)-2,FALSE))</f>
        <v>0</v>
      </c>
      <c r="V130" s="7">
        <f>IF(VLOOKUP($B$52&amp;$B130,[20]Ibadan!$E:$AE,COLUMN(V$1)-2,FALSE)=" ",0,VLOOKUP($B$52&amp;$B130,[20]Ibadan!$E:$AE,COLUMN(V$1)-2,FALSE))</f>
        <v>0</v>
      </c>
      <c r="W130" s="7">
        <f>IF(VLOOKUP($B$52&amp;$B130,[20]Ibadan!$E:$AE,COLUMN(W$1)-2,FALSE)=" ",0,VLOOKUP($B$52&amp;$B130,[20]Ibadan!$E:$AE,COLUMN(W$1)-2,FALSE))</f>
        <v>40</v>
      </c>
      <c r="X130" s="7">
        <f>IF(VLOOKUP($B$52&amp;$B130,[20]Ibadan!$E:$AE,COLUMN(X$1)-2,FALSE)=" ",0,VLOOKUP($B$52&amp;$B130,[20]Ibadan!$E:$AE,COLUMN(X$1)-2,FALSE))</f>
        <v>120</v>
      </c>
      <c r="Y130" s="7">
        <f>IF(VLOOKUP($B$52&amp;$B130,[20]Ibadan!$E:$AE,COLUMN(Y$1)-2,FALSE)=" ",0,VLOOKUP($B$52&amp;$B130,[20]Ibadan!$E:$AE,COLUMN(Y$1)-2,FALSE))</f>
        <v>320</v>
      </c>
      <c r="Z130" s="7">
        <f>IF(VLOOKUP($B$52&amp;$B130,[20]Ibadan!$E:$AE,COLUMN(Z$1)-2,FALSE)=" ",0,VLOOKUP($B$52&amp;$B130,[20]Ibadan!$E:$AE,COLUMN(Z$1)-2,FALSE))</f>
        <v>770</v>
      </c>
      <c r="AA130" s="7">
        <f>IF(VLOOKUP($B$52&amp;$B130,[20]Ibadan!$E:$AE,COLUMN(AA$1)-2,FALSE)=" ",0,VLOOKUP($B$52&amp;$B130,[20]Ibadan!$E:$AE,COLUMN(AA$1)-2,FALSE))</f>
        <v>420</v>
      </c>
      <c r="AB130" s="7">
        <f>IF(VLOOKUP($B$52&amp;$B130,[20]Ibadan!$E:$AE,COLUMN(AB$1)-2,FALSE)=" ",0,VLOOKUP($B$52&amp;$B130,[20]Ibadan!$E:$AE,COLUMN(AB$1)-2,FALSE))</f>
        <v>900</v>
      </c>
      <c r="AC130" s="7">
        <f>IF(VLOOKUP($B$52&amp;$B130,[20]Ibadan!$E:$AE,COLUMN(AC$1)-2,FALSE)=" ",0,VLOOKUP($B$52&amp;$B130,[20]Ibadan!$E:$AE,COLUMN(AC$1)-2,FALSE))</f>
        <v>700</v>
      </c>
      <c r="AF130" s="7">
        <f>AB130</f>
        <v>900</v>
      </c>
      <c r="AG130" s="7">
        <f>AC130</f>
        <v>700</v>
      </c>
      <c r="AH130" s="7">
        <f>VLOOKUP($A$3&amp;$B$52&amp;$B130,'[14]Paga All'!$G$1:$J$3000,4,FALSE)</f>
        <v>800</v>
      </c>
      <c r="AI130" s="7">
        <f>VLOOKUP($A$3&amp;$B$116&amp;$B130,'[15]Paga all'!$F:$G,2,FALSE)</f>
        <v>420</v>
      </c>
      <c r="AJ130" s="7">
        <f>VLOOKUP($A$3&amp;$B$52&amp;$B130,'[16]Paga all'!$F$2:$G$1470,2,FALSE)</f>
        <v>390</v>
      </c>
      <c r="AK130" s="9">
        <f t="shared" ref="AK130:BO130" si="149">AK122*AK129</f>
        <v>856.29254367980548</v>
      </c>
      <c r="AL130" s="9">
        <f t="shared" si="149"/>
        <v>1467.9300748796666</v>
      </c>
      <c r="AM130" s="9">
        <f t="shared" si="149"/>
        <v>1794.1367581862592</v>
      </c>
      <c r="AN130" s="9">
        <f t="shared" si="149"/>
        <v>2120.3434414928515</v>
      </c>
      <c r="AO130" s="9">
        <f t="shared" si="149"/>
        <v>2446.5501247994443</v>
      </c>
      <c r="AP130" s="9">
        <f t="shared" si="149"/>
        <v>2935.8601497593331</v>
      </c>
      <c r="AQ130" s="9">
        <f t="shared" si="149"/>
        <v>3588.2735163725183</v>
      </c>
      <c r="AR130" s="9">
        <f t="shared" si="149"/>
        <v>4240.6868829857031</v>
      </c>
      <c r="AS130" s="9">
        <f t="shared" si="149"/>
        <v>5219.3069329054815</v>
      </c>
      <c r="AT130" s="9">
        <f t="shared" si="149"/>
        <v>6197.9269828252591</v>
      </c>
      <c r="AU130" s="9">
        <f t="shared" si="149"/>
        <v>7339.650374398333</v>
      </c>
      <c r="AV130" s="9">
        <f t="shared" si="149"/>
        <v>8807.5804492780007</v>
      </c>
      <c r="AW130" s="9">
        <f t="shared" si="149"/>
        <v>10601.717207464259</v>
      </c>
      <c r="AX130" s="9">
        <f t="shared" si="149"/>
        <v>12558.957307303814</v>
      </c>
      <c r="AY130" s="9">
        <f t="shared" si="149"/>
        <v>15168.610773756554</v>
      </c>
      <c r="AZ130" s="9">
        <f t="shared" si="149"/>
        <v>18267.574265169183</v>
      </c>
      <c r="BA130" s="9">
        <f t="shared" si="149"/>
        <v>21855.847781541703</v>
      </c>
      <c r="BB130" s="9">
        <f t="shared" si="149"/>
        <v>26259.638006180703</v>
      </c>
      <c r="BC130" s="9">
        <f t="shared" si="149"/>
        <v>31642.048280739484</v>
      </c>
      <c r="BD130" s="9">
        <f t="shared" si="149"/>
        <v>37839.975263564738</v>
      </c>
      <c r="BE130" s="9">
        <f t="shared" si="149"/>
        <v>45505.832321269663</v>
      </c>
      <c r="BF130" s="9">
        <f t="shared" si="149"/>
        <v>54639.619453854255</v>
      </c>
      <c r="BG130" s="9">
        <f t="shared" si="149"/>
        <v>65404.440002971816</v>
      </c>
      <c r="BH130" s="9">
        <f t="shared" si="149"/>
        <v>78452.707335235507</v>
      </c>
      <c r="BI130" s="9">
        <f t="shared" si="149"/>
        <v>94273.731475605266</v>
      </c>
      <c r="BJ130" s="9">
        <f t="shared" si="149"/>
        <v>113030.61576573433</v>
      </c>
      <c r="BK130" s="9">
        <f t="shared" si="149"/>
        <v>135701.9802555425</v>
      </c>
      <c r="BL130" s="9">
        <f t="shared" si="149"/>
        <v>162777.13496998971</v>
      </c>
      <c r="BM130" s="9">
        <f t="shared" si="149"/>
        <v>195397.80330064896</v>
      </c>
      <c r="BN130" s="9">
        <f t="shared" si="149"/>
        <v>230098.03923738771</v>
      </c>
      <c r="BO130" s="9">
        <f t="shared" si="149"/>
        <v>240658.98060943867</v>
      </c>
    </row>
    <row r="132" spans="2:67" x14ac:dyDescent="0.25">
      <c r="B132" s="1" t="s">
        <v>123</v>
      </c>
      <c r="D132" s="240"/>
      <c r="E132" s="240"/>
      <c r="F132" s="240"/>
      <c r="G132" s="240"/>
      <c r="H132" s="240"/>
      <c r="I132" s="240"/>
      <c r="J132" s="240"/>
      <c r="K132" s="240"/>
      <c r="L132" s="240"/>
      <c r="M132" s="240"/>
      <c r="N132" s="240"/>
      <c r="O132" s="240"/>
      <c r="P132" s="240"/>
      <c r="Q132" s="240"/>
      <c r="R132" s="240"/>
      <c r="S132" s="240"/>
      <c r="T132" s="240"/>
      <c r="U132" s="240"/>
      <c r="V132" s="240"/>
      <c r="W132" s="240"/>
      <c r="X132" s="240"/>
      <c r="Y132" s="240"/>
      <c r="Z132" s="240"/>
      <c r="AA132" s="234">
        <f>RATE((COUNT($E$1:$O$1)),,-$D133,$O133)</f>
        <v>0.11153393270949967</v>
      </c>
      <c r="AB132" s="234">
        <f>RATE((COUNT($E$1:$O$1)),,-$D133,$O133)</f>
        <v>0.11153393270949967</v>
      </c>
      <c r="AC132" s="234">
        <f>RATE((COUNT($Q$1:$AC$1)),,-$P133,$AC133)</f>
        <v>3.1873990268113633E-2</v>
      </c>
      <c r="AF132" s="234"/>
      <c r="AG132" s="234"/>
      <c r="AH132" s="234"/>
      <c r="AI132" s="234"/>
    </row>
    <row r="133" spans="2:67" x14ac:dyDescent="0.25">
      <c r="B133" s="242" t="s">
        <v>137</v>
      </c>
      <c r="D133" s="243">
        <f>D140+D141</f>
        <v>75</v>
      </c>
      <c r="E133" s="243">
        <f>E140+E141</f>
        <v>78</v>
      </c>
      <c r="F133" s="243">
        <f>F140+F141</f>
        <v>100</v>
      </c>
      <c r="G133" s="243">
        <f>G140+G141</f>
        <v>121</v>
      </c>
      <c r="H133" s="243">
        <f t="shared" ref="H133:AC133" si="150">H140+H141</f>
        <v>182</v>
      </c>
      <c r="I133" s="243">
        <f t="shared" si="150"/>
        <v>179</v>
      </c>
      <c r="J133" s="243">
        <f t="shared" si="150"/>
        <v>209</v>
      </c>
      <c r="K133" s="243">
        <f t="shared" si="150"/>
        <v>207</v>
      </c>
      <c r="L133" s="243">
        <f t="shared" si="150"/>
        <v>228</v>
      </c>
      <c r="M133" s="243">
        <f t="shared" si="150"/>
        <v>220</v>
      </c>
      <c r="N133" s="243">
        <f t="shared" si="150"/>
        <v>245</v>
      </c>
      <c r="O133" s="243">
        <f t="shared" si="150"/>
        <v>240</v>
      </c>
      <c r="P133" s="243">
        <f t="shared" si="150"/>
        <v>274</v>
      </c>
      <c r="Q133" s="243">
        <f t="shared" si="150"/>
        <v>295</v>
      </c>
      <c r="R133" s="243">
        <f t="shared" si="150"/>
        <v>277</v>
      </c>
      <c r="S133" s="243">
        <f t="shared" si="150"/>
        <v>290</v>
      </c>
      <c r="T133" s="243">
        <f t="shared" si="150"/>
        <v>300</v>
      </c>
      <c r="U133" s="243">
        <f t="shared" si="150"/>
        <v>315</v>
      </c>
      <c r="V133" s="243">
        <f t="shared" si="150"/>
        <v>346</v>
      </c>
      <c r="W133" s="243">
        <f t="shared" si="150"/>
        <v>371</v>
      </c>
      <c r="X133" s="243">
        <f t="shared" si="150"/>
        <v>407</v>
      </c>
      <c r="Y133" s="243">
        <f t="shared" si="150"/>
        <v>389</v>
      </c>
      <c r="Z133" s="243">
        <f t="shared" si="150"/>
        <v>401</v>
      </c>
      <c r="AA133" s="243">
        <f t="shared" si="150"/>
        <v>412</v>
      </c>
      <c r="AB133" s="243">
        <f>AB140+AB141</f>
        <v>398</v>
      </c>
      <c r="AC133" s="243">
        <f t="shared" si="150"/>
        <v>412</v>
      </c>
      <c r="AF133" s="244">
        <f>SUM(AF140:AF141)</f>
        <v>398</v>
      </c>
      <c r="AG133" s="244">
        <f t="shared" ref="AG133:BO133" si="151">ROUND((AF140+AF141)*(1+AG134),)</f>
        <v>410</v>
      </c>
      <c r="AH133" s="244">
        <f t="shared" si="151"/>
        <v>424</v>
      </c>
      <c r="AI133" s="244">
        <f t="shared" si="151"/>
        <v>436</v>
      </c>
      <c r="AJ133" s="245">
        <f t="shared" si="151"/>
        <v>414</v>
      </c>
      <c r="AK133" s="245">
        <f t="shared" si="151"/>
        <v>358</v>
      </c>
      <c r="AL133" s="245">
        <f t="shared" si="151"/>
        <v>369</v>
      </c>
      <c r="AM133" s="245">
        <f t="shared" si="151"/>
        <v>380</v>
      </c>
      <c r="AN133" s="245">
        <f t="shared" si="151"/>
        <v>391</v>
      </c>
      <c r="AO133" s="245">
        <f t="shared" si="151"/>
        <v>403</v>
      </c>
      <c r="AP133" s="245">
        <f t="shared" si="151"/>
        <v>415</v>
      </c>
      <c r="AQ133" s="245">
        <f t="shared" si="151"/>
        <v>427</v>
      </c>
      <c r="AR133" s="245">
        <f t="shared" si="151"/>
        <v>440</v>
      </c>
      <c r="AS133" s="245">
        <f t="shared" si="151"/>
        <v>453</v>
      </c>
      <c r="AT133" s="245">
        <f t="shared" si="151"/>
        <v>467</v>
      </c>
      <c r="AU133" s="245">
        <f t="shared" si="151"/>
        <v>481</v>
      </c>
      <c r="AV133" s="245">
        <f t="shared" si="151"/>
        <v>495</v>
      </c>
      <c r="AW133" s="245">
        <f t="shared" si="151"/>
        <v>510</v>
      </c>
      <c r="AX133" s="245">
        <f t="shared" si="151"/>
        <v>525</v>
      </c>
      <c r="AY133" s="245">
        <f t="shared" si="151"/>
        <v>541</v>
      </c>
      <c r="AZ133" s="245">
        <f t="shared" si="151"/>
        <v>557</v>
      </c>
      <c r="BA133" s="245">
        <f t="shared" si="151"/>
        <v>574</v>
      </c>
      <c r="BB133" s="245">
        <f t="shared" si="151"/>
        <v>591</v>
      </c>
      <c r="BC133" s="245">
        <f t="shared" si="151"/>
        <v>609</v>
      </c>
      <c r="BD133" s="245">
        <f t="shared" si="151"/>
        <v>627</v>
      </c>
      <c r="BE133" s="245">
        <f t="shared" si="151"/>
        <v>646</v>
      </c>
      <c r="BF133" s="245">
        <f t="shared" si="151"/>
        <v>665</v>
      </c>
      <c r="BG133" s="245">
        <f t="shared" si="151"/>
        <v>685</v>
      </c>
      <c r="BH133" s="245">
        <f t="shared" si="151"/>
        <v>706</v>
      </c>
      <c r="BI133" s="245">
        <f t="shared" si="151"/>
        <v>727</v>
      </c>
      <c r="BJ133" s="245">
        <f t="shared" si="151"/>
        <v>749</v>
      </c>
      <c r="BK133" s="245">
        <f t="shared" si="151"/>
        <v>771</v>
      </c>
      <c r="BL133" s="245">
        <f t="shared" si="151"/>
        <v>794</v>
      </c>
      <c r="BM133" s="245">
        <f t="shared" si="151"/>
        <v>818</v>
      </c>
      <c r="BN133" s="245">
        <f t="shared" si="151"/>
        <v>843</v>
      </c>
      <c r="BO133" s="245">
        <f t="shared" si="151"/>
        <v>868</v>
      </c>
    </row>
    <row r="134" spans="2:67" x14ac:dyDescent="0.25">
      <c r="B134" s="246" t="s">
        <v>99</v>
      </c>
      <c r="C134" s="247"/>
      <c r="D134" s="248"/>
      <c r="E134" s="249">
        <f>RATE(1,,-D133,E133)</f>
        <v>3.9999999999999945E-2</v>
      </c>
      <c r="F134" s="249">
        <f t="shared" ref="F134:AB134" si="152">RATE(1,,-E133,F133)</f>
        <v>0.28205128205128205</v>
      </c>
      <c r="G134" s="249">
        <f t="shared" si="152"/>
        <v>0.21000000000000008</v>
      </c>
      <c r="H134" s="249">
        <f t="shared" si="152"/>
        <v>0.50413223140495866</v>
      </c>
      <c r="I134" s="249">
        <f t="shared" si="152"/>
        <v>-1.6483516483516411E-2</v>
      </c>
      <c r="J134" s="249">
        <f t="shared" si="152"/>
        <v>0.16759776536312856</v>
      </c>
      <c r="K134" s="249">
        <f t="shared" si="152"/>
        <v>-9.5693779904305713E-3</v>
      </c>
      <c r="L134" s="249">
        <f t="shared" si="152"/>
        <v>0.10144927536231889</v>
      </c>
      <c r="M134" s="249">
        <f t="shared" si="152"/>
        <v>-3.5087719298245675E-2</v>
      </c>
      <c r="N134" s="249">
        <f t="shared" si="152"/>
        <v>0.11363636363636377</v>
      </c>
      <c r="O134" s="249">
        <f t="shared" si="152"/>
        <v>-2.0408163265306083E-2</v>
      </c>
      <c r="P134" s="249">
        <f t="shared" si="152"/>
        <v>0.1416666666666668</v>
      </c>
      <c r="Q134" s="249">
        <f t="shared" si="152"/>
        <v>7.6642335766423222E-2</v>
      </c>
      <c r="R134" s="249">
        <f t="shared" si="152"/>
        <v>-6.1016949152542313E-2</v>
      </c>
      <c r="S134" s="249">
        <f t="shared" si="152"/>
        <v>4.6931407942238192E-2</v>
      </c>
      <c r="T134" s="249">
        <f t="shared" si="152"/>
        <v>3.4482758620689724E-2</v>
      </c>
      <c r="U134" s="249">
        <f t="shared" si="152"/>
        <v>4.9999999999999961E-2</v>
      </c>
      <c r="V134" s="249">
        <f t="shared" si="152"/>
        <v>9.841269841269823E-2</v>
      </c>
      <c r="W134" s="249">
        <f t="shared" si="152"/>
        <v>7.2254335260115529E-2</v>
      </c>
      <c r="X134" s="249">
        <f t="shared" si="152"/>
        <v>9.7035040431266942E-2</v>
      </c>
      <c r="Y134" s="249">
        <f t="shared" si="152"/>
        <v>-4.4226044226044203E-2</v>
      </c>
      <c r="Z134" s="249">
        <f t="shared" si="152"/>
        <v>3.0848329048843343E-2</v>
      </c>
      <c r="AA134" s="249">
        <f t="shared" si="152"/>
        <v>2.7431421446384035E-2</v>
      </c>
      <c r="AB134" s="249">
        <f t="shared" si="152"/>
        <v>-3.3980582524271871E-2</v>
      </c>
      <c r="AC134" s="249">
        <f>RATE(1,,-AA133,AC133)</f>
        <v>5.2546963544158965E-17</v>
      </c>
      <c r="AD134" s="250">
        <f>ANS_Metrics_Assumptions!E90</f>
        <v>0.03</v>
      </c>
      <c r="AF134" s="251">
        <f>AD134</f>
        <v>0.03</v>
      </c>
      <c r="AG134" s="251">
        <f>AF134</f>
        <v>0.03</v>
      </c>
      <c r="AH134" s="251">
        <f t="shared" ref="AH134:AW138" si="153">AG134</f>
        <v>0.03</v>
      </c>
      <c r="AI134" s="251">
        <f t="shared" si="153"/>
        <v>0.03</v>
      </c>
      <c r="AJ134" s="252">
        <f t="shared" si="153"/>
        <v>0.03</v>
      </c>
      <c r="AK134" s="252">
        <f t="shared" si="153"/>
        <v>0.03</v>
      </c>
      <c r="AL134" s="252">
        <f>AD134</f>
        <v>0.03</v>
      </c>
      <c r="AM134" s="252">
        <f t="shared" si="153"/>
        <v>0.03</v>
      </c>
      <c r="AN134" s="252">
        <f t="shared" si="153"/>
        <v>0.03</v>
      </c>
      <c r="AO134" s="252">
        <f t="shared" si="153"/>
        <v>0.03</v>
      </c>
      <c r="AP134" s="252">
        <f t="shared" si="153"/>
        <v>0.03</v>
      </c>
      <c r="AQ134" s="252">
        <f t="shared" si="153"/>
        <v>0.03</v>
      </c>
      <c r="AR134" s="252">
        <f t="shared" si="153"/>
        <v>0.03</v>
      </c>
      <c r="AS134" s="252">
        <f t="shared" si="153"/>
        <v>0.03</v>
      </c>
      <c r="AT134" s="252">
        <f t="shared" si="153"/>
        <v>0.03</v>
      </c>
      <c r="AU134" s="252">
        <f t="shared" si="153"/>
        <v>0.03</v>
      </c>
      <c r="AV134" s="252">
        <f t="shared" si="153"/>
        <v>0.03</v>
      </c>
      <c r="AW134" s="252">
        <f t="shared" si="153"/>
        <v>0.03</v>
      </c>
      <c r="AX134" s="252">
        <f t="shared" ref="AX134:BM138" si="154">AW134</f>
        <v>0.03</v>
      </c>
      <c r="AY134" s="252">
        <f t="shared" si="154"/>
        <v>0.03</v>
      </c>
      <c r="AZ134" s="252">
        <f t="shared" si="154"/>
        <v>0.03</v>
      </c>
      <c r="BA134" s="252">
        <f t="shared" si="154"/>
        <v>0.03</v>
      </c>
      <c r="BB134" s="252">
        <f t="shared" si="154"/>
        <v>0.03</v>
      </c>
      <c r="BC134" s="252">
        <f t="shared" si="154"/>
        <v>0.03</v>
      </c>
      <c r="BD134" s="252">
        <f t="shared" si="154"/>
        <v>0.03</v>
      </c>
      <c r="BE134" s="252">
        <f t="shared" si="154"/>
        <v>0.03</v>
      </c>
      <c r="BF134" s="252">
        <f t="shared" si="154"/>
        <v>0.03</v>
      </c>
      <c r="BG134" s="252">
        <f t="shared" si="154"/>
        <v>0.03</v>
      </c>
      <c r="BH134" s="252">
        <f t="shared" si="154"/>
        <v>0.03</v>
      </c>
      <c r="BI134" s="252">
        <f t="shared" si="154"/>
        <v>0.03</v>
      </c>
      <c r="BJ134" s="252">
        <f t="shared" si="154"/>
        <v>0.03</v>
      </c>
      <c r="BK134" s="252">
        <f t="shared" si="154"/>
        <v>0.03</v>
      </c>
      <c r="BL134" s="252">
        <f t="shared" si="154"/>
        <v>0.03</v>
      </c>
      <c r="BM134" s="252">
        <f t="shared" si="154"/>
        <v>0.03</v>
      </c>
      <c r="BN134" s="252">
        <f t="shared" ref="BN134:BO138" si="155">BM134</f>
        <v>0.03</v>
      </c>
      <c r="BO134" s="252">
        <f t="shared" si="155"/>
        <v>0.03</v>
      </c>
    </row>
    <row r="135" spans="2:67" x14ac:dyDescent="0.25">
      <c r="B135" s="246" t="s">
        <v>101</v>
      </c>
      <c r="C135" s="247"/>
      <c r="D135" s="253">
        <f>D141/D133</f>
        <v>0.10666666666666667</v>
      </c>
      <c r="E135" s="253">
        <f t="shared" ref="E135:AC135" si="156">E141/E133</f>
        <v>7.6923076923076927E-2</v>
      </c>
      <c r="F135" s="253">
        <f t="shared" si="156"/>
        <v>0.04</v>
      </c>
      <c r="G135" s="253">
        <f t="shared" si="156"/>
        <v>4.9586776859504134E-2</v>
      </c>
      <c r="H135" s="253">
        <f t="shared" si="156"/>
        <v>6.043956043956044E-2</v>
      </c>
      <c r="I135" s="253">
        <f t="shared" si="156"/>
        <v>6.1452513966480445E-2</v>
      </c>
      <c r="J135" s="253">
        <f t="shared" si="156"/>
        <v>5.2631578947368418E-2</v>
      </c>
      <c r="K135" s="253">
        <f t="shared" si="156"/>
        <v>9.1787439613526575E-2</v>
      </c>
      <c r="L135" s="253">
        <f t="shared" si="156"/>
        <v>6.1403508771929821E-2</v>
      </c>
      <c r="M135" s="253">
        <f t="shared" si="156"/>
        <v>7.7272727272727271E-2</v>
      </c>
      <c r="N135" s="253">
        <f t="shared" si="156"/>
        <v>7.3469387755102047E-2</v>
      </c>
      <c r="O135" s="253">
        <f t="shared" si="156"/>
        <v>0.1</v>
      </c>
      <c r="P135" s="253">
        <f t="shared" si="156"/>
        <v>2.9197080291970802E-2</v>
      </c>
      <c r="Q135" s="253">
        <f t="shared" si="156"/>
        <v>7.796610169491526E-2</v>
      </c>
      <c r="R135" s="253">
        <f t="shared" si="156"/>
        <v>7.2202166064981949E-2</v>
      </c>
      <c r="S135" s="253">
        <f t="shared" si="156"/>
        <v>7.2413793103448282E-2</v>
      </c>
      <c r="T135" s="253">
        <f t="shared" si="156"/>
        <v>8.3333333333333329E-2</v>
      </c>
      <c r="U135" s="253">
        <f t="shared" si="156"/>
        <v>6.3492063492063489E-2</v>
      </c>
      <c r="V135" s="253">
        <f t="shared" si="156"/>
        <v>5.4913294797687862E-2</v>
      </c>
      <c r="W135" s="253">
        <f t="shared" si="156"/>
        <v>5.1212938005390833E-2</v>
      </c>
      <c r="X135" s="253">
        <f t="shared" si="156"/>
        <v>6.8796068796068796E-2</v>
      </c>
      <c r="Y135" s="253">
        <f t="shared" si="156"/>
        <v>4.8843187660668377E-2</v>
      </c>
      <c r="Z135" s="253">
        <f t="shared" si="156"/>
        <v>8.7281795511221949E-2</v>
      </c>
      <c r="AA135" s="253">
        <f t="shared" si="156"/>
        <v>8.4951456310679616E-2</v>
      </c>
      <c r="AB135" s="253">
        <f>AB141/AB133</f>
        <v>8.2914572864321606E-2</v>
      </c>
      <c r="AC135" s="253">
        <f t="shared" si="156"/>
        <v>8.2524271844660199E-2</v>
      </c>
      <c r="AD135" s="250">
        <v>0.06</v>
      </c>
      <c r="AF135" s="289">
        <v>7.0000000000000007E-2</v>
      </c>
      <c r="AG135" s="289">
        <f>AF135</f>
        <v>7.0000000000000007E-2</v>
      </c>
      <c r="AH135" s="289">
        <f t="shared" si="153"/>
        <v>7.0000000000000007E-2</v>
      </c>
      <c r="AI135" s="289">
        <f t="shared" si="153"/>
        <v>7.0000000000000007E-2</v>
      </c>
      <c r="AJ135" s="267">
        <v>6.7000000000000004E-2</v>
      </c>
      <c r="AK135" s="267">
        <v>6.3E-2</v>
      </c>
      <c r="AL135" s="252">
        <f>AD135</f>
        <v>0.06</v>
      </c>
      <c r="AM135" s="252">
        <f t="shared" si="153"/>
        <v>0.06</v>
      </c>
      <c r="AN135" s="252">
        <f t="shared" si="153"/>
        <v>0.06</v>
      </c>
      <c r="AO135" s="252">
        <f t="shared" si="153"/>
        <v>0.06</v>
      </c>
      <c r="AP135" s="252">
        <f t="shared" si="153"/>
        <v>0.06</v>
      </c>
      <c r="AQ135" s="252">
        <f t="shared" si="153"/>
        <v>0.06</v>
      </c>
      <c r="AR135" s="252">
        <f t="shared" si="153"/>
        <v>0.06</v>
      </c>
      <c r="AS135" s="252">
        <f t="shared" si="153"/>
        <v>0.06</v>
      </c>
      <c r="AT135" s="252">
        <f t="shared" si="153"/>
        <v>0.06</v>
      </c>
      <c r="AU135" s="252">
        <f t="shared" si="153"/>
        <v>0.06</v>
      </c>
      <c r="AV135" s="252">
        <f t="shared" si="153"/>
        <v>0.06</v>
      </c>
      <c r="AW135" s="252">
        <f t="shared" si="153"/>
        <v>0.06</v>
      </c>
      <c r="AX135" s="252">
        <f t="shared" si="154"/>
        <v>0.06</v>
      </c>
      <c r="AY135" s="252">
        <f t="shared" si="154"/>
        <v>0.06</v>
      </c>
      <c r="AZ135" s="252">
        <f t="shared" si="154"/>
        <v>0.06</v>
      </c>
      <c r="BA135" s="252">
        <f t="shared" si="154"/>
        <v>0.06</v>
      </c>
      <c r="BB135" s="252">
        <f t="shared" si="154"/>
        <v>0.06</v>
      </c>
      <c r="BC135" s="252">
        <f t="shared" si="154"/>
        <v>0.06</v>
      </c>
      <c r="BD135" s="252">
        <f t="shared" si="154"/>
        <v>0.06</v>
      </c>
      <c r="BE135" s="252">
        <f t="shared" si="154"/>
        <v>0.06</v>
      </c>
      <c r="BF135" s="252">
        <f t="shared" si="154"/>
        <v>0.06</v>
      </c>
      <c r="BG135" s="252">
        <f t="shared" si="154"/>
        <v>0.06</v>
      </c>
      <c r="BH135" s="252">
        <f t="shared" si="154"/>
        <v>0.06</v>
      </c>
      <c r="BI135" s="252">
        <f t="shared" si="154"/>
        <v>0.06</v>
      </c>
      <c r="BJ135" s="252">
        <f t="shared" si="154"/>
        <v>0.06</v>
      </c>
      <c r="BK135" s="252">
        <f t="shared" si="154"/>
        <v>0.06</v>
      </c>
      <c r="BL135" s="252">
        <f t="shared" si="154"/>
        <v>0.06</v>
      </c>
      <c r="BM135" s="252">
        <f t="shared" si="154"/>
        <v>0.06</v>
      </c>
      <c r="BN135" s="252">
        <f t="shared" si="155"/>
        <v>0.06</v>
      </c>
      <c r="BO135" s="252">
        <f t="shared" si="155"/>
        <v>0.06</v>
      </c>
    </row>
    <row r="136" spans="2:67" x14ac:dyDescent="0.25">
      <c r="B136" s="246" t="s">
        <v>133</v>
      </c>
      <c r="C136" s="247"/>
      <c r="D136" s="255">
        <f>D142/D140</f>
        <v>8.8955223880597014</v>
      </c>
      <c r="E136" s="255">
        <f t="shared" ref="E136:AC136" si="157">E142/E140</f>
        <v>8.8888888888888893</v>
      </c>
      <c r="F136" s="255">
        <f t="shared" si="157"/>
        <v>10.0625</v>
      </c>
      <c r="G136" s="255">
        <f t="shared" si="157"/>
        <v>9.3652173913043484</v>
      </c>
      <c r="H136" s="255">
        <f t="shared" si="157"/>
        <v>11.660818713450292</v>
      </c>
      <c r="I136" s="255">
        <f t="shared" si="157"/>
        <v>9.4821428571428577</v>
      </c>
      <c r="J136" s="255">
        <f t="shared" si="157"/>
        <v>12.151515151515152</v>
      </c>
      <c r="K136" s="255">
        <f t="shared" si="157"/>
        <v>12.26595744680851</v>
      </c>
      <c r="L136" s="255">
        <f t="shared" si="157"/>
        <v>9.7616822429906538</v>
      </c>
      <c r="M136" s="255">
        <f t="shared" si="157"/>
        <v>10.793103448275861</v>
      </c>
      <c r="N136" s="255">
        <f t="shared" si="157"/>
        <v>10.409691629955947</v>
      </c>
      <c r="O136" s="255">
        <f t="shared" si="157"/>
        <v>13.101851851851851</v>
      </c>
      <c r="P136" s="255">
        <f t="shared" si="157"/>
        <v>17.289473684210527</v>
      </c>
      <c r="Q136" s="255">
        <f t="shared" si="157"/>
        <v>19.136029411764707</v>
      </c>
      <c r="R136" s="255">
        <f t="shared" si="157"/>
        <v>16.509727626459146</v>
      </c>
      <c r="S136" s="255">
        <f t="shared" si="157"/>
        <v>16.237918215613384</v>
      </c>
      <c r="T136" s="255">
        <f t="shared" si="157"/>
        <v>15.727272727272727</v>
      </c>
      <c r="U136" s="255">
        <f t="shared" si="157"/>
        <v>14.525423728813559</v>
      </c>
      <c r="V136" s="255">
        <f t="shared" si="157"/>
        <v>15.590214067278287</v>
      </c>
      <c r="W136" s="255">
        <f t="shared" si="157"/>
        <v>14.670454545454545</v>
      </c>
      <c r="X136" s="255">
        <f t="shared" si="157"/>
        <v>15.150395778364116</v>
      </c>
      <c r="Y136" s="255">
        <f t="shared" si="157"/>
        <v>13.586486486486486</v>
      </c>
      <c r="Z136" s="255">
        <f t="shared" si="157"/>
        <v>12.885245901639344</v>
      </c>
      <c r="AA136" s="255">
        <f t="shared" si="157"/>
        <v>14.257294429708223</v>
      </c>
      <c r="AB136" s="255">
        <f>AB142/AB140</f>
        <v>13.498630136986302</v>
      </c>
      <c r="AC136" s="255">
        <f t="shared" si="157"/>
        <v>12.227513227513228</v>
      </c>
      <c r="AD136" s="256">
        <v>30</v>
      </c>
      <c r="AF136" s="268">
        <v>14.381963927855711</v>
      </c>
      <c r="AG136" s="268">
        <f>AF136</f>
        <v>14.381963927855711</v>
      </c>
      <c r="AH136" s="268">
        <v>15</v>
      </c>
      <c r="AI136" s="268">
        <v>16</v>
      </c>
      <c r="AJ136" s="268">
        <v>21</v>
      </c>
      <c r="AK136" s="268">
        <v>26</v>
      </c>
      <c r="AL136" s="258">
        <f>AD136</f>
        <v>30</v>
      </c>
      <c r="AM136" s="258">
        <f t="shared" si="153"/>
        <v>30</v>
      </c>
      <c r="AN136" s="258">
        <f t="shared" si="153"/>
        <v>30</v>
      </c>
      <c r="AO136" s="258">
        <f t="shared" si="153"/>
        <v>30</v>
      </c>
      <c r="AP136" s="258">
        <f t="shared" si="153"/>
        <v>30</v>
      </c>
      <c r="AQ136" s="258">
        <f t="shared" si="153"/>
        <v>30</v>
      </c>
      <c r="AR136" s="258">
        <f t="shared" si="153"/>
        <v>30</v>
      </c>
      <c r="AS136" s="258">
        <f t="shared" si="153"/>
        <v>30</v>
      </c>
      <c r="AT136" s="258">
        <f t="shared" si="153"/>
        <v>30</v>
      </c>
      <c r="AU136" s="258">
        <f t="shared" si="153"/>
        <v>30</v>
      </c>
      <c r="AV136" s="258">
        <f t="shared" si="153"/>
        <v>30</v>
      </c>
      <c r="AW136" s="258">
        <f t="shared" si="153"/>
        <v>30</v>
      </c>
      <c r="AX136" s="258">
        <f t="shared" si="154"/>
        <v>30</v>
      </c>
      <c r="AY136" s="258">
        <f t="shared" si="154"/>
        <v>30</v>
      </c>
      <c r="AZ136" s="258">
        <f t="shared" si="154"/>
        <v>30</v>
      </c>
      <c r="BA136" s="258">
        <f t="shared" si="154"/>
        <v>30</v>
      </c>
      <c r="BB136" s="258">
        <f t="shared" si="154"/>
        <v>30</v>
      </c>
      <c r="BC136" s="258">
        <f t="shared" si="154"/>
        <v>30</v>
      </c>
      <c r="BD136" s="258">
        <f t="shared" si="154"/>
        <v>30</v>
      </c>
      <c r="BE136" s="258">
        <f t="shared" si="154"/>
        <v>30</v>
      </c>
      <c r="BF136" s="258">
        <f t="shared" si="154"/>
        <v>30</v>
      </c>
      <c r="BG136" s="258">
        <f t="shared" si="154"/>
        <v>30</v>
      </c>
      <c r="BH136" s="258">
        <f t="shared" si="154"/>
        <v>30</v>
      </c>
      <c r="BI136" s="258">
        <f t="shared" si="154"/>
        <v>30</v>
      </c>
      <c r="BJ136" s="258">
        <f t="shared" si="154"/>
        <v>30</v>
      </c>
      <c r="BK136" s="258">
        <f t="shared" si="154"/>
        <v>30</v>
      </c>
      <c r="BL136" s="258">
        <f t="shared" si="154"/>
        <v>30</v>
      </c>
      <c r="BM136" s="258">
        <f t="shared" si="154"/>
        <v>30</v>
      </c>
      <c r="BN136" s="258">
        <f t="shared" si="155"/>
        <v>30</v>
      </c>
      <c r="BO136" s="258">
        <f t="shared" si="155"/>
        <v>30</v>
      </c>
    </row>
    <row r="137" spans="2:67" x14ac:dyDescent="0.25">
      <c r="B137" s="246" t="s">
        <v>103</v>
      </c>
      <c r="C137" s="247"/>
      <c r="D137" s="259">
        <f t="shared" ref="D137:AA137" si="158">D145/D142</f>
        <v>402.65528523489928</v>
      </c>
      <c r="E137" s="259">
        <f t="shared" si="158"/>
        <v>366.27187500000002</v>
      </c>
      <c r="F137" s="259">
        <f t="shared" si="158"/>
        <v>385.65328157349899</v>
      </c>
      <c r="G137" s="259">
        <f t="shared" si="158"/>
        <v>404.69382544103991</v>
      </c>
      <c r="H137" s="259">
        <f t="shared" si="158"/>
        <v>309.68411735205615</v>
      </c>
      <c r="I137" s="259">
        <f t="shared" si="158"/>
        <v>373.89767733835532</v>
      </c>
      <c r="J137" s="259">
        <f t="shared" si="158"/>
        <v>380.07526184538654</v>
      </c>
      <c r="K137" s="259">
        <f t="shared" si="158"/>
        <v>403.21650477016482</v>
      </c>
      <c r="L137" s="259">
        <f t="shared" si="158"/>
        <v>437.36984202967926</v>
      </c>
      <c r="M137" s="259">
        <f t="shared" si="158"/>
        <v>444.60916020082158</v>
      </c>
      <c r="N137" s="259">
        <f t="shared" si="158"/>
        <v>431.35517139229796</v>
      </c>
      <c r="O137" s="259">
        <f t="shared" si="158"/>
        <v>402.04359363957599</v>
      </c>
      <c r="P137" s="259">
        <f t="shared" si="158"/>
        <v>279.32679060665362</v>
      </c>
      <c r="Q137" s="259">
        <f t="shared" si="158"/>
        <v>261.77808645533139</v>
      </c>
      <c r="R137" s="259">
        <f t="shared" si="158"/>
        <v>281.00377091680417</v>
      </c>
      <c r="S137" s="259">
        <f t="shared" si="158"/>
        <v>269.59500915750914</v>
      </c>
      <c r="T137" s="259">
        <f t="shared" si="158"/>
        <v>293.78495722543352</v>
      </c>
      <c r="U137" s="259">
        <f t="shared" si="158"/>
        <v>282.47370595099187</v>
      </c>
      <c r="V137" s="259">
        <f t="shared" si="158"/>
        <v>312.12024323264023</v>
      </c>
      <c r="W137" s="259">
        <f t="shared" si="158"/>
        <v>297.20094887683967</v>
      </c>
      <c r="X137" s="259">
        <f t="shared" si="158"/>
        <v>303.48632009752697</v>
      </c>
      <c r="Y137" s="259">
        <f t="shared" si="158"/>
        <v>320.82929978118159</v>
      </c>
      <c r="Z137" s="259">
        <f t="shared" si="158"/>
        <v>322.90462256149277</v>
      </c>
      <c r="AA137" s="259">
        <f t="shared" si="158"/>
        <v>287.11901581395347</v>
      </c>
      <c r="AB137" s="259">
        <f>AB145/AB142</f>
        <v>285.52458899939109</v>
      </c>
      <c r="AC137" s="259">
        <f>AC145/AC142</f>
        <v>289.11075508437904</v>
      </c>
      <c r="AD137" s="275">
        <f>SUM(V145:AC145)/SUM(V142:AC142)</f>
        <v>302.19307393474463</v>
      </c>
      <c r="AF137" s="261">
        <f>AD137</f>
        <v>302.19307393474463</v>
      </c>
      <c r="AG137" s="261">
        <f>AF137</f>
        <v>302.19307393474463</v>
      </c>
      <c r="AH137" s="261">
        <f t="shared" si="153"/>
        <v>302.19307393474463</v>
      </c>
      <c r="AI137" s="261">
        <f t="shared" si="153"/>
        <v>302.19307393474463</v>
      </c>
      <c r="AJ137" s="262">
        <f t="shared" si="153"/>
        <v>302.19307393474463</v>
      </c>
      <c r="AK137" s="262">
        <f t="shared" si="153"/>
        <v>302.19307393474463</v>
      </c>
      <c r="AL137" s="262">
        <f>AD137</f>
        <v>302.19307393474463</v>
      </c>
      <c r="AM137" s="262">
        <f t="shared" si="153"/>
        <v>302.19307393474463</v>
      </c>
      <c r="AN137" s="262">
        <f t="shared" si="153"/>
        <v>302.19307393474463</v>
      </c>
      <c r="AO137" s="262">
        <f t="shared" si="153"/>
        <v>302.19307393474463</v>
      </c>
      <c r="AP137" s="262">
        <f t="shared" si="153"/>
        <v>302.19307393474463</v>
      </c>
      <c r="AQ137" s="262">
        <f t="shared" si="153"/>
        <v>302.19307393474463</v>
      </c>
      <c r="AR137" s="262">
        <f t="shared" si="153"/>
        <v>302.19307393474463</v>
      </c>
      <c r="AS137" s="262">
        <f t="shared" si="153"/>
        <v>302.19307393474463</v>
      </c>
      <c r="AT137" s="262">
        <f t="shared" si="153"/>
        <v>302.19307393474463</v>
      </c>
      <c r="AU137" s="262">
        <f t="shared" si="153"/>
        <v>302.19307393474463</v>
      </c>
      <c r="AV137" s="262">
        <f t="shared" si="153"/>
        <v>302.19307393474463</v>
      </c>
      <c r="AW137" s="262">
        <f t="shared" si="153"/>
        <v>302.19307393474463</v>
      </c>
      <c r="AX137" s="262">
        <f t="shared" si="154"/>
        <v>302.19307393474463</v>
      </c>
      <c r="AY137" s="262">
        <f t="shared" si="154"/>
        <v>302.19307393474463</v>
      </c>
      <c r="AZ137" s="262">
        <f t="shared" si="154"/>
        <v>302.19307393474463</v>
      </c>
      <c r="BA137" s="262">
        <f t="shared" si="154"/>
        <v>302.19307393474463</v>
      </c>
      <c r="BB137" s="262">
        <f t="shared" si="154"/>
        <v>302.19307393474463</v>
      </c>
      <c r="BC137" s="262">
        <f t="shared" si="154"/>
        <v>302.19307393474463</v>
      </c>
      <c r="BD137" s="262">
        <f t="shared" si="154"/>
        <v>302.19307393474463</v>
      </c>
      <c r="BE137" s="262">
        <f t="shared" si="154"/>
        <v>302.19307393474463</v>
      </c>
      <c r="BF137" s="262">
        <f t="shared" si="154"/>
        <v>302.19307393474463</v>
      </c>
      <c r="BG137" s="262">
        <f t="shared" si="154"/>
        <v>302.19307393474463</v>
      </c>
      <c r="BH137" s="262">
        <f t="shared" si="154"/>
        <v>302.19307393474463</v>
      </c>
      <c r="BI137" s="262">
        <f t="shared" si="154"/>
        <v>302.19307393474463</v>
      </c>
      <c r="BJ137" s="262">
        <f t="shared" si="154"/>
        <v>302.19307393474463</v>
      </c>
      <c r="BK137" s="262">
        <f t="shared" si="154"/>
        <v>302.19307393474463</v>
      </c>
      <c r="BL137" s="262">
        <f t="shared" si="154"/>
        <v>302.19307393474463</v>
      </c>
      <c r="BM137" s="262">
        <f t="shared" si="154"/>
        <v>302.19307393474463</v>
      </c>
      <c r="BN137" s="262">
        <f t="shared" si="155"/>
        <v>302.19307393474463</v>
      </c>
      <c r="BO137" s="262">
        <f t="shared" si="155"/>
        <v>302.19307393474463</v>
      </c>
    </row>
    <row r="138" spans="2:67" x14ac:dyDescent="0.25">
      <c r="B138" s="246" t="s">
        <v>134</v>
      </c>
      <c r="C138" s="247"/>
      <c r="D138" s="253">
        <f t="shared" ref="D138:Z138" si="159">D146/D145</f>
        <v>1.499996562250047E-2</v>
      </c>
      <c r="E138" s="253">
        <f t="shared" si="159"/>
        <v>1.4999957340431885E-2</v>
      </c>
      <c r="F138" s="253">
        <f t="shared" si="159"/>
        <v>1.5000010602857827E-2</v>
      </c>
      <c r="G138" s="253">
        <f t="shared" si="159"/>
        <v>1.4999979924527696E-2</v>
      </c>
      <c r="H138" s="253">
        <f t="shared" si="159"/>
        <v>2.992835113490365E-2</v>
      </c>
      <c r="I138" s="253">
        <f t="shared" si="159"/>
        <v>2.9939558677611024E-2</v>
      </c>
      <c r="J138" s="253">
        <f t="shared" si="159"/>
        <v>2.9962281172206916E-2</v>
      </c>
      <c r="K138" s="253">
        <f t="shared" si="159"/>
        <v>2.9869331528648974E-2</v>
      </c>
      <c r="L138" s="253">
        <f t="shared" si="159"/>
        <v>2.9851424853907165E-2</v>
      </c>
      <c r="M138" s="253">
        <f t="shared" si="159"/>
        <v>2.9787504483319606E-2</v>
      </c>
      <c r="N138" s="253">
        <f t="shared" si="159"/>
        <v>2.982046552751744E-2</v>
      </c>
      <c r="O138" s="253">
        <f t="shared" si="159"/>
        <v>2.988926617902668E-2</v>
      </c>
      <c r="P138" s="253">
        <f t="shared" si="159"/>
        <v>2.9865721555813175E-2</v>
      </c>
      <c r="Q138" s="253">
        <f t="shared" si="159"/>
        <v>2.9803275308663883E-2</v>
      </c>
      <c r="R138" s="253">
        <f t="shared" si="159"/>
        <v>2.9799085632043639E-2</v>
      </c>
      <c r="S138" s="253">
        <f t="shared" si="159"/>
        <v>2.989009766548827E-2</v>
      </c>
      <c r="T138" s="253">
        <f t="shared" si="159"/>
        <v>2.9808583044903261E-2</v>
      </c>
      <c r="U138" s="253">
        <f t="shared" si="159"/>
        <v>2.9947947034989254E-2</v>
      </c>
      <c r="V138" s="253">
        <f t="shared" si="159"/>
        <v>5.0007541530264474E-2</v>
      </c>
      <c r="W138" s="253">
        <f t="shared" si="159"/>
        <v>5.0000003257868714E-2</v>
      </c>
      <c r="X138" s="253">
        <f t="shared" si="159"/>
        <v>5.0005737056209865E-2</v>
      </c>
      <c r="Y138" s="253">
        <f t="shared" si="159"/>
        <v>5.0000003410199459E-2</v>
      </c>
      <c r="Z138" s="253">
        <f t="shared" si="159"/>
        <v>4.9988836487507182E-2</v>
      </c>
      <c r="AA138" s="253">
        <f>AA146/AA145</f>
        <v>5.0181436469184867E-2</v>
      </c>
      <c r="AB138" s="253">
        <f>AB146/AB145</f>
        <v>5.0186601718328817E-2</v>
      </c>
      <c r="AC138" s="253">
        <f>AC146/AC145</f>
        <v>5.017398767888144E-2</v>
      </c>
      <c r="AD138" s="288">
        <f>SUM(V146:AC146)/SUM(V145:AC145)</f>
        <v>5.0063464858909085E-2</v>
      </c>
      <c r="AF138" s="254">
        <f>AD138</f>
        <v>5.0063464858909085E-2</v>
      </c>
      <c r="AG138" s="254">
        <f>AF138</f>
        <v>5.0063464858909085E-2</v>
      </c>
      <c r="AH138" s="254">
        <f t="shared" si="153"/>
        <v>5.0063464858909085E-2</v>
      </c>
      <c r="AI138" s="254">
        <f t="shared" si="153"/>
        <v>5.0063464858909085E-2</v>
      </c>
      <c r="AJ138" s="254">
        <f t="shared" si="153"/>
        <v>5.0063464858909085E-2</v>
      </c>
      <c r="AK138" s="254">
        <f t="shared" si="153"/>
        <v>5.0063464858909085E-2</v>
      </c>
      <c r="AL138" s="254">
        <f>AD138</f>
        <v>5.0063464858909085E-2</v>
      </c>
      <c r="AM138" s="254">
        <f t="shared" si="153"/>
        <v>5.0063464858909085E-2</v>
      </c>
      <c r="AN138" s="254">
        <f t="shared" si="153"/>
        <v>5.0063464858909085E-2</v>
      </c>
      <c r="AO138" s="254">
        <f t="shared" si="153"/>
        <v>5.0063464858909085E-2</v>
      </c>
      <c r="AP138" s="254">
        <f t="shared" si="153"/>
        <v>5.0063464858909085E-2</v>
      </c>
      <c r="AQ138" s="254">
        <f t="shared" si="153"/>
        <v>5.0063464858909085E-2</v>
      </c>
      <c r="AR138" s="254">
        <f t="shared" si="153"/>
        <v>5.0063464858909085E-2</v>
      </c>
      <c r="AS138" s="254">
        <f t="shared" si="153"/>
        <v>5.0063464858909085E-2</v>
      </c>
      <c r="AT138" s="254">
        <f t="shared" si="153"/>
        <v>5.0063464858909085E-2</v>
      </c>
      <c r="AU138" s="254">
        <f t="shared" si="153"/>
        <v>5.0063464858909085E-2</v>
      </c>
      <c r="AV138" s="254">
        <f t="shared" si="153"/>
        <v>5.0063464858909085E-2</v>
      </c>
      <c r="AW138" s="254">
        <f t="shared" si="153"/>
        <v>5.0063464858909085E-2</v>
      </c>
      <c r="AX138" s="254">
        <f t="shared" si="154"/>
        <v>5.0063464858909085E-2</v>
      </c>
      <c r="AY138" s="254">
        <f t="shared" si="154"/>
        <v>5.0063464858909085E-2</v>
      </c>
      <c r="AZ138" s="254">
        <f t="shared" si="154"/>
        <v>5.0063464858909085E-2</v>
      </c>
      <c r="BA138" s="254">
        <f t="shared" si="154"/>
        <v>5.0063464858909085E-2</v>
      </c>
      <c r="BB138" s="254">
        <f t="shared" si="154"/>
        <v>5.0063464858909085E-2</v>
      </c>
      <c r="BC138" s="254">
        <f t="shared" si="154"/>
        <v>5.0063464858909085E-2</v>
      </c>
      <c r="BD138" s="254">
        <f t="shared" si="154"/>
        <v>5.0063464858909085E-2</v>
      </c>
      <c r="BE138" s="254">
        <f t="shared" si="154"/>
        <v>5.0063464858909085E-2</v>
      </c>
      <c r="BF138" s="254">
        <f t="shared" si="154"/>
        <v>5.0063464858909085E-2</v>
      </c>
      <c r="BG138" s="254">
        <f t="shared" si="154"/>
        <v>5.0063464858909085E-2</v>
      </c>
      <c r="BH138" s="254">
        <f t="shared" si="154"/>
        <v>5.0063464858909085E-2</v>
      </c>
      <c r="BI138" s="254">
        <f t="shared" si="154"/>
        <v>5.0063464858909085E-2</v>
      </c>
      <c r="BJ138" s="254">
        <f t="shared" si="154"/>
        <v>5.0063464858909085E-2</v>
      </c>
      <c r="BK138" s="254">
        <f t="shared" si="154"/>
        <v>5.0063464858909085E-2</v>
      </c>
      <c r="BL138" s="254">
        <f t="shared" si="154"/>
        <v>5.0063464858909085E-2</v>
      </c>
      <c r="BM138" s="254">
        <f t="shared" si="154"/>
        <v>5.0063464858909085E-2</v>
      </c>
      <c r="BN138" s="254">
        <f t="shared" si="155"/>
        <v>5.0063464858909085E-2</v>
      </c>
      <c r="BO138" s="254">
        <f t="shared" si="155"/>
        <v>5.0063464858909085E-2</v>
      </c>
    </row>
    <row r="140" spans="2:67" x14ac:dyDescent="0.25">
      <c r="B140" t="s">
        <v>317</v>
      </c>
      <c r="D140" s="7">
        <f>IF(VLOOKUP($B$132&amp;$B140,[20]Ibadan!$E:$AE,COLUMN(D$1)-2,FALSE)="NULL",0,VLOOKUP($B$132&amp;$B140,[20]Ibadan!$E:$AE,COLUMN(D$1)-2,FALSE))</f>
        <v>67</v>
      </c>
      <c r="E140" s="7">
        <f>IF(VLOOKUP($B$132&amp;$B140,[20]Ibadan!$E:$AE,COLUMN(E$1)-2,FALSE)="NULL",0,VLOOKUP($B$132&amp;$B140,[20]Ibadan!$E:$AE,COLUMN(E$1)-2,FALSE))</f>
        <v>72</v>
      </c>
      <c r="F140" s="7">
        <f>IF(VLOOKUP($B$132&amp;$B140,[20]Ibadan!$E:$AE,COLUMN(F$1)-2,FALSE)="NULL",0,VLOOKUP($B$132&amp;$B140,[20]Ibadan!$E:$AE,COLUMN(F$1)-2,FALSE))</f>
        <v>96</v>
      </c>
      <c r="G140" s="7">
        <f>IF(VLOOKUP($B$132&amp;$B140,[20]Ibadan!$E:$AE,COLUMN(G$1)-2,FALSE)="NULL",0,VLOOKUP($B$132&amp;$B140,[20]Ibadan!$E:$AE,COLUMN(G$1)-2,FALSE))</f>
        <v>115</v>
      </c>
      <c r="H140" s="7">
        <f>IF(VLOOKUP($B$132&amp;$B140,[20]Ibadan!$E:$AE,COLUMN(H$1)-2,FALSE)="NULL",0,VLOOKUP($B$132&amp;$B140,[20]Ibadan!$E:$AE,COLUMN(H$1)-2,FALSE))</f>
        <v>171</v>
      </c>
      <c r="I140" s="7">
        <f>IF(VLOOKUP($B$132&amp;$B140,[20]Ibadan!$E:$AE,COLUMN(I$1)-2,FALSE)="NULL",0,VLOOKUP($B$132&amp;$B140,[20]Ibadan!$E:$AE,COLUMN(I$1)-2,FALSE))</f>
        <v>168</v>
      </c>
      <c r="J140" s="7">
        <f>IF(VLOOKUP($B$132&amp;$B140,[20]Ibadan!$E:$AE,COLUMN(J$1)-2,FALSE)="NULL",0,VLOOKUP($B$132&amp;$B140,[20]Ibadan!$E:$AE,COLUMN(J$1)-2,FALSE))</f>
        <v>198</v>
      </c>
      <c r="K140" s="7">
        <f>IF(VLOOKUP($B$132&amp;$B140,[20]Ibadan!$E:$AE,COLUMN(K$1)-2,FALSE)="NULL",0,VLOOKUP($B$132&amp;$B140,[20]Ibadan!$E:$AE,COLUMN(K$1)-2,FALSE))</f>
        <v>188</v>
      </c>
      <c r="L140" s="7">
        <f>IF(VLOOKUP($B$132&amp;$B140,[20]Ibadan!$E:$AE,COLUMN(L$1)-2,FALSE)="NULL",0,VLOOKUP($B$132&amp;$B140,[20]Ibadan!$E:$AE,COLUMN(L$1)-2,FALSE))</f>
        <v>214</v>
      </c>
      <c r="M140" s="7">
        <f>IF(VLOOKUP($B$132&amp;$B140,[20]Ibadan!$E:$AE,COLUMN(M$1)-2,FALSE)="NULL",0,VLOOKUP($B$132&amp;$B140,[20]Ibadan!$E:$AE,COLUMN(M$1)-2,FALSE))</f>
        <v>203</v>
      </c>
      <c r="N140" s="7">
        <f>IF(VLOOKUP($B$132&amp;$B140,[20]Ibadan!$E:$AE,COLUMN(N$1)-2,FALSE)="NULL",0,VLOOKUP($B$132&amp;$B140,[20]Ibadan!$E:$AE,COLUMN(N$1)-2,FALSE))</f>
        <v>227</v>
      </c>
      <c r="O140" s="7">
        <f>IF(VLOOKUP($B$132&amp;$B140,[20]Ibadan!$E:$AE,COLUMN(O$1)-2,FALSE)="NULL",0,VLOOKUP($B$132&amp;$B140,[20]Ibadan!$E:$AE,COLUMN(O$1)-2,FALSE))</f>
        <v>216</v>
      </c>
      <c r="P140" s="7">
        <f>IF(VLOOKUP($B$132&amp;$B140,[20]Ibadan!$E:$AE,COLUMN(P$1)-2,FALSE)="NULL",0,VLOOKUP($B$132&amp;$B140,[20]Ibadan!$E:$AE,COLUMN(P$1)-2,FALSE))</f>
        <v>266</v>
      </c>
      <c r="Q140" s="7">
        <f>IF(VLOOKUP($B$132&amp;$B140,[20]Ibadan!$E:$AE,COLUMN(Q$1)-2,FALSE)="NULL",0,VLOOKUP($B$132&amp;$B140,[20]Ibadan!$E:$AE,COLUMN(Q$1)-2,FALSE))</f>
        <v>272</v>
      </c>
      <c r="R140" s="7">
        <f>IF(VLOOKUP($B$132&amp;$B140,[20]Ibadan!$E:$AE,COLUMN(R$1)-2,FALSE)="NULL",0,VLOOKUP($B$132&amp;$B140,[20]Ibadan!$E:$AE,COLUMN(R$1)-2,FALSE))</f>
        <v>257</v>
      </c>
      <c r="S140" s="7">
        <f>IF(VLOOKUP($B$132&amp;$B140,[20]Ibadan!$E:$AE,COLUMN(S$1)-2,FALSE)="NULL",0,VLOOKUP($B$132&amp;$B140,[20]Ibadan!$E:$AE,COLUMN(S$1)-2,FALSE))</f>
        <v>269</v>
      </c>
      <c r="T140" s="7">
        <f>IF(VLOOKUP($B$132&amp;$B140,[20]Ibadan!$E:$AE,COLUMN(T$1)-2,FALSE)="NULL",0,VLOOKUP($B$132&amp;$B140,[20]Ibadan!$E:$AE,COLUMN(T$1)-2,FALSE))</f>
        <v>275</v>
      </c>
      <c r="U140" s="7">
        <f>IF(VLOOKUP($B$132&amp;$B140,[20]Ibadan!$E:$AE,COLUMN(U$1)-2,FALSE)="NULL",0,VLOOKUP($B$132&amp;$B140,[20]Ibadan!$E:$AE,COLUMN(U$1)-2,FALSE))</f>
        <v>295</v>
      </c>
      <c r="V140" s="7">
        <f>IF(VLOOKUP($B$132&amp;$B140,[20]Ibadan!$E:$AE,COLUMN(V$1)-2,FALSE)="NULL",0,VLOOKUP($B$132&amp;$B140,[20]Ibadan!$E:$AE,COLUMN(V$1)-2,FALSE))</f>
        <v>327</v>
      </c>
      <c r="W140" s="7">
        <f>IF(VLOOKUP($B$132&amp;$B140,[20]Ibadan!$E:$AE,COLUMN(W$1)-2,FALSE)="NULL",0,VLOOKUP($B$132&amp;$B140,[20]Ibadan!$E:$AE,COLUMN(W$1)-2,FALSE))</f>
        <v>352</v>
      </c>
      <c r="X140" s="7">
        <f>IF(VLOOKUP($B$132&amp;$B140,[20]Ibadan!$E:$AE,COLUMN(X$1)-2,FALSE)="NULL",0,VLOOKUP($B$132&amp;$B140,[20]Ibadan!$E:$AE,COLUMN(X$1)-2,FALSE))</f>
        <v>379</v>
      </c>
      <c r="Y140" s="7">
        <f>IF(VLOOKUP($B$132&amp;$B140,[20]Ibadan!$E:$AE,COLUMN(Y$1)-2,FALSE)="NULL",0,VLOOKUP($B$132&amp;$B140,[20]Ibadan!$E:$AE,COLUMN(Y$1)-2,FALSE))</f>
        <v>370</v>
      </c>
      <c r="Z140" s="7">
        <f>IF(VLOOKUP($B$132&amp;$B140,[20]Ibadan!$E:$AE,COLUMN(Z$1)-2,FALSE)="NULL",0,VLOOKUP($B$132&amp;$B140,[20]Ibadan!$E:$AE,COLUMN(Z$1)-2,FALSE))</f>
        <v>366</v>
      </c>
      <c r="AA140" s="7">
        <f>IF(VLOOKUP($B$132&amp;$B140,[20]Ibadan!$E:$AE,COLUMN(AA$1)-2,FALSE)="NULL",0,VLOOKUP($B$132&amp;$B140,[20]Ibadan!$E:$AE,COLUMN(AA$1)-2,FALSE))</f>
        <v>377</v>
      </c>
      <c r="AB140" s="7">
        <f>IF(VLOOKUP($B$132&amp;$B140,[20]Ibadan!$E:$AE,COLUMN(AB$1)-2,FALSE)="NULL",0,VLOOKUP($B$132&amp;$B140,[20]Ibadan!$E:$AE,COLUMN(AB$1)-2,FALSE))</f>
        <v>365</v>
      </c>
      <c r="AC140" s="7">
        <f>IF(VLOOKUP($B$132&amp;$B140,[20]Ibadan!$E:$AE,COLUMN(AC$1)-2,FALSE)="NULL",0,VLOOKUP($B$132&amp;$B140,[20]Ibadan!$E:$AE,COLUMN(AC$1)-2,FALSE))</f>
        <v>378</v>
      </c>
      <c r="AF140" s="7">
        <f t="shared" ref="AF140:AG146" si="160">AB140</f>
        <v>365</v>
      </c>
      <c r="AG140" s="7">
        <f t="shared" si="160"/>
        <v>378</v>
      </c>
      <c r="AH140" s="7">
        <f>VLOOKUP($A$3&amp;$B$132&amp;$B140,'[14]Paga All'!$G$1:$J$3000,4,FALSE)</f>
        <v>385</v>
      </c>
      <c r="AI140" s="7">
        <f>VLOOKUP($A$3&amp;$B$132&amp;$B140,'[15]Paga all'!$F:$G,2,FALSE)</f>
        <v>365</v>
      </c>
      <c r="AJ140" s="7">
        <f>VLOOKUP($A$3&amp;$B$132&amp;$B140,'[16]Paga all'!$F$2:$G$1470,2,FALSE)</f>
        <v>305</v>
      </c>
      <c r="AK140" s="9">
        <f t="shared" ref="AK140:BO140" si="161">IF(ROUND((AJ140+AJ141)*(1+AK134),)&gt;=AK$3*$AD$3,AK$3*$AD$3*(1-AK135),ROUND((AJ140+AJ141)*(1+AK134),)-ROUND((AJ140+AJ141)*(1+AK134)*AK135,))</f>
        <v>335</v>
      </c>
      <c r="AL140" s="9">
        <f t="shared" si="161"/>
        <v>347</v>
      </c>
      <c r="AM140" s="9">
        <f t="shared" si="161"/>
        <v>357</v>
      </c>
      <c r="AN140" s="9">
        <f t="shared" si="161"/>
        <v>368</v>
      </c>
      <c r="AO140" s="9">
        <f t="shared" si="161"/>
        <v>379</v>
      </c>
      <c r="AP140" s="9">
        <f t="shared" si="161"/>
        <v>390</v>
      </c>
      <c r="AQ140" s="9">
        <f t="shared" si="161"/>
        <v>401</v>
      </c>
      <c r="AR140" s="9">
        <f t="shared" si="161"/>
        <v>414</v>
      </c>
      <c r="AS140" s="9">
        <f t="shared" si="161"/>
        <v>426</v>
      </c>
      <c r="AT140" s="9">
        <f t="shared" si="161"/>
        <v>439</v>
      </c>
      <c r="AU140" s="9">
        <f t="shared" si="161"/>
        <v>452</v>
      </c>
      <c r="AV140" s="9">
        <f t="shared" si="161"/>
        <v>465</v>
      </c>
      <c r="AW140" s="9">
        <f t="shared" si="161"/>
        <v>479</v>
      </c>
      <c r="AX140" s="9">
        <f t="shared" si="161"/>
        <v>493</v>
      </c>
      <c r="AY140" s="9">
        <f t="shared" si="161"/>
        <v>509</v>
      </c>
      <c r="AZ140" s="9">
        <f t="shared" si="161"/>
        <v>524</v>
      </c>
      <c r="BA140" s="9">
        <f t="shared" si="161"/>
        <v>540</v>
      </c>
      <c r="BB140" s="9">
        <f t="shared" si="161"/>
        <v>556</v>
      </c>
      <c r="BC140" s="9">
        <f t="shared" si="161"/>
        <v>572</v>
      </c>
      <c r="BD140" s="9">
        <f t="shared" si="161"/>
        <v>589</v>
      </c>
      <c r="BE140" s="9">
        <f t="shared" si="161"/>
        <v>607</v>
      </c>
      <c r="BF140" s="9">
        <f t="shared" si="161"/>
        <v>625</v>
      </c>
      <c r="BG140" s="9">
        <f t="shared" si="161"/>
        <v>644</v>
      </c>
      <c r="BH140" s="9">
        <f t="shared" si="161"/>
        <v>664</v>
      </c>
      <c r="BI140" s="9">
        <f t="shared" si="161"/>
        <v>683</v>
      </c>
      <c r="BJ140" s="9">
        <f t="shared" si="161"/>
        <v>704</v>
      </c>
      <c r="BK140" s="9">
        <f t="shared" si="161"/>
        <v>725</v>
      </c>
      <c r="BL140" s="9">
        <f t="shared" si="161"/>
        <v>746</v>
      </c>
      <c r="BM140" s="9">
        <f t="shared" si="161"/>
        <v>769</v>
      </c>
      <c r="BN140" s="9">
        <f t="shared" si="161"/>
        <v>792</v>
      </c>
      <c r="BO140" s="9">
        <f t="shared" si="161"/>
        <v>816</v>
      </c>
    </row>
    <row r="141" spans="2:67" x14ac:dyDescent="0.25">
      <c r="B141" s="263" t="s">
        <v>318</v>
      </c>
      <c r="D141" s="7">
        <f>IF(VLOOKUP($B$132&amp;$B141,[20]Ibadan!$E:$AE,COLUMN(D$1)-2,FALSE)="NULL",0,VLOOKUP($B$132&amp;$B141,[20]Ibadan!$E:$AE,COLUMN(D$1)-2,FALSE))</f>
        <v>8</v>
      </c>
      <c r="E141" s="7">
        <f>IF(VLOOKUP($B$132&amp;$B141,[20]Ibadan!$E:$AE,COLUMN(E$1)-2,FALSE)="NULL",0,VLOOKUP($B$132&amp;$B141,[20]Ibadan!$E:$AE,COLUMN(E$1)-2,FALSE))</f>
        <v>6</v>
      </c>
      <c r="F141" s="7">
        <f>IF(VLOOKUP($B$132&amp;$B141,[20]Ibadan!$E:$AE,COLUMN(F$1)-2,FALSE)="NULL",0,VLOOKUP($B$132&amp;$B141,[20]Ibadan!$E:$AE,COLUMN(F$1)-2,FALSE))</f>
        <v>4</v>
      </c>
      <c r="G141" s="7">
        <f>IF(VLOOKUP($B$132&amp;$B141,[20]Ibadan!$E:$AE,COLUMN(G$1)-2,FALSE)="NULL",0,VLOOKUP($B$132&amp;$B141,[20]Ibadan!$E:$AE,COLUMN(G$1)-2,FALSE))</f>
        <v>6</v>
      </c>
      <c r="H141" s="7">
        <f>IF(VLOOKUP($B$132&amp;$B141,[20]Ibadan!$E:$AE,COLUMN(H$1)-2,FALSE)="NULL",0,VLOOKUP($B$132&amp;$B141,[20]Ibadan!$E:$AE,COLUMN(H$1)-2,FALSE))</f>
        <v>11</v>
      </c>
      <c r="I141" s="7">
        <f>IF(VLOOKUP($B$132&amp;$B141,[20]Ibadan!$E:$AE,COLUMN(I$1)-2,FALSE)="NULL",0,VLOOKUP($B$132&amp;$B141,[20]Ibadan!$E:$AE,COLUMN(I$1)-2,FALSE))</f>
        <v>11</v>
      </c>
      <c r="J141" s="7">
        <f>IF(VLOOKUP($B$132&amp;$B141,[20]Ibadan!$E:$AE,COLUMN(J$1)-2,FALSE)="NULL",0,VLOOKUP($B$132&amp;$B141,[20]Ibadan!$E:$AE,COLUMN(J$1)-2,FALSE))</f>
        <v>11</v>
      </c>
      <c r="K141" s="7">
        <f>IF(VLOOKUP($B$132&amp;$B141,[20]Ibadan!$E:$AE,COLUMN(K$1)-2,FALSE)="NULL",0,VLOOKUP($B$132&amp;$B141,[20]Ibadan!$E:$AE,COLUMN(K$1)-2,FALSE))</f>
        <v>19</v>
      </c>
      <c r="L141" s="7">
        <f>IF(VLOOKUP($B$132&amp;$B141,[20]Ibadan!$E:$AE,COLUMN(L$1)-2,FALSE)="NULL",0,VLOOKUP($B$132&amp;$B141,[20]Ibadan!$E:$AE,COLUMN(L$1)-2,FALSE))</f>
        <v>14</v>
      </c>
      <c r="M141" s="7">
        <f>IF(VLOOKUP($B$132&amp;$B141,[20]Ibadan!$E:$AE,COLUMN(M$1)-2,FALSE)="NULL",0,VLOOKUP($B$132&amp;$B141,[20]Ibadan!$E:$AE,COLUMN(M$1)-2,FALSE))</f>
        <v>17</v>
      </c>
      <c r="N141" s="7">
        <f>IF(VLOOKUP($B$132&amp;$B141,[20]Ibadan!$E:$AE,COLUMN(N$1)-2,FALSE)="NULL",0,VLOOKUP($B$132&amp;$B141,[20]Ibadan!$E:$AE,COLUMN(N$1)-2,FALSE))</f>
        <v>18</v>
      </c>
      <c r="O141" s="7">
        <f>IF(VLOOKUP($B$132&amp;$B141,[20]Ibadan!$E:$AE,COLUMN(O$1)-2,FALSE)="NULL",0,VLOOKUP($B$132&amp;$B141,[20]Ibadan!$E:$AE,COLUMN(O$1)-2,FALSE))</f>
        <v>24</v>
      </c>
      <c r="P141" s="7">
        <f>IF(VLOOKUP($B$132&amp;$B141,[20]Ibadan!$E:$AE,COLUMN(P$1)-2,FALSE)="NULL",0,VLOOKUP($B$132&amp;$B141,[20]Ibadan!$E:$AE,COLUMN(P$1)-2,FALSE))</f>
        <v>8</v>
      </c>
      <c r="Q141" s="7">
        <f>IF(VLOOKUP($B$132&amp;$B141,[20]Ibadan!$E:$AE,COLUMN(Q$1)-2,FALSE)="NULL",0,VLOOKUP($B$132&amp;$B141,[20]Ibadan!$E:$AE,COLUMN(Q$1)-2,FALSE))</f>
        <v>23</v>
      </c>
      <c r="R141" s="7">
        <f>IF(VLOOKUP($B$132&amp;$B141,[20]Ibadan!$E:$AE,COLUMN(R$1)-2,FALSE)="NULL",0,VLOOKUP($B$132&amp;$B141,[20]Ibadan!$E:$AE,COLUMN(R$1)-2,FALSE))</f>
        <v>20</v>
      </c>
      <c r="S141" s="7">
        <f>IF(VLOOKUP($B$132&amp;$B141,[20]Ibadan!$E:$AE,COLUMN(S$1)-2,FALSE)="NULL",0,VLOOKUP($B$132&amp;$B141,[20]Ibadan!$E:$AE,COLUMN(S$1)-2,FALSE))</f>
        <v>21</v>
      </c>
      <c r="T141" s="7">
        <f>IF(VLOOKUP($B$132&amp;$B141,[20]Ibadan!$E:$AE,COLUMN(T$1)-2,FALSE)="NULL",0,VLOOKUP($B$132&amp;$B141,[20]Ibadan!$E:$AE,COLUMN(T$1)-2,FALSE))</f>
        <v>25</v>
      </c>
      <c r="U141" s="7">
        <f>IF(VLOOKUP($B$132&amp;$B141,[20]Ibadan!$E:$AE,COLUMN(U$1)-2,FALSE)="NULL",0,VLOOKUP($B$132&amp;$B141,[20]Ibadan!$E:$AE,COLUMN(U$1)-2,FALSE))</f>
        <v>20</v>
      </c>
      <c r="V141" s="7">
        <f>IF(VLOOKUP($B$132&amp;$B141,[20]Ibadan!$E:$AE,COLUMN(V$1)-2,FALSE)="NULL",0,VLOOKUP($B$132&amp;$B141,[20]Ibadan!$E:$AE,COLUMN(V$1)-2,FALSE))</f>
        <v>19</v>
      </c>
      <c r="W141" s="7">
        <f>IF(VLOOKUP($B$132&amp;$B141,[20]Ibadan!$E:$AE,COLUMN(W$1)-2,FALSE)="NULL",0,VLOOKUP($B$132&amp;$B141,[20]Ibadan!$E:$AE,COLUMN(W$1)-2,FALSE))</f>
        <v>19</v>
      </c>
      <c r="X141" s="7">
        <f>IF(VLOOKUP($B$132&amp;$B141,[20]Ibadan!$E:$AE,COLUMN(X$1)-2,FALSE)="NULL",0,VLOOKUP($B$132&amp;$B141,[20]Ibadan!$E:$AE,COLUMN(X$1)-2,FALSE))</f>
        <v>28</v>
      </c>
      <c r="Y141" s="7">
        <f>IF(VLOOKUP($B$132&amp;$B141,[20]Ibadan!$E:$AE,COLUMN(Y$1)-2,FALSE)="NULL",0,VLOOKUP($B$132&amp;$B141,[20]Ibadan!$E:$AE,COLUMN(Y$1)-2,FALSE))</f>
        <v>19</v>
      </c>
      <c r="Z141" s="7">
        <f>IF(VLOOKUP($B$132&amp;$B141,[20]Ibadan!$E:$AE,COLUMN(Z$1)-2,FALSE)="NULL",0,VLOOKUP($B$132&amp;$B141,[20]Ibadan!$E:$AE,COLUMN(Z$1)-2,FALSE))</f>
        <v>35</v>
      </c>
      <c r="AA141" s="7">
        <f>IF(VLOOKUP($B$132&amp;$B141,[20]Ibadan!$E:$AE,COLUMN(AA$1)-2,FALSE)="NULL",0,VLOOKUP($B$132&amp;$B141,[20]Ibadan!$E:$AE,COLUMN(AA$1)-2,FALSE))</f>
        <v>35</v>
      </c>
      <c r="AB141" s="7">
        <f>IF(VLOOKUP($B$132&amp;$B141,[20]Ibadan!$E:$AE,COLUMN(AB$1)-2,FALSE)="NULL",0,VLOOKUP($B$132&amp;$B141,[20]Ibadan!$E:$AE,COLUMN(AB$1)-2,FALSE))</f>
        <v>33</v>
      </c>
      <c r="AC141" s="7">
        <f>IF(VLOOKUP($B$132&amp;$B141,[20]Ibadan!$E:$AE,COLUMN(AC$1)-2,FALSE)="NULL",0,VLOOKUP($B$132&amp;$B141,[20]Ibadan!$E:$AE,COLUMN(AC$1)-2,FALSE))</f>
        <v>34</v>
      </c>
      <c r="AF141" s="7">
        <f t="shared" si="160"/>
        <v>33</v>
      </c>
      <c r="AG141" s="7">
        <f t="shared" si="160"/>
        <v>34</v>
      </c>
      <c r="AH141" s="7">
        <f>VLOOKUP($A$3&amp;$B$132&amp;$B141,'[14]Paga All'!$G$1:$J$3000,4,FALSE)</f>
        <v>38</v>
      </c>
      <c r="AI141" s="7">
        <f>VLOOKUP($A$3&amp;$B$132&amp;$B141,'[15]Paga all'!$F:$G,2,FALSE)</f>
        <v>37</v>
      </c>
      <c r="AJ141" s="7">
        <f>VLOOKUP($A$3&amp;$B$132&amp;$B141,'[16]Paga all'!$F$2:$G$1470,2,FALSE)</f>
        <v>43</v>
      </c>
      <c r="AK141" s="9">
        <f t="shared" ref="AK141:BO141" si="162">IF(ROUND((AJ140+AJ141)*(1+AK134),)&gt;=AK$3*$AD$3,AK$3*$AD$3*AK135,ROUND((AJ140+AJ141)*(1+AK134),)-AK140)</f>
        <v>23</v>
      </c>
      <c r="AL141" s="9">
        <f t="shared" si="162"/>
        <v>22</v>
      </c>
      <c r="AM141" s="9">
        <f t="shared" si="162"/>
        <v>23</v>
      </c>
      <c r="AN141" s="9">
        <f t="shared" si="162"/>
        <v>23</v>
      </c>
      <c r="AO141" s="9">
        <f t="shared" si="162"/>
        <v>24</v>
      </c>
      <c r="AP141" s="9">
        <f t="shared" si="162"/>
        <v>25</v>
      </c>
      <c r="AQ141" s="9">
        <f t="shared" si="162"/>
        <v>26</v>
      </c>
      <c r="AR141" s="9">
        <f t="shared" si="162"/>
        <v>26</v>
      </c>
      <c r="AS141" s="9">
        <f t="shared" si="162"/>
        <v>27</v>
      </c>
      <c r="AT141" s="9">
        <f t="shared" si="162"/>
        <v>28</v>
      </c>
      <c r="AU141" s="9">
        <f t="shared" si="162"/>
        <v>29</v>
      </c>
      <c r="AV141" s="9">
        <f t="shared" si="162"/>
        <v>30</v>
      </c>
      <c r="AW141" s="9">
        <f t="shared" si="162"/>
        <v>31</v>
      </c>
      <c r="AX141" s="9">
        <f t="shared" si="162"/>
        <v>32</v>
      </c>
      <c r="AY141" s="9">
        <f t="shared" si="162"/>
        <v>32</v>
      </c>
      <c r="AZ141" s="9">
        <f t="shared" si="162"/>
        <v>33</v>
      </c>
      <c r="BA141" s="9">
        <f t="shared" si="162"/>
        <v>34</v>
      </c>
      <c r="BB141" s="9">
        <f t="shared" si="162"/>
        <v>35</v>
      </c>
      <c r="BC141" s="9">
        <f t="shared" si="162"/>
        <v>37</v>
      </c>
      <c r="BD141" s="9">
        <f t="shared" si="162"/>
        <v>38</v>
      </c>
      <c r="BE141" s="9">
        <f t="shared" si="162"/>
        <v>39</v>
      </c>
      <c r="BF141" s="9">
        <f t="shared" si="162"/>
        <v>40</v>
      </c>
      <c r="BG141" s="9">
        <f t="shared" si="162"/>
        <v>41</v>
      </c>
      <c r="BH141" s="9">
        <f t="shared" si="162"/>
        <v>42</v>
      </c>
      <c r="BI141" s="9">
        <f t="shared" si="162"/>
        <v>44</v>
      </c>
      <c r="BJ141" s="9">
        <f t="shared" si="162"/>
        <v>45</v>
      </c>
      <c r="BK141" s="9">
        <f t="shared" si="162"/>
        <v>46</v>
      </c>
      <c r="BL141" s="9">
        <f t="shared" si="162"/>
        <v>48</v>
      </c>
      <c r="BM141" s="9">
        <f t="shared" si="162"/>
        <v>49</v>
      </c>
      <c r="BN141" s="9">
        <f t="shared" si="162"/>
        <v>51</v>
      </c>
      <c r="BO141" s="9">
        <f t="shared" si="162"/>
        <v>52</v>
      </c>
    </row>
    <row r="142" spans="2:67" x14ac:dyDescent="0.25">
      <c r="B142" t="s">
        <v>319</v>
      </c>
      <c r="D142" s="7">
        <f>IF(VLOOKUP($B$132&amp;$B142,[20]Ibadan!$E:$AE,COLUMN(D$1)-2,FALSE)="NULL",0,VLOOKUP($B$132&amp;$B142,[20]Ibadan!$E:$AE,COLUMN(D$1)-2,FALSE))</f>
        <v>596</v>
      </c>
      <c r="E142" s="7">
        <f>IF(VLOOKUP($B$132&amp;$B142,[20]Ibadan!$E:$AE,COLUMN(E$1)-2,FALSE)="NULL",0,VLOOKUP($B$132&amp;$B142,[20]Ibadan!$E:$AE,COLUMN(E$1)-2,FALSE))</f>
        <v>640</v>
      </c>
      <c r="F142" s="7">
        <f>IF(VLOOKUP($B$132&amp;$B142,[20]Ibadan!$E:$AE,COLUMN(F$1)-2,FALSE)="NULL",0,VLOOKUP($B$132&amp;$B142,[20]Ibadan!$E:$AE,COLUMN(F$1)-2,FALSE))</f>
        <v>966</v>
      </c>
      <c r="G142" s="7">
        <f>IF(VLOOKUP($B$132&amp;$B142,[20]Ibadan!$E:$AE,COLUMN(G$1)-2,FALSE)="NULL",0,VLOOKUP($B$132&amp;$B142,[20]Ibadan!$E:$AE,COLUMN(G$1)-2,FALSE))</f>
        <v>1077</v>
      </c>
      <c r="H142" s="7">
        <f>IF(VLOOKUP($B$132&amp;$B142,[20]Ibadan!$E:$AE,COLUMN(H$1)-2,FALSE)="NULL",0,VLOOKUP($B$132&amp;$B142,[20]Ibadan!$E:$AE,COLUMN(H$1)-2,FALSE))</f>
        <v>1994</v>
      </c>
      <c r="I142" s="7">
        <f>IF(VLOOKUP($B$132&amp;$B142,[20]Ibadan!$E:$AE,COLUMN(I$1)-2,FALSE)="NULL",0,VLOOKUP($B$132&amp;$B142,[20]Ibadan!$E:$AE,COLUMN(I$1)-2,FALSE))</f>
        <v>1593</v>
      </c>
      <c r="J142" s="7">
        <f>IF(VLOOKUP($B$132&amp;$B142,[20]Ibadan!$E:$AE,COLUMN(J$1)-2,FALSE)="NULL",0,VLOOKUP($B$132&amp;$B142,[20]Ibadan!$E:$AE,COLUMN(J$1)-2,FALSE))</f>
        <v>2406</v>
      </c>
      <c r="K142" s="7">
        <f>IF(VLOOKUP($B$132&amp;$B142,[20]Ibadan!$E:$AE,COLUMN(K$1)-2,FALSE)="NULL",0,VLOOKUP($B$132&amp;$B142,[20]Ibadan!$E:$AE,COLUMN(K$1)-2,FALSE))</f>
        <v>2306</v>
      </c>
      <c r="L142" s="7">
        <f>IF(VLOOKUP($B$132&amp;$B142,[20]Ibadan!$E:$AE,COLUMN(L$1)-2,FALSE)="NULL",0,VLOOKUP($B$132&amp;$B142,[20]Ibadan!$E:$AE,COLUMN(L$1)-2,FALSE))</f>
        <v>2089</v>
      </c>
      <c r="M142" s="7">
        <f>IF(VLOOKUP($B$132&amp;$B142,[20]Ibadan!$E:$AE,COLUMN(M$1)-2,FALSE)="NULL",0,VLOOKUP($B$132&amp;$B142,[20]Ibadan!$E:$AE,COLUMN(M$1)-2,FALSE))</f>
        <v>2191</v>
      </c>
      <c r="N142" s="7">
        <f>IF(VLOOKUP($B$132&amp;$B142,[20]Ibadan!$E:$AE,COLUMN(N$1)-2,FALSE)="NULL",0,VLOOKUP($B$132&amp;$B142,[20]Ibadan!$E:$AE,COLUMN(N$1)-2,FALSE))</f>
        <v>2363</v>
      </c>
      <c r="O142" s="7">
        <f>IF(VLOOKUP($B$132&amp;$B142,[20]Ibadan!$E:$AE,COLUMN(O$1)-2,FALSE)="NULL",0,VLOOKUP($B$132&amp;$B142,[20]Ibadan!$E:$AE,COLUMN(O$1)-2,FALSE))</f>
        <v>2830</v>
      </c>
      <c r="P142" s="7">
        <f>IF(VLOOKUP($B$132&amp;$B142,[20]Ibadan!$E:$AE,COLUMN(P$1)-2,FALSE)="NULL",0,VLOOKUP($B$132&amp;$B142,[20]Ibadan!$E:$AE,COLUMN(P$1)-2,FALSE))</f>
        <v>4599</v>
      </c>
      <c r="Q142" s="7">
        <f>IF(VLOOKUP($B$132&amp;$B142,[20]Ibadan!$E:$AE,COLUMN(Q$1)-2,FALSE)="NULL",0,VLOOKUP($B$132&amp;$B142,[20]Ibadan!$E:$AE,COLUMN(Q$1)-2,FALSE))</f>
        <v>5205</v>
      </c>
      <c r="R142" s="7">
        <f>IF(VLOOKUP($B$132&amp;$B142,[20]Ibadan!$E:$AE,COLUMN(R$1)-2,FALSE)="NULL",0,VLOOKUP($B$132&amp;$B142,[20]Ibadan!$E:$AE,COLUMN(R$1)-2,FALSE))</f>
        <v>4243</v>
      </c>
      <c r="S142" s="7">
        <f>IF(VLOOKUP($B$132&amp;$B142,[20]Ibadan!$E:$AE,COLUMN(S$1)-2,FALSE)="NULL",0,VLOOKUP($B$132&amp;$B142,[20]Ibadan!$E:$AE,COLUMN(S$1)-2,FALSE))</f>
        <v>4368</v>
      </c>
      <c r="T142" s="7">
        <f>IF(VLOOKUP($B$132&amp;$B142,[20]Ibadan!$E:$AE,COLUMN(T$1)-2,FALSE)="NULL",0,VLOOKUP($B$132&amp;$B142,[20]Ibadan!$E:$AE,COLUMN(T$1)-2,FALSE))</f>
        <v>4325</v>
      </c>
      <c r="U142" s="7">
        <f>IF(VLOOKUP($B$132&amp;$B142,[20]Ibadan!$E:$AE,COLUMN(U$1)-2,FALSE)="NULL",0,VLOOKUP($B$132&amp;$B142,[20]Ibadan!$E:$AE,COLUMN(U$1)-2,FALSE))</f>
        <v>4285</v>
      </c>
      <c r="V142" s="7">
        <f>IF(VLOOKUP($B$132&amp;$B142,[20]Ibadan!$E:$AE,COLUMN(V$1)-2,FALSE)="NULL",0,VLOOKUP($B$132&amp;$B142,[20]Ibadan!$E:$AE,COLUMN(V$1)-2,FALSE))</f>
        <v>5098</v>
      </c>
      <c r="W142" s="7">
        <f>IF(VLOOKUP($B$132&amp;$B142,[20]Ibadan!$E:$AE,COLUMN(W$1)-2,FALSE)="NULL",0,VLOOKUP($B$132&amp;$B142,[20]Ibadan!$E:$AE,COLUMN(W$1)-2,FALSE))</f>
        <v>5164</v>
      </c>
      <c r="X142" s="7">
        <f>IF(VLOOKUP($B$132&amp;$B142,[20]Ibadan!$E:$AE,COLUMN(X$1)-2,FALSE)="NULL",0,VLOOKUP($B$132&amp;$B142,[20]Ibadan!$E:$AE,COLUMN(X$1)-2,FALSE))</f>
        <v>5742</v>
      </c>
      <c r="Y142" s="7">
        <f>IF(VLOOKUP($B$132&amp;$B142,[20]Ibadan!$E:$AE,COLUMN(Y$1)-2,FALSE)="NULL",0,VLOOKUP($B$132&amp;$B142,[20]Ibadan!$E:$AE,COLUMN(Y$1)-2,FALSE))</f>
        <v>5027</v>
      </c>
      <c r="Z142" s="7">
        <f>IF(VLOOKUP($B$132&amp;$B142,[20]Ibadan!$E:$AE,COLUMN(Z$1)-2,FALSE)="NULL",0,VLOOKUP($B$132&amp;$B142,[20]Ibadan!$E:$AE,COLUMN(Z$1)-2,FALSE))</f>
        <v>4716</v>
      </c>
      <c r="AA142" s="7">
        <f>IF(VLOOKUP($B$132&amp;$B142,[20]Ibadan!$E:$AE,COLUMN(AA$1)-2,FALSE)="NULL",0,VLOOKUP($B$132&amp;$B142,[20]Ibadan!$E:$AE,COLUMN(AA$1)-2,FALSE))</f>
        <v>5375</v>
      </c>
      <c r="AB142" s="7">
        <f>IF(VLOOKUP($B$132&amp;$B142,[20]Ibadan!$E:$AE,COLUMN(AB$1)-2,FALSE)="NULL",0,VLOOKUP($B$132&amp;$B142,[20]Ibadan!$E:$AE,COLUMN(AB$1)-2,FALSE))</f>
        <v>4927</v>
      </c>
      <c r="AC142" s="7">
        <f>IF(VLOOKUP($B$132&amp;$B142,[20]Ibadan!$E:$AE,COLUMN(AC$1)-2,FALSE)="NULL",0,VLOOKUP($B$132&amp;$B142,[20]Ibadan!$E:$AE,COLUMN(AC$1)-2,FALSE))</f>
        <v>4622</v>
      </c>
      <c r="AF142" s="7">
        <f t="shared" si="160"/>
        <v>4927</v>
      </c>
      <c r="AG142" s="7">
        <f t="shared" si="160"/>
        <v>4622</v>
      </c>
      <c r="AH142" s="7">
        <f>VLOOKUP($A$3&amp;$B$132&amp;$B142,'[14]Paga All'!$G$1:$J$3000,4,FALSE)</f>
        <v>4819</v>
      </c>
      <c r="AI142" s="7">
        <f>VLOOKUP($A$3&amp;$B$132&amp;$B142,'[15]Paga all'!$F:$G,2,FALSE)</f>
        <v>3973</v>
      </c>
      <c r="AJ142" s="7">
        <f>VLOOKUP($A$3&amp;$B$132&amp;$B142,'[16]Paga all'!$F$2:$G$1470,2,FALSE)</f>
        <v>2639</v>
      </c>
      <c r="AK142" s="9">
        <f t="shared" ref="AK142:BO142" si="163">ROUND(AK140*AK136,)</f>
        <v>8710</v>
      </c>
      <c r="AL142" s="9">
        <f t="shared" si="163"/>
        <v>10410</v>
      </c>
      <c r="AM142" s="9">
        <f t="shared" si="163"/>
        <v>10710</v>
      </c>
      <c r="AN142" s="9">
        <f t="shared" si="163"/>
        <v>11040</v>
      </c>
      <c r="AO142" s="9">
        <f t="shared" si="163"/>
        <v>11370</v>
      </c>
      <c r="AP142" s="9">
        <f t="shared" si="163"/>
        <v>11700</v>
      </c>
      <c r="AQ142" s="9">
        <f t="shared" si="163"/>
        <v>12030</v>
      </c>
      <c r="AR142" s="9">
        <f t="shared" si="163"/>
        <v>12420</v>
      </c>
      <c r="AS142" s="9">
        <f t="shared" si="163"/>
        <v>12780</v>
      </c>
      <c r="AT142" s="9">
        <f t="shared" si="163"/>
        <v>13170</v>
      </c>
      <c r="AU142" s="9">
        <f t="shared" si="163"/>
        <v>13560</v>
      </c>
      <c r="AV142" s="9">
        <f t="shared" si="163"/>
        <v>13950</v>
      </c>
      <c r="AW142" s="9">
        <f t="shared" si="163"/>
        <v>14370</v>
      </c>
      <c r="AX142" s="9">
        <f t="shared" si="163"/>
        <v>14790</v>
      </c>
      <c r="AY142" s="9">
        <f t="shared" si="163"/>
        <v>15270</v>
      </c>
      <c r="AZ142" s="9">
        <f t="shared" si="163"/>
        <v>15720</v>
      </c>
      <c r="BA142" s="9">
        <f t="shared" si="163"/>
        <v>16200</v>
      </c>
      <c r="BB142" s="9">
        <f t="shared" si="163"/>
        <v>16680</v>
      </c>
      <c r="BC142" s="9">
        <f t="shared" si="163"/>
        <v>17160</v>
      </c>
      <c r="BD142" s="9">
        <f t="shared" si="163"/>
        <v>17670</v>
      </c>
      <c r="BE142" s="9">
        <f t="shared" si="163"/>
        <v>18210</v>
      </c>
      <c r="BF142" s="9">
        <f t="shared" si="163"/>
        <v>18750</v>
      </c>
      <c r="BG142" s="9">
        <f t="shared" si="163"/>
        <v>19320</v>
      </c>
      <c r="BH142" s="9">
        <f t="shared" si="163"/>
        <v>19920</v>
      </c>
      <c r="BI142" s="9">
        <f t="shared" si="163"/>
        <v>20490</v>
      </c>
      <c r="BJ142" s="9">
        <f t="shared" si="163"/>
        <v>21120</v>
      </c>
      <c r="BK142" s="9">
        <f t="shared" si="163"/>
        <v>21750</v>
      </c>
      <c r="BL142" s="9">
        <f t="shared" si="163"/>
        <v>22380</v>
      </c>
      <c r="BM142" s="9">
        <f t="shared" si="163"/>
        <v>23070</v>
      </c>
      <c r="BN142" s="9">
        <f t="shared" si="163"/>
        <v>23760</v>
      </c>
      <c r="BO142" s="9">
        <f t="shared" si="163"/>
        <v>24480</v>
      </c>
    </row>
    <row r="143" spans="2:67" x14ac:dyDescent="0.25">
      <c r="B143" t="s">
        <v>320</v>
      </c>
      <c r="D143" s="7">
        <f>IF(VLOOKUP($B$132&amp;$B143,[20]Ibadan!$E:$AE,COLUMN(D$1)-2,FALSE)="NULL",0,VLOOKUP($B$132&amp;$B143,[20]Ibadan!$E:$AE,COLUMN(D$1)-2,FALSE))</f>
        <v>239982.55</v>
      </c>
      <c r="E143" s="7">
        <f>IF(VLOOKUP($B$132&amp;$B143,[20]Ibadan!$E:$AE,COLUMN(E$1)-2,FALSE)="NULL",0,VLOOKUP($B$132&amp;$B143,[20]Ibadan!$E:$AE,COLUMN(E$1)-2,FALSE))</f>
        <v>234414</v>
      </c>
      <c r="F143" s="7">
        <f>IF(VLOOKUP($B$132&amp;$B143,[20]Ibadan!$E:$AE,COLUMN(F$1)-2,FALSE)="NULL",0,VLOOKUP($B$132&amp;$B143,[20]Ibadan!$E:$AE,COLUMN(F$1)-2,FALSE))</f>
        <v>372541.07</v>
      </c>
      <c r="G143" s="7">
        <f>IF(VLOOKUP($B$132&amp;$B143,[20]Ibadan!$E:$AE,COLUMN(G$1)-2,FALSE)="NULL",0,VLOOKUP($B$132&amp;$B143,[20]Ibadan!$E:$AE,COLUMN(G$1)-2,FALSE))</f>
        <v>435855.25</v>
      </c>
      <c r="H143" s="7">
        <f>IF(VLOOKUP($B$132&amp;$B143,[20]Ibadan!$E:$AE,COLUMN(H$1)-2,FALSE)="NULL",0,VLOOKUP($B$132&amp;$B143,[20]Ibadan!$E:$AE,COLUMN(H$1)-2,FALSE))</f>
        <v>617510.13</v>
      </c>
      <c r="I143" s="7">
        <f>IF(VLOOKUP($B$132&amp;$B143,[20]Ibadan!$E:$AE,COLUMN(I$1)-2,FALSE)="NULL",0,VLOOKUP($B$132&amp;$B143,[20]Ibadan!$E:$AE,COLUMN(I$1)-2,FALSE))</f>
        <v>595619</v>
      </c>
      <c r="J143" s="7">
        <f>IF(VLOOKUP($B$132&amp;$B143,[20]Ibadan!$E:$AE,COLUMN(J$1)-2,FALSE)="NULL",0,VLOOKUP($B$132&amp;$B143,[20]Ibadan!$E:$AE,COLUMN(J$1)-2,FALSE))</f>
        <v>914461.08</v>
      </c>
      <c r="K143" s="7">
        <f>IF(VLOOKUP($B$132&amp;$B143,[20]Ibadan!$E:$AE,COLUMN(K$1)-2,FALSE)="NULL",0,VLOOKUP($B$132&amp;$B143,[20]Ibadan!$E:$AE,COLUMN(K$1)-2,FALSE))</f>
        <v>929817.26</v>
      </c>
      <c r="L143" s="7">
        <f>IF(VLOOKUP($B$132&amp;$B143,[20]Ibadan!$E:$AE,COLUMN(L$1)-2,FALSE)="NULL",0,VLOOKUP($B$132&amp;$B143,[20]Ibadan!$E:$AE,COLUMN(L$1)-2,FALSE))</f>
        <v>913665.6</v>
      </c>
      <c r="M143" s="7">
        <f>IF(VLOOKUP($B$132&amp;$B143,[20]Ibadan!$E:$AE,COLUMN(M$1)-2,FALSE)="NULL",0,VLOOKUP($B$132&amp;$B143,[20]Ibadan!$E:$AE,COLUMN(M$1)-2,FALSE))</f>
        <v>974138.67</v>
      </c>
      <c r="N143" s="7">
        <f>IF(VLOOKUP($B$132&amp;$B143,[20]Ibadan!$E:$AE,COLUMN(N$1)-2,FALSE)="NULL",0,VLOOKUP($B$132&amp;$B143,[20]Ibadan!$E:$AE,COLUMN(N$1)-2,FALSE))</f>
        <v>1019292.27</v>
      </c>
      <c r="O143" s="7">
        <f>IF(VLOOKUP($B$132&amp;$B143,[20]Ibadan!$E:$AE,COLUMN(O$1)-2,FALSE)="NULL",0,VLOOKUP($B$132&amp;$B143,[20]Ibadan!$E:$AE,COLUMN(O$1)-2,FALSE))</f>
        <v>1137783.3700000001</v>
      </c>
      <c r="P143" s="7">
        <f>IF(VLOOKUP($B$132&amp;$B143,[20]Ibadan!$E:$AE,COLUMN(P$1)-2,FALSE)="NULL",0,VLOOKUP($B$132&amp;$B143,[20]Ibadan!$E:$AE,COLUMN(P$1)-2,FALSE))</f>
        <v>1284623.9099999999</v>
      </c>
      <c r="Q143" s="7">
        <f>IF(VLOOKUP($B$132&amp;$B143,[20]Ibadan!$E:$AE,COLUMN(Q$1)-2,FALSE)="NULL",0,VLOOKUP($B$132&amp;$B143,[20]Ibadan!$E:$AE,COLUMN(Q$1)-2,FALSE))</f>
        <v>1362554.94</v>
      </c>
      <c r="R143" s="7">
        <f>IF(VLOOKUP($B$132&amp;$B143,[20]Ibadan!$E:$AE,COLUMN(R$1)-2,FALSE)="NULL",0,VLOOKUP($B$132&amp;$B143,[20]Ibadan!$E:$AE,COLUMN(R$1)-2,FALSE))</f>
        <v>1192299</v>
      </c>
      <c r="S143" s="7">
        <f>IF(VLOOKUP($B$132&amp;$B143,[20]Ibadan!$E:$AE,COLUMN(S$1)-2,FALSE)="NULL",0,VLOOKUP($B$132&amp;$B143,[20]Ibadan!$E:$AE,COLUMN(S$1)-2,FALSE))</f>
        <v>1177591</v>
      </c>
      <c r="T143" s="7">
        <f>IF(VLOOKUP($B$132&amp;$B143,[20]Ibadan!$E:$AE,COLUMN(T$1)-2,FALSE)="NULL",0,VLOOKUP($B$132&amp;$B143,[20]Ibadan!$E:$AE,COLUMN(T$1)-2,FALSE))</f>
        <v>1270619.94</v>
      </c>
      <c r="U143" s="7">
        <f>IF(VLOOKUP($B$132&amp;$B143,[20]Ibadan!$E:$AE,COLUMN(U$1)-2,FALSE)="NULL",0,VLOOKUP($B$132&amp;$B143,[20]Ibadan!$E:$AE,COLUMN(U$1)-2,FALSE))</f>
        <v>1210399.83</v>
      </c>
      <c r="V143" s="7">
        <f>IF(VLOOKUP($B$132&amp;$B143,[20]Ibadan!$E:$AE,COLUMN(V$1)-2,FALSE)="NULL",0,VLOOKUP($B$132&amp;$B143,[20]Ibadan!$E:$AE,COLUMN(V$1)-2,FALSE))</f>
        <v>1591189</v>
      </c>
      <c r="W143" s="7">
        <f>IF(VLOOKUP($B$132&amp;$B143,[20]Ibadan!$E:$AE,COLUMN(W$1)-2,FALSE)="NULL",0,VLOOKUP($B$132&amp;$B143,[20]Ibadan!$E:$AE,COLUMN(W$1)-2,FALSE))</f>
        <v>1534745.7</v>
      </c>
      <c r="X143" s="7">
        <f>IF(VLOOKUP($B$132&amp;$B143,[20]Ibadan!$E:$AE,COLUMN(X$1)-2,FALSE)="NULL",0,VLOOKUP($B$132&amp;$B143,[20]Ibadan!$E:$AE,COLUMN(X$1)-2,FALSE))</f>
        <v>1742618.45</v>
      </c>
      <c r="Y143" s="7">
        <f>IF(VLOOKUP($B$132&amp;$B143,[20]Ibadan!$E:$AE,COLUMN(Y$1)-2,FALSE)="NULL",0,VLOOKUP($B$132&amp;$B143,[20]Ibadan!$E:$AE,COLUMN(Y$1)-2,FALSE))</f>
        <v>1612808.89</v>
      </c>
      <c r="Z143" s="7">
        <f>IF(VLOOKUP($B$132&amp;$B143,[20]Ibadan!$E:$AE,COLUMN(Z$1)-2,FALSE)="NULL",0,VLOOKUP($B$132&amp;$B143,[20]Ibadan!$E:$AE,COLUMN(Z$1)-2,FALSE))</f>
        <v>1522818.2</v>
      </c>
      <c r="AA143" s="7">
        <f>IF(VLOOKUP($B$132&amp;$B143,[20]Ibadan!$E:$AE,COLUMN(AA$1)-2,FALSE)="NULL",0,VLOOKUP($B$132&amp;$B143,[20]Ibadan!$E:$AE,COLUMN(AA$1)-2,FALSE))</f>
        <v>1543264.71</v>
      </c>
      <c r="AB143" s="7">
        <f>IF(VLOOKUP($B$132&amp;$B143,[20]Ibadan!$E:$AE,COLUMN(AB$1)-2,FALSE)="NULL",0,VLOOKUP($B$132&amp;$B143,[20]Ibadan!$E:$AE,COLUMN(AB$1)-2,FALSE))</f>
        <v>1406779.65</v>
      </c>
      <c r="AC143" s="7">
        <f>IF(VLOOKUP($B$132&amp;$B143,[20]Ibadan!$E:$AE,COLUMN(AC$1)-2,FALSE)="NULL",0,VLOOKUP($B$132&amp;$B143,[20]Ibadan!$E:$AE,COLUMN(AC$1)-2,FALSE))</f>
        <v>1336269.9099999999</v>
      </c>
      <c r="AD143" s="227">
        <v>1</v>
      </c>
      <c r="AF143" s="7">
        <f t="shared" si="160"/>
        <v>1406779.65</v>
      </c>
      <c r="AG143" s="7">
        <f t="shared" si="160"/>
        <v>1336269.9099999999</v>
      </c>
      <c r="AH143" s="7">
        <f>VLOOKUP($A$3&amp;$B$132&amp;$B143,'[14]Paga All'!$G$1:$J$3000,4,FALSE)</f>
        <v>1305111.76</v>
      </c>
      <c r="AI143" s="7">
        <f>VLOOKUP($A$3&amp;$B$132&amp;$B143,'[15]Paga all'!$F:$G,2,FALSE)</f>
        <v>1163151.3400000001</v>
      </c>
      <c r="AJ143" s="7">
        <f>VLOOKUP($A$3&amp;$B$132&amp;$B143,'[16]Paga all'!$F$2:$G$1470,2,FALSE)</f>
        <v>794994.8</v>
      </c>
      <c r="AK143" s="9">
        <f t="shared" ref="AK143:BO143" si="164">AK144*AK142</f>
        <v>2632101.673971626</v>
      </c>
      <c r="AL143" s="9">
        <f t="shared" si="164"/>
        <v>3145829.8996606916</v>
      </c>
      <c r="AM143" s="9">
        <f t="shared" si="164"/>
        <v>3236487.8218411151</v>
      </c>
      <c r="AN143" s="9">
        <f t="shared" si="164"/>
        <v>3336211.5362395807</v>
      </c>
      <c r="AO143" s="9">
        <f t="shared" si="164"/>
        <v>3435935.2506380463</v>
      </c>
      <c r="AP143" s="9">
        <f t="shared" si="164"/>
        <v>3535658.9650365124</v>
      </c>
      <c r="AQ143" s="9">
        <f t="shared" si="164"/>
        <v>3635382.6794349779</v>
      </c>
      <c r="AR143" s="9">
        <f t="shared" si="164"/>
        <v>3753237.9782695281</v>
      </c>
      <c r="AS143" s="9">
        <f t="shared" si="164"/>
        <v>3862027.4848860363</v>
      </c>
      <c r="AT143" s="9">
        <f t="shared" si="164"/>
        <v>3979882.7837205869</v>
      </c>
      <c r="AU143" s="9">
        <f t="shared" si="164"/>
        <v>4097738.0825551371</v>
      </c>
      <c r="AV143" s="9">
        <f t="shared" si="164"/>
        <v>4215593.3813896878</v>
      </c>
      <c r="AW143" s="9">
        <f t="shared" si="164"/>
        <v>4342514.4724422805</v>
      </c>
      <c r="AX143" s="9">
        <f t="shared" si="164"/>
        <v>4469435.5634948732</v>
      </c>
      <c r="AY143" s="9">
        <f t="shared" si="164"/>
        <v>4614488.2389835501</v>
      </c>
      <c r="AZ143" s="9">
        <f t="shared" si="164"/>
        <v>4750475.1222541854</v>
      </c>
      <c r="BA143" s="9">
        <f t="shared" si="164"/>
        <v>4895527.7977428632</v>
      </c>
      <c r="BB143" s="9">
        <f t="shared" si="164"/>
        <v>5040580.4732315401</v>
      </c>
      <c r="BC143" s="9">
        <f t="shared" si="164"/>
        <v>5185633.1487202179</v>
      </c>
      <c r="BD143" s="9">
        <f t="shared" si="164"/>
        <v>5339751.6164269373</v>
      </c>
      <c r="BE143" s="9">
        <f t="shared" si="164"/>
        <v>5502935.8763517002</v>
      </c>
      <c r="BF143" s="9">
        <f t="shared" si="164"/>
        <v>5666120.1362764621</v>
      </c>
      <c r="BG143" s="9">
        <f t="shared" si="164"/>
        <v>5838370.1884192666</v>
      </c>
      <c r="BH143" s="9">
        <f t="shared" si="164"/>
        <v>6019686.0327801127</v>
      </c>
      <c r="BI143" s="9">
        <f t="shared" si="164"/>
        <v>6191936.0849229172</v>
      </c>
      <c r="BJ143" s="9">
        <f t="shared" si="164"/>
        <v>6382317.7215018068</v>
      </c>
      <c r="BK143" s="9">
        <f t="shared" si="164"/>
        <v>6572699.3580806954</v>
      </c>
      <c r="BL143" s="9">
        <f t="shared" si="164"/>
        <v>6763080.9946595849</v>
      </c>
      <c r="BM143" s="9">
        <f t="shared" si="164"/>
        <v>6971594.2156745587</v>
      </c>
      <c r="BN143" s="9">
        <f t="shared" si="164"/>
        <v>7180107.4366895324</v>
      </c>
      <c r="BO143" s="9">
        <f t="shared" si="164"/>
        <v>7397686.4499225486</v>
      </c>
    </row>
    <row r="144" spans="2:67" x14ac:dyDescent="0.25">
      <c r="B144" t="s">
        <v>321</v>
      </c>
      <c r="D144" s="7">
        <f>IF(VLOOKUP($B$132&amp;$B144,[20]Ibadan!$E:$AE,COLUMN(D$1)-2,FALSE)="NULL",0,VLOOKUP($B$132&amp;$B144,[20]Ibadan!$E:$AE,COLUMN(D$1)-2,FALSE))</f>
        <v>402.66</v>
      </c>
      <c r="E144" s="7">
        <f>IF(VLOOKUP($B$132&amp;$B144,[20]Ibadan!$E:$AE,COLUMN(E$1)-2,FALSE)="NULL",0,VLOOKUP($B$132&amp;$B144,[20]Ibadan!$E:$AE,COLUMN(E$1)-2,FALSE))</f>
        <v>366.27</v>
      </c>
      <c r="F144" s="7">
        <f>IF(VLOOKUP($B$132&amp;$B144,[20]Ibadan!$E:$AE,COLUMN(F$1)-2,FALSE)="NULL",0,VLOOKUP($B$132&amp;$B144,[20]Ibadan!$E:$AE,COLUMN(F$1)-2,FALSE))</f>
        <v>385.65</v>
      </c>
      <c r="G144" s="7">
        <f>IF(VLOOKUP($B$132&amp;$B144,[20]Ibadan!$E:$AE,COLUMN(G$1)-2,FALSE)="NULL",0,VLOOKUP($B$132&amp;$B144,[20]Ibadan!$E:$AE,COLUMN(G$1)-2,FALSE))</f>
        <v>404.69</v>
      </c>
      <c r="H144" s="7">
        <f>IF(VLOOKUP($B$132&amp;$B144,[20]Ibadan!$E:$AE,COLUMN(H$1)-2,FALSE)="NULL",0,VLOOKUP($B$132&amp;$B144,[20]Ibadan!$E:$AE,COLUMN(H$1)-2,FALSE))</f>
        <v>309.68</v>
      </c>
      <c r="I144" s="7">
        <f>IF(VLOOKUP($B$132&amp;$B144,[20]Ibadan!$E:$AE,COLUMN(I$1)-2,FALSE)="NULL",0,VLOOKUP($B$132&amp;$B144,[20]Ibadan!$E:$AE,COLUMN(I$1)-2,FALSE))</f>
        <v>373.9</v>
      </c>
      <c r="J144" s="7">
        <f>IF(VLOOKUP($B$132&amp;$B144,[20]Ibadan!$E:$AE,COLUMN(J$1)-2,FALSE)="NULL",0,VLOOKUP($B$132&amp;$B144,[20]Ibadan!$E:$AE,COLUMN(J$1)-2,FALSE))</f>
        <v>380.08</v>
      </c>
      <c r="K144" s="7">
        <f>IF(VLOOKUP($B$132&amp;$B144,[20]Ibadan!$E:$AE,COLUMN(K$1)-2,FALSE)="NULL",0,VLOOKUP($B$132&amp;$B144,[20]Ibadan!$E:$AE,COLUMN(K$1)-2,FALSE))</f>
        <v>403.22</v>
      </c>
      <c r="L144" s="7">
        <f>IF(VLOOKUP($B$132&amp;$B144,[20]Ibadan!$E:$AE,COLUMN(L$1)-2,FALSE)="NULL",0,VLOOKUP($B$132&amp;$B144,[20]Ibadan!$E:$AE,COLUMN(L$1)-2,FALSE))</f>
        <v>437.37</v>
      </c>
      <c r="M144" s="7">
        <f>IF(VLOOKUP($B$132&amp;$B144,[20]Ibadan!$E:$AE,COLUMN(M$1)-2,FALSE)="NULL",0,VLOOKUP($B$132&amp;$B144,[20]Ibadan!$E:$AE,COLUMN(M$1)-2,FALSE))</f>
        <v>444.61</v>
      </c>
      <c r="N144" s="7">
        <f>IF(VLOOKUP($B$132&amp;$B144,[20]Ibadan!$E:$AE,COLUMN(N$1)-2,FALSE)="NULL",0,VLOOKUP($B$132&amp;$B144,[20]Ibadan!$E:$AE,COLUMN(N$1)-2,FALSE))</f>
        <v>431.36</v>
      </c>
      <c r="O144" s="7">
        <f>IF(VLOOKUP($B$132&amp;$B144,[20]Ibadan!$E:$AE,COLUMN(O$1)-2,FALSE)="NULL",0,VLOOKUP($B$132&amp;$B144,[20]Ibadan!$E:$AE,COLUMN(O$1)-2,FALSE))</f>
        <v>402.04</v>
      </c>
      <c r="P144" s="7">
        <f>IF(VLOOKUP($B$132&amp;$B144,[20]Ibadan!$E:$AE,COLUMN(P$1)-2,FALSE)="NULL",0,VLOOKUP($B$132&amp;$B144,[20]Ibadan!$E:$AE,COLUMN(P$1)-2,FALSE))</f>
        <v>279.33</v>
      </c>
      <c r="Q144" s="7">
        <f>IF(VLOOKUP($B$132&amp;$B144,[20]Ibadan!$E:$AE,COLUMN(Q$1)-2,FALSE)="NULL",0,VLOOKUP($B$132&amp;$B144,[20]Ibadan!$E:$AE,COLUMN(Q$1)-2,FALSE))</f>
        <v>261.77999999999997</v>
      </c>
      <c r="R144" s="7">
        <f>IF(VLOOKUP($B$132&amp;$B144,[20]Ibadan!$E:$AE,COLUMN(R$1)-2,FALSE)="NULL",0,VLOOKUP($B$132&amp;$B144,[20]Ibadan!$E:$AE,COLUMN(R$1)-2,FALSE))</f>
        <v>281</v>
      </c>
      <c r="S144" s="7">
        <f>IF(VLOOKUP($B$132&amp;$B144,[20]Ibadan!$E:$AE,COLUMN(S$1)-2,FALSE)="NULL",0,VLOOKUP($B$132&amp;$B144,[20]Ibadan!$E:$AE,COLUMN(S$1)-2,FALSE))</f>
        <v>269.60000000000002</v>
      </c>
      <c r="T144" s="7">
        <f>IF(VLOOKUP($B$132&amp;$B144,[20]Ibadan!$E:$AE,COLUMN(T$1)-2,FALSE)="NULL",0,VLOOKUP($B$132&amp;$B144,[20]Ibadan!$E:$AE,COLUMN(T$1)-2,FALSE))</f>
        <v>293.77999999999997</v>
      </c>
      <c r="U144" s="7">
        <f>IF(VLOOKUP($B$132&amp;$B144,[20]Ibadan!$E:$AE,COLUMN(U$1)-2,FALSE)="NULL",0,VLOOKUP($B$132&amp;$B144,[20]Ibadan!$E:$AE,COLUMN(U$1)-2,FALSE))</f>
        <v>282.47000000000003</v>
      </c>
      <c r="V144" s="7">
        <f>IF(VLOOKUP($B$132&amp;$B144,[20]Ibadan!$E:$AE,COLUMN(V$1)-2,FALSE)="NULL",0,VLOOKUP($B$132&amp;$B144,[20]Ibadan!$E:$AE,COLUMN(V$1)-2,FALSE))</f>
        <v>312.12</v>
      </c>
      <c r="W144" s="7">
        <f>IF(VLOOKUP($B$132&amp;$B144,[20]Ibadan!$E:$AE,COLUMN(W$1)-2,FALSE)="NULL",0,VLOOKUP($B$132&amp;$B144,[20]Ibadan!$E:$AE,COLUMN(W$1)-2,FALSE))</f>
        <v>297.2</v>
      </c>
      <c r="X144" s="7">
        <f>IF(VLOOKUP($B$132&amp;$B144,[20]Ibadan!$E:$AE,COLUMN(X$1)-2,FALSE)="NULL",0,VLOOKUP($B$132&amp;$B144,[20]Ibadan!$E:$AE,COLUMN(X$1)-2,FALSE))</f>
        <v>303.49</v>
      </c>
      <c r="Y144" s="7">
        <f>IF(VLOOKUP($B$132&amp;$B144,[20]Ibadan!$E:$AE,COLUMN(Y$1)-2,FALSE)="NULL",0,VLOOKUP($B$132&amp;$B144,[20]Ibadan!$E:$AE,COLUMN(Y$1)-2,FALSE))</f>
        <v>320.83</v>
      </c>
      <c r="Z144" s="7">
        <f>IF(VLOOKUP($B$132&amp;$B144,[20]Ibadan!$E:$AE,COLUMN(Z$1)-2,FALSE)="NULL",0,VLOOKUP($B$132&amp;$B144,[20]Ibadan!$E:$AE,COLUMN(Z$1)-2,FALSE))</f>
        <v>322.89999999999998</v>
      </c>
      <c r="AA144" s="7">
        <f>IF(VLOOKUP($B$132&amp;$B144,[20]Ibadan!$E:$AE,COLUMN(AA$1)-2,FALSE)="NULL",0,VLOOKUP($B$132&amp;$B144,[20]Ibadan!$E:$AE,COLUMN(AA$1)-2,FALSE))</f>
        <v>287.12</v>
      </c>
      <c r="AB144" s="7">
        <f>IF(VLOOKUP($B$132&amp;$B144,[20]Ibadan!$E:$AE,COLUMN(AB$1)-2,FALSE)="NULL",0,VLOOKUP($B$132&amp;$B144,[20]Ibadan!$E:$AE,COLUMN(AB$1)-2,FALSE))</f>
        <v>285.52</v>
      </c>
      <c r="AC144" s="7">
        <f>IF(VLOOKUP($B$132&amp;$B144,[20]Ibadan!$E:$AE,COLUMN(AC$1)-2,FALSE)="NULL",0,VLOOKUP($B$132&amp;$B144,[20]Ibadan!$E:$AE,COLUMN(AC$1)-2,FALSE))</f>
        <v>289.11</v>
      </c>
      <c r="AD144" s="264">
        <f>SUM(P143:AC143)/SUM(P142:AC142)</f>
        <v>292.31539721696993</v>
      </c>
      <c r="AF144" s="7">
        <f t="shared" si="160"/>
        <v>285.52</v>
      </c>
      <c r="AG144" s="7">
        <f t="shared" si="160"/>
        <v>289.11</v>
      </c>
      <c r="AH144" s="7">
        <f>VLOOKUP($A$3&amp;$B$132&amp;$B144,'[14]Paga All'!$G$1:$J$3000,4,FALSE)</f>
        <v>270.83</v>
      </c>
      <c r="AI144" s="7">
        <f>VLOOKUP($A$3&amp;$B$132&amp;$B144,'[15]Paga all'!$F:$G,2,FALSE)</f>
        <v>292.76</v>
      </c>
      <c r="AJ144" s="7">
        <f>VLOOKUP($A$3&amp;$B$132&amp;$B144,'[16]Paga all'!$F$2:$G$1470,2,FALSE)</f>
        <v>301.25</v>
      </c>
      <c r="AK144" s="9">
        <f t="shared" ref="AK144:BO144" si="165">$AD143*AK137</f>
        <v>302.19307393474463</v>
      </c>
      <c r="AL144" s="9">
        <f t="shared" si="165"/>
        <v>302.19307393474463</v>
      </c>
      <c r="AM144" s="9">
        <f t="shared" si="165"/>
        <v>302.19307393474463</v>
      </c>
      <c r="AN144" s="9">
        <f t="shared" si="165"/>
        <v>302.19307393474463</v>
      </c>
      <c r="AO144" s="9">
        <f t="shared" si="165"/>
        <v>302.19307393474463</v>
      </c>
      <c r="AP144" s="9">
        <f t="shared" si="165"/>
        <v>302.19307393474463</v>
      </c>
      <c r="AQ144" s="9">
        <f t="shared" si="165"/>
        <v>302.19307393474463</v>
      </c>
      <c r="AR144" s="9">
        <f t="shared" si="165"/>
        <v>302.19307393474463</v>
      </c>
      <c r="AS144" s="9">
        <f t="shared" si="165"/>
        <v>302.19307393474463</v>
      </c>
      <c r="AT144" s="9">
        <f t="shared" si="165"/>
        <v>302.19307393474463</v>
      </c>
      <c r="AU144" s="9">
        <f t="shared" si="165"/>
        <v>302.19307393474463</v>
      </c>
      <c r="AV144" s="9">
        <f t="shared" si="165"/>
        <v>302.19307393474463</v>
      </c>
      <c r="AW144" s="9">
        <f t="shared" si="165"/>
        <v>302.19307393474463</v>
      </c>
      <c r="AX144" s="9">
        <f t="shared" si="165"/>
        <v>302.19307393474463</v>
      </c>
      <c r="AY144" s="9">
        <f t="shared" si="165"/>
        <v>302.19307393474463</v>
      </c>
      <c r="AZ144" s="9">
        <f t="shared" si="165"/>
        <v>302.19307393474463</v>
      </c>
      <c r="BA144" s="9">
        <f t="shared" si="165"/>
        <v>302.19307393474463</v>
      </c>
      <c r="BB144" s="9">
        <f t="shared" si="165"/>
        <v>302.19307393474463</v>
      </c>
      <c r="BC144" s="9">
        <f t="shared" si="165"/>
        <v>302.19307393474463</v>
      </c>
      <c r="BD144" s="9">
        <f t="shared" si="165"/>
        <v>302.19307393474463</v>
      </c>
      <c r="BE144" s="9">
        <f t="shared" si="165"/>
        <v>302.19307393474463</v>
      </c>
      <c r="BF144" s="9">
        <f t="shared" si="165"/>
        <v>302.19307393474463</v>
      </c>
      <c r="BG144" s="9">
        <f t="shared" si="165"/>
        <v>302.19307393474463</v>
      </c>
      <c r="BH144" s="9">
        <f t="shared" si="165"/>
        <v>302.19307393474463</v>
      </c>
      <c r="BI144" s="9">
        <f t="shared" si="165"/>
        <v>302.19307393474463</v>
      </c>
      <c r="BJ144" s="9">
        <f t="shared" si="165"/>
        <v>302.19307393474463</v>
      </c>
      <c r="BK144" s="9">
        <f t="shared" si="165"/>
        <v>302.19307393474463</v>
      </c>
      <c r="BL144" s="9">
        <f t="shared" si="165"/>
        <v>302.19307393474463</v>
      </c>
      <c r="BM144" s="9">
        <f t="shared" si="165"/>
        <v>302.19307393474463</v>
      </c>
      <c r="BN144" s="9">
        <f t="shared" si="165"/>
        <v>302.19307393474463</v>
      </c>
      <c r="BO144" s="9">
        <f t="shared" si="165"/>
        <v>302.19307393474463</v>
      </c>
    </row>
    <row r="145" spans="2:67" x14ac:dyDescent="0.25">
      <c r="B145" t="s">
        <v>322</v>
      </c>
      <c r="D145" s="7">
        <f t="shared" ref="D145:AB145" si="166">D143</f>
        <v>239982.55</v>
      </c>
      <c r="E145" s="7">
        <f t="shared" si="166"/>
        <v>234414</v>
      </c>
      <c r="F145" s="7">
        <f t="shared" si="166"/>
        <v>372541.07</v>
      </c>
      <c r="G145" s="7">
        <f t="shared" si="166"/>
        <v>435855.25</v>
      </c>
      <c r="H145" s="7">
        <f t="shared" si="166"/>
        <v>617510.13</v>
      </c>
      <c r="I145" s="7">
        <f t="shared" si="166"/>
        <v>595619</v>
      </c>
      <c r="J145" s="7">
        <f t="shared" si="166"/>
        <v>914461.08</v>
      </c>
      <c r="K145" s="7">
        <f t="shared" si="166"/>
        <v>929817.26</v>
      </c>
      <c r="L145" s="7">
        <f t="shared" si="166"/>
        <v>913665.6</v>
      </c>
      <c r="M145" s="7">
        <f t="shared" si="166"/>
        <v>974138.67</v>
      </c>
      <c r="N145" s="7">
        <f t="shared" si="166"/>
        <v>1019292.27</v>
      </c>
      <c r="O145" s="7">
        <f t="shared" si="166"/>
        <v>1137783.3700000001</v>
      </c>
      <c r="P145" s="7">
        <f t="shared" si="166"/>
        <v>1284623.9099999999</v>
      </c>
      <c r="Q145" s="7">
        <f t="shared" si="166"/>
        <v>1362554.94</v>
      </c>
      <c r="R145" s="7">
        <f t="shared" si="166"/>
        <v>1192299</v>
      </c>
      <c r="S145" s="7">
        <f t="shared" si="166"/>
        <v>1177591</v>
      </c>
      <c r="T145" s="7">
        <f t="shared" si="166"/>
        <v>1270619.94</v>
      </c>
      <c r="U145" s="7">
        <f t="shared" si="166"/>
        <v>1210399.83</v>
      </c>
      <c r="V145" s="7">
        <f t="shared" si="166"/>
        <v>1591189</v>
      </c>
      <c r="W145" s="7">
        <f t="shared" si="166"/>
        <v>1534745.7</v>
      </c>
      <c r="X145" s="7">
        <f t="shared" si="166"/>
        <v>1742618.45</v>
      </c>
      <c r="Y145" s="7">
        <f t="shared" si="166"/>
        <v>1612808.89</v>
      </c>
      <c r="Z145" s="7">
        <f t="shared" si="166"/>
        <v>1522818.2</v>
      </c>
      <c r="AA145" s="7">
        <f t="shared" si="166"/>
        <v>1543264.71</v>
      </c>
      <c r="AB145" s="7">
        <f t="shared" si="166"/>
        <v>1406779.65</v>
      </c>
      <c r="AC145" s="7">
        <f>AC143</f>
        <v>1336269.9099999999</v>
      </c>
      <c r="AF145" s="7">
        <f t="shared" si="160"/>
        <v>1406779.65</v>
      </c>
      <c r="AG145" s="7">
        <f t="shared" si="160"/>
        <v>1336269.9099999999</v>
      </c>
      <c r="AH145" s="7">
        <f>AH143+VLOOKUP($A$3&amp;$B$132&amp;$B146,'[14]Paga All'!$G$1:$J$3000,4,FALSE)</f>
        <v>1354925.89</v>
      </c>
      <c r="AI145" s="7">
        <f>AI143+VLOOKUP($A$3&amp;$B$132&amp;$B146,'[15]Paga all'!$F:$G,2,FALSE)</f>
        <v>1198636.8900000001</v>
      </c>
      <c r="AJ145" s="321">
        <f>AJ143+VLOOKUP($A$3&amp;$B$132&amp;$B146,'[16]Paga all'!$F$2:$G$1470,2,FALSE)</f>
        <v>818916.64</v>
      </c>
      <c r="AK145" s="9">
        <f t="shared" ref="AK145:BO145" si="167">AK137*AK142</f>
        <v>2632101.673971626</v>
      </c>
      <c r="AL145" s="9">
        <f t="shared" si="167"/>
        <v>3145829.8996606916</v>
      </c>
      <c r="AM145" s="9">
        <f t="shared" si="167"/>
        <v>3236487.8218411151</v>
      </c>
      <c r="AN145" s="9">
        <f t="shared" si="167"/>
        <v>3336211.5362395807</v>
      </c>
      <c r="AO145" s="9">
        <f t="shared" si="167"/>
        <v>3435935.2506380463</v>
      </c>
      <c r="AP145" s="9">
        <f t="shared" si="167"/>
        <v>3535658.9650365124</v>
      </c>
      <c r="AQ145" s="9">
        <f t="shared" si="167"/>
        <v>3635382.6794349779</v>
      </c>
      <c r="AR145" s="9">
        <f t="shared" si="167"/>
        <v>3753237.9782695281</v>
      </c>
      <c r="AS145" s="9">
        <f t="shared" si="167"/>
        <v>3862027.4848860363</v>
      </c>
      <c r="AT145" s="9">
        <f t="shared" si="167"/>
        <v>3979882.7837205869</v>
      </c>
      <c r="AU145" s="9">
        <f t="shared" si="167"/>
        <v>4097738.0825551371</v>
      </c>
      <c r="AV145" s="9">
        <f t="shared" si="167"/>
        <v>4215593.3813896878</v>
      </c>
      <c r="AW145" s="9">
        <f t="shared" si="167"/>
        <v>4342514.4724422805</v>
      </c>
      <c r="AX145" s="9">
        <f t="shared" si="167"/>
        <v>4469435.5634948732</v>
      </c>
      <c r="AY145" s="9">
        <f t="shared" si="167"/>
        <v>4614488.2389835501</v>
      </c>
      <c r="AZ145" s="9">
        <f t="shared" si="167"/>
        <v>4750475.1222541854</v>
      </c>
      <c r="BA145" s="9">
        <f t="shared" si="167"/>
        <v>4895527.7977428632</v>
      </c>
      <c r="BB145" s="9">
        <f t="shared" si="167"/>
        <v>5040580.4732315401</v>
      </c>
      <c r="BC145" s="9">
        <f t="shared" si="167"/>
        <v>5185633.1487202179</v>
      </c>
      <c r="BD145" s="9">
        <f t="shared" si="167"/>
        <v>5339751.6164269373</v>
      </c>
      <c r="BE145" s="9">
        <f t="shared" si="167"/>
        <v>5502935.8763517002</v>
      </c>
      <c r="BF145" s="9">
        <f t="shared" si="167"/>
        <v>5666120.1362764621</v>
      </c>
      <c r="BG145" s="9">
        <f t="shared" si="167"/>
        <v>5838370.1884192666</v>
      </c>
      <c r="BH145" s="9">
        <f t="shared" si="167"/>
        <v>6019686.0327801127</v>
      </c>
      <c r="BI145" s="9">
        <f t="shared" si="167"/>
        <v>6191936.0849229172</v>
      </c>
      <c r="BJ145" s="9">
        <f t="shared" si="167"/>
        <v>6382317.7215018068</v>
      </c>
      <c r="BK145" s="9">
        <f t="shared" si="167"/>
        <v>6572699.3580806954</v>
      </c>
      <c r="BL145" s="9">
        <f t="shared" si="167"/>
        <v>6763080.9946595849</v>
      </c>
      <c r="BM145" s="9">
        <f t="shared" si="167"/>
        <v>6971594.2156745587</v>
      </c>
      <c r="BN145" s="9">
        <f t="shared" si="167"/>
        <v>7180107.4366895324</v>
      </c>
      <c r="BO145" s="9">
        <f t="shared" si="167"/>
        <v>7397686.4499225486</v>
      </c>
    </row>
    <row r="146" spans="2:67" x14ac:dyDescent="0.25">
      <c r="B146" t="s">
        <v>323</v>
      </c>
      <c r="D146" s="7">
        <f>IF(VLOOKUP($B$132&amp;$B146,[20]Ibadan!$E:$AE,COLUMN(D$1)-2,FALSE)="NULL",0,VLOOKUP($B$132&amp;$B146,[20]Ibadan!$E:$AE,COLUMN(D$1)-2,FALSE))</f>
        <v>3599.73</v>
      </c>
      <c r="E146" s="7">
        <f>IF(VLOOKUP($B$132&amp;$B146,[20]Ibadan!$E:$AE,COLUMN(E$1)-2,FALSE)="NULL",0,VLOOKUP($B$132&amp;$B146,[20]Ibadan!$E:$AE,COLUMN(E$1)-2,FALSE))</f>
        <v>3516.2</v>
      </c>
      <c r="F146" s="7">
        <f>IF(VLOOKUP($B$132&amp;$B146,[20]Ibadan!$E:$AE,COLUMN(F$1)-2,FALSE)="NULL",0,VLOOKUP($B$132&amp;$B146,[20]Ibadan!$E:$AE,COLUMN(F$1)-2,FALSE))</f>
        <v>5588.12</v>
      </c>
      <c r="G146" s="7">
        <f>IF(VLOOKUP($B$132&amp;$B146,[20]Ibadan!$E:$AE,COLUMN(G$1)-2,FALSE)="NULL",0,VLOOKUP($B$132&amp;$B146,[20]Ibadan!$E:$AE,COLUMN(G$1)-2,FALSE))</f>
        <v>6537.82</v>
      </c>
      <c r="H146" s="7">
        <f>IF(VLOOKUP($B$132&amp;$B146,[20]Ibadan!$E:$AE,COLUMN(H$1)-2,FALSE)="NULL",0,VLOOKUP($B$132&amp;$B146,[20]Ibadan!$E:$AE,COLUMN(H$1)-2,FALSE))</f>
        <v>18481.060000000001</v>
      </c>
      <c r="I146" s="7">
        <f>IF(VLOOKUP($B$132&amp;$B146,[20]Ibadan!$E:$AE,COLUMN(I$1)-2,FALSE)="NULL",0,VLOOKUP($B$132&amp;$B146,[20]Ibadan!$E:$AE,COLUMN(I$1)-2,FALSE))</f>
        <v>17832.57</v>
      </c>
      <c r="J146" s="7">
        <f>IF(VLOOKUP($B$132&amp;$B146,[20]Ibadan!$E:$AE,COLUMN(J$1)-2,FALSE)="NULL",0,VLOOKUP($B$132&amp;$B146,[20]Ibadan!$E:$AE,COLUMN(J$1)-2,FALSE))</f>
        <v>27399.34</v>
      </c>
      <c r="K146" s="7">
        <f>IF(VLOOKUP($B$132&amp;$B146,[20]Ibadan!$E:$AE,COLUMN(K$1)-2,FALSE)="NULL",0,VLOOKUP($B$132&amp;$B146,[20]Ibadan!$E:$AE,COLUMN(K$1)-2,FALSE))</f>
        <v>27773.02</v>
      </c>
      <c r="L146" s="7">
        <f>IF(VLOOKUP($B$132&amp;$B146,[20]Ibadan!$E:$AE,COLUMN(L$1)-2,FALSE)="NULL",0,VLOOKUP($B$132&amp;$B146,[20]Ibadan!$E:$AE,COLUMN(L$1)-2,FALSE))</f>
        <v>27274.22</v>
      </c>
      <c r="M146" s="7">
        <f>IF(VLOOKUP($B$132&amp;$B146,[20]Ibadan!$E:$AE,COLUMN(M$1)-2,FALSE)="NULL",0,VLOOKUP($B$132&amp;$B146,[20]Ibadan!$E:$AE,COLUMN(M$1)-2,FALSE))</f>
        <v>29017.16</v>
      </c>
      <c r="N146" s="7">
        <f>IF(VLOOKUP($B$132&amp;$B146,[20]Ibadan!$E:$AE,COLUMN(N$1)-2,FALSE)="NULL",0,VLOOKUP($B$132&amp;$B146,[20]Ibadan!$E:$AE,COLUMN(N$1)-2,FALSE))</f>
        <v>30395.77</v>
      </c>
      <c r="O146" s="7">
        <f>IF(VLOOKUP($B$132&amp;$B146,[20]Ibadan!$E:$AE,COLUMN(O$1)-2,FALSE)="NULL",0,VLOOKUP($B$132&amp;$B146,[20]Ibadan!$E:$AE,COLUMN(O$1)-2,FALSE))</f>
        <v>34007.51</v>
      </c>
      <c r="P146" s="7">
        <f>IF(VLOOKUP($B$132&amp;$B146,[20]Ibadan!$E:$AE,COLUMN(P$1)-2,FALSE)="NULL",0,VLOOKUP($B$132&amp;$B146,[20]Ibadan!$E:$AE,COLUMN(P$1)-2,FALSE))</f>
        <v>38366.22</v>
      </c>
      <c r="Q146" s="7">
        <f>IF(VLOOKUP($B$132&amp;$B146,[20]Ibadan!$E:$AE,COLUMN(Q$1)-2,FALSE)="NULL",0,VLOOKUP($B$132&amp;$B146,[20]Ibadan!$E:$AE,COLUMN(Q$1)-2,FALSE))</f>
        <v>40608.6</v>
      </c>
      <c r="R146" s="7">
        <f>IF(VLOOKUP($B$132&amp;$B146,[20]Ibadan!$E:$AE,COLUMN(R$1)-2,FALSE)="NULL",0,VLOOKUP($B$132&amp;$B146,[20]Ibadan!$E:$AE,COLUMN(R$1)-2,FALSE))</f>
        <v>35529.42</v>
      </c>
      <c r="S146" s="7">
        <f>IF(VLOOKUP($B$132&amp;$B146,[20]Ibadan!$E:$AE,COLUMN(S$1)-2,FALSE)="NULL",0,VLOOKUP($B$132&amp;$B146,[20]Ibadan!$E:$AE,COLUMN(S$1)-2,FALSE))</f>
        <v>35198.31</v>
      </c>
      <c r="T146" s="7">
        <f>IF(VLOOKUP($B$132&amp;$B146,[20]Ibadan!$E:$AE,COLUMN(T$1)-2,FALSE)="NULL",0,VLOOKUP($B$132&amp;$B146,[20]Ibadan!$E:$AE,COLUMN(T$1)-2,FALSE))</f>
        <v>37875.379999999997</v>
      </c>
      <c r="U146" s="7">
        <f>IF(VLOOKUP($B$132&amp;$B146,[20]Ibadan!$E:$AE,COLUMN(U$1)-2,FALSE)="NULL",0,VLOOKUP($B$132&amp;$B146,[20]Ibadan!$E:$AE,COLUMN(U$1)-2,FALSE))</f>
        <v>36248.99</v>
      </c>
      <c r="V146" s="7">
        <f>IF(VLOOKUP($B$132&amp;$B146,[20]Ibadan!$E:$AE,COLUMN(V$1)-2,FALSE)="NULL",0,VLOOKUP($B$132&amp;$B146,[20]Ibadan!$E:$AE,COLUMN(V$1)-2,FALSE))</f>
        <v>79571.45</v>
      </c>
      <c r="W146" s="7">
        <f>IF(VLOOKUP($B$132&amp;$B146,[20]Ibadan!$E:$AE,COLUMN(W$1)-2,FALSE)="NULL",0,VLOOKUP($B$132&amp;$B146,[20]Ibadan!$E:$AE,COLUMN(W$1)-2,FALSE))</f>
        <v>76737.289999999994</v>
      </c>
      <c r="X146" s="7">
        <f>IF(VLOOKUP($B$132&amp;$B146,[20]Ibadan!$E:$AE,COLUMN(X$1)-2,FALSE)="NULL",0,VLOOKUP($B$132&amp;$B146,[20]Ibadan!$E:$AE,COLUMN(X$1)-2,FALSE))</f>
        <v>87140.92</v>
      </c>
      <c r="Y146" s="7">
        <f>IF(VLOOKUP($B$132&amp;$B146,[20]Ibadan!$E:$AE,COLUMN(Y$1)-2,FALSE)="NULL",0,VLOOKUP($B$132&amp;$B146,[20]Ibadan!$E:$AE,COLUMN(Y$1)-2,FALSE))</f>
        <v>80640.45</v>
      </c>
      <c r="Z146" s="7">
        <f>IF(VLOOKUP($B$132&amp;$B146,[20]Ibadan!$E:$AE,COLUMN(Z$1)-2,FALSE)="NULL",0,VLOOKUP($B$132&amp;$B146,[20]Ibadan!$E:$AE,COLUMN(Z$1)-2,FALSE))</f>
        <v>76123.91</v>
      </c>
      <c r="AA146" s="7">
        <f>IF(VLOOKUP($B$132&amp;$B146,[20]Ibadan!$E:$AE,COLUMN(AA$1)-2,FALSE)="NULL",0,VLOOKUP($B$132&amp;$B146,[20]Ibadan!$E:$AE,COLUMN(AA$1)-2,FALSE))</f>
        <v>77443.240000000005</v>
      </c>
      <c r="AB146" s="7">
        <f>IF(VLOOKUP($B$132&amp;$B146,[20]Ibadan!$E:$AE,COLUMN(AB$1)-2,FALSE)="NULL",0,VLOOKUP($B$132&amp;$B146,[20]Ibadan!$E:$AE,COLUMN(AB$1)-2,FALSE))</f>
        <v>70601.490000000005</v>
      </c>
      <c r="AC146" s="7">
        <f>IF(VLOOKUP($B$132&amp;$B146,[20]Ibadan!$E:$AE,COLUMN(AC$1)-2,FALSE)="NULL",0,VLOOKUP($B$132&amp;$B146,[20]Ibadan!$E:$AE,COLUMN(AC$1)-2,FALSE))</f>
        <v>67045.990000000005</v>
      </c>
      <c r="AF146" s="7">
        <f t="shared" si="160"/>
        <v>70601.490000000005</v>
      </c>
      <c r="AG146" s="7">
        <f t="shared" si="160"/>
        <v>67045.990000000005</v>
      </c>
      <c r="AH146" s="7">
        <f>VLOOKUP($A$3&amp;$B$132&amp;$B146,'[14]Paga All'!$G$1:$J$3000,4,FALSE)</f>
        <v>49814.13</v>
      </c>
      <c r="AI146" s="7">
        <f>VLOOKUP($A$3&amp;$B$132&amp;$B146,'[15]Paga all'!$F:$G,2,FALSE)</f>
        <v>35485.550000000003</v>
      </c>
      <c r="AJ146" s="7">
        <f>VLOOKUP($A$3&amp;$B$132&amp;$B146,'[16]Paga all'!$F$2:$G$1470,2,FALSE)</f>
        <v>23921.84</v>
      </c>
      <c r="AK146" s="9">
        <f t="shared" ref="AK146:BO146" si="168">AK138*AK145</f>
        <v>131772.12965995428</v>
      </c>
      <c r="AL146" s="9">
        <f t="shared" si="168"/>
        <v>157491.14463376853</v>
      </c>
      <c r="AM146" s="9">
        <f t="shared" si="168"/>
        <v>162029.79433502987</v>
      </c>
      <c r="AN146" s="9">
        <f t="shared" si="168"/>
        <v>167022.30900641734</v>
      </c>
      <c r="AO146" s="9">
        <f t="shared" si="168"/>
        <v>172014.82367780482</v>
      </c>
      <c r="AP146" s="9">
        <f t="shared" si="168"/>
        <v>177007.33834919229</v>
      </c>
      <c r="AQ146" s="9">
        <f t="shared" si="168"/>
        <v>181999.85302057976</v>
      </c>
      <c r="AR146" s="9">
        <f t="shared" si="168"/>
        <v>187900.09763221949</v>
      </c>
      <c r="AS146" s="9">
        <f t="shared" si="168"/>
        <v>193346.47727373312</v>
      </c>
      <c r="AT146" s="9">
        <f t="shared" si="168"/>
        <v>199246.72188537286</v>
      </c>
      <c r="AU146" s="9">
        <f t="shared" si="168"/>
        <v>205146.96649701259</v>
      </c>
      <c r="AV146" s="9">
        <f t="shared" si="168"/>
        <v>211047.21110865235</v>
      </c>
      <c r="AW146" s="9">
        <f t="shared" si="168"/>
        <v>217401.32069041824</v>
      </c>
      <c r="AX146" s="9">
        <f t="shared" si="168"/>
        <v>223755.43027218411</v>
      </c>
      <c r="AY146" s="9">
        <f t="shared" si="168"/>
        <v>231017.26979420224</v>
      </c>
      <c r="AZ146" s="9">
        <f t="shared" si="168"/>
        <v>237825.24434609426</v>
      </c>
      <c r="BA146" s="9">
        <f t="shared" si="168"/>
        <v>245087.08386811242</v>
      </c>
      <c r="BB146" s="9">
        <f t="shared" si="168"/>
        <v>252348.92339013054</v>
      </c>
      <c r="BC146" s="9">
        <f t="shared" si="168"/>
        <v>259610.7629121487</v>
      </c>
      <c r="BD146" s="9">
        <f t="shared" si="168"/>
        <v>267326.46740429295</v>
      </c>
      <c r="BE146" s="9">
        <f t="shared" si="168"/>
        <v>275496.03686656343</v>
      </c>
      <c r="BF146" s="9">
        <f t="shared" si="168"/>
        <v>283665.60632883379</v>
      </c>
      <c r="BG146" s="9">
        <f t="shared" si="168"/>
        <v>292289.04076123034</v>
      </c>
      <c r="BH146" s="9">
        <f t="shared" si="168"/>
        <v>301366.34016375302</v>
      </c>
      <c r="BI146" s="9">
        <f t="shared" si="168"/>
        <v>309989.77459614957</v>
      </c>
      <c r="BJ146" s="9">
        <f t="shared" si="168"/>
        <v>319520.93896879838</v>
      </c>
      <c r="BK146" s="9">
        <f t="shared" si="168"/>
        <v>329052.10334144719</v>
      </c>
      <c r="BL146" s="9">
        <f t="shared" si="168"/>
        <v>338583.26771409606</v>
      </c>
      <c r="BM146" s="9">
        <f t="shared" si="168"/>
        <v>349022.16202699713</v>
      </c>
      <c r="BN146" s="9">
        <f t="shared" si="168"/>
        <v>359461.0563398982</v>
      </c>
      <c r="BO146" s="9">
        <f t="shared" si="168"/>
        <v>370353.81562292541</v>
      </c>
    </row>
    <row r="150" spans="2:67" x14ac:dyDescent="0.25">
      <c r="B150" s="263" t="s">
        <v>324</v>
      </c>
      <c r="D150" s="7">
        <f>[20]Ibadan!F$10</f>
        <v>59</v>
      </c>
      <c r="E150" s="7">
        <f>[20]Ibadan!G$10</f>
        <v>65</v>
      </c>
      <c r="F150" s="7">
        <f>[20]Ibadan!H$10</f>
        <v>78</v>
      </c>
      <c r="G150" s="7">
        <f>[20]Ibadan!I$10</f>
        <v>100</v>
      </c>
      <c r="H150" s="7">
        <f>[20]Ibadan!J$10</f>
        <v>127</v>
      </c>
      <c r="I150" s="7">
        <f>[20]Ibadan!K$10</f>
        <v>136</v>
      </c>
      <c r="J150" s="7">
        <f>[20]Ibadan!L$10</f>
        <v>145</v>
      </c>
      <c r="K150" s="7">
        <f>[20]Ibadan!M$10</f>
        <v>154</v>
      </c>
      <c r="L150" s="7">
        <f>[20]Ibadan!N$10</f>
        <v>156</v>
      </c>
      <c r="M150" s="7">
        <f>[20]Ibadan!O$10</f>
        <v>162</v>
      </c>
      <c r="N150" s="7">
        <f>[20]Ibadan!P$10</f>
        <v>177</v>
      </c>
      <c r="O150" s="7">
        <f>[20]Ibadan!Q$10</f>
        <v>172</v>
      </c>
      <c r="P150" s="7">
        <f>[20]Ibadan!R$10</f>
        <v>180</v>
      </c>
      <c r="Q150" s="7">
        <f>[20]Ibadan!S$10</f>
        <v>201</v>
      </c>
      <c r="R150" s="7">
        <f>[20]Ibadan!T$10</f>
        <v>208</v>
      </c>
      <c r="S150" s="7">
        <f>[20]Ibadan!U$10</f>
        <v>205</v>
      </c>
      <c r="T150" s="7">
        <f>[20]Ibadan!V$10</f>
        <v>217</v>
      </c>
      <c r="U150" s="7">
        <f>[20]Ibadan!W$10</f>
        <v>229</v>
      </c>
      <c r="V150" s="7">
        <f>[20]Ibadan!X$10</f>
        <v>246</v>
      </c>
      <c r="W150" s="7">
        <f>[20]Ibadan!Y$10</f>
        <v>258</v>
      </c>
      <c r="X150" s="7">
        <f>[20]Ibadan!Z$10</f>
        <v>272</v>
      </c>
      <c r="Y150" s="7">
        <f>[20]Ibadan!AA$10</f>
        <v>286</v>
      </c>
      <c r="Z150" s="7">
        <f>[20]Ibadan!AB$10</f>
        <v>301</v>
      </c>
      <c r="AA150" s="7">
        <f>[20]Ibadan!AC$10</f>
        <v>301</v>
      </c>
      <c r="AB150" s="7">
        <f>[20]Ibadan!AD$10</f>
        <v>301</v>
      </c>
      <c r="AC150" s="7">
        <f>[20]Ibadan!AE$10</f>
        <v>303</v>
      </c>
      <c r="AF150" s="280">
        <f>AB150</f>
        <v>301</v>
      </c>
      <c r="AG150" s="280">
        <f>AC150</f>
        <v>303</v>
      </c>
      <c r="AH150" s="280">
        <f t="shared" ref="AH150:AJ151" si="169">AD150</f>
        <v>0</v>
      </c>
      <c r="AI150" s="280">
        <f t="shared" si="169"/>
        <v>0</v>
      </c>
      <c r="AJ150" s="280">
        <f t="shared" si="169"/>
        <v>301</v>
      </c>
    </row>
    <row r="151" spans="2:67" x14ac:dyDescent="0.25">
      <c r="B151" s="263" t="s">
        <v>325</v>
      </c>
      <c r="D151" s="7">
        <f>[20]Ibadan!F$12</f>
        <v>4</v>
      </c>
      <c r="E151" s="7">
        <f>[20]Ibadan!G$12</f>
        <v>4</v>
      </c>
      <c r="F151" s="7">
        <f>[20]Ibadan!H$12</f>
        <v>2</v>
      </c>
      <c r="G151" s="7">
        <f>[20]Ibadan!I$12</f>
        <v>2</v>
      </c>
      <c r="H151" s="7">
        <f>[20]Ibadan!J$12</f>
        <v>5</v>
      </c>
      <c r="I151" s="7">
        <f>[20]Ibadan!K$12</f>
        <v>9</v>
      </c>
      <c r="J151" s="7">
        <f>[20]Ibadan!L$12</f>
        <v>10</v>
      </c>
      <c r="K151" s="7">
        <f>[20]Ibadan!M$12</f>
        <v>11</v>
      </c>
      <c r="L151" s="7">
        <f>[20]Ibadan!N$12</f>
        <v>13</v>
      </c>
      <c r="M151" s="7">
        <f>[20]Ibadan!O$12</f>
        <v>5</v>
      </c>
      <c r="N151" s="7">
        <f>[20]Ibadan!P$12</f>
        <v>11</v>
      </c>
      <c r="O151" s="7">
        <f>[20]Ibadan!Q$12</f>
        <v>14</v>
      </c>
      <c r="P151" s="7">
        <f>[20]Ibadan!R$12</f>
        <v>8</v>
      </c>
      <c r="Q151" s="7">
        <f>[20]Ibadan!S$12</f>
        <v>7</v>
      </c>
      <c r="R151" s="7">
        <f>[20]Ibadan!T$12</f>
        <v>14</v>
      </c>
      <c r="S151" s="7">
        <f>[20]Ibadan!U$12</f>
        <v>22</v>
      </c>
      <c r="T151" s="7">
        <f>[20]Ibadan!V$12</f>
        <v>11</v>
      </c>
      <c r="U151" s="7">
        <f>[20]Ibadan!W$12</f>
        <v>15</v>
      </c>
      <c r="V151" s="7">
        <f>[20]Ibadan!X$12</f>
        <v>11</v>
      </c>
      <c r="W151" s="7">
        <f>[20]Ibadan!Y$12</f>
        <v>12</v>
      </c>
      <c r="X151" s="7">
        <f>[20]Ibadan!Z$12</f>
        <v>18</v>
      </c>
      <c r="Y151" s="7">
        <f>[20]Ibadan!AA$12</f>
        <v>12</v>
      </c>
      <c r="Z151" s="7">
        <f>[20]Ibadan!AB$12</f>
        <v>13</v>
      </c>
      <c r="AA151" s="7">
        <f>[20]Ibadan!AC$12</f>
        <v>16</v>
      </c>
      <c r="AB151" s="7">
        <f>[20]Ibadan!AD$12</f>
        <v>26</v>
      </c>
      <c r="AC151" s="7">
        <f>[20]Ibadan!AE$12</f>
        <v>22</v>
      </c>
      <c r="AF151" s="280">
        <f>AB151</f>
        <v>26</v>
      </c>
      <c r="AG151" s="280">
        <f>AC151</f>
        <v>22</v>
      </c>
      <c r="AH151" s="280">
        <f t="shared" si="169"/>
        <v>0</v>
      </c>
      <c r="AI151" s="280">
        <f t="shared" si="169"/>
        <v>0</v>
      </c>
      <c r="AJ151" s="280">
        <f t="shared" si="169"/>
        <v>26</v>
      </c>
    </row>
  </sheetData>
  <pageMargins left="0.7" right="0.7" top="0.75" bottom="0.75" header="0.3" footer="0.3"/>
  <pageSetup orientation="portrait" horizontalDpi="4294967295" verticalDpi="4294967295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/>
  <dimension ref="A1:BO151"/>
  <sheetViews>
    <sheetView zoomScale="75" zoomScaleNormal="75" zoomScalePageLayoutView="75" workbookViewId="0">
      <pane xSplit="3" ySplit="1" topLeftCell="AD2" activePane="bottomRight" state="frozen"/>
      <selection activeCell="AA138" sqref="AA138:AC138"/>
      <selection pane="topRight" activeCell="AA138" sqref="AA138:AC138"/>
      <selection pane="bottomLeft" activeCell="AA138" sqref="AA138:AC138"/>
      <selection pane="bottomRight" activeCell="AG151" sqref="AG151:AJ151"/>
    </sheetView>
  </sheetViews>
  <sheetFormatPr defaultColWidth="8.85546875" defaultRowHeight="15" outlineLevelCol="1" x14ac:dyDescent="0.25"/>
  <cols>
    <col min="1" max="1" width="2.7109375" customWidth="1"/>
    <col min="2" max="2" width="34.28515625" customWidth="1"/>
    <col min="4" max="29" width="14.28515625" style="232" hidden="1" customWidth="1" outlineLevel="1"/>
    <col min="30" max="30" width="9.140625" style="227" customWidth="1" collapsed="1"/>
    <col min="31" max="31" width="1.140625" customWidth="1"/>
    <col min="32" max="35" width="14.28515625" style="232" customWidth="1" outlineLevel="1"/>
    <col min="36" max="67" width="14.28515625" customWidth="1"/>
  </cols>
  <sheetData>
    <row r="1" spans="1:67" x14ac:dyDescent="0.25">
      <c r="D1" s="226">
        <v>41275</v>
      </c>
      <c r="E1" s="226">
        <v>41306</v>
      </c>
      <c r="F1" s="226">
        <v>41334</v>
      </c>
      <c r="G1" s="226">
        <v>41365</v>
      </c>
      <c r="H1" s="226">
        <v>41395</v>
      </c>
      <c r="I1" s="226">
        <v>41426</v>
      </c>
      <c r="J1" s="226">
        <v>41456</v>
      </c>
      <c r="K1" s="226">
        <v>41487</v>
      </c>
      <c r="L1" s="226">
        <v>41518</v>
      </c>
      <c r="M1" s="226">
        <v>41548</v>
      </c>
      <c r="N1" s="226">
        <v>41579</v>
      </c>
      <c r="O1" s="226">
        <v>41609</v>
      </c>
      <c r="P1" s="226">
        <v>41640</v>
      </c>
      <c r="Q1" s="226">
        <v>41671</v>
      </c>
      <c r="R1" s="226">
        <v>41699</v>
      </c>
      <c r="S1" s="226">
        <v>41730</v>
      </c>
      <c r="T1" s="226">
        <v>41760</v>
      </c>
      <c r="U1" s="226">
        <v>41791</v>
      </c>
      <c r="V1" s="226">
        <v>41821</v>
      </c>
      <c r="W1" s="226">
        <v>41852</v>
      </c>
      <c r="X1" s="226">
        <v>41883</v>
      </c>
      <c r="Y1" s="226">
        <v>41913</v>
      </c>
      <c r="Z1" s="226">
        <v>41944</v>
      </c>
      <c r="AA1" s="226">
        <v>41974</v>
      </c>
      <c r="AB1" s="226">
        <v>42005</v>
      </c>
      <c r="AC1" s="226">
        <v>42036</v>
      </c>
      <c r="AF1" s="226">
        <v>42005</v>
      </c>
      <c r="AG1" s="226">
        <v>42036</v>
      </c>
      <c r="AH1" s="226">
        <v>42064</v>
      </c>
      <c r="AI1" s="226">
        <v>42095</v>
      </c>
      <c r="AJ1" s="228">
        <v>42125</v>
      </c>
      <c r="AK1" s="228">
        <v>42156</v>
      </c>
      <c r="AL1" s="228">
        <v>42186</v>
      </c>
      <c r="AM1" s="228">
        <v>42217</v>
      </c>
      <c r="AN1" s="228">
        <v>42248</v>
      </c>
      <c r="AO1" s="228">
        <v>42278</v>
      </c>
      <c r="AP1" s="228">
        <v>42309</v>
      </c>
      <c r="AQ1" s="228">
        <v>42339</v>
      </c>
      <c r="AR1" s="229">
        <v>42370</v>
      </c>
      <c r="AS1" s="229">
        <v>42401</v>
      </c>
      <c r="AT1" s="229">
        <v>42430</v>
      </c>
      <c r="AU1" s="229">
        <v>42461</v>
      </c>
      <c r="AV1" s="229">
        <v>42491</v>
      </c>
      <c r="AW1" s="229">
        <v>42522</v>
      </c>
      <c r="AX1" s="229">
        <v>42552</v>
      </c>
      <c r="AY1" s="229">
        <v>42583</v>
      </c>
      <c r="AZ1" s="229">
        <v>42614</v>
      </c>
      <c r="BA1" s="229">
        <v>42644</v>
      </c>
      <c r="BB1" s="229">
        <v>42675</v>
      </c>
      <c r="BC1" s="229">
        <v>42705</v>
      </c>
      <c r="BD1" s="230">
        <v>42736</v>
      </c>
      <c r="BE1" s="230">
        <v>42767</v>
      </c>
      <c r="BF1" s="230">
        <v>42795</v>
      </c>
      <c r="BG1" s="230">
        <v>42826</v>
      </c>
      <c r="BH1" s="230">
        <v>42856</v>
      </c>
      <c r="BI1" s="230">
        <v>42887</v>
      </c>
      <c r="BJ1" s="230">
        <v>42917</v>
      </c>
      <c r="BK1" s="230">
        <v>42948</v>
      </c>
      <c r="BL1" s="230">
        <v>42979</v>
      </c>
      <c r="BM1" s="230">
        <v>43009</v>
      </c>
      <c r="BN1" s="230">
        <v>43040</v>
      </c>
      <c r="BO1" s="230">
        <v>43070</v>
      </c>
    </row>
    <row r="2" spans="1:67" x14ac:dyDescent="0.25">
      <c r="W2" s="233">
        <f>RATE(1,,-V3,W3)</f>
        <v>5.6034482758620704E-2</v>
      </c>
      <c r="X2" s="233">
        <f>RATE(1,,-W3,X3)</f>
        <v>4.8979591836734906E-2</v>
      </c>
      <c r="Y2" s="233">
        <f>RATE(1,,-X3,Y3)</f>
        <v>3.8910505836575932E-2</v>
      </c>
      <c r="Z2" s="233">
        <f>RATE(1,,-Y3,Z3)</f>
        <v>4.8689138576779027E-2</v>
      </c>
      <c r="AA2" s="234">
        <f>RATE((COUNT($E$1:$O$1)),,-$D3,$O3)</f>
        <v>0.1443585238436953</v>
      </c>
      <c r="AB2" s="234">
        <f>RATE((COUNT($E$1:$O$1)),,-$D3,$O3)</f>
        <v>0.1443585238436953</v>
      </c>
      <c r="AC2" s="234">
        <f>RATE((COUNT($Q$1:$AC$1)),,-$P3,$AC3)</f>
        <v>7.3822530036549802E-2</v>
      </c>
      <c r="AF2" s="234">
        <f>AC2</f>
        <v>7.3822530036549802E-2</v>
      </c>
      <c r="AG2" s="234">
        <f>AF2</f>
        <v>7.3822530036549802E-2</v>
      </c>
      <c r="AH2" s="234">
        <f t="shared" ref="AH2:BO2" si="0">AG2</f>
        <v>7.3822530036549802E-2</v>
      </c>
      <c r="AI2" s="234">
        <f t="shared" si="0"/>
        <v>7.3822530036549802E-2</v>
      </c>
      <c r="AJ2" s="234">
        <f t="shared" si="0"/>
        <v>7.3822530036549802E-2</v>
      </c>
      <c r="AK2" s="234">
        <f t="shared" si="0"/>
        <v>7.3822530036549802E-2</v>
      </c>
      <c r="AL2" s="234">
        <f t="shared" si="0"/>
        <v>7.3822530036549802E-2</v>
      </c>
      <c r="AM2" s="234">
        <f t="shared" si="0"/>
        <v>7.3822530036549802E-2</v>
      </c>
      <c r="AN2" s="234">
        <f t="shared" si="0"/>
        <v>7.3822530036549802E-2</v>
      </c>
      <c r="AO2" s="234">
        <f t="shared" si="0"/>
        <v>7.3822530036549802E-2</v>
      </c>
      <c r="AP2" s="234">
        <f t="shared" si="0"/>
        <v>7.3822530036549802E-2</v>
      </c>
      <c r="AQ2" s="234">
        <f t="shared" si="0"/>
        <v>7.3822530036549802E-2</v>
      </c>
      <c r="AR2" s="234">
        <f t="shared" si="0"/>
        <v>7.3822530036549802E-2</v>
      </c>
      <c r="AS2" s="234">
        <f t="shared" si="0"/>
        <v>7.3822530036549802E-2</v>
      </c>
      <c r="AT2" s="234">
        <f t="shared" si="0"/>
        <v>7.3822530036549802E-2</v>
      </c>
      <c r="AU2" s="234">
        <f t="shared" si="0"/>
        <v>7.3822530036549802E-2</v>
      </c>
      <c r="AV2" s="234">
        <f t="shared" si="0"/>
        <v>7.3822530036549802E-2</v>
      </c>
      <c r="AW2" s="234">
        <f t="shared" si="0"/>
        <v>7.3822530036549802E-2</v>
      </c>
      <c r="AX2" s="234">
        <f t="shared" si="0"/>
        <v>7.3822530036549802E-2</v>
      </c>
      <c r="AY2" s="234">
        <f t="shared" si="0"/>
        <v>7.3822530036549802E-2</v>
      </c>
      <c r="AZ2" s="234">
        <f t="shared" si="0"/>
        <v>7.3822530036549802E-2</v>
      </c>
      <c r="BA2" s="234">
        <f t="shared" si="0"/>
        <v>7.3822530036549802E-2</v>
      </c>
      <c r="BB2" s="234">
        <f t="shared" si="0"/>
        <v>7.3822530036549802E-2</v>
      </c>
      <c r="BC2" s="234">
        <f t="shared" si="0"/>
        <v>7.3822530036549802E-2</v>
      </c>
      <c r="BD2" s="234">
        <f t="shared" si="0"/>
        <v>7.3822530036549802E-2</v>
      </c>
      <c r="BE2" s="234">
        <f t="shared" si="0"/>
        <v>7.3822530036549802E-2</v>
      </c>
      <c r="BF2" s="234">
        <f t="shared" si="0"/>
        <v>7.3822530036549802E-2</v>
      </c>
      <c r="BG2" s="234">
        <f t="shared" si="0"/>
        <v>7.3822530036549802E-2</v>
      </c>
      <c r="BH2" s="234">
        <f t="shared" si="0"/>
        <v>7.3822530036549802E-2</v>
      </c>
      <c r="BI2" s="234">
        <f t="shared" si="0"/>
        <v>7.3822530036549802E-2</v>
      </c>
      <c r="BJ2" s="234">
        <f t="shared" si="0"/>
        <v>7.3822530036549802E-2</v>
      </c>
      <c r="BK2" s="234">
        <f t="shared" si="0"/>
        <v>7.3822530036549802E-2</v>
      </c>
      <c r="BL2" s="234">
        <f t="shared" si="0"/>
        <v>7.3822530036549802E-2</v>
      </c>
      <c r="BM2" s="234">
        <f t="shared" si="0"/>
        <v>7.3822530036549802E-2</v>
      </c>
      <c r="BN2" s="234">
        <f t="shared" si="0"/>
        <v>7.3822530036549802E-2</v>
      </c>
      <c r="BO2" s="234">
        <f t="shared" si="0"/>
        <v>7.3822530036549802E-2</v>
      </c>
    </row>
    <row r="3" spans="1:67" x14ac:dyDescent="0.25">
      <c r="A3" s="1" t="s">
        <v>21</v>
      </c>
      <c r="C3" t="s">
        <v>81</v>
      </c>
      <c r="D3" s="7">
        <f>[20]Ilorin!F$9</f>
        <v>27</v>
      </c>
      <c r="E3" s="7">
        <f>[20]Ilorin!G$9</f>
        <v>32</v>
      </c>
      <c r="F3" s="7">
        <f>[20]Ilorin!H$9</f>
        <v>38</v>
      </c>
      <c r="G3" s="7">
        <f>[20]Ilorin!I$9</f>
        <v>57</v>
      </c>
      <c r="H3" s="7">
        <f>[20]Ilorin!J$9</f>
        <v>75</v>
      </c>
      <c r="I3" s="7">
        <f>[20]Ilorin!K$9</f>
        <v>81</v>
      </c>
      <c r="J3" s="7">
        <f>[20]Ilorin!L$9</f>
        <v>87</v>
      </c>
      <c r="K3" s="7">
        <f>[20]Ilorin!M$9</f>
        <v>95</v>
      </c>
      <c r="L3" s="7">
        <f>[20]Ilorin!N$9</f>
        <v>100</v>
      </c>
      <c r="M3" s="7">
        <f>[20]Ilorin!O$9</f>
        <v>110</v>
      </c>
      <c r="N3" s="7">
        <f>[20]Ilorin!P$9</f>
        <v>118</v>
      </c>
      <c r="O3" s="7">
        <f>[20]Ilorin!Q$9</f>
        <v>119</v>
      </c>
      <c r="P3" s="7">
        <f>[20]Ilorin!R$9</f>
        <v>124</v>
      </c>
      <c r="Q3" s="7">
        <f>[20]Ilorin!S$9</f>
        <v>135</v>
      </c>
      <c r="R3" s="7">
        <f>[20]Ilorin!T$9</f>
        <v>153</v>
      </c>
      <c r="S3" s="7">
        <f>[20]Ilorin!U$9</f>
        <v>177</v>
      </c>
      <c r="T3" s="7">
        <f>[20]Ilorin!V$9</f>
        <v>204</v>
      </c>
      <c r="U3" s="7">
        <f>[20]Ilorin!W$9</f>
        <v>220</v>
      </c>
      <c r="V3" s="7">
        <f>[20]Ilorin!X$9</f>
        <v>232</v>
      </c>
      <c r="W3" s="7">
        <f>[20]Ilorin!Y$9</f>
        <v>245</v>
      </c>
      <c r="X3" s="7">
        <f>[20]Ilorin!Z$9</f>
        <v>257</v>
      </c>
      <c r="Y3" s="7">
        <f>[20]Ilorin!AA$9</f>
        <v>267</v>
      </c>
      <c r="Z3" s="7">
        <f>[20]Ilorin!AB$9</f>
        <v>280</v>
      </c>
      <c r="AA3" s="7">
        <f>[20]Ilorin!AC$9</f>
        <v>283</v>
      </c>
      <c r="AB3" s="7">
        <f>[20]Ilorin!AD$9</f>
        <v>305</v>
      </c>
      <c r="AC3" s="7">
        <f>[20]Ilorin!AE$9</f>
        <v>313</v>
      </c>
      <c r="AD3" s="250">
        <v>0.75</v>
      </c>
      <c r="AF3" s="7">
        <f>AB3</f>
        <v>305</v>
      </c>
      <c r="AG3" s="7">
        <f>AC3</f>
        <v>313</v>
      </c>
      <c r="AH3" s="7">
        <f t="shared" ref="AH3:BO3" si="1">ROUND(AG3*(1+AH2),)</f>
        <v>336</v>
      </c>
      <c r="AI3" s="7">
        <f t="shared" si="1"/>
        <v>361</v>
      </c>
      <c r="AJ3" s="9">
        <f t="shared" si="1"/>
        <v>388</v>
      </c>
      <c r="AK3" s="9">
        <f t="shared" si="1"/>
        <v>417</v>
      </c>
      <c r="AL3" s="9">
        <f t="shared" si="1"/>
        <v>448</v>
      </c>
      <c r="AM3" s="9">
        <f t="shared" si="1"/>
        <v>481</v>
      </c>
      <c r="AN3" s="9">
        <f t="shared" si="1"/>
        <v>517</v>
      </c>
      <c r="AO3" s="9">
        <f t="shared" si="1"/>
        <v>555</v>
      </c>
      <c r="AP3" s="9">
        <f t="shared" si="1"/>
        <v>596</v>
      </c>
      <c r="AQ3" s="9">
        <f t="shared" si="1"/>
        <v>640</v>
      </c>
      <c r="AR3" s="9">
        <f t="shared" si="1"/>
        <v>687</v>
      </c>
      <c r="AS3" s="9">
        <f t="shared" si="1"/>
        <v>738</v>
      </c>
      <c r="AT3" s="9">
        <f t="shared" si="1"/>
        <v>792</v>
      </c>
      <c r="AU3" s="9">
        <f t="shared" si="1"/>
        <v>850</v>
      </c>
      <c r="AV3" s="9">
        <f t="shared" si="1"/>
        <v>913</v>
      </c>
      <c r="AW3" s="9">
        <f t="shared" si="1"/>
        <v>980</v>
      </c>
      <c r="AX3" s="9">
        <f t="shared" si="1"/>
        <v>1052</v>
      </c>
      <c r="AY3" s="9">
        <f t="shared" si="1"/>
        <v>1130</v>
      </c>
      <c r="AZ3" s="9">
        <f t="shared" si="1"/>
        <v>1213</v>
      </c>
      <c r="BA3" s="9">
        <f t="shared" si="1"/>
        <v>1303</v>
      </c>
      <c r="BB3" s="9">
        <f t="shared" si="1"/>
        <v>1399</v>
      </c>
      <c r="BC3" s="9">
        <f t="shared" si="1"/>
        <v>1502</v>
      </c>
      <c r="BD3" s="9">
        <f t="shared" si="1"/>
        <v>1613</v>
      </c>
      <c r="BE3" s="9">
        <f t="shared" si="1"/>
        <v>1732</v>
      </c>
      <c r="BF3" s="9">
        <f t="shared" si="1"/>
        <v>1860</v>
      </c>
      <c r="BG3" s="9">
        <f t="shared" si="1"/>
        <v>1997</v>
      </c>
      <c r="BH3" s="9">
        <f t="shared" si="1"/>
        <v>2144</v>
      </c>
      <c r="BI3" s="9">
        <f t="shared" si="1"/>
        <v>2302</v>
      </c>
      <c r="BJ3" s="9">
        <f t="shared" si="1"/>
        <v>2472</v>
      </c>
      <c r="BK3" s="9">
        <f t="shared" si="1"/>
        <v>2654</v>
      </c>
      <c r="BL3" s="9">
        <f t="shared" si="1"/>
        <v>2850</v>
      </c>
      <c r="BM3" s="9">
        <f t="shared" si="1"/>
        <v>3060</v>
      </c>
      <c r="BN3" s="9">
        <f t="shared" si="1"/>
        <v>3286</v>
      </c>
      <c r="BO3" s="9">
        <f t="shared" si="1"/>
        <v>3529</v>
      </c>
    </row>
    <row r="4" spans="1:67" x14ac:dyDescent="0.25">
      <c r="B4" s="1" t="s">
        <v>98</v>
      </c>
      <c r="D4" s="240"/>
      <c r="E4" s="240"/>
      <c r="F4" s="240"/>
      <c r="G4" s="240"/>
      <c r="H4" s="240"/>
      <c r="I4" s="240"/>
      <c r="J4" s="240"/>
      <c r="K4" s="240"/>
      <c r="L4" s="240"/>
      <c r="M4" s="240"/>
      <c r="N4" s="240"/>
      <c r="O4" s="240"/>
      <c r="P4" s="240"/>
      <c r="Q4" s="240"/>
      <c r="R4" s="240"/>
      <c r="S4" s="240"/>
      <c r="T4" s="240"/>
      <c r="U4" s="240"/>
      <c r="V4" s="240"/>
      <c r="W4" s="240"/>
      <c r="X4" s="240"/>
      <c r="Y4" s="240"/>
      <c r="Z4" s="240"/>
      <c r="AA4" s="234">
        <f>RATE((COUNT($E$1:$O$1)),,-$D5,$O5)</f>
        <v>5.0661101012216041E-2</v>
      </c>
      <c r="AB4" s="234">
        <f>RATE((COUNT($E$1:$O$1)),,-$D5,$O5)</f>
        <v>5.0661101012216041E-2</v>
      </c>
      <c r="AC4" s="234">
        <f>RATE((COUNT($Q$1:$AC$1)),,-$P5,$AC5)</f>
        <v>9.2224553852559649E-2</v>
      </c>
      <c r="AF4" s="234"/>
      <c r="AG4" s="234"/>
      <c r="AH4" s="234"/>
      <c r="AI4" s="234"/>
    </row>
    <row r="5" spans="1:67" x14ac:dyDescent="0.25">
      <c r="B5" s="242" t="s">
        <v>137</v>
      </c>
      <c r="D5" s="243">
        <f>D12+D13</f>
        <v>18</v>
      </c>
      <c r="E5" s="243">
        <f>E12+E13</f>
        <v>20</v>
      </c>
      <c r="F5" s="243">
        <f>F12+F13</f>
        <v>22</v>
      </c>
      <c r="G5" s="243">
        <f>G12+G13</f>
        <v>30</v>
      </c>
      <c r="H5" s="243">
        <f t="shared" ref="H5:AC5" si="2">H12+H13</f>
        <v>49</v>
      </c>
      <c r="I5" s="243">
        <f t="shared" si="2"/>
        <v>45</v>
      </c>
      <c r="J5" s="243">
        <f t="shared" si="2"/>
        <v>36</v>
      </c>
      <c r="K5" s="243">
        <f t="shared" si="2"/>
        <v>39</v>
      </c>
      <c r="L5" s="243">
        <f t="shared" si="2"/>
        <v>36</v>
      </c>
      <c r="M5" s="243">
        <f t="shared" si="2"/>
        <v>42</v>
      </c>
      <c r="N5" s="243">
        <f t="shared" si="2"/>
        <v>39</v>
      </c>
      <c r="O5" s="243">
        <f t="shared" si="2"/>
        <v>31</v>
      </c>
      <c r="P5" s="243">
        <f t="shared" si="2"/>
        <v>27</v>
      </c>
      <c r="Q5" s="243">
        <f t="shared" si="2"/>
        <v>38</v>
      </c>
      <c r="R5" s="243">
        <f t="shared" si="2"/>
        <v>52</v>
      </c>
      <c r="S5" s="243">
        <f t="shared" si="2"/>
        <v>60</v>
      </c>
      <c r="T5" s="243">
        <f t="shared" si="2"/>
        <v>64</v>
      </c>
      <c r="U5" s="243">
        <f t="shared" si="2"/>
        <v>69</v>
      </c>
      <c r="V5" s="243">
        <f t="shared" si="2"/>
        <v>61</v>
      </c>
      <c r="W5" s="243">
        <f t="shared" si="2"/>
        <v>61</v>
      </c>
      <c r="X5" s="243">
        <f t="shared" si="2"/>
        <v>64</v>
      </c>
      <c r="Y5" s="243">
        <f t="shared" si="2"/>
        <v>60</v>
      </c>
      <c r="Z5" s="243">
        <f t="shared" si="2"/>
        <v>67</v>
      </c>
      <c r="AA5" s="243">
        <f t="shared" si="2"/>
        <v>70</v>
      </c>
      <c r="AB5" s="243">
        <f>AB12+AB13</f>
        <v>76</v>
      </c>
      <c r="AC5" s="243">
        <f t="shared" si="2"/>
        <v>85</v>
      </c>
      <c r="AF5" s="244">
        <f>SUM(AF12:AF13)</f>
        <v>76</v>
      </c>
      <c r="AG5" s="244">
        <f t="shared" ref="AG5:BO5" si="3">ROUND((AF12+AF13)*(1+AG6),)</f>
        <v>82</v>
      </c>
      <c r="AH5" s="244">
        <f t="shared" si="3"/>
        <v>91</v>
      </c>
      <c r="AI5" s="244">
        <f t="shared" si="3"/>
        <v>92</v>
      </c>
      <c r="AJ5" s="245">
        <f t="shared" si="3"/>
        <v>100</v>
      </c>
      <c r="AK5" s="245">
        <f t="shared" si="3"/>
        <v>84</v>
      </c>
      <c r="AL5" s="245">
        <f t="shared" si="3"/>
        <v>90</v>
      </c>
      <c r="AM5" s="245">
        <f t="shared" si="3"/>
        <v>97</v>
      </c>
      <c r="AN5" s="245">
        <f t="shared" si="3"/>
        <v>104</v>
      </c>
      <c r="AO5" s="245">
        <f t="shared" si="3"/>
        <v>112</v>
      </c>
      <c r="AP5" s="245">
        <f t="shared" si="3"/>
        <v>120</v>
      </c>
      <c r="AQ5" s="245">
        <f t="shared" si="3"/>
        <v>129</v>
      </c>
      <c r="AR5" s="245">
        <f t="shared" si="3"/>
        <v>139</v>
      </c>
      <c r="AS5" s="245">
        <f t="shared" si="3"/>
        <v>149</v>
      </c>
      <c r="AT5" s="245">
        <f t="shared" si="3"/>
        <v>160</v>
      </c>
      <c r="AU5" s="245">
        <f t="shared" si="3"/>
        <v>172</v>
      </c>
      <c r="AV5" s="245">
        <f t="shared" si="3"/>
        <v>185</v>
      </c>
      <c r="AW5" s="245">
        <f t="shared" si="3"/>
        <v>199</v>
      </c>
      <c r="AX5" s="245">
        <f t="shared" si="3"/>
        <v>214</v>
      </c>
      <c r="AY5" s="245">
        <f t="shared" si="3"/>
        <v>230</v>
      </c>
      <c r="AZ5" s="245">
        <f t="shared" si="3"/>
        <v>247</v>
      </c>
      <c r="BA5" s="245">
        <f t="shared" si="3"/>
        <v>266</v>
      </c>
      <c r="BB5" s="245">
        <f t="shared" si="3"/>
        <v>286</v>
      </c>
      <c r="BC5" s="245">
        <f t="shared" si="3"/>
        <v>307</v>
      </c>
      <c r="BD5" s="245">
        <f t="shared" si="3"/>
        <v>330</v>
      </c>
      <c r="BE5" s="245">
        <f t="shared" si="3"/>
        <v>355</v>
      </c>
      <c r="BF5" s="245">
        <f t="shared" si="3"/>
        <v>382</v>
      </c>
      <c r="BG5" s="245">
        <f t="shared" si="3"/>
        <v>411</v>
      </c>
      <c r="BH5" s="245">
        <f t="shared" si="3"/>
        <v>442</v>
      </c>
      <c r="BI5" s="245">
        <f t="shared" si="3"/>
        <v>475</v>
      </c>
      <c r="BJ5" s="245">
        <f t="shared" si="3"/>
        <v>511</v>
      </c>
      <c r="BK5" s="245">
        <f t="shared" si="3"/>
        <v>549</v>
      </c>
      <c r="BL5" s="245">
        <f t="shared" si="3"/>
        <v>590</v>
      </c>
      <c r="BM5" s="245">
        <f t="shared" si="3"/>
        <v>634</v>
      </c>
      <c r="BN5" s="245">
        <f t="shared" si="3"/>
        <v>682</v>
      </c>
      <c r="BO5" s="245">
        <f t="shared" si="3"/>
        <v>733</v>
      </c>
    </row>
    <row r="6" spans="1:67" x14ac:dyDescent="0.25">
      <c r="B6" s="246" t="s">
        <v>99</v>
      </c>
      <c r="C6" s="247"/>
      <c r="D6" s="248"/>
      <c r="E6" s="249">
        <f>RATE(1,,-D5,E5)</f>
        <v>0.11111111111111105</v>
      </c>
      <c r="F6" s="249">
        <f t="shared" ref="F6:AB6" si="4">RATE(1,,-E5,F5)</f>
        <v>0.1</v>
      </c>
      <c r="G6" s="249">
        <f t="shared" si="4"/>
        <v>0.36363636363636359</v>
      </c>
      <c r="H6" s="249">
        <f t="shared" si="4"/>
        <v>0.6333333333333333</v>
      </c>
      <c r="I6" s="249">
        <f t="shared" si="4"/>
        <v>-8.1632653061224414E-2</v>
      </c>
      <c r="J6" s="249">
        <f t="shared" si="4"/>
        <v>-0.20000000000000009</v>
      </c>
      <c r="K6" s="249">
        <f t="shared" si="4"/>
        <v>8.3333333333333384E-2</v>
      </c>
      <c r="L6" s="249">
        <f t="shared" si="4"/>
        <v>-7.6923076923076872E-2</v>
      </c>
      <c r="M6" s="249">
        <f t="shared" si="4"/>
        <v>0.16666666666666671</v>
      </c>
      <c r="N6" s="249">
        <f t="shared" si="4"/>
        <v>-7.142857142857148E-2</v>
      </c>
      <c r="O6" s="249">
        <f t="shared" si="4"/>
        <v>-0.20512820512820509</v>
      </c>
      <c r="P6" s="249">
        <f t="shared" si="4"/>
        <v>-0.12903225806451624</v>
      </c>
      <c r="Q6" s="249">
        <f t="shared" si="4"/>
        <v>0.40740740740740733</v>
      </c>
      <c r="R6" s="249">
        <f t="shared" si="4"/>
        <v>0.36842105263157915</v>
      </c>
      <c r="S6" s="249">
        <f t="shared" si="4"/>
        <v>0.15384615384615388</v>
      </c>
      <c r="T6" s="249">
        <f t="shared" si="4"/>
        <v>6.6666666666666485E-2</v>
      </c>
      <c r="U6" s="249">
        <f t="shared" si="4"/>
        <v>7.8124999999999931E-2</v>
      </c>
      <c r="V6" s="249">
        <f t="shared" si="4"/>
        <v>-0.11594202898550733</v>
      </c>
      <c r="W6" s="249">
        <f t="shared" si="4"/>
        <v>3.5035726596771868E-17</v>
      </c>
      <c r="X6" s="249">
        <f t="shared" si="4"/>
        <v>4.9180327868852493E-2</v>
      </c>
      <c r="Y6" s="249">
        <f t="shared" si="4"/>
        <v>-6.2500000000000028E-2</v>
      </c>
      <c r="Z6" s="249">
        <f t="shared" si="4"/>
        <v>0.11666666666666677</v>
      </c>
      <c r="AA6" s="249">
        <f t="shared" si="4"/>
        <v>4.4776119402985218E-2</v>
      </c>
      <c r="AB6" s="249">
        <f t="shared" si="4"/>
        <v>8.5714285714285729E-2</v>
      </c>
      <c r="AC6" s="249">
        <f>RATE(1,,-AA5,AC5)</f>
        <v>0.21428571428571408</v>
      </c>
      <c r="AD6" s="250">
        <f>ANS_Metrics_Assumptions!E95</f>
        <v>7.4999999999999997E-2</v>
      </c>
      <c r="AF6" s="251">
        <f>AD6</f>
        <v>7.4999999999999997E-2</v>
      </c>
      <c r="AG6" s="251">
        <f>AF6</f>
        <v>7.4999999999999997E-2</v>
      </c>
      <c r="AH6" s="251">
        <f t="shared" ref="AH6:AW10" si="5">AG6</f>
        <v>7.4999999999999997E-2</v>
      </c>
      <c r="AI6" s="251">
        <f t="shared" si="5"/>
        <v>7.4999999999999997E-2</v>
      </c>
      <c r="AJ6" s="252">
        <f t="shared" si="5"/>
        <v>7.4999999999999997E-2</v>
      </c>
      <c r="AK6" s="252">
        <f t="shared" si="5"/>
        <v>7.4999999999999997E-2</v>
      </c>
      <c r="AL6" s="252">
        <f>AD6</f>
        <v>7.4999999999999997E-2</v>
      </c>
      <c r="AM6" s="252">
        <f t="shared" si="5"/>
        <v>7.4999999999999997E-2</v>
      </c>
      <c r="AN6" s="252">
        <f t="shared" si="5"/>
        <v>7.4999999999999997E-2</v>
      </c>
      <c r="AO6" s="252">
        <f t="shared" si="5"/>
        <v>7.4999999999999997E-2</v>
      </c>
      <c r="AP6" s="252">
        <f t="shared" si="5"/>
        <v>7.4999999999999997E-2</v>
      </c>
      <c r="AQ6" s="252">
        <f t="shared" si="5"/>
        <v>7.4999999999999997E-2</v>
      </c>
      <c r="AR6" s="252">
        <f t="shared" si="5"/>
        <v>7.4999999999999997E-2</v>
      </c>
      <c r="AS6" s="252">
        <f t="shared" si="5"/>
        <v>7.4999999999999997E-2</v>
      </c>
      <c r="AT6" s="252">
        <f t="shared" si="5"/>
        <v>7.4999999999999997E-2</v>
      </c>
      <c r="AU6" s="252">
        <f t="shared" si="5"/>
        <v>7.4999999999999997E-2</v>
      </c>
      <c r="AV6" s="252">
        <f t="shared" si="5"/>
        <v>7.4999999999999997E-2</v>
      </c>
      <c r="AW6" s="252">
        <f t="shared" si="5"/>
        <v>7.4999999999999997E-2</v>
      </c>
      <c r="AX6" s="252">
        <f t="shared" ref="AX6:BM10" si="6">AW6</f>
        <v>7.4999999999999997E-2</v>
      </c>
      <c r="AY6" s="252">
        <f t="shared" si="6"/>
        <v>7.4999999999999997E-2</v>
      </c>
      <c r="AZ6" s="252">
        <f t="shared" si="6"/>
        <v>7.4999999999999997E-2</v>
      </c>
      <c r="BA6" s="252">
        <f t="shared" si="6"/>
        <v>7.4999999999999997E-2</v>
      </c>
      <c r="BB6" s="252">
        <f t="shared" si="6"/>
        <v>7.4999999999999997E-2</v>
      </c>
      <c r="BC6" s="252">
        <f t="shared" si="6"/>
        <v>7.4999999999999997E-2</v>
      </c>
      <c r="BD6" s="252">
        <f t="shared" si="6"/>
        <v>7.4999999999999997E-2</v>
      </c>
      <c r="BE6" s="252">
        <f t="shared" si="6"/>
        <v>7.4999999999999997E-2</v>
      </c>
      <c r="BF6" s="252">
        <f t="shared" si="6"/>
        <v>7.4999999999999997E-2</v>
      </c>
      <c r="BG6" s="252">
        <f t="shared" si="6"/>
        <v>7.4999999999999997E-2</v>
      </c>
      <c r="BH6" s="252">
        <f t="shared" si="6"/>
        <v>7.4999999999999997E-2</v>
      </c>
      <c r="BI6" s="252">
        <f t="shared" si="6"/>
        <v>7.4999999999999997E-2</v>
      </c>
      <c r="BJ6" s="252">
        <f t="shared" si="6"/>
        <v>7.4999999999999997E-2</v>
      </c>
      <c r="BK6" s="252">
        <f t="shared" si="6"/>
        <v>7.4999999999999997E-2</v>
      </c>
      <c r="BL6" s="252">
        <f t="shared" si="6"/>
        <v>7.4999999999999997E-2</v>
      </c>
      <c r="BM6" s="252">
        <f t="shared" si="6"/>
        <v>7.4999999999999997E-2</v>
      </c>
      <c r="BN6" s="252">
        <f t="shared" ref="BN6:BO10" si="7">BM6</f>
        <v>7.4999999999999997E-2</v>
      </c>
      <c r="BO6" s="252">
        <f t="shared" si="7"/>
        <v>7.4999999999999997E-2</v>
      </c>
    </row>
    <row r="7" spans="1:67" x14ac:dyDescent="0.25">
      <c r="B7" s="246" t="s">
        <v>101</v>
      </c>
      <c r="C7" s="247"/>
      <c r="D7" s="253">
        <f>D13/D5</f>
        <v>0.16666666666666666</v>
      </c>
      <c r="E7" s="253">
        <f t="shared" ref="E7:AC7" si="8">E13/E5</f>
        <v>0.3</v>
      </c>
      <c r="F7" s="253">
        <f t="shared" si="8"/>
        <v>0.22727272727272727</v>
      </c>
      <c r="G7" s="253">
        <f t="shared" si="8"/>
        <v>0.16666666666666666</v>
      </c>
      <c r="H7" s="253">
        <f t="shared" si="8"/>
        <v>0.20408163265306123</v>
      </c>
      <c r="I7" s="253">
        <f t="shared" si="8"/>
        <v>0.48888888888888887</v>
      </c>
      <c r="J7" s="253">
        <f t="shared" si="8"/>
        <v>0.25</v>
      </c>
      <c r="K7" s="253">
        <f t="shared" si="8"/>
        <v>0.28205128205128205</v>
      </c>
      <c r="L7" s="253">
        <f t="shared" si="8"/>
        <v>0.16666666666666666</v>
      </c>
      <c r="M7" s="253">
        <f t="shared" si="8"/>
        <v>0.23809523809523808</v>
      </c>
      <c r="N7" s="253">
        <f t="shared" si="8"/>
        <v>0.28205128205128205</v>
      </c>
      <c r="O7" s="253">
        <f t="shared" si="8"/>
        <v>0.4838709677419355</v>
      </c>
      <c r="P7" s="253">
        <f t="shared" si="8"/>
        <v>0.18518518518518517</v>
      </c>
      <c r="Q7" s="253">
        <f t="shared" si="8"/>
        <v>0.21052631578947367</v>
      </c>
      <c r="R7" s="253">
        <f t="shared" si="8"/>
        <v>0.17307692307692307</v>
      </c>
      <c r="S7" s="253">
        <f t="shared" si="8"/>
        <v>0.35</v>
      </c>
      <c r="T7" s="253">
        <f t="shared" si="8"/>
        <v>0.265625</v>
      </c>
      <c r="U7" s="253">
        <f t="shared" si="8"/>
        <v>0.40579710144927539</v>
      </c>
      <c r="V7" s="253">
        <f t="shared" si="8"/>
        <v>0.34426229508196721</v>
      </c>
      <c r="W7" s="253">
        <f t="shared" si="8"/>
        <v>0.26229508196721313</v>
      </c>
      <c r="X7" s="253">
        <f t="shared" si="8"/>
        <v>0.3125</v>
      </c>
      <c r="Y7" s="253">
        <f t="shared" si="8"/>
        <v>0.28333333333333333</v>
      </c>
      <c r="Z7" s="253">
        <f t="shared" si="8"/>
        <v>0.17910447761194029</v>
      </c>
      <c r="AA7" s="253">
        <f t="shared" si="8"/>
        <v>0.34285714285714286</v>
      </c>
      <c r="AB7" s="253">
        <f>AB13/AB5</f>
        <v>0.22368421052631579</v>
      </c>
      <c r="AC7" s="253">
        <f t="shared" si="8"/>
        <v>0.38823529411764707</v>
      </c>
      <c r="AD7" s="250">
        <f>ANS_Metrics_Assumptions!E96</f>
        <v>0.27500000000000002</v>
      </c>
      <c r="AF7" s="254">
        <f>AD7</f>
        <v>0.27500000000000002</v>
      </c>
      <c r="AG7" s="254">
        <f>AF7</f>
        <v>0.27500000000000002</v>
      </c>
      <c r="AH7" s="254">
        <f t="shared" si="5"/>
        <v>0.27500000000000002</v>
      </c>
      <c r="AI7" s="254">
        <f t="shared" si="5"/>
        <v>0.27500000000000002</v>
      </c>
      <c r="AJ7" s="252">
        <f t="shared" si="5"/>
        <v>0.27500000000000002</v>
      </c>
      <c r="AK7" s="252">
        <f t="shared" si="5"/>
        <v>0.27500000000000002</v>
      </c>
      <c r="AL7" s="252">
        <f>AD7</f>
        <v>0.27500000000000002</v>
      </c>
      <c r="AM7" s="252">
        <f t="shared" si="5"/>
        <v>0.27500000000000002</v>
      </c>
      <c r="AN7" s="252">
        <f t="shared" si="5"/>
        <v>0.27500000000000002</v>
      </c>
      <c r="AO7" s="252">
        <f t="shared" si="5"/>
        <v>0.27500000000000002</v>
      </c>
      <c r="AP7" s="252">
        <f t="shared" si="5"/>
        <v>0.27500000000000002</v>
      </c>
      <c r="AQ7" s="252">
        <f t="shared" si="5"/>
        <v>0.27500000000000002</v>
      </c>
      <c r="AR7" s="252">
        <f t="shared" si="5"/>
        <v>0.27500000000000002</v>
      </c>
      <c r="AS7" s="252">
        <f t="shared" si="5"/>
        <v>0.27500000000000002</v>
      </c>
      <c r="AT7" s="252">
        <f t="shared" si="5"/>
        <v>0.27500000000000002</v>
      </c>
      <c r="AU7" s="252">
        <f t="shared" si="5"/>
        <v>0.27500000000000002</v>
      </c>
      <c r="AV7" s="252">
        <f t="shared" si="5"/>
        <v>0.27500000000000002</v>
      </c>
      <c r="AW7" s="252">
        <f t="shared" si="5"/>
        <v>0.27500000000000002</v>
      </c>
      <c r="AX7" s="252">
        <f t="shared" si="6"/>
        <v>0.27500000000000002</v>
      </c>
      <c r="AY7" s="252">
        <f t="shared" si="6"/>
        <v>0.27500000000000002</v>
      </c>
      <c r="AZ7" s="252">
        <f t="shared" si="6"/>
        <v>0.27500000000000002</v>
      </c>
      <c r="BA7" s="252">
        <f t="shared" si="6"/>
        <v>0.27500000000000002</v>
      </c>
      <c r="BB7" s="252">
        <f t="shared" si="6"/>
        <v>0.27500000000000002</v>
      </c>
      <c r="BC7" s="252">
        <f t="shared" si="6"/>
        <v>0.27500000000000002</v>
      </c>
      <c r="BD7" s="252">
        <f t="shared" si="6"/>
        <v>0.27500000000000002</v>
      </c>
      <c r="BE7" s="252">
        <f t="shared" si="6"/>
        <v>0.27500000000000002</v>
      </c>
      <c r="BF7" s="252">
        <f t="shared" si="6"/>
        <v>0.27500000000000002</v>
      </c>
      <c r="BG7" s="252">
        <f t="shared" si="6"/>
        <v>0.27500000000000002</v>
      </c>
      <c r="BH7" s="252">
        <f t="shared" si="6"/>
        <v>0.27500000000000002</v>
      </c>
      <c r="BI7" s="252">
        <f t="shared" si="6"/>
        <v>0.27500000000000002</v>
      </c>
      <c r="BJ7" s="252">
        <f t="shared" si="6"/>
        <v>0.27500000000000002</v>
      </c>
      <c r="BK7" s="252">
        <f t="shared" si="6"/>
        <v>0.27500000000000002</v>
      </c>
      <c r="BL7" s="252">
        <f t="shared" si="6"/>
        <v>0.27500000000000002</v>
      </c>
      <c r="BM7" s="252">
        <f t="shared" si="6"/>
        <v>0.27500000000000002</v>
      </c>
      <c r="BN7" s="252">
        <f t="shared" si="7"/>
        <v>0.27500000000000002</v>
      </c>
      <c r="BO7" s="252">
        <f t="shared" si="7"/>
        <v>0.27500000000000002</v>
      </c>
    </row>
    <row r="8" spans="1:67" x14ac:dyDescent="0.25">
      <c r="B8" s="246" t="s">
        <v>133</v>
      </c>
      <c r="C8" s="247"/>
      <c r="D8" s="255">
        <f>D14/D12</f>
        <v>4.9333333333333336</v>
      </c>
      <c r="E8" s="255">
        <f t="shared" ref="E8:AC8" si="9">E14/E12</f>
        <v>5.9285714285714288</v>
      </c>
      <c r="F8" s="255">
        <f t="shared" si="9"/>
        <v>8.2941176470588243</v>
      </c>
      <c r="G8" s="255">
        <f t="shared" si="9"/>
        <v>11.32</v>
      </c>
      <c r="H8" s="255">
        <f t="shared" si="9"/>
        <v>5.4102564102564106</v>
      </c>
      <c r="I8" s="255">
        <f t="shared" si="9"/>
        <v>7.5652173913043477</v>
      </c>
      <c r="J8" s="255">
        <f t="shared" si="9"/>
        <v>7.333333333333333</v>
      </c>
      <c r="K8" s="255">
        <f t="shared" si="9"/>
        <v>9.6785714285714288</v>
      </c>
      <c r="L8" s="255">
        <f t="shared" si="9"/>
        <v>11.866666666666667</v>
      </c>
      <c r="M8" s="255">
        <f t="shared" si="9"/>
        <v>11.875</v>
      </c>
      <c r="N8" s="255">
        <f t="shared" si="9"/>
        <v>6.8928571428571432</v>
      </c>
      <c r="O8" s="255">
        <f t="shared" si="9"/>
        <v>5.125</v>
      </c>
      <c r="P8" s="255">
        <f t="shared" si="9"/>
        <v>3.4545454545454546</v>
      </c>
      <c r="Q8" s="255">
        <f t="shared" si="9"/>
        <v>3.0333333333333332</v>
      </c>
      <c r="R8" s="255">
        <f t="shared" si="9"/>
        <v>3.2790697674418605</v>
      </c>
      <c r="S8" s="255">
        <f t="shared" si="9"/>
        <v>4.2820512820512819</v>
      </c>
      <c r="T8" s="255">
        <f t="shared" si="9"/>
        <v>2.5744680851063828</v>
      </c>
      <c r="U8" s="255">
        <f t="shared" si="9"/>
        <v>3.0975609756097562</v>
      </c>
      <c r="V8" s="255">
        <f t="shared" si="9"/>
        <v>3.7250000000000001</v>
      </c>
      <c r="W8" s="255">
        <f t="shared" si="9"/>
        <v>3.2222222222222223</v>
      </c>
      <c r="X8" s="255">
        <f t="shared" si="9"/>
        <v>5.8409090909090908</v>
      </c>
      <c r="Y8" s="255">
        <f t="shared" si="9"/>
        <v>6.6744186046511631</v>
      </c>
      <c r="Z8" s="255">
        <f t="shared" si="9"/>
        <v>6.0545454545454547</v>
      </c>
      <c r="AA8" s="255">
        <f t="shared" si="9"/>
        <v>6</v>
      </c>
      <c r="AB8" s="255">
        <f>AB14/AB12</f>
        <v>5.3898305084745761</v>
      </c>
      <c r="AC8" s="255">
        <f t="shared" si="9"/>
        <v>7.134615384615385</v>
      </c>
      <c r="AD8" s="256">
        <f>SUM(P14:AC14)/SUM(P12:AC12)</f>
        <v>4.717821782178218</v>
      </c>
      <c r="AF8" s="257">
        <f>AD8</f>
        <v>4.717821782178218</v>
      </c>
      <c r="AG8" s="257">
        <f>AF8</f>
        <v>4.717821782178218</v>
      </c>
      <c r="AH8" s="257">
        <f t="shared" si="5"/>
        <v>4.717821782178218</v>
      </c>
      <c r="AI8" s="257">
        <f t="shared" si="5"/>
        <v>4.717821782178218</v>
      </c>
      <c r="AJ8" s="258">
        <f t="shared" si="5"/>
        <v>4.717821782178218</v>
      </c>
      <c r="AK8" s="258">
        <f t="shared" si="5"/>
        <v>4.717821782178218</v>
      </c>
      <c r="AL8" s="258">
        <f>AD8</f>
        <v>4.717821782178218</v>
      </c>
      <c r="AM8" s="258">
        <f t="shared" si="5"/>
        <v>4.717821782178218</v>
      </c>
      <c r="AN8" s="258">
        <f t="shared" si="5"/>
        <v>4.717821782178218</v>
      </c>
      <c r="AO8" s="258">
        <f t="shared" si="5"/>
        <v>4.717821782178218</v>
      </c>
      <c r="AP8" s="258">
        <f t="shared" si="5"/>
        <v>4.717821782178218</v>
      </c>
      <c r="AQ8" s="258">
        <f t="shared" si="5"/>
        <v>4.717821782178218</v>
      </c>
      <c r="AR8" s="258">
        <f t="shared" si="5"/>
        <v>4.717821782178218</v>
      </c>
      <c r="AS8" s="258">
        <f t="shared" si="5"/>
        <v>4.717821782178218</v>
      </c>
      <c r="AT8" s="258">
        <f t="shared" si="5"/>
        <v>4.717821782178218</v>
      </c>
      <c r="AU8" s="258">
        <f t="shared" si="5"/>
        <v>4.717821782178218</v>
      </c>
      <c r="AV8" s="258">
        <f t="shared" si="5"/>
        <v>4.717821782178218</v>
      </c>
      <c r="AW8" s="258">
        <f t="shared" si="5"/>
        <v>4.717821782178218</v>
      </c>
      <c r="AX8" s="258">
        <f t="shared" si="6"/>
        <v>4.717821782178218</v>
      </c>
      <c r="AY8" s="258">
        <f t="shared" si="6"/>
        <v>4.717821782178218</v>
      </c>
      <c r="AZ8" s="258">
        <f t="shared" si="6"/>
        <v>4.717821782178218</v>
      </c>
      <c r="BA8" s="258">
        <f t="shared" si="6"/>
        <v>4.717821782178218</v>
      </c>
      <c r="BB8" s="258">
        <f t="shared" si="6"/>
        <v>4.717821782178218</v>
      </c>
      <c r="BC8" s="258">
        <f t="shared" si="6"/>
        <v>4.717821782178218</v>
      </c>
      <c r="BD8" s="258">
        <f t="shared" si="6"/>
        <v>4.717821782178218</v>
      </c>
      <c r="BE8" s="258">
        <f t="shared" si="6"/>
        <v>4.717821782178218</v>
      </c>
      <c r="BF8" s="258">
        <f t="shared" si="6"/>
        <v>4.717821782178218</v>
      </c>
      <c r="BG8" s="258">
        <f t="shared" si="6"/>
        <v>4.717821782178218</v>
      </c>
      <c r="BH8" s="258">
        <f t="shared" si="6"/>
        <v>4.717821782178218</v>
      </c>
      <c r="BI8" s="258">
        <f t="shared" si="6"/>
        <v>4.717821782178218</v>
      </c>
      <c r="BJ8" s="258">
        <f t="shared" si="6"/>
        <v>4.717821782178218</v>
      </c>
      <c r="BK8" s="258">
        <f t="shared" si="6"/>
        <v>4.717821782178218</v>
      </c>
      <c r="BL8" s="258">
        <f t="shared" si="6"/>
        <v>4.717821782178218</v>
      </c>
      <c r="BM8" s="258">
        <f t="shared" si="6"/>
        <v>4.717821782178218</v>
      </c>
      <c r="BN8" s="258">
        <f t="shared" si="7"/>
        <v>4.717821782178218</v>
      </c>
      <c r="BO8" s="258">
        <f t="shared" si="7"/>
        <v>4.717821782178218</v>
      </c>
    </row>
    <row r="9" spans="1:67" x14ac:dyDescent="0.25">
      <c r="B9" s="246" t="s">
        <v>103</v>
      </c>
      <c r="C9" s="247"/>
      <c r="D9" s="259">
        <f t="shared" ref="D9:AA9" si="10">D17/D14</f>
        <v>0</v>
      </c>
      <c r="E9" s="259">
        <f t="shared" si="10"/>
        <v>0</v>
      </c>
      <c r="F9" s="259">
        <f t="shared" si="10"/>
        <v>0</v>
      </c>
      <c r="G9" s="259">
        <f t="shared" si="10"/>
        <v>0</v>
      </c>
      <c r="H9" s="259">
        <f t="shared" si="10"/>
        <v>0</v>
      </c>
      <c r="I9" s="259">
        <f t="shared" si="10"/>
        <v>0</v>
      </c>
      <c r="J9" s="259">
        <f t="shared" si="10"/>
        <v>0</v>
      </c>
      <c r="K9" s="259">
        <f t="shared" si="10"/>
        <v>0</v>
      </c>
      <c r="L9" s="259">
        <f t="shared" si="10"/>
        <v>0</v>
      </c>
      <c r="M9" s="259">
        <f t="shared" si="10"/>
        <v>0</v>
      </c>
      <c r="N9" s="259">
        <f t="shared" si="10"/>
        <v>0</v>
      </c>
      <c r="O9" s="259">
        <f t="shared" si="10"/>
        <v>0</v>
      </c>
      <c r="P9" s="259">
        <f t="shared" si="10"/>
        <v>0</v>
      </c>
      <c r="Q9" s="259">
        <f t="shared" si="10"/>
        <v>0</v>
      </c>
      <c r="R9" s="259">
        <f t="shared" si="10"/>
        <v>0</v>
      </c>
      <c r="S9" s="259">
        <f t="shared" si="10"/>
        <v>0</v>
      </c>
      <c r="T9" s="259">
        <f t="shared" si="10"/>
        <v>0</v>
      </c>
      <c r="U9" s="259">
        <f t="shared" si="10"/>
        <v>0</v>
      </c>
      <c r="V9" s="259">
        <f t="shared" si="10"/>
        <v>0</v>
      </c>
      <c r="W9" s="259">
        <f t="shared" si="10"/>
        <v>0</v>
      </c>
      <c r="X9" s="259">
        <f t="shared" si="10"/>
        <v>0</v>
      </c>
      <c r="Y9" s="259">
        <f t="shared" si="10"/>
        <v>0</v>
      </c>
      <c r="Z9" s="259">
        <f t="shared" si="10"/>
        <v>0</v>
      </c>
      <c r="AA9" s="259">
        <f t="shared" si="10"/>
        <v>0</v>
      </c>
      <c r="AB9" s="259">
        <f>AB17/AB14</f>
        <v>0</v>
      </c>
      <c r="AC9" s="259">
        <f>AC17/AC14</f>
        <v>0</v>
      </c>
      <c r="AD9" s="275">
        <f>SUM(V17:AC17)/SUM(V14:AC14)</f>
        <v>0</v>
      </c>
      <c r="AF9" s="261">
        <f>AD9</f>
        <v>0</v>
      </c>
      <c r="AG9" s="261">
        <f>AF9</f>
        <v>0</v>
      </c>
      <c r="AH9" s="261">
        <f t="shared" si="5"/>
        <v>0</v>
      </c>
      <c r="AI9" s="261">
        <f t="shared" si="5"/>
        <v>0</v>
      </c>
      <c r="AJ9" s="262">
        <f t="shared" si="5"/>
        <v>0</v>
      </c>
      <c r="AK9" s="262">
        <f t="shared" si="5"/>
        <v>0</v>
      </c>
      <c r="AL9" s="262">
        <f>AD9</f>
        <v>0</v>
      </c>
      <c r="AM9" s="262">
        <f t="shared" si="5"/>
        <v>0</v>
      </c>
      <c r="AN9" s="262">
        <f t="shared" si="5"/>
        <v>0</v>
      </c>
      <c r="AO9" s="262">
        <f t="shared" si="5"/>
        <v>0</v>
      </c>
      <c r="AP9" s="262">
        <f t="shared" si="5"/>
        <v>0</v>
      </c>
      <c r="AQ9" s="262">
        <f t="shared" si="5"/>
        <v>0</v>
      </c>
      <c r="AR9" s="262">
        <f t="shared" si="5"/>
        <v>0</v>
      </c>
      <c r="AS9" s="262">
        <f t="shared" si="5"/>
        <v>0</v>
      </c>
      <c r="AT9" s="262">
        <f t="shared" si="5"/>
        <v>0</v>
      </c>
      <c r="AU9" s="262">
        <f t="shared" si="5"/>
        <v>0</v>
      </c>
      <c r="AV9" s="262">
        <f t="shared" si="5"/>
        <v>0</v>
      </c>
      <c r="AW9" s="262">
        <f t="shared" si="5"/>
        <v>0</v>
      </c>
      <c r="AX9" s="262">
        <f t="shared" si="6"/>
        <v>0</v>
      </c>
      <c r="AY9" s="262">
        <f t="shared" si="6"/>
        <v>0</v>
      </c>
      <c r="AZ9" s="262">
        <f t="shared" si="6"/>
        <v>0</v>
      </c>
      <c r="BA9" s="262">
        <f t="shared" si="6"/>
        <v>0</v>
      </c>
      <c r="BB9" s="262">
        <f t="shared" si="6"/>
        <v>0</v>
      </c>
      <c r="BC9" s="262">
        <f t="shared" si="6"/>
        <v>0</v>
      </c>
      <c r="BD9" s="262">
        <f t="shared" si="6"/>
        <v>0</v>
      </c>
      <c r="BE9" s="262">
        <f t="shared" si="6"/>
        <v>0</v>
      </c>
      <c r="BF9" s="262">
        <f t="shared" si="6"/>
        <v>0</v>
      </c>
      <c r="BG9" s="262">
        <f t="shared" si="6"/>
        <v>0</v>
      </c>
      <c r="BH9" s="262">
        <f t="shared" si="6"/>
        <v>0</v>
      </c>
      <c r="BI9" s="262">
        <f t="shared" si="6"/>
        <v>0</v>
      </c>
      <c r="BJ9" s="262">
        <f t="shared" si="6"/>
        <v>0</v>
      </c>
      <c r="BK9" s="262">
        <f t="shared" si="6"/>
        <v>0</v>
      </c>
      <c r="BL9" s="262">
        <f t="shared" si="6"/>
        <v>0</v>
      </c>
      <c r="BM9" s="262">
        <f t="shared" si="6"/>
        <v>0</v>
      </c>
      <c r="BN9" s="262">
        <f t="shared" si="7"/>
        <v>0</v>
      </c>
      <c r="BO9" s="262">
        <f t="shared" si="7"/>
        <v>0</v>
      </c>
    </row>
    <row r="10" spans="1:67" x14ac:dyDescent="0.25">
      <c r="B10" s="246" t="s">
        <v>134</v>
      </c>
      <c r="C10" s="247"/>
      <c r="D10" s="253"/>
      <c r="E10" s="253"/>
      <c r="F10" s="253"/>
      <c r="G10" s="253"/>
      <c r="H10" s="253"/>
      <c r="I10" s="253"/>
      <c r="J10" s="253"/>
      <c r="K10" s="253"/>
      <c r="L10" s="253"/>
      <c r="M10" s="253"/>
      <c r="N10" s="253"/>
      <c r="O10" s="253"/>
      <c r="P10" s="253"/>
      <c r="Q10" s="253"/>
      <c r="R10" s="253"/>
      <c r="S10" s="253"/>
      <c r="T10" s="253"/>
      <c r="U10" s="253"/>
      <c r="V10" s="253"/>
      <c r="W10" s="253"/>
      <c r="X10" s="253"/>
      <c r="Y10" s="253"/>
      <c r="Z10" s="253"/>
      <c r="AA10" s="253"/>
      <c r="AB10" s="253"/>
      <c r="AC10" s="253"/>
      <c r="AD10" s="288">
        <v>0</v>
      </c>
      <c r="AF10" s="254">
        <f>AD10</f>
        <v>0</v>
      </c>
      <c r="AG10" s="254">
        <f>AF10</f>
        <v>0</v>
      </c>
      <c r="AH10" s="254">
        <f t="shared" si="5"/>
        <v>0</v>
      </c>
      <c r="AI10" s="254">
        <f t="shared" si="5"/>
        <v>0</v>
      </c>
      <c r="AJ10" s="254">
        <f t="shared" si="5"/>
        <v>0</v>
      </c>
      <c r="AK10" s="254">
        <f t="shared" si="5"/>
        <v>0</v>
      </c>
      <c r="AL10" s="254">
        <f>AD10</f>
        <v>0</v>
      </c>
      <c r="AM10" s="254">
        <f t="shared" si="5"/>
        <v>0</v>
      </c>
      <c r="AN10" s="254">
        <f t="shared" si="5"/>
        <v>0</v>
      </c>
      <c r="AO10" s="254">
        <f t="shared" si="5"/>
        <v>0</v>
      </c>
      <c r="AP10" s="254">
        <f t="shared" si="5"/>
        <v>0</v>
      </c>
      <c r="AQ10" s="254">
        <f t="shared" si="5"/>
        <v>0</v>
      </c>
      <c r="AR10" s="254">
        <f t="shared" si="5"/>
        <v>0</v>
      </c>
      <c r="AS10" s="254">
        <f t="shared" si="5"/>
        <v>0</v>
      </c>
      <c r="AT10" s="254">
        <f t="shared" si="5"/>
        <v>0</v>
      </c>
      <c r="AU10" s="254">
        <f t="shared" si="5"/>
        <v>0</v>
      </c>
      <c r="AV10" s="254">
        <f t="shared" si="5"/>
        <v>0</v>
      </c>
      <c r="AW10" s="254">
        <f t="shared" si="5"/>
        <v>0</v>
      </c>
      <c r="AX10" s="254">
        <f t="shared" si="6"/>
        <v>0</v>
      </c>
      <c r="AY10" s="254">
        <f t="shared" si="6"/>
        <v>0</v>
      </c>
      <c r="AZ10" s="254">
        <f t="shared" si="6"/>
        <v>0</v>
      </c>
      <c r="BA10" s="254">
        <f t="shared" si="6"/>
        <v>0</v>
      </c>
      <c r="BB10" s="254">
        <f t="shared" si="6"/>
        <v>0</v>
      </c>
      <c r="BC10" s="254">
        <f t="shared" si="6"/>
        <v>0</v>
      </c>
      <c r="BD10" s="254">
        <f t="shared" si="6"/>
        <v>0</v>
      </c>
      <c r="BE10" s="254">
        <f t="shared" si="6"/>
        <v>0</v>
      </c>
      <c r="BF10" s="254">
        <f t="shared" si="6"/>
        <v>0</v>
      </c>
      <c r="BG10" s="254">
        <f t="shared" si="6"/>
        <v>0</v>
      </c>
      <c r="BH10" s="254">
        <f t="shared" si="6"/>
        <v>0</v>
      </c>
      <c r="BI10" s="254">
        <f t="shared" si="6"/>
        <v>0</v>
      </c>
      <c r="BJ10" s="254">
        <f t="shared" si="6"/>
        <v>0</v>
      </c>
      <c r="BK10" s="254">
        <f t="shared" si="6"/>
        <v>0</v>
      </c>
      <c r="BL10" s="254">
        <f t="shared" si="6"/>
        <v>0</v>
      </c>
      <c r="BM10" s="254">
        <f t="shared" si="6"/>
        <v>0</v>
      </c>
      <c r="BN10" s="254">
        <f t="shared" si="7"/>
        <v>0</v>
      </c>
      <c r="BO10" s="254">
        <f t="shared" si="7"/>
        <v>0</v>
      </c>
    </row>
    <row r="12" spans="1:67" x14ac:dyDescent="0.25">
      <c r="B12" t="s">
        <v>267</v>
      </c>
      <c r="D12" s="7">
        <f>IF(VLOOKUP($B$4&amp;$B12,[20]Ilorin!$E:$AE,COLUMN(D$1)-2,FALSE)=" ",0,VLOOKUP($B$4&amp;$B12,[20]Ilorin!$E:$AE,COLUMN(D$1)-2,FALSE))</f>
        <v>15</v>
      </c>
      <c r="E12" s="7">
        <f>IF(VLOOKUP($B$4&amp;$B12,[20]Ilorin!$E:$AE,COLUMN(E$1)-2,FALSE)=" ",0,VLOOKUP($B$4&amp;$B12,[20]Ilorin!$E:$AE,COLUMN(E$1)-2,FALSE))</f>
        <v>14</v>
      </c>
      <c r="F12" s="7">
        <f>IF(VLOOKUP($B$4&amp;$B12,[20]Ilorin!$E:$AE,COLUMN(F$1)-2,FALSE)=" ",0,VLOOKUP($B$4&amp;$B12,[20]Ilorin!$E:$AE,COLUMN(F$1)-2,FALSE))</f>
        <v>17</v>
      </c>
      <c r="G12" s="7">
        <f>IF(VLOOKUP($B$4&amp;$B12,[20]Ilorin!$E:$AE,COLUMN(G$1)-2,FALSE)=" ",0,VLOOKUP($B$4&amp;$B12,[20]Ilorin!$E:$AE,COLUMN(G$1)-2,FALSE))</f>
        <v>25</v>
      </c>
      <c r="H12" s="7">
        <f>IF(VLOOKUP($B$4&amp;$B12,[20]Ilorin!$E:$AE,COLUMN(H$1)-2,FALSE)=" ",0,VLOOKUP($B$4&amp;$B12,[20]Ilorin!$E:$AE,COLUMN(H$1)-2,FALSE))</f>
        <v>39</v>
      </c>
      <c r="I12" s="7">
        <f>IF(VLOOKUP($B$4&amp;$B12,[20]Ilorin!$E:$AE,COLUMN(I$1)-2,FALSE)=" ",0,VLOOKUP($B$4&amp;$B12,[20]Ilorin!$E:$AE,COLUMN(I$1)-2,FALSE))</f>
        <v>23</v>
      </c>
      <c r="J12" s="7">
        <f>IF(VLOOKUP($B$4&amp;$B12,[20]Ilorin!$E:$AE,COLUMN(J$1)-2,FALSE)=" ",0,VLOOKUP($B$4&amp;$B12,[20]Ilorin!$E:$AE,COLUMN(J$1)-2,FALSE))</f>
        <v>27</v>
      </c>
      <c r="K12" s="7">
        <f>IF(VLOOKUP($B$4&amp;$B12,[20]Ilorin!$E:$AE,COLUMN(K$1)-2,FALSE)=" ",0,VLOOKUP($B$4&amp;$B12,[20]Ilorin!$E:$AE,COLUMN(K$1)-2,FALSE))</f>
        <v>28</v>
      </c>
      <c r="L12" s="7">
        <f>IF(VLOOKUP($B$4&amp;$B12,[20]Ilorin!$E:$AE,COLUMN(L$1)-2,FALSE)=" ",0,VLOOKUP($B$4&amp;$B12,[20]Ilorin!$E:$AE,COLUMN(L$1)-2,FALSE))</f>
        <v>30</v>
      </c>
      <c r="M12" s="7">
        <f>IF(VLOOKUP($B$4&amp;$B12,[20]Ilorin!$E:$AE,COLUMN(M$1)-2,FALSE)=" ",0,VLOOKUP($B$4&amp;$B12,[20]Ilorin!$E:$AE,COLUMN(M$1)-2,FALSE))</f>
        <v>32</v>
      </c>
      <c r="N12" s="7">
        <f>IF(VLOOKUP($B$4&amp;$B12,[20]Ilorin!$E:$AE,COLUMN(N$1)-2,FALSE)=" ",0,VLOOKUP($B$4&amp;$B12,[20]Ilorin!$E:$AE,COLUMN(N$1)-2,FALSE))</f>
        <v>28</v>
      </c>
      <c r="O12" s="7">
        <f>IF(VLOOKUP($B$4&amp;$B12,[20]Ilorin!$E:$AE,COLUMN(O$1)-2,FALSE)=" ",0,VLOOKUP($B$4&amp;$B12,[20]Ilorin!$E:$AE,COLUMN(O$1)-2,FALSE))</f>
        <v>16</v>
      </c>
      <c r="P12" s="7">
        <f>IF(VLOOKUP($B$4&amp;$B12,[20]Ilorin!$E:$AE,COLUMN(P$1)-2,FALSE)=" ",0,VLOOKUP($B$4&amp;$B12,[20]Ilorin!$E:$AE,COLUMN(P$1)-2,FALSE))</f>
        <v>22</v>
      </c>
      <c r="Q12" s="7">
        <f>IF(VLOOKUP($B$4&amp;$B12,[20]Ilorin!$E:$AE,COLUMN(Q$1)-2,FALSE)=" ",0,VLOOKUP($B$4&amp;$B12,[20]Ilorin!$E:$AE,COLUMN(Q$1)-2,FALSE))</f>
        <v>30</v>
      </c>
      <c r="R12" s="7">
        <f>IF(VLOOKUP($B$4&amp;$B12,[20]Ilorin!$E:$AE,COLUMN(R$1)-2,FALSE)=" ",0,VLOOKUP($B$4&amp;$B12,[20]Ilorin!$E:$AE,COLUMN(R$1)-2,FALSE))</f>
        <v>43</v>
      </c>
      <c r="S12" s="7">
        <f>IF(VLOOKUP($B$4&amp;$B12,[20]Ilorin!$E:$AE,COLUMN(S$1)-2,FALSE)=" ",0,VLOOKUP($B$4&amp;$B12,[20]Ilorin!$E:$AE,COLUMN(S$1)-2,FALSE))</f>
        <v>39</v>
      </c>
      <c r="T12" s="7">
        <f>IF(VLOOKUP($B$4&amp;$B12,[20]Ilorin!$E:$AE,COLUMN(T$1)-2,FALSE)=" ",0,VLOOKUP($B$4&amp;$B12,[20]Ilorin!$E:$AE,COLUMN(T$1)-2,FALSE))</f>
        <v>47</v>
      </c>
      <c r="U12" s="7">
        <f>IF(VLOOKUP($B$4&amp;$B12,[20]Ilorin!$E:$AE,COLUMN(U$1)-2,FALSE)=" ",0,VLOOKUP($B$4&amp;$B12,[20]Ilorin!$E:$AE,COLUMN(U$1)-2,FALSE))</f>
        <v>41</v>
      </c>
      <c r="V12" s="7">
        <f>IF(VLOOKUP($B$4&amp;$B12,[20]Ilorin!$E:$AE,COLUMN(V$1)-2,FALSE)=" ",0,VLOOKUP($B$4&amp;$B12,[20]Ilorin!$E:$AE,COLUMN(V$1)-2,FALSE))</f>
        <v>40</v>
      </c>
      <c r="W12" s="7">
        <f>IF(VLOOKUP($B$4&amp;$B12,[20]Ilorin!$E:$AE,COLUMN(W$1)-2,FALSE)=" ",0,VLOOKUP($B$4&amp;$B12,[20]Ilorin!$E:$AE,COLUMN(W$1)-2,FALSE))</f>
        <v>45</v>
      </c>
      <c r="X12" s="7">
        <f>IF(VLOOKUP($B$4&amp;$B12,[20]Ilorin!$E:$AE,COLUMN(X$1)-2,FALSE)=" ",0,VLOOKUP($B$4&amp;$B12,[20]Ilorin!$E:$AE,COLUMN(X$1)-2,FALSE))</f>
        <v>44</v>
      </c>
      <c r="Y12" s="7">
        <f>IF(VLOOKUP($B$4&amp;$B12,[20]Ilorin!$E:$AE,COLUMN(Y$1)-2,FALSE)=" ",0,VLOOKUP($B$4&amp;$B12,[20]Ilorin!$E:$AE,COLUMN(Y$1)-2,FALSE))</f>
        <v>43</v>
      </c>
      <c r="Z12" s="7">
        <f>IF(VLOOKUP($B$4&amp;$B12,[20]Ilorin!$E:$AE,COLUMN(Z$1)-2,FALSE)=" ",0,VLOOKUP($B$4&amp;$B12,[20]Ilorin!$E:$AE,COLUMN(Z$1)-2,FALSE))</f>
        <v>55</v>
      </c>
      <c r="AA12" s="7">
        <f>IF(VLOOKUP($B$4&amp;$B12,[20]Ilorin!$E:$AE,COLUMN(AA$1)-2,FALSE)=" ",0,VLOOKUP($B$4&amp;$B12,[20]Ilorin!$E:$AE,COLUMN(AA$1)-2,FALSE))</f>
        <v>46</v>
      </c>
      <c r="AB12" s="7">
        <f>IF(VLOOKUP($B$4&amp;$B12,[20]Ilorin!$E:$AE,COLUMN(AB$1)-2,FALSE)=" ",0,VLOOKUP($B$4&amp;$B12,[20]Ilorin!$E:$AE,COLUMN(AB$1)-2,FALSE))</f>
        <v>59</v>
      </c>
      <c r="AC12" s="7">
        <f>IF(VLOOKUP($B$4&amp;$B12,[20]Ilorin!$E:$AE,COLUMN(AC$1)-2,FALSE)=" ",0,VLOOKUP($B$4&amp;$B12,[20]Ilorin!$E:$AE,COLUMN(AC$1)-2,FALSE))</f>
        <v>52</v>
      </c>
      <c r="AF12" s="7">
        <f t="shared" ref="AF12:AG15" si="11">AB12</f>
        <v>59</v>
      </c>
      <c r="AG12" s="7">
        <f t="shared" si="11"/>
        <v>52</v>
      </c>
      <c r="AH12" s="7">
        <f>VLOOKUP($A$3&amp;$B$4&amp;$B12,'[14]Paga All'!$G$1:$J$3000,4,FALSE)</f>
        <v>71</v>
      </c>
      <c r="AI12" s="7">
        <f>VLOOKUP($A$3&amp;$B$4&amp;$B12,'[15]Paga all'!$F:$G,2,FALSE)</f>
        <v>61</v>
      </c>
      <c r="AJ12" s="7">
        <f>VLOOKUP($A$3&amp;$B$4&amp;$B12,'[16]Paga all'!$F$2:$G$1470,2,FALSE)</f>
        <v>47</v>
      </c>
      <c r="AK12" s="9">
        <f t="shared" ref="AK12:BO12" si="12">IF(ROUND((AJ12+AJ13)*(1+AK6),)&gt;=AK$3*$AD$3,AK$3*$AD$3*(1-AK7),ROUND((AJ12+AJ13)*(1+AK6),)-ROUND((AJ12+AJ13)*(1+AK6)*AK7,))</f>
        <v>61</v>
      </c>
      <c r="AL12" s="9">
        <f t="shared" si="12"/>
        <v>65</v>
      </c>
      <c r="AM12" s="9">
        <f t="shared" si="12"/>
        <v>70</v>
      </c>
      <c r="AN12" s="9">
        <f t="shared" si="12"/>
        <v>75</v>
      </c>
      <c r="AO12" s="9">
        <f t="shared" si="12"/>
        <v>81</v>
      </c>
      <c r="AP12" s="9">
        <f t="shared" si="12"/>
        <v>87</v>
      </c>
      <c r="AQ12" s="9">
        <f t="shared" si="12"/>
        <v>94</v>
      </c>
      <c r="AR12" s="9">
        <f t="shared" si="12"/>
        <v>101</v>
      </c>
      <c r="AS12" s="9">
        <f t="shared" si="12"/>
        <v>108</v>
      </c>
      <c r="AT12" s="9">
        <f t="shared" si="12"/>
        <v>116</v>
      </c>
      <c r="AU12" s="9">
        <f t="shared" si="12"/>
        <v>125</v>
      </c>
      <c r="AV12" s="9">
        <f t="shared" si="12"/>
        <v>134</v>
      </c>
      <c r="AW12" s="9">
        <f t="shared" si="12"/>
        <v>144</v>
      </c>
      <c r="AX12" s="9">
        <f t="shared" si="12"/>
        <v>155</v>
      </c>
      <c r="AY12" s="9">
        <f t="shared" si="12"/>
        <v>167</v>
      </c>
      <c r="AZ12" s="9">
        <f t="shared" si="12"/>
        <v>179</v>
      </c>
      <c r="BA12" s="9">
        <f t="shared" si="12"/>
        <v>193</v>
      </c>
      <c r="BB12" s="9">
        <f t="shared" si="12"/>
        <v>207</v>
      </c>
      <c r="BC12" s="9">
        <f t="shared" si="12"/>
        <v>222</v>
      </c>
      <c r="BD12" s="9">
        <f t="shared" si="12"/>
        <v>239</v>
      </c>
      <c r="BE12" s="9">
        <f t="shared" si="12"/>
        <v>257</v>
      </c>
      <c r="BF12" s="9">
        <f t="shared" si="12"/>
        <v>277</v>
      </c>
      <c r="BG12" s="9">
        <f t="shared" si="12"/>
        <v>298</v>
      </c>
      <c r="BH12" s="9">
        <f t="shared" si="12"/>
        <v>320</v>
      </c>
      <c r="BI12" s="9">
        <f t="shared" si="12"/>
        <v>344</v>
      </c>
      <c r="BJ12" s="9">
        <f t="shared" si="12"/>
        <v>371</v>
      </c>
      <c r="BK12" s="9">
        <f t="shared" si="12"/>
        <v>398</v>
      </c>
      <c r="BL12" s="9">
        <f t="shared" si="12"/>
        <v>428</v>
      </c>
      <c r="BM12" s="9">
        <f t="shared" si="12"/>
        <v>460</v>
      </c>
      <c r="BN12" s="9">
        <f t="shared" si="12"/>
        <v>495</v>
      </c>
      <c r="BO12" s="9">
        <f t="shared" si="12"/>
        <v>531</v>
      </c>
    </row>
    <row r="13" spans="1:67" x14ac:dyDescent="0.25">
      <c r="B13" s="263" t="s">
        <v>268</v>
      </c>
      <c r="D13" s="7">
        <f>IF(VLOOKUP($B$4&amp;$B13,[20]Ilorin!$E:$AE,COLUMN(D$1)-2,FALSE)=" ",0,VLOOKUP($B$4&amp;$B13,[20]Ilorin!$E:$AE,COLUMN(D$1)-2,FALSE))</f>
        <v>3</v>
      </c>
      <c r="E13" s="7">
        <f>IF(VLOOKUP($B$4&amp;$B13,[20]Ilorin!$E:$AE,COLUMN(E$1)-2,FALSE)=" ",0,VLOOKUP($B$4&amp;$B13,[20]Ilorin!$E:$AE,COLUMN(E$1)-2,FALSE))</f>
        <v>6</v>
      </c>
      <c r="F13" s="7">
        <f>IF(VLOOKUP($B$4&amp;$B13,[20]Ilorin!$E:$AE,COLUMN(F$1)-2,FALSE)=" ",0,VLOOKUP($B$4&amp;$B13,[20]Ilorin!$E:$AE,COLUMN(F$1)-2,FALSE))</f>
        <v>5</v>
      </c>
      <c r="G13" s="7">
        <f>IF(VLOOKUP($B$4&amp;$B13,[20]Ilorin!$E:$AE,COLUMN(G$1)-2,FALSE)=" ",0,VLOOKUP($B$4&amp;$B13,[20]Ilorin!$E:$AE,COLUMN(G$1)-2,FALSE))</f>
        <v>5</v>
      </c>
      <c r="H13" s="7">
        <f>IF(VLOOKUP($B$4&amp;$B13,[20]Ilorin!$E:$AE,COLUMN(H$1)-2,FALSE)=" ",0,VLOOKUP($B$4&amp;$B13,[20]Ilorin!$E:$AE,COLUMN(H$1)-2,FALSE))</f>
        <v>10</v>
      </c>
      <c r="I13" s="7">
        <f>IF(VLOOKUP($B$4&amp;$B13,[20]Ilorin!$E:$AE,COLUMN(I$1)-2,FALSE)=" ",0,VLOOKUP($B$4&amp;$B13,[20]Ilorin!$E:$AE,COLUMN(I$1)-2,FALSE))</f>
        <v>22</v>
      </c>
      <c r="J13" s="7">
        <f>IF(VLOOKUP($B$4&amp;$B13,[20]Ilorin!$E:$AE,COLUMN(J$1)-2,FALSE)=" ",0,VLOOKUP($B$4&amp;$B13,[20]Ilorin!$E:$AE,COLUMN(J$1)-2,FALSE))</f>
        <v>9</v>
      </c>
      <c r="K13" s="7">
        <f>IF(VLOOKUP($B$4&amp;$B13,[20]Ilorin!$E:$AE,COLUMN(K$1)-2,FALSE)=" ",0,VLOOKUP($B$4&amp;$B13,[20]Ilorin!$E:$AE,COLUMN(K$1)-2,FALSE))</f>
        <v>11</v>
      </c>
      <c r="L13" s="7">
        <f>IF(VLOOKUP($B$4&amp;$B13,[20]Ilorin!$E:$AE,COLUMN(L$1)-2,FALSE)=" ",0,VLOOKUP($B$4&amp;$B13,[20]Ilorin!$E:$AE,COLUMN(L$1)-2,FALSE))</f>
        <v>6</v>
      </c>
      <c r="M13" s="7">
        <f>IF(VLOOKUP($B$4&amp;$B13,[20]Ilorin!$E:$AE,COLUMN(M$1)-2,FALSE)=" ",0,VLOOKUP($B$4&amp;$B13,[20]Ilorin!$E:$AE,COLUMN(M$1)-2,FALSE))</f>
        <v>10</v>
      </c>
      <c r="N13" s="7">
        <f>IF(VLOOKUP($B$4&amp;$B13,[20]Ilorin!$E:$AE,COLUMN(N$1)-2,FALSE)=" ",0,VLOOKUP($B$4&amp;$B13,[20]Ilorin!$E:$AE,COLUMN(N$1)-2,FALSE))</f>
        <v>11</v>
      </c>
      <c r="O13" s="7">
        <f>IF(VLOOKUP($B$4&amp;$B13,[20]Ilorin!$E:$AE,COLUMN(O$1)-2,FALSE)=" ",0,VLOOKUP($B$4&amp;$B13,[20]Ilorin!$E:$AE,COLUMN(O$1)-2,FALSE))</f>
        <v>15</v>
      </c>
      <c r="P13" s="7">
        <f>IF(VLOOKUP($B$4&amp;$B13,[20]Ilorin!$E:$AE,COLUMN(P$1)-2,FALSE)=" ",0,VLOOKUP($B$4&amp;$B13,[20]Ilorin!$E:$AE,COLUMN(P$1)-2,FALSE))</f>
        <v>5</v>
      </c>
      <c r="Q13" s="7">
        <f>IF(VLOOKUP($B$4&amp;$B13,[20]Ilorin!$E:$AE,COLUMN(Q$1)-2,FALSE)=" ",0,VLOOKUP($B$4&amp;$B13,[20]Ilorin!$E:$AE,COLUMN(Q$1)-2,FALSE))</f>
        <v>8</v>
      </c>
      <c r="R13" s="7">
        <f>IF(VLOOKUP($B$4&amp;$B13,[20]Ilorin!$E:$AE,COLUMN(R$1)-2,FALSE)=" ",0,VLOOKUP($B$4&amp;$B13,[20]Ilorin!$E:$AE,COLUMN(R$1)-2,FALSE))</f>
        <v>9</v>
      </c>
      <c r="S13" s="7">
        <f>IF(VLOOKUP($B$4&amp;$B13,[20]Ilorin!$E:$AE,COLUMN(S$1)-2,FALSE)=" ",0,VLOOKUP($B$4&amp;$B13,[20]Ilorin!$E:$AE,COLUMN(S$1)-2,FALSE))</f>
        <v>21</v>
      </c>
      <c r="T13" s="7">
        <f>IF(VLOOKUP($B$4&amp;$B13,[20]Ilorin!$E:$AE,COLUMN(T$1)-2,FALSE)=" ",0,VLOOKUP($B$4&amp;$B13,[20]Ilorin!$E:$AE,COLUMN(T$1)-2,FALSE))</f>
        <v>17</v>
      </c>
      <c r="U13" s="7">
        <f>IF(VLOOKUP($B$4&amp;$B13,[20]Ilorin!$E:$AE,COLUMN(U$1)-2,FALSE)=" ",0,VLOOKUP($B$4&amp;$B13,[20]Ilorin!$E:$AE,COLUMN(U$1)-2,FALSE))</f>
        <v>28</v>
      </c>
      <c r="V13" s="7">
        <f>IF(VLOOKUP($B$4&amp;$B13,[20]Ilorin!$E:$AE,COLUMN(V$1)-2,FALSE)=" ",0,VLOOKUP($B$4&amp;$B13,[20]Ilorin!$E:$AE,COLUMN(V$1)-2,FALSE))</f>
        <v>21</v>
      </c>
      <c r="W13" s="7">
        <f>IF(VLOOKUP($B$4&amp;$B13,[20]Ilorin!$E:$AE,COLUMN(W$1)-2,FALSE)=" ",0,VLOOKUP($B$4&amp;$B13,[20]Ilorin!$E:$AE,COLUMN(W$1)-2,FALSE))</f>
        <v>16</v>
      </c>
      <c r="X13" s="7">
        <f>IF(VLOOKUP($B$4&amp;$B13,[20]Ilorin!$E:$AE,COLUMN(X$1)-2,FALSE)=" ",0,VLOOKUP($B$4&amp;$B13,[20]Ilorin!$E:$AE,COLUMN(X$1)-2,FALSE))</f>
        <v>20</v>
      </c>
      <c r="Y13" s="7">
        <f>IF(VLOOKUP($B$4&amp;$B13,[20]Ilorin!$E:$AE,COLUMN(Y$1)-2,FALSE)=" ",0,VLOOKUP($B$4&amp;$B13,[20]Ilorin!$E:$AE,COLUMN(Y$1)-2,FALSE))</f>
        <v>17</v>
      </c>
      <c r="Z13" s="7">
        <f>IF(VLOOKUP($B$4&amp;$B13,[20]Ilorin!$E:$AE,COLUMN(Z$1)-2,FALSE)=" ",0,VLOOKUP($B$4&amp;$B13,[20]Ilorin!$E:$AE,COLUMN(Z$1)-2,FALSE))</f>
        <v>12</v>
      </c>
      <c r="AA13" s="7">
        <f>IF(VLOOKUP($B$4&amp;$B13,[20]Ilorin!$E:$AE,COLUMN(AA$1)-2,FALSE)=" ",0,VLOOKUP($B$4&amp;$B13,[20]Ilorin!$E:$AE,COLUMN(AA$1)-2,FALSE))</f>
        <v>24</v>
      </c>
      <c r="AB13" s="7">
        <f>IF(VLOOKUP($B$4&amp;$B13,[20]Ilorin!$E:$AE,COLUMN(AB$1)-2,FALSE)=" ",0,VLOOKUP($B$4&amp;$B13,[20]Ilorin!$E:$AE,COLUMN(AB$1)-2,FALSE))</f>
        <v>17</v>
      </c>
      <c r="AC13" s="7">
        <f>IF(VLOOKUP($B$4&amp;$B13,[20]Ilorin!$E:$AE,COLUMN(AC$1)-2,FALSE)=" ",0,VLOOKUP($B$4&amp;$B13,[20]Ilorin!$E:$AE,COLUMN(AC$1)-2,FALSE))</f>
        <v>33</v>
      </c>
      <c r="AF13" s="7">
        <f t="shared" si="11"/>
        <v>17</v>
      </c>
      <c r="AG13" s="7">
        <f t="shared" si="11"/>
        <v>33</v>
      </c>
      <c r="AH13" s="7">
        <f>VLOOKUP($A$3&amp;$B$4&amp;$B13,'[14]Paga All'!$G$1:$J$3000,4,FALSE)</f>
        <v>15</v>
      </c>
      <c r="AI13" s="7">
        <f>VLOOKUP($A$3&amp;$B$4&amp;$B13,'[15]Paga all'!$F:$G,2,FALSE)</f>
        <v>32</v>
      </c>
      <c r="AJ13" s="7">
        <f>VLOOKUP($A$3&amp;$B$4&amp;$B13,'[16]Paga all'!$F$2:$G$1470,2,FALSE)</f>
        <v>31</v>
      </c>
      <c r="AK13" s="9">
        <f t="shared" ref="AK13:BO13" si="13">IF(ROUND((AJ12+AJ13)*(1+AK6),)&gt;=AK$3*$AD$3,AK$3*$AD$3*AK7,ROUND((AJ12+AJ13)*(1+AK6),)-AK12)</f>
        <v>23</v>
      </c>
      <c r="AL13" s="9">
        <f t="shared" si="13"/>
        <v>25</v>
      </c>
      <c r="AM13" s="9">
        <f t="shared" si="13"/>
        <v>27</v>
      </c>
      <c r="AN13" s="9">
        <f t="shared" si="13"/>
        <v>29</v>
      </c>
      <c r="AO13" s="9">
        <f t="shared" si="13"/>
        <v>31</v>
      </c>
      <c r="AP13" s="9">
        <f t="shared" si="13"/>
        <v>33</v>
      </c>
      <c r="AQ13" s="9">
        <f t="shared" si="13"/>
        <v>35</v>
      </c>
      <c r="AR13" s="9">
        <f t="shared" si="13"/>
        <v>38</v>
      </c>
      <c r="AS13" s="9">
        <f t="shared" si="13"/>
        <v>41</v>
      </c>
      <c r="AT13" s="9">
        <f t="shared" si="13"/>
        <v>44</v>
      </c>
      <c r="AU13" s="9">
        <f t="shared" si="13"/>
        <v>47</v>
      </c>
      <c r="AV13" s="9">
        <f t="shared" si="13"/>
        <v>51</v>
      </c>
      <c r="AW13" s="9">
        <f t="shared" si="13"/>
        <v>55</v>
      </c>
      <c r="AX13" s="9">
        <f t="shared" si="13"/>
        <v>59</v>
      </c>
      <c r="AY13" s="9">
        <f t="shared" si="13"/>
        <v>63</v>
      </c>
      <c r="AZ13" s="9">
        <f t="shared" si="13"/>
        <v>68</v>
      </c>
      <c r="BA13" s="9">
        <f t="shared" si="13"/>
        <v>73</v>
      </c>
      <c r="BB13" s="9">
        <f t="shared" si="13"/>
        <v>79</v>
      </c>
      <c r="BC13" s="9">
        <f t="shared" si="13"/>
        <v>85</v>
      </c>
      <c r="BD13" s="9">
        <f t="shared" si="13"/>
        <v>91</v>
      </c>
      <c r="BE13" s="9">
        <f t="shared" si="13"/>
        <v>98</v>
      </c>
      <c r="BF13" s="9">
        <f t="shared" si="13"/>
        <v>105</v>
      </c>
      <c r="BG13" s="9">
        <f t="shared" si="13"/>
        <v>113</v>
      </c>
      <c r="BH13" s="9">
        <f t="shared" si="13"/>
        <v>122</v>
      </c>
      <c r="BI13" s="9">
        <f t="shared" si="13"/>
        <v>131</v>
      </c>
      <c r="BJ13" s="9">
        <f t="shared" si="13"/>
        <v>140</v>
      </c>
      <c r="BK13" s="9">
        <f t="shared" si="13"/>
        <v>151</v>
      </c>
      <c r="BL13" s="9">
        <f t="shared" si="13"/>
        <v>162</v>
      </c>
      <c r="BM13" s="9">
        <f t="shared" si="13"/>
        <v>174</v>
      </c>
      <c r="BN13" s="9">
        <f t="shared" si="13"/>
        <v>187</v>
      </c>
      <c r="BO13" s="9">
        <f t="shared" si="13"/>
        <v>202</v>
      </c>
    </row>
    <row r="14" spans="1:67" x14ac:dyDescent="0.25">
      <c r="B14" t="s">
        <v>269</v>
      </c>
      <c r="D14" s="7">
        <f>IF(VLOOKUP($B$4&amp;$B14,[20]Ilorin!$E:$AE,COLUMN(D$1)-2,FALSE)=" ",0,VLOOKUP($B$4&amp;$B14,[20]Ilorin!$E:$AE,COLUMN(D$1)-2,FALSE))</f>
        <v>74</v>
      </c>
      <c r="E14" s="7">
        <f>IF(VLOOKUP($B$4&amp;$B14,[20]Ilorin!$E:$AE,COLUMN(E$1)-2,FALSE)=" ",0,VLOOKUP($B$4&amp;$B14,[20]Ilorin!$E:$AE,COLUMN(E$1)-2,FALSE))</f>
        <v>83</v>
      </c>
      <c r="F14" s="7">
        <f>IF(VLOOKUP($B$4&amp;$B14,[20]Ilorin!$E:$AE,COLUMN(F$1)-2,FALSE)=" ",0,VLOOKUP($B$4&amp;$B14,[20]Ilorin!$E:$AE,COLUMN(F$1)-2,FALSE))</f>
        <v>141</v>
      </c>
      <c r="G14" s="7">
        <f>IF(VLOOKUP($B$4&amp;$B14,[20]Ilorin!$E:$AE,COLUMN(G$1)-2,FALSE)=" ",0,VLOOKUP($B$4&amp;$B14,[20]Ilorin!$E:$AE,COLUMN(G$1)-2,FALSE))</f>
        <v>283</v>
      </c>
      <c r="H14" s="7">
        <f>IF(VLOOKUP($B$4&amp;$B14,[20]Ilorin!$E:$AE,COLUMN(H$1)-2,FALSE)=" ",0,VLOOKUP($B$4&amp;$B14,[20]Ilorin!$E:$AE,COLUMN(H$1)-2,FALSE))</f>
        <v>211</v>
      </c>
      <c r="I14" s="7">
        <f>IF(VLOOKUP($B$4&amp;$B14,[20]Ilorin!$E:$AE,COLUMN(I$1)-2,FALSE)=" ",0,VLOOKUP($B$4&amp;$B14,[20]Ilorin!$E:$AE,COLUMN(I$1)-2,FALSE))</f>
        <v>174</v>
      </c>
      <c r="J14" s="7">
        <f>IF(VLOOKUP($B$4&amp;$B14,[20]Ilorin!$E:$AE,COLUMN(J$1)-2,FALSE)=" ",0,VLOOKUP($B$4&amp;$B14,[20]Ilorin!$E:$AE,COLUMN(J$1)-2,FALSE))</f>
        <v>198</v>
      </c>
      <c r="K14" s="7">
        <f>IF(VLOOKUP($B$4&amp;$B14,[20]Ilorin!$E:$AE,COLUMN(K$1)-2,FALSE)=" ",0,VLOOKUP($B$4&amp;$B14,[20]Ilorin!$E:$AE,COLUMN(K$1)-2,FALSE))</f>
        <v>271</v>
      </c>
      <c r="L14" s="7">
        <f>IF(VLOOKUP($B$4&amp;$B14,[20]Ilorin!$E:$AE,COLUMN(L$1)-2,FALSE)=" ",0,VLOOKUP($B$4&amp;$B14,[20]Ilorin!$E:$AE,COLUMN(L$1)-2,FALSE))</f>
        <v>356</v>
      </c>
      <c r="M14" s="7">
        <f>IF(VLOOKUP($B$4&amp;$B14,[20]Ilorin!$E:$AE,COLUMN(M$1)-2,FALSE)=" ",0,VLOOKUP($B$4&amp;$B14,[20]Ilorin!$E:$AE,COLUMN(M$1)-2,FALSE))</f>
        <v>380</v>
      </c>
      <c r="N14" s="7">
        <f>IF(VLOOKUP($B$4&amp;$B14,[20]Ilorin!$E:$AE,COLUMN(N$1)-2,FALSE)=" ",0,VLOOKUP($B$4&amp;$B14,[20]Ilorin!$E:$AE,COLUMN(N$1)-2,FALSE))</f>
        <v>193</v>
      </c>
      <c r="O14" s="7">
        <f>IF(VLOOKUP($B$4&amp;$B14,[20]Ilorin!$E:$AE,COLUMN(O$1)-2,FALSE)=" ",0,VLOOKUP($B$4&amp;$B14,[20]Ilorin!$E:$AE,COLUMN(O$1)-2,FALSE))</f>
        <v>82</v>
      </c>
      <c r="P14" s="7">
        <f>IF(VLOOKUP($B$4&amp;$B14,[20]Ilorin!$E:$AE,COLUMN(P$1)-2,FALSE)=" ",0,VLOOKUP($B$4&amp;$B14,[20]Ilorin!$E:$AE,COLUMN(P$1)-2,FALSE))</f>
        <v>76</v>
      </c>
      <c r="Q14" s="7">
        <f>IF(VLOOKUP($B$4&amp;$B14,[20]Ilorin!$E:$AE,COLUMN(Q$1)-2,FALSE)=" ",0,VLOOKUP($B$4&amp;$B14,[20]Ilorin!$E:$AE,COLUMN(Q$1)-2,FALSE))</f>
        <v>91</v>
      </c>
      <c r="R14" s="7">
        <f>IF(VLOOKUP($B$4&amp;$B14,[20]Ilorin!$E:$AE,COLUMN(R$1)-2,FALSE)=" ",0,VLOOKUP($B$4&amp;$B14,[20]Ilorin!$E:$AE,COLUMN(R$1)-2,FALSE))</f>
        <v>141</v>
      </c>
      <c r="S14" s="7">
        <f>IF(VLOOKUP($B$4&amp;$B14,[20]Ilorin!$E:$AE,COLUMN(S$1)-2,FALSE)=" ",0,VLOOKUP($B$4&amp;$B14,[20]Ilorin!$E:$AE,COLUMN(S$1)-2,FALSE))</f>
        <v>167</v>
      </c>
      <c r="T14" s="7">
        <f>IF(VLOOKUP($B$4&amp;$B14,[20]Ilorin!$E:$AE,COLUMN(T$1)-2,FALSE)=" ",0,VLOOKUP($B$4&amp;$B14,[20]Ilorin!$E:$AE,COLUMN(T$1)-2,FALSE))</f>
        <v>121</v>
      </c>
      <c r="U14" s="7">
        <f>IF(VLOOKUP($B$4&amp;$B14,[20]Ilorin!$E:$AE,COLUMN(U$1)-2,FALSE)=" ",0,VLOOKUP($B$4&amp;$B14,[20]Ilorin!$E:$AE,COLUMN(U$1)-2,FALSE))</f>
        <v>127</v>
      </c>
      <c r="V14" s="7">
        <f>IF(VLOOKUP($B$4&amp;$B14,[20]Ilorin!$E:$AE,COLUMN(V$1)-2,FALSE)=" ",0,VLOOKUP($B$4&amp;$B14,[20]Ilorin!$E:$AE,COLUMN(V$1)-2,FALSE))</f>
        <v>149</v>
      </c>
      <c r="W14" s="7">
        <f>IF(VLOOKUP($B$4&amp;$B14,[20]Ilorin!$E:$AE,COLUMN(W$1)-2,FALSE)=" ",0,VLOOKUP($B$4&amp;$B14,[20]Ilorin!$E:$AE,COLUMN(W$1)-2,FALSE))</f>
        <v>145</v>
      </c>
      <c r="X14" s="7">
        <f>IF(VLOOKUP($B$4&amp;$B14,[20]Ilorin!$E:$AE,COLUMN(X$1)-2,FALSE)=" ",0,VLOOKUP($B$4&amp;$B14,[20]Ilorin!$E:$AE,COLUMN(X$1)-2,FALSE))</f>
        <v>257</v>
      </c>
      <c r="Y14" s="7">
        <f>IF(VLOOKUP($B$4&amp;$B14,[20]Ilorin!$E:$AE,COLUMN(Y$1)-2,FALSE)=" ",0,VLOOKUP($B$4&amp;$B14,[20]Ilorin!$E:$AE,COLUMN(Y$1)-2,FALSE))</f>
        <v>287</v>
      </c>
      <c r="Z14" s="7">
        <f>IF(VLOOKUP($B$4&amp;$B14,[20]Ilorin!$E:$AE,COLUMN(Z$1)-2,FALSE)=" ",0,VLOOKUP($B$4&amp;$B14,[20]Ilorin!$E:$AE,COLUMN(Z$1)-2,FALSE))</f>
        <v>333</v>
      </c>
      <c r="AA14" s="7">
        <f>IF(VLOOKUP($B$4&amp;$B14,[20]Ilorin!$E:$AE,COLUMN(AA$1)-2,FALSE)=" ",0,VLOOKUP($B$4&amp;$B14,[20]Ilorin!$E:$AE,COLUMN(AA$1)-2,FALSE))</f>
        <v>276</v>
      </c>
      <c r="AB14" s="7">
        <f>IF(VLOOKUP($B$4&amp;$B14,[20]Ilorin!$E:$AE,COLUMN(AB$1)-2,FALSE)=" ",0,VLOOKUP($B$4&amp;$B14,[20]Ilorin!$E:$AE,COLUMN(AB$1)-2,FALSE))</f>
        <v>318</v>
      </c>
      <c r="AC14" s="7">
        <f>IF(VLOOKUP($B$4&amp;$B14,[20]Ilorin!$E:$AE,COLUMN(AC$1)-2,FALSE)=" ",0,VLOOKUP($B$4&amp;$B14,[20]Ilorin!$E:$AE,COLUMN(AC$1)-2,FALSE))</f>
        <v>371</v>
      </c>
      <c r="AF14" s="7">
        <f t="shared" si="11"/>
        <v>318</v>
      </c>
      <c r="AG14" s="7">
        <f t="shared" si="11"/>
        <v>371</v>
      </c>
      <c r="AH14" s="7">
        <f>VLOOKUP($A$3&amp;$B$4&amp;$B14,'[14]Paga All'!$G$1:$J$3000,4,FALSE)</f>
        <v>576</v>
      </c>
      <c r="AI14" s="7">
        <f>VLOOKUP($A$3&amp;$B$4&amp;$B14,'[15]Paga all'!$F:$G,2,FALSE)</f>
        <v>485</v>
      </c>
      <c r="AJ14" s="7">
        <f>VLOOKUP($A$3&amp;$B$4&amp;$B14,'[16]Paga all'!$F$2:$G$1470,2,FALSE)</f>
        <v>483</v>
      </c>
      <c r="AK14" s="9">
        <f t="shared" ref="AK14:BO14" si="14">ROUND(AK12*AK8,)</f>
        <v>288</v>
      </c>
      <c r="AL14" s="9">
        <f t="shared" si="14"/>
        <v>307</v>
      </c>
      <c r="AM14" s="9">
        <f t="shared" si="14"/>
        <v>330</v>
      </c>
      <c r="AN14" s="9">
        <f t="shared" si="14"/>
        <v>354</v>
      </c>
      <c r="AO14" s="9">
        <f t="shared" si="14"/>
        <v>382</v>
      </c>
      <c r="AP14" s="9">
        <f t="shared" si="14"/>
        <v>410</v>
      </c>
      <c r="AQ14" s="9">
        <f t="shared" si="14"/>
        <v>443</v>
      </c>
      <c r="AR14" s="9">
        <f t="shared" si="14"/>
        <v>477</v>
      </c>
      <c r="AS14" s="9">
        <f t="shared" si="14"/>
        <v>510</v>
      </c>
      <c r="AT14" s="9">
        <f t="shared" si="14"/>
        <v>547</v>
      </c>
      <c r="AU14" s="9">
        <f t="shared" si="14"/>
        <v>590</v>
      </c>
      <c r="AV14" s="9">
        <f t="shared" si="14"/>
        <v>632</v>
      </c>
      <c r="AW14" s="9">
        <f t="shared" si="14"/>
        <v>679</v>
      </c>
      <c r="AX14" s="9">
        <f t="shared" si="14"/>
        <v>731</v>
      </c>
      <c r="AY14" s="9">
        <f t="shared" si="14"/>
        <v>788</v>
      </c>
      <c r="AZ14" s="9">
        <f t="shared" si="14"/>
        <v>844</v>
      </c>
      <c r="BA14" s="9">
        <f t="shared" si="14"/>
        <v>911</v>
      </c>
      <c r="BB14" s="9">
        <f t="shared" si="14"/>
        <v>977</v>
      </c>
      <c r="BC14" s="9">
        <f t="shared" si="14"/>
        <v>1047</v>
      </c>
      <c r="BD14" s="9">
        <f t="shared" si="14"/>
        <v>1128</v>
      </c>
      <c r="BE14" s="9">
        <f t="shared" si="14"/>
        <v>1212</v>
      </c>
      <c r="BF14" s="9">
        <f t="shared" si="14"/>
        <v>1307</v>
      </c>
      <c r="BG14" s="9">
        <f t="shared" si="14"/>
        <v>1406</v>
      </c>
      <c r="BH14" s="9">
        <f t="shared" si="14"/>
        <v>1510</v>
      </c>
      <c r="BI14" s="9">
        <f t="shared" si="14"/>
        <v>1623</v>
      </c>
      <c r="BJ14" s="9">
        <f t="shared" si="14"/>
        <v>1750</v>
      </c>
      <c r="BK14" s="9">
        <f t="shared" si="14"/>
        <v>1878</v>
      </c>
      <c r="BL14" s="9">
        <f t="shared" si="14"/>
        <v>2019</v>
      </c>
      <c r="BM14" s="9">
        <f t="shared" si="14"/>
        <v>2170</v>
      </c>
      <c r="BN14" s="9">
        <f t="shared" si="14"/>
        <v>2335</v>
      </c>
      <c r="BO14" s="9">
        <f t="shared" si="14"/>
        <v>2505</v>
      </c>
    </row>
    <row r="15" spans="1:67" x14ac:dyDescent="0.25">
      <c r="B15" t="s">
        <v>270</v>
      </c>
      <c r="D15" s="7">
        <f>IF(VLOOKUP($B$4&amp;$B15,[20]Ilorin!$E:$AE,COLUMN(D$1)-2,FALSE)=" ",0,VLOOKUP($B$4&amp;$B15,[20]Ilorin!$E:$AE,COLUMN(D$1)-2,FALSE))</f>
        <v>370500</v>
      </c>
      <c r="E15" s="7">
        <f>IF(VLOOKUP($B$4&amp;$B15,[20]Ilorin!$E:$AE,COLUMN(E$1)-2,FALSE)=" ",0,VLOOKUP($B$4&amp;$B15,[20]Ilorin!$E:$AE,COLUMN(E$1)-2,FALSE))</f>
        <v>402100</v>
      </c>
      <c r="F15" s="7">
        <f>IF(VLOOKUP($B$4&amp;$B15,[20]Ilorin!$E:$AE,COLUMN(F$1)-2,FALSE)=" ",0,VLOOKUP($B$4&amp;$B15,[20]Ilorin!$E:$AE,COLUMN(F$1)-2,FALSE))</f>
        <v>622750</v>
      </c>
      <c r="G15" s="7">
        <f>IF(VLOOKUP($B$4&amp;$B15,[20]Ilorin!$E:$AE,COLUMN(G$1)-2,FALSE)=" ",0,VLOOKUP($B$4&amp;$B15,[20]Ilorin!$E:$AE,COLUMN(G$1)-2,FALSE))</f>
        <v>823000</v>
      </c>
      <c r="H15" s="7">
        <f>IF(VLOOKUP($B$4&amp;$B15,[20]Ilorin!$E:$AE,COLUMN(H$1)-2,FALSE)=" ",0,VLOOKUP($B$4&amp;$B15,[20]Ilorin!$E:$AE,COLUMN(H$1)-2,FALSE))</f>
        <v>957430</v>
      </c>
      <c r="I15" s="7">
        <f>IF(VLOOKUP($B$4&amp;$B15,[20]Ilorin!$E:$AE,COLUMN(I$1)-2,FALSE)=" ",0,VLOOKUP($B$4&amp;$B15,[20]Ilorin!$E:$AE,COLUMN(I$1)-2,FALSE))</f>
        <v>700418</v>
      </c>
      <c r="J15" s="7">
        <f>IF(VLOOKUP($B$4&amp;$B15,[20]Ilorin!$E:$AE,COLUMN(J$1)-2,FALSE)=" ",0,VLOOKUP($B$4&amp;$B15,[20]Ilorin!$E:$AE,COLUMN(J$1)-2,FALSE))</f>
        <v>1022500</v>
      </c>
      <c r="K15" s="7">
        <f>IF(VLOOKUP($B$4&amp;$B15,[20]Ilorin!$E:$AE,COLUMN(K$1)-2,FALSE)=" ",0,VLOOKUP($B$4&amp;$B15,[20]Ilorin!$E:$AE,COLUMN(K$1)-2,FALSE))</f>
        <v>1473300</v>
      </c>
      <c r="L15" s="7">
        <f>IF(VLOOKUP($B$4&amp;$B15,[20]Ilorin!$E:$AE,COLUMN(L$1)-2,FALSE)=" ",0,VLOOKUP($B$4&amp;$B15,[20]Ilorin!$E:$AE,COLUMN(L$1)-2,FALSE))</f>
        <v>1954700</v>
      </c>
      <c r="M15" s="7">
        <f>IF(VLOOKUP($B$4&amp;$B15,[20]Ilorin!$E:$AE,COLUMN(M$1)-2,FALSE)=" ",0,VLOOKUP($B$4&amp;$B15,[20]Ilorin!$E:$AE,COLUMN(M$1)-2,FALSE))</f>
        <v>2285725</v>
      </c>
      <c r="N15" s="7">
        <f>IF(VLOOKUP($B$4&amp;$B15,[20]Ilorin!$E:$AE,COLUMN(N$1)-2,FALSE)=" ",0,VLOOKUP($B$4&amp;$B15,[20]Ilorin!$E:$AE,COLUMN(N$1)-2,FALSE))</f>
        <v>928463.5</v>
      </c>
      <c r="O15" s="7">
        <f>IF(VLOOKUP($B$4&amp;$B15,[20]Ilorin!$E:$AE,COLUMN(O$1)-2,FALSE)=" ",0,VLOOKUP($B$4&amp;$B15,[20]Ilorin!$E:$AE,COLUMN(O$1)-2,FALSE))</f>
        <v>391330.5</v>
      </c>
      <c r="P15" s="7">
        <f>IF(VLOOKUP($B$4&amp;$B15,[20]Ilorin!$E:$AE,COLUMN(P$1)-2,FALSE)=" ",0,VLOOKUP($B$4&amp;$B15,[20]Ilorin!$E:$AE,COLUMN(P$1)-2,FALSE))</f>
        <v>529250</v>
      </c>
      <c r="Q15" s="7">
        <f>IF(VLOOKUP($B$4&amp;$B15,[20]Ilorin!$E:$AE,COLUMN(Q$1)-2,FALSE)=" ",0,VLOOKUP($B$4&amp;$B15,[20]Ilorin!$E:$AE,COLUMN(Q$1)-2,FALSE))</f>
        <v>836908.2</v>
      </c>
      <c r="R15" s="7">
        <f>IF(VLOOKUP($B$4&amp;$B15,[20]Ilorin!$E:$AE,COLUMN(R$1)-2,FALSE)=" ",0,VLOOKUP($B$4&amp;$B15,[20]Ilorin!$E:$AE,COLUMN(R$1)-2,FALSE))</f>
        <v>1107905</v>
      </c>
      <c r="S15" s="7">
        <f>IF(VLOOKUP($B$4&amp;$B15,[20]Ilorin!$E:$AE,COLUMN(S$1)-2,FALSE)=" ",0,VLOOKUP($B$4&amp;$B15,[20]Ilorin!$E:$AE,COLUMN(S$1)-2,FALSE))</f>
        <v>1704150</v>
      </c>
      <c r="T15" s="7">
        <f>IF(VLOOKUP($B$4&amp;$B15,[20]Ilorin!$E:$AE,COLUMN(T$1)-2,FALSE)=" ",0,VLOOKUP($B$4&amp;$B15,[20]Ilorin!$E:$AE,COLUMN(T$1)-2,FALSE))</f>
        <v>1424110.5</v>
      </c>
      <c r="U15" s="7">
        <f>IF(VLOOKUP($B$4&amp;$B15,[20]Ilorin!$E:$AE,COLUMN(U$1)-2,FALSE)=" ",0,VLOOKUP($B$4&amp;$B15,[20]Ilorin!$E:$AE,COLUMN(U$1)-2,FALSE))</f>
        <v>771701</v>
      </c>
      <c r="V15" s="7">
        <f>IF(VLOOKUP($B$4&amp;$B15,[20]Ilorin!$E:$AE,COLUMN(V$1)-2,FALSE)=" ",0,VLOOKUP($B$4&amp;$B15,[20]Ilorin!$E:$AE,COLUMN(V$1)-2,FALSE))</f>
        <v>2883670</v>
      </c>
      <c r="W15" s="7">
        <f>IF(VLOOKUP($B$4&amp;$B15,[20]Ilorin!$E:$AE,COLUMN(W$1)-2,FALSE)=" ",0,VLOOKUP($B$4&amp;$B15,[20]Ilorin!$E:$AE,COLUMN(W$1)-2,FALSE))</f>
        <v>2972455</v>
      </c>
      <c r="X15" s="7">
        <f>IF(VLOOKUP($B$4&amp;$B15,[20]Ilorin!$E:$AE,COLUMN(X$1)-2,FALSE)=" ",0,VLOOKUP($B$4&amp;$B15,[20]Ilorin!$E:$AE,COLUMN(X$1)-2,FALSE))</f>
        <v>2724387.5</v>
      </c>
      <c r="Y15" s="7">
        <f>IF(VLOOKUP($B$4&amp;$B15,[20]Ilorin!$E:$AE,COLUMN(Y$1)-2,FALSE)=" ",0,VLOOKUP($B$4&amp;$B15,[20]Ilorin!$E:$AE,COLUMN(Y$1)-2,FALSE))</f>
        <v>3472390</v>
      </c>
      <c r="Z15" s="7">
        <f>IF(VLOOKUP($B$4&amp;$B15,[20]Ilorin!$E:$AE,COLUMN(Z$1)-2,FALSE)=" ",0,VLOOKUP($B$4&amp;$B15,[20]Ilorin!$E:$AE,COLUMN(Z$1)-2,FALSE))</f>
        <v>3656090</v>
      </c>
      <c r="AA15" s="7">
        <f>IF(VLOOKUP($B$4&amp;$B15,[20]Ilorin!$E:$AE,COLUMN(AA$1)-2,FALSE)=" ",0,VLOOKUP($B$4&amp;$B15,[20]Ilorin!$E:$AE,COLUMN(AA$1)-2,FALSE))</f>
        <v>3758080</v>
      </c>
      <c r="AB15" s="7">
        <f>IF(VLOOKUP($B$4&amp;$B15,[20]Ilorin!$E:$AE,COLUMN(AB$1)-2,FALSE)=" ",0,VLOOKUP($B$4&amp;$B15,[20]Ilorin!$E:$AE,COLUMN(AB$1)-2,FALSE))</f>
        <v>3850597.46</v>
      </c>
      <c r="AC15" s="7">
        <f>IF(VLOOKUP($B$4&amp;$B15,[20]Ilorin!$E:$AE,COLUMN(AC$1)-2,FALSE)=" ",0,VLOOKUP($B$4&amp;$B15,[20]Ilorin!$E:$AE,COLUMN(AC$1)-2,FALSE))</f>
        <v>5007960</v>
      </c>
      <c r="AF15" s="7">
        <f t="shared" si="11"/>
        <v>3850597.46</v>
      </c>
      <c r="AG15" s="7">
        <f t="shared" si="11"/>
        <v>5007960</v>
      </c>
      <c r="AH15" s="7">
        <f>VLOOKUP($A$3&amp;$B$4&amp;$B15,'[14]Paga All'!$G$1:$J$3000,4,FALSE)</f>
        <v>7284403</v>
      </c>
      <c r="AI15" s="7">
        <f>VLOOKUP($A$3&amp;$B$4&amp;$B15,'[15]Paga all'!$F:$G,2,FALSE)</f>
        <v>10142288.77</v>
      </c>
      <c r="AJ15" s="7">
        <f>VLOOKUP($A$3&amp;$B$4&amp;$B15,'[16]Paga all'!$F$2:$G$1470,2,FALSE)</f>
        <v>8333970.2000000002</v>
      </c>
      <c r="AK15" s="9">
        <f t="shared" ref="AK15:BO15" si="15">AK14*$AD16</f>
        <v>3819186.0620224718</v>
      </c>
      <c r="AL15" s="9">
        <f t="shared" si="15"/>
        <v>4071146.2536142324</v>
      </c>
      <c r="AM15" s="9">
        <f t="shared" si="15"/>
        <v>4376150.6960674161</v>
      </c>
      <c r="AN15" s="9">
        <f t="shared" si="15"/>
        <v>4694416.2012359546</v>
      </c>
      <c r="AO15" s="9">
        <f t="shared" si="15"/>
        <v>5065725.9572659172</v>
      </c>
      <c r="AP15" s="9">
        <f t="shared" si="15"/>
        <v>5437035.7132958798</v>
      </c>
      <c r="AQ15" s="9">
        <f t="shared" si="15"/>
        <v>5874650.7829026217</v>
      </c>
      <c r="AR15" s="9">
        <f t="shared" si="15"/>
        <v>6325526.9152247189</v>
      </c>
      <c r="AS15" s="9">
        <f t="shared" si="15"/>
        <v>6763141.9848314608</v>
      </c>
      <c r="AT15" s="9">
        <f t="shared" si="15"/>
        <v>7253801.3052996257</v>
      </c>
      <c r="AU15" s="9">
        <f t="shared" si="15"/>
        <v>7824027.0020599253</v>
      </c>
      <c r="AV15" s="9">
        <f t="shared" si="15"/>
        <v>8380991.6361048687</v>
      </c>
      <c r="AW15" s="9">
        <f t="shared" si="15"/>
        <v>9004261.5837265924</v>
      </c>
      <c r="AX15" s="9">
        <f t="shared" si="15"/>
        <v>9693836.8449250944</v>
      </c>
      <c r="AY15" s="9">
        <f t="shared" si="15"/>
        <v>10449717.419700375</v>
      </c>
      <c r="AZ15" s="9">
        <f t="shared" si="15"/>
        <v>11192336.9317603</v>
      </c>
      <c r="BA15" s="9">
        <f t="shared" si="15"/>
        <v>12080828.133689139</v>
      </c>
      <c r="BB15" s="9">
        <f t="shared" si="15"/>
        <v>12956058.272902621</v>
      </c>
      <c r="BC15" s="9">
        <f t="shared" si="15"/>
        <v>13884332.662977528</v>
      </c>
      <c r="BD15" s="9">
        <f t="shared" si="15"/>
        <v>14958478.742921349</v>
      </c>
      <c r="BE15" s="9">
        <f t="shared" si="15"/>
        <v>16072408.011011235</v>
      </c>
      <c r="BF15" s="9">
        <f t="shared" si="15"/>
        <v>17332208.968970038</v>
      </c>
      <c r="BG15" s="9">
        <f t="shared" si="15"/>
        <v>18645054.177790262</v>
      </c>
      <c r="BH15" s="9">
        <f t="shared" si="15"/>
        <v>20024204.700187266</v>
      </c>
      <c r="BI15" s="9">
        <f t="shared" si="15"/>
        <v>21522704.787022471</v>
      </c>
      <c r="BJ15" s="9">
        <f t="shared" si="15"/>
        <v>23206859.751872659</v>
      </c>
      <c r="BK15" s="9">
        <f t="shared" si="15"/>
        <v>24904275.779438201</v>
      </c>
      <c r="BL15" s="9">
        <f t="shared" si="15"/>
        <v>26774085.62230337</v>
      </c>
      <c r="BM15" s="9">
        <f t="shared" si="15"/>
        <v>28776506.092322096</v>
      </c>
      <c r="BN15" s="9">
        <f t="shared" si="15"/>
        <v>30964581.440355804</v>
      </c>
      <c r="BO15" s="9">
        <f t="shared" si="15"/>
        <v>33218962.101966292</v>
      </c>
    </row>
    <row r="16" spans="1:67" x14ac:dyDescent="0.25">
      <c r="B16" t="s">
        <v>145</v>
      </c>
      <c r="D16" s="7">
        <f>IF(VLOOKUP($B$4&amp;$B16,[20]Ilorin!$E:$AE,COLUMN(D$1)-2,FALSE)=" ",0,VLOOKUP($B$4&amp;$B16,[20]Ilorin!$E:$AE,COLUMN(D$1)-2,FALSE))</f>
        <v>5006.76</v>
      </c>
      <c r="E16" s="7">
        <f>IF(VLOOKUP($B$4&amp;$B16,[20]Ilorin!$E:$AE,COLUMN(E$1)-2,FALSE)=" ",0,VLOOKUP($B$4&amp;$B16,[20]Ilorin!$E:$AE,COLUMN(E$1)-2,FALSE))</f>
        <v>4844.58</v>
      </c>
      <c r="F16" s="7">
        <f>IF(VLOOKUP($B$4&amp;$B16,[20]Ilorin!$E:$AE,COLUMN(F$1)-2,FALSE)=" ",0,VLOOKUP($B$4&amp;$B16,[20]Ilorin!$E:$AE,COLUMN(F$1)-2,FALSE))</f>
        <v>4416.67</v>
      </c>
      <c r="G16" s="7">
        <f>IF(VLOOKUP($B$4&amp;$B16,[20]Ilorin!$E:$AE,COLUMN(G$1)-2,FALSE)=" ",0,VLOOKUP($B$4&amp;$B16,[20]Ilorin!$E:$AE,COLUMN(G$1)-2,FALSE))</f>
        <v>2908.13</v>
      </c>
      <c r="H16" s="7">
        <f>IF(VLOOKUP($B$4&amp;$B16,[20]Ilorin!$E:$AE,COLUMN(H$1)-2,FALSE)=" ",0,VLOOKUP($B$4&amp;$B16,[20]Ilorin!$E:$AE,COLUMN(H$1)-2,FALSE))</f>
        <v>4537.58</v>
      </c>
      <c r="I16" s="7">
        <f>IF(VLOOKUP($B$4&amp;$B16,[20]Ilorin!$E:$AE,COLUMN(I$1)-2,FALSE)=" ",0,VLOOKUP($B$4&amp;$B16,[20]Ilorin!$E:$AE,COLUMN(I$1)-2,FALSE))</f>
        <v>4025.39</v>
      </c>
      <c r="J16" s="7">
        <f>IF(VLOOKUP($B$4&amp;$B16,[20]Ilorin!$E:$AE,COLUMN(J$1)-2,FALSE)=" ",0,VLOOKUP($B$4&amp;$B16,[20]Ilorin!$E:$AE,COLUMN(J$1)-2,FALSE))</f>
        <v>5164.1400000000003</v>
      </c>
      <c r="K16" s="7">
        <f>IF(VLOOKUP($B$4&amp;$B16,[20]Ilorin!$E:$AE,COLUMN(K$1)-2,FALSE)=" ",0,VLOOKUP($B$4&amp;$B16,[20]Ilorin!$E:$AE,COLUMN(K$1)-2,FALSE))</f>
        <v>5436.53</v>
      </c>
      <c r="L16" s="7">
        <f>IF(VLOOKUP($B$4&amp;$B16,[20]Ilorin!$E:$AE,COLUMN(L$1)-2,FALSE)=" ",0,VLOOKUP($B$4&amp;$B16,[20]Ilorin!$E:$AE,COLUMN(L$1)-2,FALSE))</f>
        <v>5490.73</v>
      </c>
      <c r="M16" s="7">
        <f>IF(VLOOKUP($B$4&amp;$B16,[20]Ilorin!$E:$AE,COLUMN(M$1)-2,FALSE)=" ",0,VLOOKUP($B$4&amp;$B16,[20]Ilorin!$E:$AE,COLUMN(M$1)-2,FALSE))</f>
        <v>6015.07</v>
      </c>
      <c r="N16" s="7">
        <f>IF(VLOOKUP($B$4&amp;$B16,[20]Ilorin!$E:$AE,COLUMN(N$1)-2,FALSE)=" ",0,VLOOKUP($B$4&amp;$B16,[20]Ilorin!$E:$AE,COLUMN(N$1)-2,FALSE))</f>
        <v>4810.6899999999996</v>
      </c>
      <c r="O16" s="7">
        <f>IF(VLOOKUP($B$4&amp;$B16,[20]Ilorin!$E:$AE,COLUMN(O$1)-2,FALSE)=" ",0,VLOOKUP($B$4&amp;$B16,[20]Ilorin!$E:$AE,COLUMN(O$1)-2,FALSE))</f>
        <v>4772.32</v>
      </c>
      <c r="P16" s="7">
        <f>IF(VLOOKUP($B$4&amp;$B16,[20]Ilorin!$E:$AE,COLUMN(P$1)-2,FALSE)=" ",0,VLOOKUP($B$4&amp;$B16,[20]Ilorin!$E:$AE,COLUMN(P$1)-2,FALSE))</f>
        <v>6963.82</v>
      </c>
      <c r="Q16" s="7">
        <f>IF(VLOOKUP($B$4&amp;$B16,[20]Ilorin!$E:$AE,COLUMN(Q$1)-2,FALSE)=" ",0,VLOOKUP($B$4&amp;$B16,[20]Ilorin!$E:$AE,COLUMN(Q$1)-2,FALSE))</f>
        <v>9196.7900000000009</v>
      </c>
      <c r="R16" s="7">
        <f>IF(VLOOKUP($B$4&amp;$B16,[20]Ilorin!$E:$AE,COLUMN(R$1)-2,FALSE)=" ",0,VLOOKUP($B$4&amp;$B16,[20]Ilorin!$E:$AE,COLUMN(R$1)-2,FALSE))</f>
        <v>7857.48</v>
      </c>
      <c r="S16" s="7">
        <f>IF(VLOOKUP($B$4&amp;$B16,[20]Ilorin!$E:$AE,COLUMN(S$1)-2,FALSE)=" ",0,VLOOKUP($B$4&amp;$B16,[20]Ilorin!$E:$AE,COLUMN(S$1)-2,FALSE))</f>
        <v>10204.49</v>
      </c>
      <c r="T16" s="7">
        <f>IF(VLOOKUP($B$4&amp;$B16,[20]Ilorin!$E:$AE,COLUMN(T$1)-2,FALSE)=" ",0,VLOOKUP($B$4&amp;$B16,[20]Ilorin!$E:$AE,COLUMN(T$1)-2,FALSE))</f>
        <v>11769.51</v>
      </c>
      <c r="U16" s="7">
        <f>IF(VLOOKUP($B$4&amp;$B16,[20]Ilorin!$E:$AE,COLUMN(U$1)-2,FALSE)=" ",0,VLOOKUP($B$4&amp;$B16,[20]Ilorin!$E:$AE,COLUMN(U$1)-2,FALSE))</f>
        <v>6076.39</v>
      </c>
      <c r="V16" s="7">
        <f>IF(VLOOKUP($B$4&amp;$B16,[20]Ilorin!$E:$AE,COLUMN(V$1)-2,FALSE)=" ",0,VLOOKUP($B$4&amp;$B16,[20]Ilorin!$E:$AE,COLUMN(V$1)-2,FALSE))</f>
        <v>19353.490000000002</v>
      </c>
      <c r="W16" s="7">
        <f>IF(VLOOKUP($B$4&amp;$B16,[20]Ilorin!$E:$AE,COLUMN(W$1)-2,FALSE)=" ",0,VLOOKUP($B$4&amp;$B16,[20]Ilorin!$E:$AE,COLUMN(W$1)-2,FALSE))</f>
        <v>20499.689999999999</v>
      </c>
      <c r="X16" s="7">
        <f>IF(VLOOKUP($B$4&amp;$B16,[20]Ilorin!$E:$AE,COLUMN(X$1)-2,FALSE)=" ",0,VLOOKUP($B$4&amp;$B16,[20]Ilorin!$E:$AE,COLUMN(X$1)-2,FALSE))</f>
        <v>10600.73</v>
      </c>
      <c r="Y16" s="7">
        <f>IF(VLOOKUP($B$4&amp;$B16,[20]Ilorin!$E:$AE,COLUMN(Y$1)-2,FALSE)=" ",0,VLOOKUP($B$4&amp;$B16,[20]Ilorin!$E:$AE,COLUMN(Y$1)-2,FALSE))</f>
        <v>12098.92</v>
      </c>
      <c r="Z16" s="7">
        <f>IF(VLOOKUP($B$4&amp;$B16,[20]Ilorin!$E:$AE,COLUMN(Z$1)-2,FALSE)=" ",0,VLOOKUP($B$4&amp;$B16,[20]Ilorin!$E:$AE,COLUMN(Z$1)-2,FALSE))</f>
        <v>10979.25</v>
      </c>
      <c r="AA16" s="7">
        <f>IF(VLOOKUP($B$4&amp;$B16,[20]Ilorin!$E:$AE,COLUMN(AA$1)-2,FALSE)=" ",0,VLOOKUP($B$4&amp;$B16,[20]Ilorin!$E:$AE,COLUMN(AA$1)-2,FALSE))</f>
        <v>13616.23</v>
      </c>
      <c r="AB16" s="7">
        <f>IF(VLOOKUP($B$4&amp;$B16,[20]Ilorin!$E:$AE,COLUMN(AB$1)-2,FALSE)=" ",0,VLOOKUP($B$4&amp;$B16,[20]Ilorin!$E:$AE,COLUMN(AB$1)-2,FALSE))</f>
        <v>12108.8</v>
      </c>
      <c r="AC16" s="7">
        <f>IF(VLOOKUP($B$4&amp;$B16,[20]Ilorin!$E:$AE,COLUMN(AC$1)-2,FALSE)=" ",0,VLOOKUP($B$4&amp;$B16,[20]Ilorin!$E:$AE,COLUMN(AC$1)-2,FALSE))</f>
        <v>13498.54</v>
      </c>
      <c r="AD16" s="264">
        <f>SUM(V15:AC15)/SUM(V14:AC14)</f>
        <v>13261.062715355805</v>
      </c>
      <c r="AF16" s="7">
        <f>AF15/AF14</f>
        <v>12108.797044025157</v>
      </c>
      <c r="AG16" s="7">
        <f>AG15/AG14</f>
        <v>13498.544474393531</v>
      </c>
      <c r="AH16" s="7">
        <f>VLOOKUP($A$3&amp;$B$4&amp;$B16,'[14]Paga All'!$G$1:$J$3000,4,FALSE)</f>
        <v>12646.53</v>
      </c>
      <c r="AI16" s="7">
        <f>VLOOKUP($A$3&amp;$B$4&amp;$B16,'[15]Paga all'!$F:$G,2,FALSE)</f>
        <v>20911.939999999999</v>
      </c>
      <c r="AJ16" s="7">
        <f>VLOOKUP($A$3&amp;$B$4&amp;$B16,'[16]Paga all'!$F$2:$G$1470,2,FALSE)</f>
        <v>17254.599999999999</v>
      </c>
      <c r="AK16" s="9">
        <f t="shared" ref="AK16:BO16" si="16">AK15/AK14</f>
        <v>13261.062715355805</v>
      </c>
      <c r="AL16" s="9">
        <f t="shared" si="16"/>
        <v>13261.062715355805</v>
      </c>
      <c r="AM16" s="9">
        <f t="shared" si="16"/>
        <v>13261.062715355807</v>
      </c>
      <c r="AN16" s="9">
        <f t="shared" si="16"/>
        <v>13261.062715355803</v>
      </c>
      <c r="AO16" s="9">
        <f t="shared" si="16"/>
        <v>13261.062715355803</v>
      </c>
      <c r="AP16" s="9">
        <f t="shared" si="16"/>
        <v>13261.062715355803</v>
      </c>
      <c r="AQ16" s="9">
        <f t="shared" si="16"/>
        <v>13261.062715355805</v>
      </c>
      <c r="AR16" s="9">
        <f t="shared" si="16"/>
        <v>13261.062715355805</v>
      </c>
      <c r="AS16" s="9">
        <f t="shared" si="16"/>
        <v>13261.062715355805</v>
      </c>
      <c r="AT16" s="9">
        <f t="shared" si="16"/>
        <v>13261.062715355805</v>
      </c>
      <c r="AU16" s="9">
        <f t="shared" si="16"/>
        <v>13261.062715355805</v>
      </c>
      <c r="AV16" s="9">
        <f t="shared" si="16"/>
        <v>13261.062715355805</v>
      </c>
      <c r="AW16" s="9">
        <f t="shared" si="16"/>
        <v>13261.062715355805</v>
      </c>
      <c r="AX16" s="9">
        <f t="shared" si="16"/>
        <v>13261.062715355807</v>
      </c>
      <c r="AY16" s="9">
        <f t="shared" si="16"/>
        <v>13261.062715355805</v>
      </c>
      <c r="AZ16" s="9">
        <f t="shared" si="16"/>
        <v>13261.062715355805</v>
      </c>
      <c r="BA16" s="9">
        <f t="shared" si="16"/>
        <v>13261.062715355805</v>
      </c>
      <c r="BB16" s="9">
        <f t="shared" si="16"/>
        <v>13261.062715355805</v>
      </c>
      <c r="BC16" s="9">
        <f t="shared" si="16"/>
        <v>13261.062715355805</v>
      </c>
      <c r="BD16" s="9">
        <f t="shared" si="16"/>
        <v>13261.062715355805</v>
      </c>
      <c r="BE16" s="9">
        <f t="shared" si="16"/>
        <v>13261.062715355805</v>
      </c>
      <c r="BF16" s="9">
        <f t="shared" si="16"/>
        <v>13261.062715355805</v>
      </c>
      <c r="BG16" s="9">
        <f t="shared" si="16"/>
        <v>13261.062715355805</v>
      </c>
      <c r="BH16" s="9">
        <f t="shared" si="16"/>
        <v>13261.062715355805</v>
      </c>
      <c r="BI16" s="9">
        <f t="shared" si="16"/>
        <v>13261.062715355805</v>
      </c>
      <c r="BJ16" s="9">
        <f t="shared" si="16"/>
        <v>13261.062715355805</v>
      </c>
      <c r="BK16" s="9">
        <f t="shared" si="16"/>
        <v>13261.062715355805</v>
      </c>
      <c r="BL16" s="9">
        <f t="shared" si="16"/>
        <v>13261.062715355805</v>
      </c>
      <c r="BM16" s="9">
        <f t="shared" si="16"/>
        <v>13261.062715355805</v>
      </c>
      <c r="BN16" s="9">
        <f t="shared" si="16"/>
        <v>13261.062715355805</v>
      </c>
      <c r="BO16" s="9">
        <f t="shared" si="16"/>
        <v>13261.062715355805</v>
      </c>
    </row>
    <row r="17" spans="2:67" x14ac:dyDescent="0.25">
      <c r="B17" t="s">
        <v>271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F17" s="7">
        <f>AB17</f>
        <v>0</v>
      </c>
      <c r="AG17" s="7">
        <f>AC17</f>
        <v>0</v>
      </c>
      <c r="AH17" s="7">
        <f t="shared" ref="AH17:BO17" si="17">AH14*AH9</f>
        <v>0</v>
      </c>
      <c r="AI17" s="7">
        <f t="shared" si="17"/>
        <v>0</v>
      </c>
      <c r="AJ17" s="9">
        <f t="shared" si="17"/>
        <v>0</v>
      </c>
      <c r="AK17" s="9">
        <f t="shared" si="17"/>
        <v>0</v>
      </c>
      <c r="AL17" s="9">
        <f t="shared" si="17"/>
        <v>0</v>
      </c>
      <c r="AM17" s="9">
        <f t="shared" si="17"/>
        <v>0</v>
      </c>
      <c r="AN17" s="9">
        <f t="shared" si="17"/>
        <v>0</v>
      </c>
      <c r="AO17" s="9">
        <f t="shared" si="17"/>
        <v>0</v>
      </c>
      <c r="AP17" s="9">
        <f t="shared" si="17"/>
        <v>0</v>
      </c>
      <c r="AQ17" s="9">
        <f t="shared" si="17"/>
        <v>0</v>
      </c>
      <c r="AR17" s="9">
        <f t="shared" si="17"/>
        <v>0</v>
      </c>
      <c r="AS17" s="9">
        <f t="shared" si="17"/>
        <v>0</v>
      </c>
      <c r="AT17" s="9">
        <f t="shared" si="17"/>
        <v>0</v>
      </c>
      <c r="AU17" s="9">
        <f t="shared" si="17"/>
        <v>0</v>
      </c>
      <c r="AV17" s="9">
        <f t="shared" si="17"/>
        <v>0</v>
      </c>
      <c r="AW17" s="9">
        <f t="shared" si="17"/>
        <v>0</v>
      </c>
      <c r="AX17" s="9">
        <f t="shared" si="17"/>
        <v>0</v>
      </c>
      <c r="AY17" s="9">
        <f t="shared" si="17"/>
        <v>0</v>
      </c>
      <c r="AZ17" s="9">
        <f t="shared" si="17"/>
        <v>0</v>
      </c>
      <c r="BA17" s="9">
        <f t="shared" si="17"/>
        <v>0</v>
      </c>
      <c r="BB17" s="9">
        <f t="shared" si="17"/>
        <v>0</v>
      </c>
      <c r="BC17" s="9">
        <f t="shared" si="17"/>
        <v>0</v>
      </c>
      <c r="BD17" s="9">
        <f t="shared" si="17"/>
        <v>0</v>
      </c>
      <c r="BE17" s="9">
        <f t="shared" si="17"/>
        <v>0</v>
      </c>
      <c r="BF17" s="9">
        <f t="shared" si="17"/>
        <v>0</v>
      </c>
      <c r="BG17" s="9">
        <f t="shared" si="17"/>
        <v>0</v>
      </c>
      <c r="BH17" s="9">
        <f t="shared" si="17"/>
        <v>0</v>
      </c>
      <c r="BI17" s="9">
        <f t="shared" si="17"/>
        <v>0</v>
      </c>
      <c r="BJ17" s="9">
        <f t="shared" si="17"/>
        <v>0</v>
      </c>
      <c r="BK17" s="9">
        <f t="shared" si="17"/>
        <v>0</v>
      </c>
      <c r="BL17" s="9">
        <f t="shared" si="17"/>
        <v>0</v>
      </c>
      <c r="BM17" s="9">
        <f t="shared" si="17"/>
        <v>0</v>
      </c>
      <c r="BN17" s="9">
        <f t="shared" si="17"/>
        <v>0</v>
      </c>
      <c r="BO17" s="9">
        <f t="shared" si="17"/>
        <v>0</v>
      </c>
    </row>
    <row r="18" spans="2:67" x14ac:dyDescent="0.25">
      <c r="B18" t="s">
        <v>272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F18" s="7">
        <f>AB18</f>
        <v>0</v>
      </c>
      <c r="AG18" s="7">
        <f>AC18</f>
        <v>0</v>
      </c>
      <c r="AH18" s="7">
        <f t="shared" ref="AH18:BO18" si="18">AH10*AH17</f>
        <v>0</v>
      </c>
      <c r="AI18" s="7">
        <f t="shared" si="18"/>
        <v>0</v>
      </c>
      <c r="AJ18" s="9">
        <f t="shared" si="18"/>
        <v>0</v>
      </c>
      <c r="AK18" s="9">
        <f t="shared" si="18"/>
        <v>0</v>
      </c>
      <c r="AL18" s="9">
        <f t="shared" si="18"/>
        <v>0</v>
      </c>
      <c r="AM18" s="9">
        <f t="shared" si="18"/>
        <v>0</v>
      </c>
      <c r="AN18" s="9">
        <f t="shared" si="18"/>
        <v>0</v>
      </c>
      <c r="AO18" s="9">
        <f t="shared" si="18"/>
        <v>0</v>
      </c>
      <c r="AP18" s="9">
        <f t="shared" si="18"/>
        <v>0</v>
      </c>
      <c r="AQ18" s="9">
        <f t="shared" si="18"/>
        <v>0</v>
      </c>
      <c r="AR18" s="9">
        <f t="shared" si="18"/>
        <v>0</v>
      </c>
      <c r="AS18" s="9">
        <f t="shared" si="18"/>
        <v>0</v>
      </c>
      <c r="AT18" s="9">
        <f t="shared" si="18"/>
        <v>0</v>
      </c>
      <c r="AU18" s="9">
        <f t="shared" si="18"/>
        <v>0</v>
      </c>
      <c r="AV18" s="9">
        <f t="shared" si="18"/>
        <v>0</v>
      </c>
      <c r="AW18" s="9">
        <f t="shared" si="18"/>
        <v>0</v>
      </c>
      <c r="AX18" s="9">
        <f t="shared" si="18"/>
        <v>0</v>
      </c>
      <c r="AY18" s="9">
        <f t="shared" si="18"/>
        <v>0</v>
      </c>
      <c r="AZ18" s="9">
        <f t="shared" si="18"/>
        <v>0</v>
      </c>
      <c r="BA18" s="9">
        <f t="shared" si="18"/>
        <v>0</v>
      </c>
      <c r="BB18" s="9">
        <f t="shared" si="18"/>
        <v>0</v>
      </c>
      <c r="BC18" s="9">
        <f t="shared" si="18"/>
        <v>0</v>
      </c>
      <c r="BD18" s="9">
        <f t="shared" si="18"/>
        <v>0</v>
      </c>
      <c r="BE18" s="9">
        <f t="shared" si="18"/>
        <v>0</v>
      </c>
      <c r="BF18" s="9">
        <f t="shared" si="18"/>
        <v>0</v>
      </c>
      <c r="BG18" s="9">
        <f t="shared" si="18"/>
        <v>0</v>
      </c>
      <c r="BH18" s="9">
        <f t="shared" si="18"/>
        <v>0</v>
      </c>
      <c r="BI18" s="9">
        <f t="shared" si="18"/>
        <v>0</v>
      </c>
      <c r="BJ18" s="9">
        <f t="shared" si="18"/>
        <v>0</v>
      </c>
      <c r="BK18" s="9">
        <f t="shared" si="18"/>
        <v>0</v>
      </c>
      <c r="BL18" s="9">
        <f t="shared" si="18"/>
        <v>0</v>
      </c>
      <c r="BM18" s="9">
        <f t="shared" si="18"/>
        <v>0</v>
      </c>
      <c r="BN18" s="9">
        <f t="shared" si="18"/>
        <v>0</v>
      </c>
      <c r="BO18" s="9">
        <f t="shared" si="18"/>
        <v>0</v>
      </c>
    </row>
    <row r="20" spans="2:67" x14ac:dyDescent="0.25">
      <c r="B20" s="1" t="s">
        <v>107</v>
      </c>
      <c r="D20" s="240"/>
      <c r="E20" s="240"/>
      <c r="F20" s="240"/>
      <c r="G20" s="240"/>
      <c r="H20" s="240"/>
      <c r="I20" s="240"/>
      <c r="J20" s="240"/>
      <c r="K20" s="240"/>
      <c r="L20" s="240"/>
      <c r="M20" s="240"/>
      <c r="N20" s="240"/>
      <c r="O20" s="240"/>
      <c r="P20" s="240"/>
      <c r="Q20" s="240"/>
      <c r="R20" s="240"/>
      <c r="S20" s="240"/>
      <c r="T20" s="240"/>
      <c r="U20" s="240"/>
      <c r="V20" s="240"/>
      <c r="W20" s="240"/>
      <c r="X20" s="240"/>
      <c r="Y20" s="240"/>
      <c r="Z20" s="240"/>
      <c r="AA20" s="234">
        <f>RATE((COUNT($E$1:$O$1)),,-$D21,$O21)</f>
        <v>3.7548235794115009E-2</v>
      </c>
      <c r="AB20" s="234">
        <f>RATE((COUNT($E$1:$O$1)),,-$D21,$O21)</f>
        <v>3.7548235794115009E-2</v>
      </c>
      <c r="AC20" s="234">
        <f>RATE((COUNT($Q$1:$AC$1)),,-$P21,$AC21)</f>
        <v>0.14777771543441912</v>
      </c>
      <c r="AF20" s="234"/>
      <c r="AG20" s="234"/>
      <c r="AH20" s="234"/>
      <c r="AI20" s="234"/>
    </row>
    <row r="21" spans="2:67" x14ac:dyDescent="0.25">
      <c r="B21" s="242" t="s">
        <v>137</v>
      </c>
      <c r="D21" s="243">
        <f>D28+D29</f>
        <v>2</v>
      </c>
      <c r="E21" s="243">
        <f>E28+E29</f>
        <v>2</v>
      </c>
      <c r="F21" s="243">
        <f>F28+F29</f>
        <v>6</v>
      </c>
      <c r="G21" s="243">
        <f>G28+G29</f>
        <v>6</v>
      </c>
      <c r="H21" s="243">
        <f t="shared" ref="H21:AC21" si="19">H28+H29</f>
        <v>3</v>
      </c>
      <c r="I21" s="243">
        <f t="shared" si="19"/>
        <v>4</v>
      </c>
      <c r="J21" s="243">
        <f t="shared" si="19"/>
        <v>7</v>
      </c>
      <c r="K21" s="243">
        <f t="shared" si="19"/>
        <v>8</v>
      </c>
      <c r="L21" s="243">
        <f t="shared" si="19"/>
        <v>4</v>
      </c>
      <c r="M21" s="243">
        <f t="shared" si="19"/>
        <v>5</v>
      </c>
      <c r="N21" s="243">
        <f t="shared" si="19"/>
        <v>5</v>
      </c>
      <c r="O21" s="243">
        <f t="shared" si="19"/>
        <v>3</v>
      </c>
      <c r="P21" s="243">
        <f t="shared" si="19"/>
        <v>1</v>
      </c>
      <c r="Q21" s="243">
        <f t="shared" si="19"/>
        <v>5</v>
      </c>
      <c r="R21" s="243">
        <f t="shared" si="19"/>
        <v>9</v>
      </c>
      <c r="S21" s="243">
        <f t="shared" si="19"/>
        <v>12</v>
      </c>
      <c r="T21" s="243">
        <f t="shared" si="19"/>
        <v>11</v>
      </c>
      <c r="U21" s="243">
        <f t="shared" si="19"/>
        <v>6</v>
      </c>
      <c r="V21" s="243">
        <f t="shared" si="19"/>
        <v>6</v>
      </c>
      <c r="W21" s="243">
        <f t="shared" si="19"/>
        <v>7</v>
      </c>
      <c r="X21" s="243">
        <f t="shared" si="19"/>
        <v>12</v>
      </c>
      <c r="Y21" s="243">
        <f t="shared" si="19"/>
        <v>13</v>
      </c>
      <c r="Z21" s="243">
        <f t="shared" si="19"/>
        <v>19</v>
      </c>
      <c r="AA21" s="243">
        <f t="shared" si="19"/>
        <v>23</v>
      </c>
      <c r="AB21" s="243">
        <f>AB28+AB29</f>
        <v>12</v>
      </c>
      <c r="AC21" s="243">
        <f t="shared" si="19"/>
        <v>6</v>
      </c>
      <c r="AF21" s="244">
        <f>SUM(AF28:AF29)</f>
        <v>12</v>
      </c>
      <c r="AG21" s="244">
        <f t="shared" ref="AG21:BO21" si="20">ROUND((AF28+AF29)*(1+AG22),)</f>
        <v>14</v>
      </c>
      <c r="AH21" s="244">
        <f t="shared" si="20"/>
        <v>7</v>
      </c>
      <c r="AI21" s="244">
        <f t="shared" si="20"/>
        <v>5</v>
      </c>
      <c r="AJ21" s="245">
        <f t="shared" si="20"/>
        <v>2</v>
      </c>
      <c r="AK21" s="245">
        <f t="shared" si="20"/>
        <v>2</v>
      </c>
      <c r="AL21" s="245">
        <f t="shared" si="20"/>
        <v>2</v>
      </c>
      <c r="AM21" s="245">
        <f t="shared" si="20"/>
        <v>2</v>
      </c>
      <c r="AN21" s="245">
        <f t="shared" si="20"/>
        <v>2</v>
      </c>
      <c r="AO21" s="245">
        <f t="shared" si="20"/>
        <v>2</v>
      </c>
      <c r="AP21" s="245">
        <f t="shared" si="20"/>
        <v>2</v>
      </c>
      <c r="AQ21" s="245">
        <f t="shared" si="20"/>
        <v>2</v>
      </c>
      <c r="AR21" s="245">
        <f t="shared" si="20"/>
        <v>2</v>
      </c>
      <c r="AS21" s="245">
        <f t="shared" si="20"/>
        <v>2</v>
      </c>
      <c r="AT21" s="245">
        <f t="shared" si="20"/>
        <v>2</v>
      </c>
      <c r="AU21" s="245">
        <f t="shared" si="20"/>
        <v>2</v>
      </c>
      <c r="AV21" s="245">
        <f t="shared" si="20"/>
        <v>2</v>
      </c>
      <c r="AW21" s="245">
        <f t="shared" si="20"/>
        <v>2</v>
      </c>
      <c r="AX21" s="245">
        <f t="shared" si="20"/>
        <v>2</v>
      </c>
      <c r="AY21" s="245">
        <f t="shared" si="20"/>
        <v>2</v>
      </c>
      <c r="AZ21" s="245">
        <f t="shared" si="20"/>
        <v>2</v>
      </c>
      <c r="BA21" s="245">
        <f t="shared" si="20"/>
        <v>2</v>
      </c>
      <c r="BB21" s="245">
        <f t="shared" si="20"/>
        <v>2</v>
      </c>
      <c r="BC21" s="245">
        <f t="shared" si="20"/>
        <v>2</v>
      </c>
      <c r="BD21" s="245">
        <f t="shared" si="20"/>
        <v>2</v>
      </c>
      <c r="BE21" s="245">
        <f t="shared" si="20"/>
        <v>2</v>
      </c>
      <c r="BF21" s="245">
        <f t="shared" si="20"/>
        <v>2</v>
      </c>
      <c r="BG21" s="245">
        <f t="shared" si="20"/>
        <v>2</v>
      </c>
      <c r="BH21" s="245">
        <f t="shared" si="20"/>
        <v>2</v>
      </c>
      <c r="BI21" s="245">
        <f t="shared" si="20"/>
        <v>2</v>
      </c>
      <c r="BJ21" s="245">
        <f t="shared" si="20"/>
        <v>2</v>
      </c>
      <c r="BK21" s="245">
        <f t="shared" si="20"/>
        <v>2</v>
      </c>
      <c r="BL21" s="245">
        <f t="shared" si="20"/>
        <v>2</v>
      </c>
      <c r="BM21" s="245">
        <f t="shared" si="20"/>
        <v>2</v>
      </c>
      <c r="BN21" s="245">
        <f t="shared" si="20"/>
        <v>2</v>
      </c>
      <c r="BO21" s="245">
        <f t="shared" si="20"/>
        <v>2</v>
      </c>
    </row>
    <row r="22" spans="2:67" x14ac:dyDescent="0.25">
      <c r="B22" s="246" t="s">
        <v>99</v>
      </c>
      <c r="C22" s="247"/>
      <c r="D22" s="248"/>
      <c r="E22" s="249">
        <f>RATE(1,,-D21,E21)</f>
        <v>2.7755575615628914E-17</v>
      </c>
      <c r="F22" s="249">
        <f t="shared" ref="F22:AB22" si="21">RATE(1,,-E21,F21)</f>
        <v>2</v>
      </c>
      <c r="G22" s="249">
        <f t="shared" si="21"/>
        <v>6.4763009769797117E-17</v>
      </c>
      <c r="H22" s="249">
        <f t="shared" si="21"/>
        <v>-0.49999999999999994</v>
      </c>
      <c r="I22" s="249">
        <f t="shared" si="21"/>
        <v>0.33333333333333343</v>
      </c>
      <c r="J22" s="249">
        <f t="shared" si="21"/>
        <v>0.75000000000000011</v>
      </c>
      <c r="K22" s="249">
        <f t="shared" si="21"/>
        <v>0.14285714285714274</v>
      </c>
      <c r="L22" s="249">
        <f t="shared" si="21"/>
        <v>-0.5</v>
      </c>
      <c r="M22" s="249">
        <f t="shared" si="21"/>
        <v>0.24999999999999992</v>
      </c>
      <c r="N22" s="249">
        <f t="shared" si="21"/>
        <v>-8.8817841970009841E-17</v>
      </c>
      <c r="O22" s="249">
        <f t="shared" si="21"/>
        <v>-0.4</v>
      </c>
      <c r="P22" s="249">
        <f t="shared" si="21"/>
        <v>-0.66666666666666663</v>
      </c>
      <c r="Q22" s="249">
        <f t="shared" si="21"/>
        <v>4</v>
      </c>
      <c r="R22" s="249">
        <f t="shared" si="21"/>
        <v>0.80000000000000016</v>
      </c>
      <c r="S22" s="249">
        <f t="shared" si="21"/>
        <v>0.33333333333333337</v>
      </c>
      <c r="T22" s="249">
        <f t="shared" si="21"/>
        <v>-8.3333333333333343E-2</v>
      </c>
      <c r="U22" s="249">
        <f t="shared" si="21"/>
        <v>-0.45454545454545459</v>
      </c>
      <c r="V22" s="249">
        <f t="shared" si="21"/>
        <v>6.4763009769797117E-17</v>
      </c>
      <c r="W22" s="249">
        <f t="shared" si="21"/>
        <v>0.16666666666666669</v>
      </c>
      <c r="X22" s="249">
        <f t="shared" si="21"/>
        <v>0.71428571428571441</v>
      </c>
      <c r="Y22" s="249">
        <f t="shared" si="21"/>
        <v>8.3333333333333176E-2</v>
      </c>
      <c r="Z22" s="249">
        <f t="shared" si="21"/>
        <v>0.46153846153846162</v>
      </c>
      <c r="AA22" s="249">
        <f t="shared" si="21"/>
        <v>0.21052631578947362</v>
      </c>
      <c r="AB22" s="249">
        <f t="shared" si="21"/>
        <v>-0.47826086956521741</v>
      </c>
      <c r="AC22" s="249">
        <f>RATE(1,,-AA21,AC21)</f>
        <v>-0.73913043478260865</v>
      </c>
      <c r="AD22" s="250">
        <f>ANS_Metrics_Assumptions!E100</f>
        <v>0.13</v>
      </c>
      <c r="AF22" s="251">
        <f>AD22</f>
        <v>0.13</v>
      </c>
      <c r="AG22" s="251">
        <f>AF22</f>
        <v>0.13</v>
      </c>
      <c r="AH22" s="251">
        <f t="shared" ref="AH22:AW26" si="22">AG22</f>
        <v>0.13</v>
      </c>
      <c r="AI22" s="251">
        <f t="shared" si="22"/>
        <v>0.13</v>
      </c>
      <c r="AJ22" s="252">
        <f t="shared" si="22"/>
        <v>0.13</v>
      </c>
      <c r="AK22" s="252">
        <f t="shared" si="22"/>
        <v>0.13</v>
      </c>
      <c r="AL22" s="252">
        <f>AD22</f>
        <v>0.13</v>
      </c>
      <c r="AM22" s="252">
        <f t="shared" si="22"/>
        <v>0.13</v>
      </c>
      <c r="AN22" s="252">
        <f t="shared" si="22"/>
        <v>0.13</v>
      </c>
      <c r="AO22" s="252">
        <f t="shared" si="22"/>
        <v>0.13</v>
      </c>
      <c r="AP22" s="252">
        <f t="shared" si="22"/>
        <v>0.13</v>
      </c>
      <c r="AQ22" s="252">
        <f t="shared" si="22"/>
        <v>0.13</v>
      </c>
      <c r="AR22" s="252">
        <f t="shared" si="22"/>
        <v>0.13</v>
      </c>
      <c r="AS22" s="252">
        <f t="shared" si="22"/>
        <v>0.13</v>
      </c>
      <c r="AT22" s="252">
        <f t="shared" si="22"/>
        <v>0.13</v>
      </c>
      <c r="AU22" s="252">
        <f t="shared" si="22"/>
        <v>0.13</v>
      </c>
      <c r="AV22" s="252">
        <f t="shared" si="22"/>
        <v>0.13</v>
      </c>
      <c r="AW22" s="252">
        <f t="shared" si="22"/>
        <v>0.13</v>
      </c>
      <c r="AX22" s="252">
        <f t="shared" ref="AX22:BM26" si="23">AW22</f>
        <v>0.13</v>
      </c>
      <c r="AY22" s="252">
        <f t="shared" si="23"/>
        <v>0.13</v>
      </c>
      <c r="AZ22" s="252">
        <f t="shared" si="23"/>
        <v>0.13</v>
      </c>
      <c r="BA22" s="252">
        <f t="shared" si="23"/>
        <v>0.13</v>
      </c>
      <c r="BB22" s="252">
        <f t="shared" si="23"/>
        <v>0.13</v>
      </c>
      <c r="BC22" s="252">
        <f t="shared" si="23"/>
        <v>0.13</v>
      </c>
      <c r="BD22" s="252">
        <f t="shared" si="23"/>
        <v>0.13</v>
      </c>
      <c r="BE22" s="252">
        <f t="shared" si="23"/>
        <v>0.13</v>
      </c>
      <c r="BF22" s="252">
        <f t="shared" si="23"/>
        <v>0.13</v>
      </c>
      <c r="BG22" s="252">
        <f t="shared" si="23"/>
        <v>0.13</v>
      </c>
      <c r="BH22" s="252">
        <f t="shared" si="23"/>
        <v>0.13</v>
      </c>
      <c r="BI22" s="252">
        <f t="shared" si="23"/>
        <v>0.13</v>
      </c>
      <c r="BJ22" s="252">
        <f t="shared" si="23"/>
        <v>0.13</v>
      </c>
      <c r="BK22" s="252">
        <f t="shared" si="23"/>
        <v>0.13</v>
      </c>
      <c r="BL22" s="252">
        <f t="shared" si="23"/>
        <v>0.13</v>
      </c>
      <c r="BM22" s="252">
        <f t="shared" si="23"/>
        <v>0.13</v>
      </c>
      <c r="BN22" s="252">
        <f t="shared" ref="BN22:BO26" si="24">BM22</f>
        <v>0.13</v>
      </c>
      <c r="BO22" s="252">
        <f t="shared" si="24"/>
        <v>0.13</v>
      </c>
    </row>
    <row r="23" spans="2:67" x14ac:dyDescent="0.25">
      <c r="B23" s="246" t="s">
        <v>101</v>
      </c>
      <c r="C23" s="247"/>
      <c r="D23" s="253">
        <f>D29/D21</f>
        <v>0.5</v>
      </c>
      <c r="E23" s="253">
        <f t="shared" ref="E23:AC23" si="25">E29/E21</f>
        <v>0.5</v>
      </c>
      <c r="F23" s="253">
        <f t="shared" si="25"/>
        <v>0</v>
      </c>
      <c r="G23" s="253">
        <f t="shared" si="25"/>
        <v>0.66666666666666663</v>
      </c>
      <c r="H23" s="253">
        <f t="shared" si="25"/>
        <v>0</v>
      </c>
      <c r="I23" s="253">
        <f t="shared" si="25"/>
        <v>0.5</v>
      </c>
      <c r="J23" s="253">
        <f t="shared" si="25"/>
        <v>0</v>
      </c>
      <c r="K23" s="253">
        <f t="shared" si="25"/>
        <v>0.75</v>
      </c>
      <c r="L23" s="253">
        <f t="shared" si="25"/>
        <v>0.25</v>
      </c>
      <c r="M23" s="253">
        <f t="shared" si="25"/>
        <v>0.4</v>
      </c>
      <c r="N23" s="253">
        <f t="shared" si="25"/>
        <v>0.4</v>
      </c>
      <c r="O23" s="253">
        <f t="shared" si="25"/>
        <v>1</v>
      </c>
      <c r="P23" s="253">
        <f t="shared" si="25"/>
        <v>0</v>
      </c>
      <c r="Q23" s="253">
        <f t="shared" si="25"/>
        <v>0.2</v>
      </c>
      <c r="R23" s="253">
        <f t="shared" si="25"/>
        <v>0.33333333333333331</v>
      </c>
      <c r="S23" s="253">
        <f t="shared" si="25"/>
        <v>0.41666666666666669</v>
      </c>
      <c r="T23" s="253">
        <f t="shared" si="25"/>
        <v>0.63636363636363635</v>
      </c>
      <c r="U23" s="253">
        <f t="shared" si="25"/>
        <v>0.66666666666666663</v>
      </c>
      <c r="V23" s="253">
        <f t="shared" si="25"/>
        <v>0.16666666666666666</v>
      </c>
      <c r="W23" s="253">
        <f t="shared" si="25"/>
        <v>0.5714285714285714</v>
      </c>
      <c r="X23" s="253">
        <f t="shared" si="25"/>
        <v>8.3333333333333329E-2</v>
      </c>
      <c r="Y23" s="253">
        <f t="shared" si="25"/>
        <v>0.69230769230769229</v>
      </c>
      <c r="Z23" s="253">
        <f t="shared" si="25"/>
        <v>0.15789473684210525</v>
      </c>
      <c r="AA23" s="253">
        <f t="shared" si="25"/>
        <v>0.60869565217391308</v>
      </c>
      <c r="AB23" s="253">
        <f>AB29/AB21</f>
        <v>0.66666666666666663</v>
      </c>
      <c r="AC23" s="253">
        <f t="shared" si="25"/>
        <v>0.5</v>
      </c>
      <c r="AD23" s="250">
        <v>0.1</v>
      </c>
      <c r="AF23" s="289">
        <v>0.45</v>
      </c>
      <c r="AG23" s="289">
        <f>AF23</f>
        <v>0.45</v>
      </c>
      <c r="AH23" s="289">
        <f t="shared" si="22"/>
        <v>0.45</v>
      </c>
      <c r="AI23" s="289">
        <v>0.35</v>
      </c>
      <c r="AJ23" s="267">
        <v>0.25</v>
      </c>
      <c r="AK23" s="267">
        <v>0.15</v>
      </c>
      <c r="AL23" s="252">
        <f>AD23</f>
        <v>0.1</v>
      </c>
      <c r="AM23" s="252">
        <f t="shared" si="22"/>
        <v>0.1</v>
      </c>
      <c r="AN23" s="252">
        <f t="shared" si="22"/>
        <v>0.1</v>
      </c>
      <c r="AO23" s="252">
        <f t="shared" si="22"/>
        <v>0.1</v>
      </c>
      <c r="AP23" s="252">
        <f t="shared" si="22"/>
        <v>0.1</v>
      </c>
      <c r="AQ23" s="252">
        <f t="shared" si="22"/>
        <v>0.1</v>
      </c>
      <c r="AR23" s="252">
        <f t="shared" si="22"/>
        <v>0.1</v>
      </c>
      <c r="AS23" s="252">
        <f t="shared" si="22"/>
        <v>0.1</v>
      </c>
      <c r="AT23" s="252">
        <f t="shared" si="22"/>
        <v>0.1</v>
      </c>
      <c r="AU23" s="252">
        <f t="shared" si="22"/>
        <v>0.1</v>
      </c>
      <c r="AV23" s="252">
        <f t="shared" si="22"/>
        <v>0.1</v>
      </c>
      <c r="AW23" s="252">
        <f t="shared" si="22"/>
        <v>0.1</v>
      </c>
      <c r="AX23" s="252">
        <f t="shared" si="23"/>
        <v>0.1</v>
      </c>
      <c r="AY23" s="252">
        <f t="shared" si="23"/>
        <v>0.1</v>
      </c>
      <c r="AZ23" s="252">
        <f t="shared" si="23"/>
        <v>0.1</v>
      </c>
      <c r="BA23" s="252">
        <f t="shared" si="23"/>
        <v>0.1</v>
      </c>
      <c r="BB23" s="252">
        <f t="shared" si="23"/>
        <v>0.1</v>
      </c>
      <c r="BC23" s="252">
        <f t="shared" si="23"/>
        <v>0.1</v>
      </c>
      <c r="BD23" s="252">
        <f t="shared" si="23"/>
        <v>0.1</v>
      </c>
      <c r="BE23" s="252">
        <f t="shared" si="23"/>
        <v>0.1</v>
      </c>
      <c r="BF23" s="252">
        <f t="shared" si="23"/>
        <v>0.1</v>
      </c>
      <c r="BG23" s="252">
        <f t="shared" si="23"/>
        <v>0.1</v>
      </c>
      <c r="BH23" s="252">
        <f t="shared" si="23"/>
        <v>0.1</v>
      </c>
      <c r="BI23" s="252">
        <f t="shared" si="23"/>
        <v>0.1</v>
      </c>
      <c r="BJ23" s="252">
        <f t="shared" si="23"/>
        <v>0.1</v>
      </c>
      <c r="BK23" s="252">
        <f t="shared" si="23"/>
        <v>0.1</v>
      </c>
      <c r="BL23" s="252">
        <f t="shared" si="23"/>
        <v>0.1</v>
      </c>
      <c r="BM23" s="252">
        <f t="shared" si="23"/>
        <v>0.1</v>
      </c>
      <c r="BN23" s="252">
        <f t="shared" si="24"/>
        <v>0.1</v>
      </c>
      <c r="BO23" s="252">
        <f t="shared" si="24"/>
        <v>0.1</v>
      </c>
    </row>
    <row r="24" spans="2:67" x14ac:dyDescent="0.25">
      <c r="B24" s="246" t="s">
        <v>133</v>
      </c>
      <c r="C24" s="247"/>
      <c r="D24" s="255">
        <f>D30/D28</f>
        <v>1</v>
      </c>
      <c r="E24" s="255">
        <f t="shared" ref="E24:AC24" si="26">E30/E28</f>
        <v>5</v>
      </c>
      <c r="F24" s="255">
        <f t="shared" si="26"/>
        <v>2</v>
      </c>
      <c r="G24" s="255">
        <f t="shared" si="26"/>
        <v>2.5</v>
      </c>
      <c r="H24" s="255">
        <f t="shared" si="26"/>
        <v>1</v>
      </c>
      <c r="I24" s="255">
        <f t="shared" si="26"/>
        <v>3</v>
      </c>
      <c r="J24" s="255">
        <f t="shared" si="26"/>
        <v>1.2857142857142858</v>
      </c>
      <c r="K24" s="255">
        <f t="shared" si="26"/>
        <v>2</v>
      </c>
      <c r="L24" s="255">
        <f t="shared" si="26"/>
        <v>1</v>
      </c>
      <c r="M24" s="255">
        <f t="shared" si="26"/>
        <v>1.6666666666666667</v>
      </c>
      <c r="N24" s="255">
        <f t="shared" si="26"/>
        <v>1</v>
      </c>
      <c r="O24" s="255" t="e">
        <f t="shared" si="26"/>
        <v>#DIV/0!</v>
      </c>
      <c r="P24" s="255">
        <f t="shared" si="26"/>
        <v>1</v>
      </c>
      <c r="Q24" s="255">
        <f t="shared" si="26"/>
        <v>2</v>
      </c>
      <c r="R24" s="255">
        <f t="shared" si="26"/>
        <v>1.6666666666666667</v>
      </c>
      <c r="S24" s="255">
        <f t="shared" si="26"/>
        <v>1</v>
      </c>
      <c r="T24" s="255">
        <f t="shared" si="26"/>
        <v>1.5</v>
      </c>
      <c r="U24" s="255">
        <f t="shared" si="26"/>
        <v>1</v>
      </c>
      <c r="V24" s="255">
        <f t="shared" si="26"/>
        <v>1</v>
      </c>
      <c r="W24" s="255">
        <f t="shared" si="26"/>
        <v>1</v>
      </c>
      <c r="X24" s="255">
        <f t="shared" si="26"/>
        <v>1.1818181818181819</v>
      </c>
      <c r="Y24" s="255">
        <f t="shared" si="26"/>
        <v>1.75</v>
      </c>
      <c r="Z24" s="255">
        <f t="shared" si="26"/>
        <v>1.375</v>
      </c>
      <c r="AA24" s="255">
        <f t="shared" si="26"/>
        <v>1.8888888888888888</v>
      </c>
      <c r="AB24" s="255">
        <f>AB30/AB28</f>
        <v>1</v>
      </c>
      <c r="AC24" s="255">
        <f t="shared" si="26"/>
        <v>2.6666666666666665</v>
      </c>
      <c r="AD24" s="256">
        <v>2</v>
      </c>
      <c r="AF24" s="268">
        <v>1.3717948717948718</v>
      </c>
      <c r="AG24" s="268">
        <f>AF24</f>
        <v>1.3717948717948718</v>
      </c>
      <c r="AH24" s="268">
        <f t="shared" si="22"/>
        <v>1.3717948717948718</v>
      </c>
      <c r="AI24" s="268">
        <f t="shared" si="22"/>
        <v>1.3717948717948718</v>
      </c>
      <c r="AJ24" s="268">
        <v>1.6</v>
      </c>
      <c r="AK24" s="268">
        <v>1.8</v>
      </c>
      <c r="AL24" s="258">
        <f>AD24</f>
        <v>2</v>
      </c>
      <c r="AM24" s="258">
        <f t="shared" si="22"/>
        <v>2</v>
      </c>
      <c r="AN24" s="258">
        <f t="shared" si="22"/>
        <v>2</v>
      </c>
      <c r="AO24" s="258">
        <f t="shared" si="22"/>
        <v>2</v>
      </c>
      <c r="AP24" s="258">
        <f t="shared" si="22"/>
        <v>2</v>
      </c>
      <c r="AQ24" s="258">
        <f t="shared" si="22"/>
        <v>2</v>
      </c>
      <c r="AR24" s="258">
        <f t="shared" si="22"/>
        <v>2</v>
      </c>
      <c r="AS24" s="258">
        <f t="shared" si="22"/>
        <v>2</v>
      </c>
      <c r="AT24" s="258">
        <f t="shared" si="22"/>
        <v>2</v>
      </c>
      <c r="AU24" s="258">
        <f t="shared" si="22"/>
        <v>2</v>
      </c>
      <c r="AV24" s="258">
        <f t="shared" si="22"/>
        <v>2</v>
      </c>
      <c r="AW24" s="258">
        <f t="shared" si="22"/>
        <v>2</v>
      </c>
      <c r="AX24" s="258">
        <f t="shared" si="23"/>
        <v>2</v>
      </c>
      <c r="AY24" s="258">
        <f t="shared" si="23"/>
        <v>2</v>
      </c>
      <c r="AZ24" s="258">
        <f t="shared" si="23"/>
        <v>2</v>
      </c>
      <c r="BA24" s="258">
        <f t="shared" si="23"/>
        <v>2</v>
      </c>
      <c r="BB24" s="268">
        <v>2.25</v>
      </c>
      <c r="BC24" s="268">
        <v>2.5</v>
      </c>
      <c r="BD24" s="258">
        <f t="shared" si="23"/>
        <v>2.5</v>
      </c>
      <c r="BE24" s="258">
        <f t="shared" si="23"/>
        <v>2.5</v>
      </c>
      <c r="BF24" s="258">
        <f t="shared" si="23"/>
        <v>2.5</v>
      </c>
      <c r="BG24" s="258">
        <f t="shared" si="23"/>
        <v>2.5</v>
      </c>
      <c r="BH24" s="258">
        <f t="shared" si="23"/>
        <v>2.5</v>
      </c>
      <c r="BI24" s="258">
        <f t="shared" si="23"/>
        <v>2.5</v>
      </c>
      <c r="BJ24" s="258">
        <f t="shared" si="23"/>
        <v>2.5</v>
      </c>
      <c r="BK24" s="258">
        <f t="shared" si="23"/>
        <v>2.5</v>
      </c>
      <c r="BL24" s="258">
        <f t="shared" si="23"/>
        <v>2.5</v>
      </c>
      <c r="BM24" s="258">
        <f t="shared" si="23"/>
        <v>2.5</v>
      </c>
      <c r="BN24" s="258">
        <f t="shared" si="24"/>
        <v>2.5</v>
      </c>
      <c r="BO24" s="258">
        <f t="shared" si="24"/>
        <v>2.5</v>
      </c>
    </row>
    <row r="25" spans="2:67" x14ac:dyDescent="0.25">
      <c r="B25" s="246" t="s">
        <v>103</v>
      </c>
      <c r="C25" s="247"/>
      <c r="D25" s="259">
        <f t="shared" ref="D25:AA25" si="27">D33/D30</f>
        <v>250</v>
      </c>
      <c r="E25" s="259">
        <f t="shared" si="27"/>
        <v>400</v>
      </c>
      <c r="F25" s="259">
        <f t="shared" si="27"/>
        <v>387.5</v>
      </c>
      <c r="G25" s="259">
        <f t="shared" si="27"/>
        <v>330</v>
      </c>
      <c r="H25" s="259">
        <f t="shared" si="27"/>
        <v>166.66666666666666</v>
      </c>
      <c r="I25" s="259">
        <f t="shared" si="27"/>
        <v>150</v>
      </c>
      <c r="J25" s="259">
        <f t="shared" si="27"/>
        <v>133.33333333333334</v>
      </c>
      <c r="K25" s="259">
        <f t="shared" si="27"/>
        <v>162.5</v>
      </c>
      <c r="L25" s="259">
        <f t="shared" si="27"/>
        <v>116.66666666666667</v>
      </c>
      <c r="M25" s="259">
        <f t="shared" si="27"/>
        <v>120</v>
      </c>
      <c r="N25" s="259">
        <f t="shared" si="27"/>
        <v>133.33333333333334</v>
      </c>
      <c r="O25" s="259" t="e">
        <f t="shared" si="27"/>
        <v>#DIV/0!</v>
      </c>
      <c r="P25" s="259">
        <f t="shared" si="27"/>
        <v>150</v>
      </c>
      <c r="Q25" s="259">
        <f t="shared" si="27"/>
        <v>112.5</v>
      </c>
      <c r="R25" s="259">
        <f t="shared" si="27"/>
        <v>135</v>
      </c>
      <c r="S25" s="259">
        <f t="shared" si="27"/>
        <v>135.71428571428572</v>
      </c>
      <c r="T25" s="259">
        <f t="shared" si="27"/>
        <v>141.66666666666666</v>
      </c>
      <c r="U25" s="259">
        <f t="shared" si="27"/>
        <v>125</v>
      </c>
      <c r="V25" s="259">
        <f t="shared" si="27"/>
        <v>140</v>
      </c>
      <c r="W25" s="259">
        <f t="shared" si="27"/>
        <v>133.33333333333334</v>
      </c>
      <c r="X25" s="259">
        <f t="shared" si="27"/>
        <v>126.92307692307692</v>
      </c>
      <c r="Y25" s="259">
        <f t="shared" si="27"/>
        <v>121.42857142857143</v>
      </c>
      <c r="Z25" s="259">
        <f t="shared" si="27"/>
        <v>143.18181818181819</v>
      </c>
      <c r="AA25" s="259">
        <f t="shared" si="27"/>
        <v>152.94117647058823</v>
      </c>
      <c r="AB25" s="259">
        <f>AB33/AB30</f>
        <v>112.5</v>
      </c>
      <c r="AC25" s="259">
        <f>AC33/AC30</f>
        <v>125</v>
      </c>
      <c r="AD25" s="275">
        <f>SUM(P33:AC33)/SUM(P30:AC30)</f>
        <v>134.95575221238937</v>
      </c>
      <c r="AF25" s="261">
        <f>AD25</f>
        <v>134.95575221238937</v>
      </c>
      <c r="AG25" s="261">
        <f>AF25</f>
        <v>134.95575221238937</v>
      </c>
      <c r="AH25" s="261">
        <f t="shared" si="22"/>
        <v>134.95575221238937</v>
      </c>
      <c r="AI25" s="261">
        <f t="shared" si="22"/>
        <v>134.95575221238937</v>
      </c>
      <c r="AJ25" s="262">
        <f t="shared" si="22"/>
        <v>134.95575221238937</v>
      </c>
      <c r="AK25" s="262">
        <f t="shared" si="22"/>
        <v>134.95575221238937</v>
      </c>
      <c r="AL25" s="262">
        <f>AD25</f>
        <v>134.95575221238937</v>
      </c>
      <c r="AM25" s="262">
        <f t="shared" si="22"/>
        <v>134.95575221238937</v>
      </c>
      <c r="AN25" s="262">
        <f t="shared" si="22"/>
        <v>134.95575221238937</v>
      </c>
      <c r="AO25" s="262">
        <f t="shared" si="22"/>
        <v>134.95575221238937</v>
      </c>
      <c r="AP25" s="262">
        <f t="shared" si="22"/>
        <v>134.95575221238937</v>
      </c>
      <c r="AQ25" s="262">
        <f t="shared" si="22"/>
        <v>134.95575221238937</v>
      </c>
      <c r="AR25" s="262">
        <f t="shared" si="22"/>
        <v>134.95575221238937</v>
      </c>
      <c r="AS25" s="262">
        <f t="shared" si="22"/>
        <v>134.95575221238937</v>
      </c>
      <c r="AT25" s="262">
        <f t="shared" si="22"/>
        <v>134.95575221238937</v>
      </c>
      <c r="AU25" s="262">
        <f t="shared" si="22"/>
        <v>134.95575221238937</v>
      </c>
      <c r="AV25" s="262">
        <f t="shared" si="22"/>
        <v>134.95575221238937</v>
      </c>
      <c r="AW25" s="262">
        <f t="shared" si="22"/>
        <v>134.95575221238937</v>
      </c>
      <c r="AX25" s="262">
        <f t="shared" si="23"/>
        <v>134.95575221238937</v>
      </c>
      <c r="AY25" s="262">
        <f t="shared" si="23"/>
        <v>134.95575221238937</v>
      </c>
      <c r="AZ25" s="262">
        <f t="shared" si="23"/>
        <v>134.95575221238937</v>
      </c>
      <c r="BA25" s="262">
        <f t="shared" si="23"/>
        <v>134.95575221238937</v>
      </c>
      <c r="BB25" s="262">
        <f t="shared" si="23"/>
        <v>134.95575221238937</v>
      </c>
      <c r="BC25" s="262">
        <f t="shared" si="23"/>
        <v>134.95575221238937</v>
      </c>
      <c r="BD25" s="262">
        <f t="shared" si="23"/>
        <v>134.95575221238937</v>
      </c>
      <c r="BE25" s="262">
        <f t="shared" si="23"/>
        <v>134.95575221238937</v>
      </c>
      <c r="BF25" s="262">
        <f t="shared" si="23"/>
        <v>134.95575221238937</v>
      </c>
      <c r="BG25" s="262">
        <f t="shared" si="23"/>
        <v>134.95575221238937</v>
      </c>
      <c r="BH25" s="262">
        <f t="shared" si="23"/>
        <v>134.95575221238937</v>
      </c>
      <c r="BI25" s="262">
        <f t="shared" si="23"/>
        <v>134.95575221238937</v>
      </c>
      <c r="BJ25" s="262">
        <f t="shared" si="23"/>
        <v>134.95575221238937</v>
      </c>
      <c r="BK25" s="262">
        <f t="shared" si="23"/>
        <v>134.95575221238937</v>
      </c>
      <c r="BL25" s="262">
        <f t="shared" si="23"/>
        <v>134.95575221238937</v>
      </c>
      <c r="BM25" s="262">
        <f t="shared" si="23"/>
        <v>134.95575221238937</v>
      </c>
      <c r="BN25" s="262">
        <f t="shared" si="24"/>
        <v>134.95575221238937</v>
      </c>
      <c r="BO25" s="262">
        <f t="shared" si="24"/>
        <v>134.95575221238937</v>
      </c>
    </row>
    <row r="26" spans="2:67" x14ac:dyDescent="0.25">
      <c r="B26" s="246" t="s">
        <v>134</v>
      </c>
      <c r="C26" s="247"/>
      <c r="D26" s="253">
        <f t="shared" ref="D26:AA26" si="28">D34/D33</f>
        <v>0.2</v>
      </c>
      <c r="E26" s="253">
        <f t="shared" si="28"/>
        <v>0.18</v>
      </c>
      <c r="F26" s="253">
        <f t="shared" si="28"/>
        <v>0.17419354838709677</v>
      </c>
      <c r="G26" s="253">
        <f t="shared" si="28"/>
        <v>0.18787878787878787</v>
      </c>
      <c r="H26" s="253">
        <f t="shared" si="28"/>
        <v>0.36</v>
      </c>
      <c r="I26" s="253">
        <f t="shared" si="28"/>
        <v>0.33333333333333331</v>
      </c>
      <c r="J26" s="253">
        <f t="shared" si="28"/>
        <v>0.3</v>
      </c>
      <c r="K26" s="253">
        <f t="shared" si="28"/>
        <v>0.35384615384615387</v>
      </c>
      <c r="L26" s="253">
        <f t="shared" si="28"/>
        <v>0.25714285714285712</v>
      </c>
      <c r="M26" s="253">
        <f t="shared" si="28"/>
        <v>0.26666666666666666</v>
      </c>
      <c r="N26" s="253">
        <f t="shared" si="28"/>
        <v>0.3</v>
      </c>
      <c r="O26" s="253" t="e">
        <f t="shared" si="28"/>
        <v>#DIV/0!</v>
      </c>
      <c r="P26" s="253">
        <f t="shared" si="28"/>
        <v>0.33333333333333331</v>
      </c>
      <c r="Q26" s="253">
        <f t="shared" si="28"/>
        <v>0.24444444444444444</v>
      </c>
      <c r="R26" s="253">
        <f t="shared" si="28"/>
        <v>0.3037037037037037</v>
      </c>
      <c r="S26" s="253">
        <f t="shared" si="28"/>
        <v>0.30526315789473685</v>
      </c>
      <c r="T26" s="253">
        <f t="shared" si="28"/>
        <v>0.31764705882352939</v>
      </c>
      <c r="U26" s="253">
        <f t="shared" si="28"/>
        <v>0.28000000000000003</v>
      </c>
      <c r="V26" s="253">
        <f t="shared" si="28"/>
        <v>0.31428571428571428</v>
      </c>
      <c r="W26" s="253">
        <f t="shared" si="28"/>
        <v>0.3</v>
      </c>
      <c r="X26" s="253">
        <f t="shared" si="28"/>
        <v>0.28484848484848485</v>
      </c>
      <c r="Y26" s="253">
        <f t="shared" si="28"/>
        <v>0.27058823529411763</v>
      </c>
      <c r="Z26" s="253">
        <f t="shared" si="28"/>
        <v>0.31428571428571428</v>
      </c>
      <c r="AA26" s="253">
        <f t="shared" si="28"/>
        <v>0.33461538461538459</v>
      </c>
      <c r="AB26" s="253">
        <f>AB34/AB33</f>
        <v>0.24444444444444444</v>
      </c>
      <c r="AC26" s="253">
        <f>AC34/AC33</f>
        <v>0.28000000000000003</v>
      </c>
      <c r="AD26" s="288">
        <f>SUM(P34:AC34)/SUM(P33:AC33)</f>
        <v>0.30163934426229511</v>
      </c>
      <c r="AF26" s="254">
        <f>AD26</f>
        <v>0.30163934426229511</v>
      </c>
      <c r="AG26" s="254">
        <f>AF26</f>
        <v>0.30163934426229511</v>
      </c>
      <c r="AH26" s="254">
        <f t="shared" si="22"/>
        <v>0.30163934426229511</v>
      </c>
      <c r="AI26" s="254">
        <f t="shared" si="22"/>
        <v>0.30163934426229511</v>
      </c>
      <c r="AJ26" s="254">
        <f t="shared" si="22"/>
        <v>0.30163934426229511</v>
      </c>
      <c r="AK26" s="254">
        <f t="shared" si="22"/>
        <v>0.30163934426229511</v>
      </c>
      <c r="AL26" s="254">
        <f>AD26</f>
        <v>0.30163934426229511</v>
      </c>
      <c r="AM26" s="254">
        <f t="shared" si="22"/>
        <v>0.30163934426229511</v>
      </c>
      <c r="AN26" s="254">
        <f t="shared" si="22"/>
        <v>0.30163934426229511</v>
      </c>
      <c r="AO26" s="254">
        <f t="shared" si="22"/>
        <v>0.30163934426229511</v>
      </c>
      <c r="AP26" s="254">
        <f t="shared" si="22"/>
        <v>0.30163934426229511</v>
      </c>
      <c r="AQ26" s="254">
        <f t="shared" si="22"/>
        <v>0.30163934426229511</v>
      </c>
      <c r="AR26" s="254">
        <f t="shared" si="22"/>
        <v>0.30163934426229511</v>
      </c>
      <c r="AS26" s="254">
        <f t="shared" si="22"/>
        <v>0.30163934426229511</v>
      </c>
      <c r="AT26" s="254">
        <f t="shared" si="22"/>
        <v>0.30163934426229511</v>
      </c>
      <c r="AU26" s="254">
        <f t="shared" si="22"/>
        <v>0.30163934426229511</v>
      </c>
      <c r="AV26" s="254">
        <f t="shared" si="22"/>
        <v>0.30163934426229511</v>
      </c>
      <c r="AW26" s="254">
        <f t="shared" si="22"/>
        <v>0.30163934426229511</v>
      </c>
      <c r="AX26" s="254">
        <f t="shared" si="23"/>
        <v>0.30163934426229511</v>
      </c>
      <c r="AY26" s="254">
        <f t="shared" si="23"/>
        <v>0.30163934426229511</v>
      </c>
      <c r="AZ26" s="254">
        <f t="shared" si="23"/>
        <v>0.30163934426229511</v>
      </c>
      <c r="BA26" s="254">
        <f t="shared" si="23"/>
        <v>0.30163934426229511</v>
      </c>
      <c r="BB26" s="254">
        <f t="shared" si="23"/>
        <v>0.30163934426229511</v>
      </c>
      <c r="BC26" s="254">
        <f t="shared" si="23"/>
        <v>0.30163934426229511</v>
      </c>
      <c r="BD26" s="254">
        <f t="shared" si="23"/>
        <v>0.30163934426229511</v>
      </c>
      <c r="BE26" s="254">
        <f t="shared" si="23"/>
        <v>0.30163934426229511</v>
      </c>
      <c r="BF26" s="254">
        <f t="shared" si="23"/>
        <v>0.30163934426229511</v>
      </c>
      <c r="BG26" s="254">
        <f t="shared" si="23"/>
        <v>0.30163934426229511</v>
      </c>
      <c r="BH26" s="254">
        <f t="shared" si="23"/>
        <v>0.30163934426229511</v>
      </c>
      <c r="BI26" s="254">
        <f t="shared" si="23"/>
        <v>0.30163934426229511</v>
      </c>
      <c r="BJ26" s="254">
        <f t="shared" si="23"/>
        <v>0.30163934426229511</v>
      </c>
      <c r="BK26" s="254">
        <f t="shared" si="23"/>
        <v>0.30163934426229511</v>
      </c>
      <c r="BL26" s="254">
        <f t="shared" si="23"/>
        <v>0.30163934426229511</v>
      </c>
      <c r="BM26" s="254">
        <f t="shared" si="23"/>
        <v>0.30163934426229511</v>
      </c>
      <c r="BN26" s="254">
        <f t="shared" si="24"/>
        <v>0.30163934426229511</v>
      </c>
      <c r="BO26" s="254">
        <f t="shared" si="24"/>
        <v>0.30163934426229511</v>
      </c>
    </row>
    <row r="28" spans="2:67" x14ac:dyDescent="0.25">
      <c r="B28" t="s">
        <v>273</v>
      </c>
      <c r="D28" s="7">
        <f>IF(VLOOKUP($B$20&amp;$B28,[20]Ilorin!$E:$AE,COLUMN(D$1)-2,FALSE)=" ",0,VLOOKUP($B$20&amp;$B28,[20]Ilorin!$E:$AE,COLUMN(D$1)-2,FALSE))</f>
        <v>1</v>
      </c>
      <c r="E28" s="7">
        <f>IF(VLOOKUP($B$20&amp;$B28,[20]Ilorin!$E:$AE,COLUMN(E$1)-2,FALSE)=" ",0,VLOOKUP($B$20&amp;$B28,[20]Ilorin!$E:$AE,COLUMN(E$1)-2,FALSE))</f>
        <v>1</v>
      </c>
      <c r="F28" s="7">
        <f>IF(VLOOKUP($B$20&amp;$B28,[20]Ilorin!$E:$AE,COLUMN(F$1)-2,FALSE)=" ",0,VLOOKUP($B$20&amp;$B28,[20]Ilorin!$E:$AE,COLUMN(F$1)-2,FALSE))</f>
        <v>6</v>
      </c>
      <c r="G28" s="7">
        <f>IF(VLOOKUP($B$20&amp;$B28,[20]Ilorin!$E:$AE,COLUMN(G$1)-2,FALSE)=" ",0,VLOOKUP($B$20&amp;$B28,[20]Ilorin!$E:$AE,COLUMN(G$1)-2,FALSE))</f>
        <v>2</v>
      </c>
      <c r="H28" s="7">
        <f>IF(VLOOKUP($B$20&amp;$B28,[20]Ilorin!$E:$AE,COLUMN(H$1)-2,FALSE)=" ",0,VLOOKUP($B$20&amp;$B28,[20]Ilorin!$E:$AE,COLUMN(H$1)-2,FALSE))</f>
        <v>3</v>
      </c>
      <c r="I28" s="7">
        <f>IF(VLOOKUP($B$20&amp;$B28,[20]Ilorin!$E:$AE,COLUMN(I$1)-2,FALSE)=" ",0,VLOOKUP($B$20&amp;$B28,[20]Ilorin!$E:$AE,COLUMN(I$1)-2,FALSE))</f>
        <v>2</v>
      </c>
      <c r="J28" s="7">
        <f>IF(VLOOKUP($B$20&amp;$B28,[20]Ilorin!$E:$AE,COLUMN(J$1)-2,FALSE)=" ",0,VLOOKUP($B$20&amp;$B28,[20]Ilorin!$E:$AE,COLUMN(J$1)-2,FALSE))</f>
        <v>7</v>
      </c>
      <c r="K28" s="7">
        <f>IF(VLOOKUP($B$20&amp;$B28,[20]Ilorin!$E:$AE,COLUMN(K$1)-2,FALSE)=" ",0,VLOOKUP($B$20&amp;$B28,[20]Ilorin!$E:$AE,COLUMN(K$1)-2,FALSE))</f>
        <v>2</v>
      </c>
      <c r="L28" s="7">
        <f>IF(VLOOKUP($B$20&amp;$B28,[20]Ilorin!$E:$AE,COLUMN(L$1)-2,FALSE)=" ",0,VLOOKUP($B$20&amp;$B28,[20]Ilorin!$E:$AE,COLUMN(L$1)-2,FALSE))</f>
        <v>3</v>
      </c>
      <c r="M28" s="7">
        <f>IF(VLOOKUP($B$20&amp;$B28,[20]Ilorin!$E:$AE,COLUMN(M$1)-2,FALSE)=" ",0,VLOOKUP($B$20&amp;$B28,[20]Ilorin!$E:$AE,COLUMN(M$1)-2,FALSE))</f>
        <v>3</v>
      </c>
      <c r="N28" s="7">
        <f>IF(VLOOKUP($B$20&amp;$B28,[20]Ilorin!$E:$AE,COLUMN(N$1)-2,FALSE)=" ",0,VLOOKUP($B$20&amp;$B28,[20]Ilorin!$E:$AE,COLUMN(N$1)-2,FALSE))</f>
        <v>3</v>
      </c>
      <c r="O28" s="7">
        <f>IF(VLOOKUP($B$20&amp;$B28,[20]Ilorin!$E:$AE,COLUMN(O$1)-2,FALSE)=" ",0,VLOOKUP($B$20&amp;$B28,[20]Ilorin!$E:$AE,COLUMN(O$1)-2,FALSE))</f>
        <v>0</v>
      </c>
      <c r="P28" s="7">
        <f>IF(VLOOKUP($B$20&amp;$B28,[20]Ilorin!$E:$AE,COLUMN(P$1)-2,FALSE)=" ",0,VLOOKUP($B$20&amp;$B28,[20]Ilorin!$E:$AE,COLUMN(P$1)-2,FALSE))</f>
        <v>1</v>
      </c>
      <c r="Q28" s="7">
        <f>IF(VLOOKUP($B$20&amp;$B28,[20]Ilorin!$E:$AE,COLUMN(Q$1)-2,FALSE)=" ",0,VLOOKUP($B$20&amp;$B28,[20]Ilorin!$E:$AE,COLUMN(Q$1)-2,FALSE))</f>
        <v>4</v>
      </c>
      <c r="R28" s="7">
        <f>IF(VLOOKUP($B$20&amp;$B28,[20]Ilorin!$E:$AE,COLUMN(R$1)-2,FALSE)=" ",0,VLOOKUP($B$20&amp;$B28,[20]Ilorin!$E:$AE,COLUMN(R$1)-2,FALSE))</f>
        <v>6</v>
      </c>
      <c r="S28" s="7">
        <f>IF(VLOOKUP($B$20&amp;$B28,[20]Ilorin!$E:$AE,COLUMN(S$1)-2,FALSE)=" ",0,VLOOKUP($B$20&amp;$B28,[20]Ilorin!$E:$AE,COLUMN(S$1)-2,FALSE))</f>
        <v>7</v>
      </c>
      <c r="T28" s="7">
        <f>IF(VLOOKUP($B$20&amp;$B28,[20]Ilorin!$E:$AE,COLUMN(T$1)-2,FALSE)=" ",0,VLOOKUP($B$20&amp;$B28,[20]Ilorin!$E:$AE,COLUMN(T$1)-2,FALSE))</f>
        <v>4</v>
      </c>
      <c r="U28" s="7">
        <f>IF(VLOOKUP($B$20&amp;$B28,[20]Ilorin!$E:$AE,COLUMN(U$1)-2,FALSE)=" ",0,VLOOKUP($B$20&amp;$B28,[20]Ilorin!$E:$AE,COLUMN(U$1)-2,FALSE))</f>
        <v>2</v>
      </c>
      <c r="V28" s="7">
        <f>IF(VLOOKUP($B$20&amp;$B28,[20]Ilorin!$E:$AE,COLUMN(V$1)-2,FALSE)=" ",0,VLOOKUP($B$20&amp;$B28,[20]Ilorin!$E:$AE,COLUMN(V$1)-2,FALSE))</f>
        <v>5</v>
      </c>
      <c r="W28" s="7">
        <f>IF(VLOOKUP($B$20&amp;$B28,[20]Ilorin!$E:$AE,COLUMN(W$1)-2,FALSE)=" ",0,VLOOKUP($B$20&amp;$B28,[20]Ilorin!$E:$AE,COLUMN(W$1)-2,FALSE))</f>
        <v>3</v>
      </c>
      <c r="X28" s="7">
        <f>IF(VLOOKUP($B$20&amp;$B28,[20]Ilorin!$E:$AE,COLUMN(X$1)-2,FALSE)=" ",0,VLOOKUP($B$20&amp;$B28,[20]Ilorin!$E:$AE,COLUMN(X$1)-2,FALSE))</f>
        <v>11</v>
      </c>
      <c r="Y28" s="7">
        <f>IF(VLOOKUP($B$20&amp;$B28,[20]Ilorin!$E:$AE,COLUMN(Y$1)-2,FALSE)=" ",0,VLOOKUP($B$20&amp;$B28,[20]Ilorin!$E:$AE,COLUMN(Y$1)-2,FALSE))</f>
        <v>4</v>
      </c>
      <c r="Z28" s="7">
        <f>IF(VLOOKUP($B$20&amp;$B28,[20]Ilorin!$E:$AE,COLUMN(Z$1)-2,FALSE)=" ",0,VLOOKUP($B$20&amp;$B28,[20]Ilorin!$E:$AE,COLUMN(Z$1)-2,FALSE))</f>
        <v>16</v>
      </c>
      <c r="AA28" s="7">
        <f>IF(VLOOKUP($B$20&amp;$B28,[20]Ilorin!$E:$AE,COLUMN(AA$1)-2,FALSE)=" ",0,VLOOKUP($B$20&amp;$B28,[20]Ilorin!$E:$AE,COLUMN(AA$1)-2,FALSE))</f>
        <v>9</v>
      </c>
      <c r="AB28" s="7">
        <f>IF(VLOOKUP($B$20&amp;$B28,[20]Ilorin!$E:$AE,COLUMN(AB$1)-2,FALSE)=" ",0,VLOOKUP($B$20&amp;$B28,[20]Ilorin!$E:$AE,COLUMN(AB$1)-2,FALSE))</f>
        <v>4</v>
      </c>
      <c r="AC28" s="7">
        <f>IF(VLOOKUP($B$20&amp;$B28,[20]Ilorin!$E:$AE,COLUMN(AC$1)-2,FALSE)=" ",0,VLOOKUP($B$20&amp;$B28,[20]Ilorin!$E:$AE,COLUMN(AC$1)-2,FALSE))</f>
        <v>3</v>
      </c>
      <c r="AF28" s="7">
        <f t="shared" ref="AF28:AG31" si="29">AB28</f>
        <v>4</v>
      </c>
      <c r="AG28" s="7">
        <f t="shared" si="29"/>
        <v>3</v>
      </c>
      <c r="AH28" s="7">
        <f>VLOOKUP($A$3&amp;$B$20&amp;$B28,'[14]Paga All'!$G$1:$J$3000,4,FALSE)</f>
        <v>1</v>
      </c>
      <c r="AI28" s="7">
        <f>VLOOKUP($A$3&amp;$B$20&amp;$B28,'[15]Paga all'!$F:$G,2,FALSE)</f>
        <v>1</v>
      </c>
      <c r="AJ28" s="7">
        <f>VLOOKUP($A$3&amp;$B$20&amp;$B28,'[16]Paga all'!$F$2:$G$1470,2,FALSE)</f>
        <v>1</v>
      </c>
      <c r="AK28" s="9">
        <f t="shared" ref="AK28:BO28" si="30">IF(ROUND((AJ28+AJ29)*(1+AK22),)&gt;=AK$3*$AD$3,AK$3*$AD$3*(1-AK23),ROUND((AJ28+AJ29)*(1+AK22),)-ROUND((AJ28+AJ29)*(1+AK22)*AK23,))</f>
        <v>2</v>
      </c>
      <c r="AL28" s="9">
        <f t="shared" si="30"/>
        <v>2</v>
      </c>
      <c r="AM28" s="9">
        <f t="shared" si="30"/>
        <v>2</v>
      </c>
      <c r="AN28" s="9">
        <f t="shared" si="30"/>
        <v>2</v>
      </c>
      <c r="AO28" s="9">
        <f t="shared" si="30"/>
        <v>2</v>
      </c>
      <c r="AP28" s="9">
        <f t="shared" si="30"/>
        <v>2</v>
      </c>
      <c r="AQ28" s="9">
        <f t="shared" si="30"/>
        <v>2</v>
      </c>
      <c r="AR28" s="9">
        <f t="shared" si="30"/>
        <v>2</v>
      </c>
      <c r="AS28" s="9">
        <f t="shared" si="30"/>
        <v>2</v>
      </c>
      <c r="AT28" s="9">
        <f t="shared" si="30"/>
        <v>2</v>
      </c>
      <c r="AU28" s="9">
        <f t="shared" si="30"/>
        <v>2</v>
      </c>
      <c r="AV28" s="9">
        <f t="shared" si="30"/>
        <v>2</v>
      </c>
      <c r="AW28" s="9">
        <f t="shared" si="30"/>
        <v>2</v>
      </c>
      <c r="AX28" s="9">
        <f t="shared" si="30"/>
        <v>2</v>
      </c>
      <c r="AY28" s="9">
        <f t="shared" si="30"/>
        <v>2</v>
      </c>
      <c r="AZ28" s="9">
        <f t="shared" si="30"/>
        <v>2</v>
      </c>
      <c r="BA28" s="9">
        <f t="shared" si="30"/>
        <v>2</v>
      </c>
      <c r="BB28" s="9">
        <f t="shared" si="30"/>
        <v>2</v>
      </c>
      <c r="BC28" s="9">
        <f t="shared" si="30"/>
        <v>2</v>
      </c>
      <c r="BD28" s="9">
        <f t="shared" si="30"/>
        <v>2</v>
      </c>
      <c r="BE28" s="9">
        <f t="shared" si="30"/>
        <v>2</v>
      </c>
      <c r="BF28" s="9">
        <f t="shared" si="30"/>
        <v>2</v>
      </c>
      <c r="BG28" s="9">
        <f t="shared" si="30"/>
        <v>2</v>
      </c>
      <c r="BH28" s="9">
        <f t="shared" si="30"/>
        <v>2</v>
      </c>
      <c r="BI28" s="9">
        <f t="shared" si="30"/>
        <v>2</v>
      </c>
      <c r="BJ28" s="9">
        <f t="shared" si="30"/>
        <v>2</v>
      </c>
      <c r="BK28" s="9">
        <f t="shared" si="30"/>
        <v>2</v>
      </c>
      <c r="BL28" s="9">
        <f t="shared" si="30"/>
        <v>2</v>
      </c>
      <c r="BM28" s="9">
        <f t="shared" si="30"/>
        <v>2</v>
      </c>
      <c r="BN28" s="9">
        <f t="shared" si="30"/>
        <v>2</v>
      </c>
      <c r="BO28" s="9">
        <f t="shared" si="30"/>
        <v>2</v>
      </c>
    </row>
    <row r="29" spans="2:67" x14ac:dyDescent="0.25">
      <c r="B29" s="263" t="s">
        <v>274</v>
      </c>
      <c r="D29" s="7">
        <f>IF(VLOOKUP($B$20&amp;$B29,[20]Ilorin!$E:$AE,COLUMN(D$1)-2,FALSE)=" ",0,VLOOKUP($B$20&amp;$B29,[20]Ilorin!$E:$AE,COLUMN(D$1)-2,FALSE))</f>
        <v>1</v>
      </c>
      <c r="E29" s="7">
        <f>IF(VLOOKUP($B$20&amp;$B29,[20]Ilorin!$E:$AE,COLUMN(E$1)-2,FALSE)=" ",0,VLOOKUP($B$20&amp;$B29,[20]Ilorin!$E:$AE,COLUMN(E$1)-2,FALSE))</f>
        <v>1</v>
      </c>
      <c r="F29" s="7">
        <f>IF(VLOOKUP($B$20&amp;$B29,[20]Ilorin!$E:$AE,COLUMN(F$1)-2,FALSE)=" ",0,VLOOKUP($B$20&amp;$B29,[20]Ilorin!$E:$AE,COLUMN(F$1)-2,FALSE))</f>
        <v>0</v>
      </c>
      <c r="G29" s="7">
        <f>IF(VLOOKUP($B$20&amp;$B29,[20]Ilorin!$E:$AE,COLUMN(G$1)-2,FALSE)=" ",0,VLOOKUP($B$20&amp;$B29,[20]Ilorin!$E:$AE,COLUMN(G$1)-2,FALSE))</f>
        <v>4</v>
      </c>
      <c r="H29" s="7">
        <f>IF(VLOOKUP($B$20&amp;$B29,[20]Ilorin!$E:$AE,COLUMN(H$1)-2,FALSE)=" ",0,VLOOKUP($B$20&amp;$B29,[20]Ilorin!$E:$AE,COLUMN(H$1)-2,FALSE))</f>
        <v>0</v>
      </c>
      <c r="I29" s="7">
        <f>IF(VLOOKUP($B$20&amp;$B29,[20]Ilorin!$E:$AE,COLUMN(I$1)-2,FALSE)=" ",0,VLOOKUP($B$20&amp;$B29,[20]Ilorin!$E:$AE,COLUMN(I$1)-2,FALSE))</f>
        <v>2</v>
      </c>
      <c r="J29" s="7">
        <f>IF(VLOOKUP($B$20&amp;$B29,[20]Ilorin!$E:$AE,COLUMN(J$1)-2,FALSE)=" ",0,VLOOKUP($B$20&amp;$B29,[20]Ilorin!$E:$AE,COLUMN(J$1)-2,FALSE))</f>
        <v>0</v>
      </c>
      <c r="K29" s="7">
        <f>IF(VLOOKUP($B$20&amp;$B29,[20]Ilorin!$E:$AE,COLUMN(K$1)-2,FALSE)=" ",0,VLOOKUP($B$20&amp;$B29,[20]Ilorin!$E:$AE,COLUMN(K$1)-2,FALSE))</f>
        <v>6</v>
      </c>
      <c r="L29" s="7">
        <f>IF(VLOOKUP($B$20&amp;$B29,[20]Ilorin!$E:$AE,COLUMN(L$1)-2,FALSE)=" ",0,VLOOKUP($B$20&amp;$B29,[20]Ilorin!$E:$AE,COLUMN(L$1)-2,FALSE))</f>
        <v>1</v>
      </c>
      <c r="M29" s="7">
        <f>IF(VLOOKUP($B$20&amp;$B29,[20]Ilorin!$E:$AE,COLUMN(M$1)-2,FALSE)=" ",0,VLOOKUP($B$20&amp;$B29,[20]Ilorin!$E:$AE,COLUMN(M$1)-2,FALSE))</f>
        <v>2</v>
      </c>
      <c r="N29" s="7">
        <f>IF(VLOOKUP($B$20&amp;$B29,[20]Ilorin!$E:$AE,COLUMN(N$1)-2,FALSE)=" ",0,VLOOKUP($B$20&amp;$B29,[20]Ilorin!$E:$AE,COLUMN(N$1)-2,FALSE))</f>
        <v>2</v>
      </c>
      <c r="O29" s="7">
        <f>IF(VLOOKUP($B$20&amp;$B29,[20]Ilorin!$E:$AE,COLUMN(O$1)-2,FALSE)=" ",0,VLOOKUP($B$20&amp;$B29,[20]Ilorin!$E:$AE,COLUMN(O$1)-2,FALSE))</f>
        <v>3</v>
      </c>
      <c r="P29" s="7">
        <f>IF(VLOOKUP($B$20&amp;$B29,[20]Ilorin!$E:$AE,COLUMN(P$1)-2,FALSE)=" ",0,VLOOKUP($B$20&amp;$B29,[20]Ilorin!$E:$AE,COLUMN(P$1)-2,FALSE))</f>
        <v>0</v>
      </c>
      <c r="Q29" s="7">
        <f>IF(VLOOKUP($B$20&amp;$B29,[20]Ilorin!$E:$AE,COLUMN(Q$1)-2,FALSE)=" ",0,VLOOKUP($B$20&amp;$B29,[20]Ilorin!$E:$AE,COLUMN(Q$1)-2,FALSE))</f>
        <v>1</v>
      </c>
      <c r="R29" s="7">
        <f>IF(VLOOKUP($B$20&amp;$B29,[20]Ilorin!$E:$AE,COLUMN(R$1)-2,FALSE)=" ",0,VLOOKUP($B$20&amp;$B29,[20]Ilorin!$E:$AE,COLUMN(R$1)-2,FALSE))</f>
        <v>3</v>
      </c>
      <c r="S29" s="7">
        <f>IF(VLOOKUP($B$20&amp;$B29,[20]Ilorin!$E:$AE,COLUMN(S$1)-2,FALSE)=" ",0,VLOOKUP($B$20&amp;$B29,[20]Ilorin!$E:$AE,COLUMN(S$1)-2,FALSE))</f>
        <v>5</v>
      </c>
      <c r="T29" s="7">
        <f>IF(VLOOKUP($B$20&amp;$B29,[20]Ilorin!$E:$AE,COLUMN(T$1)-2,FALSE)=" ",0,VLOOKUP($B$20&amp;$B29,[20]Ilorin!$E:$AE,COLUMN(T$1)-2,FALSE))</f>
        <v>7</v>
      </c>
      <c r="U29" s="7">
        <f>IF(VLOOKUP($B$20&amp;$B29,[20]Ilorin!$E:$AE,COLUMN(U$1)-2,FALSE)=" ",0,VLOOKUP($B$20&amp;$B29,[20]Ilorin!$E:$AE,COLUMN(U$1)-2,FALSE))</f>
        <v>4</v>
      </c>
      <c r="V29" s="7">
        <f>IF(VLOOKUP($B$20&amp;$B29,[20]Ilorin!$E:$AE,COLUMN(V$1)-2,FALSE)=" ",0,VLOOKUP($B$20&amp;$B29,[20]Ilorin!$E:$AE,COLUMN(V$1)-2,FALSE))</f>
        <v>1</v>
      </c>
      <c r="W29" s="7">
        <f>IF(VLOOKUP($B$20&amp;$B29,[20]Ilorin!$E:$AE,COLUMN(W$1)-2,FALSE)=" ",0,VLOOKUP($B$20&amp;$B29,[20]Ilorin!$E:$AE,COLUMN(W$1)-2,FALSE))</f>
        <v>4</v>
      </c>
      <c r="X29" s="7">
        <f>IF(VLOOKUP($B$20&amp;$B29,[20]Ilorin!$E:$AE,COLUMN(X$1)-2,FALSE)=" ",0,VLOOKUP($B$20&amp;$B29,[20]Ilorin!$E:$AE,COLUMN(X$1)-2,FALSE))</f>
        <v>1</v>
      </c>
      <c r="Y29" s="7">
        <f>IF(VLOOKUP($B$20&amp;$B29,[20]Ilorin!$E:$AE,COLUMN(Y$1)-2,FALSE)=" ",0,VLOOKUP($B$20&amp;$B29,[20]Ilorin!$E:$AE,COLUMN(Y$1)-2,FALSE))</f>
        <v>9</v>
      </c>
      <c r="Z29" s="7">
        <f>IF(VLOOKUP($B$20&amp;$B29,[20]Ilorin!$E:$AE,COLUMN(Z$1)-2,FALSE)=" ",0,VLOOKUP($B$20&amp;$B29,[20]Ilorin!$E:$AE,COLUMN(Z$1)-2,FALSE))</f>
        <v>3</v>
      </c>
      <c r="AA29" s="7">
        <f>IF(VLOOKUP($B$20&amp;$B29,[20]Ilorin!$E:$AE,COLUMN(AA$1)-2,FALSE)=" ",0,VLOOKUP($B$20&amp;$B29,[20]Ilorin!$E:$AE,COLUMN(AA$1)-2,FALSE))</f>
        <v>14</v>
      </c>
      <c r="AB29" s="7">
        <f>IF(VLOOKUP($B$20&amp;$B29,[20]Ilorin!$E:$AE,COLUMN(AB$1)-2,FALSE)=" ",0,VLOOKUP($B$20&amp;$B29,[20]Ilorin!$E:$AE,COLUMN(AB$1)-2,FALSE))</f>
        <v>8</v>
      </c>
      <c r="AC29" s="7">
        <f>IF(VLOOKUP($B$20&amp;$B29,[20]Ilorin!$E:$AE,COLUMN(AC$1)-2,FALSE)=" ",0,VLOOKUP($B$20&amp;$B29,[20]Ilorin!$E:$AE,COLUMN(AC$1)-2,FALSE))</f>
        <v>3</v>
      </c>
      <c r="AF29" s="7">
        <f t="shared" si="29"/>
        <v>8</v>
      </c>
      <c r="AG29" s="7">
        <f t="shared" si="29"/>
        <v>3</v>
      </c>
      <c r="AH29" s="7">
        <f>VLOOKUP($A$3&amp;$B$20&amp;$B29,'[14]Paga All'!$G$1:$J$3000,4,FALSE)</f>
        <v>3</v>
      </c>
      <c r="AI29" s="7">
        <f>VLOOKUP($A$3&amp;$B$20&amp;$B29,'[15]Paga all'!$F:$G,2,FALSE)</f>
        <v>1</v>
      </c>
      <c r="AJ29" s="7">
        <f>VLOOKUP($A$3&amp;$B$20&amp;$B29,'[16]Paga all'!$F$2:$G$1470,2,FALSE)</f>
        <v>1</v>
      </c>
      <c r="AK29" s="9">
        <f t="shared" ref="AK29:BO29" si="31">IF(ROUND((AJ28+AJ29)*(1+AK22),)&gt;=AK$3*$AD$3,AK$3*$AD$3*AK23,ROUND((AJ28+AJ29)*(1+AK22),)-AK28)</f>
        <v>0</v>
      </c>
      <c r="AL29" s="9">
        <f t="shared" si="31"/>
        <v>0</v>
      </c>
      <c r="AM29" s="9">
        <f t="shared" si="31"/>
        <v>0</v>
      </c>
      <c r="AN29" s="9">
        <f t="shared" si="31"/>
        <v>0</v>
      </c>
      <c r="AO29" s="9">
        <f t="shared" si="31"/>
        <v>0</v>
      </c>
      <c r="AP29" s="9">
        <f t="shared" si="31"/>
        <v>0</v>
      </c>
      <c r="AQ29" s="9">
        <f t="shared" si="31"/>
        <v>0</v>
      </c>
      <c r="AR29" s="9">
        <f t="shared" si="31"/>
        <v>0</v>
      </c>
      <c r="AS29" s="9">
        <f t="shared" si="31"/>
        <v>0</v>
      </c>
      <c r="AT29" s="9">
        <f t="shared" si="31"/>
        <v>0</v>
      </c>
      <c r="AU29" s="9">
        <f t="shared" si="31"/>
        <v>0</v>
      </c>
      <c r="AV29" s="9">
        <f t="shared" si="31"/>
        <v>0</v>
      </c>
      <c r="AW29" s="9">
        <f t="shared" si="31"/>
        <v>0</v>
      </c>
      <c r="AX29" s="9">
        <f t="shared" si="31"/>
        <v>0</v>
      </c>
      <c r="AY29" s="9">
        <f t="shared" si="31"/>
        <v>0</v>
      </c>
      <c r="AZ29" s="9">
        <f t="shared" si="31"/>
        <v>0</v>
      </c>
      <c r="BA29" s="9">
        <f t="shared" si="31"/>
        <v>0</v>
      </c>
      <c r="BB29" s="9">
        <f t="shared" si="31"/>
        <v>0</v>
      </c>
      <c r="BC29" s="9">
        <f t="shared" si="31"/>
        <v>0</v>
      </c>
      <c r="BD29" s="9">
        <f t="shared" si="31"/>
        <v>0</v>
      </c>
      <c r="BE29" s="9">
        <f t="shared" si="31"/>
        <v>0</v>
      </c>
      <c r="BF29" s="9">
        <f t="shared" si="31"/>
        <v>0</v>
      </c>
      <c r="BG29" s="9">
        <f t="shared" si="31"/>
        <v>0</v>
      </c>
      <c r="BH29" s="9">
        <f t="shared" si="31"/>
        <v>0</v>
      </c>
      <c r="BI29" s="9">
        <f t="shared" si="31"/>
        <v>0</v>
      </c>
      <c r="BJ29" s="9">
        <f t="shared" si="31"/>
        <v>0</v>
      </c>
      <c r="BK29" s="9">
        <f t="shared" si="31"/>
        <v>0</v>
      </c>
      <c r="BL29" s="9">
        <f t="shared" si="31"/>
        <v>0</v>
      </c>
      <c r="BM29" s="9">
        <f t="shared" si="31"/>
        <v>0</v>
      </c>
      <c r="BN29" s="9">
        <f t="shared" si="31"/>
        <v>0</v>
      </c>
      <c r="BO29" s="9">
        <f t="shared" si="31"/>
        <v>0</v>
      </c>
    </row>
    <row r="30" spans="2:67" x14ac:dyDescent="0.25">
      <c r="B30" t="s">
        <v>275</v>
      </c>
      <c r="D30" s="7">
        <f>IF(VLOOKUP($B$20&amp;$B30,[20]Ilorin!$E:$AE,COLUMN(D$1)-2,FALSE)=" ",0,VLOOKUP($B$20&amp;$B30,[20]Ilorin!$E:$AE,COLUMN(D$1)-2,FALSE))</f>
        <v>1</v>
      </c>
      <c r="E30" s="7">
        <f>IF(VLOOKUP($B$20&amp;$B30,[20]Ilorin!$E:$AE,COLUMN(E$1)-2,FALSE)=" ",0,VLOOKUP($B$20&amp;$B30,[20]Ilorin!$E:$AE,COLUMN(E$1)-2,FALSE))</f>
        <v>5</v>
      </c>
      <c r="F30" s="7">
        <f>IF(VLOOKUP($B$20&amp;$B30,[20]Ilorin!$E:$AE,COLUMN(F$1)-2,FALSE)=" ",0,VLOOKUP($B$20&amp;$B30,[20]Ilorin!$E:$AE,COLUMN(F$1)-2,FALSE))</f>
        <v>12</v>
      </c>
      <c r="G30" s="7">
        <f>IF(VLOOKUP($B$20&amp;$B30,[20]Ilorin!$E:$AE,COLUMN(G$1)-2,FALSE)=" ",0,VLOOKUP($B$20&amp;$B30,[20]Ilorin!$E:$AE,COLUMN(G$1)-2,FALSE))</f>
        <v>5</v>
      </c>
      <c r="H30" s="7">
        <f>IF(VLOOKUP($B$20&amp;$B30,[20]Ilorin!$E:$AE,COLUMN(H$1)-2,FALSE)=" ",0,VLOOKUP($B$20&amp;$B30,[20]Ilorin!$E:$AE,COLUMN(H$1)-2,FALSE))</f>
        <v>3</v>
      </c>
      <c r="I30" s="7">
        <f>IF(VLOOKUP($B$20&amp;$B30,[20]Ilorin!$E:$AE,COLUMN(I$1)-2,FALSE)=" ",0,VLOOKUP($B$20&amp;$B30,[20]Ilorin!$E:$AE,COLUMN(I$1)-2,FALSE))</f>
        <v>6</v>
      </c>
      <c r="J30" s="7">
        <f>IF(VLOOKUP($B$20&amp;$B30,[20]Ilorin!$E:$AE,COLUMN(J$1)-2,FALSE)=" ",0,VLOOKUP($B$20&amp;$B30,[20]Ilorin!$E:$AE,COLUMN(J$1)-2,FALSE))</f>
        <v>9</v>
      </c>
      <c r="K30" s="7">
        <f>IF(VLOOKUP($B$20&amp;$B30,[20]Ilorin!$E:$AE,COLUMN(K$1)-2,FALSE)=" ",0,VLOOKUP($B$20&amp;$B30,[20]Ilorin!$E:$AE,COLUMN(K$1)-2,FALSE))</f>
        <v>4</v>
      </c>
      <c r="L30" s="7">
        <f>IF(VLOOKUP($B$20&amp;$B30,[20]Ilorin!$E:$AE,COLUMN(L$1)-2,FALSE)=" ",0,VLOOKUP($B$20&amp;$B30,[20]Ilorin!$E:$AE,COLUMN(L$1)-2,FALSE))</f>
        <v>3</v>
      </c>
      <c r="M30" s="7">
        <f>IF(VLOOKUP($B$20&amp;$B30,[20]Ilorin!$E:$AE,COLUMN(M$1)-2,FALSE)=" ",0,VLOOKUP($B$20&amp;$B30,[20]Ilorin!$E:$AE,COLUMN(M$1)-2,FALSE))</f>
        <v>5</v>
      </c>
      <c r="N30" s="7">
        <f>IF(VLOOKUP($B$20&amp;$B30,[20]Ilorin!$E:$AE,COLUMN(N$1)-2,FALSE)=" ",0,VLOOKUP($B$20&amp;$B30,[20]Ilorin!$E:$AE,COLUMN(N$1)-2,FALSE))</f>
        <v>3</v>
      </c>
      <c r="O30" s="7">
        <f>IF(VLOOKUP($B$20&amp;$B30,[20]Ilorin!$E:$AE,COLUMN(O$1)-2,FALSE)=" ",0,VLOOKUP($B$20&amp;$B30,[20]Ilorin!$E:$AE,COLUMN(O$1)-2,FALSE))</f>
        <v>0</v>
      </c>
      <c r="P30" s="7">
        <f>IF(VLOOKUP($B$20&amp;$B30,[20]Ilorin!$E:$AE,COLUMN(P$1)-2,FALSE)=" ",0,VLOOKUP($B$20&amp;$B30,[20]Ilorin!$E:$AE,COLUMN(P$1)-2,FALSE))</f>
        <v>1</v>
      </c>
      <c r="Q30" s="7">
        <f>IF(VLOOKUP($B$20&amp;$B30,[20]Ilorin!$E:$AE,COLUMN(Q$1)-2,FALSE)=" ",0,VLOOKUP($B$20&amp;$B30,[20]Ilorin!$E:$AE,COLUMN(Q$1)-2,FALSE))</f>
        <v>8</v>
      </c>
      <c r="R30" s="7">
        <f>IF(VLOOKUP($B$20&amp;$B30,[20]Ilorin!$E:$AE,COLUMN(R$1)-2,FALSE)=" ",0,VLOOKUP($B$20&amp;$B30,[20]Ilorin!$E:$AE,COLUMN(R$1)-2,FALSE))</f>
        <v>10</v>
      </c>
      <c r="S30" s="7">
        <f>IF(VLOOKUP($B$20&amp;$B30,[20]Ilorin!$E:$AE,COLUMN(S$1)-2,FALSE)=" ",0,VLOOKUP($B$20&amp;$B30,[20]Ilorin!$E:$AE,COLUMN(S$1)-2,FALSE))</f>
        <v>7</v>
      </c>
      <c r="T30" s="7">
        <f>IF(VLOOKUP($B$20&amp;$B30,[20]Ilorin!$E:$AE,COLUMN(T$1)-2,FALSE)=" ",0,VLOOKUP($B$20&amp;$B30,[20]Ilorin!$E:$AE,COLUMN(T$1)-2,FALSE))</f>
        <v>6</v>
      </c>
      <c r="U30" s="7">
        <f>IF(VLOOKUP($B$20&amp;$B30,[20]Ilorin!$E:$AE,COLUMN(U$1)-2,FALSE)=" ",0,VLOOKUP($B$20&amp;$B30,[20]Ilorin!$E:$AE,COLUMN(U$1)-2,FALSE))</f>
        <v>2</v>
      </c>
      <c r="V30" s="7">
        <f>IF(VLOOKUP($B$20&amp;$B30,[20]Ilorin!$E:$AE,COLUMN(V$1)-2,FALSE)=" ",0,VLOOKUP($B$20&amp;$B30,[20]Ilorin!$E:$AE,COLUMN(V$1)-2,FALSE))</f>
        <v>5</v>
      </c>
      <c r="W30" s="7">
        <f>IF(VLOOKUP($B$20&amp;$B30,[20]Ilorin!$E:$AE,COLUMN(W$1)-2,FALSE)=" ",0,VLOOKUP($B$20&amp;$B30,[20]Ilorin!$E:$AE,COLUMN(W$1)-2,FALSE))</f>
        <v>3</v>
      </c>
      <c r="X30" s="7">
        <f>IF(VLOOKUP($B$20&amp;$B30,[20]Ilorin!$E:$AE,COLUMN(X$1)-2,FALSE)=" ",0,VLOOKUP($B$20&amp;$B30,[20]Ilorin!$E:$AE,COLUMN(X$1)-2,FALSE))</f>
        <v>13</v>
      </c>
      <c r="Y30" s="7">
        <f>IF(VLOOKUP($B$20&amp;$B30,[20]Ilorin!$E:$AE,COLUMN(Y$1)-2,FALSE)=" ",0,VLOOKUP($B$20&amp;$B30,[20]Ilorin!$E:$AE,COLUMN(Y$1)-2,FALSE))</f>
        <v>7</v>
      </c>
      <c r="Z30" s="7">
        <f>IF(VLOOKUP($B$20&amp;$B30,[20]Ilorin!$E:$AE,COLUMN(Z$1)-2,FALSE)=" ",0,VLOOKUP($B$20&amp;$B30,[20]Ilorin!$E:$AE,COLUMN(Z$1)-2,FALSE))</f>
        <v>22</v>
      </c>
      <c r="AA30" s="7">
        <f>IF(VLOOKUP($B$20&amp;$B30,[20]Ilorin!$E:$AE,COLUMN(AA$1)-2,FALSE)=" ",0,VLOOKUP($B$20&amp;$B30,[20]Ilorin!$E:$AE,COLUMN(AA$1)-2,FALSE))</f>
        <v>17</v>
      </c>
      <c r="AB30" s="7">
        <f>IF(VLOOKUP($B$20&amp;$B30,[20]Ilorin!$E:$AE,COLUMN(AB$1)-2,FALSE)=" ",0,VLOOKUP($B$20&amp;$B30,[20]Ilorin!$E:$AE,COLUMN(AB$1)-2,FALSE))</f>
        <v>4</v>
      </c>
      <c r="AC30" s="7">
        <f>IF(VLOOKUP($B$20&amp;$B30,[20]Ilorin!$E:$AE,COLUMN(AC$1)-2,FALSE)=" ",0,VLOOKUP($B$20&amp;$B30,[20]Ilorin!$E:$AE,COLUMN(AC$1)-2,FALSE))</f>
        <v>8</v>
      </c>
      <c r="AF30" s="7">
        <f t="shared" si="29"/>
        <v>4</v>
      </c>
      <c r="AG30" s="7">
        <f t="shared" si="29"/>
        <v>8</v>
      </c>
      <c r="AH30" s="7">
        <f>VLOOKUP($A$3&amp;$B$20&amp;$B30,'[14]Paga All'!$G$1:$J$3000,4,FALSE)</f>
        <v>1</v>
      </c>
      <c r="AI30" s="7">
        <f>VLOOKUP($A$3&amp;$B$20&amp;$B30,'[15]Paga all'!$F:$G,2,FALSE)</f>
        <v>1</v>
      </c>
      <c r="AJ30" s="7">
        <f>VLOOKUP($A$3&amp;$B$20&amp;$B30,'[16]Paga all'!$F$2:$G$1470,2,FALSE)</f>
        <v>1</v>
      </c>
      <c r="AK30" s="9">
        <f t="shared" ref="AK30:BO30" si="32">ROUND(AK28*AK24,)</f>
        <v>4</v>
      </c>
      <c r="AL30" s="9">
        <f t="shared" si="32"/>
        <v>4</v>
      </c>
      <c r="AM30" s="9">
        <f t="shared" si="32"/>
        <v>4</v>
      </c>
      <c r="AN30" s="9">
        <f t="shared" si="32"/>
        <v>4</v>
      </c>
      <c r="AO30" s="9">
        <f t="shared" si="32"/>
        <v>4</v>
      </c>
      <c r="AP30" s="9">
        <f t="shared" si="32"/>
        <v>4</v>
      </c>
      <c r="AQ30" s="9">
        <f t="shared" si="32"/>
        <v>4</v>
      </c>
      <c r="AR30" s="9">
        <f t="shared" si="32"/>
        <v>4</v>
      </c>
      <c r="AS30" s="9">
        <f t="shared" si="32"/>
        <v>4</v>
      </c>
      <c r="AT30" s="9">
        <f t="shared" si="32"/>
        <v>4</v>
      </c>
      <c r="AU30" s="9">
        <f t="shared" si="32"/>
        <v>4</v>
      </c>
      <c r="AV30" s="9">
        <f t="shared" si="32"/>
        <v>4</v>
      </c>
      <c r="AW30" s="9">
        <f t="shared" si="32"/>
        <v>4</v>
      </c>
      <c r="AX30" s="9">
        <f t="shared" si="32"/>
        <v>4</v>
      </c>
      <c r="AY30" s="9">
        <f t="shared" si="32"/>
        <v>4</v>
      </c>
      <c r="AZ30" s="9">
        <f t="shared" si="32"/>
        <v>4</v>
      </c>
      <c r="BA30" s="9">
        <f t="shared" si="32"/>
        <v>4</v>
      </c>
      <c r="BB30" s="9">
        <f t="shared" si="32"/>
        <v>5</v>
      </c>
      <c r="BC30" s="9">
        <f t="shared" si="32"/>
        <v>5</v>
      </c>
      <c r="BD30" s="9">
        <f t="shared" si="32"/>
        <v>5</v>
      </c>
      <c r="BE30" s="9">
        <f t="shared" si="32"/>
        <v>5</v>
      </c>
      <c r="BF30" s="9">
        <f t="shared" si="32"/>
        <v>5</v>
      </c>
      <c r="BG30" s="9">
        <f t="shared" si="32"/>
        <v>5</v>
      </c>
      <c r="BH30" s="9">
        <f t="shared" si="32"/>
        <v>5</v>
      </c>
      <c r="BI30" s="9">
        <f t="shared" si="32"/>
        <v>5</v>
      </c>
      <c r="BJ30" s="9">
        <f t="shared" si="32"/>
        <v>5</v>
      </c>
      <c r="BK30" s="9">
        <f t="shared" si="32"/>
        <v>5</v>
      </c>
      <c r="BL30" s="9">
        <f t="shared" si="32"/>
        <v>5</v>
      </c>
      <c r="BM30" s="9">
        <f t="shared" si="32"/>
        <v>5</v>
      </c>
      <c r="BN30" s="9">
        <f t="shared" si="32"/>
        <v>5</v>
      </c>
      <c r="BO30" s="9">
        <f t="shared" si="32"/>
        <v>5</v>
      </c>
    </row>
    <row r="31" spans="2:67" x14ac:dyDescent="0.25">
      <c r="B31" t="s">
        <v>276</v>
      </c>
      <c r="D31" s="7">
        <f>IF(VLOOKUP($B$20&amp;$B31,[20]Ilorin!$E:$AE,COLUMN(D$1)-2,FALSE)=" ",0,VLOOKUP($B$20&amp;$B31,[20]Ilorin!$E:$AE,COLUMN(D$1)-2,FALSE))</f>
        <v>5000</v>
      </c>
      <c r="E31" s="7">
        <f>IF(VLOOKUP($B$20&amp;$B31,[20]Ilorin!$E:$AE,COLUMN(E$1)-2,FALSE)=" ",0,VLOOKUP($B$20&amp;$B31,[20]Ilorin!$E:$AE,COLUMN(E$1)-2,FALSE))</f>
        <v>84000</v>
      </c>
      <c r="F31" s="7">
        <f>IF(VLOOKUP($B$20&amp;$B31,[20]Ilorin!$E:$AE,COLUMN(F$1)-2,FALSE)=" ",0,VLOOKUP($B$20&amp;$B31,[20]Ilorin!$E:$AE,COLUMN(F$1)-2,FALSE))</f>
        <v>218500</v>
      </c>
      <c r="G31" s="7">
        <f>IF(VLOOKUP($B$20&amp;$B31,[20]Ilorin!$E:$AE,COLUMN(G$1)-2,FALSE)=" ",0,VLOOKUP($B$20&amp;$B31,[20]Ilorin!$E:$AE,COLUMN(G$1)-2,FALSE))</f>
        <v>58200</v>
      </c>
      <c r="H31" s="7">
        <f>IF(VLOOKUP($B$20&amp;$B31,[20]Ilorin!$E:$AE,COLUMN(H$1)-2,FALSE)=" ",0,VLOOKUP($B$20&amp;$B31,[20]Ilorin!$E:$AE,COLUMN(H$1)-2,FALSE))</f>
        <v>24800</v>
      </c>
      <c r="I31" s="7">
        <f>IF(VLOOKUP($B$20&amp;$B31,[20]Ilorin!$E:$AE,COLUMN(I$1)-2,FALSE)=" ",0,VLOOKUP($B$20&amp;$B31,[20]Ilorin!$E:$AE,COLUMN(I$1)-2,FALSE))</f>
        <v>30000</v>
      </c>
      <c r="J31" s="7">
        <f>IF(VLOOKUP($B$20&amp;$B31,[20]Ilorin!$E:$AE,COLUMN(J$1)-2,FALSE)=" ",0,VLOOKUP($B$20&amp;$B31,[20]Ilorin!$E:$AE,COLUMN(J$1)-2,FALSE))</f>
        <v>30600</v>
      </c>
      <c r="K31" s="7">
        <f>IF(VLOOKUP($B$20&amp;$B31,[20]Ilorin!$E:$AE,COLUMN(K$1)-2,FALSE)=" ",0,VLOOKUP($B$20&amp;$B31,[20]Ilorin!$E:$AE,COLUMN(K$1)-2,FALSE))</f>
        <v>58500</v>
      </c>
      <c r="L31" s="7">
        <f>IF(VLOOKUP($B$20&amp;$B31,[20]Ilorin!$E:$AE,COLUMN(L$1)-2,FALSE)=" ",0,VLOOKUP($B$20&amp;$B31,[20]Ilorin!$E:$AE,COLUMN(L$1)-2,FALSE))</f>
        <v>7000</v>
      </c>
      <c r="M31" s="7">
        <f>IF(VLOOKUP($B$20&amp;$B31,[20]Ilorin!$E:$AE,COLUMN(M$1)-2,FALSE)=" ",0,VLOOKUP($B$20&amp;$B31,[20]Ilorin!$E:$AE,COLUMN(M$1)-2,FALSE))</f>
        <v>11000</v>
      </c>
      <c r="N31" s="7">
        <f>IF(VLOOKUP($B$20&amp;$B31,[20]Ilorin!$E:$AE,COLUMN(N$1)-2,FALSE)=" ",0,VLOOKUP($B$20&amp;$B31,[20]Ilorin!$E:$AE,COLUMN(N$1)-2,FALSE))</f>
        <v>7000</v>
      </c>
      <c r="O31" s="7">
        <f>IF(VLOOKUP($B$20&amp;$B31,[20]Ilorin!$E:$AE,COLUMN(O$1)-2,FALSE)=" ",0,VLOOKUP($B$20&amp;$B31,[20]Ilorin!$E:$AE,COLUMN(O$1)-2,FALSE))</f>
        <v>0</v>
      </c>
      <c r="P31" s="7">
        <f>IF(VLOOKUP($B$20&amp;$B31,[20]Ilorin!$E:$AE,COLUMN(P$1)-2,FALSE)=" ",0,VLOOKUP($B$20&amp;$B31,[20]Ilorin!$E:$AE,COLUMN(P$1)-2,FALSE))</f>
        <v>5000</v>
      </c>
      <c r="Q31" s="7">
        <f>IF(VLOOKUP($B$20&amp;$B31,[20]Ilorin!$E:$AE,COLUMN(Q$1)-2,FALSE)=" ",0,VLOOKUP($B$20&amp;$B31,[20]Ilorin!$E:$AE,COLUMN(Q$1)-2,FALSE))</f>
        <v>10600</v>
      </c>
      <c r="R31" s="7">
        <f>IF(VLOOKUP($B$20&amp;$B31,[20]Ilorin!$E:$AE,COLUMN(R$1)-2,FALSE)=" ",0,VLOOKUP($B$20&amp;$B31,[20]Ilorin!$E:$AE,COLUMN(R$1)-2,FALSE))</f>
        <v>37500</v>
      </c>
      <c r="S31" s="7">
        <f>IF(VLOOKUP($B$20&amp;$B31,[20]Ilorin!$E:$AE,COLUMN(S$1)-2,FALSE)=" ",0,VLOOKUP($B$20&amp;$B31,[20]Ilorin!$E:$AE,COLUMN(S$1)-2,FALSE))</f>
        <v>62000</v>
      </c>
      <c r="T31" s="7">
        <f>IF(VLOOKUP($B$20&amp;$B31,[20]Ilorin!$E:$AE,COLUMN(T$1)-2,FALSE)=" ",0,VLOOKUP($B$20&amp;$B31,[20]Ilorin!$E:$AE,COLUMN(T$1)-2,FALSE))</f>
        <v>15500</v>
      </c>
      <c r="U31" s="7">
        <f>IF(VLOOKUP($B$20&amp;$B31,[20]Ilorin!$E:$AE,COLUMN(U$1)-2,FALSE)=" ",0,VLOOKUP($B$20&amp;$B31,[20]Ilorin!$E:$AE,COLUMN(U$1)-2,FALSE))</f>
        <v>3000</v>
      </c>
      <c r="V31" s="7">
        <f>IF(VLOOKUP($B$20&amp;$B31,[20]Ilorin!$E:$AE,COLUMN(V$1)-2,FALSE)=" ",0,VLOOKUP($B$20&amp;$B31,[20]Ilorin!$E:$AE,COLUMN(V$1)-2,FALSE))</f>
        <v>13000</v>
      </c>
      <c r="W31" s="7">
        <f>IF(VLOOKUP($B$20&amp;$B31,[20]Ilorin!$E:$AE,COLUMN(W$1)-2,FALSE)=" ",0,VLOOKUP($B$20&amp;$B31,[20]Ilorin!$E:$AE,COLUMN(W$1)-2,FALSE))</f>
        <v>5500</v>
      </c>
      <c r="X31" s="7">
        <f>IF(VLOOKUP($B$20&amp;$B31,[20]Ilorin!$E:$AE,COLUMN(X$1)-2,FALSE)=" ",0,VLOOKUP($B$20&amp;$B31,[20]Ilorin!$E:$AE,COLUMN(X$1)-2,FALSE))</f>
        <v>30000</v>
      </c>
      <c r="Y31" s="7">
        <f>IF(VLOOKUP($B$20&amp;$B31,[20]Ilorin!$E:$AE,COLUMN(Y$1)-2,FALSE)=" ",0,VLOOKUP($B$20&amp;$B31,[20]Ilorin!$E:$AE,COLUMN(Y$1)-2,FALSE))</f>
        <v>12500</v>
      </c>
      <c r="Z31" s="7">
        <f>IF(VLOOKUP($B$20&amp;$B31,[20]Ilorin!$E:$AE,COLUMN(Z$1)-2,FALSE)=" ",0,VLOOKUP($B$20&amp;$B31,[20]Ilorin!$E:$AE,COLUMN(Z$1)-2,FALSE))</f>
        <v>228500</v>
      </c>
      <c r="AA31" s="7">
        <f>IF(VLOOKUP($B$20&amp;$B31,[20]Ilorin!$E:$AE,COLUMN(AA$1)-2,FALSE)=" ",0,VLOOKUP($B$20&amp;$B31,[20]Ilorin!$E:$AE,COLUMN(AA$1)-2,FALSE))</f>
        <v>178000</v>
      </c>
      <c r="AB31" s="7">
        <f>IF(VLOOKUP($B$20&amp;$B31,[20]Ilorin!$E:$AE,COLUMN(AB$1)-2,FALSE)=" ",0,VLOOKUP($B$20&amp;$B31,[20]Ilorin!$E:$AE,COLUMN(AB$1)-2,FALSE))</f>
        <v>6700</v>
      </c>
      <c r="AC31" s="7">
        <f>IF(VLOOKUP($B$20&amp;$B31,[20]Ilorin!$E:$AE,COLUMN(AC$1)-2,FALSE)=" ",0,VLOOKUP($B$20&amp;$B31,[20]Ilorin!$E:$AE,COLUMN(AC$1)-2,FALSE))</f>
        <v>13500</v>
      </c>
      <c r="AF31" s="7">
        <f t="shared" si="29"/>
        <v>6700</v>
      </c>
      <c r="AG31" s="7">
        <f t="shared" si="29"/>
        <v>13500</v>
      </c>
      <c r="AH31" s="7">
        <f>VLOOKUP($A$3&amp;$B$20&amp;$B31,'[14]Paga All'!$G$1:$J$3000,4,FALSE)</f>
        <v>1000</v>
      </c>
      <c r="AI31" s="7">
        <f>VLOOKUP($A$3&amp;$B$20&amp;$B31,'[15]Paga all'!$F:$G,2,FALSE)</f>
        <v>15000</v>
      </c>
      <c r="AJ31" s="7">
        <f>VLOOKUP($A$3&amp;$B$20&amp;$B31,'[16]Paga all'!$F$2:$G$1470,2,FALSE)</f>
        <v>2000</v>
      </c>
      <c r="AK31" s="9">
        <f t="shared" ref="AK31:BO31" si="33">AK30*$AD32</f>
        <v>21992.920353982299</v>
      </c>
      <c r="AL31" s="9">
        <f t="shared" si="33"/>
        <v>21992.920353982299</v>
      </c>
      <c r="AM31" s="9">
        <f t="shared" si="33"/>
        <v>21992.920353982299</v>
      </c>
      <c r="AN31" s="9">
        <f t="shared" si="33"/>
        <v>21992.920353982299</v>
      </c>
      <c r="AO31" s="9">
        <f t="shared" si="33"/>
        <v>21992.920353982299</v>
      </c>
      <c r="AP31" s="9">
        <f t="shared" si="33"/>
        <v>21992.920353982299</v>
      </c>
      <c r="AQ31" s="9">
        <f t="shared" si="33"/>
        <v>21992.920353982299</v>
      </c>
      <c r="AR31" s="9">
        <f t="shared" si="33"/>
        <v>21992.920353982299</v>
      </c>
      <c r="AS31" s="9">
        <f t="shared" si="33"/>
        <v>21992.920353982299</v>
      </c>
      <c r="AT31" s="9">
        <f t="shared" si="33"/>
        <v>21992.920353982299</v>
      </c>
      <c r="AU31" s="9">
        <f t="shared" si="33"/>
        <v>21992.920353982299</v>
      </c>
      <c r="AV31" s="9">
        <f t="shared" si="33"/>
        <v>21992.920353982299</v>
      </c>
      <c r="AW31" s="9">
        <f t="shared" si="33"/>
        <v>21992.920353982299</v>
      </c>
      <c r="AX31" s="9">
        <f t="shared" si="33"/>
        <v>21992.920353982299</v>
      </c>
      <c r="AY31" s="9">
        <f t="shared" si="33"/>
        <v>21992.920353982299</v>
      </c>
      <c r="AZ31" s="9">
        <f t="shared" si="33"/>
        <v>21992.920353982299</v>
      </c>
      <c r="BA31" s="9">
        <f t="shared" si="33"/>
        <v>21992.920353982299</v>
      </c>
      <c r="BB31" s="9">
        <f t="shared" si="33"/>
        <v>27491.150442477876</v>
      </c>
      <c r="BC31" s="9">
        <f t="shared" si="33"/>
        <v>27491.150442477876</v>
      </c>
      <c r="BD31" s="9">
        <f t="shared" si="33"/>
        <v>27491.150442477876</v>
      </c>
      <c r="BE31" s="9">
        <f t="shared" si="33"/>
        <v>27491.150442477876</v>
      </c>
      <c r="BF31" s="9">
        <f t="shared" si="33"/>
        <v>27491.150442477876</v>
      </c>
      <c r="BG31" s="9">
        <f t="shared" si="33"/>
        <v>27491.150442477876</v>
      </c>
      <c r="BH31" s="9">
        <f t="shared" si="33"/>
        <v>27491.150442477876</v>
      </c>
      <c r="BI31" s="9">
        <f t="shared" si="33"/>
        <v>27491.150442477876</v>
      </c>
      <c r="BJ31" s="9">
        <f t="shared" si="33"/>
        <v>27491.150442477876</v>
      </c>
      <c r="BK31" s="9">
        <f t="shared" si="33"/>
        <v>27491.150442477876</v>
      </c>
      <c r="BL31" s="9">
        <f t="shared" si="33"/>
        <v>27491.150442477876</v>
      </c>
      <c r="BM31" s="9">
        <f t="shared" si="33"/>
        <v>27491.150442477876</v>
      </c>
      <c r="BN31" s="9">
        <f t="shared" si="33"/>
        <v>27491.150442477876</v>
      </c>
      <c r="BO31" s="9">
        <f t="shared" si="33"/>
        <v>27491.150442477876</v>
      </c>
    </row>
    <row r="32" spans="2:67" x14ac:dyDescent="0.25">
      <c r="B32" t="s">
        <v>153</v>
      </c>
      <c r="D32" s="7">
        <f>IF(VLOOKUP($B$20&amp;$B32,[20]Ilorin!$E:$AE,COLUMN(D$1)-2,FALSE)=" ",0,VLOOKUP($B$20&amp;$B32,[20]Ilorin!$E:$AE,COLUMN(D$1)-2,FALSE))</f>
        <v>5000</v>
      </c>
      <c r="E32" s="7">
        <f>IF(VLOOKUP($B$20&amp;$B32,[20]Ilorin!$E:$AE,COLUMN(E$1)-2,FALSE)=" ",0,VLOOKUP($B$20&amp;$B32,[20]Ilorin!$E:$AE,COLUMN(E$1)-2,FALSE))</f>
        <v>16800</v>
      </c>
      <c r="F32" s="7">
        <f>IF(VLOOKUP($B$20&amp;$B32,[20]Ilorin!$E:$AE,COLUMN(F$1)-2,FALSE)=" ",0,VLOOKUP($B$20&amp;$B32,[20]Ilorin!$E:$AE,COLUMN(F$1)-2,FALSE))</f>
        <v>18208.330000000002</v>
      </c>
      <c r="G32" s="7">
        <f>IF(VLOOKUP($B$20&amp;$B32,[20]Ilorin!$E:$AE,COLUMN(G$1)-2,FALSE)=" ",0,VLOOKUP($B$20&amp;$B32,[20]Ilorin!$E:$AE,COLUMN(G$1)-2,FALSE))</f>
        <v>11640</v>
      </c>
      <c r="H32" s="7">
        <f>IF(VLOOKUP($B$20&amp;$B32,[20]Ilorin!$E:$AE,COLUMN(H$1)-2,FALSE)=" ",0,VLOOKUP($B$20&amp;$B32,[20]Ilorin!$E:$AE,COLUMN(H$1)-2,FALSE))</f>
        <v>8266.67</v>
      </c>
      <c r="I32" s="7">
        <f>IF(VLOOKUP($B$20&amp;$B32,[20]Ilorin!$E:$AE,COLUMN(I$1)-2,FALSE)=" ",0,VLOOKUP($B$20&amp;$B32,[20]Ilorin!$E:$AE,COLUMN(I$1)-2,FALSE))</f>
        <v>5000</v>
      </c>
      <c r="J32" s="7">
        <f>IF(VLOOKUP($B$20&amp;$B32,[20]Ilorin!$E:$AE,COLUMN(J$1)-2,FALSE)=" ",0,VLOOKUP($B$20&amp;$B32,[20]Ilorin!$E:$AE,COLUMN(J$1)-2,FALSE))</f>
        <v>3400</v>
      </c>
      <c r="K32" s="7">
        <f>IF(VLOOKUP($B$20&amp;$B32,[20]Ilorin!$E:$AE,COLUMN(K$1)-2,FALSE)=" ",0,VLOOKUP($B$20&amp;$B32,[20]Ilorin!$E:$AE,COLUMN(K$1)-2,FALSE))</f>
        <v>14625</v>
      </c>
      <c r="L32" s="7">
        <f>IF(VLOOKUP($B$20&amp;$B32,[20]Ilorin!$E:$AE,COLUMN(L$1)-2,FALSE)=" ",0,VLOOKUP($B$20&amp;$B32,[20]Ilorin!$E:$AE,COLUMN(L$1)-2,FALSE))</f>
        <v>2333.33</v>
      </c>
      <c r="M32" s="7">
        <f>IF(VLOOKUP($B$20&amp;$B32,[20]Ilorin!$E:$AE,COLUMN(M$1)-2,FALSE)=" ",0,VLOOKUP($B$20&amp;$B32,[20]Ilorin!$E:$AE,COLUMN(M$1)-2,FALSE))</f>
        <v>2200</v>
      </c>
      <c r="N32" s="7">
        <f>IF(VLOOKUP($B$20&amp;$B32,[20]Ilorin!$E:$AE,COLUMN(N$1)-2,FALSE)=" ",0,VLOOKUP($B$20&amp;$B32,[20]Ilorin!$E:$AE,COLUMN(N$1)-2,FALSE))</f>
        <v>2333.33</v>
      </c>
      <c r="O32" s="7">
        <f>IF(VLOOKUP($B$20&amp;$B32,[20]Ilorin!$E:$AE,COLUMN(O$1)-2,FALSE)=" ",0,VLOOKUP($B$20&amp;$B32,[20]Ilorin!$E:$AE,COLUMN(O$1)-2,FALSE))</f>
        <v>0</v>
      </c>
      <c r="P32" s="7">
        <f>IF(VLOOKUP($B$20&amp;$B32,[20]Ilorin!$E:$AE,COLUMN(P$1)-2,FALSE)=" ",0,VLOOKUP($B$20&amp;$B32,[20]Ilorin!$E:$AE,COLUMN(P$1)-2,FALSE))</f>
        <v>5000</v>
      </c>
      <c r="Q32" s="7">
        <f>IF(VLOOKUP($B$20&amp;$B32,[20]Ilorin!$E:$AE,COLUMN(Q$1)-2,FALSE)=" ",0,VLOOKUP($B$20&amp;$B32,[20]Ilorin!$E:$AE,COLUMN(Q$1)-2,FALSE))</f>
        <v>1325</v>
      </c>
      <c r="R32" s="7">
        <f>IF(VLOOKUP($B$20&amp;$B32,[20]Ilorin!$E:$AE,COLUMN(R$1)-2,FALSE)=" ",0,VLOOKUP($B$20&amp;$B32,[20]Ilorin!$E:$AE,COLUMN(R$1)-2,FALSE))</f>
        <v>3750</v>
      </c>
      <c r="S32" s="7">
        <f>IF(VLOOKUP($B$20&amp;$B32,[20]Ilorin!$E:$AE,COLUMN(S$1)-2,FALSE)=" ",0,VLOOKUP($B$20&amp;$B32,[20]Ilorin!$E:$AE,COLUMN(S$1)-2,FALSE))</f>
        <v>8857.14</v>
      </c>
      <c r="T32" s="7">
        <f>IF(VLOOKUP($B$20&amp;$B32,[20]Ilorin!$E:$AE,COLUMN(T$1)-2,FALSE)=" ",0,VLOOKUP($B$20&amp;$B32,[20]Ilorin!$E:$AE,COLUMN(T$1)-2,FALSE))</f>
        <v>2583.33</v>
      </c>
      <c r="U32" s="7">
        <f>IF(VLOOKUP($B$20&amp;$B32,[20]Ilorin!$E:$AE,COLUMN(U$1)-2,FALSE)=" ",0,VLOOKUP($B$20&amp;$B32,[20]Ilorin!$E:$AE,COLUMN(U$1)-2,FALSE))</f>
        <v>1500</v>
      </c>
      <c r="V32" s="7">
        <f>IF(VLOOKUP($B$20&amp;$B32,[20]Ilorin!$E:$AE,COLUMN(V$1)-2,FALSE)=" ",0,VLOOKUP($B$20&amp;$B32,[20]Ilorin!$E:$AE,COLUMN(V$1)-2,FALSE))</f>
        <v>2600</v>
      </c>
      <c r="W32" s="7">
        <f>IF(VLOOKUP($B$20&amp;$B32,[20]Ilorin!$E:$AE,COLUMN(W$1)-2,FALSE)=" ",0,VLOOKUP($B$20&amp;$B32,[20]Ilorin!$E:$AE,COLUMN(W$1)-2,FALSE))</f>
        <v>1833.33</v>
      </c>
      <c r="X32" s="7">
        <f>IF(VLOOKUP($B$20&amp;$B32,[20]Ilorin!$E:$AE,COLUMN(X$1)-2,FALSE)=" ",0,VLOOKUP($B$20&amp;$B32,[20]Ilorin!$E:$AE,COLUMN(X$1)-2,FALSE))</f>
        <v>2307.69</v>
      </c>
      <c r="Y32" s="7">
        <f>IF(VLOOKUP($B$20&amp;$B32,[20]Ilorin!$E:$AE,COLUMN(Y$1)-2,FALSE)=" ",0,VLOOKUP($B$20&amp;$B32,[20]Ilorin!$E:$AE,COLUMN(Y$1)-2,FALSE))</f>
        <v>1785.71</v>
      </c>
      <c r="Z32" s="7">
        <f>IF(VLOOKUP($B$20&amp;$B32,[20]Ilorin!$E:$AE,COLUMN(Z$1)-2,FALSE)=" ",0,VLOOKUP($B$20&amp;$B32,[20]Ilorin!$E:$AE,COLUMN(Z$1)-2,FALSE))</f>
        <v>10386.36</v>
      </c>
      <c r="AA32" s="7">
        <f>IF(VLOOKUP($B$20&amp;$B32,[20]Ilorin!$E:$AE,COLUMN(AA$1)-2,FALSE)=" ",0,VLOOKUP($B$20&amp;$B32,[20]Ilorin!$E:$AE,COLUMN(AA$1)-2,FALSE))</f>
        <v>10470.59</v>
      </c>
      <c r="AB32" s="7">
        <f>IF(VLOOKUP($B$20&amp;$B32,[20]Ilorin!$E:$AE,COLUMN(AB$1)-2,FALSE)=" ",0,VLOOKUP($B$20&amp;$B32,[20]Ilorin!$E:$AE,COLUMN(AB$1)-2,FALSE))</f>
        <v>1675</v>
      </c>
      <c r="AC32" s="7">
        <f>IF(VLOOKUP($B$20&amp;$B32,[20]Ilorin!$E:$AE,COLUMN(AC$1)-2,FALSE)=" ",0,VLOOKUP($B$20&amp;$B32,[20]Ilorin!$E:$AE,COLUMN(AC$1)-2,FALSE))</f>
        <v>1687.5</v>
      </c>
      <c r="AD32" s="264">
        <f>SUM(P31:AC31)/SUM(P30:AC30)</f>
        <v>5498.2300884955748</v>
      </c>
      <c r="AF32" s="7">
        <f>AC32</f>
        <v>1687.5</v>
      </c>
      <c r="AG32" s="7">
        <f>AG31/AG30</f>
        <v>1687.5</v>
      </c>
      <c r="AH32" s="7">
        <f>VLOOKUP($A$3&amp;$B$20&amp;$B32,'[14]Paga All'!$G$1:$J$3000,4,FALSE)</f>
        <v>1000</v>
      </c>
      <c r="AI32" s="7">
        <f>VLOOKUP($A$3&amp;$B$20&amp;$B32,'[15]Paga all'!$F:$G,2,FALSE)</f>
        <v>15000</v>
      </c>
      <c r="AJ32" s="7">
        <f>VLOOKUP($A$3&amp;$B$20&amp;$B32,'[16]Paga all'!$F$2:$G$1470,2,FALSE)</f>
        <v>2000</v>
      </c>
      <c r="AK32" s="9">
        <f t="shared" ref="AK32:BO32" si="34">AK31/AK30</f>
        <v>5498.2300884955748</v>
      </c>
      <c r="AL32" s="9">
        <f t="shared" si="34"/>
        <v>5498.2300884955748</v>
      </c>
      <c r="AM32" s="9">
        <f t="shared" si="34"/>
        <v>5498.2300884955748</v>
      </c>
      <c r="AN32" s="9">
        <f t="shared" si="34"/>
        <v>5498.2300884955748</v>
      </c>
      <c r="AO32" s="9">
        <f t="shared" si="34"/>
        <v>5498.2300884955748</v>
      </c>
      <c r="AP32" s="9">
        <f t="shared" si="34"/>
        <v>5498.2300884955748</v>
      </c>
      <c r="AQ32" s="9">
        <f t="shared" si="34"/>
        <v>5498.2300884955748</v>
      </c>
      <c r="AR32" s="9">
        <f t="shared" si="34"/>
        <v>5498.2300884955748</v>
      </c>
      <c r="AS32" s="9">
        <f t="shared" si="34"/>
        <v>5498.2300884955748</v>
      </c>
      <c r="AT32" s="9">
        <f t="shared" si="34"/>
        <v>5498.2300884955748</v>
      </c>
      <c r="AU32" s="9">
        <f t="shared" si="34"/>
        <v>5498.2300884955748</v>
      </c>
      <c r="AV32" s="9">
        <f t="shared" si="34"/>
        <v>5498.2300884955748</v>
      </c>
      <c r="AW32" s="9">
        <f t="shared" si="34"/>
        <v>5498.2300884955748</v>
      </c>
      <c r="AX32" s="9">
        <f t="shared" si="34"/>
        <v>5498.2300884955748</v>
      </c>
      <c r="AY32" s="9">
        <f t="shared" si="34"/>
        <v>5498.2300884955748</v>
      </c>
      <c r="AZ32" s="9">
        <f t="shared" si="34"/>
        <v>5498.2300884955748</v>
      </c>
      <c r="BA32" s="9">
        <f t="shared" si="34"/>
        <v>5498.2300884955748</v>
      </c>
      <c r="BB32" s="9">
        <f t="shared" si="34"/>
        <v>5498.2300884955748</v>
      </c>
      <c r="BC32" s="9">
        <f t="shared" si="34"/>
        <v>5498.2300884955748</v>
      </c>
      <c r="BD32" s="9">
        <f t="shared" si="34"/>
        <v>5498.2300884955748</v>
      </c>
      <c r="BE32" s="9">
        <f t="shared" si="34"/>
        <v>5498.2300884955748</v>
      </c>
      <c r="BF32" s="9">
        <f t="shared" si="34"/>
        <v>5498.2300884955748</v>
      </c>
      <c r="BG32" s="9">
        <f t="shared" si="34"/>
        <v>5498.2300884955748</v>
      </c>
      <c r="BH32" s="9">
        <f t="shared" si="34"/>
        <v>5498.2300884955748</v>
      </c>
      <c r="BI32" s="9">
        <f t="shared" si="34"/>
        <v>5498.2300884955748</v>
      </c>
      <c r="BJ32" s="9">
        <f t="shared" si="34"/>
        <v>5498.2300884955748</v>
      </c>
      <c r="BK32" s="9">
        <f t="shared" si="34"/>
        <v>5498.2300884955748</v>
      </c>
      <c r="BL32" s="9">
        <f t="shared" si="34"/>
        <v>5498.2300884955748</v>
      </c>
      <c r="BM32" s="9">
        <f t="shared" si="34"/>
        <v>5498.2300884955748</v>
      </c>
      <c r="BN32" s="9">
        <f t="shared" si="34"/>
        <v>5498.2300884955748</v>
      </c>
      <c r="BO32" s="9">
        <f t="shared" si="34"/>
        <v>5498.2300884955748</v>
      </c>
    </row>
    <row r="33" spans="2:67" x14ac:dyDescent="0.25">
      <c r="B33" t="s">
        <v>277</v>
      </c>
      <c r="D33" s="7">
        <f>IF(VLOOKUP($B$20&amp;$B33,[20]Ilorin!$E:$AE,COLUMN(D$1)-2,FALSE)=" ",0,VLOOKUP($B$20&amp;$B33,[20]Ilorin!$E:$AE,COLUMN(D$1)-2,FALSE))</f>
        <v>250</v>
      </c>
      <c r="E33" s="7">
        <f>IF(VLOOKUP($B$20&amp;$B33,[20]Ilorin!$E:$AE,COLUMN(E$1)-2,FALSE)=" ",0,VLOOKUP($B$20&amp;$B33,[20]Ilorin!$E:$AE,COLUMN(E$1)-2,FALSE))</f>
        <v>2000</v>
      </c>
      <c r="F33" s="7">
        <f>IF(VLOOKUP($B$20&amp;$B33,[20]Ilorin!$E:$AE,COLUMN(F$1)-2,FALSE)=" ",0,VLOOKUP($B$20&amp;$B33,[20]Ilorin!$E:$AE,COLUMN(F$1)-2,FALSE))</f>
        <v>4650</v>
      </c>
      <c r="G33" s="7">
        <f>IF(VLOOKUP($B$20&amp;$B33,[20]Ilorin!$E:$AE,COLUMN(G$1)-2,FALSE)=" ",0,VLOOKUP($B$20&amp;$B33,[20]Ilorin!$E:$AE,COLUMN(G$1)-2,FALSE))</f>
        <v>1650</v>
      </c>
      <c r="H33" s="7">
        <f>IF(VLOOKUP($B$20&amp;$B33,[20]Ilorin!$E:$AE,COLUMN(H$1)-2,FALSE)=" ",0,VLOOKUP($B$20&amp;$B33,[20]Ilorin!$E:$AE,COLUMN(H$1)-2,FALSE))</f>
        <v>500</v>
      </c>
      <c r="I33" s="7">
        <f>IF(VLOOKUP($B$20&amp;$B33,[20]Ilorin!$E:$AE,COLUMN(I$1)-2,FALSE)=" ",0,VLOOKUP($B$20&amp;$B33,[20]Ilorin!$E:$AE,COLUMN(I$1)-2,FALSE))</f>
        <v>900</v>
      </c>
      <c r="J33" s="7">
        <f>IF(VLOOKUP($B$20&amp;$B33,[20]Ilorin!$E:$AE,COLUMN(J$1)-2,FALSE)=" ",0,VLOOKUP($B$20&amp;$B33,[20]Ilorin!$E:$AE,COLUMN(J$1)-2,FALSE))</f>
        <v>1200</v>
      </c>
      <c r="K33" s="7">
        <f>IF(VLOOKUP($B$20&amp;$B33,[20]Ilorin!$E:$AE,COLUMN(K$1)-2,FALSE)=" ",0,VLOOKUP($B$20&amp;$B33,[20]Ilorin!$E:$AE,COLUMN(K$1)-2,FALSE))</f>
        <v>650</v>
      </c>
      <c r="L33" s="7">
        <f>IF(VLOOKUP($B$20&amp;$B33,[20]Ilorin!$E:$AE,COLUMN(L$1)-2,FALSE)=" ",0,VLOOKUP($B$20&amp;$B33,[20]Ilorin!$E:$AE,COLUMN(L$1)-2,FALSE))</f>
        <v>350</v>
      </c>
      <c r="M33" s="7">
        <f>IF(VLOOKUP($B$20&amp;$B33,[20]Ilorin!$E:$AE,COLUMN(M$1)-2,FALSE)=" ",0,VLOOKUP($B$20&amp;$B33,[20]Ilorin!$E:$AE,COLUMN(M$1)-2,FALSE))</f>
        <v>600</v>
      </c>
      <c r="N33" s="7">
        <f>IF(VLOOKUP($B$20&amp;$B33,[20]Ilorin!$E:$AE,COLUMN(N$1)-2,FALSE)=" ",0,VLOOKUP($B$20&amp;$B33,[20]Ilorin!$E:$AE,COLUMN(N$1)-2,FALSE))</f>
        <v>400</v>
      </c>
      <c r="O33" s="7">
        <f>IF(VLOOKUP($B$20&amp;$B33,[20]Ilorin!$E:$AE,COLUMN(O$1)-2,FALSE)=" ",0,VLOOKUP($B$20&amp;$B33,[20]Ilorin!$E:$AE,COLUMN(O$1)-2,FALSE))</f>
        <v>0</v>
      </c>
      <c r="P33" s="7">
        <f>IF(VLOOKUP($B$20&amp;$B33,[20]Ilorin!$E:$AE,COLUMN(P$1)-2,FALSE)=" ",0,VLOOKUP($B$20&amp;$B33,[20]Ilorin!$E:$AE,COLUMN(P$1)-2,FALSE))</f>
        <v>150</v>
      </c>
      <c r="Q33" s="7">
        <f>IF(VLOOKUP($B$20&amp;$B33,[20]Ilorin!$E:$AE,COLUMN(Q$1)-2,FALSE)=" ",0,VLOOKUP($B$20&amp;$B33,[20]Ilorin!$E:$AE,COLUMN(Q$1)-2,FALSE))</f>
        <v>900</v>
      </c>
      <c r="R33" s="7">
        <f>IF(VLOOKUP($B$20&amp;$B33,[20]Ilorin!$E:$AE,COLUMN(R$1)-2,FALSE)=" ",0,VLOOKUP($B$20&amp;$B33,[20]Ilorin!$E:$AE,COLUMN(R$1)-2,FALSE))</f>
        <v>1350</v>
      </c>
      <c r="S33" s="7">
        <f>IF(VLOOKUP($B$20&amp;$B33,[20]Ilorin!$E:$AE,COLUMN(S$1)-2,FALSE)=" ",0,VLOOKUP($B$20&amp;$B33,[20]Ilorin!$E:$AE,COLUMN(S$1)-2,FALSE))</f>
        <v>950</v>
      </c>
      <c r="T33" s="7">
        <f>IF(VLOOKUP($B$20&amp;$B33,[20]Ilorin!$E:$AE,COLUMN(T$1)-2,FALSE)=" ",0,VLOOKUP($B$20&amp;$B33,[20]Ilorin!$E:$AE,COLUMN(T$1)-2,FALSE))</f>
        <v>850</v>
      </c>
      <c r="U33" s="7">
        <f>IF(VLOOKUP($B$20&amp;$B33,[20]Ilorin!$E:$AE,COLUMN(U$1)-2,FALSE)=" ",0,VLOOKUP($B$20&amp;$B33,[20]Ilorin!$E:$AE,COLUMN(U$1)-2,FALSE))</f>
        <v>250</v>
      </c>
      <c r="V33" s="7">
        <f>IF(VLOOKUP($B$20&amp;$B33,[20]Ilorin!$E:$AE,COLUMN(V$1)-2,FALSE)=" ",0,VLOOKUP($B$20&amp;$B33,[20]Ilorin!$E:$AE,COLUMN(V$1)-2,FALSE))</f>
        <v>700</v>
      </c>
      <c r="W33" s="7">
        <f>IF(VLOOKUP($B$20&amp;$B33,[20]Ilorin!$E:$AE,COLUMN(W$1)-2,FALSE)=" ",0,VLOOKUP($B$20&amp;$B33,[20]Ilorin!$E:$AE,COLUMN(W$1)-2,FALSE))</f>
        <v>400</v>
      </c>
      <c r="X33" s="7">
        <f>IF(VLOOKUP($B$20&amp;$B33,[20]Ilorin!$E:$AE,COLUMN(X$1)-2,FALSE)=" ",0,VLOOKUP($B$20&amp;$B33,[20]Ilorin!$E:$AE,COLUMN(X$1)-2,FALSE))</f>
        <v>1650</v>
      </c>
      <c r="Y33" s="7">
        <f>IF(VLOOKUP($B$20&amp;$B33,[20]Ilorin!$E:$AE,COLUMN(Y$1)-2,FALSE)=" ",0,VLOOKUP($B$20&amp;$B33,[20]Ilorin!$E:$AE,COLUMN(Y$1)-2,FALSE))</f>
        <v>850</v>
      </c>
      <c r="Z33" s="7">
        <f>IF(VLOOKUP($B$20&amp;$B33,[20]Ilorin!$E:$AE,COLUMN(Z$1)-2,FALSE)=" ",0,VLOOKUP($B$20&amp;$B33,[20]Ilorin!$E:$AE,COLUMN(Z$1)-2,FALSE))</f>
        <v>3150</v>
      </c>
      <c r="AA33" s="7">
        <f>IF(VLOOKUP($B$20&amp;$B33,[20]Ilorin!$E:$AE,COLUMN(AA$1)-2,FALSE)=" ",0,VLOOKUP($B$20&amp;$B33,[20]Ilorin!$E:$AE,COLUMN(AA$1)-2,FALSE))</f>
        <v>2600</v>
      </c>
      <c r="AB33" s="7">
        <f>IF(VLOOKUP($B$20&amp;$B33,[20]Ilorin!$E:$AE,COLUMN(AB$1)-2,FALSE)=" ",0,VLOOKUP($B$20&amp;$B33,[20]Ilorin!$E:$AE,COLUMN(AB$1)-2,FALSE))</f>
        <v>450</v>
      </c>
      <c r="AC33" s="7">
        <f>IF(VLOOKUP($B$20&amp;$B33,[20]Ilorin!$E:$AE,COLUMN(AC$1)-2,FALSE)=" ",0,VLOOKUP($B$20&amp;$B33,[20]Ilorin!$E:$AE,COLUMN(AC$1)-2,FALSE))</f>
        <v>1000</v>
      </c>
      <c r="AF33" s="7">
        <f>AB33</f>
        <v>450</v>
      </c>
      <c r="AG33" s="7">
        <f>AC33</f>
        <v>1000</v>
      </c>
      <c r="AH33" s="7">
        <f>VLOOKUP($A$3&amp;$B$20&amp;$B33,'[14]Paga All'!$G$1:$J$3000,4,FALSE)+VLOOKUP($A$3&amp;$B$20&amp;$B34,'[14]Paga All'!$G$1:$J$3000,4,FALSE)</f>
        <v>100</v>
      </c>
      <c r="AI33" s="7">
        <f>VLOOKUP($A$3&amp;$B$20&amp;$B33,'[15]Paga all'!$F:$G,2,FALSE)+VLOOKUP($A$3&amp;$B$20&amp;$B34,'[15]Paga all'!$F:$G,2,FALSE)</f>
        <v>200</v>
      </c>
      <c r="AJ33" s="7">
        <f>VLOOKUP($A$3&amp;$B$20&amp;$B33,'[16]Paga all'!$F$2:$G$1470,2,FALSE)+VLOOKUP($A$3&amp;$B$20&amp;$B34,'[16]Paga all'!$F$2:$G$1470,2,FALSE)</f>
        <v>150</v>
      </c>
      <c r="AK33" s="9">
        <f t="shared" ref="AK33:BO33" si="35">AK30*AK25</f>
        <v>539.82300884955748</v>
      </c>
      <c r="AL33" s="9">
        <f t="shared" si="35"/>
        <v>539.82300884955748</v>
      </c>
      <c r="AM33" s="9">
        <f t="shared" si="35"/>
        <v>539.82300884955748</v>
      </c>
      <c r="AN33" s="9">
        <f t="shared" si="35"/>
        <v>539.82300884955748</v>
      </c>
      <c r="AO33" s="9">
        <f t="shared" si="35"/>
        <v>539.82300884955748</v>
      </c>
      <c r="AP33" s="9">
        <f t="shared" si="35"/>
        <v>539.82300884955748</v>
      </c>
      <c r="AQ33" s="9">
        <f t="shared" si="35"/>
        <v>539.82300884955748</v>
      </c>
      <c r="AR33" s="9">
        <f t="shared" si="35"/>
        <v>539.82300884955748</v>
      </c>
      <c r="AS33" s="9">
        <f t="shared" si="35"/>
        <v>539.82300884955748</v>
      </c>
      <c r="AT33" s="9">
        <f t="shared" si="35"/>
        <v>539.82300884955748</v>
      </c>
      <c r="AU33" s="9">
        <f t="shared" si="35"/>
        <v>539.82300884955748</v>
      </c>
      <c r="AV33" s="9">
        <f t="shared" si="35"/>
        <v>539.82300884955748</v>
      </c>
      <c r="AW33" s="9">
        <f t="shared" si="35"/>
        <v>539.82300884955748</v>
      </c>
      <c r="AX33" s="9">
        <f t="shared" si="35"/>
        <v>539.82300884955748</v>
      </c>
      <c r="AY33" s="9">
        <f t="shared" si="35"/>
        <v>539.82300884955748</v>
      </c>
      <c r="AZ33" s="9">
        <f t="shared" si="35"/>
        <v>539.82300884955748</v>
      </c>
      <c r="BA33" s="9">
        <f t="shared" si="35"/>
        <v>539.82300884955748</v>
      </c>
      <c r="BB33" s="9">
        <f t="shared" si="35"/>
        <v>674.77876106194685</v>
      </c>
      <c r="BC33" s="9">
        <f t="shared" si="35"/>
        <v>674.77876106194685</v>
      </c>
      <c r="BD33" s="9">
        <f t="shared" si="35"/>
        <v>674.77876106194685</v>
      </c>
      <c r="BE33" s="9">
        <f t="shared" si="35"/>
        <v>674.77876106194685</v>
      </c>
      <c r="BF33" s="9">
        <f t="shared" si="35"/>
        <v>674.77876106194685</v>
      </c>
      <c r="BG33" s="9">
        <f t="shared" si="35"/>
        <v>674.77876106194685</v>
      </c>
      <c r="BH33" s="9">
        <f t="shared" si="35"/>
        <v>674.77876106194685</v>
      </c>
      <c r="BI33" s="9">
        <f t="shared" si="35"/>
        <v>674.77876106194685</v>
      </c>
      <c r="BJ33" s="9">
        <f t="shared" si="35"/>
        <v>674.77876106194685</v>
      </c>
      <c r="BK33" s="9">
        <f t="shared" si="35"/>
        <v>674.77876106194685</v>
      </c>
      <c r="BL33" s="9">
        <f t="shared" si="35"/>
        <v>674.77876106194685</v>
      </c>
      <c r="BM33" s="9">
        <f t="shared" si="35"/>
        <v>674.77876106194685</v>
      </c>
      <c r="BN33" s="9">
        <f t="shared" si="35"/>
        <v>674.77876106194685</v>
      </c>
      <c r="BO33" s="9">
        <f t="shared" si="35"/>
        <v>674.77876106194685</v>
      </c>
    </row>
    <row r="34" spans="2:67" x14ac:dyDescent="0.25">
      <c r="B34" t="s">
        <v>278</v>
      </c>
      <c r="D34" s="7">
        <f>IF(VLOOKUP($B$20&amp;$B34,[20]Ilorin!$E:$AE,COLUMN(D$1)-2,FALSE)=" ",0,VLOOKUP($B$20&amp;$B34,[20]Ilorin!$E:$AE,COLUMN(D$1)-2,FALSE))</f>
        <v>50</v>
      </c>
      <c r="E34" s="7">
        <f>IF(VLOOKUP($B$20&amp;$B34,[20]Ilorin!$E:$AE,COLUMN(E$1)-2,FALSE)=" ",0,VLOOKUP($B$20&amp;$B34,[20]Ilorin!$E:$AE,COLUMN(E$1)-2,FALSE))</f>
        <v>360</v>
      </c>
      <c r="F34" s="7">
        <f>IF(VLOOKUP($B$20&amp;$B34,[20]Ilorin!$E:$AE,COLUMN(F$1)-2,FALSE)=" ",0,VLOOKUP($B$20&amp;$B34,[20]Ilorin!$E:$AE,COLUMN(F$1)-2,FALSE))</f>
        <v>810</v>
      </c>
      <c r="G34" s="7">
        <f>IF(VLOOKUP($B$20&amp;$B34,[20]Ilorin!$E:$AE,COLUMN(G$1)-2,FALSE)=" ",0,VLOOKUP($B$20&amp;$B34,[20]Ilorin!$E:$AE,COLUMN(G$1)-2,FALSE))</f>
        <v>310</v>
      </c>
      <c r="H34" s="7">
        <f>IF(VLOOKUP($B$20&amp;$B34,[20]Ilorin!$E:$AE,COLUMN(H$1)-2,FALSE)=" ",0,VLOOKUP($B$20&amp;$B34,[20]Ilorin!$E:$AE,COLUMN(H$1)-2,FALSE))</f>
        <v>180</v>
      </c>
      <c r="I34" s="7">
        <f>IF(VLOOKUP($B$20&amp;$B34,[20]Ilorin!$E:$AE,COLUMN(I$1)-2,FALSE)=" ",0,VLOOKUP($B$20&amp;$B34,[20]Ilorin!$E:$AE,COLUMN(I$1)-2,FALSE))</f>
        <v>300</v>
      </c>
      <c r="J34" s="7">
        <f>IF(VLOOKUP($B$20&amp;$B34,[20]Ilorin!$E:$AE,COLUMN(J$1)-2,FALSE)=" ",0,VLOOKUP($B$20&amp;$B34,[20]Ilorin!$E:$AE,COLUMN(J$1)-2,FALSE))</f>
        <v>360</v>
      </c>
      <c r="K34" s="7">
        <f>IF(VLOOKUP($B$20&amp;$B34,[20]Ilorin!$E:$AE,COLUMN(K$1)-2,FALSE)=" ",0,VLOOKUP($B$20&amp;$B34,[20]Ilorin!$E:$AE,COLUMN(K$1)-2,FALSE))</f>
        <v>230</v>
      </c>
      <c r="L34" s="7">
        <f>IF(VLOOKUP($B$20&amp;$B34,[20]Ilorin!$E:$AE,COLUMN(L$1)-2,FALSE)=" ",0,VLOOKUP($B$20&amp;$B34,[20]Ilorin!$E:$AE,COLUMN(L$1)-2,FALSE))</f>
        <v>90</v>
      </c>
      <c r="M34" s="7">
        <f>IF(VLOOKUP($B$20&amp;$B34,[20]Ilorin!$E:$AE,COLUMN(M$1)-2,FALSE)=" ",0,VLOOKUP($B$20&amp;$B34,[20]Ilorin!$E:$AE,COLUMN(M$1)-2,FALSE))</f>
        <v>160</v>
      </c>
      <c r="N34" s="7">
        <f>IF(VLOOKUP($B$20&amp;$B34,[20]Ilorin!$E:$AE,COLUMN(N$1)-2,FALSE)=" ",0,VLOOKUP($B$20&amp;$B34,[20]Ilorin!$E:$AE,COLUMN(N$1)-2,FALSE))</f>
        <v>120</v>
      </c>
      <c r="O34" s="7">
        <f>IF(VLOOKUP($B$20&amp;$B34,[20]Ilorin!$E:$AE,COLUMN(O$1)-2,FALSE)=" ",0,VLOOKUP($B$20&amp;$B34,[20]Ilorin!$E:$AE,COLUMN(O$1)-2,FALSE))</f>
        <v>0</v>
      </c>
      <c r="P34" s="7">
        <f>IF(VLOOKUP($B$20&amp;$B34,[20]Ilorin!$E:$AE,COLUMN(P$1)-2,FALSE)=" ",0,VLOOKUP($B$20&amp;$B34,[20]Ilorin!$E:$AE,COLUMN(P$1)-2,FALSE))</f>
        <v>50</v>
      </c>
      <c r="Q34" s="7">
        <f>IF(VLOOKUP($B$20&amp;$B34,[20]Ilorin!$E:$AE,COLUMN(Q$1)-2,FALSE)=" ",0,VLOOKUP($B$20&amp;$B34,[20]Ilorin!$E:$AE,COLUMN(Q$1)-2,FALSE))</f>
        <v>220</v>
      </c>
      <c r="R34" s="7">
        <f>IF(VLOOKUP($B$20&amp;$B34,[20]Ilorin!$E:$AE,COLUMN(R$1)-2,FALSE)=" ",0,VLOOKUP($B$20&amp;$B34,[20]Ilorin!$E:$AE,COLUMN(R$1)-2,FALSE))</f>
        <v>410</v>
      </c>
      <c r="S34" s="7">
        <f>IF(VLOOKUP($B$20&amp;$B34,[20]Ilorin!$E:$AE,COLUMN(S$1)-2,FALSE)=" ",0,VLOOKUP($B$20&amp;$B34,[20]Ilorin!$E:$AE,COLUMN(S$1)-2,FALSE))</f>
        <v>290</v>
      </c>
      <c r="T34" s="7">
        <f>IF(VLOOKUP($B$20&amp;$B34,[20]Ilorin!$E:$AE,COLUMN(T$1)-2,FALSE)=" ",0,VLOOKUP($B$20&amp;$B34,[20]Ilorin!$E:$AE,COLUMN(T$1)-2,FALSE))</f>
        <v>270</v>
      </c>
      <c r="U34" s="7">
        <f>IF(VLOOKUP($B$20&amp;$B34,[20]Ilorin!$E:$AE,COLUMN(U$1)-2,FALSE)=" ",0,VLOOKUP($B$20&amp;$B34,[20]Ilorin!$E:$AE,COLUMN(U$1)-2,FALSE))</f>
        <v>70</v>
      </c>
      <c r="V34" s="7">
        <f>IF(VLOOKUP($B$20&amp;$B34,[20]Ilorin!$E:$AE,COLUMN(V$1)-2,FALSE)=" ",0,VLOOKUP($B$20&amp;$B34,[20]Ilorin!$E:$AE,COLUMN(V$1)-2,FALSE))</f>
        <v>220</v>
      </c>
      <c r="W34" s="7">
        <f>IF(VLOOKUP($B$20&amp;$B34,[20]Ilorin!$E:$AE,COLUMN(W$1)-2,FALSE)=" ",0,VLOOKUP($B$20&amp;$B34,[20]Ilorin!$E:$AE,COLUMN(W$1)-2,FALSE))</f>
        <v>120</v>
      </c>
      <c r="X34" s="7">
        <f>IF(VLOOKUP($B$20&amp;$B34,[20]Ilorin!$E:$AE,COLUMN(X$1)-2,FALSE)=" ",0,VLOOKUP($B$20&amp;$B34,[20]Ilorin!$E:$AE,COLUMN(X$1)-2,FALSE))</f>
        <v>470</v>
      </c>
      <c r="Y34" s="7">
        <f>IF(VLOOKUP($B$20&amp;$B34,[20]Ilorin!$E:$AE,COLUMN(Y$1)-2,FALSE)=" ",0,VLOOKUP($B$20&amp;$B34,[20]Ilorin!$E:$AE,COLUMN(Y$1)-2,FALSE))</f>
        <v>230</v>
      </c>
      <c r="Z34" s="7">
        <f>IF(VLOOKUP($B$20&amp;$B34,[20]Ilorin!$E:$AE,COLUMN(Z$1)-2,FALSE)=" ",0,VLOOKUP($B$20&amp;$B34,[20]Ilorin!$E:$AE,COLUMN(Z$1)-2,FALSE))</f>
        <v>990</v>
      </c>
      <c r="AA34" s="7">
        <f>IF(VLOOKUP($B$20&amp;$B34,[20]Ilorin!$E:$AE,COLUMN(AA$1)-2,FALSE)=" ",0,VLOOKUP($B$20&amp;$B34,[20]Ilorin!$E:$AE,COLUMN(AA$1)-2,FALSE))</f>
        <v>870</v>
      </c>
      <c r="AB34" s="7">
        <f>IF(VLOOKUP($B$20&amp;$B34,[20]Ilorin!$E:$AE,COLUMN(AB$1)-2,FALSE)=" ",0,VLOOKUP($B$20&amp;$B34,[20]Ilorin!$E:$AE,COLUMN(AB$1)-2,FALSE))</f>
        <v>110</v>
      </c>
      <c r="AC34" s="7">
        <f>IF(VLOOKUP($B$20&amp;$B34,[20]Ilorin!$E:$AE,COLUMN(AC$1)-2,FALSE)=" ",0,VLOOKUP($B$20&amp;$B34,[20]Ilorin!$E:$AE,COLUMN(AC$1)-2,FALSE))</f>
        <v>280</v>
      </c>
      <c r="AF34" s="7">
        <f>AB34</f>
        <v>110</v>
      </c>
      <c r="AG34" s="7">
        <f>AC34</f>
        <v>280</v>
      </c>
      <c r="AH34" s="7">
        <f>VLOOKUP($A$3&amp;$B$20&amp;$B34,'[14]Paga All'!$G$1:$J$3000,4,FALSE)</f>
        <v>20</v>
      </c>
      <c r="AI34" s="7">
        <f>VLOOKUP($A$3&amp;$B$20&amp;$B34,'[15]Paga all'!$F:$G,2,FALSE)</f>
        <v>80</v>
      </c>
      <c r="AJ34" s="7">
        <f>VLOOKUP($A$3&amp;$B$20&amp;$B34,'[16]Paga all'!$F$2:$G$1470,2,FALSE)</f>
        <v>50</v>
      </c>
      <c r="AK34" s="9">
        <f t="shared" ref="AK34:BO34" si="36">AK26*AK33</f>
        <v>162.83185840707964</v>
      </c>
      <c r="AL34" s="9">
        <f t="shared" si="36"/>
        <v>162.83185840707964</v>
      </c>
      <c r="AM34" s="9">
        <f t="shared" si="36"/>
        <v>162.83185840707964</v>
      </c>
      <c r="AN34" s="9">
        <f t="shared" si="36"/>
        <v>162.83185840707964</v>
      </c>
      <c r="AO34" s="9">
        <f t="shared" si="36"/>
        <v>162.83185840707964</v>
      </c>
      <c r="AP34" s="9">
        <f t="shared" si="36"/>
        <v>162.83185840707964</v>
      </c>
      <c r="AQ34" s="9">
        <f t="shared" si="36"/>
        <v>162.83185840707964</v>
      </c>
      <c r="AR34" s="9">
        <f t="shared" si="36"/>
        <v>162.83185840707964</v>
      </c>
      <c r="AS34" s="9">
        <f t="shared" si="36"/>
        <v>162.83185840707964</v>
      </c>
      <c r="AT34" s="9">
        <f t="shared" si="36"/>
        <v>162.83185840707964</v>
      </c>
      <c r="AU34" s="9">
        <f t="shared" si="36"/>
        <v>162.83185840707964</v>
      </c>
      <c r="AV34" s="9">
        <f t="shared" si="36"/>
        <v>162.83185840707964</v>
      </c>
      <c r="AW34" s="9">
        <f t="shared" si="36"/>
        <v>162.83185840707964</v>
      </c>
      <c r="AX34" s="9">
        <f t="shared" si="36"/>
        <v>162.83185840707964</v>
      </c>
      <c r="AY34" s="9">
        <f t="shared" si="36"/>
        <v>162.83185840707964</v>
      </c>
      <c r="AZ34" s="9">
        <f t="shared" si="36"/>
        <v>162.83185840707964</v>
      </c>
      <c r="BA34" s="9">
        <f t="shared" si="36"/>
        <v>162.83185840707964</v>
      </c>
      <c r="BB34" s="9">
        <f t="shared" si="36"/>
        <v>203.53982300884957</v>
      </c>
      <c r="BC34" s="9">
        <f t="shared" si="36"/>
        <v>203.53982300884957</v>
      </c>
      <c r="BD34" s="9">
        <f t="shared" si="36"/>
        <v>203.53982300884957</v>
      </c>
      <c r="BE34" s="9">
        <f t="shared" si="36"/>
        <v>203.53982300884957</v>
      </c>
      <c r="BF34" s="9">
        <f t="shared" si="36"/>
        <v>203.53982300884957</v>
      </c>
      <c r="BG34" s="9">
        <f t="shared" si="36"/>
        <v>203.53982300884957</v>
      </c>
      <c r="BH34" s="9">
        <f t="shared" si="36"/>
        <v>203.53982300884957</v>
      </c>
      <c r="BI34" s="9">
        <f t="shared" si="36"/>
        <v>203.53982300884957</v>
      </c>
      <c r="BJ34" s="9">
        <f t="shared" si="36"/>
        <v>203.53982300884957</v>
      </c>
      <c r="BK34" s="9">
        <f t="shared" si="36"/>
        <v>203.53982300884957</v>
      </c>
      <c r="BL34" s="9">
        <f t="shared" si="36"/>
        <v>203.53982300884957</v>
      </c>
      <c r="BM34" s="9">
        <f t="shared" si="36"/>
        <v>203.53982300884957</v>
      </c>
      <c r="BN34" s="9">
        <f t="shared" si="36"/>
        <v>203.53982300884957</v>
      </c>
      <c r="BO34" s="9">
        <f t="shared" si="36"/>
        <v>203.53982300884957</v>
      </c>
    </row>
    <row r="36" spans="2:67" x14ac:dyDescent="0.25">
      <c r="B36" s="1" t="s">
        <v>108</v>
      </c>
      <c r="D36" s="240"/>
      <c r="E36" s="240"/>
      <c r="F36" s="240"/>
      <c r="G36" s="240"/>
      <c r="H36" s="240"/>
      <c r="I36" s="240"/>
      <c r="J36" s="240"/>
      <c r="K36" s="240"/>
      <c r="L36" s="240"/>
      <c r="M36" s="240"/>
      <c r="N36" s="240"/>
      <c r="O36" s="240"/>
      <c r="P36" s="240"/>
      <c r="Q36" s="240"/>
      <c r="R36" s="240"/>
      <c r="S36" s="240"/>
      <c r="T36" s="240"/>
      <c r="U36" s="240"/>
      <c r="V36" s="240"/>
      <c r="W36" s="240"/>
      <c r="X36" s="240"/>
      <c r="Y36" s="240"/>
      <c r="Z36" s="240"/>
      <c r="AA36" s="234">
        <f>RATE((COUNT($L$1:$O$1)),,-$K37,$O37)</f>
        <v>0.38378257523090636</v>
      </c>
      <c r="AB36" s="234">
        <f>RATE((COUNT($L$1:$O$1)),,-$K37,$O37)</f>
        <v>0.38378257523090636</v>
      </c>
      <c r="AC36" s="234">
        <f>RATE((COUNT($Q$1:$AC$1)),,-$P37,$AC37)</f>
        <v>0.12455673695876833</v>
      </c>
      <c r="AF36" s="234"/>
      <c r="AG36" s="234"/>
      <c r="AH36" s="234"/>
      <c r="AI36" s="234"/>
    </row>
    <row r="37" spans="2:67" x14ac:dyDescent="0.25">
      <c r="B37" s="242" t="s">
        <v>137</v>
      </c>
      <c r="D37" s="243"/>
      <c r="E37" s="243"/>
      <c r="F37" s="243"/>
      <c r="G37" s="243"/>
      <c r="H37" s="243"/>
      <c r="I37" s="243"/>
      <c r="J37" s="243"/>
      <c r="K37" s="243">
        <f t="shared" ref="K37:AC37" si="37">K44+K45</f>
        <v>9</v>
      </c>
      <c r="L37" s="243">
        <f t="shared" si="37"/>
        <v>20</v>
      </c>
      <c r="M37" s="243">
        <f t="shared" si="37"/>
        <v>32</v>
      </c>
      <c r="N37" s="243">
        <f t="shared" si="37"/>
        <v>37</v>
      </c>
      <c r="O37" s="243">
        <f t="shared" si="37"/>
        <v>33</v>
      </c>
      <c r="P37" s="243">
        <f t="shared" si="37"/>
        <v>35</v>
      </c>
      <c r="Q37" s="243">
        <f t="shared" si="37"/>
        <v>41</v>
      </c>
      <c r="R37" s="243">
        <f t="shared" si="37"/>
        <v>44</v>
      </c>
      <c r="S37" s="243">
        <f t="shared" si="37"/>
        <v>60</v>
      </c>
      <c r="T37" s="243">
        <f t="shared" si="37"/>
        <v>67</v>
      </c>
      <c r="U37" s="243">
        <f t="shared" si="37"/>
        <v>69</v>
      </c>
      <c r="V37" s="243">
        <f t="shared" si="37"/>
        <v>95</v>
      </c>
      <c r="W37" s="243">
        <f t="shared" si="37"/>
        <v>116</v>
      </c>
      <c r="X37" s="243">
        <f t="shared" si="37"/>
        <v>146</v>
      </c>
      <c r="Y37" s="243">
        <f t="shared" si="37"/>
        <v>169</v>
      </c>
      <c r="Z37" s="243">
        <f t="shared" si="37"/>
        <v>165</v>
      </c>
      <c r="AA37" s="243">
        <f t="shared" si="37"/>
        <v>165</v>
      </c>
      <c r="AB37" s="243">
        <f>AB44+AB45</f>
        <v>161</v>
      </c>
      <c r="AC37" s="243">
        <f t="shared" si="37"/>
        <v>161</v>
      </c>
      <c r="AF37" s="244">
        <f>SUM(AF44:AF45)</f>
        <v>161</v>
      </c>
      <c r="AG37" s="244">
        <f t="shared" ref="AG37:BO37" si="38">ROUND((AF44+AF45)*(1+AG38),)</f>
        <v>162</v>
      </c>
      <c r="AH37" s="244">
        <f t="shared" si="38"/>
        <v>162</v>
      </c>
      <c r="AI37" s="244">
        <f t="shared" si="38"/>
        <v>158</v>
      </c>
      <c r="AJ37" s="245">
        <f t="shared" si="38"/>
        <v>167</v>
      </c>
      <c r="AK37" s="245">
        <f t="shared" si="38"/>
        <v>143</v>
      </c>
      <c r="AL37" s="245">
        <f t="shared" si="38"/>
        <v>157</v>
      </c>
      <c r="AM37" s="245">
        <f t="shared" si="38"/>
        <v>173</v>
      </c>
      <c r="AN37" s="245">
        <f t="shared" si="38"/>
        <v>190</v>
      </c>
      <c r="AO37" s="245">
        <f t="shared" si="38"/>
        <v>209</v>
      </c>
      <c r="AP37" s="245">
        <f t="shared" si="38"/>
        <v>230</v>
      </c>
      <c r="AQ37" s="245">
        <f t="shared" si="38"/>
        <v>253</v>
      </c>
      <c r="AR37" s="245">
        <f t="shared" si="38"/>
        <v>278</v>
      </c>
      <c r="AS37" s="245">
        <f t="shared" si="38"/>
        <v>306</v>
      </c>
      <c r="AT37" s="245">
        <f t="shared" si="38"/>
        <v>337</v>
      </c>
      <c r="AU37" s="245">
        <f t="shared" si="38"/>
        <v>371</v>
      </c>
      <c r="AV37" s="245">
        <f t="shared" si="38"/>
        <v>408</v>
      </c>
      <c r="AW37" s="245">
        <f t="shared" si="38"/>
        <v>449</v>
      </c>
      <c r="AX37" s="245">
        <f t="shared" si="38"/>
        <v>494</v>
      </c>
      <c r="AY37" s="245">
        <f t="shared" si="38"/>
        <v>543</v>
      </c>
      <c r="AZ37" s="245">
        <f t="shared" si="38"/>
        <v>597</v>
      </c>
      <c r="BA37" s="245">
        <f t="shared" si="38"/>
        <v>657</v>
      </c>
      <c r="BB37" s="245">
        <f t="shared" si="38"/>
        <v>723</v>
      </c>
      <c r="BC37" s="245">
        <f t="shared" si="38"/>
        <v>795</v>
      </c>
      <c r="BD37" s="245">
        <f t="shared" si="38"/>
        <v>875</v>
      </c>
      <c r="BE37" s="245">
        <f t="shared" si="38"/>
        <v>963</v>
      </c>
      <c r="BF37" s="245">
        <f t="shared" si="38"/>
        <v>1059</v>
      </c>
      <c r="BG37" s="245">
        <f t="shared" si="38"/>
        <v>1165</v>
      </c>
      <c r="BH37" s="245">
        <f t="shared" si="38"/>
        <v>1282</v>
      </c>
      <c r="BI37" s="245">
        <f t="shared" si="38"/>
        <v>1410</v>
      </c>
      <c r="BJ37" s="245">
        <f t="shared" si="38"/>
        <v>1551</v>
      </c>
      <c r="BK37" s="245">
        <f t="shared" si="38"/>
        <v>1706</v>
      </c>
      <c r="BL37" s="245">
        <f t="shared" si="38"/>
        <v>1877</v>
      </c>
      <c r="BM37" s="245">
        <f t="shared" si="38"/>
        <v>2065</v>
      </c>
      <c r="BN37" s="245">
        <f t="shared" si="38"/>
        <v>2272</v>
      </c>
      <c r="BO37" s="245">
        <f t="shared" si="38"/>
        <v>2499</v>
      </c>
    </row>
    <row r="38" spans="2:67" x14ac:dyDescent="0.25">
      <c r="B38" s="246" t="s">
        <v>99</v>
      </c>
      <c r="C38" s="247"/>
      <c r="D38" s="248"/>
      <c r="E38" s="249"/>
      <c r="F38" s="249"/>
      <c r="G38" s="249"/>
      <c r="H38" s="249"/>
      <c r="I38" s="249"/>
      <c r="J38" s="249"/>
      <c r="K38" s="249"/>
      <c r="L38" s="249">
        <f t="shared" ref="L38:AB38" si="39">RATE(1,,-K37,L37)</f>
        <v>1.2222222222222223</v>
      </c>
      <c r="M38" s="249">
        <f t="shared" si="39"/>
        <v>0.59999999999999976</v>
      </c>
      <c r="N38" s="249">
        <f t="shared" si="39"/>
        <v>0.15624999999999989</v>
      </c>
      <c r="O38" s="249">
        <f t="shared" si="39"/>
        <v>-0.10810810810810804</v>
      </c>
      <c r="P38" s="249">
        <f t="shared" si="39"/>
        <v>6.0606060606060566E-2</v>
      </c>
      <c r="Q38" s="249">
        <f t="shared" si="39"/>
        <v>0.17142857142857149</v>
      </c>
      <c r="R38" s="249">
        <f t="shared" si="39"/>
        <v>7.3170731707317027E-2</v>
      </c>
      <c r="S38" s="249">
        <f t="shared" si="39"/>
        <v>0.36363636363636359</v>
      </c>
      <c r="T38" s="249">
        <f t="shared" si="39"/>
        <v>0.11666666666666677</v>
      </c>
      <c r="U38" s="249">
        <f t="shared" si="39"/>
        <v>2.9850746268656775E-2</v>
      </c>
      <c r="V38" s="249">
        <f t="shared" si="39"/>
        <v>0.37681159420289856</v>
      </c>
      <c r="W38" s="249">
        <f t="shared" si="39"/>
        <v>0.22105263157894728</v>
      </c>
      <c r="X38" s="249">
        <f t="shared" si="39"/>
        <v>0.25862068965517238</v>
      </c>
      <c r="Y38" s="249">
        <f t="shared" si="39"/>
        <v>0.15753424657534248</v>
      </c>
      <c r="Z38" s="249">
        <f t="shared" si="39"/>
        <v>-2.3668639053254448E-2</v>
      </c>
      <c r="AA38" s="249">
        <f t="shared" si="39"/>
        <v>9.1256968311984767E-17</v>
      </c>
      <c r="AB38" s="249">
        <f t="shared" si="39"/>
        <v>-2.4242424242424173E-2</v>
      </c>
      <c r="AC38" s="249">
        <f>RATE(1,,-AA37,AC37)</f>
        <v>-2.4242424242424173E-2</v>
      </c>
      <c r="AD38" s="250">
        <v>0.1</v>
      </c>
      <c r="AF38" s="267">
        <v>5.0000000000000001E-3</v>
      </c>
      <c r="AG38" s="267">
        <f>AF38</f>
        <v>5.0000000000000001E-3</v>
      </c>
      <c r="AH38" s="267">
        <f t="shared" ref="AH38:AW42" si="40">AG38</f>
        <v>5.0000000000000001E-3</v>
      </c>
      <c r="AI38" s="267">
        <v>0.02</v>
      </c>
      <c r="AJ38" s="267">
        <v>0.05</v>
      </c>
      <c r="AK38" s="267">
        <v>7.4999999999999997E-2</v>
      </c>
      <c r="AL38" s="252">
        <f>AD38</f>
        <v>0.1</v>
      </c>
      <c r="AM38" s="252">
        <f t="shared" si="40"/>
        <v>0.1</v>
      </c>
      <c r="AN38" s="252">
        <f t="shared" si="40"/>
        <v>0.1</v>
      </c>
      <c r="AO38" s="252">
        <f t="shared" si="40"/>
        <v>0.1</v>
      </c>
      <c r="AP38" s="252">
        <f t="shared" si="40"/>
        <v>0.1</v>
      </c>
      <c r="AQ38" s="252">
        <f t="shared" si="40"/>
        <v>0.1</v>
      </c>
      <c r="AR38" s="252">
        <f t="shared" si="40"/>
        <v>0.1</v>
      </c>
      <c r="AS38" s="252">
        <f t="shared" si="40"/>
        <v>0.1</v>
      </c>
      <c r="AT38" s="252">
        <f t="shared" si="40"/>
        <v>0.1</v>
      </c>
      <c r="AU38" s="252">
        <f t="shared" si="40"/>
        <v>0.1</v>
      </c>
      <c r="AV38" s="252">
        <f t="shared" si="40"/>
        <v>0.1</v>
      </c>
      <c r="AW38" s="252">
        <f t="shared" si="40"/>
        <v>0.1</v>
      </c>
      <c r="AX38" s="252">
        <f t="shared" ref="AX38:BM42" si="41">AW38</f>
        <v>0.1</v>
      </c>
      <c r="AY38" s="252">
        <f t="shared" si="41"/>
        <v>0.1</v>
      </c>
      <c r="AZ38" s="252">
        <f t="shared" si="41"/>
        <v>0.1</v>
      </c>
      <c r="BA38" s="252">
        <f t="shared" si="41"/>
        <v>0.1</v>
      </c>
      <c r="BB38" s="252">
        <f t="shared" si="41"/>
        <v>0.1</v>
      </c>
      <c r="BC38" s="252">
        <f t="shared" si="41"/>
        <v>0.1</v>
      </c>
      <c r="BD38" s="252">
        <f t="shared" si="41"/>
        <v>0.1</v>
      </c>
      <c r="BE38" s="252">
        <f t="shared" si="41"/>
        <v>0.1</v>
      </c>
      <c r="BF38" s="252">
        <f t="shared" si="41"/>
        <v>0.1</v>
      </c>
      <c r="BG38" s="252">
        <f t="shared" si="41"/>
        <v>0.1</v>
      </c>
      <c r="BH38" s="252">
        <f t="shared" si="41"/>
        <v>0.1</v>
      </c>
      <c r="BI38" s="252">
        <f t="shared" si="41"/>
        <v>0.1</v>
      </c>
      <c r="BJ38" s="252">
        <f t="shared" si="41"/>
        <v>0.1</v>
      </c>
      <c r="BK38" s="252">
        <f t="shared" si="41"/>
        <v>0.1</v>
      </c>
      <c r="BL38" s="252">
        <f t="shared" si="41"/>
        <v>0.1</v>
      </c>
      <c r="BM38" s="252">
        <f t="shared" si="41"/>
        <v>0.1</v>
      </c>
      <c r="BN38" s="252">
        <f t="shared" ref="BN38:BO42" si="42">BM38</f>
        <v>0.1</v>
      </c>
      <c r="BO38" s="252">
        <f t="shared" si="42"/>
        <v>0.1</v>
      </c>
    </row>
    <row r="39" spans="2:67" x14ac:dyDescent="0.25">
      <c r="B39" s="246" t="s">
        <v>101</v>
      </c>
      <c r="C39" s="247"/>
      <c r="D39" s="253"/>
      <c r="E39" s="253"/>
      <c r="F39" s="253"/>
      <c r="G39" s="253"/>
      <c r="H39" s="253"/>
      <c r="I39" s="253"/>
      <c r="J39" s="253"/>
      <c r="K39" s="253">
        <f t="shared" ref="K39:AC39" si="43">K45/K37</f>
        <v>0</v>
      </c>
      <c r="L39" s="253">
        <f t="shared" si="43"/>
        <v>0.15</v>
      </c>
      <c r="M39" s="253">
        <f t="shared" si="43"/>
        <v>0.15625</v>
      </c>
      <c r="N39" s="253">
        <f t="shared" si="43"/>
        <v>0.32432432432432434</v>
      </c>
      <c r="O39" s="253">
        <f t="shared" si="43"/>
        <v>0.27272727272727271</v>
      </c>
      <c r="P39" s="253">
        <f t="shared" si="43"/>
        <v>0.14285714285714285</v>
      </c>
      <c r="Q39" s="253">
        <f t="shared" si="43"/>
        <v>0.21951219512195122</v>
      </c>
      <c r="R39" s="253">
        <f t="shared" si="43"/>
        <v>0.11363636363636363</v>
      </c>
      <c r="S39" s="253">
        <f t="shared" si="43"/>
        <v>0.11666666666666667</v>
      </c>
      <c r="T39" s="253">
        <f t="shared" si="43"/>
        <v>0.26865671641791045</v>
      </c>
      <c r="U39" s="253">
        <f t="shared" si="43"/>
        <v>0.21739130434782608</v>
      </c>
      <c r="V39" s="253">
        <f t="shared" si="43"/>
        <v>0.11578947368421053</v>
      </c>
      <c r="W39" s="253">
        <f t="shared" si="43"/>
        <v>0.18103448275862069</v>
      </c>
      <c r="X39" s="253">
        <f t="shared" si="43"/>
        <v>5.4794520547945202E-2</v>
      </c>
      <c r="Y39" s="253">
        <f t="shared" si="43"/>
        <v>0.20118343195266272</v>
      </c>
      <c r="Z39" s="253">
        <f t="shared" si="43"/>
        <v>0.15757575757575756</v>
      </c>
      <c r="AA39" s="253">
        <f t="shared" si="43"/>
        <v>0.17575757575757575</v>
      </c>
      <c r="AB39" s="253">
        <f>AB45/AB37</f>
        <v>0.14906832298136646</v>
      </c>
      <c r="AC39" s="253">
        <f t="shared" si="43"/>
        <v>0.20496894409937888</v>
      </c>
      <c r="AD39" s="250">
        <v>0.1</v>
      </c>
      <c r="AF39" s="289">
        <v>0.15</v>
      </c>
      <c r="AG39" s="289">
        <f>AF39</f>
        <v>0.15</v>
      </c>
      <c r="AH39" s="289">
        <f t="shared" si="40"/>
        <v>0.15</v>
      </c>
      <c r="AI39" s="289">
        <f t="shared" si="40"/>
        <v>0.15</v>
      </c>
      <c r="AJ39" s="267">
        <v>0.13</v>
      </c>
      <c r="AK39" s="267">
        <v>0.115</v>
      </c>
      <c r="AL39" s="252">
        <f>AD39</f>
        <v>0.1</v>
      </c>
      <c r="AM39" s="252">
        <f t="shared" si="40"/>
        <v>0.1</v>
      </c>
      <c r="AN39" s="252">
        <f t="shared" si="40"/>
        <v>0.1</v>
      </c>
      <c r="AO39" s="252">
        <f t="shared" si="40"/>
        <v>0.1</v>
      </c>
      <c r="AP39" s="252">
        <f t="shared" si="40"/>
        <v>0.1</v>
      </c>
      <c r="AQ39" s="252">
        <f t="shared" si="40"/>
        <v>0.1</v>
      </c>
      <c r="AR39" s="252">
        <f t="shared" si="40"/>
        <v>0.1</v>
      </c>
      <c r="AS39" s="252">
        <f t="shared" si="40"/>
        <v>0.1</v>
      </c>
      <c r="AT39" s="252">
        <f t="shared" si="40"/>
        <v>0.1</v>
      </c>
      <c r="AU39" s="252">
        <f t="shared" si="40"/>
        <v>0.1</v>
      </c>
      <c r="AV39" s="252">
        <f t="shared" si="40"/>
        <v>0.1</v>
      </c>
      <c r="AW39" s="252">
        <f t="shared" si="40"/>
        <v>0.1</v>
      </c>
      <c r="AX39" s="252">
        <f t="shared" si="41"/>
        <v>0.1</v>
      </c>
      <c r="AY39" s="252">
        <f t="shared" si="41"/>
        <v>0.1</v>
      </c>
      <c r="AZ39" s="252">
        <f t="shared" si="41"/>
        <v>0.1</v>
      </c>
      <c r="BA39" s="252">
        <f t="shared" si="41"/>
        <v>0.1</v>
      </c>
      <c r="BB39" s="252">
        <f t="shared" si="41"/>
        <v>0.1</v>
      </c>
      <c r="BC39" s="252">
        <f t="shared" si="41"/>
        <v>0.1</v>
      </c>
      <c r="BD39" s="252">
        <f t="shared" si="41"/>
        <v>0.1</v>
      </c>
      <c r="BE39" s="252">
        <f t="shared" si="41"/>
        <v>0.1</v>
      </c>
      <c r="BF39" s="252">
        <f t="shared" si="41"/>
        <v>0.1</v>
      </c>
      <c r="BG39" s="252">
        <f t="shared" si="41"/>
        <v>0.1</v>
      </c>
      <c r="BH39" s="252">
        <f t="shared" si="41"/>
        <v>0.1</v>
      </c>
      <c r="BI39" s="252">
        <f t="shared" si="41"/>
        <v>0.1</v>
      </c>
      <c r="BJ39" s="252">
        <f t="shared" si="41"/>
        <v>0.1</v>
      </c>
      <c r="BK39" s="252">
        <f t="shared" si="41"/>
        <v>0.1</v>
      </c>
      <c r="BL39" s="252">
        <f t="shared" si="41"/>
        <v>0.1</v>
      </c>
      <c r="BM39" s="252">
        <f t="shared" si="41"/>
        <v>0.1</v>
      </c>
      <c r="BN39" s="252">
        <f t="shared" si="42"/>
        <v>0.1</v>
      </c>
      <c r="BO39" s="252">
        <f t="shared" si="42"/>
        <v>0.1</v>
      </c>
    </row>
    <row r="40" spans="2:67" x14ac:dyDescent="0.25">
      <c r="B40" s="246" t="s">
        <v>133</v>
      </c>
      <c r="C40" s="247"/>
      <c r="D40" s="255"/>
      <c r="E40" s="255"/>
      <c r="F40" s="255"/>
      <c r="G40" s="255"/>
      <c r="H40" s="255"/>
      <c r="I40" s="255"/>
      <c r="J40" s="255"/>
      <c r="K40" s="255">
        <f t="shared" ref="K40:AC40" si="44">K46/K44</f>
        <v>3</v>
      </c>
      <c r="L40" s="255">
        <f t="shared" si="44"/>
        <v>12</v>
      </c>
      <c r="M40" s="255">
        <f t="shared" si="44"/>
        <v>13.296296296296296</v>
      </c>
      <c r="N40" s="255">
        <f t="shared" si="44"/>
        <v>8.52</v>
      </c>
      <c r="O40" s="255">
        <f t="shared" si="44"/>
        <v>9.9166666666666661</v>
      </c>
      <c r="P40" s="255">
        <f t="shared" si="44"/>
        <v>5.8666666666666663</v>
      </c>
      <c r="Q40" s="255">
        <f t="shared" si="44"/>
        <v>9.78125</v>
      </c>
      <c r="R40" s="255">
        <f t="shared" si="44"/>
        <v>9.7179487179487172</v>
      </c>
      <c r="S40" s="255">
        <f t="shared" si="44"/>
        <v>10.188679245283019</v>
      </c>
      <c r="T40" s="255">
        <f t="shared" si="44"/>
        <v>11.061224489795919</v>
      </c>
      <c r="U40" s="255">
        <f t="shared" si="44"/>
        <v>13.333333333333334</v>
      </c>
      <c r="V40" s="255">
        <f t="shared" si="44"/>
        <v>8.9166666666666661</v>
      </c>
      <c r="W40" s="255">
        <f t="shared" si="44"/>
        <v>7.3263157894736839</v>
      </c>
      <c r="X40" s="255">
        <f t="shared" si="44"/>
        <v>8.0072463768115938</v>
      </c>
      <c r="Y40" s="255">
        <f t="shared" si="44"/>
        <v>8.2370370370370374</v>
      </c>
      <c r="Z40" s="255">
        <f t="shared" si="44"/>
        <v>8.3237410071942453</v>
      </c>
      <c r="AA40" s="255">
        <f t="shared" si="44"/>
        <v>8.9264705882352935</v>
      </c>
      <c r="AB40" s="255">
        <f>AB46/AB44</f>
        <v>6.3868613138686134</v>
      </c>
      <c r="AC40" s="255">
        <f t="shared" si="44"/>
        <v>7.4296875</v>
      </c>
      <c r="AD40" s="256">
        <v>13</v>
      </c>
      <c r="AF40" s="268">
        <v>8.6672710788757925</v>
      </c>
      <c r="AG40" s="268">
        <f>AF40</f>
        <v>8.6672710788757925</v>
      </c>
      <c r="AH40" s="268">
        <f t="shared" si="40"/>
        <v>8.6672710788757925</v>
      </c>
      <c r="AI40" s="268">
        <v>9</v>
      </c>
      <c r="AJ40" s="268">
        <v>10</v>
      </c>
      <c r="AK40" s="268">
        <v>11.5</v>
      </c>
      <c r="AL40" s="258">
        <f>AD40</f>
        <v>13</v>
      </c>
      <c r="AM40" s="258">
        <f t="shared" si="40"/>
        <v>13</v>
      </c>
      <c r="AN40" s="258">
        <f t="shared" si="40"/>
        <v>13</v>
      </c>
      <c r="AO40" s="258">
        <f t="shared" si="40"/>
        <v>13</v>
      </c>
      <c r="AP40" s="258">
        <f t="shared" si="40"/>
        <v>13</v>
      </c>
      <c r="AQ40" s="258">
        <f t="shared" si="40"/>
        <v>13</v>
      </c>
      <c r="AR40" s="268">
        <v>13.3</v>
      </c>
      <c r="AS40" s="268">
        <v>13.7</v>
      </c>
      <c r="AT40" s="268">
        <v>14</v>
      </c>
      <c r="AU40" s="258">
        <f t="shared" si="40"/>
        <v>14</v>
      </c>
      <c r="AV40" s="258">
        <f t="shared" si="40"/>
        <v>14</v>
      </c>
      <c r="AW40" s="258">
        <f t="shared" si="40"/>
        <v>14</v>
      </c>
      <c r="AX40" s="258">
        <f t="shared" si="41"/>
        <v>14</v>
      </c>
      <c r="AY40" s="258">
        <f t="shared" si="41"/>
        <v>14</v>
      </c>
      <c r="AZ40" s="258">
        <f t="shared" si="41"/>
        <v>14</v>
      </c>
      <c r="BA40" s="258">
        <f t="shared" si="41"/>
        <v>14</v>
      </c>
      <c r="BB40" s="258">
        <f t="shared" si="41"/>
        <v>14</v>
      </c>
      <c r="BC40" s="268">
        <v>15</v>
      </c>
      <c r="BD40" s="258">
        <f t="shared" si="41"/>
        <v>15</v>
      </c>
      <c r="BE40" s="258">
        <f t="shared" si="41"/>
        <v>15</v>
      </c>
      <c r="BF40" s="258">
        <f t="shared" si="41"/>
        <v>15</v>
      </c>
      <c r="BG40" s="258">
        <f t="shared" si="41"/>
        <v>15</v>
      </c>
      <c r="BH40" s="258">
        <f t="shared" si="41"/>
        <v>15</v>
      </c>
      <c r="BI40" s="258">
        <f t="shared" si="41"/>
        <v>15</v>
      </c>
      <c r="BJ40" s="258">
        <f t="shared" si="41"/>
        <v>15</v>
      </c>
      <c r="BK40" s="258">
        <f t="shared" si="41"/>
        <v>15</v>
      </c>
      <c r="BL40" s="258">
        <f t="shared" si="41"/>
        <v>15</v>
      </c>
      <c r="BM40" s="258">
        <f t="shared" si="41"/>
        <v>15</v>
      </c>
      <c r="BN40" s="258">
        <f t="shared" si="42"/>
        <v>15</v>
      </c>
      <c r="BO40" s="258">
        <f t="shared" si="42"/>
        <v>15</v>
      </c>
    </row>
    <row r="41" spans="2:67" x14ac:dyDescent="0.25">
      <c r="B41" s="246" t="s">
        <v>103</v>
      </c>
      <c r="C41" s="247"/>
      <c r="D41" s="259"/>
      <c r="E41" s="259"/>
      <c r="F41" s="259"/>
      <c r="G41" s="259"/>
      <c r="H41" s="259"/>
      <c r="I41" s="259"/>
      <c r="J41" s="259"/>
      <c r="K41" s="259">
        <f t="shared" ref="K41:AA41" si="45">K49/K46</f>
        <v>122.22222222222223</v>
      </c>
      <c r="L41" s="259">
        <f t="shared" si="45"/>
        <v>132.59803921568627</v>
      </c>
      <c r="M41" s="259">
        <f t="shared" si="45"/>
        <v>133.00835654596099</v>
      </c>
      <c r="N41" s="259">
        <f t="shared" si="45"/>
        <v>128.87323943661971</v>
      </c>
      <c r="O41" s="259">
        <f t="shared" si="45"/>
        <v>128.99159663865547</v>
      </c>
      <c r="P41" s="259">
        <f t="shared" si="45"/>
        <v>122.15909090909091</v>
      </c>
      <c r="Q41" s="259">
        <f t="shared" si="45"/>
        <v>124.12140575079871</v>
      </c>
      <c r="R41" s="259">
        <f t="shared" si="45"/>
        <v>122.29551451187335</v>
      </c>
      <c r="S41" s="259">
        <f t="shared" si="45"/>
        <v>122.96296296296296</v>
      </c>
      <c r="T41" s="259">
        <f t="shared" si="45"/>
        <v>126.19926199261992</v>
      </c>
      <c r="U41" s="259">
        <f t="shared" si="45"/>
        <v>125.76388888888889</v>
      </c>
      <c r="V41" s="259">
        <f t="shared" si="45"/>
        <v>124.49933244325767</v>
      </c>
      <c r="W41" s="259">
        <f t="shared" si="45"/>
        <v>121.26436781609195</v>
      </c>
      <c r="X41" s="259">
        <f t="shared" si="45"/>
        <v>122.35294117647059</v>
      </c>
      <c r="Y41" s="259">
        <f t="shared" si="45"/>
        <v>124.91007194244604</v>
      </c>
      <c r="Z41" s="259">
        <f t="shared" si="45"/>
        <v>124.41659464131374</v>
      </c>
      <c r="AA41" s="259">
        <f t="shared" si="45"/>
        <v>148.22899505766063</v>
      </c>
      <c r="AB41" s="259">
        <f>AB49/AB46</f>
        <v>149.65714285714284</v>
      </c>
      <c r="AC41" s="259">
        <f>AC49/AC46</f>
        <v>149.68454258675078</v>
      </c>
      <c r="AD41" s="275">
        <f>SUM(V49:AC49)/SUM(V46:AC46)</f>
        <v>133.47117953938161</v>
      </c>
      <c r="AF41" s="261">
        <f>AD41</f>
        <v>133.47117953938161</v>
      </c>
      <c r="AG41" s="261">
        <f>AF41</f>
        <v>133.47117953938161</v>
      </c>
      <c r="AH41" s="261">
        <f t="shared" si="40"/>
        <v>133.47117953938161</v>
      </c>
      <c r="AI41" s="261">
        <f t="shared" si="40"/>
        <v>133.47117953938161</v>
      </c>
      <c r="AJ41" s="262">
        <f t="shared" si="40"/>
        <v>133.47117953938161</v>
      </c>
      <c r="AK41" s="262">
        <f t="shared" si="40"/>
        <v>133.47117953938161</v>
      </c>
      <c r="AL41" s="262">
        <f>AD41</f>
        <v>133.47117953938161</v>
      </c>
      <c r="AM41" s="262">
        <f t="shared" si="40"/>
        <v>133.47117953938161</v>
      </c>
      <c r="AN41" s="262">
        <f t="shared" si="40"/>
        <v>133.47117953938161</v>
      </c>
      <c r="AO41" s="262">
        <f t="shared" si="40"/>
        <v>133.47117953938161</v>
      </c>
      <c r="AP41" s="262">
        <f t="shared" si="40"/>
        <v>133.47117953938161</v>
      </c>
      <c r="AQ41" s="262">
        <f t="shared" si="40"/>
        <v>133.47117953938161</v>
      </c>
      <c r="AR41" s="262">
        <f t="shared" si="40"/>
        <v>133.47117953938161</v>
      </c>
      <c r="AS41" s="262">
        <f t="shared" si="40"/>
        <v>133.47117953938161</v>
      </c>
      <c r="AT41" s="262">
        <f t="shared" si="40"/>
        <v>133.47117953938161</v>
      </c>
      <c r="AU41" s="262">
        <f t="shared" si="40"/>
        <v>133.47117953938161</v>
      </c>
      <c r="AV41" s="262">
        <f t="shared" si="40"/>
        <v>133.47117953938161</v>
      </c>
      <c r="AW41" s="262">
        <f t="shared" si="40"/>
        <v>133.47117953938161</v>
      </c>
      <c r="AX41" s="262">
        <f t="shared" si="41"/>
        <v>133.47117953938161</v>
      </c>
      <c r="AY41" s="262">
        <f t="shared" si="41"/>
        <v>133.47117953938161</v>
      </c>
      <c r="AZ41" s="262">
        <f t="shared" si="41"/>
        <v>133.47117953938161</v>
      </c>
      <c r="BA41" s="262">
        <f t="shared" si="41"/>
        <v>133.47117953938161</v>
      </c>
      <c r="BB41" s="262">
        <f t="shared" si="41"/>
        <v>133.47117953938161</v>
      </c>
      <c r="BC41" s="262">
        <f t="shared" si="41"/>
        <v>133.47117953938161</v>
      </c>
      <c r="BD41" s="262">
        <f t="shared" si="41"/>
        <v>133.47117953938161</v>
      </c>
      <c r="BE41" s="262">
        <f t="shared" si="41"/>
        <v>133.47117953938161</v>
      </c>
      <c r="BF41" s="262">
        <f t="shared" si="41"/>
        <v>133.47117953938161</v>
      </c>
      <c r="BG41" s="262">
        <f t="shared" si="41"/>
        <v>133.47117953938161</v>
      </c>
      <c r="BH41" s="262">
        <f t="shared" si="41"/>
        <v>133.47117953938161</v>
      </c>
      <c r="BI41" s="262">
        <f t="shared" si="41"/>
        <v>133.47117953938161</v>
      </c>
      <c r="BJ41" s="262">
        <f t="shared" si="41"/>
        <v>133.47117953938161</v>
      </c>
      <c r="BK41" s="262">
        <f t="shared" si="41"/>
        <v>133.47117953938161</v>
      </c>
      <c r="BL41" s="262">
        <f t="shared" si="41"/>
        <v>133.47117953938161</v>
      </c>
      <c r="BM41" s="262">
        <f t="shared" si="41"/>
        <v>133.47117953938161</v>
      </c>
      <c r="BN41" s="262">
        <f t="shared" si="42"/>
        <v>133.47117953938161</v>
      </c>
      <c r="BO41" s="262">
        <f t="shared" si="42"/>
        <v>133.47117953938161</v>
      </c>
    </row>
    <row r="42" spans="2:67" x14ac:dyDescent="0.25">
      <c r="B42" s="246" t="s">
        <v>134</v>
      </c>
      <c r="C42" s="247"/>
      <c r="D42" s="253"/>
      <c r="E42" s="253"/>
      <c r="F42" s="253"/>
      <c r="G42" s="253"/>
      <c r="H42" s="253"/>
      <c r="I42" s="253"/>
      <c r="J42" s="253"/>
      <c r="K42" s="253">
        <f t="shared" ref="K42:AA42" si="46">K50/K49</f>
        <v>0.49696969696969695</v>
      </c>
      <c r="L42" s="253">
        <f t="shared" si="46"/>
        <v>0.5478743068391867</v>
      </c>
      <c r="M42" s="253">
        <f t="shared" si="46"/>
        <v>0.55748691099476444</v>
      </c>
      <c r="N42" s="253">
        <f t="shared" si="46"/>
        <v>0.5300546448087432</v>
      </c>
      <c r="O42" s="253">
        <f t="shared" si="46"/>
        <v>0.54136807817589572</v>
      </c>
      <c r="P42" s="253">
        <f t="shared" si="46"/>
        <v>0.5306976744186046</v>
      </c>
      <c r="Q42" s="253">
        <f t="shared" si="46"/>
        <v>0.5227799227799228</v>
      </c>
      <c r="R42" s="253">
        <f t="shared" si="46"/>
        <v>0.52384034519956846</v>
      </c>
      <c r="S42" s="253">
        <f t="shared" si="46"/>
        <v>0.52319277108433737</v>
      </c>
      <c r="T42" s="253">
        <f t="shared" si="46"/>
        <v>0.53099415204678357</v>
      </c>
      <c r="U42" s="253">
        <f t="shared" si="46"/>
        <v>0.53362782992821645</v>
      </c>
      <c r="V42" s="253">
        <f t="shared" si="46"/>
        <v>0.53501340482573723</v>
      </c>
      <c r="W42" s="253">
        <f t="shared" si="46"/>
        <v>0.51042654028436019</v>
      </c>
      <c r="X42" s="253">
        <f t="shared" si="46"/>
        <v>0.51834319526627215</v>
      </c>
      <c r="Y42" s="253">
        <f t="shared" si="46"/>
        <v>0.52246220302375812</v>
      </c>
      <c r="Z42" s="253">
        <f t="shared" si="46"/>
        <v>0.49968739145536645</v>
      </c>
      <c r="AA42" s="253">
        <f t="shared" si="46"/>
        <v>0.44629063628785776</v>
      </c>
      <c r="AB42" s="253">
        <f>AB50/AB49</f>
        <v>0.42924780450553646</v>
      </c>
      <c r="AC42" s="253">
        <f>AC50/AC49</f>
        <v>0.43020723568668773</v>
      </c>
      <c r="AD42" s="288">
        <f>SUM(Y50:AC50)/SUM(Y49:AC49)</f>
        <v>0.46496399945659556</v>
      </c>
      <c r="AF42" s="254">
        <f>AD42</f>
        <v>0.46496399945659556</v>
      </c>
      <c r="AG42" s="254">
        <f>AF42</f>
        <v>0.46496399945659556</v>
      </c>
      <c r="AH42" s="254">
        <f t="shared" si="40"/>
        <v>0.46496399945659556</v>
      </c>
      <c r="AI42" s="254">
        <f t="shared" si="40"/>
        <v>0.46496399945659556</v>
      </c>
      <c r="AJ42" s="254">
        <f t="shared" si="40"/>
        <v>0.46496399945659556</v>
      </c>
      <c r="AK42" s="254">
        <f t="shared" si="40"/>
        <v>0.46496399945659556</v>
      </c>
      <c r="AL42" s="254">
        <f>AD42</f>
        <v>0.46496399945659556</v>
      </c>
      <c r="AM42" s="254">
        <f t="shared" si="40"/>
        <v>0.46496399945659556</v>
      </c>
      <c r="AN42" s="254">
        <f t="shared" si="40"/>
        <v>0.46496399945659556</v>
      </c>
      <c r="AO42" s="254">
        <f t="shared" si="40"/>
        <v>0.46496399945659556</v>
      </c>
      <c r="AP42" s="254">
        <f t="shared" si="40"/>
        <v>0.46496399945659556</v>
      </c>
      <c r="AQ42" s="254">
        <f t="shared" si="40"/>
        <v>0.46496399945659556</v>
      </c>
      <c r="AR42" s="254">
        <f t="shared" si="40"/>
        <v>0.46496399945659556</v>
      </c>
      <c r="AS42" s="254">
        <f t="shared" si="40"/>
        <v>0.46496399945659556</v>
      </c>
      <c r="AT42" s="254">
        <f t="shared" si="40"/>
        <v>0.46496399945659556</v>
      </c>
      <c r="AU42" s="254">
        <f t="shared" si="40"/>
        <v>0.46496399945659556</v>
      </c>
      <c r="AV42" s="254">
        <f t="shared" si="40"/>
        <v>0.46496399945659556</v>
      </c>
      <c r="AW42" s="254">
        <f t="shared" si="40"/>
        <v>0.46496399945659556</v>
      </c>
      <c r="AX42" s="254">
        <f t="shared" si="41"/>
        <v>0.46496399945659556</v>
      </c>
      <c r="AY42" s="254">
        <f t="shared" si="41"/>
        <v>0.46496399945659556</v>
      </c>
      <c r="AZ42" s="254">
        <f t="shared" si="41"/>
        <v>0.46496399945659556</v>
      </c>
      <c r="BA42" s="254">
        <f t="shared" si="41"/>
        <v>0.46496399945659556</v>
      </c>
      <c r="BB42" s="254">
        <f t="shared" si="41"/>
        <v>0.46496399945659556</v>
      </c>
      <c r="BC42" s="254">
        <f t="shared" si="41"/>
        <v>0.46496399945659556</v>
      </c>
      <c r="BD42" s="254">
        <f t="shared" si="41"/>
        <v>0.46496399945659556</v>
      </c>
      <c r="BE42" s="254">
        <f t="shared" si="41"/>
        <v>0.46496399945659556</v>
      </c>
      <c r="BF42" s="254">
        <f t="shared" si="41"/>
        <v>0.46496399945659556</v>
      </c>
      <c r="BG42" s="254">
        <f t="shared" si="41"/>
        <v>0.46496399945659556</v>
      </c>
      <c r="BH42" s="254">
        <f t="shared" si="41"/>
        <v>0.46496399945659556</v>
      </c>
      <c r="BI42" s="254">
        <f t="shared" si="41"/>
        <v>0.46496399945659556</v>
      </c>
      <c r="BJ42" s="254">
        <f t="shared" si="41"/>
        <v>0.46496399945659556</v>
      </c>
      <c r="BK42" s="254">
        <f t="shared" si="41"/>
        <v>0.46496399945659556</v>
      </c>
      <c r="BL42" s="254">
        <f t="shared" si="41"/>
        <v>0.46496399945659556</v>
      </c>
      <c r="BM42" s="254">
        <f t="shared" si="41"/>
        <v>0.46496399945659556</v>
      </c>
      <c r="BN42" s="254">
        <f t="shared" si="42"/>
        <v>0.46496399945659556</v>
      </c>
      <c r="BO42" s="254">
        <f t="shared" si="42"/>
        <v>0.46496399945659556</v>
      </c>
    </row>
    <row r="43" spans="2:67" x14ac:dyDescent="0.25">
      <c r="AU43" s="312"/>
      <c r="AV43" s="312"/>
    </row>
    <row r="44" spans="2:67" x14ac:dyDescent="0.25">
      <c r="B44" t="s">
        <v>279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f>IF(VLOOKUP($B$36&amp;$B44,[20]Ilorin!$E:$AE,COLUMN(K$1)-2,FALSE)=" ",0,VLOOKUP($B$36&amp;$B44,[20]Ilorin!$E:$AE,COLUMN(K$1)-2,FALSE))</f>
        <v>9</v>
      </c>
      <c r="L44" s="7">
        <f>IF(VLOOKUP($B$36&amp;$B44,[20]Ilorin!$E:$AE,COLUMN(L$1)-2,FALSE)=" ",0,VLOOKUP($B$36&amp;$B44,[20]Ilorin!$E:$AE,COLUMN(L$1)-2,FALSE))</f>
        <v>17</v>
      </c>
      <c r="M44" s="7">
        <f>IF(VLOOKUP($B$36&amp;$B44,[20]Ilorin!$E:$AE,COLUMN(M$1)-2,FALSE)=" ",0,VLOOKUP($B$36&amp;$B44,[20]Ilorin!$E:$AE,COLUMN(M$1)-2,FALSE))</f>
        <v>27</v>
      </c>
      <c r="N44" s="7">
        <f>IF(VLOOKUP($B$36&amp;$B44,[20]Ilorin!$E:$AE,COLUMN(N$1)-2,FALSE)=" ",0,VLOOKUP($B$36&amp;$B44,[20]Ilorin!$E:$AE,COLUMN(N$1)-2,FALSE))</f>
        <v>25</v>
      </c>
      <c r="O44" s="7">
        <f>IF(VLOOKUP($B$36&amp;$B44,[20]Ilorin!$E:$AE,COLUMN(O$1)-2,FALSE)=" ",0,VLOOKUP($B$36&amp;$B44,[20]Ilorin!$E:$AE,COLUMN(O$1)-2,FALSE))</f>
        <v>24</v>
      </c>
      <c r="P44" s="7">
        <f>IF(VLOOKUP($B$36&amp;$B44,[20]Ilorin!$E:$AE,COLUMN(P$1)-2,FALSE)=" ",0,VLOOKUP($B$36&amp;$B44,[20]Ilorin!$E:$AE,COLUMN(P$1)-2,FALSE))</f>
        <v>30</v>
      </c>
      <c r="Q44" s="7">
        <f>IF(VLOOKUP($B$36&amp;$B44,[20]Ilorin!$E:$AE,COLUMN(Q$1)-2,FALSE)=" ",0,VLOOKUP($B$36&amp;$B44,[20]Ilorin!$E:$AE,COLUMN(Q$1)-2,FALSE))</f>
        <v>32</v>
      </c>
      <c r="R44" s="7">
        <f>IF(VLOOKUP($B$36&amp;$B44,[20]Ilorin!$E:$AE,COLUMN(R$1)-2,FALSE)=" ",0,VLOOKUP($B$36&amp;$B44,[20]Ilorin!$E:$AE,COLUMN(R$1)-2,FALSE))</f>
        <v>39</v>
      </c>
      <c r="S44" s="7">
        <f>IF(VLOOKUP($B$36&amp;$B44,[20]Ilorin!$E:$AE,COLUMN(S$1)-2,FALSE)=" ",0,VLOOKUP($B$36&amp;$B44,[20]Ilorin!$E:$AE,COLUMN(S$1)-2,FALSE))</f>
        <v>53</v>
      </c>
      <c r="T44" s="7">
        <f>IF(VLOOKUP($B$36&amp;$B44,[20]Ilorin!$E:$AE,COLUMN(T$1)-2,FALSE)=" ",0,VLOOKUP($B$36&amp;$B44,[20]Ilorin!$E:$AE,COLUMN(T$1)-2,FALSE))</f>
        <v>49</v>
      </c>
      <c r="U44" s="7">
        <f>IF(VLOOKUP($B$36&amp;$B44,[20]Ilorin!$E:$AE,COLUMN(U$1)-2,FALSE)=" ",0,VLOOKUP($B$36&amp;$B44,[20]Ilorin!$E:$AE,COLUMN(U$1)-2,FALSE))</f>
        <v>54</v>
      </c>
      <c r="V44" s="7">
        <f>IF(VLOOKUP($B$36&amp;$B44,[20]Ilorin!$E:$AE,COLUMN(V$1)-2,FALSE)=" ",0,VLOOKUP($B$36&amp;$B44,[20]Ilorin!$E:$AE,COLUMN(V$1)-2,FALSE))</f>
        <v>84</v>
      </c>
      <c r="W44" s="7">
        <f>IF(VLOOKUP($B$36&amp;$B44,[20]Ilorin!$E:$AE,COLUMN(W$1)-2,FALSE)=" ",0,VLOOKUP($B$36&amp;$B44,[20]Ilorin!$E:$AE,COLUMN(W$1)-2,FALSE))</f>
        <v>95</v>
      </c>
      <c r="X44" s="7">
        <f>IF(VLOOKUP($B$36&amp;$B44,[20]Ilorin!$E:$AE,COLUMN(X$1)-2,FALSE)=" ",0,VLOOKUP($B$36&amp;$B44,[20]Ilorin!$E:$AE,COLUMN(X$1)-2,FALSE))</f>
        <v>138</v>
      </c>
      <c r="Y44" s="7">
        <f>IF(VLOOKUP($B$36&amp;$B44,[20]Ilorin!$E:$AE,COLUMN(Y$1)-2,FALSE)=" ",0,VLOOKUP($B$36&amp;$B44,[20]Ilorin!$E:$AE,COLUMN(Y$1)-2,FALSE))</f>
        <v>135</v>
      </c>
      <c r="Z44" s="7">
        <f>IF(VLOOKUP($B$36&amp;$B44,[20]Ilorin!$E:$AE,COLUMN(Z$1)-2,FALSE)=" ",0,VLOOKUP($B$36&amp;$B44,[20]Ilorin!$E:$AE,COLUMN(Z$1)-2,FALSE))</f>
        <v>139</v>
      </c>
      <c r="AA44" s="7">
        <f>IF(VLOOKUP($B$36&amp;$B44,[20]Ilorin!$E:$AE,COLUMN(AA$1)-2,FALSE)=" ",0,VLOOKUP($B$36&amp;$B44,[20]Ilorin!$E:$AE,COLUMN(AA$1)-2,FALSE))</f>
        <v>136</v>
      </c>
      <c r="AB44" s="7">
        <f>IF(VLOOKUP($B$36&amp;$B44,[20]Ilorin!$E:$AE,COLUMN(AB$1)-2,FALSE)=" ",0,VLOOKUP($B$36&amp;$B44,[20]Ilorin!$E:$AE,COLUMN(AB$1)-2,FALSE))</f>
        <v>137</v>
      </c>
      <c r="AC44" s="7">
        <f>IF(VLOOKUP($B$36&amp;$B44,[20]Ilorin!$E:$AE,COLUMN(AC$1)-2,FALSE)=" ",0,VLOOKUP($B$36&amp;$B44,[20]Ilorin!$E:$AE,COLUMN(AC$1)-2,FALSE))</f>
        <v>128</v>
      </c>
      <c r="AF44" s="7">
        <f t="shared" ref="AF44:AG47" si="47">AB44</f>
        <v>137</v>
      </c>
      <c r="AG44" s="7">
        <f t="shared" si="47"/>
        <v>128</v>
      </c>
      <c r="AH44" s="7">
        <f>VLOOKUP($A$3&amp;$B$36&amp;$B44,'[14]Paga All'!$G$1:$J$3000,4,FALSE)</f>
        <v>139</v>
      </c>
      <c r="AI44" s="7">
        <f>VLOOKUP($A$3&amp;$B$36&amp;$B44,'[15]Paga all'!$F:$G,2,FALSE)</f>
        <v>123</v>
      </c>
      <c r="AJ44" s="7">
        <f>VLOOKUP($A$3&amp;$B$36&amp;$B44,'[16]Paga all'!$F$2:$G$1470,2,FALSE)</f>
        <v>108</v>
      </c>
      <c r="AK44" s="9">
        <f t="shared" ref="AK44:BO44" si="48">IF(ROUND((AJ44+AJ45)*(1+AK38),)&gt;=AK$3*$AD$3,AK$3*$AD$3*(1-AK39),ROUND((AJ44+AJ45)*(1+AK38),)-ROUND((AJ44+AJ45)*(1+AK38)*AK39,))</f>
        <v>127</v>
      </c>
      <c r="AL44" s="9">
        <f t="shared" si="48"/>
        <v>141</v>
      </c>
      <c r="AM44" s="9">
        <f t="shared" si="48"/>
        <v>156</v>
      </c>
      <c r="AN44" s="9">
        <f t="shared" si="48"/>
        <v>171</v>
      </c>
      <c r="AO44" s="9">
        <f t="shared" si="48"/>
        <v>188</v>
      </c>
      <c r="AP44" s="9">
        <f t="shared" si="48"/>
        <v>207</v>
      </c>
      <c r="AQ44" s="9">
        <f t="shared" si="48"/>
        <v>228</v>
      </c>
      <c r="AR44" s="9">
        <f t="shared" si="48"/>
        <v>250</v>
      </c>
      <c r="AS44" s="9">
        <f t="shared" si="48"/>
        <v>275</v>
      </c>
      <c r="AT44" s="9">
        <f t="shared" si="48"/>
        <v>303</v>
      </c>
      <c r="AU44" s="9">
        <f t="shared" si="48"/>
        <v>334</v>
      </c>
      <c r="AV44" s="9">
        <f t="shared" si="48"/>
        <v>367</v>
      </c>
      <c r="AW44" s="9">
        <f t="shared" si="48"/>
        <v>404</v>
      </c>
      <c r="AX44" s="9">
        <f t="shared" si="48"/>
        <v>445</v>
      </c>
      <c r="AY44" s="9">
        <f t="shared" si="48"/>
        <v>489</v>
      </c>
      <c r="AZ44" s="9">
        <f t="shared" si="48"/>
        <v>537</v>
      </c>
      <c r="BA44" s="9">
        <f t="shared" si="48"/>
        <v>591</v>
      </c>
      <c r="BB44" s="9">
        <f t="shared" si="48"/>
        <v>651</v>
      </c>
      <c r="BC44" s="9">
        <f t="shared" si="48"/>
        <v>715</v>
      </c>
      <c r="BD44" s="9">
        <f t="shared" si="48"/>
        <v>788</v>
      </c>
      <c r="BE44" s="9">
        <f t="shared" si="48"/>
        <v>867</v>
      </c>
      <c r="BF44" s="9">
        <f t="shared" si="48"/>
        <v>953</v>
      </c>
      <c r="BG44" s="9">
        <f t="shared" si="48"/>
        <v>1049</v>
      </c>
      <c r="BH44" s="9">
        <f t="shared" si="48"/>
        <v>1154</v>
      </c>
      <c r="BI44" s="9">
        <f t="shared" si="48"/>
        <v>1269</v>
      </c>
      <c r="BJ44" s="9">
        <f t="shared" si="48"/>
        <v>1396</v>
      </c>
      <c r="BK44" s="9">
        <f t="shared" si="48"/>
        <v>1535</v>
      </c>
      <c r="BL44" s="9">
        <f t="shared" si="48"/>
        <v>1689</v>
      </c>
      <c r="BM44" s="9">
        <f t="shared" si="48"/>
        <v>1859</v>
      </c>
      <c r="BN44" s="9">
        <f t="shared" si="48"/>
        <v>2045</v>
      </c>
      <c r="BO44" s="9">
        <f t="shared" si="48"/>
        <v>2249</v>
      </c>
    </row>
    <row r="45" spans="2:67" x14ac:dyDescent="0.25">
      <c r="B45" s="263" t="s">
        <v>280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f>IF(VLOOKUP($B$36&amp;$B45,[20]Ilorin!$E:$AE,COLUMN(K$1)-2,FALSE)=" ",0,VLOOKUP($B$36&amp;$B45,[20]Ilorin!$E:$AE,COLUMN(K$1)-2,FALSE))</f>
        <v>0</v>
      </c>
      <c r="L45" s="7">
        <f>IF(VLOOKUP($B$36&amp;$B45,[20]Ilorin!$E:$AE,COLUMN(L$1)-2,FALSE)=" ",0,VLOOKUP($B$36&amp;$B45,[20]Ilorin!$E:$AE,COLUMN(L$1)-2,FALSE))</f>
        <v>3</v>
      </c>
      <c r="M45" s="7">
        <f>IF(VLOOKUP($B$36&amp;$B45,[20]Ilorin!$E:$AE,COLUMN(M$1)-2,FALSE)=" ",0,VLOOKUP($B$36&amp;$B45,[20]Ilorin!$E:$AE,COLUMN(M$1)-2,FALSE))</f>
        <v>5</v>
      </c>
      <c r="N45" s="7">
        <f>IF(VLOOKUP($B$36&amp;$B45,[20]Ilorin!$E:$AE,COLUMN(N$1)-2,FALSE)=" ",0,VLOOKUP($B$36&amp;$B45,[20]Ilorin!$E:$AE,COLUMN(N$1)-2,FALSE))</f>
        <v>12</v>
      </c>
      <c r="O45" s="7">
        <f>IF(VLOOKUP($B$36&amp;$B45,[20]Ilorin!$E:$AE,COLUMN(O$1)-2,FALSE)=" ",0,VLOOKUP($B$36&amp;$B45,[20]Ilorin!$E:$AE,COLUMN(O$1)-2,FALSE))</f>
        <v>9</v>
      </c>
      <c r="P45" s="7">
        <f>IF(VLOOKUP($B$36&amp;$B45,[20]Ilorin!$E:$AE,COLUMN(P$1)-2,FALSE)=" ",0,VLOOKUP($B$36&amp;$B45,[20]Ilorin!$E:$AE,COLUMN(P$1)-2,FALSE))</f>
        <v>5</v>
      </c>
      <c r="Q45" s="7">
        <f>IF(VLOOKUP($B$36&amp;$B45,[20]Ilorin!$E:$AE,COLUMN(Q$1)-2,FALSE)=" ",0,VLOOKUP($B$36&amp;$B45,[20]Ilorin!$E:$AE,COLUMN(Q$1)-2,FALSE))</f>
        <v>9</v>
      </c>
      <c r="R45" s="7">
        <f>IF(VLOOKUP($B$36&amp;$B45,[20]Ilorin!$E:$AE,COLUMN(R$1)-2,FALSE)=" ",0,VLOOKUP($B$36&amp;$B45,[20]Ilorin!$E:$AE,COLUMN(R$1)-2,FALSE))</f>
        <v>5</v>
      </c>
      <c r="S45" s="7">
        <f>IF(VLOOKUP($B$36&amp;$B45,[20]Ilorin!$E:$AE,COLUMN(S$1)-2,FALSE)=" ",0,VLOOKUP($B$36&amp;$B45,[20]Ilorin!$E:$AE,COLUMN(S$1)-2,FALSE))</f>
        <v>7</v>
      </c>
      <c r="T45" s="7">
        <f>IF(VLOOKUP($B$36&amp;$B45,[20]Ilorin!$E:$AE,COLUMN(T$1)-2,FALSE)=" ",0,VLOOKUP($B$36&amp;$B45,[20]Ilorin!$E:$AE,COLUMN(T$1)-2,FALSE))</f>
        <v>18</v>
      </c>
      <c r="U45" s="7">
        <f>IF(VLOOKUP($B$36&amp;$B45,[20]Ilorin!$E:$AE,COLUMN(U$1)-2,FALSE)=" ",0,VLOOKUP($B$36&amp;$B45,[20]Ilorin!$E:$AE,COLUMN(U$1)-2,FALSE))</f>
        <v>15</v>
      </c>
      <c r="V45" s="7">
        <f>IF(VLOOKUP($B$36&amp;$B45,[20]Ilorin!$E:$AE,COLUMN(V$1)-2,FALSE)=" ",0,VLOOKUP($B$36&amp;$B45,[20]Ilorin!$E:$AE,COLUMN(V$1)-2,FALSE))</f>
        <v>11</v>
      </c>
      <c r="W45" s="7">
        <f>IF(VLOOKUP($B$36&amp;$B45,[20]Ilorin!$E:$AE,COLUMN(W$1)-2,FALSE)=" ",0,VLOOKUP($B$36&amp;$B45,[20]Ilorin!$E:$AE,COLUMN(W$1)-2,FALSE))</f>
        <v>21</v>
      </c>
      <c r="X45" s="7">
        <f>IF(VLOOKUP($B$36&amp;$B45,[20]Ilorin!$E:$AE,COLUMN(X$1)-2,FALSE)=" ",0,VLOOKUP($B$36&amp;$B45,[20]Ilorin!$E:$AE,COLUMN(X$1)-2,FALSE))</f>
        <v>8</v>
      </c>
      <c r="Y45" s="7">
        <f>IF(VLOOKUP($B$36&amp;$B45,[20]Ilorin!$E:$AE,COLUMN(Y$1)-2,FALSE)=" ",0,VLOOKUP($B$36&amp;$B45,[20]Ilorin!$E:$AE,COLUMN(Y$1)-2,FALSE))</f>
        <v>34</v>
      </c>
      <c r="Z45" s="7">
        <f>IF(VLOOKUP($B$36&amp;$B45,[20]Ilorin!$E:$AE,COLUMN(Z$1)-2,FALSE)=" ",0,VLOOKUP($B$36&amp;$B45,[20]Ilorin!$E:$AE,COLUMN(Z$1)-2,FALSE))</f>
        <v>26</v>
      </c>
      <c r="AA45" s="7">
        <f>IF(VLOOKUP($B$36&amp;$B45,[20]Ilorin!$E:$AE,COLUMN(AA$1)-2,FALSE)=" ",0,VLOOKUP($B$36&amp;$B45,[20]Ilorin!$E:$AE,COLUMN(AA$1)-2,FALSE))</f>
        <v>29</v>
      </c>
      <c r="AB45" s="7">
        <f>IF(VLOOKUP($B$36&amp;$B45,[20]Ilorin!$E:$AE,COLUMN(AB$1)-2,FALSE)=" ",0,VLOOKUP($B$36&amp;$B45,[20]Ilorin!$E:$AE,COLUMN(AB$1)-2,FALSE))</f>
        <v>24</v>
      </c>
      <c r="AC45" s="7">
        <f>IF(VLOOKUP($B$36&amp;$B45,[20]Ilorin!$E:$AE,COLUMN(AC$1)-2,FALSE)=" ",0,VLOOKUP($B$36&amp;$B45,[20]Ilorin!$E:$AE,COLUMN(AC$1)-2,FALSE))</f>
        <v>33</v>
      </c>
      <c r="AF45" s="7">
        <f t="shared" si="47"/>
        <v>24</v>
      </c>
      <c r="AG45" s="7">
        <f t="shared" si="47"/>
        <v>33</v>
      </c>
      <c r="AH45" s="7">
        <f>VLOOKUP($A$3&amp;$B$36&amp;$B45,'[14]Paga All'!$G$1:$J$3000,4,FALSE)</f>
        <v>16</v>
      </c>
      <c r="AI45" s="7">
        <f>VLOOKUP($A$3&amp;$B$36&amp;$B45,'[15]Paga all'!$F:$G,2,FALSE)</f>
        <v>36</v>
      </c>
      <c r="AJ45" s="7">
        <f>VLOOKUP($A$3&amp;$B$36&amp;$B45,'[16]Paga all'!$F$2:$G$1470,2,FALSE)</f>
        <v>25</v>
      </c>
      <c r="AK45" s="9">
        <f t="shared" ref="AK45:BO45" si="49">IF(ROUND((AJ44+AJ45)*(1+AK38),)&gt;=AK$3*$AD$3,AK$3*$AD$3*AK39,ROUND((AJ44+AJ45)*(1+AK38),)-AK44)</f>
        <v>16</v>
      </c>
      <c r="AL45" s="9">
        <f t="shared" si="49"/>
        <v>16</v>
      </c>
      <c r="AM45" s="9">
        <f t="shared" si="49"/>
        <v>17</v>
      </c>
      <c r="AN45" s="9">
        <f t="shared" si="49"/>
        <v>19</v>
      </c>
      <c r="AO45" s="9">
        <f t="shared" si="49"/>
        <v>21</v>
      </c>
      <c r="AP45" s="9">
        <f t="shared" si="49"/>
        <v>23</v>
      </c>
      <c r="AQ45" s="9">
        <f t="shared" si="49"/>
        <v>25</v>
      </c>
      <c r="AR45" s="9">
        <f t="shared" si="49"/>
        <v>28</v>
      </c>
      <c r="AS45" s="9">
        <f t="shared" si="49"/>
        <v>31</v>
      </c>
      <c r="AT45" s="9">
        <f t="shared" si="49"/>
        <v>34</v>
      </c>
      <c r="AU45" s="9">
        <f t="shared" si="49"/>
        <v>37</v>
      </c>
      <c r="AV45" s="9">
        <f t="shared" si="49"/>
        <v>41</v>
      </c>
      <c r="AW45" s="9">
        <f t="shared" si="49"/>
        <v>45</v>
      </c>
      <c r="AX45" s="9">
        <f t="shared" si="49"/>
        <v>49</v>
      </c>
      <c r="AY45" s="9">
        <f t="shared" si="49"/>
        <v>54</v>
      </c>
      <c r="AZ45" s="9">
        <f t="shared" si="49"/>
        <v>60</v>
      </c>
      <c r="BA45" s="9">
        <f t="shared" si="49"/>
        <v>66</v>
      </c>
      <c r="BB45" s="9">
        <f t="shared" si="49"/>
        <v>72</v>
      </c>
      <c r="BC45" s="9">
        <f t="shared" si="49"/>
        <v>80</v>
      </c>
      <c r="BD45" s="9">
        <f t="shared" si="49"/>
        <v>87</v>
      </c>
      <c r="BE45" s="9">
        <f t="shared" si="49"/>
        <v>96</v>
      </c>
      <c r="BF45" s="9">
        <f t="shared" si="49"/>
        <v>106</v>
      </c>
      <c r="BG45" s="9">
        <f t="shared" si="49"/>
        <v>116</v>
      </c>
      <c r="BH45" s="9">
        <f t="shared" si="49"/>
        <v>128</v>
      </c>
      <c r="BI45" s="9">
        <f t="shared" si="49"/>
        <v>141</v>
      </c>
      <c r="BJ45" s="9">
        <f t="shared" si="49"/>
        <v>155</v>
      </c>
      <c r="BK45" s="9">
        <f t="shared" si="49"/>
        <v>171</v>
      </c>
      <c r="BL45" s="9">
        <f t="shared" si="49"/>
        <v>188</v>
      </c>
      <c r="BM45" s="9">
        <f t="shared" si="49"/>
        <v>206</v>
      </c>
      <c r="BN45" s="9">
        <f t="shared" si="49"/>
        <v>227</v>
      </c>
      <c r="BO45" s="9">
        <f t="shared" si="49"/>
        <v>250</v>
      </c>
    </row>
    <row r="46" spans="2:67" x14ac:dyDescent="0.25">
      <c r="B46" t="s">
        <v>281</v>
      </c>
      <c r="D46" s="7">
        <v>0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7">
        <f>IF(VLOOKUP($B$36&amp;$B46,[20]Ilorin!$E:$AE,COLUMN(K$1)-2,FALSE)=" ",0,VLOOKUP($B$36&amp;$B46,[20]Ilorin!$E:$AE,COLUMN(K$1)-2,FALSE))</f>
        <v>27</v>
      </c>
      <c r="L46" s="7">
        <f>IF(VLOOKUP($B$36&amp;$B46,[20]Ilorin!$E:$AE,COLUMN(L$1)-2,FALSE)=" ",0,VLOOKUP($B$36&amp;$B46,[20]Ilorin!$E:$AE,COLUMN(L$1)-2,FALSE))</f>
        <v>204</v>
      </c>
      <c r="M46" s="7">
        <f>IF(VLOOKUP($B$36&amp;$B46,[20]Ilorin!$E:$AE,COLUMN(M$1)-2,FALSE)=" ",0,VLOOKUP($B$36&amp;$B46,[20]Ilorin!$E:$AE,COLUMN(M$1)-2,FALSE))</f>
        <v>359</v>
      </c>
      <c r="N46" s="7">
        <f>IF(VLOOKUP($B$36&amp;$B46,[20]Ilorin!$E:$AE,COLUMN(N$1)-2,FALSE)=" ",0,VLOOKUP($B$36&amp;$B46,[20]Ilorin!$E:$AE,COLUMN(N$1)-2,FALSE))</f>
        <v>213</v>
      </c>
      <c r="O46" s="7">
        <f>IF(VLOOKUP($B$36&amp;$B46,[20]Ilorin!$E:$AE,COLUMN(O$1)-2,FALSE)=" ",0,VLOOKUP($B$36&amp;$B46,[20]Ilorin!$E:$AE,COLUMN(O$1)-2,FALSE))</f>
        <v>238</v>
      </c>
      <c r="P46" s="7">
        <f>IF(VLOOKUP($B$36&amp;$B46,[20]Ilorin!$E:$AE,COLUMN(P$1)-2,FALSE)=" ",0,VLOOKUP($B$36&amp;$B46,[20]Ilorin!$E:$AE,COLUMN(P$1)-2,FALSE))</f>
        <v>176</v>
      </c>
      <c r="Q46" s="7">
        <f>IF(VLOOKUP($B$36&amp;$B46,[20]Ilorin!$E:$AE,COLUMN(Q$1)-2,FALSE)=" ",0,VLOOKUP($B$36&amp;$B46,[20]Ilorin!$E:$AE,COLUMN(Q$1)-2,FALSE))</f>
        <v>313</v>
      </c>
      <c r="R46" s="7">
        <f>IF(VLOOKUP($B$36&amp;$B46,[20]Ilorin!$E:$AE,COLUMN(R$1)-2,FALSE)=" ",0,VLOOKUP($B$36&amp;$B46,[20]Ilorin!$E:$AE,COLUMN(R$1)-2,FALSE))</f>
        <v>379</v>
      </c>
      <c r="S46" s="7">
        <f>IF(VLOOKUP($B$36&amp;$B46,[20]Ilorin!$E:$AE,COLUMN(S$1)-2,FALSE)=" ",0,VLOOKUP($B$36&amp;$B46,[20]Ilorin!$E:$AE,COLUMN(S$1)-2,FALSE))</f>
        <v>540</v>
      </c>
      <c r="T46" s="7">
        <f>IF(VLOOKUP($B$36&amp;$B46,[20]Ilorin!$E:$AE,COLUMN(T$1)-2,FALSE)=" ",0,VLOOKUP($B$36&amp;$B46,[20]Ilorin!$E:$AE,COLUMN(T$1)-2,FALSE))</f>
        <v>542</v>
      </c>
      <c r="U46" s="7">
        <f>IF(VLOOKUP($B$36&amp;$B46,[20]Ilorin!$E:$AE,COLUMN(U$1)-2,FALSE)=" ",0,VLOOKUP($B$36&amp;$B46,[20]Ilorin!$E:$AE,COLUMN(U$1)-2,FALSE))</f>
        <v>720</v>
      </c>
      <c r="V46" s="7">
        <f>IF(VLOOKUP($B$36&amp;$B46,[20]Ilorin!$E:$AE,COLUMN(V$1)-2,FALSE)=" ",0,VLOOKUP($B$36&amp;$B46,[20]Ilorin!$E:$AE,COLUMN(V$1)-2,FALSE))</f>
        <v>749</v>
      </c>
      <c r="W46" s="7">
        <f>IF(VLOOKUP($B$36&amp;$B46,[20]Ilorin!$E:$AE,COLUMN(W$1)-2,FALSE)=" ",0,VLOOKUP($B$36&amp;$B46,[20]Ilorin!$E:$AE,COLUMN(W$1)-2,FALSE))</f>
        <v>696</v>
      </c>
      <c r="X46" s="7">
        <f>IF(VLOOKUP($B$36&amp;$B46,[20]Ilorin!$E:$AE,COLUMN(X$1)-2,FALSE)=" ",0,VLOOKUP($B$36&amp;$B46,[20]Ilorin!$E:$AE,COLUMN(X$1)-2,FALSE))</f>
        <v>1105</v>
      </c>
      <c r="Y46" s="7">
        <f>IF(VLOOKUP($B$36&amp;$B46,[20]Ilorin!$E:$AE,COLUMN(Y$1)-2,FALSE)=" ",0,VLOOKUP($B$36&amp;$B46,[20]Ilorin!$E:$AE,COLUMN(Y$1)-2,FALSE))</f>
        <v>1112</v>
      </c>
      <c r="Z46" s="7">
        <f>IF(VLOOKUP($B$36&amp;$B46,[20]Ilorin!$E:$AE,COLUMN(Z$1)-2,FALSE)=" ",0,VLOOKUP($B$36&amp;$B46,[20]Ilorin!$E:$AE,COLUMN(Z$1)-2,FALSE))</f>
        <v>1157</v>
      </c>
      <c r="AA46" s="7">
        <f>IF(VLOOKUP($B$36&amp;$B46,[20]Ilorin!$E:$AE,COLUMN(AA$1)-2,FALSE)=" ",0,VLOOKUP($B$36&amp;$B46,[20]Ilorin!$E:$AE,COLUMN(AA$1)-2,FALSE))</f>
        <v>1214</v>
      </c>
      <c r="AB46" s="7">
        <f>IF(VLOOKUP($B$36&amp;$B46,[20]Ilorin!$E:$AE,COLUMN(AB$1)-2,FALSE)=" ",0,VLOOKUP($B$36&amp;$B46,[20]Ilorin!$E:$AE,COLUMN(AB$1)-2,FALSE))</f>
        <v>875</v>
      </c>
      <c r="AC46" s="7">
        <f>IF(VLOOKUP($B$36&amp;$B46,[20]Ilorin!$E:$AE,COLUMN(AC$1)-2,FALSE)=" ",0,VLOOKUP($B$36&amp;$B46,[20]Ilorin!$E:$AE,COLUMN(AC$1)-2,FALSE))</f>
        <v>951</v>
      </c>
      <c r="AF46" s="7">
        <f t="shared" si="47"/>
        <v>875</v>
      </c>
      <c r="AG46" s="7">
        <f t="shared" si="47"/>
        <v>951</v>
      </c>
      <c r="AH46" s="7">
        <f>VLOOKUP($A$3&amp;$B$36&amp;$B46,'[14]Paga All'!$G$1:$J$3000,4,FALSE)</f>
        <v>1005</v>
      </c>
      <c r="AI46" s="7">
        <f>VLOOKUP($A$3&amp;$B$36&amp;$B46,'[15]Paga all'!$F:$G,2,FALSE)</f>
        <v>955</v>
      </c>
      <c r="AJ46" s="7">
        <f>VLOOKUP($A$3&amp;$B$36&amp;$B46,'[16]Paga all'!$F$2:$G$1470,2,FALSE)</f>
        <v>621</v>
      </c>
      <c r="AK46" s="9">
        <f t="shared" ref="AK46:BO46" si="50">ROUND(AK44*AK40,)</f>
        <v>1461</v>
      </c>
      <c r="AL46" s="9">
        <f t="shared" si="50"/>
        <v>1833</v>
      </c>
      <c r="AM46" s="9">
        <f t="shared" si="50"/>
        <v>2028</v>
      </c>
      <c r="AN46" s="9">
        <f t="shared" si="50"/>
        <v>2223</v>
      </c>
      <c r="AO46" s="9">
        <f t="shared" si="50"/>
        <v>2444</v>
      </c>
      <c r="AP46" s="9">
        <f t="shared" si="50"/>
        <v>2691</v>
      </c>
      <c r="AQ46" s="9">
        <f t="shared" si="50"/>
        <v>2964</v>
      </c>
      <c r="AR46" s="9">
        <f t="shared" si="50"/>
        <v>3325</v>
      </c>
      <c r="AS46" s="9">
        <f t="shared" si="50"/>
        <v>3768</v>
      </c>
      <c r="AT46" s="9">
        <f t="shared" si="50"/>
        <v>4242</v>
      </c>
      <c r="AU46" s="9">
        <f t="shared" si="50"/>
        <v>4676</v>
      </c>
      <c r="AV46" s="9">
        <f t="shared" si="50"/>
        <v>5138</v>
      </c>
      <c r="AW46" s="9">
        <f t="shared" si="50"/>
        <v>5656</v>
      </c>
      <c r="AX46" s="9">
        <f t="shared" si="50"/>
        <v>6230</v>
      </c>
      <c r="AY46" s="9">
        <f t="shared" si="50"/>
        <v>6846</v>
      </c>
      <c r="AZ46" s="9">
        <f t="shared" si="50"/>
        <v>7518</v>
      </c>
      <c r="BA46" s="9">
        <f t="shared" si="50"/>
        <v>8274</v>
      </c>
      <c r="BB46" s="9">
        <f t="shared" si="50"/>
        <v>9114</v>
      </c>
      <c r="BC46" s="9">
        <f t="shared" si="50"/>
        <v>10725</v>
      </c>
      <c r="BD46" s="9">
        <f t="shared" si="50"/>
        <v>11820</v>
      </c>
      <c r="BE46" s="9">
        <f t="shared" si="50"/>
        <v>13005</v>
      </c>
      <c r="BF46" s="9">
        <f t="shared" si="50"/>
        <v>14295</v>
      </c>
      <c r="BG46" s="9">
        <f t="shared" si="50"/>
        <v>15735</v>
      </c>
      <c r="BH46" s="9">
        <f t="shared" si="50"/>
        <v>17310</v>
      </c>
      <c r="BI46" s="9">
        <f t="shared" si="50"/>
        <v>19035</v>
      </c>
      <c r="BJ46" s="9">
        <f t="shared" si="50"/>
        <v>20940</v>
      </c>
      <c r="BK46" s="9">
        <f t="shared" si="50"/>
        <v>23025</v>
      </c>
      <c r="BL46" s="9">
        <f t="shared" si="50"/>
        <v>25335</v>
      </c>
      <c r="BM46" s="9">
        <f t="shared" si="50"/>
        <v>27885</v>
      </c>
      <c r="BN46" s="9">
        <f t="shared" si="50"/>
        <v>30675</v>
      </c>
      <c r="BO46" s="9">
        <f t="shared" si="50"/>
        <v>33735</v>
      </c>
    </row>
    <row r="47" spans="2:67" x14ac:dyDescent="0.25">
      <c r="B47" t="s">
        <v>282</v>
      </c>
      <c r="D47" s="7">
        <v>0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7">
        <f>IF(VLOOKUP($B$36&amp;$B47,[20]Ilorin!$E:$AE,COLUMN(K$1)-2,FALSE)=" ",0,VLOOKUP($B$36&amp;$B47,[20]Ilorin!$E:$AE,COLUMN(K$1)-2,FALSE))</f>
        <v>472500</v>
      </c>
      <c r="L47" s="7">
        <f>IF(VLOOKUP($B$36&amp;$B47,[20]Ilorin!$E:$AE,COLUMN(L$1)-2,FALSE)=" ",0,VLOOKUP($B$36&amp;$B47,[20]Ilorin!$E:$AE,COLUMN(L$1)-2,FALSE))</f>
        <v>5463750</v>
      </c>
      <c r="M47" s="7">
        <f>IF(VLOOKUP($B$36&amp;$B47,[20]Ilorin!$E:$AE,COLUMN(M$1)-2,FALSE)=" ",0,VLOOKUP($B$36&amp;$B47,[20]Ilorin!$E:$AE,COLUMN(M$1)-2,FALSE))</f>
        <v>9773874</v>
      </c>
      <c r="N47" s="7">
        <f>IF(VLOOKUP($B$36&amp;$B47,[20]Ilorin!$E:$AE,COLUMN(N$1)-2,FALSE)=" ",0,VLOOKUP($B$36&amp;$B47,[20]Ilorin!$E:$AE,COLUMN(N$1)-2,FALSE))</f>
        <v>4159670</v>
      </c>
      <c r="O47" s="7">
        <f>IF(VLOOKUP($B$36&amp;$B47,[20]Ilorin!$E:$AE,COLUMN(O$1)-2,FALSE)=" ",0,VLOOKUP($B$36&amp;$B47,[20]Ilorin!$E:$AE,COLUMN(O$1)-2,FALSE))</f>
        <v>5222550</v>
      </c>
      <c r="P47" s="7">
        <f>IF(VLOOKUP($B$36&amp;$B47,[20]Ilorin!$E:$AE,COLUMN(P$1)-2,FALSE)=" ",0,VLOOKUP($B$36&amp;$B47,[20]Ilorin!$E:$AE,COLUMN(P$1)-2,FALSE))</f>
        <v>3288700</v>
      </c>
      <c r="Q47" s="7">
        <f>IF(VLOOKUP($B$36&amp;$B47,[20]Ilorin!$E:$AE,COLUMN(Q$1)-2,FALSE)=" ",0,VLOOKUP($B$36&amp;$B47,[20]Ilorin!$E:$AE,COLUMN(Q$1)-2,FALSE))</f>
        <v>5622820</v>
      </c>
      <c r="R47" s="7">
        <f>IF(VLOOKUP($B$36&amp;$B47,[20]Ilorin!$E:$AE,COLUMN(R$1)-2,FALSE)=" ",0,VLOOKUP($B$36&amp;$B47,[20]Ilorin!$E:$AE,COLUMN(R$1)-2,FALSE))</f>
        <v>6561540</v>
      </c>
      <c r="S47" s="7">
        <f>IF(VLOOKUP($B$36&amp;$B47,[20]Ilorin!$E:$AE,COLUMN(S$1)-2,FALSE)=" ",0,VLOOKUP($B$36&amp;$B47,[20]Ilorin!$E:$AE,COLUMN(S$1)-2,FALSE))</f>
        <v>10347549</v>
      </c>
      <c r="T47" s="7">
        <f>IF(VLOOKUP($B$36&amp;$B47,[20]Ilorin!$E:$AE,COLUMN(T$1)-2,FALSE)=" ",0,VLOOKUP($B$36&amp;$B47,[20]Ilorin!$E:$AE,COLUMN(T$1)-2,FALSE))</f>
        <v>11363200</v>
      </c>
      <c r="U47" s="7">
        <f>IF(VLOOKUP($B$36&amp;$B47,[20]Ilorin!$E:$AE,COLUMN(U$1)-2,FALSE)=" ",0,VLOOKUP($B$36&amp;$B47,[20]Ilorin!$E:$AE,COLUMN(U$1)-2,FALSE))</f>
        <v>16346670</v>
      </c>
      <c r="V47" s="7">
        <f>IF(VLOOKUP($B$36&amp;$B47,[20]Ilorin!$E:$AE,COLUMN(V$1)-2,FALSE)=" ",0,VLOOKUP($B$36&amp;$B47,[20]Ilorin!$E:$AE,COLUMN(V$1)-2,FALSE))</f>
        <v>17367844</v>
      </c>
      <c r="W47" s="7">
        <f>IF(VLOOKUP($B$36&amp;$B47,[20]Ilorin!$E:$AE,COLUMN(W$1)-2,FALSE)=" ",0,VLOOKUP($B$36&amp;$B47,[20]Ilorin!$E:$AE,COLUMN(W$1)-2,FALSE))</f>
        <v>10385029</v>
      </c>
      <c r="X47" s="7">
        <f>IF(VLOOKUP($B$36&amp;$B47,[20]Ilorin!$E:$AE,COLUMN(X$1)-2,FALSE)=" ",0,VLOOKUP($B$36&amp;$B47,[20]Ilorin!$E:$AE,COLUMN(X$1)-2,FALSE))</f>
        <v>19287205</v>
      </c>
      <c r="Y47" s="7">
        <f>IF(VLOOKUP($B$36&amp;$B47,[20]Ilorin!$E:$AE,COLUMN(Y$1)-2,FALSE)=" ",0,VLOOKUP($B$36&amp;$B47,[20]Ilorin!$E:$AE,COLUMN(Y$1)-2,FALSE))</f>
        <v>21537434</v>
      </c>
      <c r="Z47" s="7">
        <f>IF(VLOOKUP($B$36&amp;$B47,[20]Ilorin!$E:$AE,COLUMN(Z$1)-2,FALSE)=" ",0,VLOOKUP($B$36&amp;$B47,[20]Ilorin!$E:$AE,COLUMN(Z$1)-2,FALSE))</f>
        <v>19222819</v>
      </c>
      <c r="AA47" s="7">
        <f>IF(VLOOKUP($B$36&amp;$B47,[20]Ilorin!$E:$AE,COLUMN(AA$1)-2,FALSE)=" ",0,VLOOKUP($B$36&amp;$B47,[20]Ilorin!$E:$AE,COLUMN(AA$1)-2,FALSE))</f>
        <v>21679216</v>
      </c>
      <c r="AB47" s="7">
        <f>IF(VLOOKUP($B$36&amp;$B47,[20]Ilorin!$E:$AE,COLUMN(AB$1)-2,FALSE)=" ",0,VLOOKUP($B$36&amp;$B47,[20]Ilorin!$E:$AE,COLUMN(AB$1)-2,FALSE))</f>
        <v>15275100</v>
      </c>
      <c r="AC47" s="7">
        <f>IF(VLOOKUP($B$36&amp;$B47,[20]Ilorin!$E:$AE,COLUMN(AC$1)-2,FALSE)=" ",0,VLOOKUP($B$36&amp;$B47,[20]Ilorin!$E:$AE,COLUMN(AC$1)-2,FALSE))</f>
        <v>16973475</v>
      </c>
      <c r="AF47" s="7">
        <f t="shared" si="47"/>
        <v>15275100</v>
      </c>
      <c r="AG47" s="7">
        <f t="shared" si="47"/>
        <v>16973475</v>
      </c>
      <c r="AH47" s="7">
        <f>VLOOKUP($A$3&amp;$B$36&amp;$B47,'[14]Paga All'!$G$1:$J$3000,4,FALSE)</f>
        <v>20095885</v>
      </c>
      <c r="AI47" s="7">
        <f>VLOOKUP($A$3&amp;$B$36&amp;$B47,'[15]Paga all'!$F:$G,2,FALSE)</f>
        <v>17682932.079999998</v>
      </c>
      <c r="AJ47" s="7">
        <f>VLOOKUP($A$3&amp;$B$36&amp;$B47,'[16]Paga all'!$F$2:$G$1470,2,FALSE)</f>
        <v>10088425</v>
      </c>
      <c r="AK47" s="9">
        <f t="shared" ref="AK47:BO47" si="51">AK46*$AD48</f>
        <v>27094008.553613827</v>
      </c>
      <c r="AL47" s="9">
        <f t="shared" si="51"/>
        <v>33992688.349605851</v>
      </c>
      <c r="AM47" s="9">
        <f t="shared" si="51"/>
        <v>37608931.79105328</v>
      </c>
      <c r="AN47" s="9">
        <f t="shared" si="51"/>
        <v>41225175.23250071</v>
      </c>
      <c r="AO47" s="9">
        <f t="shared" si="51"/>
        <v>45323584.466141135</v>
      </c>
      <c r="AP47" s="9">
        <f t="shared" si="51"/>
        <v>49904159.49197454</v>
      </c>
      <c r="AQ47" s="9">
        <f t="shared" si="51"/>
        <v>54966900.310000949</v>
      </c>
      <c r="AR47" s="9">
        <f t="shared" si="51"/>
        <v>61661586.88621901</v>
      </c>
      <c r="AS47" s="9">
        <f t="shared" si="51"/>
        <v>69876950.191661119</v>
      </c>
      <c r="AT47" s="9">
        <f t="shared" si="51"/>
        <v>78667203.480102569</v>
      </c>
      <c r="AU47" s="9">
        <f t="shared" si="51"/>
        <v>86715663.242093265</v>
      </c>
      <c r="AV47" s="9">
        <f t="shared" si="51"/>
        <v>95283378.472599477</v>
      </c>
      <c r="AW47" s="9">
        <f t="shared" si="51"/>
        <v>104889604.64013676</v>
      </c>
      <c r="AX47" s="9">
        <f t="shared" si="51"/>
        <v>115534341.7447051</v>
      </c>
      <c r="AY47" s="9">
        <f t="shared" si="51"/>
        <v>126957962.05204672</v>
      </c>
      <c r="AZ47" s="9">
        <f t="shared" si="51"/>
        <v>139420093.29641941</v>
      </c>
      <c r="BA47" s="9">
        <f t="shared" si="51"/>
        <v>153439990.94633868</v>
      </c>
      <c r="BB47" s="9">
        <f t="shared" si="51"/>
        <v>169017655.00180453</v>
      </c>
      <c r="BC47" s="9">
        <f t="shared" si="51"/>
        <v>198893389.2796087</v>
      </c>
      <c r="BD47" s="9">
        <f t="shared" si="51"/>
        <v>219199987.06619811</v>
      </c>
      <c r="BE47" s="9">
        <f t="shared" si="51"/>
        <v>241175620.28730172</v>
      </c>
      <c r="BF47" s="9">
        <f t="shared" si="51"/>
        <v>265098461.51533857</v>
      </c>
      <c r="BG47" s="9">
        <f t="shared" si="51"/>
        <v>291803028.46756577</v>
      </c>
      <c r="BH47" s="9">
        <f t="shared" si="51"/>
        <v>321011148.57156426</v>
      </c>
      <c r="BI47" s="9">
        <f t="shared" si="51"/>
        <v>353000994.39975303</v>
      </c>
      <c r="BJ47" s="9">
        <f t="shared" si="51"/>
        <v>388328911.09697026</v>
      </c>
      <c r="BK47" s="9">
        <f t="shared" si="51"/>
        <v>426994898.66321588</v>
      </c>
      <c r="BL47" s="9">
        <f t="shared" si="51"/>
        <v>469833474.81574696</v>
      </c>
      <c r="BM47" s="9">
        <f t="shared" si="51"/>
        <v>517122812.12698257</v>
      </c>
      <c r="BN47" s="9">
        <f t="shared" si="51"/>
        <v>568862910.59692276</v>
      </c>
      <c r="BO47" s="9">
        <f t="shared" si="51"/>
        <v>625610115.37040555</v>
      </c>
    </row>
    <row r="48" spans="2:67" x14ac:dyDescent="0.25">
      <c r="B48" t="s">
        <v>160</v>
      </c>
      <c r="D48" s="7">
        <v>0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7">
        <f>IF(VLOOKUP($B$36&amp;$B48,[20]Ilorin!$E:$AE,COLUMN(K$1)-2,FALSE)=" ",0,VLOOKUP($B$36&amp;$B48,[20]Ilorin!$E:$AE,COLUMN(K$1)-2,FALSE))</f>
        <v>17500</v>
      </c>
      <c r="L48" s="7">
        <f>IF(VLOOKUP($B$36&amp;$B48,[20]Ilorin!$E:$AE,COLUMN(L$1)-2,FALSE)=" ",0,VLOOKUP($B$36&amp;$B48,[20]Ilorin!$E:$AE,COLUMN(L$1)-2,FALSE))</f>
        <v>26783.09</v>
      </c>
      <c r="M48" s="7">
        <f>IF(VLOOKUP($B$36&amp;$B48,[20]Ilorin!$E:$AE,COLUMN(M$1)-2,FALSE)=" ",0,VLOOKUP($B$36&amp;$B48,[20]Ilorin!$E:$AE,COLUMN(M$1)-2,FALSE))</f>
        <v>27225.279999999999</v>
      </c>
      <c r="N48" s="7">
        <f>IF(VLOOKUP($B$36&amp;$B48,[20]Ilorin!$E:$AE,COLUMN(N$1)-2,FALSE)=" ",0,VLOOKUP($B$36&amp;$B48,[20]Ilorin!$E:$AE,COLUMN(N$1)-2,FALSE))</f>
        <v>19528.97</v>
      </c>
      <c r="O48" s="7">
        <f>IF(VLOOKUP($B$36&amp;$B48,[20]Ilorin!$E:$AE,COLUMN(O$1)-2,FALSE)=" ",0,VLOOKUP($B$36&amp;$B48,[20]Ilorin!$E:$AE,COLUMN(O$1)-2,FALSE))</f>
        <v>21943.49</v>
      </c>
      <c r="P48" s="7">
        <f>IF(VLOOKUP($B$36&amp;$B48,[20]Ilorin!$E:$AE,COLUMN(P$1)-2,FALSE)=" ",0,VLOOKUP($B$36&amp;$B48,[20]Ilorin!$E:$AE,COLUMN(P$1)-2,FALSE))</f>
        <v>18685.8</v>
      </c>
      <c r="Q48" s="7">
        <f>IF(VLOOKUP($B$36&amp;$B48,[20]Ilorin!$E:$AE,COLUMN(Q$1)-2,FALSE)=" ",0,VLOOKUP($B$36&amp;$B48,[20]Ilorin!$E:$AE,COLUMN(Q$1)-2,FALSE))</f>
        <v>17964.28</v>
      </c>
      <c r="R48" s="7">
        <f>IF(VLOOKUP($B$36&amp;$B48,[20]Ilorin!$E:$AE,COLUMN(R$1)-2,FALSE)=" ",0,VLOOKUP($B$36&amp;$B48,[20]Ilorin!$E:$AE,COLUMN(R$1)-2,FALSE))</f>
        <v>17312.77</v>
      </c>
      <c r="S48" s="7">
        <f>IF(VLOOKUP($B$36&amp;$B48,[20]Ilorin!$E:$AE,COLUMN(S$1)-2,FALSE)=" ",0,VLOOKUP($B$36&amp;$B48,[20]Ilorin!$E:$AE,COLUMN(S$1)-2,FALSE))</f>
        <v>19162.13</v>
      </c>
      <c r="T48" s="7">
        <f>IF(VLOOKUP($B$36&amp;$B48,[20]Ilorin!$E:$AE,COLUMN(T$1)-2,FALSE)=" ",0,VLOOKUP($B$36&amp;$B48,[20]Ilorin!$E:$AE,COLUMN(T$1)-2,FALSE))</f>
        <v>20965.310000000001</v>
      </c>
      <c r="U48" s="7">
        <f>IF(VLOOKUP($B$36&amp;$B48,[20]Ilorin!$E:$AE,COLUMN(U$1)-2,FALSE)=" ",0,VLOOKUP($B$36&amp;$B48,[20]Ilorin!$E:$AE,COLUMN(U$1)-2,FALSE))</f>
        <v>22703.71</v>
      </c>
      <c r="V48" s="7">
        <f>IF(VLOOKUP($B$36&amp;$B48,[20]Ilorin!$E:$AE,COLUMN(V$1)-2,FALSE)=" ",0,VLOOKUP($B$36&amp;$B48,[20]Ilorin!$E:$AE,COLUMN(V$1)-2,FALSE))</f>
        <v>23188.04</v>
      </c>
      <c r="W48" s="7">
        <f>IF(VLOOKUP($B$36&amp;$B48,[20]Ilorin!$E:$AE,COLUMN(W$1)-2,FALSE)=" ",0,VLOOKUP($B$36&amp;$B48,[20]Ilorin!$E:$AE,COLUMN(W$1)-2,FALSE))</f>
        <v>14921.02</v>
      </c>
      <c r="X48" s="7">
        <f>IF(VLOOKUP($B$36&amp;$B48,[20]Ilorin!$E:$AE,COLUMN(X$1)-2,FALSE)=" ",0,VLOOKUP($B$36&amp;$B48,[20]Ilorin!$E:$AE,COLUMN(X$1)-2,FALSE))</f>
        <v>17454.48</v>
      </c>
      <c r="Y48" s="7">
        <f>IF(VLOOKUP($B$36&amp;$B48,[20]Ilorin!$E:$AE,COLUMN(Y$1)-2,FALSE)=" ",0,VLOOKUP($B$36&amp;$B48,[20]Ilorin!$E:$AE,COLUMN(Y$1)-2,FALSE))</f>
        <v>19368.2</v>
      </c>
      <c r="Z48" s="7">
        <f>IF(VLOOKUP($B$36&amp;$B48,[20]Ilorin!$E:$AE,COLUMN(Z$1)-2,FALSE)=" ",0,VLOOKUP($B$36&amp;$B48,[20]Ilorin!$E:$AE,COLUMN(Z$1)-2,FALSE))</f>
        <v>16614.36</v>
      </c>
      <c r="AA48" s="7">
        <f>IF(VLOOKUP($B$36&amp;$B48,[20]Ilorin!$E:$AE,COLUMN(AA$1)-2,FALSE)=" ",0,VLOOKUP($B$36&amp;$B48,[20]Ilorin!$E:$AE,COLUMN(AA$1)-2,FALSE))</f>
        <v>17857.669999999998</v>
      </c>
      <c r="AB48" s="7">
        <f>IF(VLOOKUP($B$36&amp;$B48,[20]Ilorin!$E:$AE,COLUMN(AB$1)-2,FALSE)=" ",0,VLOOKUP($B$36&amp;$B48,[20]Ilorin!$E:$AE,COLUMN(AB$1)-2,FALSE))</f>
        <v>17457.259999999998</v>
      </c>
      <c r="AC48" s="7">
        <f>IF(VLOOKUP($B$36&amp;$B48,[20]Ilorin!$E:$AE,COLUMN(AC$1)-2,FALSE)=" ",0,VLOOKUP($B$36&amp;$B48,[20]Ilorin!$E:$AE,COLUMN(AC$1)-2,FALSE))</f>
        <v>17848.03</v>
      </c>
      <c r="AD48" s="264">
        <f>SUM(P47:AC47)/SUM(P46:AC46)</f>
        <v>18544.838161268875</v>
      </c>
      <c r="AF48" s="7">
        <f>AC48</f>
        <v>17848.03</v>
      </c>
      <c r="AG48" s="7">
        <f>AG47/AG46</f>
        <v>17848.028391167194</v>
      </c>
      <c r="AH48" s="7">
        <f>VLOOKUP($A$3&amp;$B$36&amp;$B48,'[14]Paga All'!$G$1:$J$3000,4,FALSE)</f>
        <v>19995.91</v>
      </c>
      <c r="AI48" s="7">
        <f>VLOOKUP($A$3&amp;$B$36&amp;$B48,'[15]Paga all'!$F:$G,2,FALSE)</f>
        <v>18516.16</v>
      </c>
      <c r="AJ48" s="7">
        <f>VLOOKUP($A$3&amp;$B$36&amp;$B48,'[16]Paga all'!$F$2:$G$1470,2,FALSE)</f>
        <v>16245.45</v>
      </c>
      <c r="AK48" s="9">
        <f t="shared" ref="AK48:BO48" si="52">AK47/AK46</f>
        <v>18544.838161268875</v>
      </c>
      <c r="AL48" s="9">
        <f t="shared" si="52"/>
        <v>18544.838161268875</v>
      </c>
      <c r="AM48" s="9">
        <f t="shared" si="52"/>
        <v>18544.838161268875</v>
      </c>
      <c r="AN48" s="9">
        <f t="shared" si="52"/>
        <v>18544.838161268875</v>
      </c>
      <c r="AO48" s="9">
        <f t="shared" si="52"/>
        <v>18544.838161268875</v>
      </c>
      <c r="AP48" s="9">
        <f t="shared" si="52"/>
        <v>18544.838161268875</v>
      </c>
      <c r="AQ48" s="9">
        <f t="shared" si="52"/>
        <v>18544.838161268875</v>
      </c>
      <c r="AR48" s="9">
        <f t="shared" si="52"/>
        <v>18544.838161268875</v>
      </c>
      <c r="AS48" s="9">
        <f t="shared" si="52"/>
        <v>18544.838161268875</v>
      </c>
      <c r="AT48" s="9">
        <f t="shared" si="52"/>
        <v>18544.838161268875</v>
      </c>
      <c r="AU48" s="9">
        <f t="shared" si="52"/>
        <v>18544.838161268875</v>
      </c>
      <c r="AV48" s="9">
        <f t="shared" si="52"/>
        <v>18544.838161268875</v>
      </c>
      <c r="AW48" s="9">
        <f t="shared" si="52"/>
        <v>18544.838161268875</v>
      </c>
      <c r="AX48" s="9">
        <f t="shared" si="52"/>
        <v>18544.838161268875</v>
      </c>
      <c r="AY48" s="9">
        <f t="shared" si="52"/>
        <v>18544.838161268875</v>
      </c>
      <c r="AZ48" s="9">
        <f t="shared" si="52"/>
        <v>18544.838161268875</v>
      </c>
      <c r="BA48" s="9">
        <f t="shared" si="52"/>
        <v>18544.838161268875</v>
      </c>
      <c r="BB48" s="9">
        <f t="shared" si="52"/>
        <v>18544.838161268875</v>
      </c>
      <c r="BC48" s="9">
        <f t="shared" si="52"/>
        <v>18544.838161268875</v>
      </c>
      <c r="BD48" s="9">
        <f t="shared" si="52"/>
        <v>18544.838161268875</v>
      </c>
      <c r="BE48" s="9">
        <f t="shared" si="52"/>
        <v>18544.838161268875</v>
      </c>
      <c r="BF48" s="9">
        <f t="shared" si="52"/>
        <v>18544.838161268875</v>
      </c>
      <c r="BG48" s="9">
        <f t="shared" si="52"/>
        <v>18544.838161268875</v>
      </c>
      <c r="BH48" s="9">
        <f t="shared" si="52"/>
        <v>18544.838161268875</v>
      </c>
      <c r="BI48" s="9">
        <f t="shared" si="52"/>
        <v>18544.838161268875</v>
      </c>
      <c r="BJ48" s="9">
        <f t="shared" si="52"/>
        <v>18544.838161268875</v>
      </c>
      <c r="BK48" s="9">
        <f t="shared" si="52"/>
        <v>18544.838161268875</v>
      </c>
      <c r="BL48" s="9">
        <f t="shared" si="52"/>
        <v>18544.838161268875</v>
      </c>
      <c r="BM48" s="9">
        <f t="shared" si="52"/>
        <v>18544.838161268875</v>
      </c>
      <c r="BN48" s="9">
        <f t="shared" si="52"/>
        <v>18544.838161268875</v>
      </c>
      <c r="BO48" s="9">
        <f t="shared" si="52"/>
        <v>18544.838161268875</v>
      </c>
    </row>
    <row r="49" spans="2:67" x14ac:dyDescent="0.25">
      <c r="B49" t="s">
        <v>283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f>IF(VLOOKUP($B$36&amp;$B49,[20]Ilorin!$E:$AE,COLUMN(K$1)-2,FALSE)=" ",0,VLOOKUP($B$36&amp;$B49,[20]Ilorin!$E:$AE,COLUMN(K$1)-2,FALSE))</f>
        <v>3300</v>
      </c>
      <c r="L49" s="7">
        <f>IF(VLOOKUP($B$36&amp;$B49,[20]Ilorin!$E:$AE,COLUMN(L$1)-2,FALSE)=" ",0,VLOOKUP($B$36&amp;$B49,[20]Ilorin!$E:$AE,COLUMN(L$1)-2,FALSE))</f>
        <v>27050</v>
      </c>
      <c r="M49" s="7">
        <f>IF(VLOOKUP($B$36&amp;$B49,[20]Ilorin!$E:$AE,COLUMN(M$1)-2,FALSE)=" ",0,VLOOKUP($B$36&amp;$B49,[20]Ilorin!$E:$AE,COLUMN(M$1)-2,FALSE))</f>
        <v>47750</v>
      </c>
      <c r="N49" s="7">
        <f>IF(VLOOKUP($B$36&amp;$B49,[20]Ilorin!$E:$AE,COLUMN(N$1)-2,FALSE)=" ",0,VLOOKUP($B$36&amp;$B49,[20]Ilorin!$E:$AE,COLUMN(N$1)-2,FALSE))</f>
        <v>27450</v>
      </c>
      <c r="O49" s="7">
        <f>IF(VLOOKUP($B$36&amp;$B49,[20]Ilorin!$E:$AE,COLUMN(O$1)-2,FALSE)=" ",0,VLOOKUP($B$36&amp;$B49,[20]Ilorin!$E:$AE,COLUMN(O$1)-2,FALSE))</f>
        <v>30700</v>
      </c>
      <c r="P49" s="7">
        <f>IF(VLOOKUP($B$36&amp;$B49,[20]Ilorin!$E:$AE,COLUMN(P$1)-2,FALSE)=" ",0,VLOOKUP($B$36&amp;$B49,[20]Ilorin!$E:$AE,COLUMN(P$1)-2,FALSE))</f>
        <v>21500</v>
      </c>
      <c r="Q49" s="7">
        <f>IF(VLOOKUP($B$36&amp;$B49,[20]Ilorin!$E:$AE,COLUMN(Q$1)-2,FALSE)=" ",0,VLOOKUP($B$36&amp;$B49,[20]Ilorin!$E:$AE,COLUMN(Q$1)-2,FALSE))</f>
        <v>38850</v>
      </c>
      <c r="R49" s="7">
        <f>IF(VLOOKUP($B$36&amp;$B49,[20]Ilorin!$E:$AE,COLUMN(R$1)-2,FALSE)=" ",0,VLOOKUP($B$36&amp;$B49,[20]Ilorin!$E:$AE,COLUMN(R$1)-2,FALSE))</f>
        <v>46350</v>
      </c>
      <c r="S49" s="7">
        <f>IF(VLOOKUP($B$36&amp;$B49,[20]Ilorin!$E:$AE,COLUMN(S$1)-2,FALSE)=" ",0,VLOOKUP($B$36&amp;$B49,[20]Ilorin!$E:$AE,COLUMN(S$1)-2,FALSE))</f>
        <v>66400</v>
      </c>
      <c r="T49" s="7">
        <f>IF(VLOOKUP($B$36&amp;$B49,[20]Ilorin!$E:$AE,COLUMN(T$1)-2,FALSE)=" ",0,VLOOKUP($B$36&amp;$B49,[20]Ilorin!$E:$AE,COLUMN(T$1)-2,FALSE))</f>
        <v>68400</v>
      </c>
      <c r="U49" s="7">
        <f>IF(VLOOKUP($B$36&amp;$B49,[20]Ilorin!$E:$AE,COLUMN(U$1)-2,FALSE)=" ",0,VLOOKUP($B$36&amp;$B49,[20]Ilorin!$E:$AE,COLUMN(U$1)-2,FALSE))</f>
        <v>90550</v>
      </c>
      <c r="V49" s="7">
        <f>IF(VLOOKUP($B$36&amp;$B49,[20]Ilorin!$E:$AE,COLUMN(V$1)-2,FALSE)=" ",0,VLOOKUP($B$36&amp;$B49,[20]Ilorin!$E:$AE,COLUMN(V$1)-2,FALSE))</f>
        <v>93250</v>
      </c>
      <c r="W49" s="7">
        <f>IF(VLOOKUP($B$36&amp;$B49,[20]Ilorin!$E:$AE,COLUMN(W$1)-2,FALSE)=" ",0,VLOOKUP($B$36&amp;$B49,[20]Ilorin!$E:$AE,COLUMN(W$1)-2,FALSE))</f>
        <v>84400</v>
      </c>
      <c r="X49" s="7">
        <f>IF(VLOOKUP($B$36&amp;$B49,[20]Ilorin!$E:$AE,COLUMN(X$1)-2,FALSE)=" ",0,VLOOKUP($B$36&amp;$B49,[20]Ilorin!$E:$AE,COLUMN(X$1)-2,FALSE))</f>
        <v>135200</v>
      </c>
      <c r="Y49" s="7">
        <f>IF(VLOOKUP($B$36&amp;$B49,[20]Ilorin!$E:$AE,COLUMN(Y$1)-2,FALSE)=" ",0,VLOOKUP($B$36&amp;$B49,[20]Ilorin!$E:$AE,COLUMN(Y$1)-2,FALSE))</f>
        <v>138900</v>
      </c>
      <c r="Z49" s="7">
        <f>IF(VLOOKUP($B$36&amp;$B49,[20]Ilorin!$E:$AE,COLUMN(Z$1)-2,FALSE)=" ",0,VLOOKUP($B$36&amp;$B49,[20]Ilorin!$E:$AE,COLUMN(Z$1)-2,FALSE))</f>
        <v>143950</v>
      </c>
      <c r="AA49" s="7">
        <f>IF(VLOOKUP($B$36&amp;$B49,[20]Ilorin!$E:$AE,COLUMN(AA$1)-2,FALSE)=" ",0,VLOOKUP($B$36&amp;$B49,[20]Ilorin!$E:$AE,COLUMN(AA$1)-2,FALSE))</f>
        <v>179950</v>
      </c>
      <c r="AB49" s="7">
        <f>IF(VLOOKUP($B$36&amp;$B49,[20]Ilorin!$E:$AE,COLUMN(AB$1)-2,FALSE)=" ",0,VLOOKUP($B$36&amp;$B49,[20]Ilorin!$E:$AE,COLUMN(AB$1)-2,FALSE))</f>
        <v>130950</v>
      </c>
      <c r="AC49" s="7">
        <f>IF(VLOOKUP($B$36&amp;$B49,[20]Ilorin!$E:$AE,COLUMN(AC$1)-2,FALSE)=" ",0,VLOOKUP($B$36&amp;$B49,[20]Ilorin!$E:$AE,COLUMN(AC$1)-2,FALSE))</f>
        <v>142350</v>
      </c>
      <c r="AF49" s="7">
        <f>AB49</f>
        <v>130950</v>
      </c>
      <c r="AG49" s="7">
        <f>AC49</f>
        <v>142350</v>
      </c>
      <c r="AH49" s="7">
        <f>VLOOKUP($A$3&amp;$B$36&amp;$B49,'[14]Paga All'!$G$1:$J$3000,4,FALSE)+VLOOKUP($A$3&amp;$B$36&amp;$B50,'[14]Paga All'!$G$1:$J$3000,4,FALSE)</f>
        <v>149850</v>
      </c>
      <c r="AI49" s="7">
        <f>VLOOKUP($A$3&amp;$B$36&amp;$B49,'[15]Paga all'!$F:$G,2,FALSE)+VLOOKUP($A$3&amp;$B$36&amp;$B50,'[15]Paga all'!$F:$G,2,FALSE)</f>
        <v>143250</v>
      </c>
      <c r="AJ49" s="7">
        <f>VLOOKUP($A$3&amp;$B$36&amp;$B49,'[16]Paga all'!$F$2:$G$1470,2,FALSE)+VLOOKUP($A$3&amp;$B$36&amp;$B50,'[16]Paga all'!$F$2:$G$1470,2,FALSE)</f>
        <v>92550</v>
      </c>
      <c r="AK49" s="9">
        <f t="shared" ref="AK49:BO49" si="53">AK46*AK41</f>
        <v>195001.39330703652</v>
      </c>
      <c r="AL49" s="9">
        <f t="shared" si="53"/>
        <v>244652.67209568649</v>
      </c>
      <c r="AM49" s="9">
        <f t="shared" si="53"/>
        <v>270679.55210586591</v>
      </c>
      <c r="AN49" s="9">
        <f t="shared" si="53"/>
        <v>296706.43211604533</v>
      </c>
      <c r="AO49" s="9">
        <f t="shared" si="53"/>
        <v>326203.56279424863</v>
      </c>
      <c r="AP49" s="9">
        <f t="shared" si="53"/>
        <v>359170.94414047588</v>
      </c>
      <c r="AQ49" s="9">
        <f t="shared" si="53"/>
        <v>395608.57615472708</v>
      </c>
      <c r="AR49" s="9">
        <f t="shared" si="53"/>
        <v>443791.67196844384</v>
      </c>
      <c r="AS49" s="9">
        <f t="shared" si="53"/>
        <v>502919.40450438991</v>
      </c>
      <c r="AT49" s="9">
        <f t="shared" si="53"/>
        <v>566184.74360605679</v>
      </c>
      <c r="AU49" s="9">
        <f t="shared" si="53"/>
        <v>624111.23552614835</v>
      </c>
      <c r="AV49" s="9">
        <f t="shared" si="53"/>
        <v>685774.92047334276</v>
      </c>
      <c r="AW49" s="9">
        <f t="shared" si="53"/>
        <v>754912.99147474242</v>
      </c>
      <c r="AX49" s="9">
        <f t="shared" si="53"/>
        <v>831525.44853034744</v>
      </c>
      <c r="AY49" s="9">
        <f t="shared" si="53"/>
        <v>913743.6951266065</v>
      </c>
      <c r="AZ49" s="9">
        <f t="shared" si="53"/>
        <v>1003436.3277770709</v>
      </c>
      <c r="BA49" s="9">
        <f t="shared" si="53"/>
        <v>1104340.5395088433</v>
      </c>
      <c r="BB49" s="9">
        <f t="shared" si="53"/>
        <v>1216456.3303219241</v>
      </c>
      <c r="BC49" s="9">
        <f t="shared" si="53"/>
        <v>1431478.4005598677</v>
      </c>
      <c r="BD49" s="9">
        <f t="shared" si="53"/>
        <v>1577629.3421554905</v>
      </c>
      <c r="BE49" s="9">
        <f t="shared" si="53"/>
        <v>1735792.6899096579</v>
      </c>
      <c r="BF49" s="9">
        <f t="shared" si="53"/>
        <v>1907970.5115154602</v>
      </c>
      <c r="BG49" s="9">
        <f t="shared" si="53"/>
        <v>2100169.0100521697</v>
      </c>
      <c r="BH49" s="9">
        <f t="shared" si="53"/>
        <v>2310386.1178266956</v>
      </c>
      <c r="BI49" s="9">
        <f t="shared" si="53"/>
        <v>2540623.9025321291</v>
      </c>
      <c r="BJ49" s="9">
        <f t="shared" si="53"/>
        <v>2794886.4995546509</v>
      </c>
      <c r="BK49" s="9">
        <f t="shared" si="53"/>
        <v>3073173.9088942613</v>
      </c>
      <c r="BL49" s="9">
        <f t="shared" si="53"/>
        <v>3381492.3336302331</v>
      </c>
      <c r="BM49" s="9">
        <f t="shared" si="53"/>
        <v>3721843.8414556561</v>
      </c>
      <c r="BN49" s="9">
        <f t="shared" si="53"/>
        <v>4094228.4323705309</v>
      </c>
      <c r="BO49" s="9">
        <f t="shared" si="53"/>
        <v>4502650.241761039</v>
      </c>
    </row>
    <row r="50" spans="2:67" x14ac:dyDescent="0.25">
      <c r="B50" t="s">
        <v>284</v>
      </c>
      <c r="D50" s="7">
        <v>0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f>IF(VLOOKUP($B$36&amp;$B50,[20]Ilorin!$E:$AE,COLUMN(K$1)-2,FALSE)=" ",0,VLOOKUP($B$36&amp;$B50,[20]Ilorin!$E:$AE,COLUMN(K$1)-2,FALSE))</f>
        <v>1640</v>
      </c>
      <c r="L50" s="7">
        <f>IF(VLOOKUP($B$36&amp;$B50,[20]Ilorin!$E:$AE,COLUMN(L$1)-2,FALSE)=" ",0,VLOOKUP($B$36&amp;$B50,[20]Ilorin!$E:$AE,COLUMN(L$1)-2,FALSE))</f>
        <v>14820</v>
      </c>
      <c r="M50" s="7">
        <f>IF(VLOOKUP($B$36&amp;$B50,[20]Ilorin!$E:$AE,COLUMN(M$1)-2,FALSE)=" ",0,VLOOKUP($B$36&amp;$B50,[20]Ilorin!$E:$AE,COLUMN(M$1)-2,FALSE))</f>
        <v>26620</v>
      </c>
      <c r="N50" s="7">
        <f>IF(VLOOKUP($B$36&amp;$B50,[20]Ilorin!$E:$AE,COLUMN(N$1)-2,FALSE)=" ",0,VLOOKUP($B$36&amp;$B50,[20]Ilorin!$E:$AE,COLUMN(N$1)-2,FALSE))</f>
        <v>14550</v>
      </c>
      <c r="O50" s="7">
        <f>IF(VLOOKUP($B$36&amp;$B50,[20]Ilorin!$E:$AE,COLUMN(O$1)-2,FALSE)=" ",0,VLOOKUP($B$36&amp;$B50,[20]Ilorin!$E:$AE,COLUMN(O$1)-2,FALSE))</f>
        <v>16620</v>
      </c>
      <c r="P50" s="7">
        <f>IF(VLOOKUP($B$36&amp;$B50,[20]Ilorin!$E:$AE,COLUMN(P$1)-2,FALSE)=" ",0,VLOOKUP($B$36&amp;$B50,[20]Ilorin!$E:$AE,COLUMN(P$1)-2,FALSE))</f>
        <v>11410</v>
      </c>
      <c r="Q50" s="7">
        <f>IF(VLOOKUP($B$36&amp;$B50,[20]Ilorin!$E:$AE,COLUMN(Q$1)-2,FALSE)=" ",0,VLOOKUP($B$36&amp;$B50,[20]Ilorin!$E:$AE,COLUMN(Q$1)-2,FALSE))</f>
        <v>20310</v>
      </c>
      <c r="R50" s="7">
        <f>IF(VLOOKUP($B$36&amp;$B50,[20]Ilorin!$E:$AE,COLUMN(R$1)-2,FALSE)=" ",0,VLOOKUP($B$36&amp;$B50,[20]Ilorin!$E:$AE,COLUMN(R$1)-2,FALSE))</f>
        <v>24280</v>
      </c>
      <c r="S50" s="7">
        <f>IF(VLOOKUP($B$36&amp;$B50,[20]Ilorin!$E:$AE,COLUMN(S$1)-2,FALSE)=" ",0,VLOOKUP($B$36&amp;$B50,[20]Ilorin!$E:$AE,COLUMN(S$1)-2,FALSE))</f>
        <v>34740</v>
      </c>
      <c r="T50" s="7">
        <f>IF(VLOOKUP($B$36&amp;$B50,[20]Ilorin!$E:$AE,COLUMN(T$1)-2,FALSE)=" ",0,VLOOKUP($B$36&amp;$B50,[20]Ilorin!$E:$AE,COLUMN(T$1)-2,FALSE))</f>
        <v>36320</v>
      </c>
      <c r="U50" s="7">
        <f>IF(VLOOKUP($B$36&amp;$B50,[20]Ilorin!$E:$AE,COLUMN(U$1)-2,FALSE)=" ",0,VLOOKUP($B$36&amp;$B50,[20]Ilorin!$E:$AE,COLUMN(U$1)-2,FALSE))</f>
        <v>48320</v>
      </c>
      <c r="V50" s="7">
        <f>IF(VLOOKUP($B$36&amp;$B50,[20]Ilorin!$E:$AE,COLUMN(V$1)-2,FALSE)=" ",0,VLOOKUP($B$36&amp;$B50,[20]Ilorin!$E:$AE,COLUMN(V$1)-2,FALSE))</f>
        <v>49890</v>
      </c>
      <c r="W50" s="7">
        <f>IF(VLOOKUP($B$36&amp;$B50,[20]Ilorin!$E:$AE,COLUMN(W$1)-2,FALSE)=" ",0,VLOOKUP($B$36&amp;$B50,[20]Ilorin!$E:$AE,COLUMN(W$1)-2,FALSE))</f>
        <v>43080</v>
      </c>
      <c r="X50" s="7">
        <f>IF(VLOOKUP($B$36&amp;$B50,[20]Ilorin!$E:$AE,COLUMN(X$1)-2,FALSE)=" ",0,VLOOKUP($B$36&amp;$B50,[20]Ilorin!$E:$AE,COLUMN(X$1)-2,FALSE))</f>
        <v>70080</v>
      </c>
      <c r="Y50" s="7">
        <f>IF(VLOOKUP($B$36&amp;$B50,[20]Ilorin!$E:$AE,COLUMN(Y$1)-2,FALSE)=" ",0,VLOOKUP($B$36&amp;$B50,[20]Ilorin!$E:$AE,COLUMN(Y$1)-2,FALSE))</f>
        <v>72570</v>
      </c>
      <c r="Z50" s="7">
        <f>IF(VLOOKUP($B$36&amp;$B50,[20]Ilorin!$E:$AE,COLUMN(Z$1)-2,FALSE)=" ",0,VLOOKUP($B$36&amp;$B50,[20]Ilorin!$E:$AE,COLUMN(Z$1)-2,FALSE))</f>
        <v>71930</v>
      </c>
      <c r="AA50" s="7">
        <f>IF(VLOOKUP($B$36&amp;$B50,[20]Ilorin!$E:$AE,COLUMN(AA$1)-2,FALSE)=" ",0,VLOOKUP($B$36&amp;$B50,[20]Ilorin!$E:$AE,COLUMN(AA$1)-2,FALSE))</f>
        <v>80310</v>
      </c>
      <c r="AB50" s="7">
        <f>IF(VLOOKUP($B$36&amp;$B50,[20]Ilorin!$E:$AE,COLUMN(AB$1)-2,FALSE)=" ",0,VLOOKUP($B$36&amp;$B50,[20]Ilorin!$E:$AE,COLUMN(AB$1)-2,FALSE))</f>
        <v>56210</v>
      </c>
      <c r="AC50" s="7">
        <f>IF(VLOOKUP($B$36&amp;$B50,[20]Ilorin!$E:$AE,COLUMN(AC$1)-2,FALSE)=" ",0,VLOOKUP($B$36&amp;$B50,[20]Ilorin!$E:$AE,COLUMN(AC$1)-2,FALSE))</f>
        <v>61240</v>
      </c>
      <c r="AF50" s="7">
        <f>AB50</f>
        <v>56210</v>
      </c>
      <c r="AG50" s="7">
        <f>AC50</f>
        <v>61240</v>
      </c>
      <c r="AH50" s="7">
        <f>VLOOKUP($A$3&amp;$B$36&amp;$B50,'[14]Paga All'!$G$1:$J$3000,4,FALSE)</f>
        <v>65470</v>
      </c>
      <c r="AI50" s="7">
        <f>VLOOKUP($A$3&amp;$B$36&amp;$B50,'[15]Paga all'!$F:$G,2,FALSE)</f>
        <v>62790</v>
      </c>
      <c r="AJ50" s="7">
        <f>VLOOKUP($A$3&amp;$B$36&amp;$B50,'[16]Paga all'!$F$2:$G$1470,2,FALSE)</f>
        <v>39610</v>
      </c>
      <c r="AK50" s="9">
        <f t="shared" ref="AK50:BO50" si="54">AK42*AK49</f>
        <v>90668.627731648303</v>
      </c>
      <c r="AL50" s="9">
        <f t="shared" si="54"/>
        <v>113754.68489535342</v>
      </c>
      <c r="AM50" s="9">
        <f t="shared" si="54"/>
        <v>125856.24711826336</v>
      </c>
      <c r="AN50" s="9">
        <f t="shared" si="54"/>
        <v>137957.8093411733</v>
      </c>
      <c r="AO50" s="9">
        <f t="shared" si="54"/>
        <v>151672.91319380456</v>
      </c>
      <c r="AP50" s="9">
        <f t="shared" si="54"/>
        <v>167001.55867615715</v>
      </c>
      <c r="AQ50" s="9">
        <f t="shared" si="54"/>
        <v>183943.74578823106</v>
      </c>
      <c r="AR50" s="9">
        <f t="shared" si="54"/>
        <v>206347.15072397716</v>
      </c>
      <c r="AS50" s="9">
        <f t="shared" si="54"/>
        <v>233839.4177226905</v>
      </c>
      <c r="AT50" s="9">
        <f t="shared" si="54"/>
        <v>263255.52281837928</v>
      </c>
      <c r="AU50" s="9">
        <f t="shared" si="54"/>
        <v>290189.25617603521</v>
      </c>
      <c r="AV50" s="9">
        <f t="shared" si="54"/>
        <v>318860.64975031419</v>
      </c>
      <c r="AW50" s="9">
        <f t="shared" si="54"/>
        <v>351007.36375783908</v>
      </c>
      <c r="AX50" s="9">
        <f t="shared" si="54"/>
        <v>386629.39819860982</v>
      </c>
      <c r="AY50" s="9">
        <f t="shared" si="54"/>
        <v>424857.9229643151</v>
      </c>
      <c r="AZ50" s="9">
        <f t="shared" si="54"/>
        <v>466561.76816326624</v>
      </c>
      <c r="BA50" s="9">
        <f t="shared" si="54"/>
        <v>513478.59401208628</v>
      </c>
      <c r="BB50" s="9">
        <f t="shared" si="54"/>
        <v>565608.40051077527</v>
      </c>
      <c r="BC50" s="9">
        <f t="shared" si="54"/>
        <v>665585.92226004659</v>
      </c>
      <c r="BD50" s="9">
        <f t="shared" si="54"/>
        <v>733540.8485886947</v>
      </c>
      <c r="BE50" s="9">
        <f t="shared" si="54"/>
        <v>807081.11132791673</v>
      </c>
      <c r="BF50" s="9">
        <f t="shared" si="54"/>
        <v>887137.59987947473</v>
      </c>
      <c r="BG50" s="9">
        <f t="shared" si="54"/>
        <v>976502.98244865588</v>
      </c>
      <c r="BH50" s="9">
        <f t="shared" si="54"/>
        <v>1074246.3696336977</v>
      </c>
      <c r="BI50" s="9">
        <f t="shared" si="54"/>
        <v>1181298.6508363625</v>
      </c>
      <c r="BJ50" s="9">
        <f t="shared" si="54"/>
        <v>1299521.6048601749</v>
      </c>
      <c r="BK50" s="9">
        <f t="shared" si="54"/>
        <v>1428915.231705135</v>
      </c>
      <c r="BL50" s="9">
        <f t="shared" si="54"/>
        <v>1572272.1995765297</v>
      </c>
      <c r="BM50" s="9">
        <f t="shared" si="54"/>
        <v>1730523.3978761211</v>
      </c>
      <c r="BN50" s="9">
        <f t="shared" si="54"/>
        <v>1903668.8266039097</v>
      </c>
      <c r="BO50" s="9">
        <f t="shared" si="54"/>
        <v>2093570.2645634196</v>
      </c>
    </row>
    <row r="52" spans="2:67" x14ac:dyDescent="0.25">
      <c r="B52" s="1" t="s">
        <v>109</v>
      </c>
      <c r="D52" s="240"/>
      <c r="E52" s="240"/>
      <c r="F52" s="240"/>
      <c r="G52" s="240"/>
      <c r="H52" s="240"/>
      <c r="I52" s="240"/>
      <c r="J52" s="240"/>
      <c r="K52" s="240"/>
      <c r="L52" s="240"/>
      <c r="M52" s="240"/>
      <c r="N52" s="240"/>
      <c r="O52" s="240"/>
      <c r="P52" s="240"/>
      <c r="Q52" s="240"/>
      <c r="R52" s="240"/>
      <c r="S52" s="240"/>
      <c r="T52" s="240"/>
      <c r="U52" s="240"/>
      <c r="V52" s="240"/>
      <c r="W52" s="240"/>
      <c r="X52" s="240"/>
      <c r="Y52" s="240"/>
      <c r="Z52" s="240"/>
      <c r="AA52" s="234">
        <f>RATE((COUNT($E$1:$O$1)),,-$D53,$O53)</f>
        <v>0.11223345337256366</v>
      </c>
      <c r="AB52" s="234">
        <f>RATE((COUNT($E$1:$O$1)),,-$D53,$O53)</f>
        <v>0.11223345337256366</v>
      </c>
      <c r="AC52" s="234">
        <f>RATE((COUNT($Q$1:$AC$1)),,-$P53,$AC53)</f>
        <v>0.1188093267224019</v>
      </c>
      <c r="AF52" s="234"/>
      <c r="AG52" s="234"/>
      <c r="AH52" s="234"/>
      <c r="AI52" s="234"/>
    </row>
    <row r="53" spans="2:67" x14ac:dyDescent="0.25">
      <c r="B53" s="242" t="s">
        <v>137</v>
      </c>
      <c r="D53" s="243">
        <f>D60+D61</f>
        <v>18</v>
      </c>
      <c r="E53" s="243">
        <f>E60+E61</f>
        <v>18</v>
      </c>
      <c r="F53" s="243">
        <f>F60+F61</f>
        <v>21</v>
      </c>
      <c r="G53" s="243">
        <f>G60+G61</f>
        <v>32</v>
      </c>
      <c r="H53" s="243">
        <f t="shared" ref="H53:AC53" si="55">H60+H61</f>
        <v>40</v>
      </c>
      <c r="I53" s="243">
        <f t="shared" si="55"/>
        <v>45</v>
      </c>
      <c r="J53" s="243">
        <f t="shared" si="55"/>
        <v>48</v>
      </c>
      <c r="K53" s="243">
        <f t="shared" si="55"/>
        <v>52</v>
      </c>
      <c r="L53" s="243">
        <f t="shared" si="55"/>
        <v>49</v>
      </c>
      <c r="M53" s="243">
        <f t="shared" si="55"/>
        <v>56</v>
      </c>
      <c r="N53" s="243">
        <f t="shared" si="55"/>
        <v>55</v>
      </c>
      <c r="O53" s="243">
        <f t="shared" si="55"/>
        <v>58</v>
      </c>
      <c r="P53" s="243">
        <f t="shared" si="55"/>
        <v>56</v>
      </c>
      <c r="Q53" s="243">
        <f t="shared" si="55"/>
        <v>56</v>
      </c>
      <c r="R53" s="243">
        <f t="shared" si="55"/>
        <v>63</v>
      </c>
      <c r="S53" s="243">
        <f t="shared" si="55"/>
        <v>74</v>
      </c>
      <c r="T53" s="243">
        <f t="shared" si="55"/>
        <v>73</v>
      </c>
      <c r="U53" s="243">
        <f t="shared" si="55"/>
        <v>85</v>
      </c>
      <c r="V53" s="243">
        <f t="shared" si="55"/>
        <v>81</v>
      </c>
      <c r="W53" s="243">
        <f t="shared" si="55"/>
        <v>127</v>
      </c>
      <c r="X53" s="243">
        <f t="shared" si="55"/>
        <v>174</v>
      </c>
      <c r="Y53" s="243">
        <f t="shared" si="55"/>
        <v>172</v>
      </c>
      <c r="Z53" s="243">
        <f t="shared" si="55"/>
        <v>205</v>
      </c>
      <c r="AA53" s="243">
        <f t="shared" si="55"/>
        <v>204</v>
      </c>
      <c r="AB53" s="243">
        <f>AB60+AB61</f>
        <v>238</v>
      </c>
      <c r="AC53" s="243">
        <f t="shared" si="55"/>
        <v>241</v>
      </c>
      <c r="AF53" s="243">
        <f>AF60+AF61</f>
        <v>238</v>
      </c>
      <c r="AG53" s="243">
        <f>IF(SUM(AG69,AG85,AG101,AG117)&gt;=AG$3*$AD$3,ROUND(AG$3*$AD$3,),SUM(AG69,AG85,AG101,AG117))</f>
        <v>235</v>
      </c>
      <c r="AH53" s="243">
        <f t="shared" ref="AH53:BO53" si="56">IF(SUM(AH69,AH85,AH101,AH117)&gt;=AH$3*$AD$3,ROUND(AH$3*$AD$3,),SUM(AH69,AH85,AH101,AH117))</f>
        <v>252</v>
      </c>
      <c r="AI53" s="243">
        <f t="shared" si="56"/>
        <v>271</v>
      </c>
      <c r="AJ53" s="243">
        <f t="shared" si="56"/>
        <v>291</v>
      </c>
      <c r="AK53" s="243">
        <f t="shared" si="56"/>
        <v>313</v>
      </c>
      <c r="AL53" s="243">
        <f t="shared" si="56"/>
        <v>336</v>
      </c>
      <c r="AM53" s="243">
        <f t="shared" si="56"/>
        <v>361</v>
      </c>
      <c r="AN53" s="243">
        <f t="shared" si="56"/>
        <v>388</v>
      </c>
      <c r="AO53" s="243">
        <f t="shared" si="56"/>
        <v>416</v>
      </c>
      <c r="AP53" s="243">
        <f t="shared" si="56"/>
        <v>447</v>
      </c>
      <c r="AQ53" s="243">
        <f t="shared" si="56"/>
        <v>480</v>
      </c>
      <c r="AR53" s="243">
        <f t="shared" si="56"/>
        <v>515</v>
      </c>
      <c r="AS53" s="243">
        <f t="shared" si="56"/>
        <v>554</v>
      </c>
      <c r="AT53" s="243">
        <f t="shared" si="56"/>
        <v>594</v>
      </c>
      <c r="AU53" s="243">
        <f t="shared" si="56"/>
        <v>638</v>
      </c>
      <c r="AV53" s="243">
        <f t="shared" si="56"/>
        <v>685</v>
      </c>
      <c r="AW53" s="243">
        <f t="shared" si="56"/>
        <v>735</v>
      </c>
      <c r="AX53" s="243">
        <f t="shared" si="56"/>
        <v>789</v>
      </c>
      <c r="AY53" s="243">
        <f t="shared" si="56"/>
        <v>848</v>
      </c>
      <c r="AZ53" s="243">
        <f t="shared" si="56"/>
        <v>910</v>
      </c>
      <c r="BA53" s="243">
        <f t="shared" si="56"/>
        <v>977</v>
      </c>
      <c r="BB53" s="243">
        <f t="shared" si="56"/>
        <v>1049</v>
      </c>
      <c r="BC53" s="243">
        <f t="shared" si="56"/>
        <v>1127</v>
      </c>
      <c r="BD53" s="243">
        <f t="shared" si="56"/>
        <v>1210</v>
      </c>
      <c r="BE53" s="243">
        <f t="shared" si="56"/>
        <v>1299</v>
      </c>
      <c r="BF53" s="243">
        <f t="shared" si="56"/>
        <v>1395</v>
      </c>
      <c r="BG53" s="243">
        <f t="shared" si="56"/>
        <v>1498</v>
      </c>
      <c r="BH53" s="243">
        <f t="shared" si="56"/>
        <v>1608</v>
      </c>
      <c r="BI53" s="243">
        <f t="shared" si="56"/>
        <v>1727</v>
      </c>
      <c r="BJ53" s="243">
        <f t="shared" si="56"/>
        <v>1854</v>
      </c>
      <c r="BK53" s="243">
        <f t="shared" si="56"/>
        <v>1991</v>
      </c>
      <c r="BL53" s="243">
        <f t="shared" si="56"/>
        <v>2138</v>
      </c>
      <c r="BM53" s="243">
        <f t="shared" si="56"/>
        <v>2295</v>
      </c>
      <c r="BN53" s="243">
        <f t="shared" si="56"/>
        <v>2465</v>
      </c>
      <c r="BO53" s="243">
        <f t="shared" si="56"/>
        <v>2647</v>
      </c>
    </row>
    <row r="54" spans="2:67" x14ac:dyDescent="0.25">
      <c r="B54" s="246" t="s">
        <v>99</v>
      </c>
      <c r="C54" s="247"/>
      <c r="D54" s="248"/>
      <c r="E54" s="249">
        <f>RATE(1,,-D53,E53)</f>
        <v>1.141062553086991E-16</v>
      </c>
      <c r="F54" s="249">
        <f t="shared" ref="F54:AB54" si="57">RATE(1,,-E53,F53)</f>
        <v>0.16666666666666671</v>
      </c>
      <c r="G54" s="249">
        <f t="shared" si="57"/>
        <v>0.52380952380952361</v>
      </c>
      <c r="H54" s="249">
        <f t="shared" si="57"/>
        <v>0.24999999999999992</v>
      </c>
      <c r="I54" s="249">
        <f t="shared" si="57"/>
        <v>0.12500000000000019</v>
      </c>
      <c r="J54" s="249">
        <f t="shared" si="57"/>
        <v>6.6666666666666749E-2</v>
      </c>
      <c r="K54" s="249">
        <f t="shared" si="57"/>
        <v>8.3333333333333176E-2</v>
      </c>
      <c r="L54" s="249">
        <f t="shared" si="57"/>
        <v>-5.7692307692307682E-2</v>
      </c>
      <c r="M54" s="249">
        <f t="shared" si="57"/>
        <v>0.14285714285714282</v>
      </c>
      <c r="N54" s="249">
        <f t="shared" si="57"/>
        <v>-1.7857142857142887E-2</v>
      </c>
      <c r="O54" s="249">
        <f t="shared" si="57"/>
        <v>5.4545454545454598E-2</v>
      </c>
      <c r="P54" s="249">
        <f t="shared" si="57"/>
        <v>-3.4482758620689682E-2</v>
      </c>
      <c r="Q54" s="249">
        <f t="shared" si="57"/>
        <v>-8.7231809077671037E-17</v>
      </c>
      <c r="R54" s="249">
        <f t="shared" si="57"/>
        <v>0.12500000000000003</v>
      </c>
      <c r="S54" s="249">
        <f t="shared" si="57"/>
        <v>0.17460317460317445</v>
      </c>
      <c r="T54" s="249">
        <f t="shared" si="57"/>
        <v>-1.3513513513513386E-2</v>
      </c>
      <c r="U54" s="249">
        <f t="shared" si="57"/>
        <v>0.1643835616438355</v>
      </c>
      <c r="V54" s="249">
        <f t="shared" si="57"/>
        <v>-4.7058823529411847E-2</v>
      </c>
      <c r="W54" s="249">
        <f t="shared" si="57"/>
        <v>0.56790123456790143</v>
      </c>
      <c r="X54" s="249">
        <f t="shared" si="57"/>
        <v>0.37007874015748027</v>
      </c>
      <c r="Y54" s="249">
        <f t="shared" si="57"/>
        <v>-1.1494252873563284E-2</v>
      </c>
      <c r="Z54" s="249">
        <f t="shared" si="57"/>
        <v>0.19186046511627916</v>
      </c>
      <c r="AA54" s="249">
        <f t="shared" si="57"/>
        <v>-4.8780487804878318E-3</v>
      </c>
      <c r="AB54" s="249">
        <f t="shared" si="57"/>
        <v>0.16666666666666655</v>
      </c>
      <c r="AC54" s="249">
        <f>RATE(1,,-AA53,AC53)</f>
        <v>0.18137254901960786</v>
      </c>
      <c r="AD54" s="250">
        <v>0.13500000000000001</v>
      </c>
      <c r="AF54" s="251">
        <f>AD54</f>
        <v>0.13500000000000001</v>
      </c>
      <c r="AG54" s="251">
        <f t="shared" ref="AG54:BO54" si="58">RATE(1,,-AF53,AG53)</f>
        <v>-1.2605042016806721E-2</v>
      </c>
      <c r="AH54" s="251">
        <f t="shared" si="58"/>
        <v>7.2340425531914915E-2</v>
      </c>
      <c r="AI54" s="251">
        <f t="shared" si="58"/>
        <v>7.5396825396825309E-2</v>
      </c>
      <c r="AJ54" s="252">
        <f t="shared" si="58"/>
        <v>7.3800738007380115E-2</v>
      </c>
      <c r="AK54" s="252">
        <f t="shared" si="58"/>
        <v>7.5601374570446564E-2</v>
      </c>
      <c r="AL54" s="252">
        <f t="shared" si="58"/>
        <v>7.3482428115016013E-2</v>
      </c>
      <c r="AM54" s="252">
        <f t="shared" si="58"/>
        <v>7.4404761904761849E-2</v>
      </c>
      <c r="AN54" s="252">
        <f t="shared" si="58"/>
        <v>7.4792243767313027E-2</v>
      </c>
      <c r="AO54" s="252">
        <f t="shared" si="58"/>
        <v>7.2164948453608296E-2</v>
      </c>
      <c r="AP54" s="252">
        <f t="shared" si="58"/>
        <v>7.4519230769230713E-2</v>
      </c>
      <c r="AQ54" s="252">
        <f t="shared" si="58"/>
        <v>7.3825503355704716E-2</v>
      </c>
      <c r="AR54" s="252">
        <f t="shared" si="58"/>
        <v>7.2916666666666727E-2</v>
      </c>
      <c r="AS54" s="252">
        <f t="shared" si="58"/>
        <v>7.5728155339805842E-2</v>
      </c>
      <c r="AT54" s="252">
        <f t="shared" si="58"/>
        <v>7.2202166064981921E-2</v>
      </c>
      <c r="AU54" s="252">
        <f t="shared" si="58"/>
        <v>7.4074074074074223E-2</v>
      </c>
      <c r="AV54" s="252">
        <f t="shared" si="58"/>
        <v>7.366771159874605E-2</v>
      </c>
      <c r="AW54" s="252">
        <f t="shared" si="58"/>
        <v>7.2992700729926988E-2</v>
      </c>
      <c r="AX54" s="252">
        <f t="shared" si="58"/>
        <v>7.3469387755101964E-2</v>
      </c>
      <c r="AY54" s="252">
        <f t="shared" si="58"/>
        <v>7.4778200253485569E-2</v>
      </c>
      <c r="AZ54" s="252">
        <f t="shared" si="58"/>
        <v>7.3113207547169795E-2</v>
      </c>
      <c r="BA54" s="252">
        <f t="shared" si="58"/>
        <v>7.3626373626373504E-2</v>
      </c>
      <c r="BB54" s="252">
        <f t="shared" si="58"/>
        <v>7.3694984646878126E-2</v>
      </c>
      <c r="BC54" s="252">
        <f t="shared" si="58"/>
        <v>7.4356530028598683E-2</v>
      </c>
      <c r="BD54" s="252">
        <f t="shared" si="58"/>
        <v>7.3646850044365622E-2</v>
      </c>
      <c r="BE54" s="252">
        <f t="shared" si="58"/>
        <v>7.3553719008264296E-2</v>
      </c>
      <c r="BF54" s="252">
        <f t="shared" si="58"/>
        <v>7.3903002309468821E-2</v>
      </c>
      <c r="BG54" s="252">
        <f t="shared" si="58"/>
        <v>7.3835125448028782E-2</v>
      </c>
      <c r="BH54" s="252">
        <f t="shared" si="58"/>
        <v>7.3431241655540727E-2</v>
      </c>
      <c r="BI54" s="252">
        <f t="shared" si="58"/>
        <v>7.400497512437812E-2</v>
      </c>
      <c r="BJ54" s="252">
        <f t="shared" si="58"/>
        <v>7.35379270411117E-2</v>
      </c>
      <c r="BK54" s="252">
        <f t="shared" si="58"/>
        <v>7.3894282632146729E-2</v>
      </c>
      <c r="BL54" s="252">
        <f t="shared" si="58"/>
        <v>7.3832245102963365E-2</v>
      </c>
      <c r="BM54" s="252">
        <f t="shared" si="58"/>
        <v>7.3433115060804452E-2</v>
      </c>
      <c r="BN54" s="252">
        <f t="shared" si="58"/>
        <v>7.4074074074074084E-2</v>
      </c>
      <c r="BO54" s="252">
        <f t="shared" si="58"/>
        <v>7.3833671399594181E-2</v>
      </c>
    </row>
    <row r="55" spans="2:67" x14ac:dyDescent="0.25">
      <c r="B55" s="246" t="s">
        <v>101</v>
      </c>
      <c r="C55" s="247"/>
      <c r="D55" s="253">
        <f>D61/D53</f>
        <v>0</v>
      </c>
      <c r="E55" s="253">
        <f t="shared" ref="E55:AC55" si="59">E61/E53</f>
        <v>5.5555555555555552E-2</v>
      </c>
      <c r="F55" s="253">
        <f t="shared" si="59"/>
        <v>4.7619047619047616E-2</v>
      </c>
      <c r="G55" s="253">
        <f t="shared" si="59"/>
        <v>6.25E-2</v>
      </c>
      <c r="H55" s="253">
        <f t="shared" si="59"/>
        <v>7.4999999999999997E-2</v>
      </c>
      <c r="I55" s="253">
        <f t="shared" si="59"/>
        <v>0.15555555555555556</v>
      </c>
      <c r="J55" s="253">
        <f t="shared" si="59"/>
        <v>0.10416666666666667</v>
      </c>
      <c r="K55" s="253">
        <f t="shared" si="59"/>
        <v>0.13461538461538461</v>
      </c>
      <c r="L55" s="253">
        <f t="shared" si="59"/>
        <v>0.10204081632653061</v>
      </c>
      <c r="M55" s="253">
        <f t="shared" si="59"/>
        <v>5.3571428571428568E-2</v>
      </c>
      <c r="N55" s="253">
        <f t="shared" si="59"/>
        <v>0.14545454545454545</v>
      </c>
      <c r="O55" s="253">
        <f t="shared" si="59"/>
        <v>0.17241379310344829</v>
      </c>
      <c r="P55" s="253">
        <f t="shared" si="59"/>
        <v>0.19642857142857142</v>
      </c>
      <c r="Q55" s="253">
        <f t="shared" si="59"/>
        <v>8.9285714285714288E-2</v>
      </c>
      <c r="R55" s="253">
        <f t="shared" si="59"/>
        <v>6.3492063492063489E-2</v>
      </c>
      <c r="S55" s="253">
        <f t="shared" si="59"/>
        <v>0.12162162162162163</v>
      </c>
      <c r="T55" s="253">
        <f t="shared" si="59"/>
        <v>9.5890410958904104E-2</v>
      </c>
      <c r="U55" s="253">
        <f t="shared" si="59"/>
        <v>0.14117647058823529</v>
      </c>
      <c r="V55" s="253">
        <f t="shared" si="59"/>
        <v>0.18518518518518517</v>
      </c>
      <c r="W55" s="253">
        <f t="shared" si="59"/>
        <v>7.0866141732283464E-2</v>
      </c>
      <c r="X55" s="253">
        <f t="shared" si="59"/>
        <v>5.1724137931034482E-2</v>
      </c>
      <c r="Y55" s="253">
        <f t="shared" si="59"/>
        <v>3.4883720930232558E-2</v>
      </c>
      <c r="Z55" s="253">
        <f t="shared" si="59"/>
        <v>5.3658536585365853E-2</v>
      </c>
      <c r="AA55" s="253">
        <f t="shared" si="59"/>
        <v>8.3333333333333329E-2</v>
      </c>
      <c r="AB55" s="253">
        <f>AB61/AB53</f>
        <v>8.4033613445378158E-2</v>
      </c>
      <c r="AC55" s="253">
        <f t="shared" si="59"/>
        <v>7.4688796680497924E-2</v>
      </c>
      <c r="AD55" s="250">
        <v>0.09</v>
      </c>
      <c r="AF55" s="254">
        <f>AD55</f>
        <v>0.09</v>
      </c>
      <c r="AG55" s="254">
        <f>AF55</f>
        <v>0.09</v>
      </c>
      <c r="AH55" s="254">
        <f>AG55</f>
        <v>0.09</v>
      </c>
      <c r="AI55" s="254">
        <f t="shared" ref="AI55:BO55" si="60">AH55</f>
        <v>0.09</v>
      </c>
      <c r="AJ55" s="252">
        <f t="shared" si="60"/>
        <v>0.09</v>
      </c>
      <c r="AK55" s="252">
        <f t="shared" si="60"/>
        <v>0.09</v>
      </c>
      <c r="AL55" s="252">
        <f t="shared" si="60"/>
        <v>0.09</v>
      </c>
      <c r="AM55" s="252">
        <f t="shared" si="60"/>
        <v>0.09</v>
      </c>
      <c r="AN55" s="252">
        <f t="shared" si="60"/>
        <v>0.09</v>
      </c>
      <c r="AO55" s="252">
        <f t="shared" si="60"/>
        <v>0.09</v>
      </c>
      <c r="AP55" s="252">
        <f t="shared" si="60"/>
        <v>0.09</v>
      </c>
      <c r="AQ55" s="252">
        <f t="shared" si="60"/>
        <v>0.09</v>
      </c>
      <c r="AR55" s="252">
        <f t="shared" si="60"/>
        <v>0.09</v>
      </c>
      <c r="AS55" s="252">
        <f t="shared" si="60"/>
        <v>0.09</v>
      </c>
      <c r="AT55" s="252">
        <f t="shared" si="60"/>
        <v>0.09</v>
      </c>
      <c r="AU55" s="252">
        <f t="shared" si="60"/>
        <v>0.09</v>
      </c>
      <c r="AV55" s="252">
        <f t="shared" si="60"/>
        <v>0.09</v>
      </c>
      <c r="AW55" s="252">
        <f t="shared" si="60"/>
        <v>0.09</v>
      </c>
      <c r="AX55" s="252">
        <f t="shared" si="60"/>
        <v>0.09</v>
      </c>
      <c r="AY55" s="252">
        <f t="shared" si="60"/>
        <v>0.09</v>
      </c>
      <c r="AZ55" s="252">
        <f t="shared" si="60"/>
        <v>0.09</v>
      </c>
      <c r="BA55" s="252">
        <f t="shared" si="60"/>
        <v>0.09</v>
      </c>
      <c r="BB55" s="252">
        <f t="shared" si="60"/>
        <v>0.09</v>
      </c>
      <c r="BC55" s="252">
        <f t="shared" si="60"/>
        <v>0.09</v>
      </c>
      <c r="BD55" s="252">
        <f t="shared" si="60"/>
        <v>0.09</v>
      </c>
      <c r="BE55" s="252">
        <f t="shared" si="60"/>
        <v>0.09</v>
      </c>
      <c r="BF55" s="252">
        <f t="shared" si="60"/>
        <v>0.09</v>
      </c>
      <c r="BG55" s="252">
        <f t="shared" si="60"/>
        <v>0.09</v>
      </c>
      <c r="BH55" s="252">
        <f t="shared" si="60"/>
        <v>0.09</v>
      </c>
      <c r="BI55" s="252">
        <f t="shared" si="60"/>
        <v>0.09</v>
      </c>
      <c r="BJ55" s="252">
        <f t="shared" si="60"/>
        <v>0.09</v>
      </c>
      <c r="BK55" s="252">
        <f t="shared" si="60"/>
        <v>0.09</v>
      </c>
      <c r="BL55" s="252">
        <f t="shared" si="60"/>
        <v>0.09</v>
      </c>
      <c r="BM55" s="252">
        <f t="shared" si="60"/>
        <v>0.09</v>
      </c>
      <c r="BN55" s="252">
        <f t="shared" si="60"/>
        <v>0.09</v>
      </c>
      <c r="BO55" s="252">
        <f t="shared" si="60"/>
        <v>0.09</v>
      </c>
    </row>
    <row r="56" spans="2:67" x14ac:dyDescent="0.25">
      <c r="B56" s="246" t="s">
        <v>133</v>
      </c>
      <c r="C56" s="247"/>
      <c r="D56" s="255">
        <f>D62/D60</f>
        <v>11.055555555555555</v>
      </c>
      <c r="E56" s="255">
        <f t="shared" ref="E56:AC56" si="61">E62/E60</f>
        <v>14.529411764705882</v>
      </c>
      <c r="F56" s="255">
        <f t="shared" si="61"/>
        <v>14.45</v>
      </c>
      <c r="G56" s="255">
        <f t="shared" si="61"/>
        <v>11.766666666666667</v>
      </c>
      <c r="H56" s="255">
        <f t="shared" si="61"/>
        <v>10.891891891891891</v>
      </c>
      <c r="I56" s="255">
        <f t="shared" si="61"/>
        <v>13.184210526315789</v>
      </c>
      <c r="J56" s="255">
        <f t="shared" si="61"/>
        <v>19.162790697674417</v>
      </c>
      <c r="K56" s="255">
        <f t="shared" si="61"/>
        <v>23.666666666666668</v>
      </c>
      <c r="L56" s="255">
        <f t="shared" si="61"/>
        <v>28.931818181818183</v>
      </c>
      <c r="M56" s="255">
        <f t="shared" si="61"/>
        <v>24.849056603773583</v>
      </c>
      <c r="N56" s="255">
        <f t="shared" si="61"/>
        <v>31.531914893617021</v>
      </c>
      <c r="O56" s="255">
        <f t="shared" si="61"/>
        <v>30.958333333333332</v>
      </c>
      <c r="P56" s="255">
        <f t="shared" si="61"/>
        <v>29.377777777777776</v>
      </c>
      <c r="Q56" s="255">
        <f t="shared" si="61"/>
        <v>23.313725490196077</v>
      </c>
      <c r="R56" s="255">
        <f t="shared" si="61"/>
        <v>27.135593220338983</v>
      </c>
      <c r="S56" s="255">
        <f t="shared" si="61"/>
        <v>29</v>
      </c>
      <c r="T56" s="255">
        <f t="shared" si="61"/>
        <v>27.272727272727273</v>
      </c>
      <c r="U56" s="255">
        <f t="shared" si="61"/>
        <v>30.547945205479451</v>
      </c>
      <c r="V56" s="255">
        <f t="shared" si="61"/>
        <v>39.333333333333336</v>
      </c>
      <c r="W56" s="255">
        <f t="shared" si="61"/>
        <v>26.262711864406779</v>
      </c>
      <c r="X56" s="255">
        <f t="shared" si="61"/>
        <v>20.824242424242424</v>
      </c>
      <c r="Y56" s="255">
        <f t="shared" si="61"/>
        <v>24.493975903614459</v>
      </c>
      <c r="Z56" s="255">
        <f t="shared" si="61"/>
        <v>19.309278350515463</v>
      </c>
      <c r="AA56" s="255">
        <f t="shared" si="61"/>
        <v>30.925133689839573</v>
      </c>
      <c r="AB56" s="255">
        <f>AB62/AB60</f>
        <v>35.834862385321102</v>
      </c>
      <c r="AC56" s="255">
        <f t="shared" si="61"/>
        <v>49.08968609865471</v>
      </c>
      <c r="AD56" s="256">
        <f>SUM(P62:AC62)/SUM(P60:AC60)</f>
        <v>30.372641509433961</v>
      </c>
      <c r="AF56" s="257">
        <f>AD56</f>
        <v>30.372641509433961</v>
      </c>
      <c r="AG56" s="257">
        <f t="shared" ref="AG56:BO56" si="62">AG62/AG60</f>
        <v>49.08968609865471</v>
      </c>
      <c r="AH56" s="257">
        <f t="shared" si="62"/>
        <v>76.122270742358083</v>
      </c>
      <c r="AI56" s="257">
        <f t="shared" si="62"/>
        <v>54.773279352226723</v>
      </c>
      <c r="AJ56" s="258">
        <f t="shared" si="62"/>
        <v>32.890566037735852</v>
      </c>
      <c r="AK56" s="258">
        <f t="shared" si="62"/>
        <v>41.684210526315788</v>
      </c>
      <c r="AL56" s="258">
        <f t="shared" si="62"/>
        <v>47.349673202614376</v>
      </c>
      <c r="AM56" s="258">
        <f t="shared" si="62"/>
        <v>48.516717325227965</v>
      </c>
      <c r="AN56" s="258">
        <f t="shared" si="62"/>
        <v>50.093484419263454</v>
      </c>
      <c r="AO56" s="258">
        <f t="shared" si="62"/>
        <v>51.693931398416886</v>
      </c>
      <c r="AP56" s="258">
        <f t="shared" si="62"/>
        <v>53.388206388206392</v>
      </c>
      <c r="AQ56" s="258">
        <f t="shared" si="62"/>
        <v>55.022883295194511</v>
      </c>
      <c r="AR56" s="258">
        <f t="shared" si="62"/>
        <v>57.119402985074629</v>
      </c>
      <c r="AS56" s="258">
        <f t="shared" si="62"/>
        <v>59.390873015873019</v>
      </c>
      <c r="AT56" s="258">
        <f t="shared" si="62"/>
        <v>61.469500924214415</v>
      </c>
      <c r="AU56" s="258">
        <f t="shared" si="62"/>
        <v>63.707401032702236</v>
      </c>
      <c r="AV56" s="258">
        <f t="shared" si="62"/>
        <v>66.075441412520064</v>
      </c>
      <c r="AW56" s="258">
        <f t="shared" si="62"/>
        <v>68.539611360239164</v>
      </c>
      <c r="AX56" s="258">
        <f t="shared" si="62"/>
        <v>71.256267409470752</v>
      </c>
      <c r="AY56" s="258">
        <f t="shared" si="62"/>
        <v>73.933937823834199</v>
      </c>
      <c r="AZ56" s="258">
        <f t="shared" si="62"/>
        <v>76.124396135265698</v>
      </c>
      <c r="BA56" s="258">
        <f t="shared" si="62"/>
        <v>76.400449943757025</v>
      </c>
      <c r="BB56" s="258">
        <f t="shared" si="62"/>
        <v>76.624083769633515</v>
      </c>
      <c r="BC56" s="258">
        <f t="shared" si="62"/>
        <v>77.367446393762179</v>
      </c>
      <c r="BD56" s="258">
        <f t="shared" si="62"/>
        <v>77.728428701180746</v>
      </c>
      <c r="BE56" s="258">
        <f t="shared" si="62"/>
        <v>78.038917089678506</v>
      </c>
      <c r="BF56" s="258">
        <f t="shared" si="62"/>
        <v>78.350669818754923</v>
      </c>
      <c r="BG56" s="258">
        <f t="shared" si="62"/>
        <v>78.640498899486431</v>
      </c>
      <c r="BH56" s="258">
        <f t="shared" si="62"/>
        <v>79.032809295967198</v>
      </c>
      <c r="BI56" s="258">
        <f t="shared" si="62"/>
        <v>79.316157760814249</v>
      </c>
      <c r="BJ56" s="258">
        <f t="shared" si="62"/>
        <v>79.740960284528754</v>
      </c>
      <c r="BK56" s="258">
        <f t="shared" si="62"/>
        <v>80.138520971302427</v>
      </c>
      <c r="BL56" s="258">
        <f t="shared" si="62"/>
        <v>80.554470709146969</v>
      </c>
      <c r="BM56" s="258">
        <f t="shared" si="62"/>
        <v>81.053160919540232</v>
      </c>
      <c r="BN56" s="258">
        <f t="shared" si="62"/>
        <v>81.465448060633079</v>
      </c>
      <c r="BO56" s="258">
        <f t="shared" si="62"/>
        <v>81.985056039850562</v>
      </c>
    </row>
    <row r="57" spans="2:67" x14ac:dyDescent="0.25">
      <c r="B57" s="246" t="s">
        <v>103</v>
      </c>
      <c r="C57" s="247"/>
      <c r="D57" s="259">
        <f t="shared" ref="D57:AA57" si="63">D65/D62</f>
        <v>98.181909547738698</v>
      </c>
      <c r="E57" s="259">
        <f t="shared" si="63"/>
        <v>86.038461538461533</v>
      </c>
      <c r="F57" s="259">
        <f t="shared" si="63"/>
        <v>94.785467128027676</v>
      </c>
      <c r="G57" s="259">
        <f t="shared" si="63"/>
        <v>87.491501416430594</v>
      </c>
      <c r="H57" s="259">
        <f t="shared" si="63"/>
        <v>32.655086848635236</v>
      </c>
      <c r="I57" s="259">
        <f t="shared" si="63"/>
        <v>51.636726546906189</v>
      </c>
      <c r="J57" s="259">
        <f t="shared" si="63"/>
        <v>51.416262135922331</v>
      </c>
      <c r="K57" s="259">
        <f t="shared" si="63"/>
        <v>54.273239436619718</v>
      </c>
      <c r="L57" s="259">
        <f t="shared" si="63"/>
        <v>59.968185388845249</v>
      </c>
      <c r="M57" s="259">
        <f t="shared" si="63"/>
        <v>77.605542900531518</v>
      </c>
      <c r="N57" s="259">
        <f t="shared" si="63"/>
        <v>67.776855600539818</v>
      </c>
      <c r="O57" s="259">
        <f t="shared" si="63"/>
        <v>73.907065948855987</v>
      </c>
      <c r="P57" s="259">
        <f t="shared" si="63"/>
        <v>70.787367624810884</v>
      </c>
      <c r="Q57" s="259">
        <f t="shared" si="63"/>
        <v>84.708410428931884</v>
      </c>
      <c r="R57" s="259">
        <f t="shared" si="63"/>
        <v>76.797626483447843</v>
      </c>
      <c r="S57" s="259">
        <f t="shared" si="63"/>
        <v>72.012572944297091</v>
      </c>
      <c r="T57" s="259">
        <f t="shared" si="63"/>
        <v>72.63943888888889</v>
      </c>
      <c r="U57" s="259">
        <f t="shared" si="63"/>
        <v>72.76644843049327</v>
      </c>
      <c r="V57" s="259">
        <f t="shared" si="63"/>
        <v>64.948601694915254</v>
      </c>
      <c r="W57" s="259">
        <f t="shared" si="63"/>
        <v>162.24520813165537</v>
      </c>
      <c r="X57" s="259">
        <f t="shared" si="63"/>
        <v>334.46344295692671</v>
      </c>
      <c r="Y57" s="259">
        <f t="shared" si="63"/>
        <v>326.47450565666503</v>
      </c>
      <c r="Z57" s="259">
        <f t="shared" si="63"/>
        <v>415.83675387079558</v>
      </c>
      <c r="AA57" s="259">
        <f t="shared" si="63"/>
        <v>565.535006052222</v>
      </c>
      <c r="AB57" s="259">
        <f>AB65/AB62</f>
        <v>641.23475550435228</v>
      </c>
      <c r="AC57" s="259">
        <f>AC65/AC62</f>
        <v>524.16236503151549</v>
      </c>
      <c r="AD57" s="275">
        <f>SUM(Y65:AC65)/SUM(Y62:AC62)</f>
        <v>522.43895901588667</v>
      </c>
      <c r="AF57" s="261">
        <f>AD57</f>
        <v>522.43895901588667</v>
      </c>
      <c r="AG57" s="261">
        <f t="shared" ref="AG57:BO57" si="64">AG65/AG62</f>
        <v>524.16236503151549</v>
      </c>
      <c r="AH57" s="261">
        <f t="shared" si="64"/>
        <v>478.39509809545666</v>
      </c>
      <c r="AI57" s="261">
        <f t="shared" si="64"/>
        <v>536.64879148495822</v>
      </c>
      <c r="AJ57" s="262">
        <f t="shared" si="64"/>
        <v>468.13598783845799</v>
      </c>
      <c r="AK57" s="262">
        <f t="shared" si="64"/>
        <v>180.37102746575704</v>
      </c>
      <c r="AL57" s="262">
        <f t="shared" si="64"/>
        <v>59.823493352221099</v>
      </c>
      <c r="AM57" s="262">
        <f t="shared" si="64"/>
        <v>59.820072763282475</v>
      </c>
      <c r="AN57" s="262">
        <f t="shared" si="64"/>
        <v>59.771475773280009</v>
      </c>
      <c r="AO57" s="262">
        <f t="shared" si="64"/>
        <v>59.790739700888182</v>
      </c>
      <c r="AP57" s="262">
        <f t="shared" si="64"/>
        <v>59.781511658588506</v>
      </c>
      <c r="AQ57" s="262">
        <f t="shared" si="64"/>
        <v>59.695109338574895</v>
      </c>
      <c r="AR57" s="262">
        <f t="shared" si="64"/>
        <v>59.707572366678384</v>
      </c>
      <c r="AS57" s="262">
        <f t="shared" si="64"/>
        <v>59.680608588003004</v>
      </c>
      <c r="AT57" s="262">
        <f t="shared" si="64"/>
        <v>59.710920830236581</v>
      </c>
      <c r="AU57" s="262">
        <f t="shared" si="64"/>
        <v>59.719495674980848</v>
      </c>
      <c r="AV57" s="262">
        <f t="shared" si="64"/>
        <v>59.699810366215665</v>
      </c>
      <c r="AW57" s="262">
        <f t="shared" si="64"/>
        <v>59.736164045753867</v>
      </c>
      <c r="AX57" s="262">
        <f t="shared" si="64"/>
        <v>59.751000295950767</v>
      </c>
      <c r="AY57" s="262">
        <f t="shared" si="64"/>
        <v>59.791114621264875</v>
      </c>
      <c r="AZ57" s="262">
        <f t="shared" si="64"/>
        <v>59.838769263848008</v>
      </c>
      <c r="BA57" s="262">
        <f t="shared" si="64"/>
        <v>59.918526577935687</v>
      </c>
      <c r="BB57" s="262">
        <f t="shared" si="64"/>
        <v>60.01172450008832</v>
      </c>
      <c r="BC57" s="262">
        <f t="shared" si="64"/>
        <v>60.104071952450767</v>
      </c>
      <c r="BD57" s="262">
        <f t="shared" si="64"/>
        <v>60.219691969740609</v>
      </c>
      <c r="BE57" s="262">
        <f t="shared" si="64"/>
        <v>60.349140477950222</v>
      </c>
      <c r="BF57" s="262">
        <f t="shared" si="64"/>
        <v>60.49920831764851</v>
      </c>
      <c r="BG57" s="262">
        <f t="shared" si="64"/>
        <v>60.672240326789677</v>
      </c>
      <c r="BH57" s="262">
        <f t="shared" si="64"/>
        <v>60.859973119069195</v>
      </c>
      <c r="BI57" s="262">
        <f t="shared" si="64"/>
        <v>61.06430359719905</v>
      </c>
      <c r="BJ57" s="262">
        <f t="shared" si="64"/>
        <v>61.299636537867812</v>
      </c>
      <c r="BK57" s="262">
        <f t="shared" si="64"/>
        <v>61.555196537628582</v>
      </c>
      <c r="BL57" s="262">
        <f t="shared" si="64"/>
        <v>61.840466387834013</v>
      </c>
      <c r="BM57" s="262">
        <f t="shared" si="64"/>
        <v>62.156254823536351</v>
      </c>
      <c r="BN57" s="262">
        <f t="shared" si="64"/>
        <v>62.501691293550131</v>
      </c>
      <c r="BO57" s="262">
        <f t="shared" si="64"/>
        <v>62.881471392904004</v>
      </c>
    </row>
    <row r="58" spans="2:67" x14ac:dyDescent="0.25">
      <c r="B58" s="246" t="s">
        <v>134</v>
      </c>
      <c r="C58" s="247"/>
      <c r="D58" s="253">
        <f t="shared" ref="D58:AA58" si="65">D66/D65</f>
        <v>0.38335158817086529</v>
      </c>
      <c r="E58" s="253">
        <f t="shared" si="65"/>
        <v>0.38914900124697083</v>
      </c>
      <c r="F58" s="253">
        <f t="shared" si="65"/>
        <v>0.39608659146497283</v>
      </c>
      <c r="G58" s="253">
        <f t="shared" si="65"/>
        <v>0.39372500768994156</v>
      </c>
      <c r="H58" s="253">
        <f t="shared" si="65"/>
        <v>1</v>
      </c>
      <c r="I58" s="253">
        <f t="shared" si="65"/>
        <v>0.6412833397758021</v>
      </c>
      <c r="J58" s="253">
        <f t="shared" si="65"/>
        <v>0.61179691741213682</v>
      </c>
      <c r="K58" s="253">
        <f t="shared" si="65"/>
        <v>0.62057749865919276</v>
      </c>
      <c r="L58" s="253">
        <f t="shared" si="65"/>
        <v>0.52017631763372829</v>
      </c>
      <c r="M58" s="253">
        <f t="shared" si="65"/>
        <v>0.4110306095991938</v>
      </c>
      <c r="N58" s="253">
        <f t="shared" si="65"/>
        <v>0.42381276177183003</v>
      </c>
      <c r="O58" s="253">
        <f t="shared" si="65"/>
        <v>0.41438312820564188</v>
      </c>
      <c r="P58" s="253">
        <f t="shared" si="65"/>
        <v>0.41685856836170632</v>
      </c>
      <c r="Q58" s="253">
        <f t="shared" si="65"/>
        <v>0.40945885702995383</v>
      </c>
      <c r="R58" s="253">
        <f t="shared" si="65"/>
        <v>0.3925077061966768</v>
      </c>
      <c r="S58" s="253">
        <f t="shared" si="65"/>
        <v>0.40443865903168985</v>
      </c>
      <c r="T58" s="253">
        <f t="shared" si="65"/>
        <v>0.39556105846693779</v>
      </c>
      <c r="U58" s="253">
        <f t="shared" si="65"/>
        <v>0.38879841507795876</v>
      </c>
      <c r="V58" s="253">
        <f t="shared" si="65"/>
        <v>0.40698295446019689</v>
      </c>
      <c r="W58" s="253">
        <f t="shared" si="65"/>
        <v>0.16797007306514208</v>
      </c>
      <c r="X58" s="253">
        <f t="shared" si="65"/>
        <v>8.5540896262365343E-2</v>
      </c>
      <c r="Y58" s="253">
        <f t="shared" si="65"/>
        <v>8.200299983726636E-2</v>
      </c>
      <c r="Z58" s="253">
        <f t="shared" si="65"/>
        <v>6.594715645734732E-2</v>
      </c>
      <c r="AA58" s="253">
        <f t="shared" si="65"/>
        <v>5.636970599264586E-2</v>
      </c>
      <c r="AB58" s="253">
        <f>AB66/AB65</f>
        <v>4.986858601100682E-2</v>
      </c>
      <c r="AC58" s="253">
        <f>AC66/AC65</f>
        <v>5.3293170387582467E-2</v>
      </c>
      <c r="AD58" s="288">
        <f>SUM(X66:AC66)/SUM(X65:AC65)</f>
        <v>5.8156214961571959E-2</v>
      </c>
      <c r="AF58" s="254">
        <f>AD58</f>
        <v>5.8156214961571959E-2</v>
      </c>
      <c r="AG58" s="254">
        <f t="shared" ref="AG58:BO58" si="66">AG66/AG65</f>
        <v>5.3293170387582467E-2</v>
      </c>
      <c r="AH58" s="254">
        <f t="shared" si="66"/>
        <v>5.5769303374211709E-2</v>
      </c>
      <c r="AI58" s="254">
        <f t="shared" si="66"/>
        <v>5.1025214241545637E-2</v>
      </c>
      <c r="AJ58" s="254">
        <f t="shared" si="66"/>
        <v>5.5685196790753184E-2</v>
      </c>
      <c r="AK58" s="254">
        <f t="shared" si="66"/>
        <v>0.16083352011180502</v>
      </c>
      <c r="AL58" s="254">
        <f t="shared" si="66"/>
        <v>0.48235116519908272</v>
      </c>
      <c r="AM58" s="254">
        <f t="shared" si="66"/>
        <v>0.48434645615985145</v>
      </c>
      <c r="AN58" s="254">
        <f t="shared" si="66"/>
        <v>0.48708357319313184</v>
      </c>
      <c r="AO58" s="254">
        <f t="shared" si="66"/>
        <v>0.48886532661480114</v>
      </c>
      <c r="AP58" s="254">
        <f t="shared" si="66"/>
        <v>0.490988173300418</v>
      </c>
      <c r="AQ58" s="254">
        <f t="shared" si="66"/>
        <v>0.49357324826717552</v>
      </c>
      <c r="AR58" s="254">
        <f t="shared" si="66"/>
        <v>0.49558249790621656</v>
      </c>
      <c r="AS58" s="254">
        <f t="shared" si="66"/>
        <v>0.49781431264869036</v>
      </c>
      <c r="AT58" s="254">
        <f t="shared" si="66"/>
        <v>0.49965567855080723</v>
      </c>
      <c r="AU58" s="254">
        <f t="shared" si="66"/>
        <v>0.50164621303280177</v>
      </c>
      <c r="AV58" s="254">
        <f t="shared" si="66"/>
        <v>0.50399844542180394</v>
      </c>
      <c r="AW58" s="254">
        <f t="shared" si="66"/>
        <v>0.50576018880348583</v>
      </c>
      <c r="AX58" s="254">
        <f t="shared" si="66"/>
        <v>0.50779810630156008</v>
      </c>
      <c r="AY58" s="254">
        <f t="shared" si="66"/>
        <v>0.50961176315517775</v>
      </c>
      <c r="AZ58" s="254">
        <f t="shared" si="66"/>
        <v>0.51031706745091931</v>
      </c>
      <c r="BA58" s="254">
        <f t="shared" si="66"/>
        <v>0.50893967456607525</v>
      </c>
      <c r="BB58" s="254">
        <f t="shared" si="66"/>
        <v>0.50743366038505278</v>
      </c>
      <c r="BC58" s="254">
        <f t="shared" si="66"/>
        <v>0.50642119026689536</v>
      </c>
      <c r="BD58" s="254">
        <f t="shared" si="66"/>
        <v>0.50468395482214012</v>
      </c>
      <c r="BE58" s="254">
        <f t="shared" si="66"/>
        <v>0.50287272449272946</v>
      </c>
      <c r="BF58" s="254">
        <f t="shared" si="66"/>
        <v>0.50092717523084229</v>
      </c>
      <c r="BG58" s="254">
        <f t="shared" si="66"/>
        <v>0.49876315718164643</v>
      </c>
      <c r="BH58" s="254">
        <f t="shared" si="66"/>
        <v>0.49643373527272283</v>
      </c>
      <c r="BI58" s="254">
        <f t="shared" si="66"/>
        <v>0.4940185292074028</v>
      </c>
      <c r="BJ58" s="254">
        <f t="shared" si="66"/>
        <v>0.4913664312701439</v>
      </c>
      <c r="BK58" s="254">
        <f t="shared" si="66"/>
        <v>0.48854084635913836</v>
      </c>
      <c r="BL58" s="254">
        <f t="shared" si="66"/>
        <v>0.48550109043960843</v>
      </c>
      <c r="BM58" s="254">
        <f t="shared" si="66"/>
        <v>0.48226277968551012</v>
      </c>
      <c r="BN58" s="254">
        <f t="shared" si="66"/>
        <v>0.47885159824696844</v>
      </c>
      <c r="BO58" s="254">
        <f t="shared" si="66"/>
        <v>0.47515939991247558</v>
      </c>
    </row>
    <row r="60" spans="2:67" x14ac:dyDescent="0.25">
      <c r="B60" t="s">
        <v>285</v>
      </c>
      <c r="D60" s="7">
        <f t="shared" ref="D60:AA60" si="67">IF(SUM(D76,D92,D108,D124)&gt;=D$150,D$150,SUM(D76,D92,D108,D124))</f>
        <v>18</v>
      </c>
      <c r="E60" s="7">
        <f t="shared" si="67"/>
        <v>17</v>
      </c>
      <c r="F60" s="7">
        <f t="shared" si="67"/>
        <v>20</v>
      </c>
      <c r="G60" s="7">
        <f t="shared" si="67"/>
        <v>30</v>
      </c>
      <c r="H60" s="7">
        <f t="shared" si="67"/>
        <v>37</v>
      </c>
      <c r="I60" s="7">
        <f t="shared" si="67"/>
        <v>38</v>
      </c>
      <c r="J60" s="7">
        <f t="shared" si="67"/>
        <v>43</v>
      </c>
      <c r="K60" s="7">
        <f t="shared" si="67"/>
        <v>45</v>
      </c>
      <c r="L60" s="7">
        <f t="shared" si="67"/>
        <v>44</v>
      </c>
      <c r="M60" s="7">
        <f t="shared" si="67"/>
        <v>53</v>
      </c>
      <c r="N60" s="7">
        <f t="shared" si="67"/>
        <v>47</v>
      </c>
      <c r="O60" s="7">
        <f t="shared" si="67"/>
        <v>48</v>
      </c>
      <c r="P60" s="7">
        <f t="shared" si="67"/>
        <v>45</v>
      </c>
      <c r="Q60" s="7">
        <f t="shared" si="67"/>
        <v>51</v>
      </c>
      <c r="R60" s="7">
        <f t="shared" si="67"/>
        <v>59</v>
      </c>
      <c r="S60" s="7">
        <f t="shared" si="67"/>
        <v>65</v>
      </c>
      <c r="T60" s="7">
        <f t="shared" si="67"/>
        <v>66</v>
      </c>
      <c r="U60" s="7">
        <f t="shared" si="67"/>
        <v>73</v>
      </c>
      <c r="V60" s="7">
        <f t="shared" si="67"/>
        <v>66</v>
      </c>
      <c r="W60" s="7">
        <f t="shared" si="67"/>
        <v>118</v>
      </c>
      <c r="X60" s="7">
        <f t="shared" si="67"/>
        <v>165</v>
      </c>
      <c r="Y60" s="7">
        <f t="shared" si="67"/>
        <v>166</v>
      </c>
      <c r="Z60" s="7">
        <f t="shared" si="67"/>
        <v>194</v>
      </c>
      <c r="AA60" s="7">
        <f t="shared" si="67"/>
        <v>187</v>
      </c>
      <c r="AB60" s="7">
        <f>IF(SUM(AB76,AB92,AB108,AB124)&gt;=AB$150,AB$150,SUM(AB76,AB92,AB108,AB124))</f>
        <v>218</v>
      </c>
      <c r="AC60" s="7">
        <f>IF(SUM(AC76,AC92,AC108,AC124)&gt;=AC$150,AC$150,SUM(AC76,AC92,AC108,AC124))</f>
        <v>223</v>
      </c>
      <c r="AF60" s="7">
        <f t="shared" ref="AF60:AG63" si="68">AB60</f>
        <v>218</v>
      </c>
      <c r="AG60" s="7">
        <f t="shared" si="68"/>
        <v>223</v>
      </c>
      <c r="AH60" s="7">
        <f t="shared" ref="AH60:BO60" si="69">ROUND(AH53*(1-AH55),)</f>
        <v>229</v>
      </c>
      <c r="AI60" s="7">
        <f t="shared" si="69"/>
        <v>247</v>
      </c>
      <c r="AJ60" s="9">
        <f t="shared" si="69"/>
        <v>265</v>
      </c>
      <c r="AK60" s="9">
        <f t="shared" si="69"/>
        <v>285</v>
      </c>
      <c r="AL60" s="9">
        <f t="shared" si="69"/>
        <v>306</v>
      </c>
      <c r="AM60" s="9">
        <f t="shared" si="69"/>
        <v>329</v>
      </c>
      <c r="AN60" s="9">
        <f t="shared" si="69"/>
        <v>353</v>
      </c>
      <c r="AO60" s="9">
        <f t="shared" si="69"/>
        <v>379</v>
      </c>
      <c r="AP60" s="9">
        <f t="shared" si="69"/>
        <v>407</v>
      </c>
      <c r="AQ60" s="9">
        <f t="shared" si="69"/>
        <v>437</v>
      </c>
      <c r="AR60" s="9">
        <f t="shared" si="69"/>
        <v>469</v>
      </c>
      <c r="AS60" s="9">
        <f t="shared" si="69"/>
        <v>504</v>
      </c>
      <c r="AT60" s="9">
        <f t="shared" si="69"/>
        <v>541</v>
      </c>
      <c r="AU60" s="9">
        <f t="shared" si="69"/>
        <v>581</v>
      </c>
      <c r="AV60" s="9">
        <f t="shared" si="69"/>
        <v>623</v>
      </c>
      <c r="AW60" s="9">
        <f t="shared" si="69"/>
        <v>669</v>
      </c>
      <c r="AX60" s="9">
        <f t="shared" si="69"/>
        <v>718</v>
      </c>
      <c r="AY60" s="9">
        <f t="shared" si="69"/>
        <v>772</v>
      </c>
      <c r="AZ60" s="9">
        <f t="shared" si="69"/>
        <v>828</v>
      </c>
      <c r="BA60" s="9">
        <f t="shared" si="69"/>
        <v>889</v>
      </c>
      <c r="BB60" s="9">
        <f t="shared" si="69"/>
        <v>955</v>
      </c>
      <c r="BC60" s="9">
        <f t="shared" si="69"/>
        <v>1026</v>
      </c>
      <c r="BD60" s="9">
        <f t="shared" si="69"/>
        <v>1101</v>
      </c>
      <c r="BE60" s="9">
        <f t="shared" si="69"/>
        <v>1182</v>
      </c>
      <c r="BF60" s="9">
        <f t="shared" si="69"/>
        <v>1269</v>
      </c>
      <c r="BG60" s="9">
        <f t="shared" si="69"/>
        <v>1363</v>
      </c>
      <c r="BH60" s="9">
        <f t="shared" si="69"/>
        <v>1463</v>
      </c>
      <c r="BI60" s="9">
        <f t="shared" si="69"/>
        <v>1572</v>
      </c>
      <c r="BJ60" s="9">
        <f t="shared" si="69"/>
        <v>1687</v>
      </c>
      <c r="BK60" s="9">
        <f t="shared" si="69"/>
        <v>1812</v>
      </c>
      <c r="BL60" s="9">
        <f t="shared" si="69"/>
        <v>1946</v>
      </c>
      <c r="BM60" s="9">
        <f t="shared" si="69"/>
        <v>2088</v>
      </c>
      <c r="BN60" s="9">
        <f t="shared" si="69"/>
        <v>2243</v>
      </c>
      <c r="BO60" s="9">
        <f t="shared" si="69"/>
        <v>2409</v>
      </c>
    </row>
    <row r="61" spans="2:67" x14ac:dyDescent="0.25">
      <c r="B61" s="263" t="s">
        <v>286</v>
      </c>
      <c r="D61" s="7">
        <f t="shared" ref="D61:AA61" si="70">IF(SUM(D77,D93,D109,D125)&gt;=D$151,D$151,SUM(D77,D93,D109,D125))</f>
        <v>0</v>
      </c>
      <c r="E61" s="7">
        <f t="shared" si="70"/>
        <v>1</v>
      </c>
      <c r="F61" s="7">
        <f t="shared" si="70"/>
        <v>1</v>
      </c>
      <c r="G61" s="7">
        <f t="shared" si="70"/>
        <v>2</v>
      </c>
      <c r="H61" s="7">
        <f t="shared" si="70"/>
        <v>3</v>
      </c>
      <c r="I61" s="7">
        <f t="shared" si="70"/>
        <v>7</v>
      </c>
      <c r="J61" s="7">
        <f t="shared" si="70"/>
        <v>5</v>
      </c>
      <c r="K61" s="7">
        <f t="shared" si="70"/>
        <v>7</v>
      </c>
      <c r="L61" s="7">
        <f t="shared" si="70"/>
        <v>5</v>
      </c>
      <c r="M61" s="7">
        <f t="shared" si="70"/>
        <v>3</v>
      </c>
      <c r="N61" s="7">
        <f t="shared" si="70"/>
        <v>8</v>
      </c>
      <c r="O61" s="7">
        <f t="shared" si="70"/>
        <v>10</v>
      </c>
      <c r="P61" s="7">
        <f t="shared" si="70"/>
        <v>11</v>
      </c>
      <c r="Q61" s="7">
        <f t="shared" si="70"/>
        <v>5</v>
      </c>
      <c r="R61" s="7">
        <f t="shared" si="70"/>
        <v>4</v>
      </c>
      <c r="S61" s="7">
        <f t="shared" si="70"/>
        <v>9</v>
      </c>
      <c r="T61" s="7">
        <f t="shared" si="70"/>
        <v>7</v>
      </c>
      <c r="U61" s="7">
        <f t="shared" si="70"/>
        <v>12</v>
      </c>
      <c r="V61" s="7">
        <f t="shared" si="70"/>
        <v>15</v>
      </c>
      <c r="W61" s="7">
        <f t="shared" si="70"/>
        <v>9</v>
      </c>
      <c r="X61" s="7">
        <f t="shared" si="70"/>
        <v>9</v>
      </c>
      <c r="Y61" s="7">
        <f t="shared" si="70"/>
        <v>6</v>
      </c>
      <c r="Z61" s="7">
        <f t="shared" si="70"/>
        <v>11</v>
      </c>
      <c r="AA61" s="7">
        <f t="shared" si="70"/>
        <v>17</v>
      </c>
      <c r="AB61" s="7">
        <f>IF(SUM(AB77,AB93,AB109,AB125)&gt;=AB$151,AB$151,SUM(AB77,AB93,AB109,AB125))</f>
        <v>20</v>
      </c>
      <c r="AC61" s="7">
        <f>IF(SUM(AC77,AC93,AC109,AC125)&gt;=AC$151,AC$151,SUM(AC77,AC93,AC109,AC125))</f>
        <v>18</v>
      </c>
      <c r="AF61" s="7">
        <f t="shared" si="68"/>
        <v>20</v>
      </c>
      <c r="AG61" s="7">
        <f t="shared" si="68"/>
        <v>18</v>
      </c>
      <c r="AH61" s="7">
        <f t="shared" ref="AH61:BO61" si="71">ROUND(AH53*AH55,)</f>
        <v>23</v>
      </c>
      <c r="AI61" s="7">
        <f t="shared" si="71"/>
        <v>24</v>
      </c>
      <c r="AJ61" s="9">
        <f t="shared" si="71"/>
        <v>26</v>
      </c>
      <c r="AK61" s="9">
        <f t="shared" si="71"/>
        <v>28</v>
      </c>
      <c r="AL61" s="9">
        <f t="shared" si="71"/>
        <v>30</v>
      </c>
      <c r="AM61" s="9">
        <f t="shared" si="71"/>
        <v>32</v>
      </c>
      <c r="AN61" s="9">
        <f t="shared" si="71"/>
        <v>35</v>
      </c>
      <c r="AO61" s="9">
        <f t="shared" si="71"/>
        <v>37</v>
      </c>
      <c r="AP61" s="9">
        <f t="shared" si="71"/>
        <v>40</v>
      </c>
      <c r="AQ61" s="9">
        <f t="shared" si="71"/>
        <v>43</v>
      </c>
      <c r="AR61" s="9">
        <f t="shared" si="71"/>
        <v>46</v>
      </c>
      <c r="AS61" s="9">
        <f t="shared" si="71"/>
        <v>50</v>
      </c>
      <c r="AT61" s="9">
        <f t="shared" si="71"/>
        <v>53</v>
      </c>
      <c r="AU61" s="9">
        <f t="shared" si="71"/>
        <v>57</v>
      </c>
      <c r="AV61" s="9">
        <f t="shared" si="71"/>
        <v>62</v>
      </c>
      <c r="AW61" s="9">
        <f t="shared" si="71"/>
        <v>66</v>
      </c>
      <c r="AX61" s="9">
        <f t="shared" si="71"/>
        <v>71</v>
      </c>
      <c r="AY61" s="9">
        <f t="shared" si="71"/>
        <v>76</v>
      </c>
      <c r="AZ61" s="9">
        <f t="shared" si="71"/>
        <v>82</v>
      </c>
      <c r="BA61" s="9">
        <f t="shared" si="71"/>
        <v>88</v>
      </c>
      <c r="BB61" s="9">
        <f t="shared" si="71"/>
        <v>94</v>
      </c>
      <c r="BC61" s="9">
        <f t="shared" si="71"/>
        <v>101</v>
      </c>
      <c r="BD61" s="9">
        <f t="shared" si="71"/>
        <v>109</v>
      </c>
      <c r="BE61" s="9">
        <f t="shared" si="71"/>
        <v>117</v>
      </c>
      <c r="BF61" s="9">
        <f t="shared" si="71"/>
        <v>126</v>
      </c>
      <c r="BG61" s="9">
        <f t="shared" si="71"/>
        <v>135</v>
      </c>
      <c r="BH61" s="9">
        <f t="shared" si="71"/>
        <v>145</v>
      </c>
      <c r="BI61" s="9">
        <f t="shared" si="71"/>
        <v>155</v>
      </c>
      <c r="BJ61" s="9">
        <f t="shared" si="71"/>
        <v>167</v>
      </c>
      <c r="BK61" s="9">
        <f t="shared" si="71"/>
        <v>179</v>
      </c>
      <c r="BL61" s="9">
        <f t="shared" si="71"/>
        <v>192</v>
      </c>
      <c r="BM61" s="9">
        <f t="shared" si="71"/>
        <v>207</v>
      </c>
      <c r="BN61" s="9">
        <f t="shared" si="71"/>
        <v>222</v>
      </c>
      <c r="BO61" s="9">
        <f t="shared" si="71"/>
        <v>238</v>
      </c>
    </row>
    <row r="62" spans="2:67" x14ac:dyDescent="0.25">
      <c r="B62" t="s">
        <v>287</v>
      </c>
      <c r="D62" s="7">
        <f t="shared" ref="D62:AC63" si="72">SUM(D78,D94,D110,D126)</f>
        <v>199</v>
      </c>
      <c r="E62" s="7">
        <f t="shared" si="72"/>
        <v>247</v>
      </c>
      <c r="F62" s="7">
        <f t="shared" si="72"/>
        <v>289</v>
      </c>
      <c r="G62" s="7">
        <f t="shared" si="72"/>
        <v>353</v>
      </c>
      <c r="H62" s="7">
        <f t="shared" si="72"/>
        <v>403</v>
      </c>
      <c r="I62" s="7">
        <f t="shared" si="72"/>
        <v>501</v>
      </c>
      <c r="J62" s="7">
        <f t="shared" si="72"/>
        <v>824</v>
      </c>
      <c r="K62" s="7">
        <f t="shared" si="72"/>
        <v>1065</v>
      </c>
      <c r="L62" s="7">
        <f t="shared" si="72"/>
        <v>1273</v>
      </c>
      <c r="M62" s="7">
        <f t="shared" si="72"/>
        <v>1317</v>
      </c>
      <c r="N62" s="7">
        <f t="shared" si="72"/>
        <v>1482</v>
      </c>
      <c r="O62" s="7">
        <f t="shared" si="72"/>
        <v>1486</v>
      </c>
      <c r="P62" s="7">
        <f t="shared" si="72"/>
        <v>1322</v>
      </c>
      <c r="Q62" s="7">
        <f t="shared" si="72"/>
        <v>1189</v>
      </c>
      <c r="R62" s="7">
        <f t="shared" si="72"/>
        <v>1601</v>
      </c>
      <c r="S62" s="7">
        <f t="shared" si="72"/>
        <v>1885</v>
      </c>
      <c r="T62" s="7">
        <f t="shared" si="72"/>
        <v>1800</v>
      </c>
      <c r="U62" s="7">
        <f t="shared" si="72"/>
        <v>2230</v>
      </c>
      <c r="V62" s="7">
        <f t="shared" si="72"/>
        <v>2596</v>
      </c>
      <c r="W62" s="7">
        <f t="shared" si="72"/>
        <v>3099</v>
      </c>
      <c r="X62" s="7">
        <f t="shared" si="72"/>
        <v>3436</v>
      </c>
      <c r="Y62" s="7">
        <f t="shared" si="72"/>
        <v>4066</v>
      </c>
      <c r="Z62" s="7">
        <f t="shared" si="72"/>
        <v>3746</v>
      </c>
      <c r="AA62" s="7">
        <f t="shared" si="72"/>
        <v>5783</v>
      </c>
      <c r="AB62" s="7">
        <f>SUM(AB78,AB94,AB110,AB126)</f>
        <v>7812</v>
      </c>
      <c r="AC62" s="7">
        <f t="shared" si="72"/>
        <v>10947</v>
      </c>
      <c r="AF62" s="7">
        <f t="shared" si="68"/>
        <v>7812</v>
      </c>
      <c r="AG62" s="7">
        <f t="shared" si="68"/>
        <v>10947</v>
      </c>
      <c r="AH62" s="7">
        <f t="shared" ref="AH62:BO63" si="73">SUM(AH78,AH94,AH110,AH126)</f>
        <v>17432</v>
      </c>
      <c r="AI62" s="7">
        <f t="shared" si="73"/>
        <v>13529</v>
      </c>
      <c r="AJ62" s="9">
        <f t="shared" si="73"/>
        <v>8716</v>
      </c>
      <c r="AK62" s="9">
        <f t="shared" si="73"/>
        <v>11880</v>
      </c>
      <c r="AL62" s="9">
        <f t="shared" si="73"/>
        <v>14489</v>
      </c>
      <c r="AM62" s="9">
        <f t="shared" si="73"/>
        <v>15962</v>
      </c>
      <c r="AN62" s="9">
        <f t="shared" si="73"/>
        <v>17683</v>
      </c>
      <c r="AO62" s="9">
        <f t="shared" si="73"/>
        <v>19592</v>
      </c>
      <c r="AP62" s="9">
        <f t="shared" si="73"/>
        <v>21729</v>
      </c>
      <c r="AQ62" s="9">
        <f t="shared" si="73"/>
        <v>24045</v>
      </c>
      <c r="AR62" s="9">
        <f t="shared" si="73"/>
        <v>26789</v>
      </c>
      <c r="AS62" s="9">
        <f t="shared" si="73"/>
        <v>29933</v>
      </c>
      <c r="AT62" s="9">
        <f t="shared" si="73"/>
        <v>33255</v>
      </c>
      <c r="AU62" s="9">
        <f t="shared" si="73"/>
        <v>37014</v>
      </c>
      <c r="AV62" s="9">
        <f t="shared" si="73"/>
        <v>41165</v>
      </c>
      <c r="AW62" s="9">
        <f t="shared" si="73"/>
        <v>45853</v>
      </c>
      <c r="AX62" s="9">
        <f t="shared" si="73"/>
        <v>51162</v>
      </c>
      <c r="AY62" s="9">
        <f t="shared" si="73"/>
        <v>57077</v>
      </c>
      <c r="AZ62" s="9">
        <f t="shared" si="73"/>
        <v>63031</v>
      </c>
      <c r="BA62" s="9">
        <f t="shared" si="73"/>
        <v>67920</v>
      </c>
      <c r="BB62" s="9">
        <f t="shared" si="73"/>
        <v>73176</v>
      </c>
      <c r="BC62" s="9">
        <f t="shared" si="73"/>
        <v>79379</v>
      </c>
      <c r="BD62" s="9">
        <f t="shared" si="73"/>
        <v>85579</v>
      </c>
      <c r="BE62" s="9">
        <f t="shared" si="73"/>
        <v>92242</v>
      </c>
      <c r="BF62" s="9">
        <f t="shared" si="73"/>
        <v>99427</v>
      </c>
      <c r="BG62" s="9">
        <f t="shared" si="73"/>
        <v>107187</v>
      </c>
      <c r="BH62" s="9">
        <f t="shared" si="73"/>
        <v>115625</v>
      </c>
      <c r="BI62" s="9">
        <f t="shared" si="73"/>
        <v>124685</v>
      </c>
      <c r="BJ62" s="9">
        <f t="shared" si="73"/>
        <v>134523</v>
      </c>
      <c r="BK62" s="9">
        <f t="shared" si="73"/>
        <v>145211</v>
      </c>
      <c r="BL62" s="9">
        <f t="shared" si="73"/>
        <v>156759</v>
      </c>
      <c r="BM62" s="9">
        <f t="shared" si="73"/>
        <v>169239</v>
      </c>
      <c r="BN62" s="9">
        <f t="shared" si="73"/>
        <v>182727</v>
      </c>
      <c r="BO62" s="9">
        <f t="shared" si="73"/>
        <v>197502</v>
      </c>
    </row>
    <row r="63" spans="2:67" x14ac:dyDescent="0.25">
      <c r="B63" t="s">
        <v>288</v>
      </c>
      <c r="D63" s="7">
        <f t="shared" si="72"/>
        <v>806820</v>
      </c>
      <c r="E63" s="7">
        <f t="shared" si="72"/>
        <v>804150</v>
      </c>
      <c r="F63" s="7">
        <f t="shared" si="72"/>
        <v>1076300</v>
      </c>
      <c r="G63" s="7">
        <f t="shared" si="72"/>
        <v>1166450</v>
      </c>
      <c r="H63" s="7">
        <f t="shared" si="72"/>
        <v>1129560</v>
      </c>
      <c r="I63" s="7">
        <f t="shared" si="72"/>
        <v>1417890</v>
      </c>
      <c r="J63" s="7">
        <f t="shared" si="72"/>
        <v>2209980</v>
      </c>
      <c r="K63" s="7">
        <f t="shared" si="72"/>
        <v>2926600</v>
      </c>
      <c r="L63" s="7">
        <f t="shared" si="72"/>
        <v>2936950</v>
      </c>
      <c r="M63" s="7">
        <f t="shared" si="72"/>
        <v>3380150</v>
      </c>
      <c r="N63" s="7">
        <f t="shared" si="72"/>
        <v>2823530</v>
      </c>
      <c r="O63" s="7">
        <f t="shared" si="72"/>
        <v>3456590</v>
      </c>
      <c r="P63" s="7">
        <f t="shared" si="72"/>
        <v>2813090</v>
      </c>
      <c r="Q63" s="7">
        <f t="shared" si="72"/>
        <v>3569830</v>
      </c>
      <c r="R63" s="7">
        <f t="shared" si="72"/>
        <v>4209300</v>
      </c>
      <c r="S63" s="7">
        <f t="shared" si="72"/>
        <v>4314370</v>
      </c>
      <c r="T63" s="7">
        <f t="shared" si="72"/>
        <v>4025599</v>
      </c>
      <c r="U63" s="7">
        <f t="shared" si="72"/>
        <v>4810418</v>
      </c>
      <c r="V63" s="7">
        <f t="shared" si="72"/>
        <v>4617157</v>
      </c>
      <c r="W63" s="7">
        <f t="shared" si="72"/>
        <v>6050790</v>
      </c>
      <c r="X63" s="7">
        <f t="shared" si="72"/>
        <v>5726560</v>
      </c>
      <c r="Y63" s="7">
        <f t="shared" si="72"/>
        <v>5814710</v>
      </c>
      <c r="Z63" s="7">
        <f t="shared" si="72"/>
        <v>5041987</v>
      </c>
      <c r="AA63" s="7">
        <f t="shared" si="72"/>
        <v>9377339</v>
      </c>
      <c r="AB63" s="7">
        <f>SUM(AB79,AB95,AB111,AB127)</f>
        <v>11845323</v>
      </c>
      <c r="AC63" s="7">
        <f t="shared" si="72"/>
        <v>14254986</v>
      </c>
      <c r="AF63" s="7">
        <f t="shared" si="68"/>
        <v>11845323</v>
      </c>
      <c r="AG63" s="7">
        <f t="shared" si="68"/>
        <v>14254986</v>
      </c>
      <c r="AH63" s="7">
        <f t="shared" si="73"/>
        <v>22758582</v>
      </c>
      <c r="AI63" s="7">
        <f t="shared" si="73"/>
        <v>19881834</v>
      </c>
      <c r="AJ63" s="9">
        <f t="shared" si="73"/>
        <v>12635558.609999999</v>
      </c>
      <c r="AK63" s="9">
        <f t="shared" si="73"/>
        <v>17322308.579114474</v>
      </c>
      <c r="AL63" s="9">
        <f t="shared" si="73"/>
        <v>20954071.026398242</v>
      </c>
      <c r="AM63" s="9">
        <f t="shared" si="73"/>
        <v>22911164.908065487</v>
      </c>
      <c r="AN63" s="9">
        <f t="shared" si="73"/>
        <v>25190168.43169181</v>
      </c>
      <c r="AO63" s="9">
        <f t="shared" si="73"/>
        <v>27736759.128738247</v>
      </c>
      <c r="AP63" s="9">
        <f t="shared" si="73"/>
        <v>30550068.756123614</v>
      </c>
      <c r="AQ63" s="9">
        <f t="shared" si="73"/>
        <v>33560398.869894482</v>
      </c>
      <c r="AR63" s="9">
        <f t="shared" si="73"/>
        <v>37132238.139171772</v>
      </c>
      <c r="AS63" s="9">
        <f t="shared" si="73"/>
        <v>41170721.200205073</v>
      </c>
      <c r="AT63" s="9">
        <f t="shared" si="73"/>
        <v>45468713.956645049</v>
      </c>
      <c r="AU63" s="9">
        <f t="shared" si="73"/>
        <v>50315156.625780866</v>
      </c>
      <c r="AV63" s="9">
        <f t="shared" si="73"/>
        <v>55584407.788268514</v>
      </c>
      <c r="AW63" s="9">
        <f t="shared" si="73"/>
        <v>61580069.782621503</v>
      </c>
      <c r="AX63" s="9">
        <f t="shared" si="73"/>
        <v>68341383.407730028</v>
      </c>
      <c r="AY63" s="9">
        <f t="shared" si="73"/>
        <v>75836877.71300903</v>
      </c>
      <c r="AZ63" s="9">
        <f t="shared" si="73"/>
        <v>83456400.265552908</v>
      </c>
      <c r="BA63" s="9">
        <f t="shared" si="73"/>
        <v>89835764.064114407</v>
      </c>
      <c r="BB63" s="9">
        <f t="shared" si="73"/>
        <v>96702074.431716129</v>
      </c>
      <c r="BC63" s="9">
        <f t="shared" si="73"/>
        <v>104738857.18632691</v>
      </c>
      <c r="BD63" s="9">
        <f t="shared" si="73"/>
        <v>112835022.58293746</v>
      </c>
      <c r="BE63" s="9">
        <f t="shared" si="73"/>
        <v>121541980.2338597</v>
      </c>
      <c r="BF63" s="9">
        <f t="shared" si="73"/>
        <v>130940044.38256522</v>
      </c>
      <c r="BG63" s="9">
        <f t="shared" si="73"/>
        <v>141101098.05412313</v>
      </c>
      <c r="BH63" s="9">
        <f t="shared" si="73"/>
        <v>152181663.50896949</v>
      </c>
      <c r="BI63" s="9">
        <f t="shared" si="73"/>
        <v>164055057.83736679</v>
      </c>
      <c r="BJ63" s="9">
        <f t="shared" si="73"/>
        <v>177000321.91561028</v>
      </c>
      <c r="BK63" s="9">
        <f t="shared" si="73"/>
        <v>191137479.1137872</v>
      </c>
      <c r="BL63" s="9">
        <f t="shared" si="73"/>
        <v>206401268.81821489</v>
      </c>
      <c r="BM63" s="9">
        <f t="shared" si="73"/>
        <v>222962401.79225051</v>
      </c>
      <c r="BN63" s="9">
        <f t="shared" si="73"/>
        <v>240895402.65049222</v>
      </c>
      <c r="BO63" s="9">
        <f t="shared" si="73"/>
        <v>260669012.62052047</v>
      </c>
    </row>
    <row r="64" spans="2:67" x14ac:dyDescent="0.25">
      <c r="B64" t="s">
        <v>168</v>
      </c>
      <c r="D64" s="7">
        <f t="shared" ref="D64:AA64" si="74">D63/D62</f>
        <v>4054.3718592964824</v>
      </c>
      <c r="E64" s="7">
        <f t="shared" si="74"/>
        <v>3255.6680161943318</v>
      </c>
      <c r="F64" s="7">
        <f t="shared" si="74"/>
        <v>3724.2214532871972</v>
      </c>
      <c r="G64" s="7">
        <f t="shared" si="74"/>
        <v>3304.3909348441925</v>
      </c>
      <c r="H64" s="7">
        <f t="shared" si="74"/>
        <v>2802.8784119106699</v>
      </c>
      <c r="I64" s="7">
        <f t="shared" si="74"/>
        <v>2830.1197604790418</v>
      </c>
      <c r="J64" s="7">
        <f t="shared" si="74"/>
        <v>2682.0145631067962</v>
      </c>
      <c r="K64" s="7">
        <f t="shared" si="74"/>
        <v>2747.9812206572769</v>
      </c>
      <c r="L64" s="7">
        <f t="shared" si="74"/>
        <v>2307.109190887667</v>
      </c>
      <c r="M64" s="7">
        <f t="shared" si="74"/>
        <v>2566.5527714502659</v>
      </c>
      <c r="N64" s="7">
        <f t="shared" si="74"/>
        <v>1905.2159244264508</v>
      </c>
      <c r="O64" s="7">
        <f t="shared" si="74"/>
        <v>2326.1036339165544</v>
      </c>
      <c r="P64" s="7">
        <f t="shared" si="74"/>
        <v>2127.9046898638426</v>
      </c>
      <c r="Q64" s="7">
        <f t="shared" si="74"/>
        <v>3002.3801513877206</v>
      </c>
      <c r="R64" s="7">
        <f t="shared" si="74"/>
        <v>2629.1692692067459</v>
      </c>
      <c r="S64" s="7">
        <f t="shared" si="74"/>
        <v>2288.7904509283821</v>
      </c>
      <c r="T64" s="7">
        <f t="shared" si="74"/>
        <v>2236.443888888889</v>
      </c>
      <c r="U64" s="7">
        <f t="shared" si="74"/>
        <v>2157.1381165919283</v>
      </c>
      <c r="V64" s="7">
        <f t="shared" si="74"/>
        <v>1778.5658705701078</v>
      </c>
      <c r="W64" s="7">
        <f t="shared" si="74"/>
        <v>1952.4975798644723</v>
      </c>
      <c r="X64" s="7">
        <f t="shared" si="74"/>
        <v>1666.6356228172294</v>
      </c>
      <c r="Y64" s="7">
        <f t="shared" si="74"/>
        <v>1430.0811608460403</v>
      </c>
      <c r="Z64" s="7">
        <f t="shared" si="74"/>
        <v>1345.9655632674853</v>
      </c>
      <c r="AA64" s="7">
        <f t="shared" si="74"/>
        <v>1621.5353622687187</v>
      </c>
      <c r="AB64" s="7">
        <f>AB63/AB62</f>
        <v>1516.2983870967741</v>
      </c>
      <c r="AC64" s="7">
        <f>AC63/AC62</f>
        <v>1302.1819676623732</v>
      </c>
      <c r="AD64" s="264">
        <f>SUM(P63:AC63)/SUM(P62:AC62)</f>
        <v>1678.6663107625407</v>
      </c>
      <c r="AF64" s="7">
        <f>AF63/AF62</f>
        <v>1516.2983870967741</v>
      </c>
      <c r="AG64" s="7">
        <f t="shared" ref="AG64:BO64" si="75">AG63/AG62</f>
        <v>1302.1819676623732</v>
      </c>
      <c r="AH64" s="7">
        <f t="shared" si="75"/>
        <v>1305.5634465351079</v>
      </c>
      <c r="AI64" s="7">
        <f t="shared" si="75"/>
        <v>1469.5715869613423</v>
      </c>
      <c r="AJ64" s="9">
        <f t="shared" si="75"/>
        <v>1449.6969492886644</v>
      </c>
      <c r="AK64" s="9">
        <f t="shared" si="75"/>
        <v>1458.1067827537436</v>
      </c>
      <c r="AL64" s="9">
        <f t="shared" si="75"/>
        <v>1446.2054680377005</v>
      </c>
      <c r="AM64" s="9">
        <f t="shared" si="75"/>
        <v>1435.3567791044661</v>
      </c>
      <c r="AN64" s="9">
        <f t="shared" si="75"/>
        <v>1424.5415614823169</v>
      </c>
      <c r="AO64" s="9">
        <f t="shared" si="75"/>
        <v>1415.7186162075463</v>
      </c>
      <c r="AP64" s="9">
        <f t="shared" si="75"/>
        <v>1405.9583393678317</v>
      </c>
      <c r="AQ64" s="9">
        <f t="shared" si="75"/>
        <v>1395.7329536242246</v>
      </c>
      <c r="AR64" s="9">
        <f t="shared" si="75"/>
        <v>1386.1001955717561</v>
      </c>
      <c r="AS64" s="9">
        <f t="shared" si="75"/>
        <v>1375.4291651423202</v>
      </c>
      <c r="AT64" s="9">
        <f t="shared" si="75"/>
        <v>1367.2745138067974</v>
      </c>
      <c r="AU64" s="9">
        <f t="shared" si="75"/>
        <v>1359.3547475490589</v>
      </c>
      <c r="AV64" s="9">
        <f t="shared" si="75"/>
        <v>1350.2831966055755</v>
      </c>
      <c r="AW64" s="9">
        <f t="shared" si="75"/>
        <v>1342.9888945678908</v>
      </c>
      <c r="AX64" s="9">
        <f t="shared" si="75"/>
        <v>1335.7840469045391</v>
      </c>
      <c r="AY64" s="9">
        <f t="shared" si="75"/>
        <v>1328.6766598281099</v>
      </c>
      <c r="AZ64" s="9">
        <f t="shared" si="75"/>
        <v>1324.0532478550699</v>
      </c>
      <c r="BA64" s="9">
        <f t="shared" si="75"/>
        <v>1322.6702600723559</v>
      </c>
      <c r="BB64" s="9">
        <f t="shared" si="75"/>
        <v>1321.4998692428683</v>
      </c>
      <c r="BC64" s="9">
        <f t="shared" si="75"/>
        <v>1319.4781640777398</v>
      </c>
      <c r="BD64" s="9">
        <f t="shared" si="75"/>
        <v>1318.4896129066415</v>
      </c>
      <c r="BE64" s="9">
        <f t="shared" si="75"/>
        <v>1317.6425081184243</v>
      </c>
      <c r="BF64" s="9">
        <f t="shared" si="75"/>
        <v>1316.9465475430741</v>
      </c>
      <c r="BG64" s="9">
        <f t="shared" si="75"/>
        <v>1316.4012245339745</v>
      </c>
      <c r="BH64" s="9">
        <f t="shared" si="75"/>
        <v>1316.1657384559524</v>
      </c>
      <c r="BI64" s="9">
        <f t="shared" si="75"/>
        <v>1315.7561682429064</v>
      </c>
      <c r="BJ64" s="9">
        <f t="shared" si="75"/>
        <v>1315.7625232533492</v>
      </c>
      <c r="BK64" s="9">
        <f t="shared" si="75"/>
        <v>1316.2741053624534</v>
      </c>
      <c r="BL64" s="9">
        <f t="shared" si="75"/>
        <v>1316.6789072283882</v>
      </c>
      <c r="BM64" s="9">
        <f t="shared" si="75"/>
        <v>1317.4410259588542</v>
      </c>
      <c r="BN64" s="9">
        <f t="shared" si="75"/>
        <v>1318.3350169952564</v>
      </c>
      <c r="BO64" s="9">
        <f t="shared" si="75"/>
        <v>1319.8297365116327</v>
      </c>
    </row>
    <row r="65" spans="2:67" x14ac:dyDescent="0.25">
      <c r="B65" t="s">
        <v>289</v>
      </c>
      <c r="D65" s="7">
        <f t="shared" ref="D65:AC66" si="76">SUM(D81,D97,D113,D129)</f>
        <v>19538.2</v>
      </c>
      <c r="E65" s="7">
        <f t="shared" si="76"/>
        <v>21251.5</v>
      </c>
      <c r="F65" s="7">
        <f t="shared" si="76"/>
        <v>27393</v>
      </c>
      <c r="G65" s="7">
        <f t="shared" si="76"/>
        <v>30884.5</v>
      </c>
      <c r="H65" s="7">
        <f t="shared" si="76"/>
        <v>13160</v>
      </c>
      <c r="I65" s="7">
        <f t="shared" si="76"/>
        <v>25870</v>
      </c>
      <c r="J65" s="7">
        <f t="shared" si="76"/>
        <v>42367</v>
      </c>
      <c r="K65" s="7">
        <f t="shared" si="76"/>
        <v>57801</v>
      </c>
      <c r="L65" s="7">
        <f t="shared" si="76"/>
        <v>76339.5</v>
      </c>
      <c r="M65" s="7">
        <f t="shared" si="76"/>
        <v>102206.5</v>
      </c>
      <c r="N65" s="7">
        <f t="shared" si="76"/>
        <v>100445.3</v>
      </c>
      <c r="O65" s="7">
        <f t="shared" si="76"/>
        <v>109825.9</v>
      </c>
      <c r="P65" s="7">
        <f t="shared" si="76"/>
        <v>93580.9</v>
      </c>
      <c r="Q65" s="7">
        <f t="shared" si="76"/>
        <v>100718.3</v>
      </c>
      <c r="R65" s="7">
        <f t="shared" si="76"/>
        <v>122953</v>
      </c>
      <c r="S65" s="7">
        <f t="shared" si="76"/>
        <v>135743.70000000001</v>
      </c>
      <c r="T65" s="7">
        <f t="shared" si="76"/>
        <v>130750.99</v>
      </c>
      <c r="U65" s="7">
        <f t="shared" si="76"/>
        <v>162269.18</v>
      </c>
      <c r="V65" s="7">
        <f t="shared" si="76"/>
        <v>168606.57</v>
      </c>
      <c r="W65" s="7">
        <f t="shared" si="76"/>
        <v>502797.9</v>
      </c>
      <c r="X65" s="7">
        <f t="shared" si="76"/>
        <v>1149216.3900000001</v>
      </c>
      <c r="Y65" s="7">
        <f t="shared" si="76"/>
        <v>1327445.3400000001</v>
      </c>
      <c r="Z65" s="7">
        <f t="shared" si="76"/>
        <v>1557724.4800000002</v>
      </c>
      <c r="AA65" s="7">
        <f t="shared" si="76"/>
        <v>3270488.94</v>
      </c>
      <c r="AB65" s="7">
        <f>SUM(AB81,AB97,AB113,AB129)</f>
        <v>5009325.91</v>
      </c>
      <c r="AC65" s="7">
        <f t="shared" si="76"/>
        <v>5738005.4100000001</v>
      </c>
      <c r="AF65" s="7">
        <f>AB65</f>
        <v>5009325.91</v>
      </c>
      <c r="AG65" s="7">
        <f>AC65</f>
        <v>5738005.4100000001</v>
      </c>
      <c r="AH65" s="7">
        <f t="shared" ref="AH65:BO66" si="77">SUM(AH81,AH97,AH113,AH129)</f>
        <v>8339383.3500000006</v>
      </c>
      <c r="AI65" s="7">
        <f t="shared" si="77"/>
        <v>7260321.5</v>
      </c>
      <c r="AJ65" s="9">
        <f t="shared" si="77"/>
        <v>4080273.27</v>
      </c>
      <c r="AK65" s="9">
        <f t="shared" si="77"/>
        <v>2142807.8062931937</v>
      </c>
      <c r="AL65" s="9">
        <f t="shared" si="77"/>
        <v>866782.5951803315</v>
      </c>
      <c r="AM65" s="9">
        <f t="shared" si="77"/>
        <v>954848.00144751486</v>
      </c>
      <c r="AN65" s="9">
        <f t="shared" si="77"/>
        <v>1056939.0060989105</v>
      </c>
      <c r="AO65" s="9">
        <f t="shared" si="77"/>
        <v>1171420.1722198012</v>
      </c>
      <c r="AP65" s="9">
        <f t="shared" si="77"/>
        <v>1298992.4668294697</v>
      </c>
      <c r="AQ65" s="9">
        <f t="shared" si="77"/>
        <v>1435368.9040460333</v>
      </c>
      <c r="AR65" s="9">
        <f t="shared" si="77"/>
        <v>1599506.1561309472</v>
      </c>
      <c r="AS65" s="9">
        <f t="shared" si="77"/>
        <v>1786419.6568646939</v>
      </c>
      <c r="AT65" s="9">
        <f t="shared" si="77"/>
        <v>1985686.6722095176</v>
      </c>
      <c r="AU65" s="9">
        <f t="shared" si="77"/>
        <v>2210457.4129137411</v>
      </c>
      <c r="AV65" s="9">
        <f t="shared" si="77"/>
        <v>2457542.6937252679</v>
      </c>
      <c r="AW65" s="9">
        <f t="shared" si="77"/>
        <v>2739082.329989952</v>
      </c>
      <c r="AX65" s="9">
        <f t="shared" si="77"/>
        <v>3056980.6771414331</v>
      </c>
      <c r="AY65" s="9">
        <f t="shared" si="77"/>
        <v>3412697.4492379352</v>
      </c>
      <c r="AZ65" s="9">
        <f t="shared" si="77"/>
        <v>3771697.4654696039</v>
      </c>
      <c r="BA65" s="9">
        <f t="shared" si="77"/>
        <v>4069666.325173392</v>
      </c>
      <c r="BB65" s="9">
        <f t="shared" si="77"/>
        <v>4391417.9520184631</v>
      </c>
      <c r="BC65" s="9">
        <f t="shared" si="77"/>
        <v>4771001.1275135893</v>
      </c>
      <c r="BD65" s="9">
        <f t="shared" si="77"/>
        <v>5153541.0190784317</v>
      </c>
      <c r="BE65" s="9">
        <f t="shared" si="77"/>
        <v>5566725.4159670845</v>
      </c>
      <c r="BF65" s="9">
        <f t="shared" si="77"/>
        <v>6015254.7853988381</v>
      </c>
      <c r="BG65" s="9">
        <f t="shared" si="77"/>
        <v>6503275.423907605</v>
      </c>
      <c r="BH65" s="9">
        <f t="shared" si="77"/>
        <v>7036934.3918923754</v>
      </c>
      <c r="BI65" s="9">
        <f t="shared" si="77"/>
        <v>7613802.6940167639</v>
      </c>
      <c r="BJ65" s="9">
        <f t="shared" si="77"/>
        <v>8246211.005983592</v>
      </c>
      <c r="BK65" s="9">
        <f t="shared" si="77"/>
        <v>8938491.644425584</v>
      </c>
      <c r="BL65" s="9">
        <f t="shared" si="77"/>
        <v>9694049.6704904716</v>
      </c>
      <c r="BM65" s="9">
        <f t="shared" si="77"/>
        <v>10519262.410080468</v>
      </c>
      <c r="BN65" s="9">
        <f t="shared" si="77"/>
        <v>11420746.544996535</v>
      </c>
      <c r="BO65" s="9">
        <f t="shared" si="77"/>
        <v>12419216.363041326</v>
      </c>
    </row>
    <row r="66" spans="2:67" x14ac:dyDescent="0.25">
      <c r="B66" t="s">
        <v>290</v>
      </c>
      <c r="D66" s="7">
        <f t="shared" si="76"/>
        <v>7490</v>
      </c>
      <c r="E66" s="7">
        <f t="shared" si="76"/>
        <v>8270</v>
      </c>
      <c r="F66" s="7">
        <f t="shared" si="76"/>
        <v>10850</v>
      </c>
      <c r="G66" s="7">
        <f t="shared" si="76"/>
        <v>12160</v>
      </c>
      <c r="H66" s="7">
        <f t="shared" si="76"/>
        <v>13160</v>
      </c>
      <c r="I66" s="7">
        <f t="shared" si="76"/>
        <v>16590</v>
      </c>
      <c r="J66" s="7">
        <f t="shared" si="76"/>
        <v>25920</v>
      </c>
      <c r="K66" s="7">
        <f t="shared" si="76"/>
        <v>35870</v>
      </c>
      <c r="L66" s="7">
        <f t="shared" si="76"/>
        <v>39710</v>
      </c>
      <c r="M66" s="7">
        <f t="shared" si="76"/>
        <v>42010</v>
      </c>
      <c r="N66" s="7">
        <f t="shared" si="76"/>
        <v>42570</v>
      </c>
      <c r="O66" s="7">
        <f t="shared" si="76"/>
        <v>45510</v>
      </c>
      <c r="P66" s="7">
        <f t="shared" si="76"/>
        <v>39010</v>
      </c>
      <c r="Q66" s="7">
        <f t="shared" si="76"/>
        <v>41240</v>
      </c>
      <c r="R66" s="7">
        <f t="shared" si="76"/>
        <v>48260</v>
      </c>
      <c r="S66" s="7">
        <f t="shared" si="76"/>
        <v>54900</v>
      </c>
      <c r="T66" s="7">
        <f t="shared" si="76"/>
        <v>51720</v>
      </c>
      <c r="U66" s="7">
        <f t="shared" si="76"/>
        <v>63090</v>
      </c>
      <c r="V66" s="7">
        <f t="shared" si="76"/>
        <v>68620</v>
      </c>
      <c r="W66" s="7">
        <f t="shared" si="76"/>
        <v>84455</v>
      </c>
      <c r="X66" s="7">
        <f t="shared" si="76"/>
        <v>98305</v>
      </c>
      <c r="Y66" s="7">
        <f t="shared" si="76"/>
        <v>108854.5</v>
      </c>
      <c r="Z66" s="7">
        <f t="shared" si="76"/>
        <v>102727.5</v>
      </c>
      <c r="AA66" s="7">
        <f t="shared" si="76"/>
        <v>184356.5</v>
      </c>
      <c r="AB66" s="7">
        <f>SUM(AB82,AB98,AB114,AB130)</f>
        <v>249808</v>
      </c>
      <c r="AC66" s="7">
        <f t="shared" si="76"/>
        <v>305796.5</v>
      </c>
      <c r="AF66" s="7">
        <f>AB66</f>
        <v>249808</v>
      </c>
      <c r="AG66" s="7">
        <f>AC66</f>
        <v>305796.5</v>
      </c>
      <c r="AH66" s="7">
        <f t="shared" si="77"/>
        <v>465081.59999999998</v>
      </c>
      <c r="AI66" s="7">
        <f t="shared" si="77"/>
        <v>370459.45999999996</v>
      </c>
      <c r="AJ66" s="9">
        <f t="shared" si="77"/>
        <v>227210.82</v>
      </c>
      <c r="AK66" s="9">
        <f t="shared" si="77"/>
        <v>344635.32240918919</v>
      </c>
      <c r="AL66" s="9">
        <f t="shared" si="77"/>
        <v>418093.5947595177</v>
      </c>
      <c r="AM66" s="9">
        <f t="shared" si="77"/>
        <v>462477.24567242054</v>
      </c>
      <c r="AN66" s="9">
        <f t="shared" si="77"/>
        <v>514817.62773785467</v>
      </c>
      <c r="AO66" s="9">
        <f t="shared" si="77"/>
        <v>572666.70509539975</v>
      </c>
      <c r="AP66" s="9">
        <f t="shared" si="77"/>
        <v>637789.93841960514</v>
      </c>
      <c r="AQ66" s="9">
        <f t="shared" si="77"/>
        <v>708459.69243169646</v>
      </c>
      <c r="AR66" s="9">
        <f t="shared" si="77"/>
        <v>792687.25627174566</v>
      </c>
      <c r="AS66" s="9">
        <f t="shared" si="77"/>
        <v>889305.27358420682</v>
      </c>
      <c r="AT66" s="9">
        <f t="shared" si="77"/>
        <v>992159.62159214087</v>
      </c>
      <c r="AU66" s="9">
        <f t="shared" si="77"/>
        <v>1108867.5902584624</v>
      </c>
      <c r="AV66" s="9">
        <f t="shared" si="77"/>
        <v>1238597.6971952475</v>
      </c>
      <c r="AW66" s="9">
        <f t="shared" si="77"/>
        <v>1385318.7963640101</v>
      </c>
      <c r="AX66" s="9">
        <f t="shared" si="77"/>
        <v>1552328.9988528807</v>
      </c>
      <c r="AY66" s="9">
        <f t="shared" si="77"/>
        <v>1739150.7642213218</v>
      </c>
      <c r="AZ66" s="9">
        <f t="shared" si="77"/>
        <v>1924761.5898905131</v>
      </c>
      <c r="BA66" s="9">
        <f t="shared" si="77"/>
        <v>2071214.6551262613</v>
      </c>
      <c r="BB66" s="9">
        <f t="shared" si="77"/>
        <v>2228353.2856733608</v>
      </c>
      <c r="BC66" s="9">
        <f t="shared" si="77"/>
        <v>2416136.0697601316</v>
      </c>
      <c r="BD66" s="9">
        <f t="shared" si="77"/>
        <v>2600909.4628466251</v>
      </c>
      <c r="BE66" s="9">
        <f t="shared" si="77"/>
        <v>2799354.3764302908</v>
      </c>
      <c r="BF66" s="9">
        <f t="shared" si="77"/>
        <v>3013204.5879436461</v>
      </c>
      <c r="BG66" s="9">
        <f t="shared" si="77"/>
        <v>3243594.1824499671</v>
      </c>
      <c r="BH66" s="9">
        <f t="shared" si="77"/>
        <v>3493371.6250362182</v>
      </c>
      <c r="BI66" s="9">
        <f t="shared" si="77"/>
        <v>3761359.6085735229</v>
      </c>
      <c r="BJ66" s="9">
        <f t="shared" si="77"/>
        <v>4051911.2735107411</v>
      </c>
      <c r="BK66" s="9">
        <f t="shared" si="77"/>
        <v>4366818.2731417613</v>
      </c>
      <c r="BL66" s="9">
        <f t="shared" si="77"/>
        <v>4706471.6857988508</v>
      </c>
      <c r="BM66" s="9">
        <f t="shared" si="77"/>
        <v>5073048.730126705</v>
      </c>
      <c r="BN66" s="9">
        <f t="shared" si="77"/>
        <v>5468842.7362451339</v>
      </c>
      <c r="BO66" s="9">
        <f t="shared" si="77"/>
        <v>5901107.3944459138</v>
      </c>
    </row>
    <row r="67" spans="2:67" x14ac:dyDescent="0.25">
      <c r="B67" s="1"/>
    </row>
    <row r="68" spans="2:67" x14ac:dyDescent="0.25">
      <c r="B68" s="290" t="s">
        <v>118</v>
      </c>
      <c r="D68" s="240"/>
      <c r="E68" s="240"/>
      <c r="F68" s="240"/>
      <c r="G68" s="240"/>
      <c r="H68" s="240"/>
      <c r="I68" s="240"/>
      <c r="J68" s="240"/>
      <c r="K68" s="240"/>
      <c r="L68" s="240"/>
      <c r="M68" s="240"/>
      <c r="N68" s="240"/>
      <c r="O68" s="240"/>
      <c r="P68" s="240"/>
      <c r="Q68" s="240"/>
      <c r="R68" s="240"/>
      <c r="S68" s="240"/>
      <c r="T68" s="240"/>
      <c r="U68" s="240"/>
      <c r="V68" s="240"/>
      <c r="W68" s="240"/>
      <c r="X68" s="240"/>
      <c r="Y68" s="240"/>
      <c r="Z68" s="240"/>
      <c r="AA68" s="234">
        <f>RATE((COUNT($E$1:$O$1)),,-$D69,$O69)</f>
        <v>9.6325045857234282E-2</v>
      </c>
      <c r="AB68" s="234">
        <f>RATE((COUNT($E$1:$O$1)),,-$D69,$O69)</f>
        <v>9.6325045857234282E-2</v>
      </c>
      <c r="AC68" s="234">
        <f>RATE((COUNT($Q$1:$AC$1)),,-$P69,$AC69)</f>
        <v>6.6234209239229222E-2</v>
      </c>
      <c r="AF68" s="234"/>
      <c r="AG68" s="234"/>
      <c r="AH68" s="234"/>
      <c r="AI68" s="234"/>
    </row>
    <row r="69" spans="2:67" x14ac:dyDescent="0.25">
      <c r="B69" s="291" t="s">
        <v>137</v>
      </c>
      <c r="D69" s="243">
        <f>D76+D77</f>
        <v>20</v>
      </c>
      <c r="E69" s="243">
        <f>E76+E77</f>
        <v>22</v>
      </c>
      <c r="F69" s="243">
        <f>F76+F77</f>
        <v>21</v>
      </c>
      <c r="G69" s="243">
        <f>G76+G77</f>
        <v>31</v>
      </c>
      <c r="H69" s="243">
        <f t="shared" ref="H69:AC69" si="78">H76+H77</f>
        <v>40</v>
      </c>
      <c r="I69" s="243">
        <f t="shared" si="78"/>
        <v>45</v>
      </c>
      <c r="J69" s="243">
        <f t="shared" si="78"/>
        <v>47</v>
      </c>
      <c r="K69" s="243">
        <f t="shared" si="78"/>
        <v>52</v>
      </c>
      <c r="L69" s="243">
        <f t="shared" si="78"/>
        <v>49</v>
      </c>
      <c r="M69" s="243">
        <f t="shared" si="78"/>
        <v>57</v>
      </c>
      <c r="N69" s="243">
        <f t="shared" si="78"/>
        <v>61</v>
      </c>
      <c r="O69" s="243">
        <f t="shared" si="78"/>
        <v>55</v>
      </c>
      <c r="P69" s="243">
        <f t="shared" si="78"/>
        <v>53</v>
      </c>
      <c r="Q69" s="243">
        <f t="shared" si="78"/>
        <v>54</v>
      </c>
      <c r="R69" s="243">
        <f t="shared" si="78"/>
        <v>60</v>
      </c>
      <c r="S69" s="243">
        <f t="shared" si="78"/>
        <v>70</v>
      </c>
      <c r="T69" s="243">
        <f t="shared" si="78"/>
        <v>73</v>
      </c>
      <c r="U69" s="243">
        <f t="shared" si="78"/>
        <v>71</v>
      </c>
      <c r="V69" s="243">
        <f t="shared" si="78"/>
        <v>72</v>
      </c>
      <c r="W69" s="243">
        <f t="shared" si="78"/>
        <v>73</v>
      </c>
      <c r="X69" s="243">
        <f t="shared" si="78"/>
        <v>91</v>
      </c>
      <c r="Y69" s="243">
        <f t="shared" si="78"/>
        <v>100</v>
      </c>
      <c r="Z69" s="243">
        <f t="shared" si="78"/>
        <v>107</v>
      </c>
      <c r="AA69" s="243">
        <f t="shared" si="78"/>
        <v>107</v>
      </c>
      <c r="AB69" s="243">
        <f>AB76+AB77</f>
        <v>121</v>
      </c>
      <c r="AC69" s="243">
        <f t="shared" si="78"/>
        <v>122</v>
      </c>
      <c r="AF69" s="244">
        <f>SUM(AF76:AF77)</f>
        <v>121</v>
      </c>
      <c r="AG69" s="244">
        <f t="shared" ref="AG69:BO69" si="79">ROUND((AF76+AF77)*(1+AG70),)</f>
        <v>128</v>
      </c>
      <c r="AH69" s="244">
        <f t="shared" si="79"/>
        <v>129</v>
      </c>
      <c r="AI69" s="244">
        <f t="shared" si="79"/>
        <v>135</v>
      </c>
      <c r="AJ69" s="245">
        <f t="shared" si="79"/>
        <v>129</v>
      </c>
      <c r="AK69" s="245">
        <f t="shared" si="79"/>
        <v>114</v>
      </c>
      <c r="AL69" s="245">
        <f t="shared" si="79"/>
        <v>121</v>
      </c>
      <c r="AM69" s="245">
        <f t="shared" si="79"/>
        <v>128</v>
      </c>
      <c r="AN69" s="245">
        <f t="shared" si="79"/>
        <v>136</v>
      </c>
      <c r="AO69" s="245">
        <f t="shared" si="79"/>
        <v>144</v>
      </c>
      <c r="AP69" s="245">
        <f t="shared" si="79"/>
        <v>153</v>
      </c>
      <c r="AQ69" s="245">
        <f t="shared" si="79"/>
        <v>162</v>
      </c>
      <c r="AR69" s="245">
        <f t="shared" si="79"/>
        <v>172</v>
      </c>
      <c r="AS69" s="245">
        <f t="shared" si="79"/>
        <v>182</v>
      </c>
      <c r="AT69" s="245">
        <f t="shared" si="79"/>
        <v>193</v>
      </c>
      <c r="AU69" s="245">
        <f t="shared" si="79"/>
        <v>205</v>
      </c>
      <c r="AV69" s="245">
        <f t="shared" si="79"/>
        <v>217</v>
      </c>
      <c r="AW69" s="245">
        <f t="shared" si="79"/>
        <v>230</v>
      </c>
      <c r="AX69" s="245">
        <f t="shared" si="79"/>
        <v>244</v>
      </c>
      <c r="AY69" s="245">
        <f t="shared" si="79"/>
        <v>259</v>
      </c>
      <c r="AZ69" s="245">
        <f t="shared" si="79"/>
        <v>275</v>
      </c>
      <c r="BA69" s="245">
        <f t="shared" si="79"/>
        <v>292</v>
      </c>
      <c r="BB69" s="245">
        <f t="shared" si="79"/>
        <v>310</v>
      </c>
      <c r="BC69" s="245">
        <f t="shared" si="79"/>
        <v>329</v>
      </c>
      <c r="BD69" s="245">
        <f t="shared" si="79"/>
        <v>349</v>
      </c>
      <c r="BE69" s="245">
        <f t="shared" si="79"/>
        <v>370</v>
      </c>
      <c r="BF69" s="245">
        <f t="shared" si="79"/>
        <v>392</v>
      </c>
      <c r="BG69" s="245">
        <f t="shared" si="79"/>
        <v>416</v>
      </c>
      <c r="BH69" s="245">
        <f t="shared" si="79"/>
        <v>441</v>
      </c>
      <c r="BI69" s="245">
        <f t="shared" si="79"/>
        <v>467</v>
      </c>
      <c r="BJ69" s="245">
        <f t="shared" si="79"/>
        <v>495</v>
      </c>
      <c r="BK69" s="245">
        <f t="shared" si="79"/>
        <v>525</v>
      </c>
      <c r="BL69" s="245">
        <f t="shared" si="79"/>
        <v>557</v>
      </c>
      <c r="BM69" s="245">
        <f t="shared" si="79"/>
        <v>590</v>
      </c>
      <c r="BN69" s="245">
        <f t="shared" si="79"/>
        <v>625</v>
      </c>
      <c r="BO69" s="245">
        <f t="shared" si="79"/>
        <v>663</v>
      </c>
    </row>
    <row r="70" spans="2:67" x14ac:dyDescent="0.25">
      <c r="B70" s="287" t="s">
        <v>99</v>
      </c>
      <c r="C70" s="247"/>
      <c r="D70" s="248"/>
      <c r="E70" s="249">
        <f>RATE(1,,-D69,E69)</f>
        <v>0.1</v>
      </c>
      <c r="F70" s="249">
        <f t="shared" ref="F70:AB70" si="80">RATE(1,,-E69,F69)</f>
        <v>-4.5454545454545518E-2</v>
      </c>
      <c r="G70" s="249">
        <f t="shared" si="80"/>
        <v>0.47619047619047639</v>
      </c>
      <c r="H70" s="249">
        <f t="shared" si="80"/>
        <v>0.29032258064516137</v>
      </c>
      <c r="I70" s="249">
        <f t="shared" si="80"/>
        <v>0.12500000000000019</v>
      </c>
      <c r="J70" s="249">
        <f t="shared" si="80"/>
        <v>4.4444444444444363E-2</v>
      </c>
      <c r="K70" s="249">
        <f t="shared" si="80"/>
        <v>0.10638297872340426</v>
      </c>
      <c r="L70" s="249">
        <f t="shared" si="80"/>
        <v>-5.7692307692307682E-2</v>
      </c>
      <c r="M70" s="249">
        <f t="shared" si="80"/>
        <v>0.16326530612244883</v>
      </c>
      <c r="N70" s="249">
        <f t="shared" si="80"/>
        <v>7.0175438596491196E-2</v>
      </c>
      <c r="O70" s="249">
        <f t="shared" si="80"/>
        <v>-9.8360655737704861E-2</v>
      </c>
      <c r="P70" s="249">
        <f t="shared" si="80"/>
        <v>-3.6363636363636313E-2</v>
      </c>
      <c r="Q70" s="249">
        <f t="shared" si="80"/>
        <v>1.8867924528301858E-2</v>
      </c>
      <c r="R70" s="249">
        <f t="shared" si="80"/>
        <v>0.1111111111111111</v>
      </c>
      <c r="S70" s="249">
        <f t="shared" si="80"/>
        <v>0.16666666666666657</v>
      </c>
      <c r="T70" s="249">
        <f t="shared" si="80"/>
        <v>4.2857142857142934E-2</v>
      </c>
      <c r="U70" s="249">
        <f t="shared" si="80"/>
        <v>-2.7397260273972494E-2</v>
      </c>
      <c r="V70" s="249">
        <f t="shared" si="80"/>
        <v>1.4084507042253473E-2</v>
      </c>
      <c r="W70" s="249">
        <f t="shared" si="80"/>
        <v>1.388888888888886E-2</v>
      </c>
      <c r="X70" s="249">
        <f t="shared" si="80"/>
        <v>0.24657534246575333</v>
      </c>
      <c r="Y70" s="249">
        <f t="shared" si="80"/>
        <v>9.8901098901098897E-2</v>
      </c>
      <c r="Z70" s="249">
        <f t="shared" si="80"/>
        <v>6.9999999999999979E-2</v>
      </c>
      <c r="AA70" s="249">
        <f t="shared" si="80"/>
        <v>6.1347604047627791E-17</v>
      </c>
      <c r="AB70" s="249">
        <f t="shared" si="80"/>
        <v>0.13084112149532703</v>
      </c>
      <c r="AC70" s="249">
        <f>RATE(1,,-AA69,AC69)</f>
        <v>0.14018691588785034</v>
      </c>
      <c r="AD70" s="250">
        <f>ANS_Metrics_Assumptions!E115</f>
        <v>0.06</v>
      </c>
      <c r="AF70" s="251">
        <f>AD70</f>
        <v>0.06</v>
      </c>
      <c r="AG70" s="251">
        <f>AF70</f>
        <v>0.06</v>
      </c>
      <c r="AH70" s="251">
        <f t="shared" ref="AH70:AW74" si="81">AG70</f>
        <v>0.06</v>
      </c>
      <c r="AI70" s="251">
        <f t="shared" si="81"/>
        <v>0.06</v>
      </c>
      <c r="AJ70" s="252">
        <f t="shared" si="81"/>
        <v>0.06</v>
      </c>
      <c r="AK70" s="252">
        <f t="shared" si="81"/>
        <v>0.06</v>
      </c>
      <c r="AL70" s="252">
        <f>AD70</f>
        <v>0.06</v>
      </c>
      <c r="AM70" s="252">
        <f t="shared" si="81"/>
        <v>0.06</v>
      </c>
      <c r="AN70" s="252">
        <f t="shared" si="81"/>
        <v>0.06</v>
      </c>
      <c r="AO70" s="252">
        <f t="shared" si="81"/>
        <v>0.06</v>
      </c>
      <c r="AP70" s="252">
        <f t="shared" si="81"/>
        <v>0.06</v>
      </c>
      <c r="AQ70" s="252">
        <f t="shared" si="81"/>
        <v>0.06</v>
      </c>
      <c r="AR70" s="252">
        <f t="shared" si="81"/>
        <v>0.06</v>
      </c>
      <c r="AS70" s="252">
        <f t="shared" si="81"/>
        <v>0.06</v>
      </c>
      <c r="AT70" s="252">
        <f t="shared" si="81"/>
        <v>0.06</v>
      </c>
      <c r="AU70" s="252">
        <f t="shared" si="81"/>
        <v>0.06</v>
      </c>
      <c r="AV70" s="252">
        <f t="shared" si="81"/>
        <v>0.06</v>
      </c>
      <c r="AW70" s="252">
        <f t="shared" si="81"/>
        <v>0.06</v>
      </c>
      <c r="AX70" s="252">
        <f t="shared" ref="AX70:BM74" si="82">AW70</f>
        <v>0.06</v>
      </c>
      <c r="AY70" s="252">
        <f t="shared" si="82"/>
        <v>0.06</v>
      </c>
      <c r="AZ70" s="252">
        <f t="shared" si="82"/>
        <v>0.06</v>
      </c>
      <c r="BA70" s="252">
        <f t="shared" si="82"/>
        <v>0.06</v>
      </c>
      <c r="BB70" s="252">
        <f t="shared" si="82"/>
        <v>0.06</v>
      </c>
      <c r="BC70" s="252">
        <f t="shared" si="82"/>
        <v>0.06</v>
      </c>
      <c r="BD70" s="252">
        <f t="shared" si="82"/>
        <v>0.06</v>
      </c>
      <c r="BE70" s="252">
        <f t="shared" si="82"/>
        <v>0.06</v>
      </c>
      <c r="BF70" s="252">
        <f t="shared" si="82"/>
        <v>0.06</v>
      </c>
      <c r="BG70" s="252">
        <f t="shared" si="82"/>
        <v>0.06</v>
      </c>
      <c r="BH70" s="252">
        <f t="shared" si="82"/>
        <v>0.06</v>
      </c>
      <c r="BI70" s="252">
        <f t="shared" si="82"/>
        <v>0.06</v>
      </c>
      <c r="BJ70" s="252">
        <f t="shared" si="82"/>
        <v>0.06</v>
      </c>
      <c r="BK70" s="252">
        <f t="shared" si="82"/>
        <v>0.06</v>
      </c>
      <c r="BL70" s="252">
        <f t="shared" si="82"/>
        <v>0.06</v>
      </c>
      <c r="BM70" s="252">
        <f t="shared" si="82"/>
        <v>0.06</v>
      </c>
      <c r="BN70" s="252">
        <f t="shared" ref="BN70:BO74" si="83">BM70</f>
        <v>0.06</v>
      </c>
      <c r="BO70" s="252">
        <f t="shared" si="83"/>
        <v>0.06</v>
      </c>
    </row>
    <row r="71" spans="2:67" x14ac:dyDescent="0.25">
      <c r="B71" s="287" t="s">
        <v>101</v>
      </c>
      <c r="C71" s="247"/>
      <c r="D71" s="253">
        <f>D77/D69</f>
        <v>0.1</v>
      </c>
      <c r="E71" s="253">
        <f t="shared" ref="E71:AC71" si="84">E77/E69</f>
        <v>0.22727272727272727</v>
      </c>
      <c r="F71" s="253">
        <f t="shared" si="84"/>
        <v>4.7619047619047616E-2</v>
      </c>
      <c r="G71" s="253">
        <f t="shared" si="84"/>
        <v>6.4516129032258063E-2</v>
      </c>
      <c r="H71" s="253">
        <f t="shared" si="84"/>
        <v>0.125</v>
      </c>
      <c r="I71" s="253">
        <f t="shared" si="84"/>
        <v>0.15555555555555556</v>
      </c>
      <c r="J71" s="253">
        <f t="shared" si="84"/>
        <v>0.10638297872340426</v>
      </c>
      <c r="K71" s="253">
        <f t="shared" si="84"/>
        <v>0.17307692307692307</v>
      </c>
      <c r="L71" s="253">
        <f t="shared" si="84"/>
        <v>0.14285714285714285</v>
      </c>
      <c r="M71" s="253">
        <f t="shared" si="84"/>
        <v>0.10526315789473684</v>
      </c>
      <c r="N71" s="253">
        <f t="shared" si="84"/>
        <v>0.27868852459016391</v>
      </c>
      <c r="O71" s="253">
        <f t="shared" si="84"/>
        <v>0.18181818181818182</v>
      </c>
      <c r="P71" s="253">
        <f t="shared" si="84"/>
        <v>0.20754716981132076</v>
      </c>
      <c r="Q71" s="253">
        <f t="shared" si="84"/>
        <v>9.2592592592592587E-2</v>
      </c>
      <c r="R71" s="253">
        <f t="shared" si="84"/>
        <v>6.6666666666666666E-2</v>
      </c>
      <c r="S71" s="253">
        <f t="shared" si="84"/>
        <v>0.12857142857142856</v>
      </c>
      <c r="T71" s="253">
        <f t="shared" si="84"/>
        <v>0.21917808219178081</v>
      </c>
      <c r="U71" s="253">
        <f t="shared" si="84"/>
        <v>0.15492957746478872</v>
      </c>
      <c r="V71" s="253">
        <f t="shared" si="84"/>
        <v>0.18055555555555555</v>
      </c>
      <c r="W71" s="253">
        <f t="shared" si="84"/>
        <v>0.12328767123287671</v>
      </c>
      <c r="X71" s="253">
        <f t="shared" si="84"/>
        <v>5.4945054945054944E-2</v>
      </c>
      <c r="Y71" s="253">
        <f t="shared" si="84"/>
        <v>0.14000000000000001</v>
      </c>
      <c r="Z71" s="253">
        <f t="shared" si="84"/>
        <v>0.10280373831775701</v>
      </c>
      <c r="AA71" s="253">
        <f t="shared" si="84"/>
        <v>0.13084112149532709</v>
      </c>
      <c r="AB71" s="253">
        <f>AB77/AB69</f>
        <v>0.11570247933884298</v>
      </c>
      <c r="AC71" s="253">
        <f t="shared" si="84"/>
        <v>9.0163934426229511E-2</v>
      </c>
      <c r="AD71" s="250">
        <v>0.1</v>
      </c>
      <c r="AF71" s="289">
        <v>0.11</v>
      </c>
      <c r="AG71" s="289">
        <f>AF71</f>
        <v>0.11</v>
      </c>
      <c r="AH71" s="289">
        <f t="shared" si="81"/>
        <v>0.11</v>
      </c>
      <c r="AI71" s="289">
        <f t="shared" si="81"/>
        <v>0.11</v>
      </c>
      <c r="AJ71" s="267">
        <f t="shared" si="81"/>
        <v>0.11</v>
      </c>
      <c r="AK71" s="267">
        <v>0.105</v>
      </c>
      <c r="AL71" s="252">
        <f>AD71</f>
        <v>0.1</v>
      </c>
      <c r="AM71" s="252">
        <f t="shared" si="81"/>
        <v>0.1</v>
      </c>
      <c r="AN71" s="252">
        <f t="shared" si="81"/>
        <v>0.1</v>
      </c>
      <c r="AO71" s="252">
        <f t="shared" si="81"/>
        <v>0.1</v>
      </c>
      <c r="AP71" s="252">
        <f t="shared" si="81"/>
        <v>0.1</v>
      </c>
      <c r="AQ71" s="252">
        <f t="shared" si="81"/>
        <v>0.1</v>
      </c>
      <c r="AR71" s="252">
        <f t="shared" si="81"/>
        <v>0.1</v>
      </c>
      <c r="AS71" s="252">
        <f t="shared" si="81"/>
        <v>0.1</v>
      </c>
      <c r="AT71" s="252">
        <f t="shared" si="81"/>
        <v>0.1</v>
      </c>
      <c r="AU71" s="252">
        <f t="shared" si="81"/>
        <v>0.1</v>
      </c>
      <c r="AV71" s="252">
        <f t="shared" si="81"/>
        <v>0.1</v>
      </c>
      <c r="AW71" s="252">
        <f t="shared" si="81"/>
        <v>0.1</v>
      </c>
      <c r="AX71" s="252">
        <f t="shared" si="82"/>
        <v>0.1</v>
      </c>
      <c r="AY71" s="252">
        <f t="shared" si="82"/>
        <v>0.1</v>
      </c>
      <c r="AZ71" s="252">
        <f t="shared" si="82"/>
        <v>0.1</v>
      </c>
      <c r="BA71" s="252">
        <f t="shared" si="82"/>
        <v>0.1</v>
      </c>
      <c r="BB71" s="252">
        <f t="shared" si="82"/>
        <v>0.1</v>
      </c>
      <c r="BC71" s="252">
        <f t="shared" si="82"/>
        <v>0.1</v>
      </c>
      <c r="BD71" s="252">
        <f t="shared" si="82"/>
        <v>0.1</v>
      </c>
      <c r="BE71" s="252">
        <f t="shared" si="82"/>
        <v>0.1</v>
      </c>
      <c r="BF71" s="252">
        <f t="shared" si="82"/>
        <v>0.1</v>
      </c>
      <c r="BG71" s="252">
        <f t="shared" si="82"/>
        <v>0.1</v>
      </c>
      <c r="BH71" s="252">
        <f t="shared" si="82"/>
        <v>0.1</v>
      </c>
      <c r="BI71" s="252">
        <f t="shared" si="82"/>
        <v>0.1</v>
      </c>
      <c r="BJ71" s="252">
        <f t="shared" si="82"/>
        <v>0.1</v>
      </c>
      <c r="BK71" s="252">
        <f t="shared" si="82"/>
        <v>0.1</v>
      </c>
      <c r="BL71" s="252">
        <f t="shared" si="82"/>
        <v>0.1</v>
      </c>
      <c r="BM71" s="252">
        <f t="shared" si="82"/>
        <v>0.1</v>
      </c>
      <c r="BN71" s="252">
        <f t="shared" si="83"/>
        <v>0.1</v>
      </c>
      <c r="BO71" s="252">
        <f t="shared" si="83"/>
        <v>0.1</v>
      </c>
    </row>
    <row r="72" spans="2:67" x14ac:dyDescent="0.25">
      <c r="B72" s="287" t="s">
        <v>133</v>
      </c>
      <c r="C72" s="247"/>
      <c r="D72" s="255">
        <f>D78/D76</f>
        <v>11.055555555555555</v>
      </c>
      <c r="E72" s="255">
        <f t="shared" ref="E72:AC72" si="85">E78/E76</f>
        <v>14.529411764705882</v>
      </c>
      <c r="F72" s="255">
        <f t="shared" si="85"/>
        <v>14.45</v>
      </c>
      <c r="G72" s="255">
        <f t="shared" si="85"/>
        <v>12.137931034482758</v>
      </c>
      <c r="H72" s="255">
        <f t="shared" si="85"/>
        <v>11.457142857142857</v>
      </c>
      <c r="I72" s="255">
        <f t="shared" si="85"/>
        <v>13.184210526315789</v>
      </c>
      <c r="J72" s="255">
        <f t="shared" si="85"/>
        <v>19.595238095238095</v>
      </c>
      <c r="K72" s="255">
        <f t="shared" si="85"/>
        <v>24.720930232558139</v>
      </c>
      <c r="L72" s="255">
        <f t="shared" si="85"/>
        <v>30.261904761904763</v>
      </c>
      <c r="M72" s="255">
        <f t="shared" si="85"/>
        <v>25.784313725490197</v>
      </c>
      <c r="N72" s="255">
        <f t="shared" si="85"/>
        <v>33.590909090909093</v>
      </c>
      <c r="O72" s="255">
        <f t="shared" si="85"/>
        <v>32.911111111111111</v>
      </c>
      <c r="P72" s="255">
        <f t="shared" si="85"/>
        <v>31.404761904761905</v>
      </c>
      <c r="Q72" s="255">
        <f t="shared" si="85"/>
        <v>24.183673469387756</v>
      </c>
      <c r="R72" s="255">
        <f t="shared" si="85"/>
        <v>28.446428571428573</v>
      </c>
      <c r="S72" s="255">
        <f t="shared" si="85"/>
        <v>30.754098360655739</v>
      </c>
      <c r="T72" s="255">
        <f t="shared" si="85"/>
        <v>31.350877192982455</v>
      </c>
      <c r="U72" s="255">
        <f t="shared" si="85"/>
        <v>36.733333333333334</v>
      </c>
      <c r="V72" s="255">
        <f t="shared" si="85"/>
        <v>43.762711864406782</v>
      </c>
      <c r="W72" s="255">
        <f t="shared" si="85"/>
        <v>44.4375</v>
      </c>
      <c r="X72" s="255">
        <f t="shared" si="85"/>
        <v>28.686046511627907</v>
      </c>
      <c r="Y72" s="255">
        <f t="shared" si="85"/>
        <v>32.755813953488371</v>
      </c>
      <c r="Z72" s="255">
        <f t="shared" si="85"/>
        <v>24.479166666666668</v>
      </c>
      <c r="AA72" s="255">
        <f t="shared" si="85"/>
        <v>36.258064516129032</v>
      </c>
      <c r="AB72" s="255">
        <f>AB78/AB76</f>
        <v>27.383177570093459</v>
      </c>
      <c r="AC72" s="255">
        <f t="shared" si="85"/>
        <v>26.675675675675677</v>
      </c>
      <c r="AD72" s="256">
        <v>46</v>
      </c>
      <c r="AF72" s="268">
        <v>32.111719605695512</v>
      </c>
      <c r="AG72" s="268">
        <f>AF72</f>
        <v>32.111719605695512</v>
      </c>
      <c r="AH72" s="268">
        <v>33</v>
      </c>
      <c r="AI72" s="268">
        <v>33</v>
      </c>
      <c r="AJ72" s="268">
        <v>38</v>
      </c>
      <c r="AK72" s="268">
        <v>42</v>
      </c>
      <c r="AL72" s="258">
        <f>AD72</f>
        <v>46</v>
      </c>
      <c r="AM72" s="258">
        <f t="shared" si="81"/>
        <v>46</v>
      </c>
      <c r="AN72" s="258">
        <f t="shared" si="81"/>
        <v>46</v>
      </c>
      <c r="AO72" s="258">
        <f t="shared" si="81"/>
        <v>46</v>
      </c>
      <c r="AP72" s="258">
        <f t="shared" si="81"/>
        <v>46</v>
      </c>
      <c r="AQ72" s="258">
        <f t="shared" si="81"/>
        <v>46</v>
      </c>
      <c r="AR72" s="258">
        <f t="shared" si="81"/>
        <v>46</v>
      </c>
      <c r="AS72" s="258">
        <f t="shared" si="81"/>
        <v>46</v>
      </c>
      <c r="AT72" s="258">
        <f t="shared" si="81"/>
        <v>46</v>
      </c>
      <c r="AU72" s="258">
        <f t="shared" si="81"/>
        <v>46</v>
      </c>
      <c r="AV72" s="258">
        <f t="shared" si="81"/>
        <v>46</v>
      </c>
      <c r="AW72" s="258">
        <f t="shared" si="81"/>
        <v>46</v>
      </c>
      <c r="AX72" s="258">
        <f t="shared" si="82"/>
        <v>46</v>
      </c>
      <c r="AY72" s="258">
        <f t="shared" si="82"/>
        <v>46</v>
      </c>
      <c r="AZ72" s="258">
        <f t="shared" si="82"/>
        <v>46</v>
      </c>
      <c r="BA72" s="258">
        <f t="shared" si="82"/>
        <v>46</v>
      </c>
      <c r="BB72" s="258">
        <f t="shared" si="82"/>
        <v>46</v>
      </c>
      <c r="BC72" s="258">
        <f t="shared" si="82"/>
        <v>46</v>
      </c>
      <c r="BD72" s="258">
        <f t="shared" si="82"/>
        <v>46</v>
      </c>
      <c r="BE72" s="258">
        <f t="shared" si="82"/>
        <v>46</v>
      </c>
      <c r="BF72" s="258">
        <f t="shared" si="82"/>
        <v>46</v>
      </c>
      <c r="BG72" s="258">
        <f t="shared" si="82"/>
        <v>46</v>
      </c>
      <c r="BH72" s="258">
        <f t="shared" si="82"/>
        <v>46</v>
      </c>
      <c r="BI72" s="258">
        <f t="shared" si="82"/>
        <v>46</v>
      </c>
      <c r="BJ72" s="258">
        <f t="shared" si="82"/>
        <v>46</v>
      </c>
      <c r="BK72" s="258">
        <f t="shared" si="82"/>
        <v>46</v>
      </c>
      <c r="BL72" s="258">
        <f t="shared" si="82"/>
        <v>46</v>
      </c>
      <c r="BM72" s="258">
        <f t="shared" si="82"/>
        <v>46</v>
      </c>
      <c r="BN72" s="258">
        <f t="shared" si="83"/>
        <v>46</v>
      </c>
      <c r="BO72" s="258">
        <f t="shared" si="83"/>
        <v>46</v>
      </c>
    </row>
    <row r="73" spans="2:67" x14ac:dyDescent="0.25">
      <c r="B73" s="287" t="s">
        <v>103</v>
      </c>
      <c r="C73" s="247"/>
      <c r="D73" s="259">
        <f t="shared" ref="D73:AA73" si="86">D81/D78</f>
        <v>98.181909547738698</v>
      </c>
      <c r="E73" s="259">
        <f t="shared" si="86"/>
        <v>86.038461538461533</v>
      </c>
      <c r="F73" s="259">
        <f t="shared" si="86"/>
        <v>94.785467128027676</v>
      </c>
      <c r="G73" s="259">
        <f t="shared" si="86"/>
        <v>87.583806818181813</v>
      </c>
      <c r="H73" s="259">
        <f t="shared" si="86"/>
        <v>32.718204488778056</v>
      </c>
      <c r="I73" s="259">
        <f t="shared" si="86"/>
        <v>51.636726546906189</v>
      </c>
      <c r="J73" s="259">
        <f t="shared" si="86"/>
        <v>51.38517618469016</v>
      </c>
      <c r="K73" s="259">
        <f t="shared" si="86"/>
        <v>54.292097836312323</v>
      </c>
      <c r="L73" s="259">
        <f t="shared" si="86"/>
        <v>59.995672698662467</v>
      </c>
      <c r="M73" s="259">
        <f t="shared" si="86"/>
        <v>77.63992395437262</v>
      </c>
      <c r="N73" s="259">
        <f t="shared" si="86"/>
        <v>67.811434370771309</v>
      </c>
      <c r="O73" s="259">
        <f t="shared" si="86"/>
        <v>73.974274139095201</v>
      </c>
      <c r="P73" s="259">
        <f t="shared" si="86"/>
        <v>70.823275208491282</v>
      </c>
      <c r="Q73" s="259">
        <f t="shared" si="86"/>
        <v>84.808691983122358</v>
      </c>
      <c r="R73" s="259">
        <f t="shared" si="86"/>
        <v>76.872567482736969</v>
      </c>
      <c r="S73" s="259">
        <f t="shared" si="86"/>
        <v>72.094189765458424</v>
      </c>
      <c r="T73" s="259">
        <f t="shared" si="86"/>
        <v>71.088970341354226</v>
      </c>
      <c r="U73" s="259">
        <f t="shared" si="86"/>
        <v>69.974673321234121</v>
      </c>
      <c r="V73" s="259">
        <f t="shared" si="86"/>
        <v>64.272490317583276</v>
      </c>
      <c r="W73" s="259">
        <f t="shared" si="86"/>
        <v>68.049542897327711</v>
      </c>
      <c r="X73" s="259">
        <f t="shared" si="86"/>
        <v>66.473692744223754</v>
      </c>
      <c r="Y73" s="259">
        <f t="shared" si="86"/>
        <v>61.982818601348953</v>
      </c>
      <c r="Z73" s="259">
        <f t="shared" si="86"/>
        <v>60.098880851063825</v>
      </c>
      <c r="AA73" s="259">
        <f t="shared" si="86"/>
        <v>65.370074139976282</v>
      </c>
      <c r="AB73" s="259">
        <f>AB81/AB78</f>
        <v>66.925218430034136</v>
      </c>
      <c r="AC73" s="259">
        <f>AC81/AC78</f>
        <v>64.59113812901046</v>
      </c>
      <c r="AD73" s="275">
        <f>SUM(V81:AC81)/SUM(V78:AC78)</f>
        <v>64.824897191237724</v>
      </c>
      <c r="AF73" s="261">
        <f>AD73</f>
        <v>64.824897191237724</v>
      </c>
      <c r="AG73" s="261">
        <f>AF73</f>
        <v>64.824897191237724</v>
      </c>
      <c r="AH73" s="261">
        <f t="shared" si="81"/>
        <v>64.824897191237724</v>
      </c>
      <c r="AI73" s="261">
        <f t="shared" si="81"/>
        <v>64.824897191237724</v>
      </c>
      <c r="AJ73" s="262">
        <f t="shared" si="81"/>
        <v>64.824897191237724</v>
      </c>
      <c r="AK73" s="262">
        <f t="shared" si="81"/>
        <v>64.824897191237724</v>
      </c>
      <c r="AL73" s="262">
        <f>AD73</f>
        <v>64.824897191237724</v>
      </c>
      <c r="AM73" s="262">
        <f t="shared" si="81"/>
        <v>64.824897191237724</v>
      </c>
      <c r="AN73" s="262">
        <f t="shared" si="81"/>
        <v>64.824897191237724</v>
      </c>
      <c r="AO73" s="262">
        <f t="shared" si="81"/>
        <v>64.824897191237724</v>
      </c>
      <c r="AP73" s="262">
        <f t="shared" si="81"/>
        <v>64.824897191237724</v>
      </c>
      <c r="AQ73" s="262">
        <f t="shared" si="81"/>
        <v>64.824897191237724</v>
      </c>
      <c r="AR73" s="262">
        <f t="shared" si="81"/>
        <v>64.824897191237724</v>
      </c>
      <c r="AS73" s="262">
        <f t="shared" si="81"/>
        <v>64.824897191237724</v>
      </c>
      <c r="AT73" s="262">
        <f t="shared" si="81"/>
        <v>64.824897191237724</v>
      </c>
      <c r="AU73" s="262">
        <f t="shared" si="81"/>
        <v>64.824897191237724</v>
      </c>
      <c r="AV73" s="262">
        <f t="shared" si="81"/>
        <v>64.824897191237724</v>
      </c>
      <c r="AW73" s="262">
        <f t="shared" si="81"/>
        <v>64.824897191237724</v>
      </c>
      <c r="AX73" s="262">
        <f t="shared" si="82"/>
        <v>64.824897191237724</v>
      </c>
      <c r="AY73" s="262">
        <f t="shared" si="82"/>
        <v>64.824897191237724</v>
      </c>
      <c r="AZ73" s="262">
        <f t="shared" si="82"/>
        <v>64.824897191237724</v>
      </c>
      <c r="BA73" s="262">
        <f t="shared" si="82"/>
        <v>64.824897191237724</v>
      </c>
      <c r="BB73" s="262">
        <f t="shared" si="82"/>
        <v>64.824897191237724</v>
      </c>
      <c r="BC73" s="262">
        <f t="shared" si="82"/>
        <v>64.824897191237724</v>
      </c>
      <c r="BD73" s="262">
        <f t="shared" si="82"/>
        <v>64.824897191237724</v>
      </c>
      <c r="BE73" s="262">
        <f t="shared" si="82"/>
        <v>64.824897191237724</v>
      </c>
      <c r="BF73" s="262">
        <f t="shared" si="82"/>
        <v>64.824897191237724</v>
      </c>
      <c r="BG73" s="262">
        <f t="shared" si="82"/>
        <v>64.824897191237724</v>
      </c>
      <c r="BH73" s="262">
        <f t="shared" si="82"/>
        <v>64.824897191237724</v>
      </c>
      <c r="BI73" s="262">
        <f t="shared" si="82"/>
        <v>64.824897191237724</v>
      </c>
      <c r="BJ73" s="262">
        <f t="shared" si="82"/>
        <v>64.824897191237724</v>
      </c>
      <c r="BK73" s="262">
        <f t="shared" si="82"/>
        <v>64.824897191237724</v>
      </c>
      <c r="BL73" s="262">
        <f t="shared" si="82"/>
        <v>64.824897191237724</v>
      </c>
      <c r="BM73" s="262">
        <f t="shared" si="82"/>
        <v>64.824897191237724</v>
      </c>
      <c r="BN73" s="262">
        <f t="shared" si="83"/>
        <v>64.824897191237724</v>
      </c>
      <c r="BO73" s="262">
        <f t="shared" si="83"/>
        <v>64.824897191237724</v>
      </c>
    </row>
    <row r="74" spans="2:67" x14ac:dyDescent="0.25">
      <c r="B74" s="287" t="s">
        <v>134</v>
      </c>
      <c r="C74" s="247"/>
      <c r="D74" s="253">
        <f t="shared" ref="D74:AA74" si="87">D82/D81</f>
        <v>0.38335158817086529</v>
      </c>
      <c r="E74" s="253">
        <f t="shared" si="87"/>
        <v>0.38914900124697083</v>
      </c>
      <c r="F74" s="253">
        <f t="shared" si="87"/>
        <v>0.39608659146497283</v>
      </c>
      <c r="G74" s="253">
        <f t="shared" si="87"/>
        <v>0.39377868599879984</v>
      </c>
      <c r="H74" s="253">
        <f t="shared" si="87"/>
        <v>1</v>
      </c>
      <c r="I74" s="253">
        <f t="shared" si="87"/>
        <v>0.6412833397758021</v>
      </c>
      <c r="J74" s="253">
        <f t="shared" si="87"/>
        <v>0.6117285410262473</v>
      </c>
      <c r="K74" s="253">
        <f t="shared" si="87"/>
        <v>0.62083604071908161</v>
      </c>
      <c r="L74" s="253">
        <f t="shared" si="87"/>
        <v>0.52023159288959997</v>
      </c>
      <c r="M74" s="253">
        <f t="shared" si="87"/>
        <v>0.41108167273119056</v>
      </c>
      <c r="N74" s="253">
        <f t="shared" si="87"/>
        <v>0.42394485224788553</v>
      </c>
      <c r="O74" s="253">
        <f t="shared" si="87"/>
        <v>0.41449159744021091</v>
      </c>
      <c r="P74" s="253">
        <f t="shared" si="87"/>
        <v>0.41695257445466993</v>
      </c>
      <c r="Q74" s="253">
        <f t="shared" si="87"/>
        <v>0.40955916667247105</v>
      </c>
      <c r="R74" s="253">
        <f t="shared" si="87"/>
        <v>0.3925427493507978</v>
      </c>
      <c r="S74" s="253">
        <f t="shared" si="87"/>
        <v>0.40458799234299475</v>
      </c>
      <c r="T74" s="253">
        <f t="shared" si="87"/>
        <v>0.40508205588038476</v>
      </c>
      <c r="U74" s="253">
        <f t="shared" si="87"/>
        <v>0.40661587566878293</v>
      </c>
      <c r="V74" s="253">
        <f t="shared" si="87"/>
        <v>0.4120479245842627</v>
      </c>
      <c r="W74" s="253">
        <f t="shared" si="87"/>
        <v>0.41310805552957663</v>
      </c>
      <c r="X74" s="253">
        <f t="shared" si="87"/>
        <v>0.41648728646641942</v>
      </c>
      <c r="Y74" s="253">
        <f t="shared" si="87"/>
        <v>0.41665330321593347</v>
      </c>
      <c r="Z74" s="253">
        <f t="shared" si="87"/>
        <v>0.41987541524651895</v>
      </c>
      <c r="AA74" s="253">
        <f t="shared" si="87"/>
        <v>0.4133324508073819</v>
      </c>
      <c r="AB74" s="253">
        <f>AB82/AB81</f>
        <v>0.41700050420496332</v>
      </c>
      <c r="AC74" s="253">
        <f>AC82/AC81</f>
        <v>0.41504936148906624</v>
      </c>
      <c r="AD74" s="288">
        <f>SUM(W82:AC82)/SUM(W81:AC81)</f>
        <v>0.41569402297234015</v>
      </c>
      <c r="AF74" s="254">
        <f>AD74</f>
        <v>0.41569402297234015</v>
      </c>
      <c r="AG74" s="254">
        <f>AF74</f>
        <v>0.41569402297234015</v>
      </c>
      <c r="AH74" s="254">
        <f t="shared" si="81"/>
        <v>0.41569402297234015</v>
      </c>
      <c r="AI74" s="254">
        <f t="shared" si="81"/>
        <v>0.41569402297234015</v>
      </c>
      <c r="AJ74" s="254">
        <f t="shared" si="81"/>
        <v>0.41569402297234015</v>
      </c>
      <c r="AK74" s="254">
        <f t="shared" si="81"/>
        <v>0.41569402297234015</v>
      </c>
      <c r="AL74" s="254">
        <f>AD74</f>
        <v>0.41569402297234015</v>
      </c>
      <c r="AM74" s="254">
        <f t="shared" si="81"/>
        <v>0.41569402297234015</v>
      </c>
      <c r="AN74" s="254">
        <f t="shared" si="81"/>
        <v>0.41569402297234015</v>
      </c>
      <c r="AO74" s="254">
        <f t="shared" si="81"/>
        <v>0.41569402297234015</v>
      </c>
      <c r="AP74" s="254">
        <f t="shared" si="81"/>
        <v>0.41569402297234015</v>
      </c>
      <c r="AQ74" s="254">
        <f t="shared" si="81"/>
        <v>0.41569402297234015</v>
      </c>
      <c r="AR74" s="254">
        <f t="shared" si="81"/>
        <v>0.41569402297234015</v>
      </c>
      <c r="AS74" s="254">
        <f t="shared" si="81"/>
        <v>0.41569402297234015</v>
      </c>
      <c r="AT74" s="254">
        <f t="shared" si="81"/>
        <v>0.41569402297234015</v>
      </c>
      <c r="AU74" s="254">
        <f t="shared" si="81"/>
        <v>0.41569402297234015</v>
      </c>
      <c r="AV74" s="254">
        <f t="shared" si="81"/>
        <v>0.41569402297234015</v>
      </c>
      <c r="AW74" s="254">
        <f t="shared" si="81"/>
        <v>0.41569402297234015</v>
      </c>
      <c r="AX74" s="254">
        <f t="shared" si="82"/>
        <v>0.41569402297234015</v>
      </c>
      <c r="AY74" s="254">
        <f t="shared" si="82"/>
        <v>0.41569402297234015</v>
      </c>
      <c r="AZ74" s="254">
        <f t="shared" si="82"/>
        <v>0.41569402297234015</v>
      </c>
      <c r="BA74" s="254">
        <f t="shared" si="82"/>
        <v>0.41569402297234015</v>
      </c>
      <c r="BB74" s="254">
        <f t="shared" si="82"/>
        <v>0.41569402297234015</v>
      </c>
      <c r="BC74" s="254">
        <f t="shared" si="82"/>
        <v>0.41569402297234015</v>
      </c>
      <c r="BD74" s="254">
        <f t="shared" si="82"/>
        <v>0.41569402297234015</v>
      </c>
      <c r="BE74" s="254">
        <f t="shared" si="82"/>
        <v>0.41569402297234015</v>
      </c>
      <c r="BF74" s="254">
        <f t="shared" si="82"/>
        <v>0.41569402297234015</v>
      </c>
      <c r="BG74" s="254">
        <f t="shared" si="82"/>
        <v>0.41569402297234015</v>
      </c>
      <c r="BH74" s="254">
        <f t="shared" si="82"/>
        <v>0.41569402297234015</v>
      </c>
      <c r="BI74" s="254">
        <f t="shared" si="82"/>
        <v>0.41569402297234015</v>
      </c>
      <c r="BJ74" s="254">
        <f t="shared" si="82"/>
        <v>0.41569402297234015</v>
      </c>
      <c r="BK74" s="254">
        <f t="shared" si="82"/>
        <v>0.41569402297234015</v>
      </c>
      <c r="BL74" s="254">
        <f t="shared" si="82"/>
        <v>0.41569402297234015</v>
      </c>
      <c r="BM74" s="254">
        <f t="shared" si="82"/>
        <v>0.41569402297234015</v>
      </c>
      <c r="BN74" s="254">
        <f t="shared" si="83"/>
        <v>0.41569402297234015</v>
      </c>
      <c r="BO74" s="254">
        <f t="shared" si="83"/>
        <v>0.41569402297234015</v>
      </c>
    </row>
    <row r="76" spans="2:67" x14ac:dyDescent="0.25">
      <c r="B76" s="292" t="s">
        <v>291</v>
      </c>
      <c r="D76" s="7">
        <f>IF(VLOOKUP($B$52&amp;$B76,[20]Ilorin!$E:$AE,COLUMN(D$1)-2,FALSE)=" ",0,VLOOKUP($B$52&amp;$B76,[20]Ilorin!$E:$AE,COLUMN(D$1)-2,FALSE))</f>
        <v>18</v>
      </c>
      <c r="E76" s="7">
        <f>IF(VLOOKUP($B$52&amp;$B76,[20]Ilorin!$E:$AE,COLUMN(E$1)-2,FALSE)=" ",0,VLOOKUP($B$52&amp;$B76,[20]Ilorin!$E:$AE,COLUMN(E$1)-2,FALSE))</f>
        <v>17</v>
      </c>
      <c r="F76" s="7">
        <f>IF(VLOOKUP($B$52&amp;$B76,[20]Ilorin!$E:$AE,COLUMN(F$1)-2,FALSE)=" ",0,VLOOKUP($B$52&amp;$B76,[20]Ilorin!$E:$AE,COLUMN(F$1)-2,FALSE))</f>
        <v>20</v>
      </c>
      <c r="G76" s="7">
        <f>IF(VLOOKUP($B$52&amp;$B76,[20]Ilorin!$E:$AE,COLUMN(G$1)-2,FALSE)=" ",0,VLOOKUP($B$52&amp;$B76,[20]Ilorin!$E:$AE,COLUMN(G$1)-2,FALSE))</f>
        <v>29</v>
      </c>
      <c r="H76" s="7">
        <f>IF(VLOOKUP($B$52&amp;$B76,[20]Ilorin!$E:$AE,COLUMN(H$1)-2,FALSE)=" ",0,VLOOKUP($B$52&amp;$B76,[20]Ilorin!$E:$AE,COLUMN(H$1)-2,FALSE))</f>
        <v>35</v>
      </c>
      <c r="I76" s="7">
        <f>IF(VLOOKUP($B$52&amp;$B76,[20]Ilorin!$E:$AE,COLUMN(I$1)-2,FALSE)=" ",0,VLOOKUP($B$52&amp;$B76,[20]Ilorin!$E:$AE,COLUMN(I$1)-2,FALSE))</f>
        <v>38</v>
      </c>
      <c r="J76" s="7">
        <f>IF(VLOOKUP($B$52&amp;$B76,[20]Ilorin!$E:$AE,COLUMN(J$1)-2,FALSE)=" ",0,VLOOKUP($B$52&amp;$B76,[20]Ilorin!$E:$AE,COLUMN(J$1)-2,FALSE))</f>
        <v>42</v>
      </c>
      <c r="K76" s="7">
        <f>IF(VLOOKUP($B$52&amp;$B76,[20]Ilorin!$E:$AE,COLUMN(K$1)-2,FALSE)=" ",0,VLOOKUP($B$52&amp;$B76,[20]Ilorin!$E:$AE,COLUMN(K$1)-2,FALSE))</f>
        <v>43</v>
      </c>
      <c r="L76" s="7">
        <f>IF(VLOOKUP($B$52&amp;$B76,[20]Ilorin!$E:$AE,COLUMN(L$1)-2,FALSE)=" ",0,VLOOKUP($B$52&amp;$B76,[20]Ilorin!$E:$AE,COLUMN(L$1)-2,FALSE))</f>
        <v>42</v>
      </c>
      <c r="M76" s="7">
        <f>IF(VLOOKUP($B$52&amp;$B76,[20]Ilorin!$E:$AE,COLUMN(M$1)-2,FALSE)=" ",0,VLOOKUP($B$52&amp;$B76,[20]Ilorin!$E:$AE,COLUMN(M$1)-2,FALSE))</f>
        <v>51</v>
      </c>
      <c r="N76" s="7">
        <f>IF(VLOOKUP($B$52&amp;$B76,[20]Ilorin!$E:$AE,COLUMN(N$1)-2,FALSE)=" ",0,VLOOKUP($B$52&amp;$B76,[20]Ilorin!$E:$AE,COLUMN(N$1)-2,FALSE))</f>
        <v>44</v>
      </c>
      <c r="O76" s="7">
        <f>IF(VLOOKUP($B$52&amp;$B76,[20]Ilorin!$E:$AE,COLUMN(O$1)-2,FALSE)=" ",0,VLOOKUP($B$52&amp;$B76,[20]Ilorin!$E:$AE,COLUMN(O$1)-2,FALSE))</f>
        <v>45</v>
      </c>
      <c r="P76" s="7">
        <f>IF(VLOOKUP($B$52&amp;$B76,[20]Ilorin!$E:$AE,COLUMN(P$1)-2,FALSE)=" ",0,VLOOKUP($B$52&amp;$B76,[20]Ilorin!$E:$AE,COLUMN(P$1)-2,FALSE))</f>
        <v>42</v>
      </c>
      <c r="Q76" s="7">
        <f>IF(VLOOKUP($B$52&amp;$B76,[20]Ilorin!$E:$AE,COLUMN(Q$1)-2,FALSE)=" ",0,VLOOKUP($B$52&amp;$B76,[20]Ilorin!$E:$AE,COLUMN(Q$1)-2,FALSE))</f>
        <v>49</v>
      </c>
      <c r="R76" s="7">
        <f>IF(VLOOKUP($B$52&amp;$B76,[20]Ilorin!$E:$AE,COLUMN(R$1)-2,FALSE)=" ",0,VLOOKUP($B$52&amp;$B76,[20]Ilorin!$E:$AE,COLUMN(R$1)-2,FALSE))</f>
        <v>56</v>
      </c>
      <c r="S76" s="7">
        <f>IF(VLOOKUP($B$52&amp;$B76,[20]Ilorin!$E:$AE,COLUMN(S$1)-2,FALSE)=" ",0,VLOOKUP($B$52&amp;$B76,[20]Ilorin!$E:$AE,COLUMN(S$1)-2,FALSE))</f>
        <v>61</v>
      </c>
      <c r="T76" s="7">
        <f>IF(VLOOKUP($B$52&amp;$B76,[20]Ilorin!$E:$AE,COLUMN(T$1)-2,FALSE)=" ",0,VLOOKUP($B$52&amp;$B76,[20]Ilorin!$E:$AE,COLUMN(T$1)-2,FALSE))</f>
        <v>57</v>
      </c>
      <c r="U76" s="7">
        <f>IF(VLOOKUP($B$52&amp;$B76,[20]Ilorin!$E:$AE,COLUMN(U$1)-2,FALSE)=" ",0,VLOOKUP($B$52&amp;$B76,[20]Ilorin!$E:$AE,COLUMN(U$1)-2,FALSE))</f>
        <v>60</v>
      </c>
      <c r="V76" s="7">
        <f>IF(VLOOKUP($B$52&amp;$B76,[20]Ilorin!$E:$AE,COLUMN(V$1)-2,FALSE)=" ",0,VLOOKUP($B$52&amp;$B76,[20]Ilorin!$E:$AE,COLUMN(V$1)-2,FALSE))</f>
        <v>59</v>
      </c>
      <c r="W76" s="7">
        <f>IF(VLOOKUP($B$52&amp;$B76,[20]Ilorin!$E:$AE,COLUMN(W$1)-2,FALSE)=" ",0,VLOOKUP($B$52&amp;$B76,[20]Ilorin!$E:$AE,COLUMN(W$1)-2,FALSE))</f>
        <v>64</v>
      </c>
      <c r="X76" s="7">
        <f>IF(VLOOKUP($B$52&amp;$B76,[20]Ilorin!$E:$AE,COLUMN(X$1)-2,FALSE)=" ",0,VLOOKUP($B$52&amp;$B76,[20]Ilorin!$E:$AE,COLUMN(X$1)-2,FALSE))</f>
        <v>86</v>
      </c>
      <c r="Y76" s="7">
        <f>IF(VLOOKUP($B$52&amp;$B76,[20]Ilorin!$E:$AE,COLUMN(Y$1)-2,FALSE)=" ",0,VLOOKUP($B$52&amp;$B76,[20]Ilorin!$E:$AE,COLUMN(Y$1)-2,FALSE))</f>
        <v>86</v>
      </c>
      <c r="Z76" s="7">
        <f>IF(VLOOKUP($B$52&amp;$B76,[20]Ilorin!$E:$AE,COLUMN(Z$1)-2,FALSE)=" ",0,VLOOKUP($B$52&amp;$B76,[20]Ilorin!$E:$AE,COLUMN(Z$1)-2,FALSE))</f>
        <v>96</v>
      </c>
      <c r="AA76" s="7">
        <f>IF(VLOOKUP($B$52&amp;$B76,[20]Ilorin!$E:$AE,COLUMN(AA$1)-2,FALSE)=" ",0,VLOOKUP($B$52&amp;$B76,[20]Ilorin!$E:$AE,COLUMN(AA$1)-2,FALSE))</f>
        <v>93</v>
      </c>
      <c r="AB76" s="7">
        <f>IF(VLOOKUP($B$52&amp;$B76,[20]Ilorin!$E:$AE,COLUMN(AB$1)-2,FALSE)=" ",0,VLOOKUP($B$52&amp;$B76,[20]Ilorin!$E:$AE,COLUMN(AB$1)-2,FALSE))</f>
        <v>107</v>
      </c>
      <c r="AC76" s="7">
        <f>IF(VLOOKUP($B$52&amp;$B76,[20]Ilorin!$E:$AE,COLUMN(AC$1)-2,FALSE)=" ",0,VLOOKUP($B$52&amp;$B76,[20]Ilorin!$E:$AE,COLUMN(AC$1)-2,FALSE))</f>
        <v>111</v>
      </c>
      <c r="AF76" s="7">
        <f t="shared" ref="AF76:AG79" si="88">AB76</f>
        <v>107</v>
      </c>
      <c r="AG76" s="7">
        <f t="shared" si="88"/>
        <v>111</v>
      </c>
      <c r="AH76" s="7">
        <f>VLOOKUP($A$3&amp;$B$52&amp;$B76,'[14]Paga All'!$G$1:$J$3000,4,FALSE)</f>
        <v>118</v>
      </c>
      <c r="AI76" s="7">
        <f>VLOOKUP($A$3&amp;$B$68&amp;$B76,'[15]Paga all'!$F:$G,2,FALSE)</f>
        <v>113</v>
      </c>
      <c r="AJ76" s="7">
        <f>VLOOKUP($A$3&amp;$B$52&amp;$B76,'[16]Paga all'!$F$2:$G$1470,2,FALSE)</f>
        <v>92</v>
      </c>
      <c r="AK76" s="9">
        <f t="shared" ref="AK76:BO76" si="89">IF(ROUND((AJ76+AJ77)*(1+AK70),)&gt;=AK$3*$AD$3,AK$3*$AD$3*(1-AK71),ROUND((AJ76+AJ77)*(1+AK70),)-ROUND((AJ76+AJ77)*(1+AK70)*AK71,))</f>
        <v>102</v>
      </c>
      <c r="AL76" s="9">
        <f t="shared" si="89"/>
        <v>109</v>
      </c>
      <c r="AM76" s="9">
        <f t="shared" si="89"/>
        <v>115</v>
      </c>
      <c r="AN76" s="9">
        <f t="shared" si="89"/>
        <v>122</v>
      </c>
      <c r="AO76" s="9">
        <f t="shared" si="89"/>
        <v>130</v>
      </c>
      <c r="AP76" s="9">
        <f t="shared" si="89"/>
        <v>138</v>
      </c>
      <c r="AQ76" s="9">
        <f t="shared" si="89"/>
        <v>146</v>
      </c>
      <c r="AR76" s="9">
        <f t="shared" si="89"/>
        <v>155</v>
      </c>
      <c r="AS76" s="9">
        <f t="shared" si="89"/>
        <v>164</v>
      </c>
      <c r="AT76" s="9">
        <f t="shared" si="89"/>
        <v>174</v>
      </c>
      <c r="AU76" s="9">
        <f t="shared" si="89"/>
        <v>185</v>
      </c>
      <c r="AV76" s="9">
        <f t="shared" si="89"/>
        <v>195</v>
      </c>
      <c r="AW76" s="9">
        <f t="shared" si="89"/>
        <v>207</v>
      </c>
      <c r="AX76" s="9">
        <f t="shared" si="89"/>
        <v>220</v>
      </c>
      <c r="AY76" s="9">
        <f t="shared" si="89"/>
        <v>233</v>
      </c>
      <c r="AZ76" s="9">
        <f t="shared" si="89"/>
        <v>248</v>
      </c>
      <c r="BA76" s="9">
        <f t="shared" si="89"/>
        <v>263</v>
      </c>
      <c r="BB76" s="9">
        <f t="shared" si="89"/>
        <v>279</v>
      </c>
      <c r="BC76" s="9">
        <f t="shared" si="89"/>
        <v>296</v>
      </c>
      <c r="BD76" s="9">
        <f t="shared" si="89"/>
        <v>314</v>
      </c>
      <c r="BE76" s="9">
        <f t="shared" si="89"/>
        <v>333</v>
      </c>
      <c r="BF76" s="9">
        <f t="shared" si="89"/>
        <v>353</v>
      </c>
      <c r="BG76" s="9">
        <f t="shared" si="89"/>
        <v>374</v>
      </c>
      <c r="BH76" s="9">
        <f t="shared" si="89"/>
        <v>397</v>
      </c>
      <c r="BI76" s="9">
        <f t="shared" si="89"/>
        <v>420</v>
      </c>
      <c r="BJ76" s="9">
        <f t="shared" si="89"/>
        <v>445</v>
      </c>
      <c r="BK76" s="9">
        <f t="shared" si="89"/>
        <v>473</v>
      </c>
      <c r="BL76" s="9">
        <f t="shared" si="89"/>
        <v>501</v>
      </c>
      <c r="BM76" s="9">
        <f t="shared" si="89"/>
        <v>531</v>
      </c>
      <c r="BN76" s="9">
        <f t="shared" si="89"/>
        <v>562</v>
      </c>
      <c r="BO76" s="9">
        <f t="shared" si="89"/>
        <v>597</v>
      </c>
    </row>
    <row r="77" spans="2:67" x14ac:dyDescent="0.25">
      <c r="B77" s="292" t="s">
        <v>292</v>
      </c>
      <c r="D77" s="7">
        <f>IF(VLOOKUP($B$52&amp;$B77,[20]Ilorin!$E:$AE,COLUMN(D$1)-2,FALSE)=" ",0,VLOOKUP($B$52&amp;$B77,[20]Ilorin!$E:$AE,COLUMN(D$1)-2,FALSE))</f>
        <v>2</v>
      </c>
      <c r="E77" s="7">
        <f>IF(VLOOKUP($B$52&amp;$B77,[20]Ilorin!$E:$AE,COLUMN(E$1)-2,FALSE)=" ",0,VLOOKUP($B$52&amp;$B77,[20]Ilorin!$E:$AE,COLUMN(E$1)-2,FALSE))</f>
        <v>5</v>
      </c>
      <c r="F77" s="7">
        <f>IF(VLOOKUP($B$52&amp;$B77,[20]Ilorin!$E:$AE,COLUMN(F$1)-2,FALSE)=" ",0,VLOOKUP($B$52&amp;$B77,[20]Ilorin!$E:$AE,COLUMN(F$1)-2,FALSE))</f>
        <v>1</v>
      </c>
      <c r="G77" s="7">
        <f>IF(VLOOKUP($B$52&amp;$B77,[20]Ilorin!$E:$AE,COLUMN(G$1)-2,FALSE)=" ",0,VLOOKUP($B$52&amp;$B77,[20]Ilorin!$E:$AE,COLUMN(G$1)-2,FALSE))</f>
        <v>2</v>
      </c>
      <c r="H77" s="7">
        <f>IF(VLOOKUP($B$52&amp;$B77,[20]Ilorin!$E:$AE,COLUMN(H$1)-2,FALSE)=" ",0,VLOOKUP($B$52&amp;$B77,[20]Ilorin!$E:$AE,COLUMN(H$1)-2,FALSE))</f>
        <v>5</v>
      </c>
      <c r="I77" s="7">
        <f>IF(VLOOKUP($B$52&amp;$B77,[20]Ilorin!$E:$AE,COLUMN(I$1)-2,FALSE)=" ",0,VLOOKUP($B$52&amp;$B77,[20]Ilorin!$E:$AE,COLUMN(I$1)-2,FALSE))</f>
        <v>7</v>
      </c>
      <c r="J77" s="7">
        <f>IF(VLOOKUP($B$52&amp;$B77,[20]Ilorin!$E:$AE,COLUMN(J$1)-2,FALSE)=" ",0,VLOOKUP($B$52&amp;$B77,[20]Ilorin!$E:$AE,COLUMN(J$1)-2,FALSE))</f>
        <v>5</v>
      </c>
      <c r="K77" s="7">
        <f>IF(VLOOKUP($B$52&amp;$B77,[20]Ilorin!$E:$AE,COLUMN(K$1)-2,FALSE)=" ",0,VLOOKUP($B$52&amp;$B77,[20]Ilorin!$E:$AE,COLUMN(K$1)-2,FALSE))</f>
        <v>9</v>
      </c>
      <c r="L77" s="7">
        <f>IF(VLOOKUP($B$52&amp;$B77,[20]Ilorin!$E:$AE,COLUMN(L$1)-2,FALSE)=" ",0,VLOOKUP($B$52&amp;$B77,[20]Ilorin!$E:$AE,COLUMN(L$1)-2,FALSE))</f>
        <v>7</v>
      </c>
      <c r="M77" s="7">
        <f>IF(VLOOKUP($B$52&amp;$B77,[20]Ilorin!$E:$AE,COLUMN(M$1)-2,FALSE)=" ",0,VLOOKUP($B$52&amp;$B77,[20]Ilorin!$E:$AE,COLUMN(M$1)-2,FALSE))</f>
        <v>6</v>
      </c>
      <c r="N77" s="7">
        <f>IF(VLOOKUP($B$52&amp;$B77,[20]Ilorin!$E:$AE,COLUMN(N$1)-2,FALSE)=" ",0,VLOOKUP($B$52&amp;$B77,[20]Ilorin!$E:$AE,COLUMN(N$1)-2,FALSE))</f>
        <v>17</v>
      </c>
      <c r="O77" s="7">
        <f>IF(VLOOKUP($B$52&amp;$B77,[20]Ilorin!$E:$AE,COLUMN(O$1)-2,FALSE)=" ",0,VLOOKUP($B$52&amp;$B77,[20]Ilorin!$E:$AE,COLUMN(O$1)-2,FALSE))</f>
        <v>10</v>
      </c>
      <c r="P77" s="7">
        <f>IF(VLOOKUP($B$52&amp;$B77,[20]Ilorin!$E:$AE,COLUMN(P$1)-2,FALSE)=" ",0,VLOOKUP($B$52&amp;$B77,[20]Ilorin!$E:$AE,COLUMN(P$1)-2,FALSE))</f>
        <v>11</v>
      </c>
      <c r="Q77" s="7">
        <f>IF(VLOOKUP($B$52&amp;$B77,[20]Ilorin!$E:$AE,COLUMN(Q$1)-2,FALSE)=" ",0,VLOOKUP($B$52&amp;$B77,[20]Ilorin!$E:$AE,COLUMN(Q$1)-2,FALSE))</f>
        <v>5</v>
      </c>
      <c r="R77" s="7">
        <f>IF(VLOOKUP($B$52&amp;$B77,[20]Ilorin!$E:$AE,COLUMN(R$1)-2,FALSE)=" ",0,VLOOKUP($B$52&amp;$B77,[20]Ilorin!$E:$AE,COLUMN(R$1)-2,FALSE))</f>
        <v>4</v>
      </c>
      <c r="S77" s="7">
        <f>IF(VLOOKUP($B$52&amp;$B77,[20]Ilorin!$E:$AE,COLUMN(S$1)-2,FALSE)=" ",0,VLOOKUP($B$52&amp;$B77,[20]Ilorin!$E:$AE,COLUMN(S$1)-2,FALSE))</f>
        <v>9</v>
      </c>
      <c r="T77" s="7">
        <f>IF(VLOOKUP($B$52&amp;$B77,[20]Ilorin!$E:$AE,COLUMN(T$1)-2,FALSE)=" ",0,VLOOKUP($B$52&amp;$B77,[20]Ilorin!$E:$AE,COLUMN(T$1)-2,FALSE))</f>
        <v>16</v>
      </c>
      <c r="U77" s="7">
        <f>IF(VLOOKUP($B$52&amp;$B77,[20]Ilorin!$E:$AE,COLUMN(U$1)-2,FALSE)=" ",0,VLOOKUP($B$52&amp;$B77,[20]Ilorin!$E:$AE,COLUMN(U$1)-2,FALSE))</f>
        <v>11</v>
      </c>
      <c r="V77" s="7">
        <f>IF(VLOOKUP($B$52&amp;$B77,[20]Ilorin!$E:$AE,COLUMN(V$1)-2,FALSE)=" ",0,VLOOKUP($B$52&amp;$B77,[20]Ilorin!$E:$AE,COLUMN(V$1)-2,FALSE))</f>
        <v>13</v>
      </c>
      <c r="W77" s="7">
        <f>IF(VLOOKUP($B$52&amp;$B77,[20]Ilorin!$E:$AE,COLUMN(W$1)-2,FALSE)=" ",0,VLOOKUP($B$52&amp;$B77,[20]Ilorin!$E:$AE,COLUMN(W$1)-2,FALSE))</f>
        <v>9</v>
      </c>
      <c r="X77" s="7">
        <f>IF(VLOOKUP($B$52&amp;$B77,[20]Ilorin!$E:$AE,COLUMN(X$1)-2,FALSE)=" ",0,VLOOKUP($B$52&amp;$B77,[20]Ilorin!$E:$AE,COLUMN(X$1)-2,FALSE))</f>
        <v>5</v>
      </c>
      <c r="Y77" s="7">
        <f>IF(VLOOKUP($B$52&amp;$B77,[20]Ilorin!$E:$AE,COLUMN(Y$1)-2,FALSE)=" ",0,VLOOKUP($B$52&amp;$B77,[20]Ilorin!$E:$AE,COLUMN(Y$1)-2,FALSE))</f>
        <v>14</v>
      </c>
      <c r="Z77" s="7">
        <f>IF(VLOOKUP($B$52&amp;$B77,[20]Ilorin!$E:$AE,COLUMN(Z$1)-2,FALSE)=" ",0,VLOOKUP($B$52&amp;$B77,[20]Ilorin!$E:$AE,COLUMN(Z$1)-2,FALSE))</f>
        <v>11</v>
      </c>
      <c r="AA77" s="7">
        <f>IF(VLOOKUP($B$52&amp;$B77,[20]Ilorin!$E:$AE,COLUMN(AA$1)-2,FALSE)=" ",0,VLOOKUP($B$52&amp;$B77,[20]Ilorin!$E:$AE,COLUMN(AA$1)-2,FALSE))</f>
        <v>14</v>
      </c>
      <c r="AB77" s="7">
        <f>IF(VLOOKUP($B$52&amp;$B77,[20]Ilorin!$E:$AE,COLUMN(AB$1)-2,FALSE)=" ",0,VLOOKUP($B$52&amp;$B77,[20]Ilorin!$E:$AE,COLUMN(AB$1)-2,FALSE))</f>
        <v>14</v>
      </c>
      <c r="AC77" s="7">
        <f>IF(VLOOKUP($B$52&amp;$B77,[20]Ilorin!$E:$AE,COLUMN(AC$1)-2,FALSE)=" ",0,VLOOKUP($B$52&amp;$B77,[20]Ilorin!$E:$AE,COLUMN(AC$1)-2,FALSE))</f>
        <v>11</v>
      </c>
      <c r="AF77" s="7">
        <f t="shared" si="88"/>
        <v>14</v>
      </c>
      <c r="AG77" s="7">
        <f t="shared" si="88"/>
        <v>11</v>
      </c>
      <c r="AH77" s="7">
        <f>VLOOKUP($A$3&amp;$B$52&amp;$B77,'[14]Paga All'!$G$1:$J$3000,4,FALSE)</f>
        <v>9</v>
      </c>
      <c r="AI77" s="7">
        <f>VLOOKUP($A$3&amp;$B$68&amp;$B77,'[15]Paga all'!$F:$G,2,FALSE)</f>
        <v>9</v>
      </c>
      <c r="AJ77" s="7">
        <f>VLOOKUP($A$3&amp;$B$52&amp;$B77,'[16]Paga all'!$F$2:$G$1470,2,FALSE)</f>
        <v>16</v>
      </c>
      <c r="AK77" s="9">
        <f t="shared" ref="AK77:BO77" si="90">IF(ROUND((AJ76+AJ77)*(1+AK70),)&gt;=AK$3*$AD$3,AK$3*$AD$3*AK71,ROUND((AJ76+AJ77)*(1+AK70),)-AK76)</f>
        <v>12</v>
      </c>
      <c r="AL77" s="9">
        <f t="shared" si="90"/>
        <v>12</v>
      </c>
      <c r="AM77" s="9">
        <f t="shared" si="90"/>
        <v>13</v>
      </c>
      <c r="AN77" s="9">
        <f t="shared" si="90"/>
        <v>14</v>
      </c>
      <c r="AO77" s="9">
        <f t="shared" si="90"/>
        <v>14</v>
      </c>
      <c r="AP77" s="9">
        <f t="shared" si="90"/>
        <v>15</v>
      </c>
      <c r="AQ77" s="9">
        <f t="shared" si="90"/>
        <v>16</v>
      </c>
      <c r="AR77" s="9">
        <f t="shared" si="90"/>
        <v>17</v>
      </c>
      <c r="AS77" s="9">
        <f t="shared" si="90"/>
        <v>18</v>
      </c>
      <c r="AT77" s="9">
        <f t="shared" si="90"/>
        <v>19</v>
      </c>
      <c r="AU77" s="9">
        <f t="shared" si="90"/>
        <v>20</v>
      </c>
      <c r="AV77" s="9">
        <f t="shared" si="90"/>
        <v>22</v>
      </c>
      <c r="AW77" s="9">
        <f t="shared" si="90"/>
        <v>23</v>
      </c>
      <c r="AX77" s="9">
        <f t="shared" si="90"/>
        <v>24</v>
      </c>
      <c r="AY77" s="9">
        <f t="shared" si="90"/>
        <v>26</v>
      </c>
      <c r="AZ77" s="9">
        <f t="shared" si="90"/>
        <v>27</v>
      </c>
      <c r="BA77" s="9">
        <f t="shared" si="90"/>
        <v>29</v>
      </c>
      <c r="BB77" s="9">
        <f t="shared" si="90"/>
        <v>31</v>
      </c>
      <c r="BC77" s="9">
        <f t="shared" si="90"/>
        <v>33</v>
      </c>
      <c r="BD77" s="9">
        <f t="shared" si="90"/>
        <v>35</v>
      </c>
      <c r="BE77" s="9">
        <f t="shared" si="90"/>
        <v>37</v>
      </c>
      <c r="BF77" s="9">
        <f t="shared" si="90"/>
        <v>39</v>
      </c>
      <c r="BG77" s="9">
        <f t="shared" si="90"/>
        <v>42</v>
      </c>
      <c r="BH77" s="9">
        <f t="shared" si="90"/>
        <v>44</v>
      </c>
      <c r="BI77" s="9">
        <f t="shared" si="90"/>
        <v>47</v>
      </c>
      <c r="BJ77" s="9">
        <f t="shared" si="90"/>
        <v>50</v>
      </c>
      <c r="BK77" s="9">
        <f t="shared" si="90"/>
        <v>52</v>
      </c>
      <c r="BL77" s="9">
        <f t="shared" si="90"/>
        <v>56</v>
      </c>
      <c r="BM77" s="9">
        <f t="shared" si="90"/>
        <v>59</v>
      </c>
      <c r="BN77" s="9">
        <f t="shared" si="90"/>
        <v>63</v>
      </c>
      <c r="BO77" s="9">
        <f t="shared" si="90"/>
        <v>66</v>
      </c>
    </row>
    <row r="78" spans="2:67" x14ac:dyDescent="0.25">
      <c r="B78" s="292" t="s">
        <v>293</v>
      </c>
      <c r="D78" s="7">
        <f>IF(VLOOKUP($B$52&amp;$B78,[20]Ilorin!$E:$AE,COLUMN(D$1)-2,FALSE)=" ",0,VLOOKUP($B$52&amp;$B78,[20]Ilorin!$E:$AE,COLUMN(D$1)-2,FALSE))</f>
        <v>199</v>
      </c>
      <c r="E78" s="7">
        <f>IF(VLOOKUP($B$52&amp;$B78,[20]Ilorin!$E:$AE,COLUMN(E$1)-2,FALSE)=" ",0,VLOOKUP($B$52&amp;$B78,[20]Ilorin!$E:$AE,COLUMN(E$1)-2,FALSE))</f>
        <v>247</v>
      </c>
      <c r="F78" s="7">
        <f>IF(VLOOKUP($B$52&amp;$B78,[20]Ilorin!$E:$AE,COLUMN(F$1)-2,FALSE)=" ",0,VLOOKUP($B$52&amp;$B78,[20]Ilorin!$E:$AE,COLUMN(F$1)-2,FALSE))</f>
        <v>289</v>
      </c>
      <c r="G78" s="7">
        <f>IF(VLOOKUP($B$52&amp;$B78,[20]Ilorin!$E:$AE,COLUMN(G$1)-2,FALSE)=" ",0,VLOOKUP($B$52&amp;$B78,[20]Ilorin!$E:$AE,COLUMN(G$1)-2,FALSE))</f>
        <v>352</v>
      </c>
      <c r="H78" s="7">
        <f>IF(VLOOKUP($B$52&amp;$B78,[20]Ilorin!$E:$AE,COLUMN(H$1)-2,FALSE)=" ",0,VLOOKUP($B$52&amp;$B78,[20]Ilorin!$E:$AE,COLUMN(H$1)-2,FALSE))</f>
        <v>401</v>
      </c>
      <c r="I78" s="7">
        <f>IF(VLOOKUP($B$52&amp;$B78,[20]Ilorin!$E:$AE,COLUMN(I$1)-2,FALSE)=" ",0,VLOOKUP($B$52&amp;$B78,[20]Ilorin!$E:$AE,COLUMN(I$1)-2,FALSE))</f>
        <v>501</v>
      </c>
      <c r="J78" s="7">
        <f>IF(VLOOKUP($B$52&amp;$B78,[20]Ilorin!$E:$AE,COLUMN(J$1)-2,FALSE)=" ",0,VLOOKUP($B$52&amp;$B78,[20]Ilorin!$E:$AE,COLUMN(J$1)-2,FALSE))</f>
        <v>823</v>
      </c>
      <c r="K78" s="7">
        <f>IF(VLOOKUP($B$52&amp;$B78,[20]Ilorin!$E:$AE,COLUMN(K$1)-2,FALSE)=" ",0,VLOOKUP($B$52&amp;$B78,[20]Ilorin!$E:$AE,COLUMN(K$1)-2,FALSE))</f>
        <v>1063</v>
      </c>
      <c r="L78" s="7">
        <f>IF(VLOOKUP($B$52&amp;$B78,[20]Ilorin!$E:$AE,COLUMN(L$1)-2,FALSE)=" ",0,VLOOKUP($B$52&amp;$B78,[20]Ilorin!$E:$AE,COLUMN(L$1)-2,FALSE))</f>
        <v>1271</v>
      </c>
      <c r="M78" s="7">
        <f>IF(VLOOKUP($B$52&amp;$B78,[20]Ilorin!$E:$AE,COLUMN(M$1)-2,FALSE)=" ",0,VLOOKUP($B$52&amp;$B78,[20]Ilorin!$E:$AE,COLUMN(M$1)-2,FALSE))</f>
        <v>1315</v>
      </c>
      <c r="N78" s="7">
        <f>IF(VLOOKUP($B$52&amp;$B78,[20]Ilorin!$E:$AE,COLUMN(N$1)-2,FALSE)=" ",0,VLOOKUP($B$52&amp;$B78,[20]Ilorin!$E:$AE,COLUMN(N$1)-2,FALSE))</f>
        <v>1478</v>
      </c>
      <c r="O78" s="7">
        <f>IF(VLOOKUP($B$52&amp;$B78,[20]Ilorin!$E:$AE,COLUMN(O$1)-2,FALSE)=" ",0,VLOOKUP($B$52&amp;$B78,[20]Ilorin!$E:$AE,COLUMN(O$1)-2,FALSE))</f>
        <v>1481</v>
      </c>
      <c r="P78" s="7">
        <f>IF(VLOOKUP($B$52&amp;$B78,[20]Ilorin!$E:$AE,COLUMN(P$1)-2,FALSE)=" ",0,VLOOKUP($B$52&amp;$B78,[20]Ilorin!$E:$AE,COLUMN(P$1)-2,FALSE))</f>
        <v>1319</v>
      </c>
      <c r="Q78" s="7">
        <f>IF(VLOOKUP($B$52&amp;$B78,[20]Ilorin!$E:$AE,COLUMN(Q$1)-2,FALSE)=" ",0,VLOOKUP($B$52&amp;$B78,[20]Ilorin!$E:$AE,COLUMN(Q$1)-2,FALSE))</f>
        <v>1185</v>
      </c>
      <c r="R78" s="7">
        <f>IF(VLOOKUP($B$52&amp;$B78,[20]Ilorin!$E:$AE,COLUMN(R$1)-2,FALSE)=" ",0,VLOOKUP($B$52&amp;$B78,[20]Ilorin!$E:$AE,COLUMN(R$1)-2,FALSE))</f>
        <v>1593</v>
      </c>
      <c r="S78" s="7">
        <f>IF(VLOOKUP($B$52&amp;$B78,[20]Ilorin!$E:$AE,COLUMN(S$1)-2,FALSE)=" ",0,VLOOKUP($B$52&amp;$B78,[20]Ilorin!$E:$AE,COLUMN(S$1)-2,FALSE))</f>
        <v>1876</v>
      </c>
      <c r="T78" s="7">
        <f>IF(VLOOKUP($B$52&amp;$B78,[20]Ilorin!$E:$AE,COLUMN(T$1)-2,FALSE)=" ",0,VLOOKUP($B$52&amp;$B78,[20]Ilorin!$E:$AE,COLUMN(T$1)-2,FALSE))</f>
        <v>1787</v>
      </c>
      <c r="U78" s="7">
        <f>IF(VLOOKUP($B$52&amp;$B78,[20]Ilorin!$E:$AE,COLUMN(U$1)-2,FALSE)=" ",0,VLOOKUP($B$52&amp;$B78,[20]Ilorin!$E:$AE,COLUMN(U$1)-2,FALSE))</f>
        <v>2204</v>
      </c>
      <c r="V78" s="7">
        <f>IF(VLOOKUP($B$52&amp;$B78,[20]Ilorin!$E:$AE,COLUMN(V$1)-2,FALSE)=" ",0,VLOOKUP($B$52&amp;$B78,[20]Ilorin!$E:$AE,COLUMN(V$1)-2,FALSE))</f>
        <v>2582</v>
      </c>
      <c r="W78" s="7">
        <f>IF(VLOOKUP($B$52&amp;$B78,[20]Ilorin!$E:$AE,COLUMN(W$1)-2,FALSE)=" ",0,VLOOKUP($B$52&amp;$B78,[20]Ilorin!$E:$AE,COLUMN(W$1)-2,FALSE))</f>
        <v>2844</v>
      </c>
      <c r="X78" s="7">
        <f>IF(VLOOKUP($B$52&amp;$B78,[20]Ilorin!$E:$AE,COLUMN(X$1)-2,FALSE)=" ",0,VLOOKUP($B$52&amp;$B78,[20]Ilorin!$E:$AE,COLUMN(X$1)-2,FALSE))</f>
        <v>2467</v>
      </c>
      <c r="Y78" s="7">
        <f>IF(VLOOKUP($B$52&amp;$B78,[20]Ilorin!$E:$AE,COLUMN(Y$1)-2,FALSE)=" ",0,VLOOKUP($B$52&amp;$B78,[20]Ilorin!$E:$AE,COLUMN(Y$1)-2,FALSE))</f>
        <v>2817</v>
      </c>
      <c r="Z78" s="7">
        <f>IF(VLOOKUP($B$52&amp;$B78,[20]Ilorin!$E:$AE,COLUMN(Z$1)-2,FALSE)=" ",0,VLOOKUP($B$52&amp;$B78,[20]Ilorin!$E:$AE,COLUMN(Z$1)-2,FALSE))</f>
        <v>2350</v>
      </c>
      <c r="AA78" s="7">
        <f>IF(VLOOKUP($B$52&amp;$B78,[20]Ilorin!$E:$AE,COLUMN(AA$1)-2,FALSE)=" ",0,VLOOKUP($B$52&amp;$B78,[20]Ilorin!$E:$AE,COLUMN(AA$1)-2,FALSE))</f>
        <v>3372</v>
      </c>
      <c r="AB78" s="7">
        <f>IF(VLOOKUP($B$52&amp;$B78,[20]Ilorin!$E:$AE,COLUMN(AB$1)-2,FALSE)=" ",0,VLOOKUP($B$52&amp;$B78,[20]Ilorin!$E:$AE,COLUMN(AB$1)-2,FALSE))</f>
        <v>2930</v>
      </c>
      <c r="AC78" s="7">
        <f>IF(VLOOKUP($B$52&amp;$B78,[20]Ilorin!$E:$AE,COLUMN(AC$1)-2,FALSE)=" ",0,VLOOKUP($B$52&amp;$B78,[20]Ilorin!$E:$AE,COLUMN(AC$1)-2,FALSE))</f>
        <v>2961</v>
      </c>
      <c r="AF78" s="7">
        <f t="shared" si="88"/>
        <v>2930</v>
      </c>
      <c r="AG78" s="7">
        <f t="shared" si="88"/>
        <v>2961</v>
      </c>
      <c r="AH78" s="7">
        <f>VLOOKUP($A$3&amp;$B$52&amp;$B78,'[14]Paga All'!$G$1:$J$3000,4,FALSE)</f>
        <v>4148</v>
      </c>
      <c r="AI78" s="7">
        <f>VLOOKUP($A$3&amp;$B$68&amp;$B78,'[15]Paga all'!$F:$G,2,FALSE)</f>
        <v>2831</v>
      </c>
      <c r="AJ78" s="7">
        <f>VLOOKUP($A$3&amp;$B$52&amp;$B78,'[16]Paga all'!$F$2:$G$1470,2,FALSE)</f>
        <v>2055</v>
      </c>
      <c r="AK78" s="9">
        <f t="shared" ref="AK78:BO78" si="91">ROUND(AK76*AK72,)</f>
        <v>4284</v>
      </c>
      <c r="AL78" s="9">
        <f t="shared" si="91"/>
        <v>5014</v>
      </c>
      <c r="AM78" s="9">
        <f t="shared" si="91"/>
        <v>5290</v>
      </c>
      <c r="AN78" s="9">
        <f t="shared" si="91"/>
        <v>5612</v>
      </c>
      <c r="AO78" s="9">
        <f t="shared" si="91"/>
        <v>5980</v>
      </c>
      <c r="AP78" s="9">
        <f t="shared" si="91"/>
        <v>6348</v>
      </c>
      <c r="AQ78" s="9">
        <f t="shared" si="91"/>
        <v>6716</v>
      </c>
      <c r="AR78" s="9">
        <f t="shared" si="91"/>
        <v>7130</v>
      </c>
      <c r="AS78" s="9">
        <f t="shared" si="91"/>
        <v>7544</v>
      </c>
      <c r="AT78" s="9">
        <f t="shared" si="91"/>
        <v>8004</v>
      </c>
      <c r="AU78" s="9">
        <f t="shared" si="91"/>
        <v>8510</v>
      </c>
      <c r="AV78" s="9">
        <f t="shared" si="91"/>
        <v>8970</v>
      </c>
      <c r="AW78" s="9">
        <f t="shared" si="91"/>
        <v>9522</v>
      </c>
      <c r="AX78" s="9">
        <f t="shared" si="91"/>
        <v>10120</v>
      </c>
      <c r="AY78" s="9">
        <f t="shared" si="91"/>
        <v>10718</v>
      </c>
      <c r="AZ78" s="9">
        <f t="shared" si="91"/>
        <v>11408</v>
      </c>
      <c r="BA78" s="9">
        <f t="shared" si="91"/>
        <v>12098</v>
      </c>
      <c r="BB78" s="9">
        <f t="shared" si="91"/>
        <v>12834</v>
      </c>
      <c r="BC78" s="9">
        <f t="shared" si="91"/>
        <v>13616</v>
      </c>
      <c r="BD78" s="9">
        <f t="shared" si="91"/>
        <v>14444</v>
      </c>
      <c r="BE78" s="9">
        <f t="shared" si="91"/>
        <v>15318</v>
      </c>
      <c r="BF78" s="9">
        <f t="shared" si="91"/>
        <v>16238</v>
      </c>
      <c r="BG78" s="9">
        <f t="shared" si="91"/>
        <v>17204</v>
      </c>
      <c r="BH78" s="9">
        <f t="shared" si="91"/>
        <v>18262</v>
      </c>
      <c r="BI78" s="9">
        <f t="shared" si="91"/>
        <v>19320</v>
      </c>
      <c r="BJ78" s="9">
        <f t="shared" si="91"/>
        <v>20470</v>
      </c>
      <c r="BK78" s="9">
        <f t="shared" si="91"/>
        <v>21758</v>
      </c>
      <c r="BL78" s="9">
        <f t="shared" si="91"/>
        <v>23046</v>
      </c>
      <c r="BM78" s="9">
        <f t="shared" si="91"/>
        <v>24426</v>
      </c>
      <c r="BN78" s="9">
        <f t="shared" si="91"/>
        <v>25852</v>
      </c>
      <c r="BO78" s="9">
        <f t="shared" si="91"/>
        <v>27462</v>
      </c>
    </row>
    <row r="79" spans="2:67" x14ac:dyDescent="0.25">
      <c r="B79" s="292" t="s">
        <v>294</v>
      </c>
      <c r="D79" s="7">
        <f>IF(VLOOKUP($B$52&amp;$B79,[20]Ilorin!$E:$AE,COLUMN(D$1)-2,FALSE)=" ",0,VLOOKUP($B$52&amp;$B79,[20]Ilorin!$E:$AE,COLUMN(D$1)-2,FALSE))</f>
        <v>806820</v>
      </c>
      <c r="E79" s="7">
        <f>IF(VLOOKUP($B$52&amp;$B79,[20]Ilorin!$E:$AE,COLUMN(E$1)-2,FALSE)=" ",0,VLOOKUP($B$52&amp;$B79,[20]Ilorin!$E:$AE,COLUMN(E$1)-2,FALSE))</f>
        <v>804150</v>
      </c>
      <c r="F79" s="7">
        <f>IF(VLOOKUP($B$52&amp;$B79,[20]Ilorin!$E:$AE,COLUMN(F$1)-2,FALSE)=" ",0,VLOOKUP($B$52&amp;$B79,[20]Ilorin!$E:$AE,COLUMN(F$1)-2,FALSE))</f>
        <v>1076300</v>
      </c>
      <c r="G79" s="7">
        <f>IF(VLOOKUP($B$52&amp;$B79,[20]Ilorin!$E:$AE,COLUMN(G$1)-2,FALSE)=" ",0,VLOOKUP($B$52&amp;$B79,[20]Ilorin!$E:$AE,COLUMN(G$1)-2,FALSE))</f>
        <v>1164950</v>
      </c>
      <c r="H79" s="7">
        <f>IF(VLOOKUP($B$52&amp;$B79,[20]Ilorin!$E:$AE,COLUMN(H$1)-2,FALSE)=" ",0,VLOOKUP($B$52&amp;$B79,[20]Ilorin!$E:$AE,COLUMN(H$1)-2,FALSE))</f>
        <v>1126560</v>
      </c>
      <c r="I79" s="7">
        <f>IF(VLOOKUP($B$52&amp;$B79,[20]Ilorin!$E:$AE,COLUMN(I$1)-2,FALSE)=" ",0,VLOOKUP($B$52&amp;$B79,[20]Ilorin!$E:$AE,COLUMN(I$1)-2,FALSE))</f>
        <v>1417890</v>
      </c>
      <c r="J79" s="7">
        <f>IF(VLOOKUP($B$52&amp;$B79,[20]Ilorin!$E:$AE,COLUMN(J$1)-2,FALSE)=" ",0,VLOOKUP($B$52&amp;$B79,[20]Ilorin!$E:$AE,COLUMN(J$1)-2,FALSE))</f>
        <v>2207280</v>
      </c>
      <c r="K79" s="7">
        <f>IF(VLOOKUP($B$52&amp;$B79,[20]Ilorin!$E:$AE,COLUMN(K$1)-2,FALSE)=" ",0,VLOOKUP($B$52&amp;$B79,[20]Ilorin!$E:$AE,COLUMN(K$1)-2,FALSE))</f>
        <v>2923750</v>
      </c>
      <c r="L79" s="7">
        <f>IF(VLOOKUP($B$52&amp;$B79,[20]Ilorin!$E:$AE,COLUMN(L$1)-2,FALSE)=" ",0,VLOOKUP($B$52&amp;$B79,[20]Ilorin!$E:$AE,COLUMN(L$1)-2,FALSE))</f>
        <v>2934450</v>
      </c>
      <c r="M79" s="7">
        <f>IF(VLOOKUP($B$52&amp;$B79,[20]Ilorin!$E:$AE,COLUMN(M$1)-2,FALSE)=" ",0,VLOOKUP($B$52&amp;$B79,[20]Ilorin!$E:$AE,COLUMN(M$1)-2,FALSE))</f>
        <v>3377150</v>
      </c>
      <c r="N79" s="7">
        <f>IF(VLOOKUP($B$52&amp;$B79,[20]Ilorin!$E:$AE,COLUMN(N$1)-2,FALSE)=" ",0,VLOOKUP($B$52&amp;$B79,[20]Ilorin!$E:$AE,COLUMN(N$1)-2,FALSE))</f>
        <v>2817530</v>
      </c>
      <c r="O79" s="7">
        <f>IF(VLOOKUP($B$52&amp;$B79,[20]Ilorin!$E:$AE,COLUMN(O$1)-2,FALSE)=" ",0,VLOOKUP($B$52&amp;$B79,[20]Ilorin!$E:$AE,COLUMN(O$1)-2,FALSE))</f>
        <v>3449590</v>
      </c>
      <c r="P79" s="7">
        <f>IF(VLOOKUP($B$52&amp;$B79,[20]Ilorin!$E:$AE,COLUMN(P$1)-2,FALSE)=" ",0,VLOOKUP($B$52&amp;$B79,[20]Ilorin!$E:$AE,COLUMN(P$1)-2,FALSE))</f>
        <v>2808590</v>
      </c>
      <c r="Q79" s="7">
        <f>IF(VLOOKUP($B$52&amp;$B79,[20]Ilorin!$E:$AE,COLUMN(Q$1)-2,FALSE)=" ",0,VLOOKUP($B$52&amp;$B79,[20]Ilorin!$E:$AE,COLUMN(Q$1)-2,FALSE))</f>
        <v>3563830</v>
      </c>
      <c r="R79" s="7">
        <f>IF(VLOOKUP($B$52&amp;$B79,[20]Ilorin!$E:$AE,COLUMN(R$1)-2,FALSE)=" ",0,VLOOKUP($B$52&amp;$B79,[20]Ilorin!$E:$AE,COLUMN(R$1)-2,FALSE))</f>
        <v>4194800</v>
      </c>
      <c r="S79" s="7">
        <f>IF(VLOOKUP($B$52&amp;$B79,[20]Ilorin!$E:$AE,COLUMN(S$1)-2,FALSE)=" ",0,VLOOKUP($B$52&amp;$B79,[20]Ilorin!$E:$AE,COLUMN(S$1)-2,FALSE))</f>
        <v>4300870</v>
      </c>
      <c r="T79" s="7">
        <f>IF(VLOOKUP($B$52&amp;$B79,[20]Ilorin!$E:$AE,COLUMN(T$1)-2,FALSE)=" ",0,VLOOKUP($B$52&amp;$B79,[20]Ilorin!$E:$AE,COLUMN(T$1)-2,FALSE))</f>
        <v>3983599</v>
      </c>
      <c r="U79" s="7">
        <f>IF(VLOOKUP($B$52&amp;$B79,[20]Ilorin!$E:$AE,COLUMN(U$1)-2,FALSE)=" ",0,VLOOKUP($B$52&amp;$B79,[20]Ilorin!$E:$AE,COLUMN(U$1)-2,FALSE))</f>
        <v>4743418</v>
      </c>
      <c r="V79" s="7">
        <f>IF(VLOOKUP($B$52&amp;$B79,[20]Ilorin!$E:$AE,COLUMN(V$1)-2,FALSE)=" ",0,VLOOKUP($B$52&amp;$B79,[20]Ilorin!$E:$AE,COLUMN(V$1)-2,FALSE))</f>
        <v>4593157</v>
      </c>
      <c r="W79" s="7">
        <f>IF(VLOOKUP($B$52&amp;$B79,[20]Ilorin!$E:$AE,COLUMN(W$1)-2,FALSE)=" ",0,VLOOKUP($B$52&amp;$B79,[20]Ilorin!$E:$AE,COLUMN(W$1)-2,FALSE))</f>
        <v>5670290</v>
      </c>
      <c r="X79" s="7">
        <f>IF(VLOOKUP($B$52&amp;$B79,[20]Ilorin!$E:$AE,COLUMN(X$1)-2,FALSE)=" ",0,VLOOKUP($B$52&amp;$B79,[20]Ilorin!$E:$AE,COLUMN(X$1)-2,FALSE))</f>
        <v>4638060</v>
      </c>
      <c r="Y79" s="7">
        <f>IF(VLOOKUP($B$52&amp;$B79,[20]Ilorin!$E:$AE,COLUMN(Y$1)-2,FALSE)=" ",0,VLOOKUP($B$52&amp;$B79,[20]Ilorin!$E:$AE,COLUMN(Y$1)-2,FALSE))</f>
        <v>4551560</v>
      </c>
      <c r="Z79" s="7">
        <f>IF(VLOOKUP($B$52&amp;$B79,[20]Ilorin!$E:$AE,COLUMN(Z$1)-2,FALSE)=" ",0,VLOOKUP($B$52&amp;$B79,[20]Ilorin!$E:$AE,COLUMN(Z$1)-2,FALSE))</f>
        <v>3493237</v>
      </c>
      <c r="AA79" s="7">
        <f>IF(VLOOKUP($B$52&amp;$B79,[20]Ilorin!$E:$AE,COLUMN(AA$1)-2,FALSE)=" ",0,VLOOKUP($B$52&amp;$B79,[20]Ilorin!$E:$AE,COLUMN(AA$1)-2,FALSE))</f>
        <v>6187789</v>
      </c>
      <c r="AB79" s="7">
        <f>IF(VLOOKUP($B$52&amp;$B79,[20]Ilorin!$E:$AE,COLUMN(AB$1)-2,FALSE)=" ",0,VLOOKUP($B$52&amp;$B79,[20]Ilorin!$E:$AE,COLUMN(AB$1)-2,FALSE))</f>
        <v>5572589</v>
      </c>
      <c r="AC79" s="7">
        <f>IF(VLOOKUP($B$52&amp;$B79,[20]Ilorin!$E:$AE,COLUMN(AC$1)-2,FALSE)=" ",0,VLOOKUP($B$52&amp;$B79,[20]Ilorin!$E:$AE,COLUMN(AC$1)-2,FALSE))</f>
        <v>5266936</v>
      </c>
      <c r="AF79" s="7">
        <f t="shared" si="88"/>
        <v>5572589</v>
      </c>
      <c r="AG79" s="7">
        <f t="shared" si="88"/>
        <v>5266936</v>
      </c>
      <c r="AH79" s="7">
        <f>VLOOKUP($A$3&amp;$B$52&amp;$B79,'[14]Paga All'!$G$1:$J$3000,4,FALSE)</f>
        <v>8171012</v>
      </c>
      <c r="AI79" s="7">
        <f>VLOOKUP($A$3&amp;$B$68&amp;$B79,'[15]Paga all'!$F:$G,2,FALSE)</f>
        <v>7222752</v>
      </c>
      <c r="AJ79" s="7">
        <f>VLOOKUP($A$3&amp;$B$52&amp;$B79,'[16]Paga all'!$F$2:$G$1470,2,FALSE)</f>
        <v>5221448</v>
      </c>
      <c r="AK79" s="9">
        <f t="shared" ref="AK79:BO79" si="92">AK78*$AD80</f>
        <v>8434615.105150681</v>
      </c>
      <c r="AL79" s="9">
        <f t="shared" si="92"/>
        <v>9871886.1198005397</v>
      </c>
      <c r="AM79" s="9">
        <f t="shared" si="92"/>
        <v>10415292.695202405</v>
      </c>
      <c r="AN79" s="9">
        <f t="shared" si="92"/>
        <v>11049267.033171246</v>
      </c>
      <c r="AO79" s="9">
        <f t="shared" si="92"/>
        <v>11773809.133707065</v>
      </c>
      <c r="AP79" s="9">
        <f t="shared" si="92"/>
        <v>12498351.234242884</v>
      </c>
      <c r="AQ79" s="9">
        <f t="shared" si="92"/>
        <v>13222893.334778704</v>
      </c>
      <c r="AR79" s="9">
        <f t="shared" si="92"/>
        <v>14038003.197881501</v>
      </c>
      <c r="AS79" s="9">
        <f t="shared" si="92"/>
        <v>14853113.060984299</v>
      </c>
      <c r="AT79" s="9">
        <f t="shared" si="92"/>
        <v>15758790.686654072</v>
      </c>
      <c r="AU79" s="9">
        <f t="shared" si="92"/>
        <v>16755036.074890824</v>
      </c>
      <c r="AV79" s="9">
        <f t="shared" si="92"/>
        <v>17660713.7005606</v>
      </c>
      <c r="AW79" s="9">
        <f t="shared" si="92"/>
        <v>18747526.851364326</v>
      </c>
      <c r="AX79" s="9">
        <f t="shared" si="92"/>
        <v>19924907.764735032</v>
      </c>
      <c r="AY79" s="9">
        <f t="shared" si="92"/>
        <v>21102288.678105742</v>
      </c>
      <c r="AZ79" s="9">
        <f t="shared" si="92"/>
        <v>22460805.1166104</v>
      </c>
      <c r="BA79" s="9">
        <f t="shared" si="92"/>
        <v>23819321.555115063</v>
      </c>
      <c r="BB79" s="9">
        <f t="shared" si="92"/>
        <v>25268405.756186701</v>
      </c>
      <c r="BC79" s="9">
        <f t="shared" si="92"/>
        <v>26808057.719825316</v>
      </c>
      <c r="BD79" s="9">
        <f t="shared" si="92"/>
        <v>28438277.446030911</v>
      </c>
      <c r="BE79" s="9">
        <f t="shared" si="92"/>
        <v>30159064.934803482</v>
      </c>
      <c r="BF79" s="9">
        <f t="shared" si="92"/>
        <v>31970420.186143029</v>
      </c>
      <c r="BG79" s="9">
        <f t="shared" si="92"/>
        <v>33872343.200049557</v>
      </c>
      <c r="BH79" s="9">
        <f t="shared" si="92"/>
        <v>35955401.73909004</v>
      </c>
      <c r="BI79" s="9">
        <f t="shared" si="92"/>
        <v>38038460.278130516</v>
      </c>
      <c r="BJ79" s="9">
        <f t="shared" si="92"/>
        <v>40302654.342304952</v>
      </c>
      <c r="BK79" s="9">
        <f t="shared" si="92"/>
        <v>42838551.694180325</v>
      </c>
      <c r="BL79" s="9">
        <f t="shared" si="92"/>
        <v>45374449.046055689</v>
      </c>
      <c r="BM79" s="9">
        <f t="shared" si="92"/>
        <v>48091481.923065014</v>
      </c>
      <c r="BN79" s="9">
        <f t="shared" si="92"/>
        <v>50899082.562641315</v>
      </c>
      <c r="BO79" s="9">
        <f t="shared" si="92"/>
        <v>54068954.252485521</v>
      </c>
    </row>
    <row r="80" spans="2:67" x14ac:dyDescent="0.25">
      <c r="B80" s="292" t="s">
        <v>199</v>
      </c>
      <c r="D80" s="7">
        <f>IF(VLOOKUP($B$52&amp;$B80,[20]Ilorin!$E:$AE,COLUMN(D$1)-2,FALSE)=" ",0,VLOOKUP($B$52&amp;$B80,[20]Ilorin!$E:$AE,COLUMN(D$1)-2,FALSE))</f>
        <v>4054.37</v>
      </c>
      <c r="E80" s="7">
        <f>IF(VLOOKUP($B$52&amp;$B80,[20]Ilorin!$E:$AE,COLUMN(E$1)-2,FALSE)=" ",0,VLOOKUP($B$52&amp;$B80,[20]Ilorin!$E:$AE,COLUMN(E$1)-2,FALSE))</f>
        <v>3255.67</v>
      </c>
      <c r="F80" s="7">
        <f>IF(VLOOKUP($B$52&amp;$B80,[20]Ilorin!$E:$AE,COLUMN(F$1)-2,FALSE)=" ",0,VLOOKUP($B$52&amp;$B80,[20]Ilorin!$E:$AE,COLUMN(F$1)-2,FALSE))</f>
        <v>3724.22</v>
      </c>
      <c r="G80" s="7">
        <f>IF(VLOOKUP($B$52&amp;$B80,[20]Ilorin!$E:$AE,COLUMN(G$1)-2,FALSE)=" ",0,VLOOKUP($B$52&amp;$B80,[20]Ilorin!$E:$AE,COLUMN(G$1)-2,FALSE))</f>
        <v>3309.52</v>
      </c>
      <c r="H80" s="7">
        <f>IF(VLOOKUP($B$52&amp;$B80,[20]Ilorin!$E:$AE,COLUMN(H$1)-2,FALSE)=" ",0,VLOOKUP($B$52&amp;$B80,[20]Ilorin!$E:$AE,COLUMN(H$1)-2,FALSE))</f>
        <v>2809.38</v>
      </c>
      <c r="I80" s="7">
        <f>IF(VLOOKUP($B$52&amp;$B80,[20]Ilorin!$E:$AE,COLUMN(I$1)-2,FALSE)=" ",0,VLOOKUP($B$52&amp;$B80,[20]Ilorin!$E:$AE,COLUMN(I$1)-2,FALSE))</f>
        <v>2830.12</v>
      </c>
      <c r="J80" s="7">
        <f>IF(VLOOKUP($B$52&amp;$B80,[20]Ilorin!$E:$AE,COLUMN(J$1)-2,FALSE)=" ",0,VLOOKUP($B$52&amp;$B80,[20]Ilorin!$E:$AE,COLUMN(J$1)-2,FALSE))</f>
        <v>2681.99</v>
      </c>
      <c r="K80" s="7">
        <f>IF(VLOOKUP($B$52&amp;$B80,[20]Ilorin!$E:$AE,COLUMN(K$1)-2,FALSE)=" ",0,VLOOKUP($B$52&amp;$B80,[20]Ilorin!$E:$AE,COLUMN(K$1)-2,FALSE))</f>
        <v>2750.47</v>
      </c>
      <c r="L80" s="7">
        <f>IF(VLOOKUP($B$52&amp;$B80,[20]Ilorin!$E:$AE,COLUMN(L$1)-2,FALSE)=" ",0,VLOOKUP($B$52&amp;$B80,[20]Ilorin!$E:$AE,COLUMN(L$1)-2,FALSE))</f>
        <v>2308.77</v>
      </c>
      <c r="M80" s="7">
        <f>IF(VLOOKUP($B$52&amp;$B80,[20]Ilorin!$E:$AE,COLUMN(M$1)-2,FALSE)=" ",0,VLOOKUP($B$52&amp;$B80,[20]Ilorin!$E:$AE,COLUMN(M$1)-2,FALSE))</f>
        <v>2568.17</v>
      </c>
      <c r="N80" s="7">
        <f>IF(VLOOKUP($B$52&amp;$B80,[20]Ilorin!$E:$AE,COLUMN(N$1)-2,FALSE)=" ",0,VLOOKUP($B$52&amp;$B80,[20]Ilorin!$E:$AE,COLUMN(N$1)-2,FALSE))</f>
        <v>1906.31</v>
      </c>
      <c r="O80" s="7">
        <f>IF(VLOOKUP($B$52&amp;$B80,[20]Ilorin!$E:$AE,COLUMN(O$1)-2,FALSE)=" ",0,VLOOKUP($B$52&amp;$B80,[20]Ilorin!$E:$AE,COLUMN(O$1)-2,FALSE))</f>
        <v>2329.23</v>
      </c>
      <c r="P80" s="7">
        <f>IF(VLOOKUP($B$52&amp;$B80,[20]Ilorin!$E:$AE,COLUMN(P$1)-2,FALSE)=" ",0,VLOOKUP($B$52&amp;$B80,[20]Ilorin!$E:$AE,COLUMN(P$1)-2,FALSE))</f>
        <v>2129.33</v>
      </c>
      <c r="Q80" s="7">
        <f>IF(VLOOKUP($B$52&amp;$B80,[20]Ilorin!$E:$AE,COLUMN(Q$1)-2,FALSE)=" ",0,VLOOKUP($B$52&amp;$B80,[20]Ilorin!$E:$AE,COLUMN(Q$1)-2,FALSE))</f>
        <v>3007.45</v>
      </c>
      <c r="R80" s="7">
        <f>IF(VLOOKUP($B$52&amp;$B80,[20]Ilorin!$E:$AE,COLUMN(R$1)-2,FALSE)=" ",0,VLOOKUP($B$52&amp;$B80,[20]Ilorin!$E:$AE,COLUMN(R$1)-2,FALSE))</f>
        <v>2633.27</v>
      </c>
      <c r="S80" s="7">
        <f>IF(VLOOKUP($B$52&amp;$B80,[20]Ilorin!$E:$AE,COLUMN(S$1)-2,FALSE)=" ",0,VLOOKUP($B$52&amp;$B80,[20]Ilorin!$E:$AE,COLUMN(S$1)-2,FALSE))</f>
        <v>2292.5700000000002</v>
      </c>
      <c r="T80" s="7">
        <f>IF(VLOOKUP($B$52&amp;$B80,[20]Ilorin!$E:$AE,COLUMN(T$1)-2,FALSE)=" ",0,VLOOKUP($B$52&amp;$B80,[20]Ilorin!$E:$AE,COLUMN(T$1)-2,FALSE))</f>
        <v>2229.21</v>
      </c>
      <c r="U80" s="7">
        <f>IF(VLOOKUP($B$52&amp;$B80,[20]Ilorin!$E:$AE,COLUMN(U$1)-2,FALSE)=" ",0,VLOOKUP($B$52&amp;$B80,[20]Ilorin!$E:$AE,COLUMN(U$1)-2,FALSE))</f>
        <v>2152.19</v>
      </c>
      <c r="V80" s="7">
        <f>IF(VLOOKUP($B$52&amp;$B80,[20]Ilorin!$E:$AE,COLUMN(V$1)-2,FALSE)=" ",0,VLOOKUP($B$52&amp;$B80,[20]Ilorin!$E:$AE,COLUMN(V$1)-2,FALSE))</f>
        <v>1778.91</v>
      </c>
      <c r="W80" s="7">
        <f>IF(VLOOKUP($B$52&amp;$B80,[20]Ilorin!$E:$AE,COLUMN(W$1)-2,FALSE)=" ",0,VLOOKUP($B$52&amp;$B80,[20]Ilorin!$E:$AE,COLUMN(W$1)-2,FALSE))</f>
        <v>1993.77</v>
      </c>
      <c r="X80" s="7">
        <f>IF(VLOOKUP($B$52&amp;$B80,[20]Ilorin!$E:$AE,COLUMN(X$1)-2,FALSE)=" ",0,VLOOKUP($B$52&amp;$B80,[20]Ilorin!$E:$AE,COLUMN(X$1)-2,FALSE))</f>
        <v>1880.04</v>
      </c>
      <c r="Y80" s="7">
        <f>IF(VLOOKUP($B$52&amp;$B80,[20]Ilorin!$E:$AE,COLUMN(Y$1)-2,FALSE)=" ",0,VLOOKUP($B$52&amp;$B80,[20]Ilorin!$E:$AE,COLUMN(Y$1)-2,FALSE))</f>
        <v>1615.75</v>
      </c>
      <c r="Z80" s="7">
        <f>IF(VLOOKUP($B$52&amp;$B80,[20]Ilorin!$E:$AE,COLUMN(Z$1)-2,FALSE)=" ",0,VLOOKUP($B$52&amp;$B80,[20]Ilorin!$E:$AE,COLUMN(Z$1)-2,FALSE))</f>
        <v>1486.48</v>
      </c>
      <c r="AA80" s="7">
        <f>IF(VLOOKUP($B$52&amp;$B80,[20]Ilorin!$E:$AE,COLUMN(AA$1)-2,FALSE)=" ",0,VLOOKUP($B$52&amp;$B80,[20]Ilorin!$E:$AE,COLUMN(AA$1)-2,FALSE))</f>
        <v>1835.05</v>
      </c>
      <c r="AB80" s="7">
        <f>IF(VLOOKUP($B$52&amp;$B80,[20]Ilorin!$E:$AE,COLUMN(AB$1)-2,FALSE)=" ",0,VLOOKUP($B$52&amp;$B80,[20]Ilorin!$E:$AE,COLUMN(AB$1)-2,FALSE))</f>
        <v>1901.91</v>
      </c>
      <c r="AC80" s="7">
        <f>IF(VLOOKUP($B$52&amp;$B80,[20]Ilorin!$E:$AE,COLUMN(AC$1)-2,FALSE)=" ",0,VLOOKUP($B$52&amp;$B80,[20]Ilorin!$E:$AE,COLUMN(AC$1)-2,FALSE))</f>
        <v>1778.77</v>
      </c>
      <c r="AD80" s="264">
        <f>SUM(P79:AC79)/SUM(P78:AC78)</f>
        <v>1968.864403629944</v>
      </c>
      <c r="AF80" s="7">
        <f>AF79/AF78</f>
        <v>1901.9075085324232</v>
      </c>
      <c r="AG80" s="7">
        <f>AG79/AG78</f>
        <v>1778.7693346842284</v>
      </c>
      <c r="AH80" s="7">
        <f>VLOOKUP($A$3&amp;$B$52&amp;$B80,'[14]Paga All'!$G$1:$J$3000,4,FALSE)</f>
        <v>1969.87</v>
      </c>
      <c r="AI80" s="7">
        <f>VLOOKUP($A$3&amp;$B$68&amp;$B80,'[15]Paga all'!$F:$G,2,FALSE)</f>
        <v>2551.31</v>
      </c>
      <c r="AJ80" s="7">
        <f>VLOOKUP($A$3&amp;$B$52&amp;$B80,'[16]Paga all'!$F$2:$G$1470,2,FALSE)</f>
        <v>2540.85</v>
      </c>
      <c r="AK80" s="9">
        <f t="shared" ref="AK80:BO80" si="93">AK79/AK78</f>
        <v>1968.8644036299443</v>
      </c>
      <c r="AL80" s="9">
        <f t="shared" si="93"/>
        <v>1968.864403629944</v>
      </c>
      <c r="AM80" s="9">
        <f t="shared" si="93"/>
        <v>1968.8644036299443</v>
      </c>
      <c r="AN80" s="9">
        <f t="shared" si="93"/>
        <v>1968.864403629944</v>
      </c>
      <c r="AO80" s="9">
        <f t="shared" si="93"/>
        <v>1968.864403629944</v>
      </c>
      <c r="AP80" s="9">
        <f t="shared" si="93"/>
        <v>1968.864403629944</v>
      </c>
      <c r="AQ80" s="9">
        <f t="shared" si="93"/>
        <v>1968.864403629944</v>
      </c>
      <c r="AR80" s="9">
        <f t="shared" si="93"/>
        <v>1968.864403629944</v>
      </c>
      <c r="AS80" s="9">
        <f t="shared" si="93"/>
        <v>1968.864403629944</v>
      </c>
      <c r="AT80" s="9">
        <f t="shared" si="93"/>
        <v>1968.864403629944</v>
      </c>
      <c r="AU80" s="9">
        <f t="shared" si="93"/>
        <v>1968.864403629944</v>
      </c>
      <c r="AV80" s="9">
        <f t="shared" si="93"/>
        <v>1968.8644036299443</v>
      </c>
      <c r="AW80" s="9">
        <f t="shared" si="93"/>
        <v>1968.8644036299438</v>
      </c>
      <c r="AX80" s="9">
        <f t="shared" si="93"/>
        <v>1968.8644036299438</v>
      </c>
      <c r="AY80" s="9">
        <f t="shared" si="93"/>
        <v>1968.8644036299443</v>
      </c>
      <c r="AZ80" s="9">
        <f t="shared" si="93"/>
        <v>1968.864403629944</v>
      </c>
      <c r="BA80" s="9">
        <f t="shared" si="93"/>
        <v>1968.864403629944</v>
      </c>
      <c r="BB80" s="9">
        <f t="shared" si="93"/>
        <v>1968.864403629944</v>
      </c>
      <c r="BC80" s="9">
        <f t="shared" si="93"/>
        <v>1968.8644036299438</v>
      </c>
      <c r="BD80" s="9">
        <f t="shared" si="93"/>
        <v>1968.864403629944</v>
      </c>
      <c r="BE80" s="9">
        <f t="shared" si="93"/>
        <v>1968.864403629944</v>
      </c>
      <c r="BF80" s="9">
        <f t="shared" si="93"/>
        <v>1968.864403629944</v>
      </c>
      <c r="BG80" s="9">
        <f t="shared" si="93"/>
        <v>1968.864403629944</v>
      </c>
      <c r="BH80" s="9">
        <f t="shared" si="93"/>
        <v>1968.8644036299443</v>
      </c>
      <c r="BI80" s="9">
        <f t="shared" si="93"/>
        <v>1968.8644036299438</v>
      </c>
      <c r="BJ80" s="9">
        <f t="shared" si="93"/>
        <v>1968.864403629944</v>
      </c>
      <c r="BK80" s="9">
        <f t="shared" si="93"/>
        <v>1968.864403629944</v>
      </c>
      <c r="BL80" s="9">
        <f t="shared" si="93"/>
        <v>1968.864403629944</v>
      </c>
      <c r="BM80" s="9">
        <f t="shared" si="93"/>
        <v>1968.864403629944</v>
      </c>
      <c r="BN80" s="9">
        <f t="shared" si="93"/>
        <v>1968.864403629944</v>
      </c>
      <c r="BO80" s="9">
        <f t="shared" si="93"/>
        <v>1968.864403629944</v>
      </c>
    </row>
    <row r="81" spans="2:67" x14ac:dyDescent="0.25">
      <c r="B81" s="292" t="s">
        <v>295</v>
      </c>
      <c r="D81" s="7">
        <f>IF(VLOOKUP($B$52&amp;$B81,[20]Ilorin!$E:$AE,COLUMN(D$1)-2,FALSE)=" ",0,VLOOKUP($B$52&amp;$B81,[20]Ilorin!$E:$AE,COLUMN(D$1)-2,FALSE))</f>
        <v>19538.2</v>
      </c>
      <c r="E81" s="7">
        <f>IF(VLOOKUP($B$52&amp;$B81,[20]Ilorin!$E:$AE,COLUMN(E$1)-2,FALSE)=" ",0,VLOOKUP($B$52&amp;$B81,[20]Ilorin!$E:$AE,COLUMN(E$1)-2,FALSE))</f>
        <v>21251.5</v>
      </c>
      <c r="F81" s="7">
        <f>IF(VLOOKUP($B$52&amp;$B81,[20]Ilorin!$E:$AE,COLUMN(F$1)-2,FALSE)=" ",0,VLOOKUP($B$52&amp;$B81,[20]Ilorin!$E:$AE,COLUMN(F$1)-2,FALSE))</f>
        <v>27393</v>
      </c>
      <c r="G81" s="7">
        <f>IF(VLOOKUP($B$52&amp;$B81,[20]Ilorin!$E:$AE,COLUMN(G$1)-2,FALSE)=" ",0,VLOOKUP($B$52&amp;$B81,[20]Ilorin!$E:$AE,COLUMN(G$1)-2,FALSE))</f>
        <v>30829.5</v>
      </c>
      <c r="H81" s="7">
        <f>IF(VLOOKUP($B$52&amp;$B81,[20]Ilorin!$E:$AE,COLUMN(H$1)-2,FALSE)=" ",0,VLOOKUP($B$52&amp;$B81,[20]Ilorin!$E:$AE,COLUMN(H$1)-2,FALSE))</f>
        <v>13120</v>
      </c>
      <c r="I81" s="7">
        <f>IF(VLOOKUP($B$52&amp;$B81,[20]Ilorin!$E:$AE,COLUMN(I$1)-2,FALSE)=" ",0,VLOOKUP($B$52&amp;$B81,[20]Ilorin!$E:$AE,COLUMN(I$1)-2,FALSE))</f>
        <v>25870</v>
      </c>
      <c r="J81" s="7">
        <f>IF(VLOOKUP($B$52&amp;$B81,[20]Ilorin!$E:$AE,COLUMN(J$1)-2,FALSE)=" ",0,VLOOKUP($B$52&amp;$B81,[20]Ilorin!$E:$AE,COLUMN(J$1)-2,FALSE))</f>
        <v>42290</v>
      </c>
      <c r="K81" s="7">
        <f>IF(VLOOKUP($B$52&amp;$B81,[20]Ilorin!$E:$AE,COLUMN(K$1)-2,FALSE)=" ",0,VLOOKUP($B$52&amp;$B81,[20]Ilorin!$E:$AE,COLUMN(K$1)-2,FALSE))</f>
        <v>57712.5</v>
      </c>
      <c r="L81" s="7">
        <f>IF(VLOOKUP($B$52&amp;$B81,[20]Ilorin!$E:$AE,COLUMN(L$1)-2,FALSE)=" ",0,VLOOKUP($B$52&amp;$B81,[20]Ilorin!$E:$AE,COLUMN(L$1)-2,FALSE))</f>
        <v>76254.5</v>
      </c>
      <c r="M81" s="7">
        <f>IF(VLOOKUP($B$52&amp;$B81,[20]Ilorin!$E:$AE,COLUMN(M$1)-2,FALSE)=" ",0,VLOOKUP($B$52&amp;$B81,[20]Ilorin!$E:$AE,COLUMN(M$1)-2,FALSE))</f>
        <v>102096.5</v>
      </c>
      <c r="N81" s="7">
        <f>IF(VLOOKUP($B$52&amp;$B81,[20]Ilorin!$E:$AE,COLUMN(N$1)-2,FALSE)=" ",0,VLOOKUP($B$52&amp;$B81,[20]Ilorin!$E:$AE,COLUMN(N$1)-2,FALSE))</f>
        <v>100225.3</v>
      </c>
      <c r="O81" s="7">
        <f>IF(VLOOKUP($B$52&amp;$B81,[20]Ilorin!$E:$AE,COLUMN(O$1)-2,FALSE)=" ",0,VLOOKUP($B$52&amp;$B81,[20]Ilorin!$E:$AE,COLUMN(O$1)-2,FALSE))</f>
        <v>109555.9</v>
      </c>
      <c r="P81" s="7">
        <f>IF(VLOOKUP($B$52&amp;$B81,[20]Ilorin!$E:$AE,COLUMN(P$1)-2,FALSE)=" ",0,VLOOKUP($B$52&amp;$B81,[20]Ilorin!$E:$AE,COLUMN(P$1)-2,FALSE))</f>
        <v>93415.9</v>
      </c>
      <c r="Q81" s="7">
        <f>IF(VLOOKUP($B$52&amp;$B81,[20]Ilorin!$E:$AE,COLUMN(Q$1)-2,FALSE)=" ",0,VLOOKUP($B$52&amp;$B81,[20]Ilorin!$E:$AE,COLUMN(Q$1)-2,FALSE))</f>
        <v>100498.3</v>
      </c>
      <c r="R81" s="7">
        <f>IF(VLOOKUP($B$52&amp;$B81,[20]Ilorin!$E:$AE,COLUMN(R$1)-2,FALSE)=" ",0,VLOOKUP($B$52&amp;$B81,[20]Ilorin!$E:$AE,COLUMN(R$1)-2,FALSE))</f>
        <v>122458</v>
      </c>
      <c r="S81" s="7">
        <f>IF(VLOOKUP($B$52&amp;$B81,[20]Ilorin!$E:$AE,COLUMN(S$1)-2,FALSE)=" ",0,VLOOKUP($B$52&amp;$B81,[20]Ilorin!$E:$AE,COLUMN(S$1)-2,FALSE))</f>
        <v>135248.70000000001</v>
      </c>
      <c r="T81" s="7">
        <f>IF(VLOOKUP($B$52&amp;$B81,[20]Ilorin!$E:$AE,COLUMN(T$1)-2,FALSE)=" ",0,VLOOKUP($B$52&amp;$B81,[20]Ilorin!$E:$AE,COLUMN(T$1)-2,FALSE))</f>
        <v>127035.99</v>
      </c>
      <c r="U81" s="7">
        <f>IF(VLOOKUP($B$52&amp;$B81,[20]Ilorin!$E:$AE,COLUMN(U$1)-2,FALSE)=" ",0,VLOOKUP($B$52&amp;$B81,[20]Ilorin!$E:$AE,COLUMN(U$1)-2,FALSE))</f>
        <v>154224.18</v>
      </c>
      <c r="V81" s="7">
        <f>IF(VLOOKUP($B$52&amp;$B81,[20]Ilorin!$E:$AE,COLUMN(V$1)-2,FALSE)=" ",0,VLOOKUP($B$52&amp;$B81,[20]Ilorin!$E:$AE,COLUMN(V$1)-2,FALSE))</f>
        <v>165951.57</v>
      </c>
      <c r="W81" s="7">
        <f>IF(VLOOKUP($B$52&amp;$B81,[20]Ilorin!$E:$AE,COLUMN(W$1)-2,FALSE)=" ",0,VLOOKUP($B$52&amp;$B81,[20]Ilorin!$E:$AE,COLUMN(W$1)-2,FALSE))</f>
        <v>193532.9</v>
      </c>
      <c r="X81" s="7">
        <f>IF(VLOOKUP($B$52&amp;$B81,[20]Ilorin!$E:$AE,COLUMN(X$1)-2,FALSE)=" ",0,VLOOKUP($B$52&amp;$B81,[20]Ilorin!$E:$AE,COLUMN(X$1)-2,FALSE))</f>
        <v>163990.6</v>
      </c>
      <c r="Y81" s="7">
        <f>IF(VLOOKUP($B$52&amp;$B81,[20]Ilorin!$E:$AE,COLUMN(Y$1)-2,FALSE)=" ",0,VLOOKUP($B$52&amp;$B81,[20]Ilorin!$E:$AE,COLUMN(Y$1)-2,FALSE))</f>
        <v>174605.6</v>
      </c>
      <c r="Z81" s="7">
        <f>IF(VLOOKUP($B$52&amp;$B81,[20]Ilorin!$E:$AE,COLUMN(Z$1)-2,FALSE)=" ",0,VLOOKUP($B$52&amp;$B81,[20]Ilorin!$E:$AE,COLUMN(Z$1)-2,FALSE))</f>
        <v>141232.37</v>
      </c>
      <c r="AA81" s="7">
        <f>IF(VLOOKUP($B$52&amp;$B81,[20]Ilorin!$E:$AE,COLUMN(AA$1)-2,FALSE)=" ",0,VLOOKUP($B$52&amp;$B81,[20]Ilorin!$E:$AE,COLUMN(AA$1)-2,FALSE))</f>
        <v>220427.89</v>
      </c>
      <c r="AB81" s="7">
        <f>IF(VLOOKUP($B$52&amp;$B81,[20]Ilorin!$E:$AE,COLUMN(AB$1)-2,FALSE)=" ",0,VLOOKUP($B$52&amp;$B81,[20]Ilorin!$E:$AE,COLUMN(AB$1)-2,FALSE))</f>
        <v>196090.89</v>
      </c>
      <c r="AC81" s="7">
        <f>IF(VLOOKUP($B$52&amp;$B81,[20]Ilorin!$E:$AE,COLUMN(AC$1)-2,FALSE)=" ",0,VLOOKUP($B$52&amp;$B81,[20]Ilorin!$E:$AE,COLUMN(AC$1)-2,FALSE))</f>
        <v>191254.36</v>
      </c>
      <c r="AF81" s="7">
        <f>AB81</f>
        <v>196090.89</v>
      </c>
      <c r="AG81" s="7">
        <f>AC81</f>
        <v>191254.36</v>
      </c>
      <c r="AH81" s="7">
        <f>VLOOKUP($A$3&amp;$B$52&amp;$B81,'[14]Paga All'!$G$1:$J$3000,4,FALSE)+VLOOKUP($A$3&amp;$B$52&amp;$B82,'[14]Paga All'!$G$1:$J$3000,4,FALSE)</f>
        <v>277705.12</v>
      </c>
      <c r="AI81" s="7">
        <f>VLOOKUP($A$3&amp;$B$68&amp;$B81,'[15]Paga all'!$F:$G,2,FALSE)+VLOOKUP($A$3&amp;$B$68&amp;$B82,'[15]Paga all'!$F:$G,2,FALSE)</f>
        <v>204989.82</v>
      </c>
      <c r="AJ81" s="7">
        <f>VLOOKUP($A$3&amp;$B$52&amp;$B81,'[16]Paga all'!$F$2:$G$1470,2,FALSE)+VLOOKUP($A$3&amp;$B$52&amp;$B82,'[16]Paga all'!$F$2:$G$1470,2,FALSE)</f>
        <v>149254.47999999998</v>
      </c>
      <c r="AK81" s="9">
        <f t="shared" ref="AK81:BO81" si="94">AK78*AK73</f>
        <v>277709.85956726241</v>
      </c>
      <c r="AL81" s="9">
        <f t="shared" si="94"/>
        <v>325032.03451686597</v>
      </c>
      <c r="AM81" s="9">
        <f t="shared" si="94"/>
        <v>342923.70614164753</v>
      </c>
      <c r="AN81" s="9">
        <f t="shared" si="94"/>
        <v>363797.3230372261</v>
      </c>
      <c r="AO81" s="9">
        <f t="shared" si="94"/>
        <v>387652.88520360162</v>
      </c>
      <c r="AP81" s="9">
        <f t="shared" si="94"/>
        <v>411508.44736997708</v>
      </c>
      <c r="AQ81" s="9">
        <f t="shared" si="94"/>
        <v>435364.00953635253</v>
      </c>
      <c r="AR81" s="9">
        <f t="shared" si="94"/>
        <v>462201.51697352499</v>
      </c>
      <c r="AS81" s="9">
        <f t="shared" si="94"/>
        <v>489039.0244106974</v>
      </c>
      <c r="AT81" s="9">
        <f t="shared" si="94"/>
        <v>518858.47711866675</v>
      </c>
      <c r="AU81" s="9">
        <f t="shared" si="94"/>
        <v>551659.87509743299</v>
      </c>
      <c r="AV81" s="9">
        <f t="shared" si="94"/>
        <v>581479.32780540234</v>
      </c>
      <c r="AW81" s="9">
        <f t="shared" si="94"/>
        <v>617262.67105496558</v>
      </c>
      <c r="AX81" s="9">
        <f t="shared" si="94"/>
        <v>656027.95957532572</v>
      </c>
      <c r="AY81" s="9">
        <f t="shared" si="94"/>
        <v>694793.24809568597</v>
      </c>
      <c r="AZ81" s="9">
        <f t="shared" si="94"/>
        <v>739522.42715763999</v>
      </c>
      <c r="BA81" s="9">
        <f t="shared" si="94"/>
        <v>784251.60621959402</v>
      </c>
      <c r="BB81" s="9">
        <f t="shared" si="94"/>
        <v>831962.73055234493</v>
      </c>
      <c r="BC81" s="9">
        <f t="shared" si="94"/>
        <v>882655.80015589285</v>
      </c>
      <c r="BD81" s="9">
        <f t="shared" si="94"/>
        <v>936330.81503023766</v>
      </c>
      <c r="BE81" s="9">
        <f t="shared" si="94"/>
        <v>992987.77517537947</v>
      </c>
      <c r="BF81" s="9">
        <f t="shared" si="94"/>
        <v>1052626.6805913181</v>
      </c>
      <c r="BG81" s="9">
        <f t="shared" si="94"/>
        <v>1115247.5312780538</v>
      </c>
      <c r="BH81" s="9">
        <f t="shared" si="94"/>
        <v>1183832.2725063832</v>
      </c>
      <c r="BI81" s="9">
        <f t="shared" si="94"/>
        <v>1252417.0137347127</v>
      </c>
      <c r="BJ81" s="9">
        <f t="shared" si="94"/>
        <v>1326965.6455046362</v>
      </c>
      <c r="BK81" s="9">
        <f t="shared" si="94"/>
        <v>1410460.1130869505</v>
      </c>
      <c r="BL81" s="9">
        <f t="shared" si="94"/>
        <v>1493954.5806692645</v>
      </c>
      <c r="BM81" s="9">
        <f t="shared" si="94"/>
        <v>1583412.9387931726</v>
      </c>
      <c r="BN81" s="9">
        <f t="shared" si="94"/>
        <v>1675853.2421878777</v>
      </c>
      <c r="BO81" s="9">
        <f t="shared" si="94"/>
        <v>1780221.3266657705</v>
      </c>
    </row>
    <row r="82" spans="2:67" x14ac:dyDescent="0.25">
      <c r="B82" s="292" t="s">
        <v>296</v>
      </c>
      <c r="D82" s="7">
        <f>IF(VLOOKUP($B$52&amp;$B82,[20]Ilorin!$E:$AE,COLUMN(D$1)-2,FALSE)=" ",0,VLOOKUP($B$52&amp;$B82,[20]Ilorin!$E:$AE,COLUMN(D$1)-2,FALSE))</f>
        <v>7490</v>
      </c>
      <c r="E82" s="7">
        <f>IF(VLOOKUP($B$52&amp;$B82,[20]Ilorin!$E:$AE,COLUMN(E$1)-2,FALSE)=" ",0,VLOOKUP($B$52&amp;$B82,[20]Ilorin!$E:$AE,COLUMN(E$1)-2,FALSE))</f>
        <v>8270</v>
      </c>
      <c r="F82" s="7">
        <f>IF(VLOOKUP($B$52&amp;$B82,[20]Ilorin!$E:$AE,COLUMN(F$1)-2,FALSE)=" ",0,VLOOKUP($B$52&amp;$B82,[20]Ilorin!$E:$AE,COLUMN(F$1)-2,FALSE))</f>
        <v>10850</v>
      </c>
      <c r="G82" s="7">
        <f>IF(VLOOKUP($B$52&amp;$B82,[20]Ilorin!$E:$AE,COLUMN(G$1)-2,FALSE)=" ",0,VLOOKUP($B$52&amp;$B82,[20]Ilorin!$E:$AE,COLUMN(G$1)-2,FALSE))</f>
        <v>12140</v>
      </c>
      <c r="H82" s="7">
        <f>IF(VLOOKUP($B$52&amp;$B82,[20]Ilorin!$E:$AE,COLUMN(H$1)-2,FALSE)=" ",0,VLOOKUP($B$52&amp;$B82,[20]Ilorin!$E:$AE,COLUMN(H$1)-2,FALSE))</f>
        <v>13120</v>
      </c>
      <c r="I82" s="7">
        <f>IF(VLOOKUP($B$52&amp;$B82,[20]Ilorin!$E:$AE,COLUMN(I$1)-2,FALSE)=" ",0,VLOOKUP($B$52&amp;$B82,[20]Ilorin!$E:$AE,COLUMN(I$1)-2,FALSE))</f>
        <v>16590</v>
      </c>
      <c r="J82" s="7">
        <f>IF(VLOOKUP($B$52&amp;$B82,[20]Ilorin!$E:$AE,COLUMN(J$1)-2,FALSE)=" ",0,VLOOKUP($B$52&amp;$B82,[20]Ilorin!$E:$AE,COLUMN(J$1)-2,FALSE))</f>
        <v>25870</v>
      </c>
      <c r="K82" s="7">
        <f>IF(VLOOKUP($B$52&amp;$B82,[20]Ilorin!$E:$AE,COLUMN(K$1)-2,FALSE)=" ",0,VLOOKUP($B$52&amp;$B82,[20]Ilorin!$E:$AE,COLUMN(K$1)-2,FALSE))</f>
        <v>35830</v>
      </c>
      <c r="L82" s="7">
        <f>IF(VLOOKUP($B$52&amp;$B82,[20]Ilorin!$E:$AE,COLUMN(L$1)-2,FALSE)=" ",0,VLOOKUP($B$52&amp;$B82,[20]Ilorin!$E:$AE,COLUMN(L$1)-2,FALSE))</f>
        <v>39670</v>
      </c>
      <c r="M82" s="7">
        <f>IF(VLOOKUP($B$52&amp;$B82,[20]Ilorin!$E:$AE,COLUMN(M$1)-2,FALSE)=" ",0,VLOOKUP($B$52&amp;$B82,[20]Ilorin!$E:$AE,COLUMN(M$1)-2,FALSE))</f>
        <v>41970</v>
      </c>
      <c r="N82" s="7">
        <f>IF(VLOOKUP($B$52&amp;$B82,[20]Ilorin!$E:$AE,COLUMN(N$1)-2,FALSE)=" ",0,VLOOKUP($B$52&amp;$B82,[20]Ilorin!$E:$AE,COLUMN(N$1)-2,FALSE))</f>
        <v>42490</v>
      </c>
      <c r="O82" s="7">
        <f>IF(VLOOKUP($B$52&amp;$B82,[20]Ilorin!$E:$AE,COLUMN(O$1)-2,FALSE)=" ",0,VLOOKUP($B$52&amp;$B82,[20]Ilorin!$E:$AE,COLUMN(O$1)-2,FALSE))</f>
        <v>45410</v>
      </c>
      <c r="P82" s="7">
        <f>IF(VLOOKUP($B$52&amp;$B82,[20]Ilorin!$E:$AE,COLUMN(P$1)-2,FALSE)=" ",0,VLOOKUP($B$52&amp;$B82,[20]Ilorin!$E:$AE,COLUMN(P$1)-2,FALSE))</f>
        <v>38950</v>
      </c>
      <c r="Q82" s="7">
        <f>IF(VLOOKUP($B$52&amp;$B82,[20]Ilorin!$E:$AE,COLUMN(Q$1)-2,FALSE)=" ",0,VLOOKUP($B$52&amp;$B82,[20]Ilorin!$E:$AE,COLUMN(Q$1)-2,FALSE))</f>
        <v>41160</v>
      </c>
      <c r="R82" s="7">
        <f>IF(VLOOKUP($B$52&amp;$B82,[20]Ilorin!$E:$AE,COLUMN(R$1)-2,FALSE)=" ",0,VLOOKUP($B$52&amp;$B82,[20]Ilorin!$E:$AE,COLUMN(R$1)-2,FALSE))</f>
        <v>48070</v>
      </c>
      <c r="S82" s="7">
        <f>IF(VLOOKUP($B$52&amp;$B82,[20]Ilorin!$E:$AE,COLUMN(S$1)-2,FALSE)=" ",0,VLOOKUP($B$52&amp;$B82,[20]Ilorin!$E:$AE,COLUMN(S$1)-2,FALSE))</f>
        <v>54720</v>
      </c>
      <c r="T82" s="7">
        <f>IF(VLOOKUP($B$52&amp;$B82,[20]Ilorin!$E:$AE,COLUMN(T$1)-2,FALSE)=" ",0,VLOOKUP($B$52&amp;$B82,[20]Ilorin!$E:$AE,COLUMN(T$1)-2,FALSE))</f>
        <v>51460</v>
      </c>
      <c r="U82" s="7">
        <f>IF(VLOOKUP($B$52&amp;$B82,[20]Ilorin!$E:$AE,COLUMN(U$1)-2,FALSE)=" ",0,VLOOKUP($B$52&amp;$B82,[20]Ilorin!$E:$AE,COLUMN(U$1)-2,FALSE))</f>
        <v>62710</v>
      </c>
      <c r="V82" s="7">
        <f>IF(VLOOKUP($B$52&amp;$B82,[20]Ilorin!$E:$AE,COLUMN(V$1)-2,FALSE)=" ",0,VLOOKUP($B$52&amp;$B82,[20]Ilorin!$E:$AE,COLUMN(V$1)-2,FALSE))</f>
        <v>68380</v>
      </c>
      <c r="W82" s="7">
        <f>IF(VLOOKUP($B$52&amp;$B82,[20]Ilorin!$E:$AE,COLUMN(W$1)-2,FALSE)=" ",0,VLOOKUP($B$52&amp;$B82,[20]Ilorin!$E:$AE,COLUMN(W$1)-2,FALSE))</f>
        <v>79950</v>
      </c>
      <c r="X82" s="7">
        <f>IF(VLOOKUP($B$52&amp;$B82,[20]Ilorin!$E:$AE,COLUMN(X$1)-2,FALSE)=" ",0,VLOOKUP($B$52&amp;$B82,[20]Ilorin!$E:$AE,COLUMN(X$1)-2,FALSE))</f>
        <v>68300</v>
      </c>
      <c r="Y82" s="7">
        <f>IF(VLOOKUP($B$52&amp;$B82,[20]Ilorin!$E:$AE,COLUMN(Y$1)-2,FALSE)=" ",0,VLOOKUP($B$52&amp;$B82,[20]Ilorin!$E:$AE,COLUMN(Y$1)-2,FALSE))</f>
        <v>72750</v>
      </c>
      <c r="Z82" s="7">
        <f>IF(VLOOKUP($B$52&amp;$B82,[20]Ilorin!$E:$AE,COLUMN(Z$1)-2,FALSE)=" ",0,VLOOKUP($B$52&amp;$B82,[20]Ilorin!$E:$AE,COLUMN(Z$1)-2,FALSE))</f>
        <v>59300</v>
      </c>
      <c r="AA82" s="7">
        <f>IF(VLOOKUP($B$52&amp;$B82,[20]Ilorin!$E:$AE,COLUMN(AA$1)-2,FALSE)=" ",0,VLOOKUP($B$52&amp;$B82,[20]Ilorin!$E:$AE,COLUMN(AA$1)-2,FALSE))</f>
        <v>91110</v>
      </c>
      <c r="AB82" s="7">
        <f>IF(VLOOKUP($B$52&amp;$B82,[20]Ilorin!$E:$AE,COLUMN(AB$1)-2,FALSE)=" ",0,VLOOKUP($B$52&amp;$B82,[20]Ilorin!$E:$AE,COLUMN(AB$1)-2,FALSE))</f>
        <v>81770</v>
      </c>
      <c r="AC82" s="7">
        <f>IF(VLOOKUP($B$52&amp;$B82,[20]Ilorin!$E:$AE,COLUMN(AC$1)-2,FALSE)=" ",0,VLOOKUP($B$52&amp;$B82,[20]Ilorin!$E:$AE,COLUMN(AC$1)-2,FALSE))</f>
        <v>79380</v>
      </c>
      <c r="AF82" s="7">
        <f>AB82</f>
        <v>81770</v>
      </c>
      <c r="AG82" s="7">
        <f>AC82</f>
        <v>79380</v>
      </c>
      <c r="AH82" s="7">
        <f>VLOOKUP($A$3&amp;$B$52&amp;$B82,'[14]Paga All'!$G$1:$J$3000,4,FALSE)</f>
        <v>113040</v>
      </c>
      <c r="AI82" s="7">
        <f>VLOOKUP($A$3&amp;$B$68&amp;$B82,'[15]Paga all'!$F:$G,2,FALSE)</f>
        <v>76050</v>
      </c>
      <c r="AJ82" s="7">
        <f>VLOOKUP($A$3&amp;$B$52&amp;$B82,'[16]Paga all'!$F$2:$G$1470,2,FALSE)</f>
        <v>55940</v>
      </c>
      <c r="AK82" s="9">
        <f t="shared" ref="AK82:BO82" si="95">AK74*AK81</f>
        <v>115442.32874259894</v>
      </c>
      <c r="AL82" s="9">
        <f t="shared" si="95"/>
        <v>135113.87402320054</v>
      </c>
      <c r="AM82" s="9">
        <f t="shared" si="95"/>
        <v>142551.33497860606</v>
      </c>
      <c r="AN82" s="9">
        <f t="shared" si="95"/>
        <v>151228.37275991251</v>
      </c>
      <c r="AO82" s="9">
        <f t="shared" si="95"/>
        <v>161144.9873671199</v>
      </c>
      <c r="AP82" s="9">
        <f t="shared" si="95"/>
        <v>171061.60197432729</v>
      </c>
      <c r="AQ82" s="9">
        <f t="shared" si="95"/>
        <v>180978.21658153465</v>
      </c>
      <c r="AR82" s="9">
        <f t="shared" si="95"/>
        <v>192134.40801464298</v>
      </c>
      <c r="AS82" s="9">
        <f t="shared" si="95"/>
        <v>203290.59944775127</v>
      </c>
      <c r="AT82" s="9">
        <f t="shared" si="95"/>
        <v>215686.36770676047</v>
      </c>
      <c r="AU82" s="9">
        <f t="shared" si="95"/>
        <v>229321.71279167061</v>
      </c>
      <c r="AV82" s="9">
        <f t="shared" si="95"/>
        <v>241717.48105067984</v>
      </c>
      <c r="AW82" s="9">
        <f t="shared" si="95"/>
        <v>256592.40296149091</v>
      </c>
      <c r="AX82" s="9">
        <f t="shared" si="95"/>
        <v>272706.90169820288</v>
      </c>
      <c r="AY82" s="9">
        <f t="shared" si="95"/>
        <v>288821.40043491492</v>
      </c>
      <c r="AZ82" s="9">
        <f t="shared" si="95"/>
        <v>307415.05282342876</v>
      </c>
      <c r="BA82" s="9">
        <f t="shared" si="95"/>
        <v>326008.70521194255</v>
      </c>
      <c r="BB82" s="9">
        <f t="shared" si="95"/>
        <v>345841.93442635733</v>
      </c>
      <c r="BC82" s="9">
        <f t="shared" si="95"/>
        <v>366914.74046667299</v>
      </c>
      <c r="BD82" s="9">
        <f t="shared" si="95"/>
        <v>389227.12333288958</v>
      </c>
      <c r="BE82" s="9">
        <f t="shared" si="95"/>
        <v>412779.0830250071</v>
      </c>
      <c r="BF82" s="9">
        <f t="shared" si="95"/>
        <v>437570.6195430255</v>
      </c>
      <c r="BG82" s="9">
        <f t="shared" si="95"/>
        <v>463601.7328869449</v>
      </c>
      <c r="BH82" s="9">
        <f t="shared" si="95"/>
        <v>492111.9998826661</v>
      </c>
      <c r="BI82" s="9">
        <f t="shared" si="95"/>
        <v>520622.26687838731</v>
      </c>
      <c r="BJ82" s="9">
        <f t="shared" si="95"/>
        <v>551611.68752591044</v>
      </c>
      <c r="BK82" s="9">
        <f t="shared" si="95"/>
        <v>586319.83865113626</v>
      </c>
      <c r="BL82" s="9">
        <f t="shared" si="95"/>
        <v>621027.98977636208</v>
      </c>
      <c r="BM82" s="9">
        <f t="shared" si="95"/>
        <v>658215.29455338977</v>
      </c>
      <c r="BN82" s="9">
        <f t="shared" si="95"/>
        <v>696642.17615631828</v>
      </c>
      <c r="BO82" s="9">
        <f t="shared" si="95"/>
        <v>740027.36506285064</v>
      </c>
    </row>
    <row r="84" spans="2:67" x14ac:dyDescent="0.25">
      <c r="B84" s="290" t="s">
        <v>119</v>
      </c>
      <c r="D84" s="240"/>
      <c r="E84" s="240"/>
      <c r="F84" s="240"/>
      <c r="G84" s="240"/>
      <c r="H84" s="240"/>
      <c r="I84" s="240"/>
      <c r="J84" s="240"/>
      <c r="K84" s="240"/>
      <c r="L84" s="240"/>
      <c r="M84" s="240"/>
      <c r="N84" s="240"/>
      <c r="O84" s="240"/>
      <c r="P84" s="240"/>
      <c r="Q84" s="240"/>
      <c r="R84" s="240"/>
      <c r="S84" s="240"/>
      <c r="T84" s="240"/>
      <c r="U84" s="240"/>
      <c r="V84" s="240"/>
      <c r="W84" s="240"/>
      <c r="X84" s="240"/>
      <c r="Y84" s="240"/>
      <c r="Z84" s="240"/>
      <c r="AA84" s="234"/>
      <c r="AB84" s="234"/>
      <c r="AC84" s="234">
        <f>RATE((COUNT($Q$1:$AC$1)),,-$P85,$AC85)</f>
        <v>0.29451157535746608</v>
      </c>
      <c r="AF84" s="234"/>
      <c r="AG84" s="234"/>
      <c r="AH84" s="234"/>
      <c r="AI84" s="234"/>
    </row>
    <row r="85" spans="2:67" x14ac:dyDescent="0.25">
      <c r="B85" s="291" t="s">
        <v>137</v>
      </c>
      <c r="D85" s="243"/>
      <c r="E85" s="243"/>
      <c r="F85" s="243"/>
      <c r="G85" s="243">
        <f>G92+G93</f>
        <v>1</v>
      </c>
      <c r="H85" s="243">
        <f t="shared" ref="H85:AC85" si="96">H92+H93</f>
        <v>2</v>
      </c>
      <c r="I85" s="243"/>
      <c r="J85" s="243">
        <f t="shared" si="96"/>
        <v>1</v>
      </c>
      <c r="K85" s="243">
        <f t="shared" si="96"/>
        <v>1</v>
      </c>
      <c r="L85" s="243">
        <f t="shared" si="96"/>
        <v>2</v>
      </c>
      <c r="M85" s="243">
        <f t="shared" si="96"/>
        <v>2</v>
      </c>
      <c r="N85" s="243">
        <f t="shared" si="96"/>
        <v>3</v>
      </c>
      <c r="O85" s="243">
        <f t="shared" si="96"/>
        <v>4</v>
      </c>
      <c r="P85" s="243">
        <f t="shared" si="96"/>
        <v>3</v>
      </c>
      <c r="Q85" s="243">
        <f t="shared" si="96"/>
        <v>2</v>
      </c>
      <c r="R85" s="243">
        <f t="shared" si="96"/>
        <v>2</v>
      </c>
      <c r="S85" s="243">
        <f t="shared" si="96"/>
        <v>4</v>
      </c>
      <c r="T85" s="243">
        <f t="shared" si="96"/>
        <v>5</v>
      </c>
      <c r="U85" s="243">
        <f t="shared" si="96"/>
        <v>8</v>
      </c>
      <c r="V85" s="243">
        <f t="shared" si="96"/>
        <v>6</v>
      </c>
      <c r="W85" s="243">
        <f t="shared" si="96"/>
        <v>7</v>
      </c>
      <c r="X85" s="243">
        <f t="shared" si="96"/>
        <v>8</v>
      </c>
      <c r="Y85" s="243">
        <f t="shared" si="96"/>
        <v>10</v>
      </c>
      <c r="Z85" s="243">
        <f t="shared" si="96"/>
        <v>6</v>
      </c>
      <c r="AA85" s="243">
        <f t="shared" si="96"/>
        <v>17</v>
      </c>
      <c r="AB85" s="243">
        <f>AB92+AB93</f>
        <v>64</v>
      </c>
      <c r="AC85" s="243">
        <f t="shared" si="96"/>
        <v>86</v>
      </c>
      <c r="AF85" s="244">
        <f>SUM(AF92:AF93)</f>
        <v>64</v>
      </c>
      <c r="AG85" s="244">
        <f t="shared" ref="AG85:BO85" si="97">ROUND((AF92+AF93)*(1+AG86),)</f>
        <v>77</v>
      </c>
      <c r="AH85" s="244">
        <f t="shared" si="97"/>
        <v>103</v>
      </c>
      <c r="AI85" s="244">
        <f t="shared" si="97"/>
        <v>142</v>
      </c>
      <c r="AJ85" s="245">
        <f t="shared" si="97"/>
        <v>144</v>
      </c>
      <c r="AK85" s="245">
        <f t="shared" si="97"/>
        <v>133</v>
      </c>
      <c r="AL85" s="245">
        <f t="shared" si="97"/>
        <v>146</v>
      </c>
      <c r="AM85" s="245">
        <f t="shared" si="97"/>
        <v>161</v>
      </c>
      <c r="AN85" s="245">
        <f t="shared" si="97"/>
        <v>177</v>
      </c>
      <c r="AO85" s="245">
        <f t="shared" si="97"/>
        <v>195</v>
      </c>
      <c r="AP85" s="245">
        <f t="shared" si="97"/>
        <v>215</v>
      </c>
      <c r="AQ85" s="245">
        <f t="shared" si="97"/>
        <v>237</v>
      </c>
      <c r="AR85" s="245">
        <f t="shared" si="97"/>
        <v>261</v>
      </c>
      <c r="AS85" s="245">
        <f t="shared" si="97"/>
        <v>287</v>
      </c>
      <c r="AT85" s="245">
        <f t="shared" si="97"/>
        <v>316</v>
      </c>
      <c r="AU85" s="245">
        <f t="shared" si="97"/>
        <v>348</v>
      </c>
      <c r="AV85" s="245">
        <f t="shared" si="97"/>
        <v>383</v>
      </c>
      <c r="AW85" s="245">
        <f t="shared" si="97"/>
        <v>421</v>
      </c>
      <c r="AX85" s="245">
        <f t="shared" si="97"/>
        <v>463</v>
      </c>
      <c r="AY85" s="245">
        <f t="shared" si="97"/>
        <v>509</v>
      </c>
      <c r="AZ85" s="245">
        <f t="shared" si="97"/>
        <v>560</v>
      </c>
      <c r="BA85" s="245">
        <f t="shared" si="97"/>
        <v>616</v>
      </c>
      <c r="BB85" s="245">
        <f t="shared" si="97"/>
        <v>678</v>
      </c>
      <c r="BC85" s="245">
        <f t="shared" si="97"/>
        <v>746</v>
      </c>
      <c r="BD85" s="245">
        <f t="shared" si="97"/>
        <v>821</v>
      </c>
      <c r="BE85" s="245">
        <f t="shared" si="97"/>
        <v>903</v>
      </c>
      <c r="BF85" s="245">
        <f t="shared" si="97"/>
        <v>993</v>
      </c>
      <c r="BG85" s="245">
        <f t="shared" si="97"/>
        <v>1092</v>
      </c>
      <c r="BH85" s="245">
        <f t="shared" si="97"/>
        <v>1201</v>
      </c>
      <c r="BI85" s="245">
        <f t="shared" si="97"/>
        <v>1321</v>
      </c>
      <c r="BJ85" s="245">
        <f t="shared" si="97"/>
        <v>1453</v>
      </c>
      <c r="BK85" s="245">
        <f t="shared" si="97"/>
        <v>1598</v>
      </c>
      <c r="BL85" s="245">
        <f t="shared" si="97"/>
        <v>1758</v>
      </c>
      <c r="BM85" s="245">
        <f t="shared" si="97"/>
        <v>1934</v>
      </c>
      <c r="BN85" s="245">
        <f t="shared" si="97"/>
        <v>2127</v>
      </c>
      <c r="BO85" s="245">
        <f t="shared" si="97"/>
        <v>2340</v>
      </c>
    </row>
    <row r="86" spans="2:67" x14ac:dyDescent="0.25">
      <c r="B86" s="287" t="s">
        <v>99</v>
      </c>
      <c r="C86" s="247"/>
      <c r="D86" s="248"/>
      <c r="E86" s="249"/>
      <c r="F86" s="249"/>
      <c r="G86" s="249"/>
      <c r="H86" s="249">
        <f t="shared" ref="H86:AB86" si="98">RATE(1,,-G85,H85)</f>
        <v>0.99999999999999989</v>
      </c>
      <c r="I86" s="249"/>
      <c r="J86" s="249"/>
      <c r="K86" s="249">
        <f t="shared" si="98"/>
        <v>2.7755575615628914E-17</v>
      </c>
      <c r="L86" s="249">
        <f t="shared" si="98"/>
        <v>0.99999999999999989</v>
      </c>
      <c r="M86" s="249">
        <f t="shared" si="98"/>
        <v>2.7755575615628914E-17</v>
      </c>
      <c r="N86" s="249">
        <f t="shared" si="98"/>
        <v>0.49999999999999989</v>
      </c>
      <c r="O86" s="249">
        <f t="shared" si="98"/>
        <v>0.33333333333333343</v>
      </c>
      <c r="P86" s="249">
        <f t="shared" si="98"/>
        <v>-0.25</v>
      </c>
      <c r="Q86" s="249">
        <f t="shared" si="98"/>
        <v>-0.33333333333333331</v>
      </c>
      <c r="R86" s="249">
        <f t="shared" si="98"/>
        <v>2.7755575615628914E-17</v>
      </c>
      <c r="S86" s="249">
        <f t="shared" si="98"/>
        <v>0.99999999999999989</v>
      </c>
      <c r="T86" s="249">
        <f t="shared" si="98"/>
        <v>0.24999999999999992</v>
      </c>
      <c r="U86" s="249">
        <f t="shared" si="98"/>
        <v>0.59999999999999976</v>
      </c>
      <c r="V86" s="249">
        <f t="shared" si="98"/>
        <v>-0.25</v>
      </c>
      <c r="W86" s="249">
        <f t="shared" si="98"/>
        <v>0.16666666666666669</v>
      </c>
      <c r="X86" s="249">
        <f t="shared" si="98"/>
        <v>0.14285714285714274</v>
      </c>
      <c r="Y86" s="249">
        <f t="shared" si="98"/>
        <v>0.24999999999999992</v>
      </c>
      <c r="Z86" s="249">
        <f t="shared" si="98"/>
        <v>-0.4</v>
      </c>
      <c r="AA86" s="249">
        <f t="shared" si="98"/>
        <v>1.8333333333333337</v>
      </c>
      <c r="AB86" s="249">
        <f t="shared" si="98"/>
        <v>2.7647058823529411</v>
      </c>
      <c r="AC86" s="249">
        <f>RATE(1,,-AA85,AC85)</f>
        <v>4.0588235294117645</v>
      </c>
      <c r="AD86" s="317">
        <v>0.1</v>
      </c>
      <c r="AF86" s="267">
        <v>0.2</v>
      </c>
      <c r="AG86" s="267">
        <f>AF86</f>
        <v>0.2</v>
      </c>
      <c r="AH86" s="267">
        <f t="shared" ref="AH86:AW90" si="99">AG86</f>
        <v>0.2</v>
      </c>
      <c r="AI86" s="267">
        <v>0.17499999999999999</v>
      </c>
      <c r="AJ86" s="267">
        <v>0.15</v>
      </c>
      <c r="AK86" s="267">
        <v>0.125</v>
      </c>
      <c r="AL86" s="252">
        <f>AD86</f>
        <v>0.1</v>
      </c>
      <c r="AM86" s="252">
        <f t="shared" si="99"/>
        <v>0.1</v>
      </c>
      <c r="AN86" s="252">
        <f t="shared" si="99"/>
        <v>0.1</v>
      </c>
      <c r="AO86" s="252">
        <f t="shared" si="99"/>
        <v>0.1</v>
      </c>
      <c r="AP86" s="252">
        <f t="shared" si="99"/>
        <v>0.1</v>
      </c>
      <c r="AQ86" s="252">
        <f t="shared" si="99"/>
        <v>0.1</v>
      </c>
      <c r="AR86" s="252">
        <f t="shared" si="99"/>
        <v>0.1</v>
      </c>
      <c r="AS86" s="252">
        <f t="shared" si="99"/>
        <v>0.1</v>
      </c>
      <c r="AT86" s="252">
        <f t="shared" si="99"/>
        <v>0.1</v>
      </c>
      <c r="AU86" s="252">
        <f t="shared" si="99"/>
        <v>0.1</v>
      </c>
      <c r="AV86" s="252">
        <f t="shared" si="99"/>
        <v>0.1</v>
      </c>
      <c r="AW86" s="252">
        <f t="shared" si="99"/>
        <v>0.1</v>
      </c>
      <c r="AX86" s="252">
        <f t="shared" ref="AX86:BM90" si="100">AW86</f>
        <v>0.1</v>
      </c>
      <c r="AY86" s="252">
        <f t="shared" si="100"/>
        <v>0.1</v>
      </c>
      <c r="AZ86" s="252">
        <f t="shared" si="100"/>
        <v>0.1</v>
      </c>
      <c r="BA86" s="252">
        <f t="shared" si="100"/>
        <v>0.1</v>
      </c>
      <c r="BB86" s="252">
        <f t="shared" si="100"/>
        <v>0.1</v>
      </c>
      <c r="BC86" s="252">
        <f t="shared" si="100"/>
        <v>0.1</v>
      </c>
      <c r="BD86" s="252">
        <f t="shared" si="100"/>
        <v>0.1</v>
      </c>
      <c r="BE86" s="252">
        <f t="shared" si="100"/>
        <v>0.1</v>
      </c>
      <c r="BF86" s="252">
        <f t="shared" si="100"/>
        <v>0.1</v>
      </c>
      <c r="BG86" s="252">
        <f t="shared" si="100"/>
        <v>0.1</v>
      </c>
      <c r="BH86" s="252">
        <f t="shared" si="100"/>
        <v>0.1</v>
      </c>
      <c r="BI86" s="252">
        <f t="shared" si="100"/>
        <v>0.1</v>
      </c>
      <c r="BJ86" s="252">
        <f t="shared" si="100"/>
        <v>0.1</v>
      </c>
      <c r="BK86" s="252">
        <f t="shared" si="100"/>
        <v>0.1</v>
      </c>
      <c r="BL86" s="252">
        <f t="shared" si="100"/>
        <v>0.1</v>
      </c>
      <c r="BM86" s="252">
        <f t="shared" si="100"/>
        <v>0.1</v>
      </c>
      <c r="BN86" s="252">
        <f t="shared" ref="BN86:BO90" si="101">BM86</f>
        <v>0.1</v>
      </c>
      <c r="BO86" s="252">
        <f t="shared" si="101"/>
        <v>0.1</v>
      </c>
    </row>
    <row r="87" spans="2:67" x14ac:dyDescent="0.25">
      <c r="B87" s="287" t="s">
        <v>101</v>
      </c>
      <c r="C87" s="247"/>
      <c r="D87" s="253"/>
      <c r="E87" s="253"/>
      <c r="F87" s="253"/>
      <c r="G87" s="253">
        <f t="shared" ref="G87:AC87" si="102">G93/G85</f>
        <v>0</v>
      </c>
      <c r="H87" s="253">
        <f t="shared" si="102"/>
        <v>0</v>
      </c>
      <c r="I87" s="253"/>
      <c r="J87" s="253">
        <f t="shared" si="102"/>
        <v>0</v>
      </c>
      <c r="K87" s="253">
        <f t="shared" si="102"/>
        <v>0</v>
      </c>
      <c r="L87" s="253">
        <f t="shared" si="102"/>
        <v>0</v>
      </c>
      <c r="M87" s="253">
        <f t="shared" si="102"/>
        <v>0</v>
      </c>
      <c r="N87" s="253">
        <f t="shared" si="102"/>
        <v>0</v>
      </c>
      <c r="O87" s="253">
        <f t="shared" si="102"/>
        <v>0.25</v>
      </c>
      <c r="P87" s="253">
        <f t="shared" si="102"/>
        <v>0</v>
      </c>
      <c r="Q87" s="253">
        <f t="shared" si="102"/>
        <v>0</v>
      </c>
      <c r="R87" s="253">
        <f t="shared" si="102"/>
        <v>0</v>
      </c>
      <c r="S87" s="253">
        <f t="shared" si="102"/>
        <v>0</v>
      </c>
      <c r="T87" s="253">
        <f t="shared" si="102"/>
        <v>0</v>
      </c>
      <c r="U87" s="253">
        <f t="shared" si="102"/>
        <v>0.125</v>
      </c>
      <c r="V87" s="253">
        <f t="shared" si="102"/>
        <v>0.16666666666666666</v>
      </c>
      <c r="W87" s="253">
        <f t="shared" si="102"/>
        <v>0</v>
      </c>
      <c r="X87" s="253">
        <f t="shared" si="102"/>
        <v>0</v>
      </c>
      <c r="Y87" s="253">
        <f t="shared" si="102"/>
        <v>0.1</v>
      </c>
      <c r="Z87" s="253">
        <f t="shared" si="102"/>
        <v>0.16666666666666666</v>
      </c>
      <c r="AA87" s="253">
        <f t="shared" si="102"/>
        <v>0.11764705882352941</v>
      </c>
      <c r="AB87" s="253">
        <f>AB93/AB85</f>
        <v>0</v>
      </c>
      <c r="AC87" s="253">
        <f t="shared" si="102"/>
        <v>1.1627906976744186E-2</v>
      </c>
      <c r="AD87" s="250">
        <v>0.06</v>
      </c>
      <c r="AF87" s="289">
        <v>0.08</v>
      </c>
      <c r="AG87" s="289">
        <f>AF87</f>
        <v>0.08</v>
      </c>
      <c r="AH87" s="289">
        <f t="shared" si="99"/>
        <v>0.08</v>
      </c>
      <c r="AI87" s="289">
        <f t="shared" si="99"/>
        <v>0.08</v>
      </c>
      <c r="AJ87" s="267">
        <v>7.2999999999999995E-2</v>
      </c>
      <c r="AK87" s="267">
        <v>6.6000000000000003E-2</v>
      </c>
      <c r="AL87" s="252">
        <f>AD87</f>
        <v>0.06</v>
      </c>
      <c r="AM87" s="252">
        <f t="shared" si="99"/>
        <v>0.06</v>
      </c>
      <c r="AN87" s="252">
        <f t="shared" si="99"/>
        <v>0.06</v>
      </c>
      <c r="AO87" s="252">
        <f t="shared" si="99"/>
        <v>0.06</v>
      </c>
      <c r="AP87" s="252">
        <f t="shared" si="99"/>
        <v>0.06</v>
      </c>
      <c r="AQ87" s="252">
        <f t="shared" si="99"/>
        <v>0.06</v>
      </c>
      <c r="AR87" s="252">
        <f t="shared" si="99"/>
        <v>0.06</v>
      </c>
      <c r="AS87" s="252">
        <f t="shared" si="99"/>
        <v>0.06</v>
      </c>
      <c r="AT87" s="252">
        <f t="shared" si="99"/>
        <v>0.06</v>
      </c>
      <c r="AU87" s="252">
        <f t="shared" si="99"/>
        <v>0.06</v>
      </c>
      <c r="AV87" s="252">
        <f t="shared" si="99"/>
        <v>0.06</v>
      </c>
      <c r="AW87" s="252">
        <f t="shared" si="99"/>
        <v>0.06</v>
      </c>
      <c r="AX87" s="252">
        <f t="shared" si="100"/>
        <v>0.06</v>
      </c>
      <c r="AY87" s="252">
        <f t="shared" si="100"/>
        <v>0.06</v>
      </c>
      <c r="AZ87" s="252">
        <f t="shared" si="100"/>
        <v>0.06</v>
      </c>
      <c r="BA87" s="252">
        <f t="shared" si="100"/>
        <v>0.06</v>
      </c>
      <c r="BB87" s="252">
        <f t="shared" si="100"/>
        <v>0.06</v>
      </c>
      <c r="BC87" s="252">
        <f t="shared" si="100"/>
        <v>0.06</v>
      </c>
      <c r="BD87" s="252">
        <f t="shared" si="100"/>
        <v>0.06</v>
      </c>
      <c r="BE87" s="252">
        <f t="shared" si="100"/>
        <v>0.06</v>
      </c>
      <c r="BF87" s="252">
        <f t="shared" si="100"/>
        <v>0.06</v>
      </c>
      <c r="BG87" s="252">
        <f t="shared" si="100"/>
        <v>0.06</v>
      </c>
      <c r="BH87" s="252">
        <f t="shared" si="100"/>
        <v>0.06</v>
      </c>
      <c r="BI87" s="252">
        <f t="shared" si="100"/>
        <v>0.06</v>
      </c>
      <c r="BJ87" s="252">
        <f t="shared" si="100"/>
        <v>0.06</v>
      </c>
      <c r="BK87" s="252">
        <f t="shared" si="100"/>
        <v>0.06</v>
      </c>
      <c r="BL87" s="252">
        <f t="shared" si="100"/>
        <v>0.06</v>
      </c>
      <c r="BM87" s="252">
        <f t="shared" si="100"/>
        <v>0.06</v>
      </c>
      <c r="BN87" s="252">
        <f t="shared" si="101"/>
        <v>0.06</v>
      </c>
      <c r="BO87" s="252">
        <f t="shared" si="101"/>
        <v>0.06</v>
      </c>
    </row>
    <row r="88" spans="2:67" x14ac:dyDescent="0.25">
      <c r="B88" s="287" t="s">
        <v>133</v>
      </c>
      <c r="C88" s="247"/>
      <c r="D88" s="255"/>
      <c r="E88" s="255"/>
      <c r="F88" s="255"/>
      <c r="G88" s="255">
        <f t="shared" ref="G88:AC88" si="103">G94/G92</f>
        <v>1</v>
      </c>
      <c r="H88" s="255">
        <f t="shared" si="103"/>
        <v>1</v>
      </c>
      <c r="I88" s="255"/>
      <c r="J88" s="255">
        <f t="shared" si="103"/>
        <v>1</v>
      </c>
      <c r="K88" s="255">
        <f t="shared" si="103"/>
        <v>1</v>
      </c>
      <c r="L88" s="255">
        <f t="shared" si="103"/>
        <v>1</v>
      </c>
      <c r="M88" s="255">
        <f t="shared" si="103"/>
        <v>1</v>
      </c>
      <c r="N88" s="255">
        <f t="shared" si="103"/>
        <v>1.3333333333333333</v>
      </c>
      <c r="O88" s="255">
        <f t="shared" si="103"/>
        <v>1.6666666666666667</v>
      </c>
      <c r="P88" s="255">
        <f t="shared" si="103"/>
        <v>1</v>
      </c>
      <c r="Q88" s="255">
        <f t="shared" si="103"/>
        <v>2</v>
      </c>
      <c r="R88" s="255">
        <f t="shared" si="103"/>
        <v>3.5</v>
      </c>
      <c r="S88" s="255">
        <f t="shared" si="103"/>
        <v>2.25</v>
      </c>
      <c r="T88" s="255">
        <f t="shared" si="103"/>
        <v>1.8</v>
      </c>
      <c r="U88" s="255">
        <f t="shared" si="103"/>
        <v>2.7142857142857144</v>
      </c>
      <c r="V88" s="255">
        <f t="shared" si="103"/>
        <v>2.4</v>
      </c>
      <c r="W88" s="255">
        <f t="shared" si="103"/>
        <v>4.1428571428571432</v>
      </c>
      <c r="X88" s="255">
        <f t="shared" si="103"/>
        <v>2.5</v>
      </c>
      <c r="Y88" s="255">
        <f t="shared" si="103"/>
        <v>3</v>
      </c>
      <c r="Z88" s="255">
        <f t="shared" si="103"/>
        <v>3.6</v>
      </c>
      <c r="AA88" s="255">
        <f t="shared" si="103"/>
        <v>4.8666666666666663</v>
      </c>
      <c r="AB88" s="255">
        <f>AB94/AB92</f>
        <v>19.21875</v>
      </c>
      <c r="AC88" s="255">
        <f t="shared" si="103"/>
        <v>37.952941176470588</v>
      </c>
      <c r="AD88" s="256">
        <v>24</v>
      </c>
      <c r="AF88" s="268">
        <v>10.735294117647058</v>
      </c>
      <c r="AG88" s="268">
        <f>AF88</f>
        <v>10.735294117647058</v>
      </c>
      <c r="AH88" s="268">
        <v>11</v>
      </c>
      <c r="AI88" s="268">
        <v>12</v>
      </c>
      <c r="AJ88" s="268">
        <v>17</v>
      </c>
      <c r="AK88" s="268">
        <v>20</v>
      </c>
      <c r="AL88" s="258">
        <f>AD88</f>
        <v>24</v>
      </c>
      <c r="AM88" s="258">
        <f t="shared" si="99"/>
        <v>24</v>
      </c>
      <c r="AN88" s="258">
        <f t="shared" si="99"/>
        <v>24</v>
      </c>
      <c r="AO88" s="258">
        <f t="shared" si="99"/>
        <v>24</v>
      </c>
      <c r="AP88" s="258">
        <f t="shared" si="99"/>
        <v>24</v>
      </c>
      <c r="AQ88" s="258">
        <f t="shared" si="99"/>
        <v>24</v>
      </c>
      <c r="AR88" s="268">
        <v>24.2</v>
      </c>
      <c r="AS88" s="268">
        <v>24.5</v>
      </c>
      <c r="AT88" s="258">
        <f t="shared" si="99"/>
        <v>24.5</v>
      </c>
      <c r="AU88" s="258">
        <f t="shared" si="99"/>
        <v>24.5</v>
      </c>
      <c r="AV88" s="258">
        <f t="shared" si="99"/>
        <v>24.5</v>
      </c>
      <c r="AW88" s="258">
        <f t="shared" si="99"/>
        <v>24.5</v>
      </c>
      <c r="AX88" s="258">
        <f t="shared" si="100"/>
        <v>24.5</v>
      </c>
      <c r="AY88" s="258">
        <f t="shared" si="100"/>
        <v>24.5</v>
      </c>
      <c r="AZ88" s="258">
        <f t="shared" si="100"/>
        <v>24.5</v>
      </c>
      <c r="BA88" s="258">
        <f t="shared" si="100"/>
        <v>24.5</v>
      </c>
      <c r="BB88" s="258">
        <f t="shared" si="100"/>
        <v>24.5</v>
      </c>
      <c r="BC88" s="258">
        <f t="shared" si="100"/>
        <v>24.5</v>
      </c>
      <c r="BD88" s="258">
        <f t="shared" si="100"/>
        <v>24.5</v>
      </c>
      <c r="BE88" s="258">
        <f t="shared" si="100"/>
        <v>24.5</v>
      </c>
      <c r="BF88" s="258">
        <f t="shared" si="100"/>
        <v>24.5</v>
      </c>
      <c r="BG88" s="258">
        <f t="shared" si="100"/>
        <v>24.5</v>
      </c>
      <c r="BH88" s="258">
        <f t="shared" si="100"/>
        <v>24.5</v>
      </c>
      <c r="BI88" s="258">
        <f t="shared" si="100"/>
        <v>24.5</v>
      </c>
      <c r="BJ88" s="258">
        <f t="shared" si="100"/>
        <v>24.5</v>
      </c>
      <c r="BK88" s="258">
        <f t="shared" si="100"/>
        <v>24.5</v>
      </c>
      <c r="BL88" s="258">
        <f t="shared" si="100"/>
        <v>24.5</v>
      </c>
      <c r="BM88" s="258">
        <f t="shared" si="100"/>
        <v>24.5</v>
      </c>
      <c r="BN88" s="258">
        <f t="shared" si="101"/>
        <v>24.5</v>
      </c>
      <c r="BO88" s="258">
        <f t="shared" si="101"/>
        <v>24.5</v>
      </c>
    </row>
    <row r="89" spans="2:67" x14ac:dyDescent="0.25">
      <c r="B89" s="287" t="s">
        <v>103</v>
      </c>
      <c r="C89" s="247"/>
      <c r="D89" s="259"/>
      <c r="E89" s="259"/>
      <c r="F89" s="259"/>
      <c r="G89" s="259">
        <f t="shared" ref="G89:AA89" si="104">G97/G94</f>
        <v>55</v>
      </c>
      <c r="H89" s="259">
        <f t="shared" si="104"/>
        <v>20</v>
      </c>
      <c r="I89" s="259"/>
      <c r="J89" s="259">
        <f t="shared" si="104"/>
        <v>77</v>
      </c>
      <c r="K89" s="259">
        <f t="shared" si="104"/>
        <v>35</v>
      </c>
      <c r="L89" s="259">
        <f t="shared" si="104"/>
        <v>42.5</v>
      </c>
      <c r="M89" s="259">
        <f t="shared" si="104"/>
        <v>55</v>
      </c>
      <c r="N89" s="259">
        <f t="shared" si="104"/>
        <v>55</v>
      </c>
      <c r="O89" s="259">
        <f t="shared" si="104"/>
        <v>54</v>
      </c>
      <c r="P89" s="259">
        <f t="shared" si="104"/>
        <v>55</v>
      </c>
      <c r="Q89" s="259">
        <f t="shared" si="104"/>
        <v>55</v>
      </c>
      <c r="R89" s="259">
        <f t="shared" si="104"/>
        <v>55</v>
      </c>
      <c r="S89" s="259">
        <f t="shared" si="104"/>
        <v>55</v>
      </c>
      <c r="T89" s="259">
        <f t="shared" si="104"/>
        <v>55</v>
      </c>
      <c r="U89" s="259">
        <f t="shared" si="104"/>
        <v>55</v>
      </c>
      <c r="V89" s="259">
        <f t="shared" si="104"/>
        <v>54.583333333333336</v>
      </c>
      <c r="W89" s="259">
        <f t="shared" si="104"/>
        <v>55</v>
      </c>
      <c r="X89" s="259">
        <f t="shared" si="104"/>
        <v>55</v>
      </c>
      <c r="Y89" s="259">
        <f t="shared" si="104"/>
        <v>55</v>
      </c>
      <c r="Z89" s="259">
        <f t="shared" si="104"/>
        <v>54.444444444444443</v>
      </c>
      <c r="AA89" s="259">
        <f t="shared" si="104"/>
        <v>54.520547945205479</v>
      </c>
      <c r="AB89" s="259">
        <f>AB97/AB94</f>
        <v>51.574260162601625</v>
      </c>
      <c r="AC89" s="259">
        <f>AC97/AC94</f>
        <v>51.013639181649104</v>
      </c>
      <c r="AD89" s="275">
        <f>SUM(P97:AC97)/SUM(P94:AC94)</f>
        <v>51.3457831839522</v>
      </c>
      <c r="AF89" s="261">
        <f>AD89</f>
        <v>51.3457831839522</v>
      </c>
      <c r="AG89" s="261">
        <f>AF89</f>
        <v>51.3457831839522</v>
      </c>
      <c r="AH89" s="261">
        <f t="shared" si="99"/>
        <v>51.3457831839522</v>
      </c>
      <c r="AI89" s="261">
        <f t="shared" si="99"/>
        <v>51.3457831839522</v>
      </c>
      <c r="AJ89" s="262">
        <f t="shared" si="99"/>
        <v>51.3457831839522</v>
      </c>
      <c r="AK89" s="262">
        <f t="shared" si="99"/>
        <v>51.3457831839522</v>
      </c>
      <c r="AL89" s="262">
        <f>AD89</f>
        <v>51.3457831839522</v>
      </c>
      <c r="AM89" s="262">
        <f t="shared" si="99"/>
        <v>51.3457831839522</v>
      </c>
      <c r="AN89" s="262">
        <f t="shared" si="99"/>
        <v>51.3457831839522</v>
      </c>
      <c r="AO89" s="262">
        <f t="shared" si="99"/>
        <v>51.3457831839522</v>
      </c>
      <c r="AP89" s="262">
        <f t="shared" si="99"/>
        <v>51.3457831839522</v>
      </c>
      <c r="AQ89" s="262">
        <f t="shared" si="99"/>
        <v>51.3457831839522</v>
      </c>
      <c r="AR89" s="262">
        <f t="shared" si="99"/>
        <v>51.3457831839522</v>
      </c>
      <c r="AS89" s="262">
        <f t="shared" si="99"/>
        <v>51.3457831839522</v>
      </c>
      <c r="AT89" s="262">
        <f t="shared" si="99"/>
        <v>51.3457831839522</v>
      </c>
      <c r="AU89" s="262">
        <f t="shared" si="99"/>
        <v>51.3457831839522</v>
      </c>
      <c r="AV89" s="262">
        <f t="shared" si="99"/>
        <v>51.3457831839522</v>
      </c>
      <c r="AW89" s="262">
        <f t="shared" si="99"/>
        <v>51.3457831839522</v>
      </c>
      <c r="AX89" s="262">
        <f t="shared" si="100"/>
        <v>51.3457831839522</v>
      </c>
      <c r="AY89" s="262">
        <f t="shared" si="100"/>
        <v>51.3457831839522</v>
      </c>
      <c r="AZ89" s="262">
        <f t="shared" si="100"/>
        <v>51.3457831839522</v>
      </c>
      <c r="BA89" s="262">
        <f t="shared" si="100"/>
        <v>51.3457831839522</v>
      </c>
      <c r="BB89" s="262">
        <f t="shared" si="100"/>
        <v>51.3457831839522</v>
      </c>
      <c r="BC89" s="262">
        <f t="shared" si="100"/>
        <v>51.3457831839522</v>
      </c>
      <c r="BD89" s="262">
        <f t="shared" si="100"/>
        <v>51.3457831839522</v>
      </c>
      <c r="BE89" s="262">
        <f t="shared" si="100"/>
        <v>51.3457831839522</v>
      </c>
      <c r="BF89" s="262">
        <f t="shared" si="100"/>
        <v>51.3457831839522</v>
      </c>
      <c r="BG89" s="262">
        <f t="shared" si="100"/>
        <v>51.3457831839522</v>
      </c>
      <c r="BH89" s="262">
        <f t="shared" si="100"/>
        <v>51.3457831839522</v>
      </c>
      <c r="BI89" s="262">
        <f t="shared" si="100"/>
        <v>51.3457831839522</v>
      </c>
      <c r="BJ89" s="262">
        <f t="shared" si="100"/>
        <v>51.3457831839522</v>
      </c>
      <c r="BK89" s="262">
        <f t="shared" si="100"/>
        <v>51.3457831839522</v>
      </c>
      <c r="BL89" s="262">
        <f t="shared" si="100"/>
        <v>51.3457831839522</v>
      </c>
      <c r="BM89" s="262">
        <f t="shared" si="100"/>
        <v>51.3457831839522</v>
      </c>
      <c r="BN89" s="262">
        <f t="shared" si="101"/>
        <v>51.3457831839522</v>
      </c>
      <c r="BO89" s="262">
        <f t="shared" si="101"/>
        <v>51.3457831839522</v>
      </c>
    </row>
    <row r="90" spans="2:67" x14ac:dyDescent="0.25">
      <c r="B90" s="287" t="s">
        <v>134</v>
      </c>
      <c r="C90" s="247"/>
      <c r="D90" s="253"/>
      <c r="E90" s="253"/>
      <c r="F90" s="253"/>
      <c r="G90" s="253">
        <f t="shared" ref="G90:AA90" si="105">G98/G97</f>
        <v>0.36363636363636365</v>
      </c>
      <c r="H90" s="253">
        <f t="shared" si="105"/>
        <v>1</v>
      </c>
      <c r="I90" s="253"/>
      <c r="J90" s="253">
        <f t="shared" si="105"/>
        <v>0.64935064935064934</v>
      </c>
      <c r="K90" s="253">
        <f t="shared" si="105"/>
        <v>0.5714285714285714</v>
      </c>
      <c r="L90" s="253">
        <f t="shared" si="105"/>
        <v>0.47058823529411764</v>
      </c>
      <c r="M90" s="253">
        <f t="shared" si="105"/>
        <v>0.36363636363636365</v>
      </c>
      <c r="N90" s="253">
        <f t="shared" si="105"/>
        <v>0.36363636363636365</v>
      </c>
      <c r="O90" s="253">
        <f t="shared" si="105"/>
        <v>0.37037037037037035</v>
      </c>
      <c r="P90" s="253">
        <f t="shared" si="105"/>
        <v>0.36363636363636365</v>
      </c>
      <c r="Q90" s="253">
        <f t="shared" si="105"/>
        <v>0.36363636363636365</v>
      </c>
      <c r="R90" s="253">
        <f t="shared" si="105"/>
        <v>0.36363636363636365</v>
      </c>
      <c r="S90" s="253">
        <f t="shared" si="105"/>
        <v>0.36363636363636365</v>
      </c>
      <c r="T90" s="253">
        <f t="shared" si="105"/>
        <v>0.36363636363636365</v>
      </c>
      <c r="U90" s="253">
        <f t="shared" si="105"/>
        <v>0.36363636363636365</v>
      </c>
      <c r="V90" s="253">
        <f t="shared" si="105"/>
        <v>0.36641221374045801</v>
      </c>
      <c r="W90" s="253">
        <f t="shared" si="105"/>
        <v>0.36363636363636365</v>
      </c>
      <c r="X90" s="253">
        <f t="shared" si="105"/>
        <v>0.36363636363636365</v>
      </c>
      <c r="Y90" s="253">
        <f t="shared" si="105"/>
        <v>0.36363636363636365</v>
      </c>
      <c r="Z90" s="253">
        <f t="shared" si="105"/>
        <v>0.36734693877551022</v>
      </c>
      <c r="AA90" s="253">
        <f t="shared" si="105"/>
        <v>0.37437185929648242</v>
      </c>
      <c r="AB90" s="253">
        <f>AB98/AB97</f>
        <v>0.39157366266717153</v>
      </c>
      <c r="AC90" s="253">
        <f>AC98/AC97</f>
        <v>0.39217354317311781</v>
      </c>
      <c r="AD90" s="288">
        <f>SUM(W98:AC98)/SUM(W97:AC97)</f>
        <v>0.39110871371660216</v>
      </c>
      <c r="AF90" s="254">
        <f>AD90</f>
        <v>0.39110871371660216</v>
      </c>
      <c r="AG90" s="254">
        <f>AF90</f>
        <v>0.39110871371660216</v>
      </c>
      <c r="AH90" s="254">
        <f t="shared" si="99"/>
        <v>0.39110871371660216</v>
      </c>
      <c r="AI90" s="254">
        <f t="shared" si="99"/>
        <v>0.39110871371660216</v>
      </c>
      <c r="AJ90" s="254">
        <f t="shared" si="99"/>
        <v>0.39110871371660216</v>
      </c>
      <c r="AK90" s="254">
        <f t="shared" si="99"/>
        <v>0.39110871371660216</v>
      </c>
      <c r="AL90" s="254">
        <f>AD90</f>
        <v>0.39110871371660216</v>
      </c>
      <c r="AM90" s="254">
        <f t="shared" si="99"/>
        <v>0.39110871371660216</v>
      </c>
      <c r="AN90" s="254">
        <f t="shared" si="99"/>
        <v>0.39110871371660216</v>
      </c>
      <c r="AO90" s="254">
        <f t="shared" si="99"/>
        <v>0.39110871371660216</v>
      </c>
      <c r="AP90" s="254">
        <f t="shared" si="99"/>
        <v>0.39110871371660216</v>
      </c>
      <c r="AQ90" s="254">
        <f t="shared" si="99"/>
        <v>0.39110871371660216</v>
      </c>
      <c r="AR90" s="254">
        <f t="shared" si="99"/>
        <v>0.39110871371660216</v>
      </c>
      <c r="AS90" s="254">
        <f t="shared" si="99"/>
        <v>0.39110871371660216</v>
      </c>
      <c r="AT90" s="254">
        <f t="shared" si="99"/>
        <v>0.39110871371660216</v>
      </c>
      <c r="AU90" s="254">
        <f t="shared" si="99"/>
        <v>0.39110871371660216</v>
      </c>
      <c r="AV90" s="254">
        <f t="shared" si="99"/>
        <v>0.39110871371660216</v>
      </c>
      <c r="AW90" s="254">
        <f t="shared" si="99"/>
        <v>0.39110871371660216</v>
      </c>
      <c r="AX90" s="254">
        <f t="shared" si="100"/>
        <v>0.39110871371660216</v>
      </c>
      <c r="AY90" s="254">
        <f t="shared" si="100"/>
        <v>0.39110871371660216</v>
      </c>
      <c r="AZ90" s="254">
        <f t="shared" si="100"/>
        <v>0.39110871371660216</v>
      </c>
      <c r="BA90" s="254">
        <f t="shared" si="100"/>
        <v>0.39110871371660216</v>
      </c>
      <c r="BB90" s="254">
        <f t="shared" si="100"/>
        <v>0.39110871371660216</v>
      </c>
      <c r="BC90" s="254">
        <f t="shared" si="100"/>
        <v>0.39110871371660216</v>
      </c>
      <c r="BD90" s="254">
        <f t="shared" si="100"/>
        <v>0.39110871371660216</v>
      </c>
      <c r="BE90" s="254">
        <f t="shared" si="100"/>
        <v>0.39110871371660216</v>
      </c>
      <c r="BF90" s="254">
        <f t="shared" si="100"/>
        <v>0.39110871371660216</v>
      </c>
      <c r="BG90" s="254">
        <f t="shared" si="100"/>
        <v>0.39110871371660216</v>
      </c>
      <c r="BH90" s="254">
        <f t="shared" si="100"/>
        <v>0.39110871371660216</v>
      </c>
      <c r="BI90" s="254">
        <f t="shared" si="100"/>
        <v>0.39110871371660216</v>
      </c>
      <c r="BJ90" s="254">
        <f t="shared" si="100"/>
        <v>0.39110871371660216</v>
      </c>
      <c r="BK90" s="254">
        <f t="shared" si="100"/>
        <v>0.39110871371660216</v>
      </c>
      <c r="BL90" s="254">
        <f t="shared" si="100"/>
        <v>0.39110871371660216</v>
      </c>
      <c r="BM90" s="254">
        <f t="shared" si="100"/>
        <v>0.39110871371660216</v>
      </c>
      <c r="BN90" s="254">
        <f t="shared" si="101"/>
        <v>0.39110871371660216</v>
      </c>
      <c r="BO90" s="254">
        <f t="shared" si="101"/>
        <v>0.39110871371660216</v>
      </c>
    </row>
    <row r="92" spans="2:67" x14ac:dyDescent="0.25">
      <c r="B92" s="292" t="s">
        <v>297</v>
      </c>
      <c r="D92" s="7">
        <v>0</v>
      </c>
      <c r="E92" s="7">
        <v>0</v>
      </c>
      <c r="F92" s="7">
        <v>0</v>
      </c>
      <c r="G92" s="7">
        <f>IF(VLOOKUP($B$52&amp;$B92,[20]Ilorin!$E:$AE,COLUMN(G$1)-2,FALSE)=" ",0,VLOOKUP($B$52&amp;$B92,[20]Ilorin!$E:$AE,COLUMN(G$1)-2,FALSE))</f>
        <v>1</v>
      </c>
      <c r="H92" s="7">
        <f>IF(VLOOKUP($B$52&amp;$B92,[20]Ilorin!$E:$AE,COLUMN(H$1)-2,FALSE)=" ",0,VLOOKUP($B$52&amp;$B92,[20]Ilorin!$E:$AE,COLUMN(H$1)-2,FALSE))</f>
        <v>2</v>
      </c>
      <c r="I92" s="7">
        <v>0</v>
      </c>
      <c r="J92" s="7">
        <f>IF(VLOOKUP($B$52&amp;$B92,[20]Ilorin!$E:$AE,COLUMN(J$1)-2,FALSE)=" ",0,VLOOKUP($B$52&amp;$B92,[20]Ilorin!$E:$AE,COLUMN(J$1)-2,FALSE))</f>
        <v>1</v>
      </c>
      <c r="K92" s="7">
        <f>IF(VLOOKUP($B$52&amp;$B92,[20]Ilorin!$E:$AE,COLUMN(K$1)-2,FALSE)=" ",0,VLOOKUP($B$52&amp;$B92,[20]Ilorin!$E:$AE,COLUMN(K$1)-2,FALSE))</f>
        <v>1</v>
      </c>
      <c r="L92" s="7">
        <f>IF(VLOOKUP($B$52&amp;$B92,[20]Ilorin!$E:$AE,COLUMN(L$1)-2,FALSE)=" ",0,VLOOKUP($B$52&amp;$B92,[20]Ilorin!$E:$AE,COLUMN(L$1)-2,FALSE))</f>
        <v>2</v>
      </c>
      <c r="M92" s="7">
        <f>IF(VLOOKUP($B$52&amp;$B92,[20]Ilorin!$E:$AE,COLUMN(M$1)-2,FALSE)=" ",0,VLOOKUP($B$52&amp;$B92,[20]Ilorin!$E:$AE,COLUMN(M$1)-2,FALSE))</f>
        <v>2</v>
      </c>
      <c r="N92" s="7">
        <f>IF(VLOOKUP($B$52&amp;$B92,[20]Ilorin!$E:$AE,COLUMN(N$1)-2,FALSE)=" ",0,VLOOKUP($B$52&amp;$B92,[20]Ilorin!$E:$AE,COLUMN(N$1)-2,FALSE))</f>
        <v>3</v>
      </c>
      <c r="O92" s="7">
        <f>IF(VLOOKUP($B$52&amp;$B92,[20]Ilorin!$E:$AE,COLUMN(O$1)-2,FALSE)=" ",0,VLOOKUP($B$52&amp;$B92,[20]Ilorin!$E:$AE,COLUMN(O$1)-2,FALSE))</f>
        <v>3</v>
      </c>
      <c r="P92" s="7">
        <f>IF(VLOOKUP($B$52&amp;$B92,[20]Ilorin!$E:$AE,COLUMN(P$1)-2,FALSE)=" ",0,VLOOKUP($B$52&amp;$B92,[20]Ilorin!$E:$AE,COLUMN(P$1)-2,FALSE))</f>
        <v>3</v>
      </c>
      <c r="Q92" s="7">
        <f>IF(VLOOKUP($B$52&amp;$B92,[20]Ilorin!$E:$AE,COLUMN(Q$1)-2,FALSE)=" ",0,VLOOKUP($B$52&amp;$B92,[20]Ilorin!$E:$AE,COLUMN(Q$1)-2,FALSE))</f>
        <v>2</v>
      </c>
      <c r="R92" s="7">
        <f>IF(VLOOKUP($B$52&amp;$B92,[20]Ilorin!$E:$AE,COLUMN(R$1)-2,FALSE)=" ",0,VLOOKUP($B$52&amp;$B92,[20]Ilorin!$E:$AE,COLUMN(R$1)-2,FALSE))</f>
        <v>2</v>
      </c>
      <c r="S92" s="7">
        <f>IF(VLOOKUP($B$52&amp;$B92,[20]Ilorin!$E:$AE,COLUMN(S$1)-2,FALSE)=" ",0,VLOOKUP($B$52&amp;$B92,[20]Ilorin!$E:$AE,COLUMN(S$1)-2,FALSE))</f>
        <v>4</v>
      </c>
      <c r="T92" s="7">
        <f>IF(VLOOKUP($B$52&amp;$B92,[20]Ilorin!$E:$AE,COLUMN(T$1)-2,FALSE)=" ",0,VLOOKUP($B$52&amp;$B92,[20]Ilorin!$E:$AE,COLUMN(T$1)-2,FALSE))</f>
        <v>5</v>
      </c>
      <c r="U92" s="7">
        <f>IF(VLOOKUP($B$52&amp;$B92,[20]Ilorin!$E:$AE,COLUMN(U$1)-2,FALSE)=" ",0,VLOOKUP($B$52&amp;$B92,[20]Ilorin!$E:$AE,COLUMN(U$1)-2,FALSE))</f>
        <v>7</v>
      </c>
      <c r="V92" s="7">
        <f>IF(VLOOKUP($B$52&amp;$B92,[20]Ilorin!$E:$AE,COLUMN(V$1)-2,FALSE)=" ",0,VLOOKUP($B$52&amp;$B92,[20]Ilorin!$E:$AE,COLUMN(V$1)-2,FALSE))</f>
        <v>5</v>
      </c>
      <c r="W92" s="7">
        <f>IF(VLOOKUP($B$52&amp;$B92,[20]Ilorin!$E:$AE,COLUMN(W$1)-2,FALSE)=" ",0,VLOOKUP($B$52&amp;$B92,[20]Ilorin!$E:$AE,COLUMN(W$1)-2,FALSE))</f>
        <v>7</v>
      </c>
      <c r="X92" s="7">
        <f>IF(VLOOKUP($B$52&amp;$B92,[20]Ilorin!$E:$AE,COLUMN(X$1)-2,FALSE)=" ",0,VLOOKUP($B$52&amp;$B92,[20]Ilorin!$E:$AE,COLUMN(X$1)-2,FALSE))</f>
        <v>8</v>
      </c>
      <c r="Y92" s="7">
        <f>IF(VLOOKUP($B$52&amp;$B92,[20]Ilorin!$E:$AE,COLUMN(Y$1)-2,FALSE)=" ",0,VLOOKUP($B$52&amp;$B92,[20]Ilorin!$E:$AE,COLUMN(Y$1)-2,FALSE))</f>
        <v>9</v>
      </c>
      <c r="Z92" s="7">
        <f>IF(VLOOKUP($B$52&amp;$B92,[20]Ilorin!$E:$AE,COLUMN(Z$1)-2,FALSE)=" ",0,VLOOKUP($B$52&amp;$B92,[20]Ilorin!$E:$AE,COLUMN(Z$1)-2,FALSE))</f>
        <v>5</v>
      </c>
      <c r="AA92" s="7">
        <f>IF(VLOOKUP($B$52&amp;$B92,[20]Ilorin!$E:$AE,COLUMN(AA$1)-2,FALSE)=" ",0,VLOOKUP($B$52&amp;$B92,[20]Ilorin!$E:$AE,COLUMN(AA$1)-2,FALSE))</f>
        <v>15</v>
      </c>
      <c r="AB92" s="7">
        <f>IF(VLOOKUP($B$52&amp;$B92,[20]Ilorin!$E:$AE,COLUMN(AB$1)-2,FALSE)=" ",0,VLOOKUP($B$52&amp;$B92,[20]Ilorin!$E:$AE,COLUMN(AB$1)-2,FALSE))</f>
        <v>64</v>
      </c>
      <c r="AC92" s="7">
        <f>IF(VLOOKUP($B$52&amp;$B92,[20]Ilorin!$E:$AE,COLUMN(AC$1)-2,FALSE)=" ",0,VLOOKUP($B$52&amp;$B92,[20]Ilorin!$E:$AE,COLUMN(AC$1)-2,FALSE))</f>
        <v>85</v>
      </c>
      <c r="AF92" s="7">
        <f t="shared" ref="AF92:AG95" si="106">AB92</f>
        <v>64</v>
      </c>
      <c r="AG92" s="7">
        <f t="shared" si="106"/>
        <v>85</v>
      </c>
      <c r="AH92" s="7">
        <f>VLOOKUP($A$3&amp;$B$52&amp;$B92,'[14]Paga All'!$G$1:$J$3000,4,FALSE)</f>
        <v>119</v>
      </c>
      <c r="AI92" s="7">
        <f>VLOOKUP($A$3&amp;$B$84&amp;$B92,'[15]Paga all'!$F:$G,2,FALSE)</f>
        <v>116</v>
      </c>
      <c r="AJ92" s="7">
        <f>VLOOKUP($A$3&amp;$B$52&amp;$B92,'[16]Paga all'!$F$2:$G$1470,2,FALSE)</f>
        <v>103</v>
      </c>
      <c r="AK92" s="9">
        <f t="shared" ref="AK92:BO92" si="107">IF(ROUND((AJ92+AJ93)*(1+AK86),)&gt;=AK$3*$AD$3,AK$3*$AD$3*(1-AK87),ROUND((AJ92+AJ93)*(1+AK86),)-ROUND((AJ92+AJ93)*(1+AK86)*AK87,))</f>
        <v>124</v>
      </c>
      <c r="AL92" s="9">
        <f t="shared" si="107"/>
        <v>137</v>
      </c>
      <c r="AM92" s="9">
        <f t="shared" si="107"/>
        <v>151</v>
      </c>
      <c r="AN92" s="9">
        <f t="shared" si="107"/>
        <v>166</v>
      </c>
      <c r="AO92" s="9">
        <f t="shared" si="107"/>
        <v>183</v>
      </c>
      <c r="AP92" s="9">
        <f t="shared" si="107"/>
        <v>202</v>
      </c>
      <c r="AQ92" s="9">
        <f t="shared" si="107"/>
        <v>223</v>
      </c>
      <c r="AR92" s="9">
        <f t="shared" si="107"/>
        <v>245</v>
      </c>
      <c r="AS92" s="9">
        <f t="shared" si="107"/>
        <v>270</v>
      </c>
      <c r="AT92" s="9">
        <f t="shared" si="107"/>
        <v>297</v>
      </c>
      <c r="AU92" s="9">
        <f t="shared" si="107"/>
        <v>327</v>
      </c>
      <c r="AV92" s="9">
        <f t="shared" si="107"/>
        <v>360</v>
      </c>
      <c r="AW92" s="9">
        <f t="shared" si="107"/>
        <v>396</v>
      </c>
      <c r="AX92" s="9">
        <f t="shared" si="107"/>
        <v>435</v>
      </c>
      <c r="AY92" s="9">
        <f t="shared" si="107"/>
        <v>478</v>
      </c>
      <c r="AZ92" s="9">
        <f t="shared" si="107"/>
        <v>526</v>
      </c>
      <c r="BA92" s="9">
        <f t="shared" si="107"/>
        <v>579</v>
      </c>
      <c r="BB92" s="9">
        <f t="shared" si="107"/>
        <v>637</v>
      </c>
      <c r="BC92" s="9">
        <f t="shared" si="107"/>
        <v>701</v>
      </c>
      <c r="BD92" s="9">
        <f t="shared" si="107"/>
        <v>772</v>
      </c>
      <c r="BE92" s="9">
        <f t="shared" si="107"/>
        <v>849</v>
      </c>
      <c r="BF92" s="9">
        <f t="shared" si="107"/>
        <v>933</v>
      </c>
      <c r="BG92" s="9">
        <f t="shared" si="107"/>
        <v>1026</v>
      </c>
      <c r="BH92" s="9">
        <f t="shared" si="107"/>
        <v>1129</v>
      </c>
      <c r="BI92" s="9">
        <f t="shared" si="107"/>
        <v>1242</v>
      </c>
      <c r="BJ92" s="9">
        <f t="shared" si="107"/>
        <v>1366</v>
      </c>
      <c r="BK92" s="9">
        <f t="shared" si="107"/>
        <v>1502</v>
      </c>
      <c r="BL92" s="9">
        <f t="shared" si="107"/>
        <v>1653</v>
      </c>
      <c r="BM92" s="9">
        <f t="shared" si="107"/>
        <v>1818</v>
      </c>
      <c r="BN92" s="9">
        <f t="shared" si="107"/>
        <v>1999</v>
      </c>
      <c r="BO92" s="9">
        <f t="shared" si="107"/>
        <v>2200</v>
      </c>
    </row>
    <row r="93" spans="2:67" x14ac:dyDescent="0.25">
      <c r="B93" s="292" t="s">
        <v>298</v>
      </c>
      <c r="D93" s="7">
        <v>0</v>
      </c>
      <c r="E93" s="7">
        <v>0</v>
      </c>
      <c r="F93" s="7">
        <v>0</v>
      </c>
      <c r="G93" s="7">
        <f>IF(VLOOKUP($B$52&amp;$B93,[20]Ilorin!$E:$AE,COLUMN(G$1)-2,FALSE)=" ",0,VLOOKUP($B$52&amp;$B93,[20]Ilorin!$E:$AE,COLUMN(G$1)-2,FALSE))</f>
        <v>0</v>
      </c>
      <c r="H93" s="7">
        <f>IF(VLOOKUP($B$52&amp;$B93,[20]Ilorin!$E:$AE,COLUMN(H$1)-2,FALSE)=" ",0,VLOOKUP($B$52&amp;$B93,[20]Ilorin!$E:$AE,COLUMN(H$1)-2,FALSE))</f>
        <v>0</v>
      </c>
      <c r="I93" s="7">
        <v>0</v>
      </c>
      <c r="J93" s="7">
        <f>IF(VLOOKUP($B$52&amp;$B93,[20]Ilorin!$E:$AE,COLUMN(J$1)-2,FALSE)=" ",0,VLOOKUP($B$52&amp;$B93,[20]Ilorin!$E:$AE,COLUMN(J$1)-2,FALSE))</f>
        <v>0</v>
      </c>
      <c r="K93" s="7">
        <f>IF(VLOOKUP($B$52&amp;$B93,[20]Ilorin!$E:$AE,COLUMN(K$1)-2,FALSE)=" ",0,VLOOKUP($B$52&amp;$B93,[20]Ilorin!$E:$AE,COLUMN(K$1)-2,FALSE))</f>
        <v>0</v>
      </c>
      <c r="L93" s="7">
        <f>IF(VLOOKUP($B$52&amp;$B93,[20]Ilorin!$E:$AE,COLUMN(L$1)-2,FALSE)=" ",0,VLOOKUP($B$52&amp;$B93,[20]Ilorin!$E:$AE,COLUMN(L$1)-2,FALSE))</f>
        <v>0</v>
      </c>
      <c r="M93" s="7">
        <f>IF(VLOOKUP($B$52&amp;$B93,[20]Ilorin!$E:$AE,COLUMN(M$1)-2,FALSE)=" ",0,VLOOKUP($B$52&amp;$B93,[20]Ilorin!$E:$AE,COLUMN(M$1)-2,FALSE))</f>
        <v>0</v>
      </c>
      <c r="N93" s="7">
        <f>IF(VLOOKUP($B$52&amp;$B93,[20]Ilorin!$E:$AE,COLUMN(N$1)-2,FALSE)=" ",0,VLOOKUP($B$52&amp;$B93,[20]Ilorin!$E:$AE,COLUMN(N$1)-2,FALSE))</f>
        <v>0</v>
      </c>
      <c r="O93" s="7">
        <f>IF(VLOOKUP($B$52&amp;$B93,[20]Ilorin!$E:$AE,COLUMN(O$1)-2,FALSE)=" ",0,VLOOKUP($B$52&amp;$B93,[20]Ilorin!$E:$AE,COLUMN(O$1)-2,FALSE))</f>
        <v>1</v>
      </c>
      <c r="P93" s="7">
        <f>IF(VLOOKUP($B$52&amp;$B93,[20]Ilorin!$E:$AE,COLUMN(P$1)-2,FALSE)=" ",0,VLOOKUP($B$52&amp;$B93,[20]Ilorin!$E:$AE,COLUMN(P$1)-2,FALSE))</f>
        <v>0</v>
      </c>
      <c r="Q93" s="7">
        <f>IF(VLOOKUP($B$52&amp;$B93,[20]Ilorin!$E:$AE,COLUMN(Q$1)-2,FALSE)=" ",0,VLOOKUP($B$52&amp;$B93,[20]Ilorin!$E:$AE,COLUMN(Q$1)-2,FALSE))</f>
        <v>0</v>
      </c>
      <c r="R93" s="7">
        <f>IF(VLOOKUP($B$52&amp;$B93,[20]Ilorin!$E:$AE,COLUMN(R$1)-2,FALSE)=" ",0,VLOOKUP($B$52&amp;$B93,[20]Ilorin!$E:$AE,COLUMN(R$1)-2,FALSE))</f>
        <v>0</v>
      </c>
      <c r="S93" s="7">
        <f>IF(VLOOKUP($B$52&amp;$B93,[20]Ilorin!$E:$AE,COLUMN(S$1)-2,FALSE)=" ",0,VLOOKUP($B$52&amp;$B93,[20]Ilorin!$E:$AE,COLUMN(S$1)-2,FALSE))</f>
        <v>0</v>
      </c>
      <c r="T93" s="7">
        <f>IF(VLOOKUP($B$52&amp;$B93,[20]Ilorin!$E:$AE,COLUMN(T$1)-2,FALSE)=" ",0,VLOOKUP($B$52&amp;$B93,[20]Ilorin!$E:$AE,COLUMN(T$1)-2,FALSE))</f>
        <v>0</v>
      </c>
      <c r="U93" s="7">
        <f>IF(VLOOKUP($B$52&amp;$B93,[20]Ilorin!$E:$AE,COLUMN(U$1)-2,FALSE)=" ",0,VLOOKUP($B$52&amp;$B93,[20]Ilorin!$E:$AE,COLUMN(U$1)-2,FALSE))</f>
        <v>1</v>
      </c>
      <c r="V93" s="7">
        <f>IF(VLOOKUP($B$52&amp;$B93,[20]Ilorin!$E:$AE,COLUMN(V$1)-2,FALSE)=" ",0,VLOOKUP($B$52&amp;$B93,[20]Ilorin!$E:$AE,COLUMN(V$1)-2,FALSE))</f>
        <v>1</v>
      </c>
      <c r="W93" s="7">
        <f>IF(VLOOKUP($B$52&amp;$B93,[20]Ilorin!$E:$AE,COLUMN(W$1)-2,FALSE)=" ",0,VLOOKUP($B$52&amp;$B93,[20]Ilorin!$E:$AE,COLUMN(W$1)-2,FALSE))</f>
        <v>0</v>
      </c>
      <c r="X93" s="7">
        <f>IF(VLOOKUP($B$52&amp;$B93,[20]Ilorin!$E:$AE,COLUMN(X$1)-2,FALSE)=" ",0,VLOOKUP($B$52&amp;$B93,[20]Ilorin!$E:$AE,COLUMN(X$1)-2,FALSE))</f>
        <v>0</v>
      </c>
      <c r="Y93" s="7">
        <f>IF(VLOOKUP($B$52&amp;$B93,[20]Ilorin!$E:$AE,COLUMN(Y$1)-2,FALSE)=" ",0,VLOOKUP($B$52&amp;$B93,[20]Ilorin!$E:$AE,COLUMN(Y$1)-2,FALSE))</f>
        <v>1</v>
      </c>
      <c r="Z93" s="7">
        <f>IF(VLOOKUP($B$52&amp;$B93,[20]Ilorin!$E:$AE,COLUMN(Z$1)-2,FALSE)=" ",0,VLOOKUP($B$52&amp;$B93,[20]Ilorin!$E:$AE,COLUMN(Z$1)-2,FALSE))</f>
        <v>1</v>
      </c>
      <c r="AA93" s="7">
        <f>IF(VLOOKUP($B$52&amp;$B93,[20]Ilorin!$E:$AE,COLUMN(AA$1)-2,FALSE)=" ",0,VLOOKUP($B$52&amp;$B93,[20]Ilorin!$E:$AE,COLUMN(AA$1)-2,FALSE))</f>
        <v>2</v>
      </c>
      <c r="AB93" s="7">
        <f>IF(VLOOKUP($B$52&amp;$B93,[20]Ilorin!$E:$AE,COLUMN(AB$1)-2,FALSE)=" ",0,VLOOKUP($B$52&amp;$B93,[20]Ilorin!$E:$AE,COLUMN(AB$1)-2,FALSE))</f>
        <v>0</v>
      </c>
      <c r="AC93" s="7">
        <f>IF(VLOOKUP($B$52&amp;$B93,[20]Ilorin!$E:$AE,COLUMN(AC$1)-2,FALSE)=" ",0,VLOOKUP($B$52&amp;$B93,[20]Ilorin!$E:$AE,COLUMN(AC$1)-2,FALSE))</f>
        <v>1</v>
      </c>
      <c r="AF93" s="7">
        <f t="shared" si="106"/>
        <v>0</v>
      </c>
      <c r="AG93" s="7">
        <f t="shared" si="106"/>
        <v>1</v>
      </c>
      <c r="AH93" s="7">
        <f>VLOOKUP($A$3&amp;$B$52&amp;$B93,'[14]Paga All'!$G$1:$J$3000,4,FALSE)</f>
        <v>2</v>
      </c>
      <c r="AI93" s="7">
        <f>VLOOKUP($A$3&amp;$B$84&amp;$B93,'[15]Paga all'!$F:$G,2,FALSE)</f>
        <v>9</v>
      </c>
      <c r="AJ93" s="7">
        <f>VLOOKUP($A$3&amp;$B$52&amp;$B93,'[16]Paga all'!$F$2:$G$1470,2,FALSE)</f>
        <v>15</v>
      </c>
      <c r="AK93" s="9">
        <f t="shared" ref="AK93:BO93" si="108">IF(ROUND((AJ92+AJ93)*(1+AK86),)&gt;=AK$3*$AD$3,AK$3*$AD$3*AK87,ROUND((AJ92+AJ93)*(1+AK86),)-AK92)</f>
        <v>9</v>
      </c>
      <c r="AL93" s="9">
        <f t="shared" si="108"/>
        <v>9</v>
      </c>
      <c r="AM93" s="9">
        <f t="shared" si="108"/>
        <v>10</v>
      </c>
      <c r="AN93" s="9">
        <f t="shared" si="108"/>
        <v>11</v>
      </c>
      <c r="AO93" s="9">
        <f t="shared" si="108"/>
        <v>12</v>
      </c>
      <c r="AP93" s="9">
        <f t="shared" si="108"/>
        <v>13</v>
      </c>
      <c r="AQ93" s="9">
        <f t="shared" si="108"/>
        <v>14</v>
      </c>
      <c r="AR93" s="9">
        <f t="shared" si="108"/>
        <v>16</v>
      </c>
      <c r="AS93" s="9">
        <f t="shared" si="108"/>
        <v>17</v>
      </c>
      <c r="AT93" s="9">
        <f t="shared" si="108"/>
        <v>19</v>
      </c>
      <c r="AU93" s="9">
        <f t="shared" si="108"/>
        <v>21</v>
      </c>
      <c r="AV93" s="9">
        <f t="shared" si="108"/>
        <v>23</v>
      </c>
      <c r="AW93" s="9">
        <f t="shared" si="108"/>
        <v>25</v>
      </c>
      <c r="AX93" s="9">
        <f t="shared" si="108"/>
        <v>28</v>
      </c>
      <c r="AY93" s="9">
        <f t="shared" si="108"/>
        <v>31</v>
      </c>
      <c r="AZ93" s="9">
        <f t="shared" si="108"/>
        <v>34</v>
      </c>
      <c r="BA93" s="9">
        <f t="shared" si="108"/>
        <v>37</v>
      </c>
      <c r="BB93" s="9">
        <f t="shared" si="108"/>
        <v>41</v>
      </c>
      <c r="BC93" s="9">
        <f t="shared" si="108"/>
        <v>45</v>
      </c>
      <c r="BD93" s="9">
        <f t="shared" si="108"/>
        <v>49</v>
      </c>
      <c r="BE93" s="9">
        <f t="shared" si="108"/>
        <v>54</v>
      </c>
      <c r="BF93" s="9">
        <f t="shared" si="108"/>
        <v>60</v>
      </c>
      <c r="BG93" s="9">
        <f t="shared" si="108"/>
        <v>66</v>
      </c>
      <c r="BH93" s="9">
        <f t="shared" si="108"/>
        <v>72</v>
      </c>
      <c r="BI93" s="9">
        <f t="shared" si="108"/>
        <v>79</v>
      </c>
      <c r="BJ93" s="9">
        <f t="shared" si="108"/>
        <v>87</v>
      </c>
      <c r="BK93" s="9">
        <f t="shared" si="108"/>
        <v>96</v>
      </c>
      <c r="BL93" s="9">
        <f t="shared" si="108"/>
        <v>105</v>
      </c>
      <c r="BM93" s="9">
        <f t="shared" si="108"/>
        <v>116</v>
      </c>
      <c r="BN93" s="9">
        <f t="shared" si="108"/>
        <v>128</v>
      </c>
      <c r="BO93" s="9">
        <f t="shared" si="108"/>
        <v>140</v>
      </c>
    </row>
    <row r="94" spans="2:67" x14ac:dyDescent="0.25">
      <c r="B94" s="292" t="s">
        <v>299</v>
      </c>
      <c r="D94" s="7">
        <v>0</v>
      </c>
      <c r="E94" s="7">
        <v>0</v>
      </c>
      <c r="F94" s="7">
        <v>0</v>
      </c>
      <c r="G94" s="7">
        <f>IF(VLOOKUP($B$52&amp;$B94,[20]Ilorin!$E:$AE,COLUMN(G$1)-2,FALSE)=" ",0,VLOOKUP($B$52&amp;$B94,[20]Ilorin!$E:$AE,COLUMN(G$1)-2,FALSE))</f>
        <v>1</v>
      </c>
      <c r="H94" s="7">
        <f>IF(VLOOKUP($B$52&amp;$B94,[20]Ilorin!$E:$AE,COLUMN(H$1)-2,FALSE)=" ",0,VLOOKUP($B$52&amp;$B94,[20]Ilorin!$E:$AE,COLUMN(H$1)-2,FALSE))</f>
        <v>2</v>
      </c>
      <c r="I94" s="7">
        <v>0</v>
      </c>
      <c r="J94" s="7">
        <f>IF(VLOOKUP($B$52&amp;$B94,[20]Ilorin!$E:$AE,COLUMN(J$1)-2,FALSE)=" ",0,VLOOKUP($B$52&amp;$B94,[20]Ilorin!$E:$AE,COLUMN(J$1)-2,FALSE))</f>
        <v>1</v>
      </c>
      <c r="K94" s="7">
        <f>IF(VLOOKUP($B$52&amp;$B94,[20]Ilorin!$E:$AE,COLUMN(K$1)-2,FALSE)=" ",0,VLOOKUP($B$52&amp;$B94,[20]Ilorin!$E:$AE,COLUMN(K$1)-2,FALSE))</f>
        <v>1</v>
      </c>
      <c r="L94" s="7">
        <f>IF(VLOOKUP($B$52&amp;$B94,[20]Ilorin!$E:$AE,COLUMN(L$1)-2,FALSE)=" ",0,VLOOKUP($B$52&amp;$B94,[20]Ilorin!$E:$AE,COLUMN(L$1)-2,FALSE))</f>
        <v>2</v>
      </c>
      <c r="M94" s="7">
        <f>IF(VLOOKUP($B$52&amp;$B94,[20]Ilorin!$E:$AE,COLUMN(M$1)-2,FALSE)=" ",0,VLOOKUP($B$52&amp;$B94,[20]Ilorin!$E:$AE,COLUMN(M$1)-2,FALSE))</f>
        <v>2</v>
      </c>
      <c r="N94" s="7">
        <f>IF(VLOOKUP($B$52&amp;$B94,[20]Ilorin!$E:$AE,COLUMN(N$1)-2,FALSE)=" ",0,VLOOKUP($B$52&amp;$B94,[20]Ilorin!$E:$AE,COLUMN(N$1)-2,FALSE))</f>
        <v>4</v>
      </c>
      <c r="O94" s="7">
        <f>IF(VLOOKUP($B$52&amp;$B94,[20]Ilorin!$E:$AE,COLUMN(O$1)-2,FALSE)=" ",0,VLOOKUP($B$52&amp;$B94,[20]Ilorin!$E:$AE,COLUMN(O$1)-2,FALSE))</f>
        <v>5</v>
      </c>
      <c r="P94" s="7">
        <f>IF(VLOOKUP($B$52&amp;$B94,[20]Ilorin!$E:$AE,COLUMN(P$1)-2,FALSE)=" ",0,VLOOKUP($B$52&amp;$B94,[20]Ilorin!$E:$AE,COLUMN(P$1)-2,FALSE))</f>
        <v>3</v>
      </c>
      <c r="Q94" s="7">
        <f>IF(VLOOKUP($B$52&amp;$B94,[20]Ilorin!$E:$AE,COLUMN(Q$1)-2,FALSE)=" ",0,VLOOKUP($B$52&amp;$B94,[20]Ilorin!$E:$AE,COLUMN(Q$1)-2,FALSE))</f>
        <v>4</v>
      </c>
      <c r="R94" s="7">
        <f>IF(VLOOKUP($B$52&amp;$B94,[20]Ilorin!$E:$AE,COLUMN(R$1)-2,FALSE)=" ",0,VLOOKUP($B$52&amp;$B94,[20]Ilorin!$E:$AE,COLUMN(R$1)-2,FALSE))</f>
        <v>7</v>
      </c>
      <c r="S94" s="7">
        <f>IF(VLOOKUP($B$52&amp;$B94,[20]Ilorin!$E:$AE,COLUMN(S$1)-2,FALSE)=" ",0,VLOOKUP($B$52&amp;$B94,[20]Ilorin!$E:$AE,COLUMN(S$1)-2,FALSE))</f>
        <v>9</v>
      </c>
      <c r="T94" s="7">
        <f>IF(VLOOKUP($B$52&amp;$B94,[20]Ilorin!$E:$AE,COLUMN(T$1)-2,FALSE)=" ",0,VLOOKUP($B$52&amp;$B94,[20]Ilorin!$E:$AE,COLUMN(T$1)-2,FALSE))</f>
        <v>9</v>
      </c>
      <c r="U94" s="7">
        <f>IF(VLOOKUP($B$52&amp;$B94,[20]Ilorin!$E:$AE,COLUMN(U$1)-2,FALSE)=" ",0,VLOOKUP($B$52&amp;$B94,[20]Ilorin!$E:$AE,COLUMN(U$1)-2,FALSE))</f>
        <v>19</v>
      </c>
      <c r="V94" s="7">
        <f>IF(VLOOKUP($B$52&amp;$B94,[20]Ilorin!$E:$AE,COLUMN(V$1)-2,FALSE)=" ",0,VLOOKUP($B$52&amp;$B94,[20]Ilorin!$E:$AE,COLUMN(V$1)-2,FALSE))</f>
        <v>12</v>
      </c>
      <c r="W94" s="7">
        <f>IF(VLOOKUP($B$52&amp;$B94,[20]Ilorin!$E:$AE,COLUMN(W$1)-2,FALSE)=" ",0,VLOOKUP($B$52&amp;$B94,[20]Ilorin!$E:$AE,COLUMN(W$1)-2,FALSE))</f>
        <v>29</v>
      </c>
      <c r="X94" s="7">
        <f>IF(VLOOKUP($B$52&amp;$B94,[20]Ilorin!$E:$AE,COLUMN(X$1)-2,FALSE)=" ",0,VLOOKUP($B$52&amp;$B94,[20]Ilorin!$E:$AE,COLUMN(X$1)-2,FALSE))</f>
        <v>20</v>
      </c>
      <c r="Y94" s="7">
        <f>IF(VLOOKUP($B$52&amp;$B94,[20]Ilorin!$E:$AE,COLUMN(Y$1)-2,FALSE)=" ",0,VLOOKUP($B$52&amp;$B94,[20]Ilorin!$E:$AE,COLUMN(Y$1)-2,FALSE))</f>
        <v>27</v>
      </c>
      <c r="Z94" s="7">
        <f>IF(VLOOKUP($B$52&amp;$B94,[20]Ilorin!$E:$AE,COLUMN(Z$1)-2,FALSE)=" ",0,VLOOKUP($B$52&amp;$B94,[20]Ilorin!$E:$AE,COLUMN(Z$1)-2,FALSE))</f>
        <v>18</v>
      </c>
      <c r="AA94" s="7">
        <f>IF(VLOOKUP($B$52&amp;$B94,[20]Ilorin!$E:$AE,COLUMN(AA$1)-2,FALSE)=" ",0,VLOOKUP($B$52&amp;$B94,[20]Ilorin!$E:$AE,COLUMN(AA$1)-2,FALSE))</f>
        <v>73</v>
      </c>
      <c r="AB94" s="7">
        <f>IF(VLOOKUP($B$52&amp;$B94,[20]Ilorin!$E:$AE,COLUMN(AB$1)-2,FALSE)=" ",0,VLOOKUP($B$52&amp;$B94,[20]Ilorin!$E:$AE,COLUMN(AB$1)-2,FALSE))</f>
        <v>1230</v>
      </c>
      <c r="AC94" s="7">
        <f>IF(VLOOKUP($B$52&amp;$B94,[20]Ilorin!$E:$AE,COLUMN(AC$1)-2,FALSE)=" ",0,VLOOKUP($B$52&amp;$B94,[20]Ilorin!$E:$AE,COLUMN(AC$1)-2,FALSE))</f>
        <v>3226</v>
      </c>
      <c r="AF94" s="7">
        <f t="shared" si="106"/>
        <v>1230</v>
      </c>
      <c r="AG94" s="7">
        <f t="shared" si="106"/>
        <v>3226</v>
      </c>
      <c r="AH94" s="7">
        <f>VLOOKUP($A$3&amp;$B$52&amp;$B94,'[14]Paga All'!$G$1:$J$3000,4,FALSE)</f>
        <v>5936</v>
      </c>
      <c r="AI94" s="7">
        <f>VLOOKUP($A$3&amp;$B$84&amp;$B94,'[15]Paga all'!$F:$G,2,FALSE)</f>
        <v>4469</v>
      </c>
      <c r="AJ94" s="7">
        <f>VLOOKUP($A$3&amp;$B$52&amp;$B94,'[16]Paga all'!$F$2:$G$1470,2,FALSE)</f>
        <v>2878</v>
      </c>
      <c r="AK94" s="9">
        <f t="shared" ref="AK94:BO94" si="109">ROUND(AK92*AK88,)</f>
        <v>2480</v>
      </c>
      <c r="AL94" s="9">
        <f t="shared" si="109"/>
        <v>3288</v>
      </c>
      <c r="AM94" s="9">
        <f t="shared" si="109"/>
        <v>3624</v>
      </c>
      <c r="AN94" s="9">
        <f t="shared" si="109"/>
        <v>3984</v>
      </c>
      <c r="AO94" s="9">
        <f t="shared" si="109"/>
        <v>4392</v>
      </c>
      <c r="AP94" s="9">
        <f t="shared" si="109"/>
        <v>4848</v>
      </c>
      <c r="AQ94" s="9">
        <f t="shared" si="109"/>
        <v>5352</v>
      </c>
      <c r="AR94" s="9">
        <f t="shared" si="109"/>
        <v>5929</v>
      </c>
      <c r="AS94" s="9">
        <f t="shared" si="109"/>
        <v>6615</v>
      </c>
      <c r="AT94" s="9">
        <f t="shared" si="109"/>
        <v>7277</v>
      </c>
      <c r="AU94" s="9">
        <f t="shared" si="109"/>
        <v>8012</v>
      </c>
      <c r="AV94" s="9">
        <f t="shared" si="109"/>
        <v>8820</v>
      </c>
      <c r="AW94" s="9">
        <f t="shared" si="109"/>
        <v>9702</v>
      </c>
      <c r="AX94" s="9">
        <f t="shared" si="109"/>
        <v>10658</v>
      </c>
      <c r="AY94" s="9">
        <f t="shared" si="109"/>
        <v>11711</v>
      </c>
      <c r="AZ94" s="9">
        <f t="shared" si="109"/>
        <v>12887</v>
      </c>
      <c r="BA94" s="9">
        <f t="shared" si="109"/>
        <v>14186</v>
      </c>
      <c r="BB94" s="9">
        <f t="shared" si="109"/>
        <v>15607</v>
      </c>
      <c r="BC94" s="9">
        <f t="shared" si="109"/>
        <v>17175</v>
      </c>
      <c r="BD94" s="9">
        <f t="shared" si="109"/>
        <v>18914</v>
      </c>
      <c r="BE94" s="9">
        <f t="shared" si="109"/>
        <v>20801</v>
      </c>
      <c r="BF94" s="9">
        <f t="shared" si="109"/>
        <v>22859</v>
      </c>
      <c r="BG94" s="9">
        <f t="shared" si="109"/>
        <v>25137</v>
      </c>
      <c r="BH94" s="9">
        <f t="shared" si="109"/>
        <v>27661</v>
      </c>
      <c r="BI94" s="9">
        <f t="shared" si="109"/>
        <v>30429</v>
      </c>
      <c r="BJ94" s="9">
        <f t="shared" si="109"/>
        <v>33467</v>
      </c>
      <c r="BK94" s="9">
        <f t="shared" si="109"/>
        <v>36799</v>
      </c>
      <c r="BL94" s="9">
        <f t="shared" si="109"/>
        <v>40499</v>
      </c>
      <c r="BM94" s="9">
        <f t="shared" si="109"/>
        <v>44541</v>
      </c>
      <c r="BN94" s="9">
        <f t="shared" si="109"/>
        <v>48976</v>
      </c>
      <c r="BO94" s="9">
        <f t="shared" si="109"/>
        <v>53900</v>
      </c>
    </row>
    <row r="95" spans="2:67" x14ac:dyDescent="0.25">
      <c r="B95" s="292" t="s">
        <v>300</v>
      </c>
      <c r="D95" s="7">
        <v>0</v>
      </c>
      <c r="E95" s="7">
        <v>0</v>
      </c>
      <c r="F95" s="7">
        <v>0</v>
      </c>
      <c r="G95" s="7">
        <f>IF(VLOOKUP($B$52&amp;$B95,[20]Ilorin!$E:$AE,COLUMN(G$1)-2,FALSE)=" ",0,VLOOKUP($B$52&amp;$B95,[20]Ilorin!$E:$AE,COLUMN(G$1)-2,FALSE))</f>
        <v>1500</v>
      </c>
      <c r="H95" s="7">
        <f>IF(VLOOKUP($B$52&amp;$B95,[20]Ilorin!$E:$AE,COLUMN(H$1)-2,FALSE)=" ",0,VLOOKUP($B$52&amp;$B95,[20]Ilorin!$E:$AE,COLUMN(H$1)-2,FALSE))</f>
        <v>3000</v>
      </c>
      <c r="I95" s="7">
        <v>0</v>
      </c>
      <c r="J95" s="7">
        <f>IF(VLOOKUP($B$52&amp;$B95,[20]Ilorin!$E:$AE,COLUMN(J$1)-2,FALSE)=" ",0,VLOOKUP($B$52&amp;$B95,[20]Ilorin!$E:$AE,COLUMN(J$1)-2,FALSE))</f>
        <v>2700</v>
      </c>
      <c r="K95" s="7">
        <f>IF(VLOOKUP($B$52&amp;$B95,[20]Ilorin!$E:$AE,COLUMN(K$1)-2,FALSE)=" ",0,VLOOKUP($B$52&amp;$B95,[20]Ilorin!$E:$AE,COLUMN(K$1)-2,FALSE))</f>
        <v>1500</v>
      </c>
      <c r="L95" s="7">
        <f>IF(VLOOKUP($B$52&amp;$B95,[20]Ilorin!$E:$AE,COLUMN(L$1)-2,FALSE)=" ",0,VLOOKUP($B$52&amp;$B95,[20]Ilorin!$E:$AE,COLUMN(L$1)-2,FALSE))</f>
        <v>2500</v>
      </c>
      <c r="M95" s="7">
        <f>IF(VLOOKUP($B$52&amp;$B95,[20]Ilorin!$E:$AE,COLUMN(M$1)-2,FALSE)=" ",0,VLOOKUP($B$52&amp;$B95,[20]Ilorin!$E:$AE,COLUMN(M$1)-2,FALSE))</f>
        <v>3000</v>
      </c>
      <c r="N95" s="7">
        <f>IF(VLOOKUP($B$52&amp;$B95,[20]Ilorin!$E:$AE,COLUMN(N$1)-2,FALSE)=" ",0,VLOOKUP($B$52&amp;$B95,[20]Ilorin!$E:$AE,COLUMN(N$1)-2,FALSE))</f>
        <v>6000</v>
      </c>
      <c r="O95" s="7">
        <f>IF(VLOOKUP($B$52&amp;$B95,[20]Ilorin!$E:$AE,COLUMN(O$1)-2,FALSE)=" ",0,VLOOKUP($B$52&amp;$B95,[20]Ilorin!$E:$AE,COLUMN(O$1)-2,FALSE))</f>
        <v>7000</v>
      </c>
      <c r="P95" s="7">
        <f>IF(VLOOKUP($B$52&amp;$B95,[20]Ilorin!$E:$AE,COLUMN(P$1)-2,FALSE)=" ",0,VLOOKUP($B$52&amp;$B95,[20]Ilorin!$E:$AE,COLUMN(P$1)-2,FALSE))</f>
        <v>4500</v>
      </c>
      <c r="Q95" s="7">
        <f>IF(VLOOKUP($B$52&amp;$B95,[20]Ilorin!$E:$AE,COLUMN(Q$1)-2,FALSE)=" ",0,VLOOKUP($B$52&amp;$B95,[20]Ilorin!$E:$AE,COLUMN(Q$1)-2,FALSE))</f>
        <v>6000</v>
      </c>
      <c r="R95" s="7">
        <f>IF(VLOOKUP($B$52&amp;$B95,[20]Ilorin!$E:$AE,COLUMN(R$1)-2,FALSE)=" ",0,VLOOKUP($B$52&amp;$B95,[20]Ilorin!$E:$AE,COLUMN(R$1)-2,FALSE))</f>
        <v>10500</v>
      </c>
      <c r="S95" s="7">
        <f>IF(VLOOKUP($B$52&amp;$B95,[20]Ilorin!$E:$AE,COLUMN(S$1)-2,FALSE)=" ",0,VLOOKUP($B$52&amp;$B95,[20]Ilorin!$E:$AE,COLUMN(S$1)-2,FALSE))</f>
        <v>13500</v>
      </c>
      <c r="T95" s="7">
        <f>IF(VLOOKUP($B$52&amp;$B95,[20]Ilorin!$E:$AE,COLUMN(T$1)-2,FALSE)=" ",0,VLOOKUP($B$52&amp;$B95,[20]Ilorin!$E:$AE,COLUMN(T$1)-2,FALSE))</f>
        <v>13500</v>
      </c>
      <c r="U95" s="7">
        <f>IF(VLOOKUP($B$52&amp;$B95,[20]Ilorin!$E:$AE,COLUMN(U$1)-2,FALSE)=" ",0,VLOOKUP($B$52&amp;$B95,[20]Ilorin!$E:$AE,COLUMN(U$1)-2,FALSE))</f>
        <v>28500</v>
      </c>
      <c r="V95" s="7">
        <f>IF(VLOOKUP($B$52&amp;$B95,[20]Ilorin!$E:$AE,COLUMN(V$1)-2,FALSE)=" ",0,VLOOKUP($B$52&amp;$B95,[20]Ilorin!$E:$AE,COLUMN(V$1)-2,FALSE))</f>
        <v>17500</v>
      </c>
      <c r="W95" s="7">
        <f>IF(VLOOKUP($B$52&amp;$B95,[20]Ilorin!$E:$AE,COLUMN(W$1)-2,FALSE)=" ",0,VLOOKUP($B$52&amp;$B95,[20]Ilorin!$E:$AE,COLUMN(W$1)-2,FALSE))</f>
        <v>43500</v>
      </c>
      <c r="X95" s="7">
        <f>IF(VLOOKUP($B$52&amp;$B95,[20]Ilorin!$E:$AE,COLUMN(X$1)-2,FALSE)=" ",0,VLOOKUP($B$52&amp;$B95,[20]Ilorin!$E:$AE,COLUMN(X$1)-2,FALSE))</f>
        <v>30000</v>
      </c>
      <c r="Y95" s="7">
        <f>IF(VLOOKUP($B$52&amp;$B95,[20]Ilorin!$E:$AE,COLUMN(Y$1)-2,FALSE)=" ",0,VLOOKUP($B$52&amp;$B95,[20]Ilorin!$E:$AE,COLUMN(Y$1)-2,FALSE))</f>
        <v>40500</v>
      </c>
      <c r="Z95" s="7">
        <f>IF(VLOOKUP($B$52&amp;$B95,[20]Ilorin!$E:$AE,COLUMN(Z$1)-2,FALSE)=" ",0,VLOOKUP($B$52&amp;$B95,[20]Ilorin!$E:$AE,COLUMN(Z$1)-2,FALSE))</f>
        <v>26000</v>
      </c>
      <c r="AA95" s="7">
        <f>IF(VLOOKUP($B$52&amp;$B95,[20]Ilorin!$E:$AE,COLUMN(AA$1)-2,FALSE)=" ",0,VLOOKUP($B$52&amp;$B95,[20]Ilorin!$E:$AE,COLUMN(AA$1)-2,FALSE))</f>
        <v>103000</v>
      </c>
      <c r="AB95" s="7">
        <f>IF(VLOOKUP($B$52&amp;$B95,[20]Ilorin!$E:$AE,COLUMN(AB$1)-2,FALSE)=" ",0,VLOOKUP($B$52&amp;$B95,[20]Ilorin!$E:$AE,COLUMN(AB$1)-2,FALSE))</f>
        <v>1399634</v>
      </c>
      <c r="AC95" s="7">
        <f>IF(VLOOKUP($B$52&amp;$B95,[20]Ilorin!$E:$AE,COLUMN(AC$1)-2,FALSE)=" ",0,VLOOKUP($B$52&amp;$B95,[20]Ilorin!$E:$AE,COLUMN(AC$1)-2,FALSE))</f>
        <v>3553500</v>
      </c>
      <c r="AF95" s="7">
        <f t="shared" si="106"/>
        <v>1399634</v>
      </c>
      <c r="AG95" s="7">
        <f t="shared" si="106"/>
        <v>3553500</v>
      </c>
      <c r="AH95" s="7">
        <f>VLOOKUP($A$3&amp;$B$52&amp;$B95,'[14]Paga All'!$G$1:$J$3000,4,FALSE)</f>
        <v>6779350</v>
      </c>
      <c r="AI95" s="7">
        <f>VLOOKUP($A$3&amp;$B$84&amp;$B95,'[15]Paga all'!$F:$G,2,FALSE)</f>
        <v>5781600</v>
      </c>
      <c r="AJ95" s="7">
        <f>VLOOKUP($A$3&amp;$B$52&amp;$B95,'[16]Paga all'!$F$2:$G$1470,2,FALSE)</f>
        <v>3611250</v>
      </c>
      <c r="AK95" s="9">
        <f t="shared" ref="AK95:BO95" si="110">AK94*$AD96</f>
        <v>2799729.4750320101</v>
      </c>
      <c r="AL95" s="9">
        <f t="shared" si="110"/>
        <v>3711899.4007682456</v>
      </c>
      <c r="AM95" s="9">
        <f t="shared" si="110"/>
        <v>4091217.5877080662</v>
      </c>
      <c r="AN95" s="9">
        <f t="shared" si="110"/>
        <v>4497629.9308578745</v>
      </c>
      <c r="AO95" s="9">
        <f t="shared" si="110"/>
        <v>4958230.586427656</v>
      </c>
      <c r="AP95" s="9">
        <f t="shared" si="110"/>
        <v>5473019.5544174127</v>
      </c>
      <c r="AQ95" s="9">
        <f t="shared" si="110"/>
        <v>6041996.8348271437</v>
      </c>
      <c r="AR95" s="9">
        <f t="shared" si="110"/>
        <v>6693385.5070422534</v>
      </c>
      <c r="AS95" s="9">
        <f t="shared" si="110"/>
        <v>7467826.8053777199</v>
      </c>
      <c r="AT95" s="9">
        <f t="shared" si="110"/>
        <v>8215173.9475032007</v>
      </c>
      <c r="AU95" s="9">
        <f t="shared" si="110"/>
        <v>9044932.4814340584</v>
      </c>
      <c r="AV95" s="9">
        <f t="shared" si="110"/>
        <v>9957102.4071702939</v>
      </c>
      <c r="AW95" s="9">
        <f t="shared" si="110"/>
        <v>10952812.647887323</v>
      </c>
      <c r="AX95" s="9">
        <f t="shared" si="110"/>
        <v>12032063.203585146</v>
      </c>
      <c r="AY95" s="9">
        <f t="shared" si="110"/>
        <v>13220819.307298334</v>
      </c>
      <c r="AZ95" s="9">
        <f t="shared" si="110"/>
        <v>14548432.961587707</v>
      </c>
      <c r="BA95" s="9">
        <f t="shared" si="110"/>
        <v>16014904.166453263</v>
      </c>
      <c r="BB95" s="9">
        <f t="shared" si="110"/>
        <v>17619103.998719588</v>
      </c>
      <c r="BC95" s="9">
        <f t="shared" si="110"/>
        <v>19389255.537772086</v>
      </c>
      <c r="BD95" s="9">
        <f t="shared" si="110"/>
        <v>21352452.93982074</v>
      </c>
      <c r="BE95" s="9">
        <f t="shared" si="110"/>
        <v>23482730.971830983</v>
      </c>
      <c r="BF95" s="9">
        <f t="shared" si="110"/>
        <v>25806054.866837386</v>
      </c>
      <c r="BG95" s="9">
        <f t="shared" si="110"/>
        <v>28377741.860435337</v>
      </c>
      <c r="BH95" s="9">
        <f t="shared" si="110"/>
        <v>31227143.955185656</v>
      </c>
      <c r="BI95" s="9">
        <f t="shared" si="110"/>
        <v>34352003.304737516</v>
      </c>
      <c r="BJ95" s="9">
        <f t="shared" si="110"/>
        <v>37781671.911651723</v>
      </c>
      <c r="BK95" s="9">
        <f t="shared" si="110"/>
        <v>41543243.932138279</v>
      </c>
      <c r="BL95" s="9">
        <f t="shared" si="110"/>
        <v>45720259.681177974</v>
      </c>
      <c r="BM95" s="9">
        <f t="shared" si="110"/>
        <v>50283367.156209983</v>
      </c>
      <c r="BN95" s="9">
        <f t="shared" si="110"/>
        <v>55290141.439180531</v>
      </c>
      <c r="BO95" s="9">
        <f t="shared" si="110"/>
        <v>60848959.154929571</v>
      </c>
    </row>
    <row r="96" spans="2:67" x14ac:dyDescent="0.25">
      <c r="B96" s="292" t="s">
        <v>301</v>
      </c>
      <c r="D96" s="7">
        <v>0</v>
      </c>
      <c r="E96" s="7">
        <v>0</v>
      </c>
      <c r="F96" s="7">
        <v>0</v>
      </c>
      <c r="G96" s="7">
        <f>IF(VLOOKUP($B$52&amp;$B96,[20]Ilorin!$E:$AE,COLUMN(G$1)-2,FALSE)=" ",0,VLOOKUP($B$52&amp;$B96,[20]Ilorin!$E:$AE,COLUMN(G$1)-2,FALSE))</f>
        <v>1500</v>
      </c>
      <c r="H96" s="7">
        <f>IF(VLOOKUP($B$52&amp;$B96,[20]Ilorin!$E:$AE,COLUMN(H$1)-2,FALSE)=" ",0,VLOOKUP($B$52&amp;$B96,[20]Ilorin!$E:$AE,COLUMN(H$1)-2,FALSE))</f>
        <v>1500</v>
      </c>
      <c r="I96" s="7">
        <v>0</v>
      </c>
      <c r="J96" s="7">
        <f>IF(VLOOKUP($B$52&amp;$B96,[20]Ilorin!$E:$AE,COLUMN(J$1)-2,FALSE)=" ",0,VLOOKUP($B$52&amp;$B96,[20]Ilorin!$E:$AE,COLUMN(J$1)-2,FALSE))</f>
        <v>2700</v>
      </c>
      <c r="K96" s="7">
        <f>IF(VLOOKUP($B$52&amp;$B96,[20]Ilorin!$E:$AE,COLUMN(K$1)-2,FALSE)=" ",0,VLOOKUP($B$52&amp;$B96,[20]Ilorin!$E:$AE,COLUMN(K$1)-2,FALSE))</f>
        <v>1500</v>
      </c>
      <c r="L96" s="7">
        <f>IF(VLOOKUP($B$52&amp;$B96,[20]Ilorin!$E:$AE,COLUMN(L$1)-2,FALSE)=" ",0,VLOOKUP($B$52&amp;$B96,[20]Ilorin!$E:$AE,COLUMN(L$1)-2,FALSE))</f>
        <v>1250</v>
      </c>
      <c r="M96" s="7">
        <f>IF(VLOOKUP($B$52&amp;$B96,[20]Ilorin!$E:$AE,COLUMN(M$1)-2,FALSE)=" ",0,VLOOKUP($B$52&amp;$B96,[20]Ilorin!$E:$AE,COLUMN(M$1)-2,FALSE))</f>
        <v>1500</v>
      </c>
      <c r="N96" s="7">
        <f>IF(VLOOKUP($B$52&amp;$B96,[20]Ilorin!$E:$AE,COLUMN(N$1)-2,FALSE)=" ",0,VLOOKUP($B$52&amp;$B96,[20]Ilorin!$E:$AE,COLUMN(N$1)-2,FALSE))</f>
        <v>1500</v>
      </c>
      <c r="O96" s="7">
        <f>IF(VLOOKUP($B$52&amp;$B96,[20]Ilorin!$E:$AE,COLUMN(O$1)-2,FALSE)=" ",0,VLOOKUP($B$52&amp;$B96,[20]Ilorin!$E:$AE,COLUMN(O$1)-2,FALSE))</f>
        <v>1400</v>
      </c>
      <c r="P96" s="7">
        <f>IF(VLOOKUP($B$52&amp;$B96,[20]Ilorin!$E:$AE,COLUMN(P$1)-2,FALSE)=" ",0,VLOOKUP($B$52&amp;$B96,[20]Ilorin!$E:$AE,COLUMN(P$1)-2,FALSE))</f>
        <v>1500</v>
      </c>
      <c r="Q96" s="7">
        <f>IF(VLOOKUP($B$52&amp;$B96,[20]Ilorin!$E:$AE,COLUMN(Q$1)-2,FALSE)=" ",0,VLOOKUP($B$52&amp;$B96,[20]Ilorin!$E:$AE,COLUMN(Q$1)-2,FALSE))</f>
        <v>1500</v>
      </c>
      <c r="R96" s="7">
        <f>IF(VLOOKUP($B$52&amp;$B96,[20]Ilorin!$E:$AE,COLUMN(R$1)-2,FALSE)=" ",0,VLOOKUP($B$52&amp;$B96,[20]Ilorin!$E:$AE,COLUMN(R$1)-2,FALSE))</f>
        <v>1500</v>
      </c>
      <c r="S96" s="7">
        <f>IF(VLOOKUP($B$52&amp;$B96,[20]Ilorin!$E:$AE,COLUMN(S$1)-2,FALSE)=" ",0,VLOOKUP($B$52&amp;$B96,[20]Ilorin!$E:$AE,COLUMN(S$1)-2,FALSE))</f>
        <v>1500</v>
      </c>
      <c r="T96" s="7">
        <f>IF(VLOOKUP($B$52&amp;$B96,[20]Ilorin!$E:$AE,COLUMN(T$1)-2,FALSE)=" ",0,VLOOKUP($B$52&amp;$B96,[20]Ilorin!$E:$AE,COLUMN(T$1)-2,FALSE))</f>
        <v>1500</v>
      </c>
      <c r="U96" s="7">
        <f>IF(VLOOKUP($B$52&amp;$B96,[20]Ilorin!$E:$AE,COLUMN(U$1)-2,FALSE)=" ",0,VLOOKUP($B$52&amp;$B96,[20]Ilorin!$E:$AE,COLUMN(U$1)-2,FALSE))</f>
        <v>1500</v>
      </c>
      <c r="V96" s="7">
        <f>IF(VLOOKUP($B$52&amp;$B96,[20]Ilorin!$E:$AE,COLUMN(V$1)-2,FALSE)=" ",0,VLOOKUP($B$52&amp;$B96,[20]Ilorin!$E:$AE,COLUMN(V$1)-2,FALSE))</f>
        <v>1458.33</v>
      </c>
      <c r="W96" s="7">
        <f>IF(VLOOKUP($B$52&amp;$B96,[20]Ilorin!$E:$AE,COLUMN(W$1)-2,FALSE)=" ",0,VLOOKUP($B$52&amp;$B96,[20]Ilorin!$E:$AE,COLUMN(W$1)-2,FALSE))</f>
        <v>1500</v>
      </c>
      <c r="X96" s="7">
        <f>IF(VLOOKUP($B$52&amp;$B96,[20]Ilorin!$E:$AE,COLUMN(X$1)-2,FALSE)=" ",0,VLOOKUP($B$52&amp;$B96,[20]Ilorin!$E:$AE,COLUMN(X$1)-2,FALSE))</f>
        <v>1500</v>
      </c>
      <c r="Y96" s="7">
        <f>IF(VLOOKUP($B$52&amp;$B96,[20]Ilorin!$E:$AE,COLUMN(Y$1)-2,FALSE)=" ",0,VLOOKUP($B$52&amp;$B96,[20]Ilorin!$E:$AE,COLUMN(Y$1)-2,FALSE))</f>
        <v>1500</v>
      </c>
      <c r="Z96" s="7">
        <f>IF(VLOOKUP($B$52&amp;$B96,[20]Ilorin!$E:$AE,COLUMN(Z$1)-2,FALSE)=" ",0,VLOOKUP($B$52&amp;$B96,[20]Ilorin!$E:$AE,COLUMN(Z$1)-2,FALSE))</f>
        <v>1444.44</v>
      </c>
      <c r="AA96" s="7">
        <f>IF(VLOOKUP($B$52&amp;$B96,[20]Ilorin!$E:$AE,COLUMN(AA$1)-2,FALSE)=" ",0,VLOOKUP($B$52&amp;$B96,[20]Ilorin!$E:$AE,COLUMN(AA$1)-2,FALSE))</f>
        <v>1410.96</v>
      </c>
      <c r="AB96" s="7">
        <f>IF(VLOOKUP($B$52&amp;$B96,[20]Ilorin!$E:$AE,COLUMN(AB$1)-2,FALSE)=" ",0,VLOOKUP($B$52&amp;$B96,[20]Ilorin!$E:$AE,COLUMN(AB$1)-2,FALSE))</f>
        <v>1137.9100000000001</v>
      </c>
      <c r="AC96" s="7">
        <f>IF(VLOOKUP($B$52&amp;$B96,[20]Ilorin!$E:$AE,COLUMN(AC$1)-2,FALSE)=" ",0,VLOOKUP($B$52&amp;$B96,[20]Ilorin!$E:$AE,COLUMN(AC$1)-2,FALSE))</f>
        <v>1101.52</v>
      </c>
      <c r="AD96" s="264">
        <f>SUM(P95:AC95)/SUM(P94:AC94)</f>
        <v>1128.9231754161331</v>
      </c>
      <c r="AF96" s="7">
        <f>AF95/AF94</f>
        <v>1137.9138211382115</v>
      </c>
      <c r="AG96" s="7">
        <f>AG95/AG94</f>
        <v>1101.5189088654681</v>
      </c>
      <c r="AH96" s="7">
        <f>VLOOKUP($A$3&amp;$B$52&amp;$B96,'[14]Paga All'!$G$1:$J$3000,4,FALSE)</f>
        <v>1142.07</v>
      </c>
      <c r="AI96" s="7">
        <f>VLOOKUP($A$3&amp;$B$84&amp;$B96,'[15]Paga all'!$F:$G,2,FALSE)</f>
        <v>1293.71</v>
      </c>
      <c r="AJ96" s="7">
        <f>VLOOKUP($A$3&amp;$B$52&amp;$B96,'[16]Paga all'!$F$2:$G$1470,2,FALSE)</f>
        <v>1254.78</v>
      </c>
      <c r="AK96" s="9">
        <f t="shared" ref="AK96:BO96" si="111">AK95/AK94</f>
        <v>1128.9231754161331</v>
      </c>
      <c r="AL96" s="9">
        <f t="shared" si="111"/>
        <v>1128.9231754161331</v>
      </c>
      <c r="AM96" s="9">
        <f t="shared" si="111"/>
        <v>1128.9231754161331</v>
      </c>
      <c r="AN96" s="9">
        <f t="shared" si="111"/>
        <v>1128.9231754161331</v>
      </c>
      <c r="AO96" s="9">
        <f t="shared" si="111"/>
        <v>1128.9231754161331</v>
      </c>
      <c r="AP96" s="9">
        <f t="shared" si="111"/>
        <v>1128.9231754161331</v>
      </c>
      <c r="AQ96" s="9">
        <f t="shared" si="111"/>
        <v>1128.9231754161331</v>
      </c>
      <c r="AR96" s="9">
        <f t="shared" si="111"/>
        <v>1128.9231754161331</v>
      </c>
      <c r="AS96" s="9">
        <f t="shared" si="111"/>
        <v>1128.9231754161331</v>
      </c>
      <c r="AT96" s="9">
        <f t="shared" si="111"/>
        <v>1128.9231754161331</v>
      </c>
      <c r="AU96" s="9">
        <f t="shared" si="111"/>
        <v>1128.9231754161331</v>
      </c>
      <c r="AV96" s="9">
        <f t="shared" si="111"/>
        <v>1128.9231754161331</v>
      </c>
      <c r="AW96" s="9">
        <f t="shared" si="111"/>
        <v>1128.9231754161331</v>
      </c>
      <c r="AX96" s="9">
        <f t="shared" si="111"/>
        <v>1128.9231754161331</v>
      </c>
      <c r="AY96" s="9">
        <f t="shared" si="111"/>
        <v>1128.9231754161331</v>
      </c>
      <c r="AZ96" s="9">
        <f t="shared" si="111"/>
        <v>1128.9231754161331</v>
      </c>
      <c r="BA96" s="9">
        <f t="shared" si="111"/>
        <v>1128.9231754161331</v>
      </c>
      <c r="BB96" s="9">
        <f t="shared" si="111"/>
        <v>1128.9231754161331</v>
      </c>
      <c r="BC96" s="9">
        <f t="shared" si="111"/>
        <v>1128.9231754161331</v>
      </c>
      <c r="BD96" s="9">
        <f t="shared" si="111"/>
        <v>1128.9231754161331</v>
      </c>
      <c r="BE96" s="9">
        <f t="shared" si="111"/>
        <v>1128.9231754161331</v>
      </c>
      <c r="BF96" s="9">
        <f t="shared" si="111"/>
        <v>1128.9231754161331</v>
      </c>
      <c r="BG96" s="9">
        <f t="shared" si="111"/>
        <v>1128.9231754161331</v>
      </c>
      <c r="BH96" s="9">
        <f t="shared" si="111"/>
        <v>1128.9231754161331</v>
      </c>
      <c r="BI96" s="9">
        <f t="shared" si="111"/>
        <v>1128.9231754161331</v>
      </c>
      <c r="BJ96" s="9">
        <f t="shared" si="111"/>
        <v>1128.9231754161331</v>
      </c>
      <c r="BK96" s="9">
        <f t="shared" si="111"/>
        <v>1128.9231754161331</v>
      </c>
      <c r="BL96" s="9">
        <f t="shared" si="111"/>
        <v>1128.9231754161331</v>
      </c>
      <c r="BM96" s="9">
        <f t="shared" si="111"/>
        <v>1128.9231754161331</v>
      </c>
      <c r="BN96" s="9">
        <f t="shared" si="111"/>
        <v>1128.9231754161331</v>
      </c>
      <c r="BO96" s="9">
        <f t="shared" si="111"/>
        <v>1128.9231754161331</v>
      </c>
    </row>
    <row r="97" spans="2:67" x14ac:dyDescent="0.25">
      <c r="B97" s="292" t="s">
        <v>302</v>
      </c>
      <c r="D97" s="7">
        <v>0</v>
      </c>
      <c r="E97" s="7">
        <v>0</v>
      </c>
      <c r="F97" s="7">
        <v>0</v>
      </c>
      <c r="G97" s="7">
        <f>IF(VLOOKUP($B$52&amp;$B97,[20]Ilorin!$E:$AE,COLUMN(G$1)-2,FALSE)=" ",0,VLOOKUP($B$52&amp;$B97,[20]Ilorin!$E:$AE,COLUMN(G$1)-2,FALSE))</f>
        <v>55</v>
      </c>
      <c r="H97" s="7">
        <f>IF(VLOOKUP($B$52&amp;$B97,[20]Ilorin!$E:$AE,COLUMN(H$1)-2,FALSE)=" ",0,VLOOKUP($B$52&amp;$B97,[20]Ilorin!$E:$AE,COLUMN(H$1)-2,FALSE))</f>
        <v>40</v>
      </c>
      <c r="I97" s="7">
        <v>0</v>
      </c>
      <c r="J97" s="7">
        <f>IF(VLOOKUP($B$52&amp;$B97,[20]Ilorin!$E:$AE,COLUMN(J$1)-2,FALSE)=" ",0,VLOOKUP($B$52&amp;$B97,[20]Ilorin!$E:$AE,COLUMN(J$1)-2,FALSE))</f>
        <v>77</v>
      </c>
      <c r="K97" s="7">
        <f>IF(VLOOKUP($B$52&amp;$B97,[20]Ilorin!$E:$AE,COLUMN(K$1)-2,FALSE)=" ",0,VLOOKUP($B$52&amp;$B97,[20]Ilorin!$E:$AE,COLUMN(K$1)-2,FALSE))</f>
        <v>35</v>
      </c>
      <c r="L97" s="7">
        <f>IF(VLOOKUP($B$52&amp;$B97,[20]Ilorin!$E:$AE,COLUMN(L$1)-2,FALSE)=" ",0,VLOOKUP($B$52&amp;$B97,[20]Ilorin!$E:$AE,COLUMN(L$1)-2,FALSE))</f>
        <v>85</v>
      </c>
      <c r="M97" s="7">
        <f>IF(VLOOKUP($B$52&amp;$B97,[20]Ilorin!$E:$AE,COLUMN(M$1)-2,FALSE)=" ",0,VLOOKUP($B$52&amp;$B97,[20]Ilorin!$E:$AE,COLUMN(M$1)-2,FALSE))</f>
        <v>110</v>
      </c>
      <c r="N97" s="7">
        <f>IF(VLOOKUP($B$52&amp;$B97,[20]Ilorin!$E:$AE,COLUMN(N$1)-2,FALSE)=" ",0,VLOOKUP($B$52&amp;$B97,[20]Ilorin!$E:$AE,COLUMN(N$1)-2,FALSE))</f>
        <v>220</v>
      </c>
      <c r="O97" s="7">
        <f>IF(VLOOKUP($B$52&amp;$B97,[20]Ilorin!$E:$AE,COLUMN(O$1)-2,FALSE)=" ",0,VLOOKUP($B$52&amp;$B97,[20]Ilorin!$E:$AE,COLUMN(O$1)-2,FALSE))</f>
        <v>270</v>
      </c>
      <c r="P97" s="7">
        <f>IF(VLOOKUP($B$52&amp;$B97,[20]Ilorin!$E:$AE,COLUMN(P$1)-2,FALSE)=" ",0,VLOOKUP($B$52&amp;$B97,[20]Ilorin!$E:$AE,COLUMN(P$1)-2,FALSE))</f>
        <v>165</v>
      </c>
      <c r="Q97" s="7">
        <f>IF(VLOOKUP($B$52&amp;$B97,[20]Ilorin!$E:$AE,COLUMN(Q$1)-2,FALSE)=" ",0,VLOOKUP($B$52&amp;$B97,[20]Ilorin!$E:$AE,COLUMN(Q$1)-2,FALSE))</f>
        <v>220</v>
      </c>
      <c r="R97" s="7">
        <f>IF(VLOOKUP($B$52&amp;$B97,[20]Ilorin!$E:$AE,COLUMN(R$1)-2,FALSE)=" ",0,VLOOKUP($B$52&amp;$B97,[20]Ilorin!$E:$AE,COLUMN(R$1)-2,FALSE))</f>
        <v>385</v>
      </c>
      <c r="S97" s="7">
        <f>IF(VLOOKUP($B$52&amp;$B97,[20]Ilorin!$E:$AE,COLUMN(S$1)-2,FALSE)=" ",0,VLOOKUP($B$52&amp;$B97,[20]Ilorin!$E:$AE,COLUMN(S$1)-2,FALSE))</f>
        <v>495</v>
      </c>
      <c r="T97" s="7">
        <f>IF(VLOOKUP($B$52&amp;$B97,[20]Ilorin!$E:$AE,COLUMN(T$1)-2,FALSE)=" ",0,VLOOKUP($B$52&amp;$B97,[20]Ilorin!$E:$AE,COLUMN(T$1)-2,FALSE))</f>
        <v>495</v>
      </c>
      <c r="U97" s="7">
        <f>IF(VLOOKUP($B$52&amp;$B97,[20]Ilorin!$E:$AE,COLUMN(U$1)-2,FALSE)=" ",0,VLOOKUP($B$52&amp;$B97,[20]Ilorin!$E:$AE,COLUMN(U$1)-2,FALSE))</f>
        <v>1045</v>
      </c>
      <c r="V97" s="7">
        <f>IF(VLOOKUP($B$52&amp;$B97,[20]Ilorin!$E:$AE,COLUMN(V$1)-2,FALSE)=" ",0,VLOOKUP($B$52&amp;$B97,[20]Ilorin!$E:$AE,COLUMN(V$1)-2,FALSE))</f>
        <v>655</v>
      </c>
      <c r="W97" s="7">
        <f>IF(VLOOKUP($B$52&amp;$B97,[20]Ilorin!$E:$AE,COLUMN(W$1)-2,FALSE)=" ",0,VLOOKUP($B$52&amp;$B97,[20]Ilorin!$E:$AE,COLUMN(W$1)-2,FALSE))</f>
        <v>1595</v>
      </c>
      <c r="X97" s="7">
        <f>IF(VLOOKUP($B$52&amp;$B97,[20]Ilorin!$E:$AE,COLUMN(X$1)-2,FALSE)=" ",0,VLOOKUP($B$52&amp;$B97,[20]Ilorin!$E:$AE,COLUMN(X$1)-2,FALSE))</f>
        <v>1100</v>
      </c>
      <c r="Y97" s="7">
        <f>IF(VLOOKUP($B$52&amp;$B97,[20]Ilorin!$E:$AE,COLUMN(Y$1)-2,FALSE)=" ",0,VLOOKUP($B$52&amp;$B97,[20]Ilorin!$E:$AE,COLUMN(Y$1)-2,FALSE))</f>
        <v>1485</v>
      </c>
      <c r="Z97" s="7">
        <f>IF(VLOOKUP($B$52&amp;$B97,[20]Ilorin!$E:$AE,COLUMN(Z$1)-2,FALSE)=" ",0,VLOOKUP($B$52&amp;$B97,[20]Ilorin!$E:$AE,COLUMN(Z$1)-2,FALSE))</f>
        <v>980</v>
      </c>
      <c r="AA97" s="7">
        <f>IF(VLOOKUP($B$52&amp;$B97,[20]Ilorin!$E:$AE,COLUMN(AA$1)-2,FALSE)=" ",0,VLOOKUP($B$52&amp;$B97,[20]Ilorin!$E:$AE,COLUMN(AA$1)-2,FALSE))</f>
        <v>3980</v>
      </c>
      <c r="AB97" s="7">
        <f>IF(VLOOKUP($B$52&amp;$B97,[20]Ilorin!$E:$AE,COLUMN(AB$1)-2,FALSE)=" ",0,VLOOKUP($B$52&amp;$B97,[20]Ilorin!$E:$AE,COLUMN(AB$1)-2,FALSE))</f>
        <v>63436.34</v>
      </c>
      <c r="AC97" s="7">
        <f>IF(VLOOKUP($B$52&amp;$B97,[20]Ilorin!$E:$AE,COLUMN(AC$1)-2,FALSE)=" ",0,VLOOKUP($B$52&amp;$B97,[20]Ilorin!$E:$AE,COLUMN(AC$1)-2,FALSE))</f>
        <v>164570</v>
      </c>
      <c r="AF97" s="7">
        <f>AB97</f>
        <v>63436.34</v>
      </c>
      <c r="AG97" s="7">
        <f>AC97</f>
        <v>164570</v>
      </c>
      <c r="AH97" s="7">
        <f>VLOOKUP($A$3&amp;$B$52&amp;$B97,'[14]Paga All'!$G$1:$J$3000,4,FALSE)+VLOOKUP($A$3&amp;$B$52&amp;$B98,'[14]Paga All'!$G$1:$J$3000,4,FALSE)</f>
        <v>305233.5</v>
      </c>
      <c r="AI97" s="7">
        <f>VLOOKUP($A$3&amp;$B$84&amp;$B97,'[15]Paga all'!$F:$G,2,FALSE)+VLOOKUP($A$3&amp;$B$84&amp;$B98,'[15]Paga all'!$F:$G,2,FALSE)</f>
        <v>236646</v>
      </c>
      <c r="AJ97" s="7">
        <f>VLOOKUP($A$3&amp;$B$52&amp;$B97,'[16]Paga all'!$F$2:$G$1470,2,FALSE)+VLOOKUP($A$3&amp;$B$52&amp;$B98,'[16]Paga all'!$F$2:$G$1470,2,FALSE)</f>
        <v>151354.5</v>
      </c>
      <c r="AK97" s="9">
        <f t="shared" ref="AK97:BO97" si="112">AK94*AK89</f>
        <v>127337.54229620146</v>
      </c>
      <c r="AL97" s="9">
        <f t="shared" si="112"/>
        <v>168824.93510883482</v>
      </c>
      <c r="AM97" s="9">
        <f t="shared" si="112"/>
        <v>186077.11825864276</v>
      </c>
      <c r="AN97" s="9">
        <f t="shared" si="112"/>
        <v>204561.60020486556</v>
      </c>
      <c r="AO97" s="9">
        <f t="shared" si="112"/>
        <v>225510.67974391807</v>
      </c>
      <c r="AP97" s="9">
        <f t="shared" si="112"/>
        <v>248924.35687580027</v>
      </c>
      <c r="AQ97" s="9">
        <f t="shared" si="112"/>
        <v>274802.63160051219</v>
      </c>
      <c r="AR97" s="9">
        <f t="shared" si="112"/>
        <v>304429.14849765261</v>
      </c>
      <c r="AS97" s="9">
        <f t="shared" si="112"/>
        <v>339652.35576184379</v>
      </c>
      <c r="AT97" s="9">
        <f t="shared" si="112"/>
        <v>373643.26422962017</v>
      </c>
      <c r="AU97" s="9">
        <f t="shared" si="112"/>
        <v>411382.41486982501</v>
      </c>
      <c r="AV97" s="9">
        <f t="shared" si="112"/>
        <v>452869.80768245843</v>
      </c>
      <c r="AW97" s="9">
        <f t="shared" si="112"/>
        <v>498156.78845070425</v>
      </c>
      <c r="AX97" s="9">
        <f t="shared" si="112"/>
        <v>547243.35717456252</v>
      </c>
      <c r="AY97" s="9">
        <f t="shared" si="112"/>
        <v>601310.46686726424</v>
      </c>
      <c r="AZ97" s="9">
        <f t="shared" si="112"/>
        <v>661693.10789159196</v>
      </c>
      <c r="BA97" s="9">
        <f t="shared" si="112"/>
        <v>728391.28024754592</v>
      </c>
      <c r="BB97" s="9">
        <f t="shared" si="112"/>
        <v>801353.63815194194</v>
      </c>
      <c r="BC97" s="9">
        <f t="shared" si="112"/>
        <v>881863.82618437905</v>
      </c>
      <c r="BD97" s="9">
        <f t="shared" si="112"/>
        <v>971154.1431412719</v>
      </c>
      <c r="BE97" s="9">
        <f t="shared" si="112"/>
        <v>1068043.6360093898</v>
      </c>
      <c r="BF97" s="9">
        <f t="shared" si="112"/>
        <v>1173713.2578019632</v>
      </c>
      <c r="BG97" s="9">
        <f t="shared" si="112"/>
        <v>1290678.9518950065</v>
      </c>
      <c r="BH97" s="9">
        <f t="shared" si="112"/>
        <v>1420275.7086513019</v>
      </c>
      <c r="BI97" s="9">
        <f t="shared" si="112"/>
        <v>1562400.8365044815</v>
      </c>
      <c r="BJ97" s="9">
        <f t="shared" si="112"/>
        <v>1718389.3258173282</v>
      </c>
      <c r="BK97" s="9">
        <f t="shared" si="112"/>
        <v>1889473.4753862571</v>
      </c>
      <c r="BL97" s="9">
        <f t="shared" si="112"/>
        <v>2079452.8731668801</v>
      </c>
      <c r="BM97" s="9">
        <f t="shared" si="112"/>
        <v>2286992.5287964148</v>
      </c>
      <c r="BN97" s="9">
        <f t="shared" si="112"/>
        <v>2514711.0772172431</v>
      </c>
      <c r="BO97" s="9">
        <f t="shared" si="112"/>
        <v>2767537.7136150235</v>
      </c>
    </row>
    <row r="98" spans="2:67" x14ac:dyDescent="0.25">
      <c r="B98" s="292" t="s">
        <v>303</v>
      </c>
      <c r="D98" s="7">
        <v>0</v>
      </c>
      <c r="E98" s="7">
        <v>0</v>
      </c>
      <c r="F98" s="7">
        <v>0</v>
      </c>
      <c r="G98" s="7">
        <f>IF(VLOOKUP($B$52&amp;$B98,[20]Ilorin!$E:$AE,COLUMN(G$1)-2,FALSE)=" ",0,VLOOKUP($B$52&amp;$B98,[20]Ilorin!$E:$AE,COLUMN(G$1)-2,FALSE))</f>
        <v>20</v>
      </c>
      <c r="H98" s="7">
        <f>IF(VLOOKUP($B$52&amp;$B98,[20]Ilorin!$E:$AE,COLUMN(H$1)-2,FALSE)=" ",0,VLOOKUP($B$52&amp;$B98,[20]Ilorin!$E:$AE,COLUMN(H$1)-2,FALSE))</f>
        <v>40</v>
      </c>
      <c r="I98" s="7">
        <v>0</v>
      </c>
      <c r="J98" s="7">
        <f>IF(VLOOKUP($B$52&amp;$B98,[20]Ilorin!$E:$AE,COLUMN(J$1)-2,FALSE)=" ",0,VLOOKUP($B$52&amp;$B98,[20]Ilorin!$E:$AE,COLUMN(J$1)-2,FALSE))</f>
        <v>50</v>
      </c>
      <c r="K98" s="7">
        <f>IF(VLOOKUP($B$52&amp;$B98,[20]Ilorin!$E:$AE,COLUMN(K$1)-2,FALSE)=" ",0,VLOOKUP($B$52&amp;$B98,[20]Ilorin!$E:$AE,COLUMN(K$1)-2,FALSE))</f>
        <v>20</v>
      </c>
      <c r="L98" s="7">
        <f>IF(VLOOKUP($B$52&amp;$B98,[20]Ilorin!$E:$AE,COLUMN(L$1)-2,FALSE)=" ",0,VLOOKUP($B$52&amp;$B98,[20]Ilorin!$E:$AE,COLUMN(L$1)-2,FALSE))</f>
        <v>40</v>
      </c>
      <c r="M98" s="7">
        <f>IF(VLOOKUP($B$52&amp;$B98,[20]Ilorin!$E:$AE,COLUMN(M$1)-2,FALSE)=" ",0,VLOOKUP($B$52&amp;$B98,[20]Ilorin!$E:$AE,COLUMN(M$1)-2,FALSE))</f>
        <v>40</v>
      </c>
      <c r="N98" s="7">
        <f>IF(VLOOKUP($B$52&amp;$B98,[20]Ilorin!$E:$AE,COLUMN(N$1)-2,FALSE)=" ",0,VLOOKUP($B$52&amp;$B98,[20]Ilorin!$E:$AE,COLUMN(N$1)-2,FALSE))</f>
        <v>80</v>
      </c>
      <c r="O98" s="7">
        <f>IF(VLOOKUP($B$52&amp;$B98,[20]Ilorin!$E:$AE,COLUMN(O$1)-2,FALSE)=" ",0,VLOOKUP($B$52&amp;$B98,[20]Ilorin!$E:$AE,COLUMN(O$1)-2,FALSE))</f>
        <v>100</v>
      </c>
      <c r="P98" s="7">
        <f>IF(VLOOKUP($B$52&amp;$B98,[20]Ilorin!$E:$AE,COLUMN(P$1)-2,FALSE)=" ",0,VLOOKUP($B$52&amp;$B98,[20]Ilorin!$E:$AE,COLUMN(P$1)-2,FALSE))</f>
        <v>60</v>
      </c>
      <c r="Q98" s="7">
        <f>IF(VLOOKUP($B$52&amp;$B98,[20]Ilorin!$E:$AE,COLUMN(Q$1)-2,FALSE)=" ",0,VLOOKUP($B$52&amp;$B98,[20]Ilorin!$E:$AE,COLUMN(Q$1)-2,FALSE))</f>
        <v>80</v>
      </c>
      <c r="R98" s="7">
        <f>IF(VLOOKUP($B$52&amp;$B98,[20]Ilorin!$E:$AE,COLUMN(R$1)-2,FALSE)=" ",0,VLOOKUP($B$52&amp;$B98,[20]Ilorin!$E:$AE,COLUMN(R$1)-2,FALSE))</f>
        <v>140</v>
      </c>
      <c r="S98" s="7">
        <f>IF(VLOOKUP($B$52&amp;$B98,[20]Ilorin!$E:$AE,COLUMN(S$1)-2,FALSE)=" ",0,VLOOKUP($B$52&amp;$B98,[20]Ilorin!$E:$AE,COLUMN(S$1)-2,FALSE))</f>
        <v>180</v>
      </c>
      <c r="T98" s="7">
        <f>IF(VLOOKUP($B$52&amp;$B98,[20]Ilorin!$E:$AE,COLUMN(T$1)-2,FALSE)=" ",0,VLOOKUP($B$52&amp;$B98,[20]Ilorin!$E:$AE,COLUMN(T$1)-2,FALSE))</f>
        <v>180</v>
      </c>
      <c r="U98" s="7">
        <f>IF(VLOOKUP($B$52&amp;$B98,[20]Ilorin!$E:$AE,COLUMN(U$1)-2,FALSE)=" ",0,VLOOKUP($B$52&amp;$B98,[20]Ilorin!$E:$AE,COLUMN(U$1)-2,FALSE))</f>
        <v>380</v>
      </c>
      <c r="V98" s="7">
        <f>IF(VLOOKUP($B$52&amp;$B98,[20]Ilorin!$E:$AE,COLUMN(V$1)-2,FALSE)=" ",0,VLOOKUP($B$52&amp;$B98,[20]Ilorin!$E:$AE,COLUMN(V$1)-2,FALSE))</f>
        <v>240</v>
      </c>
      <c r="W98" s="7">
        <f>IF(VLOOKUP($B$52&amp;$B98,[20]Ilorin!$E:$AE,COLUMN(W$1)-2,FALSE)=" ",0,VLOOKUP($B$52&amp;$B98,[20]Ilorin!$E:$AE,COLUMN(W$1)-2,FALSE))</f>
        <v>580</v>
      </c>
      <c r="X98" s="7">
        <f>IF(VLOOKUP($B$52&amp;$B98,[20]Ilorin!$E:$AE,COLUMN(X$1)-2,FALSE)=" ",0,VLOOKUP($B$52&amp;$B98,[20]Ilorin!$E:$AE,COLUMN(X$1)-2,FALSE))</f>
        <v>400</v>
      </c>
      <c r="Y98" s="7">
        <f>IF(VLOOKUP($B$52&amp;$B98,[20]Ilorin!$E:$AE,COLUMN(Y$1)-2,FALSE)=" ",0,VLOOKUP($B$52&amp;$B98,[20]Ilorin!$E:$AE,COLUMN(Y$1)-2,FALSE))</f>
        <v>540</v>
      </c>
      <c r="Z98" s="7">
        <f>IF(VLOOKUP($B$52&amp;$B98,[20]Ilorin!$E:$AE,COLUMN(Z$1)-2,FALSE)=" ",0,VLOOKUP($B$52&amp;$B98,[20]Ilorin!$E:$AE,COLUMN(Z$1)-2,FALSE))</f>
        <v>360</v>
      </c>
      <c r="AA98" s="7">
        <f>IF(VLOOKUP($B$52&amp;$B98,[20]Ilorin!$E:$AE,COLUMN(AA$1)-2,FALSE)=" ",0,VLOOKUP($B$52&amp;$B98,[20]Ilorin!$E:$AE,COLUMN(AA$1)-2,FALSE))</f>
        <v>1490</v>
      </c>
      <c r="AB98" s="7">
        <f>IF(VLOOKUP($B$52&amp;$B98,[20]Ilorin!$E:$AE,COLUMN(AB$1)-2,FALSE)=" ",0,VLOOKUP($B$52&amp;$B98,[20]Ilorin!$E:$AE,COLUMN(AB$1)-2,FALSE))</f>
        <v>24840</v>
      </c>
      <c r="AC98" s="7">
        <f>IF(VLOOKUP($B$52&amp;$B98,[20]Ilorin!$E:$AE,COLUMN(AC$1)-2,FALSE)=" ",0,VLOOKUP($B$52&amp;$B98,[20]Ilorin!$E:$AE,COLUMN(AC$1)-2,FALSE))</f>
        <v>64540</v>
      </c>
      <c r="AF98" s="7">
        <f>AB98</f>
        <v>24840</v>
      </c>
      <c r="AG98" s="7">
        <f>AC98</f>
        <v>64540</v>
      </c>
      <c r="AH98" s="7">
        <f>VLOOKUP($A$3&amp;$B$52&amp;$B98,'[14]Paga All'!$G$1:$J$3000,4,FALSE)</f>
        <v>118880</v>
      </c>
      <c r="AI98" s="7">
        <f>VLOOKUP($A$3&amp;$B$84&amp;$B98,'[15]Paga all'!$F:$G,2,FALSE)</f>
        <v>89480</v>
      </c>
      <c r="AJ98" s="7">
        <f>VLOOKUP($A$3&amp;$B$52&amp;$B98,'[16]Paga all'!$F$2:$G$1470,2,FALSE)</f>
        <v>57690</v>
      </c>
      <c r="AK98" s="9">
        <f t="shared" ref="AK98:BO98" si="113">AK90*AK97</f>
        <v>49802.822375300777</v>
      </c>
      <c r="AL98" s="9">
        <f t="shared" si="113"/>
        <v>66028.903213705213</v>
      </c>
      <c r="AM98" s="9">
        <f t="shared" si="113"/>
        <v>72776.382374229841</v>
      </c>
      <c r="AN98" s="9">
        <f t="shared" si="113"/>
        <v>80005.824331934797</v>
      </c>
      <c r="AO98" s="9">
        <f t="shared" si="113"/>
        <v>88199.191884000407</v>
      </c>
      <c r="AP98" s="9">
        <f t="shared" si="113"/>
        <v>97356.485030426673</v>
      </c>
      <c r="AQ98" s="9">
        <f t="shared" si="113"/>
        <v>107477.70377121361</v>
      </c>
      <c r="AR98" s="9">
        <f t="shared" si="113"/>
        <v>119064.89268675739</v>
      </c>
      <c r="AS98" s="9">
        <f t="shared" si="113"/>
        <v>132840.99597282847</v>
      </c>
      <c r="AT98" s="9">
        <f t="shared" si="113"/>
        <v>146135.13646171926</v>
      </c>
      <c r="AU98" s="9">
        <f t="shared" si="113"/>
        <v>160895.24712536685</v>
      </c>
      <c r="AV98" s="9">
        <f t="shared" si="113"/>
        <v>177121.3279637713</v>
      </c>
      <c r="AW98" s="9">
        <f t="shared" si="113"/>
        <v>194833.46076014845</v>
      </c>
      <c r="AX98" s="9">
        <f t="shared" si="113"/>
        <v>214031.64551449823</v>
      </c>
      <c r="AY98" s="9">
        <f t="shared" si="113"/>
        <v>235177.76324078525</v>
      </c>
      <c r="AZ98" s="9">
        <f t="shared" si="113"/>
        <v>258793.9403026214</v>
      </c>
      <c r="BA98" s="9">
        <f t="shared" si="113"/>
        <v>284880.17670000676</v>
      </c>
      <c r="BB98" s="9">
        <f t="shared" si="113"/>
        <v>313416.39064972545</v>
      </c>
      <c r="BC98" s="9">
        <f t="shared" si="113"/>
        <v>344904.62673217373</v>
      </c>
      <c r="BD98" s="9">
        <f t="shared" si="113"/>
        <v>379826.84774453181</v>
      </c>
      <c r="BE98" s="9">
        <f t="shared" si="113"/>
        <v>417721.1726728353</v>
      </c>
      <c r="BF98" s="9">
        <f t="shared" si="113"/>
        <v>459049.48253104853</v>
      </c>
      <c r="BG98" s="9">
        <f t="shared" si="113"/>
        <v>504795.78469674825</v>
      </c>
      <c r="BH98" s="9">
        <f t="shared" si="113"/>
        <v>555482.20553354628</v>
      </c>
      <c r="BI98" s="9">
        <f t="shared" si="113"/>
        <v>611068.58147501096</v>
      </c>
      <c r="BJ98" s="9">
        <f t="shared" si="113"/>
        <v>672077.03888475441</v>
      </c>
      <c r="BK98" s="9">
        <f t="shared" si="113"/>
        <v>738989.54055995692</v>
      </c>
      <c r="BL98" s="9">
        <f t="shared" si="113"/>
        <v>813292.13845859119</v>
      </c>
      <c r="BM98" s="9">
        <f t="shared" si="113"/>
        <v>894462.70621704508</v>
      </c>
      <c r="BN98" s="9">
        <f t="shared" si="113"/>
        <v>983525.41477932699</v>
      </c>
      <c r="BO98" s="9">
        <f t="shared" si="113"/>
        <v>1082408.1153341578</v>
      </c>
    </row>
    <row r="100" spans="2:67" x14ac:dyDescent="0.25">
      <c r="B100" s="290" t="s">
        <v>120</v>
      </c>
      <c r="D100" s="240"/>
      <c r="E100" s="240"/>
      <c r="F100" s="240"/>
      <c r="G100" s="240"/>
      <c r="H100" s="240"/>
      <c r="I100" s="240"/>
      <c r="J100" s="240"/>
      <c r="K100" s="240"/>
      <c r="L100" s="240"/>
      <c r="M100" s="240"/>
      <c r="N100" s="240"/>
      <c r="O100" s="240"/>
      <c r="P100" s="240"/>
      <c r="Q100" s="240"/>
      <c r="R100" s="240"/>
      <c r="S100" s="240"/>
      <c r="T100" s="240"/>
      <c r="U100" s="240"/>
      <c r="V100" s="240"/>
      <c r="W100" s="240"/>
      <c r="X100" s="240"/>
      <c r="Y100" s="240"/>
      <c r="Z100" s="240"/>
      <c r="AA100" s="234"/>
      <c r="AB100" s="234"/>
      <c r="AC100" s="234">
        <f>RATE((COUNT($X$1:$AC$1)),,-$W101,$AC101)</f>
        <v>0.1441966233240688</v>
      </c>
      <c r="AF100" s="234"/>
      <c r="AG100" s="234"/>
      <c r="AH100" s="234"/>
      <c r="AI100" s="234"/>
    </row>
    <row r="101" spans="2:67" x14ac:dyDescent="0.25">
      <c r="B101" s="291" t="s">
        <v>137</v>
      </c>
      <c r="D101" s="243"/>
      <c r="E101" s="243"/>
      <c r="F101" s="243"/>
      <c r="G101" s="243"/>
      <c r="H101" s="243"/>
      <c r="I101" s="243"/>
      <c r="J101" s="243"/>
      <c r="K101" s="243"/>
      <c r="L101" s="243"/>
      <c r="M101" s="243"/>
      <c r="N101" s="243"/>
      <c r="O101" s="243"/>
      <c r="P101" s="243"/>
      <c r="Q101" s="243"/>
      <c r="R101" s="243"/>
      <c r="S101" s="243"/>
      <c r="T101" s="243"/>
      <c r="U101" s="243"/>
      <c r="V101" s="243">
        <f t="shared" ref="V101:AC101" si="114">V108+V109</f>
        <v>1</v>
      </c>
      <c r="W101" s="243">
        <f t="shared" si="114"/>
        <v>41</v>
      </c>
      <c r="X101" s="243">
        <f t="shared" si="114"/>
        <v>60</v>
      </c>
      <c r="Y101" s="243">
        <f t="shared" si="114"/>
        <v>71</v>
      </c>
      <c r="Z101" s="243">
        <f t="shared" si="114"/>
        <v>83</v>
      </c>
      <c r="AA101" s="243">
        <f t="shared" si="114"/>
        <v>78</v>
      </c>
      <c r="AB101" s="243">
        <f>AB108+AB109</f>
        <v>91</v>
      </c>
      <c r="AC101" s="243">
        <f t="shared" si="114"/>
        <v>92</v>
      </c>
      <c r="AF101" s="244">
        <f>SUM(AF108:AF109)</f>
        <v>91</v>
      </c>
      <c r="AG101" s="244">
        <f t="shared" ref="AG101:BO101" si="115">ROUND((AF108+AF109)*(1+AG102),)</f>
        <v>104</v>
      </c>
      <c r="AH101" s="244">
        <f t="shared" si="115"/>
        <v>105</v>
      </c>
      <c r="AI101" s="244">
        <f t="shared" si="115"/>
        <v>125</v>
      </c>
      <c r="AJ101" s="245">
        <f t="shared" si="115"/>
        <v>145</v>
      </c>
      <c r="AK101" s="245">
        <f t="shared" si="115"/>
        <v>129</v>
      </c>
      <c r="AL101" s="245">
        <f t="shared" si="115"/>
        <v>147</v>
      </c>
      <c r="AM101" s="245">
        <f t="shared" si="115"/>
        <v>168</v>
      </c>
      <c r="AN101" s="245">
        <f t="shared" si="115"/>
        <v>192</v>
      </c>
      <c r="AO101" s="245">
        <f t="shared" si="115"/>
        <v>219</v>
      </c>
      <c r="AP101" s="245">
        <f t="shared" si="115"/>
        <v>250</v>
      </c>
      <c r="AQ101" s="245">
        <f t="shared" si="115"/>
        <v>285</v>
      </c>
      <c r="AR101" s="245">
        <f t="shared" si="115"/>
        <v>325</v>
      </c>
      <c r="AS101" s="245">
        <f t="shared" si="115"/>
        <v>371</v>
      </c>
      <c r="AT101" s="245">
        <f t="shared" si="115"/>
        <v>423</v>
      </c>
      <c r="AU101" s="245">
        <f t="shared" si="115"/>
        <v>482</v>
      </c>
      <c r="AV101" s="245">
        <f t="shared" si="115"/>
        <v>549</v>
      </c>
      <c r="AW101" s="245">
        <f t="shared" si="115"/>
        <v>626</v>
      </c>
      <c r="AX101" s="245">
        <f t="shared" si="115"/>
        <v>714</v>
      </c>
      <c r="AY101" s="245">
        <f t="shared" si="115"/>
        <v>814</v>
      </c>
      <c r="AZ101" s="245">
        <f t="shared" si="115"/>
        <v>928</v>
      </c>
      <c r="BA101" s="245">
        <f t="shared" si="115"/>
        <v>1037</v>
      </c>
      <c r="BB101" s="245">
        <f t="shared" si="115"/>
        <v>1114</v>
      </c>
      <c r="BC101" s="245">
        <f t="shared" si="115"/>
        <v>1196</v>
      </c>
      <c r="BD101" s="245">
        <f t="shared" si="115"/>
        <v>1284</v>
      </c>
      <c r="BE101" s="245">
        <f t="shared" si="115"/>
        <v>1379</v>
      </c>
      <c r="BF101" s="245">
        <f t="shared" si="115"/>
        <v>1481</v>
      </c>
      <c r="BG101" s="245">
        <f t="shared" si="115"/>
        <v>1590</v>
      </c>
      <c r="BH101" s="245">
        <f t="shared" si="115"/>
        <v>1707</v>
      </c>
      <c r="BI101" s="245">
        <f t="shared" si="115"/>
        <v>1833</v>
      </c>
      <c r="BJ101" s="245">
        <f t="shared" si="115"/>
        <v>1968</v>
      </c>
      <c r="BK101" s="245">
        <f t="shared" si="115"/>
        <v>2114</v>
      </c>
      <c r="BL101" s="245">
        <f t="shared" si="115"/>
        <v>2269</v>
      </c>
      <c r="BM101" s="245">
        <f t="shared" si="115"/>
        <v>2437</v>
      </c>
      <c r="BN101" s="245">
        <f t="shared" si="115"/>
        <v>2616</v>
      </c>
      <c r="BO101" s="245">
        <f t="shared" si="115"/>
        <v>2810</v>
      </c>
    </row>
    <row r="102" spans="2:67" x14ac:dyDescent="0.25">
      <c r="B102" s="287" t="s">
        <v>99</v>
      </c>
      <c r="C102" s="247"/>
      <c r="D102" s="248"/>
      <c r="E102" s="249"/>
      <c r="F102" s="249"/>
      <c r="G102" s="249"/>
      <c r="H102" s="249"/>
      <c r="I102" s="249"/>
      <c r="J102" s="249"/>
      <c r="K102" s="249"/>
      <c r="L102" s="249"/>
      <c r="M102" s="249"/>
      <c r="N102" s="249"/>
      <c r="O102" s="249"/>
      <c r="P102" s="249"/>
      <c r="Q102" s="249"/>
      <c r="R102" s="249"/>
      <c r="S102" s="249"/>
      <c r="T102" s="249"/>
      <c r="U102" s="249"/>
      <c r="V102" s="249"/>
      <c r="W102" s="249">
        <f t="shared" ref="W102:AB102" si="116">RATE(1,,-V101,W101)</f>
        <v>40</v>
      </c>
      <c r="X102" s="249">
        <f t="shared" si="116"/>
        <v>0.46341463414634149</v>
      </c>
      <c r="Y102" s="249">
        <f t="shared" si="116"/>
        <v>0.18333333333333335</v>
      </c>
      <c r="Z102" s="249">
        <f t="shared" si="116"/>
        <v>0.16901408450704217</v>
      </c>
      <c r="AA102" s="249">
        <f t="shared" si="116"/>
        <v>-6.0240963855421818E-2</v>
      </c>
      <c r="AB102" s="249">
        <f t="shared" si="116"/>
        <v>0.16666666666666669</v>
      </c>
      <c r="AC102" s="249">
        <f>RATE(1,,-AA101,AC101)</f>
        <v>0.1794871794871794</v>
      </c>
      <c r="AD102" s="250">
        <f>ANS_Metrics_Assumptions!E125</f>
        <v>0.14000000000000001</v>
      </c>
      <c r="AF102" s="251">
        <f>AD102</f>
        <v>0.14000000000000001</v>
      </c>
      <c r="AG102" s="251">
        <f>AF102</f>
        <v>0.14000000000000001</v>
      </c>
      <c r="AH102" s="251">
        <f t="shared" ref="AH102:AW106" si="117">AG102</f>
        <v>0.14000000000000001</v>
      </c>
      <c r="AI102" s="251">
        <f t="shared" si="117"/>
        <v>0.14000000000000001</v>
      </c>
      <c r="AJ102" s="252">
        <f t="shared" si="117"/>
        <v>0.14000000000000001</v>
      </c>
      <c r="AK102" s="252">
        <f t="shared" si="117"/>
        <v>0.14000000000000001</v>
      </c>
      <c r="AL102" s="252">
        <f>AD102</f>
        <v>0.14000000000000001</v>
      </c>
      <c r="AM102" s="252">
        <f t="shared" si="117"/>
        <v>0.14000000000000001</v>
      </c>
      <c r="AN102" s="252">
        <f t="shared" si="117"/>
        <v>0.14000000000000001</v>
      </c>
      <c r="AO102" s="252">
        <f t="shared" si="117"/>
        <v>0.14000000000000001</v>
      </c>
      <c r="AP102" s="252">
        <f t="shared" si="117"/>
        <v>0.14000000000000001</v>
      </c>
      <c r="AQ102" s="252">
        <f t="shared" si="117"/>
        <v>0.14000000000000001</v>
      </c>
      <c r="AR102" s="252">
        <f t="shared" si="117"/>
        <v>0.14000000000000001</v>
      </c>
      <c r="AS102" s="252">
        <f t="shared" si="117"/>
        <v>0.14000000000000001</v>
      </c>
      <c r="AT102" s="252">
        <f t="shared" si="117"/>
        <v>0.14000000000000001</v>
      </c>
      <c r="AU102" s="252">
        <f t="shared" si="117"/>
        <v>0.14000000000000001</v>
      </c>
      <c r="AV102" s="252">
        <f t="shared" si="117"/>
        <v>0.14000000000000001</v>
      </c>
      <c r="AW102" s="252">
        <f t="shared" si="117"/>
        <v>0.14000000000000001</v>
      </c>
      <c r="AX102" s="252">
        <f t="shared" ref="AX102:BM106" si="118">AW102</f>
        <v>0.14000000000000001</v>
      </c>
      <c r="AY102" s="252">
        <f t="shared" si="118"/>
        <v>0.14000000000000001</v>
      </c>
      <c r="AZ102" s="252">
        <f t="shared" si="118"/>
        <v>0.14000000000000001</v>
      </c>
      <c r="BA102" s="252">
        <f t="shared" si="118"/>
        <v>0.14000000000000001</v>
      </c>
      <c r="BB102" s="252">
        <f t="shared" si="118"/>
        <v>0.14000000000000001</v>
      </c>
      <c r="BC102" s="252">
        <f t="shared" si="118"/>
        <v>0.14000000000000001</v>
      </c>
      <c r="BD102" s="252">
        <f t="shared" si="118"/>
        <v>0.14000000000000001</v>
      </c>
      <c r="BE102" s="252">
        <f t="shared" si="118"/>
        <v>0.14000000000000001</v>
      </c>
      <c r="BF102" s="252">
        <f t="shared" si="118"/>
        <v>0.14000000000000001</v>
      </c>
      <c r="BG102" s="252">
        <f t="shared" si="118"/>
        <v>0.14000000000000001</v>
      </c>
      <c r="BH102" s="252">
        <f t="shared" si="118"/>
        <v>0.14000000000000001</v>
      </c>
      <c r="BI102" s="252">
        <f t="shared" si="118"/>
        <v>0.14000000000000001</v>
      </c>
      <c r="BJ102" s="252">
        <f t="shared" si="118"/>
        <v>0.14000000000000001</v>
      </c>
      <c r="BK102" s="252">
        <f t="shared" si="118"/>
        <v>0.14000000000000001</v>
      </c>
      <c r="BL102" s="252">
        <f t="shared" si="118"/>
        <v>0.14000000000000001</v>
      </c>
      <c r="BM102" s="252">
        <f t="shared" si="118"/>
        <v>0.14000000000000001</v>
      </c>
      <c r="BN102" s="252">
        <f t="shared" ref="BN102:BO106" si="119">BM102</f>
        <v>0.14000000000000001</v>
      </c>
      <c r="BO102" s="252">
        <f t="shared" si="119"/>
        <v>0.14000000000000001</v>
      </c>
    </row>
    <row r="103" spans="2:67" x14ac:dyDescent="0.25">
      <c r="B103" s="287" t="s">
        <v>101</v>
      </c>
      <c r="C103" s="247"/>
      <c r="D103" s="253"/>
      <c r="E103" s="253"/>
      <c r="F103" s="253"/>
      <c r="G103" s="253"/>
      <c r="H103" s="253"/>
      <c r="I103" s="253"/>
      <c r="J103" s="253"/>
      <c r="K103" s="253"/>
      <c r="L103" s="253"/>
      <c r="M103" s="253"/>
      <c r="N103" s="253"/>
      <c r="O103" s="253"/>
      <c r="P103" s="253"/>
      <c r="Q103" s="253"/>
      <c r="R103" s="253"/>
      <c r="S103" s="253"/>
      <c r="T103" s="253"/>
      <c r="U103" s="253"/>
      <c r="V103" s="253">
        <f t="shared" ref="V103:AC103" si="120">V109/V101</f>
        <v>0</v>
      </c>
      <c r="W103" s="253">
        <f t="shared" si="120"/>
        <v>0</v>
      </c>
      <c r="X103" s="253">
        <f t="shared" si="120"/>
        <v>0.05</v>
      </c>
      <c r="Y103" s="253">
        <f t="shared" si="120"/>
        <v>0.12676056338028169</v>
      </c>
      <c r="Z103" s="253">
        <f t="shared" si="120"/>
        <v>0.10843373493975904</v>
      </c>
      <c r="AA103" s="253">
        <f t="shared" si="120"/>
        <v>8.9743589743589744E-2</v>
      </c>
      <c r="AB103" s="253">
        <f>AB109/AB101</f>
        <v>6.5934065934065936E-2</v>
      </c>
      <c r="AC103" s="253">
        <f t="shared" si="120"/>
        <v>7.6086956521739135E-2</v>
      </c>
      <c r="AD103" s="250">
        <f>ANS_Metrics_Assumptions!E126</f>
        <v>7.0000000000000007E-2</v>
      </c>
      <c r="AF103" s="254">
        <f>AD103</f>
        <v>7.0000000000000007E-2</v>
      </c>
      <c r="AG103" s="254">
        <f>AF103</f>
        <v>7.0000000000000007E-2</v>
      </c>
      <c r="AH103" s="254">
        <f t="shared" si="117"/>
        <v>7.0000000000000007E-2</v>
      </c>
      <c r="AI103" s="254">
        <f t="shared" si="117"/>
        <v>7.0000000000000007E-2</v>
      </c>
      <c r="AJ103" s="252">
        <f t="shared" si="117"/>
        <v>7.0000000000000007E-2</v>
      </c>
      <c r="AK103" s="252">
        <f t="shared" si="117"/>
        <v>7.0000000000000007E-2</v>
      </c>
      <c r="AL103" s="252">
        <f>AD103</f>
        <v>7.0000000000000007E-2</v>
      </c>
      <c r="AM103" s="252">
        <f t="shared" si="117"/>
        <v>7.0000000000000007E-2</v>
      </c>
      <c r="AN103" s="252">
        <f t="shared" si="117"/>
        <v>7.0000000000000007E-2</v>
      </c>
      <c r="AO103" s="252">
        <f t="shared" si="117"/>
        <v>7.0000000000000007E-2</v>
      </c>
      <c r="AP103" s="252">
        <f t="shared" si="117"/>
        <v>7.0000000000000007E-2</v>
      </c>
      <c r="AQ103" s="252">
        <f t="shared" si="117"/>
        <v>7.0000000000000007E-2</v>
      </c>
      <c r="AR103" s="252">
        <f t="shared" si="117"/>
        <v>7.0000000000000007E-2</v>
      </c>
      <c r="AS103" s="252">
        <f t="shared" si="117"/>
        <v>7.0000000000000007E-2</v>
      </c>
      <c r="AT103" s="252">
        <f t="shared" si="117"/>
        <v>7.0000000000000007E-2</v>
      </c>
      <c r="AU103" s="252">
        <f t="shared" si="117"/>
        <v>7.0000000000000007E-2</v>
      </c>
      <c r="AV103" s="252">
        <f t="shared" si="117"/>
        <v>7.0000000000000007E-2</v>
      </c>
      <c r="AW103" s="252">
        <f t="shared" si="117"/>
        <v>7.0000000000000007E-2</v>
      </c>
      <c r="AX103" s="252">
        <f t="shared" si="118"/>
        <v>7.0000000000000007E-2</v>
      </c>
      <c r="AY103" s="252">
        <f t="shared" si="118"/>
        <v>7.0000000000000007E-2</v>
      </c>
      <c r="AZ103" s="252">
        <f t="shared" si="118"/>
        <v>7.0000000000000007E-2</v>
      </c>
      <c r="BA103" s="252">
        <f t="shared" si="118"/>
        <v>7.0000000000000007E-2</v>
      </c>
      <c r="BB103" s="252">
        <f t="shared" si="118"/>
        <v>7.0000000000000007E-2</v>
      </c>
      <c r="BC103" s="252">
        <f t="shared" si="118"/>
        <v>7.0000000000000007E-2</v>
      </c>
      <c r="BD103" s="252">
        <f t="shared" si="118"/>
        <v>7.0000000000000007E-2</v>
      </c>
      <c r="BE103" s="252">
        <f t="shared" si="118"/>
        <v>7.0000000000000007E-2</v>
      </c>
      <c r="BF103" s="252">
        <f t="shared" si="118"/>
        <v>7.0000000000000007E-2</v>
      </c>
      <c r="BG103" s="252">
        <f t="shared" si="118"/>
        <v>7.0000000000000007E-2</v>
      </c>
      <c r="BH103" s="252">
        <f t="shared" si="118"/>
        <v>7.0000000000000007E-2</v>
      </c>
      <c r="BI103" s="252">
        <f t="shared" si="118"/>
        <v>7.0000000000000007E-2</v>
      </c>
      <c r="BJ103" s="252">
        <f t="shared" si="118"/>
        <v>7.0000000000000007E-2</v>
      </c>
      <c r="BK103" s="252">
        <f t="shared" si="118"/>
        <v>7.0000000000000007E-2</v>
      </c>
      <c r="BL103" s="252">
        <f t="shared" si="118"/>
        <v>7.0000000000000007E-2</v>
      </c>
      <c r="BM103" s="252">
        <f t="shared" si="118"/>
        <v>7.0000000000000007E-2</v>
      </c>
      <c r="BN103" s="252">
        <f t="shared" si="119"/>
        <v>7.0000000000000007E-2</v>
      </c>
      <c r="BO103" s="252">
        <f t="shared" si="119"/>
        <v>7.0000000000000007E-2</v>
      </c>
    </row>
    <row r="104" spans="2:67" x14ac:dyDescent="0.25">
      <c r="B104" s="287" t="s">
        <v>133</v>
      </c>
      <c r="C104" s="247"/>
      <c r="D104" s="255"/>
      <c r="E104" s="255"/>
      <c r="F104" s="255"/>
      <c r="G104" s="255"/>
      <c r="H104" s="255"/>
      <c r="I104" s="255"/>
      <c r="J104" s="255"/>
      <c r="K104" s="255"/>
      <c r="L104" s="255"/>
      <c r="M104" s="255"/>
      <c r="N104" s="255"/>
      <c r="O104" s="255"/>
      <c r="P104" s="255"/>
      <c r="Q104" s="255"/>
      <c r="R104" s="255"/>
      <c r="S104" s="255"/>
      <c r="T104" s="255"/>
      <c r="U104" s="255"/>
      <c r="V104" s="255">
        <f t="shared" ref="V104:AC104" si="121">V110/V108</f>
        <v>1</v>
      </c>
      <c r="W104" s="255">
        <f t="shared" si="121"/>
        <v>5.3414634146341466</v>
      </c>
      <c r="X104" s="255">
        <f t="shared" si="121"/>
        <v>16.315789473684209</v>
      </c>
      <c r="Y104" s="255">
        <f t="shared" si="121"/>
        <v>19.322580645161292</v>
      </c>
      <c r="Z104" s="255">
        <f t="shared" si="121"/>
        <v>18.22972972972973</v>
      </c>
      <c r="AA104" s="255">
        <f t="shared" si="121"/>
        <v>32.774647887323944</v>
      </c>
      <c r="AB104" s="255">
        <f>AB110/AB108</f>
        <v>42.564705882352939</v>
      </c>
      <c r="AC104" s="255">
        <f t="shared" si="121"/>
        <v>55.823529411764703</v>
      </c>
      <c r="AD104" s="256">
        <v>45</v>
      </c>
      <c r="AF104" s="268">
        <v>35</v>
      </c>
      <c r="AG104" s="268">
        <f>AF104</f>
        <v>35</v>
      </c>
      <c r="AH104" s="268">
        <v>36</v>
      </c>
      <c r="AI104" s="268">
        <v>36.5</v>
      </c>
      <c r="AJ104" s="268">
        <v>39</v>
      </c>
      <c r="AK104" s="268">
        <v>42.5</v>
      </c>
      <c r="AL104" s="258">
        <f>AD104</f>
        <v>45</v>
      </c>
      <c r="AM104" s="258">
        <f t="shared" si="117"/>
        <v>45</v>
      </c>
      <c r="AN104" s="258">
        <f t="shared" si="117"/>
        <v>45</v>
      </c>
      <c r="AO104" s="258">
        <f t="shared" si="117"/>
        <v>45</v>
      </c>
      <c r="AP104" s="258">
        <f t="shared" si="117"/>
        <v>45</v>
      </c>
      <c r="AQ104" s="258">
        <f t="shared" si="117"/>
        <v>45</v>
      </c>
      <c r="AR104" s="268">
        <v>45.25</v>
      </c>
      <c r="AS104" s="268">
        <v>45.5</v>
      </c>
      <c r="AT104" s="258">
        <f t="shared" si="117"/>
        <v>45.5</v>
      </c>
      <c r="AU104" s="258">
        <f t="shared" si="117"/>
        <v>45.5</v>
      </c>
      <c r="AV104" s="258">
        <f t="shared" si="117"/>
        <v>45.5</v>
      </c>
      <c r="AW104" s="258">
        <f t="shared" si="117"/>
        <v>45.5</v>
      </c>
      <c r="AX104" s="258">
        <f t="shared" si="118"/>
        <v>45.5</v>
      </c>
      <c r="AY104" s="258">
        <f t="shared" si="118"/>
        <v>45.5</v>
      </c>
      <c r="AZ104" s="258">
        <f t="shared" si="118"/>
        <v>45.5</v>
      </c>
      <c r="BA104" s="258">
        <f t="shared" si="118"/>
        <v>45.5</v>
      </c>
      <c r="BB104" s="258">
        <f t="shared" si="118"/>
        <v>45.5</v>
      </c>
      <c r="BC104" s="268">
        <v>46</v>
      </c>
      <c r="BD104" s="258">
        <f t="shared" si="118"/>
        <v>46</v>
      </c>
      <c r="BE104" s="258">
        <f t="shared" si="118"/>
        <v>46</v>
      </c>
      <c r="BF104" s="258">
        <f t="shared" si="118"/>
        <v>46</v>
      </c>
      <c r="BG104" s="258">
        <f t="shared" si="118"/>
        <v>46</v>
      </c>
      <c r="BH104" s="258">
        <f t="shared" si="118"/>
        <v>46</v>
      </c>
      <c r="BI104" s="258">
        <f t="shared" si="118"/>
        <v>46</v>
      </c>
      <c r="BJ104" s="258">
        <f t="shared" si="118"/>
        <v>46</v>
      </c>
      <c r="BK104" s="258">
        <f t="shared" si="118"/>
        <v>46</v>
      </c>
      <c r="BL104" s="258">
        <f t="shared" si="118"/>
        <v>46</v>
      </c>
      <c r="BM104" s="258">
        <f t="shared" si="118"/>
        <v>46</v>
      </c>
      <c r="BN104" s="258">
        <f t="shared" si="119"/>
        <v>46</v>
      </c>
      <c r="BO104" s="258">
        <f t="shared" si="119"/>
        <v>46</v>
      </c>
    </row>
    <row r="105" spans="2:67" x14ac:dyDescent="0.25">
      <c r="B105" s="287" t="s">
        <v>103</v>
      </c>
      <c r="C105" s="247"/>
      <c r="D105" s="259"/>
      <c r="E105" s="259"/>
      <c r="F105" s="259"/>
      <c r="G105" s="259"/>
      <c r="H105" s="259"/>
      <c r="I105" s="259"/>
      <c r="J105" s="259"/>
      <c r="K105" s="259"/>
      <c r="L105" s="259"/>
      <c r="M105" s="259"/>
      <c r="N105" s="259"/>
      <c r="O105" s="259"/>
      <c r="P105" s="259"/>
      <c r="Q105" s="259"/>
      <c r="R105" s="259"/>
      <c r="S105" s="259"/>
      <c r="T105" s="259"/>
      <c r="U105" s="259"/>
      <c r="V105" s="259">
        <f t="shared" ref="V105:AA105" si="122">V113/V110</f>
        <v>1000</v>
      </c>
      <c r="W105" s="259">
        <f t="shared" si="122"/>
        <v>1381.2785388127854</v>
      </c>
      <c r="X105" s="259">
        <f t="shared" si="122"/>
        <v>1044.6236559139784</v>
      </c>
      <c r="Y105" s="259">
        <f t="shared" si="122"/>
        <v>959.22370617696163</v>
      </c>
      <c r="Z105" s="259">
        <f t="shared" si="122"/>
        <v>1041.6975537435137</v>
      </c>
      <c r="AA105" s="259">
        <f t="shared" si="122"/>
        <v>1307.9286635152557</v>
      </c>
      <c r="AB105" s="259">
        <f>AB113/AB110</f>
        <v>1309.1763405196241</v>
      </c>
      <c r="AC105" s="259">
        <f>AC113/AC110</f>
        <v>1133.3087460484721</v>
      </c>
      <c r="AD105" s="275">
        <f>SUM(V113:AC113)/SUM(V110:AC110)</f>
        <v>1180.7256551053033</v>
      </c>
      <c r="AF105" s="261">
        <f>AD105</f>
        <v>1180.7256551053033</v>
      </c>
      <c r="AG105" s="261">
        <f>AF105</f>
        <v>1180.7256551053033</v>
      </c>
      <c r="AH105" s="261">
        <f t="shared" si="117"/>
        <v>1180.7256551053033</v>
      </c>
      <c r="AI105" s="261">
        <f t="shared" si="117"/>
        <v>1180.7256551053033</v>
      </c>
      <c r="AJ105" s="262">
        <f t="shared" si="117"/>
        <v>1180.7256551053033</v>
      </c>
      <c r="AK105" s="262">
        <f t="shared" si="117"/>
        <v>1180.7256551053033</v>
      </c>
      <c r="AL105" s="262">
        <f>AD105</f>
        <v>1180.7256551053033</v>
      </c>
      <c r="AM105" s="262">
        <f t="shared" si="117"/>
        <v>1180.7256551053033</v>
      </c>
      <c r="AN105" s="262">
        <f t="shared" si="117"/>
        <v>1180.7256551053033</v>
      </c>
      <c r="AO105" s="262">
        <f t="shared" si="117"/>
        <v>1180.7256551053033</v>
      </c>
      <c r="AP105" s="262">
        <f t="shared" si="117"/>
        <v>1180.7256551053033</v>
      </c>
      <c r="AQ105" s="262">
        <f t="shared" si="117"/>
        <v>1180.7256551053033</v>
      </c>
      <c r="AR105" s="262">
        <f t="shared" si="117"/>
        <v>1180.7256551053033</v>
      </c>
      <c r="AS105" s="262">
        <f t="shared" si="117"/>
        <v>1180.7256551053033</v>
      </c>
      <c r="AT105" s="262">
        <f t="shared" si="117"/>
        <v>1180.7256551053033</v>
      </c>
      <c r="AU105" s="262">
        <f t="shared" si="117"/>
        <v>1180.7256551053033</v>
      </c>
      <c r="AV105" s="262">
        <f t="shared" si="117"/>
        <v>1180.7256551053033</v>
      </c>
      <c r="AW105" s="262">
        <f t="shared" si="117"/>
        <v>1180.7256551053033</v>
      </c>
      <c r="AX105" s="262">
        <f t="shared" si="118"/>
        <v>1180.7256551053033</v>
      </c>
      <c r="AY105" s="262">
        <f t="shared" si="118"/>
        <v>1180.7256551053033</v>
      </c>
      <c r="AZ105" s="262">
        <f t="shared" si="118"/>
        <v>1180.7256551053033</v>
      </c>
      <c r="BA105" s="262">
        <f t="shared" si="118"/>
        <v>1180.7256551053033</v>
      </c>
      <c r="BB105" s="262">
        <f t="shared" si="118"/>
        <v>1180.7256551053033</v>
      </c>
      <c r="BC105" s="262">
        <f t="shared" si="118"/>
        <v>1180.7256551053033</v>
      </c>
      <c r="BD105" s="262">
        <f t="shared" si="118"/>
        <v>1180.7256551053033</v>
      </c>
      <c r="BE105" s="262">
        <f t="shared" si="118"/>
        <v>1180.7256551053033</v>
      </c>
      <c r="BF105" s="262">
        <f t="shared" si="118"/>
        <v>1180.7256551053033</v>
      </c>
      <c r="BG105" s="262">
        <f t="shared" si="118"/>
        <v>1180.7256551053033</v>
      </c>
      <c r="BH105" s="262">
        <f t="shared" si="118"/>
        <v>1180.7256551053033</v>
      </c>
      <c r="BI105" s="262">
        <f t="shared" si="118"/>
        <v>1180.7256551053033</v>
      </c>
      <c r="BJ105" s="262">
        <f t="shared" si="118"/>
        <v>1180.7256551053033</v>
      </c>
      <c r="BK105" s="262">
        <f t="shared" si="118"/>
        <v>1180.7256551053033</v>
      </c>
      <c r="BL105" s="262">
        <f t="shared" si="118"/>
        <v>1180.7256551053033</v>
      </c>
      <c r="BM105" s="262">
        <f t="shared" si="118"/>
        <v>1180.7256551053033</v>
      </c>
      <c r="BN105" s="262">
        <f t="shared" si="119"/>
        <v>1180.7256551053033</v>
      </c>
      <c r="BO105" s="262">
        <f t="shared" si="119"/>
        <v>1180.7256551053033</v>
      </c>
    </row>
    <row r="106" spans="2:67" x14ac:dyDescent="0.25">
      <c r="B106" s="287" t="s">
        <v>134</v>
      </c>
      <c r="C106" s="247"/>
      <c r="D106" s="253"/>
      <c r="E106" s="253"/>
      <c r="F106" s="253"/>
      <c r="G106" s="253"/>
      <c r="H106" s="253"/>
      <c r="I106" s="253"/>
      <c r="J106" s="253"/>
      <c r="K106" s="253"/>
      <c r="L106" s="253"/>
      <c r="M106" s="253"/>
      <c r="N106" s="253"/>
      <c r="O106" s="253"/>
      <c r="P106" s="253"/>
      <c r="Q106" s="253"/>
      <c r="R106" s="253"/>
      <c r="S106" s="253"/>
      <c r="T106" s="253"/>
      <c r="U106" s="253"/>
      <c r="V106" s="253">
        <f t="shared" ref="V106:AA106" si="123">V114/V113</f>
        <v>0</v>
      </c>
      <c r="W106" s="253">
        <f t="shared" si="123"/>
        <v>1.2644628099173555E-2</v>
      </c>
      <c r="X106" s="253">
        <f t="shared" si="123"/>
        <v>0.03</v>
      </c>
      <c r="Y106" s="253">
        <f t="shared" si="123"/>
        <v>0.03</v>
      </c>
      <c r="Z106" s="253">
        <f t="shared" si="123"/>
        <v>0.03</v>
      </c>
      <c r="AA106" s="253">
        <f t="shared" si="123"/>
        <v>0.03</v>
      </c>
      <c r="AB106" s="253">
        <f>AB114/AB113</f>
        <v>0.03</v>
      </c>
      <c r="AC106" s="253">
        <f>AC114/AC113</f>
        <v>0.03</v>
      </c>
      <c r="AD106" s="288">
        <f>SUM(W114:AC114)/SUM(W113:AC113)</f>
        <v>2.9690923755305808E-2</v>
      </c>
      <c r="AF106" s="254">
        <f>AD106</f>
        <v>2.9690923755305808E-2</v>
      </c>
      <c r="AG106" s="254">
        <f>AF106</f>
        <v>2.9690923755305808E-2</v>
      </c>
      <c r="AH106" s="254">
        <f t="shared" si="117"/>
        <v>2.9690923755305808E-2</v>
      </c>
      <c r="AI106" s="254">
        <f t="shared" si="117"/>
        <v>2.9690923755305808E-2</v>
      </c>
      <c r="AJ106" s="254">
        <f t="shared" si="117"/>
        <v>2.9690923755305808E-2</v>
      </c>
      <c r="AK106" s="254">
        <f t="shared" si="117"/>
        <v>2.9690923755305808E-2</v>
      </c>
      <c r="AL106" s="254">
        <f>AD106</f>
        <v>2.9690923755305808E-2</v>
      </c>
      <c r="AM106" s="254">
        <f t="shared" si="117"/>
        <v>2.9690923755305808E-2</v>
      </c>
      <c r="AN106" s="254">
        <f t="shared" si="117"/>
        <v>2.9690923755305808E-2</v>
      </c>
      <c r="AO106" s="254">
        <f t="shared" si="117"/>
        <v>2.9690923755305808E-2</v>
      </c>
      <c r="AP106" s="254">
        <f t="shared" si="117"/>
        <v>2.9690923755305808E-2</v>
      </c>
      <c r="AQ106" s="254">
        <f t="shared" si="117"/>
        <v>2.9690923755305808E-2</v>
      </c>
      <c r="AR106" s="254">
        <f t="shared" si="117"/>
        <v>2.9690923755305808E-2</v>
      </c>
      <c r="AS106" s="254">
        <f t="shared" si="117"/>
        <v>2.9690923755305808E-2</v>
      </c>
      <c r="AT106" s="254">
        <f t="shared" si="117"/>
        <v>2.9690923755305808E-2</v>
      </c>
      <c r="AU106" s="254">
        <f t="shared" si="117"/>
        <v>2.9690923755305808E-2</v>
      </c>
      <c r="AV106" s="254">
        <f t="shared" si="117"/>
        <v>2.9690923755305808E-2</v>
      </c>
      <c r="AW106" s="254">
        <f t="shared" si="117"/>
        <v>2.9690923755305808E-2</v>
      </c>
      <c r="AX106" s="254">
        <f t="shared" si="118"/>
        <v>2.9690923755305808E-2</v>
      </c>
      <c r="AY106" s="254">
        <f t="shared" si="118"/>
        <v>2.9690923755305808E-2</v>
      </c>
      <c r="AZ106" s="254">
        <f t="shared" si="118"/>
        <v>2.9690923755305808E-2</v>
      </c>
      <c r="BA106" s="254">
        <f t="shared" si="118"/>
        <v>2.9690923755305808E-2</v>
      </c>
      <c r="BB106" s="254">
        <f t="shared" si="118"/>
        <v>2.9690923755305808E-2</v>
      </c>
      <c r="BC106" s="254">
        <f t="shared" si="118"/>
        <v>2.9690923755305808E-2</v>
      </c>
      <c r="BD106" s="254">
        <f t="shared" si="118"/>
        <v>2.9690923755305808E-2</v>
      </c>
      <c r="BE106" s="254">
        <f t="shared" si="118"/>
        <v>2.9690923755305808E-2</v>
      </c>
      <c r="BF106" s="254">
        <f t="shared" si="118"/>
        <v>2.9690923755305808E-2</v>
      </c>
      <c r="BG106" s="254">
        <f t="shared" si="118"/>
        <v>2.9690923755305808E-2</v>
      </c>
      <c r="BH106" s="254">
        <f t="shared" si="118"/>
        <v>2.9690923755305808E-2</v>
      </c>
      <c r="BI106" s="254">
        <f t="shared" si="118"/>
        <v>2.9690923755305808E-2</v>
      </c>
      <c r="BJ106" s="254">
        <f t="shared" si="118"/>
        <v>2.9690923755305808E-2</v>
      </c>
      <c r="BK106" s="254">
        <f t="shared" si="118"/>
        <v>2.9690923755305808E-2</v>
      </c>
      <c r="BL106" s="254">
        <f t="shared" si="118"/>
        <v>2.9690923755305808E-2</v>
      </c>
      <c r="BM106" s="254">
        <f t="shared" si="118"/>
        <v>2.9690923755305808E-2</v>
      </c>
      <c r="BN106" s="254">
        <f t="shared" si="119"/>
        <v>2.9690923755305808E-2</v>
      </c>
      <c r="BO106" s="254">
        <f t="shared" si="119"/>
        <v>2.9690923755305808E-2</v>
      </c>
    </row>
    <row r="108" spans="2:67" x14ac:dyDescent="0.25">
      <c r="B108" s="292" t="s">
        <v>304</v>
      </c>
      <c r="D108" s="7">
        <v>0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  <c r="N108" s="7">
        <v>0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f>IF(VLOOKUP($B$52&amp;$B108,[20]Ilorin!$E:$AE,COLUMN(V$1)-2,FALSE)=" ",0,VLOOKUP($B$52&amp;$B108,[20]Ilorin!$E:$AE,COLUMN(V$1)-2,FALSE))</f>
        <v>1</v>
      </c>
      <c r="W108" s="7">
        <f>IF(VLOOKUP($B$52&amp;$B108,[20]Ilorin!$E:$AE,COLUMN(W$1)-2,FALSE)=" ",0,VLOOKUP($B$52&amp;$B108,[20]Ilorin!$E:$AE,COLUMN(W$1)-2,FALSE))</f>
        <v>41</v>
      </c>
      <c r="X108" s="7">
        <f>IF(VLOOKUP($B$52&amp;$B108,[20]Ilorin!$E:$AE,COLUMN(X$1)-2,FALSE)=" ",0,VLOOKUP($B$52&amp;$B108,[20]Ilorin!$E:$AE,COLUMN(X$1)-2,FALSE))</f>
        <v>57</v>
      </c>
      <c r="Y108" s="7">
        <f>IF(VLOOKUP($B$52&amp;$B108,[20]Ilorin!$E:$AE,COLUMN(Y$1)-2,FALSE)=" ",0,VLOOKUP($B$52&amp;$B108,[20]Ilorin!$E:$AE,COLUMN(Y$1)-2,FALSE))</f>
        <v>62</v>
      </c>
      <c r="Z108" s="7">
        <f>IF(VLOOKUP($B$52&amp;$B108,[20]Ilorin!$E:$AE,COLUMN(Z$1)-2,FALSE)=" ",0,VLOOKUP($B$52&amp;$B108,[20]Ilorin!$E:$AE,COLUMN(Z$1)-2,FALSE))</f>
        <v>74</v>
      </c>
      <c r="AA108" s="7">
        <f>IF(VLOOKUP($B$52&amp;$B108,[20]Ilorin!$E:$AE,COLUMN(AA$1)-2,FALSE)=" ",0,VLOOKUP($B$52&amp;$B108,[20]Ilorin!$E:$AE,COLUMN(AA$1)-2,FALSE))</f>
        <v>71</v>
      </c>
      <c r="AB108" s="7">
        <f>IF(VLOOKUP($B$52&amp;$B108,[20]Ilorin!$E:$AE,COLUMN(AB$1)-2,FALSE)=" ",0,VLOOKUP($B$52&amp;$B108,[20]Ilorin!$E:$AE,COLUMN(AB$1)-2,FALSE))</f>
        <v>85</v>
      </c>
      <c r="AC108" s="7">
        <f>IF(VLOOKUP($B$52&amp;$B108,[20]Ilorin!$E:$AE,COLUMN(AC$1)-2,FALSE)=" ",0,VLOOKUP($B$52&amp;$B108,[20]Ilorin!$E:$AE,COLUMN(AC$1)-2,FALSE))</f>
        <v>85</v>
      </c>
      <c r="AF108" s="7">
        <f t="shared" ref="AF108:AG111" si="124">AB108</f>
        <v>85</v>
      </c>
      <c r="AG108" s="7">
        <f t="shared" si="124"/>
        <v>85</v>
      </c>
      <c r="AH108" s="7">
        <f>VLOOKUP($A$3&amp;$B$52&amp;$B108,'[14]Paga All'!$G$1:$J$3000,4,FALSE)</f>
        <v>108</v>
      </c>
      <c r="AI108" s="7">
        <f>VLOOKUP($A$3&amp;$B$100&amp;$B108,'[15]Paga all'!$F:$G,2,FALSE)</f>
        <v>119</v>
      </c>
      <c r="AJ108" s="7">
        <f>VLOOKUP($A$3&amp;$B$52&amp;$B108,'[16]Paga all'!$F$2:$G$1470,2,FALSE)</f>
        <v>99</v>
      </c>
      <c r="AK108" s="9">
        <f t="shared" ref="AK108:BO108" si="125">IF(ROUND((AJ108+AJ109)*(1+AK102),)&gt;=AK$3*$AD$3,AK$3*$AD$3*(1-AK103),ROUND((AJ108+AJ109)*(1+AK102),)-ROUND((AJ108+AJ109)*(1+AK102)*AK103,))</f>
        <v>120</v>
      </c>
      <c r="AL108" s="9">
        <f t="shared" si="125"/>
        <v>137</v>
      </c>
      <c r="AM108" s="9">
        <f t="shared" si="125"/>
        <v>156</v>
      </c>
      <c r="AN108" s="9">
        <f t="shared" si="125"/>
        <v>179</v>
      </c>
      <c r="AO108" s="9">
        <f t="shared" si="125"/>
        <v>204</v>
      </c>
      <c r="AP108" s="9">
        <f t="shared" si="125"/>
        <v>233</v>
      </c>
      <c r="AQ108" s="9">
        <f t="shared" si="125"/>
        <v>265</v>
      </c>
      <c r="AR108" s="9">
        <f t="shared" si="125"/>
        <v>302</v>
      </c>
      <c r="AS108" s="9">
        <f t="shared" si="125"/>
        <v>345</v>
      </c>
      <c r="AT108" s="9">
        <f t="shared" si="125"/>
        <v>393</v>
      </c>
      <c r="AU108" s="9">
        <f t="shared" si="125"/>
        <v>448</v>
      </c>
      <c r="AV108" s="9">
        <f t="shared" si="125"/>
        <v>511</v>
      </c>
      <c r="AW108" s="9">
        <f t="shared" si="125"/>
        <v>582</v>
      </c>
      <c r="AX108" s="9">
        <f t="shared" si="125"/>
        <v>664</v>
      </c>
      <c r="AY108" s="9">
        <f t="shared" si="125"/>
        <v>757</v>
      </c>
      <c r="AZ108" s="9">
        <f t="shared" si="125"/>
        <v>846.0675</v>
      </c>
      <c r="BA108" s="9">
        <f t="shared" si="125"/>
        <v>908.84249999999997</v>
      </c>
      <c r="BB108" s="9">
        <f t="shared" si="125"/>
        <v>975.8024999999999</v>
      </c>
      <c r="BC108" s="9">
        <f t="shared" si="125"/>
        <v>1047.645</v>
      </c>
      <c r="BD108" s="9">
        <f t="shared" si="125"/>
        <v>1125.0674999999999</v>
      </c>
      <c r="BE108" s="9">
        <f t="shared" si="125"/>
        <v>1208.07</v>
      </c>
      <c r="BF108" s="9">
        <f t="shared" si="125"/>
        <v>1297.3499999999999</v>
      </c>
      <c r="BG108" s="9">
        <f t="shared" si="125"/>
        <v>1392.9074999999998</v>
      </c>
      <c r="BH108" s="9">
        <f t="shared" si="125"/>
        <v>1495.4399999999998</v>
      </c>
      <c r="BI108" s="9">
        <f t="shared" si="125"/>
        <v>1605.645</v>
      </c>
      <c r="BJ108" s="9">
        <f t="shared" si="125"/>
        <v>1724.2199999999998</v>
      </c>
      <c r="BK108" s="9">
        <f t="shared" si="125"/>
        <v>1851.165</v>
      </c>
      <c r="BL108" s="9">
        <f t="shared" si="125"/>
        <v>1987.8749999999998</v>
      </c>
      <c r="BM108" s="9">
        <f t="shared" si="125"/>
        <v>2134.35</v>
      </c>
      <c r="BN108" s="9">
        <f t="shared" si="125"/>
        <v>2291.9849999999997</v>
      </c>
      <c r="BO108" s="9">
        <f t="shared" si="125"/>
        <v>2461.4775</v>
      </c>
    </row>
    <row r="109" spans="2:67" x14ac:dyDescent="0.25">
      <c r="B109" s="292" t="s">
        <v>305</v>
      </c>
      <c r="D109" s="7">
        <v>0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7">
        <v>0</v>
      </c>
      <c r="L109" s="7">
        <v>0</v>
      </c>
      <c r="M109" s="7">
        <v>0</v>
      </c>
      <c r="N109" s="7">
        <v>0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f>IF(VLOOKUP($B$52&amp;$B109,[20]Ilorin!$E:$AE,COLUMN(V$1)-2,FALSE)=" ",0,VLOOKUP($B$52&amp;$B109,[20]Ilorin!$E:$AE,COLUMN(V$1)-2,FALSE))</f>
        <v>0</v>
      </c>
      <c r="W109" s="7">
        <f>IF(VLOOKUP($B$52&amp;$B109,[20]Ilorin!$E:$AE,COLUMN(W$1)-2,FALSE)=" ",0,VLOOKUP($B$52&amp;$B109,[20]Ilorin!$E:$AE,COLUMN(W$1)-2,FALSE))</f>
        <v>0</v>
      </c>
      <c r="X109" s="7">
        <f>IF(VLOOKUP($B$52&amp;$B109,[20]Ilorin!$E:$AE,COLUMN(X$1)-2,FALSE)=" ",0,VLOOKUP($B$52&amp;$B109,[20]Ilorin!$E:$AE,COLUMN(X$1)-2,FALSE))</f>
        <v>3</v>
      </c>
      <c r="Y109" s="7">
        <f>IF(VLOOKUP($B$52&amp;$B109,[20]Ilorin!$E:$AE,COLUMN(Y$1)-2,FALSE)=" ",0,VLOOKUP($B$52&amp;$B109,[20]Ilorin!$E:$AE,COLUMN(Y$1)-2,FALSE))</f>
        <v>9</v>
      </c>
      <c r="Z109" s="7">
        <f>IF(VLOOKUP($B$52&amp;$B109,[20]Ilorin!$E:$AE,COLUMN(Z$1)-2,FALSE)=" ",0,VLOOKUP($B$52&amp;$B109,[20]Ilorin!$E:$AE,COLUMN(Z$1)-2,FALSE))</f>
        <v>9</v>
      </c>
      <c r="AA109" s="7">
        <f>IF(VLOOKUP($B$52&amp;$B109,[20]Ilorin!$E:$AE,COLUMN(AA$1)-2,FALSE)=" ",0,VLOOKUP($B$52&amp;$B109,[20]Ilorin!$E:$AE,COLUMN(AA$1)-2,FALSE))</f>
        <v>7</v>
      </c>
      <c r="AB109" s="7">
        <f>IF(VLOOKUP($B$52&amp;$B109,[20]Ilorin!$E:$AE,COLUMN(AB$1)-2,FALSE)=" ",0,VLOOKUP($B$52&amp;$B109,[20]Ilorin!$E:$AE,COLUMN(AB$1)-2,FALSE))</f>
        <v>6</v>
      </c>
      <c r="AC109" s="7">
        <f>IF(VLOOKUP($B$52&amp;$B109,[20]Ilorin!$E:$AE,COLUMN(AC$1)-2,FALSE)=" ",0,VLOOKUP($B$52&amp;$B109,[20]Ilorin!$E:$AE,COLUMN(AC$1)-2,FALSE))</f>
        <v>7</v>
      </c>
      <c r="AF109" s="7">
        <f t="shared" si="124"/>
        <v>6</v>
      </c>
      <c r="AG109" s="7">
        <f t="shared" si="124"/>
        <v>7</v>
      </c>
      <c r="AH109" s="7">
        <f>VLOOKUP($A$3&amp;$B$52&amp;$B109,'[14]Paga All'!$G$1:$J$3000,4,FALSE)</f>
        <v>2</v>
      </c>
      <c r="AI109" s="7">
        <f>VLOOKUP($A$3&amp;$B$100&amp;$B109,'[15]Paga all'!$F:$G,2,FALSE)</f>
        <v>8</v>
      </c>
      <c r="AJ109" s="7">
        <f>VLOOKUP($A$3&amp;$B$52&amp;$B109,'[16]Paga all'!$F$2:$G$1470,2,FALSE)</f>
        <v>14</v>
      </c>
      <c r="AK109" s="9">
        <f t="shared" ref="AK109:BO109" si="126">IF(ROUND((AJ108+AJ109)*(1+AK102),)&gt;=AK$3*$AD$3,AK$3*$AD$3*AK103,ROUND((AJ108+AJ109)*(1+AK102),)-AK108)</f>
        <v>9</v>
      </c>
      <c r="AL109" s="9">
        <f t="shared" si="126"/>
        <v>10</v>
      </c>
      <c r="AM109" s="9">
        <f t="shared" si="126"/>
        <v>12</v>
      </c>
      <c r="AN109" s="9">
        <f t="shared" si="126"/>
        <v>13</v>
      </c>
      <c r="AO109" s="9">
        <f t="shared" si="126"/>
        <v>15</v>
      </c>
      <c r="AP109" s="9">
        <f t="shared" si="126"/>
        <v>17</v>
      </c>
      <c r="AQ109" s="9">
        <f t="shared" si="126"/>
        <v>20</v>
      </c>
      <c r="AR109" s="9">
        <f t="shared" si="126"/>
        <v>23</v>
      </c>
      <c r="AS109" s="9">
        <f t="shared" si="126"/>
        <v>26</v>
      </c>
      <c r="AT109" s="9">
        <f t="shared" si="126"/>
        <v>30</v>
      </c>
      <c r="AU109" s="9">
        <f t="shared" si="126"/>
        <v>34</v>
      </c>
      <c r="AV109" s="9">
        <f t="shared" si="126"/>
        <v>38</v>
      </c>
      <c r="AW109" s="9">
        <f t="shared" si="126"/>
        <v>44</v>
      </c>
      <c r="AX109" s="9">
        <f t="shared" si="126"/>
        <v>50</v>
      </c>
      <c r="AY109" s="9">
        <f t="shared" si="126"/>
        <v>57</v>
      </c>
      <c r="AZ109" s="9">
        <f t="shared" si="126"/>
        <v>63.682500000000005</v>
      </c>
      <c r="BA109" s="9">
        <f t="shared" si="126"/>
        <v>68.407500000000013</v>
      </c>
      <c r="BB109" s="9">
        <f t="shared" si="126"/>
        <v>73.447500000000005</v>
      </c>
      <c r="BC109" s="9">
        <f t="shared" si="126"/>
        <v>78.855000000000004</v>
      </c>
      <c r="BD109" s="9">
        <f t="shared" si="126"/>
        <v>84.682500000000005</v>
      </c>
      <c r="BE109" s="9">
        <f t="shared" si="126"/>
        <v>90.93</v>
      </c>
      <c r="BF109" s="9">
        <f t="shared" si="126"/>
        <v>97.65</v>
      </c>
      <c r="BG109" s="9">
        <f t="shared" si="126"/>
        <v>104.84250000000002</v>
      </c>
      <c r="BH109" s="9">
        <f t="shared" si="126"/>
        <v>112.56000000000002</v>
      </c>
      <c r="BI109" s="9">
        <f t="shared" si="126"/>
        <v>120.85500000000002</v>
      </c>
      <c r="BJ109" s="9">
        <f t="shared" si="126"/>
        <v>129.78</v>
      </c>
      <c r="BK109" s="9">
        <f t="shared" si="126"/>
        <v>139.33500000000001</v>
      </c>
      <c r="BL109" s="9">
        <f t="shared" si="126"/>
        <v>149.62500000000003</v>
      </c>
      <c r="BM109" s="9">
        <f t="shared" si="126"/>
        <v>160.65</v>
      </c>
      <c r="BN109" s="9">
        <f t="shared" si="126"/>
        <v>172.51500000000001</v>
      </c>
      <c r="BO109" s="9">
        <f t="shared" si="126"/>
        <v>185.27250000000001</v>
      </c>
    </row>
    <row r="110" spans="2:67" x14ac:dyDescent="0.25">
      <c r="B110" s="292" t="s">
        <v>306</v>
      </c>
      <c r="D110" s="7">
        <v>0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7">
        <v>0</v>
      </c>
      <c r="L110" s="7">
        <v>0</v>
      </c>
      <c r="M110" s="7">
        <v>0</v>
      </c>
      <c r="N110" s="7">
        <v>0</v>
      </c>
      <c r="O110" s="7">
        <v>0</v>
      </c>
      <c r="P110" s="7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f>IF(VLOOKUP($B$52&amp;$B110,[20]Ilorin!$E:$AE,COLUMN(V$1)-2,FALSE)=" ",0,VLOOKUP($B$52&amp;$B110,[20]Ilorin!$E:$AE,COLUMN(V$1)-2,FALSE))</f>
        <v>1</v>
      </c>
      <c r="W110" s="7">
        <f>IF(VLOOKUP($B$52&amp;$B110,[20]Ilorin!$E:$AE,COLUMN(W$1)-2,FALSE)=" ",0,VLOOKUP($B$52&amp;$B110,[20]Ilorin!$E:$AE,COLUMN(W$1)-2,FALSE))</f>
        <v>219</v>
      </c>
      <c r="X110" s="7">
        <f>IF(VLOOKUP($B$52&amp;$B110,[20]Ilorin!$E:$AE,COLUMN(X$1)-2,FALSE)=" ",0,VLOOKUP($B$52&amp;$B110,[20]Ilorin!$E:$AE,COLUMN(X$1)-2,FALSE))</f>
        <v>930</v>
      </c>
      <c r="Y110" s="7">
        <f>IF(VLOOKUP($B$52&amp;$B110,[20]Ilorin!$E:$AE,COLUMN(Y$1)-2,FALSE)=" ",0,VLOOKUP($B$52&amp;$B110,[20]Ilorin!$E:$AE,COLUMN(Y$1)-2,FALSE))</f>
        <v>1198</v>
      </c>
      <c r="Z110" s="7">
        <f>IF(VLOOKUP($B$52&amp;$B110,[20]Ilorin!$E:$AE,COLUMN(Z$1)-2,FALSE)=" ",0,VLOOKUP($B$52&amp;$B110,[20]Ilorin!$E:$AE,COLUMN(Z$1)-2,FALSE))</f>
        <v>1349</v>
      </c>
      <c r="AA110" s="7">
        <f>IF(VLOOKUP($B$52&amp;$B110,[20]Ilorin!$E:$AE,COLUMN(AA$1)-2,FALSE)=" ",0,VLOOKUP($B$52&amp;$B110,[20]Ilorin!$E:$AE,COLUMN(AA$1)-2,FALSE))</f>
        <v>2327</v>
      </c>
      <c r="AB110" s="7">
        <f>IF(VLOOKUP($B$52&amp;$B110,[20]Ilorin!$E:$AE,COLUMN(AB$1)-2,FALSE)=" ",0,VLOOKUP($B$52&amp;$B110,[20]Ilorin!$E:$AE,COLUMN(AB$1)-2,FALSE))</f>
        <v>3618</v>
      </c>
      <c r="AC110" s="7">
        <f>IF(VLOOKUP($B$52&amp;$B110,[20]Ilorin!$E:$AE,COLUMN(AC$1)-2,FALSE)=" ",0,VLOOKUP($B$52&amp;$B110,[20]Ilorin!$E:$AE,COLUMN(AC$1)-2,FALSE))</f>
        <v>4745</v>
      </c>
      <c r="AF110" s="7">
        <f t="shared" si="124"/>
        <v>3618</v>
      </c>
      <c r="AG110" s="7">
        <f t="shared" si="124"/>
        <v>4745</v>
      </c>
      <c r="AH110" s="7">
        <f>VLOOKUP($A$3&amp;$B$52&amp;$B110,'[14]Paga All'!$G$1:$J$3000,4,FALSE)</f>
        <v>7331</v>
      </c>
      <c r="AI110" s="7">
        <f>VLOOKUP($A$3&amp;$B$100&amp;$B110,'[15]Paga all'!$F:$G,2,FALSE)</f>
        <v>6212</v>
      </c>
      <c r="AJ110" s="7">
        <f>VLOOKUP($A$3&amp;$B$52&amp;$B110,'[16]Paga all'!$F$2:$G$1470,2,FALSE)</f>
        <v>3778</v>
      </c>
      <c r="AK110" s="9">
        <f t="shared" ref="AK110:BO110" si="127">ROUND(AK108*AK104,)</f>
        <v>5100</v>
      </c>
      <c r="AL110" s="9">
        <f t="shared" si="127"/>
        <v>6165</v>
      </c>
      <c r="AM110" s="9">
        <f t="shared" si="127"/>
        <v>7020</v>
      </c>
      <c r="AN110" s="9">
        <f t="shared" si="127"/>
        <v>8055</v>
      </c>
      <c r="AO110" s="9">
        <f t="shared" si="127"/>
        <v>9180</v>
      </c>
      <c r="AP110" s="9">
        <f t="shared" si="127"/>
        <v>10485</v>
      </c>
      <c r="AQ110" s="9">
        <f t="shared" si="127"/>
        <v>11925</v>
      </c>
      <c r="AR110" s="9">
        <f t="shared" si="127"/>
        <v>13666</v>
      </c>
      <c r="AS110" s="9">
        <f t="shared" si="127"/>
        <v>15698</v>
      </c>
      <c r="AT110" s="9">
        <f t="shared" si="127"/>
        <v>17882</v>
      </c>
      <c r="AU110" s="9">
        <f t="shared" si="127"/>
        <v>20384</v>
      </c>
      <c r="AV110" s="9">
        <f t="shared" si="127"/>
        <v>23251</v>
      </c>
      <c r="AW110" s="9">
        <f t="shared" si="127"/>
        <v>26481</v>
      </c>
      <c r="AX110" s="9">
        <f t="shared" si="127"/>
        <v>30212</v>
      </c>
      <c r="AY110" s="9">
        <f t="shared" si="127"/>
        <v>34444</v>
      </c>
      <c r="AZ110" s="9">
        <f t="shared" si="127"/>
        <v>38496</v>
      </c>
      <c r="BA110" s="9">
        <f t="shared" si="127"/>
        <v>41352</v>
      </c>
      <c r="BB110" s="9">
        <f t="shared" si="127"/>
        <v>44399</v>
      </c>
      <c r="BC110" s="9">
        <f t="shared" si="127"/>
        <v>48192</v>
      </c>
      <c r="BD110" s="9">
        <f t="shared" si="127"/>
        <v>51753</v>
      </c>
      <c r="BE110" s="9">
        <f t="shared" si="127"/>
        <v>55571</v>
      </c>
      <c r="BF110" s="9">
        <f t="shared" si="127"/>
        <v>59678</v>
      </c>
      <c r="BG110" s="9">
        <f t="shared" si="127"/>
        <v>64074</v>
      </c>
      <c r="BH110" s="9">
        <f t="shared" si="127"/>
        <v>68790</v>
      </c>
      <c r="BI110" s="9">
        <f t="shared" si="127"/>
        <v>73860</v>
      </c>
      <c r="BJ110" s="9">
        <f t="shared" si="127"/>
        <v>79314</v>
      </c>
      <c r="BK110" s="9">
        <f t="shared" si="127"/>
        <v>85154</v>
      </c>
      <c r="BL110" s="9">
        <f t="shared" si="127"/>
        <v>91442</v>
      </c>
      <c r="BM110" s="9">
        <f t="shared" si="127"/>
        <v>98180</v>
      </c>
      <c r="BN110" s="9">
        <f t="shared" si="127"/>
        <v>105431</v>
      </c>
      <c r="BO110" s="9">
        <f t="shared" si="127"/>
        <v>113228</v>
      </c>
    </row>
    <row r="111" spans="2:67" x14ac:dyDescent="0.25">
      <c r="B111" s="292" t="s">
        <v>307</v>
      </c>
      <c r="D111" s="7">
        <v>0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  <c r="N111" s="7">
        <v>0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f>IF(VLOOKUP($B$52&amp;$B111,[20]Ilorin!$E:$AE,COLUMN(V$1)-2,FALSE)=" ",0,VLOOKUP($B$52&amp;$B111,[20]Ilorin!$E:$AE,COLUMN(V$1)-2,FALSE))</f>
        <v>1000</v>
      </c>
      <c r="W111" s="7">
        <f>IF(VLOOKUP($B$52&amp;$B111,[20]Ilorin!$E:$AE,COLUMN(W$1)-2,FALSE)=" ",0,VLOOKUP($B$52&amp;$B111,[20]Ilorin!$E:$AE,COLUMN(W$1)-2,FALSE))</f>
        <v>302500</v>
      </c>
      <c r="X111" s="7">
        <f>IF(VLOOKUP($B$52&amp;$B111,[20]Ilorin!$E:$AE,COLUMN(X$1)-2,FALSE)=" ",0,VLOOKUP($B$52&amp;$B111,[20]Ilorin!$E:$AE,COLUMN(X$1)-2,FALSE))</f>
        <v>971500</v>
      </c>
      <c r="Y111" s="7">
        <f>IF(VLOOKUP($B$52&amp;$B111,[20]Ilorin!$E:$AE,COLUMN(Y$1)-2,FALSE)=" ",0,VLOOKUP($B$52&amp;$B111,[20]Ilorin!$E:$AE,COLUMN(Y$1)-2,FALSE))</f>
        <v>1148150</v>
      </c>
      <c r="Z111" s="7">
        <f>IF(VLOOKUP($B$52&amp;$B111,[20]Ilorin!$E:$AE,COLUMN(Z$1)-2,FALSE)=" ",0,VLOOKUP($B$52&amp;$B111,[20]Ilorin!$E:$AE,COLUMN(Z$1)-2,FALSE))</f>
        <v>1405250</v>
      </c>
      <c r="AA111" s="7">
        <f>IF(VLOOKUP($B$52&amp;$B111,[20]Ilorin!$E:$AE,COLUMN(AA$1)-2,FALSE)=" ",0,VLOOKUP($B$52&amp;$B111,[20]Ilorin!$E:$AE,COLUMN(AA$1)-2,FALSE))</f>
        <v>3043550</v>
      </c>
      <c r="AB111" s="7">
        <f>IF(VLOOKUP($B$52&amp;$B111,[20]Ilorin!$E:$AE,COLUMN(AB$1)-2,FALSE)=" ",0,VLOOKUP($B$52&amp;$B111,[20]Ilorin!$E:$AE,COLUMN(AB$1)-2,FALSE))</f>
        <v>4736600</v>
      </c>
      <c r="AC111" s="7">
        <f>IF(VLOOKUP($B$52&amp;$B111,[20]Ilorin!$E:$AE,COLUMN(AC$1)-2,FALSE)=" ",0,VLOOKUP($B$52&amp;$B111,[20]Ilorin!$E:$AE,COLUMN(AC$1)-2,FALSE))</f>
        <v>5374550</v>
      </c>
      <c r="AF111" s="7">
        <f t="shared" si="124"/>
        <v>4736600</v>
      </c>
      <c r="AG111" s="7">
        <f t="shared" si="124"/>
        <v>5374550</v>
      </c>
      <c r="AH111" s="7">
        <f>VLOOKUP($A$3&amp;$B$52&amp;$B111,'[14]Paga All'!$G$1:$J$3000,4,FALSE)</f>
        <v>7752720</v>
      </c>
      <c r="AI111" s="7">
        <f>VLOOKUP($A$3&amp;$B$100&amp;$B111,'[15]Paga all'!$F:$G,2,FALSE)</f>
        <v>6812982</v>
      </c>
      <c r="AJ111" s="7">
        <f>VLOOKUP($A$3&amp;$B$52&amp;$B111,'[16]Paga all'!$F$2:$G$1470,2,FALSE)</f>
        <v>3778360.61</v>
      </c>
      <c r="AK111" s="9">
        <f t="shared" ref="AK111:BO111" si="128">AK110*$AD112</f>
        <v>6021700.8410370471</v>
      </c>
      <c r="AL111" s="9">
        <f t="shared" si="128"/>
        <v>7279173.6637241952</v>
      </c>
      <c r="AM111" s="9">
        <f t="shared" si="128"/>
        <v>8288694.098839229</v>
      </c>
      <c r="AN111" s="9">
        <f t="shared" si="128"/>
        <v>9510745.1518732179</v>
      </c>
      <c r="AO111" s="9">
        <f t="shared" si="128"/>
        <v>10839061.513866683</v>
      </c>
      <c r="AP111" s="9">
        <f t="shared" si="128"/>
        <v>12379908.493779106</v>
      </c>
      <c r="AQ111" s="9">
        <f t="shared" si="128"/>
        <v>14080153.437130742</v>
      </c>
      <c r="AR111" s="9">
        <f t="shared" si="128"/>
        <v>16135796.802669074</v>
      </c>
      <c r="AS111" s="9">
        <f t="shared" si="128"/>
        <v>18535031.333843052</v>
      </c>
      <c r="AT111" s="9">
        <f t="shared" si="128"/>
        <v>21113736.164593033</v>
      </c>
      <c r="AU111" s="9">
        <f t="shared" si="128"/>
        <v>24067911.753666501</v>
      </c>
      <c r="AV111" s="9">
        <f t="shared" si="128"/>
        <v>27453052.206853408</v>
      </c>
      <c r="AW111" s="9">
        <f t="shared" si="128"/>
        <v>31266796.072843537</v>
      </c>
      <c r="AX111" s="9">
        <f t="shared" si="128"/>
        <v>35672083.492041424</v>
      </c>
      <c r="AY111" s="9">
        <f t="shared" si="128"/>
        <v>40668914.464447066</v>
      </c>
      <c r="AZ111" s="9">
        <f t="shared" si="128"/>
        <v>45453214.818933755</v>
      </c>
      <c r="BA111" s="9">
        <f t="shared" si="128"/>
        <v>48825367.289914504</v>
      </c>
      <c r="BB111" s="9">
        <f t="shared" si="128"/>
        <v>52423038.361020364</v>
      </c>
      <c r="BC111" s="9">
        <f t="shared" si="128"/>
        <v>56901530.770834774</v>
      </c>
      <c r="BD111" s="9">
        <f t="shared" si="128"/>
        <v>61106094.828664765</v>
      </c>
      <c r="BE111" s="9">
        <f t="shared" si="128"/>
        <v>65614105.37985681</v>
      </c>
      <c r="BF111" s="9">
        <f t="shared" si="128"/>
        <v>70463345.645374283</v>
      </c>
      <c r="BG111" s="9">
        <f t="shared" si="128"/>
        <v>75653815.625217199</v>
      </c>
      <c r="BH111" s="9">
        <f t="shared" si="128"/>
        <v>81222117.814693809</v>
      </c>
      <c r="BI111" s="9">
        <f t="shared" si="128"/>
        <v>87208396.886077702</v>
      </c>
      <c r="BJ111" s="9">
        <f t="shared" si="128"/>
        <v>93648074.609022021</v>
      </c>
      <c r="BK111" s="9">
        <f t="shared" si="128"/>
        <v>100543512.434837</v>
      </c>
      <c r="BL111" s="9">
        <f t="shared" si="128"/>
        <v>107967915.35413915</v>
      </c>
      <c r="BM111" s="9">
        <f t="shared" si="128"/>
        <v>115923644.81823868</v>
      </c>
      <c r="BN111" s="9">
        <f t="shared" si="128"/>
        <v>124485086.54340723</v>
      </c>
      <c r="BO111" s="9">
        <f t="shared" si="128"/>
        <v>133691204.47626328</v>
      </c>
    </row>
    <row r="112" spans="2:67" x14ac:dyDescent="0.25">
      <c r="B112" s="292" t="s">
        <v>215</v>
      </c>
      <c r="D112" s="7">
        <v>0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7">
        <v>0</v>
      </c>
      <c r="L112" s="7">
        <v>0</v>
      </c>
      <c r="M112" s="7">
        <v>0</v>
      </c>
      <c r="N112" s="7">
        <v>0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f>IF(VLOOKUP($B$52&amp;$B112,[20]Ilorin!$E:$AE,COLUMN(V$1)-2,FALSE)=" ",0,VLOOKUP($B$52&amp;$B112,[20]Ilorin!$E:$AE,COLUMN(V$1)-2,FALSE))</f>
        <v>1000</v>
      </c>
      <c r="W112" s="7">
        <f>IF(VLOOKUP($B$52&amp;$B112,[20]Ilorin!$E:$AE,COLUMN(W$1)-2,FALSE)=" ",0,VLOOKUP($B$52&amp;$B112,[20]Ilorin!$E:$AE,COLUMN(W$1)-2,FALSE))</f>
        <v>1381.28</v>
      </c>
      <c r="X112" s="7">
        <f>IF(VLOOKUP($B$52&amp;$B112,[20]Ilorin!$E:$AE,COLUMN(X$1)-2,FALSE)=" ",0,VLOOKUP($B$52&amp;$B112,[20]Ilorin!$E:$AE,COLUMN(X$1)-2,FALSE))</f>
        <v>1044.6199999999999</v>
      </c>
      <c r="Y112" s="7">
        <f>IF(VLOOKUP($B$52&amp;$B112,[20]Ilorin!$E:$AE,COLUMN(Y$1)-2,FALSE)=" ",0,VLOOKUP($B$52&amp;$B112,[20]Ilorin!$E:$AE,COLUMN(Y$1)-2,FALSE))</f>
        <v>958.39</v>
      </c>
      <c r="Z112" s="7">
        <f>IF(VLOOKUP($B$52&amp;$B112,[20]Ilorin!$E:$AE,COLUMN(Z$1)-2,FALSE)=" ",0,VLOOKUP($B$52&amp;$B112,[20]Ilorin!$E:$AE,COLUMN(Z$1)-2,FALSE))</f>
        <v>1041.7</v>
      </c>
      <c r="AA112" s="7">
        <f>IF(VLOOKUP($B$52&amp;$B112,[20]Ilorin!$E:$AE,COLUMN(AA$1)-2,FALSE)=" ",0,VLOOKUP($B$52&amp;$B112,[20]Ilorin!$E:$AE,COLUMN(AA$1)-2,FALSE))</f>
        <v>1307.93</v>
      </c>
      <c r="AB112" s="7">
        <f>IF(VLOOKUP($B$52&amp;$B112,[20]Ilorin!$E:$AE,COLUMN(AB$1)-2,FALSE)=" ",0,VLOOKUP($B$52&amp;$B112,[20]Ilorin!$E:$AE,COLUMN(AB$1)-2,FALSE))</f>
        <v>1309.18</v>
      </c>
      <c r="AC112" s="7">
        <f>IF(VLOOKUP($B$52&amp;$B112,[20]Ilorin!$E:$AE,COLUMN(AC$1)-2,FALSE)=" ",0,VLOOKUP($B$52&amp;$B112,[20]Ilorin!$E:$AE,COLUMN(AC$1)-2,FALSE))</f>
        <v>1132.68</v>
      </c>
      <c r="AD112" s="264">
        <f>AD105</f>
        <v>1180.7256551053033</v>
      </c>
      <c r="AF112" s="7">
        <f>AF111/AF110</f>
        <v>1309.1763405196241</v>
      </c>
      <c r="AG112" s="7">
        <f>AG111/AG110</f>
        <v>1132.6765015806111</v>
      </c>
      <c r="AH112" s="7">
        <f>VLOOKUP($A$3&amp;$B$52&amp;$B112,'[14]Paga All'!$G$1:$J$3000,4,FALSE)</f>
        <v>1057.53</v>
      </c>
      <c r="AI112" s="7">
        <f>VLOOKUP($A$3&amp;$B$100&amp;$B112,'[15]Paga all'!$F:$G,2,FALSE)</f>
        <v>1096.75</v>
      </c>
      <c r="AJ112" s="7">
        <f>VLOOKUP($A$3&amp;$B$52&amp;$B112,'[16]Paga all'!$F$2:$G$1470,2,FALSE)</f>
        <v>1000.1</v>
      </c>
      <c r="AK112" s="9">
        <f t="shared" ref="AK112:BO112" si="129">AK111/AK110</f>
        <v>1180.7256551053033</v>
      </c>
      <c r="AL112" s="9">
        <f t="shared" si="129"/>
        <v>1180.7256551053033</v>
      </c>
      <c r="AM112" s="9">
        <f t="shared" si="129"/>
        <v>1180.7256551053033</v>
      </c>
      <c r="AN112" s="9">
        <f t="shared" si="129"/>
        <v>1180.7256551053033</v>
      </c>
      <c r="AO112" s="9">
        <f t="shared" si="129"/>
        <v>1180.7256551053033</v>
      </c>
      <c r="AP112" s="9">
        <f t="shared" si="129"/>
        <v>1180.7256551053033</v>
      </c>
      <c r="AQ112" s="9">
        <f t="shared" si="129"/>
        <v>1180.7256551053033</v>
      </c>
      <c r="AR112" s="9">
        <f t="shared" si="129"/>
        <v>1180.7256551053033</v>
      </c>
      <c r="AS112" s="9">
        <f t="shared" si="129"/>
        <v>1180.7256551053033</v>
      </c>
      <c r="AT112" s="9">
        <f t="shared" si="129"/>
        <v>1180.7256551053033</v>
      </c>
      <c r="AU112" s="9">
        <f t="shared" si="129"/>
        <v>1180.7256551053033</v>
      </c>
      <c r="AV112" s="9">
        <f t="shared" si="129"/>
        <v>1180.7256551053033</v>
      </c>
      <c r="AW112" s="9">
        <f t="shared" si="129"/>
        <v>1180.7256551053033</v>
      </c>
      <c r="AX112" s="9">
        <f t="shared" si="129"/>
        <v>1180.7256551053033</v>
      </c>
      <c r="AY112" s="9">
        <f t="shared" si="129"/>
        <v>1180.7256551053033</v>
      </c>
      <c r="AZ112" s="9">
        <f t="shared" si="129"/>
        <v>1180.7256551053033</v>
      </c>
      <c r="BA112" s="9">
        <f t="shared" si="129"/>
        <v>1180.7256551053033</v>
      </c>
      <c r="BB112" s="9">
        <f t="shared" si="129"/>
        <v>1180.7256551053033</v>
      </c>
      <c r="BC112" s="9">
        <f t="shared" si="129"/>
        <v>1180.7256551053033</v>
      </c>
      <c r="BD112" s="9">
        <f t="shared" si="129"/>
        <v>1180.7256551053033</v>
      </c>
      <c r="BE112" s="9">
        <f t="shared" si="129"/>
        <v>1180.7256551053033</v>
      </c>
      <c r="BF112" s="9">
        <f t="shared" si="129"/>
        <v>1180.7256551053031</v>
      </c>
      <c r="BG112" s="9">
        <f t="shared" si="129"/>
        <v>1180.7256551053033</v>
      </c>
      <c r="BH112" s="9">
        <f t="shared" si="129"/>
        <v>1180.7256551053033</v>
      </c>
      <c r="BI112" s="9">
        <f t="shared" si="129"/>
        <v>1180.7256551053033</v>
      </c>
      <c r="BJ112" s="9">
        <f t="shared" si="129"/>
        <v>1180.7256551053033</v>
      </c>
      <c r="BK112" s="9">
        <f t="shared" si="129"/>
        <v>1180.7256551053033</v>
      </c>
      <c r="BL112" s="9">
        <f t="shared" si="129"/>
        <v>1180.7256551053033</v>
      </c>
      <c r="BM112" s="9">
        <f t="shared" si="129"/>
        <v>1180.7256551053033</v>
      </c>
      <c r="BN112" s="9">
        <f t="shared" si="129"/>
        <v>1180.7256551053033</v>
      </c>
      <c r="BO112" s="9">
        <f t="shared" si="129"/>
        <v>1180.7256551053033</v>
      </c>
    </row>
    <row r="113" spans="2:67" x14ac:dyDescent="0.25">
      <c r="B113" s="292" t="s">
        <v>308</v>
      </c>
      <c r="C113" s="296">
        <v>0.05</v>
      </c>
      <c r="D113" s="7">
        <v>0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f>IF(VLOOKUP($B$52&amp;$B113,[20]Ilorin!$E:$AE,COLUMN(V$1)-2,FALSE)=" ",0,VLOOKUP($B$52&amp;$B113,[20]Ilorin!$E:$AE,COLUMN(V$1)-2,FALSE))</f>
        <v>1000</v>
      </c>
      <c r="W113" s="7">
        <f>IF(VLOOKUP($B$52&amp;$B113,[20]Ilorin!$E:$AE,COLUMN(W$1)-2,FALSE)=" ",0,VLOOKUP($B$52&amp;$B113,[20]Ilorin!$E:$AE,COLUMN(W$1)-2,FALSE))</f>
        <v>302500</v>
      </c>
      <c r="X113" s="7">
        <f>IF(VLOOKUP($B$52&amp;$B113,[20]Ilorin!$E:$AE,COLUMN(X$1)-2,FALSE)=" ",0,VLOOKUP($B$52&amp;$B113,[20]Ilorin!$E:$AE,COLUMN(X$1)-2,FALSE))</f>
        <v>971500</v>
      </c>
      <c r="Y113" s="7">
        <f>IF(VLOOKUP($B$52&amp;$B113,[20]Ilorin!$E:$AE,COLUMN(Y$1)-2,FALSE)=" ",0,VLOOKUP($B$52&amp;$B113,[20]Ilorin!$E:$AE,COLUMN(Y$1)-2,FALSE))</f>
        <v>1149150</v>
      </c>
      <c r="Z113" s="7">
        <f>IF(VLOOKUP($B$52&amp;$B113,[20]Ilorin!$E:$AE,COLUMN(Z$1)-2,FALSE)=" ",0,VLOOKUP($B$52&amp;$B113,[20]Ilorin!$E:$AE,COLUMN(Z$1)-2,FALSE))</f>
        <v>1405250</v>
      </c>
      <c r="AA113" s="7">
        <f>IF(VLOOKUP($B$52&amp;$B113,[20]Ilorin!$E:$AE,COLUMN(AA$1)-2,FALSE)=" ",0,VLOOKUP($B$52&amp;$B113,[20]Ilorin!$E:$AE,COLUMN(AA$1)-2,FALSE))</f>
        <v>3043550</v>
      </c>
      <c r="AB113" s="7">
        <f>IF(VLOOKUP($B$52&amp;$B113,[20]Ilorin!$E:$AE,COLUMN(AB$1)-2,FALSE)=" ",0,VLOOKUP($B$52&amp;$B113,[20]Ilorin!$E:$AE,COLUMN(AB$1)-2,FALSE))</f>
        <v>4736600</v>
      </c>
      <c r="AC113" s="7">
        <f>IF(VLOOKUP($B$52&amp;$B113,[20]Ilorin!$E:$AE,COLUMN(AC$1)-2,FALSE)=" ",0,VLOOKUP($B$52&amp;$B113,[20]Ilorin!$E:$AE,COLUMN(AC$1)-2,FALSE))</f>
        <v>5377550</v>
      </c>
      <c r="AF113" s="7">
        <f>AB113</f>
        <v>4736600</v>
      </c>
      <c r="AG113" s="7">
        <f>AC113</f>
        <v>5377550</v>
      </c>
      <c r="AH113" s="7">
        <f>VLOOKUP($A$3&amp;$B$52&amp;$B113,'[14]Paga All'!$G$1:$J$3000,4,FALSE)+VLOOKUP($A$3&amp;$B$52&amp;$B114,'[14]Paga All'!$G$1:$J$3000,4,FALSE)</f>
        <v>7752720</v>
      </c>
      <c r="AI113" s="7">
        <f>VLOOKUP($A$3&amp;$B$100&amp;$B113,'[15]Paga all'!$F:$G,2,FALSE)+VLOOKUP($A$3&amp;$B$100&amp;$B114,'[15]Paga all'!$F:$G,2,FALSE)</f>
        <v>6812982</v>
      </c>
      <c r="AJ113" s="7">
        <f>VLOOKUP($A$3&amp;$B$52&amp;$B113,'[16]Paga all'!$F$2:$G$1470,2,FALSE)+VLOOKUP($A$3&amp;$B$52&amp;$B114,'[16]Paga all'!$F$2:$G$1470,2,FALSE)</f>
        <v>3778360.61</v>
      </c>
      <c r="AK113" s="297">
        <f>$C113*AK111*75%+AK111/4</f>
        <v>1731238.9917981511</v>
      </c>
      <c r="AL113" s="9">
        <f t="shared" ref="AL113:BO113" si="130">$C113*AL111</f>
        <v>363958.68318620976</v>
      </c>
      <c r="AM113" s="9">
        <f t="shared" si="130"/>
        <v>414434.70494196145</v>
      </c>
      <c r="AN113" s="9">
        <f t="shared" si="130"/>
        <v>475537.25759366091</v>
      </c>
      <c r="AO113" s="9">
        <f t="shared" si="130"/>
        <v>541953.07569333422</v>
      </c>
      <c r="AP113" s="9">
        <f t="shared" si="130"/>
        <v>618995.4246889553</v>
      </c>
      <c r="AQ113" s="9">
        <f t="shared" si="130"/>
        <v>704007.67185653711</v>
      </c>
      <c r="AR113" s="9">
        <f t="shared" si="130"/>
        <v>806789.84013345372</v>
      </c>
      <c r="AS113" s="9">
        <f t="shared" si="130"/>
        <v>926751.56669215264</v>
      </c>
      <c r="AT113" s="9">
        <f t="shared" si="130"/>
        <v>1055686.8082296518</v>
      </c>
      <c r="AU113" s="9">
        <f t="shared" si="130"/>
        <v>1203395.5876833252</v>
      </c>
      <c r="AV113" s="9">
        <f t="shared" si="130"/>
        <v>1372652.6103426705</v>
      </c>
      <c r="AW113" s="9">
        <f t="shared" si="130"/>
        <v>1563339.803642177</v>
      </c>
      <c r="AX113" s="9">
        <f t="shared" si="130"/>
        <v>1783604.1746020713</v>
      </c>
      <c r="AY113" s="9">
        <f t="shared" si="130"/>
        <v>2033445.7232223535</v>
      </c>
      <c r="AZ113" s="9">
        <f t="shared" si="130"/>
        <v>2272660.7409466878</v>
      </c>
      <c r="BA113" s="9">
        <f t="shared" si="130"/>
        <v>2441268.3644957254</v>
      </c>
      <c r="BB113" s="9">
        <f t="shared" si="130"/>
        <v>2621151.9180510184</v>
      </c>
      <c r="BC113" s="9">
        <f t="shared" si="130"/>
        <v>2845076.5385417389</v>
      </c>
      <c r="BD113" s="9">
        <f t="shared" si="130"/>
        <v>3055304.7414332386</v>
      </c>
      <c r="BE113" s="9">
        <f t="shared" si="130"/>
        <v>3280705.2689928408</v>
      </c>
      <c r="BF113" s="9">
        <f t="shared" si="130"/>
        <v>3523167.2822687142</v>
      </c>
      <c r="BG113" s="9">
        <f t="shared" si="130"/>
        <v>3782690.7812608602</v>
      </c>
      <c r="BH113" s="9">
        <f t="shared" si="130"/>
        <v>4061105.8907346907</v>
      </c>
      <c r="BI113" s="9">
        <f t="shared" si="130"/>
        <v>4360419.8443038855</v>
      </c>
      <c r="BJ113" s="9">
        <f t="shared" si="130"/>
        <v>4682403.7304511014</v>
      </c>
      <c r="BK113" s="9">
        <f t="shared" si="130"/>
        <v>5027175.6217418499</v>
      </c>
      <c r="BL113" s="9">
        <f t="shared" si="130"/>
        <v>5398395.7677069576</v>
      </c>
      <c r="BM113" s="9">
        <f t="shared" si="130"/>
        <v>5796182.2409119345</v>
      </c>
      <c r="BN113" s="9">
        <f t="shared" si="130"/>
        <v>6224254.3271703618</v>
      </c>
      <c r="BO113" s="9">
        <f t="shared" si="130"/>
        <v>6684560.223813165</v>
      </c>
    </row>
    <row r="114" spans="2:67" x14ac:dyDescent="0.25">
      <c r="B114" s="292" t="s">
        <v>309</v>
      </c>
      <c r="C114" s="296">
        <v>0.03</v>
      </c>
      <c r="D114" s="7">
        <v>0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7">
        <v>0</v>
      </c>
      <c r="L114" s="7">
        <v>0</v>
      </c>
      <c r="M114" s="7">
        <v>0</v>
      </c>
      <c r="N114" s="7">
        <v>0</v>
      </c>
      <c r="O114" s="7">
        <v>0</v>
      </c>
      <c r="P114" s="7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f>IF(VLOOKUP($B$52&amp;$B114,[20]Ilorin!$E:$AE,COLUMN(V$1)-2,FALSE)=" ",0,VLOOKUP($B$52&amp;$B114,[20]Ilorin!$E:$AE,COLUMN(V$1)-2,FALSE))</f>
        <v>0</v>
      </c>
      <c r="W114" s="7">
        <f>IF(VLOOKUP($B$52&amp;$B114,[20]Ilorin!$E:$AE,COLUMN(W$1)-2,FALSE)=" ",0,VLOOKUP($B$52&amp;$B114,[20]Ilorin!$E:$AE,COLUMN(W$1)-2,FALSE))</f>
        <v>3825</v>
      </c>
      <c r="X114" s="7">
        <f>IF(VLOOKUP($B$52&amp;$B114,[20]Ilorin!$E:$AE,COLUMN(X$1)-2,FALSE)=" ",0,VLOOKUP($B$52&amp;$B114,[20]Ilorin!$E:$AE,COLUMN(X$1)-2,FALSE))</f>
        <v>29145</v>
      </c>
      <c r="Y114" s="7">
        <f>IF(VLOOKUP($B$52&amp;$B114,[20]Ilorin!$E:$AE,COLUMN(Y$1)-2,FALSE)=" ",0,VLOOKUP($B$52&amp;$B114,[20]Ilorin!$E:$AE,COLUMN(Y$1)-2,FALSE))</f>
        <v>34474.5</v>
      </c>
      <c r="Z114" s="7">
        <f>IF(VLOOKUP($B$52&amp;$B114,[20]Ilorin!$E:$AE,COLUMN(Z$1)-2,FALSE)=" ",0,VLOOKUP($B$52&amp;$B114,[20]Ilorin!$E:$AE,COLUMN(Z$1)-2,FALSE))</f>
        <v>42157.5</v>
      </c>
      <c r="AA114" s="7">
        <f>IF(VLOOKUP($B$52&amp;$B114,[20]Ilorin!$E:$AE,COLUMN(AA$1)-2,FALSE)=" ",0,VLOOKUP($B$52&amp;$B114,[20]Ilorin!$E:$AE,COLUMN(AA$1)-2,FALSE))</f>
        <v>91306.5</v>
      </c>
      <c r="AB114" s="7">
        <f>IF(VLOOKUP($B$52&amp;$B114,[20]Ilorin!$E:$AE,COLUMN(AB$1)-2,FALSE)=" ",0,VLOOKUP($B$52&amp;$B114,[20]Ilorin!$E:$AE,COLUMN(AB$1)-2,FALSE))</f>
        <v>142098</v>
      </c>
      <c r="AC114" s="7">
        <f>IF(VLOOKUP($B$52&amp;$B114,[20]Ilorin!$E:$AE,COLUMN(AC$1)-2,FALSE)=" ",0,VLOOKUP($B$52&amp;$B114,[20]Ilorin!$E:$AE,COLUMN(AC$1)-2,FALSE))</f>
        <v>161326.5</v>
      </c>
      <c r="AF114" s="7">
        <f>AB114</f>
        <v>142098</v>
      </c>
      <c r="AG114" s="7">
        <f>AC114</f>
        <v>161326.5</v>
      </c>
      <c r="AH114" s="7">
        <f>VLOOKUP($A$3&amp;$B$52&amp;$B114,'[14]Paga All'!$G$1:$J$3000,4,FALSE)</f>
        <v>232581.6</v>
      </c>
      <c r="AI114" s="7">
        <f>VLOOKUP($A$3&amp;$B$100&amp;$B114,'[15]Paga all'!$F:$G,2,FALSE)</f>
        <v>204389.46</v>
      </c>
      <c r="AJ114" s="7">
        <f>VLOOKUP($A$3&amp;$B$52&amp;$B114,'[16]Paga all'!$F$2:$G$1470,2,FALSE)</f>
        <v>113350.82</v>
      </c>
      <c r="AK114" s="9">
        <f t="shared" ref="AK114:BO114" si="131">AK106*AK111</f>
        <v>178789.86054849182</v>
      </c>
      <c r="AL114" s="9">
        <f t="shared" si="131"/>
        <v>216125.39025126511</v>
      </c>
      <c r="AM114" s="9">
        <f t="shared" si="131"/>
        <v>246098.98451968873</v>
      </c>
      <c r="AN114" s="9">
        <f t="shared" si="131"/>
        <v>282382.80916041206</v>
      </c>
      <c r="AO114" s="9">
        <f t="shared" si="131"/>
        <v>321821.74898728525</v>
      </c>
      <c r="AP114" s="9">
        <f t="shared" si="131"/>
        <v>367570.91918645822</v>
      </c>
      <c r="AQ114" s="9">
        <f t="shared" si="131"/>
        <v>418052.76216485584</v>
      </c>
      <c r="AR114" s="9">
        <f t="shared" si="131"/>
        <v>479086.71259915474</v>
      </c>
      <c r="AS114" s="9">
        <f t="shared" si="131"/>
        <v>550322.20213533822</v>
      </c>
      <c r="AT114" s="9">
        <f t="shared" si="131"/>
        <v>626886.33065257466</v>
      </c>
      <c r="AU114" s="9">
        <f t="shared" si="131"/>
        <v>714598.53282754065</v>
      </c>
      <c r="AV114" s="9">
        <f t="shared" si="131"/>
        <v>815106.47992411442</v>
      </c>
      <c r="AW114" s="9">
        <f t="shared" si="131"/>
        <v>928340.05827149248</v>
      </c>
      <c r="AX114" s="9">
        <f t="shared" si="131"/>
        <v>1059137.1111551048</v>
      </c>
      <c r="AY114" s="9">
        <f t="shared" si="131"/>
        <v>1207497.6385749513</v>
      </c>
      <c r="AZ114" s="9">
        <f t="shared" si="131"/>
        <v>1349547.9356224982</v>
      </c>
      <c r="BA114" s="9">
        <f t="shared" si="131"/>
        <v>1449670.2575296536</v>
      </c>
      <c r="BB114" s="9">
        <f t="shared" si="131"/>
        <v>1556488.4349985272</v>
      </c>
      <c r="BC114" s="9">
        <f t="shared" si="131"/>
        <v>1689459.0116770426</v>
      </c>
      <c r="BD114" s="9">
        <f t="shared" si="131"/>
        <v>1814296.402542372</v>
      </c>
      <c r="BE114" s="9">
        <f t="shared" si="131"/>
        <v>1948143.4001059292</v>
      </c>
      <c r="BF114" s="9">
        <f t="shared" si="131"/>
        <v>2092121.8231005673</v>
      </c>
      <c r="BG114" s="9">
        <f t="shared" si="131"/>
        <v>2246231.6715262872</v>
      </c>
      <c r="BH114" s="9">
        <f t="shared" si="131"/>
        <v>2411559.7072805394</v>
      </c>
      <c r="BI114" s="9">
        <f t="shared" si="131"/>
        <v>2589297.8627669816</v>
      </c>
      <c r="BJ114" s="9">
        <f t="shared" si="131"/>
        <v>2780497.8430476626</v>
      </c>
      <c r="BK114" s="9">
        <f t="shared" si="131"/>
        <v>2985229.7617933867</v>
      </c>
      <c r="BL114" s="9">
        <f t="shared" si="131"/>
        <v>3205667.1427990566</v>
      </c>
      <c r="BM114" s="9">
        <f t="shared" si="131"/>
        <v>3441880.0997354756</v>
      </c>
      <c r="BN114" s="9">
        <f t="shared" si="131"/>
        <v>3696077.2132329494</v>
      </c>
      <c r="BO114" s="9">
        <f t="shared" si="131"/>
        <v>3969415.3588597318</v>
      </c>
    </row>
    <row r="116" spans="2:67" x14ac:dyDescent="0.25">
      <c r="B116" s="294" t="s">
        <v>135</v>
      </c>
      <c r="D116" s="240"/>
      <c r="E116" s="240"/>
      <c r="F116" s="240"/>
      <c r="G116" s="240"/>
      <c r="H116" s="240"/>
      <c r="I116" s="240"/>
      <c r="J116" s="240"/>
      <c r="K116" s="240"/>
      <c r="L116" s="240"/>
      <c r="M116" s="240"/>
      <c r="N116" s="240"/>
      <c r="O116" s="240"/>
      <c r="P116" s="240"/>
      <c r="Q116" s="240"/>
      <c r="R116" s="240"/>
      <c r="S116" s="240"/>
      <c r="T116" s="240"/>
      <c r="U116" s="240"/>
      <c r="V116" s="240"/>
      <c r="W116" s="240"/>
      <c r="X116" s="240"/>
      <c r="Y116" s="240"/>
      <c r="Z116" s="240"/>
      <c r="AA116" s="234"/>
      <c r="AB116" s="234"/>
      <c r="AC116" s="234">
        <f>RATE((COUNT($U$1:$AC$1)),,-$T117,$AC117)</f>
        <v>0.1298309639096209</v>
      </c>
      <c r="AF116" s="234"/>
      <c r="AG116" s="234"/>
      <c r="AH116" s="234"/>
      <c r="AI116" s="234"/>
    </row>
    <row r="117" spans="2:67" x14ac:dyDescent="0.25">
      <c r="B117" s="291" t="s">
        <v>137</v>
      </c>
      <c r="D117" s="243"/>
      <c r="E117" s="243"/>
      <c r="F117" s="243"/>
      <c r="G117" s="243"/>
      <c r="H117" s="243"/>
      <c r="I117" s="243"/>
      <c r="J117" s="243"/>
      <c r="K117" s="243">
        <f t="shared" ref="K117:AC117" si="132">K124+K125</f>
        <v>1</v>
      </c>
      <c r="L117" s="243"/>
      <c r="M117" s="243"/>
      <c r="N117" s="243"/>
      <c r="O117" s="243"/>
      <c r="P117" s="243"/>
      <c r="Q117" s="243"/>
      <c r="R117" s="243">
        <f>R124+R125</f>
        <v>1</v>
      </c>
      <c r="S117" s="243"/>
      <c r="T117" s="243">
        <f t="shared" si="132"/>
        <v>4</v>
      </c>
      <c r="U117" s="243">
        <f t="shared" si="132"/>
        <v>6</v>
      </c>
      <c r="V117" s="243">
        <f t="shared" si="132"/>
        <v>2</v>
      </c>
      <c r="W117" s="243">
        <f t="shared" si="132"/>
        <v>6</v>
      </c>
      <c r="X117" s="243">
        <f t="shared" si="132"/>
        <v>15</v>
      </c>
      <c r="Y117" s="243">
        <f t="shared" si="132"/>
        <v>11</v>
      </c>
      <c r="Z117" s="243">
        <f t="shared" si="132"/>
        <v>20</v>
      </c>
      <c r="AA117" s="243">
        <f t="shared" si="132"/>
        <v>13</v>
      </c>
      <c r="AB117" s="243">
        <f>AB124+AB125</f>
        <v>24</v>
      </c>
      <c r="AC117" s="243">
        <f t="shared" si="132"/>
        <v>12</v>
      </c>
      <c r="AF117" s="244">
        <f>SUM(AF124:AF125)</f>
        <v>24</v>
      </c>
      <c r="AG117" s="244">
        <f t="shared" ref="AG117:BO117" si="133">ROUND((AF124+AF125)*(1+AG118),)</f>
        <v>28</v>
      </c>
      <c r="AH117" s="244">
        <f t="shared" si="133"/>
        <v>14</v>
      </c>
      <c r="AI117" s="244">
        <f t="shared" si="133"/>
        <v>21</v>
      </c>
      <c r="AJ117" s="245">
        <f t="shared" si="133"/>
        <v>20</v>
      </c>
      <c r="AK117" s="245">
        <f t="shared" si="133"/>
        <v>6</v>
      </c>
      <c r="AL117" s="245">
        <f t="shared" si="133"/>
        <v>7</v>
      </c>
      <c r="AM117" s="245">
        <f t="shared" si="133"/>
        <v>8</v>
      </c>
      <c r="AN117" s="245">
        <f t="shared" si="133"/>
        <v>9</v>
      </c>
      <c r="AO117" s="245">
        <f t="shared" si="133"/>
        <v>11</v>
      </c>
      <c r="AP117" s="245">
        <f t="shared" si="133"/>
        <v>13</v>
      </c>
      <c r="AQ117" s="245">
        <f t="shared" si="133"/>
        <v>15</v>
      </c>
      <c r="AR117" s="245">
        <f t="shared" si="133"/>
        <v>18</v>
      </c>
      <c r="AS117" s="245">
        <f t="shared" si="133"/>
        <v>21</v>
      </c>
      <c r="AT117" s="245">
        <f t="shared" si="133"/>
        <v>25</v>
      </c>
      <c r="AU117" s="245">
        <f t="shared" si="133"/>
        <v>30</v>
      </c>
      <c r="AV117" s="245">
        <f t="shared" si="133"/>
        <v>35</v>
      </c>
      <c r="AW117" s="245">
        <f t="shared" si="133"/>
        <v>41</v>
      </c>
      <c r="AX117" s="245">
        <f t="shared" si="133"/>
        <v>48</v>
      </c>
      <c r="AY117" s="245">
        <f t="shared" si="133"/>
        <v>57</v>
      </c>
      <c r="AZ117" s="245">
        <f t="shared" si="133"/>
        <v>67</v>
      </c>
      <c r="BA117" s="245">
        <f t="shared" si="133"/>
        <v>79</v>
      </c>
      <c r="BB117" s="245">
        <f t="shared" si="133"/>
        <v>93</v>
      </c>
      <c r="BC117" s="245">
        <f t="shared" si="133"/>
        <v>110</v>
      </c>
      <c r="BD117" s="245">
        <f t="shared" si="133"/>
        <v>130</v>
      </c>
      <c r="BE117" s="245">
        <f t="shared" si="133"/>
        <v>153</v>
      </c>
      <c r="BF117" s="245">
        <f t="shared" si="133"/>
        <v>181</v>
      </c>
      <c r="BG117" s="245">
        <f t="shared" si="133"/>
        <v>214</v>
      </c>
      <c r="BH117" s="245">
        <f t="shared" si="133"/>
        <v>253</v>
      </c>
      <c r="BI117" s="245">
        <f t="shared" si="133"/>
        <v>299</v>
      </c>
      <c r="BJ117" s="245">
        <f t="shared" si="133"/>
        <v>353</v>
      </c>
      <c r="BK117" s="245">
        <f t="shared" si="133"/>
        <v>417</v>
      </c>
      <c r="BL117" s="245">
        <f t="shared" si="133"/>
        <v>492</v>
      </c>
      <c r="BM117" s="245">
        <f t="shared" si="133"/>
        <v>581</v>
      </c>
      <c r="BN117" s="245">
        <f t="shared" si="133"/>
        <v>686</v>
      </c>
      <c r="BO117" s="245">
        <f t="shared" si="133"/>
        <v>809</v>
      </c>
    </row>
    <row r="118" spans="2:67" x14ac:dyDescent="0.25">
      <c r="B118" s="287" t="s">
        <v>99</v>
      </c>
      <c r="C118" s="247"/>
      <c r="D118" s="248"/>
      <c r="E118" s="249"/>
      <c r="F118" s="249"/>
      <c r="G118" s="249"/>
      <c r="H118" s="249"/>
      <c r="I118" s="249"/>
      <c r="J118" s="249"/>
      <c r="K118" s="249"/>
      <c r="L118" s="249"/>
      <c r="M118" s="249"/>
      <c r="N118" s="249"/>
      <c r="O118" s="249"/>
      <c r="P118" s="249"/>
      <c r="Q118" s="249"/>
      <c r="R118" s="249"/>
      <c r="S118" s="249"/>
      <c r="T118" s="249"/>
      <c r="U118" s="249">
        <f t="shared" ref="U118:AB118" si="134">RATE(1,,-T117,U117)</f>
        <v>0.49999999999999989</v>
      </c>
      <c r="V118" s="249">
        <f t="shared" si="134"/>
        <v>-0.66666666666666663</v>
      </c>
      <c r="W118" s="249">
        <f t="shared" si="134"/>
        <v>2</v>
      </c>
      <c r="X118" s="249">
        <f t="shared" si="134"/>
        <v>1.4999999999999998</v>
      </c>
      <c r="Y118" s="249">
        <f t="shared" si="134"/>
        <v>-0.26666666666666666</v>
      </c>
      <c r="Z118" s="249">
        <f t="shared" si="134"/>
        <v>0.81818181818181812</v>
      </c>
      <c r="AA118" s="249">
        <f t="shared" si="134"/>
        <v>-0.35000000000000003</v>
      </c>
      <c r="AB118" s="249">
        <f t="shared" si="134"/>
        <v>0.84615384615384626</v>
      </c>
      <c r="AC118" s="249">
        <f>RATE(1,,-AA117,AC117)</f>
        <v>-7.6923076923076969E-2</v>
      </c>
      <c r="AD118" s="250">
        <f>ANS_Metrics_Assumptions!E130</f>
        <v>0.18</v>
      </c>
      <c r="AF118" s="251">
        <f>AD118</f>
        <v>0.18</v>
      </c>
      <c r="AG118" s="251">
        <f>AF118</f>
        <v>0.18</v>
      </c>
      <c r="AH118" s="251">
        <f t="shared" ref="AH118:AW122" si="135">AG118</f>
        <v>0.18</v>
      </c>
      <c r="AI118" s="251">
        <f t="shared" si="135"/>
        <v>0.18</v>
      </c>
      <c r="AJ118" s="252">
        <f t="shared" si="135"/>
        <v>0.18</v>
      </c>
      <c r="AK118" s="252">
        <f t="shared" si="135"/>
        <v>0.18</v>
      </c>
      <c r="AL118" s="252">
        <f>AD118</f>
        <v>0.18</v>
      </c>
      <c r="AM118" s="252">
        <f t="shared" si="135"/>
        <v>0.18</v>
      </c>
      <c r="AN118" s="252">
        <f t="shared" si="135"/>
        <v>0.18</v>
      </c>
      <c r="AO118" s="252">
        <f t="shared" si="135"/>
        <v>0.18</v>
      </c>
      <c r="AP118" s="252">
        <f t="shared" si="135"/>
        <v>0.18</v>
      </c>
      <c r="AQ118" s="252">
        <f t="shared" si="135"/>
        <v>0.18</v>
      </c>
      <c r="AR118" s="252">
        <f t="shared" si="135"/>
        <v>0.18</v>
      </c>
      <c r="AS118" s="252">
        <f t="shared" si="135"/>
        <v>0.18</v>
      </c>
      <c r="AT118" s="252">
        <f t="shared" si="135"/>
        <v>0.18</v>
      </c>
      <c r="AU118" s="252">
        <f t="shared" si="135"/>
        <v>0.18</v>
      </c>
      <c r="AV118" s="252">
        <f t="shared" si="135"/>
        <v>0.18</v>
      </c>
      <c r="AW118" s="252">
        <f t="shared" si="135"/>
        <v>0.18</v>
      </c>
      <c r="AX118" s="252">
        <f t="shared" ref="AX118:BM122" si="136">AW118</f>
        <v>0.18</v>
      </c>
      <c r="AY118" s="252">
        <f t="shared" si="136"/>
        <v>0.18</v>
      </c>
      <c r="AZ118" s="252">
        <f t="shared" si="136"/>
        <v>0.18</v>
      </c>
      <c r="BA118" s="252">
        <f t="shared" si="136"/>
        <v>0.18</v>
      </c>
      <c r="BB118" s="252">
        <f t="shared" si="136"/>
        <v>0.18</v>
      </c>
      <c r="BC118" s="252">
        <f t="shared" si="136"/>
        <v>0.18</v>
      </c>
      <c r="BD118" s="252">
        <f t="shared" si="136"/>
        <v>0.18</v>
      </c>
      <c r="BE118" s="252">
        <f t="shared" si="136"/>
        <v>0.18</v>
      </c>
      <c r="BF118" s="252">
        <f t="shared" si="136"/>
        <v>0.18</v>
      </c>
      <c r="BG118" s="252">
        <f t="shared" si="136"/>
        <v>0.18</v>
      </c>
      <c r="BH118" s="252">
        <f t="shared" si="136"/>
        <v>0.18</v>
      </c>
      <c r="BI118" s="252">
        <f t="shared" si="136"/>
        <v>0.18</v>
      </c>
      <c r="BJ118" s="252">
        <f t="shared" si="136"/>
        <v>0.18</v>
      </c>
      <c r="BK118" s="252">
        <f t="shared" si="136"/>
        <v>0.18</v>
      </c>
      <c r="BL118" s="252">
        <f t="shared" si="136"/>
        <v>0.18</v>
      </c>
      <c r="BM118" s="252">
        <f t="shared" si="136"/>
        <v>0.18</v>
      </c>
      <c r="BN118" s="252">
        <f t="shared" ref="BN118:BO122" si="137">BM118</f>
        <v>0.18</v>
      </c>
      <c r="BO118" s="252">
        <f t="shared" si="137"/>
        <v>0.18</v>
      </c>
    </row>
    <row r="119" spans="2:67" x14ac:dyDescent="0.25">
      <c r="B119" s="287" t="s">
        <v>101</v>
      </c>
      <c r="C119" s="247"/>
      <c r="D119" s="253"/>
      <c r="E119" s="253"/>
      <c r="F119" s="253"/>
      <c r="G119" s="253"/>
      <c r="H119" s="253"/>
      <c r="I119" s="253"/>
      <c r="J119" s="253"/>
      <c r="K119" s="253">
        <f t="shared" ref="K119:AC119" si="138">K125/K117</f>
        <v>0</v>
      </c>
      <c r="L119" s="253"/>
      <c r="M119" s="253"/>
      <c r="N119" s="253"/>
      <c r="O119" s="253"/>
      <c r="P119" s="253"/>
      <c r="Q119" s="253"/>
      <c r="R119" s="253">
        <f>R125/R117</f>
        <v>0</v>
      </c>
      <c r="S119" s="253"/>
      <c r="T119" s="253">
        <f t="shared" si="138"/>
        <v>0</v>
      </c>
      <c r="U119" s="253">
        <f t="shared" si="138"/>
        <v>0</v>
      </c>
      <c r="V119" s="253">
        <f t="shared" si="138"/>
        <v>0.5</v>
      </c>
      <c r="W119" s="253">
        <f t="shared" si="138"/>
        <v>0</v>
      </c>
      <c r="X119" s="253">
        <f t="shared" si="138"/>
        <v>6.6666666666666666E-2</v>
      </c>
      <c r="Y119" s="253">
        <f t="shared" si="138"/>
        <v>0.18181818181818182</v>
      </c>
      <c r="Z119" s="253">
        <f t="shared" si="138"/>
        <v>0.05</v>
      </c>
      <c r="AA119" s="253">
        <f t="shared" si="138"/>
        <v>0.38461538461538464</v>
      </c>
      <c r="AB119" s="253">
        <f>AB125/AB117</f>
        <v>4.1666666666666664E-2</v>
      </c>
      <c r="AC119" s="253">
        <f t="shared" si="138"/>
        <v>0.16666666666666666</v>
      </c>
      <c r="AD119" s="250">
        <v>0.1</v>
      </c>
      <c r="AF119" s="289">
        <v>0.15</v>
      </c>
      <c r="AG119" s="289">
        <f>AF119</f>
        <v>0.15</v>
      </c>
      <c r="AH119" s="289">
        <v>0.14000000000000001</v>
      </c>
      <c r="AI119" s="289">
        <v>0.13</v>
      </c>
      <c r="AJ119" s="267">
        <v>0.12</v>
      </c>
      <c r="AK119" s="267">
        <v>0.11</v>
      </c>
      <c r="AL119" s="252">
        <f>AD119</f>
        <v>0.1</v>
      </c>
      <c r="AM119" s="252">
        <f t="shared" si="135"/>
        <v>0.1</v>
      </c>
      <c r="AN119" s="252">
        <f t="shared" si="135"/>
        <v>0.1</v>
      </c>
      <c r="AO119" s="252">
        <f t="shared" si="135"/>
        <v>0.1</v>
      </c>
      <c r="AP119" s="252">
        <f t="shared" si="135"/>
        <v>0.1</v>
      </c>
      <c r="AQ119" s="252">
        <f t="shared" si="135"/>
        <v>0.1</v>
      </c>
      <c r="AR119" s="252">
        <f t="shared" si="135"/>
        <v>0.1</v>
      </c>
      <c r="AS119" s="252">
        <f t="shared" si="135"/>
        <v>0.1</v>
      </c>
      <c r="AT119" s="252">
        <f t="shared" si="135"/>
        <v>0.1</v>
      </c>
      <c r="AU119" s="252">
        <f t="shared" si="135"/>
        <v>0.1</v>
      </c>
      <c r="AV119" s="252">
        <f t="shared" si="135"/>
        <v>0.1</v>
      </c>
      <c r="AW119" s="252">
        <f t="shared" si="135"/>
        <v>0.1</v>
      </c>
      <c r="AX119" s="252">
        <f t="shared" si="136"/>
        <v>0.1</v>
      </c>
      <c r="AY119" s="252">
        <f t="shared" si="136"/>
        <v>0.1</v>
      </c>
      <c r="AZ119" s="252">
        <f t="shared" si="136"/>
        <v>0.1</v>
      </c>
      <c r="BA119" s="252">
        <f t="shared" si="136"/>
        <v>0.1</v>
      </c>
      <c r="BB119" s="252">
        <f t="shared" si="136"/>
        <v>0.1</v>
      </c>
      <c r="BC119" s="252">
        <f t="shared" si="136"/>
        <v>0.1</v>
      </c>
      <c r="BD119" s="252">
        <f t="shared" si="136"/>
        <v>0.1</v>
      </c>
      <c r="BE119" s="252">
        <f t="shared" si="136"/>
        <v>0.1</v>
      </c>
      <c r="BF119" s="252">
        <f t="shared" si="136"/>
        <v>0.1</v>
      </c>
      <c r="BG119" s="252">
        <f t="shared" si="136"/>
        <v>0.1</v>
      </c>
      <c r="BH119" s="252">
        <f t="shared" si="136"/>
        <v>0.1</v>
      </c>
      <c r="BI119" s="252">
        <f t="shared" si="136"/>
        <v>0.1</v>
      </c>
      <c r="BJ119" s="252">
        <f t="shared" si="136"/>
        <v>0.1</v>
      </c>
      <c r="BK119" s="252">
        <f t="shared" si="136"/>
        <v>0.1</v>
      </c>
      <c r="BL119" s="252">
        <f t="shared" si="136"/>
        <v>0.1</v>
      </c>
      <c r="BM119" s="252">
        <f t="shared" si="136"/>
        <v>0.1</v>
      </c>
      <c r="BN119" s="252">
        <f t="shared" si="137"/>
        <v>0.1</v>
      </c>
      <c r="BO119" s="252">
        <f t="shared" si="137"/>
        <v>0.1</v>
      </c>
    </row>
    <row r="120" spans="2:67" x14ac:dyDescent="0.25">
      <c r="B120" s="287" t="s">
        <v>133</v>
      </c>
      <c r="C120" s="247"/>
      <c r="D120" s="255"/>
      <c r="E120" s="255"/>
      <c r="F120" s="255"/>
      <c r="G120" s="255"/>
      <c r="H120" s="255"/>
      <c r="I120" s="255"/>
      <c r="J120" s="255"/>
      <c r="K120" s="255">
        <f t="shared" ref="K120:AC120" si="139">K126/K124</f>
        <v>1</v>
      </c>
      <c r="L120" s="255"/>
      <c r="M120" s="255"/>
      <c r="N120" s="255"/>
      <c r="O120" s="255"/>
      <c r="P120" s="255"/>
      <c r="Q120" s="255"/>
      <c r="R120" s="255">
        <f t="shared" si="139"/>
        <v>1</v>
      </c>
      <c r="S120" s="255"/>
      <c r="T120" s="255">
        <f t="shared" si="139"/>
        <v>1</v>
      </c>
      <c r="U120" s="255">
        <f t="shared" si="139"/>
        <v>1.1666666666666667</v>
      </c>
      <c r="V120" s="255">
        <f t="shared" si="139"/>
        <v>1</v>
      </c>
      <c r="W120" s="255">
        <f t="shared" si="139"/>
        <v>1.1666666666666667</v>
      </c>
      <c r="X120" s="255">
        <f t="shared" si="139"/>
        <v>1.3571428571428572</v>
      </c>
      <c r="Y120" s="255">
        <f t="shared" si="139"/>
        <v>2.6666666666666665</v>
      </c>
      <c r="Z120" s="255">
        <f t="shared" si="139"/>
        <v>1.5263157894736843</v>
      </c>
      <c r="AA120" s="255">
        <f t="shared" si="139"/>
        <v>1.375</v>
      </c>
      <c r="AB120" s="255">
        <f>AB126/AB124</f>
        <v>1.4782608695652173</v>
      </c>
      <c r="AC120" s="255">
        <f t="shared" si="139"/>
        <v>1.5</v>
      </c>
      <c r="AD120" s="256">
        <v>4</v>
      </c>
      <c r="AF120" s="268">
        <v>1.5263157894736843</v>
      </c>
      <c r="AG120" s="268">
        <f>AF120</f>
        <v>1.5263157894736843</v>
      </c>
      <c r="AH120" s="268">
        <v>2</v>
      </c>
      <c r="AI120" s="268">
        <v>2.2000000000000002</v>
      </c>
      <c r="AJ120" s="268">
        <v>2.8</v>
      </c>
      <c r="AK120" s="268">
        <v>3.2</v>
      </c>
      <c r="AL120" s="268">
        <v>3.6</v>
      </c>
      <c r="AM120" s="258">
        <f>AD120</f>
        <v>4</v>
      </c>
      <c r="AN120" s="258">
        <f t="shared" si="135"/>
        <v>4</v>
      </c>
      <c r="AO120" s="258">
        <f t="shared" si="135"/>
        <v>4</v>
      </c>
      <c r="AP120" s="258">
        <f t="shared" si="135"/>
        <v>4</v>
      </c>
      <c r="AQ120" s="258">
        <f t="shared" si="135"/>
        <v>4</v>
      </c>
      <c r="AR120" s="258">
        <f t="shared" si="135"/>
        <v>4</v>
      </c>
      <c r="AS120" s="258">
        <f t="shared" si="135"/>
        <v>4</v>
      </c>
      <c r="AT120" s="258">
        <f t="shared" si="135"/>
        <v>4</v>
      </c>
      <c r="AU120" s="258">
        <f t="shared" si="135"/>
        <v>4</v>
      </c>
      <c r="AV120" s="258">
        <f t="shared" si="135"/>
        <v>4</v>
      </c>
      <c r="AW120" s="258">
        <f t="shared" si="135"/>
        <v>4</v>
      </c>
      <c r="AX120" s="258">
        <f t="shared" si="136"/>
        <v>4</v>
      </c>
      <c r="AY120" s="258">
        <f t="shared" si="136"/>
        <v>4</v>
      </c>
      <c r="AZ120" s="258">
        <f t="shared" si="136"/>
        <v>4</v>
      </c>
      <c r="BA120" s="258">
        <f t="shared" si="136"/>
        <v>4</v>
      </c>
      <c r="BB120" s="258">
        <f t="shared" si="136"/>
        <v>4</v>
      </c>
      <c r="BC120" s="258">
        <f t="shared" si="136"/>
        <v>4</v>
      </c>
      <c r="BD120" s="258">
        <f t="shared" si="136"/>
        <v>4</v>
      </c>
      <c r="BE120" s="258">
        <f t="shared" si="136"/>
        <v>4</v>
      </c>
      <c r="BF120" s="258">
        <f t="shared" si="136"/>
        <v>4</v>
      </c>
      <c r="BG120" s="258">
        <f t="shared" si="136"/>
        <v>4</v>
      </c>
      <c r="BH120" s="258">
        <f t="shared" si="136"/>
        <v>4</v>
      </c>
      <c r="BI120" s="258">
        <f t="shared" si="136"/>
        <v>4</v>
      </c>
      <c r="BJ120" s="258">
        <f t="shared" si="136"/>
        <v>4</v>
      </c>
      <c r="BK120" s="258">
        <f t="shared" si="136"/>
        <v>4</v>
      </c>
      <c r="BL120" s="258">
        <f t="shared" si="136"/>
        <v>4</v>
      </c>
      <c r="BM120" s="258">
        <f t="shared" si="136"/>
        <v>4</v>
      </c>
      <c r="BN120" s="258">
        <f t="shared" si="137"/>
        <v>4</v>
      </c>
      <c r="BO120" s="258">
        <f t="shared" si="137"/>
        <v>4</v>
      </c>
    </row>
    <row r="121" spans="2:67" x14ac:dyDescent="0.25">
      <c r="B121" s="287" t="s">
        <v>103</v>
      </c>
      <c r="C121" s="247"/>
      <c r="D121" s="259"/>
      <c r="E121" s="259"/>
      <c r="F121" s="259"/>
      <c r="G121" s="259"/>
      <c r="H121" s="259"/>
      <c r="I121" s="259"/>
      <c r="J121" s="259"/>
      <c r="K121" s="259">
        <f t="shared" ref="K121:AA121" si="140">K129/K126</f>
        <v>53.5</v>
      </c>
      <c r="L121" s="259"/>
      <c r="M121" s="259"/>
      <c r="N121" s="259"/>
      <c r="O121" s="259"/>
      <c r="P121" s="259"/>
      <c r="Q121" s="259"/>
      <c r="R121" s="259">
        <f t="shared" si="140"/>
        <v>110</v>
      </c>
      <c r="S121" s="259"/>
      <c r="T121" s="259">
        <f t="shared" si="140"/>
        <v>805</v>
      </c>
      <c r="U121" s="259">
        <f t="shared" si="140"/>
        <v>1000</v>
      </c>
      <c r="V121" s="259">
        <f t="shared" si="140"/>
        <v>1000</v>
      </c>
      <c r="W121" s="259">
        <f t="shared" si="140"/>
        <v>738.57142857142856</v>
      </c>
      <c r="X121" s="259">
        <f t="shared" si="140"/>
        <v>664.51526315789476</v>
      </c>
      <c r="Y121" s="259">
        <f t="shared" si="140"/>
        <v>91.864166666666662</v>
      </c>
      <c r="Z121" s="259">
        <f t="shared" si="140"/>
        <v>353.86586206896555</v>
      </c>
      <c r="AA121" s="259">
        <f t="shared" si="140"/>
        <v>230.09545454545457</v>
      </c>
      <c r="AB121" s="259">
        <f>AB129/AB126</f>
        <v>388.19647058823529</v>
      </c>
      <c r="AC121" s="259">
        <f>AC129/AC126</f>
        <v>308.73666666666668</v>
      </c>
      <c r="AD121" s="275">
        <f>SUM(R129:AC129)/SUM(R126:AC126)</f>
        <v>407.58828947368426</v>
      </c>
      <c r="AF121" s="261">
        <f>AD121</f>
        <v>407.58828947368426</v>
      </c>
      <c r="AG121" s="261">
        <f>AF121</f>
        <v>407.58828947368426</v>
      </c>
      <c r="AH121" s="261">
        <f t="shared" si="135"/>
        <v>407.58828947368426</v>
      </c>
      <c r="AI121" s="261">
        <f t="shared" si="135"/>
        <v>407.58828947368426</v>
      </c>
      <c r="AJ121" s="262">
        <f t="shared" si="135"/>
        <v>407.58828947368426</v>
      </c>
      <c r="AK121" s="262">
        <f t="shared" si="135"/>
        <v>407.58828947368426</v>
      </c>
      <c r="AL121" s="262">
        <f>AD121</f>
        <v>407.58828947368426</v>
      </c>
      <c r="AM121" s="262">
        <f t="shared" si="135"/>
        <v>407.58828947368426</v>
      </c>
      <c r="AN121" s="262">
        <f t="shared" si="135"/>
        <v>407.58828947368426</v>
      </c>
      <c r="AO121" s="262">
        <f t="shared" si="135"/>
        <v>407.58828947368426</v>
      </c>
      <c r="AP121" s="262">
        <f t="shared" si="135"/>
        <v>407.58828947368426</v>
      </c>
      <c r="AQ121" s="262">
        <f t="shared" si="135"/>
        <v>407.58828947368426</v>
      </c>
      <c r="AR121" s="262">
        <f t="shared" si="135"/>
        <v>407.58828947368426</v>
      </c>
      <c r="AS121" s="262">
        <f t="shared" si="135"/>
        <v>407.58828947368426</v>
      </c>
      <c r="AT121" s="262">
        <f t="shared" si="135"/>
        <v>407.58828947368426</v>
      </c>
      <c r="AU121" s="262">
        <f t="shared" si="135"/>
        <v>407.58828947368426</v>
      </c>
      <c r="AV121" s="262">
        <f t="shared" si="135"/>
        <v>407.58828947368426</v>
      </c>
      <c r="AW121" s="262">
        <f t="shared" si="135"/>
        <v>407.58828947368426</v>
      </c>
      <c r="AX121" s="262">
        <f t="shared" si="136"/>
        <v>407.58828947368426</v>
      </c>
      <c r="AY121" s="262">
        <f t="shared" si="136"/>
        <v>407.58828947368426</v>
      </c>
      <c r="AZ121" s="262">
        <f t="shared" si="136"/>
        <v>407.58828947368426</v>
      </c>
      <c r="BA121" s="262">
        <f t="shared" si="136"/>
        <v>407.58828947368426</v>
      </c>
      <c r="BB121" s="262">
        <f t="shared" si="136"/>
        <v>407.58828947368426</v>
      </c>
      <c r="BC121" s="262">
        <f t="shared" si="136"/>
        <v>407.58828947368426</v>
      </c>
      <c r="BD121" s="262">
        <f t="shared" si="136"/>
        <v>407.58828947368426</v>
      </c>
      <c r="BE121" s="262">
        <f t="shared" si="136"/>
        <v>407.58828947368426</v>
      </c>
      <c r="BF121" s="262">
        <f t="shared" si="136"/>
        <v>407.58828947368426</v>
      </c>
      <c r="BG121" s="262">
        <f t="shared" si="136"/>
        <v>407.58828947368426</v>
      </c>
      <c r="BH121" s="262">
        <f t="shared" si="136"/>
        <v>407.58828947368426</v>
      </c>
      <c r="BI121" s="262">
        <f t="shared" si="136"/>
        <v>407.58828947368426</v>
      </c>
      <c r="BJ121" s="262">
        <f t="shared" si="136"/>
        <v>407.58828947368426</v>
      </c>
      <c r="BK121" s="262">
        <f t="shared" si="136"/>
        <v>407.58828947368426</v>
      </c>
      <c r="BL121" s="262">
        <f t="shared" si="136"/>
        <v>407.58828947368426</v>
      </c>
      <c r="BM121" s="262">
        <f t="shared" si="136"/>
        <v>407.58828947368426</v>
      </c>
      <c r="BN121" s="262">
        <f t="shared" si="137"/>
        <v>407.58828947368426</v>
      </c>
      <c r="BO121" s="262">
        <f t="shared" si="137"/>
        <v>407.58828947368426</v>
      </c>
    </row>
    <row r="122" spans="2:67" x14ac:dyDescent="0.25">
      <c r="B122" s="287" t="s">
        <v>134</v>
      </c>
      <c r="C122" s="247"/>
      <c r="D122" s="253"/>
      <c r="E122" s="253"/>
      <c r="F122" s="253"/>
      <c r="G122" s="253"/>
      <c r="H122" s="253"/>
      <c r="I122" s="253"/>
      <c r="J122" s="253"/>
      <c r="K122" s="253">
        <f t="shared" ref="K122:AA122" si="141">K130/K129</f>
        <v>0.37383177570093457</v>
      </c>
      <c r="L122" s="253"/>
      <c r="M122" s="253"/>
      <c r="N122" s="253"/>
      <c r="O122" s="253"/>
      <c r="P122" s="253"/>
      <c r="Q122" s="253"/>
      <c r="R122" s="253">
        <f t="shared" si="141"/>
        <v>0.45454545454545453</v>
      </c>
      <c r="S122" s="253"/>
      <c r="T122" s="253">
        <f t="shared" si="141"/>
        <v>2.4844720496894408E-2</v>
      </c>
      <c r="U122" s="253">
        <f t="shared" si="141"/>
        <v>0</v>
      </c>
      <c r="V122" s="253">
        <f t="shared" si="141"/>
        <v>0</v>
      </c>
      <c r="W122" s="253">
        <f t="shared" si="141"/>
        <v>1.9342359767891684E-2</v>
      </c>
      <c r="X122" s="253">
        <f t="shared" si="141"/>
        <v>3.6433363773672775E-2</v>
      </c>
      <c r="Y122" s="253">
        <f t="shared" si="141"/>
        <v>0.49438936110380366</v>
      </c>
      <c r="Z122" s="253">
        <f t="shared" si="141"/>
        <v>8.867572068512225E-2</v>
      </c>
      <c r="AA122" s="253">
        <f t="shared" si="141"/>
        <v>0.17779182552695522</v>
      </c>
      <c r="AB122" s="253">
        <f>AB130/AB129</f>
        <v>8.3341667500083344E-2</v>
      </c>
      <c r="AC122" s="253">
        <f>AC130/AC129</f>
        <v>0.11876356333876766</v>
      </c>
      <c r="AD122" s="288">
        <f>SUM(W130:AC130)/SUM(W129:AC129)</f>
        <v>9.2052255655583906E-2</v>
      </c>
      <c r="AF122" s="254">
        <f>AD122</f>
        <v>9.2052255655583906E-2</v>
      </c>
      <c r="AG122" s="254">
        <f>AF122</f>
        <v>9.2052255655583906E-2</v>
      </c>
      <c r="AH122" s="254">
        <f t="shared" si="135"/>
        <v>9.2052255655583906E-2</v>
      </c>
      <c r="AI122" s="254">
        <f t="shared" si="135"/>
        <v>9.2052255655583906E-2</v>
      </c>
      <c r="AJ122" s="254">
        <f t="shared" si="135"/>
        <v>9.2052255655583906E-2</v>
      </c>
      <c r="AK122" s="254">
        <f t="shared" si="135"/>
        <v>9.2052255655583906E-2</v>
      </c>
      <c r="AL122" s="254">
        <f>AD122</f>
        <v>9.2052255655583906E-2</v>
      </c>
      <c r="AM122" s="254">
        <f t="shared" si="135"/>
        <v>9.2052255655583906E-2</v>
      </c>
      <c r="AN122" s="254">
        <f t="shared" si="135"/>
        <v>9.2052255655583906E-2</v>
      </c>
      <c r="AO122" s="254">
        <f t="shared" si="135"/>
        <v>9.2052255655583906E-2</v>
      </c>
      <c r="AP122" s="254">
        <f t="shared" si="135"/>
        <v>9.2052255655583906E-2</v>
      </c>
      <c r="AQ122" s="254">
        <f t="shared" si="135"/>
        <v>9.2052255655583906E-2</v>
      </c>
      <c r="AR122" s="254">
        <f t="shared" si="135"/>
        <v>9.2052255655583906E-2</v>
      </c>
      <c r="AS122" s="254">
        <f t="shared" si="135"/>
        <v>9.2052255655583906E-2</v>
      </c>
      <c r="AT122" s="254">
        <f t="shared" si="135"/>
        <v>9.2052255655583906E-2</v>
      </c>
      <c r="AU122" s="254">
        <f t="shared" si="135"/>
        <v>9.2052255655583906E-2</v>
      </c>
      <c r="AV122" s="254">
        <f t="shared" si="135"/>
        <v>9.2052255655583906E-2</v>
      </c>
      <c r="AW122" s="254">
        <f t="shared" si="135"/>
        <v>9.2052255655583906E-2</v>
      </c>
      <c r="AX122" s="254">
        <f t="shared" si="136"/>
        <v>9.2052255655583906E-2</v>
      </c>
      <c r="AY122" s="254">
        <f t="shared" si="136"/>
        <v>9.2052255655583906E-2</v>
      </c>
      <c r="AZ122" s="254">
        <f t="shared" si="136"/>
        <v>9.2052255655583906E-2</v>
      </c>
      <c r="BA122" s="254">
        <f t="shared" si="136"/>
        <v>9.2052255655583906E-2</v>
      </c>
      <c r="BB122" s="254">
        <f t="shared" si="136"/>
        <v>9.2052255655583906E-2</v>
      </c>
      <c r="BC122" s="254">
        <f t="shared" si="136"/>
        <v>9.2052255655583906E-2</v>
      </c>
      <c r="BD122" s="254">
        <f t="shared" si="136"/>
        <v>9.2052255655583906E-2</v>
      </c>
      <c r="BE122" s="254">
        <f t="shared" si="136"/>
        <v>9.2052255655583906E-2</v>
      </c>
      <c r="BF122" s="254">
        <f t="shared" si="136"/>
        <v>9.2052255655583906E-2</v>
      </c>
      <c r="BG122" s="254">
        <f t="shared" si="136"/>
        <v>9.2052255655583906E-2</v>
      </c>
      <c r="BH122" s="254">
        <f t="shared" si="136"/>
        <v>9.2052255655583906E-2</v>
      </c>
      <c r="BI122" s="254">
        <f t="shared" si="136"/>
        <v>9.2052255655583906E-2</v>
      </c>
      <c r="BJ122" s="254">
        <f t="shared" si="136"/>
        <v>9.2052255655583906E-2</v>
      </c>
      <c r="BK122" s="254">
        <f t="shared" si="136"/>
        <v>9.2052255655583906E-2</v>
      </c>
      <c r="BL122" s="254">
        <f t="shared" si="136"/>
        <v>9.2052255655583906E-2</v>
      </c>
      <c r="BM122" s="254">
        <f t="shared" si="136"/>
        <v>9.2052255655583906E-2</v>
      </c>
      <c r="BN122" s="254">
        <f t="shared" si="137"/>
        <v>9.2052255655583906E-2</v>
      </c>
      <c r="BO122" s="254">
        <f t="shared" si="137"/>
        <v>9.2052255655583906E-2</v>
      </c>
    </row>
    <row r="124" spans="2:67" x14ac:dyDescent="0.25">
      <c r="B124" s="292" t="s">
        <v>310</v>
      </c>
      <c r="D124" s="7">
        <v>0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7">
        <f>IF(VLOOKUP($B$52&amp;$B124,[20]Ilorin!$E:$AE,COLUMN(K$1)-2,FALSE)=" ",0,VLOOKUP($B$52&amp;$B124,[20]Ilorin!$E:$AE,COLUMN(K$1)-2,FALSE))</f>
        <v>1</v>
      </c>
      <c r="L124" s="7">
        <v>0</v>
      </c>
      <c r="M124" s="7">
        <v>0</v>
      </c>
      <c r="N124" s="7">
        <v>0</v>
      </c>
      <c r="O124" s="7">
        <v>0</v>
      </c>
      <c r="P124" s="7">
        <v>0</v>
      </c>
      <c r="Q124" s="7">
        <v>0</v>
      </c>
      <c r="R124" s="7">
        <f>IF(VLOOKUP($B$52&amp;$B124,[20]Ilorin!$E:$AE,COLUMN(R$1)-2,FALSE)=" ",0,VLOOKUP($B$52&amp;$B124,[20]Ilorin!$E:$AE,COLUMN(R$1)-2,FALSE))</f>
        <v>1</v>
      </c>
      <c r="S124" s="7">
        <v>0</v>
      </c>
      <c r="T124" s="7">
        <f>IF(VLOOKUP($B$52&amp;$B124,[20]Ilorin!$E:$AE,COLUMN(T$1)-2,FALSE)=" ",0,VLOOKUP($B$52&amp;$B124,[20]Ilorin!$E:$AE,COLUMN(T$1)-2,FALSE))</f>
        <v>4</v>
      </c>
      <c r="U124" s="7">
        <f>IF(VLOOKUP($B$52&amp;$B124,[20]Ilorin!$E:$AE,COLUMN(U$1)-2,FALSE)=" ",0,VLOOKUP($B$52&amp;$B124,[20]Ilorin!$E:$AE,COLUMN(U$1)-2,FALSE))</f>
        <v>6</v>
      </c>
      <c r="V124" s="7">
        <f>IF(VLOOKUP($B$52&amp;$B124,[20]Ilorin!$E:$AE,COLUMN(V$1)-2,FALSE)=" ",0,VLOOKUP($B$52&amp;$B124,[20]Ilorin!$E:$AE,COLUMN(V$1)-2,FALSE))</f>
        <v>1</v>
      </c>
      <c r="W124" s="7">
        <f>IF(VLOOKUP($B$52&amp;$B124,[20]Ilorin!$E:$AE,COLUMN(W$1)-2,FALSE)=" ",0,VLOOKUP($B$52&amp;$B124,[20]Ilorin!$E:$AE,COLUMN(W$1)-2,FALSE))</f>
        <v>6</v>
      </c>
      <c r="X124" s="7">
        <f>IF(VLOOKUP($B$52&amp;$B124,[20]Ilorin!$E:$AE,COLUMN(X$1)-2,FALSE)=" ",0,VLOOKUP($B$52&amp;$B124,[20]Ilorin!$E:$AE,COLUMN(X$1)-2,FALSE))</f>
        <v>14</v>
      </c>
      <c r="Y124" s="7">
        <f>IF(VLOOKUP($B$52&amp;$B124,[20]Ilorin!$E:$AE,COLUMN(Y$1)-2,FALSE)=" ",0,VLOOKUP($B$52&amp;$B124,[20]Ilorin!$E:$AE,COLUMN(Y$1)-2,FALSE))</f>
        <v>9</v>
      </c>
      <c r="Z124" s="7">
        <f>IF(VLOOKUP($B$52&amp;$B124,[20]Ilorin!$E:$AE,COLUMN(Z$1)-2,FALSE)=" ",0,VLOOKUP($B$52&amp;$B124,[20]Ilorin!$E:$AE,COLUMN(Z$1)-2,FALSE))</f>
        <v>19</v>
      </c>
      <c r="AA124" s="7">
        <f>IF(VLOOKUP($B$52&amp;$B124,[20]Ilorin!$E:$AE,COLUMN(AA$1)-2,FALSE)=" ",0,VLOOKUP($B$52&amp;$B124,[20]Ilorin!$E:$AE,COLUMN(AA$1)-2,FALSE))</f>
        <v>8</v>
      </c>
      <c r="AB124" s="7">
        <f>IF(VLOOKUP($B$52&amp;$B124,[20]Ilorin!$E:$AE,COLUMN(AB$1)-2,FALSE)=" ",0,VLOOKUP($B$52&amp;$B124,[20]Ilorin!$E:$AE,COLUMN(AB$1)-2,FALSE))</f>
        <v>23</v>
      </c>
      <c r="AC124" s="7">
        <f>IF(VLOOKUP($B$52&amp;$B124,[20]Ilorin!$E:$AE,COLUMN(AC$1)-2,FALSE)=" ",0,VLOOKUP($B$52&amp;$B124,[20]Ilorin!$E:$AE,COLUMN(AC$1)-2,FALSE))</f>
        <v>10</v>
      </c>
      <c r="AF124" s="7">
        <f t="shared" ref="AF124:AG127" si="142">AB124</f>
        <v>23</v>
      </c>
      <c r="AG124" s="7">
        <f t="shared" si="142"/>
        <v>10</v>
      </c>
      <c r="AH124" s="7">
        <f>VLOOKUP($A$3&amp;$B$52&amp;$B124,'[14]Paga All'!$G$1:$J$3000,4,FALSE)</f>
        <v>15</v>
      </c>
      <c r="AI124" s="7">
        <f>VLOOKUP($A$3&amp;$B$116&amp;$B124,'[15]Paga all'!$F:$G,2,FALSE)</f>
        <v>12</v>
      </c>
      <c r="AJ124" s="7">
        <f>VLOOKUP($A$3&amp;$B$52&amp;$B124,'[16]Paga all'!$F$2:$G$1470,2,FALSE)</f>
        <v>4</v>
      </c>
      <c r="AK124" s="9">
        <f t="shared" ref="AK124:BO124" si="143">IF(ROUND((AJ124+AJ125)*(1+AK118),)&gt;=AK$3*$AD$3,AK$3*$AD$3*(1-AK119),ROUND((AJ124+AJ125)*(1+AK118),)-ROUND((AJ124+AJ125)*(1+AK118)*AK119,))</f>
        <v>5</v>
      </c>
      <c r="AL124" s="9">
        <f t="shared" si="143"/>
        <v>6</v>
      </c>
      <c r="AM124" s="9">
        <f t="shared" si="143"/>
        <v>7</v>
      </c>
      <c r="AN124" s="9">
        <f t="shared" si="143"/>
        <v>8</v>
      </c>
      <c r="AO124" s="9">
        <f t="shared" si="143"/>
        <v>10</v>
      </c>
      <c r="AP124" s="9">
        <f t="shared" si="143"/>
        <v>12</v>
      </c>
      <c r="AQ124" s="9">
        <f t="shared" si="143"/>
        <v>13</v>
      </c>
      <c r="AR124" s="9">
        <f t="shared" si="143"/>
        <v>16</v>
      </c>
      <c r="AS124" s="9">
        <f t="shared" si="143"/>
        <v>19</v>
      </c>
      <c r="AT124" s="9">
        <f t="shared" si="143"/>
        <v>23</v>
      </c>
      <c r="AU124" s="9">
        <f t="shared" si="143"/>
        <v>27</v>
      </c>
      <c r="AV124" s="9">
        <f t="shared" si="143"/>
        <v>31</v>
      </c>
      <c r="AW124" s="9">
        <f t="shared" si="143"/>
        <v>37</v>
      </c>
      <c r="AX124" s="9">
        <f t="shared" si="143"/>
        <v>43</v>
      </c>
      <c r="AY124" s="9">
        <f t="shared" si="143"/>
        <v>51</v>
      </c>
      <c r="AZ124" s="9">
        <f t="shared" si="143"/>
        <v>60</v>
      </c>
      <c r="BA124" s="9">
        <f t="shared" si="143"/>
        <v>71</v>
      </c>
      <c r="BB124" s="9">
        <f t="shared" si="143"/>
        <v>84</v>
      </c>
      <c r="BC124" s="9">
        <f t="shared" si="143"/>
        <v>99</v>
      </c>
      <c r="BD124" s="9">
        <f t="shared" si="143"/>
        <v>117</v>
      </c>
      <c r="BE124" s="9">
        <f t="shared" si="143"/>
        <v>138</v>
      </c>
      <c r="BF124" s="9">
        <f t="shared" si="143"/>
        <v>163</v>
      </c>
      <c r="BG124" s="9">
        <f t="shared" si="143"/>
        <v>193</v>
      </c>
      <c r="BH124" s="9">
        <f t="shared" si="143"/>
        <v>228</v>
      </c>
      <c r="BI124" s="9">
        <f t="shared" si="143"/>
        <v>269</v>
      </c>
      <c r="BJ124" s="9">
        <f t="shared" si="143"/>
        <v>318</v>
      </c>
      <c r="BK124" s="9">
        <f t="shared" si="143"/>
        <v>375</v>
      </c>
      <c r="BL124" s="9">
        <f t="shared" si="143"/>
        <v>443</v>
      </c>
      <c r="BM124" s="9">
        <f t="shared" si="143"/>
        <v>523</v>
      </c>
      <c r="BN124" s="9">
        <f t="shared" si="143"/>
        <v>617</v>
      </c>
      <c r="BO124" s="9">
        <f t="shared" si="143"/>
        <v>728</v>
      </c>
    </row>
    <row r="125" spans="2:67" x14ac:dyDescent="0.25">
      <c r="B125" s="292" t="s">
        <v>311</v>
      </c>
      <c r="D125" s="7">
        <v>0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7">
        <f>IF(VLOOKUP($B$52&amp;$B125,[20]Ilorin!$E:$AE,COLUMN(K$1)-2,FALSE)=" ",0,VLOOKUP($B$52&amp;$B125,[20]Ilorin!$E:$AE,COLUMN(K$1)-2,FALSE))</f>
        <v>0</v>
      </c>
      <c r="L125" s="7">
        <v>0</v>
      </c>
      <c r="M125" s="7">
        <v>0</v>
      </c>
      <c r="N125" s="7">
        <v>0</v>
      </c>
      <c r="O125" s="7">
        <v>0</v>
      </c>
      <c r="P125" s="7">
        <v>0</v>
      </c>
      <c r="Q125" s="7">
        <v>0</v>
      </c>
      <c r="R125" s="7">
        <f>IF(VLOOKUP($B$52&amp;$B125,[20]Ilorin!$E:$AE,COLUMN(R$1)-2,FALSE)=" ",0,VLOOKUP($B$52&amp;$B125,[20]Ilorin!$E:$AE,COLUMN(R$1)-2,FALSE))</f>
        <v>0</v>
      </c>
      <c r="S125" s="7">
        <v>0</v>
      </c>
      <c r="T125" s="7">
        <f>IF(VLOOKUP($B$52&amp;$B125,[20]Ilorin!$E:$AE,COLUMN(T$1)-2,FALSE)=" ",0,VLOOKUP($B$52&amp;$B125,[20]Ilorin!$E:$AE,COLUMN(T$1)-2,FALSE))</f>
        <v>0</v>
      </c>
      <c r="U125" s="7">
        <f>IF(VLOOKUP($B$52&amp;$B125,[20]Ilorin!$E:$AE,COLUMN(U$1)-2,FALSE)=" ",0,VLOOKUP($B$52&amp;$B125,[20]Ilorin!$E:$AE,COLUMN(U$1)-2,FALSE))</f>
        <v>0</v>
      </c>
      <c r="V125" s="7">
        <f>IF(VLOOKUP($B$52&amp;$B125,[20]Ilorin!$E:$AE,COLUMN(V$1)-2,FALSE)=" ",0,VLOOKUP($B$52&amp;$B125,[20]Ilorin!$E:$AE,COLUMN(V$1)-2,FALSE))</f>
        <v>1</v>
      </c>
      <c r="W125" s="7">
        <f>IF(VLOOKUP($B$52&amp;$B125,[20]Ilorin!$E:$AE,COLUMN(W$1)-2,FALSE)=" ",0,VLOOKUP($B$52&amp;$B125,[20]Ilorin!$E:$AE,COLUMN(W$1)-2,FALSE))</f>
        <v>0</v>
      </c>
      <c r="X125" s="7">
        <f>IF(VLOOKUP($B$52&amp;$B125,[20]Ilorin!$E:$AE,COLUMN(X$1)-2,FALSE)=" ",0,VLOOKUP($B$52&amp;$B125,[20]Ilorin!$E:$AE,COLUMN(X$1)-2,FALSE))</f>
        <v>1</v>
      </c>
      <c r="Y125" s="7">
        <f>IF(VLOOKUP($B$52&amp;$B125,[20]Ilorin!$E:$AE,COLUMN(Y$1)-2,FALSE)=" ",0,VLOOKUP($B$52&amp;$B125,[20]Ilorin!$E:$AE,COLUMN(Y$1)-2,FALSE))</f>
        <v>2</v>
      </c>
      <c r="Z125" s="7">
        <f>IF(VLOOKUP($B$52&amp;$B125,[20]Ilorin!$E:$AE,COLUMN(Z$1)-2,FALSE)=" ",0,VLOOKUP($B$52&amp;$B125,[20]Ilorin!$E:$AE,COLUMN(Z$1)-2,FALSE))</f>
        <v>1</v>
      </c>
      <c r="AA125" s="7">
        <f>IF(VLOOKUP($B$52&amp;$B125,[20]Ilorin!$E:$AE,COLUMN(AA$1)-2,FALSE)=" ",0,VLOOKUP($B$52&amp;$B125,[20]Ilorin!$E:$AE,COLUMN(AA$1)-2,FALSE))</f>
        <v>5</v>
      </c>
      <c r="AB125" s="7">
        <f>IF(VLOOKUP($B$52&amp;$B125,[20]Ilorin!$E:$AE,COLUMN(AB$1)-2,FALSE)=" ",0,VLOOKUP($B$52&amp;$B125,[20]Ilorin!$E:$AE,COLUMN(AB$1)-2,FALSE))</f>
        <v>1</v>
      </c>
      <c r="AC125" s="7">
        <f>IF(VLOOKUP($B$52&amp;$B125,[20]Ilorin!$E:$AE,COLUMN(AC$1)-2,FALSE)=" ",0,VLOOKUP($B$52&amp;$B125,[20]Ilorin!$E:$AE,COLUMN(AC$1)-2,FALSE))</f>
        <v>2</v>
      </c>
      <c r="AF125" s="7">
        <f t="shared" si="142"/>
        <v>1</v>
      </c>
      <c r="AG125" s="7">
        <f t="shared" si="142"/>
        <v>2</v>
      </c>
      <c r="AH125" s="7">
        <f>VLOOKUP($A$3&amp;$B$52&amp;$B125,'[14]Paga All'!$G$1:$J$3000,4,FALSE)</f>
        <v>3</v>
      </c>
      <c r="AI125" s="7">
        <f>VLOOKUP($A$3&amp;$B$116&amp;$B125,'[15]Paga all'!$F:$G,2,FALSE)</f>
        <v>5</v>
      </c>
      <c r="AJ125" s="7">
        <f>VLOOKUP($A$3&amp;$B$52&amp;$B125,'[16]Paga all'!$F$2:$G$1470,2,FALSE)</f>
        <v>1</v>
      </c>
      <c r="AK125" s="9">
        <f t="shared" ref="AK125:BO125" si="144">IF(ROUND((AJ124+AJ125)*(1+AK118),)&gt;=AK$3*$AD$3,AK$3*$AD$3*AK119,ROUND((AJ124+AJ125)*(1+AK118),)-AK124)</f>
        <v>1</v>
      </c>
      <c r="AL125" s="9">
        <f t="shared" si="144"/>
        <v>1</v>
      </c>
      <c r="AM125" s="9">
        <f t="shared" si="144"/>
        <v>1</v>
      </c>
      <c r="AN125" s="9">
        <f t="shared" si="144"/>
        <v>1</v>
      </c>
      <c r="AO125" s="9">
        <f t="shared" si="144"/>
        <v>1</v>
      </c>
      <c r="AP125" s="9">
        <f t="shared" si="144"/>
        <v>1</v>
      </c>
      <c r="AQ125" s="9">
        <f t="shared" si="144"/>
        <v>2</v>
      </c>
      <c r="AR125" s="9">
        <f t="shared" si="144"/>
        <v>2</v>
      </c>
      <c r="AS125" s="9">
        <f t="shared" si="144"/>
        <v>2</v>
      </c>
      <c r="AT125" s="9">
        <f t="shared" si="144"/>
        <v>2</v>
      </c>
      <c r="AU125" s="9">
        <f t="shared" si="144"/>
        <v>3</v>
      </c>
      <c r="AV125" s="9">
        <f t="shared" si="144"/>
        <v>4</v>
      </c>
      <c r="AW125" s="9">
        <f t="shared" si="144"/>
        <v>4</v>
      </c>
      <c r="AX125" s="9">
        <f t="shared" si="144"/>
        <v>5</v>
      </c>
      <c r="AY125" s="9">
        <f t="shared" si="144"/>
        <v>6</v>
      </c>
      <c r="AZ125" s="9">
        <f t="shared" si="144"/>
        <v>7</v>
      </c>
      <c r="BA125" s="9">
        <f t="shared" si="144"/>
        <v>8</v>
      </c>
      <c r="BB125" s="9">
        <f t="shared" si="144"/>
        <v>9</v>
      </c>
      <c r="BC125" s="9">
        <f t="shared" si="144"/>
        <v>11</v>
      </c>
      <c r="BD125" s="9">
        <f t="shared" si="144"/>
        <v>13</v>
      </c>
      <c r="BE125" s="9">
        <f t="shared" si="144"/>
        <v>15</v>
      </c>
      <c r="BF125" s="9">
        <f t="shared" si="144"/>
        <v>18</v>
      </c>
      <c r="BG125" s="9">
        <f t="shared" si="144"/>
        <v>21</v>
      </c>
      <c r="BH125" s="9">
        <f t="shared" si="144"/>
        <v>25</v>
      </c>
      <c r="BI125" s="9">
        <f t="shared" si="144"/>
        <v>30</v>
      </c>
      <c r="BJ125" s="9">
        <f t="shared" si="144"/>
        <v>35</v>
      </c>
      <c r="BK125" s="9">
        <f t="shared" si="144"/>
        <v>42</v>
      </c>
      <c r="BL125" s="9">
        <f t="shared" si="144"/>
        <v>49</v>
      </c>
      <c r="BM125" s="9">
        <f t="shared" si="144"/>
        <v>58</v>
      </c>
      <c r="BN125" s="9">
        <f t="shared" si="144"/>
        <v>69</v>
      </c>
      <c r="BO125" s="9">
        <f t="shared" si="144"/>
        <v>81</v>
      </c>
    </row>
    <row r="126" spans="2:67" x14ac:dyDescent="0.25">
      <c r="B126" s="292" t="s">
        <v>312</v>
      </c>
      <c r="D126" s="7">
        <v>0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7">
        <f>IF(VLOOKUP($B$52&amp;$B126,[20]Ilorin!$E:$AE,COLUMN(K$1)-2,FALSE)=" ",0,VLOOKUP($B$52&amp;$B126,[20]Ilorin!$E:$AE,COLUMN(K$1)-2,FALSE))</f>
        <v>1</v>
      </c>
      <c r="L126" s="7">
        <v>0</v>
      </c>
      <c r="M126" s="7">
        <v>0</v>
      </c>
      <c r="N126" s="7">
        <v>0</v>
      </c>
      <c r="O126" s="7">
        <v>0</v>
      </c>
      <c r="P126" s="7">
        <v>0</v>
      </c>
      <c r="Q126" s="7">
        <v>0</v>
      </c>
      <c r="R126" s="7">
        <f>IF(VLOOKUP($B$52&amp;$B126,[20]Ilorin!$E:$AE,COLUMN(R$1)-2,FALSE)=" ",0,VLOOKUP($B$52&amp;$B126,[20]Ilorin!$E:$AE,COLUMN(R$1)-2,FALSE))</f>
        <v>1</v>
      </c>
      <c r="S126" s="7">
        <v>0</v>
      </c>
      <c r="T126" s="7">
        <f>IF(VLOOKUP($B$52&amp;$B126,[20]Ilorin!$E:$AE,COLUMN(T$1)-2,FALSE)=" ",0,VLOOKUP($B$52&amp;$B126,[20]Ilorin!$E:$AE,COLUMN(T$1)-2,FALSE))</f>
        <v>4</v>
      </c>
      <c r="U126" s="7">
        <f>IF(VLOOKUP($B$52&amp;$B126,[20]Ilorin!$E:$AE,COLUMN(U$1)-2,FALSE)=" ",0,VLOOKUP($B$52&amp;$B126,[20]Ilorin!$E:$AE,COLUMN(U$1)-2,FALSE))</f>
        <v>7</v>
      </c>
      <c r="V126" s="7">
        <f>IF(VLOOKUP($B$52&amp;$B126,[20]Ilorin!$E:$AE,COLUMN(V$1)-2,FALSE)=" ",0,VLOOKUP($B$52&amp;$B126,[20]Ilorin!$E:$AE,COLUMN(V$1)-2,FALSE))</f>
        <v>1</v>
      </c>
      <c r="W126" s="7">
        <f>IF(VLOOKUP($B$52&amp;$B126,[20]Ilorin!$E:$AE,COLUMN(W$1)-2,FALSE)=" ",0,VLOOKUP($B$52&amp;$B126,[20]Ilorin!$E:$AE,COLUMN(W$1)-2,FALSE))</f>
        <v>7</v>
      </c>
      <c r="X126" s="7">
        <f>IF(VLOOKUP($B$52&amp;$B126,[20]Ilorin!$E:$AE,COLUMN(X$1)-2,FALSE)=" ",0,VLOOKUP($B$52&amp;$B126,[20]Ilorin!$E:$AE,COLUMN(X$1)-2,FALSE))</f>
        <v>19</v>
      </c>
      <c r="Y126" s="7">
        <f>IF(VLOOKUP($B$52&amp;$B126,[20]Ilorin!$E:$AE,COLUMN(Y$1)-2,FALSE)=" ",0,VLOOKUP($B$52&amp;$B126,[20]Ilorin!$E:$AE,COLUMN(Y$1)-2,FALSE))</f>
        <v>24</v>
      </c>
      <c r="Z126" s="7">
        <f>IF(VLOOKUP($B$52&amp;$B126,[20]Ilorin!$E:$AE,COLUMN(Z$1)-2,FALSE)=" ",0,VLOOKUP($B$52&amp;$B126,[20]Ilorin!$E:$AE,COLUMN(Z$1)-2,FALSE))</f>
        <v>29</v>
      </c>
      <c r="AA126" s="7">
        <f>IF(VLOOKUP($B$52&amp;$B126,[20]Ilorin!$E:$AE,COLUMN(AA$1)-2,FALSE)=" ",0,VLOOKUP($B$52&amp;$B126,[20]Ilorin!$E:$AE,COLUMN(AA$1)-2,FALSE))</f>
        <v>11</v>
      </c>
      <c r="AB126" s="7">
        <f>IF(VLOOKUP($B$52&amp;$B126,[20]Ilorin!$E:$AE,COLUMN(AB$1)-2,FALSE)=" ",0,VLOOKUP($B$52&amp;$B126,[20]Ilorin!$E:$AE,COLUMN(AB$1)-2,FALSE))</f>
        <v>34</v>
      </c>
      <c r="AC126" s="7">
        <f>IF(VLOOKUP($B$52&amp;$B126,[20]Ilorin!$E:$AE,COLUMN(AC$1)-2,FALSE)=" ",0,VLOOKUP($B$52&amp;$B126,[20]Ilorin!$E:$AE,COLUMN(AC$1)-2,FALSE))</f>
        <v>15</v>
      </c>
      <c r="AF126" s="7">
        <f t="shared" si="142"/>
        <v>34</v>
      </c>
      <c r="AG126" s="7">
        <f t="shared" si="142"/>
        <v>15</v>
      </c>
      <c r="AH126" s="7">
        <f>VLOOKUP($A$3&amp;$B$52&amp;$B126,'[14]Paga All'!$G$1:$J$3000,4,FALSE)</f>
        <v>17</v>
      </c>
      <c r="AI126" s="7">
        <f>VLOOKUP($A$3&amp;$B$116&amp;$B126,'[15]Paga all'!$F:$G,2,FALSE)</f>
        <v>17</v>
      </c>
      <c r="AJ126" s="7">
        <f>VLOOKUP($A$3&amp;$B$52&amp;$B126,'[16]Paga all'!$F$2:$G$1470,2,FALSE)</f>
        <v>5</v>
      </c>
      <c r="AK126" s="9">
        <f t="shared" ref="AK126:BO126" si="145">ROUND(AK124*AK120,)</f>
        <v>16</v>
      </c>
      <c r="AL126" s="9">
        <f t="shared" si="145"/>
        <v>22</v>
      </c>
      <c r="AM126" s="9">
        <f t="shared" si="145"/>
        <v>28</v>
      </c>
      <c r="AN126" s="9">
        <f t="shared" si="145"/>
        <v>32</v>
      </c>
      <c r="AO126" s="9">
        <f t="shared" si="145"/>
        <v>40</v>
      </c>
      <c r="AP126" s="9">
        <f t="shared" si="145"/>
        <v>48</v>
      </c>
      <c r="AQ126" s="9">
        <f t="shared" si="145"/>
        <v>52</v>
      </c>
      <c r="AR126" s="9">
        <f t="shared" si="145"/>
        <v>64</v>
      </c>
      <c r="AS126" s="9">
        <f t="shared" si="145"/>
        <v>76</v>
      </c>
      <c r="AT126" s="9">
        <f t="shared" si="145"/>
        <v>92</v>
      </c>
      <c r="AU126" s="9">
        <f t="shared" si="145"/>
        <v>108</v>
      </c>
      <c r="AV126" s="9">
        <f t="shared" si="145"/>
        <v>124</v>
      </c>
      <c r="AW126" s="9">
        <f t="shared" si="145"/>
        <v>148</v>
      </c>
      <c r="AX126" s="9">
        <f t="shared" si="145"/>
        <v>172</v>
      </c>
      <c r="AY126" s="9">
        <f t="shared" si="145"/>
        <v>204</v>
      </c>
      <c r="AZ126" s="9">
        <f t="shared" si="145"/>
        <v>240</v>
      </c>
      <c r="BA126" s="9">
        <f t="shared" si="145"/>
        <v>284</v>
      </c>
      <c r="BB126" s="9">
        <f t="shared" si="145"/>
        <v>336</v>
      </c>
      <c r="BC126" s="9">
        <f t="shared" si="145"/>
        <v>396</v>
      </c>
      <c r="BD126" s="9">
        <f t="shared" si="145"/>
        <v>468</v>
      </c>
      <c r="BE126" s="9">
        <f t="shared" si="145"/>
        <v>552</v>
      </c>
      <c r="BF126" s="9">
        <f t="shared" si="145"/>
        <v>652</v>
      </c>
      <c r="BG126" s="9">
        <f t="shared" si="145"/>
        <v>772</v>
      </c>
      <c r="BH126" s="9">
        <f t="shared" si="145"/>
        <v>912</v>
      </c>
      <c r="BI126" s="9">
        <f t="shared" si="145"/>
        <v>1076</v>
      </c>
      <c r="BJ126" s="9">
        <f t="shared" si="145"/>
        <v>1272</v>
      </c>
      <c r="BK126" s="9">
        <f t="shared" si="145"/>
        <v>1500</v>
      </c>
      <c r="BL126" s="9">
        <f t="shared" si="145"/>
        <v>1772</v>
      </c>
      <c r="BM126" s="9">
        <f t="shared" si="145"/>
        <v>2092</v>
      </c>
      <c r="BN126" s="9">
        <f t="shared" si="145"/>
        <v>2468</v>
      </c>
      <c r="BO126" s="9">
        <f t="shared" si="145"/>
        <v>2912</v>
      </c>
    </row>
    <row r="127" spans="2:67" x14ac:dyDescent="0.25">
      <c r="B127" s="292" t="s">
        <v>313</v>
      </c>
      <c r="D127" s="7">
        <v>0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7">
        <f>IF(VLOOKUP($B$52&amp;$B127,[20]Ilorin!$E:$AE,COLUMN(K$1)-2,FALSE)=" ",0,VLOOKUP($B$52&amp;$B127,[20]Ilorin!$E:$AE,COLUMN(K$1)-2,FALSE))</f>
        <v>1350</v>
      </c>
      <c r="L127" s="7">
        <v>0</v>
      </c>
      <c r="M127" s="7">
        <v>0</v>
      </c>
      <c r="N127" s="7">
        <v>0</v>
      </c>
      <c r="O127" s="7">
        <v>0</v>
      </c>
      <c r="P127" s="7">
        <v>0</v>
      </c>
      <c r="Q127" s="7">
        <v>0</v>
      </c>
      <c r="R127" s="7">
        <f>IF(VLOOKUP($B$52&amp;$B127,[20]Ilorin!$E:$AE,COLUMN(R$1)-2,FALSE)=" ",0,VLOOKUP($B$52&amp;$B127,[20]Ilorin!$E:$AE,COLUMN(R$1)-2,FALSE))</f>
        <v>4000</v>
      </c>
      <c r="S127" s="7">
        <v>0</v>
      </c>
      <c r="T127" s="7">
        <f>IF(VLOOKUP($B$52&amp;$B127,[20]Ilorin!$E:$AE,COLUMN(T$1)-2,FALSE)=" ",0,VLOOKUP($B$52&amp;$B127,[20]Ilorin!$E:$AE,COLUMN(T$1)-2,FALSE))</f>
        <v>28500</v>
      </c>
      <c r="U127" s="7">
        <f>IF(VLOOKUP($B$52&amp;$B127,[20]Ilorin!$E:$AE,COLUMN(U$1)-2,FALSE)=" ",0,VLOOKUP($B$52&amp;$B127,[20]Ilorin!$E:$AE,COLUMN(U$1)-2,FALSE))</f>
        <v>38500</v>
      </c>
      <c r="V127" s="7">
        <f>IF(VLOOKUP($B$52&amp;$B127,[20]Ilorin!$E:$AE,COLUMN(V$1)-2,FALSE)=" ",0,VLOOKUP($B$52&amp;$B127,[20]Ilorin!$E:$AE,COLUMN(V$1)-2,FALSE))</f>
        <v>5500</v>
      </c>
      <c r="W127" s="7">
        <f>IF(VLOOKUP($B$52&amp;$B127,[20]Ilorin!$E:$AE,COLUMN(W$1)-2,FALSE)=" ",0,VLOOKUP($B$52&amp;$B127,[20]Ilorin!$E:$AE,COLUMN(W$1)-2,FALSE))</f>
        <v>34500</v>
      </c>
      <c r="X127" s="7">
        <f>IF(VLOOKUP($B$52&amp;$B127,[20]Ilorin!$E:$AE,COLUMN(X$1)-2,FALSE)=" ",0,VLOOKUP($B$52&amp;$B127,[20]Ilorin!$E:$AE,COLUMN(X$1)-2,FALSE))</f>
        <v>87000</v>
      </c>
      <c r="Y127" s="7">
        <f>IF(VLOOKUP($B$52&amp;$B127,[20]Ilorin!$E:$AE,COLUMN(Y$1)-2,FALSE)=" ",0,VLOOKUP($B$52&amp;$B127,[20]Ilorin!$E:$AE,COLUMN(Y$1)-2,FALSE))</f>
        <v>74500</v>
      </c>
      <c r="Z127" s="7">
        <f>IF(VLOOKUP($B$52&amp;$B127,[20]Ilorin!$E:$AE,COLUMN(Z$1)-2,FALSE)=" ",0,VLOOKUP($B$52&amp;$B127,[20]Ilorin!$E:$AE,COLUMN(Z$1)-2,FALSE))</f>
        <v>117500</v>
      </c>
      <c r="AA127" s="7">
        <f>IF(VLOOKUP($B$52&amp;$B127,[20]Ilorin!$E:$AE,COLUMN(AA$1)-2,FALSE)=" ",0,VLOOKUP($B$52&amp;$B127,[20]Ilorin!$E:$AE,COLUMN(AA$1)-2,FALSE))</f>
        <v>43000</v>
      </c>
      <c r="AB127" s="7">
        <f>IF(VLOOKUP($B$52&amp;$B127,[20]Ilorin!$E:$AE,COLUMN(AB$1)-2,FALSE)=" ",0,VLOOKUP($B$52&amp;$B127,[20]Ilorin!$E:$AE,COLUMN(AB$1)-2,FALSE))</f>
        <v>136500</v>
      </c>
      <c r="AC127" s="7">
        <f>IF(VLOOKUP($B$52&amp;$B127,[20]Ilorin!$E:$AE,COLUMN(AC$1)-2,FALSE)=" ",0,VLOOKUP($B$52&amp;$B127,[20]Ilorin!$E:$AE,COLUMN(AC$1)-2,FALSE))</f>
        <v>60000</v>
      </c>
      <c r="AF127" s="7">
        <f t="shared" si="142"/>
        <v>136500</v>
      </c>
      <c r="AG127" s="7">
        <f t="shared" si="142"/>
        <v>60000</v>
      </c>
      <c r="AH127" s="7">
        <f>VLOOKUP($A$3&amp;$B$52&amp;$B127,'[14]Paga All'!$G$1:$J$3000,4,FALSE)</f>
        <v>55500</v>
      </c>
      <c r="AI127" s="7">
        <f>VLOOKUP($A$3&amp;$B$116&amp;$B127,'[15]Paga all'!$F:$G,2,FALSE)</f>
        <v>64500</v>
      </c>
      <c r="AJ127" s="7">
        <f>VLOOKUP($A$3&amp;$B$52&amp;$B127,'[16]Paga all'!$F$2:$G$1470,2,FALSE)</f>
        <v>24500</v>
      </c>
      <c r="AK127" s="9">
        <f t="shared" ref="AK127:BO127" si="146">AK126*$AD128</f>
        <v>66263.15789473684</v>
      </c>
      <c r="AL127" s="9">
        <f t="shared" si="146"/>
        <v>91111.84210526316</v>
      </c>
      <c r="AM127" s="9">
        <f t="shared" si="146"/>
        <v>115960.52631578947</v>
      </c>
      <c r="AN127" s="9">
        <f t="shared" si="146"/>
        <v>132526.31578947368</v>
      </c>
      <c r="AO127" s="9">
        <f t="shared" si="146"/>
        <v>165657.89473684211</v>
      </c>
      <c r="AP127" s="9">
        <f t="shared" si="146"/>
        <v>198789.4736842105</v>
      </c>
      <c r="AQ127" s="9">
        <f t="shared" si="146"/>
        <v>215355.26315789472</v>
      </c>
      <c r="AR127" s="9">
        <f t="shared" si="146"/>
        <v>265052.63157894736</v>
      </c>
      <c r="AS127" s="9">
        <f t="shared" si="146"/>
        <v>314750</v>
      </c>
      <c r="AT127" s="9">
        <f t="shared" si="146"/>
        <v>381013.15789473685</v>
      </c>
      <c r="AU127" s="9">
        <f t="shared" si="146"/>
        <v>447276.31578947365</v>
      </c>
      <c r="AV127" s="9">
        <f t="shared" si="146"/>
        <v>513539.4736842105</v>
      </c>
      <c r="AW127" s="9">
        <f t="shared" si="146"/>
        <v>612934.21052631573</v>
      </c>
      <c r="AX127" s="9">
        <f t="shared" si="146"/>
        <v>712328.94736842101</v>
      </c>
      <c r="AY127" s="9">
        <f t="shared" si="146"/>
        <v>844855.26315789472</v>
      </c>
      <c r="AZ127" s="9">
        <f t="shared" si="146"/>
        <v>993947.36842105258</v>
      </c>
      <c r="BA127" s="9">
        <f t="shared" si="146"/>
        <v>1176171.0526315789</v>
      </c>
      <c r="BB127" s="9">
        <f t="shared" si="146"/>
        <v>1391526.3157894737</v>
      </c>
      <c r="BC127" s="9">
        <f t="shared" si="146"/>
        <v>1640013.1578947369</v>
      </c>
      <c r="BD127" s="9">
        <f t="shared" si="146"/>
        <v>1938197.3684210526</v>
      </c>
      <c r="BE127" s="9">
        <f t="shared" si="146"/>
        <v>2286078.9473684211</v>
      </c>
      <c r="BF127" s="9">
        <f t="shared" si="146"/>
        <v>2700223.6842105263</v>
      </c>
      <c r="BG127" s="9">
        <f t="shared" si="146"/>
        <v>3197197.3684210526</v>
      </c>
      <c r="BH127" s="9">
        <f t="shared" si="146"/>
        <v>3777000</v>
      </c>
      <c r="BI127" s="9">
        <f t="shared" si="146"/>
        <v>4456197.3684210526</v>
      </c>
      <c r="BJ127" s="9">
        <f t="shared" si="146"/>
        <v>5267921.0526315784</v>
      </c>
      <c r="BK127" s="9">
        <f t="shared" si="146"/>
        <v>6212171.0526315784</v>
      </c>
      <c r="BL127" s="9">
        <f t="shared" si="146"/>
        <v>7338644.7368421052</v>
      </c>
      <c r="BM127" s="9">
        <f t="shared" si="146"/>
        <v>8663907.8947368413</v>
      </c>
      <c r="BN127" s="9">
        <f t="shared" si="146"/>
        <v>10221092.105263157</v>
      </c>
      <c r="BO127" s="9">
        <f t="shared" si="146"/>
        <v>12059894.736842105</v>
      </c>
    </row>
    <row r="128" spans="2:67" x14ac:dyDescent="0.25">
      <c r="B128" s="292" t="s">
        <v>314</v>
      </c>
      <c r="D128" s="7">
        <v>0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7">
        <f>IF(VLOOKUP($B$52&amp;$B128,[20]Ilorin!$E:$AE,COLUMN(K$1)-2,FALSE)=" ",0,VLOOKUP($B$52&amp;$B128,[20]Ilorin!$E:$AE,COLUMN(K$1)-2,FALSE))</f>
        <v>1350</v>
      </c>
      <c r="L128" s="7">
        <v>0</v>
      </c>
      <c r="M128" s="7">
        <v>0</v>
      </c>
      <c r="N128" s="7">
        <v>0</v>
      </c>
      <c r="O128" s="7">
        <v>0</v>
      </c>
      <c r="P128" s="7">
        <v>0</v>
      </c>
      <c r="Q128" s="7">
        <v>0</v>
      </c>
      <c r="R128" s="7">
        <f>IF(VLOOKUP($B$52&amp;$B128,[20]Ilorin!$E:$AE,COLUMN(R$1)-2,FALSE)=" ",0,VLOOKUP($B$52&amp;$B128,[20]Ilorin!$E:$AE,COLUMN(R$1)-2,FALSE))</f>
        <v>4000</v>
      </c>
      <c r="S128" s="7">
        <v>0</v>
      </c>
      <c r="T128" s="7">
        <f>IF(VLOOKUP($B$52&amp;$B128,[20]Ilorin!$E:$AE,COLUMN(T$1)-2,FALSE)=" ",0,VLOOKUP($B$52&amp;$B128,[20]Ilorin!$E:$AE,COLUMN(T$1)-2,FALSE))</f>
        <v>7125</v>
      </c>
      <c r="U128" s="7">
        <f>IF(VLOOKUP($B$52&amp;$B128,[20]Ilorin!$E:$AE,COLUMN(U$1)-2,FALSE)=" ",0,VLOOKUP($B$52&amp;$B128,[20]Ilorin!$E:$AE,COLUMN(U$1)-2,FALSE))</f>
        <v>5500</v>
      </c>
      <c r="V128" s="7">
        <f>IF(VLOOKUP($B$52&amp;$B128,[20]Ilorin!$E:$AE,COLUMN(V$1)-2,FALSE)=" ",0,VLOOKUP($B$52&amp;$B128,[20]Ilorin!$E:$AE,COLUMN(V$1)-2,FALSE))</f>
        <v>5500</v>
      </c>
      <c r="W128" s="7">
        <f>IF(VLOOKUP($B$52&amp;$B128,[20]Ilorin!$E:$AE,COLUMN(W$1)-2,FALSE)=" ",0,VLOOKUP($B$52&amp;$B128,[20]Ilorin!$E:$AE,COLUMN(W$1)-2,FALSE))</f>
        <v>4928.57</v>
      </c>
      <c r="X128" s="7">
        <f>IF(VLOOKUP($B$52&amp;$B128,[20]Ilorin!$E:$AE,COLUMN(X$1)-2,FALSE)=" ",0,VLOOKUP($B$52&amp;$B128,[20]Ilorin!$E:$AE,COLUMN(X$1)-2,FALSE))</f>
        <v>4578.95</v>
      </c>
      <c r="Y128" s="7">
        <f>IF(VLOOKUP($B$52&amp;$B128,[20]Ilorin!$E:$AE,COLUMN(Y$1)-2,FALSE)=" ",0,VLOOKUP($B$52&amp;$B128,[20]Ilorin!$E:$AE,COLUMN(Y$1)-2,FALSE))</f>
        <v>3104.17</v>
      </c>
      <c r="Z128" s="7">
        <f>IF(VLOOKUP($B$52&amp;$B128,[20]Ilorin!$E:$AE,COLUMN(Z$1)-2,FALSE)=" ",0,VLOOKUP($B$52&amp;$B128,[20]Ilorin!$E:$AE,COLUMN(Z$1)-2,FALSE))</f>
        <v>4051.72</v>
      </c>
      <c r="AA128" s="7">
        <f>IF(VLOOKUP($B$52&amp;$B128,[20]Ilorin!$E:$AE,COLUMN(AA$1)-2,FALSE)=" ",0,VLOOKUP($B$52&amp;$B128,[20]Ilorin!$E:$AE,COLUMN(AA$1)-2,FALSE))</f>
        <v>3909.09</v>
      </c>
      <c r="AB128" s="7">
        <f>IF(VLOOKUP($B$52&amp;$B128,[20]Ilorin!$E:$AE,COLUMN(AB$1)-2,FALSE)=" ",0,VLOOKUP($B$52&amp;$B128,[20]Ilorin!$E:$AE,COLUMN(AB$1)-2,FALSE))</f>
        <v>4014.71</v>
      </c>
      <c r="AC128" s="7">
        <f>IF(VLOOKUP($B$52&amp;$B128,[20]Ilorin!$E:$AE,COLUMN(AC$1)-2,FALSE)=" ",0,VLOOKUP($B$52&amp;$B128,[20]Ilorin!$E:$AE,COLUMN(AC$1)-2,FALSE))</f>
        <v>4000</v>
      </c>
      <c r="AD128" s="300">
        <f>SUM(P127:AC127)/SUM(P126:AC126)</f>
        <v>4141.4473684210525</v>
      </c>
      <c r="AF128" s="7">
        <f>AF127/AF126</f>
        <v>4014.705882352941</v>
      </c>
      <c r="AG128" s="7">
        <f>AG127/AG126</f>
        <v>4000</v>
      </c>
      <c r="AH128" s="7">
        <f>VLOOKUP($A$3&amp;$B$52&amp;$B128,'[14]Paga All'!$G$1:$J$3000,4,FALSE)</f>
        <v>3264.71</v>
      </c>
      <c r="AI128" s="7">
        <f>VLOOKUP($A$3&amp;$B$116&amp;$B128,'[15]Paga all'!$F:$G,2,FALSE)</f>
        <v>3794.12</v>
      </c>
      <c r="AJ128" s="7">
        <f>VLOOKUP($A$3&amp;$B$52&amp;$B128,'[16]Paga all'!$F$2:$G$1470,2,FALSE)</f>
        <v>4900</v>
      </c>
      <c r="AK128" s="9">
        <f t="shared" ref="AK128:BO128" si="147">AK127/AK126</f>
        <v>4141.4473684210525</v>
      </c>
      <c r="AL128" s="9">
        <f t="shared" si="147"/>
        <v>4141.4473684210525</v>
      </c>
      <c r="AM128" s="9">
        <f t="shared" si="147"/>
        <v>4141.4473684210525</v>
      </c>
      <c r="AN128" s="9">
        <f t="shared" si="147"/>
        <v>4141.4473684210525</v>
      </c>
      <c r="AO128" s="9">
        <f t="shared" si="147"/>
        <v>4141.4473684210525</v>
      </c>
      <c r="AP128" s="9">
        <f t="shared" si="147"/>
        <v>4141.4473684210525</v>
      </c>
      <c r="AQ128" s="9">
        <f t="shared" si="147"/>
        <v>4141.4473684210525</v>
      </c>
      <c r="AR128" s="9">
        <f t="shared" si="147"/>
        <v>4141.4473684210525</v>
      </c>
      <c r="AS128" s="9">
        <f t="shared" si="147"/>
        <v>4141.4473684210525</v>
      </c>
      <c r="AT128" s="9">
        <f t="shared" si="147"/>
        <v>4141.4473684210525</v>
      </c>
      <c r="AU128" s="9">
        <f t="shared" si="147"/>
        <v>4141.4473684210525</v>
      </c>
      <c r="AV128" s="9">
        <f t="shared" si="147"/>
        <v>4141.4473684210525</v>
      </c>
      <c r="AW128" s="9">
        <f t="shared" si="147"/>
        <v>4141.4473684210525</v>
      </c>
      <c r="AX128" s="9">
        <f t="shared" si="147"/>
        <v>4141.4473684210525</v>
      </c>
      <c r="AY128" s="9">
        <f t="shared" si="147"/>
        <v>4141.4473684210525</v>
      </c>
      <c r="AZ128" s="9">
        <f t="shared" si="147"/>
        <v>4141.4473684210525</v>
      </c>
      <c r="BA128" s="9">
        <f t="shared" si="147"/>
        <v>4141.4473684210525</v>
      </c>
      <c r="BB128" s="9">
        <f t="shared" si="147"/>
        <v>4141.4473684210525</v>
      </c>
      <c r="BC128" s="9">
        <f t="shared" si="147"/>
        <v>4141.4473684210525</v>
      </c>
      <c r="BD128" s="9">
        <f t="shared" si="147"/>
        <v>4141.4473684210525</v>
      </c>
      <c r="BE128" s="9">
        <f t="shared" si="147"/>
        <v>4141.4473684210525</v>
      </c>
      <c r="BF128" s="9">
        <f t="shared" si="147"/>
        <v>4141.4473684210525</v>
      </c>
      <c r="BG128" s="9">
        <f t="shared" si="147"/>
        <v>4141.4473684210525</v>
      </c>
      <c r="BH128" s="9">
        <f t="shared" si="147"/>
        <v>4141.4473684210525</v>
      </c>
      <c r="BI128" s="9">
        <f t="shared" si="147"/>
        <v>4141.4473684210525</v>
      </c>
      <c r="BJ128" s="9">
        <f t="shared" si="147"/>
        <v>4141.4473684210525</v>
      </c>
      <c r="BK128" s="9">
        <f t="shared" si="147"/>
        <v>4141.4473684210525</v>
      </c>
      <c r="BL128" s="9">
        <f t="shared" si="147"/>
        <v>4141.4473684210525</v>
      </c>
      <c r="BM128" s="9">
        <f t="shared" si="147"/>
        <v>4141.4473684210525</v>
      </c>
      <c r="BN128" s="9">
        <f t="shared" si="147"/>
        <v>4141.4473684210525</v>
      </c>
      <c r="BO128" s="9">
        <f t="shared" si="147"/>
        <v>4141.4473684210525</v>
      </c>
    </row>
    <row r="129" spans="2:67" x14ac:dyDescent="0.25">
      <c r="B129" s="292" t="s">
        <v>315</v>
      </c>
      <c r="D129" s="7">
        <v>0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7">
        <f>IF(VLOOKUP($B$52&amp;$B129,[20]Ilorin!$E:$AE,COLUMN(K$1)-2,FALSE)=" ",0,VLOOKUP($B$52&amp;$B129,[20]Ilorin!$E:$AE,COLUMN(K$1)-2,FALSE))</f>
        <v>53.5</v>
      </c>
      <c r="L129" s="7">
        <v>0</v>
      </c>
      <c r="M129" s="7">
        <v>0</v>
      </c>
      <c r="N129" s="7">
        <v>0</v>
      </c>
      <c r="O129" s="7">
        <v>0</v>
      </c>
      <c r="P129" s="7">
        <v>0</v>
      </c>
      <c r="Q129" s="7">
        <v>0</v>
      </c>
      <c r="R129" s="7">
        <f>IF(VLOOKUP($B$52&amp;$B129,[20]Ilorin!$E:$AE,COLUMN(R$1)-2,FALSE)=" ",0,VLOOKUP($B$52&amp;$B129,[20]Ilorin!$E:$AE,COLUMN(R$1)-2,FALSE))</f>
        <v>110</v>
      </c>
      <c r="S129" s="7">
        <v>0</v>
      </c>
      <c r="T129" s="7">
        <f>IF(VLOOKUP($B$52&amp;$B129,[20]Ilorin!$E:$AE,COLUMN(T$1)-2,FALSE)=" ",0,VLOOKUP($B$52&amp;$B129,[20]Ilorin!$E:$AE,COLUMN(T$1)-2,FALSE))</f>
        <v>3220</v>
      </c>
      <c r="U129" s="7">
        <f>IF(VLOOKUP($B$52&amp;$B129,[20]Ilorin!$E:$AE,COLUMN(U$1)-2,FALSE)=" ",0,VLOOKUP($B$52&amp;$B129,[20]Ilorin!$E:$AE,COLUMN(U$1)-2,FALSE))</f>
        <v>7000</v>
      </c>
      <c r="V129" s="7">
        <f>IF(VLOOKUP($B$52&amp;$B129,[20]Ilorin!$E:$AE,COLUMN(V$1)-2,FALSE)=" ",0,VLOOKUP($B$52&amp;$B129,[20]Ilorin!$E:$AE,COLUMN(V$1)-2,FALSE))</f>
        <v>1000</v>
      </c>
      <c r="W129" s="7">
        <f>IF(VLOOKUP($B$52&amp;$B129,[20]Ilorin!$E:$AE,COLUMN(W$1)-2,FALSE)=" ",0,VLOOKUP($B$52&amp;$B129,[20]Ilorin!$E:$AE,COLUMN(W$1)-2,FALSE))</f>
        <v>5170</v>
      </c>
      <c r="X129" s="7">
        <f>IF(VLOOKUP($B$52&amp;$B129,[20]Ilorin!$E:$AE,COLUMN(X$1)-2,FALSE)=" ",0,VLOOKUP($B$52&amp;$B129,[20]Ilorin!$E:$AE,COLUMN(X$1)-2,FALSE))</f>
        <v>12625.79</v>
      </c>
      <c r="Y129" s="7">
        <f>IF(VLOOKUP($B$52&amp;$B129,[20]Ilorin!$E:$AE,COLUMN(Y$1)-2,FALSE)=" ",0,VLOOKUP($B$52&amp;$B129,[20]Ilorin!$E:$AE,COLUMN(Y$1)-2,FALSE))</f>
        <v>2204.7399999999998</v>
      </c>
      <c r="Z129" s="7">
        <f>IF(VLOOKUP($B$52&amp;$B129,[20]Ilorin!$E:$AE,COLUMN(Z$1)-2,FALSE)=" ",0,VLOOKUP($B$52&amp;$B129,[20]Ilorin!$E:$AE,COLUMN(Z$1)-2,FALSE))</f>
        <v>10262.11</v>
      </c>
      <c r="AA129" s="7">
        <f>IF(VLOOKUP($B$52&amp;$B129,[20]Ilorin!$E:$AE,COLUMN(AA$1)-2,FALSE)=" ",0,VLOOKUP($B$52&amp;$B129,[20]Ilorin!$E:$AE,COLUMN(AA$1)-2,FALSE))</f>
        <v>2531.0500000000002</v>
      </c>
      <c r="AB129" s="7">
        <f>IF(VLOOKUP($B$52&amp;$B129,[20]Ilorin!$E:$AE,COLUMN(AB$1)-2,FALSE)=" ",0,VLOOKUP($B$52&amp;$B129,[20]Ilorin!$E:$AE,COLUMN(AB$1)-2,FALSE))</f>
        <v>13198.68</v>
      </c>
      <c r="AC129" s="7">
        <f>IF(VLOOKUP($B$52&amp;$B129,[20]Ilorin!$E:$AE,COLUMN(AC$1)-2,FALSE)=" ",0,VLOOKUP($B$52&amp;$B129,[20]Ilorin!$E:$AE,COLUMN(AC$1)-2,FALSE))</f>
        <v>4631.05</v>
      </c>
      <c r="AF129" s="7">
        <f>AB129</f>
        <v>13198.68</v>
      </c>
      <c r="AG129" s="7">
        <f>AC129</f>
        <v>4631.05</v>
      </c>
      <c r="AH129" s="7">
        <f>VLOOKUP($A$3&amp;$B$52&amp;$B129,'[14]Paga All'!$G$1:$J$3000,4,FALSE)+VLOOKUP($A$3&amp;$B$52&amp;$B130,'[14]Paga All'!$G$1:$J$3000,4,FALSE)</f>
        <v>3724.73</v>
      </c>
      <c r="AI129" s="7">
        <f>VLOOKUP($A$3&amp;$B$116&amp;$B129,'[15]Paga all'!$F:$G,2,FALSE)+VLOOKUP($A$3&amp;$B$116&amp;$B130,'[15]Paga all'!$F:$G,2,FALSE)</f>
        <v>5703.68</v>
      </c>
      <c r="AJ129" s="7">
        <f>VLOOKUP($A$3&amp;$B$52&amp;$B129,'[16]Paga all'!$F$2:$G$1470,2,FALSE)+VLOOKUP($A$3&amp;$B$52&amp;$B130,'[16]Paga all'!$F$2:$G$1470,2,FALSE)</f>
        <v>1303.68</v>
      </c>
      <c r="AK129" s="9">
        <f t="shared" ref="AK129:BO129" si="148">AK126*AK121</f>
        <v>6521.4126315789481</v>
      </c>
      <c r="AL129" s="9">
        <f t="shared" si="148"/>
        <v>8966.9423684210542</v>
      </c>
      <c r="AM129" s="9">
        <f t="shared" si="148"/>
        <v>11412.472105263159</v>
      </c>
      <c r="AN129" s="9">
        <f t="shared" si="148"/>
        <v>13042.825263157896</v>
      </c>
      <c r="AO129" s="9">
        <f t="shared" si="148"/>
        <v>16303.53157894737</v>
      </c>
      <c r="AP129" s="9">
        <f t="shared" si="148"/>
        <v>19564.237894736845</v>
      </c>
      <c r="AQ129" s="9">
        <f t="shared" si="148"/>
        <v>21194.591052631582</v>
      </c>
      <c r="AR129" s="9">
        <f t="shared" si="148"/>
        <v>26085.650526315792</v>
      </c>
      <c r="AS129" s="9">
        <f t="shared" si="148"/>
        <v>30976.710000000003</v>
      </c>
      <c r="AT129" s="9">
        <f t="shared" si="148"/>
        <v>37498.122631578954</v>
      </c>
      <c r="AU129" s="9">
        <f t="shared" si="148"/>
        <v>44019.535263157901</v>
      </c>
      <c r="AV129" s="9">
        <f t="shared" si="148"/>
        <v>50540.947894736848</v>
      </c>
      <c r="AW129" s="9">
        <f t="shared" si="148"/>
        <v>60323.066842105269</v>
      </c>
      <c r="AX129" s="9">
        <f t="shared" si="148"/>
        <v>70105.18578947369</v>
      </c>
      <c r="AY129" s="9">
        <f t="shared" si="148"/>
        <v>83148.011052631584</v>
      </c>
      <c r="AZ129" s="9">
        <f t="shared" si="148"/>
        <v>97821.189473684222</v>
      </c>
      <c r="BA129" s="9">
        <f t="shared" si="148"/>
        <v>115755.07421052633</v>
      </c>
      <c r="BB129" s="9">
        <f t="shared" si="148"/>
        <v>136949.66526315792</v>
      </c>
      <c r="BC129" s="9">
        <f t="shared" si="148"/>
        <v>161404.96263157896</v>
      </c>
      <c r="BD129" s="9">
        <f t="shared" si="148"/>
        <v>190751.31947368424</v>
      </c>
      <c r="BE129" s="9">
        <f t="shared" si="148"/>
        <v>224988.73578947372</v>
      </c>
      <c r="BF129" s="9">
        <f t="shared" si="148"/>
        <v>265747.56473684212</v>
      </c>
      <c r="BG129" s="9">
        <f t="shared" si="148"/>
        <v>314658.15947368427</v>
      </c>
      <c r="BH129" s="9">
        <f t="shared" si="148"/>
        <v>371720.52</v>
      </c>
      <c r="BI129" s="9">
        <f t="shared" si="148"/>
        <v>438564.99947368423</v>
      </c>
      <c r="BJ129" s="9">
        <f t="shared" si="148"/>
        <v>518452.30421052634</v>
      </c>
      <c r="BK129" s="9">
        <f t="shared" si="148"/>
        <v>611382.43421052641</v>
      </c>
      <c r="BL129" s="9">
        <f t="shared" si="148"/>
        <v>722246.44894736854</v>
      </c>
      <c r="BM129" s="9">
        <f t="shared" si="148"/>
        <v>852674.70157894748</v>
      </c>
      <c r="BN129" s="9">
        <f t="shared" si="148"/>
        <v>1005927.8984210527</v>
      </c>
      <c r="BO129" s="9">
        <f t="shared" si="148"/>
        <v>1186897.0989473686</v>
      </c>
    </row>
    <row r="130" spans="2:67" x14ac:dyDescent="0.25">
      <c r="B130" s="292" t="s">
        <v>316</v>
      </c>
      <c r="D130" s="7">
        <v>0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7">
        <f>IF(VLOOKUP($B$52&amp;$B130,[20]Ilorin!$E:$AE,COLUMN(K$1)-2,FALSE)=" ",0,VLOOKUP($B$52&amp;$B130,[20]Ilorin!$E:$AE,COLUMN(K$1)-2,FALSE))</f>
        <v>20</v>
      </c>
      <c r="L130" s="7">
        <v>0</v>
      </c>
      <c r="M130" s="7">
        <v>0</v>
      </c>
      <c r="N130" s="7">
        <v>0</v>
      </c>
      <c r="O130" s="7">
        <v>0</v>
      </c>
      <c r="P130" s="7">
        <v>0</v>
      </c>
      <c r="Q130" s="7">
        <v>0</v>
      </c>
      <c r="R130" s="7">
        <f>IF(VLOOKUP($B$52&amp;$B130,[20]Ilorin!$E:$AE,COLUMN(R$1)-2,FALSE)=" ",0,VLOOKUP($B$52&amp;$B130,[20]Ilorin!$E:$AE,COLUMN(R$1)-2,FALSE))</f>
        <v>50</v>
      </c>
      <c r="S130" s="7">
        <v>0</v>
      </c>
      <c r="T130" s="7">
        <f>IF(VLOOKUP($B$52&amp;$B130,[20]Ilorin!$E:$AE,COLUMN(T$1)-2,FALSE)=" ",0,VLOOKUP($B$52&amp;$B130,[20]Ilorin!$E:$AE,COLUMN(T$1)-2,FALSE))</f>
        <v>80</v>
      </c>
      <c r="U130" s="7">
        <f>IF(VLOOKUP($B$52&amp;$B130,[20]Ilorin!$E:$AE,COLUMN(U$1)-2,FALSE)=" ",0,VLOOKUP($B$52&amp;$B130,[20]Ilorin!$E:$AE,COLUMN(U$1)-2,FALSE))</f>
        <v>0</v>
      </c>
      <c r="V130" s="7">
        <f>IF(VLOOKUP($B$52&amp;$B130,[20]Ilorin!$E:$AE,COLUMN(V$1)-2,FALSE)=" ",0,VLOOKUP($B$52&amp;$B130,[20]Ilorin!$E:$AE,COLUMN(V$1)-2,FALSE))</f>
        <v>0</v>
      </c>
      <c r="W130" s="7">
        <f>IF(VLOOKUP($B$52&amp;$B130,[20]Ilorin!$E:$AE,COLUMN(W$1)-2,FALSE)=" ",0,VLOOKUP($B$52&amp;$B130,[20]Ilorin!$E:$AE,COLUMN(W$1)-2,FALSE))</f>
        <v>100</v>
      </c>
      <c r="X130" s="7">
        <f>IF(VLOOKUP($B$52&amp;$B130,[20]Ilorin!$E:$AE,COLUMN(X$1)-2,FALSE)=" ",0,VLOOKUP($B$52&amp;$B130,[20]Ilorin!$E:$AE,COLUMN(X$1)-2,FALSE))</f>
        <v>460</v>
      </c>
      <c r="Y130" s="7">
        <f>IF(VLOOKUP($B$52&amp;$B130,[20]Ilorin!$E:$AE,COLUMN(Y$1)-2,FALSE)=" ",0,VLOOKUP($B$52&amp;$B130,[20]Ilorin!$E:$AE,COLUMN(Y$1)-2,FALSE))</f>
        <v>1090</v>
      </c>
      <c r="Z130" s="7">
        <f>IF(VLOOKUP($B$52&amp;$B130,[20]Ilorin!$E:$AE,COLUMN(Z$1)-2,FALSE)=" ",0,VLOOKUP($B$52&amp;$B130,[20]Ilorin!$E:$AE,COLUMN(Z$1)-2,FALSE))</f>
        <v>910</v>
      </c>
      <c r="AA130" s="7">
        <f>IF(VLOOKUP($B$52&amp;$B130,[20]Ilorin!$E:$AE,COLUMN(AA$1)-2,FALSE)=" ",0,VLOOKUP($B$52&amp;$B130,[20]Ilorin!$E:$AE,COLUMN(AA$1)-2,FALSE))</f>
        <v>450</v>
      </c>
      <c r="AB130" s="7">
        <f>IF(VLOOKUP($B$52&amp;$B130,[20]Ilorin!$E:$AE,COLUMN(AB$1)-2,FALSE)=" ",0,VLOOKUP($B$52&amp;$B130,[20]Ilorin!$E:$AE,COLUMN(AB$1)-2,FALSE))</f>
        <v>1100</v>
      </c>
      <c r="AC130" s="7">
        <f>IF(VLOOKUP($B$52&amp;$B130,[20]Ilorin!$E:$AE,COLUMN(AC$1)-2,FALSE)=" ",0,VLOOKUP($B$52&amp;$B130,[20]Ilorin!$E:$AE,COLUMN(AC$1)-2,FALSE))</f>
        <v>550</v>
      </c>
      <c r="AF130" s="7">
        <f>AB130</f>
        <v>1100</v>
      </c>
      <c r="AG130" s="7">
        <f>AC130</f>
        <v>550</v>
      </c>
      <c r="AH130" s="7">
        <f>VLOOKUP($A$3&amp;$B$52&amp;$B130,'[14]Paga All'!$G$1:$J$3000,4,FALSE)</f>
        <v>580</v>
      </c>
      <c r="AI130" s="7">
        <f>VLOOKUP($A$3&amp;$B$116&amp;$B130,'[15]Paga all'!$F:$G,2,FALSE)</f>
        <v>540</v>
      </c>
      <c r="AJ130" s="7">
        <f>VLOOKUP($A$3&amp;$B$52&amp;$B130,'[16]Paga all'!$F$2:$G$1470,2,FALSE)</f>
        <v>230</v>
      </c>
      <c r="AK130" s="9">
        <f t="shared" ref="AK130:BO130" si="149">AK122*AK129</f>
        <v>600.3107427976596</v>
      </c>
      <c r="AL130" s="9">
        <f t="shared" si="149"/>
        <v>825.42727134678194</v>
      </c>
      <c r="AM130" s="9">
        <f t="shared" si="149"/>
        <v>1050.5437998959042</v>
      </c>
      <c r="AN130" s="9">
        <f t="shared" si="149"/>
        <v>1200.6214855953192</v>
      </c>
      <c r="AO130" s="9">
        <f t="shared" si="149"/>
        <v>1500.7768569941488</v>
      </c>
      <c r="AP130" s="9">
        <f t="shared" si="149"/>
        <v>1800.9322283929787</v>
      </c>
      <c r="AQ130" s="9">
        <f t="shared" si="149"/>
        <v>1951.0099140923935</v>
      </c>
      <c r="AR130" s="9">
        <f t="shared" si="149"/>
        <v>2401.2429711906384</v>
      </c>
      <c r="AS130" s="9">
        <f t="shared" si="149"/>
        <v>2851.4760282888828</v>
      </c>
      <c r="AT130" s="9">
        <f t="shared" si="149"/>
        <v>3451.7867710865426</v>
      </c>
      <c r="AU130" s="9">
        <f t="shared" si="149"/>
        <v>4052.0975138842023</v>
      </c>
      <c r="AV130" s="9">
        <f t="shared" si="149"/>
        <v>4652.4082566818615</v>
      </c>
      <c r="AW130" s="9">
        <f t="shared" si="149"/>
        <v>5552.8743708783504</v>
      </c>
      <c r="AX130" s="9">
        <f t="shared" si="149"/>
        <v>6453.3404850748402</v>
      </c>
      <c r="AY130" s="9">
        <f t="shared" si="149"/>
        <v>7653.9619706701587</v>
      </c>
      <c r="AZ130" s="9">
        <f t="shared" si="149"/>
        <v>9004.6611419648925</v>
      </c>
      <c r="BA130" s="9">
        <f t="shared" si="149"/>
        <v>10655.515684658458</v>
      </c>
      <c r="BB130" s="9">
        <f t="shared" si="149"/>
        <v>12606.525598750852</v>
      </c>
      <c r="BC130" s="9">
        <f t="shared" si="149"/>
        <v>14857.690884242074</v>
      </c>
      <c r="BD130" s="9">
        <f t="shared" si="149"/>
        <v>17559.089226831544</v>
      </c>
      <c r="BE130" s="9">
        <f t="shared" si="149"/>
        <v>20710.720626519254</v>
      </c>
      <c r="BF130" s="9">
        <f t="shared" si="149"/>
        <v>24462.662769004626</v>
      </c>
      <c r="BG130" s="9">
        <f t="shared" si="149"/>
        <v>28964.993339987075</v>
      </c>
      <c r="BH130" s="9">
        <f t="shared" si="149"/>
        <v>34217.71233946659</v>
      </c>
      <c r="BI130" s="9">
        <f t="shared" si="149"/>
        <v>40370.897453142599</v>
      </c>
      <c r="BJ130" s="9">
        <f t="shared" si="149"/>
        <v>47724.70405241393</v>
      </c>
      <c r="BK130" s="9">
        <f t="shared" si="149"/>
        <v>56279.132137280583</v>
      </c>
      <c r="BL130" s="9">
        <f t="shared" si="149"/>
        <v>66484.414764840796</v>
      </c>
      <c r="BM130" s="9">
        <f t="shared" si="149"/>
        <v>78490.629620793989</v>
      </c>
      <c r="BN130" s="9">
        <f t="shared" si="149"/>
        <v>92597.932076538986</v>
      </c>
      <c r="BO130" s="9">
        <f t="shared" si="149"/>
        <v>109256.55518917403</v>
      </c>
    </row>
    <row r="132" spans="2:67" x14ac:dyDescent="0.25">
      <c r="B132" s="1" t="s">
        <v>123</v>
      </c>
      <c r="D132" s="240"/>
      <c r="E132" s="240"/>
      <c r="F132" s="240"/>
      <c r="G132" s="240"/>
      <c r="H132" s="240"/>
      <c r="I132" s="240"/>
      <c r="J132" s="240"/>
      <c r="K132" s="240"/>
      <c r="L132" s="240"/>
      <c r="M132" s="240"/>
      <c r="N132" s="240"/>
      <c r="O132" s="240"/>
      <c r="P132" s="240"/>
      <c r="Q132" s="240"/>
      <c r="R132" s="240"/>
      <c r="S132" s="240"/>
      <c r="T132" s="240"/>
      <c r="U132" s="240"/>
      <c r="V132" s="240"/>
      <c r="W132" s="240"/>
      <c r="X132" s="240"/>
      <c r="Y132" s="240"/>
      <c r="Z132" s="240"/>
      <c r="AA132" s="234">
        <f>RATE((COUNT($E$1:$O$1)),,-$D133,$O133)</f>
        <v>0.10687634860081134</v>
      </c>
      <c r="AB132" s="234">
        <f>RATE((COUNT($E$1:$O$1)),,-$D133,$O133)</f>
        <v>0.10687634860081134</v>
      </c>
      <c r="AC132" s="234">
        <f>RATE((COUNT($Q$1:$AC$1)),,-$P133,$AC133)</f>
        <v>7.190103656499848E-2</v>
      </c>
      <c r="AF132" s="234"/>
      <c r="AG132" s="234"/>
      <c r="AH132" s="234"/>
      <c r="AI132" s="234"/>
    </row>
    <row r="133" spans="2:67" x14ac:dyDescent="0.25">
      <c r="B133" s="242" t="s">
        <v>137</v>
      </c>
      <c r="D133" s="243">
        <f>D140+D141</f>
        <v>36</v>
      </c>
      <c r="E133" s="243">
        <f>E140+E141</f>
        <v>42</v>
      </c>
      <c r="F133" s="243">
        <f>F140+F141</f>
        <v>52</v>
      </c>
      <c r="G133" s="243">
        <f>G140+G141</f>
        <v>72</v>
      </c>
      <c r="H133" s="243">
        <f t="shared" ref="H133:AC133" si="150">H140+H141</f>
        <v>102</v>
      </c>
      <c r="I133" s="243">
        <f t="shared" si="150"/>
        <v>100</v>
      </c>
      <c r="J133" s="243">
        <f t="shared" si="150"/>
        <v>105</v>
      </c>
      <c r="K133" s="243">
        <f t="shared" si="150"/>
        <v>102</v>
      </c>
      <c r="L133" s="243">
        <f t="shared" si="150"/>
        <v>114</v>
      </c>
      <c r="M133" s="243">
        <f t="shared" si="150"/>
        <v>120</v>
      </c>
      <c r="N133" s="243">
        <f t="shared" si="150"/>
        <v>124</v>
      </c>
      <c r="O133" s="243">
        <f t="shared" si="150"/>
        <v>110</v>
      </c>
      <c r="P133" s="243">
        <f t="shared" si="150"/>
        <v>118</v>
      </c>
      <c r="Q133" s="243">
        <f t="shared" si="150"/>
        <v>129</v>
      </c>
      <c r="R133" s="243">
        <f t="shared" si="150"/>
        <v>136</v>
      </c>
      <c r="S133" s="243">
        <f t="shared" si="150"/>
        <v>146</v>
      </c>
      <c r="T133" s="243">
        <f t="shared" si="150"/>
        <v>168</v>
      </c>
      <c r="U133" s="243">
        <f t="shared" si="150"/>
        <v>172</v>
      </c>
      <c r="V133" s="243">
        <f t="shared" si="150"/>
        <v>170</v>
      </c>
      <c r="W133" s="243">
        <f t="shared" si="150"/>
        <v>191</v>
      </c>
      <c r="X133" s="243">
        <f t="shared" si="150"/>
        <v>241</v>
      </c>
      <c r="Y133" s="243">
        <f t="shared" si="150"/>
        <v>246</v>
      </c>
      <c r="Z133" s="243">
        <f t="shared" si="150"/>
        <v>281</v>
      </c>
      <c r="AA133" s="243">
        <f t="shared" si="150"/>
        <v>296</v>
      </c>
      <c r="AB133" s="243">
        <f>AB140+AB141</f>
        <v>287</v>
      </c>
      <c r="AC133" s="243">
        <f t="shared" si="150"/>
        <v>291</v>
      </c>
      <c r="AF133" s="244">
        <f>SUM(AF140:AF141)</f>
        <v>287</v>
      </c>
      <c r="AG133" s="244">
        <f t="shared" ref="AG133:BO133" si="151">ROUND((AF140+AF141)*(1+AG134),)</f>
        <v>307</v>
      </c>
      <c r="AH133" s="244">
        <f t="shared" si="151"/>
        <v>311</v>
      </c>
      <c r="AI133" s="244">
        <f t="shared" si="151"/>
        <v>337</v>
      </c>
      <c r="AJ133" s="245">
        <f t="shared" si="151"/>
        <v>332</v>
      </c>
      <c r="AK133" s="245">
        <f t="shared" si="151"/>
        <v>296</v>
      </c>
      <c r="AL133" s="245">
        <f t="shared" si="151"/>
        <v>317</v>
      </c>
      <c r="AM133" s="245">
        <f t="shared" si="151"/>
        <v>339</v>
      </c>
      <c r="AN133" s="245">
        <f t="shared" si="151"/>
        <v>363</v>
      </c>
      <c r="AO133" s="245">
        <f t="shared" si="151"/>
        <v>388</v>
      </c>
      <c r="AP133" s="245">
        <f t="shared" si="151"/>
        <v>415</v>
      </c>
      <c r="AQ133" s="245">
        <f t="shared" si="151"/>
        <v>444</v>
      </c>
      <c r="AR133" s="245">
        <f t="shared" si="151"/>
        <v>475</v>
      </c>
      <c r="AS133" s="245">
        <f t="shared" si="151"/>
        <v>508</v>
      </c>
      <c r="AT133" s="245">
        <f t="shared" si="151"/>
        <v>544</v>
      </c>
      <c r="AU133" s="245">
        <f t="shared" si="151"/>
        <v>582</v>
      </c>
      <c r="AV133" s="245">
        <f t="shared" si="151"/>
        <v>623</v>
      </c>
      <c r="AW133" s="245">
        <f t="shared" si="151"/>
        <v>667</v>
      </c>
      <c r="AX133" s="245">
        <f t="shared" si="151"/>
        <v>714</v>
      </c>
      <c r="AY133" s="245">
        <f t="shared" si="151"/>
        <v>764</v>
      </c>
      <c r="AZ133" s="245">
        <f t="shared" si="151"/>
        <v>817</v>
      </c>
      <c r="BA133" s="245">
        <f t="shared" si="151"/>
        <v>874</v>
      </c>
      <c r="BB133" s="245">
        <f t="shared" si="151"/>
        <v>935</v>
      </c>
      <c r="BC133" s="245">
        <f t="shared" si="151"/>
        <v>1000</v>
      </c>
      <c r="BD133" s="245">
        <f t="shared" si="151"/>
        <v>1070</v>
      </c>
      <c r="BE133" s="245">
        <f t="shared" si="151"/>
        <v>1145</v>
      </c>
      <c r="BF133" s="245">
        <f t="shared" si="151"/>
        <v>1225</v>
      </c>
      <c r="BG133" s="245">
        <f t="shared" si="151"/>
        <v>1311</v>
      </c>
      <c r="BH133" s="245">
        <f t="shared" si="151"/>
        <v>1403</v>
      </c>
      <c r="BI133" s="245">
        <f t="shared" si="151"/>
        <v>1501</v>
      </c>
      <c r="BJ133" s="245">
        <f t="shared" si="151"/>
        <v>1606</v>
      </c>
      <c r="BK133" s="245">
        <f t="shared" si="151"/>
        <v>1718</v>
      </c>
      <c r="BL133" s="245">
        <f t="shared" si="151"/>
        <v>1838</v>
      </c>
      <c r="BM133" s="245">
        <f t="shared" si="151"/>
        <v>1967</v>
      </c>
      <c r="BN133" s="245">
        <f t="shared" si="151"/>
        <v>2105</v>
      </c>
      <c r="BO133" s="245">
        <f t="shared" si="151"/>
        <v>2252</v>
      </c>
    </row>
    <row r="134" spans="2:67" x14ac:dyDescent="0.25">
      <c r="B134" s="246" t="s">
        <v>99</v>
      </c>
      <c r="C134" s="247"/>
      <c r="D134" s="248"/>
      <c r="E134" s="249">
        <f>RATE(1,,-D133,E133)</f>
        <v>0.16666666666666671</v>
      </c>
      <c r="F134" s="249">
        <f t="shared" ref="F134:AB134" si="152">RATE(1,,-E133,F133)</f>
        <v>0.23809523809523817</v>
      </c>
      <c r="G134" s="249">
        <f t="shared" si="152"/>
        <v>0.38461538461538441</v>
      </c>
      <c r="H134" s="249">
        <f t="shared" si="152"/>
        <v>0.41666666666666663</v>
      </c>
      <c r="I134" s="249">
        <f t="shared" si="152"/>
        <v>-1.9607843137254909E-2</v>
      </c>
      <c r="J134" s="249">
        <f t="shared" si="152"/>
        <v>5.0000000000000107E-2</v>
      </c>
      <c r="K134" s="249">
        <f t="shared" si="152"/>
        <v>-2.8571428571428626E-2</v>
      </c>
      <c r="L134" s="249">
        <f t="shared" si="152"/>
        <v>0.11764705882352944</v>
      </c>
      <c r="M134" s="249">
        <f t="shared" si="152"/>
        <v>5.2631578947368467E-2</v>
      </c>
      <c r="N134" s="249">
        <f t="shared" si="152"/>
        <v>3.3333333333333194E-2</v>
      </c>
      <c r="O134" s="249">
        <f t="shared" si="152"/>
        <v>-0.11290322580645155</v>
      </c>
      <c r="P134" s="249">
        <f t="shared" si="152"/>
        <v>7.2727272727272668E-2</v>
      </c>
      <c r="Q134" s="249">
        <f t="shared" si="152"/>
        <v>9.3220338983050946E-2</v>
      </c>
      <c r="R134" s="249">
        <f t="shared" si="152"/>
        <v>5.4263565891473013E-2</v>
      </c>
      <c r="S134" s="249">
        <f t="shared" si="152"/>
        <v>7.3529411764705802E-2</v>
      </c>
      <c r="T134" s="249">
        <f t="shared" si="152"/>
        <v>0.15068493150684945</v>
      </c>
      <c r="U134" s="249">
        <f t="shared" si="152"/>
        <v>2.3809523809523829E-2</v>
      </c>
      <c r="V134" s="249">
        <f t="shared" si="152"/>
        <v>-1.1627906976744255E-2</v>
      </c>
      <c r="W134" s="249">
        <f t="shared" si="152"/>
        <v>0.1235294117647058</v>
      </c>
      <c r="X134" s="249">
        <f t="shared" si="152"/>
        <v>0.26178010471204177</v>
      </c>
      <c r="Y134" s="249">
        <f t="shared" si="152"/>
        <v>2.0746887966804989E-2</v>
      </c>
      <c r="Z134" s="249">
        <f t="shared" si="152"/>
        <v>0.14227642276422781</v>
      </c>
      <c r="AA134" s="249">
        <f t="shared" si="152"/>
        <v>5.3380782918149391E-2</v>
      </c>
      <c r="AB134" s="249">
        <f t="shared" si="152"/>
        <v>-3.0405405405405359E-2</v>
      </c>
      <c r="AC134" s="249">
        <f>RATE(1,,-AA133,AC133)</f>
        <v>-1.6891891891891855E-2</v>
      </c>
      <c r="AD134" s="250">
        <f>ANS_Metrics_Assumptions!E135</f>
        <v>7.0000000000000007E-2</v>
      </c>
      <c r="AF134" s="251">
        <f>AD134</f>
        <v>7.0000000000000007E-2</v>
      </c>
      <c r="AG134" s="251">
        <f>AF134</f>
        <v>7.0000000000000007E-2</v>
      </c>
      <c r="AH134" s="251">
        <f t="shared" ref="AH134:AW138" si="153">AG134</f>
        <v>7.0000000000000007E-2</v>
      </c>
      <c r="AI134" s="251">
        <f t="shared" si="153"/>
        <v>7.0000000000000007E-2</v>
      </c>
      <c r="AJ134" s="252">
        <f t="shared" si="153"/>
        <v>7.0000000000000007E-2</v>
      </c>
      <c r="AK134" s="252">
        <f t="shared" si="153"/>
        <v>7.0000000000000007E-2</v>
      </c>
      <c r="AL134" s="252">
        <f>AD134</f>
        <v>7.0000000000000007E-2</v>
      </c>
      <c r="AM134" s="252">
        <f t="shared" si="153"/>
        <v>7.0000000000000007E-2</v>
      </c>
      <c r="AN134" s="252">
        <f t="shared" si="153"/>
        <v>7.0000000000000007E-2</v>
      </c>
      <c r="AO134" s="252">
        <f t="shared" si="153"/>
        <v>7.0000000000000007E-2</v>
      </c>
      <c r="AP134" s="252">
        <f t="shared" si="153"/>
        <v>7.0000000000000007E-2</v>
      </c>
      <c r="AQ134" s="252">
        <f t="shared" si="153"/>
        <v>7.0000000000000007E-2</v>
      </c>
      <c r="AR134" s="252">
        <f t="shared" si="153"/>
        <v>7.0000000000000007E-2</v>
      </c>
      <c r="AS134" s="252">
        <f t="shared" si="153"/>
        <v>7.0000000000000007E-2</v>
      </c>
      <c r="AT134" s="252">
        <f t="shared" si="153"/>
        <v>7.0000000000000007E-2</v>
      </c>
      <c r="AU134" s="252">
        <f t="shared" si="153"/>
        <v>7.0000000000000007E-2</v>
      </c>
      <c r="AV134" s="252">
        <f t="shared" si="153"/>
        <v>7.0000000000000007E-2</v>
      </c>
      <c r="AW134" s="252">
        <f t="shared" si="153"/>
        <v>7.0000000000000007E-2</v>
      </c>
      <c r="AX134" s="252">
        <f t="shared" ref="AX134:BM138" si="154">AW134</f>
        <v>7.0000000000000007E-2</v>
      </c>
      <c r="AY134" s="252">
        <f t="shared" si="154"/>
        <v>7.0000000000000007E-2</v>
      </c>
      <c r="AZ134" s="252">
        <f t="shared" si="154"/>
        <v>7.0000000000000007E-2</v>
      </c>
      <c r="BA134" s="252">
        <f t="shared" si="154"/>
        <v>7.0000000000000007E-2</v>
      </c>
      <c r="BB134" s="252">
        <f t="shared" si="154"/>
        <v>7.0000000000000007E-2</v>
      </c>
      <c r="BC134" s="252">
        <f t="shared" si="154"/>
        <v>7.0000000000000007E-2</v>
      </c>
      <c r="BD134" s="252">
        <f t="shared" si="154"/>
        <v>7.0000000000000007E-2</v>
      </c>
      <c r="BE134" s="252">
        <f t="shared" si="154"/>
        <v>7.0000000000000007E-2</v>
      </c>
      <c r="BF134" s="252">
        <f t="shared" si="154"/>
        <v>7.0000000000000007E-2</v>
      </c>
      <c r="BG134" s="252">
        <f t="shared" si="154"/>
        <v>7.0000000000000007E-2</v>
      </c>
      <c r="BH134" s="252">
        <f t="shared" si="154"/>
        <v>7.0000000000000007E-2</v>
      </c>
      <c r="BI134" s="252">
        <f t="shared" si="154"/>
        <v>7.0000000000000007E-2</v>
      </c>
      <c r="BJ134" s="252">
        <f t="shared" si="154"/>
        <v>7.0000000000000007E-2</v>
      </c>
      <c r="BK134" s="252">
        <f t="shared" si="154"/>
        <v>7.0000000000000007E-2</v>
      </c>
      <c r="BL134" s="252">
        <f t="shared" si="154"/>
        <v>7.0000000000000007E-2</v>
      </c>
      <c r="BM134" s="252">
        <f t="shared" si="154"/>
        <v>7.0000000000000007E-2</v>
      </c>
      <c r="BN134" s="252">
        <f t="shared" ref="BN134:BO138" si="155">BM134</f>
        <v>7.0000000000000007E-2</v>
      </c>
      <c r="BO134" s="252">
        <f t="shared" si="155"/>
        <v>7.0000000000000007E-2</v>
      </c>
    </row>
    <row r="135" spans="2:67" x14ac:dyDescent="0.25">
      <c r="B135" s="246" t="s">
        <v>101</v>
      </c>
      <c r="C135" s="247"/>
      <c r="D135" s="253">
        <f>D141/D133</f>
        <v>5.5555555555555552E-2</v>
      </c>
      <c r="E135" s="253">
        <f t="shared" ref="E135:AC135" si="156">E141/E133</f>
        <v>9.5238095238095233E-2</v>
      </c>
      <c r="F135" s="253">
        <f t="shared" si="156"/>
        <v>5.7692307692307696E-2</v>
      </c>
      <c r="G135" s="253">
        <f t="shared" si="156"/>
        <v>4.1666666666666664E-2</v>
      </c>
      <c r="H135" s="253">
        <f t="shared" si="156"/>
        <v>5.8823529411764705E-2</v>
      </c>
      <c r="I135" s="253">
        <f t="shared" si="156"/>
        <v>0.09</v>
      </c>
      <c r="J135" s="253">
        <f t="shared" si="156"/>
        <v>0.11428571428571428</v>
      </c>
      <c r="K135" s="253">
        <f t="shared" si="156"/>
        <v>9.8039215686274508E-2</v>
      </c>
      <c r="L135" s="253">
        <f t="shared" si="156"/>
        <v>9.6491228070175433E-2</v>
      </c>
      <c r="M135" s="253">
        <f t="shared" si="156"/>
        <v>8.3333333333333329E-2</v>
      </c>
      <c r="N135" s="253">
        <f t="shared" si="156"/>
        <v>0.10483870967741936</v>
      </c>
      <c r="O135" s="253">
        <f t="shared" si="156"/>
        <v>0.13636363636363635</v>
      </c>
      <c r="P135" s="253">
        <f t="shared" si="156"/>
        <v>8.4745762711864403E-2</v>
      </c>
      <c r="Q135" s="253">
        <f t="shared" si="156"/>
        <v>8.5271317829457363E-2</v>
      </c>
      <c r="R135" s="253">
        <f t="shared" si="156"/>
        <v>7.3529411764705885E-2</v>
      </c>
      <c r="S135" s="253">
        <f t="shared" si="156"/>
        <v>0.10273972602739725</v>
      </c>
      <c r="T135" s="253">
        <f t="shared" si="156"/>
        <v>8.3333333333333329E-2</v>
      </c>
      <c r="U135" s="253">
        <f t="shared" si="156"/>
        <v>0.12209302325581395</v>
      </c>
      <c r="V135" s="253">
        <f t="shared" si="156"/>
        <v>0.14117647058823529</v>
      </c>
      <c r="W135" s="253">
        <f t="shared" si="156"/>
        <v>0.10471204188481675</v>
      </c>
      <c r="X135" s="253">
        <f t="shared" si="156"/>
        <v>7.4688796680497924E-2</v>
      </c>
      <c r="Y135" s="253">
        <f t="shared" si="156"/>
        <v>0.13414634146341464</v>
      </c>
      <c r="Z135" s="253">
        <f t="shared" si="156"/>
        <v>6.4056939501779361E-2</v>
      </c>
      <c r="AA135" s="253">
        <f t="shared" si="156"/>
        <v>0.10472972972972973</v>
      </c>
      <c r="AB135" s="253">
        <f>AB141/AB133</f>
        <v>0.14634146341463414</v>
      </c>
      <c r="AC135" s="253">
        <f t="shared" si="156"/>
        <v>8.9347079037800689E-2</v>
      </c>
      <c r="AD135" s="250">
        <v>0.08</v>
      </c>
      <c r="AF135" s="289">
        <v>0.1</v>
      </c>
      <c r="AG135" s="289">
        <f>AF135</f>
        <v>0.1</v>
      </c>
      <c r="AH135" s="289">
        <f t="shared" si="153"/>
        <v>0.1</v>
      </c>
      <c r="AI135" s="289">
        <f t="shared" si="153"/>
        <v>0.1</v>
      </c>
      <c r="AJ135" s="267">
        <v>9.2999999999999999E-2</v>
      </c>
      <c r="AK135" s="267">
        <v>8.6999999999999994E-2</v>
      </c>
      <c r="AL135" s="252">
        <f>AD135</f>
        <v>0.08</v>
      </c>
      <c r="AM135" s="252">
        <f t="shared" si="153"/>
        <v>0.08</v>
      </c>
      <c r="AN135" s="252">
        <f t="shared" si="153"/>
        <v>0.08</v>
      </c>
      <c r="AO135" s="252">
        <f t="shared" si="153"/>
        <v>0.08</v>
      </c>
      <c r="AP135" s="252">
        <f t="shared" si="153"/>
        <v>0.08</v>
      </c>
      <c r="AQ135" s="252">
        <f t="shared" si="153"/>
        <v>0.08</v>
      </c>
      <c r="AR135" s="252">
        <f t="shared" si="153"/>
        <v>0.08</v>
      </c>
      <c r="AS135" s="252">
        <f t="shared" si="153"/>
        <v>0.08</v>
      </c>
      <c r="AT135" s="252">
        <f t="shared" si="153"/>
        <v>0.08</v>
      </c>
      <c r="AU135" s="252">
        <f t="shared" si="153"/>
        <v>0.08</v>
      </c>
      <c r="AV135" s="252">
        <f t="shared" si="153"/>
        <v>0.08</v>
      </c>
      <c r="AW135" s="252">
        <f t="shared" si="153"/>
        <v>0.08</v>
      </c>
      <c r="AX135" s="252">
        <f t="shared" si="154"/>
        <v>0.08</v>
      </c>
      <c r="AY135" s="252">
        <f t="shared" si="154"/>
        <v>0.08</v>
      </c>
      <c r="AZ135" s="252">
        <f t="shared" si="154"/>
        <v>0.08</v>
      </c>
      <c r="BA135" s="252">
        <f t="shared" si="154"/>
        <v>0.08</v>
      </c>
      <c r="BB135" s="252">
        <f t="shared" si="154"/>
        <v>0.08</v>
      </c>
      <c r="BC135" s="252">
        <f t="shared" si="154"/>
        <v>0.08</v>
      </c>
      <c r="BD135" s="252">
        <f t="shared" si="154"/>
        <v>0.08</v>
      </c>
      <c r="BE135" s="252">
        <f t="shared" si="154"/>
        <v>0.08</v>
      </c>
      <c r="BF135" s="252">
        <f t="shared" si="154"/>
        <v>0.08</v>
      </c>
      <c r="BG135" s="252">
        <f t="shared" si="154"/>
        <v>0.08</v>
      </c>
      <c r="BH135" s="252">
        <f t="shared" si="154"/>
        <v>0.08</v>
      </c>
      <c r="BI135" s="252">
        <f t="shared" si="154"/>
        <v>0.08</v>
      </c>
      <c r="BJ135" s="252">
        <f t="shared" si="154"/>
        <v>0.08</v>
      </c>
      <c r="BK135" s="252">
        <f t="shared" si="154"/>
        <v>0.08</v>
      </c>
      <c r="BL135" s="252">
        <f t="shared" si="154"/>
        <v>0.08</v>
      </c>
      <c r="BM135" s="252">
        <f t="shared" si="154"/>
        <v>0.08</v>
      </c>
      <c r="BN135" s="252">
        <f t="shared" si="155"/>
        <v>0.08</v>
      </c>
      <c r="BO135" s="252">
        <f t="shared" si="155"/>
        <v>0.08</v>
      </c>
    </row>
    <row r="136" spans="2:67" x14ac:dyDescent="0.25">
      <c r="B136" s="246" t="s">
        <v>133</v>
      </c>
      <c r="C136" s="247"/>
      <c r="D136" s="255">
        <f>D142/D140</f>
        <v>13.470588235294118</v>
      </c>
      <c r="E136" s="255">
        <f t="shared" ref="E136:AC136" si="157">E142/E140</f>
        <v>15.157894736842104</v>
      </c>
      <c r="F136" s="255">
        <f t="shared" si="157"/>
        <v>11.714285714285714</v>
      </c>
      <c r="G136" s="255">
        <f t="shared" si="157"/>
        <v>8.6231884057971016</v>
      </c>
      <c r="H136" s="255">
        <f t="shared" si="157"/>
        <v>8.6770833333333339</v>
      </c>
      <c r="I136" s="255">
        <f t="shared" si="157"/>
        <v>8.8351648351648358</v>
      </c>
      <c r="J136" s="255">
        <f t="shared" si="157"/>
        <v>10.96774193548387</v>
      </c>
      <c r="K136" s="255">
        <f t="shared" si="157"/>
        <v>11.086956521739131</v>
      </c>
      <c r="L136" s="255">
        <f t="shared" si="157"/>
        <v>10.281553398058252</v>
      </c>
      <c r="M136" s="255">
        <f t="shared" si="157"/>
        <v>11.045454545454545</v>
      </c>
      <c r="N136" s="255">
        <f t="shared" si="157"/>
        <v>9.6576576576576585</v>
      </c>
      <c r="O136" s="255">
        <f t="shared" si="157"/>
        <v>11.610526315789473</v>
      </c>
      <c r="P136" s="255">
        <f t="shared" si="157"/>
        <v>16.972222222222221</v>
      </c>
      <c r="Q136" s="255">
        <f t="shared" si="157"/>
        <v>17.389830508474578</v>
      </c>
      <c r="R136" s="255">
        <f t="shared" si="157"/>
        <v>15.515873015873016</v>
      </c>
      <c r="S136" s="255">
        <f t="shared" si="157"/>
        <v>17.931297709923665</v>
      </c>
      <c r="T136" s="255">
        <f t="shared" si="157"/>
        <v>16.733766233766232</v>
      </c>
      <c r="U136" s="255">
        <f t="shared" si="157"/>
        <v>13.874172185430464</v>
      </c>
      <c r="V136" s="255">
        <f t="shared" si="157"/>
        <v>14.863013698630137</v>
      </c>
      <c r="W136" s="255">
        <f t="shared" si="157"/>
        <v>13.888888888888889</v>
      </c>
      <c r="X136" s="255">
        <f t="shared" si="157"/>
        <v>13.475336322869955</v>
      </c>
      <c r="Y136" s="255">
        <f t="shared" si="157"/>
        <v>14.694835680751174</v>
      </c>
      <c r="Z136" s="255">
        <f t="shared" si="157"/>
        <v>11.395437262357415</v>
      </c>
      <c r="AA136" s="255">
        <f t="shared" si="157"/>
        <v>12.015094339622642</v>
      </c>
      <c r="AB136" s="255">
        <f>AB142/AB140</f>
        <v>10.534693877551021</v>
      </c>
      <c r="AC136" s="255">
        <f t="shared" si="157"/>
        <v>11.267924528301887</v>
      </c>
      <c r="AD136" s="256">
        <v>20</v>
      </c>
      <c r="AF136" s="268">
        <v>12.405833333333334</v>
      </c>
      <c r="AG136" s="268">
        <f>AF136</f>
        <v>12.405833333333334</v>
      </c>
      <c r="AH136" s="268">
        <v>13</v>
      </c>
      <c r="AI136" s="268">
        <v>14</v>
      </c>
      <c r="AJ136" s="268">
        <v>17</v>
      </c>
      <c r="AK136" s="268">
        <v>18.5</v>
      </c>
      <c r="AL136" s="258">
        <f>AD136</f>
        <v>20</v>
      </c>
      <c r="AM136" s="258">
        <f t="shared" si="153"/>
        <v>20</v>
      </c>
      <c r="AN136" s="258">
        <f t="shared" si="153"/>
        <v>20</v>
      </c>
      <c r="AO136" s="258">
        <f t="shared" si="153"/>
        <v>20</v>
      </c>
      <c r="AP136" s="258">
        <f t="shared" si="153"/>
        <v>20</v>
      </c>
      <c r="AQ136" s="258">
        <f t="shared" si="153"/>
        <v>20</v>
      </c>
      <c r="AR136" s="258">
        <f t="shared" si="153"/>
        <v>20</v>
      </c>
      <c r="AS136" s="258">
        <f t="shared" si="153"/>
        <v>20</v>
      </c>
      <c r="AT136" s="258">
        <f t="shared" si="153"/>
        <v>20</v>
      </c>
      <c r="AU136" s="258">
        <f t="shared" si="153"/>
        <v>20</v>
      </c>
      <c r="AV136" s="258">
        <f t="shared" si="153"/>
        <v>20</v>
      </c>
      <c r="AW136" s="258">
        <f t="shared" si="153"/>
        <v>20</v>
      </c>
      <c r="AX136" s="258">
        <f t="shared" si="154"/>
        <v>20</v>
      </c>
      <c r="AY136" s="258">
        <f t="shared" si="154"/>
        <v>20</v>
      </c>
      <c r="AZ136" s="258">
        <f t="shared" si="154"/>
        <v>20</v>
      </c>
      <c r="BA136" s="258">
        <f t="shared" si="154"/>
        <v>20</v>
      </c>
      <c r="BB136" s="258">
        <f t="shared" si="154"/>
        <v>20</v>
      </c>
      <c r="BC136" s="258">
        <f t="shared" si="154"/>
        <v>20</v>
      </c>
      <c r="BD136" s="258">
        <f t="shared" si="154"/>
        <v>20</v>
      </c>
      <c r="BE136" s="258">
        <f t="shared" si="154"/>
        <v>20</v>
      </c>
      <c r="BF136" s="258">
        <f t="shared" si="154"/>
        <v>20</v>
      </c>
      <c r="BG136" s="258">
        <f t="shared" si="154"/>
        <v>20</v>
      </c>
      <c r="BH136" s="258">
        <f t="shared" si="154"/>
        <v>20</v>
      </c>
      <c r="BI136" s="258">
        <f t="shared" si="154"/>
        <v>20</v>
      </c>
      <c r="BJ136" s="258">
        <f t="shared" si="154"/>
        <v>20</v>
      </c>
      <c r="BK136" s="258">
        <f t="shared" si="154"/>
        <v>20</v>
      </c>
      <c r="BL136" s="258">
        <f t="shared" si="154"/>
        <v>20</v>
      </c>
      <c r="BM136" s="258">
        <f t="shared" si="154"/>
        <v>20</v>
      </c>
      <c r="BN136" s="258">
        <f t="shared" si="155"/>
        <v>20</v>
      </c>
      <c r="BO136" s="258">
        <f t="shared" si="155"/>
        <v>20</v>
      </c>
    </row>
    <row r="137" spans="2:67" x14ac:dyDescent="0.25">
      <c r="B137" s="246" t="s">
        <v>103</v>
      </c>
      <c r="C137" s="247"/>
      <c r="D137" s="259">
        <f t="shared" ref="D137:AA137" si="158">D145/D142</f>
        <v>603.48471615720518</v>
      </c>
      <c r="E137" s="259">
        <f t="shared" si="158"/>
        <v>608.99652777777783</v>
      </c>
      <c r="F137" s="259">
        <f t="shared" si="158"/>
        <v>515.83101045296166</v>
      </c>
      <c r="G137" s="259">
        <f t="shared" si="158"/>
        <v>523.63193277310927</v>
      </c>
      <c r="H137" s="259">
        <f t="shared" si="158"/>
        <v>372.062424969988</v>
      </c>
      <c r="I137" s="259">
        <f t="shared" si="158"/>
        <v>417.48880597014926</v>
      </c>
      <c r="J137" s="259">
        <f t="shared" si="158"/>
        <v>601.07058823529417</v>
      </c>
      <c r="K137" s="259">
        <f t="shared" si="158"/>
        <v>609.38823529411764</v>
      </c>
      <c r="L137" s="259">
        <f t="shared" si="158"/>
        <v>622.87186024551465</v>
      </c>
      <c r="M137" s="259">
        <f t="shared" si="158"/>
        <v>679.24265020576127</v>
      </c>
      <c r="N137" s="259">
        <f t="shared" si="158"/>
        <v>572.48555970149255</v>
      </c>
      <c r="O137" s="259">
        <f t="shared" si="158"/>
        <v>706.09724388032635</v>
      </c>
      <c r="P137" s="259">
        <f t="shared" si="158"/>
        <v>495.47994544462631</v>
      </c>
      <c r="Q137" s="259">
        <f t="shared" si="158"/>
        <v>487.19769980506823</v>
      </c>
      <c r="R137" s="259">
        <f t="shared" si="158"/>
        <v>438.40179539641946</v>
      </c>
      <c r="S137" s="259">
        <f t="shared" si="158"/>
        <v>415.66344401873141</v>
      </c>
      <c r="T137" s="259">
        <f t="shared" si="158"/>
        <v>409.17443927046958</v>
      </c>
      <c r="U137" s="259">
        <f t="shared" si="158"/>
        <v>486.88183770883052</v>
      </c>
      <c r="V137" s="259">
        <f t="shared" si="158"/>
        <v>479.02948387096774</v>
      </c>
      <c r="W137" s="259">
        <f t="shared" si="158"/>
        <v>435.84317894736841</v>
      </c>
      <c r="X137" s="259">
        <f t="shared" si="158"/>
        <v>378.26239600665559</v>
      </c>
      <c r="Y137" s="259">
        <f t="shared" si="158"/>
        <v>458.86390095846644</v>
      </c>
      <c r="Z137" s="259">
        <f t="shared" si="158"/>
        <v>442.73563563563562</v>
      </c>
      <c r="AA137" s="259">
        <f t="shared" si="158"/>
        <v>488.16745603015073</v>
      </c>
      <c r="AB137" s="259">
        <f>AB145/AB142</f>
        <v>581.71819062378916</v>
      </c>
      <c r="AC137" s="259">
        <f>AC145/AC142</f>
        <v>477.046409912927</v>
      </c>
      <c r="AD137" s="275">
        <f>SUM(V145:AC145)/SUM(V142:AC142)</f>
        <v>466.14157080435172</v>
      </c>
      <c r="AF137" s="261">
        <f>AD137</f>
        <v>466.14157080435172</v>
      </c>
      <c r="AG137" s="261">
        <f>AF137</f>
        <v>466.14157080435172</v>
      </c>
      <c r="AH137" s="261">
        <f t="shared" si="153"/>
        <v>466.14157080435172</v>
      </c>
      <c r="AI137" s="261">
        <f t="shared" si="153"/>
        <v>466.14157080435172</v>
      </c>
      <c r="AJ137" s="262">
        <f t="shared" si="153"/>
        <v>466.14157080435172</v>
      </c>
      <c r="AK137" s="262">
        <f t="shared" si="153"/>
        <v>466.14157080435172</v>
      </c>
      <c r="AL137" s="262">
        <f>AD137</f>
        <v>466.14157080435172</v>
      </c>
      <c r="AM137" s="262">
        <f t="shared" si="153"/>
        <v>466.14157080435172</v>
      </c>
      <c r="AN137" s="262">
        <f t="shared" si="153"/>
        <v>466.14157080435172</v>
      </c>
      <c r="AO137" s="262">
        <f t="shared" si="153"/>
        <v>466.14157080435172</v>
      </c>
      <c r="AP137" s="262">
        <f t="shared" si="153"/>
        <v>466.14157080435172</v>
      </c>
      <c r="AQ137" s="262">
        <f t="shared" si="153"/>
        <v>466.14157080435172</v>
      </c>
      <c r="AR137" s="262">
        <f t="shared" si="153"/>
        <v>466.14157080435172</v>
      </c>
      <c r="AS137" s="262">
        <f t="shared" si="153"/>
        <v>466.14157080435172</v>
      </c>
      <c r="AT137" s="262">
        <f t="shared" si="153"/>
        <v>466.14157080435172</v>
      </c>
      <c r="AU137" s="262">
        <f t="shared" si="153"/>
        <v>466.14157080435172</v>
      </c>
      <c r="AV137" s="262">
        <f t="shared" si="153"/>
        <v>466.14157080435172</v>
      </c>
      <c r="AW137" s="262">
        <f t="shared" si="153"/>
        <v>466.14157080435172</v>
      </c>
      <c r="AX137" s="262">
        <f t="shared" si="154"/>
        <v>466.14157080435172</v>
      </c>
      <c r="AY137" s="262">
        <f t="shared" si="154"/>
        <v>466.14157080435172</v>
      </c>
      <c r="AZ137" s="262">
        <f t="shared" si="154"/>
        <v>466.14157080435172</v>
      </c>
      <c r="BA137" s="262">
        <f t="shared" si="154"/>
        <v>466.14157080435172</v>
      </c>
      <c r="BB137" s="262">
        <f t="shared" si="154"/>
        <v>466.14157080435172</v>
      </c>
      <c r="BC137" s="262">
        <f t="shared" si="154"/>
        <v>466.14157080435172</v>
      </c>
      <c r="BD137" s="262">
        <f t="shared" si="154"/>
        <v>466.14157080435172</v>
      </c>
      <c r="BE137" s="262">
        <f t="shared" si="154"/>
        <v>466.14157080435172</v>
      </c>
      <c r="BF137" s="262">
        <f t="shared" si="154"/>
        <v>466.14157080435172</v>
      </c>
      <c r="BG137" s="262">
        <f t="shared" si="154"/>
        <v>466.14157080435172</v>
      </c>
      <c r="BH137" s="262">
        <f t="shared" si="154"/>
        <v>466.14157080435172</v>
      </c>
      <c r="BI137" s="262">
        <f t="shared" si="154"/>
        <v>466.14157080435172</v>
      </c>
      <c r="BJ137" s="262">
        <f t="shared" si="154"/>
        <v>466.14157080435172</v>
      </c>
      <c r="BK137" s="262">
        <f t="shared" si="154"/>
        <v>466.14157080435172</v>
      </c>
      <c r="BL137" s="262">
        <f t="shared" si="154"/>
        <v>466.14157080435172</v>
      </c>
      <c r="BM137" s="262">
        <f t="shared" si="154"/>
        <v>466.14157080435172</v>
      </c>
      <c r="BN137" s="262">
        <f t="shared" si="155"/>
        <v>466.14157080435172</v>
      </c>
      <c r="BO137" s="262">
        <f t="shared" si="155"/>
        <v>466.14157080435172</v>
      </c>
    </row>
    <row r="138" spans="2:67" x14ac:dyDescent="0.25">
      <c r="B138" s="246" t="s">
        <v>134</v>
      </c>
      <c r="C138" s="247"/>
      <c r="D138" s="253">
        <f t="shared" ref="D138:AA138" si="159">D146/D145</f>
        <v>1.4999999999999998E-2</v>
      </c>
      <c r="E138" s="253">
        <f t="shared" si="159"/>
        <v>1.4999999999999999E-2</v>
      </c>
      <c r="F138" s="253">
        <f t="shared" si="159"/>
        <v>1.4999983113071496E-2</v>
      </c>
      <c r="G138" s="253">
        <f t="shared" si="159"/>
        <v>1.4999983951778303E-2</v>
      </c>
      <c r="H138" s="253">
        <f t="shared" si="159"/>
        <v>2.9617330476755892E-2</v>
      </c>
      <c r="I138" s="253">
        <f t="shared" si="159"/>
        <v>2.984362198766017E-2</v>
      </c>
      <c r="J138" s="253">
        <f t="shared" si="159"/>
        <v>2.9877669256816265E-2</v>
      </c>
      <c r="K138" s="253">
        <f t="shared" si="159"/>
        <v>2.9804513044261682E-2</v>
      </c>
      <c r="L138" s="253">
        <f t="shared" si="159"/>
        <v>2.981353088506996E-2</v>
      </c>
      <c r="M138" s="253">
        <f t="shared" si="159"/>
        <v>2.9940026886880626E-2</v>
      </c>
      <c r="N138" s="253">
        <f t="shared" si="159"/>
        <v>2.981913836971577E-2</v>
      </c>
      <c r="O138" s="253">
        <f t="shared" si="159"/>
        <v>2.9992298914393194E-2</v>
      </c>
      <c r="P138" s="253">
        <f t="shared" si="159"/>
        <v>2.9930465563683763E-2</v>
      </c>
      <c r="Q138" s="253">
        <f t="shared" si="159"/>
        <v>2.9916427008548949E-2</v>
      </c>
      <c r="R138" s="253">
        <f t="shared" si="159"/>
        <v>2.9967791285974325E-2</v>
      </c>
      <c r="S138" s="253">
        <f t="shared" si="159"/>
        <v>2.9928110024255283E-2</v>
      </c>
      <c r="T138" s="253">
        <f t="shared" si="159"/>
        <v>2.9940967953938653E-2</v>
      </c>
      <c r="U138" s="253">
        <f t="shared" si="159"/>
        <v>2.9925733133291006E-2</v>
      </c>
      <c r="V138" s="253">
        <f t="shared" si="159"/>
        <v>5.0000000962006533E-2</v>
      </c>
      <c r="W138" s="253">
        <f t="shared" si="159"/>
        <v>5.0009663060363911E-2</v>
      </c>
      <c r="X138" s="253">
        <f t="shared" si="159"/>
        <v>5.0000004398781189E-2</v>
      </c>
      <c r="Y138" s="253">
        <f t="shared" si="159"/>
        <v>5.0348129911434752E-2</v>
      </c>
      <c r="Z138" s="253">
        <f t="shared" si="159"/>
        <v>5.0001503528544093E-2</v>
      </c>
      <c r="AA138" s="253">
        <f t="shared" si="159"/>
        <v>5.0099722375983126E-2</v>
      </c>
      <c r="AB138" s="253">
        <f>AB146/AB145</f>
        <v>5.0196479699994932E-2</v>
      </c>
      <c r="AC138" s="253">
        <f>AC146/AC145</f>
        <v>5.0063182513622101E-2</v>
      </c>
      <c r="AD138" s="288">
        <f>SUM(W146:AC146)/SUM(W145:AC145)</f>
        <v>5.0111735216905151E-2</v>
      </c>
      <c r="AF138" s="254">
        <f>AD138</f>
        <v>5.0111735216905151E-2</v>
      </c>
      <c r="AG138" s="254">
        <f>AF138</f>
        <v>5.0111735216905151E-2</v>
      </c>
      <c r="AH138" s="254">
        <f t="shared" si="153"/>
        <v>5.0111735216905151E-2</v>
      </c>
      <c r="AI138" s="254">
        <f t="shared" si="153"/>
        <v>5.0111735216905151E-2</v>
      </c>
      <c r="AJ138" s="254">
        <f t="shared" si="153"/>
        <v>5.0111735216905151E-2</v>
      </c>
      <c r="AK138" s="254">
        <f t="shared" si="153"/>
        <v>5.0111735216905151E-2</v>
      </c>
      <c r="AL138" s="254">
        <f>AD138</f>
        <v>5.0111735216905151E-2</v>
      </c>
      <c r="AM138" s="254">
        <f t="shared" si="153"/>
        <v>5.0111735216905151E-2</v>
      </c>
      <c r="AN138" s="254">
        <f t="shared" si="153"/>
        <v>5.0111735216905151E-2</v>
      </c>
      <c r="AO138" s="254">
        <f t="shared" si="153"/>
        <v>5.0111735216905151E-2</v>
      </c>
      <c r="AP138" s="254">
        <f t="shared" si="153"/>
        <v>5.0111735216905151E-2</v>
      </c>
      <c r="AQ138" s="254">
        <f t="shared" si="153"/>
        <v>5.0111735216905151E-2</v>
      </c>
      <c r="AR138" s="254">
        <f t="shared" si="153"/>
        <v>5.0111735216905151E-2</v>
      </c>
      <c r="AS138" s="254">
        <f t="shared" si="153"/>
        <v>5.0111735216905151E-2</v>
      </c>
      <c r="AT138" s="254">
        <f t="shared" si="153"/>
        <v>5.0111735216905151E-2</v>
      </c>
      <c r="AU138" s="254">
        <f t="shared" si="153"/>
        <v>5.0111735216905151E-2</v>
      </c>
      <c r="AV138" s="254">
        <f t="shared" si="153"/>
        <v>5.0111735216905151E-2</v>
      </c>
      <c r="AW138" s="254">
        <f t="shared" si="153"/>
        <v>5.0111735216905151E-2</v>
      </c>
      <c r="AX138" s="254">
        <f t="shared" si="154"/>
        <v>5.0111735216905151E-2</v>
      </c>
      <c r="AY138" s="254">
        <f t="shared" si="154"/>
        <v>5.0111735216905151E-2</v>
      </c>
      <c r="AZ138" s="254">
        <f t="shared" si="154"/>
        <v>5.0111735216905151E-2</v>
      </c>
      <c r="BA138" s="254">
        <f t="shared" si="154"/>
        <v>5.0111735216905151E-2</v>
      </c>
      <c r="BB138" s="254">
        <f t="shared" si="154"/>
        <v>5.0111735216905151E-2</v>
      </c>
      <c r="BC138" s="254">
        <f t="shared" si="154"/>
        <v>5.0111735216905151E-2</v>
      </c>
      <c r="BD138" s="254">
        <f t="shared" si="154"/>
        <v>5.0111735216905151E-2</v>
      </c>
      <c r="BE138" s="254">
        <f t="shared" si="154"/>
        <v>5.0111735216905151E-2</v>
      </c>
      <c r="BF138" s="254">
        <f t="shared" si="154"/>
        <v>5.0111735216905151E-2</v>
      </c>
      <c r="BG138" s="254">
        <f t="shared" si="154"/>
        <v>5.0111735216905151E-2</v>
      </c>
      <c r="BH138" s="254">
        <f t="shared" si="154"/>
        <v>5.0111735216905151E-2</v>
      </c>
      <c r="BI138" s="254">
        <f t="shared" si="154"/>
        <v>5.0111735216905151E-2</v>
      </c>
      <c r="BJ138" s="254">
        <f t="shared" si="154"/>
        <v>5.0111735216905151E-2</v>
      </c>
      <c r="BK138" s="254">
        <f t="shared" si="154"/>
        <v>5.0111735216905151E-2</v>
      </c>
      <c r="BL138" s="254">
        <f t="shared" si="154"/>
        <v>5.0111735216905151E-2</v>
      </c>
      <c r="BM138" s="254">
        <f t="shared" si="154"/>
        <v>5.0111735216905151E-2</v>
      </c>
      <c r="BN138" s="254">
        <f t="shared" si="155"/>
        <v>5.0111735216905151E-2</v>
      </c>
      <c r="BO138" s="254">
        <f t="shared" si="155"/>
        <v>5.0111735216905151E-2</v>
      </c>
    </row>
    <row r="140" spans="2:67" x14ac:dyDescent="0.25">
      <c r="B140" t="s">
        <v>317</v>
      </c>
      <c r="D140" s="7">
        <f>IF(VLOOKUP($B$132&amp;$B140,[20]Ilorin!$E:$AE,COLUMN(D$1)-2,FALSE)=" ",0,VLOOKUP($B$132&amp;$B140,[20]Ilorin!$E:$AE,COLUMN(D$1)-2,FALSE))</f>
        <v>34</v>
      </c>
      <c r="E140" s="7">
        <f>IF(VLOOKUP($B$132&amp;$B140,[20]Ilorin!$E:$AE,COLUMN(E$1)-2,FALSE)=" ",0,VLOOKUP($B$132&amp;$B140,[20]Ilorin!$E:$AE,COLUMN(E$1)-2,FALSE))</f>
        <v>38</v>
      </c>
      <c r="F140" s="7">
        <f>IF(VLOOKUP($B$132&amp;$B140,[20]Ilorin!$E:$AE,COLUMN(F$1)-2,FALSE)=" ",0,VLOOKUP($B$132&amp;$B140,[20]Ilorin!$E:$AE,COLUMN(F$1)-2,FALSE))</f>
        <v>49</v>
      </c>
      <c r="G140" s="7">
        <f>IF(VLOOKUP($B$132&amp;$B140,[20]Ilorin!$E:$AE,COLUMN(G$1)-2,FALSE)=" ",0,VLOOKUP($B$132&amp;$B140,[20]Ilorin!$E:$AE,COLUMN(G$1)-2,FALSE))</f>
        <v>69</v>
      </c>
      <c r="H140" s="7">
        <f>IF(VLOOKUP($B$132&amp;$B140,[20]Ilorin!$E:$AE,COLUMN(H$1)-2,FALSE)=" ",0,VLOOKUP($B$132&amp;$B140,[20]Ilorin!$E:$AE,COLUMN(H$1)-2,FALSE))</f>
        <v>96</v>
      </c>
      <c r="I140" s="7">
        <f>IF(VLOOKUP($B$132&amp;$B140,[20]Ilorin!$E:$AE,COLUMN(I$1)-2,FALSE)=" ",0,VLOOKUP($B$132&amp;$B140,[20]Ilorin!$E:$AE,COLUMN(I$1)-2,FALSE))</f>
        <v>91</v>
      </c>
      <c r="J140" s="7">
        <f>IF(VLOOKUP($B$132&amp;$B140,[20]Ilorin!$E:$AE,COLUMN(J$1)-2,FALSE)=" ",0,VLOOKUP($B$132&amp;$B140,[20]Ilorin!$E:$AE,COLUMN(J$1)-2,FALSE))</f>
        <v>93</v>
      </c>
      <c r="K140" s="7">
        <f>IF(VLOOKUP($B$132&amp;$B140,[20]Ilorin!$E:$AE,COLUMN(K$1)-2,FALSE)=" ",0,VLOOKUP($B$132&amp;$B140,[20]Ilorin!$E:$AE,COLUMN(K$1)-2,FALSE))</f>
        <v>92</v>
      </c>
      <c r="L140" s="7">
        <f>IF(VLOOKUP($B$132&amp;$B140,[20]Ilorin!$E:$AE,COLUMN(L$1)-2,FALSE)=" ",0,VLOOKUP($B$132&amp;$B140,[20]Ilorin!$E:$AE,COLUMN(L$1)-2,FALSE))</f>
        <v>103</v>
      </c>
      <c r="M140" s="7">
        <f>IF(VLOOKUP($B$132&amp;$B140,[20]Ilorin!$E:$AE,COLUMN(M$1)-2,FALSE)=" ",0,VLOOKUP($B$132&amp;$B140,[20]Ilorin!$E:$AE,COLUMN(M$1)-2,FALSE))</f>
        <v>110</v>
      </c>
      <c r="N140" s="7">
        <f>IF(VLOOKUP($B$132&amp;$B140,[20]Ilorin!$E:$AE,COLUMN(N$1)-2,FALSE)=" ",0,VLOOKUP($B$132&amp;$B140,[20]Ilorin!$E:$AE,COLUMN(N$1)-2,FALSE))</f>
        <v>111</v>
      </c>
      <c r="O140" s="7">
        <f>IF(VLOOKUP($B$132&amp;$B140,[20]Ilorin!$E:$AE,COLUMN(O$1)-2,FALSE)=" ",0,VLOOKUP($B$132&amp;$B140,[20]Ilorin!$E:$AE,COLUMN(O$1)-2,FALSE))</f>
        <v>95</v>
      </c>
      <c r="P140" s="7">
        <f>IF(VLOOKUP($B$132&amp;$B140,[20]Ilorin!$E:$AE,COLUMN(P$1)-2,FALSE)=" ",0,VLOOKUP($B$132&amp;$B140,[20]Ilorin!$E:$AE,COLUMN(P$1)-2,FALSE))</f>
        <v>108</v>
      </c>
      <c r="Q140" s="7">
        <f>IF(VLOOKUP($B$132&amp;$B140,[20]Ilorin!$E:$AE,COLUMN(Q$1)-2,FALSE)=" ",0,VLOOKUP($B$132&amp;$B140,[20]Ilorin!$E:$AE,COLUMN(Q$1)-2,FALSE))</f>
        <v>118</v>
      </c>
      <c r="R140" s="7">
        <f>IF(VLOOKUP($B$132&amp;$B140,[20]Ilorin!$E:$AE,COLUMN(R$1)-2,FALSE)=" ",0,VLOOKUP($B$132&amp;$B140,[20]Ilorin!$E:$AE,COLUMN(R$1)-2,FALSE))</f>
        <v>126</v>
      </c>
      <c r="S140" s="7">
        <f>IF(VLOOKUP($B$132&amp;$B140,[20]Ilorin!$E:$AE,COLUMN(S$1)-2,FALSE)=" ",0,VLOOKUP($B$132&amp;$B140,[20]Ilorin!$E:$AE,COLUMN(S$1)-2,FALSE))</f>
        <v>131</v>
      </c>
      <c r="T140" s="7">
        <f>IF(VLOOKUP($B$132&amp;$B140,[20]Ilorin!$E:$AE,COLUMN(T$1)-2,FALSE)=" ",0,VLOOKUP($B$132&amp;$B140,[20]Ilorin!$E:$AE,COLUMN(T$1)-2,FALSE))</f>
        <v>154</v>
      </c>
      <c r="U140" s="7">
        <f>IF(VLOOKUP($B$132&amp;$B140,[20]Ilorin!$E:$AE,COLUMN(U$1)-2,FALSE)=" ",0,VLOOKUP($B$132&amp;$B140,[20]Ilorin!$E:$AE,COLUMN(U$1)-2,FALSE))</f>
        <v>151</v>
      </c>
      <c r="V140" s="7">
        <f>IF(VLOOKUP($B$132&amp;$B140,[20]Ilorin!$E:$AE,COLUMN(V$1)-2,FALSE)=" ",0,VLOOKUP($B$132&amp;$B140,[20]Ilorin!$E:$AE,COLUMN(V$1)-2,FALSE))</f>
        <v>146</v>
      </c>
      <c r="W140" s="7">
        <f>IF(VLOOKUP($B$132&amp;$B140,[20]Ilorin!$E:$AE,COLUMN(W$1)-2,FALSE)=" ",0,VLOOKUP($B$132&amp;$B140,[20]Ilorin!$E:$AE,COLUMN(W$1)-2,FALSE))</f>
        <v>171</v>
      </c>
      <c r="X140" s="7">
        <f>IF(VLOOKUP($B$132&amp;$B140,[20]Ilorin!$E:$AE,COLUMN(X$1)-2,FALSE)=" ",0,VLOOKUP($B$132&amp;$B140,[20]Ilorin!$E:$AE,COLUMN(X$1)-2,FALSE))</f>
        <v>223</v>
      </c>
      <c r="Y140" s="7">
        <f>IF(VLOOKUP($B$132&amp;$B140,[20]Ilorin!$E:$AE,COLUMN(Y$1)-2,FALSE)=" ",0,VLOOKUP($B$132&amp;$B140,[20]Ilorin!$E:$AE,COLUMN(Y$1)-2,FALSE))</f>
        <v>213</v>
      </c>
      <c r="Z140" s="7">
        <f>IF(VLOOKUP($B$132&amp;$B140,[20]Ilorin!$E:$AE,COLUMN(Z$1)-2,FALSE)=" ",0,VLOOKUP($B$132&amp;$B140,[20]Ilorin!$E:$AE,COLUMN(Z$1)-2,FALSE))</f>
        <v>263</v>
      </c>
      <c r="AA140" s="7">
        <f>IF(VLOOKUP($B$132&amp;$B140,[20]Ilorin!$E:$AE,COLUMN(AA$1)-2,FALSE)=" ",0,VLOOKUP($B$132&amp;$B140,[20]Ilorin!$E:$AE,COLUMN(AA$1)-2,FALSE))</f>
        <v>265</v>
      </c>
      <c r="AB140" s="7">
        <f>IF(VLOOKUP($B$132&amp;$B140,[20]Ilorin!$E:$AE,COLUMN(AB$1)-2,FALSE)=" ",0,VLOOKUP($B$132&amp;$B140,[20]Ilorin!$E:$AE,COLUMN(AB$1)-2,FALSE))</f>
        <v>245</v>
      </c>
      <c r="AC140" s="7">
        <f>IF(VLOOKUP($B$132&amp;$B140,[20]Ilorin!$E:$AE,COLUMN(AC$1)-2,FALSE)=" ",0,VLOOKUP($B$132&amp;$B140,[20]Ilorin!$E:$AE,COLUMN(AC$1)-2,FALSE))</f>
        <v>265</v>
      </c>
      <c r="AF140" s="7">
        <f t="shared" ref="AF140:AG146" si="160">AB140</f>
        <v>245</v>
      </c>
      <c r="AG140" s="7">
        <f t="shared" si="160"/>
        <v>265</v>
      </c>
      <c r="AH140" s="7">
        <f>VLOOKUP($A$3&amp;$B$132&amp;$B140,'[14]Paga All'!$G$1:$J$3000,4,FALSE)</f>
        <v>288</v>
      </c>
      <c r="AI140" s="7">
        <f>VLOOKUP($A$3&amp;$B$132&amp;$B140,'[15]Paga all'!$F:$G,2,FALSE)</f>
        <v>274</v>
      </c>
      <c r="AJ140" s="7">
        <f>VLOOKUP($A$3&amp;$B$132&amp;$B140,'[16]Paga all'!$F$2:$G$1470,2,FALSE)</f>
        <v>244</v>
      </c>
      <c r="AK140" s="9">
        <f t="shared" ref="AK140:BO140" si="161">IF(ROUND((AJ140+AJ141)*(1+AK134),)&gt;=AK$3*$AD$3,AK$3*$AD$3*(1-AK135),ROUND((AJ140+AJ141)*(1+AK134),)-ROUND((AJ140+AJ141)*(1+AK134)*AK135,))</f>
        <v>270</v>
      </c>
      <c r="AL140" s="9">
        <f t="shared" si="161"/>
        <v>292</v>
      </c>
      <c r="AM140" s="9">
        <f t="shared" si="161"/>
        <v>312</v>
      </c>
      <c r="AN140" s="9">
        <f t="shared" si="161"/>
        <v>334</v>
      </c>
      <c r="AO140" s="9">
        <f t="shared" si="161"/>
        <v>357</v>
      </c>
      <c r="AP140" s="9">
        <f t="shared" si="161"/>
        <v>382</v>
      </c>
      <c r="AQ140" s="9">
        <f t="shared" si="161"/>
        <v>408</v>
      </c>
      <c r="AR140" s="9">
        <f t="shared" si="161"/>
        <v>437</v>
      </c>
      <c r="AS140" s="9">
        <f t="shared" si="161"/>
        <v>467</v>
      </c>
      <c r="AT140" s="9">
        <f t="shared" si="161"/>
        <v>501</v>
      </c>
      <c r="AU140" s="9">
        <f t="shared" si="161"/>
        <v>535</v>
      </c>
      <c r="AV140" s="9">
        <f t="shared" si="161"/>
        <v>573</v>
      </c>
      <c r="AW140" s="9">
        <f t="shared" si="161"/>
        <v>614</v>
      </c>
      <c r="AX140" s="9">
        <f t="shared" si="161"/>
        <v>657</v>
      </c>
      <c r="AY140" s="9">
        <f t="shared" si="161"/>
        <v>703</v>
      </c>
      <c r="AZ140" s="9">
        <f t="shared" si="161"/>
        <v>752</v>
      </c>
      <c r="BA140" s="9">
        <f t="shared" si="161"/>
        <v>804</v>
      </c>
      <c r="BB140" s="9">
        <f t="shared" si="161"/>
        <v>860</v>
      </c>
      <c r="BC140" s="9">
        <f t="shared" si="161"/>
        <v>920</v>
      </c>
      <c r="BD140" s="9">
        <f t="shared" si="161"/>
        <v>984</v>
      </c>
      <c r="BE140" s="9">
        <f t="shared" si="161"/>
        <v>1053</v>
      </c>
      <c r="BF140" s="9">
        <f t="shared" si="161"/>
        <v>1127</v>
      </c>
      <c r="BG140" s="9">
        <f t="shared" si="161"/>
        <v>1206</v>
      </c>
      <c r="BH140" s="9">
        <f t="shared" si="161"/>
        <v>1291</v>
      </c>
      <c r="BI140" s="9">
        <f t="shared" si="161"/>
        <v>1381</v>
      </c>
      <c r="BJ140" s="9">
        <f t="shared" si="161"/>
        <v>1478</v>
      </c>
      <c r="BK140" s="9">
        <f t="shared" si="161"/>
        <v>1581</v>
      </c>
      <c r="BL140" s="9">
        <f t="shared" si="161"/>
        <v>1691</v>
      </c>
      <c r="BM140" s="9">
        <f t="shared" si="161"/>
        <v>1810</v>
      </c>
      <c r="BN140" s="9">
        <f t="shared" si="161"/>
        <v>1937</v>
      </c>
      <c r="BO140" s="9">
        <f t="shared" si="161"/>
        <v>2072</v>
      </c>
    </row>
    <row r="141" spans="2:67" x14ac:dyDescent="0.25">
      <c r="B141" s="263" t="s">
        <v>318</v>
      </c>
      <c r="D141" s="7">
        <f>IF(VLOOKUP($B$132&amp;$B141,[20]Ilorin!$E:$AE,COLUMN(D$1)-2,FALSE)=" ",0,VLOOKUP($B$132&amp;$B141,[20]Ilorin!$E:$AE,COLUMN(D$1)-2,FALSE))</f>
        <v>2</v>
      </c>
      <c r="E141" s="7">
        <f>IF(VLOOKUP($B$132&amp;$B141,[20]Ilorin!$E:$AE,COLUMN(E$1)-2,FALSE)=" ",0,VLOOKUP($B$132&amp;$B141,[20]Ilorin!$E:$AE,COLUMN(E$1)-2,FALSE))</f>
        <v>4</v>
      </c>
      <c r="F141" s="7">
        <f>IF(VLOOKUP($B$132&amp;$B141,[20]Ilorin!$E:$AE,COLUMN(F$1)-2,FALSE)=" ",0,VLOOKUP($B$132&amp;$B141,[20]Ilorin!$E:$AE,COLUMN(F$1)-2,FALSE))</f>
        <v>3</v>
      </c>
      <c r="G141" s="7">
        <f>IF(VLOOKUP($B$132&amp;$B141,[20]Ilorin!$E:$AE,COLUMN(G$1)-2,FALSE)=" ",0,VLOOKUP($B$132&amp;$B141,[20]Ilorin!$E:$AE,COLUMN(G$1)-2,FALSE))</f>
        <v>3</v>
      </c>
      <c r="H141" s="7">
        <f>IF(VLOOKUP($B$132&amp;$B141,[20]Ilorin!$E:$AE,COLUMN(H$1)-2,FALSE)=" ",0,VLOOKUP($B$132&amp;$B141,[20]Ilorin!$E:$AE,COLUMN(H$1)-2,FALSE))</f>
        <v>6</v>
      </c>
      <c r="I141" s="7">
        <f>IF(VLOOKUP($B$132&amp;$B141,[20]Ilorin!$E:$AE,COLUMN(I$1)-2,FALSE)=" ",0,VLOOKUP($B$132&amp;$B141,[20]Ilorin!$E:$AE,COLUMN(I$1)-2,FALSE))</f>
        <v>9</v>
      </c>
      <c r="J141" s="7">
        <f>IF(VLOOKUP($B$132&amp;$B141,[20]Ilorin!$E:$AE,COLUMN(J$1)-2,FALSE)=" ",0,VLOOKUP($B$132&amp;$B141,[20]Ilorin!$E:$AE,COLUMN(J$1)-2,FALSE))</f>
        <v>12</v>
      </c>
      <c r="K141" s="7">
        <f>IF(VLOOKUP($B$132&amp;$B141,[20]Ilorin!$E:$AE,COLUMN(K$1)-2,FALSE)=" ",0,VLOOKUP($B$132&amp;$B141,[20]Ilorin!$E:$AE,COLUMN(K$1)-2,FALSE))</f>
        <v>10</v>
      </c>
      <c r="L141" s="7">
        <f>IF(VLOOKUP($B$132&amp;$B141,[20]Ilorin!$E:$AE,COLUMN(L$1)-2,FALSE)=" ",0,VLOOKUP($B$132&amp;$B141,[20]Ilorin!$E:$AE,COLUMN(L$1)-2,FALSE))</f>
        <v>11</v>
      </c>
      <c r="M141" s="7">
        <f>IF(VLOOKUP($B$132&amp;$B141,[20]Ilorin!$E:$AE,COLUMN(M$1)-2,FALSE)=" ",0,VLOOKUP($B$132&amp;$B141,[20]Ilorin!$E:$AE,COLUMN(M$1)-2,FALSE))</f>
        <v>10</v>
      </c>
      <c r="N141" s="7">
        <f>IF(VLOOKUP($B$132&amp;$B141,[20]Ilorin!$E:$AE,COLUMN(N$1)-2,FALSE)=" ",0,VLOOKUP($B$132&amp;$B141,[20]Ilorin!$E:$AE,COLUMN(N$1)-2,FALSE))</f>
        <v>13</v>
      </c>
      <c r="O141" s="7">
        <f>IF(VLOOKUP($B$132&amp;$B141,[20]Ilorin!$E:$AE,COLUMN(O$1)-2,FALSE)=" ",0,VLOOKUP($B$132&amp;$B141,[20]Ilorin!$E:$AE,COLUMN(O$1)-2,FALSE))</f>
        <v>15</v>
      </c>
      <c r="P141" s="7">
        <f>IF(VLOOKUP($B$132&amp;$B141,[20]Ilorin!$E:$AE,COLUMN(P$1)-2,FALSE)=" ",0,VLOOKUP($B$132&amp;$B141,[20]Ilorin!$E:$AE,COLUMN(P$1)-2,FALSE))</f>
        <v>10</v>
      </c>
      <c r="Q141" s="7">
        <f>IF(VLOOKUP($B$132&amp;$B141,[20]Ilorin!$E:$AE,COLUMN(Q$1)-2,FALSE)=" ",0,VLOOKUP($B$132&amp;$B141,[20]Ilorin!$E:$AE,COLUMN(Q$1)-2,FALSE))</f>
        <v>11</v>
      </c>
      <c r="R141" s="7">
        <f>IF(VLOOKUP($B$132&amp;$B141,[20]Ilorin!$E:$AE,COLUMN(R$1)-2,FALSE)=" ",0,VLOOKUP($B$132&amp;$B141,[20]Ilorin!$E:$AE,COLUMN(R$1)-2,FALSE))</f>
        <v>10</v>
      </c>
      <c r="S141" s="7">
        <f>IF(VLOOKUP($B$132&amp;$B141,[20]Ilorin!$E:$AE,COLUMN(S$1)-2,FALSE)=" ",0,VLOOKUP($B$132&amp;$B141,[20]Ilorin!$E:$AE,COLUMN(S$1)-2,FALSE))</f>
        <v>15</v>
      </c>
      <c r="T141" s="7">
        <f>IF(VLOOKUP($B$132&amp;$B141,[20]Ilorin!$E:$AE,COLUMN(T$1)-2,FALSE)=" ",0,VLOOKUP($B$132&amp;$B141,[20]Ilorin!$E:$AE,COLUMN(T$1)-2,FALSE))</f>
        <v>14</v>
      </c>
      <c r="U141" s="7">
        <f>IF(VLOOKUP($B$132&amp;$B141,[20]Ilorin!$E:$AE,COLUMN(U$1)-2,FALSE)=" ",0,VLOOKUP($B$132&amp;$B141,[20]Ilorin!$E:$AE,COLUMN(U$1)-2,FALSE))</f>
        <v>21</v>
      </c>
      <c r="V141" s="7">
        <f>IF(VLOOKUP($B$132&amp;$B141,[20]Ilorin!$E:$AE,COLUMN(V$1)-2,FALSE)=" ",0,VLOOKUP($B$132&amp;$B141,[20]Ilorin!$E:$AE,COLUMN(V$1)-2,FALSE))</f>
        <v>24</v>
      </c>
      <c r="W141" s="7">
        <f>IF(VLOOKUP($B$132&amp;$B141,[20]Ilorin!$E:$AE,COLUMN(W$1)-2,FALSE)=" ",0,VLOOKUP($B$132&amp;$B141,[20]Ilorin!$E:$AE,COLUMN(W$1)-2,FALSE))</f>
        <v>20</v>
      </c>
      <c r="X141" s="7">
        <f>IF(VLOOKUP($B$132&amp;$B141,[20]Ilorin!$E:$AE,COLUMN(X$1)-2,FALSE)=" ",0,VLOOKUP($B$132&amp;$B141,[20]Ilorin!$E:$AE,COLUMN(X$1)-2,FALSE))</f>
        <v>18</v>
      </c>
      <c r="Y141" s="7">
        <f>IF(VLOOKUP($B$132&amp;$B141,[20]Ilorin!$E:$AE,COLUMN(Y$1)-2,FALSE)=" ",0,VLOOKUP($B$132&amp;$B141,[20]Ilorin!$E:$AE,COLUMN(Y$1)-2,FALSE))</f>
        <v>33</v>
      </c>
      <c r="Z141" s="7">
        <f>IF(VLOOKUP($B$132&amp;$B141,[20]Ilorin!$E:$AE,COLUMN(Z$1)-2,FALSE)=" ",0,VLOOKUP($B$132&amp;$B141,[20]Ilorin!$E:$AE,COLUMN(Z$1)-2,FALSE))</f>
        <v>18</v>
      </c>
      <c r="AA141" s="7">
        <f>IF(VLOOKUP($B$132&amp;$B141,[20]Ilorin!$E:$AE,COLUMN(AA$1)-2,FALSE)=" ",0,VLOOKUP($B$132&amp;$B141,[20]Ilorin!$E:$AE,COLUMN(AA$1)-2,FALSE))</f>
        <v>31</v>
      </c>
      <c r="AB141" s="7">
        <f>IF(VLOOKUP($B$132&amp;$B141,[20]Ilorin!$E:$AE,COLUMN(AB$1)-2,FALSE)=" ",0,VLOOKUP($B$132&amp;$B141,[20]Ilorin!$E:$AE,COLUMN(AB$1)-2,FALSE))</f>
        <v>42</v>
      </c>
      <c r="AC141" s="7">
        <f>IF(VLOOKUP($B$132&amp;$B141,[20]Ilorin!$E:$AE,COLUMN(AC$1)-2,FALSE)=" ",0,VLOOKUP($B$132&amp;$B141,[20]Ilorin!$E:$AE,COLUMN(AC$1)-2,FALSE))</f>
        <v>26</v>
      </c>
      <c r="AF141" s="7">
        <f t="shared" si="160"/>
        <v>42</v>
      </c>
      <c r="AG141" s="7">
        <f t="shared" si="160"/>
        <v>26</v>
      </c>
      <c r="AH141" s="7">
        <f>VLOOKUP($A$3&amp;$B$132&amp;$B141,'[14]Paga All'!$G$1:$J$3000,4,FALSE)</f>
        <v>27</v>
      </c>
      <c r="AI141" s="7">
        <f>VLOOKUP($A$3&amp;$B$132&amp;$B141,'[15]Paga all'!$F:$G,2,FALSE)</f>
        <v>36</v>
      </c>
      <c r="AJ141" s="7">
        <f>VLOOKUP($A$3&amp;$B$132&amp;$B141,'[16]Paga all'!$F$2:$G$1470,2,FALSE)</f>
        <v>33</v>
      </c>
      <c r="AK141" s="9">
        <f t="shared" ref="AK141:BO141" si="162">IF(ROUND((AJ140+AJ141)*(1+AK134),)&gt;=AK$3*$AD$3,AK$3*$AD$3*AK135,ROUND((AJ140+AJ141)*(1+AK134),)-AK140)</f>
        <v>26</v>
      </c>
      <c r="AL141" s="9">
        <f t="shared" si="162"/>
        <v>25</v>
      </c>
      <c r="AM141" s="9">
        <f t="shared" si="162"/>
        <v>27</v>
      </c>
      <c r="AN141" s="9">
        <f t="shared" si="162"/>
        <v>29</v>
      </c>
      <c r="AO141" s="9">
        <f t="shared" si="162"/>
        <v>31</v>
      </c>
      <c r="AP141" s="9">
        <f t="shared" si="162"/>
        <v>33</v>
      </c>
      <c r="AQ141" s="9">
        <f t="shared" si="162"/>
        <v>36</v>
      </c>
      <c r="AR141" s="9">
        <f t="shared" si="162"/>
        <v>38</v>
      </c>
      <c r="AS141" s="9">
        <f t="shared" si="162"/>
        <v>41</v>
      </c>
      <c r="AT141" s="9">
        <f t="shared" si="162"/>
        <v>43</v>
      </c>
      <c r="AU141" s="9">
        <f t="shared" si="162"/>
        <v>47</v>
      </c>
      <c r="AV141" s="9">
        <f t="shared" si="162"/>
        <v>50</v>
      </c>
      <c r="AW141" s="9">
        <f t="shared" si="162"/>
        <v>53</v>
      </c>
      <c r="AX141" s="9">
        <f t="shared" si="162"/>
        <v>57</v>
      </c>
      <c r="AY141" s="9">
        <f t="shared" si="162"/>
        <v>61</v>
      </c>
      <c r="AZ141" s="9">
        <f t="shared" si="162"/>
        <v>65</v>
      </c>
      <c r="BA141" s="9">
        <f t="shared" si="162"/>
        <v>70</v>
      </c>
      <c r="BB141" s="9">
        <f t="shared" si="162"/>
        <v>75</v>
      </c>
      <c r="BC141" s="9">
        <f t="shared" si="162"/>
        <v>80</v>
      </c>
      <c r="BD141" s="9">
        <f t="shared" si="162"/>
        <v>86</v>
      </c>
      <c r="BE141" s="9">
        <f t="shared" si="162"/>
        <v>92</v>
      </c>
      <c r="BF141" s="9">
        <f t="shared" si="162"/>
        <v>98</v>
      </c>
      <c r="BG141" s="9">
        <f t="shared" si="162"/>
        <v>105</v>
      </c>
      <c r="BH141" s="9">
        <f t="shared" si="162"/>
        <v>112</v>
      </c>
      <c r="BI141" s="9">
        <f t="shared" si="162"/>
        <v>120</v>
      </c>
      <c r="BJ141" s="9">
        <f t="shared" si="162"/>
        <v>128</v>
      </c>
      <c r="BK141" s="9">
        <f t="shared" si="162"/>
        <v>137</v>
      </c>
      <c r="BL141" s="9">
        <f t="shared" si="162"/>
        <v>147</v>
      </c>
      <c r="BM141" s="9">
        <f t="shared" si="162"/>
        <v>157</v>
      </c>
      <c r="BN141" s="9">
        <f t="shared" si="162"/>
        <v>168</v>
      </c>
      <c r="BO141" s="9">
        <f t="shared" si="162"/>
        <v>180</v>
      </c>
    </row>
    <row r="142" spans="2:67" x14ac:dyDescent="0.25">
      <c r="B142" t="s">
        <v>319</v>
      </c>
      <c r="D142" s="7">
        <f>IF(VLOOKUP($B$132&amp;$B142,[20]Ilorin!$E:$AE,COLUMN(D$1)-2,FALSE)=" ",0,VLOOKUP($B$132&amp;$B142,[20]Ilorin!$E:$AE,COLUMN(D$1)-2,FALSE))</f>
        <v>458</v>
      </c>
      <c r="E142" s="7">
        <f>IF(VLOOKUP($B$132&amp;$B142,[20]Ilorin!$E:$AE,COLUMN(E$1)-2,FALSE)=" ",0,VLOOKUP($B$132&amp;$B142,[20]Ilorin!$E:$AE,COLUMN(E$1)-2,FALSE))</f>
        <v>576</v>
      </c>
      <c r="F142" s="7">
        <f>IF(VLOOKUP($B$132&amp;$B142,[20]Ilorin!$E:$AE,COLUMN(F$1)-2,FALSE)=" ",0,VLOOKUP($B$132&amp;$B142,[20]Ilorin!$E:$AE,COLUMN(F$1)-2,FALSE))</f>
        <v>574</v>
      </c>
      <c r="G142" s="7">
        <f>IF(VLOOKUP($B$132&amp;$B142,[20]Ilorin!$E:$AE,COLUMN(G$1)-2,FALSE)=" ",0,VLOOKUP($B$132&amp;$B142,[20]Ilorin!$E:$AE,COLUMN(G$1)-2,FALSE))</f>
        <v>595</v>
      </c>
      <c r="H142" s="7">
        <f>IF(VLOOKUP($B$132&amp;$B142,[20]Ilorin!$E:$AE,COLUMN(H$1)-2,FALSE)=" ",0,VLOOKUP($B$132&amp;$B142,[20]Ilorin!$E:$AE,COLUMN(H$1)-2,FALSE))</f>
        <v>833</v>
      </c>
      <c r="I142" s="7">
        <f>IF(VLOOKUP($B$132&amp;$B142,[20]Ilorin!$E:$AE,COLUMN(I$1)-2,FALSE)=" ",0,VLOOKUP($B$132&amp;$B142,[20]Ilorin!$E:$AE,COLUMN(I$1)-2,FALSE))</f>
        <v>804</v>
      </c>
      <c r="J142" s="7">
        <f>IF(VLOOKUP($B$132&amp;$B142,[20]Ilorin!$E:$AE,COLUMN(J$1)-2,FALSE)=" ",0,VLOOKUP($B$132&amp;$B142,[20]Ilorin!$E:$AE,COLUMN(J$1)-2,FALSE))</f>
        <v>1020</v>
      </c>
      <c r="K142" s="7">
        <f>IF(VLOOKUP($B$132&amp;$B142,[20]Ilorin!$E:$AE,COLUMN(K$1)-2,FALSE)=" ",0,VLOOKUP($B$132&amp;$B142,[20]Ilorin!$E:$AE,COLUMN(K$1)-2,FALSE))</f>
        <v>1020</v>
      </c>
      <c r="L142" s="7">
        <f>IF(VLOOKUP($B$132&amp;$B142,[20]Ilorin!$E:$AE,COLUMN(L$1)-2,FALSE)=" ",0,VLOOKUP($B$132&amp;$B142,[20]Ilorin!$E:$AE,COLUMN(L$1)-2,FALSE))</f>
        <v>1059</v>
      </c>
      <c r="M142" s="7">
        <f>IF(VLOOKUP($B$132&amp;$B142,[20]Ilorin!$E:$AE,COLUMN(M$1)-2,FALSE)=" ",0,VLOOKUP($B$132&amp;$B142,[20]Ilorin!$E:$AE,COLUMN(M$1)-2,FALSE))</f>
        <v>1215</v>
      </c>
      <c r="N142" s="7">
        <f>IF(VLOOKUP($B$132&amp;$B142,[20]Ilorin!$E:$AE,COLUMN(N$1)-2,FALSE)=" ",0,VLOOKUP($B$132&amp;$B142,[20]Ilorin!$E:$AE,COLUMN(N$1)-2,FALSE))</f>
        <v>1072</v>
      </c>
      <c r="O142" s="7">
        <f>IF(VLOOKUP($B$132&amp;$B142,[20]Ilorin!$E:$AE,COLUMN(O$1)-2,FALSE)=" ",0,VLOOKUP($B$132&amp;$B142,[20]Ilorin!$E:$AE,COLUMN(O$1)-2,FALSE))</f>
        <v>1103</v>
      </c>
      <c r="P142" s="7">
        <f>IF(VLOOKUP($B$132&amp;$B142,[20]Ilorin!$E:$AE,COLUMN(P$1)-2,FALSE)=" ",0,VLOOKUP($B$132&amp;$B142,[20]Ilorin!$E:$AE,COLUMN(P$1)-2,FALSE))</f>
        <v>1833</v>
      </c>
      <c r="Q142" s="7">
        <f>IF(VLOOKUP($B$132&amp;$B142,[20]Ilorin!$E:$AE,COLUMN(Q$1)-2,FALSE)=" ",0,VLOOKUP($B$132&amp;$B142,[20]Ilorin!$E:$AE,COLUMN(Q$1)-2,FALSE))</f>
        <v>2052</v>
      </c>
      <c r="R142" s="7">
        <f>IF(VLOOKUP($B$132&amp;$B142,[20]Ilorin!$E:$AE,COLUMN(R$1)-2,FALSE)=" ",0,VLOOKUP($B$132&amp;$B142,[20]Ilorin!$E:$AE,COLUMN(R$1)-2,FALSE))</f>
        <v>1955</v>
      </c>
      <c r="S142" s="7">
        <f>IF(VLOOKUP($B$132&amp;$B142,[20]Ilorin!$E:$AE,COLUMN(S$1)-2,FALSE)=" ",0,VLOOKUP($B$132&amp;$B142,[20]Ilorin!$E:$AE,COLUMN(S$1)-2,FALSE))</f>
        <v>2349</v>
      </c>
      <c r="T142" s="7">
        <f>IF(VLOOKUP($B$132&amp;$B142,[20]Ilorin!$E:$AE,COLUMN(T$1)-2,FALSE)=" ",0,VLOOKUP($B$132&amp;$B142,[20]Ilorin!$E:$AE,COLUMN(T$1)-2,FALSE))</f>
        <v>2577</v>
      </c>
      <c r="U142" s="7">
        <f>IF(VLOOKUP($B$132&amp;$B142,[20]Ilorin!$E:$AE,COLUMN(U$1)-2,FALSE)=" ",0,VLOOKUP($B$132&amp;$B142,[20]Ilorin!$E:$AE,COLUMN(U$1)-2,FALSE))</f>
        <v>2095</v>
      </c>
      <c r="V142" s="7">
        <f>IF(VLOOKUP($B$132&amp;$B142,[20]Ilorin!$E:$AE,COLUMN(V$1)-2,FALSE)=" ",0,VLOOKUP($B$132&amp;$B142,[20]Ilorin!$E:$AE,COLUMN(V$1)-2,FALSE))</f>
        <v>2170</v>
      </c>
      <c r="W142" s="7">
        <f>IF(VLOOKUP($B$132&amp;$B142,[20]Ilorin!$E:$AE,COLUMN(W$1)-2,FALSE)=" ",0,VLOOKUP($B$132&amp;$B142,[20]Ilorin!$E:$AE,COLUMN(W$1)-2,FALSE))</f>
        <v>2375</v>
      </c>
      <c r="X142" s="7">
        <f>IF(VLOOKUP($B$132&amp;$B142,[20]Ilorin!$E:$AE,COLUMN(X$1)-2,FALSE)=" ",0,VLOOKUP($B$132&amp;$B142,[20]Ilorin!$E:$AE,COLUMN(X$1)-2,FALSE))</f>
        <v>3005</v>
      </c>
      <c r="Y142" s="7">
        <f>IF(VLOOKUP($B$132&amp;$B142,[20]Ilorin!$E:$AE,COLUMN(Y$1)-2,FALSE)=" ",0,VLOOKUP($B$132&amp;$B142,[20]Ilorin!$E:$AE,COLUMN(Y$1)-2,FALSE))</f>
        <v>3130</v>
      </c>
      <c r="Z142" s="7">
        <f>IF(VLOOKUP($B$132&amp;$B142,[20]Ilorin!$E:$AE,COLUMN(Z$1)-2,FALSE)=" ",0,VLOOKUP($B$132&amp;$B142,[20]Ilorin!$E:$AE,COLUMN(Z$1)-2,FALSE))</f>
        <v>2997</v>
      </c>
      <c r="AA142" s="7">
        <f>IF(VLOOKUP($B$132&amp;$B142,[20]Ilorin!$E:$AE,COLUMN(AA$1)-2,FALSE)=" ",0,VLOOKUP($B$132&amp;$B142,[20]Ilorin!$E:$AE,COLUMN(AA$1)-2,FALSE))</f>
        <v>3184</v>
      </c>
      <c r="AB142" s="7">
        <f>IF(VLOOKUP($B$132&amp;$B142,[20]Ilorin!$E:$AE,COLUMN(AB$1)-2,FALSE)=" ",0,VLOOKUP($B$132&amp;$B142,[20]Ilorin!$E:$AE,COLUMN(AB$1)-2,FALSE))</f>
        <v>2581</v>
      </c>
      <c r="AC142" s="7">
        <f>IF(VLOOKUP($B$132&amp;$B142,[20]Ilorin!$E:$AE,COLUMN(AC$1)-2,FALSE)=" ",0,VLOOKUP($B$132&amp;$B142,[20]Ilorin!$E:$AE,COLUMN(AC$1)-2,FALSE))</f>
        <v>2986</v>
      </c>
      <c r="AF142" s="7">
        <f t="shared" si="160"/>
        <v>2581</v>
      </c>
      <c r="AG142" s="7">
        <f t="shared" si="160"/>
        <v>2986</v>
      </c>
      <c r="AH142" s="7">
        <f>VLOOKUP($A$3&amp;$B$132&amp;$B142,'[14]Paga All'!$G$1:$J$3000,4,FALSE)</f>
        <v>3261</v>
      </c>
      <c r="AI142" s="7">
        <f>VLOOKUP($A$3&amp;$B$132&amp;$B142,'[15]Paga all'!$F:$G,2,FALSE)</f>
        <v>3038</v>
      </c>
      <c r="AJ142" s="7">
        <f>VLOOKUP($A$3&amp;$B$132&amp;$B142,'[16]Paga all'!$F$2:$G$1470,2,FALSE)</f>
        <v>1807</v>
      </c>
      <c r="AK142" s="9">
        <f t="shared" ref="AK142:BO142" si="163">ROUND(AK140*AK136,)</f>
        <v>4995</v>
      </c>
      <c r="AL142" s="9">
        <f t="shared" si="163"/>
        <v>5840</v>
      </c>
      <c r="AM142" s="9">
        <f t="shared" si="163"/>
        <v>6240</v>
      </c>
      <c r="AN142" s="9">
        <f t="shared" si="163"/>
        <v>6680</v>
      </c>
      <c r="AO142" s="9">
        <f t="shared" si="163"/>
        <v>7140</v>
      </c>
      <c r="AP142" s="9">
        <f t="shared" si="163"/>
        <v>7640</v>
      </c>
      <c r="AQ142" s="9">
        <f t="shared" si="163"/>
        <v>8160</v>
      </c>
      <c r="AR142" s="9">
        <f t="shared" si="163"/>
        <v>8740</v>
      </c>
      <c r="AS142" s="9">
        <f t="shared" si="163"/>
        <v>9340</v>
      </c>
      <c r="AT142" s="9">
        <f t="shared" si="163"/>
        <v>10020</v>
      </c>
      <c r="AU142" s="9">
        <f t="shared" si="163"/>
        <v>10700</v>
      </c>
      <c r="AV142" s="9">
        <f t="shared" si="163"/>
        <v>11460</v>
      </c>
      <c r="AW142" s="9">
        <f t="shared" si="163"/>
        <v>12280</v>
      </c>
      <c r="AX142" s="9">
        <f t="shared" si="163"/>
        <v>13140</v>
      </c>
      <c r="AY142" s="9">
        <f t="shared" si="163"/>
        <v>14060</v>
      </c>
      <c r="AZ142" s="9">
        <f t="shared" si="163"/>
        <v>15040</v>
      </c>
      <c r="BA142" s="9">
        <f t="shared" si="163"/>
        <v>16080</v>
      </c>
      <c r="BB142" s="9">
        <f t="shared" si="163"/>
        <v>17200</v>
      </c>
      <c r="BC142" s="9">
        <f t="shared" si="163"/>
        <v>18400</v>
      </c>
      <c r="BD142" s="9">
        <f t="shared" si="163"/>
        <v>19680</v>
      </c>
      <c r="BE142" s="9">
        <f t="shared" si="163"/>
        <v>21060</v>
      </c>
      <c r="BF142" s="9">
        <f t="shared" si="163"/>
        <v>22540</v>
      </c>
      <c r="BG142" s="9">
        <f t="shared" si="163"/>
        <v>24120</v>
      </c>
      <c r="BH142" s="9">
        <f t="shared" si="163"/>
        <v>25820</v>
      </c>
      <c r="BI142" s="9">
        <f t="shared" si="163"/>
        <v>27620</v>
      </c>
      <c r="BJ142" s="9">
        <f t="shared" si="163"/>
        <v>29560</v>
      </c>
      <c r="BK142" s="9">
        <f t="shared" si="163"/>
        <v>31620</v>
      </c>
      <c r="BL142" s="9">
        <f t="shared" si="163"/>
        <v>33820</v>
      </c>
      <c r="BM142" s="9">
        <f t="shared" si="163"/>
        <v>36200</v>
      </c>
      <c r="BN142" s="9">
        <f t="shared" si="163"/>
        <v>38740</v>
      </c>
      <c r="BO142" s="9">
        <f t="shared" si="163"/>
        <v>41440</v>
      </c>
    </row>
    <row r="143" spans="2:67" x14ac:dyDescent="0.25">
      <c r="B143" t="s">
        <v>320</v>
      </c>
      <c r="D143" s="7">
        <f>IF(VLOOKUP($B$132&amp;$B143,[20]Ilorin!$E:$AE,COLUMN(D$1)-2,FALSE)=" ",0,VLOOKUP($B$132&amp;$B143,[20]Ilorin!$E:$AE,COLUMN(D$1)-2,FALSE))</f>
        <v>276396</v>
      </c>
      <c r="E143" s="7">
        <f>IF(VLOOKUP($B$132&amp;$B143,[20]Ilorin!$E:$AE,COLUMN(E$1)-2,FALSE)=" ",0,VLOOKUP($B$132&amp;$B143,[20]Ilorin!$E:$AE,COLUMN(E$1)-2,FALSE))</f>
        <v>350782</v>
      </c>
      <c r="F143" s="7">
        <f>IF(VLOOKUP($B$132&amp;$B143,[20]Ilorin!$E:$AE,COLUMN(F$1)-2,FALSE)=" ",0,VLOOKUP($B$132&amp;$B143,[20]Ilorin!$E:$AE,COLUMN(F$1)-2,FALSE))</f>
        <v>296087</v>
      </c>
      <c r="G143" s="7">
        <f>IF(VLOOKUP($B$132&amp;$B143,[20]Ilorin!$E:$AE,COLUMN(G$1)-2,FALSE)=" ",0,VLOOKUP($B$132&amp;$B143,[20]Ilorin!$E:$AE,COLUMN(G$1)-2,FALSE))</f>
        <v>311561</v>
      </c>
      <c r="H143" s="7">
        <f>IF(VLOOKUP($B$132&amp;$B143,[20]Ilorin!$E:$AE,COLUMN(H$1)-2,FALSE)=" ",0,VLOOKUP($B$132&amp;$B143,[20]Ilorin!$E:$AE,COLUMN(H$1)-2,FALSE))</f>
        <v>309928</v>
      </c>
      <c r="I143" s="7">
        <f>IF(VLOOKUP($B$132&amp;$B143,[20]Ilorin!$E:$AE,COLUMN(I$1)-2,FALSE)=" ",0,VLOOKUP($B$132&amp;$B143,[20]Ilorin!$E:$AE,COLUMN(I$1)-2,FALSE))</f>
        <v>335661</v>
      </c>
      <c r="J143" s="7">
        <f>IF(VLOOKUP($B$132&amp;$B143,[20]Ilorin!$E:$AE,COLUMN(J$1)-2,FALSE)=" ",0,VLOOKUP($B$132&amp;$B143,[20]Ilorin!$E:$AE,COLUMN(J$1)-2,FALSE))</f>
        <v>613092</v>
      </c>
      <c r="K143" s="7">
        <f>IF(VLOOKUP($B$132&amp;$B143,[20]Ilorin!$E:$AE,COLUMN(K$1)-2,FALSE)=" ",0,VLOOKUP($B$132&amp;$B143,[20]Ilorin!$E:$AE,COLUMN(K$1)-2,FALSE))</f>
        <v>621576</v>
      </c>
      <c r="L143" s="7">
        <f>IF(VLOOKUP($B$132&amp;$B143,[20]Ilorin!$E:$AE,COLUMN(L$1)-2,FALSE)=" ",0,VLOOKUP($B$132&amp;$B143,[20]Ilorin!$E:$AE,COLUMN(L$1)-2,FALSE))</f>
        <v>659621.30000000005</v>
      </c>
      <c r="M143" s="7">
        <f>IF(VLOOKUP($B$132&amp;$B143,[20]Ilorin!$E:$AE,COLUMN(M$1)-2,FALSE)=" ",0,VLOOKUP($B$132&amp;$B143,[20]Ilorin!$E:$AE,COLUMN(M$1)-2,FALSE))</f>
        <v>825279.82</v>
      </c>
      <c r="N143" s="7">
        <f>IF(VLOOKUP($B$132&amp;$B143,[20]Ilorin!$E:$AE,COLUMN(N$1)-2,FALSE)=" ",0,VLOOKUP($B$132&amp;$B143,[20]Ilorin!$E:$AE,COLUMN(N$1)-2,FALSE))</f>
        <v>613704.52</v>
      </c>
      <c r="O143" s="7">
        <f>IF(VLOOKUP($B$132&amp;$B143,[20]Ilorin!$E:$AE,COLUMN(O$1)-2,FALSE)=" ",0,VLOOKUP($B$132&amp;$B143,[20]Ilorin!$E:$AE,COLUMN(O$1)-2,FALSE))</f>
        <v>778825.26</v>
      </c>
      <c r="P143" s="7">
        <f>IF(VLOOKUP($B$132&amp;$B143,[20]Ilorin!$E:$AE,COLUMN(P$1)-2,FALSE)=" ",0,VLOOKUP($B$132&amp;$B143,[20]Ilorin!$E:$AE,COLUMN(P$1)-2,FALSE))</f>
        <v>908214.74</v>
      </c>
      <c r="Q143" s="7">
        <f>IF(VLOOKUP($B$132&amp;$B143,[20]Ilorin!$E:$AE,COLUMN(Q$1)-2,FALSE)=" ",0,VLOOKUP($B$132&amp;$B143,[20]Ilorin!$E:$AE,COLUMN(Q$1)-2,FALSE))</f>
        <v>999729.68</v>
      </c>
      <c r="R143" s="7">
        <f>IF(VLOOKUP($B$132&amp;$B143,[20]Ilorin!$E:$AE,COLUMN(R$1)-2,FALSE)=" ",0,VLOOKUP($B$132&amp;$B143,[20]Ilorin!$E:$AE,COLUMN(R$1)-2,FALSE))</f>
        <v>857075.51</v>
      </c>
      <c r="S143" s="7">
        <f>IF(VLOOKUP($B$132&amp;$B143,[20]Ilorin!$E:$AE,COLUMN(S$1)-2,FALSE)=" ",0,VLOOKUP($B$132&amp;$B143,[20]Ilorin!$E:$AE,COLUMN(S$1)-2,FALSE))</f>
        <v>976393.43</v>
      </c>
      <c r="T143" s="7">
        <f>IF(VLOOKUP($B$132&amp;$B143,[20]Ilorin!$E:$AE,COLUMN(T$1)-2,FALSE)=" ",0,VLOOKUP($B$132&amp;$B143,[20]Ilorin!$E:$AE,COLUMN(T$1)-2,FALSE))</f>
        <v>1054442.53</v>
      </c>
      <c r="U143" s="7">
        <f>IF(VLOOKUP($B$132&amp;$B143,[20]Ilorin!$E:$AE,COLUMN(U$1)-2,FALSE)=" ",0,VLOOKUP($B$132&amp;$B143,[20]Ilorin!$E:$AE,COLUMN(U$1)-2,FALSE))</f>
        <v>1020017.45</v>
      </c>
      <c r="V143" s="7">
        <f>IF(VLOOKUP($B$132&amp;$B143,[20]Ilorin!$E:$AE,COLUMN(V$1)-2,FALSE)=" ",0,VLOOKUP($B$132&amp;$B143,[20]Ilorin!$E:$AE,COLUMN(V$1)-2,FALSE))</f>
        <v>1039493.98</v>
      </c>
      <c r="W143" s="7">
        <f>IF(VLOOKUP($B$132&amp;$B143,[20]Ilorin!$E:$AE,COLUMN(W$1)-2,FALSE)=" ",0,VLOOKUP($B$132&amp;$B143,[20]Ilorin!$E:$AE,COLUMN(W$1)-2,FALSE))</f>
        <v>1035127.55</v>
      </c>
      <c r="X143" s="7">
        <f>IF(VLOOKUP($B$132&amp;$B143,[20]Ilorin!$E:$AE,COLUMN(X$1)-2,FALSE)=" ",0,VLOOKUP($B$132&amp;$B143,[20]Ilorin!$E:$AE,COLUMN(X$1)-2,FALSE))</f>
        <v>1136678.5</v>
      </c>
      <c r="Y143" s="7">
        <f>IF(VLOOKUP($B$132&amp;$B143,[20]Ilorin!$E:$AE,COLUMN(Y$1)-2,FALSE)=" ",0,VLOOKUP($B$132&amp;$B143,[20]Ilorin!$E:$AE,COLUMN(Y$1)-2,FALSE))</f>
        <v>1436244.01</v>
      </c>
      <c r="Z143" s="7">
        <f>IF(VLOOKUP($B$132&amp;$B143,[20]Ilorin!$E:$AE,COLUMN(Z$1)-2,FALSE)=" ",0,VLOOKUP($B$132&amp;$B143,[20]Ilorin!$E:$AE,COLUMN(Z$1)-2,FALSE))</f>
        <v>1326878.7</v>
      </c>
      <c r="AA143" s="7">
        <f>IF(VLOOKUP($B$132&amp;$B143,[20]Ilorin!$E:$AE,COLUMN(AA$1)-2,FALSE)=" ",0,VLOOKUP($B$132&amp;$B143,[20]Ilorin!$E:$AE,COLUMN(AA$1)-2,FALSE))</f>
        <v>1554325.18</v>
      </c>
      <c r="AB143" s="7">
        <f>IF(VLOOKUP($B$132&amp;$B143,[20]Ilorin!$E:$AE,COLUMN(AB$1)-2,FALSE)=" ",0,VLOOKUP($B$132&amp;$B143,[20]Ilorin!$E:$AE,COLUMN(AB$1)-2,FALSE))</f>
        <v>1501414.65</v>
      </c>
      <c r="AC143" s="7">
        <f>IF(VLOOKUP($B$132&amp;$B143,[20]Ilorin!$E:$AE,COLUMN(AC$1)-2,FALSE)=" ",0,VLOOKUP($B$132&amp;$B143,[20]Ilorin!$E:$AE,COLUMN(AC$1)-2,FALSE))</f>
        <v>1424460.58</v>
      </c>
      <c r="AD143" s="227">
        <v>1</v>
      </c>
      <c r="AF143" s="7">
        <f t="shared" si="160"/>
        <v>1501414.65</v>
      </c>
      <c r="AG143" s="7">
        <f t="shared" si="160"/>
        <v>1424460.58</v>
      </c>
      <c r="AH143" s="7">
        <f>VLOOKUP($A$3&amp;$B$132&amp;$B143,'[14]Paga All'!$G$1:$J$3000,4,FALSE)</f>
        <v>1336010.32</v>
      </c>
      <c r="AI143" s="7">
        <f>VLOOKUP($A$3&amp;$B$132&amp;$B143,'[15]Paga all'!$F:$G,2,FALSE)</f>
        <v>1176855</v>
      </c>
      <c r="AJ143" s="7">
        <f>VLOOKUP($A$3&amp;$B$132&amp;$B143,'[16]Paga all'!$F$2:$G$1470,2,FALSE)</f>
        <v>843284.24</v>
      </c>
      <c r="AK143" s="9">
        <f t="shared" ref="AK143:BO143" si="164">AK144*AK142</f>
        <v>2328377.146167737</v>
      </c>
      <c r="AL143" s="9">
        <f t="shared" si="164"/>
        <v>2722266.7734974138</v>
      </c>
      <c r="AM143" s="9">
        <f t="shared" si="164"/>
        <v>2908723.4018191546</v>
      </c>
      <c r="AN143" s="9">
        <f t="shared" si="164"/>
        <v>3113825.6929730694</v>
      </c>
      <c r="AO143" s="9">
        <f t="shared" si="164"/>
        <v>3328250.8155430714</v>
      </c>
      <c r="AP143" s="9">
        <f t="shared" si="164"/>
        <v>3561321.6009452473</v>
      </c>
      <c r="AQ143" s="9">
        <f t="shared" si="164"/>
        <v>3803715.2177635101</v>
      </c>
      <c r="AR143" s="9">
        <f t="shared" si="164"/>
        <v>4074077.328830034</v>
      </c>
      <c r="AS143" s="9">
        <f t="shared" si="164"/>
        <v>4353762.2713126447</v>
      </c>
      <c r="AT143" s="9">
        <f t="shared" si="164"/>
        <v>4670738.5394596038</v>
      </c>
      <c r="AU143" s="9">
        <f t="shared" si="164"/>
        <v>4987714.807606563</v>
      </c>
      <c r="AV143" s="9">
        <f t="shared" si="164"/>
        <v>5341982.401417871</v>
      </c>
      <c r="AW143" s="9">
        <f t="shared" si="164"/>
        <v>5724218.4894774389</v>
      </c>
      <c r="AX143" s="9">
        <f t="shared" si="164"/>
        <v>6125100.2403691811</v>
      </c>
      <c r="AY143" s="9">
        <f t="shared" si="164"/>
        <v>6553950.4855091851</v>
      </c>
      <c r="AZ143" s="9">
        <f t="shared" si="164"/>
        <v>7010769.2248974498</v>
      </c>
      <c r="BA143" s="9">
        <f t="shared" si="164"/>
        <v>7495556.4585339753</v>
      </c>
      <c r="BB143" s="9">
        <f t="shared" si="164"/>
        <v>8017635.0178348497</v>
      </c>
      <c r="BC143" s="9">
        <f t="shared" si="164"/>
        <v>8577004.902800072</v>
      </c>
      <c r="BD143" s="9">
        <f t="shared" si="164"/>
        <v>9173666.1134296414</v>
      </c>
      <c r="BE143" s="9">
        <f t="shared" si="164"/>
        <v>9816941.4811396468</v>
      </c>
      <c r="BF143" s="9">
        <f t="shared" si="164"/>
        <v>10506831.005930088</v>
      </c>
      <c r="BG143" s="9">
        <f t="shared" si="164"/>
        <v>11243334.687800962</v>
      </c>
      <c r="BH143" s="9">
        <f t="shared" si="164"/>
        <v>12035775.358168362</v>
      </c>
      <c r="BI143" s="9">
        <f t="shared" si="164"/>
        <v>12874830.185616195</v>
      </c>
      <c r="BJ143" s="9">
        <f t="shared" si="164"/>
        <v>13779144.832976637</v>
      </c>
      <c r="BK143" s="9">
        <f t="shared" si="164"/>
        <v>14739396.468833601</v>
      </c>
      <c r="BL143" s="9">
        <f t="shared" si="164"/>
        <v>15764907.924603175</v>
      </c>
      <c r="BM143" s="9">
        <f t="shared" si="164"/>
        <v>16874324.863117531</v>
      </c>
      <c r="BN143" s="9">
        <f t="shared" si="164"/>
        <v>18058324.452960584</v>
      </c>
      <c r="BO143" s="9">
        <f t="shared" si="164"/>
        <v>19316906.694132335</v>
      </c>
    </row>
    <row r="144" spans="2:67" x14ac:dyDescent="0.25">
      <c r="B144" t="s">
        <v>321</v>
      </c>
      <c r="D144" s="7">
        <f>IF(VLOOKUP($B$132&amp;$B144,[20]Ilorin!$E:$AE,COLUMN(D$1)-2,FALSE)=" ",0,VLOOKUP($B$132&amp;$B144,[20]Ilorin!$E:$AE,COLUMN(D$1)-2,FALSE))</f>
        <v>603.48</v>
      </c>
      <c r="E144" s="7">
        <f>IF(VLOOKUP($B$132&amp;$B144,[20]Ilorin!$E:$AE,COLUMN(E$1)-2,FALSE)=" ",0,VLOOKUP($B$132&amp;$B144,[20]Ilorin!$E:$AE,COLUMN(E$1)-2,FALSE))</f>
        <v>609</v>
      </c>
      <c r="F144" s="7">
        <f>IF(VLOOKUP($B$132&amp;$B144,[20]Ilorin!$E:$AE,COLUMN(F$1)-2,FALSE)=" ",0,VLOOKUP($B$132&amp;$B144,[20]Ilorin!$E:$AE,COLUMN(F$1)-2,FALSE))</f>
        <v>515.83000000000004</v>
      </c>
      <c r="G144" s="7">
        <f>IF(VLOOKUP($B$132&amp;$B144,[20]Ilorin!$E:$AE,COLUMN(G$1)-2,FALSE)=" ",0,VLOOKUP($B$132&amp;$B144,[20]Ilorin!$E:$AE,COLUMN(G$1)-2,FALSE))</f>
        <v>523.63</v>
      </c>
      <c r="H144" s="7">
        <f>IF(VLOOKUP($B$132&amp;$B144,[20]Ilorin!$E:$AE,COLUMN(H$1)-2,FALSE)=" ",0,VLOOKUP($B$132&amp;$B144,[20]Ilorin!$E:$AE,COLUMN(H$1)-2,FALSE))</f>
        <v>372.06</v>
      </c>
      <c r="I144" s="7">
        <f>IF(VLOOKUP($B$132&amp;$B144,[20]Ilorin!$E:$AE,COLUMN(I$1)-2,FALSE)=" ",0,VLOOKUP($B$132&amp;$B144,[20]Ilorin!$E:$AE,COLUMN(I$1)-2,FALSE))</f>
        <v>417.49</v>
      </c>
      <c r="J144" s="7">
        <f>IF(VLOOKUP($B$132&amp;$B144,[20]Ilorin!$E:$AE,COLUMN(J$1)-2,FALSE)=" ",0,VLOOKUP($B$132&amp;$B144,[20]Ilorin!$E:$AE,COLUMN(J$1)-2,FALSE))</f>
        <v>601.07000000000005</v>
      </c>
      <c r="K144" s="7">
        <f>IF(VLOOKUP($B$132&amp;$B144,[20]Ilorin!$E:$AE,COLUMN(K$1)-2,FALSE)=" ",0,VLOOKUP($B$132&amp;$B144,[20]Ilorin!$E:$AE,COLUMN(K$1)-2,FALSE))</f>
        <v>609.39</v>
      </c>
      <c r="L144" s="7">
        <f>IF(VLOOKUP($B$132&amp;$B144,[20]Ilorin!$E:$AE,COLUMN(L$1)-2,FALSE)=" ",0,VLOOKUP($B$132&amp;$B144,[20]Ilorin!$E:$AE,COLUMN(L$1)-2,FALSE))</f>
        <v>622.87</v>
      </c>
      <c r="M144" s="7">
        <f>IF(VLOOKUP($B$132&amp;$B144,[20]Ilorin!$E:$AE,COLUMN(M$1)-2,FALSE)=" ",0,VLOOKUP($B$132&amp;$B144,[20]Ilorin!$E:$AE,COLUMN(M$1)-2,FALSE))</f>
        <v>679.24</v>
      </c>
      <c r="N144" s="7">
        <f>IF(VLOOKUP($B$132&amp;$B144,[20]Ilorin!$E:$AE,COLUMN(N$1)-2,FALSE)=" ",0,VLOOKUP($B$132&amp;$B144,[20]Ilorin!$E:$AE,COLUMN(N$1)-2,FALSE))</f>
        <v>572.49</v>
      </c>
      <c r="O144" s="7">
        <f>IF(VLOOKUP($B$132&amp;$B144,[20]Ilorin!$E:$AE,COLUMN(O$1)-2,FALSE)=" ",0,VLOOKUP($B$132&amp;$B144,[20]Ilorin!$E:$AE,COLUMN(O$1)-2,FALSE))</f>
        <v>706.1</v>
      </c>
      <c r="P144" s="7">
        <f>IF(VLOOKUP($B$132&amp;$B144,[20]Ilorin!$E:$AE,COLUMN(P$1)-2,FALSE)=" ",0,VLOOKUP($B$132&amp;$B144,[20]Ilorin!$E:$AE,COLUMN(P$1)-2,FALSE))</f>
        <v>495.48</v>
      </c>
      <c r="Q144" s="7">
        <f>IF(VLOOKUP($B$132&amp;$B144,[20]Ilorin!$E:$AE,COLUMN(Q$1)-2,FALSE)=" ",0,VLOOKUP($B$132&amp;$B144,[20]Ilorin!$E:$AE,COLUMN(Q$1)-2,FALSE))</f>
        <v>487.2</v>
      </c>
      <c r="R144" s="7">
        <f>IF(VLOOKUP($B$132&amp;$B144,[20]Ilorin!$E:$AE,COLUMN(R$1)-2,FALSE)=" ",0,VLOOKUP($B$132&amp;$B144,[20]Ilorin!$E:$AE,COLUMN(R$1)-2,FALSE))</f>
        <v>438.4</v>
      </c>
      <c r="S144" s="7">
        <f>IF(VLOOKUP($B$132&amp;$B144,[20]Ilorin!$E:$AE,COLUMN(S$1)-2,FALSE)=" ",0,VLOOKUP($B$132&amp;$B144,[20]Ilorin!$E:$AE,COLUMN(S$1)-2,FALSE))</f>
        <v>415.66</v>
      </c>
      <c r="T144" s="7">
        <f>IF(VLOOKUP($B$132&amp;$B144,[20]Ilorin!$E:$AE,COLUMN(T$1)-2,FALSE)=" ",0,VLOOKUP($B$132&amp;$B144,[20]Ilorin!$E:$AE,COLUMN(T$1)-2,FALSE))</f>
        <v>409.17</v>
      </c>
      <c r="U144" s="7">
        <f>IF(VLOOKUP($B$132&amp;$B144,[20]Ilorin!$E:$AE,COLUMN(U$1)-2,FALSE)=" ",0,VLOOKUP($B$132&amp;$B144,[20]Ilorin!$E:$AE,COLUMN(U$1)-2,FALSE))</f>
        <v>486.88</v>
      </c>
      <c r="V144" s="7">
        <f>IF(VLOOKUP($B$132&amp;$B144,[20]Ilorin!$E:$AE,COLUMN(V$1)-2,FALSE)=" ",0,VLOOKUP($B$132&amp;$B144,[20]Ilorin!$E:$AE,COLUMN(V$1)-2,FALSE))</f>
        <v>479.03</v>
      </c>
      <c r="W144" s="7">
        <f>IF(VLOOKUP($B$132&amp;$B144,[20]Ilorin!$E:$AE,COLUMN(W$1)-2,FALSE)=" ",0,VLOOKUP($B$132&amp;$B144,[20]Ilorin!$E:$AE,COLUMN(W$1)-2,FALSE))</f>
        <v>435.84</v>
      </c>
      <c r="X144" s="7">
        <f>IF(VLOOKUP($B$132&amp;$B144,[20]Ilorin!$E:$AE,COLUMN(X$1)-2,FALSE)=" ",0,VLOOKUP($B$132&amp;$B144,[20]Ilorin!$E:$AE,COLUMN(X$1)-2,FALSE))</f>
        <v>378.26</v>
      </c>
      <c r="Y144" s="7">
        <f>IF(VLOOKUP($B$132&amp;$B144,[20]Ilorin!$E:$AE,COLUMN(Y$1)-2,FALSE)=" ",0,VLOOKUP($B$132&amp;$B144,[20]Ilorin!$E:$AE,COLUMN(Y$1)-2,FALSE))</f>
        <v>458.86</v>
      </c>
      <c r="Z144" s="7">
        <f>IF(VLOOKUP($B$132&amp;$B144,[20]Ilorin!$E:$AE,COLUMN(Z$1)-2,FALSE)=" ",0,VLOOKUP($B$132&amp;$B144,[20]Ilorin!$E:$AE,COLUMN(Z$1)-2,FALSE))</f>
        <v>442.74</v>
      </c>
      <c r="AA144" s="7">
        <f>IF(VLOOKUP($B$132&amp;$B144,[20]Ilorin!$E:$AE,COLUMN(AA$1)-2,FALSE)=" ",0,VLOOKUP($B$132&amp;$B144,[20]Ilorin!$E:$AE,COLUMN(AA$1)-2,FALSE))</f>
        <v>488.17</v>
      </c>
      <c r="AB144" s="7">
        <f>IF(VLOOKUP($B$132&amp;$B144,[20]Ilorin!$E:$AE,COLUMN(AB$1)-2,FALSE)=" ",0,VLOOKUP($B$132&amp;$B144,[20]Ilorin!$E:$AE,COLUMN(AB$1)-2,FALSE))</f>
        <v>581.72</v>
      </c>
      <c r="AC144" s="7">
        <f>IF(VLOOKUP($B$132&amp;$B144,[20]Ilorin!$E:$AE,COLUMN(AC$1)-2,FALSE)=" ",0,VLOOKUP($B$132&amp;$B144,[20]Ilorin!$E:$AE,COLUMN(AC$1)-2,FALSE))</f>
        <v>477.05</v>
      </c>
      <c r="AD144" s="264">
        <f>SUM(P143:AC143)/SUM(P142:AC142)</f>
        <v>461.06425486695571</v>
      </c>
      <c r="AF144" s="7">
        <f t="shared" si="160"/>
        <v>581.72</v>
      </c>
      <c r="AG144" s="7">
        <f t="shared" si="160"/>
        <v>477.05</v>
      </c>
      <c r="AH144" s="7">
        <f>VLOOKUP($A$3&amp;$B$132&amp;$B144,'[14]Paga All'!$G$1:$J$3000,4,FALSE)</f>
        <v>409.69</v>
      </c>
      <c r="AI144" s="7">
        <f>VLOOKUP($A$3&amp;$B$132&amp;$B144,'[15]Paga all'!$F:$G,2,FALSE)</f>
        <v>387.38</v>
      </c>
      <c r="AJ144" s="7">
        <f>VLOOKUP($A$3&amp;$B$132&amp;$B144,'[16]Paga all'!$F$2:$G$1470,2,FALSE)</f>
        <v>466.68</v>
      </c>
      <c r="AK144" s="9">
        <f t="shared" ref="AK144:BO144" si="165">$AD143*AK137</f>
        <v>466.14157080435172</v>
      </c>
      <c r="AL144" s="9">
        <f t="shared" si="165"/>
        <v>466.14157080435172</v>
      </c>
      <c r="AM144" s="9">
        <f t="shared" si="165"/>
        <v>466.14157080435172</v>
      </c>
      <c r="AN144" s="9">
        <f t="shared" si="165"/>
        <v>466.14157080435172</v>
      </c>
      <c r="AO144" s="9">
        <f t="shared" si="165"/>
        <v>466.14157080435172</v>
      </c>
      <c r="AP144" s="9">
        <f t="shared" si="165"/>
        <v>466.14157080435172</v>
      </c>
      <c r="AQ144" s="9">
        <f t="shared" si="165"/>
        <v>466.14157080435172</v>
      </c>
      <c r="AR144" s="9">
        <f t="shared" si="165"/>
        <v>466.14157080435172</v>
      </c>
      <c r="AS144" s="9">
        <f t="shared" si="165"/>
        <v>466.14157080435172</v>
      </c>
      <c r="AT144" s="9">
        <f t="shared" si="165"/>
        <v>466.14157080435172</v>
      </c>
      <c r="AU144" s="9">
        <f t="shared" si="165"/>
        <v>466.14157080435172</v>
      </c>
      <c r="AV144" s="9">
        <f t="shared" si="165"/>
        <v>466.14157080435172</v>
      </c>
      <c r="AW144" s="9">
        <f t="shared" si="165"/>
        <v>466.14157080435172</v>
      </c>
      <c r="AX144" s="9">
        <f t="shared" si="165"/>
        <v>466.14157080435172</v>
      </c>
      <c r="AY144" s="9">
        <f t="shared" si="165"/>
        <v>466.14157080435172</v>
      </c>
      <c r="AZ144" s="9">
        <f t="shared" si="165"/>
        <v>466.14157080435172</v>
      </c>
      <c r="BA144" s="9">
        <f t="shared" si="165"/>
        <v>466.14157080435172</v>
      </c>
      <c r="BB144" s="9">
        <f t="shared" si="165"/>
        <v>466.14157080435172</v>
      </c>
      <c r="BC144" s="9">
        <f t="shared" si="165"/>
        <v>466.14157080435172</v>
      </c>
      <c r="BD144" s="9">
        <f t="shared" si="165"/>
        <v>466.14157080435172</v>
      </c>
      <c r="BE144" s="9">
        <f t="shared" si="165"/>
        <v>466.14157080435172</v>
      </c>
      <c r="BF144" s="9">
        <f t="shared" si="165"/>
        <v>466.14157080435172</v>
      </c>
      <c r="BG144" s="9">
        <f t="shared" si="165"/>
        <v>466.14157080435172</v>
      </c>
      <c r="BH144" s="9">
        <f t="shared" si="165"/>
        <v>466.14157080435172</v>
      </c>
      <c r="BI144" s="9">
        <f t="shared" si="165"/>
        <v>466.14157080435172</v>
      </c>
      <c r="BJ144" s="9">
        <f t="shared" si="165"/>
        <v>466.14157080435172</v>
      </c>
      <c r="BK144" s="9">
        <f t="shared" si="165"/>
        <v>466.14157080435172</v>
      </c>
      <c r="BL144" s="9">
        <f t="shared" si="165"/>
        <v>466.14157080435172</v>
      </c>
      <c r="BM144" s="9">
        <f t="shared" si="165"/>
        <v>466.14157080435172</v>
      </c>
      <c r="BN144" s="9">
        <f t="shared" si="165"/>
        <v>466.14157080435172</v>
      </c>
      <c r="BO144" s="9">
        <f t="shared" si="165"/>
        <v>466.14157080435172</v>
      </c>
    </row>
    <row r="145" spans="2:67" x14ac:dyDescent="0.25">
      <c r="B145" t="s">
        <v>322</v>
      </c>
      <c r="D145" s="7">
        <f t="shared" ref="D145:AB145" si="166">D143</f>
        <v>276396</v>
      </c>
      <c r="E145" s="7">
        <f t="shared" si="166"/>
        <v>350782</v>
      </c>
      <c r="F145" s="7">
        <f t="shared" si="166"/>
        <v>296087</v>
      </c>
      <c r="G145" s="7">
        <f t="shared" si="166"/>
        <v>311561</v>
      </c>
      <c r="H145" s="7">
        <f t="shared" si="166"/>
        <v>309928</v>
      </c>
      <c r="I145" s="7">
        <f t="shared" si="166"/>
        <v>335661</v>
      </c>
      <c r="J145" s="7">
        <f t="shared" si="166"/>
        <v>613092</v>
      </c>
      <c r="K145" s="7">
        <f t="shared" si="166"/>
        <v>621576</v>
      </c>
      <c r="L145" s="7">
        <f t="shared" si="166"/>
        <v>659621.30000000005</v>
      </c>
      <c r="M145" s="7">
        <f t="shared" si="166"/>
        <v>825279.82</v>
      </c>
      <c r="N145" s="7">
        <f t="shared" si="166"/>
        <v>613704.52</v>
      </c>
      <c r="O145" s="7">
        <f t="shared" si="166"/>
        <v>778825.26</v>
      </c>
      <c r="P145" s="7">
        <f t="shared" si="166"/>
        <v>908214.74</v>
      </c>
      <c r="Q145" s="7">
        <f t="shared" si="166"/>
        <v>999729.68</v>
      </c>
      <c r="R145" s="7">
        <f t="shared" si="166"/>
        <v>857075.51</v>
      </c>
      <c r="S145" s="7">
        <f t="shared" si="166"/>
        <v>976393.43</v>
      </c>
      <c r="T145" s="7">
        <f t="shared" si="166"/>
        <v>1054442.53</v>
      </c>
      <c r="U145" s="7">
        <f t="shared" si="166"/>
        <v>1020017.45</v>
      </c>
      <c r="V145" s="7">
        <f t="shared" si="166"/>
        <v>1039493.98</v>
      </c>
      <c r="W145" s="7">
        <f t="shared" si="166"/>
        <v>1035127.55</v>
      </c>
      <c r="X145" s="7">
        <f t="shared" si="166"/>
        <v>1136678.5</v>
      </c>
      <c r="Y145" s="7">
        <f t="shared" si="166"/>
        <v>1436244.01</v>
      </c>
      <c r="Z145" s="7">
        <f t="shared" si="166"/>
        <v>1326878.7</v>
      </c>
      <c r="AA145" s="7">
        <f t="shared" si="166"/>
        <v>1554325.18</v>
      </c>
      <c r="AB145" s="7">
        <f t="shared" si="166"/>
        <v>1501414.65</v>
      </c>
      <c r="AC145" s="7">
        <f>AC143</f>
        <v>1424460.58</v>
      </c>
      <c r="AF145" s="7">
        <f t="shared" si="160"/>
        <v>1501414.65</v>
      </c>
      <c r="AG145" s="7">
        <f t="shared" si="160"/>
        <v>1424460.58</v>
      </c>
      <c r="AH145" s="7">
        <f>AH143+VLOOKUP($A$3&amp;$B$132&amp;$B146,'[14]Paga All'!$G$1:$J$3000,4,FALSE)</f>
        <v>1384656.02</v>
      </c>
      <c r="AI145" s="321">
        <f>AI143+VLOOKUP($A$3&amp;$B$132&amp;$B146,'[15]Paga all'!$F:$G,2,FALSE)</f>
        <v>1212316.6599999999</v>
      </c>
      <c r="AJ145" s="322">
        <f>AJ143+VLOOKUP($A$3&amp;$B$132&amp;$B146,'[16]Paga all'!$F$2:$G$1470,2,FALSE)</f>
        <v>868648.77</v>
      </c>
      <c r="AK145" s="9">
        <f t="shared" ref="AK145:BO145" si="167">AK137*AK142</f>
        <v>2328377.146167737</v>
      </c>
      <c r="AL145" s="9">
        <f t="shared" si="167"/>
        <v>2722266.7734974138</v>
      </c>
      <c r="AM145" s="9">
        <f t="shared" si="167"/>
        <v>2908723.4018191546</v>
      </c>
      <c r="AN145" s="9">
        <f t="shared" si="167"/>
        <v>3113825.6929730694</v>
      </c>
      <c r="AO145" s="9">
        <f t="shared" si="167"/>
        <v>3328250.8155430714</v>
      </c>
      <c r="AP145" s="9">
        <f t="shared" si="167"/>
        <v>3561321.6009452473</v>
      </c>
      <c r="AQ145" s="9">
        <f t="shared" si="167"/>
        <v>3803715.2177635101</v>
      </c>
      <c r="AR145" s="9">
        <f t="shared" si="167"/>
        <v>4074077.328830034</v>
      </c>
      <c r="AS145" s="9">
        <f t="shared" si="167"/>
        <v>4353762.2713126447</v>
      </c>
      <c r="AT145" s="9">
        <f t="shared" si="167"/>
        <v>4670738.5394596038</v>
      </c>
      <c r="AU145" s="9">
        <f t="shared" si="167"/>
        <v>4987714.807606563</v>
      </c>
      <c r="AV145" s="9">
        <f t="shared" si="167"/>
        <v>5341982.401417871</v>
      </c>
      <c r="AW145" s="9">
        <f t="shared" si="167"/>
        <v>5724218.4894774389</v>
      </c>
      <c r="AX145" s="9">
        <f t="shared" si="167"/>
        <v>6125100.2403691811</v>
      </c>
      <c r="AY145" s="9">
        <f t="shared" si="167"/>
        <v>6553950.4855091851</v>
      </c>
      <c r="AZ145" s="9">
        <f t="shared" si="167"/>
        <v>7010769.2248974498</v>
      </c>
      <c r="BA145" s="9">
        <f t="shared" si="167"/>
        <v>7495556.4585339753</v>
      </c>
      <c r="BB145" s="9">
        <f t="shared" si="167"/>
        <v>8017635.0178348497</v>
      </c>
      <c r="BC145" s="9">
        <f t="shared" si="167"/>
        <v>8577004.902800072</v>
      </c>
      <c r="BD145" s="9">
        <f t="shared" si="167"/>
        <v>9173666.1134296414</v>
      </c>
      <c r="BE145" s="9">
        <f t="shared" si="167"/>
        <v>9816941.4811396468</v>
      </c>
      <c r="BF145" s="9">
        <f t="shared" si="167"/>
        <v>10506831.005930088</v>
      </c>
      <c r="BG145" s="9">
        <f t="shared" si="167"/>
        <v>11243334.687800962</v>
      </c>
      <c r="BH145" s="9">
        <f t="shared" si="167"/>
        <v>12035775.358168362</v>
      </c>
      <c r="BI145" s="9">
        <f t="shared" si="167"/>
        <v>12874830.185616195</v>
      </c>
      <c r="BJ145" s="9">
        <f t="shared" si="167"/>
        <v>13779144.832976637</v>
      </c>
      <c r="BK145" s="9">
        <f t="shared" si="167"/>
        <v>14739396.468833601</v>
      </c>
      <c r="BL145" s="9">
        <f t="shared" si="167"/>
        <v>15764907.924603175</v>
      </c>
      <c r="BM145" s="9">
        <f t="shared" si="167"/>
        <v>16874324.863117531</v>
      </c>
      <c r="BN145" s="9">
        <f t="shared" si="167"/>
        <v>18058324.452960584</v>
      </c>
      <c r="BO145" s="9">
        <f t="shared" si="167"/>
        <v>19316906.694132335</v>
      </c>
    </row>
    <row r="146" spans="2:67" x14ac:dyDescent="0.25">
      <c r="B146" t="s">
        <v>323</v>
      </c>
      <c r="D146" s="7">
        <f>IF(VLOOKUP($B$132&amp;$B146,[20]Ilorin!$E:$AE,COLUMN(D$1)-2,FALSE)=" ",0,VLOOKUP($B$132&amp;$B146,[20]Ilorin!$E:$AE,COLUMN(D$1)-2,FALSE))</f>
        <v>4145.9399999999996</v>
      </c>
      <c r="E146" s="7">
        <f>IF(VLOOKUP($B$132&amp;$B146,[20]Ilorin!$E:$AE,COLUMN(E$1)-2,FALSE)=" ",0,VLOOKUP($B$132&amp;$B146,[20]Ilorin!$E:$AE,COLUMN(E$1)-2,FALSE))</f>
        <v>5261.73</v>
      </c>
      <c r="F146" s="7">
        <f>IF(VLOOKUP($B$132&amp;$B146,[20]Ilorin!$E:$AE,COLUMN(F$1)-2,FALSE)=" ",0,VLOOKUP($B$132&amp;$B146,[20]Ilorin!$E:$AE,COLUMN(F$1)-2,FALSE))</f>
        <v>4441.3</v>
      </c>
      <c r="G146" s="7">
        <f>IF(VLOOKUP($B$132&amp;$B146,[20]Ilorin!$E:$AE,COLUMN(G$1)-2,FALSE)=" ",0,VLOOKUP($B$132&amp;$B146,[20]Ilorin!$E:$AE,COLUMN(G$1)-2,FALSE))</f>
        <v>4673.41</v>
      </c>
      <c r="H146" s="7">
        <f>IF(VLOOKUP($B$132&amp;$B146,[20]Ilorin!$E:$AE,COLUMN(H$1)-2,FALSE)=" ",0,VLOOKUP($B$132&amp;$B146,[20]Ilorin!$E:$AE,COLUMN(H$1)-2,FALSE))</f>
        <v>9179.24</v>
      </c>
      <c r="I146" s="7">
        <f>IF(VLOOKUP($B$132&amp;$B146,[20]Ilorin!$E:$AE,COLUMN(I$1)-2,FALSE)=" ",0,VLOOKUP($B$132&amp;$B146,[20]Ilorin!$E:$AE,COLUMN(I$1)-2,FALSE))</f>
        <v>10017.34</v>
      </c>
      <c r="J146" s="7">
        <f>IF(VLOOKUP($B$132&amp;$B146,[20]Ilorin!$E:$AE,COLUMN(J$1)-2,FALSE)=" ",0,VLOOKUP($B$132&amp;$B146,[20]Ilorin!$E:$AE,COLUMN(J$1)-2,FALSE))</f>
        <v>18317.759999999998</v>
      </c>
      <c r="K146" s="7">
        <f>IF(VLOOKUP($B$132&amp;$B146,[20]Ilorin!$E:$AE,COLUMN(K$1)-2,FALSE)=" ",0,VLOOKUP($B$132&amp;$B146,[20]Ilorin!$E:$AE,COLUMN(K$1)-2,FALSE))</f>
        <v>18525.77</v>
      </c>
      <c r="L146" s="7">
        <f>IF(VLOOKUP($B$132&amp;$B146,[20]Ilorin!$E:$AE,COLUMN(L$1)-2,FALSE)=" ",0,VLOOKUP($B$132&amp;$B146,[20]Ilorin!$E:$AE,COLUMN(L$1)-2,FALSE))</f>
        <v>19665.64</v>
      </c>
      <c r="M146" s="7">
        <f>IF(VLOOKUP($B$132&amp;$B146,[20]Ilorin!$E:$AE,COLUMN(M$1)-2,FALSE)=" ",0,VLOOKUP($B$132&amp;$B146,[20]Ilorin!$E:$AE,COLUMN(M$1)-2,FALSE))</f>
        <v>24708.9</v>
      </c>
      <c r="N146" s="7">
        <f>IF(VLOOKUP($B$132&amp;$B146,[20]Ilorin!$E:$AE,COLUMN(N$1)-2,FALSE)=" ",0,VLOOKUP($B$132&amp;$B146,[20]Ilorin!$E:$AE,COLUMN(N$1)-2,FALSE))</f>
        <v>18300.14</v>
      </c>
      <c r="O146" s="7">
        <f>IF(VLOOKUP($B$132&amp;$B146,[20]Ilorin!$E:$AE,COLUMN(O$1)-2,FALSE)=" ",0,VLOOKUP($B$132&amp;$B146,[20]Ilorin!$E:$AE,COLUMN(O$1)-2,FALSE))</f>
        <v>23358.76</v>
      </c>
      <c r="P146" s="7">
        <f>IF(VLOOKUP($B$132&amp;$B146,[20]Ilorin!$E:$AE,COLUMN(P$1)-2,FALSE)=" ",0,VLOOKUP($B$132&amp;$B146,[20]Ilorin!$E:$AE,COLUMN(P$1)-2,FALSE))</f>
        <v>27183.29</v>
      </c>
      <c r="Q146" s="7">
        <f>IF(VLOOKUP($B$132&amp;$B146,[20]Ilorin!$E:$AE,COLUMN(Q$1)-2,FALSE)=" ",0,VLOOKUP($B$132&amp;$B146,[20]Ilorin!$E:$AE,COLUMN(Q$1)-2,FALSE))</f>
        <v>29908.34</v>
      </c>
      <c r="R146" s="7">
        <f>IF(VLOOKUP($B$132&amp;$B146,[20]Ilorin!$E:$AE,COLUMN(R$1)-2,FALSE)=" ",0,VLOOKUP($B$132&amp;$B146,[20]Ilorin!$E:$AE,COLUMN(R$1)-2,FALSE))</f>
        <v>25684.66</v>
      </c>
      <c r="S146" s="7">
        <f>IF(VLOOKUP($B$132&amp;$B146,[20]Ilorin!$E:$AE,COLUMN(S$1)-2,FALSE)=" ",0,VLOOKUP($B$132&amp;$B146,[20]Ilorin!$E:$AE,COLUMN(S$1)-2,FALSE))</f>
        <v>29221.61</v>
      </c>
      <c r="T146" s="7">
        <f>IF(VLOOKUP($B$132&amp;$B146,[20]Ilorin!$E:$AE,COLUMN(T$1)-2,FALSE)=" ",0,VLOOKUP($B$132&amp;$B146,[20]Ilorin!$E:$AE,COLUMN(T$1)-2,FALSE))</f>
        <v>31571.03</v>
      </c>
      <c r="U146" s="7">
        <f>IF(VLOOKUP($B$132&amp;$B146,[20]Ilorin!$E:$AE,COLUMN(U$1)-2,FALSE)=" ",0,VLOOKUP($B$132&amp;$B146,[20]Ilorin!$E:$AE,COLUMN(U$1)-2,FALSE))</f>
        <v>30524.77</v>
      </c>
      <c r="V146" s="7">
        <f>IF(VLOOKUP($B$132&amp;$B146,[20]Ilorin!$E:$AE,COLUMN(V$1)-2,FALSE)=" ",0,VLOOKUP($B$132&amp;$B146,[20]Ilorin!$E:$AE,COLUMN(V$1)-2,FALSE))</f>
        <v>51974.7</v>
      </c>
      <c r="W146" s="7">
        <f>IF(VLOOKUP($B$132&amp;$B146,[20]Ilorin!$E:$AE,COLUMN(W$1)-2,FALSE)=" ",0,VLOOKUP($B$132&amp;$B146,[20]Ilorin!$E:$AE,COLUMN(W$1)-2,FALSE))</f>
        <v>51766.38</v>
      </c>
      <c r="X146" s="7">
        <f>IF(VLOOKUP($B$132&amp;$B146,[20]Ilorin!$E:$AE,COLUMN(X$1)-2,FALSE)=" ",0,VLOOKUP($B$132&amp;$B146,[20]Ilorin!$E:$AE,COLUMN(X$1)-2,FALSE))</f>
        <v>56833.93</v>
      </c>
      <c r="Y146" s="7">
        <f>IF(VLOOKUP($B$132&amp;$B146,[20]Ilorin!$E:$AE,COLUMN(Y$1)-2,FALSE)=" ",0,VLOOKUP($B$132&amp;$B146,[20]Ilorin!$E:$AE,COLUMN(Y$1)-2,FALSE))</f>
        <v>72312.2</v>
      </c>
      <c r="Z146" s="7">
        <f>IF(VLOOKUP($B$132&amp;$B146,[20]Ilorin!$E:$AE,COLUMN(Z$1)-2,FALSE)=" ",0,VLOOKUP($B$132&amp;$B146,[20]Ilorin!$E:$AE,COLUMN(Z$1)-2,FALSE))</f>
        <v>66345.929999999993</v>
      </c>
      <c r="AA146" s="7">
        <f>IF(VLOOKUP($B$132&amp;$B146,[20]Ilorin!$E:$AE,COLUMN(AA$1)-2,FALSE)=" ",0,VLOOKUP($B$132&amp;$B146,[20]Ilorin!$E:$AE,COLUMN(AA$1)-2,FALSE))</f>
        <v>77871.259999999995</v>
      </c>
      <c r="AB146" s="7">
        <f>IF(VLOOKUP($B$132&amp;$B146,[20]Ilorin!$E:$AE,COLUMN(AB$1)-2,FALSE)=" ",0,VLOOKUP($B$132&amp;$B146,[20]Ilorin!$E:$AE,COLUMN(AB$1)-2,FALSE))</f>
        <v>75365.73</v>
      </c>
      <c r="AC146" s="7">
        <f>IF(VLOOKUP($B$132&amp;$B146,[20]Ilorin!$E:$AE,COLUMN(AC$1)-2,FALSE)=" ",0,VLOOKUP($B$132&amp;$B146,[20]Ilorin!$E:$AE,COLUMN(AC$1)-2,FALSE))</f>
        <v>71313.03</v>
      </c>
      <c r="AF146" s="7">
        <f t="shared" si="160"/>
        <v>75365.73</v>
      </c>
      <c r="AG146" s="7">
        <f t="shared" si="160"/>
        <v>71313.03</v>
      </c>
      <c r="AH146" s="7">
        <f>VLOOKUP($A$3&amp;$B$132&amp;$B146,'[14]Paga All'!$G$1:$J$3000,4,FALSE)</f>
        <v>48645.7</v>
      </c>
      <c r="AI146" s="7">
        <f>VLOOKUP($A$3&amp;$B$132&amp;$B146,'[15]Paga all'!$F:$G,2,FALSE)</f>
        <v>35461.660000000003</v>
      </c>
      <c r="AJ146" s="7">
        <f>VLOOKUP($A$3&amp;$B$132&amp;$B146,'[16]Paga all'!$F$2:$G$1470,2,FALSE)</f>
        <v>25364.53</v>
      </c>
      <c r="AK146" s="9">
        <f t="shared" ref="AK146:BO146" si="168">AK138*AK145</f>
        <v>116679.0190338509</v>
      </c>
      <c r="AL146" s="9">
        <f t="shared" si="168"/>
        <v>136417.51174328112</v>
      </c>
      <c r="AM146" s="9">
        <f t="shared" si="168"/>
        <v>145761.17693117709</v>
      </c>
      <c r="AN146" s="9">
        <f t="shared" si="168"/>
        <v>156039.20863786264</v>
      </c>
      <c r="AO146" s="9">
        <f t="shared" si="168"/>
        <v>166784.42360394303</v>
      </c>
      <c r="AP146" s="9">
        <f t="shared" si="168"/>
        <v>178464.00508881299</v>
      </c>
      <c r="AQ146" s="9">
        <f t="shared" si="168"/>
        <v>190610.76983307773</v>
      </c>
      <c r="AR146" s="9">
        <f t="shared" si="168"/>
        <v>204159.08435552689</v>
      </c>
      <c r="AS146" s="9">
        <f t="shared" si="168"/>
        <v>218174.58213737083</v>
      </c>
      <c r="AT146" s="9">
        <f t="shared" si="168"/>
        <v>234058.81295679396</v>
      </c>
      <c r="AU146" s="9">
        <f t="shared" si="168"/>
        <v>249943.04377621709</v>
      </c>
      <c r="AV146" s="9">
        <f t="shared" si="168"/>
        <v>267696.00763321947</v>
      </c>
      <c r="AW146" s="9">
        <f t="shared" si="168"/>
        <v>286850.52126840618</v>
      </c>
      <c r="AX146" s="9">
        <f t="shared" si="168"/>
        <v>306939.40142238251</v>
      </c>
      <c r="AY146" s="9">
        <f t="shared" si="168"/>
        <v>328429.83135454322</v>
      </c>
      <c r="AZ146" s="9">
        <f t="shared" si="168"/>
        <v>351321.81106488837</v>
      </c>
      <c r="BA146" s="9">
        <f t="shared" si="168"/>
        <v>375615.34055341786</v>
      </c>
      <c r="BB146" s="9">
        <f t="shared" si="168"/>
        <v>401777.60307952657</v>
      </c>
      <c r="BC146" s="9">
        <f t="shared" si="168"/>
        <v>429808.5986432145</v>
      </c>
      <c r="BD146" s="9">
        <f t="shared" si="168"/>
        <v>459708.32724448154</v>
      </c>
      <c r="BE146" s="9">
        <f t="shared" si="168"/>
        <v>491943.97214272263</v>
      </c>
      <c r="BF146" s="9">
        <f t="shared" si="168"/>
        <v>526515.53333793778</v>
      </c>
      <c r="BG146" s="9">
        <f t="shared" si="168"/>
        <v>563423.01083012682</v>
      </c>
      <c r="BH146" s="9">
        <f t="shared" si="168"/>
        <v>603133.58787868475</v>
      </c>
      <c r="BI146" s="9">
        <f t="shared" si="168"/>
        <v>645180.08122421661</v>
      </c>
      <c r="BJ146" s="9">
        <f t="shared" si="168"/>
        <v>690496.85738551198</v>
      </c>
      <c r="BK146" s="9">
        <f t="shared" si="168"/>
        <v>738616.73310317623</v>
      </c>
      <c r="BL146" s="9">
        <f t="shared" si="168"/>
        <v>790006.89163660409</v>
      </c>
      <c r="BM146" s="9">
        <f t="shared" si="168"/>
        <v>845601.69950458501</v>
      </c>
      <c r="BN146" s="9">
        <f t="shared" si="168"/>
        <v>904933.97344772436</v>
      </c>
      <c r="BO146" s="9">
        <f t="shared" si="168"/>
        <v>968003.71346602216</v>
      </c>
    </row>
    <row r="150" spans="2:67" x14ac:dyDescent="0.25">
      <c r="B150" s="263" t="s">
        <v>324</v>
      </c>
      <c r="D150" s="7">
        <f>[20]Ilorin!F$10</f>
        <v>25</v>
      </c>
      <c r="E150" s="7">
        <f>[20]Ilorin!G$10</f>
        <v>28</v>
      </c>
      <c r="F150" s="7">
        <f>[20]Ilorin!H$10</f>
        <v>34</v>
      </c>
      <c r="G150" s="7">
        <f>[20]Ilorin!I$10</f>
        <v>47</v>
      </c>
      <c r="H150" s="7">
        <f>[20]Ilorin!J$10</f>
        <v>69</v>
      </c>
      <c r="I150" s="7">
        <f>[20]Ilorin!K$10</f>
        <v>68</v>
      </c>
      <c r="J150" s="7">
        <f>[20]Ilorin!L$10</f>
        <v>70</v>
      </c>
      <c r="K150" s="7">
        <f>[20]Ilorin!M$10</f>
        <v>74</v>
      </c>
      <c r="L150" s="7">
        <f>[20]Ilorin!N$10</f>
        <v>79</v>
      </c>
      <c r="M150" s="7">
        <f>[20]Ilorin!O$10</f>
        <v>90</v>
      </c>
      <c r="N150" s="7">
        <f>[20]Ilorin!P$10</f>
        <v>92</v>
      </c>
      <c r="O150" s="7">
        <f>[20]Ilorin!Q$10</f>
        <v>84</v>
      </c>
      <c r="P150" s="7">
        <f>[20]Ilorin!R$10</f>
        <v>81</v>
      </c>
      <c r="Q150" s="7">
        <f>[20]Ilorin!S$10</f>
        <v>90</v>
      </c>
      <c r="R150" s="7">
        <f>[20]Ilorin!T$10</f>
        <v>98</v>
      </c>
      <c r="S150" s="7">
        <f>[20]Ilorin!U$10</f>
        <v>114</v>
      </c>
      <c r="T150" s="7">
        <f>[20]Ilorin!V$10</f>
        <v>140</v>
      </c>
      <c r="U150" s="7">
        <f>[20]Ilorin!W$10</f>
        <v>142</v>
      </c>
      <c r="V150" s="7">
        <f>[20]Ilorin!X$10</f>
        <v>138</v>
      </c>
      <c r="W150" s="7">
        <f>[20]Ilorin!Y$10</f>
        <v>148</v>
      </c>
      <c r="X150" s="7">
        <f>[20]Ilorin!Z$10</f>
        <v>174</v>
      </c>
      <c r="Y150" s="7">
        <f>[20]Ilorin!AA$10</f>
        <v>191</v>
      </c>
      <c r="Z150" s="7">
        <f>[20]Ilorin!AB$10</f>
        <v>210</v>
      </c>
      <c r="AA150" s="7">
        <f>[20]Ilorin!AC$10</f>
        <v>208</v>
      </c>
      <c r="AB150" s="7">
        <f>[20]Ilorin!AD$10</f>
        <v>218</v>
      </c>
      <c r="AC150" s="7">
        <f>[20]Ilorin!AE$10</f>
        <v>223</v>
      </c>
      <c r="AF150" s="280">
        <f>AB150</f>
        <v>218</v>
      </c>
      <c r="AG150" s="280">
        <f>AC150</f>
        <v>223</v>
      </c>
      <c r="AH150" s="280">
        <f t="shared" ref="AH150:AJ151" si="169">AD150</f>
        <v>0</v>
      </c>
      <c r="AI150" s="280">
        <f t="shared" si="169"/>
        <v>0</v>
      </c>
      <c r="AJ150" s="280">
        <f t="shared" si="169"/>
        <v>218</v>
      </c>
    </row>
    <row r="151" spans="2:67" x14ac:dyDescent="0.25">
      <c r="B151" s="263" t="s">
        <v>325</v>
      </c>
      <c r="D151" s="7">
        <f>[20]Ilorin!F$12</f>
        <v>0</v>
      </c>
      <c r="E151" s="7">
        <f>[20]Ilorin!G$12</f>
        <v>1</v>
      </c>
      <c r="F151" s="7">
        <f>[20]Ilorin!H$12</f>
        <v>1</v>
      </c>
      <c r="G151" s="7">
        <f>[20]Ilorin!I$12</f>
        <v>3</v>
      </c>
      <c r="H151" s="7">
        <f>[20]Ilorin!J$12</f>
        <v>3</v>
      </c>
      <c r="I151" s="7">
        <f>[20]Ilorin!K$12</f>
        <v>9</v>
      </c>
      <c r="J151" s="7">
        <f>[20]Ilorin!L$12</f>
        <v>6</v>
      </c>
      <c r="K151" s="7">
        <f>[20]Ilorin!M$12</f>
        <v>7</v>
      </c>
      <c r="L151" s="7">
        <f>[20]Ilorin!N$12</f>
        <v>5</v>
      </c>
      <c r="M151" s="7">
        <f>[20]Ilorin!O$12</f>
        <v>3</v>
      </c>
      <c r="N151" s="7">
        <f>[20]Ilorin!P$12</f>
        <v>8</v>
      </c>
      <c r="O151" s="7">
        <f>[20]Ilorin!Q$12</f>
        <v>10</v>
      </c>
      <c r="P151" s="7">
        <f>[20]Ilorin!R$12</f>
        <v>13</v>
      </c>
      <c r="Q151" s="7">
        <f>[20]Ilorin!S$12</f>
        <v>7</v>
      </c>
      <c r="R151" s="7">
        <f>[20]Ilorin!T$12</f>
        <v>11</v>
      </c>
      <c r="S151" s="7">
        <f>[20]Ilorin!U$12</f>
        <v>10</v>
      </c>
      <c r="T151" s="7">
        <f>[20]Ilorin!V$12</f>
        <v>7</v>
      </c>
      <c r="U151" s="7">
        <f>[20]Ilorin!W$12</f>
        <v>20</v>
      </c>
      <c r="V151" s="7">
        <f>[20]Ilorin!X$12</f>
        <v>20</v>
      </c>
      <c r="W151" s="7">
        <f>[20]Ilorin!Y$12</f>
        <v>20</v>
      </c>
      <c r="X151" s="7">
        <f>[20]Ilorin!Z$12</f>
        <v>13</v>
      </c>
      <c r="Y151" s="7">
        <f>[20]Ilorin!AA$12</f>
        <v>6</v>
      </c>
      <c r="Z151" s="7">
        <f>[20]Ilorin!AB$12</f>
        <v>11</v>
      </c>
      <c r="AA151" s="7">
        <f>[20]Ilorin!AC$12</f>
        <v>17</v>
      </c>
      <c r="AB151" s="7">
        <f>[20]Ilorin!AD$12</f>
        <v>20</v>
      </c>
      <c r="AC151" s="7">
        <f>[20]Ilorin!AE$12</f>
        <v>18</v>
      </c>
      <c r="AF151" s="280">
        <f>AB151</f>
        <v>20</v>
      </c>
      <c r="AG151" s="280">
        <f>AC151</f>
        <v>18</v>
      </c>
      <c r="AH151" s="280">
        <f t="shared" si="169"/>
        <v>0</v>
      </c>
      <c r="AI151" s="280">
        <f t="shared" si="169"/>
        <v>0</v>
      </c>
      <c r="AJ151" s="280">
        <f t="shared" si="169"/>
        <v>20</v>
      </c>
    </row>
  </sheetData>
  <pageMargins left="0.7" right="0.7" top="0.75" bottom="0.75" header="0.3" footer="0.3"/>
  <pageSetup orientation="portrait" horizontalDpi="4294967295" verticalDpi="4294967295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/>
  <dimension ref="A1:BO151"/>
  <sheetViews>
    <sheetView zoomScale="75" zoomScaleNormal="75" zoomScalePageLayoutView="75" workbookViewId="0">
      <pane xSplit="3" ySplit="1" topLeftCell="AD2" activePane="bottomRight" state="frozen"/>
      <selection activeCell="AO14" sqref="AO14"/>
      <selection pane="topRight" activeCell="AO14" sqref="AO14"/>
      <selection pane="bottomLeft" activeCell="AO14" sqref="AO14"/>
      <selection pane="bottomRight" activeCell="AG151" sqref="AG151:AJ151"/>
    </sheetView>
  </sheetViews>
  <sheetFormatPr defaultColWidth="8.85546875" defaultRowHeight="15" outlineLevelCol="1" x14ac:dyDescent="0.25"/>
  <cols>
    <col min="1" max="1" width="2.7109375" customWidth="1"/>
    <col min="2" max="2" width="34.28515625" customWidth="1"/>
    <col min="4" max="29" width="14.28515625" style="232" hidden="1" customWidth="1" outlineLevel="1"/>
    <col min="30" max="30" width="9.140625" style="227" customWidth="1" collapsed="1"/>
    <col min="31" max="31" width="1.140625" customWidth="1"/>
    <col min="32" max="35" width="14.28515625" style="232" customWidth="1" outlineLevel="1"/>
    <col min="36" max="67" width="14.28515625" customWidth="1"/>
  </cols>
  <sheetData>
    <row r="1" spans="1:67" x14ac:dyDescent="0.25">
      <c r="D1" s="226">
        <v>41275</v>
      </c>
      <c r="E1" s="226">
        <v>41306</v>
      </c>
      <c r="F1" s="226">
        <v>41334</v>
      </c>
      <c r="G1" s="226">
        <v>41365</v>
      </c>
      <c r="H1" s="226">
        <v>41395</v>
      </c>
      <c r="I1" s="226">
        <v>41426</v>
      </c>
      <c r="J1" s="226">
        <v>41456</v>
      </c>
      <c r="K1" s="226">
        <v>41487</v>
      </c>
      <c r="L1" s="226">
        <v>41518</v>
      </c>
      <c r="M1" s="226">
        <v>41548</v>
      </c>
      <c r="N1" s="226">
        <v>41579</v>
      </c>
      <c r="O1" s="226">
        <v>41609</v>
      </c>
      <c r="P1" s="226">
        <v>41640</v>
      </c>
      <c r="Q1" s="226">
        <v>41671</v>
      </c>
      <c r="R1" s="226">
        <v>41699</v>
      </c>
      <c r="S1" s="226">
        <v>41730</v>
      </c>
      <c r="T1" s="226">
        <v>41760</v>
      </c>
      <c r="U1" s="226">
        <v>41791</v>
      </c>
      <c r="V1" s="226">
        <v>41821</v>
      </c>
      <c r="W1" s="226">
        <v>41852</v>
      </c>
      <c r="X1" s="226">
        <v>41883</v>
      </c>
      <c r="Y1" s="226">
        <v>41913</v>
      </c>
      <c r="Z1" s="226">
        <v>41944</v>
      </c>
      <c r="AA1" s="226">
        <v>41974</v>
      </c>
      <c r="AB1" s="226">
        <v>42005</v>
      </c>
      <c r="AC1" s="226">
        <v>42036</v>
      </c>
      <c r="AF1" s="226">
        <v>42005</v>
      </c>
      <c r="AG1" s="226">
        <v>42036</v>
      </c>
      <c r="AH1" s="226">
        <v>42064</v>
      </c>
      <c r="AI1" s="226">
        <v>42095</v>
      </c>
      <c r="AJ1" s="228">
        <v>42125</v>
      </c>
      <c r="AK1" s="228">
        <v>42156</v>
      </c>
      <c r="AL1" s="228">
        <v>42186</v>
      </c>
      <c r="AM1" s="228">
        <v>42217</v>
      </c>
      <c r="AN1" s="228">
        <v>42248</v>
      </c>
      <c r="AO1" s="228">
        <v>42278</v>
      </c>
      <c r="AP1" s="228">
        <v>42309</v>
      </c>
      <c r="AQ1" s="228">
        <v>42339</v>
      </c>
      <c r="AR1" s="229">
        <v>42370</v>
      </c>
      <c r="AS1" s="229">
        <v>42401</v>
      </c>
      <c r="AT1" s="229">
        <v>42430</v>
      </c>
      <c r="AU1" s="229">
        <v>42461</v>
      </c>
      <c r="AV1" s="229">
        <v>42491</v>
      </c>
      <c r="AW1" s="229">
        <v>42522</v>
      </c>
      <c r="AX1" s="229">
        <v>42552</v>
      </c>
      <c r="AY1" s="229">
        <v>42583</v>
      </c>
      <c r="AZ1" s="229">
        <v>42614</v>
      </c>
      <c r="BA1" s="229">
        <v>42644</v>
      </c>
      <c r="BB1" s="229">
        <v>42675</v>
      </c>
      <c r="BC1" s="229">
        <v>42705</v>
      </c>
      <c r="BD1" s="230">
        <v>42736</v>
      </c>
      <c r="BE1" s="230">
        <v>42767</v>
      </c>
      <c r="BF1" s="230">
        <v>42795</v>
      </c>
      <c r="BG1" s="230">
        <v>42826</v>
      </c>
      <c r="BH1" s="230">
        <v>42856</v>
      </c>
      <c r="BI1" s="230">
        <v>42887</v>
      </c>
      <c r="BJ1" s="230">
        <v>42917</v>
      </c>
      <c r="BK1" s="230">
        <v>42948</v>
      </c>
      <c r="BL1" s="230">
        <v>42979</v>
      </c>
      <c r="BM1" s="230">
        <v>43009</v>
      </c>
      <c r="BN1" s="230">
        <v>43040</v>
      </c>
      <c r="BO1" s="230">
        <v>43070</v>
      </c>
    </row>
    <row r="2" spans="1:67" x14ac:dyDescent="0.25">
      <c r="W2" s="233">
        <f>RATE(1,,-V3,W3)</f>
        <v>8.4999999999999992E-2</v>
      </c>
      <c r="X2" s="233">
        <f>RATE(1,,-W3,X3)</f>
        <v>3.6866359447004567E-2</v>
      </c>
      <c r="Y2" s="233">
        <f>RATE(1,,-X3,Y3)</f>
        <v>3.7777777777777771E-2</v>
      </c>
      <c r="Z2" s="233">
        <f>RATE(1,,-Y3,Z3)</f>
        <v>3.8543897216274096E-2</v>
      </c>
      <c r="AA2" s="234">
        <f>RATE((COUNT($E$1:$O$1)),,-$D3,$O3)</f>
        <v>0.12217466369379106</v>
      </c>
      <c r="AB2" s="234">
        <f>RATE((COUNT($E$1:$O$1)),,-$D3,$O3)</f>
        <v>0.12217466369379106</v>
      </c>
      <c r="AC2" s="234">
        <f>RATE((COUNT($Q$1:$AC$1)),,-$P3,$AC3)</f>
        <v>7.2252541579419696E-2</v>
      </c>
      <c r="AF2" s="234">
        <f>AC2</f>
        <v>7.2252541579419696E-2</v>
      </c>
      <c r="AG2" s="234">
        <f>AF2</f>
        <v>7.2252541579419696E-2</v>
      </c>
      <c r="AH2" s="234">
        <f t="shared" ref="AH2:BO2" si="0">AG2</f>
        <v>7.2252541579419696E-2</v>
      </c>
      <c r="AI2" s="234">
        <f t="shared" si="0"/>
        <v>7.2252541579419696E-2</v>
      </c>
      <c r="AJ2" s="234">
        <f t="shared" si="0"/>
        <v>7.2252541579419696E-2</v>
      </c>
      <c r="AK2" s="234">
        <f t="shared" si="0"/>
        <v>7.2252541579419696E-2</v>
      </c>
      <c r="AL2" s="234">
        <f t="shared" si="0"/>
        <v>7.2252541579419696E-2</v>
      </c>
      <c r="AM2" s="234">
        <f t="shared" si="0"/>
        <v>7.2252541579419696E-2</v>
      </c>
      <c r="AN2" s="234">
        <f t="shared" si="0"/>
        <v>7.2252541579419696E-2</v>
      </c>
      <c r="AO2" s="234">
        <f t="shared" si="0"/>
        <v>7.2252541579419696E-2</v>
      </c>
      <c r="AP2" s="234">
        <f t="shared" si="0"/>
        <v>7.2252541579419696E-2</v>
      </c>
      <c r="AQ2" s="234">
        <f t="shared" si="0"/>
        <v>7.2252541579419696E-2</v>
      </c>
      <c r="AR2" s="234">
        <f t="shared" si="0"/>
        <v>7.2252541579419696E-2</v>
      </c>
      <c r="AS2" s="234">
        <f t="shared" si="0"/>
        <v>7.2252541579419696E-2</v>
      </c>
      <c r="AT2" s="234">
        <f t="shared" si="0"/>
        <v>7.2252541579419696E-2</v>
      </c>
      <c r="AU2" s="234">
        <f t="shared" si="0"/>
        <v>7.2252541579419696E-2</v>
      </c>
      <c r="AV2" s="234">
        <f t="shared" si="0"/>
        <v>7.2252541579419696E-2</v>
      </c>
      <c r="AW2" s="234">
        <f t="shared" si="0"/>
        <v>7.2252541579419696E-2</v>
      </c>
      <c r="AX2" s="234">
        <f t="shared" si="0"/>
        <v>7.2252541579419696E-2</v>
      </c>
      <c r="AY2" s="234">
        <f t="shared" si="0"/>
        <v>7.2252541579419696E-2</v>
      </c>
      <c r="AZ2" s="234">
        <f t="shared" si="0"/>
        <v>7.2252541579419696E-2</v>
      </c>
      <c r="BA2" s="234">
        <f t="shared" si="0"/>
        <v>7.2252541579419696E-2</v>
      </c>
      <c r="BB2" s="234">
        <f t="shared" si="0"/>
        <v>7.2252541579419696E-2</v>
      </c>
      <c r="BC2" s="234">
        <f t="shared" si="0"/>
        <v>7.2252541579419696E-2</v>
      </c>
      <c r="BD2" s="234">
        <f t="shared" si="0"/>
        <v>7.2252541579419696E-2</v>
      </c>
      <c r="BE2" s="234">
        <f t="shared" si="0"/>
        <v>7.2252541579419696E-2</v>
      </c>
      <c r="BF2" s="234">
        <f t="shared" si="0"/>
        <v>7.2252541579419696E-2</v>
      </c>
      <c r="BG2" s="234">
        <f t="shared" si="0"/>
        <v>7.2252541579419696E-2</v>
      </c>
      <c r="BH2" s="234">
        <f t="shared" si="0"/>
        <v>7.2252541579419696E-2</v>
      </c>
      <c r="BI2" s="234">
        <f t="shared" si="0"/>
        <v>7.2252541579419696E-2</v>
      </c>
      <c r="BJ2" s="234">
        <f t="shared" si="0"/>
        <v>7.2252541579419696E-2</v>
      </c>
      <c r="BK2" s="234">
        <f t="shared" si="0"/>
        <v>7.2252541579419696E-2</v>
      </c>
      <c r="BL2" s="234">
        <f t="shared" si="0"/>
        <v>7.2252541579419696E-2</v>
      </c>
      <c r="BM2" s="234">
        <f t="shared" si="0"/>
        <v>7.2252541579419696E-2</v>
      </c>
      <c r="BN2" s="234">
        <f t="shared" si="0"/>
        <v>7.2252541579419696E-2</v>
      </c>
      <c r="BO2" s="234">
        <f t="shared" si="0"/>
        <v>7.2252541579419696E-2</v>
      </c>
    </row>
    <row r="3" spans="1:67" x14ac:dyDescent="0.25">
      <c r="A3" s="1" t="s">
        <v>22</v>
      </c>
      <c r="C3" t="s">
        <v>81</v>
      </c>
      <c r="D3" s="7">
        <f>[20]Abuja!F$9</f>
        <v>56</v>
      </c>
      <c r="E3" s="7">
        <f>[20]Abuja!G$9</f>
        <v>69</v>
      </c>
      <c r="F3" s="7">
        <f>[20]Abuja!H$9</f>
        <v>81</v>
      </c>
      <c r="G3" s="7">
        <f>[20]Abuja!I$9</f>
        <v>103</v>
      </c>
      <c r="H3" s="7">
        <f>[20]Abuja!J$9</f>
        <v>127</v>
      </c>
      <c r="I3" s="7">
        <f>[20]Abuja!K$9</f>
        <v>133</v>
      </c>
      <c r="J3" s="7">
        <f>[20]Abuja!L$9</f>
        <v>140</v>
      </c>
      <c r="K3" s="7">
        <f>[20]Abuja!M$9</f>
        <v>151</v>
      </c>
      <c r="L3" s="7">
        <f>[20]Abuja!N$9</f>
        <v>159</v>
      </c>
      <c r="M3" s="7">
        <f>[20]Abuja!O$9</f>
        <v>179</v>
      </c>
      <c r="N3" s="7">
        <f>[20]Abuja!P$9</f>
        <v>193</v>
      </c>
      <c r="O3" s="7">
        <f>[20]Abuja!Q$9</f>
        <v>199</v>
      </c>
      <c r="P3" s="7">
        <f>[20]Abuja!R$9</f>
        <v>214</v>
      </c>
      <c r="Q3" s="7">
        <f>[20]Abuja!S$9</f>
        <v>241</v>
      </c>
      <c r="R3" s="7">
        <f>[20]Abuja!T$9</f>
        <v>263</v>
      </c>
      <c r="S3" s="7">
        <f>[20]Abuja!U$9</f>
        <v>286</v>
      </c>
      <c r="T3" s="7">
        <f>[20]Abuja!V$9</f>
        <v>322</v>
      </c>
      <c r="U3" s="7">
        <f>[20]Abuja!W$9</f>
        <v>371</v>
      </c>
      <c r="V3" s="7">
        <f>[20]Abuja!X$9</f>
        <v>400</v>
      </c>
      <c r="W3" s="7">
        <f>[20]Abuja!Y$9</f>
        <v>434</v>
      </c>
      <c r="X3" s="7">
        <f>[20]Abuja!Z$9</f>
        <v>450</v>
      </c>
      <c r="Y3" s="7">
        <f>[20]Abuja!AA$9</f>
        <v>467</v>
      </c>
      <c r="Z3" s="7">
        <f>[20]Abuja!AB$9</f>
        <v>485</v>
      </c>
      <c r="AA3" s="7">
        <f>[20]Abuja!AC$9</f>
        <v>497</v>
      </c>
      <c r="AB3" s="7">
        <f>[20]Abuja!AD$9</f>
        <v>514</v>
      </c>
      <c r="AC3" s="7">
        <f>[20]Abuja!AE$9</f>
        <v>530</v>
      </c>
      <c r="AD3" s="250">
        <v>0.75</v>
      </c>
      <c r="AF3" s="7">
        <f>AB3</f>
        <v>514</v>
      </c>
      <c r="AG3" s="7">
        <f>AC3</f>
        <v>530</v>
      </c>
      <c r="AH3" s="7">
        <f t="shared" ref="AH3:BO3" si="1">ROUND(AG3*(1+AH2),)</f>
        <v>568</v>
      </c>
      <c r="AI3" s="7">
        <f t="shared" si="1"/>
        <v>609</v>
      </c>
      <c r="AJ3" s="9">
        <f t="shared" si="1"/>
        <v>653</v>
      </c>
      <c r="AK3" s="9">
        <f t="shared" si="1"/>
        <v>700</v>
      </c>
      <c r="AL3" s="9">
        <f t="shared" si="1"/>
        <v>751</v>
      </c>
      <c r="AM3" s="9">
        <f t="shared" si="1"/>
        <v>805</v>
      </c>
      <c r="AN3" s="9">
        <f t="shared" si="1"/>
        <v>863</v>
      </c>
      <c r="AO3" s="9">
        <f t="shared" si="1"/>
        <v>925</v>
      </c>
      <c r="AP3" s="9">
        <f t="shared" si="1"/>
        <v>992</v>
      </c>
      <c r="AQ3" s="9">
        <f t="shared" si="1"/>
        <v>1064</v>
      </c>
      <c r="AR3" s="9">
        <f t="shared" si="1"/>
        <v>1141</v>
      </c>
      <c r="AS3" s="9">
        <f t="shared" si="1"/>
        <v>1223</v>
      </c>
      <c r="AT3" s="9">
        <f t="shared" si="1"/>
        <v>1311</v>
      </c>
      <c r="AU3" s="9">
        <f t="shared" si="1"/>
        <v>1406</v>
      </c>
      <c r="AV3" s="9">
        <f t="shared" si="1"/>
        <v>1508</v>
      </c>
      <c r="AW3" s="9">
        <f t="shared" si="1"/>
        <v>1617</v>
      </c>
      <c r="AX3" s="9">
        <f t="shared" si="1"/>
        <v>1734</v>
      </c>
      <c r="AY3" s="9">
        <f t="shared" si="1"/>
        <v>1859</v>
      </c>
      <c r="AZ3" s="9">
        <f t="shared" si="1"/>
        <v>1993</v>
      </c>
      <c r="BA3" s="9">
        <f t="shared" si="1"/>
        <v>2137</v>
      </c>
      <c r="BB3" s="9">
        <f t="shared" si="1"/>
        <v>2291</v>
      </c>
      <c r="BC3" s="9">
        <f t="shared" si="1"/>
        <v>2457</v>
      </c>
      <c r="BD3" s="9">
        <f t="shared" si="1"/>
        <v>2635</v>
      </c>
      <c r="BE3" s="9">
        <f t="shared" si="1"/>
        <v>2825</v>
      </c>
      <c r="BF3" s="9">
        <f t="shared" si="1"/>
        <v>3029</v>
      </c>
      <c r="BG3" s="9">
        <f t="shared" si="1"/>
        <v>3248</v>
      </c>
      <c r="BH3" s="9">
        <f t="shared" si="1"/>
        <v>3483</v>
      </c>
      <c r="BI3" s="9">
        <f t="shared" si="1"/>
        <v>3735</v>
      </c>
      <c r="BJ3" s="9">
        <f t="shared" si="1"/>
        <v>4005</v>
      </c>
      <c r="BK3" s="9">
        <f t="shared" si="1"/>
        <v>4294</v>
      </c>
      <c r="BL3" s="9">
        <f t="shared" si="1"/>
        <v>4604</v>
      </c>
      <c r="BM3" s="9">
        <f t="shared" si="1"/>
        <v>4937</v>
      </c>
      <c r="BN3" s="9">
        <f t="shared" si="1"/>
        <v>5294</v>
      </c>
      <c r="BO3" s="9">
        <f t="shared" si="1"/>
        <v>5677</v>
      </c>
    </row>
    <row r="4" spans="1:67" x14ac:dyDescent="0.25">
      <c r="B4" s="1" t="s">
        <v>98</v>
      </c>
      <c r="D4" s="240"/>
      <c r="E4" s="240"/>
      <c r="F4" s="240"/>
      <c r="G4" s="240"/>
      <c r="H4" s="240"/>
      <c r="I4" s="240"/>
      <c r="J4" s="240"/>
      <c r="K4" s="240"/>
      <c r="L4" s="240"/>
      <c r="M4" s="240"/>
      <c r="N4" s="240"/>
      <c r="O4" s="240"/>
      <c r="P4" s="240"/>
      <c r="Q4" s="240"/>
      <c r="R4" s="240"/>
      <c r="S4" s="240"/>
      <c r="T4" s="240"/>
      <c r="U4" s="240"/>
      <c r="V4" s="240"/>
      <c r="W4" s="240"/>
      <c r="X4" s="240"/>
      <c r="Y4" s="240"/>
      <c r="Z4" s="240"/>
      <c r="AA4" s="234">
        <f>RATE((COUNT($E$1:$O$1)),,-$D5,$O5)</f>
        <v>8.106862667463198E-2</v>
      </c>
      <c r="AB4" s="234">
        <f>RATE((COUNT($E$1:$O$1)),,-$D5,$O5)</f>
        <v>8.106862667463198E-2</v>
      </c>
      <c r="AC4" s="234">
        <f>RATE((COUNT($Q$1:$AC$1)),,-$P5,$AC5)</f>
        <v>7.0516119121660795E-2</v>
      </c>
      <c r="AF4" s="234"/>
      <c r="AG4" s="234"/>
      <c r="AH4" s="234"/>
      <c r="AI4" s="234"/>
    </row>
    <row r="5" spans="1:67" x14ac:dyDescent="0.25">
      <c r="B5" s="242" t="s">
        <v>137</v>
      </c>
      <c r="D5" s="243">
        <f>D12+D13</f>
        <v>14</v>
      </c>
      <c r="E5" s="243">
        <f>E12+E13</f>
        <v>11</v>
      </c>
      <c r="F5" s="243">
        <f>F12+F13</f>
        <v>18</v>
      </c>
      <c r="G5" s="243">
        <f>G12+G13</f>
        <v>28</v>
      </c>
      <c r="H5" s="243">
        <f t="shared" ref="H5:AC5" si="2">H12+H13</f>
        <v>33</v>
      </c>
      <c r="I5" s="243">
        <f t="shared" si="2"/>
        <v>39</v>
      </c>
      <c r="J5" s="243">
        <f t="shared" si="2"/>
        <v>41</v>
      </c>
      <c r="K5" s="243">
        <f t="shared" si="2"/>
        <v>34</v>
      </c>
      <c r="L5" s="243">
        <f t="shared" si="2"/>
        <v>33</v>
      </c>
      <c r="M5" s="243">
        <f t="shared" si="2"/>
        <v>32</v>
      </c>
      <c r="N5" s="243">
        <f t="shared" si="2"/>
        <v>34</v>
      </c>
      <c r="O5" s="243">
        <f t="shared" si="2"/>
        <v>33</v>
      </c>
      <c r="P5" s="243">
        <f t="shared" si="2"/>
        <v>40</v>
      </c>
      <c r="Q5" s="243">
        <f t="shared" si="2"/>
        <v>39</v>
      </c>
      <c r="R5" s="243">
        <f t="shared" si="2"/>
        <v>46</v>
      </c>
      <c r="S5" s="243">
        <f t="shared" si="2"/>
        <v>55</v>
      </c>
      <c r="T5" s="243">
        <f t="shared" si="2"/>
        <v>69</v>
      </c>
      <c r="U5" s="243">
        <f t="shared" si="2"/>
        <v>67</v>
      </c>
      <c r="V5" s="243">
        <f t="shared" si="2"/>
        <v>72</v>
      </c>
      <c r="W5" s="243">
        <f t="shared" si="2"/>
        <v>76</v>
      </c>
      <c r="X5" s="243">
        <f t="shared" si="2"/>
        <v>80</v>
      </c>
      <c r="Y5" s="243">
        <f t="shared" si="2"/>
        <v>95</v>
      </c>
      <c r="Z5" s="243">
        <f t="shared" si="2"/>
        <v>97</v>
      </c>
      <c r="AA5" s="243">
        <f t="shared" si="2"/>
        <v>89</v>
      </c>
      <c r="AB5" s="243">
        <f>AB12+AB13</f>
        <v>95</v>
      </c>
      <c r="AC5" s="243">
        <f t="shared" si="2"/>
        <v>97</v>
      </c>
      <c r="AF5" s="244">
        <f>SUM(AF12:AF13)</f>
        <v>95</v>
      </c>
      <c r="AG5" s="244">
        <f t="shared" ref="AG5:BO5" si="3">ROUND((AF12+AF13)*(1+AG6),)</f>
        <v>102</v>
      </c>
      <c r="AH5" s="244">
        <f t="shared" si="3"/>
        <v>104</v>
      </c>
      <c r="AI5" s="244">
        <f t="shared" si="3"/>
        <v>106</v>
      </c>
      <c r="AJ5" s="245">
        <f t="shared" si="3"/>
        <v>111</v>
      </c>
      <c r="AK5" s="245">
        <f t="shared" si="3"/>
        <v>103</v>
      </c>
      <c r="AL5" s="245">
        <f t="shared" si="3"/>
        <v>110</v>
      </c>
      <c r="AM5" s="245">
        <f t="shared" si="3"/>
        <v>118</v>
      </c>
      <c r="AN5" s="245">
        <f t="shared" si="3"/>
        <v>126</v>
      </c>
      <c r="AO5" s="245">
        <f t="shared" si="3"/>
        <v>135</v>
      </c>
      <c r="AP5" s="245">
        <f t="shared" si="3"/>
        <v>144</v>
      </c>
      <c r="AQ5" s="245">
        <f t="shared" si="3"/>
        <v>154</v>
      </c>
      <c r="AR5" s="245">
        <f t="shared" si="3"/>
        <v>165</v>
      </c>
      <c r="AS5" s="245">
        <f t="shared" si="3"/>
        <v>177</v>
      </c>
      <c r="AT5" s="245">
        <f t="shared" si="3"/>
        <v>189</v>
      </c>
      <c r="AU5" s="245">
        <f t="shared" si="3"/>
        <v>202</v>
      </c>
      <c r="AV5" s="245">
        <f t="shared" si="3"/>
        <v>216</v>
      </c>
      <c r="AW5" s="245">
        <f t="shared" si="3"/>
        <v>231</v>
      </c>
      <c r="AX5" s="245">
        <f t="shared" si="3"/>
        <v>247</v>
      </c>
      <c r="AY5" s="245">
        <f t="shared" si="3"/>
        <v>264</v>
      </c>
      <c r="AZ5" s="245">
        <f t="shared" si="3"/>
        <v>282</v>
      </c>
      <c r="BA5" s="245">
        <f t="shared" si="3"/>
        <v>302</v>
      </c>
      <c r="BB5" s="245">
        <f t="shared" si="3"/>
        <v>323</v>
      </c>
      <c r="BC5" s="245">
        <f t="shared" si="3"/>
        <v>346</v>
      </c>
      <c r="BD5" s="245">
        <f t="shared" si="3"/>
        <v>370</v>
      </c>
      <c r="BE5" s="245">
        <f t="shared" si="3"/>
        <v>396</v>
      </c>
      <c r="BF5" s="245">
        <f t="shared" si="3"/>
        <v>424</v>
      </c>
      <c r="BG5" s="245">
        <f t="shared" si="3"/>
        <v>454</v>
      </c>
      <c r="BH5" s="245">
        <f t="shared" si="3"/>
        <v>486</v>
      </c>
      <c r="BI5" s="245">
        <f t="shared" si="3"/>
        <v>520</v>
      </c>
      <c r="BJ5" s="245">
        <f t="shared" si="3"/>
        <v>556</v>
      </c>
      <c r="BK5" s="245">
        <f t="shared" si="3"/>
        <v>595</v>
      </c>
      <c r="BL5" s="245">
        <f t="shared" si="3"/>
        <v>637</v>
      </c>
      <c r="BM5" s="245">
        <f t="shared" si="3"/>
        <v>682</v>
      </c>
      <c r="BN5" s="245">
        <f t="shared" si="3"/>
        <v>730</v>
      </c>
      <c r="BO5" s="245">
        <f t="shared" si="3"/>
        <v>781</v>
      </c>
    </row>
    <row r="6" spans="1:67" x14ac:dyDescent="0.25">
      <c r="B6" s="246" t="s">
        <v>99</v>
      </c>
      <c r="C6" s="247"/>
      <c r="D6" s="248"/>
      <c r="E6" s="249">
        <f>RATE(1,,-D5,E5)</f>
        <v>-0.21428571428571436</v>
      </c>
      <c r="F6" s="249">
        <f t="shared" ref="F6:AB6" si="4">RATE(1,,-E5,F5)</f>
        <v>0.63636363636363658</v>
      </c>
      <c r="G6" s="249">
        <f t="shared" si="4"/>
        <v>0.55555555555555558</v>
      </c>
      <c r="H6" s="249">
        <f t="shared" si="4"/>
        <v>0.17857142857142871</v>
      </c>
      <c r="I6" s="249">
        <f t="shared" si="4"/>
        <v>0.18181818181818193</v>
      </c>
      <c r="J6" s="249">
        <f t="shared" si="4"/>
        <v>5.1282051282051357E-2</v>
      </c>
      <c r="K6" s="249">
        <f t="shared" si="4"/>
        <v>-0.17073170731707313</v>
      </c>
      <c r="L6" s="249">
        <f t="shared" si="4"/>
        <v>-2.9411764705882432E-2</v>
      </c>
      <c r="M6" s="249">
        <f t="shared" si="4"/>
        <v>-3.0303030303030311E-2</v>
      </c>
      <c r="N6" s="249">
        <f t="shared" si="4"/>
        <v>6.2499999999999972E-2</v>
      </c>
      <c r="O6" s="249">
        <f t="shared" si="4"/>
        <v>-2.9411764705882432E-2</v>
      </c>
      <c r="P6" s="249">
        <f t="shared" si="4"/>
        <v>0.21212121212121213</v>
      </c>
      <c r="Q6" s="249">
        <f t="shared" si="4"/>
        <v>-2.4999999999999929E-2</v>
      </c>
      <c r="R6" s="249">
        <f t="shared" si="4"/>
        <v>0.1794871794871794</v>
      </c>
      <c r="S6" s="249">
        <f t="shared" si="4"/>
        <v>0.1956521739130436</v>
      </c>
      <c r="T6" s="249">
        <f t="shared" si="4"/>
        <v>0.25454545454545452</v>
      </c>
      <c r="U6" s="249">
        <f t="shared" si="4"/>
        <v>-2.8985507246376843E-2</v>
      </c>
      <c r="V6" s="249">
        <f t="shared" si="4"/>
        <v>7.4626865671641868E-2</v>
      </c>
      <c r="W6" s="249">
        <f t="shared" si="4"/>
        <v>5.5555555555555504E-2</v>
      </c>
      <c r="X6" s="249">
        <f t="shared" si="4"/>
        <v>5.2631578947368467E-2</v>
      </c>
      <c r="Y6" s="249">
        <f t="shared" si="4"/>
        <v>0.1875</v>
      </c>
      <c r="Z6" s="249">
        <f t="shared" si="4"/>
        <v>2.1052631578947417E-2</v>
      </c>
      <c r="AA6" s="249">
        <f t="shared" si="4"/>
        <v>-8.2474226804123696E-2</v>
      </c>
      <c r="AB6" s="249">
        <f t="shared" si="4"/>
        <v>6.7415730337078553E-2</v>
      </c>
      <c r="AC6" s="249">
        <f>RATE(1,,-AA5,AC5)</f>
        <v>8.9887640449438144E-2</v>
      </c>
      <c r="AD6" s="250">
        <f>ANS_Metrics_Assumptions!E140</f>
        <v>7.0000000000000007E-2</v>
      </c>
      <c r="AF6" s="251">
        <f>AD6</f>
        <v>7.0000000000000007E-2</v>
      </c>
      <c r="AG6" s="251">
        <f>AF6</f>
        <v>7.0000000000000007E-2</v>
      </c>
      <c r="AH6" s="251">
        <f t="shared" ref="AH6:AW10" si="5">AG6</f>
        <v>7.0000000000000007E-2</v>
      </c>
      <c r="AI6" s="251">
        <f t="shared" si="5"/>
        <v>7.0000000000000007E-2</v>
      </c>
      <c r="AJ6" s="252">
        <f t="shared" si="5"/>
        <v>7.0000000000000007E-2</v>
      </c>
      <c r="AK6" s="252">
        <f t="shared" si="5"/>
        <v>7.0000000000000007E-2</v>
      </c>
      <c r="AL6" s="252">
        <f>AD6</f>
        <v>7.0000000000000007E-2</v>
      </c>
      <c r="AM6" s="252">
        <f t="shared" si="5"/>
        <v>7.0000000000000007E-2</v>
      </c>
      <c r="AN6" s="252">
        <f t="shared" si="5"/>
        <v>7.0000000000000007E-2</v>
      </c>
      <c r="AO6" s="252">
        <f t="shared" si="5"/>
        <v>7.0000000000000007E-2</v>
      </c>
      <c r="AP6" s="252">
        <f t="shared" si="5"/>
        <v>7.0000000000000007E-2</v>
      </c>
      <c r="AQ6" s="252">
        <f t="shared" si="5"/>
        <v>7.0000000000000007E-2</v>
      </c>
      <c r="AR6" s="252">
        <f t="shared" si="5"/>
        <v>7.0000000000000007E-2</v>
      </c>
      <c r="AS6" s="252">
        <f t="shared" si="5"/>
        <v>7.0000000000000007E-2</v>
      </c>
      <c r="AT6" s="252">
        <f t="shared" si="5"/>
        <v>7.0000000000000007E-2</v>
      </c>
      <c r="AU6" s="252">
        <f t="shared" si="5"/>
        <v>7.0000000000000007E-2</v>
      </c>
      <c r="AV6" s="252">
        <f t="shared" si="5"/>
        <v>7.0000000000000007E-2</v>
      </c>
      <c r="AW6" s="252">
        <f t="shared" si="5"/>
        <v>7.0000000000000007E-2</v>
      </c>
      <c r="AX6" s="252">
        <f t="shared" ref="AX6:BM10" si="6">AW6</f>
        <v>7.0000000000000007E-2</v>
      </c>
      <c r="AY6" s="252">
        <f t="shared" si="6"/>
        <v>7.0000000000000007E-2</v>
      </c>
      <c r="AZ6" s="252">
        <f t="shared" si="6"/>
        <v>7.0000000000000007E-2</v>
      </c>
      <c r="BA6" s="252">
        <f t="shared" si="6"/>
        <v>7.0000000000000007E-2</v>
      </c>
      <c r="BB6" s="252">
        <f t="shared" si="6"/>
        <v>7.0000000000000007E-2</v>
      </c>
      <c r="BC6" s="252">
        <f t="shared" si="6"/>
        <v>7.0000000000000007E-2</v>
      </c>
      <c r="BD6" s="252">
        <f t="shared" si="6"/>
        <v>7.0000000000000007E-2</v>
      </c>
      <c r="BE6" s="252">
        <f t="shared" si="6"/>
        <v>7.0000000000000007E-2</v>
      </c>
      <c r="BF6" s="252">
        <f t="shared" si="6"/>
        <v>7.0000000000000007E-2</v>
      </c>
      <c r="BG6" s="252">
        <f t="shared" si="6"/>
        <v>7.0000000000000007E-2</v>
      </c>
      <c r="BH6" s="252">
        <f t="shared" si="6"/>
        <v>7.0000000000000007E-2</v>
      </c>
      <c r="BI6" s="252">
        <f t="shared" si="6"/>
        <v>7.0000000000000007E-2</v>
      </c>
      <c r="BJ6" s="252">
        <f t="shared" si="6"/>
        <v>7.0000000000000007E-2</v>
      </c>
      <c r="BK6" s="252">
        <f t="shared" si="6"/>
        <v>7.0000000000000007E-2</v>
      </c>
      <c r="BL6" s="252">
        <f t="shared" si="6"/>
        <v>7.0000000000000007E-2</v>
      </c>
      <c r="BM6" s="252">
        <f t="shared" si="6"/>
        <v>7.0000000000000007E-2</v>
      </c>
      <c r="BN6" s="252">
        <f t="shared" ref="BN6:BO10" si="7">BM6</f>
        <v>7.0000000000000007E-2</v>
      </c>
      <c r="BO6" s="252">
        <f t="shared" si="7"/>
        <v>7.0000000000000007E-2</v>
      </c>
    </row>
    <row r="7" spans="1:67" x14ac:dyDescent="0.25">
      <c r="B7" s="246" t="s">
        <v>101</v>
      </c>
      <c r="C7" s="247"/>
      <c r="D7" s="253">
        <f>D13/D5</f>
        <v>0.5</v>
      </c>
      <c r="E7" s="253">
        <f t="shared" ref="E7:AC7" si="8">E13/E5</f>
        <v>0.27272727272727271</v>
      </c>
      <c r="F7" s="253">
        <f t="shared" si="8"/>
        <v>5.5555555555555552E-2</v>
      </c>
      <c r="G7" s="253">
        <f t="shared" si="8"/>
        <v>0.21428571428571427</v>
      </c>
      <c r="H7" s="253">
        <f t="shared" si="8"/>
        <v>0.21212121212121213</v>
      </c>
      <c r="I7" s="253">
        <f t="shared" si="8"/>
        <v>0.17948717948717949</v>
      </c>
      <c r="J7" s="253">
        <f t="shared" si="8"/>
        <v>0.29268292682926828</v>
      </c>
      <c r="K7" s="253">
        <f t="shared" si="8"/>
        <v>0.20588235294117646</v>
      </c>
      <c r="L7" s="253">
        <f t="shared" si="8"/>
        <v>0.36363636363636365</v>
      </c>
      <c r="M7" s="253">
        <f t="shared" si="8"/>
        <v>9.375E-2</v>
      </c>
      <c r="N7" s="253">
        <f t="shared" si="8"/>
        <v>0.3235294117647059</v>
      </c>
      <c r="O7" s="253">
        <f t="shared" si="8"/>
        <v>9.0909090909090912E-2</v>
      </c>
      <c r="P7" s="253">
        <f t="shared" si="8"/>
        <v>0.27500000000000002</v>
      </c>
      <c r="Q7" s="253">
        <f t="shared" si="8"/>
        <v>0.17948717948717949</v>
      </c>
      <c r="R7" s="253">
        <f t="shared" si="8"/>
        <v>0.17391304347826086</v>
      </c>
      <c r="S7" s="253">
        <f t="shared" si="8"/>
        <v>0.25454545454545452</v>
      </c>
      <c r="T7" s="253">
        <f t="shared" si="8"/>
        <v>0.2318840579710145</v>
      </c>
      <c r="U7" s="253">
        <f t="shared" si="8"/>
        <v>0.28358208955223879</v>
      </c>
      <c r="V7" s="253">
        <f t="shared" si="8"/>
        <v>0.2361111111111111</v>
      </c>
      <c r="W7" s="253">
        <f t="shared" si="8"/>
        <v>0.27631578947368424</v>
      </c>
      <c r="X7" s="253">
        <f t="shared" si="8"/>
        <v>0.2</v>
      </c>
      <c r="Y7" s="253">
        <f t="shared" si="8"/>
        <v>0.21052631578947367</v>
      </c>
      <c r="Z7" s="253">
        <f t="shared" si="8"/>
        <v>0.32989690721649484</v>
      </c>
      <c r="AA7" s="253">
        <f t="shared" si="8"/>
        <v>0.29213483146067415</v>
      </c>
      <c r="AB7" s="253">
        <f>AB13/AB5</f>
        <v>0.27368421052631581</v>
      </c>
      <c r="AC7" s="253">
        <f t="shared" si="8"/>
        <v>0.21649484536082475</v>
      </c>
      <c r="AD7" s="250">
        <f>ANS_Metrics_Assumptions!E141</f>
        <v>0.26</v>
      </c>
      <c r="AF7" s="254">
        <f>AD7</f>
        <v>0.26</v>
      </c>
      <c r="AG7" s="254">
        <f>AF7</f>
        <v>0.26</v>
      </c>
      <c r="AH7" s="254">
        <f t="shared" si="5"/>
        <v>0.26</v>
      </c>
      <c r="AI7" s="254">
        <f t="shared" si="5"/>
        <v>0.26</v>
      </c>
      <c r="AJ7" s="252">
        <f t="shared" si="5"/>
        <v>0.26</v>
      </c>
      <c r="AK7" s="252">
        <f t="shared" si="5"/>
        <v>0.26</v>
      </c>
      <c r="AL7" s="252">
        <f>AD7</f>
        <v>0.26</v>
      </c>
      <c r="AM7" s="252">
        <f t="shared" si="5"/>
        <v>0.26</v>
      </c>
      <c r="AN7" s="252">
        <f t="shared" si="5"/>
        <v>0.26</v>
      </c>
      <c r="AO7" s="252">
        <f t="shared" si="5"/>
        <v>0.26</v>
      </c>
      <c r="AP7" s="252">
        <f t="shared" si="5"/>
        <v>0.26</v>
      </c>
      <c r="AQ7" s="252">
        <f t="shared" si="5"/>
        <v>0.26</v>
      </c>
      <c r="AR7" s="252">
        <f t="shared" si="5"/>
        <v>0.26</v>
      </c>
      <c r="AS7" s="252">
        <f t="shared" si="5"/>
        <v>0.26</v>
      </c>
      <c r="AT7" s="252">
        <f t="shared" si="5"/>
        <v>0.26</v>
      </c>
      <c r="AU7" s="252">
        <f t="shared" si="5"/>
        <v>0.26</v>
      </c>
      <c r="AV7" s="252">
        <f t="shared" si="5"/>
        <v>0.26</v>
      </c>
      <c r="AW7" s="252">
        <f t="shared" si="5"/>
        <v>0.26</v>
      </c>
      <c r="AX7" s="252">
        <f t="shared" si="6"/>
        <v>0.26</v>
      </c>
      <c r="AY7" s="252">
        <f t="shared" si="6"/>
        <v>0.26</v>
      </c>
      <c r="AZ7" s="252">
        <f t="shared" si="6"/>
        <v>0.26</v>
      </c>
      <c r="BA7" s="252">
        <f t="shared" si="6"/>
        <v>0.26</v>
      </c>
      <c r="BB7" s="252">
        <f t="shared" si="6"/>
        <v>0.26</v>
      </c>
      <c r="BC7" s="252">
        <f t="shared" si="6"/>
        <v>0.26</v>
      </c>
      <c r="BD7" s="252">
        <f t="shared" si="6"/>
        <v>0.26</v>
      </c>
      <c r="BE7" s="252">
        <f t="shared" si="6"/>
        <v>0.26</v>
      </c>
      <c r="BF7" s="252">
        <f t="shared" si="6"/>
        <v>0.26</v>
      </c>
      <c r="BG7" s="252">
        <f t="shared" si="6"/>
        <v>0.26</v>
      </c>
      <c r="BH7" s="252">
        <f t="shared" si="6"/>
        <v>0.26</v>
      </c>
      <c r="BI7" s="252">
        <f t="shared" si="6"/>
        <v>0.26</v>
      </c>
      <c r="BJ7" s="252">
        <f t="shared" si="6"/>
        <v>0.26</v>
      </c>
      <c r="BK7" s="252">
        <f t="shared" si="6"/>
        <v>0.26</v>
      </c>
      <c r="BL7" s="252">
        <f t="shared" si="6"/>
        <v>0.26</v>
      </c>
      <c r="BM7" s="252">
        <f t="shared" si="6"/>
        <v>0.26</v>
      </c>
      <c r="BN7" s="252">
        <f t="shared" si="7"/>
        <v>0.26</v>
      </c>
      <c r="BO7" s="252">
        <f t="shared" si="7"/>
        <v>0.26</v>
      </c>
    </row>
    <row r="8" spans="1:67" x14ac:dyDescent="0.25">
      <c r="B8" s="246" t="s">
        <v>133</v>
      </c>
      <c r="C8" s="247"/>
      <c r="D8" s="255">
        <f>D14/D12</f>
        <v>9.4285714285714288</v>
      </c>
      <c r="E8" s="255">
        <f t="shared" ref="E8:AC8" si="9">E14/E12</f>
        <v>8.625</v>
      </c>
      <c r="F8" s="255">
        <f t="shared" si="9"/>
        <v>3.6470588235294117</v>
      </c>
      <c r="G8" s="255">
        <f t="shared" si="9"/>
        <v>5.4545454545454541</v>
      </c>
      <c r="H8" s="255">
        <f t="shared" si="9"/>
        <v>5.2692307692307692</v>
      </c>
      <c r="I8" s="255">
        <f t="shared" si="9"/>
        <v>4.15625</v>
      </c>
      <c r="J8" s="255">
        <f t="shared" si="9"/>
        <v>5.6206896551724137</v>
      </c>
      <c r="K8" s="255">
        <f t="shared" si="9"/>
        <v>4.1851851851851851</v>
      </c>
      <c r="L8" s="255">
        <f t="shared" si="9"/>
        <v>4.5714285714285712</v>
      </c>
      <c r="M8" s="255">
        <f t="shared" si="9"/>
        <v>4</v>
      </c>
      <c r="N8" s="255">
        <f t="shared" si="9"/>
        <v>6.1304347826086953</v>
      </c>
      <c r="O8" s="255">
        <f t="shared" si="9"/>
        <v>4.0666666666666664</v>
      </c>
      <c r="P8" s="255">
        <f t="shared" si="9"/>
        <v>4.2068965517241379</v>
      </c>
      <c r="Q8" s="255">
        <f t="shared" si="9"/>
        <v>5.09375</v>
      </c>
      <c r="R8" s="255">
        <f t="shared" si="9"/>
        <v>4.7631578947368425</v>
      </c>
      <c r="S8" s="255">
        <f t="shared" si="9"/>
        <v>4.4878048780487809</v>
      </c>
      <c r="T8" s="255">
        <f t="shared" si="9"/>
        <v>4.7735849056603774</v>
      </c>
      <c r="U8" s="255">
        <f t="shared" si="9"/>
        <v>5.354166666666667</v>
      </c>
      <c r="V8" s="255">
        <f t="shared" si="9"/>
        <v>5.5454545454545459</v>
      </c>
      <c r="W8" s="255">
        <f t="shared" si="9"/>
        <v>7.9636363636363638</v>
      </c>
      <c r="X8" s="255">
        <f t="shared" si="9"/>
        <v>7.375</v>
      </c>
      <c r="Y8" s="255">
        <f t="shared" si="9"/>
        <v>11.76</v>
      </c>
      <c r="Z8" s="255">
        <f t="shared" si="9"/>
        <v>16.215384615384615</v>
      </c>
      <c r="AA8" s="255">
        <f t="shared" si="9"/>
        <v>17.158730158730158</v>
      </c>
      <c r="AB8" s="255">
        <f>AB14/AB12</f>
        <v>48.333333333333336</v>
      </c>
      <c r="AC8" s="255">
        <f t="shared" si="9"/>
        <v>15.131578947368421</v>
      </c>
      <c r="AD8" s="256">
        <f>SUM(Y14:AC14)/SUM(Y12:AC12)</f>
        <v>21.557471264367816</v>
      </c>
      <c r="AF8" s="257">
        <f>AD8</f>
        <v>21.557471264367816</v>
      </c>
      <c r="AG8" s="257">
        <f>AF8</f>
        <v>21.557471264367816</v>
      </c>
      <c r="AH8" s="257">
        <f t="shared" si="5"/>
        <v>21.557471264367816</v>
      </c>
      <c r="AI8" s="257">
        <f t="shared" si="5"/>
        <v>21.557471264367816</v>
      </c>
      <c r="AJ8" s="258">
        <f t="shared" si="5"/>
        <v>21.557471264367816</v>
      </c>
      <c r="AK8" s="258">
        <f t="shared" si="5"/>
        <v>21.557471264367816</v>
      </c>
      <c r="AL8" s="258">
        <f>AD8</f>
        <v>21.557471264367816</v>
      </c>
      <c r="AM8" s="258">
        <f t="shared" si="5"/>
        <v>21.557471264367816</v>
      </c>
      <c r="AN8" s="258">
        <f t="shared" si="5"/>
        <v>21.557471264367816</v>
      </c>
      <c r="AO8" s="258">
        <f t="shared" si="5"/>
        <v>21.557471264367816</v>
      </c>
      <c r="AP8" s="258">
        <f t="shared" si="5"/>
        <v>21.557471264367816</v>
      </c>
      <c r="AQ8" s="258">
        <f t="shared" si="5"/>
        <v>21.557471264367816</v>
      </c>
      <c r="AR8" s="258">
        <f t="shared" si="5"/>
        <v>21.557471264367816</v>
      </c>
      <c r="AS8" s="258">
        <f t="shared" si="5"/>
        <v>21.557471264367816</v>
      </c>
      <c r="AT8" s="258">
        <f t="shared" si="5"/>
        <v>21.557471264367816</v>
      </c>
      <c r="AU8" s="258">
        <f t="shared" si="5"/>
        <v>21.557471264367816</v>
      </c>
      <c r="AV8" s="258">
        <f t="shared" si="5"/>
        <v>21.557471264367816</v>
      </c>
      <c r="AW8" s="258">
        <f t="shared" si="5"/>
        <v>21.557471264367816</v>
      </c>
      <c r="AX8" s="258">
        <f t="shared" si="6"/>
        <v>21.557471264367816</v>
      </c>
      <c r="AY8" s="258">
        <f t="shared" si="6"/>
        <v>21.557471264367816</v>
      </c>
      <c r="AZ8" s="258">
        <f t="shared" si="6"/>
        <v>21.557471264367816</v>
      </c>
      <c r="BA8" s="258">
        <f t="shared" si="6"/>
        <v>21.557471264367816</v>
      </c>
      <c r="BB8" s="258">
        <f t="shared" si="6"/>
        <v>21.557471264367816</v>
      </c>
      <c r="BC8" s="258">
        <f t="shared" si="6"/>
        <v>21.557471264367816</v>
      </c>
      <c r="BD8" s="258">
        <f t="shared" si="6"/>
        <v>21.557471264367816</v>
      </c>
      <c r="BE8" s="258">
        <f t="shared" si="6"/>
        <v>21.557471264367816</v>
      </c>
      <c r="BF8" s="258">
        <f t="shared" si="6"/>
        <v>21.557471264367816</v>
      </c>
      <c r="BG8" s="258">
        <f t="shared" si="6"/>
        <v>21.557471264367816</v>
      </c>
      <c r="BH8" s="258">
        <f t="shared" si="6"/>
        <v>21.557471264367816</v>
      </c>
      <c r="BI8" s="258">
        <f t="shared" si="6"/>
        <v>21.557471264367816</v>
      </c>
      <c r="BJ8" s="258">
        <f t="shared" si="6"/>
        <v>21.557471264367816</v>
      </c>
      <c r="BK8" s="258">
        <f t="shared" si="6"/>
        <v>21.557471264367816</v>
      </c>
      <c r="BL8" s="258">
        <f t="shared" si="6"/>
        <v>21.557471264367816</v>
      </c>
      <c r="BM8" s="258">
        <f t="shared" si="6"/>
        <v>21.557471264367816</v>
      </c>
      <c r="BN8" s="258">
        <f t="shared" si="7"/>
        <v>21.557471264367816</v>
      </c>
      <c r="BO8" s="258">
        <f t="shared" si="7"/>
        <v>21.557471264367816</v>
      </c>
    </row>
    <row r="9" spans="1:67" x14ac:dyDescent="0.25">
      <c r="B9" s="246" t="s">
        <v>103</v>
      </c>
      <c r="C9" s="247"/>
      <c r="D9" s="259">
        <f t="shared" ref="D9:AA9" si="10">D17/D14</f>
        <v>0</v>
      </c>
      <c r="E9" s="259">
        <f t="shared" si="10"/>
        <v>0</v>
      </c>
      <c r="F9" s="259">
        <f t="shared" si="10"/>
        <v>0</v>
      </c>
      <c r="G9" s="259">
        <f t="shared" si="10"/>
        <v>0</v>
      </c>
      <c r="H9" s="259">
        <f t="shared" si="10"/>
        <v>0</v>
      </c>
      <c r="I9" s="259">
        <f t="shared" si="10"/>
        <v>0</v>
      </c>
      <c r="J9" s="259">
        <f t="shared" si="10"/>
        <v>0</v>
      </c>
      <c r="K9" s="259">
        <f t="shared" si="10"/>
        <v>0</v>
      </c>
      <c r="L9" s="259">
        <f t="shared" si="10"/>
        <v>0</v>
      </c>
      <c r="M9" s="259">
        <f t="shared" si="10"/>
        <v>0</v>
      </c>
      <c r="N9" s="259">
        <f t="shared" si="10"/>
        <v>0</v>
      </c>
      <c r="O9" s="259">
        <f t="shared" si="10"/>
        <v>0</v>
      </c>
      <c r="P9" s="259">
        <f t="shared" si="10"/>
        <v>0</v>
      </c>
      <c r="Q9" s="259">
        <f t="shared" si="10"/>
        <v>0</v>
      </c>
      <c r="R9" s="259">
        <f t="shared" si="10"/>
        <v>0</v>
      </c>
      <c r="S9" s="259">
        <f t="shared" si="10"/>
        <v>0</v>
      </c>
      <c r="T9" s="259">
        <f t="shared" si="10"/>
        <v>0</v>
      </c>
      <c r="U9" s="259">
        <f t="shared" si="10"/>
        <v>0</v>
      </c>
      <c r="V9" s="259">
        <f t="shared" si="10"/>
        <v>0</v>
      </c>
      <c r="W9" s="259">
        <f t="shared" si="10"/>
        <v>0</v>
      </c>
      <c r="X9" s="259">
        <f t="shared" si="10"/>
        <v>0</v>
      </c>
      <c r="Y9" s="259">
        <f t="shared" si="10"/>
        <v>0</v>
      </c>
      <c r="Z9" s="259">
        <f t="shared" si="10"/>
        <v>0</v>
      </c>
      <c r="AA9" s="259">
        <f t="shared" si="10"/>
        <v>0</v>
      </c>
      <c r="AB9" s="259">
        <f>AB17/AB14</f>
        <v>0</v>
      </c>
      <c r="AC9" s="259">
        <f>AC17/AC14</f>
        <v>0</v>
      </c>
      <c r="AD9" s="275">
        <f>SUM(P17:AC17)/SUM(P14:AC14)</f>
        <v>0</v>
      </c>
      <c r="AF9" s="261">
        <f>AD9</f>
        <v>0</v>
      </c>
      <c r="AG9" s="261">
        <f>AF9</f>
        <v>0</v>
      </c>
      <c r="AH9" s="261">
        <f t="shared" si="5"/>
        <v>0</v>
      </c>
      <c r="AI9" s="261">
        <f t="shared" si="5"/>
        <v>0</v>
      </c>
      <c r="AJ9" s="262">
        <f t="shared" si="5"/>
        <v>0</v>
      </c>
      <c r="AK9" s="262">
        <f t="shared" si="5"/>
        <v>0</v>
      </c>
      <c r="AL9" s="262">
        <f>AD9</f>
        <v>0</v>
      </c>
      <c r="AM9" s="262">
        <f t="shared" si="5"/>
        <v>0</v>
      </c>
      <c r="AN9" s="262">
        <f t="shared" si="5"/>
        <v>0</v>
      </c>
      <c r="AO9" s="262">
        <f t="shared" si="5"/>
        <v>0</v>
      </c>
      <c r="AP9" s="262">
        <f t="shared" si="5"/>
        <v>0</v>
      </c>
      <c r="AQ9" s="262">
        <f t="shared" si="5"/>
        <v>0</v>
      </c>
      <c r="AR9" s="262">
        <f t="shared" si="5"/>
        <v>0</v>
      </c>
      <c r="AS9" s="262">
        <f t="shared" si="5"/>
        <v>0</v>
      </c>
      <c r="AT9" s="262">
        <f t="shared" si="5"/>
        <v>0</v>
      </c>
      <c r="AU9" s="262">
        <f t="shared" si="5"/>
        <v>0</v>
      </c>
      <c r="AV9" s="262">
        <f t="shared" si="5"/>
        <v>0</v>
      </c>
      <c r="AW9" s="262">
        <f t="shared" si="5"/>
        <v>0</v>
      </c>
      <c r="AX9" s="262">
        <f t="shared" si="6"/>
        <v>0</v>
      </c>
      <c r="AY9" s="262">
        <f t="shared" si="6"/>
        <v>0</v>
      </c>
      <c r="AZ9" s="262">
        <f t="shared" si="6"/>
        <v>0</v>
      </c>
      <c r="BA9" s="262">
        <f t="shared" si="6"/>
        <v>0</v>
      </c>
      <c r="BB9" s="262">
        <f t="shared" si="6"/>
        <v>0</v>
      </c>
      <c r="BC9" s="262">
        <f t="shared" si="6"/>
        <v>0</v>
      </c>
      <c r="BD9" s="262">
        <f t="shared" si="6"/>
        <v>0</v>
      </c>
      <c r="BE9" s="262">
        <f t="shared" si="6"/>
        <v>0</v>
      </c>
      <c r="BF9" s="262">
        <f t="shared" si="6"/>
        <v>0</v>
      </c>
      <c r="BG9" s="262">
        <f t="shared" si="6"/>
        <v>0</v>
      </c>
      <c r="BH9" s="262">
        <f t="shared" si="6"/>
        <v>0</v>
      </c>
      <c r="BI9" s="262">
        <f t="shared" si="6"/>
        <v>0</v>
      </c>
      <c r="BJ9" s="262">
        <f t="shared" si="6"/>
        <v>0</v>
      </c>
      <c r="BK9" s="262">
        <f t="shared" si="6"/>
        <v>0</v>
      </c>
      <c r="BL9" s="262">
        <f t="shared" si="6"/>
        <v>0</v>
      </c>
      <c r="BM9" s="262">
        <f t="shared" si="6"/>
        <v>0</v>
      </c>
      <c r="BN9" s="262">
        <f t="shared" si="7"/>
        <v>0</v>
      </c>
      <c r="BO9" s="262">
        <f t="shared" si="7"/>
        <v>0</v>
      </c>
    </row>
    <row r="10" spans="1:67" x14ac:dyDescent="0.25">
      <c r="B10" s="246" t="s">
        <v>134</v>
      </c>
      <c r="C10" s="247"/>
      <c r="D10" s="253"/>
      <c r="E10" s="253"/>
      <c r="F10" s="253"/>
      <c r="G10" s="253"/>
      <c r="H10" s="253"/>
      <c r="I10" s="253"/>
      <c r="J10" s="253"/>
      <c r="K10" s="253"/>
      <c r="L10" s="253"/>
      <c r="M10" s="253"/>
      <c r="N10" s="253"/>
      <c r="O10" s="253"/>
      <c r="P10" s="253"/>
      <c r="Q10" s="253"/>
      <c r="R10" s="253"/>
      <c r="S10" s="253"/>
      <c r="T10" s="253"/>
      <c r="U10" s="253"/>
      <c r="V10" s="253"/>
      <c r="W10" s="253"/>
      <c r="X10" s="253"/>
      <c r="Y10" s="253"/>
      <c r="Z10" s="253"/>
      <c r="AA10" s="253"/>
      <c r="AB10" s="253"/>
      <c r="AC10" s="253"/>
      <c r="AD10" s="288">
        <v>0</v>
      </c>
      <c r="AF10" s="254">
        <f>AD10</f>
        <v>0</v>
      </c>
      <c r="AG10" s="254">
        <f>AF10</f>
        <v>0</v>
      </c>
      <c r="AH10" s="254">
        <f t="shared" si="5"/>
        <v>0</v>
      </c>
      <c r="AI10" s="254">
        <f t="shared" si="5"/>
        <v>0</v>
      </c>
      <c r="AJ10" s="254">
        <f t="shared" si="5"/>
        <v>0</v>
      </c>
      <c r="AK10" s="254">
        <f t="shared" si="5"/>
        <v>0</v>
      </c>
      <c r="AL10" s="254">
        <f>AD10</f>
        <v>0</v>
      </c>
      <c r="AM10" s="254">
        <f t="shared" si="5"/>
        <v>0</v>
      </c>
      <c r="AN10" s="254">
        <f t="shared" si="5"/>
        <v>0</v>
      </c>
      <c r="AO10" s="254">
        <f t="shared" si="5"/>
        <v>0</v>
      </c>
      <c r="AP10" s="254">
        <f t="shared" si="5"/>
        <v>0</v>
      </c>
      <c r="AQ10" s="254">
        <f t="shared" si="5"/>
        <v>0</v>
      </c>
      <c r="AR10" s="254">
        <f t="shared" si="5"/>
        <v>0</v>
      </c>
      <c r="AS10" s="254">
        <f t="shared" si="5"/>
        <v>0</v>
      </c>
      <c r="AT10" s="254">
        <f t="shared" si="5"/>
        <v>0</v>
      </c>
      <c r="AU10" s="254">
        <f t="shared" si="5"/>
        <v>0</v>
      </c>
      <c r="AV10" s="254">
        <f t="shared" si="5"/>
        <v>0</v>
      </c>
      <c r="AW10" s="254">
        <f t="shared" si="5"/>
        <v>0</v>
      </c>
      <c r="AX10" s="254">
        <f t="shared" si="6"/>
        <v>0</v>
      </c>
      <c r="AY10" s="254">
        <f t="shared" si="6"/>
        <v>0</v>
      </c>
      <c r="AZ10" s="254">
        <f t="shared" si="6"/>
        <v>0</v>
      </c>
      <c r="BA10" s="254">
        <f t="shared" si="6"/>
        <v>0</v>
      </c>
      <c r="BB10" s="254">
        <f t="shared" si="6"/>
        <v>0</v>
      </c>
      <c r="BC10" s="254">
        <f t="shared" si="6"/>
        <v>0</v>
      </c>
      <c r="BD10" s="254">
        <f t="shared" si="6"/>
        <v>0</v>
      </c>
      <c r="BE10" s="254">
        <f t="shared" si="6"/>
        <v>0</v>
      </c>
      <c r="BF10" s="254">
        <f t="shared" si="6"/>
        <v>0</v>
      </c>
      <c r="BG10" s="254">
        <f t="shared" si="6"/>
        <v>0</v>
      </c>
      <c r="BH10" s="254">
        <f t="shared" si="6"/>
        <v>0</v>
      </c>
      <c r="BI10" s="254">
        <f t="shared" si="6"/>
        <v>0</v>
      </c>
      <c r="BJ10" s="254">
        <f t="shared" si="6"/>
        <v>0</v>
      </c>
      <c r="BK10" s="254">
        <f t="shared" si="6"/>
        <v>0</v>
      </c>
      <c r="BL10" s="254">
        <f t="shared" si="6"/>
        <v>0</v>
      </c>
      <c r="BM10" s="254">
        <f t="shared" si="6"/>
        <v>0</v>
      </c>
      <c r="BN10" s="254">
        <f t="shared" si="7"/>
        <v>0</v>
      </c>
      <c r="BO10" s="254">
        <f t="shared" si="7"/>
        <v>0</v>
      </c>
    </row>
    <row r="12" spans="1:67" x14ac:dyDescent="0.25">
      <c r="B12" t="s">
        <v>267</v>
      </c>
      <c r="D12" s="7">
        <f>IF(VLOOKUP($B$4&amp;$B12,[20]Abuja!$E:$AE,COLUMN(D$1)-2,FALSE)=" ",0,VLOOKUP($B$4&amp;$B12,[20]Abuja!$E:$AE,COLUMN(D$1)-2,FALSE))</f>
        <v>7</v>
      </c>
      <c r="E12" s="7">
        <f>IF(VLOOKUP($B$4&amp;$B12,[20]Abuja!$E:$AE,COLUMN(E$1)-2,FALSE)=" ",0,VLOOKUP($B$4&amp;$B12,[20]Abuja!$E:$AE,COLUMN(E$1)-2,FALSE))</f>
        <v>8</v>
      </c>
      <c r="F12" s="7">
        <f>IF(VLOOKUP($B$4&amp;$B12,[20]Abuja!$E:$AE,COLUMN(F$1)-2,FALSE)=" ",0,VLOOKUP($B$4&amp;$B12,[20]Abuja!$E:$AE,COLUMN(F$1)-2,FALSE))</f>
        <v>17</v>
      </c>
      <c r="G12" s="7">
        <f>IF(VLOOKUP($B$4&amp;$B12,[20]Abuja!$E:$AE,COLUMN(G$1)-2,FALSE)=" ",0,VLOOKUP($B$4&amp;$B12,[20]Abuja!$E:$AE,COLUMN(G$1)-2,FALSE))</f>
        <v>22</v>
      </c>
      <c r="H12" s="7">
        <f>IF(VLOOKUP($B$4&amp;$B12,[20]Abuja!$E:$AE,COLUMN(H$1)-2,FALSE)=" ",0,VLOOKUP($B$4&amp;$B12,[20]Abuja!$E:$AE,COLUMN(H$1)-2,FALSE))</f>
        <v>26</v>
      </c>
      <c r="I12" s="7">
        <f>IF(VLOOKUP($B$4&amp;$B12,[20]Abuja!$E:$AE,COLUMN(I$1)-2,FALSE)=" ",0,VLOOKUP($B$4&amp;$B12,[20]Abuja!$E:$AE,COLUMN(I$1)-2,FALSE))</f>
        <v>32</v>
      </c>
      <c r="J12" s="7">
        <f>IF(VLOOKUP($B$4&amp;$B12,[20]Abuja!$E:$AE,COLUMN(J$1)-2,FALSE)=" ",0,VLOOKUP($B$4&amp;$B12,[20]Abuja!$E:$AE,COLUMN(J$1)-2,FALSE))</f>
        <v>29</v>
      </c>
      <c r="K12" s="7">
        <f>IF(VLOOKUP($B$4&amp;$B12,[20]Abuja!$E:$AE,COLUMN(K$1)-2,FALSE)=" ",0,VLOOKUP($B$4&amp;$B12,[20]Abuja!$E:$AE,COLUMN(K$1)-2,FALSE))</f>
        <v>27</v>
      </c>
      <c r="L12" s="7">
        <f>IF(VLOOKUP($B$4&amp;$B12,[20]Abuja!$E:$AE,COLUMN(L$1)-2,FALSE)=" ",0,VLOOKUP($B$4&amp;$B12,[20]Abuja!$E:$AE,COLUMN(L$1)-2,FALSE))</f>
        <v>21</v>
      </c>
      <c r="M12" s="7">
        <f>IF(VLOOKUP($B$4&amp;$B12,[20]Abuja!$E:$AE,COLUMN(M$1)-2,FALSE)=" ",0,VLOOKUP($B$4&amp;$B12,[20]Abuja!$E:$AE,COLUMN(M$1)-2,FALSE))</f>
        <v>29</v>
      </c>
      <c r="N12" s="7">
        <f>IF(VLOOKUP($B$4&amp;$B12,[20]Abuja!$E:$AE,COLUMN(N$1)-2,FALSE)=" ",0,VLOOKUP($B$4&amp;$B12,[20]Abuja!$E:$AE,COLUMN(N$1)-2,FALSE))</f>
        <v>23</v>
      </c>
      <c r="O12" s="7">
        <f>IF(VLOOKUP($B$4&amp;$B12,[20]Abuja!$E:$AE,COLUMN(O$1)-2,FALSE)=" ",0,VLOOKUP($B$4&amp;$B12,[20]Abuja!$E:$AE,COLUMN(O$1)-2,FALSE))</f>
        <v>30</v>
      </c>
      <c r="P12" s="7">
        <f>IF(VLOOKUP($B$4&amp;$B12,[20]Abuja!$E:$AE,COLUMN(P$1)-2,FALSE)=" ",0,VLOOKUP($B$4&amp;$B12,[20]Abuja!$E:$AE,COLUMN(P$1)-2,FALSE))</f>
        <v>29</v>
      </c>
      <c r="Q12" s="7">
        <f>IF(VLOOKUP($B$4&amp;$B12,[20]Abuja!$E:$AE,COLUMN(Q$1)-2,FALSE)=" ",0,VLOOKUP($B$4&amp;$B12,[20]Abuja!$E:$AE,COLUMN(Q$1)-2,FALSE))</f>
        <v>32</v>
      </c>
      <c r="R12" s="7">
        <f>IF(VLOOKUP($B$4&amp;$B12,[20]Abuja!$E:$AE,COLUMN(R$1)-2,FALSE)=" ",0,VLOOKUP($B$4&amp;$B12,[20]Abuja!$E:$AE,COLUMN(R$1)-2,FALSE))</f>
        <v>38</v>
      </c>
      <c r="S12" s="7">
        <f>IF(VLOOKUP($B$4&amp;$B12,[20]Abuja!$E:$AE,COLUMN(S$1)-2,FALSE)=" ",0,VLOOKUP($B$4&amp;$B12,[20]Abuja!$E:$AE,COLUMN(S$1)-2,FALSE))</f>
        <v>41</v>
      </c>
      <c r="T12" s="7">
        <f>IF(VLOOKUP($B$4&amp;$B12,[20]Abuja!$E:$AE,COLUMN(T$1)-2,FALSE)=" ",0,VLOOKUP($B$4&amp;$B12,[20]Abuja!$E:$AE,COLUMN(T$1)-2,FALSE))</f>
        <v>53</v>
      </c>
      <c r="U12" s="7">
        <f>IF(VLOOKUP($B$4&amp;$B12,[20]Abuja!$E:$AE,COLUMN(U$1)-2,FALSE)=" ",0,VLOOKUP($B$4&amp;$B12,[20]Abuja!$E:$AE,COLUMN(U$1)-2,FALSE))</f>
        <v>48</v>
      </c>
      <c r="V12" s="7">
        <f>IF(VLOOKUP($B$4&amp;$B12,[20]Abuja!$E:$AE,COLUMN(V$1)-2,FALSE)=" ",0,VLOOKUP($B$4&amp;$B12,[20]Abuja!$E:$AE,COLUMN(V$1)-2,FALSE))</f>
        <v>55</v>
      </c>
      <c r="W12" s="7">
        <f>IF(VLOOKUP($B$4&amp;$B12,[20]Abuja!$E:$AE,COLUMN(W$1)-2,FALSE)=" ",0,VLOOKUP($B$4&amp;$B12,[20]Abuja!$E:$AE,COLUMN(W$1)-2,FALSE))</f>
        <v>55</v>
      </c>
      <c r="X12" s="7">
        <f>IF(VLOOKUP($B$4&amp;$B12,[20]Abuja!$E:$AE,COLUMN(X$1)-2,FALSE)=" ",0,VLOOKUP($B$4&amp;$B12,[20]Abuja!$E:$AE,COLUMN(X$1)-2,FALSE))</f>
        <v>64</v>
      </c>
      <c r="Y12" s="7">
        <f>IF(VLOOKUP($B$4&amp;$B12,[20]Abuja!$E:$AE,COLUMN(Y$1)-2,FALSE)=" ",0,VLOOKUP($B$4&amp;$B12,[20]Abuja!$E:$AE,COLUMN(Y$1)-2,FALSE))</f>
        <v>75</v>
      </c>
      <c r="Z12" s="7">
        <f>IF(VLOOKUP($B$4&amp;$B12,[20]Abuja!$E:$AE,COLUMN(Z$1)-2,FALSE)=" ",0,VLOOKUP($B$4&amp;$B12,[20]Abuja!$E:$AE,COLUMN(Z$1)-2,FALSE))</f>
        <v>65</v>
      </c>
      <c r="AA12" s="7">
        <f>IF(VLOOKUP($B$4&amp;$B12,[20]Abuja!$E:$AE,COLUMN(AA$1)-2,FALSE)=" ",0,VLOOKUP($B$4&amp;$B12,[20]Abuja!$E:$AE,COLUMN(AA$1)-2,FALSE))</f>
        <v>63</v>
      </c>
      <c r="AB12" s="7">
        <f>IF(VLOOKUP($B$4&amp;$B12,[20]Abuja!$E:$AE,COLUMN(AB$1)-2,FALSE)=" ",0,VLOOKUP($B$4&amp;$B12,[20]Abuja!$E:$AE,COLUMN(AB$1)-2,FALSE))</f>
        <v>69</v>
      </c>
      <c r="AC12" s="7">
        <f>IF(VLOOKUP($B$4&amp;$B12,[20]Abuja!$E:$AE,COLUMN(AC$1)-2,FALSE)=" ",0,VLOOKUP($B$4&amp;$B12,[20]Abuja!$E:$AE,COLUMN(AC$1)-2,FALSE))</f>
        <v>76</v>
      </c>
      <c r="AF12" s="7">
        <f t="shared" ref="AF12:AG15" si="11">AB12</f>
        <v>69</v>
      </c>
      <c r="AG12" s="7">
        <f t="shared" si="11"/>
        <v>76</v>
      </c>
      <c r="AH12" s="7">
        <f>VLOOKUP($A$3&amp;$B$4&amp;$B12,'[14]Paga All'!$G$1:$J$3000,4,FALSE)</f>
        <v>75</v>
      </c>
      <c r="AI12" s="7">
        <f>VLOOKUP($A$3&amp;$B$4&amp;$B12,'[15]Paga all'!$F:$G,2,FALSE)</f>
        <v>74</v>
      </c>
      <c r="AJ12" s="7">
        <f>VLOOKUP($A$3&amp;$B$4&amp;$B12,'[16]Paga all'!$F$2:$G$1470,2,FALSE)</f>
        <v>64</v>
      </c>
      <c r="AK12" s="9">
        <f t="shared" ref="AK12:BO12" si="12">IF(ROUND((AJ12+AJ13)*(1+AK6),)&gt;=AK$3*$AD$3,AK$3*$AD$3*(1-AK7),ROUND((AJ12+AJ13)*(1+AK6),)-ROUND((AJ12+AJ13)*(1+AK6)*AK7,))</f>
        <v>76</v>
      </c>
      <c r="AL12" s="9">
        <f t="shared" si="12"/>
        <v>81</v>
      </c>
      <c r="AM12" s="9">
        <f t="shared" si="12"/>
        <v>87</v>
      </c>
      <c r="AN12" s="9">
        <f t="shared" si="12"/>
        <v>93</v>
      </c>
      <c r="AO12" s="9">
        <f t="shared" si="12"/>
        <v>100</v>
      </c>
      <c r="AP12" s="9">
        <f t="shared" si="12"/>
        <v>106</v>
      </c>
      <c r="AQ12" s="9">
        <f t="shared" si="12"/>
        <v>114</v>
      </c>
      <c r="AR12" s="9">
        <f t="shared" si="12"/>
        <v>122</v>
      </c>
      <c r="AS12" s="9">
        <f t="shared" si="12"/>
        <v>131</v>
      </c>
      <c r="AT12" s="9">
        <f t="shared" si="12"/>
        <v>140</v>
      </c>
      <c r="AU12" s="9">
        <f t="shared" si="12"/>
        <v>149</v>
      </c>
      <c r="AV12" s="9">
        <f t="shared" si="12"/>
        <v>160</v>
      </c>
      <c r="AW12" s="9">
        <f t="shared" si="12"/>
        <v>171</v>
      </c>
      <c r="AX12" s="9">
        <f t="shared" si="12"/>
        <v>183</v>
      </c>
      <c r="AY12" s="9">
        <f t="shared" si="12"/>
        <v>195</v>
      </c>
      <c r="AZ12" s="9">
        <f t="shared" si="12"/>
        <v>209</v>
      </c>
      <c r="BA12" s="9">
        <f t="shared" si="12"/>
        <v>224</v>
      </c>
      <c r="BB12" s="9">
        <f t="shared" si="12"/>
        <v>239</v>
      </c>
      <c r="BC12" s="9">
        <f t="shared" si="12"/>
        <v>256</v>
      </c>
      <c r="BD12" s="9">
        <f t="shared" si="12"/>
        <v>274</v>
      </c>
      <c r="BE12" s="9">
        <f t="shared" si="12"/>
        <v>293</v>
      </c>
      <c r="BF12" s="9">
        <f t="shared" si="12"/>
        <v>314</v>
      </c>
      <c r="BG12" s="9">
        <f t="shared" si="12"/>
        <v>336</v>
      </c>
      <c r="BH12" s="9">
        <f t="shared" si="12"/>
        <v>360</v>
      </c>
      <c r="BI12" s="9">
        <f t="shared" si="12"/>
        <v>385</v>
      </c>
      <c r="BJ12" s="9">
        <f t="shared" si="12"/>
        <v>411</v>
      </c>
      <c r="BK12" s="9">
        <f t="shared" si="12"/>
        <v>440</v>
      </c>
      <c r="BL12" s="9">
        <f t="shared" si="12"/>
        <v>471</v>
      </c>
      <c r="BM12" s="9">
        <f t="shared" si="12"/>
        <v>505</v>
      </c>
      <c r="BN12" s="9">
        <f t="shared" si="12"/>
        <v>540</v>
      </c>
      <c r="BO12" s="9">
        <f t="shared" si="12"/>
        <v>578</v>
      </c>
    </row>
    <row r="13" spans="1:67" x14ac:dyDescent="0.25">
      <c r="B13" s="263" t="s">
        <v>268</v>
      </c>
      <c r="D13" s="7">
        <f>IF(VLOOKUP($B$4&amp;$B13,[20]Abuja!$E:$AE,COLUMN(D$1)-2,FALSE)=" ",0,VLOOKUP($B$4&amp;$B13,[20]Abuja!$E:$AE,COLUMN(D$1)-2,FALSE))</f>
        <v>7</v>
      </c>
      <c r="E13" s="7">
        <f>IF(VLOOKUP($B$4&amp;$B13,[20]Abuja!$E:$AE,COLUMN(E$1)-2,FALSE)=" ",0,VLOOKUP($B$4&amp;$B13,[20]Abuja!$E:$AE,COLUMN(E$1)-2,FALSE))</f>
        <v>3</v>
      </c>
      <c r="F13" s="7">
        <f>IF(VLOOKUP($B$4&amp;$B13,[20]Abuja!$E:$AE,COLUMN(F$1)-2,FALSE)=" ",0,VLOOKUP($B$4&amp;$B13,[20]Abuja!$E:$AE,COLUMN(F$1)-2,FALSE))</f>
        <v>1</v>
      </c>
      <c r="G13" s="7">
        <f>IF(VLOOKUP($B$4&amp;$B13,[20]Abuja!$E:$AE,COLUMN(G$1)-2,FALSE)=" ",0,VLOOKUP($B$4&amp;$B13,[20]Abuja!$E:$AE,COLUMN(G$1)-2,FALSE))</f>
        <v>6</v>
      </c>
      <c r="H13" s="7">
        <f>IF(VLOOKUP($B$4&amp;$B13,[20]Abuja!$E:$AE,COLUMN(H$1)-2,FALSE)=" ",0,VLOOKUP($B$4&amp;$B13,[20]Abuja!$E:$AE,COLUMN(H$1)-2,FALSE))</f>
        <v>7</v>
      </c>
      <c r="I13" s="7">
        <f>IF(VLOOKUP($B$4&amp;$B13,[20]Abuja!$E:$AE,COLUMN(I$1)-2,FALSE)=" ",0,VLOOKUP($B$4&amp;$B13,[20]Abuja!$E:$AE,COLUMN(I$1)-2,FALSE))</f>
        <v>7</v>
      </c>
      <c r="J13" s="7">
        <f>IF(VLOOKUP($B$4&amp;$B13,[20]Abuja!$E:$AE,COLUMN(J$1)-2,FALSE)=" ",0,VLOOKUP($B$4&amp;$B13,[20]Abuja!$E:$AE,COLUMN(J$1)-2,FALSE))</f>
        <v>12</v>
      </c>
      <c r="K13" s="7">
        <f>IF(VLOOKUP($B$4&amp;$B13,[20]Abuja!$E:$AE,COLUMN(K$1)-2,FALSE)=" ",0,VLOOKUP($B$4&amp;$B13,[20]Abuja!$E:$AE,COLUMN(K$1)-2,FALSE))</f>
        <v>7</v>
      </c>
      <c r="L13" s="7">
        <f>IF(VLOOKUP($B$4&amp;$B13,[20]Abuja!$E:$AE,COLUMN(L$1)-2,FALSE)=" ",0,VLOOKUP($B$4&amp;$B13,[20]Abuja!$E:$AE,COLUMN(L$1)-2,FALSE))</f>
        <v>12</v>
      </c>
      <c r="M13" s="7">
        <f>IF(VLOOKUP($B$4&amp;$B13,[20]Abuja!$E:$AE,COLUMN(M$1)-2,FALSE)=" ",0,VLOOKUP($B$4&amp;$B13,[20]Abuja!$E:$AE,COLUMN(M$1)-2,FALSE))</f>
        <v>3</v>
      </c>
      <c r="N13" s="7">
        <f>IF(VLOOKUP($B$4&amp;$B13,[20]Abuja!$E:$AE,COLUMN(N$1)-2,FALSE)=" ",0,VLOOKUP($B$4&amp;$B13,[20]Abuja!$E:$AE,COLUMN(N$1)-2,FALSE))</f>
        <v>11</v>
      </c>
      <c r="O13" s="7">
        <f>IF(VLOOKUP($B$4&amp;$B13,[20]Abuja!$E:$AE,COLUMN(O$1)-2,FALSE)=" ",0,VLOOKUP($B$4&amp;$B13,[20]Abuja!$E:$AE,COLUMN(O$1)-2,FALSE))</f>
        <v>3</v>
      </c>
      <c r="P13" s="7">
        <f>IF(VLOOKUP($B$4&amp;$B13,[20]Abuja!$E:$AE,COLUMN(P$1)-2,FALSE)=" ",0,VLOOKUP($B$4&amp;$B13,[20]Abuja!$E:$AE,COLUMN(P$1)-2,FALSE))</f>
        <v>11</v>
      </c>
      <c r="Q13" s="7">
        <f>IF(VLOOKUP($B$4&amp;$B13,[20]Abuja!$E:$AE,COLUMN(Q$1)-2,FALSE)=" ",0,VLOOKUP($B$4&amp;$B13,[20]Abuja!$E:$AE,COLUMN(Q$1)-2,FALSE))</f>
        <v>7</v>
      </c>
      <c r="R13" s="7">
        <f>IF(VLOOKUP($B$4&amp;$B13,[20]Abuja!$E:$AE,COLUMN(R$1)-2,FALSE)=" ",0,VLOOKUP($B$4&amp;$B13,[20]Abuja!$E:$AE,COLUMN(R$1)-2,FALSE))</f>
        <v>8</v>
      </c>
      <c r="S13" s="7">
        <f>IF(VLOOKUP($B$4&amp;$B13,[20]Abuja!$E:$AE,COLUMN(S$1)-2,FALSE)=" ",0,VLOOKUP($B$4&amp;$B13,[20]Abuja!$E:$AE,COLUMN(S$1)-2,FALSE))</f>
        <v>14</v>
      </c>
      <c r="T13" s="7">
        <f>IF(VLOOKUP($B$4&amp;$B13,[20]Abuja!$E:$AE,COLUMN(T$1)-2,FALSE)=" ",0,VLOOKUP($B$4&amp;$B13,[20]Abuja!$E:$AE,COLUMN(T$1)-2,FALSE))</f>
        <v>16</v>
      </c>
      <c r="U13" s="7">
        <f>IF(VLOOKUP($B$4&amp;$B13,[20]Abuja!$E:$AE,COLUMN(U$1)-2,FALSE)=" ",0,VLOOKUP($B$4&amp;$B13,[20]Abuja!$E:$AE,COLUMN(U$1)-2,FALSE))</f>
        <v>19</v>
      </c>
      <c r="V13" s="7">
        <f>IF(VLOOKUP($B$4&amp;$B13,[20]Abuja!$E:$AE,COLUMN(V$1)-2,FALSE)=" ",0,VLOOKUP($B$4&amp;$B13,[20]Abuja!$E:$AE,COLUMN(V$1)-2,FALSE))</f>
        <v>17</v>
      </c>
      <c r="W13" s="7">
        <f>IF(VLOOKUP($B$4&amp;$B13,[20]Abuja!$E:$AE,COLUMN(W$1)-2,FALSE)=" ",0,VLOOKUP($B$4&amp;$B13,[20]Abuja!$E:$AE,COLUMN(W$1)-2,FALSE))</f>
        <v>21</v>
      </c>
      <c r="X13" s="7">
        <f>IF(VLOOKUP($B$4&amp;$B13,[20]Abuja!$E:$AE,COLUMN(X$1)-2,FALSE)=" ",0,VLOOKUP($B$4&amp;$B13,[20]Abuja!$E:$AE,COLUMN(X$1)-2,FALSE))</f>
        <v>16</v>
      </c>
      <c r="Y13" s="7">
        <f>IF(VLOOKUP($B$4&amp;$B13,[20]Abuja!$E:$AE,COLUMN(Y$1)-2,FALSE)=" ",0,VLOOKUP($B$4&amp;$B13,[20]Abuja!$E:$AE,COLUMN(Y$1)-2,FALSE))</f>
        <v>20</v>
      </c>
      <c r="Z13" s="7">
        <f>IF(VLOOKUP($B$4&amp;$B13,[20]Abuja!$E:$AE,COLUMN(Z$1)-2,FALSE)=" ",0,VLOOKUP($B$4&amp;$B13,[20]Abuja!$E:$AE,COLUMN(Z$1)-2,FALSE))</f>
        <v>32</v>
      </c>
      <c r="AA13" s="7">
        <f>IF(VLOOKUP($B$4&amp;$B13,[20]Abuja!$E:$AE,COLUMN(AA$1)-2,FALSE)=" ",0,VLOOKUP($B$4&amp;$B13,[20]Abuja!$E:$AE,COLUMN(AA$1)-2,FALSE))</f>
        <v>26</v>
      </c>
      <c r="AB13" s="7">
        <f>IF(VLOOKUP($B$4&amp;$B13,[20]Abuja!$E:$AE,COLUMN(AB$1)-2,FALSE)=" ",0,VLOOKUP($B$4&amp;$B13,[20]Abuja!$E:$AE,COLUMN(AB$1)-2,FALSE))</f>
        <v>26</v>
      </c>
      <c r="AC13" s="7">
        <f>IF(VLOOKUP($B$4&amp;$B13,[20]Abuja!$E:$AE,COLUMN(AC$1)-2,FALSE)=" ",0,VLOOKUP($B$4&amp;$B13,[20]Abuja!$E:$AE,COLUMN(AC$1)-2,FALSE))</f>
        <v>21</v>
      </c>
      <c r="AF13" s="7">
        <f t="shared" si="11"/>
        <v>26</v>
      </c>
      <c r="AG13" s="7">
        <f t="shared" si="11"/>
        <v>21</v>
      </c>
      <c r="AH13" s="7">
        <f>VLOOKUP($A$3&amp;$B$4&amp;$B13,'[14]Paga All'!$G$1:$J$3000,4,FALSE)</f>
        <v>24</v>
      </c>
      <c r="AI13" s="7">
        <f>VLOOKUP($A$3&amp;$B$4&amp;$B13,'[15]Paga all'!$F:$G,2,FALSE)</f>
        <v>30</v>
      </c>
      <c r="AJ13" s="7">
        <f>VLOOKUP($A$3&amp;$B$4&amp;$B13,'[16]Paga all'!$F$2:$G$1470,2,FALSE)</f>
        <v>32</v>
      </c>
      <c r="AK13" s="9">
        <f t="shared" ref="AK13:BO13" si="13">IF(ROUND((AJ12+AJ13)*(1+AK6),)&gt;=AK$3*$AD$3,AK$3*$AD$3*AK7,ROUND((AJ12+AJ13)*(1+AK6),)-AK12)</f>
        <v>27</v>
      </c>
      <c r="AL13" s="9">
        <f t="shared" si="13"/>
        <v>29</v>
      </c>
      <c r="AM13" s="9">
        <f t="shared" si="13"/>
        <v>31</v>
      </c>
      <c r="AN13" s="9">
        <f t="shared" si="13"/>
        <v>33</v>
      </c>
      <c r="AO13" s="9">
        <f t="shared" si="13"/>
        <v>35</v>
      </c>
      <c r="AP13" s="9">
        <f t="shared" si="13"/>
        <v>38</v>
      </c>
      <c r="AQ13" s="9">
        <f t="shared" si="13"/>
        <v>40</v>
      </c>
      <c r="AR13" s="9">
        <f t="shared" si="13"/>
        <v>43</v>
      </c>
      <c r="AS13" s="9">
        <f t="shared" si="13"/>
        <v>46</v>
      </c>
      <c r="AT13" s="9">
        <f t="shared" si="13"/>
        <v>49</v>
      </c>
      <c r="AU13" s="9">
        <f t="shared" si="13"/>
        <v>53</v>
      </c>
      <c r="AV13" s="9">
        <f t="shared" si="13"/>
        <v>56</v>
      </c>
      <c r="AW13" s="9">
        <f t="shared" si="13"/>
        <v>60</v>
      </c>
      <c r="AX13" s="9">
        <f t="shared" si="13"/>
        <v>64</v>
      </c>
      <c r="AY13" s="9">
        <f t="shared" si="13"/>
        <v>69</v>
      </c>
      <c r="AZ13" s="9">
        <f t="shared" si="13"/>
        <v>73</v>
      </c>
      <c r="BA13" s="9">
        <f t="shared" si="13"/>
        <v>78</v>
      </c>
      <c r="BB13" s="9">
        <f t="shared" si="13"/>
        <v>84</v>
      </c>
      <c r="BC13" s="9">
        <f t="shared" si="13"/>
        <v>90</v>
      </c>
      <c r="BD13" s="9">
        <f t="shared" si="13"/>
        <v>96</v>
      </c>
      <c r="BE13" s="9">
        <f t="shared" si="13"/>
        <v>103</v>
      </c>
      <c r="BF13" s="9">
        <f t="shared" si="13"/>
        <v>110</v>
      </c>
      <c r="BG13" s="9">
        <f t="shared" si="13"/>
        <v>118</v>
      </c>
      <c r="BH13" s="9">
        <f t="shared" si="13"/>
        <v>126</v>
      </c>
      <c r="BI13" s="9">
        <f t="shared" si="13"/>
        <v>135</v>
      </c>
      <c r="BJ13" s="9">
        <f t="shared" si="13"/>
        <v>145</v>
      </c>
      <c r="BK13" s="9">
        <f t="shared" si="13"/>
        <v>155</v>
      </c>
      <c r="BL13" s="9">
        <f t="shared" si="13"/>
        <v>166</v>
      </c>
      <c r="BM13" s="9">
        <f t="shared" si="13"/>
        <v>177</v>
      </c>
      <c r="BN13" s="9">
        <f t="shared" si="13"/>
        <v>190</v>
      </c>
      <c r="BO13" s="9">
        <f t="shared" si="13"/>
        <v>203</v>
      </c>
    </row>
    <row r="14" spans="1:67" x14ac:dyDescent="0.25">
      <c r="B14" t="s">
        <v>269</v>
      </c>
      <c r="D14" s="7">
        <f>IF(VLOOKUP($B$4&amp;$B14,[20]Abuja!$E:$AE,COLUMN(D$1)-2,FALSE)=" ",0,VLOOKUP($B$4&amp;$B14,[20]Abuja!$E:$AE,COLUMN(D$1)-2,FALSE))</f>
        <v>66</v>
      </c>
      <c r="E14" s="7">
        <f>IF(VLOOKUP($B$4&amp;$B14,[20]Abuja!$E:$AE,COLUMN(E$1)-2,FALSE)=" ",0,VLOOKUP($B$4&amp;$B14,[20]Abuja!$E:$AE,COLUMN(E$1)-2,FALSE))</f>
        <v>69</v>
      </c>
      <c r="F14" s="7">
        <f>IF(VLOOKUP($B$4&amp;$B14,[20]Abuja!$E:$AE,COLUMN(F$1)-2,FALSE)=" ",0,VLOOKUP($B$4&amp;$B14,[20]Abuja!$E:$AE,COLUMN(F$1)-2,FALSE))</f>
        <v>62</v>
      </c>
      <c r="G14" s="7">
        <f>IF(VLOOKUP($B$4&amp;$B14,[20]Abuja!$E:$AE,COLUMN(G$1)-2,FALSE)=" ",0,VLOOKUP($B$4&amp;$B14,[20]Abuja!$E:$AE,COLUMN(G$1)-2,FALSE))</f>
        <v>120</v>
      </c>
      <c r="H14" s="7">
        <f>IF(VLOOKUP($B$4&amp;$B14,[20]Abuja!$E:$AE,COLUMN(H$1)-2,FALSE)=" ",0,VLOOKUP($B$4&amp;$B14,[20]Abuja!$E:$AE,COLUMN(H$1)-2,FALSE))</f>
        <v>137</v>
      </c>
      <c r="I14" s="7">
        <f>IF(VLOOKUP($B$4&amp;$B14,[20]Abuja!$E:$AE,COLUMN(I$1)-2,FALSE)=" ",0,VLOOKUP($B$4&amp;$B14,[20]Abuja!$E:$AE,COLUMN(I$1)-2,FALSE))</f>
        <v>133</v>
      </c>
      <c r="J14" s="7">
        <f>IF(VLOOKUP($B$4&amp;$B14,[20]Abuja!$E:$AE,COLUMN(J$1)-2,FALSE)=" ",0,VLOOKUP($B$4&amp;$B14,[20]Abuja!$E:$AE,COLUMN(J$1)-2,FALSE))</f>
        <v>163</v>
      </c>
      <c r="K14" s="7">
        <f>IF(VLOOKUP($B$4&amp;$B14,[20]Abuja!$E:$AE,COLUMN(K$1)-2,FALSE)=" ",0,VLOOKUP($B$4&amp;$B14,[20]Abuja!$E:$AE,COLUMN(K$1)-2,FALSE))</f>
        <v>113</v>
      </c>
      <c r="L14" s="7">
        <f>IF(VLOOKUP($B$4&amp;$B14,[20]Abuja!$E:$AE,COLUMN(L$1)-2,FALSE)=" ",0,VLOOKUP($B$4&amp;$B14,[20]Abuja!$E:$AE,COLUMN(L$1)-2,FALSE))</f>
        <v>96</v>
      </c>
      <c r="M14" s="7">
        <f>IF(VLOOKUP($B$4&amp;$B14,[20]Abuja!$E:$AE,COLUMN(M$1)-2,FALSE)=" ",0,VLOOKUP($B$4&amp;$B14,[20]Abuja!$E:$AE,COLUMN(M$1)-2,FALSE))</f>
        <v>116</v>
      </c>
      <c r="N14" s="7">
        <f>IF(VLOOKUP($B$4&amp;$B14,[20]Abuja!$E:$AE,COLUMN(N$1)-2,FALSE)=" ",0,VLOOKUP($B$4&amp;$B14,[20]Abuja!$E:$AE,COLUMN(N$1)-2,FALSE))</f>
        <v>141</v>
      </c>
      <c r="O14" s="7">
        <f>IF(VLOOKUP($B$4&amp;$B14,[20]Abuja!$E:$AE,COLUMN(O$1)-2,FALSE)=" ",0,VLOOKUP($B$4&amp;$B14,[20]Abuja!$E:$AE,COLUMN(O$1)-2,FALSE))</f>
        <v>122</v>
      </c>
      <c r="P14" s="7">
        <f>IF(VLOOKUP($B$4&amp;$B14,[20]Abuja!$E:$AE,COLUMN(P$1)-2,FALSE)=" ",0,VLOOKUP($B$4&amp;$B14,[20]Abuja!$E:$AE,COLUMN(P$1)-2,FALSE))</f>
        <v>122</v>
      </c>
      <c r="Q14" s="7">
        <f>IF(VLOOKUP($B$4&amp;$B14,[20]Abuja!$E:$AE,COLUMN(Q$1)-2,FALSE)=" ",0,VLOOKUP($B$4&amp;$B14,[20]Abuja!$E:$AE,COLUMN(Q$1)-2,FALSE))</f>
        <v>163</v>
      </c>
      <c r="R14" s="7">
        <f>IF(VLOOKUP($B$4&amp;$B14,[20]Abuja!$E:$AE,COLUMN(R$1)-2,FALSE)=" ",0,VLOOKUP($B$4&amp;$B14,[20]Abuja!$E:$AE,COLUMN(R$1)-2,FALSE))</f>
        <v>181</v>
      </c>
      <c r="S14" s="7">
        <f>IF(VLOOKUP($B$4&amp;$B14,[20]Abuja!$E:$AE,COLUMN(S$1)-2,FALSE)=" ",0,VLOOKUP($B$4&amp;$B14,[20]Abuja!$E:$AE,COLUMN(S$1)-2,FALSE))</f>
        <v>184</v>
      </c>
      <c r="T14" s="7">
        <f>IF(VLOOKUP($B$4&amp;$B14,[20]Abuja!$E:$AE,COLUMN(T$1)-2,FALSE)=" ",0,VLOOKUP($B$4&amp;$B14,[20]Abuja!$E:$AE,COLUMN(T$1)-2,FALSE))</f>
        <v>253</v>
      </c>
      <c r="U14" s="7">
        <f>IF(VLOOKUP($B$4&amp;$B14,[20]Abuja!$E:$AE,COLUMN(U$1)-2,FALSE)=" ",0,VLOOKUP($B$4&amp;$B14,[20]Abuja!$E:$AE,COLUMN(U$1)-2,FALSE))</f>
        <v>257</v>
      </c>
      <c r="V14" s="7">
        <f>IF(VLOOKUP($B$4&amp;$B14,[20]Abuja!$E:$AE,COLUMN(V$1)-2,FALSE)=" ",0,VLOOKUP($B$4&amp;$B14,[20]Abuja!$E:$AE,COLUMN(V$1)-2,FALSE))</f>
        <v>305</v>
      </c>
      <c r="W14" s="7">
        <f>IF(VLOOKUP($B$4&amp;$B14,[20]Abuja!$E:$AE,COLUMN(W$1)-2,FALSE)=" ",0,VLOOKUP($B$4&amp;$B14,[20]Abuja!$E:$AE,COLUMN(W$1)-2,FALSE))</f>
        <v>438</v>
      </c>
      <c r="X14" s="7">
        <f>IF(VLOOKUP($B$4&amp;$B14,[20]Abuja!$E:$AE,COLUMN(X$1)-2,FALSE)=" ",0,VLOOKUP($B$4&amp;$B14,[20]Abuja!$E:$AE,COLUMN(X$1)-2,FALSE))</f>
        <v>472</v>
      </c>
      <c r="Y14" s="7">
        <f>IF(VLOOKUP($B$4&amp;$B14,[20]Abuja!$E:$AE,COLUMN(Y$1)-2,FALSE)=" ",0,VLOOKUP($B$4&amp;$B14,[20]Abuja!$E:$AE,COLUMN(Y$1)-2,FALSE))</f>
        <v>882</v>
      </c>
      <c r="Z14" s="7">
        <f>IF(VLOOKUP($B$4&amp;$B14,[20]Abuja!$E:$AE,COLUMN(Z$1)-2,FALSE)=" ",0,VLOOKUP($B$4&amp;$B14,[20]Abuja!$E:$AE,COLUMN(Z$1)-2,FALSE))</f>
        <v>1054</v>
      </c>
      <c r="AA14" s="7">
        <f>IF(VLOOKUP($B$4&amp;$B14,[20]Abuja!$E:$AE,COLUMN(AA$1)-2,FALSE)=" ",0,VLOOKUP($B$4&amp;$B14,[20]Abuja!$E:$AE,COLUMN(AA$1)-2,FALSE))</f>
        <v>1081</v>
      </c>
      <c r="AB14" s="7">
        <f>IF(VLOOKUP($B$4&amp;$B14,[20]Abuja!$E:$AE,COLUMN(AB$1)-2,FALSE)=" ",0,VLOOKUP($B$4&amp;$B14,[20]Abuja!$E:$AE,COLUMN(AB$1)-2,FALSE))</f>
        <v>3335</v>
      </c>
      <c r="AC14" s="7">
        <f>IF(VLOOKUP($B$4&amp;$B14,[20]Abuja!$E:$AE,COLUMN(AC$1)-2,FALSE)=" ",0,VLOOKUP($B$4&amp;$B14,[20]Abuja!$E:$AE,COLUMN(AC$1)-2,FALSE))</f>
        <v>1150</v>
      </c>
      <c r="AF14" s="7">
        <f t="shared" si="11"/>
        <v>3335</v>
      </c>
      <c r="AG14" s="7">
        <f t="shared" si="11"/>
        <v>1150</v>
      </c>
      <c r="AH14" s="7">
        <f>VLOOKUP($A$3&amp;$B$4&amp;$B14,'[14]Paga All'!$G$1:$J$3000,4,FALSE)</f>
        <v>614</v>
      </c>
      <c r="AI14" s="7">
        <f>VLOOKUP($A$3&amp;$B$4&amp;$B14,'[15]Paga all'!$F:$G,2,FALSE)</f>
        <v>683</v>
      </c>
      <c r="AJ14" s="7">
        <f>VLOOKUP($A$3&amp;$B$4&amp;$B14,'[16]Paga all'!$F$2:$G$1470,2,FALSE)</f>
        <v>512</v>
      </c>
      <c r="AK14" s="9">
        <f t="shared" ref="AK14:BO14" si="14">ROUND(AK12*AK8,)</f>
        <v>1638</v>
      </c>
      <c r="AL14" s="9">
        <f t="shared" si="14"/>
        <v>1746</v>
      </c>
      <c r="AM14" s="9">
        <f t="shared" si="14"/>
        <v>1876</v>
      </c>
      <c r="AN14" s="9">
        <f t="shared" si="14"/>
        <v>2005</v>
      </c>
      <c r="AO14" s="9">
        <f t="shared" si="14"/>
        <v>2156</v>
      </c>
      <c r="AP14" s="9">
        <f t="shared" si="14"/>
        <v>2285</v>
      </c>
      <c r="AQ14" s="9">
        <f t="shared" si="14"/>
        <v>2458</v>
      </c>
      <c r="AR14" s="9">
        <f t="shared" si="14"/>
        <v>2630</v>
      </c>
      <c r="AS14" s="9">
        <f t="shared" si="14"/>
        <v>2824</v>
      </c>
      <c r="AT14" s="9">
        <f t="shared" si="14"/>
        <v>3018</v>
      </c>
      <c r="AU14" s="9">
        <f t="shared" si="14"/>
        <v>3212</v>
      </c>
      <c r="AV14" s="9">
        <f t="shared" si="14"/>
        <v>3449</v>
      </c>
      <c r="AW14" s="9">
        <f t="shared" si="14"/>
        <v>3686</v>
      </c>
      <c r="AX14" s="9">
        <f t="shared" si="14"/>
        <v>3945</v>
      </c>
      <c r="AY14" s="9">
        <f t="shared" si="14"/>
        <v>4204</v>
      </c>
      <c r="AZ14" s="9">
        <f t="shared" si="14"/>
        <v>4506</v>
      </c>
      <c r="BA14" s="9">
        <f t="shared" si="14"/>
        <v>4829</v>
      </c>
      <c r="BB14" s="9">
        <f t="shared" si="14"/>
        <v>5152</v>
      </c>
      <c r="BC14" s="9">
        <f t="shared" si="14"/>
        <v>5519</v>
      </c>
      <c r="BD14" s="9">
        <f t="shared" si="14"/>
        <v>5907</v>
      </c>
      <c r="BE14" s="9">
        <f t="shared" si="14"/>
        <v>6316</v>
      </c>
      <c r="BF14" s="9">
        <f t="shared" si="14"/>
        <v>6769</v>
      </c>
      <c r="BG14" s="9">
        <f t="shared" si="14"/>
        <v>7243</v>
      </c>
      <c r="BH14" s="9">
        <f t="shared" si="14"/>
        <v>7761</v>
      </c>
      <c r="BI14" s="9">
        <f t="shared" si="14"/>
        <v>8300</v>
      </c>
      <c r="BJ14" s="9">
        <f t="shared" si="14"/>
        <v>8860</v>
      </c>
      <c r="BK14" s="9">
        <f t="shared" si="14"/>
        <v>9485</v>
      </c>
      <c r="BL14" s="9">
        <f t="shared" si="14"/>
        <v>10154</v>
      </c>
      <c r="BM14" s="9">
        <f t="shared" si="14"/>
        <v>10887</v>
      </c>
      <c r="BN14" s="9">
        <f t="shared" si="14"/>
        <v>11641</v>
      </c>
      <c r="BO14" s="9">
        <f t="shared" si="14"/>
        <v>12460</v>
      </c>
    </row>
    <row r="15" spans="1:67" x14ac:dyDescent="0.25">
      <c r="B15" t="s">
        <v>270</v>
      </c>
      <c r="D15" s="7">
        <f>IF(VLOOKUP($B$4&amp;$B15,[20]Abuja!$E:$AE,COLUMN(D$1)-2,FALSE)=" ",0,VLOOKUP($B$4&amp;$B15,[20]Abuja!$E:$AE,COLUMN(D$1)-2,FALSE))</f>
        <v>407444</v>
      </c>
      <c r="E15" s="7">
        <f>IF(VLOOKUP($B$4&amp;$B15,[20]Abuja!$E:$AE,COLUMN(E$1)-2,FALSE)=" ",0,VLOOKUP($B$4&amp;$B15,[20]Abuja!$E:$AE,COLUMN(E$1)-2,FALSE))</f>
        <v>490345</v>
      </c>
      <c r="F15" s="7">
        <f>IF(VLOOKUP($B$4&amp;$B15,[20]Abuja!$E:$AE,COLUMN(F$1)-2,FALSE)=" ",0,VLOOKUP($B$4&amp;$B15,[20]Abuja!$E:$AE,COLUMN(F$1)-2,FALSE))</f>
        <v>446880</v>
      </c>
      <c r="G15" s="7">
        <f>IF(VLOOKUP($B$4&amp;$B15,[20]Abuja!$E:$AE,COLUMN(G$1)-2,FALSE)=" ",0,VLOOKUP($B$4&amp;$B15,[20]Abuja!$E:$AE,COLUMN(G$1)-2,FALSE))</f>
        <v>1192438</v>
      </c>
      <c r="H15" s="7">
        <f>IF(VLOOKUP($B$4&amp;$B15,[20]Abuja!$E:$AE,COLUMN(H$1)-2,FALSE)=" ",0,VLOOKUP($B$4&amp;$B15,[20]Abuja!$E:$AE,COLUMN(H$1)-2,FALSE))</f>
        <v>1296354</v>
      </c>
      <c r="I15" s="7">
        <f>IF(VLOOKUP($B$4&amp;$B15,[20]Abuja!$E:$AE,COLUMN(I$1)-2,FALSE)=" ",0,VLOOKUP($B$4&amp;$B15,[20]Abuja!$E:$AE,COLUMN(I$1)-2,FALSE))</f>
        <v>860489</v>
      </c>
      <c r="J15" s="7">
        <f>IF(VLOOKUP($B$4&amp;$B15,[20]Abuja!$E:$AE,COLUMN(J$1)-2,FALSE)=" ",0,VLOOKUP($B$4&amp;$B15,[20]Abuja!$E:$AE,COLUMN(J$1)-2,FALSE))</f>
        <v>988629</v>
      </c>
      <c r="K15" s="7">
        <f>IF(VLOOKUP($B$4&amp;$B15,[20]Abuja!$E:$AE,COLUMN(K$1)-2,FALSE)=" ",0,VLOOKUP($B$4&amp;$B15,[20]Abuja!$E:$AE,COLUMN(K$1)-2,FALSE))</f>
        <v>1051528</v>
      </c>
      <c r="L15" s="7">
        <f>IF(VLOOKUP($B$4&amp;$B15,[20]Abuja!$E:$AE,COLUMN(L$1)-2,FALSE)=" ",0,VLOOKUP($B$4&amp;$B15,[20]Abuja!$E:$AE,COLUMN(L$1)-2,FALSE))</f>
        <v>894882</v>
      </c>
      <c r="M15" s="7">
        <f>IF(VLOOKUP($B$4&amp;$B15,[20]Abuja!$E:$AE,COLUMN(M$1)-2,FALSE)=" ",0,VLOOKUP($B$4&amp;$B15,[20]Abuja!$E:$AE,COLUMN(M$1)-2,FALSE))</f>
        <v>1185944.8999999999</v>
      </c>
      <c r="N15" s="7">
        <f>IF(VLOOKUP($B$4&amp;$B15,[20]Abuja!$E:$AE,COLUMN(N$1)-2,FALSE)=" ",0,VLOOKUP($B$4&amp;$B15,[20]Abuja!$E:$AE,COLUMN(N$1)-2,FALSE))</f>
        <v>1096184</v>
      </c>
      <c r="O15" s="7">
        <f>IF(VLOOKUP($B$4&amp;$B15,[20]Abuja!$E:$AE,COLUMN(O$1)-2,FALSE)=" ",0,VLOOKUP($B$4&amp;$B15,[20]Abuja!$E:$AE,COLUMN(O$1)-2,FALSE))</f>
        <v>1621800</v>
      </c>
      <c r="P15" s="7">
        <f>IF(VLOOKUP($B$4&amp;$B15,[20]Abuja!$E:$AE,COLUMN(P$1)-2,FALSE)=" ",0,VLOOKUP($B$4&amp;$B15,[20]Abuja!$E:$AE,COLUMN(P$1)-2,FALSE))</f>
        <v>1230156.25</v>
      </c>
      <c r="Q15" s="7">
        <f>IF(VLOOKUP($B$4&amp;$B15,[20]Abuja!$E:$AE,COLUMN(Q$1)-2,FALSE)=" ",0,VLOOKUP($B$4&amp;$B15,[20]Abuja!$E:$AE,COLUMN(Q$1)-2,FALSE))</f>
        <v>1672112.5</v>
      </c>
      <c r="R15" s="7">
        <f>IF(VLOOKUP($B$4&amp;$B15,[20]Abuja!$E:$AE,COLUMN(R$1)-2,FALSE)=" ",0,VLOOKUP($B$4&amp;$B15,[20]Abuja!$E:$AE,COLUMN(R$1)-2,FALSE))</f>
        <v>1684845</v>
      </c>
      <c r="S15" s="7">
        <f>IF(VLOOKUP($B$4&amp;$B15,[20]Abuja!$E:$AE,COLUMN(S$1)-2,FALSE)=" ",0,VLOOKUP($B$4&amp;$B15,[20]Abuja!$E:$AE,COLUMN(S$1)-2,FALSE))</f>
        <v>2353129</v>
      </c>
      <c r="T15" s="7">
        <f>IF(VLOOKUP($B$4&amp;$B15,[20]Abuja!$E:$AE,COLUMN(T$1)-2,FALSE)=" ",0,VLOOKUP($B$4&amp;$B15,[20]Abuja!$E:$AE,COLUMN(T$1)-2,FALSE))</f>
        <v>4326494.9400000004</v>
      </c>
      <c r="U15" s="7">
        <f>IF(VLOOKUP($B$4&amp;$B15,[20]Abuja!$E:$AE,COLUMN(U$1)-2,FALSE)=" ",0,VLOOKUP($B$4&amp;$B15,[20]Abuja!$E:$AE,COLUMN(U$1)-2,FALSE))</f>
        <v>3691678.98</v>
      </c>
      <c r="V15" s="7">
        <f>IF(VLOOKUP($B$4&amp;$B15,[20]Abuja!$E:$AE,COLUMN(V$1)-2,FALSE)=" ",0,VLOOKUP($B$4&amp;$B15,[20]Abuja!$E:$AE,COLUMN(V$1)-2,FALSE))</f>
        <v>4738389.8</v>
      </c>
      <c r="W15" s="7">
        <f>IF(VLOOKUP($B$4&amp;$B15,[20]Abuja!$E:$AE,COLUMN(W$1)-2,FALSE)=" ",0,VLOOKUP($B$4&amp;$B15,[20]Abuja!$E:$AE,COLUMN(W$1)-2,FALSE))</f>
        <v>9617046.5</v>
      </c>
      <c r="X15" s="7">
        <f>IF(VLOOKUP($B$4&amp;$B15,[20]Abuja!$E:$AE,COLUMN(X$1)-2,FALSE)=" ",0,VLOOKUP($B$4&amp;$B15,[20]Abuja!$E:$AE,COLUMN(X$1)-2,FALSE))</f>
        <v>7544521.1200000001</v>
      </c>
      <c r="Y15" s="7">
        <f>IF(VLOOKUP($B$4&amp;$B15,[20]Abuja!$E:$AE,COLUMN(Y$1)-2,FALSE)=" ",0,VLOOKUP($B$4&amp;$B15,[20]Abuja!$E:$AE,COLUMN(Y$1)-2,FALSE))</f>
        <v>10634830.880000001</v>
      </c>
      <c r="Z15" s="7">
        <f>IF(VLOOKUP($B$4&amp;$B15,[20]Abuja!$E:$AE,COLUMN(Z$1)-2,FALSE)=" ",0,VLOOKUP($B$4&amp;$B15,[20]Abuja!$E:$AE,COLUMN(Z$1)-2,FALSE))</f>
        <v>5684691.8499999996</v>
      </c>
      <c r="AA15" s="7">
        <f>IF(VLOOKUP($B$4&amp;$B15,[20]Abuja!$E:$AE,COLUMN(AA$1)-2,FALSE)=" ",0,VLOOKUP($B$4&amp;$B15,[20]Abuja!$E:$AE,COLUMN(AA$1)-2,FALSE))</f>
        <v>5548095.1900000004</v>
      </c>
      <c r="AB15" s="7">
        <f>IF(VLOOKUP($B$4&amp;$B15,[20]Abuja!$E:$AE,COLUMN(AB$1)-2,FALSE)=" ",0,VLOOKUP($B$4&amp;$B15,[20]Abuja!$E:$AE,COLUMN(AB$1)-2,FALSE))</f>
        <v>11838606.189999999</v>
      </c>
      <c r="AC15" s="7">
        <f>IF(VLOOKUP($B$4&amp;$B15,[20]Abuja!$E:$AE,COLUMN(AC$1)-2,FALSE)=" ",0,VLOOKUP($B$4&amp;$B15,[20]Abuja!$E:$AE,COLUMN(AC$1)-2,FALSE))</f>
        <v>11093946.01</v>
      </c>
      <c r="AF15" s="7">
        <f t="shared" si="11"/>
        <v>11838606.189999999</v>
      </c>
      <c r="AG15" s="7">
        <f t="shared" si="11"/>
        <v>11093946.01</v>
      </c>
      <c r="AH15" s="7">
        <f>VLOOKUP($A$3&amp;$B$4&amp;$B15,'[14]Paga All'!$G$1:$J$3000,4,FALSE)</f>
        <v>17517395.5</v>
      </c>
      <c r="AI15" s="7">
        <f>VLOOKUP($A$3&amp;$B$4&amp;$B15,'[15]Paga all'!$F:$G,2,FALSE)</f>
        <v>18901556.989999998</v>
      </c>
      <c r="AJ15" s="7">
        <f>VLOOKUP($A$3&amp;$B$4&amp;$B15,'[16]Paga all'!$F$2:$G$1470,2,FALSE)</f>
        <v>14524788.5</v>
      </c>
      <c r="AK15" s="9">
        <f t="shared" ref="AK15:BO15" si="15">AK14*$AD16</f>
        <v>10752521.225372462</v>
      </c>
      <c r="AL15" s="9">
        <f t="shared" si="15"/>
        <v>11461478.668803612</v>
      </c>
      <c r="AM15" s="9">
        <f t="shared" si="15"/>
        <v>12314853.369229998</v>
      </c>
      <c r="AN15" s="9">
        <f t="shared" si="15"/>
        <v>13161663.648883874</v>
      </c>
      <c r="AO15" s="9">
        <f t="shared" si="15"/>
        <v>14152891.185532983</v>
      </c>
      <c r="AP15" s="9">
        <f t="shared" si="15"/>
        <v>14999701.465186859</v>
      </c>
      <c r="AQ15" s="9">
        <f t="shared" si="15"/>
        <v>16135346.258831201</v>
      </c>
      <c r="AR15" s="9">
        <f t="shared" si="15"/>
        <v>17264426.631703034</v>
      </c>
      <c r="AS15" s="9">
        <f t="shared" si="15"/>
        <v>18537924.261570103</v>
      </c>
      <c r="AT15" s="9">
        <f t="shared" si="15"/>
        <v>19811421.891437173</v>
      </c>
      <c r="AU15" s="9">
        <f t="shared" si="15"/>
        <v>21084919.521304239</v>
      </c>
      <c r="AV15" s="9">
        <f t="shared" si="15"/>
        <v>22640687.244389266</v>
      </c>
      <c r="AW15" s="9">
        <f t="shared" si="15"/>
        <v>24196454.967474293</v>
      </c>
      <c r="AX15" s="9">
        <f t="shared" si="15"/>
        <v>25896639.947554555</v>
      </c>
      <c r="AY15" s="9">
        <f t="shared" si="15"/>
        <v>27596824.927634813</v>
      </c>
      <c r="AZ15" s="9">
        <f t="shared" si="15"/>
        <v>29579280.000933032</v>
      </c>
      <c r="BA15" s="9">
        <f t="shared" si="15"/>
        <v>31699587.910453975</v>
      </c>
      <c r="BB15" s="9">
        <f t="shared" si="15"/>
        <v>33819895.819974922</v>
      </c>
      <c r="BC15" s="9">
        <f t="shared" si="15"/>
        <v>36229038.24348633</v>
      </c>
      <c r="BD15" s="9">
        <f t="shared" si="15"/>
        <v>38776033.503220469</v>
      </c>
      <c r="BE15" s="9">
        <f t="shared" si="15"/>
        <v>41460881.599177331</v>
      </c>
      <c r="BF15" s="9">
        <f t="shared" si="15"/>
        <v>44434564.209124655</v>
      </c>
      <c r="BG15" s="9">
        <f t="shared" si="15"/>
        <v>47546099.655294709</v>
      </c>
      <c r="BH15" s="9">
        <f t="shared" si="15"/>
        <v>50946469.615455233</v>
      </c>
      <c r="BI15" s="9">
        <f t="shared" si="15"/>
        <v>54484692.411838479</v>
      </c>
      <c r="BJ15" s="9">
        <f t="shared" si="15"/>
        <v>58160768.044444449</v>
      </c>
      <c r="BK15" s="9">
        <f t="shared" si="15"/>
        <v>62263531.027263612</v>
      </c>
      <c r="BL15" s="9">
        <f t="shared" si="15"/>
        <v>66655128.524073243</v>
      </c>
      <c r="BM15" s="9">
        <f t="shared" si="15"/>
        <v>71466848.950323552</v>
      </c>
      <c r="BN15" s="9">
        <f t="shared" si="15"/>
        <v>76416422.212796599</v>
      </c>
      <c r="BO15" s="9">
        <f t="shared" si="15"/>
        <v>81792682.825482816</v>
      </c>
    </row>
    <row r="16" spans="1:67" x14ac:dyDescent="0.25">
      <c r="B16" t="s">
        <v>145</v>
      </c>
      <c r="D16" s="7">
        <f>IF(VLOOKUP($B$4&amp;$B16,[20]Abuja!$E:$AE,COLUMN(D$1)-2,FALSE)=" ",0,VLOOKUP($B$4&amp;$B16,[20]Abuja!$E:$AE,COLUMN(D$1)-2,FALSE))</f>
        <v>6173.39</v>
      </c>
      <c r="E16" s="7">
        <f>IF(VLOOKUP($B$4&amp;$B16,[20]Abuja!$E:$AE,COLUMN(E$1)-2,FALSE)=" ",0,VLOOKUP($B$4&amp;$B16,[20]Abuja!$E:$AE,COLUMN(E$1)-2,FALSE))</f>
        <v>7106.45</v>
      </c>
      <c r="F16" s="7">
        <f>IF(VLOOKUP($B$4&amp;$B16,[20]Abuja!$E:$AE,COLUMN(F$1)-2,FALSE)=" ",0,VLOOKUP($B$4&amp;$B16,[20]Abuja!$E:$AE,COLUMN(F$1)-2,FALSE))</f>
        <v>7207.74</v>
      </c>
      <c r="G16" s="7">
        <f>IF(VLOOKUP($B$4&amp;$B16,[20]Abuja!$E:$AE,COLUMN(G$1)-2,FALSE)=" ",0,VLOOKUP($B$4&amp;$B16,[20]Abuja!$E:$AE,COLUMN(G$1)-2,FALSE))</f>
        <v>9936.98</v>
      </c>
      <c r="H16" s="7">
        <f>IF(VLOOKUP($B$4&amp;$B16,[20]Abuja!$E:$AE,COLUMN(H$1)-2,FALSE)=" ",0,VLOOKUP($B$4&amp;$B16,[20]Abuja!$E:$AE,COLUMN(H$1)-2,FALSE))</f>
        <v>9462.44</v>
      </c>
      <c r="I16" s="7">
        <f>IF(VLOOKUP($B$4&amp;$B16,[20]Abuja!$E:$AE,COLUMN(I$1)-2,FALSE)=" ",0,VLOOKUP($B$4&amp;$B16,[20]Abuja!$E:$AE,COLUMN(I$1)-2,FALSE))</f>
        <v>6469.84</v>
      </c>
      <c r="J16" s="7">
        <f>IF(VLOOKUP($B$4&amp;$B16,[20]Abuja!$E:$AE,COLUMN(J$1)-2,FALSE)=" ",0,VLOOKUP($B$4&amp;$B16,[20]Abuja!$E:$AE,COLUMN(J$1)-2,FALSE))</f>
        <v>6065.21</v>
      </c>
      <c r="K16" s="7">
        <f>IF(VLOOKUP($B$4&amp;$B16,[20]Abuja!$E:$AE,COLUMN(K$1)-2,FALSE)=" ",0,VLOOKUP($B$4&amp;$B16,[20]Abuja!$E:$AE,COLUMN(K$1)-2,FALSE))</f>
        <v>9305.56</v>
      </c>
      <c r="L16" s="7">
        <f>IF(VLOOKUP($B$4&amp;$B16,[20]Abuja!$E:$AE,COLUMN(L$1)-2,FALSE)=" ",0,VLOOKUP($B$4&amp;$B16,[20]Abuja!$E:$AE,COLUMN(L$1)-2,FALSE))</f>
        <v>9321.69</v>
      </c>
      <c r="M16" s="7">
        <f>IF(VLOOKUP($B$4&amp;$B16,[20]Abuja!$E:$AE,COLUMN(M$1)-2,FALSE)=" ",0,VLOOKUP($B$4&amp;$B16,[20]Abuja!$E:$AE,COLUMN(M$1)-2,FALSE))</f>
        <v>10223.66</v>
      </c>
      <c r="N16" s="7">
        <f>IF(VLOOKUP($B$4&amp;$B16,[20]Abuja!$E:$AE,COLUMN(N$1)-2,FALSE)=" ",0,VLOOKUP($B$4&amp;$B16,[20]Abuja!$E:$AE,COLUMN(N$1)-2,FALSE))</f>
        <v>7774.35</v>
      </c>
      <c r="O16" s="7">
        <f>IF(VLOOKUP($B$4&amp;$B16,[20]Abuja!$E:$AE,COLUMN(O$1)-2,FALSE)=" ",0,VLOOKUP($B$4&amp;$B16,[20]Abuja!$E:$AE,COLUMN(O$1)-2,FALSE))</f>
        <v>13293.44</v>
      </c>
      <c r="P16" s="7">
        <f>IF(VLOOKUP($B$4&amp;$B16,[20]Abuja!$E:$AE,COLUMN(P$1)-2,FALSE)=" ",0,VLOOKUP($B$4&amp;$B16,[20]Abuja!$E:$AE,COLUMN(P$1)-2,FALSE))</f>
        <v>10083.25</v>
      </c>
      <c r="Q16" s="7">
        <f>IF(VLOOKUP($B$4&amp;$B16,[20]Abuja!$E:$AE,COLUMN(Q$1)-2,FALSE)=" ",0,VLOOKUP($B$4&amp;$B16,[20]Abuja!$E:$AE,COLUMN(Q$1)-2,FALSE))</f>
        <v>10258.36</v>
      </c>
      <c r="R16" s="7">
        <f>IF(VLOOKUP($B$4&amp;$B16,[20]Abuja!$E:$AE,COLUMN(R$1)-2,FALSE)=" ",0,VLOOKUP($B$4&amp;$B16,[20]Abuja!$E:$AE,COLUMN(R$1)-2,FALSE))</f>
        <v>9308.5400000000009</v>
      </c>
      <c r="S16" s="7">
        <f>IF(VLOOKUP($B$4&amp;$B16,[20]Abuja!$E:$AE,COLUMN(S$1)-2,FALSE)=" ",0,VLOOKUP($B$4&amp;$B16,[20]Abuja!$E:$AE,COLUMN(S$1)-2,FALSE))</f>
        <v>12788.74</v>
      </c>
      <c r="T16" s="7">
        <f>IF(VLOOKUP($B$4&amp;$B16,[20]Abuja!$E:$AE,COLUMN(T$1)-2,FALSE)=" ",0,VLOOKUP($B$4&amp;$B16,[20]Abuja!$E:$AE,COLUMN(T$1)-2,FALSE))</f>
        <v>17100.77</v>
      </c>
      <c r="U16" s="7">
        <f>IF(VLOOKUP($B$4&amp;$B16,[20]Abuja!$E:$AE,COLUMN(U$1)-2,FALSE)=" ",0,VLOOKUP($B$4&amp;$B16,[20]Abuja!$E:$AE,COLUMN(U$1)-2,FALSE))</f>
        <v>14364.51</v>
      </c>
      <c r="V16" s="7">
        <f>IF(VLOOKUP($B$4&amp;$B16,[20]Abuja!$E:$AE,COLUMN(V$1)-2,FALSE)=" ",0,VLOOKUP($B$4&amp;$B16,[20]Abuja!$E:$AE,COLUMN(V$1)-2,FALSE))</f>
        <v>15535.7</v>
      </c>
      <c r="W16" s="7">
        <f>IF(VLOOKUP($B$4&amp;$B16,[20]Abuja!$E:$AE,COLUMN(W$1)-2,FALSE)=" ",0,VLOOKUP($B$4&amp;$B16,[20]Abuja!$E:$AE,COLUMN(W$1)-2,FALSE))</f>
        <v>21956.73</v>
      </c>
      <c r="X16" s="7">
        <f>IF(VLOOKUP($B$4&amp;$B16,[20]Abuja!$E:$AE,COLUMN(X$1)-2,FALSE)=" ",0,VLOOKUP($B$4&amp;$B16,[20]Abuja!$E:$AE,COLUMN(X$1)-2,FALSE))</f>
        <v>15984.15</v>
      </c>
      <c r="Y16" s="7">
        <f>IF(VLOOKUP($B$4&amp;$B16,[20]Abuja!$E:$AE,COLUMN(Y$1)-2,FALSE)=" ",0,VLOOKUP($B$4&amp;$B16,[20]Abuja!$E:$AE,COLUMN(Y$1)-2,FALSE))</f>
        <v>12057.63</v>
      </c>
      <c r="Z16" s="7">
        <f>IF(VLOOKUP($B$4&amp;$B16,[20]Abuja!$E:$AE,COLUMN(Z$1)-2,FALSE)=" ",0,VLOOKUP($B$4&amp;$B16,[20]Abuja!$E:$AE,COLUMN(Z$1)-2,FALSE))</f>
        <v>5393.45</v>
      </c>
      <c r="AA16" s="7">
        <f>IF(VLOOKUP($B$4&amp;$B16,[20]Abuja!$E:$AE,COLUMN(AA$1)-2,FALSE)=" ",0,VLOOKUP($B$4&amp;$B16,[20]Abuja!$E:$AE,COLUMN(AA$1)-2,FALSE))</f>
        <v>5132.37</v>
      </c>
      <c r="AB16" s="7">
        <f>IF(VLOOKUP($B$4&amp;$B16,[20]Abuja!$E:$AE,COLUMN(AB$1)-2,FALSE)=" ",0,VLOOKUP($B$4&amp;$B16,[20]Abuja!$E:$AE,COLUMN(AB$1)-2,FALSE))</f>
        <v>3549.81</v>
      </c>
      <c r="AC16" s="7">
        <f>IF(VLOOKUP($B$4&amp;$B16,[20]Abuja!$E:$AE,COLUMN(AC$1)-2,FALSE)=" ",0,VLOOKUP($B$4&amp;$B16,[20]Abuja!$E:$AE,COLUMN(AC$1)-2,FALSE))</f>
        <v>9646.91</v>
      </c>
      <c r="AD16" s="264">
        <f>SUM(X15:AC15)/SUM(X14:AC14)</f>
        <v>6564.4207725106598</v>
      </c>
      <c r="AF16" s="7">
        <f>AF15/AF14</f>
        <v>3549.806953523238</v>
      </c>
      <c r="AG16" s="7">
        <f>AG15/AG14</f>
        <v>9646.9095739130425</v>
      </c>
      <c r="AH16" s="7">
        <f>VLOOKUP($A$3&amp;$B$4&amp;$B16,'[14]Paga All'!$G$1:$J$3000,4,FALSE)</f>
        <v>28529.96</v>
      </c>
      <c r="AI16" s="7">
        <f>VLOOKUP($A$3&amp;$B$4&amp;$B16,'[15]Paga all'!$F:$G,2,FALSE)</f>
        <v>27674.31</v>
      </c>
      <c r="AJ16" s="7">
        <f>VLOOKUP($A$3&amp;$B$4&amp;$B16,'[16]Paga all'!$F$2:$G$1470,2,FALSE)</f>
        <v>28368.73</v>
      </c>
      <c r="AK16" s="9">
        <f t="shared" ref="AK16:BO16" si="16">AK15/AK14</f>
        <v>6564.4207725106608</v>
      </c>
      <c r="AL16" s="9">
        <f t="shared" si="16"/>
        <v>6564.4207725106598</v>
      </c>
      <c r="AM16" s="9">
        <f t="shared" si="16"/>
        <v>6564.4207725106598</v>
      </c>
      <c r="AN16" s="9">
        <f t="shared" si="16"/>
        <v>6564.4207725106598</v>
      </c>
      <c r="AO16" s="9">
        <f t="shared" si="16"/>
        <v>6564.4207725106598</v>
      </c>
      <c r="AP16" s="9">
        <f t="shared" si="16"/>
        <v>6564.4207725106598</v>
      </c>
      <c r="AQ16" s="9">
        <f t="shared" si="16"/>
        <v>6564.4207725106598</v>
      </c>
      <c r="AR16" s="9">
        <f t="shared" si="16"/>
        <v>6564.4207725106589</v>
      </c>
      <c r="AS16" s="9">
        <f t="shared" si="16"/>
        <v>6564.4207725106598</v>
      </c>
      <c r="AT16" s="9">
        <f t="shared" si="16"/>
        <v>6564.4207725106608</v>
      </c>
      <c r="AU16" s="9">
        <f t="shared" si="16"/>
        <v>6564.4207725106598</v>
      </c>
      <c r="AV16" s="9">
        <f t="shared" si="16"/>
        <v>6564.4207725106598</v>
      </c>
      <c r="AW16" s="9">
        <f t="shared" si="16"/>
        <v>6564.4207725106598</v>
      </c>
      <c r="AX16" s="9">
        <f t="shared" si="16"/>
        <v>6564.4207725106598</v>
      </c>
      <c r="AY16" s="9">
        <f t="shared" si="16"/>
        <v>6564.4207725106598</v>
      </c>
      <c r="AZ16" s="9">
        <f t="shared" si="16"/>
        <v>6564.4207725106598</v>
      </c>
      <c r="BA16" s="9">
        <f t="shared" si="16"/>
        <v>6564.4207725106598</v>
      </c>
      <c r="BB16" s="9">
        <f t="shared" si="16"/>
        <v>6564.4207725106598</v>
      </c>
      <c r="BC16" s="9">
        <f t="shared" si="16"/>
        <v>6564.4207725106598</v>
      </c>
      <c r="BD16" s="9">
        <f t="shared" si="16"/>
        <v>6564.4207725106598</v>
      </c>
      <c r="BE16" s="9">
        <f t="shared" si="16"/>
        <v>6564.4207725106608</v>
      </c>
      <c r="BF16" s="9">
        <f t="shared" si="16"/>
        <v>6564.4207725106598</v>
      </c>
      <c r="BG16" s="9">
        <f t="shared" si="16"/>
        <v>6564.4207725106598</v>
      </c>
      <c r="BH16" s="9">
        <f t="shared" si="16"/>
        <v>6564.4207725106598</v>
      </c>
      <c r="BI16" s="9">
        <f t="shared" si="16"/>
        <v>6564.4207725106598</v>
      </c>
      <c r="BJ16" s="9">
        <f t="shared" si="16"/>
        <v>6564.4207725106598</v>
      </c>
      <c r="BK16" s="9">
        <f t="shared" si="16"/>
        <v>6564.4207725106598</v>
      </c>
      <c r="BL16" s="9">
        <f t="shared" si="16"/>
        <v>6564.4207725106598</v>
      </c>
      <c r="BM16" s="9">
        <f t="shared" si="16"/>
        <v>6564.4207725106598</v>
      </c>
      <c r="BN16" s="9">
        <f t="shared" si="16"/>
        <v>6564.4207725106608</v>
      </c>
      <c r="BO16" s="9">
        <f t="shared" si="16"/>
        <v>6564.4207725106589</v>
      </c>
    </row>
    <row r="17" spans="2:67" x14ac:dyDescent="0.25">
      <c r="B17" t="s">
        <v>271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F17" s="7">
        <f>AB17</f>
        <v>0</v>
      </c>
      <c r="AG17" s="7">
        <f>AC17</f>
        <v>0</v>
      </c>
      <c r="AH17" s="7">
        <f t="shared" ref="AH17:BO17" si="17">AH14*AH9</f>
        <v>0</v>
      </c>
      <c r="AI17" s="7">
        <f t="shared" si="17"/>
        <v>0</v>
      </c>
      <c r="AJ17" s="9">
        <f t="shared" si="17"/>
        <v>0</v>
      </c>
      <c r="AK17" s="9">
        <f t="shared" si="17"/>
        <v>0</v>
      </c>
      <c r="AL17" s="9">
        <f t="shared" si="17"/>
        <v>0</v>
      </c>
      <c r="AM17" s="9">
        <f t="shared" si="17"/>
        <v>0</v>
      </c>
      <c r="AN17" s="9">
        <f t="shared" si="17"/>
        <v>0</v>
      </c>
      <c r="AO17" s="9">
        <f t="shared" si="17"/>
        <v>0</v>
      </c>
      <c r="AP17" s="9">
        <f t="shared" si="17"/>
        <v>0</v>
      </c>
      <c r="AQ17" s="9">
        <f t="shared" si="17"/>
        <v>0</v>
      </c>
      <c r="AR17" s="9">
        <f t="shared" si="17"/>
        <v>0</v>
      </c>
      <c r="AS17" s="9">
        <f t="shared" si="17"/>
        <v>0</v>
      </c>
      <c r="AT17" s="9">
        <f t="shared" si="17"/>
        <v>0</v>
      </c>
      <c r="AU17" s="9">
        <f t="shared" si="17"/>
        <v>0</v>
      </c>
      <c r="AV17" s="9">
        <f t="shared" si="17"/>
        <v>0</v>
      </c>
      <c r="AW17" s="9">
        <f t="shared" si="17"/>
        <v>0</v>
      </c>
      <c r="AX17" s="9">
        <f t="shared" si="17"/>
        <v>0</v>
      </c>
      <c r="AY17" s="9">
        <f t="shared" si="17"/>
        <v>0</v>
      </c>
      <c r="AZ17" s="9">
        <f t="shared" si="17"/>
        <v>0</v>
      </c>
      <c r="BA17" s="9">
        <f t="shared" si="17"/>
        <v>0</v>
      </c>
      <c r="BB17" s="9">
        <f t="shared" si="17"/>
        <v>0</v>
      </c>
      <c r="BC17" s="9">
        <f t="shared" si="17"/>
        <v>0</v>
      </c>
      <c r="BD17" s="9">
        <f t="shared" si="17"/>
        <v>0</v>
      </c>
      <c r="BE17" s="9">
        <f t="shared" si="17"/>
        <v>0</v>
      </c>
      <c r="BF17" s="9">
        <f t="shared" si="17"/>
        <v>0</v>
      </c>
      <c r="BG17" s="9">
        <f t="shared" si="17"/>
        <v>0</v>
      </c>
      <c r="BH17" s="9">
        <f t="shared" si="17"/>
        <v>0</v>
      </c>
      <c r="BI17" s="9">
        <f t="shared" si="17"/>
        <v>0</v>
      </c>
      <c r="BJ17" s="9">
        <f t="shared" si="17"/>
        <v>0</v>
      </c>
      <c r="BK17" s="9">
        <f t="shared" si="17"/>
        <v>0</v>
      </c>
      <c r="BL17" s="9">
        <f t="shared" si="17"/>
        <v>0</v>
      </c>
      <c r="BM17" s="9">
        <f t="shared" si="17"/>
        <v>0</v>
      </c>
      <c r="BN17" s="9">
        <f t="shared" si="17"/>
        <v>0</v>
      </c>
      <c r="BO17" s="9">
        <f t="shared" si="17"/>
        <v>0</v>
      </c>
    </row>
    <row r="18" spans="2:67" x14ac:dyDescent="0.25">
      <c r="B18" t="s">
        <v>272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F18" s="7">
        <f>AB18</f>
        <v>0</v>
      </c>
      <c r="AG18" s="7">
        <f>AC18</f>
        <v>0</v>
      </c>
      <c r="AH18" s="7">
        <f t="shared" ref="AH18:BO18" si="18">AH10*AH17</f>
        <v>0</v>
      </c>
      <c r="AI18" s="7">
        <f t="shared" si="18"/>
        <v>0</v>
      </c>
      <c r="AJ18" s="9">
        <f t="shared" si="18"/>
        <v>0</v>
      </c>
      <c r="AK18" s="9">
        <f t="shared" si="18"/>
        <v>0</v>
      </c>
      <c r="AL18" s="9">
        <f t="shared" si="18"/>
        <v>0</v>
      </c>
      <c r="AM18" s="9">
        <f t="shared" si="18"/>
        <v>0</v>
      </c>
      <c r="AN18" s="9">
        <f t="shared" si="18"/>
        <v>0</v>
      </c>
      <c r="AO18" s="9">
        <f t="shared" si="18"/>
        <v>0</v>
      </c>
      <c r="AP18" s="9">
        <f t="shared" si="18"/>
        <v>0</v>
      </c>
      <c r="AQ18" s="9">
        <f t="shared" si="18"/>
        <v>0</v>
      </c>
      <c r="AR18" s="9">
        <f t="shared" si="18"/>
        <v>0</v>
      </c>
      <c r="AS18" s="9">
        <f t="shared" si="18"/>
        <v>0</v>
      </c>
      <c r="AT18" s="9">
        <f t="shared" si="18"/>
        <v>0</v>
      </c>
      <c r="AU18" s="9">
        <f t="shared" si="18"/>
        <v>0</v>
      </c>
      <c r="AV18" s="9">
        <f t="shared" si="18"/>
        <v>0</v>
      </c>
      <c r="AW18" s="9">
        <f t="shared" si="18"/>
        <v>0</v>
      </c>
      <c r="AX18" s="9">
        <f t="shared" si="18"/>
        <v>0</v>
      </c>
      <c r="AY18" s="9">
        <f t="shared" si="18"/>
        <v>0</v>
      </c>
      <c r="AZ18" s="9">
        <f t="shared" si="18"/>
        <v>0</v>
      </c>
      <c r="BA18" s="9">
        <f t="shared" si="18"/>
        <v>0</v>
      </c>
      <c r="BB18" s="9">
        <f t="shared" si="18"/>
        <v>0</v>
      </c>
      <c r="BC18" s="9">
        <f t="shared" si="18"/>
        <v>0</v>
      </c>
      <c r="BD18" s="9">
        <f t="shared" si="18"/>
        <v>0</v>
      </c>
      <c r="BE18" s="9">
        <f t="shared" si="18"/>
        <v>0</v>
      </c>
      <c r="BF18" s="9">
        <f t="shared" si="18"/>
        <v>0</v>
      </c>
      <c r="BG18" s="9">
        <f t="shared" si="18"/>
        <v>0</v>
      </c>
      <c r="BH18" s="9">
        <f t="shared" si="18"/>
        <v>0</v>
      </c>
      <c r="BI18" s="9">
        <f t="shared" si="18"/>
        <v>0</v>
      </c>
      <c r="BJ18" s="9">
        <f t="shared" si="18"/>
        <v>0</v>
      </c>
      <c r="BK18" s="9">
        <f t="shared" si="18"/>
        <v>0</v>
      </c>
      <c r="BL18" s="9">
        <f t="shared" si="18"/>
        <v>0</v>
      </c>
      <c r="BM18" s="9">
        <f t="shared" si="18"/>
        <v>0</v>
      </c>
      <c r="BN18" s="9">
        <f t="shared" si="18"/>
        <v>0</v>
      </c>
      <c r="BO18" s="9">
        <f t="shared" si="18"/>
        <v>0</v>
      </c>
    </row>
    <row r="20" spans="2:67" x14ac:dyDescent="0.25">
      <c r="B20" s="1" t="s">
        <v>107</v>
      </c>
      <c r="D20" s="240"/>
      <c r="E20" s="240"/>
      <c r="F20" s="240"/>
      <c r="G20" s="240"/>
      <c r="H20" s="240"/>
      <c r="I20" s="240"/>
      <c r="J20" s="240"/>
      <c r="K20" s="240"/>
      <c r="L20" s="240"/>
      <c r="M20" s="240"/>
      <c r="N20" s="240"/>
      <c r="O20" s="240"/>
      <c r="P20" s="240"/>
      <c r="Q20" s="240"/>
      <c r="R20" s="240"/>
      <c r="S20" s="240"/>
      <c r="T20" s="240"/>
      <c r="U20" s="240"/>
      <c r="V20" s="240"/>
      <c r="W20" s="240"/>
      <c r="X20" s="240"/>
      <c r="Y20" s="240"/>
      <c r="Z20" s="240"/>
      <c r="AA20" s="234">
        <f>RATE((COUNT($E$1:$O$1)),,-$D21,$O21)</f>
        <v>-6.1069089338227758E-2</v>
      </c>
      <c r="AB20" s="234">
        <f>RATE((COUNT($E$1:$O$1)),,-$D21,$O21)</f>
        <v>-6.1069089338227758E-2</v>
      </c>
      <c r="AC20" s="234">
        <f>RATE((COUNT($Q$1:$AC$1)),,-$P21,$AC21)</f>
        <v>0.12265707192455828</v>
      </c>
      <c r="AF20" s="234"/>
      <c r="AG20" s="234"/>
      <c r="AH20" s="234"/>
      <c r="AI20" s="234"/>
    </row>
    <row r="21" spans="2:67" x14ac:dyDescent="0.25">
      <c r="B21" s="242" t="s">
        <v>137</v>
      </c>
      <c r="D21" s="243">
        <f>D28+D29</f>
        <v>4</v>
      </c>
      <c r="E21" s="243">
        <f>E28+E29</f>
        <v>1</v>
      </c>
      <c r="F21" s="243">
        <f>F28+F29</f>
        <v>1</v>
      </c>
      <c r="G21" s="243">
        <f>G28+G29</f>
        <v>5</v>
      </c>
      <c r="H21" s="243">
        <f t="shared" ref="H21:AC21" si="19">H28+H29</f>
        <v>9</v>
      </c>
      <c r="I21" s="243">
        <f t="shared" si="19"/>
        <v>10</v>
      </c>
      <c r="J21" s="243">
        <f t="shared" si="19"/>
        <v>6</v>
      </c>
      <c r="K21" s="243">
        <f t="shared" si="19"/>
        <v>5</v>
      </c>
      <c r="L21" s="243">
        <f t="shared" si="19"/>
        <v>5</v>
      </c>
      <c r="M21" s="243">
        <f t="shared" si="19"/>
        <v>5</v>
      </c>
      <c r="N21" s="243">
        <f t="shared" si="19"/>
        <v>3</v>
      </c>
      <c r="O21" s="243">
        <f t="shared" si="19"/>
        <v>2</v>
      </c>
      <c r="P21" s="243">
        <f t="shared" si="19"/>
        <v>2</v>
      </c>
      <c r="Q21" s="243">
        <f t="shared" si="19"/>
        <v>5</v>
      </c>
      <c r="R21" s="243">
        <f t="shared" si="19"/>
        <v>7</v>
      </c>
      <c r="S21" s="243">
        <f t="shared" si="19"/>
        <v>4</v>
      </c>
      <c r="T21" s="243">
        <f t="shared" si="19"/>
        <v>5</v>
      </c>
      <c r="U21" s="243">
        <f t="shared" si="19"/>
        <v>9</v>
      </c>
      <c r="V21" s="243">
        <f t="shared" si="19"/>
        <v>12</v>
      </c>
      <c r="W21" s="243">
        <f t="shared" si="19"/>
        <v>16</v>
      </c>
      <c r="X21" s="243">
        <f t="shared" si="19"/>
        <v>13</v>
      </c>
      <c r="Y21" s="243">
        <f t="shared" si="19"/>
        <v>13</v>
      </c>
      <c r="Z21" s="243">
        <f t="shared" si="19"/>
        <v>12</v>
      </c>
      <c r="AA21" s="243">
        <f t="shared" si="19"/>
        <v>11</v>
      </c>
      <c r="AB21" s="243">
        <f>AB28+AB29</f>
        <v>6</v>
      </c>
      <c r="AC21" s="243">
        <f t="shared" si="19"/>
        <v>9</v>
      </c>
      <c r="AF21" s="244">
        <f>SUM(AF28:AF29)</f>
        <v>6</v>
      </c>
      <c r="AG21" s="244">
        <f t="shared" ref="AG21:BO21" si="20">ROUND((AF28+AF29)*(1+AG22),)</f>
        <v>6</v>
      </c>
      <c r="AH21" s="244">
        <f t="shared" si="20"/>
        <v>9</v>
      </c>
      <c r="AI21" s="244">
        <f t="shared" si="20"/>
        <v>12</v>
      </c>
      <c r="AJ21" s="245">
        <f t="shared" si="20"/>
        <v>7</v>
      </c>
      <c r="AK21" s="245">
        <f t="shared" si="20"/>
        <v>0</v>
      </c>
      <c r="AL21" s="245">
        <f t="shared" si="20"/>
        <v>0</v>
      </c>
      <c r="AM21" s="245">
        <f t="shared" si="20"/>
        <v>0</v>
      </c>
      <c r="AN21" s="245">
        <f t="shared" si="20"/>
        <v>0</v>
      </c>
      <c r="AO21" s="245">
        <f t="shared" si="20"/>
        <v>0</v>
      </c>
      <c r="AP21" s="245">
        <f t="shared" si="20"/>
        <v>0</v>
      </c>
      <c r="AQ21" s="245">
        <f t="shared" si="20"/>
        <v>0</v>
      </c>
      <c r="AR21" s="245">
        <f t="shared" si="20"/>
        <v>0</v>
      </c>
      <c r="AS21" s="245">
        <f t="shared" si="20"/>
        <v>0</v>
      </c>
      <c r="AT21" s="245">
        <f t="shared" si="20"/>
        <v>0</v>
      </c>
      <c r="AU21" s="245">
        <f t="shared" si="20"/>
        <v>0</v>
      </c>
      <c r="AV21" s="245">
        <f t="shared" si="20"/>
        <v>0</v>
      </c>
      <c r="AW21" s="245">
        <f t="shared" si="20"/>
        <v>0</v>
      </c>
      <c r="AX21" s="245">
        <f t="shared" si="20"/>
        <v>0</v>
      </c>
      <c r="AY21" s="245">
        <f t="shared" si="20"/>
        <v>0</v>
      </c>
      <c r="AZ21" s="245">
        <f t="shared" si="20"/>
        <v>0</v>
      </c>
      <c r="BA21" s="245">
        <f t="shared" si="20"/>
        <v>0</v>
      </c>
      <c r="BB21" s="245">
        <f t="shared" si="20"/>
        <v>0</v>
      </c>
      <c r="BC21" s="245">
        <f t="shared" si="20"/>
        <v>0</v>
      </c>
      <c r="BD21" s="245">
        <f t="shared" si="20"/>
        <v>0</v>
      </c>
      <c r="BE21" s="245">
        <f t="shared" si="20"/>
        <v>0</v>
      </c>
      <c r="BF21" s="245">
        <f t="shared" si="20"/>
        <v>0</v>
      </c>
      <c r="BG21" s="245">
        <f t="shared" si="20"/>
        <v>0</v>
      </c>
      <c r="BH21" s="245">
        <f t="shared" si="20"/>
        <v>0</v>
      </c>
      <c r="BI21" s="245">
        <f t="shared" si="20"/>
        <v>0</v>
      </c>
      <c r="BJ21" s="245">
        <f t="shared" si="20"/>
        <v>0</v>
      </c>
      <c r="BK21" s="245">
        <f t="shared" si="20"/>
        <v>0</v>
      </c>
      <c r="BL21" s="245">
        <f t="shared" si="20"/>
        <v>0</v>
      </c>
      <c r="BM21" s="245">
        <f t="shared" si="20"/>
        <v>0</v>
      </c>
      <c r="BN21" s="245">
        <f t="shared" si="20"/>
        <v>0</v>
      </c>
      <c r="BO21" s="245">
        <f t="shared" si="20"/>
        <v>0</v>
      </c>
    </row>
    <row r="22" spans="2:67" x14ac:dyDescent="0.25">
      <c r="B22" s="246" t="s">
        <v>99</v>
      </c>
      <c r="C22" s="247"/>
      <c r="D22" s="248"/>
      <c r="E22" s="249">
        <f>RATE(1,,-D21,E21)</f>
        <v>-0.75</v>
      </c>
      <c r="F22" s="249">
        <f t="shared" ref="F22:AB22" si="21">RATE(1,,-E21,F21)</f>
        <v>2.7755575615628914E-17</v>
      </c>
      <c r="G22" s="249">
        <f t="shared" si="21"/>
        <v>4</v>
      </c>
      <c r="H22" s="249">
        <f t="shared" si="21"/>
        <v>0.80000000000000016</v>
      </c>
      <c r="I22" s="249">
        <f t="shared" si="21"/>
        <v>0.11111111111111105</v>
      </c>
      <c r="J22" s="249">
        <f t="shared" si="21"/>
        <v>-0.4</v>
      </c>
      <c r="K22" s="249">
        <f t="shared" si="21"/>
        <v>-0.1666666666666666</v>
      </c>
      <c r="L22" s="249">
        <f t="shared" si="21"/>
        <v>-8.8817841970009841E-17</v>
      </c>
      <c r="M22" s="249">
        <f t="shared" si="21"/>
        <v>-8.8817841970009841E-17</v>
      </c>
      <c r="N22" s="249">
        <f t="shared" si="21"/>
        <v>-0.4</v>
      </c>
      <c r="O22" s="249">
        <f t="shared" si="21"/>
        <v>-0.33333333333333331</v>
      </c>
      <c r="P22" s="249">
        <f t="shared" si="21"/>
        <v>2.7755575615628914E-17</v>
      </c>
      <c r="Q22" s="249">
        <f t="shared" si="21"/>
        <v>1.4999999999999998</v>
      </c>
      <c r="R22" s="249">
        <f t="shared" si="21"/>
        <v>0.40000000000000013</v>
      </c>
      <c r="S22" s="249">
        <f t="shared" si="21"/>
        <v>-0.4285714285714286</v>
      </c>
      <c r="T22" s="249">
        <f t="shared" si="21"/>
        <v>0.24999999999999992</v>
      </c>
      <c r="U22" s="249">
        <f t="shared" si="21"/>
        <v>0.80000000000000016</v>
      </c>
      <c r="V22" s="249">
        <f t="shared" si="21"/>
        <v>0.33333333333333337</v>
      </c>
      <c r="W22" s="249">
        <f t="shared" si="21"/>
        <v>0.33333333333333343</v>
      </c>
      <c r="X22" s="249">
        <f t="shared" si="21"/>
        <v>-0.18750000000000003</v>
      </c>
      <c r="Y22" s="249">
        <f t="shared" si="21"/>
        <v>-7.3659027595298613E-17</v>
      </c>
      <c r="Z22" s="249">
        <f t="shared" si="21"/>
        <v>-7.6923076923076969E-2</v>
      </c>
      <c r="AA22" s="249">
        <f t="shared" si="21"/>
        <v>-8.3333333333333343E-2</v>
      </c>
      <c r="AB22" s="249">
        <f t="shared" si="21"/>
        <v>-0.45454545454545459</v>
      </c>
      <c r="AC22" s="249">
        <f>RATE(1,,-AA21,AC21)</f>
        <v>-0.18181818181818182</v>
      </c>
      <c r="AD22" s="250">
        <f>ANS_Metrics_Assumptions!E145</f>
        <v>5.0000000000000001E-3</v>
      </c>
      <c r="AF22" s="251">
        <f>AD22</f>
        <v>5.0000000000000001E-3</v>
      </c>
      <c r="AG22" s="251">
        <f>AF22</f>
        <v>5.0000000000000001E-3</v>
      </c>
      <c r="AH22" s="251">
        <f t="shared" ref="AH22:AW26" si="22">AG22</f>
        <v>5.0000000000000001E-3</v>
      </c>
      <c r="AI22" s="251">
        <f t="shared" si="22"/>
        <v>5.0000000000000001E-3</v>
      </c>
      <c r="AJ22" s="252">
        <f t="shared" si="22"/>
        <v>5.0000000000000001E-3</v>
      </c>
      <c r="AK22" s="252">
        <f t="shared" si="22"/>
        <v>5.0000000000000001E-3</v>
      </c>
      <c r="AL22" s="252">
        <f>AD22</f>
        <v>5.0000000000000001E-3</v>
      </c>
      <c r="AM22" s="252">
        <f t="shared" si="22"/>
        <v>5.0000000000000001E-3</v>
      </c>
      <c r="AN22" s="252">
        <f t="shared" si="22"/>
        <v>5.0000000000000001E-3</v>
      </c>
      <c r="AO22" s="252">
        <f t="shared" si="22"/>
        <v>5.0000000000000001E-3</v>
      </c>
      <c r="AP22" s="252">
        <f t="shared" si="22"/>
        <v>5.0000000000000001E-3</v>
      </c>
      <c r="AQ22" s="252">
        <f t="shared" si="22"/>
        <v>5.0000000000000001E-3</v>
      </c>
      <c r="AR22" s="252">
        <f t="shared" si="22"/>
        <v>5.0000000000000001E-3</v>
      </c>
      <c r="AS22" s="252">
        <f t="shared" si="22"/>
        <v>5.0000000000000001E-3</v>
      </c>
      <c r="AT22" s="252">
        <f t="shared" si="22"/>
        <v>5.0000000000000001E-3</v>
      </c>
      <c r="AU22" s="252">
        <f t="shared" si="22"/>
        <v>5.0000000000000001E-3</v>
      </c>
      <c r="AV22" s="252">
        <f t="shared" si="22"/>
        <v>5.0000000000000001E-3</v>
      </c>
      <c r="AW22" s="252">
        <f t="shared" si="22"/>
        <v>5.0000000000000001E-3</v>
      </c>
      <c r="AX22" s="252">
        <f t="shared" ref="AX22:BM26" si="23">AW22</f>
        <v>5.0000000000000001E-3</v>
      </c>
      <c r="AY22" s="252">
        <f t="shared" si="23"/>
        <v>5.0000000000000001E-3</v>
      </c>
      <c r="AZ22" s="252">
        <f t="shared" si="23"/>
        <v>5.0000000000000001E-3</v>
      </c>
      <c r="BA22" s="252">
        <f t="shared" si="23"/>
        <v>5.0000000000000001E-3</v>
      </c>
      <c r="BB22" s="252">
        <f t="shared" si="23"/>
        <v>5.0000000000000001E-3</v>
      </c>
      <c r="BC22" s="252">
        <f t="shared" si="23"/>
        <v>5.0000000000000001E-3</v>
      </c>
      <c r="BD22" s="252">
        <f t="shared" si="23"/>
        <v>5.0000000000000001E-3</v>
      </c>
      <c r="BE22" s="252">
        <f t="shared" si="23"/>
        <v>5.0000000000000001E-3</v>
      </c>
      <c r="BF22" s="252">
        <f t="shared" si="23"/>
        <v>5.0000000000000001E-3</v>
      </c>
      <c r="BG22" s="252">
        <f t="shared" si="23"/>
        <v>5.0000000000000001E-3</v>
      </c>
      <c r="BH22" s="252">
        <f t="shared" si="23"/>
        <v>5.0000000000000001E-3</v>
      </c>
      <c r="BI22" s="252">
        <f t="shared" si="23"/>
        <v>5.0000000000000001E-3</v>
      </c>
      <c r="BJ22" s="252">
        <f t="shared" si="23"/>
        <v>5.0000000000000001E-3</v>
      </c>
      <c r="BK22" s="252">
        <f t="shared" si="23"/>
        <v>5.0000000000000001E-3</v>
      </c>
      <c r="BL22" s="252">
        <f t="shared" si="23"/>
        <v>5.0000000000000001E-3</v>
      </c>
      <c r="BM22" s="252">
        <f t="shared" si="23"/>
        <v>5.0000000000000001E-3</v>
      </c>
      <c r="BN22" s="252">
        <f t="shared" ref="BN22:BO26" si="24">BM22</f>
        <v>5.0000000000000001E-3</v>
      </c>
      <c r="BO22" s="252">
        <f t="shared" si="24"/>
        <v>5.0000000000000001E-3</v>
      </c>
    </row>
    <row r="23" spans="2:67" x14ac:dyDescent="0.25">
      <c r="B23" s="246" t="s">
        <v>101</v>
      </c>
      <c r="C23" s="247"/>
      <c r="D23" s="253">
        <f>D29/D21</f>
        <v>0.75</v>
      </c>
      <c r="E23" s="253">
        <f t="shared" ref="E23:AC23" si="25">E29/E21</f>
        <v>1</v>
      </c>
      <c r="F23" s="253">
        <f t="shared" si="25"/>
        <v>0</v>
      </c>
      <c r="G23" s="253">
        <f t="shared" si="25"/>
        <v>0.2</v>
      </c>
      <c r="H23" s="253">
        <f t="shared" si="25"/>
        <v>0.1111111111111111</v>
      </c>
      <c r="I23" s="253">
        <f t="shared" si="25"/>
        <v>0.4</v>
      </c>
      <c r="J23" s="253">
        <f t="shared" si="25"/>
        <v>0.33333333333333331</v>
      </c>
      <c r="K23" s="253">
        <f t="shared" si="25"/>
        <v>0.4</v>
      </c>
      <c r="L23" s="253">
        <f t="shared" si="25"/>
        <v>0.4</v>
      </c>
      <c r="M23" s="253">
        <f t="shared" si="25"/>
        <v>0.4</v>
      </c>
      <c r="N23" s="253">
        <f t="shared" si="25"/>
        <v>0.33333333333333331</v>
      </c>
      <c r="O23" s="253">
        <f t="shared" si="25"/>
        <v>0.5</v>
      </c>
      <c r="P23" s="253">
        <f t="shared" si="25"/>
        <v>0</v>
      </c>
      <c r="Q23" s="253">
        <f t="shared" si="25"/>
        <v>0</v>
      </c>
      <c r="R23" s="253">
        <f t="shared" si="25"/>
        <v>0.5714285714285714</v>
      </c>
      <c r="S23" s="253">
        <f t="shared" si="25"/>
        <v>0.5</v>
      </c>
      <c r="T23" s="253">
        <f t="shared" si="25"/>
        <v>0</v>
      </c>
      <c r="U23" s="253">
        <f t="shared" si="25"/>
        <v>0.33333333333333331</v>
      </c>
      <c r="V23" s="253">
        <f t="shared" si="25"/>
        <v>0.41666666666666669</v>
      </c>
      <c r="W23" s="253">
        <f t="shared" si="25"/>
        <v>0.4375</v>
      </c>
      <c r="X23" s="253">
        <f t="shared" si="25"/>
        <v>0.46153846153846156</v>
      </c>
      <c r="Y23" s="253">
        <f t="shared" si="25"/>
        <v>0.38461538461538464</v>
      </c>
      <c r="Z23" s="253">
        <f t="shared" si="25"/>
        <v>0.5</v>
      </c>
      <c r="AA23" s="253">
        <f t="shared" si="25"/>
        <v>0.45454545454545453</v>
      </c>
      <c r="AB23" s="253">
        <f>AB29/AB21</f>
        <v>0.83333333333333337</v>
      </c>
      <c r="AC23" s="253">
        <f t="shared" si="25"/>
        <v>0</v>
      </c>
      <c r="AD23" s="250">
        <v>0.1</v>
      </c>
      <c r="AF23" s="289">
        <v>0.47</v>
      </c>
      <c r="AG23" s="289">
        <f>AF23</f>
        <v>0.47</v>
      </c>
      <c r="AH23" s="289">
        <f t="shared" si="22"/>
        <v>0.47</v>
      </c>
      <c r="AI23" s="289">
        <v>0.4</v>
      </c>
      <c r="AJ23" s="267">
        <v>0.25</v>
      </c>
      <c r="AK23" s="267">
        <v>0.2</v>
      </c>
      <c r="AL23" s="252">
        <f>AD23</f>
        <v>0.1</v>
      </c>
      <c r="AM23" s="252">
        <f t="shared" si="22"/>
        <v>0.1</v>
      </c>
      <c r="AN23" s="252">
        <f t="shared" si="22"/>
        <v>0.1</v>
      </c>
      <c r="AO23" s="252">
        <f t="shared" si="22"/>
        <v>0.1</v>
      </c>
      <c r="AP23" s="252">
        <f t="shared" si="22"/>
        <v>0.1</v>
      </c>
      <c r="AQ23" s="252">
        <f t="shared" si="22"/>
        <v>0.1</v>
      </c>
      <c r="AR23" s="252">
        <f t="shared" si="22"/>
        <v>0.1</v>
      </c>
      <c r="AS23" s="252">
        <f t="shared" si="22"/>
        <v>0.1</v>
      </c>
      <c r="AT23" s="252">
        <f t="shared" si="22"/>
        <v>0.1</v>
      </c>
      <c r="AU23" s="252">
        <f t="shared" si="22"/>
        <v>0.1</v>
      </c>
      <c r="AV23" s="252">
        <f t="shared" si="22"/>
        <v>0.1</v>
      </c>
      <c r="AW23" s="252">
        <f t="shared" si="22"/>
        <v>0.1</v>
      </c>
      <c r="AX23" s="252">
        <f t="shared" si="23"/>
        <v>0.1</v>
      </c>
      <c r="AY23" s="252">
        <f t="shared" si="23"/>
        <v>0.1</v>
      </c>
      <c r="AZ23" s="252">
        <f t="shared" si="23"/>
        <v>0.1</v>
      </c>
      <c r="BA23" s="252">
        <f t="shared" si="23"/>
        <v>0.1</v>
      </c>
      <c r="BB23" s="252">
        <f t="shared" si="23"/>
        <v>0.1</v>
      </c>
      <c r="BC23" s="252">
        <f t="shared" si="23"/>
        <v>0.1</v>
      </c>
      <c r="BD23" s="252">
        <f t="shared" si="23"/>
        <v>0.1</v>
      </c>
      <c r="BE23" s="252">
        <f t="shared" si="23"/>
        <v>0.1</v>
      </c>
      <c r="BF23" s="252">
        <f t="shared" si="23"/>
        <v>0.1</v>
      </c>
      <c r="BG23" s="252">
        <f t="shared" si="23"/>
        <v>0.1</v>
      </c>
      <c r="BH23" s="252">
        <f t="shared" si="23"/>
        <v>0.1</v>
      </c>
      <c r="BI23" s="252">
        <f t="shared" si="23"/>
        <v>0.1</v>
      </c>
      <c r="BJ23" s="252">
        <f t="shared" si="23"/>
        <v>0.1</v>
      </c>
      <c r="BK23" s="252">
        <f t="shared" si="23"/>
        <v>0.1</v>
      </c>
      <c r="BL23" s="252">
        <f t="shared" si="23"/>
        <v>0.1</v>
      </c>
      <c r="BM23" s="252">
        <f t="shared" si="23"/>
        <v>0.1</v>
      </c>
      <c r="BN23" s="252">
        <f t="shared" si="24"/>
        <v>0.1</v>
      </c>
      <c r="BO23" s="252">
        <f t="shared" si="24"/>
        <v>0.1</v>
      </c>
    </row>
    <row r="24" spans="2:67" x14ac:dyDescent="0.25">
      <c r="B24" s="246" t="s">
        <v>133</v>
      </c>
      <c r="C24" s="247"/>
      <c r="D24" s="255">
        <f>D30/D28</f>
        <v>1</v>
      </c>
      <c r="E24" s="255" t="e">
        <f t="shared" ref="E24:AC24" si="26">E30/E28</f>
        <v>#DIV/0!</v>
      </c>
      <c r="F24" s="255">
        <f t="shared" si="26"/>
        <v>2</v>
      </c>
      <c r="G24" s="255">
        <f t="shared" si="26"/>
        <v>2</v>
      </c>
      <c r="H24" s="255">
        <f t="shared" si="26"/>
        <v>3.375</v>
      </c>
      <c r="I24" s="255">
        <f t="shared" si="26"/>
        <v>1.6666666666666667</v>
      </c>
      <c r="J24" s="255">
        <f t="shared" si="26"/>
        <v>1.5</v>
      </c>
      <c r="K24" s="255">
        <f t="shared" si="26"/>
        <v>3</v>
      </c>
      <c r="L24" s="255">
        <f t="shared" si="26"/>
        <v>1.3333333333333333</v>
      </c>
      <c r="M24" s="255">
        <f t="shared" si="26"/>
        <v>1.3333333333333333</v>
      </c>
      <c r="N24" s="255">
        <f t="shared" si="26"/>
        <v>1.5</v>
      </c>
      <c r="O24" s="255">
        <f t="shared" si="26"/>
        <v>3</v>
      </c>
      <c r="P24" s="255">
        <f t="shared" si="26"/>
        <v>2</v>
      </c>
      <c r="Q24" s="255">
        <f t="shared" si="26"/>
        <v>1.4</v>
      </c>
      <c r="R24" s="255">
        <f t="shared" si="26"/>
        <v>1.3333333333333333</v>
      </c>
      <c r="S24" s="255">
        <f t="shared" si="26"/>
        <v>1</v>
      </c>
      <c r="T24" s="255">
        <f t="shared" si="26"/>
        <v>1.6</v>
      </c>
      <c r="U24" s="255">
        <f t="shared" si="26"/>
        <v>1.3333333333333333</v>
      </c>
      <c r="V24" s="255">
        <f t="shared" si="26"/>
        <v>1.1428571428571428</v>
      </c>
      <c r="W24" s="255">
        <f t="shared" si="26"/>
        <v>1.1111111111111112</v>
      </c>
      <c r="X24" s="255">
        <f t="shared" si="26"/>
        <v>1.5714285714285714</v>
      </c>
      <c r="Y24" s="255">
        <f t="shared" si="26"/>
        <v>1.875</v>
      </c>
      <c r="Z24" s="255">
        <f t="shared" si="26"/>
        <v>1</v>
      </c>
      <c r="AA24" s="255">
        <f t="shared" si="26"/>
        <v>1.5</v>
      </c>
      <c r="AB24" s="255">
        <f>AB30/AB28</f>
        <v>1</v>
      </c>
      <c r="AC24" s="255">
        <f t="shared" si="26"/>
        <v>1.7777777777777777</v>
      </c>
      <c r="AD24" s="256">
        <v>2</v>
      </c>
      <c r="AF24" s="268">
        <v>1.3768115942028984</v>
      </c>
      <c r="AG24" s="268">
        <f>AF24</f>
        <v>1.3768115942028984</v>
      </c>
      <c r="AH24" s="268">
        <f t="shared" si="22"/>
        <v>1.3768115942028984</v>
      </c>
      <c r="AI24" s="268">
        <f t="shared" si="22"/>
        <v>1.3768115942028984</v>
      </c>
      <c r="AJ24" s="268">
        <v>1.6</v>
      </c>
      <c r="AK24" s="268">
        <v>1.8</v>
      </c>
      <c r="AL24" s="258">
        <f>AD24</f>
        <v>2</v>
      </c>
      <c r="AM24" s="258">
        <f t="shared" si="22"/>
        <v>2</v>
      </c>
      <c r="AN24" s="258">
        <f t="shared" si="22"/>
        <v>2</v>
      </c>
      <c r="AO24" s="258">
        <f t="shared" si="22"/>
        <v>2</v>
      </c>
      <c r="AP24" s="258">
        <f t="shared" si="22"/>
        <v>2</v>
      </c>
      <c r="AQ24" s="258">
        <f t="shared" si="22"/>
        <v>2</v>
      </c>
      <c r="AR24" s="258">
        <f t="shared" si="22"/>
        <v>2</v>
      </c>
      <c r="AS24" s="258">
        <f t="shared" si="22"/>
        <v>2</v>
      </c>
      <c r="AT24" s="258">
        <f t="shared" si="22"/>
        <v>2</v>
      </c>
      <c r="AU24" s="258">
        <f t="shared" si="22"/>
        <v>2</v>
      </c>
      <c r="AV24" s="258">
        <f t="shared" si="22"/>
        <v>2</v>
      </c>
      <c r="AW24" s="258">
        <f t="shared" si="22"/>
        <v>2</v>
      </c>
      <c r="AX24" s="258">
        <f t="shared" si="23"/>
        <v>2</v>
      </c>
      <c r="AY24" s="258">
        <f t="shared" si="23"/>
        <v>2</v>
      </c>
      <c r="AZ24" s="258">
        <f t="shared" si="23"/>
        <v>2</v>
      </c>
      <c r="BA24" s="258">
        <f t="shared" si="23"/>
        <v>2</v>
      </c>
      <c r="BB24" s="258">
        <f t="shared" si="23"/>
        <v>2</v>
      </c>
      <c r="BC24" s="258">
        <f t="shared" si="23"/>
        <v>2</v>
      </c>
      <c r="BD24" s="258">
        <f t="shared" si="23"/>
        <v>2</v>
      </c>
      <c r="BE24" s="258">
        <f t="shared" si="23"/>
        <v>2</v>
      </c>
      <c r="BF24" s="258">
        <f t="shared" si="23"/>
        <v>2</v>
      </c>
      <c r="BG24" s="258">
        <f t="shared" si="23"/>
        <v>2</v>
      </c>
      <c r="BH24" s="258">
        <f t="shared" si="23"/>
        <v>2</v>
      </c>
      <c r="BI24" s="258">
        <f t="shared" si="23"/>
        <v>2</v>
      </c>
      <c r="BJ24" s="258">
        <f t="shared" si="23"/>
        <v>2</v>
      </c>
      <c r="BK24" s="258">
        <f t="shared" si="23"/>
        <v>2</v>
      </c>
      <c r="BL24" s="258">
        <f t="shared" si="23"/>
        <v>2</v>
      </c>
      <c r="BM24" s="258">
        <f t="shared" si="23"/>
        <v>2</v>
      </c>
      <c r="BN24" s="258">
        <f t="shared" si="24"/>
        <v>2</v>
      </c>
      <c r="BO24" s="258">
        <f t="shared" si="24"/>
        <v>2</v>
      </c>
    </row>
    <row r="25" spans="2:67" x14ac:dyDescent="0.25">
      <c r="B25" s="246" t="s">
        <v>103</v>
      </c>
      <c r="C25" s="247"/>
      <c r="D25" s="259">
        <f t="shared" ref="D25:AA25" si="27">D33/D30</f>
        <v>150</v>
      </c>
      <c r="E25" s="259" t="e">
        <f t="shared" si="27"/>
        <v>#DIV/0!</v>
      </c>
      <c r="F25" s="259">
        <f t="shared" si="27"/>
        <v>250</v>
      </c>
      <c r="G25" s="259">
        <f t="shared" si="27"/>
        <v>262.5</v>
      </c>
      <c r="H25" s="259">
        <f t="shared" si="27"/>
        <v>162.96296296296296</v>
      </c>
      <c r="I25" s="259">
        <f t="shared" si="27"/>
        <v>170</v>
      </c>
      <c r="J25" s="259">
        <f t="shared" si="27"/>
        <v>158.33333333333334</v>
      </c>
      <c r="K25" s="259">
        <f t="shared" si="27"/>
        <v>155.55555555555554</v>
      </c>
      <c r="L25" s="259">
        <f t="shared" si="27"/>
        <v>150</v>
      </c>
      <c r="M25" s="259">
        <f t="shared" si="27"/>
        <v>125</v>
      </c>
      <c r="N25" s="259">
        <f t="shared" si="27"/>
        <v>133.33333333333334</v>
      </c>
      <c r="O25" s="259">
        <f t="shared" si="27"/>
        <v>166.66666666666666</v>
      </c>
      <c r="P25" s="259">
        <f t="shared" si="27"/>
        <v>150</v>
      </c>
      <c r="Q25" s="259">
        <f t="shared" si="27"/>
        <v>142.85714285714286</v>
      </c>
      <c r="R25" s="259">
        <f t="shared" si="27"/>
        <v>162.5</v>
      </c>
      <c r="S25" s="259">
        <f t="shared" si="27"/>
        <v>125</v>
      </c>
      <c r="T25" s="259">
        <f t="shared" si="27"/>
        <v>150</v>
      </c>
      <c r="U25" s="259">
        <f t="shared" si="27"/>
        <v>137.5</v>
      </c>
      <c r="V25" s="259">
        <f t="shared" si="27"/>
        <v>156.25</v>
      </c>
      <c r="W25" s="259">
        <f t="shared" si="27"/>
        <v>135</v>
      </c>
      <c r="X25" s="259">
        <f t="shared" si="27"/>
        <v>127.27272727272727</v>
      </c>
      <c r="Y25" s="259">
        <f t="shared" si="27"/>
        <v>160</v>
      </c>
      <c r="Z25" s="259">
        <f t="shared" si="27"/>
        <v>108.33333333333333</v>
      </c>
      <c r="AA25" s="259">
        <f t="shared" si="27"/>
        <v>161.11111111111111</v>
      </c>
      <c r="AB25" s="259">
        <f>AB33/AB30</f>
        <v>150</v>
      </c>
      <c r="AC25" s="259">
        <f>AC33/AC30</f>
        <v>228.125</v>
      </c>
      <c r="AD25" s="275">
        <f>SUM(P33:AC33)/SUM(P30:AC30)</f>
        <v>156.88073394495413</v>
      </c>
      <c r="AF25" s="261">
        <f>AD25</f>
        <v>156.88073394495413</v>
      </c>
      <c r="AG25" s="261">
        <f>AF25</f>
        <v>156.88073394495413</v>
      </c>
      <c r="AH25" s="261">
        <f t="shared" si="22"/>
        <v>156.88073394495413</v>
      </c>
      <c r="AI25" s="261">
        <f t="shared" si="22"/>
        <v>156.88073394495413</v>
      </c>
      <c r="AJ25" s="262">
        <f t="shared" si="22"/>
        <v>156.88073394495413</v>
      </c>
      <c r="AK25" s="262">
        <f t="shared" si="22"/>
        <v>156.88073394495413</v>
      </c>
      <c r="AL25" s="262">
        <f>AD25</f>
        <v>156.88073394495413</v>
      </c>
      <c r="AM25" s="262">
        <f t="shared" si="22"/>
        <v>156.88073394495413</v>
      </c>
      <c r="AN25" s="262">
        <f t="shared" si="22"/>
        <v>156.88073394495413</v>
      </c>
      <c r="AO25" s="262">
        <f t="shared" si="22"/>
        <v>156.88073394495413</v>
      </c>
      <c r="AP25" s="262">
        <f t="shared" si="22"/>
        <v>156.88073394495413</v>
      </c>
      <c r="AQ25" s="262">
        <f t="shared" si="22"/>
        <v>156.88073394495413</v>
      </c>
      <c r="AR25" s="262">
        <f t="shared" si="22"/>
        <v>156.88073394495413</v>
      </c>
      <c r="AS25" s="262">
        <f t="shared" si="22"/>
        <v>156.88073394495413</v>
      </c>
      <c r="AT25" s="262">
        <f t="shared" si="22"/>
        <v>156.88073394495413</v>
      </c>
      <c r="AU25" s="262">
        <f t="shared" si="22"/>
        <v>156.88073394495413</v>
      </c>
      <c r="AV25" s="262">
        <f t="shared" si="22"/>
        <v>156.88073394495413</v>
      </c>
      <c r="AW25" s="262">
        <f t="shared" si="22"/>
        <v>156.88073394495413</v>
      </c>
      <c r="AX25" s="262">
        <f t="shared" si="23"/>
        <v>156.88073394495413</v>
      </c>
      <c r="AY25" s="262">
        <f t="shared" si="23"/>
        <v>156.88073394495413</v>
      </c>
      <c r="AZ25" s="262">
        <f t="shared" si="23"/>
        <v>156.88073394495413</v>
      </c>
      <c r="BA25" s="262">
        <f t="shared" si="23"/>
        <v>156.88073394495413</v>
      </c>
      <c r="BB25" s="262">
        <f t="shared" si="23"/>
        <v>156.88073394495413</v>
      </c>
      <c r="BC25" s="262">
        <f t="shared" si="23"/>
        <v>156.88073394495413</v>
      </c>
      <c r="BD25" s="262">
        <f t="shared" si="23"/>
        <v>156.88073394495413</v>
      </c>
      <c r="BE25" s="262">
        <f t="shared" si="23"/>
        <v>156.88073394495413</v>
      </c>
      <c r="BF25" s="262">
        <f t="shared" si="23"/>
        <v>156.88073394495413</v>
      </c>
      <c r="BG25" s="262">
        <f t="shared" si="23"/>
        <v>156.88073394495413</v>
      </c>
      <c r="BH25" s="262">
        <f t="shared" si="23"/>
        <v>156.88073394495413</v>
      </c>
      <c r="BI25" s="262">
        <f t="shared" si="23"/>
        <v>156.88073394495413</v>
      </c>
      <c r="BJ25" s="262">
        <f t="shared" si="23"/>
        <v>156.88073394495413</v>
      </c>
      <c r="BK25" s="262">
        <f t="shared" si="23"/>
        <v>156.88073394495413</v>
      </c>
      <c r="BL25" s="262">
        <f t="shared" si="23"/>
        <v>156.88073394495413</v>
      </c>
      <c r="BM25" s="262">
        <f t="shared" si="23"/>
        <v>156.88073394495413</v>
      </c>
      <c r="BN25" s="262">
        <f t="shared" si="24"/>
        <v>156.88073394495413</v>
      </c>
      <c r="BO25" s="262">
        <f t="shared" si="24"/>
        <v>156.88073394495413</v>
      </c>
    </row>
    <row r="26" spans="2:67" x14ac:dyDescent="0.25">
      <c r="B26" s="246" t="s">
        <v>134</v>
      </c>
      <c r="C26" s="247"/>
      <c r="D26" s="253">
        <f t="shared" ref="D26:AA26" si="28">D34/D33</f>
        <v>0.13333333333333333</v>
      </c>
      <c r="E26" s="253" t="e">
        <f t="shared" si="28"/>
        <v>#DIV/0!</v>
      </c>
      <c r="F26" s="253">
        <f t="shared" si="28"/>
        <v>0.2</v>
      </c>
      <c r="G26" s="253">
        <f t="shared" si="28"/>
        <v>0.1761904761904762</v>
      </c>
      <c r="H26" s="253">
        <f t="shared" si="28"/>
        <v>0.35454545454545455</v>
      </c>
      <c r="I26" s="253">
        <f t="shared" si="28"/>
        <v>0.36470588235294116</v>
      </c>
      <c r="J26" s="253">
        <f t="shared" si="28"/>
        <v>0.3473684210526316</v>
      </c>
      <c r="K26" s="253">
        <f t="shared" si="28"/>
        <v>0.34285714285714286</v>
      </c>
      <c r="L26" s="253">
        <f t="shared" si="28"/>
        <v>0.33333333333333331</v>
      </c>
      <c r="M26" s="253">
        <f t="shared" si="28"/>
        <v>0.28000000000000003</v>
      </c>
      <c r="N26" s="253">
        <f t="shared" si="28"/>
        <v>0.3</v>
      </c>
      <c r="O26" s="253">
        <f t="shared" si="28"/>
        <v>0.36</v>
      </c>
      <c r="P26" s="253">
        <f t="shared" si="28"/>
        <v>0.33333333333333331</v>
      </c>
      <c r="Q26" s="253">
        <f t="shared" si="28"/>
        <v>0.32</v>
      </c>
      <c r="R26" s="253">
        <f t="shared" si="28"/>
        <v>0.35384615384615387</v>
      </c>
      <c r="S26" s="253">
        <f t="shared" si="28"/>
        <v>0.28000000000000003</v>
      </c>
      <c r="T26" s="253">
        <f t="shared" si="28"/>
        <v>0.33333333333333331</v>
      </c>
      <c r="U26" s="253">
        <f t="shared" si="28"/>
        <v>0.30909090909090908</v>
      </c>
      <c r="V26" s="253">
        <f t="shared" si="28"/>
        <v>0.34399999999999997</v>
      </c>
      <c r="W26" s="253">
        <f t="shared" si="28"/>
        <v>0.3037037037037037</v>
      </c>
      <c r="X26" s="253">
        <f t="shared" si="28"/>
        <v>0.2857142857142857</v>
      </c>
      <c r="Y26" s="253">
        <f t="shared" si="28"/>
        <v>0.35</v>
      </c>
      <c r="Z26" s="253">
        <f t="shared" si="28"/>
        <v>0.23076923076923078</v>
      </c>
      <c r="AA26" s="253">
        <f t="shared" si="28"/>
        <v>0.35172413793103446</v>
      </c>
      <c r="AB26" s="253">
        <f>AB34/AB33</f>
        <v>0.33333333333333331</v>
      </c>
      <c r="AC26" s="253">
        <f>AC34/AC33</f>
        <v>0.39452054794520547</v>
      </c>
      <c r="AD26" s="288">
        <f>SUM(P34:AC34)/SUM(P33:AC33)</f>
        <v>0.33859649122807017</v>
      </c>
      <c r="AF26" s="254">
        <f>AD26</f>
        <v>0.33859649122807017</v>
      </c>
      <c r="AG26" s="254">
        <f>AF26</f>
        <v>0.33859649122807017</v>
      </c>
      <c r="AH26" s="254">
        <f t="shared" si="22"/>
        <v>0.33859649122807017</v>
      </c>
      <c r="AI26" s="254">
        <f t="shared" si="22"/>
        <v>0.33859649122807017</v>
      </c>
      <c r="AJ26" s="254">
        <f t="shared" si="22"/>
        <v>0.33859649122807017</v>
      </c>
      <c r="AK26" s="254">
        <f t="shared" si="22"/>
        <v>0.33859649122807017</v>
      </c>
      <c r="AL26" s="254">
        <f>AD26</f>
        <v>0.33859649122807017</v>
      </c>
      <c r="AM26" s="254">
        <f t="shared" si="22"/>
        <v>0.33859649122807017</v>
      </c>
      <c r="AN26" s="254">
        <f t="shared" si="22"/>
        <v>0.33859649122807017</v>
      </c>
      <c r="AO26" s="254">
        <f t="shared" si="22"/>
        <v>0.33859649122807017</v>
      </c>
      <c r="AP26" s="254">
        <f t="shared" si="22"/>
        <v>0.33859649122807017</v>
      </c>
      <c r="AQ26" s="254">
        <f t="shared" si="22"/>
        <v>0.33859649122807017</v>
      </c>
      <c r="AR26" s="254">
        <f t="shared" si="22"/>
        <v>0.33859649122807017</v>
      </c>
      <c r="AS26" s="254">
        <f t="shared" si="22"/>
        <v>0.33859649122807017</v>
      </c>
      <c r="AT26" s="254">
        <f t="shared" si="22"/>
        <v>0.33859649122807017</v>
      </c>
      <c r="AU26" s="254">
        <f t="shared" si="22"/>
        <v>0.33859649122807017</v>
      </c>
      <c r="AV26" s="254">
        <f t="shared" si="22"/>
        <v>0.33859649122807017</v>
      </c>
      <c r="AW26" s="254">
        <f t="shared" si="22"/>
        <v>0.33859649122807017</v>
      </c>
      <c r="AX26" s="254">
        <f t="shared" si="23"/>
        <v>0.33859649122807017</v>
      </c>
      <c r="AY26" s="254">
        <f t="shared" si="23"/>
        <v>0.33859649122807017</v>
      </c>
      <c r="AZ26" s="254">
        <f t="shared" si="23"/>
        <v>0.33859649122807017</v>
      </c>
      <c r="BA26" s="254">
        <f t="shared" si="23"/>
        <v>0.33859649122807017</v>
      </c>
      <c r="BB26" s="254">
        <f t="shared" si="23"/>
        <v>0.33859649122807017</v>
      </c>
      <c r="BC26" s="254">
        <f t="shared" si="23"/>
        <v>0.33859649122807017</v>
      </c>
      <c r="BD26" s="254">
        <f t="shared" si="23"/>
        <v>0.33859649122807017</v>
      </c>
      <c r="BE26" s="254">
        <f t="shared" si="23"/>
        <v>0.33859649122807017</v>
      </c>
      <c r="BF26" s="254">
        <f t="shared" si="23"/>
        <v>0.33859649122807017</v>
      </c>
      <c r="BG26" s="254">
        <f t="shared" si="23"/>
        <v>0.33859649122807017</v>
      </c>
      <c r="BH26" s="254">
        <f t="shared" si="23"/>
        <v>0.33859649122807017</v>
      </c>
      <c r="BI26" s="254">
        <f t="shared" si="23"/>
        <v>0.33859649122807017</v>
      </c>
      <c r="BJ26" s="254">
        <f t="shared" si="23"/>
        <v>0.33859649122807017</v>
      </c>
      <c r="BK26" s="254">
        <f t="shared" si="23"/>
        <v>0.33859649122807017</v>
      </c>
      <c r="BL26" s="254">
        <f t="shared" si="23"/>
        <v>0.33859649122807017</v>
      </c>
      <c r="BM26" s="254">
        <f t="shared" si="23"/>
        <v>0.33859649122807017</v>
      </c>
      <c r="BN26" s="254">
        <f t="shared" si="24"/>
        <v>0.33859649122807017</v>
      </c>
      <c r="BO26" s="254">
        <f t="shared" si="24"/>
        <v>0.33859649122807017</v>
      </c>
    </row>
    <row r="28" spans="2:67" x14ac:dyDescent="0.25">
      <c r="B28" t="s">
        <v>273</v>
      </c>
      <c r="D28" s="7">
        <f>IF(VLOOKUP($B$20&amp;$B28,[20]Abuja!$E:$AE,COLUMN(D$1)-2,FALSE)=" ",0,VLOOKUP($B$20&amp;$B28,[20]Abuja!$E:$AE,COLUMN(D$1)-2,FALSE))</f>
        <v>1</v>
      </c>
      <c r="E28" s="7">
        <f>IF(VLOOKUP($B$20&amp;$B28,[20]Abuja!$E:$AE,COLUMN(E$1)-2,FALSE)=" ",0,VLOOKUP($B$20&amp;$B28,[20]Abuja!$E:$AE,COLUMN(E$1)-2,FALSE))</f>
        <v>0</v>
      </c>
      <c r="F28" s="7">
        <f>IF(VLOOKUP($B$20&amp;$B28,[20]Abuja!$E:$AE,COLUMN(F$1)-2,FALSE)=" ",0,VLOOKUP($B$20&amp;$B28,[20]Abuja!$E:$AE,COLUMN(F$1)-2,FALSE))</f>
        <v>1</v>
      </c>
      <c r="G28" s="7">
        <f>IF(VLOOKUP($B$20&amp;$B28,[20]Abuja!$E:$AE,COLUMN(G$1)-2,FALSE)=" ",0,VLOOKUP($B$20&amp;$B28,[20]Abuja!$E:$AE,COLUMN(G$1)-2,FALSE))</f>
        <v>4</v>
      </c>
      <c r="H28" s="7">
        <f>IF(VLOOKUP($B$20&amp;$B28,[20]Abuja!$E:$AE,COLUMN(H$1)-2,FALSE)=" ",0,VLOOKUP($B$20&amp;$B28,[20]Abuja!$E:$AE,COLUMN(H$1)-2,FALSE))</f>
        <v>8</v>
      </c>
      <c r="I28" s="7">
        <f>IF(VLOOKUP($B$20&amp;$B28,[20]Abuja!$E:$AE,COLUMN(I$1)-2,FALSE)=" ",0,VLOOKUP($B$20&amp;$B28,[20]Abuja!$E:$AE,COLUMN(I$1)-2,FALSE))</f>
        <v>6</v>
      </c>
      <c r="J28" s="7">
        <f>IF(VLOOKUP($B$20&amp;$B28,[20]Abuja!$E:$AE,COLUMN(J$1)-2,FALSE)=" ",0,VLOOKUP($B$20&amp;$B28,[20]Abuja!$E:$AE,COLUMN(J$1)-2,FALSE))</f>
        <v>4</v>
      </c>
      <c r="K28" s="7">
        <f>IF(VLOOKUP($B$20&amp;$B28,[20]Abuja!$E:$AE,COLUMN(K$1)-2,FALSE)=" ",0,VLOOKUP($B$20&amp;$B28,[20]Abuja!$E:$AE,COLUMN(K$1)-2,FALSE))</f>
        <v>3</v>
      </c>
      <c r="L28" s="7">
        <f>IF(VLOOKUP($B$20&amp;$B28,[20]Abuja!$E:$AE,COLUMN(L$1)-2,FALSE)=" ",0,VLOOKUP($B$20&amp;$B28,[20]Abuja!$E:$AE,COLUMN(L$1)-2,FALSE))</f>
        <v>3</v>
      </c>
      <c r="M28" s="7">
        <f>IF(VLOOKUP($B$20&amp;$B28,[20]Abuja!$E:$AE,COLUMN(M$1)-2,FALSE)=" ",0,VLOOKUP($B$20&amp;$B28,[20]Abuja!$E:$AE,COLUMN(M$1)-2,FALSE))</f>
        <v>3</v>
      </c>
      <c r="N28" s="7">
        <f>IF(VLOOKUP($B$20&amp;$B28,[20]Abuja!$E:$AE,COLUMN(N$1)-2,FALSE)=" ",0,VLOOKUP($B$20&amp;$B28,[20]Abuja!$E:$AE,COLUMN(N$1)-2,FALSE))</f>
        <v>2</v>
      </c>
      <c r="O28" s="7">
        <f>IF(VLOOKUP($B$20&amp;$B28,[20]Abuja!$E:$AE,COLUMN(O$1)-2,FALSE)=" ",0,VLOOKUP($B$20&amp;$B28,[20]Abuja!$E:$AE,COLUMN(O$1)-2,FALSE))</f>
        <v>1</v>
      </c>
      <c r="P28" s="7">
        <f>IF(VLOOKUP($B$20&amp;$B28,[20]Abuja!$E:$AE,COLUMN(P$1)-2,FALSE)=" ",0,VLOOKUP($B$20&amp;$B28,[20]Abuja!$E:$AE,COLUMN(P$1)-2,FALSE))</f>
        <v>2</v>
      </c>
      <c r="Q28" s="7">
        <f>IF(VLOOKUP($B$20&amp;$B28,[20]Abuja!$E:$AE,COLUMN(Q$1)-2,FALSE)=" ",0,VLOOKUP($B$20&amp;$B28,[20]Abuja!$E:$AE,COLUMN(Q$1)-2,FALSE))</f>
        <v>5</v>
      </c>
      <c r="R28" s="7">
        <f>IF(VLOOKUP($B$20&amp;$B28,[20]Abuja!$E:$AE,COLUMN(R$1)-2,FALSE)=" ",0,VLOOKUP($B$20&amp;$B28,[20]Abuja!$E:$AE,COLUMN(R$1)-2,FALSE))</f>
        <v>3</v>
      </c>
      <c r="S28" s="7">
        <f>IF(VLOOKUP($B$20&amp;$B28,[20]Abuja!$E:$AE,COLUMN(S$1)-2,FALSE)=" ",0,VLOOKUP($B$20&amp;$B28,[20]Abuja!$E:$AE,COLUMN(S$1)-2,FALSE))</f>
        <v>2</v>
      </c>
      <c r="T28" s="7">
        <f>IF(VLOOKUP($B$20&amp;$B28,[20]Abuja!$E:$AE,COLUMN(T$1)-2,FALSE)=" ",0,VLOOKUP($B$20&amp;$B28,[20]Abuja!$E:$AE,COLUMN(T$1)-2,FALSE))</f>
        <v>5</v>
      </c>
      <c r="U28" s="7">
        <f>IF(VLOOKUP($B$20&amp;$B28,[20]Abuja!$E:$AE,COLUMN(U$1)-2,FALSE)=" ",0,VLOOKUP($B$20&amp;$B28,[20]Abuja!$E:$AE,COLUMN(U$1)-2,FALSE))</f>
        <v>6</v>
      </c>
      <c r="V28" s="7">
        <f>IF(VLOOKUP($B$20&amp;$B28,[20]Abuja!$E:$AE,COLUMN(V$1)-2,FALSE)=" ",0,VLOOKUP($B$20&amp;$B28,[20]Abuja!$E:$AE,COLUMN(V$1)-2,FALSE))</f>
        <v>7</v>
      </c>
      <c r="W28" s="7">
        <f>IF(VLOOKUP($B$20&amp;$B28,[20]Abuja!$E:$AE,COLUMN(W$1)-2,FALSE)=" ",0,VLOOKUP($B$20&amp;$B28,[20]Abuja!$E:$AE,COLUMN(W$1)-2,FALSE))</f>
        <v>9</v>
      </c>
      <c r="X28" s="7">
        <f>IF(VLOOKUP($B$20&amp;$B28,[20]Abuja!$E:$AE,COLUMN(X$1)-2,FALSE)=" ",0,VLOOKUP($B$20&amp;$B28,[20]Abuja!$E:$AE,COLUMN(X$1)-2,FALSE))</f>
        <v>7</v>
      </c>
      <c r="Y28" s="7">
        <f>IF(VLOOKUP($B$20&amp;$B28,[20]Abuja!$E:$AE,COLUMN(Y$1)-2,FALSE)=" ",0,VLOOKUP($B$20&amp;$B28,[20]Abuja!$E:$AE,COLUMN(Y$1)-2,FALSE))</f>
        <v>8</v>
      </c>
      <c r="Z28" s="7">
        <f>IF(VLOOKUP($B$20&amp;$B28,[20]Abuja!$E:$AE,COLUMN(Z$1)-2,FALSE)=" ",0,VLOOKUP($B$20&amp;$B28,[20]Abuja!$E:$AE,COLUMN(Z$1)-2,FALSE))</f>
        <v>6</v>
      </c>
      <c r="AA28" s="7">
        <f>IF(VLOOKUP($B$20&amp;$B28,[20]Abuja!$E:$AE,COLUMN(AA$1)-2,FALSE)=" ",0,VLOOKUP($B$20&amp;$B28,[20]Abuja!$E:$AE,COLUMN(AA$1)-2,FALSE))</f>
        <v>6</v>
      </c>
      <c r="AB28" s="7">
        <f>IF(VLOOKUP($B$20&amp;$B28,[20]Abuja!$E:$AE,COLUMN(AB$1)-2,FALSE)=" ",0,VLOOKUP($B$20&amp;$B28,[20]Abuja!$E:$AE,COLUMN(AB$1)-2,FALSE))</f>
        <v>1</v>
      </c>
      <c r="AC28" s="7">
        <f>IF(VLOOKUP($B$20&amp;$B28,[20]Abuja!$E:$AE,COLUMN(AC$1)-2,FALSE)=" ",0,VLOOKUP($B$20&amp;$B28,[20]Abuja!$E:$AE,COLUMN(AC$1)-2,FALSE))</f>
        <v>9</v>
      </c>
      <c r="AF28" s="7">
        <f t="shared" ref="AF28:AG31" si="29">AB28</f>
        <v>1</v>
      </c>
      <c r="AG28" s="7">
        <f t="shared" si="29"/>
        <v>9</v>
      </c>
      <c r="AH28" s="7">
        <f>VLOOKUP($A$3&amp;$B$20&amp;$B28,'[14]Paga All'!$G$1:$J$3000,4,FALSE)</f>
        <v>7</v>
      </c>
      <c r="AI28" s="7">
        <v>0</v>
      </c>
      <c r="AJ28" s="7">
        <v>0</v>
      </c>
      <c r="AK28" s="9">
        <f t="shared" ref="AK28:BO28" si="30">IF(ROUND((AJ28+AJ29)*(1+AK22),)&gt;=AK$3*$AD$3,AK$3*$AD$3*(1-AK23),ROUND((AJ28+AJ29)*(1+AK22),)-ROUND((AJ28+AJ29)*(1+AK22)*AK23,))</f>
        <v>0</v>
      </c>
      <c r="AL28" s="9">
        <f t="shared" si="30"/>
        <v>0</v>
      </c>
      <c r="AM28" s="9">
        <f t="shared" si="30"/>
        <v>0</v>
      </c>
      <c r="AN28" s="9">
        <f t="shared" si="30"/>
        <v>0</v>
      </c>
      <c r="AO28" s="9">
        <f t="shared" si="30"/>
        <v>0</v>
      </c>
      <c r="AP28" s="9">
        <f t="shared" si="30"/>
        <v>0</v>
      </c>
      <c r="AQ28" s="9">
        <f t="shared" si="30"/>
        <v>0</v>
      </c>
      <c r="AR28" s="9">
        <f t="shared" si="30"/>
        <v>0</v>
      </c>
      <c r="AS28" s="9">
        <f t="shared" si="30"/>
        <v>0</v>
      </c>
      <c r="AT28" s="9">
        <f t="shared" si="30"/>
        <v>0</v>
      </c>
      <c r="AU28" s="9">
        <f t="shared" si="30"/>
        <v>0</v>
      </c>
      <c r="AV28" s="9">
        <f t="shared" si="30"/>
        <v>0</v>
      </c>
      <c r="AW28" s="9">
        <f t="shared" si="30"/>
        <v>0</v>
      </c>
      <c r="AX28" s="9">
        <f t="shared" si="30"/>
        <v>0</v>
      </c>
      <c r="AY28" s="9">
        <f t="shared" si="30"/>
        <v>0</v>
      </c>
      <c r="AZ28" s="9">
        <f t="shared" si="30"/>
        <v>0</v>
      </c>
      <c r="BA28" s="9">
        <f t="shared" si="30"/>
        <v>0</v>
      </c>
      <c r="BB28" s="9">
        <f t="shared" si="30"/>
        <v>0</v>
      </c>
      <c r="BC28" s="9">
        <f t="shared" si="30"/>
        <v>0</v>
      </c>
      <c r="BD28" s="9">
        <f t="shared" si="30"/>
        <v>0</v>
      </c>
      <c r="BE28" s="9">
        <f t="shared" si="30"/>
        <v>0</v>
      </c>
      <c r="BF28" s="9">
        <f t="shared" si="30"/>
        <v>0</v>
      </c>
      <c r="BG28" s="9">
        <f t="shared" si="30"/>
        <v>0</v>
      </c>
      <c r="BH28" s="9">
        <f t="shared" si="30"/>
        <v>0</v>
      </c>
      <c r="BI28" s="9">
        <f t="shared" si="30"/>
        <v>0</v>
      </c>
      <c r="BJ28" s="9">
        <f t="shared" si="30"/>
        <v>0</v>
      </c>
      <c r="BK28" s="9">
        <f t="shared" si="30"/>
        <v>0</v>
      </c>
      <c r="BL28" s="9">
        <f t="shared" si="30"/>
        <v>0</v>
      </c>
      <c r="BM28" s="9">
        <f t="shared" si="30"/>
        <v>0</v>
      </c>
      <c r="BN28" s="9">
        <f t="shared" si="30"/>
        <v>0</v>
      </c>
      <c r="BO28" s="9">
        <f t="shared" si="30"/>
        <v>0</v>
      </c>
    </row>
    <row r="29" spans="2:67" x14ac:dyDescent="0.25">
      <c r="B29" s="263" t="s">
        <v>274</v>
      </c>
      <c r="D29" s="7">
        <f>IF(VLOOKUP($B$20&amp;$B29,[20]Abuja!$E:$AE,COLUMN(D$1)-2,FALSE)=" ",0,VLOOKUP($B$20&amp;$B29,[20]Abuja!$E:$AE,COLUMN(D$1)-2,FALSE))</f>
        <v>3</v>
      </c>
      <c r="E29" s="7">
        <f>IF(VLOOKUP($B$20&amp;$B29,[20]Abuja!$E:$AE,COLUMN(E$1)-2,FALSE)=" ",0,VLOOKUP($B$20&amp;$B29,[20]Abuja!$E:$AE,COLUMN(E$1)-2,FALSE))</f>
        <v>1</v>
      </c>
      <c r="F29" s="7">
        <f>IF(VLOOKUP($B$20&amp;$B29,[20]Abuja!$E:$AE,COLUMN(F$1)-2,FALSE)=" ",0,VLOOKUP($B$20&amp;$B29,[20]Abuja!$E:$AE,COLUMN(F$1)-2,FALSE))</f>
        <v>0</v>
      </c>
      <c r="G29" s="7">
        <f>IF(VLOOKUP($B$20&amp;$B29,[20]Abuja!$E:$AE,COLUMN(G$1)-2,FALSE)=" ",0,VLOOKUP($B$20&amp;$B29,[20]Abuja!$E:$AE,COLUMN(G$1)-2,FALSE))</f>
        <v>1</v>
      </c>
      <c r="H29" s="7">
        <f>IF(VLOOKUP($B$20&amp;$B29,[20]Abuja!$E:$AE,COLUMN(H$1)-2,FALSE)=" ",0,VLOOKUP($B$20&amp;$B29,[20]Abuja!$E:$AE,COLUMN(H$1)-2,FALSE))</f>
        <v>1</v>
      </c>
      <c r="I29" s="7">
        <f>IF(VLOOKUP($B$20&amp;$B29,[20]Abuja!$E:$AE,COLUMN(I$1)-2,FALSE)=" ",0,VLOOKUP($B$20&amp;$B29,[20]Abuja!$E:$AE,COLUMN(I$1)-2,FALSE))</f>
        <v>4</v>
      </c>
      <c r="J29" s="7">
        <f>IF(VLOOKUP($B$20&amp;$B29,[20]Abuja!$E:$AE,COLUMN(J$1)-2,FALSE)=" ",0,VLOOKUP($B$20&amp;$B29,[20]Abuja!$E:$AE,COLUMN(J$1)-2,FALSE))</f>
        <v>2</v>
      </c>
      <c r="K29" s="7">
        <f>IF(VLOOKUP($B$20&amp;$B29,[20]Abuja!$E:$AE,COLUMN(K$1)-2,FALSE)=" ",0,VLOOKUP($B$20&amp;$B29,[20]Abuja!$E:$AE,COLUMN(K$1)-2,FALSE))</f>
        <v>2</v>
      </c>
      <c r="L29" s="7">
        <f>IF(VLOOKUP($B$20&amp;$B29,[20]Abuja!$E:$AE,COLUMN(L$1)-2,FALSE)=" ",0,VLOOKUP($B$20&amp;$B29,[20]Abuja!$E:$AE,COLUMN(L$1)-2,FALSE))</f>
        <v>2</v>
      </c>
      <c r="M29" s="7">
        <f>IF(VLOOKUP($B$20&amp;$B29,[20]Abuja!$E:$AE,COLUMN(M$1)-2,FALSE)=" ",0,VLOOKUP($B$20&amp;$B29,[20]Abuja!$E:$AE,COLUMN(M$1)-2,FALSE))</f>
        <v>2</v>
      </c>
      <c r="N29" s="7">
        <f>IF(VLOOKUP($B$20&amp;$B29,[20]Abuja!$E:$AE,COLUMN(N$1)-2,FALSE)=" ",0,VLOOKUP($B$20&amp;$B29,[20]Abuja!$E:$AE,COLUMN(N$1)-2,FALSE))</f>
        <v>1</v>
      </c>
      <c r="O29" s="7">
        <f>IF(VLOOKUP($B$20&amp;$B29,[20]Abuja!$E:$AE,COLUMN(O$1)-2,FALSE)=" ",0,VLOOKUP($B$20&amp;$B29,[20]Abuja!$E:$AE,COLUMN(O$1)-2,FALSE))</f>
        <v>1</v>
      </c>
      <c r="P29" s="7">
        <f>IF(VLOOKUP($B$20&amp;$B29,[20]Abuja!$E:$AE,COLUMN(P$1)-2,FALSE)=" ",0,VLOOKUP($B$20&amp;$B29,[20]Abuja!$E:$AE,COLUMN(P$1)-2,FALSE))</f>
        <v>0</v>
      </c>
      <c r="Q29" s="7">
        <f>IF(VLOOKUP($B$20&amp;$B29,[20]Abuja!$E:$AE,COLUMN(Q$1)-2,FALSE)=" ",0,VLOOKUP($B$20&amp;$B29,[20]Abuja!$E:$AE,COLUMN(Q$1)-2,FALSE))</f>
        <v>0</v>
      </c>
      <c r="R29" s="7">
        <f>IF(VLOOKUP($B$20&amp;$B29,[20]Abuja!$E:$AE,COLUMN(R$1)-2,FALSE)=" ",0,VLOOKUP($B$20&amp;$B29,[20]Abuja!$E:$AE,COLUMN(R$1)-2,FALSE))</f>
        <v>4</v>
      </c>
      <c r="S29" s="7">
        <f>IF(VLOOKUP($B$20&amp;$B29,[20]Abuja!$E:$AE,COLUMN(S$1)-2,FALSE)=" ",0,VLOOKUP($B$20&amp;$B29,[20]Abuja!$E:$AE,COLUMN(S$1)-2,FALSE))</f>
        <v>2</v>
      </c>
      <c r="T29" s="7">
        <f>IF(VLOOKUP($B$20&amp;$B29,[20]Abuja!$E:$AE,COLUMN(T$1)-2,FALSE)=" ",0,VLOOKUP($B$20&amp;$B29,[20]Abuja!$E:$AE,COLUMN(T$1)-2,FALSE))</f>
        <v>0</v>
      </c>
      <c r="U29" s="7">
        <f>IF(VLOOKUP($B$20&amp;$B29,[20]Abuja!$E:$AE,COLUMN(U$1)-2,FALSE)=" ",0,VLOOKUP($B$20&amp;$B29,[20]Abuja!$E:$AE,COLUMN(U$1)-2,FALSE))</f>
        <v>3</v>
      </c>
      <c r="V29" s="7">
        <f>IF(VLOOKUP($B$20&amp;$B29,[20]Abuja!$E:$AE,COLUMN(V$1)-2,FALSE)=" ",0,VLOOKUP($B$20&amp;$B29,[20]Abuja!$E:$AE,COLUMN(V$1)-2,FALSE))</f>
        <v>5</v>
      </c>
      <c r="W29" s="7">
        <f>IF(VLOOKUP($B$20&amp;$B29,[20]Abuja!$E:$AE,COLUMN(W$1)-2,FALSE)=" ",0,VLOOKUP($B$20&amp;$B29,[20]Abuja!$E:$AE,COLUMN(W$1)-2,FALSE))</f>
        <v>7</v>
      </c>
      <c r="X29" s="7">
        <f>IF(VLOOKUP($B$20&amp;$B29,[20]Abuja!$E:$AE,COLUMN(X$1)-2,FALSE)=" ",0,VLOOKUP($B$20&amp;$B29,[20]Abuja!$E:$AE,COLUMN(X$1)-2,FALSE))</f>
        <v>6</v>
      </c>
      <c r="Y29" s="7">
        <f>IF(VLOOKUP($B$20&amp;$B29,[20]Abuja!$E:$AE,COLUMN(Y$1)-2,FALSE)=" ",0,VLOOKUP($B$20&amp;$B29,[20]Abuja!$E:$AE,COLUMN(Y$1)-2,FALSE))</f>
        <v>5</v>
      </c>
      <c r="Z29" s="7">
        <f>IF(VLOOKUP($B$20&amp;$B29,[20]Abuja!$E:$AE,COLUMN(Z$1)-2,FALSE)=" ",0,VLOOKUP($B$20&amp;$B29,[20]Abuja!$E:$AE,COLUMN(Z$1)-2,FALSE))</f>
        <v>6</v>
      </c>
      <c r="AA29" s="7">
        <f>IF(VLOOKUP($B$20&amp;$B29,[20]Abuja!$E:$AE,COLUMN(AA$1)-2,FALSE)=" ",0,VLOOKUP($B$20&amp;$B29,[20]Abuja!$E:$AE,COLUMN(AA$1)-2,FALSE))</f>
        <v>5</v>
      </c>
      <c r="AB29" s="7">
        <f>IF(VLOOKUP($B$20&amp;$B29,[20]Abuja!$E:$AE,COLUMN(AB$1)-2,FALSE)=" ",0,VLOOKUP($B$20&amp;$B29,[20]Abuja!$E:$AE,COLUMN(AB$1)-2,FALSE))</f>
        <v>5</v>
      </c>
      <c r="AC29" s="7">
        <f>IF(VLOOKUP($B$20&amp;$B29,[20]Abuja!$E:$AE,COLUMN(AC$1)-2,FALSE)=" ",0,VLOOKUP($B$20&amp;$B29,[20]Abuja!$E:$AE,COLUMN(AC$1)-2,FALSE))</f>
        <v>0</v>
      </c>
      <c r="AF29" s="7">
        <f t="shared" si="29"/>
        <v>5</v>
      </c>
      <c r="AG29" s="7">
        <f t="shared" si="29"/>
        <v>0</v>
      </c>
      <c r="AH29" s="7">
        <f>VLOOKUP($A$3&amp;$B$20&amp;$B29,'[14]Paga All'!$G$1:$J$3000,4,FALSE)</f>
        <v>5</v>
      </c>
      <c r="AI29" s="7">
        <f>VLOOKUP($A$3&amp;$B$20&amp;$B29,'[15]Paga all'!$F:$G,2,FALSE)</f>
        <v>7</v>
      </c>
      <c r="AJ29" s="7">
        <v>0</v>
      </c>
      <c r="AK29" s="9">
        <f t="shared" ref="AK29:BO29" si="31">IF(ROUND((AJ28+AJ29)*(1+AK22),)&gt;=AK$3*$AD$3,AK$3*$AD$3*AK23,ROUND((AJ28+AJ29)*(1+AK22),)-AK28)</f>
        <v>0</v>
      </c>
      <c r="AL29" s="9">
        <f t="shared" si="31"/>
        <v>0</v>
      </c>
      <c r="AM29" s="9">
        <f t="shared" si="31"/>
        <v>0</v>
      </c>
      <c r="AN29" s="9">
        <f t="shared" si="31"/>
        <v>0</v>
      </c>
      <c r="AO29" s="9">
        <f t="shared" si="31"/>
        <v>0</v>
      </c>
      <c r="AP29" s="9">
        <f t="shared" si="31"/>
        <v>0</v>
      </c>
      <c r="AQ29" s="9">
        <f t="shared" si="31"/>
        <v>0</v>
      </c>
      <c r="AR29" s="9">
        <f t="shared" si="31"/>
        <v>0</v>
      </c>
      <c r="AS29" s="9">
        <f t="shared" si="31"/>
        <v>0</v>
      </c>
      <c r="AT29" s="9">
        <f t="shared" si="31"/>
        <v>0</v>
      </c>
      <c r="AU29" s="9">
        <f t="shared" si="31"/>
        <v>0</v>
      </c>
      <c r="AV29" s="9">
        <f t="shared" si="31"/>
        <v>0</v>
      </c>
      <c r="AW29" s="9">
        <f t="shared" si="31"/>
        <v>0</v>
      </c>
      <c r="AX29" s="9">
        <f t="shared" si="31"/>
        <v>0</v>
      </c>
      <c r="AY29" s="9">
        <f t="shared" si="31"/>
        <v>0</v>
      </c>
      <c r="AZ29" s="9">
        <f t="shared" si="31"/>
        <v>0</v>
      </c>
      <c r="BA29" s="9">
        <f t="shared" si="31"/>
        <v>0</v>
      </c>
      <c r="BB29" s="9">
        <f t="shared" si="31"/>
        <v>0</v>
      </c>
      <c r="BC29" s="9">
        <f t="shared" si="31"/>
        <v>0</v>
      </c>
      <c r="BD29" s="9">
        <f t="shared" si="31"/>
        <v>0</v>
      </c>
      <c r="BE29" s="9">
        <f t="shared" si="31"/>
        <v>0</v>
      </c>
      <c r="BF29" s="9">
        <f t="shared" si="31"/>
        <v>0</v>
      </c>
      <c r="BG29" s="9">
        <f t="shared" si="31"/>
        <v>0</v>
      </c>
      <c r="BH29" s="9">
        <f t="shared" si="31"/>
        <v>0</v>
      </c>
      <c r="BI29" s="9">
        <f t="shared" si="31"/>
        <v>0</v>
      </c>
      <c r="BJ29" s="9">
        <f t="shared" si="31"/>
        <v>0</v>
      </c>
      <c r="BK29" s="9">
        <f t="shared" si="31"/>
        <v>0</v>
      </c>
      <c r="BL29" s="9">
        <f t="shared" si="31"/>
        <v>0</v>
      </c>
      <c r="BM29" s="9">
        <f t="shared" si="31"/>
        <v>0</v>
      </c>
      <c r="BN29" s="9">
        <f t="shared" si="31"/>
        <v>0</v>
      </c>
      <c r="BO29" s="9">
        <f t="shared" si="31"/>
        <v>0</v>
      </c>
    </row>
    <row r="30" spans="2:67" x14ac:dyDescent="0.25">
      <c r="B30" t="s">
        <v>275</v>
      </c>
      <c r="D30" s="7">
        <f>IF(VLOOKUP($B$20&amp;$B30,[20]Abuja!$E:$AE,COLUMN(D$1)-2,FALSE)=" ",0,VLOOKUP($B$20&amp;$B30,[20]Abuja!$E:$AE,COLUMN(D$1)-2,FALSE))</f>
        <v>1</v>
      </c>
      <c r="E30" s="7">
        <f>IF(VLOOKUP($B$20&amp;$B30,[20]Abuja!$E:$AE,COLUMN(E$1)-2,FALSE)=" ",0,VLOOKUP($B$20&amp;$B30,[20]Abuja!$E:$AE,COLUMN(E$1)-2,FALSE))</f>
        <v>0</v>
      </c>
      <c r="F30" s="7">
        <f>IF(VLOOKUP($B$20&amp;$B30,[20]Abuja!$E:$AE,COLUMN(F$1)-2,FALSE)=" ",0,VLOOKUP($B$20&amp;$B30,[20]Abuja!$E:$AE,COLUMN(F$1)-2,FALSE))</f>
        <v>2</v>
      </c>
      <c r="G30" s="7">
        <f>IF(VLOOKUP($B$20&amp;$B30,[20]Abuja!$E:$AE,COLUMN(G$1)-2,FALSE)=" ",0,VLOOKUP($B$20&amp;$B30,[20]Abuja!$E:$AE,COLUMN(G$1)-2,FALSE))</f>
        <v>8</v>
      </c>
      <c r="H30" s="7">
        <f>IF(VLOOKUP($B$20&amp;$B30,[20]Abuja!$E:$AE,COLUMN(H$1)-2,FALSE)=" ",0,VLOOKUP($B$20&amp;$B30,[20]Abuja!$E:$AE,COLUMN(H$1)-2,FALSE))</f>
        <v>27</v>
      </c>
      <c r="I30" s="7">
        <f>IF(VLOOKUP($B$20&amp;$B30,[20]Abuja!$E:$AE,COLUMN(I$1)-2,FALSE)=" ",0,VLOOKUP($B$20&amp;$B30,[20]Abuja!$E:$AE,COLUMN(I$1)-2,FALSE))</f>
        <v>10</v>
      </c>
      <c r="J30" s="7">
        <f>IF(VLOOKUP($B$20&amp;$B30,[20]Abuja!$E:$AE,COLUMN(J$1)-2,FALSE)=" ",0,VLOOKUP($B$20&amp;$B30,[20]Abuja!$E:$AE,COLUMN(J$1)-2,FALSE))</f>
        <v>6</v>
      </c>
      <c r="K30" s="7">
        <f>IF(VLOOKUP($B$20&amp;$B30,[20]Abuja!$E:$AE,COLUMN(K$1)-2,FALSE)=" ",0,VLOOKUP($B$20&amp;$B30,[20]Abuja!$E:$AE,COLUMN(K$1)-2,FALSE))</f>
        <v>9</v>
      </c>
      <c r="L30" s="7">
        <f>IF(VLOOKUP($B$20&amp;$B30,[20]Abuja!$E:$AE,COLUMN(L$1)-2,FALSE)=" ",0,VLOOKUP($B$20&amp;$B30,[20]Abuja!$E:$AE,COLUMN(L$1)-2,FALSE))</f>
        <v>4</v>
      </c>
      <c r="M30" s="7">
        <f>IF(VLOOKUP($B$20&amp;$B30,[20]Abuja!$E:$AE,COLUMN(M$1)-2,FALSE)=" ",0,VLOOKUP($B$20&amp;$B30,[20]Abuja!$E:$AE,COLUMN(M$1)-2,FALSE))</f>
        <v>4</v>
      </c>
      <c r="N30" s="7">
        <f>IF(VLOOKUP($B$20&amp;$B30,[20]Abuja!$E:$AE,COLUMN(N$1)-2,FALSE)=" ",0,VLOOKUP($B$20&amp;$B30,[20]Abuja!$E:$AE,COLUMN(N$1)-2,FALSE))</f>
        <v>3</v>
      </c>
      <c r="O30" s="7">
        <f>IF(VLOOKUP($B$20&amp;$B30,[20]Abuja!$E:$AE,COLUMN(O$1)-2,FALSE)=" ",0,VLOOKUP($B$20&amp;$B30,[20]Abuja!$E:$AE,COLUMN(O$1)-2,FALSE))</f>
        <v>3</v>
      </c>
      <c r="P30" s="7">
        <f>IF(VLOOKUP($B$20&amp;$B30,[20]Abuja!$E:$AE,COLUMN(P$1)-2,FALSE)=" ",0,VLOOKUP($B$20&amp;$B30,[20]Abuja!$E:$AE,COLUMN(P$1)-2,FALSE))</f>
        <v>4</v>
      </c>
      <c r="Q30" s="7">
        <f>IF(VLOOKUP($B$20&amp;$B30,[20]Abuja!$E:$AE,COLUMN(Q$1)-2,FALSE)=" ",0,VLOOKUP($B$20&amp;$B30,[20]Abuja!$E:$AE,COLUMN(Q$1)-2,FALSE))</f>
        <v>7</v>
      </c>
      <c r="R30" s="7">
        <f>IF(VLOOKUP($B$20&amp;$B30,[20]Abuja!$E:$AE,COLUMN(R$1)-2,FALSE)=" ",0,VLOOKUP($B$20&amp;$B30,[20]Abuja!$E:$AE,COLUMN(R$1)-2,FALSE))</f>
        <v>4</v>
      </c>
      <c r="S30" s="7">
        <f>IF(VLOOKUP($B$20&amp;$B30,[20]Abuja!$E:$AE,COLUMN(S$1)-2,FALSE)=" ",0,VLOOKUP($B$20&amp;$B30,[20]Abuja!$E:$AE,COLUMN(S$1)-2,FALSE))</f>
        <v>2</v>
      </c>
      <c r="T30" s="7">
        <f>IF(VLOOKUP($B$20&amp;$B30,[20]Abuja!$E:$AE,COLUMN(T$1)-2,FALSE)=" ",0,VLOOKUP($B$20&amp;$B30,[20]Abuja!$E:$AE,COLUMN(T$1)-2,FALSE))</f>
        <v>8</v>
      </c>
      <c r="U30" s="7">
        <f>IF(VLOOKUP($B$20&amp;$B30,[20]Abuja!$E:$AE,COLUMN(U$1)-2,FALSE)=" ",0,VLOOKUP($B$20&amp;$B30,[20]Abuja!$E:$AE,COLUMN(U$1)-2,FALSE))</f>
        <v>8</v>
      </c>
      <c r="V30" s="7">
        <f>IF(VLOOKUP($B$20&amp;$B30,[20]Abuja!$E:$AE,COLUMN(V$1)-2,FALSE)=" ",0,VLOOKUP($B$20&amp;$B30,[20]Abuja!$E:$AE,COLUMN(V$1)-2,FALSE))</f>
        <v>8</v>
      </c>
      <c r="W30" s="7">
        <f>IF(VLOOKUP($B$20&amp;$B30,[20]Abuja!$E:$AE,COLUMN(W$1)-2,FALSE)=" ",0,VLOOKUP($B$20&amp;$B30,[20]Abuja!$E:$AE,COLUMN(W$1)-2,FALSE))</f>
        <v>10</v>
      </c>
      <c r="X30" s="7">
        <f>IF(VLOOKUP($B$20&amp;$B30,[20]Abuja!$E:$AE,COLUMN(X$1)-2,FALSE)=" ",0,VLOOKUP($B$20&amp;$B30,[20]Abuja!$E:$AE,COLUMN(X$1)-2,FALSE))</f>
        <v>11</v>
      </c>
      <c r="Y30" s="7">
        <f>IF(VLOOKUP($B$20&amp;$B30,[20]Abuja!$E:$AE,COLUMN(Y$1)-2,FALSE)=" ",0,VLOOKUP($B$20&amp;$B30,[20]Abuja!$E:$AE,COLUMN(Y$1)-2,FALSE))</f>
        <v>15</v>
      </c>
      <c r="Z30" s="7">
        <f>IF(VLOOKUP($B$20&amp;$B30,[20]Abuja!$E:$AE,COLUMN(Z$1)-2,FALSE)=" ",0,VLOOKUP($B$20&amp;$B30,[20]Abuja!$E:$AE,COLUMN(Z$1)-2,FALSE))</f>
        <v>6</v>
      </c>
      <c r="AA30" s="7">
        <f>IF(VLOOKUP($B$20&amp;$B30,[20]Abuja!$E:$AE,COLUMN(AA$1)-2,FALSE)=" ",0,VLOOKUP($B$20&amp;$B30,[20]Abuja!$E:$AE,COLUMN(AA$1)-2,FALSE))</f>
        <v>9</v>
      </c>
      <c r="AB30" s="7">
        <f>IF(VLOOKUP($B$20&amp;$B30,[20]Abuja!$E:$AE,COLUMN(AB$1)-2,FALSE)=" ",0,VLOOKUP($B$20&amp;$B30,[20]Abuja!$E:$AE,COLUMN(AB$1)-2,FALSE))</f>
        <v>1</v>
      </c>
      <c r="AC30" s="7">
        <f>IF(VLOOKUP($B$20&amp;$B30,[20]Abuja!$E:$AE,COLUMN(AC$1)-2,FALSE)=" ",0,VLOOKUP($B$20&amp;$B30,[20]Abuja!$E:$AE,COLUMN(AC$1)-2,FALSE))</f>
        <v>16</v>
      </c>
      <c r="AF30" s="7">
        <f t="shared" si="29"/>
        <v>1</v>
      </c>
      <c r="AG30" s="7">
        <f t="shared" si="29"/>
        <v>16</v>
      </c>
      <c r="AH30" s="7">
        <f>VLOOKUP($A$3&amp;$B$20&amp;$B30,'[14]Paga All'!$G$1:$J$3000,4,FALSE)</f>
        <v>29</v>
      </c>
      <c r="AI30" s="7">
        <v>0</v>
      </c>
      <c r="AJ30" s="7">
        <v>0</v>
      </c>
      <c r="AK30" s="9">
        <f t="shared" ref="AK30:BO30" si="32">ROUND(AK28*AK24,)</f>
        <v>0</v>
      </c>
      <c r="AL30" s="9">
        <f t="shared" si="32"/>
        <v>0</v>
      </c>
      <c r="AM30" s="9">
        <f t="shared" si="32"/>
        <v>0</v>
      </c>
      <c r="AN30" s="9">
        <f t="shared" si="32"/>
        <v>0</v>
      </c>
      <c r="AO30" s="9">
        <f t="shared" si="32"/>
        <v>0</v>
      </c>
      <c r="AP30" s="9">
        <f t="shared" si="32"/>
        <v>0</v>
      </c>
      <c r="AQ30" s="9">
        <f t="shared" si="32"/>
        <v>0</v>
      </c>
      <c r="AR30" s="9">
        <f t="shared" si="32"/>
        <v>0</v>
      </c>
      <c r="AS30" s="9">
        <f t="shared" si="32"/>
        <v>0</v>
      </c>
      <c r="AT30" s="9">
        <f t="shared" si="32"/>
        <v>0</v>
      </c>
      <c r="AU30" s="9">
        <f t="shared" si="32"/>
        <v>0</v>
      </c>
      <c r="AV30" s="9">
        <f t="shared" si="32"/>
        <v>0</v>
      </c>
      <c r="AW30" s="9">
        <f t="shared" si="32"/>
        <v>0</v>
      </c>
      <c r="AX30" s="9">
        <f t="shared" si="32"/>
        <v>0</v>
      </c>
      <c r="AY30" s="9">
        <f t="shared" si="32"/>
        <v>0</v>
      </c>
      <c r="AZ30" s="9">
        <f t="shared" si="32"/>
        <v>0</v>
      </c>
      <c r="BA30" s="9">
        <f t="shared" si="32"/>
        <v>0</v>
      </c>
      <c r="BB30" s="9">
        <f t="shared" si="32"/>
        <v>0</v>
      </c>
      <c r="BC30" s="9">
        <f t="shared" si="32"/>
        <v>0</v>
      </c>
      <c r="BD30" s="9">
        <f t="shared" si="32"/>
        <v>0</v>
      </c>
      <c r="BE30" s="9">
        <f t="shared" si="32"/>
        <v>0</v>
      </c>
      <c r="BF30" s="9">
        <f t="shared" si="32"/>
        <v>0</v>
      </c>
      <c r="BG30" s="9">
        <f t="shared" si="32"/>
        <v>0</v>
      </c>
      <c r="BH30" s="9">
        <f t="shared" si="32"/>
        <v>0</v>
      </c>
      <c r="BI30" s="9">
        <f t="shared" si="32"/>
        <v>0</v>
      </c>
      <c r="BJ30" s="9">
        <f t="shared" si="32"/>
        <v>0</v>
      </c>
      <c r="BK30" s="9">
        <f t="shared" si="32"/>
        <v>0</v>
      </c>
      <c r="BL30" s="9">
        <f t="shared" si="32"/>
        <v>0</v>
      </c>
      <c r="BM30" s="9">
        <f t="shared" si="32"/>
        <v>0</v>
      </c>
      <c r="BN30" s="9">
        <f t="shared" si="32"/>
        <v>0</v>
      </c>
      <c r="BO30" s="9">
        <f t="shared" si="32"/>
        <v>0</v>
      </c>
    </row>
    <row r="31" spans="2:67" x14ac:dyDescent="0.25">
      <c r="B31" t="s">
        <v>276</v>
      </c>
      <c r="D31" s="7">
        <f>IF(VLOOKUP($B$20&amp;$B31,[20]Abuja!$E:$AE,COLUMN(D$1)-2,FALSE)=" ",0,VLOOKUP($B$20&amp;$B31,[20]Abuja!$E:$AE,COLUMN(D$1)-2,FALSE))</f>
        <v>500</v>
      </c>
      <c r="E31" s="7">
        <f>IF(VLOOKUP($B$20&amp;$B31,[20]Abuja!$E:$AE,COLUMN(E$1)-2,FALSE)=" ",0,VLOOKUP($B$20&amp;$B31,[20]Abuja!$E:$AE,COLUMN(E$1)-2,FALSE))</f>
        <v>0</v>
      </c>
      <c r="F31" s="7">
        <f>IF(VLOOKUP($B$20&amp;$B31,[20]Abuja!$E:$AE,COLUMN(F$1)-2,FALSE)=" ",0,VLOOKUP($B$20&amp;$B31,[20]Abuja!$E:$AE,COLUMN(F$1)-2,FALSE))</f>
        <v>12000</v>
      </c>
      <c r="G31" s="7">
        <f>IF(VLOOKUP($B$20&amp;$B31,[20]Abuja!$E:$AE,COLUMN(G$1)-2,FALSE)=" ",0,VLOOKUP($B$20&amp;$B31,[20]Abuja!$E:$AE,COLUMN(G$1)-2,FALSE))</f>
        <v>43000</v>
      </c>
      <c r="H31" s="7">
        <f>IF(VLOOKUP($B$20&amp;$B31,[20]Abuja!$E:$AE,COLUMN(H$1)-2,FALSE)=" ",0,VLOOKUP($B$20&amp;$B31,[20]Abuja!$E:$AE,COLUMN(H$1)-2,FALSE))</f>
        <v>203800</v>
      </c>
      <c r="I31" s="7">
        <f>IF(VLOOKUP($B$20&amp;$B31,[20]Abuja!$E:$AE,COLUMN(I$1)-2,FALSE)=" ",0,VLOOKUP($B$20&amp;$B31,[20]Abuja!$E:$AE,COLUMN(I$1)-2,FALSE))</f>
        <v>71650</v>
      </c>
      <c r="J31" s="7">
        <f>IF(VLOOKUP($B$20&amp;$B31,[20]Abuja!$E:$AE,COLUMN(J$1)-2,FALSE)=" ",0,VLOOKUP($B$20&amp;$B31,[20]Abuja!$E:$AE,COLUMN(J$1)-2,FALSE))</f>
        <v>33600</v>
      </c>
      <c r="K31" s="7">
        <f>IF(VLOOKUP($B$20&amp;$B31,[20]Abuja!$E:$AE,COLUMN(K$1)-2,FALSE)=" ",0,VLOOKUP($B$20&amp;$B31,[20]Abuja!$E:$AE,COLUMN(K$1)-2,FALSE))</f>
        <v>52500</v>
      </c>
      <c r="L31" s="7">
        <f>IF(VLOOKUP($B$20&amp;$B31,[20]Abuja!$E:$AE,COLUMN(L$1)-2,FALSE)=" ",0,VLOOKUP($B$20&amp;$B31,[20]Abuja!$E:$AE,COLUMN(L$1)-2,FALSE))</f>
        <v>31000</v>
      </c>
      <c r="M31" s="7">
        <f>IF(VLOOKUP($B$20&amp;$B31,[20]Abuja!$E:$AE,COLUMN(M$1)-2,FALSE)=" ",0,VLOOKUP($B$20&amp;$B31,[20]Abuja!$E:$AE,COLUMN(M$1)-2,FALSE))</f>
        <v>10500</v>
      </c>
      <c r="N31" s="7">
        <f>IF(VLOOKUP($B$20&amp;$B31,[20]Abuja!$E:$AE,COLUMN(N$1)-2,FALSE)=" ",0,VLOOKUP($B$20&amp;$B31,[20]Abuja!$E:$AE,COLUMN(N$1)-2,FALSE))</f>
        <v>6000</v>
      </c>
      <c r="O31" s="7">
        <f>IF(VLOOKUP($B$20&amp;$B31,[20]Abuja!$E:$AE,COLUMN(O$1)-2,FALSE)=" ",0,VLOOKUP($B$20&amp;$B31,[20]Abuja!$E:$AE,COLUMN(O$1)-2,FALSE))</f>
        <v>25700</v>
      </c>
      <c r="P31" s="7">
        <f>IF(VLOOKUP($B$20&amp;$B31,[20]Abuja!$E:$AE,COLUMN(P$1)-2,FALSE)=" ",0,VLOOKUP($B$20&amp;$B31,[20]Abuja!$E:$AE,COLUMN(P$1)-2,FALSE))</f>
        <v>18000</v>
      </c>
      <c r="Q31" s="7">
        <f>IF(VLOOKUP($B$20&amp;$B31,[20]Abuja!$E:$AE,COLUMN(Q$1)-2,FALSE)=" ",0,VLOOKUP($B$20&amp;$B31,[20]Abuja!$E:$AE,COLUMN(Q$1)-2,FALSE))</f>
        <v>33000</v>
      </c>
      <c r="R31" s="7">
        <f>IF(VLOOKUP($B$20&amp;$B31,[20]Abuja!$E:$AE,COLUMN(R$1)-2,FALSE)=" ",0,VLOOKUP($B$20&amp;$B31,[20]Abuja!$E:$AE,COLUMN(R$1)-2,FALSE))</f>
        <v>31000</v>
      </c>
      <c r="S31" s="7">
        <f>IF(VLOOKUP($B$20&amp;$B31,[20]Abuja!$E:$AE,COLUMN(S$1)-2,FALSE)=" ",0,VLOOKUP($B$20&amp;$B31,[20]Abuja!$E:$AE,COLUMN(S$1)-2,FALSE))</f>
        <v>5500</v>
      </c>
      <c r="T31" s="7">
        <f>IF(VLOOKUP($B$20&amp;$B31,[20]Abuja!$E:$AE,COLUMN(T$1)-2,FALSE)=" ",0,VLOOKUP($B$20&amp;$B31,[20]Abuja!$E:$AE,COLUMN(T$1)-2,FALSE))</f>
        <v>38500</v>
      </c>
      <c r="U31" s="7">
        <f>IF(VLOOKUP($B$20&amp;$B31,[20]Abuja!$E:$AE,COLUMN(U$1)-2,FALSE)=" ",0,VLOOKUP($B$20&amp;$B31,[20]Abuja!$E:$AE,COLUMN(U$1)-2,FALSE))</f>
        <v>27000</v>
      </c>
      <c r="V31" s="7">
        <f>IF(VLOOKUP($B$20&amp;$B31,[20]Abuja!$E:$AE,COLUMN(V$1)-2,FALSE)=" ",0,VLOOKUP($B$20&amp;$B31,[20]Abuja!$E:$AE,COLUMN(V$1)-2,FALSE))</f>
        <v>51900</v>
      </c>
      <c r="W31" s="7">
        <f>IF(VLOOKUP($B$20&amp;$B31,[20]Abuja!$E:$AE,COLUMN(W$1)-2,FALSE)=" ",0,VLOOKUP($B$20&amp;$B31,[20]Abuja!$E:$AE,COLUMN(W$1)-2,FALSE))</f>
        <v>41000</v>
      </c>
      <c r="X31" s="7">
        <f>IF(VLOOKUP($B$20&amp;$B31,[20]Abuja!$E:$AE,COLUMN(X$1)-2,FALSE)=" ",0,VLOOKUP($B$20&amp;$B31,[20]Abuja!$E:$AE,COLUMN(X$1)-2,FALSE))</f>
        <v>22500</v>
      </c>
      <c r="Y31" s="7">
        <f>IF(VLOOKUP($B$20&amp;$B31,[20]Abuja!$E:$AE,COLUMN(Y$1)-2,FALSE)=" ",0,VLOOKUP($B$20&amp;$B31,[20]Abuja!$E:$AE,COLUMN(Y$1)-2,FALSE))</f>
        <v>160000</v>
      </c>
      <c r="Z31" s="7">
        <f>IF(VLOOKUP($B$20&amp;$B31,[20]Abuja!$E:$AE,COLUMN(Z$1)-2,FALSE)=" ",0,VLOOKUP($B$20&amp;$B31,[20]Abuja!$E:$AE,COLUMN(Z$1)-2,FALSE))</f>
        <v>8000</v>
      </c>
      <c r="AA31" s="7">
        <f>IF(VLOOKUP($B$20&amp;$B31,[20]Abuja!$E:$AE,COLUMN(AA$1)-2,FALSE)=" ",0,VLOOKUP($B$20&amp;$B31,[20]Abuja!$E:$AE,COLUMN(AA$1)-2,FALSE))</f>
        <v>51000</v>
      </c>
      <c r="AB31" s="7">
        <f>IF(VLOOKUP($B$20&amp;$B31,[20]Abuja!$E:$AE,COLUMN(AB$1)-2,FALSE)=" ",0,VLOOKUP($B$20&amp;$B31,[20]Abuja!$E:$AE,COLUMN(AB$1)-2,FALSE))</f>
        <v>2000</v>
      </c>
      <c r="AC31" s="7">
        <f>IF(VLOOKUP($B$20&amp;$B31,[20]Abuja!$E:$AE,COLUMN(AC$1)-2,FALSE)=" ",0,VLOOKUP($B$20&amp;$B31,[20]Abuja!$E:$AE,COLUMN(AC$1)-2,FALSE))</f>
        <v>1062450</v>
      </c>
      <c r="AF31" s="7">
        <f t="shared" si="29"/>
        <v>2000</v>
      </c>
      <c r="AG31" s="7">
        <f t="shared" si="29"/>
        <v>1062450</v>
      </c>
      <c r="AH31" s="7">
        <f>VLOOKUP($A$3&amp;$B$20&amp;$B31,'[14]Paga All'!$G$1:$J$3000,4,FALSE)</f>
        <v>2529000</v>
      </c>
      <c r="AI31" s="7">
        <v>0</v>
      </c>
      <c r="AJ31" s="7">
        <v>0</v>
      </c>
      <c r="AK31" s="9">
        <f t="shared" ref="AK31:BO31" si="33">AK30*$AD32</f>
        <v>0</v>
      </c>
      <c r="AL31" s="9">
        <f t="shared" si="33"/>
        <v>0</v>
      </c>
      <c r="AM31" s="9">
        <f t="shared" si="33"/>
        <v>0</v>
      </c>
      <c r="AN31" s="9">
        <f t="shared" si="33"/>
        <v>0</v>
      </c>
      <c r="AO31" s="9">
        <f t="shared" si="33"/>
        <v>0</v>
      </c>
      <c r="AP31" s="9">
        <f t="shared" si="33"/>
        <v>0</v>
      </c>
      <c r="AQ31" s="9">
        <f t="shared" si="33"/>
        <v>0</v>
      </c>
      <c r="AR31" s="9">
        <f t="shared" si="33"/>
        <v>0</v>
      </c>
      <c r="AS31" s="9">
        <f t="shared" si="33"/>
        <v>0</v>
      </c>
      <c r="AT31" s="9">
        <f t="shared" si="33"/>
        <v>0</v>
      </c>
      <c r="AU31" s="9">
        <f t="shared" si="33"/>
        <v>0</v>
      </c>
      <c r="AV31" s="9">
        <f t="shared" si="33"/>
        <v>0</v>
      </c>
      <c r="AW31" s="9">
        <f t="shared" si="33"/>
        <v>0</v>
      </c>
      <c r="AX31" s="9">
        <f t="shared" si="33"/>
        <v>0</v>
      </c>
      <c r="AY31" s="9">
        <f t="shared" si="33"/>
        <v>0</v>
      </c>
      <c r="AZ31" s="9">
        <f t="shared" si="33"/>
        <v>0</v>
      </c>
      <c r="BA31" s="9">
        <f t="shared" si="33"/>
        <v>0</v>
      </c>
      <c r="BB31" s="9">
        <f t="shared" si="33"/>
        <v>0</v>
      </c>
      <c r="BC31" s="9">
        <f t="shared" si="33"/>
        <v>0</v>
      </c>
      <c r="BD31" s="9">
        <f t="shared" si="33"/>
        <v>0</v>
      </c>
      <c r="BE31" s="9">
        <f t="shared" si="33"/>
        <v>0</v>
      </c>
      <c r="BF31" s="9">
        <f t="shared" si="33"/>
        <v>0</v>
      </c>
      <c r="BG31" s="9">
        <f t="shared" si="33"/>
        <v>0</v>
      </c>
      <c r="BH31" s="9">
        <f t="shared" si="33"/>
        <v>0</v>
      </c>
      <c r="BI31" s="9">
        <f t="shared" si="33"/>
        <v>0</v>
      </c>
      <c r="BJ31" s="9">
        <f t="shared" si="33"/>
        <v>0</v>
      </c>
      <c r="BK31" s="9">
        <f t="shared" si="33"/>
        <v>0</v>
      </c>
      <c r="BL31" s="9">
        <f t="shared" si="33"/>
        <v>0</v>
      </c>
      <c r="BM31" s="9">
        <f t="shared" si="33"/>
        <v>0</v>
      </c>
      <c r="BN31" s="9">
        <f t="shared" si="33"/>
        <v>0</v>
      </c>
      <c r="BO31" s="9">
        <f t="shared" si="33"/>
        <v>0</v>
      </c>
    </row>
    <row r="32" spans="2:67" x14ac:dyDescent="0.25">
      <c r="B32" t="s">
        <v>153</v>
      </c>
      <c r="D32" s="7">
        <f>IF(VLOOKUP($B$20&amp;$B32,[20]Abuja!$E:$AE,COLUMN(D$1)-2,FALSE)=" ",0,VLOOKUP($B$20&amp;$B32,[20]Abuja!$E:$AE,COLUMN(D$1)-2,FALSE))</f>
        <v>500</v>
      </c>
      <c r="E32" s="7">
        <f>IF(VLOOKUP($B$20&amp;$B32,[20]Abuja!$E:$AE,COLUMN(E$1)-2,FALSE)=" ",0,VLOOKUP($B$20&amp;$B32,[20]Abuja!$E:$AE,COLUMN(E$1)-2,FALSE))</f>
        <v>0</v>
      </c>
      <c r="F32" s="7">
        <f>IF(VLOOKUP($B$20&amp;$B32,[20]Abuja!$E:$AE,COLUMN(F$1)-2,FALSE)=" ",0,VLOOKUP($B$20&amp;$B32,[20]Abuja!$E:$AE,COLUMN(F$1)-2,FALSE))</f>
        <v>6000</v>
      </c>
      <c r="G32" s="7">
        <f>IF(VLOOKUP($B$20&amp;$B32,[20]Abuja!$E:$AE,COLUMN(G$1)-2,FALSE)=" ",0,VLOOKUP($B$20&amp;$B32,[20]Abuja!$E:$AE,COLUMN(G$1)-2,FALSE))</f>
        <v>5375</v>
      </c>
      <c r="H32" s="7">
        <f>IF(VLOOKUP($B$20&amp;$B32,[20]Abuja!$E:$AE,COLUMN(H$1)-2,FALSE)=" ",0,VLOOKUP($B$20&amp;$B32,[20]Abuja!$E:$AE,COLUMN(H$1)-2,FALSE))</f>
        <v>7548.15</v>
      </c>
      <c r="I32" s="7">
        <f>IF(VLOOKUP($B$20&amp;$B32,[20]Abuja!$E:$AE,COLUMN(I$1)-2,FALSE)=" ",0,VLOOKUP($B$20&amp;$B32,[20]Abuja!$E:$AE,COLUMN(I$1)-2,FALSE))</f>
        <v>7165</v>
      </c>
      <c r="J32" s="7">
        <f>IF(VLOOKUP($B$20&amp;$B32,[20]Abuja!$E:$AE,COLUMN(J$1)-2,FALSE)=" ",0,VLOOKUP($B$20&amp;$B32,[20]Abuja!$E:$AE,COLUMN(J$1)-2,FALSE))</f>
        <v>5600</v>
      </c>
      <c r="K32" s="7">
        <f>IF(VLOOKUP($B$20&amp;$B32,[20]Abuja!$E:$AE,COLUMN(K$1)-2,FALSE)=" ",0,VLOOKUP($B$20&amp;$B32,[20]Abuja!$E:$AE,COLUMN(K$1)-2,FALSE))</f>
        <v>5833.33</v>
      </c>
      <c r="L32" s="7">
        <f>IF(VLOOKUP($B$20&amp;$B32,[20]Abuja!$E:$AE,COLUMN(L$1)-2,FALSE)=" ",0,VLOOKUP($B$20&amp;$B32,[20]Abuja!$E:$AE,COLUMN(L$1)-2,FALSE))</f>
        <v>7750</v>
      </c>
      <c r="M32" s="7">
        <f>IF(VLOOKUP($B$20&amp;$B32,[20]Abuja!$E:$AE,COLUMN(M$1)-2,FALSE)=" ",0,VLOOKUP($B$20&amp;$B32,[20]Abuja!$E:$AE,COLUMN(M$1)-2,FALSE))</f>
        <v>2625</v>
      </c>
      <c r="N32" s="7">
        <f>IF(VLOOKUP($B$20&amp;$B32,[20]Abuja!$E:$AE,COLUMN(N$1)-2,FALSE)=" ",0,VLOOKUP($B$20&amp;$B32,[20]Abuja!$E:$AE,COLUMN(N$1)-2,FALSE))</f>
        <v>2000</v>
      </c>
      <c r="O32" s="7">
        <f>IF(VLOOKUP($B$20&amp;$B32,[20]Abuja!$E:$AE,COLUMN(O$1)-2,FALSE)=" ",0,VLOOKUP($B$20&amp;$B32,[20]Abuja!$E:$AE,COLUMN(O$1)-2,FALSE))</f>
        <v>8566.67</v>
      </c>
      <c r="P32" s="7">
        <f>IF(VLOOKUP($B$20&amp;$B32,[20]Abuja!$E:$AE,COLUMN(P$1)-2,FALSE)=" ",0,VLOOKUP($B$20&amp;$B32,[20]Abuja!$E:$AE,COLUMN(P$1)-2,FALSE))</f>
        <v>4500</v>
      </c>
      <c r="Q32" s="7">
        <f>IF(VLOOKUP($B$20&amp;$B32,[20]Abuja!$E:$AE,COLUMN(Q$1)-2,FALSE)=" ",0,VLOOKUP($B$20&amp;$B32,[20]Abuja!$E:$AE,COLUMN(Q$1)-2,FALSE))</f>
        <v>4714.29</v>
      </c>
      <c r="R32" s="7">
        <f>IF(VLOOKUP($B$20&amp;$B32,[20]Abuja!$E:$AE,COLUMN(R$1)-2,FALSE)=" ",0,VLOOKUP($B$20&amp;$B32,[20]Abuja!$E:$AE,COLUMN(R$1)-2,FALSE))</f>
        <v>7750</v>
      </c>
      <c r="S32" s="7">
        <f>IF(VLOOKUP($B$20&amp;$B32,[20]Abuja!$E:$AE,COLUMN(S$1)-2,FALSE)=" ",0,VLOOKUP($B$20&amp;$B32,[20]Abuja!$E:$AE,COLUMN(S$1)-2,FALSE))</f>
        <v>2750</v>
      </c>
      <c r="T32" s="7">
        <f>IF(VLOOKUP($B$20&amp;$B32,[20]Abuja!$E:$AE,COLUMN(T$1)-2,FALSE)=" ",0,VLOOKUP($B$20&amp;$B32,[20]Abuja!$E:$AE,COLUMN(T$1)-2,FALSE))</f>
        <v>4812.5</v>
      </c>
      <c r="U32" s="7">
        <f>IF(VLOOKUP($B$20&amp;$B32,[20]Abuja!$E:$AE,COLUMN(U$1)-2,FALSE)=" ",0,VLOOKUP($B$20&amp;$B32,[20]Abuja!$E:$AE,COLUMN(U$1)-2,FALSE))</f>
        <v>3375</v>
      </c>
      <c r="V32" s="7">
        <f>IF(VLOOKUP($B$20&amp;$B32,[20]Abuja!$E:$AE,COLUMN(V$1)-2,FALSE)=" ",0,VLOOKUP($B$20&amp;$B32,[20]Abuja!$E:$AE,COLUMN(V$1)-2,FALSE))</f>
        <v>6487.5</v>
      </c>
      <c r="W32" s="7">
        <f>IF(VLOOKUP($B$20&amp;$B32,[20]Abuja!$E:$AE,COLUMN(W$1)-2,FALSE)=" ",0,VLOOKUP($B$20&amp;$B32,[20]Abuja!$E:$AE,COLUMN(W$1)-2,FALSE))</f>
        <v>4100</v>
      </c>
      <c r="X32" s="7">
        <f>IF(VLOOKUP($B$20&amp;$B32,[20]Abuja!$E:$AE,COLUMN(X$1)-2,FALSE)=" ",0,VLOOKUP($B$20&amp;$B32,[20]Abuja!$E:$AE,COLUMN(X$1)-2,FALSE))</f>
        <v>2045.45</v>
      </c>
      <c r="Y32" s="7">
        <f>IF(VLOOKUP($B$20&amp;$B32,[20]Abuja!$E:$AE,COLUMN(Y$1)-2,FALSE)=" ",0,VLOOKUP($B$20&amp;$B32,[20]Abuja!$E:$AE,COLUMN(Y$1)-2,FALSE))</f>
        <v>10666.67</v>
      </c>
      <c r="Z32" s="7">
        <f>IF(VLOOKUP($B$20&amp;$B32,[20]Abuja!$E:$AE,COLUMN(Z$1)-2,FALSE)=" ",0,VLOOKUP($B$20&amp;$B32,[20]Abuja!$E:$AE,COLUMN(Z$1)-2,FALSE))</f>
        <v>1333.33</v>
      </c>
      <c r="AA32" s="7">
        <f>IF(VLOOKUP($B$20&amp;$B32,[20]Abuja!$E:$AE,COLUMN(AA$1)-2,FALSE)=" ",0,VLOOKUP($B$20&amp;$B32,[20]Abuja!$E:$AE,COLUMN(AA$1)-2,FALSE))</f>
        <v>5666.67</v>
      </c>
      <c r="AB32" s="7">
        <f>IF(VLOOKUP($B$20&amp;$B32,[20]Abuja!$E:$AE,COLUMN(AB$1)-2,FALSE)=" ",0,VLOOKUP($B$20&amp;$B32,[20]Abuja!$E:$AE,COLUMN(AB$1)-2,FALSE))</f>
        <v>2000</v>
      </c>
      <c r="AC32" s="7">
        <f>IF(VLOOKUP($B$20&amp;$B32,[20]Abuja!$E:$AE,COLUMN(AC$1)-2,FALSE)=" ",0,VLOOKUP($B$20&amp;$B32,[20]Abuja!$E:$AE,COLUMN(AC$1)-2,FALSE))</f>
        <v>66403.13</v>
      </c>
      <c r="AD32" s="264">
        <f>SUM(AB31:AC31)/SUM(AB30:AC30)</f>
        <v>62614.705882352944</v>
      </c>
      <c r="AF32" s="7">
        <f>AC32</f>
        <v>66403.13</v>
      </c>
      <c r="AG32" s="7">
        <f>AG31/AG30</f>
        <v>66403.125</v>
      </c>
      <c r="AH32" s="7">
        <f>VLOOKUP($A$3&amp;$B$20&amp;$B32,'[14]Paga All'!$G$1:$J$3000,4,FALSE)</f>
        <v>87206.9</v>
      </c>
      <c r="AI32" s="7">
        <v>0</v>
      </c>
      <c r="AJ32" s="7">
        <v>0</v>
      </c>
      <c r="AK32" s="9">
        <v>0</v>
      </c>
      <c r="AL32" s="9">
        <v>0</v>
      </c>
      <c r="AM32" s="9">
        <v>0</v>
      </c>
      <c r="AN32" s="9">
        <v>0</v>
      </c>
      <c r="AO32" s="9">
        <v>0</v>
      </c>
      <c r="AP32" s="9">
        <v>0</v>
      </c>
      <c r="AQ32" s="9">
        <v>0</v>
      </c>
      <c r="AR32" s="9">
        <v>0</v>
      </c>
      <c r="AS32" s="9">
        <v>0</v>
      </c>
      <c r="AT32" s="9">
        <v>0</v>
      </c>
      <c r="AU32" s="9">
        <v>0</v>
      </c>
      <c r="AV32" s="9">
        <v>0</v>
      </c>
      <c r="AW32" s="9">
        <v>0</v>
      </c>
      <c r="AX32" s="9">
        <v>0</v>
      </c>
      <c r="AY32" s="9">
        <v>0</v>
      </c>
      <c r="AZ32" s="9">
        <v>0</v>
      </c>
      <c r="BA32" s="9">
        <v>0</v>
      </c>
      <c r="BB32" s="9">
        <v>0</v>
      </c>
      <c r="BC32" s="9">
        <v>0</v>
      </c>
      <c r="BD32" s="9">
        <v>0</v>
      </c>
      <c r="BE32" s="9">
        <v>0</v>
      </c>
      <c r="BF32" s="9">
        <v>0</v>
      </c>
      <c r="BG32" s="9">
        <v>0</v>
      </c>
      <c r="BH32" s="9">
        <v>0</v>
      </c>
      <c r="BI32" s="9">
        <v>0</v>
      </c>
      <c r="BJ32" s="9">
        <v>0</v>
      </c>
      <c r="BK32" s="9">
        <v>0</v>
      </c>
      <c r="BL32" s="9">
        <v>0</v>
      </c>
      <c r="BM32" s="9">
        <v>0</v>
      </c>
      <c r="BN32" s="9">
        <v>0</v>
      </c>
      <c r="BO32" s="9">
        <v>0</v>
      </c>
    </row>
    <row r="33" spans="2:67" x14ac:dyDescent="0.25">
      <c r="B33" t="s">
        <v>277</v>
      </c>
      <c r="D33" s="7">
        <f>IF(VLOOKUP($B$20&amp;$B33,[20]Abuja!$E:$AE,COLUMN(D$1)-2,FALSE)=" ",0,VLOOKUP($B$20&amp;$B33,[20]Abuja!$E:$AE,COLUMN(D$1)-2,FALSE))</f>
        <v>150</v>
      </c>
      <c r="E33" s="7">
        <f>IF(VLOOKUP($B$20&amp;$B33,[20]Abuja!$E:$AE,COLUMN(E$1)-2,FALSE)=" ",0,VLOOKUP($B$20&amp;$B33,[20]Abuja!$E:$AE,COLUMN(E$1)-2,FALSE))</f>
        <v>0</v>
      </c>
      <c r="F33" s="7">
        <f>IF(VLOOKUP($B$20&amp;$B33,[20]Abuja!$E:$AE,COLUMN(F$1)-2,FALSE)=" ",0,VLOOKUP($B$20&amp;$B33,[20]Abuja!$E:$AE,COLUMN(F$1)-2,FALSE))</f>
        <v>500</v>
      </c>
      <c r="G33" s="7">
        <f>IF(VLOOKUP($B$20&amp;$B33,[20]Abuja!$E:$AE,COLUMN(G$1)-2,FALSE)=" ",0,VLOOKUP($B$20&amp;$B33,[20]Abuja!$E:$AE,COLUMN(G$1)-2,FALSE))</f>
        <v>2100</v>
      </c>
      <c r="H33" s="7">
        <f>IF(VLOOKUP($B$20&amp;$B33,[20]Abuja!$E:$AE,COLUMN(H$1)-2,FALSE)=" ",0,VLOOKUP($B$20&amp;$B33,[20]Abuja!$E:$AE,COLUMN(H$1)-2,FALSE))</f>
        <v>4400</v>
      </c>
      <c r="I33" s="7">
        <f>IF(VLOOKUP($B$20&amp;$B33,[20]Abuja!$E:$AE,COLUMN(I$1)-2,FALSE)=" ",0,VLOOKUP($B$20&amp;$B33,[20]Abuja!$E:$AE,COLUMN(I$1)-2,FALSE))</f>
        <v>1700</v>
      </c>
      <c r="J33" s="7">
        <f>IF(VLOOKUP($B$20&amp;$B33,[20]Abuja!$E:$AE,COLUMN(J$1)-2,FALSE)=" ",0,VLOOKUP($B$20&amp;$B33,[20]Abuja!$E:$AE,COLUMN(J$1)-2,FALSE))</f>
        <v>950</v>
      </c>
      <c r="K33" s="7">
        <f>IF(VLOOKUP($B$20&amp;$B33,[20]Abuja!$E:$AE,COLUMN(K$1)-2,FALSE)=" ",0,VLOOKUP($B$20&amp;$B33,[20]Abuja!$E:$AE,COLUMN(K$1)-2,FALSE))</f>
        <v>1400</v>
      </c>
      <c r="L33" s="7">
        <f>IF(VLOOKUP($B$20&amp;$B33,[20]Abuja!$E:$AE,COLUMN(L$1)-2,FALSE)=" ",0,VLOOKUP($B$20&amp;$B33,[20]Abuja!$E:$AE,COLUMN(L$1)-2,FALSE))</f>
        <v>600</v>
      </c>
      <c r="M33" s="7">
        <f>IF(VLOOKUP($B$20&amp;$B33,[20]Abuja!$E:$AE,COLUMN(M$1)-2,FALSE)=" ",0,VLOOKUP($B$20&amp;$B33,[20]Abuja!$E:$AE,COLUMN(M$1)-2,FALSE))</f>
        <v>500</v>
      </c>
      <c r="N33" s="7">
        <f>IF(VLOOKUP($B$20&amp;$B33,[20]Abuja!$E:$AE,COLUMN(N$1)-2,FALSE)=" ",0,VLOOKUP($B$20&amp;$B33,[20]Abuja!$E:$AE,COLUMN(N$1)-2,FALSE))</f>
        <v>400</v>
      </c>
      <c r="O33" s="7">
        <f>IF(VLOOKUP($B$20&amp;$B33,[20]Abuja!$E:$AE,COLUMN(O$1)-2,FALSE)=" ",0,VLOOKUP($B$20&amp;$B33,[20]Abuja!$E:$AE,COLUMN(O$1)-2,FALSE))</f>
        <v>500</v>
      </c>
      <c r="P33" s="7">
        <f>IF(VLOOKUP($B$20&amp;$B33,[20]Abuja!$E:$AE,COLUMN(P$1)-2,FALSE)=" ",0,VLOOKUP($B$20&amp;$B33,[20]Abuja!$E:$AE,COLUMN(P$1)-2,FALSE))</f>
        <v>600</v>
      </c>
      <c r="Q33" s="7">
        <f>IF(VLOOKUP($B$20&amp;$B33,[20]Abuja!$E:$AE,COLUMN(Q$1)-2,FALSE)=" ",0,VLOOKUP($B$20&amp;$B33,[20]Abuja!$E:$AE,COLUMN(Q$1)-2,FALSE))</f>
        <v>1000</v>
      </c>
      <c r="R33" s="7">
        <f>IF(VLOOKUP($B$20&amp;$B33,[20]Abuja!$E:$AE,COLUMN(R$1)-2,FALSE)=" ",0,VLOOKUP($B$20&amp;$B33,[20]Abuja!$E:$AE,COLUMN(R$1)-2,FALSE))</f>
        <v>650</v>
      </c>
      <c r="S33" s="7">
        <f>IF(VLOOKUP($B$20&amp;$B33,[20]Abuja!$E:$AE,COLUMN(S$1)-2,FALSE)=" ",0,VLOOKUP($B$20&amp;$B33,[20]Abuja!$E:$AE,COLUMN(S$1)-2,FALSE))</f>
        <v>250</v>
      </c>
      <c r="T33" s="7">
        <f>IF(VLOOKUP($B$20&amp;$B33,[20]Abuja!$E:$AE,COLUMN(T$1)-2,FALSE)=" ",0,VLOOKUP($B$20&amp;$B33,[20]Abuja!$E:$AE,COLUMN(T$1)-2,FALSE))</f>
        <v>1200</v>
      </c>
      <c r="U33" s="7">
        <f>IF(VLOOKUP($B$20&amp;$B33,[20]Abuja!$E:$AE,COLUMN(U$1)-2,FALSE)=" ",0,VLOOKUP($B$20&amp;$B33,[20]Abuja!$E:$AE,COLUMN(U$1)-2,FALSE))</f>
        <v>1100</v>
      </c>
      <c r="V33" s="7">
        <f>IF(VLOOKUP($B$20&amp;$B33,[20]Abuja!$E:$AE,COLUMN(V$1)-2,FALSE)=" ",0,VLOOKUP($B$20&amp;$B33,[20]Abuja!$E:$AE,COLUMN(V$1)-2,FALSE))</f>
        <v>1250</v>
      </c>
      <c r="W33" s="7">
        <f>IF(VLOOKUP($B$20&amp;$B33,[20]Abuja!$E:$AE,COLUMN(W$1)-2,FALSE)=" ",0,VLOOKUP($B$20&amp;$B33,[20]Abuja!$E:$AE,COLUMN(W$1)-2,FALSE))</f>
        <v>1350</v>
      </c>
      <c r="X33" s="7">
        <f>IF(VLOOKUP($B$20&amp;$B33,[20]Abuja!$E:$AE,COLUMN(X$1)-2,FALSE)=" ",0,VLOOKUP($B$20&amp;$B33,[20]Abuja!$E:$AE,COLUMN(X$1)-2,FALSE))</f>
        <v>1400</v>
      </c>
      <c r="Y33" s="7">
        <f>IF(VLOOKUP($B$20&amp;$B33,[20]Abuja!$E:$AE,COLUMN(Y$1)-2,FALSE)=" ",0,VLOOKUP($B$20&amp;$B33,[20]Abuja!$E:$AE,COLUMN(Y$1)-2,FALSE))</f>
        <v>2400</v>
      </c>
      <c r="Z33" s="7">
        <f>IF(VLOOKUP($B$20&amp;$B33,[20]Abuja!$E:$AE,COLUMN(Z$1)-2,FALSE)=" ",0,VLOOKUP($B$20&amp;$B33,[20]Abuja!$E:$AE,COLUMN(Z$1)-2,FALSE))</f>
        <v>650</v>
      </c>
      <c r="AA33" s="7">
        <f>IF(VLOOKUP($B$20&amp;$B33,[20]Abuja!$E:$AE,COLUMN(AA$1)-2,FALSE)=" ",0,VLOOKUP($B$20&amp;$B33,[20]Abuja!$E:$AE,COLUMN(AA$1)-2,FALSE))</f>
        <v>1450</v>
      </c>
      <c r="AB33" s="7">
        <f>IF(VLOOKUP($B$20&amp;$B33,[20]Abuja!$E:$AE,COLUMN(AB$1)-2,FALSE)=" ",0,VLOOKUP($B$20&amp;$B33,[20]Abuja!$E:$AE,COLUMN(AB$1)-2,FALSE))</f>
        <v>150</v>
      </c>
      <c r="AC33" s="7">
        <f>IF(VLOOKUP($B$20&amp;$B33,[20]Abuja!$E:$AE,COLUMN(AC$1)-2,FALSE)=" ",0,VLOOKUP($B$20&amp;$B33,[20]Abuja!$E:$AE,COLUMN(AC$1)-2,FALSE))</f>
        <v>3650</v>
      </c>
      <c r="AF33" s="7">
        <f>AB33</f>
        <v>150</v>
      </c>
      <c r="AG33" s="7">
        <f>AC33</f>
        <v>3650</v>
      </c>
      <c r="AH33" s="7">
        <f>VLOOKUP($A$3&amp;$B$20&amp;$B33,'[14]Paga All'!$G$1:$J$3000,4,FALSE)+VLOOKUP($A$3&amp;$B$20&amp;$B34,'[14]Paga All'!$G$1:$J$3000,4,FALSE)</f>
        <v>6950</v>
      </c>
      <c r="AI33" s="7">
        <v>0</v>
      </c>
      <c r="AJ33" s="7">
        <v>0</v>
      </c>
      <c r="AK33" s="9">
        <f t="shared" ref="AK33:BO33" si="34">AK30*AK25</f>
        <v>0</v>
      </c>
      <c r="AL33" s="9">
        <f t="shared" si="34"/>
        <v>0</v>
      </c>
      <c r="AM33" s="9">
        <f t="shared" si="34"/>
        <v>0</v>
      </c>
      <c r="AN33" s="9">
        <f t="shared" si="34"/>
        <v>0</v>
      </c>
      <c r="AO33" s="9">
        <f t="shared" si="34"/>
        <v>0</v>
      </c>
      <c r="AP33" s="9">
        <f t="shared" si="34"/>
        <v>0</v>
      </c>
      <c r="AQ33" s="9">
        <f t="shared" si="34"/>
        <v>0</v>
      </c>
      <c r="AR33" s="9">
        <f t="shared" si="34"/>
        <v>0</v>
      </c>
      <c r="AS33" s="9">
        <f t="shared" si="34"/>
        <v>0</v>
      </c>
      <c r="AT33" s="9">
        <f t="shared" si="34"/>
        <v>0</v>
      </c>
      <c r="AU33" s="9">
        <f t="shared" si="34"/>
        <v>0</v>
      </c>
      <c r="AV33" s="9">
        <f t="shared" si="34"/>
        <v>0</v>
      </c>
      <c r="AW33" s="9">
        <f t="shared" si="34"/>
        <v>0</v>
      </c>
      <c r="AX33" s="9">
        <f t="shared" si="34"/>
        <v>0</v>
      </c>
      <c r="AY33" s="9">
        <f t="shared" si="34"/>
        <v>0</v>
      </c>
      <c r="AZ33" s="9">
        <f t="shared" si="34"/>
        <v>0</v>
      </c>
      <c r="BA33" s="9">
        <f t="shared" si="34"/>
        <v>0</v>
      </c>
      <c r="BB33" s="9">
        <f t="shared" si="34"/>
        <v>0</v>
      </c>
      <c r="BC33" s="9">
        <f t="shared" si="34"/>
        <v>0</v>
      </c>
      <c r="BD33" s="9">
        <f t="shared" si="34"/>
        <v>0</v>
      </c>
      <c r="BE33" s="9">
        <f t="shared" si="34"/>
        <v>0</v>
      </c>
      <c r="BF33" s="9">
        <f t="shared" si="34"/>
        <v>0</v>
      </c>
      <c r="BG33" s="9">
        <f t="shared" si="34"/>
        <v>0</v>
      </c>
      <c r="BH33" s="9">
        <f t="shared" si="34"/>
        <v>0</v>
      </c>
      <c r="BI33" s="9">
        <f t="shared" si="34"/>
        <v>0</v>
      </c>
      <c r="BJ33" s="9">
        <f t="shared" si="34"/>
        <v>0</v>
      </c>
      <c r="BK33" s="9">
        <f t="shared" si="34"/>
        <v>0</v>
      </c>
      <c r="BL33" s="9">
        <f t="shared" si="34"/>
        <v>0</v>
      </c>
      <c r="BM33" s="9">
        <f t="shared" si="34"/>
        <v>0</v>
      </c>
      <c r="BN33" s="9">
        <f t="shared" si="34"/>
        <v>0</v>
      </c>
      <c r="BO33" s="9">
        <f t="shared" si="34"/>
        <v>0</v>
      </c>
    </row>
    <row r="34" spans="2:67" x14ac:dyDescent="0.25">
      <c r="B34" t="s">
        <v>278</v>
      </c>
      <c r="D34" s="7">
        <f>IF(VLOOKUP($B$20&amp;$B34,[20]Abuja!$E:$AE,COLUMN(D$1)-2,FALSE)=" ",0,VLOOKUP($B$20&amp;$B34,[20]Abuja!$E:$AE,COLUMN(D$1)-2,FALSE))</f>
        <v>20</v>
      </c>
      <c r="E34" s="7">
        <f>IF(VLOOKUP($B$20&amp;$B34,[20]Abuja!$E:$AE,COLUMN(E$1)-2,FALSE)=" ",0,VLOOKUP($B$20&amp;$B34,[20]Abuja!$E:$AE,COLUMN(E$1)-2,FALSE))</f>
        <v>0</v>
      </c>
      <c r="F34" s="7">
        <f>IF(VLOOKUP($B$20&amp;$B34,[20]Abuja!$E:$AE,COLUMN(F$1)-2,FALSE)=" ",0,VLOOKUP($B$20&amp;$B34,[20]Abuja!$E:$AE,COLUMN(F$1)-2,FALSE))</f>
        <v>100</v>
      </c>
      <c r="G34" s="7">
        <f>IF(VLOOKUP($B$20&amp;$B34,[20]Abuja!$E:$AE,COLUMN(G$1)-2,FALSE)=" ",0,VLOOKUP($B$20&amp;$B34,[20]Abuja!$E:$AE,COLUMN(G$1)-2,FALSE))</f>
        <v>370</v>
      </c>
      <c r="H34" s="7">
        <f>IF(VLOOKUP($B$20&amp;$B34,[20]Abuja!$E:$AE,COLUMN(H$1)-2,FALSE)=" ",0,VLOOKUP($B$20&amp;$B34,[20]Abuja!$E:$AE,COLUMN(H$1)-2,FALSE))</f>
        <v>1560</v>
      </c>
      <c r="I34" s="7">
        <f>IF(VLOOKUP($B$20&amp;$B34,[20]Abuja!$E:$AE,COLUMN(I$1)-2,FALSE)=" ",0,VLOOKUP($B$20&amp;$B34,[20]Abuja!$E:$AE,COLUMN(I$1)-2,FALSE))</f>
        <v>620</v>
      </c>
      <c r="J34" s="7">
        <f>IF(VLOOKUP($B$20&amp;$B34,[20]Abuja!$E:$AE,COLUMN(J$1)-2,FALSE)=" ",0,VLOOKUP($B$20&amp;$B34,[20]Abuja!$E:$AE,COLUMN(J$1)-2,FALSE))</f>
        <v>330</v>
      </c>
      <c r="K34" s="7">
        <f>IF(VLOOKUP($B$20&amp;$B34,[20]Abuja!$E:$AE,COLUMN(K$1)-2,FALSE)=" ",0,VLOOKUP($B$20&amp;$B34,[20]Abuja!$E:$AE,COLUMN(K$1)-2,FALSE))</f>
        <v>480</v>
      </c>
      <c r="L34" s="7">
        <f>IF(VLOOKUP($B$20&amp;$B34,[20]Abuja!$E:$AE,COLUMN(L$1)-2,FALSE)=" ",0,VLOOKUP($B$20&amp;$B34,[20]Abuja!$E:$AE,COLUMN(L$1)-2,FALSE))</f>
        <v>200</v>
      </c>
      <c r="M34" s="7">
        <f>IF(VLOOKUP($B$20&amp;$B34,[20]Abuja!$E:$AE,COLUMN(M$1)-2,FALSE)=" ",0,VLOOKUP($B$20&amp;$B34,[20]Abuja!$E:$AE,COLUMN(M$1)-2,FALSE))</f>
        <v>140</v>
      </c>
      <c r="N34" s="7">
        <f>IF(VLOOKUP($B$20&amp;$B34,[20]Abuja!$E:$AE,COLUMN(N$1)-2,FALSE)=" ",0,VLOOKUP($B$20&amp;$B34,[20]Abuja!$E:$AE,COLUMN(N$1)-2,FALSE))</f>
        <v>120</v>
      </c>
      <c r="O34" s="7">
        <f>IF(VLOOKUP($B$20&amp;$B34,[20]Abuja!$E:$AE,COLUMN(O$1)-2,FALSE)=" ",0,VLOOKUP($B$20&amp;$B34,[20]Abuja!$E:$AE,COLUMN(O$1)-2,FALSE))</f>
        <v>180</v>
      </c>
      <c r="P34" s="7">
        <f>IF(VLOOKUP($B$20&amp;$B34,[20]Abuja!$E:$AE,COLUMN(P$1)-2,FALSE)=" ",0,VLOOKUP($B$20&amp;$B34,[20]Abuja!$E:$AE,COLUMN(P$1)-2,FALSE))</f>
        <v>200</v>
      </c>
      <c r="Q34" s="7">
        <f>IF(VLOOKUP($B$20&amp;$B34,[20]Abuja!$E:$AE,COLUMN(Q$1)-2,FALSE)=" ",0,VLOOKUP($B$20&amp;$B34,[20]Abuja!$E:$AE,COLUMN(Q$1)-2,FALSE))</f>
        <v>320</v>
      </c>
      <c r="R34" s="7">
        <f>IF(VLOOKUP($B$20&amp;$B34,[20]Abuja!$E:$AE,COLUMN(R$1)-2,FALSE)=" ",0,VLOOKUP($B$20&amp;$B34,[20]Abuja!$E:$AE,COLUMN(R$1)-2,FALSE))</f>
        <v>230</v>
      </c>
      <c r="S34" s="7">
        <f>IF(VLOOKUP($B$20&amp;$B34,[20]Abuja!$E:$AE,COLUMN(S$1)-2,FALSE)=" ",0,VLOOKUP($B$20&amp;$B34,[20]Abuja!$E:$AE,COLUMN(S$1)-2,FALSE))</f>
        <v>70</v>
      </c>
      <c r="T34" s="7">
        <f>IF(VLOOKUP($B$20&amp;$B34,[20]Abuja!$E:$AE,COLUMN(T$1)-2,FALSE)=" ",0,VLOOKUP($B$20&amp;$B34,[20]Abuja!$E:$AE,COLUMN(T$1)-2,FALSE))</f>
        <v>400</v>
      </c>
      <c r="U34" s="7">
        <f>IF(VLOOKUP($B$20&amp;$B34,[20]Abuja!$E:$AE,COLUMN(U$1)-2,FALSE)=" ",0,VLOOKUP($B$20&amp;$B34,[20]Abuja!$E:$AE,COLUMN(U$1)-2,FALSE))</f>
        <v>340</v>
      </c>
      <c r="V34" s="7">
        <f>IF(VLOOKUP($B$20&amp;$B34,[20]Abuja!$E:$AE,COLUMN(V$1)-2,FALSE)=" ",0,VLOOKUP($B$20&amp;$B34,[20]Abuja!$E:$AE,COLUMN(V$1)-2,FALSE))</f>
        <v>430</v>
      </c>
      <c r="W34" s="7">
        <f>IF(VLOOKUP($B$20&amp;$B34,[20]Abuja!$E:$AE,COLUMN(W$1)-2,FALSE)=" ",0,VLOOKUP($B$20&amp;$B34,[20]Abuja!$E:$AE,COLUMN(W$1)-2,FALSE))</f>
        <v>410</v>
      </c>
      <c r="X34" s="7">
        <f>IF(VLOOKUP($B$20&amp;$B34,[20]Abuja!$E:$AE,COLUMN(X$1)-2,FALSE)=" ",0,VLOOKUP($B$20&amp;$B34,[20]Abuja!$E:$AE,COLUMN(X$1)-2,FALSE))</f>
        <v>400</v>
      </c>
      <c r="Y34" s="7">
        <f>IF(VLOOKUP($B$20&amp;$B34,[20]Abuja!$E:$AE,COLUMN(Y$1)-2,FALSE)=" ",0,VLOOKUP($B$20&amp;$B34,[20]Abuja!$E:$AE,COLUMN(Y$1)-2,FALSE))</f>
        <v>840</v>
      </c>
      <c r="Z34" s="7">
        <f>IF(VLOOKUP($B$20&amp;$B34,[20]Abuja!$E:$AE,COLUMN(Z$1)-2,FALSE)=" ",0,VLOOKUP($B$20&amp;$B34,[20]Abuja!$E:$AE,COLUMN(Z$1)-2,FALSE))</f>
        <v>150</v>
      </c>
      <c r="AA34" s="7">
        <f>IF(VLOOKUP($B$20&amp;$B34,[20]Abuja!$E:$AE,COLUMN(AA$1)-2,FALSE)=" ",0,VLOOKUP($B$20&amp;$B34,[20]Abuja!$E:$AE,COLUMN(AA$1)-2,FALSE))</f>
        <v>510</v>
      </c>
      <c r="AB34" s="7">
        <f>IF(VLOOKUP($B$20&amp;$B34,[20]Abuja!$E:$AE,COLUMN(AB$1)-2,FALSE)=" ",0,VLOOKUP($B$20&amp;$B34,[20]Abuja!$E:$AE,COLUMN(AB$1)-2,FALSE))</f>
        <v>50</v>
      </c>
      <c r="AC34" s="7">
        <f>IF(VLOOKUP($B$20&amp;$B34,[20]Abuja!$E:$AE,COLUMN(AC$1)-2,FALSE)=" ",0,VLOOKUP($B$20&amp;$B34,[20]Abuja!$E:$AE,COLUMN(AC$1)-2,FALSE))</f>
        <v>1440</v>
      </c>
      <c r="AF34" s="7">
        <f>AB34</f>
        <v>50</v>
      </c>
      <c r="AG34" s="7">
        <f>AC34</f>
        <v>1440</v>
      </c>
      <c r="AH34" s="7">
        <f>VLOOKUP($A$3&amp;$B$20&amp;$B34,'[14]Paga All'!$G$1:$J$3000,4,FALSE)</f>
        <v>2760</v>
      </c>
      <c r="AI34" s="7">
        <v>0</v>
      </c>
      <c r="AJ34" s="7">
        <v>0</v>
      </c>
      <c r="AK34" s="9">
        <f t="shared" ref="AK34:BO34" si="35">AK26*AK33</f>
        <v>0</v>
      </c>
      <c r="AL34" s="9">
        <f t="shared" si="35"/>
        <v>0</v>
      </c>
      <c r="AM34" s="9">
        <f t="shared" si="35"/>
        <v>0</v>
      </c>
      <c r="AN34" s="9">
        <f t="shared" si="35"/>
        <v>0</v>
      </c>
      <c r="AO34" s="9">
        <f t="shared" si="35"/>
        <v>0</v>
      </c>
      <c r="AP34" s="9">
        <f t="shared" si="35"/>
        <v>0</v>
      </c>
      <c r="AQ34" s="9">
        <f t="shared" si="35"/>
        <v>0</v>
      </c>
      <c r="AR34" s="9">
        <f t="shared" si="35"/>
        <v>0</v>
      </c>
      <c r="AS34" s="9">
        <f t="shared" si="35"/>
        <v>0</v>
      </c>
      <c r="AT34" s="9">
        <f t="shared" si="35"/>
        <v>0</v>
      </c>
      <c r="AU34" s="9">
        <f t="shared" si="35"/>
        <v>0</v>
      </c>
      <c r="AV34" s="9">
        <f t="shared" si="35"/>
        <v>0</v>
      </c>
      <c r="AW34" s="9">
        <f t="shared" si="35"/>
        <v>0</v>
      </c>
      <c r="AX34" s="9">
        <f t="shared" si="35"/>
        <v>0</v>
      </c>
      <c r="AY34" s="9">
        <f t="shared" si="35"/>
        <v>0</v>
      </c>
      <c r="AZ34" s="9">
        <f t="shared" si="35"/>
        <v>0</v>
      </c>
      <c r="BA34" s="9">
        <f t="shared" si="35"/>
        <v>0</v>
      </c>
      <c r="BB34" s="9">
        <f t="shared" si="35"/>
        <v>0</v>
      </c>
      <c r="BC34" s="9">
        <f t="shared" si="35"/>
        <v>0</v>
      </c>
      <c r="BD34" s="9">
        <f t="shared" si="35"/>
        <v>0</v>
      </c>
      <c r="BE34" s="9">
        <f t="shared" si="35"/>
        <v>0</v>
      </c>
      <c r="BF34" s="9">
        <f t="shared" si="35"/>
        <v>0</v>
      </c>
      <c r="BG34" s="9">
        <f t="shared" si="35"/>
        <v>0</v>
      </c>
      <c r="BH34" s="9">
        <f t="shared" si="35"/>
        <v>0</v>
      </c>
      <c r="BI34" s="9">
        <f t="shared" si="35"/>
        <v>0</v>
      </c>
      <c r="BJ34" s="9">
        <f t="shared" si="35"/>
        <v>0</v>
      </c>
      <c r="BK34" s="9">
        <f t="shared" si="35"/>
        <v>0</v>
      </c>
      <c r="BL34" s="9">
        <f t="shared" si="35"/>
        <v>0</v>
      </c>
      <c r="BM34" s="9">
        <f t="shared" si="35"/>
        <v>0</v>
      </c>
      <c r="BN34" s="9">
        <f t="shared" si="35"/>
        <v>0</v>
      </c>
      <c r="BO34" s="9">
        <f t="shared" si="35"/>
        <v>0</v>
      </c>
    </row>
    <row r="36" spans="2:67" x14ac:dyDescent="0.25">
      <c r="B36" s="1" t="s">
        <v>108</v>
      </c>
      <c r="D36" s="240"/>
      <c r="E36" s="240"/>
      <c r="F36" s="240"/>
      <c r="G36" s="240"/>
      <c r="H36" s="240"/>
      <c r="I36" s="240"/>
      <c r="J36" s="240"/>
      <c r="K36" s="240"/>
      <c r="L36" s="240"/>
      <c r="M36" s="240"/>
      <c r="N36" s="240"/>
      <c r="O36" s="240"/>
      <c r="P36" s="240"/>
      <c r="Q36" s="240"/>
      <c r="R36" s="240"/>
      <c r="S36" s="240"/>
      <c r="T36" s="240"/>
      <c r="U36" s="240"/>
      <c r="V36" s="240"/>
      <c r="W36" s="240"/>
      <c r="X36" s="240"/>
      <c r="Y36" s="240"/>
      <c r="Z36" s="240"/>
      <c r="AA36" s="234">
        <f>RATE((COUNT($L$1:$O$1)),,-$K37,$O37)</f>
        <v>0.63617329991910332</v>
      </c>
      <c r="AB36" s="234">
        <f>RATE((COUNT($L$1:$O$1)),,-$K37,$O37)</f>
        <v>0.63617329991910332</v>
      </c>
      <c r="AC36" s="234">
        <f>RATE((COUNT($Q$1:$AC$1)),,-$P37,$AC37)</f>
        <v>0.15517664944195703</v>
      </c>
      <c r="AF36" s="234"/>
      <c r="AG36" s="234"/>
      <c r="AH36" s="234"/>
      <c r="AI36" s="234"/>
    </row>
    <row r="37" spans="2:67" x14ac:dyDescent="0.25">
      <c r="B37" s="242" t="s">
        <v>137</v>
      </c>
      <c r="D37" s="243"/>
      <c r="E37" s="243"/>
      <c r="F37" s="243"/>
      <c r="G37" s="243"/>
      <c r="H37" s="243"/>
      <c r="I37" s="243"/>
      <c r="J37" s="243"/>
      <c r="K37" s="243">
        <f t="shared" ref="K37:AC37" si="36">K44+K45</f>
        <v>6</v>
      </c>
      <c r="L37" s="243">
        <f t="shared" si="36"/>
        <v>27</v>
      </c>
      <c r="M37" s="243">
        <f t="shared" si="36"/>
        <v>39</v>
      </c>
      <c r="N37" s="243">
        <f t="shared" si="36"/>
        <v>46</v>
      </c>
      <c r="O37" s="243">
        <f t="shared" si="36"/>
        <v>43</v>
      </c>
      <c r="P37" s="243">
        <f t="shared" si="36"/>
        <v>44</v>
      </c>
      <c r="Q37" s="243">
        <f t="shared" si="36"/>
        <v>62</v>
      </c>
      <c r="R37" s="243">
        <f t="shared" si="36"/>
        <v>78</v>
      </c>
      <c r="S37" s="243">
        <f t="shared" si="36"/>
        <v>87</v>
      </c>
      <c r="T37" s="243">
        <f t="shared" si="36"/>
        <v>94</v>
      </c>
      <c r="U37" s="243">
        <f t="shared" si="36"/>
        <v>109</v>
      </c>
      <c r="V37" s="243">
        <f t="shared" si="36"/>
        <v>172</v>
      </c>
      <c r="W37" s="243">
        <f t="shared" si="36"/>
        <v>202</v>
      </c>
      <c r="X37" s="243">
        <f t="shared" si="36"/>
        <v>239</v>
      </c>
      <c r="Y37" s="243">
        <f t="shared" si="36"/>
        <v>251</v>
      </c>
      <c r="Z37" s="243">
        <f t="shared" si="36"/>
        <v>266</v>
      </c>
      <c r="AA37" s="243">
        <f t="shared" si="36"/>
        <v>272</v>
      </c>
      <c r="AB37" s="243">
        <f>AB44+AB45</f>
        <v>268</v>
      </c>
      <c r="AC37" s="243">
        <f t="shared" si="36"/>
        <v>287</v>
      </c>
      <c r="AF37" s="244">
        <f>SUM(AF44:AF45)</f>
        <v>268</v>
      </c>
      <c r="AG37" s="244">
        <f t="shared" ref="AG37:BO37" si="37">ROUND((AF44+AF45)*(1+AG38),)</f>
        <v>308</v>
      </c>
      <c r="AH37" s="244">
        <f t="shared" si="37"/>
        <v>330</v>
      </c>
      <c r="AI37" s="244">
        <f t="shared" si="37"/>
        <v>327</v>
      </c>
      <c r="AJ37" s="245">
        <f t="shared" si="37"/>
        <v>303</v>
      </c>
      <c r="AK37" s="245">
        <f t="shared" si="37"/>
        <v>279</v>
      </c>
      <c r="AL37" s="245">
        <f t="shared" si="37"/>
        <v>321</v>
      </c>
      <c r="AM37" s="245">
        <f t="shared" si="37"/>
        <v>369</v>
      </c>
      <c r="AN37" s="245">
        <f t="shared" si="37"/>
        <v>424</v>
      </c>
      <c r="AO37" s="245">
        <f t="shared" si="37"/>
        <v>488</v>
      </c>
      <c r="AP37" s="245">
        <f t="shared" si="37"/>
        <v>561</v>
      </c>
      <c r="AQ37" s="245">
        <f t="shared" si="37"/>
        <v>645</v>
      </c>
      <c r="AR37" s="245">
        <f t="shared" si="37"/>
        <v>742</v>
      </c>
      <c r="AS37" s="245">
        <f t="shared" si="37"/>
        <v>853</v>
      </c>
      <c r="AT37" s="245">
        <f t="shared" si="37"/>
        <v>981</v>
      </c>
      <c r="AU37" s="245">
        <f t="shared" si="37"/>
        <v>1128</v>
      </c>
      <c r="AV37" s="245">
        <f t="shared" si="37"/>
        <v>1213</v>
      </c>
      <c r="AW37" s="245">
        <f t="shared" si="37"/>
        <v>1301</v>
      </c>
      <c r="AX37" s="245">
        <f t="shared" si="37"/>
        <v>1395</v>
      </c>
      <c r="AY37" s="245">
        <f t="shared" si="37"/>
        <v>1496</v>
      </c>
      <c r="AZ37" s="245">
        <f t="shared" si="37"/>
        <v>1603</v>
      </c>
      <c r="BA37" s="245">
        <f t="shared" si="37"/>
        <v>1719</v>
      </c>
      <c r="BB37" s="245">
        <f t="shared" si="37"/>
        <v>1843</v>
      </c>
      <c r="BC37" s="245">
        <f t="shared" si="37"/>
        <v>1976</v>
      </c>
      <c r="BD37" s="245">
        <f t="shared" si="37"/>
        <v>2119</v>
      </c>
      <c r="BE37" s="245">
        <f t="shared" si="37"/>
        <v>2273</v>
      </c>
      <c r="BF37" s="245">
        <f t="shared" si="37"/>
        <v>2437</v>
      </c>
      <c r="BG37" s="245">
        <f t="shared" si="37"/>
        <v>2613</v>
      </c>
      <c r="BH37" s="245">
        <f t="shared" si="37"/>
        <v>2801</v>
      </c>
      <c r="BI37" s="245">
        <f t="shared" si="37"/>
        <v>3004</v>
      </c>
      <c r="BJ37" s="245">
        <f t="shared" si="37"/>
        <v>3221</v>
      </c>
      <c r="BK37" s="245">
        <f t="shared" si="37"/>
        <v>3454</v>
      </c>
      <c r="BL37" s="245">
        <f t="shared" si="37"/>
        <v>3704</v>
      </c>
      <c r="BM37" s="245">
        <f t="shared" si="37"/>
        <v>3971</v>
      </c>
      <c r="BN37" s="245">
        <f t="shared" si="37"/>
        <v>4258</v>
      </c>
      <c r="BO37" s="245">
        <f t="shared" si="37"/>
        <v>4566</v>
      </c>
    </row>
    <row r="38" spans="2:67" x14ac:dyDescent="0.25">
      <c r="B38" s="246" t="s">
        <v>99</v>
      </c>
      <c r="C38" s="247"/>
      <c r="D38" s="248"/>
      <c r="E38" s="249"/>
      <c r="F38" s="249"/>
      <c r="G38" s="249"/>
      <c r="H38" s="249"/>
      <c r="I38" s="249"/>
      <c r="J38" s="249"/>
      <c r="K38" s="249"/>
      <c r="L38" s="249">
        <f t="shared" ref="L38:AB38" si="38">RATE(1,,-K37,L37)</f>
        <v>3.5000000000000004</v>
      </c>
      <c r="M38" s="249">
        <f t="shared" si="38"/>
        <v>0.44444444444444442</v>
      </c>
      <c r="N38" s="249">
        <f t="shared" si="38"/>
        <v>0.1794871794871794</v>
      </c>
      <c r="O38" s="249">
        <f t="shared" si="38"/>
        <v>-6.5217391304347783E-2</v>
      </c>
      <c r="P38" s="249">
        <f t="shared" si="38"/>
        <v>2.3255813953488427E-2</v>
      </c>
      <c r="Q38" s="249">
        <f t="shared" si="38"/>
        <v>0.40909090909090928</v>
      </c>
      <c r="R38" s="249">
        <f t="shared" si="38"/>
        <v>0.25806451612903231</v>
      </c>
      <c r="S38" s="249">
        <f t="shared" si="38"/>
        <v>0.11538461538461532</v>
      </c>
      <c r="T38" s="249">
        <f t="shared" si="38"/>
        <v>8.0459770114942486E-2</v>
      </c>
      <c r="U38" s="249">
        <f t="shared" si="38"/>
        <v>0.15957446808510656</v>
      </c>
      <c r="V38" s="249">
        <f t="shared" si="38"/>
        <v>0.57798165137614688</v>
      </c>
      <c r="W38" s="249">
        <f t="shared" si="38"/>
        <v>0.17441860465116282</v>
      </c>
      <c r="X38" s="249">
        <f t="shared" si="38"/>
        <v>0.18316831683168316</v>
      </c>
      <c r="Y38" s="249">
        <f t="shared" si="38"/>
        <v>5.0209205020920529E-2</v>
      </c>
      <c r="Z38" s="249">
        <f t="shared" si="38"/>
        <v>5.9760956175298745E-2</v>
      </c>
      <c r="AA38" s="249">
        <f t="shared" si="38"/>
        <v>2.25563909774435E-2</v>
      </c>
      <c r="AB38" s="249">
        <f t="shared" si="38"/>
        <v>-1.4705882352941043E-2</v>
      </c>
      <c r="AC38" s="249">
        <v>0.15</v>
      </c>
      <c r="AD38" s="250">
        <f>ANS_Metrics_Assumptions!E150</f>
        <v>0.15</v>
      </c>
      <c r="AF38" s="251">
        <f>AD38</f>
        <v>0.15</v>
      </c>
      <c r="AG38" s="251">
        <f>AF38</f>
        <v>0.15</v>
      </c>
      <c r="AH38" s="251">
        <f t="shared" ref="AH38:AW42" si="39">AG38</f>
        <v>0.15</v>
      </c>
      <c r="AI38" s="251">
        <f t="shared" si="39"/>
        <v>0.15</v>
      </c>
      <c r="AJ38" s="267">
        <v>0.05</v>
      </c>
      <c r="AK38" s="252">
        <f t="shared" si="39"/>
        <v>0.05</v>
      </c>
      <c r="AL38" s="252">
        <f>AD38</f>
        <v>0.15</v>
      </c>
      <c r="AM38" s="252">
        <f t="shared" si="39"/>
        <v>0.15</v>
      </c>
      <c r="AN38" s="252">
        <f t="shared" si="39"/>
        <v>0.15</v>
      </c>
      <c r="AO38" s="252">
        <f t="shared" si="39"/>
        <v>0.15</v>
      </c>
      <c r="AP38" s="252">
        <f t="shared" si="39"/>
        <v>0.15</v>
      </c>
      <c r="AQ38" s="252">
        <f t="shared" si="39"/>
        <v>0.15</v>
      </c>
      <c r="AR38" s="252">
        <f t="shared" si="39"/>
        <v>0.15</v>
      </c>
      <c r="AS38" s="252">
        <f t="shared" si="39"/>
        <v>0.15</v>
      </c>
      <c r="AT38" s="252">
        <f t="shared" si="39"/>
        <v>0.15</v>
      </c>
      <c r="AU38" s="252">
        <f t="shared" si="39"/>
        <v>0.15</v>
      </c>
      <c r="AV38" s="252">
        <f t="shared" si="39"/>
        <v>0.15</v>
      </c>
      <c r="AW38" s="252">
        <f t="shared" si="39"/>
        <v>0.15</v>
      </c>
      <c r="AX38" s="252">
        <f t="shared" ref="AX38:BM42" si="40">AW38</f>
        <v>0.15</v>
      </c>
      <c r="AY38" s="252">
        <f t="shared" si="40"/>
        <v>0.15</v>
      </c>
      <c r="AZ38" s="252">
        <f t="shared" si="40"/>
        <v>0.15</v>
      </c>
      <c r="BA38" s="252">
        <f t="shared" si="40"/>
        <v>0.15</v>
      </c>
      <c r="BB38" s="252">
        <f t="shared" si="40"/>
        <v>0.15</v>
      </c>
      <c r="BC38" s="252">
        <f t="shared" si="40"/>
        <v>0.15</v>
      </c>
      <c r="BD38" s="252">
        <f t="shared" si="40"/>
        <v>0.15</v>
      </c>
      <c r="BE38" s="252">
        <f t="shared" si="40"/>
        <v>0.15</v>
      </c>
      <c r="BF38" s="252">
        <f t="shared" si="40"/>
        <v>0.15</v>
      </c>
      <c r="BG38" s="252">
        <f t="shared" si="40"/>
        <v>0.15</v>
      </c>
      <c r="BH38" s="252">
        <f t="shared" si="40"/>
        <v>0.15</v>
      </c>
      <c r="BI38" s="252">
        <f t="shared" si="40"/>
        <v>0.15</v>
      </c>
      <c r="BJ38" s="252">
        <f t="shared" si="40"/>
        <v>0.15</v>
      </c>
      <c r="BK38" s="252">
        <f t="shared" si="40"/>
        <v>0.15</v>
      </c>
      <c r="BL38" s="252">
        <f t="shared" si="40"/>
        <v>0.15</v>
      </c>
      <c r="BM38" s="252">
        <f t="shared" si="40"/>
        <v>0.15</v>
      </c>
      <c r="BN38" s="252">
        <f t="shared" ref="BN38:BO42" si="41">BM38</f>
        <v>0.15</v>
      </c>
      <c r="BO38" s="252">
        <f t="shared" si="41"/>
        <v>0.15</v>
      </c>
    </row>
    <row r="39" spans="2:67" x14ac:dyDescent="0.25">
      <c r="B39" s="246" t="s">
        <v>101</v>
      </c>
      <c r="C39" s="247"/>
      <c r="D39" s="253"/>
      <c r="E39" s="253"/>
      <c r="F39" s="253"/>
      <c r="G39" s="253"/>
      <c r="H39" s="253"/>
      <c r="I39" s="253"/>
      <c r="J39" s="253"/>
      <c r="K39" s="253">
        <f t="shared" ref="K39:AC39" si="42">K45/K37</f>
        <v>0</v>
      </c>
      <c r="L39" s="253">
        <f t="shared" si="42"/>
        <v>0</v>
      </c>
      <c r="M39" s="253">
        <f t="shared" si="42"/>
        <v>0.17948717948717949</v>
      </c>
      <c r="N39" s="253">
        <f t="shared" si="42"/>
        <v>0.2391304347826087</v>
      </c>
      <c r="O39" s="253">
        <f t="shared" si="42"/>
        <v>0.32558139534883723</v>
      </c>
      <c r="P39" s="253">
        <f t="shared" si="42"/>
        <v>0.18181818181818182</v>
      </c>
      <c r="Q39" s="253">
        <f t="shared" si="42"/>
        <v>4.8387096774193547E-2</v>
      </c>
      <c r="R39" s="253">
        <f t="shared" si="42"/>
        <v>0.14102564102564102</v>
      </c>
      <c r="S39" s="253">
        <f t="shared" si="42"/>
        <v>0.18390804597701149</v>
      </c>
      <c r="T39" s="253">
        <f t="shared" si="42"/>
        <v>0.15957446808510639</v>
      </c>
      <c r="U39" s="253">
        <f t="shared" si="42"/>
        <v>0.16513761467889909</v>
      </c>
      <c r="V39" s="253">
        <f t="shared" si="42"/>
        <v>8.1395348837209308E-2</v>
      </c>
      <c r="W39" s="253">
        <f t="shared" si="42"/>
        <v>0.16336633663366337</v>
      </c>
      <c r="X39" s="253">
        <f t="shared" si="42"/>
        <v>0.100418410041841</v>
      </c>
      <c r="Y39" s="253">
        <f t="shared" si="42"/>
        <v>0.12749003984063745</v>
      </c>
      <c r="Z39" s="253">
        <f t="shared" si="42"/>
        <v>8.646616541353383E-2</v>
      </c>
      <c r="AA39" s="253">
        <f t="shared" si="42"/>
        <v>0.12132352941176471</v>
      </c>
      <c r="AB39" s="253">
        <f>AB45/AB37</f>
        <v>0.12313432835820895</v>
      </c>
      <c r="AC39" s="253">
        <f t="shared" si="42"/>
        <v>6.968641114982578E-2</v>
      </c>
      <c r="AD39" s="250">
        <v>0.1</v>
      </c>
      <c r="AF39" s="289">
        <v>0.125</v>
      </c>
      <c r="AG39" s="289">
        <f>AF39</f>
        <v>0.125</v>
      </c>
      <c r="AH39" s="289">
        <f t="shared" si="39"/>
        <v>0.125</v>
      </c>
      <c r="AI39" s="289">
        <f t="shared" si="39"/>
        <v>0.125</v>
      </c>
      <c r="AJ39" s="267">
        <v>0.13</v>
      </c>
      <c r="AK39" s="267">
        <v>0.108</v>
      </c>
      <c r="AL39" s="252">
        <f>AD39</f>
        <v>0.1</v>
      </c>
      <c r="AM39" s="252">
        <f t="shared" si="39"/>
        <v>0.1</v>
      </c>
      <c r="AN39" s="252">
        <f t="shared" si="39"/>
        <v>0.1</v>
      </c>
      <c r="AO39" s="252">
        <f t="shared" si="39"/>
        <v>0.1</v>
      </c>
      <c r="AP39" s="252">
        <f t="shared" si="39"/>
        <v>0.1</v>
      </c>
      <c r="AQ39" s="252">
        <f t="shared" si="39"/>
        <v>0.1</v>
      </c>
      <c r="AR39" s="252">
        <f t="shared" si="39"/>
        <v>0.1</v>
      </c>
      <c r="AS39" s="252">
        <f t="shared" si="39"/>
        <v>0.1</v>
      </c>
      <c r="AT39" s="252">
        <f t="shared" si="39"/>
        <v>0.1</v>
      </c>
      <c r="AU39" s="252">
        <f t="shared" si="39"/>
        <v>0.1</v>
      </c>
      <c r="AV39" s="252">
        <f t="shared" si="39"/>
        <v>0.1</v>
      </c>
      <c r="AW39" s="252">
        <f t="shared" si="39"/>
        <v>0.1</v>
      </c>
      <c r="AX39" s="252">
        <f t="shared" si="40"/>
        <v>0.1</v>
      </c>
      <c r="AY39" s="252">
        <f t="shared" si="40"/>
        <v>0.1</v>
      </c>
      <c r="AZ39" s="252">
        <f t="shared" si="40"/>
        <v>0.1</v>
      </c>
      <c r="BA39" s="252">
        <f t="shared" si="40"/>
        <v>0.1</v>
      </c>
      <c r="BB39" s="252">
        <f t="shared" si="40"/>
        <v>0.1</v>
      </c>
      <c r="BC39" s="252">
        <f t="shared" si="40"/>
        <v>0.1</v>
      </c>
      <c r="BD39" s="252">
        <f t="shared" si="40"/>
        <v>0.1</v>
      </c>
      <c r="BE39" s="252">
        <f t="shared" si="40"/>
        <v>0.1</v>
      </c>
      <c r="BF39" s="252">
        <f t="shared" si="40"/>
        <v>0.1</v>
      </c>
      <c r="BG39" s="252">
        <f t="shared" si="40"/>
        <v>0.1</v>
      </c>
      <c r="BH39" s="252">
        <f t="shared" si="40"/>
        <v>0.1</v>
      </c>
      <c r="BI39" s="252">
        <f t="shared" si="40"/>
        <v>0.1</v>
      </c>
      <c r="BJ39" s="252">
        <f t="shared" si="40"/>
        <v>0.1</v>
      </c>
      <c r="BK39" s="252">
        <f t="shared" si="40"/>
        <v>0.1</v>
      </c>
      <c r="BL39" s="252">
        <f t="shared" si="40"/>
        <v>0.1</v>
      </c>
      <c r="BM39" s="252">
        <f t="shared" si="40"/>
        <v>0.1</v>
      </c>
      <c r="BN39" s="252">
        <f t="shared" si="41"/>
        <v>0.1</v>
      </c>
      <c r="BO39" s="252">
        <f t="shared" si="41"/>
        <v>0.1</v>
      </c>
    </row>
    <row r="40" spans="2:67" x14ac:dyDescent="0.25">
      <c r="B40" s="246" t="s">
        <v>133</v>
      </c>
      <c r="C40" s="247"/>
      <c r="D40" s="255"/>
      <c r="E40" s="255"/>
      <c r="F40" s="255"/>
      <c r="G40" s="255"/>
      <c r="H40" s="255"/>
      <c r="I40" s="255"/>
      <c r="J40" s="255"/>
      <c r="K40" s="255">
        <f t="shared" ref="K40:AC40" si="43">K46/K44</f>
        <v>1.6666666666666667</v>
      </c>
      <c r="L40" s="255">
        <f t="shared" si="43"/>
        <v>7.8148148148148149</v>
      </c>
      <c r="M40" s="255">
        <f t="shared" si="43"/>
        <v>7.875</v>
      </c>
      <c r="N40" s="255">
        <f t="shared" si="43"/>
        <v>10.114285714285714</v>
      </c>
      <c r="O40" s="255">
        <f t="shared" si="43"/>
        <v>13.275862068965518</v>
      </c>
      <c r="P40" s="255">
        <f t="shared" si="43"/>
        <v>10.194444444444445</v>
      </c>
      <c r="Q40" s="255">
        <f t="shared" si="43"/>
        <v>11.711864406779661</v>
      </c>
      <c r="R40" s="255">
        <f t="shared" si="43"/>
        <v>16.82089552238806</v>
      </c>
      <c r="S40" s="255">
        <f t="shared" si="43"/>
        <v>23.12676056338028</v>
      </c>
      <c r="T40" s="255">
        <f t="shared" si="43"/>
        <v>18.379746835443036</v>
      </c>
      <c r="U40" s="255">
        <f t="shared" si="43"/>
        <v>22.76923076923077</v>
      </c>
      <c r="V40" s="255">
        <f t="shared" si="43"/>
        <v>17.727848101265824</v>
      </c>
      <c r="W40" s="255">
        <f t="shared" si="43"/>
        <v>19.502958579881657</v>
      </c>
      <c r="X40" s="255">
        <f t="shared" si="43"/>
        <v>18.762790697674419</v>
      </c>
      <c r="Y40" s="255">
        <f t="shared" si="43"/>
        <v>19.49771689497717</v>
      </c>
      <c r="Z40" s="255">
        <f t="shared" si="43"/>
        <v>19.674897119341562</v>
      </c>
      <c r="AA40" s="255">
        <f t="shared" si="43"/>
        <v>22.355648535564853</v>
      </c>
      <c r="AB40" s="255">
        <f>AB46/AB44</f>
        <v>17.927659574468084</v>
      </c>
      <c r="AC40" s="255">
        <f t="shared" si="43"/>
        <v>21.355805243445694</v>
      </c>
      <c r="AD40" s="256">
        <v>30</v>
      </c>
      <c r="AF40" s="268">
        <v>19.672489082969431</v>
      </c>
      <c r="AG40" s="268">
        <f>AF40</f>
        <v>19.672489082969431</v>
      </c>
      <c r="AH40" s="268">
        <f t="shared" si="39"/>
        <v>19.672489082969431</v>
      </c>
      <c r="AI40" s="268">
        <v>20</v>
      </c>
      <c r="AJ40" s="268">
        <v>10</v>
      </c>
      <c r="AK40" s="268">
        <v>27</v>
      </c>
      <c r="AL40" s="258">
        <f>AD40</f>
        <v>30</v>
      </c>
      <c r="AM40" s="258">
        <f t="shared" si="39"/>
        <v>30</v>
      </c>
      <c r="AN40" s="258">
        <f t="shared" si="39"/>
        <v>30</v>
      </c>
      <c r="AO40" s="258">
        <f t="shared" si="39"/>
        <v>30</v>
      </c>
      <c r="AP40" s="258">
        <f t="shared" si="39"/>
        <v>30</v>
      </c>
      <c r="AQ40" s="258">
        <f t="shared" si="39"/>
        <v>30</v>
      </c>
      <c r="AR40" s="258">
        <f t="shared" si="39"/>
        <v>30</v>
      </c>
      <c r="AS40" s="258">
        <f t="shared" si="39"/>
        <v>30</v>
      </c>
      <c r="AT40" s="258">
        <f t="shared" si="39"/>
        <v>30</v>
      </c>
      <c r="AU40" s="258">
        <f t="shared" si="39"/>
        <v>30</v>
      </c>
      <c r="AV40" s="258">
        <f t="shared" si="39"/>
        <v>30</v>
      </c>
      <c r="AW40" s="258">
        <f t="shared" si="39"/>
        <v>30</v>
      </c>
      <c r="AX40" s="258">
        <f t="shared" si="40"/>
        <v>30</v>
      </c>
      <c r="AY40" s="258">
        <f t="shared" si="40"/>
        <v>30</v>
      </c>
      <c r="AZ40" s="258">
        <f t="shared" si="40"/>
        <v>30</v>
      </c>
      <c r="BA40" s="258">
        <f t="shared" si="40"/>
        <v>30</v>
      </c>
      <c r="BB40" s="258">
        <f t="shared" si="40"/>
        <v>30</v>
      </c>
      <c r="BC40" s="258">
        <f t="shared" si="40"/>
        <v>30</v>
      </c>
      <c r="BD40" s="258">
        <f t="shared" si="40"/>
        <v>30</v>
      </c>
      <c r="BE40" s="258">
        <f t="shared" si="40"/>
        <v>30</v>
      </c>
      <c r="BF40" s="258">
        <f t="shared" si="40"/>
        <v>30</v>
      </c>
      <c r="BG40" s="258">
        <f t="shared" si="40"/>
        <v>30</v>
      </c>
      <c r="BH40" s="258">
        <f t="shared" si="40"/>
        <v>30</v>
      </c>
      <c r="BI40" s="258">
        <f t="shared" si="40"/>
        <v>30</v>
      </c>
      <c r="BJ40" s="258">
        <f t="shared" si="40"/>
        <v>30</v>
      </c>
      <c r="BK40" s="258">
        <f t="shared" si="40"/>
        <v>30</v>
      </c>
      <c r="BL40" s="258">
        <f t="shared" si="40"/>
        <v>30</v>
      </c>
      <c r="BM40" s="258">
        <f t="shared" si="40"/>
        <v>30</v>
      </c>
      <c r="BN40" s="258">
        <f t="shared" si="41"/>
        <v>30</v>
      </c>
      <c r="BO40" s="258">
        <f t="shared" si="41"/>
        <v>30</v>
      </c>
    </row>
    <row r="41" spans="2:67" x14ac:dyDescent="0.25">
      <c r="B41" s="246" t="s">
        <v>103</v>
      </c>
      <c r="C41" s="247"/>
      <c r="D41" s="259"/>
      <c r="E41" s="259"/>
      <c r="F41" s="259"/>
      <c r="G41" s="259"/>
      <c r="H41" s="259"/>
      <c r="I41" s="259"/>
      <c r="J41" s="259"/>
      <c r="K41" s="259">
        <f t="shared" ref="K41:AA41" si="44">K49/K46</f>
        <v>115</v>
      </c>
      <c r="L41" s="259">
        <f t="shared" si="44"/>
        <v>122.27488151658768</v>
      </c>
      <c r="M41" s="259">
        <f t="shared" si="44"/>
        <v>126.38888888888889</v>
      </c>
      <c r="N41" s="259">
        <f t="shared" si="44"/>
        <v>125.56497175141243</v>
      </c>
      <c r="O41" s="259">
        <f t="shared" si="44"/>
        <v>129.22077922077921</v>
      </c>
      <c r="P41" s="259">
        <f t="shared" si="44"/>
        <v>127.9291553133515</v>
      </c>
      <c r="Q41" s="259">
        <f t="shared" si="44"/>
        <v>126.41099855282199</v>
      </c>
      <c r="R41" s="259">
        <f t="shared" si="44"/>
        <v>123.91304347826087</v>
      </c>
      <c r="S41" s="259">
        <f t="shared" si="44"/>
        <v>123.17295980511571</v>
      </c>
      <c r="T41" s="259">
        <f t="shared" si="44"/>
        <v>122.86501377410468</v>
      </c>
      <c r="U41" s="259">
        <f t="shared" si="44"/>
        <v>122.61100386100387</v>
      </c>
      <c r="V41" s="259">
        <f t="shared" si="44"/>
        <v>122.63477329525169</v>
      </c>
      <c r="W41" s="259">
        <f t="shared" si="44"/>
        <v>123.14927184466019</v>
      </c>
      <c r="X41" s="259">
        <f t="shared" si="44"/>
        <v>123.07882994546355</v>
      </c>
      <c r="Y41" s="259">
        <f t="shared" si="44"/>
        <v>123.20843091334895</v>
      </c>
      <c r="Z41" s="259">
        <f t="shared" si="44"/>
        <v>125.41309349508471</v>
      </c>
      <c r="AA41" s="259">
        <f t="shared" si="44"/>
        <v>149.22328279992513</v>
      </c>
      <c r="AB41" s="259">
        <f>AB49/AB46</f>
        <v>149.28791834797056</v>
      </c>
      <c r="AC41" s="259">
        <f>AC49/AC46</f>
        <v>149.84216064538759</v>
      </c>
      <c r="AD41" s="275">
        <f>SUM(Z49:AC49)/SUM(Z46:AC46)</f>
        <v>143.73222216677479</v>
      </c>
      <c r="AF41" s="261">
        <f>AD41</f>
        <v>143.73222216677479</v>
      </c>
      <c r="AG41" s="261">
        <f>AF41</f>
        <v>143.73222216677479</v>
      </c>
      <c r="AH41" s="261">
        <f t="shared" si="39"/>
        <v>143.73222216677479</v>
      </c>
      <c r="AI41" s="261">
        <f t="shared" si="39"/>
        <v>143.73222216677479</v>
      </c>
      <c r="AJ41" s="262">
        <f t="shared" si="39"/>
        <v>143.73222216677479</v>
      </c>
      <c r="AK41" s="262">
        <f t="shared" si="39"/>
        <v>143.73222216677479</v>
      </c>
      <c r="AL41" s="262">
        <f>AD41</f>
        <v>143.73222216677479</v>
      </c>
      <c r="AM41" s="262">
        <f t="shared" si="39"/>
        <v>143.73222216677479</v>
      </c>
      <c r="AN41" s="262">
        <f t="shared" si="39"/>
        <v>143.73222216677479</v>
      </c>
      <c r="AO41" s="262">
        <f t="shared" si="39"/>
        <v>143.73222216677479</v>
      </c>
      <c r="AP41" s="262">
        <f t="shared" si="39"/>
        <v>143.73222216677479</v>
      </c>
      <c r="AQ41" s="262">
        <f t="shared" si="39"/>
        <v>143.73222216677479</v>
      </c>
      <c r="AR41" s="262">
        <f t="shared" si="39"/>
        <v>143.73222216677479</v>
      </c>
      <c r="AS41" s="262">
        <f t="shared" si="39"/>
        <v>143.73222216677479</v>
      </c>
      <c r="AT41" s="262">
        <f t="shared" si="39"/>
        <v>143.73222216677479</v>
      </c>
      <c r="AU41" s="262">
        <f t="shared" si="39"/>
        <v>143.73222216677479</v>
      </c>
      <c r="AV41" s="262">
        <f t="shared" si="39"/>
        <v>143.73222216677479</v>
      </c>
      <c r="AW41" s="262">
        <f t="shared" si="39"/>
        <v>143.73222216677479</v>
      </c>
      <c r="AX41" s="262">
        <f t="shared" si="40"/>
        <v>143.73222216677479</v>
      </c>
      <c r="AY41" s="262">
        <f t="shared" si="40"/>
        <v>143.73222216677479</v>
      </c>
      <c r="AZ41" s="262">
        <f t="shared" si="40"/>
        <v>143.73222216677479</v>
      </c>
      <c r="BA41" s="262">
        <f t="shared" si="40"/>
        <v>143.73222216677479</v>
      </c>
      <c r="BB41" s="262">
        <f t="shared" si="40"/>
        <v>143.73222216677479</v>
      </c>
      <c r="BC41" s="262">
        <f t="shared" si="40"/>
        <v>143.73222216677479</v>
      </c>
      <c r="BD41" s="262">
        <f t="shared" si="40"/>
        <v>143.73222216677479</v>
      </c>
      <c r="BE41" s="262">
        <f t="shared" si="40"/>
        <v>143.73222216677479</v>
      </c>
      <c r="BF41" s="262">
        <f t="shared" si="40"/>
        <v>143.73222216677479</v>
      </c>
      <c r="BG41" s="262">
        <f t="shared" si="40"/>
        <v>143.73222216677479</v>
      </c>
      <c r="BH41" s="262">
        <f t="shared" si="40"/>
        <v>143.73222216677479</v>
      </c>
      <c r="BI41" s="262">
        <f t="shared" si="40"/>
        <v>143.73222216677479</v>
      </c>
      <c r="BJ41" s="262">
        <f t="shared" si="40"/>
        <v>143.73222216677479</v>
      </c>
      <c r="BK41" s="262">
        <f t="shared" si="40"/>
        <v>143.73222216677479</v>
      </c>
      <c r="BL41" s="262">
        <f t="shared" si="40"/>
        <v>143.73222216677479</v>
      </c>
      <c r="BM41" s="262">
        <f t="shared" si="40"/>
        <v>143.73222216677479</v>
      </c>
      <c r="BN41" s="262">
        <f t="shared" si="41"/>
        <v>143.73222216677479</v>
      </c>
      <c r="BO41" s="262">
        <f t="shared" si="41"/>
        <v>143.73222216677479</v>
      </c>
    </row>
    <row r="42" spans="2:67" x14ac:dyDescent="0.25">
      <c r="B42" s="246" t="s">
        <v>134</v>
      </c>
      <c r="C42" s="247"/>
      <c r="D42" s="253"/>
      <c r="E42" s="253"/>
      <c r="F42" s="253"/>
      <c r="G42" s="253"/>
      <c r="H42" s="253"/>
      <c r="I42" s="253"/>
      <c r="J42" s="253"/>
      <c r="K42" s="253">
        <f t="shared" ref="K42:AA42" si="45">K50/K49</f>
        <v>0.43478260869565216</v>
      </c>
      <c r="L42" s="253">
        <f t="shared" si="45"/>
        <v>0.52286821705426356</v>
      </c>
      <c r="M42" s="253">
        <f t="shared" si="45"/>
        <v>0.53249607535321819</v>
      </c>
      <c r="N42" s="253">
        <f t="shared" si="45"/>
        <v>0.53295838020247466</v>
      </c>
      <c r="O42" s="253">
        <f t="shared" si="45"/>
        <v>0.54231155778894469</v>
      </c>
      <c r="P42" s="253">
        <f t="shared" si="45"/>
        <v>0.54781682641107565</v>
      </c>
      <c r="Q42" s="253">
        <f t="shared" si="45"/>
        <v>0.53669147109330284</v>
      </c>
      <c r="R42" s="253">
        <f t="shared" si="45"/>
        <v>0.53319011815252415</v>
      </c>
      <c r="S42" s="253">
        <f t="shared" si="45"/>
        <v>0.53112484548825711</v>
      </c>
      <c r="T42" s="253">
        <f t="shared" si="45"/>
        <v>0.52606502242152464</v>
      </c>
      <c r="U42" s="253">
        <f t="shared" si="45"/>
        <v>0.52714032670734112</v>
      </c>
      <c r="V42" s="253">
        <f t="shared" si="45"/>
        <v>0.53036390101892283</v>
      </c>
      <c r="W42" s="253">
        <f t="shared" si="45"/>
        <v>0.5298842079329884</v>
      </c>
      <c r="X42" s="253">
        <f t="shared" si="45"/>
        <v>0.53101711983887212</v>
      </c>
      <c r="Y42" s="253">
        <f t="shared" si="45"/>
        <v>0.52970918076411333</v>
      </c>
      <c r="Z42" s="253">
        <f t="shared" si="45"/>
        <v>0.51447631754502998</v>
      </c>
      <c r="AA42" s="253">
        <f t="shared" si="45"/>
        <v>0.43609682679041767</v>
      </c>
      <c r="AB42" s="253">
        <f>AB50/AB49</f>
        <v>0.42653629064313536</v>
      </c>
      <c r="AC42" s="253">
        <f>AC50/AC49</f>
        <v>0.42888576779026216</v>
      </c>
      <c r="AD42" s="288">
        <f>SUM(P50:AC50)/SUM(P49:AC49)</f>
        <v>0.48782211512524953</v>
      </c>
      <c r="AF42" s="254">
        <f>AD42</f>
        <v>0.48782211512524953</v>
      </c>
      <c r="AG42" s="254">
        <f>AF42</f>
        <v>0.48782211512524953</v>
      </c>
      <c r="AH42" s="254">
        <f t="shared" si="39"/>
        <v>0.48782211512524953</v>
      </c>
      <c r="AI42" s="254">
        <f t="shared" si="39"/>
        <v>0.48782211512524953</v>
      </c>
      <c r="AJ42" s="254">
        <f t="shared" si="39"/>
        <v>0.48782211512524953</v>
      </c>
      <c r="AK42" s="254">
        <f t="shared" si="39"/>
        <v>0.48782211512524953</v>
      </c>
      <c r="AL42" s="254">
        <f>AD42</f>
        <v>0.48782211512524953</v>
      </c>
      <c r="AM42" s="254">
        <f t="shared" si="39"/>
        <v>0.48782211512524953</v>
      </c>
      <c r="AN42" s="254">
        <f t="shared" si="39"/>
        <v>0.48782211512524953</v>
      </c>
      <c r="AO42" s="254">
        <f t="shared" si="39"/>
        <v>0.48782211512524953</v>
      </c>
      <c r="AP42" s="254">
        <f t="shared" si="39"/>
        <v>0.48782211512524953</v>
      </c>
      <c r="AQ42" s="254">
        <f t="shared" si="39"/>
        <v>0.48782211512524953</v>
      </c>
      <c r="AR42" s="254">
        <f t="shared" si="39"/>
        <v>0.48782211512524953</v>
      </c>
      <c r="AS42" s="254">
        <f t="shared" si="39"/>
        <v>0.48782211512524953</v>
      </c>
      <c r="AT42" s="254">
        <f t="shared" si="39"/>
        <v>0.48782211512524953</v>
      </c>
      <c r="AU42" s="254">
        <f t="shared" si="39"/>
        <v>0.48782211512524953</v>
      </c>
      <c r="AV42" s="254">
        <f t="shared" si="39"/>
        <v>0.48782211512524953</v>
      </c>
      <c r="AW42" s="254">
        <f t="shared" si="39"/>
        <v>0.48782211512524953</v>
      </c>
      <c r="AX42" s="254">
        <f t="shared" si="40"/>
        <v>0.48782211512524953</v>
      </c>
      <c r="AY42" s="254">
        <f t="shared" si="40"/>
        <v>0.48782211512524953</v>
      </c>
      <c r="AZ42" s="254">
        <f t="shared" si="40"/>
        <v>0.48782211512524953</v>
      </c>
      <c r="BA42" s="254">
        <f t="shared" si="40"/>
        <v>0.48782211512524953</v>
      </c>
      <c r="BB42" s="254">
        <f t="shared" si="40"/>
        <v>0.48782211512524953</v>
      </c>
      <c r="BC42" s="254">
        <f t="shared" si="40"/>
        <v>0.48782211512524953</v>
      </c>
      <c r="BD42" s="254">
        <f t="shared" si="40"/>
        <v>0.48782211512524953</v>
      </c>
      <c r="BE42" s="254">
        <f t="shared" si="40"/>
        <v>0.48782211512524953</v>
      </c>
      <c r="BF42" s="254">
        <f t="shared" si="40"/>
        <v>0.48782211512524953</v>
      </c>
      <c r="BG42" s="254">
        <f t="shared" si="40"/>
        <v>0.48782211512524953</v>
      </c>
      <c r="BH42" s="254">
        <f t="shared" si="40"/>
        <v>0.48782211512524953</v>
      </c>
      <c r="BI42" s="254">
        <f t="shared" si="40"/>
        <v>0.48782211512524953</v>
      </c>
      <c r="BJ42" s="254">
        <f t="shared" si="40"/>
        <v>0.48782211512524953</v>
      </c>
      <c r="BK42" s="254">
        <f t="shared" si="40"/>
        <v>0.48782211512524953</v>
      </c>
      <c r="BL42" s="254">
        <f t="shared" si="40"/>
        <v>0.48782211512524953</v>
      </c>
      <c r="BM42" s="254">
        <f t="shared" si="40"/>
        <v>0.48782211512524953</v>
      </c>
      <c r="BN42" s="254">
        <f t="shared" si="41"/>
        <v>0.48782211512524953</v>
      </c>
      <c r="BO42" s="254">
        <f t="shared" si="41"/>
        <v>0.48782211512524953</v>
      </c>
    </row>
    <row r="43" spans="2:67" x14ac:dyDescent="0.25">
      <c r="AU43" s="312"/>
      <c r="AV43" s="312"/>
    </row>
    <row r="44" spans="2:67" x14ac:dyDescent="0.25">
      <c r="B44" t="s">
        <v>279</v>
      </c>
      <c r="D44" s="7">
        <f>IF(VLOOKUP($B$36&amp;$B44,[20]Abuja!$E:$AE,COLUMN(D$1)-2,FALSE)=" ",0,VLOOKUP($B$36&amp;$B44,[20]Abuja!$E:$AE,COLUMN(D$1)-2,FALSE))</f>
        <v>0</v>
      </c>
      <c r="E44" s="7">
        <f>IF(VLOOKUP($B$36&amp;$B44,[20]Abuja!$E:$AE,COLUMN(E$1)-2,FALSE)=" ",0,VLOOKUP($B$36&amp;$B44,[20]Abuja!$E:$AE,COLUMN(E$1)-2,FALSE))</f>
        <v>0</v>
      </c>
      <c r="F44" s="7">
        <f>IF(VLOOKUP($B$36&amp;$B44,[20]Abuja!$E:$AE,COLUMN(F$1)-2,FALSE)=" ",0,VLOOKUP($B$36&amp;$B44,[20]Abuja!$E:$AE,COLUMN(F$1)-2,FALSE))</f>
        <v>0</v>
      </c>
      <c r="G44" s="7">
        <f>IF(VLOOKUP($B$36&amp;$B44,[20]Abuja!$E:$AE,COLUMN(G$1)-2,FALSE)=" ",0,VLOOKUP($B$36&amp;$B44,[20]Abuja!$E:$AE,COLUMN(G$1)-2,FALSE))</f>
        <v>0</v>
      </c>
      <c r="H44" s="7">
        <f>IF(VLOOKUP($B$36&amp;$B44,[20]Abuja!$E:$AE,COLUMN(H$1)-2,FALSE)=" ",0,VLOOKUP($B$36&amp;$B44,[20]Abuja!$E:$AE,COLUMN(H$1)-2,FALSE))</f>
        <v>0</v>
      </c>
      <c r="I44" s="7">
        <f>IF(VLOOKUP($B$36&amp;$B44,[20]Abuja!$E:$AE,COLUMN(I$1)-2,FALSE)=" ",0,VLOOKUP($B$36&amp;$B44,[20]Abuja!$E:$AE,COLUMN(I$1)-2,FALSE))</f>
        <v>0</v>
      </c>
      <c r="J44" s="7">
        <f>IF(VLOOKUP($B$36&amp;$B44,[20]Abuja!$E:$AE,COLUMN(J$1)-2,FALSE)=" ",0,VLOOKUP($B$36&amp;$B44,[20]Abuja!$E:$AE,COLUMN(J$1)-2,FALSE))</f>
        <v>0</v>
      </c>
      <c r="K44" s="7">
        <f>IF(VLOOKUP($B$36&amp;$B44,[20]Abuja!$E:$AE,COLUMN(K$1)-2,FALSE)=" ",0,VLOOKUP($B$36&amp;$B44,[20]Abuja!$E:$AE,COLUMN(K$1)-2,FALSE))</f>
        <v>6</v>
      </c>
      <c r="L44" s="7">
        <f>IF(VLOOKUP($B$36&amp;$B44,[20]Abuja!$E:$AE,COLUMN(L$1)-2,FALSE)=" ",0,VLOOKUP($B$36&amp;$B44,[20]Abuja!$E:$AE,COLUMN(L$1)-2,FALSE))</f>
        <v>27</v>
      </c>
      <c r="M44" s="7">
        <f>IF(VLOOKUP($B$36&amp;$B44,[20]Abuja!$E:$AE,COLUMN(M$1)-2,FALSE)=" ",0,VLOOKUP($B$36&amp;$B44,[20]Abuja!$E:$AE,COLUMN(M$1)-2,FALSE))</f>
        <v>32</v>
      </c>
      <c r="N44" s="7">
        <f>IF(VLOOKUP($B$36&amp;$B44,[20]Abuja!$E:$AE,COLUMN(N$1)-2,FALSE)=" ",0,VLOOKUP($B$36&amp;$B44,[20]Abuja!$E:$AE,COLUMN(N$1)-2,FALSE))</f>
        <v>35</v>
      </c>
      <c r="O44" s="7">
        <f>IF(VLOOKUP($B$36&amp;$B44,[20]Abuja!$E:$AE,COLUMN(O$1)-2,FALSE)=" ",0,VLOOKUP($B$36&amp;$B44,[20]Abuja!$E:$AE,COLUMN(O$1)-2,FALSE))</f>
        <v>29</v>
      </c>
      <c r="P44" s="7">
        <f>IF(VLOOKUP($B$36&amp;$B44,[20]Abuja!$E:$AE,COLUMN(P$1)-2,FALSE)=" ",0,VLOOKUP($B$36&amp;$B44,[20]Abuja!$E:$AE,COLUMN(P$1)-2,FALSE))</f>
        <v>36</v>
      </c>
      <c r="Q44" s="7">
        <f>IF(VLOOKUP($B$36&amp;$B44,[20]Abuja!$E:$AE,COLUMN(Q$1)-2,FALSE)=" ",0,VLOOKUP($B$36&amp;$B44,[20]Abuja!$E:$AE,COLUMN(Q$1)-2,FALSE))</f>
        <v>59</v>
      </c>
      <c r="R44" s="7">
        <f>IF(VLOOKUP($B$36&amp;$B44,[20]Abuja!$E:$AE,COLUMN(R$1)-2,FALSE)=" ",0,VLOOKUP($B$36&amp;$B44,[20]Abuja!$E:$AE,COLUMN(R$1)-2,FALSE))</f>
        <v>67</v>
      </c>
      <c r="S44" s="7">
        <f>IF(VLOOKUP($B$36&amp;$B44,[20]Abuja!$E:$AE,COLUMN(S$1)-2,FALSE)=" ",0,VLOOKUP($B$36&amp;$B44,[20]Abuja!$E:$AE,COLUMN(S$1)-2,FALSE))</f>
        <v>71</v>
      </c>
      <c r="T44" s="7">
        <f>IF(VLOOKUP($B$36&amp;$B44,[20]Abuja!$E:$AE,COLUMN(T$1)-2,FALSE)=" ",0,VLOOKUP($B$36&amp;$B44,[20]Abuja!$E:$AE,COLUMN(T$1)-2,FALSE))</f>
        <v>79</v>
      </c>
      <c r="U44" s="7">
        <f>IF(VLOOKUP($B$36&amp;$B44,[20]Abuja!$E:$AE,COLUMN(U$1)-2,FALSE)=" ",0,VLOOKUP($B$36&amp;$B44,[20]Abuja!$E:$AE,COLUMN(U$1)-2,FALSE))</f>
        <v>91</v>
      </c>
      <c r="V44" s="7">
        <f>IF(VLOOKUP($B$36&amp;$B44,[20]Abuja!$E:$AE,COLUMN(V$1)-2,FALSE)=" ",0,VLOOKUP($B$36&amp;$B44,[20]Abuja!$E:$AE,COLUMN(V$1)-2,FALSE))</f>
        <v>158</v>
      </c>
      <c r="W44" s="7">
        <f>IF(VLOOKUP($B$36&amp;$B44,[20]Abuja!$E:$AE,COLUMN(W$1)-2,FALSE)=" ",0,VLOOKUP($B$36&amp;$B44,[20]Abuja!$E:$AE,COLUMN(W$1)-2,FALSE))</f>
        <v>169</v>
      </c>
      <c r="X44" s="7">
        <f>IF(VLOOKUP($B$36&amp;$B44,[20]Abuja!$E:$AE,COLUMN(X$1)-2,FALSE)=" ",0,VLOOKUP($B$36&amp;$B44,[20]Abuja!$E:$AE,COLUMN(X$1)-2,FALSE))</f>
        <v>215</v>
      </c>
      <c r="Y44" s="7">
        <f>IF(VLOOKUP($B$36&amp;$B44,[20]Abuja!$E:$AE,COLUMN(Y$1)-2,FALSE)=" ",0,VLOOKUP($B$36&amp;$B44,[20]Abuja!$E:$AE,COLUMN(Y$1)-2,FALSE))</f>
        <v>219</v>
      </c>
      <c r="Z44" s="7">
        <f>IF(VLOOKUP($B$36&amp;$B44,[20]Abuja!$E:$AE,COLUMN(Z$1)-2,FALSE)=" ",0,VLOOKUP($B$36&amp;$B44,[20]Abuja!$E:$AE,COLUMN(Z$1)-2,FALSE))</f>
        <v>243</v>
      </c>
      <c r="AA44" s="7">
        <f>IF(VLOOKUP($B$36&amp;$B44,[20]Abuja!$E:$AE,COLUMN(AA$1)-2,FALSE)=" ",0,VLOOKUP($B$36&amp;$B44,[20]Abuja!$E:$AE,COLUMN(AA$1)-2,FALSE))</f>
        <v>239</v>
      </c>
      <c r="AB44" s="7">
        <f>IF(VLOOKUP($B$36&amp;$B44,[20]Abuja!$E:$AE,COLUMN(AB$1)-2,FALSE)=" ",0,VLOOKUP($B$36&amp;$B44,[20]Abuja!$E:$AE,COLUMN(AB$1)-2,FALSE))</f>
        <v>235</v>
      </c>
      <c r="AC44" s="7">
        <f>IF(VLOOKUP($B$36&amp;$B44,[20]Abuja!$E:$AE,COLUMN(AC$1)-2,FALSE)=" ",0,VLOOKUP($B$36&amp;$B44,[20]Abuja!$E:$AE,COLUMN(AC$1)-2,FALSE))</f>
        <v>267</v>
      </c>
      <c r="AF44" s="7">
        <f t="shared" ref="AF44:AG47" si="46">AB44</f>
        <v>235</v>
      </c>
      <c r="AG44" s="7">
        <f t="shared" si="46"/>
        <v>267</v>
      </c>
      <c r="AH44" s="7">
        <f>VLOOKUP($A$3&amp;$B$36&amp;$B44,'[14]Paga All'!$G$1:$J$3000,4,FALSE)</f>
        <v>260</v>
      </c>
      <c r="AI44" s="7">
        <f>VLOOKUP($A$3&amp;$B$36&amp;$B44,'[15]Paga all'!$F:$G,2,FALSE)</f>
        <v>252</v>
      </c>
      <c r="AJ44" s="7">
        <f>VLOOKUP($A$3&amp;$B$36&amp;$B44,'[16]Paga all'!$F$2:$G$1470,2,FALSE)</f>
        <v>229</v>
      </c>
      <c r="AK44" s="9">
        <f t="shared" ref="AK44:BO44" si="47">IF(ROUND((AJ44+AJ45)*(1+AK38),)&gt;=AK$3*$AD$3,AK$3*$AD$3*(1-AK39),ROUND((AJ44+AJ45)*(1+AK38),)-ROUND((AJ44+AJ45)*(1+AK38)*AK39,))</f>
        <v>249</v>
      </c>
      <c r="AL44" s="9">
        <f t="shared" si="47"/>
        <v>289</v>
      </c>
      <c r="AM44" s="9">
        <f t="shared" si="47"/>
        <v>332</v>
      </c>
      <c r="AN44" s="9">
        <f t="shared" si="47"/>
        <v>382</v>
      </c>
      <c r="AO44" s="9">
        <f t="shared" si="47"/>
        <v>439</v>
      </c>
      <c r="AP44" s="9">
        <f t="shared" si="47"/>
        <v>505</v>
      </c>
      <c r="AQ44" s="9">
        <f t="shared" si="47"/>
        <v>580</v>
      </c>
      <c r="AR44" s="9">
        <f t="shared" si="47"/>
        <v>668</v>
      </c>
      <c r="AS44" s="9">
        <f t="shared" si="47"/>
        <v>768</v>
      </c>
      <c r="AT44" s="9">
        <f t="shared" si="47"/>
        <v>883</v>
      </c>
      <c r="AU44" s="9">
        <f t="shared" si="47"/>
        <v>949.05000000000007</v>
      </c>
      <c r="AV44" s="9">
        <f t="shared" si="47"/>
        <v>1017.9</v>
      </c>
      <c r="AW44" s="9">
        <f t="shared" si="47"/>
        <v>1091.4750000000001</v>
      </c>
      <c r="AX44" s="9">
        <f t="shared" si="47"/>
        <v>1170.45</v>
      </c>
      <c r="AY44" s="9">
        <f t="shared" si="47"/>
        <v>1254.825</v>
      </c>
      <c r="AZ44" s="9">
        <f t="shared" si="47"/>
        <v>1345.2750000000001</v>
      </c>
      <c r="BA44" s="9">
        <f t="shared" si="47"/>
        <v>1442.4750000000001</v>
      </c>
      <c r="BB44" s="9">
        <f t="shared" si="47"/>
        <v>1546.425</v>
      </c>
      <c r="BC44" s="9">
        <f t="shared" si="47"/>
        <v>1658.4750000000001</v>
      </c>
      <c r="BD44" s="9">
        <f t="shared" si="47"/>
        <v>1778.625</v>
      </c>
      <c r="BE44" s="9">
        <f t="shared" si="47"/>
        <v>1906.875</v>
      </c>
      <c r="BF44" s="9">
        <f t="shared" si="47"/>
        <v>2044.575</v>
      </c>
      <c r="BG44" s="9">
        <f t="shared" si="47"/>
        <v>2192.4</v>
      </c>
      <c r="BH44" s="9">
        <f t="shared" si="47"/>
        <v>2351.0250000000001</v>
      </c>
      <c r="BI44" s="9">
        <f t="shared" si="47"/>
        <v>2521.125</v>
      </c>
      <c r="BJ44" s="9">
        <f t="shared" si="47"/>
        <v>2703.375</v>
      </c>
      <c r="BK44" s="9">
        <f t="shared" si="47"/>
        <v>2898.4500000000003</v>
      </c>
      <c r="BL44" s="9">
        <f t="shared" si="47"/>
        <v>3107.7000000000003</v>
      </c>
      <c r="BM44" s="9">
        <f t="shared" si="47"/>
        <v>3332.4749999999999</v>
      </c>
      <c r="BN44" s="9">
        <f t="shared" si="47"/>
        <v>3573.4500000000003</v>
      </c>
      <c r="BO44" s="9">
        <f t="shared" si="47"/>
        <v>3831.9749999999999</v>
      </c>
    </row>
    <row r="45" spans="2:67" x14ac:dyDescent="0.25">
      <c r="B45" s="263" t="s">
        <v>280</v>
      </c>
      <c r="D45" s="7">
        <f>IF(VLOOKUP($B$36&amp;$B45,[20]Abuja!$E:$AE,COLUMN(D$1)-2,FALSE)=" ",0,VLOOKUP($B$36&amp;$B45,[20]Abuja!$E:$AE,COLUMN(D$1)-2,FALSE))</f>
        <v>0</v>
      </c>
      <c r="E45" s="7">
        <f>IF(VLOOKUP($B$36&amp;$B45,[20]Abuja!$E:$AE,COLUMN(E$1)-2,FALSE)=" ",0,VLOOKUP($B$36&amp;$B45,[20]Abuja!$E:$AE,COLUMN(E$1)-2,FALSE))</f>
        <v>0</v>
      </c>
      <c r="F45" s="7">
        <f>IF(VLOOKUP($B$36&amp;$B45,[20]Abuja!$E:$AE,COLUMN(F$1)-2,FALSE)=" ",0,VLOOKUP($B$36&amp;$B45,[20]Abuja!$E:$AE,COLUMN(F$1)-2,FALSE))</f>
        <v>0</v>
      </c>
      <c r="G45" s="7">
        <f>IF(VLOOKUP($B$36&amp;$B45,[20]Abuja!$E:$AE,COLUMN(G$1)-2,FALSE)=" ",0,VLOOKUP($B$36&amp;$B45,[20]Abuja!$E:$AE,COLUMN(G$1)-2,FALSE))</f>
        <v>0</v>
      </c>
      <c r="H45" s="7">
        <f>IF(VLOOKUP($B$36&amp;$B45,[20]Abuja!$E:$AE,COLUMN(H$1)-2,FALSE)=" ",0,VLOOKUP($B$36&amp;$B45,[20]Abuja!$E:$AE,COLUMN(H$1)-2,FALSE))</f>
        <v>0</v>
      </c>
      <c r="I45" s="7">
        <f>IF(VLOOKUP($B$36&amp;$B45,[20]Abuja!$E:$AE,COLUMN(I$1)-2,FALSE)=" ",0,VLOOKUP($B$36&amp;$B45,[20]Abuja!$E:$AE,COLUMN(I$1)-2,FALSE))</f>
        <v>0</v>
      </c>
      <c r="J45" s="7">
        <f>IF(VLOOKUP($B$36&amp;$B45,[20]Abuja!$E:$AE,COLUMN(J$1)-2,FALSE)=" ",0,VLOOKUP($B$36&amp;$B45,[20]Abuja!$E:$AE,COLUMN(J$1)-2,FALSE))</f>
        <v>0</v>
      </c>
      <c r="K45" s="7">
        <f>IF(VLOOKUP($B$36&amp;$B45,[20]Abuja!$E:$AE,COLUMN(K$1)-2,FALSE)=" ",0,VLOOKUP($B$36&amp;$B45,[20]Abuja!$E:$AE,COLUMN(K$1)-2,FALSE))</f>
        <v>0</v>
      </c>
      <c r="L45" s="7">
        <f>IF(VLOOKUP($B$36&amp;$B45,[20]Abuja!$E:$AE,COLUMN(L$1)-2,FALSE)=" ",0,VLOOKUP($B$36&amp;$B45,[20]Abuja!$E:$AE,COLUMN(L$1)-2,FALSE))</f>
        <v>0</v>
      </c>
      <c r="M45" s="7">
        <f>IF(VLOOKUP($B$36&amp;$B45,[20]Abuja!$E:$AE,COLUMN(M$1)-2,FALSE)=" ",0,VLOOKUP($B$36&amp;$B45,[20]Abuja!$E:$AE,COLUMN(M$1)-2,FALSE))</f>
        <v>7</v>
      </c>
      <c r="N45" s="7">
        <f>IF(VLOOKUP($B$36&amp;$B45,[20]Abuja!$E:$AE,COLUMN(N$1)-2,FALSE)=" ",0,VLOOKUP($B$36&amp;$B45,[20]Abuja!$E:$AE,COLUMN(N$1)-2,FALSE))</f>
        <v>11</v>
      </c>
      <c r="O45" s="7">
        <f>IF(VLOOKUP($B$36&amp;$B45,[20]Abuja!$E:$AE,COLUMN(O$1)-2,FALSE)=" ",0,VLOOKUP($B$36&amp;$B45,[20]Abuja!$E:$AE,COLUMN(O$1)-2,FALSE))</f>
        <v>14</v>
      </c>
      <c r="P45" s="7">
        <f>IF(VLOOKUP($B$36&amp;$B45,[20]Abuja!$E:$AE,COLUMN(P$1)-2,FALSE)=" ",0,VLOOKUP($B$36&amp;$B45,[20]Abuja!$E:$AE,COLUMN(P$1)-2,FALSE))</f>
        <v>8</v>
      </c>
      <c r="Q45" s="7">
        <f>IF(VLOOKUP($B$36&amp;$B45,[20]Abuja!$E:$AE,COLUMN(Q$1)-2,FALSE)=" ",0,VLOOKUP($B$36&amp;$B45,[20]Abuja!$E:$AE,COLUMN(Q$1)-2,FALSE))</f>
        <v>3</v>
      </c>
      <c r="R45" s="7">
        <f>IF(VLOOKUP($B$36&amp;$B45,[20]Abuja!$E:$AE,COLUMN(R$1)-2,FALSE)=" ",0,VLOOKUP($B$36&amp;$B45,[20]Abuja!$E:$AE,COLUMN(R$1)-2,FALSE))</f>
        <v>11</v>
      </c>
      <c r="S45" s="7">
        <f>IF(VLOOKUP($B$36&amp;$B45,[20]Abuja!$E:$AE,COLUMN(S$1)-2,FALSE)=" ",0,VLOOKUP($B$36&amp;$B45,[20]Abuja!$E:$AE,COLUMN(S$1)-2,FALSE))</f>
        <v>16</v>
      </c>
      <c r="T45" s="7">
        <f>IF(VLOOKUP($B$36&amp;$B45,[20]Abuja!$E:$AE,COLUMN(T$1)-2,FALSE)=" ",0,VLOOKUP($B$36&amp;$B45,[20]Abuja!$E:$AE,COLUMN(T$1)-2,FALSE))</f>
        <v>15</v>
      </c>
      <c r="U45" s="7">
        <f>IF(VLOOKUP($B$36&amp;$B45,[20]Abuja!$E:$AE,COLUMN(U$1)-2,FALSE)=" ",0,VLOOKUP($B$36&amp;$B45,[20]Abuja!$E:$AE,COLUMN(U$1)-2,FALSE))</f>
        <v>18</v>
      </c>
      <c r="V45" s="7">
        <f>IF(VLOOKUP($B$36&amp;$B45,[20]Abuja!$E:$AE,COLUMN(V$1)-2,FALSE)=" ",0,VLOOKUP($B$36&amp;$B45,[20]Abuja!$E:$AE,COLUMN(V$1)-2,FALSE))</f>
        <v>14</v>
      </c>
      <c r="W45" s="7">
        <f>IF(VLOOKUP($B$36&amp;$B45,[20]Abuja!$E:$AE,COLUMN(W$1)-2,FALSE)=" ",0,VLOOKUP($B$36&amp;$B45,[20]Abuja!$E:$AE,COLUMN(W$1)-2,FALSE))</f>
        <v>33</v>
      </c>
      <c r="X45" s="7">
        <f>IF(VLOOKUP($B$36&amp;$B45,[20]Abuja!$E:$AE,COLUMN(X$1)-2,FALSE)=" ",0,VLOOKUP($B$36&amp;$B45,[20]Abuja!$E:$AE,COLUMN(X$1)-2,FALSE))</f>
        <v>24</v>
      </c>
      <c r="Y45" s="7">
        <f>IF(VLOOKUP($B$36&amp;$B45,[20]Abuja!$E:$AE,COLUMN(Y$1)-2,FALSE)=" ",0,VLOOKUP($B$36&amp;$B45,[20]Abuja!$E:$AE,COLUMN(Y$1)-2,FALSE))</f>
        <v>32</v>
      </c>
      <c r="Z45" s="7">
        <f>IF(VLOOKUP($B$36&amp;$B45,[20]Abuja!$E:$AE,COLUMN(Z$1)-2,FALSE)=" ",0,VLOOKUP($B$36&amp;$B45,[20]Abuja!$E:$AE,COLUMN(Z$1)-2,FALSE))</f>
        <v>23</v>
      </c>
      <c r="AA45" s="7">
        <f>IF(VLOOKUP($B$36&amp;$B45,[20]Abuja!$E:$AE,COLUMN(AA$1)-2,FALSE)=" ",0,VLOOKUP($B$36&amp;$B45,[20]Abuja!$E:$AE,COLUMN(AA$1)-2,FALSE))</f>
        <v>33</v>
      </c>
      <c r="AB45" s="7">
        <f>IF(VLOOKUP($B$36&amp;$B45,[20]Abuja!$E:$AE,COLUMN(AB$1)-2,FALSE)=" ",0,VLOOKUP($B$36&amp;$B45,[20]Abuja!$E:$AE,COLUMN(AB$1)-2,FALSE))</f>
        <v>33</v>
      </c>
      <c r="AC45" s="7">
        <f>IF(VLOOKUP($B$36&amp;$B45,[20]Abuja!$E:$AE,COLUMN(AC$1)-2,FALSE)=" ",0,VLOOKUP($B$36&amp;$B45,[20]Abuja!$E:$AE,COLUMN(AC$1)-2,FALSE))</f>
        <v>20</v>
      </c>
      <c r="AF45" s="7">
        <f t="shared" si="46"/>
        <v>33</v>
      </c>
      <c r="AG45" s="7">
        <f t="shared" si="46"/>
        <v>20</v>
      </c>
      <c r="AH45" s="7">
        <f>VLOOKUP($A$3&amp;$B$36&amp;$B45,'[14]Paga All'!$G$1:$J$3000,4,FALSE)</f>
        <v>24</v>
      </c>
      <c r="AI45" s="7">
        <f>VLOOKUP($A$3&amp;$B$36&amp;$B45,'[15]Paga all'!$F:$G,2,FALSE)</f>
        <v>37</v>
      </c>
      <c r="AJ45" s="7">
        <f>VLOOKUP($A$3&amp;$B$36&amp;$B45,'[16]Paga all'!$F$2:$G$1470,2,FALSE)</f>
        <v>37</v>
      </c>
      <c r="AK45" s="9">
        <f t="shared" ref="AK45:BO45" si="48">IF(ROUND((AJ44+AJ45)*(1+AK38),)&gt;=AK$3*$AD$3,AK$3*$AD$3*AK39,ROUND((AJ44+AJ45)*(1+AK38),)-AK44)</f>
        <v>30</v>
      </c>
      <c r="AL45" s="9">
        <f t="shared" si="48"/>
        <v>32</v>
      </c>
      <c r="AM45" s="9">
        <f t="shared" si="48"/>
        <v>37</v>
      </c>
      <c r="AN45" s="9">
        <f t="shared" si="48"/>
        <v>42</v>
      </c>
      <c r="AO45" s="9">
        <f t="shared" si="48"/>
        <v>49</v>
      </c>
      <c r="AP45" s="9">
        <f t="shared" si="48"/>
        <v>56</v>
      </c>
      <c r="AQ45" s="9">
        <f t="shared" si="48"/>
        <v>65</v>
      </c>
      <c r="AR45" s="9">
        <f t="shared" si="48"/>
        <v>74</v>
      </c>
      <c r="AS45" s="9">
        <f t="shared" si="48"/>
        <v>85</v>
      </c>
      <c r="AT45" s="9">
        <f t="shared" si="48"/>
        <v>98</v>
      </c>
      <c r="AU45" s="9">
        <f t="shared" si="48"/>
        <v>105.45</v>
      </c>
      <c r="AV45" s="9">
        <f t="shared" si="48"/>
        <v>113.10000000000001</v>
      </c>
      <c r="AW45" s="9">
        <f t="shared" si="48"/>
        <v>121.27500000000001</v>
      </c>
      <c r="AX45" s="9">
        <f t="shared" si="48"/>
        <v>130.05000000000001</v>
      </c>
      <c r="AY45" s="9">
        <f t="shared" si="48"/>
        <v>139.42500000000001</v>
      </c>
      <c r="AZ45" s="9">
        <f t="shared" si="48"/>
        <v>149.47499999999999</v>
      </c>
      <c r="BA45" s="9">
        <f t="shared" si="48"/>
        <v>160.27500000000001</v>
      </c>
      <c r="BB45" s="9">
        <f t="shared" si="48"/>
        <v>171.82500000000002</v>
      </c>
      <c r="BC45" s="9">
        <f t="shared" si="48"/>
        <v>184.27500000000001</v>
      </c>
      <c r="BD45" s="9">
        <f t="shared" si="48"/>
        <v>197.625</v>
      </c>
      <c r="BE45" s="9">
        <f t="shared" si="48"/>
        <v>211.875</v>
      </c>
      <c r="BF45" s="9">
        <f t="shared" si="48"/>
        <v>227.17500000000001</v>
      </c>
      <c r="BG45" s="9">
        <f t="shared" si="48"/>
        <v>243.60000000000002</v>
      </c>
      <c r="BH45" s="9">
        <f t="shared" si="48"/>
        <v>261.22500000000002</v>
      </c>
      <c r="BI45" s="9">
        <f t="shared" si="48"/>
        <v>280.125</v>
      </c>
      <c r="BJ45" s="9">
        <f t="shared" si="48"/>
        <v>300.375</v>
      </c>
      <c r="BK45" s="9">
        <f t="shared" si="48"/>
        <v>322.05</v>
      </c>
      <c r="BL45" s="9">
        <f t="shared" si="48"/>
        <v>345.3</v>
      </c>
      <c r="BM45" s="9">
        <f t="shared" si="48"/>
        <v>370.27500000000003</v>
      </c>
      <c r="BN45" s="9">
        <f t="shared" si="48"/>
        <v>397.05</v>
      </c>
      <c r="BO45" s="9">
        <f t="shared" si="48"/>
        <v>425.77500000000003</v>
      </c>
    </row>
    <row r="46" spans="2:67" x14ac:dyDescent="0.25">
      <c r="B46" t="s">
        <v>281</v>
      </c>
      <c r="D46" s="7">
        <f>IF(VLOOKUP($B$36&amp;$B46,[20]Abuja!$E:$AE,COLUMN(D$1)-2,FALSE)=" ",0,VLOOKUP($B$36&amp;$B46,[20]Abuja!$E:$AE,COLUMN(D$1)-2,FALSE))</f>
        <v>0</v>
      </c>
      <c r="E46" s="7">
        <f>IF(VLOOKUP($B$36&amp;$B46,[20]Abuja!$E:$AE,COLUMN(E$1)-2,FALSE)=" ",0,VLOOKUP($B$36&amp;$B46,[20]Abuja!$E:$AE,COLUMN(E$1)-2,FALSE))</f>
        <v>0</v>
      </c>
      <c r="F46" s="7">
        <f>IF(VLOOKUP($B$36&amp;$B46,[20]Abuja!$E:$AE,COLUMN(F$1)-2,FALSE)=" ",0,VLOOKUP($B$36&amp;$B46,[20]Abuja!$E:$AE,COLUMN(F$1)-2,FALSE))</f>
        <v>0</v>
      </c>
      <c r="G46" s="7">
        <f>IF(VLOOKUP($B$36&amp;$B46,[20]Abuja!$E:$AE,COLUMN(G$1)-2,FALSE)=" ",0,VLOOKUP($B$36&amp;$B46,[20]Abuja!$E:$AE,COLUMN(G$1)-2,FALSE))</f>
        <v>0</v>
      </c>
      <c r="H46" s="7">
        <f>IF(VLOOKUP($B$36&amp;$B46,[20]Abuja!$E:$AE,COLUMN(H$1)-2,FALSE)=" ",0,VLOOKUP($B$36&amp;$B46,[20]Abuja!$E:$AE,COLUMN(H$1)-2,FALSE))</f>
        <v>0</v>
      </c>
      <c r="I46" s="7">
        <f>IF(VLOOKUP($B$36&amp;$B46,[20]Abuja!$E:$AE,COLUMN(I$1)-2,FALSE)=" ",0,VLOOKUP($B$36&amp;$B46,[20]Abuja!$E:$AE,COLUMN(I$1)-2,FALSE))</f>
        <v>0</v>
      </c>
      <c r="J46" s="7">
        <f>IF(VLOOKUP($B$36&amp;$B46,[20]Abuja!$E:$AE,COLUMN(J$1)-2,FALSE)=" ",0,VLOOKUP($B$36&amp;$B46,[20]Abuja!$E:$AE,COLUMN(J$1)-2,FALSE))</f>
        <v>0</v>
      </c>
      <c r="K46" s="7">
        <f>IF(VLOOKUP($B$36&amp;$B46,[20]Abuja!$E:$AE,COLUMN(K$1)-2,FALSE)=" ",0,VLOOKUP($B$36&amp;$B46,[20]Abuja!$E:$AE,COLUMN(K$1)-2,FALSE))</f>
        <v>10</v>
      </c>
      <c r="L46" s="7">
        <f>IF(VLOOKUP($B$36&amp;$B46,[20]Abuja!$E:$AE,COLUMN(L$1)-2,FALSE)=" ",0,VLOOKUP($B$36&amp;$B46,[20]Abuja!$E:$AE,COLUMN(L$1)-2,FALSE))</f>
        <v>211</v>
      </c>
      <c r="M46" s="7">
        <f>IF(VLOOKUP($B$36&amp;$B46,[20]Abuja!$E:$AE,COLUMN(M$1)-2,FALSE)=" ",0,VLOOKUP($B$36&amp;$B46,[20]Abuja!$E:$AE,COLUMN(M$1)-2,FALSE))</f>
        <v>252</v>
      </c>
      <c r="N46" s="7">
        <f>IF(VLOOKUP($B$36&amp;$B46,[20]Abuja!$E:$AE,COLUMN(N$1)-2,FALSE)=" ",0,VLOOKUP($B$36&amp;$B46,[20]Abuja!$E:$AE,COLUMN(N$1)-2,FALSE))</f>
        <v>354</v>
      </c>
      <c r="O46" s="7">
        <f>IF(VLOOKUP($B$36&amp;$B46,[20]Abuja!$E:$AE,COLUMN(O$1)-2,FALSE)=" ",0,VLOOKUP($B$36&amp;$B46,[20]Abuja!$E:$AE,COLUMN(O$1)-2,FALSE))</f>
        <v>385</v>
      </c>
      <c r="P46" s="7">
        <f>IF(VLOOKUP($B$36&amp;$B46,[20]Abuja!$E:$AE,COLUMN(P$1)-2,FALSE)=" ",0,VLOOKUP($B$36&amp;$B46,[20]Abuja!$E:$AE,COLUMN(P$1)-2,FALSE))</f>
        <v>367</v>
      </c>
      <c r="Q46" s="7">
        <f>IF(VLOOKUP($B$36&amp;$B46,[20]Abuja!$E:$AE,COLUMN(Q$1)-2,FALSE)=" ",0,VLOOKUP($B$36&amp;$B46,[20]Abuja!$E:$AE,COLUMN(Q$1)-2,FALSE))</f>
        <v>691</v>
      </c>
      <c r="R46" s="7">
        <f>IF(VLOOKUP($B$36&amp;$B46,[20]Abuja!$E:$AE,COLUMN(R$1)-2,FALSE)=" ",0,VLOOKUP($B$36&amp;$B46,[20]Abuja!$E:$AE,COLUMN(R$1)-2,FALSE))</f>
        <v>1127</v>
      </c>
      <c r="S46" s="7">
        <f>IF(VLOOKUP($B$36&amp;$B46,[20]Abuja!$E:$AE,COLUMN(S$1)-2,FALSE)=" ",0,VLOOKUP($B$36&amp;$B46,[20]Abuja!$E:$AE,COLUMN(S$1)-2,FALSE))</f>
        <v>1642</v>
      </c>
      <c r="T46" s="7">
        <f>IF(VLOOKUP($B$36&amp;$B46,[20]Abuja!$E:$AE,COLUMN(T$1)-2,FALSE)=" ",0,VLOOKUP($B$36&amp;$B46,[20]Abuja!$E:$AE,COLUMN(T$1)-2,FALSE))</f>
        <v>1452</v>
      </c>
      <c r="U46" s="7">
        <f>IF(VLOOKUP($B$36&amp;$B46,[20]Abuja!$E:$AE,COLUMN(U$1)-2,FALSE)=" ",0,VLOOKUP($B$36&amp;$B46,[20]Abuja!$E:$AE,COLUMN(U$1)-2,FALSE))</f>
        <v>2072</v>
      </c>
      <c r="V46" s="7">
        <f>IF(VLOOKUP($B$36&amp;$B46,[20]Abuja!$E:$AE,COLUMN(V$1)-2,FALSE)=" ",0,VLOOKUP($B$36&amp;$B46,[20]Abuja!$E:$AE,COLUMN(V$1)-2,FALSE))</f>
        <v>2801</v>
      </c>
      <c r="W46" s="7">
        <f>IF(VLOOKUP($B$36&amp;$B46,[20]Abuja!$E:$AE,COLUMN(W$1)-2,FALSE)=" ",0,VLOOKUP($B$36&amp;$B46,[20]Abuja!$E:$AE,COLUMN(W$1)-2,FALSE))</f>
        <v>3296</v>
      </c>
      <c r="X46" s="7">
        <f>IF(VLOOKUP($B$36&amp;$B46,[20]Abuja!$E:$AE,COLUMN(X$1)-2,FALSE)=" ",0,VLOOKUP($B$36&amp;$B46,[20]Abuja!$E:$AE,COLUMN(X$1)-2,FALSE))</f>
        <v>4034</v>
      </c>
      <c r="Y46" s="7">
        <f>IF(VLOOKUP($B$36&amp;$B46,[20]Abuja!$E:$AE,COLUMN(Y$1)-2,FALSE)=" ",0,VLOOKUP($B$36&amp;$B46,[20]Abuja!$E:$AE,COLUMN(Y$1)-2,FALSE))</f>
        <v>4270</v>
      </c>
      <c r="Z46" s="7">
        <f>IF(VLOOKUP($B$36&amp;$B46,[20]Abuja!$E:$AE,COLUMN(Z$1)-2,FALSE)=" ",0,VLOOKUP($B$36&amp;$B46,[20]Abuja!$E:$AE,COLUMN(Z$1)-2,FALSE))</f>
        <v>4781</v>
      </c>
      <c r="AA46" s="7">
        <f>IF(VLOOKUP($B$36&amp;$B46,[20]Abuja!$E:$AE,COLUMN(AA$1)-2,FALSE)=" ",0,VLOOKUP($B$36&amp;$B46,[20]Abuja!$E:$AE,COLUMN(AA$1)-2,FALSE))</f>
        <v>5343</v>
      </c>
      <c r="AB46" s="7">
        <f>IF(VLOOKUP($B$36&amp;$B46,[20]Abuja!$E:$AE,COLUMN(AB$1)-2,FALSE)=" ",0,VLOOKUP($B$36&amp;$B46,[20]Abuja!$E:$AE,COLUMN(AB$1)-2,FALSE))</f>
        <v>4213</v>
      </c>
      <c r="AC46" s="7">
        <f>IF(VLOOKUP($B$36&amp;$B46,[20]Abuja!$E:$AE,COLUMN(AC$1)-2,FALSE)=" ",0,VLOOKUP($B$36&amp;$B46,[20]Abuja!$E:$AE,COLUMN(AC$1)-2,FALSE))</f>
        <v>5702</v>
      </c>
      <c r="AF46" s="7">
        <f t="shared" si="46"/>
        <v>4213</v>
      </c>
      <c r="AG46" s="7">
        <f t="shared" si="46"/>
        <v>5702</v>
      </c>
      <c r="AH46" s="7">
        <f>VLOOKUP($A$3&amp;$B$36&amp;$B46,'[14]Paga All'!$G$1:$J$3000,4,FALSE)</f>
        <v>6102</v>
      </c>
      <c r="AI46" s="7">
        <f>VLOOKUP($A$3&amp;$B$36&amp;$B46,'[15]Paga all'!$F:$G,2,FALSE)</f>
        <v>4541</v>
      </c>
      <c r="AJ46" s="7">
        <f>VLOOKUP($A$3&amp;$B$36&amp;$B46,'[16]Paga all'!$F$2:$G$1470,2,FALSE)</f>
        <v>3805</v>
      </c>
      <c r="AK46" s="9">
        <f t="shared" ref="AK46:BO46" si="49">ROUND(AK44*AK40,)</f>
        <v>6723</v>
      </c>
      <c r="AL46" s="9">
        <f t="shared" si="49"/>
        <v>8670</v>
      </c>
      <c r="AM46" s="9">
        <f t="shared" si="49"/>
        <v>9960</v>
      </c>
      <c r="AN46" s="9">
        <f t="shared" si="49"/>
        <v>11460</v>
      </c>
      <c r="AO46" s="9">
        <f t="shared" si="49"/>
        <v>13170</v>
      </c>
      <c r="AP46" s="9">
        <f t="shared" si="49"/>
        <v>15150</v>
      </c>
      <c r="AQ46" s="9">
        <f t="shared" si="49"/>
        <v>17400</v>
      </c>
      <c r="AR46" s="9">
        <f t="shared" si="49"/>
        <v>20040</v>
      </c>
      <c r="AS46" s="9">
        <f t="shared" si="49"/>
        <v>23040</v>
      </c>
      <c r="AT46" s="9">
        <f t="shared" si="49"/>
        <v>26490</v>
      </c>
      <c r="AU46" s="9">
        <f t="shared" si="49"/>
        <v>28472</v>
      </c>
      <c r="AV46" s="9">
        <f t="shared" si="49"/>
        <v>30537</v>
      </c>
      <c r="AW46" s="9">
        <f t="shared" si="49"/>
        <v>32744</v>
      </c>
      <c r="AX46" s="9">
        <f t="shared" si="49"/>
        <v>35114</v>
      </c>
      <c r="AY46" s="9">
        <f t="shared" si="49"/>
        <v>37645</v>
      </c>
      <c r="AZ46" s="9">
        <f t="shared" si="49"/>
        <v>40358</v>
      </c>
      <c r="BA46" s="9">
        <f t="shared" si="49"/>
        <v>43274</v>
      </c>
      <c r="BB46" s="9">
        <f t="shared" si="49"/>
        <v>46393</v>
      </c>
      <c r="BC46" s="9">
        <f t="shared" si="49"/>
        <v>49754</v>
      </c>
      <c r="BD46" s="9">
        <f t="shared" si="49"/>
        <v>53359</v>
      </c>
      <c r="BE46" s="9">
        <f t="shared" si="49"/>
        <v>57206</v>
      </c>
      <c r="BF46" s="9">
        <f t="shared" si="49"/>
        <v>61337</v>
      </c>
      <c r="BG46" s="9">
        <f t="shared" si="49"/>
        <v>65772</v>
      </c>
      <c r="BH46" s="9">
        <f t="shared" si="49"/>
        <v>70531</v>
      </c>
      <c r="BI46" s="9">
        <f t="shared" si="49"/>
        <v>75634</v>
      </c>
      <c r="BJ46" s="9">
        <f t="shared" si="49"/>
        <v>81101</v>
      </c>
      <c r="BK46" s="9">
        <f t="shared" si="49"/>
        <v>86954</v>
      </c>
      <c r="BL46" s="9">
        <f t="shared" si="49"/>
        <v>93231</v>
      </c>
      <c r="BM46" s="9">
        <f t="shared" si="49"/>
        <v>99974</v>
      </c>
      <c r="BN46" s="9">
        <f t="shared" si="49"/>
        <v>107204</v>
      </c>
      <c r="BO46" s="9">
        <f t="shared" si="49"/>
        <v>114959</v>
      </c>
    </row>
    <row r="47" spans="2:67" x14ac:dyDescent="0.25">
      <c r="B47" t="s">
        <v>282</v>
      </c>
      <c r="D47" s="7">
        <f>IF(VLOOKUP($B$36&amp;$B47,[20]Abuja!$E:$AE,COLUMN(D$1)-2,FALSE)=" ",0,VLOOKUP($B$36&amp;$B47,[20]Abuja!$E:$AE,COLUMN(D$1)-2,FALSE))</f>
        <v>0</v>
      </c>
      <c r="E47" s="7">
        <f>IF(VLOOKUP($B$36&amp;$B47,[20]Abuja!$E:$AE,COLUMN(E$1)-2,FALSE)=" ",0,VLOOKUP($B$36&amp;$B47,[20]Abuja!$E:$AE,COLUMN(E$1)-2,FALSE))</f>
        <v>0</v>
      </c>
      <c r="F47" s="7">
        <f>IF(VLOOKUP($B$36&amp;$B47,[20]Abuja!$E:$AE,COLUMN(F$1)-2,FALSE)=" ",0,VLOOKUP($B$36&amp;$B47,[20]Abuja!$E:$AE,COLUMN(F$1)-2,FALSE))</f>
        <v>0</v>
      </c>
      <c r="G47" s="7">
        <f>IF(VLOOKUP($B$36&amp;$B47,[20]Abuja!$E:$AE,COLUMN(G$1)-2,FALSE)=" ",0,VLOOKUP($B$36&amp;$B47,[20]Abuja!$E:$AE,COLUMN(G$1)-2,FALSE))</f>
        <v>0</v>
      </c>
      <c r="H47" s="7">
        <f>IF(VLOOKUP($B$36&amp;$B47,[20]Abuja!$E:$AE,COLUMN(H$1)-2,FALSE)=" ",0,VLOOKUP($B$36&amp;$B47,[20]Abuja!$E:$AE,COLUMN(H$1)-2,FALSE))</f>
        <v>0</v>
      </c>
      <c r="I47" s="7">
        <f>IF(VLOOKUP($B$36&amp;$B47,[20]Abuja!$E:$AE,COLUMN(I$1)-2,FALSE)=" ",0,VLOOKUP($B$36&amp;$B47,[20]Abuja!$E:$AE,COLUMN(I$1)-2,FALSE))</f>
        <v>0</v>
      </c>
      <c r="J47" s="7">
        <f>IF(VLOOKUP($B$36&amp;$B47,[20]Abuja!$E:$AE,COLUMN(J$1)-2,FALSE)=" ",0,VLOOKUP($B$36&amp;$B47,[20]Abuja!$E:$AE,COLUMN(J$1)-2,FALSE))</f>
        <v>0</v>
      </c>
      <c r="K47" s="7">
        <f>IF(VLOOKUP($B$36&amp;$B47,[20]Abuja!$E:$AE,COLUMN(K$1)-2,FALSE)=" ",0,VLOOKUP($B$36&amp;$B47,[20]Abuja!$E:$AE,COLUMN(K$1)-2,FALSE))</f>
        <v>67900</v>
      </c>
      <c r="L47" s="7">
        <f>IF(VLOOKUP($B$36&amp;$B47,[20]Abuja!$E:$AE,COLUMN(L$1)-2,FALSE)=" ",0,VLOOKUP($B$36&amp;$B47,[20]Abuja!$E:$AE,COLUMN(L$1)-2,FALSE))</f>
        <v>3828302</v>
      </c>
      <c r="M47" s="7">
        <f>IF(VLOOKUP($B$36&amp;$B47,[20]Abuja!$E:$AE,COLUMN(M$1)-2,FALSE)=" ",0,VLOOKUP($B$36&amp;$B47,[20]Abuja!$E:$AE,COLUMN(M$1)-2,FALSE))</f>
        <v>5461757.9000000004</v>
      </c>
      <c r="N47" s="7">
        <f>IF(VLOOKUP($B$36&amp;$B47,[20]Abuja!$E:$AE,COLUMN(N$1)-2,FALSE)=" ",0,VLOOKUP($B$36&amp;$B47,[20]Abuja!$E:$AE,COLUMN(N$1)-2,FALSE))</f>
        <v>7576072</v>
      </c>
      <c r="O47" s="7">
        <f>IF(VLOOKUP($B$36&amp;$B47,[20]Abuja!$E:$AE,COLUMN(O$1)-2,FALSE)=" ",0,VLOOKUP($B$36&amp;$B47,[20]Abuja!$E:$AE,COLUMN(O$1)-2,FALSE))</f>
        <v>8841950</v>
      </c>
      <c r="P47" s="7">
        <f>IF(VLOOKUP($B$36&amp;$B47,[20]Abuja!$E:$AE,COLUMN(P$1)-2,FALSE)=" ",0,VLOOKUP($B$36&amp;$B47,[20]Abuja!$E:$AE,COLUMN(P$1)-2,FALSE))</f>
        <v>8741895</v>
      </c>
      <c r="Q47" s="7">
        <f>IF(VLOOKUP($B$36&amp;$B47,[20]Abuja!$E:$AE,COLUMN(Q$1)-2,FALSE)=" ",0,VLOOKUP($B$36&amp;$B47,[20]Abuja!$E:$AE,COLUMN(Q$1)-2,FALSE))</f>
        <v>13197475</v>
      </c>
      <c r="R47" s="7">
        <f>IF(VLOOKUP($B$36&amp;$B47,[20]Abuja!$E:$AE,COLUMN(R$1)-2,FALSE)=" ",0,VLOOKUP($B$36&amp;$B47,[20]Abuja!$E:$AE,COLUMN(R$1)-2,FALSE))</f>
        <v>20528775.5</v>
      </c>
      <c r="S47" s="7">
        <f>IF(VLOOKUP($B$36&amp;$B47,[20]Abuja!$E:$AE,COLUMN(S$1)-2,FALSE)=" ",0,VLOOKUP($B$36&amp;$B47,[20]Abuja!$E:$AE,COLUMN(S$1)-2,FALSE))</f>
        <v>28869147</v>
      </c>
      <c r="T47" s="7">
        <f>IF(VLOOKUP($B$36&amp;$B47,[20]Abuja!$E:$AE,COLUMN(T$1)-2,FALSE)=" ",0,VLOOKUP($B$36&amp;$B47,[20]Abuja!$E:$AE,COLUMN(T$1)-2,FALSE))</f>
        <v>22255880</v>
      </c>
      <c r="U47" s="7">
        <f>IF(VLOOKUP($B$36&amp;$B47,[20]Abuja!$E:$AE,COLUMN(U$1)-2,FALSE)=" ",0,VLOOKUP($B$36&amp;$B47,[20]Abuja!$E:$AE,COLUMN(U$1)-2,FALSE))</f>
        <v>31493375</v>
      </c>
      <c r="V47" s="7">
        <f>IF(VLOOKUP($B$36&amp;$B47,[20]Abuja!$E:$AE,COLUMN(V$1)-2,FALSE)=" ",0,VLOOKUP($B$36&amp;$B47,[20]Abuja!$E:$AE,COLUMN(V$1)-2,FALSE))</f>
        <v>44823083.289999999</v>
      </c>
      <c r="W47" s="7">
        <f>IF(VLOOKUP($B$36&amp;$B47,[20]Abuja!$E:$AE,COLUMN(W$1)-2,FALSE)=" ",0,VLOOKUP($B$36&amp;$B47,[20]Abuja!$E:$AE,COLUMN(W$1)-2,FALSE))</f>
        <v>53315601.299999997</v>
      </c>
      <c r="X47" s="7">
        <f>IF(VLOOKUP($B$36&amp;$B47,[20]Abuja!$E:$AE,COLUMN(X$1)-2,FALSE)=" ",0,VLOOKUP($B$36&amp;$B47,[20]Abuja!$E:$AE,COLUMN(X$1)-2,FALSE))</f>
        <v>69242075.299999997</v>
      </c>
      <c r="Y47" s="7">
        <f>IF(VLOOKUP($B$36&amp;$B47,[20]Abuja!$E:$AE,COLUMN(Y$1)-2,FALSE)=" ",0,VLOOKUP($B$36&amp;$B47,[20]Abuja!$E:$AE,COLUMN(Y$1)-2,FALSE))</f>
        <v>69525149</v>
      </c>
      <c r="Z47" s="7">
        <f>IF(VLOOKUP($B$36&amp;$B47,[20]Abuja!$E:$AE,COLUMN(Z$1)-2,FALSE)=" ",0,VLOOKUP($B$36&amp;$B47,[20]Abuja!$E:$AE,COLUMN(Z$1)-2,FALSE))</f>
        <v>72259018.659999996</v>
      </c>
      <c r="AA47" s="7">
        <f>IF(VLOOKUP($B$36&amp;$B47,[20]Abuja!$E:$AE,COLUMN(AA$1)-2,FALSE)=" ",0,VLOOKUP($B$36&amp;$B47,[20]Abuja!$E:$AE,COLUMN(AA$1)-2,FALSE))</f>
        <v>78883740</v>
      </c>
      <c r="AB47" s="7">
        <f>IF(VLOOKUP($B$36&amp;$B47,[20]Abuja!$E:$AE,COLUMN(AB$1)-2,FALSE)=" ",0,VLOOKUP($B$36&amp;$B47,[20]Abuja!$E:$AE,COLUMN(AB$1)-2,FALSE))</f>
        <v>60363073.670000002</v>
      </c>
      <c r="AC47" s="7">
        <f>IF(VLOOKUP($B$36&amp;$B47,[20]Abuja!$E:$AE,COLUMN(AC$1)-2,FALSE)=" ",0,VLOOKUP($B$36&amp;$B47,[20]Abuja!$E:$AE,COLUMN(AC$1)-2,FALSE))</f>
        <v>80540589.700000003</v>
      </c>
      <c r="AF47" s="7">
        <f t="shared" si="46"/>
        <v>60363073.670000002</v>
      </c>
      <c r="AG47" s="7">
        <f t="shared" si="46"/>
        <v>80540589.700000003</v>
      </c>
      <c r="AH47" s="7">
        <f>VLOOKUP($A$3&amp;$B$36&amp;$B47,'[14]Paga All'!$G$1:$J$3000,4,FALSE)</f>
        <v>86685912.700000003</v>
      </c>
      <c r="AI47" s="7">
        <f>VLOOKUP($A$3&amp;$B$36&amp;$B47,'[15]Paga all'!$F:$G,2,FALSE)</f>
        <v>64765596.75</v>
      </c>
      <c r="AJ47" s="7">
        <f>VLOOKUP($A$3&amp;$B$36&amp;$B47,'[16]Paga all'!$F$2:$G$1470,2,FALSE)</f>
        <v>51546233.700000003</v>
      </c>
      <c r="AK47" s="9">
        <f t="shared" ref="AK47:BO47" si="50">AK46*$AD48</f>
        <v>105216515.02997439</v>
      </c>
      <c r="AL47" s="9">
        <f t="shared" si="50"/>
        <v>135687518.2671245</v>
      </c>
      <c r="AM47" s="9">
        <f t="shared" si="50"/>
        <v>155876318.56292504</v>
      </c>
      <c r="AN47" s="9">
        <f t="shared" si="50"/>
        <v>179351667.74408844</v>
      </c>
      <c r="AO47" s="9">
        <f t="shared" si="50"/>
        <v>206113565.81061471</v>
      </c>
      <c r="AP47" s="9">
        <f t="shared" si="50"/>
        <v>237101026.72975042</v>
      </c>
      <c r="AQ47" s="9">
        <f t="shared" si="50"/>
        <v>272314050.50149554</v>
      </c>
      <c r="AR47" s="9">
        <f t="shared" si="50"/>
        <v>313630665.06034315</v>
      </c>
      <c r="AS47" s="9">
        <f t="shared" si="50"/>
        <v>360581363.42266995</v>
      </c>
      <c r="AT47" s="9">
        <f t="shared" si="50"/>
        <v>414574666.5393458</v>
      </c>
      <c r="AU47" s="9">
        <f t="shared" si="50"/>
        <v>445593427.92405635</v>
      </c>
      <c r="AV47" s="9">
        <f t="shared" si="50"/>
        <v>477911158.63012463</v>
      </c>
      <c r="AW47" s="9">
        <f t="shared" si="50"/>
        <v>512451222.39200974</v>
      </c>
      <c r="AX47" s="9">
        <f t="shared" si="50"/>
        <v>549542274.09824789</v>
      </c>
      <c r="AY47" s="9">
        <f t="shared" si="50"/>
        <v>589153013.28326428</v>
      </c>
      <c r="AZ47" s="9">
        <f t="shared" si="50"/>
        <v>631612094.83559525</v>
      </c>
      <c r="BA47" s="9">
        <f t="shared" si="50"/>
        <v>677248173.64377689</v>
      </c>
      <c r="BB47" s="9">
        <f t="shared" si="50"/>
        <v>726061249.70780933</v>
      </c>
      <c r="BC47" s="9">
        <f t="shared" si="50"/>
        <v>778661682.10640275</v>
      </c>
      <c r="BD47" s="9">
        <f t="shared" si="50"/>
        <v>835080771.30513215</v>
      </c>
      <c r="BE47" s="9">
        <f t="shared" si="50"/>
        <v>895287216.83842266</v>
      </c>
      <c r="BF47" s="9">
        <f t="shared" si="50"/>
        <v>959938328.48334658</v>
      </c>
      <c r="BG47" s="9">
        <f t="shared" si="50"/>
        <v>1029347110.8956531</v>
      </c>
      <c r="BH47" s="9">
        <f t="shared" si="50"/>
        <v>1103826568.7310908</v>
      </c>
      <c r="BI47" s="9">
        <f t="shared" si="50"/>
        <v>1183689706.6454089</v>
      </c>
      <c r="BJ47" s="9">
        <f t="shared" si="50"/>
        <v>1269249529.2943556</v>
      </c>
      <c r="BK47" s="9">
        <f t="shared" si="50"/>
        <v>1360850341.7992554</v>
      </c>
      <c r="BL47" s="9">
        <f t="shared" si="50"/>
        <v>1459086853.0060303</v>
      </c>
      <c r="BM47" s="9">
        <f t="shared" si="50"/>
        <v>1564616372.6917536</v>
      </c>
      <c r="BN47" s="9">
        <f t="shared" si="50"/>
        <v>1677767555.7449613</v>
      </c>
      <c r="BO47" s="9">
        <f t="shared" si="50"/>
        <v>1799135111.0115762</v>
      </c>
    </row>
    <row r="48" spans="2:67" x14ac:dyDescent="0.25">
      <c r="B48" t="s">
        <v>160</v>
      </c>
      <c r="D48" s="7">
        <f>IF(VLOOKUP($B$36&amp;$B48,[20]Abuja!$E:$AE,COLUMN(D$1)-2,FALSE)=" ",0,VLOOKUP($B$36&amp;$B48,[20]Abuja!$E:$AE,COLUMN(D$1)-2,FALSE))</f>
        <v>0</v>
      </c>
      <c r="E48" s="7">
        <f>IF(VLOOKUP($B$36&amp;$B48,[20]Abuja!$E:$AE,COLUMN(E$1)-2,FALSE)=" ",0,VLOOKUP($B$36&amp;$B48,[20]Abuja!$E:$AE,COLUMN(E$1)-2,FALSE))</f>
        <v>0</v>
      </c>
      <c r="F48" s="7">
        <f>IF(VLOOKUP($B$36&amp;$B48,[20]Abuja!$E:$AE,COLUMN(F$1)-2,FALSE)=" ",0,VLOOKUP($B$36&amp;$B48,[20]Abuja!$E:$AE,COLUMN(F$1)-2,FALSE))</f>
        <v>0</v>
      </c>
      <c r="G48" s="7">
        <f>IF(VLOOKUP($B$36&amp;$B48,[20]Abuja!$E:$AE,COLUMN(G$1)-2,FALSE)=" ",0,VLOOKUP($B$36&amp;$B48,[20]Abuja!$E:$AE,COLUMN(G$1)-2,FALSE))</f>
        <v>0</v>
      </c>
      <c r="H48" s="7">
        <f>IF(VLOOKUP($B$36&amp;$B48,[20]Abuja!$E:$AE,COLUMN(H$1)-2,FALSE)=" ",0,VLOOKUP($B$36&amp;$B48,[20]Abuja!$E:$AE,COLUMN(H$1)-2,FALSE))</f>
        <v>0</v>
      </c>
      <c r="I48" s="7">
        <f>IF(VLOOKUP($B$36&amp;$B48,[20]Abuja!$E:$AE,COLUMN(I$1)-2,FALSE)=" ",0,VLOOKUP($B$36&amp;$B48,[20]Abuja!$E:$AE,COLUMN(I$1)-2,FALSE))</f>
        <v>0</v>
      </c>
      <c r="J48" s="7">
        <f>IF(VLOOKUP($B$36&amp;$B48,[20]Abuja!$E:$AE,COLUMN(J$1)-2,FALSE)=" ",0,VLOOKUP($B$36&amp;$B48,[20]Abuja!$E:$AE,COLUMN(J$1)-2,FALSE))</f>
        <v>0</v>
      </c>
      <c r="K48" s="7">
        <f>IF(VLOOKUP($B$36&amp;$B48,[20]Abuja!$E:$AE,COLUMN(K$1)-2,FALSE)=" ",0,VLOOKUP($B$36&amp;$B48,[20]Abuja!$E:$AE,COLUMN(K$1)-2,FALSE))</f>
        <v>6790</v>
      </c>
      <c r="L48" s="7">
        <f>IF(VLOOKUP($B$36&amp;$B48,[20]Abuja!$E:$AE,COLUMN(L$1)-2,FALSE)=" ",0,VLOOKUP($B$36&amp;$B48,[20]Abuja!$E:$AE,COLUMN(L$1)-2,FALSE))</f>
        <v>18143.61</v>
      </c>
      <c r="M48" s="7">
        <f>IF(VLOOKUP($B$36&amp;$B48,[20]Abuja!$E:$AE,COLUMN(M$1)-2,FALSE)=" ",0,VLOOKUP($B$36&amp;$B48,[20]Abuja!$E:$AE,COLUMN(M$1)-2,FALSE))</f>
        <v>21673.64</v>
      </c>
      <c r="N48" s="7">
        <f>IF(VLOOKUP($B$36&amp;$B48,[20]Abuja!$E:$AE,COLUMN(N$1)-2,FALSE)=" ",0,VLOOKUP($B$36&amp;$B48,[20]Abuja!$E:$AE,COLUMN(N$1)-2,FALSE))</f>
        <v>21401.33</v>
      </c>
      <c r="O48" s="7">
        <f>IF(VLOOKUP($B$36&amp;$B48,[20]Abuja!$E:$AE,COLUMN(O$1)-2,FALSE)=" ",0,VLOOKUP($B$36&amp;$B48,[20]Abuja!$E:$AE,COLUMN(O$1)-2,FALSE))</f>
        <v>22966.1</v>
      </c>
      <c r="P48" s="7">
        <f>IF(VLOOKUP($B$36&amp;$B48,[20]Abuja!$E:$AE,COLUMN(P$1)-2,FALSE)=" ",0,VLOOKUP($B$36&amp;$B48,[20]Abuja!$E:$AE,COLUMN(P$1)-2,FALSE))</f>
        <v>23819.88</v>
      </c>
      <c r="Q48" s="7">
        <f>IF(VLOOKUP($B$36&amp;$B48,[20]Abuja!$E:$AE,COLUMN(Q$1)-2,FALSE)=" ",0,VLOOKUP($B$36&amp;$B48,[20]Abuja!$E:$AE,COLUMN(Q$1)-2,FALSE))</f>
        <v>19099.099999999999</v>
      </c>
      <c r="R48" s="7">
        <f>IF(VLOOKUP($B$36&amp;$B48,[20]Abuja!$E:$AE,COLUMN(R$1)-2,FALSE)=" ",0,VLOOKUP($B$36&amp;$B48,[20]Abuja!$E:$AE,COLUMN(R$1)-2,FALSE))</f>
        <v>18215.419999999998</v>
      </c>
      <c r="S48" s="7">
        <f>IF(VLOOKUP($B$36&amp;$B48,[20]Abuja!$E:$AE,COLUMN(S$1)-2,FALSE)=" ",0,VLOOKUP($B$36&amp;$B48,[20]Abuja!$E:$AE,COLUMN(S$1)-2,FALSE))</f>
        <v>17581.7</v>
      </c>
      <c r="T48" s="7">
        <f>IF(VLOOKUP($B$36&amp;$B48,[20]Abuja!$E:$AE,COLUMN(T$1)-2,FALSE)=" ",0,VLOOKUP($B$36&amp;$B48,[20]Abuja!$E:$AE,COLUMN(T$1)-2,FALSE))</f>
        <v>15327.74</v>
      </c>
      <c r="U48" s="7">
        <f>IF(VLOOKUP($B$36&amp;$B48,[20]Abuja!$E:$AE,COLUMN(U$1)-2,FALSE)=" ",0,VLOOKUP($B$36&amp;$B48,[20]Abuja!$E:$AE,COLUMN(U$1)-2,FALSE))</f>
        <v>15199.51</v>
      </c>
      <c r="V48" s="7">
        <f>IF(VLOOKUP($B$36&amp;$B48,[20]Abuja!$E:$AE,COLUMN(V$1)-2,FALSE)=" ",0,VLOOKUP($B$36&amp;$B48,[20]Abuja!$E:$AE,COLUMN(V$1)-2,FALSE))</f>
        <v>16002.53</v>
      </c>
      <c r="W48" s="7">
        <f>IF(VLOOKUP($B$36&amp;$B48,[20]Abuja!$E:$AE,COLUMN(W$1)-2,FALSE)=" ",0,VLOOKUP($B$36&amp;$B48,[20]Abuja!$E:$AE,COLUMN(W$1)-2,FALSE))</f>
        <v>16175.85</v>
      </c>
      <c r="X48" s="7">
        <f>IF(VLOOKUP($B$36&amp;$B48,[20]Abuja!$E:$AE,COLUMN(X$1)-2,FALSE)=" ",0,VLOOKUP($B$36&amp;$B48,[20]Abuja!$E:$AE,COLUMN(X$1)-2,FALSE))</f>
        <v>17164.62</v>
      </c>
      <c r="Y48" s="7">
        <f>IF(VLOOKUP($B$36&amp;$B48,[20]Abuja!$E:$AE,COLUMN(Y$1)-2,FALSE)=" ",0,VLOOKUP($B$36&amp;$B48,[20]Abuja!$E:$AE,COLUMN(Y$1)-2,FALSE))</f>
        <v>16282.24</v>
      </c>
      <c r="Z48" s="7">
        <f>IF(VLOOKUP($B$36&amp;$B48,[20]Abuja!$E:$AE,COLUMN(Z$1)-2,FALSE)=" ",0,VLOOKUP($B$36&amp;$B48,[20]Abuja!$E:$AE,COLUMN(Z$1)-2,FALSE))</f>
        <v>15113.79</v>
      </c>
      <c r="AA48" s="7">
        <f>IF(VLOOKUP($B$36&amp;$B48,[20]Abuja!$E:$AE,COLUMN(AA$1)-2,FALSE)=" ",0,VLOOKUP($B$36&amp;$B48,[20]Abuja!$E:$AE,COLUMN(AA$1)-2,FALSE))</f>
        <v>14763.94</v>
      </c>
      <c r="AB48" s="7">
        <f>IF(VLOOKUP($B$36&amp;$B48,[20]Abuja!$E:$AE,COLUMN(AB$1)-2,FALSE)=" ",0,VLOOKUP($B$36&amp;$B48,[20]Abuja!$E:$AE,COLUMN(AB$1)-2,FALSE))</f>
        <v>14327.81</v>
      </c>
      <c r="AC48" s="7">
        <f>IF(VLOOKUP($B$36&amp;$B48,[20]Abuja!$E:$AE,COLUMN(AC$1)-2,FALSE)=" ",0,VLOOKUP($B$36&amp;$B48,[20]Abuja!$E:$AE,COLUMN(AC$1)-2,FALSE))</f>
        <v>14124.97</v>
      </c>
      <c r="AD48" s="264">
        <f>SUM(P47:AC47)/SUM(P46:AC46)</f>
        <v>15650.232787442272</v>
      </c>
      <c r="AF48" s="7">
        <f>AC48</f>
        <v>14124.97</v>
      </c>
      <c r="AG48" s="7">
        <f>AG47/AG46</f>
        <v>14124.971887057174</v>
      </c>
      <c r="AH48" s="7">
        <f>VLOOKUP($A$3&amp;$B$36&amp;$B48,'[14]Paga All'!$G$1:$J$3000,4,FALSE)</f>
        <v>14206.15</v>
      </c>
      <c r="AI48" s="7">
        <f>VLOOKUP($A$3&amp;$B$36&amp;$B48,'[15]Paga all'!$F:$G,2,FALSE)</f>
        <v>14262.41</v>
      </c>
      <c r="AJ48" s="7">
        <f>VLOOKUP($A$3&amp;$B$36&amp;$B48,'[16]Paga all'!$F$2:$G$1470,2,FALSE)</f>
        <v>13546.97</v>
      </c>
      <c r="AK48" s="9">
        <f t="shared" ref="AK48:BO48" si="51">AK47/AK46</f>
        <v>15650.23278744227</v>
      </c>
      <c r="AL48" s="9">
        <f t="shared" si="51"/>
        <v>15650.232787442274</v>
      </c>
      <c r="AM48" s="9">
        <f t="shared" si="51"/>
        <v>15650.232787442274</v>
      </c>
      <c r="AN48" s="9">
        <f t="shared" si="51"/>
        <v>15650.232787442272</v>
      </c>
      <c r="AO48" s="9">
        <f t="shared" si="51"/>
        <v>15650.23278744227</v>
      </c>
      <c r="AP48" s="9">
        <f t="shared" si="51"/>
        <v>15650.232787442272</v>
      </c>
      <c r="AQ48" s="9">
        <f t="shared" si="51"/>
        <v>15650.232787442272</v>
      </c>
      <c r="AR48" s="9">
        <f t="shared" si="51"/>
        <v>15650.232787442274</v>
      </c>
      <c r="AS48" s="9">
        <f t="shared" si="51"/>
        <v>15650.232787442272</v>
      </c>
      <c r="AT48" s="9">
        <f t="shared" si="51"/>
        <v>15650.232787442272</v>
      </c>
      <c r="AU48" s="9">
        <f t="shared" si="51"/>
        <v>15650.232787442272</v>
      </c>
      <c r="AV48" s="9">
        <f t="shared" si="51"/>
        <v>15650.232787442272</v>
      </c>
      <c r="AW48" s="9">
        <f t="shared" si="51"/>
        <v>15650.232787442272</v>
      </c>
      <c r="AX48" s="9">
        <f t="shared" si="51"/>
        <v>15650.23278744227</v>
      </c>
      <c r="AY48" s="9">
        <f t="shared" si="51"/>
        <v>15650.23278744227</v>
      </c>
      <c r="AZ48" s="9">
        <f t="shared" si="51"/>
        <v>15650.232787442274</v>
      </c>
      <c r="BA48" s="9">
        <f t="shared" si="51"/>
        <v>15650.232787442272</v>
      </c>
      <c r="BB48" s="9">
        <f t="shared" si="51"/>
        <v>15650.232787442272</v>
      </c>
      <c r="BC48" s="9">
        <f t="shared" si="51"/>
        <v>15650.232787442272</v>
      </c>
      <c r="BD48" s="9">
        <f t="shared" si="51"/>
        <v>15650.232787442272</v>
      </c>
      <c r="BE48" s="9">
        <f t="shared" si="51"/>
        <v>15650.232787442274</v>
      </c>
      <c r="BF48" s="9">
        <f t="shared" si="51"/>
        <v>15650.232787442272</v>
      </c>
      <c r="BG48" s="9">
        <f t="shared" si="51"/>
        <v>15650.232787442272</v>
      </c>
      <c r="BH48" s="9">
        <f t="shared" si="51"/>
        <v>15650.23278744227</v>
      </c>
      <c r="BI48" s="9">
        <f t="shared" si="51"/>
        <v>15650.232787442274</v>
      </c>
      <c r="BJ48" s="9">
        <f t="shared" si="51"/>
        <v>15650.232787442272</v>
      </c>
      <c r="BK48" s="9">
        <f t="shared" si="51"/>
        <v>15650.232787442272</v>
      </c>
      <c r="BL48" s="9">
        <f t="shared" si="51"/>
        <v>15650.23278744227</v>
      </c>
      <c r="BM48" s="9">
        <f t="shared" si="51"/>
        <v>15650.232787442272</v>
      </c>
      <c r="BN48" s="9">
        <f t="shared" si="51"/>
        <v>15650.232787442272</v>
      </c>
      <c r="BO48" s="9">
        <f t="shared" si="51"/>
        <v>15650.232787442272</v>
      </c>
    </row>
    <row r="49" spans="2:67" x14ac:dyDescent="0.25">
      <c r="B49" t="s">
        <v>283</v>
      </c>
      <c r="D49" s="7">
        <f>IF(VLOOKUP($B$36&amp;$B49,[20]Abuja!$E:$AE,COLUMN(D$1)-2,FALSE)=" ",0,VLOOKUP($B$36&amp;$B49,[20]Abuja!$E:$AE,COLUMN(D$1)-2,FALSE))</f>
        <v>0</v>
      </c>
      <c r="E49" s="7">
        <f>IF(VLOOKUP($B$36&amp;$B49,[20]Abuja!$E:$AE,COLUMN(E$1)-2,FALSE)=" ",0,VLOOKUP($B$36&amp;$B49,[20]Abuja!$E:$AE,COLUMN(E$1)-2,FALSE))</f>
        <v>0</v>
      </c>
      <c r="F49" s="7">
        <f>IF(VLOOKUP($B$36&amp;$B49,[20]Abuja!$E:$AE,COLUMN(F$1)-2,FALSE)=" ",0,VLOOKUP($B$36&amp;$B49,[20]Abuja!$E:$AE,COLUMN(F$1)-2,FALSE))</f>
        <v>0</v>
      </c>
      <c r="G49" s="7">
        <f>IF(VLOOKUP($B$36&amp;$B49,[20]Abuja!$E:$AE,COLUMN(G$1)-2,FALSE)=" ",0,VLOOKUP($B$36&amp;$B49,[20]Abuja!$E:$AE,COLUMN(G$1)-2,FALSE))</f>
        <v>0</v>
      </c>
      <c r="H49" s="7">
        <f>IF(VLOOKUP($B$36&amp;$B49,[20]Abuja!$E:$AE,COLUMN(H$1)-2,FALSE)=" ",0,VLOOKUP($B$36&amp;$B49,[20]Abuja!$E:$AE,COLUMN(H$1)-2,FALSE))</f>
        <v>0</v>
      </c>
      <c r="I49" s="7">
        <f>IF(VLOOKUP($B$36&amp;$B49,[20]Abuja!$E:$AE,COLUMN(I$1)-2,FALSE)=" ",0,VLOOKUP($B$36&amp;$B49,[20]Abuja!$E:$AE,COLUMN(I$1)-2,FALSE))</f>
        <v>0</v>
      </c>
      <c r="J49" s="7">
        <f>IF(VLOOKUP($B$36&amp;$B49,[20]Abuja!$E:$AE,COLUMN(J$1)-2,FALSE)=" ",0,VLOOKUP($B$36&amp;$B49,[20]Abuja!$E:$AE,COLUMN(J$1)-2,FALSE))</f>
        <v>0</v>
      </c>
      <c r="K49" s="7">
        <f>IF(VLOOKUP($B$36&amp;$B49,[20]Abuja!$E:$AE,COLUMN(K$1)-2,FALSE)=" ",0,VLOOKUP($B$36&amp;$B49,[20]Abuja!$E:$AE,COLUMN(K$1)-2,FALSE))</f>
        <v>1150</v>
      </c>
      <c r="L49" s="7">
        <f>IF(VLOOKUP($B$36&amp;$B49,[20]Abuja!$E:$AE,COLUMN(L$1)-2,FALSE)=" ",0,VLOOKUP($B$36&amp;$B49,[20]Abuja!$E:$AE,COLUMN(L$1)-2,FALSE))</f>
        <v>25800</v>
      </c>
      <c r="M49" s="7">
        <f>IF(VLOOKUP($B$36&amp;$B49,[20]Abuja!$E:$AE,COLUMN(M$1)-2,FALSE)=" ",0,VLOOKUP($B$36&amp;$B49,[20]Abuja!$E:$AE,COLUMN(M$1)-2,FALSE))</f>
        <v>31850</v>
      </c>
      <c r="N49" s="7">
        <f>IF(VLOOKUP($B$36&amp;$B49,[20]Abuja!$E:$AE,COLUMN(N$1)-2,FALSE)=" ",0,VLOOKUP($B$36&amp;$B49,[20]Abuja!$E:$AE,COLUMN(N$1)-2,FALSE))</f>
        <v>44450</v>
      </c>
      <c r="O49" s="7">
        <f>IF(VLOOKUP($B$36&amp;$B49,[20]Abuja!$E:$AE,COLUMN(O$1)-2,FALSE)=" ",0,VLOOKUP($B$36&amp;$B49,[20]Abuja!$E:$AE,COLUMN(O$1)-2,FALSE))</f>
        <v>49750</v>
      </c>
      <c r="P49" s="7">
        <f>IF(VLOOKUP($B$36&amp;$B49,[20]Abuja!$E:$AE,COLUMN(P$1)-2,FALSE)=" ",0,VLOOKUP($B$36&amp;$B49,[20]Abuja!$E:$AE,COLUMN(P$1)-2,FALSE))</f>
        <v>46950</v>
      </c>
      <c r="Q49" s="7">
        <f>IF(VLOOKUP($B$36&amp;$B49,[20]Abuja!$E:$AE,COLUMN(Q$1)-2,FALSE)=" ",0,VLOOKUP($B$36&amp;$B49,[20]Abuja!$E:$AE,COLUMN(Q$1)-2,FALSE))</f>
        <v>87350</v>
      </c>
      <c r="R49" s="7">
        <f>IF(VLOOKUP($B$36&amp;$B49,[20]Abuja!$E:$AE,COLUMN(R$1)-2,FALSE)=" ",0,VLOOKUP($B$36&amp;$B49,[20]Abuja!$E:$AE,COLUMN(R$1)-2,FALSE))</f>
        <v>139650</v>
      </c>
      <c r="S49" s="7">
        <f>IF(VLOOKUP($B$36&amp;$B49,[20]Abuja!$E:$AE,COLUMN(S$1)-2,FALSE)=" ",0,VLOOKUP($B$36&amp;$B49,[20]Abuja!$E:$AE,COLUMN(S$1)-2,FALSE))</f>
        <v>202250</v>
      </c>
      <c r="T49" s="7">
        <f>IF(VLOOKUP($B$36&amp;$B49,[20]Abuja!$E:$AE,COLUMN(T$1)-2,FALSE)=" ",0,VLOOKUP($B$36&amp;$B49,[20]Abuja!$E:$AE,COLUMN(T$1)-2,FALSE))</f>
        <v>178400</v>
      </c>
      <c r="U49" s="7">
        <f>IF(VLOOKUP($B$36&amp;$B49,[20]Abuja!$E:$AE,COLUMN(U$1)-2,FALSE)=" ",0,VLOOKUP($B$36&amp;$B49,[20]Abuja!$E:$AE,COLUMN(U$1)-2,FALSE))</f>
        <v>254050</v>
      </c>
      <c r="V49" s="7">
        <f>IF(VLOOKUP($B$36&amp;$B49,[20]Abuja!$E:$AE,COLUMN(V$1)-2,FALSE)=" ",0,VLOOKUP($B$36&amp;$B49,[20]Abuja!$E:$AE,COLUMN(V$1)-2,FALSE))</f>
        <v>343500</v>
      </c>
      <c r="W49" s="7">
        <f>IF(VLOOKUP($B$36&amp;$B49,[20]Abuja!$E:$AE,COLUMN(W$1)-2,FALSE)=" ",0,VLOOKUP($B$36&amp;$B49,[20]Abuja!$E:$AE,COLUMN(W$1)-2,FALSE))</f>
        <v>405900</v>
      </c>
      <c r="X49" s="7">
        <f>IF(VLOOKUP($B$36&amp;$B49,[20]Abuja!$E:$AE,COLUMN(X$1)-2,FALSE)=" ",0,VLOOKUP($B$36&amp;$B49,[20]Abuja!$E:$AE,COLUMN(X$1)-2,FALSE))</f>
        <v>496500</v>
      </c>
      <c r="Y49" s="7">
        <f>IF(VLOOKUP($B$36&amp;$B49,[20]Abuja!$E:$AE,COLUMN(Y$1)-2,FALSE)=" ",0,VLOOKUP($B$36&amp;$B49,[20]Abuja!$E:$AE,COLUMN(Y$1)-2,FALSE))</f>
        <v>526100</v>
      </c>
      <c r="Z49" s="7">
        <f>IF(VLOOKUP($B$36&amp;$B49,[20]Abuja!$E:$AE,COLUMN(Z$1)-2,FALSE)=" ",0,VLOOKUP($B$36&amp;$B49,[20]Abuja!$E:$AE,COLUMN(Z$1)-2,FALSE))</f>
        <v>599600</v>
      </c>
      <c r="AA49" s="7">
        <f>IF(VLOOKUP($B$36&amp;$B49,[20]Abuja!$E:$AE,COLUMN(AA$1)-2,FALSE)=" ",0,VLOOKUP($B$36&amp;$B49,[20]Abuja!$E:$AE,COLUMN(AA$1)-2,FALSE))</f>
        <v>797300</v>
      </c>
      <c r="AB49" s="7">
        <f>IF(VLOOKUP($B$36&amp;$B49,[20]Abuja!$E:$AE,COLUMN(AB$1)-2,FALSE)=" ",0,VLOOKUP($B$36&amp;$B49,[20]Abuja!$E:$AE,COLUMN(AB$1)-2,FALSE))</f>
        <v>628950</v>
      </c>
      <c r="AC49" s="7">
        <f>IF(VLOOKUP($B$36&amp;$B49,[20]Abuja!$E:$AE,COLUMN(AC$1)-2,FALSE)=" ",0,VLOOKUP($B$36&amp;$B49,[20]Abuja!$E:$AE,COLUMN(AC$1)-2,FALSE))</f>
        <v>854400</v>
      </c>
      <c r="AF49" s="7">
        <f>AB49</f>
        <v>628950</v>
      </c>
      <c r="AG49" s="7">
        <f>AC49</f>
        <v>854400</v>
      </c>
      <c r="AH49" s="7">
        <f>VLOOKUP($A$3&amp;$B$36&amp;$B49,'[14]Paga All'!$G$1:$J$3000,4,FALSE)+VLOOKUP($A$3&amp;$B$36&amp;$B50,'[14]Paga All'!$G$1:$J$3000,4,FALSE)</f>
        <v>914700</v>
      </c>
      <c r="AI49" s="7">
        <f>VLOOKUP($A$3&amp;$B$36&amp;$B49,'[15]Paga all'!$F:$G,2,FALSE)+VLOOKUP($A$3&amp;$B$36&amp;$B50,'[15]Paga all'!$F:$G,2,FALSE)</f>
        <v>680850</v>
      </c>
      <c r="AJ49" s="7">
        <f>VLOOKUP($A$3&amp;$B$36&amp;$B49,'[16]Paga all'!$F$2:$G$1470,2,FALSE)+VLOOKUP($A$3&amp;$B$36&amp;$B50,'[16]Paga all'!$F$2:$G$1470,2,FALSE)</f>
        <v>570150</v>
      </c>
      <c r="AK49" s="9">
        <f t="shared" ref="AK49:BO49" si="52">AK46*AK41</f>
        <v>966311.72962722695</v>
      </c>
      <c r="AL49" s="9">
        <f t="shared" si="52"/>
        <v>1246158.3661859375</v>
      </c>
      <c r="AM49" s="9">
        <f t="shared" si="52"/>
        <v>1431572.932781077</v>
      </c>
      <c r="AN49" s="9">
        <f t="shared" si="52"/>
        <v>1647171.2660312392</v>
      </c>
      <c r="AO49" s="9">
        <f t="shared" si="52"/>
        <v>1892953.3659364239</v>
      </c>
      <c r="AP49" s="9">
        <f t="shared" si="52"/>
        <v>2177543.1658266382</v>
      </c>
      <c r="AQ49" s="9">
        <f t="shared" si="52"/>
        <v>2500940.6657018815</v>
      </c>
      <c r="AR49" s="9">
        <f t="shared" si="52"/>
        <v>2880393.7322221668</v>
      </c>
      <c r="AS49" s="9">
        <f t="shared" si="52"/>
        <v>3311590.3987224912</v>
      </c>
      <c r="AT49" s="9">
        <f t="shared" si="52"/>
        <v>3807466.5651978641</v>
      </c>
      <c r="AU49" s="9">
        <f t="shared" si="52"/>
        <v>4092343.8295324119</v>
      </c>
      <c r="AV49" s="9">
        <f t="shared" si="52"/>
        <v>4389150.8683068017</v>
      </c>
      <c r="AW49" s="9">
        <f t="shared" si="52"/>
        <v>4706367.8826288739</v>
      </c>
      <c r="AX49" s="9">
        <f t="shared" si="52"/>
        <v>5047013.2491641296</v>
      </c>
      <c r="AY49" s="9">
        <f t="shared" si="52"/>
        <v>5410799.5034682369</v>
      </c>
      <c r="AZ49" s="9">
        <f t="shared" si="52"/>
        <v>5800745.0222066967</v>
      </c>
      <c r="BA49" s="9">
        <f t="shared" si="52"/>
        <v>6219868.1820450127</v>
      </c>
      <c r="BB49" s="9">
        <f t="shared" si="52"/>
        <v>6668168.9829831831</v>
      </c>
      <c r="BC49" s="9">
        <f t="shared" si="52"/>
        <v>7151252.9816857129</v>
      </c>
      <c r="BD49" s="9">
        <f t="shared" si="52"/>
        <v>7669407.6425969359</v>
      </c>
      <c r="BE49" s="9">
        <f t="shared" si="52"/>
        <v>8222345.5012725182</v>
      </c>
      <c r="BF49" s="9">
        <f t="shared" si="52"/>
        <v>8816103.3110434655</v>
      </c>
      <c r="BG49" s="9">
        <f t="shared" si="52"/>
        <v>9453555.716353111</v>
      </c>
      <c r="BH49" s="9">
        <f t="shared" si="52"/>
        <v>10137577.361644793</v>
      </c>
      <c r="BI49" s="9">
        <f t="shared" si="52"/>
        <v>10871042.891361844</v>
      </c>
      <c r="BJ49" s="9">
        <f t="shared" si="52"/>
        <v>11656826.949947603</v>
      </c>
      <c r="BK49" s="9">
        <f t="shared" si="52"/>
        <v>12498091.646289734</v>
      </c>
      <c r="BL49" s="9">
        <f t="shared" si="52"/>
        <v>13400298.804830581</v>
      </c>
      <c r="BM49" s="9">
        <f t="shared" si="52"/>
        <v>14369485.178901143</v>
      </c>
      <c r="BN49" s="9">
        <f t="shared" si="52"/>
        <v>15408669.145166924</v>
      </c>
      <c r="BO49" s="9">
        <f t="shared" si="52"/>
        <v>16523312.528070264</v>
      </c>
    </row>
    <row r="50" spans="2:67" x14ac:dyDescent="0.25">
      <c r="B50" t="s">
        <v>284</v>
      </c>
      <c r="D50" s="7">
        <f>IF(VLOOKUP($B$36&amp;$B50,[20]Abuja!$E:$AE,COLUMN(D$1)-2,FALSE)=" ",0,VLOOKUP($B$36&amp;$B50,[20]Abuja!$E:$AE,COLUMN(D$1)-2,FALSE))</f>
        <v>0</v>
      </c>
      <c r="E50" s="7">
        <f>IF(VLOOKUP($B$36&amp;$B50,[20]Abuja!$E:$AE,COLUMN(E$1)-2,FALSE)=" ",0,VLOOKUP($B$36&amp;$B50,[20]Abuja!$E:$AE,COLUMN(E$1)-2,FALSE))</f>
        <v>0</v>
      </c>
      <c r="F50" s="7">
        <f>IF(VLOOKUP($B$36&amp;$B50,[20]Abuja!$E:$AE,COLUMN(F$1)-2,FALSE)=" ",0,VLOOKUP($B$36&amp;$B50,[20]Abuja!$E:$AE,COLUMN(F$1)-2,FALSE))</f>
        <v>0</v>
      </c>
      <c r="G50" s="7">
        <f>IF(VLOOKUP($B$36&amp;$B50,[20]Abuja!$E:$AE,COLUMN(G$1)-2,FALSE)=" ",0,VLOOKUP($B$36&amp;$B50,[20]Abuja!$E:$AE,COLUMN(G$1)-2,FALSE))</f>
        <v>0</v>
      </c>
      <c r="H50" s="7">
        <f>IF(VLOOKUP($B$36&amp;$B50,[20]Abuja!$E:$AE,COLUMN(H$1)-2,FALSE)=" ",0,VLOOKUP($B$36&amp;$B50,[20]Abuja!$E:$AE,COLUMN(H$1)-2,FALSE))</f>
        <v>0</v>
      </c>
      <c r="I50" s="7">
        <f>IF(VLOOKUP($B$36&amp;$B50,[20]Abuja!$E:$AE,COLUMN(I$1)-2,FALSE)=" ",0,VLOOKUP($B$36&amp;$B50,[20]Abuja!$E:$AE,COLUMN(I$1)-2,FALSE))</f>
        <v>0</v>
      </c>
      <c r="J50" s="7">
        <f>IF(VLOOKUP($B$36&amp;$B50,[20]Abuja!$E:$AE,COLUMN(J$1)-2,FALSE)=" ",0,VLOOKUP($B$36&amp;$B50,[20]Abuja!$E:$AE,COLUMN(J$1)-2,FALSE))</f>
        <v>0</v>
      </c>
      <c r="K50" s="7">
        <f>IF(VLOOKUP($B$36&amp;$B50,[20]Abuja!$E:$AE,COLUMN(K$1)-2,FALSE)=" ",0,VLOOKUP($B$36&amp;$B50,[20]Abuja!$E:$AE,COLUMN(K$1)-2,FALSE))</f>
        <v>500</v>
      </c>
      <c r="L50" s="7">
        <f>IF(VLOOKUP($B$36&amp;$B50,[20]Abuja!$E:$AE,COLUMN(L$1)-2,FALSE)=" ",0,VLOOKUP($B$36&amp;$B50,[20]Abuja!$E:$AE,COLUMN(L$1)-2,FALSE))</f>
        <v>13490</v>
      </c>
      <c r="M50" s="7">
        <f>IF(VLOOKUP($B$36&amp;$B50,[20]Abuja!$E:$AE,COLUMN(M$1)-2,FALSE)=" ",0,VLOOKUP($B$36&amp;$B50,[20]Abuja!$E:$AE,COLUMN(M$1)-2,FALSE))</f>
        <v>16960</v>
      </c>
      <c r="N50" s="7">
        <f>IF(VLOOKUP($B$36&amp;$B50,[20]Abuja!$E:$AE,COLUMN(N$1)-2,FALSE)=" ",0,VLOOKUP($B$36&amp;$B50,[20]Abuja!$E:$AE,COLUMN(N$1)-2,FALSE))</f>
        <v>23690</v>
      </c>
      <c r="O50" s="7">
        <f>IF(VLOOKUP($B$36&amp;$B50,[20]Abuja!$E:$AE,COLUMN(O$1)-2,FALSE)=" ",0,VLOOKUP($B$36&amp;$B50,[20]Abuja!$E:$AE,COLUMN(O$1)-2,FALSE))</f>
        <v>26980</v>
      </c>
      <c r="P50" s="7">
        <f>IF(VLOOKUP($B$36&amp;$B50,[20]Abuja!$E:$AE,COLUMN(P$1)-2,FALSE)=" ",0,VLOOKUP($B$36&amp;$B50,[20]Abuja!$E:$AE,COLUMN(P$1)-2,FALSE))</f>
        <v>25720</v>
      </c>
      <c r="Q50" s="7">
        <f>IF(VLOOKUP($B$36&amp;$B50,[20]Abuja!$E:$AE,COLUMN(Q$1)-2,FALSE)=" ",0,VLOOKUP($B$36&amp;$B50,[20]Abuja!$E:$AE,COLUMN(Q$1)-2,FALSE))</f>
        <v>46880</v>
      </c>
      <c r="R50" s="7">
        <f>IF(VLOOKUP($B$36&amp;$B50,[20]Abuja!$E:$AE,COLUMN(R$1)-2,FALSE)=" ",0,VLOOKUP($B$36&amp;$B50,[20]Abuja!$E:$AE,COLUMN(R$1)-2,FALSE))</f>
        <v>74460</v>
      </c>
      <c r="S50" s="7">
        <f>IF(VLOOKUP($B$36&amp;$B50,[20]Abuja!$E:$AE,COLUMN(S$1)-2,FALSE)=" ",0,VLOOKUP($B$36&amp;$B50,[20]Abuja!$E:$AE,COLUMN(S$1)-2,FALSE))</f>
        <v>107420</v>
      </c>
      <c r="T50" s="7">
        <f>IF(VLOOKUP($B$36&amp;$B50,[20]Abuja!$E:$AE,COLUMN(T$1)-2,FALSE)=" ",0,VLOOKUP($B$36&amp;$B50,[20]Abuja!$E:$AE,COLUMN(T$1)-2,FALSE))</f>
        <v>93850</v>
      </c>
      <c r="U50" s="7">
        <f>IF(VLOOKUP($B$36&amp;$B50,[20]Abuja!$E:$AE,COLUMN(U$1)-2,FALSE)=" ",0,VLOOKUP($B$36&amp;$B50,[20]Abuja!$E:$AE,COLUMN(U$1)-2,FALSE))</f>
        <v>133920</v>
      </c>
      <c r="V50" s="7">
        <f>IF(VLOOKUP($B$36&amp;$B50,[20]Abuja!$E:$AE,COLUMN(V$1)-2,FALSE)=" ",0,VLOOKUP($B$36&amp;$B50,[20]Abuja!$E:$AE,COLUMN(V$1)-2,FALSE))</f>
        <v>182180</v>
      </c>
      <c r="W50" s="7">
        <f>IF(VLOOKUP($B$36&amp;$B50,[20]Abuja!$E:$AE,COLUMN(W$1)-2,FALSE)=" ",0,VLOOKUP($B$36&amp;$B50,[20]Abuja!$E:$AE,COLUMN(W$1)-2,FALSE))</f>
        <v>215080</v>
      </c>
      <c r="X50" s="7">
        <f>IF(VLOOKUP($B$36&amp;$B50,[20]Abuja!$E:$AE,COLUMN(X$1)-2,FALSE)=" ",0,VLOOKUP($B$36&amp;$B50,[20]Abuja!$E:$AE,COLUMN(X$1)-2,FALSE))</f>
        <v>263650</v>
      </c>
      <c r="Y50" s="7">
        <f>IF(VLOOKUP($B$36&amp;$B50,[20]Abuja!$E:$AE,COLUMN(Y$1)-2,FALSE)=" ",0,VLOOKUP($B$36&amp;$B50,[20]Abuja!$E:$AE,COLUMN(Y$1)-2,FALSE))</f>
        <v>278680</v>
      </c>
      <c r="Z50" s="7">
        <f>IF(VLOOKUP($B$36&amp;$B50,[20]Abuja!$E:$AE,COLUMN(Z$1)-2,FALSE)=" ",0,VLOOKUP($B$36&amp;$B50,[20]Abuja!$E:$AE,COLUMN(Z$1)-2,FALSE))</f>
        <v>308480</v>
      </c>
      <c r="AA50" s="7">
        <f>IF(VLOOKUP($B$36&amp;$B50,[20]Abuja!$E:$AE,COLUMN(AA$1)-2,FALSE)=" ",0,VLOOKUP($B$36&amp;$B50,[20]Abuja!$E:$AE,COLUMN(AA$1)-2,FALSE))</f>
        <v>347700</v>
      </c>
      <c r="AB50" s="7">
        <f>IF(VLOOKUP($B$36&amp;$B50,[20]Abuja!$E:$AE,COLUMN(AB$1)-2,FALSE)=" ",0,VLOOKUP($B$36&amp;$B50,[20]Abuja!$E:$AE,COLUMN(AB$1)-2,FALSE))</f>
        <v>268270</v>
      </c>
      <c r="AC50" s="7">
        <f>IF(VLOOKUP($B$36&amp;$B50,[20]Abuja!$E:$AE,COLUMN(AC$1)-2,FALSE)=" ",0,VLOOKUP($B$36&amp;$B50,[20]Abuja!$E:$AE,COLUMN(AC$1)-2,FALSE))</f>
        <v>366440</v>
      </c>
      <c r="AF50" s="7">
        <f>AB50</f>
        <v>268270</v>
      </c>
      <c r="AG50" s="7">
        <f>AC50</f>
        <v>366440</v>
      </c>
      <c r="AH50" s="7">
        <f>VLOOKUP($A$3&amp;$B$36&amp;$B50,'[14]Paga All'!$G$1:$J$3000,4,FALSE)</f>
        <v>393090</v>
      </c>
      <c r="AI50" s="7">
        <f>VLOOKUP($A$3&amp;$B$36&amp;$B50,'[15]Paga all'!$F:$G,2,FALSE)</f>
        <v>292210</v>
      </c>
      <c r="AJ50" s="7">
        <f>VLOOKUP($A$3&amp;$B$36&amp;$B50,'[16]Paga all'!$F$2:$G$1470,2,FALSE)</f>
        <v>243080</v>
      </c>
      <c r="AK50" s="9">
        <f t="shared" ref="AK50:BO50" si="53">AK42*AK49</f>
        <v>471388.23181709211</v>
      </c>
      <c r="AL50" s="9">
        <f t="shared" si="53"/>
        <v>607903.60997384926</v>
      </c>
      <c r="AM50" s="9">
        <f t="shared" si="53"/>
        <v>698352.9360253216</v>
      </c>
      <c r="AN50" s="9">
        <f t="shared" si="53"/>
        <v>803526.57096889417</v>
      </c>
      <c r="AO50" s="9">
        <f t="shared" si="53"/>
        <v>923424.51480456674</v>
      </c>
      <c r="AP50" s="9">
        <f t="shared" si="53"/>
        <v>1062253.7129300826</v>
      </c>
      <c r="AQ50" s="9">
        <f t="shared" si="53"/>
        <v>1220014.1653454416</v>
      </c>
      <c r="AR50" s="9">
        <f t="shared" si="53"/>
        <v>1405119.762846129</v>
      </c>
      <c r="AS50" s="9">
        <f t="shared" si="53"/>
        <v>1615467.0327332742</v>
      </c>
      <c r="AT50" s="9">
        <f t="shared" si="53"/>
        <v>1857366.3931034908</v>
      </c>
      <c r="AU50" s="9">
        <f t="shared" si="53"/>
        <v>1996335.8227422647</v>
      </c>
      <c r="AV50" s="9">
        <f t="shared" si="53"/>
        <v>2141124.8601812497</v>
      </c>
      <c r="AW50" s="9">
        <f t="shared" si="53"/>
        <v>2295870.3350615595</v>
      </c>
      <c r="AX50" s="9">
        <f t="shared" si="53"/>
        <v>2462044.6782724038</v>
      </c>
      <c r="AY50" s="9">
        <f t="shared" si="53"/>
        <v>2639507.658300525</v>
      </c>
      <c r="AZ50" s="9">
        <f t="shared" si="53"/>
        <v>2829731.7060351335</v>
      </c>
      <c r="BA50" s="9">
        <f t="shared" si="53"/>
        <v>3034189.2523654387</v>
      </c>
      <c r="BB50" s="9">
        <f t="shared" si="53"/>
        <v>3252880.2972914404</v>
      </c>
      <c r="BC50" s="9">
        <f t="shared" si="53"/>
        <v>3488539.3553216718</v>
      </c>
      <c r="BD50" s="9">
        <f t="shared" si="53"/>
        <v>3741306.657969391</v>
      </c>
      <c r="BE50" s="9">
        <f t="shared" si="53"/>
        <v>4011041.9737213398</v>
      </c>
      <c r="BF50" s="9">
        <f t="shared" si="53"/>
        <v>4300690.1643559393</v>
      </c>
      <c r="BG50" s="9">
        <f t="shared" si="53"/>
        <v>4611653.5450057685</v>
      </c>
      <c r="BH50" s="9">
        <f t="shared" si="53"/>
        <v>4945334.4308034098</v>
      </c>
      <c r="BI50" s="9">
        <f t="shared" si="53"/>
        <v>5303135.1368814427</v>
      </c>
      <c r="BJ50" s="9">
        <f t="shared" si="53"/>
        <v>5686457.9783724509</v>
      </c>
      <c r="BK50" s="9">
        <f t="shared" si="53"/>
        <v>6096845.5019222703</v>
      </c>
      <c r="BL50" s="9">
        <f t="shared" si="53"/>
        <v>6536962.106282807</v>
      </c>
      <c r="BM50" s="9">
        <f t="shared" si="53"/>
        <v>7009752.6532324804</v>
      </c>
      <c r="BN50" s="9">
        <f t="shared" si="53"/>
        <v>7516689.5736604994</v>
      </c>
      <c r="BO50" s="9">
        <f t="shared" si="53"/>
        <v>8060437.2663187701</v>
      </c>
    </row>
    <row r="52" spans="2:67" x14ac:dyDescent="0.25">
      <c r="B52" s="1" t="s">
        <v>109</v>
      </c>
      <c r="D52" s="240"/>
      <c r="E52" s="240"/>
      <c r="F52" s="240"/>
      <c r="G52" s="240"/>
      <c r="H52" s="240"/>
      <c r="I52" s="240"/>
      <c r="J52" s="240"/>
      <c r="K52" s="240"/>
      <c r="L52" s="240"/>
      <c r="M52" s="240"/>
      <c r="N52" s="240"/>
      <c r="O52" s="240"/>
      <c r="P52" s="240"/>
      <c r="Q52" s="240"/>
      <c r="R52" s="240"/>
      <c r="S52" s="240"/>
      <c r="T52" s="240"/>
      <c r="U52" s="240"/>
      <c r="V52" s="240"/>
      <c r="W52" s="240"/>
      <c r="X52" s="240"/>
      <c r="Y52" s="240"/>
      <c r="Z52" s="240"/>
      <c r="AA52" s="234"/>
      <c r="AB52" s="234">
        <f>RATE((COUNT($E$1:$O$1)),,-$D53,$O53)</f>
        <v>0.14485699305621522</v>
      </c>
      <c r="AC52" s="234">
        <f>RATE((COUNT($Q$1:$AC$1)),,-$P53,$AC53)</f>
        <v>8.4229618187992475E-2</v>
      </c>
      <c r="AF52" s="234"/>
      <c r="AG52" s="234"/>
      <c r="AH52" s="234"/>
      <c r="AI52" s="234"/>
    </row>
    <row r="53" spans="2:67" x14ac:dyDescent="0.25">
      <c r="B53" s="242" t="s">
        <v>137</v>
      </c>
      <c r="D53" s="243">
        <f>D60+D61</f>
        <v>21</v>
      </c>
      <c r="E53" s="243">
        <f>E60+E61</f>
        <v>25</v>
      </c>
      <c r="F53" s="243">
        <f>F60+F61</f>
        <v>27</v>
      </c>
      <c r="G53" s="243">
        <f>G60+G61</f>
        <v>37</v>
      </c>
      <c r="H53" s="243">
        <f t="shared" ref="H53:AC53" si="54">H60+H61</f>
        <v>45</v>
      </c>
      <c r="I53" s="243">
        <f t="shared" si="54"/>
        <v>49</v>
      </c>
      <c r="J53" s="243">
        <f t="shared" si="54"/>
        <v>53</v>
      </c>
      <c r="K53" s="243">
        <f t="shared" si="54"/>
        <v>45</v>
      </c>
      <c r="L53" s="243">
        <f t="shared" si="54"/>
        <v>50</v>
      </c>
      <c r="M53" s="243">
        <f t="shared" si="54"/>
        <v>71</v>
      </c>
      <c r="N53" s="243">
        <f t="shared" si="54"/>
        <v>91</v>
      </c>
      <c r="O53" s="243">
        <f t="shared" si="54"/>
        <v>93</v>
      </c>
      <c r="P53" s="243">
        <f t="shared" si="54"/>
        <v>101</v>
      </c>
      <c r="Q53" s="243">
        <f t="shared" si="54"/>
        <v>121</v>
      </c>
      <c r="R53" s="243">
        <f t="shared" si="54"/>
        <v>138</v>
      </c>
      <c r="S53" s="243">
        <f t="shared" si="54"/>
        <v>140</v>
      </c>
      <c r="T53" s="243">
        <f t="shared" si="54"/>
        <v>160</v>
      </c>
      <c r="U53" s="243">
        <f t="shared" si="54"/>
        <v>185</v>
      </c>
      <c r="V53" s="243">
        <f t="shared" si="54"/>
        <v>220</v>
      </c>
      <c r="W53" s="243">
        <f t="shared" si="54"/>
        <v>235</v>
      </c>
      <c r="X53" s="243">
        <f t="shared" si="54"/>
        <v>245</v>
      </c>
      <c r="Y53" s="243">
        <f t="shared" si="54"/>
        <v>274</v>
      </c>
      <c r="Z53" s="243">
        <f t="shared" si="54"/>
        <v>281</v>
      </c>
      <c r="AA53" s="243">
        <f t="shared" si="54"/>
        <v>276</v>
      </c>
      <c r="AB53" s="243">
        <f>AB60+AB61</f>
        <v>276</v>
      </c>
      <c r="AC53" s="243">
        <f t="shared" si="54"/>
        <v>289</v>
      </c>
      <c r="AF53" s="243">
        <f>AF60+AF61</f>
        <v>276</v>
      </c>
      <c r="AG53" s="243">
        <f>IF(SUM(AG69,AG85,AG101,AG117)&gt;=AG$3*$AD$3,ROUND(AG$3*$AD$3,),SUM(AG69,AG85,AG101,AG117))</f>
        <v>398</v>
      </c>
      <c r="AH53" s="243">
        <f t="shared" ref="AH53:BO53" si="55">IF(SUM(AH69,AH85,AH101,AH117)&gt;=AH$3*$AD$3,ROUND(AH$3*$AD$3,),SUM(AH69,AH85,AH101,AH117))</f>
        <v>426</v>
      </c>
      <c r="AI53" s="243">
        <f t="shared" si="55"/>
        <v>457</v>
      </c>
      <c r="AJ53" s="243">
        <f t="shared" si="55"/>
        <v>490</v>
      </c>
      <c r="AK53" s="243">
        <f t="shared" si="55"/>
        <v>525</v>
      </c>
      <c r="AL53" s="243">
        <f t="shared" si="55"/>
        <v>563</v>
      </c>
      <c r="AM53" s="243">
        <f t="shared" si="55"/>
        <v>604</v>
      </c>
      <c r="AN53" s="243">
        <f t="shared" si="55"/>
        <v>647</v>
      </c>
      <c r="AO53" s="243">
        <f t="shared" si="55"/>
        <v>694</v>
      </c>
      <c r="AP53" s="243">
        <f t="shared" si="55"/>
        <v>744</v>
      </c>
      <c r="AQ53" s="243">
        <f t="shared" si="55"/>
        <v>798</v>
      </c>
      <c r="AR53" s="243">
        <f t="shared" si="55"/>
        <v>856</v>
      </c>
      <c r="AS53" s="243">
        <f t="shared" si="55"/>
        <v>917</v>
      </c>
      <c r="AT53" s="243">
        <f t="shared" si="55"/>
        <v>983</v>
      </c>
      <c r="AU53" s="243">
        <f t="shared" si="55"/>
        <v>1055</v>
      </c>
      <c r="AV53" s="243">
        <f t="shared" si="55"/>
        <v>1131</v>
      </c>
      <c r="AW53" s="243">
        <f t="shared" si="55"/>
        <v>1213</v>
      </c>
      <c r="AX53" s="243">
        <f t="shared" si="55"/>
        <v>1301</v>
      </c>
      <c r="AY53" s="243">
        <f t="shared" si="55"/>
        <v>1394</v>
      </c>
      <c r="AZ53" s="243">
        <f t="shared" si="55"/>
        <v>1495</v>
      </c>
      <c r="BA53" s="243">
        <f t="shared" si="55"/>
        <v>1603</v>
      </c>
      <c r="BB53" s="243">
        <f t="shared" si="55"/>
        <v>1718</v>
      </c>
      <c r="BC53" s="243">
        <f t="shared" si="55"/>
        <v>1843</v>
      </c>
      <c r="BD53" s="243">
        <f t="shared" si="55"/>
        <v>1976</v>
      </c>
      <c r="BE53" s="243">
        <f t="shared" si="55"/>
        <v>2119</v>
      </c>
      <c r="BF53" s="243">
        <f t="shared" si="55"/>
        <v>2272</v>
      </c>
      <c r="BG53" s="243">
        <f t="shared" si="55"/>
        <v>2436</v>
      </c>
      <c r="BH53" s="243">
        <f t="shared" si="55"/>
        <v>2612</v>
      </c>
      <c r="BI53" s="243">
        <f t="shared" si="55"/>
        <v>2801</v>
      </c>
      <c r="BJ53" s="243">
        <f t="shared" si="55"/>
        <v>3004</v>
      </c>
      <c r="BK53" s="243">
        <f t="shared" si="55"/>
        <v>3221</v>
      </c>
      <c r="BL53" s="243">
        <f t="shared" si="55"/>
        <v>3453</v>
      </c>
      <c r="BM53" s="243">
        <f t="shared" si="55"/>
        <v>3703</v>
      </c>
      <c r="BN53" s="243">
        <f t="shared" si="55"/>
        <v>3971</v>
      </c>
      <c r="BO53" s="243">
        <f t="shared" si="55"/>
        <v>4258</v>
      </c>
    </row>
    <row r="54" spans="2:67" x14ac:dyDescent="0.25">
      <c r="B54" s="246" t="s">
        <v>99</v>
      </c>
      <c r="C54" s="247"/>
      <c r="D54" s="248"/>
      <c r="E54" s="249">
        <f>RATE(1,,-D53,E53)</f>
        <v>0.19047619047619047</v>
      </c>
      <c r="F54" s="249">
        <f t="shared" ref="F54:AB54" si="56">RATE(1,,-E53,F53)</f>
        <v>7.9999999999999988E-2</v>
      </c>
      <c r="G54" s="249">
        <f t="shared" si="56"/>
        <v>0.37037037037037024</v>
      </c>
      <c r="H54" s="249">
        <f t="shared" si="56"/>
        <v>0.21621621621621637</v>
      </c>
      <c r="I54" s="249">
        <f t="shared" si="56"/>
        <v>8.8888888888888809E-2</v>
      </c>
      <c r="J54" s="249">
        <f t="shared" si="56"/>
        <v>8.1632653061224553E-2</v>
      </c>
      <c r="K54" s="249">
        <f t="shared" si="56"/>
        <v>-0.15094339622641517</v>
      </c>
      <c r="L54" s="249">
        <f t="shared" si="56"/>
        <v>0.11111111111111116</v>
      </c>
      <c r="M54" s="249">
        <f t="shared" si="56"/>
        <v>0.41999999999999993</v>
      </c>
      <c r="N54" s="249">
        <f t="shared" si="56"/>
        <v>0.28169014084507038</v>
      </c>
      <c r="O54" s="249">
        <f t="shared" si="56"/>
        <v>2.1978021978022119E-2</v>
      </c>
      <c r="P54" s="249">
        <f t="shared" si="56"/>
        <v>8.6021505376344176E-2</v>
      </c>
      <c r="Q54" s="249">
        <f t="shared" si="56"/>
        <v>0.19801980198019806</v>
      </c>
      <c r="R54" s="249">
        <f t="shared" si="56"/>
        <v>0.14049586776859493</v>
      </c>
      <c r="S54" s="249">
        <f t="shared" si="56"/>
        <v>1.4492753623188507E-2</v>
      </c>
      <c r="T54" s="249">
        <f t="shared" si="56"/>
        <v>0.14285714285714285</v>
      </c>
      <c r="U54" s="249">
        <f t="shared" si="56"/>
        <v>0.15624999999999983</v>
      </c>
      <c r="V54" s="249">
        <f t="shared" si="56"/>
        <v>0.18918918918918906</v>
      </c>
      <c r="W54" s="249">
        <f t="shared" si="56"/>
        <v>6.8181818181818288E-2</v>
      </c>
      <c r="X54" s="249">
        <f t="shared" si="56"/>
        <v>4.2553191489361604E-2</v>
      </c>
      <c r="Y54" s="249">
        <f t="shared" si="56"/>
        <v>0.11836734693877565</v>
      </c>
      <c r="Z54" s="249">
        <f t="shared" si="56"/>
        <v>2.5547445255474411E-2</v>
      </c>
      <c r="AA54" s="249">
        <f t="shared" si="56"/>
        <v>-1.7793594306049904E-2</v>
      </c>
      <c r="AB54" s="249">
        <f t="shared" si="56"/>
        <v>-8.4272363644523632E-17</v>
      </c>
      <c r="AC54" s="249">
        <f>RATE(1,,-AA53,AC53)</f>
        <v>4.7101449275362368E-2</v>
      </c>
      <c r="AD54" s="250">
        <v>6.5000000000000002E-2</v>
      </c>
      <c r="AF54" s="251">
        <f>AD54</f>
        <v>6.5000000000000002E-2</v>
      </c>
      <c r="AG54" s="251">
        <f t="shared" ref="AG54:BO54" si="57">RATE(1,,-AF53,AG53)</f>
        <v>0.44202898550724634</v>
      </c>
      <c r="AH54" s="251">
        <f t="shared" si="57"/>
        <v>7.0351758793969821E-2</v>
      </c>
      <c r="AI54" s="251">
        <f t="shared" si="57"/>
        <v>7.2769953051643133E-2</v>
      </c>
      <c r="AJ54" s="252">
        <f t="shared" si="57"/>
        <v>7.2210065645514243E-2</v>
      </c>
      <c r="AK54" s="252">
        <f t="shared" si="57"/>
        <v>7.142857142857148E-2</v>
      </c>
      <c r="AL54" s="252">
        <f t="shared" si="57"/>
        <v>7.2380952380952476E-2</v>
      </c>
      <c r="AM54" s="252">
        <f t="shared" si="57"/>
        <v>7.282415630550608E-2</v>
      </c>
      <c r="AN54" s="252">
        <f t="shared" si="57"/>
        <v>7.1192052980132439E-2</v>
      </c>
      <c r="AO54" s="252">
        <f t="shared" si="57"/>
        <v>7.2642967542503822E-2</v>
      </c>
      <c r="AP54" s="252">
        <f t="shared" si="57"/>
        <v>7.2046109510086345E-2</v>
      </c>
      <c r="AQ54" s="252">
        <f t="shared" si="57"/>
        <v>7.2580645161290397E-2</v>
      </c>
      <c r="AR54" s="252">
        <f t="shared" si="57"/>
        <v>7.2681704260651542E-2</v>
      </c>
      <c r="AS54" s="252">
        <f t="shared" si="57"/>
        <v>7.126168224299069E-2</v>
      </c>
      <c r="AT54" s="252">
        <f t="shared" si="57"/>
        <v>7.1973827699018653E-2</v>
      </c>
      <c r="AU54" s="252">
        <f t="shared" si="57"/>
        <v>7.3245167853509707E-2</v>
      </c>
      <c r="AV54" s="252">
        <f t="shared" si="57"/>
        <v>7.2037914691943067E-2</v>
      </c>
      <c r="AW54" s="252">
        <f t="shared" si="57"/>
        <v>7.2502210433244951E-2</v>
      </c>
      <c r="AX54" s="252">
        <f t="shared" si="57"/>
        <v>7.2547403132728866E-2</v>
      </c>
      <c r="AY54" s="252">
        <f t="shared" si="57"/>
        <v>7.1483474250576592E-2</v>
      </c>
      <c r="AZ54" s="252">
        <f t="shared" si="57"/>
        <v>7.2453371592539381E-2</v>
      </c>
      <c r="BA54" s="252">
        <f t="shared" si="57"/>
        <v>7.22408026755854E-2</v>
      </c>
      <c r="BB54" s="252">
        <f t="shared" si="57"/>
        <v>7.1740486587648158E-2</v>
      </c>
      <c r="BC54" s="252">
        <f t="shared" si="57"/>
        <v>7.2759022118742689E-2</v>
      </c>
      <c r="BD54" s="252">
        <f t="shared" si="57"/>
        <v>7.2164948453608296E-2</v>
      </c>
      <c r="BE54" s="252">
        <f t="shared" si="57"/>
        <v>7.2368421052631665E-2</v>
      </c>
      <c r="BF54" s="252">
        <f t="shared" si="57"/>
        <v>7.2203869749881938E-2</v>
      </c>
      <c r="BG54" s="252">
        <f t="shared" si="57"/>
        <v>7.21830985915492E-2</v>
      </c>
      <c r="BH54" s="252">
        <f t="shared" si="57"/>
        <v>7.224958949096888E-2</v>
      </c>
      <c r="BI54" s="252">
        <f t="shared" si="57"/>
        <v>7.2358346094946333E-2</v>
      </c>
      <c r="BJ54" s="252">
        <f t="shared" si="57"/>
        <v>7.2474116387004697E-2</v>
      </c>
      <c r="BK54" s="252">
        <f t="shared" si="57"/>
        <v>7.2237017310253129E-2</v>
      </c>
      <c r="BL54" s="252">
        <f t="shared" si="57"/>
        <v>7.2027320707854739E-2</v>
      </c>
      <c r="BM54" s="252">
        <f t="shared" si="57"/>
        <v>7.240081088908186E-2</v>
      </c>
      <c r="BN54" s="252">
        <f t="shared" si="57"/>
        <v>7.2373751012692444E-2</v>
      </c>
      <c r="BO54" s="252">
        <f t="shared" si="57"/>
        <v>7.2273986401410167E-2</v>
      </c>
    </row>
    <row r="55" spans="2:67" x14ac:dyDescent="0.25">
      <c r="B55" s="246" t="s">
        <v>101</v>
      </c>
      <c r="C55" s="247"/>
      <c r="D55" s="253">
        <f>D61/D53</f>
        <v>4.7619047619047616E-2</v>
      </c>
      <c r="E55" s="253">
        <f t="shared" ref="E55:AC55" si="58">E61/E53</f>
        <v>0.04</v>
      </c>
      <c r="F55" s="253">
        <f t="shared" si="58"/>
        <v>3.7037037037037035E-2</v>
      </c>
      <c r="G55" s="253">
        <f t="shared" si="58"/>
        <v>5.4054054054054057E-2</v>
      </c>
      <c r="H55" s="253">
        <f t="shared" si="58"/>
        <v>6.6666666666666666E-2</v>
      </c>
      <c r="I55" s="253">
        <f t="shared" si="58"/>
        <v>4.0816326530612242E-2</v>
      </c>
      <c r="J55" s="253">
        <f t="shared" si="58"/>
        <v>0.16981132075471697</v>
      </c>
      <c r="K55" s="253">
        <f t="shared" si="58"/>
        <v>4.4444444444444446E-2</v>
      </c>
      <c r="L55" s="253">
        <f t="shared" si="58"/>
        <v>0.14000000000000001</v>
      </c>
      <c r="M55" s="253">
        <f t="shared" si="58"/>
        <v>5.6338028169014086E-2</v>
      </c>
      <c r="N55" s="253">
        <f t="shared" si="58"/>
        <v>4.3956043956043959E-2</v>
      </c>
      <c r="O55" s="253">
        <f t="shared" si="58"/>
        <v>4.3010752688172046E-2</v>
      </c>
      <c r="P55" s="253">
        <f t="shared" si="58"/>
        <v>7.9207920792079209E-2</v>
      </c>
      <c r="Q55" s="253">
        <f t="shared" si="58"/>
        <v>3.3057851239669422E-2</v>
      </c>
      <c r="R55" s="253">
        <f t="shared" si="58"/>
        <v>6.5217391304347824E-2</v>
      </c>
      <c r="S55" s="253">
        <f t="shared" si="58"/>
        <v>9.285714285714286E-2</v>
      </c>
      <c r="T55" s="253">
        <f t="shared" si="58"/>
        <v>0.1</v>
      </c>
      <c r="U55" s="253">
        <f t="shared" si="58"/>
        <v>3.783783783783784E-2</v>
      </c>
      <c r="V55" s="253">
        <f t="shared" si="58"/>
        <v>6.363636363636363E-2</v>
      </c>
      <c r="W55" s="253">
        <f t="shared" si="58"/>
        <v>7.6595744680851063E-2</v>
      </c>
      <c r="X55" s="253">
        <f t="shared" si="58"/>
        <v>4.8979591836734691E-2</v>
      </c>
      <c r="Y55" s="253">
        <f t="shared" si="58"/>
        <v>8.7591240875912413E-2</v>
      </c>
      <c r="Z55" s="253">
        <f t="shared" si="58"/>
        <v>5.6939501779359428E-2</v>
      </c>
      <c r="AA55" s="253">
        <f t="shared" si="58"/>
        <v>0.11594202898550725</v>
      </c>
      <c r="AB55" s="253">
        <f>AB61/AB53</f>
        <v>5.434782608695652E-2</v>
      </c>
      <c r="AC55" s="253">
        <f t="shared" si="58"/>
        <v>8.3044982698961933E-2</v>
      </c>
      <c r="AD55" s="250">
        <v>7.1999999999999995E-2</v>
      </c>
      <c r="AF55" s="254">
        <f>AD55</f>
        <v>7.1999999999999995E-2</v>
      </c>
      <c r="AG55" s="254">
        <f>AF55</f>
        <v>7.1999999999999995E-2</v>
      </c>
      <c r="AH55" s="254">
        <f>AG55</f>
        <v>7.1999999999999995E-2</v>
      </c>
      <c r="AI55" s="254">
        <f t="shared" ref="AI55:BO55" si="59">AH55</f>
        <v>7.1999999999999995E-2</v>
      </c>
      <c r="AJ55" s="252">
        <f t="shared" si="59"/>
        <v>7.1999999999999995E-2</v>
      </c>
      <c r="AK55" s="252">
        <f t="shared" si="59"/>
        <v>7.1999999999999995E-2</v>
      </c>
      <c r="AL55" s="252">
        <f t="shared" si="59"/>
        <v>7.1999999999999995E-2</v>
      </c>
      <c r="AM55" s="252">
        <f t="shared" si="59"/>
        <v>7.1999999999999995E-2</v>
      </c>
      <c r="AN55" s="252">
        <f t="shared" si="59"/>
        <v>7.1999999999999995E-2</v>
      </c>
      <c r="AO55" s="252">
        <f t="shared" si="59"/>
        <v>7.1999999999999995E-2</v>
      </c>
      <c r="AP55" s="252">
        <f t="shared" si="59"/>
        <v>7.1999999999999995E-2</v>
      </c>
      <c r="AQ55" s="252">
        <f t="shared" si="59"/>
        <v>7.1999999999999995E-2</v>
      </c>
      <c r="AR55" s="252">
        <f t="shared" si="59"/>
        <v>7.1999999999999995E-2</v>
      </c>
      <c r="AS55" s="252">
        <f t="shared" si="59"/>
        <v>7.1999999999999995E-2</v>
      </c>
      <c r="AT55" s="252">
        <f t="shared" si="59"/>
        <v>7.1999999999999995E-2</v>
      </c>
      <c r="AU55" s="252">
        <f t="shared" si="59"/>
        <v>7.1999999999999995E-2</v>
      </c>
      <c r="AV55" s="252">
        <f t="shared" si="59"/>
        <v>7.1999999999999995E-2</v>
      </c>
      <c r="AW55" s="252">
        <f t="shared" si="59"/>
        <v>7.1999999999999995E-2</v>
      </c>
      <c r="AX55" s="252">
        <f t="shared" si="59"/>
        <v>7.1999999999999995E-2</v>
      </c>
      <c r="AY55" s="252">
        <f t="shared" si="59"/>
        <v>7.1999999999999995E-2</v>
      </c>
      <c r="AZ55" s="252">
        <f t="shared" si="59"/>
        <v>7.1999999999999995E-2</v>
      </c>
      <c r="BA55" s="252">
        <f t="shared" si="59"/>
        <v>7.1999999999999995E-2</v>
      </c>
      <c r="BB55" s="252">
        <f t="shared" si="59"/>
        <v>7.1999999999999995E-2</v>
      </c>
      <c r="BC55" s="252">
        <f t="shared" si="59"/>
        <v>7.1999999999999995E-2</v>
      </c>
      <c r="BD55" s="252">
        <f t="shared" si="59"/>
        <v>7.1999999999999995E-2</v>
      </c>
      <c r="BE55" s="252">
        <f t="shared" si="59"/>
        <v>7.1999999999999995E-2</v>
      </c>
      <c r="BF55" s="252">
        <f t="shared" si="59"/>
        <v>7.1999999999999995E-2</v>
      </c>
      <c r="BG55" s="252">
        <f t="shared" si="59"/>
        <v>7.1999999999999995E-2</v>
      </c>
      <c r="BH55" s="252">
        <f t="shared" si="59"/>
        <v>7.1999999999999995E-2</v>
      </c>
      <c r="BI55" s="252">
        <f t="shared" si="59"/>
        <v>7.1999999999999995E-2</v>
      </c>
      <c r="BJ55" s="252">
        <f t="shared" si="59"/>
        <v>7.1999999999999995E-2</v>
      </c>
      <c r="BK55" s="252">
        <f t="shared" si="59"/>
        <v>7.1999999999999995E-2</v>
      </c>
      <c r="BL55" s="252">
        <f t="shared" si="59"/>
        <v>7.1999999999999995E-2</v>
      </c>
      <c r="BM55" s="252">
        <f t="shared" si="59"/>
        <v>7.1999999999999995E-2</v>
      </c>
      <c r="BN55" s="252">
        <f t="shared" si="59"/>
        <v>7.1999999999999995E-2</v>
      </c>
      <c r="BO55" s="252">
        <f t="shared" si="59"/>
        <v>7.1999999999999995E-2</v>
      </c>
    </row>
    <row r="56" spans="2:67" x14ac:dyDescent="0.25">
      <c r="B56" s="246" t="s">
        <v>133</v>
      </c>
      <c r="C56" s="247"/>
      <c r="D56" s="255">
        <f>D62/D60</f>
        <v>132.19999999999999</v>
      </c>
      <c r="E56" s="255">
        <f t="shared" ref="E56:AC56" si="60">E62/E60</f>
        <v>92.875</v>
      </c>
      <c r="F56" s="255">
        <f t="shared" si="60"/>
        <v>82.615384615384613</v>
      </c>
      <c r="G56" s="255">
        <f t="shared" si="60"/>
        <v>40.085714285714289</v>
      </c>
      <c r="H56" s="255">
        <f t="shared" si="60"/>
        <v>39.595238095238095</v>
      </c>
      <c r="I56" s="255">
        <f t="shared" si="60"/>
        <v>38.829787234042556</v>
      </c>
      <c r="J56" s="255">
        <f t="shared" si="60"/>
        <v>55.93181818181818</v>
      </c>
      <c r="K56" s="255">
        <f t="shared" si="60"/>
        <v>60.581395348837212</v>
      </c>
      <c r="L56" s="255">
        <f t="shared" si="60"/>
        <v>59.651162790697676</v>
      </c>
      <c r="M56" s="255">
        <f t="shared" si="60"/>
        <v>43.492537313432834</v>
      </c>
      <c r="N56" s="255">
        <f t="shared" si="60"/>
        <v>45.310344827586206</v>
      </c>
      <c r="O56" s="255">
        <f t="shared" si="60"/>
        <v>40.044943820224717</v>
      </c>
      <c r="P56" s="255">
        <f t="shared" si="60"/>
        <v>37.634408602150536</v>
      </c>
      <c r="Q56" s="255">
        <f t="shared" si="60"/>
        <v>32.350427350427353</v>
      </c>
      <c r="R56" s="255">
        <f t="shared" si="60"/>
        <v>34.604651162790695</v>
      </c>
      <c r="S56" s="255">
        <f t="shared" si="60"/>
        <v>32.952755905511808</v>
      </c>
      <c r="T56" s="255">
        <f t="shared" si="60"/>
        <v>34.472222222222221</v>
      </c>
      <c r="U56" s="255">
        <f t="shared" si="60"/>
        <v>33.516853932584269</v>
      </c>
      <c r="V56" s="255">
        <f t="shared" si="60"/>
        <v>32.582524271844662</v>
      </c>
      <c r="W56" s="255">
        <f t="shared" si="60"/>
        <v>31.069124423963135</v>
      </c>
      <c r="X56" s="255">
        <f t="shared" si="60"/>
        <v>33.171673819742487</v>
      </c>
      <c r="Y56" s="255">
        <f t="shared" si="60"/>
        <v>29.687999999999999</v>
      </c>
      <c r="Z56" s="255">
        <f t="shared" si="60"/>
        <v>25.166037735849056</v>
      </c>
      <c r="AA56" s="255">
        <f t="shared" si="60"/>
        <v>33.889344262295083</v>
      </c>
      <c r="AB56" s="255">
        <f>AB62/AB60</f>
        <v>50.593869731800766</v>
      </c>
      <c r="AC56" s="255">
        <f t="shared" si="60"/>
        <v>58.347169811320754</v>
      </c>
      <c r="AD56" s="256">
        <f>SUM(P62:AC62)/SUM(P60:AC60)</f>
        <v>36.304140710883111</v>
      </c>
      <c r="AF56" s="257">
        <f>AD56</f>
        <v>36.304140710883111</v>
      </c>
      <c r="AG56" s="257">
        <f t="shared" ref="AG56:BO56" si="61">AG62/AG60</f>
        <v>58.347169811320754</v>
      </c>
      <c r="AH56" s="257">
        <f t="shared" si="61"/>
        <v>62.531645569620252</v>
      </c>
      <c r="AI56" s="257">
        <f t="shared" si="61"/>
        <v>51.695754716981135</v>
      </c>
      <c r="AJ56" s="258">
        <f t="shared" si="61"/>
        <v>30.021978021978022</v>
      </c>
      <c r="AK56" s="258">
        <f t="shared" si="61"/>
        <v>46.640657084188909</v>
      </c>
      <c r="AL56" s="258">
        <f t="shared" si="61"/>
        <v>52.762452107279692</v>
      </c>
      <c r="AM56" s="258">
        <f t="shared" si="61"/>
        <v>53.361853832442065</v>
      </c>
      <c r="AN56" s="258">
        <f t="shared" si="61"/>
        <v>54.616666666666667</v>
      </c>
      <c r="AO56" s="258">
        <f t="shared" si="61"/>
        <v>55.503105590062113</v>
      </c>
      <c r="AP56" s="258">
        <f t="shared" si="61"/>
        <v>56.637681159420289</v>
      </c>
      <c r="AQ56" s="258">
        <f t="shared" si="61"/>
        <v>57.599190283400809</v>
      </c>
      <c r="AR56" s="258">
        <f t="shared" si="61"/>
        <v>58.870277078085643</v>
      </c>
      <c r="AS56" s="258">
        <f t="shared" si="61"/>
        <v>60.236192714453587</v>
      </c>
      <c r="AT56" s="258">
        <f t="shared" si="61"/>
        <v>61.661184210526315</v>
      </c>
      <c r="AU56" s="258">
        <f t="shared" si="61"/>
        <v>63.096016343207353</v>
      </c>
      <c r="AV56" s="258">
        <f t="shared" si="61"/>
        <v>64.627619047619049</v>
      </c>
      <c r="AW56" s="258">
        <f t="shared" si="61"/>
        <v>66.348134991119011</v>
      </c>
      <c r="AX56" s="258">
        <f t="shared" si="61"/>
        <v>68.168185584092797</v>
      </c>
      <c r="AY56" s="258">
        <f t="shared" si="61"/>
        <v>70.060278207109732</v>
      </c>
      <c r="AZ56" s="258">
        <f t="shared" si="61"/>
        <v>72.069214131218459</v>
      </c>
      <c r="BA56" s="258">
        <f t="shared" si="61"/>
        <v>74.162634408602145</v>
      </c>
      <c r="BB56" s="258">
        <f t="shared" si="61"/>
        <v>76.498117942283557</v>
      </c>
      <c r="BC56" s="258">
        <f t="shared" si="61"/>
        <v>78.871345029239762</v>
      </c>
      <c r="BD56" s="258">
        <f t="shared" si="61"/>
        <v>81.367502726281359</v>
      </c>
      <c r="BE56" s="258">
        <f t="shared" si="61"/>
        <v>84.064598168870802</v>
      </c>
      <c r="BF56" s="258">
        <f t="shared" si="61"/>
        <v>85.249051233396585</v>
      </c>
      <c r="BG56" s="258">
        <f t="shared" si="61"/>
        <v>86.287925696594428</v>
      </c>
      <c r="BH56" s="258">
        <f t="shared" si="61"/>
        <v>87.402640264026402</v>
      </c>
      <c r="BI56" s="258">
        <f t="shared" si="61"/>
        <v>88.575990765679109</v>
      </c>
      <c r="BJ56" s="258">
        <f t="shared" si="61"/>
        <v>89.707317073170728</v>
      </c>
      <c r="BK56" s="258">
        <f t="shared" si="61"/>
        <v>90.965874874539978</v>
      </c>
      <c r="BL56" s="258">
        <f t="shared" si="61"/>
        <v>92.27184769038702</v>
      </c>
      <c r="BM56" s="258">
        <f t="shared" si="61"/>
        <v>93.590803259604186</v>
      </c>
      <c r="BN56" s="258">
        <f t="shared" si="61"/>
        <v>94.959023066485756</v>
      </c>
      <c r="BO56" s="258">
        <f t="shared" si="61"/>
        <v>96.398633257403191</v>
      </c>
    </row>
    <row r="57" spans="2:67" x14ac:dyDescent="0.25">
      <c r="B57" s="246" t="s">
        <v>103</v>
      </c>
      <c r="C57" s="247"/>
      <c r="D57" s="259">
        <f t="shared" ref="D57:AA57" si="62">D65/D62</f>
        <v>119.07687972768534</v>
      </c>
      <c r="E57" s="259">
        <f t="shared" si="62"/>
        <v>116.88393898609242</v>
      </c>
      <c r="F57" s="259">
        <f t="shared" si="62"/>
        <v>114.84101489757914</v>
      </c>
      <c r="G57" s="259">
        <f t="shared" si="62"/>
        <v>113.63549536707056</v>
      </c>
      <c r="H57" s="259">
        <f t="shared" si="62"/>
        <v>47.239927841250754</v>
      </c>
      <c r="I57" s="259">
        <f t="shared" si="62"/>
        <v>66.093150684931501</v>
      </c>
      <c r="J57" s="259">
        <f t="shared" si="62"/>
        <v>66.611133685493698</v>
      </c>
      <c r="K57" s="259">
        <f t="shared" si="62"/>
        <v>71.779301343570069</v>
      </c>
      <c r="L57" s="259">
        <f t="shared" si="62"/>
        <v>105.27598050682262</v>
      </c>
      <c r="M57" s="259">
        <f t="shared" si="62"/>
        <v>117.83864104323953</v>
      </c>
      <c r="N57" s="259">
        <f t="shared" si="62"/>
        <v>116.16451040081176</v>
      </c>
      <c r="O57" s="259">
        <f t="shared" si="62"/>
        <v>105.52008978675644</v>
      </c>
      <c r="P57" s="259">
        <f t="shared" si="62"/>
        <v>106.62502857142856</v>
      </c>
      <c r="Q57" s="259">
        <f t="shared" si="62"/>
        <v>107.10964332892999</v>
      </c>
      <c r="R57" s="259">
        <f t="shared" si="62"/>
        <v>108.12460573476702</v>
      </c>
      <c r="S57" s="259">
        <f t="shared" si="62"/>
        <v>113.00922341696534</v>
      </c>
      <c r="T57" s="259">
        <f t="shared" si="62"/>
        <v>107.11291297340854</v>
      </c>
      <c r="U57" s="259">
        <f t="shared" si="62"/>
        <v>106.24643814951391</v>
      </c>
      <c r="V57" s="259">
        <f t="shared" si="62"/>
        <v>97.611907032181165</v>
      </c>
      <c r="W57" s="259">
        <f t="shared" si="62"/>
        <v>160.05846484722633</v>
      </c>
      <c r="X57" s="259">
        <f t="shared" si="62"/>
        <v>189.78615603570967</v>
      </c>
      <c r="Y57" s="259">
        <f t="shared" si="62"/>
        <v>200.61886418755051</v>
      </c>
      <c r="Z57" s="259">
        <f t="shared" si="62"/>
        <v>231.35830559304245</v>
      </c>
      <c r="AA57" s="259">
        <f t="shared" si="62"/>
        <v>210.4248312976176</v>
      </c>
      <c r="AB57" s="259">
        <f>AB65/AB62</f>
        <v>209.30417266187052</v>
      </c>
      <c r="AC57" s="259">
        <f>AC65/AC62</f>
        <v>176.49189561505625</v>
      </c>
      <c r="AD57" s="275">
        <f>SUM(W65:AC65)/SUM(W62:AC62)</f>
        <v>195.58880179547467</v>
      </c>
      <c r="AF57" s="261">
        <f>AD57</f>
        <v>195.58880179547467</v>
      </c>
      <c r="AG57" s="261">
        <f t="shared" ref="AG57:BO57" si="63">AG65/AG62</f>
        <v>176.49189561505625</v>
      </c>
      <c r="AH57" s="261">
        <f t="shared" si="63"/>
        <v>175.02922874493925</v>
      </c>
      <c r="AI57" s="261">
        <f t="shared" si="63"/>
        <v>191.27300059309275</v>
      </c>
      <c r="AJ57" s="262">
        <f t="shared" si="63"/>
        <v>203.26172840409956</v>
      </c>
      <c r="AK57" s="262">
        <f t="shared" si="63"/>
        <v>117.03253294703785</v>
      </c>
      <c r="AL57" s="262">
        <f t="shared" si="63"/>
        <v>76.795701913910406</v>
      </c>
      <c r="AM57" s="262">
        <f t="shared" si="63"/>
        <v>76.348738467360121</v>
      </c>
      <c r="AN57" s="262">
        <f t="shared" si="63"/>
        <v>75.854252893552001</v>
      </c>
      <c r="AO57" s="262">
        <f t="shared" si="63"/>
        <v>75.398616382100116</v>
      </c>
      <c r="AP57" s="262">
        <f t="shared" si="63"/>
        <v>75.013007500304724</v>
      </c>
      <c r="AQ57" s="262">
        <f t="shared" si="63"/>
        <v>74.552238065112235</v>
      </c>
      <c r="AR57" s="262">
        <f t="shared" si="63"/>
        <v>74.189736109291715</v>
      </c>
      <c r="AS57" s="262">
        <f t="shared" si="63"/>
        <v>73.788190783416766</v>
      </c>
      <c r="AT57" s="262">
        <f t="shared" si="63"/>
        <v>73.444120601077358</v>
      </c>
      <c r="AU57" s="262">
        <f t="shared" si="63"/>
        <v>73.098122511434113</v>
      </c>
      <c r="AV57" s="262">
        <f t="shared" si="63"/>
        <v>72.805872364869927</v>
      </c>
      <c r="AW57" s="262">
        <f t="shared" si="63"/>
        <v>72.476258262380355</v>
      </c>
      <c r="AX57" s="262">
        <f t="shared" si="63"/>
        <v>72.216426836178826</v>
      </c>
      <c r="AY57" s="262">
        <f t="shared" si="63"/>
        <v>71.970841152743873</v>
      </c>
      <c r="AZ57" s="262">
        <f t="shared" si="63"/>
        <v>71.732315362149791</v>
      </c>
      <c r="BA57" s="262">
        <f t="shared" si="63"/>
        <v>71.524673027011573</v>
      </c>
      <c r="BB57" s="262">
        <f t="shared" si="63"/>
        <v>71.330003756845173</v>
      </c>
      <c r="BC57" s="262">
        <f t="shared" si="63"/>
        <v>71.144112959965852</v>
      </c>
      <c r="BD57" s="262">
        <f t="shared" si="63"/>
        <v>70.999414961417813</v>
      </c>
      <c r="BE57" s="262">
        <f t="shared" si="63"/>
        <v>70.853697422262542</v>
      </c>
      <c r="BF57" s="262">
        <f t="shared" si="63"/>
        <v>70.677420337569714</v>
      </c>
      <c r="BG57" s="262">
        <f t="shared" si="63"/>
        <v>70.505697223145503</v>
      </c>
      <c r="BH57" s="262">
        <f t="shared" si="63"/>
        <v>70.354423791258483</v>
      </c>
      <c r="BI57" s="262">
        <f t="shared" si="63"/>
        <v>70.22331610133881</v>
      </c>
      <c r="BJ57" s="262">
        <f t="shared" si="63"/>
        <v>70.089362706595125</v>
      </c>
      <c r="BK57" s="262">
        <f t="shared" si="63"/>
        <v>69.976814436994715</v>
      </c>
      <c r="BL57" s="262">
        <f t="shared" si="63"/>
        <v>69.876454141046125</v>
      </c>
      <c r="BM57" s="262">
        <f t="shared" si="63"/>
        <v>69.788863303612629</v>
      </c>
      <c r="BN57" s="262">
        <f t="shared" si="63"/>
        <v>69.717090232832717</v>
      </c>
      <c r="BO57" s="262">
        <f t="shared" si="63"/>
        <v>69.654471210147619</v>
      </c>
    </row>
    <row r="58" spans="2:67" x14ac:dyDescent="0.25">
      <c r="B58" s="246" t="s">
        <v>134</v>
      </c>
      <c r="C58" s="247"/>
      <c r="D58" s="253">
        <f t="shared" ref="D58:AA58" si="64">D66/D65</f>
        <v>0.42281891963477108</v>
      </c>
      <c r="E58" s="253">
        <f t="shared" si="64"/>
        <v>0.42151839508272043</v>
      </c>
      <c r="F58" s="253">
        <f t="shared" si="64"/>
        <v>0.42216893649020892</v>
      </c>
      <c r="G58" s="253">
        <f t="shared" si="64"/>
        <v>0.42325626322675819</v>
      </c>
      <c r="H58" s="253">
        <f t="shared" si="64"/>
        <v>1</v>
      </c>
      <c r="I58" s="253">
        <f t="shared" si="64"/>
        <v>0.70742828718288842</v>
      </c>
      <c r="J58" s="253">
        <f t="shared" si="64"/>
        <v>0.69907887512962852</v>
      </c>
      <c r="K58" s="253">
        <f t="shared" si="64"/>
        <v>0.66989302034151599</v>
      </c>
      <c r="L58" s="253">
        <f t="shared" si="64"/>
        <v>0.4729423886105133</v>
      </c>
      <c r="M58" s="253">
        <f t="shared" si="64"/>
        <v>0.42125121366362461</v>
      </c>
      <c r="N58" s="253">
        <f t="shared" si="64"/>
        <v>0.41168718150858064</v>
      </c>
      <c r="O58" s="253">
        <f t="shared" si="64"/>
        <v>0.41555695480884597</v>
      </c>
      <c r="P58" s="253">
        <f t="shared" si="64"/>
        <v>0.40644437274979128</v>
      </c>
      <c r="Q58" s="253">
        <f t="shared" si="64"/>
        <v>0.40857403616092353</v>
      </c>
      <c r="R58" s="253">
        <f t="shared" si="64"/>
        <v>0.39492965188677009</v>
      </c>
      <c r="S58" s="253">
        <f t="shared" si="64"/>
        <v>0.38404156436412296</v>
      </c>
      <c r="T58" s="253">
        <f t="shared" si="64"/>
        <v>0.39235784269012064</v>
      </c>
      <c r="U58" s="253">
        <f t="shared" si="64"/>
        <v>0.39618768154953826</v>
      </c>
      <c r="V58" s="253">
        <f t="shared" si="64"/>
        <v>0.40213921517175544</v>
      </c>
      <c r="W58" s="253">
        <f t="shared" si="64"/>
        <v>0.24022481328365841</v>
      </c>
      <c r="X58" s="253">
        <f t="shared" si="64"/>
        <v>0.20655930243243856</v>
      </c>
      <c r="Y58" s="253">
        <f t="shared" si="64"/>
        <v>0.19094128038367619</v>
      </c>
      <c r="Z58" s="253">
        <f t="shared" si="64"/>
        <v>0.16107745339910556</v>
      </c>
      <c r="AA58" s="253">
        <f t="shared" si="64"/>
        <v>0.16709167265597652</v>
      </c>
      <c r="AB58" s="253">
        <f>AB66/AB65</f>
        <v>0.14834725081747943</v>
      </c>
      <c r="AC58" s="253">
        <f>AC66/AC65</f>
        <v>0.16674899051279191</v>
      </c>
      <c r="AD58" s="288">
        <f>SUM(W66:AC66)/SUM(W65:AC65)</f>
        <v>0.17570188536211861</v>
      </c>
      <c r="AF58" s="254">
        <f>AD58</f>
        <v>0.17570188536211861</v>
      </c>
      <c r="AG58" s="254">
        <f t="shared" ref="AG58:BO58" si="65">AG66/AG65</f>
        <v>0.16674899051279191</v>
      </c>
      <c r="AH58" s="254">
        <f t="shared" si="65"/>
        <v>0.16955340449268402</v>
      </c>
      <c r="AI58" s="254">
        <f t="shared" si="65"/>
        <v>0.15742945000837089</v>
      </c>
      <c r="AJ58" s="254">
        <f t="shared" si="65"/>
        <v>0.1537008875108952</v>
      </c>
      <c r="AK58" s="254">
        <f t="shared" si="65"/>
        <v>0.26972909652792809</v>
      </c>
      <c r="AL58" s="254">
        <f t="shared" si="65"/>
        <v>0.41084860435101306</v>
      </c>
      <c r="AM58" s="254">
        <f t="shared" si="65"/>
        <v>0.41152972163758739</v>
      </c>
      <c r="AN58" s="254">
        <f t="shared" si="65"/>
        <v>0.41248592679932672</v>
      </c>
      <c r="AO58" s="254">
        <f t="shared" si="65"/>
        <v>0.41358535100734706</v>
      </c>
      <c r="AP58" s="254">
        <f t="shared" si="65"/>
        <v>0.41453995077684935</v>
      </c>
      <c r="AQ58" s="254">
        <f t="shared" si="65"/>
        <v>0.41569295856078003</v>
      </c>
      <c r="AR58" s="254">
        <f t="shared" si="65"/>
        <v>0.41692627775325769</v>
      </c>
      <c r="AS58" s="254">
        <f t="shared" si="65"/>
        <v>0.41805175623041846</v>
      </c>
      <c r="AT58" s="254">
        <f t="shared" si="65"/>
        <v>0.41935480477677822</v>
      </c>
      <c r="AU58" s="254">
        <f t="shared" si="65"/>
        <v>0.42069326126092627</v>
      </c>
      <c r="AV58" s="254">
        <f t="shared" si="65"/>
        <v>0.4220479327702904</v>
      </c>
      <c r="AW58" s="254">
        <f t="shared" si="65"/>
        <v>0.42352083653334499</v>
      </c>
      <c r="AX58" s="254">
        <f t="shared" si="65"/>
        <v>0.42497100009852845</v>
      </c>
      <c r="AY58" s="254">
        <f t="shared" si="65"/>
        <v>0.4265376318946173</v>
      </c>
      <c r="AZ58" s="254">
        <f t="shared" si="65"/>
        <v>0.42820514967152939</v>
      </c>
      <c r="BA58" s="254">
        <f t="shared" si="65"/>
        <v>0.42989141912731965</v>
      </c>
      <c r="BB58" s="254">
        <f t="shared" si="65"/>
        <v>0.43159092379506359</v>
      </c>
      <c r="BC58" s="254">
        <f t="shared" si="65"/>
        <v>0.43334767426854931</v>
      </c>
      <c r="BD58" s="254">
        <f t="shared" si="65"/>
        <v>0.43514772113306016</v>
      </c>
      <c r="BE58" s="254">
        <f t="shared" si="65"/>
        <v>0.43703047509298948</v>
      </c>
      <c r="BF58" s="254">
        <f t="shared" si="65"/>
        <v>0.43587931962495519</v>
      </c>
      <c r="BG58" s="254">
        <f t="shared" si="65"/>
        <v>0.43452218166180739</v>
      </c>
      <c r="BH58" s="254">
        <f t="shared" si="65"/>
        <v>0.43308600282751392</v>
      </c>
      <c r="BI58" s="254">
        <f t="shared" si="65"/>
        <v>0.43158889137371481</v>
      </c>
      <c r="BJ58" s="254">
        <f t="shared" si="65"/>
        <v>0.4300865122589197</v>
      </c>
      <c r="BK58" s="254">
        <f t="shared" si="65"/>
        <v>0.42849503547722845</v>
      </c>
      <c r="BL58" s="254">
        <f t="shared" si="65"/>
        <v>0.42686285983179695</v>
      </c>
      <c r="BM58" s="254">
        <f t="shared" si="65"/>
        <v>0.42517340953423566</v>
      </c>
      <c r="BN58" s="254">
        <f t="shared" si="65"/>
        <v>0.42344614514055734</v>
      </c>
      <c r="BO58" s="254">
        <f t="shared" si="65"/>
        <v>0.4216820635846858</v>
      </c>
    </row>
    <row r="60" spans="2:67" x14ac:dyDescent="0.25">
      <c r="B60" t="s">
        <v>285</v>
      </c>
      <c r="D60" s="7">
        <f t="shared" ref="D60:AA60" si="66">IF(SUM(D76,D92,D108,D124)&gt;=D$150,D$150,SUM(D76,D92,D108,D124))</f>
        <v>20</v>
      </c>
      <c r="E60" s="7">
        <f t="shared" si="66"/>
        <v>24</v>
      </c>
      <c r="F60" s="7">
        <f t="shared" si="66"/>
        <v>26</v>
      </c>
      <c r="G60" s="7">
        <f t="shared" si="66"/>
        <v>35</v>
      </c>
      <c r="H60" s="7">
        <f t="shared" si="66"/>
        <v>42</v>
      </c>
      <c r="I60" s="7">
        <f t="shared" si="66"/>
        <v>47</v>
      </c>
      <c r="J60" s="7">
        <f t="shared" si="66"/>
        <v>44</v>
      </c>
      <c r="K60" s="7">
        <f t="shared" si="66"/>
        <v>43</v>
      </c>
      <c r="L60" s="7">
        <f t="shared" si="66"/>
        <v>43</v>
      </c>
      <c r="M60" s="7">
        <f t="shared" si="66"/>
        <v>67</v>
      </c>
      <c r="N60" s="7">
        <f t="shared" si="66"/>
        <v>87</v>
      </c>
      <c r="O60" s="7">
        <f t="shared" si="66"/>
        <v>89</v>
      </c>
      <c r="P60" s="7">
        <f t="shared" si="66"/>
        <v>93</v>
      </c>
      <c r="Q60" s="7">
        <f t="shared" si="66"/>
        <v>117</v>
      </c>
      <c r="R60" s="7">
        <f t="shared" si="66"/>
        <v>129</v>
      </c>
      <c r="S60" s="7">
        <f t="shared" si="66"/>
        <v>127</v>
      </c>
      <c r="T60" s="7">
        <f t="shared" si="66"/>
        <v>144</v>
      </c>
      <c r="U60" s="7">
        <f t="shared" si="66"/>
        <v>178</v>
      </c>
      <c r="V60" s="7">
        <f t="shared" si="66"/>
        <v>206</v>
      </c>
      <c r="W60" s="7">
        <f t="shared" si="66"/>
        <v>217</v>
      </c>
      <c r="X60" s="7">
        <f t="shared" si="66"/>
        <v>233</v>
      </c>
      <c r="Y60" s="7">
        <f t="shared" si="66"/>
        <v>250</v>
      </c>
      <c r="Z60" s="7">
        <f t="shared" si="66"/>
        <v>265</v>
      </c>
      <c r="AA60" s="7">
        <f t="shared" si="66"/>
        <v>244</v>
      </c>
      <c r="AB60" s="7">
        <f>IF(SUM(AB76,AB92,AB108,AB124)&gt;=AB$150,AB$150,SUM(AB76,AB92,AB108,AB124))</f>
        <v>261</v>
      </c>
      <c r="AC60" s="7">
        <f>IF(SUM(AC76,AC92,AC108,AC124)&gt;=AC$150,AC$150,SUM(AC76,AC92,AC108,AC124))</f>
        <v>265</v>
      </c>
      <c r="AF60" s="7">
        <f t="shared" ref="AF60:AG63" si="67">AB60</f>
        <v>261</v>
      </c>
      <c r="AG60" s="7">
        <f t="shared" si="67"/>
        <v>265</v>
      </c>
      <c r="AH60" s="7">
        <f t="shared" ref="AH60:BO60" si="68">ROUND(AH53*(1-AH55),)</f>
        <v>395</v>
      </c>
      <c r="AI60" s="7">
        <f t="shared" si="68"/>
        <v>424</v>
      </c>
      <c r="AJ60" s="9">
        <f t="shared" si="68"/>
        <v>455</v>
      </c>
      <c r="AK60" s="9">
        <f t="shared" si="68"/>
        <v>487</v>
      </c>
      <c r="AL60" s="9">
        <f t="shared" si="68"/>
        <v>522</v>
      </c>
      <c r="AM60" s="9">
        <f t="shared" si="68"/>
        <v>561</v>
      </c>
      <c r="AN60" s="9">
        <f t="shared" si="68"/>
        <v>600</v>
      </c>
      <c r="AO60" s="9">
        <f t="shared" si="68"/>
        <v>644</v>
      </c>
      <c r="AP60" s="9">
        <f t="shared" si="68"/>
        <v>690</v>
      </c>
      <c r="AQ60" s="9">
        <f t="shared" si="68"/>
        <v>741</v>
      </c>
      <c r="AR60" s="9">
        <f t="shared" si="68"/>
        <v>794</v>
      </c>
      <c r="AS60" s="9">
        <f t="shared" si="68"/>
        <v>851</v>
      </c>
      <c r="AT60" s="9">
        <f t="shared" si="68"/>
        <v>912</v>
      </c>
      <c r="AU60" s="9">
        <f t="shared" si="68"/>
        <v>979</v>
      </c>
      <c r="AV60" s="9">
        <f t="shared" si="68"/>
        <v>1050</v>
      </c>
      <c r="AW60" s="9">
        <f t="shared" si="68"/>
        <v>1126</v>
      </c>
      <c r="AX60" s="9">
        <f t="shared" si="68"/>
        <v>1207</v>
      </c>
      <c r="AY60" s="9">
        <f t="shared" si="68"/>
        <v>1294</v>
      </c>
      <c r="AZ60" s="9">
        <f t="shared" si="68"/>
        <v>1387</v>
      </c>
      <c r="BA60" s="9">
        <f t="shared" si="68"/>
        <v>1488</v>
      </c>
      <c r="BB60" s="9">
        <f t="shared" si="68"/>
        <v>1594</v>
      </c>
      <c r="BC60" s="9">
        <f t="shared" si="68"/>
        <v>1710</v>
      </c>
      <c r="BD60" s="9">
        <f t="shared" si="68"/>
        <v>1834</v>
      </c>
      <c r="BE60" s="9">
        <f t="shared" si="68"/>
        <v>1966</v>
      </c>
      <c r="BF60" s="9">
        <f t="shared" si="68"/>
        <v>2108</v>
      </c>
      <c r="BG60" s="9">
        <f t="shared" si="68"/>
        <v>2261</v>
      </c>
      <c r="BH60" s="9">
        <f t="shared" si="68"/>
        <v>2424</v>
      </c>
      <c r="BI60" s="9">
        <f t="shared" si="68"/>
        <v>2599</v>
      </c>
      <c r="BJ60" s="9">
        <f t="shared" si="68"/>
        <v>2788</v>
      </c>
      <c r="BK60" s="9">
        <f t="shared" si="68"/>
        <v>2989</v>
      </c>
      <c r="BL60" s="9">
        <f t="shared" si="68"/>
        <v>3204</v>
      </c>
      <c r="BM60" s="9">
        <f t="shared" si="68"/>
        <v>3436</v>
      </c>
      <c r="BN60" s="9">
        <f t="shared" si="68"/>
        <v>3685</v>
      </c>
      <c r="BO60" s="9">
        <f t="shared" si="68"/>
        <v>3951</v>
      </c>
    </row>
    <row r="61" spans="2:67" x14ac:dyDescent="0.25">
      <c r="B61" s="263" t="s">
        <v>286</v>
      </c>
      <c r="D61" s="7">
        <f t="shared" ref="D61:AA61" si="69">IF(SUM(D77,D93,D109,D125)&gt;=D$151,D$151,SUM(D77,D93,D109,D125))</f>
        <v>1</v>
      </c>
      <c r="E61" s="7">
        <f t="shared" si="69"/>
        <v>1</v>
      </c>
      <c r="F61" s="7">
        <f t="shared" si="69"/>
        <v>1</v>
      </c>
      <c r="G61" s="7">
        <f t="shared" si="69"/>
        <v>2</v>
      </c>
      <c r="H61" s="7">
        <f t="shared" si="69"/>
        <v>3</v>
      </c>
      <c r="I61" s="7">
        <f t="shared" si="69"/>
        <v>2</v>
      </c>
      <c r="J61" s="7">
        <f t="shared" si="69"/>
        <v>9</v>
      </c>
      <c r="K61" s="7">
        <f t="shared" si="69"/>
        <v>2</v>
      </c>
      <c r="L61" s="7">
        <f t="shared" si="69"/>
        <v>7</v>
      </c>
      <c r="M61" s="7">
        <f t="shared" si="69"/>
        <v>4</v>
      </c>
      <c r="N61" s="7">
        <f t="shared" si="69"/>
        <v>4</v>
      </c>
      <c r="O61" s="7">
        <f t="shared" si="69"/>
        <v>4</v>
      </c>
      <c r="P61" s="7">
        <f t="shared" si="69"/>
        <v>8</v>
      </c>
      <c r="Q61" s="7">
        <f t="shared" si="69"/>
        <v>4</v>
      </c>
      <c r="R61" s="7">
        <f t="shared" si="69"/>
        <v>9</v>
      </c>
      <c r="S61" s="7">
        <f t="shared" si="69"/>
        <v>13</v>
      </c>
      <c r="T61" s="7">
        <f t="shared" si="69"/>
        <v>16</v>
      </c>
      <c r="U61" s="7">
        <f t="shared" si="69"/>
        <v>7</v>
      </c>
      <c r="V61" s="7">
        <f t="shared" si="69"/>
        <v>14</v>
      </c>
      <c r="W61" s="7">
        <f t="shared" si="69"/>
        <v>18</v>
      </c>
      <c r="X61" s="7">
        <f t="shared" si="69"/>
        <v>12</v>
      </c>
      <c r="Y61" s="7">
        <f t="shared" si="69"/>
        <v>24</v>
      </c>
      <c r="Z61" s="7">
        <f t="shared" si="69"/>
        <v>16</v>
      </c>
      <c r="AA61" s="7">
        <f t="shared" si="69"/>
        <v>32</v>
      </c>
      <c r="AB61" s="7">
        <f>IF(SUM(AB77,AB93,AB109,AB125)&gt;=AB$151,AB$151,SUM(AB77,AB93,AB109,AB125))</f>
        <v>15</v>
      </c>
      <c r="AC61" s="7">
        <f>IF(SUM(AC77,AC93,AC109,AC125)&gt;=AC$151,AC$151,SUM(AC77,AC93,AC109,AC125))</f>
        <v>24</v>
      </c>
      <c r="AF61" s="7">
        <f t="shared" si="67"/>
        <v>15</v>
      </c>
      <c r="AG61" s="7">
        <f t="shared" si="67"/>
        <v>24</v>
      </c>
      <c r="AH61" s="7">
        <f t="shared" ref="AH61:BO61" si="70">ROUND(AH53*AH55,)</f>
        <v>31</v>
      </c>
      <c r="AI61" s="7">
        <f t="shared" si="70"/>
        <v>33</v>
      </c>
      <c r="AJ61" s="9">
        <f t="shared" si="70"/>
        <v>35</v>
      </c>
      <c r="AK61" s="9">
        <f t="shared" si="70"/>
        <v>38</v>
      </c>
      <c r="AL61" s="9">
        <f t="shared" si="70"/>
        <v>41</v>
      </c>
      <c r="AM61" s="9">
        <f t="shared" si="70"/>
        <v>43</v>
      </c>
      <c r="AN61" s="9">
        <f t="shared" si="70"/>
        <v>47</v>
      </c>
      <c r="AO61" s="9">
        <f t="shared" si="70"/>
        <v>50</v>
      </c>
      <c r="AP61" s="9">
        <f t="shared" si="70"/>
        <v>54</v>
      </c>
      <c r="AQ61" s="9">
        <f t="shared" si="70"/>
        <v>57</v>
      </c>
      <c r="AR61" s="9">
        <f t="shared" si="70"/>
        <v>62</v>
      </c>
      <c r="AS61" s="9">
        <f t="shared" si="70"/>
        <v>66</v>
      </c>
      <c r="AT61" s="9">
        <f t="shared" si="70"/>
        <v>71</v>
      </c>
      <c r="AU61" s="9">
        <f t="shared" si="70"/>
        <v>76</v>
      </c>
      <c r="AV61" s="9">
        <f t="shared" si="70"/>
        <v>81</v>
      </c>
      <c r="AW61" s="9">
        <f t="shared" si="70"/>
        <v>87</v>
      </c>
      <c r="AX61" s="9">
        <f t="shared" si="70"/>
        <v>94</v>
      </c>
      <c r="AY61" s="9">
        <f t="shared" si="70"/>
        <v>100</v>
      </c>
      <c r="AZ61" s="9">
        <f t="shared" si="70"/>
        <v>108</v>
      </c>
      <c r="BA61" s="9">
        <f t="shared" si="70"/>
        <v>115</v>
      </c>
      <c r="BB61" s="9">
        <f t="shared" si="70"/>
        <v>124</v>
      </c>
      <c r="BC61" s="9">
        <f t="shared" si="70"/>
        <v>133</v>
      </c>
      <c r="BD61" s="9">
        <f t="shared" si="70"/>
        <v>142</v>
      </c>
      <c r="BE61" s="9">
        <f t="shared" si="70"/>
        <v>153</v>
      </c>
      <c r="BF61" s="9">
        <f t="shared" si="70"/>
        <v>164</v>
      </c>
      <c r="BG61" s="9">
        <f t="shared" si="70"/>
        <v>175</v>
      </c>
      <c r="BH61" s="9">
        <f t="shared" si="70"/>
        <v>188</v>
      </c>
      <c r="BI61" s="9">
        <f t="shared" si="70"/>
        <v>202</v>
      </c>
      <c r="BJ61" s="9">
        <f t="shared" si="70"/>
        <v>216</v>
      </c>
      <c r="BK61" s="9">
        <f t="shared" si="70"/>
        <v>232</v>
      </c>
      <c r="BL61" s="9">
        <f t="shared" si="70"/>
        <v>249</v>
      </c>
      <c r="BM61" s="9">
        <f t="shared" si="70"/>
        <v>267</v>
      </c>
      <c r="BN61" s="9">
        <f t="shared" si="70"/>
        <v>286</v>
      </c>
      <c r="BO61" s="9">
        <f t="shared" si="70"/>
        <v>307</v>
      </c>
    </row>
    <row r="62" spans="2:67" x14ac:dyDescent="0.25">
      <c r="B62" t="s">
        <v>287</v>
      </c>
      <c r="D62" s="7">
        <f t="shared" ref="D62:AC63" si="71">SUM(D78,D94,D110,D126)</f>
        <v>2644</v>
      </c>
      <c r="E62" s="7">
        <f t="shared" si="71"/>
        <v>2229</v>
      </c>
      <c r="F62" s="7">
        <f t="shared" si="71"/>
        <v>2148</v>
      </c>
      <c r="G62" s="7">
        <f t="shared" si="71"/>
        <v>1403</v>
      </c>
      <c r="H62" s="7">
        <f t="shared" si="71"/>
        <v>1663</v>
      </c>
      <c r="I62" s="7">
        <f t="shared" si="71"/>
        <v>1825</v>
      </c>
      <c r="J62" s="7">
        <f t="shared" si="71"/>
        <v>2461</v>
      </c>
      <c r="K62" s="7">
        <f t="shared" si="71"/>
        <v>2605</v>
      </c>
      <c r="L62" s="7">
        <f t="shared" si="71"/>
        <v>2565</v>
      </c>
      <c r="M62" s="7">
        <f t="shared" si="71"/>
        <v>2914</v>
      </c>
      <c r="N62" s="7">
        <f t="shared" si="71"/>
        <v>3942</v>
      </c>
      <c r="O62" s="7">
        <f t="shared" si="71"/>
        <v>3564</v>
      </c>
      <c r="P62" s="7">
        <f t="shared" si="71"/>
        <v>3500</v>
      </c>
      <c r="Q62" s="7">
        <f t="shared" si="71"/>
        <v>3785</v>
      </c>
      <c r="R62" s="7">
        <f t="shared" si="71"/>
        <v>4464</v>
      </c>
      <c r="S62" s="7">
        <f t="shared" si="71"/>
        <v>4185</v>
      </c>
      <c r="T62" s="7">
        <f t="shared" si="71"/>
        <v>4964</v>
      </c>
      <c r="U62" s="7">
        <f t="shared" si="71"/>
        <v>5966</v>
      </c>
      <c r="V62" s="7">
        <f t="shared" si="71"/>
        <v>6712</v>
      </c>
      <c r="W62" s="7">
        <f t="shared" si="71"/>
        <v>6742</v>
      </c>
      <c r="X62" s="7">
        <f t="shared" si="71"/>
        <v>7729</v>
      </c>
      <c r="Y62" s="7">
        <f t="shared" si="71"/>
        <v>7422</v>
      </c>
      <c r="Z62" s="7">
        <f t="shared" si="71"/>
        <v>6669</v>
      </c>
      <c r="AA62" s="7">
        <f t="shared" si="71"/>
        <v>8269</v>
      </c>
      <c r="AB62" s="7">
        <f>SUM(AB78,AB94,AB110,AB126)</f>
        <v>13205</v>
      </c>
      <c r="AC62" s="7">
        <f t="shared" si="71"/>
        <v>15462</v>
      </c>
      <c r="AF62" s="7">
        <f t="shared" si="67"/>
        <v>13205</v>
      </c>
      <c r="AG62" s="7">
        <f t="shared" si="67"/>
        <v>15462</v>
      </c>
      <c r="AH62" s="7">
        <f t="shared" ref="AH62:BO63" si="72">SUM(AH78,AH94,AH110,AH126)</f>
        <v>24700</v>
      </c>
      <c r="AI62" s="7">
        <f t="shared" si="72"/>
        <v>21919</v>
      </c>
      <c r="AJ62" s="9">
        <f t="shared" si="72"/>
        <v>13660</v>
      </c>
      <c r="AK62" s="9">
        <f t="shared" si="72"/>
        <v>22714</v>
      </c>
      <c r="AL62" s="9">
        <f t="shared" si="72"/>
        <v>27542</v>
      </c>
      <c r="AM62" s="9">
        <f t="shared" si="72"/>
        <v>29936</v>
      </c>
      <c r="AN62" s="9">
        <f t="shared" si="72"/>
        <v>32770</v>
      </c>
      <c r="AO62" s="9">
        <f t="shared" si="72"/>
        <v>35744</v>
      </c>
      <c r="AP62" s="9">
        <f t="shared" si="72"/>
        <v>39080</v>
      </c>
      <c r="AQ62" s="9">
        <f t="shared" si="72"/>
        <v>42681</v>
      </c>
      <c r="AR62" s="9">
        <f t="shared" si="72"/>
        <v>46743</v>
      </c>
      <c r="AS62" s="9">
        <f t="shared" si="72"/>
        <v>51261</v>
      </c>
      <c r="AT62" s="9">
        <f t="shared" si="72"/>
        <v>56235</v>
      </c>
      <c r="AU62" s="9">
        <f t="shared" si="72"/>
        <v>61771</v>
      </c>
      <c r="AV62" s="9">
        <f t="shared" si="72"/>
        <v>67859</v>
      </c>
      <c r="AW62" s="9">
        <f t="shared" si="72"/>
        <v>74708</v>
      </c>
      <c r="AX62" s="9">
        <f t="shared" si="72"/>
        <v>82279</v>
      </c>
      <c r="AY62" s="9">
        <f t="shared" si="72"/>
        <v>90658</v>
      </c>
      <c r="AZ62" s="9">
        <f t="shared" si="72"/>
        <v>99960</v>
      </c>
      <c r="BA62" s="9">
        <f t="shared" si="72"/>
        <v>110354</v>
      </c>
      <c r="BB62" s="9">
        <f t="shared" si="72"/>
        <v>121938</v>
      </c>
      <c r="BC62" s="9">
        <f t="shared" si="72"/>
        <v>134870</v>
      </c>
      <c r="BD62" s="9">
        <f t="shared" si="72"/>
        <v>149228</v>
      </c>
      <c r="BE62" s="9">
        <f t="shared" si="72"/>
        <v>165271</v>
      </c>
      <c r="BF62" s="9">
        <f t="shared" si="72"/>
        <v>179705</v>
      </c>
      <c r="BG62" s="9">
        <f t="shared" si="72"/>
        <v>195097</v>
      </c>
      <c r="BH62" s="9">
        <f t="shared" si="72"/>
        <v>211864</v>
      </c>
      <c r="BI62" s="9">
        <f t="shared" si="72"/>
        <v>230209</v>
      </c>
      <c r="BJ62" s="9">
        <f t="shared" si="72"/>
        <v>250104</v>
      </c>
      <c r="BK62" s="9">
        <f t="shared" si="72"/>
        <v>271897</v>
      </c>
      <c r="BL62" s="9">
        <f t="shared" si="72"/>
        <v>295639</v>
      </c>
      <c r="BM62" s="9">
        <f t="shared" si="72"/>
        <v>321578</v>
      </c>
      <c r="BN62" s="9">
        <f t="shared" si="72"/>
        <v>349924</v>
      </c>
      <c r="BO62" s="9">
        <f t="shared" si="72"/>
        <v>380871</v>
      </c>
    </row>
    <row r="63" spans="2:67" x14ac:dyDescent="0.25">
      <c r="B63" t="s">
        <v>288</v>
      </c>
      <c r="D63" s="7">
        <f t="shared" si="71"/>
        <v>12883927</v>
      </c>
      <c r="E63" s="7">
        <f t="shared" si="71"/>
        <v>10613430</v>
      </c>
      <c r="F63" s="7">
        <f t="shared" si="71"/>
        <v>9957850</v>
      </c>
      <c r="G63" s="7">
        <f t="shared" si="71"/>
        <v>6371760</v>
      </c>
      <c r="H63" s="7">
        <f t="shared" si="71"/>
        <v>7131728</v>
      </c>
      <c r="I63" s="7">
        <f t="shared" si="71"/>
        <v>7791990</v>
      </c>
      <c r="J63" s="7">
        <f t="shared" si="71"/>
        <v>10343277</v>
      </c>
      <c r="K63" s="7">
        <f t="shared" si="71"/>
        <v>12203208</v>
      </c>
      <c r="L63" s="7">
        <f t="shared" si="71"/>
        <v>12303789</v>
      </c>
      <c r="M63" s="7">
        <f t="shared" si="71"/>
        <v>14045180</v>
      </c>
      <c r="N63" s="7">
        <f t="shared" si="71"/>
        <v>19048300</v>
      </c>
      <c r="O63" s="7">
        <f t="shared" si="71"/>
        <v>14839120</v>
      </c>
      <c r="P63" s="7">
        <f t="shared" si="71"/>
        <v>15150760</v>
      </c>
      <c r="Q63" s="7">
        <f t="shared" si="71"/>
        <v>16407000</v>
      </c>
      <c r="R63" s="7">
        <f t="shared" si="71"/>
        <v>20224324</v>
      </c>
      <c r="S63" s="7">
        <f t="shared" si="71"/>
        <v>20761360</v>
      </c>
      <c r="T63" s="7">
        <f t="shared" si="71"/>
        <v>22371900</v>
      </c>
      <c r="U63" s="7">
        <f t="shared" si="71"/>
        <v>26327935</v>
      </c>
      <c r="V63" s="7">
        <f t="shared" si="71"/>
        <v>24887212</v>
      </c>
      <c r="W63" s="7">
        <f t="shared" si="71"/>
        <v>25710317</v>
      </c>
      <c r="X63" s="7">
        <f t="shared" si="71"/>
        <v>27782875</v>
      </c>
      <c r="Y63" s="7">
        <f t="shared" si="71"/>
        <v>24912430</v>
      </c>
      <c r="Z63" s="7">
        <f t="shared" si="71"/>
        <v>21561054</v>
      </c>
      <c r="AA63" s="7">
        <f t="shared" si="71"/>
        <v>24403343</v>
      </c>
      <c r="AB63" s="7">
        <f>SUM(AB79,AB95,AB111,AB127)</f>
        <v>32539769</v>
      </c>
      <c r="AC63" s="7">
        <f t="shared" si="71"/>
        <v>35839244</v>
      </c>
      <c r="AF63" s="7">
        <f t="shared" si="67"/>
        <v>32539769</v>
      </c>
      <c r="AG63" s="7">
        <f t="shared" si="67"/>
        <v>35839244</v>
      </c>
      <c r="AH63" s="7">
        <f t="shared" si="72"/>
        <v>58286461</v>
      </c>
      <c r="AI63" s="7">
        <f t="shared" si="72"/>
        <v>65325311</v>
      </c>
      <c r="AJ63" s="9">
        <f t="shared" si="72"/>
        <v>41280321</v>
      </c>
      <c r="AK63" s="9">
        <f t="shared" si="72"/>
        <v>57452507.279695503</v>
      </c>
      <c r="AL63" s="9">
        <f t="shared" si="72"/>
        <v>68522691.564393893</v>
      </c>
      <c r="AM63" s="9">
        <f t="shared" si="72"/>
        <v>73452052.363163978</v>
      </c>
      <c r="AN63" s="9">
        <f t="shared" si="72"/>
        <v>79200810.794402957</v>
      </c>
      <c r="AO63" s="9">
        <f t="shared" si="72"/>
        <v>85157527.919868648</v>
      </c>
      <c r="AP63" s="9">
        <f t="shared" si="72"/>
        <v>91842065.116788045</v>
      </c>
      <c r="AQ63" s="9">
        <f t="shared" si="72"/>
        <v>98757740.780243292</v>
      </c>
      <c r="AR63" s="9">
        <f t="shared" si="72"/>
        <v>106698949.49554697</v>
      </c>
      <c r="AS63" s="9">
        <f t="shared" si="72"/>
        <v>115332967.48800768</v>
      </c>
      <c r="AT63" s="9">
        <f t="shared" si="72"/>
        <v>124820785.33103555</v>
      </c>
      <c r="AU63" s="9">
        <f t="shared" si="72"/>
        <v>135170105.22525778</v>
      </c>
      <c r="AV63" s="9">
        <f t="shared" si="72"/>
        <v>146528872.02344814</v>
      </c>
      <c r="AW63" s="9">
        <f t="shared" si="72"/>
        <v>159033199.55639285</v>
      </c>
      <c r="AX63" s="9">
        <f t="shared" si="72"/>
        <v>172963499.95795745</v>
      </c>
      <c r="AY63" s="9">
        <f t="shared" si="72"/>
        <v>188131953.87898046</v>
      </c>
      <c r="AZ63" s="9">
        <f t="shared" si="72"/>
        <v>204709685.94454467</v>
      </c>
      <c r="BA63" s="9">
        <f t="shared" si="72"/>
        <v>223263598.82312125</v>
      </c>
      <c r="BB63" s="9">
        <f t="shared" si="72"/>
        <v>243648586.16047257</v>
      </c>
      <c r="BC63" s="9">
        <f t="shared" si="72"/>
        <v>266238460.92632648</v>
      </c>
      <c r="BD63" s="9">
        <f t="shared" si="72"/>
        <v>291184006.47199285</v>
      </c>
      <c r="BE63" s="9">
        <f t="shared" si="72"/>
        <v>318695004.76654559</v>
      </c>
      <c r="BF63" s="9">
        <f t="shared" si="72"/>
        <v>344275340.09027416</v>
      </c>
      <c r="BG63" s="9">
        <f t="shared" si="72"/>
        <v>371528564.04752719</v>
      </c>
      <c r="BH63" s="9">
        <f t="shared" si="72"/>
        <v>401122510.00913614</v>
      </c>
      <c r="BI63" s="9">
        <f t="shared" si="72"/>
        <v>433524012.81804371</v>
      </c>
      <c r="BJ63" s="9">
        <f t="shared" si="72"/>
        <v>468364773.44892508</v>
      </c>
      <c r="BK63" s="9">
        <f t="shared" si="72"/>
        <v>506541383.92370087</v>
      </c>
      <c r="BL63" s="9">
        <f t="shared" si="72"/>
        <v>547978823.5838604</v>
      </c>
      <c r="BM63" s="9">
        <f t="shared" si="72"/>
        <v>593085099.07897639</v>
      </c>
      <c r="BN63" s="9">
        <f t="shared" si="72"/>
        <v>642349875.11221957</v>
      </c>
      <c r="BO63" s="9">
        <f t="shared" si="72"/>
        <v>695937230.35635948</v>
      </c>
    </row>
    <row r="64" spans="2:67" x14ac:dyDescent="0.25">
      <c r="B64" t="s">
        <v>168</v>
      </c>
      <c r="D64" s="7">
        <f t="shared" ref="D64:AA64" si="73">D63/D62</f>
        <v>4872.8922087745841</v>
      </c>
      <c r="E64" s="7">
        <f t="shared" si="73"/>
        <v>4761.5208613728128</v>
      </c>
      <c r="F64" s="7">
        <f t="shared" si="73"/>
        <v>4635.8705772811918</v>
      </c>
      <c r="G64" s="7">
        <f t="shared" si="73"/>
        <v>4541.5253029223095</v>
      </c>
      <c r="H64" s="7">
        <f t="shared" si="73"/>
        <v>4288.4714371617556</v>
      </c>
      <c r="I64" s="7">
        <f t="shared" si="73"/>
        <v>4269.5835616438353</v>
      </c>
      <c r="J64" s="7">
        <f t="shared" si="73"/>
        <v>4202.8756603006905</v>
      </c>
      <c r="K64" s="7">
        <f t="shared" si="73"/>
        <v>4684.5328214971205</v>
      </c>
      <c r="L64" s="7">
        <f t="shared" si="73"/>
        <v>4796.7988304093569</v>
      </c>
      <c r="M64" s="7">
        <f t="shared" si="73"/>
        <v>4819.8970487302677</v>
      </c>
      <c r="N64" s="7">
        <f t="shared" si="73"/>
        <v>4832.1410451547436</v>
      </c>
      <c r="O64" s="7">
        <f t="shared" si="73"/>
        <v>4163.6139169472499</v>
      </c>
      <c r="P64" s="7">
        <f t="shared" si="73"/>
        <v>4328.7885714285712</v>
      </c>
      <c r="Q64" s="7">
        <f t="shared" si="73"/>
        <v>4334.7424042272123</v>
      </c>
      <c r="R64" s="7">
        <f t="shared" si="73"/>
        <v>4530.5385304659494</v>
      </c>
      <c r="S64" s="7">
        <f t="shared" si="73"/>
        <v>4960.8984468339304</v>
      </c>
      <c r="T64" s="7">
        <f t="shared" si="73"/>
        <v>4506.8291700241743</v>
      </c>
      <c r="U64" s="7">
        <f t="shared" si="73"/>
        <v>4412.9961448206504</v>
      </c>
      <c r="V64" s="7">
        <f t="shared" si="73"/>
        <v>3707.8682955899881</v>
      </c>
      <c r="W64" s="7">
        <f t="shared" si="73"/>
        <v>3813.4555028181549</v>
      </c>
      <c r="X64" s="7">
        <f t="shared" si="73"/>
        <v>3594.6273774097554</v>
      </c>
      <c r="Y64" s="7">
        <f t="shared" si="73"/>
        <v>3356.5656157369981</v>
      </c>
      <c r="Z64" s="7">
        <f t="shared" si="73"/>
        <v>3233.0265407107513</v>
      </c>
      <c r="AA64" s="7">
        <f t="shared" si="73"/>
        <v>2951.1843028177532</v>
      </c>
      <c r="AB64" s="7">
        <f>AB63/AB62</f>
        <v>2464.2006058311244</v>
      </c>
      <c r="AC64" s="7">
        <f>AC63/AC62</f>
        <v>2317.8918639244598</v>
      </c>
      <c r="AD64" s="264">
        <f>SUM(P63:AC63)/SUM(P62:AC62)</f>
        <v>3420.4687708177726</v>
      </c>
      <c r="AF64" s="7">
        <f>AF63/AF62</f>
        <v>2464.2006058311244</v>
      </c>
      <c r="AG64" s="7">
        <f t="shared" ref="AG64:BO64" si="74">AG63/AG62</f>
        <v>2317.8918639244598</v>
      </c>
      <c r="AH64" s="7">
        <f t="shared" si="74"/>
        <v>2359.7757489878541</v>
      </c>
      <c r="AI64" s="7">
        <f t="shared" si="74"/>
        <v>2980.3052602764724</v>
      </c>
      <c r="AJ64" s="9">
        <f t="shared" si="74"/>
        <v>3021.985431918009</v>
      </c>
      <c r="AK64" s="9">
        <f t="shared" si="74"/>
        <v>2529.3874825964385</v>
      </c>
      <c r="AL64" s="9">
        <f t="shared" si="74"/>
        <v>2487.9344842202418</v>
      </c>
      <c r="AM64" s="9">
        <f t="shared" si="74"/>
        <v>2453.6361692665678</v>
      </c>
      <c r="AN64" s="9">
        <f t="shared" si="74"/>
        <v>2416.8694169790342</v>
      </c>
      <c r="AO64" s="9">
        <f t="shared" si="74"/>
        <v>2382.4286011601571</v>
      </c>
      <c r="AP64" s="9">
        <f t="shared" si="74"/>
        <v>2350.10402038864</v>
      </c>
      <c r="AQ64" s="9">
        <f t="shared" si="74"/>
        <v>2313.8572381210211</v>
      </c>
      <c r="AR64" s="9">
        <f t="shared" si="74"/>
        <v>2282.6722609919552</v>
      </c>
      <c r="AS64" s="9">
        <f t="shared" si="74"/>
        <v>2249.9164567216339</v>
      </c>
      <c r="AT64" s="9">
        <f t="shared" si="74"/>
        <v>2219.6280844853836</v>
      </c>
      <c r="AU64" s="9">
        <f t="shared" si="74"/>
        <v>2188.2453776894949</v>
      </c>
      <c r="AV64" s="9">
        <f t="shared" si="74"/>
        <v>2159.3137538638666</v>
      </c>
      <c r="AW64" s="9">
        <f t="shared" si="74"/>
        <v>2128.7305182362379</v>
      </c>
      <c r="AX64" s="9">
        <f t="shared" si="74"/>
        <v>2102.1585089507339</v>
      </c>
      <c r="AY64" s="9">
        <f t="shared" si="74"/>
        <v>2075.1831485250109</v>
      </c>
      <c r="AZ64" s="9">
        <f t="shared" si="74"/>
        <v>2047.916025855789</v>
      </c>
      <c r="BA64" s="9">
        <f t="shared" si="74"/>
        <v>2023.1581893100499</v>
      </c>
      <c r="BB64" s="9">
        <f t="shared" si="74"/>
        <v>1998.1350043503467</v>
      </c>
      <c r="BC64" s="9">
        <f t="shared" si="74"/>
        <v>1974.0376727687883</v>
      </c>
      <c r="BD64" s="9">
        <f t="shared" si="74"/>
        <v>1951.269242179704</v>
      </c>
      <c r="BE64" s="9">
        <f t="shared" si="74"/>
        <v>1928.3177615343623</v>
      </c>
      <c r="BF64" s="9">
        <f t="shared" si="74"/>
        <v>1915.7805297029809</v>
      </c>
      <c r="BG64" s="9">
        <f t="shared" si="74"/>
        <v>1904.3274066106972</v>
      </c>
      <c r="BH64" s="9">
        <f t="shared" si="74"/>
        <v>1893.3018823827367</v>
      </c>
      <c r="BI64" s="9">
        <f t="shared" si="74"/>
        <v>1883.1757786100618</v>
      </c>
      <c r="BJ64" s="9">
        <f t="shared" si="74"/>
        <v>1872.6800588912015</v>
      </c>
      <c r="BK64" s="9">
        <f t="shared" si="74"/>
        <v>1862.9899701861398</v>
      </c>
      <c r="BL64" s="9">
        <f t="shared" si="74"/>
        <v>1853.5403772298662</v>
      </c>
      <c r="BM64" s="9">
        <f t="shared" si="74"/>
        <v>1844.2962487451766</v>
      </c>
      <c r="BN64" s="9">
        <f t="shared" si="74"/>
        <v>1835.6839631240487</v>
      </c>
      <c r="BO64" s="9">
        <f t="shared" si="74"/>
        <v>1827.2255707479947</v>
      </c>
    </row>
    <row r="65" spans="2:67" x14ac:dyDescent="0.25">
      <c r="B65" t="s">
        <v>289</v>
      </c>
      <c r="D65" s="7">
        <f t="shared" ref="D65:AC66" si="75">SUM(D81,D97,D113,D129)</f>
        <v>314839.27</v>
      </c>
      <c r="E65" s="7">
        <f t="shared" si="75"/>
        <v>260534.3</v>
      </c>
      <c r="F65" s="7">
        <f t="shared" si="75"/>
        <v>246678.5</v>
      </c>
      <c r="G65" s="7">
        <f t="shared" si="75"/>
        <v>159430.6</v>
      </c>
      <c r="H65" s="7">
        <f t="shared" si="75"/>
        <v>78560</v>
      </c>
      <c r="I65" s="7">
        <f t="shared" si="75"/>
        <v>120620</v>
      </c>
      <c r="J65" s="7">
        <f t="shared" si="75"/>
        <v>163930</v>
      </c>
      <c r="K65" s="7">
        <f t="shared" si="75"/>
        <v>186985.08000000002</v>
      </c>
      <c r="L65" s="7">
        <f t="shared" si="75"/>
        <v>270032.89</v>
      </c>
      <c r="M65" s="7">
        <f t="shared" si="75"/>
        <v>343381.8</v>
      </c>
      <c r="N65" s="7">
        <f t="shared" si="75"/>
        <v>457920.5</v>
      </c>
      <c r="O65" s="7">
        <f t="shared" si="75"/>
        <v>376073.6</v>
      </c>
      <c r="P65" s="7">
        <f t="shared" si="75"/>
        <v>373187.6</v>
      </c>
      <c r="Q65" s="7">
        <f t="shared" si="75"/>
        <v>405410</v>
      </c>
      <c r="R65" s="7">
        <f t="shared" si="75"/>
        <v>482668.24</v>
      </c>
      <c r="S65" s="7">
        <f t="shared" si="75"/>
        <v>472943.6</v>
      </c>
      <c r="T65" s="7">
        <f t="shared" si="75"/>
        <v>531708.5</v>
      </c>
      <c r="U65" s="7">
        <f t="shared" si="75"/>
        <v>633866.25</v>
      </c>
      <c r="V65" s="7">
        <f t="shared" si="75"/>
        <v>655171.12</v>
      </c>
      <c r="W65" s="7">
        <f t="shared" si="75"/>
        <v>1079114.17</v>
      </c>
      <c r="X65" s="7">
        <f t="shared" si="75"/>
        <v>1466857.2</v>
      </c>
      <c r="Y65" s="7">
        <f t="shared" si="75"/>
        <v>1488993.21</v>
      </c>
      <c r="Z65" s="7">
        <f t="shared" si="75"/>
        <v>1542928.54</v>
      </c>
      <c r="AA65" s="7">
        <f t="shared" si="75"/>
        <v>1740002.93</v>
      </c>
      <c r="AB65" s="7">
        <f>SUM(AB81,AB97,AB113,AB129)</f>
        <v>2763861.6</v>
      </c>
      <c r="AC65" s="7">
        <f t="shared" si="75"/>
        <v>2728917.69</v>
      </c>
      <c r="AF65" s="7">
        <f>AB65</f>
        <v>2763861.6</v>
      </c>
      <c r="AG65" s="7">
        <f>AC65</f>
        <v>2728917.69</v>
      </c>
      <c r="AH65" s="7">
        <f t="shared" ref="AH65:BO66" si="76">SUM(AH81,AH97,AH113,AH129)</f>
        <v>4323221.9499999993</v>
      </c>
      <c r="AI65" s="7">
        <f t="shared" si="76"/>
        <v>4192512.9</v>
      </c>
      <c r="AJ65" s="9">
        <f t="shared" si="76"/>
        <v>2776555.21</v>
      </c>
      <c r="AK65" s="9">
        <f t="shared" si="76"/>
        <v>2658276.9533590176</v>
      </c>
      <c r="AL65" s="9">
        <f t="shared" si="76"/>
        <v>2115107.2221129206</v>
      </c>
      <c r="AM65" s="9">
        <f t="shared" si="76"/>
        <v>2285575.8347588927</v>
      </c>
      <c r="AN65" s="9">
        <f t="shared" si="76"/>
        <v>2485743.8673216989</v>
      </c>
      <c r="AO65" s="9">
        <f t="shared" si="76"/>
        <v>2695048.1439617868</v>
      </c>
      <c r="AP65" s="9">
        <f t="shared" si="76"/>
        <v>2931508.3331119088</v>
      </c>
      <c r="AQ65" s="9">
        <f t="shared" si="76"/>
        <v>3181964.0728570553</v>
      </c>
      <c r="AR65" s="9">
        <f t="shared" si="76"/>
        <v>3467850.8349566227</v>
      </c>
      <c r="AS65" s="9">
        <f t="shared" si="76"/>
        <v>3782456.4477487272</v>
      </c>
      <c r="AT65" s="9">
        <f t="shared" si="76"/>
        <v>4130130.1220015851</v>
      </c>
      <c r="AU65" s="9">
        <f t="shared" si="76"/>
        <v>4515344.1256537968</v>
      </c>
      <c r="AV65" s="9">
        <f t="shared" si="76"/>
        <v>4940533.6928077079</v>
      </c>
      <c r="AW65" s="9">
        <f t="shared" si="76"/>
        <v>5414556.3022659114</v>
      </c>
      <c r="AX65" s="9">
        <f t="shared" si="76"/>
        <v>5941895.3836539574</v>
      </c>
      <c r="AY65" s="9">
        <f t="shared" si="76"/>
        <v>6524732.5172254536</v>
      </c>
      <c r="AZ65" s="9">
        <f t="shared" si="76"/>
        <v>7170362.2436004933</v>
      </c>
      <c r="BA65" s="9">
        <f t="shared" si="76"/>
        <v>7893033.7672228348</v>
      </c>
      <c r="BB65" s="9">
        <f t="shared" si="76"/>
        <v>8697837.9981021862</v>
      </c>
      <c r="BC65" s="9">
        <f t="shared" si="76"/>
        <v>9595206.5149105936</v>
      </c>
      <c r="BD65" s="9">
        <f t="shared" si="76"/>
        <v>10595100.695862457</v>
      </c>
      <c r="BE65" s="9">
        <f t="shared" si="76"/>
        <v>11710061.426674753</v>
      </c>
      <c r="BF65" s="9">
        <f t="shared" si="76"/>
        <v>12701085.821762966</v>
      </c>
      <c r="BG65" s="9">
        <f t="shared" si="76"/>
        <v>13755450.01114402</v>
      </c>
      <c r="BH65" s="9">
        <f t="shared" si="76"/>
        <v>14905569.642111186</v>
      </c>
      <c r="BI65" s="9">
        <f t="shared" si="76"/>
        <v>16166039.376373105</v>
      </c>
      <c r="BJ65" s="9">
        <f t="shared" si="76"/>
        <v>17529629.970370267</v>
      </c>
      <c r="BK65" s="9">
        <f t="shared" si="76"/>
        <v>19026485.914975554</v>
      </c>
      <c r="BL65" s="9">
        <f t="shared" si="76"/>
        <v>20658205.025804736</v>
      </c>
      <c r="BM65" s="9">
        <f t="shared" si="76"/>
        <v>22442563.08344914</v>
      </c>
      <c r="BN65" s="9">
        <f t="shared" si="76"/>
        <v>24395683.082633756</v>
      </c>
      <c r="BO65" s="9">
        <f t="shared" si="76"/>
        <v>26529368.104280137</v>
      </c>
    </row>
    <row r="66" spans="2:67" x14ac:dyDescent="0.25">
      <c r="B66" t="s">
        <v>290</v>
      </c>
      <c r="D66" s="7">
        <f t="shared" si="75"/>
        <v>133120</v>
      </c>
      <c r="E66" s="7">
        <f t="shared" si="75"/>
        <v>109820</v>
      </c>
      <c r="F66" s="7">
        <f t="shared" si="75"/>
        <v>104140</v>
      </c>
      <c r="G66" s="7">
        <f t="shared" si="75"/>
        <v>67480</v>
      </c>
      <c r="H66" s="7">
        <f t="shared" si="75"/>
        <v>78560</v>
      </c>
      <c r="I66" s="7">
        <f t="shared" si="75"/>
        <v>85330</v>
      </c>
      <c r="J66" s="7">
        <f t="shared" si="75"/>
        <v>114600</v>
      </c>
      <c r="K66" s="7">
        <f t="shared" si="75"/>
        <v>125260</v>
      </c>
      <c r="L66" s="7">
        <f t="shared" si="75"/>
        <v>127710</v>
      </c>
      <c r="M66" s="7">
        <f t="shared" si="75"/>
        <v>144650</v>
      </c>
      <c r="N66" s="7">
        <f t="shared" si="75"/>
        <v>188520</v>
      </c>
      <c r="O66" s="7">
        <f t="shared" si="75"/>
        <v>156280</v>
      </c>
      <c r="P66" s="7">
        <f t="shared" si="75"/>
        <v>151680</v>
      </c>
      <c r="Q66" s="7">
        <f t="shared" si="75"/>
        <v>165640</v>
      </c>
      <c r="R66" s="7">
        <f t="shared" si="75"/>
        <v>190620</v>
      </c>
      <c r="S66" s="7">
        <f t="shared" si="75"/>
        <v>181630</v>
      </c>
      <c r="T66" s="7">
        <f t="shared" si="75"/>
        <v>208620</v>
      </c>
      <c r="U66" s="7">
        <f t="shared" si="75"/>
        <v>251130</v>
      </c>
      <c r="V66" s="7">
        <f t="shared" si="75"/>
        <v>263470</v>
      </c>
      <c r="W66" s="7">
        <f t="shared" si="75"/>
        <v>259230</v>
      </c>
      <c r="X66" s="7">
        <f t="shared" si="75"/>
        <v>302993</v>
      </c>
      <c r="Y66" s="7">
        <f t="shared" si="75"/>
        <v>284310.27</v>
      </c>
      <c r="Z66" s="7">
        <f t="shared" si="75"/>
        <v>248531</v>
      </c>
      <c r="AA66" s="7">
        <f t="shared" si="75"/>
        <v>290740</v>
      </c>
      <c r="AB66" s="7">
        <f>SUM(AB82,AB98,AB114,AB130)</f>
        <v>410011.27</v>
      </c>
      <c r="AC66" s="7">
        <f t="shared" si="75"/>
        <v>455044.27</v>
      </c>
      <c r="AF66" s="7">
        <f>AB66</f>
        <v>410011.27</v>
      </c>
      <c r="AG66" s="7">
        <f>AC66</f>
        <v>455044.27</v>
      </c>
      <c r="AH66" s="7">
        <f t="shared" si="76"/>
        <v>733017</v>
      </c>
      <c r="AI66" s="7">
        <f t="shared" si="76"/>
        <v>660025</v>
      </c>
      <c r="AJ66" s="9">
        <f t="shared" si="76"/>
        <v>426759</v>
      </c>
      <c r="AK66" s="9">
        <f t="shared" si="76"/>
        <v>717014.64095054101</v>
      </c>
      <c r="AL66" s="9">
        <f t="shared" si="76"/>
        <v>868988.85025784164</v>
      </c>
      <c r="AM66" s="9">
        <f t="shared" si="76"/>
        <v>940582.38705992349</v>
      </c>
      <c r="AN66" s="9">
        <f t="shared" si="76"/>
        <v>1025334.3628979336</v>
      </c>
      <c r="AO66" s="9">
        <f t="shared" si="76"/>
        <v>1114632.4326021348</v>
      </c>
      <c r="AP66" s="9">
        <f t="shared" si="76"/>
        <v>1215227.3201101343</v>
      </c>
      <c r="AQ66" s="9">
        <f t="shared" si="76"/>
        <v>1322720.0594800587</v>
      </c>
      <c r="AR66" s="9">
        <f t="shared" si="76"/>
        <v>1445838.1404219915</v>
      </c>
      <c r="AS66" s="9">
        <f t="shared" si="76"/>
        <v>1581262.5608464254</v>
      </c>
      <c r="AT66" s="9">
        <f t="shared" si="76"/>
        <v>1731989.9110146658</v>
      </c>
      <c r="AU66" s="9">
        <f t="shared" si="76"/>
        <v>1899574.8459366614</v>
      </c>
      <c r="AV66" s="9">
        <f t="shared" si="76"/>
        <v>2085142.0318314622</v>
      </c>
      <c r="AW66" s="9">
        <f t="shared" si="76"/>
        <v>2293177.4145925539</v>
      </c>
      <c r="AX66" s="9">
        <f t="shared" si="76"/>
        <v>2525133.2236722517</v>
      </c>
      <c r="AY66" s="9">
        <f t="shared" si="76"/>
        <v>2783043.9566431502</v>
      </c>
      <c r="AZ66" s="9">
        <f t="shared" si="76"/>
        <v>3070386.0377200325</v>
      </c>
      <c r="BA66" s="9">
        <f t="shared" si="76"/>
        <v>3393147.4874112783</v>
      </c>
      <c r="BB66" s="9">
        <f t="shared" si="76"/>
        <v>3753907.936620729</v>
      </c>
      <c r="BC66" s="9">
        <f t="shared" si="76"/>
        <v>4158060.4273629384</v>
      </c>
      <c r="BD66" s="9">
        <f t="shared" si="76"/>
        <v>4610433.9229798485</v>
      </c>
      <c r="BE66" s="9">
        <f t="shared" si="76"/>
        <v>5117653.7086677579</v>
      </c>
      <c r="BF66" s="9">
        <f t="shared" si="76"/>
        <v>5536140.6464882065</v>
      </c>
      <c r="BG66" s="9">
        <f t="shared" si="76"/>
        <v>5977048.1485822322</v>
      </c>
      <c r="BH66" s="9">
        <f t="shared" si="76"/>
        <v>6455393.5761690708</v>
      </c>
      <c r="BI66" s="9">
        <f t="shared" si="76"/>
        <v>6977083.0123526882</v>
      </c>
      <c r="BJ66" s="9">
        <f t="shared" si="76"/>
        <v>7539257.4151459774</v>
      </c>
      <c r="BK66" s="9">
        <f t="shared" si="76"/>
        <v>8152754.7571444372</v>
      </c>
      <c r="BL66" s="9">
        <f t="shared" si="76"/>
        <v>8818220.4763066098</v>
      </c>
      <c r="BM66" s="9">
        <f t="shared" si="76"/>
        <v>9541981.06487724</v>
      </c>
      <c r="BN66" s="9">
        <f t="shared" si="76"/>
        <v>10330257.959411973</v>
      </c>
      <c r="BO66" s="9">
        <f t="shared" si="76"/>
        <v>11186958.687810592</v>
      </c>
    </row>
    <row r="67" spans="2:67" x14ac:dyDescent="0.25">
      <c r="B67" s="1"/>
    </row>
    <row r="68" spans="2:67" x14ac:dyDescent="0.25">
      <c r="B68" s="290" t="s">
        <v>118</v>
      </c>
      <c r="D68" s="240"/>
      <c r="E68" s="240"/>
      <c r="F68" s="240"/>
      <c r="G68" s="240"/>
      <c r="H68" s="240"/>
      <c r="I68" s="240"/>
      <c r="J68" s="240"/>
      <c r="K68" s="240"/>
      <c r="L68" s="240"/>
      <c r="M68" s="240"/>
      <c r="N68" s="240"/>
      <c r="O68" s="240"/>
      <c r="P68" s="240"/>
      <c r="Q68" s="240"/>
      <c r="R68" s="240"/>
      <c r="S68" s="240"/>
      <c r="T68" s="240"/>
      <c r="U68" s="240"/>
      <c r="V68" s="240"/>
      <c r="W68" s="240"/>
      <c r="X68" s="240"/>
      <c r="Y68" s="240"/>
      <c r="Z68" s="240"/>
      <c r="AA68" s="234">
        <f>RATE((COUNT($E$1:$O$1)),,-$D69,$O69)</f>
        <v>0.1080345278582184</v>
      </c>
      <c r="AB68" s="234">
        <f>RATE((COUNT($E$1:$O$1)),,-$D69,$O69)</f>
        <v>0.1080345278582184</v>
      </c>
      <c r="AC68" s="234">
        <f>RATE((COUNT($Q$1:$AC$1)),,-$P69,$AC69)</f>
        <v>8.0449486145323809E-2</v>
      </c>
      <c r="AF68" s="234"/>
      <c r="AG68" s="234"/>
      <c r="AH68" s="234"/>
      <c r="AI68" s="234"/>
    </row>
    <row r="69" spans="2:67" x14ac:dyDescent="0.25">
      <c r="B69" s="291" t="s">
        <v>137</v>
      </c>
      <c r="D69" s="243">
        <f>D76+D77</f>
        <v>22</v>
      </c>
      <c r="E69" s="243">
        <f>E76+E77</f>
        <v>25</v>
      </c>
      <c r="F69" s="243">
        <f>F76+F77</f>
        <v>31</v>
      </c>
      <c r="G69" s="243">
        <f>G76+G77</f>
        <v>40</v>
      </c>
      <c r="H69" s="243">
        <f t="shared" ref="H69:AC69" si="77">H76+H77</f>
        <v>46</v>
      </c>
      <c r="I69" s="243">
        <f t="shared" si="77"/>
        <v>52</v>
      </c>
      <c r="J69" s="243">
        <f t="shared" si="77"/>
        <v>51</v>
      </c>
      <c r="K69" s="243">
        <f t="shared" si="77"/>
        <v>50</v>
      </c>
      <c r="L69" s="243">
        <f t="shared" si="77"/>
        <v>47</v>
      </c>
      <c r="M69" s="243">
        <f t="shared" si="77"/>
        <v>55</v>
      </c>
      <c r="N69" s="243">
        <f t="shared" si="77"/>
        <v>65</v>
      </c>
      <c r="O69" s="243">
        <f t="shared" si="77"/>
        <v>68</v>
      </c>
      <c r="P69" s="243">
        <f t="shared" si="77"/>
        <v>64</v>
      </c>
      <c r="Q69" s="243">
        <f t="shared" si="77"/>
        <v>78</v>
      </c>
      <c r="R69" s="243">
        <f t="shared" si="77"/>
        <v>87</v>
      </c>
      <c r="S69" s="243">
        <f t="shared" si="77"/>
        <v>90</v>
      </c>
      <c r="T69" s="243">
        <f t="shared" si="77"/>
        <v>96</v>
      </c>
      <c r="U69" s="243">
        <f t="shared" si="77"/>
        <v>112</v>
      </c>
      <c r="V69" s="243">
        <f t="shared" si="77"/>
        <v>137</v>
      </c>
      <c r="W69" s="243">
        <f t="shared" si="77"/>
        <v>145</v>
      </c>
      <c r="X69" s="243">
        <f t="shared" si="77"/>
        <v>146</v>
      </c>
      <c r="Y69" s="243">
        <f t="shared" si="77"/>
        <v>158</v>
      </c>
      <c r="Z69" s="243">
        <f t="shared" si="77"/>
        <v>164</v>
      </c>
      <c r="AA69" s="243">
        <f t="shared" si="77"/>
        <v>166</v>
      </c>
      <c r="AB69" s="243">
        <f>AB76+AB77</f>
        <v>171</v>
      </c>
      <c r="AC69" s="243">
        <f t="shared" si="77"/>
        <v>175</v>
      </c>
      <c r="AF69" s="244">
        <f>SUM(AF76:AF77)</f>
        <v>171</v>
      </c>
      <c r="AG69" s="244">
        <f t="shared" ref="AG69:BO69" si="78">ROUND((AF76+AF77)*(1+AG70),)</f>
        <v>180</v>
      </c>
      <c r="AH69" s="244">
        <f t="shared" si="78"/>
        <v>184</v>
      </c>
      <c r="AI69" s="244">
        <f t="shared" si="78"/>
        <v>209</v>
      </c>
      <c r="AJ69" s="245">
        <f t="shared" si="78"/>
        <v>206</v>
      </c>
      <c r="AK69" s="245">
        <f t="shared" si="78"/>
        <v>175</v>
      </c>
      <c r="AL69" s="245">
        <f t="shared" si="78"/>
        <v>184</v>
      </c>
      <c r="AM69" s="245">
        <f t="shared" si="78"/>
        <v>193</v>
      </c>
      <c r="AN69" s="245">
        <f t="shared" si="78"/>
        <v>203</v>
      </c>
      <c r="AO69" s="245">
        <f t="shared" si="78"/>
        <v>213</v>
      </c>
      <c r="AP69" s="245">
        <f t="shared" si="78"/>
        <v>224</v>
      </c>
      <c r="AQ69" s="245">
        <f t="shared" si="78"/>
        <v>235</v>
      </c>
      <c r="AR69" s="245">
        <f t="shared" si="78"/>
        <v>247</v>
      </c>
      <c r="AS69" s="245">
        <f t="shared" si="78"/>
        <v>259</v>
      </c>
      <c r="AT69" s="245">
        <f t="shared" si="78"/>
        <v>272</v>
      </c>
      <c r="AU69" s="245">
        <f t="shared" si="78"/>
        <v>286</v>
      </c>
      <c r="AV69" s="245">
        <f t="shared" si="78"/>
        <v>300</v>
      </c>
      <c r="AW69" s="245">
        <f t="shared" si="78"/>
        <v>315</v>
      </c>
      <c r="AX69" s="245">
        <f t="shared" si="78"/>
        <v>331</v>
      </c>
      <c r="AY69" s="245">
        <f t="shared" si="78"/>
        <v>348</v>
      </c>
      <c r="AZ69" s="245">
        <f t="shared" si="78"/>
        <v>365</v>
      </c>
      <c r="BA69" s="245">
        <f t="shared" si="78"/>
        <v>383</v>
      </c>
      <c r="BB69" s="245">
        <f t="shared" si="78"/>
        <v>402</v>
      </c>
      <c r="BC69" s="245">
        <f t="shared" si="78"/>
        <v>422</v>
      </c>
      <c r="BD69" s="245">
        <f t="shared" si="78"/>
        <v>443</v>
      </c>
      <c r="BE69" s="245">
        <f t="shared" si="78"/>
        <v>465</v>
      </c>
      <c r="BF69" s="245">
        <f t="shared" si="78"/>
        <v>488</v>
      </c>
      <c r="BG69" s="245">
        <f t="shared" si="78"/>
        <v>512</v>
      </c>
      <c r="BH69" s="245">
        <f t="shared" si="78"/>
        <v>538</v>
      </c>
      <c r="BI69" s="245">
        <f t="shared" si="78"/>
        <v>565</v>
      </c>
      <c r="BJ69" s="245">
        <f t="shared" si="78"/>
        <v>593</v>
      </c>
      <c r="BK69" s="245">
        <f t="shared" si="78"/>
        <v>623</v>
      </c>
      <c r="BL69" s="245">
        <f t="shared" si="78"/>
        <v>654</v>
      </c>
      <c r="BM69" s="245">
        <f t="shared" si="78"/>
        <v>687</v>
      </c>
      <c r="BN69" s="245">
        <f t="shared" si="78"/>
        <v>721</v>
      </c>
      <c r="BO69" s="245">
        <f t="shared" si="78"/>
        <v>757</v>
      </c>
    </row>
    <row r="70" spans="2:67" x14ac:dyDescent="0.25">
      <c r="B70" s="287" t="s">
        <v>99</v>
      </c>
      <c r="C70" s="247"/>
      <c r="D70" s="248"/>
      <c r="E70" s="249">
        <f>RATE(1,,-D69,E69)</f>
        <v>0.13636363636363633</v>
      </c>
      <c r="F70" s="249">
        <f t="shared" ref="F70:AB70" si="79">RATE(1,,-E69,F69)</f>
        <v>0.24</v>
      </c>
      <c r="G70" s="249">
        <f t="shared" si="79"/>
        <v>0.29032258064516137</v>
      </c>
      <c r="H70" s="249">
        <f t="shared" si="79"/>
        <v>0.14999999999999988</v>
      </c>
      <c r="I70" s="249">
        <f t="shared" si="79"/>
        <v>0.13043478260869576</v>
      </c>
      <c r="J70" s="249">
        <f t="shared" si="79"/>
        <v>-1.9230769230769225E-2</v>
      </c>
      <c r="K70" s="249">
        <f t="shared" si="79"/>
        <v>-1.9607843137254909E-2</v>
      </c>
      <c r="L70" s="249">
        <f t="shared" si="79"/>
        <v>-6.0000000000000026E-2</v>
      </c>
      <c r="M70" s="249">
        <f t="shared" si="79"/>
        <v>0.1702127659574468</v>
      </c>
      <c r="N70" s="249">
        <f t="shared" si="79"/>
        <v>0.18181818181818168</v>
      </c>
      <c r="O70" s="249">
        <f t="shared" si="79"/>
        <v>4.6153846153846198E-2</v>
      </c>
      <c r="P70" s="249">
        <f t="shared" si="79"/>
        <v>-5.8823529411764684E-2</v>
      </c>
      <c r="Q70" s="249">
        <f t="shared" si="79"/>
        <v>0.21875000000000006</v>
      </c>
      <c r="R70" s="249">
        <f t="shared" si="79"/>
        <v>0.11538461538461532</v>
      </c>
      <c r="S70" s="249">
        <f t="shared" si="79"/>
        <v>3.4482758620689689E-2</v>
      </c>
      <c r="T70" s="249">
        <f t="shared" si="79"/>
        <v>6.6666666666666749E-2</v>
      </c>
      <c r="U70" s="249">
        <f t="shared" si="79"/>
        <v>0.16666666666666669</v>
      </c>
      <c r="V70" s="249">
        <f t="shared" si="79"/>
        <v>0.22321428571428553</v>
      </c>
      <c r="W70" s="249">
        <f t="shared" si="79"/>
        <v>5.8394160583941673E-2</v>
      </c>
      <c r="X70" s="249">
        <f t="shared" si="79"/>
        <v>6.896551724137957E-3</v>
      </c>
      <c r="Y70" s="249">
        <f t="shared" si="79"/>
        <v>8.2191780821917942E-2</v>
      </c>
      <c r="Z70" s="249">
        <f t="shared" si="79"/>
        <v>3.7974683544303625E-2</v>
      </c>
      <c r="AA70" s="249">
        <f t="shared" si="79"/>
        <v>1.2195121951219516E-2</v>
      </c>
      <c r="AB70" s="249">
        <f t="shared" si="79"/>
        <v>3.0120481927710694E-2</v>
      </c>
      <c r="AC70" s="249">
        <f>RATE(1,,-AA69,AC69)</f>
        <v>5.4216867469879533E-2</v>
      </c>
      <c r="AD70" s="250">
        <f>ANS_Metrics_Assumptions!E160</f>
        <v>0.05</v>
      </c>
      <c r="AF70" s="251">
        <f>AD70</f>
        <v>0.05</v>
      </c>
      <c r="AG70" s="251">
        <f>AF70</f>
        <v>0.05</v>
      </c>
      <c r="AH70" s="251">
        <f t="shared" ref="AH70:AW74" si="80">AG70</f>
        <v>0.05</v>
      </c>
      <c r="AI70" s="251">
        <f t="shared" si="80"/>
        <v>0.05</v>
      </c>
      <c r="AJ70" s="252">
        <f t="shared" si="80"/>
        <v>0.05</v>
      </c>
      <c r="AK70" s="252">
        <f t="shared" si="80"/>
        <v>0.05</v>
      </c>
      <c r="AL70" s="252">
        <f>AD70</f>
        <v>0.05</v>
      </c>
      <c r="AM70" s="252">
        <f t="shared" si="80"/>
        <v>0.05</v>
      </c>
      <c r="AN70" s="252">
        <f t="shared" si="80"/>
        <v>0.05</v>
      </c>
      <c r="AO70" s="252">
        <f t="shared" si="80"/>
        <v>0.05</v>
      </c>
      <c r="AP70" s="252">
        <f t="shared" si="80"/>
        <v>0.05</v>
      </c>
      <c r="AQ70" s="252">
        <f t="shared" si="80"/>
        <v>0.05</v>
      </c>
      <c r="AR70" s="252">
        <f t="shared" si="80"/>
        <v>0.05</v>
      </c>
      <c r="AS70" s="252">
        <f t="shared" si="80"/>
        <v>0.05</v>
      </c>
      <c r="AT70" s="252">
        <f t="shared" si="80"/>
        <v>0.05</v>
      </c>
      <c r="AU70" s="252">
        <f t="shared" si="80"/>
        <v>0.05</v>
      </c>
      <c r="AV70" s="252">
        <f t="shared" si="80"/>
        <v>0.05</v>
      </c>
      <c r="AW70" s="252">
        <f t="shared" si="80"/>
        <v>0.05</v>
      </c>
      <c r="AX70" s="252">
        <f t="shared" ref="AX70:BM74" si="81">AW70</f>
        <v>0.05</v>
      </c>
      <c r="AY70" s="252">
        <f t="shared" si="81"/>
        <v>0.05</v>
      </c>
      <c r="AZ70" s="252">
        <f t="shared" si="81"/>
        <v>0.05</v>
      </c>
      <c r="BA70" s="252">
        <f t="shared" si="81"/>
        <v>0.05</v>
      </c>
      <c r="BB70" s="252">
        <f t="shared" si="81"/>
        <v>0.05</v>
      </c>
      <c r="BC70" s="252">
        <f t="shared" si="81"/>
        <v>0.05</v>
      </c>
      <c r="BD70" s="252">
        <f t="shared" si="81"/>
        <v>0.05</v>
      </c>
      <c r="BE70" s="252">
        <f t="shared" si="81"/>
        <v>0.05</v>
      </c>
      <c r="BF70" s="252">
        <f t="shared" si="81"/>
        <v>0.05</v>
      </c>
      <c r="BG70" s="252">
        <f t="shared" si="81"/>
        <v>0.05</v>
      </c>
      <c r="BH70" s="252">
        <f t="shared" si="81"/>
        <v>0.05</v>
      </c>
      <c r="BI70" s="252">
        <f t="shared" si="81"/>
        <v>0.05</v>
      </c>
      <c r="BJ70" s="252">
        <f t="shared" si="81"/>
        <v>0.05</v>
      </c>
      <c r="BK70" s="252">
        <f t="shared" si="81"/>
        <v>0.05</v>
      </c>
      <c r="BL70" s="252">
        <f t="shared" si="81"/>
        <v>0.05</v>
      </c>
      <c r="BM70" s="252">
        <f t="shared" si="81"/>
        <v>0.05</v>
      </c>
      <c r="BN70" s="252">
        <f t="shared" ref="BN70:BO74" si="82">BM70</f>
        <v>0.05</v>
      </c>
      <c r="BO70" s="252">
        <f t="shared" si="82"/>
        <v>0.05</v>
      </c>
    </row>
    <row r="71" spans="2:67" x14ac:dyDescent="0.25">
      <c r="B71" s="287" t="s">
        <v>101</v>
      </c>
      <c r="C71" s="247"/>
      <c r="D71" s="253">
        <f>D77/D69</f>
        <v>9.0909090909090912E-2</v>
      </c>
      <c r="E71" s="253">
        <f t="shared" ref="E71:AC71" si="83">E77/E69</f>
        <v>0.04</v>
      </c>
      <c r="F71" s="253">
        <f t="shared" si="83"/>
        <v>0.16129032258064516</v>
      </c>
      <c r="G71" s="253">
        <f t="shared" si="83"/>
        <v>0.125</v>
      </c>
      <c r="H71" s="253">
        <f t="shared" si="83"/>
        <v>0.10869565217391304</v>
      </c>
      <c r="I71" s="253">
        <f t="shared" si="83"/>
        <v>0.13461538461538461</v>
      </c>
      <c r="J71" s="253">
        <f t="shared" si="83"/>
        <v>0.17647058823529413</v>
      </c>
      <c r="K71" s="253">
        <f t="shared" si="83"/>
        <v>0.16</v>
      </c>
      <c r="L71" s="253">
        <f t="shared" si="83"/>
        <v>0.14893617021276595</v>
      </c>
      <c r="M71" s="253">
        <f t="shared" si="83"/>
        <v>7.2727272727272724E-2</v>
      </c>
      <c r="N71" s="253">
        <f t="shared" si="83"/>
        <v>0.12307692307692308</v>
      </c>
      <c r="O71" s="253">
        <f t="shared" si="83"/>
        <v>0.19117647058823528</v>
      </c>
      <c r="P71" s="253">
        <f t="shared" si="83"/>
        <v>0.125</v>
      </c>
      <c r="Q71" s="253">
        <f t="shared" si="83"/>
        <v>7.6923076923076927E-2</v>
      </c>
      <c r="R71" s="253">
        <f t="shared" si="83"/>
        <v>9.1954022988505746E-2</v>
      </c>
      <c r="S71" s="253">
        <f t="shared" si="83"/>
        <v>0.13333333333333333</v>
      </c>
      <c r="T71" s="253">
        <f t="shared" si="83"/>
        <v>0.10416666666666667</v>
      </c>
      <c r="U71" s="253">
        <f t="shared" si="83"/>
        <v>4.4642857142857144E-2</v>
      </c>
      <c r="V71" s="253">
        <f t="shared" si="83"/>
        <v>9.4890510948905105E-2</v>
      </c>
      <c r="W71" s="253">
        <f t="shared" si="83"/>
        <v>0.15172413793103448</v>
      </c>
      <c r="X71" s="253">
        <f t="shared" si="83"/>
        <v>8.2191780821917804E-2</v>
      </c>
      <c r="Y71" s="253">
        <f t="shared" si="83"/>
        <v>0.10126582278481013</v>
      </c>
      <c r="Z71" s="253">
        <f t="shared" si="83"/>
        <v>0.10975609756097561</v>
      </c>
      <c r="AA71" s="253">
        <f t="shared" si="83"/>
        <v>0.10240963855421686</v>
      </c>
      <c r="AB71" s="253">
        <f>AB77/AB69</f>
        <v>0.1111111111111111</v>
      </c>
      <c r="AC71" s="253">
        <f t="shared" si="83"/>
        <v>8.5714285714285715E-2</v>
      </c>
      <c r="AD71" s="250">
        <f>ANS_Metrics_Assumptions!E161</f>
        <v>0.1</v>
      </c>
      <c r="AF71" s="254">
        <f>AD71</f>
        <v>0.1</v>
      </c>
      <c r="AG71" s="254">
        <f>AF71</f>
        <v>0.1</v>
      </c>
      <c r="AH71" s="254">
        <f t="shared" si="80"/>
        <v>0.1</v>
      </c>
      <c r="AI71" s="254">
        <f t="shared" si="80"/>
        <v>0.1</v>
      </c>
      <c r="AJ71" s="267">
        <f t="shared" si="80"/>
        <v>0.1</v>
      </c>
      <c r="AK71" s="252">
        <f t="shared" si="80"/>
        <v>0.1</v>
      </c>
      <c r="AL71" s="252">
        <f>AD71</f>
        <v>0.1</v>
      </c>
      <c r="AM71" s="252">
        <f t="shared" si="80"/>
        <v>0.1</v>
      </c>
      <c r="AN71" s="252">
        <f t="shared" si="80"/>
        <v>0.1</v>
      </c>
      <c r="AO71" s="252">
        <f t="shared" si="80"/>
        <v>0.1</v>
      </c>
      <c r="AP71" s="252">
        <f t="shared" si="80"/>
        <v>0.1</v>
      </c>
      <c r="AQ71" s="252">
        <f t="shared" si="80"/>
        <v>0.1</v>
      </c>
      <c r="AR71" s="252">
        <f t="shared" si="80"/>
        <v>0.1</v>
      </c>
      <c r="AS71" s="252">
        <f t="shared" si="80"/>
        <v>0.1</v>
      </c>
      <c r="AT71" s="252">
        <f t="shared" si="80"/>
        <v>0.1</v>
      </c>
      <c r="AU71" s="252">
        <f t="shared" si="80"/>
        <v>0.1</v>
      </c>
      <c r="AV71" s="252">
        <f t="shared" si="80"/>
        <v>0.1</v>
      </c>
      <c r="AW71" s="252">
        <f t="shared" si="80"/>
        <v>0.1</v>
      </c>
      <c r="AX71" s="252">
        <f t="shared" si="81"/>
        <v>0.1</v>
      </c>
      <c r="AY71" s="252">
        <f t="shared" si="81"/>
        <v>0.1</v>
      </c>
      <c r="AZ71" s="252">
        <f t="shared" si="81"/>
        <v>0.1</v>
      </c>
      <c r="BA71" s="252">
        <f t="shared" si="81"/>
        <v>0.1</v>
      </c>
      <c r="BB71" s="252">
        <f t="shared" si="81"/>
        <v>0.1</v>
      </c>
      <c r="BC71" s="252">
        <f t="shared" si="81"/>
        <v>0.1</v>
      </c>
      <c r="BD71" s="252">
        <f t="shared" si="81"/>
        <v>0.1</v>
      </c>
      <c r="BE71" s="252">
        <f t="shared" si="81"/>
        <v>0.1</v>
      </c>
      <c r="BF71" s="252">
        <f t="shared" si="81"/>
        <v>0.1</v>
      </c>
      <c r="BG71" s="252">
        <f t="shared" si="81"/>
        <v>0.1</v>
      </c>
      <c r="BH71" s="252">
        <f t="shared" si="81"/>
        <v>0.1</v>
      </c>
      <c r="BI71" s="252">
        <f t="shared" si="81"/>
        <v>0.1</v>
      </c>
      <c r="BJ71" s="252">
        <f t="shared" si="81"/>
        <v>0.1</v>
      </c>
      <c r="BK71" s="252">
        <f t="shared" si="81"/>
        <v>0.1</v>
      </c>
      <c r="BL71" s="252">
        <f t="shared" si="81"/>
        <v>0.1</v>
      </c>
      <c r="BM71" s="252">
        <f t="shared" si="81"/>
        <v>0.1</v>
      </c>
      <c r="BN71" s="252">
        <f t="shared" si="82"/>
        <v>0.1</v>
      </c>
      <c r="BO71" s="252">
        <f t="shared" si="82"/>
        <v>0.1</v>
      </c>
    </row>
    <row r="72" spans="2:67" x14ac:dyDescent="0.25">
      <c r="B72" s="287" t="s">
        <v>133</v>
      </c>
      <c r="C72" s="247"/>
      <c r="D72" s="255">
        <f>D78/D76</f>
        <v>132.19999999999999</v>
      </c>
      <c r="E72" s="255">
        <f t="shared" ref="E72:AC72" si="84">E78/E76</f>
        <v>92.875</v>
      </c>
      <c r="F72" s="255">
        <f t="shared" si="84"/>
        <v>82.615384615384613</v>
      </c>
      <c r="G72" s="255">
        <f t="shared" si="84"/>
        <v>40.085714285714289</v>
      </c>
      <c r="H72" s="255">
        <f t="shared" si="84"/>
        <v>40.536585365853661</v>
      </c>
      <c r="I72" s="255">
        <f t="shared" si="84"/>
        <v>40.511111111111113</v>
      </c>
      <c r="J72" s="255">
        <f t="shared" si="84"/>
        <v>58.547619047619051</v>
      </c>
      <c r="K72" s="255">
        <f t="shared" si="84"/>
        <v>61.904761904761905</v>
      </c>
      <c r="L72" s="255">
        <f t="shared" si="84"/>
        <v>64.05</v>
      </c>
      <c r="M72" s="255">
        <f t="shared" si="84"/>
        <v>55.274509803921568</v>
      </c>
      <c r="N72" s="255">
        <f t="shared" si="84"/>
        <v>63.736842105263158</v>
      </c>
      <c r="O72" s="255">
        <f t="shared" si="84"/>
        <v>55.163636363636364</v>
      </c>
      <c r="P72" s="255">
        <f t="shared" si="84"/>
        <v>49.589285714285715</v>
      </c>
      <c r="Q72" s="255">
        <f t="shared" si="84"/>
        <v>42.055555555555557</v>
      </c>
      <c r="R72" s="255">
        <f t="shared" si="84"/>
        <v>43.974683544303801</v>
      </c>
      <c r="S72" s="255">
        <f t="shared" si="84"/>
        <v>41.807692307692307</v>
      </c>
      <c r="T72" s="255">
        <f t="shared" si="84"/>
        <v>44.127906976744185</v>
      </c>
      <c r="U72" s="255">
        <f t="shared" si="84"/>
        <v>42.429906542056074</v>
      </c>
      <c r="V72" s="255">
        <f t="shared" si="84"/>
        <v>38.766129032258064</v>
      </c>
      <c r="W72" s="255">
        <f t="shared" si="84"/>
        <v>36.837398373983739</v>
      </c>
      <c r="X72" s="255">
        <f t="shared" si="84"/>
        <v>37.970149253731343</v>
      </c>
      <c r="Y72" s="255">
        <f t="shared" si="84"/>
        <v>32.7887323943662</v>
      </c>
      <c r="Z72" s="255">
        <f t="shared" si="84"/>
        <v>25.815068493150687</v>
      </c>
      <c r="AA72" s="255">
        <f t="shared" si="84"/>
        <v>28.926174496644297</v>
      </c>
      <c r="AB72" s="255">
        <f>AB78/AB76</f>
        <v>32.17763157894737</v>
      </c>
      <c r="AC72" s="255">
        <f t="shared" si="84"/>
        <v>30.206250000000001</v>
      </c>
      <c r="AD72" s="256">
        <v>55</v>
      </c>
      <c r="AF72" s="268">
        <v>33.606505771248692</v>
      </c>
      <c r="AG72" s="268">
        <f>AF72</f>
        <v>33.606505771248692</v>
      </c>
      <c r="AH72" s="268">
        <v>35</v>
      </c>
      <c r="AI72" s="268">
        <v>37.5</v>
      </c>
      <c r="AJ72" s="268">
        <v>38</v>
      </c>
      <c r="AK72" s="268">
        <v>50</v>
      </c>
      <c r="AL72" s="258">
        <f>AD72</f>
        <v>55</v>
      </c>
      <c r="AM72" s="258">
        <f t="shared" si="80"/>
        <v>55</v>
      </c>
      <c r="AN72" s="258">
        <f t="shared" si="80"/>
        <v>55</v>
      </c>
      <c r="AO72" s="258">
        <f t="shared" si="80"/>
        <v>55</v>
      </c>
      <c r="AP72" s="258">
        <f t="shared" si="80"/>
        <v>55</v>
      </c>
      <c r="AQ72" s="258">
        <f t="shared" si="80"/>
        <v>55</v>
      </c>
      <c r="AR72" s="258">
        <f t="shared" si="80"/>
        <v>55</v>
      </c>
      <c r="AS72" s="258">
        <f t="shared" si="80"/>
        <v>55</v>
      </c>
      <c r="AT72" s="258">
        <f t="shared" si="80"/>
        <v>55</v>
      </c>
      <c r="AU72" s="258">
        <f t="shared" si="80"/>
        <v>55</v>
      </c>
      <c r="AV72" s="258">
        <f t="shared" si="80"/>
        <v>55</v>
      </c>
      <c r="AW72" s="258">
        <f t="shared" si="80"/>
        <v>55</v>
      </c>
      <c r="AX72" s="258">
        <f t="shared" si="81"/>
        <v>55</v>
      </c>
      <c r="AY72" s="258">
        <f t="shared" si="81"/>
        <v>55</v>
      </c>
      <c r="AZ72" s="258">
        <f t="shared" si="81"/>
        <v>55</v>
      </c>
      <c r="BA72" s="258">
        <f t="shared" si="81"/>
        <v>55</v>
      </c>
      <c r="BB72" s="258">
        <f t="shared" si="81"/>
        <v>55</v>
      </c>
      <c r="BC72" s="258">
        <f t="shared" si="81"/>
        <v>55</v>
      </c>
      <c r="BD72" s="258">
        <f t="shared" si="81"/>
        <v>55</v>
      </c>
      <c r="BE72" s="258">
        <f t="shared" si="81"/>
        <v>55</v>
      </c>
      <c r="BF72" s="258">
        <f t="shared" si="81"/>
        <v>55</v>
      </c>
      <c r="BG72" s="258">
        <f t="shared" si="81"/>
        <v>55</v>
      </c>
      <c r="BH72" s="258">
        <f t="shared" si="81"/>
        <v>55</v>
      </c>
      <c r="BI72" s="258">
        <f t="shared" si="81"/>
        <v>55</v>
      </c>
      <c r="BJ72" s="258">
        <f t="shared" si="81"/>
        <v>55</v>
      </c>
      <c r="BK72" s="258">
        <f t="shared" si="81"/>
        <v>55</v>
      </c>
      <c r="BL72" s="258">
        <f t="shared" si="81"/>
        <v>55</v>
      </c>
      <c r="BM72" s="258">
        <f t="shared" si="81"/>
        <v>55</v>
      </c>
      <c r="BN72" s="258">
        <f t="shared" si="82"/>
        <v>55</v>
      </c>
      <c r="BO72" s="258">
        <f t="shared" si="82"/>
        <v>55</v>
      </c>
    </row>
    <row r="73" spans="2:67" x14ac:dyDescent="0.25">
      <c r="B73" s="287" t="s">
        <v>103</v>
      </c>
      <c r="C73" s="247"/>
      <c r="D73" s="259">
        <f t="shared" ref="D73:AA73" si="85">D81/D78</f>
        <v>119.07687972768534</v>
      </c>
      <c r="E73" s="259">
        <f t="shared" si="85"/>
        <v>116.88393898609242</v>
      </c>
      <c r="F73" s="259">
        <f t="shared" si="85"/>
        <v>114.84101489757914</v>
      </c>
      <c r="G73" s="259">
        <f t="shared" si="85"/>
        <v>113.63549536707056</v>
      </c>
      <c r="H73" s="259">
        <f t="shared" si="85"/>
        <v>47.256317689530682</v>
      </c>
      <c r="I73" s="259">
        <f t="shared" si="85"/>
        <v>66.127262753702695</v>
      </c>
      <c r="J73" s="259">
        <f t="shared" si="85"/>
        <v>66.604310695404635</v>
      </c>
      <c r="K73" s="259">
        <f t="shared" si="85"/>
        <v>71.090415384615397</v>
      </c>
      <c r="L73" s="259">
        <f t="shared" si="85"/>
        <v>105.35241608118658</v>
      </c>
      <c r="M73" s="259">
        <f t="shared" si="85"/>
        <v>119.88275984391628</v>
      </c>
      <c r="N73" s="259">
        <f t="shared" si="85"/>
        <v>121.25970272502065</v>
      </c>
      <c r="O73" s="259">
        <f t="shared" si="85"/>
        <v>114.26453526697428</v>
      </c>
      <c r="P73" s="259">
        <f t="shared" si="85"/>
        <v>119.80036010082823</v>
      </c>
      <c r="Q73" s="259">
        <f t="shared" si="85"/>
        <v>119.80350066050198</v>
      </c>
      <c r="R73" s="259">
        <f t="shared" si="85"/>
        <v>123.09103051237766</v>
      </c>
      <c r="S73" s="259">
        <f t="shared" si="85"/>
        <v>129.05519779208831</v>
      </c>
      <c r="T73" s="259">
        <f t="shared" si="85"/>
        <v>122.68561264822135</v>
      </c>
      <c r="U73" s="259">
        <f t="shared" si="85"/>
        <v>121.98794052863437</v>
      </c>
      <c r="V73" s="259">
        <f t="shared" si="85"/>
        <v>112.3511795298523</v>
      </c>
      <c r="W73" s="259">
        <f t="shared" si="85"/>
        <v>116.50434120503199</v>
      </c>
      <c r="X73" s="259">
        <f t="shared" si="85"/>
        <v>113.07826257861635</v>
      </c>
      <c r="Y73" s="259">
        <f t="shared" si="85"/>
        <v>109.99918599656358</v>
      </c>
      <c r="Z73" s="259">
        <f t="shared" si="85"/>
        <v>111.08080127354737</v>
      </c>
      <c r="AA73" s="259">
        <f t="shared" si="85"/>
        <v>106.81320881670534</v>
      </c>
      <c r="AB73" s="259">
        <f>AB81/AB78</f>
        <v>104.63843794725004</v>
      </c>
      <c r="AC73" s="259">
        <f>AC81/AC78</f>
        <v>105.2446410097248</v>
      </c>
      <c r="AD73" s="275">
        <f>SUM(V81:AC81)/SUM(V78:AC78)</f>
        <v>109.93396014640099</v>
      </c>
      <c r="AF73" s="261">
        <f>AD73</f>
        <v>109.93396014640099</v>
      </c>
      <c r="AG73" s="261">
        <f>AF73</f>
        <v>109.93396014640099</v>
      </c>
      <c r="AH73" s="261">
        <f t="shared" si="80"/>
        <v>109.93396014640099</v>
      </c>
      <c r="AI73" s="261">
        <f t="shared" si="80"/>
        <v>109.93396014640099</v>
      </c>
      <c r="AJ73" s="262">
        <f t="shared" si="80"/>
        <v>109.93396014640099</v>
      </c>
      <c r="AK73" s="262">
        <f t="shared" si="80"/>
        <v>109.93396014640099</v>
      </c>
      <c r="AL73" s="262">
        <f>AD73</f>
        <v>109.93396014640099</v>
      </c>
      <c r="AM73" s="262">
        <f t="shared" si="80"/>
        <v>109.93396014640099</v>
      </c>
      <c r="AN73" s="262">
        <f t="shared" si="80"/>
        <v>109.93396014640099</v>
      </c>
      <c r="AO73" s="262">
        <f t="shared" si="80"/>
        <v>109.93396014640099</v>
      </c>
      <c r="AP73" s="262">
        <f t="shared" si="80"/>
        <v>109.93396014640099</v>
      </c>
      <c r="AQ73" s="262">
        <f t="shared" si="80"/>
        <v>109.93396014640099</v>
      </c>
      <c r="AR73" s="262">
        <f t="shared" si="80"/>
        <v>109.93396014640099</v>
      </c>
      <c r="AS73" s="262">
        <f t="shared" si="80"/>
        <v>109.93396014640099</v>
      </c>
      <c r="AT73" s="262">
        <f t="shared" si="80"/>
        <v>109.93396014640099</v>
      </c>
      <c r="AU73" s="262">
        <f t="shared" si="80"/>
        <v>109.93396014640099</v>
      </c>
      <c r="AV73" s="262">
        <f t="shared" si="80"/>
        <v>109.93396014640099</v>
      </c>
      <c r="AW73" s="262">
        <f t="shared" si="80"/>
        <v>109.93396014640099</v>
      </c>
      <c r="AX73" s="262">
        <f t="shared" si="81"/>
        <v>109.93396014640099</v>
      </c>
      <c r="AY73" s="262">
        <f t="shared" si="81"/>
        <v>109.93396014640099</v>
      </c>
      <c r="AZ73" s="262">
        <f t="shared" si="81"/>
        <v>109.93396014640099</v>
      </c>
      <c r="BA73" s="262">
        <f t="shared" si="81"/>
        <v>109.93396014640099</v>
      </c>
      <c r="BB73" s="262">
        <f t="shared" si="81"/>
        <v>109.93396014640099</v>
      </c>
      <c r="BC73" s="262">
        <f t="shared" si="81"/>
        <v>109.93396014640099</v>
      </c>
      <c r="BD73" s="262">
        <f t="shared" si="81"/>
        <v>109.93396014640099</v>
      </c>
      <c r="BE73" s="262">
        <f t="shared" si="81"/>
        <v>109.93396014640099</v>
      </c>
      <c r="BF73" s="262">
        <f t="shared" si="81"/>
        <v>109.93396014640099</v>
      </c>
      <c r="BG73" s="262">
        <f t="shared" si="81"/>
        <v>109.93396014640099</v>
      </c>
      <c r="BH73" s="262">
        <f t="shared" si="81"/>
        <v>109.93396014640099</v>
      </c>
      <c r="BI73" s="262">
        <f t="shared" si="81"/>
        <v>109.93396014640099</v>
      </c>
      <c r="BJ73" s="262">
        <f t="shared" si="81"/>
        <v>109.93396014640099</v>
      </c>
      <c r="BK73" s="262">
        <f t="shared" si="81"/>
        <v>109.93396014640099</v>
      </c>
      <c r="BL73" s="262">
        <f t="shared" si="81"/>
        <v>109.93396014640099</v>
      </c>
      <c r="BM73" s="262">
        <f t="shared" si="81"/>
        <v>109.93396014640099</v>
      </c>
      <c r="BN73" s="262">
        <f t="shared" si="82"/>
        <v>109.93396014640099</v>
      </c>
      <c r="BO73" s="262">
        <f t="shared" si="82"/>
        <v>109.93396014640099</v>
      </c>
    </row>
    <row r="74" spans="2:67" x14ac:dyDescent="0.25">
      <c r="B74" s="287" t="s">
        <v>134</v>
      </c>
      <c r="C74" s="247"/>
      <c r="D74" s="253">
        <f t="shared" ref="D74:AA74" si="86">D82/D81</f>
        <v>0.42281891963477108</v>
      </c>
      <c r="E74" s="253">
        <f t="shared" si="86"/>
        <v>0.42151839508272043</v>
      </c>
      <c r="F74" s="253">
        <f t="shared" si="86"/>
        <v>0.42216893649020892</v>
      </c>
      <c r="G74" s="253">
        <f t="shared" si="86"/>
        <v>0.42325626322675819</v>
      </c>
      <c r="H74" s="253">
        <f t="shared" si="86"/>
        <v>1</v>
      </c>
      <c r="I74" s="253">
        <f t="shared" si="86"/>
        <v>0.70750725839900452</v>
      </c>
      <c r="J74" s="253">
        <f t="shared" si="86"/>
        <v>0.69971913542557085</v>
      </c>
      <c r="K74" s="253">
        <f t="shared" si="86"/>
        <v>0.6776852099720464</v>
      </c>
      <c r="L74" s="253">
        <f t="shared" si="86"/>
        <v>0.47300445710466066</v>
      </c>
      <c r="M74" s="253">
        <f t="shared" si="86"/>
        <v>0.42213407624511945</v>
      </c>
      <c r="N74" s="253">
        <f t="shared" si="86"/>
        <v>0.41313262351700708</v>
      </c>
      <c r="O74" s="253">
        <f t="shared" si="86"/>
        <v>0.41949517506993511</v>
      </c>
      <c r="P74" s="253">
        <f t="shared" si="86"/>
        <v>0.41074816583585227</v>
      </c>
      <c r="Q74" s="253">
        <f t="shared" si="86"/>
        <v>0.41288437418163276</v>
      </c>
      <c r="R74" s="253">
        <f t="shared" si="86"/>
        <v>0.3981354958104687</v>
      </c>
      <c r="S74" s="253">
        <f t="shared" si="86"/>
        <v>0.38524506414414672</v>
      </c>
      <c r="T74" s="253">
        <f t="shared" si="86"/>
        <v>0.39506701040116893</v>
      </c>
      <c r="U74" s="253">
        <f t="shared" si="86"/>
        <v>0.3997470321188859</v>
      </c>
      <c r="V74" s="253">
        <f t="shared" si="86"/>
        <v>0.41505567811943339</v>
      </c>
      <c r="W74" s="253">
        <f t="shared" si="86"/>
        <v>0.40475018269736734</v>
      </c>
      <c r="X74" s="253">
        <f t="shared" si="86"/>
        <v>0.41019066565949797</v>
      </c>
      <c r="Y74" s="253">
        <f t="shared" si="86"/>
        <v>0.41502962543400573</v>
      </c>
      <c r="Z74" s="253">
        <f t="shared" si="86"/>
        <v>0.41181040030378568</v>
      </c>
      <c r="AA74" s="253">
        <f t="shared" si="86"/>
        <v>0.41349804816800445</v>
      </c>
      <c r="AB74" s="253">
        <f>AB82/AB81</f>
        <v>0.4115191761566247</v>
      </c>
      <c r="AC74" s="253">
        <f>AC82/AC81</f>
        <v>0.41421625414936303</v>
      </c>
      <c r="AD74" s="288">
        <f>SUM(P82:AC82)/SUM(P81:AC81)</f>
        <v>0.40714544817126119</v>
      </c>
      <c r="AF74" s="254">
        <f>AD74</f>
        <v>0.40714544817126119</v>
      </c>
      <c r="AG74" s="254">
        <f>AF74</f>
        <v>0.40714544817126119</v>
      </c>
      <c r="AH74" s="254">
        <f t="shared" si="80"/>
        <v>0.40714544817126119</v>
      </c>
      <c r="AI74" s="254">
        <f t="shared" si="80"/>
        <v>0.40714544817126119</v>
      </c>
      <c r="AJ74" s="254">
        <f t="shared" si="80"/>
        <v>0.40714544817126119</v>
      </c>
      <c r="AK74" s="254">
        <f t="shared" si="80"/>
        <v>0.40714544817126119</v>
      </c>
      <c r="AL74" s="254">
        <f>AD74</f>
        <v>0.40714544817126119</v>
      </c>
      <c r="AM74" s="254">
        <f t="shared" si="80"/>
        <v>0.40714544817126119</v>
      </c>
      <c r="AN74" s="254">
        <f t="shared" si="80"/>
        <v>0.40714544817126119</v>
      </c>
      <c r="AO74" s="254">
        <f t="shared" si="80"/>
        <v>0.40714544817126119</v>
      </c>
      <c r="AP74" s="254">
        <f t="shared" si="80"/>
        <v>0.40714544817126119</v>
      </c>
      <c r="AQ74" s="254">
        <f t="shared" si="80"/>
        <v>0.40714544817126119</v>
      </c>
      <c r="AR74" s="254">
        <f t="shared" si="80"/>
        <v>0.40714544817126119</v>
      </c>
      <c r="AS74" s="254">
        <f t="shared" si="80"/>
        <v>0.40714544817126119</v>
      </c>
      <c r="AT74" s="254">
        <f t="shared" si="80"/>
        <v>0.40714544817126119</v>
      </c>
      <c r="AU74" s="254">
        <f t="shared" si="80"/>
        <v>0.40714544817126119</v>
      </c>
      <c r="AV74" s="254">
        <f t="shared" si="80"/>
        <v>0.40714544817126119</v>
      </c>
      <c r="AW74" s="254">
        <f t="shared" si="80"/>
        <v>0.40714544817126119</v>
      </c>
      <c r="AX74" s="254">
        <f t="shared" si="81"/>
        <v>0.40714544817126119</v>
      </c>
      <c r="AY74" s="254">
        <f t="shared" si="81"/>
        <v>0.40714544817126119</v>
      </c>
      <c r="AZ74" s="254">
        <f t="shared" si="81"/>
        <v>0.40714544817126119</v>
      </c>
      <c r="BA74" s="254">
        <f t="shared" si="81"/>
        <v>0.40714544817126119</v>
      </c>
      <c r="BB74" s="254">
        <f t="shared" si="81"/>
        <v>0.40714544817126119</v>
      </c>
      <c r="BC74" s="254">
        <f t="shared" si="81"/>
        <v>0.40714544817126119</v>
      </c>
      <c r="BD74" s="254">
        <f t="shared" si="81"/>
        <v>0.40714544817126119</v>
      </c>
      <c r="BE74" s="254">
        <f t="shared" si="81"/>
        <v>0.40714544817126119</v>
      </c>
      <c r="BF74" s="254">
        <f t="shared" si="81"/>
        <v>0.40714544817126119</v>
      </c>
      <c r="BG74" s="254">
        <f t="shared" si="81"/>
        <v>0.40714544817126119</v>
      </c>
      <c r="BH74" s="254">
        <f t="shared" si="81"/>
        <v>0.40714544817126119</v>
      </c>
      <c r="BI74" s="254">
        <f t="shared" si="81"/>
        <v>0.40714544817126119</v>
      </c>
      <c r="BJ74" s="254">
        <f t="shared" si="81"/>
        <v>0.40714544817126119</v>
      </c>
      <c r="BK74" s="254">
        <f t="shared" si="81"/>
        <v>0.40714544817126119</v>
      </c>
      <c r="BL74" s="254">
        <f t="shared" si="81"/>
        <v>0.40714544817126119</v>
      </c>
      <c r="BM74" s="254">
        <f t="shared" si="81"/>
        <v>0.40714544817126119</v>
      </c>
      <c r="BN74" s="254">
        <f t="shared" si="82"/>
        <v>0.40714544817126119</v>
      </c>
      <c r="BO74" s="254">
        <f t="shared" si="82"/>
        <v>0.40714544817126119</v>
      </c>
    </row>
    <row r="76" spans="2:67" x14ac:dyDescent="0.25">
      <c r="B76" s="292" t="s">
        <v>291</v>
      </c>
      <c r="D76" s="7">
        <f>IF(VLOOKUP($B$52&amp;$B76,[20]Abuja!$E:$AE,COLUMN(D$1)-2,FALSE)=" ",0,VLOOKUP($B$52&amp;$B76,[20]Abuja!$E:$AE,COLUMN(D$1)-2,FALSE))</f>
        <v>20</v>
      </c>
      <c r="E76" s="7">
        <f>IF(VLOOKUP($B$52&amp;$B76,[20]Abuja!$E:$AE,COLUMN(E$1)-2,FALSE)=" ",0,VLOOKUP($B$52&amp;$B76,[20]Abuja!$E:$AE,COLUMN(E$1)-2,FALSE))</f>
        <v>24</v>
      </c>
      <c r="F76" s="7">
        <f>IF(VLOOKUP($B$52&amp;$B76,[20]Abuja!$E:$AE,COLUMN(F$1)-2,FALSE)=" ",0,VLOOKUP($B$52&amp;$B76,[20]Abuja!$E:$AE,COLUMN(F$1)-2,FALSE))</f>
        <v>26</v>
      </c>
      <c r="G76" s="7">
        <f>IF(VLOOKUP($B$52&amp;$B76,[20]Abuja!$E:$AE,COLUMN(G$1)-2,FALSE)=" ",0,VLOOKUP($B$52&amp;$B76,[20]Abuja!$E:$AE,COLUMN(G$1)-2,FALSE))</f>
        <v>35</v>
      </c>
      <c r="H76" s="7">
        <f>IF(VLOOKUP($B$52&amp;$B76,[20]Abuja!$E:$AE,COLUMN(H$1)-2,FALSE)=" ",0,VLOOKUP($B$52&amp;$B76,[20]Abuja!$E:$AE,COLUMN(H$1)-2,FALSE))</f>
        <v>41</v>
      </c>
      <c r="I76" s="7">
        <f>IF(VLOOKUP($B$52&amp;$B76,[20]Abuja!$E:$AE,COLUMN(I$1)-2,FALSE)=" ",0,VLOOKUP($B$52&amp;$B76,[20]Abuja!$E:$AE,COLUMN(I$1)-2,FALSE))</f>
        <v>45</v>
      </c>
      <c r="J76" s="7">
        <f>IF(VLOOKUP($B$52&amp;$B76,[20]Abuja!$E:$AE,COLUMN(J$1)-2,FALSE)=" ",0,VLOOKUP($B$52&amp;$B76,[20]Abuja!$E:$AE,COLUMN(J$1)-2,FALSE))</f>
        <v>42</v>
      </c>
      <c r="K76" s="7">
        <f>IF(VLOOKUP($B$52&amp;$B76,[20]Abuja!$E:$AE,COLUMN(K$1)-2,FALSE)=" ",0,VLOOKUP($B$52&amp;$B76,[20]Abuja!$E:$AE,COLUMN(K$1)-2,FALSE))</f>
        <v>42</v>
      </c>
      <c r="L76" s="7">
        <f>IF(VLOOKUP($B$52&amp;$B76,[20]Abuja!$E:$AE,COLUMN(L$1)-2,FALSE)=" ",0,VLOOKUP($B$52&amp;$B76,[20]Abuja!$E:$AE,COLUMN(L$1)-2,FALSE))</f>
        <v>40</v>
      </c>
      <c r="M76" s="7">
        <f>IF(VLOOKUP($B$52&amp;$B76,[20]Abuja!$E:$AE,COLUMN(M$1)-2,FALSE)=" ",0,VLOOKUP($B$52&amp;$B76,[20]Abuja!$E:$AE,COLUMN(M$1)-2,FALSE))</f>
        <v>51</v>
      </c>
      <c r="N76" s="7">
        <f>IF(VLOOKUP($B$52&amp;$B76,[20]Abuja!$E:$AE,COLUMN(N$1)-2,FALSE)=" ",0,VLOOKUP($B$52&amp;$B76,[20]Abuja!$E:$AE,COLUMN(N$1)-2,FALSE))</f>
        <v>57</v>
      </c>
      <c r="O76" s="7">
        <f>IF(VLOOKUP($B$52&amp;$B76,[20]Abuja!$E:$AE,COLUMN(O$1)-2,FALSE)=" ",0,VLOOKUP($B$52&amp;$B76,[20]Abuja!$E:$AE,COLUMN(O$1)-2,FALSE))</f>
        <v>55</v>
      </c>
      <c r="P76" s="7">
        <f>IF(VLOOKUP($B$52&amp;$B76,[20]Abuja!$E:$AE,COLUMN(P$1)-2,FALSE)=" ",0,VLOOKUP($B$52&amp;$B76,[20]Abuja!$E:$AE,COLUMN(P$1)-2,FALSE))</f>
        <v>56</v>
      </c>
      <c r="Q76" s="7">
        <f>IF(VLOOKUP($B$52&amp;$B76,[20]Abuja!$E:$AE,COLUMN(Q$1)-2,FALSE)=" ",0,VLOOKUP($B$52&amp;$B76,[20]Abuja!$E:$AE,COLUMN(Q$1)-2,FALSE))</f>
        <v>72</v>
      </c>
      <c r="R76" s="7">
        <f>IF(VLOOKUP($B$52&amp;$B76,[20]Abuja!$E:$AE,COLUMN(R$1)-2,FALSE)=" ",0,VLOOKUP($B$52&amp;$B76,[20]Abuja!$E:$AE,COLUMN(R$1)-2,FALSE))</f>
        <v>79</v>
      </c>
      <c r="S76" s="7">
        <f>IF(VLOOKUP($B$52&amp;$B76,[20]Abuja!$E:$AE,COLUMN(S$1)-2,FALSE)=" ",0,VLOOKUP($B$52&amp;$B76,[20]Abuja!$E:$AE,COLUMN(S$1)-2,FALSE))</f>
        <v>78</v>
      </c>
      <c r="T76" s="7">
        <f>IF(VLOOKUP($B$52&amp;$B76,[20]Abuja!$E:$AE,COLUMN(T$1)-2,FALSE)=" ",0,VLOOKUP($B$52&amp;$B76,[20]Abuja!$E:$AE,COLUMN(T$1)-2,FALSE))</f>
        <v>86</v>
      </c>
      <c r="U76" s="7">
        <f>IF(VLOOKUP($B$52&amp;$B76,[20]Abuja!$E:$AE,COLUMN(U$1)-2,FALSE)=" ",0,VLOOKUP($B$52&amp;$B76,[20]Abuja!$E:$AE,COLUMN(U$1)-2,FALSE))</f>
        <v>107</v>
      </c>
      <c r="V76" s="7">
        <f>IF(VLOOKUP($B$52&amp;$B76,[20]Abuja!$E:$AE,COLUMN(V$1)-2,FALSE)=" ",0,VLOOKUP($B$52&amp;$B76,[20]Abuja!$E:$AE,COLUMN(V$1)-2,FALSE))</f>
        <v>124</v>
      </c>
      <c r="W76" s="7">
        <f>IF(VLOOKUP($B$52&amp;$B76,[20]Abuja!$E:$AE,COLUMN(W$1)-2,FALSE)=" ",0,VLOOKUP($B$52&amp;$B76,[20]Abuja!$E:$AE,COLUMN(W$1)-2,FALSE))</f>
        <v>123</v>
      </c>
      <c r="X76" s="7">
        <f>IF(VLOOKUP($B$52&amp;$B76,[20]Abuja!$E:$AE,COLUMN(X$1)-2,FALSE)=" ",0,VLOOKUP($B$52&amp;$B76,[20]Abuja!$E:$AE,COLUMN(X$1)-2,FALSE))</f>
        <v>134</v>
      </c>
      <c r="Y76" s="7">
        <f>IF(VLOOKUP($B$52&amp;$B76,[20]Abuja!$E:$AE,COLUMN(Y$1)-2,FALSE)=" ",0,VLOOKUP($B$52&amp;$B76,[20]Abuja!$E:$AE,COLUMN(Y$1)-2,FALSE))</f>
        <v>142</v>
      </c>
      <c r="Z76" s="7">
        <f>IF(VLOOKUP($B$52&amp;$B76,[20]Abuja!$E:$AE,COLUMN(Z$1)-2,FALSE)=" ",0,VLOOKUP($B$52&amp;$B76,[20]Abuja!$E:$AE,COLUMN(Z$1)-2,FALSE))</f>
        <v>146</v>
      </c>
      <c r="AA76" s="7">
        <f>IF(VLOOKUP($B$52&amp;$B76,[20]Abuja!$E:$AE,COLUMN(AA$1)-2,FALSE)=" ",0,VLOOKUP($B$52&amp;$B76,[20]Abuja!$E:$AE,COLUMN(AA$1)-2,FALSE))</f>
        <v>149</v>
      </c>
      <c r="AB76" s="7">
        <f>IF(VLOOKUP($B$52&amp;$B76,[20]Abuja!$E:$AE,COLUMN(AB$1)-2,FALSE)=" ",0,VLOOKUP($B$52&amp;$B76,[20]Abuja!$E:$AE,COLUMN(AB$1)-2,FALSE))</f>
        <v>152</v>
      </c>
      <c r="AC76" s="7">
        <f>IF(VLOOKUP($B$52&amp;$B76,[20]Abuja!$E:$AE,COLUMN(AC$1)-2,FALSE)=" ",0,VLOOKUP($B$52&amp;$B76,[20]Abuja!$E:$AE,COLUMN(AC$1)-2,FALSE))</f>
        <v>160</v>
      </c>
      <c r="AF76" s="7">
        <f t="shared" ref="AF76:AG79" si="87">AB76</f>
        <v>152</v>
      </c>
      <c r="AG76" s="7">
        <f t="shared" si="87"/>
        <v>160</v>
      </c>
      <c r="AH76" s="7">
        <f>VLOOKUP($A$3&amp;$B$52&amp;$B76,'[21]Paga All'!$G$1:$J$3000,4,FALSE)</f>
        <v>189</v>
      </c>
      <c r="AI76" s="7">
        <f>VLOOKUP($A$3&amp;$B$68&amp;$B76,'[15]Paga all'!$F:$G,2,FALSE)</f>
        <v>175</v>
      </c>
      <c r="AJ76" s="7">
        <f>VLOOKUP($A$3&amp;$B$52&amp;$B76,'[16]Paga all'!$F$2:$G$1470,2,FALSE)</f>
        <v>154</v>
      </c>
      <c r="AK76" s="9">
        <f t="shared" ref="AK76:BO76" si="88">IF(ROUND((AJ76+AJ77)*(1+AK70),)&gt;=AK$3*$AD$3,AK$3*$AD$3*(1-AK71),ROUND((AJ76+AJ77)*(1+AK70),)-ROUND((AJ76+AJ77)*(1+AK70)*AK71,))</f>
        <v>157</v>
      </c>
      <c r="AL76" s="9">
        <f t="shared" si="88"/>
        <v>166</v>
      </c>
      <c r="AM76" s="9">
        <f t="shared" si="88"/>
        <v>174</v>
      </c>
      <c r="AN76" s="9">
        <f t="shared" si="88"/>
        <v>183</v>
      </c>
      <c r="AO76" s="9">
        <f t="shared" si="88"/>
        <v>192</v>
      </c>
      <c r="AP76" s="9">
        <f t="shared" si="88"/>
        <v>202</v>
      </c>
      <c r="AQ76" s="9">
        <f t="shared" si="88"/>
        <v>211</v>
      </c>
      <c r="AR76" s="9">
        <f t="shared" si="88"/>
        <v>222</v>
      </c>
      <c r="AS76" s="9">
        <f t="shared" si="88"/>
        <v>233</v>
      </c>
      <c r="AT76" s="9">
        <f t="shared" si="88"/>
        <v>245</v>
      </c>
      <c r="AU76" s="9">
        <f t="shared" si="88"/>
        <v>257</v>
      </c>
      <c r="AV76" s="9">
        <f t="shared" si="88"/>
        <v>270</v>
      </c>
      <c r="AW76" s="9">
        <f t="shared" si="88"/>
        <v>283</v>
      </c>
      <c r="AX76" s="9">
        <f t="shared" si="88"/>
        <v>298</v>
      </c>
      <c r="AY76" s="9">
        <f t="shared" si="88"/>
        <v>313</v>
      </c>
      <c r="AZ76" s="9">
        <f t="shared" si="88"/>
        <v>328</v>
      </c>
      <c r="BA76" s="9">
        <f t="shared" si="88"/>
        <v>345</v>
      </c>
      <c r="BB76" s="9">
        <f t="shared" si="88"/>
        <v>362</v>
      </c>
      <c r="BC76" s="9">
        <f t="shared" si="88"/>
        <v>380</v>
      </c>
      <c r="BD76" s="9">
        <f t="shared" si="88"/>
        <v>399</v>
      </c>
      <c r="BE76" s="9">
        <f t="shared" si="88"/>
        <v>418</v>
      </c>
      <c r="BF76" s="9">
        <f t="shared" si="88"/>
        <v>439</v>
      </c>
      <c r="BG76" s="9">
        <f t="shared" si="88"/>
        <v>461</v>
      </c>
      <c r="BH76" s="9">
        <f t="shared" si="88"/>
        <v>484</v>
      </c>
      <c r="BI76" s="9">
        <f t="shared" si="88"/>
        <v>509</v>
      </c>
      <c r="BJ76" s="9">
        <f t="shared" si="88"/>
        <v>534</v>
      </c>
      <c r="BK76" s="9">
        <f t="shared" si="88"/>
        <v>561</v>
      </c>
      <c r="BL76" s="9">
        <f t="shared" si="88"/>
        <v>589</v>
      </c>
      <c r="BM76" s="9">
        <f t="shared" si="88"/>
        <v>618</v>
      </c>
      <c r="BN76" s="9">
        <f t="shared" si="88"/>
        <v>649</v>
      </c>
      <c r="BO76" s="9">
        <f t="shared" si="88"/>
        <v>681</v>
      </c>
    </row>
    <row r="77" spans="2:67" x14ac:dyDescent="0.25">
      <c r="B77" s="292" t="s">
        <v>292</v>
      </c>
      <c r="D77" s="7">
        <f>IF(VLOOKUP($B$52&amp;$B77,[20]Abuja!$E:$AE,COLUMN(D$1)-2,FALSE)=" ",0,VLOOKUP($B$52&amp;$B77,[20]Abuja!$E:$AE,COLUMN(D$1)-2,FALSE))</f>
        <v>2</v>
      </c>
      <c r="E77" s="7">
        <f>IF(VLOOKUP($B$52&amp;$B77,[20]Abuja!$E:$AE,COLUMN(E$1)-2,FALSE)=" ",0,VLOOKUP($B$52&amp;$B77,[20]Abuja!$E:$AE,COLUMN(E$1)-2,FALSE))</f>
        <v>1</v>
      </c>
      <c r="F77" s="7">
        <f>IF(VLOOKUP($B$52&amp;$B77,[20]Abuja!$E:$AE,COLUMN(F$1)-2,FALSE)=" ",0,VLOOKUP($B$52&amp;$B77,[20]Abuja!$E:$AE,COLUMN(F$1)-2,FALSE))</f>
        <v>5</v>
      </c>
      <c r="G77" s="7">
        <f>IF(VLOOKUP($B$52&amp;$B77,[20]Abuja!$E:$AE,COLUMN(G$1)-2,FALSE)=" ",0,VLOOKUP($B$52&amp;$B77,[20]Abuja!$E:$AE,COLUMN(G$1)-2,FALSE))</f>
        <v>5</v>
      </c>
      <c r="H77" s="7">
        <f>IF(VLOOKUP($B$52&amp;$B77,[20]Abuja!$E:$AE,COLUMN(H$1)-2,FALSE)=" ",0,VLOOKUP($B$52&amp;$B77,[20]Abuja!$E:$AE,COLUMN(H$1)-2,FALSE))</f>
        <v>5</v>
      </c>
      <c r="I77" s="7">
        <f>IF(VLOOKUP($B$52&amp;$B77,[20]Abuja!$E:$AE,COLUMN(I$1)-2,FALSE)=" ",0,VLOOKUP($B$52&amp;$B77,[20]Abuja!$E:$AE,COLUMN(I$1)-2,FALSE))</f>
        <v>7</v>
      </c>
      <c r="J77" s="7">
        <f>IF(VLOOKUP($B$52&amp;$B77,[20]Abuja!$E:$AE,COLUMN(J$1)-2,FALSE)=" ",0,VLOOKUP($B$52&amp;$B77,[20]Abuja!$E:$AE,COLUMN(J$1)-2,FALSE))</f>
        <v>9</v>
      </c>
      <c r="K77" s="7">
        <f>IF(VLOOKUP($B$52&amp;$B77,[20]Abuja!$E:$AE,COLUMN(K$1)-2,FALSE)=" ",0,VLOOKUP($B$52&amp;$B77,[20]Abuja!$E:$AE,COLUMN(K$1)-2,FALSE))</f>
        <v>8</v>
      </c>
      <c r="L77" s="7">
        <f>IF(VLOOKUP($B$52&amp;$B77,[20]Abuja!$E:$AE,COLUMN(L$1)-2,FALSE)=" ",0,VLOOKUP($B$52&amp;$B77,[20]Abuja!$E:$AE,COLUMN(L$1)-2,FALSE))</f>
        <v>7</v>
      </c>
      <c r="M77" s="7">
        <f>IF(VLOOKUP($B$52&amp;$B77,[20]Abuja!$E:$AE,COLUMN(M$1)-2,FALSE)=" ",0,VLOOKUP($B$52&amp;$B77,[20]Abuja!$E:$AE,COLUMN(M$1)-2,FALSE))</f>
        <v>4</v>
      </c>
      <c r="N77" s="7">
        <f>IF(VLOOKUP($B$52&amp;$B77,[20]Abuja!$E:$AE,COLUMN(N$1)-2,FALSE)=" ",0,VLOOKUP($B$52&amp;$B77,[20]Abuja!$E:$AE,COLUMN(N$1)-2,FALSE))</f>
        <v>8</v>
      </c>
      <c r="O77" s="7">
        <f>IF(VLOOKUP($B$52&amp;$B77,[20]Abuja!$E:$AE,COLUMN(O$1)-2,FALSE)=" ",0,VLOOKUP($B$52&amp;$B77,[20]Abuja!$E:$AE,COLUMN(O$1)-2,FALSE))</f>
        <v>13</v>
      </c>
      <c r="P77" s="7">
        <f>IF(VLOOKUP($B$52&amp;$B77,[20]Abuja!$E:$AE,COLUMN(P$1)-2,FALSE)=" ",0,VLOOKUP($B$52&amp;$B77,[20]Abuja!$E:$AE,COLUMN(P$1)-2,FALSE))</f>
        <v>8</v>
      </c>
      <c r="Q77" s="7">
        <f>IF(VLOOKUP($B$52&amp;$B77,[20]Abuja!$E:$AE,COLUMN(Q$1)-2,FALSE)=" ",0,VLOOKUP($B$52&amp;$B77,[20]Abuja!$E:$AE,COLUMN(Q$1)-2,FALSE))</f>
        <v>6</v>
      </c>
      <c r="R77" s="7">
        <f>IF(VLOOKUP($B$52&amp;$B77,[20]Abuja!$E:$AE,COLUMN(R$1)-2,FALSE)=" ",0,VLOOKUP($B$52&amp;$B77,[20]Abuja!$E:$AE,COLUMN(R$1)-2,FALSE))</f>
        <v>8</v>
      </c>
      <c r="S77" s="7">
        <f>IF(VLOOKUP($B$52&amp;$B77,[20]Abuja!$E:$AE,COLUMN(S$1)-2,FALSE)=" ",0,VLOOKUP($B$52&amp;$B77,[20]Abuja!$E:$AE,COLUMN(S$1)-2,FALSE))</f>
        <v>12</v>
      </c>
      <c r="T77" s="7">
        <f>IF(VLOOKUP($B$52&amp;$B77,[20]Abuja!$E:$AE,COLUMN(T$1)-2,FALSE)=" ",0,VLOOKUP($B$52&amp;$B77,[20]Abuja!$E:$AE,COLUMN(T$1)-2,FALSE))</f>
        <v>10</v>
      </c>
      <c r="U77" s="7">
        <f>IF(VLOOKUP($B$52&amp;$B77,[20]Abuja!$E:$AE,COLUMN(U$1)-2,FALSE)=" ",0,VLOOKUP($B$52&amp;$B77,[20]Abuja!$E:$AE,COLUMN(U$1)-2,FALSE))</f>
        <v>5</v>
      </c>
      <c r="V77" s="7">
        <f>IF(VLOOKUP($B$52&amp;$B77,[20]Abuja!$E:$AE,COLUMN(V$1)-2,FALSE)=" ",0,VLOOKUP($B$52&amp;$B77,[20]Abuja!$E:$AE,COLUMN(V$1)-2,FALSE))</f>
        <v>13</v>
      </c>
      <c r="W77" s="7">
        <f>IF(VLOOKUP($B$52&amp;$B77,[20]Abuja!$E:$AE,COLUMN(W$1)-2,FALSE)=" ",0,VLOOKUP($B$52&amp;$B77,[20]Abuja!$E:$AE,COLUMN(W$1)-2,FALSE))</f>
        <v>22</v>
      </c>
      <c r="X77" s="7">
        <f>IF(VLOOKUP($B$52&amp;$B77,[20]Abuja!$E:$AE,COLUMN(X$1)-2,FALSE)=" ",0,VLOOKUP($B$52&amp;$B77,[20]Abuja!$E:$AE,COLUMN(X$1)-2,FALSE))</f>
        <v>12</v>
      </c>
      <c r="Y77" s="7">
        <f>IF(VLOOKUP($B$52&amp;$B77,[20]Abuja!$E:$AE,COLUMN(Y$1)-2,FALSE)=" ",0,VLOOKUP($B$52&amp;$B77,[20]Abuja!$E:$AE,COLUMN(Y$1)-2,FALSE))</f>
        <v>16</v>
      </c>
      <c r="Z77" s="7">
        <f>IF(VLOOKUP($B$52&amp;$B77,[20]Abuja!$E:$AE,COLUMN(Z$1)-2,FALSE)=" ",0,VLOOKUP($B$52&amp;$B77,[20]Abuja!$E:$AE,COLUMN(Z$1)-2,FALSE))</f>
        <v>18</v>
      </c>
      <c r="AA77" s="7">
        <f>IF(VLOOKUP($B$52&amp;$B77,[20]Abuja!$E:$AE,COLUMN(AA$1)-2,FALSE)=" ",0,VLOOKUP($B$52&amp;$B77,[20]Abuja!$E:$AE,COLUMN(AA$1)-2,FALSE))</f>
        <v>17</v>
      </c>
      <c r="AB77" s="7">
        <f>IF(VLOOKUP($B$52&amp;$B77,[20]Abuja!$E:$AE,COLUMN(AB$1)-2,FALSE)=" ",0,VLOOKUP($B$52&amp;$B77,[20]Abuja!$E:$AE,COLUMN(AB$1)-2,FALSE))</f>
        <v>19</v>
      </c>
      <c r="AC77" s="7">
        <f>IF(VLOOKUP($B$52&amp;$B77,[20]Abuja!$E:$AE,COLUMN(AC$1)-2,FALSE)=" ",0,VLOOKUP($B$52&amp;$B77,[20]Abuja!$E:$AE,COLUMN(AC$1)-2,FALSE))</f>
        <v>15</v>
      </c>
      <c r="AF77" s="7">
        <f t="shared" si="87"/>
        <v>19</v>
      </c>
      <c r="AG77" s="7">
        <f t="shared" si="87"/>
        <v>15</v>
      </c>
      <c r="AH77" s="7">
        <f>VLOOKUP($A$3&amp;$B$52&amp;$B77,'[21]Paga All'!$G$1:$J$3000,4,FALSE)</f>
        <v>10</v>
      </c>
      <c r="AI77" s="7">
        <f>VLOOKUP($A$3&amp;$B$68&amp;$B77,'[15]Paga all'!$F:$G,2,FALSE)</f>
        <v>21</v>
      </c>
      <c r="AJ77" s="7">
        <f>VLOOKUP($A$3&amp;$B$52&amp;$B77,'[16]Paga all'!$F$2:$G$1470,2,FALSE)</f>
        <v>13</v>
      </c>
      <c r="AK77" s="9">
        <f t="shared" ref="AK77:BO77" si="89">IF(ROUND((AJ76+AJ77)*(1+AK70),)&gt;=AK$3*$AD$3,AK$3*$AD$3*AK71,ROUND((AJ76+AJ77)*(1+AK70),)-AK76)</f>
        <v>18</v>
      </c>
      <c r="AL77" s="9">
        <f t="shared" si="89"/>
        <v>18</v>
      </c>
      <c r="AM77" s="9">
        <f t="shared" si="89"/>
        <v>19</v>
      </c>
      <c r="AN77" s="9">
        <f t="shared" si="89"/>
        <v>20</v>
      </c>
      <c r="AO77" s="9">
        <f t="shared" si="89"/>
        <v>21</v>
      </c>
      <c r="AP77" s="9">
        <f t="shared" si="89"/>
        <v>22</v>
      </c>
      <c r="AQ77" s="9">
        <f t="shared" si="89"/>
        <v>24</v>
      </c>
      <c r="AR77" s="9">
        <f t="shared" si="89"/>
        <v>25</v>
      </c>
      <c r="AS77" s="9">
        <f t="shared" si="89"/>
        <v>26</v>
      </c>
      <c r="AT77" s="9">
        <f t="shared" si="89"/>
        <v>27</v>
      </c>
      <c r="AU77" s="9">
        <f t="shared" si="89"/>
        <v>29</v>
      </c>
      <c r="AV77" s="9">
        <f t="shared" si="89"/>
        <v>30</v>
      </c>
      <c r="AW77" s="9">
        <f t="shared" si="89"/>
        <v>32</v>
      </c>
      <c r="AX77" s="9">
        <f t="shared" si="89"/>
        <v>33</v>
      </c>
      <c r="AY77" s="9">
        <f t="shared" si="89"/>
        <v>35</v>
      </c>
      <c r="AZ77" s="9">
        <f t="shared" si="89"/>
        <v>37</v>
      </c>
      <c r="BA77" s="9">
        <f t="shared" si="89"/>
        <v>38</v>
      </c>
      <c r="BB77" s="9">
        <f t="shared" si="89"/>
        <v>40</v>
      </c>
      <c r="BC77" s="9">
        <f t="shared" si="89"/>
        <v>42</v>
      </c>
      <c r="BD77" s="9">
        <f t="shared" si="89"/>
        <v>44</v>
      </c>
      <c r="BE77" s="9">
        <f t="shared" si="89"/>
        <v>47</v>
      </c>
      <c r="BF77" s="9">
        <f t="shared" si="89"/>
        <v>49</v>
      </c>
      <c r="BG77" s="9">
        <f t="shared" si="89"/>
        <v>51</v>
      </c>
      <c r="BH77" s="9">
        <f t="shared" si="89"/>
        <v>54</v>
      </c>
      <c r="BI77" s="9">
        <f t="shared" si="89"/>
        <v>56</v>
      </c>
      <c r="BJ77" s="9">
        <f t="shared" si="89"/>
        <v>59</v>
      </c>
      <c r="BK77" s="9">
        <f t="shared" si="89"/>
        <v>62</v>
      </c>
      <c r="BL77" s="9">
        <f t="shared" si="89"/>
        <v>65</v>
      </c>
      <c r="BM77" s="9">
        <f t="shared" si="89"/>
        <v>69</v>
      </c>
      <c r="BN77" s="9">
        <f t="shared" si="89"/>
        <v>72</v>
      </c>
      <c r="BO77" s="9">
        <f t="shared" si="89"/>
        <v>76</v>
      </c>
    </row>
    <row r="78" spans="2:67" x14ac:dyDescent="0.25">
      <c r="B78" s="292" t="s">
        <v>293</v>
      </c>
      <c r="D78" s="7">
        <f>IF(VLOOKUP($B$52&amp;$B78,[20]Abuja!$E:$AE,COLUMN(D$1)-2,FALSE)=" ",0,VLOOKUP($B$52&amp;$B78,[20]Abuja!$E:$AE,COLUMN(D$1)-2,FALSE))</f>
        <v>2644</v>
      </c>
      <c r="E78" s="7">
        <f>IF(VLOOKUP($B$52&amp;$B78,[20]Abuja!$E:$AE,COLUMN(E$1)-2,FALSE)=" ",0,VLOOKUP($B$52&amp;$B78,[20]Abuja!$E:$AE,COLUMN(E$1)-2,FALSE))</f>
        <v>2229</v>
      </c>
      <c r="F78" s="7">
        <f>IF(VLOOKUP($B$52&amp;$B78,[20]Abuja!$E:$AE,COLUMN(F$1)-2,FALSE)=" ",0,VLOOKUP($B$52&amp;$B78,[20]Abuja!$E:$AE,COLUMN(F$1)-2,FALSE))</f>
        <v>2148</v>
      </c>
      <c r="G78" s="7">
        <f>IF(VLOOKUP($B$52&amp;$B78,[20]Abuja!$E:$AE,COLUMN(G$1)-2,FALSE)=" ",0,VLOOKUP($B$52&amp;$B78,[20]Abuja!$E:$AE,COLUMN(G$1)-2,FALSE))</f>
        <v>1403</v>
      </c>
      <c r="H78" s="7">
        <f>IF(VLOOKUP($B$52&amp;$B78,[20]Abuja!$E:$AE,COLUMN(H$1)-2,FALSE)=" ",0,VLOOKUP($B$52&amp;$B78,[20]Abuja!$E:$AE,COLUMN(H$1)-2,FALSE))</f>
        <v>1662</v>
      </c>
      <c r="I78" s="7">
        <f>IF(VLOOKUP($B$52&amp;$B78,[20]Abuja!$E:$AE,COLUMN(I$1)-2,FALSE)=" ",0,VLOOKUP($B$52&amp;$B78,[20]Abuja!$E:$AE,COLUMN(I$1)-2,FALSE))</f>
        <v>1823</v>
      </c>
      <c r="J78" s="7">
        <f>IF(VLOOKUP($B$52&amp;$B78,[20]Abuja!$E:$AE,COLUMN(J$1)-2,FALSE)=" ",0,VLOOKUP($B$52&amp;$B78,[20]Abuja!$E:$AE,COLUMN(J$1)-2,FALSE))</f>
        <v>2459</v>
      </c>
      <c r="K78" s="7">
        <f>IF(VLOOKUP($B$52&amp;$B78,[20]Abuja!$E:$AE,COLUMN(K$1)-2,FALSE)=" ",0,VLOOKUP($B$52&amp;$B78,[20]Abuja!$E:$AE,COLUMN(K$1)-2,FALSE))</f>
        <v>2600</v>
      </c>
      <c r="L78" s="7">
        <f>IF(VLOOKUP($B$52&amp;$B78,[20]Abuja!$E:$AE,COLUMN(L$1)-2,FALSE)=" ",0,VLOOKUP($B$52&amp;$B78,[20]Abuja!$E:$AE,COLUMN(L$1)-2,FALSE))</f>
        <v>2562</v>
      </c>
      <c r="M78" s="7">
        <f>IF(VLOOKUP($B$52&amp;$B78,[20]Abuja!$E:$AE,COLUMN(M$1)-2,FALSE)=" ",0,VLOOKUP($B$52&amp;$B78,[20]Abuja!$E:$AE,COLUMN(M$1)-2,FALSE))</f>
        <v>2819</v>
      </c>
      <c r="N78" s="7">
        <f>IF(VLOOKUP($B$52&amp;$B78,[20]Abuja!$E:$AE,COLUMN(N$1)-2,FALSE)=" ",0,VLOOKUP($B$52&amp;$B78,[20]Abuja!$E:$AE,COLUMN(N$1)-2,FALSE))</f>
        <v>3633</v>
      </c>
      <c r="O78" s="7">
        <f>IF(VLOOKUP($B$52&amp;$B78,[20]Abuja!$E:$AE,COLUMN(O$1)-2,FALSE)=" ",0,VLOOKUP($B$52&amp;$B78,[20]Abuja!$E:$AE,COLUMN(O$1)-2,FALSE))</f>
        <v>3034</v>
      </c>
      <c r="P78" s="7">
        <f>IF(VLOOKUP($B$52&amp;$B78,[20]Abuja!$E:$AE,COLUMN(P$1)-2,FALSE)=" ",0,VLOOKUP($B$52&amp;$B78,[20]Abuja!$E:$AE,COLUMN(P$1)-2,FALSE))</f>
        <v>2777</v>
      </c>
      <c r="Q78" s="7">
        <f>IF(VLOOKUP($B$52&amp;$B78,[20]Abuja!$E:$AE,COLUMN(Q$1)-2,FALSE)=" ",0,VLOOKUP($B$52&amp;$B78,[20]Abuja!$E:$AE,COLUMN(Q$1)-2,FALSE))</f>
        <v>3028</v>
      </c>
      <c r="R78" s="7">
        <f>IF(VLOOKUP($B$52&amp;$B78,[20]Abuja!$E:$AE,COLUMN(R$1)-2,FALSE)=" ",0,VLOOKUP($B$52&amp;$B78,[20]Abuja!$E:$AE,COLUMN(R$1)-2,FALSE))</f>
        <v>3474</v>
      </c>
      <c r="S78" s="7">
        <f>IF(VLOOKUP($B$52&amp;$B78,[20]Abuja!$E:$AE,COLUMN(S$1)-2,FALSE)=" ",0,VLOOKUP($B$52&amp;$B78,[20]Abuja!$E:$AE,COLUMN(S$1)-2,FALSE))</f>
        <v>3261</v>
      </c>
      <c r="T78" s="7">
        <f>IF(VLOOKUP($B$52&amp;$B78,[20]Abuja!$E:$AE,COLUMN(T$1)-2,FALSE)=" ",0,VLOOKUP($B$52&amp;$B78,[20]Abuja!$E:$AE,COLUMN(T$1)-2,FALSE))</f>
        <v>3795</v>
      </c>
      <c r="U78" s="7">
        <f>IF(VLOOKUP($B$52&amp;$B78,[20]Abuja!$E:$AE,COLUMN(U$1)-2,FALSE)=" ",0,VLOOKUP($B$52&amp;$B78,[20]Abuja!$E:$AE,COLUMN(U$1)-2,FALSE))</f>
        <v>4540</v>
      </c>
      <c r="V78" s="7">
        <f>IF(VLOOKUP($B$52&amp;$B78,[20]Abuja!$E:$AE,COLUMN(V$1)-2,FALSE)=" ",0,VLOOKUP($B$52&amp;$B78,[20]Abuja!$E:$AE,COLUMN(V$1)-2,FALSE))</f>
        <v>4807</v>
      </c>
      <c r="W78" s="7">
        <f>IF(VLOOKUP($B$52&amp;$B78,[20]Abuja!$E:$AE,COLUMN(W$1)-2,FALSE)=" ",0,VLOOKUP($B$52&amp;$B78,[20]Abuja!$E:$AE,COLUMN(W$1)-2,FALSE))</f>
        <v>4531</v>
      </c>
      <c r="X78" s="7">
        <f>IF(VLOOKUP($B$52&amp;$B78,[20]Abuja!$E:$AE,COLUMN(X$1)-2,FALSE)=" ",0,VLOOKUP($B$52&amp;$B78,[20]Abuja!$E:$AE,COLUMN(X$1)-2,FALSE))</f>
        <v>5088</v>
      </c>
      <c r="Y78" s="7">
        <f>IF(VLOOKUP($B$52&amp;$B78,[20]Abuja!$E:$AE,COLUMN(Y$1)-2,FALSE)=" ",0,VLOOKUP($B$52&amp;$B78,[20]Abuja!$E:$AE,COLUMN(Y$1)-2,FALSE))</f>
        <v>4656</v>
      </c>
      <c r="Z78" s="7">
        <f>IF(VLOOKUP($B$52&amp;$B78,[20]Abuja!$E:$AE,COLUMN(Z$1)-2,FALSE)=" ",0,VLOOKUP($B$52&amp;$B78,[20]Abuja!$E:$AE,COLUMN(Z$1)-2,FALSE))</f>
        <v>3769</v>
      </c>
      <c r="AA78" s="7">
        <f>IF(VLOOKUP($B$52&amp;$B78,[20]Abuja!$E:$AE,COLUMN(AA$1)-2,FALSE)=" ",0,VLOOKUP($B$52&amp;$B78,[20]Abuja!$E:$AE,COLUMN(AA$1)-2,FALSE))</f>
        <v>4310</v>
      </c>
      <c r="AB78" s="7">
        <f>IF(VLOOKUP($B$52&amp;$B78,[20]Abuja!$E:$AE,COLUMN(AB$1)-2,FALSE)=" ",0,VLOOKUP($B$52&amp;$B78,[20]Abuja!$E:$AE,COLUMN(AB$1)-2,FALSE))</f>
        <v>4891</v>
      </c>
      <c r="AC78" s="7">
        <f>IF(VLOOKUP($B$52&amp;$B78,[20]Abuja!$E:$AE,COLUMN(AC$1)-2,FALSE)=" ",0,VLOOKUP($B$52&amp;$B78,[20]Abuja!$E:$AE,COLUMN(AC$1)-2,FALSE))</f>
        <v>4833</v>
      </c>
      <c r="AF78" s="7">
        <f t="shared" si="87"/>
        <v>4891</v>
      </c>
      <c r="AG78" s="7">
        <f t="shared" si="87"/>
        <v>4833</v>
      </c>
      <c r="AH78" s="7">
        <f>VLOOKUP($A$3&amp;$B$52&amp;$B78,'[21]Paga All'!$G$1:$J$3000,4,FALSE)</f>
        <v>8220</v>
      </c>
      <c r="AI78" s="7">
        <f>VLOOKUP($A$3&amp;$B$68&amp;$B78,'[15]Paga all'!$F:$G,2,FALSE)</f>
        <v>7422</v>
      </c>
      <c r="AJ78" s="7">
        <f>VLOOKUP($A$3&amp;$B$52&amp;$B78,'[16]Paga all'!$F$2:$G$1470,2,FALSE)</f>
        <v>5084</v>
      </c>
      <c r="AK78" s="9">
        <f t="shared" ref="AK78:BO78" si="90">ROUND(AK76*AK72,)</f>
        <v>7850</v>
      </c>
      <c r="AL78" s="9">
        <f t="shared" si="90"/>
        <v>9130</v>
      </c>
      <c r="AM78" s="9">
        <f t="shared" si="90"/>
        <v>9570</v>
      </c>
      <c r="AN78" s="9">
        <f t="shared" si="90"/>
        <v>10065</v>
      </c>
      <c r="AO78" s="9">
        <f t="shared" si="90"/>
        <v>10560</v>
      </c>
      <c r="AP78" s="9">
        <f t="shared" si="90"/>
        <v>11110</v>
      </c>
      <c r="AQ78" s="9">
        <f t="shared" si="90"/>
        <v>11605</v>
      </c>
      <c r="AR78" s="9">
        <f t="shared" si="90"/>
        <v>12210</v>
      </c>
      <c r="AS78" s="9">
        <f t="shared" si="90"/>
        <v>12815</v>
      </c>
      <c r="AT78" s="9">
        <f t="shared" si="90"/>
        <v>13475</v>
      </c>
      <c r="AU78" s="9">
        <f t="shared" si="90"/>
        <v>14135</v>
      </c>
      <c r="AV78" s="9">
        <f t="shared" si="90"/>
        <v>14850</v>
      </c>
      <c r="AW78" s="9">
        <f t="shared" si="90"/>
        <v>15565</v>
      </c>
      <c r="AX78" s="9">
        <f t="shared" si="90"/>
        <v>16390</v>
      </c>
      <c r="AY78" s="9">
        <f t="shared" si="90"/>
        <v>17215</v>
      </c>
      <c r="AZ78" s="9">
        <f t="shared" si="90"/>
        <v>18040</v>
      </c>
      <c r="BA78" s="9">
        <f t="shared" si="90"/>
        <v>18975</v>
      </c>
      <c r="BB78" s="9">
        <f t="shared" si="90"/>
        <v>19910</v>
      </c>
      <c r="BC78" s="9">
        <f t="shared" si="90"/>
        <v>20900</v>
      </c>
      <c r="BD78" s="9">
        <f t="shared" si="90"/>
        <v>21945</v>
      </c>
      <c r="BE78" s="9">
        <f t="shared" si="90"/>
        <v>22990</v>
      </c>
      <c r="BF78" s="9">
        <f t="shared" si="90"/>
        <v>24145</v>
      </c>
      <c r="BG78" s="9">
        <f t="shared" si="90"/>
        <v>25355</v>
      </c>
      <c r="BH78" s="9">
        <f t="shared" si="90"/>
        <v>26620</v>
      </c>
      <c r="BI78" s="9">
        <f t="shared" si="90"/>
        <v>27995</v>
      </c>
      <c r="BJ78" s="9">
        <f t="shared" si="90"/>
        <v>29370</v>
      </c>
      <c r="BK78" s="9">
        <f t="shared" si="90"/>
        <v>30855</v>
      </c>
      <c r="BL78" s="9">
        <f t="shared" si="90"/>
        <v>32395</v>
      </c>
      <c r="BM78" s="9">
        <f t="shared" si="90"/>
        <v>33990</v>
      </c>
      <c r="BN78" s="9">
        <f t="shared" si="90"/>
        <v>35695</v>
      </c>
      <c r="BO78" s="9">
        <f t="shared" si="90"/>
        <v>37455</v>
      </c>
    </row>
    <row r="79" spans="2:67" x14ac:dyDescent="0.25">
      <c r="B79" s="292" t="s">
        <v>294</v>
      </c>
      <c r="D79" s="7">
        <f>IF(VLOOKUP($B$52&amp;$B79,[20]Abuja!$E:$AE,COLUMN(D$1)-2,FALSE)=" ",0,VLOOKUP($B$52&amp;$B79,[20]Abuja!$E:$AE,COLUMN(D$1)-2,FALSE))</f>
        <v>12883927</v>
      </c>
      <c r="E79" s="7">
        <f>IF(VLOOKUP($B$52&amp;$B79,[20]Abuja!$E:$AE,COLUMN(E$1)-2,FALSE)=" ",0,VLOOKUP($B$52&amp;$B79,[20]Abuja!$E:$AE,COLUMN(E$1)-2,FALSE))</f>
        <v>10613430</v>
      </c>
      <c r="F79" s="7">
        <f>IF(VLOOKUP($B$52&amp;$B79,[20]Abuja!$E:$AE,COLUMN(F$1)-2,FALSE)=" ",0,VLOOKUP($B$52&amp;$B79,[20]Abuja!$E:$AE,COLUMN(F$1)-2,FALSE))</f>
        <v>9957850</v>
      </c>
      <c r="G79" s="7">
        <f>IF(VLOOKUP($B$52&amp;$B79,[20]Abuja!$E:$AE,COLUMN(G$1)-2,FALSE)=" ",0,VLOOKUP($B$52&amp;$B79,[20]Abuja!$E:$AE,COLUMN(G$1)-2,FALSE))</f>
        <v>6371760</v>
      </c>
      <c r="H79" s="7">
        <f>IF(VLOOKUP($B$52&amp;$B79,[20]Abuja!$E:$AE,COLUMN(H$1)-2,FALSE)=" ",0,VLOOKUP($B$52&amp;$B79,[20]Abuja!$E:$AE,COLUMN(H$1)-2,FALSE))</f>
        <v>7130228</v>
      </c>
      <c r="I79" s="7">
        <f>IF(VLOOKUP($B$52&amp;$B79,[20]Abuja!$E:$AE,COLUMN(I$1)-2,FALSE)=" ",0,VLOOKUP($B$52&amp;$B79,[20]Abuja!$E:$AE,COLUMN(I$1)-2,FALSE))</f>
        <v>7788990</v>
      </c>
      <c r="J79" s="7">
        <f>IF(VLOOKUP($B$52&amp;$B79,[20]Abuja!$E:$AE,COLUMN(J$1)-2,FALSE)=" ",0,VLOOKUP($B$52&amp;$B79,[20]Abuja!$E:$AE,COLUMN(J$1)-2,FALSE))</f>
        <v>10332277</v>
      </c>
      <c r="K79" s="7">
        <f>IF(VLOOKUP($B$52&amp;$B79,[20]Abuja!$E:$AE,COLUMN(K$1)-2,FALSE)=" ",0,VLOOKUP($B$52&amp;$B79,[20]Abuja!$E:$AE,COLUMN(K$1)-2,FALSE))</f>
        <v>12193708</v>
      </c>
      <c r="L79" s="7">
        <f>IF(VLOOKUP($B$52&amp;$B79,[20]Abuja!$E:$AE,COLUMN(L$1)-2,FALSE)=" ",0,VLOOKUP($B$52&amp;$B79,[20]Abuja!$E:$AE,COLUMN(L$1)-2,FALSE))</f>
        <v>12299789</v>
      </c>
      <c r="M79" s="7">
        <f>IF(VLOOKUP($B$52&amp;$B79,[20]Abuja!$E:$AE,COLUMN(M$1)-2,FALSE)=" ",0,VLOOKUP($B$52&amp;$B79,[20]Abuja!$E:$AE,COLUMN(M$1)-2,FALSE))</f>
        <v>13890950</v>
      </c>
      <c r="N79" s="7">
        <f>IF(VLOOKUP($B$52&amp;$B79,[20]Abuja!$E:$AE,COLUMN(N$1)-2,FALSE)=" ",0,VLOOKUP($B$52&amp;$B79,[20]Abuja!$E:$AE,COLUMN(N$1)-2,FALSE))</f>
        <v>18578000</v>
      </c>
      <c r="O79" s="7">
        <f>IF(VLOOKUP($B$52&amp;$B79,[20]Abuja!$E:$AE,COLUMN(O$1)-2,FALSE)=" ",0,VLOOKUP($B$52&amp;$B79,[20]Abuja!$E:$AE,COLUMN(O$1)-2,FALSE))</f>
        <v>14044120</v>
      </c>
      <c r="P79" s="7">
        <f>IF(VLOOKUP($B$52&amp;$B79,[20]Abuja!$E:$AE,COLUMN(P$1)-2,FALSE)=" ",0,VLOOKUP($B$52&amp;$B79,[20]Abuja!$E:$AE,COLUMN(P$1)-2,FALSE))</f>
        <v>14049560</v>
      </c>
      <c r="Q79" s="7">
        <f>IF(VLOOKUP($B$52&amp;$B79,[20]Abuja!$E:$AE,COLUMN(Q$1)-2,FALSE)=" ",0,VLOOKUP($B$52&amp;$B79,[20]Abuja!$E:$AE,COLUMN(Q$1)-2,FALSE))</f>
        <v>15242500</v>
      </c>
      <c r="R79" s="7">
        <f>IF(VLOOKUP($B$52&amp;$B79,[20]Abuja!$E:$AE,COLUMN(R$1)-2,FALSE)=" ",0,VLOOKUP($B$52&amp;$B79,[20]Abuja!$E:$AE,COLUMN(R$1)-2,FALSE))</f>
        <v>18736324</v>
      </c>
      <c r="S79" s="7">
        <f>IF(VLOOKUP($B$52&amp;$B79,[20]Abuja!$E:$AE,COLUMN(S$1)-2,FALSE)=" ",0,VLOOKUP($B$52&amp;$B79,[20]Abuja!$E:$AE,COLUMN(S$1)-2,FALSE))</f>
        <v>19349900</v>
      </c>
      <c r="T79" s="7">
        <f>IF(VLOOKUP($B$52&amp;$B79,[20]Abuja!$E:$AE,COLUMN(T$1)-2,FALSE)=" ",0,VLOOKUP($B$52&amp;$B79,[20]Abuja!$E:$AE,COLUMN(T$1)-2,FALSE))</f>
        <v>20565740</v>
      </c>
      <c r="U79" s="7">
        <f>IF(VLOOKUP($B$52&amp;$B79,[20]Abuja!$E:$AE,COLUMN(U$1)-2,FALSE)=" ",0,VLOOKUP($B$52&amp;$B79,[20]Abuja!$E:$AE,COLUMN(U$1)-2,FALSE))</f>
        <v>24148835</v>
      </c>
      <c r="V79" s="7">
        <f>IF(VLOOKUP($B$52&amp;$B79,[20]Abuja!$E:$AE,COLUMN(V$1)-2,FALSE)=" ",0,VLOOKUP($B$52&amp;$B79,[20]Abuja!$E:$AE,COLUMN(V$1)-2,FALSE))</f>
        <v>21976212</v>
      </c>
      <c r="W79" s="7">
        <f>IF(VLOOKUP($B$52&amp;$B79,[20]Abuja!$E:$AE,COLUMN(W$1)-2,FALSE)=" ",0,VLOOKUP($B$52&amp;$B79,[20]Abuja!$E:$AE,COLUMN(W$1)-2,FALSE))</f>
        <v>22346417</v>
      </c>
      <c r="X79" s="7">
        <f>IF(VLOOKUP($B$52&amp;$B79,[20]Abuja!$E:$AE,COLUMN(X$1)-2,FALSE)=" ",0,VLOOKUP($B$52&amp;$B79,[20]Abuja!$E:$AE,COLUMN(X$1)-2,FALSE))</f>
        <v>23755220</v>
      </c>
      <c r="Y79" s="7">
        <f>IF(VLOOKUP($B$52&amp;$B79,[20]Abuja!$E:$AE,COLUMN(Y$1)-2,FALSE)=" ",0,VLOOKUP($B$52&amp;$B79,[20]Abuja!$E:$AE,COLUMN(Y$1)-2,FALSE))</f>
        <v>20637621</v>
      </c>
      <c r="Z79" s="7">
        <f>IF(VLOOKUP($B$52&amp;$B79,[20]Abuja!$E:$AE,COLUMN(Z$1)-2,FALSE)=" ",0,VLOOKUP($B$52&amp;$B79,[20]Abuja!$E:$AE,COLUMN(Z$1)-2,FALSE))</f>
        <v>17082854</v>
      </c>
      <c r="AA79" s="7">
        <f>IF(VLOOKUP($B$52&amp;$B79,[20]Abuja!$E:$AE,COLUMN(AA$1)-2,FALSE)=" ",0,VLOOKUP($B$52&amp;$B79,[20]Abuja!$E:$AE,COLUMN(AA$1)-2,FALSE))</f>
        <v>18366543</v>
      </c>
      <c r="AB79" s="7">
        <f>IF(VLOOKUP($B$52&amp;$B79,[20]Abuja!$E:$AE,COLUMN(AB$1)-2,FALSE)=" ",0,VLOOKUP($B$52&amp;$B79,[20]Abuja!$E:$AE,COLUMN(AB$1)-2,FALSE))</f>
        <v>20280460</v>
      </c>
      <c r="AC79" s="7">
        <f>IF(VLOOKUP($B$52&amp;$B79,[20]Abuja!$E:$AE,COLUMN(AC$1)-2,FALSE)=" ",0,VLOOKUP($B$52&amp;$B79,[20]Abuja!$E:$AE,COLUMN(AC$1)-2,FALSE))</f>
        <v>20129735</v>
      </c>
      <c r="AF79" s="7">
        <f t="shared" si="87"/>
        <v>20280460</v>
      </c>
      <c r="AG79" s="7">
        <f t="shared" si="87"/>
        <v>20129735</v>
      </c>
      <c r="AH79" s="7">
        <f>VLOOKUP($A$3&amp;$B$52&amp;$B79,'[21]Paga All'!$G$1:$J$3000,4,FALSE)</f>
        <v>33882593</v>
      </c>
      <c r="AI79" s="7">
        <f>VLOOKUP($A$3&amp;$B$68&amp;$B79,'[15]Paga all'!$F:$G,2,FALSE)</f>
        <v>40662711</v>
      </c>
      <c r="AJ79" s="7">
        <f>VLOOKUP($A$3&amp;$B$52&amp;$B79,'[16]Paga all'!$F$2:$G$1470,2,FALSE)</f>
        <v>26392571</v>
      </c>
      <c r="AK79" s="9">
        <f t="shared" ref="AK79:BO79" si="91">AK78*$AD80</f>
        <v>35025463.920292802</v>
      </c>
      <c r="AL79" s="9">
        <f t="shared" si="91"/>
        <v>40736622.368442453</v>
      </c>
      <c r="AM79" s="9">
        <f t="shared" si="91"/>
        <v>42699833.084993899</v>
      </c>
      <c r="AN79" s="9">
        <f t="shared" si="91"/>
        <v>44908445.141114272</v>
      </c>
      <c r="AO79" s="9">
        <f t="shared" si="91"/>
        <v>47117057.197234645</v>
      </c>
      <c r="AP79" s="9">
        <f t="shared" si="91"/>
        <v>49571070.592923947</v>
      </c>
      <c r="AQ79" s="9">
        <f t="shared" si="91"/>
        <v>51779682.64904432</v>
      </c>
      <c r="AR79" s="9">
        <f t="shared" si="91"/>
        <v>54479097.384302557</v>
      </c>
      <c r="AS79" s="9">
        <f t="shared" si="91"/>
        <v>57178512.119560793</v>
      </c>
      <c r="AT79" s="9">
        <f t="shared" si="91"/>
        <v>60123328.194387957</v>
      </c>
      <c r="AU79" s="9">
        <f t="shared" si="91"/>
        <v>63068144.269215122</v>
      </c>
      <c r="AV79" s="9">
        <f t="shared" si="91"/>
        <v>66258361.683611222</v>
      </c>
      <c r="AW79" s="9">
        <f t="shared" si="91"/>
        <v>69448579.098007321</v>
      </c>
      <c r="AX79" s="9">
        <f t="shared" si="91"/>
        <v>73129599.191541269</v>
      </c>
      <c r="AY79" s="9">
        <f t="shared" si="91"/>
        <v>76810619.285075232</v>
      </c>
      <c r="AZ79" s="9">
        <f t="shared" si="91"/>
        <v>80491639.37860918</v>
      </c>
      <c r="BA79" s="9">
        <f t="shared" si="91"/>
        <v>84663462.151280999</v>
      </c>
      <c r="BB79" s="9">
        <f t="shared" si="91"/>
        <v>88835284.923952818</v>
      </c>
      <c r="BC79" s="9">
        <f t="shared" si="91"/>
        <v>93252509.036193565</v>
      </c>
      <c r="BD79" s="9">
        <f t="shared" si="91"/>
        <v>97915134.488003239</v>
      </c>
      <c r="BE79" s="9">
        <f t="shared" si="91"/>
        <v>102577759.93981293</v>
      </c>
      <c r="BF79" s="9">
        <f t="shared" si="91"/>
        <v>107731188.07076046</v>
      </c>
      <c r="BG79" s="9">
        <f t="shared" si="91"/>
        <v>113130017.54127693</v>
      </c>
      <c r="BH79" s="9">
        <f t="shared" si="91"/>
        <v>118774248.35136233</v>
      </c>
      <c r="BI79" s="9">
        <f t="shared" si="91"/>
        <v>124909281.84058559</v>
      </c>
      <c r="BJ79" s="9">
        <f t="shared" si="91"/>
        <v>131044315.32980886</v>
      </c>
      <c r="BK79" s="9">
        <f t="shared" si="91"/>
        <v>137670151.49816999</v>
      </c>
      <c r="BL79" s="9">
        <f t="shared" si="91"/>
        <v>144541389.00610003</v>
      </c>
      <c r="BM79" s="9">
        <f t="shared" si="91"/>
        <v>151658027.85359901</v>
      </c>
      <c r="BN79" s="9">
        <f t="shared" si="91"/>
        <v>159265469.38023585</v>
      </c>
      <c r="BO79" s="9">
        <f t="shared" si="91"/>
        <v>167118312.24644163</v>
      </c>
    </row>
    <row r="80" spans="2:67" x14ac:dyDescent="0.25">
      <c r="B80" s="292" t="s">
        <v>199</v>
      </c>
      <c r="D80" s="7">
        <f>IF(VLOOKUP($B$52&amp;$B80,[20]Abuja!$E:$AE,COLUMN(D$1)-2,FALSE)=" ",0,VLOOKUP($B$52&amp;$B80,[20]Abuja!$E:$AE,COLUMN(D$1)-2,FALSE))</f>
        <v>4872.8900000000003</v>
      </c>
      <c r="E80" s="7">
        <f>IF(VLOOKUP($B$52&amp;$B80,[20]Abuja!$E:$AE,COLUMN(E$1)-2,FALSE)=" ",0,VLOOKUP($B$52&amp;$B80,[20]Abuja!$E:$AE,COLUMN(E$1)-2,FALSE))</f>
        <v>4761.5200000000004</v>
      </c>
      <c r="F80" s="7">
        <f>IF(VLOOKUP($B$52&amp;$B80,[20]Abuja!$E:$AE,COLUMN(F$1)-2,FALSE)=" ",0,VLOOKUP($B$52&amp;$B80,[20]Abuja!$E:$AE,COLUMN(F$1)-2,FALSE))</f>
        <v>4635.87</v>
      </c>
      <c r="G80" s="7">
        <f>IF(VLOOKUP($B$52&amp;$B80,[20]Abuja!$E:$AE,COLUMN(G$1)-2,FALSE)=" ",0,VLOOKUP($B$52&amp;$B80,[20]Abuja!$E:$AE,COLUMN(G$1)-2,FALSE))</f>
        <v>4541.53</v>
      </c>
      <c r="H80" s="7">
        <f>IF(VLOOKUP($B$52&amp;$B80,[20]Abuja!$E:$AE,COLUMN(H$1)-2,FALSE)=" ",0,VLOOKUP($B$52&amp;$B80,[20]Abuja!$E:$AE,COLUMN(H$1)-2,FALSE))</f>
        <v>4290.1499999999996</v>
      </c>
      <c r="I80" s="7">
        <f>IF(VLOOKUP($B$52&amp;$B80,[20]Abuja!$E:$AE,COLUMN(I$1)-2,FALSE)=" ",0,VLOOKUP($B$52&amp;$B80,[20]Abuja!$E:$AE,COLUMN(I$1)-2,FALSE))</f>
        <v>4272.62</v>
      </c>
      <c r="J80" s="7">
        <f>IF(VLOOKUP($B$52&amp;$B80,[20]Abuja!$E:$AE,COLUMN(J$1)-2,FALSE)=" ",0,VLOOKUP($B$52&amp;$B80,[20]Abuja!$E:$AE,COLUMN(J$1)-2,FALSE))</f>
        <v>4201.82</v>
      </c>
      <c r="K80" s="7">
        <f>IF(VLOOKUP($B$52&amp;$B80,[20]Abuja!$E:$AE,COLUMN(K$1)-2,FALSE)=" ",0,VLOOKUP($B$52&amp;$B80,[20]Abuja!$E:$AE,COLUMN(K$1)-2,FALSE))</f>
        <v>4689.8900000000003</v>
      </c>
      <c r="L80" s="7">
        <f>IF(VLOOKUP($B$52&amp;$B80,[20]Abuja!$E:$AE,COLUMN(L$1)-2,FALSE)=" ",0,VLOOKUP($B$52&amp;$B80,[20]Abuja!$E:$AE,COLUMN(L$1)-2,FALSE))</f>
        <v>4800.8500000000004</v>
      </c>
      <c r="M80" s="7">
        <f>IF(VLOOKUP($B$52&amp;$B80,[20]Abuja!$E:$AE,COLUMN(M$1)-2,FALSE)=" ",0,VLOOKUP($B$52&amp;$B80,[20]Abuja!$E:$AE,COLUMN(M$1)-2,FALSE))</f>
        <v>4927.62</v>
      </c>
      <c r="N80" s="7">
        <f>IF(VLOOKUP($B$52&amp;$B80,[20]Abuja!$E:$AE,COLUMN(N$1)-2,FALSE)=" ",0,VLOOKUP($B$52&amp;$B80,[20]Abuja!$E:$AE,COLUMN(N$1)-2,FALSE))</f>
        <v>5113.68</v>
      </c>
      <c r="O80" s="7">
        <f>IF(VLOOKUP($B$52&amp;$B80,[20]Abuja!$E:$AE,COLUMN(O$1)-2,FALSE)=" ",0,VLOOKUP($B$52&amp;$B80,[20]Abuja!$E:$AE,COLUMN(O$1)-2,FALSE))</f>
        <v>4628.91</v>
      </c>
      <c r="P80" s="7">
        <f>IF(VLOOKUP($B$52&amp;$B80,[20]Abuja!$E:$AE,COLUMN(P$1)-2,FALSE)=" ",0,VLOOKUP($B$52&amp;$B80,[20]Abuja!$E:$AE,COLUMN(P$1)-2,FALSE))</f>
        <v>5059.26</v>
      </c>
      <c r="Q80" s="7">
        <f>IF(VLOOKUP($B$52&amp;$B80,[20]Abuja!$E:$AE,COLUMN(Q$1)-2,FALSE)=" ",0,VLOOKUP($B$52&amp;$B80,[20]Abuja!$E:$AE,COLUMN(Q$1)-2,FALSE))</f>
        <v>5033.8500000000004</v>
      </c>
      <c r="R80" s="7">
        <f>IF(VLOOKUP($B$52&amp;$B80,[20]Abuja!$E:$AE,COLUMN(R$1)-2,FALSE)=" ",0,VLOOKUP($B$52&amp;$B80,[20]Abuja!$E:$AE,COLUMN(R$1)-2,FALSE))</f>
        <v>5393.3</v>
      </c>
      <c r="S80" s="7">
        <f>IF(VLOOKUP($B$52&amp;$B80,[20]Abuja!$E:$AE,COLUMN(S$1)-2,FALSE)=" ",0,VLOOKUP($B$52&amp;$B80,[20]Abuja!$E:$AE,COLUMN(S$1)-2,FALSE))</f>
        <v>5933.73</v>
      </c>
      <c r="T80" s="7">
        <f>IF(VLOOKUP($B$52&amp;$B80,[20]Abuja!$E:$AE,COLUMN(T$1)-2,FALSE)=" ",0,VLOOKUP($B$52&amp;$B80,[20]Abuja!$E:$AE,COLUMN(T$1)-2,FALSE))</f>
        <v>5419.17</v>
      </c>
      <c r="U80" s="7">
        <f>IF(VLOOKUP($B$52&amp;$B80,[20]Abuja!$E:$AE,COLUMN(U$1)-2,FALSE)=" ",0,VLOOKUP($B$52&amp;$B80,[20]Abuja!$E:$AE,COLUMN(U$1)-2,FALSE))</f>
        <v>5319.13</v>
      </c>
      <c r="V80" s="7">
        <f>IF(VLOOKUP($B$52&amp;$B80,[20]Abuja!$E:$AE,COLUMN(V$1)-2,FALSE)=" ",0,VLOOKUP($B$52&amp;$B80,[20]Abuja!$E:$AE,COLUMN(V$1)-2,FALSE))</f>
        <v>4571.71</v>
      </c>
      <c r="W80" s="7">
        <f>IF(VLOOKUP($B$52&amp;$B80,[20]Abuja!$E:$AE,COLUMN(W$1)-2,FALSE)=" ",0,VLOOKUP($B$52&amp;$B80,[20]Abuja!$E:$AE,COLUMN(W$1)-2,FALSE))</f>
        <v>4931.8999999999996</v>
      </c>
      <c r="X80" s="7">
        <f>IF(VLOOKUP($B$52&amp;$B80,[20]Abuja!$E:$AE,COLUMN(X$1)-2,FALSE)=" ",0,VLOOKUP($B$52&amp;$B80,[20]Abuja!$E:$AE,COLUMN(X$1)-2,FALSE))</f>
        <v>4668.87</v>
      </c>
      <c r="Y80" s="7">
        <f>IF(VLOOKUP($B$52&amp;$B80,[20]Abuja!$E:$AE,COLUMN(Y$1)-2,FALSE)=" ",0,VLOOKUP($B$52&amp;$B80,[20]Abuja!$E:$AE,COLUMN(Y$1)-2,FALSE))</f>
        <v>4432.4799999999996</v>
      </c>
      <c r="Z80" s="7">
        <f>IF(VLOOKUP($B$52&amp;$B80,[20]Abuja!$E:$AE,COLUMN(Z$1)-2,FALSE)=" ",0,VLOOKUP($B$52&amp;$B80,[20]Abuja!$E:$AE,COLUMN(Z$1)-2,FALSE))</f>
        <v>4532.46</v>
      </c>
      <c r="AA80" s="7">
        <f>IF(VLOOKUP($B$52&amp;$B80,[20]Abuja!$E:$AE,COLUMN(AA$1)-2,FALSE)=" ",0,VLOOKUP($B$52&amp;$B80,[20]Abuja!$E:$AE,COLUMN(AA$1)-2,FALSE))</f>
        <v>4261.38</v>
      </c>
      <c r="AB80" s="7">
        <f>IF(VLOOKUP($B$52&amp;$B80,[20]Abuja!$E:$AE,COLUMN(AB$1)-2,FALSE)=" ",0,VLOOKUP($B$52&amp;$B80,[20]Abuja!$E:$AE,COLUMN(AB$1)-2,FALSE))</f>
        <v>4146.49</v>
      </c>
      <c r="AC80" s="7">
        <f>IF(VLOOKUP($B$52&amp;$B80,[20]Abuja!$E:$AE,COLUMN(AC$1)-2,FALSE)=" ",0,VLOOKUP($B$52&amp;$B80,[20]Abuja!$E:$AE,COLUMN(AC$1)-2,FALSE))</f>
        <v>4165.0600000000004</v>
      </c>
      <c r="AD80" s="264">
        <f>SUM(V79:AC79)/SUM(V78:AC78)</f>
        <v>4461.8425376169171</v>
      </c>
      <c r="AF80" s="7">
        <f>AF79/AF78</f>
        <v>4146.4853813126147</v>
      </c>
      <c r="AG80" s="7">
        <f>AG79/AG78</f>
        <v>4165.0600041382168</v>
      </c>
      <c r="AH80" s="7">
        <f>VLOOKUP($A$3&amp;$B$52&amp;$B80,'[21]Paga All'!$G$1:$J$3000,4,FALSE)</f>
        <v>4121.97</v>
      </c>
      <c r="AI80" s="7">
        <f>VLOOKUP($A$3&amp;$B$68&amp;$B80,'[15]Paga all'!$F:$G,2,FALSE)</f>
        <v>5478.67</v>
      </c>
      <c r="AJ80" s="7">
        <f>VLOOKUP($A$3&amp;$B$52&amp;$B80,'[16]Paga all'!$F$2:$G$1470,2,FALSE)</f>
        <v>5191.3</v>
      </c>
      <c r="AK80" s="9">
        <f t="shared" ref="AK80:BO80" si="92">AK79/AK78</f>
        <v>4461.8425376169171</v>
      </c>
      <c r="AL80" s="9">
        <f t="shared" si="92"/>
        <v>4461.8425376169171</v>
      </c>
      <c r="AM80" s="9">
        <f t="shared" si="92"/>
        <v>4461.8425376169171</v>
      </c>
      <c r="AN80" s="9">
        <f t="shared" si="92"/>
        <v>4461.8425376169171</v>
      </c>
      <c r="AO80" s="9">
        <f t="shared" si="92"/>
        <v>4461.8425376169171</v>
      </c>
      <c r="AP80" s="9">
        <f t="shared" si="92"/>
        <v>4461.8425376169171</v>
      </c>
      <c r="AQ80" s="9">
        <f t="shared" si="92"/>
        <v>4461.8425376169171</v>
      </c>
      <c r="AR80" s="9">
        <f t="shared" si="92"/>
        <v>4461.8425376169171</v>
      </c>
      <c r="AS80" s="9">
        <f t="shared" si="92"/>
        <v>4461.8425376169171</v>
      </c>
      <c r="AT80" s="9">
        <f t="shared" si="92"/>
        <v>4461.8425376169171</v>
      </c>
      <c r="AU80" s="9">
        <f t="shared" si="92"/>
        <v>4461.8425376169171</v>
      </c>
      <c r="AV80" s="9">
        <f t="shared" si="92"/>
        <v>4461.8425376169171</v>
      </c>
      <c r="AW80" s="9">
        <f t="shared" si="92"/>
        <v>4461.842537616918</v>
      </c>
      <c r="AX80" s="9">
        <f t="shared" si="92"/>
        <v>4461.8425376169171</v>
      </c>
      <c r="AY80" s="9">
        <f t="shared" si="92"/>
        <v>4461.8425376169171</v>
      </c>
      <c r="AZ80" s="9">
        <f t="shared" si="92"/>
        <v>4461.8425376169171</v>
      </c>
      <c r="BA80" s="9">
        <f t="shared" si="92"/>
        <v>4461.8425376169171</v>
      </c>
      <c r="BB80" s="9">
        <f t="shared" si="92"/>
        <v>4461.8425376169171</v>
      </c>
      <c r="BC80" s="9">
        <f t="shared" si="92"/>
        <v>4461.8425376169171</v>
      </c>
      <c r="BD80" s="9">
        <f t="shared" si="92"/>
        <v>4461.8425376169171</v>
      </c>
      <c r="BE80" s="9">
        <f t="shared" si="92"/>
        <v>4461.8425376169171</v>
      </c>
      <c r="BF80" s="9">
        <f t="shared" si="92"/>
        <v>4461.8425376169171</v>
      </c>
      <c r="BG80" s="9">
        <f t="shared" si="92"/>
        <v>4461.8425376169171</v>
      </c>
      <c r="BH80" s="9">
        <f t="shared" si="92"/>
        <v>4461.8425376169171</v>
      </c>
      <c r="BI80" s="9">
        <f t="shared" si="92"/>
        <v>4461.8425376169171</v>
      </c>
      <c r="BJ80" s="9">
        <f t="shared" si="92"/>
        <v>4461.8425376169171</v>
      </c>
      <c r="BK80" s="9">
        <f t="shared" si="92"/>
        <v>4461.8425376169171</v>
      </c>
      <c r="BL80" s="9">
        <f t="shared" si="92"/>
        <v>4461.8425376169171</v>
      </c>
      <c r="BM80" s="9">
        <f t="shared" si="92"/>
        <v>4461.8425376169171</v>
      </c>
      <c r="BN80" s="9">
        <f t="shared" si="92"/>
        <v>4461.8425376169171</v>
      </c>
      <c r="BO80" s="9">
        <f t="shared" si="92"/>
        <v>4461.8425376169171</v>
      </c>
    </row>
    <row r="81" spans="2:67" x14ac:dyDescent="0.25">
      <c r="B81" s="292" t="s">
        <v>295</v>
      </c>
      <c r="D81" s="7">
        <f>IF(VLOOKUP($B$52&amp;$B81,[20]Abuja!$E:$AE,COLUMN(D$1)-2,FALSE)=" ",0,VLOOKUP($B$52&amp;$B81,[20]Abuja!$E:$AE,COLUMN(D$1)-2,FALSE))</f>
        <v>314839.27</v>
      </c>
      <c r="E81" s="7">
        <f>IF(VLOOKUP($B$52&amp;$B81,[20]Abuja!$E:$AE,COLUMN(E$1)-2,FALSE)=" ",0,VLOOKUP($B$52&amp;$B81,[20]Abuja!$E:$AE,COLUMN(E$1)-2,FALSE))</f>
        <v>260534.3</v>
      </c>
      <c r="F81" s="7">
        <f>IF(VLOOKUP($B$52&amp;$B81,[20]Abuja!$E:$AE,COLUMN(F$1)-2,FALSE)=" ",0,VLOOKUP($B$52&amp;$B81,[20]Abuja!$E:$AE,COLUMN(F$1)-2,FALSE))</f>
        <v>246678.5</v>
      </c>
      <c r="G81" s="7">
        <f>IF(VLOOKUP($B$52&amp;$B81,[20]Abuja!$E:$AE,COLUMN(G$1)-2,FALSE)=" ",0,VLOOKUP($B$52&amp;$B81,[20]Abuja!$E:$AE,COLUMN(G$1)-2,FALSE))</f>
        <v>159430.6</v>
      </c>
      <c r="H81" s="7">
        <f>IF(VLOOKUP($B$52&amp;$B81,[20]Abuja!$E:$AE,COLUMN(H$1)-2,FALSE)=" ",0,VLOOKUP($B$52&amp;$B81,[20]Abuja!$E:$AE,COLUMN(H$1)-2,FALSE))</f>
        <v>78540</v>
      </c>
      <c r="I81" s="7">
        <f>IF(VLOOKUP($B$52&amp;$B81,[20]Abuja!$E:$AE,COLUMN(I$1)-2,FALSE)=" ",0,VLOOKUP($B$52&amp;$B81,[20]Abuja!$E:$AE,COLUMN(I$1)-2,FALSE))</f>
        <v>120550</v>
      </c>
      <c r="J81" s="7">
        <f>IF(VLOOKUP($B$52&amp;$B81,[20]Abuja!$E:$AE,COLUMN(J$1)-2,FALSE)=" ",0,VLOOKUP($B$52&amp;$B81,[20]Abuja!$E:$AE,COLUMN(J$1)-2,FALSE))</f>
        <v>163780</v>
      </c>
      <c r="K81" s="7">
        <f>IF(VLOOKUP($B$52&amp;$B81,[20]Abuja!$E:$AE,COLUMN(K$1)-2,FALSE)=" ",0,VLOOKUP($B$52&amp;$B81,[20]Abuja!$E:$AE,COLUMN(K$1)-2,FALSE))</f>
        <v>184835.08000000002</v>
      </c>
      <c r="L81" s="7">
        <f>IF(VLOOKUP($B$52&amp;$B81,[20]Abuja!$E:$AE,COLUMN(L$1)-2,FALSE)=" ",0,VLOOKUP($B$52&amp;$B81,[20]Abuja!$E:$AE,COLUMN(L$1)-2,FALSE))</f>
        <v>269912.89</v>
      </c>
      <c r="M81" s="7">
        <f>IF(VLOOKUP($B$52&amp;$B81,[20]Abuja!$E:$AE,COLUMN(M$1)-2,FALSE)=" ",0,VLOOKUP($B$52&amp;$B81,[20]Abuja!$E:$AE,COLUMN(M$1)-2,FALSE))</f>
        <v>337949.5</v>
      </c>
      <c r="N81" s="7">
        <f>IF(VLOOKUP($B$52&amp;$B81,[20]Abuja!$E:$AE,COLUMN(N$1)-2,FALSE)=" ",0,VLOOKUP($B$52&amp;$B81,[20]Abuja!$E:$AE,COLUMN(N$1)-2,FALSE))</f>
        <v>440536.5</v>
      </c>
      <c r="O81" s="7">
        <f>IF(VLOOKUP($B$52&amp;$B81,[20]Abuja!$E:$AE,COLUMN(O$1)-2,FALSE)=" ",0,VLOOKUP($B$52&amp;$B81,[20]Abuja!$E:$AE,COLUMN(O$1)-2,FALSE))</f>
        <v>346678.6</v>
      </c>
      <c r="P81" s="7">
        <f>IF(VLOOKUP($B$52&amp;$B81,[20]Abuja!$E:$AE,COLUMN(P$1)-2,FALSE)=" ",0,VLOOKUP($B$52&amp;$B81,[20]Abuja!$E:$AE,COLUMN(P$1)-2,FALSE))</f>
        <v>332685.59999999998</v>
      </c>
      <c r="Q81" s="7">
        <f>IF(VLOOKUP($B$52&amp;$B81,[20]Abuja!$E:$AE,COLUMN(Q$1)-2,FALSE)=" ",0,VLOOKUP($B$52&amp;$B81,[20]Abuja!$E:$AE,COLUMN(Q$1)-2,FALSE))</f>
        <v>362765</v>
      </c>
      <c r="R81" s="7">
        <f>IF(VLOOKUP($B$52&amp;$B81,[20]Abuja!$E:$AE,COLUMN(R$1)-2,FALSE)=" ",0,VLOOKUP($B$52&amp;$B81,[20]Abuja!$E:$AE,COLUMN(R$1)-2,FALSE))</f>
        <v>427618.24</v>
      </c>
      <c r="S81" s="7">
        <f>IF(VLOOKUP($B$52&amp;$B81,[20]Abuja!$E:$AE,COLUMN(S$1)-2,FALSE)=" ",0,VLOOKUP($B$52&amp;$B81,[20]Abuja!$E:$AE,COLUMN(S$1)-2,FALSE))</f>
        <v>420849</v>
      </c>
      <c r="T81" s="7">
        <f>IF(VLOOKUP($B$52&amp;$B81,[20]Abuja!$E:$AE,COLUMN(T$1)-2,FALSE)=" ",0,VLOOKUP($B$52&amp;$B81,[20]Abuja!$E:$AE,COLUMN(T$1)-2,FALSE))</f>
        <v>465591.9</v>
      </c>
      <c r="U81" s="7">
        <f>IF(VLOOKUP($B$52&amp;$B81,[20]Abuja!$E:$AE,COLUMN(U$1)-2,FALSE)=" ",0,VLOOKUP($B$52&amp;$B81,[20]Abuja!$E:$AE,COLUMN(U$1)-2,FALSE))</f>
        <v>553825.25</v>
      </c>
      <c r="V81" s="7">
        <f>IF(VLOOKUP($B$52&amp;$B81,[20]Abuja!$E:$AE,COLUMN(V$1)-2,FALSE)=" ",0,VLOOKUP($B$52&amp;$B81,[20]Abuja!$E:$AE,COLUMN(V$1)-2,FALSE))</f>
        <v>540072.12</v>
      </c>
      <c r="W81" s="7">
        <f>IF(VLOOKUP($B$52&amp;$B81,[20]Abuja!$E:$AE,COLUMN(W$1)-2,FALSE)=" ",0,VLOOKUP($B$52&amp;$B81,[20]Abuja!$E:$AE,COLUMN(W$1)-2,FALSE))</f>
        <v>527881.16999999993</v>
      </c>
      <c r="X81" s="7">
        <f>IF(VLOOKUP($B$52&amp;$B81,[20]Abuja!$E:$AE,COLUMN(X$1)-2,FALSE)=" ",0,VLOOKUP($B$52&amp;$B81,[20]Abuja!$E:$AE,COLUMN(X$1)-2,FALSE))</f>
        <v>575342.19999999995</v>
      </c>
      <c r="Y81" s="7">
        <f>IF(VLOOKUP($B$52&amp;$B81,[20]Abuja!$E:$AE,COLUMN(Y$1)-2,FALSE)=" ",0,VLOOKUP($B$52&amp;$B81,[20]Abuja!$E:$AE,COLUMN(Y$1)-2,FALSE))</f>
        <v>512156.21</v>
      </c>
      <c r="Z81" s="7">
        <f>IF(VLOOKUP($B$52&amp;$B81,[20]Abuja!$E:$AE,COLUMN(Z$1)-2,FALSE)=" ",0,VLOOKUP($B$52&amp;$B81,[20]Abuja!$E:$AE,COLUMN(Z$1)-2,FALSE))</f>
        <v>418663.54000000004</v>
      </c>
      <c r="AA81" s="7">
        <f>IF(VLOOKUP($B$52&amp;$B81,[20]Abuja!$E:$AE,COLUMN(AA$1)-2,FALSE)=" ",0,VLOOKUP($B$52&amp;$B81,[20]Abuja!$E:$AE,COLUMN(AA$1)-2,FALSE))</f>
        <v>460364.93</v>
      </c>
      <c r="AB81" s="7">
        <f>IF(VLOOKUP($B$52&amp;$B81,[20]Abuja!$E:$AE,COLUMN(AB$1)-2,FALSE)=" ",0,VLOOKUP($B$52&amp;$B81,[20]Abuja!$E:$AE,COLUMN(AB$1)-2,FALSE))</f>
        <v>511786.6</v>
      </c>
      <c r="AC81" s="7">
        <f>IF(VLOOKUP($B$52&amp;$B81,[20]Abuja!$E:$AE,COLUMN(AC$1)-2,FALSE)=" ",0,VLOOKUP($B$52&amp;$B81,[20]Abuja!$E:$AE,COLUMN(AC$1)-2,FALSE))</f>
        <v>508647.35</v>
      </c>
      <c r="AF81" s="7">
        <f>AB81</f>
        <v>511786.6</v>
      </c>
      <c r="AG81" s="7">
        <f>AC81</f>
        <v>508647.35</v>
      </c>
      <c r="AH81" s="7">
        <f>VLOOKUP($A$3&amp;$B$52&amp;$B81,'[21]Paga All'!$G$1:$J$3000,4,FALSE)+VLOOKUP($A$3&amp;$B$52&amp;$B82,'[21]Paga All'!$G$1:$J$3000,4,FALSE)</f>
        <v>858162.92999999993</v>
      </c>
      <c r="AI81" s="7">
        <f>VLOOKUP($A$3&amp;$B$68&amp;$B81,'[15]Paga all'!$F:$G,2,FALSE)+VLOOKUP($A$3&amp;$B$68&amp;$B82,'[15]Paga all'!$F:$G,2,FALSE)</f>
        <v>880177.81</v>
      </c>
      <c r="AJ81" s="7">
        <f>VLOOKUP($A$3&amp;$B$52&amp;$B81,'[16]Paga all'!$F$2:$G$1470,2,FALSE)+VLOOKUP($A$3&amp;$B$52&amp;$B82,'[16]Paga all'!$F$2:$G$1470,2,FALSE)</f>
        <v>588242.71</v>
      </c>
      <c r="AK81" s="9">
        <f t="shared" ref="AK81:BO81" si="93">AK78*AK73</f>
        <v>862981.58714924776</v>
      </c>
      <c r="AL81" s="9">
        <f t="shared" si="93"/>
        <v>1003697.0561366411</v>
      </c>
      <c r="AM81" s="9">
        <f t="shared" si="93"/>
        <v>1052067.9986010576</v>
      </c>
      <c r="AN81" s="9">
        <f t="shared" si="93"/>
        <v>1106485.3088735261</v>
      </c>
      <c r="AO81" s="9">
        <f t="shared" si="93"/>
        <v>1160902.6191459945</v>
      </c>
      <c r="AP81" s="9">
        <f t="shared" si="93"/>
        <v>1221366.2972265151</v>
      </c>
      <c r="AQ81" s="9">
        <f t="shared" si="93"/>
        <v>1275783.6074989836</v>
      </c>
      <c r="AR81" s="9">
        <f t="shared" si="93"/>
        <v>1342293.6533875561</v>
      </c>
      <c r="AS81" s="9">
        <f t="shared" si="93"/>
        <v>1408803.6992761288</v>
      </c>
      <c r="AT81" s="9">
        <f t="shared" si="93"/>
        <v>1481360.1129727534</v>
      </c>
      <c r="AU81" s="9">
        <f t="shared" si="93"/>
        <v>1553916.5266693779</v>
      </c>
      <c r="AV81" s="9">
        <f t="shared" si="93"/>
        <v>1632519.3081740548</v>
      </c>
      <c r="AW81" s="9">
        <f t="shared" si="93"/>
        <v>1711122.0896787315</v>
      </c>
      <c r="AX81" s="9">
        <f t="shared" si="93"/>
        <v>1801817.6067995122</v>
      </c>
      <c r="AY81" s="9">
        <f t="shared" si="93"/>
        <v>1892513.1239202931</v>
      </c>
      <c r="AZ81" s="9">
        <f t="shared" si="93"/>
        <v>1983208.6410410739</v>
      </c>
      <c r="BA81" s="9">
        <f t="shared" si="93"/>
        <v>2085996.8937779588</v>
      </c>
      <c r="BB81" s="9">
        <f t="shared" si="93"/>
        <v>2188785.1465148437</v>
      </c>
      <c r="BC81" s="9">
        <f t="shared" si="93"/>
        <v>2297619.7670597807</v>
      </c>
      <c r="BD81" s="9">
        <f t="shared" si="93"/>
        <v>2412500.75541277</v>
      </c>
      <c r="BE81" s="9">
        <f t="shared" si="93"/>
        <v>2527381.7437657588</v>
      </c>
      <c r="BF81" s="9">
        <f t="shared" si="93"/>
        <v>2654355.4677348519</v>
      </c>
      <c r="BG81" s="9">
        <f t="shared" si="93"/>
        <v>2787375.5595119973</v>
      </c>
      <c r="BH81" s="9">
        <f t="shared" si="93"/>
        <v>2926442.0190971945</v>
      </c>
      <c r="BI81" s="9">
        <f t="shared" si="93"/>
        <v>3077601.2142984956</v>
      </c>
      <c r="BJ81" s="9">
        <f t="shared" si="93"/>
        <v>3228760.409499797</v>
      </c>
      <c r="BK81" s="9">
        <f t="shared" si="93"/>
        <v>3392012.3403172027</v>
      </c>
      <c r="BL81" s="9">
        <f t="shared" si="93"/>
        <v>3561310.6389426603</v>
      </c>
      <c r="BM81" s="9">
        <f t="shared" si="93"/>
        <v>3736655.3053761697</v>
      </c>
      <c r="BN81" s="9">
        <f t="shared" si="93"/>
        <v>3924092.7074257834</v>
      </c>
      <c r="BO81" s="9">
        <f t="shared" si="93"/>
        <v>4117576.4772834489</v>
      </c>
    </row>
    <row r="82" spans="2:67" x14ac:dyDescent="0.25">
      <c r="B82" s="292" t="s">
        <v>296</v>
      </c>
      <c r="D82" s="7">
        <f>IF(VLOOKUP($B$52&amp;$B82,[20]Abuja!$E:$AE,COLUMN(D$1)-2,FALSE)=" ",0,VLOOKUP($B$52&amp;$B82,[20]Abuja!$E:$AE,COLUMN(D$1)-2,FALSE))</f>
        <v>133120</v>
      </c>
      <c r="E82" s="7">
        <f>IF(VLOOKUP($B$52&amp;$B82,[20]Abuja!$E:$AE,COLUMN(E$1)-2,FALSE)=" ",0,VLOOKUP($B$52&amp;$B82,[20]Abuja!$E:$AE,COLUMN(E$1)-2,FALSE))</f>
        <v>109820</v>
      </c>
      <c r="F82" s="7">
        <f>IF(VLOOKUP($B$52&amp;$B82,[20]Abuja!$E:$AE,COLUMN(F$1)-2,FALSE)=" ",0,VLOOKUP($B$52&amp;$B82,[20]Abuja!$E:$AE,COLUMN(F$1)-2,FALSE))</f>
        <v>104140</v>
      </c>
      <c r="G82" s="7">
        <f>IF(VLOOKUP($B$52&amp;$B82,[20]Abuja!$E:$AE,COLUMN(G$1)-2,FALSE)=" ",0,VLOOKUP($B$52&amp;$B82,[20]Abuja!$E:$AE,COLUMN(G$1)-2,FALSE))</f>
        <v>67480</v>
      </c>
      <c r="H82" s="7">
        <f>IF(VLOOKUP($B$52&amp;$B82,[20]Abuja!$E:$AE,COLUMN(H$1)-2,FALSE)=" ",0,VLOOKUP($B$52&amp;$B82,[20]Abuja!$E:$AE,COLUMN(H$1)-2,FALSE))</f>
        <v>78540</v>
      </c>
      <c r="I82" s="7">
        <f>IF(VLOOKUP($B$52&amp;$B82,[20]Abuja!$E:$AE,COLUMN(I$1)-2,FALSE)=" ",0,VLOOKUP($B$52&amp;$B82,[20]Abuja!$E:$AE,COLUMN(I$1)-2,FALSE))</f>
        <v>85290</v>
      </c>
      <c r="J82" s="7">
        <f>IF(VLOOKUP($B$52&amp;$B82,[20]Abuja!$E:$AE,COLUMN(J$1)-2,FALSE)=" ",0,VLOOKUP($B$52&amp;$B82,[20]Abuja!$E:$AE,COLUMN(J$1)-2,FALSE))</f>
        <v>114600</v>
      </c>
      <c r="K82" s="7">
        <f>IF(VLOOKUP($B$52&amp;$B82,[20]Abuja!$E:$AE,COLUMN(K$1)-2,FALSE)=" ",0,VLOOKUP($B$52&amp;$B82,[20]Abuja!$E:$AE,COLUMN(K$1)-2,FALSE))</f>
        <v>125260</v>
      </c>
      <c r="L82" s="7">
        <f>IF(VLOOKUP($B$52&amp;$B82,[20]Abuja!$E:$AE,COLUMN(L$1)-2,FALSE)=" ",0,VLOOKUP($B$52&amp;$B82,[20]Abuja!$E:$AE,COLUMN(L$1)-2,FALSE))</f>
        <v>127670</v>
      </c>
      <c r="M82" s="7">
        <f>IF(VLOOKUP($B$52&amp;$B82,[20]Abuja!$E:$AE,COLUMN(M$1)-2,FALSE)=" ",0,VLOOKUP($B$52&amp;$B82,[20]Abuja!$E:$AE,COLUMN(M$1)-2,FALSE))</f>
        <v>142660</v>
      </c>
      <c r="N82" s="7">
        <f>IF(VLOOKUP($B$52&amp;$B82,[20]Abuja!$E:$AE,COLUMN(N$1)-2,FALSE)=" ",0,VLOOKUP($B$52&amp;$B82,[20]Abuja!$E:$AE,COLUMN(N$1)-2,FALSE))</f>
        <v>182000</v>
      </c>
      <c r="O82" s="7">
        <f>IF(VLOOKUP($B$52&amp;$B82,[20]Abuja!$E:$AE,COLUMN(O$1)-2,FALSE)=" ",0,VLOOKUP($B$52&amp;$B82,[20]Abuja!$E:$AE,COLUMN(O$1)-2,FALSE))</f>
        <v>145430</v>
      </c>
      <c r="P82" s="7">
        <f>IF(VLOOKUP($B$52&amp;$B82,[20]Abuja!$E:$AE,COLUMN(P$1)-2,FALSE)=" ",0,VLOOKUP($B$52&amp;$B82,[20]Abuja!$E:$AE,COLUMN(P$1)-2,FALSE))</f>
        <v>136650</v>
      </c>
      <c r="Q82" s="7">
        <f>IF(VLOOKUP($B$52&amp;$B82,[20]Abuja!$E:$AE,COLUMN(Q$1)-2,FALSE)=" ",0,VLOOKUP($B$52&amp;$B82,[20]Abuja!$E:$AE,COLUMN(Q$1)-2,FALSE))</f>
        <v>149780</v>
      </c>
      <c r="R82" s="7">
        <f>IF(VLOOKUP($B$52&amp;$B82,[20]Abuja!$E:$AE,COLUMN(R$1)-2,FALSE)=" ",0,VLOOKUP($B$52&amp;$B82,[20]Abuja!$E:$AE,COLUMN(R$1)-2,FALSE))</f>
        <v>170250</v>
      </c>
      <c r="S82" s="7">
        <f>IF(VLOOKUP($B$52&amp;$B82,[20]Abuja!$E:$AE,COLUMN(S$1)-2,FALSE)=" ",0,VLOOKUP($B$52&amp;$B82,[20]Abuja!$E:$AE,COLUMN(S$1)-2,FALSE))</f>
        <v>162130</v>
      </c>
      <c r="T82" s="7">
        <f>IF(VLOOKUP($B$52&amp;$B82,[20]Abuja!$E:$AE,COLUMN(T$1)-2,FALSE)=" ",0,VLOOKUP($B$52&amp;$B82,[20]Abuja!$E:$AE,COLUMN(T$1)-2,FALSE))</f>
        <v>183940</v>
      </c>
      <c r="U82" s="7">
        <f>IF(VLOOKUP($B$52&amp;$B82,[20]Abuja!$E:$AE,COLUMN(U$1)-2,FALSE)=" ",0,VLOOKUP($B$52&amp;$B82,[20]Abuja!$E:$AE,COLUMN(U$1)-2,FALSE))</f>
        <v>221390</v>
      </c>
      <c r="V82" s="7">
        <f>IF(VLOOKUP($B$52&amp;$B82,[20]Abuja!$E:$AE,COLUMN(V$1)-2,FALSE)=" ",0,VLOOKUP($B$52&amp;$B82,[20]Abuja!$E:$AE,COLUMN(V$1)-2,FALSE))</f>
        <v>224160</v>
      </c>
      <c r="W82" s="7">
        <f>IF(VLOOKUP($B$52&amp;$B82,[20]Abuja!$E:$AE,COLUMN(W$1)-2,FALSE)=" ",0,VLOOKUP($B$52&amp;$B82,[20]Abuja!$E:$AE,COLUMN(W$1)-2,FALSE))</f>
        <v>213660</v>
      </c>
      <c r="X82" s="7">
        <f>IF(VLOOKUP($B$52&amp;$B82,[20]Abuja!$E:$AE,COLUMN(X$1)-2,FALSE)=" ",0,VLOOKUP($B$52&amp;$B82,[20]Abuja!$E:$AE,COLUMN(X$1)-2,FALSE))</f>
        <v>236000</v>
      </c>
      <c r="Y82" s="7">
        <f>IF(VLOOKUP($B$52&amp;$B82,[20]Abuja!$E:$AE,COLUMN(Y$1)-2,FALSE)=" ",0,VLOOKUP($B$52&amp;$B82,[20]Abuja!$E:$AE,COLUMN(Y$1)-2,FALSE))</f>
        <v>212560</v>
      </c>
      <c r="Z82" s="7">
        <f>IF(VLOOKUP($B$52&amp;$B82,[20]Abuja!$E:$AE,COLUMN(Z$1)-2,FALSE)=" ",0,VLOOKUP($B$52&amp;$B82,[20]Abuja!$E:$AE,COLUMN(Z$1)-2,FALSE))</f>
        <v>172410</v>
      </c>
      <c r="AA82" s="7">
        <f>IF(VLOOKUP($B$52&amp;$B82,[20]Abuja!$E:$AE,COLUMN(AA$1)-2,FALSE)=" ",0,VLOOKUP($B$52&amp;$B82,[20]Abuja!$E:$AE,COLUMN(AA$1)-2,FALSE))</f>
        <v>190360</v>
      </c>
      <c r="AB82" s="7">
        <f>IF(VLOOKUP($B$52&amp;$B82,[20]Abuja!$E:$AE,COLUMN(AB$1)-2,FALSE)=" ",0,VLOOKUP($B$52&amp;$B82,[20]Abuja!$E:$AE,COLUMN(AB$1)-2,FALSE))</f>
        <v>210610</v>
      </c>
      <c r="AC82" s="7">
        <f>IF(VLOOKUP($B$52&amp;$B82,[20]Abuja!$E:$AE,COLUMN(AC$1)-2,FALSE)=" ",0,VLOOKUP($B$52&amp;$B82,[20]Abuja!$E:$AE,COLUMN(AC$1)-2,FALSE))</f>
        <v>210690</v>
      </c>
      <c r="AF82" s="7">
        <f>AB82</f>
        <v>210610</v>
      </c>
      <c r="AG82" s="7">
        <f>AC82</f>
        <v>210690</v>
      </c>
      <c r="AH82" s="7">
        <f>VLOOKUP($A$3&amp;$B$52&amp;$B82,'[21]Paga All'!$G$1:$J$3000,4,FALSE)</f>
        <v>354430</v>
      </c>
      <c r="AI82" s="7">
        <f>VLOOKUP($A$3&amp;$B$68&amp;$B82,'[15]Paga all'!$F:$G,2,FALSE)</f>
        <v>324640</v>
      </c>
      <c r="AJ82" s="7">
        <f>VLOOKUP($A$3&amp;$B$52&amp;$B82,'[16]Paga all'!$F$2:$G$1470,2,FALSE)</f>
        <v>222620</v>
      </c>
      <c r="AK82" s="9">
        <f t="shared" ref="AK82:BO82" si="94">AK74*AK81</f>
        <v>351359.02506342676</v>
      </c>
      <c r="AL82" s="9">
        <f t="shared" si="94"/>
        <v>408650.68774892821</v>
      </c>
      <c r="AM82" s="9">
        <f t="shared" si="94"/>
        <v>428344.69679706939</v>
      </c>
      <c r="AN82" s="9">
        <f t="shared" si="94"/>
        <v>450500.45697622816</v>
      </c>
      <c r="AO82" s="9">
        <f t="shared" si="94"/>
        <v>472656.21715538687</v>
      </c>
      <c r="AP82" s="9">
        <f t="shared" si="94"/>
        <v>497273.72846556333</v>
      </c>
      <c r="AQ82" s="9">
        <f t="shared" si="94"/>
        <v>519429.48864472209</v>
      </c>
      <c r="AR82" s="9">
        <f t="shared" si="94"/>
        <v>546508.75108591607</v>
      </c>
      <c r="AS82" s="9">
        <f t="shared" si="94"/>
        <v>573588.0135271101</v>
      </c>
      <c r="AT82" s="9">
        <f t="shared" si="94"/>
        <v>603129.02709932183</v>
      </c>
      <c r="AU82" s="9">
        <f t="shared" si="94"/>
        <v>632670.04067153344</v>
      </c>
      <c r="AV82" s="9">
        <f t="shared" si="94"/>
        <v>664672.80537476286</v>
      </c>
      <c r="AW82" s="9">
        <f t="shared" si="94"/>
        <v>696675.57007799216</v>
      </c>
      <c r="AX82" s="9">
        <f t="shared" si="94"/>
        <v>733601.83704325662</v>
      </c>
      <c r="AY82" s="9">
        <f t="shared" si="94"/>
        <v>770528.1040085213</v>
      </c>
      <c r="AZ82" s="9">
        <f t="shared" si="94"/>
        <v>807454.37097378587</v>
      </c>
      <c r="BA82" s="9">
        <f t="shared" si="94"/>
        <v>849304.14020108571</v>
      </c>
      <c r="BB82" s="9">
        <f t="shared" si="94"/>
        <v>891153.90942838567</v>
      </c>
      <c r="BC82" s="9">
        <f t="shared" si="94"/>
        <v>935465.42978670308</v>
      </c>
      <c r="BD82" s="9">
        <f t="shared" si="94"/>
        <v>982238.70127603842</v>
      </c>
      <c r="BE82" s="9">
        <f t="shared" si="94"/>
        <v>1029011.9727653735</v>
      </c>
      <c r="BF82" s="9">
        <f t="shared" si="94"/>
        <v>1080708.7465167439</v>
      </c>
      <c r="BG82" s="9">
        <f t="shared" si="94"/>
        <v>1134867.271399132</v>
      </c>
      <c r="BH82" s="9">
        <f t="shared" si="94"/>
        <v>1191487.5474125377</v>
      </c>
      <c r="BI82" s="9">
        <f t="shared" si="94"/>
        <v>1253031.3256879786</v>
      </c>
      <c r="BJ82" s="9">
        <f t="shared" si="94"/>
        <v>1314575.1039634198</v>
      </c>
      <c r="BK82" s="9">
        <f t="shared" si="94"/>
        <v>1381042.3845008961</v>
      </c>
      <c r="BL82" s="9">
        <f t="shared" si="94"/>
        <v>1449971.4161693901</v>
      </c>
      <c r="BM82" s="9">
        <f t="shared" si="94"/>
        <v>1521362.1989689015</v>
      </c>
      <c r="BN82" s="9">
        <f t="shared" si="94"/>
        <v>1597676.4840304484</v>
      </c>
      <c r="BO82" s="9">
        <f t="shared" si="94"/>
        <v>1676452.5202230127</v>
      </c>
    </row>
    <row r="84" spans="2:67" x14ac:dyDescent="0.25">
      <c r="B84" s="290" t="s">
        <v>119</v>
      </c>
      <c r="D84" s="240"/>
      <c r="E84" s="240"/>
      <c r="F84" s="240"/>
      <c r="G84" s="240"/>
      <c r="H84" s="240"/>
      <c r="I84" s="240"/>
      <c r="J84" s="240"/>
      <c r="K84" s="240"/>
      <c r="L84" s="240"/>
      <c r="M84" s="240"/>
      <c r="N84" s="240"/>
      <c r="O84" s="240"/>
      <c r="P84" s="240"/>
      <c r="Q84" s="240"/>
      <c r="R84" s="240"/>
      <c r="S84" s="240"/>
      <c r="T84" s="240"/>
      <c r="U84" s="240"/>
      <c r="V84" s="240"/>
      <c r="W84" s="240"/>
      <c r="X84" s="240"/>
      <c r="Y84" s="240"/>
      <c r="Z84" s="240"/>
      <c r="AA84" s="234"/>
      <c r="AB84" s="234">
        <f>RATE((COUNT($E$1:$O$1)),,-$M85,$O85)</f>
        <v>9.074906610255469E-2</v>
      </c>
      <c r="AC84" s="234">
        <f>RATE((COUNT($Q$1:$AC$1)),,-$P85,$AC85)</f>
        <v>0.11042030414980646</v>
      </c>
      <c r="AF84" s="234"/>
      <c r="AG84" s="234"/>
      <c r="AH84" s="234"/>
      <c r="AI84" s="234"/>
    </row>
    <row r="85" spans="2:67" x14ac:dyDescent="0.25">
      <c r="B85" s="291" t="s">
        <v>137</v>
      </c>
      <c r="D85" s="243"/>
      <c r="E85" s="243"/>
      <c r="F85" s="243"/>
      <c r="G85" s="243"/>
      <c r="H85" s="243">
        <f t="shared" ref="H85:AC85" si="95">H92+H93</f>
        <v>1</v>
      </c>
      <c r="I85" s="243">
        <f t="shared" si="95"/>
        <v>3</v>
      </c>
      <c r="J85" s="243"/>
      <c r="K85" s="243"/>
      <c r="L85" s="243">
        <f t="shared" si="95"/>
        <v>2</v>
      </c>
      <c r="M85" s="243">
        <f t="shared" si="95"/>
        <v>15</v>
      </c>
      <c r="N85" s="243">
        <f t="shared" si="95"/>
        <v>30</v>
      </c>
      <c r="O85" s="243">
        <f t="shared" si="95"/>
        <v>39</v>
      </c>
      <c r="P85" s="243">
        <f t="shared" si="95"/>
        <v>41</v>
      </c>
      <c r="Q85" s="243">
        <f t="shared" si="95"/>
        <v>47</v>
      </c>
      <c r="R85" s="243">
        <f t="shared" si="95"/>
        <v>53</v>
      </c>
      <c r="S85" s="243">
        <f t="shared" si="95"/>
        <v>56</v>
      </c>
      <c r="T85" s="243">
        <f t="shared" si="95"/>
        <v>63</v>
      </c>
      <c r="U85" s="243">
        <f t="shared" si="95"/>
        <v>72</v>
      </c>
      <c r="V85" s="243">
        <f t="shared" si="95"/>
        <v>78</v>
      </c>
      <c r="W85" s="243">
        <f t="shared" si="95"/>
        <v>83</v>
      </c>
      <c r="X85" s="243">
        <f t="shared" si="95"/>
        <v>96</v>
      </c>
      <c r="Y85" s="243">
        <f t="shared" si="95"/>
        <v>106</v>
      </c>
      <c r="Z85" s="243">
        <f t="shared" si="95"/>
        <v>114</v>
      </c>
      <c r="AA85" s="243">
        <f t="shared" si="95"/>
        <v>113</v>
      </c>
      <c r="AB85" s="243">
        <f>AB92+AB93</f>
        <v>141</v>
      </c>
      <c r="AC85" s="243">
        <f t="shared" si="95"/>
        <v>160</v>
      </c>
      <c r="AF85" s="244">
        <f>SUM(AF92:AF93)</f>
        <v>141</v>
      </c>
      <c r="AG85" s="244">
        <f t="shared" ref="AG85:BO85" si="96">ROUND((AF92+AF93)*(1+AG86),)</f>
        <v>155</v>
      </c>
      <c r="AH85" s="244">
        <f t="shared" si="96"/>
        <v>176</v>
      </c>
      <c r="AI85" s="244">
        <f t="shared" si="96"/>
        <v>216</v>
      </c>
      <c r="AJ85" s="245">
        <f t="shared" si="96"/>
        <v>235</v>
      </c>
      <c r="AK85" s="245">
        <f t="shared" si="96"/>
        <v>219</v>
      </c>
      <c r="AL85" s="245">
        <f t="shared" si="96"/>
        <v>241</v>
      </c>
      <c r="AM85" s="245">
        <f t="shared" si="96"/>
        <v>265</v>
      </c>
      <c r="AN85" s="245">
        <f t="shared" si="96"/>
        <v>292</v>
      </c>
      <c r="AO85" s="245">
        <f t="shared" si="96"/>
        <v>321</v>
      </c>
      <c r="AP85" s="245">
        <f t="shared" si="96"/>
        <v>353</v>
      </c>
      <c r="AQ85" s="245">
        <f t="shared" si="96"/>
        <v>388</v>
      </c>
      <c r="AR85" s="245">
        <f t="shared" si="96"/>
        <v>427</v>
      </c>
      <c r="AS85" s="245">
        <f t="shared" si="96"/>
        <v>470</v>
      </c>
      <c r="AT85" s="245">
        <f t="shared" si="96"/>
        <v>517</v>
      </c>
      <c r="AU85" s="245">
        <f t="shared" si="96"/>
        <v>569</v>
      </c>
      <c r="AV85" s="245">
        <f t="shared" si="96"/>
        <v>626</v>
      </c>
      <c r="AW85" s="245">
        <f t="shared" si="96"/>
        <v>689</v>
      </c>
      <c r="AX85" s="245">
        <f t="shared" si="96"/>
        <v>758</v>
      </c>
      <c r="AY85" s="245">
        <f t="shared" si="96"/>
        <v>834</v>
      </c>
      <c r="AZ85" s="245">
        <f t="shared" si="96"/>
        <v>917</v>
      </c>
      <c r="BA85" s="245">
        <f t="shared" si="96"/>
        <v>1009</v>
      </c>
      <c r="BB85" s="245">
        <f t="shared" si="96"/>
        <v>1110</v>
      </c>
      <c r="BC85" s="245">
        <f t="shared" si="96"/>
        <v>1221</v>
      </c>
      <c r="BD85" s="245">
        <f t="shared" si="96"/>
        <v>1343</v>
      </c>
      <c r="BE85" s="245">
        <f t="shared" si="96"/>
        <v>1477</v>
      </c>
      <c r="BF85" s="245">
        <f t="shared" si="96"/>
        <v>1625</v>
      </c>
      <c r="BG85" s="245">
        <f t="shared" si="96"/>
        <v>1788</v>
      </c>
      <c r="BH85" s="245">
        <f t="shared" si="96"/>
        <v>1967</v>
      </c>
      <c r="BI85" s="245">
        <f t="shared" si="96"/>
        <v>2164</v>
      </c>
      <c r="BJ85" s="245">
        <f t="shared" si="96"/>
        <v>2380</v>
      </c>
      <c r="BK85" s="245">
        <f t="shared" si="96"/>
        <v>2618</v>
      </c>
      <c r="BL85" s="245">
        <f t="shared" si="96"/>
        <v>2880</v>
      </c>
      <c r="BM85" s="245">
        <f t="shared" si="96"/>
        <v>3168</v>
      </c>
      <c r="BN85" s="245">
        <f t="shared" si="96"/>
        <v>3485</v>
      </c>
      <c r="BO85" s="245">
        <f t="shared" si="96"/>
        <v>3834</v>
      </c>
    </row>
    <row r="86" spans="2:67" x14ac:dyDescent="0.25">
      <c r="B86" s="287" t="s">
        <v>99</v>
      </c>
      <c r="C86" s="247"/>
      <c r="D86" s="248"/>
      <c r="E86" s="249"/>
      <c r="F86" s="249"/>
      <c r="G86" s="249"/>
      <c r="H86" s="249"/>
      <c r="I86" s="249">
        <f t="shared" ref="I86:AB86" si="97">RATE(1,,-H85,I85)</f>
        <v>2</v>
      </c>
      <c r="J86" s="249"/>
      <c r="K86" s="249"/>
      <c r="L86" s="249"/>
      <c r="M86" s="249">
        <f t="shared" si="97"/>
        <v>6.5</v>
      </c>
      <c r="N86" s="249">
        <f t="shared" si="97"/>
        <v>1</v>
      </c>
      <c r="O86" s="249">
        <f t="shared" si="97"/>
        <v>0.29999999999999993</v>
      </c>
      <c r="P86" s="249">
        <f t="shared" si="97"/>
        <v>5.1282051282051357E-2</v>
      </c>
      <c r="Q86" s="249">
        <f t="shared" si="97"/>
        <v>0.14634146341463405</v>
      </c>
      <c r="R86" s="249">
        <f t="shared" si="97"/>
        <v>0.12765957446808504</v>
      </c>
      <c r="S86" s="249">
        <f t="shared" si="97"/>
        <v>5.6603773584905731E-2</v>
      </c>
      <c r="T86" s="249">
        <f t="shared" si="97"/>
        <v>0.12500000000000003</v>
      </c>
      <c r="U86" s="249">
        <f t="shared" si="97"/>
        <v>0.14285714285714268</v>
      </c>
      <c r="V86" s="249">
        <f t="shared" si="97"/>
        <v>8.3333333333333384E-2</v>
      </c>
      <c r="W86" s="249">
        <f t="shared" si="97"/>
        <v>6.4102564102564041E-2</v>
      </c>
      <c r="X86" s="249">
        <f t="shared" si="97"/>
        <v>0.15662650602409642</v>
      </c>
      <c r="Y86" s="249">
        <f t="shared" si="97"/>
        <v>0.1041666666666667</v>
      </c>
      <c r="Z86" s="249">
        <f t="shared" si="97"/>
        <v>7.5471698113207544E-2</v>
      </c>
      <c r="AA86" s="249">
        <f t="shared" si="97"/>
        <v>-8.7719298245613943E-3</v>
      </c>
      <c r="AB86" s="249">
        <f t="shared" si="97"/>
        <v>0.24778761061946894</v>
      </c>
      <c r="AC86" s="249">
        <f>RATE(1,,-AA85,AC85)</f>
        <v>0.41592920353982293</v>
      </c>
      <c r="AD86" s="250">
        <f>ANS_Metrics_Assumptions!E165</f>
        <v>0.1</v>
      </c>
      <c r="AF86" s="251">
        <f>AD86</f>
        <v>0.1</v>
      </c>
      <c r="AG86" s="251">
        <f>AF86</f>
        <v>0.1</v>
      </c>
      <c r="AH86" s="251">
        <f t="shared" ref="AH86:AW90" si="98">AG86</f>
        <v>0.1</v>
      </c>
      <c r="AI86" s="251">
        <f t="shared" si="98"/>
        <v>0.1</v>
      </c>
      <c r="AJ86" s="267">
        <v>0.15</v>
      </c>
      <c r="AK86" s="252">
        <f t="shared" si="98"/>
        <v>0.15</v>
      </c>
      <c r="AL86" s="252">
        <f>AD86</f>
        <v>0.1</v>
      </c>
      <c r="AM86" s="252">
        <f t="shared" si="98"/>
        <v>0.1</v>
      </c>
      <c r="AN86" s="252">
        <f t="shared" si="98"/>
        <v>0.1</v>
      </c>
      <c r="AO86" s="252">
        <f t="shared" si="98"/>
        <v>0.1</v>
      </c>
      <c r="AP86" s="252">
        <f t="shared" si="98"/>
        <v>0.1</v>
      </c>
      <c r="AQ86" s="252">
        <f t="shared" si="98"/>
        <v>0.1</v>
      </c>
      <c r="AR86" s="252">
        <f t="shared" si="98"/>
        <v>0.1</v>
      </c>
      <c r="AS86" s="252">
        <f t="shared" si="98"/>
        <v>0.1</v>
      </c>
      <c r="AT86" s="252">
        <f t="shared" si="98"/>
        <v>0.1</v>
      </c>
      <c r="AU86" s="252">
        <f t="shared" si="98"/>
        <v>0.1</v>
      </c>
      <c r="AV86" s="252">
        <f t="shared" si="98"/>
        <v>0.1</v>
      </c>
      <c r="AW86" s="252">
        <f t="shared" si="98"/>
        <v>0.1</v>
      </c>
      <c r="AX86" s="252">
        <f t="shared" ref="AX86:BM90" si="99">AW86</f>
        <v>0.1</v>
      </c>
      <c r="AY86" s="252">
        <f t="shared" si="99"/>
        <v>0.1</v>
      </c>
      <c r="AZ86" s="252">
        <f t="shared" si="99"/>
        <v>0.1</v>
      </c>
      <c r="BA86" s="252">
        <f t="shared" si="99"/>
        <v>0.1</v>
      </c>
      <c r="BB86" s="252">
        <f t="shared" si="99"/>
        <v>0.1</v>
      </c>
      <c r="BC86" s="252">
        <f t="shared" si="99"/>
        <v>0.1</v>
      </c>
      <c r="BD86" s="252">
        <f t="shared" si="99"/>
        <v>0.1</v>
      </c>
      <c r="BE86" s="252">
        <f t="shared" si="99"/>
        <v>0.1</v>
      </c>
      <c r="BF86" s="252">
        <f t="shared" si="99"/>
        <v>0.1</v>
      </c>
      <c r="BG86" s="252">
        <f t="shared" si="99"/>
        <v>0.1</v>
      </c>
      <c r="BH86" s="252">
        <f t="shared" si="99"/>
        <v>0.1</v>
      </c>
      <c r="BI86" s="252">
        <f t="shared" si="99"/>
        <v>0.1</v>
      </c>
      <c r="BJ86" s="252">
        <f t="shared" si="99"/>
        <v>0.1</v>
      </c>
      <c r="BK86" s="252">
        <f t="shared" si="99"/>
        <v>0.1</v>
      </c>
      <c r="BL86" s="252">
        <f t="shared" si="99"/>
        <v>0.1</v>
      </c>
      <c r="BM86" s="252">
        <f t="shared" si="99"/>
        <v>0.1</v>
      </c>
      <c r="BN86" s="252">
        <f t="shared" ref="BN86:BO90" si="100">BM86</f>
        <v>0.1</v>
      </c>
      <c r="BO86" s="252">
        <f t="shared" si="100"/>
        <v>0.1</v>
      </c>
    </row>
    <row r="87" spans="2:67" x14ac:dyDescent="0.25">
      <c r="B87" s="287" t="s">
        <v>101</v>
      </c>
      <c r="C87" s="247"/>
      <c r="D87" s="253"/>
      <c r="E87" s="253"/>
      <c r="F87" s="253"/>
      <c r="G87" s="253"/>
      <c r="H87" s="253">
        <f t="shared" ref="H87:AC87" si="101">H93/H85</f>
        <v>0</v>
      </c>
      <c r="I87" s="253">
        <f t="shared" si="101"/>
        <v>0.33333333333333331</v>
      </c>
      <c r="J87" s="253"/>
      <c r="K87" s="253"/>
      <c r="L87" s="253">
        <f t="shared" si="101"/>
        <v>0</v>
      </c>
      <c r="M87" s="253">
        <f t="shared" si="101"/>
        <v>0</v>
      </c>
      <c r="N87" s="253">
        <f t="shared" si="101"/>
        <v>0</v>
      </c>
      <c r="O87" s="253">
        <f t="shared" si="101"/>
        <v>0.15384615384615385</v>
      </c>
      <c r="P87" s="253">
        <f t="shared" si="101"/>
        <v>9.7560975609756101E-2</v>
      </c>
      <c r="Q87" s="253">
        <f t="shared" si="101"/>
        <v>4.2553191489361701E-2</v>
      </c>
      <c r="R87" s="253">
        <f t="shared" si="101"/>
        <v>5.6603773584905662E-2</v>
      </c>
      <c r="S87" s="253">
        <f t="shared" si="101"/>
        <v>0.14285714285714285</v>
      </c>
      <c r="T87" s="253">
        <f t="shared" si="101"/>
        <v>7.9365079365079361E-2</v>
      </c>
      <c r="U87" s="253">
        <f t="shared" si="101"/>
        <v>2.7777777777777776E-2</v>
      </c>
      <c r="V87" s="253">
        <f t="shared" si="101"/>
        <v>6.4102564102564097E-2</v>
      </c>
      <c r="W87" s="253">
        <f t="shared" si="101"/>
        <v>6.0240963855421686E-2</v>
      </c>
      <c r="X87" s="253">
        <f t="shared" si="101"/>
        <v>5.2083333333333336E-2</v>
      </c>
      <c r="Y87" s="253">
        <f t="shared" si="101"/>
        <v>5.6603773584905662E-2</v>
      </c>
      <c r="Z87" s="253">
        <f t="shared" si="101"/>
        <v>7.8947368421052627E-2</v>
      </c>
      <c r="AA87" s="253">
        <f t="shared" si="101"/>
        <v>8.8495575221238937E-2</v>
      </c>
      <c r="AB87" s="253">
        <f>AB93/AB85</f>
        <v>4.2553191489361701E-2</v>
      </c>
      <c r="AC87" s="253">
        <f t="shared" si="101"/>
        <v>3.7499999999999999E-2</v>
      </c>
      <c r="AD87" s="250">
        <f>ANS_Metrics_Assumptions!E166</f>
        <v>0.06</v>
      </c>
      <c r="AF87" s="254">
        <f>AD87</f>
        <v>0.06</v>
      </c>
      <c r="AG87" s="254">
        <f>AF87</f>
        <v>0.06</v>
      </c>
      <c r="AH87" s="254">
        <f t="shared" si="98"/>
        <v>0.06</v>
      </c>
      <c r="AI87" s="254">
        <f t="shared" si="98"/>
        <v>0.06</v>
      </c>
      <c r="AJ87" s="267">
        <v>7.2999999999999995E-2</v>
      </c>
      <c r="AK87" s="252">
        <f t="shared" si="98"/>
        <v>7.2999999999999995E-2</v>
      </c>
      <c r="AL87" s="252">
        <f>AD87</f>
        <v>0.06</v>
      </c>
      <c r="AM87" s="252">
        <f t="shared" si="98"/>
        <v>0.06</v>
      </c>
      <c r="AN87" s="252">
        <f t="shared" si="98"/>
        <v>0.06</v>
      </c>
      <c r="AO87" s="252">
        <f t="shared" si="98"/>
        <v>0.06</v>
      </c>
      <c r="AP87" s="252">
        <f t="shared" si="98"/>
        <v>0.06</v>
      </c>
      <c r="AQ87" s="252">
        <f t="shared" si="98"/>
        <v>0.06</v>
      </c>
      <c r="AR87" s="252">
        <f t="shared" si="98"/>
        <v>0.06</v>
      </c>
      <c r="AS87" s="252">
        <f t="shared" si="98"/>
        <v>0.06</v>
      </c>
      <c r="AT87" s="252">
        <f t="shared" si="98"/>
        <v>0.06</v>
      </c>
      <c r="AU87" s="252">
        <f t="shared" si="98"/>
        <v>0.06</v>
      </c>
      <c r="AV87" s="252">
        <f t="shared" si="98"/>
        <v>0.06</v>
      </c>
      <c r="AW87" s="252">
        <f t="shared" si="98"/>
        <v>0.06</v>
      </c>
      <c r="AX87" s="252">
        <f t="shared" si="99"/>
        <v>0.06</v>
      </c>
      <c r="AY87" s="252">
        <f t="shared" si="99"/>
        <v>0.06</v>
      </c>
      <c r="AZ87" s="252">
        <f t="shared" si="99"/>
        <v>0.06</v>
      </c>
      <c r="BA87" s="252">
        <f t="shared" si="99"/>
        <v>0.06</v>
      </c>
      <c r="BB87" s="252">
        <f t="shared" si="99"/>
        <v>0.06</v>
      </c>
      <c r="BC87" s="252">
        <f t="shared" si="99"/>
        <v>0.06</v>
      </c>
      <c r="BD87" s="252">
        <f t="shared" si="99"/>
        <v>0.06</v>
      </c>
      <c r="BE87" s="252">
        <f t="shared" si="99"/>
        <v>0.06</v>
      </c>
      <c r="BF87" s="252">
        <f t="shared" si="99"/>
        <v>0.06</v>
      </c>
      <c r="BG87" s="252">
        <f t="shared" si="99"/>
        <v>0.06</v>
      </c>
      <c r="BH87" s="252">
        <f t="shared" si="99"/>
        <v>0.06</v>
      </c>
      <c r="BI87" s="252">
        <f t="shared" si="99"/>
        <v>0.06</v>
      </c>
      <c r="BJ87" s="252">
        <f t="shared" si="99"/>
        <v>0.06</v>
      </c>
      <c r="BK87" s="252">
        <f t="shared" si="99"/>
        <v>0.06</v>
      </c>
      <c r="BL87" s="252">
        <f t="shared" si="99"/>
        <v>0.06</v>
      </c>
      <c r="BM87" s="252">
        <f t="shared" si="99"/>
        <v>0.06</v>
      </c>
      <c r="BN87" s="252">
        <f t="shared" si="100"/>
        <v>0.06</v>
      </c>
      <c r="BO87" s="252">
        <f t="shared" si="100"/>
        <v>0.06</v>
      </c>
    </row>
    <row r="88" spans="2:67" x14ac:dyDescent="0.25">
      <c r="B88" s="287" t="s">
        <v>133</v>
      </c>
      <c r="C88" s="247"/>
      <c r="D88" s="255"/>
      <c r="E88" s="255"/>
      <c r="F88" s="255"/>
      <c r="G88" s="255"/>
      <c r="H88" s="255">
        <f t="shared" ref="H88:AC88" si="102">H94/H92</f>
        <v>1</v>
      </c>
      <c r="I88" s="255">
        <f t="shared" si="102"/>
        <v>1</v>
      </c>
      <c r="J88" s="255"/>
      <c r="K88" s="255"/>
      <c r="L88" s="255">
        <f t="shared" si="102"/>
        <v>1</v>
      </c>
      <c r="M88" s="255">
        <f t="shared" si="102"/>
        <v>6.2666666666666666</v>
      </c>
      <c r="N88" s="255">
        <f t="shared" si="102"/>
        <v>10.233333333333333</v>
      </c>
      <c r="O88" s="255">
        <f t="shared" si="102"/>
        <v>16.030303030303031</v>
      </c>
      <c r="P88" s="255">
        <f t="shared" si="102"/>
        <v>19.54054054054054</v>
      </c>
      <c r="Q88" s="255">
        <f t="shared" si="102"/>
        <v>16.822222222222223</v>
      </c>
      <c r="R88" s="255">
        <f t="shared" si="102"/>
        <v>19.8</v>
      </c>
      <c r="S88" s="255">
        <f t="shared" si="102"/>
        <v>19.229166666666668</v>
      </c>
      <c r="T88" s="255">
        <f t="shared" si="102"/>
        <v>20.155172413793103</v>
      </c>
      <c r="U88" s="255">
        <f t="shared" si="102"/>
        <v>20.357142857142858</v>
      </c>
      <c r="V88" s="255">
        <f t="shared" si="102"/>
        <v>25.972602739726028</v>
      </c>
      <c r="W88" s="255">
        <f t="shared" si="102"/>
        <v>24.653846153846153</v>
      </c>
      <c r="X88" s="255">
        <f t="shared" si="102"/>
        <v>23.241758241758241</v>
      </c>
      <c r="Y88" s="255">
        <f t="shared" si="102"/>
        <v>22</v>
      </c>
      <c r="Z88" s="255">
        <f t="shared" si="102"/>
        <v>21.114285714285714</v>
      </c>
      <c r="AA88" s="255">
        <f t="shared" si="102"/>
        <v>30.922330097087379</v>
      </c>
      <c r="AB88" s="255">
        <f>AB94/AB92</f>
        <v>51.503703703703707</v>
      </c>
      <c r="AC88" s="255">
        <f t="shared" si="102"/>
        <v>61.168831168831169</v>
      </c>
      <c r="AD88" s="256">
        <v>62</v>
      </c>
      <c r="AF88" s="268">
        <v>30.200589970501476</v>
      </c>
      <c r="AG88" s="268">
        <f>AF88</f>
        <v>30.200589970501476</v>
      </c>
      <c r="AH88" s="268">
        <v>37</v>
      </c>
      <c r="AI88" s="268">
        <v>39</v>
      </c>
      <c r="AJ88" s="268">
        <v>17</v>
      </c>
      <c r="AK88" s="268">
        <v>60</v>
      </c>
      <c r="AL88" s="258">
        <v>65</v>
      </c>
      <c r="AM88" s="258">
        <f t="shared" si="98"/>
        <v>65</v>
      </c>
      <c r="AN88" s="258">
        <f t="shared" si="98"/>
        <v>65</v>
      </c>
      <c r="AO88" s="258">
        <f t="shared" si="98"/>
        <v>65</v>
      </c>
      <c r="AP88" s="258">
        <f t="shared" si="98"/>
        <v>65</v>
      </c>
      <c r="AQ88" s="258">
        <f t="shared" si="98"/>
        <v>65</v>
      </c>
      <c r="AR88" s="258">
        <f t="shared" si="98"/>
        <v>65</v>
      </c>
      <c r="AS88" s="258">
        <f t="shared" si="98"/>
        <v>65</v>
      </c>
      <c r="AT88" s="258">
        <f t="shared" si="98"/>
        <v>65</v>
      </c>
      <c r="AU88" s="258">
        <f t="shared" si="98"/>
        <v>65</v>
      </c>
      <c r="AV88" s="258">
        <f t="shared" si="98"/>
        <v>65</v>
      </c>
      <c r="AW88" s="258">
        <f t="shared" si="98"/>
        <v>65</v>
      </c>
      <c r="AX88" s="258">
        <f t="shared" si="99"/>
        <v>65</v>
      </c>
      <c r="AY88" s="258">
        <f t="shared" si="99"/>
        <v>65</v>
      </c>
      <c r="AZ88" s="258">
        <f t="shared" si="99"/>
        <v>65</v>
      </c>
      <c r="BA88" s="258">
        <f t="shared" si="99"/>
        <v>65</v>
      </c>
      <c r="BB88" s="258">
        <f t="shared" si="99"/>
        <v>65</v>
      </c>
      <c r="BC88" s="258">
        <f t="shared" si="99"/>
        <v>65</v>
      </c>
      <c r="BD88" s="258">
        <f t="shared" si="99"/>
        <v>65</v>
      </c>
      <c r="BE88" s="258">
        <f t="shared" si="99"/>
        <v>65</v>
      </c>
      <c r="BF88" s="258">
        <f t="shared" si="99"/>
        <v>65</v>
      </c>
      <c r="BG88" s="258">
        <f t="shared" si="99"/>
        <v>65</v>
      </c>
      <c r="BH88" s="258">
        <f t="shared" si="99"/>
        <v>65</v>
      </c>
      <c r="BI88" s="258">
        <f t="shared" si="99"/>
        <v>65</v>
      </c>
      <c r="BJ88" s="258">
        <f t="shared" si="99"/>
        <v>65</v>
      </c>
      <c r="BK88" s="258">
        <f t="shared" si="99"/>
        <v>65</v>
      </c>
      <c r="BL88" s="258">
        <f t="shared" si="99"/>
        <v>65</v>
      </c>
      <c r="BM88" s="258">
        <f t="shared" si="99"/>
        <v>65</v>
      </c>
      <c r="BN88" s="258">
        <f t="shared" si="100"/>
        <v>65</v>
      </c>
      <c r="BO88" s="258">
        <f t="shared" si="100"/>
        <v>65</v>
      </c>
    </row>
    <row r="89" spans="2:67" x14ac:dyDescent="0.25">
      <c r="B89" s="287" t="s">
        <v>103</v>
      </c>
      <c r="C89" s="247"/>
      <c r="D89" s="259"/>
      <c r="E89" s="259"/>
      <c r="F89" s="259"/>
      <c r="G89" s="259"/>
      <c r="H89" s="259">
        <f t="shared" ref="H89:AA89" si="103">H97/H94</f>
        <v>20</v>
      </c>
      <c r="I89" s="259">
        <f t="shared" si="103"/>
        <v>35</v>
      </c>
      <c r="J89" s="259"/>
      <c r="K89" s="259"/>
      <c r="L89" s="259">
        <f t="shared" si="103"/>
        <v>45</v>
      </c>
      <c r="M89" s="259">
        <f t="shared" si="103"/>
        <v>55.638297872340424</v>
      </c>
      <c r="N89" s="259">
        <f t="shared" si="103"/>
        <v>56.439739413680783</v>
      </c>
      <c r="O89" s="259">
        <f t="shared" si="103"/>
        <v>55.567107750472587</v>
      </c>
      <c r="P89" s="259">
        <f t="shared" si="103"/>
        <v>56.019363762102351</v>
      </c>
      <c r="Q89" s="259">
        <f t="shared" si="103"/>
        <v>56.334214002642007</v>
      </c>
      <c r="R89" s="259">
        <f t="shared" si="103"/>
        <v>55.606060606060609</v>
      </c>
      <c r="S89" s="259">
        <f t="shared" si="103"/>
        <v>56.39176598049837</v>
      </c>
      <c r="T89" s="259">
        <f t="shared" si="103"/>
        <v>56.558254918733965</v>
      </c>
      <c r="U89" s="259">
        <f t="shared" si="103"/>
        <v>56.137543859649121</v>
      </c>
      <c r="V89" s="259">
        <f t="shared" si="103"/>
        <v>55.872890295358651</v>
      </c>
      <c r="W89" s="259">
        <f t="shared" si="103"/>
        <v>55.71138845553822</v>
      </c>
      <c r="X89" s="259">
        <f t="shared" si="103"/>
        <v>55.6548463356974</v>
      </c>
      <c r="Y89" s="259">
        <f t="shared" si="103"/>
        <v>55.967272727272729</v>
      </c>
      <c r="Z89" s="259">
        <f t="shared" si="103"/>
        <v>55.825439783491206</v>
      </c>
      <c r="AA89" s="259">
        <f t="shared" si="103"/>
        <v>56.008791208791209</v>
      </c>
      <c r="AB89" s="259">
        <f>AB97/AB94</f>
        <v>55.230260319286636</v>
      </c>
      <c r="AC89" s="259">
        <f>AC97/AC94</f>
        <v>54.968205944798299</v>
      </c>
      <c r="AD89" s="275">
        <f>SUM(P97:AC97)/SUM(P94:AC94)</f>
        <v>55.555903164698016</v>
      </c>
      <c r="AF89" s="261">
        <f>AD89</f>
        <v>55.555903164698016</v>
      </c>
      <c r="AG89" s="261">
        <f>AF89</f>
        <v>55.555903164698016</v>
      </c>
      <c r="AH89" s="261">
        <f t="shared" si="98"/>
        <v>55.555903164698016</v>
      </c>
      <c r="AI89" s="261">
        <f t="shared" si="98"/>
        <v>55.555903164698016</v>
      </c>
      <c r="AJ89" s="262">
        <f t="shared" si="98"/>
        <v>55.555903164698016</v>
      </c>
      <c r="AK89" s="262">
        <f t="shared" si="98"/>
        <v>55.555903164698016</v>
      </c>
      <c r="AL89" s="262">
        <f>AD89</f>
        <v>55.555903164698016</v>
      </c>
      <c r="AM89" s="262">
        <f t="shared" si="98"/>
        <v>55.555903164698016</v>
      </c>
      <c r="AN89" s="262">
        <f t="shared" si="98"/>
        <v>55.555903164698016</v>
      </c>
      <c r="AO89" s="262">
        <f t="shared" si="98"/>
        <v>55.555903164698016</v>
      </c>
      <c r="AP89" s="262">
        <f t="shared" si="98"/>
        <v>55.555903164698016</v>
      </c>
      <c r="AQ89" s="262">
        <f t="shared" si="98"/>
        <v>55.555903164698016</v>
      </c>
      <c r="AR89" s="262">
        <f t="shared" si="98"/>
        <v>55.555903164698016</v>
      </c>
      <c r="AS89" s="262">
        <f t="shared" si="98"/>
        <v>55.555903164698016</v>
      </c>
      <c r="AT89" s="262">
        <f t="shared" si="98"/>
        <v>55.555903164698016</v>
      </c>
      <c r="AU89" s="262">
        <f t="shared" si="98"/>
        <v>55.555903164698016</v>
      </c>
      <c r="AV89" s="262">
        <f t="shared" si="98"/>
        <v>55.555903164698016</v>
      </c>
      <c r="AW89" s="262">
        <f t="shared" si="98"/>
        <v>55.555903164698016</v>
      </c>
      <c r="AX89" s="262">
        <f t="shared" si="99"/>
        <v>55.555903164698016</v>
      </c>
      <c r="AY89" s="262">
        <f t="shared" si="99"/>
        <v>55.555903164698016</v>
      </c>
      <c r="AZ89" s="262">
        <f t="shared" si="99"/>
        <v>55.555903164698016</v>
      </c>
      <c r="BA89" s="262">
        <f t="shared" si="99"/>
        <v>55.555903164698016</v>
      </c>
      <c r="BB89" s="262">
        <f t="shared" si="99"/>
        <v>55.555903164698016</v>
      </c>
      <c r="BC89" s="262">
        <f t="shared" si="99"/>
        <v>55.555903164698016</v>
      </c>
      <c r="BD89" s="262">
        <f t="shared" si="99"/>
        <v>55.555903164698016</v>
      </c>
      <c r="BE89" s="262">
        <f t="shared" si="99"/>
        <v>55.555903164698016</v>
      </c>
      <c r="BF89" s="262">
        <f t="shared" si="99"/>
        <v>55.555903164698016</v>
      </c>
      <c r="BG89" s="262">
        <f t="shared" si="99"/>
        <v>55.555903164698016</v>
      </c>
      <c r="BH89" s="262">
        <f t="shared" si="99"/>
        <v>55.555903164698016</v>
      </c>
      <c r="BI89" s="262">
        <f t="shared" si="99"/>
        <v>55.555903164698016</v>
      </c>
      <c r="BJ89" s="262">
        <f t="shared" si="99"/>
        <v>55.555903164698016</v>
      </c>
      <c r="BK89" s="262">
        <f t="shared" si="99"/>
        <v>55.555903164698016</v>
      </c>
      <c r="BL89" s="262">
        <f t="shared" si="99"/>
        <v>55.555903164698016</v>
      </c>
      <c r="BM89" s="262">
        <f t="shared" si="99"/>
        <v>55.555903164698016</v>
      </c>
      <c r="BN89" s="262">
        <f t="shared" si="100"/>
        <v>55.555903164698016</v>
      </c>
      <c r="BO89" s="262">
        <f t="shared" si="100"/>
        <v>55.555903164698016</v>
      </c>
    </row>
    <row r="90" spans="2:67" x14ac:dyDescent="0.25">
      <c r="B90" s="287" t="s">
        <v>134</v>
      </c>
      <c r="C90" s="247"/>
      <c r="D90" s="253"/>
      <c r="E90" s="253"/>
      <c r="F90" s="253"/>
      <c r="G90" s="253"/>
      <c r="H90" s="253">
        <f t="shared" ref="H90:AA90" si="104">H98/H97</f>
        <v>1</v>
      </c>
      <c r="I90" s="253">
        <f t="shared" si="104"/>
        <v>0.5714285714285714</v>
      </c>
      <c r="J90" s="253"/>
      <c r="K90" s="253"/>
      <c r="L90" s="253">
        <f t="shared" si="104"/>
        <v>0.44444444444444442</v>
      </c>
      <c r="M90" s="253">
        <f t="shared" si="104"/>
        <v>0.36520076481835562</v>
      </c>
      <c r="N90" s="253">
        <f t="shared" si="104"/>
        <v>0.37513706931378771</v>
      </c>
      <c r="O90" s="253">
        <f t="shared" si="104"/>
        <v>0.36911039292396663</v>
      </c>
      <c r="P90" s="253">
        <f t="shared" si="104"/>
        <v>0.37109278554145475</v>
      </c>
      <c r="Q90" s="253">
        <f t="shared" si="104"/>
        <v>0.37190760933286432</v>
      </c>
      <c r="R90" s="253">
        <f t="shared" si="104"/>
        <v>0.37002724795640329</v>
      </c>
      <c r="S90" s="253">
        <f t="shared" si="104"/>
        <v>0.37425839968030494</v>
      </c>
      <c r="T90" s="253">
        <f t="shared" si="104"/>
        <v>0.37327993272491322</v>
      </c>
      <c r="U90" s="253">
        <f t="shared" si="104"/>
        <v>0.37151857592879645</v>
      </c>
      <c r="V90" s="253">
        <f t="shared" si="104"/>
        <v>0.37041582102232501</v>
      </c>
      <c r="W90" s="253">
        <f t="shared" si="104"/>
        <v>0.36963400632858223</v>
      </c>
      <c r="X90" s="253">
        <f t="shared" si="104"/>
        <v>0.36972219862373629</v>
      </c>
      <c r="Y90" s="253">
        <f t="shared" si="104"/>
        <v>0.37115846923526735</v>
      </c>
      <c r="Z90" s="253">
        <f t="shared" si="104"/>
        <v>0.36965216337413648</v>
      </c>
      <c r="AA90" s="253">
        <f t="shared" si="104"/>
        <v>0.37138148305939861</v>
      </c>
      <c r="AB90" s="253">
        <f>AB98/AB97</f>
        <v>0.37014082746552229</v>
      </c>
      <c r="AC90" s="253">
        <f>AC98/AC97</f>
        <v>0.36898380747025156</v>
      </c>
      <c r="AD90" s="288">
        <f>SUM(P98:AC98)/SUM(P97:AC97)</f>
        <v>0.37026735117987869</v>
      </c>
      <c r="AF90" s="254">
        <f>AD90</f>
        <v>0.37026735117987869</v>
      </c>
      <c r="AG90" s="254">
        <f>AF90</f>
        <v>0.37026735117987869</v>
      </c>
      <c r="AH90" s="254">
        <f t="shared" si="98"/>
        <v>0.37026735117987869</v>
      </c>
      <c r="AI90" s="254">
        <f t="shared" si="98"/>
        <v>0.37026735117987869</v>
      </c>
      <c r="AJ90" s="254">
        <f t="shared" si="98"/>
        <v>0.37026735117987869</v>
      </c>
      <c r="AK90" s="254">
        <f t="shared" si="98"/>
        <v>0.37026735117987869</v>
      </c>
      <c r="AL90" s="254">
        <f>AD90</f>
        <v>0.37026735117987869</v>
      </c>
      <c r="AM90" s="254">
        <f t="shared" si="98"/>
        <v>0.37026735117987869</v>
      </c>
      <c r="AN90" s="254">
        <f t="shared" si="98"/>
        <v>0.37026735117987869</v>
      </c>
      <c r="AO90" s="254">
        <f t="shared" si="98"/>
        <v>0.37026735117987869</v>
      </c>
      <c r="AP90" s="254">
        <f t="shared" si="98"/>
        <v>0.37026735117987869</v>
      </c>
      <c r="AQ90" s="254">
        <f t="shared" si="98"/>
        <v>0.37026735117987869</v>
      </c>
      <c r="AR90" s="254">
        <f t="shared" si="98"/>
        <v>0.37026735117987869</v>
      </c>
      <c r="AS90" s="254">
        <f t="shared" si="98"/>
        <v>0.37026735117987869</v>
      </c>
      <c r="AT90" s="254">
        <f t="shared" si="98"/>
        <v>0.37026735117987869</v>
      </c>
      <c r="AU90" s="254">
        <f t="shared" si="98"/>
        <v>0.37026735117987869</v>
      </c>
      <c r="AV90" s="254">
        <f t="shared" si="98"/>
        <v>0.37026735117987869</v>
      </c>
      <c r="AW90" s="254">
        <f t="shared" si="98"/>
        <v>0.37026735117987869</v>
      </c>
      <c r="AX90" s="254">
        <f t="shared" si="99"/>
        <v>0.37026735117987869</v>
      </c>
      <c r="AY90" s="254">
        <f t="shared" si="99"/>
        <v>0.37026735117987869</v>
      </c>
      <c r="AZ90" s="254">
        <f t="shared" si="99"/>
        <v>0.37026735117987869</v>
      </c>
      <c r="BA90" s="254">
        <f t="shared" si="99"/>
        <v>0.37026735117987869</v>
      </c>
      <c r="BB90" s="254">
        <f t="shared" si="99"/>
        <v>0.37026735117987869</v>
      </c>
      <c r="BC90" s="254">
        <f t="shared" si="99"/>
        <v>0.37026735117987869</v>
      </c>
      <c r="BD90" s="254">
        <f t="shared" si="99"/>
        <v>0.37026735117987869</v>
      </c>
      <c r="BE90" s="254">
        <f t="shared" si="99"/>
        <v>0.37026735117987869</v>
      </c>
      <c r="BF90" s="254">
        <f t="shared" si="99"/>
        <v>0.37026735117987869</v>
      </c>
      <c r="BG90" s="254">
        <f t="shared" si="99"/>
        <v>0.37026735117987869</v>
      </c>
      <c r="BH90" s="254">
        <f t="shared" si="99"/>
        <v>0.37026735117987869</v>
      </c>
      <c r="BI90" s="254">
        <f t="shared" si="99"/>
        <v>0.37026735117987869</v>
      </c>
      <c r="BJ90" s="254">
        <f t="shared" si="99"/>
        <v>0.37026735117987869</v>
      </c>
      <c r="BK90" s="254">
        <f t="shared" si="99"/>
        <v>0.37026735117987869</v>
      </c>
      <c r="BL90" s="254">
        <f t="shared" si="99"/>
        <v>0.37026735117987869</v>
      </c>
      <c r="BM90" s="254">
        <f t="shared" si="99"/>
        <v>0.37026735117987869</v>
      </c>
      <c r="BN90" s="254">
        <f t="shared" si="100"/>
        <v>0.37026735117987869</v>
      </c>
      <c r="BO90" s="254">
        <f t="shared" si="100"/>
        <v>0.37026735117987869</v>
      </c>
    </row>
    <row r="92" spans="2:67" x14ac:dyDescent="0.25">
      <c r="B92" s="292" t="s">
        <v>297</v>
      </c>
      <c r="D92" s="7">
        <f>IF(VLOOKUP($B$52&amp;$B92,[20]Abuja!$E:$AE,COLUMN(D$1)-2,FALSE)=" ",0,VLOOKUP($B$52&amp;$B92,[20]Abuja!$E:$AE,COLUMN(D$1)-2,FALSE))</f>
        <v>0</v>
      </c>
      <c r="E92" s="7">
        <f>IF(VLOOKUP($B$52&amp;$B92,[20]Abuja!$E:$AE,COLUMN(E$1)-2,FALSE)=" ",0,VLOOKUP($B$52&amp;$B92,[20]Abuja!$E:$AE,COLUMN(E$1)-2,FALSE))</f>
        <v>0</v>
      </c>
      <c r="F92" s="7">
        <f>IF(VLOOKUP($B$52&amp;$B92,[20]Abuja!$E:$AE,COLUMN(F$1)-2,FALSE)=" ",0,VLOOKUP($B$52&amp;$B92,[20]Abuja!$E:$AE,COLUMN(F$1)-2,FALSE))</f>
        <v>0</v>
      </c>
      <c r="G92" s="7">
        <f>IF(VLOOKUP($B$52&amp;$B92,[20]Abuja!$E:$AE,COLUMN(G$1)-2,FALSE)=" ",0,VLOOKUP($B$52&amp;$B92,[20]Abuja!$E:$AE,COLUMN(G$1)-2,FALSE))</f>
        <v>0</v>
      </c>
      <c r="H92" s="7">
        <f>IF(VLOOKUP($B$52&amp;$B92,[20]Abuja!$E:$AE,COLUMN(H$1)-2,FALSE)=" ",0,VLOOKUP($B$52&amp;$B92,[20]Abuja!$E:$AE,COLUMN(H$1)-2,FALSE))</f>
        <v>1</v>
      </c>
      <c r="I92" s="7">
        <f>IF(VLOOKUP($B$52&amp;$B92,[20]Abuja!$E:$AE,COLUMN(I$1)-2,FALSE)=" ",0,VLOOKUP($B$52&amp;$B92,[20]Abuja!$E:$AE,COLUMN(I$1)-2,FALSE))</f>
        <v>2</v>
      </c>
      <c r="J92" s="7">
        <f>IF(VLOOKUP($B$52&amp;$B92,[20]Abuja!$E:$AE,COLUMN(J$1)-2,FALSE)=" ",0,VLOOKUP($B$52&amp;$B92,[20]Abuja!$E:$AE,COLUMN(J$1)-2,FALSE))</f>
        <v>0</v>
      </c>
      <c r="K92" s="7">
        <f>IF(VLOOKUP($B$52&amp;$B92,[20]Abuja!$E:$AE,COLUMN(K$1)-2,FALSE)=" ",0,VLOOKUP($B$52&amp;$B92,[20]Abuja!$E:$AE,COLUMN(K$1)-2,FALSE))</f>
        <v>0</v>
      </c>
      <c r="L92" s="7">
        <f>IF(VLOOKUP($B$52&amp;$B92,[20]Abuja!$E:$AE,COLUMN(L$1)-2,FALSE)=" ",0,VLOOKUP($B$52&amp;$B92,[20]Abuja!$E:$AE,COLUMN(L$1)-2,FALSE))</f>
        <v>2</v>
      </c>
      <c r="M92" s="7">
        <f>IF(VLOOKUP($B$52&amp;$B92,[20]Abuja!$E:$AE,COLUMN(M$1)-2,FALSE)=" ",0,VLOOKUP($B$52&amp;$B92,[20]Abuja!$E:$AE,COLUMN(M$1)-2,FALSE))</f>
        <v>15</v>
      </c>
      <c r="N92" s="7">
        <f>IF(VLOOKUP($B$52&amp;$B92,[20]Abuja!$E:$AE,COLUMN(N$1)-2,FALSE)=" ",0,VLOOKUP($B$52&amp;$B92,[20]Abuja!$E:$AE,COLUMN(N$1)-2,FALSE))</f>
        <v>30</v>
      </c>
      <c r="O92" s="7">
        <f>IF(VLOOKUP($B$52&amp;$B92,[20]Abuja!$E:$AE,COLUMN(O$1)-2,FALSE)=" ",0,VLOOKUP($B$52&amp;$B92,[20]Abuja!$E:$AE,COLUMN(O$1)-2,FALSE))</f>
        <v>33</v>
      </c>
      <c r="P92" s="7">
        <f>IF(VLOOKUP($B$52&amp;$B92,[20]Abuja!$E:$AE,COLUMN(P$1)-2,FALSE)=" ",0,VLOOKUP($B$52&amp;$B92,[20]Abuja!$E:$AE,COLUMN(P$1)-2,FALSE))</f>
        <v>37</v>
      </c>
      <c r="Q92" s="7">
        <f>IF(VLOOKUP($B$52&amp;$B92,[20]Abuja!$E:$AE,COLUMN(Q$1)-2,FALSE)=" ",0,VLOOKUP($B$52&amp;$B92,[20]Abuja!$E:$AE,COLUMN(Q$1)-2,FALSE))</f>
        <v>45</v>
      </c>
      <c r="R92" s="7">
        <f>IF(VLOOKUP($B$52&amp;$B92,[20]Abuja!$E:$AE,COLUMN(R$1)-2,FALSE)=" ",0,VLOOKUP($B$52&amp;$B92,[20]Abuja!$E:$AE,COLUMN(R$1)-2,FALSE))</f>
        <v>50</v>
      </c>
      <c r="S92" s="7">
        <f>IF(VLOOKUP($B$52&amp;$B92,[20]Abuja!$E:$AE,COLUMN(S$1)-2,FALSE)=" ",0,VLOOKUP($B$52&amp;$B92,[20]Abuja!$E:$AE,COLUMN(S$1)-2,FALSE))</f>
        <v>48</v>
      </c>
      <c r="T92" s="7">
        <f>IF(VLOOKUP($B$52&amp;$B92,[20]Abuja!$E:$AE,COLUMN(T$1)-2,FALSE)=" ",0,VLOOKUP($B$52&amp;$B92,[20]Abuja!$E:$AE,COLUMN(T$1)-2,FALSE))</f>
        <v>58</v>
      </c>
      <c r="U92" s="7">
        <f>IF(VLOOKUP($B$52&amp;$B92,[20]Abuja!$E:$AE,COLUMN(U$1)-2,FALSE)=" ",0,VLOOKUP($B$52&amp;$B92,[20]Abuja!$E:$AE,COLUMN(U$1)-2,FALSE))</f>
        <v>70</v>
      </c>
      <c r="V92" s="7">
        <f>IF(VLOOKUP($B$52&amp;$B92,[20]Abuja!$E:$AE,COLUMN(V$1)-2,FALSE)=" ",0,VLOOKUP($B$52&amp;$B92,[20]Abuja!$E:$AE,COLUMN(V$1)-2,FALSE))</f>
        <v>73</v>
      </c>
      <c r="W92" s="7">
        <f>IF(VLOOKUP($B$52&amp;$B92,[20]Abuja!$E:$AE,COLUMN(W$1)-2,FALSE)=" ",0,VLOOKUP($B$52&amp;$B92,[20]Abuja!$E:$AE,COLUMN(W$1)-2,FALSE))</f>
        <v>78</v>
      </c>
      <c r="X92" s="7">
        <f>IF(VLOOKUP($B$52&amp;$B92,[20]Abuja!$E:$AE,COLUMN(X$1)-2,FALSE)=" ",0,VLOOKUP($B$52&amp;$B92,[20]Abuja!$E:$AE,COLUMN(X$1)-2,FALSE))</f>
        <v>91</v>
      </c>
      <c r="Y92" s="7">
        <f>IF(VLOOKUP($B$52&amp;$B92,[20]Abuja!$E:$AE,COLUMN(Y$1)-2,FALSE)=" ",0,VLOOKUP($B$52&amp;$B92,[20]Abuja!$E:$AE,COLUMN(Y$1)-2,FALSE))</f>
        <v>100</v>
      </c>
      <c r="Z92" s="7">
        <f>IF(VLOOKUP($B$52&amp;$B92,[20]Abuja!$E:$AE,COLUMN(Z$1)-2,FALSE)=" ",0,VLOOKUP($B$52&amp;$B92,[20]Abuja!$E:$AE,COLUMN(Z$1)-2,FALSE))</f>
        <v>105</v>
      </c>
      <c r="AA92" s="7">
        <f>IF(VLOOKUP($B$52&amp;$B92,[20]Abuja!$E:$AE,COLUMN(AA$1)-2,FALSE)=" ",0,VLOOKUP($B$52&amp;$B92,[20]Abuja!$E:$AE,COLUMN(AA$1)-2,FALSE))</f>
        <v>103</v>
      </c>
      <c r="AB92" s="7">
        <f>IF(VLOOKUP($B$52&amp;$B92,[20]Abuja!$E:$AE,COLUMN(AB$1)-2,FALSE)=" ",0,VLOOKUP($B$52&amp;$B92,[20]Abuja!$E:$AE,COLUMN(AB$1)-2,FALSE))</f>
        <v>135</v>
      </c>
      <c r="AC92" s="7">
        <f>IF(VLOOKUP($B$52&amp;$B92,[20]Abuja!$E:$AE,COLUMN(AC$1)-2,FALSE)=" ",0,VLOOKUP($B$52&amp;$B92,[20]Abuja!$E:$AE,COLUMN(AC$1)-2,FALSE))</f>
        <v>154</v>
      </c>
      <c r="AF92" s="7">
        <f t="shared" ref="AF92:AG95" si="105">AB92</f>
        <v>135</v>
      </c>
      <c r="AG92" s="7">
        <f t="shared" si="105"/>
        <v>154</v>
      </c>
      <c r="AH92" s="7">
        <f>VLOOKUP($A$3&amp;$B$52&amp;$B92,'[21]Paga All'!$G$1:$J$3000,4,FALSE)</f>
        <v>191</v>
      </c>
      <c r="AI92" s="7">
        <f>VLOOKUP($A$3&amp;$B$84&amp;$B92,'[15]Paga all'!$F:$G,2,FALSE)</f>
        <v>182</v>
      </c>
      <c r="AJ92" s="7">
        <f>VLOOKUP($A$3&amp;$B$52&amp;$B92,'[16]Paga all'!$F$2:$G$1470,2,FALSE)</f>
        <v>165</v>
      </c>
      <c r="AK92" s="9">
        <f t="shared" ref="AK92:BO92" si="106">IF(ROUND((AJ92+AJ93)*(1+AK86),)&gt;=AK$3*$AD$3,AK$3*$AD$3*(1-AK87),ROUND((AJ92+AJ93)*(1+AK86),)-ROUND((AJ92+AJ93)*(1+AK86)*AK87,))</f>
        <v>203</v>
      </c>
      <c r="AL92" s="9">
        <f t="shared" si="106"/>
        <v>227</v>
      </c>
      <c r="AM92" s="9">
        <f t="shared" si="106"/>
        <v>249</v>
      </c>
      <c r="AN92" s="9">
        <f t="shared" si="106"/>
        <v>275</v>
      </c>
      <c r="AO92" s="9">
        <f t="shared" si="106"/>
        <v>302</v>
      </c>
      <c r="AP92" s="9">
        <f t="shared" si="106"/>
        <v>332</v>
      </c>
      <c r="AQ92" s="9">
        <f t="shared" si="106"/>
        <v>365</v>
      </c>
      <c r="AR92" s="9">
        <f t="shared" si="106"/>
        <v>401</v>
      </c>
      <c r="AS92" s="9">
        <f t="shared" si="106"/>
        <v>442</v>
      </c>
      <c r="AT92" s="9">
        <f t="shared" si="106"/>
        <v>486</v>
      </c>
      <c r="AU92" s="9">
        <f t="shared" si="106"/>
        <v>535</v>
      </c>
      <c r="AV92" s="9">
        <f t="shared" si="106"/>
        <v>588</v>
      </c>
      <c r="AW92" s="9">
        <f t="shared" si="106"/>
        <v>648</v>
      </c>
      <c r="AX92" s="9">
        <f t="shared" si="106"/>
        <v>713</v>
      </c>
      <c r="AY92" s="9">
        <f t="shared" si="106"/>
        <v>784</v>
      </c>
      <c r="AZ92" s="9">
        <f t="shared" si="106"/>
        <v>862</v>
      </c>
      <c r="BA92" s="9">
        <f t="shared" si="106"/>
        <v>948</v>
      </c>
      <c r="BB92" s="9">
        <f t="shared" si="106"/>
        <v>1043</v>
      </c>
      <c r="BC92" s="9">
        <f t="shared" si="106"/>
        <v>1148</v>
      </c>
      <c r="BD92" s="9">
        <f t="shared" si="106"/>
        <v>1262</v>
      </c>
      <c r="BE92" s="9">
        <f t="shared" si="106"/>
        <v>1388</v>
      </c>
      <c r="BF92" s="9">
        <f t="shared" si="106"/>
        <v>1528</v>
      </c>
      <c r="BG92" s="9">
        <f t="shared" si="106"/>
        <v>1681</v>
      </c>
      <c r="BH92" s="9">
        <f t="shared" si="106"/>
        <v>1849</v>
      </c>
      <c r="BI92" s="9">
        <f t="shared" si="106"/>
        <v>2034</v>
      </c>
      <c r="BJ92" s="9">
        <f t="shared" si="106"/>
        <v>2237</v>
      </c>
      <c r="BK92" s="9">
        <f t="shared" si="106"/>
        <v>2461</v>
      </c>
      <c r="BL92" s="9">
        <f t="shared" si="106"/>
        <v>2707</v>
      </c>
      <c r="BM92" s="9">
        <f t="shared" si="106"/>
        <v>2978</v>
      </c>
      <c r="BN92" s="9">
        <f t="shared" si="106"/>
        <v>3276</v>
      </c>
      <c r="BO92" s="9">
        <f t="shared" si="106"/>
        <v>3604</v>
      </c>
    </row>
    <row r="93" spans="2:67" x14ac:dyDescent="0.25">
      <c r="B93" s="292" t="s">
        <v>298</v>
      </c>
      <c r="D93" s="7">
        <f>IF(VLOOKUP($B$52&amp;$B93,[20]Abuja!$E:$AE,COLUMN(D$1)-2,FALSE)=" ",0,VLOOKUP($B$52&amp;$B93,[20]Abuja!$E:$AE,COLUMN(D$1)-2,FALSE))</f>
        <v>0</v>
      </c>
      <c r="E93" s="7">
        <f>IF(VLOOKUP($B$52&amp;$B93,[20]Abuja!$E:$AE,COLUMN(E$1)-2,FALSE)=" ",0,VLOOKUP($B$52&amp;$B93,[20]Abuja!$E:$AE,COLUMN(E$1)-2,FALSE))</f>
        <v>0</v>
      </c>
      <c r="F93" s="7">
        <f>IF(VLOOKUP($B$52&amp;$B93,[20]Abuja!$E:$AE,COLUMN(F$1)-2,FALSE)=" ",0,VLOOKUP($B$52&amp;$B93,[20]Abuja!$E:$AE,COLUMN(F$1)-2,FALSE))</f>
        <v>0</v>
      </c>
      <c r="G93" s="7">
        <f>IF(VLOOKUP($B$52&amp;$B93,[20]Abuja!$E:$AE,COLUMN(G$1)-2,FALSE)=" ",0,VLOOKUP($B$52&amp;$B93,[20]Abuja!$E:$AE,COLUMN(G$1)-2,FALSE))</f>
        <v>0</v>
      </c>
      <c r="H93" s="7">
        <f>IF(VLOOKUP($B$52&amp;$B93,[20]Abuja!$E:$AE,COLUMN(H$1)-2,FALSE)=" ",0,VLOOKUP($B$52&amp;$B93,[20]Abuja!$E:$AE,COLUMN(H$1)-2,FALSE))</f>
        <v>0</v>
      </c>
      <c r="I93" s="7">
        <f>IF(VLOOKUP($B$52&amp;$B93,[20]Abuja!$E:$AE,COLUMN(I$1)-2,FALSE)=" ",0,VLOOKUP($B$52&amp;$B93,[20]Abuja!$E:$AE,COLUMN(I$1)-2,FALSE))</f>
        <v>1</v>
      </c>
      <c r="J93" s="7">
        <f>IF(VLOOKUP($B$52&amp;$B93,[20]Abuja!$E:$AE,COLUMN(J$1)-2,FALSE)=" ",0,VLOOKUP($B$52&amp;$B93,[20]Abuja!$E:$AE,COLUMN(J$1)-2,FALSE))</f>
        <v>0</v>
      </c>
      <c r="K93" s="7">
        <f>IF(VLOOKUP($B$52&amp;$B93,[20]Abuja!$E:$AE,COLUMN(K$1)-2,FALSE)=" ",0,VLOOKUP($B$52&amp;$B93,[20]Abuja!$E:$AE,COLUMN(K$1)-2,FALSE))</f>
        <v>0</v>
      </c>
      <c r="L93" s="7">
        <f>IF(VLOOKUP($B$52&amp;$B93,[20]Abuja!$E:$AE,COLUMN(L$1)-2,FALSE)=" ",0,VLOOKUP($B$52&amp;$B93,[20]Abuja!$E:$AE,COLUMN(L$1)-2,FALSE))</f>
        <v>0</v>
      </c>
      <c r="M93" s="7">
        <f>IF(VLOOKUP($B$52&amp;$B93,[20]Abuja!$E:$AE,COLUMN(M$1)-2,FALSE)=" ",0,VLOOKUP($B$52&amp;$B93,[20]Abuja!$E:$AE,COLUMN(M$1)-2,FALSE))</f>
        <v>0</v>
      </c>
      <c r="N93" s="7">
        <f>IF(VLOOKUP($B$52&amp;$B93,[20]Abuja!$E:$AE,COLUMN(N$1)-2,FALSE)=" ",0,VLOOKUP($B$52&amp;$B93,[20]Abuja!$E:$AE,COLUMN(N$1)-2,FALSE))</f>
        <v>0</v>
      </c>
      <c r="O93" s="7">
        <f>IF(VLOOKUP($B$52&amp;$B93,[20]Abuja!$E:$AE,COLUMN(O$1)-2,FALSE)=" ",0,VLOOKUP($B$52&amp;$B93,[20]Abuja!$E:$AE,COLUMN(O$1)-2,FALSE))</f>
        <v>6</v>
      </c>
      <c r="P93" s="7">
        <f>IF(VLOOKUP($B$52&amp;$B93,[20]Abuja!$E:$AE,COLUMN(P$1)-2,FALSE)=" ",0,VLOOKUP($B$52&amp;$B93,[20]Abuja!$E:$AE,COLUMN(P$1)-2,FALSE))</f>
        <v>4</v>
      </c>
      <c r="Q93" s="7">
        <f>IF(VLOOKUP($B$52&amp;$B93,[20]Abuja!$E:$AE,COLUMN(Q$1)-2,FALSE)=" ",0,VLOOKUP($B$52&amp;$B93,[20]Abuja!$E:$AE,COLUMN(Q$1)-2,FALSE))</f>
        <v>2</v>
      </c>
      <c r="R93" s="7">
        <f>IF(VLOOKUP($B$52&amp;$B93,[20]Abuja!$E:$AE,COLUMN(R$1)-2,FALSE)=" ",0,VLOOKUP($B$52&amp;$B93,[20]Abuja!$E:$AE,COLUMN(R$1)-2,FALSE))</f>
        <v>3</v>
      </c>
      <c r="S93" s="7">
        <f>IF(VLOOKUP($B$52&amp;$B93,[20]Abuja!$E:$AE,COLUMN(S$1)-2,FALSE)=" ",0,VLOOKUP($B$52&amp;$B93,[20]Abuja!$E:$AE,COLUMN(S$1)-2,FALSE))</f>
        <v>8</v>
      </c>
      <c r="T93" s="7">
        <f>IF(VLOOKUP($B$52&amp;$B93,[20]Abuja!$E:$AE,COLUMN(T$1)-2,FALSE)=" ",0,VLOOKUP($B$52&amp;$B93,[20]Abuja!$E:$AE,COLUMN(T$1)-2,FALSE))</f>
        <v>5</v>
      </c>
      <c r="U93" s="7">
        <f>IF(VLOOKUP($B$52&amp;$B93,[20]Abuja!$E:$AE,COLUMN(U$1)-2,FALSE)=" ",0,VLOOKUP($B$52&amp;$B93,[20]Abuja!$E:$AE,COLUMN(U$1)-2,FALSE))</f>
        <v>2</v>
      </c>
      <c r="V93" s="7">
        <f>IF(VLOOKUP($B$52&amp;$B93,[20]Abuja!$E:$AE,COLUMN(V$1)-2,FALSE)=" ",0,VLOOKUP($B$52&amp;$B93,[20]Abuja!$E:$AE,COLUMN(V$1)-2,FALSE))</f>
        <v>5</v>
      </c>
      <c r="W93" s="7">
        <f>IF(VLOOKUP($B$52&amp;$B93,[20]Abuja!$E:$AE,COLUMN(W$1)-2,FALSE)=" ",0,VLOOKUP($B$52&amp;$B93,[20]Abuja!$E:$AE,COLUMN(W$1)-2,FALSE))</f>
        <v>5</v>
      </c>
      <c r="X93" s="7">
        <f>IF(VLOOKUP($B$52&amp;$B93,[20]Abuja!$E:$AE,COLUMN(X$1)-2,FALSE)=" ",0,VLOOKUP($B$52&amp;$B93,[20]Abuja!$E:$AE,COLUMN(X$1)-2,FALSE))</f>
        <v>5</v>
      </c>
      <c r="Y93" s="7">
        <f>IF(VLOOKUP($B$52&amp;$B93,[20]Abuja!$E:$AE,COLUMN(Y$1)-2,FALSE)=" ",0,VLOOKUP($B$52&amp;$B93,[20]Abuja!$E:$AE,COLUMN(Y$1)-2,FALSE))</f>
        <v>6</v>
      </c>
      <c r="Z93" s="7">
        <f>IF(VLOOKUP($B$52&amp;$B93,[20]Abuja!$E:$AE,COLUMN(Z$1)-2,FALSE)=" ",0,VLOOKUP($B$52&amp;$B93,[20]Abuja!$E:$AE,COLUMN(Z$1)-2,FALSE))</f>
        <v>9</v>
      </c>
      <c r="AA93" s="7">
        <f>IF(VLOOKUP($B$52&amp;$B93,[20]Abuja!$E:$AE,COLUMN(AA$1)-2,FALSE)=" ",0,VLOOKUP($B$52&amp;$B93,[20]Abuja!$E:$AE,COLUMN(AA$1)-2,FALSE))</f>
        <v>10</v>
      </c>
      <c r="AB93" s="7">
        <f>IF(VLOOKUP($B$52&amp;$B93,[20]Abuja!$E:$AE,COLUMN(AB$1)-2,FALSE)=" ",0,VLOOKUP($B$52&amp;$B93,[20]Abuja!$E:$AE,COLUMN(AB$1)-2,FALSE))</f>
        <v>6</v>
      </c>
      <c r="AC93" s="7">
        <f>IF(VLOOKUP($B$52&amp;$B93,[20]Abuja!$E:$AE,COLUMN(AC$1)-2,FALSE)=" ",0,VLOOKUP($B$52&amp;$B93,[20]Abuja!$E:$AE,COLUMN(AC$1)-2,FALSE))</f>
        <v>6</v>
      </c>
      <c r="AF93" s="7">
        <f t="shared" si="105"/>
        <v>6</v>
      </c>
      <c r="AG93" s="7">
        <f t="shared" si="105"/>
        <v>6</v>
      </c>
      <c r="AH93" s="7">
        <f>VLOOKUP($A$3&amp;$B$52&amp;$B93,'[21]Paga All'!$G$1:$J$3000,4,FALSE)</f>
        <v>5</v>
      </c>
      <c r="AI93" s="7">
        <f>VLOOKUP($A$3&amp;$B$84&amp;$B93,'[15]Paga all'!$F:$G,2,FALSE)</f>
        <v>22</v>
      </c>
      <c r="AJ93" s="7">
        <f>VLOOKUP($A$3&amp;$B$52&amp;$B93,'[16]Paga all'!$F$2:$G$1470,2,FALSE)</f>
        <v>25</v>
      </c>
      <c r="AK93" s="9">
        <f t="shared" ref="AK93:BO93" si="107">IF(ROUND((AJ92+AJ93)*(1+AK86),)&gt;=AK$3*$AD$3,AK$3*$AD$3*AK87,ROUND((AJ92+AJ93)*(1+AK86),)-AK92)</f>
        <v>16</v>
      </c>
      <c r="AL93" s="9">
        <f t="shared" si="107"/>
        <v>14</v>
      </c>
      <c r="AM93" s="9">
        <f t="shared" si="107"/>
        <v>16</v>
      </c>
      <c r="AN93" s="9">
        <f t="shared" si="107"/>
        <v>17</v>
      </c>
      <c r="AO93" s="9">
        <f t="shared" si="107"/>
        <v>19</v>
      </c>
      <c r="AP93" s="9">
        <f t="shared" si="107"/>
        <v>21</v>
      </c>
      <c r="AQ93" s="9">
        <f t="shared" si="107"/>
        <v>23</v>
      </c>
      <c r="AR93" s="9">
        <f t="shared" si="107"/>
        <v>26</v>
      </c>
      <c r="AS93" s="9">
        <f t="shared" si="107"/>
        <v>28</v>
      </c>
      <c r="AT93" s="9">
        <f t="shared" si="107"/>
        <v>31</v>
      </c>
      <c r="AU93" s="9">
        <f t="shared" si="107"/>
        <v>34</v>
      </c>
      <c r="AV93" s="9">
        <f t="shared" si="107"/>
        <v>38</v>
      </c>
      <c r="AW93" s="9">
        <f t="shared" si="107"/>
        <v>41</v>
      </c>
      <c r="AX93" s="9">
        <f t="shared" si="107"/>
        <v>45</v>
      </c>
      <c r="AY93" s="9">
        <f t="shared" si="107"/>
        <v>50</v>
      </c>
      <c r="AZ93" s="9">
        <f t="shared" si="107"/>
        <v>55</v>
      </c>
      <c r="BA93" s="9">
        <f t="shared" si="107"/>
        <v>61</v>
      </c>
      <c r="BB93" s="9">
        <f t="shared" si="107"/>
        <v>67</v>
      </c>
      <c r="BC93" s="9">
        <f t="shared" si="107"/>
        <v>73</v>
      </c>
      <c r="BD93" s="9">
        <f t="shared" si="107"/>
        <v>81</v>
      </c>
      <c r="BE93" s="9">
        <f t="shared" si="107"/>
        <v>89</v>
      </c>
      <c r="BF93" s="9">
        <f t="shared" si="107"/>
        <v>97</v>
      </c>
      <c r="BG93" s="9">
        <f t="shared" si="107"/>
        <v>107</v>
      </c>
      <c r="BH93" s="9">
        <f t="shared" si="107"/>
        <v>118</v>
      </c>
      <c r="BI93" s="9">
        <f t="shared" si="107"/>
        <v>130</v>
      </c>
      <c r="BJ93" s="9">
        <f t="shared" si="107"/>
        <v>143</v>
      </c>
      <c r="BK93" s="9">
        <f t="shared" si="107"/>
        <v>157</v>
      </c>
      <c r="BL93" s="9">
        <f t="shared" si="107"/>
        <v>173</v>
      </c>
      <c r="BM93" s="9">
        <f t="shared" si="107"/>
        <v>190</v>
      </c>
      <c r="BN93" s="9">
        <f t="shared" si="107"/>
        <v>209</v>
      </c>
      <c r="BO93" s="9">
        <f t="shared" si="107"/>
        <v>230</v>
      </c>
    </row>
    <row r="94" spans="2:67" x14ac:dyDescent="0.25">
      <c r="B94" s="292" t="s">
        <v>299</v>
      </c>
      <c r="D94" s="7">
        <f>IF(VLOOKUP($B$52&amp;$B94,[20]Abuja!$E:$AE,COLUMN(D$1)-2,FALSE)=" ",0,VLOOKUP($B$52&amp;$B94,[20]Abuja!$E:$AE,COLUMN(D$1)-2,FALSE))</f>
        <v>0</v>
      </c>
      <c r="E94" s="7">
        <f>IF(VLOOKUP($B$52&amp;$B94,[20]Abuja!$E:$AE,COLUMN(E$1)-2,FALSE)=" ",0,VLOOKUP($B$52&amp;$B94,[20]Abuja!$E:$AE,COLUMN(E$1)-2,FALSE))</f>
        <v>0</v>
      </c>
      <c r="F94" s="7">
        <f>IF(VLOOKUP($B$52&amp;$B94,[20]Abuja!$E:$AE,COLUMN(F$1)-2,FALSE)=" ",0,VLOOKUP($B$52&amp;$B94,[20]Abuja!$E:$AE,COLUMN(F$1)-2,FALSE))</f>
        <v>0</v>
      </c>
      <c r="G94" s="7">
        <f>IF(VLOOKUP($B$52&amp;$B94,[20]Abuja!$E:$AE,COLUMN(G$1)-2,FALSE)=" ",0,VLOOKUP($B$52&amp;$B94,[20]Abuja!$E:$AE,COLUMN(G$1)-2,FALSE))</f>
        <v>0</v>
      </c>
      <c r="H94" s="7">
        <f>IF(VLOOKUP($B$52&amp;$B94,[20]Abuja!$E:$AE,COLUMN(H$1)-2,FALSE)=" ",0,VLOOKUP($B$52&amp;$B94,[20]Abuja!$E:$AE,COLUMN(H$1)-2,FALSE))</f>
        <v>1</v>
      </c>
      <c r="I94" s="7">
        <f>IF(VLOOKUP($B$52&amp;$B94,[20]Abuja!$E:$AE,COLUMN(I$1)-2,FALSE)=" ",0,VLOOKUP($B$52&amp;$B94,[20]Abuja!$E:$AE,COLUMN(I$1)-2,FALSE))</f>
        <v>2</v>
      </c>
      <c r="J94" s="7">
        <f>IF(VLOOKUP($B$52&amp;$B94,[20]Abuja!$E:$AE,COLUMN(J$1)-2,FALSE)=" ",0,VLOOKUP($B$52&amp;$B94,[20]Abuja!$E:$AE,COLUMN(J$1)-2,FALSE))</f>
        <v>0</v>
      </c>
      <c r="K94" s="7">
        <f>IF(VLOOKUP($B$52&amp;$B94,[20]Abuja!$E:$AE,COLUMN(K$1)-2,FALSE)=" ",0,VLOOKUP($B$52&amp;$B94,[20]Abuja!$E:$AE,COLUMN(K$1)-2,FALSE))</f>
        <v>0</v>
      </c>
      <c r="L94" s="7">
        <f>IF(VLOOKUP($B$52&amp;$B94,[20]Abuja!$E:$AE,COLUMN(L$1)-2,FALSE)=" ",0,VLOOKUP($B$52&amp;$B94,[20]Abuja!$E:$AE,COLUMN(L$1)-2,FALSE))</f>
        <v>2</v>
      </c>
      <c r="M94" s="7">
        <f>IF(VLOOKUP($B$52&amp;$B94,[20]Abuja!$E:$AE,COLUMN(M$1)-2,FALSE)=" ",0,VLOOKUP($B$52&amp;$B94,[20]Abuja!$E:$AE,COLUMN(M$1)-2,FALSE))</f>
        <v>94</v>
      </c>
      <c r="N94" s="7">
        <f>IF(VLOOKUP($B$52&amp;$B94,[20]Abuja!$E:$AE,COLUMN(N$1)-2,FALSE)=" ",0,VLOOKUP($B$52&amp;$B94,[20]Abuja!$E:$AE,COLUMN(N$1)-2,FALSE))</f>
        <v>307</v>
      </c>
      <c r="O94" s="7">
        <f>IF(VLOOKUP($B$52&amp;$B94,[20]Abuja!$E:$AE,COLUMN(O$1)-2,FALSE)=" ",0,VLOOKUP($B$52&amp;$B94,[20]Abuja!$E:$AE,COLUMN(O$1)-2,FALSE))</f>
        <v>529</v>
      </c>
      <c r="P94" s="7">
        <f>IF(VLOOKUP($B$52&amp;$B94,[20]Abuja!$E:$AE,COLUMN(P$1)-2,FALSE)=" ",0,VLOOKUP($B$52&amp;$B94,[20]Abuja!$E:$AE,COLUMN(P$1)-2,FALSE))</f>
        <v>723</v>
      </c>
      <c r="Q94" s="7">
        <f>IF(VLOOKUP($B$52&amp;$B94,[20]Abuja!$E:$AE,COLUMN(Q$1)-2,FALSE)=" ",0,VLOOKUP($B$52&amp;$B94,[20]Abuja!$E:$AE,COLUMN(Q$1)-2,FALSE))</f>
        <v>757</v>
      </c>
      <c r="R94" s="7">
        <f>IF(VLOOKUP($B$52&amp;$B94,[20]Abuja!$E:$AE,COLUMN(R$1)-2,FALSE)=" ",0,VLOOKUP($B$52&amp;$B94,[20]Abuja!$E:$AE,COLUMN(R$1)-2,FALSE))</f>
        <v>990</v>
      </c>
      <c r="S94" s="7">
        <f>IF(VLOOKUP($B$52&amp;$B94,[20]Abuja!$E:$AE,COLUMN(S$1)-2,FALSE)=" ",0,VLOOKUP($B$52&amp;$B94,[20]Abuja!$E:$AE,COLUMN(S$1)-2,FALSE))</f>
        <v>923</v>
      </c>
      <c r="T94" s="7">
        <f>IF(VLOOKUP($B$52&amp;$B94,[20]Abuja!$E:$AE,COLUMN(T$1)-2,FALSE)=" ",0,VLOOKUP($B$52&amp;$B94,[20]Abuja!$E:$AE,COLUMN(T$1)-2,FALSE))</f>
        <v>1169</v>
      </c>
      <c r="U94" s="7">
        <f>IF(VLOOKUP($B$52&amp;$B94,[20]Abuja!$E:$AE,COLUMN(U$1)-2,FALSE)=" ",0,VLOOKUP($B$52&amp;$B94,[20]Abuja!$E:$AE,COLUMN(U$1)-2,FALSE))</f>
        <v>1425</v>
      </c>
      <c r="V94" s="7">
        <f>IF(VLOOKUP($B$52&amp;$B94,[20]Abuja!$E:$AE,COLUMN(V$1)-2,FALSE)=" ",0,VLOOKUP($B$52&amp;$B94,[20]Abuja!$E:$AE,COLUMN(V$1)-2,FALSE))</f>
        <v>1896</v>
      </c>
      <c r="W94" s="7">
        <f>IF(VLOOKUP($B$52&amp;$B94,[20]Abuja!$E:$AE,COLUMN(W$1)-2,FALSE)=" ",0,VLOOKUP($B$52&amp;$B94,[20]Abuja!$E:$AE,COLUMN(W$1)-2,FALSE))</f>
        <v>1923</v>
      </c>
      <c r="X94" s="7">
        <f>IF(VLOOKUP($B$52&amp;$B94,[20]Abuja!$E:$AE,COLUMN(X$1)-2,FALSE)=" ",0,VLOOKUP($B$52&amp;$B94,[20]Abuja!$E:$AE,COLUMN(X$1)-2,FALSE))</f>
        <v>2115</v>
      </c>
      <c r="Y94" s="7">
        <f>IF(VLOOKUP($B$52&amp;$B94,[20]Abuja!$E:$AE,COLUMN(Y$1)-2,FALSE)=" ",0,VLOOKUP($B$52&amp;$B94,[20]Abuja!$E:$AE,COLUMN(Y$1)-2,FALSE))</f>
        <v>2200</v>
      </c>
      <c r="Z94" s="7">
        <f>IF(VLOOKUP($B$52&amp;$B94,[20]Abuja!$E:$AE,COLUMN(Z$1)-2,FALSE)=" ",0,VLOOKUP($B$52&amp;$B94,[20]Abuja!$E:$AE,COLUMN(Z$1)-2,FALSE))</f>
        <v>2217</v>
      </c>
      <c r="AA94" s="7">
        <f>IF(VLOOKUP($B$52&amp;$B94,[20]Abuja!$E:$AE,COLUMN(AA$1)-2,FALSE)=" ",0,VLOOKUP($B$52&amp;$B94,[20]Abuja!$E:$AE,COLUMN(AA$1)-2,FALSE))</f>
        <v>3185</v>
      </c>
      <c r="AB94" s="7">
        <f>IF(VLOOKUP($B$52&amp;$B94,[20]Abuja!$E:$AE,COLUMN(AB$1)-2,FALSE)=" ",0,VLOOKUP($B$52&amp;$B94,[20]Abuja!$E:$AE,COLUMN(AB$1)-2,FALSE))</f>
        <v>6953</v>
      </c>
      <c r="AC94" s="7">
        <f>IF(VLOOKUP($B$52&amp;$B94,[20]Abuja!$E:$AE,COLUMN(AC$1)-2,FALSE)=" ",0,VLOOKUP($B$52&amp;$B94,[20]Abuja!$E:$AE,COLUMN(AC$1)-2,FALSE))</f>
        <v>9420</v>
      </c>
      <c r="AF94" s="7">
        <f t="shared" si="105"/>
        <v>6953</v>
      </c>
      <c r="AG94" s="7">
        <f t="shared" si="105"/>
        <v>9420</v>
      </c>
      <c r="AH94" s="7">
        <f>VLOOKUP($A$3&amp;$B$52&amp;$B94,'[21]Paga All'!$G$1:$J$3000,4,FALSE)</f>
        <v>14589</v>
      </c>
      <c r="AI94" s="7">
        <f>VLOOKUP($A$3&amp;$B$84&amp;$B94,'[15]Paga all'!$F:$G,2,FALSE)</f>
        <v>12625</v>
      </c>
      <c r="AJ94" s="7">
        <f>VLOOKUP($A$3&amp;$B$52&amp;$B94,'[16]Paga all'!$F$2:$G$1470,2,FALSE)</f>
        <v>7355</v>
      </c>
      <c r="AK94" s="9">
        <f t="shared" ref="AK94:BO94" si="108">ROUND(AK92*AK88,)</f>
        <v>12180</v>
      </c>
      <c r="AL94" s="9">
        <f t="shared" si="108"/>
        <v>14755</v>
      </c>
      <c r="AM94" s="9">
        <f t="shared" si="108"/>
        <v>16185</v>
      </c>
      <c r="AN94" s="9">
        <f t="shared" si="108"/>
        <v>17875</v>
      </c>
      <c r="AO94" s="9">
        <f t="shared" si="108"/>
        <v>19630</v>
      </c>
      <c r="AP94" s="9">
        <f t="shared" si="108"/>
        <v>21580</v>
      </c>
      <c r="AQ94" s="9">
        <f t="shared" si="108"/>
        <v>23725</v>
      </c>
      <c r="AR94" s="9">
        <f t="shared" si="108"/>
        <v>26065</v>
      </c>
      <c r="AS94" s="9">
        <f t="shared" si="108"/>
        <v>28730</v>
      </c>
      <c r="AT94" s="9">
        <f t="shared" si="108"/>
        <v>31590</v>
      </c>
      <c r="AU94" s="9">
        <f t="shared" si="108"/>
        <v>34775</v>
      </c>
      <c r="AV94" s="9">
        <f t="shared" si="108"/>
        <v>38220</v>
      </c>
      <c r="AW94" s="9">
        <f t="shared" si="108"/>
        <v>42120</v>
      </c>
      <c r="AX94" s="9">
        <f t="shared" si="108"/>
        <v>46345</v>
      </c>
      <c r="AY94" s="9">
        <f t="shared" si="108"/>
        <v>50960</v>
      </c>
      <c r="AZ94" s="9">
        <f t="shared" si="108"/>
        <v>56030</v>
      </c>
      <c r="BA94" s="9">
        <f t="shared" si="108"/>
        <v>61620</v>
      </c>
      <c r="BB94" s="9">
        <f t="shared" si="108"/>
        <v>67795</v>
      </c>
      <c r="BC94" s="9">
        <f t="shared" si="108"/>
        <v>74620</v>
      </c>
      <c r="BD94" s="9">
        <f t="shared" si="108"/>
        <v>82030</v>
      </c>
      <c r="BE94" s="9">
        <f t="shared" si="108"/>
        <v>90220</v>
      </c>
      <c r="BF94" s="9">
        <f t="shared" si="108"/>
        <v>99320</v>
      </c>
      <c r="BG94" s="9">
        <f t="shared" si="108"/>
        <v>109265</v>
      </c>
      <c r="BH94" s="9">
        <f t="shared" si="108"/>
        <v>120185</v>
      </c>
      <c r="BI94" s="9">
        <f t="shared" si="108"/>
        <v>132210</v>
      </c>
      <c r="BJ94" s="9">
        <f t="shared" si="108"/>
        <v>145405</v>
      </c>
      <c r="BK94" s="9">
        <f t="shared" si="108"/>
        <v>159965</v>
      </c>
      <c r="BL94" s="9">
        <f t="shared" si="108"/>
        <v>175955</v>
      </c>
      <c r="BM94" s="9">
        <f t="shared" si="108"/>
        <v>193570</v>
      </c>
      <c r="BN94" s="9">
        <f t="shared" si="108"/>
        <v>212940</v>
      </c>
      <c r="BO94" s="9">
        <f t="shared" si="108"/>
        <v>234260</v>
      </c>
    </row>
    <row r="95" spans="2:67" x14ac:dyDescent="0.25">
      <c r="B95" s="292" t="s">
        <v>300</v>
      </c>
      <c r="D95" s="7">
        <f>IF(VLOOKUP($B$52&amp;$B95,[20]Abuja!$E:$AE,COLUMN(D$1)-2,FALSE)=" ",0,VLOOKUP($B$52&amp;$B95,[20]Abuja!$E:$AE,COLUMN(D$1)-2,FALSE))</f>
        <v>0</v>
      </c>
      <c r="E95" s="7">
        <f>IF(VLOOKUP($B$52&amp;$B95,[20]Abuja!$E:$AE,COLUMN(E$1)-2,FALSE)=" ",0,VLOOKUP($B$52&amp;$B95,[20]Abuja!$E:$AE,COLUMN(E$1)-2,FALSE))</f>
        <v>0</v>
      </c>
      <c r="F95" s="7">
        <f>IF(VLOOKUP($B$52&amp;$B95,[20]Abuja!$E:$AE,COLUMN(F$1)-2,FALSE)=" ",0,VLOOKUP($B$52&amp;$B95,[20]Abuja!$E:$AE,COLUMN(F$1)-2,FALSE))</f>
        <v>0</v>
      </c>
      <c r="G95" s="7">
        <f>IF(VLOOKUP($B$52&amp;$B95,[20]Abuja!$E:$AE,COLUMN(G$1)-2,FALSE)=" ",0,VLOOKUP($B$52&amp;$B95,[20]Abuja!$E:$AE,COLUMN(G$1)-2,FALSE))</f>
        <v>0</v>
      </c>
      <c r="H95" s="7">
        <f>IF(VLOOKUP($B$52&amp;$B95,[20]Abuja!$E:$AE,COLUMN(H$1)-2,FALSE)=" ",0,VLOOKUP($B$52&amp;$B95,[20]Abuja!$E:$AE,COLUMN(H$1)-2,FALSE))</f>
        <v>1500</v>
      </c>
      <c r="I95" s="7">
        <f>IF(VLOOKUP($B$52&amp;$B95,[20]Abuja!$E:$AE,COLUMN(I$1)-2,FALSE)=" ",0,VLOOKUP($B$52&amp;$B95,[20]Abuja!$E:$AE,COLUMN(I$1)-2,FALSE))</f>
        <v>3000</v>
      </c>
      <c r="J95" s="7">
        <f>IF(VLOOKUP($B$52&amp;$B95,[20]Abuja!$E:$AE,COLUMN(J$1)-2,FALSE)=" ",0,VLOOKUP($B$52&amp;$B95,[20]Abuja!$E:$AE,COLUMN(J$1)-2,FALSE))</f>
        <v>0</v>
      </c>
      <c r="K95" s="7">
        <f>IF(VLOOKUP($B$52&amp;$B95,[20]Abuja!$E:$AE,COLUMN(K$1)-2,FALSE)=" ",0,VLOOKUP($B$52&amp;$B95,[20]Abuja!$E:$AE,COLUMN(K$1)-2,FALSE))</f>
        <v>0</v>
      </c>
      <c r="L95" s="7">
        <f>IF(VLOOKUP($B$52&amp;$B95,[20]Abuja!$E:$AE,COLUMN(L$1)-2,FALSE)=" ",0,VLOOKUP($B$52&amp;$B95,[20]Abuja!$E:$AE,COLUMN(L$1)-2,FALSE))</f>
        <v>3000</v>
      </c>
      <c r="M95" s="7">
        <f>IF(VLOOKUP($B$52&amp;$B95,[20]Abuja!$E:$AE,COLUMN(M$1)-2,FALSE)=" ",0,VLOOKUP($B$52&amp;$B95,[20]Abuja!$E:$AE,COLUMN(M$1)-2,FALSE))</f>
        <v>144000</v>
      </c>
      <c r="N95" s="7">
        <f>IF(VLOOKUP($B$52&amp;$B95,[20]Abuja!$E:$AE,COLUMN(N$1)-2,FALSE)=" ",0,VLOOKUP($B$52&amp;$B95,[20]Abuja!$E:$AE,COLUMN(N$1)-2,FALSE))</f>
        <v>468700</v>
      </c>
      <c r="O95" s="7">
        <f>IF(VLOOKUP($B$52&amp;$B95,[20]Abuja!$E:$AE,COLUMN(O$1)-2,FALSE)=" ",0,VLOOKUP($B$52&amp;$B95,[20]Abuja!$E:$AE,COLUMN(O$1)-2,FALSE))</f>
        <v>796500</v>
      </c>
      <c r="P95" s="7">
        <f>IF(VLOOKUP($B$52&amp;$B95,[20]Abuja!$E:$AE,COLUMN(P$1)-2,FALSE)=" ",0,VLOOKUP($B$52&amp;$B95,[20]Abuja!$E:$AE,COLUMN(P$1)-2,FALSE))</f>
        <v>1101200</v>
      </c>
      <c r="Q95" s="7">
        <f>IF(VLOOKUP($B$52&amp;$B95,[20]Abuja!$E:$AE,COLUMN(Q$1)-2,FALSE)=" ",0,VLOOKUP($B$52&amp;$B95,[20]Abuja!$E:$AE,COLUMN(Q$1)-2,FALSE))</f>
        <v>1164500</v>
      </c>
      <c r="R95" s="7">
        <f>IF(VLOOKUP($B$52&amp;$B95,[20]Abuja!$E:$AE,COLUMN(R$1)-2,FALSE)=" ",0,VLOOKUP($B$52&amp;$B95,[20]Abuja!$E:$AE,COLUMN(R$1)-2,FALSE))</f>
        <v>1488000</v>
      </c>
      <c r="S95" s="7">
        <f>IF(VLOOKUP($B$52&amp;$B95,[20]Abuja!$E:$AE,COLUMN(S$1)-2,FALSE)=" ",0,VLOOKUP($B$52&amp;$B95,[20]Abuja!$E:$AE,COLUMN(S$1)-2,FALSE))</f>
        <v>1410960</v>
      </c>
      <c r="T95" s="7">
        <f>IF(VLOOKUP($B$52&amp;$B95,[20]Abuja!$E:$AE,COLUMN(T$1)-2,FALSE)=" ",0,VLOOKUP($B$52&amp;$B95,[20]Abuja!$E:$AE,COLUMN(T$1)-2,FALSE))</f>
        <v>1806160</v>
      </c>
      <c r="U95" s="7">
        <f>IF(VLOOKUP($B$52&amp;$B95,[20]Abuja!$E:$AE,COLUMN(U$1)-2,FALSE)=" ",0,VLOOKUP($B$52&amp;$B95,[20]Abuja!$E:$AE,COLUMN(U$1)-2,FALSE))</f>
        <v>2178600</v>
      </c>
      <c r="V95" s="7">
        <f>IF(VLOOKUP($B$52&amp;$B95,[20]Abuja!$E:$AE,COLUMN(V$1)-2,FALSE)=" ",0,VLOOKUP($B$52&amp;$B95,[20]Abuja!$E:$AE,COLUMN(V$1)-2,FALSE))</f>
        <v>2877500</v>
      </c>
      <c r="W95" s="7">
        <f>IF(VLOOKUP($B$52&amp;$B95,[20]Abuja!$E:$AE,COLUMN(W$1)-2,FALSE)=" ",0,VLOOKUP($B$52&amp;$B95,[20]Abuja!$E:$AE,COLUMN(W$1)-2,FALSE))</f>
        <v>2907300</v>
      </c>
      <c r="X95" s="7">
        <f>IF(VLOOKUP($B$52&amp;$B95,[20]Abuja!$E:$AE,COLUMN(X$1)-2,FALSE)=" ",0,VLOOKUP($B$52&amp;$B95,[20]Abuja!$E:$AE,COLUMN(X$1)-2,FALSE))</f>
        <v>3190500</v>
      </c>
      <c r="Y95" s="7">
        <f>IF(VLOOKUP($B$52&amp;$B95,[20]Abuja!$E:$AE,COLUMN(Y$1)-2,FALSE)=" ",0,VLOOKUP($B$52&amp;$B95,[20]Abuja!$E:$AE,COLUMN(Y$1)-2,FALSE))</f>
        <v>3343800</v>
      </c>
      <c r="Z95" s="7">
        <f>IF(VLOOKUP($B$52&amp;$B95,[20]Abuja!$E:$AE,COLUMN(Z$1)-2,FALSE)=" ",0,VLOOKUP($B$52&amp;$B95,[20]Abuja!$E:$AE,COLUMN(Z$1)-2,FALSE))</f>
        <v>3367500</v>
      </c>
      <c r="AA95" s="7">
        <f>IF(VLOOKUP($B$52&amp;$B95,[20]Abuja!$E:$AE,COLUMN(AA$1)-2,FALSE)=" ",0,VLOOKUP($B$52&amp;$B95,[20]Abuja!$E:$AE,COLUMN(AA$1)-2,FALSE))</f>
        <v>4843800</v>
      </c>
      <c r="AB95" s="7">
        <f>IF(VLOOKUP($B$52&amp;$B95,[20]Abuja!$E:$AE,COLUMN(AB$1)-2,FALSE)=" ",0,VLOOKUP($B$52&amp;$B95,[20]Abuja!$E:$AE,COLUMN(AB$1)-2,FALSE))</f>
        <v>10298100</v>
      </c>
      <c r="AC95" s="7">
        <f>IF(VLOOKUP($B$52&amp;$B95,[20]Abuja!$E:$AE,COLUMN(AC$1)-2,FALSE)=" ",0,VLOOKUP($B$52&amp;$B95,[20]Abuja!$E:$AE,COLUMN(AC$1)-2,FALSE))</f>
        <v>13842050</v>
      </c>
      <c r="AF95" s="7">
        <f t="shared" si="105"/>
        <v>10298100</v>
      </c>
      <c r="AG95" s="7">
        <f t="shared" si="105"/>
        <v>13842050</v>
      </c>
      <c r="AH95" s="7">
        <f>VLOOKUP($A$3&amp;$B$52&amp;$B95,'[21]Paga All'!$G$1:$J$3000,4,FALSE)</f>
        <v>21584000</v>
      </c>
      <c r="AI95" s="7">
        <f>VLOOKUP($A$3&amp;$B$84&amp;$B95,'[15]Paga all'!$F:$G,2,FALSE)</f>
        <v>21829650</v>
      </c>
      <c r="AJ95" s="7">
        <f>VLOOKUP($A$3&amp;$B$52&amp;$B95,'[16]Paga all'!$F$2:$G$1470,2,FALSE)</f>
        <v>12963950</v>
      </c>
      <c r="AK95" s="9">
        <f t="shared" ref="AK95:BO95" si="109">AK94*$AD96</f>
        <v>18261846.294851795</v>
      </c>
      <c r="AL95" s="9">
        <f t="shared" si="109"/>
        <v>22122622.502507243</v>
      </c>
      <c r="AM95" s="9">
        <f t="shared" si="109"/>
        <v>24266665.212001335</v>
      </c>
      <c r="AN95" s="9">
        <f t="shared" si="109"/>
        <v>26800533.868676174</v>
      </c>
      <c r="AO95" s="9">
        <f t="shared" si="109"/>
        <v>29431859.012146197</v>
      </c>
      <c r="AP95" s="9">
        <f t="shared" si="109"/>
        <v>32355553.616001781</v>
      </c>
      <c r="AQ95" s="9">
        <f t="shared" si="109"/>
        <v>35571617.680242918</v>
      </c>
      <c r="AR95" s="9">
        <f t="shared" si="109"/>
        <v>39080051.204869621</v>
      </c>
      <c r="AS95" s="9">
        <f t="shared" si="109"/>
        <v>43075767.16347225</v>
      </c>
      <c r="AT95" s="9">
        <f t="shared" si="109"/>
        <v>47363852.582460441</v>
      </c>
      <c r="AU95" s="9">
        <f t="shared" si="109"/>
        <v>52139220.435424559</v>
      </c>
      <c r="AV95" s="9">
        <f t="shared" si="109"/>
        <v>57304414.235569417</v>
      </c>
      <c r="AW95" s="9">
        <f t="shared" si="109"/>
        <v>63151803.443280585</v>
      </c>
      <c r="AX95" s="9">
        <f t="shared" si="109"/>
        <v>69486475.084967688</v>
      </c>
      <c r="AY95" s="9">
        <f t="shared" si="109"/>
        <v>76405885.64742589</v>
      </c>
      <c r="AZ95" s="9">
        <f t="shared" si="109"/>
        <v>84007491.617450401</v>
      </c>
      <c r="BA95" s="9">
        <f t="shared" si="109"/>
        <v>92388749.481836408</v>
      </c>
      <c r="BB95" s="9">
        <f t="shared" si="109"/>
        <v>101647115.72737908</v>
      </c>
      <c r="BC95" s="9">
        <f t="shared" si="109"/>
        <v>111880046.84087363</v>
      </c>
      <c r="BD95" s="9">
        <f t="shared" si="109"/>
        <v>122990086.33552484</v>
      </c>
      <c r="BE95" s="9">
        <f t="shared" si="109"/>
        <v>135269603.6717183</v>
      </c>
      <c r="BF95" s="9">
        <f t="shared" si="109"/>
        <v>148913511.82304433</v>
      </c>
      <c r="BG95" s="9">
        <f t="shared" si="109"/>
        <v>163824354.30270782</v>
      </c>
      <c r="BH95" s="9">
        <f t="shared" si="109"/>
        <v>180197044.08429909</v>
      </c>
      <c r="BI95" s="9">
        <f t="shared" si="109"/>
        <v>198226494.1414085</v>
      </c>
      <c r="BJ95" s="9">
        <f t="shared" si="109"/>
        <v>218010160.96083128</v>
      </c>
      <c r="BK95" s="9">
        <f t="shared" si="109"/>
        <v>239840414.00295296</v>
      </c>
      <c r="BL95" s="9">
        <f t="shared" si="109"/>
        <v>263814709.75456873</v>
      </c>
      <c r="BM95" s="9">
        <f t="shared" si="109"/>
        <v>290225417.67606419</v>
      </c>
      <c r="BN95" s="9">
        <f t="shared" si="109"/>
        <v>319267450.74102962</v>
      </c>
      <c r="BO95" s="9">
        <f t="shared" si="109"/>
        <v>351233178.40985066</v>
      </c>
    </row>
    <row r="96" spans="2:67" x14ac:dyDescent="0.25">
      <c r="B96" s="292" t="s">
        <v>301</v>
      </c>
      <c r="D96" s="7">
        <f>IF(VLOOKUP($B$52&amp;$B96,[20]Abuja!$E:$AE,COLUMN(D$1)-2,FALSE)=" ",0,VLOOKUP($B$52&amp;$B96,[20]Abuja!$E:$AE,COLUMN(D$1)-2,FALSE))</f>
        <v>0</v>
      </c>
      <c r="E96" s="7">
        <f>IF(VLOOKUP($B$52&amp;$B96,[20]Abuja!$E:$AE,COLUMN(E$1)-2,FALSE)=" ",0,VLOOKUP($B$52&amp;$B96,[20]Abuja!$E:$AE,COLUMN(E$1)-2,FALSE))</f>
        <v>0</v>
      </c>
      <c r="F96" s="7">
        <f>IF(VLOOKUP($B$52&amp;$B96,[20]Abuja!$E:$AE,COLUMN(F$1)-2,FALSE)=" ",0,VLOOKUP($B$52&amp;$B96,[20]Abuja!$E:$AE,COLUMN(F$1)-2,FALSE))</f>
        <v>0</v>
      </c>
      <c r="G96" s="7">
        <f>IF(VLOOKUP($B$52&amp;$B96,[20]Abuja!$E:$AE,COLUMN(G$1)-2,FALSE)=" ",0,VLOOKUP($B$52&amp;$B96,[20]Abuja!$E:$AE,COLUMN(G$1)-2,FALSE))</f>
        <v>0</v>
      </c>
      <c r="H96" s="7">
        <f>IF(VLOOKUP($B$52&amp;$B96,[20]Abuja!$E:$AE,COLUMN(H$1)-2,FALSE)=" ",0,VLOOKUP($B$52&amp;$B96,[20]Abuja!$E:$AE,COLUMN(H$1)-2,FALSE))</f>
        <v>1500</v>
      </c>
      <c r="I96" s="7">
        <f>IF(VLOOKUP($B$52&amp;$B96,[20]Abuja!$E:$AE,COLUMN(I$1)-2,FALSE)=" ",0,VLOOKUP($B$52&amp;$B96,[20]Abuja!$E:$AE,COLUMN(I$1)-2,FALSE))</f>
        <v>1500</v>
      </c>
      <c r="J96" s="7">
        <f>IF(VLOOKUP($B$52&amp;$B96,[20]Abuja!$E:$AE,COLUMN(J$1)-2,FALSE)=" ",0,VLOOKUP($B$52&amp;$B96,[20]Abuja!$E:$AE,COLUMN(J$1)-2,FALSE))</f>
        <v>0</v>
      </c>
      <c r="K96" s="7">
        <f>IF(VLOOKUP($B$52&amp;$B96,[20]Abuja!$E:$AE,COLUMN(K$1)-2,FALSE)=" ",0,VLOOKUP($B$52&amp;$B96,[20]Abuja!$E:$AE,COLUMN(K$1)-2,FALSE))</f>
        <v>0</v>
      </c>
      <c r="L96" s="7">
        <f>IF(VLOOKUP($B$52&amp;$B96,[20]Abuja!$E:$AE,COLUMN(L$1)-2,FALSE)=" ",0,VLOOKUP($B$52&amp;$B96,[20]Abuja!$E:$AE,COLUMN(L$1)-2,FALSE))</f>
        <v>1500</v>
      </c>
      <c r="M96" s="7">
        <f>IF(VLOOKUP($B$52&amp;$B96,[20]Abuja!$E:$AE,COLUMN(M$1)-2,FALSE)=" ",0,VLOOKUP($B$52&amp;$B96,[20]Abuja!$E:$AE,COLUMN(M$1)-2,FALSE))</f>
        <v>1531.91</v>
      </c>
      <c r="N96" s="7">
        <f>IF(VLOOKUP($B$52&amp;$B96,[20]Abuja!$E:$AE,COLUMN(N$1)-2,FALSE)=" ",0,VLOOKUP($B$52&amp;$B96,[20]Abuja!$E:$AE,COLUMN(N$1)-2,FALSE))</f>
        <v>1526.71</v>
      </c>
      <c r="O96" s="7">
        <f>IF(VLOOKUP($B$52&amp;$B96,[20]Abuja!$E:$AE,COLUMN(O$1)-2,FALSE)=" ",0,VLOOKUP($B$52&amp;$B96,[20]Abuja!$E:$AE,COLUMN(O$1)-2,FALSE))</f>
        <v>1505.67</v>
      </c>
      <c r="P96" s="7">
        <f>IF(VLOOKUP($B$52&amp;$B96,[20]Abuja!$E:$AE,COLUMN(P$1)-2,FALSE)=" ",0,VLOOKUP($B$52&amp;$B96,[20]Abuja!$E:$AE,COLUMN(P$1)-2,FALSE))</f>
        <v>1523.1</v>
      </c>
      <c r="Q96" s="7">
        <f>IF(VLOOKUP($B$52&amp;$B96,[20]Abuja!$E:$AE,COLUMN(Q$1)-2,FALSE)=" ",0,VLOOKUP($B$52&amp;$B96,[20]Abuja!$E:$AE,COLUMN(Q$1)-2,FALSE))</f>
        <v>1538.31</v>
      </c>
      <c r="R96" s="7">
        <f>IF(VLOOKUP($B$52&amp;$B96,[20]Abuja!$E:$AE,COLUMN(R$1)-2,FALSE)=" ",0,VLOOKUP($B$52&amp;$B96,[20]Abuja!$E:$AE,COLUMN(R$1)-2,FALSE))</f>
        <v>1503.03</v>
      </c>
      <c r="S96" s="7">
        <f>IF(VLOOKUP($B$52&amp;$B96,[20]Abuja!$E:$AE,COLUMN(S$1)-2,FALSE)=" ",0,VLOOKUP($B$52&amp;$B96,[20]Abuja!$E:$AE,COLUMN(S$1)-2,FALSE))</f>
        <v>1528.67</v>
      </c>
      <c r="T96" s="7">
        <f>IF(VLOOKUP($B$52&amp;$B96,[20]Abuja!$E:$AE,COLUMN(T$1)-2,FALSE)=" ",0,VLOOKUP($B$52&amp;$B96,[20]Abuja!$E:$AE,COLUMN(T$1)-2,FALSE))</f>
        <v>1545.05</v>
      </c>
      <c r="U96" s="7">
        <f>IF(VLOOKUP($B$52&amp;$B96,[20]Abuja!$E:$AE,COLUMN(U$1)-2,FALSE)=" ",0,VLOOKUP($B$52&amp;$B96,[20]Abuja!$E:$AE,COLUMN(U$1)-2,FALSE))</f>
        <v>1528.84</v>
      </c>
      <c r="V96" s="7">
        <f>IF(VLOOKUP($B$52&amp;$B96,[20]Abuja!$E:$AE,COLUMN(V$1)-2,FALSE)=" ",0,VLOOKUP($B$52&amp;$B96,[20]Abuja!$E:$AE,COLUMN(V$1)-2,FALSE))</f>
        <v>1517.67</v>
      </c>
      <c r="W96" s="7">
        <f>IF(VLOOKUP($B$52&amp;$B96,[20]Abuja!$E:$AE,COLUMN(W$1)-2,FALSE)=" ",0,VLOOKUP($B$52&amp;$B96,[20]Abuja!$E:$AE,COLUMN(W$1)-2,FALSE))</f>
        <v>1511.86</v>
      </c>
      <c r="X96" s="7">
        <f>IF(VLOOKUP($B$52&amp;$B96,[20]Abuja!$E:$AE,COLUMN(X$1)-2,FALSE)=" ",0,VLOOKUP($B$52&amp;$B96,[20]Abuja!$E:$AE,COLUMN(X$1)-2,FALSE))</f>
        <v>1508.51</v>
      </c>
      <c r="Y96" s="7">
        <f>IF(VLOOKUP($B$52&amp;$B96,[20]Abuja!$E:$AE,COLUMN(Y$1)-2,FALSE)=" ",0,VLOOKUP($B$52&amp;$B96,[20]Abuja!$E:$AE,COLUMN(Y$1)-2,FALSE))</f>
        <v>1519.91</v>
      </c>
      <c r="Z96" s="7">
        <f>IF(VLOOKUP($B$52&amp;$B96,[20]Abuja!$E:$AE,COLUMN(Z$1)-2,FALSE)=" ",0,VLOOKUP($B$52&amp;$B96,[20]Abuja!$E:$AE,COLUMN(Z$1)-2,FALSE))</f>
        <v>1518.94</v>
      </c>
      <c r="AA96" s="7">
        <f>IF(VLOOKUP($B$52&amp;$B96,[20]Abuja!$E:$AE,COLUMN(AA$1)-2,FALSE)=" ",0,VLOOKUP($B$52&amp;$B96,[20]Abuja!$E:$AE,COLUMN(AA$1)-2,FALSE))</f>
        <v>1520.82</v>
      </c>
      <c r="AB96" s="7">
        <f>IF(VLOOKUP($B$52&amp;$B96,[20]Abuja!$E:$AE,COLUMN(AB$1)-2,FALSE)=" ",0,VLOOKUP($B$52&amp;$B96,[20]Abuja!$E:$AE,COLUMN(AB$1)-2,FALSE))</f>
        <v>1481.1</v>
      </c>
      <c r="AC96" s="7">
        <f>IF(VLOOKUP($B$52&amp;$B96,[20]Abuja!$E:$AE,COLUMN(AC$1)-2,FALSE)=" ",0,VLOOKUP($B$52&amp;$B96,[20]Abuja!$E:$AE,COLUMN(AC$1)-2,FALSE))</f>
        <v>1469.43</v>
      </c>
      <c r="AD96" s="264">
        <f>SUM(P95:AC95)/SUM(P94:AC94)</f>
        <v>1499.330566079786</v>
      </c>
      <c r="AF96" s="7">
        <f>AF95/AF94</f>
        <v>1481.1016827268804</v>
      </c>
      <c r="AG96" s="7">
        <f>AG95/AG94</f>
        <v>1469.432059447983</v>
      </c>
      <c r="AH96" s="7">
        <f>VLOOKUP($A$3&amp;$B$52&amp;$B96,'[21]Paga All'!$G$1:$J$3000,4,FALSE)</f>
        <v>1479.47</v>
      </c>
      <c r="AI96" s="7">
        <f>VLOOKUP($A$3&amp;$B$84&amp;$B96,'[15]Paga all'!$F:$G,2,FALSE)</f>
        <v>1729.08</v>
      </c>
      <c r="AJ96" s="7">
        <f>VLOOKUP($A$3&amp;$B$52&amp;$B96,'[16]Paga all'!$F$2:$G$1470,2,FALSE)</f>
        <v>1762.6</v>
      </c>
      <c r="AK96" s="9">
        <f t="shared" ref="AK96:BO96" si="110">AK95/AK94</f>
        <v>1499.3305660797862</v>
      </c>
      <c r="AL96" s="9">
        <f t="shared" si="110"/>
        <v>1499.330566079786</v>
      </c>
      <c r="AM96" s="9">
        <f t="shared" si="110"/>
        <v>1499.330566079786</v>
      </c>
      <c r="AN96" s="9">
        <f t="shared" si="110"/>
        <v>1499.330566079786</v>
      </c>
      <c r="AO96" s="9">
        <f t="shared" si="110"/>
        <v>1499.330566079786</v>
      </c>
      <c r="AP96" s="9">
        <f t="shared" si="110"/>
        <v>1499.330566079786</v>
      </c>
      <c r="AQ96" s="9">
        <f t="shared" si="110"/>
        <v>1499.3305660797857</v>
      </c>
      <c r="AR96" s="9">
        <f t="shared" si="110"/>
        <v>1499.330566079786</v>
      </c>
      <c r="AS96" s="9">
        <f t="shared" si="110"/>
        <v>1499.330566079786</v>
      </c>
      <c r="AT96" s="9">
        <f t="shared" si="110"/>
        <v>1499.330566079786</v>
      </c>
      <c r="AU96" s="9">
        <f t="shared" si="110"/>
        <v>1499.330566079786</v>
      </c>
      <c r="AV96" s="9">
        <f t="shared" si="110"/>
        <v>1499.330566079786</v>
      </c>
      <c r="AW96" s="9">
        <f t="shared" si="110"/>
        <v>1499.330566079786</v>
      </c>
      <c r="AX96" s="9">
        <f t="shared" si="110"/>
        <v>1499.3305660797862</v>
      </c>
      <c r="AY96" s="9">
        <f t="shared" si="110"/>
        <v>1499.330566079786</v>
      </c>
      <c r="AZ96" s="9">
        <f t="shared" si="110"/>
        <v>1499.3305660797857</v>
      </c>
      <c r="BA96" s="9">
        <f t="shared" si="110"/>
        <v>1499.330566079786</v>
      </c>
      <c r="BB96" s="9">
        <f t="shared" si="110"/>
        <v>1499.330566079786</v>
      </c>
      <c r="BC96" s="9">
        <f t="shared" si="110"/>
        <v>1499.330566079786</v>
      </c>
      <c r="BD96" s="9">
        <f t="shared" si="110"/>
        <v>1499.330566079786</v>
      </c>
      <c r="BE96" s="9">
        <f t="shared" si="110"/>
        <v>1499.330566079786</v>
      </c>
      <c r="BF96" s="9">
        <f t="shared" si="110"/>
        <v>1499.3305660797857</v>
      </c>
      <c r="BG96" s="9">
        <f t="shared" si="110"/>
        <v>1499.330566079786</v>
      </c>
      <c r="BH96" s="9">
        <f t="shared" si="110"/>
        <v>1499.330566079786</v>
      </c>
      <c r="BI96" s="9">
        <f t="shared" si="110"/>
        <v>1499.330566079786</v>
      </c>
      <c r="BJ96" s="9">
        <f t="shared" si="110"/>
        <v>1499.330566079786</v>
      </c>
      <c r="BK96" s="9">
        <f t="shared" si="110"/>
        <v>1499.330566079786</v>
      </c>
      <c r="BL96" s="9">
        <f t="shared" si="110"/>
        <v>1499.330566079786</v>
      </c>
      <c r="BM96" s="9">
        <f t="shared" si="110"/>
        <v>1499.3305660797862</v>
      </c>
      <c r="BN96" s="9">
        <f t="shared" si="110"/>
        <v>1499.330566079786</v>
      </c>
      <c r="BO96" s="9">
        <f t="shared" si="110"/>
        <v>1499.330566079786</v>
      </c>
    </row>
    <row r="97" spans="2:67" x14ac:dyDescent="0.25">
      <c r="B97" s="292" t="s">
        <v>302</v>
      </c>
      <c r="D97" s="7">
        <f>IF(VLOOKUP($B$52&amp;$B97,[20]Abuja!$E:$AE,COLUMN(D$1)-2,FALSE)=" ",0,VLOOKUP($B$52&amp;$B97,[20]Abuja!$E:$AE,COLUMN(D$1)-2,FALSE))</f>
        <v>0</v>
      </c>
      <c r="E97" s="7">
        <f>IF(VLOOKUP($B$52&amp;$B97,[20]Abuja!$E:$AE,COLUMN(E$1)-2,FALSE)=" ",0,VLOOKUP($B$52&amp;$B97,[20]Abuja!$E:$AE,COLUMN(E$1)-2,FALSE))</f>
        <v>0</v>
      </c>
      <c r="F97" s="7">
        <f>IF(VLOOKUP($B$52&amp;$B97,[20]Abuja!$E:$AE,COLUMN(F$1)-2,FALSE)=" ",0,VLOOKUP($B$52&amp;$B97,[20]Abuja!$E:$AE,COLUMN(F$1)-2,FALSE))</f>
        <v>0</v>
      </c>
      <c r="G97" s="7">
        <f>IF(VLOOKUP($B$52&amp;$B97,[20]Abuja!$E:$AE,COLUMN(G$1)-2,FALSE)=" ",0,VLOOKUP($B$52&amp;$B97,[20]Abuja!$E:$AE,COLUMN(G$1)-2,FALSE))</f>
        <v>0</v>
      </c>
      <c r="H97" s="7">
        <f>IF(VLOOKUP($B$52&amp;$B97,[20]Abuja!$E:$AE,COLUMN(H$1)-2,FALSE)=" ",0,VLOOKUP($B$52&amp;$B97,[20]Abuja!$E:$AE,COLUMN(H$1)-2,FALSE))</f>
        <v>20</v>
      </c>
      <c r="I97" s="7">
        <f>IF(VLOOKUP($B$52&amp;$B97,[20]Abuja!$E:$AE,COLUMN(I$1)-2,FALSE)=" ",0,VLOOKUP($B$52&amp;$B97,[20]Abuja!$E:$AE,COLUMN(I$1)-2,FALSE))</f>
        <v>70</v>
      </c>
      <c r="J97" s="7">
        <f>IF(VLOOKUP($B$52&amp;$B97,[20]Abuja!$E:$AE,COLUMN(J$1)-2,FALSE)=" ",0,VLOOKUP($B$52&amp;$B97,[20]Abuja!$E:$AE,COLUMN(J$1)-2,FALSE))</f>
        <v>0</v>
      </c>
      <c r="K97" s="7">
        <f>IF(VLOOKUP($B$52&amp;$B97,[20]Abuja!$E:$AE,COLUMN(K$1)-2,FALSE)=" ",0,VLOOKUP($B$52&amp;$B97,[20]Abuja!$E:$AE,COLUMN(K$1)-2,FALSE))</f>
        <v>0</v>
      </c>
      <c r="L97" s="7">
        <f>IF(VLOOKUP($B$52&amp;$B97,[20]Abuja!$E:$AE,COLUMN(L$1)-2,FALSE)=" ",0,VLOOKUP($B$52&amp;$B97,[20]Abuja!$E:$AE,COLUMN(L$1)-2,FALSE))</f>
        <v>90</v>
      </c>
      <c r="M97" s="7">
        <f>IF(VLOOKUP($B$52&amp;$B97,[20]Abuja!$E:$AE,COLUMN(M$1)-2,FALSE)=" ",0,VLOOKUP($B$52&amp;$B97,[20]Abuja!$E:$AE,COLUMN(M$1)-2,FALSE))</f>
        <v>5230</v>
      </c>
      <c r="N97" s="7">
        <f>IF(VLOOKUP($B$52&amp;$B97,[20]Abuja!$E:$AE,COLUMN(N$1)-2,FALSE)=" ",0,VLOOKUP($B$52&amp;$B97,[20]Abuja!$E:$AE,COLUMN(N$1)-2,FALSE))</f>
        <v>17327</v>
      </c>
      <c r="O97" s="7">
        <f>IF(VLOOKUP($B$52&amp;$B97,[20]Abuja!$E:$AE,COLUMN(O$1)-2,FALSE)=" ",0,VLOOKUP($B$52&amp;$B97,[20]Abuja!$E:$AE,COLUMN(O$1)-2,FALSE))</f>
        <v>29395</v>
      </c>
      <c r="P97" s="7">
        <f>IF(VLOOKUP($B$52&amp;$B97,[20]Abuja!$E:$AE,COLUMN(P$1)-2,FALSE)=" ",0,VLOOKUP($B$52&amp;$B97,[20]Abuja!$E:$AE,COLUMN(P$1)-2,FALSE))</f>
        <v>40502</v>
      </c>
      <c r="Q97" s="7">
        <f>IF(VLOOKUP($B$52&amp;$B97,[20]Abuja!$E:$AE,COLUMN(Q$1)-2,FALSE)=" ",0,VLOOKUP($B$52&amp;$B97,[20]Abuja!$E:$AE,COLUMN(Q$1)-2,FALSE))</f>
        <v>42645</v>
      </c>
      <c r="R97" s="7">
        <f>IF(VLOOKUP($B$52&amp;$B97,[20]Abuja!$E:$AE,COLUMN(R$1)-2,FALSE)=" ",0,VLOOKUP($B$52&amp;$B97,[20]Abuja!$E:$AE,COLUMN(R$1)-2,FALSE))</f>
        <v>55050</v>
      </c>
      <c r="S97" s="7">
        <f>IF(VLOOKUP($B$52&amp;$B97,[20]Abuja!$E:$AE,COLUMN(S$1)-2,FALSE)=" ",0,VLOOKUP($B$52&amp;$B97,[20]Abuja!$E:$AE,COLUMN(S$1)-2,FALSE))</f>
        <v>52049.599999999999</v>
      </c>
      <c r="T97" s="7">
        <f>IF(VLOOKUP($B$52&amp;$B97,[20]Abuja!$E:$AE,COLUMN(T$1)-2,FALSE)=" ",0,VLOOKUP($B$52&amp;$B97,[20]Abuja!$E:$AE,COLUMN(T$1)-2,FALSE))</f>
        <v>66116.600000000006</v>
      </c>
      <c r="U97" s="7">
        <f>IF(VLOOKUP($B$52&amp;$B97,[20]Abuja!$E:$AE,COLUMN(U$1)-2,FALSE)=" ",0,VLOOKUP($B$52&amp;$B97,[20]Abuja!$E:$AE,COLUMN(U$1)-2,FALSE))</f>
        <v>79996</v>
      </c>
      <c r="V97" s="7">
        <f>IF(VLOOKUP($B$52&amp;$B97,[20]Abuja!$E:$AE,COLUMN(V$1)-2,FALSE)=" ",0,VLOOKUP($B$52&amp;$B97,[20]Abuja!$E:$AE,COLUMN(V$1)-2,FALSE))</f>
        <v>105935</v>
      </c>
      <c r="W97" s="7">
        <f>IF(VLOOKUP($B$52&amp;$B97,[20]Abuja!$E:$AE,COLUMN(W$1)-2,FALSE)=" ",0,VLOOKUP($B$52&amp;$B97,[20]Abuja!$E:$AE,COLUMN(W$1)-2,FALSE))</f>
        <v>107133</v>
      </c>
      <c r="X97" s="7">
        <f>IF(VLOOKUP($B$52&amp;$B97,[20]Abuja!$E:$AE,COLUMN(X$1)-2,FALSE)=" ",0,VLOOKUP($B$52&amp;$B97,[20]Abuja!$E:$AE,COLUMN(X$1)-2,FALSE))</f>
        <v>117710</v>
      </c>
      <c r="Y97" s="7">
        <f>IF(VLOOKUP($B$52&amp;$B97,[20]Abuja!$E:$AE,COLUMN(Y$1)-2,FALSE)=" ",0,VLOOKUP($B$52&amp;$B97,[20]Abuja!$E:$AE,COLUMN(Y$1)-2,FALSE))</f>
        <v>123128</v>
      </c>
      <c r="Z97" s="7">
        <f>IF(VLOOKUP($B$52&amp;$B97,[20]Abuja!$E:$AE,COLUMN(Z$1)-2,FALSE)=" ",0,VLOOKUP($B$52&amp;$B97,[20]Abuja!$E:$AE,COLUMN(Z$1)-2,FALSE))</f>
        <v>123765</v>
      </c>
      <c r="AA97" s="7">
        <f>IF(VLOOKUP($B$52&amp;$B97,[20]Abuja!$E:$AE,COLUMN(AA$1)-2,FALSE)=" ",0,VLOOKUP($B$52&amp;$B97,[20]Abuja!$E:$AE,COLUMN(AA$1)-2,FALSE))</f>
        <v>178388</v>
      </c>
      <c r="AB97" s="7">
        <f>IF(VLOOKUP($B$52&amp;$B97,[20]Abuja!$E:$AE,COLUMN(AB$1)-2,FALSE)=" ",0,VLOOKUP($B$52&amp;$B97,[20]Abuja!$E:$AE,COLUMN(AB$1)-2,FALSE))</f>
        <v>384016</v>
      </c>
      <c r="AC97" s="7">
        <f>IF(VLOOKUP($B$52&amp;$B97,[20]Abuja!$E:$AE,COLUMN(AC$1)-2,FALSE)=" ",0,VLOOKUP($B$52&amp;$B97,[20]Abuja!$E:$AE,COLUMN(AC$1)-2,FALSE))</f>
        <v>517800.5</v>
      </c>
      <c r="AF97" s="7">
        <f>AB97</f>
        <v>384016</v>
      </c>
      <c r="AG97" s="7">
        <f>AC97</f>
        <v>517800.5</v>
      </c>
      <c r="AH97" s="7">
        <f>VLOOKUP($A$3&amp;$B$52&amp;$B97,'[21]Paga All'!$G$1:$J$3000,4,FALSE)+VLOOKUP($A$3&amp;$B$52&amp;$B98,'[21]Paga All'!$G$1:$J$3000,4,FALSE)</f>
        <v>804415</v>
      </c>
      <c r="AI97" s="7">
        <f>VLOOKUP($A$3&amp;$B$84&amp;$B97,'[15]Paga all'!$F:$G,2,FALSE)+VLOOKUP($A$3&amp;$B$84&amp;$B98,'[15]Paga all'!$F:$G,2,FALSE)</f>
        <v>725857.5</v>
      </c>
      <c r="AJ97" s="7">
        <f>VLOOKUP($A$3&amp;$B$52&amp;$B97,'[16]Paga all'!$F$2:$G$1470,2,FALSE)+VLOOKUP($A$3&amp;$B$52&amp;$B98,'[16]Paga all'!$F$2:$G$1470,2,FALSE)</f>
        <v>426487.5</v>
      </c>
      <c r="AK97" s="9">
        <f t="shared" ref="AK97:BO97" si="111">AK94*AK89</f>
        <v>676670.90054602188</v>
      </c>
      <c r="AL97" s="9">
        <f t="shared" si="111"/>
        <v>819727.3511951192</v>
      </c>
      <c r="AM97" s="9">
        <f t="shared" si="111"/>
        <v>899172.2927206374</v>
      </c>
      <c r="AN97" s="9">
        <f t="shared" si="111"/>
        <v>993061.76906897698</v>
      </c>
      <c r="AO97" s="9">
        <f t="shared" si="111"/>
        <v>1090562.3791230221</v>
      </c>
      <c r="AP97" s="9">
        <f t="shared" si="111"/>
        <v>1198896.3902941833</v>
      </c>
      <c r="AQ97" s="9">
        <f t="shared" si="111"/>
        <v>1318063.8025824605</v>
      </c>
      <c r="AR97" s="9">
        <f t="shared" si="111"/>
        <v>1448064.6159878538</v>
      </c>
      <c r="AS97" s="9">
        <f t="shared" si="111"/>
        <v>1596121.097921774</v>
      </c>
      <c r="AT97" s="9">
        <f t="shared" si="111"/>
        <v>1755010.9809728104</v>
      </c>
      <c r="AU97" s="9">
        <f t="shared" si="111"/>
        <v>1931956.5325523736</v>
      </c>
      <c r="AV97" s="9">
        <f t="shared" si="111"/>
        <v>2123346.6189547582</v>
      </c>
      <c r="AW97" s="9">
        <f t="shared" si="111"/>
        <v>2340014.6412970806</v>
      </c>
      <c r="AX97" s="9">
        <f t="shared" si="111"/>
        <v>2574738.3321679295</v>
      </c>
      <c r="AY97" s="9">
        <f t="shared" si="111"/>
        <v>2831128.8252730109</v>
      </c>
      <c r="AZ97" s="9">
        <f t="shared" si="111"/>
        <v>3112797.2543180296</v>
      </c>
      <c r="BA97" s="9">
        <f t="shared" si="111"/>
        <v>3423354.7530086916</v>
      </c>
      <c r="BB97" s="9">
        <f t="shared" si="111"/>
        <v>3766412.4550507022</v>
      </c>
      <c r="BC97" s="9">
        <f t="shared" si="111"/>
        <v>4145581.4941497659</v>
      </c>
      <c r="BD97" s="9">
        <f t="shared" si="111"/>
        <v>4557250.7366001783</v>
      </c>
      <c r="BE97" s="9">
        <f t="shared" si="111"/>
        <v>5012253.5835190546</v>
      </c>
      <c r="BF97" s="9">
        <f t="shared" si="111"/>
        <v>5517812.3023178065</v>
      </c>
      <c r="BG97" s="9">
        <f t="shared" si="111"/>
        <v>6070315.7592907287</v>
      </c>
      <c r="BH97" s="9">
        <f t="shared" si="111"/>
        <v>6676986.221849231</v>
      </c>
      <c r="BI97" s="9">
        <f t="shared" si="111"/>
        <v>7345045.9574047243</v>
      </c>
      <c r="BJ97" s="9">
        <f t="shared" si="111"/>
        <v>8078106.0996629149</v>
      </c>
      <c r="BK97" s="9">
        <f t="shared" si="111"/>
        <v>8887000.049740918</v>
      </c>
      <c r="BL97" s="9">
        <f t="shared" si="111"/>
        <v>9775338.94134444</v>
      </c>
      <c r="BM97" s="9">
        <f t="shared" si="111"/>
        <v>10753956.175590595</v>
      </c>
      <c r="BN97" s="9">
        <f t="shared" si="111"/>
        <v>11830074.019890796</v>
      </c>
      <c r="BO97" s="9">
        <f t="shared" si="111"/>
        <v>13014525.875362158</v>
      </c>
    </row>
    <row r="98" spans="2:67" x14ac:dyDescent="0.25">
      <c r="B98" s="292" t="s">
        <v>303</v>
      </c>
      <c r="D98" s="7">
        <f>IF(VLOOKUP($B$52&amp;$B98,[20]Abuja!$E:$AE,COLUMN(D$1)-2,FALSE)=" ",0,VLOOKUP($B$52&amp;$B98,[20]Abuja!$E:$AE,COLUMN(D$1)-2,FALSE))</f>
        <v>0</v>
      </c>
      <c r="E98" s="7">
        <f>IF(VLOOKUP($B$52&amp;$B98,[20]Abuja!$E:$AE,COLUMN(E$1)-2,FALSE)=" ",0,VLOOKUP($B$52&amp;$B98,[20]Abuja!$E:$AE,COLUMN(E$1)-2,FALSE))</f>
        <v>0</v>
      </c>
      <c r="F98" s="7">
        <f>IF(VLOOKUP($B$52&amp;$B98,[20]Abuja!$E:$AE,COLUMN(F$1)-2,FALSE)=" ",0,VLOOKUP($B$52&amp;$B98,[20]Abuja!$E:$AE,COLUMN(F$1)-2,FALSE))</f>
        <v>0</v>
      </c>
      <c r="G98" s="7">
        <f>IF(VLOOKUP($B$52&amp;$B98,[20]Abuja!$E:$AE,COLUMN(G$1)-2,FALSE)=" ",0,VLOOKUP($B$52&amp;$B98,[20]Abuja!$E:$AE,COLUMN(G$1)-2,FALSE))</f>
        <v>0</v>
      </c>
      <c r="H98" s="7">
        <f>IF(VLOOKUP($B$52&amp;$B98,[20]Abuja!$E:$AE,COLUMN(H$1)-2,FALSE)=" ",0,VLOOKUP($B$52&amp;$B98,[20]Abuja!$E:$AE,COLUMN(H$1)-2,FALSE))</f>
        <v>20</v>
      </c>
      <c r="I98" s="7">
        <f>IF(VLOOKUP($B$52&amp;$B98,[20]Abuja!$E:$AE,COLUMN(I$1)-2,FALSE)=" ",0,VLOOKUP($B$52&amp;$B98,[20]Abuja!$E:$AE,COLUMN(I$1)-2,FALSE))</f>
        <v>40</v>
      </c>
      <c r="J98" s="7">
        <f>IF(VLOOKUP($B$52&amp;$B98,[20]Abuja!$E:$AE,COLUMN(J$1)-2,FALSE)=" ",0,VLOOKUP($B$52&amp;$B98,[20]Abuja!$E:$AE,COLUMN(J$1)-2,FALSE))</f>
        <v>0</v>
      </c>
      <c r="K98" s="7">
        <f>IF(VLOOKUP($B$52&amp;$B98,[20]Abuja!$E:$AE,COLUMN(K$1)-2,FALSE)=" ",0,VLOOKUP($B$52&amp;$B98,[20]Abuja!$E:$AE,COLUMN(K$1)-2,FALSE))</f>
        <v>0</v>
      </c>
      <c r="L98" s="7">
        <f>IF(VLOOKUP($B$52&amp;$B98,[20]Abuja!$E:$AE,COLUMN(L$1)-2,FALSE)=" ",0,VLOOKUP($B$52&amp;$B98,[20]Abuja!$E:$AE,COLUMN(L$1)-2,FALSE))</f>
        <v>40</v>
      </c>
      <c r="M98" s="7">
        <f>IF(VLOOKUP($B$52&amp;$B98,[20]Abuja!$E:$AE,COLUMN(M$1)-2,FALSE)=" ",0,VLOOKUP($B$52&amp;$B98,[20]Abuja!$E:$AE,COLUMN(M$1)-2,FALSE))</f>
        <v>1910</v>
      </c>
      <c r="N98" s="7">
        <f>IF(VLOOKUP($B$52&amp;$B98,[20]Abuja!$E:$AE,COLUMN(N$1)-2,FALSE)=" ",0,VLOOKUP($B$52&amp;$B98,[20]Abuja!$E:$AE,COLUMN(N$1)-2,FALSE))</f>
        <v>6500</v>
      </c>
      <c r="O98" s="7">
        <f>IF(VLOOKUP($B$52&amp;$B98,[20]Abuja!$E:$AE,COLUMN(O$1)-2,FALSE)=" ",0,VLOOKUP($B$52&amp;$B98,[20]Abuja!$E:$AE,COLUMN(O$1)-2,FALSE))</f>
        <v>10850</v>
      </c>
      <c r="P98" s="7">
        <f>IF(VLOOKUP($B$52&amp;$B98,[20]Abuja!$E:$AE,COLUMN(P$1)-2,FALSE)=" ",0,VLOOKUP($B$52&amp;$B98,[20]Abuja!$E:$AE,COLUMN(P$1)-2,FALSE))</f>
        <v>15030</v>
      </c>
      <c r="Q98" s="7">
        <f>IF(VLOOKUP($B$52&amp;$B98,[20]Abuja!$E:$AE,COLUMN(Q$1)-2,FALSE)=" ",0,VLOOKUP($B$52&amp;$B98,[20]Abuja!$E:$AE,COLUMN(Q$1)-2,FALSE))</f>
        <v>15860</v>
      </c>
      <c r="R98" s="7">
        <f>IF(VLOOKUP($B$52&amp;$B98,[20]Abuja!$E:$AE,COLUMN(R$1)-2,FALSE)=" ",0,VLOOKUP($B$52&amp;$B98,[20]Abuja!$E:$AE,COLUMN(R$1)-2,FALSE))</f>
        <v>20370</v>
      </c>
      <c r="S98" s="7">
        <f>IF(VLOOKUP($B$52&amp;$B98,[20]Abuja!$E:$AE,COLUMN(S$1)-2,FALSE)=" ",0,VLOOKUP($B$52&amp;$B98,[20]Abuja!$E:$AE,COLUMN(S$1)-2,FALSE))</f>
        <v>19480</v>
      </c>
      <c r="T98" s="7">
        <f>IF(VLOOKUP($B$52&amp;$B98,[20]Abuja!$E:$AE,COLUMN(T$1)-2,FALSE)=" ",0,VLOOKUP($B$52&amp;$B98,[20]Abuja!$E:$AE,COLUMN(T$1)-2,FALSE))</f>
        <v>24680</v>
      </c>
      <c r="U98" s="7">
        <f>IF(VLOOKUP($B$52&amp;$B98,[20]Abuja!$E:$AE,COLUMN(U$1)-2,FALSE)=" ",0,VLOOKUP($B$52&amp;$B98,[20]Abuja!$E:$AE,COLUMN(U$1)-2,FALSE))</f>
        <v>29720</v>
      </c>
      <c r="V98" s="7">
        <f>IF(VLOOKUP($B$52&amp;$B98,[20]Abuja!$E:$AE,COLUMN(V$1)-2,FALSE)=" ",0,VLOOKUP($B$52&amp;$B98,[20]Abuja!$E:$AE,COLUMN(V$1)-2,FALSE))</f>
        <v>39240</v>
      </c>
      <c r="W98" s="7">
        <f>IF(VLOOKUP($B$52&amp;$B98,[20]Abuja!$E:$AE,COLUMN(W$1)-2,FALSE)=" ",0,VLOOKUP($B$52&amp;$B98,[20]Abuja!$E:$AE,COLUMN(W$1)-2,FALSE))</f>
        <v>39600</v>
      </c>
      <c r="X98" s="7">
        <f>IF(VLOOKUP($B$52&amp;$B98,[20]Abuja!$E:$AE,COLUMN(X$1)-2,FALSE)=" ",0,VLOOKUP($B$52&amp;$B98,[20]Abuja!$E:$AE,COLUMN(X$1)-2,FALSE))</f>
        <v>43520</v>
      </c>
      <c r="Y98" s="7">
        <f>IF(VLOOKUP($B$52&amp;$B98,[20]Abuja!$E:$AE,COLUMN(Y$1)-2,FALSE)=" ",0,VLOOKUP($B$52&amp;$B98,[20]Abuja!$E:$AE,COLUMN(Y$1)-2,FALSE))</f>
        <v>45700</v>
      </c>
      <c r="Z98" s="7">
        <f>IF(VLOOKUP($B$52&amp;$B98,[20]Abuja!$E:$AE,COLUMN(Z$1)-2,FALSE)=" ",0,VLOOKUP($B$52&amp;$B98,[20]Abuja!$E:$AE,COLUMN(Z$1)-2,FALSE))</f>
        <v>45750</v>
      </c>
      <c r="AA98" s="7">
        <f>IF(VLOOKUP($B$52&amp;$B98,[20]Abuja!$E:$AE,COLUMN(AA$1)-2,FALSE)=" ",0,VLOOKUP($B$52&amp;$B98,[20]Abuja!$E:$AE,COLUMN(AA$1)-2,FALSE))</f>
        <v>66250</v>
      </c>
      <c r="AB98" s="7">
        <f>IF(VLOOKUP($B$52&amp;$B98,[20]Abuja!$E:$AE,COLUMN(AB$1)-2,FALSE)=" ",0,VLOOKUP($B$52&amp;$B98,[20]Abuja!$E:$AE,COLUMN(AB$1)-2,FALSE))</f>
        <v>142140</v>
      </c>
      <c r="AC98" s="7">
        <f>IF(VLOOKUP($B$52&amp;$B98,[20]Abuja!$E:$AE,COLUMN(AC$1)-2,FALSE)=" ",0,VLOOKUP($B$52&amp;$B98,[20]Abuja!$E:$AE,COLUMN(AC$1)-2,FALSE))</f>
        <v>191060</v>
      </c>
      <c r="AF98" s="7">
        <f>AB98</f>
        <v>142140</v>
      </c>
      <c r="AG98" s="7">
        <f>AC98</f>
        <v>191060</v>
      </c>
      <c r="AH98" s="7">
        <f>VLOOKUP($A$3&amp;$B$52&amp;$B98,'[21]Paga All'!$G$1:$J$3000,4,FALSE)</f>
        <v>296960</v>
      </c>
      <c r="AI98" s="7">
        <f>VLOOKUP($A$3&amp;$B$84&amp;$B98,'[15]Paga all'!$F:$G,2,FALSE)</f>
        <v>255420</v>
      </c>
      <c r="AJ98" s="7">
        <f>VLOOKUP($A$3&amp;$B$52&amp;$B98,'[16]Paga all'!$F$2:$G$1470,2,FALSE)</f>
        <v>149750</v>
      </c>
      <c r="AK98" s="9">
        <f t="shared" ref="AK98:BO98" si="112">AK90*AK97</f>
        <v>250549.14196567866</v>
      </c>
      <c r="AL98" s="9">
        <f t="shared" si="112"/>
        <v>303518.27501671494</v>
      </c>
      <c r="AM98" s="9">
        <f t="shared" si="112"/>
        <v>332934.14308000891</v>
      </c>
      <c r="AN98" s="9">
        <f t="shared" si="112"/>
        <v>367698.35079117451</v>
      </c>
      <c r="AO98" s="9">
        <f t="shared" si="112"/>
        <v>403799.64341430803</v>
      </c>
      <c r="AP98" s="9">
        <f t="shared" si="112"/>
        <v>443912.19077334524</v>
      </c>
      <c r="AQ98" s="9">
        <f t="shared" si="112"/>
        <v>488035.99286828621</v>
      </c>
      <c r="AR98" s="9">
        <f t="shared" si="112"/>
        <v>536171.04969913082</v>
      </c>
      <c r="AS98" s="9">
        <f t="shared" si="112"/>
        <v>590991.53108981508</v>
      </c>
      <c r="AT98" s="9">
        <f t="shared" si="112"/>
        <v>649823.26721640304</v>
      </c>
      <c r="AU98" s="9">
        <f t="shared" si="112"/>
        <v>715340.42790283042</v>
      </c>
      <c r="AV98" s="9">
        <f t="shared" si="112"/>
        <v>786205.92823712947</v>
      </c>
      <c r="AW98" s="9">
        <f t="shared" si="112"/>
        <v>866431.02295520401</v>
      </c>
      <c r="AX98" s="9">
        <f t="shared" si="112"/>
        <v>953341.54223311786</v>
      </c>
      <c r="AY98" s="9">
        <f t="shared" si="112"/>
        <v>1048274.5709828393</v>
      </c>
      <c r="AZ98" s="9">
        <f t="shared" si="112"/>
        <v>1152567.1941163361</v>
      </c>
      <c r="BA98" s="9">
        <f t="shared" si="112"/>
        <v>1267556.496545576</v>
      </c>
      <c r="BB98" s="9">
        <f t="shared" si="112"/>
        <v>1394579.5631825274</v>
      </c>
      <c r="BC98" s="9">
        <f t="shared" si="112"/>
        <v>1534973.4789391577</v>
      </c>
      <c r="BD98" s="9">
        <f t="shared" si="112"/>
        <v>1687401.1589034991</v>
      </c>
      <c r="BE98" s="9">
        <f t="shared" si="112"/>
        <v>1855873.8578114551</v>
      </c>
      <c r="BF98" s="9">
        <f t="shared" si="112"/>
        <v>2043065.7454869621</v>
      </c>
      <c r="BG98" s="9">
        <f t="shared" si="112"/>
        <v>2247639.737018052</v>
      </c>
      <c r="BH98" s="9">
        <f t="shared" si="112"/>
        <v>2472270.0022286605</v>
      </c>
      <c r="BI98" s="9">
        <f t="shared" si="112"/>
        <v>2719630.7109427233</v>
      </c>
      <c r="BJ98" s="9">
        <f t="shared" si="112"/>
        <v>2991058.9480722086</v>
      </c>
      <c r="BK98" s="9">
        <f t="shared" si="112"/>
        <v>3290565.96835302</v>
      </c>
      <c r="BL98" s="9">
        <f t="shared" si="112"/>
        <v>3619488.8566971254</v>
      </c>
      <c r="BM98" s="9">
        <f t="shared" si="112"/>
        <v>3981838.8678404279</v>
      </c>
      <c r="BN98" s="9">
        <f t="shared" si="112"/>
        <v>4380290.1716068648</v>
      </c>
      <c r="BO98" s="9">
        <f t="shared" si="112"/>
        <v>4818854.0227323379</v>
      </c>
    </row>
    <row r="100" spans="2:67" x14ac:dyDescent="0.25">
      <c r="B100" s="290" t="s">
        <v>120</v>
      </c>
      <c r="D100" s="240"/>
      <c r="E100" s="240"/>
      <c r="F100" s="240"/>
      <c r="G100" s="240"/>
      <c r="H100" s="240"/>
      <c r="I100" s="240"/>
      <c r="J100" s="240"/>
      <c r="K100" s="240"/>
      <c r="L100" s="240"/>
      <c r="M100" s="240"/>
      <c r="N100" s="240"/>
      <c r="O100" s="240"/>
      <c r="P100" s="240"/>
      <c r="Q100" s="240"/>
      <c r="R100" s="240"/>
      <c r="S100" s="240"/>
      <c r="T100" s="240"/>
      <c r="U100" s="240"/>
      <c r="V100" s="240"/>
      <c r="W100" s="240"/>
      <c r="X100" s="240"/>
      <c r="Y100" s="240"/>
      <c r="Z100" s="240"/>
      <c r="AA100" s="234"/>
      <c r="AB100" s="234"/>
      <c r="AC100" s="234">
        <f>RATE((COUNT($X$1:$AC$1)),,-$W101,$AC101)</f>
        <v>0.12457792704729188</v>
      </c>
      <c r="AF100" s="234"/>
      <c r="AG100" s="234"/>
      <c r="AH100" s="234"/>
      <c r="AI100" s="234"/>
    </row>
    <row r="101" spans="2:67" x14ac:dyDescent="0.25">
      <c r="B101" s="291" t="s">
        <v>137</v>
      </c>
      <c r="D101" s="243"/>
      <c r="E101" s="243"/>
      <c r="F101" s="243"/>
      <c r="G101" s="243"/>
      <c r="H101" s="243"/>
      <c r="I101" s="243"/>
      <c r="J101" s="243"/>
      <c r="K101" s="243"/>
      <c r="L101" s="243"/>
      <c r="M101" s="243"/>
      <c r="N101" s="243"/>
      <c r="O101" s="243"/>
      <c r="P101" s="243"/>
      <c r="Q101" s="243"/>
      <c r="R101" s="243"/>
      <c r="S101" s="243"/>
      <c r="T101" s="243"/>
      <c r="U101" s="243"/>
      <c r="V101" s="243">
        <f t="shared" ref="V101:AC101" si="113">V108+V109</f>
        <v>3</v>
      </c>
      <c r="W101" s="243">
        <f t="shared" si="113"/>
        <v>44</v>
      </c>
      <c r="X101" s="243">
        <f t="shared" si="113"/>
        <v>69</v>
      </c>
      <c r="Y101" s="243">
        <f t="shared" si="113"/>
        <v>74</v>
      </c>
      <c r="Z101" s="243">
        <f t="shared" si="113"/>
        <v>89</v>
      </c>
      <c r="AA101" s="243">
        <f t="shared" si="113"/>
        <v>77</v>
      </c>
      <c r="AB101" s="243">
        <f>AB108+AB109</f>
        <v>93</v>
      </c>
      <c r="AC101" s="243">
        <f t="shared" si="113"/>
        <v>89</v>
      </c>
      <c r="AF101" s="244">
        <f>SUM(AF108:AF109)</f>
        <v>93</v>
      </c>
      <c r="AG101" s="244">
        <f t="shared" ref="AG101:BO101" si="114">ROUND((AF108+AF109)*(1+AG102),)</f>
        <v>107</v>
      </c>
      <c r="AH101" s="244">
        <f t="shared" si="114"/>
        <v>102</v>
      </c>
      <c r="AI101" s="244">
        <f t="shared" si="114"/>
        <v>120</v>
      </c>
      <c r="AJ101" s="245">
        <f t="shared" si="114"/>
        <v>128</v>
      </c>
      <c r="AK101" s="245">
        <f t="shared" si="114"/>
        <v>129</v>
      </c>
      <c r="AL101" s="245">
        <f t="shared" si="114"/>
        <v>148</v>
      </c>
      <c r="AM101" s="245">
        <f t="shared" si="114"/>
        <v>170</v>
      </c>
      <c r="AN101" s="245">
        <f t="shared" si="114"/>
        <v>196</v>
      </c>
      <c r="AO101" s="245">
        <f t="shared" si="114"/>
        <v>225</v>
      </c>
      <c r="AP101" s="245">
        <f t="shared" si="114"/>
        <v>259</v>
      </c>
      <c r="AQ101" s="245">
        <f t="shared" si="114"/>
        <v>298</v>
      </c>
      <c r="AR101" s="245">
        <f t="shared" si="114"/>
        <v>343</v>
      </c>
      <c r="AS101" s="245">
        <f t="shared" si="114"/>
        <v>394</v>
      </c>
      <c r="AT101" s="245">
        <f t="shared" si="114"/>
        <v>453</v>
      </c>
      <c r="AU101" s="245">
        <f t="shared" si="114"/>
        <v>521</v>
      </c>
      <c r="AV101" s="245">
        <f t="shared" si="114"/>
        <v>599</v>
      </c>
      <c r="AW101" s="245">
        <f t="shared" si="114"/>
        <v>689</v>
      </c>
      <c r="AX101" s="245">
        <f t="shared" si="114"/>
        <v>792</v>
      </c>
      <c r="AY101" s="245">
        <f t="shared" si="114"/>
        <v>911</v>
      </c>
      <c r="AZ101" s="245">
        <f t="shared" si="114"/>
        <v>1048</v>
      </c>
      <c r="BA101" s="245">
        <f t="shared" si="114"/>
        <v>1205</v>
      </c>
      <c r="BB101" s="245">
        <f t="shared" si="114"/>
        <v>1386</v>
      </c>
      <c r="BC101" s="245">
        <f t="shared" si="114"/>
        <v>1594</v>
      </c>
      <c r="BD101" s="245">
        <f t="shared" si="114"/>
        <v>1833</v>
      </c>
      <c r="BE101" s="245">
        <f t="shared" si="114"/>
        <v>2108</v>
      </c>
      <c r="BF101" s="245">
        <f t="shared" si="114"/>
        <v>2424</v>
      </c>
      <c r="BG101" s="245">
        <f t="shared" si="114"/>
        <v>2613</v>
      </c>
      <c r="BH101" s="245">
        <f t="shared" si="114"/>
        <v>2801</v>
      </c>
      <c r="BI101" s="245">
        <f t="shared" si="114"/>
        <v>3004</v>
      </c>
      <c r="BJ101" s="245">
        <f t="shared" si="114"/>
        <v>3221</v>
      </c>
      <c r="BK101" s="245">
        <f t="shared" si="114"/>
        <v>3454</v>
      </c>
      <c r="BL101" s="245">
        <f t="shared" si="114"/>
        <v>3704</v>
      </c>
      <c r="BM101" s="245">
        <f t="shared" si="114"/>
        <v>3971</v>
      </c>
      <c r="BN101" s="245">
        <f t="shared" si="114"/>
        <v>4258</v>
      </c>
      <c r="BO101" s="245">
        <f t="shared" si="114"/>
        <v>4566</v>
      </c>
    </row>
    <row r="102" spans="2:67" x14ac:dyDescent="0.25">
      <c r="B102" s="287" t="s">
        <v>99</v>
      </c>
      <c r="C102" s="247"/>
      <c r="D102" s="248"/>
      <c r="E102" s="249"/>
      <c r="F102" s="249"/>
      <c r="G102" s="249"/>
      <c r="H102" s="249"/>
      <c r="I102" s="249"/>
      <c r="J102" s="249"/>
      <c r="K102" s="249"/>
      <c r="L102" s="249"/>
      <c r="M102" s="249"/>
      <c r="N102" s="249"/>
      <c r="O102" s="249"/>
      <c r="P102" s="249"/>
      <c r="Q102" s="249"/>
      <c r="R102" s="249"/>
      <c r="S102" s="249"/>
      <c r="T102" s="249"/>
      <c r="U102" s="249"/>
      <c r="V102" s="249"/>
      <c r="W102" s="249">
        <f t="shared" ref="W102:AB102" si="115">RATE(1,,-V101,W101)</f>
        <v>13.666666666666668</v>
      </c>
      <c r="X102" s="249">
        <f t="shared" si="115"/>
        <v>0.56818181818181812</v>
      </c>
      <c r="Y102" s="249">
        <f t="shared" si="115"/>
        <v>7.2463768115942032E-2</v>
      </c>
      <c r="Z102" s="249">
        <f t="shared" si="115"/>
        <v>0.2027027027027026</v>
      </c>
      <c r="AA102" s="249">
        <f t="shared" si="115"/>
        <v>-0.13483146067415733</v>
      </c>
      <c r="AB102" s="249">
        <f t="shared" si="115"/>
        <v>0.20779220779220764</v>
      </c>
      <c r="AC102" s="249">
        <f>RATE(1,,-AA101,AC101)</f>
        <v>0.1558441558441557</v>
      </c>
      <c r="AD102" s="250">
        <f>ANS_Metrics_Assumptions!E170</f>
        <v>0.15</v>
      </c>
      <c r="AF102" s="251">
        <f>AD102</f>
        <v>0.15</v>
      </c>
      <c r="AG102" s="251">
        <f>AF102</f>
        <v>0.15</v>
      </c>
      <c r="AH102" s="251">
        <f t="shared" ref="AH102:AW106" si="116">AG102</f>
        <v>0.15</v>
      </c>
      <c r="AI102" s="251">
        <f t="shared" si="116"/>
        <v>0.15</v>
      </c>
      <c r="AJ102" s="252">
        <f t="shared" si="116"/>
        <v>0.15</v>
      </c>
      <c r="AK102" s="252">
        <f t="shared" si="116"/>
        <v>0.15</v>
      </c>
      <c r="AL102" s="252">
        <f>AD102</f>
        <v>0.15</v>
      </c>
      <c r="AM102" s="252">
        <f t="shared" si="116"/>
        <v>0.15</v>
      </c>
      <c r="AN102" s="252">
        <f t="shared" si="116"/>
        <v>0.15</v>
      </c>
      <c r="AO102" s="252">
        <f t="shared" si="116"/>
        <v>0.15</v>
      </c>
      <c r="AP102" s="252">
        <f t="shared" si="116"/>
        <v>0.15</v>
      </c>
      <c r="AQ102" s="252">
        <f t="shared" si="116"/>
        <v>0.15</v>
      </c>
      <c r="AR102" s="252">
        <f t="shared" si="116"/>
        <v>0.15</v>
      </c>
      <c r="AS102" s="252">
        <f t="shared" si="116"/>
        <v>0.15</v>
      </c>
      <c r="AT102" s="252">
        <f t="shared" si="116"/>
        <v>0.15</v>
      </c>
      <c r="AU102" s="252">
        <f t="shared" si="116"/>
        <v>0.15</v>
      </c>
      <c r="AV102" s="252">
        <f t="shared" si="116"/>
        <v>0.15</v>
      </c>
      <c r="AW102" s="252">
        <f t="shared" si="116"/>
        <v>0.15</v>
      </c>
      <c r="AX102" s="252">
        <f t="shared" ref="AX102:BM106" si="117">AW102</f>
        <v>0.15</v>
      </c>
      <c r="AY102" s="252">
        <f t="shared" si="117"/>
        <v>0.15</v>
      </c>
      <c r="AZ102" s="252">
        <f t="shared" si="117"/>
        <v>0.15</v>
      </c>
      <c r="BA102" s="252">
        <f t="shared" si="117"/>
        <v>0.15</v>
      </c>
      <c r="BB102" s="252">
        <f t="shared" si="117"/>
        <v>0.15</v>
      </c>
      <c r="BC102" s="252">
        <f t="shared" si="117"/>
        <v>0.15</v>
      </c>
      <c r="BD102" s="252">
        <f t="shared" si="117"/>
        <v>0.15</v>
      </c>
      <c r="BE102" s="252">
        <f t="shared" si="117"/>
        <v>0.15</v>
      </c>
      <c r="BF102" s="252">
        <f t="shared" si="117"/>
        <v>0.15</v>
      </c>
      <c r="BG102" s="252">
        <f t="shared" si="117"/>
        <v>0.15</v>
      </c>
      <c r="BH102" s="252">
        <f t="shared" si="117"/>
        <v>0.15</v>
      </c>
      <c r="BI102" s="252">
        <f t="shared" si="117"/>
        <v>0.15</v>
      </c>
      <c r="BJ102" s="252">
        <f t="shared" si="117"/>
        <v>0.15</v>
      </c>
      <c r="BK102" s="252">
        <f t="shared" si="117"/>
        <v>0.15</v>
      </c>
      <c r="BL102" s="252">
        <f t="shared" si="117"/>
        <v>0.15</v>
      </c>
      <c r="BM102" s="252">
        <f t="shared" si="117"/>
        <v>0.15</v>
      </c>
      <c r="BN102" s="252">
        <f t="shared" ref="BN102:BO106" si="118">BM102</f>
        <v>0.15</v>
      </c>
      <c r="BO102" s="252">
        <f t="shared" si="118"/>
        <v>0.15</v>
      </c>
    </row>
    <row r="103" spans="2:67" x14ac:dyDescent="0.25">
      <c r="B103" s="287" t="s">
        <v>101</v>
      </c>
      <c r="C103" s="247"/>
      <c r="D103" s="253"/>
      <c r="E103" s="253"/>
      <c r="F103" s="253"/>
      <c r="G103" s="253"/>
      <c r="H103" s="253"/>
      <c r="I103" s="253"/>
      <c r="J103" s="253"/>
      <c r="K103" s="253"/>
      <c r="L103" s="253"/>
      <c r="M103" s="253"/>
      <c r="N103" s="253"/>
      <c r="O103" s="253"/>
      <c r="P103" s="253"/>
      <c r="Q103" s="253"/>
      <c r="R103" s="253"/>
      <c r="S103" s="253"/>
      <c r="T103" s="253"/>
      <c r="U103" s="253"/>
      <c r="V103" s="253">
        <f t="shared" ref="V103:AC103" si="119">V109/V101</f>
        <v>0</v>
      </c>
      <c r="W103" s="253">
        <f t="shared" si="119"/>
        <v>0</v>
      </c>
      <c r="X103" s="253">
        <f t="shared" si="119"/>
        <v>1.4492753623188406E-2</v>
      </c>
      <c r="Y103" s="253">
        <f t="shared" si="119"/>
        <v>5.4054054054054057E-2</v>
      </c>
      <c r="Z103" s="253">
        <f t="shared" si="119"/>
        <v>0.12359550561797752</v>
      </c>
      <c r="AA103" s="253">
        <f t="shared" si="119"/>
        <v>5.1948051948051951E-2</v>
      </c>
      <c r="AB103" s="253">
        <f>AB109/AB101</f>
        <v>8.6021505376344093E-2</v>
      </c>
      <c r="AC103" s="253">
        <f t="shared" si="119"/>
        <v>5.6179775280898875E-2</v>
      </c>
      <c r="AD103" s="250">
        <f>ANS_Metrics_Assumptions!E171</f>
        <v>0.05</v>
      </c>
      <c r="AF103" s="254">
        <f>AD103</f>
        <v>0.05</v>
      </c>
      <c r="AG103" s="254">
        <f>AF103</f>
        <v>0.05</v>
      </c>
      <c r="AH103" s="254">
        <f t="shared" si="116"/>
        <v>0.05</v>
      </c>
      <c r="AI103" s="254">
        <f t="shared" si="116"/>
        <v>0.05</v>
      </c>
      <c r="AJ103" s="252">
        <f t="shared" si="116"/>
        <v>0.05</v>
      </c>
      <c r="AK103" s="252">
        <f t="shared" si="116"/>
        <v>0.05</v>
      </c>
      <c r="AL103" s="252">
        <f>AD103</f>
        <v>0.05</v>
      </c>
      <c r="AM103" s="252">
        <f t="shared" si="116"/>
        <v>0.05</v>
      </c>
      <c r="AN103" s="252">
        <f t="shared" si="116"/>
        <v>0.05</v>
      </c>
      <c r="AO103" s="252">
        <f t="shared" si="116"/>
        <v>0.05</v>
      </c>
      <c r="AP103" s="252">
        <f t="shared" si="116"/>
        <v>0.05</v>
      </c>
      <c r="AQ103" s="252">
        <f t="shared" si="116"/>
        <v>0.05</v>
      </c>
      <c r="AR103" s="252">
        <f t="shared" si="116"/>
        <v>0.05</v>
      </c>
      <c r="AS103" s="252">
        <f t="shared" si="116"/>
        <v>0.05</v>
      </c>
      <c r="AT103" s="252">
        <f t="shared" si="116"/>
        <v>0.05</v>
      </c>
      <c r="AU103" s="252">
        <f t="shared" si="116"/>
        <v>0.05</v>
      </c>
      <c r="AV103" s="252">
        <f t="shared" si="116"/>
        <v>0.05</v>
      </c>
      <c r="AW103" s="252">
        <f t="shared" si="116"/>
        <v>0.05</v>
      </c>
      <c r="AX103" s="252">
        <f t="shared" si="117"/>
        <v>0.05</v>
      </c>
      <c r="AY103" s="252">
        <f t="shared" si="117"/>
        <v>0.05</v>
      </c>
      <c r="AZ103" s="252">
        <f t="shared" si="117"/>
        <v>0.05</v>
      </c>
      <c r="BA103" s="252">
        <f t="shared" si="117"/>
        <v>0.05</v>
      </c>
      <c r="BB103" s="252">
        <f t="shared" si="117"/>
        <v>0.05</v>
      </c>
      <c r="BC103" s="252">
        <f t="shared" si="117"/>
        <v>0.05</v>
      </c>
      <c r="BD103" s="252">
        <f t="shared" si="117"/>
        <v>0.05</v>
      </c>
      <c r="BE103" s="252">
        <f t="shared" si="117"/>
        <v>0.05</v>
      </c>
      <c r="BF103" s="252">
        <f t="shared" si="117"/>
        <v>0.05</v>
      </c>
      <c r="BG103" s="252">
        <f t="shared" si="117"/>
        <v>0.05</v>
      </c>
      <c r="BH103" s="252">
        <f t="shared" si="117"/>
        <v>0.05</v>
      </c>
      <c r="BI103" s="252">
        <f t="shared" si="117"/>
        <v>0.05</v>
      </c>
      <c r="BJ103" s="252">
        <f t="shared" si="117"/>
        <v>0.05</v>
      </c>
      <c r="BK103" s="252">
        <f t="shared" si="117"/>
        <v>0.05</v>
      </c>
      <c r="BL103" s="252">
        <f t="shared" si="117"/>
        <v>0.05</v>
      </c>
      <c r="BM103" s="252">
        <f t="shared" si="117"/>
        <v>0.05</v>
      </c>
      <c r="BN103" s="252">
        <f t="shared" si="118"/>
        <v>0.05</v>
      </c>
      <c r="BO103" s="252">
        <f t="shared" si="118"/>
        <v>0.05</v>
      </c>
    </row>
    <row r="104" spans="2:67" x14ac:dyDescent="0.25">
      <c r="B104" s="287" t="s">
        <v>133</v>
      </c>
      <c r="C104" s="247"/>
      <c r="D104" s="255"/>
      <c r="E104" s="255"/>
      <c r="F104" s="255"/>
      <c r="G104" s="255"/>
      <c r="H104" s="255"/>
      <c r="I104" s="255"/>
      <c r="J104" s="255"/>
      <c r="K104" s="255"/>
      <c r="L104" s="255"/>
      <c r="M104" s="255"/>
      <c r="N104" s="255"/>
      <c r="O104" s="255"/>
      <c r="P104" s="255"/>
      <c r="Q104" s="255"/>
      <c r="R104" s="255"/>
      <c r="S104" s="255"/>
      <c r="T104" s="255"/>
      <c r="U104" s="255"/>
      <c r="V104" s="255">
        <f t="shared" ref="V104:AC104" si="120">V110/V108</f>
        <v>1</v>
      </c>
      <c r="W104" s="255">
        <f t="shared" si="120"/>
        <v>6.4318181818181817</v>
      </c>
      <c r="X104" s="255">
        <f t="shared" si="120"/>
        <v>7.4411764705882355</v>
      </c>
      <c r="Y104" s="255">
        <f t="shared" si="120"/>
        <v>7.7714285714285714</v>
      </c>
      <c r="Z104" s="255">
        <f t="shared" si="120"/>
        <v>8.3717948717948723</v>
      </c>
      <c r="AA104" s="255">
        <f t="shared" si="120"/>
        <v>10.205479452054794</v>
      </c>
      <c r="AB104" s="255">
        <f>AB110/AB108</f>
        <v>15.658823529411764</v>
      </c>
      <c r="AC104" s="255">
        <f t="shared" si="120"/>
        <v>13.761904761904763</v>
      </c>
      <c r="AD104" s="256">
        <v>25</v>
      </c>
      <c r="AF104" s="268">
        <v>10.123324396782841</v>
      </c>
      <c r="AG104" s="268">
        <f>AF104</f>
        <v>10.123324396782841</v>
      </c>
      <c r="AH104" s="268">
        <f t="shared" si="116"/>
        <v>10.123324396782841</v>
      </c>
      <c r="AI104" s="268">
        <v>11</v>
      </c>
      <c r="AJ104" s="268">
        <v>39</v>
      </c>
      <c r="AK104" s="268">
        <v>21</v>
      </c>
      <c r="AL104" s="258">
        <f>AD104</f>
        <v>25</v>
      </c>
      <c r="AM104" s="258">
        <f t="shared" si="116"/>
        <v>25</v>
      </c>
      <c r="AN104" s="258">
        <f t="shared" si="116"/>
        <v>25</v>
      </c>
      <c r="AO104" s="258">
        <f t="shared" si="116"/>
        <v>25</v>
      </c>
      <c r="AP104" s="258">
        <f t="shared" si="116"/>
        <v>25</v>
      </c>
      <c r="AQ104" s="258">
        <f t="shared" si="116"/>
        <v>25</v>
      </c>
      <c r="AR104" s="258">
        <f t="shared" si="116"/>
        <v>25</v>
      </c>
      <c r="AS104" s="258">
        <f t="shared" si="116"/>
        <v>25</v>
      </c>
      <c r="AT104" s="258">
        <f t="shared" si="116"/>
        <v>25</v>
      </c>
      <c r="AU104" s="258">
        <f t="shared" si="116"/>
        <v>25</v>
      </c>
      <c r="AV104" s="258">
        <f t="shared" si="116"/>
        <v>25</v>
      </c>
      <c r="AW104" s="258">
        <f t="shared" si="116"/>
        <v>25</v>
      </c>
      <c r="AX104" s="258">
        <f t="shared" si="117"/>
        <v>25</v>
      </c>
      <c r="AY104" s="258">
        <f t="shared" si="117"/>
        <v>25</v>
      </c>
      <c r="AZ104" s="258">
        <f t="shared" si="117"/>
        <v>25</v>
      </c>
      <c r="BA104" s="258">
        <f t="shared" si="117"/>
        <v>25</v>
      </c>
      <c r="BB104" s="258">
        <f t="shared" si="117"/>
        <v>25</v>
      </c>
      <c r="BC104" s="258">
        <f t="shared" si="117"/>
        <v>25</v>
      </c>
      <c r="BD104" s="258">
        <f t="shared" si="117"/>
        <v>25</v>
      </c>
      <c r="BE104" s="258">
        <f t="shared" si="117"/>
        <v>25</v>
      </c>
      <c r="BF104" s="258">
        <f t="shared" si="117"/>
        <v>25</v>
      </c>
      <c r="BG104" s="258">
        <f t="shared" si="117"/>
        <v>25</v>
      </c>
      <c r="BH104" s="258">
        <f t="shared" si="117"/>
        <v>25</v>
      </c>
      <c r="BI104" s="258">
        <f t="shared" si="117"/>
        <v>25</v>
      </c>
      <c r="BJ104" s="258">
        <f t="shared" si="117"/>
        <v>25</v>
      </c>
      <c r="BK104" s="258">
        <f t="shared" si="117"/>
        <v>25</v>
      </c>
      <c r="BL104" s="258">
        <f t="shared" si="117"/>
        <v>25</v>
      </c>
      <c r="BM104" s="258">
        <f t="shared" si="117"/>
        <v>25</v>
      </c>
      <c r="BN104" s="258">
        <f t="shared" si="118"/>
        <v>25</v>
      </c>
      <c r="BO104" s="258">
        <f t="shared" si="118"/>
        <v>25</v>
      </c>
    </row>
    <row r="105" spans="2:67" x14ac:dyDescent="0.25">
      <c r="B105" s="287" t="s">
        <v>103</v>
      </c>
      <c r="C105" s="247"/>
      <c r="D105" s="259"/>
      <c r="E105" s="259"/>
      <c r="F105" s="259"/>
      <c r="G105" s="259"/>
      <c r="H105" s="259"/>
      <c r="I105" s="259"/>
      <c r="J105" s="259"/>
      <c r="K105" s="259"/>
      <c r="L105" s="259"/>
      <c r="M105" s="259"/>
      <c r="N105" s="259"/>
      <c r="O105" s="259"/>
      <c r="P105" s="259"/>
      <c r="Q105" s="259"/>
      <c r="R105" s="259"/>
      <c r="S105" s="259"/>
      <c r="T105" s="259"/>
      <c r="U105" s="259"/>
      <c r="V105" s="259">
        <f t="shared" ref="V105:AA105" si="121">V113/V110</f>
        <v>1666.6666666666667</v>
      </c>
      <c r="W105" s="259">
        <f t="shared" si="121"/>
        <v>1555.1236749116608</v>
      </c>
      <c r="X105" s="259">
        <f t="shared" si="121"/>
        <v>1504.1501976284585</v>
      </c>
      <c r="Y105" s="259">
        <f t="shared" si="121"/>
        <v>1553.3253676470588</v>
      </c>
      <c r="Z105" s="259">
        <f t="shared" si="121"/>
        <v>1509.4946401225116</v>
      </c>
      <c r="AA105" s="259">
        <f t="shared" si="121"/>
        <v>1471.1409395973155</v>
      </c>
      <c r="AB105" s="259">
        <f>AB113/AB110</f>
        <v>1400.2321562734785</v>
      </c>
      <c r="AC105" s="259">
        <f>AC113/AC110</f>
        <v>1466.9628027681661</v>
      </c>
      <c r="AD105" s="275">
        <f>SUM(P113:AC113)/SUM(P110:AC110)</f>
        <v>1473.362765753687</v>
      </c>
      <c r="AF105" s="261">
        <f>AD105</f>
        <v>1473.362765753687</v>
      </c>
      <c r="AG105" s="261">
        <f>AF105</f>
        <v>1473.362765753687</v>
      </c>
      <c r="AH105" s="261">
        <f t="shared" si="116"/>
        <v>1473.362765753687</v>
      </c>
      <c r="AI105" s="261">
        <f t="shared" si="116"/>
        <v>1473.362765753687</v>
      </c>
      <c r="AJ105" s="262">
        <f t="shared" si="116"/>
        <v>1473.362765753687</v>
      </c>
      <c r="AK105" s="262">
        <f t="shared" si="116"/>
        <v>1473.362765753687</v>
      </c>
      <c r="AL105" s="262">
        <f>AD105</f>
        <v>1473.362765753687</v>
      </c>
      <c r="AM105" s="262">
        <f t="shared" si="116"/>
        <v>1473.362765753687</v>
      </c>
      <c r="AN105" s="262">
        <f t="shared" si="116"/>
        <v>1473.362765753687</v>
      </c>
      <c r="AO105" s="262">
        <f t="shared" si="116"/>
        <v>1473.362765753687</v>
      </c>
      <c r="AP105" s="262">
        <f t="shared" si="116"/>
        <v>1473.362765753687</v>
      </c>
      <c r="AQ105" s="262">
        <f t="shared" si="116"/>
        <v>1473.362765753687</v>
      </c>
      <c r="AR105" s="262">
        <f t="shared" si="116"/>
        <v>1473.362765753687</v>
      </c>
      <c r="AS105" s="262">
        <f t="shared" si="116"/>
        <v>1473.362765753687</v>
      </c>
      <c r="AT105" s="262">
        <f t="shared" si="116"/>
        <v>1473.362765753687</v>
      </c>
      <c r="AU105" s="262">
        <f t="shared" si="116"/>
        <v>1473.362765753687</v>
      </c>
      <c r="AV105" s="262">
        <f t="shared" si="116"/>
        <v>1473.362765753687</v>
      </c>
      <c r="AW105" s="262">
        <f t="shared" si="116"/>
        <v>1473.362765753687</v>
      </c>
      <c r="AX105" s="262">
        <f t="shared" si="117"/>
        <v>1473.362765753687</v>
      </c>
      <c r="AY105" s="262">
        <f t="shared" si="117"/>
        <v>1473.362765753687</v>
      </c>
      <c r="AZ105" s="262">
        <f t="shared" si="117"/>
        <v>1473.362765753687</v>
      </c>
      <c r="BA105" s="262">
        <f t="shared" si="117"/>
        <v>1473.362765753687</v>
      </c>
      <c r="BB105" s="262">
        <f t="shared" si="117"/>
        <v>1473.362765753687</v>
      </c>
      <c r="BC105" s="262">
        <f t="shared" si="117"/>
        <v>1473.362765753687</v>
      </c>
      <c r="BD105" s="262">
        <f t="shared" si="117"/>
        <v>1473.362765753687</v>
      </c>
      <c r="BE105" s="262">
        <f t="shared" si="117"/>
        <v>1473.362765753687</v>
      </c>
      <c r="BF105" s="262">
        <f t="shared" si="117"/>
        <v>1473.362765753687</v>
      </c>
      <c r="BG105" s="262">
        <f t="shared" si="117"/>
        <v>1473.362765753687</v>
      </c>
      <c r="BH105" s="262">
        <f t="shared" si="117"/>
        <v>1473.362765753687</v>
      </c>
      <c r="BI105" s="262">
        <f t="shared" si="117"/>
        <v>1473.362765753687</v>
      </c>
      <c r="BJ105" s="262">
        <f t="shared" si="117"/>
        <v>1473.362765753687</v>
      </c>
      <c r="BK105" s="262">
        <f t="shared" si="117"/>
        <v>1473.362765753687</v>
      </c>
      <c r="BL105" s="262">
        <f t="shared" si="117"/>
        <v>1473.362765753687</v>
      </c>
      <c r="BM105" s="262">
        <f t="shared" si="117"/>
        <v>1473.362765753687</v>
      </c>
      <c r="BN105" s="262">
        <f t="shared" si="118"/>
        <v>1473.362765753687</v>
      </c>
      <c r="BO105" s="262">
        <f t="shared" si="118"/>
        <v>1473.362765753687</v>
      </c>
    </row>
    <row r="106" spans="2:67" x14ac:dyDescent="0.25">
      <c r="B106" s="287" t="s">
        <v>134</v>
      </c>
      <c r="C106" s="247"/>
      <c r="D106" s="253"/>
      <c r="E106" s="253"/>
      <c r="F106" s="253"/>
      <c r="G106" s="253"/>
      <c r="H106" s="253"/>
      <c r="I106" s="253"/>
      <c r="J106" s="253"/>
      <c r="K106" s="253"/>
      <c r="L106" s="253"/>
      <c r="M106" s="253"/>
      <c r="N106" s="253"/>
      <c r="O106" s="253"/>
      <c r="P106" s="253"/>
      <c r="Q106" s="253"/>
      <c r="R106" s="253"/>
      <c r="S106" s="253"/>
      <c r="T106" s="253"/>
      <c r="U106" s="253"/>
      <c r="V106" s="253">
        <f t="shared" ref="V106:AA106" si="122">V114/V113</f>
        <v>0</v>
      </c>
      <c r="W106" s="253">
        <f t="shared" si="122"/>
        <v>1.3565098841172461E-2</v>
      </c>
      <c r="X106" s="253">
        <f t="shared" si="122"/>
        <v>0.03</v>
      </c>
      <c r="Y106" s="253">
        <f t="shared" si="122"/>
        <v>0.03</v>
      </c>
      <c r="Z106" s="253">
        <f t="shared" si="122"/>
        <v>0.03</v>
      </c>
      <c r="AA106" s="253">
        <f t="shared" si="122"/>
        <v>0.03</v>
      </c>
      <c r="AB106" s="253">
        <f>AB114/AB113</f>
        <v>0.03</v>
      </c>
      <c r="AC106" s="253">
        <f>AC114/AC113</f>
        <v>0.03</v>
      </c>
      <c r="AD106" s="288">
        <f>SUM(P114:AC114)/SUM(P113:AC113)</f>
        <v>2.9040224886112017E-2</v>
      </c>
      <c r="AF106" s="254">
        <f>AD106</f>
        <v>2.9040224886112017E-2</v>
      </c>
      <c r="AG106" s="254">
        <f>AF106</f>
        <v>2.9040224886112017E-2</v>
      </c>
      <c r="AH106" s="254">
        <f t="shared" si="116"/>
        <v>2.9040224886112017E-2</v>
      </c>
      <c r="AI106" s="254">
        <f t="shared" si="116"/>
        <v>2.9040224886112017E-2</v>
      </c>
      <c r="AJ106" s="254">
        <f t="shared" si="116"/>
        <v>2.9040224886112017E-2</v>
      </c>
      <c r="AK106" s="254">
        <f t="shared" si="116"/>
        <v>2.9040224886112017E-2</v>
      </c>
      <c r="AL106" s="254">
        <f>AD106</f>
        <v>2.9040224886112017E-2</v>
      </c>
      <c r="AM106" s="254">
        <f t="shared" si="116"/>
        <v>2.9040224886112017E-2</v>
      </c>
      <c r="AN106" s="254">
        <f t="shared" si="116"/>
        <v>2.9040224886112017E-2</v>
      </c>
      <c r="AO106" s="254">
        <f t="shared" si="116"/>
        <v>2.9040224886112017E-2</v>
      </c>
      <c r="AP106" s="254">
        <f t="shared" si="116"/>
        <v>2.9040224886112017E-2</v>
      </c>
      <c r="AQ106" s="254">
        <f t="shared" si="116"/>
        <v>2.9040224886112017E-2</v>
      </c>
      <c r="AR106" s="254">
        <f t="shared" si="116"/>
        <v>2.9040224886112017E-2</v>
      </c>
      <c r="AS106" s="254">
        <f t="shared" si="116"/>
        <v>2.9040224886112017E-2</v>
      </c>
      <c r="AT106" s="254">
        <f t="shared" si="116"/>
        <v>2.9040224886112017E-2</v>
      </c>
      <c r="AU106" s="254">
        <f t="shared" si="116"/>
        <v>2.9040224886112017E-2</v>
      </c>
      <c r="AV106" s="254">
        <f t="shared" si="116"/>
        <v>2.9040224886112017E-2</v>
      </c>
      <c r="AW106" s="254">
        <f t="shared" si="116"/>
        <v>2.9040224886112017E-2</v>
      </c>
      <c r="AX106" s="254">
        <f t="shared" si="117"/>
        <v>2.9040224886112017E-2</v>
      </c>
      <c r="AY106" s="254">
        <f t="shared" si="117"/>
        <v>2.9040224886112017E-2</v>
      </c>
      <c r="AZ106" s="254">
        <f t="shared" si="117"/>
        <v>2.9040224886112017E-2</v>
      </c>
      <c r="BA106" s="254">
        <f t="shared" si="117"/>
        <v>2.9040224886112017E-2</v>
      </c>
      <c r="BB106" s="254">
        <f t="shared" si="117"/>
        <v>2.9040224886112017E-2</v>
      </c>
      <c r="BC106" s="254">
        <f t="shared" si="117"/>
        <v>2.9040224886112017E-2</v>
      </c>
      <c r="BD106" s="254">
        <f t="shared" si="117"/>
        <v>2.9040224886112017E-2</v>
      </c>
      <c r="BE106" s="254">
        <f t="shared" si="117"/>
        <v>2.9040224886112017E-2</v>
      </c>
      <c r="BF106" s="254">
        <f t="shared" si="117"/>
        <v>2.9040224886112017E-2</v>
      </c>
      <c r="BG106" s="254">
        <f t="shared" si="117"/>
        <v>2.9040224886112017E-2</v>
      </c>
      <c r="BH106" s="254">
        <f t="shared" si="117"/>
        <v>2.9040224886112017E-2</v>
      </c>
      <c r="BI106" s="254">
        <f t="shared" si="117"/>
        <v>2.9040224886112017E-2</v>
      </c>
      <c r="BJ106" s="254">
        <f t="shared" si="117"/>
        <v>2.9040224886112017E-2</v>
      </c>
      <c r="BK106" s="254">
        <f t="shared" si="117"/>
        <v>2.9040224886112017E-2</v>
      </c>
      <c r="BL106" s="254">
        <f t="shared" si="117"/>
        <v>2.9040224886112017E-2</v>
      </c>
      <c r="BM106" s="254">
        <f t="shared" si="117"/>
        <v>2.9040224886112017E-2</v>
      </c>
      <c r="BN106" s="254">
        <f t="shared" si="118"/>
        <v>2.9040224886112017E-2</v>
      </c>
      <c r="BO106" s="254">
        <f t="shared" si="118"/>
        <v>2.9040224886112017E-2</v>
      </c>
    </row>
    <row r="108" spans="2:67" x14ac:dyDescent="0.25">
      <c r="B108" s="292" t="s">
        <v>304</v>
      </c>
      <c r="D108" s="7">
        <f>IF(VLOOKUP($B$52&amp;$B108,[20]Abuja!$E:$AE,COLUMN(D$1)-2,FALSE)=" ",0,VLOOKUP($B$52&amp;$B108,[20]Abuja!$E:$AE,COLUMN(D$1)-2,FALSE))</f>
        <v>0</v>
      </c>
      <c r="E108" s="7">
        <f>IF(VLOOKUP($B$52&amp;$B108,[20]Abuja!$E:$AE,COLUMN(E$1)-2,FALSE)=" ",0,VLOOKUP($B$52&amp;$B108,[20]Abuja!$E:$AE,COLUMN(E$1)-2,FALSE))</f>
        <v>0</v>
      </c>
      <c r="F108" s="7">
        <f>IF(VLOOKUP($B$52&amp;$B108,[20]Abuja!$E:$AE,COLUMN(F$1)-2,FALSE)=" ",0,VLOOKUP($B$52&amp;$B108,[20]Abuja!$E:$AE,COLUMN(F$1)-2,FALSE))</f>
        <v>0</v>
      </c>
      <c r="G108" s="7">
        <f>IF(VLOOKUP($B$52&amp;$B108,[20]Abuja!$E:$AE,COLUMN(G$1)-2,FALSE)=" ",0,VLOOKUP($B$52&amp;$B108,[20]Abuja!$E:$AE,COLUMN(G$1)-2,FALSE))</f>
        <v>0</v>
      </c>
      <c r="H108" s="7">
        <f>IF(VLOOKUP($B$52&amp;$B108,[20]Abuja!$E:$AE,COLUMN(H$1)-2,FALSE)=" ",0,VLOOKUP($B$52&amp;$B108,[20]Abuja!$E:$AE,COLUMN(H$1)-2,FALSE))</f>
        <v>0</v>
      </c>
      <c r="I108" s="7">
        <f>IF(VLOOKUP($B$52&amp;$B108,[20]Abuja!$E:$AE,COLUMN(I$1)-2,FALSE)=" ",0,VLOOKUP($B$52&amp;$B108,[20]Abuja!$E:$AE,COLUMN(I$1)-2,FALSE))</f>
        <v>0</v>
      </c>
      <c r="J108" s="7">
        <f>IF(VLOOKUP($B$52&amp;$B108,[20]Abuja!$E:$AE,COLUMN(J$1)-2,FALSE)=" ",0,VLOOKUP($B$52&amp;$B108,[20]Abuja!$E:$AE,COLUMN(J$1)-2,FALSE))</f>
        <v>0</v>
      </c>
      <c r="K108" s="7">
        <f>IF(VLOOKUP($B$52&amp;$B108,[20]Abuja!$E:$AE,COLUMN(K$1)-2,FALSE)=" ",0,VLOOKUP($B$52&amp;$B108,[20]Abuja!$E:$AE,COLUMN(K$1)-2,FALSE))</f>
        <v>0</v>
      </c>
      <c r="L108" s="7">
        <f>IF(VLOOKUP($B$52&amp;$B108,[20]Abuja!$E:$AE,COLUMN(L$1)-2,FALSE)=" ",0,VLOOKUP($B$52&amp;$B108,[20]Abuja!$E:$AE,COLUMN(L$1)-2,FALSE))</f>
        <v>0</v>
      </c>
      <c r="M108" s="7">
        <f>IF(VLOOKUP($B$52&amp;$B108,[20]Abuja!$E:$AE,COLUMN(M$1)-2,FALSE)=" ",0,VLOOKUP($B$52&amp;$B108,[20]Abuja!$E:$AE,COLUMN(M$1)-2,FALSE))</f>
        <v>0</v>
      </c>
      <c r="N108" s="7">
        <f>IF(VLOOKUP($B$52&amp;$B108,[20]Abuja!$E:$AE,COLUMN(N$1)-2,FALSE)=" ",0,VLOOKUP($B$52&amp;$B108,[20]Abuja!$E:$AE,COLUMN(N$1)-2,FALSE))</f>
        <v>0</v>
      </c>
      <c r="O108" s="7">
        <f>IF(VLOOKUP($B$52&amp;$B108,[20]Abuja!$E:$AE,COLUMN(O$1)-2,FALSE)=" ",0,VLOOKUP($B$52&amp;$B108,[20]Abuja!$E:$AE,COLUMN(O$1)-2,FALSE))</f>
        <v>0</v>
      </c>
      <c r="P108" s="7">
        <f>IF(VLOOKUP($B$52&amp;$B108,[20]Abuja!$E:$AE,COLUMN(P$1)-2,FALSE)=" ",0,VLOOKUP($B$52&amp;$B108,[20]Abuja!$E:$AE,COLUMN(P$1)-2,FALSE))</f>
        <v>0</v>
      </c>
      <c r="Q108" s="7">
        <f>IF(VLOOKUP($B$52&amp;$B108,[20]Abuja!$E:$AE,COLUMN(Q$1)-2,FALSE)=" ",0,VLOOKUP($B$52&amp;$B108,[20]Abuja!$E:$AE,COLUMN(Q$1)-2,FALSE))</f>
        <v>0</v>
      </c>
      <c r="R108" s="7">
        <f>IF(VLOOKUP($B$52&amp;$B108,[20]Abuja!$E:$AE,COLUMN(R$1)-2,FALSE)=" ",0,VLOOKUP($B$52&amp;$B108,[20]Abuja!$E:$AE,COLUMN(R$1)-2,FALSE))</f>
        <v>0</v>
      </c>
      <c r="S108" s="7">
        <f>IF(VLOOKUP($B$52&amp;$B108,[20]Abuja!$E:$AE,COLUMN(S$1)-2,FALSE)=" ",0,VLOOKUP($B$52&amp;$B108,[20]Abuja!$E:$AE,COLUMN(S$1)-2,FALSE))</f>
        <v>0</v>
      </c>
      <c r="T108" s="7">
        <f>IF(VLOOKUP($B$52&amp;$B108,[20]Abuja!$E:$AE,COLUMN(T$1)-2,FALSE)=" ",0,VLOOKUP($B$52&amp;$B108,[20]Abuja!$E:$AE,COLUMN(T$1)-2,FALSE))</f>
        <v>0</v>
      </c>
      <c r="U108" s="7">
        <f>IF(VLOOKUP($B$52&amp;$B108,[20]Abuja!$E:$AE,COLUMN(U$1)-2,FALSE)=" ",0,VLOOKUP($B$52&amp;$B108,[20]Abuja!$E:$AE,COLUMN(U$1)-2,FALSE))</f>
        <v>0</v>
      </c>
      <c r="V108" s="7">
        <f>IF(VLOOKUP($B$52&amp;$B108,[20]Abuja!$E:$AE,COLUMN(V$1)-2,FALSE)=" ",0,VLOOKUP($B$52&amp;$B108,[20]Abuja!$E:$AE,COLUMN(V$1)-2,FALSE))</f>
        <v>3</v>
      </c>
      <c r="W108" s="7">
        <f>IF(VLOOKUP($B$52&amp;$B108,[20]Abuja!$E:$AE,COLUMN(W$1)-2,FALSE)=" ",0,VLOOKUP($B$52&amp;$B108,[20]Abuja!$E:$AE,COLUMN(W$1)-2,FALSE))</f>
        <v>44</v>
      </c>
      <c r="X108" s="7">
        <f>IF(VLOOKUP($B$52&amp;$B108,[20]Abuja!$E:$AE,COLUMN(X$1)-2,FALSE)=" ",0,VLOOKUP($B$52&amp;$B108,[20]Abuja!$E:$AE,COLUMN(X$1)-2,FALSE))</f>
        <v>68</v>
      </c>
      <c r="Y108" s="7">
        <f>IF(VLOOKUP($B$52&amp;$B108,[20]Abuja!$E:$AE,COLUMN(Y$1)-2,FALSE)=" ",0,VLOOKUP($B$52&amp;$B108,[20]Abuja!$E:$AE,COLUMN(Y$1)-2,FALSE))</f>
        <v>70</v>
      </c>
      <c r="Z108" s="7">
        <f>IF(VLOOKUP($B$52&amp;$B108,[20]Abuja!$E:$AE,COLUMN(Z$1)-2,FALSE)=" ",0,VLOOKUP($B$52&amp;$B108,[20]Abuja!$E:$AE,COLUMN(Z$1)-2,FALSE))</f>
        <v>78</v>
      </c>
      <c r="AA108" s="7">
        <f>IF(VLOOKUP($B$52&amp;$B108,[20]Abuja!$E:$AE,COLUMN(AA$1)-2,FALSE)=" ",0,VLOOKUP($B$52&amp;$B108,[20]Abuja!$E:$AE,COLUMN(AA$1)-2,FALSE))</f>
        <v>73</v>
      </c>
      <c r="AB108" s="7">
        <f>IF(VLOOKUP($B$52&amp;$B108,[20]Abuja!$E:$AE,COLUMN(AB$1)-2,FALSE)=" ",0,VLOOKUP($B$52&amp;$B108,[20]Abuja!$E:$AE,COLUMN(AB$1)-2,FALSE))</f>
        <v>85</v>
      </c>
      <c r="AC108" s="7">
        <f>IF(VLOOKUP($B$52&amp;$B108,[20]Abuja!$E:$AE,COLUMN(AC$1)-2,FALSE)=" ",0,VLOOKUP($B$52&amp;$B108,[20]Abuja!$E:$AE,COLUMN(AC$1)-2,FALSE))</f>
        <v>84</v>
      </c>
      <c r="AF108" s="7">
        <f t="shared" ref="AF108:AG111" si="123">AB108</f>
        <v>85</v>
      </c>
      <c r="AG108" s="7">
        <f t="shared" si="123"/>
        <v>84</v>
      </c>
      <c r="AH108" s="7">
        <f>VLOOKUP($A$3&amp;$B$52&amp;$B108,'[21]Paga All'!$G$1:$J$3000,4,FALSE)</f>
        <v>100</v>
      </c>
      <c r="AI108" s="7">
        <f>VLOOKUP($A$3&amp;$B$100&amp;$B108,'[15]Paga all'!$F:$G,2,FALSE)</f>
        <v>107</v>
      </c>
      <c r="AJ108" s="7">
        <f>VLOOKUP($A$3&amp;$B$52&amp;$B108,'[16]Paga all'!$F$2:$G$1470,2,FALSE)</f>
        <v>99</v>
      </c>
      <c r="AK108" s="9">
        <f t="shared" ref="AK108:BO108" si="124">IF(ROUND((AJ108+AJ109)*(1+AK102),)&gt;=AK$3*$AD$3,AK$3*$AD$3*(1-AK103),ROUND((AJ108+AJ109)*(1+AK102),)-ROUND((AJ108+AJ109)*(1+AK102)*AK103,))</f>
        <v>123</v>
      </c>
      <c r="AL108" s="9">
        <f t="shared" si="124"/>
        <v>141</v>
      </c>
      <c r="AM108" s="9">
        <f t="shared" si="124"/>
        <v>161</v>
      </c>
      <c r="AN108" s="9">
        <f t="shared" si="124"/>
        <v>186</v>
      </c>
      <c r="AO108" s="9">
        <f t="shared" si="124"/>
        <v>214</v>
      </c>
      <c r="AP108" s="9">
        <f t="shared" si="124"/>
        <v>246</v>
      </c>
      <c r="AQ108" s="9">
        <f t="shared" si="124"/>
        <v>283</v>
      </c>
      <c r="AR108" s="9">
        <f t="shared" si="124"/>
        <v>326</v>
      </c>
      <c r="AS108" s="9">
        <f t="shared" si="124"/>
        <v>374</v>
      </c>
      <c r="AT108" s="9">
        <f t="shared" si="124"/>
        <v>430</v>
      </c>
      <c r="AU108" s="9">
        <f t="shared" si="124"/>
        <v>495</v>
      </c>
      <c r="AV108" s="9">
        <f t="shared" si="124"/>
        <v>569</v>
      </c>
      <c r="AW108" s="9">
        <f t="shared" si="124"/>
        <v>655</v>
      </c>
      <c r="AX108" s="9">
        <f t="shared" si="124"/>
        <v>752</v>
      </c>
      <c r="AY108" s="9">
        <f t="shared" si="124"/>
        <v>865</v>
      </c>
      <c r="AZ108" s="9">
        <f t="shared" si="124"/>
        <v>996</v>
      </c>
      <c r="BA108" s="9">
        <f t="shared" si="124"/>
        <v>1145</v>
      </c>
      <c r="BB108" s="9">
        <f t="shared" si="124"/>
        <v>1317</v>
      </c>
      <c r="BC108" s="9">
        <f t="shared" si="124"/>
        <v>1514</v>
      </c>
      <c r="BD108" s="9">
        <f t="shared" si="124"/>
        <v>1741</v>
      </c>
      <c r="BE108" s="9">
        <f t="shared" si="124"/>
        <v>2003</v>
      </c>
      <c r="BF108" s="9">
        <f t="shared" si="124"/>
        <v>2158.1624999999999</v>
      </c>
      <c r="BG108" s="9">
        <f t="shared" si="124"/>
        <v>2314.1999999999998</v>
      </c>
      <c r="BH108" s="9">
        <f t="shared" si="124"/>
        <v>2481.6374999999998</v>
      </c>
      <c r="BI108" s="9">
        <f t="shared" si="124"/>
        <v>2661.1875</v>
      </c>
      <c r="BJ108" s="9">
        <f t="shared" si="124"/>
        <v>2853.5625</v>
      </c>
      <c r="BK108" s="9">
        <f t="shared" si="124"/>
        <v>3059.4749999999999</v>
      </c>
      <c r="BL108" s="9">
        <f t="shared" si="124"/>
        <v>3280.35</v>
      </c>
      <c r="BM108" s="9">
        <f t="shared" si="124"/>
        <v>3517.6124999999997</v>
      </c>
      <c r="BN108" s="9">
        <f t="shared" si="124"/>
        <v>3771.9749999999999</v>
      </c>
      <c r="BO108" s="9">
        <f t="shared" si="124"/>
        <v>4044.8624999999997</v>
      </c>
    </row>
    <row r="109" spans="2:67" x14ac:dyDescent="0.25">
      <c r="B109" s="292" t="s">
        <v>305</v>
      </c>
      <c r="D109" s="7">
        <f>IF(VLOOKUP($B$52&amp;$B109,[20]Abuja!$E:$AE,COLUMN(D$1)-2,FALSE)=" ",0,VLOOKUP($B$52&amp;$B109,[20]Abuja!$E:$AE,COLUMN(D$1)-2,FALSE))</f>
        <v>0</v>
      </c>
      <c r="E109" s="7">
        <f>IF(VLOOKUP($B$52&amp;$B109,[20]Abuja!$E:$AE,COLUMN(E$1)-2,FALSE)=" ",0,VLOOKUP($B$52&amp;$B109,[20]Abuja!$E:$AE,COLUMN(E$1)-2,FALSE))</f>
        <v>0</v>
      </c>
      <c r="F109" s="7">
        <f>IF(VLOOKUP($B$52&amp;$B109,[20]Abuja!$E:$AE,COLUMN(F$1)-2,FALSE)=" ",0,VLOOKUP($B$52&amp;$B109,[20]Abuja!$E:$AE,COLUMN(F$1)-2,FALSE))</f>
        <v>0</v>
      </c>
      <c r="G109" s="7">
        <f>IF(VLOOKUP($B$52&amp;$B109,[20]Abuja!$E:$AE,COLUMN(G$1)-2,FALSE)=" ",0,VLOOKUP($B$52&amp;$B109,[20]Abuja!$E:$AE,COLUMN(G$1)-2,FALSE))</f>
        <v>0</v>
      </c>
      <c r="H109" s="7">
        <f>IF(VLOOKUP($B$52&amp;$B109,[20]Abuja!$E:$AE,COLUMN(H$1)-2,FALSE)=" ",0,VLOOKUP($B$52&amp;$B109,[20]Abuja!$E:$AE,COLUMN(H$1)-2,FALSE))</f>
        <v>0</v>
      </c>
      <c r="I109" s="7">
        <f>IF(VLOOKUP($B$52&amp;$B109,[20]Abuja!$E:$AE,COLUMN(I$1)-2,FALSE)=" ",0,VLOOKUP($B$52&amp;$B109,[20]Abuja!$E:$AE,COLUMN(I$1)-2,FALSE))</f>
        <v>0</v>
      </c>
      <c r="J109" s="7">
        <f>IF(VLOOKUP($B$52&amp;$B109,[20]Abuja!$E:$AE,COLUMN(J$1)-2,FALSE)=" ",0,VLOOKUP($B$52&amp;$B109,[20]Abuja!$E:$AE,COLUMN(J$1)-2,FALSE))</f>
        <v>0</v>
      </c>
      <c r="K109" s="7">
        <f>IF(VLOOKUP($B$52&amp;$B109,[20]Abuja!$E:$AE,COLUMN(K$1)-2,FALSE)=" ",0,VLOOKUP($B$52&amp;$B109,[20]Abuja!$E:$AE,COLUMN(K$1)-2,FALSE))</f>
        <v>0</v>
      </c>
      <c r="L109" s="7">
        <f>IF(VLOOKUP($B$52&amp;$B109,[20]Abuja!$E:$AE,COLUMN(L$1)-2,FALSE)=" ",0,VLOOKUP($B$52&amp;$B109,[20]Abuja!$E:$AE,COLUMN(L$1)-2,FALSE))</f>
        <v>0</v>
      </c>
      <c r="M109" s="7">
        <f>IF(VLOOKUP($B$52&amp;$B109,[20]Abuja!$E:$AE,COLUMN(M$1)-2,FALSE)=" ",0,VLOOKUP($B$52&amp;$B109,[20]Abuja!$E:$AE,COLUMN(M$1)-2,FALSE))</f>
        <v>0</v>
      </c>
      <c r="N109" s="7">
        <f>IF(VLOOKUP($B$52&amp;$B109,[20]Abuja!$E:$AE,COLUMN(N$1)-2,FALSE)=" ",0,VLOOKUP($B$52&amp;$B109,[20]Abuja!$E:$AE,COLUMN(N$1)-2,FALSE))</f>
        <v>0</v>
      </c>
      <c r="O109" s="7">
        <f>IF(VLOOKUP($B$52&amp;$B109,[20]Abuja!$E:$AE,COLUMN(O$1)-2,FALSE)=" ",0,VLOOKUP($B$52&amp;$B109,[20]Abuja!$E:$AE,COLUMN(O$1)-2,FALSE))</f>
        <v>0</v>
      </c>
      <c r="P109" s="7">
        <f>IF(VLOOKUP($B$52&amp;$B109,[20]Abuja!$E:$AE,COLUMN(P$1)-2,FALSE)=" ",0,VLOOKUP($B$52&amp;$B109,[20]Abuja!$E:$AE,COLUMN(P$1)-2,FALSE))</f>
        <v>0</v>
      </c>
      <c r="Q109" s="7">
        <f>IF(VLOOKUP($B$52&amp;$B109,[20]Abuja!$E:$AE,COLUMN(Q$1)-2,FALSE)=" ",0,VLOOKUP($B$52&amp;$B109,[20]Abuja!$E:$AE,COLUMN(Q$1)-2,FALSE))</f>
        <v>0</v>
      </c>
      <c r="R109" s="7">
        <f>IF(VLOOKUP($B$52&amp;$B109,[20]Abuja!$E:$AE,COLUMN(R$1)-2,FALSE)=" ",0,VLOOKUP($B$52&amp;$B109,[20]Abuja!$E:$AE,COLUMN(R$1)-2,FALSE))</f>
        <v>0</v>
      </c>
      <c r="S109" s="7">
        <f>IF(VLOOKUP($B$52&amp;$B109,[20]Abuja!$E:$AE,COLUMN(S$1)-2,FALSE)=" ",0,VLOOKUP($B$52&amp;$B109,[20]Abuja!$E:$AE,COLUMN(S$1)-2,FALSE))</f>
        <v>0</v>
      </c>
      <c r="T109" s="7">
        <f>IF(VLOOKUP($B$52&amp;$B109,[20]Abuja!$E:$AE,COLUMN(T$1)-2,FALSE)=" ",0,VLOOKUP($B$52&amp;$B109,[20]Abuja!$E:$AE,COLUMN(T$1)-2,FALSE))</f>
        <v>0</v>
      </c>
      <c r="U109" s="7">
        <f>IF(VLOOKUP($B$52&amp;$B109,[20]Abuja!$E:$AE,COLUMN(U$1)-2,FALSE)=" ",0,VLOOKUP($B$52&amp;$B109,[20]Abuja!$E:$AE,COLUMN(U$1)-2,FALSE))</f>
        <v>0</v>
      </c>
      <c r="V109" s="7">
        <f>IF(VLOOKUP($B$52&amp;$B109,[20]Abuja!$E:$AE,COLUMN(V$1)-2,FALSE)=" ",0,VLOOKUP($B$52&amp;$B109,[20]Abuja!$E:$AE,COLUMN(V$1)-2,FALSE))</f>
        <v>0</v>
      </c>
      <c r="W109" s="7">
        <f>IF(VLOOKUP($B$52&amp;$B109,[20]Abuja!$E:$AE,COLUMN(W$1)-2,FALSE)=" ",0,VLOOKUP($B$52&amp;$B109,[20]Abuja!$E:$AE,COLUMN(W$1)-2,FALSE))</f>
        <v>0</v>
      </c>
      <c r="X109" s="7">
        <f>IF(VLOOKUP($B$52&amp;$B109,[20]Abuja!$E:$AE,COLUMN(X$1)-2,FALSE)=" ",0,VLOOKUP($B$52&amp;$B109,[20]Abuja!$E:$AE,COLUMN(X$1)-2,FALSE))</f>
        <v>1</v>
      </c>
      <c r="Y109" s="7">
        <f>IF(VLOOKUP($B$52&amp;$B109,[20]Abuja!$E:$AE,COLUMN(Y$1)-2,FALSE)=" ",0,VLOOKUP($B$52&amp;$B109,[20]Abuja!$E:$AE,COLUMN(Y$1)-2,FALSE))</f>
        <v>4</v>
      </c>
      <c r="Z109" s="7">
        <f>IF(VLOOKUP($B$52&amp;$B109,[20]Abuja!$E:$AE,COLUMN(Z$1)-2,FALSE)=" ",0,VLOOKUP($B$52&amp;$B109,[20]Abuja!$E:$AE,COLUMN(Z$1)-2,FALSE))</f>
        <v>11</v>
      </c>
      <c r="AA109" s="7">
        <f>IF(VLOOKUP($B$52&amp;$B109,[20]Abuja!$E:$AE,COLUMN(AA$1)-2,FALSE)=" ",0,VLOOKUP($B$52&amp;$B109,[20]Abuja!$E:$AE,COLUMN(AA$1)-2,FALSE))</f>
        <v>4</v>
      </c>
      <c r="AB109" s="7">
        <f>IF(VLOOKUP($B$52&amp;$B109,[20]Abuja!$E:$AE,COLUMN(AB$1)-2,FALSE)=" ",0,VLOOKUP($B$52&amp;$B109,[20]Abuja!$E:$AE,COLUMN(AB$1)-2,FALSE))</f>
        <v>8</v>
      </c>
      <c r="AC109" s="7">
        <f>IF(VLOOKUP($B$52&amp;$B109,[20]Abuja!$E:$AE,COLUMN(AC$1)-2,FALSE)=" ",0,VLOOKUP($B$52&amp;$B109,[20]Abuja!$E:$AE,COLUMN(AC$1)-2,FALSE))</f>
        <v>5</v>
      </c>
      <c r="AF109" s="7">
        <f t="shared" si="123"/>
        <v>8</v>
      </c>
      <c r="AG109" s="7">
        <f t="shared" si="123"/>
        <v>5</v>
      </c>
      <c r="AH109" s="7">
        <f>VLOOKUP($A$3&amp;$B$52&amp;$B109,'[21]Paga All'!$G$1:$J$3000,4,FALSE)</f>
        <v>4</v>
      </c>
      <c r="AI109" s="7">
        <f>VLOOKUP($A$3&amp;$B$100&amp;$B109,'[15]Paga all'!$F:$G,2,FALSE)</f>
        <v>4</v>
      </c>
      <c r="AJ109" s="7">
        <f>VLOOKUP($A$3&amp;$B$52&amp;$B109,'[16]Paga all'!$F$2:$G$1470,2,FALSE)</f>
        <v>13</v>
      </c>
      <c r="AK109" s="9">
        <f t="shared" ref="AK109:BO109" si="125">IF(ROUND((AJ108+AJ109)*(1+AK102),)&gt;=AK$3*$AD$3,AK$3*$AD$3*AK103,ROUND((AJ108+AJ109)*(1+AK102),)-AK108)</f>
        <v>6</v>
      </c>
      <c r="AL109" s="9">
        <f t="shared" si="125"/>
        <v>7</v>
      </c>
      <c r="AM109" s="9">
        <f t="shared" si="125"/>
        <v>9</v>
      </c>
      <c r="AN109" s="9">
        <f t="shared" si="125"/>
        <v>10</v>
      </c>
      <c r="AO109" s="9">
        <f t="shared" si="125"/>
        <v>11</v>
      </c>
      <c r="AP109" s="9">
        <f t="shared" si="125"/>
        <v>13</v>
      </c>
      <c r="AQ109" s="9">
        <f t="shared" si="125"/>
        <v>15</v>
      </c>
      <c r="AR109" s="9">
        <f t="shared" si="125"/>
        <v>17</v>
      </c>
      <c r="AS109" s="9">
        <f t="shared" si="125"/>
        <v>20</v>
      </c>
      <c r="AT109" s="9">
        <f t="shared" si="125"/>
        <v>23</v>
      </c>
      <c r="AU109" s="9">
        <f t="shared" si="125"/>
        <v>26</v>
      </c>
      <c r="AV109" s="9">
        <f t="shared" si="125"/>
        <v>30</v>
      </c>
      <c r="AW109" s="9">
        <f t="shared" si="125"/>
        <v>34</v>
      </c>
      <c r="AX109" s="9">
        <f t="shared" si="125"/>
        <v>40</v>
      </c>
      <c r="AY109" s="9">
        <f t="shared" si="125"/>
        <v>46</v>
      </c>
      <c r="AZ109" s="9">
        <f t="shared" si="125"/>
        <v>52</v>
      </c>
      <c r="BA109" s="9">
        <f t="shared" si="125"/>
        <v>60</v>
      </c>
      <c r="BB109" s="9">
        <f t="shared" si="125"/>
        <v>69</v>
      </c>
      <c r="BC109" s="9">
        <f t="shared" si="125"/>
        <v>80</v>
      </c>
      <c r="BD109" s="9">
        <f t="shared" si="125"/>
        <v>92</v>
      </c>
      <c r="BE109" s="9">
        <f t="shared" si="125"/>
        <v>105</v>
      </c>
      <c r="BF109" s="9">
        <f t="shared" si="125"/>
        <v>113.58750000000001</v>
      </c>
      <c r="BG109" s="9">
        <f t="shared" si="125"/>
        <v>121.80000000000001</v>
      </c>
      <c r="BH109" s="9">
        <f t="shared" si="125"/>
        <v>130.61250000000001</v>
      </c>
      <c r="BI109" s="9">
        <f t="shared" si="125"/>
        <v>140.0625</v>
      </c>
      <c r="BJ109" s="9">
        <f t="shared" si="125"/>
        <v>150.1875</v>
      </c>
      <c r="BK109" s="9">
        <f t="shared" si="125"/>
        <v>161.02500000000001</v>
      </c>
      <c r="BL109" s="9">
        <f t="shared" si="125"/>
        <v>172.65</v>
      </c>
      <c r="BM109" s="9">
        <f t="shared" si="125"/>
        <v>185.13750000000002</v>
      </c>
      <c r="BN109" s="9">
        <f t="shared" si="125"/>
        <v>198.52500000000001</v>
      </c>
      <c r="BO109" s="9">
        <f t="shared" si="125"/>
        <v>212.88750000000002</v>
      </c>
    </row>
    <row r="110" spans="2:67" x14ac:dyDescent="0.25">
      <c r="B110" s="292" t="s">
        <v>306</v>
      </c>
      <c r="D110" s="7">
        <f>IF(VLOOKUP($B$52&amp;$B110,[20]Abuja!$E:$AE,COLUMN(D$1)-2,FALSE)=" ",0,VLOOKUP($B$52&amp;$B110,[20]Abuja!$E:$AE,COLUMN(D$1)-2,FALSE))</f>
        <v>0</v>
      </c>
      <c r="E110" s="7">
        <f>IF(VLOOKUP($B$52&amp;$B110,[20]Abuja!$E:$AE,COLUMN(E$1)-2,FALSE)=" ",0,VLOOKUP($B$52&amp;$B110,[20]Abuja!$E:$AE,COLUMN(E$1)-2,FALSE))</f>
        <v>0</v>
      </c>
      <c r="F110" s="7">
        <f>IF(VLOOKUP($B$52&amp;$B110,[20]Abuja!$E:$AE,COLUMN(F$1)-2,FALSE)=" ",0,VLOOKUP($B$52&amp;$B110,[20]Abuja!$E:$AE,COLUMN(F$1)-2,FALSE))</f>
        <v>0</v>
      </c>
      <c r="G110" s="7">
        <f>IF(VLOOKUP($B$52&amp;$B110,[20]Abuja!$E:$AE,COLUMN(G$1)-2,FALSE)=" ",0,VLOOKUP($B$52&amp;$B110,[20]Abuja!$E:$AE,COLUMN(G$1)-2,FALSE))</f>
        <v>0</v>
      </c>
      <c r="H110" s="7">
        <f>IF(VLOOKUP($B$52&amp;$B110,[20]Abuja!$E:$AE,COLUMN(H$1)-2,FALSE)=" ",0,VLOOKUP($B$52&amp;$B110,[20]Abuja!$E:$AE,COLUMN(H$1)-2,FALSE))</f>
        <v>0</v>
      </c>
      <c r="I110" s="7">
        <f>IF(VLOOKUP($B$52&amp;$B110,[20]Abuja!$E:$AE,COLUMN(I$1)-2,FALSE)=" ",0,VLOOKUP($B$52&amp;$B110,[20]Abuja!$E:$AE,COLUMN(I$1)-2,FALSE))</f>
        <v>0</v>
      </c>
      <c r="J110" s="7">
        <f>IF(VLOOKUP($B$52&amp;$B110,[20]Abuja!$E:$AE,COLUMN(J$1)-2,FALSE)=" ",0,VLOOKUP($B$52&amp;$B110,[20]Abuja!$E:$AE,COLUMN(J$1)-2,FALSE))</f>
        <v>0</v>
      </c>
      <c r="K110" s="7">
        <f>IF(VLOOKUP($B$52&amp;$B110,[20]Abuja!$E:$AE,COLUMN(K$1)-2,FALSE)=" ",0,VLOOKUP($B$52&amp;$B110,[20]Abuja!$E:$AE,COLUMN(K$1)-2,FALSE))</f>
        <v>0</v>
      </c>
      <c r="L110" s="7">
        <f>IF(VLOOKUP($B$52&amp;$B110,[20]Abuja!$E:$AE,COLUMN(L$1)-2,FALSE)=" ",0,VLOOKUP($B$52&amp;$B110,[20]Abuja!$E:$AE,COLUMN(L$1)-2,FALSE))</f>
        <v>0</v>
      </c>
      <c r="M110" s="7">
        <f>IF(VLOOKUP($B$52&amp;$B110,[20]Abuja!$E:$AE,COLUMN(M$1)-2,FALSE)=" ",0,VLOOKUP($B$52&amp;$B110,[20]Abuja!$E:$AE,COLUMN(M$1)-2,FALSE))</f>
        <v>0</v>
      </c>
      <c r="N110" s="7">
        <f>IF(VLOOKUP($B$52&amp;$B110,[20]Abuja!$E:$AE,COLUMN(N$1)-2,FALSE)=" ",0,VLOOKUP($B$52&amp;$B110,[20]Abuja!$E:$AE,COLUMN(N$1)-2,FALSE))</f>
        <v>0</v>
      </c>
      <c r="O110" s="7">
        <f>IF(VLOOKUP($B$52&amp;$B110,[20]Abuja!$E:$AE,COLUMN(O$1)-2,FALSE)=" ",0,VLOOKUP($B$52&amp;$B110,[20]Abuja!$E:$AE,COLUMN(O$1)-2,FALSE))</f>
        <v>0</v>
      </c>
      <c r="P110" s="7">
        <f>IF(VLOOKUP($B$52&amp;$B110,[20]Abuja!$E:$AE,COLUMN(P$1)-2,FALSE)=" ",0,VLOOKUP($B$52&amp;$B110,[20]Abuja!$E:$AE,COLUMN(P$1)-2,FALSE))</f>
        <v>0</v>
      </c>
      <c r="Q110" s="7">
        <f>IF(VLOOKUP($B$52&amp;$B110,[20]Abuja!$E:$AE,COLUMN(Q$1)-2,FALSE)=" ",0,VLOOKUP($B$52&amp;$B110,[20]Abuja!$E:$AE,COLUMN(Q$1)-2,FALSE))</f>
        <v>0</v>
      </c>
      <c r="R110" s="7">
        <f>IF(VLOOKUP($B$52&amp;$B110,[20]Abuja!$E:$AE,COLUMN(R$1)-2,FALSE)=" ",0,VLOOKUP($B$52&amp;$B110,[20]Abuja!$E:$AE,COLUMN(R$1)-2,FALSE))</f>
        <v>0</v>
      </c>
      <c r="S110" s="7">
        <f>IF(VLOOKUP($B$52&amp;$B110,[20]Abuja!$E:$AE,COLUMN(S$1)-2,FALSE)=" ",0,VLOOKUP($B$52&amp;$B110,[20]Abuja!$E:$AE,COLUMN(S$1)-2,FALSE))</f>
        <v>0</v>
      </c>
      <c r="T110" s="7">
        <f>IF(VLOOKUP($B$52&amp;$B110,[20]Abuja!$E:$AE,COLUMN(T$1)-2,FALSE)=" ",0,VLOOKUP($B$52&amp;$B110,[20]Abuja!$E:$AE,COLUMN(T$1)-2,FALSE))</f>
        <v>0</v>
      </c>
      <c r="U110" s="7">
        <f>IF(VLOOKUP($B$52&amp;$B110,[20]Abuja!$E:$AE,COLUMN(U$1)-2,FALSE)=" ",0,VLOOKUP($B$52&amp;$B110,[20]Abuja!$E:$AE,COLUMN(U$1)-2,FALSE))</f>
        <v>0</v>
      </c>
      <c r="V110" s="7">
        <f>IF(VLOOKUP($B$52&amp;$B110,[20]Abuja!$E:$AE,COLUMN(V$1)-2,FALSE)=" ",0,VLOOKUP($B$52&amp;$B110,[20]Abuja!$E:$AE,COLUMN(V$1)-2,FALSE))</f>
        <v>3</v>
      </c>
      <c r="W110" s="7">
        <f>IF(VLOOKUP($B$52&amp;$B110,[20]Abuja!$E:$AE,COLUMN(W$1)-2,FALSE)=" ",0,VLOOKUP($B$52&amp;$B110,[20]Abuja!$E:$AE,COLUMN(W$1)-2,FALSE))</f>
        <v>283</v>
      </c>
      <c r="X110" s="7">
        <f>IF(VLOOKUP($B$52&amp;$B110,[20]Abuja!$E:$AE,COLUMN(X$1)-2,FALSE)=" ",0,VLOOKUP($B$52&amp;$B110,[20]Abuja!$E:$AE,COLUMN(X$1)-2,FALSE))</f>
        <v>506</v>
      </c>
      <c r="Y110" s="7">
        <f>IF(VLOOKUP($B$52&amp;$B110,[20]Abuja!$E:$AE,COLUMN(Y$1)-2,FALSE)=" ",0,VLOOKUP($B$52&amp;$B110,[20]Abuja!$E:$AE,COLUMN(Y$1)-2,FALSE))</f>
        <v>544</v>
      </c>
      <c r="Z110" s="7">
        <f>IF(VLOOKUP($B$52&amp;$B110,[20]Abuja!$E:$AE,COLUMN(Z$1)-2,FALSE)=" ",0,VLOOKUP($B$52&amp;$B110,[20]Abuja!$E:$AE,COLUMN(Z$1)-2,FALSE))</f>
        <v>653</v>
      </c>
      <c r="AA110" s="7">
        <f>IF(VLOOKUP($B$52&amp;$B110,[20]Abuja!$E:$AE,COLUMN(AA$1)-2,FALSE)=" ",0,VLOOKUP($B$52&amp;$B110,[20]Abuja!$E:$AE,COLUMN(AA$1)-2,FALSE))</f>
        <v>745</v>
      </c>
      <c r="AB110" s="7">
        <f>IF(VLOOKUP($B$52&amp;$B110,[20]Abuja!$E:$AE,COLUMN(AB$1)-2,FALSE)=" ",0,VLOOKUP($B$52&amp;$B110,[20]Abuja!$E:$AE,COLUMN(AB$1)-2,FALSE))</f>
        <v>1331</v>
      </c>
      <c r="AC110" s="7">
        <f>IF(VLOOKUP($B$52&amp;$B110,[20]Abuja!$E:$AE,COLUMN(AC$1)-2,FALSE)=" ",0,VLOOKUP($B$52&amp;$B110,[20]Abuja!$E:$AE,COLUMN(AC$1)-2,FALSE))</f>
        <v>1156</v>
      </c>
      <c r="AF110" s="7">
        <f t="shared" si="123"/>
        <v>1331</v>
      </c>
      <c r="AG110" s="7">
        <f t="shared" si="123"/>
        <v>1156</v>
      </c>
      <c r="AH110" s="7">
        <f>VLOOKUP($A$3&amp;$B$52&amp;$B110,'[21]Paga All'!$G$1:$J$3000,4,FALSE)</f>
        <v>1845</v>
      </c>
      <c r="AI110" s="7">
        <f>VLOOKUP($A$3&amp;$B$100&amp;$B110,'[15]Paga all'!$F:$G,2,FALSE)</f>
        <v>1815</v>
      </c>
      <c r="AJ110" s="7">
        <f>VLOOKUP($A$3&amp;$B$52&amp;$B110,'[16]Paga all'!$F$2:$G$1470,2,FALSE)</f>
        <v>1185</v>
      </c>
      <c r="AK110" s="9">
        <f t="shared" ref="AK110:BO110" si="126">ROUND(AK108*AK104,)</f>
        <v>2583</v>
      </c>
      <c r="AL110" s="9">
        <f t="shared" si="126"/>
        <v>3525</v>
      </c>
      <c r="AM110" s="9">
        <f t="shared" si="126"/>
        <v>4025</v>
      </c>
      <c r="AN110" s="9">
        <f t="shared" si="126"/>
        <v>4650</v>
      </c>
      <c r="AO110" s="9">
        <f t="shared" si="126"/>
        <v>5350</v>
      </c>
      <c r="AP110" s="9">
        <f t="shared" si="126"/>
        <v>6150</v>
      </c>
      <c r="AQ110" s="9">
        <f t="shared" si="126"/>
        <v>7075</v>
      </c>
      <c r="AR110" s="9">
        <f t="shared" si="126"/>
        <v>8150</v>
      </c>
      <c r="AS110" s="9">
        <f t="shared" si="126"/>
        <v>9350</v>
      </c>
      <c r="AT110" s="9">
        <f t="shared" si="126"/>
        <v>10750</v>
      </c>
      <c r="AU110" s="9">
        <f t="shared" si="126"/>
        <v>12375</v>
      </c>
      <c r="AV110" s="9">
        <f t="shared" si="126"/>
        <v>14225</v>
      </c>
      <c r="AW110" s="9">
        <f t="shared" si="126"/>
        <v>16375</v>
      </c>
      <c r="AX110" s="9">
        <f t="shared" si="126"/>
        <v>18800</v>
      </c>
      <c r="AY110" s="9">
        <f t="shared" si="126"/>
        <v>21625</v>
      </c>
      <c r="AZ110" s="9">
        <f t="shared" si="126"/>
        <v>24900</v>
      </c>
      <c r="BA110" s="9">
        <f t="shared" si="126"/>
        <v>28625</v>
      </c>
      <c r="BB110" s="9">
        <f t="shared" si="126"/>
        <v>32925</v>
      </c>
      <c r="BC110" s="9">
        <f t="shared" si="126"/>
        <v>37850</v>
      </c>
      <c r="BD110" s="9">
        <f t="shared" si="126"/>
        <v>43525</v>
      </c>
      <c r="BE110" s="9">
        <f t="shared" si="126"/>
        <v>50075</v>
      </c>
      <c r="BF110" s="9">
        <f t="shared" si="126"/>
        <v>53954</v>
      </c>
      <c r="BG110" s="9">
        <f t="shared" si="126"/>
        <v>57855</v>
      </c>
      <c r="BH110" s="9">
        <f t="shared" si="126"/>
        <v>62041</v>
      </c>
      <c r="BI110" s="9">
        <f t="shared" si="126"/>
        <v>66530</v>
      </c>
      <c r="BJ110" s="9">
        <f t="shared" si="126"/>
        <v>71339</v>
      </c>
      <c r="BK110" s="9">
        <f t="shared" si="126"/>
        <v>76487</v>
      </c>
      <c r="BL110" s="9">
        <f t="shared" si="126"/>
        <v>82009</v>
      </c>
      <c r="BM110" s="9">
        <f t="shared" si="126"/>
        <v>87940</v>
      </c>
      <c r="BN110" s="9">
        <f t="shared" si="126"/>
        <v>94299</v>
      </c>
      <c r="BO110" s="9">
        <f t="shared" si="126"/>
        <v>101122</v>
      </c>
    </row>
    <row r="111" spans="2:67" x14ac:dyDescent="0.25">
      <c r="B111" s="292" t="s">
        <v>307</v>
      </c>
      <c r="D111" s="7">
        <f>IF(VLOOKUP($B$52&amp;$B111,[20]Abuja!$E:$AE,COLUMN(D$1)-2,FALSE)=" ",0,VLOOKUP($B$52&amp;$B111,[20]Abuja!$E:$AE,COLUMN(D$1)-2,FALSE))</f>
        <v>0</v>
      </c>
      <c r="E111" s="7">
        <f>IF(VLOOKUP($B$52&amp;$B111,[20]Abuja!$E:$AE,COLUMN(E$1)-2,FALSE)=" ",0,VLOOKUP($B$52&amp;$B111,[20]Abuja!$E:$AE,COLUMN(E$1)-2,FALSE))</f>
        <v>0</v>
      </c>
      <c r="F111" s="7">
        <f>IF(VLOOKUP($B$52&amp;$B111,[20]Abuja!$E:$AE,COLUMN(F$1)-2,FALSE)=" ",0,VLOOKUP($B$52&amp;$B111,[20]Abuja!$E:$AE,COLUMN(F$1)-2,FALSE))</f>
        <v>0</v>
      </c>
      <c r="G111" s="7">
        <f>IF(VLOOKUP($B$52&amp;$B111,[20]Abuja!$E:$AE,COLUMN(G$1)-2,FALSE)=" ",0,VLOOKUP($B$52&amp;$B111,[20]Abuja!$E:$AE,COLUMN(G$1)-2,FALSE))</f>
        <v>0</v>
      </c>
      <c r="H111" s="7">
        <f>IF(VLOOKUP($B$52&amp;$B111,[20]Abuja!$E:$AE,COLUMN(H$1)-2,FALSE)=" ",0,VLOOKUP($B$52&amp;$B111,[20]Abuja!$E:$AE,COLUMN(H$1)-2,FALSE))</f>
        <v>0</v>
      </c>
      <c r="I111" s="7">
        <f>IF(VLOOKUP($B$52&amp;$B111,[20]Abuja!$E:$AE,COLUMN(I$1)-2,FALSE)=" ",0,VLOOKUP($B$52&amp;$B111,[20]Abuja!$E:$AE,COLUMN(I$1)-2,FALSE))</f>
        <v>0</v>
      </c>
      <c r="J111" s="7">
        <f>IF(VLOOKUP($B$52&amp;$B111,[20]Abuja!$E:$AE,COLUMN(J$1)-2,FALSE)=" ",0,VLOOKUP($B$52&amp;$B111,[20]Abuja!$E:$AE,COLUMN(J$1)-2,FALSE))</f>
        <v>0</v>
      </c>
      <c r="K111" s="7">
        <f>IF(VLOOKUP($B$52&amp;$B111,[20]Abuja!$E:$AE,COLUMN(K$1)-2,FALSE)=" ",0,VLOOKUP($B$52&amp;$B111,[20]Abuja!$E:$AE,COLUMN(K$1)-2,FALSE))</f>
        <v>0</v>
      </c>
      <c r="L111" s="7">
        <f>IF(VLOOKUP($B$52&amp;$B111,[20]Abuja!$E:$AE,COLUMN(L$1)-2,FALSE)=" ",0,VLOOKUP($B$52&amp;$B111,[20]Abuja!$E:$AE,COLUMN(L$1)-2,FALSE))</f>
        <v>0</v>
      </c>
      <c r="M111" s="7">
        <f>IF(VLOOKUP($B$52&amp;$B111,[20]Abuja!$E:$AE,COLUMN(M$1)-2,FALSE)=" ",0,VLOOKUP($B$52&amp;$B111,[20]Abuja!$E:$AE,COLUMN(M$1)-2,FALSE))</f>
        <v>0</v>
      </c>
      <c r="N111" s="7">
        <f>IF(VLOOKUP($B$52&amp;$B111,[20]Abuja!$E:$AE,COLUMN(N$1)-2,FALSE)=" ",0,VLOOKUP($B$52&amp;$B111,[20]Abuja!$E:$AE,COLUMN(N$1)-2,FALSE))</f>
        <v>0</v>
      </c>
      <c r="O111" s="7">
        <f>IF(VLOOKUP($B$52&amp;$B111,[20]Abuja!$E:$AE,COLUMN(O$1)-2,FALSE)=" ",0,VLOOKUP($B$52&amp;$B111,[20]Abuja!$E:$AE,COLUMN(O$1)-2,FALSE))</f>
        <v>0</v>
      </c>
      <c r="P111" s="7">
        <f>IF(VLOOKUP($B$52&amp;$B111,[20]Abuja!$E:$AE,COLUMN(P$1)-2,FALSE)=" ",0,VLOOKUP($B$52&amp;$B111,[20]Abuja!$E:$AE,COLUMN(P$1)-2,FALSE))</f>
        <v>0</v>
      </c>
      <c r="Q111" s="7">
        <f>IF(VLOOKUP($B$52&amp;$B111,[20]Abuja!$E:$AE,COLUMN(Q$1)-2,FALSE)=" ",0,VLOOKUP($B$52&amp;$B111,[20]Abuja!$E:$AE,COLUMN(Q$1)-2,FALSE))</f>
        <v>0</v>
      </c>
      <c r="R111" s="7">
        <f>IF(VLOOKUP($B$52&amp;$B111,[20]Abuja!$E:$AE,COLUMN(R$1)-2,FALSE)=" ",0,VLOOKUP($B$52&amp;$B111,[20]Abuja!$E:$AE,COLUMN(R$1)-2,FALSE))</f>
        <v>0</v>
      </c>
      <c r="S111" s="7">
        <f>IF(VLOOKUP($B$52&amp;$B111,[20]Abuja!$E:$AE,COLUMN(S$1)-2,FALSE)=" ",0,VLOOKUP($B$52&amp;$B111,[20]Abuja!$E:$AE,COLUMN(S$1)-2,FALSE))</f>
        <v>0</v>
      </c>
      <c r="T111" s="7">
        <f>IF(VLOOKUP($B$52&amp;$B111,[20]Abuja!$E:$AE,COLUMN(T$1)-2,FALSE)=" ",0,VLOOKUP($B$52&amp;$B111,[20]Abuja!$E:$AE,COLUMN(T$1)-2,FALSE))</f>
        <v>0</v>
      </c>
      <c r="U111" s="7">
        <f>IF(VLOOKUP($B$52&amp;$B111,[20]Abuja!$E:$AE,COLUMN(U$1)-2,FALSE)=" ",0,VLOOKUP($B$52&amp;$B111,[20]Abuja!$E:$AE,COLUMN(U$1)-2,FALSE))</f>
        <v>0</v>
      </c>
      <c r="V111" s="7">
        <f>IF(VLOOKUP($B$52&amp;$B111,[20]Abuja!$E:$AE,COLUMN(V$1)-2,FALSE)=" ",0,VLOOKUP($B$52&amp;$B111,[20]Abuja!$E:$AE,COLUMN(V$1)-2,FALSE))</f>
        <v>5000</v>
      </c>
      <c r="W111" s="7">
        <f>IF(VLOOKUP($B$52&amp;$B111,[20]Abuja!$E:$AE,COLUMN(W$1)-2,FALSE)=" ",0,VLOOKUP($B$52&amp;$B111,[20]Abuja!$E:$AE,COLUMN(W$1)-2,FALSE))</f>
        <v>440100</v>
      </c>
      <c r="X111" s="7">
        <f>IF(VLOOKUP($B$52&amp;$B111,[20]Abuja!$E:$AE,COLUMN(X$1)-2,FALSE)=" ",0,VLOOKUP($B$52&amp;$B111,[20]Abuja!$E:$AE,COLUMN(X$1)-2,FALSE))</f>
        <v>759100</v>
      </c>
      <c r="Y111" s="7">
        <f>IF(VLOOKUP($B$52&amp;$B111,[20]Abuja!$E:$AE,COLUMN(Y$1)-2,FALSE)=" ",0,VLOOKUP($B$52&amp;$B111,[20]Abuja!$E:$AE,COLUMN(Y$1)-2,FALSE))</f>
        <v>845009</v>
      </c>
      <c r="Z111" s="7">
        <f>IF(VLOOKUP($B$52&amp;$B111,[20]Abuja!$E:$AE,COLUMN(Z$1)-2,FALSE)=" ",0,VLOOKUP($B$52&amp;$B111,[20]Abuja!$E:$AE,COLUMN(Z$1)-2,FALSE))</f>
        <v>985700</v>
      </c>
      <c r="AA111" s="7">
        <f>IF(VLOOKUP($B$52&amp;$B111,[20]Abuja!$E:$AE,COLUMN(AA$1)-2,FALSE)=" ",0,VLOOKUP($B$52&amp;$B111,[20]Abuja!$E:$AE,COLUMN(AA$1)-2,FALSE))</f>
        <v>1096000</v>
      </c>
      <c r="AB111" s="7">
        <f>IF(VLOOKUP($B$52&amp;$B111,[20]Abuja!$E:$AE,COLUMN(AB$1)-2,FALSE)=" ",0,VLOOKUP($B$52&amp;$B111,[20]Abuja!$E:$AE,COLUMN(AB$1)-2,FALSE))</f>
        <v>1863709</v>
      </c>
      <c r="AC111" s="7">
        <f>IF(VLOOKUP($B$52&amp;$B111,[20]Abuja!$E:$AE,COLUMN(AC$1)-2,FALSE)=" ",0,VLOOKUP($B$52&amp;$B111,[20]Abuja!$E:$AE,COLUMN(AC$1)-2,FALSE))</f>
        <v>1695809</v>
      </c>
      <c r="AF111" s="7">
        <f t="shared" si="123"/>
        <v>1863709</v>
      </c>
      <c r="AG111" s="7">
        <f t="shared" si="123"/>
        <v>1695809</v>
      </c>
      <c r="AH111" s="7">
        <f>VLOOKUP($A$3&amp;$B$52&amp;$B111,'[21]Paga All'!$G$1:$J$3000,4,FALSE)</f>
        <v>2653900</v>
      </c>
      <c r="AI111" s="7">
        <f>VLOOKUP($A$3&amp;$B$100&amp;$B111,'[15]Paga all'!$F:$G,2,FALSE)</f>
        <v>2579500</v>
      </c>
      <c r="AJ111" s="7">
        <f>VLOOKUP($A$3&amp;$B$52&amp;$B111,'[16]Paga all'!$F$2:$G$1470,2,FALSE)</f>
        <v>1757300</v>
      </c>
      <c r="AK111" s="9">
        <f t="shared" ref="AK111:BO111" si="127">AK110*$AD112</f>
        <v>3805696.0239417735</v>
      </c>
      <c r="AL111" s="9">
        <f t="shared" si="127"/>
        <v>5193603.7492817463</v>
      </c>
      <c r="AM111" s="9">
        <f t="shared" si="127"/>
        <v>5930285.1321585905</v>
      </c>
      <c r="AN111" s="9">
        <f t="shared" si="127"/>
        <v>6851136.8607546445</v>
      </c>
      <c r="AO111" s="9">
        <f t="shared" si="127"/>
        <v>7882490.7967822254</v>
      </c>
      <c r="AP111" s="9">
        <f t="shared" si="127"/>
        <v>9061181.0093851741</v>
      </c>
      <c r="AQ111" s="9">
        <f t="shared" si="127"/>
        <v>10424041.567707336</v>
      </c>
      <c r="AR111" s="9">
        <f t="shared" si="127"/>
        <v>12007906.540892549</v>
      </c>
      <c r="AS111" s="9">
        <f t="shared" si="127"/>
        <v>13775941.859796973</v>
      </c>
      <c r="AT111" s="9">
        <f t="shared" si="127"/>
        <v>15838649.731852135</v>
      </c>
      <c r="AU111" s="9">
        <f t="shared" si="127"/>
        <v>18232864.226201877</v>
      </c>
      <c r="AV111" s="9">
        <f t="shared" si="127"/>
        <v>20958585.342846196</v>
      </c>
      <c r="AW111" s="9">
        <f t="shared" si="127"/>
        <v>24126315.289216623</v>
      </c>
      <c r="AX111" s="9">
        <f t="shared" si="127"/>
        <v>27699219.996169314</v>
      </c>
      <c r="AY111" s="9">
        <f t="shared" si="127"/>
        <v>31861469.80942348</v>
      </c>
      <c r="AZ111" s="9">
        <f t="shared" si="127"/>
        <v>36686732.867266804</v>
      </c>
      <c r="BA111" s="9">
        <f t="shared" si="127"/>
        <v>42175009.169699289</v>
      </c>
      <c r="BB111" s="9">
        <f t="shared" si="127"/>
        <v>48510469.062440142</v>
      </c>
      <c r="BC111" s="9">
        <f t="shared" si="127"/>
        <v>55766780.683777049</v>
      </c>
      <c r="BD111" s="9">
        <f t="shared" si="127"/>
        <v>64128114.379429229</v>
      </c>
      <c r="BE111" s="9">
        <f t="shared" si="127"/>
        <v>73778640.495115876</v>
      </c>
      <c r="BF111" s="9">
        <f t="shared" si="127"/>
        <v>79493814.663474426</v>
      </c>
      <c r="BG111" s="9">
        <f t="shared" si="127"/>
        <v>85241402.812679559</v>
      </c>
      <c r="BH111" s="9">
        <f t="shared" si="127"/>
        <v>91408899.350124493</v>
      </c>
      <c r="BI111" s="9">
        <f t="shared" si="127"/>
        <v>98022824.80559279</v>
      </c>
      <c r="BJ111" s="9">
        <f t="shared" si="127"/>
        <v>105108226.34610227</v>
      </c>
      <c r="BK111" s="9">
        <f t="shared" si="127"/>
        <v>112693097.86420226</v>
      </c>
      <c r="BL111" s="9">
        <f t="shared" si="127"/>
        <v>120829007.05669412</v>
      </c>
      <c r="BM111" s="9">
        <f t="shared" si="127"/>
        <v>129567521.62037924</v>
      </c>
      <c r="BN111" s="9">
        <f t="shared" si="127"/>
        <v>138936635.44780692</v>
      </c>
      <c r="BO111" s="9">
        <f t="shared" si="127"/>
        <v>148989389.59854433</v>
      </c>
    </row>
    <row r="112" spans="2:67" x14ac:dyDescent="0.25">
      <c r="B112" s="292" t="s">
        <v>215</v>
      </c>
      <c r="D112" s="7">
        <f>IF(VLOOKUP($B$52&amp;$B112,[20]Abuja!$E:$AE,COLUMN(D$1)-2,FALSE)=" ",0,VLOOKUP($B$52&amp;$B112,[20]Abuja!$E:$AE,COLUMN(D$1)-2,FALSE))</f>
        <v>0</v>
      </c>
      <c r="E112" s="7">
        <f>IF(VLOOKUP($B$52&amp;$B112,[20]Abuja!$E:$AE,COLUMN(E$1)-2,FALSE)=" ",0,VLOOKUP($B$52&amp;$B112,[20]Abuja!$E:$AE,COLUMN(E$1)-2,FALSE))</f>
        <v>0</v>
      </c>
      <c r="F112" s="7">
        <f>IF(VLOOKUP($B$52&amp;$B112,[20]Abuja!$E:$AE,COLUMN(F$1)-2,FALSE)=" ",0,VLOOKUP($B$52&amp;$B112,[20]Abuja!$E:$AE,COLUMN(F$1)-2,FALSE))</f>
        <v>0</v>
      </c>
      <c r="G112" s="7">
        <f>IF(VLOOKUP($B$52&amp;$B112,[20]Abuja!$E:$AE,COLUMN(G$1)-2,FALSE)=" ",0,VLOOKUP($B$52&amp;$B112,[20]Abuja!$E:$AE,COLUMN(G$1)-2,FALSE))</f>
        <v>0</v>
      </c>
      <c r="H112" s="7">
        <f>IF(VLOOKUP($B$52&amp;$B112,[20]Abuja!$E:$AE,COLUMN(H$1)-2,FALSE)=" ",0,VLOOKUP($B$52&amp;$B112,[20]Abuja!$E:$AE,COLUMN(H$1)-2,FALSE))</f>
        <v>0</v>
      </c>
      <c r="I112" s="7">
        <f>IF(VLOOKUP($B$52&amp;$B112,[20]Abuja!$E:$AE,COLUMN(I$1)-2,FALSE)=" ",0,VLOOKUP($B$52&amp;$B112,[20]Abuja!$E:$AE,COLUMN(I$1)-2,FALSE))</f>
        <v>0</v>
      </c>
      <c r="J112" s="7">
        <f>IF(VLOOKUP($B$52&amp;$B112,[20]Abuja!$E:$AE,COLUMN(J$1)-2,FALSE)=" ",0,VLOOKUP($B$52&amp;$B112,[20]Abuja!$E:$AE,COLUMN(J$1)-2,FALSE))</f>
        <v>0</v>
      </c>
      <c r="K112" s="7">
        <f>IF(VLOOKUP($B$52&amp;$B112,[20]Abuja!$E:$AE,COLUMN(K$1)-2,FALSE)=" ",0,VLOOKUP($B$52&amp;$B112,[20]Abuja!$E:$AE,COLUMN(K$1)-2,FALSE))</f>
        <v>0</v>
      </c>
      <c r="L112" s="7">
        <f>IF(VLOOKUP($B$52&amp;$B112,[20]Abuja!$E:$AE,COLUMN(L$1)-2,FALSE)=" ",0,VLOOKUP($B$52&amp;$B112,[20]Abuja!$E:$AE,COLUMN(L$1)-2,FALSE))</f>
        <v>0</v>
      </c>
      <c r="M112" s="7">
        <f>IF(VLOOKUP($B$52&amp;$B112,[20]Abuja!$E:$AE,COLUMN(M$1)-2,FALSE)=" ",0,VLOOKUP($B$52&amp;$B112,[20]Abuja!$E:$AE,COLUMN(M$1)-2,FALSE))</f>
        <v>0</v>
      </c>
      <c r="N112" s="7">
        <f>IF(VLOOKUP($B$52&amp;$B112,[20]Abuja!$E:$AE,COLUMN(N$1)-2,FALSE)=" ",0,VLOOKUP($B$52&amp;$B112,[20]Abuja!$E:$AE,COLUMN(N$1)-2,FALSE))</f>
        <v>0</v>
      </c>
      <c r="O112" s="7">
        <f>IF(VLOOKUP($B$52&amp;$B112,[20]Abuja!$E:$AE,COLUMN(O$1)-2,FALSE)=" ",0,VLOOKUP($B$52&amp;$B112,[20]Abuja!$E:$AE,COLUMN(O$1)-2,FALSE))</f>
        <v>0</v>
      </c>
      <c r="P112" s="7">
        <f>IF(VLOOKUP($B$52&amp;$B112,[20]Abuja!$E:$AE,COLUMN(P$1)-2,FALSE)=" ",0,VLOOKUP($B$52&amp;$B112,[20]Abuja!$E:$AE,COLUMN(P$1)-2,FALSE))</f>
        <v>0</v>
      </c>
      <c r="Q112" s="7">
        <f>IF(VLOOKUP($B$52&amp;$B112,[20]Abuja!$E:$AE,COLUMN(Q$1)-2,FALSE)=" ",0,VLOOKUP($B$52&amp;$B112,[20]Abuja!$E:$AE,COLUMN(Q$1)-2,FALSE))</f>
        <v>0</v>
      </c>
      <c r="R112" s="7">
        <f>IF(VLOOKUP($B$52&amp;$B112,[20]Abuja!$E:$AE,COLUMN(R$1)-2,FALSE)=" ",0,VLOOKUP($B$52&amp;$B112,[20]Abuja!$E:$AE,COLUMN(R$1)-2,FALSE))</f>
        <v>0</v>
      </c>
      <c r="S112" s="7">
        <f>IF(VLOOKUP($B$52&amp;$B112,[20]Abuja!$E:$AE,COLUMN(S$1)-2,FALSE)=" ",0,VLOOKUP($B$52&amp;$B112,[20]Abuja!$E:$AE,COLUMN(S$1)-2,FALSE))</f>
        <v>0</v>
      </c>
      <c r="T112" s="7">
        <f>IF(VLOOKUP($B$52&amp;$B112,[20]Abuja!$E:$AE,COLUMN(T$1)-2,FALSE)=" ",0,VLOOKUP($B$52&amp;$B112,[20]Abuja!$E:$AE,COLUMN(T$1)-2,FALSE))</f>
        <v>0</v>
      </c>
      <c r="U112" s="7">
        <f>IF(VLOOKUP($B$52&amp;$B112,[20]Abuja!$E:$AE,COLUMN(U$1)-2,FALSE)=" ",0,VLOOKUP($B$52&amp;$B112,[20]Abuja!$E:$AE,COLUMN(U$1)-2,FALSE))</f>
        <v>0</v>
      </c>
      <c r="V112" s="7">
        <f>IF(VLOOKUP($B$52&amp;$B112,[20]Abuja!$E:$AE,COLUMN(V$1)-2,FALSE)=" ",0,VLOOKUP($B$52&amp;$B112,[20]Abuja!$E:$AE,COLUMN(V$1)-2,FALSE))</f>
        <v>1666.67</v>
      </c>
      <c r="W112" s="7">
        <f>IF(VLOOKUP($B$52&amp;$B112,[20]Abuja!$E:$AE,COLUMN(W$1)-2,FALSE)=" ",0,VLOOKUP($B$52&amp;$B112,[20]Abuja!$E:$AE,COLUMN(W$1)-2,FALSE))</f>
        <v>1555.12</v>
      </c>
      <c r="X112" s="7">
        <f>IF(VLOOKUP($B$52&amp;$B112,[20]Abuja!$E:$AE,COLUMN(X$1)-2,FALSE)=" ",0,VLOOKUP($B$52&amp;$B112,[20]Abuja!$E:$AE,COLUMN(X$1)-2,FALSE))</f>
        <v>1500.2</v>
      </c>
      <c r="Y112" s="7">
        <f>IF(VLOOKUP($B$52&amp;$B112,[20]Abuja!$E:$AE,COLUMN(Y$1)-2,FALSE)=" ",0,VLOOKUP($B$52&amp;$B112,[20]Abuja!$E:$AE,COLUMN(Y$1)-2,FALSE))</f>
        <v>1553.33</v>
      </c>
      <c r="Z112" s="7">
        <f>IF(VLOOKUP($B$52&amp;$B112,[20]Abuja!$E:$AE,COLUMN(Z$1)-2,FALSE)=" ",0,VLOOKUP($B$52&amp;$B112,[20]Abuja!$E:$AE,COLUMN(Z$1)-2,FALSE))</f>
        <v>1509.49</v>
      </c>
      <c r="AA112" s="7">
        <f>IF(VLOOKUP($B$52&amp;$B112,[20]Abuja!$E:$AE,COLUMN(AA$1)-2,FALSE)=" ",0,VLOOKUP($B$52&amp;$B112,[20]Abuja!$E:$AE,COLUMN(AA$1)-2,FALSE))</f>
        <v>1471.14</v>
      </c>
      <c r="AB112" s="7">
        <f>IF(VLOOKUP($B$52&amp;$B112,[20]Abuja!$E:$AE,COLUMN(AB$1)-2,FALSE)=" ",0,VLOOKUP($B$52&amp;$B112,[20]Abuja!$E:$AE,COLUMN(AB$1)-2,FALSE))</f>
        <v>1400.23</v>
      </c>
      <c r="AC112" s="7">
        <f>IF(VLOOKUP($B$52&amp;$B112,[20]Abuja!$E:$AE,COLUMN(AC$1)-2,FALSE)=" ",0,VLOOKUP($B$52&amp;$B112,[20]Abuja!$E:$AE,COLUMN(AC$1)-2,FALSE))</f>
        <v>1466.96</v>
      </c>
      <c r="AD112" s="264">
        <f>AD105</f>
        <v>1473.362765753687</v>
      </c>
      <c r="AF112" s="7">
        <f>AF111/AF110</f>
        <v>1400.2321562734785</v>
      </c>
      <c r="AG112" s="7">
        <f>AG111/AG110</f>
        <v>1466.9628027681661</v>
      </c>
      <c r="AH112" s="7">
        <f>VLOOKUP($A$3&amp;$B$52&amp;$B112,'[21]Paga All'!$G$1:$J$3000,4,FALSE)</f>
        <v>1438.43</v>
      </c>
      <c r="AI112" s="7">
        <f>VLOOKUP($A$3&amp;$B$100&amp;$B112,'[15]Paga all'!$F:$G,2,FALSE)</f>
        <v>1421.21</v>
      </c>
      <c r="AJ112" s="7">
        <f>VLOOKUP($A$3&amp;$B$52&amp;$B112,'[16]Paga all'!$F$2:$G$1470,2,FALSE)</f>
        <v>1482.95</v>
      </c>
      <c r="AK112" s="9">
        <f t="shared" ref="AK112:BO112" si="128">AK111/AK110</f>
        <v>1473.362765753687</v>
      </c>
      <c r="AL112" s="9">
        <f t="shared" si="128"/>
        <v>1473.362765753687</v>
      </c>
      <c r="AM112" s="9">
        <f t="shared" si="128"/>
        <v>1473.362765753687</v>
      </c>
      <c r="AN112" s="9">
        <f t="shared" si="128"/>
        <v>1473.362765753687</v>
      </c>
      <c r="AO112" s="9">
        <f t="shared" si="128"/>
        <v>1473.362765753687</v>
      </c>
      <c r="AP112" s="9">
        <f t="shared" si="128"/>
        <v>1473.3627657536867</v>
      </c>
      <c r="AQ112" s="9">
        <f t="shared" si="128"/>
        <v>1473.362765753687</v>
      </c>
      <c r="AR112" s="9">
        <f t="shared" si="128"/>
        <v>1473.362765753687</v>
      </c>
      <c r="AS112" s="9">
        <f t="shared" si="128"/>
        <v>1473.362765753687</v>
      </c>
      <c r="AT112" s="9">
        <f t="shared" si="128"/>
        <v>1473.362765753687</v>
      </c>
      <c r="AU112" s="9">
        <f t="shared" si="128"/>
        <v>1473.362765753687</v>
      </c>
      <c r="AV112" s="9">
        <f t="shared" si="128"/>
        <v>1473.362765753687</v>
      </c>
      <c r="AW112" s="9">
        <f t="shared" si="128"/>
        <v>1473.362765753687</v>
      </c>
      <c r="AX112" s="9">
        <f t="shared" si="128"/>
        <v>1473.362765753687</v>
      </c>
      <c r="AY112" s="9">
        <f t="shared" si="128"/>
        <v>1473.362765753687</v>
      </c>
      <c r="AZ112" s="9">
        <f t="shared" si="128"/>
        <v>1473.362765753687</v>
      </c>
      <c r="BA112" s="9">
        <f t="shared" si="128"/>
        <v>1473.362765753687</v>
      </c>
      <c r="BB112" s="9">
        <f t="shared" si="128"/>
        <v>1473.362765753687</v>
      </c>
      <c r="BC112" s="9">
        <f t="shared" si="128"/>
        <v>1473.362765753687</v>
      </c>
      <c r="BD112" s="9">
        <f t="shared" si="128"/>
        <v>1473.362765753687</v>
      </c>
      <c r="BE112" s="9">
        <f t="shared" si="128"/>
        <v>1473.362765753687</v>
      </c>
      <c r="BF112" s="9">
        <f t="shared" si="128"/>
        <v>1473.362765753687</v>
      </c>
      <c r="BG112" s="9">
        <f t="shared" si="128"/>
        <v>1473.362765753687</v>
      </c>
      <c r="BH112" s="9">
        <f t="shared" si="128"/>
        <v>1473.362765753687</v>
      </c>
      <c r="BI112" s="9">
        <f t="shared" si="128"/>
        <v>1473.362765753687</v>
      </c>
      <c r="BJ112" s="9">
        <f t="shared" si="128"/>
        <v>1473.362765753687</v>
      </c>
      <c r="BK112" s="9">
        <f t="shared" si="128"/>
        <v>1473.362765753687</v>
      </c>
      <c r="BL112" s="9">
        <f t="shared" si="128"/>
        <v>1473.362765753687</v>
      </c>
      <c r="BM112" s="9">
        <f t="shared" si="128"/>
        <v>1473.362765753687</v>
      </c>
      <c r="BN112" s="9">
        <f t="shared" si="128"/>
        <v>1473.362765753687</v>
      </c>
      <c r="BO112" s="9">
        <f t="shared" si="128"/>
        <v>1473.362765753687</v>
      </c>
    </row>
    <row r="113" spans="2:67" x14ac:dyDescent="0.25">
      <c r="B113" s="292" t="s">
        <v>308</v>
      </c>
      <c r="C113" s="296">
        <v>0.05</v>
      </c>
      <c r="D113" s="7">
        <f>IF(VLOOKUP($B$52&amp;$B113,[20]Abuja!$E:$AE,COLUMN(D$1)-2,FALSE)=" ",0,VLOOKUP($B$52&amp;$B113,[20]Abuja!$E:$AE,COLUMN(D$1)-2,FALSE))</f>
        <v>0</v>
      </c>
      <c r="E113" s="7">
        <f>IF(VLOOKUP($B$52&amp;$B113,[20]Abuja!$E:$AE,COLUMN(E$1)-2,FALSE)=" ",0,VLOOKUP($B$52&amp;$B113,[20]Abuja!$E:$AE,COLUMN(E$1)-2,FALSE))</f>
        <v>0</v>
      </c>
      <c r="F113" s="7">
        <f>IF(VLOOKUP($B$52&amp;$B113,[20]Abuja!$E:$AE,COLUMN(F$1)-2,FALSE)=" ",0,VLOOKUP($B$52&amp;$B113,[20]Abuja!$E:$AE,COLUMN(F$1)-2,FALSE))</f>
        <v>0</v>
      </c>
      <c r="G113" s="7">
        <f>IF(VLOOKUP($B$52&amp;$B113,[20]Abuja!$E:$AE,COLUMN(G$1)-2,FALSE)=" ",0,VLOOKUP($B$52&amp;$B113,[20]Abuja!$E:$AE,COLUMN(G$1)-2,FALSE))</f>
        <v>0</v>
      </c>
      <c r="H113" s="7">
        <f>IF(VLOOKUP($B$52&amp;$B113,[20]Abuja!$E:$AE,COLUMN(H$1)-2,FALSE)=" ",0,VLOOKUP($B$52&amp;$B113,[20]Abuja!$E:$AE,COLUMN(H$1)-2,FALSE))</f>
        <v>0</v>
      </c>
      <c r="I113" s="7">
        <f>IF(VLOOKUP($B$52&amp;$B113,[20]Abuja!$E:$AE,COLUMN(I$1)-2,FALSE)=" ",0,VLOOKUP($B$52&amp;$B113,[20]Abuja!$E:$AE,COLUMN(I$1)-2,FALSE))</f>
        <v>0</v>
      </c>
      <c r="J113" s="7">
        <f>IF(VLOOKUP($B$52&amp;$B113,[20]Abuja!$E:$AE,COLUMN(J$1)-2,FALSE)=" ",0,VLOOKUP($B$52&amp;$B113,[20]Abuja!$E:$AE,COLUMN(J$1)-2,FALSE))</f>
        <v>0</v>
      </c>
      <c r="K113" s="7">
        <f>IF(VLOOKUP($B$52&amp;$B113,[20]Abuja!$E:$AE,COLUMN(K$1)-2,FALSE)=" ",0,VLOOKUP($B$52&amp;$B113,[20]Abuja!$E:$AE,COLUMN(K$1)-2,FALSE))</f>
        <v>0</v>
      </c>
      <c r="L113" s="7">
        <f>IF(VLOOKUP($B$52&amp;$B113,[20]Abuja!$E:$AE,COLUMN(L$1)-2,FALSE)=" ",0,VLOOKUP($B$52&amp;$B113,[20]Abuja!$E:$AE,COLUMN(L$1)-2,FALSE))</f>
        <v>0</v>
      </c>
      <c r="M113" s="7">
        <f>IF(VLOOKUP($B$52&amp;$B113,[20]Abuja!$E:$AE,COLUMN(M$1)-2,FALSE)=" ",0,VLOOKUP($B$52&amp;$B113,[20]Abuja!$E:$AE,COLUMN(M$1)-2,FALSE))</f>
        <v>0</v>
      </c>
      <c r="N113" s="7">
        <f>IF(VLOOKUP($B$52&amp;$B113,[20]Abuja!$E:$AE,COLUMN(N$1)-2,FALSE)=" ",0,VLOOKUP($B$52&amp;$B113,[20]Abuja!$E:$AE,COLUMN(N$1)-2,FALSE))</f>
        <v>0</v>
      </c>
      <c r="O113" s="7">
        <f>IF(VLOOKUP($B$52&amp;$B113,[20]Abuja!$E:$AE,COLUMN(O$1)-2,FALSE)=" ",0,VLOOKUP($B$52&amp;$B113,[20]Abuja!$E:$AE,COLUMN(O$1)-2,FALSE))</f>
        <v>0</v>
      </c>
      <c r="P113" s="7">
        <f>IF(VLOOKUP($B$52&amp;$B113,[20]Abuja!$E:$AE,COLUMN(P$1)-2,FALSE)=" ",0,VLOOKUP($B$52&amp;$B113,[20]Abuja!$E:$AE,COLUMN(P$1)-2,FALSE))</f>
        <v>0</v>
      </c>
      <c r="Q113" s="7">
        <f>IF(VLOOKUP($B$52&amp;$B113,[20]Abuja!$E:$AE,COLUMN(Q$1)-2,FALSE)=" ",0,VLOOKUP($B$52&amp;$B113,[20]Abuja!$E:$AE,COLUMN(Q$1)-2,FALSE))</f>
        <v>0</v>
      </c>
      <c r="R113" s="7">
        <f>IF(VLOOKUP($B$52&amp;$B113,[20]Abuja!$E:$AE,COLUMN(R$1)-2,FALSE)=" ",0,VLOOKUP($B$52&amp;$B113,[20]Abuja!$E:$AE,COLUMN(R$1)-2,FALSE))</f>
        <v>0</v>
      </c>
      <c r="S113" s="7">
        <f>IF(VLOOKUP($B$52&amp;$B113,[20]Abuja!$E:$AE,COLUMN(S$1)-2,FALSE)=" ",0,VLOOKUP($B$52&amp;$B113,[20]Abuja!$E:$AE,COLUMN(S$1)-2,FALSE))</f>
        <v>0</v>
      </c>
      <c r="T113" s="7">
        <f>IF(VLOOKUP($B$52&amp;$B113,[20]Abuja!$E:$AE,COLUMN(T$1)-2,FALSE)=" ",0,VLOOKUP($B$52&amp;$B113,[20]Abuja!$E:$AE,COLUMN(T$1)-2,FALSE))</f>
        <v>0</v>
      </c>
      <c r="U113" s="7">
        <f>IF(VLOOKUP($B$52&amp;$B113,[20]Abuja!$E:$AE,COLUMN(U$1)-2,FALSE)=" ",0,VLOOKUP($B$52&amp;$B113,[20]Abuja!$E:$AE,COLUMN(U$1)-2,FALSE))</f>
        <v>0</v>
      </c>
      <c r="V113" s="7">
        <f>IF(VLOOKUP($B$52&amp;$B113,[20]Abuja!$E:$AE,COLUMN(V$1)-2,FALSE)=" ",0,VLOOKUP($B$52&amp;$B113,[20]Abuja!$E:$AE,COLUMN(V$1)-2,FALSE))</f>
        <v>5000</v>
      </c>
      <c r="W113" s="7">
        <f>IF(VLOOKUP($B$52&amp;$B113,[20]Abuja!$E:$AE,COLUMN(W$1)-2,FALSE)=" ",0,VLOOKUP($B$52&amp;$B113,[20]Abuja!$E:$AE,COLUMN(W$1)-2,FALSE))</f>
        <v>440100</v>
      </c>
      <c r="X113" s="7">
        <f>IF(VLOOKUP($B$52&amp;$B113,[20]Abuja!$E:$AE,COLUMN(X$1)-2,FALSE)=" ",0,VLOOKUP($B$52&amp;$B113,[20]Abuja!$E:$AE,COLUMN(X$1)-2,FALSE))</f>
        <v>761100</v>
      </c>
      <c r="Y113" s="7">
        <f>IF(VLOOKUP($B$52&amp;$B113,[20]Abuja!$E:$AE,COLUMN(Y$1)-2,FALSE)=" ",0,VLOOKUP($B$52&amp;$B113,[20]Abuja!$E:$AE,COLUMN(Y$1)-2,FALSE))</f>
        <v>845009</v>
      </c>
      <c r="Z113" s="7">
        <f>IF(VLOOKUP($B$52&amp;$B113,[20]Abuja!$E:$AE,COLUMN(Z$1)-2,FALSE)=" ",0,VLOOKUP($B$52&amp;$B113,[20]Abuja!$E:$AE,COLUMN(Z$1)-2,FALSE))</f>
        <v>985700</v>
      </c>
      <c r="AA113" s="7">
        <f>IF(VLOOKUP($B$52&amp;$B113,[20]Abuja!$E:$AE,COLUMN(AA$1)-2,FALSE)=" ",0,VLOOKUP($B$52&amp;$B113,[20]Abuja!$E:$AE,COLUMN(AA$1)-2,FALSE))</f>
        <v>1096000</v>
      </c>
      <c r="AB113" s="7">
        <f>IF(VLOOKUP($B$52&amp;$B113,[20]Abuja!$E:$AE,COLUMN(AB$1)-2,FALSE)=" ",0,VLOOKUP($B$52&amp;$B113,[20]Abuja!$E:$AE,COLUMN(AB$1)-2,FALSE))</f>
        <v>1863709</v>
      </c>
      <c r="AC113" s="7">
        <f>IF(VLOOKUP($B$52&amp;$B113,[20]Abuja!$E:$AE,COLUMN(AC$1)-2,FALSE)=" ",0,VLOOKUP($B$52&amp;$B113,[20]Abuja!$E:$AE,COLUMN(AC$1)-2,FALSE))</f>
        <v>1695809</v>
      </c>
      <c r="AF113" s="7">
        <f>AB113</f>
        <v>1863709</v>
      </c>
      <c r="AG113" s="7">
        <f>AC113</f>
        <v>1695809</v>
      </c>
      <c r="AH113" s="7">
        <f>VLOOKUP($A$3&amp;$B$52&amp;$B113,'[21]Paga All'!$G$1:$J$3000,4,FALSE)+VLOOKUP($A$3&amp;$B$52&amp;$B114,'[21]Paga All'!$G$1:$J$3000,4,FALSE)</f>
        <v>2653900</v>
      </c>
      <c r="AI113" s="7">
        <f>VLOOKUP($A$3&amp;$B$100&amp;$B113,'[15]Paga all'!$F:$G,2,FALSE)+VLOOKUP($A$3&amp;$B$100&amp;$B114,'[15]Paga all'!$F:$G,2,FALSE)</f>
        <v>2579500</v>
      </c>
      <c r="AJ113" s="7">
        <f>VLOOKUP($A$3&amp;$B$52&amp;$B113,'[16]Paga all'!$F$2:$G$1470,2,FALSE)+VLOOKUP($A$3&amp;$B$52&amp;$B114,'[16]Paga all'!$F$2:$G$1470,2,FALSE)</f>
        <v>1757300</v>
      </c>
      <c r="AK113" s="297">
        <f>$C113*AK111*75%+AK111/4</f>
        <v>1094137.60688326</v>
      </c>
      <c r="AL113" s="9">
        <f t="shared" ref="AL113:BO113" si="129">$C113*AL111</f>
        <v>259680.18746408733</v>
      </c>
      <c r="AM113" s="9">
        <f t="shared" si="129"/>
        <v>296514.25660792954</v>
      </c>
      <c r="AN113" s="9">
        <f t="shared" si="129"/>
        <v>342556.84303773224</v>
      </c>
      <c r="AO113" s="9">
        <f t="shared" si="129"/>
        <v>394124.53983911127</v>
      </c>
      <c r="AP113" s="9">
        <f t="shared" si="129"/>
        <v>453059.05046925874</v>
      </c>
      <c r="AQ113" s="9">
        <f t="shared" si="129"/>
        <v>521202.07838536683</v>
      </c>
      <c r="AR113" s="9">
        <f t="shared" si="129"/>
        <v>600395.32704462751</v>
      </c>
      <c r="AS113" s="9">
        <f t="shared" si="129"/>
        <v>688797.09298984869</v>
      </c>
      <c r="AT113" s="9">
        <f t="shared" si="129"/>
        <v>791932.48659260676</v>
      </c>
      <c r="AU113" s="9">
        <f t="shared" si="129"/>
        <v>911643.21131009387</v>
      </c>
      <c r="AV113" s="9">
        <f t="shared" si="129"/>
        <v>1047929.2671423098</v>
      </c>
      <c r="AW113" s="9">
        <f t="shared" si="129"/>
        <v>1206315.7644608312</v>
      </c>
      <c r="AX113" s="9">
        <f t="shared" si="129"/>
        <v>1384960.9998084658</v>
      </c>
      <c r="AY113" s="9">
        <f t="shared" si="129"/>
        <v>1593073.490471174</v>
      </c>
      <c r="AZ113" s="9">
        <f t="shared" si="129"/>
        <v>1834336.6433633403</v>
      </c>
      <c r="BA113" s="9">
        <f t="shared" si="129"/>
        <v>2108750.4584849644</v>
      </c>
      <c r="BB113" s="9">
        <f t="shared" si="129"/>
        <v>2425523.4531220072</v>
      </c>
      <c r="BC113" s="9">
        <f t="shared" si="129"/>
        <v>2788339.0341888526</v>
      </c>
      <c r="BD113" s="9">
        <f t="shared" si="129"/>
        <v>3206405.7189714615</v>
      </c>
      <c r="BE113" s="9">
        <f t="shared" si="129"/>
        <v>3688932.0247557941</v>
      </c>
      <c r="BF113" s="9">
        <f t="shared" si="129"/>
        <v>3974690.7331737215</v>
      </c>
      <c r="BG113" s="9">
        <f t="shared" si="129"/>
        <v>4262070.1406339779</v>
      </c>
      <c r="BH113" s="9">
        <f t="shared" si="129"/>
        <v>4570444.9675062252</v>
      </c>
      <c r="BI113" s="9">
        <f t="shared" si="129"/>
        <v>4901141.2402796401</v>
      </c>
      <c r="BJ113" s="9">
        <f t="shared" si="129"/>
        <v>5255411.3173051141</v>
      </c>
      <c r="BK113" s="9">
        <f t="shared" si="129"/>
        <v>5634654.893210113</v>
      </c>
      <c r="BL113" s="9">
        <f t="shared" si="129"/>
        <v>6041450.3528347062</v>
      </c>
      <c r="BM113" s="9">
        <f t="shared" si="129"/>
        <v>6478376.081018962</v>
      </c>
      <c r="BN113" s="9">
        <f t="shared" si="129"/>
        <v>6946831.772390347</v>
      </c>
      <c r="BO113" s="9">
        <f t="shared" si="129"/>
        <v>7449469.4799272167</v>
      </c>
    </row>
    <row r="114" spans="2:67" x14ac:dyDescent="0.25">
      <c r="B114" s="292" t="s">
        <v>309</v>
      </c>
      <c r="C114" s="296">
        <v>0.03</v>
      </c>
      <c r="D114" s="7">
        <f>IF(VLOOKUP($B$52&amp;$B114,[20]Abuja!$E:$AE,COLUMN(D$1)-2,FALSE)=" ",0,VLOOKUP($B$52&amp;$B114,[20]Abuja!$E:$AE,COLUMN(D$1)-2,FALSE))</f>
        <v>0</v>
      </c>
      <c r="E114" s="7">
        <f>IF(VLOOKUP($B$52&amp;$B114,[20]Abuja!$E:$AE,COLUMN(E$1)-2,FALSE)=" ",0,VLOOKUP($B$52&amp;$B114,[20]Abuja!$E:$AE,COLUMN(E$1)-2,FALSE))</f>
        <v>0</v>
      </c>
      <c r="F114" s="7">
        <f>IF(VLOOKUP($B$52&amp;$B114,[20]Abuja!$E:$AE,COLUMN(F$1)-2,FALSE)=" ",0,VLOOKUP($B$52&amp;$B114,[20]Abuja!$E:$AE,COLUMN(F$1)-2,FALSE))</f>
        <v>0</v>
      </c>
      <c r="G114" s="7">
        <f>IF(VLOOKUP($B$52&amp;$B114,[20]Abuja!$E:$AE,COLUMN(G$1)-2,FALSE)=" ",0,VLOOKUP($B$52&amp;$B114,[20]Abuja!$E:$AE,COLUMN(G$1)-2,FALSE))</f>
        <v>0</v>
      </c>
      <c r="H114" s="7">
        <f>IF(VLOOKUP($B$52&amp;$B114,[20]Abuja!$E:$AE,COLUMN(H$1)-2,FALSE)=" ",0,VLOOKUP($B$52&amp;$B114,[20]Abuja!$E:$AE,COLUMN(H$1)-2,FALSE))</f>
        <v>0</v>
      </c>
      <c r="I114" s="7">
        <f>IF(VLOOKUP($B$52&amp;$B114,[20]Abuja!$E:$AE,COLUMN(I$1)-2,FALSE)=" ",0,VLOOKUP($B$52&amp;$B114,[20]Abuja!$E:$AE,COLUMN(I$1)-2,FALSE))</f>
        <v>0</v>
      </c>
      <c r="J114" s="7">
        <f>IF(VLOOKUP($B$52&amp;$B114,[20]Abuja!$E:$AE,COLUMN(J$1)-2,FALSE)=" ",0,VLOOKUP($B$52&amp;$B114,[20]Abuja!$E:$AE,COLUMN(J$1)-2,FALSE))</f>
        <v>0</v>
      </c>
      <c r="K114" s="7">
        <f>IF(VLOOKUP($B$52&amp;$B114,[20]Abuja!$E:$AE,COLUMN(K$1)-2,FALSE)=" ",0,VLOOKUP($B$52&amp;$B114,[20]Abuja!$E:$AE,COLUMN(K$1)-2,FALSE))</f>
        <v>0</v>
      </c>
      <c r="L114" s="7">
        <f>IF(VLOOKUP($B$52&amp;$B114,[20]Abuja!$E:$AE,COLUMN(L$1)-2,FALSE)=" ",0,VLOOKUP($B$52&amp;$B114,[20]Abuja!$E:$AE,COLUMN(L$1)-2,FALSE))</f>
        <v>0</v>
      </c>
      <c r="M114" s="7">
        <f>IF(VLOOKUP($B$52&amp;$B114,[20]Abuja!$E:$AE,COLUMN(M$1)-2,FALSE)=" ",0,VLOOKUP($B$52&amp;$B114,[20]Abuja!$E:$AE,COLUMN(M$1)-2,FALSE))</f>
        <v>0</v>
      </c>
      <c r="N114" s="7">
        <f>IF(VLOOKUP($B$52&amp;$B114,[20]Abuja!$E:$AE,COLUMN(N$1)-2,FALSE)=" ",0,VLOOKUP($B$52&amp;$B114,[20]Abuja!$E:$AE,COLUMN(N$1)-2,FALSE))</f>
        <v>0</v>
      </c>
      <c r="O114" s="7">
        <f>IF(VLOOKUP($B$52&amp;$B114,[20]Abuja!$E:$AE,COLUMN(O$1)-2,FALSE)=" ",0,VLOOKUP($B$52&amp;$B114,[20]Abuja!$E:$AE,COLUMN(O$1)-2,FALSE))</f>
        <v>0</v>
      </c>
      <c r="P114" s="7">
        <f>IF(VLOOKUP($B$52&amp;$B114,[20]Abuja!$E:$AE,COLUMN(P$1)-2,FALSE)=" ",0,VLOOKUP($B$52&amp;$B114,[20]Abuja!$E:$AE,COLUMN(P$1)-2,FALSE))</f>
        <v>0</v>
      </c>
      <c r="Q114" s="7">
        <f>IF(VLOOKUP($B$52&amp;$B114,[20]Abuja!$E:$AE,COLUMN(Q$1)-2,FALSE)=" ",0,VLOOKUP($B$52&amp;$B114,[20]Abuja!$E:$AE,COLUMN(Q$1)-2,FALSE))</f>
        <v>0</v>
      </c>
      <c r="R114" s="7">
        <f>IF(VLOOKUP($B$52&amp;$B114,[20]Abuja!$E:$AE,COLUMN(R$1)-2,FALSE)=" ",0,VLOOKUP($B$52&amp;$B114,[20]Abuja!$E:$AE,COLUMN(R$1)-2,FALSE))</f>
        <v>0</v>
      </c>
      <c r="S114" s="7">
        <f>IF(VLOOKUP($B$52&amp;$B114,[20]Abuja!$E:$AE,COLUMN(S$1)-2,FALSE)=" ",0,VLOOKUP($B$52&amp;$B114,[20]Abuja!$E:$AE,COLUMN(S$1)-2,FALSE))</f>
        <v>0</v>
      </c>
      <c r="T114" s="7">
        <f>IF(VLOOKUP($B$52&amp;$B114,[20]Abuja!$E:$AE,COLUMN(T$1)-2,FALSE)=" ",0,VLOOKUP($B$52&amp;$B114,[20]Abuja!$E:$AE,COLUMN(T$1)-2,FALSE))</f>
        <v>0</v>
      </c>
      <c r="U114" s="7">
        <f>IF(VLOOKUP($B$52&amp;$B114,[20]Abuja!$E:$AE,COLUMN(U$1)-2,FALSE)=" ",0,VLOOKUP($B$52&amp;$B114,[20]Abuja!$E:$AE,COLUMN(U$1)-2,FALSE))</f>
        <v>0</v>
      </c>
      <c r="V114" s="7">
        <f>IF(VLOOKUP($B$52&amp;$B114,[20]Abuja!$E:$AE,COLUMN(V$1)-2,FALSE)=" ",0,VLOOKUP($B$52&amp;$B114,[20]Abuja!$E:$AE,COLUMN(V$1)-2,FALSE))</f>
        <v>0</v>
      </c>
      <c r="W114" s="7">
        <f>IF(VLOOKUP($B$52&amp;$B114,[20]Abuja!$E:$AE,COLUMN(W$1)-2,FALSE)=" ",0,VLOOKUP($B$52&amp;$B114,[20]Abuja!$E:$AE,COLUMN(W$1)-2,FALSE))</f>
        <v>5970</v>
      </c>
      <c r="X114" s="7">
        <f>IF(VLOOKUP($B$52&amp;$B114,[20]Abuja!$E:$AE,COLUMN(X$1)-2,FALSE)=" ",0,VLOOKUP($B$52&amp;$B114,[20]Abuja!$E:$AE,COLUMN(X$1)-2,FALSE))</f>
        <v>22833</v>
      </c>
      <c r="Y114" s="7">
        <f>IF(VLOOKUP($B$52&amp;$B114,[20]Abuja!$E:$AE,COLUMN(Y$1)-2,FALSE)=" ",0,VLOOKUP($B$52&amp;$B114,[20]Abuja!$E:$AE,COLUMN(Y$1)-2,FALSE))</f>
        <v>25350.27</v>
      </c>
      <c r="Z114" s="7">
        <f>IF(VLOOKUP($B$52&amp;$B114,[20]Abuja!$E:$AE,COLUMN(Z$1)-2,FALSE)=" ",0,VLOOKUP($B$52&amp;$B114,[20]Abuja!$E:$AE,COLUMN(Z$1)-2,FALSE))</f>
        <v>29571</v>
      </c>
      <c r="AA114" s="7">
        <f>IF(VLOOKUP($B$52&amp;$B114,[20]Abuja!$E:$AE,COLUMN(AA$1)-2,FALSE)=" ",0,VLOOKUP($B$52&amp;$B114,[20]Abuja!$E:$AE,COLUMN(AA$1)-2,FALSE))</f>
        <v>32880</v>
      </c>
      <c r="AB114" s="7">
        <f>IF(VLOOKUP($B$52&amp;$B114,[20]Abuja!$E:$AE,COLUMN(AB$1)-2,FALSE)=" ",0,VLOOKUP($B$52&amp;$B114,[20]Abuja!$E:$AE,COLUMN(AB$1)-2,FALSE))</f>
        <v>55911.27</v>
      </c>
      <c r="AC114" s="7">
        <f>IF(VLOOKUP($B$52&amp;$B114,[20]Abuja!$E:$AE,COLUMN(AC$1)-2,FALSE)=" ",0,VLOOKUP($B$52&amp;$B114,[20]Abuja!$E:$AE,COLUMN(AC$1)-2,FALSE))</f>
        <v>50874.27</v>
      </c>
      <c r="AF114" s="7">
        <f>AB114</f>
        <v>55911.27</v>
      </c>
      <c r="AG114" s="7">
        <f>AC114</f>
        <v>50874.27</v>
      </c>
      <c r="AH114" s="7">
        <f>VLOOKUP($A$3&amp;$B$52&amp;$B114,'[21]Paga All'!$G$1:$J$3000,4,FALSE)</f>
        <v>79617</v>
      </c>
      <c r="AI114" s="7">
        <f>VLOOKUP($A$3&amp;$B$100&amp;$B114,'[15]Paga all'!$F:$G,2,FALSE)</f>
        <v>77385</v>
      </c>
      <c r="AJ114" s="7">
        <f>VLOOKUP($A$3&amp;$B$52&amp;$B114,'[16]Paga all'!$F$2:$G$1470,2,FALSE)</f>
        <v>52719</v>
      </c>
      <c r="AK114" s="9">
        <f t="shared" ref="AK114:BO114" si="130">AK106*AK111</f>
        <v>110518.26838345145</v>
      </c>
      <c r="AL114" s="9">
        <f t="shared" si="130"/>
        <v>150823.42084849643</v>
      </c>
      <c r="AM114" s="9">
        <f t="shared" si="130"/>
        <v>172216.81387665198</v>
      </c>
      <c r="AN114" s="9">
        <f t="shared" si="130"/>
        <v>198958.55516184639</v>
      </c>
      <c r="AO114" s="9">
        <f t="shared" si="130"/>
        <v>228909.30540126414</v>
      </c>
      <c r="AP114" s="9">
        <f t="shared" si="130"/>
        <v>263138.73424631293</v>
      </c>
      <c r="AQ114" s="9">
        <f t="shared" si="130"/>
        <v>302716.51134840067</v>
      </c>
      <c r="AR114" s="9">
        <f t="shared" si="130"/>
        <v>348712.30635893508</v>
      </c>
      <c r="AS114" s="9">
        <f t="shared" si="130"/>
        <v>400056.44962650834</v>
      </c>
      <c r="AT114" s="9">
        <f t="shared" si="130"/>
        <v>459957.95010534377</v>
      </c>
      <c r="AU114" s="9">
        <f t="shared" si="130"/>
        <v>529486.47744684923</v>
      </c>
      <c r="AV114" s="9">
        <f t="shared" si="130"/>
        <v>608642.03165102471</v>
      </c>
      <c r="AW114" s="9">
        <f t="shared" si="130"/>
        <v>700633.6216720934</v>
      </c>
      <c r="AX114" s="9">
        <f t="shared" si="130"/>
        <v>804391.57785864768</v>
      </c>
      <c r="AY114" s="9">
        <f t="shared" si="130"/>
        <v>925264.2484677264</v>
      </c>
      <c r="AZ114" s="9">
        <f t="shared" si="130"/>
        <v>1065390.9728021452</v>
      </c>
      <c r="BA114" s="9">
        <f t="shared" si="130"/>
        <v>1224771.7508619039</v>
      </c>
      <c r="BB114" s="9">
        <f t="shared" si="130"/>
        <v>1408754.9309040413</v>
      </c>
      <c r="BC114" s="9">
        <f t="shared" si="130"/>
        <v>1619479.8522313731</v>
      </c>
      <c r="BD114" s="9">
        <f t="shared" si="130"/>
        <v>1862294.8631009385</v>
      </c>
      <c r="BE114" s="9">
        <f t="shared" si="130"/>
        <v>2142548.311769776</v>
      </c>
      <c r="BF114" s="9">
        <f t="shared" si="130"/>
        <v>2308518.2548822062</v>
      </c>
      <c r="BG114" s="9">
        <f t="shared" si="130"/>
        <v>2475429.5072878757</v>
      </c>
      <c r="BH114" s="9">
        <f t="shared" si="130"/>
        <v>2654534.9937195941</v>
      </c>
      <c r="BI114" s="9">
        <f t="shared" si="130"/>
        <v>2846604.8763263742</v>
      </c>
      <c r="BJ114" s="9">
        <f t="shared" si="130"/>
        <v>3052366.530471174</v>
      </c>
      <c r="BK114" s="9">
        <f t="shared" si="130"/>
        <v>3272632.9050890636</v>
      </c>
      <c r="BL114" s="9">
        <f t="shared" si="130"/>
        <v>3508901.5376920132</v>
      </c>
      <c r="BM114" s="9">
        <f t="shared" si="130"/>
        <v>3762669.9657919938</v>
      </c>
      <c r="BN114" s="9">
        <f t="shared" si="130"/>
        <v>4034751.1383240758</v>
      </c>
      <c r="BO114" s="9">
        <f t="shared" si="130"/>
        <v>4326685.3795862859</v>
      </c>
    </row>
    <row r="116" spans="2:67" x14ac:dyDescent="0.25">
      <c r="B116" s="294" t="s">
        <v>135</v>
      </c>
      <c r="D116" s="240"/>
      <c r="E116" s="240"/>
      <c r="F116" s="240"/>
      <c r="G116" s="240"/>
      <c r="H116" s="240"/>
      <c r="I116" s="240"/>
      <c r="J116" s="240"/>
      <c r="K116" s="240"/>
      <c r="L116" s="240"/>
      <c r="M116" s="240"/>
      <c r="N116" s="240"/>
      <c r="O116" s="240"/>
      <c r="P116" s="240"/>
      <c r="Q116" s="240"/>
      <c r="R116" s="240"/>
      <c r="S116" s="240"/>
      <c r="T116" s="240"/>
      <c r="U116" s="240"/>
      <c r="V116" s="240"/>
      <c r="W116" s="240"/>
      <c r="X116" s="240"/>
      <c r="Y116" s="240"/>
      <c r="Z116" s="240"/>
      <c r="AA116" s="234"/>
      <c r="AB116" s="234" t="e">
        <f>RATE((COUNT($E$1:$O$1)),,-$D117,$O117)</f>
        <v>#NUM!</v>
      </c>
      <c r="AC116" s="234">
        <f>RATE((COUNT($T$1:$AC$1)),,-$S117,$AC117)</f>
        <v>0.31101942303974944</v>
      </c>
      <c r="AF116" s="234"/>
      <c r="AG116" s="234"/>
      <c r="AH116" s="234"/>
      <c r="AI116" s="234"/>
    </row>
    <row r="117" spans="2:67" x14ac:dyDescent="0.25">
      <c r="B117" s="291" t="s">
        <v>137</v>
      </c>
      <c r="D117" s="243"/>
      <c r="E117" s="243"/>
      <c r="F117" s="243"/>
      <c r="G117" s="243"/>
      <c r="H117" s="243"/>
      <c r="I117" s="243"/>
      <c r="J117" s="243">
        <f t="shared" ref="J117:AC117" si="131">J124+J125</f>
        <v>2</v>
      </c>
      <c r="K117" s="243">
        <f t="shared" si="131"/>
        <v>2</v>
      </c>
      <c r="L117" s="243">
        <f t="shared" si="131"/>
        <v>1</v>
      </c>
      <c r="M117" s="243">
        <f t="shared" si="131"/>
        <v>1</v>
      </c>
      <c r="N117" s="243">
        <f t="shared" si="131"/>
        <v>2</v>
      </c>
      <c r="O117" s="243"/>
      <c r="P117" s="243"/>
      <c r="Q117" s="243"/>
      <c r="R117" s="243"/>
      <c r="S117" s="243">
        <f t="shared" si="131"/>
        <v>1</v>
      </c>
      <c r="T117" s="243">
        <f t="shared" si="131"/>
        <v>1</v>
      </c>
      <c r="U117" s="243">
        <f t="shared" si="131"/>
        <v>1</v>
      </c>
      <c r="V117" s="243">
        <f t="shared" si="131"/>
        <v>7</v>
      </c>
      <c r="W117" s="243">
        <f t="shared" si="131"/>
        <v>5</v>
      </c>
      <c r="X117" s="243">
        <f t="shared" si="131"/>
        <v>10</v>
      </c>
      <c r="Y117" s="243">
        <f t="shared" si="131"/>
        <v>7</v>
      </c>
      <c r="Z117" s="243">
        <f t="shared" si="131"/>
        <v>16</v>
      </c>
      <c r="AA117" s="243">
        <f t="shared" si="131"/>
        <v>10</v>
      </c>
      <c r="AB117" s="243">
        <f>AB124+AB125</f>
        <v>6</v>
      </c>
      <c r="AC117" s="243">
        <f t="shared" si="131"/>
        <v>15</v>
      </c>
      <c r="AF117" s="244">
        <f>SUM(AF124:AF125)</f>
        <v>6</v>
      </c>
      <c r="AG117" s="244">
        <f t="shared" ref="AG117:BO117" si="132">ROUND((AF124+AF125)*(1+AG118),)</f>
        <v>7</v>
      </c>
      <c r="AH117" s="244">
        <f t="shared" si="132"/>
        <v>17</v>
      </c>
      <c r="AI117" s="244">
        <f t="shared" si="132"/>
        <v>16</v>
      </c>
      <c r="AJ117" s="245">
        <f t="shared" si="132"/>
        <v>31</v>
      </c>
      <c r="AK117" s="245">
        <f t="shared" si="132"/>
        <v>22</v>
      </c>
      <c r="AL117" s="245">
        <f t="shared" si="132"/>
        <v>25</v>
      </c>
      <c r="AM117" s="245">
        <f t="shared" si="132"/>
        <v>29</v>
      </c>
      <c r="AN117" s="245">
        <f t="shared" si="132"/>
        <v>33</v>
      </c>
      <c r="AO117" s="245">
        <f t="shared" si="132"/>
        <v>38</v>
      </c>
      <c r="AP117" s="245">
        <f t="shared" si="132"/>
        <v>44</v>
      </c>
      <c r="AQ117" s="245">
        <f t="shared" si="132"/>
        <v>51</v>
      </c>
      <c r="AR117" s="245">
        <f t="shared" si="132"/>
        <v>59</v>
      </c>
      <c r="AS117" s="245">
        <f t="shared" si="132"/>
        <v>68</v>
      </c>
      <c r="AT117" s="245">
        <f t="shared" si="132"/>
        <v>78</v>
      </c>
      <c r="AU117" s="245">
        <f t="shared" si="132"/>
        <v>90</v>
      </c>
      <c r="AV117" s="245">
        <f t="shared" si="132"/>
        <v>104</v>
      </c>
      <c r="AW117" s="245">
        <f t="shared" si="132"/>
        <v>120</v>
      </c>
      <c r="AX117" s="245">
        <f t="shared" si="132"/>
        <v>138</v>
      </c>
      <c r="AY117" s="245">
        <f t="shared" si="132"/>
        <v>159</v>
      </c>
      <c r="AZ117" s="245">
        <f t="shared" si="132"/>
        <v>183</v>
      </c>
      <c r="BA117" s="245">
        <f t="shared" si="132"/>
        <v>210</v>
      </c>
      <c r="BB117" s="245">
        <f t="shared" si="132"/>
        <v>242</v>
      </c>
      <c r="BC117" s="245">
        <f t="shared" si="132"/>
        <v>278</v>
      </c>
      <c r="BD117" s="245">
        <f t="shared" si="132"/>
        <v>320</v>
      </c>
      <c r="BE117" s="245">
        <f t="shared" si="132"/>
        <v>368</v>
      </c>
      <c r="BF117" s="245">
        <f t="shared" si="132"/>
        <v>423</v>
      </c>
      <c r="BG117" s="245">
        <f t="shared" si="132"/>
        <v>486</v>
      </c>
      <c r="BH117" s="245">
        <f t="shared" si="132"/>
        <v>559</v>
      </c>
      <c r="BI117" s="245">
        <f t="shared" si="132"/>
        <v>643</v>
      </c>
      <c r="BJ117" s="245">
        <f t="shared" si="132"/>
        <v>739</v>
      </c>
      <c r="BK117" s="245">
        <f t="shared" si="132"/>
        <v>850</v>
      </c>
      <c r="BL117" s="245">
        <f t="shared" si="132"/>
        <v>978</v>
      </c>
      <c r="BM117" s="245">
        <f t="shared" si="132"/>
        <v>1125</v>
      </c>
      <c r="BN117" s="245">
        <f t="shared" si="132"/>
        <v>1294</v>
      </c>
      <c r="BO117" s="245">
        <f t="shared" si="132"/>
        <v>1488</v>
      </c>
    </row>
    <row r="118" spans="2:67" x14ac:dyDescent="0.25">
      <c r="B118" s="287" t="s">
        <v>99</v>
      </c>
      <c r="C118" s="247"/>
      <c r="D118" s="248"/>
      <c r="E118" s="249"/>
      <c r="F118" s="249"/>
      <c r="G118" s="249"/>
      <c r="H118" s="249"/>
      <c r="I118" s="249"/>
      <c r="J118" s="249"/>
      <c r="K118" s="249">
        <f t="shared" ref="K118:AB118" si="133">RATE(1,,-J117,K117)</f>
        <v>2.7755575615628914E-17</v>
      </c>
      <c r="L118" s="249">
        <f t="shared" si="133"/>
        <v>-0.5</v>
      </c>
      <c r="M118" s="249">
        <f t="shared" si="133"/>
        <v>2.7755575615628914E-17</v>
      </c>
      <c r="N118" s="249">
        <f t="shared" si="133"/>
        <v>0.99999999999999989</v>
      </c>
      <c r="O118" s="249"/>
      <c r="P118" s="249"/>
      <c r="Q118" s="249"/>
      <c r="R118" s="249"/>
      <c r="S118" s="249"/>
      <c r="T118" s="249">
        <f t="shared" si="133"/>
        <v>2.7755575615628914E-17</v>
      </c>
      <c r="U118" s="249">
        <f t="shared" si="133"/>
        <v>2.7755575615628914E-17</v>
      </c>
      <c r="V118" s="249">
        <f t="shared" si="133"/>
        <v>6</v>
      </c>
      <c r="W118" s="249">
        <f t="shared" si="133"/>
        <v>-0.2857142857142857</v>
      </c>
      <c r="X118" s="249">
        <f t="shared" si="133"/>
        <v>1</v>
      </c>
      <c r="Y118" s="249">
        <f t="shared" si="133"/>
        <v>-0.30000000000000004</v>
      </c>
      <c r="Z118" s="249">
        <f t="shared" si="133"/>
        <v>1.2857142857142858</v>
      </c>
      <c r="AA118" s="249">
        <f t="shared" si="133"/>
        <v>-0.375</v>
      </c>
      <c r="AB118" s="249">
        <f t="shared" si="133"/>
        <v>-0.4</v>
      </c>
      <c r="AC118" s="249">
        <f>RATE(1,,-AA117,AC117)</f>
        <v>0.5</v>
      </c>
      <c r="AD118" s="250">
        <f>ANS_Metrics_Assumptions!E175</f>
        <v>0.15</v>
      </c>
      <c r="AF118" s="251">
        <f>AD118</f>
        <v>0.15</v>
      </c>
      <c r="AG118" s="251">
        <f>AF118</f>
        <v>0.15</v>
      </c>
      <c r="AH118" s="251">
        <f t="shared" ref="AH118:AW122" si="134">AG118</f>
        <v>0.15</v>
      </c>
      <c r="AI118" s="251">
        <f t="shared" si="134"/>
        <v>0.15</v>
      </c>
      <c r="AJ118" s="252">
        <f t="shared" si="134"/>
        <v>0.15</v>
      </c>
      <c r="AK118" s="252">
        <f t="shared" si="134"/>
        <v>0.15</v>
      </c>
      <c r="AL118" s="252">
        <f>AD118</f>
        <v>0.15</v>
      </c>
      <c r="AM118" s="252">
        <f t="shared" si="134"/>
        <v>0.15</v>
      </c>
      <c r="AN118" s="252">
        <f t="shared" si="134"/>
        <v>0.15</v>
      </c>
      <c r="AO118" s="252">
        <f t="shared" si="134"/>
        <v>0.15</v>
      </c>
      <c r="AP118" s="252">
        <f t="shared" si="134"/>
        <v>0.15</v>
      </c>
      <c r="AQ118" s="252">
        <f t="shared" si="134"/>
        <v>0.15</v>
      </c>
      <c r="AR118" s="252">
        <f t="shared" si="134"/>
        <v>0.15</v>
      </c>
      <c r="AS118" s="252">
        <f t="shared" si="134"/>
        <v>0.15</v>
      </c>
      <c r="AT118" s="252">
        <f t="shared" si="134"/>
        <v>0.15</v>
      </c>
      <c r="AU118" s="252">
        <f t="shared" si="134"/>
        <v>0.15</v>
      </c>
      <c r="AV118" s="252">
        <f t="shared" si="134"/>
        <v>0.15</v>
      </c>
      <c r="AW118" s="252">
        <f t="shared" si="134"/>
        <v>0.15</v>
      </c>
      <c r="AX118" s="252">
        <f t="shared" ref="AX118:BM122" si="135">AW118</f>
        <v>0.15</v>
      </c>
      <c r="AY118" s="252">
        <f t="shared" si="135"/>
        <v>0.15</v>
      </c>
      <c r="AZ118" s="252">
        <f t="shared" si="135"/>
        <v>0.15</v>
      </c>
      <c r="BA118" s="252">
        <f t="shared" si="135"/>
        <v>0.15</v>
      </c>
      <c r="BB118" s="252">
        <f t="shared" si="135"/>
        <v>0.15</v>
      </c>
      <c r="BC118" s="252">
        <f t="shared" si="135"/>
        <v>0.15</v>
      </c>
      <c r="BD118" s="252">
        <f t="shared" si="135"/>
        <v>0.15</v>
      </c>
      <c r="BE118" s="252">
        <f t="shared" si="135"/>
        <v>0.15</v>
      </c>
      <c r="BF118" s="252">
        <f t="shared" si="135"/>
        <v>0.15</v>
      </c>
      <c r="BG118" s="252">
        <f t="shared" si="135"/>
        <v>0.15</v>
      </c>
      <c r="BH118" s="252">
        <f t="shared" si="135"/>
        <v>0.15</v>
      </c>
      <c r="BI118" s="252">
        <f t="shared" si="135"/>
        <v>0.15</v>
      </c>
      <c r="BJ118" s="252">
        <f t="shared" si="135"/>
        <v>0.15</v>
      </c>
      <c r="BK118" s="252">
        <f t="shared" si="135"/>
        <v>0.15</v>
      </c>
      <c r="BL118" s="252">
        <f t="shared" si="135"/>
        <v>0.15</v>
      </c>
      <c r="BM118" s="252">
        <f t="shared" si="135"/>
        <v>0.15</v>
      </c>
      <c r="BN118" s="252">
        <f t="shared" ref="BN118:BO122" si="136">BM118</f>
        <v>0.15</v>
      </c>
      <c r="BO118" s="252">
        <f t="shared" si="136"/>
        <v>0.15</v>
      </c>
    </row>
    <row r="119" spans="2:67" x14ac:dyDescent="0.25">
      <c r="B119" s="287" t="s">
        <v>101</v>
      </c>
      <c r="C119" s="247"/>
      <c r="D119" s="253"/>
      <c r="E119" s="253"/>
      <c r="F119" s="253"/>
      <c r="G119" s="253"/>
      <c r="H119" s="253"/>
      <c r="I119" s="253"/>
      <c r="J119" s="253">
        <f t="shared" ref="J119:AC119" si="137">J125/J117</f>
        <v>0</v>
      </c>
      <c r="K119" s="253">
        <f t="shared" si="137"/>
        <v>0.5</v>
      </c>
      <c r="L119" s="253">
        <f t="shared" si="137"/>
        <v>0</v>
      </c>
      <c r="M119" s="253">
        <f t="shared" si="137"/>
        <v>0</v>
      </c>
      <c r="N119" s="253">
        <f t="shared" si="137"/>
        <v>0</v>
      </c>
      <c r="O119" s="253"/>
      <c r="P119" s="253"/>
      <c r="Q119" s="253"/>
      <c r="R119" s="253"/>
      <c r="S119" s="253">
        <f t="shared" si="137"/>
        <v>0</v>
      </c>
      <c r="T119" s="253">
        <f t="shared" si="137"/>
        <v>1</v>
      </c>
      <c r="U119" s="253">
        <f t="shared" si="137"/>
        <v>0</v>
      </c>
      <c r="V119" s="253">
        <f t="shared" si="137"/>
        <v>0.14285714285714285</v>
      </c>
      <c r="W119" s="253">
        <f t="shared" si="137"/>
        <v>0</v>
      </c>
      <c r="X119" s="253">
        <f t="shared" si="137"/>
        <v>0</v>
      </c>
      <c r="Y119" s="253">
        <f t="shared" si="137"/>
        <v>0.14285714285714285</v>
      </c>
      <c r="Z119" s="253">
        <f t="shared" si="137"/>
        <v>0</v>
      </c>
      <c r="AA119" s="253">
        <f t="shared" si="137"/>
        <v>0.2</v>
      </c>
      <c r="AB119" s="253">
        <f>AB125/AB117</f>
        <v>0.16666666666666666</v>
      </c>
      <c r="AC119" s="253">
        <f t="shared" si="137"/>
        <v>0</v>
      </c>
      <c r="AD119" s="250">
        <f>ANS_Metrics_Assumptions!E176</f>
        <v>0.1</v>
      </c>
      <c r="AF119" s="254">
        <f>AD119</f>
        <v>0.1</v>
      </c>
      <c r="AG119" s="254">
        <f>AF119</f>
        <v>0.1</v>
      </c>
      <c r="AH119" s="254">
        <f t="shared" si="134"/>
        <v>0.1</v>
      </c>
      <c r="AI119" s="254">
        <f t="shared" si="134"/>
        <v>0.1</v>
      </c>
      <c r="AJ119" s="267">
        <v>0.12</v>
      </c>
      <c r="AK119" s="252">
        <f t="shared" si="134"/>
        <v>0.12</v>
      </c>
      <c r="AL119" s="252">
        <f>AD119</f>
        <v>0.1</v>
      </c>
      <c r="AM119" s="252">
        <f t="shared" si="134"/>
        <v>0.1</v>
      </c>
      <c r="AN119" s="252">
        <f t="shared" si="134"/>
        <v>0.1</v>
      </c>
      <c r="AO119" s="252">
        <f t="shared" si="134"/>
        <v>0.1</v>
      </c>
      <c r="AP119" s="252">
        <f t="shared" si="134"/>
        <v>0.1</v>
      </c>
      <c r="AQ119" s="252">
        <f t="shared" si="134"/>
        <v>0.1</v>
      </c>
      <c r="AR119" s="252">
        <f t="shared" si="134"/>
        <v>0.1</v>
      </c>
      <c r="AS119" s="252">
        <f t="shared" si="134"/>
        <v>0.1</v>
      </c>
      <c r="AT119" s="252">
        <f t="shared" si="134"/>
        <v>0.1</v>
      </c>
      <c r="AU119" s="252">
        <f t="shared" si="134"/>
        <v>0.1</v>
      </c>
      <c r="AV119" s="252">
        <f t="shared" si="134"/>
        <v>0.1</v>
      </c>
      <c r="AW119" s="252">
        <f t="shared" si="134"/>
        <v>0.1</v>
      </c>
      <c r="AX119" s="252">
        <f t="shared" si="135"/>
        <v>0.1</v>
      </c>
      <c r="AY119" s="252">
        <f t="shared" si="135"/>
        <v>0.1</v>
      </c>
      <c r="AZ119" s="252">
        <f t="shared" si="135"/>
        <v>0.1</v>
      </c>
      <c r="BA119" s="252">
        <f t="shared" si="135"/>
        <v>0.1</v>
      </c>
      <c r="BB119" s="252">
        <f t="shared" si="135"/>
        <v>0.1</v>
      </c>
      <c r="BC119" s="252">
        <f t="shared" si="135"/>
        <v>0.1</v>
      </c>
      <c r="BD119" s="252">
        <f t="shared" si="135"/>
        <v>0.1</v>
      </c>
      <c r="BE119" s="252">
        <f t="shared" si="135"/>
        <v>0.1</v>
      </c>
      <c r="BF119" s="252">
        <f t="shared" si="135"/>
        <v>0.1</v>
      </c>
      <c r="BG119" s="252">
        <f t="shared" si="135"/>
        <v>0.1</v>
      </c>
      <c r="BH119" s="252">
        <f t="shared" si="135"/>
        <v>0.1</v>
      </c>
      <c r="BI119" s="252">
        <f t="shared" si="135"/>
        <v>0.1</v>
      </c>
      <c r="BJ119" s="252">
        <f t="shared" si="135"/>
        <v>0.1</v>
      </c>
      <c r="BK119" s="252">
        <f t="shared" si="135"/>
        <v>0.1</v>
      </c>
      <c r="BL119" s="252">
        <f t="shared" si="135"/>
        <v>0.1</v>
      </c>
      <c r="BM119" s="252">
        <f t="shared" si="135"/>
        <v>0.1</v>
      </c>
      <c r="BN119" s="252">
        <f t="shared" si="136"/>
        <v>0.1</v>
      </c>
      <c r="BO119" s="252">
        <f t="shared" si="136"/>
        <v>0.1</v>
      </c>
    </row>
    <row r="120" spans="2:67" x14ac:dyDescent="0.25">
      <c r="B120" s="287" t="s">
        <v>133</v>
      </c>
      <c r="C120" s="247"/>
      <c r="D120" s="255"/>
      <c r="E120" s="255"/>
      <c r="F120" s="255"/>
      <c r="G120" s="255"/>
      <c r="H120" s="255"/>
      <c r="I120" s="255"/>
      <c r="J120" s="255">
        <f t="shared" ref="J120:AC120" si="138">J126/J124</f>
        <v>1</v>
      </c>
      <c r="K120" s="255">
        <f t="shared" si="138"/>
        <v>5</v>
      </c>
      <c r="L120" s="255">
        <f t="shared" si="138"/>
        <v>1</v>
      </c>
      <c r="M120" s="255">
        <f t="shared" si="138"/>
        <v>1</v>
      </c>
      <c r="N120" s="255">
        <f t="shared" si="138"/>
        <v>1</v>
      </c>
      <c r="O120" s="255"/>
      <c r="P120" s="255"/>
      <c r="Q120" s="255"/>
      <c r="R120" s="255"/>
      <c r="S120" s="255">
        <f t="shared" si="138"/>
        <v>1</v>
      </c>
      <c r="T120" s="255" t="e">
        <f t="shared" si="138"/>
        <v>#DIV/0!</v>
      </c>
      <c r="U120" s="255">
        <f t="shared" si="138"/>
        <v>1</v>
      </c>
      <c r="V120" s="255">
        <f t="shared" si="138"/>
        <v>1</v>
      </c>
      <c r="W120" s="255">
        <f t="shared" si="138"/>
        <v>1</v>
      </c>
      <c r="X120" s="255">
        <f t="shared" si="138"/>
        <v>2</v>
      </c>
      <c r="Y120" s="255">
        <f t="shared" si="138"/>
        <v>3.6666666666666665</v>
      </c>
      <c r="Z120" s="255">
        <f t="shared" si="138"/>
        <v>1.875</v>
      </c>
      <c r="AA120" s="255">
        <f t="shared" si="138"/>
        <v>3.625</v>
      </c>
      <c r="AB120" s="255">
        <f>AB126/AB124</f>
        <v>6</v>
      </c>
      <c r="AC120" s="255">
        <f t="shared" si="138"/>
        <v>3.5333333333333332</v>
      </c>
      <c r="AD120" s="256">
        <v>6</v>
      </c>
      <c r="AF120" s="268">
        <v>3.4166666666666665</v>
      </c>
      <c r="AG120" s="268">
        <f>AF120</f>
        <v>3.4166666666666665</v>
      </c>
      <c r="AH120" s="268">
        <f t="shared" si="134"/>
        <v>3.4166666666666665</v>
      </c>
      <c r="AI120" s="268">
        <v>3.6</v>
      </c>
      <c r="AJ120" s="268">
        <v>2.8</v>
      </c>
      <c r="AK120" s="268">
        <v>5.3</v>
      </c>
      <c r="AL120" s="258">
        <f>AD120</f>
        <v>6</v>
      </c>
      <c r="AM120" s="258">
        <f t="shared" si="134"/>
        <v>6</v>
      </c>
      <c r="AN120" s="258">
        <f t="shared" si="134"/>
        <v>6</v>
      </c>
      <c r="AO120" s="258">
        <f t="shared" si="134"/>
        <v>6</v>
      </c>
      <c r="AP120" s="258">
        <f t="shared" si="134"/>
        <v>6</v>
      </c>
      <c r="AQ120" s="258">
        <f t="shared" si="134"/>
        <v>6</v>
      </c>
      <c r="AR120" s="258">
        <f t="shared" si="134"/>
        <v>6</v>
      </c>
      <c r="AS120" s="258">
        <f t="shared" si="134"/>
        <v>6</v>
      </c>
      <c r="AT120" s="258">
        <f t="shared" si="134"/>
        <v>6</v>
      </c>
      <c r="AU120" s="258">
        <f t="shared" si="134"/>
        <v>6</v>
      </c>
      <c r="AV120" s="258">
        <f t="shared" si="134"/>
        <v>6</v>
      </c>
      <c r="AW120" s="258">
        <f t="shared" si="134"/>
        <v>6</v>
      </c>
      <c r="AX120" s="258">
        <f t="shared" si="135"/>
        <v>6</v>
      </c>
      <c r="AY120" s="258">
        <f t="shared" si="135"/>
        <v>6</v>
      </c>
      <c r="AZ120" s="258">
        <f t="shared" si="135"/>
        <v>6</v>
      </c>
      <c r="BA120" s="258">
        <f t="shared" si="135"/>
        <v>6</v>
      </c>
      <c r="BB120" s="258">
        <f t="shared" si="135"/>
        <v>6</v>
      </c>
      <c r="BC120" s="258">
        <f t="shared" si="135"/>
        <v>6</v>
      </c>
      <c r="BD120" s="258">
        <f t="shared" si="135"/>
        <v>6</v>
      </c>
      <c r="BE120" s="258">
        <f t="shared" si="135"/>
        <v>6</v>
      </c>
      <c r="BF120" s="258">
        <f t="shared" si="135"/>
        <v>6</v>
      </c>
      <c r="BG120" s="258">
        <f t="shared" si="135"/>
        <v>6</v>
      </c>
      <c r="BH120" s="258">
        <f t="shared" si="135"/>
        <v>6</v>
      </c>
      <c r="BI120" s="258">
        <f t="shared" si="135"/>
        <v>6</v>
      </c>
      <c r="BJ120" s="258">
        <f t="shared" si="135"/>
        <v>6</v>
      </c>
      <c r="BK120" s="258">
        <f t="shared" si="135"/>
        <v>6</v>
      </c>
      <c r="BL120" s="258">
        <f t="shared" si="135"/>
        <v>6</v>
      </c>
      <c r="BM120" s="258">
        <f t="shared" si="135"/>
        <v>6</v>
      </c>
      <c r="BN120" s="258">
        <f t="shared" si="136"/>
        <v>6</v>
      </c>
      <c r="BO120" s="258">
        <f t="shared" si="136"/>
        <v>6</v>
      </c>
    </row>
    <row r="121" spans="2:67" x14ac:dyDescent="0.25">
      <c r="B121" s="287" t="s">
        <v>103</v>
      </c>
      <c r="C121" s="247"/>
      <c r="D121" s="259"/>
      <c r="E121" s="259"/>
      <c r="F121" s="259"/>
      <c r="G121" s="259"/>
      <c r="H121" s="259"/>
      <c r="I121" s="259"/>
      <c r="J121" s="259">
        <f t="shared" ref="J121:AA121" si="139">J129/J126</f>
        <v>75</v>
      </c>
      <c r="K121" s="259">
        <f t="shared" si="139"/>
        <v>430</v>
      </c>
      <c r="L121" s="259">
        <f t="shared" si="139"/>
        <v>30</v>
      </c>
      <c r="M121" s="259">
        <f t="shared" si="139"/>
        <v>202.3</v>
      </c>
      <c r="N121" s="259">
        <f t="shared" si="139"/>
        <v>28.5</v>
      </c>
      <c r="O121" s="259"/>
      <c r="P121" s="259"/>
      <c r="Q121" s="259"/>
      <c r="R121" s="259"/>
      <c r="S121" s="259">
        <f t="shared" si="139"/>
        <v>45</v>
      </c>
      <c r="T121" s="259" t="e">
        <f t="shared" si="139"/>
        <v>#DIV/0!</v>
      </c>
      <c r="U121" s="259">
        <f t="shared" si="139"/>
        <v>45</v>
      </c>
      <c r="V121" s="259">
        <f t="shared" si="139"/>
        <v>694</v>
      </c>
      <c r="W121" s="259">
        <f t="shared" si="139"/>
        <v>800</v>
      </c>
      <c r="X121" s="259">
        <f t="shared" si="139"/>
        <v>635.25</v>
      </c>
      <c r="Y121" s="259">
        <f t="shared" si="139"/>
        <v>395.45454545454544</v>
      </c>
      <c r="Z121" s="259">
        <f t="shared" si="139"/>
        <v>493.33333333333331</v>
      </c>
      <c r="AA121" s="259">
        <f t="shared" si="139"/>
        <v>181.0344827586207</v>
      </c>
      <c r="AB121" s="259">
        <f>AB129/AB126</f>
        <v>145</v>
      </c>
      <c r="AC121" s="259">
        <f>AC129/AC126</f>
        <v>125.67622641509435</v>
      </c>
      <c r="AD121" s="275">
        <f>SUM(Y129:AC129)/SUM(Y126:AC126)</f>
        <v>242.44414634146338</v>
      </c>
      <c r="AF121" s="261">
        <f>AD121</f>
        <v>242.44414634146338</v>
      </c>
      <c r="AG121" s="261">
        <f>AF121</f>
        <v>242.44414634146338</v>
      </c>
      <c r="AH121" s="261">
        <f t="shared" si="134"/>
        <v>242.44414634146338</v>
      </c>
      <c r="AI121" s="261">
        <f t="shared" si="134"/>
        <v>242.44414634146338</v>
      </c>
      <c r="AJ121" s="262">
        <f t="shared" si="134"/>
        <v>242.44414634146338</v>
      </c>
      <c r="AK121" s="262">
        <f t="shared" si="134"/>
        <v>242.44414634146338</v>
      </c>
      <c r="AL121" s="262">
        <f>AD121</f>
        <v>242.44414634146338</v>
      </c>
      <c r="AM121" s="262">
        <f t="shared" si="134"/>
        <v>242.44414634146338</v>
      </c>
      <c r="AN121" s="262">
        <f t="shared" si="134"/>
        <v>242.44414634146338</v>
      </c>
      <c r="AO121" s="262">
        <f t="shared" si="134"/>
        <v>242.44414634146338</v>
      </c>
      <c r="AP121" s="262">
        <f t="shared" si="134"/>
        <v>242.44414634146338</v>
      </c>
      <c r="AQ121" s="262">
        <f t="shared" si="134"/>
        <v>242.44414634146338</v>
      </c>
      <c r="AR121" s="262">
        <f t="shared" si="134"/>
        <v>242.44414634146338</v>
      </c>
      <c r="AS121" s="262">
        <f t="shared" si="134"/>
        <v>242.44414634146338</v>
      </c>
      <c r="AT121" s="262">
        <f t="shared" si="134"/>
        <v>242.44414634146338</v>
      </c>
      <c r="AU121" s="262">
        <f t="shared" si="134"/>
        <v>242.44414634146338</v>
      </c>
      <c r="AV121" s="262">
        <f t="shared" si="134"/>
        <v>242.44414634146338</v>
      </c>
      <c r="AW121" s="262">
        <f t="shared" si="134"/>
        <v>242.44414634146338</v>
      </c>
      <c r="AX121" s="262">
        <f t="shared" si="135"/>
        <v>242.44414634146338</v>
      </c>
      <c r="AY121" s="262">
        <f t="shared" si="135"/>
        <v>242.44414634146338</v>
      </c>
      <c r="AZ121" s="262">
        <f t="shared" si="135"/>
        <v>242.44414634146338</v>
      </c>
      <c r="BA121" s="262">
        <f t="shared" si="135"/>
        <v>242.44414634146338</v>
      </c>
      <c r="BB121" s="262">
        <f t="shared" si="135"/>
        <v>242.44414634146338</v>
      </c>
      <c r="BC121" s="262">
        <f t="shared" si="135"/>
        <v>242.44414634146338</v>
      </c>
      <c r="BD121" s="262">
        <f t="shared" si="135"/>
        <v>242.44414634146338</v>
      </c>
      <c r="BE121" s="262">
        <f t="shared" si="135"/>
        <v>242.44414634146338</v>
      </c>
      <c r="BF121" s="262">
        <f t="shared" si="135"/>
        <v>242.44414634146338</v>
      </c>
      <c r="BG121" s="262">
        <f t="shared" si="135"/>
        <v>242.44414634146338</v>
      </c>
      <c r="BH121" s="262">
        <f t="shared" si="135"/>
        <v>242.44414634146338</v>
      </c>
      <c r="BI121" s="262">
        <f t="shared" si="135"/>
        <v>242.44414634146338</v>
      </c>
      <c r="BJ121" s="262">
        <f t="shared" si="135"/>
        <v>242.44414634146338</v>
      </c>
      <c r="BK121" s="262">
        <f t="shared" si="135"/>
        <v>242.44414634146338</v>
      </c>
      <c r="BL121" s="262">
        <f t="shared" si="135"/>
        <v>242.44414634146338</v>
      </c>
      <c r="BM121" s="262">
        <f t="shared" si="135"/>
        <v>242.44414634146338</v>
      </c>
      <c r="BN121" s="262">
        <f t="shared" si="136"/>
        <v>242.44414634146338</v>
      </c>
      <c r="BO121" s="262">
        <f t="shared" si="136"/>
        <v>242.44414634146338</v>
      </c>
    </row>
    <row r="122" spans="2:67" x14ac:dyDescent="0.25">
      <c r="B122" s="287" t="s">
        <v>134</v>
      </c>
      <c r="C122" s="247"/>
      <c r="D122" s="253"/>
      <c r="E122" s="253"/>
      <c r="F122" s="253"/>
      <c r="G122" s="253"/>
      <c r="H122" s="253"/>
      <c r="I122" s="253"/>
      <c r="J122" s="253">
        <f t="shared" ref="J122:AA122" si="140">J130/J129</f>
        <v>0</v>
      </c>
      <c r="K122" s="253">
        <f t="shared" si="140"/>
        <v>0</v>
      </c>
      <c r="L122" s="253">
        <f t="shared" si="140"/>
        <v>0</v>
      </c>
      <c r="M122" s="253">
        <f t="shared" si="140"/>
        <v>0.39545229856648539</v>
      </c>
      <c r="N122" s="253">
        <f t="shared" si="140"/>
        <v>0.35087719298245612</v>
      </c>
      <c r="O122" s="253"/>
      <c r="P122" s="253"/>
      <c r="Q122" s="253"/>
      <c r="R122" s="253"/>
      <c r="S122" s="253">
        <f t="shared" si="140"/>
        <v>0.44444444444444442</v>
      </c>
      <c r="T122" s="253" t="e">
        <f t="shared" si="140"/>
        <v>#DIV/0!</v>
      </c>
      <c r="U122" s="253">
        <f t="shared" si="140"/>
        <v>0.44444444444444442</v>
      </c>
      <c r="V122" s="253">
        <f t="shared" si="140"/>
        <v>1.6810758885686838E-2</v>
      </c>
      <c r="W122" s="253">
        <f t="shared" si="140"/>
        <v>0</v>
      </c>
      <c r="X122" s="253">
        <f t="shared" si="140"/>
        <v>5.0373868555686735E-2</v>
      </c>
      <c r="Y122" s="253">
        <f t="shared" si="140"/>
        <v>8.0459770114942528E-2</v>
      </c>
      <c r="Z122" s="253">
        <f t="shared" si="140"/>
        <v>5.4054054054054057E-2</v>
      </c>
      <c r="AA122" s="253">
        <f t="shared" si="140"/>
        <v>0.23809523809523808</v>
      </c>
      <c r="AB122" s="253">
        <f>AB130/AB129</f>
        <v>0.31034482758620691</v>
      </c>
      <c r="AC122" s="253">
        <f>AC130/AC129</f>
        <v>0.36331753952954882</v>
      </c>
      <c r="AD122" s="288">
        <f>SUM(Z130:AC130)/SUM(Z129:AC129)</f>
        <v>0.18737419850847561</v>
      </c>
      <c r="AF122" s="254">
        <f>AD122</f>
        <v>0.18737419850847561</v>
      </c>
      <c r="AG122" s="254">
        <f>AF122</f>
        <v>0.18737419850847561</v>
      </c>
      <c r="AH122" s="254">
        <f t="shared" si="134"/>
        <v>0.18737419850847561</v>
      </c>
      <c r="AI122" s="254">
        <f t="shared" si="134"/>
        <v>0.18737419850847561</v>
      </c>
      <c r="AJ122" s="254">
        <f t="shared" si="134"/>
        <v>0.18737419850847561</v>
      </c>
      <c r="AK122" s="254">
        <f t="shared" si="134"/>
        <v>0.18737419850847561</v>
      </c>
      <c r="AL122" s="254">
        <f>AD122</f>
        <v>0.18737419850847561</v>
      </c>
      <c r="AM122" s="254">
        <f t="shared" si="134"/>
        <v>0.18737419850847561</v>
      </c>
      <c r="AN122" s="254">
        <f t="shared" si="134"/>
        <v>0.18737419850847561</v>
      </c>
      <c r="AO122" s="254">
        <f t="shared" si="134"/>
        <v>0.18737419850847561</v>
      </c>
      <c r="AP122" s="254">
        <f t="shared" si="134"/>
        <v>0.18737419850847561</v>
      </c>
      <c r="AQ122" s="254">
        <f t="shared" si="134"/>
        <v>0.18737419850847561</v>
      </c>
      <c r="AR122" s="254">
        <f t="shared" si="134"/>
        <v>0.18737419850847561</v>
      </c>
      <c r="AS122" s="254">
        <f t="shared" si="134"/>
        <v>0.18737419850847561</v>
      </c>
      <c r="AT122" s="254">
        <f t="shared" si="134"/>
        <v>0.18737419850847561</v>
      </c>
      <c r="AU122" s="254">
        <f t="shared" si="134"/>
        <v>0.18737419850847561</v>
      </c>
      <c r="AV122" s="254">
        <f t="shared" si="134"/>
        <v>0.18737419850847561</v>
      </c>
      <c r="AW122" s="254">
        <f t="shared" si="134"/>
        <v>0.18737419850847561</v>
      </c>
      <c r="AX122" s="254">
        <f t="shared" si="135"/>
        <v>0.18737419850847561</v>
      </c>
      <c r="AY122" s="254">
        <f t="shared" si="135"/>
        <v>0.18737419850847561</v>
      </c>
      <c r="AZ122" s="254">
        <f t="shared" si="135"/>
        <v>0.18737419850847561</v>
      </c>
      <c r="BA122" s="254">
        <f t="shared" si="135"/>
        <v>0.18737419850847561</v>
      </c>
      <c r="BB122" s="254">
        <f t="shared" si="135"/>
        <v>0.18737419850847561</v>
      </c>
      <c r="BC122" s="254">
        <f t="shared" si="135"/>
        <v>0.18737419850847561</v>
      </c>
      <c r="BD122" s="254">
        <f t="shared" si="135"/>
        <v>0.18737419850847561</v>
      </c>
      <c r="BE122" s="254">
        <f t="shared" si="135"/>
        <v>0.18737419850847561</v>
      </c>
      <c r="BF122" s="254">
        <f t="shared" si="135"/>
        <v>0.18737419850847561</v>
      </c>
      <c r="BG122" s="254">
        <f t="shared" si="135"/>
        <v>0.18737419850847561</v>
      </c>
      <c r="BH122" s="254">
        <f t="shared" si="135"/>
        <v>0.18737419850847561</v>
      </c>
      <c r="BI122" s="254">
        <f t="shared" si="135"/>
        <v>0.18737419850847561</v>
      </c>
      <c r="BJ122" s="254">
        <f t="shared" si="135"/>
        <v>0.18737419850847561</v>
      </c>
      <c r="BK122" s="254">
        <f t="shared" si="135"/>
        <v>0.18737419850847561</v>
      </c>
      <c r="BL122" s="254">
        <f t="shared" si="135"/>
        <v>0.18737419850847561</v>
      </c>
      <c r="BM122" s="254">
        <f t="shared" si="135"/>
        <v>0.18737419850847561</v>
      </c>
      <c r="BN122" s="254">
        <f t="shared" si="136"/>
        <v>0.18737419850847561</v>
      </c>
      <c r="BO122" s="254">
        <f t="shared" si="136"/>
        <v>0.18737419850847561</v>
      </c>
    </row>
    <row r="124" spans="2:67" x14ac:dyDescent="0.25">
      <c r="B124" s="292" t="s">
        <v>310</v>
      </c>
      <c r="D124" s="7">
        <f>IF(VLOOKUP($B$52&amp;$B124,[20]Abuja!$E:$AE,COLUMN(D$1)-2,FALSE)=" ",0,VLOOKUP($B$52&amp;$B124,[20]Abuja!$E:$AE,COLUMN(D$1)-2,FALSE))</f>
        <v>0</v>
      </c>
      <c r="E124" s="7">
        <f>IF(VLOOKUP($B$52&amp;$B124,[20]Abuja!$E:$AE,COLUMN(E$1)-2,FALSE)=" ",0,VLOOKUP($B$52&amp;$B124,[20]Abuja!$E:$AE,COLUMN(E$1)-2,FALSE))</f>
        <v>0</v>
      </c>
      <c r="F124" s="7">
        <f>IF(VLOOKUP($B$52&amp;$B124,[20]Abuja!$E:$AE,COLUMN(F$1)-2,FALSE)=" ",0,VLOOKUP($B$52&amp;$B124,[20]Abuja!$E:$AE,COLUMN(F$1)-2,FALSE))</f>
        <v>0</v>
      </c>
      <c r="G124" s="7">
        <f>IF(VLOOKUP($B$52&amp;$B124,[20]Abuja!$E:$AE,COLUMN(G$1)-2,FALSE)=" ",0,VLOOKUP($B$52&amp;$B124,[20]Abuja!$E:$AE,COLUMN(G$1)-2,FALSE))</f>
        <v>0</v>
      </c>
      <c r="H124" s="7">
        <f>IF(VLOOKUP($B$52&amp;$B124,[20]Abuja!$E:$AE,COLUMN(H$1)-2,FALSE)=" ",0,VLOOKUP($B$52&amp;$B124,[20]Abuja!$E:$AE,COLUMN(H$1)-2,FALSE))</f>
        <v>0</v>
      </c>
      <c r="I124" s="7">
        <f>IF(VLOOKUP($B$52&amp;$B124,[20]Abuja!$E:$AE,COLUMN(I$1)-2,FALSE)=" ",0,VLOOKUP($B$52&amp;$B124,[20]Abuja!$E:$AE,COLUMN(I$1)-2,FALSE))</f>
        <v>0</v>
      </c>
      <c r="J124" s="7">
        <f>IF(VLOOKUP($B$52&amp;$B124,[20]Abuja!$E:$AE,COLUMN(J$1)-2,FALSE)=" ",0,VLOOKUP($B$52&amp;$B124,[20]Abuja!$E:$AE,COLUMN(J$1)-2,FALSE))</f>
        <v>2</v>
      </c>
      <c r="K124" s="7">
        <f>IF(VLOOKUP($B$52&amp;$B124,[20]Abuja!$E:$AE,COLUMN(K$1)-2,FALSE)=" ",0,VLOOKUP($B$52&amp;$B124,[20]Abuja!$E:$AE,COLUMN(K$1)-2,FALSE))</f>
        <v>1</v>
      </c>
      <c r="L124" s="7">
        <f>IF(VLOOKUP($B$52&amp;$B124,[20]Abuja!$E:$AE,COLUMN(L$1)-2,FALSE)=" ",0,VLOOKUP($B$52&amp;$B124,[20]Abuja!$E:$AE,COLUMN(L$1)-2,FALSE))</f>
        <v>1</v>
      </c>
      <c r="M124" s="7">
        <f>IF(VLOOKUP($B$52&amp;$B124,[20]Abuja!$E:$AE,COLUMN(M$1)-2,FALSE)=" ",0,VLOOKUP($B$52&amp;$B124,[20]Abuja!$E:$AE,COLUMN(M$1)-2,FALSE))</f>
        <v>1</v>
      </c>
      <c r="N124" s="7">
        <f>IF(VLOOKUP($B$52&amp;$B124,[20]Abuja!$E:$AE,COLUMN(N$1)-2,FALSE)=" ",0,VLOOKUP($B$52&amp;$B124,[20]Abuja!$E:$AE,COLUMN(N$1)-2,FALSE))</f>
        <v>2</v>
      </c>
      <c r="O124" s="7">
        <f>IF(VLOOKUP($B$52&amp;$B124,[20]Abuja!$E:$AE,COLUMN(O$1)-2,FALSE)=" ",0,VLOOKUP($B$52&amp;$B124,[20]Abuja!$E:$AE,COLUMN(O$1)-2,FALSE))</f>
        <v>1</v>
      </c>
      <c r="P124" s="7">
        <f>IF(VLOOKUP($B$52&amp;$B124,[20]Abuja!$E:$AE,COLUMN(P$1)-2,FALSE)=" ",0,VLOOKUP($B$52&amp;$B124,[20]Abuja!$E:$AE,COLUMN(P$1)-2,FALSE))</f>
        <v>0</v>
      </c>
      <c r="Q124" s="7">
        <f>IF(VLOOKUP($B$52&amp;$B124,[20]Abuja!$E:$AE,COLUMN(Q$1)-2,FALSE)=" ",0,VLOOKUP($B$52&amp;$B124,[20]Abuja!$E:$AE,COLUMN(Q$1)-2,FALSE))</f>
        <v>0</v>
      </c>
      <c r="R124" s="7">
        <f>IF(VLOOKUP($B$52&amp;$B124,[20]Abuja!$E:$AE,COLUMN(R$1)-2,FALSE)=" ",0,VLOOKUP($B$52&amp;$B124,[20]Abuja!$E:$AE,COLUMN(R$1)-2,FALSE))</f>
        <v>0</v>
      </c>
      <c r="S124" s="7">
        <f>IF(VLOOKUP($B$52&amp;$B124,[20]Abuja!$E:$AE,COLUMN(S$1)-2,FALSE)=" ",0,VLOOKUP($B$52&amp;$B124,[20]Abuja!$E:$AE,COLUMN(S$1)-2,FALSE))</f>
        <v>1</v>
      </c>
      <c r="T124" s="7">
        <f>IF(VLOOKUP($B$52&amp;$B124,[20]Abuja!$E:$AE,COLUMN(T$1)-2,FALSE)=" ",0,VLOOKUP($B$52&amp;$B124,[20]Abuja!$E:$AE,COLUMN(T$1)-2,FALSE))</f>
        <v>0</v>
      </c>
      <c r="U124" s="7">
        <f>IF(VLOOKUP($B$52&amp;$B124,[20]Abuja!$E:$AE,COLUMN(U$1)-2,FALSE)=" ",0,VLOOKUP($B$52&amp;$B124,[20]Abuja!$E:$AE,COLUMN(U$1)-2,FALSE))</f>
        <v>1</v>
      </c>
      <c r="V124" s="7">
        <f>IF(VLOOKUP($B$52&amp;$B124,[20]Abuja!$E:$AE,COLUMN(V$1)-2,FALSE)=" ",0,VLOOKUP($B$52&amp;$B124,[20]Abuja!$E:$AE,COLUMN(V$1)-2,FALSE))</f>
        <v>6</v>
      </c>
      <c r="W124" s="7">
        <f>IF(VLOOKUP($B$52&amp;$B124,[20]Abuja!$E:$AE,COLUMN(W$1)-2,FALSE)=" ",0,VLOOKUP($B$52&amp;$B124,[20]Abuja!$E:$AE,COLUMN(W$1)-2,FALSE))</f>
        <v>5</v>
      </c>
      <c r="X124" s="7">
        <f>IF(VLOOKUP($B$52&amp;$B124,[20]Abuja!$E:$AE,COLUMN(X$1)-2,FALSE)=" ",0,VLOOKUP($B$52&amp;$B124,[20]Abuja!$E:$AE,COLUMN(X$1)-2,FALSE))</f>
        <v>10</v>
      </c>
      <c r="Y124" s="7">
        <f>IF(VLOOKUP($B$52&amp;$B124,[20]Abuja!$E:$AE,COLUMN(Y$1)-2,FALSE)=" ",0,VLOOKUP($B$52&amp;$B124,[20]Abuja!$E:$AE,COLUMN(Y$1)-2,FALSE))</f>
        <v>6</v>
      </c>
      <c r="Z124" s="7">
        <f>IF(VLOOKUP($B$52&amp;$B124,[20]Abuja!$E:$AE,COLUMN(Z$1)-2,FALSE)=" ",0,VLOOKUP($B$52&amp;$B124,[20]Abuja!$E:$AE,COLUMN(Z$1)-2,FALSE))</f>
        <v>16</v>
      </c>
      <c r="AA124" s="7">
        <f>IF(VLOOKUP($B$52&amp;$B124,[20]Abuja!$E:$AE,COLUMN(AA$1)-2,FALSE)=" ",0,VLOOKUP($B$52&amp;$B124,[20]Abuja!$E:$AE,COLUMN(AA$1)-2,FALSE))</f>
        <v>8</v>
      </c>
      <c r="AB124" s="7">
        <f>IF(VLOOKUP($B$52&amp;$B124,[20]Abuja!$E:$AE,COLUMN(AB$1)-2,FALSE)=" ",0,VLOOKUP($B$52&amp;$B124,[20]Abuja!$E:$AE,COLUMN(AB$1)-2,FALSE))</f>
        <v>5</v>
      </c>
      <c r="AC124" s="7">
        <f>IF(VLOOKUP($B$52&amp;$B124,[20]Abuja!$E:$AE,COLUMN(AC$1)-2,FALSE)=" ",0,VLOOKUP($B$52&amp;$B124,[20]Abuja!$E:$AE,COLUMN(AC$1)-2,FALSE))</f>
        <v>15</v>
      </c>
      <c r="AF124" s="7">
        <f t="shared" ref="AF124:AG127" si="141">AB124</f>
        <v>5</v>
      </c>
      <c r="AG124" s="7">
        <f t="shared" si="141"/>
        <v>15</v>
      </c>
      <c r="AH124" s="7">
        <f>VLOOKUP($A$3&amp;$B$52&amp;$B124,'[14]Paga All'!$G$1:$J$3000,4,FALSE)</f>
        <v>12</v>
      </c>
      <c r="AI124" s="7">
        <f>VLOOKUP($A$3&amp;$B$116&amp;$B124,'[15]Paga all'!$F:$G,2,FALSE)</f>
        <v>24</v>
      </c>
      <c r="AJ124" s="7">
        <f>VLOOKUP($A$3&amp;$B$52&amp;$B124,'[16]Paga all'!$F$2:$G$1470,2,FALSE)</f>
        <v>16</v>
      </c>
      <c r="AK124" s="9">
        <f t="shared" ref="AK124:BO124" si="142">IF(ROUND((AJ124+AJ125)*(1+AK118),)&gt;=AK$3*$AD$3,AK$3*$AD$3*(1-AK119),ROUND((AJ124+AJ125)*(1+AK118),)-ROUND((AJ124+AJ125)*(1+AK118)*AK119,))</f>
        <v>19</v>
      </c>
      <c r="AL124" s="9">
        <f t="shared" si="142"/>
        <v>22</v>
      </c>
      <c r="AM124" s="9">
        <f t="shared" si="142"/>
        <v>26</v>
      </c>
      <c r="AN124" s="9">
        <f t="shared" si="142"/>
        <v>30</v>
      </c>
      <c r="AO124" s="9">
        <f t="shared" si="142"/>
        <v>34</v>
      </c>
      <c r="AP124" s="9">
        <f t="shared" si="142"/>
        <v>40</v>
      </c>
      <c r="AQ124" s="9">
        <f t="shared" si="142"/>
        <v>46</v>
      </c>
      <c r="AR124" s="9">
        <f t="shared" si="142"/>
        <v>53</v>
      </c>
      <c r="AS124" s="9">
        <f t="shared" si="142"/>
        <v>61</v>
      </c>
      <c r="AT124" s="9">
        <f t="shared" si="142"/>
        <v>70</v>
      </c>
      <c r="AU124" s="9">
        <f t="shared" si="142"/>
        <v>81</v>
      </c>
      <c r="AV124" s="9">
        <f t="shared" si="142"/>
        <v>94</v>
      </c>
      <c r="AW124" s="9">
        <f t="shared" si="142"/>
        <v>108</v>
      </c>
      <c r="AX124" s="9">
        <f t="shared" si="142"/>
        <v>124</v>
      </c>
      <c r="AY124" s="9">
        <f t="shared" si="142"/>
        <v>143</v>
      </c>
      <c r="AZ124" s="9">
        <f t="shared" si="142"/>
        <v>165</v>
      </c>
      <c r="BA124" s="9">
        <f t="shared" si="142"/>
        <v>189</v>
      </c>
      <c r="BB124" s="9">
        <f t="shared" si="142"/>
        <v>218</v>
      </c>
      <c r="BC124" s="9">
        <f t="shared" si="142"/>
        <v>250</v>
      </c>
      <c r="BD124" s="9">
        <f t="shared" si="142"/>
        <v>288</v>
      </c>
      <c r="BE124" s="9">
        <f t="shared" si="142"/>
        <v>331</v>
      </c>
      <c r="BF124" s="9">
        <f t="shared" si="142"/>
        <v>381</v>
      </c>
      <c r="BG124" s="9">
        <f t="shared" si="142"/>
        <v>437</v>
      </c>
      <c r="BH124" s="9">
        <f t="shared" si="142"/>
        <v>503</v>
      </c>
      <c r="BI124" s="9">
        <f t="shared" si="142"/>
        <v>579</v>
      </c>
      <c r="BJ124" s="9">
        <f t="shared" si="142"/>
        <v>665</v>
      </c>
      <c r="BK124" s="9">
        <f t="shared" si="142"/>
        <v>765</v>
      </c>
      <c r="BL124" s="9">
        <f t="shared" si="142"/>
        <v>880</v>
      </c>
      <c r="BM124" s="9">
        <f t="shared" si="142"/>
        <v>1013</v>
      </c>
      <c r="BN124" s="9">
        <f t="shared" si="142"/>
        <v>1165</v>
      </c>
      <c r="BO124" s="9">
        <f t="shared" si="142"/>
        <v>1339</v>
      </c>
    </row>
    <row r="125" spans="2:67" x14ac:dyDescent="0.25">
      <c r="B125" s="292" t="s">
        <v>311</v>
      </c>
      <c r="D125" s="7">
        <f>IF(VLOOKUP($B$52&amp;$B125,[20]Abuja!$E:$AE,COLUMN(D$1)-2,FALSE)=" ",0,VLOOKUP($B$52&amp;$B125,[20]Abuja!$E:$AE,COLUMN(D$1)-2,FALSE))</f>
        <v>0</v>
      </c>
      <c r="E125" s="7">
        <f>IF(VLOOKUP($B$52&amp;$B125,[20]Abuja!$E:$AE,COLUMN(E$1)-2,FALSE)=" ",0,VLOOKUP($B$52&amp;$B125,[20]Abuja!$E:$AE,COLUMN(E$1)-2,FALSE))</f>
        <v>0</v>
      </c>
      <c r="F125" s="7">
        <f>IF(VLOOKUP($B$52&amp;$B125,[20]Abuja!$E:$AE,COLUMN(F$1)-2,FALSE)=" ",0,VLOOKUP($B$52&amp;$B125,[20]Abuja!$E:$AE,COLUMN(F$1)-2,FALSE))</f>
        <v>0</v>
      </c>
      <c r="G125" s="7">
        <f>IF(VLOOKUP($B$52&amp;$B125,[20]Abuja!$E:$AE,COLUMN(G$1)-2,FALSE)=" ",0,VLOOKUP($B$52&amp;$B125,[20]Abuja!$E:$AE,COLUMN(G$1)-2,FALSE))</f>
        <v>0</v>
      </c>
      <c r="H125" s="7">
        <f>IF(VLOOKUP($B$52&amp;$B125,[20]Abuja!$E:$AE,COLUMN(H$1)-2,FALSE)=" ",0,VLOOKUP($B$52&amp;$B125,[20]Abuja!$E:$AE,COLUMN(H$1)-2,FALSE))</f>
        <v>0</v>
      </c>
      <c r="I125" s="7">
        <f>IF(VLOOKUP($B$52&amp;$B125,[20]Abuja!$E:$AE,COLUMN(I$1)-2,FALSE)=" ",0,VLOOKUP($B$52&amp;$B125,[20]Abuja!$E:$AE,COLUMN(I$1)-2,FALSE))</f>
        <v>0</v>
      </c>
      <c r="J125" s="7">
        <f>IF(VLOOKUP($B$52&amp;$B125,[20]Abuja!$E:$AE,COLUMN(J$1)-2,FALSE)=" ",0,VLOOKUP($B$52&amp;$B125,[20]Abuja!$E:$AE,COLUMN(J$1)-2,FALSE))</f>
        <v>0</v>
      </c>
      <c r="K125" s="7">
        <f>IF(VLOOKUP($B$52&amp;$B125,[20]Abuja!$E:$AE,COLUMN(K$1)-2,FALSE)=" ",0,VLOOKUP($B$52&amp;$B125,[20]Abuja!$E:$AE,COLUMN(K$1)-2,FALSE))</f>
        <v>1</v>
      </c>
      <c r="L125" s="7">
        <f>IF(VLOOKUP($B$52&amp;$B125,[20]Abuja!$E:$AE,COLUMN(L$1)-2,FALSE)=" ",0,VLOOKUP($B$52&amp;$B125,[20]Abuja!$E:$AE,COLUMN(L$1)-2,FALSE))</f>
        <v>0</v>
      </c>
      <c r="M125" s="7">
        <f>IF(VLOOKUP($B$52&amp;$B125,[20]Abuja!$E:$AE,COLUMN(M$1)-2,FALSE)=" ",0,VLOOKUP($B$52&amp;$B125,[20]Abuja!$E:$AE,COLUMN(M$1)-2,FALSE))</f>
        <v>0</v>
      </c>
      <c r="N125" s="7">
        <f>IF(VLOOKUP($B$52&amp;$B125,[20]Abuja!$E:$AE,COLUMN(N$1)-2,FALSE)=" ",0,VLOOKUP($B$52&amp;$B125,[20]Abuja!$E:$AE,COLUMN(N$1)-2,FALSE))</f>
        <v>0</v>
      </c>
      <c r="O125" s="7">
        <f>IF(VLOOKUP($B$52&amp;$B125,[20]Abuja!$E:$AE,COLUMN(O$1)-2,FALSE)=" ",0,VLOOKUP($B$52&amp;$B125,[20]Abuja!$E:$AE,COLUMN(O$1)-2,FALSE))</f>
        <v>0</v>
      </c>
      <c r="P125" s="7">
        <f>IF(VLOOKUP($B$52&amp;$B125,[20]Abuja!$E:$AE,COLUMN(P$1)-2,FALSE)=" ",0,VLOOKUP($B$52&amp;$B125,[20]Abuja!$E:$AE,COLUMN(P$1)-2,FALSE))</f>
        <v>0</v>
      </c>
      <c r="Q125" s="7">
        <f>IF(VLOOKUP($B$52&amp;$B125,[20]Abuja!$E:$AE,COLUMN(Q$1)-2,FALSE)=" ",0,VLOOKUP($B$52&amp;$B125,[20]Abuja!$E:$AE,COLUMN(Q$1)-2,FALSE))</f>
        <v>0</v>
      </c>
      <c r="R125" s="7">
        <f>IF(VLOOKUP($B$52&amp;$B125,[20]Abuja!$E:$AE,COLUMN(R$1)-2,FALSE)=" ",0,VLOOKUP($B$52&amp;$B125,[20]Abuja!$E:$AE,COLUMN(R$1)-2,FALSE))</f>
        <v>0</v>
      </c>
      <c r="S125" s="7">
        <f>IF(VLOOKUP($B$52&amp;$B125,[20]Abuja!$E:$AE,COLUMN(S$1)-2,FALSE)=" ",0,VLOOKUP($B$52&amp;$B125,[20]Abuja!$E:$AE,COLUMN(S$1)-2,FALSE))</f>
        <v>0</v>
      </c>
      <c r="T125" s="7">
        <f>IF(VLOOKUP($B$52&amp;$B125,[20]Abuja!$E:$AE,COLUMN(T$1)-2,FALSE)=" ",0,VLOOKUP($B$52&amp;$B125,[20]Abuja!$E:$AE,COLUMN(T$1)-2,FALSE))</f>
        <v>1</v>
      </c>
      <c r="U125" s="7">
        <f>IF(VLOOKUP($B$52&amp;$B125,[20]Abuja!$E:$AE,COLUMN(U$1)-2,FALSE)=" ",0,VLOOKUP($B$52&amp;$B125,[20]Abuja!$E:$AE,COLUMN(U$1)-2,FALSE))</f>
        <v>0</v>
      </c>
      <c r="V125" s="7">
        <f>IF(VLOOKUP($B$52&amp;$B125,[20]Abuja!$E:$AE,COLUMN(V$1)-2,FALSE)=" ",0,VLOOKUP($B$52&amp;$B125,[20]Abuja!$E:$AE,COLUMN(V$1)-2,FALSE))</f>
        <v>1</v>
      </c>
      <c r="W125" s="7">
        <f>IF(VLOOKUP($B$52&amp;$B125,[20]Abuja!$E:$AE,COLUMN(W$1)-2,FALSE)=" ",0,VLOOKUP($B$52&amp;$B125,[20]Abuja!$E:$AE,COLUMN(W$1)-2,FALSE))</f>
        <v>0</v>
      </c>
      <c r="X125" s="7">
        <f>IF(VLOOKUP($B$52&amp;$B125,[20]Abuja!$E:$AE,COLUMN(X$1)-2,FALSE)=" ",0,VLOOKUP($B$52&amp;$B125,[20]Abuja!$E:$AE,COLUMN(X$1)-2,FALSE))</f>
        <v>0</v>
      </c>
      <c r="Y125" s="7">
        <f>IF(VLOOKUP($B$52&amp;$B125,[20]Abuja!$E:$AE,COLUMN(Y$1)-2,FALSE)=" ",0,VLOOKUP($B$52&amp;$B125,[20]Abuja!$E:$AE,COLUMN(Y$1)-2,FALSE))</f>
        <v>1</v>
      </c>
      <c r="Z125" s="7">
        <f>IF(VLOOKUP($B$52&amp;$B125,[20]Abuja!$E:$AE,COLUMN(Z$1)-2,FALSE)=" ",0,VLOOKUP($B$52&amp;$B125,[20]Abuja!$E:$AE,COLUMN(Z$1)-2,FALSE))</f>
        <v>0</v>
      </c>
      <c r="AA125" s="7">
        <f>IF(VLOOKUP($B$52&amp;$B125,[20]Abuja!$E:$AE,COLUMN(AA$1)-2,FALSE)=" ",0,VLOOKUP($B$52&amp;$B125,[20]Abuja!$E:$AE,COLUMN(AA$1)-2,FALSE))</f>
        <v>2</v>
      </c>
      <c r="AB125" s="7">
        <f>IF(VLOOKUP($B$52&amp;$B125,[20]Abuja!$E:$AE,COLUMN(AB$1)-2,FALSE)=" ",0,VLOOKUP($B$52&amp;$B125,[20]Abuja!$E:$AE,COLUMN(AB$1)-2,FALSE))</f>
        <v>1</v>
      </c>
      <c r="AC125" s="7">
        <f>IF(VLOOKUP($B$52&amp;$B125,[20]Abuja!$E:$AE,COLUMN(AC$1)-2,FALSE)=" ",0,VLOOKUP($B$52&amp;$B125,[20]Abuja!$E:$AE,COLUMN(AC$1)-2,FALSE))</f>
        <v>0</v>
      </c>
      <c r="AF125" s="7">
        <f t="shared" si="141"/>
        <v>1</v>
      </c>
      <c r="AG125" s="7">
        <f t="shared" si="141"/>
        <v>0</v>
      </c>
      <c r="AH125" s="7">
        <f>VLOOKUP($A$3&amp;$B$52&amp;$B125,'[14]Paga All'!$G$1:$J$3000,4,FALSE)</f>
        <v>2</v>
      </c>
      <c r="AI125" s="7">
        <f>VLOOKUP($A$3&amp;$B$116&amp;$B125,'[15]Paga all'!$F:$G,2,FALSE)</f>
        <v>3</v>
      </c>
      <c r="AJ125" s="7">
        <f>VLOOKUP($A$3&amp;$B$52&amp;$B125,'[16]Paga all'!$F$2:$G$1470,2,FALSE)</f>
        <v>3</v>
      </c>
      <c r="AK125" s="9">
        <f t="shared" ref="AK125:BO125" si="143">IF(ROUND((AJ124+AJ125)*(1+AK118),)&gt;=AK$3*$AD$3,AK$3*$AD$3*AK119,ROUND((AJ124+AJ125)*(1+AK118),)-AK124)</f>
        <v>3</v>
      </c>
      <c r="AL125" s="9">
        <f t="shared" si="143"/>
        <v>3</v>
      </c>
      <c r="AM125" s="9">
        <f t="shared" si="143"/>
        <v>3</v>
      </c>
      <c r="AN125" s="9">
        <f t="shared" si="143"/>
        <v>3</v>
      </c>
      <c r="AO125" s="9">
        <f t="shared" si="143"/>
        <v>4</v>
      </c>
      <c r="AP125" s="9">
        <f t="shared" si="143"/>
        <v>4</v>
      </c>
      <c r="AQ125" s="9">
        <f t="shared" si="143"/>
        <v>5</v>
      </c>
      <c r="AR125" s="9">
        <f t="shared" si="143"/>
        <v>6</v>
      </c>
      <c r="AS125" s="9">
        <f t="shared" si="143"/>
        <v>7</v>
      </c>
      <c r="AT125" s="9">
        <f t="shared" si="143"/>
        <v>8</v>
      </c>
      <c r="AU125" s="9">
        <f t="shared" si="143"/>
        <v>9</v>
      </c>
      <c r="AV125" s="9">
        <f t="shared" si="143"/>
        <v>10</v>
      </c>
      <c r="AW125" s="9">
        <f t="shared" si="143"/>
        <v>12</v>
      </c>
      <c r="AX125" s="9">
        <f t="shared" si="143"/>
        <v>14</v>
      </c>
      <c r="AY125" s="9">
        <f t="shared" si="143"/>
        <v>16</v>
      </c>
      <c r="AZ125" s="9">
        <f t="shared" si="143"/>
        <v>18</v>
      </c>
      <c r="BA125" s="9">
        <f t="shared" si="143"/>
        <v>21</v>
      </c>
      <c r="BB125" s="9">
        <f t="shared" si="143"/>
        <v>24</v>
      </c>
      <c r="BC125" s="9">
        <f t="shared" si="143"/>
        <v>28</v>
      </c>
      <c r="BD125" s="9">
        <f t="shared" si="143"/>
        <v>32</v>
      </c>
      <c r="BE125" s="9">
        <f t="shared" si="143"/>
        <v>37</v>
      </c>
      <c r="BF125" s="9">
        <f t="shared" si="143"/>
        <v>42</v>
      </c>
      <c r="BG125" s="9">
        <f t="shared" si="143"/>
        <v>49</v>
      </c>
      <c r="BH125" s="9">
        <f t="shared" si="143"/>
        <v>56</v>
      </c>
      <c r="BI125" s="9">
        <f t="shared" si="143"/>
        <v>64</v>
      </c>
      <c r="BJ125" s="9">
        <f t="shared" si="143"/>
        <v>74</v>
      </c>
      <c r="BK125" s="9">
        <f t="shared" si="143"/>
        <v>85</v>
      </c>
      <c r="BL125" s="9">
        <f t="shared" si="143"/>
        <v>98</v>
      </c>
      <c r="BM125" s="9">
        <f t="shared" si="143"/>
        <v>112</v>
      </c>
      <c r="BN125" s="9">
        <f t="shared" si="143"/>
        <v>129</v>
      </c>
      <c r="BO125" s="9">
        <f t="shared" si="143"/>
        <v>149</v>
      </c>
    </row>
    <row r="126" spans="2:67" x14ac:dyDescent="0.25">
      <c r="B126" s="292" t="s">
        <v>312</v>
      </c>
      <c r="D126" s="7">
        <f>IF(VLOOKUP($B$52&amp;$B126,[20]Abuja!$E:$AE,COLUMN(D$1)-2,FALSE)=" ",0,VLOOKUP($B$52&amp;$B126,[20]Abuja!$E:$AE,COLUMN(D$1)-2,FALSE))</f>
        <v>0</v>
      </c>
      <c r="E126" s="7">
        <f>IF(VLOOKUP($B$52&amp;$B126,[20]Abuja!$E:$AE,COLUMN(E$1)-2,FALSE)=" ",0,VLOOKUP($B$52&amp;$B126,[20]Abuja!$E:$AE,COLUMN(E$1)-2,FALSE))</f>
        <v>0</v>
      </c>
      <c r="F126" s="7">
        <f>IF(VLOOKUP($B$52&amp;$B126,[20]Abuja!$E:$AE,COLUMN(F$1)-2,FALSE)=" ",0,VLOOKUP($B$52&amp;$B126,[20]Abuja!$E:$AE,COLUMN(F$1)-2,FALSE))</f>
        <v>0</v>
      </c>
      <c r="G126" s="7">
        <f>IF(VLOOKUP($B$52&amp;$B126,[20]Abuja!$E:$AE,COLUMN(G$1)-2,FALSE)=" ",0,VLOOKUP($B$52&amp;$B126,[20]Abuja!$E:$AE,COLUMN(G$1)-2,FALSE))</f>
        <v>0</v>
      </c>
      <c r="H126" s="7">
        <f>IF(VLOOKUP($B$52&amp;$B126,[20]Abuja!$E:$AE,COLUMN(H$1)-2,FALSE)=" ",0,VLOOKUP($B$52&amp;$B126,[20]Abuja!$E:$AE,COLUMN(H$1)-2,FALSE))</f>
        <v>0</v>
      </c>
      <c r="I126" s="7">
        <f>IF(VLOOKUP($B$52&amp;$B126,[20]Abuja!$E:$AE,COLUMN(I$1)-2,FALSE)=" ",0,VLOOKUP($B$52&amp;$B126,[20]Abuja!$E:$AE,COLUMN(I$1)-2,FALSE))</f>
        <v>0</v>
      </c>
      <c r="J126" s="7">
        <f>IF(VLOOKUP($B$52&amp;$B126,[20]Abuja!$E:$AE,COLUMN(J$1)-2,FALSE)=" ",0,VLOOKUP($B$52&amp;$B126,[20]Abuja!$E:$AE,COLUMN(J$1)-2,FALSE))</f>
        <v>2</v>
      </c>
      <c r="K126" s="7">
        <f>IF(VLOOKUP($B$52&amp;$B126,[20]Abuja!$E:$AE,COLUMN(K$1)-2,FALSE)=" ",0,VLOOKUP($B$52&amp;$B126,[20]Abuja!$E:$AE,COLUMN(K$1)-2,FALSE))</f>
        <v>5</v>
      </c>
      <c r="L126" s="7">
        <f>IF(VLOOKUP($B$52&amp;$B126,[20]Abuja!$E:$AE,COLUMN(L$1)-2,FALSE)=" ",0,VLOOKUP($B$52&amp;$B126,[20]Abuja!$E:$AE,COLUMN(L$1)-2,FALSE))</f>
        <v>1</v>
      </c>
      <c r="M126" s="7">
        <f>IF(VLOOKUP($B$52&amp;$B126,[20]Abuja!$E:$AE,COLUMN(M$1)-2,FALSE)=" ",0,VLOOKUP($B$52&amp;$B126,[20]Abuja!$E:$AE,COLUMN(M$1)-2,FALSE))</f>
        <v>1</v>
      </c>
      <c r="N126" s="7">
        <f>IF(VLOOKUP($B$52&amp;$B126,[20]Abuja!$E:$AE,COLUMN(N$1)-2,FALSE)=" ",0,VLOOKUP($B$52&amp;$B126,[20]Abuja!$E:$AE,COLUMN(N$1)-2,FALSE))</f>
        <v>2</v>
      </c>
      <c r="O126" s="7">
        <f>IF(VLOOKUP($B$52&amp;$B126,[20]Abuja!$E:$AE,COLUMN(O$1)-2,FALSE)=" ",0,VLOOKUP($B$52&amp;$B126,[20]Abuja!$E:$AE,COLUMN(O$1)-2,FALSE))</f>
        <v>1</v>
      </c>
      <c r="P126" s="7">
        <f>IF(VLOOKUP($B$52&amp;$B126,[20]Abuja!$E:$AE,COLUMN(P$1)-2,FALSE)=" ",0,VLOOKUP($B$52&amp;$B126,[20]Abuja!$E:$AE,COLUMN(P$1)-2,FALSE))</f>
        <v>0</v>
      </c>
      <c r="Q126" s="7">
        <f>IF(VLOOKUP($B$52&amp;$B126,[20]Abuja!$E:$AE,COLUMN(Q$1)-2,FALSE)=" ",0,VLOOKUP($B$52&amp;$B126,[20]Abuja!$E:$AE,COLUMN(Q$1)-2,FALSE))</f>
        <v>0</v>
      </c>
      <c r="R126" s="7">
        <f>IF(VLOOKUP($B$52&amp;$B126,[20]Abuja!$E:$AE,COLUMN(R$1)-2,FALSE)=" ",0,VLOOKUP($B$52&amp;$B126,[20]Abuja!$E:$AE,COLUMN(R$1)-2,FALSE))</f>
        <v>0</v>
      </c>
      <c r="S126" s="7">
        <f>IF(VLOOKUP($B$52&amp;$B126,[20]Abuja!$E:$AE,COLUMN(S$1)-2,FALSE)=" ",0,VLOOKUP($B$52&amp;$B126,[20]Abuja!$E:$AE,COLUMN(S$1)-2,FALSE))</f>
        <v>1</v>
      </c>
      <c r="T126" s="7">
        <f>IF(VLOOKUP($B$52&amp;$B126,[20]Abuja!$E:$AE,COLUMN(T$1)-2,FALSE)=" ",0,VLOOKUP($B$52&amp;$B126,[20]Abuja!$E:$AE,COLUMN(T$1)-2,FALSE))</f>
        <v>0</v>
      </c>
      <c r="U126" s="7">
        <f>IF(VLOOKUP($B$52&amp;$B126,[20]Abuja!$E:$AE,COLUMN(U$1)-2,FALSE)=" ",0,VLOOKUP($B$52&amp;$B126,[20]Abuja!$E:$AE,COLUMN(U$1)-2,FALSE))</f>
        <v>1</v>
      </c>
      <c r="V126" s="7">
        <f>IF(VLOOKUP($B$52&amp;$B126,[20]Abuja!$E:$AE,COLUMN(V$1)-2,FALSE)=" ",0,VLOOKUP($B$52&amp;$B126,[20]Abuja!$E:$AE,COLUMN(V$1)-2,FALSE))</f>
        <v>6</v>
      </c>
      <c r="W126" s="7">
        <f>IF(VLOOKUP($B$52&amp;$B126,[20]Abuja!$E:$AE,COLUMN(W$1)-2,FALSE)=" ",0,VLOOKUP($B$52&amp;$B126,[20]Abuja!$E:$AE,COLUMN(W$1)-2,FALSE))</f>
        <v>5</v>
      </c>
      <c r="X126" s="7">
        <f>IF(VLOOKUP($B$52&amp;$B126,[20]Abuja!$E:$AE,COLUMN(X$1)-2,FALSE)=" ",0,VLOOKUP($B$52&amp;$B126,[20]Abuja!$E:$AE,COLUMN(X$1)-2,FALSE))</f>
        <v>20</v>
      </c>
      <c r="Y126" s="7">
        <f>IF(VLOOKUP($B$52&amp;$B126,[20]Abuja!$E:$AE,COLUMN(Y$1)-2,FALSE)=" ",0,VLOOKUP($B$52&amp;$B126,[20]Abuja!$E:$AE,COLUMN(Y$1)-2,FALSE))</f>
        <v>22</v>
      </c>
      <c r="Z126" s="7">
        <f>IF(VLOOKUP($B$52&amp;$B126,[20]Abuja!$E:$AE,COLUMN(Z$1)-2,FALSE)=" ",0,VLOOKUP($B$52&amp;$B126,[20]Abuja!$E:$AE,COLUMN(Z$1)-2,FALSE))</f>
        <v>30</v>
      </c>
      <c r="AA126" s="7">
        <f>IF(VLOOKUP($B$52&amp;$B126,[20]Abuja!$E:$AE,COLUMN(AA$1)-2,FALSE)=" ",0,VLOOKUP($B$52&amp;$B126,[20]Abuja!$E:$AE,COLUMN(AA$1)-2,FALSE))</f>
        <v>29</v>
      </c>
      <c r="AB126" s="7">
        <f>IF(VLOOKUP($B$52&amp;$B126,[20]Abuja!$E:$AE,COLUMN(AB$1)-2,FALSE)=" ",0,VLOOKUP($B$52&amp;$B126,[20]Abuja!$E:$AE,COLUMN(AB$1)-2,FALSE))</f>
        <v>30</v>
      </c>
      <c r="AC126" s="7">
        <f>IF(VLOOKUP($B$52&amp;$B126,[20]Abuja!$E:$AE,COLUMN(AC$1)-2,FALSE)=" ",0,VLOOKUP($B$52&amp;$B126,[20]Abuja!$E:$AE,COLUMN(AC$1)-2,FALSE))</f>
        <v>53</v>
      </c>
      <c r="AF126" s="7">
        <f t="shared" si="141"/>
        <v>30</v>
      </c>
      <c r="AG126" s="7">
        <f t="shared" si="141"/>
        <v>53</v>
      </c>
      <c r="AH126" s="7">
        <f>VLOOKUP($A$3&amp;$B$52&amp;$B126,'[14]Paga All'!$G$1:$J$3000,4,FALSE)</f>
        <v>46</v>
      </c>
      <c r="AI126" s="7">
        <f>VLOOKUP($A$3&amp;$B$116&amp;$B126,'[15]Paga all'!$F:$G,2,FALSE)</f>
        <v>57</v>
      </c>
      <c r="AJ126" s="7">
        <f>VLOOKUP($A$3&amp;$B$52&amp;$B126,'[16]Paga all'!$F$2:$G$1470,2,FALSE)</f>
        <v>36</v>
      </c>
      <c r="AK126" s="9">
        <f t="shared" ref="AK126:BO126" si="144">ROUND(AK124*AK120,)</f>
        <v>101</v>
      </c>
      <c r="AL126" s="9">
        <f t="shared" si="144"/>
        <v>132</v>
      </c>
      <c r="AM126" s="9">
        <f t="shared" si="144"/>
        <v>156</v>
      </c>
      <c r="AN126" s="9">
        <f t="shared" si="144"/>
        <v>180</v>
      </c>
      <c r="AO126" s="9">
        <f t="shared" si="144"/>
        <v>204</v>
      </c>
      <c r="AP126" s="9">
        <f t="shared" si="144"/>
        <v>240</v>
      </c>
      <c r="AQ126" s="9">
        <f t="shared" si="144"/>
        <v>276</v>
      </c>
      <c r="AR126" s="9">
        <f t="shared" si="144"/>
        <v>318</v>
      </c>
      <c r="AS126" s="9">
        <f t="shared" si="144"/>
        <v>366</v>
      </c>
      <c r="AT126" s="9">
        <f t="shared" si="144"/>
        <v>420</v>
      </c>
      <c r="AU126" s="9">
        <f t="shared" si="144"/>
        <v>486</v>
      </c>
      <c r="AV126" s="9">
        <f t="shared" si="144"/>
        <v>564</v>
      </c>
      <c r="AW126" s="9">
        <f t="shared" si="144"/>
        <v>648</v>
      </c>
      <c r="AX126" s="9">
        <f t="shared" si="144"/>
        <v>744</v>
      </c>
      <c r="AY126" s="9">
        <f t="shared" si="144"/>
        <v>858</v>
      </c>
      <c r="AZ126" s="9">
        <f t="shared" si="144"/>
        <v>990</v>
      </c>
      <c r="BA126" s="9">
        <f t="shared" si="144"/>
        <v>1134</v>
      </c>
      <c r="BB126" s="9">
        <f t="shared" si="144"/>
        <v>1308</v>
      </c>
      <c r="BC126" s="9">
        <f t="shared" si="144"/>
        <v>1500</v>
      </c>
      <c r="BD126" s="9">
        <f t="shared" si="144"/>
        <v>1728</v>
      </c>
      <c r="BE126" s="9">
        <f t="shared" si="144"/>
        <v>1986</v>
      </c>
      <c r="BF126" s="9">
        <f t="shared" si="144"/>
        <v>2286</v>
      </c>
      <c r="BG126" s="9">
        <f t="shared" si="144"/>
        <v>2622</v>
      </c>
      <c r="BH126" s="9">
        <f t="shared" si="144"/>
        <v>3018</v>
      </c>
      <c r="BI126" s="9">
        <f t="shared" si="144"/>
        <v>3474</v>
      </c>
      <c r="BJ126" s="9">
        <f t="shared" si="144"/>
        <v>3990</v>
      </c>
      <c r="BK126" s="9">
        <f t="shared" si="144"/>
        <v>4590</v>
      </c>
      <c r="BL126" s="9">
        <f t="shared" si="144"/>
        <v>5280</v>
      </c>
      <c r="BM126" s="9">
        <f t="shared" si="144"/>
        <v>6078</v>
      </c>
      <c r="BN126" s="9">
        <f t="shared" si="144"/>
        <v>6990</v>
      </c>
      <c r="BO126" s="9">
        <f t="shared" si="144"/>
        <v>8034</v>
      </c>
    </row>
    <row r="127" spans="2:67" x14ac:dyDescent="0.25">
      <c r="B127" s="292" t="s">
        <v>313</v>
      </c>
      <c r="D127" s="7">
        <f>IF(VLOOKUP($B$52&amp;$B127,[20]Abuja!$E:$AE,COLUMN(D$1)-2,FALSE)=" ",0,VLOOKUP($B$52&amp;$B127,[20]Abuja!$E:$AE,COLUMN(D$1)-2,FALSE))</f>
        <v>0</v>
      </c>
      <c r="E127" s="7">
        <f>IF(VLOOKUP($B$52&amp;$B127,[20]Abuja!$E:$AE,COLUMN(E$1)-2,FALSE)=" ",0,VLOOKUP($B$52&amp;$B127,[20]Abuja!$E:$AE,COLUMN(E$1)-2,FALSE))</f>
        <v>0</v>
      </c>
      <c r="F127" s="7">
        <f>IF(VLOOKUP($B$52&amp;$B127,[20]Abuja!$E:$AE,COLUMN(F$1)-2,FALSE)=" ",0,VLOOKUP($B$52&amp;$B127,[20]Abuja!$E:$AE,COLUMN(F$1)-2,FALSE))</f>
        <v>0</v>
      </c>
      <c r="G127" s="7">
        <f>IF(VLOOKUP($B$52&amp;$B127,[20]Abuja!$E:$AE,COLUMN(G$1)-2,FALSE)=" ",0,VLOOKUP($B$52&amp;$B127,[20]Abuja!$E:$AE,COLUMN(G$1)-2,FALSE))</f>
        <v>0</v>
      </c>
      <c r="H127" s="7">
        <f>IF(VLOOKUP($B$52&amp;$B127,[20]Abuja!$E:$AE,COLUMN(H$1)-2,FALSE)=" ",0,VLOOKUP($B$52&amp;$B127,[20]Abuja!$E:$AE,COLUMN(H$1)-2,FALSE))</f>
        <v>0</v>
      </c>
      <c r="I127" s="7">
        <f>IF(VLOOKUP($B$52&amp;$B127,[20]Abuja!$E:$AE,COLUMN(I$1)-2,FALSE)=" ",0,VLOOKUP($B$52&amp;$B127,[20]Abuja!$E:$AE,COLUMN(I$1)-2,FALSE))</f>
        <v>0</v>
      </c>
      <c r="J127" s="7">
        <f>IF(VLOOKUP($B$52&amp;$B127,[20]Abuja!$E:$AE,COLUMN(J$1)-2,FALSE)=" ",0,VLOOKUP($B$52&amp;$B127,[20]Abuja!$E:$AE,COLUMN(J$1)-2,FALSE))</f>
        <v>11000</v>
      </c>
      <c r="K127" s="7">
        <f>IF(VLOOKUP($B$52&amp;$B127,[20]Abuja!$E:$AE,COLUMN(K$1)-2,FALSE)=" ",0,VLOOKUP($B$52&amp;$B127,[20]Abuja!$E:$AE,COLUMN(K$1)-2,FALSE))</f>
        <v>9500</v>
      </c>
      <c r="L127" s="7">
        <f>IF(VLOOKUP($B$52&amp;$B127,[20]Abuja!$E:$AE,COLUMN(L$1)-2,FALSE)=" ",0,VLOOKUP($B$52&amp;$B127,[20]Abuja!$E:$AE,COLUMN(L$1)-2,FALSE))</f>
        <v>1000</v>
      </c>
      <c r="M127" s="7">
        <f>IF(VLOOKUP($B$52&amp;$B127,[20]Abuja!$E:$AE,COLUMN(M$1)-2,FALSE)=" ",0,VLOOKUP($B$52&amp;$B127,[20]Abuja!$E:$AE,COLUMN(M$1)-2,FALSE))</f>
        <v>10230</v>
      </c>
      <c r="N127" s="7">
        <f>IF(VLOOKUP($B$52&amp;$B127,[20]Abuja!$E:$AE,COLUMN(N$1)-2,FALSE)=" ",0,VLOOKUP($B$52&amp;$B127,[20]Abuja!$E:$AE,COLUMN(N$1)-2,FALSE))</f>
        <v>1600</v>
      </c>
      <c r="O127" s="7">
        <f>IF(VLOOKUP($B$52&amp;$B127,[20]Abuja!$E:$AE,COLUMN(O$1)-2,FALSE)=" ",0,VLOOKUP($B$52&amp;$B127,[20]Abuja!$E:$AE,COLUMN(O$1)-2,FALSE))</f>
        <v>-1500</v>
      </c>
      <c r="P127" s="7">
        <f>IF(VLOOKUP($B$52&amp;$B127,[20]Abuja!$E:$AE,COLUMN(P$1)-2,FALSE)=" ",0,VLOOKUP($B$52&amp;$B127,[20]Abuja!$E:$AE,COLUMN(P$1)-2,FALSE))</f>
        <v>0</v>
      </c>
      <c r="Q127" s="7">
        <f>IF(VLOOKUP($B$52&amp;$B127,[20]Abuja!$E:$AE,COLUMN(Q$1)-2,FALSE)=" ",0,VLOOKUP($B$52&amp;$B127,[20]Abuja!$E:$AE,COLUMN(Q$1)-2,FALSE))</f>
        <v>0</v>
      </c>
      <c r="R127" s="7">
        <f>IF(VLOOKUP($B$52&amp;$B127,[20]Abuja!$E:$AE,COLUMN(R$1)-2,FALSE)=" ",0,VLOOKUP($B$52&amp;$B127,[20]Abuja!$E:$AE,COLUMN(R$1)-2,FALSE))</f>
        <v>0</v>
      </c>
      <c r="S127" s="7">
        <f>IF(VLOOKUP($B$52&amp;$B127,[20]Abuja!$E:$AE,COLUMN(S$1)-2,FALSE)=" ",0,VLOOKUP($B$52&amp;$B127,[20]Abuja!$E:$AE,COLUMN(S$1)-2,FALSE))</f>
        <v>500</v>
      </c>
      <c r="T127" s="7">
        <f>IF(VLOOKUP($B$52&amp;$B127,[20]Abuja!$E:$AE,COLUMN(T$1)-2,FALSE)=" ",0,VLOOKUP($B$52&amp;$B127,[20]Abuja!$E:$AE,COLUMN(T$1)-2,FALSE))</f>
        <v>0</v>
      </c>
      <c r="U127" s="7">
        <f>IF(VLOOKUP($B$52&amp;$B127,[20]Abuja!$E:$AE,COLUMN(U$1)-2,FALSE)=" ",0,VLOOKUP($B$52&amp;$B127,[20]Abuja!$E:$AE,COLUMN(U$1)-2,FALSE))</f>
        <v>500</v>
      </c>
      <c r="V127" s="7">
        <f>IF(VLOOKUP($B$52&amp;$B127,[20]Abuja!$E:$AE,COLUMN(V$1)-2,FALSE)=" ",0,VLOOKUP($B$52&amp;$B127,[20]Abuja!$E:$AE,COLUMN(V$1)-2,FALSE))</f>
        <v>28500</v>
      </c>
      <c r="W127" s="7">
        <f>IF(VLOOKUP($B$52&amp;$B127,[20]Abuja!$E:$AE,COLUMN(W$1)-2,FALSE)=" ",0,VLOOKUP($B$52&amp;$B127,[20]Abuja!$E:$AE,COLUMN(W$1)-2,FALSE))</f>
        <v>16500</v>
      </c>
      <c r="X127" s="7">
        <f>IF(VLOOKUP($B$52&amp;$B127,[20]Abuja!$E:$AE,COLUMN(X$1)-2,FALSE)=" ",0,VLOOKUP($B$52&amp;$B127,[20]Abuja!$E:$AE,COLUMN(X$1)-2,FALSE))</f>
        <v>78055</v>
      </c>
      <c r="Y127" s="7">
        <f>IF(VLOOKUP($B$52&amp;$B127,[20]Abuja!$E:$AE,COLUMN(Y$1)-2,FALSE)=" ",0,VLOOKUP($B$52&amp;$B127,[20]Abuja!$E:$AE,COLUMN(Y$1)-2,FALSE))</f>
        <v>86000</v>
      </c>
      <c r="Z127" s="7">
        <f>IF(VLOOKUP($B$52&amp;$B127,[20]Abuja!$E:$AE,COLUMN(Z$1)-2,FALSE)=" ",0,VLOOKUP($B$52&amp;$B127,[20]Abuja!$E:$AE,COLUMN(Z$1)-2,FALSE))</f>
        <v>125000</v>
      </c>
      <c r="AA127" s="7">
        <f>IF(VLOOKUP($B$52&amp;$B127,[20]Abuja!$E:$AE,COLUMN(AA$1)-2,FALSE)=" ",0,VLOOKUP($B$52&amp;$B127,[20]Abuja!$E:$AE,COLUMN(AA$1)-2,FALSE))</f>
        <v>97000</v>
      </c>
      <c r="AB127" s="7">
        <f>IF(VLOOKUP($B$52&amp;$B127,[20]Abuja!$E:$AE,COLUMN(AB$1)-2,FALSE)=" ",0,VLOOKUP($B$52&amp;$B127,[20]Abuja!$E:$AE,COLUMN(AB$1)-2,FALSE))</f>
        <v>97500</v>
      </c>
      <c r="AC127" s="7">
        <f>IF(VLOOKUP($B$52&amp;$B127,[20]Abuja!$E:$AE,COLUMN(AC$1)-2,FALSE)=" ",0,VLOOKUP($B$52&amp;$B127,[20]Abuja!$E:$AE,COLUMN(AC$1)-2,FALSE))</f>
        <v>171650</v>
      </c>
      <c r="AF127" s="7">
        <f t="shared" si="141"/>
        <v>97500</v>
      </c>
      <c r="AG127" s="7">
        <f t="shared" si="141"/>
        <v>171650</v>
      </c>
      <c r="AH127" s="7">
        <f>VLOOKUP($A$3&amp;$B$52&amp;$B127,'[14]Paga All'!$G$1:$J$3000,4,FALSE)</f>
        <v>165968</v>
      </c>
      <c r="AI127" s="7">
        <f>VLOOKUP($A$3&amp;$B$116&amp;$B127,'[15]Paga all'!$F:$G,2,FALSE)</f>
        <v>253450</v>
      </c>
      <c r="AJ127" s="7">
        <f>VLOOKUP($A$3&amp;$B$52&amp;$B127,'[16]Paga all'!$F$2:$G$1470,2,FALSE)</f>
        <v>166500</v>
      </c>
      <c r="AK127" s="9">
        <f t="shared" ref="AK127:BO127" si="145">AK126*$AD128</f>
        <v>359501.04060913704</v>
      </c>
      <c r="AL127" s="9">
        <f t="shared" si="145"/>
        <v>469842.94416243653</v>
      </c>
      <c r="AM127" s="9">
        <f t="shared" si="145"/>
        <v>555268.93401015224</v>
      </c>
      <c r="AN127" s="9">
        <f t="shared" si="145"/>
        <v>640694.92385786795</v>
      </c>
      <c r="AO127" s="9">
        <f t="shared" si="145"/>
        <v>726120.91370558378</v>
      </c>
      <c r="AP127" s="9">
        <f t="shared" si="145"/>
        <v>854259.89847715735</v>
      </c>
      <c r="AQ127" s="9">
        <f t="shared" si="145"/>
        <v>982398.88324873091</v>
      </c>
      <c r="AR127" s="9">
        <f t="shared" si="145"/>
        <v>1131894.3654822335</v>
      </c>
      <c r="AS127" s="9">
        <f t="shared" si="145"/>
        <v>1302746.3451776649</v>
      </c>
      <c r="AT127" s="9">
        <f t="shared" si="145"/>
        <v>1494954.8223350253</v>
      </c>
      <c r="AU127" s="9">
        <f t="shared" si="145"/>
        <v>1729876.2944162437</v>
      </c>
      <c r="AV127" s="9">
        <f t="shared" si="145"/>
        <v>2007510.7614213198</v>
      </c>
      <c r="AW127" s="9">
        <f t="shared" si="145"/>
        <v>2306501.7258883249</v>
      </c>
      <c r="AX127" s="9">
        <f t="shared" si="145"/>
        <v>2648205.6852791877</v>
      </c>
      <c r="AY127" s="9">
        <f t="shared" si="145"/>
        <v>3053979.1370558375</v>
      </c>
      <c r="AZ127" s="9">
        <f t="shared" si="145"/>
        <v>3523822.0812182738</v>
      </c>
      <c r="BA127" s="9">
        <f t="shared" si="145"/>
        <v>4036378.0203045686</v>
      </c>
      <c r="BB127" s="9">
        <f t="shared" si="145"/>
        <v>4655716.4467005078</v>
      </c>
      <c r="BC127" s="9">
        <f t="shared" si="145"/>
        <v>5339124.3654822335</v>
      </c>
      <c r="BD127" s="9">
        <f t="shared" si="145"/>
        <v>6150671.2690355331</v>
      </c>
      <c r="BE127" s="9">
        <f t="shared" si="145"/>
        <v>7069000.6598984767</v>
      </c>
      <c r="BF127" s="9">
        <f t="shared" si="145"/>
        <v>8136825.5329949232</v>
      </c>
      <c r="BG127" s="9">
        <f t="shared" si="145"/>
        <v>9332789.3908629436</v>
      </c>
      <c r="BH127" s="9">
        <f t="shared" si="145"/>
        <v>10742318.223350253</v>
      </c>
      <c r="BI127" s="9">
        <f t="shared" si="145"/>
        <v>12365412.030456852</v>
      </c>
      <c r="BJ127" s="9">
        <f t="shared" si="145"/>
        <v>14202070.812182741</v>
      </c>
      <c r="BK127" s="9">
        <f t="shared" si="145"/>
        <v>16337720.558375634</v>
      </c>
      <c r="BL127" s="9">
        <f t="shared" si="145"/>
        <v>18793717.766497463</v>
      </c>
      <c r="BM127" s="9">
        <f t="shared" si="145"/>
        <v>21634131.928934008</v>
      </c>
      <c r="BN127" s="9">
        <f t="shared" si="145"/>
        <v>24880319.543147206</v>
      </c>
      <c r="BO127" s="9">
        <f t="shared" si="145"/>
        <v>28596350.101522841</v>
      </c>
    </row>
    <row r="128" spans="2:67" x14ac:dyDescent="0.25">
      <c r="B128" s="292" t="s">
        <v>314</v>
      </c>
      <c r="D128" s="7">
        <f>IF(VLOOKUP($B$52&amp;$B128,[20]Abuja!$E:$AE,COLUMN(D$1)-2,FALSE)=" ",0,VLOOKUP($B$52&amp;$B128,[20]Abuja!$E:$AE,COLUMN(D$1)-2,FALSE))</f>
        <v>0</v>
      </c>
      <c r="E128" s="7">
        <f>IF(VLOOKUP($B$52&amp;$B128,[20]Abuja!$E:$AE,COLUMN(E$1)-2,FALSE)=" ",0,VLOOKUP($B$52&amp;$B128,[20]Abuja!$E:$AE,COLUMN(E$1)-2,FALSE))</f>
        <v>0</v>
      </c>
      <c r="F128" s="7">
        <f>IF(VLOOKUP($B$52&amp;$B128,[20]Abuja!$E:$AE,COLUMN(F$1)-2,FALSE)=" ",0,VLOOKUP($B$52&amp;$B128,[20]Abuja!$E:$AE,COLUMN(F$1)-2,FALSE))</f>
        <v>0</v>
      </c>
      <c r="G128" s="7">
        <f>IF(VLOOKUP($B$52&amp;$B128,[20]Abuja!$E:$AE,COLUMN(G$1)-2,FALSE)=" ",0,VLOOKUP($B$52&amp;$B128,[20]Abuja!$E:$AE,COLUMN(G$1)-2,FALSE))</f>
        <v>0</v>
      </c>
      <c r="H128" s="7">
        <f>IF(VLOOKUP($B$52&amp;$B128,[20]Abuja!$E:$AE,COLUMN(H$1)-2,FALSE)=" ",0,VLOOKUP($B$52&amp;$B128,[20]Abuja!$E:$AE,COLUMN(H$1)-2,FALSE))</f>
        <v>0</v>
      </c>
      <c r="I128" s="7">
        <f>IF(VLOOKUP($B$52&amp;$B128,[20]Abuja!$E:$AE,COLUMN(I$1)-2,FALSE)=" ",0,VLOOKUP($B$52&amp;$B128,[20]Abuja!$E:$AE,COLUMN(I$1)-2,FALSE))</f>
        <v>0</v>
      </c>
      <c r="J128" s="7">
        <f>IF(VLOOKUP($B$52&amp;$B128,[20]Abuja!$E:$AE,COLUMN(J$1)-2,FALSE)=" ",0,VLOOKUP($B$52&amp;$B128,[20]Abuja!$E:$AE,COLUMN(J$1)-2,FALSE))</f>
        <v>5500</v>
      </c>
      <c r="K128" s="7">
        <f>IF(VLOOKUP($B$52&amp;$B128,[20]Abuja!$E:$AE,COLUMN(K$1)-2,FALSE)=" ",0,VLOOKUP($B$52&amp;$B128,[20]Abuja!$E:$AE,COLUMN(K$1)-2,FALSE))</f>
        <v>1900</v>
      </c>
      <c r="L128" s="7">
        <f>IF(VLOOKUP($B$52&amp;$B128,[20]Abuja!$E:$AE,COLUMN(L$1)-2,FALSE)=" ",0,VLOOKUP($B$52&amp;$B128,[20]Abuja!$E:$AE,COLUMN(L$1)-2,FALSE))</f>
        <v>1000</v>
      </c>
      <c r="M128" s="7">
        <f>IF(VLOOKUP($B$52&amp;$B128,[20]Abuja!$E:$AE,COLUMN(M$1)-2,FALSE)=" ",0,VLOOKUP($B$52&amp;$B128,[20]Abuja!$E:$AE,COLUMN(M$1)-2,FALSE))</f>
        <v>10230</v>
      </c>
      <c r="N128" s="7">
        <f>IF(VLOOKUP($B$52&amp;$B128,[20]Abuja!$E:$AE,COLUMN(N$1)-2,FALSE)=" ",0,VLOOKUP($B$52&amp;$B128,[20]Abuja!$E:$AE,COLUMN(N$1)-2,FALSE))</f>
        <v>800</v>
      </c>
      <c r="O128" s="7">
        <f>IF(VLOOKUP($B$52&amp;$B128,[20]Abuja!$E:$AE,COLUMN(O$1)-2,FALSE)=" ",0,VLOOKUP($B$52&amp;$B128,[20]Abuja!$E:$AE,COLUMN(O$1)-2,FALSE))</f>
        <v>-1500</v>
      </c>
      <c r="P128" s="7">
        <f>IF(VLOOKUP($B$52&amp;$B128,[20]Abuja!$E:$AE,COLUMN(P$1)-2,FALSE)=" ",0,VLOOKUP($B$52&amp;$B128,[20]Abuja!$E:$AE,COLUMN(P$1)-2,FALSE))</f>
        <v>0</v>
      </c>
      <c r="Q128" s="7">
        <f>IF(VLOOKUP($B$52&amp;$B128,[20]Abuja!$E:$AE,COLUMN(Q$1)-2,FALSE)=" ",0,VLOOKUP($B$52&amp;$B128,[20]Abuja!$E:$AE,COLUMN(Q$1)-2,FALSE))</f>
        <v>0</v>
      </c>
      <c r="R128" s="7">
        <f>IF(VLOOKUP($B$52&amp;$B128,[20]Abuja!$E:$AE,COLUMN(R$1)-2,FALSE)=" ",0,VLOOKUP($B$52&amp;$B128,[20]Abuja!$E:$AE,COLUMN(R$1)-2,FALSE))</f>
        <v>0</v>
      </c>
      <c r="S128" s="7">
        <f>IF(VLOOKUP($B$52&amp;$B128,[20]Abuja!$E:$AE,COLUMN(S$1)-2,FALSE)=" ",0,VLOOKUP($B$52&amp;$B128,[20]Abuja!$E:$AE,COLUMN(S$1)-2,FALSE))</f>
        <v>500</v>
      </c>
      <c r="T128" s="7">
        <f>IF(VLOOKUP($B$52&amp;$B128,[20]Abuja!$E:$AE,COLUMN(T$1)-2,FALSE)=" ",0,VLOOKUP($B$52&amp;$B128,[20]Abuja!$E:$AE,COLUMN(T$1)-2,FALSE))</f>
        <v>0</v>
      </c>
      <c r="U128" s="7">
        <f>IF(VLOOKUP($B$52&amp;$B128,[20]Abuja!$E:$AE,COLUMN(U$1)-2,FALSE)=" ",0,VLOOKUP($B$52&amp;$B128,[20]Abuja!$E:$AE,COLUMN(U$1)-2,FALSE))</f>
        <v>500</v>
      </c>
      <c r="V128" s="7">
        <f>IF(VLOOKUP($B$52&amp;$B128,[20]Abuja!$E:$AE,COLUMN(V$1)-2,FALSE)=" ",0,VLOOKUP($B$52&amp;$B128,[20]Abuja!$E:$AE,COLUMN(V$1)-2,FALSE))</f>
        <v>4750</v>
      </c>
      <c r="W128" s="7">
        <f>IF(VLOOKUP($B$52&amp;$B128,[20]Abuja!$E:$AE,COLUMN(W$1)-2,FALSE)=" ",0,VLOOKUP($B$52&amp;$B128,[20]Abuja!$E:$AE,COLUMN(W$1)-2,FALSE))</f>
        <v>3300</v>
      </c>
      <c r="X128" s="7">
        <f>IF(VLOOKUP($B$52&amp;$B128,[20]Abuja!$E:$AE,COLUMN(X$1)-2,FALSE)=" ",0,VLOOKUP($B$52&amp;$B128,[20]Abuja!$E:$AE,COLUMN(X$1)-2,FALSE))</f>
        <v>3902.75</v>
      </c>
      <c r="Y128" s="7">
        <f>IF(VLOOKUP($B$52&amp;$B128,[20]Abuja!$E:$AE,COLUMN(Y$1)-2,FALSE)=" ",0,VLOOKUP($B$52&amp;$B128,[20]Abuja!$E:$AE,COLUMN(Y$1)-2,FALSE))</f>
        <v>3909.09</v>
      </c>
      <c r="Z128" s="7">
        <f>IF(VLOOKUP($B$52&amp;$B128,[20]Abuja!$E:$AE,COLUMN(Z$1)-2,FALSE)=" ",0,VLOOKUP($B$52&amp;$B128,[20]Abuja!$E:$AE,COLUMN(Z$1)-2,FALSE))</f>
        <v>4166.67</v>
      </c>
      <c r="AA128" s="7">
        <f>IF(VLOOKUP($B$52&amp;$B128,[20]Abuja!$E:$AE,COLUMN(AA$1)-2,FALSE)=" ",0,VLOOKUP($B$52&amp;$B128,[20]Abuja!$E:$AE,COLUMN(AA$1)-2,FALSE))</f>
        <v>3344.83</v>
      </c>
      <c r="AB128" s="7">
        <f>IF(VLOOKUP($B$52&amp;$B128,[20]Abuja!$E:$AE,COLUMN(AB$1)-2,FALSE)=" ",0,VLOOKUP($B$52&amp;$B128,[20]Abuja!$E:$AE,COLUMN(AB$1)-2,FALSE))</f>
        <v>3250</v>
      </c>
      <c r="AC128" s="7">
        <f>IF(VLOOKUP($B$52&amp;$B128,[20]Abuja!$E:$AE,COLUMN(AC$1)-2,FALSE)=" ",0,VLOOKUP($B$52&amp;$B128,[20]Abuja!$E:$AE,COLUMN(AC$1)-2,FALSE))</f>
        <v>3238.68</v>
      </c>
      <c r="AD128" s="300">
        <f>SUM(P127:AC127)/SUM(P126:AC126)</f>
        <v>3559.4162436548222</v>
      </c>
      <c r="AF128" s="7">
        <f>AF127/AF126</f>
        <v>3250</v>
      </c>
      <c r="AG128" s="7">
        <f>AG127/AG126</f>
        <v>3238.6792452830186</v>
      </c>
      <c r="AH128" s="7">
        <f>VLOOKUP($A$3&amp;$B$52&amp;$B128,'[14]Paga All'!$G$1:$J$3000,4,FALSE)</f>
        <v>3608</v>
      </c>
      <c r="AI128" s="7">
        <f>VLOOKUP($A$3&amp;$B$116&amp;$B128,'[15]Paga all'!$F:$G,2,FALSE)</f>
        <v>4446.49</v>
      </c>
      <c r="AJ128" s="7">
        <f>VLOOKUP($A$3&amp;$B$52&amp;$B128,'[16]Paga all'!$F$2:$G$1470,2,FALSE)</f>
        <v>4625</v>
      </c>
      <c r="AK128" s="9">
        <f t="shared" ref="AK128:BO128" si="146">AK127/AK126</f>
        <v>3559.4162436548222</v>
      </c>
      <c r="AL128" s="9">
        <f t="shared" si="146"/>
        <v>3559.4162436548222</v>
      </c>
      <c r="AM128" s="9">
        <f t="shared" si="146"/>
        <v>3559.4162436548222</v>
      </c>
      <c r="AN128" s="9">
        <f t="shared" si="146"/>
        <v>3559.4162436548218</v>
      </c>
      <c r="AO128" s="9">
        <f t="shared" si="146"/>
        <v>3559.4162436548227</v>
      </c>
      <c r="AP128" s="9">
        <f t="shared" si="146"/>
        <v>3559.4162436548222</v>
      </c>
      <c r="AQ128" s="9">
        <f t="shared" si="146"/>
        <v>3559.4162436548222</v>
      </c>
      <c r="AR128" s="9">
        <f t="shared" si="146"/>
        <v>3559.4162436548222</v>
      </c>
      <c r="AS128" s="9">
        <f t="shared" si="146"/>
        <v>3559.4162436548222</v>
      </c>
      <c r="AT128" s="9">
        <f t="shared" si="146"/>
        <v>3559.4162436548222</v>
      </c>
      <c r="AU128" s="9">
        <f t="shared" si="146"/>
        <v>3559.4162436548222</v>
      </c>
      <c r="AV128" s="9">
        <f t="shared" si="146"/>
        <v>3559.4162436548222</v>
      </c>
      <c r="AW128" s="9">
        <f t="shared" si="146"/>
        <v>3559.4162436548222</v>
      </c>
      <c r="AX128" s="9">
        <f t="shared" si="146"/>
        <v>3559.4162436548222</v>
      </c>
      <c r="AY128" s="9">
        <f t="shared" si="146"/>
        <v>3559.4162436548222</v>
      </c>
      <c r="AZ128" s="9">
        <f t="shared" si="146"/>
        <v>3559.4162436548222</v>
      </c>
      <c r="BA128" s="9">
        <f t="shared" si="146"/>
        <v>3559.4162436548222</v>
      </c>
      <c r="BB128" s="9">
        <f t="shared" si="146"/>
        <v>3559.4162436548227</v>
      </c>
      <c r="BC128" s="9">
        <f t="shared" si="146"/>
        <v>3559.4162436548222</v>
      </c>
      <c r="BD128" s="9">
        <f t="shared" si="146"/>
        <v>3559.4162436548222</v>
      </c>
      <c r="BE128" s="9">
        <f t="shared" si="146"/>
        <v>3559.4162436548222</v>
      </c>
      <c r="BF128" s="9">
        <f t="shared" si="146"/>
        <v>3559.4162436548222</v>
      </c>
      <c r="BG128" s="9">
        <f t="shared" si="146"/>
        <v>3559.4162436548222</v>
      </c>
      <c r="BH128" s="9">
        <f t="shared" si="146"/>
        <v>3559.4162436548222</v>
      </c>
      <c r="BI128" s="9">
        <f t="shared" si="146"/>
        <v>3559.4162436548222</v>
      </c>
      <c r="BJ128" s="9">
        <f t="shared" si="146"/>
        <v>3559.4162436548222</v>
      </c>
      <c r="BK128" s="9">
        <f t="shared" si="146"/>
        <v>3559.4162436548222</v>
      </c>
      <c r="BL128" s="9">
        <f t="shared" si="146"/>
        <v>3559.4162436548227</v>
      </c>
      <c r="BM128" s="9">
        <f t="shared" si="146"/>
        <v>3559.4162436548218</v>
      </c>
      <c r="BN128" s="9">
        <f t="shared" si="146"/>
        <v>3559.4162436548222</v>
      </c>
      <c r="BO128" s="9">
        <f t="shared" si="146"/>
        <v>3559.4162436548222</v>
      </c>
    </row>
    <row r="129" spans="2:67" x14ac:dyDescent="0.25">
      <c r="B129" s="292" t="s">
        <v>315</v>
      </c>
      <c r="D129" s="7">
        <f>IF(VLOOKUP($B$52&amp;$B129,[20]Abuja!$E:$AE,COLUMN(D$1)-2,FALSE)=" ",0,VLOOKUP($B$52&amp;$B129,[20]Abuja!$E:$AE,COLUMN(D$1)-2,FALSE))</f>
        <v>0</v>
      </c>
      <c r="E129" s="7">
        <f>IF(VLOOKUP($B$52&amp;$B129,[20]Abuja!$E:$AE,COLUMN(E$1)-2,FALSE)=" ",0,VLOOKUP($B$52&amp;$B129,[20]Abuja!$E:$AE,COLUMN(E$1)-2,FALSE))</f>
        <v>0</v>
      </c>
      <c r="F129" s="7">
        <f>IF(VLOOKUP($B$52&amp;$B129,[20]Abuja!$E:$AE,COLUMN(F$1)-2,FALSE)=" ",0,VLOOKUP($B$52&amp;$B129,[20]Abuja!$E:$AE,COLUMN(F$1)-2,FALSE))</f>
        <v>0</v>
      </c>
      <c r="G129" s="7">
        <f>IF(VLOOKUP($B$52&amp;$B129,[20]Abuja!$E:$AE,COLUMN(G$1)-2,FALSE)=" ",0,VLOOKUP($B$52&amp;$B129,[20]Abuja!$E:$AE,COLUMN(G$1)-2,FALSE))</f>
        <v>0</v>
      </c>
      <c r="H129" s="7">
        <f>IF(VLOOKUP($B$52&amp;$B129,[20]Abuja!$E:$AE,COLUMN(H$1)-2,FALSE)=" ",0,VLOOKUP($B$52&amp;$B129,[20]Abuja!$E:$AE,COLUMN(H$1)-2,FALSE))</f>
        <v>0</v>
      </c>
      <c r="I129" s="7">
        <f>IF(VLOOKUP($B$52&amp;$B129,[20]Abuja!$E:$AE,COLUMN(I$1)-2,FALSE)=" ",0,VLOOKUP($B$52&amp;$B129,[20]Abuja!$E:$AE,COLUMN(I$1)-2,FALSE))</f>
        <v>0</v>
      </c>
      <c r="J129" s="7">
        <f>IF(VLOOKUP($B$52&amp;$B129,[20]Abuja!$E:$AE,COLUMN(J$1)-2,FALSE)=" ",0,VLOOKUP($B$52&amp;$B129,[20]Abuja!$E:$AE,COLUMN(J$1)-2,FALSE))</f>
        <v>150</v>
      </c>
      <c r="K129" s="7">
        <f>IF(VLOOKUP($B$52&amp;$B129,[20]Abuja!$E:$AE,COLUMN(K$1)-2,FALSE)=" ",0,VLOOKUP($B$52&amp;$B129,[20]Abuja!$E:$AE,COLUMN(K$1)-2,FALSE))</f>
        <v>2150</v>
      </c>
      <c r="L129" s="7">
        <f>IF(VLOOKUP($B$52&amp;$B129,[20]Abuja!$E:$AE,COLUMN(L$1)-2,FALSE)=" ",0,VLOOKUP($B$52&amp;$B129,[20]Abuja!$E:$AE,COLUMN(L$1)-2,FALSE))</f>
        <v>30</v>
      </c>
      <c r="M129" s="7">
        <f>IF(VLOOKUP($B$52&amp;$B129,[20]Abuja!$E:$AE,COLUMN(M$1)-2,FALSE)=" ",0,VLOOKUP($B$52&amp;$B129,[20]Abuja!$E:$AE,COLUMN(M$1)-2,FALSE))</f>
        <v>202.3</v>
      </c>
      <c r="N129" s="7">
        <f>IF(VLOOKUP($B$52&amp;$B129,[20]Abuja!$E:$AE,COLUMN(N$1)-2,FALSE)=" ",0,VLOOKUP($B$52&amp;$B129,[20]Abuja!$E:$AE,COLUMN(N$1)-2,FALSE))</f>
        <v>57</v>
      </c>
      <c r="O129" s="7">
        <f>IF(VLOOKUP($B$52&amp;$B129,[20]Abuja!$E:$AE,COLUMN(O$1)-2,FALSE)=" ",0,VLOOKUP($B$52&amp;$B129,[20]Abuja!$E:$AE,COLUMN(O$1)-2,FALSE))</f>
        <v>0</v>
      </c>
      <c r="P129" s="7">
        <f>IF(VLOOKUP($B$52&amp;$B129,[20]Abuja!$E:$AE,COLUMN(P$1)-2,FALSE)=" ",0,VLOOKUP($B$52&amp;$B129,[20]Abuja!$E:$AE,COLUMN(P$1)-2,FALSE))</f>
        <v>0</v>
      </c>
      <c r="Q129" s="7">
        <f>IF(VLOOKUP($B$52&amp;$B129,[20]Abuja!$E:$AE,COLUMN(Q$1)-2,FALSE)=" ",0,VLOOKUP($B$52&amp;$B129,[20]Abuja!$E:$AE,COLUMN(Q$1)-2,FALSE))</f>
        <v>0</v>
      </c>
      <c r="R129" s="7">
        <f>IF(VLOOKUP($B$52&amp;$B129,[20]Abuja!$E:$AE,COLUMN(R$1)-2,FALSE)=" ",0,VLOOKUP($B$52&amp;$B129,[20]Abuja!$E:$AE,COLUMN(R$1)-2,FALSE))</f>
        <v>0</v>
      </c>
      <c r="S129" s="7">
        <f>IF(VLOOKUP($B$52&amp;$B129,[20]Abuja!$E:$AE,COLUMN(S$1)-2,FALSE)=" ",0,VLOOKUP($B$52&amp;$B129,[20]Abuja!$E:$AE,COLUMN(S$1)-2,FALSE))</f>
        <v>45</v>
      </c>
      <c r="T129" s="7">
        <f>IF(VLOOKUP($B$52&amp;$B129,[20]Abuja!$E:$AE,COLUMN(T$1)-2,FALSE)=" ",0,VLOOKUP($B$52&amp;$B129,[20]Abuja!$E:$AE,COLUMN(T$1)-2,FALSE))</f>
        <v>0</v>
      </c>
      <c r="U129" s="7">
        <f>IF(VLOOKUP($B$52&amp;$B129,[20]Abuja!$E:$AE,COLUMN(U$1)-2,FALSE)=" ",0,VLOOKUP($B$52&amp;$B129,[20]Abuja!$E:$AE,COLUMN(U$1)-2,FALSE))</f>
        <v>45</v>
      </c>
      <c r="V129" s="7">
        <f>IF(VLOOKUP($B$52&amp;$B129,[20]Abuja!$E:$AE,COLUMN(V$1)-2,FALSE)=" ",0,VLOOKUP($B$52&amp;$B129,[20]Abuja!$E:$AE,COLUMN(V$1)-2,FALSE))</f>
        <v>4164</v>
      </c>
      <c r="W129" s="7">
        <f>IF(VLOOKUP($B$52&amp;$B129,[20]Abuja!$E:$AE,COLUMN(W$1)-2,FALSE)=" ",0,VLOOKUP($B$52&amp;$B129,[20]Abuja!$E:$AE,COLUMN(W$1)-2,FALSE))</f>
        <v>4000</v>
      </c>
      <c r="X129" s="7">
        <f>IF(VLOOKUP($B$52&amp;$B129,[20]Abuja!$E:$AE,COLUMN(X$1)-2,FALSE)=" ",0,VLOOKUP($B$52&amp;$B129,[20]Abuja!$E:$AE,COLUMN(X$1)-2,FALSE))</f>
        <v>12705</v>
      </c>
      <c r="Y129" s="7">
        <f>IF(VLOOKUP($B$52&amp;$B129,[20]Abuja!$E:$AE,COLUMN(Y$1)-2,FALSE)=" ",0,VLOOKUP($B$52&amp;$B129,[20]Abuja!$E:$AE,COLUMN(Y$1)-2,FALSE))</f>
        <v>8700</v>
      </c>
      <c r="Z129" s="7">
        <f>IF(VLOOKUP($B$52&amp;$B129,[20]Abuja!$E:$AE,COLUMN(Z$1)-2,FALSE)=" ",0,VLOOKUP($B$52&amp;$B129,[20]Abuja!$E:$AE,COLUMN(Z$1)-2,FALSE))</f>
        <v>14800</v>
      </c>
      <c r="AA129" s="7">
        <f>IF(VLOOKUP($B$52&amp;$B129,[20]Abuja!$E:$AE,COLUMN(AA$1)-2,FALSE)=" ",0,VLOOKUP($B$52&amp;$B129,[20]Abuja!$E:$AE,COLUMN(AA$1)-2,FALSE))</f>
        <v>5250</v>
      </c>
      <c r="AB129" s="7">
        <f>IF(VLOOKUP($B$52&amp;$B129,[20]Abuja!$E:$AE,COLUMN(AB$1)-2,FALSE)=" ",0,VLOOKUP($B$52&amp;$B129,[20]Abuja!$E:$AE,COLUMN(AB$1)-2,FALSE))</f>
        <v>4350</v>
      </c>
      <c r="AC129" s="7">
        <f>IF(VLOOKUP($B$52&amp;$B129,[20]Abuja!$E:$AE,COLUMN(AC$1)-2,FALSE)=" ",0,VLOOKUP($B$52&amp;$B129,[20]Abuja!$E:$AE,COLUMN(AC$1)-2,FALSE))</f>
        <v>6660.84</v>
      </c>
      <c r="AF129" s="7">
        <f>AB129</f>
        <v>4350</v>
      </c>
      <c r="AG129" s="7">
        <f>AC129</f>
        <v>6660.84</v>
      </c>
      <c r="AH129" s="7">
        <f>VLOOKUP($A$3&amp;$B$52&amp;$B129,'[14]Paga All'!$G$1:$J$3000,4,FALSE)+VLOOKUP($A$3&amp;$B$52&amp;$B130,'[14]Paga All'!$G$1:$J$3000,4,FALSE)</f>
        <v>6744.02</v>
      </c>
      <c r="AI129" s="7">
        <f>VLOOKUP($A$3&amp;$B$116&amp;$B129,'[15]Paga all'!$F:$G,2,FALSE)+VLOOKUP($A$3&amp;$B$116&amp;$B130,'[15]Paga all'!$F:$G,2,FALSE)</f>
        <v>6977.59</v>
      </c>
      <c r="AJ129" s="7">
        <f>VLOOKUP($A$3&amp;$B$52&amp;$B129,'[16]Paga all'!$F$2:$G$1470,2,FALSE)+VLOOKUP($A$3&amp;$B$52&amp;$B130,'[16]Paga all'!$F$2:$G$1470,2,FALSE)</f>
        <v>4525</v>
      </c>
      <c r="AK129" s="9">
        <f t="shared" ref="AK129:BO129" si="147">AK126*AK121</f>
        <v>24486.858780487801</v>
      </c>
      <c r="AL129" s="9">
        <f t="shared" si="147"/>
        <v>32002.627317073166</v>
      </c>
      <c r="AM129" s="9">
        <f t="shared" si="147"/>
        <v>37821.286829268291</v>
      </c>
      <c r="AN129" s="9">
        <f t="shared" si="147"/>
        <v>43639.946341463408</v>
      </c>
      <c r="AO129" s="9">
        <f t="shared" si="147"/>
        <v>49458.605853658526</v>
      </c>
      <c r="AP129" s="9">
        <f t="shared" si="147"/>
        <v>58186.595121951214</v>
      </c>
      <c r="AQ129" s="9">
        <f t="shared" si="147"/>
        <v>66914.584390243894</v>
      </c>
      <c r="AR129" s="9">
        <f t="shared" si="147"/>
        <v>77097.238536585355</v>
      </c>
      <c r="AS129" s="9">
        <f t="shared" si="147"/>
        <v>88734.557560975591</v>
      </c>
      <c r="AT129" s="9">
        <f t="shared" si="147"/>
        <v>101826.54146341461</v>
      </c>
      <c r="AU129" s="9">
        <f t="shared" si="147"/>
        <v>117827.8551219512</v>
      </c>
      <c r="AV129" s="9">
        <f t="shared" si="147"/>
        <v>136738.49853658534</v>
      </c>
      <c r="AW129" s="9">
        <f t="shared" si="147"/>
        <v>157103.80682926826</v>
      </c>
      <c r="AX129" s="9">
        <f t="shared" si="147"/>
        <v>180378.44487804876</v>
      </c>
      <c r="AY129" s="9">
        <f t="shared" si="147"/>
        <v>208017.07756097559</v>
      </c>
      <c r="AZ129" s="9">
        <f t="shared" si="147"/>
        <v>240019.70487804874</v>
      </c>
      <c r="BA129" s="9">
        <f t="shared" si="147"/>
        <v>274931.66195121949</v>
      </c>
      <c r="BB129" s="9">
        <f t="shared" si="147"/>
        <v>317116.94341463409</v>
      </c>
      <c r="BC129" s="9">
        <f t="shared" si="147"/>
        <v>363666.21951219509</v>
      </c>
      <c r="BD129" s="9">
        <f t="shared" si="147"/>
        <v>418943.48487804871</v>
      </c>
      <c r="BE129" s="9">
        <f t="shared" si="147"/>
        <v>481494.07463414629</v>
      </c>
      <c r="BF129" s="9">
        <f t="shared" si="147"/>
        <v>554227.31853658531</v>
      </c>
      <c r="BG129" s="9">
        <f t="shared" si="147"/>
        <v>635688.551707317</v>
      </c>
      <c r="BH129" s="9">
        <f t="shared" si="147"/>
        <v>731696.43365853652</v>
      </c>
      <c r="BI129" s="9">
        <f t="shared" si="147"/>
        <v>842250.96439024375</v>
      </c>
      <c r="BJ129" s="9">
        <f t="shared" si="147"/>
        <v>967352.14390243893</v>
      </c>
      <c r="BK129" s="9">
        <f t="shared" si="147"/>
        <v>1112818.631707317</v>
      </c>
      <c r="BL129" s="9">
        <f t="shared" si="147"/>
        <v>1280105.0926829267</v>
      </c>
      <c r="BM129" s="9">
        <f t="shared" si="147"/>
        <v>1473575.5214634144</v>
      </c>
      <c r="BN129" s="9">
        <f t="shared" si="147"/>
        <v>1694684.5829268291</v>
      </c>
      <c r="BO129" s="9">
        <f t="shared" si="147"/>
        <v>1947796.2717073169</v>
      </c>
    </row>
    <row r="130" spans="2:67" x14ac:dyDescent="0.25">
      <c r="B130" s="292" t="s">
        <v>316</v>
      </c>
      <c r="D130" s="7">
        <f>IF(VLOOKUP($B$52&amp;$B130,[20]Abuja!$E:$AE,COLUMN(D$1)-2,FALSE)=" ",0,VLOOKUP($B$52&amp;$B130,[20]Abuja!$E:$AE,COLUMN(D$1)-2,FALSE))</f>
        <v>0</v>
      </c>
      <c r="E130" s="7">
        <f>IF(VLOOKUP($B$52&amp;$B130,[20]Abuja!$E:$AE,COLUMN(E$1)-2,FALSE)=" ",0,VLOOKUP($B$52&amp;$B130,[20]Abuja!$E:$AE,COLUMN(E$1)-2,FALSE))</f>
        <v>0</v>
      </c>
      <c r="F130" s="7">
        <f>IF(VLOOKUP($B$52&amp;$B130,[20]Abuja!$E:$AE,COLUMN(F$1)-2,FALSE)=" ",0,VLOOKUP($B$52&amp;$B130,[20]Abuja!$E:$AE,COLUMN(F$1)-2,FALSE))</f>
        <v>0</v>
      </c>
      <c r="G130" s="7">
        <f>IF(VLOOKUP($B$52&amp;$B130,[20]Abuja!$E:$AE,COLUMN(G$1)-2,FALSE)=" ",0,VLOOKUP($B$52&amp;$B130,[20]Abuja!$E:$AE,COLUMN(G$1)-2,FALSE))</f>
        <v>0</v>
      </c>
      <c r="H130" s="7">
        <f>IF(VLOOKUP($B$52&amp;$B130,[20]Abuja!$E:$AE,COLUMN(H$1)-2,FALSE)=" ",0,VLOOKUP($B$52&amp;$B130,[20]Abuja!$E:$AE,COLUMN(H$1)-2,FALSE))</f>
        <v>0</v>
      </c>
      <c r="I130" s="7">
        <f>IF(VLOOKUP($B$52&amp;$B130,[20]Abuja!$E:$AE,COLUMN(I$1)-2,FALSE)=" ",0,VLOOKUP($B$52&amp;$B130,[20]Abuja!$E:$AE,COLUMN(I$1)-2,FALSE))</f>
        <v>0</v>
      </c>
      <c r="J130" s="7">
        <f>IF(VLOOKUP($B$52&amp;$B130,[20]Abuja!$E:$AE,COLUMN(J$1)-2,FALSE)=" ",0,VLOOKUP($B$52&amp;$B130,[20]Abuja!$E:$AE,COLUMN(J$1)-2,FALSE))</f>
        <v>0</v>
      </c>
      <c r="K130" s="7">
        <f>IF(VLOOKUP($B$52&amp;$B130,[20]Abuja!$E:$AE,COLUMN(K$1)-2,FALSE)=" ",0,VLOOKUP($B$52&amp;$B130,[20]Abuja!$E:$AE,COLUMN(K$1)-2,FALSE))</f>
        <v>0</v>
      </c>
      <c r="L130" s="7">
        <f>IF(VLOOKUP($B$52&amp;$B130,[20]Abuja!$E:$AE,COLUMN(L$1)-2,FALSE)=" ",0,VLOOKUP($B$52&amp;$B130,[20]Abuja!$E:$AE,COLUMN(L$1)-2,FALSE))</f>
        <v>0</v>
      </c>
      <c r="M130" s="7">
        <f>IF(VLOOKUP($B$52&amp;$B130,[20]Abuja!$E:$AE,COLUMN(M$1)-2,FALSE)=" ",0,VLOOKUP($B$52&amp;$B130,[20]Abuja!$E:$AE,COLUMN(M$1)-2,FALSE))</f>
        <v>80</v>
      </c>
      <c r="N130" s="7">
        <f>IF(VLOOKUP($B$52&amp;$B130,[20]Abuja!$E:$AE,COLUMN(N$1)-2,FALSE)=" ",0,VLOOKUP($B$52&amp;$B130,[20]Abuja!$E:$AE,COLUMN(N$1)-2,FALSE))</f>
        <v>20</v>
      </c>
      <c r="O130" s="7">
        <f>IF(VLOOKUP($B$52&amp;$B130,[20]Abuja!$E:$AE,COLUMN(O$1)-2,FALSE)=" ",0,VLOOKUP($B$52&amp;$B130,[20]Abuja!$E:$AE,COLUMN(O$1)-2,FALSE))</f>
        <v>0</v>
      </c>
      <c r="P130" s="7">
        <f>IF(VLOOKUP($B$52&amp;$B130,[20]Abuja!$E:$AE,COLUMN(P$1)-2,FALSE)=" ",0,VLOOKUP($B$52&amp;$B130,[20]Abuja!$E:$AE,COLUMN(P$1)-2,FALSE))</f>
        <v>0</v>
      </c>
      <c r="Q130" s="7">
        <f>IF(VLOOKUP($B$52&amp;$B130,[20]Abuja!$E:$AE,COLUMN(Q$1)-2,FALSE)=" ",0,VLOOKUP($B$52&amp;$B130,[20]Abuja!$E:$AE,COLUMN(Q$1)-2,FALSE))</f>
        <v>0</v>
      </c>
      <c r="R130" s="7">
        <f>IF(VLOOKUP($B$52&amp;$B130,[20]Abuja!$E:$AE,COLUMN(R$1)-2,FALSE)=" ",0,VLOOKUP($B$52&amp;$B130,[20]Abuja!$E:$AE,COLUMN(R$1)-2,FALSE))</f>
        <v>0</v>
      </c>
      <c r="S130" s="7">
        <f>IF(VLOOKUP($B$52&amp;$B130,[20]Abuja!$E:$AE,COLUMN(S$1)-2,FALSE)=" ",0,VLOOKUP($B$52&amp;$B130,[20]Abuja!$E:$AE,COLUMN(S$1)-2,FALSE))</f>
        <v>20</v>
      </c>
      <c r="T130" s="7">
        <f>IF(VLOOKUP($B$52&amp;$B130,[20]Abuja!$E:$AE,COLUMN(T$1)-2,FALSE)=" ",0,VLOOKUP($B$52&amp;$B130,[20]Abuja!$E:$AE,COLUMN(T$1)-2,FALSE))</f>
        <v>0</v>
      </c>
      <c r="U130" s="7">
        <f>IF(VLOOKUP($B$52&amp;$B130,[20]Abuja!$E:$AE,COLUMN(U$1)-2,FALSE)=" ",0,VLOOKUP($B$52&amp;$B130,[20]Abuja!$E:$AE,COLUMN(U$1)-2,FALSE))</f>
        <v>20</v>
      </c>
      <c r="V130" s="7">
        <f>IF(VLOOKUP($B$52&amp;$B130,[20]Abuja!$E:$AE,COLUMN(V$1)-2,FALSE)=" ",0,VLOOKUP($B$52&amp;$B130,[20]Abuja!$E:$AE,COLUMN(V$1)-2,FALSE))</f>
        <v>70</v>
      </c>
      <c r="W130" s="7">
        <f>IF(VLOOKUP($B$52&amp;$B130,[20]Abuja!$E:$AE,COLUMN(W$1)-2,FALSE)=" ",0,VLOOKUP($B$52&amp;$B130,[20]Abuja!$E:$AE,COLUMN(W$1)-2,FALSE))</f>
        <v>0</v>
      </c>
      <c r="X130" s="7">
        <f>IF(VLOOKUP($B$52&amp;$B130,[20]Abuja!$E:$AE,COLUMN(X$1)-2,FALSE)=" ",0,VLOOKUP($B$52&amp;$B130,[20]Abuja!$E:$AE,COLUMN(X$1)-2,FALSE))</f>
        <v>640</v>
      </c>
      <c r="Y130" s="7">
        <f>IF(VLOOKUP($B$52&amp;$B130,[20]Abuja!$E:$AE,COLUMN(Y$1)-2,FALSE)=" ",0,VLOOKUP($B$52&amp;$B130,[20]Abuja!$E:$AE,COLUMN(Y$1)-2,FALSE))</f>
        <v>700</v>
      </c>
      <c r="Z130" s="7">
        <f>IF(VLOOKUP($B$52&amp;$B130,[20]Abuja!$E:$AE,COLUMN(Z$1)-2,FALSE)=" ",0,VLOOKUP($B$52&amp;$B130,[20]Abuja!$E:$AE,COLUMN(Z$1)-2,FALSE))</f>
        <v>800</v>
      </c>
      <c r="AA130" s="7">
        <f>IF(VLOOKUP($B$52&amp;$B130,[20]Abuja!$E:$AE,COLUMN(AA$1)-2,FALSE)=" ",0,VLOOKUP($B$52&amp;$B130,[20]Abuja!$E:$AE,COLUMN(AA$1)-2,FALSE))</f>
        <v>1250</v>
      </c>
      <c r="AB130" s="7">
        <f>IF(VLOOKUP($B$52&amp;$B130,[20]Abuja!$E:$AE,COLUMN(AB$1)-2,FALSE)=" ",0,VLOOKUP($B$52&amp;$B130,[20]Abuja!$E:$AE,COLUMN(AB$1)-2,FALSE))</f>
        <v>1350</v>
      </c>
      <c r="AC130" s="7">
        <f>IF(VLOOKUP($B$52&amp;$B130,[20]Abuja!$E:$AE,COLUMN(AC$1)-2,FALSE)=" ",0,VLOOKUP($B$52&amp;$B130,[20]Abuja!$E:$AE,COLUMN(AC$1)-2,FALSE))</f>
        <v>2420</v>
      </c>
      <c r="AF130" s="7">
        <f>AB130</f>
        <v>1350</v>
      </c>
      <c r="AG130" s="7">
        <f>AC130</f>
        <v>2420</v>
      </c>
      <c r="AH130" s="7">
        <f>VLOOKUP($A$3&amp;$B$52&amp;$B130,'[14]Paga All'!$G$1:$J$3000,4,FALSE)</f>
        <v>2010</v>
      </c>
      <c r="AI130" s="7">
        <f>VLOOKUP($A$3&amp;$B$116&amp;$B130,'[15]Paga all'!$F:$G,2,FALSE)</f>
        <v>2580</v>
      </c>
      <c r="AJ130" s="7">
        <f>VLOOKUP($A$3&amp;$B$52&amp;$B130,'[16]Paga all'!$F$2:$G$1470,2,FALSE)</f>
        <v>1670</v>
      </c>
      <c r="AK130" s="9">
        <f t="shared" ref="AK130:BO130" si="148">AK122*AK129</f>
        <v>4588.2055379841304</v>
      </c>
      <c r="AL130" s="9">
        <f t="shared" si="148"/>
        <v>5996.4666437020314</v>
      </c>
      <c r="AM130" s="9">
        <f t="shared" si="148"/>
        <v>7086.7333061933114</v>
      </c>
      <c r="AN130" s="9">
        <f t="shared" si="148"/>
        <v>8176.9999686845886</v>
      </c>
      <c r="AO130" s="9">
        <f t="shared" si="148"/>
        <v>9267.2666311758676</v>
      </c>
      <c r="AP130" s="9">
        <f t="shared" si="148"/>
        <v>10902.666624912785</v>
      </c>
      <c r="AQ130" s="9">
        <f t="shared" si="148"/>
        <v>12538.066618649704</v>
      </c>
      <c r="AR130" s="9">
        <f t="shared" si="148"/>
        <v>14446.03327800944</v>
      </c>
      <c r="AS130" s="9">
        <f t="shared" si="148"/>
        <v>16626.566602991996</v>
      </c>
      <c r="AT130" s="9">
        <f t="shared" si="148"/>
        <v>19079.666593597372</v>
      </c>
      <c r="AU130" s="9">
        <f t="shared" si="148"/>
        <v>22077.89991544839</v>
      </c>
      <c r="AV130" s="9">
        <f t="shared" si="148"/>
        <v>25621.266568545045</v>
      </c>
      <c r="AW130" s="9">
        <f t="shared" si="148"/>
        <v>29437.199887264516</v>
      </c>
      <c r="AX130" s="9">
        <f t="shared" si="148"/>
        <v>33798.266537229632</v>
      </c>
      <c r="AY130" s="9">
        <f t="shared" si="148"/>
        <v>38977.033184063206</v>
      </c>
      <c r="AZ130" s="9">
        <f t="shared" si="148"/>
        <v>44973.499827765234</v>
      </c>
      <c r="BA130" s="9">
        <f t="shared" si="148"/>
        <v>51515.09980271291</v>
      </c>
      <c r="BB130" s="9">
        <f t="shared" si="148"/>
        <v>59419.533105774681</v>
      </c>
      <c r="BC130" s="9">
        <f t="shared" si="148"/>
        <v>68141.666405704906</v>
      </c>
      <c r="BD130" s="9">
        <f t="shared" si="148"/>
        <v>78499.199699372053</v>
      </c>
      <c r="BE130" s="9">
        <f t="shared" si="148"/>
        <v>90219.566321153296</v>
      </c>
      <c r="BF130" s="9">
        <f t="shared" si="148"/>
        <v>103847.89960229429</v>
      </c>
      <c r="BG130" s="9">
        <f t="shared" si="148"/>
        <v>119111.63287717217</v>
      </c>
      <c r="BH130" s="9">
        <f t="shared" si="148"/>
        <v>137101.03280827828</v>
      </c>
      <c r="BI130" s="9">
        <f t="shared" si="148"/>
        <v>157816.09939561255</v>
      </c>
      <c r="BJ130" s="9">
        <f t="shared" si="148"/>
        <v>181256.83263917506</v>
      </c>
      <c r="BK130" s="9">
        <f t="shared" si="148"/>
        <v>208513.49920145702</v>
      </c>
      <c r="BL130" s="9">
        <f t="shared" si="148"/>
        <v>239858.66574808129</v>
      </c>
      <c r="BM130" s="9">
        <f t="shared" si="148"/>
        <v>276110.03227591631</v>
      </c>
      <c r="BN130" s="9">
        <f t="shared" si="148"/>
        <v>317540.1654505849</v>
      </c>
      <c r="BO130" s="9">
        <f t="shared" si="148"/>
        <v>364966.7652689555</v>
      </c>
    </row>
    <row r="132" spans="2:67" x14ac:dyDescent="0.25">
      <c r="B132" s="1" t="s">
        <v>123</v>
      </c>
      <c r="D132" s="240"/>
      <c r="E132" s="240"/>
      <c r="F132" s="240"/>
      <c r="G132" s="240"/>
      <c r="H132" s="240"/>
      <c r="I132" s="240"/>
      <c r="J132" s="240"/>
      <c r="K132" s="240"/>
      <c r="L132" s="240"/>
      <c r="M132" s="240"/>
      <c r="N132" s="240"/>
      <c r="O132" s="240"/>
      <c r="P132" s="240"/>
      <c r="Q132" s="240"/>
      <c r="R132" s="240"/>
      <c r="S132" s="240"/>
      <c r="T132" s="240"/>
      <c r="U132" s="240"/>
      <c r="V132" s="240"/>
      <c r="W132" s="240"/>
      <c r="X132" s="240"/>
      <c r="Y132" s="240"/>
      <c r="Z132" s="240"/>
      <c r="AA132" s="234"/>
      <c r="AB132" s="234">
        <f>RATE((COUNT($E$1:$O$1)),,-$D133,$O133)</f>
        <v>0.11721616604960786</v>
      </c>
      <c r="AC132" s="234">
        <f>RATE((COUNT($Q$1:$AC$1)),,-$P133,$AC133)</f>
        <v>7.8945802422718966E-2</v>
      </c>
      <c r="AF132" s="234"/>
      <c r="AG132" s="234"/>
      <c r="AH132" s="234"/>
      <c r="AI132" s="234"/>
    </row>
    <row r="133" spans="2:67" x14ac:dyDescent="0.25">
      <c r="B133" s="242" t="s">
        <v>137</v>
      </c>
      <c r="D133" s="243">
        <f>D140+D141</f>
        <v>39</v>
      </c>
      <c r="E133" s="243">
        <f>E140+E141</f>
        <v>45</v>
      </c>
      <c r="F133" s="243">
        <f>F140+F141</f>
        <v>60</v>
      </c>
      <c r="G133" s="243">
        <f>G140+G141</f>
        <v>68</v>
      </c>
      <c r="H133" s="243">
        <f t="shared" ref="H133:AC133" si="149">H140+H141</f>
        <v>85</v>
      </c>
      <c r="I133" s="243">
        <f t="shared" si="149"/>
        <v>89</v>
      </c>
      <c r="J133" s="243">
        <f t="shared" si="149"/>
        <v>93</v>
      </c>
      <c r="K133" s="243">
        <f t="shared" si="149"/>
        <v>92</v>
      </c>
      <c r="L133" s="243">
        <f t="shared" si="149"/>
        <v>98</v>
      </c>
      <c r="M133" s="243">
        <f t="shared" si="149"/>
        <v>120</v>
      </c>
      <c r="N133" s="243">
        <f t="shared" si="149"/>
        <v>126</v>
      </c>
      <c r="O133" s="243">
        <f t="shared" si="149"/>
        <v>132</v>
      </c>
      <c r="P133" s="243">
        <f t="shared" si="149"/>
        <v>143</v>
      </c>
      <c r="Q133" s="243">
        <f t="shared" si="149"/>
        <v>193</v>
      </c>
      <c r="R133" s="243">
        <f t="shared" si="149"/>
        <v>208</v>
      </c>
      <c r="S133" s="243">
        <f t="shared" si="149"/>
        <v>203</v>
      </c>
      <c r="T133" s="243">
        <f t="shared" si="149"/>
        <v>219</v>
      </c>
      <c r="U133" s="243">
        <f t="shared" si="149"/>
        <v>251</v>
      </c>
      <c r="V133" s="243">
        <f t="shared" si="149"/>
        <v>291</v>
      </c>
      <c r="W133" s="243">
        <f t="shared" si="149"/>
        <v>314</v>
      </c>
      <c r="X133" s="243">
        <f t="shared" si="149"/>
        <v>339</v>
      </c>
      <c r="Y133" s="243">
        <f t="shared" si="149"/>
        <v>353</v>
      </c>
      <c r="Z133" s="243">
        <f t="shared" si="149"/>
        <v>352</v>
      </c>
      <c r="AA133" s="243">
        <f t="shared" si="149"/>
        <v>347</v>
      </c>
      <c r="AB133" s="243">
        <f>AB140+AB141</f>
        <v>348</v>
      </c>
      <c r="AC133" s="243">
        <f t="shared" si="149"/>
        <v>384</v>
      </c>
      <c r="AF133" s="244">
        <f>SUM(AF140:AF141)</f>
        <v>348</v>
      </c>
      <c r="AG133" s="244">
        <f t="shared" ref="AG133:BO133" si="150">ROUND((AF140+AF141)*(1+AG134),)</f>
        <v>364</v>
      </c>
      <c r="AH133" s="244">
        <f t="shared" si="150"/>
        <v>401</v>
      </c>
      <c r="AI133" s="244">
        <f t="shared" si="150"/>
        <v>424</v>
      </c>
      <c r="AJ133" s="245">
        <f t="shared" si="150"/>
        <v>402</v>
      </c>
      <c r="AK133" s="245">
        <f t="shared" si="150"/>
        <v>374</v>
      </c>
      <c r="AL133" s="245">
        <f t="shared" si="150"/>
        <v>391</v>
      </c>
      <c r="AM133" s="245">
        <f t="shared" si="150"/>
        <v>409</v>
      </c>
      <c r="AN133" s="245">
        <f t="shared" si="150"/>
        <v>427</v>
      </c>
      <c r="AO133" s="245">
        <f t="shared" si="150"/>
        <v>446</v>
      </c>
      <c r="AP133" s="245">
        <f t="shared" si="150"/>
        <v>466</v>
      </c>
      <c r="AQ133" s="245">
        <f t="shared" si="150"/>
        <v>487</v>
      </c>
      <c r="AR133" s="245">
        <f t="shared" si="150"/>
        <v>509</v>
      </c>
      <c r="AS133" s="245">
        <f t="shared" si="150"/>
        <v>532</v>
      </c>
      <c r="AT133" s="245">
        <f t="shared" si="150"/>
        <v>556</v>
      </c>
      <c r="AU133" s="245">
        <f t="shared" si="150"/>
        <v>581</v>
      </c>
      <c r="AV133" s="245">
        <f t="shared" si="150"/>
        <v>607</v>
      </c>
      <c r="AW133" s="245">
        <f t="shared" si="150"/>
        <v>634</v>
      </c>
      <c r="AX133" s="245">
        <f t="shared" si="150"/>
        <v>663</v>
      </c>
      <c r="AY133" s="245">
        <f t="shared" si="150"/>
        <v>693</v>
      </c>
      <c r="AZ133" s="245">
        <f t="shared" si="150"/>
        <v>724</v>
      </c>
      <c r="BA133" s="245">
        <f t="shared" si="150"/>
        <v>757</v>
      </c>
      <c r="BB133" s="245">
        <f t="shared" si="150"/>
        <v>791</v>
      </c>
      <c r="BC133" s="245">
        <f t="shared" si="150"/>
        <v>827</v>
      </c>
      <c r="BD133" s="245">
        <f t="shared" si="150"/>
        <v>864</v>
      </c>
      <c r="BE133" s="245">
        <f t="shared" si="150"/>
        <v>903</v>
      </c>
      <c r="BF133" s="245">
        <f t="shared" si="150"/>
        <v>944</v>
      </c>
      <c r="BG133" s="245">
        <f t="shared" si="150"/>
        <v>986</v>
      </c>
      <c r="BH133" s="245">
        <f t="shared" si="150"/>
        <v>1030</v>
      </c>
      <c r="BI133" s="245">
        <f t="shared" si="150"/>
        <v>1076</v>
      </c>
      <c r="BJ133" s="245">
        <f t="shared" si="150"/>
        <v>1124</v>
      </c>
      <c r="BK133" s="245">
        <f t="shared" si="150"/>
        <v>1175</v>
      </c>
      <c r="BL133" s="245">
        <f t="shared" si="150"/>
        <v>1228</v>
      </c>
      <c r="BM133" s="245">
        <f t="shared" si="150"/>
        <v>1283</v>
      </c>
      <c r="BN133" s="245">
        <f t="shared" si="150"/>
        <v>1341</v>
      </c>
      <c r="BO133" s="245">
        <f t="shared" si="150"/>
        <v>1401</v>
      </c>
    </row>
    <row r="134" spans="2:67" x14ac:dyDescent="0.25">
      <c r="B134" s="246" t="s">
        <v>99</v>
      </c>
      <c r="C134" s="247"/>
      <c r="D134" s="248"/>
      <c r="E134" s="249">
        <f>RATE(1,,-D133,E133)</f>
        <v>0.15384615384615374</v>
      </c>
      <c r="F134" s="249">
        <f t="shared" ref="F134:AB134" si="151">RATE(1,,-E133,F133)</f>
        <v>0.33333333333333337</v>
      </c>
      <c r="G134" s="249">
        <f t="shared" si="151"/>
        <v>0.1333333333333333</v>
      </c>
      <c r="H134" s="249">
        <f t="shared" si="151"/>
        <v>0.25000000000000011</v>
      </c>
      <c r="I134" s="249">
        <f t="shared" si="151"/>
        <v>4.7058823529411847E-2</v>
      </c>
      <c r="J134" s="249">
        <f t="shared" si="151"/>
        <v>4.4943820224719107E-2</v>
      </c>
      <c r="K134" s="249">
        <f t="shared" si="151"/>
        <v>-1.0752688172042961E-2</v>
      </c>
      <c r="L134" s="249">
        <f t="shared" si="151"/>
        <v>6.5217391304347921E-2</v>
      </c>
      <c r="M134" s="249">
        <f t="shared" si="151"/>
        <v>0.2244897959183674</v>
      </c>
      <c r="N134" s="249">
        <f t="shared" si="151"/>
        <v>5.0000000000000079E-2</v>
      </c>
      <c r="O134" s="249">
        <f t="shared" si="151"/>
        <v>4.7619047619047714E-2</v>
      </c>
      <c r="P134" s="249">
        <f t="shared" si="151"/>
        <v>8.3333333333333467E-2</v>
      </c>
      <c r="Q134" s="249">
        <f t="shared" si="151"/>
        <v>0.34965034965034958</v>
      </c>
      <c r="R134" s="249">
        <f t="shared" si="151"/>
        <v>7.7720207253885967E-2</v>
      </c>
      <c r="S134" s="249">
        <f t="shared" si="151"/>
        <v>-2.403846153846154E-2</v>
      </c>
      <c r="T134" s="249">
        <f t="shared" si="151"/>
        <v>7.8817733990147854E-2</v>
      </c>
      <c r="U134" s="249">
        <f t="shared" si="151"/>
        <v>0.14611872146118715</v>
      </c>
      <c r="V134" s="249">
        <f t="shared" si="151"/>
        <v>0.15936254980079687</v>
      </c>
      <c r="W134" s="249">
        <f t="shared" si="151"/>
        <v>7.9037800687285095E-2</v>
      </c>
      <c r="X134" s="249">
        <f t="shared" si="151"/>
        <v>7.9617834394904385E-2</v>
      </c>
      <c r="Y134" s="249">
        <f t="shared" si="151"/>
        <v>4.1297935103244844E-2</v>
      </c>
      <c r="Z134" s="249">
        <f t="shared" si="151"/>
        <v>-2.8328611898017228E-3</v>
      </c>
      <c r="AA134" s="249">
        <f t="shared" si="151"/>
        <v>-1.4204545454545421E-2</v>
      </c>
      <c r="AB134" s="249">
        <f t="shared" si="151"/>
        <v>2.8818443804035218E-3</v>
      </c>
      <c r="AC134" s="249">
        <f>RATE(1,,-AA133,AC133)</f>
        <v>0.10662824207492795</v>
      </c>
      <c r="AD134" s="250">
        <f>ANS_Metrics_Assumptions!E180</f>
        <v>4.4999999999999998E-2</v>
      </c>
      <c r="AF134" s="251">
        <f>AD134</f>
        <v>4.4999999999999998E-2</v>
      </c>
      <c r="AG134" s="251">
        <f>AF134</f>
        <v>4.4999999999999998E-2</v>
      </c>
      <c r="AH134" s="251">
        <f t="shared" ref="AH134:AW138" si="152">AG134</f>
        <v>4.4999999999999998E-2</v>
      </c>
      <c r="AI134" s="251">
        <f t="shared" si="152"/>
        <v>4.4999999999999998E-2</v>
      </c>
      <c r="AJ134" s="252">
        <f t="shared" si="152"/>
        <v>4.4999999999999998E-2</v>
      </c>
      <c r="AK134" s="252">
        <f t="shared" si="152"/>
        <v>4.4999999999999998E-2</v>
      </c>
      <c r="AL134" s="252">
        <f>AD134</f>
        <v>4.4999999999999998E-2</v>
      </c>
      <c r="AM134" s="252">
        <f t="shared" si="152"/>
        <v>4.4999999999999998E-2</v>
      </c>
      <c r="AN134" s="252">
        <f t="shared" si="152"/>
        <v>4.4999999999999998E-2</v>
      </c>
      <c r="AO134" s="252">
        <f t="shared" si="152"/>
        <v>4.4999999999999998E-2</v>
      </c>
      <c r="AP134" s="252">
        <f t="shared" si="152"/>
        <v>4.4999999999999998E-2</v>
      </c>
      <c r="AQ134" s="252">
        <f t="shared" si="152"/>
        <v>4.4999999999999998E-2</v>
      </c>
      <c r="AR134" s="252">
        <f t="shared" si="152"/>
        <v>4.4999999999999998E-2</v>
      </c>
      <c r="AS134" s="252">
        <f t="shared" si="152"/>
        <v>4.4999999999999998E-2</v>
      </c>
      <c r="AT134" s="252">
        <f t="shared" si="152"/>
        <v>4.4999999999999998E-2</v>
      </c>
      <c r="AU134" s="252">
        <f t="shared" si="152"/>
        <v>4.4999999999999998E-2</v>
      </c>
      <c r="AV134" s="252">
        <f t="shared" si="152"/>
        <v>4.4999999999999998E-2</v>
      </c>
      <c r="AW134" s="252">
        <f t="shared" si="152"/>
        <v>4.4999999999999998E-2</v>
      </c>
      <c r="AX134" s="252">
        <f t="shared" ref="AX134:BM138" si="153">AW134</f>
        <v>4.4999999999999998E-2</v>
      </c>
      <c r="AY134" s="252">
        <f t="shared" si="153"/>
        <v>4.4999999999999998E-2</v>
      </c>
      <c r="AZ134" s="252">
        <f t="shared" si="153"/>
        <v>4.4999999999999998E-2</v>
      </c>
      <c r="BA134" s="252">
        <f t="shared" si="153"/>
        <v>4.4999999999999998E-2</v>
      </c>
      <c r="BB134" s="252">
        <f t="shared" si="153"/>
        <v>4.4999999999999998E-2</v>
      </c>
      <c r="BC134" s="252">
        <f t="shared" si="153"/>
        <v>4.4999999999999998E-2</v>
      </c>
      <c r="BD134" s="252">
        <f t="shared" si="153"/>
        <v>4.4999999999999998E-2</v>
      </c>
      <c r="BE134" s="252">
        <f t="shared" si="153"/>
        <v>4.4999999999999998E-2</v>
      </c>
      <c r="BF134" s="252">
        <f t="shared" si="153"/>
        <v>4.4999999999999998E-2</v>
      </c>
      <c r="BG134" s="252">
        <f t="shared" si="153"/>
        <v>4.4999999999999998E-2</v>
      </c>
      <c r="BH134" s="252">
        <f t="shared" si="153"/>
        <v>4.4999999999999998E-2</v>
      </c>
      <c r="BI134" s="252">
        <f t="shared" si="153"/>
        <v>4.4999999999999998E-2</v>
      </c>
      <c r="BJ134" s="252">
        <f t="shared" si="153"/>
        <v>4.4999999999999998E-2</v>
      </c>
      <c r="BK134" s="252">
        <f t="shared" si="153"/>
        <v>4.4999999999999998E-2</v>
      </c>
      <c r="BL134" s="252">
        <f t="shared" si="153"/>
        <v>4.4999999999999998E-2</v>
      </c>
      <c r="BM134" s="252">
        <f t="shared" si="153"/>
        <v>4.4999999999999998E-2</v>
      </c>
      <c r="BN134" s="252">
        <f t="shared" ref="BN134:BO138" si="154">BM134</f>
        <v>4.4999999999999998E-2</v>
      </c>
      <c r="BO134" s="252">
        <f t="shared" si="154"/>
        <v>4.4999999999999998E-2</v>
      </c>
    </row>
    <row r="135" spans="2:67" x14ac:dyDescent="0.25">
      <c r="B135" s="246" t="s">
        <v>101</v>
      </c>
      <c r="C135" s="247"/>
      <c r="D135" s="253">
        <f>D141/D133</f>
        <v>7.6923076923076927E-2</v>
      </c>
      <c r="E135" s="253">
        <f t="shared" ref="E135:AC135" si="155">E141/E133</f>
        <v>6.6666666666666666E-2</v>
      </c>
      <c r="F135" s="253">
        <f t="shared" si="155"/>
        <v>3.3333333333333333E-2</v>
      </c>
      <c r="G135" s="253">
        <f t="shared" si="155"/>
        <v>7.3529411764705885E-2</v>
      </c>
      <c r="H135" s="253">
        <f t="shared" si="155"/>
        <v>4.7058823529411764E-2</v>
      </c>
      <c r="I135" s="253">
        <f t="shared" si="155"/>
        <v>8.98876404494382E-2</v>
      </c>
      <c r="J135" s="253">
        <f t="shared" si="155"/>
        <v>4.3010752688172046E-2</v>
      </c>
      <c r="K135" s="253">
        <f t="shared" si="155"/>
        <v>9.7826086956521743E-2</v>
      </c>
      <c r="L135" s="253">
        <f t="shared" si="155"/>
        <v>7.1428571428571425E-2</v>
      </c>
      <c r="M135" s="253">
        <f t="shared" si="155"/>
        <v>2.5000000000000001E-2</v>
      </c>
      <c r="N135" s="253">
        <f t="shared" si="155"/>
        <v>7.9365079365079361E-2</v>
      </c>
      <c r="O135" s="253">
        <f t="shared" si="155"/>
        <v>4.5454545454545456E-2</v>
      </c>
      <c r="P135" s="253">
        <f t="shared" si="155"/>
        <v>4.8951048951048952E-2</v>
      </c>
      <c r="Q135" s="253">
        <f t="shared" si="155"/>
        <v>7.2538860103626937E-2</v>
      </c>
      <c r="R135" s="253">
        <f t="shared" si="155"/>
        <v>5.7692307692307696E-2</v>
      </c>
      <c r="S135" s="253">
        <f t="shared" si="155"/>
        <v>7.8817733990147784E-2</v>
      </c>
      <c r="T135" s="253">
        <f t="shared" si="155"/>
        <v>7.7625570776255703E-2</v>
      </c>
      <c r="U135" s="253">
        <f t="shared" si="155"/>
        <v>3.9840637450199202E-2</v>
      </c>
      <c r="V135" s="253">
        <f t="shared" si="155"/>
        <v>5.1546391752577317E-2</v>
      </c>
      <c r="W135" s="253">
        <f t="shared" si="155"/>
        <v>5.4140127388535034E-2</v>
      </c>
      <c r="X135" s="253">
        <f t="shared" si="155"/>
        <v>7.9646017699115043E-2</v>
      </c>
      <c r="Y135" s="253">
        <f t="shared" si="155"/>
        <v>7.6487252124645896E-2</v>
      </c>
      <c r="Z135" s="253">
        <f t="shared" si="155"/>
        <v>0.10511363636363637</v>
      </c>
      <c r="AA135" s="253">
        <f t="shared" si="155"/>
        <v>8.645533141210375E-2</v>
      </c>
      <c r="AB135" s="253">
        <f>AB141/AB133</f>
        <v>7.7586206896551727E-2</v>
      </c>
      <c r="AC135" s="253">
        <f t="shared" si="155"/>
        <v>6.7708333333333329E-2</v>
      </c>
      <c r="AD135" s="250">
        <v>0.06</v>
      </c>
      <c r="AF135" s="289">
        <v>7.4999999999999997E-2</v>
      </c>
      <c r="AG135" s="289">
        <f>AF135</f>
        <v>7.4999999999999997E-2</v>
      </c>
      <c r="AH135" s="289">
        <f t="shared" si="152"/>
        <v>7.4999999999999997E-2</v>
      </c>
      <c r="AI135" s="289">
        <f t="shared" si="152"/>
        <v>7.4999999999999997E-2</v>
      </c>
      <c r="AJ135" s="267">
        <v>9.2999999999999999E-2</v>
      </c>
      <c r="AK135" s="267">
        <v>6.5000000000000002E-2</v>
      </c>
      <c r="AL135" s="252">
        <f>AD135</f>
        <v>0.06</v>
      </c>
      <c r="AM135" s="252">
        <f t="shared" si="152"/>
        <v>0.06</v>
      </c>
      <c r="AN135" s="252">
        <f t="shared" si="152"/>
        <v>0.06</v>
      </c>
      <c r="AO135" s="252">
        <f t="shared" si="152"/>
        <v>0.06</v>
      </c>
      <c r="AP135" s="252">
        <f t="shared" si="152"/>
        <v>0.06</v>
      </c>
      <c r="AQ135" s="252">
        <f t="shared" si="152"/>
        <v>0.06</v>
      </c>
      <c r="AR135" s="252">
        <f t="shared" si="152"/>
        <v>0.06</v>
      </c>
      <c r="AS135" s="252">
        <f t="shared" si="152"/>
        <v>0.06</v>
      </c>
      <c r="AT135" s="252">
        <f t="shared" si="152"/>
        <v>0.06</v>
      </c>
      <c r="AU135" s="252">
        <f t="shared" si="152"/>
        <v>0.06</v>
      </c>
      <c r="AV135" s="252">
        <f t="shared" si="152"/>
        <v>0.06</v>
      </c>
      <c r="AW135" s="252">
        <f t="shared" si="152"/>
        <v>0.06</v>
      </c>
      <c r="AX135" s="252">
        <f t="shared" si="153"/>
        <v>0.06</v>
      </c>
      <c r="AY135" s="252">
        <f t="shared" si="153"/>
        <v>0.06</v>
      </c>
      <c r="AZ135" s="252">
        <f t="shared" si="153"/>
        <v>0.06</v>
      </c>
      <c r="BA135" s="252">
        <f t="shared" si="153"/>
        <v>0.06</v>
      </c>
      <c r="BB135" s="252">
        <f t="shared" si="153"/>
        <v>0.06</v>
      </c>
      <c r="BC135" s="252">
        <f t="shared" si="153"/>
        <v>0.06</v>
      </c>
      <c r="BD135" s="252">
        <f t="shared" si="153"/>
        <v>0.06</v>
      </c>
      <c r="BE135" s="252">
        <f t="shared" si="153"/>
        <v>0.06</v>
      </c>
      <c r="BF135" s="252">
        <f t="shared" si="153"/>
        <v>0.06</v>
      </c>
      <c r="BG135" s="252">
        <f t="shared" si="153"/>
        <v>0.06</v>
      </c>
      <c r="BH135" s="252">
        <f t="shared" si="153"/>
        <v>0.06</v>
      </c>
      <c r="BI135" s="252">
        <f t="shared" si="153"/>
        <v>0.06</v>
      </c>
      <c r="BJ135" s="252">
        <f t="shared" si="153"/>
        <v>0.06</v>
      </c>
      <c r="BK135" s="252">
        <f t="shared" si="153"/>
        <v>0.06</v>
      </c>
      <c r="BL135" s="252">
        <f t="shared" si="153"/>
        <v>0.06</v>
      </c>
      <c r="BM135" s="252">
        <f t="shared" si="153"/>
        <v>0.06</v>
      </c>
      <c r="BN135" s="252">
        <f t="shared" si="154"/>
        <v>0.06</v>
      </c>
      <c r="BO135" s="252">
        <f t="shared" si="154"/>
        <v>0.06</v>
      </c>
    </row>
    <row r="136" spans="2:67" x14ac:dyDescent="0.25">
      <c r="B136" s="246" t="s">
        <v>133</v>
      </c>
      <c r="C136" s="247"/>
      <c r="D136" s="255">
        <f>D142/D140</f>
        <v>14.833333333333334</v>
      </c>
      <c r="E136" s="255">
        <f t="shared" ref="E136:AC136" si="156">E142/E140</f>
        <v>11.619047619047619</v>
      </c>
      <c r="F136" s="255">
        <f t="shared" si="156"/>
        <v>11.03448275862069</v>
      </c>
      <c r="G136" s="255">
        <f t="shared" si="156"/>
        <v>12.222222222222221</v>
      </c>
      <c r="H136" s="255">
        <f t="shared" si="156"/>
        <v>13.061728395061728</v>
      </c>
      <c r="I136" s="255">
        <f t="shared" si="156"/>
        <v>13.320987654320987</v>
      </c>
      <c r="J136" s="255">
        <f t="shared" si="156"/>
        <v>14.685393258426966</v>
      </c>
      <c r="K136" s="255">
        <f t="shared" si="156"/>
        <v>13.409638554216867</v>
      </c>
      <c r="L136" s="255">
        <f t="shared" si="156"/>
        <v>14.967032967032967</v>
      </c>
      <c r="M136" s="255">
        <f t="shared" si="156"/>
        <v>13.777777777777779</v>
      </c>
      <c r="N136" s="255">
        <f t="shared" si="156"/>
        <v>15.913793103448276</v>
      </c>
      <c r="O136" s="255">
        <f t="shared" si="156"/>
        <v>13.158730158730158</v>
      </c>
      <c r="P136" s="255">
        <f t="shared" si="156"/>
        <v>13.610294117647058</v>
      </c>
      <c r="Q136" s="255">
        <f t="shared" si="156"/>
        <v>17.407821229050278</v>
      </c>
      <c r="R136" s="255">
        <f t="shared" si="156"/>
        <v>18.219387755102041</v>
      </c>
      <c r="S136" s="255">
        <f t="shared" si="156"/>
        <v>20.844919786096256</v>
      </c>
      <c r="T136" s="255">
        <f t="shared" si="156"/>
        <v>20.386138613861387</v>
      </c>
      <c r="U136" s="255">
        <f t="shared" si="156"/>
        <v>16.713692946058092</v>
      </c>
      <c r="V136" s="255">
        <f t="shared" si="156"/>
        <v>19.336956521739129</v>
      </c>
      <c r="W136" s="255">
        <f t="shared" si="156"/>
        <v>17.033670033670035</v>
      </c>
      <c r="X136" s="255">
        <f t="shared" si="156"/>
        <v>17.442307692307693</v>
      </c>
      <c r="Y136" s="255">
        <f t="shared" si="156"/>
        <v>16.60122699386503</v>
      </c>
      <c r="Z136" s="255">
        <f t="shared" si="156"/>
        <v>14.892063492063492</v>
      </c>
      <c r="AA136" s="255">
        <f t="shared" si="156"/>
        <v>16.917981072555204</v>
      </c>
      <c r="AB136" s="255">
        <f>AB142/AB140</f>
        <v>14.080996884735203</v>
      </c>
      <c r="AC136" s="255">
        <f t="shared" si="156"/>
        <v>14.363128491620111</v>
      </c>
      <c r="AD136" s="256">
        <v>30</v>
      </c>
      <c r="AF136" s="268">
        <v>17.172854534388314</v>
      </c>
      <c r="AG136" s="268">
        <f>AF136</f>
        <v>17.172854534388314</v>
      </c>
      <c r="AH136" s="268">
        <v>19</v>
      </c>
      <c r="AI136" s="268">
        <v>21</v>
      </c>
      <c r="AJ136" s="268">
        <v>17</v>
      </c>
      <c r="AK136" s="268">
        <v>27.5</v>
      </c>
      <c r="AL136" s="258">
        <f>AD136</f>
        <v>30</v>
      </c>
      <c r="AM136" s="258">
        <f t="shared" si="152"/>
        <v>30</v>
      </c>
      <c r="AN136" s="258">
        <f t="shared" si="152"/>
        <v>30</v>
      </c>
      <c r="AO136" s="258">
        <f t="shared" si="152"/>
        <v>30</v>
      </c>
      <c r="AP136" s="258">
        <f t="shared" si="152"/>
        <v>30</v>
      </c>
      <c r="AQ136" s="258">
        <f t="shared" si="152"/>
        <v>30</v>
      </c>
      <c r="AR136" s="258">
        <f t="shared" si="152"/>
        <v>30</v>
      </c>
      <c r="AS136" s="258">
        <f t="shared" si="152"/>
        <v>30</v>
      </c>
      <c r="AT136" s="258">
        <f t="shared" si="152"/>
        <v>30</v>
      </c>
      <c r="AU136" s="258">
        <f t="shared" si="152"/>
        <v>30</v>
      </c>
      <c r="AV136" s="258">
        <f t="shared" si="152"/>
        <v>30</v>
      </c>
      <c r="AW136" s="258">
        <f t="shared" si="152"/>
        <v>30</v>
      </c>
      <c r="AX136" s="258">
        <f t="shared" si="153"/>
        <v>30</v>
      </c>
      <c r="AY136" s="258">
        <f t="shared" si="153"/>
        <v>30</v>
      </c>
      <c r="AZ136" s="258">
        <f t="shared" si="153"/>
        <v>30</v>
      </c>
      <c r="BA136" s="258">
        <f t="shared" si="153"/>
        <v>30</v>
      </c>
      <c r="BB136" s="258">
        <f t="shared" si="153"/>
        <v>30</v>
      </c>
      <c r="BC136" s="258">
        <f t="shared" si="153"/>
        <v>30</v>
      </c>
      <c r="BD136" s="258">
        <f t="shared" si="153"/>
        <v>30</v>
      </c>
      <c r="BE136" s="258">
        <f t="shared" si="153"/>
        <v>30</v>
      </c>
      <c r="BF136" s="258">
        <f t="shared" si="153"/>
        <v>30</v>
      </c>
      <c r="BG136" s="258">
        <f t="shared" si="153"/>
        <v>30</v>
      </c>
      <c r="BH136" s="258">
        <f t="shared" si="153"/>
        <v>30</v>
      </c>
      <c r="BI136" s="258">
        <f t="shared" si="153"/>
        <v>30</v>
      </c>
      <c r="BJ136" s="258">
        <f t="shared" si="153"/>
        <v>30</v>
      </c>
      <c r="BK136" s="258">
        <f t="shared" si="153"/>
        <v>30</v>
      </c>
      <c r="BL136" s="258">
        <f t="shared" si="153"/>
        <v>30</v>
      </c>
      <c r="BM136" s="258">
        <f t="shared" si="153"/>
        <v>30</v>
      </c>
      <c r="BN136" s="258">
        <f t="shared" si="154"/>
        <v>30</v>
      </c>
      <c r="BO136" s="258">
        <f t="shared" si="154"/>
        <v>30</v>
      </c>
    </row>
    <row r="137" spans="2:67" x14ac:dyDescent="0.25">
      <c r="B137" s="246" t="s">
        <v>103</v>
      </c>
      <c r="C137" s="247"/>
      <c r="D137" s="259">
        <f t="shared" ref="D137:AA137" si="157">D145/D142</f>
        <v>737.51123595505624</v>
      </c>
      <c r="E137" s="259">
        <f t="shared" si="157"/>
        <v>747.35655737704917</v>
      </c>
      <c r="F137" s="259">
        <f t="shared" si="157"/>
        <v>982.45624999999995</v>
      </c>
      <c r="G137" s="259">
        <f t="shared" si="157"/>
        <v>808.81168831168827</v>
      </c>
      <c r="H137" s="259">
        <f t="shared" si="157"/>
        <v>628.40170132325147</v>
      </c>
      <c r="I137" s="259">
        <f t="shared" si="157"/>
        <v>692.64967562557922</v>
      </c>
      <c r="J137" s="259">
        <f t="shared" si="157"/>
        <v>683.51644988523333</v>
      </c>
      <c r="K137" s="259">
        <f t="shared" si="157"/>
        <v>757.2336028751123</v>
      </c>
      <c r="L137" s="259">
        <f t="shared" si="157"/>
        <v>955.03010279001467</v>
      </c>
      <c r="M137" s="259">
        <f t="shared" si="157"/>
        <v>820.58622828784121</v>
      </c>
      <c r="N137" s="259">
        <f t="shared" si="157"/>
        <v>872.53800108342352</v>
      </c>
      <c r="O137" s="259">
        <f t="shared" si="157"/>
        <v>731.87515078407716</v>
      </c>
      <c r="P137" s="259">
        <f t="shared" si="157"/>
        <v>736.97839005942728</v>
      </c>
      <c r="Q137" s="259">
        <f t="shared" si="157"/>
        <v>632.47400513478817</v>
      </c>
      <c r="R137" s="259">
        <f t="shared" si="157"/>
        <v>612.39792775133014</v>
      </c>
      <c r="S137" s="259">
        <f t="shared" si="157"/>
        <v>604.92419189327859</v>
      </c>
      <c r="T137" s="259">
        <f t="shared" si="157"/>
        <v>702.78533268576984</v>
      </c>
      <c r="U137" s="259">
        <f t="shared" si="157"/>
        <v>728.21331926514404</v>
      </c>
      <c r="V137" s="259">
        <f t="shared" si="157"/>
        <v>663.89881956155148</v>
      </c>
      <c r="W137" s="259">
        <f t="shared" si="157"/>
        <v>635.34038347499506</v>
      </c>
      <c r="X137" s="259">
        <f t="shared" si="157"/>
        <v>636.10415472252851</v>
      </c>
      <c r="Y137" s="259">
        <f t="shared" si="157"/>
        <v>723.64135254988912</v>
      </c>
      <c r="Z137" s="259">
        <f t="shared" si="157"/>
        <v>626.54535280324023</v>
      </c>
      <c r="AA137" s="259">
        <f t="shared" si="157"/>
        <v>681.19448070110013</v>
      </c>
      <c r="AB137" s="259">
        <f>AB145/AB142</f>
        <v>744.56772345132742</v>
      </c>
      <c r="AC137" s="259">
        <f>AC145/AC142</f>
        <v>677.74017891870869</v>
      </c>
      <c r="AD137" s="275">
        <f>SUM(P145:AC145)/SUM(P142:AC142)</f>
        <v>670.78237993111065</v>
      </c>
      <c r="AF137" s="261">
        <f>AD137</f>
        <v>670.78237993111065</v>
      </c>
      <c r="AG137" s="261">
        <f>AF137</f>
        <v>670.78237993111065</v>
      </c>
      <c r="AH137" s="261">
        <f t="shared" si="152"/>
        <v>670.78237993111065</v>
      </c>
      <c r="AI137" s="261">
        <f t="shared" si="152"/>
        <v>670.78237993111065</v>
      </c>
      <c r="AJ137" s="262">
        <f t="shared" si="152"/>
        <v>670.78237993111065</v>
      </c>
      <c r="AK137" s="262">
        <f t="shared" si="152"/>
        <v>670.78237993111065</v>
      </c>
      <c r="AL137" s="262">
        <f>AD137</f>
        <v>670.78237993111065</v>
      </c>
      <c r="AM137" s="262">
        <f t="shared" si="152"/>
        <v>670.78237993111065</v>
      </c>
      <c r="AN137" s="262">
        <f t="shared" si="152"/>
        <v>670.78237993111065</v>
      </c>
      <c r="AO137" s="262">
        <f t="shared" si="152"/>
        <v>670.78237993111065</v>
      </c>
      <c r="AP137" s="262">
        <f t="shared" si="152"/>
        <v>670.78237993111065</v>
      </c>
      <c r="AQ137" s="262">
        <f t="shared" si="152"/>
        <v>670.78237993111065</v>
      </c>
      <c r="AR137" s="262">
        <f t="shared" si="152"/>
        <v>670.78237993111065</v>
      </c>
      <c r="AS137" s="262">
        <f t="shared" si="152"/>
        <v>670.78237993111065</v>
      </c>
      <c r="AT137" s="262">
        <f t="shared" si="152"/>
        <v>670.78237993111065</v>
      </c>
      <c r="AU137" s="262">
        <f t="shared" si="152"/>
        <v>670.78237993111065</v>
      </c>
      <c r="AV137" s="262">
        <f t="shared" si="152"/>
        <v>670.78237993111065</v>
      </c>
      <c r="AW137" s="262">
        <f t="shared" si="152"/>
        <v>670.78237993111065</v>
      </c>
      <c r="AX137" s="262">
        <f t="shared" si="153"/>
        <v>670.78237993111065</v>
      </c>
      <c r="AY137" s="262">
        <f t="shared" si="153"/>
        <v>670.78237993111065</v>
      </c>
      <c r="AZ137" s="262">
        <f t="shared" si="153"/>
        <v>670.78237993111065</v>
      </c>
      <c r="BA137" s="262">
        <f t="shared" si="153"/>
        <v>670.78237993111065</v>
      </c>
      <c r="BB137" s="262">
        <f t="shared" si="153"/>
        <v>670.78237993111065</v>
      </c>
      <c r="BC137" s="262">
        <f t="shared" si="153"/>
        <v>670.78237993111065</v>
      </c>
      <c r="BD137" s="262">
        <f t="shared" si="153"/>
        <v>670.78237993111065</v>
      </c>
      <c r="BE137" s="262">
        <f t="shared" si="153"/>
        <v>670.78237993111065</v>
      </c>
      <c r="BF137" s="262">
        <f t="shared" si="153"/>
        <v>670.78237993111065</v>
      </c>
      <c r="BG137" s="262">
        <f t="shared" si="153"/>
        <v>670.78237993111065</v>
      </c>
      <c r="BH137" s="262">
        <f t="shared" si="153"/>
        <v>670.78237993111065</v>
      </c>
      <c r="BI137" s="262">
        <f t="shared" si="153"/>
        <v>670.78237993111065</v>
      </c>
      <c r="BJ137" s="262">
        <f t="shared" si="153"/>
        <v>670.78237993111065</v>
      </c>
      <c r="BK137" s="262">
        <f t="shared" si="153"/>
        <v>670.78237993111065</v>
      </c>
      <c r="BL137" s="262">
        <f t="shared" si="153"/>
        <v>670.78237993111065</v>
      </c>
      <c r="BM137" s="262">
        <f t="shared" si="153"/>
        <v>670.78237993111065</v>
      </c>
      <c r="BN137" s="262">
        <f t="shared" si="154"/>
        <v>670.78237993111065</v>
      </c>
      <c r="BO137" s="262">
        <f t="shared" si="154"/>
        <v>670.78237993111065</v>
      </c>
    </row>
    <row r="138" spans="2:67" x14ac:dyDescent="0.25">
      <c r="B138" s="246" t="s">
        <v>134</v>
      </c>
      <c r="C138" s="247"/>
      <c r="D138" s="253">
        <f t="shared" ref="D138:AA138" si="158">D146/D145</f>
        <v>1.4999987304199009E-2</v>
      </c>
      <c r="E138" s="253">
        <f t="shared" si="158"/>
        <v>1.4999972580954733E-2</v>
      </c>
      <c r="F138" s="253">
        <f t="shared" si="158"/>
        <v>1.4999999999999999E-2</v>
      </c>
      <c r="G138" s="253">
        <f t="shared" si="158"/>
        <v>1.4999991971547165E-2</v>
      </c>
      <c r="H138" s="253">
        <f t="shared" si="158"/>
        <v>2.980935520697181E-2</v>
      </c>
      <c r="I138" s="253">
        <f t="shared" si="158"/>
        <v>2.9881584598772493E-2</v>
      </c>
      <c r="J138" s="253">
        <f t="shared" si="158"/>
        <v>2.9867354111910594E-2</v>
      </c>
      <c r="K138" s="253">
        <f t="shared" si="158"/>
        <v>2.9788206231364224E-2</v>
      </c>
      <c r="L138" s="253">
        <f t="shared" si="158"/>
        <v>2.9632135589363374E-2</v>
      </c>
      <c r="M138" s="253">
        <f t="shared" si="158"/>
        <v>2.9470435482712613E-2</v>
      </c>
      <c r="N138" s="253">
        <f t="shared" si="158"/>
        <v>2.928291996831326E-2</v>
      </c>
      <c r="O138" s="253">
        <f t="shared" si="158"/>
        <v>2.9453994358230134E-2</v>
      </c>
      <c r="P138" s="253">
        <f t="shared" si="158"/>
        <v>2.9485392703279049E-2</v>
      </c>
      <c r="Q138" s="253">
        <f t="shared" si="158"/>
        <v>2.9874415779669969E-2</v>
      </c>
      <c r="R138" s="253">
        <f t="shared" si="158"/>
        <v>2.977296349627985E-2</v>
      </c>
      <c r="S138" s="253">
        <f t="shared" si="158"/>
        <v>2.983784737411389E-2</v>
      </c>
      <c r="T138" s="253">
        <f t="shared" si="158"/>
        <v>2.9712861126372205E-2</v>
      </c>
      <c r="U138" s="253">
        <f t="shared" si="158"/>
        <v>2.9717211485955009E-2</v>
      </c>
      <c r="V138" s="253">
        <f t="shared" si="158"/>
        <v>5.0014675883121265E-2</v>
      </c>
      <c r="W138" s="253">
        <f t="shared" si="158"/>
        <v>5.0044284915594518E-2</v>
      </c>
      <c r="X138" s="253">
        <f t="shared" si="158"/>
        <v>4.999999985556141E-2</v>
      </c>
      <c r="Y138" s="253">
        <f t="shared" si="158"/>
        <v>5.0012766999451279E-2</v>
      </c>
      <c r="Z138" s="253">
        <f t="shared" si="158"/>
        <v>4.999999914940649E-2</v>
      </c>
      <c r="AA138" s="253">
        <f t="shared" si="158"/>
        <v>5.0015739427347619E-2</v>
      </c>
      <c r="AB138" s="253">
        <f>AB146/AB145</f>
        <v>5.0522963209771912E-2</v>
      </c>
      <c r="AC138" s="253">
        <f>AC146/AC145</f>
        <v>5.0093258420517997E-2</v>
      </c>
      <c r="AD138" s="288">
        <f>SUM(P146:AC146)/SUM(P145:AC145)</f>
        <v>4.3333117521321247E-2</v>
      </c>
      <c r="AF138" s="254">
        <f>AD138</f>
        <v>4.3333117521321247E-2</v>
      </c>
      <c r="AG138" s="254">
        <f>AF138</f>
        <v>4.3333117521321247E-2</v>
      </c>
      <c r="AH138" s="254">
        <f t="shared" si="152"/>
        <v>4.3333117521321247E-2</v>
      </c>
      <c r="AI138" s="254">
        <f t="shared" si="152"/>
        <v>4.3333117521321247E-2</v>
      </c>
      <c r="AJ138" s="254">
        <f t="shared" si="152"/>
        <v>4.3333117521321247E-2</v>
      </c>
      <c r="AK138" s="254">
        <f t="shared" si="152"/>
        <v>4.3333117521321247E-2</v>
      </c>
      <c r="AL138" s="254">
        <f>AD138</f>
        <v>4.3333117521321247E-2</v>
      </c>
      <c r="AM138" s="254">
        <f t="shared" si="152"/>
        <v>4.3333117521321247E-2</v>
      </c>
      <c r="AN138" s="254">
        <f t="shared" si="152"/>
        <v>4.3333117521321247E-2</v>
      </c>
      <c r="AO138" s="254">
        <f t="shared" si="152"/>
        <v>4.3333117521321247E-2</v>
      </c>
      <c r="AP138" s="254">
        <f t="shared" si="152"/>
        <v>4.3333117521321247E-2</v>
      </c>
      <c r="AQ138" s="254">
        <f t="shared" si="152"/>
        <v>4.3333117521321247E-2</v>
      </c>
      <c r="AR138" s="254">
        <f t="shared" si="152"/>
        <v>4.3333117521321247E-2</v>
      </c>
      <c r="AS138" s="254">
        <f t="shared" si="152"/>
        <v>4.3333117521321247E-2</v>
      </c>
      <c r="AT138" s="254">
        <f t="shared" si="152"/>
        <v>4.3333117521321247E-2</v>
      </c>
      <c r="AU138" s="254">
        <f t="shared" si="152"/>
        <v>4.3333117521321247E-2</v>
      </c>
      <c r="AV138" s="254">
        <f t="shared" si="152"/>
        <v>4.3333117521321247E-2</v>
      </c>
      <c r="AW138" s="254">
        <f t="shared" si="152"/>
        <v>4.3333117521321247E-2</v>
      </c>
      <c r="AX138" s="254">
        <f t="shared" si="153"/>
        <v>4.3333117521321247E-2</v>
      </c>
      <c r="AY138" s="254">
        <f t="shared" si="153"/>
        <v>4.3333117521321247E-2</v>
      </c>
      <c r="AZ138" s="254">
        <f t="shared" si="153"/>
        <v>4.3333117521321247E-2</v>
      </c>
      <c r="BA138" s="254">
        <f t="shared" si="153"/>
        <v>4.3333117521321247E-2</v>
      </c>
      <c r="BB138" s="254">
        <f t="shared" si="153"/>
        <v>4.3333117521321247E-2</v>
      </c>
      <c r="BC138" s="254">
        <f t="shared" si="153"/>
        <v>4.3333117521321247E-2</v>
      </c>
      <c r="BD138" s="254">
        <f t="shared" si="153"/>
        <v>4.3333117521321247E-2</v>
      </c>
      <c r="BE138" s="254">
        <f t="shared" si="153"/>
        <v>4.3333117521321247E-2</v>
      </c>
      <c r="BF138" s="254">
        <f t="shared" si="153"/>
        <v>4.3333117521321247E-2</v>
      </c>
      <c r="BG138" s="254">
        <f t="shared" si="153"/>
        <v>4.3333117521321247E-2</v>
      </c>
      <c r="BH138" s="254">
        <f t="shared" si="153"/>
        <v>4.3333117521321247E-2</v>
      </c>
      <c r="BI138" s="254">
        <f t="shared" si="153"/>
        <v>4.3333117521321247E-2</v>
      </c>
      <c r="BJ138" s="254">
        <f t="shared" si="153"/>
        <v>4.3333117521321247E-2</v>
      </c>
      <c r="BK138" s="254">
        <f t="shared" si="153"/>
        <v>4.3333117521321247E-2</v>
      </c>
      <c r="BL138" s="254">
        <f t="shared" si="153"/>
        <v>4.3333117521321247E-2</v>
      </c>
      <c r="BM138" s="254">
        <f t="shared" si="153"/>
        <v>4.3333117521321247E-2</v>
      </c>
      <c r="BN138" s="254">
        <f t="shared" si="154"/>
        <v>4.3333117521321247E-2</v>
      </c>
      <c r="BO138" s="254">
        <f t="shared" si="154"/>
        <v>4.3333117521321247E-2</v>
      </c>
    </row>
    <row r="140" spans="2:67" x14ac:dyDescent="0.25">
      <c r="B140" t="s">
        <v>317</v>
      </c>
      <c r="D140" s="7">
        <f>IF(VLOOKUP($B$132&amp;$B140,[20]Abuja!$E:$AE,COLUMN(D$1)-2,FALSE)=" ",0,VLOOKUP($B$132&amp;$B140,[20]Abuja!$E:$AE,COLUMN(D$1)-2,FALSE))</f>
        <v>36</v>
      </c>
      <c r="E140" s="7">
        <f>IF(VLOOKUP($B$132&amp;$B140,[20]Abuja!$E:$AE,COLUMN(E$1)-2,FALSE)=" ",0,VLOOKUP($B$132&amp;$B140,[20]Abuja!$E:$AE,COLUMN(E$1)-2,FALSE))</f>
        <v>42</v>
      </c>
      <c r="F140" s="7">
        <f>IF(VLOOKUP($B$132&amp;$B140,[20]Abuja!$E:$AE,COLUMN(F$1)-2,FALSE)=" ",0,VLOOKUP($B$132&amp;$B140,[20]Abuja!$E:$AE,COLUMN(F$1)-2,FALSE))</f>
        <v>58</v>
      </c>
      <c r="G140" s="7">
        <f>IF(VLOOKUP($B$132&amp;$B140,[20]Abuja!$E:$AE,COLUMN(G$1)-2,FALSE)=" ",0,VLOOKUP($B$132&amp;$B140,[20]Abuja!$E:$AE,COLUMN(G$1)-2,FALSE))</f>
        <v>63</v>
      </c>
      <c r="H140" s="7">
        <f>IF(VLOOKUP($B$132&amp;$B140,[20]Abuja!$E:$AE,COLUMN(H$1)-2,FALSE)=" ",0,VLOOKUP($B$132&amp;$B140,[20]Abuja!$E:$AE,COLUMN(H$1)-2,FALSE))</f>
        <v>81</v>
      </c>
      <c r="I140" s="7">
        <f>IF(VLOOKUP($B$132&amp;$B140,[20]Abuja!$E:$AE,COLUMN(I$1)-2,FALSE)=" ",0,VLOOKUP($B$132&amp;$B140,[20]Abuja!$E:$AE,COLUMN(I$1)-2,FALSE))</f>
        <v>81</v>
      </c>
      <c r="J140" s="7">
        <f>IF(VLOOKUP($B$132&amp;$B140,[20]Abuja!$E:$AE,COLUMN(J$1)-2,FALSE)=" ",0,VLOOKUP($B$132&amp;$B140,[20]Abuja!$E:$AE,COLUMN(J$1)-2,FALSE))</f>
        <v>89</v>
      </c>
      <c r="K140" s="7">
        <f>IF(VLOOKUP($B$132&amp;$B140,[20]Abuja!$E:$AE,COLUMN(K$1)-2,FALSE)=" ",0,VLOOKUP($B$132&amp;$B140,[20]Abuja!$E:$AE,COLUMN(K$1)-2,FALSE))</f>
        <v>83</v>
      </c>
      <c r="L140" s="7">
        <f>IF(VLOOKUP($B$132&amp;$B140,[20]Abuja!$E:$AE,COLUMN(L$1)-2,FALSE)=" ",0,VLOOKUP($B$132&amp;$B140,[20]Abuja!$E:$AE,COLUMN(L$1)-2,FALSE))</f>
        <v>91</v>
      </c>
      <c r="M140" s="7">
        <f>IF(VLOOKUP($B$132&amp;$B140,[20]Abuja!$E:$AE,COLUMN(M$1)-2,FALSE)=" ",0,VLOOKUP($B$132&amp;$B140,[20]Abuja!$E:$AE,COLUMN(M$1)-2,FALSE))</f>
        <v>117</v>
      </c>
      <c r="N140" s="7">
        <f>IF(VLOOKUP($B$132&amp;$B140,[20]Abuja!$E:$AE,COLUMN(N$1)-2,FALSE)=" ",0,VLOOKUP($B$132&amp;$B140,[20]Abuja!$E:$AE,COLUMN(N$1)-2,FALSE))</f>
        <v>116</v>
      </c>
      <c r="O140" s="7">
        <f>IF(VLOOKUP($B$132&amp;$B140,[20]Abuja!$E:$AE,COLUMN(O$1)-2,FALSE)=" ",0,VLOOKUP($B$132&amp;$B140,[20]Abuja!$E:$AE,COLUMN(O$1)-2,FALSE))</f>
        <v>126</v>
      </c>
      <c r="P140" s="7">
        <f>IF(VLOOKUP($B$132&amp;$B140,[20]Abuja!$E:$AE,COLUMN(P$1)-2,FALSE)=" ",0,VLOOKUP($B$132&amp;$B140,[20]Abuja!$E:$AE,COLUMN(P$1)-2,FALSE))</f>
        <v>136</v>
      </c>
      <c r="Q140" s="7">
        <f>IF(VLOOKUP($B$132&amp;$B140,[20]Abuja!$E:$AE,COLUMN(Q$1)-2,FALSE)=" ",0,VLOOKUP($B$132&amp;$B140,[20]Abuja!$E:$AE,COLUMN(Q$1)-2,FALSE))</f>
        <v>179</v>
      </c>
      <c r="R140" s="7">
        <f>IF(VLOOKUP($B$132&amp;$B140,[20]Abuja!$E:$AE,COLUMN(R$1)-2,FALSE)=" ",0,VLOOKUP($B$132&amp;$B140,[20]Abuja!$E:$AE,COLUMN(R$1)-2,FALSE))</f>
        <v>196</v>
      </c>
      <c r="S140" s="7">
        <f>IF(VLOOKUP($B$132&amp;$B140,[20]Abuja!$E:$AE,COLUMN(S$1)-2,FALSE)=" ",0,VLOOKUP($B$132&amp;$B140,[20]Abuja!$E:$AE,COLUMN(S$1)-2,FALSE))</f>
        <v>187</v>
      </c>
      <c r="T140" s="7">
        <f>IF(VLOOKUP($B$132&amp;$B140,[20]Abuja!$E:$AE,COLUMN(T$1)-2,FALSE)=" ",0,VLOOKUP($B$132&amp;$B140,[20]Abuja!$E:$AE,COLUMN(T$1)-2,FALSE))</f>
        <v>202</v>
      </c>
      <c r="U140" s="7">
        <f>IF(VLOOKUP($B$132&amp;$B140,[20]Abuja!$E:$AE,COLUMN(U$1)-2,FALSE)=" ",0,VLOOKUP($B$132&amp;$B140,[20]Abuja!$E:$AE,COLUMN(U$1)-2,FALSE))</f>
        <v>241</v>
      </c>
      <c r="V140" s="7">
        <f>IF(VLOOKUP($B$132&amp;$B140,[20]Abuja!$E:$AE,COLUMN(V$1)-2,FALSE)=" ",0,VLOOKUP($B$132&amp;$B140,[20]Abuja!$E:$AE,COLUMN(V$1)-2,FALSE))</f>
        <v>276</v>
      </c>
      <c r="W140" s="7">
        <f>IF(VLOOKUP($B$132&amp;$B140,[20]Abuja!$E:$AE,COLUMN(W$1)-2,FALSE)=" ",0,VLOOKUP($B$132&amp;$B140,[20]Abuja!$E:$AE,COLUMN(W$1)-2,FALSE))</f>
        <v>297</v>
      </c>
      <c r="X140" s="7">
        <f>IF(VLOOKUP($B$132&amp;$B140,[20]Abuja!$E:$AE,COLUMN(X$1)-2,FALSE)=" ",0,VLOOKUP($B$132&amp;$B140,[20]Abuja!$E:$AE,COLUMN(X$1)-2,FALSE))</f>
        <v>312</v>
      </c>
      <c r="Y140" s="7">
        <f>IF(VLOOKUP($B$132&amp;$B140,[20]Abuja!$E:$AE,COLUMN(Y$1)-2,FALSE)=" ",0,VLOOKUP($B$132&amp;$B140,[20]Abuja!$E:$AE,COLUMN(Y$1)-2,FALSE))</f>
        <v>326</v>
      </c>
      <c r="Z140" s="7">
        <f>IF(VLOOKUP($B$132&amp;$B140,[20]Abuja!$E:$AE,COLUMN(Z$1)-2,FALSE)=" ",0,VLOOKUP($B$132&amp;$B140,[20]Abuja!$E:$AE,COLUMN(Z$1)-2,FALSE))</f>
        <v>315</v>
      </c>
      <c r="AA140" s="7">
        <f>IF(VLOOKUP($B$132&amp;$B140,[20]Abuja!$E:$AE,COLUMN(AA$1)-2,FALSE)=" ",0,VLOOKUP($B$132&amp;$B140,[20]Abuja!$E:$AE,COLUMN(AA$1)-2,FALSE))</f>
        <v>317</v>
      </c>
      <c r="AB140" s="7">
        <f>IF(VLOOKUP($B$132&amp;$B140,[20]Abuja!$E:$AE,COLUMN(AB$1)-2,FALSE)=" ",0,VLOOKUP($B$132&amp;$B140,[20]Abuja!$E:$AE,COLUMN(AB$1)-2,FALSE))</f>
        <v>321</v>
      </c>
      <c r="AC140" s="7">
        <f>IF(VLOOKUP($B$132&amp;$B140,[20]Abuja!$E:$AE,COLUMN(AC$1)-2,FALSE)=" ",0,VLOOKUP($B$132&amp;$B140,[20]Abuja!$E:$AE,COLUMN(AC$1)-2,FALSE))</f>
        <v>358</v>
      </c>
      <c r="AF140" s="7">
        <f t="shared" ref="AF140:AG146" si="159">AB140</f>
        <v>321</v>
      </c>
      <c r="AG140" s="7">
        <f t="shared" si="159"/>
        <v>358</v>
      </c>
      <c r="AH140" s="7">
        <f>VLOOKUP($A$3&amp;$B$132&amp;$B140,'[14]Paga All'!$G$1:$J$3000,4,FALSE)</f>
        <v>377</v>
      </c>
      <c r="AI140" s="7">
        <f>VLOOKUP($A$3&amp;$B$132&amp;$B140,'[15]Paga all'!$F:$G,2,FALSE)</f>
        <v>351</v>
      </c>
      <c r="AJ140" s="7">
        <f>VLOOKUP($A$3&amp;$B$132&amp;$B140,'[16]Paga all'!$F$2:$G$1470,2,FALSE)</f>
        <v>314</v>
      </c>
      <c r="AK140" s="9">
        <f t="shared" ref="AK140:BO140" si="160">IF(ROUND((AJ140+AJ141)*(1+AK134),)&gt;=AK$3*$AD$3,AK$3*$AD$3*(1-AK135),ROUND((AJ140+AJ141)*(1+AK134),)-ROUND((AJ140+AJ141)*(1+AK134)*AK135,))</f>
        <v>350</v>
      </c>
      <c r="AL140" s="9">
        <f t="shared" si="160"/>
        <v>368</v>
      </c>
      <c r="AM140" s="9">
        <f t="shared" si="160"/>
        <v>384</v>
      </c>
      <c r="AN140" s="9">
        <f t="shared" si="160"/>
        <v>401</v>
      </c>
      <c r="AO140" s="9">
        <f t="shared" si="160"/>
        <v>419</v>
      </c>
      <c r="AP140" s="9">
        <f t="shared" si="160"/>
        <v>438</v>
      </c>
      <c r="AQ140" s="9">
        <f t="shared" si="160"/>
        <v>458</v>
      </c>
      <c r="AR140" s="9">
        <f t="shared" si="160"/>
        <v>478</v>
      </c>
      <c r="AS140" s="9">
        <f t="shared" si="160"/>
        <v>500</v>
      </c>
      <c r="AT140" s="9">
        <f t="shared" si="160"/>
        <v>523</v>
      </c>
      <c r="AU140" s="9">
        <f t="shared" si="160"/>
        <v>546</v>
      </c>
      <c r="AV140" s="9">
        <f t="shared" si="160"/>
        <v>571</v>
      </c>
      <c r="AW140" s="9">
        <f t="shared" si="160"/>
        <v>596</v>
      </c>
      <c r="AX140" s="9">
        <f t="shared" si="160"/>
        <v>623</v>
      </c>
      <c r="AY140" s="9">
        <f t="shared" si="160"/>
        <v>651</v>
      </c>
      <c r="AZ140" s="9">
        <f t="shared" si="160"/>
        <v>681</v>
      </c>
      <c r="BA140" s="9">
        <f t="shared" si="160"/>
        <v>712</v>
      </c>
      <c r="BB140" s="9">
        <f t="shared" si="160"/>
        <v>744</v>
      </c>
      <c r="BC140" s="9">
        <f t="shared" si="160"/>
        <v>777</v>
      </c>
      <c r="BD140" s="9">
        <f t="shared" si="160"/>
        <v>812</v>
      </c>
      <c r="BE140" s="9">
        <f t="shared" si="160"/>
        <v>849</v>
      </c>
      <c r="BF140" s="9">
        <f t="shared" si="160"/>
        <v>887</v>
      </c>
      <c r="BG140" s="9">
        <f t="shared" si="160"/>
        <v>927</v>
      </c>
      <c r="BH140" s="9">
        <f t="shared" si="160"/>
        <v>968</v>
      </c>
      <c r="BI140" s="9">
        <f t="shared" si="160"/>
        <v>1011</v>
      </c>
      <c r="BJ140" s="9">
        <f t="shared" si="160"/>
        <v>1057</v>
      </c>
      <c r="BK140" s="9">
        <f t="shared" si="160"/>
        <v>1105</v>
      </c>
      <c r="BL140" s="9">
        <f t="shared" si="160"/>
        <v>1154</v>
      </c>
      <c r="BM140" s="9">
        <f t="shared" si="160"/>
        <v>1206</v>
      </c>
      <c r="BN140" s="9">
        <f t="shared" si="160"/>
        <v>1261</v>
      </c>
      <c r="BO140" s="9">
        <f t="shared" si="160"/>
        <v>1317</v>
      </c>
    </row>
    <row r="141" spans="2:67" x14ac:dyDescent="0.25">
      <c r="B141" s="263" t="s">
        <v>318</v>
      </c>
      <c r="D141" s="7">
        <f>IF(VLOOKUP($B$132&amp;$B141,[20]Abuja!$E:$AE,COLUMN(D$1)-2,FALSE)=" ",0,VLOOKUP($B$132&amp;$B141,[20]Abuja!$E:$AE,COLUMN(D$1)-2,FALSE))</f>
        <v>3</v>
      </c>
      <c r="E141" s="7">
        <f>IF(VLOOKUP($B$132&amp;$B141,[20]Abuja!$E:$AE,COLUMN(E$1)-2,FALSE)=" ",0,VLOOKUP($B$132&amp;$B141,[20]Abuja!$E:$AE,COLUMN(E$1)-2,FALSE))</f>
        <v>3</v>
      </c>
      <c r="F141" s="7">
        <f>IF(VLOOKUP($B$132&amp;$B141,[20]Abuja!$E:$AE,COLUMN(F$1)-2,FALSE)=" ",0,VLOOKUP($B$132&amp;$B141,[20]Abuja!$E:$AE,COLUMN(F$1)-2,FALSE))</f>
        <v>2</v>
      </c>
      <c r="G141" s="7">
        <f>IF(VLOOKUP($B$132&amp;$B141,[20]Abuja!$E:$AE,COLUMN(G$1)-2,FALSE)=" ",0,VLOOKUP($B$132&amp;$B141,[20]Abuja!$E:$AE,COLUMN(G$1)-2,FALSE))</f>
        <v>5</v>
      </c>
      <c r="H141" s="7">
        <f>IF(VLOOKUP($B$132&amp;$B141,[20]Abuja!$E:$AE,COLUMN(H$1)-2,FALSE)=" ",0,VLOOKUP($B$132&amp;$B141,[20]Abuja!$E:$AE,COLUMN(H$1)-2,FALSE))</f>
        <v>4</v>
      </c>
      <c r="I141" s="7">
        <f>IF(VLOOKUP($B$132&amp;$B141,[20]Abuja!$E:$AE,COLUMN(I$1)-2,FALSE)=" ",0,VLOOKUP($B$132&amp;$B141,[20]Abuja!$E:$AE,COLUMN(I$1)-2,FALSE))</f>
        <v>8</v>
      </c>
      <c r="J141" s="7">
        <f>IF(VLOOKUP($B$132&amp;$B141,[20]Abuja!$E:$AE,COLUMN(J$1)-2,FALSE)=" ",0,VLOOKUP($B$132&amp;$B141,[20]Abuja!$E:$AE,COLUMN(J$1)-2,FALSE))</f>
        <v>4</v>
      </c>
      <c r="K141" s="7">
        <f>IF(VLOOKUP($B$132&amp;$B141,[20]Abuja!$E:$AE,COLUMN(K$1)-2,FALSE)=" ",0,VLOOKUP($B$132&amp;$B141,[20]Abuja!$E:$AE,COLUMN(K$1)-2,FALSE))</f>
        <v>9</v>
      </c>
      <c r="L141" s="7">
        <f>IF(VLOOKUP($B$132&amp;$B141,[20]Abuja!$E:$AE,COLUMN(L$1)-2,FALSE)=" ",0,VLOOKUP($B$132&amp;$B141,[20]Abuja!$E:$AE,COLUMN(L$1)-2,FALSE))</f>
        <v>7</v>
      </c>
      <c r="M141" s="7">
        <f>IF(VLOOKUP($B$132&amp;$B141,[20]Abuja!$E:$AE,COLUMN(M$1)-2,FALSE)=" ",0,VLOOKUP($B$132&amp;$B141,[20]Abuja!$E:$AE,COLUMN(M$1)-2,FALSE))</f>
        <v>3</v>
      </c>
      <c r="N141" s="7">
        <f>IF(VLOOKUP($B$132&amp;$B141,[20]Abuja!$E:$AE,COLUMN(N$1)-2,FALSE)=" ",0,VLOOKUP($B$132&amp;$B141,[20]Abuja!$E:$AE,COLUMN(N$1)-2,FALSE))</f>
        <v>10</v>
      </c>
      <c r="O141" s="7">
        <f>IF(VLOOKUP($B$132&amp;$B141,[20]Abuja!$E:$AE,COLUMN(O$1)-2,FALSE)=" ",0,VLOOKUP($B$132&amp;$B141,[20]Abuja!$E:$AE,COLUMN(O$1)-2,FALSE))</f>
        <v>6</v>
      </c>
      <c r="P141" s="7">
        <f>IF(VLOOKUP($B$132&amp;$B141,[20]Abuja!$E:$AE,COLUMN(P$1)-2,FALSE)=" ",0,VLOOKUP($B$132&amp;$B141,[20]Abuja!$E:$AE,COLUMN(P$1)-2,FALSE))</f>
        <v>7</v>
      </c>
      <c r="Q141" s="7">
        <f>IF(VLOOKUP($B$132&amp;$B141,[20]Abuja!$E:$AE,COLUMN(Q$1)-2,FALSE)=" ",0,VLOOKUP($B$132&amp;$B141,[20]Abuja!$E:$AE,COLUMN(Q$1)-2,FALSE))</f>
        <v>14</v>
      </c>
      <c r="R141" s="7">
        <f>IF(VLOOKUP($B$132&amp;$B141,[20]Abuja!$E:$AE,COLUMN(R$1)-2,FALSE)=" ",0,VLOOKUP($B$132&amp;$B141,[20]Abuja!$E:$AE,COLUMN(R$1)-2,FALSE))</f>
        <v>12</v>
      </c>
      <c r="S141" s="7">
        <f>IF(VLOOKUP($B$132&amp;$B141,[20]Abuja!$E:$AE,COLUMN(S$1)-2,FALSE)=" ",0,VLOOKUP($B$132&amp;$B141,[20]Abuja!$E:$AE,COLUMN(S$1)-2,FALSE))</f>
        <v>16</v>
      </c>
      <c r="T141" s="7">
        <f>IF(VLOOKUP($B$132&amp;$B141,[20]Abuja!$E:$AE,COLUMN(T$1)-2,FALSE)=" ",0,VLOOKUP($B$132&amp;$B141,[20]Abuja!$E:$AE,COLUMN(T$1)-2,FALSE))</f>
        <v>17</v>
      </c>
      <c r="U141" s="7">
        <f>IF(VLOOKUP($B$132&amp;$B141,[20]Abuja!$E:$AE,COLUMN(U$1)-2,FALSE)=" ",0,VLOOKUP($B$132&amp;$B141,[20]Abuja!$E:$AE,COLUMN(U$1)-2,FALSE))</f>
        <v>10</v>
      </c>
      <c r="V141" s="7">
        <f>IF(VLOOKUP($B$132&amp;$B141,[20]Abuja!$E:$AE,COLUMN(V$1)-2,FALSE)=" ",0,VLOOKUP($B$132&amp;$B141,[20]Abuja!$E:$AE,COLUMN(V$1)-2,FALSE))</f>
        <v>15</v>
      </c>
      <c r="W141" s="7">
        <f>IF(VLOOKUP($B$132&amp;$B141,[20]Abuja!$E:$AE,COLUMN(W$1)-2,FALSE)=" ",0,VLOOKUP($B$132&amp;$B141,[20]Abuja!$E:$AE,COLUMN(W$1)-2,FALSE))</f>
        <v>17</v>
      </c>
      <c r="X141" s="7">
        <f>IF(VLOOKUP($B$132&amp;$B141,[20]Abuja!$E:$AE,COLUMN(X$1)-2,FALSE)=" ",0,VLOOKUP($B$132&amp;$B141,[20]Abuja!$E:$AE,COLUMN(X$1)-2,FALSE))</f>
        <v>27</v>
      </c>
      <c r="Y141" s="7">
        <f>IF(VLOOKUP($B$132&amp;$B141,[20]Abuja!$E:$AE,COLUMN(Y$1)-2,FALSE)=" ",0,VLOOKUP($B$132&amp;$B141,[20]Abuja!$E:$AE,COLUMN(Y$1)-2,FALSE))</f>
        <v>27</v>
      </c>
      <c r="Z141" s="7">
        <f>IF(VLOOKUP($B$132&amp;$B141,[20]Abuja!$E:$AE,COLUMN(Z$1)-2,FALSE)=" ",0,VLOOKUP($B$132&amp;$B141,[20]Abuja!$E:$AE,COLUMN(Z$1)-2,FALSE))</f>
        <v>37</v>
      </c>
      <c r="AA141" s="7">
        <f>IF(VLOOKUP($B$132&amp;$B141,[20]Abuja!$E:$AE,COLUMN(AA$1)-2,FALSE)=" ",0,VLOOKUP($B$132&amp;$B141,[20]Abuja!$E:$AE,COLUMN(AA$1)-2,FALSE))</f>
        <v>30</v>
      </c>
      <c r="AB141" s="7">
        <f>IF(VLOOKUP($B$132&amp;$B141,[20]Abuja!$E:$AE,COLUMN(AB$1)-2,FALSE)=" ",0,VLOOKUP($B$132&amp;$B141,[20]Abuja!$E:$AE,COLUMN(AB$1)-2,FALSE))</f>
        <v>27</v>
      </c>
      <c r="AC141" s="7">
        <f>IF(VLOOKUP($B$132&amp;$B141,[20]Abuja!$E:$AE,COLUMN(AC$1)-2,FALSE)=" ",0,VLOOKUP($B$132&amp;$B141,[20]Abuja!$E:$AE,COLUMN(AC$1)-2,FALSE))</f>
        <v>26</v>
      </c>
      <c r="AF141" s="7">
        <f t="shared" si="159"/>
        <v>27</v>
      </c>
      <c r="AG141" s="7">
        <f t="shared" si="159"/>
        <v>26</v>
      </c>
      <c r="AH141" s="7">
        <f>VLOOKUP($A$3&amp;$B$132&amp;$B141,'[14]Paga All'!$G$1:$J$3000,4,FALSE)</f>
        <v>29</v>
      </c>
      <c r="AI141" s="7">
        <f>VLOOKUP($A$3&amp;$B$132&amp;$B141,'[15]Paga all'!$F:$G,2,FALSE)</f>
        <v>34</v>
      </c>
      <c r="AJ141" s="7">
        <f>VLOOKUP($A$3&amp;$B$132&amp;$B141,'[16]Paga all'!$F$2:$G$1470,2,FALSE)</f>
        <v>44</v>
      </c>
      <c r="AK141" s="9">
        <f t="shared" ref="AK141:BO141" si="161">IF(ROUND((AJ140+AJ141)*(1+AK134),)&gt;=AK$3*$AD$3,AK$3*$AD$3*AK135,ROUND((AJ140+AJ141)*(1+AK134),)-AK140)</f>
        <v>24</v>
      </c>
      <c r="AL141" s="9">
        <f t="shared" si="161"/>
        <v>23</v>
      </c>
      <c r="AM141" s="9">
        <f t="shared" si="161"/>
        <v>25</v>
      </c>
      <c r="AN141" s="9">
        <f t="shared" si="161"/>
        <v>26</v>
      </c>
      <c r="AO141" s="9">
        <f t="shared" si="161"/>
        <v>27</v>
      </c>
      <c r="AP141" s="9">
        <f t="shared" si="161"/>
        <v>28</v>
      </c>
      <c r="AQ141" s="9">
        <f t="shared" si="161"/>
        <v>29</v>
      </c>
      <c r="AR141" s="9">
        <f t="shared" si="161"/>
        <v>31</v>
      </c>
      <c r="AS141" s="9">
        <f t="shared" si="161"/>
        <v>32</v>
      </c>
      <c r="AT141" s="9">
        <f t="shared" si="161"/>
        <v>33</v>
      </c>
      <c r="AU141" s="9">
        <f t="shared" si="161"/>
        <v>35</v>
      </c>
      <c r="AV141" s="9">
        <f t="shared" si="161"/>
        <v>36</v>
      </c>
      <c r="AW141" s="9">
        <f t="shared" si="161"/>
        <v>38</v>
      </c>
      <c r="AX141" s="9">
        <f t="shared" si="161"/>
        <v>40</v>
      </c>
      <c r="AY141" s="9">
        <f t="shared" si="161"/>
        <v>42</v>
      </c>
      <c r="AZ141" s="9">
        <f t="shared" si="161"/>
        <v>43</v>
      </c>
      <c r="BA141" s="9">
        <f t="shared" si="161"/>
        <v>45</v>
      </c>
      <c r="BB141" s="9">
        <f t="shared" si="161"/>
        <v>47</v>
      </c>
      <c r="BC141" s="9">
        <f t="shared" si="161"/>
        <v>50</v>
      </c>
      <c r="BD141" s="9">
        <f t="shared" si="161"/>
        <v>52</v>
      </c>
      <c r="BE141" s="9">
        <f t="shared" si="161"/>
        <v>54</v>
      </c>
      <c r="BF141" s="9">
        <f t="shared" si="161"/>
        <v>57</v>
      </c>
      <c r="BG141" s="9">
        <f t="shared" si="161"/>
        <v>59</v>
      </c>
      <c r="BH141" s="9">
        <f t="shared" si="161"/>
        <v>62</v>
      </c>
      <c r="BI141" s="9">
        <f t="shared" si="161"/>
        <v>65</v>
      </c>
      <c r="BJ141" s="9">
        <f t="shared" si="161"/>
        <v>67</v>
      </c>
      <c r="BK141" s="9">
        <f t="shared" si="161"/>
        <v>70</v>
      </c>
      <c r="BL141" s="9">
        <f t="shared" si="161"/>
        <v>74</v>
      </c>
      <c r="BM141" s="9">
        <f t="shared" si="161"/>
        <v>77</v>
      </c>
      <c r="BN141" s="9">
        <f t="shared" si="161"/>
        <v>80</v>
      </c>
      <c r="BO141" s="9">
        <f t="shared" si="161"/>
        <v>84</v>
      </c>
    </row>
    <row r="142" spans="2:67" x14ac:dyDescent="0.25">
      <c r="B142" t="s">
        <v>319</v>
      </c>
      <c r="D142" s="7">
        <f>IF(VLOOKUP($B$132&amp;$B142,[20]Abuja!$E:$AE,COLUMN(D$1)-2,FALSE)=" ",0,VLOOKUP($B$132&amp;$B142,[20]Abuja!$E:$AE,COLUMN(D$1)-2,FALSE))</f>
        <v>534</v>
      </c>
      <c r="E142" s="7">
        <f>IF(VLOOKUP($B$132&amp;$B142,[20]Abuja!$E:$AE,COLUMN(E$1)-2,FALSE)=" ",0,VLOOKUP($B$132&amp;$B142,[20]Abuja!$E:$AE,COLUMN(E$1)-2,FALSE))</f>
        <v>488</v>
      </c>
      <c r="F142" s="7">
        <f>IF(VLOOKUP($B$132&amp;$B142,[20]Abuja!$E:$AE,COLUMN(F$1)-2,FALSE)=" ",0,VLOOKUP($B$132&amp;$B142,[20]Abuja!$E:$AE,COLUMN(F$1)-2,FALSE))</f>
        <v>640</v>
      </c>
      <c r="G142" s="7">
        <f>IF(VLOOKUP($B$132&amp;$B142,[20]Abuja!$E:$AE,COLUMN(G$1)-2,FALSE)=" ",0,VLOOKUP($B$132&amp;$B142,[20]Abuja!$E:$AE,COLUMN(G$1)-2,FALSE))</f>
        <v>770</v>
      </c>
      <c r="H142" s="7">
        <f>IF(VLOOKUP($B$132&amp;$B142,[20]Abuja!$E:$AE,COLUMN(H$1)-2,FALSE)=" ",0,VLOOKUP($B$132&amp;$B142,[20]Abuja!$E:$AE,COLUMN(H$1)-2,FALSE))</f>
        <v>1058</v>
      </c>
      <c r="I142" s="7">
        <f>IF(VLOOKUP($B$132&amp;$B142,[20]Abuja!$E:$AE,COLUMN(I$1)-2,FALSE)=" ",0,VLOOKUP($B$132&amp;$B142,[20]Abuja!$E:$AE,COLUMN(I$1)-2,FALSE))</f>
        <v>1079</v>
      </c>
      <c r="J142" s="7">
        <f>IF(VLOOKUP($B$132&amp;$B142,[20]Abuja!$E:$AE,COLUMN(J$1)-2,FALSE)=" ",0,VLOOKUP($B$132&amp;$B142,[20]Abuja!$E:$AE,COLUMN(J$1)-2,FALSE))</f>
        <v>1307</v>
      </c>
      <c r="K142" s="7">
        <f>IF(VLOOKUP($B$132&amp;$B142,[20]Abuja!$E:$AE,COLUMN(K$1)-2,FALSE)=" ",0,VLOOKUP($B$132&amp;$B142,[20]Abuja!$E:$AE,COLUMN(K$1)-2,FALSE))</f>
        <v>1113</v>
      </c>
      <c r="L142" s="7">
        <f>IF(VLOOKUP($B$132&amp;$B142,[20]Abuja!$E:$AE,COLUMN(L$1)-2,FALSE)=" ",0,VLOOKUP($B$132&amp;$B142,[20]Abuja!$E:$AE,COLUMN(L$1)-2,FALSE))</f>
        <v>1362</v>
      </c>
      <c r="M142" s="7">
        <f>IF(VLOOKUP($B$132&amp;$B142,[20]Abuja!$E:$AE,COLUMN(M$1)-2,FALSE)=" ",0,VLOOKUP($B$132&amp;$B142,[20]Abuja!$E:$AE,COLUMN(M$1)-2,FALSE))</f>
        <v>1612</v>
      </c>
      <c r="N142" s="7">
        <f>IF(VLOOKUP($B$132&amp;$B142,[20]Abuja!$E:$AE,COLUMN(N$1)-2,FALSE)=" ",0,VLOOKUP($B$132&amp;$B142,[20]Abuja!$E:$AE,COLUMN(N$1)-2,FALSE))</f>
        <v>1846</v>
      </c>
      <c r="O142" s="7">
        <f>IF(VLOOKUP($B$132&amp;$B142,[20]Abuja!$E:$AE,COLUMN(O$1)-2,FALSE)=" ",0,VLOOKUP($B$132&amp;$B142,[20]Abuja!$E:$AE,COLUMN(O$1)-2,FALSE))</f>
        <v>1658</v>
      </c>
      <c r="P142" s="7">
        <f>IF(VLOOKUP($B$132&amp;$B142,[20]Abuja!$E:$AE,COLUMN(P$1)-2,FALSE)=" ",0,VLOOKUP($B$132&amp;$B142,[20]Abuja!$E:$AE,COLUMN(P$1)-2,FALSE))</f>
        <v>1851</v>
      </c>
      <c r="Q142" s="7">
        <f>IF(VLOOKUP($B$132&amp;$B142,[20]Abuja!$E:$AE,COLUMN(Q$1)-2,FALSE)=" ",0,VLOOKUP($B$132&amp;$B142,[20]Abuja!$E:$AE,COLUMN(Q$1)-2,FALSE))</f>
        <v>3116</v>
      </c>
      <c r="R142" s="7">
        <f>IF(VLOOKUP($B$132&amp;$B142,[20]Abuja!$E:$AE,COLUMN(R$1)-2,FALSE)=" ",0,VLOOKUP($B$132&amp;$B142,[20]Abuja!$E:$AE,COLUMN(R$1)-2,FALSE))</f>
        <v>3571</v>
      </c>
      <c r="S142" s="7">
        <f>IF(VLOOKUP($B$132&amp;$B142,[20]Abuja!$E:$AE,COLUMN(S$1)-2,FALSE)=" ",0,VLOOKUP($B$132&amp;$B142,[20]Abuja!$E:$AE,COLUMN(S$1)-2,FALSE))</f>
        <v>3898</v>
      </c>
      <c r="T142" s="7">
        <f>IF(VLOOKUP($B$132&amp;$B142,[20]Abuja!$E:$AE,COLUMN(T$1)-2,FALSE)=" ",0,VLOOKUP($B$132&amp;$B142,[20]Abuja!$E:$AE,COLUMN(T$1)-2,FALSE))</f>
        <v>4118</v>
      </c>
      <c r="U142" s="7">
        <f>IF(VLOOKUP($B$132&amp;$B142,[20]Abuja!$E:$AE,COLUMN(U$1)-2,FALSE)=" ",0,VLOOKUP($B$132&amp;$B142,[20]Abuja!$E:$AE,COLUMN(U$1)-2,FALSE))</f>
        <v>4028</v>
      </c>
      <c r="V142" s="7">
        <f>IF(VLOOKUP($B$132&amp;$B142,[20]Abuja!$E:$AE,COLUMN(V$1)-2,FALSE)=" ",0,VLOOKUP($B$132&amp;$B142,[20]Abuja!$E:$AE,COLUMN(V$1)-2,FALSE))</f>
        <v>5337</v>
      </c>
      <c r="W142" s="7">
        <f>IF(VLOOKUP($B$132&amp;$B142,[20]Abuja!$E:$AE,COLUMN(W$1)-2,FALSE)=" ",0,VLOOKUP($B$132&amp;$B142,[20]Abuja!$E:$AE,COLUMN(W$1)-2,FALSE))</f>
        <v>5059</v>
      </c>
      <c r="X142" s="7">
        <f>IF(VLOOKUP($B$132&amp;$B142,[20]Abuja!$E:$AE,COLUMN(X$1)-2,FALSE)=" ",0,VLOOKUP($B$132&amp;$B142,[20]Abuja!$E:$AE,COLUMN(X$1)-2,FALSE))</f>
        <v>5442</v>
      </c>
      <c r="Y142" s="7">
        <f>IF(VLOOKUP($B$132&amp;$B142,[20]Abuja!$E:$AE,COLUMN(Y$1)-2,FALSE)=" ",0,VLOOKUP($B$132&amp;$B142,[20]Abuja!$E:$AE,COLUMN(Y$1)-2,FALSE))</f>
        <v>5412</v>
      </c>
      <c r="Z142" s="7">
        <f>IF(VLOOKUP($B$132&amp;$B142,[20]Abuja!$E:$AE,COLUMN(Z$1)-2,FALSE)=" ",0,VLOOKUP($B$132&amp;$B142,[20]Abuja!$E:$AE,COLUMN(Z$1)-2,FALSE))</f>
        <v>4691</v>
      </c>
      <c r="AA142" s="7">
        <f>IF(VLOOKUP($B$132&amp;$B142,[20]Abuja!$E:$AE,COLUMN(AA$1)-2,FALSE)=" ",0,VLOOKUP($B$132&amp;$B142,[20]Abuja!$E:$AE,COLUMN(AA$1)-2,FALSE))</f>
        <v>5363</v>
      </c>
      <c r="AB142" s="7">
        <f>IF(VLOOKUP($B$132&amp;$B142,[20]Abuja!$E:$AE,COLUMN(AB$1)-2,FALSE)=" ",0,VLOOKUP($B$132&amp;$B142,[20]Abuja!$E:$AE,COLUMN(AB$1)-2,FALSE))</f>
        <v>4520</v>
      </c>
      <c r="AC142" s="7">
        <f>IF(VLOOKUP($B$132&amp;$B142,[20]Abuja!$E:$AE,COLUMN(AC$1)-2,FALSE)=" ",0,VLOOKUP($B$132&amp;$B142,[20]Abuja!$E:$AE,COLUMN(AC$1)-2,FALSE))</f>
        <v>5142</v>
      </c>
      <c r="AF142" s="7">
        <f t="shared" si="159"/>
        <v>4520</v>
      </c>
      <c r="AG142" s="7">
        <f t="shared" si="159"/>
        <v>5142</v>
      </c>
      <c r="AH142" s="7">
        <f>VLOOKUP($A$3&amp;$B$132&amp;$B142,'[14]Paga All'!$G$1:$J$3000,4,FALSE)</f>
        <v>5360</v>
      </c>
      <c r="AI142" s="7">
        <f>VLOOKUP($A$3&amp;$B$132&amp;$B142,'[15]Paga all'!$F:$G,2,FALSE)</f>
        <v>5393</v>
      </c>
      <c r="AJ142" s="7">
        <f>VLOOKUP($A$3&amp;$B$132&amp;$B142,'[16]Paga all'!$F$2:$G$1470,2,FALSE)</f>
        <v>3623</v>
      </c>
      <c r="AK142" s="9">
        <f t="shared" ref="AK142:BO142" si="162">ROUND(AK140*AK136,)</f>
        <v>9625</v>
      </c>
      <c r="AL142" s="9">
        <f t="shared" si="162"/>
        <v>11040</v>
      </c>
      <c r="AM142" s="9">
        <f t="shared" si="162"/>
        <v>11520</v>
      </c>
      <c r="AN142" s="9">
        <f t="shared" si="162"/>
        <v>12030</v>
      </c>
      <c r="AO142" s="9">
        <f t="shared" si="162"/>
        <v>12570</v>
      </c>
      <c r="AP142" s="9">
        <f t="shared" si="162"/>
        <v>13140</v>
      </c>
      <c r="AQ142" s="9">
        <f t="shared" si="162"/>
        <v>13740</v>
      </c>
      <c r="AR142" s="9">
        <f t="shared" si="162"/>
        <v>14340</v>
      </c>
      <c r="AS142" s="9">
        <f t="shared" si="162"/>
        <v>15000</v>
      </c>
      <c r="AT142" s="9">
        <f t="shared" si="162"/>
        <v>15690</v>
      </c>
      <c r="AU142" s="9">
        <f t="shared" si="162"/>
        <v>16380</v>
      </c>
      <c r="AV142" s="9">
        <f t="shared" si="162"/>
        <v>17130</v>
      </c>
      <c r="AW142" s="9">
        <f t="shared" si="162"/>
        <v>17880</v>
      </c>
      <c r="AX142" s="9">
        <f t="shared" si="162"/>
        <v>18690</v>
      </c>
      <c r="AY142" s="9">
        <f t="shared" si="162"/>
        <v>19530</v>
      </c>
      <c r="AZ142" s="9">
        <f t="shared" si="162"/>
        <v>20430</v>
      </c>
      <c r="BA142" s="9">
        <f t="shared" si="162"/>
        <v>21360</v>
      </c>
      <c r="BB142" s="9">
        <f t="shared" si="162"/>
        <v>22320</v>
      </c>
      <c r="BC142" s="9">
        <f t="shared" si="162"/>
        <v>23310</v>
      </c>
      <c r="BD142" s="9">
        <f t="shared" si="162"/>
        <v>24360</v>
      </c>
      <c r="BE142" s="9">
        <f t="shared" si="162"/>
        <v>25470</v>
      </c>
      <c r="BF142" s="9">
        <f t="shared" si="162"/>
        <v>26610</v>
      </c>
      <c r="BG142" s="9">
        <f t="shared" si="162"/>
        <v>27810</v>
      </c>
      <c r="BH142" s="9">
        <f t="shared" si="162"/>
        <v>29040</v>
      </c>
      <c r="BI142" s="9">
        <f t="shared" si="162"/>
        <v>30330</v>
      </c>
      <c r="BJ142" s="9">
        <f t="shared" si="162"/>
        <v>31710</v>
      </c>
      <c r="BK142" s="9">
        <f t="shared" si="162"/>
        <v>33150</v>
      </c>
      <c r="BL142" s="9">
        <f t="shared" si="162"/>
        <v>34620</v>
      </c>
      <c r="BM142" s="9">
        <f t="shared" si="162"/>
        <v>36180</v>
      </c>
      <c r="BN142" s="9">
        <f t="shared" si="162"/>
        <v>37830</v>
      </c>
      <c r="BO142" s="9">
        <f t="shared" si="162"/>
        <v>39510</v>
      </c>
    </row>
    <row r="143" spans="2:67" x14ac:dyDescent="0.25">
      <c r="B143" t="s">
        <v>320</v>
      </c>
      <c r="D143" s="7">
        <f>IF(VLOOKUP($B$132&amp;$B143,[20]Abuja!$E:$AE,COLUMN(D$1)-2,FALSE)=" ",0,VLOOKUP($B$132&amp;$B143,[20]Abuja!$E:$AE,COLUMN(D$1)-2,FALSE))</f>
        <v>393831</v>
      </c>
      <c r="E143" s="7">
        <f>IF(VLOOKUP($B$132&amp;$B143,[20]Abuja!$E:$AE,COLUMN(E$1)-2,FALSE)=" ",0,VLOOKUP($B$132&amp;$B143,[20]Abuja!$E:$AE,COLUMN(E$1)-2,FALSE))</f>
        <v>364710</v>
      </c>
      <c r="F143" s="7">
        <f>IF(VLOOKUP($B$132&amp;$B143,[20]Abuja!$E:$AE,COLUMN(F$1)-2,FALSE)=" ",0,VLOOKUP($B$132&amp;$B143,[20]Abuja!$E:$AE,COLUMN(F$1)-2,FALSE))</f>
        <v>628772</v>
      </c>
      <c r="G143" s="7">
        <f>IF(VLOOKUP($B$132&amp;$B143,[20]Abuja!$E:$AE,COLUMN(G$1)-2,FALSE)=" ",0,VLOOKUP($B$132&amp;$B143,[20]Abuja!$E:$AE,COLUMN(G$1)-2,FALSE))</f>
        <v>622785</v>
      </c>
      <c r="H143" s="7">
        <f>IF(VLOOKUP($B$132&amp;$B143,[20]Abuja!$E:$AE,COLUMN(H$1)-2,FALSE)=" ",0,VLOOKUP($B$132&amp;$B143,[20]Abuja!$E:$AE,COLUMN(H$1)-2,FALSE))</f>
        <v>664849</v>
      </c>
      <c r="I143" s="7">
        <f>IF(VLOOKUP($B$132&amp;$B143,[20]Abuja!$E:$AE,COLUMN(I$1)-2,FALSE)=" ",0,VLOOKUP($B$132&amp;$B143,[20]Abuja!$E:$AE,COLUMN(I$1)-2,FALSE))</f>
        <v>747369</v>
      </c>
      <c r="J143" s="7">
        <f>IF(VLOOKUP($B$132&amp;$B143,[20]Abuja!$E:$AE,COLUMN(J$1)-2,FALSE)=" ",0,VLOOKUP($B$132&amp;$B143,[20]Abuja!$E:$AE,COLUMN(J$1)-2,FALSE))</f>
        <v>893356</v>
      </c>
      <c r="K143" s="7">
        <f>IF(VLOOKUP($B$132&amp;$B143,[20]Abuja!$E:$AE,COLUMN(K$1)-2,FALSE)=" ",0,VLOOKUP($B$132&amp;$B143,[20]Abuja!$E:$AE,COLUMN(K$1)-2,FALSE))</f>
        <v>842801</v>
      </c>
      <c r="L143" s="7">
        <f>IF(VLOOKUP($B$132&amp;$B143,[20]Abuja!$E:$AE,COLUMN(L$1)-2,FALSE)=" ",0,VLOOKUP($B$132&amp;$B143,[20]Abuja!$E:$AE,COLUMN(L$1)-2,FALSE))</f>
        <v>1300751</v>
      </c>
      <c r="M143" s="7">
        <f>IF(VLOOKUP($B$132&amp;$B143,[20]Abuja!$E:$AE,COLUMN(M$1)-2,FALSE)=" ",0,VLOOKUP($B$132&amp;$B143,[20]Abuja!$E:$AE,COLUMN(M$1)-2,FALSE))</f>
        <v>1322785</v>
      </c>
      <c r="N143" s="7">
        <f>IF(VLOOKUP($B$132&amp;$B143,[20]Abuja!$E:$AE,COLUMN(N$1)-2,FALSE)=" ",0,VLOOKUP($B$132&amp;$B143,[20]Abuja!$E:$AE,COLUMN(N$1)-2,FALSE))</f>
        <v>1610705.15</v>
      </c>
      <c r="O143" s="7">
        <f>IF(VLOOKUP($B$132&amp;$B143,[20]Abuja!$E:$AE,COLUMN(O$1)-2,FALSE)=" ",0,VLOOKUP($B$132&amp;$B143,[20]Abuja!$E:$AE,COLUMN(O$1)-2,FALSE))</f>
        <v>1213449</v>
      </c>
      <c r="P143" s="7">
        <f>IF(VLOOKUP($B$132&amp;$B143,[20]Abuja!$E:$AE,COLUMN(P$1)-2,FALSE)=" ",0,VLOOKUP($B$132&amp;$B143,[20]Abuja!$E:$AE,COLUMN(P$1)-2,FALSE))</f>
        <v>1364147</v>
      </c>
      <c r="Q143" s="7">
        <f>IF(VLOOKUP($B$132&amp;$B143,[20]Abuja!$E:$AE,COLUMN(Q$1)-2,FALSE)=" ",0,VLOOKUP($B$132&amp;$B143,[20]Abuja!$E:$AE,COLUMN(Q$1)-2,FALSE))</f>
        <v>1970789</v>
      </c>
      <c r="R143" s="7">
        <f>IF(VLOOKUP($B$132&amp;$B143,[20]Abuja!$E:$AE,COLUMN(R$1)-2,FALSE)=" ",0,VLOOKUP($B$132&amp;$B143,[20]Abuja!$E:$AE,COLUMN(R$1)-2,FALSE))</f>
        <v>2186873</v>
      </c>
      <c r="S143" s="7">
        <f>IF(VLOOKUP($B$132&amp;$B143,[20]Abuja!$E:$AE,COLUMN(S$1)-2,FALSE)=" ",0,VLOOKUP($B$132&amp;$B143,[20]Abuja!$E:$AE,COLUMN(S$1)-2,FALSE))</f>
        <v>2357994.5</v>
      </c>
      <c r="T143" s="7">
        <f>IF(VLOOKUP($B$132&amp;$B143,[20]Abuja!$E:$AE,COLUMN(T$1)-2,FALSE)=" ",0,VLOOKUP($B$132&amp;$B143,[20]Abuja!$E:$AE,COLUMN(T$1)-2,FALSE))</f>
        <v>2894070</v>
      </c>
      <c r="U143" s="7">
        <f>IF(VLOOKUP($B$132&amp;$B143,[20]Abuja!$E:$AE,COLUMN(U$1)-2,FALSE)=" ",0,VLOOKUP($B$132&amp;$B143,[20]Abuja!$E:$AE,COLUMN(U$1)-2,FALSE))</f>
        <v>2933243.25</v>
      </c>
      <c r="V143" s="7">
        <f>IF(VLOOKUP($B$132&amp;$B143,[20]Abuja!$E:$AE,COLUMN(V$1)-2,FALSE)=" ",0,VLOOKUP($B$132&amp;$B143,[20]Abuja!$E:$AE,COLUMN(V$1)-2,FALSE))</f>
        <v>3543228</v>
      </c>
      <c r="W143" s="7">
        <f>IF(VLOOKUP($B$132&amp;$B143,[20]Abuja!$E:$AE,COLUMN(W$1)-2,FALSE)=" ",0,VLOOKUP($B$132&amp;$B143,[20]Abuja!$E:$AE,COLUMN(W$1)-2,FALSE))</f>
        <v>3214187</v>
      </c>
      <c r="X143" s="7">
        <f>IF(VLOOKUP($B$132&amp;$B143,[20]Abuja!$E:$AE,COLUMN(X$1)-2,FALSE)=" ",0,VLOOKUP($B$132&amp;$B143,[20]Abuja!$E:$AE,COLUMN(X$1)-2,FALSE))</f>
        <v>3461678.81</v>
      </c>
      <c r="Y143" s="7">
        <f>IF(VLOOKUP($B$132&amp;$B143,[20]Abuja!$E:$AE,COLUMN(Y$1)-2,FALSE)=" ",0,VLOOKUP($B$132&amp;$B143,[20]Abuja!$E:$AE,COLUMN(Y$1)-2,FALSE))</f>
        <v>3916347</v>
      </c>
      <c r="Z143" s="7">
        <f>IF(VLOOKUP($B$132&amp;$B143,[20]Abuja!$E:$AE,COLUMN(Z$1)-2,FALSE)=" ",0,VLOOKUP($B$132&amp;$B143,[20]Abuja!$E:$AE,COLUMN(Z$1)-2,FALSE))</f>
        <v>2939124.25</v>
      </c>
      <c r="AA143" s="7">
        <f>IF(VLOOKUP($B$132&amp;$B143,[20]Abuja!$E:$AE,COLUMN(AA$1)-2,FALSE)=" ",0,VLOOKUP($B$132&amp;$B143,[20]Abuja!$E:$AE,COLUMN(AA$1)-2,FALSE))</f>
        <v>3653246</v>
      </c>
      <c r="AB143" s="7">
        <f>IF(VLOOKUP($B$132&amp;$B143,[20]Abuja!$E:$AE,COLUMN(AB$1)-2,FALSE)=" ",0,VLOOKUP($B$132&amp;$B143,[20]Abuja!$E:$AE,COLUMN(AB$1)-2,FALSE))</f>
        <v>3365446.11</v>
      </c>
      <c r="AC143" s="7">
        <f>IF(VLOOKUP($B$132&amp;$B143,[20]Abuja!$E:$AE,COLUMN(AC$1)-2,FALSE)=" ",0,VLOOKUP($B$132&amp;$B143,[20]Abuja!$E:$AE,COLUMN(AC$1)-2,FALSE))</f>
        <v>3484940</v>
      </c>
      <c r="AD143" s="227">
        <v>1</v>
      </c>
      <c r="AF143" s="7">
        <f t="shared" si="159"/>
        <v>3365446.11</v>
      </c>
      <c r="AG143" s="7">
        <f t="shared" si="159"/>
        <v>3484940</v>
      </c>
      <c r="AH143" s="7">
        <f>VLOOKUP($A$3&amp;$B$132&amp;$B143,'[14]Paga All'!$G$1:$J$3000,4,FALSE)</f>
        <v>3894577</v>
      </c>
      <c r="AI143" s="7">
        <f>VLOOKUP($A$3&amp;$B$132&amp;$B143,'[15]Paga all'!$F:$G,2,FALSE)</f>
        <v>4074376</v>
      </c>
      <c r="AJ143" s="7">
        <f>VLOOKUP($A$3&amp;$B$132&amp;$B143,'[16]Paga all'!$F$2:$G$1470,2,FALSE)</f>
        <v>2540386</v>
      </c>
      <c r="AK143" s="9">
        <f t="shared" ref="AK143:BO143" si="163">AK144*AK142</f>
        <v>6456280.40683694</v>
      </c>
      <c r="AL143" s="9">
        <f t="shared" si="163"/>
        <v>7405437.4744394617</v>
      </c>
      <c r="AM143" s="9">
        <f t="shared" si="163"/>
        <v>7727413.0168063948</v>
      </c>
      <c r="AN143" s="9">
        <f t="shared" si="163"/>
        <v>8069512.0305712614</v>
      </c>
      <c r="AO143" s="9">
        <f t="shared" si="163"/>
        <v>8431734.5157340616</v>
      </c>
      <c r="AP143" s="9">
        <f t="shared" si="163"/>
        <v>8814080.4722947944</v>
      </c>
      <c r="AQ143" s="9">
        <f t="shared" si="163"/>
        <v>9216549.9002534598</v>
      </c>
      <c r="AR143" s="9">
        <f t="shared" si="163"/>
        <v>9619019.3282121271</v>
      </c>
      <c r="AS143" s="9">
        <f t="shared" si="163"/>
        <v>10061735.69896666</v>
      </c>
      <c r="AT143" s="9">
        <f t="shared" si="163"/>
        <v>10524575.541119127</v>
      </c>
      <c r="AU143" s="9">
        <f t="shared" si="163"/>
        <v>10987415.383271592</v>
      </c>
      <c r="AV143" s="9">
        <f t="shared" si="163"/>
        <v>11490502.168219926</v>
      </c>
      <c r="AW143" s="9">
        <f t="shared" si="163"/>
        <v>11993588.953168258</v>
      </c>
      <c r="AX143" s="9">
        <f t="shared" si="163"/>
        <v>12536922.680912457</v>
      </c>
      <c r="AY143" s="9">
        <f t="shared" si="163"/>
        <v>13100379.880054591</v>
      </c>
      <c r="AZ143" s="9">
        <f t="shared" si="163"/>
        <v>13704084.02199259</v>
      </c>
      <c r="BA143" s="9">
        <f t="shared" si="163"/>
        <v>14327911.635328524</v>
      </c>
      <c r="BB143" s="9">
        <f t="shared" si="163"/>
        <v>14971862.72006239</v>
      </c>
      <c r="BC143" s="9">
        <f t="shared" si="163"/>
        <v>15635937.276194189</v>
      </c>
      <c r="BD143" s="9">
        <f t="shared" si="163"/>
        <v>16340258.775121855</v>
      </c>
      <c r="BE143" s="9">
        <f t="shared" si="163"/>
        <v>17084827.216845389</v>
      </c>
      <c r="BF143" s="9">
        <f t="shared" si="163"/>
        <v>17849519.129966855</v>
      </c>
      <c r="BG143" s="9">
        <f t="shared" si="163"/>
        <v>18654457.985884186</v>
      </c>
      <c r="BH143" s="9">
        <f t="shared" si="163"/>
        <v>19479520.313199453</v>
      </c>
      <c r="BI143" s="9">
        <f t="shared" si="163"/>
        <v>20344829.583310585</v>
      </c>
      <c r="BJ143" s="9">
        <f t="shared" si="163"/>
        <v>21270509.267615519</v>
      </c>
      <c r="BK143" s="9">
        <f t="shared" si="163"/>
        <v>22236435.894716319</v>
      </c>
      <c r="BL143" s="9">
        <f t="shared" si="163"/>
        <v>23222485.993215051</v>
      </c>
      <c r="BM143" s="9">
        <f t="shared" si="163"/>
        <v>24268906.505907584</v>
      </c>
      <c r="BN143" s="9">
        <f t="shared" si="163"/>
        <v>25375697.432793915</v>
      </c>
      <c r="BO143" s="9">
        <f t="shared" si="163"/>
        <v>26502611.831078183</v>
      </c>
    </row>
    <row r="144" spans="2:67" x14ac:dyDescent="0.25">
      <c r="B144" t="s">
        <v>321</v>
      </c>
      <c r="D144" s="7">
        <f>IF(VLOOKUP($B$132&amp;$B144,[20]Abuja!$E:$AE,COLUMN(D$1)-2,FALSE)=" ",0,VLOOKUP($B$132&amp;$B144,[20]Abuja!$E:$AE,COLUMN(D$1)-2,FALSE))</f>
        <v>737.51</v>
      </c>
      <c r="E144" s="7">
        <f>IF(VLOOKUP($B$132&amp;$B144,[20]Abuja!$E:$AE,COLUMN(E$1)-2,FALSE)=" ",0,VLOOKUP($B$132&amp;$B144,[20]Abuja!$E:$AE,COLUMN(E$1)-2,FALSE))</f>
        <v>747.36</v>
      </c>
      <c r="F144" s="7">
        <f>IF(VLOOKUP($B$132&amp;$B144,[20]Abuja!$E:$AE,COLUMN(F$1)-2,FALSE)=" ",0,VLOOKUP($B$132&amp;$B144,[20]Abuja!$E:$AE,COLUMN(F$1)-2,FALSE))</f>
        <v>982.46</v>
      </c>
      <c r="G144" s="7">
        <f>IF(VLOOKUP($B$132&amp;$B144,[20]Abuja!$E:$AE,COLUMN(G$1)-2,FALSE)=" ",0,VLOOKUP($B$132&amp;$B144,[20]Abuja!$E:$AE,COLUMN(G$1)-2,FALSE))</f>
        <v>808.81</v>
      </c>
      <c r="H144" s="7">
        <f>IF(VLOOKUP($B$132&amp;$B144,[20]Abuja!$E:$AE,COLUMN(H$1)-2,FALSE)=" ",0,VLOOKUP($B$132&amp;$B144,[20]Abuja!$E:$AE,COLUMN(H$1)-2,FALSE))</f>
        <v>628.4</v>
      </c>
      <c r="I144" s="7">
        <f>IF(VLOOKUP($B$132&amp;$B144,[20]Abuja!$E:$AE,COLUMN(I$1)-2,FALSE)=" ",0,VLOOKUP($B$132&amp;$B144,[20]Abuja!$E:$AE,COLUMN(I$1)-2,FALSE))</f>
        <v>692.65</v>
      </c>
      <c r="J144" s="7">
        <f>IF(VLOOKUP($B$132&amp;$B144,[20]Abuja!$E:$AE,COLUMN(J$1)-2,FALSE)=" ",0,VLOOKUP($B$132&amp;$B144,[20]Abuja!$E:$AE,COLUMN(J$1)-2,FALSE))</f>
        <v>683.52</v>
      </c>
      <c r="K144" s="7">
        <f>IF(VLOOKUP($B$132&amp;$B144,[20]Abuja!$E:$AE,COLUMN(K$1)-2,FALSE)=" ",0,VLOOKUP($B$132&amp;$B144,[20]Abuja!$E:$AE,COLUMN(K$1)-2,FALSE))</f>
        <v>757.23</v>
      </c>
      <c r="L144" s="7">
        <f>IF(VLOOKUP($B$132&amp;$B144,[20]Abuja!$E:$AE,COLUMN(L$1)-2,FALSE)=" ",0,VLOOKUP($B$132&amp;$B144,[20]Abuja!$E:$AE,COLUMN(L$1)-2,FALSE))</f>
        <v>955.03</v>
      </c>
      <c r="M144" s="7">
        <f>IF(VLOOKUP($B$132&amp;$B144,[20]Abuja!$E:$AE,COLUMN(M$1)-2,FALSE)=" ",0,VLOOKUP($B$132&amp;$B144,[20]Abuja!$E:$AE,COLUMN(M$1)-2,FALSE))</f>
        <v>820.59</v>
      </c>
      <c r="N144" s="7">
        <f>IF(VLOOKUP($B$132&amp;$B144,[20]Abuja!$E:$AE,COLUMN(N$1)-2,FALSE)=" ",0,VLOOKUP($B$132&amp;$B144,[20]Abuja!$E:$AE,COLUMN(N$1)-2,FALSE))</f>
        <v>872.54</v>
      </c>
      <c r="O144" s="7">
        <f>IF(VLOOKUP($B$132&amp;$B144,[20]Abuja!$E:$AE,COLUMN(O$1)-2,FALSE)=" ",0,VLOOKUP($B$132&amp;$B144,[20]Abuja!$E:$AE,COLUMN(O$1)-2,FALSE))</f>
        <v>731.88</v>
      </c>
      <c r="P144" s="7">
        <f>IF(VLOOKUP($B$132&amp;$B144,[20]Abuja!$E:$AE,COLUMN(P$1)-2,FALSE)=" ",0,VLOOKUP($B$132&amp;$B144,[20]Abuja!$E:$AE,COLUMN(P$1)-2,FALSE))</f>
        <v>736.98</v>
      </c>
      <c r="Q144" s="7">
        <f>IF(VLOOKUP($B$132&amp;$B144,[20]Abuja!$E:$AE,COLUMN(Q$1)-2,FALSE)=" ",0,VLOOKUP($B$132&amp;$B144,[20]Abuja!$E:$AE,COLUMN(Q$1)-2,FALSE))</f>
        <v>632.47</v>
      </c>
      <c r="R144" s="7">
        <f>IF(VLOOKUP($B$132&amp;$B144,[20]Abuja!$E:$AE,COLUMN(R$1)-2,FALSE)=" ",0,VLOOKUP($B$132&amp;$B144,[20]Abuja!$E:$AE,COLUMN(R$1)-2,FALSE))</f>
        <v>612.4</v>
      </c>
      <c r="S144" s="7">
        <f>IF(VLOOKUP($B$132&amp;$B144,[20]Abuja!$E:$AE,COLUMN(S$1)-2,FALSE)=" ",0,VLOOKUP($B$132&amp;$B144,[20]Abuja!$E:$AE,COLUMN(S$1)-2,FALSE))</f>
        <v>604.91999999999996</v>
      </c>
      <c r="T144" s="7">
        <f>IF(VLOOKUP($B$132&amp;$B144,[20]Abuja!$E:$AE,COLUMN(T$1)-2,FALSE)=" ",0,VLOOKUP($B$132&amp;$B144,[20]Abuja!$E:$AE,COLUMN(T$1)-2,FALSE))</f>
        <v>702.79</v>
      </c>
      <c r="U144" s="7">
        <f>IF(VLOOKUP($B$132&amp;$B144,[20]Abuja!$E:$AE,COLUMN(U$1)-2,FALSE)=" ",0,VLOOKUP($B$132&amp;$B144,[20]Abuja!$E:$AE,COLUMN(U$1)-2,FALSE))</f>
        <v>728.21</v>
      </c>
      <c r="V144" s="7">
        <f>IF(VLOOKUP($B$132&amp;$B144,[20]Abuja!$E:$AE,COLUMN(V$1)-2,FALSE)=" ",0,VLOOKUP($B$132&amp;$B144,[20]Abuja!$E:$AE,COLUMN(V$1)-2,FALSE))</f>
        <v>663.9</v>
      </c>
      <c r="W144" s="7">
        <f>IF(VLOOKUP($B$132&amp;$B144,[20]Abuja!$E:$AE,COLUMN(W$1)-2,FALSE)=" ",0,VLOOKUP($B$132&amp;$B144,[20]Abuja!$E:$AE,COLUMN(W$1)-2,FALSE))</f>
        <v>635.34</v>
      </c>
      <c r="X144" s="7">
        <f>IF(VLOOKUP($B$132&amp;$B144,[20]Abuja!$E:$AE,COLUMN(X$1)-2,FALSE)=" ",0,VLOOKUP($B$132&amp;$B144,[20]Abuja!$E:$AE,COLUMN(X$1)-2,FALSE))</f>
        <v>636.1</v>
      </c>
      <c r="Y144" s="7">
        <f>IF(VLOOKUP($B$132&amp;$B144,[20]Abuja!$E:$AE,COLUMN(Y$1)-2,FALSE)=" ",0,VLOOKUP($B$132&amp;$B144,[20]Abuja!$E:$AE,COLUMN(Y$1)-2,FALSE))</f>
        <v>723.64</v>
      </c>
      <c r="Z144" s="7">
        <f>IF(VLOOKUP($B$132&amp;$B144,[20]Abuja!$E:$AE,COLUMN(Z$1)-2,FALSE)=" ",0,VLOOKUP($B$132&amp;$B144,[20]Abuja!$E:$AE,COLUMN(Z$1)-2,FALSE))</f>
        <v>626.54999999999995</v>
      </c>
      <c r="AA144" s="7">
        <f>IF(VLOOKUP($B$132&amp;$B144,[20]Abuja!$E:$AE,COLUMN(AA$1)-2,FALSE)=" ",0,VLOOKUP($B$132&amp;$B144,[20]Abuja!$E:$AE,COLUMN(AA$1)-2,FALSE))</f>
        <v>681.19</v>
      </c>
      <c r="AB144" s="7">
        <f>IF(VLOOKUP($B$132&amp;$B144,[20]Abuja!$E:$AE,COLUMN(AB$1)-2,FALSE)=" ",0,VLOOKUP($B$132&amp;$B144,[20]Abuja!$E:$AE,COLUMN(AB$1)-2,FALSE))</f>
        <v>744.57</v>
      </c>
      <c r="AC144" s="7">
        <f>IF(VLOOKUP($B$132&amp;$B144,[20]Abuja!$E:$AE,COLUMN(AC$1)-2,FALSE)=" ",0,VLOOKUP($B$132&amp;$B144,[20]Abuja!$E:$AE,COLUMN(AC$1)-2,FALSE))</f>
        <v>677.74</v>
      </c>
      <c r="AD144" s="264">
        <f>SUM(P143:AC143)/SUM(P142:AC142)</f>
        <v>670.78237993111065</v>
      </c>
      <c r="AF144" s="7">
        <f t="shared" si="159"/>
        <v>744.57</v>
      </c>
      <c r="AG144" s="7">
        <f t="shared" si="159"/>
        <v>677.74</v>
      </c>
      <c r="AH144" s="7">
        <f>VLOOKUP($A$3&amp;$B$132&amp;$B144,'[14]Paga All'!$G$1:$J$3000,4,FALSE)</f>
        <v>726.6</v>
      </c>
      <c r="AI144" s="7">
        <f>VLOOKUP($A$3&amp;$B$132&amp;$B144,'[15]Paga all'!$F:$G,2,FALSE)</f>
        <v>755.49</v>
      </c>
      <c r="AJ144" s="7">
        <f>VLOOKUP($A$3&amp;$B$132&amp;$B144,'[16]Paga all'!$F$2:$G$1470,2,FALSE)</f>
        <v>701.18</v>
      </c>
      <c r="AK144" s="9">
        <f t="shared" ref="AK144:BO144" si="164">$AD143*AK137</f>
        <v>670.78237993111065</v>
      </c>
      <c r="AL144" s="9">
        <f t="shared" si="164"/>
        <v>670.78237993111065</v>
      </c>
      <c r="AM144" s="9">
        <f t="shared" si="164"/>
        <v>670.78237993111065</v>
      </c>
      <c r="AN144" s="9">
        <f t="shared" si="164"/>
        <v>670.78237993111065</v>
      </c>
      <c r="AO144" s="9">
        <f t="shared" si="164"/>
        <v>670.78237993111065</v>
      </c>
      <c r="AP144" s="9">
        <f t="shared" si="164"/>
        <v>670.78237993111065</v>
      </c>
      <c r="AQ144" s="9">
        <f t="shared" si="164"/>
        <v>670.78237993111065</v>
      </c>
      <c r="AR144" s="9">
        <f t="shared" si="164"/>
        <v>670.78237993111065</v>
      </c>
      <c r="AS144" s="9">
        <f t="shared" si="164"/>
        <v>670.78237993111065</v>
      </c>
      <c r="AT144" s="9">
        <f t="shared" si="164"/>
        <v>670.78237993111065</v>
      </c>
      <c r="AU144" s="9">
        <f t="shared" si="164"/>
        <v>670.78237993111065</v>
      </c>
      <c r="AV144" s="9">
        <f t="shared" si="164"/>
        <v>670.78237993111065</v>
      </c>
      <c r="AW144" s="9">
        <f t="shared" si="164"/>
        <v>670.78237993111065</v>
      </c>
      <c r="AX144" s="9">
        <f t="shared" si="164"/>
        <v>670.78237993111065</v>
      </c>
      <c r="AY144" s="9">
        <f t="shared" si="164"/>
        <v>670.78237993111065</v>
      </c>
      <c r="AZ144" s="9">
        <f t="shared" si="164"/>
        <v>670.78237993111065</v>
      </c>
      <c r="BA144" s="9">
        <f t="shared" si="164"/>
        <v>670.78237993111065</v>
      </c>
      <c r="BB144" s="9">
        <f t="shared" si="164"/>
        <v>670.78237993111065</v>
      </c>
      <c r="BC144" s="9">
        <f t="shared" si="164"/>
        <v>670.78237993111065</v>
      </c>
      <c r="BD144" s="9">
        <f t="shared" si="164"/>
        <v>670.78237993111065</v>
      </c>
      <c r="BE144" s="9">
        <f t="shared" si="164"/>
        <v>670.78237993111065</v>
      </c>
      <c r="BF144" s="9">
        <f t="shared" si="164"/>
        <v>670.78237993111065</v>
      </c>
      <c r="BG144" s="9">
        <f t="shared" si="164"/>
        <v>670.78237993111065</v>
      </c>
      <c r="BH144" s="9">
        <f t="shared" si="164"/>
        <v>670.78237993111065</v>
      </c>
      <c r="BI144" s="9">
        <f t="shared" si="164"/>
        <v>670.78237993111065</v>
      </c>
      <c r="BJ144" s="9">
        <f t="shared" si="164"/>
        <v>670.78237993111065</v>
      </c>
      <c r="BK144" s="9">
        <f t="shared" si="164"/>
        <v>670.78237993111065</v>
      </c>
      <c r="BL144" s="9">
        <f t="shared" si="164"/>
        <v>670.78237993111065</v>
      </c>
      <c r="BM144" s="9">
        <f t="shared" si="164"/>
        <v>670.78237993111065</v>
      </c>
      <c r="BN144" s="9">
        <f t="shared" si="164"/>
        <v>670.78237993111065</v>
      </c>
      <c r="BO144" s="9">
        <f t="shared" si="164"/>
        <v>670.78237993111065</v>
      </c>
    </row>
    <row r="145" spans="2:67" x14ac:dyDescent="0.25">
      <c r="B145" t="s">
        <v>322</v>
      </c>
      <c r="D145" s="7">
        <f t="shared" ref="D145:AB145" si="165">D143</f>
        <v>393831</v>
      </c>
      <c r="E145" s="7">
        <f t="shared" si="165"/>
        <v>364710</v>
      </c>
      <c r="F145" s="7">
        <f t="shared" si="165"/>
        <v>628772</v>
      </c>
      <c r="G145" s="7">
        <f t="shared" si="165"/>
        <v>622785</v>
      </c>
      <c r="H145" s="7">
        <f t="shared" si="165"/>
        <v>664849</v>
      </c>
      <c r="I145" s="7">
        <f t="shared" si="165"/>
        <v>747369</v>
      </c>
      <c r="J145" s="7">
        <f t="shared" si="165"/>
        <v>893356</v>
      </c>
      <c r="K145" s="7">
        <f t="shared" si="165"/>
        <v>842801</v>
      </c>
      <c r="L145" s="7">
        <f t="shared" si="165"/>
        <v>1300751</v>
      </c>
      <c r="M145" s="7">
        <f t="shared" si="165"/>
        <v>1322785</v>
      </c>
      <c r="N145" s="7">
        <f t="shared" si="165"/>
        <v>1610705.15</v>
      </c>
      <c r="O145" s="7">
        <f t="shared" si="165"/>
        <v>1213449</v>
      </c>
      <c r="P145" s="7">
        <f t="shared" si="165"/>
        <v>1364147</v>
      </c>
      <c r="Q145" s="7">
        <f t="shared" si="165"/>
        <v>1970789</v>
      </c>
      <c r="R145" s="7">
        <f t="shared" si="165"/>
        <v>2186873</v>
      </c>
      <c r="S145" s="7">
        <f t="shared" si="165"/>
        <v>2357994.5</v>
      </c>
      <c r="T145" s="7">
        <f t="shared" si="165"/>
        <v>2894070</v>
      </c>
      <c r="U145" s="7">
        <f t="shared" si="165"/>
        <v>2933243.25</v>
      </c>
      <c r="V145" s="7">
        <f t="shared" si="165"/>
        <v>3543228</v>
      </c>
      <c r="W145" s="7">
        <f t="shared" si="165"/>
        <v>3214187</v>
      </c>
      <c r="X145" s="7">
        <f t="shared" si="165"/>
        <v>3461678.81</v>
      </c>
      <c r="Y145" s="7">
        <f t="shared" si="165"/>
        <v>3916347</v>
      </c>
      <c r="Z145" s="7">
        <f t="shared" si="165"/>
        <v>2939124.25</v>
      </c>
      <c r="AA145" s="7">
        <f t="shared" si="165"/>
        <v>3653246</v>
      </c>
      <c r="AB145" s="7">
        <f t="shared" si="165"/>
        <v>3365446.11</v>
      </c>
      <c r="AC145" s="7">
        <f>AC143</f>
        <v>3484940</v>
      </c>
      <c r="AF145" s="7">
        <f t="shared" si="159"/>
        <v>3365446.11</v>
      </c>
      <c r="AG145" s="7">
        <f t="shared" si="159"/>
        <v>3484940</v>
      </c>
      <c r="AH145" s="7">
        <f>AH143+VLOOKUP($A$3&amp;$B$132&amp;$B146,'[14]Paga All'!$G$1:$J$3000,4,FALSE)</f>
        <v>4044003.53</v>
      </c>
      <c r="AI145" s="7">
        <f>AI143+VLOOKUP($A$3&amp;$B$132&amp;$B146,'[15]Paga all'!$F:$G,2,FALSE)</f>
        <v>4197540.28</v>
      </c>
      <c r="AJ145" s="322">
        <f>AJ143+VLOOKUP($A$3&amp;$B$132&amp;$B146,'[16]Paga all'!$F$2:$G$1470,2,FALSE)</f>
        <v>2617235.08</v>
      </c>
      <c r="AK145" s="9">
        <f t="shared" ref="AK145:BO145" si="166">AK137*AK142</f>
        <v>6456280.40683694</v>
      </c>
      <c r="AL145" s="9">
        <f t="shared" si="166"/>
        <v>7405437.4744394617</v>
      </c>
      <c r="AM145" s="9">
        <f t="shared" si="166"/>
        <v>7727413.0168063948</v>
      </c>
      <c r="AN145" s="9">
        <f t="shared" si="166"/>
        <v>8069512.0305712614</v>
      </c>
      <c r="AO145" s="9">
        <f t="shared" si="166"/>
        <v>8431734.5157340616</v>
      </c>
      <c r="AP145" s="9">
        <f t="shared" si="166"/>
        <v>8814080.4722947944</v>
      </c>
      <c r="AQ145" s="9">
        <f t="shared" si="166"/>
        <v>9216549.9002534598</v>
      </c>
      <c r="AR145" s="9">
        <f t="shared" si="166"/>
        <v>9619019.3282121271</v>
      </c>
      <c r="AS145" s="9">
        <f t="shared" si="166"/>
        <v>10061735.69896666</v>
      </c>
      <c r="AT145" s="9">
        <f t="shared" si="166"/>
        <v>10524575.541119127</v>
      </c>
      <c r="AU145" s="9">
        <f t="shared" si="166"/>
        <v>10987415.383271592</v>
      </c>
      <c r="AV145" s="9">
        <f t="shared" si="166"/>
        <v>11490502.168219926</v>
      </c>
      <c r="AW145" s="9">
        <f t="shared" si="166"/>
        <v>11993588.953168258</v>
      </c>
      <c r="AX145" s="9">
        <f t="shared" si="166"/>
        <v>12536922.680912457</v>
      </c>
      <c r="AY145" s="9">
        <f t="shared" si="166"/>
        <v>13100379.880054591</v>
      </c>
      <c r="AZ145" s="9">
        <f t="shared" si="166"/>
        <v>13704084.02199259</v>
      </c>
      <c r="BA145" s="9">
        <f t="shared" si="166"/>
        <v>14327911.635328524</v>
      </c>
      <c r="BB145" s="9">
        <f t="shared" si="166"/>
        <v>14971862.72006239</v>
      </c>
      <c r="BC145" s="9">
        <f t="shared" si="166"/>
        <v>15635937.276194189</v>
      </c>
      <c r="BD145" s="9">
        <f t="shared" si="166"/>
        <v>16340258.775121855</v>
      </c>
      <c r="BE145" s="9">
        <f t="shared" si="166"/>
        <v>17084827.216845389</v>
      </c>
      <c r="BF145" s="9">
        <f t="shared" si="166"/>
        <v>17849519.129966855</v>
      </c>
      <c r="BG145" s="9">
        <f t="shared" si="166"/>
        <v>18654457.985884186</v>
      </c>
      <c r="BH145" s="9">
        <f t="shared" si="166"/>
        <v>19479520.313199453</v>
      </c>
      <c r="BI145" s="9">
        <f t="shared" si="166"/>
        <v>20344829.583310585</v>
      </c>
      <c r="BJ145" s="9">
        <f t="shared" si="166"/>
        <v>21270509.267615519</v>
      </c>
      <c r="BK145" s="9">
        <f t="shared" si="166"/>
        <v>22236435.894716319</v>
      </c>
      <c r="BL145" s="9">
        <f t="shared" si="166"/>
        <v>23222485.993215051</v>
      </c>
      <c r="BM145" s="9">
        <f t="shared" si="166"/>
        <v>24268906.505907584</v>
      </c>
      <c r="BN145" s="9">
        <f t="shared" si="166"/>
        <v>25375697.432793915</v>
      </c>
      <c r="BO145" s="9">
        <f t="shared" si="166"/>
        <v>26502611.831078183</v>
      </c>
    </row>
    <row r="146" spans="2:67" x14ac:dyDescent="0.25">
      <c r="B146" t="s">
        <v>323</v>
      </c>
      <c r="D146" s="7">
        <f>IF(VLOOKUP($B$132&amp;$B146,[20]Abuja!$E:$AE,COLUMN(D$1)-2,FALSE)=" ",0,VLOOKUP($B$132&amp;$B146,[20]Abuja!$E:$AE,COLUMN(D$1)-2,FALSE))</f>
        <v>5907.46</v>
      </c>
      <c r="E146" s="7">
        <f>IF(VLOOKUP($B$132&amp;$B146,[20]Abuja!$E:$AE,COLUMN(E$1)-2,FALSE)=" ",0,VLOOKUP($B$132&amp;$B146,[20]Abuja!$E:$AE,COLUMN(E$1)-2,FALSE))</f>
        <v>5470.64</v>
      </c>
      <c r="F146" s="7">
        <f>IF(VLOOKUP($B$132&amp;$B146,[20]Abuja!$E:$AE,COLUMN(F$1)-2,FALSE)=" ",0,VLOOKUP($B$132&amp;$B146,[20]Abuja!$E:$AE,COLUMN(F$1)-2,FALSE))</f>
        <v>9431.58</v>
      </c>
      <c r="G146" s="7">
        <f>IF(VLOOKUP($B$132&amp;$B146,[20]Abuja!$E:$AE,COLUMN(G$1)-2,FALSE)=" ",0,VLOOKUP($B$132&amp;$B146,[20]Abuja!$E:$AE,COLUMN(G$1)-2,FALSE))</f>
        <v>9341.77</v>
      </c>
      <c r="H146" s="7">
        <f>IF(VLOOKUP($B$132&amp;$B146,[20]Abuja!$E:$AE,COLUMN(H$1)-2,FALSE)=" ",0,VLOOKUP($B$132&amp;$B146,[20]Abuja!$E:$AE,COLUMN(H$1)-2,FALSE))</f>
        <v>19818.72</v>
      </c>
      <c r="I146" s="7">
        <f>IF(VLOOKUP($B$132&amp;$B146,[20]Abuja!$E:$AE,COLUMN(I$1)-2,FALSE)=" ",0,VLOOKUP($B$132&amp;$B146,[20]Abuja!$E:$AE,COLUMN(I$1)-2,FALSE))</f>
        <v>22332.57</v>
      </c>
      <c r="J146" s="7">
        <f>IF(VLOOKUP($B$132&amp;$B146,[20]Abuja!$E:$AE,COLUMN(J$1)-2,FALSE)=" ",0,VLOOKUP($B$132&amp;$B146,[20]Abuja!$E:$AE,COLUMN(J$1)-2,FALSE))</f>
        <v>26682.18</v>
      </c>
      <c r="K146" s="7">
        <f>IF(VLOOKUP($B$132&amp;$B146,[20]Abuja!$E:$AE,COLUMN(K$1)-2,FALSE)=" ",0,VLOOKUP($B$132&amp;$B146,[20]Abuja!$E:$AE,COLUMN(K$1)-2,FALSE))</f>
        <v>25105.53</v>
      </c>
      <c r="L146" s="7">
        <f>IF(VLOOKUP($B$132&amp;$B146,[20]Abuja!$E:$AE,COLUMN(L$1)-2,FALSE)=" ",0,VLOOKUP($B$132&amp;$B146,[20]Abuja!$E:$AE,COLUMN(L$1)-2,FALSE))</f>
        <v>38544.03</v>
      </c>
      <c r="M146" s="7">
        <f>IF(VLOOKUP($B$132&amp;$B146,[20]Abuja!$E:$AE,COLUMN(M$1)-2,FALSE)=" ",0,VLOOKUP($B$132&amp;$B146,[20]Abuja!$E:$AE,COLUMN(M$1)-2,FALSE))</f>
        <v>38983.050000000003</v>
      </c>
      <c r="N146" s="7">
        <f>IF(VLOOKUP($B$132&amp;$B146,[20]Abuja!$E:$AE,COLUMN(N$1)-2,FALSE)=" ",0,VLOOKUP($B$132&amp;$B146,[20]Abuja!$E:$AE,COLUMN(N$1)-2,FALSE))</f>
        <v>47166.15</v>
      </c>
      <c r="O146" s="7">
        <f>IF(VLOOKUP($B$132&amp;$B146,[20]Abuja!$E:$AE,COLUMN(O$1)-2,FALSE)=" ",0,VLOOKUP($B$132&amp;$B146,[20]Abuja!$E:$AE,COLUMN(O$1)-2,FALSE))</f>
        <v>35740.92</v>
      </c>
      <c r="P146" s="7">
        <f>IF(VLOOKUP($B$132&amp;$B146,[20]Abuja!$E:$AE,COLUMN(P$1)-2,FALSE)=" ",0,VLOOKUP($B$132&amp;$B146,[20]Abuja!$E:$AE,COLUMN(P$1)-2,FALSE))</f>
        <v>40222.410000000003</v>
      </c>
      <c r="Q146" s="7">
        <f>IF(VLOOKUP($B$132&amp;$B146,[20]Abuja!$E:$AE,COLUMN(Q$1)-2,FALSE)=" ",0,VLOOKUP($B$132&amp;$B146,[20]Abuja!$E:$AE,COLUMN(Q$1)-2,FALSE))</f>
        <v>58876.17</v>
      </c>
      <c r="R146" s="7">
        <f>IF(VLOOKUP($B$132&amp;$B146,[20]Abuja!$E:$AE,COLUMN(R$1)-2,FALSE)=" ",0,VLOOKUP($B$132&amp;$B146,[20]Abuja!$E:$AE,COLUMN(R$1)-2,FALSE))</f>
        <v>65109.69</v>
      </c>
      <c r="S146" s="7">
        <f>IF(VLOOKUP($B$132&amp;$B146,[20]Abuja!$E:$AE,COLUMN(S$1)-2,FALSE)=" ",0,VLOOKUP($B$132&amp;$B146,[20]Abuja!$E:$AE,COLUMN(S$1)-2,FALSE))</f>
        <v>70357.48</v>
      </c>
      <c r="T146" s="7">
        <f>IF(VLOOKUP($B$132&amp;$B146,[20]Abuja!$E:$AE,COLUMN(T$1)-2,FALSE)=" ",0,VLOOKUP($B$132&amp;$B146,[20]Abuja!$E:$AE,COLUMN(T$1)-2,FALSE))</f>
        <v>85991.1</v>
      </c>
      <c r="U146" s="7">
        <f>IF(VLOOKUP($B$132&amp;$B146,[20]Abuja!$E:$AE,COLUMN(U$1)-2,FALSE)=" ",0,VLOOKUP($B$132&amp;$B146,[20]Abuja!$E:$AE,COLUMN(U$1)-2,FALSE))</f>
        <v>87167.81</v>
      </c>
      <c r="V146" s="7">
        <f>IF(VLOOKUP($B$132&amp;$B146,[20]Abuja!$E:$AE,COLUMN(V$1)-2,FALSE)=" ",0,VLOOKUP($B$132&amp;$B146,[20]Abuja!$E:$AE,COLUMN(V$1)-2,FALSE))</f>
        <v>177213.4</v>
      </c>
      <c r="W146" s="7">
        <f>IF(VLOOKUP($B$132&amp;$B146,[20]Abuja!$E:$AE,COLUMN(W$1)-2,FALSE)=" ",0,VLOOKUP($B$132&amp;$B146,[20]Abuja!$E:$AE,COLUMN(W$1)-2,FALSE))</f>
        <v>160851.69</v>
      </c>
      <c r="X146" s="7">
        <f>IF(VLOOKUP($B$132&amp;$B146,[20]Abuja!$E:$AE,COLUMN(X$1)-2,FALSE)=" ",0,VLOOKUP($B$132&amp;$B146,[20]Abuja!$E:$AE,COLUMN(X$1)-2,FALSE))</f>
        <v>173083.94</v>
      </c>
      <c r="Y146" s="7">
        <f>IF(VLOOKUP($B$132&amp;$B146,[20]Abuja!$E:$AE,COLUMN(Y$1)-2,FALSE)=" ",0,VLOOKUP($B$132&amp;$B146,[20]Abuja!$E:$AE,COLUMN(Y$1)-2,FALSE))</f>
        <v>195867.35</v>
      </c>
      <c r="Z146" s="7">
        <f>IF(VLOOKUP($B$132&amp;$B146,[20]Abuja!$E:$AE,COLUMN(Z$1)-2,FALSE)=" ",0,VLOOKUP($B$132&amp;$B146,[20]Abuja!$E:$AE,COLUMN(Z$1)-2,FALSE))</f>
        <v>146956.21</v>
      </c>
      <c r="AA146" s="7">
        <f>IF(VLOOKUP($B$132&amp;$B146,[20]Abuja!$E:$AE,COLUMN(AA$1)-2,FALSE)=" ",0,VLOOKUP($B$132&amp;$B146,[20]Abuja!$E:$AE,COLUMN(AA$1)-2,FALSE))</f>
        <v>182719.8</v>
      </c>
      <c r="AB146" s="7">
        <f>IF(VLOOKUP($B$132&amp;$B146,[20]Abuja!$E:$AE,COLUMN(AB$1)-2,FALSE)=" ",0,VLOOKUP($B$132&amp;$B146,[20]Abuja!$E:$AE,COLUMN(AB$1)-2,FALSE))</f>
        <v>170032.31</v>
      </c>
      <c r="AC146" s="7">
        <f>IF(VLOOKUP($B$132&amp;$B146,[20]Abuja!$E:$AE,COLUMN(AC$1)-2,FALSE)=" ",0,VLOOKUP($B$132&amp;$B146,[20]Abuja!$E:$AE,COLUMN(AC$1)-2,FALSE))</f>
        <v>174572</v>
      </c>
      <c r="AF146" s="7">
        <f t="shared" si="159"/>
        <v>170032.31</v>
      </c>
      <c r="AG146" s="7">
        <f t="shared" si="159"/>
        <v>174572</v>
      </c>
      <c r="AH146" s="7">
        <f>VLOOKUP($A$3&amp;$B$132&amp;$B146,'[14]Paga All'!$G$1:$J$3000,4,FALSE)</f>
        <v>149426.53</v>
      </c>
      <c r="AI146" s="7">
        <f>VLOOKUP($A$3&amp;$B$132&amp;$B146,'[15]Paga all'!$F:$G,2,FALSE)</f>
        <v>123164.28</v>
      </c>
      <c r="AJ146" s="7">
        <f>VLOOKUP($A$3&amp;$B$132&amp;$B146,'[16]Paga all'!$F$2:$G$1470,2,FALSE)</f>
        <v>76849.08</v>
      </c>
      <c r="AK146" s="9">
        <f t="shared" ref="AK146:BO146" si="167">AK138*AK145</f>
        <v>279770.75762006885</v>
      </c>
      <c r="AL146" s="9">
        <f t="shared" si="167"/>
        <v>320900.6923766816</v>
      </c>
      <c r="AM146" s="9">
        <f t="shared" si="167"/>
        <v>334852.89639305905</v>
      </c>
      <c r="AN146" s="9">
        <f t="shared" si="167"/>
        <v>349677.11316046014</v>
      </c>
      <c r="AO146" s="9">
        <f t="shared" si="167"/>
        <v>365373.3426788848</v>
      </c>
      <c r="AP146" s="9">
        <f t="shared" si="167"/>
        <v>381941.58494833304</v>
      </c>
      <c r="AQ146" s="9">
        <f t="shared" si="167"/>
        <v>399381.83996880479</v>
      </c>
      <c r="AR146" s="9">
        <f t="shared" si="167"/>
        <v>416822.09498927667</v>
      </c>
      <c r="AS146" s="9">
        <f t="shared" si="167"/>
        <v>436006.37551179563</v>
      </c>
      <c r="AT146" s="9">
        <f t="shared" si="167"/>
        <v>456062.66878533829</v>
      </c>
      <c r="AU146" s="9">
        <f t="shared" si="167"/>
        <v>476118.96205888083</v>
      </c>
      <c r="AV146" s="9">
        <f t="shared" si="167"/>
        <v>497919.28083447064</v>
      </c>
      <c r="AW146" s="9">
        <f t="shared" si="167"/>
        <v>519719.5996100604</v>
      </c>
      <c r="AX146" s="9">
        <f t="shared" si="167"/>
        <v>543263.9438876973</v>
      </c>
      <c r="AY146" s="9">
        <f t="shared" si="167"/>
        <v>567680.3009163579</v>
      </c>
      <c r="AZ146" s="9">
        <f t="shared" si="167"/>
        <v>593840.68344706565</v>
      </c>
      <c r="BA146" s="9">
        <f t="shared" si="167"/>
        <v>620873.07872879703</v>
      </c>
      <c r="BB146" s="9">
        <f t="shared" si="167"/>
        <v>648777.48676155193</v>
      </c>
      <c r="BC146" s="9">
        <f t="shared" si="167"/>
        <v>677553.90754533047</v>
      </c>
      <c r="BD146" s="9">
        <f t="shared" si="167"/>
        <v>708074.35383115616</v>
      </c>
      <c r="BE146" s="9">
        <f t="shared" si="167"/>
        <v>740338.82561902911</v>
      </c>
      <c r="BF146" s="9">
        <f t="shared" si="167"/>
        <v>773475.31015792547</v>
      </c>
      <c r="BG146" s="9">
        <f t="shared" si="167"/>
        <v>808355.8201988691</v>
      </c>
      <c r="BH146" s="9">
        <f t="shared" si="167"/>
        <v>844108.34299083636</v>
      </c>
      <c r="BI146" s="9">
        <f t="shared" si="167"/>
        <v>881604.89128485078</v>
      </c>
      <c r="BJ146" s="9">
        <f t="shared" si="167"/>
        <v>921717.47783193609</v>
      </c>
      <c r="BK146" s="9">
        <f t="shared" si="167"/>
        <v>963574.08988106844</v>
      </c>
      <c r="BL146" s="9">
        <f t="shared" si="167"/>
        <v>1006302.7146812243</v>
      </c>
      <c r="BM146" s="9">
        <f t="shared" si="167"/>
        <v>1051647.3777344511</v>
      </c>
      <c r="BN146" s="9">
        <f t="shared" si="167"/>
        <v>1099608.0790407485</v>
      </c>
      <c r="BO146" s="9">
        <f t="shared" si="167"/>
        <v>1148440.7930980697</v>
      </c>
    </row>
    <row r="150" spans="2:67" x14ac:dyDescent="0.25">
      <c r="B150" s="263" t="s">
        <v>324</v>
      </c>
      <c r="D150" s="7">
        <f>[20]Abuja!F$10</f>
        <v>30</v>
      </c>
      <c r="E150" s="7">
        <f>[20]Abuja!G$10</f>
        <v>39</v>
      </c>
      <c r="F150" s="7">
        <f>[20]Abuja!H$10</f>
        <v>44</v>
      </c>
      <c r="G150" s="7">
        <f>[20]Abuja!I$10</f>
        <v>50</v>
      </c>
      <c r="H150" s="7">
        <f>[20]Abuja!J$10</f>
        <v>63</v>
      </c>
      <c r="I150" s="7">
        <f>[20]Abuja!K$10</f>
        <v>73</v>
      </c>
      <c r="J150" s="7">
        <f>[20]Abuja!L$10</f>
        <v>65</v>
      </c>
      <c r="K150" s="7">
        <f>[20]Abuja!M$10</f>
        <v>67</v>
      </c>
      <c r="L150" s="7">
        <f>[20]Abuja!N$10</f>
        <v>65</v>
      </c>
      <c r="M150" s="7">
        <f>[20]Abuja!O$10</f>
        <v>79</v>
      </c>
      <c r="N150" s="7">
        <f>[20]Abuja!P$10</f>
        <v>87</v>
      </c>
      <c r="O150" s="7">
        <f>[20]Abuja!Q$10</f>
        <v>92</v>
      </c>
      <c r="P150" s="7">
        <f>[20]Abuja!R$10</f>
        <v>104</v>
      </c>
      <c r="Q150" s="7">
        <f>[20]Abuja!S$10</f>
        <v>127</v>
      </c>
      <c r="R150" s="7">
        <f>[20]Abuja!T$10</f>
        <v>137</v>
      </c>
      <c r="S150" s="7">
        <f>[20]Abuja!U$10</f>
        <v>144</v>
      </c>
      <c r="T150" s="7">
        <f>[20]Abuja!V$10</f>
        <v>159</v>
      </c>
      <c r="U150" s="7">
        <f>[20]Abuja!W$10</f>
        <v>178</v>
      </c>
      <c r="V150" s="7">
        <f>[20]Abuja!X$10</f>
        <v>206</v>
      </c>
      <c r="W150" s="7">
        <f>[20]Abuja!Y$10</f>
        <v>217</v>
      </c>
      <c r="X150" s="7">
        <f>[20]Abuja!Z$10</f>
        <v>233</v>
      </c>
      <c r="Y150" s="7">
        <f>[20]Abuja!AA$10</f>
        <v>250</v>
      </c>
      <c r="Z150" s="7">
        <f>[20]Abuja!AB$10</f>
        <v>265</v>
      </c>
      <c r="AA150" s="7">
        <f>[20]Abuja!AC$10</f>
        <v>244</v>
      </c>
      <c r="AB150" s="7">
        <f>[20]Abuja!AD$10</f>
        <v>261</v>
      </c>
      <c r="AC150" s="7">
        <f>[20]Abuja!AE$10</f>
        <v>265</v>
      </c>
      <c r="AF150" s="280">
        <f>AB150</f>
        <v>261</v>
      </c>
      <c r="AG150" s="280">
        <f>AC150</f>
        <v>265</v>
      </c>
      <c r="AH150" s="280">
        <f t="shared" ref="AH150:AJ151" si="168">AD150</f>
        <v>0</v>
      </c>
      <c r="AI150" s="280">
        <f t="shared" si="168"/>
        <v>0</v>
      </c>
      <c r="AJ150" s="280">
        <f t="shared" si="168"/>
        <v>261</v>
      </c>
    </row>
    <row r="151" spans="2:67" x14ac:dyDescent="0.25">
      <c r="B151" s="263" t="s">
        <v>325</v>
      </c>
      <c r="D151" s="7">
        <f>[20]Abuja!F$12</f>
        <v>1</v>
      </c>
      <c r="E151" s="7">
        <f>[20]Abuja!G$12</f>
        <v>3</v>
      </c>
      <c r="F151" s="7">
        <f>[20]Abuja!H$12</f>
        <v>1</v>
      </c>
      <c r="G151" s="7">
        <f>[20]Abuja!I$12</f>
        <v>2</v>
      </c>
      <c r="H151" s="7">
        <f>[20]Abuja!J$12</f>
        <v>3</v>
      </c>
      <c r="I151" s="7">
        <f>[20]Abuja!K$12</f>
        <v>2</v>
      </c>
      <c r="J151" s="7">
        <f>[20]Abuja!L$12</f>
        <v>14</v>
      </c>
      <c r="K151" s="7">
        <f>[20]Abuja!M$12</f>
        <v>2</v>
      </c>
      <c r="L151" s="7">
        <f>[20]Abuja!N$12</f>
        <v>8</v>
      </c>
      <c r="M151" s="7">
        <f>[20]Abuja!O$12</f>
        <v>4</v>
      </c>
      <c r="N151" s="7">
        <f>[20]Abuja!P$12</f>
        <v>4</v>
      </c>
      <c r="O151" s="7">
        <f>[20]Abuja!Q$12</f>
        <v>4</v>
      </c>
      <c r="P151" s="7">
        <f>[20]Abuja!R$12</f>
        <v>8</v>
      </c>
      <c r="Q151" s="7">
        <f>[20]Abuja!S$12</f>
        <v>4</v>
      </c>
      <c r="R151" s="7">
        <f>[20]Abuja!T$12</f>
        <v>9</v>
      </c>
      <c r="S151" s="7">
        <f>[20]Abuja!U$12</f>
        <v>13</v>
      </c>
      <c r="T151" s="7">
        <f>[20]Abuja!V$12</f>
        <v>16</v>
      </c>
      <c r="U151" s="7">
        <f>[20]Abuja!W$12</f>
        <v>19</v>
      </c>
      <c r="V151" s="7">
        <f>[20]Abuja!X$12</f>
        <v>14</v>
      </c>
      <c r="W151" s="7">
        <f>[20]Abuja!Y$12</f>
        <v>18</v>
      </c>
      <c r="X151" s="7">
        <f>[20]Abuja!Z$12</f>
        <v>12</v>
      </c>
      <c r="Y151" s="7">
        <f>[20]Abuja!AA$12</f>
        <v>24</v>
      </c>
      <c r="Z151" s="7">
        <f>[20]Abuja!AB$12</f>
        <v>16</v>
      </c>
      <c r="AA151" s="7">
        <f>[20]Abuja!AC$12</f>
        <v>32</v>
      </c>
      <c r="AB151" s="7">
        <f>[20]Abuja!AD$12</f>
        <v>15</v>
      </c>
      <c r="AC151" s="7">
        <f>[20]Abuja!AE$12</f>
        <v>24</v>
      </c>
      <c r="AF151" s="280">
        <f>AB151</f>
        <v>15</v>
      </c>
      <c r="AG151" s="280">
        <f>AC151</f>
        <v>24</v>
      </c>
      <c r="AH151" s="280">
        <f t="shared" si="168"/>
        <v>0</v>
      </c>
      <c r="AI151" s="280">
        <f t="shared" si="168"/>
        <v>0</v>
      </c>
      <c r="AJ151" s="280">
        <f t="shared" si="168"/>
        <v>15</v>
      </c>
    </row>
  </sheetData>
  <pageMargins left="0.7" right="0.7" top="0.75" bottom="0.75" header="0.3" footer="0.3"/>
  <pageSetup orientation="portrait" horizontalDpi="4294967295" verticalDpi="4294967295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/>
  <dimension ref="A1:BO151"/>
  <sheetViews>
    <sheetView zoomScale="75" zoomScaleNormal="75" zoomScalePageLayoutView="75" workbookViewId="0">
      <pane xSplit="3" ySplit="1" topLeftCell="AD2" activePane="bottomRight" state="frozen"/>
      <selection activeCell="AJ30" sqref="AJ30"/>
      <selection pane="topRight" activeCell="AJ30" sqref="AJ30"/>
      <selection pane="bottomLeft" activeCell="AJ30" sqref="AJ30"/>
      <selection pane="bottomRight" activeCell="AG151" sqref="AG151:AJ151"/>
    </sheetView>
  </sheetViews>
  <sheetFormatPr defaultColWidth="8.85546875" defaultRowHeight="15" outlineLevelCol="1" x14ac:dyDescent="0.25"/>
  <cols>
    <col min="1" max="1" width="2.7109375" customWidth="1"/>
    <col min="2" max="2" width="34.28515625" customWidth="1"/>
    <col min="4" max="29" width="14.28515625" style="232" hidden="1" customWidth="1" outlineLevel="1"/>
    <col min="30" max="30" width="9.140625" style="227" customWidth="1" collapsed="1"/>
    <col min="31" max="31" width="1.140625" customWidth="1"/>
    <col min="32" max="35" width="14.28515625" style="232" customWidth="1" outlineLevel="1"/>
    <col min="36" max="67" width="14.28515625" customWidth="1"/>
  </cols>
  <sheetData>
    <row r="1" spans="1:67" x14ac:dyDescent="0.25">
      <c r="D1" s="226">
        <v>41275</v>
      </c>
      <c r="E1" s="226">
        <v>41306</v>
      </c>
      <c r="F1" s="226">
        <v>41334</v>
      </c>
      <c r="G1" s="226">
        <v>41365</v>
      </c>
      <c r="H1" s="226">
        <v>41395</v>
      </c>
      <c r="I1" s="226">
        <v>41426</v>
      </c>
      <c r="J1" s="226">
        <v>41456</v>
      </c>
      <c r="K1" s="226">
        <v>41487</v>
      </c>
      <c r="L1" s="226">
        <v>41518</v>
      </c>
      <c r="M1" s="226">
        <v>41548</v>
      </c>
      <c r="N1" s="226">
        <v>41579</v>
      </c>
      <c r="O1" s="226">
        <v>41609</v>
      </c>
      <c r="P1" s="226">
        <v>41640</v>
      </c>
      <c r="Q1" s="226">
        <v>41671</v>
      </c>
      <c r="R1" s="226">
        <v>41699</v>
      </c>
      <c r="S1" s="226">
        <v>41730</v>
      </c>
      <c r="T1" s="226">
        <v>41760</v>
      </c>
      <c r="U1" s="226">
        <v>41791</v>
      </c>
      <c r="V1" s="226">
        <v>41821</v>
      </c>
      <c r="W1" s="226">
        <v>41852</v>
      </c>
      <c r="X1" s="226">
        <v>41883</v>
      </c>
      <c r="Y1" s="226">
        <v>41913</v>
      </c>
      <c r="Z1" s="226">
        <v>41944</v>
      </c>
      <c r="AA1" s="226">
        <v>41974</v>
      </c>
      <c r="AB1" s="226">
        <v>42005</v>
      </c>
      <c r="AC1" s="226">
        <v>42036</v>
      </c>
      <c r="AF1" s="226">
        <v>42005</v>
      </c>
      <c r="AG1" s="226">
        <v>42036</v>
      </c>
      <c r="AH1" s="226">
        <v>42064</v>
      </c>
      <c r="AI1" s="226">
        <v>42095</v>
      </c>
      <c r="AJ1" s="228">
        <v>42125</v>
      </c>
      <c r="AK1" s="228">
        <v>42156</v>
      </c>
      <c r="AL1" s="228">
        <v>42186</v>
      </c>
      <c r="AM1" s="228">
        <v>42217</v>
      </c>
      <c r="AN1" s="228">
        <v>42248</v>
      </c>
      <c r="AO1" s="228">
        <v>42278</v>
      </c>
      <c r="AP1" s="228">
        <v>42309</v>
      </c>
      <c r="AQ1" s="228">
        <v>42339</v>
      </c>
      <c r="AR1" s="229">
        <v>42370</v>
      </c>
      <c r="AS1" s="229">
        <v>42401</v>
      </c>
      <c r="AT1" s="229">
        <v>42430</v>
      </c>
      <c r="AU1" s="229">
        <v>42461</v>
      </c>
      <c r="AV1" s="229">
        <v>42491</v>
      </c>
      <c r="AW1" s="229">
        <v>42522</v>
      </c>
      <c r="AX1" s="229">
        <v>42552</v>
      </c>
      <c r="AY1" s="229">
        <v>42583</v>
      </c>
      <c r="AZ1" s="229">
        <v>42614</v>
      </c>
      <c r="BA1" s="229">
        <v>42644</v>
      </c>
      <c r="BB1" s="229">
        <v>42675</v>
      </c>
      <c r="BC1" s="229">
        <v>42705</v>
      </c>
      <c r="BD1" s="230">
        <v>42736</v>
      </c>
      <c r="BE1" s="230">
        <v>42767</v>
      </c>
      <c r="BF1" s="230">
        <v>42795</v>
      </c>
      <c r="BG1" s="230">
        <v>42826</v>
      </c>
      <c r="BH1" s="230">
        <v>42856</v>
      </c>
      <c r="BI1" s="230">
        <v>42887</v>
      </c>
      <c r="BJ1" s="230">
        <v>42917</v>
      </c>
      <c r="BK1" s="230">
        <v>42948</v>
      </c>
      <c r="BL1" s="230">
        <v>42979</v>
      </c>
      <c r="BM1" s="230">
        <v>43009</v>
      </c>
      <c r="BN1" s="230">
        <v>43040</v>
      </c>
      <c r="BO1" s="230">
        <v>43070</v>
      </c>
    </row>
    <row r="2" spans="1:67" x14ac:dyDescent="0.25">
      <c r="W2" s="233">
        <f>RATE(1,,-V3,W3)</f>
        <v>8.3333333333334026E-3</v>
      </c>
      <c r="X2" s="233">
        <f>RATE(1,,-W3,X3)</f>
        <v>2.066115702479341E-2</v>
      </c>
      <c r="Y2" s="233">
        <f>RATE(1,,-X3,Y3)</f>
        <v>4.0485829959514226E-2</v>
      </c>
      <c r="Z2" s="233">
        <f>RATE(1,,-Y3,Z3)</f>
        <v>2.7237354085603235E-2</v>
      </c>
      <c r="AA2" s="234">
        <f>RATE((COUNT($E$1:$O$1)),,-$D3,$O3)</f>
        <v>0.10342531899752105</v>
      </c>
      <c r="AB2" s="234">
        <f>RATE((COUNT($E$1:$O$1)),,-$D3,$O3)</f>
        <v>0.10342531899752105</v>
      </c>
      <c r="AC2" s="234">
        <f>RATE((COUNT($Q$1:$AC$1)),,-$P3,$AC3)</f>
        <v>2.8595223152871989E-2</v>
      </c>
      <c r="AF2" s="234">
        <f>AC2</f>
        <v>2.8595223152871989E-2</v>
      </c>
      <c r="AG2" s="234">
        <f>AF2</f>
        <v>2.8595223152871989E-2</v>
      </c>
      <c r="AH2" s="234">
        <f t="shared" ref="AH2:BO2" si="0">AG2</f>
        <v>2.8595223152871989E-2</v>
      </c>
      <c r="AI2" s="234">
        <f t="shared" si="0"/>
        <v>2.8595223152871989E-2</v>
      </c>
      <c r="AJ2" s="234">
        <f t="shared" si="0"/>
        <v>2.8595223152871989E-2</v>
      </c>
      <c r="AK2" s="234">
        <f t="shared" si="0"/>
        <v>2.8595223152871989E-2</v>
      </c>
      <c r="AL2" s="234">
        <f t="shared" si="0"/>
        <v>2.8595223152871989E-2</v>
      </c>
      <c r="AM2" s="234">
        <f t="shared" si="0"/>
        <v>2.8595223152871989E-2</v>
      </c>
      <c r="AN2" s="234">
        <f t="shared" si="0"/>
        <v>2.8595223152871989E-2</v>
      </c>
      <c r="AO2" s="234">
        <f t="shared" si="0"/>
        <v>2.8595223152871989E-2</v>
      </c>
      <c r="AP2" s="234">
        <f t="shared" si="0"/>
        <v>2.8595223152871989E-2</v>
      </c>
      <c r="AQ2" s="234">
        <f t="shared" si="0"/>
        <v>2.8595223152871989E-2</v>
      </c>
      <c r="AR2" s="234">
        <f t="shared" si="0"/>
        <v>2.8595223152871989E-2</v>
      </c>
      <c r="AS2" s="234">
        <f t="shared" si="0"/>
        <v>2.8595223152871989E-2</v>
      </c>
      <c r="AT2" s="234">
        <f t="shared" si="0"/>
        <v>2.8595223152871989E-2</v>
      </c>
      <c r="AU2" s="234">
        <f t="shared" si="0"/>
        <v>2.8595223152871989E-2</v>
      </c>
      <c r="AV2" s="234">
        <f t="shared" si="0"/>
        <v>2.8595223152871989E-2</v>
      </c>
      <c r="AW2" s="234">
        <f t="shared" si="0"/>
        <v>2.8595223152871989E-2</v>
      </c>
      <c r="AX2" s="234">
        <f t="shared" si="0"/>
        <v>2.8595223152871989E-2</v>
      </c>
      <c r="AY2" s="234">
        <f t="shared" si="0"/>
        <v>2.8595223152871989E-2</v>
      </c>
      <c r="AZ2" s="234">
        <f t="shared" si="0"/>
        <v>2.8595223152871989E-2</v>
      </c>
      <c r="BA2" s="234">
        <f t="shared" si="0"/>
        <v>2.8595223152871989E-2</v>
      </c>
      <c r="BB2" s="234">
        <f t="shared" si="0"/>
        <v>2.8595223152871989E-2</v>
      </c>
      <c r="BC2" s="234">
        <f t="shared" si="0"/>
        <v>2.8595223152871989E-2</v>
      </c>
      <c r="BD2" s="234">
        <f t="shared" si="0"/>
        <v>2.8595223152871989E-2</v>
      </c>
      <c r="BE2" s="234">
        <f t="shared" si="0"/>
        <v>2.8595223152871989E-2</v>
      </c>
      <c r="BF2" s="234">
        <f t="shared" si="0"/>
        <v>2.8595223152871989E-2</v>
      </c>
      <c r="BG2" s="234">
        <f t="shared" si="0"/>
        <v>2.8595223152871989E-2</v>
      </c>
      <c r="BH2" s="234">
        <f t="shared" si="0"/>
        <v>2.8595223152871989E-2</v>
      </c>
      <c r="BI2" s="234">
        <f t="shared" si="0"/>
        <v>2.8595223152871989E-2</v>
      </c>
      <c r="BJ2" s="234">
        <f t="shared" si="0"/>
        <v>2.8595223152871989E-2</v>
      </c>
      <c r="BK2" s="234">
        <f t="shared" si="0"/>
        <v>2.8595223152871989E-2</v>
      </c>
      <c r="BL2" s="234">
        <f t="shared" si="0"/>
        <v>2.8595223152871989E-2</v>
      </c>
      <c r="BM2" s="234">
        <f t="shared" si="0"/>
        <v>2.8595223152871989E-2</v>
      </c>
      <c r="BN2" s="234">
        <f t="shared" si="0"/>
        <v>2.8595223152871989E-2</v>
      </c>
      <c r="BO2" s="234">
        <f t="shared" si="0"/>
        <v>2.8595223152871989E-2</v>
      </c>
    </row>
    <row r="3" spans="1:67" x14ac:dyDescent="0.25">
      <c r="A3" s="1" t="s">
        <v>23</v>
      </c>
      <c r="C3" t="s">
        <v>81</v>
      </c>
      <c r="D3" s="7">
        <f>[20]Enugu!F$9</f>
        <v>63</v>
      </c>
      <c r="E3" s="7">
        <f>[20]Enugu!G$9</f>
        <v>69</v>
      </c>
      <c r="F3" s="7">
        <f>[20]Enugu!H$9</f>
        <v>82</v>
      </c>
      <c r="G3" s="7">
        <f>[20]Enugu!I$9</f>
        <v>105</v>
      </c>
      <c r="H3" s="7">
        <f>[20]Enugu!J$9</f>
        <v>129</v>
      </c>
      <c r="I3" s="7">
        <f>[20]Enugu!K$9</f>
        <v>142</v>
      </c>
      <c r="J3" s="7">
        <f>[20]Enugu!L$9</f>
        <v>149</v>
      </c>
      <c r="K3" s="7">
        <f>[20]Enugu!M$9</f>
        <v>156</v>
      </c>
      <c r="L3" s="7">
        <f>[20]Enugu!N$9</f>
        <v>163</v>
      </c>
      <c r="M3" s="7">
        <f>[20]Enugu!O$9</f>
        <v>165</v>
      </c>
      <c r="N3" s="7">
        <f>[20]Enugu!P$9</f>
        <v>176</v>
      </c>
      <c r="O3" s="7">
        <f>[20]Enugu!Q$9</f>
        <v>186</v>
      </c>
      <c r="P3" s="7">
        <f>[20]Enugu!R$9</f>
        <v>192</v>
      </c>
      <c r="Q3" s="7">
        <f>[20]Enugu!S$9</f>
        <v>196</v>
      </c>
      <c r="R3" s="7">
        <f>[20]Enugu!T$9</f>
        <v>202</v>
      </c>
      <c r="S3" s="7">
        <f>[20]Enugu!U$9</f>
        <v>214</v>
      </c>
      <c r="T3" s="7">
        <f>[20]Enugu!V$9</f>
        <v>223</v>
      </c>
      <c r="U3" s="7">
        <f>[20]Enugu!W$9</f>
        <v>231</v>
      </c>
      <c r="V3" s="7">
        <f>[20]Enugu!X$9</f>
        <v>240</v>
      </c>
      <c r="W3" s="7">
        <f>[20]Enugu!Y$9</f>
        <v>242</v>
      </c>
      <c r="X3" s="7">
        <f>[20]Enugu!Z$9</f>
        <v>247</v>
      </c>
      <c r="Y3" s="7">
        <f>[20]Enugu!AA$9</f>
        <v>257</v>
      </c>
      <c r="Z3" s="7">
        <f>[20]Enugu!AB$9</f>
        <v>264</v>
      </c>
      <c r="AA3" s="7">
        <f>[20]Enugu!AC$9</f>
        <v>271</v>
      </c>
      <c r="AB3" s="7">
        <f>[20]Enugu!AD$9</f>
        <v>275</v>
      </c>
      <c r="AC3" s="7">
        <f>[20]Enugu!AE$9</f>
        <v>277</v>
      </c>
      <c r="AD3" s="250">
        <v>0.75</v>
      </c>
      <c r="AF3" s="7">
        <f>AB3</f>
        <v>275</v>
      </c>
      <c r="AG3" s="7">
        <f>AC3</f>
        <v>277</v>
      </c>
      <c r="AH3" s="7">
        <f t="shared" ref="AH3:BO3" si="1">ROUND(AG3*(1+AH2),)</f>
        <v>285</v>
      </c>
      <c r="AI3" s="7">
        <f t="shared" si="1"/>
        <v>293</v>
      </c>
      <c r="AJ3" s="9">
        <f t="shared" si="1"/>
        <v>301</v>
      </c>
      <c r="AK3" s="9">
        <f t="shared" si="1"/>
        <v>310</v>
      </c>
      <c r="AL3" s="9">
        <f t="shared" si="1"/>
        <v>319</v>
      </c>
      <c r="AM3" s="9">
        <f t="shared" si="1"/>
        <v>328</v>
      </c>
      <c r="AN3" s="9">
        <f t="shared" si="1"/>
        <v>337</v>
      </c>
      <c r="AO3" s="9">
        <f t="shared" si="1"/>
        <v>347</v>
      </c>
      <c r="AP3" s="9">
        <f t="shared" si="1"/>
        <v>357</v>
      </c>
      <c r="AQ3" s="9">
        <f t="shared" si="1"/>
        <v>367</v>
      </c>
      <c r="AR3" s="9">
        <f t="shared" si="1"/>
        <v>377</v>
      </c>
      <c r="AS3" s="9">
        <f t="shared" si="1"/>
        <v>388</v>
      </c>
      <c r="AT3" s="9">
        <f t="shared" si="1"/>
        <v>399</v>
      </c>
      <c r="AU3" s="9">
        <f t="shared" si="1"/>
        <v>410</v>
      </c>
      <c r="AV3" s="9">
        <f t="shared" si="1"/>
        <v>422</v>
      </c>
      <c r="AW3" s="9">
        <f t="shared" si="1"/>
        <v>434</v>
      </c>
      <c r="AX3" s="9">
        <f t="shared" si="1"/>
        <v>446</v>
      </c>
      <c r="AY3" s="9">
        <f t="shared" si="1"/>
        <v>459</v>
      </c>
      <c r="AZ3" s="9">
        <f t="shared" si="1"/>
        <v>472</v>
      </c>
      <c r="BA3" s="9">
        <f t="shared" si="1"/>
        <v>485</v>
      </c>
      <c r="BB3" s="9">
        <f t="shared" si="1"/>
        <v>499</v>
      </c>
      <c r="BC3" s="9">
        <f t="shared" si="1"/>
        <v>513</v>
      </c>
      <c r="BD3" s="9">
        <f t="shared" si="1"/>
        <v>528</v>
      </c>
      <c r="BE3" s="9">
        <f t="shared" si="1"/>
        <v>543</v>
      </c>
      <c r="BF3" s="9">
        <f t="shared" si="1"/>
        <v>559</v>
      </c>
      <c r="BG3" s="9">
        <f t="shared" si="1"/>
        <v>575</v>
      </c>
      <c r="BH3" s="9">
        <f t="shared" si="1"/>
        <v>591</v>
      </c>
      <c r="BI3" s="9">
        <f t="shared" si="1"/>
        <v>608</v>
      </c>
      <c r="BJ3" s="9">
        <f t="shared" si="1"/>
        <v>625</v>
      </c>
      <c r="BK3" s="9">
        <f t="shared" si="1"/>
        <v>643</v>
      </c>
      <c r="BL3" s="9">
        <f t="shared" si="1"/>
        <v>661</v>
      </c>
      <c r="BM3" s="9">
        <f t="shared" si="1"/>
        <v>680</v>
      </c>
      <c r="BN3" s="9">
        <f t="shared" si="1"/>
        <v>699</v>
      </c>
      <c r="BO3" s="9">
        <f t="shared" si="1"/>
        <v>719</v>
      </c>
    </row>
    <row r="4" spans="1:67" x14ac:dyDescent="0.25">
      <c r="B4" s="1" t="s">
        <v>98</v>
      </c>
      <c r="D4" s="240"/>
      <c r="E4" s="240"/>
      <c r="F4" s="240"/>
      <c r="G4" s="240"/>
      <c r="H4" s="240"/>
      <c r="I4" s="240"/>
      <c r="J4" s="240"/>
      <c r="K4" s="240"/>
      <c r="L4" s="240"/>
      <c r="M4" s="240"/>
      <c r="N4" s="240"/>
      <c r="O4" s="240"/>
      <c r="P4" s="240"/>
      <c r="Q4" s="240"/>
      <c r="R4" s="240"/>
      <c r="S4" s="240"/>
      <c r="T4" s="240"/>
      <c r="U4" s="240"/>
      <c r="V4" s="240"/>
      <c r="W4" s="240"/>
      <c r="X4" s="240"/>
      <c r="Y4" s="240"/>
      <c r="Z4" s="240"/>
      <c r="AA4" s="234">
        <f>RATE((COUNT($E$1:$O$1)),,-$D5,$O5)</f>
        <v>5.0661101012216041E-2</v>
      </c>
      <c r="AB4" s="234">
        <f>RATE((COUNT($E$1:$O$1)),,-$D5,$O5)</f>
        <v>5.0661101012216041E-2</v>
      </c>
      <c r="AC4" s="234">
        <f>RATE((COUNT($Q$1:$AC$1)),,-$P5,$AC5)</f>
        <v>2.0535091902545207E-3</v>
      </c>
      <c r="AF4" s="234"/>
      <c r="AG4" s="234"/>
      <c r="AH4" s="234"/>
      <c r="AI4" s="234"/>
    </row>
    <row r="5" spans="1:67" x14ac:dyDescent="0.25">
      <c r="B5" s="242" t="s">
        <v>137</v>
      </c>
      <c r="D5" s="243">
        <f>D12+D13</f>
        <v>18</v>
      </c>
      <c r="E5" s="243">
        <f>E12+E13</f>
        <v>18</v>
      </c>
      <c r="F5" s="243">
        <f>F12+F13</f>
        <v>26</v>
      </c>
      <c r="G5" s="243">
        <f>G12+G13</f>
        <v>38</v>
      </c>
      <c r="H5" s="243">
        <f t="shared" ref="H5:AC5" si="2">H12+H13</f>
        <v>41</v>
      </c>
      <c r="I5" s="243">
        <f t="shared" si="2"/>
        <v>42</v>
      </c>
      <c r="J5" s="243">
        <f t="shared" si="2"/>
        <v>39</v>
      </c>
      <c r="K5" s="243">
        <f t="shared" si="2"/>
        <v>38</v>
      </c>
      <c r="L5" s="243">
        <f t="shared" si="2"/>
        <v>28</v>
      </c>
      <c r="M5" s="243">
        <f t="shared" si="2"/>
        <v>31</v>
      </c>
      <c r="N5" s="243">
        <f t="shared" si="2"/>
        <v>31</v>
      </c>
      <c r="O5" s="243">
        <f t="shared" si="2"/>
        <v>31</v>
      </c>
      <c r="P5" s="243">
        <f t="shared" si="2"/>
        <v>37</v>
      </c>
      <c r="Q5" s="243">
        <f t="shared" si="2"/>
        <v>33</v>
      </c>
      <c r="R5" s="243">
        <f t="shared" si="2"/>
        <v>35</v>
      </c>
      <c r="S5" s="243">
        <f t="shared" si="2"/>
        <v>46</v>
      </c>
      <c r="T5" s="243">
        <f t="shared" si="2"/>
        <v>51</v>
      </c>
      <c r="U5" s="243">
        <f t="shared" si="2"/>
        <v>48</v>
      </c>
      <c r="V5" s="243">
        <f t="shared" si="2"/>
        <v>43</v>
      </c>
      <c r="W5" s="243">
        <f t="shared" si="2"/>
        <v>45</v>
      </c>
      <c r="X5" s="243">
        <f t="shared" si="2"/>
        <v>39</v>
      </c>
      <c r="Y5" s="243">
        <f t="shared" si="2"/>
        <v>39</v>
      </c>
      <c r="Z5" s="243">
        <f t="shared" si="2"/>
        <v>37</v>
      </c>
      <c r="AA5" s="243">
        <f t="shared" si="2"/>
        <v>45</v>
      </c>
      <c r="AB5" s="243">
        <f>AB12+AB13</f>
        <v>45</v>
      </c>
      <c r="AC5" s="243">
        <f t="shared" si="2"/>
        <v>38</v>
      </c>
      <c r="AF5" s="244">
        <f>SUM(AF12:AF13)</f>
        <v>45</v>
      </c>
      <c r="AG5" s="244">
        <f t="shared" ref="AG5:BO5" si="3">ROUND((AF12+AF13)*(1+AG6),)</f>
        <v>48</v>
      </c>
      <c r="AH5" s="244">
        <f t="shared" si="3"/>
        <v>41</v>
      </c>
      <c r="AI5" s="244">
        <f t="shared" si="3"/>
        <v>43</v>
      </c>
      <c r="AJ5" s="245">
        <f t="shared" si="3"/>
        <v>42</v>
      </c>
      <c r="AK5" s="245">
        <f t="shared" si="3"/>
        <v>39</v>
      </c>
      <c r="AL5" s="245">
        <f t="shared" si="3"/>
        <v>42</v>
      </c>
      <c r="AM5" s="245">
        <f t="shared" si="3"/>
        <v>45</v>
      </c>
      <c r="AN5" s="245">
        <f t="shared" si="3"/>
        <v>48</v>
      </c>
      <c r="AO5" s="245">
        <f t="shared" si="3"/>
        <v>51</v>
      </c>
      <c r="AP5" s="245">
        <f t="shared" si="3"/>
        <v>55</v>
      </c>
      <c r="AQ5" s="245">
        <f t="shared" si="3"/>
        <v>59</v>
      </c>
      <c r="AR5" s="245">
        <f t="shared" si="3"/>
        <v>63</v>
      </c>
      <c r="AS5" s="245">
        <f t="shared" si="3"/>
        <v>67</v>
      </c>
      <c r="AT5" s="245">
        <f t="shared" si="3"/>
        <v>72</v>
      </c>
      <c r="AU5" s="245">
        <f t="shared" si="3"/>
        <v>77</v>
      </c>
      <c r="AV5" s="245">
        <f t="shared" si="3"/>
        <v>82</v>
      </c>
      <c r="AW5" s="245">
        <f t="shared" si="3"/>
        <v>88</v>
      </c>
      <c r="AX5" s="245">
        <f t="shared" si="3"/>
        <v>94</v>
      </c>
      <c r="AY5" s="245">
        <f t="shared" si="3"/>
        <v>101</v>
      </c>
      <c r="AZ5" s="245">
        <f t="shared" si="3"/>
        <v>108</v>
      </c>
      <c r="BA5" s="245">
        <f t="shared" si="3"/>
        <v>116</v>
      </c>
      <c r="BB5" s="245">
        <f t="shared" si="3"/>
        <v>124</v>
      </c>
      <c r="BC5" s="245">
        <f t="shared" si="3"/>
        <v>133</v>
      </c>
      <c r="BD5" s="245">
        <f t="shared" si="3"/>
        <v>142</v>
      </c>
      <c r="BE5" s="245">
        <f t="shared" si="3"/>
        <v>152</v>
      </c>
      <c r="BF5" s="245">
        <f t="shared" si="3"/>
        <v>163</v>
      </c>
      <c r="BG5" s="245">
        <f t="shared" si="3"/>
        <v>174</v>
      </c>
      <c r="BH5" s="245">
        <f t="shared" si="3"/>
        <v>186</v>
      </c>
      <c r="BI5" s="245">
        <f t="shared" si="3"/>
        <v>199</v>
      </c>
      <c r="BJ5" s="245">
        <f t="shared" si="3"/>
        <v>213</v>
      </c>
      <c r="BK5" s="245">
        <f t="shared" si="3"/>
        <v>228</v>
      </c>
      <c r="BL5" s="245">
        <f t="shared" si="3"/>
        <v>244</v>
      </c>
      <c r="BM5" s="245">
        <f t="shared" si="3"/>
        <v>261</v>
      </c>
      <c r="BN5" s="245">
        <f t="shared" si="3"/>
        <v>279</v>
      </c>
      <c r="BO5" s="245">
        <f t="shared" si="3"/>
        <v>299</v>
      </c>
    </row>
    <row r="6" spans="1:67" x14ac:dyDescent="0.25">
      <c r="B6" s="246" t="s">
        <v>99</v>
      </c>
      <c r="C6" s="247"/>
      <c r="D6" s="248"/>
      <c r="E6" s="249">
        <f>RATE(1,,-D5,E5)</f>
        <v>1.141062553086991E-16</v>
      </c>
      <c r="F6" s="249">
        <f t="shared" ref="F6:AB6" si="4">RATE(1,,-E5,F5)</f>
        <v>0.44444444444444431</v>
      </c>
      <c r="G6" s="249">
        <f t="shared" si="4"/>
        <v>0.46153846153846162</v>
      </c>
      <c r="H6" s="249">
        <f t="shared" si="4"/>
        <v>7.8947368421052738E-2</v>
      </c>
      <c r="I6" s="249">
        <f t="shared" si="4"/>
        <v>2.4390243902438956E-2</v>
      </c>
      <c r="J6" s="249">
        <f t="shared" si="4"/>
        <v>-7.142857142857148E-2</v>
      </c>
      <c r="K6" s="249">
        <f t="shared" si="4"/>
        <v>-2.5641025641025605E-2</v>
      </c>
      <c r="L6" s="249">
        <f t="shared" si="4"/>
        <v>-0.26315789473684215</v>
      </c>
      <c r="M6" s="249">
        <f t="shared" si="4"/>
        <v>0.1071428571428573</v>
      </c>
      <c r="N6" s="249">
        <f t="shared" si="4"/>
        <v>2.8203246190073345E-17</v>
      </c>
      <c r="O6" s="249">
        <f t="shared" si="4"/>
        <v>2.8203246190073345E-17</v>
      </c>
      <c r="P6" s="249">
        <f t="shared" si="4"/>
        <v>0.19354838709677419</v>
      </c>
      <c r="Q6" s="249">
        <f t="shared" si="4"/>
        <v>-0.10810810810810804</v>
      </c>
      <c r="R6" s="249">
        <f t="shared" si="4"/>
        <v>6.0606060606060566E-2</v>
      </c>
      <c r="S6" s="249">
        <f t="shared" si="4"/>
        <v>0.31428571428571417</v>
      </c>
      <c r="T6" s="249">
        <f t="shared" si="4"/>
        <v>0.10869565217391314</v>
      </c>
      <c r="U6" s="249">
        <f t="shared" si="4"/>
        <v>-5.8823529411764823E-2</v>
      </c>
      <c r="V6" s="249">
        <f t="shared" si="4"/>
        <v>-0.10416666666666662</v>
      </c>
      <c r="W6" s="249">
        <f t="shared" si="4"/>
        <v>4.6511627906976764E-2</v>
      </c>
      <c r="X6" s="249">
        <f t="shared" si="4"/>
        <v>-0.13333333333333328</v>
      </c>
      <c r="Y6" s="249">
        <f t="shared" si="4"/>
        <v>-7.9708319716666578E-17</v>
      </c>
      <c r="Z6" s="249">
        <f t="shared" si="4"/>
        <v>-5.1282051282051343E-2</v>
      </c>
      <c r="AA6" s="249">
        <f t="shared" si="4"/>
        <v>0.21621621621621637</v>
      </c>
      <c r="AB6" s="249">
        <f t="shared" si="4"/>
        <v>-8.2033145708407052E-17</v>
      </c>
      <c r="AC6" s="249">
        <f>RATE(1,,-AA5,AC5)</f>
        <v>-0.1555555555555555</v>
      </c>
      <c r="AD6" s="250">
        <f>ANS_Metrics_Assumptions!E185</f>
        <v>7.0000000000000007E-2</v>
      </c>
      <c r="AF6" s="251">
        <f>AD6</f>
        <v>7.0000000000000007E-2</v>
      </c>
      <c r="AG6" s="251">
        <f>AF6</f>
        <v>7.0000000000000007E-2</v>
      </c>
      <c r="AH6" s="251">
        <f t="shared" ref="AH6:AW10" si="5">AG6</f>
        <v>7.0000000000000007E-2</v>
      </c>
      <c r="AI6" s="251">
        <f t="shared" si="5"/>
        <v>7.0000000000000007E-2</v>
      </c>
      <c r="AJ6" s="252">
        <f t="shared" si="5"/>
        <v>7.0000000000000007E-2</v>
      </c>
      <c r="AK6" s="252">
        <f t="shared" si="5"/>
        <v>7.0000000000000007E-2</v>
      </c>
      <c r="AL6" s="252">
        <f>AD6</f>
        <v>7.0000000000000007E-2</v>
      </c>
      <c r="AM6" s="252">
        <f t="shared" si="5"/>
        <v>7.0000000000000007E-2</v>
      </c>
      <c r="AN6" s="252">
        <f t="shared" si="5"/>
        <v>7.0000000000000007E-2</v>
      </c>
      <c r="AO6" s="252">
        <f t="shared" si="5"/>
        <v>7.0000000000000007E-2</v>
      </c>
      <c r="AP6" s="252">
        <f t="shared" si="5"/>
        <v>7.0000000000000007E-2</v>
      </c>
      <c r="AQ6" s="252">
        <f t="shared" si="5"/>
        <v>7.0000000000000007E-2</v>
      </c>
      <c r="AR6" s="252">
        <f t="shared" si="5"/>
        <v>7.0000000000000007E-2</v>
      </c>
      <c r="AS6" s="252">
        <f t="shared" si="5"/>
        <v>7.0000000000000007E-2</v>
      </c>
      <c r="AT6" s="252">
        <f t="shared" si="5"/>
        <v>7.0000000000000007E-2</v>
      </c>
      <c r="AU6" s="252">
        <f t="shared" si="5"/>
        <v>7.0000000000000007E-2</v>
      </c>
      <c r="AV6" s="252">
        <f t="shared" si="5"/>
        <v>7.0000000000000007E-2</v>
      </c>
      <c r="AW6" s="252">
        <f t="shared" si="5"/>
        <v>7.0000000000000007E-2</v>
      </c>
      <c r="AX6" s="252">
        <f t="shared" ref="AX6:BM10" si="6">AW6</f>
        <v>7.0000000000000007E-2</v>
      </c>
      <c r="AY6" s="252">
        <f t="shared" si="6"/>
        <v>7.0000000000000007E-2</v>
      </c>
      <c r="AZ6" s="252">
        <f t="shared" si="6"/>
        <v>7.0000000000000007E-2</v>
      </c>
      <c r="BA6" s="252">
        <f t="shared" si="6"/>
        <v>7.0000000000000007E-2</v>
      </c>
      <c r="BB6" s="252">
        <f t="shared" si="6"/>
        <v>7.0000000000000007E-2</v>
      </c>
      <c r="BC6" s="252">
        <f t="shared" si="6"/>
        <v>7.0000000000000007E-2</v>
      </c>
      <c r="BD6" s="252">
        <f t="shared" si="6"/>
        <v>7.0000000000000007E-2</v>
      </c>
      <c r="BE6" s="252">
        <f t="shared" si="6"/>
        <v>7.0000000000000007E-2</v>
      </c>
      <c r="BF6" s="252">
        <f t="shared" si="6"/>
        <v>7.0000000000000007E-2</v>
      </c>
      <c r="BG6" s="252">
        <f t="shared" si="6"/>
        <v>7.0000000000000007E-2</v>
      </c>
      <c r="BH6" s="252">
        <f t="shared" si="6"/>
        <v>7.0000000000000007E-2</v>
      </c>
      <c r="BI6" s="252">
        <f t="shared" si="6"/>
        <v>7.0000000000000007E-2</v>
      </c>
      <c r="BJ6" s="252">
        <f t="shared" si="6"/>
        <v>7.0000000000000007E-2</v>
      </c>
      <c r="BK6" s="252">
        <f t="shared" si="6"/>
        <v>7.0000000000000007E-2</v>
      </c>
      <c r="BL6" s="252">
        <f t="shared" si="6"/>
        <v>7.0000000000000007E-2</v>
      </c>
      <c r="BM6" s="252">
        <f t="shared" si="6"/>
        <v>7.0000000000000007E-2</v>
      </c>
      <c r="BN6" s="252">
        <f t="shared" ref="BN6:BO10" si="7">BM6</f>
        <v>7.0000000000000007E-2</v>
      </c>
      <c r="BO6" s="252">
        <f t="shared" si="7"/>
        <v>7.0000000000000007E-2</v>
      </c>
    </row>
    <row r="7" spans="1:67" x14ac:dyDescent="0.25">
      <c r="B7" s="246" t="s">
        <v>101</v>
      </c>
      <c r="C7" s="247"/>
      <c r="D7" s="253">
        <f>D13/D5</f>
        <v>0.27777777777777779</v>
      </c>
      <c r="E7" s="253">
        <f t="shared" ref="E7:AC7" si="8">E13/E5</f>
        <v>0.22222222222222221</v>
      </c>
      <c r="F7" s="253">
        <f t="shared" si="8"/>
        <v>0.15384615384615385</v>
      </c>
      <c r="G7" s="253">
        <f t="shared" si="8"/>
        <v>0.31578947368421051</v>
      </c>
      <c r="H7" s="253">
        <f t="shared" si="8"/>
        <v>0.34146341463414637</v>
      </c>
      <c r="I7" s="253">
        <f t="shared" si="8"/>
        <v>0.33333333333333331</v>
      </c>
      <c r="J7" s="253">
        <f t="shared" si="8"/>
        <v>0.25641025641025639</v>
      </c>
      <c r="K7" s="253">
        <f t="shared" si="8"/>
        <v>0.39473684210526316</v>
      </c>
      <c r="L7" s="253">
        <f t="shared" si="8"/>
        <v>0.42857142857142855</v>
      </c>
      <c r="M7" s="253">
        <f t="shared" si="8"/>
        <v>0.25806451612903225</v>
      </c>
      <c r="N7" s="253">
        <f t="shared" si="8"/>
        <v>0.38709677419354838</v>
      </c>
      <c r="O7" s="253">
        <f t="shared" si="8"/>
        <v>0.22580645161290322</v>
      </c>
      <c r="P7" s="253">
        <f t="shared" si="8"/>
        <v>0.32432432432432434</v>
      </c>
      <c r="Q7" s="253">
        <f t="shared" si="8"/>
        <v>0.27272727272727271</v>
      </c>
      <c r="R7" s="253">
        <f t="shared" si="8"/>
        <v>0.2</v>
      </c>
      <c r="S7" s="253">
        <f t="shared" si="8"/>
        <v>0.2608695652173913</v>
      </c>
      <c r="T7" s="253">
        <f t="shared" si="8"/>
        <v>0.29411764705882354</v>
      </c>
      <c r="U7" s="253">
        <f t="shared" si="8"/>
        <v>0.35416666666666669</v>
      </c>
      <c r="V7" s="253">
        <f t="shared" si="8"/>
        <v>0.20930232558139536</v>
      </c>
      <c r="W7" s="253">
        <f t="shared" si="8"/>
        <v>0.4</v>
      </c>
      <c r="X7" s="253">
        <f t="shared" si="8"/>
        <v>0.23076923076923078</v>
      </c>
      <c r="Y7" s="253">
        <f t="shared" si="8"/>
        <v>0.25641025641025639</v>
      </c>
      <c r="Z7" s="253">
        <f t="shared" si="8"/>
        <v>0.24324324324324326</v>
      </c>
      <c r="AA7" s="253">
        <f t="shared" si="8"/>
        <v>0.17777777777777778</v>
      </c>
      <c r="AB7" s="253">
        <f>AB13/AB5</f>
        <v>0.42222222222222222</v>
      </c>
      <c r="AC7" s="253">
        <f t="shared" si="8"/>
        <v>0.23684210526315788</v>
      </c>
      <c r="AD7" s="250">
        <f>ANS_Metrics_Assumptions!E186</f>
        <v>0.26</v>
      </c>
      <c r="AF7" s="254">
        <f>AD7</f>
        <v>0.26</v>
      </c>
      <c r="AG7" s="254">
        <f>AF7</f>
        <v>0.26</v>
      </c>
      <c r="AH7" s="254">
        <f t="shared" si="5"/>
        <v>0.26</v>
      </c>
      <c r="AI7" s="254">
        <f t="shared" si="5"/>
        <v>0.26</v>
      </c>
      <c r="AJ7" s="252">
        <f t="shared" si="5"/>
        <v>0.26</v>
      </c>
      <c r="AK7" s="252">
        <f t="shared" si="5"/>
        <v>0.26</v>
      </c>
      <c r="AL7" s="252">
        <f>AD7</f>
        <v>0.26</v>
      </c>
      <c r="AM7" s="252">
        <f t="shared" si="5"/>
        <v>0.26</v>
      </c>
      <c r="AN7" s="252">
        <f t="shared" si="5"/>
        <v>0.26</v>
      </c>
      <c r="AO7" s="252">
        <f t="shared" si="5"/>
        <v>0.26</v>
      </c>
      <c r="AP7" s="252">
        <f t="shared" si="5"/>
        <v>0.26</v>
      </c>
      <c r="AQ7" s="252">
        <f t="shared" si="5"/>
        <v>0.26</v>
      </c>
      <c r="AR7" s="252">
        <f t="shared" si="5"/>
        <v>0.26</v>
      </c>
      <c r="AS7" s="252">
        <f t="shared" si="5"/>
        <v>0.26</v>
      </c>
      <c r="AT7" s="252">
        <f t="shared" si="5"/>
        <v>0.26</v>
      </c>
      <c r="AU7" s="252">
        <f t="shared" si="5"/>
        <v>0.26</v>
      </c>
      <c r="AV7" s="252">
        <f t="shared" si="5"/>
        <v>0.26</v>
      </c>
      <c r="AW7" s="252">
        <f t="shared" si="5"/>
        <v>0.26</v>
      </c>
      <c r="AX7" s="252">
        <f t="shared" si="6"/>
        <v>0.26</v>
      </c>
      <c r="AY7" s="252">
        <f t="shared" si="6"/>
        <v>0.26</v>
      </c>
      <c r="AZ7" s="252">
        <f t="shared" si="6"/>
        <v>0.26</v>
      </c>
      <c r="BA7" s="252">
        <f t="shared" si="6"/>
        <v>0.26</v>
      </c>
      <c r="BB7" s="252">
        <f t="shared" si="6"/>
        <v>0.26</v>
      </c>
      <c r="BC7" s="252">
        <f t="shared" si="6"/>
        <v>0.26</v>
      </c>
      <c r="BD7" s="252">
        <f t="shared" si="6"/>
        <v>0.26</v>
      </c>
      <c r="BE7" s="252">
        <f t="shared" si="6"/>
        <v>0.26</v>
      </c>
      <c r="BF7" s="252">
        <f t="shared" si="6"/>
        <v>0.26</v>
      </c>
      <c r="BG7" s="252">
        <f t="shared" si="6"/>
        <v>0.26</v>
      </c>
      <c r="BH7" s="252">
        <f t="shared" si="6"/>
        <v>0.26</v>
      </c>
      <c r="BI7" s="252">
        <f t="shared" si="6"/>
        <v>0.26</v>
      </c>
      <c r="BJ7" s="252">
        <f t="shared" si="6"/>
        <v>0.26</v>
      </c>
      <c r="BK7" s="252">
        <f t="shared" si="6"/>
        <v>0.26</v>
      </c>
      <c r="BL7" s="252">
        <f t="shared" si="6"/>
        <v>0.26</v>
      </c>
      <c r="BM7" s="252">
        <f t="shared" si="6"/>
        <v>0.26</v>
      </c>
      <c r="BN7" s="252">
        <f t="shared" si="7"/>
        <v>0.26</v>
      </c>
      <c r="BO7" s="252">
        <f t="shared" si="7"/>
        <v>0.26</v>
      </c>
    </row>
    <row r="8" spans="1:67" x14ac:dyDescent="0.25">
      <c r="B8" s="246" t="s">
        <v>133</v>
      </c>
      <c r="C8" s="247"/>
      <c r="D8" s="255">
        <f>D14/D12</f>
        <v>4.7692307692307692</v>
      </c>
      <c r="E8" s="255">
        <f t="shared" ref="E8:AC8" si="9">E14/E12</f>
        <v>3.6428571428571428</v>
      </c>
      <c r="F8" s="255">
        <f t="shared" si="9"/>
        <v>4</v>
      </c>
      <c r="G8" s="255">
        <f t="shared" si="9"/>
        <v>2.6153846153846154</v>
      </c>
      <c r="H8" s="255">
        <f t="shared" si="9"/>
        <v>3.4814814814814814</v>
      </c>
      <c r="I8" s="255">
        <f t="shared" si="9"/>
        <v>4.7857142857142856</v>
      </c>
      <c r="J8" s="255">
        <f t="shared" si="9"/>
        <v>4.6551724137931032</v>
      </c>
      <c r="K8" s="255">
        <f t="shared" si="9"/>
        <v>3.8260869565217392</v>
      </c>
      <c r="L8" s="255">
        <f t="shared" si="9"/>
        <v>7.125</v>
      </c>
      <c r="M8" s="255">
        <f t="shared" si="9"/>
        <v>7.4782608695652177</v>
      </c>
      <c r="N8" s="255">
        <f t="shared" si="9"/>
        <v>11</v>
      </c>
      <c r="O8" s="255">
        <f t="shared" si="9"/>
        <v>7.166666666666667</v>
      </c>
      <c r="P8" s="255">
        <f t="shared" si="9"/>
        <v>5.48</v>
      </c>
      <c r="Q8" s="255">
        <f t="shared" si="9"/>
        <v>5.583333333333333</v>
      </c>
      <c r="R8" s="255">
        <f t="shared" si="9"/>
        <v>5.0714285714285712</v>
      </c>
      <c r="S8" s="255">
        <f t="shared" si="9"/>
        <v>4.6470588235294121</v>
      </c>
      <c r="T8" s="255">
        <f t="shared" si="9"/>
        <v>6.833333333333333</v>
      </c>
      <c r="U8" s="255">
        <f t="shared" si="9"/>
        <v>6.096774193548387</v>
      </c>
      <c r="V8" s="255">
        <f t="shared" si="9"/>
        <v>6.5588235294117645</v>
      </c>
      <c r="W8" s="255">
        <f t="shared" si="9"/>
        <v>7.4444444444444446</v>
      </c>
      <c r="X8" s="255">
        <f t="shared" si="9"/>
        <v>7.6333333333333337</v>
      </c>
      <c r="Y8" s="255">
        <f t="shared" si="9"/>
        <v>7.6551724137931032</v>
      </c>
      <c r="Z8" s="255">
        <f t="shared" si="9"/>
        <v>8</v>
      </c>
      <c r="AA8" s="255">
        <f t="shared" si="9"/>
        <v>5.6216216216216219</v>
      </c>
      <c r="AB8" s="255">
        <f>AB14/AB12</f>
        <v>5.5384615384615383</v>
      </c>
      <c r="AC8" s="255">
        <f t="shared" si="9"/>
        <v>4.4482758620689653</v>
      </c>
      <c r="AD8" s="256">
        <f>SUM(P14:AC14)/SUM(P12:AC12)</f>
        <v>6.1866028708133971</v>
      </c>
      <c r="AF8" s="257">
        <f>AD8</f>
        <v>6.1866028708133971</v>
      </c>
      <c r="AG8" s="257">
        <f>AF8</f>
        <v>6.1866028708133971</v>
      </c>
      <c r="AH8" s="257">
        <f t="shared" si="5"/>
        <v>6.1866028708133971</v>
      </c>
      <c r="AI8" s="257">
        <f t="shared" si="5"/>
        <v>6.1866028708133971</v>
      </c>
      <c r="AJ8" s="258">
        <f t="shared" si="5"/>
        <v>6.1866028708133971</v>
      </c>
      <c r="AK8" s="258">
        <f t="shared" si="5"/>
        <v>6.1866028708133971</v>
      </c>
      <c r="AL8" s="258">
        <f>AD8</f>
        <v>6.1866028708133971</v>
      </c>
      <c r="AM8" s="258">
        <f t="shared" si="5"/>
        <v>6.1866028708133971</v>
      </c>
      <c r="AN8" s="258">
        <f t="shared" si="5"/>
        <v>6.1866028708133971</v>
      </c>
      <c r="AO8" s="258">
        <f t="shared" si="5"/>
        <v>6.1866028708133971</v>
      </c>
      <c r="AP8" s="258">
        <f t="shared" si="5"/>
        <v>6.1866028708133971</v>
      </c>
      <c r="AQ8" s="258">
        <f t="shared" si="5"/>
        <v>6.1866028708133971</v>
      </c>
      <c r="AR8" s="258">
        <f t="shared" si="5"/>
        <v>6.1866028708133971</v>
      </c>
      <c r="AS8" s="258">
        <f t="shared" si="5"/>
        <v>6.1866028708133971</v>
      </c>
      <c r="AT8" s="258">
        <f t="shared" si="5"/>
        <v>6.1866028708133971</v>
      </c>
      <c r="AU8" s="258">
        <f t="shared" si="5"/>
        <v>6.1866028708133971</v>
      </c>
      <c r="AV8" s="258">
        <f t="shared" si="5"/>
        <v>6.1866028708133971</v>
      </c>
      <c r="AW8" s="258">
        <f t="shared" si="5"/>
        <v>6.1866028708133971</v>
      </c>
      <c r="AX8" s="258">
        <f t="shared" si="6"/>
        <v>6.1866028708133971</v>
      </c>
      <c r="AY8" s="258">
        <f t="shared" si="6"/>
        <v>6.1866028708133971</v>
      </c>
      <c r="AZ8" s="258">
        <f t="shared" si="6"/>
        <v>6.1866028708133971</v>
      </c>
      <c r="BA8" s="258">
        <f t="shared" si="6"/>
        <v>6.1866028708133971</v>
      </c>
      <c r="BB8" s="258">
        <f t="shared" si="6"/>
        <v>6.1866028708133971</v>
      </c>
      <c r="BC8" s="258">
        <f t="shared" si="6"/>
        <v>6.1866028708133971</v>
      </c>
      <c r="BD8" s="258">
        <f t="shared" si="6"/>
        <v>6.1866028708133971</v>
      </c>
      <c r="BE8" s="258">
        <f t="shared" si="6"/>
        <v>6.1866028708133971</v>
      </c>
      <c r="BF8" s="258">
        <f t="shared" si="6"/>
        <v>6.1866028708133971</v>
      </c>
      <c r="BG8" s="258">
        <f t="shared" si="6"/>
        <v>6.1866028708133971</v>
      </c>
      <c r="BH8" s="258">
        <f t="shared" si="6"/>
        <v>6.1866028708133971</v>
      </c>
      <c r="BI8" s="258">
        <f t="shared" si="6"/>
        <v>6.1866028708133971</v>
      </c>
      <c r="BJ8" s="258">
        <f t="shared" si="6"/>
        <v>6.1866028708133971</v>
      </c>
      <c r="BK8" s="258">
        <f t="shared" si="6"/>
        <v>6.1866028708133971</v>
      </c>
      <c r="BL8" s="258">
        <f t="shared" si="6"/>
        <v>6.1866028708133971</v>
      </c>
      <c r="BM8" s="258">
        <f t="shared" si="6"/>
        <v>6.1866028708133971</v>
      </c>
      <c r="BN8" s="258">
        <f t="shared" si="7"/>
        <v>6.1866028708133971</v>
      </c>
      <c r="BO8" s="258">
        <f t="shared" si="7"/>
        <v>6.1866028708133971</v>
      </c>
    </row>
    <row r="9" spans="1:67" x14ac:dyDescent="0.25">
      <c r="B9" s="246" t="s">
        <v>103</v>
      </c>
      <c r="C9" s="247"/>
      <c r="D9" s="259">
        <f t="shared" ref="D9:AA9" si="10">D17/D14</f>
        <v>0</v>
      </c>
      <c r="E9" s="259">
        <f t="shared" si="10"/>
        <v>0</v>
      </c>
      <c r="F9" s="259">
        <f t="shared" si="10"/>
        <v>0</v>
      </c>
      <c r="G9" s="259">
        <f t="shared" si="10"/>
        <v>0</v>
      </c>
      <c r="H9" s="259">
        <f t="shared" si="10"/>
        <v>0</v>
      </c>
      <c r="I9" s="259">
        <f t="shared" si="10"/>
        <v>0</v>
      </c>
      <c r="J9" s="259">
        <f t="shared" si="10"/>
        <v>0</v>
      </c>
      <c r="K9" s="259">
        <f t="shared" si="10"/>
        <v>0</v>
      </c>
      <c r="L9" s="259">
        <f t="shared" si="10"/>
        <v>0</v>
      </c>
      <c r="M9" s="259">
        <f t="shared" si="10"/>
        <v>0</v>
      </c>
      <c r="N9" s="259">
        <f t="shared" si="10"/>
        <v>0</v>
      </c>
      <c r="O9" s="259">
        <f t="shared" si="10"/>
        <v>0</v>
      </c>
      <c r="P9" s="259">
        <f t="shared" si="10"/>
        <v>0</v>
      </c>
      <c r="Q9" s="259">
        <f t="shared" si="10"/>
        <v>0</v>
      </c>
      <c r="R9" s="259">
        <f t="shared" si="10"/>
        <v>0</v>
      </c>
      <c r="S9" s="259">
        <f t="shared" si="10"/>
        <v>0</v>
      </c>
      <c r="T9" s="259">
        <f t="shared" si="10"/>
        <v>0</v>
      </c>
      <c r="U9" s="259">
        <f t="shared" si="10"/>
        <v>0</v>
      </c>
      <c r="V9" s="259">
        <f t="shared" si="10"/>
        <v>0</v>
      </c>
      <c r="W9" s="259">
        <f t="shared" si="10"/>
        <v>0</v>
      </c>
      <c r="X9" s="259">
        <f t="shared" si="10"/>
        <v>0</v>
      </c>
      <c r="Y9" s="259">
        <f t="shared" si="10"/>
        <v>0</v>
      </c>
      <c r="Z9" s="259">
        <f t="shared" si="10"/>
        <v>0</v>
      </c>
      <c r="AA9" s="259">
        <f t="shared" si="10"/>
        <v>0</v>
      </c>
      <c r="AB9" s="259">
        <f>AB17/AB14</f>
        <v>0</v>
      </c>
      <c r="AC9" s="259">
        <f>AC17/AC14</f>
        <v>0</v>
      </c>
      <c r="AD9" s="275">
        <f>SUM(P17:AC17)/SUM(P14:AC14)</f>
        <v>0</v>
      </c>
      <c r="AF9" s="261">
        <f>AD9</f>
        <v>0</v>
      </c>
      <c r="AG9" s="261">
        <f>AF9</f>
        <v>0</v>
      </c>
      <c r="AH9" s="261">
        <f t="shared" si="5"/>
        <v>0</v>
      </c>
      <c r="AI9" s="261">
        <f t="shared" si="5"/>
        <v>0</v>
      </c>
      <c r="AJ9" s="262">
        <f t="shared" si="5"/>
        <v>0</v>
      </c>
      <c r="AK9" s="262">
        <f t="shared" si="5"/>
        <v>0</v>
      </c>
      <c r="AL9" s="262">
        <f>AD9</f>
        <v>0</v>
      </c>
      <c r="AM9" s="262">
        <f t="shared" si="5"/>
        <v>0</v>
      </c>
      <c r="AN9" s="262">
        <f t="shared" si="5"/>
        <v>0</v>
      </c>
      <c r="AO9" s="262">
        <f t="shared" si="5"/>
        <v>0</v>
      </c>
      <c r="AP9" s="262">
        <f t="shared" si="5"/>
        <v>0</v>
      </c>
      <c r="AQ9" s="262">
        <f t="shared" si="5"/>
        <v>0</v>
      </c>
      <c r="AR9" s="262">
        <f t="shared" si="5"/>
        <v>0</v>
      </c>
      <c r="AS9" s="262">
        <f t="shared" si="5"/>
        <v>0</v>
      </c>
      <c r="AT9" s="262">
        <f t="shared" si="5"/>
        <v>0</v>
      </c>
      <c r="AU9" s="262">
        <f t="shared" si="5"/>
        <v>0</v>
      </c>
      <c r="AV9" s="262">
        <f t="shared" si="5"/>
        <v>0</v>
      </c>
      <c r="AW9" s="262">
        <f t="shared" si="5"/>
        <v>0</v>
      </c>
      <c r="AX9" s="262">
        <f t="shared" si="6"/>
        <v>0</v>
      </c>
      <c r="AY9" s="262">
        <f t="shared" si="6"/>
        <v>0</v>
      </c>
      <c r="AZ9" s="262">
        <f t="shared" si="6"/>
        <v>0</v>
      </c>
      <c r="BA9" s="262">
        <f t="shared" si="6"/>
        <v>0</v>
      </c>
      <c r="BB9" s="262">
        <f t="shared" si="6"/>
        <v>0</v>
      </c>
      <c r="BC9" s="262">
        <f t="shared" si="6"/>
        <v>0</v>
      </c>
      <c r="BD9" s="262">
        <f t="shared" si="6"/>
        <v>0</v>
      </c>
      <c r="BE9" s="262">
        <f t="shared" si="6"/>
        <v>0</v>
      </c>
      <c r="BF9" s="262">
        <f t="shared" si="6"/>
        <v>0</v>
      </c>
      <c r="BG9" s="262">
        <f t="shared" si="6"/>
        <v>0</v>
      </c>
      <c r="BH9" s="262">
        <f t="shared" si="6"/>
        <v>0</v>
      </c>
      <c r="BI9" s="262">
        <f t="shared" si="6"/>
        <v>0</v>
      </c>
      <c r="BJ9" s="262">
        <f t="shared" si="6"/>
        <v>0</v>
      </c>
      <c r="BK9" s="262">
        <f t="shared" si="6"/>
        <v>0</v>
      </c>
      <c r="BL9" s="262">
        <f t="shared" si="6"/>
        <v>0</v>
      </c>
      <c r="BM9" s="262">
        <f t="shared" si="6"/>
        <v>0</v>
      </c>
      <c r="BN9" s="262">
        <f t="shared" si="7"/>
        <v>0</v>
      </c>
      <c r="BO9" s="262">
        <f t="shared" si="7"/>
        <v>0</v>
      </c>
    </row>
    <row r="10" spans="1:67" x14ac:dyDescent="0.25">
      <c r="B10" s="246" t="s">
        <v>134</v>
      </c>
      <c r="C10" s="247"/>
      <c r="D10" s="253"/>
      <c r="E10" s="253"/>
      <c r="F10" s="253"/>
      <c r="G10" s="253"/>
      <c r="H10" s="253"/>
      <c r="I10" s="253"/>
      <c r="J10" s="253"/>
      <c r="K10" s="253"/>
      <c r="L10" s="253"/>
      <c r="M10" s="253"/>
      <c r="N10" s="253"/>
      <c r="O10" s="253"/>
      <c r="P10" s="253"/>
      <c r="Q10" s="253"/>
      <c r="R10" s="253"/>
      <c r="S10" s="253"/>
      <c r="T10" s="253"/>
      <c r="U10" s="253"/>
      <c r="V10" s="253"/>
      <c r="W10" s="253"/>
      <c r="X10" s="253"/>
      <c r="Y10" s="253"/>
      <c r="Z10" s="253"/>
      <c r="AA10" s="253"/>
      <c r="AB10" s="253"/>
      <c r="AC10" s="253"/>
      <c r="AD10" s="288">
        <v>0</v>
      </c>
      <c r="AF10" s="254">
        <f>AD10</f>
        <v>0</v>
      </c>
      <c r="AG10" s="254">
        <f>AF10</f>
        <v>0</v>
      </c>
      <c r="AH10" s="254">
        <f t="shared" si="5"/>
        <v>0</v>
      </c>
      <c r="AI10" s="254">
        <f t="shared" si="5"/>
        <v>0</v>
      </c>
      <c r="AJ10" s="254">
        <f t="shared" si="5"/>
        <v>0</v>
      </c>
      <c r="AK10" s="254">
        <f t="shared" si="5"/>
        <v>0</v>
      </c>
      <c r="AL10" s="254">
        <f>AD10</f>
        <v>0</v>
      </c>
      <c r="AM10" s="254">
        <f t="shared" si="5"/>
        <v>0</v>
      </c>
      <c r="AN10" s="254">
        <f t="shared" si="5"/>
        <v>0</v>
      </c>
      <c r="AO10" s="254">
        <f t="shared" si="5"/>
        <v>0</v>
      </c>
      <c r="AP10" s="254">
        <f t="shared" si="5"/>
        <v>0</v>
      </c>
      <c r="AQ10" s="254">
        <f t="shared" si="5"/>
        <v>0</v>
      </c>
      <c r="AR10" s="254">
        <f t="shared" si="5"/>
        <v>0</v>
      </c>
      <c r="AS10" s="254">
        <f t="shared" si="5"/>
        <v>0</v>
      </c>
      <c r="AT10" s="254">
        <f t="shared" si="5"/>
        <v>0</v>
      </c>
      <c r="AU10" s="254">
        <f t="shared" si="5"/>
        <v>0</v>
      </c>
      <c r="AV10" s="254">
        <f t="shared" si="5"/>
        <v>0</v>
      </c>
      <c r="AW10" s="254">
        <f t="shared" si="5"/>
        <v>0</v>
      </c>
      <c r="AX10" s="254">
        <f t="shared" si="6"/>
        <v>0</v>
      </c>
      <c r="AY10" s="254">
        <f t="shared" si="6"/>
        <v>0</v>
      </c>
      <c r="AZ10" s="254">
        <f t="shared" si="6"/>
        <v>0</v>
      </c>
      <c r="BA10" s="254">
        <f t="shared" si="6"/>
        <v>0</v>
      </c>
      <c r="BB10" s="254">
        <f t="shared" si="6"/>
        <v>0</v>
      </c>
      <c r="BC10" s="254">
        <f t="shared" si="6"/>
        <v>0</v>
      </c>
      <c r="BD10" s="254">
        <f t="shared" si="6"/>
        <v>0</v>
      </c>
      <c r="BE10" s="254">
        <f t="shared" si="6"/>
        <v>0</v>
      </c>
      <c r="BF10" s="254">
        <f t="shared" si="6"/>
        <v>0</v>
      </c>
      <c r="BG10" s="254">
        <f t="shared" si="6"/>
        <v>0</v>
      </c>
      <c r="BH10" s="254">
        <f t="shared" si="6"/>
        <v>0</v>
      </c>
      <c r="BI10" s="254">
        <f t="shared" si="6"/>
        <v>0</v>
      </c>
      <c r="BJ10" s="254">
        <f t="shared" si="6"/>
        <v>0</v>
      </c>
      <c r="BK10" s="254">
        <f t="shared" si="6"/>
        <v>0</v>
      </c>
      <c r="BL10" s="254">
        <f t="shared" si="6"/>
        <v>0</v>
      </c>
      <c r="BM10" s="254">
        <f t="shared" si="6"/>
        <v>0</v>
      </c>
      <c r="BN10" s="254">
        <f t="shared" si="7"/>
        <v>0</v>
      </c>
      <c r="BO10" s="254">
        <f t="shared" si="7"/>
        <v>0</v>
      </c>
    </row>
    <row r="12" spans="1:67" x14ac:dyDescent="0.25">
      <c r="B12" t="s">
        <v>267</v>
      </c>
      <c r="D12" s="7">
        <f>IF(VLOOKUP($B$4&amp;$B12,[20]Enugu!$E:$AE,COLUMN(D$1)-2,FALSE)=" ",0,VLOOKUP($B$4&amp;$B12,[20]Enugu!$E:$AE,COLUMN(D$1)-2,FALSE))</f>
        <v>13</v>
      </c>
      <c r="E12" s="7">
        <f>IF(VLOOKUP($B$4&amp;$B12,[20]Enugu!$E:$AE,COLUMN(E$1)-2,FALSE)=" ",0,VLOOKUP($B$4&amp;$B12,[20]Enugu!$E:$AE,COLUMN(E$1)-2,FALSE))</f>
        <v>14</v>
      </c>
      <c r="F12" s="7">
        <f>IF(VLOOKUP($B$4&amp;$B12,[20]Enugu!$E:$AE,COLUMN(F$1)-2,FALSE)=" ",0,VLOOKUP($B$4&amp;$B12,[20]Enugu!$E:$AE,COLUMN(F$1)-2,FALSE))</f>
        <v>22</v>
      </c>
      <c r="G12" s="7">
        <f>IF(VLOOKUP($B$4&amp;$B12,[20]Enugu!$E:$AE,COLUMN(G$1)-2,FALSE)=" ",0,VLOOKUP($B$4&amp;$B12,[20]Enugu!$E:$AE,COLUMN(G$1)-2,FALSE))</f>
        <v>26</v>
      </c>
      <c r="H12" s="7">
        <f>IF(VLOOKUP($B$4&amp;$B12,[20]Enugu!$E:$AE,COLUMN(H$1)-2,FALSE)=" ",0,VLOOKUP($B$4&amp;$B12,[20]Enugu!$E:$AE,COLUMN(H$1)-2,FALSE))</f>
        <v>27</v>
      </c>
      <c r="I12" s="7">
        <f>IF(VLOOKUP($B$4&amp;$B12,[20]Enugu!$E:$AE,COLUMN(I$1)-2,FALSE)=" ",0,VLOOKUP($B$4&amp;$B12,[20]Enugu!$E:$AE,COLUMN(I$1)-2,FALSE))</f>
        <v>28</v>
      </c>
      <c r="J12" s="7">
        <f>IF(VLOOKUP($B$4&amp;$B12,[20]Enugu!$E:$AE,COLUMN(J$1)-2,FALSE)=" ",0,VLOOKUP($B$4&amp;$B12,[20]Enugu!$E:$AE,COLUMN(J$1)-2,FALSE))</f>
        <v>29</v>
      </c>
      <c r="K12" s="7">
        <f>IF(VLOOKUP($B$4&amp;$B12,[20]Enugu!$E:$AE,COLUMN(K$1)-2,FALSE)=" ",0,VLOOKUP($B$4&amp;$B12,[20]Enugu!$E:$AE,COLUMN(K$1)-2,FALSE))</f>
        <v>23</v>
      </c>
      <c r="L12" s="7">
        <f>IF(VLOOKUP($B$4&amp;$B12,[20]Enugu!$E:$AE,COLUMN(L$1)-2,FALSE)=" ",0,VLOOKUP($B$4&amp;$B12,[20]Enugu!$E:$AE,COLUMN(L$1)-2,FALSE))</f>
        <v>16</v>
      </c>
      <c r="M12" s="7">
        <f>IF(VLOOKUP($B$4&amp;$B12,[20]Enugu!$E:$AE,COLUMN(M$1)-2,FALSE)=" ",0,VLOOKUP($B$4&amp;$B12,[20]Enugu!$E:$AE,COLUMN(M$1)-2,FALSE))</f>
        <v>23</v>
      </c>
      <c r="N12" s="7">
        <f>IF(VLOOKUP($B$4&amp;$B12,[20]Enugu!$E:$AE,COLUMN(N$1)-2,FALSE)=" ",0,VLOOKUP($B$4&amp;$B12,[20]Enugu!$E:$AE,COLUMN(N$1)-2,FALSE))</f>
        <v>19</v>
      </c>
      <c r="O12" s="7">
        <f>IF(VLOOKUP($B$4&amp;$B12,[20]Enugu!$E:$AE,COLUMN(O$1)-2,FALSE)=" ",0,VLOOKUP($B$4&amp;$B12,[20]Enugu!$E:$AE,COLUMN(O$1)-2,FALSE))</f>
        <v>24</v>
      </c>
      <c r="P12" s="7">
        <f>IF(VLOOKUP($B$4&amp;$B12,[20]Enugu!$E:$AE,COLUMN(P$1)-2,FALSE)=" ",0,VLOOKUP($B$4&amp;$B12,[20]Enugu!$E:$AE,COLUMN(P$1)-2,FALSE))</f>
        <v>25</v>
      </c>
      <c r="Q12" s="7">
        <f>IF(VLOOKUP($B$4&amp;$B12,[20]Enugu!$E:$AE,COLUMN(Q$1)-2,FALSE)=" ",0,VLOOKUP($B$4&amp;$B12,[20]Enugu!$E:$AE,COLUMN(Q$1)-2,FALSE))</f>
        <v>24</v>
      </c>
      <c r="R12" s="7">
        <f>IF(VLOOKUP($B$4&amp;$B12,[20]Enugu!$E:$AE,COLUMN(R$1)-2,FALSE)=" ",0,VLOOKUP($B$4&amp;$B12,[20]Enugu!$E:$AE,COLUMN(R$1)-2,FALSE))</f>
        <v>28</v>
      </c>
      <c r="S12" s="7">
        <f>IF(VLOOKUP($B$4&amp;$B12,[20]Enugu!$E:$AE,COLUMN(S$1)-2,FALSE)=" ",0,VLOOKUP($B$4&amp;$B12,[20]Enugu!$E:$AE,COLUMN(S$1)-2,FALSE))</f>
        <v>34</v>
      </c>
      <c r="T12" s="7">
        <f>IF(VLOOKUP($B$4&amp;$B12,[20]Enugu!$E:$AE,COLUMN(T$1)-2,FALSE)=" ",0,VLOOKUP($B$4&amp;$B12,[20]Enugu!$E:$AE,COLUMN(T$1)-2,FALSE))</f>
        <v>36</v>
      </c>
      <c r="U12" s="7">
        <f>IF(VLOOKUP($B$4&amp;$B12,[20]Enugu!$E:$AE,COLUMN(U$1)-2,FALSE)=" ",0,VLOOKUP($B$4&amp;$B12,[20]Enugu!$E:$AE,COLUMN(U$1)-2,FALSE))</f>
        <v>31</v>
      </c>
      <c r="V12" s="7">
        <f>IF(VLOOKUP($B$4&amp;$B12,[20]Enugu!$E:$AE,COLUMN(V$1)-2,FALSE)=" ",0,VLOOKUP($B$4&amp;$B12,[20]Enugu!$E:$AE,COLUMN(V$1)-2,FALSE))</f>
        <v>34</v>
      </c>
      <c r="W12" s="7">
        <f>IF(VLOOKUP($B$4&amp;$B12,[20]Enugu!$E:$AE,COLUMN(W$1)-2,FALSE)=" ",0,VLOOKUP($B$4&amp;$B12,[20]Enugu!$E:$AE,COLUMN(W$1)-2,FALSE))</f>
        <v>27</v>
      </c>
      <c r="X12" s="7">
        <f>IF(VLOOKUP($B$4&amp;$B12,[20]Enugu!$E:$AE,COLUMN(X$1)-2,FALSE)=" ",0,VLOOKUP($B$4&amp;$B12,[20]Enugu!$E:$AE,COLUMN(X$1)-2,FALSE))</f>
        <v>30</v>
      </c>
      <c r="Y12" s="7">
        <f>IF(VLOOKUP($B$4&amp;$B12,[20]Enugu!$E:$AE,COLUMN(Y$1)-2,FALSE)=" ",0,VLOOKUP($B$4&amp;$B12,[20]Enugu!$E:$AE,COLUMN(Y$1)-2,FALSE))</f>
        <v>29</v>
      </c>
      <c r="Z12" s="7">
        <f>IF(VLOOKUP($B$4&amp;$B12,[20]Enugu!$E:$AE,COLUMN(Z$1)-2,FALSE)=" ",0,VLOOKUP($B$4&amp;$B12,[20]Enugu!$E:$AE,COLUMN(Z$1)-2,FALSE))</f>
        <v>28</v>
      </c>
      <c r="AA12" s="7">
        <f>IF(VLOOKUP($B$4&amp;$B12,[20]Enugu!$E:$AE,COLUMN(AA$1)-2,FALSE)=" ",0,VLOOKUP($B$4&amp;$B12,[20]Enugu!$E:$AE,COLUMN(AA$1)-2,FALSE))</f>
        <v>37</v>
      </c>
      <c r="AB12" s="7">
        <f>IF(VLOOKUP($B$4&amp;$B12,[20]Enugu!$E:$AE,COLUMN(AB$1)-2,FALSE)=" ",0,VLOOKUP($B$4&amp;$B12,[20]Enugu!$E:$AE,COLUMN(AB$1)-2,FALSE))</f>
        <v>26</v>
      </c>
      <c r="AC12" s="7">
        <f>IF(VLOOKUP($B$4&amp;$B12,[20]Enugu!$E:$AE,COLUMN(AC$1)-2,FALSE)=" ",0,VLOOKUP($B$4&amp;$B12,[20]Enugu!$E:$AE,COLUMN(AC$1)-2,FALSE))</f>
        <v>29</v>
      </c>
      <c r="AF12" s="7">
        <f t="shared" ref="AF12:AG15" si="11">AB12</f>
        <v>26</v>
      </c>
      <c r="AG12" s="7">
        <f t="shared" si="11"/>
        <v>29</v>
      </c>
      <c r="AH12" s="7">
        <f>VLOOKUP($A$3&amp;$B$4&amp;$B12,'[14]Paga All'!$G$1:$J$3000,4,FALSE)</f>
        <v>31</v>
      </c>
      <c r="AI12" s="7">
        <f>VLOOKUP($A$3&amp;$B$4&amp;$B12,'[15]Paga all'!$F:$G,2,FALSE)</f>
        <v>26</v>
      </c>
      <c r="AJ12" s="7">
        <f>VLOOKUP($A$3&amp;$B$4&amp;$B12,'[16]Paga all'!$F$2:$G$1470,2,FALSE)</f>
        <v>26</v>
      </c>
      <c r="AK12" s="9">
        <f t="shared" ref="AK12:BO12" si="12">IF(ROUND((AJ12+AJ13)*(1+AK6),)&gt;=AK$3*$AD$3,AK$3*$AD$3*(1-AK7),ROUND((AJ12+AJ13)*(1+AK6),)-ROUND((AJ12+AJ13)*(1+AK6)*AK7,))</f>
        <v>29</v>
      </c>
      <c r="AL12" s="9">
        <f t="shared" si="12"/>
        <v>31</v>
      </c>
      <c r="AM12" s="9">
        <f t="shared" si="12"/>
        <v>33</v>
      </c>
      <c r="AN12" s="9">
        <f t="shared" si="12"/>
        <v>35</v>
      </c>
      <c r="AO12" s="9">
        <f t="shared" si="12"/>
        <v>38</v>
      </c>
      <c r="AP12" s="9">
        <f t="shared" si="12"/>
        <v>41</v>
      </c>
      <c r="AQ12" s="9">
        <f t="shared" si="12"/>
        <v>44</v>
      </c>
      <c r="AR12" s="9">
        <f t="shared" si="12"/>
        <v>47</v>
      </c>
      <c r="AS12" s="9">
        <f t="shared" si="12"/>
        <v>49</v>
      </c>
      <c r="AT12" s="9">
        <f t="shared" si="12"/>
        <v>53</v>
      </c>
      <c r="AU12" s="9">
        <f t="shared" si="12"/>
        <v>57</v>
      </c>
      <c r="AV12" s="9">
        <f t="shared" si="12"/>
        <v>61</v>
      </c>
      <c r="AW12" s="9">
        <f t="shared" si="12"/>
        <v>65</v>
      </c>
      <c r="AX12" s="9">
        <f t="shared" si="12"/>
        <v>70</v>
      </c>
      <c r="AY12" s="9">
        <f t="shared" si="12"/>
        <v>75</v>
      </c>
      <c r="AZ12" s="9">
        <f t="shared" si="12"/>
        <v>80</v>
      </c>
      <c r="BA12" s="9">
        <f t="shared" si="12"/>
        <v>86</v>
      </c>
      <c r="BB12" s="9">
        <f t="shared" si="12"/>
        <v>92</v>
      </c>
      <c r="BC12" s="9">
        <f t="shared" si="12"/>
        <v>99</v>
      </c>
      <c r="BD12" s="9">
        <f t="shared" si="12"/>
        <v>105</v>
      </c>
      <c r="BE12" s="9">
        <f t="shared" si="12"/>
        <v>112</v>
      </c>
      <c r="BF12" s="9">
        <f t="shared" si="12"/>
        <v>121</v>
      </c>
      <c r="BG12" s="9">
        <f t="shared" si="12"/>
        <v>129</v>
      </c>
      <c r="BH12" s="9">
        <f t="shared" si="12"/>
        <v>138</v>
      </c>
      <c r="BI12" s="9">
        <f t="shared" si="12"/>
        <v>147</v>
      </c>
      <c r="BJ12" s="9">
        <f t="shared" si="12"/>
        <v>158</v>
      </c>
      <c r="BK12" s="9">
        <f t="shared" si="12"/>
        <v>169</v>
      </c>
      <c r="BL12" s="9">
        <f t="shared" si="12"/>
        <v>181</v>
      </c>
      <c r="BM12" s="9">
        <f t="shared" si="12"/>
        <v>193</v>
      </c>
      <c r="BN12" s="9">
        <f t="shared" si="12"/>
        <v>206</v>
      </c>
      <c r="BO12" s="9">
        <f t="shared" si="12"/>
        <v>221</v>
      </c>
    </row>
    <row r="13" spans="1:67" x14ac:dyDescent="0.25">
      <c r="B13" s="263" t="s">
        <v>268</v>
      </c>
      <c r="D13" s="7">
        <f>IF(VLOOKUP($B$4&amp;$B13,[20]Enugu!$E:$AE,COLUMN(D$1)-2,FALSE)=" ",0,VLOOKUP($B$4&amp;$B13,[20]Enugu!$E:$AE,COLUMN(D$1)-2,FALSE))</f>
        <v>5</v>
      </c>
      <c r="E13" s="7">
        <f>IF(VLOOKUP($B$4&amp;$B13,[20]Enugu!$E:$AE,COLUMN(E$1)-2,FALSE)=" ",0,VLOOKUP($B$4&amp;$B13,[20]Enugu!$E:$AE,COLUMN(E$1)-2,FALSE))</f>
        <v>4</v>
      </c>
      <c r="F13" s="7">
        <f>IF(VLOOKUP($B$4&amp;$B13,[20]Enugu!$E:$AE,COLUMN(F$1)-2,FALSE)=" ",0,VLOOKUP($B$4&amp;$B13,[20]Enugu!$E:$AE,COLUMN(F$1)-2,FALSE))</f>
        <v>4</v>
      </c>
      <c r="G13" s="7">
        <f>IF(VLOOKUP($B$4&amp;$B13,[20]Enugu!$E:$AE,COLUMN(G$1)-2,FALSE)=" ",0,VLOOKUP($B$4&amp;$B13,[20]Enugu!$E:$AE,COLUMN(G$1)-2,FALSE))</f>
        <v>12</v>
      </c>
      <c r="H13" s="7">
        <f>IF(VLOOKUP($B$4&amp;$B13,[20]Enugu!$E:$AE,COLUMN(H$1)-2,FALSE)=" ",0,VLOOKUP($B$4&amp;$B13,[20]Enugu!$E:$AE,COLUMN(H$1)-2,FALSE))</f>
        <v>14</v>
      </c>
      <c r="I13" s="7">
        <f>IF(VLOOKUP($B$4&amp;$B13,[20]Enugu!$E:$AE,COLUMN(I$1)-2,FALSE)=" ",0,VLOOKUP($B$4&amp;$B13,[20]Enugu!$E:$AE,COLUMN(I$1)-2,FALSE))</f>
        <v>14</v>
      </c>
      <c r="J13" s="7">
        <f>IF(VLOOKUP($B$4&amp;$B13,[20]Enugu!$E:$AE,COLUMN(J$1)-2,FALSE)=" ",0,VLOOKUP($B$4&amp;$B13,[20]Enugu!$E:$AE,COLUMN(J$1)-2,FALSE))</f>
        <v>10</v>
      </c>
      <c r="K13" s="7">
        <f>IF(VLOOKUP($B$4&amp;$B13,[20]Enugu!$E:$AE,COLUMN(K$1)-2,FALSE)=" ",0,VLOOKUP($B$4&amp;$B13,[20]Enugu!$E:$AE,COLUMN(K$1)-2,FALSE))</f>
        <v>15</v>
      </c>
      <c r="L13" s="7">
        <f>IF(VLOOKUP($B$4&amp;$B13,[20]Enugu!$E:$AE,COLUMN(L$1)-2,FALSE)=" ",0,VLOOKUP($B$4&amp;$B13,[20]Enugu!$E:$AE,COLUMN(L$1)-2,FALSE))</f>
        <v>12</v>
      </c>
      <c r="M13" s="7">
        <f>IF(VLOOKUP($B$4&amp;$B13,[20]Enugu!$E:$AE,COLUMN(M$1)-2,FALSE)=" ",0,VLOOKUP($B$4&amp;$B13,[20]Enugu!$E:$AE,COLUMN(M$1)-2,FALSE))</f>
        <v>8</v>
      </c>
      <c r="N13" s="7">
        <f>IF(VLOOKUP($B$4&amp;$B13,[20]Enugu!$E:$AE,COLUMN(N$1)-2,FALSE)=" ",0,VLOOKUP($B$4&amp;$B13,[20]Enugu!$E:$AE,COLUMN(N$1)-2,FALSE))</f>
        <v>12</v>
      </c>
      <c r="O13" s="7">
        <f>IF(VLOOKUP($B$4&amp;$B13,[20]Enugu!$E:$AE,COLUMN(O$1)-2,FALSE)=" ",0,VLOOKUP($B$4&amp;$B13,[20]Enugu!$E:$AE,COLUMN(O$1)-2,FALSE))</f>
        <v>7</v>
      </c>
      <c r="P13" s="7">
        <f>IF(VLOOKUP($B$4&amp;$B13,[20]Enugu!$E:$AE,COLUMN(P$1)-2,FALSE)=" ",0,VLOOKUP($B$4&amp;$B13,[20]Enugu!$E:$AE,COLUMN(P$1)-2,FALSE))</f>
        <v>12</v>
      </c>
      <c r="Q13" s="7">
        <f>IF(VLOOKUP($B$4&amp;$B13,[20]Enugu!$E:$AE,COLUMN(Q$1)-2,FALSE)=" ",0,VLOOKUP($B$4&amp;$B13,[20]Enugu!$E:$AE,COLUMN(Q$1)-2,FALSE))</f>
        <v>9</v>
      </c>
      <c r="R13" s="7">
        <f>IF(VLOOKUP($B$4&amp;$B13,[20]Enugu!$E:$AE,COLUMN(R$1)-2,FALSE)=" ",0,VLOOKUP($B$4&amp;$B13,[20]Enugu!$E:$AE,COLUMN(R$1)-2,FALSE))</f>
        <v>7</v>
      </c>
      <c r="S13" s="7">
        <f>IF(VLOOKUP($B$4&amp;$B13,[20]Enugu!$E:$AE,COLUMN(S$1)-2,FALSE)=" ",0,VLOOKUP($B$4&amp;$B13,[20]Enugu!$E:$AE,COLUMN(S$1)-2,FALSE))</f>
        <v>12</v>
      </c>
      <c r="T13" s="7">
        <f>IF(VLOOKUP($B$4&amp;$B13,[20]Enugu!$E:$AE,COLUMN(T$1)-2,FALSE)=" ",0,VLOOKUP($B$4&amp;$B13,[20]Enugu!$E:$AE,COLUMN(T$1)-2,FALSE))</f>
        <v>15</v>
      </c>
      <c r="U13" s="7">
        <f>IF(VLOOKUP($B$4&amp;$B13,[20]Enugu!$E:$AE,COLUMN(U$1)-2,FALSE)=" ",0,VLOOKUP($B$4&amp;$B13,[20]Enugu!$E:$AE,COLUMN(U$1)-2,FALSE))</f>
        <v>17</v>
      </c>
      <c r="V13" s="7">
        <f>IF(VLOOKUP($B$4&amp;$B13,[20]Enugu!$E:$AE,COLUMN(V$1)-2,FALSE)=" ",0,VLOOKUP($B$4&amp;$B13,[20]Enugu!$E:$AE,COLUMN(V$1)-2,FALSE))</f>
        <v>9</v>
      </c>
      <c r="W13" s="7">
        <f>IF(VLOOKUP($B$4&amp;$B13,[20]Enugu!$E:$AE,COLUMN(W$1)-2,FALSE)=" ",0,VLOOKUP($B$4&amp;$B13,[20]Enugu!$E:$AE,COLUMN(W$1)-2,FALSE))</f>
        <v>18</v>
      </c>
      <c r="X13" s="7">
        <f>IF(VLOOKUP($B$4&amp;$B13,[20]Enugu!$E:$AE,COLUMN(X$1)-2,FALSE)=" ",0,VLOOKUP($B$4&amp;$B13,[20]Enugu!$E:$AE,COLUMN(X$1)-2,FALSE))</f>
        <v>9</v>
      </c>
      <c r="Y13" s="7">
        <f>IF(VLOOKUP($B$4&amp;$B13,[20]Enugu!$E:$AE,COLUMN(Y$1)-2,FALSE)=" ",0,VLOOKUP($B$4&amp;$B13,[20]Enugu!$E:$AE,COLUMN(Y$1)-2,FALSE))</f>
        <v>10</v>
      </c>
      <c r="Z13" s="7">
        <f>IF(VLOOKUP($B$4&amp;$B13,[20]Enugu!$E:$AE,COLUMN(Z$1)-2,FALSE)=" ",0,VLOOKUP($B$4&amp;$B13,[20]Enugu!$E:$AE,COLUMN(Z$1)-2,FALSE))</f>
        <v>9</v>
      </c>
      <c r="AA13" s="7">
        <f>IF(VLOOKUP($B$4&amp;$B13,[20]Enugu!$E:$AE,COLUMN(AA$1)-2,FALSE)=" ",0,VLOOKUP($B$4&amp;$B13,[20]Enugu!$E:$AE,COLUMN(AA$1)-2,FALSE))</f>
        <v>8</v>
      </c>
      <c r="AB13" s="7">
        <f>IF(VLOOKUP($B$4&amp;$B13,[20]Enugu!$E:$AE,COLUMN(AB$1)-2,FALSE)=" ",0,VLOOKUP($B$4&amp;$B13,[20]Enugu!$E:$AE,COLUMN(AB$1)-2,FALSE))</f>
        <v>19</v>
      </c>
      <c r="AC13" s="7">
        <f>IF(VLOOKUP($B$4&amp;$B13,[20]Enugu!$E:$AE,COLUMN(AC$1)-2,FALSE)=" ",0,VLOOKUP($B$4&amp;$B13,[20]Enugu!$E:$AE,COLUMN(AC$1)-2,FALSE))</f>
        <v>9</v>
      </c>
      <c r="AF13" s="7">
        <f t="shared" si="11"/>
        <v>19</v>
      </c>
      <c r="AG13" s="7">
        <f t="shared" si="11"/>
        <v>9</v>
      </c>
      <c r="AH13" s="7">
        <f>VLOOKUP($A$3&amp;$B$4&amp;$B13,'[14]Paga All'!$G$1:$J$3000,4,FALSE)</f>
        <v>9</v>
      </c>
      <c r="AI13" s="7">
        <f>VLOOKUP($A$3&amp;$B$4&amp;$B13,'[15]Paga all'!$F:$G,2,FALSE)</f>
        <v>13</v>
      </c>
      <c r="AJ13" s="7">
        <f>VLOOKUP($A$3&amp;$B$4&amp;$B13,'[16]Paga all'!$F$2:$G$1470,2,FALSE)</f>
        <v>10</v>
      </c>
      <c r="AK13" s="9">
        <f t="shared" ref="AK13:BO13" si="13">IF(ROUND((AJ12+AJ13)*(1+AK6),)&gt;=AK$3*$AD$3,AK$3*$AD$3*AK7,ROUND((AJ12+AJ13)*(1+AK6),)-AK12)</f>
        <v>10</v>
      </c>
      <c r="AL13" s="9">
        <f t="shared" si="13"/>
        <v>11</v>
      </c>
      <c r="AM13" s="9">
        <f t="shared" si="13"/>
        <v>12</v>
      </c>
      <c r="AN13" s="9">
        <f t="shared" si="13"/>
        <v>13</v>
      </c>
      <c r="AO13" s="9">
        <f t="shared" si="13"/>
        <v>13</v>
      </c>
      <c r="AP13" s="9">
        <f t="shared" si="13"/>
        <v>14</v>
      </c>
      <c r="AQ13" s="9">
        <f t="shared" si="13"/>
        <v>15</v>
      </c>
      <c r="AR13" s="9">
        <f t="shared" si="13"/>
        <v>16</v>
      </c>
      <c r="AS13" s="9">
        <f t="shared" si="13"/>
        <v>18</v>
      </c>
      <c r="AT13" s="9">
        <f t="shared" si="13"/>
        <v>19</v>
      </c>
      <c r="AU13" s="9">
        <f t="shared" si="13"/>
        <v>20</v>
      </c>
      <c r="AV13" s="9">
        <f t="shared" si="13"/>
        <v>21</v>
      </c>
      <c r="AW13" s="9">
        <f t="shared" si="13"/>
        <v>23</v>
      </c>
      <c r="AX13" s="9">
        <f t="shared" si="13"/>
        <v>24</v>
      </c>
      <c r="AY13" s="9">
        <f t="shared" si="13"/>
        <v>26</v>
      </c>
      <c r="AZ13" s="9">
        <f t="shared" si="13"/>
        <v>28</v>
      </c>
      <c r="BA13" s="9">
        <f t="shared" si="13"/>
        <v>30</v>
      </c>
      <c r="BB13" s="9">
        <f t="shared" si="13"/>
        <v>32</v>
      </c>
      <c r="BC13" s="9">
        <f t="shared" si="13"/>
        <v>34</v>
      </c>
      <c r="BD13" s="9">
        <f t="shared" si="13"/>
        <v>37</v>
      </c>
      <c r="BE13" s="9">
        <f t="shared" si="13"/>
        <v>40</v>
      </c>
      <c r="BF13" s="9">
        <f t="shared" si="13"/>
        <v>42</v>
      </c>
      <c r="BG13" s="9">
        <f t="shared" si="13"/>
        <v>45</v>
      </c>
      <c r="BH13" s="9">
        <f t="shared" si="13"/>
        <v>48</v>
      </c>
      <c r="BI13" s="9">
        <f t="shared" si="13"/>
        <v>52</v>
      </c>
      <c r="BJ13" s="9">
        <f t="shared" si="13"/>
        <v>55</v>
      </c>
      <c r="BK13" s="9">
        <f t="shared" si="13"/>
        <v>59</v>
      </c>
      <c r="BL13" s="9">
        <f t="shared" si="13"/>
        <v>63</v>
      </c>
      <c r="BM13" s="9">
        <f t="shared" si="13"/>
        <v>68</v>
      </c>
      <c r="BN13" s="9">
        <f t="shared" si="13"/>
        <v>73</v>
      </c>
      <c r="BO13" s="9">
        <f t="shared" si="13"/>
        <v>78</v>
      </c>
    </row>
    <row r="14" spans="1:67" x14ac:dyDescent="0.25">
      <c r="B14" t="s">
        <v>269</v>
      </c>
      <c r="D14" s="7">
        <f>IF(VLOOKUP($B$4&amp;$B14,[20]Enugu!$E:$AE,COLUMN(D$1)-2,FALSE)=" ",0,VLOOKUP($B$4&amp;$B14,[20]Enugu!$E:$AE,COLUMN(D$1)-2,FALSE))</f>
        <v>62</v>
      </c>
      <c r="E14" s="7">
        <f>IF(VLOOKUP($B$4&amp;$B14,[20]Enugu!$E:$AE,COLUMN(E$1)-2,FALSE)=" ",0,VLOOKUP($B$4&amp;$B14,[20]Enugu!$E:$AE,COLUMN(E$1)-2,FALSE))</f>
        <v>51</v>
      </c>
      <c r="F14" s="7">
        <f>IF(VLOOKUP($B$4&amp;$B14,[20]Enugu!$E:$AE,COLUMN(F$1)-2,FALSE)=" ",0,VLOOKUP($B$4&amp;$B14,[20]Enugu!$E:$AE,COLUMN(F$1)-2,FALSE))</f>
        <v>88</v>
      </c>
      <c r="G14" s="7">
        <f>IF(VLOOKUP($B$4&amp;$B14,[20]Enugu!$E:$AE,COLUMN(G$1)-2,FALSE)=" ",0,VLOOKUP($B$4&amp;$B14,[20]Enugu!$E:$AE,COLUMN(G$1)-2,FALSE))</f>
        <v>68</v>
      </c>
      <c r="H14" s="7">
        <f>IF(VLOOKUP($B$4&amp;$B14,[20]Enugu!$E:$AE,COLUMN(H$1)-2,FALSE)=" ",0,VLOOKUP($B$4&amp;$B14,[20]Enugu!$E:$AE,COLUMN(H$1)-2,FALSE))</f>
        <v>94</v>
      </c>
      <c r="I14" s="7">
        <f>IF(VLOOKUP($B$4&amp;$B14,[20]Enugu!$E:$AE,COLUMN(I$1)-2,FALSE)=" ",0,VLOOKUP($B$4&amp;$B14,[20]Enugu!$E:$AE,COLUMN(I$1)-2,FALSE))</f>
        <v>134</v>
      </c>
      <c r="J14" s="7">
        <f>IF(VLOOKUP($B$4&amp;$B14,[20]Enugu!$E:$AE,COLUMN(J$1)-2,FALSE)=" ",0,VLOOKUP($B$4&amp;$B14,[20]Enugu!$E:$AE,COLUMN(J$1)-2,FALSE))</f>
        <v>135</v>
      </c>
      <c r="K14" s="7">
        <f>IF(VLOOKUP($B$4&amp;$B14,[20]Enugu!$E:$AE,COLUMN(K$1)-2,FALSE)=" ",0,VLOOKUP($B$4&amp;$B14,[20]Enugu!$E:$AE,COLUMN(K$1)-2,FALSE))</f>
        <v>88</v>
      </c>
      <c r="L14" s="7">
        <f>IF(VLOOKUP($B$4&amp;$B14,[20]Enugu!$E:$AE,COLUMN(L$1)-2,FALSE)=" ",0,VLOOKUP($B$4&amp;$B14,[20]Enugu!$E:$AE,COLUMN(L$1)-2,FALSE))</f>
        <v>114</v>
      </c>
      <c r="M14" s="7">
        <f>IF(VLOOKUP($B$4&amp;$B14,[20]Enugu!$E:$AE,COLUMN(M$1)-2,FALSE)=" ",0,VLOOKUP($B$4&amp;$B14,[20]Enugu!$E:$AE,COLUMN(M$1)-2,FALSE))</f>
        <v>172</v>
      </c>
      <c r="N14" s="7">
        <f>IF(VLOOKUP($B$4&amp;$B14,[20]Enugu!$E:$AE,COLUMN(N$1)-2,FALSE)=" ",0,VLOOKUP($B$4&amp;$B14,[20]Enugu!$E:$AE,COLUMN(N$1)-2,FALSE))</f>
        <v>209</v>
      </c>
      <c r="O14" s="7">
        <f>IF(VLOOKUP($B$4&amp;$B14,[20]Enugu!$E:$AE,COLUMN(O$1)-2,FALSE)=" ",0,VLOOKUP($B$4&amp;$B14,[20]Enugu!$E:$AE,COLUMN(O$1)-2,FALSE))</f>
        <v>172</v>
      </c>
      <c r="P14" s="7">
        <f>IF(VLOOKUP($B$4&amp;$B14,[20]Enugu!$E:$AE,COLUMN(P$1)-2,FALSE)=" ",0,VLOOKUP($B$4&amp;$B14,[20]Enugu!$E:$AE,COLUMN(P$1)-2,FALSE))</f>
        <v>137</v>
      </c>
      <c r="Q14" s="7">
        <f>IF(VLOOKUP($B$4&amp;$B14,[20]Enugu!$E:$AE,COLUMN(Q$1)-2,FALSE)=" ",0,VLOOKUP($B$4&amp;$B14,[20]Enugu!$E:$AE,COLUMN(Q$1)-2,FALSE))</f>
        <v>134</v>
      </c>
      <c r="R14" s="7">
        <f>IF(VLOOKUP($B$4&amp;$B14,[20]Enugu!$E:$AE,COLUMN(R$1)-2,FALSE)=" ",0,VLOOKUP($B$4&amp;$B14,[20]Enugu!$E:$AE,COLUMN(R$1)-2,FALSE))</f>
        <v>142</v>
      </c>
      <c r="S14" s="7">
        <f>IF(VLOOKUP($B$4&amp;$B14,[20]Enugu!$E:$AE,COLUMN(S$1)-2,FALSE)=" ",0,VLOOKUP($B$4&amp;$B14,[20]Enugu!$E:$AE,COLUMN(S$1)-2,FALSE))</f>
        <v>158</v>
      </c>
      <c r="T14" s="7">
        <f>IF(VLOOKUP($B$4&amp;$B14,[20]Enugu!$E:$AE,COLUMN(T$1)-2,FALSE)=" ",0,VLOOKUP($B$4&amp;$B14,[20]Enugu!$E:$AE,COLUMN(T$1)-2,FALSE))</f>
        <v>246</v>
      </c>
      <c r="U14" s="7">
        <f>IF(VLOOKUP($B$4&amp;$B14,[20]Enugu!$E:$AE,COLUMN(U$1)-2,FALSE)=" ",0,VLOOKUP($B$4&amp;$B14,[20]Enugu!$E:$AE,COLUMN(U$1)-2,FALSE))</f>
        <v>189</v>
      </c>
      <c r="V14" s="7">
        <f>IF(VLOOKUP($B$4&amp;$B14,[20]Enugu!$E:$AE,COLUMN(V$1)-2,FALSE)=" ",0,VLOOKUP($B$4&amp;$B14,[20]Enugu!$E:$AE,COLUMN(V$1)-2,FALSE))</f>
        <v>223</v>
      </c>
      <c r="W14" s="7">
        <f>IF(VLOOKUP($B$4&amp;$B14,[20]Enugu!$E:$AE,COLUMN(W$1)-2,FALSE)=" ",0,VLOOKUP($B$4&amp;$B14,[20]Enugu!$E:$AE,COLUMN(W$1)-2,FALSE))</f>
        <v>201</v>
      </c>
      <c r="X14" s="7">
        <f>IF(VLOOKUP($B$4&amp;$B14,[20]Enugu!$E:$AE,COLUMN(X$1)-2,FALSE)=" ",0,VLOOKUP($B$4&amp;$B14,[20]Enugu!$E:$AE,COLUMN(X$1)-2,FALSE))</f>
        <v>229</v>
      </c>
      <c r="Y14" s="7">
        <f>IF(VLOOKUP($B$4&amp;$B14,[20]Enugu!$E:$AE,COLUMN(Y$1)-2,FALSE)=" ",0,VLOOKUP($B$4&amp;$B14,[20]Enugu!$E:$AE,COLUMN(Y$1)-2,FALSE))</f>
        <v>222</v>
      </c>
      <c r="Z14" s="7">
        <f>IF(VLOOKUP($B$4&amp;$B14,[20]Enugu!$E:$AE,COLUMN(Z$1)-2,FALSE)=" ",0,VLOOKUP($B$4&amp;$B14,[20]Enugu!$E:$AE,COLUMN(Z$1)-2,FALSE))</f>
        <v>224</v>
      </c>
      <c r="AA14" s="7">
        <f>IF(VLOOKUP($B$4&amp;$B14,[20]Enugu!$E:$AE,COLUMN(AA$1)-2,FALSE)=" ",0,VLOOKUP($B$4&amp;$B14,[20]Enugu!$E:$AE,COLUMN(AA$1)-2,FALSE))</f>
        <v>208</v>
      </c>
      <c r="AB14" s="7">
        <f>IF(VLOOKUP($B$4&amp;$B14,[20]Enugu!$E:$AE,COLUMN(AB$1)-2,FALSE)=" ",0,VLOOKUP($B$4&amp;$B14,[20]Enugu!$E:$AE,COLUMN(AB$1)-2,FALSE))</f>
        <v>144</v>
      </c>
      <c r="AC14" s="7">
        <f>IF(VLOOKUP($B$4&amp;$B14,[20]Enugu!$E:$AE,COLUMN(AC$1)-2,FALSE)=" ",0,VLOOKUP($B$4&amp;$B14,[20]Enugu!$E:$AE,COLUMN(AC$1)-2,FALSE))</f>
        <v>129</v>
      </c>
      <c r="AF14" s="7">
        <f t="shared" si="11"/>
        <v>144</v>
      </c>
      <c r="AG14" s="7">
        <f t="shared" si="11"/>
        <v>129</v>
      </c>
      <c r="AH14" s="7">
        <f>VLOOKUP($A$3&amp;$B$4&amp;$B14,'[14]Paga All'!$G$1:$J$3000,4,FALSE)</f>
        <v>190</v>
      </c>
      <c r="AI14" s="7">
        <f>VLOOKUP($A$3&amp;$B$4&amp;$B14,'[15]Paga all'!$F:$G,2,FALSE)</f>
        <v>141</v>
      </c>
      <c r="AJ14" s="7">
        <f>VLOOKUP($A$3&amp;$B$4&amp;$B14,'[16]Paga all'!$F$2:$G$1470,2,FALSE)</f>
        <v>114</v>
      </c>
      <c r="AK14" s="9">
        <f t="shared" ref="AK14:BO14" si="14">ROUND(AK12*AK8,)</f>
        <v>179</v>
      </c>
      <c r="AL14" s="9">
        <f t="shared" si="14"/>
        <v>192</v>
      </c>
      <c r="AM14" s="9">
        <f t="shared" si="14"/>
        <v>204</v>
      </c>
      <c r="AN14" s="9">
        <f t="shared" si="14"/>
        <v>217</v>
      </c>
      <c r="AO14" s="9">
        <f t="shared" si="14"/>
        <v>235</v>
      </c>
      <c r="AP14" s="9">
        <f t="shared" si="14"/>
        <v>254</v>
      </c>
      <c r="AQ14" s="9">
        <f t="shared" si="14"/>
        <v>272</v>
      </c>
      <c r="AR14" s="9">
        <f t="shared" si="14"/>
        <v>291</v>
      </c>
      <c r="AS14" s="9">
        <f t="shared" si="14"/>
        <v>303</v>
      </c>
      <c r="AT14" s="9">
        <f t="shared" si="14"/>
        <v>328</v>
      </c>
      <c r="AU14" s="9">
        <f t="shared" si="14"/>
        <v>353</v>
      </c>
      <c r="AV14" s="9">
        <f t="shared" si="14"/>
        <v>377</v>
      </c>
      <c r="AW14" s="9">
        <f t="shared" si="14"/>
        <v>402</v>
      </c>
      <c r="AX14" s="9">
        <f t="shared" si="14"/>
        <v>433</v>
      </c>
      <c r="AY14" s="9">
        <f t="shared" si="14"/>
        <v>464</v>
      </c>
      <c r="AZ14" s="9">
        <f t="shared" si="14"/>
        <v>495</v>
      </c>
      <c r="BA14" s="9">
        <f t="shared" si="14"/>
        <v>532</v>
      </c>
      <c r="BB14" s="9">
        <f t="shared" si="14"/>
        <v>569</v>
      </c>
      <c r="BC14" s="9">
        <f t="shared" si="14"/>
        <v>612</v>
      </c>
      <c r="BD14" s="9">
        <f t="shared" si="14"/>
        <v>650</v>
      </c>
      <c r="BE14" s="9">
        <f t="shared" si="14"/>
        <v>693</v>
      </c>
      <c r="BF14" s="9">
        <f t="shared" si="14"/>
        <v>749</v>
      </c>
      <c r="BG14" s="9">
        <f t="shared" si="14"/>
        <v>798</v>
      </c>
      <c r="BH14" s="9">
        <f t="shared" si="14"/>
        <v>854</v>
      </c>
      <c r="BI14" s="9">
        <f t="shared" si="14"/>
        <v>909</v>
      </c>
      <c r="BJ14" s="9">
        <f t="shared" si="14"/>
        <v>977</v>
      </c>
      <c r="BK14" s="9">
        <f t="shared" si="14"/>
        <v>1046</v>
      </c>
      <c r="BL14" s="9">
        <f t="shared" si="14"/>
        <v>1120</v>
      </c>
      <c r="BM14" s="9">
        <f t="shared" si="14"/>
        <v>1194</v>
      </c>
      <c r="BN14" s="9">
        <f t="shared" si="14"/>
        <v>1274</v>
      </c>
      <c r="BO14" s="9">
        <f t="shared" si="14"/>
        <v>1367</v>
      </c>
    </row>
    <row r="15" spans="1:67" x14ac:dyDescent="0.25">
      <c r="B15" t="s">
        <v>270</v>
      </c>
      <c r="D15" s="7">
        <f>IF(VLOOKUP($B$4&amp;$B15,[20]Enugu!$E:$AE,COLUMN(D$1)-2,FALSE)=" ",0,VLOOKUP($B$4&amp;$B15,[20]Enugu!$E:$AE,COLUMN(D$1)-2,FALSE))</f>
        <v>444360</v>
      </c>
      <c r="E15" s="7">
        <f>IF(VLOOKUP($B$4&amp;$B15,[20]Enugu!$E:$AE,COLUMN(E$1)-2,FALSE)=" ",0,VLOOKUP($B$4&amp;$B15,[20]Enugu!$E:$AE,COLUMN(E$1)-2,FALSE))</f>
        <v>322125</v>
      </c>
      <c r="F15" s="7">
        <f>IF(VLOOKUP($B$4&amp;$B15,[20]Enugu!$E:$AE,COLUMN(F$1)-2,FALSE)=" ",0,VLOOKUP($B$4&amp;$B15,[20]Enugu!$E:$AE,COLUMN(F$1)-2,FALSE))</f>
        <v>675855</v>
      </c>
      <c r="G15" s="7">
        <f>IF(VLOOKUP($B$4&amp;$B15,[20]Enugu!$E:$AE,COLUMN(G$1)-2,FALSE)=" ",0,VLOOKUP($B$4&amp;$B15,[20]Enugu!$E:$AE,COLUMN(G$1)-2,FALSE))</f>
        <v>361747</v>
      </c>
      <c r="H15" s="7">
        <f>IF(VLOOKUP($B$4&amp;$B15,[20]Enugu!$E:$AE,COLUMN(H$1)-2,FALSE)=" ",0,VLOOKUP($B$4&amp;$B15,[20]Enugu!$E:$AE,COLUMN(H$1)-2,FALSE))</f>
        <v>455585</v>
      </c>
      <c r="I15" s="7">
        <f>IF(VLOOKUP($B$4&amp;$B15,[20]Enugu!$E:$AE,COLUMN(I$1)-2,FALSE)=" ",0,VLOOKUP($B$4&amp;$B15,[20]Enugu!$E:$AE,COLUMN(I$1)-2,FALSE))</f>
        <v>971075</v>
      </c>
      <c r="J15" s="7">
        <f>IF(VLOOKUP($B$4&amp;$B15,[20]Enugu!$E:$AE,COLUMN(J$1)-2,FALSE)=" ",0,VLOOKUP($B$4&amp;$B15,[20]Enugu!$E:$AE,COLUMN(J$1)-2,FALSE))</f>
        <v>994500</v>
      </c>
      <c r="K15" s="7">
        <f>IF(VLOOKUP($B$4&amp;$B15,[20]Enugu!$E:$AE,COLUMN(K$1)-2,FALSE)=" ",0,VLOOKUP($B$4&amp;$B15,[20]Enugu!$E:$AE,COLUMN(K$1)-2,FALSE))</f>
        <v>670400</v>
      </c>
      <c r="L15" s="7">
        <f>IF(VLOOKUP($B$4&amp;$B15,[20]Enugu!$E:$AE,COLUMN(L$1)-2,FALSE)=" ",0,VLOOKUP($B$4&amp;$B15,[20]Enugu!$E:$AE,COLUMN(L$1)-2,FALSE))</f>
        <v>997500</v>
      </c>
      <c r="M15" s="7">
        <f>IF(VLOOKUP($B$4&amp;$B15,[20]Enugu!$E:$AE,COLUMN(M$1)-2,FALSE)=" ",0,VLOOKUP($B$4&amp;$B15,[20]Enugu!$E:$AE,COLUMN(M$1)-2,FALSE))</f>
        <v>1378000</v>
      </c>
      <c r="N15" s="7">
        <f>IF(VLOOKUP($B$4&amp;$B15,[20]Enugu!$E:$AE,COLUMN(N$1)-2,FALSE)=" ",0,VLOOKUP($B$4&amp;$B15,[20]Enugu!$E:$AE,COLUMN(N$1)-2,FALSE))</f>
        <v>2001343</v>
      </c>
      <c r="O15" s="7">
        <f>IF(VLOOKUP($B$4&amp;$B15,[20]Enugu!$E:$AE,COLUMN(O$1)-2,FALSE)=" ",0,VLOOKUP($B$4&amp;$B15,[20]Enugu!$E:$AE,COLUMN(O$1)-2,FALSE))</f>
        <v>1931807.19</v>
      </c>
      <c r="P15" s="7">
        <f>IF(VLOOKUP($B$4&amp;$B15,[20]Enugu!$E:$AE,COLUMN(P$1)-2,FALSE)=" ",0,VLOOKUP($B$4&amp;$B15,[20]Enugu!$E:$AE,COLUMN(P$1)-2,FALSE))</f>
        <v>1182750</v>
      </c>
      <c r="Q15" s="7">
        <f>IF(VLOOKUP($B$4&amp;$B15,[20]Enugu!$E:$AE,COLUMN(Q$1)-2,FALSE)=" ",0,VLOOKUP($B$4&amp;$B15,[20]Enugu!$E:$AE,COLUMN(Q$1)-2,FALSE))</f>
        <v>1712340</v>
      </c>
      <c r="R15" s="7">
        <f>IF(VLOOKUP($B$4&amp;$B15,[20]Enugu!$E:$AE,COLUMN(R$1)-2,FALSE)=" ",0,VLOOKUP($B$4&amp;$B15,[20]Enugu!$E:$AE,COLUMN(R$1)-2,FALSE))</f>
        <v>1155286.5</v>
      </c>
      <c r="S15" s="7">
        <f>IF(VLOOKUP($B$4&amp;$B15,[20]Enugu!$E:$AE,COLUMN(S$1)-2,FALSE)=" ",0,VLOOKUP($B$4&amp;$B15,[20]Enugu!$E:$AE,COLUMN(S$1)-2,FALSE))</f>
        <v>1765662.75</v>
      </c>
      <c r="T15" s="7">
        <f>IF(VLOOKUP($B$4&amp;$B15,[20]Enugu!$E:$AE,COLUMN(T$1)-2,FALSE)=" ",0,VLOOKUP($B$4&amp;$B15,[20]Enugu!$E:$AE,COLUMN(T$1)-2,FALSE))</f>
        <v>3198653</v>
      </c>
      <c r="U15" s="7">
        <f>IF(VLOOKUP($B$4&amp;$B15,[20]Enugu!$E:$AE,COLUMN(U$1)-2,FALSE)=" ",0,VLOOKUP($B$4&amp;$B15,[20]Enugu!$E:$AE,COLUMN(U$1)-2,FALSE))</f>
        <v>2465700</v>
      </c>
      <c r="V15" s="7">
        <f>IF(VLOOKUP($B$4&amp;$B15,[20]Enugu!$E:$AE,COLUMN(V$1)-2,FALSE)=" ",0,VLOOKUP($B$4&amp;$B15,[20]Enugu!$E:$AE,COLUMN(V$1)-2,FALSE))</f>
        <v>3743330</v>
      </c>
      <c r="W15" s="7">
        <f>IF(VLOOKUP($B$4&amp;$B15,[20]Enugu!$E:$AE,COLUMN(W$1)-2,FALSE)=" ",0,VLOOKUP($B$4&amp;$B15,[20]Enugu!$E:$AE,COLUMN(W$1)-2,FALSE))</f>
        <v>3638650</v>
      </c>
      <c r="X15" s="7">
        <f>IF(VLOOKUP($B$4&amp;$B15,[20]Enugu!$E:$AE,COLUMN(X$1)-2,FALSE)=" ",0,VLOOKUP($B$4&amp;$B15,[20]Enugu!$E:$AE,COLUMN(X$1)-2,FALSE))</f>
        <v>3615650</v>
      </c>
      <c r="Y15" s="7">
        <f>IF(VLOOKUP($B$4&amp;$B15,[20]Enugu!$E:$AE,COLUMN(Y$1)-2,FALSE)=" ",0,VLOOKUP($B$4&amp;$B15,[20]Enugu!$E:$AE,COLUMN(Y$1)-2,FALSE))</f>
        <v>4373242</v>
      </c>
      <c r="Z15" s="7">
        <f>IF(VLOOKUP($B$4&amp;$B15,[20]Enugu!$E:$AE,COLUMN(Z$1)-2,FALSE)=" ",0,VLOOKUP($B$4&amp;$B15,[20]Enugu!$E:$AE,COLUMN(Z$1)-2,FALSE))</f>
        <v>2581936</v>
      </c>
      <c r="AA15" s="7">
        <f>IF(VLOOKUP($B$4&amp;$B15,[20]Enugu!$E:$AE,COLUMN(AA$1)-2,FALSE)=" ",0,VLOOKUP($B$4&amp;$B15,[20]Enugu!$E:$AE,COLUMN(AA$1)-2,FALSE))</f>
        <v>2923550</v>
      </c>
      <c r="AB15" s="7">
        <f>IF(VLOOKUP($B$4&amp;$B15,[20]Enugu!$E:$AE,COLUMN(AB$1)-2,FALSE)=" ",0,VLOOKUP($B$4&amp;$B15,[20]Enugu!$E:$AE,COLUMN(AB$1)-2,FALSE))</f>
        <v>1953011</v>
      </c>
      <c r="AC15" s="7">
        <f>IF(VLOOKUP($B$4&amp;$B15,[20]Enugu!$E:$AE,COLUMN(AC$1)-2,FALSE)=" ",0,VLOOKUP($B$4&amp;$B15,[20]Enugu!$E:$AE,COLUMN(AC$1)-2,FALSE))</f>
        <v>2227920</v>
      </c>
      <c r="AF15" s="7">
        <f t="shared" si="11"/>
        <v>1953011</v>
      </c>
      <c r="AG15" s="7">
        <f t="shared" si="11"/>
        <v>2227920</v>
      </c>
      <c r="AH15" s="7">
        <f>VLOOKUP($A$3&amp;$B$4&amp;$B15,'[14]Paga All'!$G$1:$J$3000,4,FALSE)</f>
        <v>3273800</v>
      </c>
      <c r="AI15" s="7">
        <f>VLOOKUP($A$3&amp;$B$4&amp;$B15,'[15]Paga all'!$F:$G,2,FALSE)</f>
        <v>1934017.67</v>
      </c>
      <c r="AJ15" s="7">
        <f>VLOOKUP($A$3&amp;$B$4&amp;$B15,'[16]Paga all'!$F$2:$G$1470,2,FALSE)</f>
        <v>1250200</v>
      </c>
      <c r="AK15" s="9">
        <f t="shared" ref="AK15:BO15" si="15">AK14*$AD16</f>
        <v>2529097.0393464812</v>
      </c>
      <c r="AL15" s="9">
        <f t="shared" si="15"/>
        <v>2712774.4779582368</v>
      </c>
      <c r="AM15" s="9">
        <f t="shared" si="15"/>
        <v>2882322.8828306263</v>
      </c>
      <c r="AN15" s="9">
        <f t="shared" si="15"/>
        <v>3066000.3214423819</v>
      </c>
      <c r="AO15" s="9">
        <f t="shared" si="15"/>
        <v>3320322.9287509667</v>
      </c>
      <c r="AP15" s="9">
        <f t="shared" si="15"/>
        <v>3588774.569798917</v>
      </c>
      <c r="AQ15" s="9">
        <f t="shared" si="15"/>
        <v>3843097.1771075018</v>
      </c>
      <c r="AR15" s="9">
        <f t="shared" si="15"/>
        <v>4111548.8181554521</v>
      </c>
      <c r="AS15" s="9">
        <f t="shared" si="15"/>
        <v>4281097.2230278421</v>
      </c>
      <c r="AT15" s="9">
        <f t="shared" si="15"/>
        <v>4634323.0665119877</v>
      </c>
      <c r="AU15" s="9">
        <f t="shared" si="15"/>
        <v>4987548.9099961333</v>
      </c>
      <c r="AV15" s="9">
        <f t="shared" si="15"/>
        <v>5326645.7197409123</v>
      </c>
      <c r="AW15" s="9">
        <f t="shared" si="15"/>
        <v>5679871.5632250579</v>
      </c>
      <c r="AX15" s="9">
        <f t="shared" si="15"/>
        <v>6117871.6091453983</v>
      </c>
      <c r="AY15" s="9">
        <f t="shared" si="15"/>
        <v>6555871.6550657386</v>
      </c>
      <c r="AZ15" s="9">
        <f t="shared" si="15"/>
        <v>6993871.7009860789</v>
      </c>
      <c r="BA15" s="9">
        <f t="shared" si="15"/>
        <v>7516645.949342614</v>
      </c>
      <c r="BB15" s="9">
        <f t="shared" si="15"/>
        <v>8039420.1976991491</v>
      </c>
      <c r="BC15" s="9">
        <f t="shared" si="15"/>
        <v>8646968.6484918799</v>
      </c>
      <c r="BD15" s="9">
        <f t="shared" si="15"/>
        <v>9183871.9305877797</v>
      </c>
      <c r="BE15" s="9">
        <f t="shared" si="15"/>
        <v>9791420.3813805096</v>
      </c>
      <c r="BF15" s="9">
        <f t="shared" si="15"/>
        <v>10582646.270784996</v>
      </c>
      <c r="BG15" s="9">
        <f t="shared" si="15"/>
        <v>11274968.92401392</v>
      </c>
      <c r="BH15" s="9">
        <f t="shared" si="15"/>
        <v>12066194.813418407</v>
      </c>
      <c r="BI15" s="9">
        <f t="shared" si="15"/>
        <v>12843291.669083526</v>
      </c>
      <c r="BJ15" s="9">
        <f t="shared" si="15"/>
        <v>13804065.963360403</v>
      </c>
      <c r="BK15" s="9">
        <f t="shared" si="15"/>
        <v>14778969.291376643</v>
      </c>
      <c r="BL15" s="9">
        <f t="shared" si="15"/>
        <v>15824517.788089713</v>
      </c>
      <c r="BM15" s="9">
        <f t="shared" si="15"/>
        <v>16870066.284802783</v>
      </c>
      <c r="BN15" s="9">
        <f t="shared" si="15"/>
        <v>18000388.983952049</v>
      </c>
      <c r="BO15" s="9">
        <f t="shared" si="15"/>
        <v>19314389.121713068</v>
      </c>
    </row>
    <row r="16" spans="1:67" x14ac:dyDescent="0.25">
      <c r="B16" t="s">
        <v>145</v>
      </c>
      <c r="D16" s="7">
        <f>IF(VLOOKUP($B$4&amp;$B16,[20]Enugu!$E:$AE,COLUMN(D$1)-2,FALSE)=" ",0,VLOOKUP($B$4&amp;$B16,[20]Enugu!$E:$AE,COLUMN(D$1)-2,FALSE))</f>
        <v>7167.1</v>
      </c>
      <c r="E16" s="7">
        <f>IF(VLOOKUP($B$4&amp;$B16,[20]Enugu!$E:$AE,COLUMN(E$1)-2,FALSE)=" ",0,VLOOKUP($B$4&amp;$B16,[20]Enugu!$E:$AE,COLUMN(E$1)-2,FALSE))</f>
        <v>6316.18</v>
      </c>
      <c r="F16" s="7">
        <f>IF(VLOOKUP($B$4&amp;$B16,[20]Enugu!$E:$AE,COLUMN(F$1)-2,FALSE)=" ",0,VLOOKUP($B$4&amp;$B16,[20]Enugu!$E:$AE,COLUMN(F$1)-2,FALSE))</f>
        <v>7680.17</v>
      </c>
      <c r="G16" s="7">
        <f>IF(VLOOKUP($B$4&amp;$B16,[20]Enugu!$E:$AE,COLUMN(G$1)-2,FALSE)=" ",0,VLOOKUP($B$4&amp;$B16,[20]Enugu!$E:$AE,COLUMN(G$1)-2,FALSE))</f>
        <v>5319.81</v>
      </c>
      <c r="H16" s="7">
        <f>IF(VLOOKUP($B$4&amp;$B16,[20]Enugu!$E:$AE,COLUMN(H$1)-2,FALSE)=" ",0,VLOOKUP($B$4&amp;$B16,[20]Enugu!$E:$AE,COLUMN(H$1)-2,FALSE))</f>
        <v>4846.6499999999996</v>
      </c>
      <c r="I16" s="7">
        <f>IF(VLOOKUP($B$4&amp;$B16,[20]Enugu!$E:$AE,COLUMN(I$1)-2,FALSE)=" ",0,VLOOKUP($B$4&amp;$B16,[20]Enugu!$E:$AE,COLUMN(I$1)-2,FALSE))</f>
        <v>7246.83</v>
      </c>
      <c r="J16" s="7">
        <f>IF(VLOOKUP($B$4&amp;$B16,[20]Enugu!$E:$AE,COLUMN(J$1)-2,FALSE)=" ",0,VLOOKUP($B$4&amp;$B16,[20]Enugu!$E:$AE,COLUMN(J$1)-2,FALSE))</f>
        <v>7366.67</v>
      </c>
      <c r="K16" s="7">
        <f>IF(VLOOKUP($B$4&amp;$B16,[20]Enugu!$E:$AE,COLUMN(K$1)-2,FALSE)=" ",0,VLOOKUP($B$4&amp;$B16,[20]Enugu!$E:$AE,COLUMN(K$1)-2,FALSE))</f>
        <v>7618.18</v>
      </c>
      <c r="L16" s="7">
        <f>IF(VLOOKUP($B$4&amp;$B16,[20]Enugu!$E:$AE,COLUMN(L$1)-2,FALSE)=" ",0,VLOOKUP($B$4&amp;$B16,[20]Enugu!$E:$AE,COLUMN(L$1)-2,FALSE))</f>
        <v>8750</v>
      </c>
      <c r="M16" s="7">
        <f>IF(VLOOKUP($B$4&amp;$B16,[20]Enugu!$E:$AE,COLUMN(M$1)-2,FALSE)=" ",0,VLOOKUP($B$4&amp;$B16,[20]Enugu!$E:$AE,COLUMN(M$1)-2,FALSE))</f>
        <v>8011.63</v>
      </c>
      <c r="N16" s="7">
        <f>IF(VLOOKUP($B$4&amp;$B16,[20]Enugu!$E:$AE,COLUMN(N$1)-2,FALSE)=" ",0,VLOOKUP($B$4&amp;$B16,[20]Enugu!$E:$AE,COLUMN(N$1)-2,FALSE))</f>
        <v>9575.7999999999993</v>
      </c>
      <c r="O16" s="7">
        <f>IF(VLOOKUP($B$4&amp;$B16,[20]Enugu!$E:$AE,COLUMN(O$1)-2,FALSE)=" ",0,VLOOKUP($B$4&amp;$B16,[20]Enugu!$E:$AE,COLUMN(O$1)-2,FALSE))</f>
        <v>11231.44</v>
      </c>
      <c r="P16" s="7">
        <f>IF(VLOOKUP($B$4&amp;$B16,[20]Enugu!$E:$AE,COLUMN(P$1)-2,FALSE)=" ",0,VLOOKUP($B$4&amp;$B16,[20]Enugu!$E:$AE,COLUMN(P$1)-2,FALSE))</f>
        <v>8633.2099999999991</v>
      </c>
      <c r="Q16" s="7">
        <f>IF(VLOOKUP($B$4&amp;$B16,[20]Enugu!$E:$AE,COLUMN(Q$1)-2,FALSE)=" ",0,VLOOKUP($B$4&amp;$B16,[20]Enugu!$E:$AE,COLUMN(Q$1)-2,FALSE))</f>
        <v>12778.66</v>
      </c>
      <c r="R16" s="7">
        <f>IF(VLOOKUP($B$4&amp;$B16,[20]Enugu!$E:$AE,COLUMN(R$1)-2,FALSE)=" ",0,VLOOKUP($B$4&amp;$B16,[20]Enugu!$E:$AE,COLUMN(R$1)-2,FALSE))</f>
        <v>8135.82</v>
      </c>
      <c r="S16" s="7">
        <f>IF(VLOOKUP($B$4&amp;$B16,[20]Enugu!$E:$AE,COLUMN(S$1)-2,FALSE)=" ",0,VLOOKUP($B$4&amp;$B16,[20]Enugu!$E:$AE,COLUMN(S$1)-2,FALSE))</f>
        <v>11175.08</v>
      </c>
      <c r="T16" s="7">
        <f>IF(VLOOKUP($B$4&amp;$B16,[20]Enugu!$E:$AE,COLUMN(T$1)-2,FALSE)=" ",0,VLOOKUP($B$4&amp;$B16,[20]Enugu!$E:$AE,COLUMN(T$1)-2,FALSE))</f>
        <v>13002.65</v>
      </c>
      <c r="U16" s="7">
        <f>IF(VLOOKUP($B$4&amp;$B16,[20]Enugu!$E:$AE,COLUMN(U$1)-2,FALSE)=" ",0,VLOOKUP($B$4&amp;$B16,[20]Enugu!$E:$AE,COLUMN(U$1)-2,FALSE))</f>
        <v>13046.03</v>
      </c>
      <c r="V16" s="7">
        <f>IF(VLOOKUP($B$4&amp;$B16,[20]Enugu!$E:$AE,COLUMN(V$1)-2,FALSE)=" ",0,VLOOKUP($B$4&amp;$B16,[20]Enugu!$E:$AE,COLUMN(V$1)-2,FALSE))</f>
        <v>16786.23</v>
      </c>
      <c r="W16" s="7">
        <f>IF(VLOOKUP($B$4&amp;$B16,[20]Enugu!$E:$AE,COLUMN(W$1)-2,FALSE)=" ",0,VLOOKUP($B$4&amp;$B16,[20]Enugu!$E:$AE,COLUMN(W$1)-2,FALSE))</f>
        <v>18102.740000000002</v>
      </c>
      <c r="X16" s="7">
        <f>IF(VLOOKUP($B$4&amp;$B16,[20]Enugu!$E:$AE,COLUMN(X$1)-2,FALSE)=" ",0,VLOOKUP($B$4&amp;$B16,[20]Enugu!$E:$AE,COLUMN(X$1)-2,FALSE))</f>
        <v>15788.86</v>
      </c>
      <c r="Y16" s="7">
        <f>IF(VLOOKUP($B$4&amp;$B16,[20]Enugu!$E:$AE,COLUMN(Y$1)-2,FALSE)=" ",0,VLOOKUP($B$4&amp;$B16,[20]Enugu!$E:$AE,COLUMN(Y$1)-2,FALSE))</f>
        <v>19699.29</v>
      </c>
      <c r="Z16" s="7">
        <f>IF(VLOOKUP($B$4&amp;$B16,[20]Enugu!$E:$AE,COLUMN(Z$1)-2,FALSE)=" ",0,VLOOKUP($B$4&amp;$B16,[20]Enugu!$E:$AE,COLUMN(Z$1)-2,FALSE))</f>
        <v>11526.5</v>
      </c>
      <c r="AA16" s="7">
        <f>IF(VLOOKUP($B$4&amp;$B16,[20]Enugu!$E:$AE,COLUMN(AA$1)-2,FALSE)=" ",0,VLOOKUP($B$4&amp;$B16,[20]Enugu!$E:$AE,COLUMN(AA$1)-2,FALSE))</f>
        <v>14055.53</v>
      </c>
      <c r="AB16" s="7">
        <f>IF(VLOOKUP($B$4&amp;$B16,[20]Enugu!$E:$AE,COLUMN(AB$1)-2,FALSE)=" ",0,VLOOKUP($B$4&amp;$B16,[20]Enugu!$E:$AE,COLUMN(AB$1)-2,FALSE))</f>
        <v>13562.58</v>
      </c>
      <c r="AC16" s="7">
        <f>IF(VLOOKUP($B$4&amp;$B16,[20]Enugu!$E:$AE,COLUMN(AC$1)-2,FALSE)=" ",0,VLOOKUP($B$4&amp;$B16,[20]Enugu!$E:$AE,COLUMN(AC$1)-2,FALSE))</f>
        <v>17270.7</v>
      </c>
      <c r="AD16" s="264">
        <f>SUM(P15:AC15)/SUM(P14:AC14)</f>
        <v>14129.033739365816</v>
      </c>
      <c r="AF16" s="7">
        <f>AF15/AF14</f>
        <v>13562.576388888889</v>
      </c>
      <c r="AG16" s="7">
        <f>AG15/AG14</f>
        <v>17270.697674418603</v>
      </c>
      <c r="AH16" s="7">
        <f>VLOOKUP($A$3&amp;$B$4&amp;$B16,'[14]Paga All'!$G$1:$J$3000,4,FALSE)</f>
        <v>17230.53</v>
      </c>
      <c r="AI16" s="7">
        <f>VLOOKUP($A$3&amp;$B$4&amp;$B16,'[15]Paga all'!$F:$G,2,FALSE)</f>
        <v>13716.44</v>
      </c>
      <c r="AJ16" s="7">
        <f>VLOOKUP($A$3&amp;$B$4&amp;$B16,'[16]Paga all'!$F$2:$G$1470,2,FALSE)</f>
        <v>10966.67</v>
      </c>
      <c r="AK16" s="9">
        <f t="shared" ref="AK16:BO16" si="16">AK15/AK14</f>
        <v>14129.033739365817</v>
      </c>
      <c r="AL16" s="9">
        <f t="shared" si="16"/>
        <v>14129.033739365817</v>
      </c>
      <c r="AM16" s="9">
        <f t="shared" si="16"/>
        <v>14129.033739365816</v>
      </c>
      <c r="AN16" s="9">
        <f t="shared" si="16"/>
        <v>14129.033739365816</v>
      </c>
      <c r="AO16" s="9">
        <f t="shared" si="16"/>
        <v>14129.033739365816</v>
      </c>
      <c r="AP16" s="9">
        <f t="shared" si="16"/>
        <v>14129.033739365816</v>
      </c>
      <c r="AQ16" s="9">
        <f t="shared" si="16"/>
        <v>14129.033739365816</v>
      </c>
      <c r="AR16" s="9">
        <f t="shared" si="16"/>
        <v>14129.033739365816</v>
      </c>
      <c r="AS16" s="9">
        <f t="shared" si="16"/>
        <v>14129.033739365816</v>
      </c>
      <c r="AT16" s="9">
        <f t="shared" si="16"/>
        <v>14129.033739365816</v>
      </c>
      <c r="AU16" s="9">
        <f t="shared" si="16"/>
        <v>14129.033739365817</v>
      </c>
      <c r="AV16" s="9">
        <f t="shared" si="16"/>
        <v>14129.033739365816</v>
      </c>
      <c r="AW16" s="9">
        <f t="shared" si="16"/>
        <v>14129.033739365816</v>
      </c>
      <c r="AX16" s="9">
        <f t="shared" si="16"/>
        <v>14129.033739365816</v>
      </c>
      <c r="AY16" s="9">
        <f t="shared" si="16"/>
        <v>14129.033739365816</v>
      </c>
      <c r="AZ16" s="9">
        <f t="shared" si="16"/>
        <v>14129.033739365816</v>
      </c>
      <c r="BA16" s="9">
        <f t="shared" si="16"/>
        <v>14129.033739365816</v>
      </c>
      <c r="BB16" s="9">
        <f t="shared" si="16"/>
        <v>14129.033739365816</v>
      </c>
      <c r="BC16" s="9">
        <f t="shared" si="16"/>
        <v>14129.033739365817</v>
      </c>
      <c r="BD16" s="9">
        <f t="shared" si="16"/>
        <v>14129.033739365816</v>
      </c>
      <c r="BE16" s="9">
        <f t="shared" si="16"/>
        <v>14129.033739365816</v>
      </c>
      <c r="BF16" s="9">
        <f t="shared" si="16"/>
        <v>14129.033739365816</v>
      </c>
      <c r="BG16" s="9">
        <f t="shared" si="16"/>
        <v>14129.033739365816</v>
      </c>
      <c r="BH16" s="9">
        <f t="shared" si="16"/>
        <v>14129.033739365816</v>
      </c>
      <c r="BI16" s="9">
        <f t="shared" si="16"/>
        <v>14129.033739365816</v>
      </c>
      <c r="BJ16" s="9">
        <f t="shared" si="16"/>
        <v>14129.033739365817</v>
      </c>
      <c r="BK16" s="9">
        <f t="shared" si="16"/>
        <v>14129.033739365816</v>
      </c>
      <c r="BL16" s="9">
        <f t="shared" si="16"/>
        <v>14129.033739365816</v>
      </c>
      <c r="BM16" s="9">
        <f t="shared" si="16"/>
        <v>14129.033739365816</v>
      </c>
      <c r="BN16" s="9">
        <f t="shared" si="16"/>
        <v>14129.033739365816</v>
      </c>
      <c r="BO16" s="9">
        <f t="shared" si="16"/>
        <v>14129.033739365814</v>
      </c>
    </row>
    <row r="17" spans="2:67" x14ac:dyDescent="0.25">
      <c r="B17" t="s">
        <v>271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F17" s="7">
        <f>AB17</f>
        <v>0</v>
      </c>
      <c r="AG17" s="7">
        <f>AC17</f>
        <v>0</v>
      </c>
      <c r="AH17" s="7">
        <f t="shared" ref="AH17:BO17" si="17">AH14*AH9</f>
        <v>0</v>
      </c>
      <c r="AI17" s="7">
        <f t="shared" si="17"/>
        <v>0</v>
      </c>
      <c r="AJ17" s="9">
        <f t="shared" si="17"/>
        <v>0</v>
      </c>
      <c r="AK17" s="9">
        <f t="shared" si="17"/>
        <v>0</v>
      </c>
      <c r="AL17" s="9">
        <f t="shared" si="17"/>
        <v>0</v>
      </c>
      <c r="AM17" s="9">
        <f t="shared" si="17"/>
        <v>0</v>
      </c>
      <c r="AN17" s="9">
        <f t="shared" si="17"/>
        <v>0</v>
      </c>
      <c r="AO17" s="9">
        <f t="shared" si="17"/>
        <v>0</v>
      </c>
      <c r="AP17" s="9">
        <f t="shared" si="17"/>
        <v>0</v>
      </c>
      <c r="AQ17" s="9">
        <f t="shared" si="17"/>
        <v>0</v>
      </c>
      <c r="AR17" s="9">
        <f t="shared" si="17"/>
        <v>0</v>
      </c>
      <c r="AS17" s="9">
        <f t="shared" si="17"/>
        <v>0</v>
      </c>
      <c r="AT17" s="9">
        <f t="shared" si="17"/>
        <v>0</v>
      </c>
      <c r="AU17" s="9">
        <f t="shared" si="17"/>
        <v>0</v>
      </c>
      <c r="AV17" s="9">
        <f t="shared" si="17"/>
        <v>0</v>
      </c>
      <c r="AW17" s="9">
        <f t="shared" si="17"/>
        <v>0</v>
      </c>
      <c r="AX17" s="9">
        <f t="shared" si="17"/>
        <v>0</v>
      </c>
      <c r="AY17" s="9">
        <f t="shared" si="17"/>
        <v>0</v>
      </c>
      <c r="AZ17" s="9">
        <f t="shared" si="17"/>
        <v>0</v>
      </c>
      <c r="BA17" s="9">
        <f t="shared" si="17"/>
        <v>0</v>
      </c>
      <c r="BB17" s="9">
        <f t="shared" si="17"/>
        <v>0</v>
      </c>
      <c r="BC17" s="9">
        <f t="shared" si="17"/>
        <v>0</v>
      </c>
      <c r="BD17" s="9">
        <f t="shared" si="17"/>
        <v>0</v>
      </c>
      <c r="BE17" s="9">
        <f t="shared" si="17"/>
        <v>0</v>
      </c>
      <c r="BF17" s="9">
        <f t="shared" si="17"/>
        <v>0</v>
      </c>
      <c r="BG17" s="9">
        <f t="shared" si="17"/>
        <v>0</v>
      </c>
      <c r="BH17" s="9">
        <f t="shared" si="17"/>
        <v>0</v>
      </c>
      <c r="BI17" s="9">
        <f t="shared" si="17"/>
        <v>0</v>
      </c>
      <c r="BJ17" s="9">
        <f t="shared" si="17"/>
        <v>0</v>
      </c>
      <c r="BK17" s="9">
        <f t="shared" si="17"/>
        <v>0</v>
      </c>
      <c r="BL17" s="9">
        <f t="shared" si="17"/>
        <v>0</v>
      </c>
      <c r="BM17" s="9">
        <f t="shared" si="17"/>
        <v>0</v>
      </c>
      <c r="BN17" s="9">
        <f t="shared" si="17"/>
        <v>0</v>
      </c>
      <c r="BO17" s="9">
        <f t="shared" si="17"/>
        <v>0</v>
      </c>
    </row>
    <row r="18" spans="2:67" x14ac:dyDescent="0.25">
      <c r="B18" t="s">
        <v>272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F18" s="7">
        <f>AB18</f>
        <v>0</v>
      </c>
      <c r="AG18" s="7">
        <f>AC18</f>
        <v>0</v>
      </c>
      <c r="AH18" s="7">
        <f t="shared" ref="AH18:BO18" si="18">AH10*AH17</f>
        <v>0</v>
      </c>
      <c r="AI18" s="7">
        <f t="shared" si="18"/>
        <v>0</v>
      </c>
      <c r="AJ18" s="9">
        <f t="shared" si="18"/>
        <v>0</v>
      </c>
      <c r="AK18" s="9">
        <f t="shared" si="18"/>
        <v>0</v>
      </c>
      <c r="AL18" s="9">
        <f t="shared" si="18"/>
        <v>0</v>
      </c>
      <c r="AM18" s="9">
        <f t="shared" si="18"/>
        <v>0</v>
      </c>
      <c r="AN18" s="9">
        <f t="shared" si="18"/>
        <v>0</v>
      </c>
      <c r="AO18" s="9">
        <f t="shared" si="18"/>
        <v>0</v>
      </c>
      <c r="AP18" s="9">
        <f t="shared" si="18"/>
        <v>0</v>
      </c>
      <c r="AQ18" s="9">
        <f t="shared" si="18"/>
        <v>0</v>
      </c>
      <c r="AR18" s="9">
        <f t="shared" si="18"/>
        <v>0</v>
      </c>
      <c r="AS18" s="9">
        <f t="shared" si="18"/>
        <v>0</v>
      </c>
      <c r="AT18" s="9">
        <f t="shared" si="18"/>
        <v>0</v>
      </c>
      <c r="AU18" s="9">
        <f t="shared" si="18"/>
        <v>0</v>
      </c>
      <c r="AV18" s="9">
        <f t="shared" si="18"/>
        <v>0</v>
      </c>
      <c r="AW18" s="9">
        <f t="shared" si="18"/>
        <v>0</v>
      </c>
      <c r="AX18" s="9">
        <f t="shared" si="18"/>
        <v>0</v>
      </c>
      <c r="AY18" s="9">
        <f t="shared" si="18"/>
        <v>0</v>
      </c>
      <c r="AZ18" s="9">
        <f t="shared" si="18"/>
        <v>0</v>
      </c>
      <c r="BA18" s="9">
        <f t="shared" si="18"/>
        <v>0</v>
      </c>
      <c r="BB18" s="9">
        <f t="shared" si="18"/>
        <v>0</v>
      </c>
      <c r="BC18" s="9">
        <f t="shared" si="18"/>
        <v>0</v>
      </c>
      <c r="BD18" s="9">
        <f t="shared" si="18"/>
        <v>0</v>
      </c>
      <c r="BE18" s="9">
        <f t="shared" si="18"/>
        <v>0</v>
      </c>
      <c r="BF18" s="9">
        <f t="shared" si="18"/>
        <v>0</v>
      </c>
      <c r="BG18" s="9">
        <f t="shared" si="18"/>
        <v>0</v>
      </c>
      <c r="BH18" s="9">
        <f t="shared" si="18"/>
        <v>0</v>
      </c>
      <c r="BI18" s="9">
        <f t="shared" si="18"/>
        <v>0</v>
      </c>
      <c r="BJ18" s="9">
        <f t="shared" si="18"/>
        <v>0</v>
      </c>
      <c r="BK18" s="9">
        <f t="shared" si="18"/>
        <v>0</v>
      </c>
      <c r="BL18" s="9">
        <f t="shared" si="18"/>
        <v>0</v>
      </c>
      <c r="BM18" s="9">
        <f t="shared" si="18"/>
        <v>0</v>
      </c>
      <c r="BN18" s="9">
        <f t="shared" si="18"/>
        <v>0</v>
      </c>
      <c r="BO18" s="9">
        <f t="shared" si="18"/>
        <v>0</v>
      </c>
    </row>
    <row r="20" spans="2:67" x14ac:dyDescent="0.25">
      <c r="B20" s="1" t="s">
        <v>107</v>
      </c>
      <c r="D20" s="240"/>
      <c r="E20" s="240"/>
      <c r="F20" s="240"/>
      <c r="G20" s="240"/>
      <c r="H20" s="240"/>
      <c r="I20" s="240"/>
      <c r="J20" s="240"/>
      <c r="K20" s="240"/>
      <c r="L20" s="240"/>
      <c r="M20" s="240"/>
      <c r="N20" s="240"/>
      <c r="O20" s="240"/>
      <c r="P20" s="240"/>
      <c r="Q20" s="240"/>
      <c r="R20" s="240"/>
      <c r="S20" s="240"/>
      <c r="T20" s="240"/>
      <c r="U20" s="240"/>
      <c r="V20" s="240"/>
      <c r="W20" s="240"/>
      <c r="X20" s="240"/>
      <c r="Y20" s="240"/>
      <c r="Z20" s="240"/>
      <c r="AA20" s="234">
        <f>RATE((COUNT($E$1:$O$1)),,-$D21,$O21)</f>
        <v>4.753385601473642E-2</v>
      </c>
      <c r="AB20" s="234">
        <f>RATE((COUNT($E$1:$O$1)),,-$D21,$O21)</f>
        <v>4.753385601473642E-2</v>
      </c>
      <c r="AC20" s="234">
        <f>RATE((COUNT($Q$1:$AC$1)),,-$P21,$AC21)</f>
        <v>4.2332790778694729E-2</v>
      </c>
      <c r="AF20" s="234"/>
      <c r="AG20" s="234"/>
      <c r="AH20" s="234"/>
      <c r="AI20" s="234"/>
    </row>
    <row r="21" spans="2:67" x14ac:dyDescent="0.25">
      <c r="B21" s="242" t="s">
        <v>137</v>
      </c>
      <c r="D21" s="243">
        <f>D28+D29</f>
        <v>6</v>
      </c>
      <c r="E21" s="243">
        <f>E28+E29</f>
        <v>15</v>
      </c>
      <c r="F21" s="243">
        <f>F28+F29</f>
        <v>19</v>
      </c>
      <c r="G21" s="243">
        <f>G28+G29</f>
        <v>17</v>
      </c>
      <c r="H21" s="243">
        <f t="shared" ref="H21:AC21" si="19">H28+H29</f>
        <v>13</v>
      </c>
      <c r="I21" s="243">
        <f t="shared" si="19"/>
        <v>17</v>
      </c>
      <c r="J21" s="243">
        <f t="shared" si="19"/>
        <v>31</v>
      </c>
      <c r="K21" s="243">
        <f t="shared" si="19"/>
        <v>34</v>
      </c>
      <c r="L21" s="243">
        <f t="shared" si="19"/>
        <v>21</v>
      </c>
      <c r="M21" s="243">
        <f t="shared" si="19"/>
        <v>15</v>
      </c>
      <c r="N21" s="243">
        <f t="shared" si="19"/>
        <v>10</v>
      </c>
      <c r="O21" s="243">
        <f t="shared" si="19"/>
        <v>10</v>
      </c>
      <c r="P21" s="243">
        <f t="shared" si="19"/>
        <v>7</v>
      </c>
      <c r="Q21" s="243">
        <f t="shared" si="19"/>
        <v>4</v>
      </c>
      <c r="R21" s="243">
        <f t="shared" si="19"/>
        <v>4</v>
      </c>
      <c r="S21" s="243">
        <f t="shared" si="19"/>
        <v>7</v>
      </c>
      <c r="T21" s="243">
        <f t="shared" si="19"/>
        <v>10</v>
      </c>
      <c r="U21" s="243">
        <f t="shared" si="19"/>
        <v>5</v>
      </c>
      <c r="V21" s="243">
        <f t="shared" si="19"/>
        <v>8</v>
      </c>
      <c r="W21" s="243">
        <f t="shared" si="19"/>
        <v>6</v>
      </c>
      <c r="X21" s="243">
        <f t="shared" si="19"/>
        <v>9</v>
      </c>
      <c r="Y21" s="243">
        <f t="shared" si="19"/>
        <v>10</v>
      </c>
      <c r="Z21" s="243">
        <f t="shared" si="19"/>
        <v>11</v>
      </c>
      <c r="AA21" s="243">
        <f t="shared" si="19"/>
        <v>9</v>
      </c>
      <c r="AB21" s="243">
        <f>AB28+AB29</f>
        <v>8</v>
      </c>
      <c r="AC21" s="243">
        <f t="shared" si="19"/>
        <v>12</v>
      </c>
      <c r="AF21" s="244">
        <f>SUM(AF28:AF29)</f>
        <v>8</v>
      </c>
      <c r="AG21" s="244">
        <f t="shared" ref="AG21:BO21" si="20">ROUND((AF28+AF29)*(1+AG22),)</f>
        <v>8</v>
      </c>
      <c r="AH21" s="244">
        <f t="shared" si="20"/>
        <v>12</v>
      </c>
      <c r="AI21" s="244">
        <f t="shared" si="20"/>
        <v>33</v>
      </c>
      <c r="AJ21" s="245">
        <f t="shared" si="20"/>
        <v>10</v>
      </c>
      <c r="AK21" s="245">
        <f t="shared" si="20"/>
        <v>2</v>
      </c>
      <c r="AL21" s="245">
        <f t="shared" si="20"/>
        <v>2</v>
      </c>
      <c r="AM21" s="245">
        <f t="shared" si="20"/>
        <v>2</v>
      </c>
      <c r="AN21" s="245">
        <f t="shared" si="20"/>
        <v>2</v>
      </c>
      <c r="AO21" s="245">
        <f t="shared" si="20"/>
        <v>2</v>
      </c>
      <c r="AP21" s="245">
        <f t="shared" si="20"/>
        <v>2</v>
      </c>
      <c r="AQ21" s="245">
        <f t="shared" si="20"/>
        <v>2</v>
      </c>
      <c r="AR21" s="245">
        <f t="shared" si="20"/>
        <v>2</v>
      </c>
      <c r="AS21" s="245">
        <f t="shared" si="20"/>
        <v>2</v>
      </c>
      <c r="AT21" s="245">
        <f t="shared" si="20"/>
        <v>2</v>
      </c>
      <c r="AU21" s="245">
        <f t="shared" si="20"/>
        <v>2</v>
      </c>
      <c r="AV21" s="245">
        <f t="shared" si="20"/>
        <v>2</v>
      </c>
      <c r="AW21" s="245">
        <f t="shared" si="20"/>
        <v>2</v>
      </c>
      <c r="AX21" s="245">
        <f t="shared" si="20"/>
        <v>2</v>
      </c>
      <c r="AY21" s="245">
        <f t="shared" si="20"/>
        <v>2</v>
      </c>
      <c r="AZ21" s="245">
        <f t="shared" si="20"/>
        <v>2</v>
      </c>
      <c r="BA21" s="245">
        <f t="shared" si="20"/>
        <v>2</v>
      </c>
      <c r="BB21" s="245">
        <f t="shared" si="20"/>
        <v>2</v>
      </c>
      <c r="BC21" s="245">
        <f t="shared" si="20"/>
        <v>2</v>
      </c>
      <c r="BD21" s="245">
        <f t="shared" si="20"/>
        <v>2</v>
      </c>
      <c r="BE21" s="245">
        <f t="shared" si="20"/>
        <v>2</v>
      </c>
      <c r="BF21" s="245">
        <f t="shared" si="20"/>
        <v>2</v>
      </c>
      <c r="BG21" s="245">
        <f t="shared" si="20"/>
        <v>2</v>
      </c>
      <c r="BH21" s="245">
        <f t="shared" si="20"/>
        <v>2</v>
      </c>
      <c r="BI21" s="245">
        <f t="shared" si="20"/>
        <v>2</v>
      </c>
      <c r="BJ21" s="245">
        <f t="shared" si="20"/>
        <v>2</v>
      </c>
      <c r="BK21" s="245">
        <f t="shared" si="20"/>
        <v>2</v>
      </c>
      <c r="BL21" s="245">
        <f t="shared" si="20"/>
        <v>2</v>
      </c>
      <c r="BM21" s="245">
        <f t="shared" si="20"/>
        <v>2</v>
      </c>
      <c r="BN21" s="245">
        <f t="shared" si="20"/>
        <v>2</v>
      </c>
      <c r="BO21" s="245">
        <f t="shared" si="20"/>
        <v>2</v>
      </c>
    </row>
    <row r="22" spans="2:67" x14ac:dyDescent="0.25">
      <c r="B22" s="246" t="s">
        <v>99</v>
      </c>
      <c r="C22" s="247"/>
      <c r="D22" s="248"/>
      <c r="E22" s="249">
        <f>RATE(1,,-D21,E21)</f>
        <v>1.4999999999999998</v>
      </c>
      <c r="F22" s="249">
        <f t="shared" ref="F22:AB22" si="21">RATE(1,,-E21,F21)</f>
        <v>0.26666666666666666</v>
      </c>
      <c r="G22" s="249">
        <f t="shared" si="21"/>
        <v>-0.10526315789473679</v>
      </c>
      <c r="H22" s="249">
        <f t="shared" si="21"/>
        <v>-0.23529411764705882</v>
      </c>
      <c r="I22" s="249">
        <f t="shared" si="21"/>
        <v>0.30769230769230754</v>
      </c>
      <c r="J22" s="249">
        <f t="shared" si="21"/>
        <v>0.82352941176470584</v>
      </c>
      <c r="K22" s="249">
        <f t="shared" si="21"/>
        <v>9.6774193548386928E-2</v>
      </c>
      <c r="L22" s="249">
        <f t="shared" si="21"/>
        <v>-0.38235294117647062</v>
      </c>
      <c r="M22" s="249">
        <f t="shared" si="21"/>
        <v>-0.2857142857142857</v>
      </c>
      <c r="N22" s="249">
        <f t="shared" si="21"/>
        <v>-0.33333333333333337</v>
      </c>
      <c r="O22" s="249">
        <f t="shared" si="21"/>
        <v>-8.8817841970009841E-17</v>
      </c>
      <c r="P22" s="249">
        <f t="shared" si="21"/>
        <v>-0.30000000000000004</v>
      </c>
      <c r="Q22" s="249">
        <f t="shared" si="21"/>
        <v>-0.4285714285714286</v>
      </c>
      <c r="R22" s="249">
        <f t="shared" si="21"/>
        <v>2.7755575615628914E-17</v>
      </c>
      <c r="S22" s="249">
        <f t="shared" si="21"/>
        <v>0.75000000000000011</v>
      </c>
      <c r="T22" s="249">
        <f t="shared" si="21"/>
        <v>0.42857142857142866</v>
      </c>
      <c r="U22" s="249">
        <f t="shared" si="21"/>
        <v>-0.5</v>
      </c>
      <c r="V22" s="249">
        <f t="shared" si="21"/>
        <v>0.59999999999999976</v>
      </c>
      <c r="W22" s="249">
        <f t="shared" si="21"/>
        <v>-0.25</v>
      </c>
      <c r="X22" s="249">
        <f t="shared" si="21"/>
        <v>0.49999999999999994</v>
      </c>
      <c r="Y22" s="249">
        <f t="shared" si="21"/>
        <v>0.11111111111111105</v>
      </c>
      <c r="Z22" s="249">
        <f t="shared" si="21"/>
        <v>0.1</v>
      </c>
      <c r="AA22" s="249">
        <f t="shared" si="21"/>
        <v>-0.18181818181818182</v>
      </c>
      <c r="AB22" s="249">
        <f t="shared" si="21"/>
        <v>-0.11111111111111105</v>
      </c>
      <c r="AC22" s="249">
        <f>RATE(1,,-AA21,AC21)</f>
        <v>0.33333333333333337</v>
      </c>
      <c r="AD22" s="250">
        <f>ANS_Metrics_Assumptions!E190</f>
        <v>5.0000000000000001E-3</v>
      </c>
      <c r="AF22" s="251">
        <f>AD22</f>
        <v>5.0000000000000001E-3</v>
      </c>
      <c r="AG22" s="251">
        <f>AF22</f>
        <v>5.0000000000000001E-3</v>
      </c>
      <c r="AH22" s="251">
        <f t="shared" ref="AH22:AW26" si="22">AG22</f>
        <v>5.0000000000000001E-3</v>
      </c>
      <c r="AI22" s="251">
        <f t="shared" si="22"/>
        <v>5.0000000000000001E-3</v>
      </c>
      <c r="AJ22" s="252">
        <f t="shared" si="22"/>
        <v>5.0000000000000001E-3</v>
      </c>
      <c r="AK22" s="252">
        <f t="shared" si="22"/>
        <v>5.0000000000000001E-3</v>
      </c>
      <c r="AL22" s="252">
        <f>AD22</f>
        <v>5.0000000000000001E-3</v>
      </c>
      <c r="AM22" s="252">
        <f t="shared" si="22"/>
        <v>5.0000000000000001E-3</v>
      </c>
      <c r="AN22" s="252">
        <f t="shared" si="22"/>
        <v>5.0000000000000001E-3</v>
      </c>
      <c r="AO22" s="252">
        <f t="shared" si="22"/>
        <v>5.0000000000000001E-3</v>
      </c>
      <c r="AP22" s="252">
        <f t="shared" si="22"/>
        <v>5.0000000000000001E-3</v>
      </c>
      <c r="AQ22" s="252">
        <f t="shared" si="22"/>
        <v>5.0000000000000001E-3</v>
      </c>
      <c r="AR22" s="252">
        <f t="shared" si="22"/>
        <v>5.0000000000000001E-3</v>
      </c>
      <c r="AS22" s="252">
        <f t="shared" si="22"/>
        <v>5.0000000000000001E-3</v>
      </c>
      <c r="AT22" s="252">
        <f t="shared" si="22"/>
        <v>5.0000000000000001E-3</v>
      </c>
      <c r="AU22" s="252">
        <f t="shared" si="22"/>
        <v>5.0000000000000001E-3</v>
      </c>
      <c r="AV22" s="252">
        <f t="shared" si="22"/>
        <v>5.0000000000000001E-3</v>
      </c>
      <c r="AW22" s="252">
        <f t="shared" si="22"/>
        <v>5.0000000000000001E-3</v>
      </c>
      <c r="AX22" s="252">
        <f t="shared" ref="AX22:BM26" si="23">AW22</f>
        <v>5.0000000000000001E-3</v>
      </c>
      <c r="AY22" s="252">
        <f t="shared" si="23"/>
        <v>5.0000000000000001E-3</v>
      </c>
      <c r="AZ22" s="252">
        <f t="shared" si="23"/>
        <v>5.0000000000000001E-3</v>
      </c>
      <c r="BA22" s="252">
        <f t="shared" si="23"/>
        <v>5.0000000000000001E-3</v>
      </c>
      <c r="BB22" s="252">
        <f t="shared" si="23"/>
        <v>5.0000000000000001E-3</v>
      </c>
      <c r="BC22" s="252">
        <f t="shared" si="23"/>
        <v>5.0000000000000001E-3</v>
      </c>
      <c r="BD22" s="252">
        <f t="shared" si="23"/>
        <v>5.0000000000000001E-3</v>
      </c>
      <c r="BE22" s="252">
        <f t="shared" si="23"/>
        <v>5.0000000000000001E-3</v>
      </c>
      <c r="BF22" s="252">
        <f t="shared" si="23"/>
        <v>5.0000000000000001E-3</v>
      </c>
      <c r="BG22" s="252">
        <f t="shared" si="23"/>
        <v>5.0000000000000001E-3</v>
      </c>
      <c r="BH22" s="252">
        <f t="shared" si="23"/>
        <v>5.0000000000000001E-3</v>
      </c>
      <c r="BI22" s="252">
        <f t="shared" si="23"/>
        <v>5.0000000000000001E-3</v>
      </c>
      <c r="BJ22" s="252">
        <f t="shared" si="23"/>
        <v>5.0000000000000001E-3</v>
      </c>
      <c r="BK22" s="252">
        <f t="shared" si="23"/>
        <v>5.0000000000000001E-3</v>
      </c>
      <c r="BL22" s="252">
        <f t="shared" si="23"/>
        <v>5.0000000000000001E-3</v>
      </c>
      <c r="BM22" s="252">
        <f t="shared" si="23"/>
        <v>5.0000000000000001E-3</v>
      </c>
      <c r="BN22" s="252">
        <f t="shared" ref="BN22:BO26" si="24">BM22</f>
        <v>5.0000000000000001E-3</v>
      </c>
      <c r="BO22" s="252">
        <f t="shared" si="24"/>
        <v>5.0000000000000001E-3</v>
      </c>
    </row>
    <row r="23" spans="2:67" x14ac:dyDescent="0.25">
      <c r="B23" s="246" t="s">
        <v>101</v>
      </c>
      <c r="C23" s="247"/>
      <c r="D23" s="253">
        <f>D29/D21</f>
        <v>0.33333333333333331</v>
      </c>
      <c r="E23" s="253">
        <f t="shared" ref="E23:AC23" si="25">E29/E21</f>
        <v>0.2</v>
      </c>
      <c r="F23" s="253">
        <f t="shared" si="25"/>
        <v>0.21052631578947367</v>
      </c>
      <c r="G23" s="253">
        <f t="shared" si="25"/>
        <v>0.70588235294117652</v>
      </c>
      <c r="H23" s="253">
        <f t="shared" si="25"/>
        <v>0.38461538461538464</v>
      </c>
      <c r="I23" s="253">
        <f t="shared" si="25"/>
        <v>0.29411764705882354</v>
      </c>
      <c r="J23" s="253">
        <f t="shared" si="25"/>
        <v>0.16129032258064516</v>
      </c>
      <c r="K23" s="253">
        <f t="shared" si="25"/>
        <v>0.47058823529411764</v>
      </c>
      <c r="L23" s="253">
        <f t="shared" si="25"/>
        <v>0.47619047619047616</v>
      </c>
      <c r="M23" s="253">
        <f t="shared" si="25"/>
        <v>0.66666666666666663</v>
      </c>
      <c r="N23" s="253">
        <f t="shared" si="25"/>
        <v>0.4</v>
      </c>
      <c r="O23" s="253">
        <f t="shared" si="25"/>
        <v>0.5</v>
      </c>
      <c r="P23" s="253">
        <f t="shared" si="25"/>
        <v>0.7142857142857143</v>
      </c>
      <c r="Q23" s="253">
        <f t="shared" si="25"/>
        <v>0.5</v>
      </c>
      <c r="R23" s="253">
        <f t="shared" si="25"/>
        <v>0.5</v>
      </c>
      <c r="S23" s="253">
        <f t="shared" si="25"/>
        <v>0.2857142857142857</v>
      </c>
      <c r="T23" s="253">
        <f t="shared" si="25"/>
        <v>0.5</v>
      </c>
      <c r="U23" s="253">
        <f t="shared" si="25"/>
        <v>0.4</v>
      </c>
      <c r="V23" s="253">
        <f t="shared" si="25"/>
        <v>0.25</v>
      </c>
      <c r="W23" s="253">
        <f t="shared" si="25"/>
        <v>0.66666666666666663</v>
      </c>
      <c r="X23" s="253">
        <f t="shared" si="25"/>
        <v>0.22222222222222221</v>
      </c>
      <c r="Y23" s="253">
        <f t="shared" si="25"/>
        <v>0.4</v>
      </c>
      <c r="Z23" s="253">
        <f t="shared" si="25"/>
        <v>0.45454545454545453</v>
      </c>
      <c r="AA23" s="253">
        <f t="shared" si="25"/>
        <v>0.44444444444444442</v>
      </c>
      <c r="AB23" s="253">
        <f>AB29/AB21</f>
        <v>0.5</v>
      </c>
      <c r="AC23" s="253">
        <f t="shared" si="25"/>
        <v>0.16666666666666666</v>
      </c>
      <c r="AD23" s="250">
        <v>0.1</v>
      </c>
      <c r="AF23" s="289">
        <v>0.47</v>
      </c>
      <c r="AG23" s="289">
        <f>AF23</f>
        <v>0.47</v>
      </c>
      <c r="AH23" s="289">
        <f t="shared" si="22"/>
        <v>0.47</v>
      </c>
      <c r="AI23" s="289">
        <v>0.4</v>
      </c>
      <c r="AJ23" s="267">
        <v>0.25</v>
      </c>
      <c r="AK23" s="267">
        <v>0.2</v>
      </c>
      <c r="AL23" s="252">
        <f>AD23</f>
        <v>0.1</v>
      </c>
      <c r="AM23" s="252">
        <f t="shared" si="22"/>
        <v>0.1</v>
      </c>
      <c r="AN23" s="252">
        <f t="shared" si="22"/>
        <v>0.1</v>
      </c>
      <c r="AO23" s="252">
        <f t="shared" si="22"/>
        <v>0.1</v>
      </c>
      <c r="AP23" s="252">
        <f t="shared" si="22"/>
        <v>0.1</v>
      </c>
      <c r="AQ23" s="252">
        <f t="shared" si="22"/>
        <v>0.1</v>
      </c>
      <c r="AR23" s="252">
        <f t="shared" si="22"/>
        <v>0.1</v>
      </c>
      <c r="AS23" s="252">
        <f t="shared" si="22"/>
        <v>0.1</v>
      </c>
      <c r="AT23" s="252">
        <f t="shared" si="22"/>
        <v>0.1</v>
      </c>
      <c r="AU23" s="252">
        <f t="shared" si="22"/>
        <v>0.1</v>
      </c>
      <c r="AV23" s="252">
        <f t="shared" si="22"/>
        <v>0.1</v>
      </c>
      <c r="AW23" s="252">
        <f t="shared" si="22"/>
        <v>0.1</v>
      </c>
      <c r="AX23" s="252">
        <f t="shared" si="23"/>
        <v>0.1</v>
      </c>
      <c r="AY23" s="252">
        <f t="shared" si="23"/>
        <v>0.1</v>
      </c>
      <c r="AZ23" s="252">
        <f t="shared" si="23"/>
        <v>0.1</v>
      </c>
      <c r="BA23" s="252">
        <f t="shared" si="23"/>
        <v>0.1</v>
      </c>
      <c r="BB23" s="252">
        <f t="shared" si="23"/>
        <v>0.1</v>
      </c>
      <c r="BC23" s="252">
        <f t="shared" si="23"/>
        <v>0.1</v>
      </c>
      <c r="BD23" s="252">
        <f t="shared" si="23"/>
        <v>0.1</v>
      </c>
      <c r="BE23" s="252">
        <f t="shared" si="23"/>
        <v>0.1</v>
      </c>
      <c r="BF23" s="252">
        <f t="shared" si="23"/>
        <v>0.1</v>
      </c>
      <c r="BG23" s="252">
        <f t="shared" si="23"/>
        <v>0.1</v>
      </c>
      <c r="BH23" s="252">
        <f t="shared" si="23"/>
        <v>0.1</v>
      </c>
      <c r="BI23" s="252">
        <f t="shared" si="23"/>
        <v>0.1</v>
      </c>
      <c r="BJ23" s="252">
        <f t="shared" si="23"/>
        <v>0.1</v>
      </c>
      <c r="BK23" s="252">
        <f t="shared" si="23"/>
        <v>0.1</v>
      </c>
      <c r="BL23" s="252">
        <f t="shared" si="23"/>
        <v>0.1</v>
      </c>
      <c r="BM23" s="252">
        <f t="shared" si="23"/>
        <v>0.1</v>
      </c>
      <c r="BN23" s="252">
        <f t="shared" si="24"/>
        <v>0.1</v>
      </c>
      <c r="BO23" s="252">
        <f t="shared" si="24"/>
        <v>0.1</v>
      </c>
    </row>
    <row r="24" spans="2:67" x14ac:dyDescent="0.25">
      <c r="B24" s="246" t="s">
        <v>133</v>
      </c>
      <c r="C24" s="247"/>
      <c r="D24" s="255">
        <f>D30/D28</f>
        <v>1.5</v>
      </c>
      <c r="E24" s="255">
        <f t="shared" ref="E24:AC24" si="26">E30/E28</f>
        <v>1.1666666666666667</v>
      </c>
      <c r="F24" s="255">
        <f t="shared" si="26"/>
        <v>1.1333333333333333</v>
      </c>
      <c r="G24" s="255">
        <f t="shared" si="26"/>
        <v>1</v>
      </c>
      <c r="H24" s="255">
        <f t="shared" si="26"/>
        <v>1</v>
      </c>
      <c r="I24" s="255">
        <f t="shared" si="26"/>
        <v>1.1666666666666667</v>
      </c>
      <c r="J24" s="255">
        <f t="shared" si="26"/>
        <v>1.4615384615384615</v>
      </c>
      <c r="K24" s="255">
        <f t="shared" si="26"/>
        <v>1.3333333333333333</v>
      </c>
      <c r="L24" s="255">
        <f t="shared" si="26"/>
        <v>1</v>
      </c>
      <c r="M24" s="255">
        <f t="shared" si="26"/>
        <v>1.4</v>
      </c>
      <c r="N24" s="255">
        <f t="shared" si="26"/>
        <v>1</v>
      </c>
      <c r="O24" s="255">
        <f t="shared" si="26"/>
        <v>1.4</v>
      </c>
      <c r="P24" s="255">
        <f t="shared" si="26"/>
        <v>1</v>
      </c>
      <c r="Q24" s="255">
        <f t="shared" si="26"/>
        <v>1</v>
      </c>
      <c r="R24" s="255">
        <f t="shared" si="26"/>
        <v>1</v>
      </c>
      <c r="S24" s="255">
        <f t="shared" si="26"/>
        <v>1</v>
      </c>
      <c r="T24" s="255">
        <f t="shared" si="26"/>
        <v>1.2</v>
      </c>
      <c r="U24" s="255">
        <f t="shared" si="26"/>
        <v>1.3333333333333333</v>
      </c>
      <c r="V24" s="255">
        <f t="shared" si="26"/>
        <v>1.3333333333333333</v>
      </c>
      <c r="W24" s="255">
        <f t="shared" si="26"/>
        <v>1</v>
      </c>
      <c r="X24" s="255">
        <f t="shared" si="26"/>
        <v>1.1428571428571428</v>
      </c>
      <c r="Y24" s="255">
        <f t="shared" si="26"/>
        <v>2</v>
      </c>
      <c r="Z24" s="255">
        <f t="shared" si="26"/>
        <v>1.1666666666666667</v>
      </c>
      <c r="AA24" s="255">
        <f t="shared" si="26"/>
        <v>1.8</v>
      </c>
      <c r="AB24" s="255">
        <f>AB30/AB28</f>
        <v>2</v>
      </c>
      <c r="AC24" s="255">
        <f t="shared" si="26"/>
        <v>1.3</v>
      </c>
      <c r="AD24" s="256">
        <v>2</v>
      </c>
      <c r="AF24" s="268">
        <v>1.7142857142857142</v>
      </c>
      <c r="AG24" s="268">
        <f>AF24</f>
        <v>1.7142857142857142</v>
      </c>
      <c r="AH24" s="268">
        <f t="shared" si="22"/>
        <v>1.7142857142857142</v>
      </c>
      <c r="AI24" s="268">
        <f t="shared" si="22"/>
        <v>1.7142857142857142</v>
      </c>
      <c r="AJ24" s="268">
        <v>1.6</v>
      </c>
      <c r="AK24" s="268">
        <v>1.9</v>
      </c>
      <c r="AL24" s="258">
        <f>AD24</f>
        <v>2</v>
      </c>
      <c r="AM24" s="258">
        <f t="shared" si="22"/>
        <v>2</v>
      </c>
      <c r="AN24" s="258">
        <f t="shared" si="22"/>
        <v>2</v>
      </c>
      <c r="AO24" s="258">
        <f t="shared" si="22"/>
        <v>2</v>
      </c>
      <c r="AP24" s="258">
        <f t="shared" si="22"/>
        <v>2</v>
      </c>
      <c r="AQ24" s="258">
        <f t="shared" si="22"/>
        <v>2</v>
      </c>
      <c r="AR24" s="258">
        <f t="shared" si="22"/>
        <v>2</v>
      </c>
      <c r="AS24" s="258">
        <f t="shared" si="22"/>
        <v>2</v>
      </c>
      <c r="AT24" s="258">
        <f t="shared" si="22"/>
        <v>2</v>
      </c>
      <c r="AU24" s="258">
        <f t="shared" si="22"/>
        <v>2</v>
      </c>
      <c r="AV24" s="258">
        <f t="shared" si="22"/>
        <v>2</v>
      </c>
      <c r="AW24" s="258">
        <f t="shared" si="22"/>
        <v>2</v>
      </c>
      <c r="AX24" s="258">
        <f t="shared" si="23"/>
        <v>2</v>
      </c>
      <c r="AY24" s="258">
        <f t="shared" si="23"/>
        <v>2</v>
      </c>
      <c r="AZ24" s="258">
        <f t="shared" si="23"/>
        <v>2</v>
      </c>
      <c r="BA24" s="258">
        <f t="shared" si="23"/>
        <v>2</v>
      </c>
      <c r="BB24" s="258">
        <f t="shared" si="23"/>
        <v>2</v>
      </c>
      <c r="BC24" s="258">
        <f t="shared" si="23"/>
        <v>2</v>
      </c>
      <c r="BD24" s="258">
        <f t="shared" si="23"/>
        <v>2</v>
      </c>
      <c r="BE24" s="258">
        <f t="shared" si="23"/>
        <v>2</v>
      </c>
      <c r="BF24" s="258">
        <f t="shared" si="23"/>
        <v>2</v>
      </c>
      <c r="BG24" s="258">
        <f t="shared" si="23"/>
        <v>2</v>
      </c>
      <c r="BH24" s="258">
        <f t="shared" si="23"/>
        <v>2</v>
      </c>
      <c r="BI24" s="258">
        <f t="shared" si="23"/>
        <v>2</v>
      </c>
      <c r="BJ24" s="258">
        <f t="shared" si="23"/>
        <v>2</v>
      </c>
      <c r="BK24" s="258">
        <f t="shared" si="23"/>
        <v>2</v>
      </c>
      <c r="BL24" s="258">
        <f t="shared" si="23"/>
        <v>2</v>
      </c>
      <c r="BM24" s="258">
        <f t="shared" si="23"/>
        <v>2</v>
      </c>
      <c r="BN24" s="258">
        <f t="shared" si="24"/>
        <v>2</v>
      </c>
      <c r="BO24" s="258">
        <f t="shared" si="24"/>
        <v>2</v>
      </c>
    </row>
    <row r="25" spans="2:67" x14ac:dyDescent="0.25">
      <c r="B25" s="246" t="s">
        <v>103</v>
      </c>
      <c r="C25" s="247"/>
      <c r="D25" s="259">
        <f t="shared" ref="D25:AA25" si="27">D33/D30</f>
        <v>216.66666666666666</v>
      </c>
      <c r="E25" s="259">
        <f t="shared" si="27"/>
        <v>228.57142857142858</v>
      </c>
      <c r="F25" s="259">
        <f t="shared" si="27"/>
        <v>244.11764705882354</v>
      </c>
      <c r="G25" s="259">
        <f t="shared" si="27"/>
        <v>250</v>
      </c>
      <c r="H25" s="259">
        <f t="shared" si="27"/>
        <v>150</v>
      </c>
      <c r="I25" s="259">
        <f t="shared" si="27"/>
        <v>150</v>
      </c>
      <c r="J25" s="259">
        <f t="shared" si="27"/>
        <v>147.36842105263159</v>
      </c>
      <c r="K25" s="259">
        <f t="shared" si="27"/>
        <v>158.33333333333334</v>
      </c>
      <c r="L25" s="259">
        <f t="shared" si="27"/>
        <v>140.90909090909091</v>
      </c>
      <c r="M25" s="259">
        <f t="shared" si="27"/>
        <v>150</v>
      </c>
      <c r="N25" s="259">
        <f t="shared" si="27"/>
        <v>200</v>
      </c>
      <c r="O25" s="259">
        <f t="shared" si="27"/>
        <v>150</v>
      </c>
      <c r="P25" s="259">
        <f t="shared" si="27"/>
        <v>200</v>
      </c>
      <c r="Q25" s="259">
        <f t="shared" si="27"/>
        <v>175</v>
      </c>
      <c r="R25" s="259">
        <f t="shared" si="27"/>
        <v>125</v>
      </c>
      <c r="S25" s="259">
        <f t="shared" si="27"/>
        <v>120</v>
      </c>
      <c r="T25" s="259">
        <f t="shared" si="27"/>
        <v>175</v>
      </c>
      <c r="U25" s="259">
        <f t="shared" si="27"/>
        <v>150</v>
      </c>
      <c r="V25" s="259">
        <f t="shared" si="27"/>
        <v>137.5</v>
      </c>
      <c r="W25" s="259">
        <f t="shared" si="27"/>
        <v>125</v>
      </c>
      <c r="X25" s="259">
        <f t="shared" si="27"/>
        <v>137.5</v>
      </c>
      <c r="Y25" s="259">
        <f t="shared" si="27"/>
        <v>166.66666666666666</v>
      </c>
      <c r="Z25" s="259">
        <f t="shared" si="27"/>
        <v>135.71428571428572</v>
      </c>
      <c r="AA25" s="259">
        <f t="shared" si="27"/>
        <v>177.77777777777777</v>
      </c>
      <c r="AB25" s="259">
        <f>AB33/AB30</f>
        <v>187.5</v>
      </c>
      <c r="AC25" s="259">
        <f>AC33/AC30</f>
        <v>200</v>
      </c>
      <c r="AD25" s="275">
        <f>SUM(Y33:AC33)/SUM(Y30:AC30)</f>
        <v>176.53061224489795</v>
      </c>
      <c r="AF25" s="261">
        <f>AD25</f>
        <v>176.53061224489795</v>
      </c>
      <c r="AG25" s="261">
        <f>AF25</f>
        <v>176.53061224489795</v>
      </c>
      <c r="AH25" s="261">
        <f t="shared" si="22"/>
        <v>176.53061224489795</v>
      </c>
      <c r="AI25" s="261">
        <f t="shared" si="22"/>
        <v>176.53061224489795</v>
      </c>
      <c r="AJ25" s="262">
        <f t="shared" si="22"/>
        <v>176.53061224489795</v>
      </c>
      <c r="AK25" s="262">
        <f t="shared" si="22"/>
        <v>176.53061224489795</v>
      </c>
      <c r="AL25" s="262">
        <f>AD25</f>
        <v>176.53061224489795</v>
      </c>
      <c r="AM25" s="262">
        <f t="shared" si="22"/>
        <v>176.53061224489795</v>
      </c>
      <c r="AN25" s="262">
        <f t="shared" si="22"/>
        <v>176.53061224489795</v>
      </c>
      <c r="AO25" s="262">
        <f t="shared" si="22"/>
        <v>176.53061224489795</v>
      </c>
      <c r="AP25" s="262">
        <f t="shared" si="22"/>
        <v>176.53061224489795</v>
      </c>
      <c r="AQ25" s="262">
        <f t="shared" si="22"/>
        <v>176.53061224489795</v>
      </c>
      <c r="AR25" s="262">
        <f t="shared" si="22"/>
        <v>176.53061224489795</v>
      </c>
      <c r="AS25" s="262">
        <f t="shared" si="22"/>
        <v>176.53061224489795</v>
      </c>
      <c r="AT25" s="262">
        <f t="shared" si="22"/>
        <v>176.53061224489795</v>
      </c>
      <c r="AU25" s="262">
        <f t="shared" si="22"/>
        <v>176.53061224489795</v>
      </c>
      <c r="AV25" s="262">
        <f t="shared" si="22"/>
        <v>176.53061224489795</v>
      </c>
      <c r="AW25" s="262">
        <f t="shared" si="22"/>
        <v>176.53061224489795</v>
      </c>
      <c r="AX25" s="262">
        <f t="shared" si="23"/>
        <v>176.53061224489795</v>
      </c>
      <c r="AY25" s="262">
        <f t="shared" si="23"/>
        <v>176.53061224489795</v>
      </c>
      <c r="AZ25" s="262">
        <f t="shared" si="23"/>
        <v>176.53061224489795</v>
      </c>
      <c r="BA25" s="262">
        <f t="shared" si="23"/>
        <v>176.53061224489795</v>
      </c>
      <c r="BB25" s="262">
        <f t="shared" si="23"/>
        <v>176.53061224489795</v>
      </c>
      <c r="BC25" s="262">
        <f t="shared" si="23"/>
        <v>176.53061224489795</v>
      </c>
      <c r="BD25" s="262">
        <f t="shared" si="23"/>
        <v>176.53061224489795</v>
      </c>
      <c r="BE25" s="262">
        <f t="shared" si="23"/>
        <v>176.53061224489795</v>
      </c>
      <c r="BF25" s="262">
        <f t="shared" si="23"/>
        <v>176.53061224489795</v>
      </c>
      <c r="BG25" s="262">
        <f t="shared" si="23"/>
        <v>176.53061224489795</v>
      </c>
      <c r="BH25" s="262">
        <f t="shared" si="23"/>
        <v>176.53061224489795</v>
      </c>
      <c r="BI25" s="262">
        <f t="shared" si="23"/>
        <v>176.53061224489795</v>
      </c>
      <c r="BJ25" s="262">
        <f t="shared" si="23"/>
        <v>176.53061224489795</v>
      </c>
      <c r="BK25" s="262">
        <f t="shared" si="23"/>
        <v>176.53061224489795</v>
      </c>
      <c r="BL25" s="262">
        <f t="shared" si="23"/>
        <v>176.53061224489795</v>
      </c>
      <c r="BM25" s="262">
        <f t="shared" si="23"/>
        <v>176.53061224489795</v>
      </c>
      <c r="BN25" s="262">
        <f t="shared" si="24"/>
        <v>176.53061224489795</v>
      </c>
      <c r="BO25" s="262">
        <f t="shared" si="24"/>
        <v>176.53061224489795</v>
      </c>
    </row>
    <row r="26" spans="2:67" x14ac:dyDescent="0.25">
      <c r="B26" s="246" t="s">
        <v>134</v>
      </c>
      <c r="C26" s="247"/>
      <c r="D26" s="253">
        <f t="shared" ref="D26:AA26" si="28">D34/D33</f>
        <v>0.18461538461538463</v>
      </c>
      <c r="E26" s="253">
        <f t="shared" si="28"/>
        <v>0.19062499999999999</v>
      </c>
      <c r="F26" s="253">
        <f t="shared" si="28"/>
        <v>0.19036144578313252</v>
      </c>
      <c r="G26" s="253">
        <f t="shared" si="28"/>
        <v>0.2</v>
      </c>
      <c r="H26" s="253">
        <f t="shared" si="28"/>
        <v>0.33333333333333331</v>
      </c>
      <c r="I26" s="253">
        <f t="shared" si="28"/>
        <v>0.33333333333333331</v>
      </c>
      <c r="J26" s="253">
        <f t="shared" si="28"/>
        <v>0.32857142857142857</v>
      </c>
      <c r="K26" s="253">
        <f t="shared" si="28"/>
        <v>0.3473684210526316</v>
      </c>
      <c r="L26" s="253">
        <f t="shared" si="28"/>
        <v>0.31612903225806449</v>
      </c>
      <c r="M26" s="253">
        <f t="shared" si="28"/>
        <v>0.33333333333333331</v>
      </c>
      <c r="N26" s="253">
        <f t="shared" si="28"/>
        <v>0.4</v>
      </c>
      <c r="O26" s="253">
        <f t="shared" si="28"/>
        <v>0.33333333333333331</v>
      </c>
      <c r="P26" s="253">
        <f t="shared" si="28"/>
        <v>0.4</v>
      </c>
      <c r="Q26" s="253">
        <f t="shared" si="28"/>
        <v>0.37142857142857144</v>
      </c>
      <c r="R26" s="253">
        <f t="shared" si="28"/>
        <v>0.28000000000000003</v>
      </c>
      <c r="S26" s="253">
        <f t="shared" si="28"/>
        <v>0.26666666666666666</v>
      </c>
      <c r="T26" s="253">
        <f t="shared" si="28"/>
        <v>0.37142857142857144</v>
      </c>
      <c r="U26" s="253">
        <f t="shared" si="28"/>
        <v>0.33333333333333331</v>
      </c>
      <c r="V26" s="253">
        <f t="shared" si="28"/>
        <v>0.30909090909090908</v>
      </c>
      <c r="W26" s="253">
        <f t="shared" si="28"/>
        <v>0.28000000000000003</v>
      </c>
      <c r="X26" s="253">
        <f t="shared" si="28"/>
        <v>0.30909090909090908</v>
      </c>
      <c r="Y26" s="253">
        <f t="shared" si="28"/>
        <v>0.36</v>
      </c>
      <c r="Z26" s="253">
        <f t="shared" si="28"/>
        <v>0.30526315789473685</v>
      </c>
      <c r="AA26" s="253">
        <f t="shared" si="28"/>
        <v>0.375</v>
      </c>
      <c r="AB26" s="253">
        <f>AB34/AB33</f>
        <v>0.38666666666666666</v>
      </c>
      <c r="AC26" s="253">
        <f>AC34/AC33</f>
        <v>0.38846153846153847</v>
      </c>
      <c r="AD26" s="288">
        <f>SUM(Y34:AC34)/SUM(Y33:AC33)</f>
        <v>0.36994219653179189</v>
      </c>
      <c r="AF26" s="254">
        <f>AD26</f>
        <v>0.36994219653179189</v>
      </c>
      <c r="AG26" s="254">
        <f>AF26</f>
        <v>0.36994219653179189</v>
      </c>
      <c r="AH26" s="254">
        <f t="shared" si="22"/>
        <v>0.36994219653179189</v>
      </c>
      <c r="AI26" s="254">
        <f t="shared" si="22"/>
        <v>0.36994219653179189</v>
      </c>
      <c r="AJ26" s="254">
        <f t="shared" si="22"/>
        <v>0.36994219653179189</v>
      </c>
      <c r="AK26" s="254">
        <f t="shared" si="22"/>
        <v>0.36994219653179189</v>
      </c>
      <c r="AL26" s="254">
        <f>AD26</f>
        <v>0.36994219653179189</v>
      </c>
      <c r="AM26" s="254">
        <f t="shared" si="22"/>
        <v>0.36994219653179189</v>
      </c>
      <c r="AN26" s="254">
        <f t="shared" si="22"/>
        <v>0.36994219653179189</v>
      </c>
      <c r="AO26" s="254">
        <f t="shared" si="22"/>
        <v>0.36994219653179189</v>
      </c>
      <c r="AP26" s="254">
        <f t="shared" si="22"/>
        <v>0.36994219653179189</v>
      </c>
      <c r="AQ26" s="254">
        <f t="shared" si="22"/>
        <v>0.36994219653179189</v>
      </c>
      <c r="AR26" s="254">
        <f t="shared" si="22"/>
        <v>0.36994219653179189</v>
      </c>
      <c r="AS26" s="254">
        <f t="shared" si="22"/>
        <v>0.36994219653179189</v>
      </c>
      <c r="AT26" s="254">
        <f t="shared" si="22"/>
        <v>0.36994219653179189</v>
      </c>
      <c r="AU26" s="254">
        <f t="shared" si="22"/>
        <v>0.36994219653179189</v>
      </c>
      <c r="AV26" s="254">
        <f t="shared" si="22"/>
        <v>0.36994219653179189</v>
      </c>
      <c r="AW26" s="254">
        <f t="shared" si="22"/>
        <v>0.36994219653179189</v>
      </c>
      <c r="AX26" s="254">
        <f t="shared" si="23"/>
        <v>0.36994219653179189</v>
      </c>
      <c r="AY26" s="254">
        <f t="shared" si="23"/>
        <v>0.36994219653179189</v>
      </c>
      <c r="AZ26" s="254">
        <f t="shared" si="23"/>
        <v>0.36994219653179189</v>
      </c>
      <c r="BA26" s="254">
        <f t="shared" si="23"/>
        <v>0.36994219653179189</v>
      </c>
      <c r="BB26" s="254">
        <f t="shared" si="23"/>
        <v>0.36994219653179189</v>
      </c>
      <c r="BC26" s="254">
        <f t="shared" si="23"/>
        <v>0.36994219653179189</v>
      </c>
      <c r="BD26" s="254">
        <f t="shared" si="23"/>
        <v>0.36994219653179189</v>
      </c>
      <c r="BE26" s="254">
        <f t="shared" si="23"/>
        <v>0.36994219653179189</v>
      </c>
      <c r="BF26" s="254">
        <f t="shared" si="23"/>
        <v>0.36994219653179189</v>
      </c>
      <c r="BG26" s="254">
        <f t="shared" si="23"/>
        <v>0.36994219653179189</v>
      </c>
      <c r="BH26" s="254">
        <f t="shared" si="23"/>
        <v>0.36994219653179189</v>
      </c>
      <c r="BI26" s="254">
        <f t="shared" si="23"/>
        <v>0.36994219653179189</v>
      </c>
      <c r="BJ26" s="254">
        <f t="shared" si="23"/>
        <v>0.36994219653179189</v>
      </c>
      <c r="BK26" s="254">
        <f t="shared" si="23"/>
        <v>0.36994219653179189</v>
      </c>
      <c r="BL26" s="254">
        <f t="shared" si="23"/>
        <v>0.36994219653179189</v>
      </c>
      <c r="BM26" s="254">
        <f t="shared" si="23"/>
        <v>0.36994219653179189</v>
      </c>
      <c r="BN26" s="254">
        <f t="shared" si="24"/>
        <v>0.36994219653179189</v>
      </c>
      <c r="BO26" s="254">
        <f t="shared" si="24"/>
        <v>0.36994219653179189</v>
      </c>
    </row>
    <row r="28" spans="2:67" x14ac:dyDescent="0.25">
      <c r="B28" t="s">
        <v>273</v>
      </c>
      <c r="D28" s="7">
        <f>IF(VLOOKUP($B$20&amp;$B28,[20]Enugu!$E:$AE,COLUMN(D$1)-2,FALSE)=" ",0,VLOOKUP($B$20&amp;$B28,[20]Enugu!$E:$AE,COLUMN(D$1)-2,FALSE))</f>
        <v>4</v>
      </c>
      <c r="E28" s="7">
        <f>IF(VLOOKUP($B$20&amp;$B28,[20]Enugu!$E:$AE,COLUMN(E$1)-2,FALSE)=" ",0,VLOOKUP($B$20&amp;$B28,[20]Enugu!$E:$AE,COLUMN(E$1)-2,FALSE))</f>
        <v>12</v>
      </c>
      <c r="F28" s="7">
        <f>IF(VLOOKUP($B$20&amp;$B28,[20]Enugu!$E:$AE,COLUMN(F$1)-2,FALSE)=" ",0,VLOOKUP($B$20&amp;$B28,[20]Enugu!$E:$AE,COLUMN(F$1)-2,FALSE))</f>
        <v>15</v>
      </c>
      <c r="G28" s="7">
        <f>IF(VLOOKUP($B$20&amp;$B28,[20]Enugu!$E:$AE,COLUMN(G$1)-2,FALSE)=" ",0,VLOOKUP($B$20&amp;$B28,[20]Enugu!$E:$AE,COLUMN(G$1)-2,FALSE))</f>
        <v>5</v>
      </c>
      <c r="H28" s="7">
        <f>IF(VLOOKUP($B$20&amp;$B28,[20]Enugu!$E:$AE,COLUMN(H$1)-2,FALSE)=" ",0,VLOOKUP($B$20&amp;$B28,[20]Enugu!$E:$AE,COLUMN(H$1)-2,FALSE))</f>
        <v>8</v>
      </c>
      <c r="I28" s="7">
        <f>IF(VLOOKUP($B$20&amp;$B28,[20]Enugu!$E:$AE,COLUMN(I$1)-2,FALSE)=" ",0,VLOOKUP($B$20&amp;$B28,[20]Enugu!$E:$AE,COLUMN(I$1)-2,FALSE))</f>
        <v>12</v>
      </c>
      <c r="J28" s="7">
        <f>IF(VLOOKUP($B$20&amp;$B28,[20]Enugu!$E:$AE,COLUMN(J$1)-2,FALSE)=" ",0,VLOOKUP($B$20&amp;$B28,[20]Enugu!$E:$AE,COLUMN(J$1)-2,FALSE))</f>
        <v>26</v>
      </c>
      <c r="K28" s="7">
        <f>IF(VLOOKUP($B$20&amp;$B28,[20]Enugu!$E:$AE,COLUMN(K$1)-2,FALSE)=" ",0,VLOOKUP($B$20&amp;$B28,[20]Enugu!$E:$AE,COLUMN(K$1)-2,FALSE))</f>
        <v>18</v>
      </c>
      <c r="L28" s="7">
        <f>IF(VLOOKUP($B$20&amp;$B28,[20]Enugu!$E:$AE,COLUMN(L$1)-2,FALSE)=" ",0,VLOOKUP($B$20&amp;$B28,[20]Enugu!$E:$AE,COLUMN(L$1)-2,FALSE))</f>
        <v>11</v>
      </c>
      <c r="M28" s="7">
        <f>IF(VLOOKUP($B$20&amp;$B28,[20]Enugu!$E:$AE,COLUMN(M$1)-2,FALSE)=" ",0,VLOOKUP($B$20&amp;$B28,[20]Enugu!$E:$AE,COLUMN(M$1)-2,FALSE))</f>
        <v>5</v>
      </c>
      <c r="N28" s="7">
        <f>IF(VLOOKUP($B$20&amp;$B28,[20]Enugu!$E:$AE,COLUMN(N$1)-2,FALSE)=" ",0,VLOOKUP($B$20&amp;$B28,[20]Enugu!$E:$AE,COLUMN(N$1)-2,FALSE))</f>
        <v>6</v>
      </c>
      <c r="O28" s="7">
        <f>IF(VLOOKUP($B$20&amp;$B28,[20]Enugu!$E:$AE,COLUMN(O$1)-2,FALSE)=" ",0,VLOOKUP($B$20&amp;$B28,[20]Enugu!$E:$AE,COLUMN(O$1)-2,FALSE))</f>
        <v>5</v>
      </c>
      <c r="P28" s="7">
        <f>IF(VLOOKUP($B$20&amp;$B28,[20]Enugu!$E:$AE,COLUMN(P$1)-2,FALSE)=" ",0,VLOOKUP($B$20&amp;$B28,[20]Enugu!$E:$AE,COLUMN(P$1)-2,FALSE))</f>
        <v>2</v>
      </c>
      <c r="Q28" s="7">
        <f>IF(VLOOKUP($B$20&amp;$B28,[20]Enugu!$E:$AE,COLUMN(Q$1)-2,FALSE)=" ",0,VLOOKUP($B$20&amp;$B28,[20]Enugu!$E:$AE,COLUMN(Q$1)-2,FALSE))</f>
        <v>2</v>
      </c>
      <c r="R28" s="7">
        <f>IF(VLOOKUP($B$20&amp;$B28,[20]Enugu!$E:$AE,COLUMN(R$1)-2,FALSE)=" ",0,VLOOKUP($B$20&amp;$B28,[20]Enugu!$E:$AE,COLUMN(R$1)-2,FALSE))</f>
        <v>2</v>
      </c>
      <c r="S28" s="7">
        <f>IF(VLOOKUP($B$20&amp;$B28,[20]Enugu!$E:$AE,COLUMN(S$1)-2,FALSE)=" ",0,VLOOKUP($B$20&amp;$B28,[20]Enugu!$E:$AE,COLUMN(S$1)-2,FALSE))</f>
        <v>5</v>
      </c>
      <c r="T28" s="7">
        <f>IF(VLOOKUP($B$20&amp;$B28,[20]Enugu!$E:$AE,COLUMN(T$1)-2,FALSE)=" ",0,VLOOKUP($B$20&amp;$B28,[20]Enugu!$E:$AE,COLUMN(T$1)-2,FALSE))</f>
        <v>5</v>
      </c>
      <c r="U28" s="7">
        <f>IF(VLOOKUP($B$20&amp;$B28,[20]Enugu!$E:$AE,COLUMN(U$1)-2,FALSE)=" ",0,VLOOKUP($B$20&amp;$B28,[20]Enugu!$E:$AE,COLUMN(U$1)-2,FALSE))</f>
        <v>3</v>
      </c>
      <c r="V28" s="7">
        <f>IF(VLOOKUP($B$20&amp;$B28,[20]Enugu!$E:$AE,COLUMN(V$1)-2,FALSE)=" ",0,VLOOKUP($B$20&amp;$B28,[20]Enugu!$E:$AE,COLUMN(V$1)-2,FALSE))</f>
        <v>6</v>
      </c>
      <c r="W28" s="7">
        <f>IF(VLOOKUP($B$20&amp;$B28,[20]Enugu!$E:$AE,COLUMN(W$1)-2,FALSE)=" ",0,VLOOKUP($B$20&amp;$B28,[20]Enugu!$E:$AE,COLUMN(W$1)-2,FALSE))</f>
        <v>2</v>
      </c>
      <c r="X28" s="7">
        <f>IF(VLOOKUP($B$20&amp;$B28,[20]Enugu!$E:$AE,COLUMN(X$1)-2,FALSE)=" ",0,VLOOKUP($B$20&amp;$B28,[20]Enugu!$E:$AE,COLUMN(X$1)-2,FALSE))</f>
        <v>7</v>
      </c>
      <c r="Y28" s="7">
        <f>IF(VLOOKUP($B$20&amp;$B28,[20]Enugu!$E:$AE,COLUMN(Y$1)-2,FALSE)=" ",0,VLOOKUP($B$20&amp;$B28,[20]Enugu!$E:$AE,COLUMN(Y$1)-2,FALSE))</f>
        <v>6</v>
      </c>
      <c r="Z28" s="7">
        <f>IF(VLOOKUP($B$20&amp;$B28,[20]Enugu!$E:$AE,COLUMN(Z$1)-2,FALSE)=" ",0,VLOOKUP($B$20&amp;$B28,[20]Enugu!$E:$AE,COLUMN(Z$1)-2,FALSE))</f>
        <v>6</v>
      </c>
      <c r="AA28" s="7">
        <f>IF(VLOOKUP($B$20&amp;$B28,[20]Enugu!$E:$AE,COLUMN(AA$1)-2,FALSE)=" ",0,VLOOKUP($B$20&amp;$B28,[20]Enugu!$E:$AE,COLUMN(AA$1)-2,FALSE))</f>
        <v>5</v>
      </c>
      <c r="AB28" s="7">
        <f>IF(VLOOKUP($B$20&amp;$B28,[20]Enugu!$E:$AE,COLUMN(AB$1)-2,FALSE)=" ",0,VLOOKUP($B$20&amp;$B28,[20]Enugu!$E:$AE,COLUMN(AB$1)-2,FALSE))</f>
        <v>4</v>
      </c>
      <c r="AC28" s="7">
        <f>IF(VLOOKUP($B$20&amp;$B28,[20]Enugu!$E:$AE,COLUMN(AC$1)-2,FALSE)=" ",0,VLOOKUP($B$20&amp;$B28,[20]Enugu!$E:$AE,COLUMN(AC$1)-2,FALSE))</f>
        <v>10</v>
      </c>
      <c r="AF28" s="7">
        <f t="shared" ref="AF28:AG31" si="29">AB28</f>
        <v>4</v>
      </c>
      <c r="AG28" s="7">
        <f t="shared" si="29"/>
        <v>10</v>
      </c>
      <c r="AH28" s="7">
        <f>VLOOKUP($A$3&amp;$B$20&amp;$B28,'[14]Paga All'!$G$1:$J$3000,4,FALSE)</f>
        <v>31</v>
      </c>
      <c r="AI28" s="7">
        <v>0</v>
      </c>
      <c r="AJ28" s="7">
        <f>VLOOKUP($A$3&amp;$B$20&amp;$B28,'[16]Paga all'!$F$2:$G$1470,2,FALSE)</f>
        <v>2</v>
      </c>
      <c r="AK28" s="9">
        <f t="shared" ref="AK28:BO28" si="30">IF(ROUND((AJ28+AJ29)*(1+AK22),)&gt;=AK$3*$AD$3,AK$3*$AD$3*(1-AK23),ROUND((AJ28+AJ29)*(1+AK22),)-ROUND((AJ28+AJ29)*(1+AK22)*AK23,))</f>
        <v>2</v>
      </c>
      <c r="AL28" s="9">
        <f t="shared" si="30"/>
        <v>2</v>
      </c>
      <c r="AM28" s="9">
        <f t="shared" si="30"/>
        <v>2</v>
      </c>
      <c r="AN28" s="9">
        <f t="shared" si="30"/>
        <v>2</v>
      </c>
      <c r="AO28" s="9">
        <f t="shared" si="30"/>
        <v>2</v>
      </c>
      <c r="AP28" s="9">
        <f t="shared" si="30"/>
        <v>2</v>
      </c>
      <c r="AQ28" s="9">
        <f t="shared" si="30"/>
        <v>2</v>
      </c>
      <c r="AR28" s="9">
        <f t="shared" si="30"/>
        <v>2</v>
      </c>
      <c r="AS28" s="9">
        <f t="shared" si="30"/>
        <v>2</v>
      </c>
      <c r="AT28" s="9">
        <f t="shared" si="30"/>
        <v>2</v>
      </c>
      <c r="AU28" s="9">
        <f t="shared" si="30"/>
        <v>2</v>
      </c>
      <c r="AV28" s="9">
        <f t="shared" si="30"/>
        <v>2</v>
      </c>
      <c r="AW28" s="9">
        <f t="shared" si="30"/>
        <v>2</v>
      </c>
      <c r="AX28" s="9">
        <f t="shared" si="30"/>
        <v>2</v>
      </c>
      <c r="AY28" s="9">
        <f t="shared" si="30"/>
        <v>2</v>
      </c>
      <c r="AZ28" s="9">
        <f t="shared" si="30"/>
        <v>2</v>
      </c>
      <c r="BA28" s="9">
        <f t="shared" si="30"/>
        <v>2</v>
      </c>
      <c r="BB28" s="9">
        <f t="shared" si="30"/>
        <v>2</v>
      </c>
      <c r="BC28" s="9">
        <f t="shared" si="30"/>
        <v>2</v>
      </c>
      <c r="BD28" s="9">
        <f t="shared" si="30"/>
        <v>2</v>
      </c>
      <c r="BE28" s="9">
        <f t="shared" si="30"/>
        <v>2</v>
      </c>
      <c r="BF28" s="9">
        <f t="shared" si="30"/>
        <v>2</v>
      </c>
      <c r="BG28" s="9">
        <f t="shared" si="30"/>
        <v>2</v>
      </c>
      <c r="BH28" s="9">
        <f t="shared" si="30"/>
        <v>2</v>
      </c>
      <c r="BI28" s="9">
        <f t="shared" si="30"/>
        <v>2</v>
      </c>
      <c r="BJ28" s="9">
        <f t="shared" si="30"/>
        <v>2</v>
      </c>
      <c r="BK28" s="9">
        <f t="shared" si="30"/>
        <v>2</v>
      </c>
      <c r="BL28" s="9">
        <f t="shared" si="30"/>
        <v>2</v>
      </c>
      <c r="BM28" s="9">
        <f t="shared" si="30"/>
        <v>2</v>
      </c>
      <c r="BN28" s="9">
        <f t="shared" si="30"/>
        <v>2</v>
      </c>
      <c r="BO28" s="9">
        <f t="shared" si="30"/>
        <v>2</v>
      </c>
    </row>
    <row r="29" spans="2:67" x14ac:dyDescent="0.25">
      <c r="B29" s="263" t="s">
        <v>274</v>
      </c>
      <c r="D29" s="7">
        <f>IF(VLOOKUP($B$20&amp;$B29,[20]Enugu!$E:$AE,COLUMN(D$1)-2,FALSE)=" ",0,VLOOKUP($B$20&amp;$B29,[20]Enugu!$E:$AE,COLUMN(D$1)-2,FALSE))</f>
        <v>2</v>
      </c>
      <c r="E29" s="7">
        <f>IF(VLOOKUP($B$20&amp;$B29,[20]Enugu!$E:$AE,COLUMN(E$1)-2,FALSE)=" ",0,VLOOKUP($B$20&amp;$B29,[20]Enugu!$E:$AE,COLUMN(E$1)-2,FALSE))</f>
        <v>3</v>
      </c>
      <c r="F29" s="7">
        <f>IF(VLOOKUP($B$20&amp;$B29,[20]Enugu!$E:$AE,COLUMN(F$1)-2,FALSE)=" ",0,VLOOKUP($B$20&amp;$B29,[20]Enugu!$E:$AE,COLUMN(F$1)-2,FALSE))</f>
        <v>4</v>
      </c>
      <c r="G29" s="7">
        <f>IF(VLOOKUP($B$20&amp;$B29,[20]Enugu!$E:$AE,COLUMN(G$1)-2,FALSE)=" ",0,VLOOKUP($B$20&amp;$B29,[20]Enugu!$E:$AE,COLUMN(G$1)-2,FALSE))</f>
        <v>12</v>
      </c>
      <c r="H29" s="7">
        <f>IF(VLOOKUP($B$20&amp;$B29,[20]Enugu!$E:$AE,COLUMN(H$1)-2,FALSE)=" ",0,VLOOKUP($B$20&amp;$B29,[20]Enugu!$E:$AE,COLUMN(H$1)-2,FALSE))</f>
        <v>5</v>
      </c>
      <c r="I29" s="7">
        <f>IF(VLOOKUP($B$20&amp;$B29,[20]Enugu!$E:$AE,COLUMN(I$1)-2,FALSE)=" ",0,VLOOKUP($B$20&amp;$B29,[20]Enugu!$E:$AE,COLUMN(I$1)-2,FALSE))</f>
        <v>5</v>
      </c>
      <c r="J29" s="7">
        <f>IF(VLOOKUP($B$20&amp;$B29,[20]Enugu!$E:$AE,COLUMN(J$1)-2,FALSE)=" ",0,VLOOKUP($B$20&amp;$B29,[20]Enugu!$E:$AE,COLUMN(J$1)-2,FALSE))</f>
        <v>5</v>
      </c>
      <c r="K29" s="7">
        <f>IF(VLOOKUP($B$20&amp;$B29,[20]Enugu!$E:$AE,COLUMN(K$1)-2,FALSE)=" ",0,VLOOKUP($B$20&amp;$B29,[20]Enugu!$E:$AE,COLUMN(K$1)-2,FALSE))</f>
        <v>16</v>
      </c>
      <c r="L29" s="7">
        <f>IF(VLOOKUP($B$20&amp;$B29,[20]Enugu!$E:$AE,COLUMN(L$1)-2,FALSE)=" ",0,VLOOKUP($B$20&amp;$B29,[20]Enugu!$E:$AE,COLUMN(L$1)-2,FALSE))</f>
        <v>10</v>
      </c>
      <c r="M29" s="7">
        <f>IF(VLOOKUP($B$20&amp;$B29,[20]Enugu!$E:$AE,COLUMN(M$1)-2,FALSE)=" ",0,VLOOKUP($B$20&amp;$B29,[20]Enugu!$E:$AE,COLUMN(M$1)-2,FALSE))</f>
        <v>10</v>
      </c>
      <c r="N29" s="7">
        <f>IF(VLOOKUP($B$20&amp;$B29,[20]Enugu!$E:$AE,COLUMN(N$1)-2,FALSE)=" ",0,VLOOKUP($B$20&amp;$B29,[20]Enugu!$E:$AE,COLUMN(N$1)-2,FALSE))</f>
        <v>4</v>
      </c>
      <c r="O29" s="7">
        <f>IF(VLOOKUP($B$20&amp;$B29,[20]Enugu!$E:$AE,COLUMN(O$1)-2,FALSE)=" ",0,VLOOKUP($B$20&amp;$B29,[20]Enugu!$E:$AE,COLUMN(O$1)-2,FALSE))</f>
        <v>5</v>
      </c>
      <c r="P29" s="7">
        <f>IF(VLOOKUP($B$20&amp;$B29,[20]Enugu!$E:$AE,COLUMN(P$1)-2,FALSE)=" ",0,VLOOKUP($B$20&amp;$B29,[20]Enugu!$E:$AE,COLUMN(P$1)-2,FALSE))</f>
        <v>5</v>
      </c>
      <c r="Q29" s="7">
        <f>IF(VLOOKUP($B$20&amp;$B29,[20]Enugu!$E:$AE,COLUMN(Q$1)-2,FALSE)=" ",0,VLOOKUP($B$20&amp;$B29,[20]Enugu!$E:$AE,COLUMN(Q$1)-2,FALSE))</f>
        <v>2</v>
      </c>
      <c r="R29" s="7">
        <f>IF(VLOOKUP($B$20&amp;$B29,[20]Enugu!$E:$AE,COLUMN(R$1)-2,FALSE)=" ",0,VLOOKUP($B$20&amp;$B29,[20]Enugu!$E:$AE,COLUMN(R$1)-2,FALSE))</f>
        <v>2</v>
      </c>
      <c r="S29" s="7">
        <f>IF(VLOOKUP($B$20&amp;$B29,[20]Enugu!$E:$AE,COLUMN(S$1)-2,FALSE)=" ",0,VLOOKUP($B$20&amp;$B29,[20]Enugu!$E:$AE,COLUMN(S$1)-2,FALSE))</f>
        <v>2</v>
      </c>
      <c r="T29" s="7">
        <f>IF(VLOOKUP($B$20&amp;$B29,[20]Enugu!$E:$AE,COLUMN(T$1)-2,FALSE)=" ",0,VLOOKUP($B$20&amp;$B29,[20]Enugu!$E:$AE,COLUMN(T$1)-2,FALSE))</f>
        <v>5</v>
      </c>
      <c r="U29" s="7">
        <f>IF(VLOOKUP($B$20&amp;$B29,[20]Enugu!$E:$AE,COLUMN(U$1)-2,FALSE)=" ",0,VLOOKUP($B$20&amp;$B29,[20]Enugu!$E:$AE,COLUMN(U$1)-2,FALSE))</f>
        <v>2</v>
      </c>
      <c r="V29" s="7">
        <f>IF(VLOOKUP($B$20&amp;$B29,[20]Enugu!$E:$AE,COLUMN(V$1)-2,FALSE)=" ",0,VLOOKUP($B$20&amp;$B29,[20]Enugu!$E:$AE,COLUMN(V$1)-2,FALSE))</f>
        <v>2</v>
      </c>
      <c r="W29" s="7">
        <f>IF(VLOOKUP($B$20&amp;$B29,[20]Enugu!$E:$AE,COLUMN(W$1)-2,FALSE)=" ",0,VLOOKUP($B$20&amp;$B29,[20]Enugu!$E:$AE,COLUMN(W$1)-2,FALSE))</f>
        <v>4</v>
      </c>
      <c r="X29" s="7">
        <f>IF(VLOOKUP($B$20&amp;$B29,[20]Enugu!$E:$AE,COLUMN(X$1)-2,FALSE)=" ",0,VLOOKUP($B$20&amp;$B29,[20]Enugu!$E:$AE,COLUMN(X$1)-2,FALSE))</f>
        <v>2</v>
      </c>
      <c r="Y29" s="7">
        <f>IF(VLOOKUP($B$20&amp;$B29,[20]Enugu!$E:$AE,COLUMN(Y$1)-2,FALSE)=" ",0,VLOOKUP($B$20&amp;$B29,[20]Enugu!$E:$AE,COLUMN(Y$1)-2,FALSE))</f>
        <v>4</v>
      </c>
      <c r="Z29" s="7">
        <f>IF(VLOOKUP($B$20&amp;$B29,[20]Enugu!$E:$AE,COLUMN(Z$1)-2,FALSE)=" ",0,VLOOKUP($B$20&amp;$B29,[20]Enugu!$E:$AE,COLUMN(Z$1)-2,FALSE))</f>
        <v>5</v>
      </c>
      <c r="AA29" s="7">
        <f>IF(VLOOKUP($B$20&amp;$B29,[20]Enugu!$E:$AE,COLUMN(AA$1)-2,FALSE)=" ",0,VLOOKUP($B$20&amp;$B29,[20]Enugu!$E:$AE,COLUMN(AA$1)-2,FALSE))</f>
        <v>4</v>
      </c>
      <c r="AB29" s="7">
        <f>IF(VLOOKUP($B$20&amp;$B29,[20]Enugu!$E:$AE,COLUMN(AB$1)-2,FALSE)=" ",0,VLOOKUP($B$20&amp;$B29,[20]Enugu!$E:$AE,COLUMN(AB$1)-2,FALSE))</f>
        <v>4</v>
      </c>
      <c r="AC29" s="7">
        <f>IF(VLOOKUP($B$20&amp;$B29,[20]Enugu!$E:$AE,COLUMN(AC$1)-2,FALSE)=" ",0,VLOOKUP($B$20&amp;$B29,[20]Enugu!$E:$AE,COLUMN(AC$1)-2,FALSE))</f>
        <v>2</v>
      </c>
      <c r="AF29" s="7">
        <f t="shared" si="29"/>
        <v>4</v>
      </c>
      <c r="AG29" s="7">
        <f t="shared" si="29"/>
        <v>2</v>
      </c>
      <c r="AH29" s="7">
        <f>VLOOKUP($A$3&amp;$B$20&amp;$B29,'[14]Paga All'!$G$1:$J$3000,4,FALSE)</f>
        <v>2</v>
      </c>
      <c r="AI29" s="7">
        <f>VLOOKUP($A$3&amp;$B$20&amp;$B29,'[15]Paga all'!$F:$G,2,FALSE)</f>
        <v>10</v>
      </c>
      <c r="AJ29" s="7">
        <v>0</v>
      </c>
      <c r="AK29" s="9">
        <f t="shared" ref="AK29:BO29" si="31">IF(ROUND((AJ28+AJ29)*(1+AK22),)&gt;=AK$3*$AD$3,AK$3*$AD$3*AK23,ROUND((AJ28+AJ29)*(1+AK22),)-AK28)</f>
        <v>0</v>
      </c>
      <c r="AL29" s="9">
        <f t="shared" si="31"/>
        <v>0</v>
      </c>
      <c r="AM29" s="9">
        <f t="shared" si="31"/>
        <v>0</v>
      </c>
      <c r="AN29" s="9">
        <f t="shared" si="31"/>
        <v>0</v>
      </c>
      <c r="AO29" s="9">
        <f t="shared" si="31"/>
        <v>0</v>
      </c>
      <c r="AP29" s="9">
        <f t="shared" si="31"/>
        <v>0</v>
      </c>
      <c r="AQ29" s="9">
        <f t="shared" si="31"/>
        <v>0</v>
      </c>
      <c r="AR29" s="9">
        <f t="shared" si="31"/>
        <v>0</v>
      </c>
      <c r="AS29" s="9">
        <f t="shared" si="31"/>
        <v>0</v>
      </c>
      <c r="AT29" s="9">
        <f t="shared" si="31"/>
        <v>0</v>
      </c>
      <c r="AU29" s="9">
        <f t="shared" si="31"/>
        <v>0</v>
      </c>
      <c r="AV29" s="9">
        <f t="shared" si="31"/>
        <v>0</v>
      </c>
      <c r="AW29" s="9">
        <f t="shared" si="31"/>
        <v>0</v>
      </c>
      <c r="AX29" s="9">
        <f t="shared" si="31"/>
        <v>0</v>
      </c>
      <c r="AY29" s="9">
        <f t="shared" si="31"/>
        <v>0</v>
      </c>
      <c r="AZ29" s="9">
        <f t="shared" si="31"/>
        <v>0</v>
      </c>
      <c r="BA29" s="9">
        <f t="shared" si="31"/>
        <v>0</v>
      </c>
      <c r="BB29" s="9">
        <f t="shared" si="31"/>
        <v>0</v>
      </c>
      <c r="BC29" s="9">
        <f t="shared" si="31"/>
        <v>0</v>
      </c>
      <c r="BD29" s="9">
        <f t="shared" si="31"/>
        <v>0</v>
      </c>
      <c r="BE29" s="9">
        <f t="shared" si="31"/>
        <v>0</v>
      </c>
      <c r="BF29" s="9">
        <f t="shared" si="31"/>
        <v>0</v>
      </c>
      <c r="BG29" s="9">
        <f t="shared" si="31"/>
        <v>0</v>
      </c>
      <c r="BH29" s="9">
        <f t="shared" si="31"/>
        <v>0</v>
      </c>
      <c r="BI29" s="9">
        <f t="shared" si="31"/>
        <v>0</v>
      </c>
      <c r="BJ29" s="9">
        <f t="shared" si="31"/>
        <v>0</v>
      </c>
      <c r="BK29" s="9">
        <f t="shared" si="31"/>
        <v>0</v>
      </c>
      <c r="BL29" s="9">
        <f t="shared" si="31"/>
        <v>0</v>
      </c>
      <c r="BM29" s="9">
        <f t="shared" si="31"/>
        <v>0</v>
      </c>
      <c r="BN29" s="9">
        <f t="shared" si="31"/>
        <v>0</v>
      </c>
      <c r="BO29" s="9">
        <f t="shared" si="31"/>
        <v>0</v>
      </c>
    </row>
    <row r="30" spans="2:67" x14ac:dyDescent="0.25">
      <c r="B30" t="s">
        <v>275</v>
      </c>
      <c r="D30" s="7">
        <f>IF(VLOOKUP($B$20&amp;$B30,[20]Enugu!$E:$AE,COLUMN(D$1)-2,FALSE)=" ",0,VLOOKUP($B$20&amp;$B30,[20]Enugu!$E:$AE,COLUMN(D$1)-2,FALSE))</f>
        <v>6</v>
      </c>
      <c r="E30" s="7">
        <f>IF(VLOOKUP($B$20&amp;$B30,[20]Enugu!$E:$AE,COLUMN(E$1)-2,FALSE)=" ",0,VLOOKUP($B$20&amp;$B30,[20]Enugu!$E:$AE,COLUMN(E$1)-2,FALSE))</f>
        <v>14</v>
      </c>
      <c r="F30" s="7">
        <f>IF(VLOOKUP($B$20&amp;$B30,[20]Enugu!$E:$AE,COLUMN(F$1)-2,FALSE)=" ",0,VLOOKUP($B$20&amp;$B30,[20]Enugu!$E:$AE,COLUMN(F$1)-2,FALSE))</f>
        <v>17</v>
      </c>
      <c r="G30" s="7">
        <f>IF(VLOOKUP($B$20&amp;$B30,[20]Enugu!$E:$AE,COLUMN(G$1)-2,FALSE)=" ",0,VLOOKUP($B$20&amp;$B30,[20]Enugu!$E:$AE,COLUMN(G$1)-2,FALSE))</f>
        <v>5</v>
      </c>
      <c r="H30" s="7">
        <f>IF(VLOOKUP($B$20&amp;$B30,[20]Enugu!$E:$AE,COLUMN(H$1)-2,FALSE)=" ",0,VLOOKUP($B$20&amp;$B30,[20]Enugu!$E:$AE,COLUMN(H$1)-2,FALSE))</f>
        <v>8</v>
      </c>
      <c r="I30" s="7">
        <f>IF(VLOOKUP($B$20&amp;$B30,[20]Enugu!$E:$AE,COLUMN(I$1)-2,FALSE)=" ",0,VLOOKUP($B$20&amp;$B30,[20]Enugu!$E:$AE,COLUMN(I$1)-2,FALSE))</f>
        <v>14</v>
      </c>
      <c r="J30" s="7">
        <f>IF(VLOOKUP($B$20&amp;$B30,[20]Enugu!$E:$AE,COLUMN(J$1)-2,FALSE)=" ",0,VLOOKUP($B$20&amp;$B30,[20]Enugu!$E:$AE,COLUMN(J$1)-2,FALSE))</f>
        <v>38</v>
      </c>
      <c r="K30" s="7">
        <f>IF(VLOOKUP($B$20&amp;$B30,[20]Enugu!$E:$AE,COLUMN(K$1)-2,FALSE)=" ",0,VLOOKUP($B$20&amp;$B30,[20]Enugu!$E:$AE,COLUMN(K$1)-2,FALSE))</f>
        <v>24</v>
      </c>
      <c r="L30" s="7">
        <f>IF(VLOOKUP($B$20&amp;$B30,[20]Enugu!$E:$AE,COLUMN(L$1)-2,FALSE)=" ",0,VLOOKUP($B$20&amp;$B30,[20]Enugu!$E:$AE,COLUMN(L$1)-2,FALSE))</f>
        <v>11</v>
      </c>
      <c r="M30" s="7">
        <f>IF(VLOOKUP($B$20&amp;$B30,[20]Enugu!$E:$AE,COLUMN(M$1)-2,FALSE)=" ",0,VLOOKUP($B$20&amp;$B30,[20]Enugu!$E:$AE,COLUMN(M$1)-2,FALSE))</f>
        <v>7</v>
      </c>
      <c r="N30" s="7">
        <f>IF(VLOOKUP($B$20&amp;$B30,[20]Enugu!$E:$AE,COLUMN(N$1)-2,FALSE)=" ",0,VLOOKUP($B$20&amp;$B30,[20]Enugu!$E:$AE,COLUMN(N$1)-2,FALSE))</f>
        <v>6</v>
      </c>
      <c r="O30" s="7">
        <f>IF(VLOOKUP($B$20&amp;$B30,[20]Enugu!$E:$AE,COLUMN(O$1)-2,FALSE)=" ",0,VLOOKUP($B$20&amp;$B30,[20]Enugu!$E:$AE,COLUMN(O$1)-2,FALSE))</f>
        <v>7</v>
      </c>
      <c r="P30" s="7">
        <f>IF(VLOOKUP($B$20&amp;$B30,[20]Enugu!$E:$AE,COLUMN(P$1)-2,FALSE)=" ",0,VLOOKUP($B$20&amp;$B30,[20]Enugu!$E:$AE,COLUMN(P$1)-2,FALSE))</f>
        <v>2</v>
      </c>
      <c r="Q30" s="7">
        <f>IF(VLOOKUP($B$20&amp;$B30,[20]Enugu!$E:$AE,COLUMN(Q$1)-2,FALSE)=" ",0,VLOOKUP($B$20&amp;$B30,[20]Enugu!$E:$AE,COLUMN(Q$1)-2,FALSE))</f>
        <v>2</v>
      </c>
      <c r="R30" s="7">
        <f>IF(VLOOKUP($B$20&amp;$B30,[20]Enugu!$E:$AE,COLUMN(R$1)-2,FALSE)=" ",0,VLOOKUP($B$20&amp;$B30,[20]Enugu!$E:$AE,COLUMN(R$1)-2,FALSE))</f>
        <v>2</v>
      </c>
      <c r="S30" s="7">
        <f>IF(VLOOKUP($B$20&amp;$B30,[20]Enugu!$E:$AE,COLUMN(S$1)-2,FALSE)=" ",0,VLOOKUP($B$20&amp;$B30,[20]Enugu!$E:$AE,COLUMN(S$1)-2,FALSE))</f>
        <v>5</v>
      </c>
      <c r="T30" s="7">
        <f>IF(VLOOKUP($B$20&amp;$B30,[20]Enugu!$E:$AE,COLUMN(T$1)-2,FALSE)=" ",0,VLOOKUP($B$20&amp;$B30,[20]Enugu!$E:$AE,COLUMN(T$1)-2,FALSE))</f>
        <v>6</v>
      </c>
      <c r="U30" s="7">
        <f>IF(VLOOKUP($B$20&amp;$B30,[20]Enugu!$E:$AE,COLUMN(U$1)-2,FALSE)=" ",0,VLOOKUP($B$20&amp;$B30,[20]Enugu!$E:$AE,COLUMN(U$1)-2,FALSE))</f>
        <v>4</v>
      </c>
      <c r="V30" s="7">
        <f>IF(VLOOKUP($B$20&amp;$B30,[20]Enugu!$E:$AE,COLUMN(V$1)-2,FALSE)=" ",0,VLOOKUP($B$20&amp;$B30,[20]Enugu!$E:$AE,COLUMN(V$1)-2,FALSE))</f>
        <v>8</v>
      </c>
      <c r="W30" s="7">
        <f>IF(VLOOKUP($B$20&amp;$B30,[20]Enugu!$E:$AE,COLUMN(W$1)-2,FALSE)=" ",0,VLOOKUP($B$20&amp;$B30,[20]Enugu!$E:$AE,COLUMN(W$1)-2,FALSE))</f>
        <v>2</v>
      </c>
      <c r="X30" s="7">
        <f>IF(VLOOKUP($B$20&amp;$B30,[20]Enugu!$E:$AE,COLUMN(X$1)-2,FALSE)=" ",0,VLOOKUP($B$20&amp;$B30,[20]Enugu!$E:$AE,COLUMN(X$1)-2,FALSE))</f>
        <v>8</v>
      </c>
      <c r="Y30" s="7">
        <f>IF(VLOOKUP($B$20&amp;$B30,[20]Enugu!$E:$AE,COLUMN(Y$1)-2,FALSE)=" ",0,VLOOKUP($B$20&amp;$B30,[20]Enugu!$E:$AE,COLUMN(Y$1)-2,FALSE))</f>
        <v>12</v>
      </c>
      <c r="Z30" s="7">
        <f>IF(VLOOKUP($B$20&amp;$B30,[20]Enugu!$E:$AE,COLUMN(Z$1)-2,FALSE)=" ",0,VLOOKUP($B$20&amp;$B30,[20]Enugu!$E:$AE,COLUMN(Z$1)-2,FALSE))</f>
        <v>7</v>
      </c>
      <c r="AA30" s="7">
        <f>IF(VLOOKUP($B$20&amp;$B30,[20]Enugu!$E:$AE,COLUMN(AA$1)-2,FALSE)=" ",0,VLOOKUP($B$20&amp;$B30,[20]Enugu!$E:$AE,COLUMN(AA$1)-2,FALSE))</f>
        <v>9</v>
      </c>
      <c r="AB30" s="7">
        <f>IF(VLOOKUP($B$20&amp;$B30,[20]Enugu!$E:$AE,COLUMN(AB$1)-2,FALSE)=" ",0,VLOOKUP($B$20&amp;$B30,[20]Enugu!$E:$AE,COLUMN(AB$1)-2,FALSE))</f>
        <v>8</v>
      </c>
      <c r="AC30" s="7">
        <f>IF(VLOOKUP($B$20&amp;$B30,[20]Enugu!$E:$AE,COLUMN(AC$1)-2,FALSE)=" ",0,VLOOKUP($B$20&amp;$B30,[20]Enugu!$E:$AE,COLUMN(AC$1)-2,FALSE))</f>
        <v>13</v>
      </c>
      <c r="AF30" s="7">
        <f t="shared" si="29"/>
        <v>8</v>
      </c>
      <c r="AG30" s="7">
        <f t="shared" si="29"/>
        <v>13</v>
      </c>
      <c r="AH30" s="7">
        <f>VLOOKUP($A$3&amp;$B$20&amp;$B30,'[14]Paga All'!$G$1:$J$3000,4,FALSE)</f>
        <v>49</v>
      </c>
      <c r="AI30" s="7">
        <v>0</v>
      </c>
      <c r="AJ30" s="7">
        <f>VLOOKUP($A$3&amp;$B$20&amp;$B30,'[16]Paga all'!$F$2:$G$1470,2,FALSE)</f>
        <v>4</v>
      </c>
      <c r="AK30" s="9">
        <f t="shared" ref="AK30:BO30" si="32">ROUND(AK28*AK24,)</f>
        <v>4</v>
      </c>
      <c r="AL30" s="9">
        <f t="shared" si="32"/>
        <v>4</v>
      </c>
      <c r="AM30" s="9">
        <f t="shared" si="32"/>
        <v>4</v>
      </c>
      <c r="AN30" s="9">
        <f t="shared" si="32"/>
        <v>4</v>
      </c>
      <c r="AO30" s="9">
        <f t="shared" si="32"/>
        <v>4</v>
      </c>
      <c r="AP30" s="9">
        <f t="shared" si="32"/>
        <v>4</v>
      </c>
      <c r="AQ30" s="9">
        <f t="shared" si="32"/>
        <v>4</v>
      </c>
      <c r="AR30" s="9">
        <f t="shared" si="32"/>
        <v>4</v>
      </c>
      <c r="AS30" s="9">
        <f t="shared" si="32"/>
        <v>4</v>
      </c>
      <c r="AT30" s="9">
        <f t="shared" si="32"/>
        <v>4</v>
      </c>
      <c r="AU30" s="9">
        <f t="shared" si="32"/>
        <v>4</v>
      </c>
      <c r="AV30" s="9">
        <f t="shared" si="32"/>
        <v>4</v>
      </c>
      <c r="AW30" s="9">
        <f t="shared" si="32"/>
        <v>4</v>
      </c>
      <c r="AX30" s="9">
        <f t="shared" si="32"/>
        <v>4</v>
      </c>
      <c r="AY30" s="9">
        <f t="shared" si="32"/>
        <v>4</v>
      </c>
      <c r="AZ30" s="9">
        <f t="shared" si="32"/>
        <v>4</v>
      </c>
      <c r="BA30" s="9">
        <f t="shared" si="32"/>
        <v>4</v>
      </c>
      <c r="BB30" s="9">
        <f t="shared" si="32"/>
        <v>4</v>
      </c>
      <c r="BC30" s="9">
        <f t="shared" si="32"/>
        <v>4</v>
      </c>
      <c r="BD30" s="9">
        <f t="shared" si="32"/>
        <v>4</v>
      </c>
      <c r="BE30" s="9">
        <f t="shared" si="32"/>
        <v>4</v>
      </c>
      <c r="BF30" s="9">
        <f t="shared" si="32"/>
        <v>4</v>
      </c>
      <c r="BG30" s="9">
        <f t="shared" si="32"/>
        <v>4</v>
      </c>
      <c r="BH30" s="9">
        <f t="shared" si="32"/>
        <v>4</v>
      </c>
      <c r="BI30" s="9">
        <f t="shared" si="32"/>
        <v>4</v>
      </c>
      <c r="BJ30" s="9">
        <f t="shared" si="32"/>
        <v>4</v>
      </c>
      <c r="BK30" s="9">
        <f t="shared" si="32"/>
        <v>4</v>
      </c>
      <c r="BL30" s="9">
        <f t="shared" si="32"/>
        <v>4</v>
      </c>
      <c r="BM30" s="9">
        <f t="shared" si="32"/>
        <v>4</v>
      </c>
      <c r="BN30" s="9">
        <f t="shared" si="32"/>
        <v>4</v>
      </c>
      <c r="BO30" s="9">
        <f t="shared" si="32"/>
        <v>4</v>
      </c>
    </row>
    <row r="31" spans="2:67" x14ac:dyDescent="0.25">
      <c r="B31" t="s">
        <v>276</v>
      </c>
      <c r="D31" s="7">
        <f>IF(VLOOKUP($B$20&amp;$B31,[20]Enugu!$E:$AE,COLUMN(D$1)-2,FALSE)=" ",0,VLOOKUP($B$20&amp;$B31,[20]Enugu!$E:$AE,COLUMN(D$1)-2,FALSE))</f>
        <v>26250</v>
      </c>
      <c r="E31" s="7">
        <f>IF(VLOOKUP($B$20&amp;$B31,[20]Enugu!$E:$AE,COLUMN(E$1)-2,FALSE)=" ",0,VLOOKUP($B$20&amp;$B31,[20]Enugu!$E:$AE,COLUMN(E$1)-2,FALSE))</f>
        <v>90099</v>
      </c>
      <c r="F31" s="7">
        <f>IF(VLOOKUP($B$20&amp;$B31,[20]Enugu!$E:$AE,COLUMN(F$1)-2,FALSE)=" ",0,VLOOKUP($B$20&amp;$B31,[20]Enugu!$E:$AE,COLUMN(F$1)-2,FALSE))</f>
        <v>77550</v>
      </c>
      <c r="G31" s="7">
        <f>IF(VLOOKUP($B$20&amp;$B31,[20]Enugu!$E:$AE,COLUMN(G$1)-2,FALSE)=" ",0,VLOOKUP($B$20&amp;$B31,[20]Enugu!$E:$AE,COLUMN(G$1)-2,FALSE))</f>
        <v>32848</v>
      </c>
      <c r="H31" s="7">
        <f>IF(VLOOKUP($B$20&amp;$B31,[20]Enugu!$E:$AE,COLUMN(H$1)-2,FALSE)=" ",0,VLOOKUP($B$20&amp;$B31,[20]Enugu!$E:$AE,COLUMN(H$1)-2,FALSE))</f>
        <v>33800</v>
      </c>
      <c r="I31" s="7">
        <f>IF(VLOOKUP($B$20&amp;$B31,[20]Enugu!$E:$AE,COLUMN(I$1)-2,FALSE)=" ",0,VLOOKUP($B$20&amp;$B31,[20]Enugu!$E:$AE,COLUMN(I$1)-2,FALSE))</f>
        <v>89350</v>
      </c>
      <c r="J31" s="7">
        <f>IF(VLOOKUP($B$20&amp;$B31,[20]Enugu!$E:$AE,COLUMN(J$1)-2,FALSE)=" ",0,VLOOKUP($B$20&amp;$B31,[20]Enugu!$E:$AE,COLUMN(J$1)-2,FALSE))</f>
        <v>231350</v>
      </c>
      <c r="K31" s="7">
        <f>IF(VLOOKUP($B$20&amp;$B31,[20]Enugu!$E:$AE,COLUMN(K$1)-2,FALSE)=" ",0,VLOOKUP($B$20&amp;$B31,[20]Enugu!$E:$AE,COLUMN(K$1)-2,FALSE))</f>
        <v>195400</v>
      </c>
      <c r="L31" s="7">
        <f>IF(VLOOKUP($B$20&amp;$B31,[20]Enugu!$E:$AE,COLUMN(L$1)-2,FALSE)=" ",0,VLOOKUP($B$20&amp;$B31,[20]Enugu!$E:$AE,COLUMN(L$1)-2,FALSE))</f>
        <v>67300</v>
      </c>
      <c r="M31" s="7">
        <f>IF(VLOOKUP($B$20&amp;$B31,[20]Enugu!$E:$AE,COLUMN(M$1)-2,FALSE)=" ",0,VLOOKUP($B$20&amp;$B31,[20]Enugu!$E:$AE,COLUMN(M$1)-2,FALSE))</f>
        <v>35400</v>
      </c>
      <c r="N31" s="7">
        <f>IF(VLOOKUP($B$20&amp;$B31,[20]Enugu!$E:$AE,COLUMN(N$1)-2,FALSE)=" ",0,VLOOKUP($B$20&amp;$B31,[20]Enugu!$E:$AE,COLUMN(N$1)-2,FALSE))</f>
        <v>150499</v>
      </c>
      <c r="O31" s="7">
        <f>IF(VLOOKUP($B$20&amp;$B31,[20]Enugu!$E:$AE,COLUMN(O$1)-2,FALSE)=" ",0,VLOOKUP($B$20&amp;$B31,[20]Enugu!$E:$AE,COLUMN(O$1)-2,FALSE))</f>
        <v>70200</v>
      </c>
      <c r="P31" s="7">
        <f>IF(VLOOKUP($B$20&amp;$B31,[20]Enugu!$E:$AE,COLUMN(P$1)-2,FALSE)=" ",0,VLOOKUP($B$20&amp;$B31,[20]Enugu!$E:$AE,COLUMN(P$1)-2,FALSE))</f>
        <v>23200</v>
      </c>
      <c r="Q31" s="7">
        <f>IF(VLOOKUP($B$20&amp;$B31,[20]Enugu!$E:$AE,COLUMN(Q$1)-2,FALSE)=" ",0,VLOOKUP($B$20&amp;$B31,[20]Enugu!$E:$AE,COLUMN(Q$1)-2,FALSE))</f>
        <v>12360</v>
      </c>
      <c r="R31" s="7">
        <f>IF(VLOOKUP($B$20&amp;$B31,[20]Enugu!$E:$AE,COLUMN(R$1)-2,FALSE)=" ",0,VLOOKUP($B$20&amp;$B31,[20]Enugu!$E:$AE,COLUMN(R$1)-2,FALSE))</f>
        <v>6500</v>
      </c>
      <c r="S31" s="7">
        <f>IF(VLOOKUP($B$20&amp;$B31,[20]Enugu!$E:$AE,COLUMN(S$1)-2,FALSE)=" ",0,VLOOKUP($B$20&amp;$B31,[20]Enugu!$E:$AE,COLUMN(S$1)-2,FALSE))</f>
        <v>10700</v>
      </c>
      <c r="T31" s="7">
        <f>IF(VLOOKUP($B$20&amp;$B31,[20]Enugu!$E:$AE,COLUMN(T$1)-2,FALSE)=" ",0,VLOOKUP($B$20&amp;$B31,[20]Enugu!$E:$AE,COLUMN(T$1)-2,FALSE))</f>
        <v>68000</v>
      </c>
      <c r="U31" s="7">
        <f>IF(VLOOKUP($B$20&amp;$B31,[20]Enugu!$E:$AE,COLUMN(U$1)-2,FALSE)=" ",0,VLOOKUP($B$20&amp;$B31,[20]Enugu!$E:$AE,COLUMN(U$1)-2,FALSE))</f>
        <v>40250</v>
      </c>
      <c r="V31" s="7">
        <f>IF(VLOOKUP($B$20&amp;$B31,[20]Enugu!$E:$AE,COLUMN(V$1)-2,FALSE)=" ",0,VLOOKUP($B$20&amp;$B31,[20]Enugu!$E:$AE,COLUMN(V$1)-2,FALSE))</f>
        <v>84700</v>
      </c>
      <c r="W31" s="7">
        <f>IF(VLOOKUP($B$20&amp;$B31,[20]Enugu!$E:$AE,COLUMN(W$1)-2,FALSE)=" ",0,VLOOKUP($B$20&amp;$B31,[20]Enugu!$E:$AE,COLUMN(W$1)-2,FALSE))</f>
        <v>3500</v>
      </c>
      <c r="X31" s="7">
        <f>IF(VLOOKUP($B$20&amp;$B31,[20]Enugu!$E:$AE,COLUMN(X$1)-2,FALSE)=" ",0,VLOOKUP($B$20&amp;$B31,[20]Enugu!$E:$AE,COLUMN(X$1)-2,FALSE))</f>
        <v>32850</v>
      </c>
      <c r="Y31" s="7">
        <f>IF(VLOOKUP($B$20&amp;$B31,[20]Enugu!$E:$AE,COLUMN(Y$1)-2,FALSE)=" ",0,VLOOKUP($B$20&amp;$B31,[20]Enugu!$E:$AE,COLUMN(Y$1)-2,FALSE))</f>
        <v>146100</v>
      </c>
      <c r="Z31" s="7">
        <f>IF(VLOOKUP($B$20&amp;$B31,[20]Enugu!$E:$AE,COLUMN(Z$1)-2,FALSE)=" ",0,VLOOKUP($B$20&amp;$B31,[20]Enugu!$E:$AE,COLUMN(Z$1)-2,FALSE))</f>
        <v>48000</v>
      </c>
      <c r="AA31" s="7">
        <f>IF(VLOOKUP($B$20&amp;$B31,[20]Enugu!$E:$AE,COLUMN(AA$1)-2,FALSE)=" ",0,VLOOKUP($B$20&amp;$B31,[20]Enugu!$E:$AE,COLUMN(AA$1)-2,FALSE))</f>
        <v>141600</v>
      </c>
      <c r="AB31" s="7">
        <f>IF(VLOOKUP($B$20&amp;$B31,[20]Enugu!$E:$AE,COLUMN(AB$1)-2,FALSE)=" ",0,VLOOKUP($B$20&amp;$B31,[20]Enugu!$E:$AE,COLUMN(AB$1)-2,FALSE))</f>
        <v>117800</v>
      </c>
      <c r="AC31" s="7">
        <f>IF(VLOOKUP($B$20&amp;$B31,[20]Enugu!$E:$AE,COLUMN(AC$1)-2,FALSE)=" ",0,VLOOKUP($B$20&amp;$B31,[20]Enugu!$E:$AE,COLUMN(AC$1)-2,FALSE))</f>
        <v>336650</v>
      </c>
      <c r="AF31" s="7">
        <f t="shared" si="29"/>
        <v>117800</v>
      </c>
      <c r="AG31" s="7">
        <f t="shared" si="29"/>
        <v>336650</v>
      </c>
      <c r="AH31" s="7">
        <f>VLOOKUP($A$3&amp;$B$20&amp;$B31,'[14]Paga All'!$G$1:$J$3000,4,FALSE)</f>
        <v>2416200</v>
      </c>
      <c r="AI31" s="7">
        <v>0</v>
      </c>
      <c r="AJ31" s="7">
        <f>VLOOKUP($A$3&amp;$B$20&amp;$B31,'[16]Paga all'!$F$2:$G$1470,2,FALSE)</f>
        <v>256800</v>
      </c>
      <c r="AK31" s="9">
        <f t="shared" ref="AK31:BO31" si="33">AK30*$AD32</f>
        <v>64502.040816326531</v>
      </c>
      <c r="AL31" s="9">
        <f t="shared" si="33"/>
        <v>64502.040816326531</v>
      </c>
      <c r="AM31" s="9">
        <f t="shared" si="33"/>
        <v>64502.040816326531</v>
      </c>
      <c r="AN31" s="9">
        <f t="shared" si="33"/>
        <v>64502.040816326531</v>
      </c>
      <c r="AO31" s="9">
        <f t="shared" si="33"/>
        <v>64502.040816326531</v>
      </c>
      <c r="AP31" s="9">
        <f t="shared" si="33"/>
        <v>64502.040816326531</v>
      </c>
      <c r="AQ31" s="9">
        <f t="shared" si="33"/>
        <v>64502.040816326531</v>
      </c>
      <c r="AR31" s="9">
        <f t="shared" si="33"/>
        <v>64502.040816326531</v>
      </c>
      <c r="AS31" s="9">
        <f t="shared" si="33"/>
        <v>64502.040816326531</v>
      </c>
      <c r="AT31" s="9">
        <f t="shared" si="33"/>
        <v>64502.040816326531</v>
      </c>
      <c r="AU31" s="9">
        <f t="shared" si="33"/>
        <v>64502.040816326531</v>
      </c>
      <c r="AV31" s="9">
        <f t="shared" si="33"/>
        <v>64502.040816326531</v>
      </c>
      <c r="AW31" s="9">
        <f t="shared" si="33"/>
        <v>64502.040816326531</v>
      </c>
      <c r="AX31" s="9">
        <f t="shared" si="33"/>
        <v>64502.040816326531</v>
      </c>
      <c r="AY31" s="9">
        <f t="shared" si="33"/>
        <v>64502.040816326531</v>
      </c>
      <c r="AZ31" s="9">
        <f t="shared" si="33"/>
        <v>64502.040816326531</v>
      </c>
      <c r="BA31" s="9">
        <f t="shared" si="33"/>
        <v>64502.040816326531</v>
      </c>
      <c r="BB31" s="9">
        <f t="shared" si="33"/>
        <v>64502.040816326531</v>
      </c>
      <c r="BC31" s="9">
        <f t="shared" si="33"/>
        <v>64502.040816326531</v>
      </c>
      <c r="BD31" s="9">
        <f t="shared" si="33"/>
        <v>64502.040816326531</v>
      </c>
      <c r="BE31" s="9">
        <f t="shared" si="33"/>
        <v>64502.040816326531</v>
      </c>
      <c r="BF31" s="9">
        <f t="shared" si="33"/>
        <v>64502.040816326531</v>
      </c>
      <c r="BG31" s="9">
        <f t="shared" si="33"/>
        <v>64502.040816326531</v>
      </c>
      <c r="BH31" s="9">
        <f t="shared" si="33"/>
        <v>64502.040816326531</v>
      </c>
      <c r="BI31" s="9">
        <f t="shared" si="33"/>
        <v>64502.040816326531</v>
      </c>
      <c r="BJ31" s="9">
        <f t="shared" si="33"/>
        <v>64502.040816326531</v>
      </c>
      <c r="BK31" s="9">
        <f t="shared" si="33"/>
        <v>64502.040816326531</v>
      </c>
      <c r="BL31" s="9">
        <f t="shared" si="33"/>
        <v>64502.040816326531</v>
      </c>
      <c r="BM31" s="9">
        <f t="shared" si="33"/>
        <v>64502.040816326531</v>
      </c>
      <c r="BN31" s="9">
        <f t="shared" si="33"/>
        <v>64502.040816326531</v>
      </c>
      <c r="BO31" s="9">
        <f t="shared" si="33"/>
        <v>64502.040816326531</v>
      </c>
    </row>
    <row r="32" spans="2:67" x14ac:dyDescent="0.25">
      <c r="B32" t="s">
        <v>153</v>
      </c>
      <c r="D32" s="7">
        <f>IF(VLOOKUP($B$20&amp;$B32,[20]Enugu!$E:$AE,COLUMN(D$1)-2,FALSE)=" ",0,VLOOKUP($B$20&amp;$B32,[20]Enugu!$E:$AE,COLUMN(D$1)-2,FALSE))</f>
        <v>4375</v>
      </c>
      <c r="E32" s="7">
        <f>IF(VLOOKUP($B$20&amp;$B32,[20]Enugu!$E:$AE,COLUMN(E$1)-2,FALSE)=" ",0,VLOOKUP($B$20&amp;$B32,[20]Enugu!$E:$AE,COLUMN(E$1)-2,FALSE))</f>
        <v>6435.64</v>
      </c>
      <c r="F32" s="7">
        <f>IF(VLOOKUP($B$20&amp;$B32,[20]Enugu!$E:$AE,COLUMN(F$1)-2,FALSE)=" ",0,VLOOKUP($B$20&amp;$B32,[20]Enugu!$E:$AE,COLUMN(F$1)-2,FALSE))</f>
        <v>4561.76</v>
      </c>
      <c r="G32" s="7">
        <f>IF(VLOOKUP($B$20&amp;$B32,[20]Enugu!$E:$AE,COLUMN(G$1)-2,FALSE)=" ",0,VLOOKUP($B$20&amp;$B32,[20]Enugu!$E:$AE,COLUMN(G$1)-2,FALSE))</f>
        <v>6569.6</v>
      </c>
      <c r="H32" s="7">
        <f>IF(VLOOKUP($B$20&amp;$B32,[20]Enugu!$E:$AE,COLUMN(H$1)-2,FALSE)=" ",0,VLOOKUP($B$20&amp;$B32,[20]Enugu!$E:$AE,COLUMN(H$1)-2,FALSE))</f>
        <v>4225</v>
      </c>
      <c r="I32" s="7">
        <f>IF(VLOOKUP($B$20&amp;$B32,[20]Enugu!$E:$AE,COLUMN(I$1)-2,FALSE)=" ",0,VLOOKUP($B$20&amp;$B32,[20]Enugu!$E:$AE,COLUMN(I$1)-2,FALSE))</f>
        <v>6382.14</v>
      </c>
      <c r="J32" s="7">
        <f>IF(VLOOKUP($B$20&amp;$B32,[20]Enugu!$E:$AE,COLUMN(J$1)-2,FALSE)=" ",0,VLOOKUP($B$20&amp;$B32,[20]Enugu!$E:$AE,COLUMN(J$1)-2,FALSE))</f>
        <v>6088.16</v>
      </c>
      <c r="K32" s="7">
        <f>IF(VLOOKUP($B$20&amp;$B32,[20]Enugu!$E:$AE,COLUMN(K$1)-2,FALSE)=" ",0,VLOOKUP($B$20&amp;$B32,[20]Enugu!$E:$AE,COLUMN(K$1)-2,FALSE))</f>
        <v>8141.67</v>
      </c>
      <c r="L32" s="7">
        <f>IF(VLOOKUP($B$20&amp;$B32,[20]Enugu!$E:$AE,COLUMN(L$1)-2,FALSE)=" ",0,VLOOKUP($B$20&amp;$B32,[20]Enugu!$E:$AE,COLUMN(L$1)-2,FALSE))</f>
        <v>6118.18</v>
      </c>
      <c r="M32" s="7">
        <f>IF(VLOOKUP($B$20&amp;$B32,[20]Enugu!$E:$AE,COLUMN(M$1)-2,FALSE)=" ",0,VLOOKUP($B$20&amp;$B32,[20]Enugu!$E:$AE,COLUMN(M$1)-2,FALSE))</f>
        <v>5057.1400000000003</v>
      </c>
      <c r="N32" s="7">
        <f>IF(VLOOKUP($B$20&amp;$B32,[20]Enugu!$E:$AE,COLUMN(N$1)-2,FALSE)=" ",0,VLOOKUP($B$20&amp;$B32,[20]Enugu!$E:$AE,COLUMN(N$1)-2,FALSE))</f>
        <v>25083.17</v>
      </c>
      <c r="O32" s="7">
        <f>IF(VLOOKUP($B$20&amp;$B32,[20]Enugu!$E:$AE,COLUMN(O$1)-2,FALSE)=" ",0,VLOOKUP($B$20&amp;$B32,[20]Enugu!$E:$AE,COLUMN(O$1)-2,FALSE))</f>
        <v>10028.57</v>
      </c>
      <c r="P32" s="7">
        <f>IF(VLOOKUP($B$20&amp;$B32,[20]Enugu!$E:$AE,COLUMN(P$1)-2,FALSE)=" ",0,VLOOKUP($B$20&amp;$B32,[20]Enugu!$E:$AE,COLUMN(P$1)-2,FALSE))</f>
        <v>11600</v>
      </c>
      <c r="Q32" s="7">
        <f>IF(VLOOKUP($B$20&amp;$B32,[20]Enugu!$E:$AE,COLUMN(Q$1)-2,FALSE)=" ",0,VLOOKUP($B$20&amp;$B32,[20]Enugu!$E:$AE,COLUMN(Q$1)-2,FALSE))</f>
        <v>6180</v>
      </c>
      <c r="R32" s="7">
        <f>IF(VLOOKUP($B$20&amp;$B32,[20]Enugu!$E:$AE,COLUMN(R$1)-2,FALSE)=" ",0,VLOOKUP($B$20&amp;$B32,[20]Enugu!$E:$AE,COLUMN(R$1)-2,FALSE))</f>
        <v>3250</v>
      </c>
      <c r="S32" s="7">
        <f>IF(VLOOKUP($B$20&amp;$B32,[20]Enugu!$E:$AE,COLUMN(S$1)-2,FALSE)=" ",0,VLOOKUP($B$20&amp;$B32,[20]Enugu!$E:$AE,COLUMN(S$1)-2,FALSE))</f>
        <v>2140</v>
      </c>
      <c r="T32" s="7">
        <f>IF(VLOOKUP($B$20&amp;$B32,[20]Enugu!$E:$AE,COLUMN(T$1)-2,FALSE)=" ",0,VLOOKUP($B$20&amp;$B32,[20]Enugu!$E:$AE,COLUMN(T$1)-2,FALSE))</f>
        <v>11333.33</v>
      </c>
      <c r="U32" s="7">
        <f>IF(VLOOKUP($B$20&amp;$B32,[20]Enugu!$E:$AE,COLUMN(U$1)-2,FALSE)=" ",0,VLOOKUP($B$20&amp;$B32,[20]Enugu!$E:$AE,COLUMN(U$1)-2,FALSE))</f>
        <v>10062.5</v>
      </c>
      <c r="V32" s="7">
        <f>IF(VLOOKUP($B$20&amp;$B32,[20]Enugu!$E:$AE,COLUMN(V$1)-2,FALSE)=" ",0,VLOOKUP($B$20&amp;$B32,[20]Enugu!$E:$AE,COLUMN(V$1)-2,FALSE))</f>
        <v>10587.5</v>
      </c>
      <c r="W32" s="7">
        <f>IF(VLOOKUP($B$20&amp;$B32,[20]Enugu!$E:$AE,COLUMN(W$1)-2,FALSE)=" ",0,VLOOKUP($B$20&amp;$B32,[20]Enugu!$E:$AE,COLUMN(W$1)-2,FALSE))</f>
        <v>1750</v>
      </c>
      <c r="X32" s="7">
        <f>IF(VLOOKUP($B$20&amp;$B32,[20]Enugu!$E:$AE,COLUMN(X$1)-2,FALSE)=" ",0,VLOOKUP($B$20&amp;$B32,[20]Enugu!$E:$AE,COLUMN(X$1)-2,FALSE))</f>
        <v>4106.25</v>
      </c>
      <c r="Y32" s="7">
        <f>IF(VLOOKUP($B$20&amp;$B32,[20]Enugu!$E:$AE,COLUMN(Y$1)-2,FALSE)=" ",0,VLOOKUP($B$20&amp;$B32,[20]Enugu!$E:$AE,COLUMN(Y$1)-2,FALSE))</f>
        <v>12175</v>
      </c>
      <c r="Z32" s="7">
        <f>IF(VLOOKUP($B$20&amp;$B32,[20]Enugu!$E:$AE,COLUMN(Z$1)-2,FALSE)=" ",0,VLOOKUP($B$20&amp;$B32,[20]Enugu!$E:$AE,COLUMN(Z$1)-2,FALSE))</f>
        <v>6857.14</v>
      </c>
      <c r="AA32" s="7">
        <f>IF(VLOOKUP($B$20&amp;$B32,[20]Enugu!$E:$AE,COLUMN(AA$1)-2,FALSE)=" ",0,VLOOKUP($B$20&amp;$B32,[20]Enugu!$E:$AE,COLUMN(AA$1)-2,FALSE))</f>
        <v>15733.33</v>
      </c>
      <c r="AB32" s="7">
        <f>IF(VLOOKUP($B$20&amp;$B32,[20]Enugu!$E:$AE,COLUMN(AB$1)-2,FALSE)=" ",0,VLOOKUP($B$20&amp;$B32,[20]Enugu!$E:$AE,COLUMN(AB$1)-2,FALSE))</f>
        <v>14725</v>
      </c>
      <c r="AC32" s="7">
        <f>IF(VLOOKUP($B$20&amp;$B32,[20]Enugu!$E:$AE,COLUMN(AC$1)-2,FALSE)=" ",0,VLOOKUP($B$20&amp;$B32,[20]Enugu!$E:$AE,COLUMN(AC$1)-2,FALSE))</f>
        <v>25896.15</v>
      </c>
      <c r="AD32" s="264">
        <f>SUM(Y31:AC31)/SUM(Y30:AC30)</f>
        <v>16125.510204081633</v>
      </c>
      <c r="AF32" s="7">
        <f>AC32</f>
        <v>25896.15</v>
      </c>
      <c r="AG32" s="7">
        <f>AG31/AG30</f>
        <v>25896.153846153848</v>
      </c>
      <c r="AH32" s="7">
        <f>VLOOKUP($A$3&amp;$B$20&amp;$B32,'[14]Paga All'!$G$1:$J$3000,4,FALSE)</f>
        <v>49310.2</v>
      </c>
      <c r="AI32" s="7">
        <v>0</v>
      </c>
      <c r="AJ32" s="7">
        <f>VLOOKUP($A$3&amp;$B$20&amp;$B32,'[16]Paga all'!$F$2:$G$1470,2,FALSE)</f>
        <v>64200</v>
      </c>
      <c r="AK32" s="9">
        <f t="shared" ref="AK32:BO32" si="34">AK31/AK30</f>
        <v>16125.510204081633</v>
      </c>
      <c r="AL32" s="9">
        <f t="shared" si="34"/>
        <v>16125.510204081633</v>
      </c>
      <c r="AM32" s="9">
        <f t="shared" si="34"/>
        <v>16125.510204081633</v>
      </c>
      <c r="AN32" s="9">
        <f t="shared" si="34"/>
        <v>16125.510204081633</v>
      </c>
      <c r="AO32" s="9">
        <f t="shared" si="34"/>
        <v>16125.510204081633</v>
      </c>
      <c r="AP32" s="9">
        <f t="shared" si="34"/>
        <v>16125.510204081633</v>
      </c>
      <c r="AQ32" s="9">
        <f t="shared" si="34"/>
        <v>16125.510204081633</v>
      </c>
      <c r="AR32" s="9">
        <f t="shared" si="34"/>
        <v>16125.510204081633</v>
      </c>
      <c r="AS32" s="9">
        <f t="shared" si="34"/>
        <v>16125.510204081633</v>
      </c>
      <c r="AT32" s="9">
        <f t="shared" si="34"/>
        <v>16125.510204081633</v>
      </c>
      <c r="AU32" s="9">
        <f t="shared" si="34"/>
        <v>16125.510204081633</v>
      </c>
      <c r="AV32" s="9">
        <f t="shared" si="34"/>
        <v>16125.510204081633</v>
      </c>
      <c r="AW32" s="9">
        <f t="shared" si="34"/>
        <v>16125.510204081633</v>
      </c>
      <c r="AX32" s="9">
        <f t="shared" si="34"/>
        <v>16125.510204081633</v>
      </c>
      <c r="AY32" s="9">
        <f t="shared" si="34"/>
        <v>16125.510204081633</v>
      </c>
      <c r="AZ32" s="9">
        <f t="shared" si="34"/>
        <v>16125.510204081633</v>
      </c>
      <c r="BA32" s="9">
        <f t="shared" si="34"/>
        <v>16125.510204081633</v>
      </c>
      <c r="BB32" s="9">
        <f t="shared" si="34"/>
        <v>16125.510204081633</v>
      </c>
      <c r="BC32" s="9">
        <f t="shared" si="34"/>
        <v>16125.510204081633</v>
      </c>
      <c r="BD32" s="9">
        <f t="shared" si="34"/>
        <v>16125.510204081633</v>
      </c>
      <c r="BE32" s="9">
        <f t="shared" si="34"/>
        <v>16125.510204081633</v>
      </c>
      <c r="BF32" s="9">
        <f t="shared" si="34"/>
        <v>16125.510204081633</v>
      </c>
      <c r="BG32" s="9">
        <f t="shared" si="34"/>
        <v>16125.510204081633</v>
      </c>
      <c r="BH32" s="9">
        <f t="shared" si="34"/>
        <v>16125.510204081633</v>
      </c>
      <c r="BI32" s="9">
        <f t="shared" si="34"/>
        <v>16125.510204081633</v>
      </c>
      <c r="BJ32" s="9">
        <f t="shared" si="34"/>
        <v>16125.510204081633</v>
      </c>
      <c r="BK32" s="9">
        <f t="shared" si="34"/>
        <v>16125.510204081633</v>
      </c>
      <c r="BL32" s="9">
        <f t="shared" si="34"/>
        <v>16125.510204081633</v>
      </c>
      <c r="BM32" s="9">
        <f t="shared" si="34"/>
        <v>16125.510204081633</v>
      </c>
      <c r="BN32" s="9">
        <f t="shared" si="34"/>
        <v>16125.510204081633</v>
      </c>
      <c r="BO32" s="9">
        <f t="shared" si="34"/>
        <v>16125.510204081633</v>
      </c>
    </row>
    <row r="33" spans="2:67" x14ac:dyDescent="0.25">
      <c r="B33" t="s">
        <v>277</v>
      </c>
      <c r="D33" s="7">
        <f>IF(VLOOKUP($B$20&amp;$B33,[20]Enugu!$E:$AE,COLUMN(D$1)-2,FALSE)=" ",0,VLOOKUP($B$20&amp;$B33,[20]Enugu!$E:$AE,COLUMN(D$1)-2,FALSE))</f>
        <v>1300</v>
      </c>
      <c r="E33" s="7">
        <f>IF(VLOOKUP($B$20&amp;$B33,[20]Enugu!$E:$AE,COLUMN(E$1)-2,FALSE)=" ",0,VLOOKUP($B$20&amp;$B33,[20]Enugu!$E:$AE,COLUMN(E$1)-2,FALSE))</f>
        <v>3200</v>
      </c>
      <c r="F33" s="7">
        <f>IF(VLOOKUP($B$20&amp;$B33,[20]Enugu!$E:$AE,COLUMN(F$1)-2,FALSE)=" ",0,VLOOKUP($B$20&amp;$B33,[20]Enugu!$E:$AE,COLUMN(F$1)-2,FALSE))</f>
        <v>4150</v>
      </c>
      <c r="G33" s="7">
        <f>IF(VLOOKUP($B$20&amp;$B33,[20]Enugu!$E:$AE,COLUMN(G$1)-2,FALSE)=" ",0,VLOOKUP($B$20&amp;$B33,[20]Enugu!$E:$AE,COLUMN(G$1)-2,FALSE))</f>
        <v>1250</v>
      </c>
      <c r="H33" s="7">
        <f>IF(VLOOKUP($B$20&amp;$B33,[20]Enugu!$E:$AE,COLUMN(H$1)-2,FALSE)=" ",0,VLOOKUP($B$20&amp;$B33,[20]Enugu!$E:$AE,COLUMN(H$1)-2,FALSE))</f>
        <v>1200</v>
      </c>
      <c r="I33" s="7">
        <f>IF(VLOOKUP($B$20&amp;$B33,[20]Enugu!$E:$AE,COLUMN(I$1)-2,FALSE)=" ",0,VLOOKUP($B$20&amp;$B33,[20]Enugu!$E:$AE,COLUMN(I$1)-2,FALSE))</f>
        <v>2100</v>
      </c>
      <c r="J33" s="7">
        <f>IF(VLOOKUP($B$20&amp;$B33,[20]Enugu!$E:$AE,COLUMN(J$1)-2,FALSE)=" ",0,VLOOKUP($B$20&amp;$B33,[20]Enugu!$E:$AE,COLUMN(J$1)-2,FALSE))</f>
        <v>5600</v>
      </c>
      <c r="K33" s="7">
        <f>IF(VLOOKUP($B$20&amp;$B33,[20]Enugu!$E:$AE,COLUMN(K$1)-2,FALSE)=" ",0,VLOOKUP($B$20&amp;$B33,[20]Enugu!$E:$AE,COLUMN(K$1)-2,FALSE))</f>
        <v>3800</v>
      </c>
      <c r="L33" s="7">
        <f>IF(VLOOKUP($B$20&amp;$B33,[20]Enugu!$E:$AE,COLUMN(L$1)-2,FALSE)=" ",0,VLOOKUP($B$20&amp;$B33,[20]Enugu!$E:$AE,COLUMN(L$1)-2,FALSE))</f>
        <v>1550</v>
      </c>
      <c r="M33" s="7">
        <f>IF(VLOOKUP($B$20&amp;$B33,[20]Enugu!$E:$AE,COLUMN(M$1)-2,FALSE)=" ",0,VLOOKUP($B$20&amp;$B33,[20]Enugu!$E:$AE,COLUMN(M$1)-2,FALSE))</f>
        <v>1050</v>
      </c>
      <c r="N33" s="7">
        <f>IF(VLOOKUP($B$20&amp;$B33,[20]Enugu!$E:$AE,COLUMN(N$1)-2,FALSE)=" ",0,VLOOKUP($B$20&amp;$B33,[20]Enugu!$E:$AE,COLUMN(N$1)-2,FALSE))</f>
        <v>1200</v>
      </c>
      <c r="O33" s="7">
        <f>IF(VLOOKUP($B$20&amp;$B33,[20]Enugu!$E:$AE,COLUMN(O$1)-2,FALSE)=" ",0,VLOOKUP($B$20&amp;$B33,[20]Enugu!$E:$AE,COLUMN(O$1)-2,FALSE))</f>
        <v>1050</v>
      </c>
      <c r="P33" s="7">
        <f>IF(VLOOKUP($B$20&amp;$B33,[20]Enugu!$E:$AE,COLUMN(P$1)-2,FALSE)=" ",0,VLOOKUP($B$20&amp;$B33,[20]Enugu!$E:$AE,COLUMN(P$1)-2,FALSE))</f>
        <v>400</v>
      </c>
      <c r="Q33" s="7">
        <f>IF(VLOOKUP($B$20&amp;$B33,[20]Enugu!$E:$AE,COLUMN(Q$1)-2,FALSE)=" ",0,VLOOKUP($B$20&amp;$B33,[20]Enugu!$E:$AE,COLUMN(Q$1)-2,FALSE))</f>
        <v>350</v>
      </c>
      <c r="R33" s="7">
        <f>IF(VLOOKUP($B$20&amp;$B33,[20]Enugu!$E:$AE,COLUMN(R$1)-2,FALSE)=" ",0,VLOOKUP($B$20&amp;$B33,[20]Enugu!$E:$AE,COLUMN(R$1)-2,FALSE))</f>
        <v>250</v>
      </c>
      <c r="S33" s="7">
        <f>IF(VLOOKUP($B$20&amp;$B33,[20]Enugu!$E:$AE,COLUMN(S$1)-2,FALSE)=" ",0,VLOOKUP($B$20&amp;$B33,[20]Enugu!$E:$AE,COLUMN(S$1)-2,FALSE))</f>
        <v>600</v>
      </c>
      <c r="T33" s="7">
        <f>IF(VLOOKUP($B$20&amp;$B33,[20]Enugu!$E:$AE,COLUMN(T$1)-2,FALSE)=" ",0,VLOOKUP($B$20&amp;$B33,[20]Enugu!$E:$AE,COLUMN(T$1)-2,FALSE))</f>
        <v>1050</v>
      </c>
      <c r="U33" s="7">
        <f>IF(VLOOKUP($B$20&amp;$B33,[20]Enugu!$E:$AE,COLUMN(U$1)-2,FALSE)=" ",0,VLOOKUP($B$20&amp;$B33,[20]Enugu!$E:$AE,COLUMN(U$1)-2,FALSE))</f>
        <v>600</v>
      </c>
      <c r="V33" s="7">
        <f>IF(VLOOKUP($B$20&amp;$B33,[20]Enugu!$E:$AE,COLUMN(V$1)-2,FALSE)=" ",0,VLOOKUP($B$20&amp;$B33,[20]Enugu!$E:$AE,COLUMN(V$1)-2,FALSE))</f>
        <v>1100</v>
      </c>
      <c r="W33" s="7">
        <f>IF(VLOOKUP($B$20&amp;$B33,[20]Enugu!$E:$AE,COLUMN(W$1)-2,FALSE)=" ",0,VLOOKUP($B$20&amp;$B33,[20]Enugu!$E:$AE,COLUMN(W$1)-2,FALSE))</f>
        <v>250</v>
      </c>
      <c r="X33" s="7">
        <f>IF(VLOOKUP($B$20&amp;$B33,[20]Enugu!$E:$AE,COLUMN(X$1)-2,FALSE)=" ",0,VLOOKUP($B$20&amp;$B33,[20]Enugu!$E:$AE,COLUMN(X$1)-2,FALSE))</f>
        <v>1100</v>
      </c>
      <c r="Y33" s="7">
        <f>IF(VLOOKUP($B$20&amp;$B33,[20]Enugu!$E:$AE,COLUMN(Y$1)-2,FALSE)=" ",0,VLOOKUP($B$20&amp;$B33,[20]Enugu!$E:$AE,COLUMN(Y$1)-2,FALSE))</f>
        <v>2000</v>
      </c>
      <c r="Z33" s="7">
        <f>IF(VLOOKUP($B$20&amp;$B33,[20]Enugu!$E:$AE,COLUMN(Z$1)-2,FALSE)=" ",0,VLOOKUP($B$20&amp;$B33,[20]Enugu!$E:$AE,COLUMN(Z$1)-2,FALSE))</f>
        <v>950</v>
      </c>
      <c r="AA33" s="7">
        <f>IF(VLOOKUP($B$20&amp;$B33,[20]Enugu!$E:$AE,COLUMN(AA$1)-2,FALSE)=" ",0,VLOOKUP($B$20&amp;$B33,[20]Enugu!$E:$AE,COLUMN(AA$1)-2,FALSE))</f>
        <v>1600</v>
      </c>
      <c r="AB33" s="7">
        <f>IF(VLOOKUP($B$20&amp;$B33,[20]Enugu!$E:$AE,COLUMN(AB$1)-2,FALSE)=" ",0,VLOOKUP($B$20&amp;$B33,[20]Enugu!$E:$AE,COLUMN(AB$1)-2,FALSE))</f>
        <v>1500</v>
      </c>
      <c r="AC33" s="7">
        <f>IF(VLOOKUP($B$20&amp;$B33,[20]Enugu!$E:$AE,COLUMN(AC$1)-2,FALSE)=" ",0,VLOOKUP($B$20&amp;$B33,[20]Enugu!$E:$AE,COLUMN(AC$1)-2,FALSE))</f>
        <v>2600</v>
      </c>
      <c r="AF33" s="7">
        <f>AB33</f>
        <v>1500</v>
      </c>
      <c r="AG33" s="7">
        <f>AC33</f>
        <v>2600</v>
      </c>
      <c r="AH33" s="7">
        <f>VLOOKUP($A$3&amp;$B$20&amp;$B33,'[14]Paga All'!$G$1:$J$3000,4,FALSE)+VLOOKUP($A$3&amp;$B$20&amp;$B34,'[14]Paga All'!$G$1:$J$3000,4,FALSE)</f>
        <v>11000</v>
      </c>
      <c r="AI33" s="7">
        <v>0</v>
      </c>
      <c r="AJ33" s="7">
        <f>VLOOKUP($A$3&amp;$B$20&amp;$B33,'[16]Paga all'!$F$2:$G$1470,2,FALSE)+VLOOKUP($A$3&amp;$B$20&amp;$B34,'[16]Paga all'!$F$2:$G$1470,2,FALSE)</f>
        <v>950</v>
      </c>
      <c r="AK33" s="9">
        <f t="shared" ref="AK33:BO33" si="35">AK30*AK25</f>
        <v>706.12244897959181</v>
      </c>
      <c r="AL33" s="9">
        <f t="shared" si="35"/>
        <v>706.12244897959181</v>
      </c>
      <c r="AM33" s="9">
        <f t="shared" si="35"/>
        <v>706.12244897959181</v>
      </c>
      <c r="AN33" s="9">
        <f t="shared" si="35"/>
        <v>706.12244897959181</v>
      </c>
      <c r="AO33" s="9">
        <f t="shared" si="35"/>
        <v>706.12244897959181</v>
      </c>
      <c r="AP33" s="9">
        <f t="shared" si="35"/>
        <v>706.12244897959181</v>
      </c>
      <c r="AQ33" s="9">
        <f t="shared" si="35"/>
        <v>706.12244897959181</v>
      </c>
      <c r="AR33" s="9">
        <f t="shared" si="35"/>
        <v>706.12244897959181</v>
      </c>
      <c r="AS33" s="9">
        <f t="shared" si="35"/>
        <v>706.12244897959181</v>
      </c>
      <c r="AT33" s="9">
        <f t="shared" si="35"/>
        <v>706.12244897959181</v>
      </c>
      <c r="AU33" s="9">
        <f t="shared" si="35"/>
        <v>706.12244897959181</v>
      </c>
      <c r="AV33" s="9">
        <f t="shared" si="35"/>
        <v>706.12244897959181</v>
      </c>
      <c r="AW33" s="9">
        <f t="shared" si="35"/>
        <v>706.12244897959181</v>
      </c>
      <c r="AX33" s="9">
        <f t="shared" si="35"/>
        <v>706.12244897959181</v>
      </c>
      <c r="AY33" s="9">
        <f t="shared" si="35"/>
        <v>706.12244897959181</v>
      </c>
      <c r="AZ33" s="9">
        <f t="shared" si="35"/>
        <v>706.12244897959181</v>
      </c>
      <c r="BA33" s="9">
        <f t="shared" si="35"/>
        <v>706.12244897959181</v>
      </c>
      <c r="BB33" s="9">
        <f t="shared" si="35"/>
        <v>706.12244897959181</v>
      </c>
      <c r="BC33" s="9">
        <f t="shared" si="35"/>
        <v>706.12244897959181</v>
      </c>
      <c r="BD33" s="9">
        <f t="shared" si="35"/>
        <v>706.12244897959181</v>
      </c>
      <c r="BE33" s="9">
        <f t="shared" si="35"/>
        <v>706.12244897959181</v>
      </c>
      <c r="BF33" s="9">
        <f t="shared" si="35"/>
        <v>706.12244897959181</v>
      </c>
      <c r="BG33" s="9">
        <f t="shared" si="35"/>
        <v>706.12244897959181</v>
      </c>
      <c r="BH33" s="9">
        <f t="shared" si="35"/>
        <v>706.12244897959181</v>
      </c>
      <c r="BI33" s="9">
        <f t="shared" si="35"/>
        <v>706.12244897959181</v>
      </c>
      <c r="BJ33" s="9">
        <f t="shared" si="35"/>
        <v>706.12244897959181</v>
      </c>
      <c r="BK33" s="9">
        <f t="shared" si="35"/>
        <v>706.12244897959181</v>
      </c>
      <c r="BL33" s="9">
        <f t="shared" si="35"/>
        <v>706.12244897959181</v>
      </c>
      <c r="BM33" s="9">
        <f t="shared" si="35"/>
        <v>706.12244897959181</v>
      </c>
      <c r="BN33" s="9">
        <f t="shared" si="35"/>
        <v>706.12244897959181</v>
      </c>
      <c r="BO33" s="9">
        <f t="shared" si="35"/>
        <v>706.12244897959181</v>
      </c>
    </row>
    <row r="34" spans="2:67" x14ac:dyDescent="0.25">
      <c r="B34" t="s">
        <v>278</v>
      </c>
      <c r="D34" s="7">
        <f>IF(VLOOKUP($B$20&amp;$B34,[20]Enugu!$E:$AE,COLUMN(D$1)-2,FALSE)=" ",0,VLOOKUP($B$20&amp;$B34,[20]Enugu!$E:$AE,COLUMN(D$1)-2,FALSE))</f>
        <v>240</v>
      </c>
      <c r="E34" s="7">
        <f>IF(VLOOKUP($B$20&amp;$B34,[20]Enugu!$E:$AE,COLUMN(E$1)-2,FALSE)=" ",0,VLOOKUP($B$20&amp;$B34,[20]Enugu!$E:$AE,COLUMN(E$1)-2,FALSE))</f>
        <v>610</v>
      </c>
      <c r="F34" s="7">
        <f>IF(VLOOKUP($B$20&amp;$B34,[20]Enugu!$E:$AE,COLUMN(F$1)-2,FALSE)=" ",0,VLOOKUP($B$20&amp;$B34,[20]Enugu!$E:$AE,COLUMN(F$1)-2,FALSE))</f>
        <v>790</v>
      </c>
      <c r="G34" s="7">
        <f>IF(VLOOKUP($B$20&amp;$B34,[20]Enugu!$E:$AE,COLUMN(G$1)-2,FALSE)=" ",0,VLOOKUP($B$20&amp;$B34,[20]Enugu!$E:$AE,COLUMN(G$1)-2,FALSE))</f>
        <v>250</v>
      </c>
      <c r="H34" s="7">
        <f>IF(VLOOKUP($B$20&amp;$B34,[20]Enugu!$E:$AE,COLUMN(H$1)-2,FALSE)=" ",0,VLOOKUP($B$20&amp;$B34,[20]Enugu!$E:$AE,COLUMN(H$1)-2,FALSE))</f>
        <v>400</v>
      </c>
      <c r="I34" s="7">
        <f>IF(VLOOKUP($B$20&amp;$B34,[20]Enugu!$E:$AE,COLUMN(I$1)-2,FALSE)=" ",0,VLOOKUP($B$20&amp;$B34,[20]Enugu!$E:$AE,COLUMN(I$1)-2,FALSE))</f>
        <v>700</v>
      </c>
      <c r="J34" s="7">
        <f>IF(VLOOKUP($B$20&amp;$B34,[20]Enugu!$E:$AE,COLUMN(J$1)-2,FALSE)=" ",0,VLOOKUP($B$20&amp;$B34,[20]Enugu!$E:$AE,COLUMN(J$1)-2,FALSE))</f>
        <v>1840</v>
      </c>
      <c r="K34" s="7">
        <f>IF(VLOOKUP($B$20&amp;$B34,[20]Enugu!$E:$AE,COLUMN(K$1)-2,FALSE)=" ",0,VLOOKUP($B$20&amp;$B34,[20]Enugu!$E:$AE,COLUMN(K$1)-2,FALSE))</f>
        <v>1320</v>
      </c>
      <c r="L34" s="7">
        <f>IF(VLOOKUP($B$20&amp;$B34,[20]Enugu!$E:$AE,COLUMN(L$1)-2,FALSE)=" ",0,VLOOKUP($B$20&amp;$B34,[20]Enugu!$E:$AE,COLUMN(L$1)-2,FALSE))</f>
        <v>490</v>
      </c>
      <c r="M34" s="7">
        <f>IF(VLOOKUP($B$20&amp;$B34,[20]Enugu!$E:$AE,COLUMN(M$1)-2,FALSE)=" ",0,VLOOKUP($B$20&amp;$B34,[20]Enugu!$E:$AE,COLUMN(M$1)-2,FALSE))</f>
        <v>350</v>
      </c>
      <c r="N34" s="7">
        <f>IF(VLOOKUP($B$20&amp;$B34,[20]Enugu!$E:$AE,COLUMN(N$1)-2,FALSE)=" ",0,VLOOKUP($B$20&amp;$B34,[20]Enugu!$E:$AE,COLUMN(N$1)-2,FALSE))</f>
        <v>480</v>
      </c>
      <c r="O34" s="7">
        <f>IF(VLOOKUP($B$20&amp;$B34,[20]Enugu!$E:$AE,COLUMN(O$1)-2,FALSE)=" ",0,VLOOKUP($B$20&amp;$B34,[20]Enugu!$E:$AE,COLUMN(O$1)-2,FALSE))</f>
        <v>350</v>
      </c>
      <c r="P34" s="7">
        <f>IF(VLOOKUP($B$20&amp;$B34,[20]Enugu!$E:$AE,COLUMN(P$1)-2,FALSE)=" ",0,VLOOKUP($B$20&amp;$B34,[20]Enugu!$E:$AE,COLUMN(P$1)-2,FALSE))</f>
        <v>160</v>
      </c>
      <c r="Q34" s="7">
        <f>IF(VLOOKUP($B$20&amp;$B34,[20]Enugu!$E:$AE,COLUMN(Q$1)-2,FALSE)=" ",0,VLOOKUP($B$20&amp;$B34,[20]Enugu!$E:$AE,COLUMN(Q$1)-2,FALSE))</f>
        <v>130</v>
      </c>
      <c r="R34" s="7">
        <f>IF(VLOOKUP($B$20&amp;$B34,[20]Enugu!$E:$AE,COLUMN(R$1)-2,FALSE)=" ",0,VLOOKUP($B$20&amp;$B34,[20]Enugu!$E:$AE,COLUMN(R$1)-2,FALSE))</f>
        <v>70</v>
      </c>
      <c r="S34" s="7">
        <f>IF(VLOOKUP($B$20&amp;$B34,[20]Enugu!$E:$AE,COLUMN(S$1)-2,FALSE)=" ",0,VLOOKUP($B$20&amp;$B34,[20]Enugu!$E:$AE,COLUMN(S$1)-2,FALSE))</f>
        <v>160</v>
      </c>
      <c r="T34" s="7">
        <f>IF(VLOOKUP($B$20&amp;$B34,[20]Enugu!$E:$AE,COLUMN(T$1)-2,FALSE)=" ",0,VLOOKUP($B$20&amp;$B34,[20]Enugu!$E:$AE,COLUMN(T$1)-2,FALSE))</f>
        <v>390</v>
      </c>
      <c r="U34" s="7">
        <f>IF(VLOOKUP($B$20&amp;$B34,[20]Enugu!$E:$AE,COLUMN(U$1)-2,FALSE)=" ",0,VLOOKUP($B$20&amp;$B34,[20]Enugu!$E:$AE,COLUMN(U$1)-2,FALSE))</f>
        <v>200</v>
      </c>
      <c r="V34" s="7">
        <f>IF(VLOOKUP($B$20&amp;$B34,[20]Enugu!$E:$AE,COLUMN(V$1)-2,FALSE)=" ",0,VLOOKUP($B$20&amp;$B34,[20]Enugu!$E:$AE,COLUMN(V$1)-2,FALSE))</f>
        <v>340</v>
      </c>
      <c r="W34" s="7">
        <f>IF(VLOOKUP($B$20&amp;$B34,[20]Enugu!$E:$AE,COLUMN(W$1)-2,FALSE)=" ",0,VLOOKUP($B$20&amp;$B34,[20]Enugu!$E:$AE,COLUMN(W$1)-2,FALSE))</f>
        <v>70</v>
      </c>
      <c r="X34" s="7">
        <f>IF(VLOOKUP($B$20&amp;$B34,[20]Enugu!$E:$AE,COLUMN(X$1)-2,FALSE)=" ",0,VLOOKUP($B$20&amp;$B34,[20]Enugu!$E:$AE,COLUMN(X$1)-2,FALSE))</f>
        <v>340</v>
      </c>
      <c r="Y34" s="7">
        <f>IF(VLOOKUP($B$20&amp;$B34,[20]Enugu!$E:$AE,COLUMN(Y$1)-2,FALSE)=" ",0,VLOOKUP($B$20&amp;$B34,[20]Enugu!$E:$AE,COLUMN(Y$1)-2,FALSE))</f>
        <v>720</v>
      </c>
      <c r="Z34" s="7">
        <f>IF(VLOOKUP($B$20&amp;$B34,[20]Enugu!$E:$AE,COLUMN(Z$1)-2,FALSE)=" ",0,VLOOKUP($B$20&amp;$B34,[20]Enugu!$E:$AE,COLUMN(Z$1)-2,FALSE))</f>
        <v>290</v>
      </c>
      <c r="AA34" s="7">
        <f>IF(VLOOKUP($B$20&amp;$B34,[20]Enugu!$E:$AE,COLUMN(AA$1)-2,FALSE)=" ",0,VLOOKUP($B$20&amp;$B34,[20]Enugu!$E:$AE,COLUMN(AA$1)-2,FALSE))</f>
        <v>600</v>
      </c>
      <c r="AB34" s="7">
        <f>IF(VLOOKUP($B$20&amp;$B34,[20]Enugu!$E:$AE,COLUMN(AB$1)-2,FALSE)=" ",0,VLOOKUP($B$20&amp;$B34,[20]Enugu!$E:$AE,COLUMN(AB$1)-2,FALSE))</f>
        <v>580</v>
      </c>
      <c r="AC34" s="7">
        <f>IF(VLOOKUP($B$20&amp;$B34,[20]Enugu!$E:$AE,COLUMN(AC$1)-2,FALSE)=" ",0,VLOOKUP($B$20&amp;$B34,[20]Enugu!$E:$AE,COLUMN(AC$1)-2,FALSE))</f>
        <v>1010</v>
      </c>
      <c r="AF34" s="7">
        <f>AB34</f>
        <v>580</v>
      </c>
      <c r="AG34" s="7">
        <f>AC34</f>
        <v>1010</v>
      </c>
      <c r="AH34" s="7">
        <f>VLOOKUP($A$3&amp;$B$20&amp;$B34,'[14]Paga All'!$G$1:$J$3000,4,FALSE)</f>
        <v>4220</v>
      </c>
      <c r="AI34" s="7">
        <v>0</v>
      </c>
      <c r="AJ34" s="7">
        <f>VLOOKUP($A$3&amp;$B$20&amp;$B34,'[16]Paga all'!$F$2:$G$1470,2,FALSE)</f>
        <v>380</v>
      </c>
      <c r="AK34" s="9">
        <f t="shared" ref="AK34:BO34" si="36">AK26*AK33</f>
        <v>261.22448979591832</v>
      </c>
      <c r="AL34" s="9">
        <f t="shared" si="36"/>
        <v>261.22448979591832</v>
      </c>
      <c r="AM34" s="9">
        <f t="shared" si="36"/>
        <v>261.22448979591832</v>
      </c>
      <c r="AN34" s="9">
        <f t="shared" si="36"/>
        <v>261.22448979591832</v>
      </c>
      <c r="AO34" s="9">
        <f t="shared" si="36"/>
        <v>261.22448979591832</v>
      </c>
      <c r="AP34" s="9">
        <f t="shared" si="36"/>
        <v>261.22448979591832</v>
      </c>
      <c r="AQ34" s="9">
        <f t="shared" si="36"/>
        <v>261.22448979591832</v>
      </c>
      <c r="AR34" s="9">
        <f t="shared" si="36"/>
        <v>261.22448979591832</v>
      </c>
      <c r="AS34" s="9">
        <f t="shared" si="36"/>
        <v>261.22448979591832</v>
      </c>
      <c r="AT34" s="9">
        <f t="shared" si="36"/>
        <v>261.22448979591832</v>
      </c>
      <c r="AU34" s="9">
        <f t="shared" si="36"/>
        <v>261.22448979591832</v>
      </c>
      <c r="AV34" s="9">
        <f t="shared" si="36"/>
        <v>261.22448979591832</v>
      </c>
      <c r="AW34" s="9">
        <f t="shared" si="36"/>
        <v>261.22448979591832</v>
      </c>
      <c r="AX34" s="9">
        <f t="shared" si="36"/>
        <v>261.22448979591832</v>
      </c>
      <c r="AY34" s="9">
        <f t="shared" si="36"/>
        <v>261.22448979591832</v>
      </c>
      <c r="AZ34" s="9">
        <f t="shared" si="36"/>
        <v>261.22448979591832</v>
      </c>
      <c r="BA34" s="9">
        <f t="shared" si="36"/>
        <v>261.22448979591832</v>
      </c>
      <c r="BB34" s="9">
        <f t="shared" si="36"/>
        <v>261.22448979591832</v>
      </c>
      <c r="BC34" s="9">
        <f t="shared" si="36"/>
        <v>261.22448979591832</v>
      </c>
      <c r="BD34" s="9">
        <f t="shared" si="36"/>
        <v>261.22448979591832</v>
      </c>
      <c r="BE34" s="9">
        <f t="shared" si="36"/>
        <v>261.22448979591832</v>
      </c>
      <c r="BF34" s="9">
        <f t="shared" si="36"/>
        <v>261.22448979591832</v>
      </c>
      <c r="BG34" s="9">
        <f t="shared" si="36"/>
        <v>261.22448979591832</v>
      </c>
      <c r="BH34" s="9">
        <f t="shared" si="36"/>
        <v>261.22448979591832</v>
      </c>
      <c r="BI34" s="9">
        <f t="shared" si="36"/>
        <v>261.22448979591832</v>
      </c>
      <c r="BJ34" s="9">
        <f t="shared" si="36"/>
        <v>261.22448979591832</v>
      </c>
      <c r="BK34" s="9">
        <f t="shared" si="36"/>
        <v>261.22448979591832</v>
      </c>
      <c r="BL34" s="9">
        <f t="shared" si="36"/>
        <v>261.22448979591832</v>
      </c>
      <c r="BM34" s="9">
        <f t="shared" si="36"/>
        <v>261.22448979591832</v>
      </c>
      <c r="BN34" s="9">
        <f t="shared" si="36"/>
        <v>261.22448979591832</v>
      </c>
      <c r="BO34" s="9">
        <f t="shared" si="36"/>
        <v>261.22448979591832</v>
      </c>
    </row>
    <row r="36" spans="2:67" x14ac:dyDescent="0.25">
      <c r="B36" s="1" t="s">
        <v>108</v>
      </c>
      <c r="D36" s="240"/>
      <c r="E36" s="240"/>
      <c r="F36" s="240"/>
      <c r="G36" s="240"/>
      <c r="H36" s="240"/>
      <c r="I36" s="240"/>
      <c r="J36" s="240"/>
      <c r="K36" s="240"/>
      <c r="L36" s="240"/>
      <c r="M36" s="240"/>
      <c r="N36" s="240"/>
      <c r="O36" s="240"/>
      <c r="P36" s="240"/>
      <c r="Q36" s="240"/>
      <c r="R36" s="240"/>
      <c r="S36" s="240"/>
      <c r="T36" s="240"/>
      <c r="U36" s="240"/>
      <c r="V36" s="240"/>
      <c r="W36" s="240"/>
      <c r="X36" s="240"/>
      <c r="Y36" s="240"/>
      <c r="Z36" s="240"/>
      <c r="AA36" s="234">
        <f>RATE((COUNT($L$1:$O$1)),,-$K37,$O37)</f>
        <v>0.6684969827407572</v>
      </c>
      <c r="AB36" s="234">
        <f>RATE((COUNT($L$1:$O$1)),,-$K37,$O37)</f>
        <v>0.6684969827407572</v>
      </c>
      <c r="AC36" s="234">
        <f>RATE((COUNT($Q$1:$AC$1)),,-$P37,$AC37)</f>
        <v>9.3118728879863472E-2</v>
      </c>
      <c r="AF36" s="234"/>
      <c r="AG36" s="234"/>
      <c r="AH36" s="234"/>
      <c r="AI36" s="234"/>
    </row>
    <row r="37" spans="2:67" x14ac:dyDescent="0.25">
      <c r="B37" s="242" t="s">
        <v>137</v>
      </c>
      <c r="D37" s="243"/>
      <c r="E37" s="243"/>
      <c r="F37" s="243"/>
      <c r="G37" s="243"/>
      <c r="H37" s="243"/>
      <c r="I37" s="243"/>
      <c r="J37" s="243"/>
      <c r="K37" s="243">
        <f t="shared" ref="K37:AC37" si="37">K44+K45</f>
        <v>4</v>
      </c>
      <c r="L37" s="243">
        <f t="shared" si="37"/>
        <v>23</v>
      </c>
      <c r="M37" s="243">
        <f t="shared" si="37"/>
        <v>24</v>
      </c>
      <c r="N37" s="243">
        <f t="shared" si="37"/>
        <v>29</v>
      </c>
      <c r="O37" s="243">
        <f t="shared" si="37"/>
        <v>31</v>
      </c>
      <c r="P37" s="243">
        <f t="shared" si="37"/>
        <v>22</v>
      </c>
      <c r="Q37" s="243">
        <f t="shared" si="37"/>
        <v>32</v>
      </c>
      <c r="R37" s="243">
        <f t="shared" si="37"/>
        <v>33</v>
      </c>
      <c r="S37" s="243">
        <f t="shared" si="37"/>
        <v>33</v>
      </c>
      <c r="T37" s="243">
        <f t="shared" si="37"/>
        <v>35</v>
      </c>
      <c r="U37" s="243">
        <f t="shared" si="37"/>
        <v>39</v>
      </c>
      <c r="V37" s="243">
        <f t="shared" si="37"/>
        <v>45</v>
      </c>
      <c r="W37" s="243">
        <f t="shared" si="37"/>
        <v>51</v>
      </c>
      <c r="X37" s="243">
        <f t="shared" si="37"/>
        <v>64</v>
      </c>
      <c r="Y37" s="243">
        <f t="shared" si="37"/>
        <v>74</v>
      </c>
      <c r="Z37" s="243">
        <f t="shared" si="37"/>
        <v>80</v>
      </c>
      <c r="AA37" s="243">
        <f t="shared" si="37"/>
        <v>63</v>
      </c>
      <c r="AB37" s="243">
        <f>AB44+AB45</f>
        <v>65</v>
      </c>
      <c r="AC37" s="243">
        <f t="shared" si="37"/>
        <v>70</v>
      </c>
      <c r="AF37" s="244">
        <f>SUM(AF44:AF45)</f>
        <v>65</v>
      </c>
      <c r="AG37" s="244">
        <f t="shared" ref="AG37:BO37" si="38">ROUND((AF44+AF45)*(1+AG38),)</f>
        <v>75</v>
      </c>
      <c r="AH37" s="244">
        <f t="shared" si="38"/>
        <v>81</v>
      </c>
      <c r="AI37" s="244">
        <f t="shared" si="38"/>
        <v>72</v>
      </c>
      <c r="AJ37" s="245">
        <f t="shared" si="38"/>
        <v>63</v>
      </c>
      <c r="AK37" s="245">
        <f t="shared" si="38"/>
        <v>53</v>
      </c>
      <c r="AL37" s="245">
        <f t="shared" si="38"/>
        <v>61</v>
      </c>
      <c r="AM37" s="245">
        <f t="shared" si="38"/>
        <v>70</v>
      </c>
      <c r="AN37" s="245">
        <f t="shared" si="38"/>
        <v>81</v>
      </c>
      <c r="AO37" s="245">
        <f t="shared" si="38"/>
        <v>93</v>
      </c>
      <c r="AP37" s="245">
        <f t="shared" si="38"/>
        <v>107</v>
      </c>
      <c r="AQ37" s="245">
        <f t="shared" si="38"/>
        <v>123</v>
      </c>
      <c r="AR37" s="245">
        <f t="shared" si="38"/>
        <v>141</v>
      </c>
      <c r="AS37" s="245">
        <f t="shared" si="38"/>
        <v>162</v>
      </c>
      <c r="AT37" s="245">
        <f t="shared" si="38"/>
        <v>186</v>
      </c>
      <c r="AU37" s="245">
        <f t="shared" si="38"/>
        <v>214</v>
      </c>
      <c r="AV37" s="245">
        <f t="shared" si="38"/>
        <v>246</v>
      </c>
      <c r="AW37" s="245">
        <f t="shared" si="38"/>
        <v>283</v>
      </c>
      <c r="AX37" s="245">
        <f t="shared" si="38"/>
        <v>325</v>
      </c>
      <c r="AY37" s="245">
        <f t="shared" si="38"/>
        <v>374</v>
      </c>
      <c r="AZ37" s="245">
        <f t="shared" si="38"/>
        <v>396</v>
      </c>
      <c r="BA37" s="245">
        <f t="shared" si="38"/>
        <v>407</v>
      </c>
      <c r="BB37" s="245">
        <f t="shared" si="38"/>
        <v>418</v>
      </c>
      <c r="BC37" s="245">
        <f t="shared" si="38"/>
        <v>430</v>
      </c>
      <c r="BD37" s="245">
        <f t="shared" si="38"/>
        <v>442</v>
      </c>
      <c r="BE37" s="245">
        <f t="shared" si="38"/>
        <v>455</v>
      </c>
      <c r="BF37" s="245">
        <f t="shared" si="38"/>
        <v>468</v>
      </c>
      <c r="BG37" s="245">
        <f t="shared" si="38"/>
        <v>482</v>
      </c>
      <c r="BH37" s="245">
        <f t="shared" si="38"/>
        <v>496</v>
      </c>
      <c r="BI37" s="245">
        <f t="shared" si="38"/>
        <v>510</v>
      </c>
      <c r="BJ37" s="245">
        <f t="shared" si="38"/>
        <v>524</v>
      </c>
      <c r="BK37" s="245">
        <f t="shared" si="38"/>
        <v>539</v>
      </c>
      <c r="BL37" s="245">
        <f t="shared" si="38"/>
        <v>555</v>
      </c>
      <c r="BM37" s="245">
        <f t="shared" si="38"/>
        <v>570</v>
      </c>
      <c r="BN37" s="245">
        <f t="shared" si="38"/>
        <v>587</v>
      </c>
      <c r="BO37" s="245">
        <f t="shared" si="38"/>
        <v>603</v>
      </c>
    </row>
    <row r="38" spans="2:67" x14ac:dyDescent="0.25">
      <c r="B38" s="246" t="s">
        <v>99</v>
      </c>
      <c r="C38" s="247"/>
      <c r="D38" s="248"/>
      <c r="E38" s="249"/>
      <c r="F38" s="249"/>
      <c r="G38" s="249"/>
      <c r="H38" s="249"/>
      <c r="I38" s="249"/>
      <c r="J38" s="249"/>
      <c r="K38" s="249"/>
      <c r="L38" s="249">
        <f t="shared" ref="L38:AB38" si="39">RATE(1,,-K37,L37)</f>
        <v>4.75</v>
      </c>
      <c r="M38" s="249">
        <f t="shared" si="39"/>
        <v>4.3478260869565306E-2</v>
      </c>
      <c r="N38" s="249">
        <f t="shared" si="39"/>
        <v>0.20833333333333334</v>
      </c>
      <c r="O38" s="249">
        <f t="shared" si="39"/>
        <v>6.8965517241379365E-2</v>
      </c>
      <c r="P38" s="249">
        <f t="shared" si="39"/>
        <v>-0.29032258064516131</v>
      </c>
      <c r="Q38" s="249">
        <f t="shared" si="39"/>
        <v>0.45454545454545447</v>
      </c>
      <c r="R38" s="249">
        <f t="shared" si="39"/>
        <v>3.1250000000000056E-2</v>
      </c>
      <c r="S38" s="249">
        <f t="shared" si="39"/>
        <v>1.2868494149062708E-16</v>
      </c>
      <c r="T38" s="249">
        <f t="shared" si="39"/>
        <v>6.0606060606060566E-2</v>
      </c>
      <c r="U38" s="249">
        <f t="shared" si="39"/>
        <v>0.11428571428571421</v>
      </c>
      <c r="V38" s="249">
        <f t="shared" si="39"/>
        <v>0.15384615384615374</v>
      </c>
      <c r="W38" s="249">
        <f t="shared" si="39"/>
        <v>0.13333333333333333</v>
      </c>
      <c r="X38" s="249">
        <f t="shared" si="39"/>
        <v>0.25490196078431382</v>
      </c>
      <c r="Y38" s="249">
        <f t="shared" si="39"/>
        <v>0.15624999999999989</v>
      </c>
      <c r="Z38" s="249">
        <f t="shared" si="39"/>
        <v>8.1081081081081086E-2</v>
      </c>
      <c r="AA38" s="249">
        <f t="shared" si="39"/>
        <v>-0.21249999999999999</v>
      </c>
      <c r="AB38" s="249">
        <f t="shared" si="39"/>
        <v>3.1746031746031779E-2</v>
      </c>
      <c r="AC38" s="249">
        <v>0.15</v>
      </c>
      <c r="AD38" s="250">
        <f>ANS_Metrics_Assumptions!E195</f>
        <v>0.15</v>
      </c>
      <c r="AF38" s="251">
        <f>AD38</f>
        <v>0.15</v>
      </c>
      <c r="AG38" s="251">
        <f>AF38</f>
        <v>0.15</v>
      </c>
      <c r="AH38" s="251">
        <f t="shared" ref="AH38:AW42" si="40">AG38</f>
        <v>0.15</v>
      </c>
      <c r="AI38" s="251">
        <f t="shared" si="40"/>
        <v>0.15</v>
      </c>
      <c r="AJ38" s="267">
        <v>0.05</v>
      </c>
      <c r="AK38" s="252">
        <f t="shared" si="40"/>
        <v>0.05</v>
      </c>
      <c r="AL38" s="252">
        <f>AD38</f>
        <v>0.15</v>
      </c>
      <c r="AM38" s="252">
        <f t="shared" si="40"/>
        <v>0.15</v>
      </c>
      <c r="AN38" s="252">
        <f t="shared" si="40"/>
        <v>0.15</v>
      </c>
      <c r="AO38" s="252">
        <f t="shared" si="40"/>
        <v>0.15</v>
      </c>
      <c r="AP38" s="252">
        <f t="shared" si="40"/>
        <v>0.15</v>
      </c>
      <c r="AQ38" s="252">
        <f t="shared" si="40"/>
        <v>0.15</v>
      </c>
      <c r="AR38" s="252">
        <f t="shared" si="40"/>
        <v>0.15</v>
      </c>
      <c r="AS38" s="252">
        <f t="shared" si="40"/>
        <v>0.15</v>
      </c>
      <c r="AT38" s="252">
        <f t="shared" si="40"/>
        <v>0.15</v>
      </c>
      <c r="AU38" s="252">
        <f t="shared" si="40"/>
        <v>0.15</v>
      </c>
      <c r="AV38" s="252">
        <f t="shared" si="40"/>
        <v>0.15</v>
      </c>
      <c r="AW38" s="252">
        <f t="shared" si="40"/>
        <v>0.15</v>
      </c>
      <c r="AX38" s="252">
        <f t="shared" ref="AX38:BM42" si="41">AW38</f>
        <v>0.15</v>
      </c>
      <c r="AY38" s="252">
        <f t="shared" si="41"/>
        <v>0.15</v>
      </c>
      <c r="AZ38" s="252">
        <f t="shared" si="41"/>
        <v>0.15</v>
      </c>
      <c r="BA38" s="252">
        <f t="shared" si="41"/>
        <v>0.15</v>
      </c>
      <c r="BB38" s="252">
        <f t="shared" si="41"/>
        <v>0.15</v>
      </c>
      <c r="BC38" s="252">
        <f t="shared" si="41"/>
        <v>0.15</v>
      </c>
      <c r="BD38" s="252">
        <f t="shared" si="41"/>
        <v>0.15</v>
      </c>
      <c r="BE38" s="252">
        <f t="shared" si="41"/>
        <v>0.15</v>
      </c>
      <c r="BF38" s="252">
        <f t="shared" si="41"/>
        <v>0.15</v>
      </c>
      <c r="BG38" s="252">
        <f t="shared" si="41"/>
        <v>0.15</v>
      </c>
      <c r="BH38" s="252">
        <f t="shared" si="41"/>
        <v>0.15</v>
      </c>
      <c r="BI38" s="252">
        <f t="shared" si="41"/>
        <v>0.15</v>
      </c>
      <c r="BJ38" s="252">
        <f t="shared" si="41"/>
        <v>0.15</v>
      </c>
      <c r="BK38" s="252">
        <f t="shared" si="41"/>
        <v>0.15</v>
      </c>
      <c r="BL38" s="252">
        <f t="shared" si="41"/>
        <v>0.15</v>
      </c>
      <c r="BM38" s="252">
        <f t="shared" si="41"/>
        <v>0.15</v>
      </c>
      <c r="BN38" s="252">
        <f t="shared" ref="BN38:BO42" si="42">BM38</f>
        <v>0.15</v>
      </c>
      <c r="BO38" s="252">
        <f t="shared" si="42"/>
        <v>0.15</v>
      </c>
    </row>
    <row r="39" spans="2:67" x14ac:dyDescent="0.25">
      <c r="B39" s="246" t="s">
        <v>101</v>
      </c>
      <c r="C39" s="247"/>
      <c r="D39" s="253"/>
      <c r="E39" s="253"/>
      <c r="F39" s="253"/>
      <c r="G39" s="253"/>
      <c r="H39" s="253"/>
      <c r="I39" s="253"/>
      <c r="J39" s="253"/>
      <c r="K39" s="253">
        <f t="shared" ref="K39:AC39" si="43">K45/K37</f>
        <v>0</v>
      </c>
      <c r="L39" s="253">
        <f t="shared" si="43"/>
        <v>4.3478260869565216E-2</v>
      </c>
      <c r="M39" s="253">
        <f t="shared" si="43"/>
        <v>0.375</v>
      </c>
      <c r="N39" s="253">
        <f t="shared" si="43"/>
        <v>0.10344827586206896</v>
      </c>
      <c r="O39" s="253">
        <f t="shared" si="43"/>
        <v>0.45161290322580644</v>
      </c>
      <c r="P39" s="253">
        <f t="shared" si="43"/>
        <v>0.22727272727272727</v>
      </c>
      <c r="Q39" s="253">
        <f t="shared" si="43"/>
        <v>9.375E-2</v>
      </c>
      <c r="R39" s="253">
        <f t="shared" si="43"/>
        <v>0.18181818181818182</v>
      </c>
      <c r="S39" s="253">
        <f t="shared" si="43"/>
        <v>0.18181818181818182</v>
      </c>
      <c r="T39" s="253">
        <f t="shared" si="43"/>
        <v>0.14285714285714285</v>
      </c>
      <c r="U39" s="253">
        <f t="shared" si="43"/>
        <v>0.23076923076923078</v>
      </c>
      <c r="V39" s="253">
        <f t="shared" si="43"/>
        <v>6.6666666666666666E-2</v>
      </c>
      <c r="W39" s="253">
        <f t="shared" si="43"/>
        <v>0.11764705882352941</v>
      </c>
      <c r="X39" s="253">
        <f t="shared" si="43"/>
        <v>7.8125E-2</v>
      </c>
      <c r="Y39" s="253">
        <f t="shared" si="43"/>
        <v>0.10810810810810811</v>
      </c>
      <c r="Z39" s="253">
        <f t="shared" si="43"/>
        <v>0.16250000000000001</v>
      </c>
      <c r="AA39" s="253">
        <f t="shared" si="43"/>
        <v>0.12698412698412698</v>
      </c>
      <c r="AB39" s="253">
        <f>AB45/AB37</f>
        <v>0.23076923076923078</v>
      </c>
      <c r="AC39" s="253">
        <f t="shared" si="43"/>
        <v>0.17142857142857143</v>
      </c>
      <c r="AD39" s="250">
        <v>0.1</v>
      </c>
      <c r="AF39" s="289">
        <v>0.125</v>
      </c>
      <c r="AG39" s="289">
        <f>AF39</f>
        <v>0.125</v>
      </c>
      <c r="AH39" s="289">
        <f t="shared" si="40"/>
        <v>0.125</v>
      </c>
      <c r="AI39" s="289">
        <f t="shared" si="40"/>
        <v>0.125</v>
      </c>
      <c r="AJ39" s="267">
        <v>0.13</v>
      </c>
      <c r="AK39" s="267">
        <v>0.105</v>
      </c>
      <c r="AL39" s="252">
        <f>AD39</f>
        <v>0.1</v>
      </c>
      <c r="AM39" s="252">
        <f t="shared" si="40"/>
        <v>0.1</v>
      </c>
      <c r="AN39" s="252">
        <f t="shared" si="40"/>
        <v>0.1</v>
      </c>
      <c r="AO39" s="252">
        <f t="shared" si="40"/>
        <v>0.1</v>
      </c>
      <c r="AP39" s="252">
        <f t="shared" si="40"/>
        <v>0.1</v>
      </c>
      <c r="AQ39" s="252">
        <f t="shared" si="40"/>
        <v>0.1</v>
      </c>
      <c r="AR39" s="252">
        <f t="shared" si="40"/>
        <v>0.1</v>
      </c>
      <c r="AS39" s="252">
        <f t="shared" si="40"/>
        <v>0.1</v>
      </c>
      <c r="AT39" s="252">
        <f t="shared" si="40"/>
        <v>0.1</v>
      </c>
      <c r="AU39" s="252">
        <f t="shared" si="40"/>
        <v>0.1</v>
      </c>
      <c r="AV39" s="252">
        <f t="shared" si="40"/>
        <v>0.1</v>
      </c>
      <c r="AW39" s="252">
        <f t="shared" si="40"/>
        <v>0.1</v>
      </c>
      <c r="AX39" s="252">
        <f t="shared" si="41"/>
        <v>0.1</v>
      </c>
      <c r="AY39" s="252">
        <f t="shared" si="41"/>
        <v>0.1</v>
      </c>
      <c r="AZ39" s="252">
        <f t="shared" si="41"/>
        <v>0.1</v>
      </c>
      <c r="BA39" s="252">
        <f t="shared" si="41"/>
        <v>0.1</v>
      </c>
      <c r="BB39" s="252">
        <f t="shared" si="41"/>
        <v>0.1</v>
      </c>
      <c r="BC39" s="252">
        <f t="shared" si="41"/>
        <v>0.1</v>
      </c>
      <c r="BD39" s="252">
        <f t="shared" si="41"/>
        <v>0.1</v>
      </c>
      <c r="BE39" s="252">
        <f t="shared" si="41"/>
        <v>0.1</v>
      </c>
      <c r="BF39" s="252">
        <f t="shared" si="41"/>
        <v>0.1</v>
      </c>
      <c r="BG39" s="252">
        <f t="shared" si="41"/>
        <v>0.1</v>
      </c>
      <c r="BH39" s="252">
        <f t="shared" si="41"/>
        <v>0.1</v>
      </c>
      <c r="BI39" s="252">
        <f t="shared" si="41"/>
        <v>0.1</v>
      </c>
      <c r="BJ39" s="252">
        <f t="shared" si="41"/>
        <v>0.1</v>
      </c>
      <c r="BK39" s="252">
        <f t="shared" si="41"/>
        <v>0.1</v>
      </c>
      <c r="BL39" s="252">
        <f t="shared" si="41"/>
        <v>0.1</v>
      </c>
      <c r="BM39" s="252">
        <f t="shared" si="41"/>
        <v>0.1</v>
      </c>
      <c r="BN39" s="252">
        <f t="shared" si="42"/>
        <v>0.1</v>
      </c>
      <c r="BO39" s="252">
        <f t="shared" si="42"/>
        <v>0.1</v>
      </c>
    </row>
    <row r="40" spans="2:67" x14ac:dyDescent="0.25">
      <c r="B40" s="246" t="s">
        <v>133</v>
      </c>
      <c r="C40" s="247"/>
      <c r="D40" s="255"/>
      <c r="E40" s="255"/>
      <c r="F40" s="255"/>
      <c r="G40" s="255"/>
      <c r="H40" s="255"/>
      <c r="I40" s="255"/>
      <c r="J40" s="255"/>
      <c r="K40" s="255">
        <f t="shared" ref="K40:AC40" si="44">K46/K44</f>
        <v>1.75</v>
      </c>
      <c r="L40" s="255">
        <f t="shared" si="44"/>
        <v>7.2727272727272725</v>
      </c>
      <c r="M40" s="255">
        <f t="shared" si="44"/>
        <v>13.8</v>
      </c>
      <c r="N40" s="255">
        <f t="shared" si="44"/>
        <v>8.6923076923076916</v>
      </c>
      <c r="O40" s="255">
        <f t="shared" si="44"/>
        <v>13.235294117647058</v>
      </c>
      <c r="P40" s="255">
        <f t="shared" si="44"/>
        <v>10.882352941176471</v>
      </c>
      <c r="Q40" s="255">
        <f t="shared" si="44"/>
        <v>8.6206896551724146</v>
      </c>
      <c r="R40" s="255">
        <f t="shared" si="44"/>
        <v>13.407407407407407</v>
      </c>
      <c r="S40" s="255">
        <f t="shared" si="44"/>
        <v>14.962962962962964</v>
      </c>
      <c r="T40" s="255">
        <f t="shared" si="44"/>
        <v>11.3</v>
      </c>
      <c r="U40" s="255">
        <f t="shared" si="44"/>
        <v>10.066666666666666</v>
      </c>
      <c r="V40" s="255">
        <f t="shared" si="44"/>
        <v>7.3571428571428568</v>
      </c>
      <c r="W40" s="255">
        <f t="shared" si="44"/>
        <v>6.0222222222222221</v>
      </c>
      <c r="X40" s="255">
        <f t="shared" si="44"/>
        <v>6.0677966101694913</v>
      </c>
      <c r="Y40" s="255">
        <f t="shared" si="44"/>
        <v>4.5151515151515156</v>
      </c>
      <c r="Z40" s="255">
        <f t="shared" si="44"/>
        <v>5.7313432835820892</v>
      </c>
      <c r="AA40" s="255">
        <f t="shared" si="44"/>
        <v>7.3272727272727272</v>
      </c>
      <c r="AB40" s="255">
        <f>AB46/AB44</f>
        <v>6.68</v>
      </c>
      <c r="AC40" s="255">
        <f t="shared" si="44"/>
        <v>6.1896551724137927</v>
      </c>
      <c r="AD40" s="256">
        <v>15</v>
      </c>
      <c r="AF40" s="268">
        <v>6.2031662269129288</v>
      </c>
      <c r="AG40" s="268">
        <f>AF40</f>
        <v>6.2031662269129288</v>
      </c>
      <c r="AH40" s="268">
        <f t="shared" si="40"/>
        <v>6.2031662269129288</v>
      </c>
      <c r="AI40" s="268">
        <f t="shared" si="40"/>
        <v>6.2031662269129288</v>
      </c>
      <c r="AJ40" s="268">
        <v>10</v>
      </c>
      <c r="AK40" s="268">
        <v>12</v>
      </c>
      <c r="AL40" s="258">
        <f>AD40</f>
        <v>15</v>
      </c>
      <c r="AM40" s="258">
        <f t="shared" si="40"/>
        <v>15</v>
      </c>
      <c r="AN40" s="258">
        <f t="shared" si="40"/>
        <v>15</v>
      </c>
      <c r="AO40" s="258">
        <f t="shared" si="40"/>
        <v>15</v>
      </c>
      <c r="AP40" s="258">
        <f t="shared" si="40"/>
        <v>15</v>
      </c>
      <c r="AQ40" s="258">
        <f t="shared" si="40"/>
        <v>15</v>
      </c>
      <c r="AR40" s="258">
        <f t="shared" si="40"/>
        <v>15</v>
      </c>
      <c r="AS40" s="258">
        <f t="shared" si="40"/>
        <v>15</v>
      </c>
      <c r="AT40" s="258">
        <f t="shared" si="40"/>
        <v>15</v>
      </c>
      <c r="AU40" s="258">
        <f t="shared" si="40"/>
        <v>15</v>
      </c>
      <c r="AV40" s="258">
        <f t="shared" si="40"/>
        <v>15</v>
      </c>
      <c r="AW40" s="258">
        <f t="shared" si="40"/>
        <v>15</v>
      </c>
      <c r="AX40" s="258">
        <f t="shared" si="41"/>
        <v>15</v>
      </c>
      <c r="AY40" s="258">
        <f t="shared" si="41"/>
        <v>15</v>
      </c>
      <c r="AZ40" s="258">
        <f t="shared" si="41"/>
        <v>15</v>
      </c>
      <c r="BA40" s="258">
        <f t="shared" si="41"/>
        <v>15</v>
      </c>
      <c r="BB40" s="258">
        <f t="shared" si="41"/>
        <v>15</v>
      </c>
      <c r="BC40" s="258">
        <f t="shared" si="41"/>
        <v>15</v>
      </c>
      <c r="BD40" s="258">
        <f t="shared" si="41"/>
        <v>15</v>
      </c>
      <c r="BE40" s="258">
        <f t="shared" si="41"/>
        <v>15</v>
      </c>
      <c r="BF40" s="258">
        <f t="shared" si="41"/>
        <v>15</v>
      </c>
      <c r="BG40" s="258">
        <f t="shared" si="41"/>
        <v>15</v>
      </c>
      <c r="BH40" s="258">
        <f t="shared" si="41"/>
        <v>15</v>
      </c>
      <c r="BI40" s="258">
        <f t="shared" si="41"/>
        <v>15</v>
      </c>
      <c r="BJ40" s="258">
        <f t="shared" si="41"/>
        <v>15</v>
      </c>
      <c r="BK40" s="258">
        <f t="shared" si="41"/>
        <v>15</v>
      </c>
      <c r="BL40" s="258">
        <f t="shared" si="41"/>
        <v>15</v>
      </c>
      <c r="BM40" s="258">
        <f t="shared" si="41"/>
        <v>15</v>
      </c>
      <c r="BN40" s="258">
        <f t="shared" si="42"/>
        <v>15</v>
      </c>
      <c r="BO40" s="258">
        <f t="shared" si="42"/>
        <v>15</v>
      </c>
    </row>
    <row r="41" spans="2:67" x14ac:dyDescent="0.25">
      <c r="B41" s="246" t="s">
        <v>103</v>
      </c>
      <c r="C41" s="247"/>
      <c r="D41" s="259"/>
      <c r="E41" s="259"/>
      <c r="F41" s="259"/>
      <c r="G41" s="259"/>
      <c r="H41" s="259"/>
      <c r="I41" s="259"/>
      <c r="J41" s="259"/>
      <c r="K41" s="259">
        <f t="shared" ref="K41:AA41" si="45">K49/K46</f>
        <v>135.71428571428572</v>
      </c>
      <c r="L41" s="259">
        <f t="shared" si="45"/>
        <v>129.6875</v>
      </c>
      <c r="M41" s="259">
        <f t="shared" si="45"/>
        <v>132.60869565217391</v>
      </c>
      <c r="N41" s="259">
        <f t="shared" si="45"/>
        <v>136.72566371681415</v>
      </c>
      <c r="O41" s="259">
        <f t="shared" si="45"/>
        <v>136.88888888888889</v>
      </c>
      <c r="P41" s="259">
        <f t="shared" si="45"/>
        <v>135.67567567567568</v>
      </c>
      <c r="Q41" s="259">
        <f t="shared" si="45"/>
        <v>127.4</v>
      </c>
      <c r="R41" s="259">
        <f t="shared" si="45"/>
        <v>126.10497237569061</v>
      </c>
      <c r="S41" s="259">
        <f t="shared" si="45"/>
        <v>127.47524752475248</v>
      </c>
      <c r="T41" s="259">
        <f t="shared" si="45"/>
        <v>127.72861356932154</v>
      </c>
      <c r="U41" s="259">
        <f t="shared" si="45"/>
        <v>127.64900662251655</v>
      </c>
      <c r="V41" s="259">
        <f t="shared" si="45"/>
        <v>122.97734627831716</v>
      </c>
      <c r="W41" s="259">
        <f t="shared" si="45"/>
        <v>123.43173431734317</v>
      </c>
      <c r="X41" s="259">
        <f t="shared" si="45"/>
        <v>121.92737430167598</v>
      </c>
      <c r="Y41" s="259">
        <f t="shared" si="45"/>
        <v>120.46979865771812</v>
      </c>
      <c r="Z41" s="259">
        <f t="shared" si="45"/>
        <v>129.296875</v>
      </c>
      <c r="AA41" s="259">
        <f t="shared" si="45"/>
        <v>148.63523573200993</v>
      </c>
      <c r="AB41" s="259">
        <f>AB49/AB46</f>
        <v>147.30538922155688</v>
      </c>
      <c r="AC41" s="259">
        <f>AC49/AC46</f>
        <v>149.16434540389972</v>
      </c>
      <c r="AD41" s="275">
        <f>SUM(P49:AC49)/SUM(P46:AC46)</f>
        <v>131.47213690215005</v>
      </c>
      <c r="AF41" s="261">
        <f>AD41</f>
        <v>131.47213690215005</v>
      </c>
      <c r="AG41" s="261">
        <f>AF41</f>
        <v>131.47213690215005</v>
      </c>
      <c r="AH41" s="261">
        <f t="shared" si="40"/>
        <v>131.47213690215005</v>
      </c>
      <c r="AI41" s="261">
        <f t="shared" si="40"/>
        <v>131.47213690215005</v>
      </c>
      <c r="AJ41" s="262">
        <f t="shared" si="40"/>
        <v>131.47213690215005</v>
      </c>
      <c r="AK41" s="262">
        <f t="shared" si="40"/>
        <v>131.47213690215005</v>
      </c>
      <c r="AL41" s="262">
        <f>AD41</f>
        <v>131.47213690215005</v>
      </c>
      <c r="AM41" s="262">
        <f t="shared" si="40"/>
        <v>131.47213690215005</v>
      </c>
      <c r="AN41" s="262">
        <f t="shared" si="40"/>
        <v>131.47213690215005</v>
      </c>
      <c r="AO41" s="262">
        <f t="shared" si="40"/>
        <v>131.47213690215005</v>
      </c>
      <c r="AP41" s="262">
        <f t="shared" si="40"/>
        <v>131.47213690215005</v>
      </c>
      <c r="AQ41" s="262">
        <f t="shared" si="40"/>
        <v>131.47213690215005</v>
      </c>
      <c r="AR41" s="262">
        <f t="shared" si="40"/>
        <v>131.47213690215005</v>
      </c>
      <c r="AS41" s="262">
        <f t="shared" si="40"/>
        <v>131.47213690215005</v>
      </c>
      <c r="AT41" s="262">
        <f t="shared" si="40"/>
        <v>131.47213690215005</v>
      </c>
      <c r="AU41" s="262">
        <f t="shared" si="40"/>
        <v>131.47213690215005</v>
      </c>
      <c r="AV41" s="262">
        <f t="shared" si="40"/>
        <v>131.47213690215005</v>
      </c>
      <c r="AW41" s="262">
        <f t="shared" si="40"/>
        <v>131.47213690215005</v>
      </c>
      <c r="AX41" s="262">
        <f t="shared" si="41"/>
        <v>131.47213690215005</v>
      </c>
      <c r="AY41" s="262">
        <f t="shared" si="41"/>
        <v>131.47213690215005</v>
      </c>
      <c r="AZ41" s="262">
        <f t="shared" si="41"/>
        <v>131.47213690215005</v>
      </c>
      <c r="BA41" s="262">
        <f t="shared" si="41"/>
        <v>131.47213690215005</v>
      </c>
      <c r="BB41" s="262">
        <f t="shared" si="41"/>
        <v>131.47213690215005</v>
      </c>
      <c r="BC41" s="262">
        <f t="shared" si="41"/>
        <v>131.47213690215005</v>
      </c>
      <c r="BD41" s="262">
        <f t="shared" si="41"/>
        <v>131.47213690215005</v>
      </c>
      <c r="BE41" s="262">
        <f t="shared" si="41"/>
        <v>131.47213690215005</v>
      </c>
      <c r="BF41" s="262">
        <f t="shared" si="41"/>
        <v>131.47213690215005</v>
      </c>
      <c r="BG41" s="262">
        <f t="shared" si="41"/>
        <v>131.47213690215005</v>
      </c>
      <c r="BH41" s="262">
        <f t="shared" si="41"/>
        <v>131.47213690215005</v>
      </c>
      <c r="BI41" s="262">
        <f t="shared" si="41"/>
        <v>131.47213690215005</v>
      </c>
      <c r="BJ41" s="262">
        <f t="shared" si="41"/>
        <v>131.47213690215005</v>
      </c>
      <c r="BK41" s="262">
        <f t="shared" si="41"/>
        <v>131.47213690215005</v>
      </c>
      <c r="BL41" s="262">
        <f t="shared" si="41"/>
        <v>131.47213690215005</v>
      </c>
      <c r="BM41" s="262">
        <f t="shared" si="41"/>
        <v>131.47213690215005</v>
      </c>
      <c r="BN41" s="262">
        <f t="shared" si="42"/>
        <v>131.47213690215005</v>
      </c>
      <c r="BO41" s="262">
        <f t="shared" si="42"/>
        <v>131.47213690215005</v>
      </c>
    </row>
    <row r="42" spans="2:67" x14ac:dyDescent="0.25">
      <c r="B42" s="246" t="s">
        <v>134</v>
      </c>
      <c r="C42" s="247"/>
      <c r="D42" s="253"/>
      <c r="E42" s="253"/>
      <c r="F42" s="253"/>
      <c r="G42" s="253"/>
      <c r="H42" s="253"/>
      <c r="I42" s="253"/>
      <c r="J42" s="253"/>
      <c r="K42" s="253">
        <f t="shared" ref="K42:AA42" si="46">K50/K49</f>
        <v>0.5368421052631579</v>
      </c>
      <c r="L42" s="253">
        <f t="shared" si="46"/>
        <v>0.54168674698795183</v>
      </c>
      <c r="M42" s="253">
        <f t="shared" si="46"/>
        <v>0.55081967213114758</v>
      </c>
      <c r="N42" s="253">
        <f t="shared" si="46"/>
        <v>0.5741100323624595</v>
      </c>
      <c r="O42" s="253">
        <f t="shared" si="46"/>
        <v>0.57792207792207795</v>
      </c>
      <c r="P42" s="253">
        <f t="shared" si="46"/>
        <v>0.58764940239043828</v>
      </c>
      <c r="Q42" s="253">
        <f t="shared" si="46"/>
        <v>0.53940345368916798</v>
      </c>
      <c r="R42" s="253">
        <f t="shared" si="46"/>
        <v>0.53143483023001092</v>
      </c>
      <c r="S42" s="253">
        <f t="shared" si="46"/>
        <v>0.53378640776699027</v>
      </c>
      <c r="T42" s="253">
        <f t="shared" si="46"/>
        <v>0.54896073903002307</v>
      </c>
      <c r="U42" s="253">
        <f t="shared" si="46"/>
        <v>0.5372243839169909</v>
      </c>
      <c r="V42" s="253">
        <f t="shared" si="46"/>
        <v>0.52263157894736845</v>
      </c>
      <c r="W42" s="253">
        <f t="shared" si="46"/>
        <v>0.5112107623318386</v>
      </c>
      <c r="X42" s="253">
        <f t="shared" si="46"/>
        <v>0.51386025200458185</v>
      </c>
      <c r="Y42" s="253">
        <f t="shared" si="46"/>
        <v>0.50919220055710301</v>
      </c>
      <c r="Z42" s="253">
        <f t="shared" si="46"/>
        <v>0.50634441087613291</v>
      </c>
      <c r="AA42" s="253">
        <f t="shared" si="46"/>
        <v>0.44006677796327209</v>
      </c>
      <c r="AB42" s="253">
        <f>AB50/AB49</f>
        <v>0.45182926829268294</v>
      </c>
      <c r="AC42" s="253">
        <f>AC50/AC49</f>
        <v>0.44089635854341735</v>
      </c>
      <c r="AD42" s="288">
        <f>SUM(V50:AC50)/SUM(V49:AC49)</f>
        <v>0.48172309386182216</v>
      </c>
      <c r="AF42" s="254">
        <f>AD42</f>
        <v>0.48172309386182216</v>
      </c>
      <c r="AG42" s="254">
        <f>AF42</f>
        <v>0.48172309386182216</v>
      </c>
      <c r="AH42" s="254">
        <f t="shared" si="40"/>
        <v>0.48172309386182216</v>
      </c>
      <c r="AI42" s="254">
        <f t="shared" si="40"/>
        <v>0.48172309386182216</v>
      </c>
      <c r="AJ42" s="254">
        <f t="shared" si="40"/>
        <v>0.48172309386182216</v>
      </c>
      <c r="AK42" s="254">
        <f t="shared" si="40"/>
        <v>0.48172309386182216</v>
      </c>
      <c r="AL42" s="254">
        <f>AD42</f>
        <v>0.48172309386182216</v>
      </c>
      <c r="AM42" s="254">
        <f t="shared" si="40"/>
        <v>0.48172309386182216</v>
      </c>
      <c r="AN42" s="254">
        <f t="shared" si="40"/>
        <v>0.48172309386182216</v>
      </c>
      <c r="AO42" s="254">
        <f t="shared" si="40"/>
        <v>0.48172309386182216</v>
      </c>
      <c r="AP42" s="254">
        <f t="shared" si="40"/>
        <v>0.48172309386182216</v>
      </c>
      <c r="AQ42" s="254">
        <f t="shared" si="40"/>
        <v>0.48172309386182216</v>
      </c>
      <c r="AR42" s="254">
        <f t="shared" si="40"/>
        <v>0.48172309386182216</v>
      </c>
      <c r="AS42" s="254">
        <f t="shared" si="40"/>
        <v>0.48172309386182216</v>
      </c>
      <c r="AT42" s="254">
        <f t="shared" si="40"/>
        <v>0.48172309386182216</v>
      </c>
      <c r="AU42" s="254">
        <f t="shared" si="40"/>
        <v>0.48172309386182216</v>
      </c>
      <c r="AV42" s="254">
        <f t="shared" si="40"/>
        <v>0.48172309386182216</v>
      </c>
      <c r="AW42" s="254">
        <f t="shared" si="40"/>
        <v>0.48172309386182216</v>
      </c>
      <c r="AX42" s="254">
        <f t="shared" si="41"/>
        <v>0.48172309386182216</v>
      </c>
      <c r="AY42" s="254">
        <f t="shared" si="41"/>
        <v>0.48172309386182216</v>
      </c>
      <c r="AZ42" s="254">
        <f t="shared" si="41"/>
        <v>0.48172309386182216</v>
      </c>
      <c r="BA42" s="254">
        <f t="shared" si="41"/>
        <v>0.48172309386182216</v>
      </c>
      <c r="BB42" s="254">
        <f t="shared" si="41"/>
        <v>0.48172309386182216</v>
      </c>
      <c r="BC42" s="254">
        <f t="shared" si="41"/>
        <v>0.48172309386182216</v>
      </c>
      <c r="BD42" s="254">
        <f t="shared" si="41"/>
        <v>0.48172309386182216</v>
      </c>
      <c r="BE42" s="254">
        <f t="shared" si="41"/>
        <v>0.48172309386182216</v>
      </c>
      <c r="BF42" s="254">
        <f t="shared" si="41"/>
        <v>0.48172309386182216</v>
      </c>
      <c r="BG42" s="254">
        <f t="shared" si="41"/>
        <v>0.48172309386182216</v>
      </c>
      <c r="BH42" s="254">
        <f t="shared" si="41"/>
        <v>0.48172309386182216</v>
      </c>
      <c r="BI42" s="254">
        <f t="shared" si="41"/>
        <v>0.48172309386182216</v>
      </c>
      <c r="BJ42" s="254">
        <f t="shared" si="41"/>
        <v>0.48172309386182216</v>
      </c>
      <c r="BK42" s="254">
        <f t="shared" si="41"/>
        <v>0.48172309386182216</v>
      </c>
      <c r="BL42" s="254">
        <f t="shared" si="41"/>
        <v>0.48172309386182216</v>
      </c>
      <c r="BM42" s="254">
        <f t="shared" si="41"/>
        <v>0.48172309386182216</v>
      </c>
      <c r="BN42" s="254">
        <f t="shared" si="42"/>
        <v>0.48172309386182216</v>
      </c>
      <c r="BO42" s="254">
        <f t="shared" si="42"/>
        <v>0.48172309386182216</v>
      </c>
    </row>
    <row r="43" spans="2:67" x14ac:dyDescent="0.25">
      <c r="AU43" s="312"/>
      <c r="AV43" s="312"/>
    </row>
    <row r="44" spans="2:67" x14ac:dyDescent="0.25">
      <c r="B44" t="s">
        <v>279</v>
      </c>
      <c r="D44" s="7">
        <f>IF(VLOOKUP($B$36&amp;$B44,[20]Enugu!$E:$AE,COLUMN(D$1)-2,FALSE)=" ",0,VLOOKUP($B$36&amp;$B44,[20]Enugu!$E:$AE,COLUMN(D$1)-2,FALSE))</f>
        <v>0</v>
      </c>
      <c r="E44" s="7">
        <f>IF(VLOOKUP($B$36&amp;$B44,[20]Enugu!$E:$AE,COLUMN(E$1)-2,FALSE)=" ",0,VLOOKUP($B$36&amp;$B44,[20]Enugu!$E:$AE,COLUMN(E$1)-2,FALSE))</f>
        <v>0</v>
      </c>
      <c r="F44" s="7">
        <f>IF(VLOOKUP($B$36&amp;$B44,[20]Enugu!$E:$AE,COLUMN(F$1)-2,FALSE)=" ",0,VLOOKUP($B$36&amp;$B44,[20]Enugu!$E:$AE,COLUMN(F$1)-2,FALSE))</f>
        <v>0</v>
      </c>
      <c r="G44" s="7">
        <f>IF(VLOOKUP($B$36&amp;$B44,[20]Enugu!$E:$AE,COLUMN(G$1)-2,FALSE)=" ",0,VLOOKUP($B$36&amp;$B44,[20]Enugu!$E:$AE,COLUMN(G$1)-2,FALSE))</f>
        <v>0</v>
      </c>
      <c r="H44" s="7">
        <f>IF(VLOOKUP($B$36&amp;$B44,[20]Enugu!$E:$AE,COLUMN(H$1)-2,FALSE)=" ",0,VLOOKUP($B$36&amp;$B44,[20]Enugu!$E:$AE,COLUMN(H$1)-2,FALSE))</f>
        <v>0</v>
      </c>
      <c r="I44" s="7">
        <f>IF(VLOOKUP($B$36&amp;$B44,[20]Enugu!$E:$AE,COLUMN(I$1)-2,FALSE)=" ",0,VLOOKUP($B$36&amp;$B44,[20]Enugu!$E:$AE,COLUMN(I$1)-2,FALSE))</f>
        <v>0</v>
      </c>
      <c r="J44" s="7">
        <f>IF(VLOOKUP($B$36&amp;$B44,[20]Enugu!$E:$AE,COLUMN(J$1)-2,FALSE)=" ",0,VLOOKUP($B$36&amp;$B44,[20]Enugu!$E:$AE,COLUMN(J$1)-2,FALSE))</f>
        <v>0</v>
      </c>
      <c r="K44" s="7">
        <f>IF(VLOOKUP($B$36&amp;$B44,[20]Enugu!$E:$AE,COLUMN(K$1)-2,FALSE)=" ",0,VLOOKUP($B$36&amp;$B44,[20]Enugu!$E:$AE,COLUMN(K$1)-2,FALSE))</f>
        <v>4</v>
      </c>
      <c r="L44" s="7">
        <f>IF(VLOOKUP($B$36&amp;$B44,[20]Enugu!$E:$AE,COLUMN(L$1)-2,FALSE)=" ",0,VLOOKUP($B$36&amp;$B44,[20]Enugu!$E:$AE,COLUMN(L$1)-2,FALSE))</f>
        <v>22</v>
      </c>
      <c r="M44" s="7">
        <f>IF(VLOOKUP($B$36&amp;$B44,[20]Enugu!$E:$AE,COLUMN(M$1)-2,FALSE)=" ",0,VLOOKUP($B$36&amp;$B44,[20]Enugu!$E:$AE,COLUMN(M$1)-2,FALSE))</f>
        <v>15</v>
      </c>
      <c r="N44" s="7">
        <f>IF(VLOOKUP($B$36&amp;$B44,[20]Enugu!$E:$AE,COLUMN(N$1)-2,FALSE)=" ",0,VLOOKUP($B$36&amp;$B44,[20]Enugu!$E:$AE,COLUMN(N$1)-2,FALSE))</f>
        <v>26</v>
      </c>
      <c r="O44" s="7">
        <f>IF(VLOOKUP($B$36&amp;$B44,[20]Enugu!$E:$AE,COLUMN(O$1)-2,FALSE)=" ",0,VLOOKUP($B$36&amp;$B44,[20]Enugu!$E:$AE,COLUMN(O$1)-2,FALSE))</f>
        <v>17</v>
      </c>
      <c r="P44" s="7">
        <f>IF(VLOOKUP($B$36&amp;$B44,[20]Enugu!$E:$AE,COLUMN(P$1)-2,FALSE)=" ",0,VLOOKUP($B$36&amp;$B44,[20]Enugu!$E:$AE,COLUMN(P$1)-2,FALSE))</f>
        <v>17</v>
      </c>
      <c r="Q44" s="7">
        <f>IF(VLOOKUP($B$36&amp;$B44,[20]Enugu!$E:$AE,COLUMN(Q$1)-2,FALSE)=" ",0,VLOOKUP($B$36&amp;$B44,[20]Enugu!$E:$AE,COLUMN(Q$1)-2,FALSE))</f>
        <v>29</v>
      </c>
      <c r="R44" s="7">
        <f>IF(VLOOKUP($B$36&amp;$B44,[20]Enugu!$E:$AE,COLUMN(R$1)-2,FALSE)=" ",0,VLOOKUP($B$36&amp;$B44,[20]Enugu!$E:$AE,COLUMN(R$1)-2,FALSE))</f>
        <v>27</v>
      </c>
      <c r="S44" s="7">
        <f>IF(VLOOKUP($B$36&amp;$B44,[20]Enugu!$E:$AE,COLUMN(S$1)-2,FALSE)=" ",0,VLOOKUP($B$36&amp;$B44,[20]Enugu!$E:$AE,COLUMN(S$1)-2,FALSE))</f>
        <v>27</v>
      </c>
      <c r="T44" s="7">
        <f>IF(VLOOKUP($B$36&amp;$B44,[20]Enugu!$E:$AE,COLUMN(T$1)-2,FALSE)=" ",0,VLOOKUP($B$36&amp;$B44,[20]Enugu!$E:$AE,COLUMN(T$1)-2,FALSE))</f>
        <v>30</v>
      </c>
      <c r="U44" s="7">
        <f>IF(VLOOKUP($B$36&amp;$B44,[20]Enugu!$E:$AE,COLUMN(U$1)-2,FALSE)=" ",0,VLOOKUP($B$36&amp;$B44,[20]Enugu!$E:$AE,COLUMN(U$1)-2,FALSE))</f>
        <v>30</v>
      </c>
      <c r="V44" s="7">
        <f>IF(VLOOKUP($B$36&amp;$B44,[20]Enugu!$E:$AE,COLUMN(V$1)-2,FALSE)=" ",0,VLOOKUP($B$36&amp;$B44,[20]Enugu!$E:$AE,COLUMN(V$1)-2,FALSE))</f>
        <v>42</v>
      </c>
      <c r="W44" s="7">
        <f>IF(VLOOKUP($B$36&amp;$B44,[20]Enugu!$E:$AE,COLUMN(W$1)-2,FALSE)=" ",0,VLOOKUP($B$36&amp;$B44,[20]Enugu!$E:$AE,COLUMN(W$1)-2,FALSE))</f>
        <v>45</v>
      </c>
      <c r="X44" s="7">
        <f>IF(VLOOKUP($B$36&amp;$B44,[20]Enugu!$E:$AE,COLUMN(X$1)-2,FALSE)=" ",0,VLOOKUP($B$36&amp;$B44,[20]Enugu!$E:$AE,COLUMN(X$1)-2,FALSE))</f>
        <v>59</v>
      </c>
      <c r="Y44" s="7">
        <f>IF(VLOOKUP($B$36&amp;$B44,[20]Enugu!$E:$AE,COLUMN(Y$1)-2,FALSE)=" ",0,VLOOKUP($B$36&amp;$B44,[20]Enugu!$E:$AE,COLUMN(Y$1)-2,FALSE))</f>
        <v>66</v>
      </c>
      <c r="Z44" s="7">
        <f>IF(VLOOKUP($B$36&amp;$B44,[20]Enugu!$E:$AE,COLUMN(Z$1)-2,FALSE)=" ",0,VLOOKUP($B$36&amp;$B44,[20]Enugu!$E:$AE,COLUMN(Z$1)-2,FALSE))</f>
        <v>67</v>
      </c>
      <c r="AA44" s="7">
        <f>IF(VLOOKUP($B$36&amp;$B44,[20]Enugu!$E:$AE,COLUMN(AA$1)-2,FALSE)=" ",0,VLOOKUP($B$36&amp;$B44,[20]Enugu!$E:$AE,COLUMN(AA$1)-2,FALSE))</f>
        <v>55</v>
      </c>
      <c r="AB44" s="7">
        <f>IF(VLOOKUP($B$36&amp;$B44,[20]Enugu!$E:$AE,COLUMN(AB$1)-2,FALSE)=" ",0,VLOOKUP($B$36&amp;$B44,[20]Enugu!$E:$AE,COLUMN(AB$1)-2,FALSE))</f>
        <v>50</v>
      </c>
      <c r="AC44" s="7">
        <f>IF(VLOOKUP($B$36&amp;$B44,[20]Enugu!$E:$AE,COLUMN(AC$1)-2,FALSE)=" ",0,VLOOKUP($B$36&amp;$B44,[20]Enugu!$E:$AE,COLUMN(AC$1)-2,FALSE))</f>
        <v>58</v>
      </c>
      <c r="AF44" s="7">
        <f t="shared" ref="AF44:AG47" si="47">AB44</f>
        <v>50</v>
      </c>
      <c r="AG44" s="7">
        <f t="shared" si="47"/>
        <v>58</v>
      </c>
      <c r="AH44" s="7">
        <f>VLOOKUP($A$3&amp;$B$36&amp;$B44,'[14]Paga All'!$G$1:$J$3000,4,FALSE)</f>
        <v>51</v>
      </c>
      <c r="AI44" s="7">
        <f>VLOOKUP($A$3&amp;$B$36&amp;$B44,'[15]Paga all'!$F:$G,2,FALSE)</f>
        <v>46</v>
      </c>
      <c r="AJ44" s="7">
        <f>VLOOKUP($A$3&amp;$B$36&amp;$B44,'[16]Paga all'!$F$2:$G$1470,2,FALSE)</f>
        <v>39</v>
      </c>
      <c r="AK44" s="9">
        <f t="shared" ref="AK44:BO44" si="48">IF(ROUND((AJ44+AJ45)*(1+AK38),)&gt;=AK$3*$AD$3,AK$3*$AD$3*(1-AK39),ROUND((AJ44+AJ45)*(1+AK38),)-ROUND((AJ44+AJ45)*(1+AK38)*AK39,))</f>
        <v>47</v>
      </c>
      <c r="AL44" s="9">
        <f t="shared" si="48"/>
        <v>55</v>
      </c>
      <c r="AM44" s="9">
        <f t="shared" si="48"/>
        <v>63</v>
      </c>
      <c r="AN44" s="9">
        <f t="shared" si="48"/>
        <v>73</v>
      </c>
      <c r="AO44" s="9">
        <f t="shared" si="48"/>
        <v>84</v>
      </c>
      <c r="AP44" s="9">
        <f t="shared" si="48"/>
        <v>96</v>
      </c>
      <c r="AQ44" s="9">
        <f t="shared" si="48"/>
        <v>111</v>
      </c>
      <c r="AR44" s="9">
        <f t="shared" si="48"/>
        <v>127</v>
      </c>
      <c r="AS44" s="9">
        <f t="shared" si="48"/>
        <v>146</v>
      </c>
      <c r="AT44" s="9">
        <f t="shared" si="48"/>
        <v>167</v>
      </c>
      <c r="AU44" s="9">
        <f t="shared" si="48"/>
        <v>193</v>
      </c>
      <c r="AV44" s="9">
        <f t="shared" si="48"/>
        <v>221</v>
      </c>
      <c r="AW44" s="9">
        <f t="shared" si="48"/>
        <v>255</v>
      </c>
      <c r="AX44" s="9">
        <f t="shared" si="48"/>
        <v>292</v>
      </c>
      <c r="AY44" s="9">
        <f t="shared" si="48"/>
        <v>309.82499999999999</v>
      </c>
      <c r="AZ44" s="9">
        <f t="shared" si="48"/>
        <v>318.60000000000002</v>
      </c>
      <c r="BA44" s="9">
        <f t="shared" si="48"/>
        <v>327.375</v>
      </c>
      <c r="BB44" s="9">
        <f t="shared" si="48"/>
        <v>336.82499999999999</v>
      </c>
      <c r="BC44" s="9">
        <f t="shared" si="48"/>
        <v>346.27500000000003</v>
      </c>
      <c r="BD44" s="9">
        <f t="shared" si="48"/>
        <v>356.40000000000003</v>
      </c>
      <c r="BE44" s="9">
        <f t="shared" si="48"/>
        <v>366.52500000000003</v>
      </c>
      <c r="BF44" s="9">
        <f t="shared" si="48"/>
        <v>377.32499999999999</v>
      </c>
      <c r="BG44" s="9">
        <f t="shared" si="48"/>
        <v>388.125</v>
      </c>
      <c r="BH44" s="9">
        <f t="shared" si="48"/>
        <v>398.92500000000001</v>
      </c>
      <c r="BI44" s="9">
        <f t="shared" si="48"/>
        <v>410.40000000000003</v>
      </c>
      <c r="BJ44" s="9">
        <f t="shared" si="48"/>
        <v>421.875</v>
      </c>
      <c r="BK44" s="9">
        <f t="shared" si="48"/>
        <v>434.02500000000003</v>
      </c>
      <c r="BL44" s="9">
        <f t="shared" si="48"/>
        <v>446.17500000000001</v>
      </c>
      <c r="BM44" s="9">
        <f t="shared" si="48"/>
        <v>459</v>
      </c>
      <c r="BN44" s="9">
        <f t="shared" si="48"/>
        <v>471.82499999999999</v>
      </c>
      <c r="BO44" s="9">
        <f t="shared" si="48"/>
        <v>485.32499999999999</v>
      </c>
    </row>
    <row r="45" spans="2:67" x14ac:dyDescent="0.25">
      <c r="B45" s="263" t="s">
        <v>280</v>
      </c>
      <c r="D45" s="7">
        <f>IF(VLOOKUP($B$36&amp;$B45,[20]Enugu!$E:$AE,COLUMN(D$1)-2,FALSE)=" ",0,VLOOKUP($B$36&amp;$B45,[20]Enugu!$E:$AE,COLUMN(D$1)-2,FALSE))</f>
        <v>0</v>
      </c>
      <c r="E45" s="7">
        <f>IF(VLOOKUP($B$36&amp;$B45,[20]Enugu!$E:$AE,COLUMN(E$1)-2,FALSE)=" ",0,VLOOKUP($B$36&amp;$B45,[20]Enugu!$E:$AE,COLUMN(E$1)-2,FALSE))</f>
        <v>0</v>
      </c>
      <c r="F45" s="7">
        <f>IF(VLOOKUP($B$36&amp;$B45,[20]Enugu!$E:$AE,COLUMN(F$1)-2,FALSE)=" ",0,VLOOKUP($B$36&amp;$B45,[20]Enugu!$E:$AE,COLUMN(F$1)-2,FALSE))</f>
        <v>0</v>
      </c>
      <c r="G45" s="7">
        <f>IF(VLOOKUP($B$36&amp;$B45,[20]Enugu!$E:$AE,COLUMN(G$1)-2,FALSE)=" ",0,VLOOKUP($B$36&amp;$B45,[20]Enugu!$E:$AE,COLUMN(G$1)-2,FALSE))</f>
        <v>0</v>
      </c>
      <c r="H45" s="7">
        <f>IF(VLOOKUP($B$36&amp;$B45,[20]Enugu!$E:$AE,COLUMN(H$1)-2,FALSE)=" ",0,VLOOKUP($B$36&amp;$B45,[20]Enugu!$E:$AE,COLUMN(H$1)-2,FALSE))</f>
        <v>0</v>
      </c>
      <c r="I45" s="7">
        <f>IF(VLOOKUP($B$36&amp;$B45,[20]Enugu!$E:$AE,COLUMN(I$1)-2,FALSE)=" ",0,VLOOKUP($B$36&amp;$B45,[20]Enugu!$E:$AE,COLUMN(I$1)-2,FALSE))</f>
        <v>0</v>
      </c>
      <c r="J45" s="7">
        <f>IF(VLOOKUP($B$36&amp;$B45,[20]Enugu!$E:$AE,COLUMN(J$1)-2,FALSE)=" ",0,VLOOKUP($B$36&amp;$B45,[20]Enugu!$E:$AE,COLUMN(J$1)-2,FALSE))</f>
        <v>0</v>
      </c>
      <c r="K45" s="7">
        <f>IF(VLOOKUP($B$36&amp;$B45,[20]Enugu!$E:$AE,COLUMN(K$1)-2,FALSE)=" ",0,VLOOKUP($B$36&amp;$B45,[20]Enugu!$E:$AE,COLUMN(K$1)-2,FALSE))</f>
        <v>0</v>
      </c>
      <c r="L45" s="7">
        <f>IF(VLOOKUP($B$36&amp;$B45,[20]Enugu!$E:$AE,COLUMN(L$1)-2,FALSE)=" ",0,VLOOKUP($B$36&amp;$B45,[20]Enugu!$E:$AE,COLUMN(L$1)-2,FALSE))</f>
        <v>1</v>
      </c>
      <c r="M45" s="7">
        <f>IF(VLOOKUP($B$36&amp;$B45,[20]Enugu!$E:$AE,COLUMN(M$1)-2,FALSE)=" ",0,VLOOKUP($B$36&amp;$B45,[20]Enugu!$E:$AE,COLUMN(M$1)-2,FALSE))</f>
        <v>9</v>
      </c>
      <c r="N45" s="7">
        <f>IF(VLOOKUP($B$36&amp;$B45,[20]Enugu!$E:$AE,COLUMN(N$1)-2,FALSE)=" ",0,VLOOKUP($B$36&amp;$B45,[20]Enugu!$E:$AE,COLUMN(N$1)-2,FALSE))</f>
        <v>3</v>
      </c>
      <c r="O45" s="7">
        <f>IF(VLOOKUP($B$36&amp;$B45,[20]Enugu!$E:$AE,COLUMN(O$1)-2,FALSE)=" ",0,VLOOKUP($B$36&amp;$B45,[20]Enugu!$E:$AE,COLUMN(O$1)-2,FALSE))</f>
        <v>14</v>
      </c>
      <c r="P45" s="7">
        <f>IF(VLOOKUP($B$36&amp;$B45,[20]Enugu!$E:$AE,COLUMN(P$1)-2,FALSE)=" ",0,VLOOKUP($B$36&amp;$B45,[20]Enugu!$E:$AE,COLUMN(P$1)-2,FALSE))</f>
        <v>5</v>
      </c>
      <c r="Q45" s="7">
        <f>IF(VLOOKUP($B$36&amp;$B45,[20]Enugu!$E:$AE,COLUMN(Q$1)-2,FALSE)=" ",0,VLOOKUP($B$36&amp;$B45,[20]Enugu!$E:$AE,COLUMN(Q$1)-2,FALSE))</f>
        <v>3</v>
      </c>
      <c r="R45" s="7">
        <f>IF(VLOOKUP($B$36&amp;$B45,[20]Enugu!$E:$AE,COLUMN(R$1)-2,FALSE)=" ",0,VLOOKUP($B$36&amp;$B45,[20]Enugu!$E:$AE,COLUMN(R$1)-2,FALSE))</f>
        <v>6</v>
      </c>
      <c r="S45" s="7">
        <f>IF(VLOOKUP($B$36&amp;$B45,[20]Enugu!$E:$AE,COLUMN(S$1)-2,FALSE)=" ",0,VLOOKUP($B$36&amp;$B45,[20]Enugu!$E:$AE,COLUMN(S$1)-2,FALSE))</f>
        <v>6</v>
      </c>
      <c r="T45" s="7">
        <f>IF(VLOOKUP($B$36&amp;$B45,[20]Enugu!$E:$AE,COLUMN(T$1)-2,FALSE)=" ",0,VLOOKUP($B$36&amp;$B45,[20]Enugu!$E:$AE,COLUMN(T$1)-2,FALSE))</f>
        <v>5</v>
      </c>
      <c r="U45" s="7">
        <f>IF(VLOOKUP($B$36&amp;$B45,[20]Enugu!$E:$AE,COLUMN(U$1)-2,FALSE)=" ",0,VLOOKUP($B$36&amp;$B45,[20]Enugu!$E:$AE,COLUMN(U$1)-2,FALSE))</f>
        <v>9</v>
      </c>
      <c r="V45" s="7">
        <f>IF(VLOOKUP($B$36&amp;$B45,[20]Enugu!$E:$AE,COLUMN(V$1)-2,FALSE)=" ",0,VLOOKUP($B$36&amp;$B45,[20]Enugu!$E:$AE,COLUMN(V$1)-2,FALSE))</f>
        <v>3</v>
      </c>
      <c r="W45" s="7">
        <f>IF(VLOOKUP($B$36&amp;$B45,[20]Enugu!$E:$AE,COLUMN(W$1)-2,FALSE)=" ",0,VLOOKUP($B$36&amp;$B45,[20]Enugu!$E:$AE,COLUMN(W$1)-2,FALSE))</f>
        <v>6</v>
      </c>
      <c r="X45" s="7">
        <f>IF(VLOOKUP($B$36&amp;$B45,[20]Enugu!$E:$AE,COLUMN(X$1)-2,FALSE)=" ",0,VLOOKUP($B$36&amp;$B45,[20]Enugu!$E:$AE,COLUMN(X$1)-2,FALSE))</f>
        <v>5</v>
      </c>
      <c r="Y45" s="7">
        <f>IF(VLOOKUP($B$36&amp;$B45,[20]Enugu!$E:$AE,COLUMN(Y$1)-2,FALSE)=" ",0,VLOOKUP($B$36&amp;$B45,[20]Enugu!$E:$AE,COLUMN(Y$1)-2,FALSE))</f>
        <v>8</v>
      </c>
      <c r="Z45" s="7">
        <f>IF(VLOOKUP($B$36&amp;$B45,[20]Enugu!$E:$AE,COLUMN(Z$1)-2,FALSE)=" ",0,VLOOKUP($B$36&amp;$B45,[20]Enugu!$E:$AE,COLUMN(Z$1)-2,FALSE))</f>
        <v>13</v>
      </c>
      <c r="AA45" s="7">
        <f>IF(VLOOKUP($B$36&amp;$B45,[20]Enugu!$E:$AE,COLUMN(AA$1)-2,FALSE)=" ",0,VLOOKUP($B$36&amp;$B45,[20]Enugu!$E:$AE,COLUMN(AA$1)-2,FALSE))</f>
        <v>8</v>
      </c>
      <c r="AB45" s="7">
        <f>IF(VLOOKUP($B$36&amp;$B45,[20]Enugu!$E:$AE,COLUMN(AB$1)-2,FALSE)=" ",0,VLOOKUP($B$36&amp;$B45,[20]Enugu!$E:$AE,COLUMN(AB$1)-2,FALSE))</f>
        <v>15</v>
      </c>
      <c r="AC45" s="7">
        <f>IF(VLOOKUP($B$36&amp;$B45,[20]Enugu!$E:$AE,COLUMN(AC$1)-2,FALSE)=" ",0,VLOOKUP($B$36&amp;$B45,[20]Enugu!$E:$AE,COLUMN(AC$1)-2,FALSE))</f>
        <v>12</v>
      </c>
      <c r="AF45" s="7">
        <f t="shared" si="47"/>
        <v>15</v>
      </c>
      <c r="AG45" s="7">
        <f t="shared" si="47"/>
        <v>12</v>
      </c>
      <c r="AH45" s="7">
        <f>VLOOKUP($A$3&amp;$B$36&amp;$B45,'[14]Paga All'!$G$1:$J$3000,4,FALSE)</f>
        <v>12</v>
      </c>
      <c r="AI45" s="7">
        <f>VLOOKUP($A$3&amp;$B$36&amp;$B45,'[15]Paga all'!$F:$G,2,FALSE)</f>
        <v>14</v>
      </c>
      <c r="AJ45" s="7">
        <f>VLOOKUP($A$3&amp;$B$36&amp;$B45,'[16]Paga all'!$F$2:$G$1470,2,FALSE)</f>
        <v>11</v>
      </c>
      <c r="AK45" s="9">
        <f t="shared" ref="AK45:BO45" si="49">IF(ROUND((AJ44+AJ45)*(1+AK38),)&gt;=AK$3*$AD$3,AK$3*$AD$3*AK39,ROUND((AJ44+AJ45)*(1+AK38),)-AK44)</f>
        <v>6</v>
      </c>
      <c r="AL45" s="9">
        <f t="shared" si="49"/>
        <v>6</v>
      </c>
      <c r="AM45" s="9">
        <f t="shared" si="49"/>
        <v>7</v>
      </c>
      <c r="AN45" s="9">
        <f t="shared" si="49"/>
        <v>8</v>
      </c>
      <c r="AO45" s="9">
        <f t="shared" si="49"/>
        <v>9</v>
      </c>
      <c r="AP45" s="9">
        <f t="shared" si="49"/>
        <v>11</v>
      </c>
      <c r="AQ45" s="9">
        <f t="shared" si="49"/>
        <v>12</v>
      </c>
      <c r="AR45" s="9">
        <f t="shared" si="49"/>
        <v>14</v>
      </c>
      <c r="AS45" s="9">
        <f t="shared" si="49"/>
        <v>16</v>
      </c>
      <c r="AT45" s="9">
        <f t="shared" si="49"/>
        <v>19</v>
      </c>
      <c r="AU45" s="9">
        <f t="shared" si="49"/>
        <v>21</v>
      </c>
      <c r="AV45" s="9">
        <f t="shared" si="49"/>
        <v>25</v>
      </c>
      <c r="AW45" s="9">
        <f t="shared" si="49"/>
        <v>28</v>
      </c>
      <c r="AX45" s="9">
        <f t="shared" si="49"/>
        <v>33</v>
      </c>
      <c r="AY45" s="9">
        <f t="shared" si="49"/>
        <v>34.425000000000004</v>
      </c>
      <c r="AZ45" s="9">
        <f t="shared" si="49"/>
        <v>35.4</v>
      </c>
      <c r="BA45" s="9">
        <f t="shared" si="49"/>
        <v>36.375</v>
      </c>
      <c r="BB45" s="9">
        <f t="shared" si="49"/>
        <v>37.425000000000004</v>
      </c>
      <c r="BC45" s="9">
        <f t="shared" si="49"/>
        <v>38.475000000000001</v>
      </c>
      <c r="BD45" s="9">
        <f t="shared" si="49"/>
        <v>39.6</v>
      </c>
      <c r="BE45" s="9">
        <f t="shared" si="49"/>
        <v>40.725000000000001</v>
      </c>
      <c r="BF45" s="9">
        <f t="shared" si="49"/>
        <v>41.925000000000004</v>
      </c>
      <c r="BG45" s="9">
        <f t="shared" si="49"/>
        <v>43.125</v>
      </c>
      <c r="BH45" s="9">
        <f t="shared" si="49"/>
        <v>44.325000000000003</v>
      </c>
      <c r="BI45" s="9">
        <f t="shared" si="49"/>
        <v>45.6</v>
      </c>
      <c r="BJ45" s="9">
        <f t="shared" si="49"/>
        <v>46.875</v>
      </c>
      <c r="BK45" s="9">
        <f t="shared" si="49"/>
        <v>48.225000000000001</v>
      </c>
      <c r="BL45" s="9">
        <f t="shared" si="49"/>
        <v>49.575000000000003</v>
      </c>
      <c r="BM45" s="9">
        <f t="shared" si="49"/>
        <v>51</v>
      </c>
      <c r="BN45" s="9">
        <f t="shared" si="49"/>
        <v>52.425000000000004</v>
      </c>
      <c r="BO45" s="9">
        <f t="shared" si="49"/>
        <v>53.925000000000004</v>
      </c>
    </row>
    <row r="46" spans="2:67" x14ac:dyDescent="0.25">
      <c r="B46" t="s">
        <v>281</v>
      </c>
      <c r="D46" s="7">
        <f>IF(VLOOKUP($B$36&amp;$B46,[20]Enugu!$E:$AE,COLUMN(D$1)-2,FALSE)=" ",0,VLOOKUP($B$36&amp;$B46,[20]Enugu!$E:$AE,COLUMN(D$1)-2,FALSE))</f>
        <v>0</v>
      </c>
      <c r="E46" s="7">
        <f>IF(VLOOKUP($B$36&amp;$B46,[20]Enugu!$E:$AE,COLUMN(E$1)-2,FALSE)=" ",0,VLOOKUP($B$36&amp;$B46,[20]Enugu!$E:$AE,COLUMN(E$1)-2,FALSE))</f>
        <v>0</v>
      </c>
      <c r="F46" s="7">
        <f>IF(VLOOKUP($B$36&amp;$B46,[20]Enugu!$E:$AE,COLUMN(F$1)-2,FALSE)=" ",0,VLOOKUP($B$36&amp;$B46,[20]Enugu!$E:$AE,COLUMN(F$1)-2,FALSE))</f>
        <v>0</v>
      </c>
      <c r="G46" s="7">
        <f>IF(VLOOKUP($B$36&amp;$B46,[20]Enugu!$E:$AE,COLUMN(G$1)-2,FALSE)=" ",0,VLOOKUP($B$36&amp;$B46,[20]Enugu!$E:$AE,COLUMN(G$1)-2,FALSE))</f>
        <v>0</v>
      </c>
      <c r="H46" s="7">
        <f>IF(VLOOKUP($B$36&amp;$B46,[20]Enugu!$E:$AE,COLUMN(H$1)-2,FALSE)=" ",0,VLOOKUP($B$36&amp;$B46,[20]Enugu!$E:$AE,COLUMN(H$1)-2,FALSE))</f>
        <v>0</v>
      </c>
      <c r="I46" s="7">
        <f>IF(VLOOKUP($B$36&amp;$B46,[20]Enugu!$E:$AE,COLUMN(I$1)-2,FALSE)=" ",0,VLOOKUP($B$36&amp;$B46,[20]Enugu!$E:$AE,COLUMN(I$1)-2,FALSE))</f>
        <v>0</v>
      </c>
      <c r="J46" s="7">
        <f>IF(VLOOKUP($B$36&amp;$B46,[20]Enugu!$E:$AE,COLUMN(J$1)-2,FALSE)=" ",0,VLOOKUP($B$36&amp;$B46,[20]Enugu!$E:$AE,COLUMN(J$1)-2,FALSE))</f>
        <v>0</v>
      </c>
      <c r="K46" s="7">
        <f>IF(VLOOKUP($B$36&amp;$B46,[20]Enugu!$E:$AE,COLUMN(K$1)-2,FALSE)=" ",0,VLOOKUP($B$36&amp;$B46,[20]Enugu!$E:$AE,COLUMN(K$1)-2,FALSE))</f>
        <v>7</v>
      </c>
      <c r="L46" s="7">
        <f>IF(VLOOKUP($B$36&amp;$B46,[20]Enugu!$E:$AE,COLUMN(L$1)-2,FALSE)=" ",0,VLOOKUP($B$36&amp;$B46,[20]Enugu!$E:$AE,COLUMN(L$1)-2,FALSE))</f>
        <v>160</v>
      </c>
      <c r="M46" s="7">
        <f>IF(VLOOKUP($B$36&amp;$B46,[20]Enugu!$E:$AE,COLUMN(M$1)-2,FALSE)=" ",0,VLOOKUP($B$36&amp;$B46,[20]Enugu!$E:$AE,COLUMN(M$1)-2,FALSE))</f>
        <v>207</v>
      </c>
      <c r="N46" s="7">
        <f>IF(VLOOKUP($B$36&amp;$B46,[20]Enugu!$E:$AE,COLUMN(N$1)-2,FALSE)=" ",0,VLOOKUP($B$36&amp;$B46,[20]Enugu!$E:$AE,COLUMN(N$1)-2,FALSE))</f>
        <v>226</v>
      </c>
      <c r="O46" s="7">
        <f>IF(VLOOKUP($B$36&amp;$B46,[20]Enugu!$E:$AE,COLUMN(O$1)-2,FALSE)=" ",0,VLOOKUP($B$36&amp;$B46,[20]Enugu!$E:$AE,COLUMN(O$1)-2,FALSE))</f>
        <v>225</v>
      </c>
      <c r="P46" s="7">
        <f>IF(VLOOKUP($B$36&amp;$B46,[20]Enugu!$E:$AE,COLUMN(P$1)-2,FALSE)=" ",0,VLOOKUP($B$36&amp;$B46,[20]Enugu!$E:$AE,COLUMN(P$1)-2,FALSE))</f>
        <v>185</v>
      </c>
      <c r="Q46" s="7">
        <f>IF(VLOOKUP($B$36&amp;$B46,[20]Enugu!$E:$AE,COLUMN(Q$1)-2,FALSE)=" ",0,VLOOKUP($B$36&amp;$B46,[20]Enugu!$E:$AE,COLUMN(Q$1)-2,FALSE))</f>
        <v>250</v>
      </c>
      <c r="R46" s="7">
        <f>IF(VLOOKUP($B$36&amp;$B46,[20]Enugu!$E:$AE,COLUMN(R$1)-2,FALSE)=" ",0,VLOOKUP($B$36&amp;$B46,[20]Enugu!$E:$AE,COLUMN(R$1)-2,FALSE))</f>
        <v>362</v>
      </c>
      <c r="S46" s="7">
        <f>IF(VLOOKUP($B$36&amp;$B46,[20]Enugu!$E:$AE,COLUMN(S$1)-2,FALSE)=" ",0,VLOOKUP($B$36&amp;$B46,[20]Enugu!$E:$AE,COLUMN(S$1)-2,FALSE))</f>
        <v>404</v>
      </c>
      <c r="T46" s="7">
        <f>IF(VLOOKUP($B$36&amp;$B46,[20]Enugu!$E:$AE,COLUMN(T$1)-2,FALSE)=" ",0,VLOOKUP($B$36&amp;$B46,[20]Enugu!$E:$AE,COLUMN(T$1)-2,FALSE))</f>
        <v>339</v>
      </c>
      <c r="U46" s="7">
        <f>IF(VLOOKUP($B$36&amp;$B46,[20]Enugu!$E:$AE,COLUMN(U$1)-2,FALSE)=" ",0,VLOOKUP($B$36&amp;$B46,[20]Enugu!$E:$AE,COLUMN(U$1)-2,FALSE))</f>
        <v>302</v>
      </c>
      <c r="V46" s="7">
        <f>IF(VLOOKUP($B$36&amp;$B46,[20]Enugu!$E:$AE,COLUMN(V$1)-2,FALSE)=" ",0,VLOOKUP($B$36&amp;$B46,[20]Enugu!$E:$AE,COLUMN(V$1)-2,FALSE))</f>
        <v>309</v>
      </c>
      <c r="W46" s="7">
        <f>IF(VLOOKUP($B$36&amp;$B46,[20]Enugu!$E:$AE,COLUMN(W$1)-2,FALSE)=" ",0,VLOOKUP($B$36&amp;$B46,[20]Enugu!$E:$AE,COLUMN(W$1)-2,FALSE))</f>
        <v>271</v>
      </c>
      <c r="X46" s="7">
        <f>IF(VLOOKUP($B$36&amp;$B46,[20]Enugu!$E:$AE,COLUMN(X$1)-2,FALSE)=" ",0,VLOOKUP($B$36&amp;$B46,[20]Enugu!$E:$AE,COLUMN(X$1)-2,FALSE))</f>
        <v>358</v>
      </c>
      <c r="Y46" s="7">
        <f>IF(VLOOKUP($B$36&amp;$B46,[20]Enugu!$E:$AE,COLUMN(Y$1)-2,FALSE)=" ",0,VLOOKUP($B$36&amp;$B46,[20]Enugu!$E:$AE,COLUMN(Y$1)-2,FALSE))</f>
        <v>298</v>
      </c>
      <c r="Z46" s="7">
        <f>IF(VLOOKUP($B$36&amp;$B46,[20]Enugu!$E:$AE,COLUMN(Z$1)-2,FALSE)=" ",0,VLOOKUP($B$36&amp;$B46,[20]Enugu!$E:$AE,COLUMN(Z$1)-2,FALSE))</f>
        <v>384</v>
      </c>
      <c r="AA46" s="7">
        <f>IF(VLOOKUP($B$36&amp;$B46,[20]Enugu!$E:$AE,COLUMN(AA$1)-2,FALSE)=" ",0,VLOOKUP($B$36&amp;$B46,[20]Enugu!$E:$AE,COLUMN(AA$1)-2,FALSE))</f>
        <v>403</v>
      </c>
      <c r="AB46" s="7">
        <f>IF(VLOOKUP($B$36&amp;$B46,[20]Enugu!$E:$AE,COLUMN(AB$1)-2,FALSE)=" ",0,VLOOKUP($B$36&amp;$B46,[20]Enugu!$E:$AE,COLUMN(AB$1)-2,FALSE))</f>
        <v>334</v>
      </c>
      <c r="AC46" s="7">
        <f>IF(VLOOKUP($B$36&amp;$B46,[20]Enugu!$E:$AE,COLUMN(AC$1)-2,FALSE)=" ",0,VLOOKUP($B$36&amp;$B46,[20]Enugu!$E:$AE,COLUMN(AC$1)-2,FALSE))</f>
        <v>359</v>
      </c>
      <c r="AF46" s="7">
        <f t="shared" si="47"/>
        <v>334</v>
      </c>
      <c r="AG46" s="7">
        <f t="shared" si="47"/>
        <v>359</v>
      </c>
      <c r="AH46" s="7">
        <f>VLOOKUP($A$3&amp;$B$36&amp;$B46,'[14]Paga All'!$G$1:$J$3000,4,FALSE)</f>
        <v>396</v>
      </c>
      <c r="AI46" s="7">
        <f>VLOOKUP($A$3&amp;$B$36&amp;$B46,'[15]Paga all'!$F:$G,2,FALSE)</f>
        <v>298</v>
      </c>
      <c r="AJ46" s="7">
        <f>VLOOKUP($A$3&amp;$B$36&amp;$B46,'[16]Paga all'!$F$2:$G$1470,2,FALSE)</f>
        <v>183</v>
      </c>
      <c r="AK46" s="9">
        <f t="shared" ref="AK46:BO46" si="50">ROUND(AK44*AK40,)</f>
        <v>564</v>
      </c>
      <c r="AL46" s="9">
        <f t="shared" si="50"/>
        <v>825</v>
      </c>
      <c r="AM46" s="9">
        <f t="shared" si="50"/>
        <v>945</v>
      </c>
      <c r="AN46" s="9">
        <f t="shared" si="50"/>
        <v>1095</v>
      </c>
      <c r="AO46" s="9">
        <f t="shared" si="50"/>
        <v>1260</v>
      </c>
      <c r="AP46" s="9">
        <f t="shared" si="50"/>
        <v>1440</v>
      </c>
      <c r="AQ46" s="9">
        <f t="shared" si="50"/>
        <v>1665</v>
      </c>
      <c r="AR46" s="9">
        <f t="shared" si="50"/>
        <v>1905</v>
      </c>
      <c r="AS46" s="9">
        <f t="shared" si="50"/>
        <v>2190</v>
      </c>
      <c r="AT46" s="9">
        <f t="shared" si="50"/>
        <v>2505</v>
      </c>
      <c r="AU46" s="9">
        <f t="shared" si="50"/>
        <v>2895</v>
      </c>
      <c r="AV46" s="9">
        <f t="shared" si="50"/>
        <v>3315</v>
      </c>
      <c r="AW46" s="9">
        <f t="shared" si="50"/>
        <v>3825</v>
      </c>
      <c r="AX46" s="9">
        <f t="shared" si="50"/>
        <v>4380</v>
      </c>
      <c r="AY46" s="9">
        <f t="shared" si="50"/>
        <v>4647</v>
      </c>
      <c r="AZ46" s="9">
        <f t="shared" si="50"/>
        <v>4779</v>
      </c>
      <c r="BA46" s="9">
        <f t="shared" si="50"/>
        <v>4911</v>
      </c>
      <c r="BB46" s="9">
        <f t="shared" si="50"/>
        <v>5052</v>
      </c>
      <c r="BC46" s="9">
        <f t="shared" si="50"/>
        <v>5194</v>
      </c>
      <c r="BD46" s="9">
        <f t="shared" si="50"/>
        <v>5346</v>
      </c>
      <c r="BE46" s="9">
        <f t="shared" si="50"/>
        <v>5498</v>
      </c>
      <c r="BF46" s="9">
        <f t="shared" si="50"/>
        <v>5660</v>
      </c>
      <c r="BG46" s="9">
        <f t="shared" si="50"/>
        <v>5822</v>
      </c>
      <c r="BH46" s="9">
        <f t="shared" si="50"/>
        <v>5984</v>
      </c>
      <c r="BI46" s="9">
        <f t="shared" si="50"/>
        <v>6156</v>
      </c>
      <c r="BJ46" s="9">
        <f t="shared" si="50"/>
        <v>6328</v>
      </c>
      <c r="BK46" s="9">
        <f t="shared" si="50"/>
        <v>6510</v>
      </c>
      <c r="BL46" s="9">
        <f t="shared" si="50"/>
        <v>6693</v>
      </c>
      <c r="BM46" s="9">
        <f t="shared" si="50"/>
        <v>6885</v>
      </c>
      <c r="BN46" s="9">
        <f t="shared" si="50"/>
        <v>7077</v>
      </c>
      <c r="BO46" s="9">
        <f t="shared" si="50"/>
        <v>7280</v>
      </c>
    </row>
    <row r="47" spans="2:67" x14ac:dyDescent="0.25">
      <c r="B47" t="s">
        <v>282</v>
      </c>
      <c r="D47" s="7">
        <f>IF(VLOOKUP($B$36&amp;$B47,[20]Enugu!$E:$AE,COLUMN(D$1)-2,FALSE)=" ",0,VLOOKUP($B$36&amp;$B47,[20]Enugu!$E:$AE,COLUMN(D$1)-2,FALSE))</f>
        <v>0</v>
      </c>
      <c r="E47" s="7">
        <f>IF(VLOOKUP($B$36&amp;$B47,[20]Enugu!$E:$AE,COLUMN(E$1)-2,FALSE)=" ",0,VLOOKUP($B$36&amp;$B47,[20]Enugu!$E:$AE,COLUMN(E$1)-2,FALSE))</f>
        <v>0</v>
      </c>
      <c r="F47" s="7">
        <f>IF(VLOOKUP($B$36&amp;$B47,[20]Enugu!$E:$AE,COLUMN(F$1)-2,FALSE)=" ",0,VLOOKUP($B$36&amp;$B47,[20]Enugu!$E:$AE,COLUMN(F$1)-2,FALSE))</f>
        <v>0</v>
      </c>
      <c r="G47" s="7">
        <f>IF(VLOOKUP($B$36&amp;$B47,[20]Enugu!$E:$AE,COLUMN(G$1)-2,FALSE)=" ",0,VLOOKUP($B$36&amp;$B47,[20]Enugu!$E:$AE,COLUMN(G$1)-2,FALSE))</f>
        <v>0</v>
      </c>
      <c r="H47" s="7">
        <f>IF(VLOOKUP($B$36&amp;$B47,[20]Enugu!$E:$AE,COLUMN(H$1)-2,FALSE)=" ",0,VLOOKUP($B$36&amp;$B47,[20]Enugu!$E:$AE,COLUMN(H$1)-2,FALSE))</f>
        <v>0</v>
      </c>
      <c r="I47" s="7">
        <f>IF(VLOOKUP($B$36&amp;$B47,[20]Enugu!$E:$AE,COLUMN(I$1)-2,FALSE)=" ",0,VLOOKUP($B$36&amp;$B47,[20]Enugu!$E:$AE,COLUMN(I$1)-2,FALSE))</f>
        <v>0</v>
      </c>
      <c r="J47" s="7">
        <f>IF(VLOOKUP($B$36&amp;$B47,[20]Enugu!$E:$AE,COLUMN(J$1)-2,FALSE)=" ",0,VLOOKUP($B$36&amp;$B47,[20]Enugu!$E:$AE,COLUMN(J$1)-2,FALSE))</f>
        <v>0</v>
      </c>
      <c r="K47" s="7">
        <f>IF(VLOOKUP($B$36&amp;$B47,[20]Enugu!$E:$AE,COLUMN(K$1)-2,FALSE)=" ",0,VLOOKUP($B$36&amp;$B47,[20]Enugu!$E:$AE,COLUMN(K$1)-2,FALSE))</f>
        <v>178500</v>
      </c>
      <c r="L47" s="7">
        <f>IF(VLOOKUP($B$36&amp;$B47,[20]Enugu!$E:$AE,COLUMN(L$1)-2,FALSE)=" ",0,VLOOKUP($B$36&amp;$B47,[20]Enugu!$E:$AE,COLUMN(L$1)-2,FALSE))</f>
        <v>4553900</v>
      </c>
      <c r="M47" s="7">
        <f>IF(VLOOKUP($B$36&amp;$B47,[20]Enugu!$E:$AE,COLUMN(M$1)-2,FALSE)=" ",0,VLOOKUP($B$36&amp;$B47,[20]Enugu!$E:$AE,COLUMN(M$1)-2,FALSE))</f>
        <v>7103230</v>
      </c>
      <c r="N47" s="7">
        <f>IF(VLOOKUP($B$36&amp;$B47,[20]Enugu!$E:$AE,COLUMN(N$1)-2,FALSE)=" ",0,VLOOKUP($B$36&amp;$B47,[20]Enugu!$E:$AE,COLUMN(N$1)-2,FALSE))</f>
        <v>8979610</v>
      </c>
      <c r="O47" s="7">
        <f>IF(VLOOKUP($B$36&amp;$B47,[20]Enugu!$E:$AE,COLUMN(O$1)-2,FALSE)=" ",0,VLOOKUP($B$36&amp;$B47,[20]Enugu!$E:$AE,COLUMN(O$1)-2,FALSE))</f>
        <v>9133250</v>
      </c>
      <c r="P47" s="7">
        <f>IF(VLOOKUP($B$36&amp;$B47,[20]Enugu!$E:$AE,COLUMN(P$1)-2,FALSE)=" ",0,VLOOKUP($B$36&amp;$B47,[20]Enugu!$E:$AE,COLUMN(P$1)-2,FALSE))</f>
        <v>8749250</v>
      </c>
      <c r="Q47" s="7">
        <f>IF(VLOOKUP($B$36&amp;$B47,[20]Enugu!$E:$AE,COLUMN(Q$1)-2,FALSE)=" ",0,VLOOKUP($B$36&amp;$B47,[20]Enugu!$E:$AE,COLUMN(Q$1)-2,FALSE))</f>
        <v>7311100</v>
      </c>
      <c r="R47" s="7">
        <f>IF(VLOOKUP($B$36&amp;$B47,[20]Enugu!$E:$AE,COLUMN(R$1)-2,FALSE)=" ",0,VLOOKUP($B$36&amp;$B47,[20]Enugu!$E:$AE,COLUMN(R$1)-2,FALSE))</f>
        <v>7903247</v>
      </c>
      <c r="S47" s="7">
        <f>IF(VLOOKUP($B$36&amp;$B47,[20]Enugu!$E:$AE,COLUMN(S$1)-2,FALSE)=" ",0,VLOOKUP($B$36&amp;$B47,[20]Enugu!$E:$AE,COLUMN(S$1)-2,FALSE))</f>
        <v>8604328</v>
      </c>
      <c r="T47" s="7">
        <f>IF(VLOOKUP($B$36&amp;$B47,[20]Enugu!$E:$AE,COLUMN(T$1)-2,FALSE)=" ",0,VLOOKUP($B$36&amp;$B47,[20]Enugu!$E:$AE,COLUMN(T$1)-2,FALSE))</f>
        <v>8736219</v>
      </c>
      <c r="U47" s="7">
        <f>IF(VLOOKUP($B$36&amp;$B47,[20]Enugu!$E:$AE,COLUMN(U$1)-2,FALSE)=" ",0,VLOOKUP($B$36&amp;$B47,[20]Enugu!$E:$AE,COLUMN(U$1)-2,FALSE))</f>
        <v>6021898</v>
      </c>
      <c r="V47" s="7">
        <f>IF(VLOOKUP($B$36&amp;$B47,[20]Enugu!$E:$AE,COLUMN(V$1)-2,FALSE)=" ",0,VLOOKUP($B$36&amp;$B47,[20]Enugu!$E:$AE,COLUMN(V$1)-2,FALSE))</f>
        <v>4972347</v>
      </c>
      <c r="W47" s="7">
        <f>IF(VLOOKUP($B$36&amp;$B47,[20]Enugu!$E:$AE,COLUMN(W$1)-2,FALSE)=" ",0,VLOOKUP($B$36&amp;$B47,[20]Enugu!$E:$AE,COLUMN(W$1)-2,FALSE))</f>
        <v>3180599</v>
      </c>
      <c r="X47" s="7">
        <f>IF(VLOOKUP($B$36&amp;$B47,[20]Enugu!$E:$AE,COLUMN(X$1)-2,FALSE)=" ",0,VLOOKUP($B$36&amp;$B47,[20]Enugu!$E:$AE,COLUMN(X$1)-2,FALSE))</f>
        <v>5380920</v>
      </c>
      <c r="Y47" s="7">
        <f>IF(VLOOKUP($B$36&amp;$B47,[20]Enugu!$E:$AE,COLUMN(Y$1)-2,FALSE)=" ",0,VLOOKUP($B$36&amp;$B47,[20]Enugu!$E:$AE,COLUMN(Y$1)-2,FALSE))</f>
        <v>3802313</v>
      </c>
      <c r="Z47" s="7">
        <f>IF(VLOOKUP($B$36&amp;$B47,[20]Enugu!$E:$AE,COLUMN(Z$1)-2,FALSE)=" ",0,VLOOKUP($B$36&amp;$B47,[20]Enugu!$E:$AE,COLUMN(Z$1)-2,FALSE))</f>
        <v>6341499</v>
      </c>
      <c r="AA47" s="7">
        <f>IF(VLOOKUP($B$36&amp;$B47,[20]Enugu!$E:$AE,COLUMN(AA$1)-2,FALSE)=" ",0,VLOOKUP($B$36&amp;$B47,[20]Enugu!$E:$AE,COLUMN(AA$1)-2,FALSE))</f>
        <v>6363770</v>
      </c>
      <c r="AB47" s="7">
        <f>IF(VLOOKUP($B$36&amp;$B47,[20]Enugu!$E:$AE,COLUMN(AB$1)-2,FALSE)=" ",0,VLOOKUP($B$36&amp;$B47,[20]Enugu!$E:$AE,COLUMN(AB$1)-2,FALSE))</f>
        <v>5955410</v>
      </c>
      <c r="AC47" s="7">
        <f>IF(VLOOKUP($B$36&amp;$B47,[20]Enugu!$E:$AE,COLUMN(AC$1)-2,FALSE)=" ",0,VLOOKUP($B$36&amp;$B47,[20]Enugu!$E:$AE,COLUMN(AC$1)-2,FALSE))</f>
        <v>5582250</v>
      </c>
      <c r="AF47" s="7">
        <f t="shared" si="47"/>
        <v>5955410</v>
      </c>
      <c r="AG47" s="7">
        <f t="shared" si="47"/>
        <v>5582250</v>
      </c>
      <c r="AH47" s="7">
        <f>VLOOKUP($A$3&amp;$B$36&amp;$B47,'[14]Paga All'!$G$1:$J$3000,4,FALSE)</f>
        <v>7041970</v>
      </c>
      <c r="AI47" s="7">
        <f>VLOOKUP($A$3&amp;$B$36&amp;$B47,'[15]Paga all'!$F:$G,2,FALSE)</f>
        <v>5010794</v>
      </c>
      <c r="AJ47" s="7">
        <f>VLOOKUP($A$3&amp;$B$36&amp;$B47,'[16]Paga all'!$F$2:$G$1470,2,FALSE)</f>
        <v>2885590</v>
      </c>
      <c r="AK47" s="9">
        <f t="shared" ref="AK47:BO47" si="51">AK46*$AD48</f>
        <v>8634247.7584683355</v>
      </c>
      <c r="AL47" s="9">
        <f t="shared" si="51"/>
        <v>12629883.689248895</v>
      </c>
      <c r="AM47" s="9">
        <f t="shared" si="51"/>
        <v>14466957.680412373</v>
      </c>
      <c r="AN47" s="9">
        <f t="shared" si="51"/>
        <v>16763300.169366717</v>
      </c>
      <c r="AO47" s="9">
        <f t="shared" si="51"/>
        <v>19289276.907216497</v>
      </c>
      <c r="AP47" s="9">
        <f t="shared" si="51"/>
        <v>22044887.893961709</v>
      </c>
      <c r="AQ47" s="9">
        <f t="shared" si="51"/>
        <v>25489401.627393227</v>
      </c>
      <c r="AR47" s="9">
        <f t="shared" si="51"/>
        <v>29163549.609720178</v>
      </c>
      <c r="AS47" s="9">
        <f t="shared" si="51"/>
        <v>33526600.338733435</v>
      </c>
      <c r="AT47" s="9">
        <f t="shared" si="51"/>
        <v>38348919.565537557</v>
      </c>
      <c r="AU47" s="9">
        <f t="shared" si="51"/>
        <v>44319410.036818855</v>
      </c>
      <c r="AV47" s="9">
        <f t="shared" si="51"/>
        <v>50749169.005891018</v>
      </c>
      <c r="AW47" s="9">
        <f t="shared" si="51"/>
        <v>58556733.468335792</v>
      </c>
      <c r="AX47" s="9">
        <f t="shared" si="51"/>
        <v>67053200.677466869</v>
      </c>
      <c r="AY47" s="9">
        <f t="shared" si="51"/>
        <v>71140690.307805598</v>
      </c>
      <c r="AZ47" s="9">
        <f t="shared" si="51"/>
        <v>73161471.698085427</v>
      </c>
      <c r="BA47" s="9">
        <f t="shared" si="51"/>
        <v>75182253.088365242</v>
      </c>
      <c r="BB47" s="9">
        <f t="shared" si="51"/>
        <v>77340815.027982324</v>
      </c>
      <c r="BC47" s="9">
        <f t="shared" si="51"/>
        <v>79514685.917525783</v>
      </c>
      <c r="BD47" s="9">
        <f t="shared" si="51"/>
        <v>81841646.306332842</v>
      </c>
      <c r="BE47" s="9">
        <f t="shared" si="51"/>
        <v>84168606.695139915</v>
      </c>
      <c r="BF47" s="9">
        <f t="shared" si="51"/>
        <v>86648656.583210602</v>
      </c>
      <c r="BG47" s="9">
        <f t="shared" si="51"/>
        <v>89128706.471281305</v>
      </c>
      <c r="BH47" s="9">
        <f t="shared" si="51"/>
        <v>91608756.359351993</v>
      </c>
      <c r="BI47" s="9">
        <f t="shared" si="51"/>
        <v>94241895.74668631</v>
      </c>
      <c r="BJ47" s="9">
        <f t="shared" si="51"/>
        <v>96875035.134020627</v>
      </c>
      <c r="BK47" s="9">
        <f t="shared" si="51"/>
        <v>99661264.020618558</v>
      </c>
      <c r="BL47" s="9">
        <f t="shared" si="51"/>
        <v>102462801.85714287</v>
      </c>
      <c r="BM47" s="9">
        <f t="shared" si="51"/>
        <v>105402120.24300443</v>
      </c>
      <c r="BN47" s="9">
        <f t="shared" si="51"/>
        <v>108341438.62886599</v>
      </c>
      <c r="BO47" s="9">
        <f t="shared" si="51"/>
        <v>111449155.46391754</v>
      </c>
    </row>
    <row r="48" spans="2:67" x14ac:dyDescent="0.25">
      <c r="B48" t="s">
        <v>160</v>
      </c>
      <c r="D48" s="7">
        <f>IF(VLOOKUP($B$36&amp;$B48,[20]Enugu!$E:$AE,COLUMN(D$1)-2,FALSE)=" ",0,VLOOKUP($B$36&amp;$B48,[20]Enugu!$E:$AE,COLUMN(D$1)-2,FALSE))</f>
        <v>0</v>
      </c>
      <c r="E48" s="7">
        <f>IF(VLOOKUP($B$36&amp;$B48,[20]Enugu!$E:$AE,COLUMN(E$1)-2,FALSE)=" ",0,VLOOKUP($B$36&amp;$B48,[20]Enugu!$E:$AE,COLUMN(E$1)-2,FALSE))</f>
        <v>0</v>
      </c>
      <c r="F48" s="7">
        <f>IF(VLOOKUP($B$36&amp;$B48,[20]Enugu!$E:$AE,COLUMN(F$1)-2,FALSE)=" ",0,VLOOKUP($B$36&amp;$B48,[20]Enugu!$E:$AE,COLUMN(F$1)-2,FALSE))</f>
        <v>0</v>
      </c>
      <c r="G48" s="7">
        <f>IF(VLOOKUP($B$36&amp;$B48,[20]Enugu!$E:$AE,COLUMN(G$1)-2,FALSE)=" ",0,VLOOKUP($B$36&amp;$B48,[20]Enugu!$E:$AE,COLUMN(G$1)-2,FALSE))</f>
        <v>0</v>
      </c>
      <c r="H48" s="7">
        <f>IF(VLOOKUP($B$36&amp;$B48,[20]Enugu!$E:$AE,COLUMN(H$1)-2,FALSE)=" ",0,VLOOKUP($B$36&amp;$B48,[20]Enugu!$E:$AE,COLUMN(H$1)-2,FALSE))</f>
        <v>0</v>
      </c>
      <c r="I48" s="7">
        <f>IF(VLOOKUP($B$36&amp;$B48,[20]Enugu!$E:$AE,COLUMN(I$1)-2,FALSE)=" ",0,VLOOKUP($B$36&amp;$B48,[20]Enugu!$E:$AE,COLUMN(I$1)-2,FALSE))</f>
        <v>0</v>
      </c>
      <c r="J48" s="7">
        <f>IF(VLOOKUP($B$36&amp;$B48,[20]Enugu!$E:$AE,COLUMN(J$1)-2,FALSE)=" ",0,VLOOKUP($B$36&amp;$B48,[20]Enugu!$E:$AE,COLUMN(J$1)-2,FALSE))</f>
        <v>0</v>
      </c>
      <c r="K48" s="7">
        <f>IF(VLOOKUP($B$36&amp;$B48,[20]Enugu!$E:$AE,COLUMN(K$1)-2,FALSE)=" ",0,VLOOKUP($B$36&amp;$B48,[20]Enugu!$E:$AE,COLUMN(K$1)-2,FALSE))</f>
        <v>25500</v>
      </c>
      <c r="L48" s="7">
        <f>IF(VLOOKUP($B$36&amp;$B48,[20]Enugu!$E:$AE,COLUMN(L$1)-2,FALSE)=" ",0,VLOOKUP($B$36&amp;$B48,[20]Enugu!$E:$AE,COLUMN(L$1)-2,FALSE))</f>
        <v>28461.88</v>
      </c>
      <c r="M48" s="7">
        <f>IF(VLOOKUP($B$36&amp;$B48,[20]Enugu!$E:$AE,COLUMN(M$1)-2,FALSE)=" ",0,VLOOKUP($B$36&amp;$B48,[20]Enugu!$E:$AE,COLUMN(M$1)-2,FALSE))</f>
        <v>34315.120000000003</v>
      </c>
      <c r="N48" s="7">
        <f>IF(VLOOKUP($B$36&amp;$B48,[20]Enugu!$E:$AE,COLUMN(N$1)-2,FALSE)=" ",0,VLOOKUP($B$36&amp;$B48,[20]Enugu!$E:$AE,COLUMN(N$1)-2,FALSE))</f>
        <v>39732.79</v>
      </c>
      <c r="O48" s="7">
        <f>IF(VLOOKUP($B$36&amp;$B48,[20]Enugu!$E:$AE,COLUMN(O$1)-2,FALSE)=" ",0,VLOOKUP($B$36&amp;$B48,[20]Enugu!$E:$AE,COLUMN(O$1)-2,FALSE))</f>
        <v>40592.22</v>
      </c>
      <c r="P48" s="7">
        <f>IF(VLOOKUP($B$36&amp;$B48,[20]Enugu!$E:$AE,COLUMN(P$1)-2,FALSE)=" ",0,VLOOKUP($B$36&amp;$B48,[20]Enugu!$E:$AE,COLUMN(P$1)-2,FALSE))</f>
        <v>47293.24</v>
      </c>
      <c r="Q48" s="7">
        <f>IF(VLOOKUP($B$36&amp;$B48,[20]Enugu!$E:$AE,COLUMN(Q$1)-2,FALSE)=" ",0,VLOOKUP($B$36&amp;$B48,[20]Enugu!$E:$AE,COLUMN(Q$1)-2,FALSE))</f>
        <v>29244.400000000001</v>
      </c>
      <c r="R48" s="7">
        <f>IF(VLOOKUP($B$36&amp;$B48,[20]Enugu!$E:$AE,COLUMN(R$1)-2,FALSE)=" ",0,VLOOKUP($B$36&amp;$B48,[20]Enugu!$E:$AE,COLUMN(R$1)-2,FALSE))</f>
        <v>21832.17</v>
      </c>
      <c r="S48" s="7">
        <f>IF(VLOOKUP($B$36&amp;$B48,[20]Enugu!$E:$AE,COLUMN(S$1)-2,FALSE)=" ",0,VLOOKUP($B$36&amp;$B48,[20]Enugu!$E:$AE,COLUMN(S$1)-2,FALSE))</f>
        <v>21297.84</v>
      </c>
      <c r="T48" s="7">
        <f>IF(VLOOKUP($B$36&amp;$B48,[20]Enugu!$E:$AE,COLUMN(T$1)-2,FALSE)=" ",0,VLOOKUP($B$36&amp;$B48,[20]Enugu!$E:$AE,COLUMN(T$1)-2,FALSE))</f>
        <v>25770.560000000001</v>
      </c>
      <c r="U48" s="7">
        <f>IF(VLOOKUP($B$36&amp;$B48,[20]Enugu!$E:$AE,COLUMN(U$1)-2,FALSE)=" ",0,VLOOKUP($B$36&amp;$B48,[20]Enugu!$E:$AE,COLUMN(U$1)-2,FALSE))</f>
        <v>19940.060000000001</v>
      </c>
      <c r="V48" s="7">
        <f>IF(VLOOKUP($B$36&amp;$B48,[20]Enugu!$E:$AE,COLUMN(V$1)-2,FALSE)=" ",0,VLOOKUP($B$36&amp;$B48,[20]Enugu!$E:$AE,COLUMN(V$1)-2,FALSE))</f>
        <v>16091.74</v>
      </c>
      <c r="W48" s="7">
        <f>IF(VLOOKUP($B$36&amp;$B48,[20]Enugu!$E:$AE,COLUMN(W$1)-2,FALSE)=" ",0,VLOOKUP($B$36&amp;$B48,[20]Enugu!$E:$AE,COLUMN(W$1)-2,FALSE))</f>
        <v>11736.53</v>
      </c>
      <c r="X48" s="7">
        <f>IF(VLOOKUP($B$36&amp;$B48,[20]Enugu!$E:$AE,COLUMN(X$1)-2,FALSE)=" ",0,VLOOKUP($B$36&amp;$B48,[20]Enugu!$E:$AE,COLUMN(X$1)-2,FALSE))</f>
        <v>15030.5</v>
      </c>
      <c r="Y48" s="7">
        <f>IF(VLOOKUP($B$36&amp;$B48,[20]Enugu!$E:$AE,COLUMN(Y$1)-2,FALSE)=" ",0,VLOOKUP($B$36&amp;$B48,[20]Enugu!$E:$AE,COLUMN(Y$1)-2,FALSE))</f>
        <v>12759.44</v>
      </c>
      <c r="Z48" s="7">
        <f>IF(VLOOKUP($B$36&amp;$B48,[20]Enugu!$E:$AE,COLUMN(Z$1)-2,FALSE)=" ",0,VLOOKUP($B$36&amp;$B48,[20]Enugu!$E:$AE,COLUMN(Z$1)-2,FALSE))</f>
        <v>16514.32</v>
      </c>
      <c r="AA48" s="7">
        <f>IF(VLOOKUP($B$36&amp;$B48,[20]Enugu!$E:$AE,COLUMN(AA$1)-2,FALSE)=" ",0,VLOOKUP($B$36&amp;$B48,[20]Enugu!$E:$AE,COLUMN(AA$1)-2,FALSE))</f>
        <v>15790.99</v>
      </c>
      <c r="AB48" s="7">
        <f>IF(VLOOKUP($B$36&amp;$B48,[20]Enugu!$E:$AE,COLUMN(AB$1)-2,FALSE)=" ",0,VLOOKUP($B$36&amp;$B48,[20]Enugu!$E:$AE,COLUMN(AB$1)-2,FALSE))</f>
        <v>17830.57</v>
      </c>
      <c r="AC48" s="7">
        <f>IF(VLOOKUP($B$36&amp;$B48,[20]Enugu!$E:$AE,COLUMN(AC$1)-2,FALSE)=" ",0,VLOOKUP($B$36&amp;$B48,[20]Enugu!$E:$AE,COLUMN(AC$1)-2,FALSE))</f>
        <v>15549.44</v>
      </c>
      <c r="AD48" s="264">
        <f>SUM(V47:AC47)/SUM(V46:AC46)</f>
        <v>15308.949926362298</v>
      </c>
      <c r="AF48" s="7">
        <f>AC48</f>
        <v>15549.44</v>
      </c>
      <c r="AG48" s="7">
        <f>AG47/AG46</f>
        <v>15549.442896935932</v>
      </c>
      <c r="AH48" s="7">
        <f>VLOOKUP($A$3&amp;$B$36&amp;$B48,'[14]Paga All'!$G$1:$J$3000,4,FALSE)</f>
        <v>17782.75</v>
      </c>
      <c r="AI48" s="7">
        <f>VLOOKUP($A$3&amp;$B$36&amp;$B48,'[15]Paga all'!$F:$G,2,FALSE)</f>
        <v>16814.740000000002</v>
      </c>
      <c r="AJ48" s="7">
        <f>VLOOKUP($A$3&amp;$B$36&amp;$B48,'[16]Paga all'!$F$2:$G$1470,2,FALSE)</f>
        <v>15768.25</v>
      </c>
      <c r="AK48" s="9">
        <f t="shared" ref="AK48:BO48" si="52">AK47/AK46</f>
        <v>15308.949926362297</v>
      </c>
      <c r="AL48" s="9">
        <f t="shared" si="52"/>
        <v>15308.949926362297</v>
      </c>
      <c r="AM48" s="9">
        <f t="shared" si="52"/>
        <v>15308.949926362298</v>
      </c>
      <c r="AN48" s="9">
        <f t="shared" si="52"/>
        <v>15308.949926362298</v>
      </c>
      <c r="AO48" s="9">
        <f t="shared" si="52"/>
        <v>15308.949926362298</v>
      </c>
      <c r="AP48" s="9">
        <f t="shared" si="52"/>
        <v>15308.949926362298</v>
      </c>
      <c r="AQ48" s="9">
        <f t="shared" si="52"/>
        <v>15308.949926362298</v>
      </c>
      <c r="AR48" s="9">
        <f t="shared" si="52"/>
        <v>15308.949926362298</v>
      </c>
      <c r="AS48" s="9">
        <f t="shared" si="52"/>
        <v>15308.949926362298</v>
      </c>
      <c r="AT48" s="9">
        <f t="shared" si="52"/>
        <v>15308.949926362298</v>
      </c>
      <c r="AU48" s="9">
        <f t="shared" si="52"/>
        <v>15308.949926362298</v>
      </c>
      <c r="AV48" s="9">
        <f t="shared" si="52"/>
        <v>15308.949926362298</v>
      </c>
      <c r="AW48" s="9">
        <f t="shared" si="52"/>
        <v>15308.949926362298</v>
      </c>
      <c r="AX48" s="9">
        <f t="shared" si="52"/>
        <v>15308.949926362298</v>
      </c>
      <c r="AY48" s="9">
        <f t="shared" si="52"/>
        <v>15308.949926362298</v>
      </c>
      <c r="AZ48" s="9">
        <f t="shared" si="52"/>
        <v>15308.949926362298</v>
      </c>
      <c r="BA48" s="9">
        <f t="shared" si="52"/>
        <v>15308.949926362297</v>
      </c>
      <c r="BB48" s="9">
        <f t="shared" si="52"/>
        <v>15308.949926362297</v>
      </c>
      <c r="BC48" s="9">
        <f t="shared" si="52"/>
        <v>15308.9499263623</v>
      </c>
      <c r="BD48" s="9">
        <f t="shared" si="52"/>
        <v>15308.949926362297</v>
      </c>
      <c r="BE48" s="9">
        <f t="shared" si="52"/>
        <v>15308.949926362298</v>
      </c>
      <c r="BF48" s="9">
        <f t="shared" si="52"/>
        <v>15308.949926362297</v>
      </c>
      <c r="BG48" s="9">
        <f t="shared" si="52"/>
        <v>15308.949926362298</v>
      </c>
      <c r="BH48" s="9">
        <f t="shared" si="52"/>
        <v>15308.949926362298</v>
      </c>
      <c r="BI48" s="9">
        <f t="shared" si="52"/>
        <v>15308.949926362298</v>
      </c>
      <c r="BJ48" s="9">
        <f t="shared" si="52"/>
        <v>15308.949926362298</v>
      </c>
      <c r="BK48" s="9">
        <f t="shared" si="52"/>
        <v>15308.949926362298</v>
      </c>
      <c r="BL48" s="9">
        <f t="shared" si="52"/>
        <v>15308.949926362298</v>
      </c>
      <c r="BM48" s="9">
        <f t="shared" si="52"/>
        <v>15308.949926362298</v>
      </c>
      <c r="BN48" s="9">
        <f t="shared" si="52"/>
        <v>15308.949926362298</v>
      </c>
      <c r="BO48" s="9">
        <f t="shared" si="52"/>
        <v>15308.949926362298</v>
      </c>
    </row>
    <row r="49" spans="2:67" x14ac:dyDescent="0.25">
      <c r="B49" t="s">
        <v>283</v>
      </c>
      <c r="D49" s="7">
        <f>IF(VLOOKUP($B$36&amp;$B49,[20]Enugu!$E:$AE,COLUMN(D$1)-2,FALSE)=" ",0,VLOOKUP($B$36&amp;$B49,[20]Enugu!$E:$AE,COLUMN(D$1)-2,FALSE))</f>
        <v>0</v>
      </c>
      <c r="E49" s="7">
        <f>IF(VLOOKUP($B$36&amp;$B49,[20]Enugu!$E:$AE,COLUMN(E$1)-2,FALSE)=" ",0,VLOOKUP($B$36&amp;$B49,[20]Enugu!$E:$AE,COLUMN(E$1)-2,FALSE))</f>
        <v>0</v>
      </c>
      <c r="F49" s="7">
        <f>IF(VLOOKUP($B$36&amp;$B49,[20]Enugu!$E:$AE,COLUMN(F$1)-2,FALSE)=" ",0,VLOOKUP($B$36&amp;$B49,[20]Enugu!$E:$AE,COLUMN(F$1)-2,FALSE))</f>
        <v>0</v>
      </c>
      <c r="G49" s="7">
        <f>IF(VLOOKUP($B$36&amp;$B49,[20]Enugu!$E:$AE,COLUMN(G$1)-2,FALSE)=" ",0,VLOOKUP($B$36&amp;$B49,[20]Enugu!$E:$AE,COLUMN(G$1)-2,FALSE))</f>
        <v>0</v>
      </c>
      <c r="H49" s="7">
        <f>IF(VLOOKUP($B$36&amp;$B49,[20]Enugu!$E:$AE,COLUMN(H$1)-2,FALSE)=" ",0,VLOOKUP($B$36&amp;$B49,[20]Enugu!$E:$AE,COLUMN(H$1)-2,FALSE))</f>
        <v>0</v>
      </c>
      <c r="I49" s="7">
        <f>IF(VLOOKUP($B$36&amp;$B49,[20]Enugu!$E:$AE,COLUMN(I$1)-2,FALSE)=" ",0,VLOOKUP($B$36&amp;$B49,[20]Enugu!$E:$AE,COLUMN(I$1)-2,FALSE))</f>
        <v>0</v>
      </c>
      <c r="J49" s="7">
        <f>IF(VLOOKUP($B$36&amp;$B49,[20]Enugu!$E:$AE,COLUMN(J$1)-2,FALSE)=" ",0,VLOOKUP($B$36&amp;$B49,[20]Enugu!$E:$AE,COLUMN(J$1)-2,FALSE))</f>
        <v>0</v>
      </c>
      <c r="K49" s="7">
        <f>IF(VLOOKUP($B$36&amp;$B49,[20]Enugu!$E:$AE,COLUMN(K$1)-2,FALSE)=" ",0,VLOOKUP($B$36&amp;$B49,[20]Enugu!$E:$AE,COLUMN(K$1)-2,FALSE))</f>
        <v>950</v>
      </c>
      <c r="L49" s="7">
        <f>IF(VLOOKUP($B$36&amp;$B49,[20]Enugu!$E:$AE,COLUMN(L$1)-2,FALSE)=" ",0,VLOOKUP($B$36&amp;$B49,[20]Enugu!$E:$AE,COLUMN(L$1)-2,FALSE))</f>
        <v>20750</v>
      </c>
      <c r="M49" s="7">
        <f>IF(VLOOKUP($B$36&amp;$B49,[20]Enugu!$E:$AE,COLUMN(M$1)-2,FALSE)=" ",0,VLOOKUP($B$36&amp;$B49,[20]Enugu!$E:$AE,COLUMN(M$1)-2,FALSE))</f>
        <v>27450</v>
      </c>
      <c r="N49" s="7">
        <f>IF(VLOOKUP($B$36&amp;$B49,[20]Enugu!$E:$AE,COLUMN(N$1)-2,FALSE)=" ",0,VLOOKUP($B$36&amp;$B49,[20]Enugu!$E:$AE,COLUMN(N$1)-2,FALSE))</f>
        <v>30900</v>
      </c>
      <c r="O49" s="7">
        <f>IF(VLOOKUP($B$36&amp;$B49,[20]Enugu!$E:$AE,COLUMN(O$1)-2,FALSE)=" ",0,VLOOKUP($B$36&amp;$B49,[20]Enugu!$E:$AE,COLUMN(O$1)-2,FALSE))</f>
        <v>30800</v>
      </c>
      <c r="P49" s="7">
        <f>IF(VLOOKUP($B$36&amp;$B49,[20]Enugu!$E:$AE,COLUMN(P$1)-2,FALSE)=" ",0,VLOOKUP($B$36&amp;$B49,[20]Enugu!$E:$AE,COLUMN(P$1)-2,FALSE))</f>
        <v>25100</v>
      </c>
      <c r="Q49" s="7">
        <f>IF(VLOOKUP($B$36&amp;$B49,[20]Enugu!$E:$AE,COLUMN(Q$1)-2,FALSE)=" ",0,VLOOKUP($B$36&amp;$B49,[20]Enugu!$E:$AE,COLUMN(Q$1)-2,FALSE))</f>
        <v>31850</v>
      </c>
      <c r="R49" s="7">
        <f>IF(VLOOKUP($B$36&amp;$B49,[20]Enugu!$E:$AE,COLUMN(R$1)-2,FALSE)=" ",0,VLOOKUP($B$36&amp;$B49,[20]Enugu!$E:$AE,COLUMN(R$1)-2,FALSE))</f>
        <v>45650</v>
      </c>
      <c r="S49" s="7">
        <f>IF(VLOOKUP($B$36&amp;$B49,[20]Enugu!$E:$AE,COLUMN(S$1)-2,FALSE)=" ",0,VLOOKUP($B$36&amp;$B49,[20]Enugu!$E:$AE,COLUMN(S$1)-2,FALSE))</f>
        <v>51500</v>
      </c>
      <c r="T49" s="7">
        <f>IF(VLOOKUP($B$36&amp;$B49,[20]Enugu!$E:$AE,COLUMN(T$1)-2,FALSE)=" ",0,VLOOKUP($B$36&amp;$B49,[20]Enugu!$E:$AE,COLUMN(T$1)-2,FALSE))</f>
        <v>43300</v>
      </c>
      <c r="U49" s="7">
        <f>IF(VLOOKUP($B$36&amp;$B49,[20]Enugu!$E:$AE,COLUMN(U$1)-2,FALSE)=" ",0,VLOOKUP($B$36&amp;$B49,[20]Enugu!$E:$AE,COLUMN(U$1)-2,FALSE))</f>
        <v>38550</v>
      </c>
      <c r="V49" s="7">
        <f>IF(VLOOKUP($B$36&amp;$B49,[20]Enugu!$E:$AE,COLUMN(V$1)-2,FALSE)=" ",0,VLOOKUP($B$36&amp;$B49,[20]Enugu!$E:$AE,COLUMN(V$1)-2,FALSE))</f>
        <v>38000</v>
      </c>
      <c r="W49" s="7">
        <f>IF(VLOOKUP($B$36&amp;$B49,[20]Enugu!$E:$AE,COLUMN(W$1)-2,FALSE)=" ",0,VLOOKUP($B$36&amp;$B49,[20]Enugu!$E:$AE,COLUMN(W$1)-2,FALSE))</f>
        <v>33450</v>
      </c>
      <c r="X49" s="7">
        <f>IF(VLOOKUP($B$36&amp;$B49,[20]Enugu!$E:$AE,COLUMN(X$1)-2,FALSE)=" ",0,VLOOKUP($B$36&amp;$B49,[20]Enugu!$E:$AE,COLUMN(X$1)-2,FALSE))</f>
        <v>43650</v>
      </c>
      <c r="Y49" s="7">
        <f>IF(VLOOKUP($B$36&amp;$B49,[20]Enugu!$E:$AE,COLUMN(Y$1)-2,FALSE)=" ",0,VLOOKUP($B$36&amp;$B49,[20]Enugu!$E:$AE,COLUMN(Y$1)-2,FALSE))</f>
        <v>35900</v>
      </c>
      <c r="Z49" s="7">
        <f>IF(VLOOKUP($B$36&amp;$B49,[20]Enugu!$E:$AE,COLUMN(Z$1)-2,FALSE)=" ",0,VLOOKUP($B$36&amp;$B49,[20]Enugu!$E:$AE,COLUMN(Z$1)-2,FALSE))</f>
        <v>49650</v>
      </c>
      <c r="AA49" s="7">
        <f>IF(VLOOKUP($B$36&amp;$B49,[20]Enugu!$E:$AE,COLUMN(AA$1)-2,FALSE)=" ",0,VLOOKUP($B$36&amp;$B49,[20]Enugu!$E:$AE,COLUMN(AA$1)-2,FALSE))</f>
        <v>59900</v>
      </c>
      <c r="AB49" s="7">
        <f>IF(VLOOKUP($B$36&amp;$B49,[20]Enugu!$E:$AE,COLUMN(AB$1)-2,FALSE)=" ",0,VLOOKUP($B$36&amp;$B49,[20]Enugu!$E:$AE,COLUMN(AB$1)-2,FALSE))</f>
        <v>49200</v>
      </c>
      <c r="AC49" s="7">
        <f>IF(VLOOKUP($B$36&amp;$B49,[20]Enugu!$E:$AE,COLUMN(AC$1)-2,FALSE)=" ",0,VLOOKUP($B$36&amp;$B49,[20]Enugu!$E:$AE,COLUMN(AC$1)-2,FALSE))</f>
        <v>53550</v>
      </c>
      <c r="AF49" s="7">
        <f>AB49</f>
        <v>49200</v>
      </c>
      <c r="AG49" s="7">
        <f>AC49</f>
        <v>53550</v>
      </c>
      <c r="AH49" s="7">
        <f>VLOOKUP($A$3&amp;$B$36&amp;$B49,'[14]Paga All'!$G$1:$J$3000,4,FALSE)+VLOOKUP($A$3&amp;$B$36&amp;$B50,'[14]Paga All'!$G$1:$J$3000,4,FALSE)</f>
        <v>59400</v>
      </c>
      <c r="AI49" s="7">
        <f>VLOOKUP($A$3&amp;$B$36&amp;$B49,'[15]Paga all'!$F:$G,2,FALSE)+VLOOKUP($A$3&amp;$B$36&amp;$B50,'[15]Paga all'!$F:$G,2,FALSE)</f>
        <v>44400</v>
      </c>
      <c r="AJ49" s="7">
        <f>VLOOKUP($A$3&amp;$B$36&amp;$B49,'[16]Paga all'!$F$2:$G$1470,2,FALSE)+VLOOKUP($A$3&amp;$B$36&amp;$B50,'[16]Paga all'!$F$2:$G$1470,2,FALSE)</f>
        <v>27450</v>
      </c>
      <c r="AK49" s="9">
        <f t="shared" ref="AK49:BO49" si="53">AK46*AK41</f>
        <v>74150.285212812625</v>
      </c>
      <c r="AL49" s="9">
        <f t="shared" si="53"/>
        <v>108464.5129442738</v>
      </c>
      <c r="AM49" s="9">
        <f t="shared" si="53"/>
        <v>124241.1693725318</v>
      </c>
      <c r="AN49" s="9">
        <f t="shared" si="53"/>
        <v>143961.98990785432</v>
      </c>
      <c r="AO49" s="9">
        <f t="shared" si="53"/>
        <v>165654.89249670907</v>
      </c>
      <c r="AP49" s="9">
        <f t="shared" si="53"/>
        <v>189319.87713909609</v>
      </c>
      <c r="AQ49" s="9">
        <f t="shared" si="53"/>
        <v>218901.10794207983</v>
      </c>
      <c r="AR49" s="9">
        <f t="shared" si="53"/>
        <v>250454.42079859585</v>
      </c>
      <c r="AS49" s="9">
        <f t="shared" si="53"/>
        <v>287923.97981570865</v>
      </c>
      <c r="AT49" s="9">
        <f t="shared" si="53"/>
        <v>329337.7029398859</v>
      </c>
      <c r="AU49" s="9">
        <f t="shared" si="53"/>
        <v>380611.83633172442</v>
      </c>
      <c r="AV49" s="9">
        <f t="shared" si="53"/>
        <v>435830.13383062743</v>
      </c>
      <c r="AW49" s="9">
        <f t="shared" si="53"/>
        <v>502880.92365072394</v>
      </c>
      <c r="AX49" s="9">
        <f t="shared" si="53"/>
        <v>575847.9596314173</v>
      </c>
      <c r="AY49" s="9">
        <f t="shared" si="53"/>
        <v>610951.02018429129</v>
      </c>
      <c r="AZ49" s="9">
        <f t="shared" si="53"/>
        <v>628305.34225537512</v>
      </c>
      <c r="BA49" s="9">
        <f t="shared" si="53"/>
        <v>645659.66432645894</v>
      </c>
      <c r="BB49" s="9">
        <f t="shared" si="53"/>
        <v>664197.23562966206</v>
      </c>
      <c r="BC49" s="9">
        <f t="shared" si="53"/>
        <v>682866.27906976733</v>
      </c>
      <c r="BD49" s="9">
        <f t="shared" si="53"/>
        <v>702850.04387889418</v>
      </c>
      <c r="BE49" s="9">
        <f t="shared" si="53"/>
        <v>722833.80868802103</v>
      </c>
      <c r="BF49" s="9">
        <f t="shared" si="53"/>
        <v>744132.29486616934</v>
      </c>
      <c r="BG49" s="9">
        <f t="shared" si="53"/>
        <v>765430.78104431764</v>
      </c>
      <c r="BH49" s="9">
        <f t="shared" si="53"/>
        <v>786729.26722246595</v>
      </c>
      <c r="BI49" s="9">
        <f t="shared" si="53"/>
        <v>809342.47476963571</v>
      </c>
      <c r="BJ49" s="9">
        <f t="shared" si="53"/>
        <v>831955.68231680559</v>
      </c>
      <c r="BK49" s="9">
        <f t="shared" si="53"/>
        <v>855883.6112329968</v>
      </c>
      <c r="BL49" s="9">
        <f t="shared" si="53"/>
        <v>879943.01228609029</v>
      </c>
      <c r="BM49" s="9">
        <f t="shared" si="53"/>
        <v>905185.66257130308</v>
      </c>
      <c r="BN49" s="9">
        <f t="shared" si="53"/>
        <v>930428.31285651599</v>
      </c>
      <c r="BO49" s="9">
        <f t="shared" si="53"/>
        <v>957117.15664765239</v>
      </c>
    </row>
    <row r="50" spans="2:67" x14ac:dyDescent="0.25">
      <c r="B50" t="s">
        <v>284</v>
      </c>
      <c r="D50" s="7">
        <f>IF(VLOOKUP($B$36&amp;$B50,[20]Enugu!$E:$AE,COLUMN(D$1)-2,FALSE)=" ",0,VLOOKUP($B$36&amp;$B50,[20]Enugu!$E:$AE,COLUMN(D$1)-2,FALSE))</f>
        <v>0</v>
      </c>
      <c r="E50" s="7">
        <f>IF(VLOOKUP($B$36&amp;$B50,[20]Enugu!$E:$AE,COLUMN(E$1)-2,FALSE)=" ",0,VLOOKUP($B$36&amp;$B50,[20]Enugu!$E:$AE,COLUMN(E$1)-2,FALSE))</f>
        <v>0</v>
      </c>
      <c r="F50" s="7">
        <f>IF(VLOOKUP($B$36&amp;$B50,[20]Enugu!$E:$AE,COLUMN(F$1)-2,FALSE)=" ",0,VLOOKUP($B$36&amp;$B50,[20]Enugu!$E:$AE,COLUMN(F$1)-2,FALSE))</f>
        <v>0</v>
      </c>
      <c r="G50" s="7">
        <f>IF(VLOOKUP($B$36&amp;$B50,[20]Enugu!$E:$AE,COLUMN(G$1)-2,FALSE)=" ",0,VLOOKUP($B$36&amp;$B50,[20]Enugu!$E:$AE,COLUMN(G$1)-2,FALSE))</f>
        <v>0</v>
      </c>
      <c r="H50" s="7">
        <f>IF(VLOOKUP($B$36&amp;$B50,[20]Enugu!$E:$AE,COLUMN(H$1)-2,FALSE)=" ",0,VLOOKUP($B$36&amp;$B50,[20]Enugu!$E:$AE,COLUMN(H$1)-2,FALSE))</f>
        <v>0</v>
      </c>
      <c r="I50" s="7">
        <f>IF(VLOOKUP($B$36&amp;$B50,[20]Enugu!$E:$AE,COLUMN(I$1)-2,FALSE)=" ",0,VLOOKUP($B$36&amp;$B50,[20]Enugu!$E:$AE,COLUMN(I$1)-2,FALSE))</f>
        <v>0</v>
      </c>
      <c r="J50" s="7">
        <f>IF(VLOOKUP($B$36&amp;$B50,[20]Enugu!$E:$AE,COLUMN(J$1)-2,FALSE)=" ",0,VLOOKUP($B$36&amp;$B50,[20]Enugu!$E:$AE,COLUMN(J$1)-2,FALSE))</f>
        <v>0</v>
      </c>
      <c r="K50" s="7">
        <f>IF(VLOOKUP($B$36&amp;$B50,[20]Enugu!$E:$AE,COLUMN(K$1)-2,FALSE)=" ",0,VLOOKUP($B$36&amp;$B50,[20]Enugu!$E:$AE,COLUMN(K$1)-2,FALSE))</f>
        <v>510</v>
      </c>
      <c r="L50" s="7">
        <f>IF(VLOOKUP($B$36&amp;$B50,[20]Enugu!$E:$AE,COLUMN(L$1)-2,FALSE)=" ",0,VLOOKUP($B$36&amp;$B50,[20]Enugu!$E:$AE,COLUMN(L$1)-2,FALSE))</f>
        <v>11240</v>
      </c>
      <c r="M50" s="7">
        <f>IF(VLOOKUP($B$36&amp;$B50,[20]Enugu!$E:$AE,COLUMN(M$1)-2,FALSE)=" ",0,VLOOKUP($B$36&amp;$B50,[20]Enugu!$E:$AE,COLUMN(M$1)-2,FALSE))</f>
        <v>15120</v>
      </c>
      <c r="N50" s="7">
        <f>IF(VLOOKUP($B$36&amp;$B50,[20]Enugu!$E:$AE,COLUMN(N$1)-2,FALSE)=" ",0,VLOOKUP($B$36&amp;$B50,[20]Enugu!$E:$AE,COLUMN(N$1)-2,FALSE))</f>
        <v>17740</v>
      </c>
      <c r="O50" s="7">
        <f>IF(VLOOKUP($B$36&amp;$B50,[20]Enugu!$E:$AE,COLUMN(O$1)-2,FALSE)=" ",0,VLOOKUP($B$36&amp;$B50,[20]Enugu!$E:$AE,COLUMN(O$1)-2,FALSE))</f>
        <v>17800</v>
      </c>
      <c r="P50" s="7">
        <f>IF(VLOOKUP($B$36&amp;$B50,[20]Enugu!$E:$AE,COLUMN(P$1)-2,FALSE)=" ",0,VLOOKUP($B$36&amp;$B50,[20]Enugu!$E:$AE,COLUMN(P$1)-2,FALSE))</f>
        <v>14750</v>
      </c>
      <c r="Q50" s="7">
        <f>IF(VLOOKUP($B$36&amp;$B50,[20]Enugu!$E:$AE,COLUMN(Q$1)-2,FALSE)=" ",0,VLOOKUP($B$36&amp;$B50,[20]Enugu!$E:$AE,COLUMN(Q$1)-2,FALSE))</f>
        <v>17180</v>
      </c>
      <c r="R50" s="7">
        <f>IF(VLOOKUP($B$36&amp;$B50,[20]Enugu!$E:$AE,COLUMN(R$1)-2,FALSE)=" ",0,VLOOKUP($B$36&amp;$B50,[20]Enugu!$E:$AE,COLUMN(R$1)-2,FALSE))</f>
        <v>24260</v>
      </c>
      <c r="S50" s="7">
        <f>IF(VLOOKUP($B$36&amp;$B50,[20]Enugu!$E:$AE,COLUMN(S$1)-2,FALSE)=" ",0,VLOOKUP($B$36&amp;$B50,[20]Enugu!$E:$AE,COLUMN(S$1)-2,FALSE))</f>
        <v>27490</v>
      </c>
      <c r="T50" s="7">
        <f>IF(VLOOKUP($B$36&amp;$B50,[20]Enugu!$E:$AE,COLUMN(T$1)-2,FALSE)=" ",0,VLOOKUP($B$36&amp;$B50,[20]Enugu!$E:$AE,COLUMN(T$1)-2,FALSE))</f>
        <v>23770</v>
      </c>
      <c r="U50" s="7">
        <f>IF(VLOOKUP($B$36&amp;$B50,[20]Enugu!$E:$AE,COLUMN(U$1)-2,FALSE)=" ",0,VLOOKUP($B$36&amp;$B50,[20]Enugu!$E:$AE,COLUMN(U$1)-2,FALSE))</f>
        <v>20710</v>
      </c>
      <c r="V50" s="7">
        <f>IF(VLOOKUP($B$36&amp;$B50,[20]Enugu!$E:$AE,COLUMN(V$1)-2,FALSE)=" ",0,VLOOKUP($B$36&amp;$B50,[20]Enugu!$E:$AE,COLUMN(V$1)-2,FALSE))</f>
        <v>19860</v>
      </c>
      <c r="W50" s="7">
        <f>IF(VLOOKUP($B$36&amp;$B50,[20]Enugu!$E:$AE,COLUMN(W$1)-2,FALSE)=" ",0,VLOOKUP($B$36&amp;$B50,[20]Enugu!$E:$AE,COLUMN(W$1)-2,FALSE))</f>
        <v>17100</v>
      </c>
      <c r="X50" s="7">
        <f>IF(VLOOKUP($B$36&amp;$B50,[20]Enugu!$E:$AE,COLUMN(X$1)-2,FALSE)=" ",0,VLOOKUP($B$36&amp;$B50,[20]Enugu!$E:$AE,COLUMN(X$1)-2,FALSE))</f>
        <v>22430</v>
      </c>
      <c r="Y50" s="7">
        <f>IF(VLOOKUP($B$36&amp;$B50,[20]Enugu!$E:$AE,COLUMN(Y$1)-2,FALSE)=" ",0,VLOOKUP($B$36&amp;$B50,[20]Enugu!$E:$AE,COLUMN(Y$1)-2,FALSE))</f>
        <v>18280</v>
      </c>
      <c r="Z50" s="7">
        <f>IF(VLOOKUP($B$36&amp;$B50,[20]Enugu!$E:$AE,COLUMN(Z$1)-2,FALSE)=" ",0,VLOOKUP($B$36&amp;$B50,[20]Enugu!$E:$AE,COLUMN(Z$1)-2,FALSE))</f>
        <v>25140</v>
      </c>
      <c r="AA50" s="7">
        <f>IF(VLOOKUP($B$36&amp;$B50,[20]Enugu!$E:$AE,COLUMN(AA$1)-2,FALSE)=" ",0,VLOOKUP($B$36&amp;$B50,[20]Enugu!$E:$AE,COLUMN(AA$1)-2,FALSE))</f>
        <v>26360</v>
      </c>
      <c r="AB50" s="7">
        <f>IF(VLOOKUP($B$36&amp;$B50,[20]Enugu!$E:$AE,COLUMN(AB$1)-2,FALSE)=" ",0,VLOOKUP($B$36&amp;$B50,[20]Enugu!$E:$AE,COLUMN(AB$1)-2,FALSE))</f>
        <v>22230</v>
      </c>
      <c r="AC50" s="7">
        <f>IF(VLOOKUP($B$36&amp;$B50,[20]Enugu!$E:$AE,COLUMN(AC$1)-2,FALSE)=" ",0,VLOOKUP($B$36&amp;$B50,[20]Enugu!$E:$AE,COLUMN(AC$1)-2,FALSE))</f>
        <v>23610</v>
      </c>
      <c r="AF50" s="7">
        <f>AB50</f>
        <v>22230</v>
      </c>
      <c r="AG50" s="7">
        <f>AC50</f>
        <v>23610</v>
      </c>
      <c r="AH50" s="7">
        <f>VLOOKUP($A$3&amp;$B$36&amp;$B50,'[14]Paga All'!$G$1:$J$3000,4,FALSE)</f>
        <v>26240</v>
      </c>
      <c r="AI50" s="7">
        <f>VLOOKUP($A$3&amp;$B$36&amp;$B50,'[15]Paga all'!$F:$G,2,FALSE)</f>
        <v>20190</v>
      </c>
      <c r="AJ50" s="7">
        <f>VLOOKUP($A$3&amp;$B$36&amp;$B50,'[16]Paga all'!$F$2:$G$1470,2,FALSE)</f>
        <v>11970</v>
      </c>
      <c r="AK50" s="9">
        <f t="shared" ref="AK50:BO50" si="54">AK42*AK49</f>
        <v>35719.90480345262</v>
      </c>
      <c r="AL50" s="9">
        <f t="shared" si="54"/>
        <v>52249.860749731233</v>
      </c>
      <c r="AM50" s="9">
        <f t="shared" si="54"/>
        <v>59849.84049514668</v>
      </c>
      <c r="AN50" s="9">
        <f t="shared" si="54"/>
        <v>69349.815176916003</v>
      </c>
      <c r="AO50" s="9">
        <f t="shared" si="54"/>
        <v>79799.78732686225</v>
      </c>
      <c r="AP50" s="9">
        <f t="shared" si="54"/>
        <v>91199.75694498542</v>
      </c>
      <c r="AQ50" s="9">
        <f t="shared" si="54"/>
        <v>105449.71896763939</v>
      </c>
      <c r="AR50" s="9">
        <f t="shared" si="54"/>
        <v>120649.6784584703</v>
      </c>
      <c r="AS50" s="9">
        <f t="shared" si="54"/>
        <v>138699.63035383201</v>
      </c>
      <c r="AT50" s="9">
        <f t="shared" si="54"/>
        <v>158649.57718554756</v>
      </c>
      <c r="AU50" s="9">
        <f t="shared" si="54"/>
        <v>183349.51135814778</v>
      </c>
      <c r="AV50" s="9">
        <f t="shared" si="54"/>
        <v>209949.44046710184</v>
      </c>
      <c r="AW50" s="9">
        <f t="shared" si="54"/>
        <v>242249.35438511751</v>
      </c>
      <c r="AX50" s="9">
        <f t="shared" si="54"/>
        <v>277399.26070766401</v>
      </c>
      <c r="AY50" s="9">
        <f t="shared" si="54"/>
        <v>294309.21564121335</v>
      </c>
      <c r="AZ50" s="9">
        <f t="shared" si="54"/>
        <v>302669.19336117036</v>
      </c>
      <c r="BA50" s="9">
        <f t="shared" si="54"/>
        <v>311029.17108112737</v>
      </c>
      <c r="BB50" s="9">
        <f t="shared" si="54"/>
        <v>319959.1472819905</v>
      </c>
      <c r="BC50" s="9">
        <f t="shared" si="54"/>
        <v>328952.45664739877</v>
      </c>
      <c r="BD50" s="9">
        <f t="shared" si="54"/>
        <v>338579.09765825834</v>
      </c>
      <c r="BE50" s="9">
        <f t="shared" si="54"/>
        <v>348205.73866911797</v>
      </c>
      <c r="BF50" s="9">
        <f t="shared" si="54"/>
        <v>358465.7113254288</v>
      </c>
      <c r="BG50" s="9">
        <f t="shared" si="54"/>
        <v>368725.68398173968</v>
      </c>
      <c r="BH50" s="9">
        <f t="shared" si="54"/>
        <v>378985.65663805051</v>
      </c>
      <c r="BI50" s="9">
        <f t="shared" si="54"/>
        <v>389878.96093981265</v>
      </c>
      <c r="BJ50" s="9">
        <f t="shared" si="54"/>
        <v>400772.26524157485</v>
      </c>
      <c r="BK50" s="9">
        <f t="shared" si="54"/>
        <v>412298.90118878824</v>
      </c>
      <c r="BL50" s="9">
        <f t="shared" si="54"/>
        <v>423888.87030054681</v>
      </c>
      <c r="BM50" s="9">
        <f t="shared" si="54"/>
        <v>436048.83789321152</v>
      </c>
      <c r="BN50" s="9">
        <f t="shared" si="54"/>
        <v>448208.80548587628</v>
      </c>
      <c r="BO50" s="9">
        <f t="shared" si="54"/>
        <v>461065.43788853742</v>
      </c>
    </row>
    <row r="52" spans="2:67" x14ac:dyDescent="0.25">
      <c r="B52" s="1" t="s">
        <v>109</v>
      </c>
      <c r="D52" s="240"/>
      <c r="E52" s="240"/>
      <c r="F52" s="240"/>
      <c r="G52" s="240"/>
      <c r="H52" s="240"/>
      <c r="I52" s="240"/>
      <c r="J52" s="240"/>
      <c r="K52" s="240"/>
      <c r="L52" s="240"/>
      <c r="M52" s="240"/>
      <c r="N52" s="240"/>
      <c r="O52" s="240"/>
      <c r="P52" s="240"/>
      <c r="Q52" s="240"/>
      <c r="R52" s="240"/>
      <c r="S52" s="240"/>
      <c r="T52" s="240"/>
      <c r="U52" s="240"/>
      <c r="V52" s="240"/>
      <c r="W52" s="240"/>
      <c r="X52" s="240"/>
      <c r="Y52" s="240"/>
      <c r="Z52" s="240"/>
      <c r="AA52" s="234">
        <f>RATE((COUNT($E$1:$O$1)),,-$D53,$O53)</f>
        <v>0.13056850799400058</v>
      </c>
      <c r="AB52" s="234">
        <f>RATE((COUNT($E$1:$O$1)),,-$D53,$O53)</f>
        <v>0.13056850799400058</v>
      </c>
      <c r="AC52" s="234">
        <f>RATE((COUNT($Q$1:$AC$1)),,-$P53,$AC53)</f>
        <v>1.3107627463509946E-2</v>
      </c>
      <c r="AF52" s="234"/>
      <c r="AG52" s="234"/>
      <c r="AH52" s="234"/>
      <c r="AI52" s="234"/>
    </row>
    <row r="53" spans="2:67" x14ac:dyDescent="0.25">
      <c r="B53" s="242" t="s">
        <v>137</v>
      </c>
      <c r="D53" s="243">
        <f>D60+D61</f>
        <v>28</v>
      </c>
      <c r="E53" s="243">
        <f>E60+E61</f>
        <v>40</v>
      </c>
      <c r="F53" s="243">
        <f>F60+F61</f>
        <v>51</v>
      </c>
      <c r="G53" s="243">
        <f>G60+G61</f>
        <v>65</v>
      </c>
      <c r="H53" s="243">
        <f t="shared" ref="H53:AC53" si="55">H60+H61</f>
        <v>84</v>
      </c>
      <c r="I53" s="243">
        <f t="shared" si="55"/>
        <v>94</v>
      </c>
      <c r="J53" s="243">
        <f t="shared" si="55"/>
        <v>98</v>
      </c>
      <c r="K53" s="243">
        <f t="shared" si="55"/>
        <v>98</v>
      </c>
      <c r="L53" s="243">
        <f t="shared" si="55"/>
        <v>101</v>
      </c>
      <c r="M53" s="243">
        <f t="shared" si="55"/>
        <v>99</v>
      </c>
      <c r="N53" s="243">
        <f t="shared" si="55"/>
        <v>107</v>
      </c>
      <c r="O53" s="243">
        <f t="shared" si="55"/>
        <v>108</v>
      </c>
      <c r="P53" s="243">
        <f t="shared" si="55"/>
        <v>103</v>
      </c>
      <c r="Q53" s="243">
        <f t="shared" si="55"/>
        <v>91</v>
      </c>
      <c r="R53" s="243">
        <f t="shared" si="55"/>
        <v>90</v>
      </c>
      <c r="S53" s="243">
        <f t="shared" si="55"/>
        <v>97</v>
      </c>
      <c r="T53" s="243">
        <f t="shared" si="55"/>
        <v>107</v>
      </c>
      <c r="U53" s="243">
        <f t="shared" si="55"/>
        <v>112</v>
      </c>
      <c r="V53" s="243">
        <f t="shared" si="55"/>
        <v>117</v>
      </c>
      <c r="W53" s="243">
        <f t="shared" si="55"/>
        <v>105</v>
      </c>
      <c r="X53" s="243">
        <f t="shared" si="55"/>
        <v>109</v>
      </c>
      <c r="Y53" s="243">
        <f t="shared" si="55"/>
        <v>114</v>
      </c>
      <c r="Z53" s="243">
        <f t="shared" si="55"/>
        <v>118</v>
      </c>
      <c r="AA53" s="243">
        <f t="shared" si="55"/>
        <v>122</v>
      </c>
      <c r="AB53" s="243">
        <f>AB60+AB61</f>
        <v>124</v>
      </c>
      <c r="AC53" s="243">
        <f t="shared" si="55"/>
        <v>122</v>
      </c>
      <c r="AF53" s="243">
        <f>AF60+AF61</f>
        <v>124</v>
      </c>
      <c r="AG53" s="243">
        <f>IF(SUM(AG69,AG85,AG101,AG117)&gt;=AG$3*$AD$3,ROUND(AG$3*$AD$3,),SUM(AG69,AG85,AG101,AG117))</f>
        <v>208</v>
      </c>
      <c r="AH53" s="243">
        <f t="shared" ref="AH53:BO53" si="56">IF(SUM(AH69,AH85,AH101,AH117)&gt;=AH$3*$AD$3,ROUND(AH$3*$AD$3,),SUM(AH69,AH85,AH101,AH117))</f>
        <v>214</v>
      </c>
      <c r="AI53" s="243">
        <f t="shared" si="56"/>
        <v>220</v>
      </c>
      <c r="AJ53" s="243">
        <f t="shared" si="56"/>
        <v>226</v>
      </c>
      <c r="AK53" s="243">
        <f t="shared" si="56"/>
        <v>233</v>
      </c>
      <c r="AL53" s="243">
        <f t="shared" si="56"/>
        <v>239</v>
      </c>
      <c r="AM53" s="243">
        <f t="shared" si="56"/>
        <v>246</v>
      </c>
      <c r="AN53" s="243">
        <f t="shared" si="56"/>
        <v>253</v>
      </c>
      <c r="AO53" s="243">
        <f t="shared" si="56"/>
        <v>260</v>
      </c>
      <c r="AP53" s="243">
        <f t="shared" si="56"/>
        <v>268</v>
      </c>
      <c r="AQ53" s="243">
        <f t="shared" si="56"/>
        <v>275</v>
      </c>
      <c r="AR53" s="243">
        <f t="shared" si="56"/>
        <v>283</v>
      </c>
      <c r="AS53" s="243">
        <f t="shared" si="56"/>
        <v>291</v>
      </c>
      <c r="AT53" s="243">
        <f t="shared" si="56"/>
        <v>299</v>
      </c>
      <c r="AU53" s="243">
        <f t="shared" si="56"/>
        <v>308</v>
      </c>
      <c r="AV53" s="243">
        <f t="shared" si="56"/>
        <v>317</v>
      </c>
      <c r="AW53" s="243">
        <f t="shared" si="56"/>
        <v>326</v>
      </c>
      <c r="AX53" s="243">
        <f t="shared" si="56"/>
        <v>335</v>
      </c>
      <c r="AY53" s="243">
        <f t="shared" si="56"/>
        <v>344</v>
      </c>
      <c r="AZ53" s="243">
        <f t="shared" si="56"/>
        <v>354</v>
      </c>
      <c r="BA53" s="243">
        <f t="shared" si="56"/>
        <v>364</v>
      </c>
      <c r="BB53" s="243">
        <f t="shared" si="56"/>
        <v>374</v>
      </c>
      <c r="BC53" s="243">
        <f t="shared" si="56"/>
        <v>385</v>
      </c>
      <c r="BD53" s="243">
        <f t="shared" si="56"/>
        <v>396</v>
      </c>
      <c r="BE53" s="243">
        <f t="shared" si="56"/>
        <v>407</v>
      </c>
      <c r="BF53" s="243">
        <f t="shared" si="56"/>
        <v>419</v>
      </c>
      <c r="BG53" s="243">
        <f t="shared" si="56"/>
        <v>431</v>
      </c>
      <c r="BH53" s="243">
        <f t="shared" si="56"/>
        <v>443</v>
      </c>
      <c r="BI53" s="243">
        <f t="shared" si="56"/>
        <v>456</v>
      </c>
      <c r="BJ53" s="243">
        <f t="shared" si="56"/>
        <v>469</v>
      </c>
      <c r="BK53" s="243">
        <f t="shared" si="56"/>
        <v>482</v>
      </c>
      <c r="BL53" s="243">
        <f t="shared" si="56"/>
        <v>496</v>
      </c>
      <c r="BM53" s="243">
        <f t="shared" si="56"/>
        <v>510</v>
      </c>
      <c r="BN53" s="243">
        <f t="shared" si="56"/>
        <v>524</v>
      </c>
      <c r="BO53" s="243">
        <f t="shared" si="56"/>
        <v>539</v>
      </c>
    </row>
    <row r="54" spans="2:67" x14ac:dyDescent="0.25">
      <c r="B54" s="246" t="s">
        <v>99</v>
      </c>
      <c r="C54" s="247"/>
      <c r="D54" s="248"/>
      <c r="E54" s="249">
        <f>RATE(1,,-D53,E53)</f>
        <v>0.42857142857142866</v>
      </c>
      <c r="F54" s="249">
        <f t="shared" ref="F54:AB54" si="57">RATE(1,,-E53,F53)</f>
        <v>0.27500000000000002</v>
      </c>
      <c r="G54" s="249">
        <f t="shared" si="57"/>
        <v>0.27450980392156854</v>
      </c>
      <c r="H54" s="249">
        <f t="shared" si="57"/>
        <v>0.29230769230769221</v>
      </c>
      <c r="I54" s="249">
        <f t="shared" si="57"/>
        <v>0.11904761904761912</v>
      </c>
      <c r="J54" s="249">
        <f t="shared" si="57"/>
        <v>4.2553191489361764E-2</v>
      </c>
      <c r="K54" s="249">
        <f t="shared" si="57"/>
        <v>5.4661490753228564E-17</v>
      </c>
      <c r="L54" s="249">
        <f t="shared" si="57"/>
        <v>3.0612244897959245E-2</v>
      </c>
      <c r="M54" s="249">
        <f t="shared" si="57"/>
        <v>-1.9801980198019764E-2</v>
      </c>
      <c r="N54" s="249">
        <f t="shared" si="57"/>
        <v>8.080808080808087E-2</v>
      </c>
      <c r="O54" s="249">
        <f t="shared" si="57"/>
        <v>9.3457943925234818E-3</v>
      </c>
      <c r="P54" s="249">
        <f t="shared" si="57"/>
        <v>-4.6296296296296294E-2</v>
      </c>
      <c r="Q54" s="249">
        <f t="shared" si="57"/>
        <v>-0.11650485436893199</v>
      </c>
      <c r="R54" s="249">
        <f t="shared" si="57"/>
        <v>-1.0989010989011018E-2</v>
      </c>
      <c r="S54" s="249">
        <f t="shared" si="57"/>
        <v>7.7777777777777932E-2</v>
      </c>
      <c r="T54" s="249">
        <f t="shared" si="57"/>
        <v>0.10309278350515465</v>
      </c>
      <c r="U54" s="249">
        <f t="shared" si="57"/>
        <v>4.6728971962616675E-2</v>
      </c>
      <c r="V54" s="249">
        <f t="shared" si="57"/>
        <v>4.4642857142856984E-2</v>
      </c>
      <c r="W54" s="249">
        <f t="shared" si="57"/>
        <v>-0.10256410256410257</v>
      </c>
      <c r="X54" s="249">
        <f t="shared" si="57"/>
        <v>3.8095238095237974E-2</v>
      </c>
      <c r="Y54" s="249">
        <f t="shared" si="57"/>
        <v>4.5871559633027519E-2</v>
      </c>
      <c r="Z54" s="249">
        <f t="shared" si="57"/>
        <v>3.5087719298245487E-2</v>
      </c>
      <c r="AA54" s="249">
        <f t="shared" si="57"/>
        <v>3.3898305084745825E-2</v>
      </c>
      <c r="AB54" s="249">
        <f t="shared" si="57"/>
        <v>1.6393442622950807E-2</v>
      </c>
      <c r="AC54" s="249">
        <f>RATE(1,,-AA53,AC53)</f>
        <v>3.5035726596771868E-17</v>
      </c>
      <c r="AD54" s="250">
        <v>0.02</v>
      </c>
      <c r="AF54" s="251">
        <f>AD54</f>
        <v>0.02</v>
      </c>
      <c r="AG54" s="251">
        <f t="shared" ref="AG54:BO54" si="58">RATE(1,,-AF53,AG53)</f>
        <v>0.67741935483870974</v>
      </c>
      <c r="AH54" s="251">
        <f t="shared" si="58"/>
        <v>2.8846153846153844E-2</v>
      </c>
      <c r="AI54" s="251">
        <f t="shared" si="58"/>
        <v>2.8037383177570072E-2</v>
      </c>
      <c r="AJ54" s="252">
        <f t="shared" si="58"/>
        <v>2.7272727272727264E-2</v>
      </c>
      <c r="AK54" s="252">
        <f t="shared" si="58"/>
        <v>3.0973451327433697E-2</v>
      </c>
      <c r="AL54" s="252">
        <f t="shared" si="58"/>
        <v>2.575107296137337E-2</v>
      </c>
      <c r="AM54" s="252">
        <f t="shared" si="58"/>
        <v>2.9288702928870331E-2</v>
      </c>
      <c r="AN54" s="252">
        <f t="shared" si="58"/>
        <v>2.8455284552845489E-2</v>
      </c>
      <c r="AO54" s="252">
        <f t="shared" si="58"/>
        <v>2.7667984189723237E-2</v>
      </c>
      <c r="AP54" s="252">
        <f t="shared" si="58"/>
        <v>3.0769230769230924E-2</v>
      </c>
      <c r="AQ54" s="252">
        <f t="shared" si="58"/>
        <v>2.6119402985074723E-2</v>
      </c>
      <c r="AR54" s="252">
        <f t="shared" si="58"/>
        <v>2.9090909090909167E-2</v>
      </c>
      <c r="AS54" s="252">
        <f t="shared" si="58"/>
        <v>2.8268551236749179E-2</v>
      </c>
      <c r="AT54" s="252">
        <f t="shared" si="58"/>
        <v>2.7491408934707952E-2</v>
      </c>
      <c r="AU54" s="252">
        <f t="shared" si="58"/>
        <v>3.0100334448160591E-2</v>
      </c>
      <c r="AV54" s="252">
        <f t="shared" si="58"/>
        <v>2.9220779220779116E-2</v>
      </c>
      <c r="AW54" s="252">
        <f t="shared" si="58"/>
        <v>2.8391167192429095E-2</v>
      </c>
      <c r="AX54" s="252">
        <f t="shared" si="58"/>
        <v>2.7607361963190129E-2</v>
      </c>
      <c r="AY54" s="252">
        <f t="shared" si="58"/>
        <v>2.6865671641791072E-2</v>
      </c>
      <c r="AZ54" s="252">
        <f t="shared" si="58"/>
        <v>2.906976744186043E-2</v>
      </c>
      <c r="BA54" s="252">
        <f t="shared" si="58"/>
        <v>2.8248587570621493E-2</v>
      </c>
      <c r="BB54" s="252">
        <f t="shared" si="58"/>
        <v>2.7472527472527514E-2</v>
      </c>
      <c r="BC54" s="252">
        <f t="shared" si="58"/>
        <v>2.9411764705882332E-2</v>
      </c>
      <c r="BD54" s="252">
        <f t="shared" si="58"/>
        <v>2.8571428571428682E-2</v>
      </c>
      <c r="BE54" s="252">
        <f t="shared" si="58"/>
        <v>2.7777777777777641E-2</v>
      </c>
      <c r="BF54" s="252">
        <f t="shared" si="58"/>
        <v>2.948402948402952E-2</v>
      </c>
      <c r="BG54" s="252">
        <f t="shared" si="58"/>
        <v>2.8639618138424857E-2</v>
      </c>
      <c r="BH54" s="252">
        <f t="shared" si="58"/>
        <v>2.784222737819024E-2</v>
      </c>
      <c r="BI54" s="252">
        <f t="shared" si="58"/>
        <v>2.9345372460496625E-2</v>
      </c>
      <c r="BJ54" s="252">
        <f t="shared" si="58"/>
        <v>2.850877192982447E-2</v>
      </c>
      <c r="BK54" s="252">
        <f t="shared" si="58"/>
        <v>2.7718550106609695E-2</v>
      </c>
      <c r="BL54" s="252">
        <f t="shared" si="58"/>
        <v>2.9045643153527138E-2</v>
      </c>
      <c r="BM54" s="252">
        <f t="shared" si="58"/>
        <v>2.8225806451612784E-2</v>
      </c>
      <c r="BN54" s="252">
        <f t="shared" si="58"/>
        <v>2.7450980392156855E-2</v>
      </c>
      <c r="BO54" s="252">
        <f t="shared" si="58"/>
        <v>2.8625954198473309E-2</v>
      </c>
    </row>
    <row r="55" spans="2:67" x14ac:dyDescent="0.25">
      <c r="B55" s="246" t="s">
        <v>101</v>
      </c>
      <c r="C55" s="247"/>
      <c r="D55" s="253">
        <f>D61/D53</f>
        <v>0.14285714285714285</v>
      </c>
      <c r="E55" s="253">
        <f t="shared" ref="E55:AC55" si="59">E61/E53</f>
        <v>7.4999999999999997E-2</v>
      </c>
      <c r="F55" s="253">
        <f t="shared" si="59"/>
        <v>9.8039215686274508E-2</v>
      </c>
      <c r="G55" s="253">
        <f t="shared" si="59"/>
        <v>1.5384615384615385E-2</v>
      </c>
      <c r="H55" s="253">
        <f t="shared" si="59"/>
        <v>5.9523809523809521E-2</v>
      </c>
      <c r="I55" s="253">
        <f t="shared" si="59"/>
        <v>7.4468085106382975E-2</v>
      </c>
      <c r="J55" s="253">
        <f t="shared" si="59"/>
        <v>7.1428571428571425E-2</v>
      </c>
      <c r="K55" s="253">
        <f t="shared" si="59"/>
        <v>7.1428571428571425E-2</v>
      </c>
      <c r="L55" s="253">
        <f t="shared" si="59"/>
        <v>5.9405940594059403E-2</v>
      </c>
      <c r="M55" s="253">
        <f t="shared" si="59"/>
        <v>6.0606060606060608E-2</v>
      </c>
      <c r="N55" s="253">
        <f t="shared" si="59"/>
        <v>7.476635514018691E-2</v>
      </c>
      <c r="O55" s="253">
        <f t="shared" si="59"/>
        <v>0.10185185185185185</v>
      </c>
      <c r="P55" s="253">
        <f t="shared" si="59"/>
        <v>0.11650485436893204</v>
      </c>
      <c r="Q55" s="253">
        <f t="shared" si="59"/>
        <v>7.6923076923076927E-2</v>
      </c>
      <c r="R55" s="253">
        <f t="shared" si="59"/>
        <v>3.3333333333333333E-2</v>
      </c>
      <c r="S55" s="253">
        <f t="shared" si="59"/>
        <v>4.1237113402061855E-2</v>
      </c>
      <c r="T55" s="253">
        <f t="shared" si="59"/>
        <v>4.6728971962616821E-2</v>
      </c>
      <c r="U55" s="253">
        <f t="shared" si="59"/>
        <v>5.3571428571428568E-2</v>
      </c>
      <c r="V55" s="253">
        <f t="shared" si="59"/>
        <v>8.5470085470085472E-2</v>
      </c>
      <c r="W55" s="253">
        <f t="shared" si="59"/>
        <v>2.8571428571428571E-2</v>
      </c>
      <c r="X55" s="253">
        <f t="shared" si="59"/>
        <v>4.5871559633027525E-2</v>
      </c>
      <c r="Y55" s="253">
        <f t="shared" si="59"/>
        <v>7.0175438596491224E-2</v>
      </c>
      <c r="Z55" s="253">
        <f t="shared" si="59"/>
        <v>4.2372881355932202E-2</v>
      </c>
      <c r="AA55" s="253">
        <f t="shared" si="59"/>
        <v>4.0983606557377046E-2</v>
      </c>
      <c r="AB55" s="253">
        <f>AB61/AB53</f>
        <v>5.6451612903225805E-2</v>
      </c>
      <c r="AC55" s="253">
        <f t="shared" si="59"/>
        <v>4.0983606557377046E-2</v>
      </c>
      <c r="AD55" s="250">
        <v>5.5E-2</v>
      </c>
      <c r="AF55" s="254">
        <f>AD55</f>
        <v>5.5E-2</v>
      </c>
      <c r="AG55" s="254">
        <f>AF55</f>
        <v>5.5E-2</v>
      </c>
      <c r="AH55" s="254">
        <f>AG55</f>
        <v>5.5E-2</v>
      </c>
      <c r="AI55" s="254">
        <f t="shared" ref="AI55:BO55" si="60">AH55</f>
        <v>5.5E-2</v>
      </c>
      <c r="AJ55" s="252">
        <f t="shared" si="60"/>
        <v>5.5E-2</v>
      </c>
      <c r="AK55" s="252">
        <f t="shared" si="60"/>
        <v>5.5E-2</v>
      </c>
      <c r="AL55" s="252">
        <f t="shared" si="60"/>
        <v>5.5E-2</v>
      </c>
      <c r="AM55" s="252">
        <f t="shared" si="60"/>
        <v>5.5E-2</v>
      </c>
      <c r="AN55" s="252">
        <f t="shared" si="60"/>
        <v>5.5E-2</v>
      </c>
      <c r="AO55" s="252">
        <f t="shared" si="60"/>
        <v>5.5E-2</v>
      </c>
      <c r="AP55" s="252">
        <f t="shared" si="60"/>
        <v>5.5E-2</v>
      </c>
      <c r="AQ55" s="252">
        <f t="shared" si="60"/>
        <v>5.5E-2</v>
      </c>
      <c r="AR55" s="252">
        <f t="shared" si="60"/>
        <v>5.5E-2</v>
      </c>
      <c r="AS55" s="252">
        <f t="shared" si="60"/>
        <v>5.5E-2</v>
      </c>
      <c r="AT55" s="252">
        <f t="shared" si="60"/>
        <v>5.5E-2</v>
      </c>
      <c r="AU55" s="252">
        <f t="shared" si="60"/>
        <v>5.5E-2</v>
      </c>
      <c r="AV55" s="252">
        <f t="shared" si="60"/>
        <v>5.5E-2</v>
      </c>
      <c r="AW55" s="252">
        <f t="shared" si="60"/>
        <v>5.5E-2</v>
      </c>
      <c r="AX55" s="252">
        <f t="shared" si="60"/>
        <v>5.5E-2</v>
      </c>
      <c r="AY55" s="252">
        <f t="shared" si="60"/>
        <v>5.5E-2</v>
      </c>
      <c r="AZ55" s="252">
        <f t="shared" si="60"/>
        <v>5.5E-2</v>
      </c>
      <c r="BA55" s="252">
        <f t="shared" si="60"/>
        <v>5.5E-2</v>
      </c>
      <c r="BB55" s="252">
        <f t="shared" si="60"/>
        <v>5.5E-2</v>
      </c>
      <c r="BC55" s="252">
        <f t="shared" si="60"/>
        <v>5.5E-2</v>
      </c>
      <c r="BD55" s="252">
        <f t="shared" si="60"/>
        <v>5.5E-2</v>
      </c>
      <c r="BE55" s="252">
        <f t="shared" si="60"/>
        <v>5.5E-2</v>
      </c>
      <c r="BF55" s="252">
        <f t="shared" si="60"/>
        <v>5.5E-2</v>
      </c>
      <c r="BG55" s="252">
        <f t="shared" si="60"/>
        <v>5.5E-2</v>
      </c>
      <c r="BH55" s="252">
        <f t="shared" si="60"/>
        <v>5.5E-2</v>
      </c>
      <c r="BI55" s="252">
        <f t="shared" si="60"/>
        <v>5.5E-2</v>
      </c>
      <c r="BJ55" s="252">
        <f t="shared" si="60"/>
        <v>5.5E-2</v>
      </c>
      <c r="BK55" s="252">
        <f t="shared" si="60"/>
        <v>5.5E-2</v>
      </c>
      <c r="BL55" s="252">
        <f t="shared" si="60"/>
        <v>5.5E-2</v>
      </c>
      <c r="BM55" s="252">
        <f t="shared" si="60"/>
        <v>5.5E-2</v>
      </c>
      <c r="BN55" s="252">
        <f t="shared" si="60"/>
        <v>5.5E-2</v>
      </c>
      <c r="BO55" s="252">
        <f t="shared" si="60"/>
        <v>5.5E-2</v>
      </c>
    </row>
    <row r="56" spans="2:67" x14ac:dyDescent="0.25">
      <c r="B56" s="246" t="s">
        <v>133</v>
      </c>
      <c r="C56" s="247"/>
      <c r="D56" s="255">
        <f>D62/D60</f>
        <v>24.416666666666668</v>
      </c>
      <c r="E56" s="255">
        <f t="shared" ref="E56:AC56" si="61">E62/E60</f>
        <v>20.945945945945947</v>
      </c>
      <c r="F56" s="255">
        <f t="shared" si="61"/>
        <v>29.652173913043477</v>
      </c>
      <c r="G56" s="255">
        <f t="shared" si="61"/>
        <v>23.875</v>
      </c>
      <c r="H56" s="255">
        <f t="shared" si="61"/>
        <v>26.531645569620252</v>
      </c>
      <c r="I56" s="255">
        <f t="shared" si="61"/>
        <v>27.310344827586206</v>
      </c>
      <c r="J56" s="255">
        <f t="shared" si="61"/>
        <v>30.142857142857142</v>
      </c>
      <c r="K56" s="255">
        <f t="shared" si="61"/>
        <v>33.329670329670328</v>
      </c>
      <c r="L56" s="255">
        <f t="shared" si="61"/>
        <v>34.94736842105263</v>
      </c>
      <c r="M56" s="255">
        <f t="shared" si="61"/>
        <v>44.70967741935484</v>
      </c>
      <c r="N56" s="255">
        <f t="shared" si="61"/>
        <v>39.484848484848484</v>
      </c>
      <c r="O56" s="255">
        <f t="shared" si="61"/>
        <v>53.27835051546392</v>
      </c>
      <c r="P56" s="255">
        <f t="shared" si="61"/>
        <v>50.219780219780219</v>
      </c>
      <c r="Q56" s="255">
        <f t="shared" si="61"/>
        <v>49.095238095238095</v>
      </c>
      <c r="R56" s="255">
        <f t="shared" si="61"/>
        <v>48.862068965517238</v>
      </c>
      <c r="S56" s="255">
        <f t="shared" si="61"/>
        <v>51.053763440860216</v>
      </c>
      <c r="T56" s="255">
        <f t="shared" si="61"/>
        <v>50.362745098039213</v>
      </c>
      <c r="U56" s="255">
        <f t="shared" si="61"/>
        <v>57.311320754716981</v>
      </c>
      <c r="V56" s="255">
        <f t="shared" si="61"/>
        <v>57.663551401869157</v>
      </c>
      <c r="W56" s="255">
        <f t="shared" si="61"/>
        <v>65.480392156862749</v>
      </c>
      <c r="X56" s="255">
        <f t="shared" si="61"/>
        <v>65.34615384615384</v>
      </c>
      <c r="Y56" s="255">
        <f t="shared" si="61"/>
        <v>61.584905660377359</v>
      </c>
      <c r="Z56" s="255">
        <f t="shared" si="61"/>
        <v>58.380530973451329</v>
      </c>
      <c r="AA56" s="255">
        <f t="shared" si="61"/>
        <v>67.504273504273499</v>
      </c>
      <c r="AB56" s="255">
        <f>AB62/AB60</f>
        <v>82.068376068376068</v>
      </c>
      <c r="AC56" s="255">
        <f t="shared" si="61"/>
        <v>73.871794871794876</v>
      </c>
      <c r="AD56" s="256">
        <f>SUM(P62:AC62)/SUM(P60:AC60)</f>
        <v>60.73167358229599</v>
      </c>
      <c r="AF56" s="257">
        <f>AD56</f>
        <v>60.73167358229599</v>
      </c>
      <c r="AG56" s="257">
        <f t="shared" ref="AG56:BO56" si="62">AG62/AG60</f>
        <v>73.871794871794876</v>
      </c>
      <c r="AH56" s="257">
        <f t="shared" si="62"/>
        <v>63.668316831683171</v>
      </c>
      <c r="AI56" s="257">
        <f t="shared" si="62"/>
        <v>44.490384615384613</v>
      </c>
      <c r="AJ56" s="258">
        <f t="shared" si="62"/>
        <v>29.074766355140188</v>
      </c>
      <c r="AK56" s="258">
        <f t="shared" si="62"/>
        <v>68.945454545454552</v>
      </c>
      <c r="AL56" s="258">
        <f t="shared" si="62"/>
        <v>82.053097345132741</v>
      </c>
      <c r="AM56" s="258">
        <f t="shared" si="62"/>
        <v>88.91379310344827</v>
      </c>
      <c r="AN56" s="258">
        <f t="shared" si="62"/>
        <v>95.041841004184107</v>
      </c>
      <c r="AO56" s="258">
        <f t="shared" si="62"/>
        <v>101.6869918699187</v>
      </c>
      <c r="AP56" s="258">
        <f t="shared" si="62"/>
        <v>109.28458498023716</v>
      </c>
      <c r="AQ56" s="258">
        <f t="shared" si="62"/>
        <v>117.8576923076923</v>
      </c>
      <c r="AR56" s="258">
        <f t="shared" si="62"/>
        <v>126.74157303370787</v>
      </c>
      <c r="AS56" s="258">
        <f t="shared" si="62"/>
        <v>136.58181818181819</v>
      </c>
      <c r="AT56" s="258">
        <f t="shared" si="62"/>
        <v>146.90106007067138</v>
      </c>
      <c r="AU56" s="258">
        <f t="shared" si="62"/>
        <v>158.09621993127149</v>
      </c>
      <c r="AV56" s="258">
        <f t="shared" si="62"/>
        <v>164.46666666666667</v>
      </c>
      <c r="AW56" s="258">
        <f t="shared" si="62"/>
        <v>168.57142857142858</v>
      </c>
      <c r="AX56" s="258">
        <f t="shared" si="62"/>
        <v>168.49526813880126</v>
      </c>
      <c r="AY56" s="258">
        <f t="shared" si="62"/>
        <v>169.47076923076924</v>
      </c>
      <c r="AZ56" s="258">
        <f t="shared" si="62"/>
        <v>169.3910447761194</v>
      </c>
      <c r="BA56" s="258">
        <f t="shared" si="62"/>
        <v>169.84593023255815</v>
      </c>
      <c r="BB56" s="258">
        <f t="shared" si="62"/>
        <v>170.54390934844193</v>
      </c>
      <c r="BC56" s="258">
        <f t="shared" si="62"/>
        <v>170.44230769230768</v>
      </c>
      <c r="BD56" s="258">
        <f t="shared" si="62"/>
        <v>171.14171122994654</v>
      </c>
      <c r="BE56" s="258">
        <f t="shared" si="62"/>
        <v>171.33766233766235</v>
      </c>
      <c r="BF56" s="258">
        <f t="shared" si="62"/>
        <v>171.97979797979798</v>
      </c>
      <c r="BG56" s="258">
        <f t="shared" si="62"/>
        <v>172.5896805896806</v>
      </c>
      <c r="BH56" s="258">
        <f t="shared" si="62"/>
        <v>172.94749403341288</v>
      </c>
      <c r="BI56" s="258">
        <f t="shared" si="62"/>
        <v>173.61484918793502</v>
      </c>
      <c r="BJ56" s="258">
        <f t="shared" si="62"/>
        <v>173.88261851015801</v>
      </c>
      <c r="BK56" s="258">
        <f t="shared" si="62"/>
        <v>174.44395604395604</v>
      </c>
      <c r="BL56" s="258">
        <f t="shared" si="62"/>
        <v>174.17484008528785</v>
      </c>
      <c r="BM56" s="258">
        <f t="shared" si="62"/>
        <v>174.62863070539419</v>
      </c>
      <c r="BN56" s="258">
        <f t="shared" si="62"/>
        <v>175.0060606060606</v>
      </c>
      <c r="BO56" s="258">
        <f t="shared" si="62"/>
        <v>175.30058939096267</v>
      </c>
    </row>
    <row r="57" spans="2:67" x14ac:dyDescent="0.25">
      <c r="B57" s="246" t="s">
        <v>103</v>
      </c>
      <c r="C57" s="247"/>
      <c r="D57" s="259">
        <f t="shared" ref="D57:AA57" si="63">D65/D62</f>
        <v>116.78967576791808</v>
      </c>
      <c r="E57" s="259">
        <f t="shared" si="63"/>
        <v>103.62064516129033</v>
      </c>
      <c r="F57" s="259">
        <f t="shared" si="63"/>
        <v>87.681524926686222</v>
      </c>
      <c r="G57" s="259">
        <f t="shared" si="63"/>
        <v>86.573867801047115</v>
      </c>
      <c r="H57" s="259">
        <f t="shared" si="63"/>
        <v>32.457061068702288</v>
      </c>
      <c r="I57" s="259">
        <f t="shared" si="63"/>
        <v>46.85122053872054</v>
      </c>
      <c r="J57" s="259">
        <f t="shared" si="63"/>
        <v>45.2551950419249</v>
      </c>
      <c r="K57" s="259">
        <f t="shared" si="63"/>
        <v>48.185469831849652</v>
      </c>
      <c r="L57" s="259">
        <f t="shared" si="63"/>
        <v>58.599671686746987</v>
      </c>
      <c r="M57" s="259">
        <f t="shared" si="63"/>
        <v>69.804191919191922</v>
      </c>
      <c r="N57" s="259">
        <f t="shared" si="63"/>
        <v>69.358800204655921</v>
      </c>
      <c r="O57" s="259">
        <f t="shared" si="63"/>
        <v>69.93120743034055</v>
      </c>
      <c r="P57" s="259">
        <f t="shared" si="63"/>
        <v>70.090137855579869</v>
      </c>
      <c r="Q57" s="259">
        <f t="shared" si="63"/>
        <v>72.077621241513086</v>
      </c>
      <c r="R57" s="259">
        <f t="shared" si="63"/>
        <v>76.084286050341092</v>
      </c>
      <c r="S57" s="259">
        <f t="shared" si="63"/>
        <v>74.383245577085091</v>
      </c>
      <c r="T57" s="259">
        <f t="shared" si="63"/>
        <v>68.183819349815067</v>
      </c>
      <c r="U57" s="259">
        <f t="shared" si="63"/>
        <v>68.329728395061721</v>
      </c>
      <c r="V57" s="259">
        <f t="shared" si="63"/>
        <v>65.51570988654781</v>
      </c>
      <c r="W57" s="259">
        <f t="shared" si="63"/>
        <v>103.72413534960323</v>
      </c>
      <c r="X57" s="259">
        <f t="shared" si="63"/>
        <v>140.57932607416126</v>
      </c>
      <c r="Y57" s="259">
        <f t="shared" si="63"/>
        <v>164.52466299019608</v>
      </c>
      <c r="Z57" s="259">
        <f t="shared" si="63"/>
        <v>151.25854176140669</v>
      </c>
      <c r="AA57" s="259">
        <f t="shared" si="63"/>
        <v>208.06200303874397</v>
      </c>
      <c r="AB57" s="259">
        <f>AB65/AB62</f>
        <v>220.05650906061237</v>
      </c>
      <c r="AC57" s="259">
        <f>AC65/AC62</f>
        <v>163.52668055073471</v>
      </c>
      <c r="AD57" s="275">
        <f>SUM(W65:AC65)/SUM(W62:AC62)</f>
        <v>168.54630187892232</v>
      </c>
      <c r="AF57" s="261">
        <f>AD57</f>
        <v>168.54630187892232</v>
      </c>
      <c r="AG57" s="261">
        <f t="shared" ref="AG57:BO57" si="64">AG65/AG62</f>
        <v>163.52668055073471</v>
      </c>
      <c r="AH57" s="261">
        <f t="shared" si="64"/>
        <v>199.76407744343362</v>
      </c>
      <c r="AI57" s="261">
        <f t="shared" si="64"/>
        <v>229.77624162524313</v>
      </c>
      <c r="AJ57" s="262">
        <f t="shared" si="64"/>
        <v>350.3241080038573</v>
      </c>
      <c r="AK57" s="262">
        <f t="shared" si="64"/>
        <v>101.49874864117641</v>
      </c>
      <c r="AL57" s="262">
        <f t="shared" si="64"/>
        <v>61.707727562246049</v>
      </c>
      <c r="AM57" s="262">
        <f t="shared" si="64"/>
        <v>61.475863945630174</v>
      </c>
      <c r="AN57" s="262">
        <f t="shared" si="64"/>
        <v>61.298524162886267</v>
      </c>
      <c r="AO57" s="262">
        <f t="shared" si="64"/>
        <v>61.069703811482171</v>
      </c>
      <c r="AP57" s="262">
        <f t="shared" si="64"/>
        <v>60.944218110766855</v>
      </c>
      <c r="AQ57" s="262">
        <f t="shared" si="64"/>
        <v>60.804499262778151</v>
      </c>
      <c r="AR57" s="262">
        <f t="shared" si="64"/>
        <v>60.683463932565019</v>
      </c>
      <c r="AS57" s="262">
        <f t="shared" si="64"/>
        <v>60.549008195902282</v>
      </c>
      <c r="AT57" s="262">
        <f t="shared" si="64"/>
        <v>60.376274202795308</v>
      </c>
      <c r="AU57" s="262">
        <f t="shared" si="64"/>
        <v>60.313670512066302</v>
      </c>
      <c r="AV57" s="262">
        <f t="shared" si="64"/>
        <v>60.397998862534585</v>
      </c>
      <c r="AW57" s="262">
        <f t="shared" si="64"/>
        <v>60.548459988230391</v>
      </c>
      <c r="AX57" s="262">
        <f t="shared" si="64"/>
        <v>60.623824778798642</v>
      </c>
      <c r="AY57" s="262">
        <f t="shared" si="64"/>
        <v>60.75375875600362</v>
      </c>
      <c r="AZ57" s="262">
        <f t="shared" si="64"/>
        <v>60.880749114394199</v>
      </c>
      <c r="BA57" s="262">
        <f t="shared" si="64"/>
        <v>61.019196349939513</v>
      </c>
      <c r="BB57" s="262">
        <f t="shared" si="64"/>
        <v>61.130690045733047</v>
      </c>
      <c r="BC57" s="262">
        <f t="shared" si="64"/>
        <v>61.297939511077523</v>
      </c>
      <c r="BD57" s="262">
        <f t="shared" si="64"/>
        <v>61.469218373030564</v>
      </c>
      <c r="BE57" s="262">
        <f t="shared" si="64"/>
        <v>61.632032279580073</v>
      </c>
      <c r="BF57" s="262">
        <f t="shared" si="64"/>
        <v>61.841956112273792</v>
      </c>
      <c r="BG57" s="262">
        <f t="shared" si="64"/>
        <v>62.052190391178335</v>
      </c>
      <c r="BH57" s="262">
        <f t="shared" si="64"/>
        <v>62.324677200181647</v>
      </c>
      <c r="BI57" s="262">
        <f t="shared" si="64"/>
        <v>62.608645207319832</v>
      </c>
      <c r="BJ57" s="262">
        <f t="shared" si="64"/>
        <v>62.699936746197842</v>
      </c>
      <c r="BK57" s="262">
        <f t="shared" si="64"/>
        <v>62.785074876275587</v>
      </c>
      <c r="BL57" s="262">
        <f t="shared" si="64"/>
        <v>62.848324095234538</v>
      </c>
      <c r="BM57" s="262">
        <f t="shared" si="64"/>
        <v>62.936574745564762</v>
      </c>
      <c r="BN57" s="262">
        <f t="shared" si="64"/>
        <v>63.002746465928688</v>
      </c>
      <c r="BO57" s="262">
        <f t="shared" si="64"/>
        <v>63.077243794620301</v>
      </c>
    </row>
    <row r="58" spans="2:67" x14ac:dyDescent="0.25">
      <c r="B58" s="246" t="s">
        <v>134</v>
      </c>
      <c r="C58" s="247"/>
      <c r="D58" s="253">
        <f t="shared" ref="D58:AA58" si="65">D66/D65</f>
        <v>0.42505159723110081</v>
      </c>
      <c r="E58" s="253">
        <f t="shared" si="65"/>
        <v>0.41478843423903566</v>
      </c>
      <c r="F58" s="253">
        <f t="shared" si="65"/>
        <v>0.41171394743707229</v>
      </c>
      <c r="G58" s="253">
        <f t="shared" si="65"/>
        <v>0.40904148751100561</v>
      </c>
      <c r="H58" s="253">
        <f t="shared" si="65"/>
        <v>1</v>
      </c>
      <c r="I58" s="253">
        <f t="shared" si="65"/>
        <v>0.6564946527306782</v>
      </c>
      <c r="J58" s="253">
        <f t="shared" si="65"/>
        <v>0.64083457526080478</v>
      </c>
      <c r="K58" s="253">
        <f t="shared" si="65"/>
        <v>0.61253592541677182</v>
      </c>
      <c r="L58" s="253">
        <f t="shared" si="65"/>
        <v>0.47987439380262986</v>
      </c>
      <c r="M58" s="253">
        <f t="shared" si="65"/>
        <v>0.39263268657468736</v>
      </c>
      <c r="N58" s="253">
        <f t="shared" si="65"/>
        <v>0.38853135406348877</v>
      </c>
      <c r="O58" s="253">
        <f t="shared" si="65"/>
        <v>0.3832547952919676</v>
      </c>
      <c r="P58" s="253">
        <f t="shared" si="65"/>
        <v>0.36604943187723293</v>
      </c>
      <c r="Q58" s="253">
        <f t="shared" si="65"/>
        <v>0.35727729269666342</v>
      </c>
      <c r="R58" s="253">
        <f t="shared" si="65"/>
        <v>0.34461403753405251</v>
      </c>
      <c r="S58" s="253">
        <f t="shared" si="65"/>
        <v>0.35648387972250883</v>
      </c>
      <c r="T58" s="253">
        <f t="shared" si="65"/>
        <v>0.36864014383817656</v>
      </c>
      <c r="U58" s="253">
        <f t="shared" si="65"/>
        <v>0.36665589825756545</v>
      </c>
      <c r="V58" s="253">
        <f t="shared" si="65"/>
        <v>0.37471062713922676</v>
      </c>
      <c r="W58" s="253">
        <f t="shared" si="65"/>
        <v>0.22988032885207069</v>
      </c>
      <c r="X58" s="253">
        <f t="shared" si="65"/>
        <v>0.18098612579263204</v>
      </c>
      <c r="Y58" s="253">
        <f t="shared" si="65"/>
        <v>0.1553141151397045</v>
      </c>
      <c r="Z58" s="253">
        <f t="shared" si="65"/>
        <v>0.16779031291796004</v>
      </c>
      <c r="AA58" s="253">
        <f t="shared" si="65"/>
        <v>0.12269532458287381</v>
      </c>
      <c r="AB58" s="253">
        <f>AB66/AB65</f>
        <v>0.11216987778318666</v>
      </c>
      <c r="AC58" s="253">
        <f>AC66/AC65</f>
        <v>0.14928032192197732</v>
      </c>
      <c r="AD58" s="288">
        <f>SUM(W66:AC66)/SUM(W65:AC65)</f>
        <v>0.14804056804295374</v>
      </c>
      <c r="AF58" s="254">
        <f>AD58</f>
        <v>0.14804056804295374</v>
      </c>
      <c r="AG58" s="254">
        <f t="shared" ref="AG58:BO58" si="66">AG66/AG65</f>
        <v>0.14928032192197732</v>
      </c>
      <c r="AH58" s="254">
        <f t="shared" si="66"/>
        <v>0.12264338876066311</v>
      </c>
      <c r="AI58" s="254">
        <f t="shared" si="66"/>
        <v>0.10550194917642274</v>
      </c>
      <c r="AJ58" s="254">
        <f t="shared" si="66"/>
        <v>7.3804548719773932E-2</v>
      </c>
      <c r="AK58" s="254">
        <f t="shared" si="66"/>
        <v>0.24517621773399684</v>
      </c>
      <c r="AL58" s="254">
        <f t="shared" si="66"/>
        <v>0.40718340199412667</v>
      </c>
      <c r="AM58" s="254">
        <f t="shared" si="66"/>
        <v>0.40836074801611189</v>
      </c>
      <c r="AN58" s="254">
        <f t="shared" si="66"/>
        <v>0.4092742349144633</v>
      </c>
      <c r="AO58" s="254">
        <f t="shared" si="66"/>
        <v>0.4106912532668679</v>
      </c>
      <c r="AP58" s="254">
        <f t="shared" si="66"/>
        <v>0.41180465128700133</v>
      </c>
      <c r="AQ58" s="254">
        <f t="shared" si="66"/>
        <v>0.41309572750491358</v>
      </c>
      <c r="AR58" s="254">
        <f t="shared" si="66"/>
        <v>0.41438540104094729</v>
      </c>
      <c r="AS58" s="254">
        <f t="shared" si="66"/>
        <v>0.41574482352958564</v>
      </c>
      <c r="AT58" s="254">
        <f t="shared" si="66"/>
        <v>0.41693913508871677</v>
      </c>
      <c r="AU58" s="254">
        <f t="shared" si="66"/>
        <v>0.41863626104913909</v>
      </c>
      <c r="AV58" s="254">
        <f t="shared" si="66"/>
        <v>0.42178362853598189</v>
      </c>
      <c r="AW58" s="254">
        <f t="shared" si="66"/>
        <v>0.42511612424675049</v>
      </c>
      <c r="AX58" s="254">
        <f t="shared" si="66"/>
        <v>0.42490547966809072</v>
      </c>
      <c r="AY58" s="254">
        <f t="shared" si="66"/>
        <v>0.42464888631806763</v>
      </c>
      <c r="AZ58" s="254">
        <f t="shared" si="66"/>
        <v>0.42438068798807377</v>
      </c>
      <c r="BA58" s="254">
        <f t="shared" si="66"/>
        <v>0.42403903898742007</v>
      </c>
      <c r="BB58" s="254">
        <f t="shared" si="66"/>
        <v>0.4236633637586234</v>
      </c>
      <c r="BC58" s="254">
        <f t="shared" si="66"/>
        <v>0.42323247020228572</v>
      </c>
      <c r="BD58" s="254">
        <f t="shared" si="66"/>
        <v>0.42273129793437397</v>
      </c>
      <c r="BE58" s="254">
        <f t="shared" si="66"/>
        <v>0.42214948352214737</v>
      </c>
      <c r="BF58" s="254">
        <f t="shared" si="66"/>
        <v>0.42150707673986831</v>
      </c>
      <c r="BG58" s="254">
        <f t="shared" si="66"/>
        <v>0.42074344073917791</v>
      </c>
      <c r="BH58" s="254">
        <f t="shared" si="66"/>
        <v>0.41986315632380422</v>
      </c>
      <c r="BI58" s="254">
        <f t="shared" si="66"/>
        <v>0.41888200423524496</v>
      </c>
      <c r="BJ58" s="254">
        <f t="shared" si="66"/>
        <v>0.41871498232151166</v>
      </c>
      <c r="BK58" s="254">
        <f t="shared" si="66"/>
        <v>0.41870902612641131</v>
      </c>
      <c r="BL58" s="254">
        <f t="shared" si="66"/>
        <v>0.41869997629009886</v>
      </c>
      <c r="BM58" s="254">
        <f t="shared" si="66"/>
        <v>0.41869312519946195</v>
      </c>
      <c r="BN58" s="254">
        <f t="shared" si="66"/>
        <v>0.41869018941802799</v>
      </c>
      <c r="BO58" s="254">
        <f t="shared" si="66"/>
        <v>0.41868062785680993</v>
      </c>
    </row>
    <row r="60" spans="2:67" x14ac:dyDescent="0.25">
      <c r="B60" t="s">
        <v>285</v>
      </c>
      <c r="D60" s="7">
        <f t="shared" ref="D60:AA60" si="67">IF(SUM(D76,D92,D108,D124)&gt;=D$150,D$150,SUM(D76,D92,D108,D124))</f>
        <v>24</v>
      </c>
      <c r="E60" s="7">
        <f t="shared" si="67"/>
        <v>37</v>
      </c>
      <c r="F60" s="7">
        <f t="shared" si="67"/>
        <v>46</v>
      </c>
      <c r="G60" s="7">
        <f t="shared" si="67"/>
        <v>64</v>
      </c>
      <c r="H60" s="7">
        <f t="shared" si="67"/>
        <v>79</v>
      </c>
      <c r="I60" s="7">
        <f t="shared" si="67"/>
        <v>87</v>
      </c>
      <c r="J60" s="7">
        <f t="shared" si="67"/>
        <v>91</v>
      </c>
      <c r="K60" s="7">
        <f t="shared" si="67"/>
        <v>91</v>
      </c>
      <c r="L60" s="7">
        <f t="shared" si="67"/>
        <v>95</v>
      </c>
      <c r="M60" s="7">
        <f t="shared" si="67"/>
        <v>93</v>
      </c>
      <c r="N60" s="7">
        <f t="shared" si="67"/>
        <v>99</v>
      </c>
      <c r="O60" s="7">
        <f t="shared" si="67"/>
        <v>97</v>
      </c>
      <c r="P60" s="7">
        <f t="shared" si="67"/>
        <v>91</v>
      </c>
      <c r="Q60" s="7">
        <f t="shared" si="67"/>
        <v>84</v>
      </c>
      <c r="R60" s="7">
        <f t="shared" si="67"/>
        <v>87</v>
      </c>
      <c r="S60" s="7">
        <f t="shared" si="67"/>
        <v>93</v>
      </c>
      <c r="T60" s="7">
        <f t="shared" si="67"/>
        <v>102</v>
      </c>
      <c r="U60" s="7">
        <f t="shared" si="67"/>
        <v>106</v>
      </c>
      <c r="V60" s="7">
        <f t="shared" si="67"/>
        <v>107</v>
      </c>
      <c r="W60" s="7">
        <f t="shared" si="67"/>
        <v>102</v>
      </c>
      <c r="X60" s="7">
        <f t="shared" si="67"/>
        <v>104</v>
      </c>
      <c r="Y60" s="7">
        <f t="shared" si="67"/>
        <v>106</v>
      </c>
      <c r="Z60" s="7">
        <f t="shared" si="67"/>
        <v>113</v>
      </c>
      <c r="AA60" s="7">
        <f t="shared" si="67"/>
        <v>117</v>
      </c>
      <c r="AB60" s="7">
        <f>IF(SUM(AB76,AB92,AB108,AB124)&gt;=AB$150,AB$150,SUM(AB76,AB92,AB108,AB124))</f>
        <v>117</v>
      </c>
      <c r="AC60" s="7">
        <f>IF(SUM(AC76,AC92,AC108,AC124)&gt;=AC$150,AC$150,SUM(AC76,AC92,AC108,AC124))</f>
        <v>117</v>
      </c>
      <c r="AF60" s="7">
        <f t="shared" ref="AF60:AG63" si="68">AB60</f>
        <v>117</v>
      </c>
      <c r="AG60" s="7">
        <f t="shared" si="68"/>
        <v>117</v>
      </c>
      <c r="AH60" s="7">
        <f t="shared" ref="AH60:BO60" si="69">ROUND(AH53*(1-AH55),)</f>
        <v>202</v>
      </c>
      <c r="AI60" s="7">
        <f t="shared" si="69"/>
        <v>208</v>
      </c>
      <c r="AJ60" s="9">
        <f t="shared" si="69"/>
        <v>214</v>
      </c>
      <c r="AK60" s="9">
        <f t="shared" si="69"/>
        <v>220</v>
      </c>
      <c r="AL60" s="9">
        <f t="shared" si="69"/>
        <v>226</v>
      </c>
      <c r="AM60" s="9">
        <f t="shared" si="69"/>
        <v>232</v>
      </c>
      <c r="AN60" s="9">
        <f t="shared" si="69"/>
        <v>239</v>
      </c>
      <c r="AO60" s="9">
        <f t="shared" si="69"/>
        <v>246</v>
      </c>
      <c r="AP60" s="9">
        <f t="shared" si="69"/>
        <v>253</v>
      </c>
      <c r="AQ60" s="9">
        <f t="shared" si="69"/>
        <v>260</v>
      </c>
      <c r="AR60" s="9">
        <f t="shared" si="69"/>
        <v>267</v>
      </c>
      <c r="AS60" s="9">
        <f t="shared" si="69"/>
        <v>275</v>
      </c>
      <c r="AT60" s="9">
        <f t="shared" si="69"/>
        <v>283</v>
      </c>
      <c r="AU60" s="9">
        <f t="shared" si="69"/>
        <v>291</v>
      </c>
      <c r="AV60" s="9">
        <f t="shared" si="69"/>
        <v>300</v>
      </c>
      <c r="AW60" s="9">
        <f t="shared" si="69"/>
        <v>308</v>
      </c>
      <c r="AX60" s="9">
        <f t="shared" si="69"/>
        <v>317</v>
      </c>
      <c r="AY60" s="9">
        <f t="shared" si="69"/>
        <v>325</v>
      </c>
      <c r="AZ60" s="9">
        <f t="shared" si="69"/>
        <v>335</v>
      </c>
      <c r="BA60" s="9">
        <f t="shared" si="69"/>
        <v>344</v>
      </c>
      <c r="BB60" s="9">
        <f t="shared" si="69"/>
        <v>353</v>
      </c>
      <c r="BC60" s="9">
        <f t="shared" si="69"/>
        <v>364</v>
      </c>
      <c r="BD60" s="9">
        <f t="shared" si="69"/>
        <v>374</v>
      </c>
      <c r="BE60" s="9">
        <f t="shared" si="69"/>
        <v>385</v>
      </c>
      <c r="BF60" s="9">
        <f t="shared" si="69"/>
        <v>396</v>
      </c>
      <c r="BG60" s="9">
        <f t="shared" si="69"/>
        <v>407</v>
      </c>
      <c r="BH60" s="9">
        <f t="shared" si="69"/>
        <v>419</v>
      </c>
      <c r="BI60" s="9">
        <f t="shared" si="69"/>
        <v>431</v>
      </c>
      <c r="BJ60" s="9">
        <f t="shared" si="69"/>
        <v>443</v>
      </c>
      <c r="BK60" s="9">
        <f t="shared" si="69"/>
        <v>455</v>
      </c>
      <c r="BL60" s="9">
        <f t="shared" si="69"/>
        <v>469</v>
      </c>
      <c r="BM60" s="9">
        <f t="shared" si="69"/>
        <v>482</v>
      </c>
      <c r="BN60" s="9">
        <f t="shared" si="69"/>
        <v>495</v>
      </c>
      <c r="BO60" s="9">
        <f t="shared" si="69"/>
        <v>509</v>
      </c>
    </row>
    <row r="61" spans="2:67" x14ac:dyDescent="0.25">
      <c r="B61" s="263" t="s">
        <v>286</v>
      </c>
      <c r="D61" s="7">
        <f t="shared" ref="D61:AA61" si="70">IF(SUM(D77,D93,D109,D125)&gt;=D$151,D$151,SUM(D77,D93,D109,D125))</f>
        <v>4</v>
      </c>
      <c r="E61" s="7">
        <f t="shared" si="70"/>
        <v>3</v>
      </c>
      <c r="F61" s="7">
        <f t="shared" si="70"/>
        <v>5</v>
      </c>
      <c r="G61" s="7">
        <f t="shared" si="70"/>
        <v>1</v>
      </c>
      <c r="H61" s="7">
        <f t="shared" si="70"/>
        <v>5</v>
      </c>
      <c r="I61" s="7">
        <f t="shared" si="70"/>
        <v>7</v>
      </c>
      <c r="J61" s="7">
        <f t="shared" si="70"/>
        <v>7</v>
      </c>
      <c r="K61" s="7">
        <f t="shared" si="70"/>
        <v>7</v>
      </c>
      <c r="L61" s="7">
        <f t="shared" si="70"/>
        <v>6</v>
      </c>
      <c r="M61" s="7">
        <f t="shared" si="70"/>
        <v>6</v>
      </c>
      <c r="N61" s="7">
        <f t="shared" si="70"/>
        <v>8</v>
      </c>
      <c r="O61" s="7">
        <f t="shared" si="70"/>
        <v>11</v>
      </c>
      <c r="P61" s="7">
        <f t="shared" si="70"/>
        <v>12</v>
      </c>
      <c r="Q61" s="7">
        <f t="shared" si="70"/>
        <v>7</v>
      </c>
      <c r="R61" s="7">
        <f t="shared" si="70"/>
        <v>3</v>
      </c>
      <c r="S61" s="7">
        <f t="shared" si="70"/>
        <v>4</v>
      </c>
      <c r="T61" s="7">
        <f t="shared" si="70"/>
        <v>5</v>
      </c>
      <c r="U61" s="7">
        <f t="shared" si="70"/>
        <v>6</v>
      </c>
      <c r="V61" s="7">
        <f t="shared" si="70"/>
        <v>10</v>
      </c>
      <c r="W61" s="7">
        <f t="shared" si="70"/>
        <v>3</v>
      </c>
      <c r="X61" s="7">
        <f t="shared" si="70"/>
        <v>5</v>
      </c>
      <c r="Y61" s="7">
        <f t="shared" si="70"/>
        <v>8</v>
      </c>
      <c r="Z61" s="7">
        <f t="shared" si="70"/>
        <v>5</v>
      </c>
      <c r="AA61" s="7">
        <f t="shared" si="70"/>
        <v>5</v>
      </c>
      <c r="AB61" s="7">
        <f>IF(SUM(AB77,AB93,AB109,AB125)&gt;=AB$151,AB$151,SUM(AB77,AB93,AB109,AB125))</f>
        <v>7</v>
      </c>
      <c r="AC61" s="7">
        <f>IF(SUM(AC77,AC93,AC109,AC125)&gt;=AC$151,AC$151,SUM(AC77,AC93,AC109,AC125))</f>
        <v>5</v>
      </c>
      <c r="AF61" s="7">
        <f t="shared" si="68"/>
        <v>7</v>
      </c>
      <c r="AG61" s="7">
        <f t="shared" si="68"/>
        <v>5</v>
      </c>
      <c r="AH61" s="7">
        <f t="shared" ref="AH61:BO61" si="71">ROUND(AH53*AH55,)</f>
        <v>12</v>
      </c>
      <c r="AI61" s="7">
        <f t="shared" si="71"/>
        <v>12</v>
      </c>
      <c r="AJ61" s="9">
        <f t="shared" si="71"/>
        <v>12</v>
      </c>
      <c r="AK61" s="9">
        <f t="shared" si="71"/>
        <v>13</v>
      </c>
      <c r="AL61" s="9">
        <f t="shared" si="71"/>
        <v>13</v>
      </c>
      <c r="AM61" s="9">
        <f t="shared" si="71"/>
        <v>14</v>
      </c>
      <c r="AN61" s="9">
        <f t="shared" si="71"/>
        <v>14</v>
      </c>
      <c r="AO61" s="9">
        <f t="shared" si="71"/>
        <v>14</v>
      </c>
      <c r="AP61" s="9">
        <f t="shared" si="71"/>
        <v>15</v>
      </c>
      <c r="AQ61" s="9">
        <f t="shared" si="71"/>
        <v>15</v>
      </c>
      <c r="AR61" s="9">
        <f t="shared" si="71"/>
        <v>16</v>
      </c>
      <c r="AS61" s="9">
        <f t="shared" si="71"/>
        <v>16</v>
      </c>
      <c r="AT61" s="9">
        <f t="shared" si="71"/>
        <v>16</v>
      </c>
      <c r="AU61" s="9">
        <f t="shared" si="71"/>
        <v>17</v>
      </c>
      <c r="AV61" s="9">
        <f t="shared" si="71"/>
        <v>17</v>
      </c>
      <c r="AW61" s="9">
        <f t="shared" si="71"/>
        <v>18</v>
      </c>
      <c r="AX61" s="9">
        <f t="shared" si="71"/>
        <v>18</v>
      </c>
      <c r="AY61" s="9">
        <f t="shared" si="71"/>
        <v>19</v>
      </c>
      <c r="AZ61" s="9">
        <f t="shared" si="71"/>
        <v>19</v>
      </c>
      <c r="BA61" s="9">
        <f t="shared" si="71"/>
        <v>20</v>
      </c>
      <c r="BB61" s="9">
        <f t="shared" si="71"/>
        <v>21</v>
      </c>
      <c r="BC61" s="9">
        <f t="shared" si="71"/>
        <v>21</v>
      </c>
      <c r="BD61" s="9">
        <f t="shared" si="71"/>
        <v>22</v>
      </c>
      <c r="BE61" s="9">
        <f t="shared" si="71"/>
        <v>22</v>
      </c>
      <c r="BF61" s="9">
        <f t="shared" si="71"/>
        <v>23</v>
      </c>
      <c r="BG61" s="9">
        <f t="shared" si="71"/>
        <v>24</v>
      </c>
      <c r="BH61" s="9">
        <f t="shared" si="71"/>
        <v>24</v>
      </c>
      <c r="BI61" s="9">
        <f t="shared" si="71"/>
        <v>25</v>
      </c>
      <c r="BJ61" s="9">
        <f t="shared" si="71"/>
        <v>26</v>
      </c>
      <c r="BK61" s="9">
        <f t="shared" si="71"/>
        <v>27</v>
      </c>
      <c r="BL61" s="9">
        <f t="shared" si="71"/>
        <v>27</v>
      </c>
      <c r="BM61" s="9">
        <f t="shared" si="71"/>
        <v>28</v>
      </c>
      <c r="BN61" s="9">
        <f t="shared" si="71"/>
        <v>29</v>
      </c>
      <c r="BO61" s="9">
        <f t="shared" si="71"/>
        <v>30</v>
      </c>
    </row>
    <row r="62" spans="2:67" x14ac:dyDescent="0.25">
      <c r="B62" t="s">
        <v>287</v>
      </c>
      <c r="D62" s="7">
        <f t="shared" ref="D62:AC63" si="72">SUM(D78,D94,D110,D126)</f>
        <v>586</v>
      </c>
      <c r="E62" s="7">
        <f t="shared" si="72"/>
        <v>775</v>
      </c>
      <c r="F62" s="7">
        <f t="shared" si="72"/>
        <v>1364</v>
      </c>
      <c r="G62" s="7">
        <f t="shared" si="72"/>
        <v>1528</v>
      </c>
      <c r="H62" s="7">
        <f t="shared" si="72"/>
        <v>2096</v>
      </c>
      <c r="I62" s="7">
        <f t="shared" si="72"/>
        <v>2376</v>
      </c>
      <c r="J62" s="7">
        <f t="shared" si="72"/>
        <v>2743</v>
      </c>
      <c r="K62" s="7">
        <f t="shared" si="72"/>
        <v>3033</v>
      </c>
      <c r="L62" s="7">
        <f t="shared" si="72"/>
        <v>3320</v>
      </c>
      <c r="M62" s="7">
        <f t="shared" si="72"/>
        <v>4158</v>
      </c>
      <c r="N62" s="7">
        <f t="shared" si="72"/>
        <v>3909</v>
      </c>
      <c r="O62" s="7">
        <f t="shared" si="72"/>
        <v>5168</v>
      </c>
      <c r="P62" s="7">
        <f t="shared" si="72"/>
        <v>4570</v>
      </c>
      <c r="Q62" s="7">
        <f t="shared" si="72"/>
        <v>4124</v>
      </c>
      <c r="R62" s="7">
        <f t="shared" si="72"/>
        <v>4251</v>
      </c>
      <c r="S62" s="7">
        <f t="shared" si="72"/>
        <v>4748</v>
      </c>
      <c r="T62" s="7">
        <f t="shared" si="72"/>
        <v>5137</v>
      </c>
      <c r="U62" s="7">
        <f t="shared" si="72"/>
        <v>6075</v>
      </c>
      <c r="V62" s="7">
        <f t="shared" si="72"/>
        <v>6170</v>
      </c>
      <c r="W62" s="7">
        <f t="shared" si="72"/>
        <v>6679</v>
      </c>
      <c r="X62" s="7">
        <f t="shared" si="72"/>
        <v>6796</v>
      </c>
      <c r="Y62" s="7">
        <f t="shared" si="72"/>
        <v>6528</v>
      </c>
      <c r="Z62" s="7">
        <f t="shared" si="72"/>
        <v>6597</v>
      </c>
      <c r="AA62" s="7">
        <f t="shared" si="72"/>
        <v>7898</v>
      </c>
      <c r="AB62" s="7">
        <f>SUM(AB78,AB94,AB110,AB126)</f>
        <v>9602</v>
      </c>
      <c r="AC62" s="7">
        <f t="shared" si="72"/>
        <v>8643</v>
      </c>
      <c r="AF62" s="7">
        <f t="shared" si="68"/>
        <v>9602</v>
      </c>
      <c r="AG62" s="7">
        <f t="shared" si="68"/>
        <v>8643</v>
      </c>
      <c r="AH62" s="7">
        <f t="shared" ref="AH62:BO63" si="73">SUM(AH78,AH94,AH110,AH126)</f>
        <v>12861</v>
      </c>
      <c r="AI62" s="7">
        <f t="shared" si="73"/>
        <v>9254</v>
      </c>
      <c r="AJ62" s="9">
        <f t="shared" si="73"/>
        <v>6222</v>
      </c>
      <c r="AK62" s="9">
        <f t="shared" si="73"/>
        <v>15168</v>
      </c>
      <c r="AL62" s="9">
        <f t="shared" si="73"/>
        <v>18544</v>
      </c>
      <c r="AM62" s="9">
        <f t="shared" si="73"/>
        <v>20628</v>
      </c>
      <c r="AN62" s="9">
        <f t="shared" si="73"/>
        <v>22715</v>
      </c>
      <c r="AO62" s="9">
        <f t="shared" si="73"/>
        <v>25015</v>
      </c>
      <c r="AP62" s="9">
        <f t="shared" si="73"/>
        <v>27649</v>
      </c>
      <c r="AQ62" s="9">
        <f t="shared" si="73"/>
        <v>30643</v>
      </c>
      <c r="AR62" s="9">
        <f t="shared" si="73"/>
        <v>33840</v>
      </c>
      <c r="AS62" s="9">
        <f t="shared" si="73"/>
        <v>37560</v>
      </c>
      <c r="AT62" s="9">
        <f t="shared" si="73"/>
        <v>41573</v>
      </c>
      <c r="AU62" s="9">
        <f t="shared" si="73"/>
        <v>46006</v>
      </c>
      <c r="AV62" s="9">
        <f t="shared" si="73"/>
        <v>49340</v>
      </c>
      <c r="AW62" s="9">
        <f t="shared" si="73"/>
        <v>51920</v>
      </c>
      <c r="AX62" s="9">
        <f t="shared" si="73"/>
        <v>53413</v>
      </c>
      <c r="AY62" s="9">
        <f t="shared" si="73"/>
        <v>55078</v>
      </c>
      <c r="AZ62" s="9">
        <f t="shared" si="73"/>
        <v>56746</v>
      </c>
      <c r="BA62" s="9">
        <f t="shared" si="73"/>
        <v>58427</v>
      </c>
      <c r="BB62" s="9">
        <f t="shared" si="73"/>
        <v>60202</v>
      </c>
      <c r="BC62" s="9">
        <f t="shared" si="73"/>
        <v>62041</v>
      </c>
      <c r="BD62" s="9">
        <f t="shared" si="73"/>
        <v>64007</v>
      </c>
      <c r="BE62" s="9">
        <f t="shared" si="73"/>
        <v>65965</v>
      </c>
      <c r="BF62" s="9">
        <f t="shared" si="73"/>
        <v>68104</v>
      </c>
      <c r="BG62" s="9">
        <f t="shared" si="73"/>
        <v>70244</v>
      </c>
      <c r="BH62" s="9">
        <f t="shared" si="73"/>
        <v>72465</v>
      </c>
      <c r="BI62" s="9">
        <f t="shared" si="73"/>
        <v>74828</v>
      </c>
      <c r="BJ62" s="9">
        <f t="shared" si="73"/>
        <v>77030</v>
      </c>
      <c r="BK62" s="9">
        <f t="shared" si="73"/>
        <v>79372</v>
      </c>
      <c r="BL62" s="9">
        <f t="shared" si="73"/>
        <v>81688</v>
      </c>
      <c r="BM62" s="9">
        <f t="shared" si="73"/>
        <v>84171</v>
      </c>
      <c r="BN62" s="9">
        <f t="shared" si="73"/>
        <v>86628</v>
      </c>
      <c r="BO62" s="9">
        <f t="shared" si="73"/>
        <v>89228</v>
      </c>
    </row>
    <row r="63" spans="2:67" x14ac:dyDescent="0.25">
      <c r="B63" t="s">
        <v>288</v>
      </c>
      <c r="D63" s="7">
        <f t="shared" si="72"/>
        <v>2762875</v>
      </c>
      <c r="E63" s="7">
        <f t="shared" si="72"/>
        <v>3149600</v>
      </c>
      <c r="F63" s="7">
        <f t="shared" si="72"/>
        <v>4307760</v>
      </c>
      <c r="G63" s="7">
        <f t="shared" si="72"/>
        <v>4761487</v>
      </c>
      <c r="H63" s="7">
        <f t="shared" si="72"/>
        <v>5942034</v>
      </c>
      <c r="I63" s="7">
        <f t="shared" si="72"/>
        <v>6142928</v>
      </c>
      <c r="J63" s="7">
        <f t="shared" si="72"/>
        <v>6538363</v>
      </c>
      <c r="K63" s="7">
        <f t="shared" si="72"/>
        <v>7656298</v>
      </c>
      <c r="L63" s="7">
        <f t="shared" si="72"/>
        <v>7683291</v>
      </c>
      <c r="M63" s="7">
        <f t="shared" si="72"/>
        <v>9313583</v>
      </c>
      <c r="N63" s="7">
        <f t="shared" si="72"/>
        <v>8725435</v>
      </c>
      <c r="O63" s="7">
        <f t="shared" si="72"/>
        <v>11940448</v>
      </c>
      <c r="P63" s="7">
        <f t="shared" si="72"/>
        <v>11168193</v>
      </c>
      <c r="Q63" s="7">
        <f t="shared" si="72"/>
        <v>10857311</v>
      </c>
      <c r="R63" s="7">
        <f t="shared" si="72"/>
        <v>12695430</v>
      </c>
      <c r="S63" s="7">
        <f t="shared" si="72"/>
        <v>13231665</v>
      </c>
      <c r="T63" s="7">
        <f t="shared" si="72"/>
        <v>11736578</v>
      </c>
      <c r="U63" s="7">
        <f t="shared" si="72"/>
        <v>14058199</v>
      </c>
      <c r="V63" s="7">
        <f t="shared" si="72"/>
        <v>12936193</v>
      </c>
      <c r="W63" s="7">
        <f t="shared" si="72"/>
        <v>12782350</v>
      </c>
      <c r="X63" s="7">
        <f t="shared" si="72"/>
        <v>13108765</v>
      </c>
      <c r="Y63" s="7">
        <f t="shared" si="72"/>
        <v>12365105</v>
      </c>
      <c r="Z63" s="7">
        <f t="shared" si="72"/>
        <v>12478260</v>
      </c>
      <c r="AA63" s="7">
        <f t="shared" si="72"/>
        <v>14084270</v>
      </c>
      <c r="AB63" s="7">
        <f>SUM(AB79,AB95,AB111,AB127)</f>
        <v>16258860</v>
      </c>
      <c r="AC63" s="7">
        <f t="shared" si="72"/>
        <v>15176510</v>
      </c>
      <c r="AF63" s="7">
        <f t="shared" si="68"/>
        <v>16258860</v>
      </c>
      <c r="AG63" s="7">
        <f t="shared" si="68"/>
        <v>15176510</v>
      </c>
      <c r="AH63" s="7">
        <f t="shared" si="73"/>
        <v>22003770</v>
      </c>
      <c r="AI63" s="7">
        <f t="shared" si="73"/>
        <v>17219834</v>
      </c>
      <c r="AJ63" s="9">
        <f t="shared" si="73"/>
        <v>11223360</v>
      </c>
      <c r="AK63" s="9">
        <f t="shared" si="73"/>
        <v>26328377.774453398</v>
      </c>
      <c r="AL63" s="9">
        <f t="shared" si="73"/>
        <v>32307218.534319695</v>
      </c>
      <c r="AM63" s="9">
        <f t="shared" si="73"/>
        <v>35585769.327769727</v>
      </c>
      <c r="AN63" s="9">
        <f t="shared" si="73"/>
        <v>38872537.621219762</v>
      </c>
      <c r="AO63" s="9">
        <f t="shared" si="73"/>
        <v>42357285.084034264</v>
      </c>
      <c r="AP63" s="9">
        <f t="shared" si="73"/>
        <v>46512618.831582621</v>
      </c>
      <c r="AQ63" s="9">
        <f t="shared" si="73"/>
        <v>51176105.660093129</v>
      </c>
      <c r="AR63" s="9">
        <f t="shared" si="73"/>
        <v>56127005.759853952</v>
      </c>
      <c r="AS63" s="9">
        <f t="shared" si="73"/>
        <v>61823233.750288785</v>
      </c>
      <c r="AT63" s="9">
        <f t="shared" si="73"/>
        <v>67845921.296723008</v>
      </c>
      <c r="AU63" s="9">
        <f t="shared" si="73"/>
        <v>74628103.587410003</v>
      </c>
      <c r="AV63" s="9">
        <f t="shared" si="73"/>
        <v>79736181.142165035</v>
      </c>
      <c r="AW63" s="9">
        <f t="shared" si="73"/>
        <v>83732292.357778773</v>
      </c>
      <c r="AX63" s="9">
        <f t="shared" si="73"/>
        <v>86274761.872164518</v>
      </c>
      <c r="AY63" s="9">
        <f t="shared" si="73"/>
        <v>89256613.268000841</v>
      </c>
      <c r="AZ63" s="9">
        <f t="shared" si="73"/>
        <v>92246915.526033491</v>
      </c>
      <c r="BA63" s="9">
        <f t="shared" si="73"/>
        <v>95271343.745604604</v>
      </c>
      <c r="BB63" s="9">
        <f t="shared" si="73"/>
        <v>98349239.518549696</v>
      </c>
      <c r="BC63" s="9">
        <f t="shared" si="73"/>
        <v>101716187.24207819</v>
      </c>
      <c r="BD63" s="9">
        <f t="shared" si="73"/>
        <v>105284492.58240496</v>
      </c>
      <c r="BE63" s="9">
        <f t="shared" si="73"/>
        <v>108771903.8208459</v>
      </c>
      <c r="BF63" s="9">
        <f t="shared" si="73"/>
        <v>112723582.80293374</v>
      </c>
      <c r="BG63" s="9">
        <f t="shared" si="73"/>
        <v>116619253.54533204</v>
      </c>
      <c r="BH63" s="9">
        <f t="shared" si="73"/>
        <v>120851791.91457896</v>
      </c>
      <c r="BI63" s="9">
        <f t="shared" si="73"/>
        <v>125326775.40062417</v>
      </c>
      <c r="BJ63" s="9">
        <f t="shared" si="73"/>
        <v>129301772.28478354</v>
      </c>
      <c r="BK63" s="9">
        <f t="shared" si="73"/>
        <v>133627481.23632459</v>
      </c>
      <c r="BL63" s="9">
        <f t="shared" si="73"/>
        <v>137824474.29110801</v>
      </c>
      <c r="BM63" s="9">
        <f t="shared" si="73"/>
        <v>142447386.75620499</v>
      </c>
      <c r="BN63" s="9">
        <f t="shared" si="73"/>
        <v>146940100.11941615</v>
      </c>
      <c r="BO63" s="9">
        <f t="shared" si="73"/>
        <v>151734245.48658463</v>
      </c>
    </row>
    <row r="64" spans="2:67" x14ac:dyDescent="0.25">
      <c r="B64" t="s">
        <v>168</v>
      </c>
      <c r="D64" s="7">
        <f t="shared" ref="D64:AA64" si="74">D63/D62</f>
        <v>4714.8037542662114</v>
      </c>
      <c r="E64" s="7">
        <f t="shared" si="74"/>
        <v>4064</v>
      </c>
      <c r="F64" s="7">
        <f t="shared" si="74"/>
        <v>3158.181818181818</v>
      </c>
      <c r="G64" s="7">
        <f t="shared" si="74"/>
        <v>3116.1564136125653</v>
      </c>
      <c r="H64" s="7">
        <f t="shared" si="74"/>
        <v>2834.9398854961833</v>
      </c>
      <c r="I64" s="7">
        <f t="shared" si="74"/>
        <v>2585.4074074074074</v>
      </c>
      <c r="J64" s="7">
        <f t="shared" si="74"/>
        <v>2383.654028436019</v>
      </c>
      <c r="K64" s="7">
        <f t="shared" si="74"/>
        <v>2524.3316848005275</v>
      </c>
      <c r="L64" s="7">
        <f t="shared" si="74"/>
        <v>2314.2442771084338</v>
      </c>
      <c r="M64" s="7">
        <f t="shared" si="74"/>
        <v>2239.9189514189516</v>
      </c>
      <c r="N64" s="7">
        <f t="shared" si="74"/>
        <v>2232.1399334868252</v>
      </c>
      <c r="O64" s="7">
        <f t="shared" si="74"/>
        <v>2310.4582043343653</v>
      </c>
      <c r="P64" s="7">
        <f t="shared" si="74"/>
        <v>2443.8059080962803</v>
      </c>
      <c r="Q64" s="7">
        <f t="shared" si="74"/>
        <v>2632.7136275460716</v>
      </c>
      <c r="R64" s="7">
        <f t="shared" si="74"/>
        <v>2986.4573041637263</v>
      </c>
      <c r="S64" s="7">
        <f t="shared" si="74"/>
        <v>2786.7870682392586</v>
      </c>
      <c r="T64" s="7">
        <f t="shared" si="74"/>
        <v>2284.7144247615338</v>
      </c>
      <c r="U64" s="7">
        <f t="shared" si="74"/>
        <v>2314.1068312757202</v>
      </c>
      <c r="V64" s="7">
        <f t="shared" si="74"/>
        <v>2096.6277147487845</v>
      </c>
      <c r="W64" s="7">
        <f t="shared" si="74"/>
        <v>1913.8119478963918</v>
      </c>
      <c r="X64" s="7">
        <f t="shared" si="74"/>
        <v>1928.8942024720425</v>
      </c>
      <c r="Y64" s="7">
        <f t="shared" si="74"/>
        <v>1894.1643688725489</v>
      </c>
      <c r="Z64" s="7">
        <f t="shared" si="74"/>
        <v>1891.5052296498409</v>
      </c>
      <c r="AA64" s="7">
        <f t="shared" si="74"/>
        <v>1783.2704482147378</v>
      </c>
      <c r="AB64" s="7">
        <f>AB63/AB62</f>
        <v>1693.2784836492397</v>
      </c>
      <c r="AC64" s="7">
        <f>AC63/AC62</f>
        <v>1755.9308110609743</v>
      </c>
      <c r="AD64" s="264">
        <f>SUM(V63:AC63)/SUM(V62:AC62)</f>
        <v>1853.4162748459594</v>
      </c>
      <c r="AF64" s="7">
        <f>AF63/AF62</f>
        <v>1693.2784836492397</v>
      </c>
      <c r="AG64" s="7">
        <f t="shared" ref="AG64:BO64" si="75">AG63/AG62</f>
        <v>1755.9308110609743</v>
      </c>
      <c r="AH64" s="7">
        <f t="shared" si="75"/>
        <v>1710.8910660135293</v>
      </c>
      <c r="AI64" s="7">
        <f t="shared" si="75"/>
        <v>1860.7990058353143</v>
      </c>
      <c r="AJ64" s="9">
        <f t="shared" si="75"/>
        <v>1803.8187078109931</v>
      </c>
      <c r="AK64" s="9">
        <f t="shared" si="75"/>
        <v>1735.7843996870647</v>
      </c>
      <c r="AL64" s="9">
        <f t="shared" si="75"/>
        <v>1742.1925439128395</v>
      </c>
      <c r="AM64" s="9">
        <f t="shared" si="75"/>
        <v>1725.1197075707644</v>
      </c>
      <c r="AN64" s="9">
        <f t="shared" si="75"/>
        <v>1711.3157658472271</v>
      </c>
      <c r="AO64" s="9">
        <f t="shared" si="75"/>
        <v>1693.2754380985114</v>
      </c>
      <c r="AP64" s="9">
        <f t="shared" si="75"/>
        <v>1682.2532037897436</v>
      </c>
      <c r="AQ64" s="9">
        <f t="shared" si="75"/>
        <v>1670.0749162971356</v>
      </c>
      <c r="AR64" s="9">
        <f t="shared" si="75"/>
        <v>1658.599460988592</v>
      </c>
      <c r="AS64" s="9">
        <f t="shared" si="75"/>
        <v>1645.9859890918208</v>
      </c>
      <c r="AT64" s="9">
        <f t="shared" si="75"/>
        <v>1631.9707814380249</v>
      </c>
      <c r="AU64" s="9">
        <f t="shared" si="75"/>
        <v>1622.1384947052559</v>
      </c>
      <c r="AV64" s="9">
        <f t="shared" si="75"/>
        <v>1616.0555561849419</v>
      </c>
      <c r="AW64" s="9">
        <f t="shared" si="75"/>
        <v>1612.7174953347221</v>
      </c>
      <c r="AX64" s="9">
        <f t="shared" si="75"/>
        <v>1615.2390218142498</v>
      </c>
      <c r="AY64" s="9">
        <f t="shared" si="75"/>
        <v>1620.5492804386658</v>
      </c>
      <c r="AZ64" s="9">
        <f t="shared" si="75"/>
        <v>1625.6108893319968</v>
      </c>
      <c r="BA64" s="9">
        <f t="shared" si="75"/>
        <v>1630.6047502970305</v>
      </c>
      <c r="BB64" s="9">
        <f t="shared" si="75"/>
        <v>1633.6540234302797</v>
      </c>
      <c r="BC64" s="9">
        <f t="shared" si="75"/>
        <v>1639.4994800547731</v>
      </c>
      <c r="BD64" s="9">
        <f t="shared" si="75"/>
        <v>1644.8902867249669</v>
      </c>
      <c r="BE64" s="9">
        <f t="shared" si="75"/>
        <v>1648.9335832766756</v>
      </c>
      <c r="BF64" s="9">
        <f t="shared" si="75"/>
        <v>1655.1683132111732</v>
      </c>
      <c r="BG64" s="9">
        <f t="shared" si="75"/>
        <v>1660.2023453295947</v>
      </c>
      <c r="BH64" s="9">
        <f t="shared" si="75"/>
        <v>1667.7263770727793</v>
      </c>
      <c r="BI64" s="9">
        <f t="shared" si="75"/>
        <v>1674.864695042286</v>
      </c>
      <c r="BJ64" s="9">
        <f t="shared" si="75"/>
        <v>1678.5897998803523</v>
      </c>
      <c r="BK64" s="9">
        <f t="shared" si="75"/>
        <v>1683.5594571930226</v>
      </c>
      <c r="BL64" s="9">
        <f t="shared" si="75"/>
        <v>1687.2058844763981</v>
      </c>
      <c r="BM64" s="9">
        <f t="shared" si="75"/>
        <v>1692.3570678286464</v>
      </c>
      <c r="BN64" s="9">
        <f t="shared" si="75"/>
        <v>1696.2194685253746</v>
      </c>
      <c r="BO64" s="9">
        <f t="shared" si="75"/>
        <v>1700.5227673665736</v>
      </c>
    </row>
    <row r="65" spans="2:67" x14ac:dyDescent="0.25">
      <c r="B65" t="s">
        <v>289</v>
      </c>
      <c r="D65" s="7">
        <f t="shared" ref="D65:AC66" si="76">SUM(D81,D97,D113,D129)</f>
        <v>68438.75</v>
      </c>
      <c r="E65" s="7">
        <f t="shared" si="76"/>
        <v>80306</v>
      </c>
      <c r="F65" s="7">
        <f t="shared" si="76"/>
        <v>119597.6</v>
      </c>
      <c r="G65" s="7">
        <f t="shared" si="76"/>
        <v>132284.87</v>
      </c>
      <c r="H65" s="7">
        <f t="shared" si="76"/>
        <v>68030</v>
      </c>
      <c r="I65" s="7">
        <f t="shared" si="76"/>
        <v>111318.5</v>
      </c>
      <c r="J65" s="7">
        <f t="shared" si="76"/>
        <v>124135</v>
      </c>
      <c r="K65" s="7">
        <f t="shared" si="76"/>
        <v>146146.53</v>
      </c>
      <c r="L65" s="7">
        <f t="shared" si="76"/>
        <v>194550.91</v>
      </c>
      <c r="M65" s="7">
        <f t="shared" si="76"/>
        <v>290245.83</v>
      </c>
      <c r="N65" s="7">
        <f t="shared" si="76"/>
        <v>271123.55</v>
      </c>
      <c r="O65" s="7">
        <f t="shared" si="76"/>
        <v>361404.48</v>
      </c>
      <c r="P65" s="7">
        <f t="shared" si="76"/>
        <v>320311.93</v>
      </c>
      <c r="Q65" s="7">
        <f t="shared" si="76"/>
        <v>297248.11</v>
      </c>
      <c r="R65" s="7">
        <f t="shared" si="76"/>
        <v>323434.3</v>
      </c>
      <c r="S65" s="7">
        <f t="shared" si="76"/>
        <v>353171.65</v>
      </c>
      <c r="T65" s="7">
        <f t="shared" si="76"/>
        <v>350260.28</v>
      </c>
      <c r="U65" s="7">
        <f t="shared" si="76"/>
        <v>415103.1</v>
      </c>
      <c r="V65" s="7">
        <f t="shared" si="76"/>
        <v>404231.93</v>
      </c>
      <c r="W65" s="7">
        <f t="shared" si="76"/>
        <v>692773.5</v>
      </c>
      <c r="X65" s="7">
        <f t="shared" si="76"/>
        <v>955377.1</v>
      </c>
      <c r="Y65" s="7">
        <f t="shared" si="76"/>
        <v>1074017</v>
      </c>
      <c r="Z65" s="7">
        <f t="shared" si="76"/>
        <v>997852.6</v>
      </c>
      <c r="AA65" s="7">
        <f t="shared" si="76"/>
        <v>1643273.7</v>
      </c>
      <c r="AB65" s="7">
        <f>SUM(AB81,AB97,AB113,AB129)</f>
        <v>2112982.6</v>
      </c>
      <c r="AC65" s="7">
        <f t="shared" si="76"/>
        <v>1413361.1</v>
      </c>
      <c r="AF65" s="7">
        <f>AB65</f>
        <v>2112982.6</v>
      </c>
      <c r="AG65" s="7">
        <f>AC65</f>
        <v>1413361.1</v>
      </c>
      <c r="AH65" s="7">
        <f t="shared" ref="AH65:BO66" si="77">SUM(AH81,AH97,AH113,AH129)</f>
        <v>2569165.7999999998</v>
      </c>
      <c r="AI65" s="7">
        <f t="shared" si="77"/>
        <v>2126349.34</v>
      </c>
      <c r="AJ65" s="9">
        <f t="shared" si="77"/>
        <v>2179716.6</v>
      </c>
      <c r="AK65" s="9">
        <f t="shared" si="77"/>
        <v>1539533.0193893637</v>
      </c>
      <c r="AL65" s="9">
        <f t="shared" si="77"/>
        <v>1144308.0999142907</v>
      </c>
      <c r="AM65" s="9">
        <f t="shared" si="77"/>
        <v>1268124.1214704593</v>
      </c>
      <c r="AN65" s="9">
        <f t="shared" si="77"/>
        <v>1392395.9763599616</v>
      </c>
      <c r="AO65" s="9">
        <f t="shared" si="77"/>
        <v>1527658.6408442266</v>
      </c>
      <c r="AP65" s="9">
        <f t="shared" si="77"/>
        <v>1685046.6865445927</v>
      </c>
      <c r="AQ65" s="9">
        <f t="shared" si="77"/>
        <v>1863232.2709093108</v>
      </c>
      <c r="AR65" s="9">
        <f t="shared" si="77"/>
        <v>2053528.4194780001</v>
      </c>
      <c r="AS65" s="9">
        <f t="shared" si="77"/>
        <v>2274220.7478380897</v>
      </c>
      <c r="AT65" s="9">
        <f t="shared" si="77"/>
        <v>2510022.8474328094</v>
      </c>
      <c r="AU65" s="9">
        <f t="shared" si="77"/>
        <v>2774790.7255781223</v>
      </c>
      <c r="AV65" s="9">
        <f t="shared" si="77"/>
        <v>2980037.2638774565</v>
      </c>
      <c r="AW65" s="9">
        <f t="shared" si="77"/>
        <v>3143676.0425889217</v>
      </c>
      <c r="AX65" s="9">
        <f t="shared" si="77"/>
        <v>3238100.352909972</v>
      </c>
      <c r="AY65" s="9">
        <f t="shared" si="77"/>
        <v>3346195.5247631674</v>
      </c>
      <c r="AZ65" s="9">
        <f t="shared" si="77"/>
        <v>3454738.9892454133</v>
      </c>
      <c r="BA65" s="9">
        <f t="shared" si="77"/>
        <v>3565168.5851379158</v>
      </c>
      <c r="BB65" s="9">
        <f t="shared" si="77"/>
        <v>3680189.8021332207</v>
      </c>
      <c r="BC65" s="9">
        <f t="shared" si="77"/>
        <v>3802985.4652067604</v>
      </c>
      <c r="BD65" s="9">
        <f t="shared" si="77"/>
        <v>3934460.2604025672</v>
      </c>
      <c r="BE65" s="9">
        <f t="shared" si="77"/>
        <v>4065557.0093224994</v>
      </c>
      <c r="BF65" s="9">
        <f t="shared" si="77"/>
        <v>4211684.5790702943</v>
      </c>
      <c r="BG65" s="9">
        <f t="shared" si="77"/>
        <v>4358794.0618379312</v>
      </c>
      <c r="BH65" s="9">
        <f t="shared" si="77"/>
        <v>4516357.7333111633</v>
      </c>
      <c r="BI65" s="9">
        <f t="shared" si="77"/>
        <v>4684879.7035733284</v>
      </c>
      <c r="BJ65" s="9">
        <f t="shared" si="77"/>
        <v>4829776.12755962</v>
      </c>
      <c r="BK65" s="9">
        <f t="shared" si="77"/>
        <v>4983376.9630797459</v>
      </c>
      <c r="BL65" s="9">
        <f t="shared" si="77"/>
        <v>5133953.8986915192</v>
      </c>
      <c r="BM65" s="9">
        <f t="shared" si="77"/>
        <v>5297434.4329089317</v>
      </c>
      <c r="BN65" s="9">
        <f t="shared" si="77"/>
        <v>5457801.9208504707</v>
      </c>
      <c r="BO65" s="9">
        <f t="shared" si="77"/>
        <v>5628256.3093063803</v>
      </c>
    </row>
    <row r="66" spans="2:67" x14ac:dyDescent="0.25">
      <c r="B66" t="s">
        <v>290</v>
      </c>
      <c r="D66" s="7">
        <f t="shared" si="76"/>
        <v>29090</v>
      </c>
      <c r="E66" s="7">
        <f t="shared" si="76"/>
        <v>33310</v>
      </c>
      <c r="F66" s="7">
        <f t="shared" si="76"/>
        <v>49240</v>
      </c>
      <c r="G66" s="7">
        <f t="shared" si="76"/>
        <v>54110</v>
      </c>
      <c r="H66" s="7">
        <f t="shared" si="76"/>
        <v>68030</v>
      </c>
      <c r="I66" s="7">
        <f t="shared" si="76"/>
        <v>73080</v>
      </c>
      <c r="J66" s="7">
        <f t="shared" si="76"/>
        <v>79550</v>
      </c>
      <c r="K66" s="7">
        <f t="shared" si="76"/>
        <v>89520</v>
      </c>
      <c r="L66" s="7">
        <f t="shared" si="76"/>
        <v>93360</v>
      </c>
      <c r="M66" s="7">
        <f t="shared" si="76"/>
        <v>113960</v>
      </c>
      <c r="N66" s="7">
        <f t="shared" si="76"/>
        <v>105340</v>
      </c>
      <c r="O66" s="7">
        <f t="shared" si="76"/>
        <v>138510</v>
      </c>
      <c r="P66" s="7">
        <f t="shared" si="76"/>
        <v>117250</v>
      </c>
      <c r="Q66" s="7">
        <f t="shared" si="76"/>
        <v>106200</v>
      </c>
      <c r="R66" s="7">
        <f t="shared" si="76"/>
        <v>111460</v>
      </c>
      <c r="S66" s="7">
        <f t="shared" si="76"/>
        <v>125900</v>
      </c>
      <c r="T66" s="7">
        <f t="shared" si="76"/>
        <v>129120</v>
      </c>
      <c r="U66" s="7">
        <f t="shared" si="76"/>
        <v>152200</v>
      </c>
      <c r="V66" s="7">
        <f t="shared" si="76"/>
        <v>151470</v>
      </c>
      <c r="W66" s="7">
        <f t="shared" si="76"/>
        <v>159255</v>
      </c>
      <c r="X66" s="7">
        <f t="shared" si="76"/>
        <v>172910</v>
      </c>
      <c r="Y66" s="7">
        <f t="shared" si="76"/>
        <v>166810</v>
      </c>
      <c r="Z66" s="7">
        <f t="shared" si="76"/>
        <v>167430</v>
      </c>
      <c r="AA66" s="7">
        <f t="shared" si="76"/>
        <v>201622</v>
      </c>
      <c r="AB66" s="7">
        <f>SUM(AB82,AB98,AB114,AB130)</f>
        <v>237013</v>
      </c>
      <c r="AC66" s="7">
        <f t="shared" si="76"/>
        <v>210987</v>
      </c>
      <c r="AF66" s="7">
        <f>AB66</f>
        <v>237013</v>
      </c>
      <c r="AG66" s="7">
        <f>AC66</f>
        <v>210987</v>
      </c>
      <c r="AH66" s="7">
        <f t="shared" si="77"/>
        <v>315091.20000000001</v>
      </c>
      <c r="AI66" s="7">
        <f t="shared" si="77"/>
        <v>224334</v>
      </c>
      <c r="AJ66" s="9">
        <f t="shared" si="77"/>
        <v>160873</v>
      </c>
      <c r="AK66" s="9">
        <f t="shared" si="77"/>
        <v>377456.8827704842</v>
      </c>
      <c r="AL66" s="9">
        <f t="shared" si="77"/>
        <v>465943.26505253592</v>
      </c>
      <c r="AM66" s="9">
        <f t="shared" si="77"/>
        <v>517852.11482095148</v>
      </c>
      <c r="AN66" s="9">
        <f t="shared" si="77"/>
        <v>569871.79792270041</v>
      </c>
      <c r="AO66" s="9">
        <f t="shared" si="77"/>
        <v>627396.04177227546</v>
      </c>
      <c r="AP66" s="9">
        <f t="shared" si="77"/>
        <v>693910.06315481302</v>
      </c>
      <c r="AQ66" s="9">
        <f t="shared" si="77"/>
        <v>769693.29046191392</v>
      </c>
      <c r="AR66" s="9">
        <f t="shared" si="77"/>
        <v>850952.19765437371</v>
      </c>
      <c r="AS66" s="9">
        <f t="shared" si="77"/>
        <v>945495.50347726885</v>
      </c>
      <c r="AT66" s="9">
        <f t="shared" si="77"/>
        <v>1046526.7550615537</v>
      </c>
      <c r="AU66" s="9">
        <f t="shared" si="77"/>
        <v>1161628.0145498528</v>
      </c>
      <c r="AV66" s="9">
        <f t="shared" si="77"/>
        <v>1256930.930330673</v>
      </c>
      <c r="AW66" s="9">
        <f t="shared" si="77"/>
        <v>1336427.375112765</v>
      </c>
      <c r="AX66" s="9">
        <f t="shared" si="77"/>
        <v>1375886.5836666254</v>
      </c>
      <c r="AY66" s="9">
        <f t="shared" si="77"/>
        <v>1420958.2029931808</v>
      </c>
      <c r="AZ66" s="9">
        <f t="shared" si="77"/>
        <v>1466124.5090751911</v>
      </c>
      <c r="BA66" s="9">
        <f t="shared" si="77"/>
        <v>1511770.660670022</v>
      </c>
      <c r="BB66" s="9">
        <f t="shared" si="77"/>
        <v>1559161.5908419429</v>
      </c>
      <c r="BC66" s="9">
        <f t="shared" si="77"/>
        <v>1609546.9325828459</v>
      </c>
      <c r="BD66" s="9">
        <f t="shared" si="77"/>
        <v>1663219.4925511922</v>
      </c>
      <c r="BE66" s="9">
        <f t="shared" si="77"/>
        <v>1716272.7917153393</v>
      </c>
      <c r="BF66" s="9">
        <f t="shared" si="77"/>
        <v>1775254.8550743025</v>
      </c>
      <c r="BG66" s="9">
        <f t="shared" si="77"/>
        <v>1833934.0110511882</v>
      </c>
      <c r="BH66" s="9">
        <f t="shared" si="77"/>
        <v>1896252.212995447</v>
      </c>
      <c r="BI66" s="9">
        <f t="shared" si="77"/>
        <v>1962411.799833816</v>
      </c>
      <c r="BJ66" s="9">
        <f t="shared" si="77"/>
        <v>2022299.6258679854</v>
      </c>
      <c r="BK66" s="9">
        <f t="shared" si="77"/>
        <v>2086584.9150319137</v>
      </c>
      <c r="BL66" s="9">
        <f t="shared" si="77"/>
        <v>2149586.3756565996</v>
      </c>
      <c r="BM66" s="9">
        <f t="shared" si="77"/>
        <v>2217999.37825388</v>
      </c>
      <c r="BN66" s="9">
        <f t="shared" si="77"/>
        <v>2285128.1200469607</v>
      </c>
      <c r="BO66" s="9">
        <f t="shared" si="77"/>
        <v>2356441.8853194471</v>
      </c>
    </row>
    <row r="67" spans="2:67" x14ac:dyDescent="0.25">
      <c r="B67" s="1"/>
    </row>
    <row r="68" spans="2:67" x14ac:dyDescent="0.25">
      <c r="B68" s="290" t="s">
        <v>118</v>
      </c>
      <c r="D68" s="240"/>
      <c r="E68" s="240"/>
      <c r="F68" s="240"/>
      <c r="G68" s="240"/>
      <c r="H68" s="240"/>
      <c r="I68" s="240"/>
      <c r="J68" s="240"/>
      <c r="K68" s="240"/>
      <c r="L68" s="240"/>
      <c r="M68" s="240"/>
      <c r="N68" s="240"/>
      <c r="O68" s="240"/>
      <c r="P68" s="240"/>
      <c r="Q68" s="240"/>
      <c r="R68" s="240"/>
      <c r="S68" s="240"/>
      <c r="T68" s="240"/>
      <c r="U68" s="240"/>
      <c r="V68" s="240"/>
      <c r="W68" s="240"/>
      <c r="X68" s="240"/>
      <c r="Y68" s="240"/>
      <c r="Z68" s="240"/>
      <c r="AA68" s="234">
        <f>RATE((COUNT($E$1:$O$1)),,-$D69,$O69)</f>
        <v>6.8701456010022852E-2</v>
      </c>
      <c r="AB68" s="234">
        <f>RATE((COUNT($E$1:$O$1)),,-$D69,$O69)</f>
        <v>6.8701456010022852E-2</v>
      </c>
      <c r="AC68" s="234">
        <f>RATE((COUNT($Q$1:$AC$1)),,-$P69,$AC69)</f>
        <v>9.2580701545457826E-3</v>
      </c>
      <c r="AF68" s="234"/>
      <c r="AG68" s="234"/>
      <c r="AH68" s="234"/>
      <c r="AI68" s="234"/>
    </row>
    <row r="69" spans="2:67" x14ac:dyDescent="0.25">
      <c r="B69" s="291" t="s">
        <v>137</v>
      </c>
      <c r="D69" s="243">
        <f>D76+D77</f>
        <v>26</v>
      </c>
      <c r="E69" s="243">
        <f>E76+E77</f>
        <v>28</v>
      </c>
      <c r="F69" s="243">
        <f>F76+F77</f>
        <v>36</v>
      </c>
      <c r="G69" s="243">
        <f>G76+G77</f>
        <v>38</v>
      </c>
      <c r="H69" s="243">
        <f t="shared" ref="H69:AC69" si="78">H76+H77</f>
        <v>38</v>
      </c>
      <c r="I69" s="243">
        <f t="shared" si="78"/>
        <v>42</v>
      </c>
      <c r="J69" s="243">
        <f t="shared" si="78"/>
        <v>38</v>
      </c>
      <c r="K69" s="243">
        <f t="shared" si="78"/>
        <v>46</v>
      </c>
      <c r="L69" s="243">
        <f t="shared" si="78"/>
        <v>45</v>
      </c>
      <c r="M69" s="243">
        <f t="shared" si="78"/>
        <v>47</v>
      </c>
      <c r="N69" s="243">
        <f t="shared" si="78"/>
        <v>53</v>
      </c>
      <c r="O69" s="243">
        <f t="shared" si="78"/>
        <v>54</v>
      </c>
      <c r="P69" s="243">
        <f t="shared" si="78"/>
        <v>55</v>
      </c>
      <c r="Q69" s="243">
        <f t="shared" si="78"/>
        <v>51</v>
      </c>
      <c r="R69" s="243">
        <f t="shared" si="78"/>
        <v>51</v>
      </c>
      <c r="S69" s="243">
        <f t="shared" si="78"/>
        <v>55</v>
      </c>
      <c r="T69" s="243">
        <f t="shared" si="78"/>
        <v>57</v>
      </c>
      <c r="U69" s="243">
        <f t="shared" si="78"/>
        <v>58</v>
      </c>
      <c r="V69" s="243">
        <f t="shared" si="78"/>
        <v>57</v>
      </c>
      <c r="W69" s="243">
        <f t="shared" si="78"/>
        <v>59</v>
      </c>
      <c r="X69" s="243">
        <f t="shared" si="78"/>
        <v>63</v>
      </c>
      <c r="Y69" s="243">
        <f t="shared" si="78"/>
        <v>64</v>
      </c>
      <c r="Z69" s="243">
        <f t="shared" si="78"/>
        <v>62</v>
      </c>
      <c r="AA69" s="243">
        <f t="shared" si="78"/>
        <v>59</v>
      </c>
      <c r="AB69" s="243">
        <f>AB76+AB77</f>
        <v>61</v>
      </c>
      <c r="AC69" s="243">
        <f t="shared" si="78"/>
        <v>62</v>
      </c>
      <c r="AF69" s="244">
        <f>SUM(AF76:AF77)</f>
        <v>61</v>
      </c>
      <c r="AG69" s="244">
        <f t="shared" ref="AG69:BO69" si="79">ROUND((AF76+AF77)*(1+AG70),)</f>
        <v>64</v>
      </c>
      <c r="AH69" s="244">
        <f t="shared" si="79"/>
        <v>65</v>
      </c>
      <c r="AI69" s="244">
        <f t="shared" si="79"/>
        <v>66</v>
      </c>
      <c r="AJ69" s="245">
        <f t="shared" si="79"/>
        <v>62</v>
      </c>
      <c r="AK69" s="245">
        <f t="shared" si="79"/>
        <v>58</v>
      </c>
      <c r="AL69" s="245">
        <f t="shared" si="79"/>
        <v>61</v>
      </c>
      <c r="AM69" s="245">
        <f t="shared" si="79"/>
        <v>64</v>
      </c>
      <c r="AN69" s="245">
        <f t="shared" si="79"/>
        <v>67</v>
      </c>
      <c r="AO69" s="245">
        <f t="shared" si="79"/>
        <v>70</v>
      </c>
      <c r="AP69" s="245">
        <f t="shared" si="79"/>
        <v>74</v>
      </c>
      <c r="AQ69" s="245">
        <f t="shared" si="79"/>
        <v>78</v>
      </c>
      <c r="AR69" s="245">
        <f t="shared" si="79"/>
        <v>82</v>
      </c>
      <c r="AS69" s="245">
        <f t="shared" si="79"/>
        <v>86</v>
      </c>
      <c r="AT69" s="245">
        <f t="shared" si="79"/>
        <v>90</v>
      </c>
      <c r="AU69" s="245">
        <f t="shared" si="79"/>
        <v>95</v>
      </c>
      <c r="AV69" s="245">
        <f t="shared" si="79"/>
        <v>100</v>
      </c>
      <c r="AW69" s="245">
        <f t="shared" si="79"/>
        <v>105</v>
      </c>
      <c r="AX69" s="245">
        <f t="shared" si="79"/>
        <v>110</v>
      </c>
      <c r="AY69" s="245">
        <f t="shared" si="79"/>
        <v>116</v>
      </c>
      <c r="AZ69" s="245">
        <f t="shared" si="79"/>
        <v>122</v>
      </c>
      <c r="BA69" s="245">
        <f t="shared" si="79"/>
        <v>128</v>
      </c>
      <c r="BB69" s="245">
        <f t="shared" si="79"/>
        <v>134</v>
      </c>
      <c r="BC69" s="245">
        <f t="shared" si="79"/>
        <v>141</v>
      </c>
      <c r="BD69" s="245">
        <f t="shared" si="79"/>
        <v>148</v>
      </c>
      <c r="BE69" s="245">
        <f t="shared" si="79"/>
        <v>155</v>
      </c>
      <c r="BF69" s="245">
        <f t="shared" si="79"/>
        <v>163</v>
      </c>
      <c r="BG69" s="245">
        <f t="shared" si="79"/>
        <v>171</v>
      </c>
      <c r="BH69" s="245">
        <f t="shared" si="79"/>
        <v>180</v>
      </c>
      <c r="BI69" s="245">
        <f t="shared" si="79"/>
        <v>189</v>
      </c>
      <c r="BJ69" s="245">
        <f t="shared" si="79"/>
        <v>198</v>
      </c>
      <c r="BK69" s="245">
        <f t="shared" si="79"/>
        <v>208</v>
      </c>
      <c r="BL69" s="245">
        <f t="shared" si="79"/>
        <v>218</v>
      </c>
      <c r="BM69" s="245">
        <f t="shared" si="79"/>
        <v>229</v>
      </c>
      <c r="BN69" s="245">
        <f t="shared" si="79"/>
        <v>240</v>
      </c>
      <c r="BO69" s="245">
        <f t="shared" si="79"/>
        <v>252</v>
      </c>
    </row>
    <row r="70" spans="2:67" x14ac:dyDescent="0.25">
      <c r="B70" s="287" t="s">
        <v>99</v>
      </c>
      <c r="C70" s="247"/>
      <c r="D70" s="248"/>
      <c r="E70" s="249">
        <f>RATE(1,,-D69,E69)</f>
        <v>7.6923076923076941E-2</v>
      </c>
      <c r="F70" s="249">
        <f t="shared" ref="F70:AB70" si="80">RATE(1,,-E69,F69)</f>
        <v>0.28571428571428559</v>
      </c>
      <c r="G70" s="249">
        <f t="shared" si="80"/>
        <v>5.5555555555555504E-2</v>
      </c>
      <c r="H70" s="249">
        <f t="shared" si="80"/>
        <v>1.0737025303939504E-16</v>
      </c>
      <c r="I70" s="249">
        <f t="shared" si="80"/>
        <v>0.10526315789473677</v>
      </c>
      <c r="J70" s="249">
        <f t="shared" si="80"/>
        <v>-9.5238095238095219E-2</v>
      </c>
      <c r="K70" s="249">
        <f t="shared" si="80"/>
        <v>0.21052631578947362</v>
      </c>
      <c r="L70" s="249">
        <f t="shared" si="80"/>
        <v>-2.1739130434782698E-2</v>
      </c>
      <c r="M70" s="249">
        <f t="shared" si="80"/>
        <v>4.4444444444444363E-2</v>
      </c>
      <c r="N70" s="249">
        <f t="shared" si="80"/>
        <v>0.12765957446808504</v>
      </c>
      <c r="O70" s="249">
        <f t="shared" si="80"/>
        <v>1.8867924528301858E-2</v>
      </c>
      <c r="P70" s="249">
        <f t="shared" si="80"/>
        <v>1.8518518518518601E-2</v>
      </c>
      <c r="Q70" s="249">
        <f t="shared" si="80"/>
        <v>-7.2727272727272696E-2</v>
      </c>
      <c r="R70" s="249">
        <f t="shared" si="80"/>
        <v>-8.517152125186495E-17</v>
      </c>
      <c r="S70" s="249">
        <f t="shared" si="80"/>
        <v>7.8431372549019621E-2</v>
      </c>
      <c r="T70" s="249">
        <f t="shared" si="80"/>
        <v>3.6363636363636286E-2</v>
      </c>
      <c r="U70" s="249">
        <f t="shared" si="80"/>
        <v>1.7543859649122764E-2</v>
      </c>
      <c r="V70" s="249">
        <f t="shared" si="80"/>
        <v>-1.7241379310344765E-2</v>
      </c>
      <c r="W70" s="249">
        <f t="shared" si="80"/>
        <v>3.5087719298245487E-2</v>
      </c>
      <c r="X70" s="249">
        <f t="shared" si="80"/>
        <v>6.7796610169491608E-2</v>
      </c>
      <c r="Y70" s="249">
        <f t="shared" si="80"/>
        <v>1.5873015873015858E-2</v>
      </c>
      <c r="Z70" s="249">
        <f t="shared" si="80"/>
        <v>-3.125E-2</v>
      </c>
      <c r="AA70" s="249">
        <f t="shared" si="80"/>
        <v>-4.8387096774193575E-2</v>
      </c>
      <c r="AB70" s="249">
        <f t="shared" si="80"/>
        <v>3.3898305084745825E-2</v>
      </c>
      <c r="AC70" s="249">
        <f>RATE(1,,-AA69,AC69)</f>
        <v>5.0847457627118592E-2</v>
      </c>
      <c r="AD70" s="250">
        <f>ANS_Metrics_Assumptions!E205</f>
        <v>0.05</v>
      </c>
      <c r="AF70" s="251">
        <f>AD70</f>
        <v>0.05</v>
      </c>
      <c r="AG70" s="251">
        <f>AF70</f>
        <v>0.05</v>
      </c>
      <c r="AH70" s="251">
        <f t="shared" ref="AH70:AW74" si="81">AG70</f>
        <v>0.05</v>
      </c>
      <c r="AI70" s="251">
        <f t="shared" si="81"/>
        <v>0.05</v>
      </c>
      <c r="AJ70" s="252">
        <f t="shared" si="81"/>
        <v>0.05</v>
      </c>
      <c r="AK70" s="252">
        <f t="shared" si="81"/>
        <v>0.05</v>
      </c>
      <c r="AL70" s="252">
        <f>AD70</f>
        <v>0.05</v>
      </c>
      <c r="AM70" s="252">
        <f t="shared" si="81"/>
        <v>0.05</v>
      </c>
      <c r="AN70" s="252">
        <f t="shared" si="81"/>
        <v>0.05</v>
      </c>
      <c r="AO70" s="252">
        <f t="shared" si="81"/>
        <v>0.05</v>
      </c>
      <c r="AP70" s="252">
        <f t="shared" si="81"/>
        <v>0.05</v>
      </c>
      <c r="AQ70" s="252">
        <f t="shared" si="81"/>
        <v>0.05</v>
      </c>
      <c r="AR70" s="252">
        <f t="shared" si="81"/>
        <v>0.05</v>
      </c>
      <c r="AS70" s="252">
        <f t="shared" si="81"/>
        <v>0.05</v>
      </c>
      <c r="AT70" s="252">
        <f t="shared" si="81"/>
        <v>0.05</v>
      </c>
      <c r="AU70" s="252">
        <f t="shared" si="81"/>
        <v>0.05</v>
      </c>
      <c r="AV70" s="252">
        <f t="shared" si="81"/>
        <v>0.05</v>
      </c>
      <c r="AW70" s="252">
        <f t="shared" si="81"/>
        <v>0.05</v>
      </c>
      <c r="AX70" s="252">
        <f t="shared" ref="AX70:BM74" si="82">AW70</f>
        <v>0.05</v>
      </c>
      <c r="AY70" s="252">
        <f t="shared" si="82"/>
        <v>0.05</v>
      </c>
      <c r="AZ70" s="252">
        <f t="shared" si="82"/>
        <v>0.05</v>
      </c>
      <c r="BA70" s="252">
        <f t="shared" si="82"/>
        <v>0.05</v>
      </c>
      <c r="BB70" s="252">
        <f t="shared" si="82"/>
        <v>0.05</v>
      </c>
      <c r="BC70" s="252">
        <f t="shared" si="82"/>
        <v>0.05</v>
      </c>
      <c r="BD70" s="252">
        <f t="shared" si="82"/>
        <v>0.05</v>
      </c>
      <c r="BE70" s="252">
        <f t="shared" si="82"/>
        <v>0.05</v>
      </c>
      <c r="BF70" s="252">
        <f t="shared" si="82"/>
        <v>0.05</v>
      </c>
      <c r="BG70" s="252">
        <f t="shared" si="82"/>
        <v>0.05</v>
      </c>
      <c r="BH70" s="252">
        <f t="shared" si="82"/>
        <v>0.05</v>
      </c>
      <c r="BI70" s="252">
        <f t="shared" si="82"/>
        <v>0.05</v>
      </c>
      <c r="BJ70" s="252">
        <f t="shared" si="82"/>
        <v>0.05</v>
      </c>
      <c r="BK70" s="252">
        <f t="shared" si="82"/>
        <v>0.05</v>
      </c>
      <c r="BL70" s="252">
        <f t="shared" si="82"/>
        <v>0.05</v>
      </c>
      <c r="BM70" s="252">
        <f t="shared" si="82"/>
        <v>0.05</v>
      </c>
      <c r="BN70" s="252">
        <f t="shared" ref="BN70:BO74" si="83">BM70</f>
        <v>0.05</v>
      </c>
      <c r="BO70" s="252">
        <f t="shared" si="83"/>
        <v>0.05</v>
      </c>
    </row>
    <row r="71" spans="2:67" x14ac:dyDescent="0.25">
      <c r="B71" s="287" t="s">
        <v>101</v>
      </c>
      <c r="C71" s="247"/>
      <c r="D71" s="253">
        <f>D77/D69</f>
        <v>0.15384615384615385</v>
      </c>
      <c r="E71" s="253">
        <f t="shared" ref="E71:AC71" si="84">E77/E69</f>
        <v>0.10714285714285714</v>
      </c>
      <c r="F71" s="253">
        <f t="shared" si="84"/>
        <v>0.16666666666666666</v>
      </c>
      <c r="G71" s="253">
        <f t="shared" si="84"/>
        <v>0.13157894736842105</v>
      </c>
      <c r="H71" s="253">
        <f t="shared" si="84"/>
        <v>0.10526315789473684</v>
      </c>
      <c r="I71" s="253">
        <f t="shared" si="84"/>
        <v>2.3809523809523808E-2</v>
      </c>
      <c r="J71" s="253">
        <f t="shared" si="84"/>
        <v>7.8947368421052627E-2</v>
      </c>
      <c r="K71" s="253">
        <f t="shared" si="84"/>
        <v>2.1739130434782608E-2</v>
      </c>
      <c r="L71" s="253">
        <f t="shared" si="84"/>
        <v>2.2222222222222223E-2</v>
      </c>
      <c r="M71" s="253">
        <f t="shared" si="84"/>
        <v>2.1276595744680851E-2</v>
      </c>
      <c r="N71" s="253">
        <f t="shared" si="84"/>
        <v>7.5471698113207544E-2</v>
      </c>
      <c r="O71" s="253">
        <f t="shared" si="84"/>
        <v>7.407407407407407E-2</v>
      </c>
      <c r="P71" s="253">
        <f t="shared" si="84"/>
        <v>0.12727272727272726</v>
      </c>
      <c r="Q71" s="253">
        <f t="shared" si="84"/>
        <v>3.9215686274509803E-2</v>
      </c>
      <c r="R71" s="253">
        <f t="shared" si="84"/>
        <v>1.9607843137254902E-2</v>
      </c>
      <c r="S71" s="253">
        <f t="shared" si="84"/>
        <v>0</v>
      </c>
      <c r="T71" s="253">
        <f t="shared" si="84"/>
        <v>3.5087719298245612E-2</v>
      </c>
      <c r="U71" s="253">
        <f t="shared" si="84"/>
        <v>3.4482758620689655E-2</v>
      </c>
      <c r="V71" s="253">
        <f t="shared" si="84"/>
        <v>3.5087719298245612E-2</v>
      </c>
      <c r="W71" s="253">
        <f t="shared" si="84"/>
        <v>0</v>
      </c>
      <c r="X71" s="253">
        <f t="shared" si="84"/>
        <v>1.5873015873015872E-2</v>
      </c>
      <c r="Y71" s="253">
        <f t="shared" si="84"/>
        <v>4.6875E-2</v>
      </c>
      <c r="Z71" s="253">
        <f t="shared" si="84"/>
        <v>3.2258064516129031E-2</v>
      </c>
      <c r="AA71" s="253">
        <f t="shared" si="84"/>
        <v>0.10169491525423729</v>
      </c>
      <c r="AB71" s="253">
        <f>AB77/AB69</f>
        <v>1.6393442622950821E-2</v>
      </c>
      <c r="AC71" s="253">
        <f t="shared" si="84"/>
        <v>8.0645161290322578E-2</v>
      </c>
      <c r="AD71" s="250">
        <v>0.05</v>
      </c>
      <c r="AF71" s="289">
        <v>0.1</v>
      </c>
      <c r="AG71" s="289">
        <f>AF71</f>
        <v>0.1</v>
      </c>
      <c r="AH71" s="289">
        <f t="shared" si="81"/>
        <v>0.1</v>
      </c>
      <c r="AI71" s="289">
        <f t="shared" si="81"/>
        <v>0.1</v>
      </c>
      <c r="AJ71" s="267">
        <f t="shared" si="81"/>
        <v>0.1</v>
      </c>
      <c r="AK71" s="267">
        <v>6.3E-2</v>
      </c>
      <c r="AL71" s="252">
        <f>AD71</f>
        <v>0.05</v>
      </c>
      <c r="AM71" s="252">
        <f t="shared" si="81"/>
        <v>0.05</v>
      </c>
      <c r="AN71" s="252">
        <f t="shared" si="81"/>
        <v>0.05</v>
      </c>
      <c r="AO71" s="252">
        <f t="shared" si="81"/>
        <v>0.05</v>
      </c>
      <c r="AP71" s="252">
        <f t="shared" si="81"/>
        <v>0.05</v>
      </c>
      <c r="AQ71" s="252">
        <f t="shared" si="81"/>
        <v>0.05</v>
      </c>
      <c r="AR71" s="252">
        <f t="shared" si="81"/>
        <v>0.05</v>
      </c>
      <c r="AS71" s="252">
        <f t="shared" si="81"/>
        <v>0.05</v>
      </c>
      <c r="AT71" s="252">
        <f t="shared" si="81"/>
        <v>0.05</v>
      </c>
      <c r="AU71" s="252">
        <f t="shared" si="81"/>
        <v>0.05</v>
      </c>
      <c r="AV71" s="252">
        <f t="shared" si="81"/>
        <v>0.05</v>
      </c>
      <c r="AW71" s="252">
        <f t="shared" si="81"/>
        <v>0.05</v>
      </c>
      <c r="AX71" s="252">
        <f t="shared" si="82"/>
        <v>0.05</v>
      </c>
      <c r="AY71" s="252">
        <f t="shared" si="82"/>
        <v>0.05</v>
      </c>
      <c r="AZ71" s="252">
        <f t="shared" si="82"/>
        <v>0.05</v>
      </c>
      <c r="BA71" s="252">
        <f t="shared" si="82"/>
        <v>0.05</v>
      </c>
      <c r="BB71" s="252">
        <f t="shared" si="82"/>
        <v>0.05</v>
      </c>
      <c r="BC71" s="252">
        <f t="shared" si="82"/>
        <v>0.05</v>
      </c>
      <c r="BD71" s="252">
        <f t="shared" si="82"/>
        <v>0.05</v>
      </c>
      <c r="BE71" s="252">
        <f t="shared" si="82"/>
        <v>0.05</v>
      </c>
      <c r="BF71" s="252">
        <f t="shared" si="82"/>
        <v>0.05</v>
      </c>
      <c r="BG71" s="252">
        <f t="shared" si="82"/>
        <v>0.05</v>
      </c>
      <c r="BH71" s="252">
        <f t="shared" si="82"/>
        <v>0.05</v>
      </c>
      <c r="BI71" s="252">
        <f t="shared" si="82"/>
        <v>0.05</v>
      </c>
      <c r="BJ71" s="252">
        <f t="shared" si="82"/>
        <v>0.05</v>
      </c>
      <c r="BK71" s="252">
        <f t="shared" si="82"/>
        <v>0.05</v>
      </c>
      <c r="BL71" s="252">
        <f t="shared" si="82"/>
        <v>0.05</v>
      </c>
      <c r="BM71" s="252">
        <f t="shared" si="82"/>
        <v>0.05</v>
      </c>
      <c r="BN71" s="252">
        <f t="shared" si="83"/>
        <v>0.05</v>
      </c>
      <c r="BO71" s="252">
        <f t="shared" si="83"/>
        <v>0.05</v>
      </c>
    </row>
    <row r="72" spans="2:67" x14ac:dyDescent="0.25">
      <c r="B72" s="287" t="s">
        <v>133</v>
      </c>
      <c r="C72" s="247"/>
      <c r="D72" s="255">
        <f>D78/D76</f>
        <v>26.5</v>
      </c>
      <c r="E72" s="255">
        <f t="shared" ref="E72:AC72" si="85">E78/E76</f>
        <v>24.16</v>
      </c>
      <c r="F72" s="255">
        <f t="shared" si="85"/>
        <v>23.333333333333332</v>
      </c>
      <c r="G72" s="255">
        <f t="shared" si="85"/>
        <v>22.545454545454547</v>
      </c>
      <c r="H72" s="255">
        <f t="shared" si="85"/>
        <v>25.470588235294116</v>
      </c>
      <c r="I72" s="255">
        <f t="shared" si="85"/>
        <v>19.951219512195124</v>
      </c>
      <c r="J72" s="255">
        <f t="shared" si="85"/>
        <v>23.942857142857143</v>
      </c>
      <c r="K72" s="255">
        <f t="shared" si="85"/>
        <v>20.644444444444446</v>
      </c>
      <c r="L72" s="255">
        <f t="shared" si="85"/>
        <v>19.09090909090909</v>
      </c>
      <c r="M72" s="255">
        <f t="shared" si="85"/>
        <v>20.869565217391305</v>
      </c>
      <c r="N72" s="255">
        <f t="shared" si="85"/>
        <v>17.693877551020407</v>
      </c>
      <c r="O72" s="255">
        <f t="shared" si="85"/>
        <v>21.98</v>
      </c>
      <c r="P72" s="255">
        <f t="shared" si="85"/>
        <v>17.104166666666668</v>
      </c>
      <c r="Q72" s="255">
        <f t="shared" si="85"/>
        <v>14.938775510204081</v>
      </c>
      <c r="R72" s="255">
        <f t="shared" si="85"/>
        <v>14.36</v>
      </c>
      <c r="S72" s="255">
        <f t="shared" si="85"/>
        <v>15.890909090909091</v>
      </c>
      <c r="T72" s="255">
        <f t="shared" si="85"/>
        <v>14.618181818181819</v>
      </c>
      <c r="U72" s="255">
        <f t="shared" si="85"/>
        <v>17.607142857142858</v>
      </c>
      <c r="V72" s="255">
        <f t="shared" si="85"/>
        <v>16.236363636363638</v>
      </c>
      <c r="W72" s="255">
        <f t="shared" si="85"/>
        <v>14.508474576271187</v>
      </c>
      <c r="X72" s="255">
        <f t="shared" si="85"/>
        <v>14.838709677419354</v>
      </c>
      <c r="Y72" s="255">
        <f t="shared" si="85"/>
        <v>13.655737704918034</v>
      </c>
      <c r="Z72" s="255">
        <f t="shared" si="85"/>
        <v>13.833333333333334</v>
      </c>
      <c r="AA72" s="255">
        <f t="shared" si="85"/>
        <v>14.264150943396226</v>
      </c>
      <c r="AB72" s="255">
        <f>AB78/AB76</f>
        <v>11.666666666666666</v>
      </c>
      <c r="AC72" s="255">
        <f t="shared" si="85"/>
        <v>13.526315789473685</v>
      </c>
      <c r="AD72" s="256">
        <v>27</v>
      </c>
      <c r="AF72" s="268">
        <v>14.926183844011142</v>
      </c>
      <c r="AG72" s="268">
        <f>AF72</f>
        <v>14.926183844011142</v>
      </c>
      <c r="AH72" s="268">
        <v>15</v>
      </c>
      <c r="AI72" s="268">
        <v>16</v>
      </c>
      <c r="AJ72" s="268">
        <v>38</v>
      </c>
      <c r="AK72" s="268">
        <v>23</v>
      </c>
      <c r="AL72" s="258">
        <f>AD72</f>
        <v>27</v>
      </c>
      <c r="AM72" s="258">
        <f t="shared" si="81"/>
        <v>27</v>
      </c>
      <c r="AN72" s="258">
        <f t="shared" si="81"/>
        <v>27</v>
      </c>
      <c r="AO72" s="258">
        <f t="shared" si="81"/>
        <v>27</v>
      </c>
      <c r="AP72" s="258">
        <f t="shared" si="81"/>
        <v>27</v>
      </c>
      <c r="AQ72" s="258">
        <f t="shared" si="81"/>
        <v>27</v>
      </c>
      <c r="AR72" s="258">
        <f t="shared" si="81"/>
        <v>27</v>
      </c>
      <c r="AS72" s="258">
        <f t="shared" si="81"/>
        <v>27</v>
      </c>
      <c r="AT72" s="258">
        <f t="shared" si="81"/>
        <v>27</v>
      </c>
      <c r="AU72" s="258">
        <f t="shared" si="81"/>
        <v>27</v>
      </c>
      <c r="AV72" s="258">
        <f t="shared" si="81"/>
        <v>27</v>
      </c>
      <c r="AW72" s="258">
        <f t="shared" si="81"/>
        <v>27</v>
      </c>
      <c r="AX72" s="258">
        <f t="shared" si="82"/>
        <v>27</v>
      </c>
      <c r="AY72" s="258">
        <f t="shared" si="82"/>
        <v>27</v>
      </c>
      <c r="AZ72" s="258">
        <f t="shared" si="82"/>
        <v>27</v>
      </c>
      <c r="BA72" s="258">
        <f t="shared" si="82"/>
        <v>27</v>
      </c>
      <c r="BB72" s="258">
        <f t="shared" si="82"/>
        <v>27</v>
      </c>
      <c r="BC72" s="258">
        <f t="shared" si="82"/>
        <v>27</v>
      </c>
      <c r="BD72" s="258">
        <f t="shared" si="82"/>
        <v>27</v>
      </c>
      <c r="BE72" s="258">
        <f t="shared" si="82"/>
        <v>27</v>
      </c>
      <c r="BF72" s="258">
        <f t="shared" si="82"/>
        <v>27</v>
      </c>
      <c r="BG72" s="258">
        <f t="shared" si="82"/>
        <v>27</v>
      </c>
      <c r="BH72" s="258">
        <f t="shared" si="82"/>
        <v>27</v>
      </c>
      <c r="BI72" s="258">
        <f t="shared" si="82"/>
        <v>27</v>
      </c>
      <c r="BJ72" s="258">
        <f t="shared" si="82"/>
        <v>27</v>
      </c>
      <c r="BK72" s="258">
        <f t="shared" si="82"/>
        <v>27</v>
      </c>
      <c r="BL72" s="258">
        <f t="shared" si="82"/>
        <v>27</v>
      </c>
      <c r="BM72" s="258">
        <f t="shared" si="82"/>
        <v>27</v>
      </c>
      <c r="BN72" s="258">
        <f t="shared" si="83"/>
        <v>27</v>
      </c>
      <c r="BO72" s="258">
        <f t="shared" si="83"/>
        <v>27</v>
      </c>
    </row>
    <row r="73" spans="2:67" x14ac:dyDescent="0.25">
      <c r="B73" s="287" t="s">
        <v>103</v>
      </c>
      <c r="C73" s="247"/>
      <c r="D73" s="259">
        <f t="shared" ref="D73:AA73" si="86">D81/D78</f>
        <v>117.10763293310463</v>
      </c>
      <c r="E73" s="259">
        <f t="shared" si="86"/>
        <v>116.19370860927152</v>
      </c>
      <c r="F73" s="259">
        <f t="shared" si="86"/>
        <v>116.31800000000001</v>
      </c>
      <c r="G73" s="259">
        <f t="shared" si="86"/>
        <v>118.9642069892473</v>
      </c>
      <c r="H73" s="259">
        <f t="shared" si="86"/>
        <v>49.353348729792145</v>
      </c>
      <c r="I73" s="259">
        <f t="shared" si="86"/>
        <v>69.425427872860638</v>
      </c>
      <c r="J73" s="259">
        <f t="shared" si="86"/>
        <v>68.56801909307876</v>
      </c>
      <c r="K73" s="259">
        <f t="shared" si="86"/>
        <v>74.764833153928961</v>
      </c>
      <c r="L73" s="259">
        <f t="shared" si="86"/>
        <v>106.57251190476191</v>
      </c>
      <c r="M73" s="259">
        <f t="shared" si="86"/>
        <v>119.18836458333334</v>
      </c>
      <c r="N73" s="259">
        <f t="shared" si="86"/>
        <v>119.0419261822376</v>
      </c>
      <c r="O73" s="259">
        <f t="shared" si="86"/>
        <v>125.30889899909006</v>
      </c>
      <c r="P73" s="259">
        <f t="shared" si="86"/>
        <v>139.3628867235079</v>
      </c>
      <c r="Q73" s="259">
        <f t="shared" si="86"/>
        <v>151.93594262295082</v>
      </c>
      <c r="R73" s="259">
        <f t="shared" si="86"/>
        <v>180.3541782729805</v>
      </c>
      <c r="S73" s="259">
        <f t="shared" si="86"/>
        <v>160.76104118993135</v>
      </c>
      <c r="T73" s="259">
        <f t="shared" si="86"/>
        <v>138.56689054726368</v>
      </c>
      <c r="U73" s="259">
        <f t="shared" si="86"/>
        <v>136.5342393509128</v>
      </c>
      <c r="V73" s="259">
        <f t="shared" si="86"/>
        <v>126.38569988801791</v>
      </c>
      <c r="W73" s="259">
        <f t="shared" si="86"/>
        <v>117.82301401869159</v>
      </c>
      <c r="X73" s="259">
        <f t="shared" si="86"/>
        <v>117.67076086956523</v>
      </c>
      <c r="Y73" s="259">
        <f t="shared" si="86"/>
        <v>118.41656662665066</v>
      </c>
      <c r="Z73" s="259">
        <f t="shared" si="86"/>
        <v>115.88445783132531</v>
      </c>
      <c r="AA73" s="259">
        <f t="shared" si="86"/>
        <v>113.98161375661377</v>
      </c>
      <c r="AB73" s="259">
        <f>AB81/AB78</f>
        <v>113.17657142857144</v>
      </c>
      <c r="AC73" s="259">
        <f>AC81/AC78</f>
        <v>115.82373540856032</v>
      </c>
      <c r="AD73" s="275">
        <f>SUM(V81:AC81)/SUM(V78:AC78)</f>
        <v>117.62386491843267</v>
      </c>
      <c r="AF73" s="261">
        <f>AD73</f>
        <v>117.62386491843267</v>
      </c>
      <c r="AG73" s="261">
        <f>AF73</f>
        <v>117.62386491843267</v>
      </c>
      <c r="AH73" s="261">
        <f t="shared" si="81"/>
        <v>117.62386491843267</v>
      </c>
      <c r="AI73" s="261">
        <f t="shared" si="81"/>
        <v>117.62386491843267</v>
      </c>
      <c r="AJ73" s="262">
        <f t="shared" si="81"/>
        <v>117.62386491843267</v>
      </c>
      <c r="AK73" s="262">
        <f t="shared" si="81"/>
        <v>117.62386491843267</v>
      </c>
      <c r="AL73" s="262">
        <f>AD73</f>
        <v>117.62386491843267</v>
      </c>
      <c r="AM73" s="262">
        <f t="shared" si="81"/>
        <v>117.62386491843267</v>
      </c>
      <c r="AN73" s="262">
        <f t="shared" si="81"/>
        <v>117.62386491843267</v>
      </c>
      <c r="AO73" s="262">
        <f t="shared" si="81"/>
        <v>117.62386491843267</v>
      </c>
      <c r="AP73" s="262">
        <f t="shared" si="81"/>
        <v>117.62386491843267</v>
      </c>
      <c r="AQ73" s="262">
        <f t="shared" si="81"/>
        <v>117.62386491843267</v>
      </c>
      <c r="AR73" s="262">
        <f t="shared" si="81"/>
        <v>117.62386491843267</v>
      </c>
      <c r="AS73" s="262">
        <f t="shared" si="81"/>
        <v>117.62386491843267</v>
      </c>
      <c r="AT73" s="262">
        <f t="shared" si="81"/>
        <v>117.62386491843267</v>
      </c>
      <c r="AU73" s="262">
        <f t="shared" si="81"/>
        <v>117.62386491843267</v>
      </c>
      <c r="AV73" s="262">
        <f t="shared" si="81"/>
        <v>117.62386491843267</v>
      </c>
      <c r="AW73" s="262">
        <f t="shared" si="81"/>
        <v>117.62386491843267</v>
      </c>
      <c r="AX73" s="262">
        <f t="shared" si="82"/>
        <v>117.62386491843267</v>
      </c>
      <c r="AY73" s="262">
        <f t="shared" si="82"/>
        <v>117.62386491843267</v>
      </c>
      <c r="AZ73" s="262">
        <f t="shared" si="82"/>
        <v>117.62386491843267</v>
      </c>
      <c r="BA73" s="262">
        <f t="shared" si="82"/>
        <v>117.62386491843267</v>
      </c>
      <c r="BB73" s="262">
        <f t="shared" si="82"/>
        <v>117.62386491843267</v>
      </c>
      <c r="BC73" s="262">
        <f t="shared" si="82"/>
        <v>117.62386491843267</v>
      </c>
      <c r="BD73" s="262">
        <f t="shared" si="82"/>
        <v>117.62386491843267</v>
      </c>
      <c r="BE73" s="262">
        <f t="shared" si="82"/>
        <v>117.62386491843267</v>
      </c>
      <c r="BF73" s="262">
        <f t="shared" si="82"/>
        <v>117.62386491843267</v>
      </c>
      <c r="BG73" s="262">
        <f t="shared" si="82"/>
        <v>117.62386491843267</v>
      </c>
      <c r="BH73" s="262">
        <f t="shared" si="82"/>
        <v>117.62386491843267</v>
      </c>
      <c r="BI73" s="262">
        <f t="shared" si="82"/>
        <v>117.62386491843267</v>
      </c>
      <c r="BJ73" s="262">
        <f t="shared" si="82"/>
        <v>117.62386491843267</v>
      </c>
      <c r="BK73" s="262">
        <f t="shared" si="82"/>
        <v>117.62386491843267</v>
      </c>
      <c r="BL73" s="262">
        <f t="shared" si="82"/>
        <v>117.62386491843267</v>
      </c>
      <c r="BM73" s="262">
        <f t="shared" si="82"/>
        <v>117.62386491843267</v>
      </c>
      <c r="BN73" s="262">
        <f t="shared" si="83"/>
        <v>117.62386491843267</v>
      </c>
      <c r="BO73" s="262">
        <f t="shared" si="83"/>
        <v>117.62386491843267</v>
      </c>
    </row>
    <row r="74" spans="2:67" x14ac:dyDescent="0.25">
      <c r="B74" s="287" t="s">
        <v>134</v>
      </c>
      <c r="C74" s="247"/>
      <c r="D74" s="253">
        <f t="shared" ref="D74:AA74" si="87">D82/D81</f>
        <v>0.4252000219703766</v>
      </c>
      <c r="E74" s="253">
        <f t="shared" si="87"/>
        <v>0.41905928955130306</v>
      </c>
      <c r="F74" s="253">
        <f t="shared" si="87"/>
        <v>0.42654005153360364</v>
      </c>
      <c r="G74" s="253">
        <f t="shared" si="87"/>
        <v>0.42673448020249155</v>
      </c>
      <c r="H74" s="253">
        <f t="shared" si="87"/>
        <v>1</v>
      </c>
      <c r="I74" s="253">
        <f t="shared" si="87"/>
        <v>0.72072547983799962</v>
      </c>
      <c r="J74" s="253">
        <f t="shared" si="87"/>
        <v>0.70831883049077615</v>
      </c>
      <c r="K74" s="253">
        <f t="shared" si="87"/>
        <v>0.67049131305580634</v>
      </c>
      <c r="L74" s="253">
        <f t="shared" si="87"/>
        <v>0.4794410601947634</v>
      </c>
      <c r="M74" s="253">
        <f t="shared" si="87"/>
        <v>0.4281563068542677</v>
      </c>
      <c r="N74" s="253">
        <f t="shared" si="87"/>
        <v>0.42176411342577003</v>
      </c>
      <c r="O74" s="253">
        <f t="shared" si="87"/>
        <v>0.40888946463726988</v>
      </c>
      <c r="P74" s="253">
        <f t="shared" si="87"/>
        <v>0.36349515757851569</v>
      </c>
      <c r="Q74" s="253">
        <f t="shared" si="87"/>
        <v>0.33996567614461481</v>
      </c>
      <c r="R74" s="253">
        <f t="shared" si="87"/>
        <v>0.31067004493634082</v>
      </c>
      <c r="S74" s="253">
        <f t="shared" si="87"/>
        <v>0.34027222489709452</v>
      </c>
      <c r="T74" s="253">
        <f t="shared" si="87"/>
        <v>0.37394156853318505</v>
      </c>
      <c r="U74" s="253">
        <f t="shared" si="87"/>
        <v>0.36494571943109766</v>
      </c>
      <c r="V74" s="253">
        <f t="shared" si="87"/>
        <v>0.39100699852023391</v>
      </c>
      <c r="W74" s="253">
        <f t="shared" si="87"/>
        <v>0.41702815386217051</v>
      </c>
      <c r="X74" s="253">
        <f t="shared" si="87"/>
        <v>0.41964915003265374</v>
      </c>
      <c r="Y74" s="253">
        <f t="shared" si="87"/>
        <v>0.42061617380196875</v>
      </c>
      <c r="Z74" s="253">
        <f t="shared" si="87"/>
        <v>0.41950800600099181</v>
      </c>
      <c r="AA74" s="253">
        <f t="shared" si="87"/>
        <v>0.42648203959378017</v>
      </c>
      <c r="AB74" s="253">
        <f>AB82/AB81</f>
        <v>0.41666877041689593</v>
      </c>
      <c r="AC74" s="253">
        <f>AC82/AC81</f>
        <v>0.42138810594836956</v>
      </c>
      <c r="AD74" s="288">
        <f>SUM(V82:AC82)/SUM(V81:AC81)</f>
        <v>0.4158808924382692</v>
      </c>
      <c r="AF74" s="254">
        <f>AD74</f>
        <v>0.4158808924382692</v>
      </c>
      <c r="AG74" s="254">
        <f>AF74</f>
        <v>0.4158808924382692</v>
      </c>
      <c r="AH74" s="254">
        <f t="shared" si="81"/>
        <v>0.4158808924382692</v>
      </c>
      <c r="AI74" s="254">
        <f t="shared" si="81"/>
        <v>0.4158808924382692</v>
      </c>
      <c r="AJ74" s="254">
        <f t="shared" si="81"/>
        <v>0.4158808924382692</v>
      </c>
      <c r="AK74" s="254">
        <f t="shared" si="81"/>
        <v>0.4158808924382692</v>
      </c>
      <c r="AL74" s="254">
        <f>AD74</f>
        <v>0.4158808924382692</v>
      </c>
      <c r="AM74" s="254">
        <f t="shared" si="81"/>
        <v>0.4158808924382692</v>
      </c>
      <c r="AN74" s="254">
        <f t="shared" si="81"/>
        <v>0.4158808924382692</v>
      </c>
      <c r="AO74" s="254">
        <f t="shared" si="81"/>
        <v>0.4158808924382692</v>
      </c>
      <c r="AP74" s="254">
        <f t="shared" si="81"/>
        <v>0.4158808924382692</v>
      </c>
      <c r="AQ74" s="254">
        <f t="shared" si="81"/>
        <v>0.4158808924382692</v>
      </c>
      <c r="AR74" s="254">
        <f t="shared" si="81"/>
        <v>0.4158808924382692</v>
      </c>
      <c r="AS74" s="254">
        <f t="shared" si="81"/>
        <v>0.4158808924382692</v>
      </c>
      <c r="AT74" s="254">
        <f t="shared" si="81"/>
        <v>0.4158808924382692</v>
      </c>
      <c r="AU74" s="254">
        <f t="shared" si="81"/>
        <v>0.4158808924382692</v>
      </c>
      <c r="AV74" s="254">
        <f t="shared" si="81"/>
        <v>0.4158808924382692</v>
      </c>
      <c r="AW74" s="254">
        <f t="shared" si="81"/>
        <v>0.4158808924382692</v>
      </c>
      <c r="AX74" s="254">
        <f t="shared" si="82"/>
        <v>0.4158808924382692</v>
      </c>
      <c r="AY74" s="254">
        <f t="shared" si="82"/>
        <v>0.4158808924382692</v>
      </c>
      <c r="AZ74" s="254">
        <f t="shared" si="82"/>
        <v>0.4158808924382692</v>
      </c>
      <c r="BA74" s="254">
        <f t="shared" si="82"/>
        <v>0.4158808924382692</v>
      </c>
      <c r="BB74" s="254">
        <f t="shared" si="82"/>
        <v>0.4158808924382692</v>
      </c>
      <c r="BC74" s="254">
        <f t="shared" si="82"/>
        <v>0.4158808924382692</v>
      </c>
      <c r="BD74" s="254">
        <f t="shared" si="82"/>
        <v>0.4158808924382692</v>
      </c>
      <c r="BE74" s="254">
        <f t="shared" si="82"/>
        <v>0.4158808924382692</v>
      </c>
      <c r="BF74" s="254">
        <f t="shared" si="82"/>
        <v>0.4158808924382692</v>
      </c>
      <c r="BG74" s="254">
        <f t="shared" si="82"/>
        <v>0.4158808924382692</v>
      </c>
      <c r="BH74" s="254">
        <f t="shared" si="82"/>
        <v>0.4158808924382692</v>
      </c>
      <c r="BI74" s="254">
        <f t="shared" si="82"/>
        <v>0.4158808924382692</v>
      </c>
      <c r="BJ74" s="254">
        <f t="shared" si="82"/>
        <v>0.4158808924382692</v>
      </c>
      <c r="BK74" s="254">
        <f t="shared" si="82"/>
        <v>0.4158808924382692</v>
      </c>
      <c r="BL74" s="254">
        <f t="shared" si="82"/>
        <v>0.4158808924382692</v>
      </c>
      <c r="BM74" s="254">
        <f t="shared" si="82"/>
        <v>0.4158808924382692</v>
      </c>
      <c r="BN74" s="254">
        <f t="shared" si="83"/>
        <v>0.4158808924382692</v>
      </c>
      <c r="BO74" s="254">
        <f t="shared" si="83"/>
        <v>0.4158808924382692</v>
      </c>
    </row>
    <row r="76" spans="2:67" x14ac:dyDescent="0.25">
      <c r="B76" s="292" t="s">
        <v>291</v>
      </c>
      <c r="D76" s="7">
        <f>IF(VLOOKUP($B$52&amp;$B76,[20]Enugu!$E:$AE,COLUMN(D$1)-2,FALSE)=" ",0,VLOOKUP($B$52&amp;$B76,[20]Enugu!$E:$AE,COLUMN(D$1)-2,FALSE))</f>
        <v>22</v>
      </c>
      <c r="E76" s="7">
        <f>IF(VLOOKUP($B$52&amp;$B76,[20]Enugu!$E:$AE,COLUMN(E$1)-2,FALSE)=" ",0,VLOOKUP($B$52&amp;$B76,[20]Enugu!$E:$AE,COLUMN(E$1)-2,FALSE))</f>
        <v>25</v>
      </c>
      <c r="F76" s="7">
        <f>IF(VLOOKUP($B$52&amp;$B76,[20]Enugu!$E:$AE,COLUMN(F$1)-2,FALSE)=" ",0,VLOOKUP($B$52&amp;$B76,[20]Enugu!$E:$AE,COLUMN(F$1)-2,FALSE))</f>
        <v>30</v>
      </c>
      <c r="G76" s="7">
        <f>IF(VLOOKUP($B$52&amp;$B76,[20]Enugu!$E:$AE,COLUMN(G$1)-2,FALSE)=" ",0,VLOOKUP($B$52&amp;$B76,[20]Enugu!$E:$AE,COLUMN(G$1)-2,FALSE))</f>
        <v>33</v>
      </c>
      <c r="H76" s="7">
        <f>IF(VLOOKUP($B$52&amp;$B76,[20]Enugu!$E:$AE,COLUMN(H$1)-2,FALSE)=" ",0,VLOOKUP($B$52&amp;$B76,[20]Enugu!$E:$AE,COLUMN(H$1)-2,FALSE))</f>
        <v>34</v>
      </c>
      <c r="I76" s="7">
        <f>IF(VLOOKUP($B$52&amp;$B76,[20]Enugu!$E:$AE,COLUMN(I$1)-2,FALSE)=" ",0,VLOOKUP($B$52&amp;$B76,[20]Enugu!$E:$AE,COLUMN(I$1)-2,FALSE))</f>
        <v>41</v>
      </c>
      <c r="J76" s="7">
        <f>IF(VLOOKUP($B$52&amp;$B76,[20]Enugu!$E:$AE,COLUMN(J$1)-2,FALSE)=" ",0,VLOOKUP($B$52&amp;$B76,[20]Enugu!$E:$AE,COLUMN(J$1)-2,FALSE))</f>
        <v>35</v>
      </c>
      <c r="K76" s="7">
        <f>IF(VLOOKUP($B$52&amp;$B76,[20]Enugu!$E:$AE,COLUMN(K$1)-2,FALSE)=" ",0,VLOOKUP($B$52&amp;$B76,[20]Enugu!$E:$AE,COLUMN(K$1)-2,FALSE))</f>
        <v>45</v>
      </c>
      <c r="L76" s="7">
        <f>IF(VLOOKUP($B$52&amp;$B76,[20]Enugu!$E:$AE,COLUMN(L$1)-2,FALSE)=" ",0,VLOOKUP($B$52&amp;$B76,[20]Enugu!$E:$AE,COLUMN(L$1)-2,FALSE))</f>
        <v>44</v>
      </c>
      <c r="M76" s="7">
        <f>IF(VLOOKUP($B$52&amp;$B76,[20]Enugu!$E:$AE,COLUMN(M$1)-2,FALSE)=" ",0,VLOOKUP($B$52&amp;$B76,[20]Enugu!$E:$AE,COLUMN(M$1)-2,FALSE))</f>
        <v>46</v>
      </c>
      <c r="N76" s="7">
        <f>IF(VLOOKUP($B$52&amp;$B76,[20]Enugu!$E:$AE,COLUMN(N$1)-2,FALSE)=" ",0,VLOOKUP($B$52&amp;$B76,[20]Enugu!$E:$AE,COLUMN(N$1)-2,FALSE))</f>
        <v>49</v>
      </c>
      <c r="O76" s="7">
        <f>IF(VLOOKUP($B$52&amp;$B76,[20]Enugu!$E:$AE,COLUMN(O$1)-2,FALSE)=" ",0,VLOOKUP($B$52&amp;$B76,[20]Enugu!$E:$AE,COLUMN(O$1)-2,FALSE))</f>
        <v>50</v>
      </c>
      <c r="P76" s="7">
        <f>IF(VLOOKUP($B$52&amp;$B76,[20]Enugu!$E:$AE,COLUMN(P$1)-2,FALSE)=" ",0,VLOOKUP($B$52&amp;$B76,[20]Enugu!$E:$AE,COLUMN(P$1)-2,FALSE))</f>
        <v>48</v>
      </c>
      <c r="Q76" s="7">
        <f>IF(VLOOKUP($B$52&amp;$B76,[20]Enugu!$E:$AE,COLUMN(Q$1)-2,FALSE)=" ",0,VLOOKUP($B$52&amp;$B76,[20]Enugu!$E:$AE,COLUMN(Q$1)-2,FALSE))</f>
        <v>49</v>
      </c>
      <c r="R76" s="7">
        <f>IF(VLOOKUP($B$52&amp;$B76,[20]Enugu!$E:$AE,COLUMN(R$1)-2,FALSE)=" ",0,VLOOKUP($B$52&amp;$B76,[20]Enugu!$E:$AE,COLUMN(R$1)-2,FALSE))</f>
        <v>50</v>
      </c>
      <c r="S76" s="7">
        <f>IF(VLOOKUP($B$52&amp;$B76,[20]Enugu!$E:$AE,COLUMN(S$1)-2,FALSE)=" ",0,VLOOKUP($B$52&amp;$B76,[20]Enugu!$E:$AE,COLUMN(S$1)-2,FALSE))</f>
        <v>55</v>
      </c>
      <c r="T76" s="7">
        <f>IF(VLOOKUP($B$52&amp;$B76,[20]Enugu!$E:$AE,COLUMN(T$1)-2,FALSE)=" ",0,VLOOKUP($B$52&amp;$B76,[20]Enugu!$E:$AE,COLUMN(T$1)-2,FALSE))</f>
        <v>55</v>
      </c>
      <c r="U76" s="7">
        <f>IF(VLOOKUP($B$52&amp;$B76,[20]Enugu!$E:$AE,COLUMN(U$1)-2,FALSE)=" ",0,VLOOKUP($B$52&amp;$B76,[20]Enugu!$E:$AE,COLUMN(U$1)-2,FALSE))</f>
        <v>56</v>
      </c>
      <c r="V76" s="7">
        <f>IF(VLOOKUP($B$52&amp;$B76,[20]Enugu!$E:$AE,COLUMN(V$1)-2,FALSE)=" ",0,VLOOKUP($B$52&amp;$B76,[20]Enugu!$E:$AE,COLUMN(V$1)-2,FALSE))</f>
        <v>55</v>
      </c>
      <c r="W76" s="7">
        <f>IF(VLOOKUP($B$52&amp;$B76,[20]Enugu!$E:$AE,COLUMN(W$1)-2,FALSE)=" ",0,VLOOKUP($B$52&amp;$B76,[20]Enugu!$E:$AE,COLUMN(W$1)-2,FALSE))</f>
        <v>59</v>
      </c>
      <c r="X76" s="7">
        <f>IF(VLOOKUP($B$52&amp;$B76,[20]Enugu!$E:$AE,COLUMN(X$1)-2,FALSE)=" ",0,VLOOKUP($B$52&amp;$B76,[20]Enugu!$E:$AE,COLUMN(X$1)-2,FALSE))</f>
        <v>62</v>
      </c>
      <c r="Y76" s="7">
        <f>IF(VLOOKUP($B$52&amp;$B76,[20]Enugu!$E:$AE,COLUMN(Y$1)-2,FALSE)=" ",0,VLOOKUP($B$52&amp;$B76,[20]Enugu!$E:$AE,COLUMN(Y$1)-2,FALSE))</f>
        <v>61</v>
      </c>
      <c r="Z76" s="7">
        <f>IF(VLOOKUP($B$52&amp;$B76,[20]Enugu!$E:$AE,COLUMN(Z$1)-2,FALSE)=" ",0,VLOOKUP($B$52&amp;$B76,[20]Enugu!$E:$AE,COLUMN(Z$1)-2,FALSE))</f>
        <v>60</v>
      </c>
      <c r="AA76" s="7">
        <f>IF(VLOOKUP($B$52&amp;$B76,[20]Enugu!$E:$AE,COLUMN(AA$1)-2,FALSE)=" ",0,VLOOKUP($B$52&amp;$B76,[20]Enugu!$E:$AE,COLUMN(AA$1)-2,FALSE))</f>
        <v>53</v>
      </c>
      <c r="AB76" s="7">
        <f>IF(VLOOKUP($B$52&amp;$B76,[20]Enugu!$E:$AE,COLUMN(AB$1)-2,FALSE)=" ",0,VLOOKUP($B$52&amp;$B76,[20]Enugu!$E:$AE,COLUMN(AB$1)-2,FALSE))</f>
        <v>60</v>
      </c>
      <c r="AC76" s="7">
        <f>IF(VLOOKUP($B$52&amp;$B76,[20]Enugu!$E:$AE,COLUMN(AC$1)-2,FALSE)=" ",0,VLOOKUP($B$52&amp;$B76,[20]Enugu!$E:$AE,COLUMN(AC$1)-2,FALSE))</f>
        <v>57</v>
      </c>
      <c r="AF76" s="7">
        <f t="shared" ref="AF76:AG79" si="88">AB76</f>
        <v>60</v>
      </c>
      <c r="AG76" s="7">
        <f t="shared" si="88"/>
        <v>57</v>
      </c>
      <c r="AH76" s="7">
        <f>VLOOKUP($A$3&amp;$B$52&amp;$B76,'[14]Paga All'!$G$1:$J$3000,4,FALSE)</f>
        <v>62</v>
      </c>
      <c r="AI76" s="7">
        <f>VLOOKUP($A$3&amp;$B$68&amp;$B76,'[15]Paga all'!$F:$G,2,FALSE)</f>
        <v>58</v>
      </c>
      <c r="AJ76" s="7">
        <f>VLOOKUP($A$3&amp;$B$52&amp;$B76,'[16]Paga all'!$F$2:$G$1470,2,FALSE)</f>
        <v>52</v>
      </c>
      <c r="AK76" s="9">
        <f t="shared" ref="AK76:BO76" si="89">IF(ROUND((AJ76+AJ77)*(1+AK70),)&gt;=AK$3*$AD$3,AK$3*$AD$3*(1-AK71),ROUND((AJ76+AJ77)*(1+AK70),)-ROUND((AJ76+AJ77)*(1+AK70)*AK71,))</f>
        <v>54</v>
      </c>
      <c r="AL76" s="9">
        <f t="shared" si="89"/>
        <v>58</v>
      </c>
      <c r="AM76" s="9">
        <f t="shared" si="89"/>
        <v>61</v>
      </c>
      <c r="AN76" s="9">
        <f t="shared" si="89"/>
        <v>64</v>
      </c>
      <c r="AO76" s="9">
        <f t="shared" si="89"/>
        <v>66</v>
      </c>
      <c r="AP76" s="9">
        <f t="shared" si="89"/>
        <v>70</v>
      </c>
      <c r="AQ76" s="9">
        <f t="shared" si="89"/>
        <v>74</v>
      </c>
      <c r="AR76" s="9">
        <f t="shared" si="89"/>
        <v>78</v>
      </c>
      <c r="AS76" s="9">
        <f t="shared" si="89"/>
        <v>82</v>
      </c>
      <c r="AT76" s="9">
        <f t="shared" si="89"/>
        <v>85</v>
      </c>
      <c r="AU76" s="9">
        <f t="shared" si="89"/>
        <v>90</v>
      </c>
      <c r="AV76" s="9">
        <f t="shared" si="89"/>
        <v>95</v>
      </c>
      <c r="AW76" s="9">
        <f t="shared" si="89"/>
        <v>100</v>
      </c>
      <c r="AX76" s="9">
        <f t="shared" si="89"/>
        <v>104</v>
      </c>
      <c r="AY76" s="9">
        <f t="shared" si="89"/>
        <v>110</v>
      </c>
      <c r="AZ76" s="9">
        <f t="shared" si="89"/>
        <v>116</v>
      </c>
      <c r="BA76" s="9">
        <f t="shared" si="89"/>
        <v>122</v>
      </c>
      <c r="BB76" s="9">
        <f t="shared" si="89"/>
        <v>127</v>
      </c>
      <c r="BC76" s="9">
        <f t="shared" si="89"/>
        <v>134</v>
      </c>
      <c r="BD76" s="9">
        <f t="shared" si="89"/>
        <v>141</v>
      </c>
      <c r="BE76" s="9">
        <f t="shared" si="89"/>
        <v>147</v>
      </c>
      <c r="BF76" s="9">
        <f t="shared" si="89"/>
        <v>155</v>
      </c>
      <c r="BG76" s="9">
        <f t="shared" si="89"/>
        <v>162</v>
      </c>
      <c r="BH76" s="9">
        <f t="shared" si="89"/>
        <v>171</v>
      </c>
      <c r="BI76" s="9">
        <f t="shared" si="89"/>
        <v>180</v>
      </c>
      <c r="BJ76" s="9">
        <f t="shared" si="89"/>
        <v>188</v>
      </c>
      <c r="BK76" s="9">
        <f t="shared" si="89"/>
        <v>198</v>
      </c>
      <c r="BL76" s="9">
        <f t="shared" si="89"/>
        <v>207</v>
      </c>
      <c r="BM76" s="9">
        <f t="shared" si="89"/>
        <v>218</v>
      </c>
      <c r="BN76" s="9">
        <f t="shared" si="89"/>
        <v>228</v>
      </c>
      <c r="BO76" s="9">
        <f t="shared" si="89"/>
        <v>239</v>
      </c>
    </row>
    <row r="77" spans="2:67" x14ac:dyDescent="0.25">
      <c r="B77" s="292" t="s">
        <v>292</v>
      </c>
      <c r="D77" s="7">
        <f>IF(VLOOKUP($B$52&amp;$B77,[20]Enugu!$E:$AE,COLUMN(D$1)-2,FALSE)=" ",0,VLOOKUP($B$52&amp;$B77,[20]Enugu!$E:$AE,COLUMN(D$1)-2,FALSE))</f>
        <v>4</v>
      </c>
      <c r="E77" s="7">
        <f>IF(VLOOKUP($B$52&amp;$B77,[20]Enugu!$E:$AE,COLUMN(E$1)-2,FALSE)=" ",0,VLOOKUP($B$52&amp;$B77,[20]Enugu!$E:$AE,COLUMN(E$1)-2,FALSE))</f>
        <v>3</v>
      </c>
      <c r="F77" s="7">
        <f>IF(VLOOKUP($B$52&amp;$B77,[20]Enugu!$E:$AE,COLUMN(F$1)-2,FALSE)=" ",0,VLOOKUP($B$52&amp;$B77,[20]Enugu!$E:$AE,COLUMN(F$1)-2,FALSE))</f>
        <v>6</v>
      </c>
      <c r="G77" s="7">
        <f>IF(VLOOKUP($B$52&amp;$B77,[20]Enugu!$E:$AE,COLUMN(G$1)-2,FALSE)=" ",0,VLOOKUP($B$52&amp;$B77,[20]Enugu!$E:$AE,COLUMN(G$1)-2,FALSE))</f>
        <v>5</v>
      </c>
      <c r="H77" s="7">
        <f>IF(VLOOKUP($B$52&amp;$B77,[20]Enugu!$E:$AE,COLUMN(H$1)-2,FALSE)=" ",0,VLOOKUP($B$52&amp;$B77,[20]Enugu!$E:$AE,COLUMN(H$1)-2,FALSE))</f>
        <v>4</v>
      </c>
      <c r="I77" s="7">
        <f>IF(VLOOKUP($B$52&amp;$B77,[20]Enugu!$E:$AE,COLUMN(I$1)-2,FALSE)=" ",0,VLOOKUP($B$52&amp;$B77,[20]Enugu!$E:$AE,COLUMN(I$1)-2,FALSE))</f>
        <v>1</v>
      </c>
      <c r="J77" s="7">
        <f>IF(VLOOKUP($B$52&amp;$B77,[20]Enugu!$E:$AE,COLUMN(J$1)-2,FALSE)=" ",0,VLOOKUP($B$52&amp;$B77,[20]Enugu!$E:$AE,COLUMN(J$1)-2,FALSE))</f>
        <v>3</v>
      </c>
      <c r="K77" s="7">
        <f>IF(VLOOKUP($B$52&amp;$B77,[20]Enugu!$E:$AE,COLUMN(K$1)-2,FALSE)=" ",0,VLOOKUP($B$52&amp;$B77,[20]Enugu!$E:$AE,COLUMN(K$1)-2,FALSE))</f>
        <v>1</v>
      </c>
      <c r="L77" s="7">
        <f>IF(VLOOKUP($B$52&amp;$B77,[20]Enugu!$E:$AE,COLUMN(L$1)-2,FALSE)=" ",0,VLOOKUP($B$52&amp;$B77,[20]Enugu!$E:$AE,COLUMN(L$1)-2,FALSE))</f>
        <v>1</v>
      </c>
      <c r="M77" s="7">
        <f>IF(VLOOKUP($B$52&amp;$B77,[20]Enugu!$E:$AE,COLUMN(M$1)-2,FALSE)=" ",0,VLOOKUP($B$52&amp;$B77,[20]Enugu!$E:$AE,COLUMN(M$1)-2,FALSE))</f>
        <v>1</v>
      </c>
      <c r="N77" s="7">
        <f>IF(VLOOKUP($B$52&amp;$B77,[20]Enugu!$E:$AE,COLUMN(N$1)-2,FALSE)=" ",0,VLOOKUP($B$52&amp;$B77,[20]Enugu!$E:$AE,COLUMN(N$1)-2,FALSE))</f>
        <v>4</v>
      </c>
      <c r="O77" s="7">
        <f>IF(VLOOKUP($B$52&amp;$B77,[20]Enugu!$E:$AE,COLUMN(O$1)-2,FALSE)=" ",0,VLOOKUP($B$52&amp;$B77,[20]Enugu!$E:$AE,COLUMN(O$1)-2,FALSE))</f>
        <v>4</v>
      </c>
      <c r="P77" s="7">
        <f>IF(VLOOKUP($B$52&amp;$B77,[20]Enugu!$E:$AE,COLUMN(P$1)-2,FALSE)=" ",0,VLOOKUP($B$52&amp;$B77,[20]Enugu!$E:$AE,COLUMN(P$1)-2,FALSE))</f>
        <v>7</v>
      </c>
      <c r="Q77" s="7">
        <f>IF(VLOOKUP($B$52&amp;$B77,[20]Enugu!$E:$AE,COLUMN(Q$1)-2,FALSE)=" ",0,VLOOKUP($B$52&amp;$B77,[20]Enugu!$E:$AE,COLUMN(Q$1)-2,FALSE))</f>
        <v>2</v>
      </c>
      <c r="R77" s="7">
        <f>IF(VLOOKUP($B$52&amp;$B77,[20]Enugu!$E:$AE,COLUMN(R$1)-2,FALSE)=" ",0,VLOOKUP($B$52&amp;$B77,[20]Enugu!$E:$AE,COLUMN(R$1)-2,FALSE))</f>
        <v>1</v>
      </c>
      <c r="S77" s="7">
        <f>IF(VLOOKUP($B$52&amp;$B77,[20]Enugu!$E:$AE,COLUMN(S$1)-2,FALSE)=" ",0,VLOOKUP($B$52&amp;$B77,[20]Enugu!$E:$AE,COLUMN(S$1)-2,FALSE))</f>
        <v>0</v>
      </c>
      <c r="T77" s="7">
        <f>IF(VLOOKUP($B$52&amp;$B77,[20]Enugu!$E:$AE,COLUMN(T$1)-2,FALSE)=" ",0,VLOOKUP($B$52&amp;$B77,[20]Enugu!$E:$AE,COLUMN(T$1)-2,FALSE))</f>
        <v>2</v>
      </c>
      <c r="U77" s="7">
        <f>IF(VLOOKUP($B$52&amp;$B77,[20]Enugu!$E:$AE,COLUMN(U$1)-2,FALSE)=" ",0,VLOOKUP($B$52&amp;$B77,[20]Enugu!$E:$AE,COLUMN(U$1)-2,FALSE))</f>
        <v>2</v>
      </c>
      <c r="V77" s="7">
        <f>IF(VLOOKUP($B$52&amp;$B77,[20]Enugu!$E:$AE,COLUMN(V$1)-2,FALSE)=" ",0,VLOOKUP($B$52&amp;$B77,[20]Enugu!$E:$AE,COLUMN(V$1)-2,FALSE))</f>
        <v>2</v>
      </c>
      <c r="W77" s="7">
        <f>IF(VLOOKUP($B$52&amp;$B77,[20]Enugu!$E:$AE,COLUMN(W$1)-2,FALSE)=" ",0,VLOOKUP($B$52&amp;$B77,[20]Enugu!$E:$AE,COLUMN(W$1)-2,FALSE))</f>
        <v>0</v>
      </c>
      <c r="X77" s="7">
        <f>IF(VLOOKUP($B$52&amp;$B77,[20]Enugu!$E:$AE,COLUMN(X$1)-2,FALSE)=" ",0,VLOOKUP($B$52&amp;$B77,[20]Enugu!$E:$AE,COLUMN(X$1)-2,FALSE))</f>
        <v>1</v>
      </c>
      <c r="Y77" s="7">
        <f>IF(VLOOKUP($B$52&amp;$B77,[20]Enugu!$E:$AE,COLUMN(Y$1)-2,FALSE)=" ",0,VLOOKUP($B$52&amp;$B77,[20]Enugu!$E:$AE,COLUMN(Y$1)-2,FALSE))</f>
        <v>3</v>
      </c>
      <c r="Z77" s="7">
        <f>IF(VLOOKUP($B$52&amp;$B77,[20]Enugu!$E:$AE,COLUMN(Z$1)-2,FALSE)=" ",0,VLOOKUP($B$52&amp;$B77,[20]Enugu!$E:$AE,COLUMN(Z$1)-2,FALSE))</f>
        <v>2</v>
      </c>
      <c r="AA77" s="7">
        <f>IF(VLOOKUP($B$52&amp;$B77,[20]Enugu!$E:$AE,COLUMN(AA$1)-2,FALSE)=" ",0,VLOOKUP($B$52&amp;$B77,[20]Enugu!$E:$AE,COLUMN(AA$1)-2,FALSE))</f>
        <v>6</v>
      </c>
      <c r="AB77" s="7">
        <f>IF(VLOOKUP($B$52&amp;$B77,[20]Enugu!$E:$AE,COLUMN(AB$1)-2,FALSE)=" ",0,VLOOKUP($B$52&amp;$B77,[20]Enugu!$E:$AE,COLUMN(AB$1)-2,FALSE))</f>
        <v>1</v>
      </c>
      <c r="AC77" s="7">
        <f>IF(VLOOKUP($B$52&amp;$B77,[20]Enugu!$E:$AE,COLUMN(AC$1)-2,FALSE)=" ",0,VLOOKUP($B$52&amp;$B77,[20]Enugu!$E:$AE,COLUMN(AC$1)-2,FALSE))</f>
        <v>5</v>
      </c>
      <c r="AF77" s="7">
        <f t="shared" si="88"/>
        <v>1</v>
      </c>
      <c r="AG77" s="7">
        <f t="shared" si="88"/>
        <v>5</v>
      </c>
      <c r="AH77" s="7">
        <f>VLOOKUP($A$3&amp;$B$52&amp;$B77,'[14]Paga All'!$G$1:$J$3000,4,FALSE)</f>
        <v>1</v>
      </c>
      <c r="AI77" s="7">
        <f>VLOOKUP($A$3&amp;$B$68&amp;$B77,'[15]Paga all'!$F:$G,2,FALSE)</f>
        <v>1</v>
      </c>
      <c r="AJ77" s="7">
        <f>VLOOKUP($A$3&amp;$B$52&amp;$B77,'[16]Paga all'!$F$2:$G$1470,2,FALSE)</f>
        <v>3</v>
      </c>
      <c r="AK77" s="9">
        <f t="shared" ref="AK77:BO77" si="90">IF(ROUND((AJ76+AJ77)*(1+AK70),)&gt;=AK$3*$AD$3,AK$3*$AD$3*AK71,ROUND((AJ76+AJ77)*(1+AK70),)-AK76)</f>
        <v>4</v>
      </c>
      <c r="AL77" s="9">
        <f t="shared" si="90"/>
        <v>3</v>
      </c>
      <c r="AM77" s="9">
        <f t="shared" si="90"/>
        <v>3</v>
      </c>
      <c r="AN77" s="9">
        <f t="shared" si="90"/>
        <v>3</v>
      </c>
      <c r="AO77" s="9">
        <f t="shared" si="90"/>
        <v>4</v>
      </c>
      <c r="AP77" s="9">
        <f t="shared" si="90"/>
        <v>4</v>
      </c>
      <c r="AQ77" s="9">
        <f t="shared" si="90"/>
        <v>4</v>
      </c>
      <c r="AR77" s="9">
        <f t="shared" si="90"/>
        <v>4</v>
      </c>
      <c r="AS77" s="9">
        <f t="shared" si="90"/>
        <v>4</v>
      </c>
      <c r="AT77" s="9">
        <f t="shared" si="90"/>
        <v>5</v>
      </c>
      <c r="AU77" s="9">
        <f t="shared" si="90"/>
        <v>5</v>
      </c>
      <c r="AV77" s="9">
        <f t="shared" si="90"/>
        <v>5</v>
      </c>
      <c r="AW77" s="9">
        <f t="shared" si="90"/>
        <v>5</v>
      </c>
      <c r="AX77" s="9">
        <f t="shared" si="90"/>
        <v>6</v>
      </c>
      <c r="AY77" s="9">
        <f t="shared" si="90"/>
        <v>6</v>
      </c>
      <c r="AZ77" s="9">
        <f t="shared" si="90"/>
        <v>6</v>
      </c>
      <c r="BA77" s="9">
        <f t="shared" si="90"/>
        <v>6</v>
      </c>
      <c r="BB77" s="9">
        <f t="shared" si="90"/>
        <v>7</v>
      </c>
      <c r="BC77" s="9">
        <f t="shared" si="90"/>
        <v>7</v>
      </c>
      <c r="BD77" s="9">
        <f t="shared" si="90"/>
        <v>7</v>
      </c>
      <c r="BE77" s="9">
        <f t="shared" si="90"/>
        <v>8</v>
      </c>
      <c r="BF77" s="9">
        <f t="shared" si="90"/>
        <v>8</v>
      </c>
      <c r="BG77" s="9">
        <f t="shared" si="90"/>
        <v>9</v>
      </c>
      <c r="BH77" s="9">
        <f t="shared" si="90"/>
        <v>9</v>
      </c>
      <c r="BI77" s="9">
        <f t="shared" si="90"/>
        <v>9</v>
      </c>
      <c r="BJ77" s="9">
        <f t="shared" si="90"/>
        <v>10</v>
      </c>
      <c r="BK77" s="9">
        <f t="shared" si="90"/>
        <v>10</v>
      </c>
      <c r="BL77" s="9">
        <f t="shared" si="90"/>
        <v>11</v>
      </c>
      <c r="BM77" s="9">
        <f t="shared" si="90"/>
        <v>11</v>
      </c>
      <c r="BN77" s="9">
        <f t="shared" si="90"/>
        <v>12</v>
      </c>
      <c r="BO77" s="9">
        <f t="shared" si="90"/>
        <v>13</v>
      </c>
    </row>
    <row r="78" spans="2:67" x14ac:dyDescent="0.25">
      <c r="B78" s="292" t="s">
        <v>293</v>
      </c>
      <c r="D78" s="7">
        <f>IF(VLOOKUP($B$52&amp;$B78,[20]Enugu!$E:$AE,COLUMN(D$1)-2,FALSE)=" ",0,VLOOKUP($B$52&amp;$B78,[20]Enugu!$E:$AE,COLUMN(D$1)-2,FALSE))</f>
        <v>583</v>
      </c>
      <c r="E78" s="7">
        <f>IF(VLOOKUP($B$52&amp;$B78,[20]Enugu!$E:$AE,COLUMN(E$1)-2,FALSE)=" ",0,VLOOKUP($B$52&amp;$B78,[20]Enugu!$E:$AE,COLUMN(E$1)-2,FALSE))</f>
        <v>604</v>
      </c>
      <c r="F78" s="7">
        <f>IF(VLOOKUP($B$52&amp;$B78,[20]Enugu!$E:$AE,COLUMN(F$1)-2,FALSE)=" ",0,VLOOKUP($B$52&amp;$B78,[20]Enugu!$E:$AE,COLUMN(F$1)-2,FALSE))</f>
        <v>700</v>
      </c>
      <c r="G78" s="7">
        <f>IF(VLOOKUP($B$52&amp;$B78,[20]Enugu!$E:$AE,COLUMN(G$1)-2,FALSE)=" ",0,VLOOKUP($B$52&amp;$B78,[20]Enugu!$E:$AE,COLUMN(G$1)-2,FALSE))</f>
        <v>744</v>
      </c>
      <c r="H78" s="7">
        <f>IF(VLOOKUP($B$52&amp;$B78,[20]Enugu!$E:$AE,COLUMN(H$1)-2,FALSE)=" ",0,VLOOKUP($B$52&amp;$B78,[20]Enugu!$E:$AE,COLUMN(H$1)-2,FALSE))</f>
        <v>866</v>
      </c>
      <c r="I78" s="7">
        <f>IF(VLOOKUP($B$52&amp;$B78,[20]Enugu!$E:$AE,COLUMN(I$1)-2,FALSE)=" ",0,VLOOKUP($B$52&amp;$B78,[20]Enugu!$E:$AE,COLUMN(I$1)-2,FALSE))</f>
        <v>818</v>
      </c>
      <c r="J78" s="7">
        <f>IF(VLOOKUP($B$52&amp;$B78,[20]Enugu!$E:$AE,COLUMN(J$1)-2,FALSE)=" ",0,VLOOKUP($B$52&amp;$B78,[20]Enugu!$E:$AE,COLUMN(J$1)-2,FALSE))</f>
        <v>838</v>
      </c>
      <c r="K78" s="7">
        <f>IF(VLOOKUP($B$52&amp;$B78,[20]Enugu!$E:$AE,COLUMN(K$1)-2,FALSE)=" ",0,VLOOKUP($B$52&amp;$B78,[20]Enugu!$E:$AE,COLUMN(K$1)-2,FALSE))</f>
        <v>929</v>
      </c>
      <c r="L78" s="7">
        <f>IF(VLOOKUP($B$52&amp;$B78,[20]Enugu!$E:$AE,COLUMN(L$1)-2,FALSE)=" ",0,VLOOKUP($B$52&amp;$B78,[20]Enugu!$E:$AE,COLUMN(L$1)-2,FALSE))</f>
        <v>840</v>
      </c>
      <c r="M78" s="7">
        <f>IF(VLOOKUP($B$52&amp;$B78,[20]Enugu!$E:$AE,COLUMN(M$1)-2,FALSE)=" ",0,VLOOKUP($B$52&amp;$B78,[20]Enugu!$E:$AE,COLUMN(M$1)-2,FALSE))</f>
        <v>960</v>
      </c>
      <c r="N78" s="7">
        <f>IF(VLOOKUP($B$52&amp;$B78,[20]Enugu!$E:$AE,COLUMN(N$1)-2,FALSE)=" ",0,VLOOKUP($B$52&amp;$B78,[20]Enugu!$E:$AE,COLUMN(N$1)-2,FALSE))</f>
        <v>867</v>
      </c>
      <c r="O78" s="7">
        <f>IF(VLOOKUP($B$52&amp;$B78,[20]Enugu!$E:$AE,COLUMN(O$1)-2,FALSE)=" ",0,VLOOKUP($B$52&amp;$B78,[20]Enugu!$E:$AE,COLUMN(O$1)-2,FALSE))</f>
        <v>1099</v>
      </c>
      <c r="P78" s="7">
        <f>IF(VLOOKUP($B$52&amp;$B78,[20]Enugu!$E:$AE,COLUMN(P$1)-2,FALSE)=" ",0,VLOOKUP($B$52&amp;$B78,[20]Enugu!$E:$AE,COLUMN(P$1)-2,FALSE))</f>
        <v>821</v>
      </c>
      <c r="Q78" s="7">
        <f>IF(VLOOKUP($B$52&amp;$B78,[20]Enugu!$E:$AE,COLUMN(Q$1)-2,FALSE)=" ",0,VLOOKUP($B$52&amp;$B78,[20]Enugu!$E:$AE,COLUMN(Q$1)-2,FALSE))</f>
        <v>732</v>
      </c>
      <c r="R78" s="7">
        <f>IF(VLOOKUP($B$52&amp;$B78,[20]Enugu!$E:$AE,COLUMN(R$1)-2,FALSE)=" ",0,VLOOKUP($B$52&amp;$B78,[20]Enugu!$E:$AE,COLUMN(R$1)-2,FALSE))</f>
        <v>718</v>
      </c>
      <c r="S78" s="7">
        <f>IF(VLOOKUP($B$52&amp;$B78,[20]Enugu!$E:$AE,COLUMN(S$1)-2,FALSE)=" ",0,VLOOKUP($B$52&amp;$B78,[20]Enugu!$E:$AE,COLUMN(S$1)-2,FALSE))</f>
        <v>874</v>
      </c>
      <c r="T78" s="7">
        <f>IF(VLOOKUP($B$52&amp;$B78,[20]Enugu!$E:$AE,COLUMN(T$1)-2,FALSE)=" ",0,VLOOKUP($B$52&amp;$B78,[20]Enugu!$E:$AE,COLUMN(T$1)-2,FALSE))</f>
        <v>804</v>
      </c>
      <c r="U78" s="7">
        <f>IF(VLOOKUP($B$52&amp;$B78,[20]Enugu!$E:$AE,COLUMN(U$1)-2,FALSE)=" ",0,VLOOKUP($B$52&amp;$B78,[20]Enugu!$E:$AE,COLUMN(U$1)-2,FALSE))</f>
        <v>986</v>
      </c>
      <c r="V78" s="7">
        <f>IF(VLOOKUP($B$52&amp;$B78,[20]Enugu!$E:$AE,COLUMN(V$1)-2,FALSE)=" ",0,VLOOKUP($B$52&amp;$B78,[20]Enugu!$E:$AE,COLUMN(V$1)-2,FALSE))</f>
        <v>893</v>
      </c>
      <c r="W78" s="7">
        <f>IF(VLOOKUP($B$52&amp;$B78,[20]Enugu!$E:$AE,COLUMN(W$1)-2,FALSE)=" ",0,VLOOKUP($B$52&amp;$B78,[20]Enugu!$E:$AE,COLUMN(W$1)-2,FALSE))</f>
        <v>856</v>
      </c>
      <c r="X78" s="7">
        <f>IF(VLOOKUP($B$52&amp;$B78,[20]Enugu!$E:$AE,COLUMN(X$1)-2,FALSE)=" ",0,VLOOKUP($B$52&amp;$B78,[20]Enugu!$E:$AE,COLUMN(X$1)-2,FALSE))</f>
        <v>920</v>
      </c>
      <c r="Y78" s="7">
        <f>IF(VLOOKUP($B$52&amp;$B78,[20]Enugu!$E:$AE,COLUMN(Y$1)-2,FALSE)=" ",0,VLOOKUP($B$52&amp;$B78,[20]Enugu!$E:$AE,COLUMN(Y$1)-2,FALSE))</f>
        <v>833</v>
      </c>
      <c r="Z78" s="7">
        <f>IF(VLOOKUP($B$52&amp;$B78,[20]Enugu!$E:$AE,COLUMN(Z$1)-2,FALSE)=" ",0,VLOOKUP($B$52&amp;$B78,[20]Enugu!$E:$AE,COLUMN(Z$1)-2,FALSE))</f>
        <v>830</v>
      </c>
      <c r="AA78" s="7">
        <f>IF(VLOOKUP($B$52&amp;$B78,[20]Enugu!$E:$AE,COLUMN(AA$1)-2,FALSE)=" ",0,VLOOKUP($B$52&amp;$B78,[20]Enugu!$E:$AE,COLUMN(AA$1)-2,FALSE))</f>
        <v>756</v>
      </c>
      <c r="AB78" s="7">
        <f>IF(VLOOKUP($B$52&amp;$B78,[20]Enugu!$E:$AE,COLUMN(AB$1)-2,FALSE)=" ",0,VLOOKUP($B$52&amp;$B78,[20]Enugu!$E:$AE,COLUMN(AB$1)-2,FALSE))</f>
        <v>700</v>
      </c>
      <c r="AC78" s="7">
        <f>IF(VLOOKUP($B$52&amp;$B78,[20]Enugu!$E:$AE,COLUMN(AC$1)-2,FALSE)=" ",0,VLOOKUP($B$52&amp;$B78,[20]Enugu!$E:$AE,COLUMN(AC$1)-2,FALSE))</f>
        <v>771</v>
      </c>
      <c r="AF78" s="7">
        <f t="shared" si="88"/>
        <v>700</v>
      </c>
      <c r="AG78" s="7">
        <f t="shared" si="88"/>
        <v>771</v>
      </c>
      <c r="AH78" s="7">
        <f>VLOOKUP($A$3&amp;$B$52&amp;$B78,'[14]Paga All'!$G$1:$J$3000,4,FALSE)</f>
        <v>988</v>
      </c>
      <c r="AI78" s="7">
        <f>VLOOKUP($A$3&amp;$B$68&amp;$B78,'[15]Paga all'!$F:$G,2,FALSE)</f>
        <v>596</v>
      </c>
      <c r="AJ78" s="7">
        <f>VLOOKUP($A$3&amp;$B$52&amp;$B78,'[16]Paga all'!$F$2:$G$1470,2,FALSE)</f>
        <v>315</v>
      </c>
      <c r="AK78" s="9">
        <f t="shared" ref="AK78:BO78" si="91">ROUND(AK76*AK72,)</f>
        <v>1242</v>
      </c>
      <c r="AL78" s="9">
        <f t="shared" si="91"/>
        <v>1566</v>
      </c>
      <c r="AM78" s="9">
        <f t="shared" si="91"/>
        <v>1647</v>
      </c>
      <c r="AN78" s="9">
        <f t="shared" si="91"/>
        <v>1728</v>
      </c>
      <c r="AO78" s="9">
        <f t="shared" si="91"/>
        <v>1782</v>
      </c>
      <c r="AP78" s="9">
        <f t="shared" si="91"/>
        <v>1890</v>
      </c>
      <c r="AQ78" s="9">
        <f t="shared" si="91"/>
        <v>1998</v>
      </c>
      <c r="AR78" s="9">
        <f t="shared" si="91"/>
        <v>2106</v>
      </c>
      <c r="AS78" s="9">
        <f t="shared" si="91"/>
        <v>2214</v>
      </c>
      <c r="AT78" s="9">
        <f t="shared" si="91"/>
        <v>2295</v>
      </c>
      <c r="AU78" s="9">
        <f t="shared" si="91"/>
        <v>2430</v>
      </c>
      <c r="AV78" s="9">
        <f t="shared" si="91"/>
        <v>2565</v>
      </c>
      <c r="AW78" s="9">
        <f t="shared" si="91"/>
        <v>2700</v>
      </c>
      <c r="AX78" s="9">
        <f t="shared" si="91"/>
        <v>2808</v>
      </c>
      <c r="AY78" s="9">
        <f t="shared" si="91"/>
        <v>2970</v>
      </c>
      <c r="AZ78" s="9">
        <f t="shared" si="91"/>
        <v>3132</v>
      </c>
      <c r="BA78" s="9">
        <f t="shared" si="91"/>
        <v>3294</v>
      </c>
      <c r="BB78" s="9">
        <f t="shared" si="91"/>
        <v>3429</v>
      </c>
      <c r="BC78" s="9">
        <f t="shared" si="91"/>
        <v>3618</v>
      </c>
      <c r="BD78" s="9">
        <f t="shared" si="91"/>
        <v>3807</v>
      </c>
      <c r="BE78" s="9">
        <f t="shared" si="91"/>
        <v>3969</v>
      </c>
      <c r="BF78" s="9">
        <f t="shared" si="91"/>
        <v>4185</v>
      </c>
      <c r="BG78" s="9">
        <f t="shared" si="91"/>
        <v>4374</v>
      </c>
      <c r="BH78" s="9">
        <f t="shared" si="91"/>
        <v>4617</v>
      </c>
      <c r="BI78" s="9">
        <f t="shared" si="91"/>
        <v>4860</v>
      </c>
      <c r="BJ78" s="9">
        <f t="shared" si="91"/>
        <v>5076</v>
      </c>
      <c r="BK78" s="9">
        <f t="shared" si="91"/>
        <v>5346</v>
      </c>
      <c r="BL78" s="9">
        <f t="shared" si="91"/>
        <v>5589</v>
      </c>
      <c r="BM78" s="9">
        <f t="shared" si="91"/>
        <v>5886</v>
      </c>
      <c r="BN78" s="9">
        <f t="shared" si="91"/>
        <v>6156</v>
      </c>
      <c r="BO78" s="9">
        <f t="shared" si="91"/>
        <v>6453</v>
      </c>
    </row>
    <row r="79" spans="2:67" x14ac:dyDescent="0.25">
      <c r="B79" s="292" t="s">
        <v>294</v>
      </c>
      <c r="D79" s="7">
        <f>IF(VLOOKUP($B$52&amp;$B79,[20]Enugu!$E:$AE,COLUMN(D$1)-2,FALSE)=" ",0,VLOOKUP($B$52&amp;$B79,[20]Enugu!$E:$AE,COLUMN(D$1)-2,FALSE))</f>
        <v>2758375</v>
      </c>
      <c r="E79" s="7">
        <f>IF(VLOOKUP($B$52&amp;$B79,[20]Enugu!$E:$AE,COLUMN(E$1)-2,FALSE)=" ",0,VLOOKUP($B$52&amp;$B79,[20]Enugu!$E:$AE,COLUMN(E$1)-2,FALSE))</f>
        <v>2869100</v>
      </c>
      <c r="F79" s="7">
        <f>IF(VLOOKUP($B$52&amp;$B79,[20]Enugu!$E:$AE,COLUMN(F$1)-2,FALSE)=" ",0,VLOOKUP($B$52&amp;$B79,[20]Enugu!$E:$AE,COLUMN(F$1)-2,FALSE))</f>
        <v>3269260</v>
      </c>
      <c r="G79" s="7">
        <f>IF(VLOOKUP($B$52&amp;$B79,[20]Enugu!$E:$AE,COLUMN(G$1)-2,FALSE)=" ",0,VLOOKUP($B$52&amp;$B79,[20]Enugu!$E:$AE,COLUMN(G$1)-2,FALSE))</f>
        <v>3585937</v>
      </c>
      <c r="H79" s="7">
        <f>IF(VLOOKUP($B$52&amp;$B79,[20]Enugu!$E:$AE,COLUMN(H$1)-2,FALSE)=" ",0,VLOOKUP($B$52&amp;$B79,[20]Enugu!$E:$AE,COLUMN(H$1)-2,FALSE))</f>
        <v>4136034</v>
      </c>
      <c r="I79" s="7">
        <f>IF(VLOOKUP($B$52&amp;$B79,[20]Enugu!$E:$AE,COLUMN(I$1)-2,FALSE)=" ",0,VLOOKUP($B$52&amp;$B79,[20]Enugu!$E:$AE,COLUMN(I$1)-2,FALSE))</f>
        <v>3854078</v>
      </c>
      <c r="J79" s="7">
        <f>IF(VLOOKUP($B$52&amp;$B79,[20]Enugu!$E:$AE,COLUMN(J$1)-2,FALSE)=" ",0,VLOOKUP($B$52&amp;$B79,[20]Enugu!$E:$AE,COLUMN(J$1)-2,FALSE))</f>
        <v>3755863</v>
      </c>
      <c r="K79" s="7">
        <f>IF(VLOOKUP($B$52&amp;$B79,[20]Enugu!$E:$AE,COLUMN(K$1)-2,FALSE)=" ",0,VLOOKUP($B$52&amp;$B79,[20]Enugu!$E:$AE,COLUMN(K$1)-2,FALSE))</f>
        <v>4580298</v>
      </c>
      <c r="L79" s="7">
        <f>IF(VLOOKUP($B$52&amp;$B79,[20]Enugu!$E:$AE,COLUMN(L$1)-2,FALSE)=" ",0,VLOOKUP($B$52&amp;$B79,[20]Enugu!$E:$AE,COLUMN(L$1)-2,FALSE))</f>
        <v>4052291</v>
      </c>
      <c r="M79" s="7">
        <f>IF(VLOOKUP($B$52&amp;$B79,[20]Enugu!$E:$AE,COLUMN(M$1)-2,FALSE)=" ",0,VLOOKUP($B$52&amp;$B79,[20]Enugu!$E:$AE,COLUMN(M$1)-2,FALSE))</f>
        <v>4623083</v>
      </c>
      <c r="N79" s="7">
        <f>IF(VLOOKUP($B$52&amp;$B79,[20]Enugu!$E:$AE,COLUMN(N$1)-2,FALSE)=" ",0,VLOOKUP($B$52&amp;$B79,[20]Enugu!$E:$AE,COLUMN(N$1)-2,FALSE))</f>
        <v>4233935</v>
      </c>
      <c r="O79" s="7">
        <f>IF(VLOOKUP($B$52&amp;$B79,[20]Enugu!$E:$AE,COLUMN(O$1)-2,FALSE)=" ",0,VLOOKUP($B$52&amp;$B79,[20]Enugu!$E:$AE,COLUMN(O$1)-2,FALSE))</f>
        <v>5942448</v>
      </c>
      <c r="P79" s="7">
        <f>IF(VLOOKUP($B$52&amp;$B79,[20]Enugu!$E:$AE,COLUMN(P$1)-2,FALSE)=" ",0,VLOOKUP($B$52&amp;$B79,[20]Enugu!$E:$AE,COLUMN(P$1)-2,FALSE))</f>
        <v>5640693</v>
      </c>
      <c r="Q79" s="7">
        <f>IF(VLOOKUP($B$52&amp;$B79,[20]Enugu!$E:$AE,COLUMN(Q$1)-2,FALSE)=" ",0,VLOOKUP($B$52&amp;$B79,[20]Enugu!$E:$AE,COLUMN(Q$1)-2,FALSE))</f>
        <v>5876711</v>
      </c>
      <c r="R79" s="7">
        <f>IF(VLOOKUP($B$52&amp;$B79,[20]Enugu!$E:$AE,COLUMN(R$1)-2,FALSE)=" ",0,VLOOKUP($B$52&amp;$B79,[20]Enugu!$E:$AE,COLUMN(R$1)-2,FALSE))</f>
        <v>7490430</v>
      </c>
      <c r="S79" s="7">
        <f>IF(VLOOKUP($B$52&amp;$B79,[20]Enugu!$E:$AE,COLUMN(S$1)-2,FALSE)=" ",0,VLOOKUP($B$52&amp;$B79,[20]Enugu!$E:$AE,COLUMN(S$1)-2,FALSE))</f>
        <v>7521515</v>
      </c>
      <c r="T79" s="7">
        <f>IF(VLOOKUP($B$52&amp;$B79,[20]Enugu!$E:$AE,COLUMN(T$1)-2,FALSE)=" ",0,VLOOKUP($B$52&amp;$B79,[20]Enugu!$E:$AE,COLUMN(T$1)-2,FALSE))</f>
        <v>5355328</v>
      </c>
      <c r="U79" s="7">
        <f>IF(VLOOKUP($B$52&amp;$B79,[20]Enugu!$E:$AE,COLUMN(U$1)-2,FALSE)=" ",0,VLOOKUP($B$52&amp;$B79,[20]Enugu!$E:$AE,COLUMN(U$1)-2,FALSE))</f>
        <v>6495165</v>
      </c>
      <c r="V79" s="7">
        <f>IF(VLOOKUP($B$52&amp;$B79,[20]Enugu!$E:$AE,COLUMN(V$1)-2,FALSE)=" ",0,VLOOKUP($B$52&amp;$B79,[20]Enugu!$E:$AE,COLUMN(V$1)-2,FALSE))</f>
        <v>5087243</v>
      </c>
      <c r="W79" s="7">
        <f>IF(VLOOKUP($B$52&amp;$B79,[20]Enugu!$E:$AE,COLUMN(W$1)-2,FALSE)=" ",0,VLOOKUP($B$52&amp;$B79,[20]Enugu!$E:$AE,COLUMN(W$1)-2,FALSE))</f>
        <v>4167650</v>
      </c>
      <c r="X79" s="7">
        <f>IF(VLOOKUP($B$52&amp;$B79,[20]Enugu!$E:$AE,COLUMN(X$1)-2,FALSE)=" ",0,VLOOKUP($B$52&amp;$B79,[20]Enugu!$E:$AE,COLUMN(X$1)-2,FALSE))</f>
        <v>4442710</v>
      </c>
      <c r="Y79" s="7">
        <f>IF(VLOOKUP($B$52&amp;$B79,[20]Enugu!$E:$AE,COLUMN(Y$1)-2,FALSE)=" ",0,VLOOKUP($B$52&amp;$B79,[20]Enugu!$E:$AE,COLUMN(Y$1)-2,FALSE))</f>
        <v>4038450</v>
      </c>
      <c r="Z79" s="7">
        <f>IF(VLOOKUP($B$52&amp;$B79,[20]Enugu!$E:$AE,COLUMN(Z$1)-2,FALSE)=" ",0,VLOOKUP($B$52&amp;$B79,[20]Enugu!$E:$AE,COLUMN(Z$1)-2,FALSE))</f>
        <v>3921410</v>
      </c>
      <c r="AA79" s="7">
        <f>IF(VLOOKUP($B$52&amp;$B79,[20]Enugu!$E:$AE,COLUMN(AA$1)-2,FALSE)=" ",0,VLOOKUP($B$52&amp;$B79,[20]Enugu!$E:$AE,COLUMN(AA$1)-2,FALSE))</f>
        <v>3430010</v>
      </c>
      <c r="AB79" s="7">
        <f>IF(VLOOKUP($B$52&amp;$B79,[20]Enugu!$E:$AE,COLUMN(AB$1)-2,FALSE)=" ",0,VLOOKUP($B$52&amp;$B79,[20]Enugu!$E:$AE,COLUMN(AB$1)-2,FALSE))</f>
        <v>3221360</v>
      </c>
      <c r="AC79" s="7">
        <f>IF(VLOOKUP($B$52&amp;$B79,[20]Enugu!$E:$AE,COLUMN(AC$1)-2,FALSE)=" ",0,VLOOKUP($B$52&amp;$B79,[20]Enugu!$E:$AE,COLUMN(AC$1)-2,FALSE))</f>
        <v>3625010</v>
      </c>
      <c r="AF79" s="7">
        <f t="shared" si="88"/>
        <v>3221360</v>
      </c>
      <c r="AG79" s="7">
        <f t="shared" si="88"/>
        <v>3625010</v>
      </c>
      <c r="AH79" s="7">
        <f>VLOOKUP($A$3&amp;$B$52&amp;$B79,'[14]Paga All'!$G$1:$J$3000,4,FALSE)</f>
        <v>4630580</v>
      </c>
      <c r="AI79" s="7">
        <f>VLOOKUP($A$3&amp;$B$68&amp;$B79,'[15]Paga all'!$F:$G,2,FALSE)</f>
        <v>2717154</v>
      </c>
      <c r="AJ79" s="7">
        <f>VLOOKUP($A$3&amp;$B$52&amp;$B79,'[16]Paga all'!$F$2:$G$1470,2,FALSE)</f>
        <v>1520210</v>
      </c>
      <c r="AK79" s="9">
        <f t="shared" ref="AK79:BO79" si="92">AK78*$AD80</f>
        <v>6046932.9175179144</v>
      </c>
      <c r="AL79" s="9">
        <f t="shared" si="92"/>
        <v>7624393.6786095444</v>
      </c>
      <c r="AM79" s="9">
        <f t="shared" si="92"/>
        <v>8018758.8688824521</v>
      </c>
      <c r="AN79" s="9">
        <f t="shared" si="92"/>
        <v>8413124.0591553599</v>
      </c>
      <c r="AO79" s="9">
        <f t="shared" si="92"/>
        <v>8676034.1860039644</v>
      </c>
      <c r="AP79" s="9">
        <f t="shared" si="92"/>
        <v>9201854.4397011753</v>
      </c>
      <c r="AQ79" s="9">
        <f t="shared" si="92"/>
        <v>9727674.6933983844</v>
      </c>
      <c r="AR79" s="9">
        <f t="shared" si="92"/>
        <v>10253494.947095595</v>
      </c>
      <c r="AS79" s="9">
        <f t="shared" si="92"/>
        <v>10779315.200792804</v>
      </c>
      <c r="AT79" s="9">
        <f t="shared" si="92"/>
        <v>11173680.391065713</v>
      </c>
      <c r="AU79" s="9">
        <f t="shared" si="92"/>
        <v>11830955.708187224</v>
      </c>
      <c r="AV79" s="9">
        <f t="shared" si="92"/>
        <v>12488231.025308738</v>
      </c>
      <c r="AW79" s="9">
        <f t="shared" si="92"/>
        <v>13145506.342430249</v>
      </c>
      <c r="AX79" s="9">
        <f t="shared" si="92"/>
        <v>13671326.59612746</v>
      </c>
      <c r="AY79" s="9">
        <f t="shared" si="92"/>
        <v>14460056.976673275</v>
      </c>
      <c r="AZ79" s="9">
        <f t="shared" si="92"/>
        <v>15248787.357219089</v>
      </c>
      <c r="BA79" s="9">
        <f t="shared" si="92"/>
        <v>16037517.737764904</v>
      </c>
      <c r="BB79" s="9">
        <f t="shared" si="92"/>
        <v>16694793.054886417</v>
      </c>
      <c r="BC79" s="9">
        <f t="shared" si="92"/>
        <v>17614978.498856533</v>
      </c>
      <c r="BD79" s="9">
        <f t="shared" si="92"/>
        <v>18535163.942826651</v>
      </c>
      <c r="BE79" s="9">
        <f t="shared" si="92"/>
        <v>19323894.323372468</v>
      </c>
      <c r="BF79" s="9">
        <f t="shared" si="92"/>
        <v>20375534.830766886</v>
      </c>
      <c r="BG79" s="9">
        <f t="shared" si="92"/>
        <v>21295720.274737004</v>
      </c>
      <c r="BH79" s="9">
        <f t="shared" si="92"/>
        <v>22478815.845555726</v>
      </c>
      <c r="BI79" s="9">
        <f t="shared" si="92"/>
        <v>23661911.416374449</v>
      </c>
      <c r="BJ79" s="9">
        <f t="shared" si="92"/>
        <v>24713551.923768871</v>
      </c>
      <c r="BK79" s="9">
        <f t="shared" si="92"/>
        <v>26028102.558011893</v>
      </c>
      <c r="BL79" s="9">
        <f t="shared" si="92"/>
        <v>27211198.128830615</v>
      </c>
      <c r="BM79" s="9">
        <f t="shared" si="92"/>
        <v>28657203.826497946</v>
      </c>
      <c r="BN79" s="9">
        <f t="shared" si="92"/>
        <v>29971754.460740969</v>
      </c>
      <c r="BO79" s="9">
        <f t="shared" si="92"/>
        <v>31417760.158408295</v>
      </c>
    </row>
    <row r="80" spans="2:67" x14ac:dyDescent="0.25">
      <c r="B80" s="292" t="s">
        <v>199</v>
      </c>
      <c r="D80" s="7">
        <f>IF(VLOOKUP($B$52&amp;$B80,[20]Enugu!$E:$AE,COLUMN(D$1)-2,FALSE)=" ",0,VLOOKUP($B$52&amp;$B80,[20]Enugu!$E:$AE,COLUMN(D$1)-2,FALSE))</f>
        <v>4731.3500000000004</v>
      </c>
      <c r="E80" s="7">
        <f>IF(VLOOKUP($B$52&amp;$B80,[20]Enugu!$E:$AE,COLUMN(E$1)-2,FALSE)=" ",0,VLOOKUP($B$52&amp;$B80,[20]Enugu!$E:$AE,COLUMN(E$1)-2,FALSE))</f>
        <v>4750.17</v>
      </c>
      <c r="F80" s="7">
        <f>IF(VLOOKUP($B$52&amp;$B80,[20]Enugu!$E:$AE,COLUMN(F$1)-2,FALSE)=" ",0,VLOOKUP($B$52&amp;$B80,[20]Enugu!$E:$AE,COLUMN(F$1)-2,FALSE))</f>
        <v>4670.37</v>
      </c>
      <c r="G80" s="7">
        <f>IF(VLOOKUP($B$52&amp;$B80,[20]Enugu!$E:$AE,COLUMN(G$1)-2,FALSE)=" ",0,VLOOKUP($B$52&amp;$B80,[20]Enugu!$E:$AE,COLUMN(G$1)-2,FALSE))</f>
        <v>4819.8100000000004</v>
      </c>
      <c r="H80" s="7">
        <f>IF(VLOOKUP($B$52&amp;$B80,[20]Enugu!$E:$AE,COLUMN(H$1)-2,FALSE)=" ",0,VLOOKUP($B$52&amp;$B80,[20]Enugu!$E:$AE,COLUMN(H$1)-2,FALSE))</f>
        <v>4776.0200000000004</v>
      </c>
      <c r="I80" s="7">
        <f>IF(VLOOKUP($B$52&amp;$B80,[20]Enugu!$E:$AE,COLUMN(I$1)-2,FALSE)=" ",0,VLOOKUP($B$52&amp;$B80,[20]Enugu!$E:$AE,COLUMN(I$1)-2,FALSE))</f>
        <v>4711.59</v>
      </c>
      <c r="J80" s="7">
        <f>IF(VLOOKUP($B$52&amp;$B80,[20]Enugu!$E:$AE,COLUMN(J$1)-2,FALSE)=" ",0,VLOOKUP($B$52&amp;$B80,[20]Enugu!$E:$AE,COLUMN(J$1)-2,FALSE))</f>
        <v>4481.9399999999996</v>
      </c>
      <c r="K80" s="7">
        <f>IF(VLOOKUP($B$52&amp;$B80,[20]Enugu!$E:$AE,COLUMN(K$1)-2,FALSE)=" ",0,VLOOKUP($B$52&amp;$B80,[20]Enugu!$E:$AE,COLUMN(K$1)-2,FALSE))</f>
        <v>4930.3500000000004</v>
      </c>
      <c r="L80" s="7">
        <f>IF(VLOOKUP($B$52&amp;$B80,[20]Enugu!$E:$AE,COLUMN(L$1)-2,FALSE)=" ",0,VLOOKUP($B$52&amp;$B80,[20]Enugu!$E:$AE,COLUMN(L$1)-2,FALSE))</f>
        <v>4824.16</v>
      </c>
      <c r="M80" s="7">
        <f>IF(VLOOKUP($B$52&amp;$B80,[20]Enugu!$E:$AE,COLUMN(M$1)-2,FALSE)=" ",0,VLOOKUP($B$52&amp;$B80,[20]Enugu!$E:$AE,COLUMN(M$1)-2,FALSE))</f>
        <v>4815.71</v>
      </c>
      <c r="N80" s="7">
        <f>IF(VLOOKUP($B$52&amp;$B80,[20]Enugu!$E:$AE,COLUMN(N$1)-2,FALSE)=" ",0,VLOOKUP($B$52&amp;$B80,[20]Enugu!$E:$AE,COLUMN(N$1)-2,FALSE))</f>
        <v>4883.43</v>
      </c>
      <c r="O80" s="7">
        <f>IF(VLOOKUP($B$52&amp;$B80,[20]Enugu!$E:$AE,COLUMN(O$1)-2,FALSE)=" ",0,VLOOKUP($B$52&amp;$B80,[20]Enugu!$E:$AE,COLUMN(O$1)-2,FALSE))</f>
        <v>5407.14</v>
      </c>
      <c r="P80" s="7">
        <f>IF(VLOOKUP($B$52&amp;$B80,[20]Enugu!$E:$AE,COLUMN(P$1)-2,FALSE)=" ",0,VLOOKUP($B$52&amp;$B80,[20]Enugu!$E:$AE,COLUMN(P$1)-2,FALSE))</f>
        <v>6870.52</v>
      </c>
      <c r="Q80" s="7">
        <f>IF(VLOOKUP($B$52&amp;$B80,[20]Enugu!$E:$AE,COLUMN(Q$1)-2,FALSE)=" ",0,VLOOKUP($B$52&amp;$B80,[20]Enugu!$E:$AE,COLUMN(Q$1)-2,FALSE))</f>
        <v>8028.29</v>
      </c>
      <c r="R80" s="7">
        <f>IF(VLOOKUP($B$52&amp;$B80,[20]Enugu!$E:$AE,COLUMN(R$1)-2,FALSE)=" ",0,VLOOKUP($B$52&amp;$B80,[20]Enugu!$E:$AE,COLUMN(R$1)-2,FALSE))</f>
        <v>10432.35</v>
      </c>
      <c r="S80" s="7">
        <f>IF(VLOOKUP($B$52&amp;$B80,[20]Enugu!$E:$AE,COLUMN(S$1)-2,FALSE)=" ",0,VLOOKUP($B$52&amp;$B80,[20]Enugu!$E:$AE,COLUMN(S$1)-2,FALSE))</f>
        <v>8605.85</v>
      </c>
      <c r="T80" s="7">
        <f>IF(VLOOKUP($B$52&amp;$B80,[20]Enugu!$E:$AE,COLUMN(T$1)-2,FALSE)=" ",0,VLOOKUP($B$52&amp;$B80,[20]Enugu!$E:$AE,COLUMN(T$1)-2,FALSE))</f>
        <v>6660.86</v>
      </c>
      <c r="U80" s="7">
        <f>IF(VLOOKUP($B$52&amp;$B80,[20]Enugu!$E:$AE,COLUMN(U$1)-2,FALSE)=" ",0,VLOOKUP($B$52&amp;$B80,[20]Enugu!$E:$AE,COLUMN(U$1)-2,FALSE))</f>
        <v>6587.39</v>
      </c>
      <c r="V80" s="7">
        <f>IF(VLOOKUP($B$52&amp;$B80,[20]Enugu!$E:$AE,COLUMN(V$1)-2,FALSE)=" ",0,VLOOKUP($B$52&amp;$B80,[20]Enugu!$E:$AE,COLUMN(V$1)-2,FALSE))</f>
        <v>5696.8</v>
      </c>
      <c r="W80" s="7">
        <f>IF(VLOOKUP($B$52&amp;$B80,[20]Enugu!$E:$AE,COLUMN(W$1)-2,FALSE)=" ",0,VLOOKUP($B$52&amp;$B80,[20]Enugu!$E:$AE,COLUMN(W$1)-2,FALSE))</f>
        <v>4868.75</v>
      </c>
      <c r="X80" s="7">
        <f>IF(VLOOKUP($B$52&amp;$B80,[20]Enugu!$E:$AE,COLUMN(X$1)-2,FALSE)=" ",0,VLOOKUP($B$52&amp;$B80,[20]Enugu!$E:$AE,COLUMN(X$1)-2,FALSE))</f>
        <v>4829.03</v>
      </c>
      <c r="Y80" s="7">
        <f>IF(VLOOKUP($B$52&amp;$B80,[20]Enugu!$E:$AE,COLUMN(Y$1)-2,FALSE)=" ",0,VLOOKUP($B$52&amp;$B80,[20]Enugu!$E:$AE,COLUMN(Y$1)-2,FALSE))</f>
        <v>4848.08</v>
      </c>
      <c r="Z80" s="7">
        <f>IF(VLOOKUP($B$52&amp;$B80,[20]Enugu!$E:$AE,COLUMN(Z$1)-2,FALSE)=" ",0,VLOOKUP($B$52&amp;$B80,[20]Enugu!$E:$AE,COLUMN(Z$1)-2,FALSE))</f>
        <v>4724.59</v>
      </c>
      <c r="AA80" s="7">
        <f>IF(VLOOKUP($B$52&amp;$B80,[20]Enugu!$E:$AE,COLUMN(AA$1)-2,FALSE)=" ",0,VLOOKUP($B$52&amp;$B80,[20]Enugu!$E:$AE,COLUMN(AA$1)-2,FALSE))</f>
        <v>4537.05</v>
      </c>
      <c r="AB80" s="7">
        <f>IF(VLOOKUP($B$52&amp;$B80,[20]Enugu!$E:$AE,COLUMN(AB$1)-2,FALSE)=" ",0,VLOOKUP($B$52&amp;$B80,[20]Enugu!$E:$AE,COLUMN(AB$1)-2,FALSE))</f>
        <v>4601.9399999999996</v>
      </c>
      <c r="AC80" s="7">
        <f>IF(VLOOKUP($B$52&amp;$B80,[20]Enugu!$E:$AE,COLUMN(AC$1)-2,FALSE)=" ",0,VLOOKUP($B$52&amp;$B80,[20]Enugu!$E:$AE,COLUMN(AC$1)-2,FALSE))</f>
        <v>4701.7</v>
      </c>
      <c r="AD80" s="264">
        <f>SUM(V79:AC79)/SUM(V78:AC78)</f>
        <v>4868.7060527519443</v>
      </c>
      <c r="AF80" s="7">
        <f>AF79/AF78</f>
        <v>4601.9428571428571</v>
      </c>
      <c r="AG80" s="7">
        <f>AG79/AG78</f>
        <v>4701.6990920881972</v>
      </c>
      <c r="AH80" s="7">
        <f>VLOOKUP($A$3&amp;$B$52&amp;$B80,'[14]Paga All'!$G$1:$J$3000,4,FALSE)</f>
        <v>4686.82</v>
      </c>
      <c r="AI80" s="7">
        <f>VLOOKUP($A$3&amp;$B$68&amp;$B80,'[15]Paga all'!$F:$G,2,FALSE)</f>
        <v>4558.9799999999996</v>
      </c>
      <c r="AJ80" s="7">
        <f>VLOOKUP($A$3&amp;$B$52&amp;$B80,'[16]Paga all'!$F$2:$G$1470,2,FALSE)</f>
        <v>4826.0600000000004</v>
      </c>
      <c r="AK80" s="9">
        <f t="shared" ref="AK80:BO80" si="93">AK79/AK78</f>
        <v>4868.7060527519443</v>
      </c>
      <c r="AL80" s="9">
        <f t="shared" si="93"/>
        <v>4868.7060527519443</v>
      </c>
      <c r="AM80" s="9">
        <f t="shared" si="93"/>
        <v>4868.7060527519443</v>
      </c>
      <c r="AN80" s="9">
        <f t="shared" si="93"/>
        <v>4868.7060527519443</v>
      </c>
      <c r="AO80" s="9">
        <f t="shared" si="93"/>
        <v>4868.7060527519443</v>
      </c>
      <c r="AP80" s="9">
        <f t="shared" si="93"/>
        <v>4868.7060527519443</v>
      </c>
      <c r="AQ80" s="9">
        <f t="shared" si="93"/>
        <v>4868.7060527519443</v>
      </c>
      <c r="AR80" s="9">
        <f t="shared" si="93"/>
        <v>4868.7060527519443</v>
      </c>
      <c r="AS80" s="9">
        <f t="shared" si="93"/>
        <v>4868.7060527519443</v>
      </c>
      <c r="AT80" s="9">
        <f t="shared" si="93"/>
        <v>4868.7060527519443</v>
      </c>
      <c r="AU80" s="9">
        <f t="shared" si="93"/>
        <v>4868.7060527519443</v>
      </c>
      <c r="AV80" s="9">
        <f t="shared" si="93"/>
        <v>4868.7060527519443</v>
      </c>
      <c r="AW80" s="9">
        <f t="shared" si="93"/>
        <v>4868.7060527519443</v>
      </c>
      <c r="AX80" s="9">
        <f t="shared" si="93"/>
        <v>4868.7060527519443</v>
      </c>
      <c r="AY80" s="9">
        <f t="shared" si="93"/>
        <v>4868.7060527519443</v>
      </c>
      <c r="AZ80" s="9">
        <f t="shared" si="93"/>
        <v>4868.7060527519443</v>
      </c>
      <c r="BA80" s="9">
        <f t="shared" si="93"/>
        <v>4868.7060527519443</v>
      </c>
      <c r="BB80" s="9">
        <f t="shared" si="93"/>
        <v>4868.7060527519443</v>
      </c>
      <c r="BC80" s="9">
        <f t="shared" si="93"/>
        <v>4868.7060527519443</v>
      </c>
      <c r="BD80" s="9">
        <f t="shared" si="93"/>
        <v>4868.7060527519443</v>
      </c>
      <c r="BE80" s="9">
        <f t="shared" si="93"/>
        <v>4868.7060527519443</v>
      </c>
      <c r="BF80" s="9">
        <f t="shared" si="93"/>
        <v>4868.7060527519443</v>
      </c>
      <c r="BG80" s="9">
        <f t="shared" si="93"/>
        <v>4868.7060527519443</v>
      </c>
      <c r="BH80" s="9">
        <f t="shared" si="93"/>
        <v>4868.7060527519443</v>
      </c>
      <c r="BI80" s="9">
        <f t="shared" si="93"/>
        <v>4868.7060527519443</v>
      </c>
      <c r="BJ80" s="9">
        <f t="shared" si="93"/>
        <v>4868.7060527519443</v>
      </c>
      <c r="BK80" s="9">
        <f t="shared" si="93"/>
        <v>4868.7060527519443</v>
      </c>
      <c r="BL80" s="9">
        <f t="shared" si="93"/>
        <v>4868.7060527519443</v>
      </c>
      <c r="BM80" s="9">
        <f t="shared" si="93"/>
        <v>4868.7060527519443</v>
      </c>
      <c r="BN80" s="9">
        <f t="shared" si="93"/>
        <v>4868.7060527519443</v>
      </c>
      <c r="BO80" s="9">
        <f t="shared" si="93"/>
        <v>4868.7060527519443</v>
      </c>
    </row>
    <row r="81" spans="2:67" x14ac:dyDescent="0.25">
      <c r="B81" s="292" t="s">
        <v>295</v>
      </c>
      <c r="D81" s="7">
        <f>IF(VLOOKUP($B$52&amp;$B81,[20]Enugu!$E:$AE,COLUMN(D$1)-2,FALSE)=" ",0,VLOOKUP($B$52&amp;$B81,[20]Enugu!$E:$AE,COLUMN(D$1)-2,FALSE))</f>
        <v>68273.75</v>
      </c>
      <c r="E81" s="7">
        <f>IF(VLOOKUP($B$52&amp;$B81,[20]Enugu!$E:$AE,COLUMN(E$1)-2,FALSE)=" ",0,VLOOKUP($B$52&amp;$B81,[20]Enugu!$E:$AE,COLUMN(E$1)-2,FALSE))</f>
        <v>70181</v>
      </c>
      <c r="F81" s="7">
        <f>IF(VLOOKUP($B$52&amp;$B81,[20]Enugu!$E:$AE,COLUMN(F$1)-2,FALSE)=" ",0,VLOOKUP($B$52&amp;$B81,[20]Enugu!$E:$AE,COLUMN(F$1)-2,FALSE))</f>
        <v>81422.600000000006</v>
      </c>
      <c r="G81" s="7">
        <f>IF(VLOOKUP($B$52&amp;$B81,[20]Enugu!$E:$AE,COLUMN(G$1)-2,FALSE)=" ",0,VLOOKUP($B$52&amp;$B81,[20]Enugu!$E:$AE,COLUMN(G$1)-2,FALSE))</f>
        <v>88509.37</v>
      </c>
      <c r="H81" s="7">
        <f>IF(VLOOKUP($B$52&amp;$B81,[20]Enugu!$E:$AE,COLUMN(H$1)-2,FALSE)=" ",0,VLOOKUP($B$52&amp;$B81,[20]Enugu!$E:$AE,COLUMN(H$1)-2,FALSE))</f>
        <v>42740</v>
      </c>
      <c r="I81" s="7">
        <f>IF(VLOOKUP($B$52&amp;$B81,[20]Enugu!$E:$AE,COLUMN(I$1)-2,FALSE)=" ",0,VLOOKUP($B$52&amp;$B81,[20]Enugu!$E:$AE,COLUMN(I$1)-2,FALSE))</f>
        <v>56790</v>
      </c>
      <c r="J81" s="7">
        <f>IF(VLOOKUP($B$52&amp;$B81,[20]Enugu!$E:$AE,COLUMN(J$1)-2,FALSE)=" ",0,VLOOKUP($B$52&amp;$B81,[20]Enugu!$E:$AE,COLUMN(J$1)-2,FALSE))</f>
        <v>57460</v>
      </c>
      <c r="K81" s="7">
        <f>IF(VLOOKUP($B$52&amp;$B81,[20]Enugu!$E:$AE,COLUMN(K$1)-2,FALSE)=" ",0,VLOOKUP($B$52&amp;$B81,[20]Enugu!$E:$AE,COLUMN(K$1)-2,FALSE))</f>
        <v>69456.53</v>
      </c>
      <c r="L81" s="7">
        <f>IF(VLOOKUP($B$52&amp;$B81,[20]Enugu!$E:$AE,COLUMN(L$1)-2,FALSE)=" ",0,VLOOKUP($B$52&amp;$B81,[20]Enugu!$E:$AE,COLUMN(L$1)-2,FALSE))</f>
        <v>89520.91</v>
      </c>
      <c r="M81" s="7">
        <f>IF(VLOOKUP($B$52&amp;$B81,[20]Enugu!$E:$AE,COLUMN(M$1)-2,FALSE)=" ",0,VLOOKUP($B$52&amp;$B81,[20]Enugu!$E:$AE,COLUMN(M$1)-2,FALSE))</f>
        <v>114420.83</v>
      </c>
      <c r="N81" s="7">
        <f>IF(VLOOKUP($B$52&amp;$B81,[20]Enugu!$E:$AE,COLUMN(N$1)-2,FALSE)=" ",0,VLOOKUP($B$52&amp;$B81,[20]Enugu!$E:$AE,COLUMN(N$1)-2,FALSE))</f>
        <v>103209.35</v>
      </c>
      <c r="O81" s="7">
        <f>IF(VLOOKUP($B$52&amp;$B81,[20]Enugu!$E:$AE,COLUMN(O$1)-2,FALSE)=" ",0,VLOOKUP($B$52&amp;$B81,[20]Enugu!$E:$AE,COLUMN(O$1)-2,FALSE))</f>
        <v>137714.47999999998</v>
      </c>
      <c r="P81" s="7">
        <f>IF(VLOOKUP($B$52&amp;$B81,[20]Enugu!$E:$AE,COLUMN(P$1)-2,FALSE)=" ",0,VLOOKUP($B$52&amp;$B81,[20]Enugu!$E:$AE,COLUMN(P$1)-2,FALSE))</f>
        <v>114416.93</v>
      </c>
      <c r="Q81" s="7">
        <f>IF(VLOOKUP($B$52&amp;$B81,[20]Enugu!$E:$AE,COLUMN(Q$1)-2,FALSE)=" ",0,VLOOKUP($B$52&amp;$B81,[20]Enugu!$E:$AE,COLUMN(Q$1)-2,FALSE))</f>
        <v>111217.11</v>
      </c>
      <c r="R81" s="7">
        <f>IF(VLOOKUP($B$52&amp;$B81,[20]Enugu!$E:$AE,COLUMN(R$1)-2,FALSE)=" ",0,VLOOKUP($B$52&amp;$B81,[20]Enugu!$E:$AE,COLUMN(R$1)-2,FALSE))</f>
        <v>129494.3</v>
      </c>
      <c r="S81" s="7">
        <f>IF(VLOOKUP($B$52&amp;$B81,[20]Enugu!$E:$AE,COLUMN(S$1)-2,FALSE)=" ",0,VLOOKUP($B$52&amp;$B81,[20]Enugu!$E:$AE,COLUMN(S$1)-2,FALSE))</f>
        <v>140505.15</v>
      </c>
      <c r="T81" s="7">
        <f>IF(VLOOKUP($B$52&amp;$B81,[20]Enugu!$E:$AE,COLUMN(T$1)-2,FALSE)=" ",0,VLOOKUP($B$52&amp;$B81,[20]Enugu!$E:$AE,COLUMN(T$1)-2,FALSE))</f>
        <v>111407.78</v>
      </c>
      <c r="U81" s="7">
        <f>IF(VLOOKUP($B$52&amp;$B81,[20]Enugu!$E:$AE,COLUMN(U$1)-2,FALSE)=" ",0,VLOOKUP($B$52&amp;$B81,[20]Enugu!$E:$AE,COLUMN(U$1)-2,FALSE))</f>
        <v>134622.76</v>
      </c>
      <c r="V81" s="7">
        <f>IF(VLOOKUP($B$52&amp;$B81,[20]Enugu!$E:$AE,COLUMN(V$1)-2,FALSE)=" ",0,VLOOKUP($B$52&amp;$B81,[20]Enugu!$E:$AE,COLUMN(V$1)-2,FALSE))</f>
        <v>112862.43</v>
      </c>
      <c r="W81" s="7">
        <f>IF(VLOOKUP($B$52&amp;$B81,[20]Enugu!$E:$AE,COLUMN(W$1)-2,FALSE)=" ",0,VLOOKUP($B$52&amp;$B81,[20]Enugu!$E:$AE,COLUMN(W$1)-2,FALSE))</f>
        <v>100856.5</v>
      </c>
      <c r="X81" s="7">
        <f>IF(VLOOKUP($B$52&amp;$B81,[20]Enugu!$E:$AE,COLUMN(X$1)-2,FALSE)=" ",0,VLOOKUP($B$52&amp;$B81,[20]Enugu!$E:$AE,COLUMN(X$1)-2,FALSE))</f>
        <v>108257.1</v>
      </c>
      <c r="Y81" s="7">
        <f>IF(VLOOKUP($B$52&amp;$B81,[20]Enugu!$E:$AE,COLUMN(Y$1)-2,FALSE)=" ",0,VLOOKUP($B$52&amp;$B81,[20]Enugu!$E:$AE,COLUMN(Y$1)-2,FALSE))</f>
        <v>98641</v>
      </c>
      <c r="Z81" s="7">
        <f>IF(VLOOKUP($B$52&amp;$B81,[20]Enugu!$E:$AE,COLUMN(Z$1)-2,FALSE)=" ",0,VLOOKUP($B$52&amp;$B81,[20]Enugu!$E:$AE,COLUMN(Z$1)-2,FALSE))</f>
        <v>96184.1</v>
      </c>
      <c r="AA81" s="7">
        <f>IF(VLOOKUP($B$52&amp;$B81,[20]Enugu!$E:$AE,COLUMN(AA$1)-2,FALSE)=" ",0,VLOOKUP($B$52&amp;$B81,[20]Enugu!$E:$AE,COLUMN(AA$1)-2,FALSE))</f>
        <v>86170.1</v>
      </c>
      <c r="AB81" s="7">
        <f>IF(VLOOKUP($B$52&amp;$B81,[20]Enugu!$E:$AE,COLUMN(AB$1)-2,FALSE)=" ",0,VLOOKUP($B$52&amp;$B81,[20]Enugu!$E:$AE,COLUMN(AB$1)-2,FALSE))</f>
        <v>79223.600000000006</v>
      </c>
      <c r="AC81" s="7">
        <f>IF(VLOOKUP($B$52&amp;$B81,[20]Enugu!$E:$AE,COLUMN(AC$1)-2,FALSE)=" ",0,VLOOKUP($B$52&amp;$B81,[20]Enugu!$E:$AE,COLUMN(AC$1)-2,FALSE))</f>
        <v>89300.1</v>
      </c>
      <c r="AF81" s="7">
        <f>AB81</f>
        <v>79223.600000000006</v>
      </c>
      <c r="AG81" s="7">
        <f>AC81</f>
        <v>89300.1</v>
      </c>
      <c r="AH81" s="7">
        <f>VLOOKUP($A$3&amp;$B$52&amp;$B81,'[14]Paga All'!$G$1:$J$3000,4,FALSE)+VLOOKUP($A$3&amp;$B$52&amp;$B82,'[14]Paga All'!$G$1:$J$3000,4,FALSE)</f>
        <v>113400.8</v>
      </c>
      <c r="AI81" s="7">
        <f>VLOOKUP($A$3&amp;$B$68&amp;$B81,'[15]Paga all'!$F:$G,2,FALSE)+VLOOKUP($A$3&amp;$B$68&amp;$B82,'[15]Paga all'!$F:$G,2,FALSE)</f>
        <v>65707.540000000008</v>
      </c>
      <c r="AJ81" s="7">
        <f>VLOOKUP($A$3&amp;$B$52&amp;$B81,'[16]Paga all'!$F$2:$G$1470,2,FALSE)+VLOOKUP($A$3&amp;$B$52&amp;$B82,'[16]Paga all'!$F$2:$G$1470,2,FALSE)</f>
        <v>36052.1</v>
      </c>
      <c r="AK81" s="9">
        <f t="shared" ref="AK81:BO81" si="94">AK78*AK73</f>
        <v>146088.84022869339</v>
      </c>
      <c r="AL81" s="9">
        <f t="shared" si="94"/>
        <v>184198.97246226558</v>
      </c>
      <c r="AM81" s="9">
        <f t="shared" si="94"/>
        <v>193726.50552065863</v>
      </c>
      <c r="AN81" s="9">
        <f t="shared" si="94"/>
        <v>203254.03857905167</v>
      </c>
      <c r="AO81" s="9">
        <f t="shared" si="94"/>
        <v>209605.72728464703</v>
      </c>
      <c r="AP81" s="9">
        <f t="shared" si="94"/>
        <v>222309.10469583774</v>
      </c>
      <c r="AQ81" s="9">
        <f t="shared" si="94"/>
        <v>235012.48210702848</v>
      </c>
      <c r="AR81" s="9">
        <f t="shared" si="94"/>
        <v>247715.85951821922</v>
      </c>
      <c r="AS81" s="9">
        <f t="shared" si="94"/>
        <v>260419.23692940993</v>
      </c>
      <c r="AT81" s="9">
        <f t="shared" si="94"/>
        <v>269946.76998780301</v>
      </c>
      <c r="AU81" s="9">
        <f t="shared" si="94"/>
        <v>285825.99175179139</v>
      </c>
      <c r="AV81" s="9">
        <f t="shared" si="94"/>
        <v>301705.21351577982</v>
      </c>
      <c r="AW81" s="9">
        <f t="shared" si="94"/>
        <v>317584.43527976819</v>
      </c>
      <c r="AX81" s="9">
        <f t="shared" si="94"/>
        <v>330287.81269095896</v>
      </c>
      <c r="AY81" s="9">
        <f t="shared" si="94"/>
        <v>349342.87880774506</v>
      </c>
      <c r="AZ81" s="9">
        <f t="shared" si="94"/>
        <v>368397.94492453116</v>
      </c>
      <c r="BA81" s="9">
        <f t="shared" si="94"/>
        <v>387453.01104131725</v>
      </c>
      <c r="BB81" s="9">
        <f t="shared" si="94"/>
        <v>403332.23280530563</v>
      </c>
      <c r="BC81" s="9">
        <f t="shared" si="94"/>
        <v>425563.14327488939</v>
      </c>
      <c r="BD81" s="9">
        <f t="shared" si="94"/>
        <v>447794.0537444732</v>
      </c>
      <c r="BE81" s="9">
        <f t="shared" si="94"/>
        <v>466849.1198612593</v>
      </c>
      <c r="BF81" s="9">
        <f t="shared" si="94"/>
        <v>492255.87468364072</v>
      </c>
      <c r="BG81" s="9">
        <f t="shared" si="94"/>
        <v>514486.78515322454</v>
      </c>
      <c r="BH81" s="9">
        <f t="shared" si="94"/>
        <v>543069.38432840363</v>
      </c>
      <c r="BI81" s="9">
        <f t="shared" si="94"/>
        <v>571651.98350358277</v>
      </c>
      <c r="BJ81" s="9">
        <f t="shared" si="94"/>
        <v>597058.73832596419</v>
      </c>
      <c r="BK81" s="9">
        <f t="shared" si="94"/>
        <v>628817.18185394106</v>
      </c>
      <c r="BL81" s="9">
        <f t="shared" si="94"/>
        <v>657399.7810291202</v>
      </c>
      <c r="BM81" s="9">
        <f t="shared" si="94"/>
        <v>692334.06890989468</v>
      </c>
      <c r="BN81" s="9">
        <f t="shared" si="94"/>
        <v>724092.51243787154</v>
      </c>
      <c r="BO81" s="9">
        <f t="shared" si="94"/>
        <v>759026.80031864601</v>
      </c>
    </row>
    <row r="82" spans="2:67" x14ac:dyDescent="0.25">
      <c r="B82" s="292" t="s">
        <v>296</v>
      </c>
      <c r="D82" s="7">
        <f>IF(VLOOKUP($B$52&amp;$B82,[20]Enugu!$E:$AE,COLUMN(D$1)-2,FALSE)=" ",0,VLOOKUP($B$52&amp;$B82,[20]Enugu!$E:$AE,COLUMN(D$1)-2,FALSE))</f>
        <v>29030</v>
      </c>
      <c r="E82" s="7">
        <f>IF(VLOOKUP($B$52&amp;$B82,[20]Enugu!$E:$AE,COLUMN(E$1)-2,FALSE)=" ",0,VLOOKUP($B$52&amp;$B82,[20]Enugu!$E:$AE,COLUMN(E$1)-2,FALSE))</f>
        <v>29410</v>
      </c>
      <c r="F82" s="7">
        <f>IF(VLOOKUP($B$52&amp;$B82,[20]Enugu!$E:$AE,COLUMN(F$1)-2,FALSE)=" ",0,VLOOKUP($B$52&amp;$B82,[20]Enugu!$E:$AE,COLUMN(F$1)-2,FALSE))</f>
        <v>34730</v>
      </c>
      <c r="G82" s="7">
        <f>IF(VLOOKUP($B$52&amp;$B82,[20]Enugu!$E:$AE,COLUMN(G$1)-2,FALSE)=" ",0,VLOOKUP($B$52&amp;$B82,[20]Enugu!$E:$AE,COLUMN(G$1)-2,FALSE))</f>
        <v>37770</v>
      </c>
      <c r="H82" s="7">
        <f>IF(VLOOKUP($B$52&amp;$B82,[20]Enugu!$E:$AE,COLUMN(H$1)-2,FALSE)=" ",0,VLOOKUP($B$52&amp;$B82,[20]Enugu!$E:$AE,COLUMN(H$1)-2,FALSE))</f>
        <v>42740</v>
      </c>
      <c r="I82" s="7">
        <f>IF(VLOOKUP($B$52&amp;$B82,[20]Enugu!$E:$AE,COLUMN(I$1)-2,FALSE)=" ",0,VLOOKUP($B$52&amp;$B82,[20]Enugu!$E:$AE,COLUMN(I$1)-2,FALSE))</f>
        <v>40930</v>
      </c>
      <c r="J82" s="7">
        <f>IF(VLOOKUP($B$52&amp;$B82,[20]Enugu!$E:$AE,COLUMN(J$1)-2,FALSE)=" ",0,VLOOKUP($B$52&amp;$B82,[20]Enugu!$E:$AE,COLUMN(J$1)-2,FALSE))</f>
        <v>40700</v>
      </c>
      <c r="K82" s="7">
        <f>IF(VLOOKUP($B$52&amp;$B82,[20]Enugu!$E:$AE,COLUMN(K$1)-2,FALSE)=" ",0,VLOOKUP($B$52&amp;$B82,[20]Enugu!$E:$AE,COLUMN(K$1)-2,FALSE))</f>
        <v>46570</v>
      </c>
      <c r="L82" s="7">
        <f>IF(VLOOKUP($B$52&amp;$B82,[20]Enugu!$E:$AE,COLUMN(L$1)-2,FALSE)=" ",0,VLOOKUP($B$52&amp;$B82,[20]Enugu!$E:$AE,COLUMN(L$1)-2,FALSE))</f>
        <v>42920</v>
      </c>
      <c r="M82" s="7">
        <f>IF(VLOOKUP($B$52&amp;$B82,[20]Enugu!$E:$AE,COLUMN(M$1)-2,FALSE)=" ",0,VLOOKUP($B$52&amp;$B82,[20]Enugu!$E:$AE,COLUMN(M$1)-2,FALSE))</f>
        <v>48990</v>
      </c>
      <c r="N82" s="7">
        <f>IF(VLOOKUP($B$52&amp;$B82,[20]Enugu!$E:$AE,COLUMN(N$1)-2,FALSE)=" ",0,VLOOKUP($B$52&amp;$B82,[20]Enugu!$E:$AE,COLUMN(N$1)-2,FALSE))</f>
        <v>43530</v>
      </c>
      <c r="O82" s="7">
        <f>IF(VLOOKUP($B$52&amp;$B82,[20]Enugu!$E:$AE,COLUMN(O$1)-2,FALSE)=" ",0,VLOOKUP($B$52&amp;$B82,[20]Enugu!$E:$AE,COLUMN(O$1)-2,FALSE))</f>
        <v>56310</v>
      </c>
      <c r="P82" s="7">
        <f>IF(VLOOKUP($B$52&amp;$B82,[20]Enugu!$E:$AE,COLUMN(P$1)-2,FALSE)=" ",0,VLOOKUP($B$52&amp;$B82,[20]Enugu!$E:$AE,COLUMN(P$1)-2,FALSE))</f>
        <v>41590</v>
      </c>
      <c r="Q82" s="7">
        <f>IF(VLOOKUP($B$52&amp;$B82,[20]Enugu!$E:$AE,COLUMN(Q$1)-2,FALSE)=" ",0,VLOOKUP($B$52&amp;$B82,[20]Enugu!$E:$AE,COLUMN(Q$1)-2,FALSE))</f>
        <v>37810</v>
      </c>
      <c r="R82" s="7">
        <f>IF(VLOOKUP($B$52&amp;$B82,[20]Enugu!$E:$AE,COLUMN(R$1)-2,FALSE)=" ",0,VLOOKUP($B$52&amp;$B82,[20]Enugu!$E:$AE,COLUMN(R$1)-2,FALSE))</f>
        <v>40230</v>
      </c>
      <c r="S82" s="7">
        <f>IF(VLOOKUP($B$52&amp;$B82,[20]Enugu!$E:$AE,COLUMN(S$1)-2,FALSE)=" ",0,VLOOKUP($B$52&amp;$B82,[20]Enugu!$E:$AE,COLUMN(S$1)-2,FALSE))</f>
        <v>47810</v>
      </c>
      <c r="T82" s="7">
        <f>IF(VLOOKUP($B$52&amp;$B82,[20]Enugu!$E:$AE,COLUMN(T$1)-2,FALSE)=" ",0,VLOOKUP($B$52&amp;$B82,[20]Enugu!$E:$AE,COLUMN(T$1)-2,FALSE))</f>
        <v>41660</v>
      </c>
      <c r="U82" s="7">
        <f>IF(VLOOKUP($B$52&amp;$B82,[20]Enugu!$E:$AE,COLUMN(U$1)-2,FALSE)=" ",0,VLOOKUP($B$52&amp;$B82,[20]Enugu!$E:$AE,COLUMN(U$1)-2,FALSE))</f>
        <v>49130</v>
      </c>
      <c r="V82" s="7">
        <f>IF(VLOOKUP($B$52&amp;$B82,[20]Enugu!$E:$AE,COLUMN(V$1)-2,FALSE)=" ",0,VLOOKUP($B$52&amp;$B82,[20]Enugu!$E:$AE,COLUMN(V$1)-2,FALSE))</f>
        <v>44130</v>
      </c>
      <c r="W82" s="7">
        <f>IF(VLOOKUP($B$52&amp;$B82,[20]Enugu!$E:$AE,COLUMN(W$1)-2,FALSE)=" ",0,VLOOKUP($B$52&amp;$B82,[20]Enugu!$E:$AE,COLUMN(W$1)-2,FALSE))</f>
        <v>42060</v>
      </c>
      <c r="X82" s="7">
        <f>IF(VLOOKUP($B$52&amp;$B82,[20]Enugu!$E:$AE,COLUMN(X$1)-2,FALSE)=" ",0,VLOOKUP($B$52&amp;$B82,[20]Enugu!$E:$AE,COLUMN(X$1)-2,FALSE))</f>
        <v>45430</v>
      </c>
      <c r="Y82" s="7">
        <f>IF(VLOOKUP($B$52&amp;$B82,[20]Enugu!$E:$AE,COLUMN(Y$1)-2,FALSE)=" ",0,VLOOKUP($B$52&amp;$B82,[20]Enugu!$E:$AE,COLUMN(Y$1)-2,FALSE))</f>
        <v>41490</v>
      </c>
      <c r="Z82" s="7">
        <f>IF(VLOOKUP($B$52&amp;$B82,[20]Enugu!$E:$AE,COLUMN(Z$1)-2,FALSE)=" ",0,VLOOKUP($B$52&amp;$B82,[20]Enugu!$E:$AE,COLUMN(Z$1)-2,FALSE))</f>
        <v>40350</v>
      </c>
      <c r="AA82" s="7">
        <f>IF(VLOOKUP($B$52&amp;$B82,[20]Enugu!$E:$AE,COLUMN(AA$1)-2,FALSE)=" ",0,VLOOKUP($B$52&amp;$B82,[20]Enugu!$E:$AE,COLUMN(AA$1)-2,FALSE))</f>
        <v>36750</v>
      </c>
      <c r="AB82" s="7">
        <f>IF(VLOOKUP($B$52&amp;$B82,[20]Enugu!$E:$AE,COLUMN(AB$1)-2,FALSE)=" ",0,VLOOKUP($B$52&amp;$B82,[20]Enugu!$E:$AE,COLUMN(AB$1)-2,FALSE))</f>
        <v>33010</v>
      </c>
      <c r="AC82" s="7">
        <f>IF(VLOOKUP($B$52&amp;$B82,[20]Enugu!$E:$AE,COLUMN(AC$1)-2,FALSE)=" ",0,VLOOKUP($B$52&amp;$B82,[20]Enugu!$E:$AE,COLUMN(AC$1)-2,FALSE))</f>
        <v>37630</v>
      </c>
      <c r="AF82" s="7">
        <f>AB82</f>
        <v>33010</v>
      </c>
      <c r="AG82" s="7">
        <f>AC82</f>
        <v>37630</v>
      </c>
      <c r="AH82" s="7">
        <f>VLOOKUP($A$3&amp;$B$52&amp;$B82,'[14]Paga All'!$G$1:$J$3000,4,FALSE)</f>
        <v>47340</v>
      </c>
      <c r="AI82" s="7">
        <f>VLOOKUP($A$3&amp;$B$68&amp;$B82,'[15]Paga all'!$F:$G,2,FALSE)</f>
        <v>26660</v>
      </c>
      <c r="AJ82" s="7">
        <f>VLOOKUP($A$3&amp;$B$52&amp;$B82,'[16]Paga all'!$F$2:$G$1470,2,FALSE)</f>
        <v>14550</v>
      </c>
      <c r="AK82" s="9">
        <f t="shared" ref="AK82:BO82" si="95">AK74*AK81</f>
        <v>60755.557249580728</v>
      </c>
      <c r="AL82" s="9">
        <f t="shared" si="95"/>
        <v>76604.83305381918</v>
      </c>
      <c r="AM82" s="9">
        <f t="shared" si="95"/>
        <v>80567.152004878793</v>
      </c>
      <c r="AN82" s="9">
        <f t="shared" si="95"/>
        <v>84529.470955938406</v>
      </c>
      <c r="AO82" s="9">
        <f t="shared" si="95"/>
        <v>87171.016923311472</v>
      </c>
      <c r="AP82" s="9">
        <f t="shared" si="95"/>
        <v>92454.108858057618</v>
      </c>
      <c r="AQ82" s="9">
        <f t="shared" si="95"/>
        <v>97737.200792803778</v>
      </c>
      <c r="AR82" s="9">
        <f t="shared" si="95"/>
        <v>103020.29272754994</v>
      </c>
      <c r="AS82" s="9">
        <f t="shared" si="95"/>
        <v>108303.38466229607</v>
      </c>
      <c r="AT82" s="9">
        <f t="shared" si="95"/>
        <v>112265.7036133557</v>
      </c>
      <c r="AU82" s="9">
        <f t="shared" si="95"/>
        <v>118869.56853178838</v>
      </c>
      <c r="AV82" s="9">
        <f t="shared" si="95"/>
        <v>125473.43345022107</v>
      </c>
      <c r="AW82" s="9">
        <f t="shared" si="95"/>
        <v>132077.29836865375</v>
      </c>
      <c r="AX82" s="9">
        <f t="shared" si="95"/>
        <v>137360.39030339991</v>
      </c>
      <c r="AY82" s="9">
        <f t="shared" si="95"/>
        <v>145285.02820551913</v>
      </c>
      <c r="AZ82" s="9">
        <f t="shared" si="95"/>
        <v>153209.66610763836</v>
      </c>
      <c r="BA82" s="9">
        <f t="shared" si="95"/>
        <v>161134.30400975759</v>
      </c>
      <c r="BB82" s="9">
        <f t="shared" si="95"/>
        <v>167738.16892819025</v>
      </c>
      <c r="BC82" s="9">
        <f t="shared" si="95"/>
        <v>176983.57981399601</v>
      </c>
      <c r="BD82" s="9">
        <f t="shared" si="95"/>
        <v>186228.9906998018</v>
      </c>
      <c r="BE82" s="9">
        <f t="shared" si="95"/>
        <v>194153.62860192102</v>
      </c>
      <c r="BF82" s="9">
        <f t="shared" si="95"/>
        <v>204719.81247141332</v>
      </c>
      <c r="BG82" s="9">
        <f t="shared" si="95"/>
        <v>213965.2233572191</v>
      </c>
      <c r="BH82" s="9">
        <f t="shared" si="95"/>
        <v>225852.1802103979</v>
      </c>
      <c r="BI82" s="9">
        <f t="shared" si="95"/>
        <v>237739.13706357675</v>
      </c>
      <c r="BJ82" s="9">
        <f t="shared" si="95"/>
        <v>248305.32093306904</v>
      </c>
      <c r="BK82" s="9">
        <f t="shared" si="95"/>
        <v>261513.05076993443</v>
      </c>
      <c r="BL82" s="9">
        <f t="shared" si="95"/>
        <v>273400.00762311328</v>
      </c>
      <c r="BM82" s="9">
        <f t="shared" si="95"/>
        <v>287928.51044366515</v>
      </c>
      <c r="BN82" s="9">
        <f t="shared" si="95"/>
        <v>301136.24028053053</v>
      </c>
      <c r="BO82" s="9">
        <f t="shared" si="95"/>
        <v>315664.74310108245</v>
      </c>
    </row>
    <row r="84" spans="2:67" x14ac:dyDescent="0.25">
      <c r="B84" s="290" t="s">
        <v>119</v>
      </c>
      <c r="D84" s="240"/>
      <c r="E84" s="240"/>
      <c r="F84" s="240"/>
      <c r="G84" s="240"/>
      <c r="H84" s="240"/>
      <c r="I84" s="240"/>
      <c r="J84" s="240"/>
      <c r="K84" s="240"/>
      <c r="L84" s="240"/>
      <c r="M84" s="240"/>
      <c r="N84" s="240"/>
      <c r="O84" s="240"/>
      <c r="P84" s="240"/>
      <c r="Q84" s="240"/>
      <c r="R84" s="240"/>
      <c r="S84" s="240"/>
      <c r="T84" s="240"/>
      <c r="U84" s="240"/>
      <c r="V84" s="240"/>
      <c r="W84" s="240"/>
      <c r="X84" s="240"/>
      <c r="Y84" s="240"/>
      <c r="Z84" s="240"/>
      <c r="AA84" s="234">
        <f>RATE((COUNT($E$1:$O$1)),,-$D85,$O85)</f>
        <v>0.39358285160622802</v>
      </c>
      <c r="AB84" s="234">
        <f>RATE((COUNT($E$1:$O$1)),,-$D85,$O85)</f>
        <v>0.39358285160622802</v>
      </c>
      <c r="AC84" s="234">
        <f>RATE((COUNT($Q$1:$AC$1)),,-$P85,$AC85)</f>
        <v>2.1843016530008374E-2</v>
      </c>
      <c r="AF84" s="234"/>
      <c r="AG84" s="234"/>
      <c r="AH84" s="234"/>
      <c r="AI84" s="234"/>
    </row>
    <row r="85" spans="2:67" x14ac:dyDescent="0.25">
      <c r="B85" s="291" t="s">
        <v>137</v>
      </c>
      <c r="D85" s="243">
        <f t="shared" ref="D85:AC85" si="96">D92+D93</f>
        <v>2</v>
      </c>
      <c r="E85" s="243">
        <f t="shared" si="96"/>
        <v>12</v>
      </c>
      <c r="F85" s="243">
        <f t="shared" si="96"/>
        <v>28</v>
      </c>
      <c r="G85" s="243">
        <f t="shared" si="96"/>
        <v>35</v>
      </c>
      <c r="H85" s="243">
        <f t="shared" si="96"/>
        <v>53</v>
      </c>
      <c r="I85" s="243">
        <f t="shared" si="96"/>
        <v>69</v>
      </c>
      <c r="J85" s="243">
        <f t="shared" si="96"/>
        <v>74</v>
      </c>
      <c r="K85" s="243">
        <f t="shared" si="96"/>
        <v>76</v>
      </c>
      <c r="L85" s="243">
        <f t="shared" si="96"/>
        <v>76</v>
      </c>
      <c r="M85" s="243">
        <f t="shared" si="96"/>
        <v>76</v>
      </c>
      <c r="N85" s="243">
        <f t="shared" si="96"/>
        <v>77</v>
      </c>
      <c r="O85" s="243">
        <f t="shared" si="96"/>
        <v>77</v>
      </c>
      <c r="P85" s="243">
        <f t="shared" si="96"/>
        <v>74</v>
      </c>
      <c r="Q85" s="243">
        <f t="shared" si="96"/>
        <v>69</v>
      </c>
      <c r="R85" s="243">
        <f t="shared" si="96"/>
        <v>69</v>
      </c>
      <c r="S85" s="243">
        <f t="shared" si="96"/>
        <v>75</v>
      </c>
      <c r="T85" s="243">
        <f t="shared" si="96"/>
        <v>78</v>
      </c>
      <c r="U85" s="243">
        <f t="shared" si="96"/>
        <v>81</v>
      </c>
      <c r="V85" s="243">
        <f t="shared" si="96"/>
        <v>79</v>
      </c>
      <c r="W85" s="243">
        <f t="shared" si="96"/>
        <v>74</v>
      </c>
      <c r="X85" s="243">
        <f t="shared" si="96"/>
        <v>80</v>
      </c>
      <c r="Y85" s="243">
        <f t="shared" si="96"/>
        <v>81</v>
      </c>
      <c r="Z85" s="243">
        <f t="shared" si="96"/>
        <v>83</v>
      </c>
      <c r="AA85" s="243">
        <f t="shared" si="96"/>
        <v>91</v>
      </c>
      <c r="AB85" s="243">
        <f>AB92+AB93</f>
        <v>96</v>
      </c>
      <c r="AC85" s="243">
        <f t="shared" si="96"/>
        <v>98</v>
      </c>
      <c r="AF85" s="244">
        <f>SUM(AF92:AF93)</f>
        <v>96</v>
      </c>
      <c r="AG85" s="244">
        <f t="shared" ref="AG85:BO85" si="97">ROUND((AF92+AF93)*(1+AG86),)</f>
        <v>106</v>
      </c>
      <c r="AH85" s="244">
        <f t="shared" si="97"/>
        <v>108</v>
      </c>
      <c r="AI85" s="244">
        <f t="shared" si="97"/>
        <v>117</v>
      </c>
      <c r="AJ85" s="245">
        <f t="shared" si="97"/>
        <v>125</v>
      </c>
      <c r="AK85" s="245">
        <f t="shared" si="97"/>
        <v>115</v>
      </c>
      <c r="AL85" s="245">
        <f t="shared" si="97"/>
        <v>127</v>
      </c>
      <c r="AM85" s="245">
        <f t="shared" si="97"/>
        <v>140</v>
      </c>
      <c r="AN85" s="245">
        <f t="shared" si="97"/>
        <v>154</v>
      </c>
      <c r="AO85" s="245">
        <f t="shared" si="97"/>
        <v>169</v>
      </c>
      <c r="AP85" s="245">
        <f t="shared" si="97"/>
        <v>186</v>
      </c>
      <c r="AQ85" s="245">
        <f t="shared" si="97"/>
        <v>205</v>
      </c>
      <c r="AR85" s="245">
        <f t="shared" si="97"/>
        <v>226</v>
      </c>
      <c r="AS85" s="245">
        <f t="shared" si="97"/>
        <v>249</v>
      </c>
      <c r="AT85" s="245">
        <f t="shared" si="97"/>
        <v>274</v>
      </c>
      <c r="AU85" s="245">
        <f t="shared" si="97"/>
        <v>301</v>
      </c>
      <c r="AV85" s="245">
        <f t="shared" si="97"/>
        <v>331</v>
      </c>
      <c r="AW85" s="245">
        <f t="shared" si="97"/>
        <v>348</v>
      </c>
      <c r="AX85" s="245">
        <f t="shared" si="97"/>
        <v>358</v>
      </c>
      <c r="AY85" s="245">
        <f t="shared" si="97"/>
        <v>368</v>
      </c>
      <c r="AZ85" s="245">
        <f t="shared" si="97"/>
        <v>379</v>
      </c>
      <c r="BA85" s="245">
        <f t="shared" si="97"/>
        <v>389</v>
      </c>
      <c r="BB85" s="245">
        <f t="shared" si="97"/>
        <v>400</v>
      </c>
      <c r="BC85" s="245">
        <f t="shared" si="97"/>
        <v>412</v>
      </c>
      <c r="BD85" s="245">
        <f t="shared" si="97"/>
        <v>423</v>
      </c>
      <c r="BE85" s="245">
        <f t="shared" si="97"/>
        <v>436</v>
      </c>
      <c r="BF85" s="245">
        <f t="shared" si="97"/>
        <v>448</v>
      </c>
      <c r="BG85" s="245">
        <f t="shared" si="97"/>
        <v>461</v>
      </c>
      <c r="BH85" s="245">
        <f t="shared" si="97"/>
        <v>474</v>
      </c>
      <c r="BI85" s="245">
        <f t="shared" si="97"/>
        <v>488</v>
      </c>
      <c r="BJ85" s="245">
        <f t="shared" si="97"/>
        <v>502</v>
      </c>
      <c r="BK85" s="245">
        <f t="shared" si="97"/>
        <v>516</v>
      </c>
      <c r="BL85" s="245">
        <f t="shared" si="97"/>
        <v>530</v>
      </c>
      <c r="BM85" s="245">
        <f t="shared" si="97"/>
        <v>545</v>
      </c>
      <c r="BN85" s="245">
        <f t="shared" si="97"/>
        <v>561</v>
      </c>
      <c r="BO85" s="245">
        <f t="shared" si="97"/>
        <v>577</v>
      </c>
    </row>
    <row r="86" spans="2:67" x14ac:dyDescent="0.25">
      <c r="B86" s="287" t="s">
        <v>99</v>
      </c>
      <c r="C86" s="247"/>
      <c r="D86" s="249"/>
      <c r="E86" s="249">
        <f t="shared" ref="E86:AB86" si="98">RATE(1,,-D85,E85)</f>
        <v>5</v>
      </c>
      <c r="F86" s="249">
        <f t="shared" si="98"/>
        <v>1.3333333333333335</v>
      </c>
      <c r="G86" s="249">
        <f t="shared" si="98"/>
        <v>0.24999999999999986</v>
      </c>
      <c r="H86" s="249">
        <f t="shared" si="98"/>
        <v>0.51428571428571435</v>
      </c>
      <c r="I86" s="249">
        <f t="shared" si="98"/>
        <v>0.30188679245283018</v>
      </c>
      <c r="J86" s="249">
        <f t="shared" si="98"/>
        <v>7.2463768115942032E-2</v>
      </c>
      <c r="K86" s="249">
        <f t="shared" si="98"/>
        <v>2.7027027027027101E-2</v>
      </c>
      <c r="L86" s="249">
        <f t="shared" si="98"/>
        <v>1.0737025303939504E-16</v>
      </c>
      <c r="M86" s="249">
        <f t="shared" si="98"/>
        <v>1.0737025303939504E-16</v>
      </c>
      <c r="N86" s="249">
        <f t="shared" si="98"/>
        <v>1.3157894736842054E-2</v>
      </c>
      <c r="O86" s="249">
        <f t="shared" si="98"/>
        <v>-8.488880594130463E-17</v>
      </c>
      <c r="P86" s="249">
        <f t="shared" si="98"/>
        <v>-3.8961038961038884E-2</v>
      </c>
      <c r="Q86" s="249">
        <f t="shared" si="98"/>
        <v>-6.7567567567567544E-2</v>
      </c>
      <c r="R86" s="249">
        <f t="shared" si="98"/>
        <v>-8.4272363644523632E-17</v>
      </c>
      <c r="S86" s="249">
        <f t="shared" si="98"/>
        <v>8.6956521739130418E-2</v>
      </c>
      <c r="T86" s="249">
        <f t="shared" si="98"/>
        <v>3.9999999999999945E-2</v>
      </c>
      <c r="U86" s="249">
        <f t="shared" si="98"/>
        <v>3.8461538461538498E-2</v>
      </c>
      <c r="V86" s="249">
        <f t="shared" si="98"/>
        <v>-2.4691358024691336E-2</v>
      </c>
      <c r="W86" s="249">
        <f t="shared" si="98"/>
        <v>-6.3291139240506264E-2</v>
      </c>
      <c r="X86" s="249">
        <f t="shared" si="98"/>
        <v>8.1081081081081086E-2</v>
      </c>
      <c r="Y86" s="249">
        <f t="shared" si="98"/>
        <v>1.25000000000002E-2</v>
      </c>
      <c r="Z86" s="249">
        <f t="shared" si="98"/>
        <v>2.4691358024691364E-2</v>
      </c>
      <c r="AA86" s="249">
        <f t="shared" si="98"/>
        <v>9.6385542168674732E-2</v>
      </c>
      <c r="AB86" s="249">
        <f t="shared" si="98"/>
        <v>5.4945054945054958E-2</v>
      </c>
      <c r="AC86" s="249">
        <f>RATE(1,,-AA85,AC85)</f>
        <v>7.6923076923076858E-2</v>
      </c>
      <c r="AD86" s="250">
        <f>ANS_Metrics_Assumptions!E210</f>
        <v>0.1</v>
      </c>
      <c r="AF86" s="251">
        <f>AD86</f>
        <v>0.1</v>
      </c>
      <c r="AG86" s="251">
        <f>AF86</f>
        <v>0.1</v>
      </c>
      <c r="AH86" s="251">
        <f t="shared" ref="AH86:AW90" si="99">AG86</f>
        <v>0.1</v>
      </c>
      <c r="AI86" s="251">
        <f t="shared" si="99"/>
        <v>0.1</v>
      </c>
      <c r="AJ86" s="267">
        <v>0.15</v>
      </c>
      <c r="AK86" s="252">
        <f t="shared" si="99"/>
        <v>0.15</v>
      </c>
      <c r="AL86" s="252">
        <f>AD86</f>
        <v>0.1</v>
      </c>
      <c r="AM86" s="252">
        <f t="shared" si="99"/>
        <v>0.1</v>
      </c>
      <c r="AN86" s="252">
        <f t="shared" si="99"/>
        <v>0.1</v>
      </c>
      <c r="AO86" s="252">
        <f t="shared" si="99"/>
        <v>0.1</v>
      </c>
      <c r="AP86" s="252">
        <f t="shared" si="99"/>
        <v>0.1</v>
      </c>
      <c r="AQ86" s="252">
        <f t="shared" si="99"/>
        <v>0.1</v>
      </c>
      <c r="AR86" s="252">
        <f t="shared" si="99"/>
        <v>0.1</v>
      </c>
      <c r="AS86" s="252">
        <f t="shared" si="99"/>
        <v>0.1</v>
      </c>
      <c r="AT86" s="252">
        <f t="shared" si="99"/>
        <v>0.1</v>
      </c>
      <c r="AU86" s="252">
        <f t="shared" si="99"/>
        <v>0.1</v>
      </c>
      <c r="AV86" s="252">
        <f t="shared" si="99"/>
        <v>0.1</v>
      </c>
      <c r="AW86" s="252">
        <f t="shared" si="99"/>
        <v>0.1</v>
      </c>
      <c r="AX86" s="252">
        <f t="shared" ref="AX86:BM90" si="100">AW86</f>
        <v>0.1</v>
      </c>
      <c r="AY86" s="252">
        <f t="shared" si="100"/>
        <v>0.1</v>
      </c>
      <c r="AZ86" s="252">
        <f t="shared" si="100"/>
        <v>0.1</v>
      </c>
      <c r="BA86" s="252">
        <f t="shared" si="100"/>
        <v>0.1</v>
      </c>
      <c r="BB86" s="252">
        <f t="shared" si="100"/>
        <v>0.1</v>
      </c>
      <c r="BC86" s="252">
        <f t="shared" si="100"/>
        <v>0.1</v>
      </c>
      <c r="BD86" s="252">
        <f t="shared" si="100"/>
        <v>0.1</v>
      </c>
      <c r="BE86" s="252">
        <f t="shared" si="100"/>
        <v>0.1</v>
      </c>
      <c r="BF86" s="252">
        <f t="shared" si="100"/>
        <v>0.1</v>
      </c>
      <c r="BG86" s="252">
        <f t="shared" si="100"/>
        <v>0.1</v>
      </c>
      <c r="BH86" s="252">
        <f t="shared" si="100"/>
        <v>0.1</v>
      </c>
      <c r="BI86" s="252">
        <f t="shared" si="100"/>
        <v>0.1</v>
      </c>
      <c r="BJ86" s="252">
        <f t="shared" si="100"/>
        <v>0.1</v>
      </c>
      <c r="BK86" s="252">
        <f t="shared" si="100"/>
        <v>0.1</v>
      </c>
      <c r="BL86" s="252">
        <f t="shared" si="100"/>
        <v>0.1</v>
      </c>
      <c r="BM86" s="252">
        <f t="shared" si="100"/>
        <v>0.1</v>
      </c>
      <c r="BN86" s="252">
        <f t="shared" ref="BN86:BO90" si="101">BM86</f>
        <v>0.1</v>
      </c>
      <c r="BO86" s="252">
        <f t="shared" si="101"/>
        <v>0.1</v>
      </c>
    </row>
    <row r="87" spans="2:67" x14ac:dyDescent="0.25">
      <c r="B87" s="287" t="s">
        <v>101</v>
      </c>
      <c r="C87" s="247"/>
      <c r="D87" s="253">
        <f t="shared" ref="D87:AC87" si="102">D93/D85</f>
        <v>0</v>
      </c>
      <c r="E87" s="253">
        <f t="shared" si="102"/>
        <v>0</v>
      </c>
      <c r="F87" s="253">
        <f t="shared" si="102"/>
        <v>3.5714285714285712E-2</v>
      </c>
      <c r="G87" s="253">
        <f t="shared" si="102"/>
        <v>0.11428571428571428</v>
      </c>
      <c r="H87" s="253">
        <f t="shared" si="102"/>
        <v>1.8867924528301886E-2</v>
      </c>
      <c r="I87" s="253">
        <f t="shared" si="102"/>
        <v>8.6956521739130432E-2</v>
      </c>
      <c r="J87" s="253">
        <f t="shared" si="102"/>
        <v>8.1081081081081086E-2</v>
      </c>
      <c r="K87" s="253">
        <f t="shared" si="102"/>
        <v>7.8947368421052627E-2</v>
      </c>
      <c r="L87" s="253">
        <f t="shared" si="102"/>
        <v>0.11842105263157894</v>
      </c>
      <c r="M87" s="253">
        <f t="shared" si="102"/>
        <v>6.5789473684210523E-2</v>
      </c>
      <c r="N87" s="253">
        <f t="shared" si="102"/>
        <v>7.792207792207792E-2</v>
      </c>
      <c r="O87" s="253">
        <f t="shared" si="102"/>
        <v>9.0909090909090912E-2</v>
      </c>
      <c r="P87" s="253">
        <f t="shared" si="102"/>
        <v>0.12162162162162163</v>
      </c>
      <c r="Q87" s="253">
        <f t="shared" si="102"/>
        <v>7.2463768115942032E-2</v>
      </c>
      <c r="R87" s="253">
        <f t="shared" si="102"/>
        <v>2.8985507246376812E-2</v>
      </c>
      <c r="S87" s="253">
        <f t="shared" si="102"/>
        <v>5.3333333333333337E-2</v>
      </c>
      <c r="T87" s="253">
        <f t="shared" si="102"/>
        <v>3.8461538461538464E-2</v>
      </c>
      <c r="U87" s="253">
        <f t="shared" si="102"/>
        <v>9.8765432098765427E-2</v>
      </c>
      <c r="V87" s="253">
        <f t="shared" si="102"/>
        <v>0.10126582278481013</v>
      </c>
      <c r="W87" s="253">
        <f t="shared" si="102"/>
        <v>4.0540540540540543E-2</v>
      </c>
      <c r="X87" s="253">
        <f t="shared" si="102"/>
        <v>3.7499999999999999E-2</v>
      </c>
      <c r="Y87" s="253">
        <f t="shared" si="102"/>
        <v>3.7037037037037035E-2</v>
      </c>
      <c r="Z87" s="253">
        <f t="shared" si="102"/>
        <v>6.0240963855421686E-2</v>
      </c>
      <c r="AA87" s="253">
        <f t="shared" si="102"/>
        <v>7.6923076923076927E-2</v>
      </c>
      <c r="AB87" s="253">
        <f>AB93/AB85</f>
        <v>8.3333333333333329E-2</v>
      </c>
      <c r="AC87" s="253">
        <f t="shared" si="102"/>
        <v>7.1428571428571425E-2</v>
      </c>
      <c r="AD87" s="250">
        <f>ANS_Metrics_Assumptions!E211</f>
        <v>0.06</v>
      </c>
      <c r="AF87" s="254">
        <f>AD87</f>
        <v>0.06</v>
      </c>
      <c r="AG87" s="254">
        <f>AF87</f>
        <v>0.06</v>
      </c>
      <c r="AH87" s="254">
        <f t="shared" si="99"/>
        <v>0.06</v>
      </c>
      <c r="AI87" s="254">
        <f t="shared" si="99"/>
        <v>0.06</v>
      </c>
      <c r="AJ87" s="267">
        <v>7.2999999999999995E-2</v>
      </c>
      <c r="AK87" s="252">
        <f t="shared" si="99"/>
        <v>7.2999999999999995E-2</v>
      </c>
      <c r="AL87" s="252">
        <f>AD87</f>
        <v>0.06</v>
      </c>
      <c r="AM87" s="252">
        <f t="shared" si="99"/>
        <v>0.06</v>
      </c>
      <c r="AN87" s="252">
        <f t="shared" si="99"/>
        <v>0.06</v>
      </c>
      <c r="AO87" s="252">
        <f t="shared" si="99"/>
        <v>0.06</v>
      </c>
      <c r="AP87" s="252">
        <f t="shared" si="99"/>
        <v>0.06</v>
      </c>
      <c r="AQ87" s="252">
        <f t="shared" si="99"/>
        <v>0.06</v>
      </c>
      <c r="AR87" s="252">
        <f t="shared" si="99"/>
        <v>0.06</v>
      </c>
      <c r="AS87" s="252">
        <f t="shared" si="99"/>
        <v>0.06</v>
      </c>
      <c r="AT87" s="252">
        <f t="shared" si="99"/>
        <v>0.06</v>
      </c>
      <c r="AU87" s="252">
        <f t="shared" si="99"/>
        <v>0.06</v>
      </c>
      <c r="AV87" s="252">
        <f t="shared" si="99"/>
        <v>0.06</v>
      </c>
      <c r="AW87" s="252">
        <f t="shared" si="99"/>
        <v>0.06</v>
      </c>
      <c r="AX87" s="252">
        <f t="shared" si="100"/>
        <v>0.06</v>
      </c>
      <c r="AY87" s="252">
        <f t="shared" si="100"/>
        <v>0.06</v>
      </c>
      <c r="AZ87" s="252">
        <f t="shared" si="100"/>
        <v>0.06</v>
      </c>
      <c r="BA87" s="252">
        <f t="shared" si="100"/>
        <v>0.06</v>
      </c>
      <c r="BB87" s="252">
        <f t="shared" si="100"/>
        <v>0.06</v>
      </c>
      <c r="BC87" s="252">
        <f t="shared" si="100"/>
        <v>0.06</v>
      </c>
      <c r="BD87" s="252">
        <f t="shared" si="100"/>
        <v>0.06</v>
      </c>
      <c r="BE87" s="252">
        <f t="shared" si="100"/>
        <v>0.06</v>
      </c>
      <c r="BF87" s="252">
        <f t="shared" si="100"/>
        <v>0.06</v>
      </c>
      <c r="BG87" s="252">
        <f t="shared" si="100"/>
        <v>0.06</v>
      </c>
      <c r="BH87" s="252">
        <f t="shared" si="100"/>
        <v>0.06</v>
      </c>
      <c r="BI87" s="252">
        <f t="shared" si="100"/>
        <v>0.06</v>
      </c>
      <c r="BJ87" s="252">
        <f t="shared" si="100"/>
        <v>0.06</v>
      </c>
      <c r="BK87" s="252">
        <f t="shared" si="100"/>
        <v>0.06</v>
      </c>
      <c r="BL87" s="252">
        <f t="shared" si="100"/>
        <v>0.06</v>
      </c>
      <c r="BM87" s="252">
        <f t="shared" si="100"/>
        <v>0.06</v>
      </c>
      <c r="BN87" s="252">
        <f t="shared" si="101"/>
        <v>0.06</v>
      </c>
      <c r="BO87" s="252">
        <f t="shared" si="101"/>
        <v>0.06</v>
      </c>
    </row>
    <row r="88" spans="2:67" x14ac:dyDescent="0.25">
      <c r="B88" s="287" t="s">
        <v>133</v>
      </c>
      <c r="C88" s="247"/>
      <c r="D88" s="255">
        <f>D94/D92</f>
        <v>1.5</v>
      </c>
      <c r="E88" s="255">
        <f t="shared" ref="E88:AC88" si="103">E94/E92</f>
        <v>14.25</v>
      </c>
      <c r="F88" s="255">
        <f t="shared" si="103"/>
        <v>24.592592592592592</v>
      </c>
      <c r="G88" s="255">
        <f t="shared" si="103"/>
        <v>25.29032258064516</v>
      </c>
      <c r="H88" s="255">
        <f t="shared" si="103"/>
        <v>23.653846153846153</v>
      </c>
      <c r="I88" s="255">
        <f t="shared" si="103"/>
        <v>24.714285714285715</v>
      </c>
      <c r="J88" s="255">
        <f t="shared" si="103"/>
        <v>28</v>
      </c>
      <c r="K88" s="255">
        <f t="shared" si="103"/>
        <v>30.057142857142857</v>
      </c>
      <c r="L88" s="255">
        <f t="shared" si="103"/>
        <v>37</v>
      </c>
      <c r="M88" s="255">
        <f t="shared" si="103"/>
        <v>45.028169014084504</v>
      </c>
      <c r="N88" s="255">
        <f t="shared" si="103"/>
        <v>42.802816901408448</v>
      </c>
      <c r="O88" s="255">
        <f t="shared" si="103"/>
        <v>58.114285714285714</v>
      </c>
      <c r="P88" s="255">
        <f t="shared" si="103"/>
        <v>57.661538461538463</v>
      </c>
      <c r="Q88" s="255">
        <f t="shared" si="103"/>
        <v>52.984375</v>
      </c>
      <c r="R88" s="255">
        <f t="shared" si="103"/>
        <v>52.731343283582092</v>
      </c>
      <c r="S88" s="255">
        <f t="shared" si="103"/>
        <v>54.563380281690144</v>
      </c>
      <c r="T88" s="255">
        <f t="shared" si="103"/>
        <v>57.76</v>
      </c>
      <c r="U88" s="255">
        <f t="shared" si="103"/>
        <v>69.712328767123282</v>
      </c>
      <c r="V88" s="255">
        <f t="shared" si="103"/>
        <v>74.323943661971825</v>
      </c>
      <c r="W88" s="255">
        <f t="shared" si="103"/>
        <v>78.816901408450704</v>
      </c>
      <c r="X88" s="255">
        <f t="shared" si="103"/>
        <v>70.63636363636364</v>
      </c>
      <c r="Y88" s="255">
        <f t="shared" si="103"/>
        <v>65.807692307692307</v>
      </c>
      <c r="Z88" s="255">
        <f t="shared" si="103"/>
        <v>67.679487179487182</v>
      </c>
      <c r="AA88" s="255">
        <f t="shared" si="103"/>
        <v>73.714285714285708</v>
      </c>
      <c r="AB88" s="255">
        <f>AB94/AB92</f>
        <v>86.284090909090907</v>
      </c>
      <c r="AC88" s="255">
        <f t="shared" si="103"/>
        <v>78.373626373626379</v>
      </c>
      <c r="AD88" s="256">
        <v>120</v>
      </c>
      <c r="AF88" s="268">
        <v>75</v>
      </c>
      <c r="AG88" s="268">
        <f>AF88</f>
        <v>75</v>
      </c>
      <c r="AH88" s="268">
        <v>78</v>
      </c>
      <c r="AI88" s="268">
        <v>84</v>
      </c>
      <c r="AJ88" s="268">
        <v>17</v>
      </c>
      <c r="AK88" s="268">
        <v>111</v>
      </c>
      <c r="AL88" s="258">
        <f>AD88</f>
        <v>120</v>
      </c>
      <c r="AM88" s="258">
        <f t="shared" si="99"/>
        <v>120</v>
      </c>
      <c r="AN88" s="258">
        <f t="shared" si="99"/>
        <v>120</v>
      </c>
      <c r="AO88" s="258">
        <f t="shared" si="99"/>
        <v>120</v>
      </c>
      <c r="AP88" s="258">
        <f t="shared" si="99"/>
        <v>120</v>
      </c>
      <c r="AQ88" s="258">
        <f t="shared" si="99"/>
        <v>120</v>
      </c>
      <c r="AR88" s="258">
        <f t="shared" si="99"/>
        <v>120</v>
      </c>
      <c r="AS88" s="258">
        <f t="shared" si="99"/>
        <v>120</v>
      </c>
      <c r="AT88" s="258">
        <f t="shared" si="99"/>
        <v>120</v>
      </c>
      <c r="AU88" s="258">
        <f t="shared" si="99"/>
        <v>120</v>
      </c>
      <c r="AV88" s="258">
        <f t="shared" si="99"/>
        <v>120</v>
      </c>
      <c r="AW88" s="258">
        <f t="shared" si="99"/>
        <v>120</v>
      </c>
      <c r="AX88" s="258">
        <f t="shared" si="100"/>
        <v>120</v>
      </c>
      <c r="AY88" s="258">
        <f t="shared" si="100"/>
        <v>120</v>
      </c>
      <c r="AZ88" s="258">
        <f t="shared" si="100"/>
        <v>120</v>
      </c>
      <c r="BA88" s="258">
        <f t="shared" si="100"/>
        <v>120</v>
      </c>
      <c r="BB88" s="258">
        <f t="shared" si="100"/>
        <v>120</v>
      </c>
      <c r="BC88" s="258">
        <f t="shared" si="100"/>
        <v>120</v>
      </c>
      <c r="BD88" s="258">
        <f t="shared" si="100"/>
        <v>120</v>
      </c>
      <c r="BE88" s="258">
        <f t="shared" si="100"/>
        <v>120</v>
      </c>
      <c r="BF88" s="258">
        <f t="shared" si="100"/>
        <v>120</v>
      </c>
      <c r="BG88" s="258">
        <f t="shared" si="100"/>
        <v>120</v>
      </c>
      <c r="BH88" s="258">
        <f t="shared" si="100"/>
        <v>120</v>
      </c>
      <c r="BI88" s="258">
        <f t="shared" si="100"/>
        <v>120</v>
      </c>
      <c r="BJ88" s="258">
        <f t="shared" si="100"/>
        <v>120</v>
      </c>
      <c r="BK88" s="258">
        <f t="shared" si="100"/>
        <v>120</v>
      </c>
      <c r="BL88" s="258">
        <f t="shared" si="100"/>
        <v>120</v>
      </c>
      <c r="BM88" s="258">
        <f t="shared" si="100"/>
        <v>120</v>
      </c>
      <c r="BN88" s="258">
        <f t="shared" si="101"/>
        <v>120</v>
      </c>
      <c r="BO88" s="258">
        <f t="shared" si="101"/>
        <v>120</v>
      </c>
    </row>
    <row r="89" spans="2:67" x14ac:dyDescent="0.25">
      <c r="B89" s="287" t="s">
        <v>103</v>
      </c>
      <c r="C89" s="247"/>
      <c r="D89" s="259">
        <f t="shared" ref="D89:AA89" si="104">D97/D94</f>
        <v>55</v>
      </c>
      <c r="E89" s="259">
        <f t="shared" si="104"/>
        <v>59.210526315789473</v>
      </c>
      <c r="F89" s="259">
        <f t="shared" si="104"/>
        <v>57.492469879518069</v>
      </c>
      <c r="G89" s="259">
        <f t="shared" si="104"/>
        <v>55.836096938775512</v>
      </c>
      <c r="H89" s="259">
        <f t="shared" si="104"/>
        <v>20.560975609756099</v>
      </c>
      <c r="I89" s="259">
        <f t="shared" si="104"/>
        <v>34.9990366088632</v>
      </c>
      <c r="J89" s="259">
        <f t="shared" si="104"/>
        <v>35</v>
      </c>
      <c r="K89" s="259">
        <f t="shared" si="104"/>
        <v>36.449619771863119</v>
      </c>
      <c r="L89" s="259">
        <f t="shared" si="104"/>
        <v>42.345703912868089</v>
      </c>
      <c r="M89" s="259">
        <f t="shared" si="104"/>
        <v>54.996872067563338</v>
      </c>
      <c r="N89" s="259">
        <f t="shared" si="104"/>
        <v>55.080618624547547</v>
      </c>
      <c r="O89" s="259">
        <f t="shared" si="104"/>
        <v>54.974188790560468</v>
      </c>
      <c r="P89" s="259">
        <f t="shared" si="104"/>
        <v>54.919957310565636</v>
      </c>
      <c r="Q89" s="259">
        <f t="shared" si="104"/>
        <v>54.860218224712476</v>
      </c>
      <c r="R89" s="259">
        <f t="shared" si="104"/>
        <v>54.893857911123689</v>
      </c>
      <c r="S89" s="259">
        <f t="shared" si="104"/>
        <v>54.895844088797112</v>
      </c>
      <c r="T89" s="259">
        <f t="shared" si="104"/>
        <v>54.905932594644504</v>
      </c>
      <c r="U89" s="259">
        <f t="shared" si="104"/>
        <v>55.11502063273727</v>
      </c>
      <c r="V89" s="259">
        <f t="shared" si="104"/>
        <v>55.214989577411409</v>
      </c>
      <c r="W89" s="259">
        <f t="shared" si="104"/>
        <v>55.292530378842031</v>
      </c>
      <c r="X89" s="259">
        <f t="shared" si="104"/>
        <v>55.342893914322488</v>
      </c>
      <c r="Y89" s="259">
        <f t="shared" si="104"/>
        <v>55.138515488018705</v>
      </c>
      <c r="Z89" s="259">
        <f t="shared" si="104"/>
        <v>55.563269558628527</v>
      </c>
      <c r="AA89" s="259">
        <f t="shared" si="104"/>
        <v>55.94292635658914</v>
      </c>
      <c r="AB89" s="259">
        <f>AB97/AB94</f>
        <v>55.519425786908997</v>
      </c>
      <c r="AC89" s="259">
        <f>AC97/AC94</f>
        <v>55.238502523836232</v>
      </c>
      <c r="AD89" s="275">
        <f>SUM(P97:AC97)/SUM(P94:AC94)</f>
        <v>55.257372639928498</v>
      </c>
      <c r="AF89" s="261">
        <f>AD89</f>
        <v>55.257372639928498</v>
      </c>
      <c r="AG89" s="261">
        <f>AF89</f>
        <v>55.257372639928498</v>
      </c>
      <c r="AH89" s="261">
        <f t="shared" si="99"/>
        <v>55.257372639928498</v>
      </c>
      <c r="AI89" s="261">
        <f t="shared" si="99"/>
        <v>55.257372639928498</v>
      </c>
      <c r="AJ89" s="262">
        <f t="shared" si="99"/>
        <v>55.257372639928498</v>
      </c>
      <c r="AK89" s="262">
        <f t="shared" si="99"/>
        <v>55.257372639928498</v>
      </c>
      <c r="AL89" s="262">
        <f>AD89</f>
        <v>55.257372639928498</v>
      </c>
      <c r="AM89" s="262">
        <f t="shared" si="99"/>
        <v>55.257372639928498</v>
      </c>
      <c r="AN89" s="262">
        <f t="shared" si="99"/>
        <v>55.257372639928498</v>
      </c>
      <c r="AO89" s="262">
        <f t="shared" si="99"/>
        <v>55.257372639928498</v>
      </c>
      <c r="AP89" s="262">
        <f t="shared" si="99"/>
        <v>55.257372639928498</v>
      </c>
      <c r="AQ89" s="262">
        <f t="shared" si="99"/>
        <v>55.257372639928498</v>
      </c>
      <c r="AR89" s="262">
        <f t="shared" si="99"/>
        <v>55.257372639928498</v>
      </c>
      <c r="AS89" s="262">
        <f t="shared" si="99"/>
        <v>55.257372639928498</v>
      </c>
      <c r="AT89" s="262">
        <f t="shared" si="99"/>
        <v>55.257372639928498</v>
      </c>
      <c r="AU89" s="262">
        <f t="shared" si="99"/>
        <v>55.257372639928498</v>
      </c>
      <c r="AV89" s="262">
        <f t="shared" si="99"/>
        <v>55.257372639928498</v>
      </c>
      <c r="AW89" s="262">
        <f t="shared" si="99"/>
        <v>55.257372639928498</v>
      </c>
      <c r="AX89" s="262">
        <f t="shared" si="100"/>
        <v>55.257372639928498</v>
      </c>
      <c r="AY89" s="262">
        <f t="shared" si="100"/>
        <v>55.257372639928498</v>
      </c>
      <c r="AZ89" s="262">
        <f t="shared" si="100"/>
        <v>55.257372639928498</v>
      </c>
      <c r="BA89" s="262">
        <f t="shared" si="100"/>
        <v>55.257372639928498</v>
      </c>
      <c r="BB89" s="262">
        <f t="shared" si="100"/>
        <v>55.257372639928498</v>
      </c>
      <c r="BC89" s="262">
        <f t="shared" si="100"/>
        <v>55.257372639928498</v>
      </c>
      <c r="BD89" s="262">
        <f t="shared" si="100"/>
        <v>55.257372639928498</v>
      </c>
      <c r="BE89" s="262">
        <f t="shared" si="100"/>
        <v>55.257372639928498</v>
      </c>
      <c r="BF89" s="262">
        <f t="shared" si="100"/>
        <v>55.257372639928498</v>
      </c>
      <c r="BG89" s="262">
        <f t="shared" si="100"/>
        <v>55.257372639928498</v>
      </c>
      <c r="BH89" s="262">
        <f t="shared" si="100"/>
        <v>55.257372639928498</v>
      </c>
      <c r="BI89" s="262">
        <f t="shared" si="100"/>
        <v>55.257372639928498</v>
      </c>
      <c r="BJ89" s="262">
        <f t="shared" si="100"/>
        <v>55.257372639928498</v>
      </c>
      <c r="BK89" s="262">
        <f t="shared" si="100"/>
        <v>55.257372639928498</v>
      </c>
      <c r="BL89" s="262">
        <f t="shared" si="100"/>
        <v>55.257372639928498</v>
      </c>
      <c r="BM89" s="262">
        <f t="shared" si="100"/>
        <v>55.257372639928498</v>
      </c>
      <c r="BN89" s="262">
        <f t="shared" si="101"/>
        <v>55.257372639928498</v>
      </c>
      <c r="BO89" s="262">
        <f t="shared" si="101"/>
        <v>55.257372639928498</v>
      </c>
    </row>
    <row r="90" spans="2:67" x14ac:dyDescent="0.25">
      <c r="B90" s="287" t="s">
        <v>134</v>
      </c>
      <c r="C90" s="247"/>
      <c r="D90" s="253">
        <f t="shared" ref="D90:AA90" si="105">D98/D97</f>
        <v>0.36363636363636365</v>
      </c>
      <c r="E90" s="253">
        <f t="shared" si="105"/>
        <v>0.38518518518518519</v>
      </c>
      <c r="F90" s="253">
        <f t="shared" si="105"/>
        <v>0.38009168303863783</v>
      </c>
      <c r="G90" s="253">
        <f t="shared" si="105"/>
        <v>0.37326815227695859</v>
      </c>
      <c r="H90" s="253">
        <f t="shared" si="105"/>
        <v>1</v>
      </c>
      <c r="I90" s="253">
        <f t="shared" si="105"/>
        <v>0.58961160505381371</v>
      </c>
      <c r="J90" s="253">
        <f t="shared" si="105"/>
        <v>0.58268307322929169</v>
      </c>
      <c r="K90" s="253">
        <f t="shared" si="105"/>
        <v>0.56004694223497198</v>
      </c>
      <c r="L90" s="253">
        <f t="shared" si="105"/>
        <v>0.48030483448440103</v>
      </c>
      <c r="M90" s="253">
        <f t="shared" si="105"/>
        <v>0.36951514289776766</v>
      </c>
      <c r="N90" s="253">
        <f t="shared" si="105"/>
        <v>0.36866001553258859</v>
      </c>
      <c r="O90" s="253">
        <f t="shared" si="105"/>
        <v>0.36747378540926062</v>
      </c>
      <c r="P90" s="253">
        <f t="shared" si="105"/>
        <v>0.36746987951807231</v>
      </c>
      <c r="Q90" s="253">
        <f t="shared" si="105"/>
        <v>0.36762690089286193</v>
      </c>
      <c r="R90" s="253">
        <f t="shared" si="105"/>
        <v>0.36727853975456326</v>
      </c>
      <c r="S90" s="253">
        <f t="shared" si="105"/>
        <v>0.36719464513686922</v>
      </c>
      <c r="T90" s="253">
        <f t="shared" si="105"/>
        <v>0.36770687716126593</v>
      </c>
      <c r="U90" s="253">
        <f t="shared" si="105"/>
        <v>0.36747673651565033</v>
      </c>
      <c r="V90" s="253">
        <f t="shared" si="105"/>
        <v>0.36839820228266856</v>
      </c>
      <c r="W90" s="253">
        <f t="shared" si="105"/>
        <v>0.36901656987172649</v>
      </c>
      <c r="X90" s="253">
        <f t="shared" si="105"/>
        <v>0.36895784193216175</v>
      </c>
      <c r="Y90" s="253">
        <f t="shared" si="105"/>
        <v>0.36819938804208802</v>
      </c>
      <c r="Z90" s="253">
        <f t="shared" si="105"/>
        <v>0.37007553222861839</v>
      </c>
      <c r="AA90" s="253">
        <f t="shared" si="105"/>
        <v>0.37035369080590974</v>
      </c>
      <c r="AB90" s="253">
        <f>AB98/AB97</f>
        <v>0.36903493935605691</v>
      </c>
      <c r="AC90" s="253">
        <f>AC98/AC97</f>
        <v>0.36871670038404819</v>
      </c>
      <c r="AD90" s="288">
        <f>SUM(P98:AC98)/SUM(P97:AC97)</f>
        <v>0.36855899286899485</v>
      </c>
      <c r="AF90" s="254">
        <f>AD90</f>
        <v>0.36855899286899485</v>
      </c>
      <c r="AG90" s="254">
        <f>AF90</f>
        <v>0.36855899286899485</v>
      </c>
      <c r="AH90" s="254">
        <f t="shared" si="99"/>
        <v>0.36855899286899485</v>
      </c>
      <c r="AI90" s="254">
        <f t="shared" si="99"/>
        <v>0.36855899286899485</v>
      </c>
      <c r="AJ90" s="254">
        <f t="shared" si="99"/>
        <v>0.36855899286899485</v>
      </c>
      <c r="AK90" s="254">
        <f t="shared" si="99"/>
        <v>0.36855899286899485</v>
      </c>
      <c r="AL90" s="254">
        <f>AD90</f>
        <v>0.36855899286899485</v>
      </c>
      <c r="AM90" s="254">
        <f t="shared" si="99"/>
        <v>0.36855899286899485</v>
      </c>
      <c r="AN90" s="254">
        <f t="shared" si="99"/>
        <v>0.36855899286899485</v>
      </c>
      <c r="AO90" s="254">
        <f t="shared" si="99"/>
        <v>0.36855899286899485</v>
      </c>
      <c r="AP90" s="254">
        <f t="shared" si="99"/>
        <v>0.36855899286899485</v>
      </c>
      <c r="AQ90" s="254">
        <f t="shared" si="99"/>
        <v>0.36855899286899485</v>
      </c>
      <c r="AR90" s="254">
        <f t="shared" si="99"/>
        <v>0.36855899286899485</v>
      </c>
      <c r="AS90" s="254">
        <f t="shared" si="99"/>
        <v>0.36855899286899485</v>
      </c>
      <c r="AT90" s="254">
        <f t="shared" si="99"/>
        <v>0.36855899286899485</v>
      </c>
      <c r="AU90" s="254">
        <f t="shared" si="99"/>
        <v>0.36855899286899485</v>
      </c>
      <c r="AV90" s="254">
        <f t="shared" si="99"/>
        <v>0.36855899286899485</v>
      </c>
      <c r="AW90" s="254">
        <f t="shared" si="99"/>
        <v>0.36855899286899485</v>
      </c>
      <c r="AX90" s="254">
        <f t="shared" si="100"/>
        <v>0.36855899286899485</v>
      </c>
      <c r="AY90" s="254">
        <f t="shared" si="100"/>
        <v>0.36855899286899485</v>
      </c>
      <c r="AZ90" s="254">
        <f t="shared" si="100"/>
        <v>0.36855899286899485</v>
      </c>
      <c r="BA90" s="254">
        <f t="shared" si="100"/>
        <v>0.36855899286899485</v>
      </c>
      <c r="BB90" s="254">
        <f t="shared" si="100"/>
        <v>0.36855899286899485</v>
      </c>
      <c r="BC90" s="254">
        <f t="shared" si="100"/>
        <v>0.36855899286899485</v>
      </c>
      <c r="BD90" s="254">
        <f t="shared" si="100"/>
        <v>0.36855899286899485</v>
      </c>
      <c r="BE90" s="254">
        <f t="shared" si="100"/>
        <v>0.36855899286899485</v>
      </c>
      <c r="BF90" s="254">
        <f t="shared" si="100"/>
        <v>0.36855899286899485</v>
      </c>
      <c r="BG90" s="254">
        <f t="shared" si="100"/>
        <v>0.36855899286899485</v>
      </c>
      <c r="BH90" s="254">
        <f t="shared" si="100"/>
        <v>0.36855899286899485</v>
      </c>
      <c r="BI90" s="254">
        <f t="shared" si="100"/>
        <v>0.36855899286899485</v>
      </c>
      <c r="BJ90" s="254">
        <f t="shared" si="100"/>
        <v>0.36855899286899485</v>
      </c>
      <c r="BK90" s="254">
        <f t="shared" si="100"/>
        <v>0.36855899286899485</v>
      </c>
      <c r="BL90" s="254">
        <f t="shared" si="100"/>
        <v>0.36855899286899485</v>
      </c>
      <c r="BM90" s="254">
        <f t="shared" si="100"/>
        <v>0.36855899286899485</v>
      </c>
      <c r="BN90" s="254">
        <f t="shared" si="101"/>
        <v>0.36855899286899485</v>
      </c>
      <c r="BO90" s="254">
        <f t="shared" si="101"/>
        <v>0.36855899286899485</v>
      </c>
    </row>
    <row r="92" spans="2:67" x14ac:dyDescent="0.25">
      <c r="B92" s="292" t="s">
        <v>297</v>
      </c>
      <c r="D92" s="7">
        <f>IF(VLOOKUP($B$52&amp;$B92,[20]Enugu!$E:$AE,COLUMN(D$1)-2,FALSE)=" ",0,VLOOKUP($B$52&amp;$B92,[20]Enugu!$E:$AE,COLUMN(D$1)-2,FALSE))</f>
        <v>2</v>
      </c>
      <c r="E92" s="7">
        <f>IF(VLOOKUP($B$52&amp;$B92,[20]Enugu!$E:$AE,COLUMN(E$1)-2,FALSE)=" ",0,VLOOKUP($B$52&amp;$B92,[20]Enugu!$E:$AE,COLUMN(E$1)-2,FALSE))</f>
        <v>12</v>
      </c>
      <c r="F92" s="7">
        <f>IF(VLOOKUP($B$52&amp;$B92,[20]Enugu!$E:$AE,COLUMN(F$1)-2,FALSE)=" ",0,VLOOKUP($B$52&amp;$B92,[20]Enugu!$E:$AE,COLUMN(F$1)-2,FALSE))</f>
        <v>27</v>
      </c>
      <c r="G92" s="7">
        <f>IF(VLOOKUP($B$52&amp;$B92,[20]Enugu!$E:$AE,COLUMN(G$1)-2,FALSE)=" ",0,VLOOKUP($B$52&amp;$B92,[20]Enugu!$E:$AE,COLUMN(G$1)-2,FALSE))</f>
        <v>31</v>
      </c>
      <c r="H92" s="7">
        <f>IF(VLOOKUP($B$52&amp;$B92,[20]Enugu!$E:$AE,COLUMN(H$1)-2,FALSE)=" ",0,VLOOKUP($B$52&amp;$B92,[20]Enugu!$E:$AE,COLUMN(H$1)-2,FALSE))</f>
        <v>52</v>
      </c>
      <c r="I92" s="7">
        <f>IF(VLOOKUP($B$52&amp;$B92,[20]Enugu!$E:$AE,COLUMN(I$1)-2,FALSE)=" ",0,VLOOKUP($B$52&amp;$B92,[20]Enugu!$E:$AE,COLUMN(I$1)-2,FALSE))</f>
        <v>63</v>
      </c>
      <c r="J92" s="7">
        <f>IF(VLOOKUP($B$52&amp;$B92,[20]Enugu!$E:$AE,COLUMN(J$1)-2,FALSE)=" ",0,VLOOKUP($B$52&amp;$B92,[20]Enugu!$E:$AE,COLUMN(J$1)-2,FALSE))</f>
        <v>68</v>
      </c>
      <c r="K92" s="7">
        <f>IF(VLOOKUP($B$52&amp;$B92,[20]Enugu!$E:$AE,COLUMN(K$1)-2,FALSE)=" ",0,VLOOKUP($B$52&amp;$B92,[20]Enugu!$E:$AE,COLUMN(K$1)-2,FALSE))</f>
        <v>70</v>
      </c>
      <c r="L92" s="7">
        <f>IF(VLOOKUP($B$52&amp;$B92,[20]Enugu!$E:$AE,COLUMN(L$1)-2,FALSE)=" ",0,VLOOKUP($B$52&amp;$B92,[20]Enugu!$E:$AE,COLUMN(L$1)-2,FALSE))</f>
        <v>67</v>
      </c>
      <c r="M92" s="7">
        <f>IF(VLOOKUP($B$52&amp;$B92,[20]Enugu!$E:$AE,COLUMN(M$1)-2,FALSE)=" ",0,VLOOKUP($B$52&amp;$B92,[20]Enugu!$E:$AE,COLUMN(M$1)-2,FALSE))</f>
        <v>71</v>
      </c>
      <c r="N92" s="7">
        <f>IF(VLOOKUP($B$52&amp;$B92,[20]Enugu!$E:$AE,COLUMN(N$1)-2,FALSE)=" ",0,VLOOKUP($B$52&amp;$B92,[20]Enugu!$E:$AE,COLUMN(N$1)-2,FALSE))</f>
        <v>71</v>
      </c>
      <c r="O92" s="7">
        <f>IF(VLOOKUP($B$52&amp;$B92,[20]Enugu!$E:$AE,COLUMN(O$1)-2,FALSE)=" ",0,VLOOKUP($B$52&amp;$B92,[20]Enugu!$E:$AE,COLUMN(O$1)-2,FALSE))</f>
        <v>70</v>
      </c>
      <c r="P92" s="7">
        <f>IF(VLOOKUP($B$52&amp;$B92,[20]Enugu!$E:$AE,COLUMN(P$1)-2,FALSE)=" ",0,VLOOKUP($B$52&amp;$B92,[20]Enugu!$E:$AE,COLUMN(P$1)-2,FALSE))</f>
        <v>65</v>
      </c>
      <c r="Q92" s="7">
        <f>IF(VLOOKUP($B$52&amp;$B92,[20]Enugu!$E:$AE,COLUMN(Q$1)-2,FALSE)=" ",0,VLOOKUP($B$52&amp;$B92,[20]Enugu!$E:$AE,COLUMN(Q$1)-2,FALSE))</f>
        <v>64</v>
      </c>
      <c r="R92" s="7">
        <f>IF(VLOOKUP($B$52&amp;$B92,[20]Enugu!$E:$AE,COLUMN(R$1)-2,FALSE)=" ",0,VLOOKUP($B$52&amp;$B92,[20]Enugu!$E:$AE,COLUMN(R$1)-2,FALSE))</f>
        <v>67</v>
      </c>
      <c r="S92" s="7">
        <f>IF(VLOOKUP($B$52&amp;$B92,[20]Enugu!$E:$AE,COLUMN(S$1)-2,FALSE)=" ",0,VLOOKUP($B$52&amp;$B92,[20]Enugu!$E:$AE,COLUMN(S$1)-2,FALSE))</f>
        <v>71</v>
      </c>
      <c r="T92" s="7">
        <f>IF(VLOOKUP($B$52&amp;$B92,[20]Enugu!$E:$AE,COLUMN(T$1)-2,FALSE)=" ",0,VLOOKUP($B$52&amp;$B92,[20]Enugu!$E:$AE,COLUMN(T$1)-2,FALSE))</f>
        <v>75</v>
      </c>
      <c r="U92" s="7">
        <f>IF(VLOOKUP($B$52&amp;$B92,[20]Enugu!$E:$AE,COLUMN(U$1)-2,FALSE)=" ",0,VLOOKUP($B$52&amp;$B92,[20]Enugu!$E:$AE,COLUMN(U$1)-2,FALSE))</f>
        <v>73</v>
      </c>
      <c r="V92" s="7">
        <f>IF(VLOOKUP($B$52&amp;$B92,[20]Enugu!$E:$AE,COLUMN(V$1)-2,FALSE)=" ",0,VLOOKUP($B$52&amp;$B92,[20]Enugu!$E:$AE,COLUMN(V$1)-2,FALSE))</f>
        <v>71</v>
      </c>
      <c r="W92" s="7">
        <f>IF(VLOOKUP($B$52&amp;$B92,[20]Enugu!$E:$AE,COLUMN(W$1)-2,FALSE)=" ",0,VLOOKUP($B$52&amp;$B92,[20]Enugu!$E:$AE,COLUMN(W$1)-2,FALSE))</f>
        <v>71</v>
      </c>
      <c r="X92" s="7">
        <f>IF(VLOOKUP($B$52&amp;$B92,[20]Enugu!$E:$AE,COLUMN(X$1)-2,FALSE)=" ",0,VLOOKUP($B$52&amp;$B92,[20]Enugu!$E:$AE,COLUMN(X$1)-2,FALSE))</f>
        <v>77</v>
      </c>
      <c r="Y92" s="7">
        <f>IF(VLOOKUP($B$52&amp;$B92,[20]Enugu!$E:$AE,COLUMN(Y$1)-2,FALSE)=" ",0,VLOOKUP($B$52&amp;$B92,[20]Enugu!$E:$AE,COLUMN(Y$1)-2,FALSE))</f>
        <v>78</v>
      </c>
      <c r="Z92" s="7">
        <f>IF(VLOOKUP($B$52&amp;$B92,[20]Enugu!$E:$AE,COLUMN(Z$1)-2,FALSE)=" ",0,VLOOKUP($B$52&amp;$B92,[20]Enugu!$E:$AE,COLUMN(Z$1)-2,FALSE))</f>
        <v>78</v>
      </c>
      <c r="AA92" s="7">
        <f>IF(VLOOKUP($B$52&amp;$B92,[20]Enugu!$E:$AE,COLUMN(AA$1)-2,FALSE)=" ",0,VLOOKUP($B$52&amp;$B92,[20]Enugu!$E:$AE,COLUMN(AA$1)-2,FALSE))</f>
        <v>84</v>
      </c>
      <c r="AB92" s="7">
        <f>IF(VLOOKUP($B$52&amp;$B92,[20]Enugu!$E:$AE,COLUMN(AB$1)-2,FALSE)=" ",0,VLOOKUP($B$52&amp;$B92,[20]Enugu!$E:$AE,COLUMN(AB$1)-2,FALSE))</f>
        <v>88</v>
      </c>
      <c r="AC92" s="7">
        <f>IF(VLOOKUP($B$52&amp;$B92,[20]Enugu!$E:$AE,COLUMN(AC$1)-2,FALSE)=" ",0,VLOOKUP($B$52&amp;$B92,[20]Enugu!$E:$AE,COLUMN(AC$1)-2,FALSE))</f>
        <v>91</v>
      </c>
      <c r="AF92" s="7">
        <f t="shared" ref="AF92:AG95" si="106">AB92</f>
        <v>88</v>
      </c>
      <c r="AG92" s="7">
        <f t="shared" si="106"/>
        <v>91</v>
      </c>
      <c r="AH92" s="7">
        <f>VLOOKUP($A$3&amp;$B$52&amp;$B92,'[14]Paga All'!$G$1:$J$3000,4,FALSE)</f>
        <v>101</v>
      </c>
      <c r="AI92" s="7">
        <f>VLOOKUP($A$3&amp;$B$84&amp;$B92,'[15]Paga all'!$F:$G,2,FALSE)</f>
        <v>97</v>
      </c>
      <c r="AJ92" s="7">
        <f>VLOOKUP($A$3&amp;$B$52&amp;$B92,'[16]Paga all'!$F$2:$G$1470,2,FALSE)</f>
        <v>88</v>
      </c>
      <c r="AK92" s="9">
        <f t="shared" ref="AK92:BO92" si="107">IF(ROUND((AJ92+AJ93)*(1+AK86),)&gt;=AK$3*$AD$3,AK$3*$AD$3*(1-AK87),ROUND((AJ92+AJ93)*(1+AK86),)-ROUND((AJ92+AJ93)*(1+AK86)*AK87,))</f>
        <v>107</v>
      </c>
      <c r="AL92" s="9">
        <f t="shared" si="107"/>
        <v>119</v>
      </c>
      <c r="AM92" s="9">
        <f t="shared" si="107"/>
        <v>132</v>
      </c>
      <c r="AN92" s="9">
        <f t="shared" si="107"/>
        <v>145</v>
      </c>
      <c r="AO92" s="9">
        <f t="shared" si="107"/>
        <v>159</v>
      </c>
      <c r="AP92" s="9">
        <f t="shared" si="107"/>
        <v>175</v>
      </c>
      <c r="AQ92" s="9">
        <f t="shared" si="107"/>
        <v>193</v>
      </c>
      <c r="AR92" s="9">
        <f t="shared" si="107"/>
        <v>212</v>
      </c>
      <c r="AS92" s="9">
        <f t="shared" si="107"/>
        <v>234</v>
      </c>
      <c r="AT92" s="9">
        <f t="shared" si="107"/>
        <v>258</v>
      </c>
      <c r="AU92" s="9">
        <f t="shared" si="107"/>
        <v>283</v>
      </c>
      <c r="AV92" s="9">
        <f t="shared" si="107"/>
        <v>297.51</v>
      </c>
      <c r="AW92" s="9">
        <f t="shared" si="107"/>
        <v>305.96999999999997</v>
      </c>
      <c r="AX92" s="9">
        <f t="shared" si="107"/>
        <v>314.43</v>
      </c>
      <c r="AY92" s="9">
        <f t="shared" si="107"/>
        <v>323.59499999999997</v>
      </c>
      <c r="AZ92" s="9">
        <f t="shared" si="107"/>
        <v>332.76</v>
      </c>
      <c r="BA92" s="9">
        <f t="shared" si="107"/>
        <v>341.92499999999995</v>
      </c>
      <c r="BB92" s="9">
        <f t="shared" si="107"/>
        <v>351.79499999999996</v>
      </c>
      <c r="BC92" s="9">
        <f t="shared" si="107"/>
        <v>361.66499999999996</v>
      </c>
      <c r="BD92" s="9">
        <f t="shared" si="107"/>
        <v>372.23999999999995</v>
      </c>
      <c r="BE92" s="9">
        <f t="shared" si="107"/>
        <v>382.815</v>
      </c>
      <c r="BF92" s="9">
        <f t="shared" si="107"/>
        <v>394.09499999999997</v>
      </c>
      <c r="BG92" s="9">
        <f t="shared" si="107"/>
        <v>405.375</v>
      </c>
      <c r="BH92" s="9">
        <f t="shared" si="107"/>
        <v>416.65499999999997</v>
      </c>
      <c r="BI92" s="9">
        <f t="shared" si="107"/>
        <v>428.64</v>
      </c>
      <c r="BJ92" s="9">
        <f t="shared" si="107"/>
        <v>440.625</v>
      </c>
      <c r="BK92" s="9">
        <f t="shared" si="107"/>
        <v>453.315</v>
      </c>
      <c r="BL92" s="9">
        <f t="shared" si="107"/>
        <v>466.005</v>
      </c>
      <c r="BM92" s="9">
        <f t="shared" si="107"/>
        <v>479.4</v>
      </c>
      <c r="BN92" s="9">
        <f t="shared" si="107"/>
        <v>492.79499999999996</v>
      </c>
      <c r="BO92" s="9">
        <f t="shared" si="107"/>
        <v>506.89499999999998</v>
      </c>
    </row>
    <row r="93" spans="2:67" x14ac:dyDescent="0.25">
      <c r="B93" s="292" t="s">
        <v>298</v>
      </c>
      <c r="D93" s="7">
        <f>IF(VLOOKUP($B$52&amp;$B93,[20]Enugu!$E:$AE,COLUMN(D$1)-2,FALSE)=" ",0,VLOOKUP($B$52&amp;$B93,[20]Enugu!$E:$AE,COLUMN(D$1)-2,FALSE))</f>
        <v>0</v>
      </c>
      <c r="E93" s="7">
        <f>IF(VLOOKUP($B$52&amp;$B93,[20]Enugu!$E:$AE,COLUMN(E$1)-2,FALSE)=" ",0,VLOOKUP($B$52&amp;$B93,[20]Enugu!$E:$AE,COLUMN(E$1)-2,FALSE))</f>
        <v>0</v>
      </c>
      <c r="F93" s="7">
        <f>IF(VLOOKUP($B$52&amp;$B93,[20]Enugu!$E:$AE,COLUMN(F$1)-2,FALSE)=" ",0,VLOOKUP($B$52&amp;$B93,[20]Enugu!$E:$AE,COLUMN(F$1)-2,FALSE))</f>
        <v>1</v>
      </c>
      <c r="G93" s="7">
        <f>IF(VLOOKUP($B$52&amp;$B93,[20]Enugu!$E:$AE,COLUMN(G$1)-2,FALSE)=" ",0,VLOOKUP($B$52&amp;$B93,[20]Enugu!$E:$AE,COLUMN(G$1)-2,FALSE))</f>
        <v>4</v>
      </c>
      <c r="H93" s="7">
        <f>IF(VLOOKUP($B$52&amp;$B93,[20]Enugu!$E:$AE,COLUMN(H$1)-2,FALSE)=" ",0,VLOOKUP($B$52&amp;$B93,[20]Enugu!$E:$AE,COLUMN(H$1)-2,FALSE))</f>
        <v>1</v>
      </c>
      <c r="I93" s="7">
        <f>IF(VLOOKUP($B$52&amp;$B93,[20]Enugu!$E:$AE,COLUMN(I$1)-2,FALSE)=" ",0,VLOOKUP($B$52&amp;$B93,[20]Enugu!$E:$AE,COLUMN(I$1)-2,FALSE))</f>
        <v>6</v>
      </c>
      <c r="J93" s="7">
        <f>IF(VLOOKUP($B$52&amp;$B93,[20]Enugu!$E:$AE,COLUMN(J$1)-2,FALSE)=" ",0,VLOOKUP($B$52&amp;$B93,[20]Enugu!$E:$AE,COLUMN(J$1)-2,FALSE))</f>
        <v>6</v>
      </c>
      <c r="K93" s="7">
        <f>IF(VLOOKUP($B$52&amp;$B93,[20]Enugu!$E:$AE,COLUMN(K$1)-2,FALSE)=" ",0,VLOOKUP($B$52&amp;$B93,[20]Enugu!$E:$AE,COLUMN(K$1)-2,FALSE))</f>
        <v>6</v>
      </c>
      <c r="L93" s="7">
        <f>IF(VLOOKUP($B$52&amp;$B93,[20]Enugu!$E:$AE,COLUMN(L$1)-2,FALSE)=" ",0,VLOOKUP($B$52&amp;$B93,[20]Enugu!$E:$AE,COLUMN(L$1)-2,FALSE))</f>
        <v>9</v>
      </c>
      <c r="M93" s="7">
        <f>IF(VLOOKUP($B$52&amp;$B93,[20]Enugu!$E:$AE,COLUMN(M$1)-2,FALSE)=" ",0,VLOOKUP($B$52&amp;$B93,[20]Enugu!$E:$AE,COLUMN(M$1)-2,FALSE))</f>
        <v>5</v>
      </c>
      <c r="N93" s="7">
        <f>IF(VLOOKUP($B$52&amp;$B93,[20]Enugu!$E:$AE,COLUMN(N$1)-2,FALSE)=" ",0,VLOOKUP($B$52&amp;$B93,[20]Enugu!$E:$AE,COLUMN(N$1)-2,FALSE))</f>
        <v>6</v>
      </c>
      <c r="O93" s="7">
        <f>IF(VLOOKUP($B$52&amp;$B93,[20]Enugu!$E:$AE,COLUMN(O$1)-2,FALSE)=" ",0,VLOOKUP($B$52&amp;$B93,[20]Enugu!$E:$AE,COLUMN(O$1)-2,FALSE))</f>
        <v>7</v>
      </c>
      <c r="P93" s="7">
        <f>IF(VLOOKUP($B$52&amp;$B93,[20]Enugu!$E:$AE,COLUMN(P$1)-2,FALSE)=" ",0,VLOOKUP($B$52&amp;$B93,[20]Enugu!$E:$AE,COLUMN(P$1)-2,FALSE))</f>
        <v>9</v>
      </c>
      <c r="Q93" s="7">
        <f>IF(VLOOKUP($B$52&amp;$B93,[20]Enugu!$E:$AE,COLUMN(Q$1)-2,FALSE)=" ",0,VLOOKUP($B$52&amp;$B93,[20]Enugu!$E:$AE,COLUMN(Q$1)-2,FALSE))</f>
        <v>5</v>
      </c>
      <c r="R93" s="7">
        <f>IF(VLOOKUP($B$52&amp;$B93,[20]Enugu!$E:$AE,COLUMN(R$1)-2,FALSE)=" ",0,VLOOKUP($B$52&amp;$B93,[20]Enugu!$E:$AE,COLUMN(R$1)-2,FALSE))</f>
        <v>2</v>
      </c>
      <c r="S93" s="7">
        <f>IF(VLOOKUP($B$52&amp;$B93,[20]Enugu!$E:$AE,COLUMN(S$1)-2,FALSE)=" ",0,VLOOKUP($B$52&amp;$B93,[20]Enugu!$E:$AE,COLUMN(S$1)-2,FALSE))</f>
        <v>4</v>
      </c>
      <c r="T93" s="7">
        <f>IF(VLOOKUP($B$52&amp;$B93,[20]Enugu!$E:$AE,COLUMN(T$1)-2,FALSE)=" ",0,VLOOKUP($B$52&amp;$B93,[20]Enugu!$E:$AE,COLUMN(T$1)-2,FALSE))</f>
        <v>3</v>
      </c>
      <c r="U93" s="7">
        <f>IF(VLOOKUP($B$52&amp;$B93,[20]Enugu!$E:$AE,COLUMN(U$1)-2,FALSE)=" ",0,VLOOKUP($B$52&amp;$B93,[20]Enugu!$E:$AE,COLUMN(U$1)-2,FALSE))</f>
        <v>8</v>
      </c>
      <c r="V93" s="7">
        <f>IF(VLOOKUP($B$52&amp;$B93,[20]Enugu!$E:$AE,COLUMN(V$1)-2,FALSE)=" ",0,VLOOKUP($B$52&amp;$B93,[20]Enugu!$E:$AE,COLUMN(V$1)-2,FALSE))</f>
        <v>8</v>
      </c>
      <c r="W93" s="7">
        <f>IF(VLOOKUP($B$52&amp;$B93,[20]Enugu!$E:$AE,COLUMN(W$1)-2,FALSE)=" ",0,VLOOKUP($B$52&amp;$B93,[20]Enugu!$E:$AE,COLUMN(W$1)-2,FALSE))</f>
        <v>3</v>
      </c>
      <c r="X93" s="7">
        <f>IF(VLOOKUP($B$52&amp;$B93,[20]Enugu!$E:$AE,COLUMN(X$1)-2,FALSE)=" ",0,VLOOKUP($B$52&amp;$B93,[20]Enugu!$E:$AE,COLUMN(X$1)-2,FALSE))</f>
        <v>3</v>
      </c>
      <c r="Y93" s="7">
        <f>IF(VLOOKUP($B$52&amp;$B93,[20]Enugu!$E:$AE,COLUMN(Y$1)-2,FALSE)=" ",0,VLOOKUP($B$52&amp;$B93,[20]Enugu!$E:$AE,COLUMN(Y$1)-2,FALSE))</f>
        <v>3</v>
      </c>
      <c r="Z93" s="7">
        <f>IF(VLOOKUP($B$52&amp;$B93,[20]Enugu!$E:$AE,COLUMN(Z$1)-2,FALSE)=" ",0,VLOOKUP($B$52&amp;$B93,[20]Enugu!$E:$AE,COLUMN(Z$1)-2,FALSE))</f>
        <v>5</v>
      </c>
      <c r="AA93" s="7">
        <f>IF(VLOOKUP($B$52&amp;$B93,[20]Enugu!$E:$AE,COLUMN(AA$1)-2,FALSE)=" ",0,VLOOKUP($B$52&amp;$B93,[20]Enugu!$E:$AE,COLUMN(AA$1)-2,FALSE))</f>
        <v>7</v>
      </c>
      <c r="AB93" s="7">
        <f>IF(VLOOKUP($B$52&amp;$B93,[20]Enugu!$E:$AE,COLUMN(AB$1)-2,FALSE)=" ",0,VLOOKUP($B$52&amp;$B93,[20]Enugu!$E:$AE,COLUMN(AB$1)-2,FALSE))</f>
        <v>8</v>
      </c>
      <c r="AC93" s="7">
        <f>IF(VLOOKUP($B$52&amp;$B93,[20]Enugu!$E:$AE,COLUMN(AC$1)-2,FALSE)=" ",0,VLOOKUP($B$52&amp;$B93,[20]Enugu!$E:$AE,COLUMN(AC$1)-2,FALSE))</f>
        <v>7</v>
      </c>
      <c r="AF93" s="7">
        <f t="shared" si="106"/>
        <v>8</v>
      </c>
      <c r="AG93" s="7">
        <f t="shared" si="106"/>
        <v>7</v>
      </c>
      <c r="AH93" s="7">
        <f>VLOOKUP($A$3&amp;$B$52&amp;$B93,'[14]Paga All'!$G$1:$J$3000,4,FALSE)</f>
        <v>5</v>
      </c>
      <c r="AI93" s="7">
        <f>VLOOKUP($A$3&amp;$B$84&amp;$B93,'[15]Paga all'!$F:$G,2,FALSE)</f>
        <v>12</v>
      </c>
      <c r="AJ93" s="7">
        <f>VLOOKUP($A$3&amp;$B$52&amp;$B93,'[16]Paga all'!$F$2:$G$1470,2,FALSE)</f>
        <v>12</v>
      </c>
      <c r="AK93" s="9">
        <f t="shared" ref="AK93:BO93" si="108">IF(ROUND((AJ92+AJ93)*(1+AK86),)&gt;=AK$3*$AD$3,AK$3*$AD$3*AK87,ROUND((AJ92+AJ93)*(1+AK86),)-AK92)</f>
        <v>8</v>
      </c>
      <c r="AL93" s="9">
        <f t="shared" si="108"/>
        <v>8</v>
      </c>
      <c r="AM93" s="9">
        <f t="shared" si="108"/>
        <v>8</v>
      </c>
      <c r="AN93" s="9">
        <f t="shared" si="108"/>
        <v>9</v>
      </c>
      <c r="AO93" s="9">
        <f t="shared" si="108"/>
        <v>10</v>
      </c>
      <c r="AP93" s="9">
        <f t="shared" si="108"/>
        <v>11</v>
      </c>
      <c r="AQ93" s="9">
        <f t="shared" si="108"/>
        <v>12</v>
      </c>
      <c r="AR93" s="9">
        <f t="shared" si="108"/>
        <v>14</v>
      </c>
      <c r="AS93" s="9">
        <f t="shared" si="108"/>
        <v>15</v>
      </c>
      <c r="AT93" s="9">
        <f t="shared" si="108"/>
        <v>16</v>
      </c>
      <c r="AU93" s="9">
        <f t="shared" si="108"/>
        <v>18</v>
      </c>
      <c r="AV93" s="9">
        <f t="shared" si="108"/>
        <v>18.989999999999998</v>
      </c>
      <c r="AW93" s="9">
        <f t="shared" si="108"/>
        <v>19.529999999999998</v>
      </c>
      <c r="AX93" s="9">
        <f t="shared" si="108"/>
        <v>20.07</v>
      </c>
      <c r="AY93" s="9">
        <f t="shared" si="108"/>
        <v>20.654999999999998</v>
      </c>
      <c r="AZ93" s="9">
        <f t="shared" si="108"/>
        <v>21.24</v>
      </c>
      <c r="BA93" s="9">
        <f t="shared" si="108"/>
        <v>21.824999999999999</v>
      </c>
      <c r="BB93" s="9">
        <f t="shared" si="108"/>
        <v>22.454999999999998</v>
      </c>
      <c r="BC93" s="9">
        <f t="shared" si="108"/>
        <v>23.085000000000001</v>
      </c>
      <c r="BD93" s="9">
        <f t="shared" si="108"/>
        <v>23.759999999999998</v>
      </c>
      <c r="BE93" s="9">
        <f t="shared" si="108"/>
        <v>24.434999999999999</v>
      </c>
      <c r="BF93" s="9">
        <f t="shared" si="108"/>
        <v>25.154999999999998</v>
      </c>
      <c r="BG93" s="9">
        <f t="shared" si="108"/>
        <v>25.875</v>
      </c>
      <c r="BH93" s="9">
        <f t="shared" si="108"/>
        <v>26.594999999999999</v>
      </c>
      <c r="BI93" s="9">
        <f t="shared" si="108"/>
        <v>27.36</v>
      </c>
      <c r="BJ93" s="9">
        <f t="shared" si="108"/>
        <v>28.125</v>
      </c>
      <c r="BK93" s="9">
        <f t="shared" si="108"/>
        <v>28.934999999999999</v>
      </c>
      <c r="BL93" s="9">
        <f t="shared" si="108"/>
        <v>29.744999999999997</v>
      </c>
      <c r="BM93" s="9">
        <f t="shared" si="108"/>
        <v>30.599999999999998</v>
      </c>
      <c r="BN93" s="9">
        <f t="shared" si="108"/>
        <v>31.454999999999998</v>
      </c>
      <c r="BO93" s="9">
        <f t="shared" si="108"/>
        <v>32.354999999999997</v>
      </c>
    </row>
    <row r="94" spans="2:67" x14ac:dyDescent="0.25">
      <c r="B94" s="292" t="s">
        <v>299</v>
      </c>
      <c r="D94" s="7">
        <f>IF(VLOOKUP($B$52&amp;$B94,[20]Enugu!$E:$AE,COLUMN(D$1)-2,FALSE)=" ",0,VLOOKUP($B$52&amp;$B94,[20]Enugu!$E:$AE,COLUMN(D$1)-2,FALSE))</f>
        <v>3</v>
      </c>
      <c r="E94" s="7">
        <f>IF(VLOOKUP($B$52&amp;$B94,[20]Enugu!$E:$AE,COLUMN(E$1)-2,FALSE)=" ",0,VLOOKUP($B$52&amp;$B94,[20]Enugu!$E:$AE,COLUMN(E$1)-2,FALSE))</f>
        <v>171</v>
      </c>
      <c r="F94" s="7">
        <f>IF(VLOOKUP($B$52&amp;$B94,[20]Enugu!$E:$AE,COLUMN(F$1)-2,FALSE)=" ",0,VLOOKUP($B$52&amp;$B94,[20]Enugu!$E:$AE,COLUMN(F$1)-2,FALSE))</f>
        <v>664</v>
      </c>
      <c r="G94" s="7">
        <f>IF(VLOOKUP($B$52&amp;$B94,[20]Enugu!$E:$AE,COLUMN(G$1)-2,FALSE)=" ",0,VLOOKUP($B$52&amp;$B94,[20]Enugu!$E:$AE,COLUMN(G$1)-2,FALSE))</f>
        <v>784</v>
      </c>
      <c r="H94" s="7">
        <f>IF(VLOOKUP($B$52&amp;$B94,[20]Enugu!$E:$AE,COLUMN(H$1)-2,FALSE)=" ",0,VLOOKUP($B$52&amp;$B94,[20]Enugu!$E:$AE,COLUMN(H$1)-2,FALSE))</f>
        <v>1230</v>
      </c>
      <c r="I94" s="7">
        <f>IF(VLOOKUP($B$52&amp;$B94,[20]Enugu!$E:$AE,COLUMN(I$1)-2,FALSE)=" ",0,VLOOKUP($B$52&amp;$B94,[20]Enugu!$E:$AE,COLUMN(I$1)-2,FALSE))</f>
        <v>1557</v>
      </c>
      <c r="J94" s="7">
        <f>IF(VLOOKUP($B$52&amp;$B94,[20]Enugu!$E:$AE,COLUMN(J$1)-2,FALSE)=" ",0,VLOOKUP($B$52&amp;$B94,[20]Enugu!$E:$AE,COLUMN(J$1)-2,FALSE))</f>
        <v>1904</v>
      </c>
      <c r="K94" s="7">
        <f>IF(VLOOKUP($B$52&amp;$B94,[20]Enugu!$E:$AE,COLUMN(K$1)-2,FALSE)=" ",0,VLOOKUP($B$52&amp;$B94,[20]Enugu!$E:$AE,COLUMN(K$1)-2,FALSE))</f>
        <v>2104</v>
      </c>
      <c r="L94" s="7">
        <f>IF(VLOOKUP($B$52&amp;$B94,[20]Enugu!$E:$AE,COLUMN(L$1)-2,FALSE)=" ",0,VLOOKUP($B$52&amp;$B94,[20]Enugu!$E:$AE,COLUMN(L$1)-2,FALSE))</f>
        <v>2479</v>
      </c>
      <c r="M94" s="7">
        <f>IF(VLOOKUP($B$52&amp;$B94,[20]Enugu!$E:$AE,COLUMN(M$1)-2,FALSE)=" ",0,VLOOKUP($B$52&amp;$B94,[20]Enugu!$E:$AE,COLUMN(M$1)-2,FALSE))</f>
        <v>3197</v>
      </c>
      <c r="N94" s="7">
        <f>IF(VLOOKUP($B$52&amp;$B94,[20]Enugu!$E:$AE,COLUMN(N$1)-2,FALSE)=" ",0,VLOOKUP($B$52&amp;$B94,[20]Enugu!$E:$AE,COLUMN(N$1)-2,FALSE))</f>
        <v>3039</v>
      </c>
      <c r="O94" s="7">
        <f>IF(VLOOKUP($B$52&amp;$B94,[20]Enugu!$E:$AE,COLUMN(O$1)-2,FALSE)=" ",0,VLOOKUP($B$52&amp;$B94,[20]Enugu!$E:$AE,COLUMN(O$1)-2,FALSE))</f>
        <v>4068</v>
      </c>
      <c r="P94" s="7">
        <f>IF(VLOOKUP($B$52&amp;$B94,[20]Enugu!$E:$AE,COLUMN(P$1)-2,FALSE)=" ",0,VLOOKUP($B$52&amp;$B94,[20]Enugu!$E:$AE,COLUMN(P$1)-2,FALSE))</f>
        <v>3748</v>
      </c>
      <c r="Q94" s="7">
        <f>IF(VLOOKUP($B$52&amp;$B94,[20]Enugu!$E:$AE,COLUMN(Q$1)-2,FALSE)=" ",0,VLOOKUP($B$52&amp;$B94,[20]Enugu!$E:$AE,COLUMN(Q$1)-2,FALSE))</f>
        <v>3391</v>
      </c>
      <c r="R94" s="7">
        <f>IF(VLOOKUP($B$52&amp;$B94,[20]Enugu!$E:$AE,COLUMN(R$1)-2,FALSE)=" ",0,VLOOKUP($B$52&amp;$B94,[20]Enugu!$E:$AE,COLUMN(R$1)-2,FALSE))</f>
        <v>3533</v>
      </c>
      <c r="S94" s="7">
        <f>IF(VLOOKUP($B$52&amp;$B94,[20]Enugu!$E:$AE,COLUMN(S$1)-2,FALSE)=" ",0,VLOOKUP($B$52&amp;$B94,[20]Enugu!$E:$AE,COLUMN(S$1)-2,FALSE))</f>
        <v>3874</v>
      </c>
      <c r="T94" s="7">
        <f>IF(VLOOKUP($B$52&amp;$B94,[20]Enugu!$E:$AE,COLUMN(T$1)-2,FALSE)=" ",0,VLOOKUP($B$52&amp;$B94,[20]Enugu!$E:$AE,COLUMN(T$1)-2,FALSE))</f>
        <v>4332</v>
      </c>
      <c r="U94" s="7">
        <f>IF(VLOOKUP($B$52&amp;$B94,[20]Enugu!$E:$AE,COLUMN(U$1)-2,FALSE)=" ",0,VLOOKUP($B$52&amp;$B94,[20]Enugu!$E:$AE,COLUMN(U$1)-2,FALSE))</f>
        <v>5089</v>
      </c>
      <c r="V94" s="7">
        <f>IF(VLOOKUP($B$52&amp;$B94,[20]Enugu!$E:$AE,COLUMN(V$1)-2,FALSE)=" ",0,VLOOKUP($B$52&amp;$B94,[20]Enugu!$E:$AE,COLUMN(V$1)-2,FALSE))</f>
        <v>5277</v>
      </c>
      <c r="W94" s="7">
        <f>IF(VLOOKUP($B$52&amp;$B94,[20]Enugu!$E:$AE,COLUMN(W$1)-2,FALSE)=" ",0,VLOOKUP($B$52&amp;$B94,[20]Enugu!$E:$AE,COLUMN(W$1)-2,FALSE))</f>
        <v>5596</v>
      </c>
      <c r="X94" s="7">
        <f>IF(VLOOKUP($B$52&amp;$B94,[20]Enugu!$E:$AE,COLUMN(X$1)-2,FALSE)=" ",0,VLOOKUP($B$52&amp;$B94,[20]Enugu!$E:$AE,COLUMN(X$1)-2,FALSE))</f>
        <v>5439</v>
      </c>
      <c r="Y94" s="7">
        <f>IF(VLOOKUP($B$52&amp;$B94,[20]Enugu!$E:$AE,COLUMN(Y$1)-2,FALSE)=" ",0,VLOOKUP($B$52&amp;$B94,[20]Enugu!$E:$AE,COLUMN(Y$1)-2,FALSE))</f>
        <v>5133</v>
      </c>
      <c r="Z94" s="7">
        <f>IF(VLOOKUP($B$52&amp;$B94,[20]Enugu!$E:$AE,COLUMN(Z$1)-2,FALSE)=" ",0,VLOOKUP($B$52&amp;$B94,[20]Enugu!$E:$AE,COLUMN(Z$1)-2,FALSE))</f>
        <v>5279</v>
      </c>
      <c r="AA94" s="7">
        <f>IF(VLOOKUP($B$52&amp;$B94,[20]Enugu!$E:$AE,COLUMN(AA$1)-2,FALSE)=" ",0,VLOOKUP($B$52&amp;$B94,[20]Enugu!$E:$AE,COLUMN(AA$1)-2,FALSE))</f>
        <v>6192</v>
      </c>
      <c r="AB94" s="7">
        <f>IF(VLOOKUP($B$52&amp;$B94,[20]Enugu!$E:$AE,COLUMN(AB$1)-2,FALSE)=" ",0,VLOOKUP($B$52&amp;$B94,[20]Enugu!$E:$AE,COLUMN(AB$1)-2,FALSE))</f>
        <v>7593</v>
      </c>
      <c r="AC94" s="7">
        <f>IF(VLOOKUP($B$52&amp;$B94,[20]Enugu!$E:$AE,COLUMN(AC$1)-2,FALSE)=" ",0,VLOOKUP($B$52&amp;$B94,[20]Enugu!$E:$AE,COLUMN(AC$1)-2,FALSE))</f>
        <v>7132</v>
      </c>
      <c r="AF94" s="7">
        <f t="shared" si="106"/>
        <v>7593</v>
      </c>
      <c r="AG94" s="7">
        <f t="shared" si="106"/>
        <v>7132</v>
      </c>
      <c r="AH94" s="7">
        <f>VLOOKUP($A$3&amp;$B$52&amp;$B94,'[14]Paga All'!$G$1:$J$3000,4,FALSE)</f>
        <v>10333</v>
      </c>
      <c r="AI94" s="7">
        <f>VLOOKUP($A$3&amp;$B$84&amp;$B94,'[15]Paga all'!$F:$G,2,FALSE)</f>
        <v>7351</v>
      </c>
      <c r="AJ94" s="7">
        <f>VLOOKUP($A$3&amp;$B$52&amp;$B94,'[16]Paga all'!$F$2:$G$1470,2,FALSE)</f>
        <v>4438</v>
      </c>
      <c r="AK94" s="9">
        <f t="shared" ref="AK94:BO94" si="109">ROUND(AK92*AK88,)</f>
        <v>11877</v>
      </c>
      <c r="AL94" s="9">
        <f t="shared" si="109"/>
        <v>14280</v>
      </c>
      <c r="AM94" s="9">
        <f t="shared" si="109"/>
        <v>15840</v>
      </c>
      <c r="AN94" s="9">
        <f t="shared" si="109"/>
        <v>17400</v>
      </c>
      <c r="AO94" s="9">
        <f t="shared" si="109"/>
        <v>19080</v>
      </c>
      <c r="AP94" s="9">
        <f t="shared" si="109"/>
        <v>21000</v>
      </c>
      <c r="AQ94" s="9">
        <f t="shared" si="109"/>
        <v>23160</v>
      </c>
      <c r="AR94" s="9">
        <f t="shared" si="109"/>
        <v>25440</v>
      </c>
      <c r="AS94" s="9">
        <f t="shared" si="109"/>
        <v>28080</v>
      </c>
      <c r="AT94" s="9">
        <f t="shared" si="109"/>
        <v>30960</v>
      </c>
      <c r="AU94" s="9">
        <f t="shared" si="109"/>
        <v>33960</v>
      </c>
      <c r="AV94" s="9">
        <f t="shared" si="109"/>
        <v>35701</v>
      </c>
      <c r="AW94" s="9">
        <f t="shared" si="109"/>
        <v>36716</v>
      </c>
      <c r="AX94" s="9">
        <f t="shared" si="109"/>
        <v>37732</v>
      </c>
      <c r="AY94" s="9">
        <f t="shared" si="109"/>
        <v>38831</v>
      </c>
      <c r="AZ94" s="9">
        <f t="shared" si="109"/>
        <v>39931</v>
      </c>
      <c r="BA94" s="9">
        <f t="shared" si="109"/>
        <v>41031</v>
      </c>
      <c r="BB94" s="9">
        <f t="shared" si="109"/>
        <v>42215</v>
      </c>
      <c r="BC94" s="9">
        <f t="shared" si="109"/>
        <v>43400</v>
      </c>
      <c r="BD94" s="9">
        <f t="shared" si="109"/>
        <v>44669</v>
      </c>
      <c r="BE94" s="9">
        <f t="shared" si="109"/>
        <v>45938</v>
      </c>
      <c r="BF94" s="9">
        <f t="shared" si="109"/>
        <v>47291</v>
      </c>
      <c r="BG94" s="9">
        <f t="shared" si="109"/>
        <v>48645</v>
      </c>
      <c r="BH94" s="9">
        <f t="shared" si="109"/>
        <v>49999</v>
      </c>
      <c r="BI94" s="9">
        <f t="shared" si="109"/>
        <v>51437</v>
      </c>
      <c r="BJ94" s="9">
        <f t="shared" si="109"/>
        <v>52875</v>
      </c>
      <c r="BK94" s="9">
        <f t="shared" si="109"/>
        <v>54398</v>
      </c>
      <c r="BL94" s="9">
        <f t="shared" si="109"/>
        <v>55921</v>
      </c>
      <c r="BM94" s="9">
        <f t="shared" si="109"/>
        <v>57528</v>
      </c>
      <c r="BN94" s="9">
        <f t="shared" si="109"/>
        <v>59135</v>
      </c>
      <c r="BO94" s="9">
        <f t="shared" si="109"/>
        <v>60827</v>
      </c>
    </row>
    <row r="95" spans="2:67" x14ac:dyDescent="0.25">
      <c r="B95" s="292" t="s">
        <v>300</v>
      </c>
      <c r="D95" s="7">
        <f>IF(VLOOKUP($B$52&amp;$B95,[20]Enugu!$E:$AE,COLUMN(D$1)-2,FALSE)=" ",0,VLOOKUP($B$52&amp;$B95,[20]Enugu!$E:$AE,COLUMN(D$1)-2,FALSE))</f>
        <v>4500</v>
      </c>
      <c r="E95" s="7">
        <f>IF(VLOOKUP($B$52&amp;$B95,[20]Enugu!$E:$AE,COLUMN(E$1)-2,FALSE)=" ",0,VLOOKUP($B$52&amp;$B95,[20]Enugu!$E:$AE,COLUMN(E$1)-2,FALSE))</f>
        <v>280500</v>
      </c>
      <c r="F95" s="7">
        <f>IF(VLOOKUP($B$52&amp;$B95,[20]Enugu!$E:$AE,COLUMN(F$1)-2,FALSE)=" ",0,VLOOKUP($B$52&amp;$B95,[20]Enugu!$E:$AE,COLUMN(F$1)-2,FALSE))</f>
        <v>1038500</v>
      </c>
      <c r="G95" s="7">
        <f>IF(VLOOKUP($B$52&amp;$B95,[20]Enugu!$E:$AE,COLUMN(G$1)-2,FALSE)=" ",0,VLOOKUP($B$52&amp;$B95,[20]Enugu!$E:$AE,COLUMN(G$1)-2,FALSE))</f>
        <v>1175550</v>
      </c>
      <c r="H95" s="7">
        <f>IF(VLOOKUP($B$52&amp;$B95,[20]Enugu!$E:$AE,COLUMN(H$1)-2,FALSE)=" ",0,VLOOKUP($B$52&amp;$B95,[20]Enugu!$E:$AE,COLUMN(H$1)-2,FALSE))</f>
        <v>1806000</v>
      </c>
      <c r="I95" s="7">
        <f>IF(VLOOKUP($B$52&amp;$B95,[20]Enugu!$E:$AE,COLUMN(I$1)-2,FALSE)=" ",0,VLOOKUP($B$52&amp;$B95,[20]Enugu!$E:$AE,COLUMN(I$1)-2,FALSE))</f>
        <v>2287350</v>
      </c>
      <c r="J95" s="7">
        <f>IF(VLOOKUP($B$52&amp;$B95,[20]Enugu!$E:$AE,COLUMN(J$1)-2,FALSE)=" ",0,VLOOKUP($B$52&amp;$B95,[20]Enugu!$E:$AE,COLUMN(J$1)-2,FALSE))</f>
        <v>2781000</v>
      </c>
      <c r="K95" s="7">
        <f>IF(VLOOKUP($B$52&amp;$B95,[20]Enugu!$E:$AE,COLUMN(K$1)-2,FALSE)=" ",0,VLOOKUP($B$52&amp;$B95,[20]Enugu!$E:$AE,COLUMN(K$1)-2,FALSE))</f>
        <v>3076000</v>
      </c>
      <c r="L95" s="7">
        <f>IF(VLOOKUP($B$52&amp;$B95,[20]Enugu!$E:$AE,COLUMN(L$1)-2,FALSE)=" ",0,VLOOKUP($B$52&amp;$B95,[20]Enugu!$E:$AE,COLUMN(L$1)-2,FALSE))</f>
        <v>3629500</v>
      </c>
      <c r="M95" s="7">
        <f>IF(VLOOKUP($B$52&amp;$B95,[20]Enugu!$E:$AE,COLUMN(M$1)-2,FALSE)=" ",0,VLOOKUP($B$52&amp;$B95,[20]Enugu!$E:$AE,COLUMN(M$1)-2,FALSE))</f>
        <v>4692000</v>
      </c>
      <c r="N95" s="7">
        <f>IF(VLOOKUP($B$52&amp;$B95,[20]Enugu!$E:$AE,COLUMN(N$1)-2,FALSE)=" ",0,VLOOKUP($B$52&amp;$B95,[20]Enugu!$E:$AE,COLUMN(N$1)-2,FALSE))</f>
        <v>4490000</v>
      </c>
      <c r="O95" s="7">
        <f>IF(VLOOKUP($B$52&amp;$B95,[20]Enugu!$E:$AE,COLUMN(O$1)-2,FALSE)=" ",0,VLOOKUP($B$52&amp;$B95,[20]Enugu!$E:$AE,COLUMN(O$1)-2,FALSE))</f>
        <v>5996500</v>
      </c>
      <c r="P95" s="7">
        <f>IF(VLOOKUP($B$52&amp;$B95,[20]Enugu!$E:$AE,COLUMN(P$1)-2,FALSE)=" ",0,VLOOKUP($B$52&amp;$B95,[20]Enugu!$E:$AE,COLUMN(P$1)-2,FALSE))</f>
        <v>5526000</v>
      </c>
      <c r="Q95" s="7">
        <f>IF(VLOOKUP($B$52&amp;$B95,[20]Enugu!$E:$AE,COLUMN(Q$1)-2,FALSE)=" ",0,VLOOKUP($B$52&amp;$B95,[20]Enugu!$E:$AE,COLUMN(Q$1)-2,FALSE))</f>
        <v>4982100</v>
      </c>
      <c r="R95" s="7">
        <f>IF(VLOOKUP($B$52&amp;$B95,[20]Enugu!$E:$AE,COLUMN(R$1)-2,FALSE)=" ",0,VLOOKUP($B$52&amp;$B95,[20]Enugu!$E:$AE,COLUMN(R$1)-2,FALSE))</f>
        <v>5205000</v>
      </c>
      <c r="S95" s="7">
        <f>IF(VLOOKUP($B$52&amp;$B95,[20]Enugu!$E:$AE,COLUMN(S$1)-2,FALSE)=" ",0,VLOOKUP($B$52&amp;$B95,[20]Enugu!$E:$AE,COLUMN(S$1)-2,FALSE))</f>
        <v>5710150</v>
      </c>
      <c r="T95" s="7">
        <f>IF(VLOOKUP($B$52&amp;$B95,[20]Enugu!$E:$AE,COLUMN(T$1)-2,FALSE)=" ",0,VLOOKUP($B$52&amp;$B95,[20]Enugu!$E:$AE,COLUMN(T$1)-2,FALSE))</f>
        <v>6375750</v>
      </c>
      <c r="U95" s="7">
        <f>IF(VLOOKUP($B$52&amp;$B95,[20]Enugu!$E:$AE,COLUMN(U$1)-2,FALSE)=" ",0,VLOOKUP($B$52&amp;$B95,[20]Enugu!$E:$AE,COLUMN(U$1)-2,FALSE))</f>
        <v>7563034</v>
      </c>
      <c r="V95" s="7">
        <f>IF(VLOOKUP($B$52&amp;$B95,[20]Enugu!$E:$AE,COLUMN(V$1)-2,FALSE)=" ",0,VLOOKUP($B$52&amp;$B95,[20]Enugu!$E:$AE,COLUMN(V$1)-2,FALSE))</f>
        <v>7848950</v>
      </c>
      <c r="W95" s="7">
        <f>IF(VLOOKUP($B$52&amp;$B95,[20]Enugu!$E:$AE,COLUMN(W$1)-2,FALSE)=" ",0,VLOOKUP($B$52&amp;$B95,[20]Enugu!$E:$AE,COLUMN(W$1)-2,FALSE))</f>
        <v>8332200</v>
      </c>
      <c r="X95" s="7">
        <f>IF(VLOOKUP($B$52&amp;$B95,[20]Enugu!$E:$AE,COLUMN(X$1)-2,FALSE)=" ",0,VLOOKUP($B$52&amp;$B95,[20]Enugu!$E:$AE,COLUMN(X$1)-2,FALSE))</f>
        <v>8118500</v>
      </c>
      <c r="Y95" s="7">
        <f>IF(VLOOKUP($B$52&amp;$B95,[20]Enugu!$E:$AE,COLUMN(Y$1)-2,FALSE)=" ",0,VLOOKUP($B$52&amp;$B95,[20]Enugu!$E:$AE,COLUMN(Y$1)-2,FALSE))</f>
        <v>7615100</v>
      </c>
      <c r="Z95" s="7">
        <f>IF(VLOOKUP($B$52&amp;$B95,[20]Enugu!$E:$AE,COLUMN(Z$1)-2,FALSE)=" ",0,VLOOKUP($B$52&amp;$B95,[20]Enugu!$E:$AE,COLUMN(Z$1)-2,FALSE))</f>
        <v>7918850</v>
      </c>
      <c r="AA95" s="7">
        <f>IF(VLOOKUP($B$52&amp;$B95,[20]Enugu!$E:$AE,COLUMN(AA$1)-2,FALSE)=" ",0,VLOOKUP($B$52&amp;$B95,[20]Enugu!$E:$AE,COLUMN(AA$1)-2,FALSE))</f>
        <v>9427360</v>
      </c>
      <c r="AB95" s="7">
        <f>IF(VLOOKUP($B$52&amp;$B95,[20]Enugu!$E:$AE,COLUMN(AB$1)-2,FALSE)=" ",0,VLOOKUP($B$52&amp;$B95,[20]Enugu!$E:$AE,COLUMN(AB$1)-2,FALSE))</f>
        <v>11414900</v>
      </c>
      <c r="AC95" s="7">
        <f>IF(VLOOKUP($B$52&amp;$B95,[20]Enugu!$E:$AE,COLUMN(AC$1)-2,FALSE)=" ",0,VLOOKUP($B$52&amp;$B95,[20]Enugu!$E:$AE,COLUMN(AC$1)-2,FALSE))</f>
        <v>10609600</v>
      </c>
      <c r="AF95" s="7">
        <f t="shared" si="106"/>
        <v>11414900</v>
      </c>
      <c r="AG95" s="7">
        <f t="shared" si="106"/>
        <v>10609600</v>
      </c>
      <c r="AH95" s="7">
        <f>VLOOKUP($A$3&amp;$B$52&amp;$B95,'[14]Paga All'!$G$1:$J$3000,4,FALSE)</f>
        <v>15479650</v>
      </c>
      <c r="AI95" s="7">
        <f>VLOOKUP($A$3&amp;$B$84&amp;$B95,'[15]Paga all'!$F:$G,2,FALSE)</f>
        <v>12841780</v>
      </c>
      <c r="AJ95" s="7">
        <f>VLOOKUP($A$3&amp;$B$52&amp;$B95,'[16]Paga all'!$F$2:$G$1470,2,FALSE)</f>
        <v>7805550</v>
      </c>
      <c r="AK95" s="9">
        <f t="shared" ref="AK95:BO95" si="110">AK94*$AD96</f>
        <v>17688697.997961123</v>
      </c>
      <c r="AL95" s="9">
        <f t="shared" si="110"/>
        <v>21267542.932633229</v>
      </c>
      <c r="AM95" s="9">
        <f t="shared" si="110"/>
        <v>23590887.958887275</v>
      </c>
      <c r="AN95" s="9">
        <f t="shared" si="110"/>
        <v>25914232.985141326</v>
      </c>
      <c r="AO95" s="9">
        <f t="shared" si="110"/>
        <v>28416296.859568764</v>
      </c>
      <c r="AP95" s="9">
        <f t="shared" si="110"/>
        <v>31275798.43034298</v>
      </c>
      <c r="AQ95" s="9">
        <f t="shared" si="110"/>
        <v>34492737.697463974</v>
      </c>
      <c r="AR95" s="9">
        <f t="shared" si="110"/>
        <v>37888395.812758356</v>
      </c>
      <c r="AS95" s="9">
        <f t="shared" si="110"/>
        <v>41820210.4725729</v>
      </c>
      <c r="AT95" s="9">
        <f t="shared" si="110"/>
        <v>46109462.828734219</v>
      </c>
      <c r="AU95" s="9">
        <f t="shared" si="110"/>
        <v>50577434.033068933</v>
      </c>
      <c r="AV95" s="9">
        <f t="shared" si="110"/>
        <v>53170346.655317843</v>
      </c>
      <c r="AW95" s="9">
        <f t="shared" si="110"/>
        <v>54682010.246117756</v>
      </c>
      <c r="AX95" s="9">
        <f t="shared" si="110"/>
        <v>56195163.160652444</v>
      </c>
      <c r="AY95" s="9">
        <f t="shared" si="110"/>
        <v>57831929.945173725</v>
      </c>
      <c r="AZ95" s="9">
        <f t="shared" si="110"/>
        <v>59470186.05342979</v>
      </c>
      <c r="BA95" s="9">
        <f t="shared" si="110"/>
        <v>61108442.161685847</v>
      </c>
      <c r="BB95" s="9">
        <f t="shared" si="110"/>
        <v>62871801.46366328</v>
      </c>
      <c r="BC95" s="9">
        <f t="shared" si="110"/>
        <v>64636650.089375496</v>
      </c>
      <c r="BD95" s="9">
        <f t="shared" si="110"/>
        <v>66526601.908809073</v>
      </c>
      <c r="BE95" s="9">
        <f t="shared" si="110"/>
        <v>68416553.728242666</v>
      </c>
      <c r="BF95" s="9">
        <f t="shared" si="110"/>
        <v>70431608.741397619</v>
      </c>
      <c r="BG95" s="9">
        <f t="shared" si="110"/>
        <v>72448153.078287348</v>
      </c>
      <c r="BH95" s="9">
        <f t="shared" si="110"/>
        <v>74464697.415177077</v>
      </c>
      <c r="BI95" s="9">
        <f t="shared" si="110"/>
        <v>76606344.94578819</v>
      </c>
      <c r="BJ95" s="9">
        <f t="shared" si="110"/>
        <v>78747992.476399288</v>
      </c>
      <c r="BK95" s="9">
        <f t="shared" si="110"/>
        <v>81016232.524466544</v>
      </c>
      <c r="BL95" s="9">
        <f t="shared" si="110"/>
        <v>83284472.572533801</v>
      </c>
      <c r="BM95" s="9">
        <f t="shared" si="110"/>
        <v>85677815.814322427</v>
      </c>
      <c r="BN95" s="9">
        <f t="shared" si="110"/>
        <v>88071159.056111053</v>
      </c>
      <c r="BO95" s="9">
        <f t="shared" si="110"/>
        <v>90591094.815355837</v>
      </c>
    </row>
    <row r="96" spans="2:67" x14ac:dyDescent="0.25">
      <c r="B96" s="292" t="s">
        <v>301</v>
      </c>
      <c r="D96" s="7">
        <f>IF(VLOOKUP($B$52&amp;$B96,[20]Enugu!$E:$AE,COLUMN(D$1)-2,FALSE)=" ",0,VLOOKUP($B$52&amp;$B96,[20]Enugu!$E:$AE,COLUMN(D$1)-2,FALSE))</f>
        <v>1500</v>
      </c>
      <c r="E96" s="7">
        <f>IF(VLOOKUP($B$52&amp;$B96,[20]Enugu!$E:$AE,COLUMN(E$1)-2,FALSE)=" ",0,VLOOKUP($B$52&amp;$B96,[20]Enugu!$E:$AE,COLUMN(E$1)-2,FALSE))</f>
        <v>1640.35</v>
      </c>
      <c r="F96" s="7">
        <f>IF(VLOOKUP($B$52&amp;$B96,[20]Enugu!$E:$AE,COLUMN(F$1)-2,FALSE)=" ",0,VLOOKUP($B$52&amp;$B96,[20]Enugu!$E:$AE,COLUMN(F$1)-2,FALSE))</f>
        <v>1564.01</v>
      </c>
      <c r="G96" s="7">
        <f>IF(VLOOKUP($B$52&amp;$B96,[20]Enugu!$E:$AE,COLUMN(G$1)-2,FALSE)=" ",0,VLOOKUP($B$52&amp;$B96,[20]Enugu!$E:$AE,COLUMN(G$1)-2,FALSE))</f>
        <v>1499.43</v>
      </c>
      <c r="H96" s="7">
        <f>IF(VLOOKUP($B$52&amp;$B96,[20]Enugu!$E:$AE,COLUMN(H$1)-2,FALSE)=" ",0,VLOOKUP($B$52&amp;$B96,[20]Enugu!$E:$AE,COLUMN(H$1)-2,FALSE))</f>
        <v>1468.29</v>
      </c>
      <c r="I96" s="7">
        <f>IF(VLOOKUP($B$52&amp;$B96,[20]Enugu!$E:$AE,COLUMN(I$1)-2,FALSE)=" ",0,VLOOKUP($B$52&amp;$B96,[20]Enugu!$E:$AE,COLUMN(I$1)-2,FALSE))</f>
        <v>1469.08</v>
      </c>
      <c r="J96" s="7">
        <f>IF(VLOOKUP($B$52&amp;$B96,[20]Enugu!$E:$AE,COLUMN(J$1)-2,FALSE)=" ",0,VLOOKUP($B$52&amp;$B96,[20]Enugu!$E:$AE,COLUMN(J$1)-2,FALSE))</f>
        <v>1460.61</v>
      </c>
      <c r="K96" s="7">
        <f>IF(VLOOKUP($B$52&amp;$B96,[20]Enugu!$E:$AE,COLUMN(K$1)-2,FALSE)=" ",0,VLOOKUP($B$52&amp;$B96,[20]Enugu!$E:$AE,COLUMN(K$1)-2,FALSE))</f>
        <v>1461.98</v>
      </c>
      <c r="L96" s="7">
        <f>IF(VLOOKUP($B$52&amp;$B96,[20]Enugu!$E:$AE,COLUMN(L$1)-2,FALSE)=" ",0,VLOOKUP($B$52&amp;$B96,[20]Enugu!$E:$AE,COLUMN(L$1)-2,FALSE))</f>
        <v>1464.1</v>
      </c>
      <c r="M96" s="7">
        <f>IF(VLOOKUP($B$52&amp;$B96,[20]Enugu!$E:$AE,COLUMN(M$1)-2,FALSE)=" ",0,VLOOKUP($B$52&amp;$B96,[20]Enugu!$E:$AE,COLUMN(M$1)-2,FALSE))</f>
        <v>1467.63</v>
      </c>
      <c r="N96" s="7">
        <f>IF(VLOOKUP($B$52&amp;$B96,[20]Enugu!$E:$AE,COLUMN(N$1)-2,FALSE)=" ",0,VLOOKUP($B$52&amp;$B96,[20]Enugu!$E:$AE,COLUMN(N$1)-2,FALSE))</f>
        <v>1477.46</v>
      </c>
      <c r="O96" s="7">
        <f>IF(VLOOKUP($B$52&amp;$B96,[20]Enugu!$E:$AE,COLUMN(O$1)-2,FALSE)=" ",0,VLOOKUP($B$52&amp;$B96,[20]Enugu!$E:$AE,COLUMN(O$1)-2,FALSE))</f>
        <v>1474.07</v>
      </c>
      <c r="P96" s="7">
        <f>IF(VLOOKUP($B$52&amp;$B96,[20]Enugu!$E:$AE,COLUMN(P$1)-2,FALSE)=" ",0,VLOOKUP($B$52&amp;$B96,[20]Enugu!$E:$AE,COLUMN(P$1)-2,FALSE))</f>
        <v>1474.39</v>
      </c>
      <c r="Q96" s="7">
        <f>IF(VLOOKUP($B$52&amp;$B96,[20]Enugu!$E:$AE,COLUMN(Q$1)-2,FALSE)=" ",0,VLOOKUP($B$52&amp;$B96,[20]Enugu!$E:$AE,COLUMN(Q$1)-2,FALSE))</f>
        <v>1469.21</v>
      </c>
      <c r="R96" s="7">
        <f>IF(VLOOKUP($B$52&amp;$B96,[20]Enugu!$E:$AE,COLUMN(R$1)-2,FALSE)=" ",0,VLOOKUP($B$52&amp;$B96,[20]Enugu!$E:$AE,COLUMN(R$1)-2,FALSE))</f>
        <v>1473.25</v>
      </c>
      <c r="S96" s="7">
        <f>IF(VLOOKUP($B$52&amp;$B96,[20]Enugu!$E:$AE,COLUMN(S$1)-2,FALSE)=" ",0,VLOOKUP($B$52&amp;$B96,[20]Enugu!$E:$AE,COLUMN(S$1)-2,FALSE))</f>
        <v>1473.97</v>
      </c>
      <c r="T96" s="7">
        <f>IF(VLOOKUP($B$52&amp;$B96,[20]Enugu!$E:$AE,COLUMN(T$1)-2,FALSE)=" ",0,VLOOKUP($B$52&amp;$B96,[20]Enugu!$E:$AE,COLUMN(T$1)-2,FALSE))</f>
        <v>1471.78</v>
      </c>
      <c r="U96" s="7">
        <f>IF(VLOOKUP($B$52&amp;$B96,[20]Enugu!$E:$AE,COLUMN(U$1)-2,FALSE)=" ",0,VLOOKUP($B$52&amp;$B96,[20]Enugu!$E:$AE,COLUMN(U$1)-2,FALSE))</f>
        <v>1486.15</v>
      </c>
      <c r="V96" s="7">
        <f>IF(VLOOKUP($B$52&amp;$B96,[20]Enugu!$E:$AE,COLUMN(V$1)-2,FALSE)=" ",0,VLOOKUP($B$52&amp;$B96,[20]Enugu!$E:$AE,COLUMN(V$1)-2,FALSE))</f>
        <v>1487.39</v>
      </c>
      <c r="W96" s="7">
        <f>IF(VLOOKUP($B$52&amp;$B96,[20]Enugu!$E:$AE,COLUMN(W$1)-2,FALSE)=" ",0,VLOOKUP($B$52&amp;$B96,[20]Enugu!$E:$AE,COLUMN(W$1)-2,FALSE))</f>
        <v>1488.96</v>
      </c>
      <c r="X96" s="7">
        <f>IF(VLOOKUP($B$52&amp;$B96,[20]Enugu!$E:$AE,COLUMN(X$1)-2,FALSE)=" ",0,VLOOKUP($B$52&amp;$B96,[20]Enugu!$E:$AE,COLUMN(X$1)-2,FALSE))</f>
        <v>1492.65</v>
      </c>
      <c r="Y96" s="7">
        <f>IF(VLOOKUP($B$52&amp;$B96,[20]Enugu!$E:$AE,COLUMN(Y$1)-2,FALSE)=" ",0,VLOOKUP($B$52&amp;$B96,[20]Enugu!$E:$AE,COLUMN(Y$1)-2,FALSE))</f>
        <v>1483.56</v>
      </c>
      <c r="Z96" s="7">
        <f>IF(VLOOKUP($B$52&amp;$B96,[20]Enugu!$E:$AE,COLUMN(Z$1)-2,FALSE)=" ",0,VLOOKUP($B$52&amp;$B96,[20]Enugu!$E:$AE,COLUMN(Z$1)-2,FALSE))</f>
        <v>1500.07</v>
      </c>
      <c r="AA96" s="7">
        <f>IF(VLOOKUP($B$52&amp;$B96,[20]Enugu!$E:$AE,COLUMN(AA$1)-2,FALSE)=" ",0,VLOOKUP($B$52&amp;$B96,[20]Enugu!$E:$AE,COLUMN(AA$1)-2,FALSE))</f>
        <v>1522.51</v>
      </c>
      <c r="AB96" s="7">
        <f>IF(VLOOKUP($B$52&amp;$B96,[20]Enugu!$E:$AE,COLUMN(AB$1)-2,FALSE)=" ",0,VLOOKUP($B$52&amp;$B96,[20]Enugu!$E:$AE,COLUMN(AB$1)-2,FALSE))</f>
        <v>1503.35</v>
      </c>
      <c r="AC96" s="7">
        <f>IF(VLOOKUP($B$52&amp;$B96,[20]Enugu!$E:$AE,COLUMN(AC$1)-2,FALSE)=" ",0,VLOOKUP($B$52&amp;$B96,[20]Enugu!$E:$AE,COLUMN(AC$1)-2,FALSE))</f>
        <v>1487.61</v>
      </c>
      <c r="AD96" s="264">
        <f>SUM(P95:AC95)/SUM(P94:AC94)</f>
        <v>1489.3237347782372</v>
      </c>
      <c r="AF96" s="7">
        <f>AF95/AF94</f>
        <v>1503.3451863558541</v>
      </c>
      <c r="AG96" s="7">
        <f>AG95/AG94</f>
        <v>1487.6051598429613</v>
      </c>
      <c r="AH96" s="7">
        <f>VLOOKUP($A$3&amp;$B$52&amp;$B96,'[14]Paga All'!$G$1:$J$3000,4,FALSE)</f>
        <v>1498.08</v>
      </c>
      <c r="AI96" s="7">
        <f>VLOOKUP($A$3&amp;$B$84&amp;$B96,'[15]Paga all'!$F:$G,2,FALSE)</f>
        <v>1746.94</v>
      </c>
      <c r="AJ96" s="7">
        <f>VLOOKUP($A$3&amp;$B$52&amp;$B96,'[16]Paga all'!$F$2:$G$1470,2,FALSE)</f>
        <v>1758.8</v>
      </c>
      <c r="AK96" s="9">
        <f t="shared" ref="AK96:BO96" si="111">AK95/AK94</f>
        <v>1489.3237347782372</v>
      </c>
      <c r="AL96" s="9">
        <f t="shared" si="111"/>
        <v>1489.3237347782374</v>
      </c>
      <c r="AM96" s="9">
        <f t="shared" si="111"/>
        <v>1489.3237347782372</v>
      </c>
      <c r="AN96" s="9">
        <f t="shared" si="111"/>
        <v>1489.3237347782372</v>
      </c>
      <c r="AO96" s="9">
        <f t="shared" si="111"/>
        <v>1489.3237347782372</v>
      </c>
      <c r="AP96" s="9">
        <f t="shared" si="111"/>
        <v>1489.3237347782372</v>
      </c>
      <c r="AQ96" s="9">
        <f t="shared" si="111"/>
        <v>1489.3237347782372</v>
      </c>
      <c r="AR96" s="9">
        <f t="shared" si="111"/>
        <v>1489.3237347782372</v>
      </c>
      <c r="AS96" s="9">
        <f t="shared" si="111"/>
        <v>1489.3237347782372</v>
      </c>
      <c r="AT96" s="9">
        <f t="shared" si="111"/>
        <v>1489.3237347782369</v>
      </c>
      <c r="AU96" s="9">
        <f t="shared" si="111"/>
        <v>1489.3237347782372</v>
      </c>
      <c r="AV96" s="9">
        <f t="shared" si="111"/>
        <v>1489.3237347782372</v>
      </c>
      <c r="AW96" s="9">
        <f t="shared" si="111"/>
        <v>1489.3237347782372</v>
      </c>
      <c r="AX96" s="9">
        <f t="shared" si="111"/>
        <v>1489.3237347782372</v>
      </c>
      <c r="AY96" s="9">
        <f t="shared" si="111"/>
        <v>1489.3237347782372</v>
      </c>
      <c r="AZ96" s="9">
        <f t="shared" si="111"/>
        <v>1489.3237347782372</v>
      </c>
      <c r="BA96" s="9">
        <f t="shared" si="111"/>
        <v>1489.3237347782372</v>
      </c>
      <c r="BB96" s="9">
        <f t="shared" si="111"/>
        <v>1489.3237347782372</v>
      </c>
      <c r="BC96" s="9">
        <f t="shared" si="111"/>
        <v>1489.3237347782372</v>
      </c>
      <c r="BD96" s="9">
        <f t="shared" si="111"/>
        <v>1489.3237347782372</v>
      </c>
      <c r="BE96" s="9">
        <f t="shared" si="111"/>
        <v>1489.3237347782374</v>
      </c>
      <c r="BF96" s="9">
        <f t="shared" si="111"/>
        <v>1489.3237347782374</v>
      </c>
      <c r="BG96" s="9">
        <f t="shared" si="111"/>
        <v>1489.3237347782372</v>
      </c>
      <c r="BH96" s="9">
        <f t="shared" si="111"/>
        <v>1489.3237347782372</v>
      </c>
      <c r="BI96" s="9">
        <f t="shared" si="111"/>
        <v>1489.3237347782372</v>
      </c>
      <c r="BJ96" s="9">
        <f t="shared" si="111"/>
        <v>1489.3237347782372</v>
      </c>
      <c r="BK96" s="9">
        <f t="shared" si="111"/>
        <v>1489.3237347782372</v>
      </c>
      <c r="BL96" s="9">
        <f t="shared" si="111"/>
        <v>1489.3237347782372</v>
      </c>
      <c r="BM96" s="9">
        <f t="shared" si="111"/>
        <v>1489.3237347782372</v>
      </c>
      <c r="BN96" s="9">
        <f t="shared" si="111"/>
        <v>1489.3237347782372</v>
      </c>
      <c r="BO96" s="9">
        <f t="shared" si="111"/>
        <v>1489.3237347782372</v>
      </c>
    </row>
    <row r="97" spans="2:67" x14ac:dyDescent="0.25">
      <c r="B97" s="292" t="s">
        <v>302</v>
      </c>
      <c r="D97" s="7">
        <f>IF(VLOOKUP($B$52&amp;$B97,[20]Enugu!$E:$AE,COLUMN(D$1)-2,FALSE)=" ",0,VLOOKUP($B$52&amp;$B97,[20]Enugu!$E:$AE,COLUMN(D$1)-2,FALSE))</f>
        <v>165</v>
      </c>
      <c r="E97" s="7">
        <f>IF(VLOOKUP($B$52&amp;$B97,[20]Enugu!$E:$AE,COLUMN(E$1)-2,FALSE)=" ",0,VLOOKUP($B$52&amp;$B97,[20]Enugu!$E:$AE,COLUMN(E$1)-2,FALSE))</f>
        <v>10125</v>
      </c>
      <c r="F97" s="7">
        <f>IF(VLOOKUP($B$52&amp;$B97,[20]Enugu!$E:$AE,COLUMN(F$1)-2,FALSE)=" ",0,VLOOKUP($B$52&amp;$B97,[20]Enugu!$E:$AE,COLUMN(F$1)-2,FALSE))</f>
        <v>38175</v>
      </c>
      <c r="G97" s="7">
        <f>IF(VLOOKUP($B$52&amp;$B97,[20]Enugu!$E:$AE,COLUMN(G$1)-2,FALSE)=" ",0,VLOOKUP($B$52&amp;$B97,[20]Enugu!$E:$AE,COLUMN(G$1)-2,FALSE))</f>
        <v>43775.5</v>
      </c>
      <c r="H97" s="7">
        <f>IF(VLOOKUP($B$52&amp;$B97,[20]Enugu!$E:$AE,COLUMN(H$1)-2,FALSE)=" ",0,VLOOKUP($B$52&amp;$B97,[20]Enugu!$E:$AE,COLUMN(H$1)-2,FALSE))</f>
        <v>25290</v>
      </c>
      <c r="I97" s="7">
        <f>IF(VLOOKUP($B$52&amp;$B97,[20]Enugu!$E:$AE,COLUMN(I$1)-2,FALSE)=" ",0,VLOOKUP($B$52&amp;$B97,[20]Enugu!$E:$AE,COLUMN(I$1)-2,FALSE))</f>
        <v>54493.5</v>
      </c>
      <c r="J97" s="7">
        <f>IF(VLOOKUP($B$52&amp;$B97,[20]Enugu!$E:$AE,COLUMN(J$1)-2,FALSE)=" ",0,VLOOKUP($B$52&amp;$B97,[20]Enugu!$E:$AE,COLUMN(J$1)-2,FALSE))</f>
        <v>66640</v>
      </c>
      <c r="K97" s="7">
        <f>IF(VLOOKUP($B$52&amp;$B97,[20]Enugu!$E:$AE,COLUMN(K$1)-2,FALSE)=" ",0,VLOOKUP($B$52&amp;$B97,[20]Enugu!$E:$AE,COLUMN(K$1)-2,FALSE))</f>
        <v>76690</v>
      </c>
      <c r="L97" s="7">
        <f>IF(VLOOKUP($B$52&amp;$B97,[20]Enugu!$E:$AE,COLUMN(L$1)-2,FALSE)=" ",0,VLOOKUP($B$52&amp;$B97,[20]Enugu!$E:$AE,COLUMN(L$1)-2,FALSE))</f>
        <v>104975</v>
      </c>
      <c r="M97" s="7">
        <f>IF(VLOOKUP($B$52&amp;$B97,[20]Enugu!$E:$AE,COLUMN(M$1)-2,FALSE)=" ",0,VLOOKUP($B$52&amp;$B97,[20]Enugu!$E:$AE,COLUMN(M$1)-2,FALSE))</f>
        <v>175825</v>
      </c>
      <c r="N97" s="7">
        <f>IF(VLOOKUP($B$52&amp;$B97,[20]Enugu!$E:$AE,COLUMN(N$1)-2,FALSE)=" ",0,VLOOKUP($B$52&amp;$B97,[20]Enugu!$E:$AE,COLUMN(N$1)-2,FALSE))</f>
        <v>167390</v>
      </c>
      <c r="O97" s="7">
        <f>IF(VLOOKUP($B$52&amp;$B97,[20]Enugu!$E:$AE,COLUMN(O$1)-2,FALSE)=" ",0,VLOOKUP($B$52&amp;$B97,[20]Enugu!$E:$AE,COLUMN(O$1)-2,FALSE))</f>
        <v>223635</v>
      </c>
      <c r="P97" s="7">
        <f>IF(VLOOKUP($B$52&amp;$B97,[20]Enugu!$E:$AE,COLUMN(P$1)-2,FALSE)=" ",0,VLOOKUP($B$52&amp;$B97,[20]Enugu!$E:$AE,COLUMN(P$1)-2,FALSE))</f>
        <v>205840</v>
      </c>
      <c r="Q97" s="7">
        <f>IF(VLOOKUP($B$52&amp;$B97,[20]Enugu!$E:$AE,COLUMN(Q$1)-2,FALSE)=" ",0,VLOOKUP($B$52&amp;$B97,[20]Enugu!$E:$AE,COLUMN(Q$1)-2,FALSE))</f>
        <v>186031</v>
      </c>
      <c r="R97" s="7">
        <f>IF(VLOOKUP($B$52&amp;$B97,[20]Enugu!$E:$AE,COLUMN(R$1)-2,FALSE)=" ",0,VLOOKUP($B$52&amp;$B97,[20]Enugu!$E:$AE,COLUMN(R$1)-2,FALSE))</f>
        <v>193940</v>
      </c>
      <c r="S97" s="7">
        <f>IF(VLOOKUP($B$52&amp;$B97,[20]Enugu!$E:$AE,COLUMN(S$1)-2,FALSE)=" ",0,VLOOKUP($B$52&amp;$B97,[20]Enugu!$E:$AE,COLUMN(S$1)-2,FALSE))</f>
        <v>212666.5</v>
      </c>
      <c r="T97" s="7">
        <f>IF(VLOOKUP($B$52&amp;$B97,[20]Enugu!$E:$AE,COLUMN(T$1)-2,FALSE)=" ",0,VLOOKUP($B$52&amp;$B97,[20]Enugu!$E:$AE,COLUMN(T$1)-2,FALSE))</f>
        <v>237852.5</v>
      </c>
      <c r="U97" s="7">
        <f>IF(VLOOKUP($B$52&amp;$B97,[20]Enugu!$E:$AE,COLUMN(U$1)-2,FALSE)=" ",0,VLOOKUP($B$52&amp;$B97,[20]Enugu!$E:$AE,COLUMN(U$1)-2,FALSE))</f>
        <v>280480.33999999997</v>
      </c>
      <c r="V97" s="7">
        <f>IF(VLOOKUP($B$52&amp;$B97,[20]Enugu!$E:$AE,COLUMN(V$1)-2,FALSE)=" ",0,VLOOKUP($B$52&amp;$B97,[20]Enugu!$E:$AE,COLUMN(V$1)-2,FALSE))</f>
        <v>291369.5</v>
      </c>
      <c r="W97" s="7">
        <f>IF(VLOOKUP($B$52&amp;$B97,[20]Enugu!$E:$AE,COLUMN(W$1)-2,FALSE)=" ",0,VLOOKUP($B$52&amp;$B97,[20]Enugu!$E:$AE,COLUMN(W$1)-2,FALSE))</f>
        <v>309417</v>
      </c>
      <c r="X97" s="7">
        <f>IF(VLOOKUP($B$52&amp;$B97,[20]Enugu!$E:$AE,COLUMN(X$1)-2,FALSE)=" ",0,VLOOKUP($B$52&amp;$B97,[20]Enugu!$E:$AE,COLUMN(X$1)-2,FALSE))</f>
        <v>301010</v>
      </c>
      <c r="Y97" s="7">
        <f>IF(VLOOKUP($B$52&amp;$B97,[20]Enugu!$E:$AE,COLUMN(Y$1)-2,FALSE)=" ",0,VLOOKUP($B$52&amp;$B97,[20]Enugu!$E:$AE,COLUMN(Y$1)-2,FALSE))</f>
        <v>283026</v>
      </c>
      <c r="Z97" s="7">
        <f>IF(VLOOKUP($B$52&amp;$B97,[20]Enugu!$E:$AE,COLUMN(Z$1)-2,FALSE)=" ",0,VLOOKUP($B$52&amp;$B97,[20]Enugu!$E:$AE,COLUMN(Z$1)-2,FALSE))</f>
        <v>293318.5</v>
      </c>
      <c r="AA97" s="7">
        <f>IF(VLOOKUP($B$52&amp;$B97,[20]Enugu!$E:$AE,COLUMN(AA$1)-2,FALSE)=" ",0,VLOOKUP($B$52&amp;$B97,[20]Enugu!$E:$AE,COLUMN(AA$1)-2,FALSE))</f>
        <v>346398.6</v>
      </c>
      <c r="AB97" s="7">
        <f>IF(VLOOKUP($B$52&amp;$B97,[20]Enugu!$E:$AE,COLUMN(AB$1)-2,FALSE)=" ",0,VLOOKUP($B$52&amp;$B97,[20]Enugu!$E:$AE,COLUMN(AB$1)-2,FALSE))</f>
        <v>421559</v>
      </c>
      <c r="AC97" s="7">
        <f>IF(VLOOKUP($B$52&amp;$B97,[20]Enugu!$E:$AE,COLUMN(AC$1)-2,FALSE)=" ",0,VLOOKUP($B$52&amp;$B97,[20]Enugu!$E:$AE,COLUMN(AC$1)-2,FALSE))</f>
        <v>393961</v>
      </c>
      <c r="AF97" s="7">
        <f>AB97</f>
        <v>421559</v>
      </c>
      <c r="AG97" s="7">
        <f>AC97</f>
        <v>393961</v>
      </c>
      <c r="AH97" s="7">
        <f>VLOOKUP($A$3&amp;$B$52&amp;$B97,'[14]Paga All'!$G$1:$J$3000,4,FALSE)+VLOOKUP($A$3&amp;$B$52&amp;$B98,'[14]Paga All'!$G$1:$J$3000,4,FALSE)</f>
        <v>572555</v>
      </c>
      <c r="AI97" s="7">
        <f>VLOOKUP($A$3&amp;$B$84&amp;$B97,'[15]Paga all'!$F:$G,2,FALSE)+VLOOKUP($A$3&amp;$B$84&amp;$B98,'[15]Paga all'!$F:$G,2,FALSE)</f>
        <v>423425.8</v>
      </c>
      <c r="AJ97" s="7">
        <f>VLOOKUP($A$3&amp;$B$52&amp;$B97,'[16]Paga all'!$F$2:$G$1470,2,FALSE)+VLOOKUP($A$3&amp;$B$52&amp;$B98,'[16]Paga all'!$F$2:$G$1470,2,FALSE)</f>
        <v>256406.5</v>
      </c>
      <c r="AK97" s="9">
        <f t="shared" ref="AK97:BO97" si="112">AK94*AK89</f>
        <v>656291.81484443077</v>
      </c>
      <c r="AL97" s="9">
        <f t="shared" si="112"/>
        <v>789075.28129817895</v>
      </c>
      <c r="AM97" s="9">
        <f t="shared" si="112"/>
        <v>875276.78261646745</v>
      </c>
      <c r="AN97" s="9">
        <f t="shared" si="112"/>
        <v>961478.28393475583</v>
      </c>
      <c r="AO97" s="9">
        <f t="shared" si="112"/>
        <v>1054310.6699698358</v>
      </c>
      <c r="AP97" s="9">
        <f t="shared" si="112"/>
        <v>1160404.8254384985</v>
      </c>
      <c r="AQ97" s="9">
        <f t="shared" si="112"/>
        <v>1279760.7503407439</v>
      </c>
      <c r="AR97" s="9">
        <f t="shared" si="112"/>
        <v>1405747.5599597809</v>
      </c>
      <c r="AS97" s="9">
        <f t="shared" si="112"/>
        <v>1551627.0237291923</v>
      </c>
      <c r="AT97" s="9">
        <f t="shared" si="112"/>
        <v>1710768.2569321862</v>
      </c>
      <c r="AU97" s="9">
        <f t="shared" si="112"/>
        <v>1876540.3748519719</v>
      </c>
      <c r="AV97" s="9">
        <f t="shared" si="112"/>
        <v>1972743.4606180873</v>
      </c>
      <c r="AW97" s="9">
        <f t="shared" si="112"/>
        <v>2028829.6938476148</v>
      </c>
      <c r="AX97" s="9">
        <f t="shared" si="112"/>
        <v>2084971.1844497821</v>
      </c>
      <c r="AY97" s="9">
        <f t="shared" si="112"/>
        <v>2145699.0369810634</v>
      </c>
      <c r="AZ97" s="9">
        <f t="shared" si="112"/>
        <v>2206482.1468849848</v>
      </c>
      <c r="BA97" s="9">
        <f t="shared" si="112"/>
        <v>2267265.2567889062</v>
      </c>
      <c r="BB97" s="9">
        <f t="shared" si="112"/>
        <v>2332689.9859945816</v>
      </c>
      <c r="BC97" s="9">
        <f t="shared" si="112"/>
        <v>2398169.9725728966</v>
      </c>
      <c r="BD97" s="9">
        <f t="shared" si="112"/>
        <v>2468291.5784529662</v>
      </c>
      <c r="BE97" s="9">
        <f t="shared" si="112"/>
        <v>2538413.1843330353</v>
      </c>
      <c r="BF97" s="9">
        <f t="shared" si="112"/>
        <v>2613176.4095148584</v>
      </c>
      <c r="BG97" s="9">
        <f t="shared" si="112"/>
        <v>2687994.8920693216</v>
      </c>
      <c r="BH97" s="9">
        <f t="shared" si="112"/>
        <v>2762813.3746237848</v>
      </c>
      <c r="BI97" s="9">
        <f t="shared" si="112"/>
        <v>2842273.476480002</v>
      </c>
      <c r="BJ97" s="9">
        <f t="shared" si="112"/>
        <v>2921733.5783362193</v>
      </c>
      <c r="BK97" s="9">
        <f t="shared" si="112"/>
        <v>3005890.5568668302</v>
      </c>
      <c r="BL97" s="9">
        <f t="shared" si="112"/>
        <v>3090047.5353974416</v>
      </c>
      <c r="BM97" s="9">
        <f t="shared" si="112"/>
        <v>3178846.1332298066</v>
      </c>
      <c r="BN97" s="9">
        <f t="shared" si="112"/>
        <v>3267644.7310621715</v>
      </c>
      <c r="BO97" s="9">
        <f t="shared" si="112"/>
        <v>3361140.2055689306</v>
      </c>
    </row>
    <row r="98" spans="2:67" x14ac:dyDescent="0.25">
      <c r="B98" s="292" t="s">
        <v>303</v>
      </c>
      <c r="D98" s="7">
        <f>IF(VLOOKUP($B$52&amp;$B98,[20]Enugu!$E:$AE,COLUMN(D$1)-2,FALSE)=" ",0,VLOOKUP($B$52&amp;$B98,[20]Enugu!$E:$AE,COLUMN(D$1)-2,FALSE))</f>
        <v>60</v>
      </c>
      <c r="E98" s="7">
        <f>IF(VLOOKUP($B$52&amp;$B98,[20]Enugu!$E:$AE,COLUMN(E$1)-2,FALSE)=" ",0,VLOOKUP($B$52&amp;$B98,[20]Enugu!$E:$AE,COLUMN(E$1)-2,FALSE))</f>
        <v>3900</v>
      </c>
      <c r="F98" s="7">
        <f>IF(VLOOKUP($B$52&amp;$B98,[20]Enugu!$E:$AE,COLUMN(F$1)-2,FALSE)=" ",0,VLOOKUP($B$52&amp;$B98,[20]Enugu!$E:$AE,COLUMN(F$1)-2,FALSE))</f>
        <v>14510</v>
      </c>
      <c r="G98" s="7">
        <f>IF(VLOOKUP($B$52&amp;$B98,[20]Enugu!$E:$AE,COLUMN(G$1)-2,FALSE)=" ",0,VLOOKUP($B$52&amp;$B98,[20]Enugu!$E:$AE,COLUMN(G$1)-2,FALSE))</f>
        <v>16340</v>
      </c>
      <c r="H98" s="7">
        <f>IF(VLOOKUP($B$52&amp;$B98,[20]Enugu!$E:$AE,COLUMN(H$1)-2,FALSE)=" ",0,VLOOKUP($B$52&amp;$B98,[20]Enugu!$E:$AE,COLUMN(H$1)-2,FALSE))</f>
        <v>25290</v>
      </c>
      <c r="I98" s="7">
        <f>IF(VLOOKUP($B$52&amp;$B98,[20]Enugu!$E:$AE,COLUMN(I$1)-2,FALSE)=" ",0,VLOOKUP($B$52&amp;$B98,[20]Enugu!$E:$AE,COLUMN(I$1)-2,FALSE))</f>
        <v>32130</v>
      </c>
      <c r="J98" s="7">
        <f>IF(VLOOKUP($B$52&amp;$B98,[20]Enugu!$E:$AE,COLUMN(J$1)-2,FALSE)=" ",0,VLOOKUP($B$52&amp;$B98,[20]Enugu!$E:$AE,COLUMN(J$1)-2,FALSE))</f>
        <v>38830</v>
      </c>
      <c r="K98" s="7">
        <f>IF(VLOOKUP($B$52&amp;$B98,[20]Enugu!$E:$AE,COLUMN(K$1)-2,FALSE)=" ",0,VLOOKUP($B$52&amp;$B98,[20]Enugu!$E:$AE,COLUMN(K$1)-2,FALSE))</f>
        <v>42950</v>
      </c>
      <c r="L98" s="7">
        <f>IF(VLOOKUP($B$52&amp;$B98,[20]Enugu!$E:$AE,COLUMN(L$1)-2,FALSE)=" ",0,VLOOKUP($B$52&amp;$B98,[20]Enugu!$E:$AE,COLUMN(L$1)-2,FALSE))</f>
        <v>50420</v>
      </c>
      <c r="M98" s="7">
        <f>IF(VLOOKUP($B$52&amp;$B98,[20]Enugu!$E:$AE,COLUMN(M$1)-2,FALSE)=" ",0,VLOOKUP($B$52&amp;$B98,[20]Enugu!$E:$AE,COLUMN(M$1)-2,FALSE))</f>
        <v>64970</v>
      </c>
      <c r="N98" s="7">
        <f>IF(VLOOKUP($B$52&amp;$B98,[20]Enugu!$E:$AE,COLUMN(N$1)-2,FALSE)=" ",0,VLOOKUP($B$52&amp;$B98,[20]Enugu!$E:$AE,COLUMN(N$1)-2,FALSE))</f>
        <v>61710</v>
      </c>
      <c r="O98" s="7">
        <f>IF(VLOOKUP($B$52&amp;$B98,[20]Enugu!$E:$AE,COLUMN(O$1)-2,FALSE)=" ",0,VLOOKUP($B$52&amp;$B98,[20]Enugu!$E:$AE,COLUMN(O$1)-2,FALSE))</f>
        <v>82180</v>
      </c>
      <c r="P98" s="7">
        <f>IF(VLOOKUP($B$52&amp;$B98,[20]Enugu!$E:$AE,COLUMN(P$1)-2,FALSE)=" ",0,VLOOKUP($B$52&amp;$B98,[20]Enugu!$E:$AE,COLUMN(P$1)-2,FALSE))</f>
        <v>75640</v>
      </c>
      <c r="Q98" s="7">
        <f>IF(VLOOKUP($B$52&amp;$B98,[20]Enugu!$E:$AE,COLUMN(Q$1)-2,FALSE)=" ",0,VLOOKUP($B$52&amp;$B98,[20]Enugu!$E:$AE,COLUMN(Q$1)-2,FALSE))</f>
        <v>68390</v>
      </c>
      <c r="R98" s="7">
        <f>IF(VLOOKUP($B$52&amp;$B98,[20]Enugu!$E:$AE,COLUMN(R$1)-2,FALSE)=" ",0,VLOOKUP($B$52&amp;$B98,[20]Enugu!$E:$AE,COLUMN(R$1)-2,FALSE))</f>
        <v>71230</v>
      </c>
      <c r="S98" s="7">
        <f>IF(VLOOKUP($B$52&amp;$B98,[20]Enugu!$E:$AE,COLUMN(S$1)-2,FALSE)=" ",0,VLOOKUP($B$52&amp;$B98,[20]Enugu!$E:$AE,COLUMN(S$1)-2,FALSE))</f>
        <v>78090</v>
      </c>
      <c r="T98" s="7">
        <f>IF(VLOOKUP($B$52&amp;$B98,[20]Enugu!$E:$AE,COLUMN(T$1)-2,FALSE)=" ",0,VLOOKUP($B$52&amp;$B98,[20]Enugu!$E:$AE,COLUMN(T$1)-2,FALSE))</f>
        <v>87460</v>
      </c>
      <c r="U98" s="7">
        <f>IF(VLOOKUP($B$52&amp;$B98,[20]Enugu!$E:$AE,COLUMN(U$1)-2,FALSE)=" ",0,VLOOKUP($B$52&amp;$B98,[20]Enugu!$E:$AE,COLUMN(U$1)-2,FALSE))</f>
        <v>103070</v>
      </c>
      <c r="V98" s="7">
        <f>IF(VLOOKUP($B$52&amp;$B98,[20]Enugu!$E:$AE,COLUMN(V$1)-2,FALSE)=" ",0,VLOOKUP($B$52&amp;$B98,[20]Enugu!$E:$AE,COLUMN(V$1)-2,FALSE))</f>
        <v>107340</v>
      </c>
      <c r="W98" s="7">
        <f>IF(VLOOKUP($B$52&amp;$B98,[20]Enugu!$E:$AE,COLUMN(W$1)-2,FALSE)=" ",0,VLOOKUP($B$52&amp;$B98,[20]Enugu!$E:$AE,COLUMN(W$1)-2,FALSE))</f>
        <v>114180</v>
      </c>
      <c r="X98" s="7">
        <f>IF(VLOOKUP($B$52&amp;$B98,[20]Enugu!$E:$AE,COLUMN(X$1)-2,FALSE)=" ",0,VLOOKUP($B$52&amp;$B98,[20]Enugu!$E:$AE,COLUMN(X$1)-2,FALSE))</f>
        <v>111060</v>
      </c>
      <c r="Y98" s="7">
        <f>IF(VLOOKUP($B$52&amp;$B98,[20]Enugu!$E:$AE,COLUMN(Y$1)-2,FALSE)=" ",0,VLOOKUP($B$52&amp;$B98,[20]Enugu!$E:$AE,COLUMN(Y$1)-2,FALSE))</f>
        <v>104210</v>
      </c>
      <c r="Z98" s="7">
        <f>IF(VLOOKUP($B$52&amp;$B98,[20]Enugu!$E:$AE,COLUMN(Z$1)-2,FALSE)=" ",0,VLOOKUP($B$52&amp;$B98,[20]Enugu!$E:$AE,COLUMN(Z$1)-2,FALSE))</f>
        <v>108550</v>
      </c>
      <c r="AA98" s="7">
        <f>IF(VLOOKUP($B$52&amp;$B98,[20]Enugu!$E:$AE,COLUMN(AA$1)-2,FALSE)=" ",0,VLOOKUP($B$52&amp;$B98,[20]Enugu!$E:$AE,COLUMN(AA$1)-2,FALSE))</f>
        <v>128290</v>
      </c>
      <c r="AB98" s="7">
        <f>IF(VLOOKUP($B$52&amp;$B98,[20]Enugu!$E:$AE,COLUMN(AB$1)-2,FALSE)=" ",0,VLOOKUP($B$52&amp;$B98,[20]Enugu!$E:$AE,COLUMN(AB$1)-2,FALSE))</f>
        <v>155570</v>
      </c>
      <c r="AC98" s="7">
        <f>IF(VLOOKUP($B$52&amp;$B98,[20]Enugu!$E:$AE,COLUMN(AC$1)-2,FALSE)=" ",0,VLOOKUP($B$52&amp;$B98,[20]Enugu!$E:$AE,COLUMN(AC$1)-2,FALSE))</f>
        <v>145260</v>
      </c>
      <c r="AF98" s="7">
        <f>AB98</f>
        <v>155570</v>
      </c>
      <c r="AG98" s="7">
        <f>AC98</f>
        <v>145260</v>
      </c>
      <c r="AH98" s="7">
        <f>VLOOKUP($A$3&amp;$B$52&amp;$B98,'[14]Paga All'!$G$1:$J$3000,4,FALSE)</f>
        <v>211090</v>
      </c>
      <c r="AI98" s="7">
        <f>VLOOKUP($A$3&amp;$B$84&amp;$B98,'[15]Paga all'!$F:$G,2,FALSE)</f>
        <v>148290</v>
      </c>
      <c r="AJ98" s="7">
        <f>VLOOKUP($A$3&amp;$B$52&amp;$B98,'[16]Paga all'!$F$2:$G$1470,2,FALSE)</f>
        <v>89620</v>
      </c>
      <c r="AK98" s="9">
        <f t="shared" ref="AK98:BO98" si="113">AK90*AK97</f>
        <v>241882.25030722824</v>
      </c>
      <c r="AL98" s="9">
        <f t="shared" si="113"/>
        <v>290820.79097307567</v>
      </c>
      <c r="AM98" s="9">
        <f t="shared" si="113"/>
        <v>322591.12948273937</v>
      </c>
      <c r="AN98" s="9">
        <f t="shared" si="113"/>
        <v>354361.46799240308</v>
      </c>
      <c r="AO98" s="9">
        <f t="shared" si="113"/>
        <v>388575.67869511788</v>
      </c>
      <c r="AP98" s="9">
        <f t="shared" si="113"/>
        <v>427677.63378393481</v>
      </c>
      <c r="AQ98" s="9">
        <f t="shared" si="113"/>
        <v>471667.33325885376</v>
      </c>
      <c r="AR98" s="9">
        <f t="shared" si="113"/>
        <v>518100.9049268238</v>
      </c>
      <c r="AS98" s="9">
        <f t="shared" si="113"/>
        <v>571866.09317394707</v>
      </c>
      <c r="AT98" s="9">
        <f t="shared" si="113"/>
        <v>630519.02580717241</v>
      </c>
      <c r="AU98" s="9">
        <f t="shared" si="113"/>
        <v>691615.83063344879</v>
      </c>
      <c r="AV98" s="9">
        <f t="shared" si="113"/>
        <v>727072.34303429793</v>
      </c>
      <c r="AW98" s="9">
        <f t="shared" si="113"/>
        <v>747743.42866718804</v>
      </c>
      <c r="AX98" s="9">
        <f t="shared" si="113"/>
        <v>768434.87990168703</v>
      </c>
      <c r="AY98" s="9">
        <f t="shared" si="113"/>
        <v>790816.67606971285</v>
      </c>
      <c r="AZ98" s="9">
        <f t="shared" si="113"/>
        <v>813218.83783934754</v>
      </c>
      <c r="BA98" s="9">
        <f t="shared" si="113"/>
        <v>835620.99960898224</v>
      </c>
      <c r="BB98" s="9">
        <f t="shared" si="113"/>
        <v>859733.87191375275</v>
      </c>
      <c r="BC98" s="9">
        <f t="shared" si="113"/>
        <v>883867.10982013179</v>
      </c>
      <c r="BD98" s="9">
        <f t="shared" si="113"/>
        <v>909711.05826164677</v>
      </c>
      <c r="BE98" s="9">
        <f t="shared" si="113"/>
        <v>935555.00670316163</v>
      </c>
      <c r="BF98" s="9">
        <f t="shared" si="113"/>
        <v>963109.66567981231</v>
      </c>
      <c r="BG98" s="9">
        <f t="shared" si="113"/>
        <v>990684.69025807164</v>
      </c>
      <c r="BH98" s="9">
        <f t="shared" si="113"/>
        <v>1018259.7148363311</v>
      </c>
      <c r="BI98" s="9">
        <f t="shared" si="113"/>
        <v>1047545.4499497262</v>
      </c>
      <c r="BJ98" s="9">
        <f t="shared" si="113"/>
        <v>1076831.1850631214</v>
      </c>
      <c r="BK98" s="9">
        <f t="shared" si="113"/>
        <v>1107847.9963132611</v>
      </c>
      <c r="BL98" s="9">
        <f t="shared" si="113"/>
        <v>1138864.8075634008</v>
      </c>
      <c r="BM98" s="9">
        <f t="shared" si="113"/>
        <v>1171592.3293486761</v>
      </c>
      <c r="BN98" s="9">
        <f t="shared" si="113"/>
        <v>1204319.8511339515</v>
      </c>
      <c r="BO98" s="9">
        <f t="shared" si="113"/>
        <v>1238778.4490559713</v>
      </c>
    </row>
    <row r="100" spans="2:67" x14ac:dyDescent="0.25">
      <c r="B100" s="290" t="s">
        <v>120</v>
      </c>
      <c r="D100" s="240"/>
      <c r="E100" s="240"/>
      <c r="F100" s="240"/>
      <c r="G100" s="240"/>
      <c r="H100" s="240"/>
      <c r="I100" s="240"/>
      <c r="J100" s="240"/>
      <c r="K100" s="240"/>
      <c r="L100" s="240"/>
      <c r="M100" s="240"/>
      <c r="N100" s="240"/>
      <c r="O100" s="240"/>
      <c r="P100" s="240"/>
      <c r="Q100" s="240"/>
      <c r="R100" s="240"/>
      <c r="S100" s="240"/>
      <c r="T100" s="240"/>
      <c r="U100" s="240"/>
      <c r="V100" s="240"/>
      <c r="W100" s="240"/>
      <c r="X100" s="240"/>
      <c r="Y100" s="240"/>
      <c r="Z100" s="240"/>
      <c r="AA100" s="234"/>
      <c r="AB100" s="234"/>
      <c r="AC100" s="234">
        <f>RATE((COUNT($X$1:$AC$1)),,-$W101,$AC101)</f>
        <v>0.15304071707510317</v>
      </c>
      <c r="AF100" s="234"/>
      <c r="AG100" s="234"/>
      <c r="AH100" s="234"/>
      <c r="AI100" s="234"/>
    </row>
    <row r="101" spans="2:67" x14ac:dyDescent="0.25">
      <c r="B101" s="291" t="s">
        <v>137</v>
      </c>
      <c r="D101" s="243"/>
      <c r="E101" s="243"/>
      <c r="F101" s="243"/>
      <c r="G101" s="243"/>
      <c r="H101" s="243"/>
      <c r="I101" s="243"/>
      <c r="J101" s="243"/>
      <c r="K101" s="243"/>
      <c r="L101" s="243"/>
      <c r="M101" s="243"/>
      <c r="N101" s="243"/>
      <c r="O101" s="243"/>
      <c r="P101" s="243"/>
      <c r="Q101" s="243"/>
      <c r="R101" s="243"/>
      <c r="S101" s="243"/>
      <c r="T101" s="243"/>
      <c r="U101" s="243"/>
      <c r="V101" s="243"/>
      <c r="W101" s="243">
        <f t="shared" ref="W101:AC101" si="114">W108+W109</f>
        <v>20</v>
      </c>
      <c r="X101" s="243">
        <f t="shared" si="114"/>
        <v>33</v>
      </c>
      <c r="Y101" s="243">
        <f t="shared" si="114"/>
        <v>37</v>
      </c>
      <c r="Z101" s="243">
        <f t="shared" si="114"/>
        <v>36</v>
      </c>
      <c r="AA101" s="243">
        <f t="shared" si="114"/>
        <v>41</v>
      </c>
      <c r="AB101" s="243">
        <f>AB108+AB109</f>
        <v>44</v>
      </c>
      <c r="AC101" s="243">
        <f t="shared" si="114"/>
        <v>47</v>
      </c>
      <c r="AF101" s="244">
        <f>SUM(AF108:AF109)</f>
        <v>44</v>
      </c>
      <c r="AG101" s="244">
        <f t="shared" ref="AG101:BO101" si="115">ROUND((AF108+AF109)*(1+AG102),)</f>
        <v>51</v>
      </c>
      <c r="AH101" s="244">
        <f t="shared" si="115"/>
        <v>54</v>
      </c>
      <c r="AI101" s="244">
        <f t="shared" si="115"/>
        <v>55</v>
      </c>
      <c r="AJ101" s="245">
        <f t="shared" si="115"/>
        <v>60</v>
      </c>
      <c r="AK101" s="245">
        <f t="shared" si="115"/>
        <v>62</v>
      </c>
      <c r="AL101" s="245">
        <f t="shared" si="115"/>
        <v>71</v>
      </c>
      <c r="AM101" s="245">
        <f t="shared" si="115"/>
        <v>82</v>
      </c>
      <c r="AN101" s="245">
        <f t="shared" si="115"/>
        <v>94</v>
      </c>
      <c r="AO101" s="245">
        <f t="shared" si="115"/>
        <v>108</v>
      </c>
      <c r="AP101" s="245">
        <f t="shared" si="115"/>
        <v>124</v>
      </c>
      <c r="AQ101" s="245">
        <f t="shared" si="115"/>
        <v>143</v>
      </c>
      <c r="AR101" s="245">
        <f t="shared" si="115"/>
        <v>164</v>
      </c>
      <c r="AS101" s="245">
        <f t="shared" si="115"/>
        <v>189</v>
      </c>
      <c r="AT101" s="245">
        <f t="shared" si="115"/>
        <v>217</v>
      </c>
      <c r="AU101" s="245">
        <f t="shared" si="115"/>
        <v>250</v>
      </c>
      <c r="AV101" s="245">
        <f t="shared" si="115"/>
        <v>288</v>
      </c>
      <c r="AW101" s="245">
        <f t="shared" si="115"/>
        <v>331</v>
      </c>
      <c r="AX101" s="245">
        <f t="shared" si="115"/>
        <v>374</v>
      </c>
      <c r="AY101" s="245">
        <f t="shared" si="115"/>
        <v>385</v>
      </c>
      <c r="AZ101" s="245">
        <f t="shared" si="115"/>
        <v>396</v>
      </c>
      <c r="BA101" s="245">
        <f t="shared" si="115"/>
        <v>407</v>
      </c>
      <c r="BB101" s="245">
        <f t="shared" si="115"/>
        <v>418</v>
      </c>
      <c r="BC101" s="245">
        <f t="shared" si="115"/>
        <v>430</v>
      </c>
      <c r="BD101" s="245">
        <f t="shared" si="115"/>
        <v>442</v>
      </c>
      <c r="BE101" s="245">
        <f t="shared" si="115"/>
        <v>455</v>
      </c>
      <c r="BF101" s="245">
        <f t="shared" si="115"/>
        <v>468</v>
      </c>
      <c r="BG101" s="245">
        <f t="shared" si="115"/>
        <v>482</v>
      </c>
      <c r="BH101" s="245">
        <f t="shared" si="115"/>
        <v>496</v>
      </c>
      <c r="BI101" s="245">
        <f t="shared" si="115"/>
        <v>510</v>
      </c>
      <c r="BJ101" s="245">
        <f t="shared" si="115"/>
        <v>524</v>
      </c>
      <c r="BK101" s="245">
        <f t="shared" si="115"/>
        <v>539</v>
      </c>
      <c r="BL101" s="245">
        <f t="shared" si="115"/>
        <v>555</v>
      </c>
      <c r="BM101" s="245">
        <f t="shared" si="115"/>
        <v>570</v>
      </c>
      <c r="BN101" s="245">
        <f t="shared" si="115"/>
        <v>587</v>
      </c>
      <c r="BO101" s="245">
        <f t="shared" si="115"/>
        <v>603</v>
      </c>
    </row>
    <row r="102" spans="2:67" x14ac:dyDescent="0.25">
      <c r="B102" s="287" t="s">
        <v>99</v>
      </c>
      <c r="C102" s="247"/>
      <c r="D102" s="248"/>
      <c r="E102" s="249"/>
      <c r="F102" s="249"/>
      <c r="G102" s="249"/>
      <c r="H102" s="249"/>
      <c r="I102" s="249"/>
      <c r="J102" s="249"/>
      <c r="K102" s="249"/>
      <c r="L102" s="249"/>
      <c r="M102" s="249"/>
      <c r="N102" s="249"/>
      <c r="O102" s="249"/>
      <c r="P102" s="249"/>
      <c r="Q102" s="249"/>
      <c r="R102" s="249"/>
      <c r="S102" s="249"/>
      <c r="T102" s="249"/>
      <c r="U102" s="249"/>
      <c r="V102" s="249"/>
      <c r="W102" s="249"/>
      <c r="X102" s="249">
        <f>RATE(1,,-W101,X101)</f>
        <v>0.65</v>
      </c>
      <c r="Y102" s="249">
        <f>RATE(1,,-X101,Y101)</f>
        <v>0.12121212121212112</v>
      </c>
      <c r="Z102" s="249">
        <f>RATE(1,,-Y101,Z101)</f>
        <v>-2.702702702702707E-2</v>
      </c>
      <c r="AA102" s="249">
        <f>RATE(1,,-Z101,AA101)</f>
        <v>0.13888888888888881</v>
      </c>
      <c r="AB102" s="249">
        <f>RATE(1,,-AA101,AB101)</f>
        <v>7.3170731707317027E-2</v>
      </c>
      <c r="AC102" s="249">
        <f>RATE(1,,-AA101,AC101)</f>
        <v>0.14634146341463405</v>
      </c>
      <c r="AD102" s="250">
        <f>ANS_Metrics_Assumptions!E215</f>
        <v>0.15</v>
      </c>
      <c r="AF102" s="251">
        <f>AD102</f>
        <v>0.15</v>
      </c>
      <c r="AG102" s="251">
        <f>AF102</f>
        <v>0.15</v>
      </c>
      <c r="AH102" s="251">
        <f t="shared" ref="AH102:AW106" si="116">AG102</f>
        <v>0.15</v>
      </c>
      <c r="AI102" s="251">
        <f t="shared" si="116"/>
        <v>0.15</v>
      </c>
      <c r="AJ102" s="252">
        <f t="shared" si="116"/>
        <v>0.15</v>
      </c>
      <c r="AK102" s="252">
        <f t="shared" si="116"/>
        <v>0.15</v>
      </c>
      <c r="AL102" s="252">
        <f>AD102</f>
        <v>0.15</v>
      </c>
      <c r="AM102" s="252">
        <f t="shared" si="116"/>
        <v>0.15</v>
      </c>
      <c r="AN102" s="252">
        <f t="shared" si="116"/>
        <v>0.15</v>
      </c>
      <c r="AO102" s="252">
        <f t="shared" si="116"/>
        <v>0.15</v>
      </c>
      <c r="AP102" s="252">
        <f t="shared" si="116"/>
        <v>0.15</v>
      </c>
      <c r="AQ102" s="252">
        <f t="shared" si="116"/>
        <v>0.15</v>
      </c>
      <c r="AR102" s="252">
        <f t="shared" si="116"/>
        <v>0.15</v>
      </c>
      <c r="AS102" s="252">
        <f t="shared" si="116"/>
        <v>0.15</v>
      </c>
      <c r="AT102" s="252">
        <f t="shared" si="116"/>
        <v>0.15</v>
      </c>
      <c r="AU102" s="252">
        <f t="shared" si="116"/>
        <v>0.15</v>
      </c>
      <c r="AV102" s="252">
        <f t="shared" si="116"/>
        <v>0.15</v>
      </c>
      <c r="AW102" s="252">
        <f t="shared" si="116"/>
        <v>0.15</v>
      </c>
      <c r="AX102" s="252">
        <f t="shared" ref="AX102:BM106" si="117">AW102</f>
        <v>0.15</v>
      </c>
      <c r="AY102" s="252">
        <f t="shared" si="117"/>
        <v>0.15</v>
      </c>
      <c r="AZ102" s="252">
        <f t="shared" si="117"/>
        <v>0.15</v>
      </c>
      <c r="BA102" s="252">
        <f t="shared" si="117"/>
        <v>0.15</v>
      </c>
      <c r="BB102" s="252">
        <f t="shared" si="117"/>
        <v>0.15</v>
      </c>
      <c r="BC102" s="252">
        <f t="shared" si="117"/>
        <v>0.15</v>
      </c>
      <c r="BD102" s="252">
        <f t="shared" si="117"/>
        <v>0.15</v>
      </c>
      <c r="BE102" s="252">
        <f t="shared" si="117"/>
        <v>0.15</v>
      </c>
      <c r="BF102" s="252">
        <f t="shared" si="117"/>
        <v>0.15</v>
      </c>
      <c r="BG102" s="252">
        <f t="shared" si="117"/>
        <v>0.15</v>
      </c>
      <c r="BH102" s="252">
        <f t="shared" si="117"/>
        <v>0.15</v>
      </c>
      <c r="BI102" s="252">
        <f t="shared" si="117"/>
        <v>0.15</v>
      </c>
      <c r="BJ102" s="252">
        <f t="shared" si="117"/>
        <v>0.15</v>
      </c>
      <c r="BK102" s="252">
        <f t="shared" si="117"/>
        <v>0.15</v>
      </c>
      <c r="BL102" s="252">
        <f t="shared" si="117"/>
        <v>0.15</v>
      </c>
      <c r="BM102" s="252">
        <f t="shared" si="117"/>
        <v>0.15</v>
      </c>
      <c r="BN102" s="252">
        <f t="shared" ref="BN102:BO106" si="118">BM102</f>
        <v>0.15</v>
      </c>
      <c r="BO102" s="252">
        <f t="shared" si="118"/>
        <v>0.15</v>
      </c>
    </row>
    <row r="103" spans="2:67" x14ac:dyDescent="0.25">
      <c r="B103" s="287" t="s">
        <v>101</v>
      </c>
      <c r="C103" s="247"/>
      <c r="D103" s="253"/>
      <c r="E103" s="253"/>
      <c r="F103" s="253"/>
      <c r="G103" s="253"/>
      <c r="H103" s="253"/>
      <c r="I103" s="253"/>
      <c r="J103" s="253"/>
      <c r="K103" s="253"/>
      <c r="L103" s="253"/>
      <c r="M103" s="253"/>
      <c r="N103" s="253"/>
      <c r="O103" s="253"/>
      <c r="P103" s="253"/>
      <c r="Q103" s="253"/>
      <c r="R103" s="253"/>
      <c r="S103" s="253"/>
      <c r="T103" s="253"/>
      <c r="U103" s="253"/>
      <c r="V103" s="253"/>
      <c r="W103" s="253">
        <f t="shared" ref="W103:AC103" si="119">W109/W101</f>
        <v>0</v>
      </c>
      <c r="X103" s="253">
        <f t="shared" si="119"/>
        <v>3.0303030303030304E-2</v>
      </c>
      <c r="Y103" s="253">
        <f t="shared" si="119"/>
        <v>8.1081081081081086E-2</v>
      </c>
      <c r="Z103" s="253">
        <f t="shared" si="119"/>
        <v>8.3333333333333329E-2</v>
      </c>
      <c r="AA103" s="253">
        <f t="shared" si="119"/>
        <v>0</v>
      </c>
      <c r="AB103" s="253">
        <f>AB109/AB101</f>
        <v>4.5454545454545456E-2</v>
      </c>
      <c r="AC103" s="253">
        <f t="shared" si="119"/>
        <v>2.1276595744680851E-2</v>
      </c>
      <c r="AD103" s="250">
        <f>ANS_Metrics_Assumptions!E216</f>
        <v>0.05</v>
      </c>
      <c r="AF103" s="254">
        <f>AD103</f>
        <v>0.05</v>
      </c>
      <c r="AG103" s="254">
        <f>AF103</f>
        <v>0.05</v>
      </c>
      <c r="AH103" s="254">
        <f t="shared" si="116"/>
        <v>0.05</v>
      </c>
      <c r="AI103" s="254">
        <f t="shared" si="116"/>
        <v>0.05</v>
      </c>
      <c r="AJ103" s="252">
        <f t="shared" si="116"/>
        <v>0.05</v>
      </c>
      <c r="AK103" s="252">
        <f t="shared" si="116"/>
        <v>0.05</v>
      </c>
      <c r="AL103" s="252">
        <f>AD103</f>
        <v>0.05</v>
      </c>
      <c r="AM103" s="252">
        <f t="shared" si="116"/>
        <v>0.05</v>
      </c>
      <c r="AN103" s="252">
        <f t="shared" si="116"/>
        <v>0.05</v>
      </c>
      <c r="AO103" s="252">
        <f t="shared" si="116"/>
        <v>0.05</v>
      </c>
      <c r="AP103" s="252">
        <f t="shared" si="116"/>
        <v>0.05</v>
      </c>
      <c r="AQ103" s="252">
        <f t="shared" si="116"/>
        <v>0.05</v>
      </c>
      <c r="AR103" s="252">
        <f t="shared" si="116"/>
        <v>0.05</v>
      </c>
      <c r="AS103" s="252">
        <f t="shared" si="116"/>
        <v>0.05</v>
      </c>
      <c r="AT103" s="252">
        <f t="shared" si="116"/>
        <v>0.05</v>
      </c>
      <c r="AU103" s="252">
        <f t="shared" si="116"/>
        <v>0.05</v>
      </c>
      <c r="AV103" s="252">
        <f t="shared" si="116"/>
        <v>0.05</v>
      </c>
      <c r="AW103" s="252">
        <f t="shared" si="116"/>
        <v>0.05</v>
      </c>
      <c r="AX103" s="252">
        <f t="shared" si="117"/>
        <v>0.05</v>
      </c>
      <c r="AY103" s="252">
        <f t="shared" si="117"/>
        <v>0.05</v>
      </c>
      <c r="AZ103" s="252">
        <f t="shared" si="117"/>
        <v>0.05</v>
      </c>
      <c r="BA103" s="252">
        <f t="shared" si="117"/>
        <v>0.05</v>
      </c>
      <c r="BB103" s="252">
        <f t="shared" si="117"/>
        <v>0.05</v>
      </c>
      <c r="BC103" s="252">
        <f t="shared" si="117"/>
        <v>0.05</v>
      </c>
      <c r="BD103" s="252">
        <f t="shared" si="117"/>
        <v>0.05</v>
      </c>
      <c r="BE103" s="252">
        <f t="shared" si="117"/>
        <v>0.05</v>
      </c>
      <c r="BF103" s="252">
        <f t="shared" si="117"/>
        <v>0.05</v>
      </c>
      <c r="BG103" s="252">
        <f t="shared" si="117"/>
        <v>0.05</v>
      </c>
      <c r="BH103" s="252">
        <f t="shared" si="117"/>
        <v>0.05</v>
      </c>
      <c r="BI103" s="252">
        <f t="shared" si="117"/>
        <v>0.05</v>
      </c>
      <c r="BJ103" s="252">
        <f t="shared" si="117"/>
        <v>0.05</v>
      </c>
      <c r="BK103" s="252">
        <f t="shared" si="117"/>
        <v>0.05</v>
      </c>
      <c r="BL103" s="252">
        <f t="shared" si="117"/>
        <v>0.05</v>
      </c>
      <c r="BM103" s="252">
        <f t="shared" si="117"/>
        <v>0.05</v>
      </c>
      <c r="BN103" s="252">
        <f t="shared" si="118"/>
        <v>0.05</v>
      </c>
      <c r="BO103" s="252">
        <f t="shared" si="118"/>
        <v>0.05</v>
      </c>
    </row>
    <row r="104" spans="2:67" x14ac:dyDescent="0.25">
      <c r="B104" s="287" t="s">
        <v>133</v>
      </c>
      <c r="C104" s="247"/>
      <c r="D104" s="255"/>
      <c r="E104" s="255"/>
      <c r="F104" s="255"/>
      <c r="G104" s="255"/>
      <c r="H104" s="255"/>
      <c r="I104" s="255"/>
      <c r="J104" s="255"/>
      <c r="K104" s="255"/>
      <c r="L104" s="255"/>
      <c r="M104" s="255"/>
      <c r="N104" s="255"/>
      <c r="O104" s="255"/>
      <c r="P104" s="255"/>
      <c r="Q104" s="255"/>
      <c r="R104" s="255"/>
      <c r="S104" s="255"/>
      <c r="T104" s="255"/>
      <c r="U104" s="255"/>
      <c r="V104" s="255"/>
      <c r="W104" s="255">
        <f t="shared" ref="W104:AC104" si="120">W110/W108</f>
        <v>11.35</v>
      </c>
      <c r="X104" s="255">
        <f t="shared" si="120"/>
        <v>13.5625</v>
      </c>
      <c r="Y104" s="255">
        <f t="shared" si="120"/>
        <v>16.294117647058822</v>
      </c>
      <c r="Z104" s="255">
        <f t="shared" si="120"/>
        <v>14.515151515151516</v>
      </c>
      <c r="AA104" s="255">
        <f t="shared" si="120"/>
        <v>23.024390243902438</v>
      </c>
      <c r="AB104" s="255">
        <f>AB110/AB108</f>
        <v>31.095238095238095</v>
      </c>
      <c r="AC104" s="255">
        <f t="shared" si="120"/>
        <v>16</v>
      </c>
      <c r="AD104" s="256">
        <v>40</v>
      </c>
      <c r="AF104" s="268">
        <v>21.886666666666667</v>
      </c>
      <c r="AG104" s="268">
        <f>AF104</f>
        <v>21.886666666666667</v>
      </c>
      <c r="AH104" s="268">
        <f t="shared" si="116"/>
        <v>21.886666666666667</v>
      </c>
      <c r="AI104" s="268">
        <v>24</v>
      </c>
      <c r="AJ104" s="268">
        <v>39</v>
      </c>
      <c r="AK104" s="268">
        <v>34.5</v>
      </c>
      <c r="AL104" s="258">
        <f>AD104</f>
        <v>40</v>
      </c>
      <c r="AM104" s="258">
        <f t="shared" si="116"/>
        <v>40</v>
      </c>
      <c r="AN104" s="258">
        <f t="shared" si="116"/>
        <v>40</v>
      </c>
      <c r="AO104" s="258">
        <f t="shared" si="116"/>
        <v>40</v>
      </c>
      <c r="AP104" s="258">
        <f t="shared" si="116"/>
        <v>40</v>
      </c>
      <c r="AQ104" s="258">
        <f t="shared" si="116"/>
        <v>40</v>
      </c>
      <c r="AR104" s="258">
        <f t="shared" si="116"/>
        <v>40</v>
      </c>
      <c r="AS104" s="258">
        <f t="shared" si="116"/>
        <v>40</v>
      </c>
      <c r="AT104" s="258">
        <f t="shared" si="116"/>
        <v>40</v>
      </c>
      <c r="AU104" s="258">
        <f t="shared" si="116"/>
        <v>40</v>
      </c>
      <c r="AV104" s="258">
        <f t="shared" si="116"/>
        <v>40</v>
      </c>
      <c r="AW104" s="258">
        <f t="shared" si="116"/>
        <v>40</v>
      </c>
      <c r="AX104" s="258">
        <f t="shared" si="117"/>
        <v>40</v>
      </c>
      <c r="AY104" s="258">
        <f t="shared" si="117"/>
        <v>40</v>
      </c>
      <c r="AZ104" s="258">
        <f t="shared" si="117"/>
        <v>40</v>
      </c>
      <c r="BA104" s="258">
        <f t="shared" si="117"/>
        <v>40</v>
      </c>
      <c r="BB104" s="258">
        <f t="shared" si="117"/>
        <v>40</v>
      </c>
      <c r="BC104" s="258">
        <f t="shared" si="117"/>
        <v>40</v>
      </c>
      <c r="BD104" s="258">
        <f t="shared" si="117"/>
        <v>40</v>
      </c>
      <c r="BE104" s="258">
        <f t="shared" si="117"/>
        <v>40</v>
      </c>
      <c r="BF104" s="258">
        <f t="shared" si="117"/>
        <v>40</v>
      </c>
      <c r="BG104" s="258">
        <f t="shared" si="117"/>
        <v>40</v>
      </c>
      <c r="BH104" s="258">
        <f t="shared" si="117"/>
        <v>40</v>
      </c>
      <c r="BI104" s="258">
        <f t="shared" si="117"/>
        <v>40</v>
      </c>
      <c r="BJ104" s="258">
        <f t="shared" si="117"/>
        <v>40</v>
      </c>
      <c r="BK104" s="258">
        <f t="shared" si="117"/>
        <v>40</v>
      </c>
      <c r="BL104" s="258">
        <f t="shared" si="117"/>
        <v>40</v>
      </c>
      <c r="BM104" s="258">
        <f t="shared" si="117"/>
        <v>40</v>
      </c>
      <c r="BN104" s="258">
        <f t="shared" si="118"/>
        <v>40</v>
      </c>
      <c r="BO104" s="258">
        <f t="shared" si="118"/>
        <v>40</v>
      </c>
    </row>
    <row r="105" spans="2:67" x14ac:dyDescent="0.25">
      <c r="B105" s="287" t="s">
        <v>103</v>
      </c>
      <c r="C105" s="247"/>
      <c r="D105" s="259"/>
      <c r="E105" s="259"/>
      <c r="F105" s="259"/>
      <c r="G105" s="259"/>
      <c r="H105" s="259"/>
      <c r="I105" s="259"/>
      <c r="J105" s="259"/>
      <c r="K105" s="259"/>
      <c r="L105" s="259"/>
      <c r="M105" s="259"/>
      <c r="N105" s="259"/>
      <c r="O105" s="259"/>
      <c r="P105" s="259"/>
      <c r="Q105" s="259"/>
      <c r="R105" s="259"/>
      <c r="S105" s="259"/>
      <c r="T105" s="259"/>
      <c r="U105" s="259"/>
      <c r="V105" s="259"/>
      <c r="W105" s="259">
        <f t="shared" ref="W105:AC105" si="121">W113/W110</f>
        <v>1244.4933920704846</v>
      </c>
      <c r="X105" s="259">
        <f t="shared" si="121"/>
        <v>1258.0645161290322</v>
      </c>
      <c r="Y105" s="259">
        <f t="shared" si="121"/>
        <v>1249.0974729241877</v>
      </c>
      <c r="Z105" s="259">
        <f t="shared" si="121"/>
        <v>1265.1356993736952</v>
      </c>
      <c r="AA105" s="259">
        <f t="shared" si="121"/>
        <v>1282.2033898305085</v>
      </c>
      <c r="AB105" s="259">
        <f>AB113/AB110</f>
        <v>1233.614088820827</v>
      </c>
      <c r="AC105" s="259">
        <f t="shared" si="121"/>
        <v>1263.4510869565217</v>
      </c>
      <c r="AD105" s="275">
        <f>SUM(P113:AC113)/SUM(P110:AC110)</f>
        <v>1255.9615384615386</v>
      </c>
      <c r="AF105" s="261">
        <f>AD105</f>
        <v>1255.9615384615386</v>
      </c>
      <c r="AG105" s="261">
        <f>AF105</f>
        <v>1255.9615384615386</v>
      </c>
      <c r="AH105" s="261">
        <f t="shared" si="116"/>
        <v>1255.9615384615386</v>
      </c>
      <c r="AI105" s="261">
        <f t="shared" si="116"/>
        <v>1255.9615384615386</v>
      </c>
      <c r="AJ105" s="262">
        <f t="shared" si="116"/>
        <v>1255.9615384615386</v>
      </c>
      <c r="AK105" s="262">
        <f t="shared" si="116"/>
        <v>1255.9615384615386</v>
      </c>
      <c r="AL105" s="262">
        <f>AD105</f>
        <v>1255.9615384615386</v>
      </c>
      <c r="AM105" s="262">
        <f t="shared" si="116"/>
        <v>1255.9615384615386</v>
      </c>
      <c r="AN105" s="262">
        <f t="shared" si="116"/>
        <v>1255.9615384615386</v>
      </c>
      <c r="AO105" s="262">
        <f t="shared" si="116"/>
        <v>1255.9615384615386</v>
      </c>
      <c r="AP105" s="262">
        <f t="shared" si="116"/>
        <v>1255.9615384615386</v>
      </c>
      <c r="AQ105" s="262">
        <f t="shared" si="116"/>
        <v>1255.9615384615386</v>
      </c>
      <c r="AR105" s="262">
        <f t="shared" si="116"/>
        <v>1255.9615384615386</v>
      </c>
      <c r="AS105" s="262">
        <f t="shared" si="116"/>
        <v>1255.9615384615386</v>
      </c>
      <c r="AT105" s="262">
        <f t="shared" si="116"/>
        <v>1255.9615384615386</v>
      </c>
      <c r="AU105" s="262">
        <f t="shared" si="116"/>
        <v>1255.9615384615386</v>
      </c>
      <c r="AV105" s="262">
        <f t="shared" si="116"/>
        <v>1255.9615384615386</v>
      </c>
      <c r="AW105" s="262">
        <f t="shared" si="116"/>
        <v>1255.9615384615386</v>
      </c>
      <c r="AX105" s="262">
        <f t="shared" si="117"/>
        <v>1255.9615384615386</v>
      </c>
      <c r="AY105" s="262">
        <f t="shared" si="117"/>
        <v>1255.9615384615386</v>
      </c>
      <c r="AZ105" s="262">
        <f t="shared" si="117"/>
        <v>1255.9615384615386</v>
      </c>
      <c r="BA105" s="262">
        <f t="shared" si="117"/>
        <v>1255.9615384615386</v>
      </c>
      <c r="BB105" s="262">
        <f t="shared" si="117"/>
        <v>1255.9615384615386</v>
      </c>
      <c r="BC105" s="262">
        <f t="shared" si="117"/>
        <v>1255.9615384615386</v>
      </c>
      <c r="BD105" s="262">
        <f t="shared" si="117"/>
        <v>1255.9615384615386</v>
      </c>
      <c r="BE105" s="262">
        <f t="shared" si="117"/>
        <v>1255.9615384615386</v>
      </c>
      <c r="BF105" s="262">
        <f t="shared" si="117"/>
        <v>1255.9615384615386</v>
      </c>
      <c r="BG105" s="262">
        <f t="shared" si="117"/>
        <v>1255.9615384615386</v>
      </c>
      <c r="BH105" s="262">
        <f t="shared" si="117"/>
        <v>1255.9615384615386</v>
      </c>
      <c r="BI105" s="262">
        <f t="shared" si="117"/>
        <v>1255.9615384615386</v>
      </c>
      <c r="BJ105" s="262">
        <f t="shared" si="117"/>
        <v>1255.9615384615386</v>
      </c>
      <c r="BK105" s="262">
        <f t="shared" si="117"/>
        <v>1255.9615384615386</v>
      </c>
      <c r="BL105" s="262">
        <f t="shared" si="117"/>
        <v>1255.9615384615386</v>
      </c>
      <c r="BM105" s="262">
        <f t="shared" si="117"/>
        <v>1255.9615384615386</v>
      </c>
      <c r="BN105" s="262">
        <f t="shared" si="118"/>
        <v>1255.9615384615386</v>
      </c>
      <c r="BO105" s="262">
        <f t="shared" si="118"/>
        <v>1255.9615384615386</v>
      </c>
    </row>
    <row r="106" spans="2:67" x14ac:dyDescent="0.25">
      <c r="B106" s="287" t="s">
        <v>134</v>
      </c>
      <c r="C106" s="247"/>
      <c r="D106" s="253"/>
      <c r="E106" s="253"/>
      <c r="F106" s="253"/>
      <c r="G106" s="253"/>
      <c r="H106" s="253"/>
      <c r="I106" s="253"/>
      <c r="J106" s="253"/>
      <c r="K106" s="253"/>
      <c r="L106" s="253"/>
      <c r="M106" s="253"/>
      <c r="N106" s="253"/>
      <c r="O106" s="253"/>
      <c r="P106" s="253"/>
      <c r="Q106" s="253"/>
      <c r="R106" s="253"/>
      <c r="S106" s="253"/>
      <c r="T106" s="253"/>
      <c r="U106" s="253"/>
      <c r="V106" s="253"/>
      <c r="W106" s="253">
        <f t="shared" ref="W106:AC106" si="122">W114/W113</f>
        <v>1.0672566371681416E-2</v>
      </c>
      <c r="X106" s="253">
        <f t="shared" si="122"/>
        <v>0.03</v>
      </c>
      <c r="Y106" s="253">
        <f t="shared" si="122"/>
        <v>0.03</v>
      </c>
      <c r="Z106" s="253">
        <f t="shared" si="122"/>
        <v>0.03</v>
      </c>
      <c r="AA106" s="253">
        <f t="shared" si="122"/>
        <v>0.03</v>
      </c>
      <c r="AB106" s="253">
        <f>AB114/AB113</f>
        <v>0.03</v>
      </c>
      <c r="AC106" s="253">
        <f t="shared" si="122"/>
        <v>0.03</v>
      </c>
      <c r="AD106" s="288">
        <f>SUM(P114:AC114)/SUM(P113:AC113)</f>
        <v>2.9071096820292963E-2</v>
      </c>
      <c r="AF106" s="254">
        <f>AD106</f>
        <v>2.9071096820292963E-2</v>
      </c>
      <c r="AG106" s="254">
        <f>AF106</f>
        <v>2.9071096820292963E-2</v>
      </c>
      <c r="AH106" s="254">
        <f t="shared" si="116"/>
        <v>2.9071096820292963E-2</v>
      </c>
      <c r="AI106" s="254">
        <f t="shared" si="116"/>
        <v>2.9071096820292963E-2</v>
      </c>
      <c r="AJ106" s="254">
        <f t="shared" si="116"/>
        <v>2.9071096820292963E-2</v>
      </c>
      <c r="AK106" s="254">
        <f t="shared" si="116"/>
        <v>2.9071096820292963E-2</v>
      </c>
      <c r="AL106" s="254">
        <f>AD106</f>
        <v>2.9071096820292963E-2</v>
      </c>
      <c r="AM106" s="254">
        <f t="shared" si="116"/>
        <v>2.9071096820292963E-2</v>
      </c>
      <c r="AN106" s="254">
        <f t="shared" si="116"/>
        <v>2.9071096820292963E-2</v>
      </c>
      <c r="AO106" s="254">
        <f t="shared" si="116"/>
        <v>2.9071096820292963E-2</v>
      </c>
      <c r="AP106" s="254">
        <f t="shared" si="116"/>
        <v>2.9071096820292963E-2</v>
      </c>
      <c r="AQ106" s="254">
        <f t="shared" si="116"/>
        <v>2.9071096820292963E-2</v>
      </c>
      <c r="AR106" s="254">
        <f t="shared" si="116"/>
        <v>2.9071096820292963E-2</v>
      </c>
      <c r="AS106" s="254">
        <f t="shared" si="116"/>
        <v>2.9071096820292963E-2</v>
      </c>
      <c r="AT106" s="254">
        <f t="shared" si="116"/>
        <v>2.9071096820292963E-2</v>
      </c>
      <c r="AU106" s="254">
        <f t="shared" si="116"/>
        <v>2.9071096820292963E-2</v>
      </c>
      <c r="AV106" s="254">
        <f t="shared" si="116"/>
        <v>2.9071096820292963E-2</v>
      </c>
      <c r="AW106" s="254">
        <f t="shared" si="116"/>
        <v>2.9071096820292963E-2</v>
      </c>
      <c r="AX106" s="254">
        <f t="shared" si="117"/>
        <v>2.9071096820292963E-2</v>
      </c>
      <c r="AY106" s="254">
        <f t="shared" si="117"/>
        <v>2.9071096820292963E-2</v>
      </c>
      <c r="AZ106" s="254">
        <f t="shared" si="117"/>
        <v>2.9071096820292963E-2</v>
      </c>
      <c r="BA106" s="254">
        <f t="shared" si="117"/>
        <v>2.9071096820292963E-2</v>
      </c>
      <c r="BB106" s="254">
        <f t="shared" si="117"/>
        <v>2.9071096820292963E-2</v>
      </c>
      <c r="BC106" s="254">
        <f t="shared" si="117"/>
        <v>2.9071096820292963E-2</v>
      </c>
      <c r="BD106" s="254">
        <f t="shared" si="117"/>
        <v>2.9071096820292963E-2</v>
      </c>
      <c r="BE106" s="254">
        <f t="shared" si="117"/>
        <v>2.9071096820292963E-2</v>
      </c>
      <c r="BF106" s="254">
        <f t="shared" si="117"/>
        <v>2.9071096820292963E-2</v>
      </c>
      <c r="BG106" s="254">
        <f t="shared" si="117"/>
        <v>2.9071096820292963E-2</v>
      </c>
      <c r="BH106" s="254">
        <f t="shared" si="117"/>
        <v>2.9071096820292963E-2</v>
      </c>
      <c r="BI106" s="254">
        <f t="shared" si="117"/>
        <v>2.9071096820292963E-2</v>
      </c>
      <c r="BJ106" s="254">
        <f t="shared" si="117"/>
        <v>2.9071096820292963E-2</v>
      </c>
      <c r="BK106" s="254">
        <f t="shared" si="117"/>
        <v>2.9071096820292963E-2</v>
      </c>
      <c r="BL106" s="254">
        <f t="shared" si="117"/>
        <v>2.9071096820292963E-2</v>
      </c>
      <c r="BM106" s="254">
        <f t="shared" si="117"/>
        <v>2.9071096820292963E-2</v>
      </c>
      <c r="BN106" s="254">
        <f t="shared" si="118"/>
        <v>2.9071096820292963E-2</v>
      </c>
      <c r="BO106" s="254">
        <f t="shared" si="118"/>
        <v>2.9071096820292963E-2</v>
      </c>
    </row>
    <row r="108" spans="2:67" x14ac:dyDescent="0.25">
      <c r="B108" s="292" t="s">
        <v>304</v>
      </c>
      <c r="D108" s="7">
        <f>IF(VLOOKUP($B$52&amp;$B108,[20]Enugu!$E:$AE,COLUMN(D$1)-2,FALSE)=" ",0,VLOOKUP($B$52&amp;$B108,[20]Enugu!$E:$AE,COLUMN(D$1)-2,FALSE))</f>
        <v>0</v>
      </c>
      <c r="E108" s="7">
        <f>IF(VLOOKUP($B$52&amp;$B108,[20]Enugu!$E:$AE,COLUMN(E$1)-2,FALSE)=" ",0,VLOOKUP($B$52&amp;$B108,[20]Enugu!$E:$AE,COLUMN(E$1)-2,FALSE))</f>
        <v>0</v>
      </c>
      <c r="F108" s="7">
        <f>IF(VLOOKUP($B$52&amp;$B108,[20]Enugu!$E:$AE,COLUMN(F$1)-2,FALSE)=" ",0,VLOOKUP($B$52&amp;$B108,[20]Enugu!$E:$AE,COLUMN(F$1)-2,FALSE))</f>
        <v>0</v>
      </c>
      <c r="G108" s="7">
        <f>IF(VLOOKUP($B$52&amp;$B108,[20]Enugu!$E:$AE,COLUMN(G$1)-2,FALSE)=" ",0,VLOOKUP($B$52&amp;$B108,[20]Enugu!$E:$AE,COLUMN(G$1)-2,FALSE))</f>
        <v>0</v>
      </c>
      <c r="H108" s="7">
        <f>IF(VLOOKUP($B$52&amp;$B108,[20]Enugu!$E:$AE,COLUMN(H$1)-2,FALSE)=" ",0,VLOOKUP($B$52&amp;$B108,[20]Enugu!$E:$AE,COLUMN(H$1)-2,FALSE))</f>
        <v>0</v>
      </c>
      <c r="I108" s="7">
        <f>IF(VLOOKUP($B$52&amp;$B108,[20]Enugu!$E:$AE,COLUMN(I$1)-2,FALSE)=" ",0,VLOOKUP($B$52&amp;$B108,[20]Enugu!$E:$AE,COLUMN(I$1)-2,FALSE))</f>
        <v>0</v>
      </c>
      <c r="J108" s="7">
        <f>IF(VLOOKUP($B$52&amp;$B108,[20]Enugu!$E:$AE,COLUMN(J$1)-2,FALSE)=" ",0,VLOOKUP($B$52&amp;$B108,[20]Enugu!$E:$AE,COLUMN(J$1)-2,FALSE))</f>
        <v>0</v>
      </c>
      <c r="K108" s="7">
        <f>IF(VLOOKUP($B$52&amp;$B108,[20]Enugu!$E:$AE,COLUMN(K$1)-2,FALSE)=" ",0,VLOOKUP($B$52&amp;$B108,[20]Enugu!$E:$AE,COLUMN(K$1)-2,FALSE))</f>
        <v>0</v>
      </c>
      <c r="L108" s="7">
        <f>IF(VLOOKUP($B$52&amp;$B108,[20]Enugu!$E:$AE,COLUMN(L$1)-2,FALSE)=" ",0,VLOOKUP($B$52&amp;$B108,[20]Enugu!$E:$AE,COLUMN(L$1)-2,FALSE))</f>
        <v>0</v>
      </c>
      <c r="M108" s="7">
        <f>IF(VLOOKUP($B$52&amp;$B108,[20]Enugu!$E:$AE,COLUMN(M$1)-2,FALSE)=" ",0,VLOOKUP($B$52&amp;$B108,[20]Enugu!$E:$AE,COLUMN(M$1)-2,FALSE))</f>
        <v>0</v>
      </c>
      <c r="N108" s="7">
        <f>IF(VLOOKUP($B$52&amp;$B108,[20]Enugu!$E:$AE,COLUMN(N$1)-2,FALSE)=" ",0,VLOOKUP($B$52&amp;$B108,[20]Enugu!$E:$AE,COLUMN(N$1)-2,FALSE))</f>
        <v>0</v>
      </c>
      <c r="O108" s="7">
        <f>IF(VLOOKUP($B$52&amp;$B108,[20]Enugu!$E:$AE,COLUMN(O$1)-2,FALSE)=" ",0,VLOOKUP($B$52&amp;$B108,[20]Enugu!$E:$AE,COLUMN(O$1)-2,FALSE))</f>
        <v>0</v>
      </c>
      <c r="P108" s="7">
        <f>IF(VLOOKUP($B$52&amp;$B108,[20]Enugu!$E:$AE,COLUMN(P$1)-2,FALSE)=" ",0,VLOOKUP($B$52&amp;$B108,[20]Enugu!$E:$AE,COLUMN(P$1)-2,FALSE))</f>
        <v>0</v>
      </c>
      <c r="Q108" s="7">
        <f>IF(VLOOKUP($B$52&amp;$B108,[20]Enugu!$E:$AE,COLUMN(Q$1)-2,FALSE)=" ",0,VLOOKUP($B$52&amp;$B108,[20]Enugu!$E:$AE,COLUMN(Q$1)-2,FALSE))</f>
        <v>0</v>
      </c>
      <c r="R108" s="7">
        <f>IF(VLOOKUP($B$52&amp;$B108,[20]Enugu!$E:$AE,COLUMN(R$1)-2,FALSE)=" ",0,VLOOKUP($B$52&amp;$B108,[20]Enugu!$E:$AE,COLUMN(R$1)-2,FALSE))</f>
        <v>0</v>
      </c>
      <c r="S108" s="7">
        <f>IF(VLOOKUP($B$52&amp;$B108,[20]Enugu!$E:$AE,COLUMN(S$1)-2,FALSE)=" ",0,VLOOKUP($B$52&amp;$B108,[20]Enugu!$E:$AE,COLUMN(S$1)-2,FALSE))</f>
        <v>0</v>
      </c>
      <c r="T108" s="7">
        <f>IF(VLOOKUP($B$52&amp;$B108,[20]Enugu!$E:$AE,COLUMN(T$1)-2,FALSE)=" ",0,VLOOKUP($B$52&amp;$B108,[20]Enugu!$E:$AE,COLUMN(T$1)-2,FALSE))</f>
        <v>0</v>
      </c>
      <c r="U108" s="7">
        <f>IF(VLOOKUP($B$52&amp;$B108,[20]Enugu!$E:$AE,COLUMN(U$1)-2,FALSE)=" ",0,VLOOKUP($B$52&amp;$B108,[20]Enugu!$E:$AE,COLUMN(U$1)-2,FALSE))</f>
        <v>0</v>
      </c>
      <c r="V108" s="7">
        <f>IF(VLOOKUP($B$52&amp;$B108,[20]Enugu!$E:$AE,COLUMN(V$1)-2,FALSE)=" ",0,VLOOKUP($B$52&amp;$B108,[20]Enugu!$E:$AE,COLUMN(V$1)-2,FALSE))</f>
        <v>0</v>
      </c>
      <c r="W108" s="7">
        <f>IF(VLOOKUP($B$52&amp;$B108,[20]Enugu!$E:$AE,COLUMN(W$1)-2,FALSE)=" ",0,VLOOKUP($B$52&amp;$B108,[20]Enugu!$E:$AE,COLUMN(W$1)-2,FALSE))</f>
        <v>20</v>
      </c>
      <c r="X108" s="7">
        <f>IF(VLOOKUP($B$52&amp;$B108,[20]Enugu!$E:$AE,COLUMN(X$1)-2,FALSE)=" ",0,VLOOKUP($B$52&amp;$B108,[20]Enugu!$E:$AE,COLUMN(X$1)-2,FALSE))</f>
        <v>32</v>
      </c>
      <c r="Y108" s="7">
        <f>IF(VLOOKUP($B$52&amp;$B108,[20]Enugu!$E:$AE,COLUMN(Y$1)-2,FALSE)=" ",0,VLOOKUP($B$52&amp;$B108,[20]Enugu!$E:$AE,COLUMN(Y$1)-2,FALSE))</f>
        <v>34</v>
      </c>
      <c r="Z108" s="7">
        <f>IF(VLOOKUP($B$52&amp;$B108,[20]Enugu!$E:$AE,COLUMN(Z$1)-2,FALSE)=" ",0,VLOOKUP($B$52&amp;$B108,[20]Enugu!$E:$AE,COLUMN(Z$1)-2,FALSE))</f>
        <v>33</v>
      </c>
      <c r="AA108" s="7">
        <f>IF(VLOOKUP($B$52&amp;$B108,[20]Enugu!$E:$AE,COLUMN(AA$1)-2,FALSE)=" ",0,VLOOKUP($B$52&amp;$B108,[20]Enugu!$E:$AE,COLUMN(AA$1)-2,FALSE))</f>
        <v>41</v>
      </c>
      <c r="AB108" s="7">
        <f>IF(VLOOKUP($B$52&amp;$B108,[20]Enugu!$E:$AE,COLUMN(AB$1)-2,FALSE)=" ",0,VLOOKUP($B$52&amp;$B108,[20]Enugu!$E:$AE,COLUMN(AB$1)-2,FALSE))</f>
        <v>42</v>
      </c>
      <c r="AC108" s="7">
        <f>IF(VLOOKUP($B$52&amp;$B108,[20]Enugu!$E:$AE,COLUMN(AC$1)-2,FALSE)=" ",0,VLOOKUP($B$52&amp;$B108,[20]Enugu!$E:$AE,COLUMN(AC$1)-2,FALSE))</f>
        <v>46</v>
      </c>
      <c r="AF108" s="7">
        <f t="shared" ref="AF108:AG111" si="123">AB108</f>
        <v>42</v>
      </c>
      <c r="AG108" s="7">
        <f t="shared" si="123"/>
        <v>46</v>
      </c>
      <c r="AH108" s="7">
        <f>VLOOKUP($A$3&amp;$B$52&amp;$B108,'[14]Paga All'!$G$1:$J$3000,4,FALSE)</f>
        <v>47</v>
      </c>
      <c r="AI108" s="7">
        <f>VLOOKUP($A$3&amp;$B$100&amp;$B108,'[15]Paga all'!$F:$G,2,FALSE)</f>
        <v>51</v>
      </c>
      <c r="AJ108" s="7">
        <f>VLOOKUP($A$3&amp;$B$52&amp;$B108,'[16]Paga all'!$F$2:$G$1470,2,FALSE)</f>
        <v>52</v>
      </c>
      <c r="AK108" s="9">
        <f t="shared" ref="AK108:BO108" si="124">IF(ROUND((AJ108+AJ109)*(1+AK102),)&gt;=AK$3*$AD$3,AK$3*$AD$3*(1-AK103),ROUND((AJ108+AJ109)*(1+AK102),)-ROUND((AJ108+AJ109)*(1+AK102)*AK103,))</f>
        <v>59</v>
      </c>
      <c r="AL108" s="9">
        <f t="shared" si="124"/>
        <v>67</v>
      </c>
      <c r="AM108" s="9">
        <f t="shared" si="124"/>
        <v>78</v>
      </c>
      <c r="AN108" s="9">
        <f t="shared" si="124"/>
        <v>89</v>
      </c>
      <c r="AO108" s="9">
        <f t="shared" si="124"/>
        <v>103</v>
      </c>
      <c r="AP108" s="9">
        <f t="shared" si="124"/>
        <v>118</v>
      </c>
      <c r="AQ108" s="9">
        <f t="shared" si="124"/>
        <v>136</v>
      </c>
      <c r="AR108" s="9">
        <f t="shared" si="124"/>
        <v>156</v>
      </c>
      <c r="AS108" s="9">
        <f t="shared" si="124"/>
        <v>180</v>
      </c>
      <c r="AT108" s="9">
        <f t="shared" si="124"/>
        <v>206</v>
      </c>
      <c r="AU108" s="9">
        <f t="shared" si="124"/>
        <v>238</v>
      </c>
      <c r="AV108" s="9">
        <f t="shared" si="124"/>
        <v>274</v>
      </c>
      <c r="AW108" s="9">
        <f t="shared" si="124"/>
        <v>309.22499999999997</v>
      </c>
      <c r="AX108" s="9">
        <f t="shared" si="124"/>
        <v>317.77499999999998</v>
      </c>
      <c r="AY108" s="9">
        <f t="shared" si="124"/>
        <v>327.03749999999997</v>
      </c>
      <c r="AZ108" s="9">
        <f t="shared" si="124"/>
        <v>336.3</v>
      </c>
      <c r="BA108" s="9">
        <f t="shared" si="124"/>
        <v>345.5625</v>
      </c>
      <c r="BB108" s="9">
        <f t="shared" si="124"/>
        <v>355.53749999999997</v>
      </c>
      <c r="BC108" s="9">
        <f t="shared" si="124"/>
        <v>365.51249999999999</v>
      </c>
      <c r="BD108" s="9">
        <f t="shared" si="124"/>
        <v>376.2</v>
      </c>
      <c r="BE108" s="9">
        <f t="shared" si="124"/>
        <v>386.88749999999999</v>
      </c>
      <c r="BF108" s="9">
        <f t="shared" si="124"/>
        <v>398.28749999999997</v>
      </c>
      <c r="BG108" s="9">
        <f t="shared" si="124"/>
        <v>409.6875</v>
      </c>
      <c r="BH108" s="9">
        <f t="shared" si="124"/>
        <v>421.08749999999998</v>
      </c>
      <c r="BI108" s="9">
        <f t="shared" si="124"/>
        <v>433.2</v>
      </c>
      <c r="BJ108" s="9">
        <f t="shared" si="124"/>
        <v>445.3125</v>
      </c>
      <c r="BK108" s="9">
        <f t="shared" si="124"/>
        <v>458.13749999999999</v>
      </c>
      <c r="BL108" s="9">
        <f t="shared" si="124"/>
        <v>470.96249999999998</v>
      </c>
      <c r="BM108" s="9">
        <f t="shared" si="124"/>
        <v>484.5</v>
      </c>
      <c r="BN108" s="9">
        <f t="shared" si="124"/>
        <v>498.03749999999997</v>
      </c>
      <c r="BO108" s="9">
        <f t="shared" si="124"/>
        <v>512.28750000000002</v>
      </c>
    </row>
    <row r="109" spans="2:67" x14ac:dyDescent="0.25">
      <c r="B109" s="292" t="s">
        <v>305</v>
      </c>
      <c r="D109" s="7">
        <f>IF(VLOOKUP($B$52&amp;$B109,[20]Enugu!$E:$AE,COLUMN(D$1)-2,FALSE)=" ",0,VLOOKUP($B$52&amp;$B109,[20]Enugu!$E:$AE,COLUMN(D$1)-2,FALSE))</f>
        <v>0</v>
      </c>
      <c r="E109" s="7">
        <f>IF(VLOOKUP($B$52&amp;$B109,[20]Enugu!$E:$AE,COLUMN(E$1)-2,FALSE)=" ",0,VLOOKUP($B$52&amp;$B109,[20]Enugu!$E:$AE,COLUMN(E$1)-2,FALSE))</f>
        <v>0</v>
      </c>
      <c r="F109" s="7">
        <f>IF(VLOOKUP($B$52&amp;$B109,[20]Enugu!$E:$AE,COLUMN(F$1)-2,FALSE)=" ",0,VLOOKUP($B$52&amp;$B109,[20]Enugu!$E:$AE,COLUMN(F$1)-2,FALSE))</f>
        <v>0</v>
      </c>
      <c r="G109" s="7">
        <f>IF(VLOOKUP($B$52&amp;$B109,[20]Enugu!$E:$AE,COLUMN(G$1)-2,FALSE)=" ",0,VLOOKUP($B$52&amp;$B109,[20]Enugu!$E:$AE,COLUMN(G$1)-2,FALSE))</f>
        <v>0</v>
      </c>
      <c r="H109" s="7">
        <f>IF(VLOOKUP($B$52&amp;$B109,[20]Enugu!$E:$AE,COLUMN(H$1)-2,FALSE)=" ",0,VLOOKUP($B$52&amp;$B109,[20]Enugu!$E:$AE,COLUMN(H$1)-2,FALSE))</f>
        <v>0</v>
      </c>
      <c r="I109" s="7">
        <f>IF(VLOOKUP($B$52&amp;$B109,[20]Enugu!$E:$AE,COLUMN(I$1)-2,FALSE)=" ",0,VLOOKUP($B$52&amp;$B109,[20]Enugu!$E:$AE,COLUMN(I$1)-2,FALSE))</f>
        <v>0</v>
      </c>
      <c r="J109" s="7">
        <f>IF(VLOOKUP($B$52&amp;$B109,[20]Enugu!$E:$AE,COLUMN(J$1)-2,FALSE)=" ",0,VLOOKUP($B$52&amp;$B109,[20]Enugu!$E:$AE,COLUMN(J$1)-2,FALSE))</f>
        <v>0</v>
      </c>
      <c r="K109" s="7">
        <f>IF(VLOOKUP($B$52&amp;$B109,[20]Enugu!$E:$AE,COLUMN(K$1)-2,FALSE)=" ",0,VLOOKUP($B$52&amp;$B109,[20]Enugu!$E:$AE,COLUMN(K$1)-2,FALSE))</f>
        <v>0</v>
      </c>
      <c r="L109" s="7">
        <f>IF(VLOOKUP($B$52&amp;$B109,[20]Enugu!$E:$AE,COLUMN(L$1)-2,FALSE)=" ",0,VLOOKUP($B$52&amp;$B109,[20]Enugu!$E:$AE,COLUMN(L$1)-2,FALSE))</f>
        <v>0</v>
      </c>
      <c r="M109" s="7">
        <f>IF(VLOOKUP($B$52&amp;$B109,[20]Enugu!$E:$AE,COLUMN(M$1)-2,FALSE)=" ",0,VLOOKUP($B$52&amp;$B109,[20]Enugu!$E:$AE,COLUMN(M$1)-2,FALSE))</f>
        <v>0</v>
      </c>
      <c r="N109" s="7">
        <f>IF(VLOOKUP($B$52&amp;$B109,[20]Enugu!$E:$AE,COLUMN(N$1)-2,FALSE)=" ",0,VLOOKUP($B$52&amp;$B109,[20]Enugu!$E:$AE,COLUMN(N$1)-2,FALSE))</f>
        <v>0</v>
      </c>
      <c r="O109" s="7">
        <f>IF(VLOOKUP($B$52&amp;$B109,[20]Enugu!$E:$AE,COLUMN(O$1)-2,FALSE)=" ",0,VLOOKUP($B$52&amp;$B109,[20]Enugu!$E:$AE,COLUMN(O$1)-2,FALSE))</f>
        <v>0</v>
      </c>
      <c r="P109" s="7">
        <f>IF(VLOOKUP($B$52&amp;$B109,[20]Enugu!$E:$AE,COLUMN(P$1)-2,FALSE)=" ",0,VLOOKUP($B$52&amp;$B109,[20]Enugu!$E:$AE,COLUMN(P$1)-2,FALSE))</f>
        <v>0</v>
      </c>
      <c r="Q109" s="7">
        <f>IF(VLOOKUP($B$52&amp;$B109,[20]Enugu!$E:$AE,COLUMN(Q$1)-2,FALSE)=" ",0,VLOOKUP($B$52&amp;$B109,[20]Enugu!$E:$AE,COLUMN(Q$1)-2,FALSE))</f>
        <v>0</v>
      </c>
      <c r="R109" s="7">
        <f>IF(VLOOKUP($B$52&amp;$B109,[20]Enugu!$E:$AE,COLUMN(R$1)-2,FALSE)=" ",0,VLOOKUP($B$52&amp;$B109,[20]Enugu!$E:$AE,COLUMN(R$1)-2,FALSE))</f>
        <v>0</v>
      </c>
      <c r="S109" s="7">
        <f>IF(VLOOKUP($B$52&amp;$B109,[20]Enugu!$E:$AE,COLUMN(S$1)-2,FALSE)=" ",0,VLOOKUP($B$52&amp;$B109,[20]Enugu!$E:$AE,COLUMN(S$1)-2,FALSE))</f>
        <v>0</v>
      </c>
      <c r="T109" s="7">
        <f>IF(VLOOKUP($B$52&amp;$B109,[20]Enugu!$E:$AE,COLUMN(T$1)-2,FALSE)=" ",0,VLOOKUP($B$52&amp;$B109,[20]Enugu!$E:$AE,COLUMN(T$1)-2,FALSE))</f>
        <v>0</v>
      </c>
      <c r="U109" s="7">
        <f>IF(VLOOKUP($B$52&amp;$B109,[20]Enugu!$E:$AE,COLUMN(U$1)-2,FALSE)=" ",0,VLOOKUP($B$52&amp;$B109,[20]Enugu!$E:$AE,COLUMN(U$1)-2,FALSE))</f>
        <v>0</v>
      </c>
      <c r="V109" s="7">
        <f>IF(VLOOKUP($B$52&amp;$B109,[20]Enugu!$E:$AE,COLUMN(V$1)-2,FALSE)=" ",0,VLOOKUP($B$52&amp;$B109,[20]Enugu!$E:$AE,COLUMN(V$1)-2,FALSE))</f>
        <v>0</v>
      </c>
      <c r="W109" s="7">
        <f>IF(VLOOKUP($B$52&amp;$B109,[20]Enugu!$E:$AE,COLUMN(W$1)-2,FALSE)=" ",0,VLOOKUP($B$52&amp;$B109,[20]Enugu!$E:$AE,COLUMN(W$1)-2,FALSE))</f>
        <v>0</v>
      </c>
      <c r="X109" s="7">
        <f>IF(VLOOKUP($B$52&amp;$B109,[20]Enugu!$E:$AE,COLUMN(X$1)-2,FALSE)=" ",0,VLOOKUP($B$52&amp;$B109,[20]Enugu!$E:$AE,COLUMN(X$1)-2,FALSE))</f>
        <v>1</v>
      </c>
      <c r="Y109" s="7">
        <f>IF(VLOOKUP($B$52&amp;$B109,[20]Enugu!$E:$AE,COLUMN(Y$1)-2,FALSE)=" ",0,VLOOKUP($B$52&amp;$B109,[20]Enugu!$E:$AE,COLUMN(Y$1)-2,FALSE))</f>
        <v>3</v>
      </c>
      <c r="Z109" s="7">
        <f>IF(VLOOKUP($B$52&amp;$B109,[20]Enugu!$E:$AE,COLUMN(Z$1)-2,FALSE)=" ",0,VLOOKUP($B$52&amp;$B109,[20]Enugu!$E:$AE,COLUMN(Z$1)-2,FALSE))</f>
        <v>3</v>
      </c>
      <c r="AA109" s="7">
        <f>IF(VLOOKUP($B$52&amp;$B109,[20]Enugu!$E:$AE,COLUMN(AA$1)-2,FALSE)=" ",0,VLOOKUP($B$52&amp;$B109,[20]Enugu!$E:$AE,COLUMN(AA$1)-2,FALSE))</f>
        <v>0</v>
      </c>
      <c r="AB109" s="7">
        <f>IF(VLOOKUP($B$52&amp;$B109,[20]Enugu!$E:$AE,COLUMN(AB$1)-2,FALSE)=" ",0,VLOOKUP($B$52&amp;$B109,[20]Enugu!$E:$AE,COLUMN(AB$1)-2,FALSE))</f>
        <v>2</v>
      </c>
      <c r="AC109" s="7">
        <f>IF(VLOOKUP($B$52&amp;$B109,[20]Enugu!$E:$AE,COLUMN(AC$1)-2,FALSE)=" ",0,VLOOKUP($B$52&amp;$B109,[20]Enugu!$E:$AE,COLUMN(AC$1)-2,FALSE))</f>
        <v>1</v>
      </c>
      <c r="AF109" s="7">
        <f t="shared" si="123"/>
        <v>2</v>
      </c>
      <c r="AG109" s="7">
        <f t="shared" si="123"/>
        <v>1</v>
      </c>
      <c r="AH109" s="7">
        <f>VLOOKUP($A$3&amp;$B$52&amp;$B109,'[14]Paga All'!$G$1:$J$3000,4,FALSE)</f>
        <v>1</v>
      </c>
      <c r="AI109" s="7">
        <f>VLOOKUP($A$3&amp;$B$100&amp;$B109,'[15]Paga all'!$F:$G,2,FALSE)</f>
        <v>1</v>
      </c>
      <c r="AJ109" s="7">
        <f>VLOOKUP($A$3&amp;$B$52&amp;$B109,'[16]Paga all'!$F$2:$G$1470,2,FALSE)</f>
        <v>2</v>
      </c>
      <c r="AK109" s="9">
        <f t="shared" ref="AK109:BO109" si="125">IF(ROUND((AJ108+AJ109)*(1+AK102),)&gt;=AK$3*$AD$3,AK$3*$AD$3*AK103,ROUND((AJ108+AJ109)*(1+AK102),)-AK108)</f>
        <v>3</v>
      </c>
      <c r="AL109" s="9">
        <f t="shared" si="125"/>
        <v>4</v>
      </c>
      <c r="AM109" s="9">
        <f t="shared" si="125"/>
        <v>4</v>
      </c>
      <c r="AN109" s="9">
        <f t="shared" si="125"/>
        <v>5</v>
      </c>
      <c r="AO109" s="9">
        <f t="shared" si="125"/>
        <v>5</v>
      </c>
      <c r="AP109" s="9">
        <f t="shared" si="125"/>
        <v>6</v>
      </c>
      <c r="AQ109" s="9">
        <f t="shared" si="125"/>
        <v>7</v>
      </c>
      <c r="AR109" s="9">
        <f t="shared" si="125"/>
        <v>8</v>
      </c>
      <c r="AS109" s="9">
        <f t="shared" si="125"/>
        <v>9</v>
      </c>
      <c r="AT109" s="9">
        <f t="shared" si="125"/>
        <v>11</v>
      </c>
      <c r="AU109" s="9">
        <f t="shared" si="125"/>
        <v>12</v>
      </c>
      <c r="AV109" s="9">
        <f t="shared" si="125"/>
        <v>14</v>
      </c>
      <c r="AW109" s="9">
        <f t="shared" si="125"/>
        <v>16.275000000000002</v>
      </c>
      <c r="AX109" s="9">
        <f t="shared" si="125"/>
        <v>16.725000000000001</v>
      </c>
      <c r="AY109" s="9">
        <f t="shared" si="125"/>
        <v>17.212500000000002</v>
      </c>
      <c r="AZ109" s="9">
        <f t="shared" si="125"/>
        <v>17.7</v>
      </c>
      <c r="BA109" s="9">
        <f t="shared" si="125"/>
        <v>18.1875</v>
      </c>
      <c r="BB109" s="9">
        <f t="shared" si="125"/>
        <v>18.712500000000002</v>
      </c>
      <c r="BC109" s="9">
        <f t="shared" si="125"/>
        <v>19.237500000000001</v>
      </c>
      <c r="BD109" s="9">
        <f t="shared" si="125"/>
        <v>19.8</v>
      </c>
      <c r="BE109" s="9">
        <f t="shared" si="125"/>
        <v>20.362500000000001</v>
      </c>
      <c r="BF109" s="9">
        <f t="shared" si="125"/>
        <v>20.962500000000002</v>
      </c>
      <c r="BG109" s="9">
        <f t="shared" si="125"/>
        <v>21.5625</v>
      </c>
      <c r="BH109" s="9">
        <f t="shared" si="125"/>
        <v>22.162500000000001</v>
      </c>
      <c r="BI109" s="9">
        <f t="shared" si="125"/>
        <v>22.8</v>
      </c>
      <c r="BJ109" s="9">
        <f t="shared" si="125"/>
        <v>23.4375</v>
      </c>
      <c r="BK109" s="9">
        <f t="shared" si="125"/>
        <v>24.112500000000001</v>
      </c>
      <c r="BL109" s="9">
        <f t="shared" si="125"/>
        <v>24.787500000000001</v>
      </c>
      <c r="BM109" s="9">
        <f t="shared" si="125"/>
        <v>25.5</v>
      </c>
      <c r="BN109" s="9">
        <f t="shared" si="125"/>
        <v>26.212500000000002</v>
      </c>
      <c r="BO109" s="9">
        <f t="shared" si="125"/>
        <v>26.962500000000002</v>
      </c>
    </row>
    <row r="110" spans="2:67" x14ac:dyDescent="0.25">
      <c r="B110" s="292" t="s">
        <v>306</v>
      </c>
      <c r="D110" s="7">
        <f>IF(VLOOKUP($B$52&amp;$B110,[20]Enugu!$E:$AE,COLUMN(D$1)-2,FALSE)=" ",0,VLOOKUP($B$52&amp;$B110,[20]Enugu!$E:$AE,COLUMN(D$1)-2,FALSE))</f>
        <v>0</v>
      </c>
      <c r="E110" s="7">
        <f>IF(VLOOKUP($B$52&amp;$B110,[20]Enugu!$E:$AE,COLUMN(E$1)-2,FALSE)=" ",0,VLOOKUP($B$52&amp;$B110,[20]Enugu!$E:$AE,COLUMN(E$1)-2,FALSE))</f>
        <v>0</v>
      </c>
      <c r="F110" s="7">
        <f>IF(VLOOKUP($B$52&amp;$B110,[20]Enugu!$E:$AE,COLUMN(F$1)-2,FALSE)=" ",0,VLOOKUP($B$52&amp;$B110,[20]Enugu!$E:$AE,COLUMN(F$1)-2,FALSE))</f>
        <v>0</v>
      </c>
      <c r="G110" s="7">
        <f>IF(VLOOKUP($B$52&amp;$B110,[20]Enugu!$E:$AE,COLUMN(G$1)-2,FALSE)=" ",0,VLOOKUP($B$52&amp;$B110,[20]Enugu!$E:$AE,COLUMN(G$1)-2,FALSE))</f>
        <v>0</v>
      </c>
      <c r="H110" s="7">
        <f>IF(VLOOKUP($B$52&amp;$B110,[20]Enugu!$E:$AE,COLUMN(H$1)-2,FALSE)=" ",0,VLOOKUP($B$52&amp;$B110,[20]Enugu!$E:$AE,COLUMN(H$1)-2,FALSE))</f>
        <v>0</v>
      </c>
      <c r="I110" s="7">
        <f>IF(VLOOKUP($B$52&amp;$B110,[20]Enugu!$E:$AE,COLUMN(I$1)-2,FALSE)=" ",0,VLOOKUP($B$52&amp;$B110,[20]Enugu!$E:$AE,COLUMN(I$1)-2,FALSE))</f>
        <v>0</v>
      </c>
      <c r="J110" s="7">
        <f>IF(VLOOKUP($B$52&amp;$B110,[20]Enugu!$E:$AE,COLUMN(J$1)-2,FALSE)=" ",0,VLOOKUP($B$52&amp;$B110,[20]Enugu!$E:$AE,COLUMN(J$1)-2,FALSE))</f>
        <v>0</v>
      </c>
      <c r="K110" s="7">
        <f>IF(VLOOKUP($B$52&amp;$B110,[20]Enugu!$E:$AE,COLUMN(K$1)-2,FALSE)=" ",0,VLOOKUP($B$52&amp;$B110,[20]Enugu!$E:$AE,COLUMN(K$1)-2,FALSE))</f>
        <v>0</v>
      </c>
      <c r="L110" s="7">
        <f>IF(VLOOKUP($B$52&amp;$B110,[20]Enugu!$E:$AE,COLUMN(L$1)-2,FALSE)=" ",0,VLOOKUP($B$52&amp;$B110,[20]Enugu!$E:$AE,COLUMN(L$1)-2,FALSE))</f>
        <v>0</v>
      </c>
      <c r="M110" s="7">
        <f>IF(VLOOKUP($B$52&amp;$B110,[20]Enugu!$E:$AE,COLUMN(M$1)-2,FALSE)=" ",0,VLOOKUP($B$52&amp;$B110,[20]Enugu!$E:$AE,COLUMN(M$1)-2,FALSE))</f>
        <v>0</v>
      </c>
      <c r="N110" s="7">
        <f>IF(VLOOKUP($B$52&amp;$B110,[20]Enugu!$E:$AE,COLUMN(N$1)-2,FALSE)=" ",0,VLOOKUP($B$52&amp;$B110,[20]Enugu!$E:$AE,COLUMN(N$1)-2,FALSE))</f>
        <v>0</v>
      </c>
      <c r="O110" s="7">
        <f>IF(VLOOKUP($B$52&amp;$B110,[20]Enugu!$E:$AE,COLUMN(O$1)-2,FALSE)=" ",0,VLOOKUP($B$52&amp;$B110,[20]Enugu!$E:$AE,COLUMN(O$1)-2,FALSE))</f>
        <v>0</v>
      </c>
      <c r="P110" s="7">
        <f>IF(VLOOKUP($B$52&amp;$B110,[20]Enugu!$E:$AE,COLUMN(P$1)-2,FALSE)=" ",0,VLOOKUP($B$52&amp;$B110,[20]Enugu!$E:$AE,COLUMN(P$1)-2,FALSE))</f>
        <v>0</v>
      </c>
      <c r="Q110" s="7">
        <f>IF(VLOOKUP($B$52&amp;$B110,[20]Enugu!$E:$AE,COLUMN(Q$1)-2,FALSE)=" ",0,VLOOKUP($B$52&amp;$B110,[20]Enugu!$E:$AE,COLUMN(Q$1)-2,FALSE))</f>
        <v>0</v>
      </c>
      <c r="R110" s="7">
        <f>IF(VLOOKUP($B$52&amp;$B110,[20]Enugu!$E:$AE,COLUMN(R$1)-2,FALSE)=" ",0,VLOOKUP($B$52&amp;$B110,[20]Enugu!$E:$AE,COLUMN(R$1)-2,FALSE))</f>
        <v>0</v>
      </c>
      <c r="S110" s="7">
        <f>IF(VLOOKUP($B$52&amp;$B110,[20]Enugu!$E:$AE,COLUMN(S$1)-2,FALSE)=" ",0,VLOOKUP($B$52&amp;$B110,[20]Enugu!$E:$AE,COLUMN(S$1)-2,FALSE))</f>
        <v>0</v>
      </c>
      <c r="T110" s="7">
        <f>IF(VLOOKUP($B$52&amp;$B110,[20]Enugu!$E:$AE,COLUMN(T$1)-2,FALSE)=" ",0,VLOOKUP($B$52&amp;$B110,[20]Enugu!$E:$AE,COLUMN(T$1)-2,FALSE))</f>
        <v>0</v>
      </c>
      <c r="U110" s="7">
        <f>IF(VLOOKUP($B$52&amp;$B110,[20]Enugu!$E:$AE,COLUMN(U$1)-2,FALSE)=" ",0,VLOOKUP($B$52&amp;$B110,[20]Enugu!$E:$AE,COLUMN(U$1)-2,FALSE))</f>
        <v>0</v>
      </c>
      <c r="V110" s="7">
        <f>IF(VLOOKUP($B$52&amp;$B110,[20]Enugu!$E:$AE,COLUMN(V$1)-2,FALSE)=" ",0,VLOOKUP($B$52&amp;$B110,[20]Enugu!$E:$AE,COLUMN(V$1)-2,FALSE))</f>
        <v>0</v>
      </c>
      <c r="W110" s="7">
        <f>IF(VLOOKUP($B$52&amp;$B110,[20]Enugu!$E:$AE,COLUMN(W$1)-2,FALSE)=" ",0,VLOOKUP($B$52&amp;$B110,[20]Enugu!$E:$AE,COLUMN(W$1)-2,FALSE))</f>
        <v>227</v>
      </c>
      <c r="X110" s="7">
        <f>IF(VLOOKUP($B$52&amp;$B110,[20]Enugu!$E:$AE,COLUMN(X$1)-2,FALSE)=" ",0,VLOOKUP($B$52&amp;$B110,[20]Enugu!$E:$AE,COLUMN(X$1)-2,FALSE))</f>
        <v>434</v>
      </c>
      <c r="Y110" s="7">
        <f>IF(VLOOKUP($B$52&amp;$B110,[20]Enugu!$E:$AE,COLUMN(Y$1)-2,FALSE)=" ",0,VLOOKUP($B$52&amp;$B110,[20]Enugu!$E:$AE,COLUMN(Y$1)-2,FALSE))</f>
        <v>554</v>
      </c>
      <c r="Z110" s="7">
        <f>IF(VLOOKUP($B$52&amp;$B110,[20]Enugu!$E:$AE,COLUMN(Z$1)-2,FALSE)=" ",0,VLOOKUP($B$52&amp;$B110,[20]Enugu!$E:$AE,COLUMN(Z$1)-2,FALSE))</f>
        <v>479</v>
      </c>
      <c r="AA110" s="7">
        <f>IF(VLOOKUP($B$52&amp;$B110,[20]Enugu!$E:$AE,COLUMN(AA$1)-2,FALSE)=" ",0,VLOOKUP($B$52&amp;$B110,[20]Enugu!$E:$AE,COLUMN(AA$1)-2,FALSE))</f>
        <v>944</v>
      </c>
      <c r="AB110" s="7">
        <f>IF(VLOOKUP($B$52&amp;$B110,[20]Enugu!$E:$AE,COLUMN(AB$1)-2,FALSE)=" ",0,VLOOKUP($B$52&amp;$B110,[20]Enugu!$E:$AE,COLUMN(AB$1)-2,FALSE))</f>
        <v>1306</v>
      </c>
      <c r="AC110" s="7">
        <f>IF(VLOOKUP($B$52&amp;$B110,[20]Enugu!$E:$AE,COLUMN(AC$1)-2,FALSE)=" ",0,VLOOKUP($B$52&amp;$B110,[20]Enugu!$E:$AE,COLUMN(AC$1)-2,FALSE))</f>
        <v>736</v>
      </c>
      <c r="AF110" s="7">
        <f t="shared" si="123"/>
        <v>1306</v>
      </c>
      <c r="AG110" s="7">
        <f t="shared" si="123"/>
        <v>736</v>
      </c>
      <c r="AH110" s="7">
        <f>VLOOKUP($A$3&amp;$B$52&amp;$B110,'[14]Paga All'!$G$1:$J$3000,4,FALSE)</f>
        <v>1536</v>
      </c>
      <c r="AI110" s="7">
        <f>VLOOKUP($A$3&amp;$B$100&amp;$B110,'[15]Paga all'!$F:$G,2,FALSE)</f>
        <v>1298</v>
      </c>
      <c r="AJ110" s="7">
        <f>VLOOKUP($A$3&amp;$B$52&amp;$B110,'[16]Paga all'!$F$2:$G$1470,2,FALSE)</f>
        <v>1464</v>
      </c>
      <c r="AK110" s="9">
        <f t="shared" ref="AK110:BO110" si="126">ROUND(AK108*AK104,)</f>
        <v>2036</v>
      </c>
      <c r="AL110" s="9">
        <f t="shared" si="126"/>
        <v>2680</v>
      </c>
      <c r="AM110" s="9">
        <f t="shared" si="126"/>
        <v>3120</v>
      </c>
      <c r="AN110" s="9">
        <f t="shared" si="126"/>
        <v>3560</v>
      </c>
      <c r="AO110" s="9">
        <f t="shared" si="126"/>
        <v>4120</v>
      </c>
      <c r="AP110" s="9">
        <f t="shared" si="126"/>
        <v>4720</v>
      </c>
      <c r="AQ110" s="9">
        <f t="shared" si="126"/>
        <v>5440</v>
      </c>
      <c r="AR110" s="9">
        <f t="shared" si="126"/>
        <v>6240</v>
      </c>
      <c r="AS110" s="9">
        <f t="shared" si="126"/>
        <v>7200</v>
      </c>
      <c r="AT110" s="9">
        <f t="shared" si="126"/>
        <v>8240</v>
      </c>
      <c r="AU110" s="9">
        <f t="shared" si="126"/>
        <v>9520</v>
      </c>
      <c r="AV110" s="9">
        <f t="shared" si="126"/>
        <v>10960</v>
      </c>
      <c r="AW110" s="9">
        <f t="shared" si="126"/>
        <v>12369</v>
      </c>
      <c r="AX110" s="9">
        <f t="shared" si="126"/>
        <v>12711</v>
      </c>
      <c r="AY110" s="9">
        <f t="shared" si="126"/>
        <v>13082</v>
      </c>
      <c r="AZ110" s="9">
        <f t="shared" si="126"/>
        <v>13452</v>
      </c>
      <c r="BA110" s="9">
        <f t="shared" si="126"/>
        <v>13823</v>
      </c>
      <c r="BB110" s="9">
        <f t="shared" si="126"/>
        <v>14222</v>
      </c>
      <c r="BC110" s="9">
        <f t="shared" si="126"/>
        <v>14621</v>
      </c>
      <c r="BD110" s="9">
        <f t="shared" si="126"/>
        <v>15048</v>
      </c>
      <c r="BE110" s="9">
        <f t="shared" si="126"/>
        <v>15476</v>
      </c>
      <c r="BF110" s="9">
        <f t="shared" si="126"/>
        <v>15932</v>
      </c>
      <c r="BG110" s="9">
        <f t="shared" si="126"/>
        <v>16388</v>
      </c>
      <c r="BH110" s="9">
        <f t="shared" si="126"/>
        <v>16844</v>
      </c>
      <c r="BI110" s="9">
        <f t="shared" si="126"/>
        <v>17328</v>
      </c>
      <c r="BJ110" s="9">
        <f t="shared" si="126"/>
        <v>17813</v>
      </c>
      <c r="BK110" s="9">
        <f t="shared" si="126"/>
        <v>18326</v>
      </c>
      <c r="BL110" s="9">
        <f t="shared" si="126"/>
        <v>18839</v>
      </c>
      <c r="BM110" s="9">
        <f t="shared" si="126"/>
        <v>19380</v>
      </c>
      <c r="BN110" s="9">
        <f t="shared" si="126"/>
        <v>19922</v>
      </c>
      <c r="BO110" s="9">
        <f t="shared" si="126"/>
        <v>20492</v>
      </c>
    </row>
    <row r="111" spans="2:67" x14ac:dyDescent="0.25">
      <c r="B111" s="292" t="s">
        <v>307</v>
      </c>
      <c r="D111" s="7">
        <f>IF(VLOOKUP($B$52&amp;$B111,[20]Enugu!$E:$AE,COLUMN(D$1)-2,FALSE)=" ",0,VLOOKUP($B$52&amp;$B111,[20]Enugu!$E:$AE,COLUMN(D$1)-2,FALSE))</f>
        <v>0</v>
      </c>
      <c r="E111" s="7">
        <f>IF(VLOOKUP($B$52&amp;$B111,[20]Enugu!$E:$AE,COLUMN(E$1)-2,FALSE)=" ",0,VLOOKUP($B$52&amp;$B111,[20]Enugu!$E:$AE,COLUMN(E$1)-2,FALSE))</f>
        <v>0</v>
      </c>
      <c r="F111" s="7">
        <f>IF(VLOOKUP($B$52&amp;$B111,[20]Enugu!$E:$AE,COLUMN(F$1)-2,FALSE)=" ",0,VLOOKUP($B$52&amp;$B111,[20]Enugu!$E:$AE,COLUMN(F$1)-2,FALSE))</f>
        <v>0</v>
      </c>
      <c r="G111" s="7">
        <f>IF(VLOOKUP($B$52&amp;$B111,[20]Enugu!$E:$AE,COLUMN(G$1)-2,FALSE)=" ",0,VLOOKUP($B$52&amp;$B111,[20]Enugu!$E:$AE,COLUMN(G$1)-2,FALSE))</f>
        <v>0</v>
      </c>
      <c r="H111" s="7">
        <f>IF(VLOOKUP($B$52&amp;$B111,[20]Enugu!$E:$AE,COLUMN(H$1)-2,FALSE)=" ",0,VLOOKUP($B$52&amp;$B111,[20]Enugu!$E:$AE,COLUMN(H$1)-2,FALSE))</f>
        <v>0</v>
      </c>
      <c r="I111" s="7">
        <f>IF(VLOOKUP($B$52&amp;$B111,[20]Enugu!$E:$AE,COLUMN(I$1)-2,FALSE)=" ",0,VLOOKUP($B$52&amp;$B111,[20]Enugu!$E:$AE,COLUMN(I$1)-2,FALSE))</f>
        <v>0</v>
      </c>
      <c r="J111" s="7">
        <f>IF(VLOOKUP($B$52&amp;$B111,[20]Enugu!$E:$AE,COLUMN(J$1)-2,FALSE)=" ",0,VLOOKUP($B$52&amp;$B111,[20]Enugu!$E:$AE,COLUMN(J$1)-2,FALSE))</f>
        <v>0</v>
      </c>
      <c r="K111" s="7">
        <f>IF(VLOOKUP($B$52&amp;$B111,[20]Enugu!$E:$AE,COLUMN(K$1)-2,FALSE)=" ",0,VLOOKUP($B$52&amp;$B111,[20]Enugu!$E:$AE,COLUMN(K$1)-2,FALSE))</f>
        <v>0</v>
      </c>
      <c r="L111" s="7">
        <f>IF(VLOOKUP($B$52&amp;$B111,[20]Enugu!$E:$AE,COLUMN(L$1)-2,FALSE)=" ",0,VLOOKUP($B$52&amp;$B111,[20]Enugu!$E:$AE,COLUMN(L$1)-2,FALSE))</f>
        <v>0</v>
      </c>
      <c r="M111" s="7">
        <f>IF(VLOOKUP($B$52&amp;$B111,[20]Enugu!$E:$AE,COLUMN(M$1)-2,FALSE)=" ",0,VLOOKUP($B$52&amp;$B111,[20]Enugu!$E:$AE,COLUMN(M$1)-2,FALSE))</f>
        <v>0</v>
      </c>
      <c r="N111" s="7">
        <f>IF(VLOOKUP($B$52&amp;$B111,[20]Enugu!$E:$AE,COLUMN(N$1)-2,FALSE)=" ",0,VLOOKUP($B$52&amp;$B111,[20]Enugu!$E:$AE,COLUMN(N$1)-2,FALSE))</f>
        <v>0</v>
      </c>
      <c r="O111" s="7">
        <f>IF(VLOOKUP($B$52&amp;$B111,[20]Enugu!$E:$AE,COLUMN(O$1)-2,FALSE)=" ",0,VLOOKUP($B$52&amp;$B111,[20]Enugu!$E:$AE,COLUMN(O$1)-2,FALSE))</f>
        <v>0</v>
      </c>
      <c r="P111" s="7">
        <f>IF(VLOOKUP($B$52&amp;$B111,[20]Enugu!$E:$AE,COLUMN(P$1)-2,FALSE)=" ",0,VLOOKUP($B$52&amp;$B111,[20]Enugu!$E:$AE,COLUMN(P$1)-2,FALSE))</f>
        <v>0</v>
      </c>
      <c r="Q111" s="7">
        <f>IF(VLOOKUP($B$52&amp;$B111,[20]Enugu!$E:$AE,COLUMN(Q$1)-2,FALSE)=" ",0,VLOOKUP($B$52&amp;$B111,[20]Enugu!$E:$AE,COLUMN(Q$1)-2,FALSE))</f>
        <v>0</v>
      </c>
      <c r="R111" s="7">
        <f>IF(VLOOKUP($B$52&amp;$B111,[20]Enugu!$E:$AE,COLUMN(R$1)-2,FALSE)=" ",0,VLOOKUP($B$52&amp;$B111,[20]Enugu!$E:$AE,COLUMN(R$1)-2,FALSE))</f>
        <v>0</v>
      </c>
      <c r="S111" s="7">
        <f>IF(VLOOKUP($B$52&amp;$B111,[20]Enugu!$E:$AE,COLUMN(S$1)-2,FALSE)=" ",0,VLOOKUP($B$52&amp;$B111,[20]Enugu!$E:$AE,COLUMN(S$1)-2,FALSE))</f>
        <v>0</v>
      </c>
      <c r="T111" s="7">
        <f>IF(VLOOKUP($B$52&amp;$B111,[20]Enugu!$E:$AE,COLUMN(T$1)-2,FALSE)=" ",0,VLOOKUP($B$52&amp;$B111,[20]Enugu!$E:$AE,COLUMN(T$1)-2,FALSE))</f>
        <v>0</v>
      </c>
      <c r="U111" s="7">
        <f>IF(VLOOKUP($B$52&amp;$B111,[20]Enugu!$E:$AE,COLUMN(U$1)-2,FALSE)=" ",0,VLOOKUP($B$52&amp;$B111,[20]Enugu!$E:$AE,COLUMN(U$1)-2,FALSE))</f>
        <v>0</v>
      </c>
      <c r="V111" s="7">
        <f>IF(VLOOKUP($B$52&amp;$B111,[20]Enugu!$E:$AE,COLUMN(V$1)-2,FALSE)=" ",0,VLOOKUP($B$52&amp;$B111,[20]Enugu!$E:$AE,COLUMN(V$1)-2,FALSE))</f>
        <v>0</v>
      </c>
      <c r="W111" s="7">
        <f>IF(VLOOKUP($B$52&amp;$B111,[20]Enugu!$E:$AE,COLUMN(W$1)-2,FALSE)=" ",0,VLOOKUP($B$52&amp;$B111,[20]Enugu!$E:$AE,COLUMN(W$1)-2,FALSE))</f>
        <v>282500</v>
      </c>
      <c r="X111" s="7">
        <f>IF(VLOOKUP($B$52&amp;$B111,[20]Enugu!$E:$AE,COLUMN(X$1)-2,FALSE)=" ",0,VLOOKUP($B$52&amp;$B111,[20]Enugu!$E:$AE,COLUMN(X$1)-2,FALSE))</f>
        <v>546000</v>
      </c>
      <c r="Y111" s="7">
        <f>IF(VLOOKUP($B$52&amp;$B111,[20]Enugu!$E:$AE,COLUMN(Y$1)-2,FALSE)=" ",0,VLOOKUP($B$52&amp;$B111,[20]Enugu!$E:$AE,COLUMN(Y$1)-2,FALSE))</f>
        <v>692000</v>
      </c>
      <c r="Z111" s="7">
        <f>IF(VLOOKUP($B$52&amp;$B111,[20]Enugu!$E:$AE,COLUMN(Z$1)-2,FALSE)=" ",0,VLOOKUP($B$52&amp;$B111,[20]Enugu!$E:$AE,COLUMN(Z$1)-2,FALSE))</f>
        <v>606000</v>
      </c>
      <c r="AA111" s="7">
        <f>IF(VLOOKUP($B$52&amp;$B111,[20]Enugu!$E:$AE,COLUMN(AA$1)-2,FALSE)=" ",0,VLOOKUP($B$52&amp;$B111,[20]Enugu!$E:$AE,COLUMN(AA$1)-2,FALSE))</f>
        <v>1210400</v>
      </c>
      <c r="AB111" s="7">
        <f>IF(VLOOKUP($B$52&amp;$B111,[20]Enugu!$E:$AE,COLUMN(AB$1)-2,FALSE)=" ",0,VLOOKUP($B$52&amp;$B111,[20]Enugu!$E:$AE,COLUMN(AB$1)-2,FALSE))</f>
        <v>1611100</v>
      </c>
      <c r="AC111" s="7">
        <f>IF(VLOOKUP($B$52&amp;$B111,[20]Enugu!$E:$AE,COLUMN(AC$1)-2,FALSE)=" ",0,VLOOKUP($B$52&amp;$B111,[20]Enugu!$E:$AE,COLUMN(AC$1)-2,FALSE))</f>
        <v>929900</v>
      </c>
      <c r="AF111" s="7">
        <f t="shared" si="123"/>
        <v>1611100</v>
      </c>
      <c r="AG111" s="7">
        <f t="shared" si="123"/>
        <v>929900</v>
      </c>
      <c r="AH111" s="7">
        <f>VLOOKUP($A$3&amp;$B$52&amp;$B111,'[14]Paga All'!$G$1:$J$3000,4,FALSE)</f>
        <v>1883040</v>
      </c>
      <c r="AI111" s="7">
        <f>VLOOKUP($A$3&amp;$B$100&amp;$B111,'[15]Paga all'!$F:$G,2,FALSE)</f>
        <v>1635800</v>
      </c>
      <c r="AJ111" s="7">
        <f>VLOOKUP($A$3&amp;$B$52&amp;$B111,'[16]Paga all'!$F$2:$G$1470,2,FALSE)</f>
        <v>1886100</v>
      </c>
      <c r="AK111" s="9">
        <f t="shared" ref="AK111:BO111" si="127">AK110*$AD112</f>
        <v>2557137.6923076925</v>
      </c>
      <c r="AL111" s="9">
        <f t="shared" si="127"/>
        <v>3365976.9230769235</v>
      </c>
      <c r="AM111" s="9">
        <f t="shared" si="127"/>
        <v>3918600.0000000005</v>
      </c>
      <c r="AN111" s="9">
        <f t="shared" si="127"/>
        <v>4471223.076923077</v>
      </c>
      <c r="AO111" s="9">
        <f t="shared" si="127"/>
        <v>5174561.538461539</v>
      </c>
      <c r="AP111" s="9">
        <f t="shared" si="127"/>
        <v>5928138.461538462</v>
      </c>
      <c r="AQ111" s="9">
        <f t="shared" si="127"/>
        <v>6832430.7692307699</v>
      </c>
      <c r="AR111" s="9">
        <f t="shared" si="127"/>
        <v>7837200.0000000009</v>
      </c>
      <c r="AS111" s="9">
        <f t="shared" si="127"/>
        <v>9042923.0769230779</v>
      </c>
      <c r="AT111" s="9">
        <f t="shared" si="127"/>
        <v>10349123.076923078</v>
      </c>
      <c r="AU111" s="9">
        <f t="shared" si="127"/>
        <v>11956753.846153848</v>
      </c>
      <c r="AV111" s="9">
        <f t="shared" si="127"/>
        <v>13765338.461538462</v>
      </c>
      <c r="AW111" s="9">
        <f t="shared" si="127"/>
        <v>15534988.26923077</v>
      </c>
      <c r="AX111" s="9">
        <f t="shared" si="127"/>
        <v>15964527.115384616</v>
      </c>
      <c r="AY111" s="9">
        <f t="shared" si="127"/>
        <v>16430488.846153848</v>
      </c>
      <c r="AZ111" s="9">
        <f t="shared" si="127"/>
        <v>16895194.615384616</v>
      </c>
      <c r="BA111" s="9">
        <f t="shared" si="127"/>
        <v>17361156.346153848</v>
      </c>
      <c r="BB111" s="9">
        <f t="shared" si="127"/>
        <v>17862285</v>
      </c>
      <c r="BC111" s="9">
        <f t="shared" si="127"/>
        <v>18363413.653846156</v>
      </c>
      <c r="BD111" s="9">
        <f t="shared" si="127"/>
        <v>18899709.230769232</v>
      </c>
      <c r="BE111" s="9">
        <f t="shared" si="127"/>
        <v>19437260.769230772</v>
      </c>
      <c r="BF111" s="9">
        <f t="shared" si="127"/>
        <v>20009979.230769232</v>
      </c>
      <c r="BG111" s="9">
        <f t="shared" si="127"/>
        <v>20582697.692307696</v>
      </c>
      <c r="BH111" s="9">
        <f t="shared" si="127"/>
        <v>21155416.153846156</v>
      </c>
      <c r="BI111" s="9">
        <f t="shared" si="127"/>
        <v>21763301.53846154</v>
      </c>
      <c r="BJ111" s="9">
        <f t="shared" si="127"/>
        <v>22372442.884615388</v>
      </c>
      <c r="BK111" s="9">
        <f t="shared" si="127"/>
        <v>23016751.153846156</v>
      </c>
      <c r="BL111" s="9">
        <f t="shared" si="127"/>
        <v>23661059.423076924</v>
      </c>
      <c r="BM111" s="9">
        <f t="shared" si="127"/>
        <v>24340534.615384616</v>
      </c>
      <c r="BN111" s="9">
        <f t="shared" si="127"/>
        <v>25021265.769230772</v>
      </c>
      <c r="BO111" s="9">
        <f t="shared" si="127"/>
        <v>25737163.846153848</v>
      </c>
    </row>
    <row r="112" spans="2:67" x14ac:dyDescent="0.25">
      <c r="B112" s="292" t="s">
        <v>215</v>
      </c>
      <c r="D112" s="7">
        <f>IF(VLOOKUP($B$52&amp;$B112,[20]Enugu!$E:$AE,COLUMN(D$1)-2,FALSE)=" ",0,VLOOKUP($B$52&amp;$B112,[20]Enugu!$E:$AE,COLUMN(D$1)-2,FALSE))</f>
        <v>0</v>
      </c>
      <c r="E112" s="7">
        <f>IF(VLOOKUP($B$52&amp;$B112,[20]Enugu!$E:$AE,COLUMN(E$1)-2,FALSE)=" ",0,VLOOKUP($B$52&amp;$B112,[20]Enugu!$E:$AE,COLUMN(E$1)-2,FALSE))</f>
        <v>0</v>
      </c>
      <c r="F112" s="7">
        <f>IF(VLOOKUP($B$52&amp;$B112,[20]Enugu!$E:$AE,COLUMN(F$1)-2,FALSE)=" ",0,VLOOKUP($B$52&amp;$B112,[20]Enugu!$E:$AE,COLUMN(F$1)-2,FALSE))</f>
        <v>0</v>
      </c>
      <c r="G112" s="7">
        <f>IF(VLOOKUP($B$52&amp;$B112,[20]Enugu!$E:$AE,COLUMN(G$1)-2,FALSE)=" ",0,VLOOKUP($B$52&amp;$B112,[20]Enugu!$E:$AE,COLUMN(G$1)-2,FALSE))</f>
        <v>0</v>
      </c>
      <c r="H112" s="7">
        <f>IF(VLOOKUP($B$52&amp;$B112,[20]Enugu!$E:$AE,COLUMN(H$1)-2,FALSE)=" ",0,VLOOKUP($B$52&amp;$B112,[20]Enugu!$E:$AE,COLUMN(H$1)-2,FALSE))</f>
        <v>0</v>
      </c>
      <c r="I112" s="7">
        <f>IF(VLOOKUP($B$52&amp;$B112,[20]Enugu!$E:$AE,COLUMN(I$1)-2,FALSE)=" ",0,VLOOKUP($B$52&amp;$B112,[20]Enugu!$E:$AE,COLUMN(I$1)-2,FALSE))</f>
        <v>0</v>
      </c>
      <c r="J112" s="7">
        <f>IF(VLOOKUP($B$52&amp;$B112,[20]Enugu!$E:$AE,COLUMN(J$1)-2,FALSE)=" ",0,VLOOKUP($B$52&amp;$B112,[20]Enugu!$E:$AE,COLUMN(J$1)-2,FALSE))</f>
        <v>0</v>
      </c>
      <c r="K112" s="7">
        <f>IF(VLOOKUP($B$52&amp;$B112,[20]Enugu!$E:$AE,COLUMN(K$1)-2,FALSE)=" ",0,VLOOKUP($B$52&amp;$B112,[20]Enugu!$E:$AE,COLUMN(K$1)-2,FALSE))</f>
        <v>0</v>
      </c>
      <c r="L112" s="7">
        <f>IF(VLOOKUP($B$52&amp;$B112,[20]Enugu!$E:$AE,COLUMN(L$1)-2,FALSE)=" ",0,VLOOKUP($B$52&amp;$B112,[20]Enugu!$E:$AE,COLUMN(L$1)-2,FALSE))</f>
        <v>0</v>
      </c>
      <c r="M112" s="7">
        <f>IF(VLOOKUP($B$52&amp;$B112,[20]Enugu!$E:$AE,COLUMN(M$1)-2,FALSE)=" ",0,VLOOKUP($B$52&amp;$B112,[20]Enugu!$E:$AE,COLUMN(M$1)-2,FALSE))</f>
        <v>0</v>
      </c>
      <c r="N112" s="7">
        <f>IF(VLOOKUP($B$52&amp;$B112,[20]Enugu!$E:$AE,COLUMN(N$1)-2,FALSE)=" ",0,VLOOKUP($B$52&amp;$B112,[20]Enugu!$E:$AE,COLUMN(N$1)-2,FALSE))</f>
        <v>0</v>
      </c>
      <c r="O112" s="7">
        <f>IF(VLOOKUP($B$52&amp;$B112,[20]Enugu!$E:$AE,COLUMN(O$1)-2,FALSE)=" ",0,VLOOKUP($B$52&amp;$B112,[20]Enugu!$E:$AE,COLUMN(O$1)-2,FALSE))</f>
        <v>0</v>
      </c>
      <c r="P112" s="7">
        <f>IF(VLOOKUP($B$52&amp;$B112,[20]Enugu!$E:$AE,COLUMN(P$1)-2,FALSE)=" ",0,VLOOKUP($B$52&amp;$B112,[20]Enugu!$E:$AE,COLUMN(P$1)-2,FALSE))</f>
        <v>0</v>
      </c>
      <c r="Q112" s="7">
        <f>IF(VLOOKUP($B$52&amp;$B112,[20]Enugu!$E:$AE,COLUMN(Q$1)-2,FALSE)=" ",0,VLOOKUP($B$52&amp;$B112,[20]Enugu!$E:$AE,COLUMN(Q$1)-2,FALSE))</f>
        <v>0</v>
      </c>
      <c r="R112" s="7">
        <f>IF(VLOOKUP($B$52&amp;$B112,[20]Enugu!$E:$AE,COLUMN(R$1)-2,FALSE)=" ",0,VLOOKUP($B$52&amp;$B112,[20]Enugu!$E:$AE,COLUMN(R$1)-2,FALSE))</f>
        <v>0</v>
      </c>
      <c r="S112" s="7">
        <f>IF(VLOOKUP($B$52&amp;$B112,[20]Enugu!$E:$AE,COLUMN(S$1)-2,FALSE)=" ",0,VLOOKUP($B$52&amp;$B112,[20]Enugu!$E:$AE,COLUMN(S$1)-2,FALSE))</f>
        <v>0</v>
      </c>
      <c r="T112" s="7">
        <f>IF(VLOOKUP($B$52&amp;$B112,[20]Enugu!$E:$AE,COLUMN(T$1)-2,FALSE)=" ",0,VLOOKUP($B$52&amp;$B112,[20]Enugu!$E:$AE,COLUMN(T$1)-2,FALSE))</f>
        <v>0</v>
      </c>
      <c r="U112" s="7">
        <f>IF(VLOOKUP($B$52&amp;$B112,[20]Enugu!$E:$AE,COLUMN(U$1)-2,FALSE)=" ",0,VLOOKUP($B$52&amp;$B112,[20]Enugu!$E:$AE,COLUMN(U$1)-2,FALSE))</f>
        <v>0</v>
      </c>
      <c r="V112" s="7">
        <f>IF(VLOOKUP($B$52&amp;$B112,[20]Enugu!$E:$AE,COLUMN(V$1)-2,FALSE)=" ",0,VLOOKUP($B$52&amp;$B112,[20]Enugu!$E:$AE,COLUMN(V$1)-2,FALSE))</f>
        <v>0</v>
      </c>
      <c r="W112" s="7">
        <f>IF(VLOOKUP($B$52&amp;$B112,[20]Enugu!$E:$AE,COLUMN(W$1)-2,FALSE)=" ",0,VLOOKUP($B$52&amp;$B112,[20]Enugu!$E:$AE,COLUMN(W$1)-2,FALSE))</f>
        <v>1244.49</v>
      </c>
      <c r="X112" s="7">
        <f>IF(VLOOKUP($B$52&amp;$B112,[20]Enugu!$E:$AE,COLUMN(X$1)-2,FALSE)=" ",0,VLOOKUP($B$52&amp;$B112,[20]Enugu!$E:$AE,COLUMN(X$1)-2,FALSE))</f>
        <v>1258.06</v>
      </c>
      <c r="Y112" s="7">
        <f>IF(VLOOKUP($B$52&amp;$B112,[20]Enugu!$E:$AE,COLUMN(Y$1)-2,FALSE)=" ",0,VLOOKUP($B$52&amp;$B112,[20]Enugu!$E:$AE,COLUMN(Y$1)-2,FALSE))</f>
        <v>1249.0999999999999</v>
      </c>
      <c r="Z112" s="7">
        <f>IF(VLOOKUP($B$52&amp;$B112,[20]Enugu!$E:$AE,COLUMN(Z$1)-2,FALSE)=" ",0,VLOOKUP($B$52&amp;$B112,[20]Enugu!$E:$AE,COLUMN(Z$1)-2,FALSE))</f>
        <v>1265.1400000000001</v>
      </c>
      <c r="AA112" s="7">
        <f>IF(VLOOKUP($B$52&amp;$B112,[20]Enugu!$E:$AE,COLUMN(AA$1)-2,FALSE)=" ",0,VLOOKUP($B$52&amp;$B112,[20]Enugu!$E:$AE,COLUMN(AA$1)-2,FALSE))</f>
        <v>1282.2</v>
      </c>
      <c r="AB112" s="7">
        <f>IF(VLOOKUP($B$52&amp;$B112,[20]Enugu!$E:$AE,COLUMN(AB$1)-2,FALSE)=" ",0,VLOOKUP($B$52&amp;$B112,[20]Enugu!$E:$AE,COLUMN(AB$1)-2,FALSE))</f>
        <v>1233.6099999999999</v>
      </c>
      <c r="AC112" s="7">
        <f>IF(VLOOKUP($B$52&amp;$B112,[20]Enugu!$E:$AE,COLUMN(AC$1)-2,FALSE)=" ",0,VLOOKUP($B$52&amp;$B112,[20]Enugu!$E:$AE,COLUMN(AC$1)-2,FALSE))</f>
        <v>1263.45</v>
      </c>
      <c r="AD112" s="264">
        <f>AD105</f>
        <v>1255.9615384615386</v>
      </c>
      <c r="AF112" s="7">
        <f>AF111/AF110</f>
        <v>1233.614088820827</v>
      </c>
      <c r="AG112" s="7">
        <f>AG111/AG110</f>
        <v>1263.4510869565217</v>
      </c>
      <c r="AH112" s="7">
        <f>VLOOKUP($A$3&amp;$B$52&amp;$B112,'[14]Paga All'!$G$1:$J$3000,4,FALSE)</f>
        <v>1225.94</v>
      </c>
      <c r="AI112" s="7">
        <f>VLOOKUP($A$3&amp;$B$100&amp;$B112,'[15]Paga all'!$F:$G,2,FALSE)</f>
        <v>1260.25</v>
      </c>
      <c r="AJ112" s="7">
        <f>VLOOKUP($A$3&amp;$B$52&amp;$B112,'[16]Paga all'!$F$2:$G$1470,2,FALSE)</f>
        <v>1288.32</v>
      </c>
      <c r="AK112" s="9">
        <f t="shared" ref="AK112:BO112" si="128">AK111/AK110</f>
        <v>1255.9615384615386</v>
      </c>
      <c r="AL112" s="9">
        <f t="shared" si="128"/>
        <v>1255.9615384615386</v>
      </c>
      <c r="AM112" s="9">
        <f t="shared" si="128"/>
        <v>1255.9615384615386</v>
      </c>
      <c r="AN112" s="9">
        <f t="shared" si="128"/>
        <v>1255.9615384615386</v>
      </c>
      <c r="AO112" s="9">
        <f t="shared" si="128"/>
        <v>1255.9615384615386</v>
      </c>
      <c r="AP112" s="9">
        <f t="shared" si="128"/>
        <v>1255.9615384615386</v>
      </c>
      <c r="AQ112" s="9">
        <f t="shared" si="128"/>
        <v>1255.9615384615386</v>
      </c>
      <c r="AR112" s="9">
        <f t="shared" si="128"/>
        <v>1255.9615384615386</v>
      </c>
      <c r="AS112" s="9">
        <f t="shared" si="128"/>
        <v>1255.9615384615386</v>
      </c>
      <c r="AT112" s="9">
        <f t="shared" si="128"/>
        <v>1255.9615384615386</v>
      </c>
      <c r="AU112" s="9">
        <f t="shared" si="128"/>
        <v>1255.9615384615386</v>
      </c>
      <c r="AV112" s="9">
        <f t="shared" si="128"/>
        <v>1255.9615384615386</v>
      </c>
      <c r="AW112" s="9">
        <f t="shared" si="128"/>
        <v>1255.9615384615386</v>
      </c>
      <c r="AX112" s="9">
        <f t="shared" si="128"/>
        <v>1255.9615384615386</v>
      </c>
      <c r="AY112" s="9">
        <f t="shared" si="128"/>
        <v>1255.9615384615386</v>
      </c>
      <c r="AZ112" s="9">
        <f t="shared" si="128"/>
        <v>1255.9615384615386</v>
      </c>
      <c r="BA112" s="9">
        <f t="shared" si="128"/>
        <v>1255.9615384615386</v>
      </c>
      <c r="BB112" s="9">
        <f t="shared" si="128"/>
        <v>1255.9615384615386</v>
      </c>
      <c r="BC112" s="9">
        <f t="shared" si="128"/>
        <v>1255.9615384615386</v>
      </c>
      <c r="BD112" s="9">
        <f t="shared" si="128"/>
        <v>1255.9615384615386</v>
      </c>
      <c r="BE112" s="9">
        <f t="shared" si="128"/>
        <v>1255.9615384615386</v>
      </c>
      <c r="BF112" s="9">
        <f t="shared" si="128"/>
        <v>1255.9615384615386</v>
      </c>
      <c r="BG112" s="9">
        <f t="shared" si="128"/>
        <v>1255.9615384615386</v>
      </c>
      <c r="BH112" s="9">
        <f t="shared" si="128"/>
        <v>1255.9615384615386</v>
      </c>
      <c r="BI112" s="9">
        <f t="shared" si="128"/>
        <v>1255.9615384615386</v>
      </c>
      <c r="BJ112" s="9">
        <f t="shared" si="128"/>
        <v>1255.9615384615386</v>
      </c>
      <c r="BK112" s="9">
        <f t="shared" si="128"/>
        <v>1255.9615384615386</v>
      </c>
      <c r="BL112" s="9">
        <f t="shared" si="128"/>
        <v>1255.9615384615386</v>
      </c>
      <c r="BM112" s="9">
        <f t="shared" si="128"/>
        <v>1255.9615384615386</v>
      </c>
      <c r="BN112" s="9">
        <f t="shared" si="128"/>
        <v>1255.9615384615386</v>
      </c>
      <c r="BO112" s="9">
        <f t="shared" si="128"/>
        <v>1255.9615384615386</v>
      </c>
    </row>
    <row r="113" spans="2:67" x14ac:dyDescent="0.25">
      <c r="B113" s="292" t="s">
        <v>308</v>
      </c>
      <c r="C113" s="296">
        <v>0.05</v>
      </c>
      <c r="D113" s="7">
        <f>IF(VLOOKUP($B$52&amp;$B113,[20]Enugu!$E:$AE,COLUMN(D$1)-2,FALSE)=" ",0,VLOOKUP($B$52&amp;$B113,[20]Enugu!$E:$AE,COLUMN(D$1)-2,FALSE))</f>
        <v>0</v>
      </c>
      <c r="E113" s="7">
        <f>IF(VLOOKUP($B$52&amp;$B113,[20]Enugu!$E:$AE,COLUMN(E$1)-2,FALSE)=" ",0,VLOOKUP($B$52&amp;$B113,[20]Enugu!$E:$AE,COLUMN(E$1)-2,FALSE))</f>
        <v>0</v>
      </c>
      <c r="F113" s="7">
        <f>IF(VLOOKUP($B$52&amp;$B113,[20]Enugu!$E:$AE,COLUMN(F$1)-2,FALSE)=" ",0,VLOOKUP($B$52&amp;$B113,[20]Enugu!$E:$AE,COLUMN(F$1)-2,FALSE))</f>
        <v>0</v>
      </c>
      <c r="G113" s="7">
        <f>IF(VLOOKUP($B$52&amp;$B113,[20]Enugu!$E:$AE,COLUMN(G$1)-2,FALSE)=" ",0,VLOOKUP($B$52&amp;$B113,[20]Enugu!$E:$AE,COLUMN(G$1)-2,FALSE))</f>
        <v>0</v>
      </c>
      <c r="H113" s="7">
        <f>IF(VLOOKUP($B$52&amp;$B113,[20]Enugu!$E:$AE,COLUMN(H$1)-2,FALSE)=" ",0,VLOOKUP($B$52&amp;$B113,[20]Enugu!$E:$AE,COLUMN(H$1)-2,FALSE))</f>
        <v>0</v>
      </c>
      <c r="I113" s="7">
        <f>IF(VLOOKUP($B$52&amp;$B113,[20]Enugu!$E:$AE,COLUMN(I$1)-2,FALSE)=" ",0,VLOOKUP($B$52&amp;$B113,[20]Enugu!$E:$AE,COLUMN(I$1)-2,FALSE))</f>
        <v>0</v>
      </c>
      <c r="J113" s="7">
        <f>IF(VLOOKUP($B$52&amp;$B113,[20]Enugu!$E:$AE,COLUMN(J$1)-2,FALSE)=" ",0,VLOOKUP($B$52&amp;$B113,[20]Enugu!$E:$AE,COLUMN(J$1)-2,FALSE))</f>
        <v>0</v>
      </c>
      <c r="K113" s="7">
        <f>IF(VLOOKUP($B$52&amp;$B113,[20]Enugu!$E:$AE,COLUMN(K$1)-2,FALSE)=" ",0,VLOOKUP($B$52&amp;$B113,[20]Enugu!$E:$AE,COLUMN(K$1)-2,FALSE))</f>
        <v>0</v>
      </c>
      <c r="L113" s="7">
        <f>IF(VLOOKUP($B$52&amp;$B113,[20]Enugu!$E:$AE,COLUMN(L$1)-2,FALSE)=" ",0,VLOOKUP($B$52&amp;$B113,[20]Enugu!$E:$AE,COLUMN(L$1)-2,FALSE))</f>
        <v>0</v>
      </c>
      <c r="M113" s="7">
        <f>IF(VLOOKUP($B$52&amp;$B113,[20]Enugu!$E:$AE,COLUMN(M$1)-2,FALSE)=" ",0,VLOOKUP($B$52&amp;$B113,[20]Enugu!$E:$AE,COLUMN(M$1)-2,FALSE))</f>
        <v>0</v>
      </c>
      <c r="N113" s="7">
        <f>IF(VLOOKUP($B$52&amp;$B113,[20]Enugu!$E:$AE,COLUMN(N$1)-2,FALSE)=" ",0,VLOOKUP($B$52&amp;$B113,[20]Enugu!$E:$AE,COLUMN(N$1)-2,FALSE))</f>
        <v>0</v>
      </c>
      <c r="O113" s="7">
        <f>IF(VLOOKUP($B$52&amp;$B113,[20]Enugu!$E:$AE,COLUMN(O$1)-2,FALSE)=" ",0,VLOOKUP($B$52&amp;$B113,[20]Enugu!$E:$AE,COLUMN(O$1)-2,FALSE))</f>
        <v>0</v>
      </c>
      <c r="P113" s="7">
        <f>IF(VLOOKUP($B$52&amp;$B113,[20]Enugu!$E:$AE,COLUMN(P$1)-2,FALSE)=" ",0,VLOOKUP($B$52&amp;$B113,[20]Enugu!$E:$AE,COLUMN(P$1)-2,FALSE))</f>
        <v>0</v>
      </c>
      <c r="Q113" s="7">
        <f>IF(VLOOKUP($B$52&amp;$B113,[20]Enugu!$E:$AE,COLUMN(Q$1)-2,FALSE)=" ",0,VLOOKUP($B$52&amp;$B113,[20]Enugu!$E:$AE,COLUMN(Q$1)-2,FALSE))</f>
        <v>0</v>
      </c>
      <c r="R113" s="7">
        <f>IF(VLOOKUP($B$52&amp;$B113,[20]Enugu!$E:$AE,COLUMN(R$1)-2,FALSE)=" ",0,VLOOKUP($B$52&amp;$B113,[20]Enugu!$E:$AE,COLUMN(R$1)-2,FALSE))</f>
        <v>0</v>
      </c>
      <c r="S113" s="7">
        <f>IF(VLOOKUP($B$52&amp;$B113,[20]Enugu!$E:$AE,COLUMN(S$1)-2,FALSE)=" ",0,VLOOKUP($B$52&amp;$B113,[20]Enugu!$E:$AE,COLUMN(S$1)-2,FALSE))</f>
        <v>0</v>
      </c>
      <c r="T113" s="7">
        <f>IF(VLOOKUP($B$52&amp;$B113,[20]Enugu!$E:$AE,COLUMN(T$1)-2,FALSE)=" ",0,VLOOKUP($B$52&amp;$B113,[20]Enugu!$E:$AE,COLUMN(T$1)-2,FALSE))</f>
        <v>0</v>
      </c>
      <c r="U113" s="7">
        <f>IF(VLOOKUP($B$52&amp;$B113,[20]Enugu!$E:$AE,COLUMN(U$1)-2,FALSE)=" ",0,VLOOKUP($B$52&amp;$B113,[20]Enugu!$E:$AE,COLUMN(U$1)-2,FALSE))</f>
        <v>0</v>
      </c>
      <c r="V113" s="7">
        <f>IF(VLOOKUP($B$52&amp;$B113,[20]Enugu!$E:$AE,COLUMN(V$1)-2,FALSE)=" ",0,VLOOKUP($B$52&amp;$B113,[20]Enugu!$E:$AE,COLUMN(V$1)-2,FALSE))</f>
        <v>0</v>
      </c>
      <c r="W113" s="7">
        <f>IF(VLOOKUP($B$52&amp;$B113,[20]Enugu!$E:$AE,COLUMN(W$1)-2,FALSE)=" ",0,VLOOKUP($B$52&amp;$B113,[20]Enugu!$E:$AE,COLUMN(W$1)-2,FALSE))</f>
        <v>282500</v>
      </c>
      <c r="X113" s="7">
        <f>IF(VLOOKUP($B$52&amp;$B113,[20]Enugu!$E:$AE,COLUMN(X$1)-2,FALSE)=" ",0,VLOOKUP($B$52&amp;$B113,[20]Enugu!$E:$AE,COLUMN(X$1)-2,FALSE))</f>
        <v>546000</v>
      </c>
      <c r="Y113" s="7">
        <f>IF(VLOOKUP($B$52&amp;$B113,[20]Enugu!$E:$AE,COLUMN(Y$1)-2,FALSE)=" ",0,VLOOKUP($B$52&amp;$B113,[20]Enugu!$E:$AE,COLUMN(Y$1)-2,FALSE))</f>
        <v>692000</v>
      </c>
      <c r="Z113" s="7">
        <f>IF(VLOOKUP($B$52&amp;$B113,[20]Enugu!$E:$AE,COLUMN(Z$1)-2,FALSE)=" ",0,VLOOKUP($B$52&amp;$B113,[20]Enugu!$E:$AE,COLUMN(Z$1)-2,FALSE))</f>
        <v>606000</v>
      </c>
      <c r="AA113" s="7">
        <f>IF(VLOOKUP($B$52&amp;$B113,[20]Enugu!$E:$AE,COLUMN(AA$1)-2,FALSE)=" ",0,VLOOKUP($B$52&amp;$B113,[20]Enugu!$E:$AE,COLUMN(AA$1)-2,FALSE))</f>
        <v>1210400</v>
      </c>
      <c r="AB113" s="7">
        <f>IF(VLOOKUP($B$52&amp;$B113,[20]Enugu!$E:$AE,COLUMN(AB$1)-2,FALSE)=" ",0,VLOOKUP($B$52&amp;$B113,[20]Enugu!$E:$AE,COLUMN(AB$1)-2,FALSE))</f>
        <v>1611100</v>
      </c>
      <c r="AC113" s="7">
        <f>IF(VLOOKUP($B$52&amp;$B113,[20]Enugu!$E:$AE,COLUMN(AC$1)-2,FALSE)=" ",0,VLOOKUP($B$52&amp;$B113,[20]Enugu!$E:$AE,COLUMN(AC$1)-2,FALSE))</f>
        <v>929900</v>
      </c>
      <c r="AF113" s="7">
        <f>AB113</f>
        <v>1611100</v>
      </c>
      <c r="AG113" s="7">
        <f>AC113</f>
        <v>929900</v>
      </c>
      <c r="AH113" s="7">
        <f>VLOOKUP($A$3&amp;$B$52&amp;$B113,'[14]Paga All'!$G$1:$J$3000,4,FALSE)+VLOOKUP($A$3&amp;$B$52&amp;$B114,'[14]Paga All'!$G$1:$J$3000,4,FALSE)</f>
        <v>1883040</v>
      </c>
      <c r="AI113" s="7">
        <f>VLOOKUP($A$3&amp;$B$100&amp;$B113,'[15]Paga all'!$F:$G,2,FALSE)+VLOOKUP($A$3&amp;$B$100&amp;$B114,'[15]Paga all'!$F:$G,2,FALSE)</f>
        <v>1635800</v>
      </c>
      <c r="AJ113" s="7">
        <f>VLOOKUP($A$3&amp;$B$52&amp;$B113,'[16]Paga all'!$F$2:$G$1470,2,FALSE)+VLOOKUP($A$3&amp;$B$52&amp;$B114,'[16]Paga all'!$F$2:$G$1470,2,FALSE)</f>
        <v>1886100</v>
      </c>
      <c r="AK113" s="297">
        <f>$C113*AK111*75%+AK111/4</f>
        <v>735177.08653846162</v>
      </c>
      <c r="AL113" s="9">
        <f t="shared" ref="AL113:BO113" si="129">$C113*AL111</f>
        <v>168298.84615384619</v>
      </c>
      <c r="AM113" s="9">
        <f t="shared" si="129"/>
        <v>195930.00000000003</v>
      </c>
      <c r="AN113" s="9">
        <f t="shared" si="129"/>
        <v>223561.15384615387</v>
      </c>
      <c r="AO113" s="9">
        <f t="shared" si="129"/>
        <v>258728.07692307697</v>
      </c>
      <c r="AP113" s="9">
        <f t="shared" si="129"/>
        <v>296406.92307692312</v>
      </c>
      <c r="AQ113" s="9">
        <f t="shared" si="129"/>
        <v>341621.5384615385</v>
      </c>
      <c r="AR113" s="9">
        <f t="shared" si="129"/>
        <v>391860.00000000006</v>
      </c>
      <c r="AS113" s="9">
        <f t="shared" si="129"/>
        <v>452146.15384615393</v>
      </c>
      <c r="AT113" s="9">
        <f t="shared" si="129"/>
        <v>517456.15384615393</v>
      </c>
      <c r="AU113" s="9">
        <f t="shared" si="129"/>
        <v>597837.69230769237</v>
      </c>
      <c r="AV113" s="9">
        <f t="shared" si="129"/>
        <v>688266.92307692312</v>
      </c>
      <c r="AW113" s="9">
        <f t="shared" si="129"/>
        <v>776749.4134615385</v>
      </c>
      <c r="AX113" s="9">
        <f t="shared" si="129"/>
        <v>798226.35576923087</v>
      </c>
      <c r="AY113" s="9">
        <f t="shared" si="129"/>
        <v>821524.44230769249</v>
      </c>
      <c r="AZ113" s="9">
        <f t="shared" si="129"/>
        <v>844759.73076923087</v>
      </c>
      <c r="BA113" s="9">
        <f t="shared" si="129"/>
        <v>868057.81730769249</v>
      </c>
      <c r="BB113" s="9">
        <f t="shared" si="129"/>
        <v>893114.25</v>
      </c>
      <c r="BC113" s="9">
        <f t="shared" si="129"/>
        <v>918170.68269230786</v>
      </c>
      <c r="BD113" s="9">
        <f t="shared" si="129"/>
        <v>944985.46153846162</v>
      </c>
      <c r="BE113" s="9">
        <f t="shared" si="129"/>
        <v>971863.03846153861</v>
      </c>
      <c r="BF113" s="9">
        <f t="shared" si="129"/>
        <v>1000498.9615384616</v>
      </c>
      <c r="BG113" s="9">
        <f t="shared" si="129"/>
        <v>1029134.8846153849</v>
      </c>
      <c r="BH113" s="9">
        <f t="shared" si="129"/>
        <v>1057770.8076923077</v>
      </c>
      <c r="BI113" s="9">
        <f t="shared" si="129"/>
        <v>1088165.076923077</v>
      </c>
      <c r="BJ113" s="9">
        <f t="shared" si="129"/>
        <v>1118622.1442307695</v>
      </c>
      <c r="BK113" s="9">
        <f t="shared" si="129"/>
        <v>1150837.5576923077</v>
      </c>
      <c r="BL113" s="9">
        <f t="shared" si="129"/>
        <v>1183052.9711538462</v>
      </c>
      <c r="BM113" s="9">
        <f t="shared" si="129"/>
        <v>1217026.7307692308</v>
      </c>
      <c r="BN113" s="9">
        <f t="shared" si="129"/>
        <v>1251063.2884615387</v>
      </c>
      <c r="BO113" s="9">
        <f t="shared" si="129"/>
        <v>1286858.1923076925</v>
      </c>
    </row>
    <row r="114" spans="2:67" x14ac:dyDescent="0.25">
      <c r="B114" s="292" t="s">
        <v>309</v>
      </c>
      <c r="C114" s="296">
        <v>0.03</v>
      </c>
      <c r="D114" s="7">
        <f>IF(VLOOKUP($B$52&amp;$B114,[20]Enugu!$E:$AE,COLUMN(D$1)-2,FALSE)=" ",0,VLOOKUP($B$52&amp;$B114,[20]Enugu!$E:$AE,COLUMN(D$1)-2,FALSE))</f>
        <v>0</v>
      </c>
      <c r="E114" s="7">
        <f>IF(VLOOKUP($B$52&amp;$B114,[20]Enugu!$E:$AE,COLUMN(E$1)-2,FALSE)=" ",0,VLOOKUP($B$52&amp;$B114,[20]Enugu!$E:$AE,COLUMN(E$1)-2,FALSE))</f>
        <v>0</v>
      </c>
      <c r="F114" s="7">
        <f>IF(VLOOKUP($B$52&amp;$B114,[20]Enugu!$E:$AE,COLUMN(F$1)-2,FALSE)=" ",0,VLOOKUP($B$52&amp;$B114,[20]Enugu!$E:$AE,COLUMN(F$1)-2,FALSE))</f>
        <v>0</v>
      </c>
      <c r="G114" s="7">
        <f>IF(VLOOKUP($B$52&amp;$B114,[20]Enugu!$E:$AE,COLUMN(G$1)-2,FALSE)=" ",0,VLOOKUP($B$52&amp;$B114,[20]Enugu!$E:$AE,COLUMN(G$1)-2,FALSE))</f>
        <v>0</v>
      </c>
      <c r="H114" s="7">
        <f>IF(VLOOKUP($B$52&amp;$B114,[20]Enugu!$E:$AE,COLUMN(H$1)-2,FALSE)=" ",0,VLOOKUP($B$52&amp;$B114,[20]Enugu!$E:$AE,COLUMN(H$1)-2,FALSE))</f>
        <v>0</v>
      </c>
      <c r="I114" s="7">
        <f>IF(VLOOKUP($B$52&amp;$B114,[20]Enugu!$E:$AE,COLUMN(I$1)-2,FALSE)=" ",0,VLOOKUP($B$52&amp;$B114,[20]Enugu!$E:$AE,COLUMN(I$1)-2,FALSE))</f>
        <v>0</v>
      </c>
      <c r="J114" s="7">
        <f>IF(VLOOKUP($B$52&amp;$B114,[20]Enugu!$E:$AE,COLUMN(J$1)-2,FALSE)=" ",0,VLOOKUP($B$52&amp;$B114,[20]Enugu!$E:$AE,COLUMN(J$1)-2,FALSE))</f>
        <v>0</v>
      </c>
      <c r="K114" s="7">
        <f>IF(VLOOKUP($B$52&amp;$B114,[20]Enugu!$E:$AE,COLUMN(K$1)-2,FALSE)=" ",0,VLOOKUP($B$52&amp;$B114,[20]Enugu!$E:$AE,COLUMN(K$1)-2,FALSE))</f>
        <v>0</v>
      </c>
      <c r="L114" s="7">
        <f>IF(VLOOKUP($B$52&amp;$B114,[20]Enugu!$E:$AE,COLUMN(L$1)-2,FALSE)=" ",0,VLOOKUP($B$52&amp;$B114,[20]Enugu!$E:$AE,COLUMN(L$1)-2,FALSE))</f>
        <v>0</v>
      </c>
      <c r="M114" s="7">
        <f>IF(VLOOKUP($B$52&amp;$B114,[20]Enugu!$E:$AE,COLUMN(M$1)-2,FALSE)=" ",0,VLOOKUP($B$52&amp;$B114,[20]Enugu!$E:$AE,COLUMN(M$1)-2,FALSE))</f>
        <v>0</v>
      </c>
      <c r="N114" s="7">
        <f>IF(VLOOKUP($B$52&amp;$B114,[20]Enugu!$E:$AE,COLUMN(N$1)-2,FALSE)=" ",0,VLOOKUP($B$52&amp;$B114,[20]Enugu!$E:$AE,COLUMN(N$1)-2,FALSE))</f>
        <v>0</v>
      </c>
      <c r="O114" s="7">
        <f>IF(VLOOKUP($B$52&amp;$B114,[20]Enugu!$E:$AE,COLUMN(O$1)-2,FALSE)=" ",0,VLOOKUP($B$52&amp;$B114,[20]Enugu!$E:$AE,COLUMN(O$1)-2,FALSE))</f>
        <v>0</v>
      </c>
      <c r="P114" s="7">
        <f>IF(VLOOKUP($B$52&amp;$B114,[20]Enugu!$E:$AE,COLUMN(P$1)-2,FALSE)=" ",0,VLOOKUP($B$52&amp;$B114,[20]Enugu!$E:$AE,COLUMN(P$1)-2,FALSE))</f>
        <v>0</v>
      </c>
      <c r="Q114" s="7">
        <f>IF(VLOOKUP($B$52&amp;$B114,[20]Enugu!$E:$AE,COLUMN(Q$1)-2,FALSE)=" ",0,VLOOKUP($B$52&amp;$B114,[20]Enugu!$E:$AE,COLUMN(Q$1)-2,FALSE))</f>
        <v>0</v>
      </c>
      <c r="R114" s="7">
        <f>IF(VLOOKUP($B$52&amp;$B114,[20]Enugu!$E:$AE,COLUMN(R$1)-2,FALSE)=" ",0,VLOOKUP($B$52&amp;$B114,[20]Enugu!$E:$AE,COLUMN(R$1)-2,FALSE))</f>
        <v>0</v>
      </c>
      <c r="S114" s="7">
        <f>IF(VLOOKUP($B$52&amp;$B114,[20]Enugu!$E:$AE,COLUMN(S$1)-2,FALSE)=" ",0,VLOOKUP($B$52&amp;$B114,[20]Enugu!$E:$AE,COLUMN(S$1)-2,FALSE))</f>
        <v>0</v>
      </c>
      <c r="T114" s="7">
        <f>IF(VLOOKUP($B$52&amp;$B114,[20]Enugu!$E:$AE,COLUMN(T$1)-2,FALSE)=" ",0,VLOOKUP($B$52&amp;$B114,[20]Enugu!$E:$AE,COLUMN(T$1)-2,FALSE))</f>
        <v>0</v>
      </c>
      <c r="U114" s="7">
        <f>IF(VLOOKUP($B$52&amp;$B114,[20]Enugu!$E:$AE,COLUMN(U$1)-2,FALSE)=" ",0,VLOOKUP($B$52&amp;$B114,[20]Enugu!$E:$AE,COLUMN(U$1)-2,FALSE))</f>
        <v>0</v>
      </c>
      <c r="V114" s="7">
        <f>IF(VLOOKUP($B$52&amp;$B114,[20]Enugu!$E:$AE,COLUMN(V$1)-2,FALSE)=" ",0,VLOOKUP($B$52&amp;$B114,[20]Enugu!$E:$AE,COLUMN(V$1)-2,FALSE))</f>
        <v>0</v>
      </c>
      <c r="W114" s="7">
        <f>IF(VLOOKUP($B$52&amp;$B114,[20]Enugu!$E:$AE,COLUMN(W$1)-2,FALSE)=" ",0,VLOOKUP($B$52&amp;$B114,[20]Enugu!$E:$AE,COLUMN(W$1)-2,FALSE))</f>
        <v>3015</v>
      </c>
      <c r="X114" s="7">
        <f>IF(VLOOKUP($B$52&amp;$B114,[20]Enugu!$E:$AE,COLUMN(X$1)-2,FALSE)=" ",0,VLOOKUP($B$52&amp;$B114,[20]Enugu!$E:$AE,COLUMN(X$1)-2,FALSE))</f>
        <v>16380</v>
      </c>
      <c r="Y114" s="7">
        <f>IF(VLOOKUP($B$52&amp;$B114,[20]Enugu!$E:$AE,COLUMN(Y$1)-2,FALSE)=" ",0,VLOOKUP($B$52&amp;$B114,[20]Enugu!$E:$AE,COLUMN(Y$1)-2,FALSE))</f>
        <v>20760</v>
      </c>
      <c r="Z114" s="7">
        <f>IF(VLOOKUP($B$52&amp;$B114,[20]Enugu!$E:$AE,COLUMN(Z$1)-2,FALSE)=" ",0,VLOOKUP($B$52&amp;$B114,[20]Enugu!$E:$AE,COLUMN(Z$1)-2,FALSE))</f>
        <v>18180</v>
      </c>
      <c r="AA114" s="7">
        <f>IF(VLOOKUP($B$52&amp;$B114,[20]Enugu!$E:$AE,COLUMN(AA$1)-2,FALSE)=" ",0,VLOOKUP($B$52&amp;$B114,[20]Enugu!$E:$AE,COLUMN(AA$1)-2,FALSE))</f>
        <v>36312</v>
      </c>
      <c r="AB114" s="7">
        <f>IF(VLOOKUP($B$52&amp;$B114,[20]Enugu!$E:$AE,COLUMN(AB$1)-2,FALSE)=" ",0,VLOOKUP($B$52&amp;$B114,[20]Enugu!$E:$AE,COLUMN(AB$1)-2,FALSE))</f>
        <v>48333</v>
      </c>
      <c r="AC114" s="7">
        <f>IF(VLOOKUP($B$52&amp;$B114,[20]Enugu!$E:$AE,COLUMN(AC$1)-2,FALSE)=" ",0,VLOOKUP($B$52&amp;$B114,[20]Enugu!$E:$AE,COLUMN(AC$1)-2,FALSE))</f>
        <v>27897</v>
      </c>
      <c r="AF114" s="7">
        <f>AB114</f>
        <v>48333</v>
      </c>
      <c r="AG114" s="7">
        <f>AC114</f>
        <v>27897</v>
      </c>
      <c r="AH114" s="7">
        <f>VLOOKUP($A$3&amp;$B$52&amp;$B114,'[14]Paga All'!$G$1:$J$3000,4,FALSE)</f>
        <v>56491.199999999997</v>
      </c>
      <c r="AI114" s="7">
        <f>VLOOKUP($A$3&amp;$B$100&amp;$B114,'[15]Paga all'!$F:$G,2,FALSE)</f>
        <v>49074</v>
      </c>
      <c r="AJ114" s="7">
        <f>VLOOKUP($A$3&amp;$B$52&amp;$B114,'[16]Paga all'!$F$2:$G$1470,2,FALSE)</f>
        <v>56583</v>
      </c>
      <c r="AK114" s="9">
        <f t="shared" ref="AK114:BO114" si="130">AK106*AK111</f>
        <v>74338.797435897446</v>
      </c>
      <c r="AL114" s="9">
        <f t="shared" si="130"/>
        <v>97852.641025641045</v>
      </c>
      <c r="AM114" s="9">
        <f t="shared" si="130"/>
        <v>113918.00000000001</v>
      </c>
      <c r="AN114" s="9">
        <f t="shared" si="130"/>
        <v>129983.35897435898</v>
      </c>
      <c r="AO114" s="9">
        <f t="shared" si="130"/>
        <v>150430.1794871795</v>
      </c>
      <c r="AP114" s="9">
        <f t="shared" si="130"/>
        <v>172337.48717948719</v>
      </c>
      <c r="AQ114" s="9">
        <f t="shared" si="130"/>
        <v>198626.25641025644</v>
      </c>
      <c r="AR114" s="9">
        <f t="shared" si="130"/>
        <v>227836.00000000003</v>
      </c>
      <c r="AS114" s="9">
        <f t="shared" si="130"/>
        <v>262887.69230769237</v>
      </c>
      <c r="AT114" s="9">
        <f t="shared" si="130"/>
        <v>300860.358974359</v>
      </c>
      <c r="AU114" s="9">
        <f t="shared" si="130"/>
        <v>347595.94871794881</v>
      </c>
      <c r="AV114" s="9">
        <f t="shared" si="130"/>
        <v>400173.48717948719</v>
      </c>
      <c r="AW114" s="9">
        <f t="shared" si="130"/>
        <v>451619.1480769231</v>
      </c>
      <c r="AX114" s="9">
        <f t="shared" si="130"/>
        <v>464106.31346153852</v>
      </c>
      <c r="AY114" s="9">
        <f t="shared" si="130"/>
        <v>477652.33205128211</v>
      </c>
      <c r="AZ114" s="9">
        <f t="shared" si="130"/>
        <v>491161.83846153849</v>
      </c>
      <c r="BA114" s="9">
        <f t="shared" si="130"/>
        <v>504707.85705128213</v>
      </c>
      <c r="BB114" s="9">
        <f t="shared" si="130"/>
        <v>519276.21666666667</v>
      </c>
      <c r="BC114" s="9">
        <f t="shared" si="130"/>
        <v>533844.57628205139</v>
      </c>
      <c r="BD114" s="9">
        <f t="shared" si="130"/>
        <v>549435.27692307695</v>
      </c>
      <c r="BE114" s="9">
        <f t="shared" si="130"/>
        <v>565062.48974358989</v>
      </c>
      <c r="BF114" s="9">
        <f t="shared" si="130"/>
        <v>581712.04358974367</v>
      </c>
      <c r="BG114" s="9">
        <f t="shared" si="130"/>
        <v>598361.59743589757</v>
      </c>
      <c r="BH114" s="9">
        <f t="shared" si="130"/>
        <v>615011.15128205135</v>
      </c>
      <c r="BI114" s="9">
        <f t="shared" si="130"/>
        <v>632683.0461538462</v>
      </c>
      <c r="BJ114" s="9">
        <f t="shared" si="130"/>
        <v>650391.45320512832</v>
      </c>
      <c r="BK114" s="9">
        <f t="shared" si="130"/>
        <v>669122.20128205139</v>
      </c>
      <c r="BL114" s="9">
        <f t="shared" si="130"/>
        <v>687852.94935897447</v>
      </c>
      <c r="BM114" s="9">
        <f t="shared" si="130"/>
        <v>707606.0384615385</v>
      </c>
      <c r="BN114" s="9">
        <f t="shared" si="130"/>
        <v>727395.6397435898</v>
      </c>
      <c r="BO114" s="9">
        <f t="shared" si="130"/>
        <v>748207.58205128217</v>
      </c>
    </row>
    <row r="116" spans="2:67" x14ac:dyDescent="0.25">
      <c r="B116" s="294" t="s">
        <v>135</v>
      </c>
      <c r="D116" s="240"/>
      <c r="E116" s="240"/>
      <c r="F116" s="240"/>
      <c r="G116" s="240"/>
      <c r="H116" s="240"/>
      <c r="I116" s="240"/>
      <c r="J116" s="240"/>
      <c r="K116" s="240"/>
      <c r="L116" s="240"/>
      <c r="M116" s="240"/>
      <c r="N116" s="240"/>
      <c r="O116" s="240"/>
      <c r="P116" s="240"/>
      <c r="Q116" s="240"/>
      <c r="R116" s="240"/>
      <c r="S116" s="240"/>
      <c r="T116" s="240"/>
      <c r="U116" s="240"/>
      <c r="V116" s="240"/>
      <c r="W116" s="240"/>
      <c r="X116" s="240"/>
      <c r="Y116" s="240"/>
      <c r="Z116" s="240"/>
      <c r="AA116" s="234" t="e">
        <f>RATE((COUNT($E$1:$O$1)),,-$D117,$O117)</f>
        <v>#NUM!</v>
      </c>
      <c r="AB116" s="234" t="e">
        <f>RATE((COUNT($E$1:$O$1)),,-$D117,$O117)</f>
        <v>#NUM!</v>
      </c>
      <c r="AC116" s="234">
        <f>RATE((COUNT($Y$1:$AC$1)),,-$X117,$AC117)</f>
        <v>1.1505115232739206E-16</v>
      </c>
      <c r="AF116" s="234"/>
      <c r="AG116" s="234"/>
      <c r="AH116" s="234"/>
      <c r="AI116" s="234"/>
    </row>
    <row r="117" spans="2:67" x14ac:dyDescent="0.25">
      <c r="B117" s="291" t="s">
        <v>137</v>
      </c>
      <c r="D117" s="243"/>
      <c r="E117" s="243"/>
      <c r="F117" s="243"/>
      <c r="G117" s="243"/>
      <c r="H117" s="243"/>
      <c r="I117" s="243">
        <f t="shared" ref="I117:X117" si="131">I124+I125</f>
        <v>1</v>
      </c>
      <c r="J117" s="243">
        <f t="shared" si="131"/>
        <v>1</v>
      </c>
      <c r="K117" s="243"/>
      <c r="L117" s="243">
        <f t="shared" si="131"/>
        <v>1</v>
      </c>
      <c r="M117" s="243"/>
      <c r="N117" s="243">
        <f t="shared" si="131"/>
        <v>3</v>
      </c>
      <c r="O117" s="243">
        <f t="shared" si="131"/>
        <v>1</v>
      </c>
      <c r="P117" s="243">
        <f t="shared" si="131"/>
        <v>1</v>
      </c>
      <c r="Q117" s="243"/>
      <c r="R117" s="243"/>
      <c r="S117" s="243"/>
      <c r="T117" s="243">
        <f t="shared" si="131"/>
        <v>1</v>
      </c>
      <c r="U117" s="243"/>
      <c r="V117" s="243"/>
      <c r="W117" s="243"/>
      <c r="X117" s="243">
        <f t="shared" si="131"/>
        <v>3</v>
      </c>
      <c r="Y117" s="243">
        <f>Y124+Y125</f>
        <v>6</v>
      </c>
      <c r="Z117" s="243">
        <f>Z124+Z125</f>
        <v>8</v>
      </c>
      <c r="AA117" s="243">
        <f>AA124+AA125</f>
        <v>5</v>
      </c>
      <c r="AB117" s="243">
        <f>AB124+AB125</f>
        <v>4</v>
      </c>
      <c r="AC117" s="243">
        <f>AC124+AC125</f>
        <v>3</v>
      </c>
      <c r="AF117" s="244">
        <f>SUM(AF124:AF125)</f>
        <v>4</v>
      </c>
      <c r="AG117" s="244">
        <f t="shared" ref="AG117:BO117" si="132">ROUND((AF124+AF125)*(1+AG118),)</f>
        <v>5</v>
      </c>
      <c r="AH117" s="244">
        <f t="shared" si="132"/>
        <v>4</v>
      </c>
      <c r="AI117" s="244">
        <f t="shared" si="132"/>
        <v>4</v>
      </c>
      <c r="AJ117" s="245">
        <f t="shared" si="132"/>
        <v>10</v>
      </c>
      <c r="AK117" s="245">
        <f t="shared" si="132"/>
        <v>6</v>
      </c>
      <c r="AL117" s="245">
        <f t="shared" si="132"/>
        <v>7</v>
      </c>
      <c r="AM117" s="245">
        <f t="shared" si="132"/>
        <v>8</v>
      </c>
      <c r="AN117" s="245">
        <f t="shared" si="132"/>
        <v>10</v>
      </c>
      <c r="AO117" s="245">
        <f t="shared" si="132"/>
        <v>12</v>
      </c>
      <c r="AP117" s="245">
        <f t="shared" si="132"/>
        <v>14</v>
      </c>
      <c r="AQ117" s="245">
        <f t="shared" si="132"/>
        <v>17</v>
      </c>
      <c r="AR117" s="245">
        <f t="shared" si="132"/>
        <v>20</v>
      </c>
      <c r="AS117" s="245">
        <f t="shared" si="132"/>
        <v>24</v>
      </c>
      <c r="AT117" s="245">
        <f t="shared" si="132"/>
        <v>29</v>
      </c>
      <c r="AU117" s="245">
        <f t="shared" si="132"/>
        <v>35</v>
      </c>
      <c r="AV117" s="245">
        <f t="shared" si="132"/>
        <v>42</v>
      </c>
      <c r="AW117" s="245">
        <f t="shared" si="132"/>
        <v>50</v>
      </c>
      <c r="AX117" s="245">
        <f t="shared" si="132"/>
        <v>60</v>
      </c>
      <c r="AY117" s="245">
        <f t="shared" si="132"/>
        <v>72</v>
      </c>
      <c r="AZ117" s="245">
        <f t="shared" si="132"/>
        <v>86</v>
      </c>
      <c r="BA117" s="245">
        <f t="shared" si="132"/>
        <v>103</v>
      </c>
      <c r="BB117" s="245">
        <f t="shared" si="132"/>
        <v>124</v>
      </c>
      <c r="BC117" s="245">
        <f t="shared" si="132"/>
        <v>149</v>
      </c>
      <c r="BD117" s="245">
        <f t="shared" si="132"/>
        <v>179</v>
      </c>
      <c r="BE117" s="245">
        <f t="shared" si="132"/>
        <v>215</v>
      </c>
      <c r="BF117" s="245">
        <f t="shared" si="132"/>
        <v>258</v>
      </c>
      <c r="BG117" s="245">
        <f t="shared" si="132"/>
        <v>310</v>
      </c>
      <c r="BH117" s="245">
        <f t="shared" si="132"/>
        <v>372</v>
      </c>
      <c r="BI117" s="245">
        <f t="shared" si="132"/>
        <v>446</v>
      </c>
      <c r="BJ117" s="245">
        <f t="shared" si="132"/>
        <v>535</v>
      </c>
      <c r="BK117" s="245">
        <f t="shared" si="132"/>
        <v>563</v>
      </c>
      <c r="BL117" s="245">
        <f t="shared" si="132"/>
        <v>579</v>
      </c>
      <c r="BM117" s="245">
        <f t="shared" si="132"/>
        <v>595</v>
      </c>
      <c r="BN117" s="245">
        <f t="shared" si="132"/>
        <v>612</v>
      </c>
      <c r="BO117" s="245">
        <f t="shared" si="132"/>
        <v>629</v>
      </c>
    </row>
    <row r="118" spans="2:67" x14ac:dyDescent="0.25">
      <c r="B118" s="287" t="s">
        <v>99</v>
      </c>
      <c r="C118" s="247"/>
      <c r="D118" s="249"/>
      <c r="E118" s="249"/>
      <c r="F118" s="249"/>
      <c r="G118" s="249"/>
      <c r="H118" s="249"/>
      <c r="I118" s="249"/>
      <c r="J118" s="249">
        <f>RATE(1,,-I117,J117)</f>
        <v>2.7755575615628914E-17</v>
      </c>
      <c r="K118" s="249"/>
      <c r="L118" s="249"/>
      <c r="M118" s="249"/>
      <c r="N118" s="249"/>
      <c r="O118" s="249">
        <f>RATE(1,,-N117,O117)</f>
        <v>-0.66666666666666663</v>
      </c>
      <c r="P118" s="249">
        <f>RATE(1,,-O117,P117)</f>
        <v>2.7755575615628914E-17</v>
      </c>
      <c r="Q118" s="249"/>
      <c r="R118" s="249"/>
      <c r="S118" s="249"/>
      <c r="T118" s="249"/>
      <c r="U118" s="249"/>
      <c r="V118" s="249"/>
      <c r="W118" s="249"/>
      <c r="X118" s="249"/>
      <c r="Y118" s="249">
        <f>RATE(1,,-X117,Y117)</f>
        <v>0.99999999999999978</v>
      </c>
      <c r="Z118" s="249">
        <f>RATE(1,,-Y117,Z117)</f>
        <v>0.33333333333333343</v>
      </c>
      <c r="AA118" s="249">
        <f>RATE(1,,-Z117,AA117)</f>
        <v>-0.375</v>
      </c>
      <c r="AB118" s="249">
        <f>RATE(1,,-AA117,AB117)</f>
        <v>-0.20000000000000007</v>
      </c>
      <c r="AC118" s="249">
        <f>RATE(1,,-AA117,AC117)</f>
        <v>-0.4</v>
      </c>
      <c r="AD118" s="250">
        <f>ANS_Metrics_Assumptions!E220</f>
        <v>0.2</v>
      </c>
      <c r="AF118" s="251">
        <f>AD118</f>
        <v>0.2</v>
      </c>
      <c r="AG118" s="251">
        <f>AF118</f>
        <v>0.2</v>
      </c>
      <c r="AH118" s="251">
        <f t="shared" ref="AH118:AW122" si="133">AG118</f>
        <v>0.2</v>
      </c>
      <c r="AI118" s="251">
        <f t="shared" si="133"/>
        <v>0.2</v>
      </c>
      <c r="AJ118" s="252">
        <f t="shared" si="133"/>
        <v>0.2</v>
      </c>
      <c r="AK118" s="252">
        <f t="shared" si="133"/>
        <v>0.2</v>
      </c>
      <c r="AL118" s="252">
        <f>AD118</f>
        <v>0.2</v>
      </c>
      <c r="AM118" s="252">
        <f t="shared" si="133"/>
        <v>0.2</v>
      </c>
      <c r="AN118" s="252">
        <f t="shared" si="133"/>
        <v>0.2</v>
      </c>
      <c r="AO118" s="252">
        <f t="shared" si="133"/>
        <v>0.2</v>
      </c>
      <c r="AP118" s="252">
        <f t="shared" si="133"/>
        <v>0.2</v>
      </c>
      <c r="AQ118" s="252">
        <f t="shared" si="133"/>
        <v>0.2</v>
      </c>
      <c r="AR118" s="252">
        <f t="shared" si="133"/>
        <v>0.2</v>
      </c>
      <c r="AS118" s="252">
        <f t="shared" si="133"/>
        <v>0.2</v>
      </c>
      <c r="AT118" s="252">
        <f t="shared" si="133"/>
        <v>0.2</v>
      </c>
      <c r="AU118" s="252">
        <f t="shared" si="133"/>
        <v>0.2</v>
      </c>
      <c r="AV118" s="252">
        <f t="shared" si="133"/>
        <v>0.2</v>
      </c>
      <c r="AW118" s="252">
        <f t="shared" si="133"/>
        <v>0.2</v>
      </c>
      <c r="AX118" s="252">
        <f t="shared" ref="AX118:BM122" si="134">AW118</f>
        <v>0.2</v>
      </c>
      <c r="AY118" s="252">
        <f t="shared" si="134"/>
        <v>0.2</v>
      </c>
      <c r="AZ118" s="252">
        <f t="shared" si="134"/>
        <v>0.2</v>
      </c>
      <c r="BA118" s="252">
        <f t="shared" si="134"/>
        <v>0.2</v>
      </c>
      <c r="BB118" s="252">
        <f t="shared" si="134"/>
        <v>0.2</v>
      </c>
      <c r="BC118" s="252">
        <f t="shared" si="134"/>
        <v>0.2</v>
      </c>
      <c r="BD118" s="252">
        <f t="shared" si="134"/>
        <v>0.2</v>
      </c>
      <c r="BE118" s="252">
        <f t="shared" si="134"/>
        <v>0.2</v>
      </c>
      <c r="BF118" s="252">
        <f t="shared" si="134"/>
        <v>0.2</v>
      </c>
      <c r="BG118" s="252">
        <f t="shared" si="134"/>
        <v>0.2</v>
      </c>
      <c r="BH118" s="252">
        <f t="shared" si="134"/>
        <v>0.2</v>
      </c>
      <c r="BI118" s="252">
        <f t="shared" si="134"/>
        <v>0.2</v>
      </c>
      <c r="BJ118" s="252">
        <f t="shared" si="134"/>
        <v>0.2</v>
      </c>
      <c r="BK118" s="252">
        <f t="shared" si="134"/>
        <v>0.2</v>
      </c>
      <c r="BL118" s="252">
        <f t="shared" si="134"/>
        <v>0.2</v>
      </c>
      <c r="BM118" s="252">
        <f t="shared" si="134"/>
        <v>0.2</v>
      </c>
      <c r="BN118" s="252">
        <f t="shared" ref="BN118:BO122" si="135">BM118</f>
        <v>0.2</v>
      </c>
      <c r="BO118" s="252">
        <f t="shared" si="135"/>
        <v>0.2</v>
      </c>
    </row>
    <row r="119" spans="2:67" x14ac:dyDescent="0.25">
      <c r="B119" s="287" t="s">
        <v>101</v>
      </c>
      <c r="C119" s="247"/>
      <c r="D119" s="253"/>
      <c r="E119" s="253"/>
      <c r="F119" s="253"/>
      <c r="G119" s="253"/>
      <c r="H119" s="253"/>
      <c r="I119" s="253">
        <f t="shared" ref="I119:X119" si="136">I125/I117</f>
        <v>0</v>
      </c>
      <c r="J119" s="253">
        <f t="shared" si="136"/>
        <v>0</v>
      </c>
      <c r="K119" s="253"/>
      <c r="L119" s="253">
        <f t="shared" si="136"/>
        <v>0</v>
      </c>
      <c r="M119" s="253"/>
      <c r="N119" s="253">
        <f t="shared" si="136"/>
        <v>0</v>
      </c>
      <c r="O119" s="253">
        <f t="shared" si="136"/>
        <v>0</v>
      </c>
      <c r="P119" s="253">
        <f t="shared" si="136"/>
        <v>0</v>
      </c>
      <c r="Q119" s="253"/>
      <c r="R119" s="253"/>
      <c r="S119" s="253"/>
      <c r="T119" s="253">
        <f t="shared" si="136"/>
        <v>0</v>
      </c>
      <c r="U119" s="253"/>
      <c r="V119" s="253"/>
      <c r="W119" s="253"/>
      <c r="X119" s="253">
        <f t="shared" si="136"/>
        <v>0</v>
      </c>
      <c r="Y119" s="253">
        <f>Y125/Y117</f>
        <v>0</v>
      </c>
      <c r="Z119" s="253">
        <f>Z125/Z117</f>
        <v>0.125</v>
      </c>
      <c r="AA119" s="253">
        <f>AA125/AA117</f>
        <v>0</v>
      </c>
      <c r="AB119" s="253">
        <f>AB125/AB117</f>
        <v>0.25</v>
      </c>
      <c r="AC119" s="253">
        <f>AC125/AC117</f>
        <v>0</v>
      </c>
      <c r="AD119" s="250">
        <v>0.1</v>
      </c>
      <c r="AF119" s="289">
        <v>0.12</v>
      </c>
      <c r="AG119" s="289">
        <f>AF119</f>
        <v>0.12</v>
      </c>
      <c r="AH119" s="289">
        <f t="shared" si="133"/>
        <v>0.12</v>
      </c>
      <c r="AI119" s="289">
        <f t="shared" si="133"/>
        <v>0.12</v>
      </c>
      <c r="AJ119" s="267">
        <v>0.12</v>
      </c>
      <c r="AK119" s="267">
        <v>0.107</v>
      </c>
      <c r="AL119" s="252">
        <f>AD119</f>
        <v>0.1</v>
      </c>
      <c r="AM119" s="252">
        <f t="shared" si="133"/>
        <v>0.1</v>
      </c>
      <c r="AN119" s="252">
        <f t="shared" si="133"/>
        <v>0.1</v>
      </c>
      <c r="AO119" s="252">
        <f t="shared" si="133"/>
        <v>0.1</v>
      </c>
      <c r="AP119" s="252">
        <f t="shared" si="133"/>
        <v>0.1</v>
      </c>
      <c r="AQ119" s="252">
        <f t="shared" si="133"/>
        <v>0.1</v>
      </c>
      <c r="AR119" s="252">
        <f t="shared" si="133"/>
        <v>0.1</v>
      </c>
      <c r="AS119" s="252">
        <f t="shared" si="133"/>
        <v>0.1</v>
      </c>
      <c r="AT119" s="252">
        <f t="shared" si="133"/>
        <v>0.1</v>
      </c>
      <c r="AU119" s="252">
        <f t="shared" si="133"/>
        <v>0.1</v>
      </c>
      <c r="AV119" s="252">
        <f t="shared" si="133"/>
        <v>0.1</v>
      </c>
      <c r="AW119" s="252">
        <f t="shared" si="133"/>
        <v>0.1</v>
      </c>
      <c r="AX119" s="252">
        <f t="shared" si="134"/>
        <v>0.1</v>
      </c>
      <c r="AY119" s="252">
        <f t="shared" si="134"/>
        <v>0.1</v>
      </c>
      <c r="AZ119" s="252">
        <f t="shared" si="134"/>
        <v>0.1</v>
      </c>
      <c r="BA119" s="252">
        <f t="shared" si="134"/>
        <v>0.1</v>
      </c>
      <c r="BB119" s="252">
        <f t="shared" si="134"/>
        <v>0.1</v>
      </c>
      <c r="BC119" s="252">
        <f t="shared" si="134"/>
        <v>0.1</v>
      </c>
      <c r="BD119" s="252">
        <f t="shared" si="134"/>
        <v>0.1</v>
      </c>
      <c r="BE119" s="252">
        <f t="shared" si="134"/>
        <v>0.1</v>
      </c>
      <c r="BF119" s="252">
        <f t="shared" si="134"/>
        <v>0.1</v>
      </c>
      <c r="BG119" s="252">
        <f t="shared" si="134"/>
        <v>0.1</v>
      </c>
      <c r="BH119" s="252">
        <f t="shared" si="134"/>
        <v>0.1</v>
      </c>
      <c r="BI119" s="252">
        <f t="shared" si="134"/>
        <v>0.1</v>
      </c>
      <c r="BJ119" s="252">
        <f t="shared" si="134"/>
        <v>0.1</v>
      </c>
      <c r="BK119" s="252">
        <f t="shared" si="134"/>
        <v>0.1</v>
      </c>
      <c r="BL119" s="252">
        <f t="shared" si="134"/>
        <v>0.1</v>
      </c>
      <c r="BM119" s="252">
        <f t="shared" si="134"/>
        <v>0.1</v>
      </c>
      <c r="BN119" s="252">
        <f t="shared" si="135"/>
        <v>0.1</v>
      </c>
      <c r="BO119" s="252">
        <f t="shared" si="135"/>
        <v>0.1</v>
      </c>
    </row>
    <row r="120" spans="2:67" x14ac:dyDescent="0.25">
      <c r="B120" s="287" t="s">
        <v>133</v>
      </c>
      <c r="C120" s="247"/>
      <c r="D120" s="255"/>
      <c r="E120" s="255"/>
      <c r="F120" s="255"/>
      <c r="G120" s="255"/>
      <c r="H120" s="255"/>
      <c r="I120" s="255">
        <f t="shared" ref="I120:AC120" si="137">I126/I124</f>
        <v>1</v>
      </c>
      <c r="J120" s="255">
        <f t="shared" si="137"/>
        <v>1</v>
      </c>
      <c r="K120" s="255"/>
      <c r="L120" s="255">
        <f t="shared" si="137"/>
        <v>1</v>
      </c>
      <c r="M120" s="255"/>
      <c r="N120" s="255">
        <f t="shared" si="137"/>
        <v>1</v>
      </c>
      <c r="O120" s="255">
        <f t="shared" si="137"/>
        <v>1</v>
      </c>
      <c r="P120" s="255">
        <f t="shared" si="137"/>
        <v>1</v>
      </c>
      <c r="Q120" s="255"/>
      <c r="R120" s="255"/>
      <c r="S120" s="255"/>
      <c r="T120" s="255">
        <f t="shared" si="137"/>
        <v>1</v>
      </c>
      <c r="U120" s="255"/>
      <c r="V120" s="255"/>
      <c r="W120" s="255"/>
      <c r="X120" s="255">
        <f t="shared" si="137"/>
        <v>1</v>
      </c>
      <c r="Y120" s="255">
        <f t="shared" si="137"/>
        <v>1.3333333333333333</v>
      </c>
      <c r="Z120" s="255">
        <f t="shared" si="137"/>
        <v>1.2857142857142858</v>
      </c>
      <c r="AA120" s="255">
        <f t="shared" si="137"/>
        <v>1.2</v>
      </c>
      <c r="AB120" s="255">
        <f>AB126/AB124</f>
        <v>1</v>
      </c>
      <c r="AC120" s="255">
        <f t="shared" si="137"/>
        <v>1.3333333333333333</v>
      </c>
      <c r="AD120" s="256">
        <v>3</v>
      </c>
      <c r="AF120" s="268">
        <v>1.263157894736842</v>
      </c>
      <c r="AG120" s="268">
        <f>AF120</f>
        <v>1.263157894736842</v>
      </c>
      <c r="AH120" s="268">
        <f t="shared" si="133"/>
        <v>1.263157894736842</v>
      </c>
      <c r="AI120" s="268">
        <v>15</v>
      </c>
      <c r="AJ120" s="268">
        <v>2.8</v>
      </c>
      <c r="AK120" s="268">
        <v>2.5</v>
      </c>
      <c r="AL120" s="258">
        <f>AD120</f>
        <v>3</v>
      </c>
      <c r="AM120" s="258">
        <f t="shared" si="133"/>
        <v>3</v>
      </c>
      <c r="AN120" s="258">
        <f t="shared" si="133"/>
        <v>3</v>
      </c>
      <c r="AO120" s="258">
        <f t="shared" si="133"/>
        <v>3</v>
      </c>
      <c r="AP120" s="258">
        <f t="shared" si="133"/>
        <v>3</v>
      </c>
      <c r="AQ120" s="258">
        <f t="shared" si="133"/>
        <v>3</v>
      </c>
      <c r="AR120" s="258">
        <f t="shared" si="133"/>
        <v>3</v>
      </c>
      <c r="AS120" s="258">
        <f t="shared" si="133"/>
        <v>3</v>
      </c>
      <c r="AT120" s="258">
        <f t="shared" si="133"/>
        <v>3</v>
      </c>
      <c r="AU120" s="258">
        <f t="shared" si="133"/>
        <v>3</v>
      </c>
      <c r="AV120" s="258">
        <f t="shared" si="133"/>
        <v>3</v>
      </c>
      <c r="AW120" s="258">
        <f t="shared" si="133"/>
        <v>3</v>
      </c>
      <c r="AX120" s="258">
        <f t="shared" si="134"/>
        <v>3</v>
      </c>
      <c r="AY120" s="258">
        <f t="shared" si="134"/>
        <v>3</v>
      </c>
      <c r="AZ120" s="258">
        <f t="shared" si="134"/>
        <v>3</v>
      </c>
      <c r="BA120" s="258">
        <f t="shared" si="134"/>
        <v>3</v>
      </c>
      <c r="BB120" s="258">
        <f t="shared" si="134"/>
        <v>3</v>
      </c>
      <c r="BC120" s="258">
        <f t="shared" si="134"/>
        <v>3</v>
      </c>
      <c r="BD120" s="258">
        <f t="shared" si="134"/>
        <v>3</v>
      </c>
      <c r="BE120" s="258">
        <f t="shared" si="134"/>
        <v>3</v>
      </c>
      <c r="BF120" s="258">
        <f t="shared" si="134"/>
        <v>3</v>
      </c>
      <c r="BG120" s="258">
        <f t="shared" si="134"/>
        <v>3</v>
      </c>
      <c r="BH120" s="258">
        <f t="shared" si="134"/>
        <v>3</v>
      </c>
      <c r="BI120" s="258">
        <f t="shared" si="134"/>
        <v>3</v>
      </c>
      <c r="BJ120" s="258">
        <f t="shared" si="134"/>
        <v>3</v>
      </c>
      <c r="BK120" s="258">
        <f t="shared" si="134"/>
        <v>3</v>
      </c>
      <c r="BL120" s="258">
        <f t="shared" si="134"/>
        <v>3</v>
      </c>
      <c r="BM120" s="258">
        <f t="shared" si="134"/>
        <v>3</v>
      </c>
      <c r="BN120" s="258">
        <f t="shared" si="135"/>
        <v>3</v>
      </c>
      <c r="BO120" s="258">
        <f t="shared" si="135"/>
        <v>3</v>
      </c>
    </row>
    <row r="121" spans="2:67" x14ac:dyDescent="0.25">
      <c r="B121" s="287" t="s">
        <v>103</v>
      </c>
      <c r="C121" s="247"/>
      <c r="D121" s="259"/>
      <c r="E121" s="259"/>
      <c r="F121" s="259"/>
      <c r="G121" s="259"/>
      <c r="H121" s="259"/>
      <c r="I121" s="259">
        <f t="shared" ref="I121:AA121" si="138">I129/I126</f>
        <v>35</v>
      </c>
      <c r="J121" s="259">
        <f t="shared" si="138"/>
        <v>35</v>
      </c>
      <c r="K121" s="259"/>
      <c r="L121" s="259">
        <f t="shared" si="138"/>
        <v>55</v>
      </c>
      <c r="M121" s="259"/>
      <c r="N121" s="259">
        <f t="shared" si="138"/>
        <v>174.73333333333335</v>
      </c>
      <c r="O121" s="259">
        <f t="shared" si="138"/>
        <v>55</v>
      </c>
      <c r="P121" s="259">
        <f t="shared" si="138"/>
        <v>55</v>
      </c>
      <c r="Q121" s="259"/>
      <c r="R121" s="259"/>
      <c r="S121" s="259"/>
      <c r="T121" s="259">
        <f t="shared" si="138"/>
        <v>1000</v>
      </c>
      <c r="U121" s="259"/>
      <c r="V121" s="259"/>
      <c r="W121" s="259"/>
      <c r="X121" s="259">
        <f t="shared" si="138"/>
        <v>36.666666666666664</v>
      </c>
      <c r="Y121" s="259">
        <f t="shared" si="138"/>
        <v>43.75</v>
      </c>
      <c r="Z121" s="259">
        <f t="shared" si="138"/>
        <v>261.11111111111109</v>
      </c>
      <c r="AA121" s="259">
        <f t="shared" si="138"/>
        <v>50.833333333333336</v>
      </c>
      <c r="AB121" s="259">
        <f>AB129/AB126</f>
        <v>366.66666666666669</v>
      </c>
      <c r="AC121" s="259">
        <f>AC129/AC126</f>
        <v>50</v>
      </c>
      <c r="AD121" s="275">
        <f>SUM(P129:AC129)/SUM(P126:AC126)</f>
        <v>151.94444444444446</v>
      </c>
      <c r="AF121" s="261">
        <f>AD121</f>
        <v>151.94444444444446</v>
      </c>
      <c r="AG121" s="261">
        <f>AF121</f>
        <v>151.94444444444446</v>
      </c>
      <c r="AH121" s="261">
        <f t="shared" si="133"/>
        <v>151.94444444444446</v>
      </c>
      <c r="AI121" s="261">
        <f t="shared" si="133"/>
        <v>151.94444444444446</v>
      </c>
      <c r="AJ121" s="262">
        <f t="shared" si="133"/>
        <v>151.94444444444446</v>
      </c>
      <c r="AK121" s="262">
        <f t="shared" si="133"/>
        <v>151.94444444444446</v>
      </c>
      <c r="AL121" s="262">
        <f>AD121</f>
        <v>151.94444444444446</v>
      </c>
      <c r="AM121" s="262">
        <f t="shared" si="133"/>
        <v>151.94444444444446</v>
      </c>
      <c r="AN121" s="262">
        <f t="shared" si="133"/>
        <v>151.94444444444446</v>
      </c>
      <c r="AO121" s="262">
        <f t="shared" si="133"/>
        <v>151.94444444444446</v>
      </c>
      <c r="AP121" s="262">
        <f t="shared" si="133"/>
        <v>151.94444444444446</v>
      </c>
      <c r="AQ121" s="262">
        <f t="shared" si="133"/>
        <v>151.94444444444446</v>
      </c>
      <c r="AR121" s="262">
        <f t="shared" si="133"/>
        <v>151.94444444444446</v>
      </c>
      <c r="AS121" s="262">
        <f t="shared" si="133"/>
        <v>151.94444444444446</v>
      </c>
      <c r="AT121" s="262">
        <f t="shared" si="133"/>
        <v>151.94444444444446</v>
      </c>
      <c r="AU121" s="262">
        <f t="shared" si="133"/>
        <v>151.94444444444446</v>
      </c>
      <c r="AV121" s="262">
        <f t="shared" si="133"/>
        <v>151.94444444444446</v>
      </c>
      <c r="AW121" s="262">
        <f t="shared" si="133"/>
        <v>151.94444444444446</v>
      </c>
      <c r="AX121" s="262">
        <f t="shared" si="134"/>
        <v>151.94444444444446</v>
      </c>
      <c r="AY121" s="262">
        <f t="shared" si="134"/>
        <v>151.94444444444446</v>
      </c>
      <c r="AZ121" s="262">
        <f t="shared" si="134"/>
        <v>151.94444444444446</v>
      </c>
      <c r="BA121" s="262">
        <f t="shared" si="134"/>
        <v>151.94444444444446</v>
      </c>
      <c r="BB121" s="262">
        <f t="shared" si="134"/>
        <v>151.94444444444446</v>
      </c>
      <c r="BC121" s="262">
        <f t="shared" si="134"/>
        <v>151.94444444444446</v>
      </c>
      <c r="BD121" s="262">
        <f t="shared" si="134"/>
        <v>151.94444444444446</v>
      </c>
      <c r="BE121" s="262">
        <f t="shared" si="134"/>
        <v>151.94444444444446</v>
      </c>
      <c r="BF121" s="262">
        <f t="shared" si="134"/>
        <v>151.94444444444446</v>
      </c>
      <c r="BG121" s="262">
        <f t="shared" si="134"/>
        <v>151.94444444444446</v>
      </c>
      <c r="BH121" s="262">
        <f t="shared" si="134"/>
        <v>151.94444444444446</v>
      </c>
      <c r="BI121" s="262">
        <f t="shared" si="134"/>
        <v>151.94444444444446</v>
      </c>
      <c r="BJ121" s="262">
        <f t="shared" si="134"/>
        <v>151.94444444444446</v>
      </c>
      <c r="BK121" s="262">
        <f t="shared" si="134"/>
        <v>151.94444444444446</v>
      </c>
      <c r="BL121" s="262">
        <f t="shared" si="134"/>
        <v>151.94444444444446</v>
      </c>
      <c r="BM121" s="262">
        <f t="shared" si="134"/>
        <v>151.94444444444446</v>
      </c>
      <c r="BN121" s="262">
        <f t="shared" si="135"/>
        <v>151.94444444444446</v>
      </c>
      <c r="BO121" s="262">
        <f t="shared" si="135"/>
        <v>151.94444444444446</v>
      </c>
    </row>
    <row r="122" spans="2:67" x14ac:dyDescent="0.25">
      <c r="B122" s="287" t="s">
        <v>134</v>
      </c>
      <c r="C122" s="247"/>
      <c r="D122" s="253"/>
      <c r="E122" s="253"/>
      <c r="F122" s="253"/>
      <c r="G122" s="253"/>
      <c r="H122" s="253"/>
      <c r="I122" s="253">
        <f t="shared" ref="I122:AA122" si="139">I130/I129</f>
        <v>0.5714285714285714</v>
      </c>
      <c r="J122" s="253">
        <f t="shared" si="139"/>
        <v>0.5714285714285714</v>
      </c>
      <c r="K122" s="253"/>
      <c r="L122" s="253">
        <f t="shared" si="139"/>
        <v>0.36363636363636365</v>
      </c>
      <c r="M122" s="253"/>
      <c r="N122" s="253">
        <f t="shared" si="139"/>
        <v>0.1907668828691339</v>
      </c>
      <c r="O122" s="253">
        <f t="shared" si="139"/>
        <v>0.36363636363636365</v>
      </c>
      <c r="P122" s="253">
        <f t="shared" si="139"/>
        <v>0.36363636363636365</v>
      </c>
      <c r="Q122" s="253"/>
      <c r="R122" s="253"/>
      <c r="S122" s="253"/>
      <c r="T122" s="253">
        <f t="shared" si="139"/>
        <v>0</v>
      </c>
      <c r="U122" s="253"/>
      <c r="V122" s="253"/>
      <c r="W122" s="253"/>
      <c r="X122" s="253">
        <f t="shared" si="139"/>
        <v>0.36363636363636365</v>
      </c>
      <c r="Y122" s="253">
        <f t="shared" si="139"/>
        <v>1</v>
      </c>
      <c r="Z122" s="253">
        <f t="shared" si="139"/>
        <v>0.14893617021276595</v>
      </c>
      <c r="AA122" s="253">
        <f t="shared" si="139"/>
        <v>0.88524590163934425</v>
      </c>
      <c r="AB122" s="253">
        <f>AB130/AB129</f>
        <v>9.0909090909090912E-2</v>
      </c>
      <c r="AC122" s="253">
        <f>AC130/AC129</f>
        <v>1</v>
      </c>
      <c r="AD122" s="288">
        <f>SUM(P130:AC130)/SUM(P129:AC129)</f>
        <v>0.24314442413162707</v>
      </c>
      <c r="AF122" s="254">
        <f>AD122</f>
        <v>0.24314442413162707</v>
      </c>
      <c r="AG122" s="254">
        <f>AF122</f>
        <v>0.24314442413162707</v>
      </c>
      <c r="AH122" s="254">
        <f t="shared" si="133"/>
        <v>0.24314442413162707</v>
      </c>
      <c r="AI122" s="254">
        <f t="shared" si="133"/>
        <v>0.24314442413162707</v>
      </c>
      <c r="AJ122" s="254">
        <f t="shared" si="133"/>
        <v>0.24314442413162707</v>
      </c>
      <c r="AK122" s="254">
        <f t="shared" si="133"/>
        <v>0.24314442413162707</v>
      </c>
      <c r="AL122" s="254">
        <f>AD122</f>
        <v>0.24314442413162707</v>
      </c>
      <c r="AM122" s="254">
        <f t="shared" si="133"/>
        <v>0.24314442413162707</v>
      </c>
      <c r="AN122" s="254">
        <f t="shared" si="133"/>
        <v>0.24314442413162707</v>
      </c>
      <c r="AO122" s="254">
        <f t="shared" si="133"/>
        <v>0.24314442413162707</v>
      </c>
      <c r="AP122" s="254">
        <f t="shared" si="133"/>
        <v>0.24314442413162707</v>
      </c>
      <c r="AQ122" s="254">
        <f t="shared" si="133"/>
        <v>0.24314442413162707</v>
      </c>
      <c r="AR122" s="254">
        <f t="shared" si="133"/>
        <v>0.24314442413162707</v>
      </c>
      <c r="AS122" s="254">
        <f t="shared" si="133"/>
        <v>0.24314442413162707</v>
      </c>
      <c r="AT122" s="254">
        <f t="shared" si="133"/>
        <v>0.24314442413162707</v>
      </c>
      <c r="AU122" s="254">
        <f t="shared" si="133"/>
        <v>0.24314442413162707</v>
      </c>
      <c r="AV122" s="254">
        <f t="shared" si="133"/>
        <v>0.24314442413162707</v>
      </c>
      <c r="AW122" s="254">
        <f t="shared" si="133"/>
        <v>0.24314442413162707</v>
      </c>
      <c r="AX122" s="254">
        <f t="shared" si="134"/>
        <v>0.24314442413162707</v>
      </c>
      <c r="AY122" s="254">
        <f t="shared" si="134"/>
        <v>0.24314442413162707</v>
      </c>
      <c r="AZ122" s="254">
        <f t="shared" si="134"/>
        <v>0.24314442413162707</v>
      </c>
      <c r="BA122" s="254">
        <f t="shared" si="134"/>
        <v>0.24314442413162707</v>
      </c>
      <c r="BB122" s="254">
        <f t="shared" si="134"/>
        <v>0.24314442413162707</v>
      </c>
      <c r="BC122" s="254">
        <f t="shared" si="134"/>
        <v>0.24314442413162707</v>
      </c>
      <c r="BD122" s="254">
        <f t="shared" si="134"/>
        <v>0.24314442413162707</v>
      </c>
      <c r="BE122" s="254">
        <f t="shared" si="134"/>
        <v>0.24314442413162707</v>
      </c>
      <c r="BF122" s="254">
        <f t="shared" si="134"/>
        <v>0.24314442413162707</v>
      </c>
      <c r="BG122" s="254">
        <f t="shared" si="134"/>
        <v>0.24314442413162707</v>
      </c>
      <c r="BH122" s="254">
        <f t="shared" si="134"/>
        <v>0.24314442413162707</v>
      </c>
      <c r="BI122" s="254">
        <f t="shared" si="134"/>
        <v>0.24314442413162707</v>
      </c>
      <c r="BJ122" s="254">
        <f t="shared" si="134"/>
        <v>0.24314442413162707</v>
      </c>
      <c r="BK122" s="254">
        <f t="shared" si="134"/>
        <v>0.24314442413162707</v>
      </c>
      <c r="BL122" s="254">
        <f t="shared" si="134"/>
        <v>0.24314442413162707</v>
      </c>
      <c r="BM122" s="254">
        <f t="shared" si="134"/>
        <v>0.24314442413162707</v>
      </c>
      <c r="BN122" s="254">
        <f t="shared" si="135"/>
        <v>0.24314442413162707</v>
      </c>
      <c r="BO122" s="254">
        <f t="shared" si="135"/>
        <v>0.24314442413162707</v>
      </c>
    </row>
    <row r="124" spans="2:67" x14ac:dyDescent="0.25">
      <c r="B124" s="292" t="s">
        <v>310</v>
      </c>
      <c r="D124" s="7">
        <f>IF(VLOOKUP($B$52&amp;$B124,[20]Enugu!$E:$AE,COLUMN(D$1)-2,FALSE)=" ",0,VLOOKUP($B$52&amp;$B124,[20]Enugu!$E:$AE,COLUMN(D$1)-2,FALSE))</f>
        <v>0</v>
      </c>
      <c r="E124" s="7">
        <f>IF(VLOOKUP($B$52&amp;$B124,[20]Enugu!$E:$AE,COLUMN(E$1)-2,FALSE)=" ",0,VLOOKUP($B$52&amp;$B124,[20]Enugu!$E:$AE,COLUMN(E$1)-2,FALSE))</f>
        <v>0</v>
      </c>
      <c r="F124" s="7">
        <f>IF(VLOOKUP($B$52&amp;$B124,[20]Enugu!$E:$AE,COLUMN(F$1)-2,FALSE)=" ",0,VLOOKUP($B$52&amp;$B124,[20]Enugu!$E:$AE,COLUMN(F$1)-2,FALSE))</f>
        <v>0</v>
      </c>
      <c r="G124" s="7">
        <f>IF(VLOOKUP($B$52&amp;$B124,[20]Enugu!$E:$AE,COLUMN(G$1)-2,FALSE)=" ",0,VLOOKUP($B$52&amp;$B124,[20]Enugu!$E:$AE,COLUMN(G$1)-2,FALSE))</f>
        <v>0</v>
      </c>
      <c r="H124" s="7">
        <f>IF(VLOOKUP($B$52&amp;$B124,[20]Enugu!$E:$AE,COLUMN(H$1)-2,FALSE)=" ",0,VLOOKUP($B$52&amp;$B124,[20]Enugu!$E:$AE,COLUMN(H$1)-2,FALSE))</f>
        <v>0</v>
      </c>
      <c r="I124" s="7">
        <f>IF(VLOOKUP($B$52&amp;$B124,[20]Enugu!$E:$AE,COLUMN(I$1)-2,FALSE)=" ",0,VLOOKUP($B$52&amp;$B124,[20]Enugu!$E:$AE,COLUMN(I$1)-2,FALSE))</f>
        <v>1</v>
      </c>
      <c r="J124" s="7">
        <f>IF(VLOOKUP($B$52&amp;$B124,[20]Enugu!$E:$AE,COLUMN(J$1)-2,FALSE)=" ",0,VLOOKUP($B$52&amp;$B124,[20]Enugu!$E:$AE,COLUMN(J$1)-2,FALSE))</f>
        <v>1</v>
      </c>
      <c r="K124" s="7">
        <f>IF(VLOOKUP($B$52&amp;$B124,[20]Enugu!$E:$AE,COLUMN(K$1)-2,FALSE)=" ",0,VLOOKUP($B$52&amp;$B124,[20]Enugu!$E:$AE,COLUMN(K$1)-2,FALSE))</f>
        <v>0</v>
      </c>
      <c r="L124" s="7">
        <f>IF(VLOOKUP($B$52&amp;$B124,[20]Enugu!$E:$AE,COLUMN(L$1)-2,FALSE)=" ",0,VLOOKUP($B$52&amp;$B124,[20]Enugu!$E:$AE,COLUMN(L$1)-2,FALSE))</f>
        <v>1</v>
      </c>
      <c r="M124" s="7">
        <f>IF(VLOOKUP($B$52&amp;$B124,[20]Enugu!$E:$AE,COLUMN(M$1)-2,FALSE)=" ",0,VLOOKUP($B$52&amp;$B124,[20]Enugu!$E:$AE,COLUMN(M$1)-2,FALSE))</f>
        <v>1</v>
      </c>
      <c r="N124" s="7">
        <f>IF(VLOOKUP($B$52&amp;$B124,[20]Enugu!$E:$AE,COLUMN(N$1)-2,FALSE)=" ",0,VLOOKUP($B$52&amp;$B124,[20]Enugu!$E:$AE,COLUMN(N$1)-2,FALSE))</f>
        <v>3</v>
      </c>
      <c r="O124" s="7">
        <f>IF(VLOOKUP($B$52&amp;$B124,[20]Enugu!$E:$AE,COLUMN(O$1)-2,FALSE)=" ",0,VLOOKUP($B$52&amp;$B124,[20]Enugu!$E:$AE,COLUMN(O$1)-2,FALSE))</f>
        <v>1</v>
      </c>
      <c r="P124" s="7">
        <f>IF(VLOOKUP($B$52&amp;$B124,[20]Enugu!$E:$AE,COLUMN(P$1)-2,FALSE)=" ",0,VLOOKUP($B$52&amp;$B124,[20]Enugu!$E:$AE,COLUMN(P$1)-2,FALSE))</f>
        <v>1</v>
      </c>
      <c r="Q124" s="7">
        <f>IF(VLOOKUP($B$52&amp;$B124,[20]Enugu!$E:$AE,COLUMN(Q$1)-2,FALSE)=" ",0,VLOOKUP($B$52&amp;$B124,[20]Enugu!$E:$AE,COLUMN(Q$1)-2,FALSE))</f>
        <v>1</v>
      </c>
      <c r="R124" s="7">
        <f>IF(VLOOKUP($B$52&amp;$B124,[20]Enugu!$E:$AE,COLUMN(R$1)-2,FALSE)=" ",0,VLOOKUP($B$52&amp;$B124,[20]Enugu!$E:$AE,COLUMN(R$1)-2,FALSE))</f>
        <v>0</v>
      </c>
      <c r="S124" s="7">
        <f>IF(VLOOKUP($B$52&amp;$B124,[20]Enugu!$E:$AE,COLUMN(S$1)-2,FALSE)=" ",0,VLOOKUP($B$52&amp;$B124,[20]Enugu!$E:$AE,COLUMN(S$1)-2,FALSE))</f>
        <v>0</v>
      </c>
      <c r="T124" s="7">
        <f>IF(VLOOKUP($B$52&amp;$B124,[20]Enugu!$E:$AE,COLUMN(T$1)-2,FALSE)=" ",0,VLOOKUP($B$52&amp;$B124,[20]Enugu!$E:$AE,COLUMN(T$1)-2,FALSE))</f>
        <v>1</v>
      </c>
      <c r="U124" s="7">
        <f>IF(VLOOKUP($B$52&amp;$B124,[20]Enugu!$E:$AE,COLUMN(U$1)-2,FALSE)=" ",0,VLOOKUP($B$52&amp;$B124,[20]Enugu!$E:$AE,COLUMN(U$1)-2,FALSE))</f>
        <v>0</v>
      </c>
      <c r="V124" s="7">
        <f>IF(VLOOKUP($B$52&amp;$B124,[20]Enugu!$E:$AE,COLUMN(V$1)-2,FALSE)=" ",0,VLOOKUP($B$52&amp;$B124,[20]Enugu!$E:$AE,COLUMN(V$1)-2,FALSE))</f>
        <v>0</v>
      </c>
      <c r="W124" s="7">
        <f>IF(VLOOKUP($B$52&amp;$B124,[20]Enugu!$E:$AE,COLUMN(W$1)-2,FALSE)=" ",0,VLOOKUP($B$52&amp;$B124,[20]Enugu!$E:$AE,COLUMN(W$1)-2,FALSE))</f>
        <v>0</v>
      </c>
      <c r="X124" s="7">
        <f>IF(VLOOKUP($B$52&amp;$B124,[20]Enugu!$E:$AE,COLUMN(X$1)-2,FALSE)=" ",0,VLOOKUP($B$52&amp;$B124,[20]Enugu!$E:$AE,COLUMN(X$1)-2,FALSE))</f>
        <v>3</v>
      </c>
      <c r="Y124" s="7">
        <f>IF(VLOOKUP($B$52&amp;$B124,[20]Enugu!$E:$AE,COLUMN(Y$1)-2,FALSE)=" ",0,VLOOKUP($B$52&amp;$B124,[20]Enugu!$E:$AE,COLUMN(Y$1)-2,FALSE))</f>
        <v>6</v>
      </c>
      <c r="Z124" s="7">
        <f>IF(VLOOKUP($B$52&amp;$B124,[20]Enugu!$E:$AE,COLUMN(Z$1)-2,FALSE)=" ",0,VLOOKUP($B$52&amp;$B124,[20]Enugu!$E:$AE,COLUMN(Z$1)-2,FALSE))</f>
        <v>7</v>
      </c>
      <c r="AA124" s="7">
        <f>IF(VLOOKUP($B$52&amp;$B124,[20]Enugu!$E:$AE,COLUMN(AA$1)-2,FALSE)=" ",0,VLOOKUP($B$52&amp;$B124,[20]Enugu!$E:$AE,COLUMN(AA$1)-2,FALSE))</f>
        <v>5</v>
      </c>
      <c r="AB124" s="7">
        <f>IF(VLOOKUP($B$52&amp;$B124,[20]Enugu!$E:$AE,COLUMN(AB$1)-2,FALSE)=" ",0,VLOOKUP($B$52&amp;$B124,[20]Enugu!$E:$AE,COLUMN(AB$1)-2,FALSE))</f>
        <v>3</v>
      </c>
      <c r="AC124" s="7">
        <f>IF(VLOOKUP($B$52&amp;$B124,[20]Enugu!$E:$AE,COLUMN(AC$1)-2,FALSE)=" ",0,VLOOKUP($B$52&amp;$B124,[20]Enugu!$E:$AE,COLUMN(AC$1)-2,FALSE))</f>
        <v>3</v>
      </c>
      <c r="AF124" s="7">
        <f t="shared" ref="AF124:AG127" si="140">AB124</f>
        <v>3</v>
      </c>
      <c r="AG124" s="7">
        <f t="shared" si="140"/>
        <v>3</v>
      </c>
      <c r="AH124" s="7">
        <f>VLOOKUP($A$3&amp;$B$52&amp;$B124,'[14]Paga All'!$G$1:$J$3000,4,FALSE)</f>
        <v>3</v>
      </c>
      <c r="AI124" s="7">
        <f>VLOOKUP($A$3&amp;$B$116&amp;$B124,'[15]Paga all'!$F:$G,2,FALSE)</f>
        <v>8</v>
      </c>
      <c r="AJ124" s="7">
        <f>VLOOKUP($A$3&amp;$B$52&amp;$B124,'[16]Paga all'!$F$2:$G$1470,2,FALSE)</f>
        <v>5</v>
      </c>
      <c r="AK124" s="9">
        <f t="shared" ref="AK124:BO124" si="141">IF(ROUND((AJ124+AJ125)*(1+AK118),)&gt;=AK$3*$AD$3,AK$3*$AD$3*(1-AK119),ROUND((AJ124+AJ125)*(1+AK118),)-ROUND((AJ124+AJ125)*(1+AK118)*AK119,))</f>
        <v>5</v>
      </c>
      <c r="AL124" s="9">
        <f t="shared" si="141"/>
        <v>6</v>
      </c>
      <c r="AM124" s="9">
        <f t="shared" si="141"/>
        <v>7</v>
      </c>
      <c r="AN124" s="9">
        <f t="shared" si="141"/>
        <v>9</v>
      </c>
      <c r="AO124" s="9">
        <f t="shared" si="141"/>
        <v>11</v>
      </c>
      <c r="AP124" s="9">
        <f t="shared" si="141"/>
        <v>13</v>
      </c>
      <c r="AQ124" s="9">
        <f t="shared" si="141"/>
        <v>15</v>
      </c>
      <c r="AR124" s="9">
        <f t="shared" si="141"/>
        <v>18</v>
      </c>
      <c r="AS124" s="9">
        <f t="shared" si="141"/>
        <v>22</v>
      </c>
      <c r="AT124" s="9">
        <f t="shared" si="141"/>
        <v>26</v>
      </c>
      <c r="AU124" s="9">
        <f t="shared" si="141"/>
        <v>32</v>
      </c>
      <c r="AV124" s="9">
        <f t="shared" si="141"/>
        <v>38</v>
      </c>
      <c r="AW124" s="9">
        <f t="shared" si="141"/>
        <v>45</v>
      </c>
      <c r="AX124" s="9">
        <f t="shared" si="141"/>
        <v>54</v>
      </c>
      <c r="AY124" s="9">
        <f t="shared" si="141"/>
        <v>65</v>
      </c>
      <c r="AZ124" s="9">
        <f t="shared" si="141"/>
        <v>77</v>
      </c>
      <c r="BA124" s="9">
        <f t="shared" si="141"/>
        <v>93</v>
      </c>
      <c r="BB124" s="9">
        <f t="shared" si="141"/>
        <v>112</v>
      </c>
      <c r="BC124" s="9">
        <f t="shared" si="141"/>
        <v>134</v>
      </c>
      <c r="BD124" s="9">
        <f t="shared" si="141"/>
        <v>161</v>
      </c>
      <c r="BE124" s="9">
        <f t="shared" si="141"/>
        <v>194</v>
      </c>
      <c r="BF124" s="9">
        <f t="shared" si="141"/>
        <v>232</v>
      </c>
      <c r="BG124" s="9">
        <f t="shared" si="141"/>
        <v>279</v>
      </c>
      <c r="BH124" s="9">
        <f t="shared" si="141"/>
        <v>335</v>
      </c>
      <c r="BI124" s="9">
        <f t="shared" si="141"/>
        <v>401</v>
      </c>
      <c r="BJ124" s="9">
        <f t="shared" si="141"/>
        <v>421.875</v>
      </c>
      <c r="BK124" s="9">
        <f t="shared" si="141"/>
        <v>434.02500000000003</v>
      </c>
      <c r="BL124" s="9">
        <f t="shared" si="141"/>
        <v>446.17500000000001</v>
      </c>
      <c r="BM124" s="9">
        <f t="shared" si="141"/>
        <v>459</v>
      </c>
      <c r="BN124" s="9">
        <f t="shared" si="141"/>
        <v>471.82499999999999</v>
      </c>
      <c r="BO124" s="9">
        <f t="shared" si="141"/>
        <v>485.32499999999999</v>
      </c>
    </row>
    <row r="125" spans="2:67" x14ac:dyDescent="0.25">
      <c r="B125" s="292" t="s">
        <v>311</v>
      </c>
      <c r="D125" s="7">
        <f>IF(VLOOKUP($B$52&amp;$B125,[20]Enugu!$E:$AE,COLUMN(D$1)-2,FALSE)=" ",0,VLOOKUP($B$52&amp;$B125,[20]Enugu!$E:$AE,COLUMN(D$1)-2,FALSE))</f>
        <v>0</v>
      </c>
      <c r="E125" s="7">
        <f>IF(VLOOKUP($B$52&amp;$B125,[20]Enugu!$E:$AE,COLUMN(E$1)-2,FALSE)=" ",0,VLOOKUP($B$52&amp;$B125,[20]Enugu!$E:$AE,COLUMN(E$1)-2,FALSE))</f>
        <v>0</v>
      </c>
      <c r="F125" s="7">
        <f>IF(VLOOKUP($B$52&amp;$B125,[20]Enugu!$E:$AE,COLUMN(F$1)-2,FALSE)=" ",0,VLOOKUP($B$52&amp;$B125,[20]Enugu!$E:$AE,COLUMN(F$1)-2,FALSE))</f>
        <v>0</v>
      </c>
      <c r="G125" s="7">
        <f>IF(VLOOKUP($B$52&amp;$B125,[20]Enugu!$E:$AE,COLUMN(G$1)-2,FALSE)=" ",0,VLOOKUP($B$52&amp;$B125,[20]Enugu!$E:$AE,COLUMN(G$1)-2,FALSE))</f>
        <v>0</v>
      </c>
      <c r="H125" s="7">
        <f>IF(VLOOKUP($B$52&amp;$B125,[20]Enugu!$E:$AE,COLUMN(H$1)-2,FALSE)=" ",0,VLOOKUP($B$52&amp;$B125,[20]Enugu!$E:$AE,COLUMN(H$1)-2,FALSE))</f>
        <v>0</v>
      </c>
      <c r="I125" s="7">
        <f>IF(VLOOKUP($B$52&amp;$B125,[20]Enugu!$E:$AE,COLUMN(I$1)-2,FALSE)=" ",0,VLOOKUP($B$52&amp;$B125,[20]Enugu!$E:$AE,COLUMN(I$1)-2,FALSE))</f>
        <v>0</v>
      </c>
      <c r="J125" s="7">
        <f>IF(VLOOKUP($B$52&amp;$B125,[20]Enugu!$E:$AE,COLUMN(J$1)-2,FALSE)=" ",0,VLOOKUP($B$52&amp;$B125,[20]Enugu!$E:$AE,COLUMN(J$1)-2,FALSE))</f>
        <v>0</v>
      </c>
      <c r="K125" s="7">
        <f>IF(VLOOKUP($B$52&amp;$B125,[20]Enugu!$E:$AE,COLUMN(K$1)-2,FALSE)=" ",0,VLOOKUP($B$52&amp;$B125,[20]Enugu!$E:$AE,COLUMN(K$1)-2,FALSE))</f>
        <v>0</v>
      </c>
      <c r="L125" s="7">
        <f>IF(VLOOKUP($B$52&amp;$B125,[20]Enugu!$E:$AE,COLUMN(L$1)-2,FALSE)=" ",0,VLOOKUP($B$52&amp;$B125,[20]Enugu!$E:$AE,COLUMN(L$1)-2,FALSE))</f>
        <v>0</v>
      </c>
      <c r="M125" s="7">
        <f>IF(VLOOKUP($B$52&amp;$B125,[20]Enugu!$E:$AE,COLUMN(M$1)-2,FALSE)=" ",0,VLOOKUP($B$52&amp;$B125,[20]Enugu!$E:$AE,COLUMN(M$1)-2,FALSE))</f>
        <v>0</v>
      </c>
      <c r="N125" s="7">
        <f>IF(VLOOKUP($B$52&amp;$B125,[20]Enugu!$E:$AE,COLUMN(N$1)-2,FALSE)=" ",0,VLOOKUP($B$52&amp;$B125,[20]Enugu!$E:$AE,COLUMN(N$1)-2,FALSE))</f>
        <v>0</v>
      </c>
      <c r="O125" s="7">
        <f>IF(VLOOKUP($B$52&amp;$B125,[20]Enugu!$E:$AE,COLUMN(O$1)-2,FALSE)=" ",0,VLOOKUP($B$52&amp;$B125,[20]Enugu!$E:$AE,COLUMN(O$1)-2,FALSE))</f>
        <v>0</v>
      </c>
      <c r="P125" s="7">
        <f>IF(VLOOKUP($B$52&amp;$B125,[20]Enugu!$E:$AE,COLUMN(P$1)-2,FALSE)=" ",0,VLOOKUP($B$52&amp;$B125,[20]Enugu!$E:$AE,COLUMN(P$1)-2,FALSE))</f>
        <v>0</v>
      </c>
      <c r="Q125" s="7">
        <f>IF(VLOOKUP($B$52&amp;$B125,[20]Enugu!$E:$AE,COLUMN(Q$1)-2,FALSE)=" ",0,VLOOKUP($B$52&amp;$B125,[20]Enugu!$E:$AE,COLUMN(Q$1)-2,FALSE))</f>
        <v>0</v>
      </c>
      <c r="R125" s="7">
        <f>IF(VLOOKUP($B$52&amp;$B125,[20]Enugu!$E:$AE,COLUMN(R$1)-2,FALSE)=" ",0,VLOOKUP($B$52&amp;$B125,[20]Enugu!$E:$AE,COLUMN(R$1)-2,FALSE))</f>
        <v>0</v>
      </c>
      <c r="S125" s="7">
        <f>IF(VLOOKUP($B$52&amp;$B125,[20]Enugu!$E:$AE,COLUMN(S$1)-2,FALSE)=" ",0,VLOOKUP($B$52&amp;$B125,[20]Enugu!$E:$AE,COLUMN(S$1)-2,FALSE))</f>
        <v>0</v>
      </c>
      <c r="T125" s="7">
        <f>IF(VLOOKUP($B$52&amp;$B125,[20]Enugu!$E:$AE,COLUMN(T$1)-2,FALSE)=" ",0,VLOOKUP($B$52&amp;$B125,[20]Enugu!$E:$AE,COLUMN(T$1)-2,FALSE))</f>
        <v>0</v>
      </c>
      <c r="U125" s="7">
        <f>IF(VLOOKUP($B$52&amp;$B125,[20]Enugu!$E:$AE,COLUMN(U$1)-2,FALSE)=" ",0,VLOOKUP($B$52&amp;$B125,[20]Enugu!$E:$AE,COLUMN(U$1)-2,FALSE))</f>
        <v>0</v>
      </c>
      <c r="V125" s="7">
        <f>IF(VLOOKUP($B$52&amp;$B125,[20]Enugu!$E:$AE,COLUMN(V$1)-2,FALSE)=" ",0,VLOOKUP($B$52&amp;$B125,[20]Enugu!$E:$AE,COLUMN(V$1)-2,FALSE))</f>
        <v>0</v>
      </c>
      <c r="W125" s="7">
        <f>IF(VLOOKUP($B$52&amp;$B125,[20]Enugu!$E:$AE,COLUMN(W$1)-2,FALSE)=" ",0,VLOOKUP($B$52&amp;$B125,[20]Enugu!$E:$AE,COLUMN(W$1)-2,FALSE))</f>
        <v>0</v>
      </c>
      <c r="X125" s="7">
        <f>IF(VLOOKUP($B$52&amp;$B125,[20]Enugu!$E:$AE,COLUMN(X$1)-2,FALSE)=" ",0,VLOOKUP($B$52&amp;$B125,[20]Enugu!$E:$AE,COLUMN(X$1)-2,FALSE))</f>
        <v>0</v>
      </c>
      <c r="Y125" s="7">
        <f>IF(VLOOKUP($B$52&amp;$B125,[20]Enugu!$E:$AE,COLUMN(Y$1)-2,FALSE)=" ",0,VLOOKUP($B$52&amp;$B125,[20]Enugu!$E:$AE,COLUMN(Y$1)-2,FALSE))</f>
        <v>0</v>
      </c>
      <c r="Z125" s="7">
        <f>IF(VLOOKUP($B$52&amp;$B125,[20]Enugu!$E:$AE,COLUMN(Z$1)-2,FALSE)=" ",0,VLOOKUP($B$52&amp;$B125,[20]Enugu!$E:$AE,COLUMN(Z$1)-2,FALSE))</f>
        <v>1</v>
      </c>
      <c r="AA125" s="7">
        <f>IF(VLOOKUP($B$52&amp;$B125,[20]Enugu!$E:$AE,COLUMN(AA$1)-2,FALSE)=" ",0,VLOOKUP($B$52&amp;$B125,[20]Enugu!$E:$AE,COLUMN(AA$1)-2,FALSE))</f>
        <v>0</v>
      </c>
      <c r="AB125" s="7">
        <f>IF(VLOOKUP($B$52&amp;$B125,[20]Enugu!$E:$AE,COLUMN(AB$1)-2,FALSE)=" ",0,VLOOKUP($B$52&amp;$B125,[20]Enugu!$E:$AE,COLUMN(AB$1)-2,FALSE))</f>
        <v>1</v>
      </c>
      <c r="AC125" s="7">
        <f>IF(VLOOKUP($B$52&amp;$B125,[20]Enugu!$E:$AE,COLUMN(AC$1)-2,FALSE)="NULL",0,VLOOKUP($B$52&amp;$B125,[20]Enugu!$E:$AE,COLUMN(AC$1)-2,FALSE))</f>
        <v>0</v>
      </c>
      <c r="AF125" s="7">
        <f t="shared" si="140"/>
        <v>1</v>
      </c>
      <c r="AG125" s="7">
        <f t="shared" si="140"/>
        <v>0</v>
      </c>
      <c r="AH125" s="7">
        <f>VLOOKUP($A$3&amp;$B$52&amp;$B125,'[14]Paga All'!$G$1:$J$3000,4,FALSE)</f>
        <v>0</v>
      </c>
      <c r="AI125" s="7">
        <v>0</v>
      </c>
      <c r="AJ125" s="7">
        <v>0</v>
      </c>
      <c r="AK125" s="9">
        <f t="shared" ref="AK125:BO125" si="142">IF(ROUND((AJ124+AJ125)*(1+AK118),)&gt;=AK$3*$AD$3,AK$3*$AD$3*AK119,ROUND((AJ124+AJ125)*(1+AK118),)-AK124)</f>
        <v>1</v>
      </c>
      <c r="AL125" s="9">
        <f t="shared" si="142"/>
        <v>1</v>
      </c>
      <c r="AM125" s="9">
        <f t="shared" si="142"/>
        <v>1</v>
      </c>
      <c r="AN125" s="9">
        <f t="shared" si="142"/>
        <v>1</v>
      </c>
      <c r="AO125" s="9">
        <f t="shared" si="142"/>
        <v>1</v>
      </c>
      <c r="AP125" s="9">
        <f t="shared" si="142"/>
        <v>1</v>
      </c>
      <c r="AQ125" s="9">
        <f t="shared" si="142"/>
        <v>2</v>
      </c>
      <c r="AR125" s="9">
        <f t="shared" si="142"/>
        <v>2</v>
      </c>
      <c r="AS125" s="9">
        <f t="shared" si="142"/>
        <v>2</v>
      </c>
      <c r="AT125" s="9">
        <f t="shared" si="142"/>
        <v>3</v>
      </c>
      <c r="AU125" s="9">
        <f t="shared" si="142"/>
        <v>3</v>
      </c>
      <c r="AV125" s="9">
        <f t="shared" si="142"/>
        <v>4</v>
      </c>
      <c r="AW125" s="9">
        <f t="shared" si="142"/>
        <v>5</v>
      </c>
      <c r="AX125" s="9">
        <f t="shared" si="142"/>
        <v>6</v>
      </c>
      <c r="AY125" s="9">
        <f t="shared" si="142"/>
        <v>7</v>
      </c>
      <c r="AZ125" s="9">
        <f t="shared" si="142"/>
        <v>9</v>
      </c>
      <c r="BA125" s="9">
        <f t="shared" si="142"/>
        <v>10</v>
      </c>
      <c r="BB125" s="9">
        <f t="shared" si="142"/>
        <v>12</v>
      </c>
      <c r="BC125" s="9">
        <f t="shared" si="142"/>
        <v>15</v>
      </c>
      <c r="BD125" s="9">
        <f t="shared" si="142"/>
        <v>18</v>
      </c>
      <c r="BE125" s="9">
        <f t="shared" si="142"/>
        <v>21</v>
      </c>
      <c r="BF125" s="9">
        <f t="shared" si="142"/>
        <v>26</v>
      </c>
      <c r="BG125" s="9">
        <f t="shared" si="142"/>
        <v>31</v>
      </c>
      <c r="BH125" s="9">
        <f t="shared" si="142"/>
        <v>37</v>
      </c>
      <c r="BI125" s="9">
        <f t="shared" si="142"/>
        <v>45</v>
      </c>
      <c r="BJ125" s="9">
        <f t="shared" si="142"/>
        <v>46.875</v>
      </c>
      <c r="BK125" s="9">
        <f t="shared" si="142"/>
        <v>48.225000000000001</v>
      </c>
      <c r="BL125" s="9">
        <f t="shared" si="142"/>
        <v>49.575000000000003</v>
      </c>
      <c r="BM125" s="9">
        <f t="shared" si="142"/>
        <v>51</v>
      </c>
      <c r="BN125" s="9">
        <f t="shared" si="142"/>
        <v>52.425000000000004</v>
      </c>
      <c r="BO125" s="9">
        <f t="shared" si="142"/>
        <v>53.925000000000004</v>
      </c>
    </row>
    <row r="126" spans="2:67" x14ac:dyDescent="0.25">
      <c r="B126" s="292" t="s">
        <v>312</v>
      </c>
      <c r="D126" s="7">
        <f>IF(VLOOKUP($B$52&amp;$B126,[20]Enugu!$E:$AE,COLUMN(D$1)-2,FALSE)=" ",0,VLOOKUP($B$52&amp;$B126,[20]Enugu!$E:$AE,COLUMN(D$1)-2,FALSE))</f>
        <v>0</v>
      </c>
      <c r="E126" s="7">
        <f>IF(VLOOKUP($B$52&amp;$B126,[20]Enugu!$E:$AE,COLUMN(E$1)-2,FALSE)=" ",0,VLOOKUP($B$52&amp;$B126,[20]Enugu!$E:$AE,COLUMN(E$1)-2,FALSE))</f>
        <v>0</v>
      </c>
      <c r="F126" s="7">
        <f>IF(VLOOKUP($B$52&amp;$B126,[20]Enugu!$E:$AE,COLUMN(F$1)-2,FALSE)=" ",0,VLOOKUP($B$52&amp;$B126,[20]Enugu!$E:$AE,COLUMN(F$1)-2,FALSE))</f>
        <v>0</v>
      </c>
      <c r="G126" s="7">
        <f>IF(VLOOKUP($B$52&amp;$B126,[20]Enugu!$E:$AE,COLUMN(G$1)-2,FALSE)=" ",0,VLOOKUP($B$52&amp;$B126,[20]Enugu!$E:$AE,COLUMN(G$1)-2,FALSE))</f>
        <v>0</v>
      </c>
      <c r="H126" s="7">
        <f>IF(VLOOKUP($B$52&amp;$B126,[20]Enugu!$E:$AE,COLUMN(H$1)-2,FALSE)=" ",0,VLOOKUP($B$52&amp;$B126,[20]Enugu!$E:$AE,COLUMN(H$1)-2,FALSE))</f>
        <v>0</v>
      </c>
      <c r="I126" s="7">
        <f>IF(VLOOKUP($B$52&amp;$B126,[20]Enugu!$E:$AE,COLUMN(I$1)-2,FALSE)=" ",0,VLOOKUP($B$52&amp;$B126,[20]Enugu!$E:$AE,COLUMN(I$1)-2,FALSE))</f>
        <v>1</v>
      </c>
      <c r="J126" s="7">
        <f>IF(VLOOKUP($B$52&amp;$B126,[20]Enugu!$E:$AE,COLUMN(J$1)-2,FALSE)=" ",0,VLOOKUP($B$52&amp;$B126,[20]Enugu!$E:$AE,COLUMN(J$1)-2,FALSE))</f>
        <v>1</v>
      </c>
      <c r="K126" s="7">
        <f>IF(VLOOKUP($B$52&amp;$B126,[20]Enugu!$E:$AE,COLUMN(K$1)-2,FALSE)=" ",0,VLOOKUP($B$52&amp;$B126,[20]Enugu!$E:$AE,COLUMN(K$1)-2,FALSE))</f>
        <v>0</v>
      </c>
      <c r="L126" s="7">
        <f>IF(VLOOKUP($B$52&amp;$B126,[20]Enugu!$E:$AE,COLUMN(L$1)-2,FALSE)=" ",0,VLOOKUP($B$52&amp;$B126,[20]Enugu!$E:$AE,COLUMN(L$1)-2,FALSE))</f>
        <v>1</v>
      </c>
      <c r="M126" s="7">
        <f>IF(VLOOKUP($B$52&amp;$B126,[20]Enugu!$E:$AE,COLUMN(M$1)-2,FALSE)=" ",0,VLOOKUP($B$52&amp;$B126,[20]Enugu!$E:$AE,COLUMN(M$1)-2,FALSE))</f>
        <v>1</v>
      </c>
      <c r="N126" s="7">
        <f>IF(VLOOKUP($B$52&amp;$B126,[20]Enugu!$E:$AE,COLUMN(N$1)-2,FALSE)=" ",0,VLOOKUP($B$52&amp;$B126,[20]Enugu!$E:$AE,COLUMN(N$1)-2,FALSE))</f>
        <v>3</v>
      </c>
      <c r="O126" s="7">
        <f>IF(VLOOKUP($B$52&amp;$B126,[20]Enugu!$E:$AE,COLUMN(O$1)-2,FALSE)=" ",0,VLOOKUP($B$52&amp;$B126,[20]Enugu!$E:$AE,COLUMN(O$1)-2,FALSE))</f>
        <v>1</v>
      </c>
      <c r="P126" s="7">
        <f>IF(VLOOKUP($B$52&amp;$B126,[20]Enugu!$E:$AE,COLUMN(P$1)-2,FALSE)=" ",0,VLOOKUP($B$52&amp;$B126,[20]Enugu!$E:$AE,COLUMN(P$1)-2,FALSE))</f>
        <v>1</v>
      </c>
      <c r="Q126" s="7">
        <f>IF(VLOOKUP($B$52&amp;$B126,[20]Enugu!$E:$AE,COLUMN(Q$1)-2,FALSE)=" ",0,VLOOKUP($B$52&amp;$B126,[20]Enugu!$E:$AE,COLUMN(Q$1)-2,FALSE))</f>
        <v>1</v>
      </c>
      <c r="R126" s="7">
        <f>IF(VLOOKUP($B$52&amp;$B126,[20]Enugu!$E:$AE,COLUMN(R$1)-2,FALSE)=" ",0,VLOOKUP($B$52&amp;$B126,[20]Enugu!$E:$AE,COLUMN(R$1)-2,FALSE))</f>
        <v>0</v>
      </c>
      <c r="S126" s="7">
        <f>IF(VLOOKUP($B$52&amp;$B126,[20]Enugu!$E:$AE,COLUMN(S$1)-2,FALSE)=" ",0,VLOOKUP($B$52&amp;$B126,[20]Enugu!$E:$AE,COLUMN(S$1)-2,FALSE))</f>
        <v>0</v>
      </c>
      <c r="T126" s="7">
        <f>IF(VLOOKUP($B$52&amp;$B126,[20]Enugu!$E:$AE,COLUMN(T$1)-2,FALSE)=" ",0,VLOOKUP($B$52&amp;$B126,[20]Enugu!$E:$AE,COLUMN(T$1)-2,FALSE))</f>
        <v>1</v>
      </c>
      <c r="U126" s="7">
        <f>IF(VLOOKUP($B$52&amp;$B126,[20]Enugu!$E:$AE,COLUMN(U$1)-2,FALSE)=" ",0,VLOOKUP($B$52&amp;$B126,[20]Enugu!$E:$AE,COLUMN(U$1)-2,FALSE))</f>
        <v>0</v>
      </c>
      <c r="V126" s="7">
        <f>IF(VLOOKUP($B$52&amp;$B126,[20]Enugu!$E:$AE,COLUMN(V$1)-2,FALSE)=" ",0,VLOOKUP($B$52&amp;$B126,[20]Enugu!$E:$AE,COLUMN(V$1)-2,FALSE))</f>
        <v>0</v>
      </c>
      <c r="W126" s="7">
        <f>IF(VLOOKUP($B$52&amp;$B126,[20]Enugu!$E:$AE,COLUMN(W$1)-2,FALSE)=" ",0,VLOOKUP($B$52&amp;$B126,[20]Enugu!$E:$AE,COLUMN(W$1)-2,FALSE))</f>
        <v>0</v>
      </c>
      <c r="X126" s="7">
        <f>IF(VLOOKUP($B$52&amp;$B126,[20]Enugu!$E:$AE,COLUMN(X$1)-2,FALSE)=" ",0,VLOOKUP($B$52&amp;$B126,[20]Enugu!$E:$AE,COLUMN(X$1)-2,FALSE))</f>
        <v>3</v>
      </c>
      <c r="Y126" s="7">
        <f>IF(VLOOKUP($B$52&amp;$B126,[20]Enugu!$E:$AE,COLUMN(Y$1)-2,FALSE)=" ",0,VLOOKUP($B$52&amp;$B126,[20]Enugu!$E:$AE,COLUMN(Y$1)-2,FALSE))</f>
        <v>8</v>
      </c>
      <c r="Z126" s="7">
        <f>IF(VLOOKUP($B$52&amp;$B126,[20]Enugu!$E:$AE,COLUMN(Z$1)-2,FALSE)=" ",0,VLOOKUP($B$52&amp;$B126,[20]Enugu!$E:$AE,COLUMN(Z$1)-2,FALSE))</f>
        <v>9</v>
      </c>
      <c r="AA126" s="7">
        <f>IF(VLOOKUP($B$52&amp;$B126,[20]Enugu!$E:$AE,COLUMN(AA$1)-2,FALSE)=" ",0,VLOOKUP($B$52&amp;$B126,[20]Enugu!$E:$AE,COLUMN(AA$1)-2,FALSE))</f>
        <v>6</v>
      </c>
      <c r="AB126" s="7">
        <f>IF(VLOOKUP($B$52&amp;$B126,[20]Enugu!$E:$AE,COLUMN(AB$1)-2,FALSE)=" ",0,VLOOKUP($B$52&amp;$B126,[20]Enugu!$E:$AE,COLUMN(AB$1)-2,FALSE))</f>
        <v>3</v>
      </c>
      <c r="AC126" s="7">
        <f>IF(VLOOKUP($B$52&amp;$B126,[20]Enugu!$E:$AE,COLUMN(AC$1)-2,FALSE)=" ",0,VLOOKUP($B$52&amp;$B126,[20]Enugu!$E:$AE,COLUMN(AC$1)-2,FALSE))</f>
        <v>4</v>
      </c>
      <c r="AF126" s="7">
        <f t="shared" si="140"/>
        <v>3</v>
      </c>
      <c r="AG126" s="7">
        <f t="shared" si="140"/>
        <v>4</v>
      </c>
      <c r="AH126" s="7">
        <f>VLOOKUP($A$3&amp;$B$52&amp;$B126,'[14]Paga All'!$G$1:$J$3000,4,FALSE)</f>
        <v>4</v>
      </c>
      <c r="AI126" s="7">
        <f>VLOOKUP($A$3&amp;$B$116&amp;$B126,'[15]Paga all'!$F:$G,2,FALSE)</f>
        <v>9</v>
      </c>
      <c r="AJ126" s="7">
        <f>VLOOKUP($A$3&amp;$B$52&amp;$B126,'[16]Paga all'!$F$2:$G$1470,2,FALSE)</f>
        <v>5</v>
      </c>
      <c r="AK126" s="9">
        <f t="shared" ref="AK126:BO126" si="143">ROUND(AK124*AK120,)</f>
        <v>13</v>
      </c>
      <c r="AL126" s="9">
        <f t="shared" si="143"/>
        <v>18</v>
      </c>
      <c r="AM126" s="9">
        <f t="shared" si="143"/>
        <v>21</v>
      </c>
      <c r="AN126" s="9">
        <f t="shared" si="143"/>
        <v>27</v>
      </c>
      <c r="AO126" s="9">
        <f t="shared" si="143"/>
        <v>33</v>
      </c>
      <c r="AP126" s="9">
        <f t="shared" si="143"/>
        <v>39</v>
      </c>
      <c r="AQ126" s="9">
        <f t="shared" si="143"/>
        <v>45</v>
      </c>
      <c r="AR126" s="9">
        <f t="shared" si="143"/>
        <v>54</v>
      </c>
      <c r="AS126" s="9">
        <f t="shared" si="143"/>
        <v>66</v>
      </c>
      <c r="AT126" s="9">
        <f t="shared" si="143"/>
        <v>78</v>
      </c>
      <c r="AU126" s="9">
        <f t="shared" si="143"/>
        <v>96</v>
      </c>
      <c r="AV126" s="9">
        <f t="shared" si="143"/>
        <v>114</v>
      </c>
      <c r="AW126" s="9">
        <f t="shared" si="143"/>
        <v>135</v>
      </c>
      <c r="AX126" s="9">
        <f t="shared" si="143"/>
        <v>162</v>
      </c>
      <c r="AY126" s="9">
        <f t="shared" si="143"/>
        <v>195</v>
      </c>
      <c r="AZ126" s="9">
        <f t="shared" si="143"/>
        <v>231</v>
      </c>
      <c r="BA126" s="9">
        <f t="shared" si="143"/>
        <v>279</v>
      </c>
      <c r="BB126" s="9">
        <f t="shared" si="143"/>
        <v>336</v>
      </c>
      <c r="BC126" s="9">
        <f t="shared" si="143"/>
        <v>402</v>
      </c>
      <c r="BD126" s="9">
        <f t="shared" si="143"/>
        <v>483</v>
      </c>
      <c r="BE126" s="9">
        <f t="shared" si="143"/>
        <v>582</v>
      </c>
      <c r="BF126" s="9">
        <f t="shared" si="143"/>
        <v>696</v>
      </c>
      <c r="BG126" s="9">
        <f t="shared" si="143"/>
        <v>837</v>
      </c>
      <c r="BH126" s="9">
        <f t="shared" si="143"/>
        <v>1005</v>
      </c>
      <c r="BI126" s="9">
        <f t="shared" si="143"/>
        <v>1203</v>
      </c>
      <c r="BJ126" s="9">
        <f t="shared" si="143"/>
        <v>1266</v>
      </c>
      <c r="BK126" s="9">
        <f t="shared" si="143"/>
        <v>1302</v>
      </c>
      <c r="BL126" s="9">
        <f t="shared" si="143"/>
        <v>1339</v>
      </c>
      <c r="BM126" s="9">
        <f t="shared" si="143"/>
        <v>1377</v>
      </c>
      <c r="BN126" s="9">
        <f t="shared" si="143"/>
        <v>1415</v>
      </c>
      <c r="BO126" s="9">
        <f t="shared" si="143"/>
        <v>1456</v>
      </c>
    </row>
    <row r="127" spans="2:67" x14ac:dyDescent="0.25">
      <c r="B127" s="292" t="s">
        <v>313</v>
      </c>
      <c r="D127" s="7">
        <f>IF(VLOOKUP($B$52&amp;$B127,[20]Enugu!$E:$AE,COLUMN(D$1)-2,FALSE)=" ",0,VLOOKUP($B$52&amp;$B127,[20]Enugu!$E:$AE,COLUMN(D$1)-2,FALSE))</f>
        <v>0</v>
      </c>
      <c r="E127" s="7">
        <f>IF(VLOOKUP($B$52&amp;$B127,[20]Enugu!$E:$AE,COLUMN(E$1)-2,FALSE)=" ",0,VLOOKUP($B$52&amp;$B127,[20]Enugu!$E:$AE,COLUMN(E$1)-2,FALSE))</f>
        <v>0</v>
      </c>
      <c r="F127" s="7">
        <f>IF(VLOOKUP($B$52&amp;$B127,[20]Enugu!$E:$AE,COLUMN(F$1)-2,FALSE)=" ",0,VLOOKUP($B$52&amp;$B127,[20]Enugu!$E:$AE,COLUMN(F$1)-2,FALSE))</f>
        <v>0</v>
      </c>
      <c r="G127" s="7">
        <f>IF(VLOOKUP($B$52&amp;$B127,[20]Enugu!$E:$AE,COLUMN(G$1)-2,FALSE)=" ",0,VLOOKUP($B$52&amp;$B127,[20]Enugu!$E:$AE,COLUMN(G$1)-2,FALSE))</f>
        <v>0</v>
      </c>
      <c r="H127" s="7">
        <f>IF(VLOOKUP($B$52&amp;$B127,[20]Enugu!$E:$AE,COLUMN(H$1)-2,FALSE)=" ",0,VLOOKUP($B$52&amp;$B127,[20]Enugu!$E:$AE,COLUMN(H$1)-2,FALSE))</f>
        <v>0</v>
      </c>
      <c r="I127" s="7">
        <f>IF(VLOOKUP($B$52&amp;$B127,[20]Enugu!$E:$AE,COLUMN(I$1)-2,FALSE)=" ",0,VLOOKUP($B$52&amp;$B127,[20]Enugu!$E:$AE,COLUMN(I$1)-2,FALSE))</f>
        <v>1500</v>
      </c>
      <c r="J127" s="7">
        <f>IF(VLOOKUP($B$52&amp;$B127,[20]Enugu!$E:$AE,COLUMN(J$1)-2,FALSE)=" ",0,VLOOKUP($B$52&amp;$B127,[20]Enugu!$E:$AE,COLUMN(J$1)-2,FALSE))</f>
        <v>1500</v>
      </c>
      <c r="K127" s="7">
        <f>IF(VLOOKUP($B$52&amp;$B127,[20]Enugu!$E:$AE,COLUMN(K$1)-2,FALSE)=" ",0,VLOOKUP($B$52&amp;$B127,[20]Enugu!$E:$AE,COLUMN(K$1)-2,FALSE))</f>
        <v>0</v>
      </c>
      <c r="L127" s="7">
        <f>IF(VLOOKUP($B$52&amp;$B127,[20]Enugu!$E:$AE,COLUMN(L$1)-2,FALSE)=" ",0,VLOOKUP($B$52&amp;$B127,[20]Enugu!$E:$AE,COLUMN(L$1)-2,FALSE))</f>
        <v>1500</v>
      </c>
      <c r="M127" s="7">
        <f>IF(VLOOKUP($B$52&amp;$B127,[20]Enugu!$E:$AE,COLUMN(M$1)-2,FALSE)=" ",0,VLOOKUP($B$52&amp;$B127,[20]Enugu!$E:$AE,COLUMN(M$1)-2,FALSE))</f>
        <v>-1500</v>
      </c>
      <c r="N127" s="7">
        <f>IF(VLOOKUP($B$52&amp;$B127,[20]Enugu!$E:$AE,COLUMN(N$1)-2,FALSE)=" ",0,VLOOKUP($B$52&amp;$B127,[20]Enugu!$E:$AE,COLUMN(N$1)-2,FALSE))</f>
        <v>1500</v>
      </c>
      <c r="O127" s="7">
        <f>IF(VLOOKUP($B$52&amp;$B127,[20]Enugu!$E:$AE,COLUMN(O$1)-2,FALSE)=" ",0,VLOOKUP($B$52&amp;$B127,[20]Enugu!$E:$AE,COLUMN(O$1)-2,FALSE))</f>
        <v>1500</v>
      </c>
      <c r="P127" s="7">
        <f>IF(VLOOKUP($B$52&amp;$B127,[20]Enugu!$E:$AE,COLUMN(P$1)-2,FALSE)=" ",0,VLOOKUP($B$52&amp;$B127,[20]Enugu!$E:$AE,COLUMN(P$1)-2,FALSE))</f>
        <v>1500</v>
      </c>
      <c r="Q127" s="7">
        <f>IF(VLOOKUP($B$52&amp;$B127,[20]Enugu!$E:$AE,COLUMN(Q$1)-2,FALSE)=" ",0,VLOOKUP($B$52&amp;$B127,[20]Enugu!$E:$AE,COLUMN(Q$1)-2,FALSE))</f>
        <v>-1500</v>
      </c>
      <c r="R127" s="7">
        <f>IF(VLOOKUP($B$52&amp;$B127,[20]Enugu!$E:$AE,COLUMN(R$1)-2,FALSE)=" ",0,VLOOKUP($B$52&amp;$B127,[20]Enugu!$E:$AE,COLUMN(R$1)-2,FALSE))</f>
        <v>0</v>
      </c>
      <c r="S127" s="7">
        <f>IF(VLOOKUP($B$52&amp;$B127,[20]Enugu!$E:$AE,COLUMN(S$1)-2,FALSE)=" ",0,VLOOKUP($B$52&amp;$B127,[20]Enugu!$E:$AE,COLUMN(S$1)-2,FALSE))</f>
        <v>0</v>
      </c>
      <c r="T127" s="7">
        <f>IF(VLOOKUP($B$52&amp;$B127,[20]Enugu!$E:$AE,COLUMN(T$1)-2,FALSE)=" ",0,VLOOKUP($B$52&amp;$B127,[20]Enugu!$E:$AE,COLUMN(T$1)-2,FALSE))</f>
        <v>5500</v>
      </c>
      <c r="U127" s="7">
        <f>IF(VLOOKUP($B$52&amp;$B127,[20]Enugu!$E:$AE,COLUMN(U$1)-2,FALSE)=" ",0,VLOOKUP($B$52&amp;$B127,[20]Enugu!$E:$AE,COLUMN(U$1)-2,FALSE))</f>
        <v>0</v>
      </c>
      <c r="V127" s="7">
        <f>IF(VLOOKUP($B$52&amp;$B127,[20]Enugu!$E:$AE,COLUMN(V$1)-2,FALSE)=" ",0,VLOOKUP($B$52&amp;$B127,[20]Enugu!$E:$AE,COLUMN(V$1)-2,FALSE))</f>
        <v>0</v>
      </c>
      <c r="W127" s="7">
        <f>IF(VLOOKUP($B$52&amp;$B127,[20]Enugu!$E:$AE,COLUMN(W$1)-2,FALSE)=" ",0,VLOOKUP($B$52&amp;$B127,[20]Enugu!$E:$AE,COLUMN(W$1)-2,FALSE))</f>
        <v>0</v>
      </c>
      <c r="X127" s="7">
        <f>IF(VLOOKUP($B$52&amp;$B127,[20]Enugu!$E:$AE,COLUMN(X$1)-2,FALSE)=" ",0,VLOOKUP($B$52&amp;$B127,[20]Enugu!$E:$AE,COLUMN(X$1)-2,FALSE))</f>
        <v>1555</v>
      </c>
      <c r="Y127" s="7">
        <f>IF(VLOOKUP($B$52&amp;$B127,[20]Enugu!$E:$AE,COLUMN(Y$1)-2,FALSE)=" ",0,VLOOKUP($B$52&amp;$B127,[20]Enugu!$E:$AE,COLUMN(Y$1)-2,FALSE))</f>
        <v>19555</v>
      </c>
      <c r="Z127" s="7">
        <f>IF(VLOOKUP($B$52&amp;$B127,[20]Enugu!$E:$AE,COLUMN(Z$1)-2,FALSE)=" ",0,VLOOKUP($B$52&amp;$B127,[20]Enugu!$E:$AE,COLUMN(Z$1)-2,FALSE))</f>
        <v>32000</v>
      </c>
      <c r="AA127" s="7">
        <f>IF(VLOOKUP($B$52&amp;$B127,[20]Enugu!$E:$AE,COLUMN(AA$1)-2,FALSE)=" ",0,VLOOKUP($B$52&amp;$B127,[20]Enugu!$E:$AE,COLUMN(AA$1)-2,FALSE))</f>
        <v>16500</v>
      </c>
      <c r="AB127" s="7">
        <f>IF(VLOOKUP($B$52&amp;$B127,[20]Enugu!$E:$AE,COLUMN(AB$1)-2,FALSE)=" ",0,VLOOKUP($B$52&amp;$B127,[20]Enugu!$E:$AE,COLUMN(AB$1)-2,FALSE))</f>
        <v>11500</v>
      </c>
      <c r="AC127" s="7">
        <f>IF(VLOOKUP($B$52&amp;$B127,[20]Enugu!$E:$AE,COLUMN(AC$1)-2,FALSE)=" ",0,VLOOKUP($B$52&amp;$B127,[20]Enugu!$E:$AE,COLUMN(AC$1)-2,FALSE))</f>
        <v>12000</v>
      </c>
      <c r="AF127" s="7">
        <f t="shared" si="140"/>
        <v>11500</v>
      </c>
      <c r="AG127" s="7">
        <f t="shared" si="140"/>
        <v>12000</v>
      </c>
      <c r="AH127" s="7">
        <f>VLOOKUP($A$3&amp;$B$52&amp;$B127,'[14]Paga All'!$G$1:$J$3000,4,FALSE)</f>
        <v>10500</v>
      </c>
      <c r="AI127" s="7">
        <f>VLOOKUP($A$3&amp;$B$116&amp;$B127,'[15]Paga all'!$F:$G,2,FALSE)</f>
        <v>25100</v>
      </c>
      <c r="AJ127" s="7">
        <f>VLOOKUP($A$3&amp;$B$52&amp;$B127,'[16]Paga all'!$F$2:$G$1470,2,FALSE)</f>
        <v>11500</v>
      </c>
      <c r="AK127" s="9">
        <f t="shared" ref="AK127:BO127" si="144">AK126*$AD128</f>
        <v>35609.166666666664</v>
      </c>
      <c r="AL127" s="9">
        <f t="shared" si="144"/>
        <v>49305</v>
      </c>
      <c r="AM127" s="9">
        <f t="shared" si="144"/>
        <v>57522.5</v>
      </c>
      <c r="AN127" s="9">
        <f t="shared" si="144"/>
        <v>73957.5</v>
      </c>
      <c r="AO127" s="9">
        <f t="shared" si="144"/>
        <v>90392.5</v>
      </c>
      <c r="AP127" s="9">
        <f t="shared" si="144"/>
        <v>106827.5</v>
      </c>
      <c r="AQ127" s="9">
        <f t="shared" si="144"/>
        <v>123262.5</v>
      </c>
      <c r="AR127" s="9">
        <f t="shared" si="144"/>
        <v>147915</v>
      </c>
      <c r="AS127" s="9">
        <f t="shared" si="144"/>
        <v>180785</v>
      </c>
      <c r="AT127" s="9">
        <f t="shared" si="144"/>
        <v>213655</v>
      </c>
      <c r="AU127" s="9">
        <f t="shared" si="144"/>
        <v>262960</v>
      </c>
      <c r="AV127" s="9">
        <f t="shared" si="144"/>
        <v>312265</v>
      </c>
      <c r="AW127" s="9">
        <f t="shared" si="144"/>
        <v>369787.5</v>
      </c>
      <c r="AX127" s="9">
        <f t="shared" si="144"/>
        <v>443745</v>
      </c>
      <c r="AY127" s="9">
        <f t="shared" si="144"/>
        <v>534137.5</v>
      </c>
      <c r="AZ127" s="9">
        <f t="shared" si="144"/>
        <v>632747.5</v>
      </c>
      <c r="BA127" s="9">
        <f t="shared" si="144"/>
        <v>764227.5</v>
      </c>
      <c r="BB127" s="9">
        <f t="shared" si="144"/>
        <v>920360</v>
      </c>
      <c r="BC127" s="9">
        <f t="shared" si="144"/>
        <v>1101145</v>
      </c>
      <c r="BD127" s="9">
        <f t="shared" si="144"/>
        <v>1323017.5</v>
      </c>
      <c r="BE127" s="9">
        <f t="shared" si="144"/>
        <v>1594195</v>
      </c>
      <c r="BF127" s="9">
        <f t="shared" si="144"/>
        <v>1906460</v>
      </c>
      <c r="BG127" s="9">
        <f t="shared" si="144"/>
        <v>2292682.5</v>
      </c>
      <c r="BH127" s="9">
        <f t="shared" si="144"/>
        <v>2752862.5</v>
      </c>
      <c r="BI127" s="9">
        <f t="shared" si="144"/>
        <v>3295217.5</v>
      </c>
      <c r="BJ127" s="9">
        <f t="shared" si="144"/>
        <v>3467785</v>
      </c>
      <c r="BK127" s="9">
        <f t="shared" si="144"/>
        <v>3566395</v>
      </c>
      <c r="BL127" s="9">
        <f t="shared" si="144"/>
        <v>3667744.1666666665</v>
      </c>
      <c r="BM127" s="9">
        <f t="shared" si="144"/>
        <v>3771832.5</v>
      </c>
      <c r="BN127" s="9">
        <f t="shared" si="144"/>
        <v>3875920.833333333</v>
      </c>
      <c r="BO127" s="9">
        <f t="shared" si="144"/>
        <v>3988226.6666666665</v>
      </c>
    </row>
    <row r="128" spans="2:67" x14ac:dyDescent="0.25">
      <c r="B128" s="292" t="s">
        <v>314</v>
      </c>
      <c r="D128" s="7">
        <f>IF(VLOOKUP($B$52&amp;$B128,[20]Enugu!$E:$AE,COLUMN(D$1)-2,FALSE)=" ",0,VLOOKUP($B$52&amp;$B128,[20]Enugu!$E:$AE,COLUMN(D$1)-2,FALSE))</f>
        <v>0</v>
      </c>
      <c r="E128" s="7">
        <f>IF(VLOOKUP($B$52&amp;$B128,[20]Enugu!$E:$AE,COLUMN(E$1)-2,FALSE)=" ",0,VLOOKUP($B$52&amp;$B128,[20]Enugu!$E:$AE,COLUMN(E$1)-2,FALSE))</f>
        <v>0</v>
      </c>
      <c r="F128" s="7">
        <f>IF(VLOOKUP($B$52&amp;$B128,[20]Enugu!$E:$AE,COLUMN(F$1)-2,FALSE)=" ",0,VLOOKUP($B$52&amp;$B128,[20]Enugu!$E:$AE,COLUMN(F$1)-2,FALSE))</f>
        <v>0</v>
      </c>
      <c r="G128" s="7">
        <f>IF(VLOOKUP($B$52&amp;$B128,[20]Enugu!$E:$AE,COLUMN(G$1)-2,FALSE)=" ",0,VLOOKUP($B$52&amp;$B128,[20]Enugu!$E:$AE,COLUMN(G$1)-2,FALSE))</f>
        <v>0</v>
      </c>
      <c r="H128" s="7">
        <f>IF(VLOOKUP($B$52&amp;$B128,[20]Enugu!$E:$AE,COLUMN(H$1)-2,FALSE)=" ",0,VLOOKUP($B$52&amp;$B128,[20]Enugu!$E:$AE,COLUMN(H$1)-2,FALSE))</f>
        <v>0</v>
      </c>
      <c r="I128" s="7">
        <f>IF(VLOOKUP($B$52&amp;$B128,[20]Enugu!$E:$AE,COLUMN(I$1)-2,FALSE)=" ",0,VLOOKUP($B$52&amp;$B128,[20]Enugu!$E:$AE,COLUMN(I$1)-2,FALSE))</f>
        <v>1500</v>
      </c>
      <c r="J128" s="7">
        <f>IF(VLOOKUP($B$52&amp;$B128,[20]Enugu!$E:$AE,COLUMN(J$1)-2,FALSE)=" ",0,VLOOKUP($B$52&amp;$B128,[20]Enugu!$E:$AE,COLUMN(J$1)-2,FALSE))</f>
        <v>1500</v>
      </c>
      <c r="K128" s="7">
        <f>IF(VLOOKUP($B$52&amp;$B128,[20]Enugu!$E:$AE,COLUMN(K$1)-2,FALSE)=" ",0,VLOOKUP($B$52&amp;$B128,[20]Enugu!$E:$AE,COLUMN(K$1)-2,FALSE))</f>
        <v>0</v>
      </c>
      <c r="L128" s="7">
        <f>IF(VLOOKUP($B$52&amp;$B128,[20]Enugu!$E:$AE,COLUMN(L$1)-2,FALSE)=" ",0,VLOOKUP($B$52&amp;$B128,[20]Enugu!$E:$AE,COLUMN(L$1)-2,FALSE))</f>
        <v>1500</v>
      </c>
      <c r="M128" s="7">
        <f>IF(VLOOKUP($B$52&amp;$B128,[20]Enugu!$E:$AE,COLUMN(M$1)-2,FALSE)=" ",0,VLOOKUP($B$52&amp;$B128,[20]Enugu!$E:$AE,COLUMN(M$1)-2,FALSE))</f>
        <v>-1500</v>
      </c>
      <c r="N128" s="7">
        <f>IF(VLOOKUP($B$52&amp;$B128,[20]Enugu!$E:$AE,COLUMN(N$1)-2,FALSE)=" ",0,VLOOKUP($B$52&amp;$B128,[20]Enugu!$E:$AE,COLUMN(N$1)-2,FALSE))</f>
        <v>500</v>
      </c>
      <c r="O128" s="7">
        <f>IF(VLOOKUP($B$52&amp;$B128,[20]Enugu!$E:$AE,COLUMN(O$1)-2,FALSE)=" ",0,VLOOKUP($B$52&amp;$B128,[20]Enugu!$E:$AE,COLUMN(O$1)-2,FALSE))</f>
        <v>1500</v>
      </c>
      <c r="P128" s="7">
        <f>IF(VLOOKUP($B$52&amp;$B128,[20]Enugu!$E:$AE,COLUMN(P$1)-2,FALSE)=" ",0,VLOOKUP($B$52&amp;$B128,[20]Enugu!$E:$AE,COLUMN(P$1)-2,FALSE))</f>
        <v>1500</v>
      </c>
      <c r="Q128" s="7">
        <f>IF(VLOOKUP($B$52&amp;$B128,[20]Enugu!$E:$AE,COLUMN(Q$1)-2,FALSE)=" ",0,VLOOKUP($B$52&amp;$B128,[20]Enugu!$E:$AE,COLUMN(Q$1)-2,FALSE))</f>
        <v>-1500</v>
      </c>
      <c r="R128" s="7">
        <f>IF(VLOOKUP($B$52&amp;$B128,[20]Enugu!$E:$AE,COLUMN(R$1)-2,FALSE)=" ",0,VLOOKUP($B$52&amp;$B128,[20]Enugu!$E:$AE,COLUMN(R$1)-2,FALSE))</f>
        <v>0</v>
      </c>
      <c r="S128" s="7">
        <f>IF(VLOOKUP($B$52&amp;$B128,[20]Enugu!$E:$AE,COLUMN(S$1)-2,FALSE)=" ",0,VLOOKUP($B$52&amp;$B128,[20]Enugu!$E:$AE,COLUMN(S$1)-2,FALSE))</f>
        <v>0</v>
      </c>
      <c r="T128" s="7">
        <f>IF(VLOOKUP($B$52&amp;$B128,[20]Enugu!$E:$AE,COLUMN(T$1)-2,FALSE)=" ",0,VLOOKUP($B$52&amp;$B128,[20]Enugu!$E:$AE,COLUMN(T$1)-2,FALSE))</f>
        <v>5500</v>
      </c>
      <c r="U128" s="7">
        <f>IF(VLOOKUP($B$52&amp;$B128,[20]Enugu!$E:$AE,COLUMN(U$1)-2,FALSE)=" ",0,VLOOKUP($B$52&amp;$B128,[20]Enugu!$E:$AE,COLUMN(U$1)-2,FALSE))</f>
        <v>0</v>
      </c>
      <c r="V128" s="7">
        <f>IF(VLOOKUP($B$52&amp;$B128,[20]Enugu!$E:$AE,COLUMN(V$1)-2,FALSE)=" ",0,VLOOKUP($B$52&amp;$B128,[20]Enugu!$E:$AE,COLUMN(V$1)-2,FALSE))</f>
        <v>0</v>
      </c>
      <c r="W128" s="7">
        <f>IF(VLOOKUP($B$52&amp;$B128,[20]Enugu!$E:$AE,COLUMN(W$1)-2,FALSE)=" ",0,VLOOKUP($B$52&amp;$B128,[20]Enugu!$E:$AE,COLUMN(W$1)-2,FALSE))</f>
        <v>0</v>
      </c>
      <c r="X128" s="7">
        <f>IF(VLOOKUP($B$52&amp;$B128,[20]Enugu!$E:$AE,COLUMN(X$1)-2,FALSE)=" ",0,VLOOKUP($B$52&amp;$B128,[20]Enugu!$E:$AE,COLUMN(X$1)-2,FALSE))</f>
        <v>518.33000000000004</v>
      </c>
      <c r="Y128" s="7">
        <f>IF(VLOOKUP($B$52&amp;$B128,[20]Enugu!$E:$AE,COLUMN(Y$1)-2,FALSE)=" ",0,VLOOKUP($B$52&amp;$B128,[20]Enugu!$E:$AE,COLUMN(Y$1)-2,FALSE))</f>
        <v>2444.38</v>
      </c>
      <c r="Z128" s="7">
        <f>IF(VLOOKUP($B$52&amp;$B128,[20]Enugu!$E:$AE,COLUMN(Z$1)-2,FALSE)=" ",0,VLOOKUP($B$52&amp;$B128,[20]Enugu!$E:$AE,COLUMN(Z$1)-2,FALSE))</f>
        <v>3555.56</v>
      </c>
      <c r="AA128" s="7">
        <f>IF(VLOOKUP($B$52&amp;$B128,[20]Enugu!$E:$AE,COLUMN(AA$1)-2,FALSE)=" ",0,VLOOKUP($B$52&amp;$B128,[20]Enugu!$E:$AE,COLUMN(AA$1)-2,FALSE))</f>
        <v>2750</v>
      </c>
      <c r="AB128" s="7">
        <f>IF(VLOOKUP($B$52&amp;$B128,[20]Enugu!$E:$AE,COLUMN(AB$1)-2,FALSE)=" ",0,VLOOKUP($B$52&amp;$B128,[20]Enugu!$E:$AE,COLUMN(AB$1)-2,FALSE))</f>
        <v>3833.33</v>
      </c>
      <c r="AC128" s="7">
        <f>IF(VLOOKUP($B$52&amp;$B128,[20]Enugu!$E:$AE,COLUMN(AC$1)-2,FALSE)=" ",0,VLOOKUP($B$52&amp;$B128,[20]Enugu!$E:$AE,COLUMN(AC$1)-2,FALSE))</f>
        <v>3000</v>
      </c>
      <c r="AD128" s="300">
        <f>SUM(P127:AC127)/SUM(P126:AC126)</f>
        <v>2739.1666666666665</v>
      </c>
      <c r="AF128" s="7">
        <f>AF127/AF126</f>
        <v>3833.3333333333335</v>
      </c>
      <c r="AG128" s="7">
        <f>AG127/AG126</f>
        <v>3000</v>
      </c>
      <c r="AH128" s="7">
        <f>VLOOKUP($A$3&amp;$B$52&amp;$B128,'[14]Paga All'!$G$1:$J$3000,4,FALSE)</f>
        <v>2625</v>
      </c>
      <c r="AI128" s="7">
        <f>VLOOKUP($A$3&amp;$B$116&amp;$B128,'[15]Paga all'!$F:$G,2,FALSE)</f>
        <v>2788.89</v>
      </c>
      <c r="AJ128" s="7">
        <f>VLOOKUP($A$3&amp;$B$52&amp;$B128,'[16]Paga all'!$F$2:$G$1470,2,FALSE)</f>
        <v>2300</v>
      </c>
      <c r="AK128" s="9">
        <f t="shared" ref="AK128:BO128" si="145">AK127/AK126</f>
        <v>2739.1666666666665</v>
      </c>
      <c r="AL128" s="9">
        <f t="shared" si="145"/>
        <v>2739.1666666666665</v>
      </c>
      <c r="AM128" s="9">
        <f t="shared" si="145"/>
        <v>2739.1666666666665</v>
      </c>
      <c r="AN128" s="9">
        <f t="shared" si="145"/>
        <v>2739.1666666666665</v>
      </c>
      <c r="AO128" s="9">
        <f t="shared" si="145"/>
        <v>2739.1666666666665</v>
      </c>
      <c r="AP128" s="9">
        <f t="shared" si="145"/>
        <v>2739.1666666666665</v>
      </c>
      <c r="AQ128" s="9">
        <f t="shared" si="145"/>
        <v>2739.1666666666665</v>
      </c>
      <c r="AR128" s="9">
        <f t="shared" si="145"/>
        <v>2739.1666666666665</v>
      </c>
      <c r="AS128" s="9">
        <f t="shared" si="145"/>
        <v>2739.1666666666665</v>
      </c>
      <c r="AT128" s="9">
        <f t="shared" si="145"/>
        <v>2739.1666666666665</v>
      </c>
      <c r="AU128" s="9">
        <f t="shared" si="145"/>
        <v>2739.1666666666665</v>
      </c>
      <c r="AV128" s="9">
        <f t="shared" si="145"/>
        <v>2739.1666666666665</v>
      </c>
      <c r="AW128" s="9">
        <f t="shared" si="145"/>
        <v>2739.1666666666665</v>
      </c>
      <c r="AX128" s="9">
        <f t="shared" si="145"/>
        <v>2739.1666666666665</v>
      </c>
      <c r="AY128" s="9">
        <f t="shared" si="145"/>
        <v>2739.1666666666665</v>
      </c>
      <c r="AZ128" s="9">
        <f t="shared" si="145"/>
        <v>2739.1666666666665</v>
      </c>
      <c r="BA128" s="9">
        <f t="shared" si="145"/>
        <v>2739.1666666666665</v>
      </c>
      <c r="BB128" s="9">
        <f t="shared" si="145"/>
        <v>2739.1666666666665</v>
      </c>
      <c r="BC128" s="9">
        <f t="shared" si="145"/>
        <v>2739.1666666666665</v>
      </c>
      <c r="BD128" s="9">
        <f t="shared" si="145"/>
        <v>2739.1666666666665</v>
      </c>
      <c r="BE128" s="9">
        <f t="shared" si="145"/>
        <v>2739.1666666666665</v>
      </c>
      <c r="BF128" s="9">
        <f t="shared" si="145"/>
        <v>2739.1666666666665</v>
      </c>
      <c r="BG128" s="9">
        <f t="shared" si="145"/>
        <v>2739.1666666666665</v>
      </c>
      <c r="BH128" s="9">
        <f t="shared" si="145"/>
        <v>2739.1666666666665</v>
      </c>
      <c r="BI128" s="9">
        <f t="shared" si="145"/>
        <v>2739.1666666666665</v>
      </c>
      <c r="BJ128" s="9">
        <f t="shared" si="145"/>
        <v>2739.1666666666665</v>
      </c>
      <c r="BK128" s="9">
        <f t="shared" si="145"/>
        <v>2739.1666666666665</v>
      </c>
      <c r="BL128" s="9">
        <f t="shared" si="145"/>
        <v>2739.1666666666665</v>
      </c>
      <c r="BM128" s="9">
        <f t="shared" si="145"/>
        <v>2739.1666666666665</v>
      </c>
      <c r="BN128" s="9">
        <f t="shared" si="145"/>
        <v>2739.1666666666665</v>
      </c>
      <c r="BO128" s="9">
        <f t="shared" si="145"/>
        <v>2739.1666666666665</v>
      </c>
    </row>
    <row r="129" spans="2:67" x14ac:dyDescent="0.25">
      <c r="B129" s="292" t="s">
        <v>315</v>
      </c>
      <c r="D129" s="7">
        <f>IF(VLOOKUP($B$52&amp;$B129,[20]Enugu!$E:$AE,COLUMN(D$1)-2,FALSE)=" ",0,VLOOKUP($B$52&amp;$B129,[20]Enugu!$E:$AE,COLUMN(D$1)-2,FALSE))</f>
        <v>0</v>
      </c>
      <c r="E129" s="7">
        <f>IF(VLOOKUP($B$52&amp;$B129,[20]Enugu!$E:$AE,COLUMN(E$1)-2,FALSE)=" ",0,VLOOKUP($B$52&amp;$B129,[20]Enugu!$E:$AE,COLUMN(E$1)-2,FALSE))</f>
        <v>0</v>
      </c>
      <c r="F129" s="7">
        <f>IF(VLOOKUP($B$52&amp;$B129,[20]Enugu!$E:$AE,COLUMN(F$1)-2,FALSE)=" ",0,VLOOKUP($B$52&amp;$B129,[20]Enugu!$E:$AE,COLUMN(F$1)-2,FALSE))</f>
        <v>0</v>
      </c>
      <c r="G129" s="7">
        <f>IF(VLOOKUP($B$52&amp;$B129,[20]Enugu!$E:$AE,COLUMN(G$1)-2,FALSE)=" ",0,VLOOKUP($B$52&amp;$B129,[20]Enugu!$E:$AE,COLUMN(G$1)-2,FALSE))</f>
        <v>0</v>
      </c>
      <c r="H129" s="7">
        <f>IF(VLOOKUP($B$52&amp;$B129,[20]Enugu!$E:$AE,COLUMN(H$1)-2,FALSE)=" ",0,VLOOKUP($B$52&amp;$B129,[20]Enugu!$E:$AE,COLUMN(H$1)-2,FALSE))</f>
        <v>0</v>
      </c>
      <c r="I129" s="7">
        <f>IF(VLOOKUP($B$52&amp;$B129,[20]Enugu!$E:$AE,COLUMN(I$1)-2,FALSE)=" ",0,VLOOKUP($B$52&amp;$B129,[20]Enugu!$E:$AE,COLUMN(I$1)-2,FALSE))</f>
        <v>35</v>
      </c>
      <c r="J129" s="7">
        <f>IF(VLOOKUP($B$52&amp;$B129,[20]Enugu!$E:$AE,COLUMN(J$1)-2,FALSE)=" ",0,VLOOKUP($B$52&amp;$B129,[20]Enugu!$E:$AE,COLUMN(J$1)-2,FALSE))</f>
        <v>35</v>
      </c>
      <c r="K129" s="7">
        <f>IF(VLOOKUP($B$52&amp;$B129,[20]Enugu!$E:$AE,COLUMN(K$1)-2,FALSE)=" ",0,VLOOKUP($B$52&amp;$B129,[20]Enugu!$E:$AE,COLUMN(K$1)-2,FALSE))</f>
        <v>0</v>
      </c>
      <c r="L129" s="7">
        <f>IF(VLOOKUP($B$52&amp;$B129,[20]Enugu!$E:$AE,COLUMN(L$1)-2,FALSE)=" ",0,VLOOKUP($B$52&amp;$B129,[20]Enugu!$E:$AE,COLUMN(L$1)-2,FALSE))</f>
        <v>55</v>
      </c>
      <c r="M129" s="7">
        <f>IF(VLOOKUP($B$52&amp;$B129,[20]Enugu!$E:$AE,COLUMN(M$1)-2,FALSE)=" ",0,VLOOKUP($B$52&amp;$B129,[20]Enugu!$E:$AE,COLUMN(M$1)-2,FALSE))</f>
        <v>0</v>
      </c>
      <c r="N129" s="7">
        <f>IF(VLOOKUP($B$52&amp;$B129,[20]Enugu!$E:$AE,COLUMN(N$1)-2,FALSE)=" ",0,VLOOKUP($B$52&amp;$B129,[20]Enugu!$E:$AE,COLUMN(N$1)-2,FALSE))</f>
        <v>524.20000000000005</v>
      </c>
      <c r="O129" s="7">
        <f>IF(VLOOKUP($B$52&amp;$B129,[20]Enugu!$E:$AE,COLUMN(O$1)-2,FALSE)=" ",0,VLOOKUP($B$52&amp;$B129,[20]Enugu!$E:$AE,COLUMN(O$1)-2,FALSE))</f>
        <v>55</v>
      </c>
      <c r="P129" s="7">
        <f>IF(VLOOKUP($B$52&amp;$B129,[20]Enugu!$E:$AE,COLUMN(P$1)-2,FALSE)=" ",0,VLOOKUP($B$52&amp;$B129,[20]Enugu!$E:$AE,COLUMN(P$1)-2,FALSE))</f>
        <v>55</v>
      </c>
      <c r="Q129" s="7">
        <f>IF(VLOOKUP($B$52&amp;$B129,[20]Enugu!$E:$AE,COLUMN(Q$1)-2,FALSE)=" ",0,VLOOKUP($B$52&amp;$B129,[20]Enugu!$E:$AE,COLUMN(Q$1)-2,FALSE))</f>
        <v>0</v>
      </c>
      <c r="R129" s="7">
        <f>IF(VLOOKUP($B$52&amp;$B129,[20]Enugu!$E:$AE,COLUMN(R$1)-2,FALSE)=" ",0,VLOOKUP($B$52&amp;$B129,[20]Enugu!$E:$AE,COLUMN(R$1)-2,FALSE))</f>
        <v>0</v>
      </c>
      <c r="S129" s="7">
        <f>IF(VLOOKUP($B$52&amp;$B129,[20]Enugu!$E:$AE,COLUMN(S$1)-2,FALSE)=" ",0,VLOOKUP($B$52&amp;$B129,[20]Enugu!$E:$AE,COLUMN(S$1)-2,FALSE))</f>
        <v>0</v>
      </c>
      <c r="T129" s="7">
        <f>IF(VLOOKUP($B$52&amp;$B129,[20]Enugu!$E:$AE,COLUMN(T$1)-2,FALSE)=" ",0,VLOOKUP($B$52&amp;$B129,[20]Enugu!$E:$AE,COLUMN(T$1)-2,FALSE))</f>
        <v>1000</v>
      </c>
      <c r="U129" s="7">
        <f>IF(VLOOKUP($B$52&amp;$B129,[20]Enugu!$E:$AE,COLUMN(U$1)-2,FALSE)=" ",0,VLOOKUP($B$52&amp;$B129,[20]Enugu!$E:$AE,COLUMN(U$1)-2,FALSE))</f>
        <v>0</v>
      </c>
      <c r="V129" s="7">
        <f>IF(VLOOKUP($B$52&amp;$B129,[20]Enugu!$E:$AE,COLUMN(V$1)-2,FALSE)=" ",0,VLOOKUP($B$52&amp;$B129,[20]Enugu!$E:$AE,COLUMN(V$1)-2,FALSE))</f>
        <v>0</v>
      </c>
      <c r="W129" s="7">
        <f>IF(VLOOKUP($B$52&amp;$B129,[20]Enugu!$E:$AE,COLUMN(W$1)-2,FALSE)=" ",0,VLOOKUP($B$52&amp;$B129,[20]Enugu!$E:$AE,COLUMN(W$1)-2,FALSE))</f>
        <v>0</v>
      </c>
      <c r="X129" s="7">
        <f>IF(VLOOKUP($B$52&amp;$B129,[20]Enugu!$E:$AE,COLUMN(X$1)-2,FALSE)=" ",0,VLOOKUP($B$52&amp;$B129,[20]Enugu!$E:$AE,COLUMN(X$1)-2,FALSE))</f>
        <v>110</v>
      </c>
      <c r="Y129" s="7">
        <f>IF(VLOOKUP($B$52&amp;$B129,[20]Enugu!$E:$AE,COLUMN(Y$1)-2,FALSE)=" ",0,VLOOKUP($B$52&amp;$B129,[20]Enugu!$E:$AE,COLUMN(Y$1)-2,FALSE))</f>
        <v>350</v>
      </c>
      <c r="Z129" s="7">
        <f>IF(VLOOKUP($B$52&amp;$B129,[20]Enugu!$E:$AE,COLUMN(Z$1)-2,FALSE)=" ",0,VLOOKUP($B$52&amp;$B129,[20]Enugu!$E:$AE,COLUMN(Z$1)-2,FALSE))</f>
        <v>2350</v>
      </c>
      <c r="AA129" s="7">
        <f>IF(VLOOKUP($B$52&amp;$B129,[20]Enugu!$E:$AE,COLUMN(AA$1)-2,FALSE)=" ",0,VLOOKUP($B$52&amp;$B129,[20]Enugu!$E:$AE,COLUMN(AA$1)-2,FALSE))</f>
        <v>305</v>
      </c>
      <c r="AB129" s="7">
        <f>IF(VLOOKUP($B$52&amp;$B129,[20]Enugu!$E:$AE,COLUMN(AB$1)-2,FALSE)=" ",0,VLOOKUP($B$52&amp;$B129,[20]Enugu!$E:$AE,COLUMN(AB$1)-2,FALSE))</f>
        <v>1100</v>
      </c>
      <c r="AC129" s="7">
        <f>IF(VLOOKUP($B$52&amp;$B129,[20]Enugu!$E:$AE,COLUMN(AC$1)-2,FALSE)=" ",0,VLOOKUP($B$52&amp;$B129,[20]Enugu!$E:$AE,COLUMN(AC$1)-2,FALSE))</f>
        <v>200</v>
      </c>
      <c r="AF129" s="7">
        <f>AB129</f>
        <v>1100</v>
      </c>
      <c r="AG129" s="7">
        <f>AC129</f>
        <v>200</v>
      </c>
      <c r="AH129" s="7">
        <f>VLOOKUP($A$3&amp;$B$52&amp;$B129,'[14]Paga All'!$G$1:$J$3000,4,FALSE)+VLOOKUP($A$3&amp;$B$52&amp;$B130,'[14]Paga All'!$G$1:$J$3000,4,FALSE)</f>
        <v>170</v>
      </c>
      <c r="AI129" s="7">
        <f>VLOOKUP($A$3&amp;$B$116&amp;$B129,'[15]Paga all'!$F:$G,2,FALSE)+VLOOKUP($A$3&amp;$B$116&amp;$B130,'[15]Paga all'!$F:$G,2,FALSE)</f>
        <v>1416</v>
      </c>
      <c r="AJ129" s="7">
        <f>VLOOKUP($A$3&amp;$B$52&amp;$B129,'[16]Paga all'!$F$2:$G$1470,2,FALSE)+VLOOKUP($A$3&amp;$B$52&amp;$B130,'[16]Paga all'!$F$2:$G$1470,2,FALSE)</f>
        <v>1158</v>
      </c>
      <c r="AK129" s="9">
        <f t="shared" ref="AK129:BO129" si="146">AK126*AK121</f>
        <v>1975.2777777777778</v>
      </c>
      <c r="AL129" s="9">
        <f t="shared" si="146"/>
        <v>2735</v>
      </c>
      <c r="AM129" s="9">
        <f t="shared" si="146"/>
        <v>3190.8333333333335</v>
      </c>
      <c r="AN129" s="9">
        <f t="shared" si="146"/>
        <v>4102.5</v>
      </c>
      <c r="AO129" s="9">
        <f t="shared" si="146"/>
        <v>5014.166666666667</v>
      </c>
      <c r="AP129" s="9">
        <f t="shared" si="146"/>
        <v>5925.8333333333339</v>
      </c>
      <c r="AQ129" s="9">
        <f t="shared" si="146"/>
        <v>6837.5000000000009</v>
      </c>
      <c r="AR129" s="9">
        <f t="shared" si="146"/>
        <v>8205</v>
      </c>
      <c r="AS129" s="9">
        <f t="shared" si="146"/>
        <v>10028.333333333334</v>
      </c>
      <c r="AT129" s="9">
        <f t="shared" si="146"/>
        <v>11851.666666666668</v>
      </c>
      <c r="AU129" s="9">
        <f t="shared" si="146"/>
        <v>14586.666666666668</v>
      </c>
      <c r="AV129" s="9">
        <f t="shared" si="146"/>
        <v>17321.666666666668</v>
      </c>
      <c r="AW129" s="9">
        <f t="shared" si="146"/>
        <v>20512.5</v>
      </c>
      <c r="AX129" s="9">
        <f t="shared" si="146"/>
        <v>24615.000000000004</v>
      </c>
      <c r="AY129" s="9">
        <f t="shared" si="146"/>
        <v>29629.166666666668</v>
      </c>
      <c r="AZ129" s="9">
        <f t="shared" si="146"/>
        <v>35099.166666666672</v>
      </c>
      <c r="BA129" s="9">
        <f t="shared" si="146"/>
        <v>42392.5</v>
      </c>
      <c r="BB129" s="9">
        <f t="shared" si="146"/>
        <v>51053.333333333336</v>
      </c>
      <c r="BC129" s="9">
        <f t="shared" si="146"/>
        <v>61081.666666666672</v>
      </c>
      <c r="BD129" s="9">
        <f t="shared" si="146"/>
        <v>73389.166666666672</v>
      </c>
      <c r="BE129" s="9">
        <f t="shared" si="146"/>
        <v>88431.666666666672</v>
      </c>
      <c r="BF129" s="9">
        <f t="shared" si="146"/>
        <v>105753.33333333334</v>
      </c>
      <c r="BG129" s="9">
        <f t="shared" si="146"/>
        <v>127177.50000000001</v>
      </c>
      <c r="BH129" s="9">
        <f t="shared" si="146"/>
        <v>152704.16666666669</v>
      </c>
      <c r="BI129" s="9">
        <f t="shared" si="146"/>
        <v>182789.16666666669</v>
      </c>
      <c r="BJ129" s="9">
        <f t="shared" si="146"/>
        <v>192361.66666666669</v>
      </c>
      <c r="BK129" s="9">
        <f t="shared" si="146"/>
        <v>197831.66666666669</v>
      </c>
      <c r="BL129" s="9">
        <f t="shared" si="146"/>
        <v>203453.61111111112</v>
      </c>
      <c r="BM129" s="9">
        <f t="shared" si="146"/>
        <v>209227.50000000003</v>
      </c>
      <c r="BN129" s="9">
        <f t="shared" si="146"/>
        <v>215001.38888888891</v>
      </c>
      <c r="BO129" s="9">
        <f t="shared" si="146"/>
        <v>221231.11111111112</v>
      </c>
    </row>
    <row r="130" spans="2:67" x14ac:dyDescent="0.25">
      <c r="B130" s="292" t="s">
        <v>316</v>
      </c>
      <c r="D130" s="7">
        <f>IF(VLOOKUP($B$52&amp;$B130,[20]Enugu!$E:$AE,COLUMN(D$1)-2,FALSE)=" ",0,VLOOKUP($B$52&amp;$B130,[20]Enugu!$E:$AE,COLUMN(D$1)-2,FALSE))</f>
        <v>0</v>
      </c>
      <c r="E130" s="7">
        <f>IF(VLOOKUP($B$52&amp;$B130,[20]Enugu!$E:$AE,COLUMN(E$1)-2,FALSE)=" ",0,VLOOKUP($B$52&amp;$B130,[20]Enugu!$E:$AE,COLUMN(E$1)-2,FALSE))</f>
        <v>0</v>
      </c>
      <c r="F130" s="7">
        <f>IF(VLOOKUP($B$52&amp;$B130,[20]Enugu!$E:$AE,COLUMN(F$1)-2,FALSE)=" ",0,VLOOKUP($B$52&amp;$B130,[20]Enugu!$E:$AE,COLUMN(F$1)-2,FALSE))</f>
        <v>0</v>
      </c>
      <c r="G130" s="7">
        <f>IF(VLOOKUP($B$52&amp;$B130,[20]Enugu!$E:$AE,COLUMN(G$1)-2,FALSE)=" ",0,VLOOKUP($B$52&amp;$B130,[20]Enugu!$E:$AE,COLUMN(G$1)-2,FALSE))</f>
        <v>0</v>
      </c>
      <c r="H130" s="7">
        <f>IF(VLOOKUP($B$52&amp;$B130,[20]Enugu!$E:$AE,COLUMN(H$1)-2,FALSE)=" ",0,VLOOKUP($B$52&amp;$B130,[20]Enugu!$E:$AE,COLUMN(H$1)-2,FALSE))</f>
        <v>0</v>
      </c>
      <c r="I130" s="7">
        <f>IF(VLOOKUP($B$52&amp;$B130,[20]Enugu!$E:$AE,COLUMN(I$1)-2,FALSE)=" ",0,VLOOKUP($B$52&amp;$B130,[20]Enugu!$E:$AE,COLUMN(I$1)-2,FALSE))</f>
        <v>20</v>
      </c>
      <c r="J130" s="7">
        <f>IF(VLOOKUP($B$52&amp;$B130,[20]Enugu!$E:$AE,COLUMN(J$1)-2,FALSE)=" ",0,VLOOKUP($B$52&amp;$B130,[20]Enugu!$E:$AE,COLUMN(J$1)-2,FALSE))</f>
        <v>20</v>
      </c>
      <c r="K130" s="7">
        <f>IF(VLOOKUP($B$52&amp;$B130,[20]Enugu!$E:$AE,COLUMN(K$1)-2,FALSE)=" ",0,VLOOKUP($B$52&amp;$B130,[20]Enugu!$E:$AE,COLUMN(K$1)-2,FALSE))</f>
        <v>0</v>
      </c>
      <c r="L130" s="7">
        <f>IF(VLOOKUP($B$52&amp;$B130,[20]Enugu!$E:$AE,COLUMN(L$1)-2,FALSE)=" ",0,VLOOKUP($B$52&amp;$B130,[20]Enugu!$E:$AE,COLUMN(L$1)-2,FALSE))</f>
        <v>20</v>
      </c>
      <c r="M130" s="7">
        <f>IF(VLOOKUP($B$52&amp;$B130,[20]Enugu!$E:$AE,COLUMN(M$1)-2,FALSE)=" ",0,VLOOKUP($B$52&amp;$B130,[20]Enugu!$E:$AE,COLUMN(M$1)-2,FALSE))</f>
        <v>0</v>
      </c>
      <c r="N130" s="7">
        <f>IF(VLOOKUP($B$52&amp;$B130,[20]Enugu!$E:$AE,COLUMN(N$1)-2,FALSE)=" ",0,VLOOKUP($B$52&amp;$B130,[20]Enugu!$E:$AE,COLUMN(N$1)-2,FALSE))</f>
        <v>100</v>
      </c>
      <c r="O130" s="7">
        <f>IF(VLOOKUP($B$52&amp;$B130,[20]Enugu!$E:$AE,COLUMN(O$1)-2,FALSE)=" ",0,VLOOKUP($B$52&amp;$B130,[20]Enugu!$E:$AE,COLUMN(O$1)-2,FALSE))</f>
        <v>20</v>
      </c>
      <c r="P130" s="7">
        <f>IF(VLOOKUP($B$52&amp;$B130,[20]Enugu!$E:$AE,COLUMN(P$1)-2,FALSE)=" ",0,VLOOKUP($B$52&amp;$B130,[20]Enugu!$E:$AE,COLUMN(P$1)-2,FALSE))</f>
        <v>20</v>
      </c>
      <c r="Q130" s="7">
        <f>IF(VLOOKUP($B$52&amp;$B130,[20]Enugu!$E:$AE,COLUMN(Q$1)-2,FALSE)=" ",0,VLOOKUP($B$52&amp;$B130,[20]Enugu!$E:$AE,COLUMN(Q$1)-2,FALSE))</f>
        <v>0</v>
      </c>
      <c r="R130" s="7">
        <f>IF(VLOOKUP($B$52&amp;$B130,[20]Enugu!$E:$AE,COLUMN(R$1)-2,FALSE)=" ",0,VLOOKUP($B$52&amp;$B130,[20]Enugu!$E:$AE,COLUMN(R$1)-2,FALSE))</f>
        <v>0</v>
      </c>
      <c r="S130" s="7">
        <f>IF(VLOOKUP($B$52&amp;$B130,[20]Enugu!$E:$AE,COLUMN(S$1)-2,FALSE)=" ",0,VLOOKUP($B$52&amp;$B130,[20]Enugu!$E:$AE,COLUMN(S$1)-2,FALSE))</f>
        <v>0</v>
      </c>
      <c r="T130" s="7">
        <f>IF(VLOOKUP($B$52&amp;$B130,[20]Enugu!$E:$AE,COLUMN(T$1)-2,FALSE)=" ",0,VLOOKUP($B$52&amp;$B130,[20]Enugu!$E:$AE,COLUMN(T$1)-2,FALSE))</f>
        <v>0</v>
      </c>
      <c r="U130" s="7">
        <f>IF(VLOOKUP($B$52&amp;$B130,[20]Enugu!$E:$AE,COLUMN(U$1)-2,FALSE)=" ",0,VLOOKUP($B$52&amp;$B130,[20]Enugu!$E:$AE,COLUMN(U$1)-2,FALSE))</f>
        <v>0</v>
      </c>
      <c r="V130" s="7">
        <f>IF(VLOOKUP($B$52&amp;$B130,[20]Enugu!$E:$AE,COLUMN(V$1)-2,FALSE)=" ",0,VLOOKUP($B$52&amp;$B130,[20]Enugu!$E:$AE,COLUMN(V$1)-2,FALSE))</f>
        <v>0</v>
      </c>
      <c r="W130" s="7">
        <f>IF(VLOOKUP($B$52&amp;$B130,[20]Enugu!$E:$AE,COLUMN(W$1)-2,FALSE)=" ",0,VLOOKUP($B$52&amp;$B130,[20]Enugu!$E:$AE,COLUMN(W$1)-2,FALSE))</f>
        <v>0</v>
      </c>
      <c r="X130" s="7">
        <f>IF(VLOOKUP($B$52&amp;$B130,[20]Enugu!$E:$AE,COLUMN(X$1)-2,FALSE)=" ",0,VLOOKUP($B$52&amp;$B130,[20]Enugu!$E:$AE,COLUMN(X$1)-2,FALSE))</f>
        <v>40</v>
      </c>
      <c r="Y130" s="7">
        <f>IF(VLOOKUP($B$52&amp;$B130,[20]Enugu!$E:$AE,COLUMN(Y$1)-2,FALSE)=" ",0,VLOOKUP($B$52&amp;$B130,[20]Enugu!$E:$AE,COLUMN(Y$1)-2,FALSE))</f>
        <v>350</v>
      </c>
      <c r="Z130" s="7">
        <f>IF(VLOOKUP($B$52&amp;$B130,[20]Enugu!$E:$AE,COLUMN(Z$1)-2,FALSE)=" ",0,VLOOKUP($B$52&amp;$B130,[20]Enugu!$E:$AE,COLUMN(Z$1)-2,FALSE))</f>
        <v>350</v>
      </c>
      <c r="AA130" s="7">
        <f>IF(VLOOKUP($B$52&amp;$B130,[20]Enugu!$E:$AE,COLUMN(AA$1)-2,FALSE)=" ",0,VLOOKUP($B$52&amp;$B130,[20]Enugu!$E:$AE,COLUMN(AA$1)-2,FALSE))</f>
        <v>270</v>
      </c>
      <c r="AB130" s="7">
        <f>IF(VLOOKUP($B$52&amp;$B130,[20]Enugu!$E:$AE,COLUMN(AB$1)-2,FALSE)=" ",0,VLOOKUP($B$52&amp;$B130,[20]Enugu!$E:$AE,COLUMN(AB$1)-2,FALSE))</f>
        <v>100</v>
      </c>
      <c r="AC130" s="7">
        <f>IF(VLOOKUP($B$52&amp;$B130,[20]Enugu!$E:$AE,COLUMN(AC$1)-2,FALSE)=" ",0,VLOOKUP($B$52&amp;$B130,[20]Enugu!$E:$AE,COLUMN(AC$1)-2,FALSE))</f>
        <v>200</v>
      </c>
      <c r="AF130" s="7">
        <f>AB130</f>
        <v>100</v>
      </c>
      <c r="AG130" s="7">
        <f>AC130</f>
        <v>200</v>
      </c>
      <c r="AH130" s="7">
        <f>VLOOKUP($A$3&amp;$B$52&amp;$B130,'[14]Paga All'!$G$1:$J$3000,4,FALSE)</f>
        <v>170</v>
      </c>
      <c r="AI130" s="7">
        <f>VLOOKUP($A$3&amp;$B$116&amp;$B130,'[15]Paga all'!$F:$G,2,FALSE)</f>
        <v>310</v>
      </c>
      <c r="AJ130" s="7">
        <f>VLOOKUP($A$3&amp;$B$52&amp;$B130,'[16]Paga all'!$F$2:$G$1470,2,FALSE)</f>
        <v>120</v>
      </c>
      <c r="AK130" s="9">
        <f t="shared" ref="AK130:BO130" si="147">AK122*AK129</f>
        <v>480.27777777777783</v>
      </c>
      <c r="AL130" s="9">
        <f t="shared" si="147"/>
        <v>665</v>
      </c>
      <c r="AM130" s="9">
        <f t="shared" si="147"/>
        <v>775.83333333333337</v>
      </c>
      <c r="AN130" s="9">
        <f t="shared" si="147"/>
        <v>997.5</v>
      </c>
      <c r="AO130" s="9">
        <f t="shared" si="147"/>
        <v>1219.1666666666667</v>
      </c>
      <c r="AP130" s="9">
        <f t="shared" si="147"/>
        <v>1440.8333333333335</v>
      </c>
      <c r="AQ130" s="9">
        <f t="shared" si="147"/>
        <v>1662.5000000000002</v>
      </c>
      <c r="AR130" s="9">
        <f t="shared" si="147"/>
        <v>1995</v>
      </c>
      <c r="AS130" s="9">
        <f t="shared" si="147"/>
        <v>2438.3333333333335</v>
      </c>
      <c r="AT130" s="9">
        <f t="shared" si="147"/>
        <v>2881.666666666667</v>
      </c>
      <c r="AU130" s="9">
        <f t="shared" si="147"/>
        <v>3546.666666666667</v>
      </c>
      <c r="AV130" s="9">
        <f t="shared" si="147"/>
        <v>4211.666666666667</v>
      </c>
      <c r="AW130" s="9">
        <f t="shared" si="147"/>
        <v>4987.5</v>
      </c>
      <c r="AX130" s="9">
        <f t="shared" si="147"/>
        <v>5985.0000000000009</v>
      </c>
      <c r="AY130" s="9">
        <f t="shared" si="147"/>
        <v>7204.166666666667</v>
      </c>
      <c r="AZ130" s="9">
        <f t="shared" si="147"/>
        <v>8534.1666666666679</v>
      </c>
      <c r="BA130" s="9">
        <f t="shared" si="147"/>
        <v>10307.5</v>
      </c>
      <c r="BB130" s="9">
        <f t="shared" si="147"/>
        <v>12413.333333333334</v>
      </c>
      <c r="BC130" s="9">
        <f t="shared" si="147"/>
        <v>14851.666666666668</v>
      </c>
      <c r="BD130" s="9">
        <f t="shared" si="147"/>
        <v>17844.166666666668</v>
      </c>
      <c r="BE130" s="9">
        <f t="shared" si="147"/>
        <v>21501.666666666668</v>
      </c>
      <c r="BF130" s="9">
        <f t="shared" si="147"/>
        <v>25713.333333333336</v>
      </c>
      <c r="BG130" s="9">
        <f t="shared" si="147"/>
        <v>30922.500000000004</v>
      </c>
      <c r="BH130" s="9">
        <f t="shared" si="147"/>
        <v>37129.166666666672</v>
      </c>
      <c r="BI130" s="9">
        <f t="shared" si="147"/>
        <v>44444.166666666672</v>
      </c>
      <c r="BJ130" s="9">
        <f t="shared" si="147"/>
        <v>46771.666666666672</v>
      </c>
      <c r="BK130" s="9">
        <f t="shared" si="147"/>
        <v>48101.666666666672</v>
      </c>
      <c r="BL130" s="9">
        <f t="shared" si="147"/>
        <v>49468.611111111117</v>
      </c>
      <c r="BM130" s="9">
        <f t="shared" si="147"/>
        <v>50872.500000000007</v>
      </c>
      <c r="BN130" s="9">
        <f t="shared" si="147"/>
        <v>52276.388888888898</v>
      </c>
      <c r="BO130" s="9">
        <f t="shared" si="147"/>
        <v>53791.111111111117</v>
      </c>
    </row>
    <row r="132" spans="2:67" x14ac:dyDescent="0.25">
      <c r="B132" s="1" t="s">
        <v>123</v>
      </c>
      <c r="D132" s="240"/>
      <c r="E132" s="240"/>
      <c r="F132" s="240"/>
      <c r="G132" s="240"/>
      <c r="H132" s="240"/>
      <c r="I132" s="240"/>
      <c r="J132" s="240"/>
      <c r="K132" s="240"/>
      <c r="L132" s="240"/>
      <c r="M132" s="240"/>
      <c r="N132" s="240"/>
      <c r="O132" s="240"/>
      <c r="P132" s="240"/>
      <c r="Q132" s="240"/>
      <c r="R132" s="240"/>
      <c r="S132" s="240"/>
      <c r="T132" s="240"/>
      <c r="U132" s="240"/>
      <c r="V132" s="240"/>
      <c r="W132" s="240"/>
      <c r="X132" s="240"/>
      <c r="Y132" s="240"/>
      <c r="Z132" s="240"/>
      <c r="AA132" s="234">
        <f>RATE((COUNT($E$1:$O$1)),,-$D133,$O133)</f>
        <v>8.4912044357308564E-2</v>
      </c>
      <c r="AB132" s="234">
        <f>RATE((COUNT($E$1:$O$1)),,-$D133,$O133)</f>
        <v>8.4912044357308564E-2</v>
      </c>
      <c r="AC132" s="234">
        <f>RATE((COUNT($Q$1:$AC$1)),,-$P133,$AC133)</f>
        <v>1.617126614632192E-2</v>
      </c>
      <c r="AF132" s="234"/>
      <c r="AG132" s="234"/>
      <c r="AH132" s="234"/>
      <c r="AI132" s="234"/>
    </row>
    <row r="133" spans="2:67" x14ac:dyDescent="0.25">
      <c r="B133" s="242" t="s">
        <v>137</v>
      </c>
      <c r="D133" s="243">
        <f>D140+D141</f>
        <v>51</v>
      </c>
      <c r="E133" s="243">
        <f>E140+E141</f>
        <v>53</v>
      </c>
      <c r="F133" s="243">
        <f>F140+F141</f>
        <v>63</v>
      </c>
      <c r="G133" s="243">
        <f>G140+G141</f>
        <v>87</v>
      </c>
      <c r="H133" s="243">
        <f t="shared" ref="H133:AC133" si="148">H140+H141</f>
        <v>93</v>
      </c>
      <c r="I133" s="243">
        <f t="shared" si="148"/>
        <v>109</v>
      </c>
      <c r="J133" s="243">
        <f t="shared" si="148"/>
        <v>112</v>
      </c>
      <c r="K133" s="243">
        <f t="shared" si="148"/>
        <v>126</v>
      </c>
      <c r="L133" s="243">
        <f t="shared" si="148"/>
        <v>135</v>
      </c>
      <c r="M133" s="243">
        <f t="shared" si="148"/>
        <v>128</v>
      </c>
      <c r="N133" s="243">
        <f t="shared" si="148"/>
        <v>125</v>
      </c>
      <c r="O133" s="243">
        <f t="shared" si="148"/>
        <v>125</v>
      </c>
      <c r="P133" s="243">
        <f t="shared" si="148"/>
        <v>138</v>
      </c>
      <c r="Q133" s="243">
        <f t="shared" si="148"/>
        <v>132</v>
      </c>
      <c r="R133" s="243">
        <f t="shared" si="148"/>
        <v>134</v>
      </c>
      <c r="S133" s="243">
        <f t="shared" si="148"/>
        <v>136</v>
      </c>
      <c r="T133" s="243">
        <f t="shared" si="148"/>
        <v>156</v>
      </c>
      <c r="U133" s="243">
        <f t="shared" si="148"/>
        <v>158</v>
      </c>
      <c r="V133" s="243">
        <f t="shared" si="148"/>
        <v>161</v>
      </c>
      <c r="W133" s="243">
        <f t="shared" si="148"/>
        <v>156</v>
      </c>
      <c r="X133" s="243">
        <f t="shared" si="148"/>
        <v>159</v>
      </c>
      <c r="Y133" s="243">
        <f t="shared" si="148"/>
        <v>161</v>
      </c>
      <c r="Z133" s="243">
        <f t="shared" si="148"/>
        <v>165</v>
      </c>
      <c r="AA133" s="243">
        <f t="shared" si="148"/>
        <v>179</v>
      </c>
      <c r="AB133" s="243">
        <f>AB140+AB141</f>
        <v>172</v>
      </c>
      <c r="AC133" s="243">
        <f t="shared" si="148"/>
        <v>170</v>
      </c>
      <c r="AF133" s="244">
        <f>SUM(AF140:AF141)</f>
        <v>172</v>
      </c>
      <c r="AG133" s="244">
        <f t="shared" ref="AG133:BO133" si="149">ROUND((AF140+AF141)*(1+AG134),)</f>
        <v>175</v>
      </c>
      <c r="AH133" s="244">
        <f t="shared" si="149"/>
        <v>173</v>
      </c>
      <c r="AI133" s="244">
        <f t="shared" si="149"/>
        <v>183</v>
      </c>
      <c r="AJ133" s="245">
        <f t="shared" si="149"/>
        <v>174</v>
      </c>
      <c r="AK133" s="245">
        <f t="shared" si="149"/>
        <v>152</v>
      </c>
      <c r="AL133" s="245">
        <f t="shared" si="149"/>
        <v>155</v>
      </c>
      <c r="AM133" s="245">
        <f t="shared" si="149"/>
        <v>158</v>
      </c>
      <c r="AN133" s="245">
        <f t="shared" si="149"/>
        <v>161</v>
      </c>
      <c r="AO133" s="245">
        <f t="shared" si="149"/>
        <v>164</v>
      </c>
      <c r="AP133" s="245">
        <f t="shared" si="149"/>
        <v>167</v>
      </c>
      <c r="AQ133" s="245">
        <f t="shared" si="149"/>
        <v>170</v>
      </c>
      <c r="AR133" s="245">
        <f t="shared" si="149"/>
        <v>173</v>
      </c>
      <c r="AS133" s="245">
        <f t="shared" si="149"/>
        <v>176</v>
      </c>
      <c r="AT133" s="245">
        <f t="shared" si="149"/>
        <v>180</v>
      </c>
      <c r="AU133" s="245">
        <f t="shared" si="149"/>
        <v>184</v>
      </c>
      <c r="AV133" s="245">
        <f t="shared" si="149"/>
        <v>188</v>
      </c>
      <c r="AW133" s="245">
        <f t="shared" si="149"/>
        <v>192</v>
      </c>
      <c r="AX133" s="245">
        <f t="shared" si="149"/>
        <v>196</v>
      </c>
      <c r="AY133" s="245">
        <f t="shared" si="149"/>
        <v>200</v>
      </c>
      <c r="AZ133" s="245">
        <f t="shared" si="149"/>
        <v>204</v>
      </c>
      <c r="BA133" s="245">
        <f t="shared" si="149"/>
        <v>208</v>
      </c>
      <c r="BB133" s="245">
        <f t="shared" si="149"/>
        <v>212</v>
      </c>
      <c r="BC133" s="245">
        <f t="shared" si="149"/>
        <v>216</v>
      </c>
      <c r="BD133" s="245">
        <f t="shared" si="149"/>
        <v>220</v>
      </c>
      <c r="BE133" s="245">
        <f t="shared" si="149"/>
        <v>224</v>
      </c>
      <c r="BF133" s="245">
        <f t="shared" si="149"/>
        <v>228</v>
      </c>
      <c r="BG133" s="245">
        <f t="shared" si="149"/>
        <v>233</v>
      </c>
      <c r="BH133" s="245">
        <f t="shared" si="149"/>
        <v>238</v>
      </c>
      <c r="BI133" s="245">
        <f t="shared" si="149"/>
        <v>243</v>
      </c>
      <c r="BJ133" s="245">
        <f t="shared" si="149"/>
        <v>248</v>
      </c>
      <c r="BK133" s="245">
        <f t="shared" si="149"/>
        <v>253</v>
      </c>
      <c r="BL133" s="245">
        <f t="shared" si="149"/>
        <v>258</v>
      </c>
      <c r="BM133" s="245">
        <f t="shared" si="149"/>
        <v>263</v>
      </c>
      <c r="BN133" s="245">
        <f t="shared" si="149"/>
        <v>268</v>
      </c>
      <c r="BO133" s="245">
        <f t="shared" si="149"/>
        <v>273</v>
      </c>
    </row>
    <row r="134" spans="2:67" x14ac:dyDescent="0.25">
      <c r="B134" s="246" t="s">
        <v>99</v>
      </c>
      <c r="C134" s="247"/>
      <c r="D134" s="248"/>
      <c r="E134" s="249">
        <f>RATE(1,,-D133,E133)</f>
        <v>3.9215686274509692E-2</v>
      </c>
      <c r="F134" s="249">
        <f t="shared" ref="F134:AB134" si="150">RATE(1,,-E133,F133)</f>
        <v>0.18867924528301894</v>
      </c>
      <c r="G134" s="249">
        <f t="shared" si="150"/>
        <v>0.38095238095238099</v>
      </c>
      <c r="H134" s="249">
        <f t="shared" si="150"/>
        <v>6.8965517241379282E-2</v>
      </c>
      <c r="I134" s="249">
        <f t="shared" si="150"/>
        <v>0.17204301075268827</v>
      </c>
      <c r="J134" s="249">
        <f t="shared" si="150"/>
        <v>2.7522935779816633E-2</v>
      </c>
      <c r="K134" s="249">
        <f t="shared" si="150"/>
        <v>0.12500000000000003</v>
      </c>
      <c r="L134" s="249">
        <f t="shared" si="150"/>
        <v>7.1428571428571508E-2</v>
      </c>
      <c r="M134" s="249">
        <f t="shared" si="150"/>
        <v>-5.1851851851851774E-2</v>
      </c>
      <c r="N134" s="249">
        <f t="shared" si="150"/>
        <v>-2.3437500000000028E-2</v>
      </c>
      <c r="O134" s="249">
        <f t="shared" si="150"/>
        <v>3.0420110874729267E-17</v>
      </c>
      <c r="P134" s="249">
        <f t="shared" si="150"/>
        <v>0.10400000000000001</v>
      </c>
      <c r="Q134" s="249">
        <f t="shared" si="150"/>
        <v>-4.347826086956523E-2</v>
      </c>
      <c r="R134" s="249">
        <f t="shared" si="150"/>
        <v>1.5151515151515188E-2</v>
      </c>
      <c r="S134" s="249">
        <f t="shared" si="150"/>
        <v>1.4925373134328344E-2</v>
      </c>
      <c r="T134" s="249">
        <f t="shared" si="150"/>
        <v>0.14705882352941188</v>
      </c>
      <c r="U134" s="249">
        <f t="shared" si="150"/>
        <v>1.2820512820512775E-2</v>
      </c>
      <c r="V134" s="249">
        <f t="shared" si="150"/>
        <v>1.8987341772151951E-2</v>
      </c>
      <c r="W134" s="249">
        <f t="shared" si="150"/>
        <v>-3.1055900621118061E-2</v>
      </c>
      <c r="X134" s="249">
        <f t="shared" si="150"/>
        <v>1.9230769230769208E-2</v>
      </c>
      <c r="Y134" s="249">
        <f t="shared" si="150"/>
        <v>1.2578616352201295E-2</v>
      </c>
      <c r="Z134" s="249">
        <f t="shared" si="150"/>
        <v>2.4844720496894464E-2</v>
      </c>
      <c r="AA134" s="249">
        <f t="shared" si="150"/>
        <v>8.484848484848477E-2</v>
      </c>
      <c r="AB134" s="249">
        <f t="shared" si="150"/>
        <v>-3.9106145251396621E-2</v>
      </c>
      <c r="AC134" s="249">
        <f>RATE(1,,-AA133,AC133)</f>
        <v>-5.0279329608938557E-2</v>
      </c>
      <c r="AD134" s="250">
        <f>ANS_Metrics_Assumptions!E225</f>
        <v>0.02</v>
      </c>
      <c r="AF134" s="251">
        <f>AD134</f>
        <v>0.02</v>
      </c>
      <c r="AG134" s="251">
        <f>AF134</f>
        <v>0.02</v>
      </c>
      <c r="AH134" s="251">
        <f t="shared" ref="AH134:AW138" si="151">AG134</f>
        <v>0.02</v>
      </c>
      <c r="AI134" s="251">
        <f t="shared" si="151"/>
        <v>0.02</v>
      </c>
      <c r="AJ134" s="252">
        <f t="shared" si="151"/>
        <v>0.02</v>
      </c>
      <c r="AK134" s="252">
        <f t="shared" si="151"/>
        <v>0.02</v>
      </c>
      <c r="AL134" s="252">
        <f>AD134</f>
        <v>0.02</v>
      </c>
      <c r="AM134" s="252">
        <f t="shared" si="151"/>
        <v>0.02</v>
      </c>
      <c r="AN134" s="252">
        <f t="shared" si="151"/>
        <v>0.02</v>
      </c>
      <c r="AO134" s="252">
        <f t="shared" si="151"/>
        <v>0.02</v>
      </c>
      <c r="AP134" s="252">
        <f t="shared" si="151"/>
        <v>0.02</v>
      </c>
      <c r="AQ134" s="252">
        <f t="shared" si="151"/>
        <v>0.02</v>
      </c>
      <c r="AR134" s="252">
        <f t="shared" si="151"/>
        <v>0.02</v>
      </c>
      <c r="AS134" s="252">
        <f t="shared" si="151"/>
        <v>0.02</v>
      </c>
      <c r="AT134" s="252">
        <f t="shared" si="151"/>
        <v>0.02</v>
      </c>
      <c r="AU134" s="252">
        <f t="shared" si="151"/>
        <v>0.02</v>
      </c>
      <c r="AV134" s="252">
        <f t="shared" si="151"/>
        <v>0.02</v>
      </c>
      <c r="AW134" s="252">
        <f t="shared" si="151"/>
        <v>0.02</v>
      </c>
      <c r="AX134" s="252">
        <f t="shared" ref="AX134:BM138" si="152">AW134</f>
        <v>0.02</v>
      </c>
      <c r="AY134" s="252">
        <f t="shared" si="152"/>
        <v>0.02</v>
      </c>
      <c r="AZ134" s="252">
        <f t="shared" si="152"/>
        <v>0.02</v>
      </c>
      <c r="BA134" s="252">
        <f t="shared" si="152"/>
        <v>0.02</v>
      </c>
      <c r="BB134" s="252">
        <f t="shared" si="152"/>
        <v>0.02</v>
      </c>
      <c r="BC134" s="252">
        <f t="shared" si="152"/>
        <v>0.02</v>
      </c>
      <c r="BD134" s="252">
        <f t="shared" si="152"/>
        <v>0.02</v>
      </c>
      <c r="BE134" s="252">
        <f t="shared" si="152"/>
        <v>0.02</v>
      </c>
      <c r="BF134" s="252">
        <f t="shared" si="152"/>
        <v>0.02</v>
      </c>
      <c r="BG134" s="252">
        <f t="shared" si="152"/>
        <v>0.02</v>
      </c>
      <c r="BH134" s="252">
        <f t="shared" si="152"/>
        <v>0.02</v>
      </c>
      <c r="BI134" s="252">
        <f t="shared" si="152"/>
        <v>0.02</v>
      </c>
      <c r="BJ134" s="252">
        <f t="shared" si="152"/>
        <v>0.02</v>
      </c>
      <c r="BK134" s="252">
        <f t="shared" si="152"/>
        <v>0.02</v>
      </c>
      <c r="BL134" s="252">
        <f t="shared" si="152"/>
        <v>0.02</v>
      </c>
      <c r="BM134" s="252">
        <f t="shared" si="152"/>
        <v>0.02</v>
      </c>
      <c r="BN134" s="252">
        <f t="shared" ref="BN134:BO138" si="153">BM134</f>
        <v>0.02</v>
      </c>
      <c r="BO134" s="252">
        <f t="shared" si="153"/>
        <v>0.02</v>
      </c>
    </row>
    <row r="135" spans="2:67" x14ac:dyDescent="0.25">
      <c r="B135" s="246" t="s">
        <v>101</v>
      </c>
      <c r="C135" s="247"/>
      <c r="D135" s="253">
        <f>D141/D133</f>
        <v>9.8039215686274508E-2</v>
      </c>
      <c r="E135" s="253">
        <f t="shared" ref="E135:AC135" si="154">E141/E133</f>
        <v>0.15094339622641509</v>
      </c>
      <c r="F135" s="253">
        <f t="shared" si="154"/>
        <v>1.5873015873015872E-2</v>
      </c>
      <c r="G135" s="253">
        <f t="shared" si="154"/>
        <v>0.10344827586206896</v>
      </c>
      <c r="H135" s="253">
        <f t="shared" si="154"/>
        <v>8.6021505376344093E-2</v>
      </c>
      <c r="I135" s="253">
        <f t="shared" si="154"/>
        <v>7.3394495412844041E-2</v>
      </c>
      <c r="J135" s="253">
        <f t="shared" si="154"/>
        <v>8.9285714285714288E-2</v>
      </c>
      <c r="K135" s="253">
        <f t="shared" si="154"/>
        <v>6.3492063492063489E-2</v>
      </c>
      <c r="L135" s="253">
        <f t="shared" si="154"/>
        <v>8.8888888888888892E-2</v>
      </c>
      <c r="M135" s="253">
        <f t="shared" si="154"/>
        <v>7.03125E-2</v>
      </c>
      <c r="N135" s="253">
        <f t="shared" si="154"/>
        <v>5.6000000000000001E-2</v>
      </c>
      <c r="O135" s="253">
        <f t="shared" si="154"/>
        <v>8.7999999999999995E-2</v>
      </c>
      <c r="P135" s="253">
        <f t="shared" si="154"/>
        <v>6.5217391304347824E-2</v>
      </c>
      <c r="Q135" s="253">
        <f t="shared" si="154"/>
        <v>3.0303030303030304E-2</v>
      </c>
      <c r="R135" s="253">
        <f t="shared" si="154"/>
        <v>6.7164179104477612E-2</v>
      </c>
      <c r="S135" s="253">
        <f t="shared" si="154"/>
        <v>4.4117647058823532E-2</v>
      </c>
      <c r="T135" s="253">
        <f t="shared" si="154"/>
        <v>5.7692307692307696E-2</v>
      </c>
      <c r="U135" s="253">
        <f t="shared" si="154"/>
        <v>8.8607594936708861E-2</v>
      </c>
      <c r="V135" s="253">
        <f t="shared" si="154"/>
        <v>6.2111801242236024E-2</v>
      </c>
      <c r="W135" s="253">
        <f t="shared" si="154"/>
        <v>5.7692307692307696E-2</v>
      </c>
      <c r="X135" s="253">
        <f t="shared" si="154"/>
        <v>6.9182389937106917E-2</v>
      </c>
      <c r="Y135" s="253">
        <f t="shared" si="154"/>
        <v>4.9689440993788817E-2</v>
      </c>
      <c r="Z135" s="253">
        <f t="shared" si="154"/>
        <v>4.2424242424242427E-2</v>
      </c>
      <c r="AA135" s="253">
        <f t="shared" si="154"/>
        <v>5.5865921787709494E-2</v>
      </c>
      <c r="AB135" s="253">
        <f>AB141/AB133</f>
        <v>7.5581395348837205E-2</v>
      </c>
      <c r="AC135" s="253">
        <f t="shared" si="154"/>
        <v>8.2352941176470587E-2</v>
      </c>
      <c r="AD135" s="250">
        <f>ANS_Metrics_Assumptions!E226</f>
        <v>5.7500000000000002E-2</v>
      </c>
      <c r="AF135" s="254">
        <f>AD135</f>
        <v>5.7500000000000002E-2</v>
      </c>
      <c r="AG135" s="254">
        <f>AF135</f>
        <v>5.7500000000000002E-2</v>
      </c>
      <c r="AH135" s="254">
        <f t="shared" si="151"/>
        <v>5.7500000000000002E-2</v>
      </c>
      <c r="AI135" s="254">
        <f t="shared" si="151"/>
        <v>5.7500000000000002E-2</v>
      </c>
      <c r="AJ135" s="267">
        <v>9.2999999999999999E-2</v>
      </c>
      <c r="AK135" s="252">
        <f t="shared" si="151"/>
        <v>9.2999999999999999E-2</v>
      </c>
      <c r="AL135" s="252">
        <f>AD135</f>
        <v>5.7500000000000002E-2</v>
      </c>
      <c r="AM135" s="252">
        <f t="shared" si="151"/>
        <v>5.7500000000000002E-2</v>
      </c>
      <c r="AN135" s="252">
        <f t="shared" si="151"/>
        <v>5.7500000000000002E-2</v>
      </c>
      <c r="AO135" s="252">
        <f t="shared" si="151"/>
        <v>5.7500000000000002E-2</v>
      </c>
      <c r="AP135" s="252">
        <f t="shared" si="151"/>
        <v>5.7500000000000002E-2</v>
      </c>
      <c r="AQ135" s="252">
        <f t="shared" si="151"/>
        <v>5.7500000000000002E-2</v>
      </c>
      <c r="AR135" s="252">
        <f t="shared" si="151"/>
        <v>5.7500000000000002E-2</v>
      </c>
      <c r="AS135" s="252">
        <f t="shared" si="151"/>
        <v>5.7500000000000002E-2</v>
      </c>
      <c r="AT135" s="252">
        <f t="shared" si="151"/>
        <v>5.7500000000000002E-2</v>
      </c>
      <c r="AU135" s="252">
        <f t="shared" si="151"/>
        <v>5.7500000000000002E-2</v>
      </c>
      <c r="AV135" s="252">
        <f t="shared" si="151"/>
        <v>5.7500000000000002E-2</v>
      </c>
      <c r="AW135" s="252">
        <f t="shared" si="151"/>
        <v>5.7500000000000002E-2</v>
      </c>
      <c r="AX135" s="252">
        <f t="shared" si="152"/>
        <v>5.7500000000000002E-2</v>
      </c>
      <c r="AY135" s="252">
        <f t="shared" si="152"/>
        <v>5.7500000000000002E-2</v>
      </c>
      <c r="AZ135" s="252">
        <f t="shared" si="152"/>
        <v>5.7500000000000002E-2</v>
      </c>
      <c r="BA135" s="252">
        <f t="shared" si="152"/>
        <v>5.7500000000000002E-2</v>
      </c>
      <c r="BB135" s="252">
        <f t="shared" si="152"/>
        <v>5.7500000000000002E-2</v>
      </c>
      <c r="BC135" s="252">
        <f t="shared" si="152"/>
        <v>5.7500000000000002E-2</v>
      </c>
      <c r="BD135" s="252">
        <f t="shared" si="152"/>
        <v>5.7500000000000002E-2</v>
      </c>
      <c r="BE135" s="252">
        <f t="shared" si="152"/>
        <v>5.7500000000000002E-2</v>
      </c>
      <c r="BF135" s="252">
        <f t="shared" si="152"/>
        <v>5.7500000000000002E-2</v>
      </c>
      <c r="BG135" s="252">
        <f t="shared" si="152"/>
        <v>5.7500000000000002E-2</v>
      </c>
      <c r="BH135" s="252">
        <f t="shared" si="152"/>
        <v>5.7500000000000002E-2</v>
      </c>
      <c r="BI135" s="252">
        <f t="shared" si="152"/>
        <v>5.7500000000000002E-2</v>
      </c>
      <c r="BJ135" s="252">
        <f t="shared" si="152"/>
        <v>5.7500000000000002E-2</v>
      </c>
      <c r="BK135" s="252">
        <f t="shared" si="152"/>
        <v>5.7500000000000002E-2</v>
      </c>
      <c r="BL135" s="252">
        <f t="shared" si="152"/>
        <v>5.7500000000000002E-2</v>
      </c>
      <c r="BM135" s="252">
        <f t="shared" si="152"/>
        <v>5.7500000000000002E-2</v>
      </c>
      <c r="BN135" s="252">
        <f t="shared" si="153"/>
        <v>5.7500000000000002E-2</v>
      </c>
      <c r="BO135" s="252">
        <f t="shared" si="153"/>
        <v>5.7500000000000002E-2</v>
      </c>
    </row>
    <row r="136" spans="2:67" x14ac:dyDescent="0.25">
      <c r="B136" s="246" t="s">
        <v>133</v>
      </c>
      <c r="C136" s="247"/>
      <c r="D136" s="255">
        <f>D142/D140</f>
        <v>6.9782608695652177</v>
      </c>
      <c r="E136" s="255">
        <f t="shared" ref="E136:AC136" si="155">E142/E140</f>
        <v>7.3777777777777782</v>
      </c>
      <c r="F136" s="255">
        <f t="shared" si="155"/>
        <v>8.5483870967741939</v>
      </c>
      <c r="G136" s="255">
        <f t="shared" si="155"/>
        <v>10.141025641025641</v>
      </c>
      <c r="H136" s="255">
        <f t="shared" si="155"/>
        <v>10.847058823529412</v>
      </c>
      <c r="I136" s="255">
        <f t="shared" si="155"/>
        <v>8.8118811881188126</v>
      </c>
      <c r="J136" s="255">
        <f t="shared" si="155"/>
        <v>14.519607843137255</v>
      </c>
      <c r="K136" s="255">
        <f t="shared" si="155"/>
        <v>13.279661016949152</v>
      </c>
      <c r="L136" s="255">
        <f t="shared" si="155"/>
        <v>11.943089430894309</v>
      </c>
      <c r="M136" s="255">
        <f t="shared" si="155"/>
        <v>13.991596638655462</v>
      </c>
      <c r="N136" s="255">
        <f t="shared" si="155"/>
        <v>15.898305084745763</v>
      </c>
      <c r="O136" s="255">
        <f t="shared" si="155"/>
        <v>14.912280701754385</v>
      </c>
      <c r="P136" s="255">
        <f t="shared" si="155"/>
        <v>18.333333333333332</v>
      </c>
      <c r="Q136" s="255">
        <f t="shared" si="155"/>
        <v>19.8203125</v>
      </c>
      <c r="R136" s="255">
        <f t="shared" si="155"/>
        <v>18.84</v>
      </c>
      <c r="S136" s="255">
        <f t="shared" si="155"/>
        <v>17.76923076923077</v>
      </c>
      <c r="T136" s="255">
        <f t="shared" si="155"/>
        <v>15.115646258503402</v>
      </c>
      <c r="U136" s="255">
        <f t="shared" si="155"/>
        <v>16.180555555555557</v>
      </c>
      <c r="V136" s="255">
        <f t="shared" si="155"/>
        <v>18.76158940397351</v>
      </c>
      <c r="W136" s="255">
        <f t="shared" si="155"/>
        <v>17.156462585034014</v>
      </c>
      <c r="X136" s="255">
        <f t="shared" si="155"/>
        <v>18.128378378378379</v>
      </c>
      <c r="Y136" s="255">
        <f t="shared" si="155"/>
        <v>16.529411764705884</v>
      </c>
      <c r="Z136" s="255">
        <f t="shared" si="155"/>
        <v>15.227848101265822</v>
      </c>
      <c r="AA136" s="255">
        <f t="shared" si="155"/>
        <v>13.402366863905325</v>
      </c>
      <c r="AB136" s="255">
        <f>AB142/AB140</f>
        <v>13.949685534591195</v>
      </c>
      <c r="AC136" s="255">
        <f t="shared" si="155"/>
        <v>14.916666666666666</v>
      </c>
      <c r="AD136" s="256">
        <v>25</v>
      </c>
      <c r="AF136" s="268">
        <v>16.825692963752665</v>
      </c>
      <c r="AG136" s="268">
        <f>AF136</f>
        <v>16.825692963752665</v>
      </c>
      <c r="AH136" s="268">
        <f t="shared" si="151"/>
        <v>16.825692963752665</v>
      </c>
      <c r="AI136" s="268">
        <f t="shared" si="151"/>
        <v>16.825692963752665</v>
      </c>
      <c r="AJ136" s="268">
        <v>17</v>
      </c>
      <c r="AK136" s="268">
        <v>22.5</v>
      </c>
      <c r="AL136" s="258">
        <f>AD136</f>
        <v>25</v>
      </c>
      <c r="AM136" s="258">
        <f t="shared" si="151"/>
        <v>25</v>
      </c>
      <c r="AN136" s="258">
        <f t="shared" si="151"/>
        <v>25</v>
      </c>
      <c r="AO136" s="258">
        <f t="shared" si="151"/>
        <v>25</v>
      </c>
      <c r="AP136" s="258">
        <f t="shared" si="151"/>
        <v>25</v>
      </c>
      <c r="AQ136" s="258">
        <f t="shared" si="151"/>
        <v>25</v>
      </c>
      <c r="AR136" s="258">
        <f t="shared" si="151"/>
        <v>25</v>
      </c>
      <c r="AS136" s="258">
        <f t="shared" si="151"/>
        <v>25</v>
      </c>
      <c r="AT136" s="258">
        <f t="shared" si="151"/>
        <v>25</v>
      </c>
      <c r="AU136" s="258">
        <f t="shared" si="151"/>
        <v>25</v>
      </c>
      <c r="AV136" s="258">
        <f t="shared" si="151"/>
        <v>25</v>
      </c>
      <c r="AW136" s="258">
        <f t="shared" si="151"/>
        <v>25</v>
      </c>
      <c r="AX136" s="258">
        <f t="shared" si="152"/>
        <v>25</v>
      </c>
      <c r="AY136" s="258">
        <f t="shared" si="152"/>
        <v>25</v>
      </c>
      <c r="AZ136" s="258">
        <f t="shared" si="152"/>
        <v>25</v>
      </c>
      <c r="BA136" s="258">
        <f t="shared" si="152"/>
        <v>25</v>
      </c>
      <c r="BB136" s="258">
        <f t="shared" si="152"/>
        <v>25</v>
      </c>
      <c r="BC136" s="258">
        <f t="shared" si="152"/>
        <v>25</v>
      </c>
      <c r="BD136" s="258">
        <f t="shared" si="152"/>
        <v>25</v>
      </c>
      <c r="BE136" s="258">
        <f t="shared" si="152"/>
        <v>25</v>
      </c>
      <c r="BF136" s="258">
        <f t="shared" si="152"/>
        <v>25</v>
      </c>
      <c r="BG136" s="258">
        <f t="shared" si="152"/>
        <v>25</v>
      </c>
      <c r="BH136" s="258">
        <f t="shared" si="152"/>
        <v>25</v>
      </c>
      <c r="BI136" s="258">
        <f t="shared" si="152"/>
        <v>25</v>
      </c>
      <c r="BJ136" s="258">
        <f t="shared" si="152"/>
        <v>25</v>
      </c>
      <c r="BK136" s="258">
        <f t="shared" si="152"/>
        <v>25</v>
      </c>
      <c r="BL136" s="258">
        <f t="shared" si="152"/>
        <v>25</v>
      </c>
      <c r="BM136" s="258">
        <f t="shared" si="152"/>
        <v>25</v>
      </c>
      <c r="BN136" s="258">
        <f t="shared" si="153"/>
        <v>25</v>
      </c>
      <c r="BO136" s="258">
        <f t="shared" si="153"/>
        <v>25</v>
      </c>
    </row>
    <row r="137" spans="2:67" x14ac:dyDescent="0.25">
      <c r="B137" s="246" t="s">
        <v>103</v>
      </c>
      <c r="C137" s="247"/>
      <c r="D137" s="259">
        <f t="shared" ref="D137:AA137" si="156">D145/D142</f>
        <v>763.03115264797509</v>
      </c>
      <c r="E137" s="259">
        <f t="shared" si="156"/>
        <v>649.50301204819277</v>
      </c>
      <c r="F137" s="259">
        <f t="shared" si="156"/>
        <v>602.48301886792456</v>
      </c>
      <c r="G137" s="259">
        <f t="shared" si="156"/>
        <v>516.62642225031607</v>
      </c>
      <c r="H137" s="259">
        <f t="shared" si="156"/>
        <v>515.4036876355749</v>
      </c>
      <c r="I137" s="259">
        <f t="shared" si="156"/>
        <v>519.41910112359551</v>
      </c>
      <c r="J137" s="259">
        <f t="shared" si="156"/>
        <v>585.88220796758947</v>
      </c>
      <c r="K137" s="259">
        <f t="shared" si="156"/>
        <v>690.26547543075947</v>
      </c>
      <c r="L137" s="259">
        <f t="shared" si="156"/>
        <v>587.65157249829815</v>
      </c>
      <c r="M137" s="259">
        <f t="shared" si="156"/>
        <v>603.85207207207202</v>
      </c>
      <c r="N137" s="259">
        <f t="shared" si="156"/>
        <v>695.09297441364606</v>
      </c>
      <c r="O137" s="259">
        <f t="shared" si="156"/>
        <v>658.20937647058815</v>
      </c>
      <c r="P137" s="259">
        <f t="shared" si="156"/>
        <v>617.60306553911209</v>
      </c>
      <c r="Q137" s="259">
        <f t="shared" si="156"/>
        <v>537.55418210484822</v>
      </c>
      <c r="R137" s="259">
        <f t="shared" si="156"/>
        <v>577.70238641188962</v>
      </c>
      <c r="S137" s="259">
        <f t="shared" si="156"/>
        <v>515.30507359307353</v>
      </c>
      <c r="T137" s="259">
        <f t="shared" si="156"/>
        <v>540.36504950495043</v>
      </c>
      <c r="U137" s="259">
        <f t="shared" si="156"/>
        <v>575.51311158798285</v>
      </c>
      <c r="V137" s="259">
        <f t="shared" si="156"/>
        <v>596.55095658312746</v>
      </c>
      <c r="W137" s="259">
        <f t="shared" si="156"/>
        <v>612.43542823156224</v>
      </c>
      <c r="X137" s="259">
        <f t="shared" si="156"/>
        <v>534.67383525903836</v>
      </c>
      <c r="Y137" s="259">
        <f t="shared" si="156"/>
        <v>618.57874654013438</v>
      </c>
      <c r="Z137" s="259">
        <f t="shared" si="156"/>
        <v>539.19729842061508</v>
      </c>
      <c r="AA137" s="259">
        <f t="shared" si="156"/>
        <v>561.333885209713</v>
      </c>
      <c r="AB137" s="259">
        <f>AB145/AB142</f>
        <v>512.59642921550937</v>
      </c>
      <c r="AC137" s="259">
        <f>AC145/AC142</f>
        <v>453.06446067898582</v>
      </c>
      <c r="AD137" s="275">
        <f>SUM(P145:AC145)/SUM(P142:AC142)</f>
        <v>557.79432275381976</v>
      </c>
      <c r="AF137" s="261">
        <f>AD137</f>
        <v>557.79432275381976</v>
      </c>
      <c r="AG137" s="261">
        <f>AF137</f>
        <v>557.79432275381976</v>
      </c>
      <c r="AH137" s="261">
        <f t="shared" si="151"/>
        <v>557.79432275381976</v>
      </c>
      <c r="AI137" s="261">
        <f t="shared" si="151"/>
        <v>557.79432275381976</v>
      </c>
      <c r="AJ137" s="262">
        <f t="shared" si="151"/>
        <v>557.79432275381976</v>
      </c>
      <c r="AK137" s="262">
        <f t="shared" si="151"/>
        <v>557.79432275381976</v>
      </c>
      <c r="AL137" s="262">
        <f>AD137</f>
        <v>557.79432275381976</v>
      </c>
      <c r="AM137" s="262">
        <f t="shared" si="151"/>
        <v>557.79432275381976</v>
      </c>
      <c r="AN137" s="262">
        <f t="shared" si="151"/>
        <v>557.79432275381976</v>
      </c>
      <c r="AO137" s="262">
        <f t="shared" si="151"/>
        <v>557.79432275381976</v>
      </c>
      <c r="AP137" s="262">
        <f t="shared" si="151"/>
        <v>557.79432275381976</v>
      </c>
      <c r="AQ137" s="262">
        <f t="shared" si="151"/>
        <v>557.79432275381976</v>
      </c>
      <c r="AR137" s="262">
        <f t="shared" si="151"/>
        <v>557.79432275381976</v>
      </c>
      <c r="AS137" s="262">
        <f t="shared" si="151"/>
        <v>557.79432275381976</v>
      </c>
      <c r="AT137" s="262">
        <f t="shared" si="151"/>
        <v>557.79432275381976</v>
      </c>
      <c r="AU137" s="262">
        <f t="shared" si="151"/>
        <v>557.79432275381976</v>
      </c>
      <c r="AV137" s="262">
        <f t="shared" si="151"/>
        <v>557.79432275381976</v>
      </c>
      <c r="AW137" s="262">
        <f t="shared" si="151"/>
        <v>557.79432275381976</v>
      </c>
      <c r="AX137" s="262">
        <f t="shared" si="152"/>
        <v>557.79432275381976</v>
      </c>
      <c r="AY137" s="262">
        <f t="shared" si="152"/>
        <v>557.79432275381976</v>
      </c>
      <c r="AZ137" s="262">
        <f t="shared" si="152"/>
        <v>557.79432275381976</v>
      </c>
      <c r="BA137" s="262">
        <f t="shared" si="152"/>
        <v>557.79432275381976</v>
      </c>
      <c r="BB137" s="262">
        <f t="shared" si="152"/>
        <v>557.79432275381976</v>
      </c>
      <c r="BC137" s="262">
        <f t="shared" si="152"/>
        <v>557.79432275381976</v>
      </c>
      <c r="BD137" s="262">
        <f t="shared" si="152"/>
        <v>557.79432275381976</v>
      </c>
      <c r="BE137" s="262">
        <f t="shared" si="152"/>
        <v>557.79432275381976</v>
      </c>
      <c r="BF137" s="262">
        <f t="shared" si="152"/>
        <v>557.79432275381976</v>
      </c>
      <c r="BG137" s="262">
        <f t="shared" si="152"/>
        <v>557.79432275381976</v>
      </c>
      <c r="BH137" s="262">
        <f t="shared" si="152"/>
        <v>557.79432275381976</v>
      </c>
      <c r="BI137" s="262">
        <f t="shared" si="152"/>
        <v>557.79432275381976</v>
      </c>
      <c r="BJ137" s="262">
        <f t="shared" si="152"/>
        <v>557.79432275381976</v>
      </c>
      <c r="BK137" s="262">
        <f t="shared" si="152"/>
        <v>557.79432275381976</v>
      </c>
      <c r="BL137" s="262">
        <f t="shared" si="152"/>
        <v>557.79432275381976</v>
      </c>
      <c r="BM137" s="262">
        <f t="shared" si="152"/>
        <v>557.79432275381976</v>
      </c>
      <c r="BN137" s="262">
        <f t="shared" si="153"/>
        <v>557.79432275381976</v>
      </c>
      <c r="BO137" s="262">
        <f t="shared" si="153"/>
        <v>557.79432275381976</v>
      </c>
    </row>
    <row r="138" spans="2:67" x14ac:dyDescent="0.25">
      <c r="B138" s="246" t="s">
        <v>134</v>
      </c>
      <c r="C138" s="247"/>
      <c r="D138" s="253">
        <f t="shared" ref="D138:AA138" si="157">D146/D145</f>
        <v>1.49999387587626E-2</v>
      </c>
      <c r="E138" s="253">
        <f t="shared" si="157"/>
        <v>1.4999976812669557E-2</v>
      </c>
      <c r="F138" s="253">
        <f t="shared" si="157"/>
        <v>1.499996868306004E-2</v>
      </c>
      <c r="G138" s="253">
        <f t="shared" si="157"/>
        <v>1.4999993882317819E-2</v>
      </c>
      <c r="H138" s="253">
        <f t="shared" si="157"/>
        <v>2.9835867763238468E-2</v>
      </c>
      <c r="I138" s="253">
        <f t="shared" si="157"/>
        <v>2.9941594218260242E-2</v>
      </c>
      <c r="J138" s="253">
        <f t="shared" si="157"/>
        <v>2.9923283222015932E-2</v>
      </c>
      <c r="K138" s="253">
        <f t="shared" si="157"/>
        <v>2.9975038043870177E-2</v>
      </c>
      <c r="L138" s="253">
        <f t="shared" si="157"/>
        <v>2.9944391271340492E-2</v>
      </c>
      <c r="M138" s="253">
        <f t="shared" si="157"/>
        <v>2.991794323073179E-2</v>
      </c>
      <c r="N138" s="253">
        <f t="shared" si="157"/>
        <v>2.9984445792337059E-2</v>
      </c>
      <c r="O138" s="253">
        <f t="shared" si="157"/>
        <v>2.994337739518144E-2</v>
      </c>
      <c r="P138" s="253">
        <f t="shared" si="157"/>
        <v>2.996611225454748E-2</v>
      </c>
      <c r="Q138" s="253">
        <f t="shared" si="157"/>
        <v>2.9973053618758332E-2</v>
      </c>
      <c r="R138" s="253">
        <f t="shared" si="157"/>
        <v>2.9926134212671981E-2</v>
      </c>
      <c r="S138" s="253">
        <f t="shared" si="157"/>
        <v>2.9965975184271122E-2</v>
      </c>
      <c r="T138" s="253">
        <f t="shared" si="157"/>
        <v>2.9979916400482479E-2</v>
      </c>
      <c r="U138" s="253">
        <f t="shared" si="157"/>
        <v>2.9889252401038954E-2</v>
      </c>
      <c r="V138" s="253">
        <f t="shared" si="157"/>
        <v>5.0000004141941098E-2</v>
      </c>
      <c r="W138" s="253">
        <f t="shared" si="157"/>
        <v>5.0006469470975971E-2</v>
      </c>
      <c r="X138" s="253">
        <f t="shared" si="157"/>
        <v>5.0000003485462387E-2</v>
      </c>
      <c r="Y138" s="253">
        <f t="shared" si="157"/>
        <v>5.0000004794214264E-2</v>
      </c>
      <c r="Z138" s="253">
        <f t="shared" si="157"/>
        <v>4.9999996145867212E-2</v>
      </c>
      <c r="AA138" s="253">
        <f t="shared" si="157"/>
        <v>5.0668541209296286E-2</v>
      </c>
      <c r="AB138" s="253">
        <f>AB146/AB145</f>
        <v>5.002199414624646E-2</v>
      </c>
      <c r="AC138" s="253">
        <f>AC146/AC145</f>
        <v>5.0284554117924922E-2</v>
      </c>
      <c r="AD138" s="288">
        <f>SUM(P146:AC146)/SUM(P145:AC145)</f>
        <v>4.1668443802584776E-2</v>
      </c>
      <c r="AF138" s="254">
        <f>AD138</f>
        <v>4.1668443802584776E-2</v>
      </c>
      <c r="AG138" s="254">
        <f>AF138</f>
        <v>4.1668443802584776E-2</v>
      </c>
      <c r="AH138" s="254">
        <f t="shared" si="151"/>
        <v>4.1668443802584776E-2</v>
      </c>
      <c r="AI138" s="254">
        <f t="shared" si="151"/>
        <v>4.1668443802584776E-2</v>
      </c>
      <c r="AJ138" s="254">
        <f t="shared" si="151"/>
        <v>4.1668443802584776E-2</v>
      </c>
      <c r="AK138" s="254">
        <f t="shared" si="151"/>
        <v>4.1668443802584776E-2</v>
      </c>
      <c r="AL138" s="254">
        <f>AD138</f>
        <v>4.1668443802584776E-2</v>
      </c>
      <c r="AM138" s="254">
        <f t="shared" si="151"/>
        <v>4.1668443802584776E-2</v>
      </c>
      <c r="AN138" s="254">
        <f t="shared" si="151"/>
        <v>4.1668443802584776E-2</v>
      </c>
      <c r="AO138" s="254">
        <f t="shared" si="151"/>
        <v>4.1668443802584776E-2</v>
      </c>
      <c r="AP138" s="254">
        <f t="shared" si="151"/>
        <v>4.1668443802584776E-2</v>
      </c>
      <c r="AQ138" s="254">
        <f t="shared" si="151"/>
        <v>4.1668443802584776E-2</v>
      </c>
      <c r="AR138" s="254">
        <f t="shared" si="151"/>
        <v>4.1668443802584776E-2</v>
      </c>
      <c r="AS138" s="254">
        <f t="shared" si="151"/>
        <v>4.1668443802584776E-2</v>
      </c>
      <c r="AT138" s="254">
        <f t="shared" si="151"/>
        <v>4.1668443802584776E-2</v>
      </c>
      <c r="AU138" s="254">
        <f t="shared" si="151"/>
        <v>4.1668443802584776E-2</v>
      </c>
      <c r="AV138" s="254">
        <f t="shared" si="151"/>
        <v>4.1668443802584776E-2</v>
      </c>
      <c r="AW138" s="254">
        <f t="shared" si="151"/>
        <v>4.1668443802584776E-2</v>
      </c>
      <c r="AX138" s="254">
        <f t="shared" si="152"/>
        <v>4.1668443802584776E-2</v>
      </c>
      <c r="AY138" s="254">
        <f t="shared" si="152"/>
        <v>4.1668443802584776E-2</v>
      </c>
      <c r="AZ138" s="254">
        <f t="shared" si="152"/>
        <v>4.1668443802584776E-2</v>
      </c>
      <c r="BA138" s="254">
        <f t="shared" si="152"/>
        <v>4.1668443802584776E-2</v>
      </c>
      <c r="BB138" s="254">
        <f t="shared" si="152"/>
        <v>4.1668443802584776E-2</v>
      </c>
      <c r="BC138" s="254">
        <f t="shared" si="152"/>
        <v>4.1668443802584776E-2</v>
      </c>
      <c r="BD138" s="254">
        <f t="shared" si="152"/>
        <v>4.1668443802584776E-2</v>
      </c>
      <c r="BE138" s="254">
        <f t="shared" si="152"/>
        <v>4.1668443802584776E-2</v>
      </c>
      <c r="BF138" s="254">
        <f t="shared" si="152"/>
        <v>4.1668443802584776E-2</v>
      </c>
      <c r="BG138" s="254">
        <f t="shared" si="152"/>
        <v>4.1668443802584776E-2</v>
      </c>
      <c r="BH138" s="254">
        <f t="shared" si="152"/>
        <v>4.1668443802584776E-2</v>
      </c>
      <c r="BI138" s="254">
        <f t="shared" si="152"/>
        <v>4.1668443802584776E-2</v>
      </c>
      <c r="BJ138" s="254">
        <f t="shared" si="152"/>
        <v>4.1668443802584776E-2</v>
      </c>
      <c r="BK138" s="254">
        <f t="shared" si="152"/>
        <v>4.1668443802584776E-2</v>
      </c>
      <c r="BL138" s="254">
        <f t="shared" si="152"/>
        <v>4.1668443802584776E-2</v>
      </c>
      <c r="BM138" s="254">
        <f t="shared" si="152"/>
        <v>4.1668443802584776E-2</v>
      </c>
      <c r="BN138" s="254">
        <f t="shared" si="153"/>
        <v>4.1668443802584776E-2</v>
      </c>
      <c r="BO138" s="254">
        <f t="shared" si="153"/>
        <v>4.1668443802584776E-2</v>
      </c>
    </row>
    <row r="140" spans="2:67" x14ac:dyDescent="0.25">
      <c r="B140" t="s">
        <v>317</v>
      </c>
      <c r="D140" s="7">
        <f>IF(VLOOKUP($B$132&amp;$B140,[20]Enugu!$E:$AE,COLUMN(D$1)-2,FALSE)=" ",0,VLOOKUP($B$132&amp;$B140,[20]Enugu!$E:$AE,COLUMN(D$1)-2,FALSE))</f>
        <v>46</v>
      </c>
      <c r="E140" s="7">
        <f>IF(VLOOKUP($B$132&amp;$B140,[20]Enugu!$E:$AE,COLUMN(E$1)-2,FALSE)=" ",0,VLOOKUP($B$132&amp;$B140,[20]Enugu!$E:$AE,COLUMN(E$1)-2,FALSE))</f>
        <v>45</v>
      </c>
      <c r="F140" s="7">
        <f>IF(VLOOKUP($B$132&amp;$B140,[20]Enugu!$E:$AE,COLUMN(F$1)-2,FALSE)=" ",0,VLOOKUP($B$132&amp;$B140,[20]Enugu!$E:$AE,COLUMN(F$1)-2,FALSE))</f>
        <v>62</v>
      </c>
      <c r="G140" s="7">
        <f>IF(VLOOKUP($B$132&amp;$B140,[20]Enugu!$E:$AE,COLUMN(G$1)-2,FALSE)=" ",0,VLOOKUP($B$132&amp;$B140,[20]Enugu!$E:$AE,COLUMN(G$1)-2,FALSE))</f>
        <v>78</v>
      </c>
      <c r="H140" s="7">
        <f>IF(VLOOKUP($B$132&amp;$B140,[20]Enugu!$E:$AE,COLUMN(H$1)-2,FALSE)=" ",0,VLOOKUP($B$132&amp;$B140,[20]Enugu!$E:$AE,COLUMN(H$1)-2,FALSE))</f>
        <v>85</v>
      </c>
      <c r="I140" s="7">
        <f>IF(VLOOKUP($B$132&amp;$B140,[20]Enugu!$E:$AE,COLUMN(I$1)-2,FALSE)=" ",0,VLOOKUP($B$132&amp;$B140,[20]Enugu!$E:$AE,COLUMN(I$1)-2,FALSE))</f>
        <v>101</v>
      </c>
      <c r="J140" s="7">
        <f>IF(VLOOKUP($B$132&amp;$B140,[20]Enugu!$E:$AE,COLUMN(J$1)-2,FALSE)=" ",0,VLOOKUP($B$132&amp;$B140,[20]Enugu!$E:$AE,COLUMN(J$1)-2,FALSE))</f>
        <v>102</v>
      </c>
      <c r="K140" s="7">
        <f>IF(VLOOKUP($B$132&amp;$B140,[20]Enugu!$E:$AE,COLUMN(K$1)-2,FALSE)=" ",0,VLOOKUP($B$132&amp;$B140,[20]Enugu!$E:$AE,COLUMN(K$1)-2,FALSE))</f>
        <v>118</v>
      </c>
      <c r="L140" s="7">
        <f>IF(VLOOKUP($B$132&amp;$B140,[20]Enugu!$E:$AE,COLUMN(L$1)-2,FALSE)=" ",0,VLOOKUP($B$132&amp;$B140,[20]Enugu!$E:$AE,COLUMN(L$1)-2,FALSE))</f>
        <v>123</v>
      </c>
      <c r="M140" s="7">
        <f>IF(VLOOKUP($B$132&amp;$B140,[20]Enugu!$E:$AE,COLUMN(M$1)-2,FALSE)=" ",0,VLOOKUP($B$132&amp;$B140,[20]Enugu!$E:$AE,COLUMN(M$1)-2,FALSE))</f>
        <v>119</v>
      </c>
      <c r="N140" s="7">
        <f>IF(VLOOKUP($B$132&amp;$B140,[20]Enugu!$E:$AE,COLUMN(N$1)-2,FALSE)=" ",0,VLOOKUP($B$132&amp;$B140,[20]Enugu!$E:$AE,COLUMN(N$1)-2,FALSE))</f>
        <v>118</v>
      </c>
      <c r="O140" s="7">
        <f>IF(VLOOKUP($B$132&amp;$B140,[20]Enugu!$E:$AE,COLUMN(O$1)-2,FALSE)=" ",0,VLOOKUP($B$132&amp;$B140,[20]Enugu!$E:$AE,COLUMN(O$1)-2,FALSE))</f>
        <v>114</v>
      </c>
      <c r="P140" s="7">
        <f>IF(VLOOKUP($B$132&amp;$B140,[20]Enugu!$E:$AE,COLUMN(P$1)-2,FALSE)=" ",0,VLOOKUP($B$132&amp;$B140,[20]Enugu!$E:$AE,COLUMN(P$1)-2,FALSE))</f>
        <v>129</v>
      </c>
      <c r="Q140" s="7">
        <f>IF(VLOOKUP($B$132&amp;$B140,[20]Enugu!$E:$AE,COLUMN(Q$1)-2,FALSE)=" ",0,VLOOKUP($B$132&amp;$B140,[20]Enugu!$E:$AE,COLUMN(Q$1)-2,FALSE))</f>
        <v>128</v>
      </c>
      <c r="R140" s="7">
        <f>IF(VLOOKUP($B$132&amp;$B140,[20]Enugu!$E:$AE,COLUMN(R$1)-2,FALSE)=" ",0,VLOOKUP($B$132&amp;$B140,[20]Enugu!$E:$AE,COLUMN(R$1)-2,FALSE))</f>
        <v>125</v>
      </c>
      <c r="S140" s="7">
        <f>IF(VLOOKUP($B$132&amp;$B140,[20]Enugu!$E:$AE,COLUMN(S$1)-2,FALSE)=" ",0,VLOOKUP($B$132&amp;$B140,[20]Enugu!$E:$AE,COLUMN(S$1)-2,FALSE))</f>
        <v>130</v>
      </c>
      <c r="T140" s="7">
        <f>IF(VLOOKUP($B$132&amp;$B140,[20]Enugu!$E:$AE,COLUMN(T$1)-2,FALSE)=" ",0,VLOOKUP($B$132&amp;$B140,[20]Enugu!$E:$AE,COLUMN(T$1)-2,FALSE))</f>
        <v>147</v>
      </c>
      <c r="U140" s="7">
        <f>IF(VLOOKUP($B$132&amp;$B140,[20]Enugu!$E:$AE,COLUMN(U$1)-2,FALSE)=" ",0,VLOOKUP($B$132&amp;$B140,[20]Enugu!$E:$AE,COLUMN(U$1)-2,FALSE))</f>
        <v>144</v>
      </c>
      <c r="V140" s="7">
        <f>IF(VLOOKUP($B$132&amp;$B140,[20]Enugu!$E:$AE,COLUMN(V$1)-2,FALSE)=" ",0,VLOOKUP($B$132&amp;$B140,[20]Enugu!$E:$AE,COLUMN(V$1)-2,FALSE))</f>
        <v>151</v>
      </c>
      <c r="W140" s="7">
        <f>IF(VLOOKUP($B$132&amp;$B140,[20]Enugu!$E:$AE,COLUMN(W$1)-2,FALSE)=" ",0,VLOOKUP($B$132&amp;$B140,[20]Enugu!$E:$AE,COLUMN(W$1)-2,FALSE))</f>
        <v>147</v>
      </c>
      <c r="X140" s="7">
        <f>IF(VLOOKUP($B$132&amp;$B140,[20]Enugu!$E:$AE,COLUMN(X$1)-2,FALSE)=" ",0,VLOOKUP($B$132&amp;$B140,[20]Enugu!$E:$AE,COLUMN(X$1)-2,FALSE))</f>
        <v>148</v>
      </c>
      <c r="Y140" s="7">
        <f>IF(VLOOKUP($B$132&amp;$B140,[20]Enugu!$E:$AE,COLUMN(Y$1)-2,FALSE)=" ",0,VLOOKUP($B$132&amp;$B140,[20]Enugu!$E:$AE,COLUMN(Y$1)-2,FALSE))</f>
        <v>153</v>
      </c>
      <c r="Z140" s="7">
        <f>IF(VLOOKUP($B$132&amp;$B140,[20]Enugu!$E:$AE,COLUMN(Z$1)-2,FALSE)=" ",0,VLOOKUP($B$132&amp;$B140,[20]Enugu!$E:$AE,COLUMN(Z$1)-2,FALSE))</f>
        <v>158</v>
      </c>
      <c r="AA140" s="7">
        <f>IF(VLOOKUP($B$132&amp;$B140,[20]Enugu!$E:$AE,COLUMN(AA$1)-2,FALSE)=" ",0,VLOOKUP($B$132&amp;$B140,[20]Enugu!$E:$AE,COLUMN(AA$1)-2,FALSE))</f>
        <v>169</v>
      </c>
      <c r="AB140" s="7">
        <f>IF(VLOOKUP($B$132&amp;$B140,[20]Enugu!$E:$AE,COLUMN(AB$1)-2,FALSE)=" ",0,VLOOKUP($B$132&amp;$B140,[20]Enugu!$E:$AE,COLUMN(AB$1)-2,FALSE))</f>
        <v>159</v>
      </c>
      <c r="AC140" s="7">
        <f>IF(VLOOKUP($B$132&amp;$B140,[20]Enugu!$E:$AE,COLUMN(AC$1)-2,FALSE)=" ",0,VLOOKUP($B$132&amp;$B140,[20]Enugu!$E:$AE,COLUMN(AC$1)-2,FALSE))</f>
        <v>156</v>
      </c>
      <c r="AF140" s="7">
        <f t="shared" ref="AF140:AG146" si="158">AB140</f>
        <v>159</v>
      </c>
      <c r="AG140" s="7">
        <f t="shared" si="158"/>
        <v>156</v>
      </c>
      <c r="AH140" s="7">
        <f>VLOOKUP($A$3&amp;$B$132&amp;$B140,'[14]Paga All'!$G$1:$J$3000,4,FALSE)</f>
        <v>167</v>
      </c>
      <c r="AI140" s="7">
        <f>VLOOKUP($A$3&amp;$B$132&amp;$B140,'[15]Paga all'!$F:$G,2,FALSE)</f>
        <v>155</v>
      </c>
      <c r="AJ140" s="7">
        <f>VLOOKUP($A$3&amp;$B$132&amp;$B140,'[16]Paga all'!$F$2:$G$1470,2,FALSE)</f>
        <v>138</v>
      </c>
      <c r="AK140" s="9">
        <f t="shared" ref="AK140:BO140" si="159">IF(ROUND((AJ140+AJ141)*(1+AK134),)&gt;=AK$3*$AD$3,AK$3*$AD$3*(1-AK135),ROUND((AJ140+AJ141)*(1+AK134),)-ROUND((AJ140+AJ141)*(1+AK134)*AK135,))</f>
        <v>138</v>
      </c>
      <c r="AL140" s="9">
        <f t="shared" si="159"/>
        <v>146</v>
      </c>
      <c r="AM140" s="9">
        <f t="shared" si="159"/>
        <v>149</v>
      </c>
      <c r="AN140" s="9">
        <f t="shared" si="159"/>
        <v>152</v>
      </c>
      <c r="AO140" s="9">
        <f t="shared" si="159"/>
        <v>155</v>
      </c>
      <c r="AP140" s="9">
        <f t="shared" si="159"/>
        <v>157</v>
      </c>
      <c r="AQ140" s="9">
        <f t="shared" si="159"/>
        <v>160</v>
      </c>
      <c r="AR140" s="9">
        <f t="shared" si="159"/>
        <v>163</v>
      </c>
      <c r="AS140" s="9">
        <f t="shared" si="159"/>
        <v>166</v>
      </c>
      <c r="AT140" s="9">
        <f t="shared" si="159"/>
        <v>170</v>
      </c>
      <c r="AU140" s="9">
        <f t="shared" si="159"/>
        <v>173</v>
      </c>
      <c r="AV140" s="9">
        <f t="shared" si="159"/>
        <v>177</v>
      </c>
      <c r="AW140" s="9">
        <f t="shared" si="159"/>
        <v>181</v>
      </c>
      <c r="AX140" s="9">
        <f t="shared" si="159"/>
        <v>185</v>
      </c>
      <c r="AY140" s="9">
        <f t="shared" si="159"/>
        <v>189</v>
      </c>
      <c r="AZ140" s="9">
        <f t="shared" si="159"/>
        <v>192</v>
      </c>
      <c r="BA140" s="9">
        <f t="shared" si="159"/>
        <v>196</v>
      </c>
      <c r="BB140" s="9">
        <f t="shared" si="159"/>
        <v>200</v>
      </c>
      <c r="BC140" s="9">
        <f t="shared" si="159"/>
        <v>204</v>
      </c>
      <c r="BD140" s="9">
        <f t="shared" si="159"/>
        <v>207</v>
      </c>
      <c r="BE140" s="9">
        <f t="shared" si="159"/>
        <v>211</v>
      </c>
      <c r="BF140" s="9">
        <f t="shared" si="159"/>
        <v>215</v>
      </c>
      <c r="BG140" s="9">
        <f t="shared" si="159"/>
        <v>220</v>
      </c>
      <c r="BH140" s="9">
        <f t="shared" si="159"/>
        <v>224</v>
      </c>
      <c r="BI140" s="9">
        <f t="shared" si="159"/>
        <v>229</v>
      </c>
      <c r="BJ140" s="9">
        <f t="shared" si="159"/>
        <v>234</v>
      </c>
      <c r="BK140" s="9">
        <f t="shared" si="159"/>
        <v>238</v>
      </c>
      <c r="BL140" s="9">
        <f t="shared" si="159"/>
        <v>243</v>
      </c>
      <c r="BM140" s="9">
        <f t="shared" si="159"/>
        <v>248</v>
      </c>
      <c r="BN140" s="9">
        <f t="shared" si="159"/>
        <v>253</v>
      </c>
      <c r="BO140" s="9">
        <f t="shared" si="159"/>
        <v>257</v>
      </c>
    </row>
    <row r="141" spans="2:67" x14ac:dyDescent="0.25">
      <c r="B141" s="263" t="s">
        <v>318</v>
      </c>
      <c r="D141" s="7">
        <f>IF(VLOOKUP($B$132&amp;$B141,[20]Enugu!$E:$AE,COLUMN(D$1)-2,FALSE)=" ",0,VLOOKUP($B$132&amp;$B141,[20]Enugu!$E:$AE,COLUMN(D$1)-2,FALSE))</f>
        <v>5</v>
      </c>
      <c r="E141" s="7">
        <f>IF(VLOOKUP($B$132&amp;$B141,[20]Enugu!$E:$AE,COLUMN(E$1)-2,FALSE)=" ",0,VLOOKUP($B$132&amp;$B141,[20]Enugu!$E:$AE,COLUMN(E$1)-2,FALSE))</f>
        <v>8</v>
      </c>
      <c r="F141" s="7">
        <f>IF(VLOOKUP($B$132&amp;$B141,[20]Enugu!$E:$AE,COLUMN(F$1)-2,FALSE)=" ",0,VLOOKUP($B$132&amp;$B141,[20]Enugu!$E:$AE,COLUMN(F$1)-2,FALSE))</f>
        <v>1</v>
      </c>
      <c r="G141" s="7">
        <f>IF(VLOOKUP($B$132&amp;$B141,[20]Enugu!$E:$AE,COLUMN(G$1)-2,FALSE)=" ",0,VLOOKUP($B$132&amp;$B141,[20]Enugu!$E:$AE,COLUMN(G$1)-2,FALSE))</f>
        <v>9</v>
      </c>
      <c r="H141" s="7">
        <f>IF(VLOOKUP($B$132&amp;$B141,[20]Enugu!$E:$AE,COLUMN(H$1)-2,FALSE)=" ",0,VLOOKUP($B$132&amp;$B141,[20]Enugu!$E:$AE,COLUMN(H$1)-2,FALSE))</f>
        <v>8</v>
      </c>
      <c r="I141" s="7">
        <f>IF(VLOOKUP($B$132&amp;$B141,[20]Enugu!$E:$AE,COLUMN(I$1)-2,FALSE)=" ",0,VLOOKUP($B$132&amp;$B141,[20]Enugu!$E:$AE,COLUMN(I$1)-2,FALSE))</f>
        <v>8</v>
      </c>
      <c r="J141" s="7">
        <f>IF(VLOOKUP($B$132&amp;$B141,[20]Enugu!$E:$AE,COLUMN(J$1)-2,FALSE)=" ",0,VLOOKUP($B$132&amp;$B141,[20]Enugu!$E:$AE,COLUMN(J$1)-2,FALSE))</f>
        <v>10</v>
      </c>
      <c r="K141" s="7">
        <f>IF(VLOOKUP($B$132&amp;$B141,[20]Enugu!$E:$AE,COLUMN(K$1)-2,FALSE)=" ",0,VLOOKUP($B$132&amp;$B141,[20]Enugu!$E:$AE,COLUMN(K$1)-2,FALSE))</f>
        <v>8</v>
      </c>
      <c r="L141" s="7">
        <f>IF(VLOOKUP($B$132&amp;$B141,[20]Enugu!$E:$AE,COLUMN(L$1)-2,FALSE)=" ",0,VLOOKUP($B$132&amp;$B141,[20]Enugu!$E:$AE,COLUMN(L$1)-2,FALSE))</f>
        <v>12</v>
      </c>
      <c r="M141" s="7">
        <f>IF(VLOOKUP($B$132&amp;$B141,[20]Enugu!$E:$AE,COLUMN(M$1)-2,FALSE)=" ",0,VLOOKUP($B$132&amp;$B141,[20]Enugu!$E:$AE,COLUMN(M$1)-2,FALSE))</f>
        <v>9</v>
      </c>
      <c r="N141" s="7">
        <f>IF(VLOOKUP($B$132&amp;$B141,[20]Enugu!$E:$AE,COLUMN(N$1)-2,FALSE)=" ",0,VLOOKUP($B$132&amp;$B141,[20]Enugu!$E:$AE,COLUMN(N$1)-2,FALSE))</f>
        <v>7</v>
      </c>
      <c r="O141" s="7">
        <f>IF(VLOOKUP($B$132&amp;$B141,[20]Enugu!$E:$AE,COLUMN(O$1)-2,FALSE)=" ",0,VLOOKUP($B$132&amp;$B141,[20]Enugu!$E:$AE,COLUMN(O$1)-2,FALSE))</f>
        <v>11</v>
      </c>
      <c r="P141" s="7">
        <f>IF(VLOOKUP($B$132&amp;$B141,[20]Enugu!$E:$AE,COLUMN(P$1)-2,FALSE)=" ",0,VLOOKUP($B$132&amp;$B141,[20]Enugu!$E:$AE,COLUMN(P$1)-2,FALSE))</f>
        <v>9</v>
      </c>
      <c r="Q141" s="7">
        <f>IF(VLOOKUP($B$132&amp;$B141,[20]Enugu!$E:$AE,COLUMN(Q$1)-2,FALSE)=" ",0,VLOOKUP($B$132&amp;$B141,[20]Enugu!$E:$AE,COLUMN(Q$1)-2,FALSE))</f>
        <v>4</v>
      </c>
      <c r="R141" s="7">
        <f>IF(VLOOKUP($B$132&amp;$B141,[20]Enugu!$E:$AE,COLUMN(R$1)-2,FALSE)=" ",0,VLOOKUP($B$132&amp;$B141,[20]Enugu!$E:$AE,COLUMN(R$1)-2,FALSE))</f>
        <v>9</v>
      </c>
      <c r="S141" s="7">
        <f>IF(VLOOKUP($B$132&amp;$B141,[20]Enugu!$E:$AE,COLUMN(S$1)-2,FALSE)=" ",0,VLOOKUP($B$132&amp;$B141,[20]Enugu!$E:$AE,COLUMN(S$1)-2,FALSE))</f>
        <v>6</v>
      </c>
      <c r="T141" s="7">
        <f>IF(VLOOKUP($B$132&amp;$B141,[20]Enugu!$E:$AE,COLUMN(T$1)-2,FALSE)=" ",0,VLOOKUP($B$132&amp;$B141,[20]Enugu!$E:$AE,COLUMN(T$1)-2,FALSE))</f>
        <v>9</v>
      </c>
      <c r="U141" s="7">
        <f>IF(VLOOKUP($B$132&amp;$B141,[20]Enugu!$E:$AE,COLUMN(U$1)-2,FALSE)=" ",0,VLOOKUP($B$132&amp;$B141,[20]Enugu!$E:$AE,COLUMN(U$1)-2,FALSE))</f>
        <v>14</v>
      </c>
      <c r="V141" s="7">
        <f>IF(VLOOKUP($B$132&amp;$B141,[20]Enugu!$E:$AE,COLUMN(V$1)-2,FALSE)=" ",0,VLOOKUP($B$132&amp;$B141,[20]Enugu!$E:$AE,COLUMN(V$1)-2,FALSE))</f>
        <v>10</v>
      </c>
      <c r="W141" s="7">
        <f>IF(VLOOKUP($B$132&amp;$B141,[20]Enugu!$E:$AE,COLUMN(W$1)-2,FALSE)=" ",0,VLOOKUP($B$132&amp;$B141,[20]Enugu!$E:$AE,COLUMN(W$1)-2,FALSE))</f>
        <v>9</v>
      </c>
      <c r="X141" s="7">
        <f>IF(VLOOKUP($B$132&amp;$B141,[20]Enugu!$E:$AE,COLUMN(X$1)-2,FALSE)=" ",0,VLOOKUP($B$132&amp;$B141,[20]Enugu!$E:$AE,COLUMN(X$1)-2,FALSE))</f>
        <v>11</v>
      </c>
      <c r="Y141" s="7">
        <f>IF(VLOOKUP($B$132&amp;$B141,[20]Enugu!$E:$AE,COLUMN(Y$1)-2,FALSE)=" ",0,VLOOKUP($B$132&amp;$B141,[20]Enugu!$E:$AE,COLUMN(Y$1)-2,FALSE))</f>
        <v>8</v>
      </c>
      <c r="Z141" s="7">
        <f>IF(VLOOKUP($B$132&amp;$B141,[20]Enugu!$E:$AE,COLUMN(Z$1)-2,FALSE)=" ",0,VLOOKUP($B$132&amp;$B141,[20]Enugu!$E:$AE,COLUMN(Z$1)-2,FALSE))</f>
        <v>7</v>
      </c>
      <c r="AA141" s="7">
        <f>IF(VLOOKUP($B$132&amp;$B141,[20]Enugu!$E:$AE,COLUMN(AA$1)-2,FALSE)=" ",0,VLOOKUP($B$132&amp;$B141,[20]Enugu!$E:$AE,COLUMN(AA$1)-2,FALSE))</f>
        <v>10</v>
      </c>
      <c r="AB141" s="7">
        <f>IF(VLOOKUP($B$132&amp;$B141,[20]Enugu!$E:$AE,COLUMN(AB$1)-2,FALSE)=" ",0,VLOOKUP($B$132&amp;$B141,[20]Enugu!$E:$AE,COLUMN(AB$1)-2,FALSE))</f>
        <v>13</v>
      </c>
      <c r="AC141" s="7">
        <f>IF(VLOOKUP($B$132&amp;$B141,[20]Enugu!$E:$AE,COLUMN(AC$1)-2,FALSE)=" ",0,VLOOKUP($B$132&amp;$B141,[20]Enugu!$E:$AE,COLUMN(AC$1)-2,FALSE))</f>
        <v>14</v>
      </c>
      <c r="AF141" s="7">
        <f t="shared" si="158"/>
        <v>13</v>
      </c>
      <c r="AG141" s="7">
        <f t="shared" si="158"/>
        <v>14</v>
      </c>
      <c r="AH141" s="7">
        <f>VLOOKUP($A$3&amp;$B$132&amp;$B141,'[14]Paga All'!$G$1:$J$3000,4,FALSE)</f>
        <v>12</v>
      </c>
      <c r="AI141" s="7">
        <f>VLOOKUP($A$3&amp;$B$132&amp;$B141,'[15]Paga all'!$F:$G,2,FALSE)</f>
        <v>16</v>
      </c>
      <c r="AJ141" s="7">
        <f>VLOOKUP($A$3&amp;$B$132&amp;$B141,'[16]Paga all'!$F$2:$G$1470,2,FALSE)</f>
        <v>11</v>
      </c>
      <c r="AK141" s="9">
        <f t="shared" ref="AK141:BO141" si="160">IF(ROUND((AJ140+AJ141)*(1+AK134),)&gt;=AK$3*$AD$3,AK$3*$AD$3*AK135,ROUND((AJ140+AJ141)*(1+AK134),)-AK140)</f>
        <v>14</v>
      </c>
      <c r="AL141" s="9">
        <f t="shared" si="160"/>
        <v>9</v>
      </c>
      <c r="AM141" s="9">
        <f t="shared" si="160"/>
        <v>9</v>
      </c>
      <c r="AN141" s="9">
        <f t="shared" si="160"/>
        <v>9</v>
      </c>
      <c r="AO141" s="9">
        <f t="shared" si="160"/>
        <v>9</v>
      </c>
      <c r="AP141" s="9">
        <f t="shared" si="160"/>
        <v>10</v>
      </c>
      <c r="AQ141" s="9">
        <f t="shared" si="160"/>
        <v>10</v>
      </c>
      <c r="AR141" s="9">
        <f t="shared" si="160"/>
        <v>10</v>
      </c>
      <c r="AS141" s="9">
        <f t="shared" si="160"/>
        <v>10</v>
      </c>
      <c r="AT141" s="9">
        <f t="shared" si="160"/>
        <v>10</v>
      </c>
      <c r="AU141" s="9">
        <f t="shared" si="160"/>
        <v>11</v>
      </c>
      <c r="AV141" s="9">
        <f t="shared" si="160"/>
        <v>11</v>
      </c>
      <c r="AW141" s="9">
        <f t="shared" si="160"/>
        <v>11</v>
      </c>
      <c r="AX141" s="9">
        <f t="shared" si="160"/>
        <v>11</v>
      </c>
      <c r="AY141" s="9">
        <f t="shared" si="160"/>
        <v>11</v>
      </c>
      <c r="AZ141" s="9">
        <f t="shared" si="160"/>
        <v>12</v>
      </c>
      <c r="BA141" s="9">
        <f t="shared" si="160"/>
        <v>12</v>
      </c>
      <c r="BB141" s="9">
        <f t="shared" si="160"/>
        <v>12</v>
      </c>
      <c r="BC141" s="9">
        <f t="shared" si="160"/>
        <v>12</v>
      </c>
      <c r="BD141" s="9">
        <f t="shared" si="160"/>
        <v>13</v>
      </c>
      <c r="BE141" s="9">
        <f t="shared" si="160"/>
        <v>13</v>
      </c>
      <c r="BF141" s="9">
        <f t="shared" si="160"/>
        <v>13</v>
      </c>
      <c r="BG141" s="9">
        <f t="shared" si="160"/>
        <v>13</v>
      </c>
      <c r="BH141" s="9">
        <f t="shared" si="160"/>
        <v>14</v>
      </c>
      <c r="BI141" s="9">
        <f t="shared" si="160"/>
        <v>14</v>
      </c>
      <c r="BJ141" s="9">
        <f t="shared" si="160"/>
        <v>14</v>
      </c>
      <c r="BK141" s="9">
        <f t="shared" si="160"/>
        <v>15</v>
      </c>
      <c r="BL141" s="9">
        <f t="shared" si="160"/>
        <v>15</v>
      </c>
      <c r="BM141" s="9">
        <f t="shared" si="160"/>
        <v>15</v>
      </c>
      <c r="BN141" s="9">
        <f t="shared" si="160"/>
        <v>15</v>
      </c>
      <c r="BO141" s="9">
        <f t="shared" si="160"/>
        <v>16</v>
      </c>
    </row>
    <row r="142" spans="2:67" x14ac:dyDescent="0.25">
      <c r="B142" t="s">
        <v>319</v>
      </c>
      <c r="D142" s="7">
        <f>IF(VLOOKUP($B$132&amp;$B142,[20]Enugu!$E:$AE,COLUMN(D$1)-2,FALSE)=" ",0,VLOOKUP($B$132&amp;$B142,[20]Enugu!$E:$AE,COLUMN(D$1)-2,FALSE))</f>
        <v>321</v>
      </c>
      <c r="E142" s="7">
        <f>IF(VLOOKUP($B$132&amp;$B142,[20]Enugu!$E:$AE,COLUMN(E$1)-2,FALSE)=" ",0,VLOOKUP($B$132&amp;$B142,[20]Enugu!$E:$AE,COLUMN(E$1)-2,FALSE))</f>
        <v>332</v>
      </c>
      <c r="F142" s="7">
        <f>IF(VLOOKUP($B$132&amp;$B142,[20]Enugu!$E:$AE,COLUMN(F$1)-2,FALSE)=" ",0,VLOOKUP($B$132&amp;$B142,[20]Enugu!$E:$AE,COLUMN(F$1)-2,FALSE))</f>
        <v>530</v>
      </c>
      <c r="G142" s="7">
        <f>IF(VLOOKUP($B$132&amp;$B142,[20]Enugu!$E:$AE,COLUMN(G$1)-2,FALSE)=" ",0,VLOOKUP($B$132&amp;$B142,[20]Enugu!$E:$AE,COLUMN(G$1)-2,FALSE))</f>
        <v>791</v>
      </c>
      <c r="H142" s="7">
        <f>IF(VLOOKUP($B$132&amp;$B142,[20]Enugu!$E:$AE,COLUMN(H$1)-2,FALSE)=" ",0,VLOOKUP($B$132&amp;$B142,[20]Enugu!$E:$AE,COLUMN(H$1)-2,FALSE))</f>
        <v>922</v>
      </c>
      <c r="I142" s="7">
        <f>IF(VLOOKUP($B$132&amp;$B142,[20]Enugu!$E:$AE,COLUMN(I$1)-2,FALSE)=" ",0,VLOOKUP($B$132&amp;$B142,[20]Enugu!$E:$AE,COLUMN(I$1)-2,FALSE))</f>
        <v>890</v>
      </c>
      <c r="J142" s="7">
        <f>IF(VLOOKUP($B$132&amp;$B142,[20]Enugu!$E:$AE,COLUMN(J$1)-2,FALSE)=" ",0,VLOOKUP($B$132&amp;$B142,[20]Enugu!$E:$AE,COLUMN(J$1)-2,FALSE))</f>
        <v>1481</v>
      </c>
      <c r="K142" s="7">
        <f>IF(VLOOKUP($B$132&amp;$B142,[20]Enugu!$E:$AE,COLUMN(K$1)-2,FALSE)=" ",0,VLOOKUP($B$132&amp;$B142,[20]Enugu!$E:$AE,COLUMN(K$1)-2,FALSE))</f>
        <v>1567</v>
      </c>
      <c r="L142" s="7">
        <f>IF(VLOOKUP($B$132&amp;$B142,[20]Enugu!$E:$AE,COLUMN(L$1)-2,FALSE)=" ",0,VLOOKUP($B$132&amp;$B142,[20]Enugu!$E:$AE,COLUMN(L$1)-2,FALSE))</f>
        <v>1469</v>
      </c>
      <c r="M142" s="7">
        <f>IF(VLOOKUP($B$132&amp;$B142,[20]Enugu!$E:$AE,COLUMN(M$1)-2,FALSE)=" ",0,VLOOKUP($B$132&amp;$B142,[20]Enugu!$E:$AE,COLUMN(M$1)-2,FALSE))</f>
        <v>1665</v>
      </c>
      <c r="N142" s="7">
        <f>IF(VLOOKUP($B$132&amp;$B142,[20]Enugu!$E:$AE,COLUMN(N$1)-2,FALSE)=" ",0,VLOOKUP($B$132&amp;$B142,[20]Enugu!$E:$AE,COLUMN(N$1)-2,FALSE))</f>
        <v>1876</v>
      </c>
      <c r="O142" s="7">
        <f>IF(VLOOKUP($B$132&amp;$B142,[20]Enugu!$E:$AE,COLUMN(O$1)-2,FALSE)=" ",0,VLOOKUP($B$132&amp;$B142,[20]Enugu!$E:$AE,COLUMN(O$1)-2,FALSE))</f>
        <v>1700</v>
      </c>
      <c r="P142" s="7">
        <f>IF(VLOOKUP($B$132&amp;$B142,[20]Enugu!$E:$AE,COLUMN(P$1)-2,FALSE)=" ",0,VLOOKUP($B$132&amp;$B142,[20]Enugu!$E:$AE,COLUMN(P$1)-2,FALSE))</f>
        <v>2365</v>
      </c>
      <c r="Q142" s="7">
        <f>IF(VLOOKUP($B$132&amp;$B142,[20]Enugu!$E:$AE,COLUMN(Q$1)-2,FALSE)=" ",0,VLOOKUP($B$132&amp;$B142,[20]Enugu!$E:$AE,COLUMN(Q$1)-2,FALSE))</f>
        <v>2537</v>
      </c>
      <c r="R142" s="7">
        <f>IF(VLOOKUP($B$132&amp;$B142,[20]Enugu!$E:$AE,COLUMN(R$1)-2,FALSE)=" ",0,VLOOKUP($B$132&amp;$B142,[20]Enugu!$E:$AE,COLUMN(R$1)-2,FALSE))</f>
        <v>2355</v>
      </c>
      <c r="S142" s="7">
        <f>IF(VLOOKUP($B$132&amp;$B142,[20]Enugu!$E:$AE,COLUMN(S$1)-2,FALSE)=" ",0,VLOOKUP($B$132&amp;$B142,[20]Enugu!$E:$AE,COLUMN(S$1)-2,FALSE))</f>
        <v>2310</v>
      </c>
      <c r="T142" s="7">
        <f>IF(VLOOKUP($B$132&amp;$B142,[20]Enugu!$E:$AE,COLUMN(T$1)-2,FALSE)=" ",0,VLOOKUP($B$132&amp;$B142,[20]Enugu!$E:$AE,COLUMN(T$1)-2,FALSE))</f>
        <v>2222</v>
      </c>
      <c r="U142" s="7">
        <f>IF(VLOOKUP($B$132&amp;$B142,[20]Enugu!$E:$AE,COLUMN(U$1)-2,FALSE)=" ",0,VLOOKUP($B$132&amp;$B142,[20]Enugu!$E:$AE,COLUMN(U$1)-2,FALSE))</f>
        <v>2330</v>
      </c>
      <c r="V142" s="7">
        <f>IF(VLOOKUP($B$132&amp;$B142,[20]Enugu!$E:$AE,COLUMN(V$1)-2,FALSE)=" ",0,VLOOKUP($B$132&amp;$B142,[20]Enugu!$E:$AE,COLUMN(V$1)-2,FALSE))</f>
        <v>2833</v>
      </c>
      <c r="W142" s="7">
        <f>IF(VLOOKUP($B$132&amp;$B142,[20]Enugu!$E:$AE,COLUMN(W$1)-2,FALSE)=" ",0,VLOOKUP($B$132&amp;$B142,[20]Enugu!$E:$AE,COLUMN(W$1)-2,FALSE))</f>
        <v>2522</v>
      </c>
      <c r="X142" s="7">
        <f>IF(VLOOKUP($B$132&amp;$B142,[20]Enugu!$E:$AE,COLUMN(X$1)-2,FALSE)=" ",0,VLOOKUP($B$132&amp;$B142,[20]Enugu!$E:$AE,COLUMN(X$1)-2,FALSE))</f>
        <v>2683</v>
      </c>
      <c r="Y142" s="7">
        <f>IF(VLOOKUP($B$132&amp;$B142,[20]Enugu!$E:$AE,COLUMN(Y$1)-2,FALSE)=" ",0,VLOOKUP($B$132&amp;$B142,[20]Enugu!$E:$AE,COLUMN(Y$1)-2,FALSE))</f>
        <v>2529</v>
      </c>
      <c r="Z142" s="7">
        <f>IF(VLOOKUP($B$132&amp;$B142,[20]Enugu!$E:$AE,COLUMN(Z$1)-2,FALSE)=" ",0,VLOOKUP($B$132&amp;$B142,[20]Enugu!$E:$AE,COLUMN(Z$1)-2,FALSE))</f>
        <v>2406</v>
      </c>
      <c r="AA142" s="7">
        <f>IF(VLOOKUP($B$132&amp;$B142,[20]Enugu!$E:$AE,COLUMN(AA$1)-2,FALSE)=" ",0,VLOOKUP($B$132&amp;$B142,[20]Enugu!$E:$AE,COLUMN(AA$1)-2,FALSE))</f>
        <v>2265</v>
      </c>
      <c r="AB142" s="7">
        <f>IF(VLOOKUP($B$132&amp;$B142,[20]Enugu!$E:$AE,COLUMN(AB$1)-2,FALSE)=" ",0,VLOOKUP($B$132&amp;$B142,[20]Enugu!$E:$AE,COLUMN(AB$1)-2,FALSE))</f>
        <v>2218</v>
      </c>
      <c r="AC142" s="7">
        <f>IF(VLOOKUP($B$132&amp;$B142,[20]Enugu!$E:$AE,COLUMN(AC$1)-2,FALSE)=" ",0,VLOOKUP($B$132&amp;$B142,[20]Enugu!$E:$AE,COLUMN(AC$1)-2,FALSE))</f>
        <v>2327</v>
      </c>
      <c r="AF142" s="7">
        <f t="shared" si="158"/>
        <v>2218</v>
      </c>
      <c r="AG142" s="7">
        <f t="shared" si="158"/>
        <v>2327</v>
      </c>
      <c r="AH142" s="7">
        <f>VLOOKUP($A$3&amp;$B$132&amp;$B142,'[14]Paga All'!$G$1:$J$3000,4,FALSE)</f>
        <v>2472</v>
      </c>
      <c r="AI142" s="7">
        <f>VLOOKUP($A$3&amp;$B$132&amp;$B142,'[15]Paga all'!$F:$G,2,FALSE)</f>
        <v>2119</v>
      </c>
      <c r="AJ142" s="7">
        <f>VLOOKUP($A$3&amp;$B$132&amp;$B142,'[16]Paga all'!$F$2:$G$1470,2,FALSE)</f>
        <v>1546</v>
      </c>
      <c r="AK142" s="9">
        <f t="shared" ref="AK142:BO142" si="161">ROUND(AK140*AK136,)</f>
        <v>3105</v>
      </c>
      <c r="AL142" s="9">
        <f t="shared" si="161"/>
        <v>3650</v>
      </c>
      <c r="AM142" s="9">
        <f t="shared" si="161"/>
        <v>3725</v>
      </c>
      <c r="AN142" s="9">
        <f t="shared" si="161"/>
        <v>3800</v>
      </c>
      <c r="AO142" s="9">
        <f t="shared" si="161"/>
        <v>3875</v>
      </c>
      <c r="AP142" s="9">
        <f t="shared" si="161"/>
        <v>3925</v>
      </c>
      <c r="AQ142" s="9">
        <f t="shared" si="161"/>
        <v>4000</v>
      </c>
      <c r="AR142" s="9">
        <f t="shared" si="161"/>
        <v>4075</v>
      </c>
      <c r="AS142" s="9">
        <f t="shared" si="161"/>
        <v>4150</v>
      </c>
      <c r="AT142" s="9">
        <f t="shared" si="161"/>
        <v>4250</v>
      </c>
      <c r="AU142" s="9">
        <f t="shared" si="161"/>
        <v>4325</v>
      </c>
      <c r="AV142" s="9">
        <f t="shared" si="161"/>
        <v>4425</v>
      </c>
      <c r="AW142" s="9">
        <f t="shared" si="161"/>
        <v>4525</v>
      </c>
      <c r="AX142" s="9">
        <f t="shared" si="161"/>
        <v>4625</v>
      </c>
      <c r="AY142" s="9">
        <f t="shared" si="161"/>
        <v>4725</v>
      </c>
      <c r="AZ142" s="9">
        <f t="shared" si="161"/>
        <v>4800</v>
      </c>
      <c r="BA142" s="9">
        <f t="shared" si="161"/>
        <v>4900</v>
      </c>
      <c r="BB142" s="9">
        <f t="shared" si="161"/>
        <v>5000</v>
      </c>
      <c r="BC142" s="9">
        <f t="shared" si="161"/>
        <v>5100</v>
      </c>
      <c r="BD142" s="9">
        <f t="shared" si="161"/>
        <v>5175</v>
      </c>
      <c r="BE142" s="9">
        <f t="shared" si="161"/>
        <v>5275</v>
      </c>
      <c r="BF142" s="9">
        <f t="shared" si="161"/>
        <v>5375</v>
      </c>
      <c r="BG142" s="9">
        <f t="shared" si="161"/>
        <v>5500</v>
      </c>
      <c r="BH142" s="9">
        <f t="shared" si="161"/>
        <v>5600</v>
      </c>
      <c r="BI142" s="9">
        <f t="shared" si="161"/>
        <v>5725</v>
      </c>
      <c r="BJ142" s="9">
        <f t="shared" si="161"/>
        <v>5850</v>
      </c>
      <c r="BK142" s="9">
        <f t="shared" si="161"/>
        <v>5950</v>
      </c>
      <c r="BL142" s="9">
        <f t="shared" si="161"/>
        <v>6075</v>
      </c>
      <c r="BM142" s="9">
        <f t="shared" si="161"/>
        <v>6200</v>
      </c>
      <c r="BN142" s="9">
        <f t="shared" si="161"/>
        <v>6325</v>
      </c>
      <c r="BO142" s="9">
        <f t="shared" si="161"/>
        <v>6425</v>
      </c>
    </row>
    <row r="143" spans="2:67" x14ac:dyDescent="0.25">
      <c r="B143" t="s">
        <v>320</v>
      </c>
      <c r="D143" s="7">
        <f>IF(VLOOKUP($B$132&amp;$B143,[20]Enugu!$E:$AE,COLUMN(D$1)-2,FALSE)=" ",0,VLOOKUP($B$132&amp;$B143,[20]Enugu!$E:$AE,COLUMN(D$1)-2,FALSE))</f>
        <v>244933</v>
      </c>
      <c r="E143" s="7">
        <f>IF(VLOOKUP($B$132&amp;$B143,[20]Enugu!$E:$AE,COLUMN(E$1)-2,FALSE)=" ",0,VLOOKUP($B$132&amp;$B143,[20]Enugu!$E:$AE,COLUMN(E$1)-2,FALSE))</f>
        <v>215635</v>
      </c>
      <c r="F143" s="7">
        <f>IF(VLOOKUP($B$132&amp;$B143,[20]Enugu!$E:$AE,COLUMN(F$1)-2,FALSE)=" ",0,VLOOKUP($B$132&amp;$B143,[20]Enugu!$E:$AE,COLUMN(F$1)-2,FALSE))</f>
        <v>319316</v>
      </c>
      <c r="G143" s="7">
        <f>IF(VLOOKUP($B$132&amp;$B143,[20]Enugu!$E:$AE,COLUMN(G$1)-2,FALSE)=" ",0,VLOOKUP($B$132&amp;$B143,[20]Enugu!$E:$AE,COLUMN(G$1)-2,FALSE))</f>
        <v>408651.5</v>
      </c>
      <c r="H143" s="7">
        <f>IF(VLOOKUP($B$132&amp;$B143,[20]Enugu!$E:$AE,COLUMN(H$1)-2,FALSE)=" ",0,VLOOKUP($B$132&amp;$B143,[20]Enugu!$E:$AE,COLUMN(H$1)-2,FALSE))</f>
        <v>475202.2</v>
      </c>
      <c r="I143" s="7">
        <f>IF(VLOOKUP($B$132&amp;$B143,[20]Enugu!$E:$AE,COLUMN(I$1)-2,FALSE)=" ",0,VLOOKUP($B$132&amp;$B143,[20]Enugu!$E:$AE,COLUMN(I$1)-2,FALSE))</f>
        <v>462283</v>
      </c>
      <c r="J143" s="7">
        <f>IF(VLOOKUP($B$132&amp;$B143,[20]Enugu!$E:$AE,COLUMN(J$1)-2,FALSE)=" ",0,VLOOKUP($B$132&amp;$B143,[20]Enugu!$E:$AE,COLUMN(J$1)-2,FALSE))</f>
        <v>867691.55</v>
      </c>
      <c r="K143" s="7">
        <f>IF(VLOOKUP($B$132&amp;$B143,[20]Enugu!$E:$AE,COLUMN(K$1)-2,FALSE)=" ",0,VLOOKUP($B$132&amp;$B143,[20]Enugu!$E:$AE,COLUMN(K$1)-2,FALSE))</f>
        <v>1081646</v>
      </c>
      <c r="L143" s="7">
        <f>IF(VLOOKUP($B$132&amp;$B143,[20]Enugu!$E:$AE,COLUMN(L$1)-2,FALSE)=" ",0,VLOOKUP($B$132&amp;$B143,[20]Enugu!$E:$AE,COLUMN(L$1)-2,FALSE))</f>
        <v>863260.16000000003</v>
      </c>
      <c r="M143" s="7">
        <f>IF(VLOOKUP($B$132&amp;$B143,[20]Enugu!$E:$AE,COLUMN(M$1)-2,FALSE)=" ",0,VLOOKUP($B$132&amp;$B143,[20]Enugu!$E:$AE,COLUMN(M$1)-2,FALSE))</f>
        <v>1005413.7</v>
      </c>
      <c r="N143" s="7">
        <f>IF(VLOOKUP($B$132&amp;$B143,[20]Enugu!$E:$AE,COLUMN(N$1)-2,FALSE)=" ",0,VLOOKUP($B$132&amp;$B143,[20]Enugu!$E:$AE,COLUMN(N$1)-2,FALSE))</f>
        <v>1303994.42</v>
      </c>
      <c r="O143" s="7">
        <f>IF(VLOOKUP($B$132&amp;$B143,[20]Enugu!$E:$AE,COLUMN(O$1)-2,FALSE)=" ",0,VLOOKUP($B$132&amp;$B143,[20]Enugu!$E:$AE,COLUMN(O$1)-2,FALSE))</f>
        <v>1118955.94</v>
      </c>
      <c r="P143" s="7">
        <f>IF(VLOOKUP($B$132&amp;$B143,[20]Enugu!$E:$AE,COLUMN(P$1)-2,FALSE)=" ",0,VLOOKUP($B$132&amp;$B143,[20]Enugu!$E:$AE,COLUMN(P$1)-2,FALSE))</f>
        <v>1460631.25</v>
      </c>
      <c r="Q143" s="7">
        <f>IF(VLOOKUP($B$132&amp;$B143,[20]Enugu!$E:$AE,COLUMN(Q$1)-2,FALSE)=" ",0,VLOOKUP($B$132&amp;$B143,[20]Enugu!$E:$AE,COLUMN(Q$1)-2,FALSE))</f>
        <v>1363774.96</v>
      </c>
      <c r="R143" s="7">
        <f>IF(VLOOKUP($B$132&amp;$B143,[20]Enugu!$E:$AE,COLUMN(R$1)-2,FALSE)=" ",0,VLOOKUP($B$132&amp;$B143,[20]Enugu!$E:$AE,COLUMN(R$1)-2,FALSE))</f>
        <v>1360489.12</v>
      </c>
      <c r="S143" s="7">
        <f>IF(VLOOKUP($B$132&amp;$B143,[20]Enugu!$E:$AE,COLUMN(S$1)-2,FALSE)=" ",0,VLOOKUP($B$132&amp;$B143,[20]Enugu!$E:$AE,COLUMN(S$1)-2,FALSE))</f>
        <v>1190354.72</v>
      </c>
      <c r="T143" s="7">
        <f>IF(VLOOKUP($B$132&amp;$B143,[20]Enugu!$E:$AE,COLUMN(T$1)-2,FALSE)=" ",0,VLOOKUP($B$132&amp;$B143,[20]Enugu!$E:$AE,COLUMN(T$1)-2,FALSE))</f>
        <v>1200691.1399999999</v>
      </c>
      <c r="U143" s="7">
        <f>IF(VLOOKUP($B$132&amp;$B143,[20]Enugu!$E:$AE,COLUMN(U$1)-2,FALSE)=" ",0,VLOOKUP($B$132&amp;$B143,[20]Enugu!$E:$AE,COLUMN(U$1)-2,FALSE))</f>
        <v>1340945.55</v>
      </c>
      <c r="V143" s="7">
        <f>IF(VLOOKUP($B$132&amp;$B143,[20]Enugu!$E:$AE,COLUMN(V$1)-2,FALSE)=" ",0,VLOOKUP($B$132&amp;$B143,[20]Enugu!$E:$AE,COLUMN(V$1)-2,FALSE))</f>
        <v>1690028.86</v>
      </c>
      <c r="W143" s="7">
        <f>IF(VLOOKUP($B$132&amp;$B143,[20]Enugu!$E:$AE,COLUMN(W$1)-2,FALSE)=" ",0,VLOOKUP($B$132&amp;$B143,[20]Enugu!$E:$AE,COLUMN(W$1)-2,FALSE))</f>
        <v>1544562.15</v>
      </c>
      <c r="X143" s="7">
        <f>IF(VLOOKUP($B$132&amp;$B143,[20]Enugu!$E:$AE,COLUMN(X$1)-2,FALSE)=" ",0,VLOOKUP($B$132&amp;$B143,[20]Enugu!$E:$AE,COLUMN(X$1)-2,FALSE))</f>
        <v>1434529.9</v>
      </c>
      <c r="Y143" s="7">
        <f>IF(VLOOKUP($B$132&amp;$B143,[20]Enugu!$E:$AE,COLUMN(Y$1)-2,FALSE)=" ",0,VLOOKUP($B$132&amp;$B143,[20]Enugu!$E:$AE,COLUMN(Y$1)-2,FALSE))</f>
        <v>1564385.65</v>
      </c>
      <c r="Z143" s="7">
        <f>IF(VLOOKUP($B$132&amp;$B143,[20]Enugu!$E:$AE,COLUMN(Z$1)-2,FALSE)=" ",0,VLOOKUP($B$132&amp;$B143,[20]Enugu!$E:$AE,COLUMN(Z$1)-2,FALSE))</f>
        <v>1297308.7</v>
      </c>
      <c r="AA143" s="7">
        <f>IF(VLOOKUP($B$132&amp;$B143,[20]Enugu!$E:$AE,COLUMN(AA$1)-2,FALSE)=" ",0,VLOOKUP($B$132&amp;$B143,[20]Enugu!$E:$AE,COLUMN(AA$1)-2,FALSE))</f>
        <v>1271421.25</v>
      </c>
      <c r="AB143" s="7">
        <f>IF(VLOOKUP($B$132&amp;$B143,[20]Enugu!$E:$AE,COLUMN(AB$1)-2,FALSE)=" ",0,VLOOKUP($B$132&amp;$B143,[20]Enugu!$E:$AE,COLUMN(AB$1)-2,FALSE))</f>
        <v>1136938.8799999999</v>
      </c>
      <c r="AC143" s="7">
        <f>IF(VLOOKUP($B$132&amp;$B143,[20]Enugu!$E:$AE,COLUMN(AC$1)-2,FALSE)=" ",0,VLOOKUP($B$132&amp;$B143,[20]Enugu!$E:$AE,COLUMN(AC$1)-2,FALSE))</f>
        <v>1054281</v>
      </c>
      <c r="AD143" s="227">
        <v>1</v>
      </c>
      <c r="AF143" s="7">
        <f t="shared" si="158"/>
        <v>1136938.8799999999</v>
      </c>
      <c r="AG143" s="7">
        <f t="shared" si="158"/>
        <v>1054281</v>
      </c>
      <c r="AH143" s="7">
        <f>VLOOKUP($A$3&amp;$B$132&amp;$B143,'[14]Paga All'!$G$1:$J$3000,4,FALSE)</f>
        <v>1280546.46</v>
      </c>
      <c r="AI143" s="7">
        <f>VLOOKUP($A$3&amp;$B$132&amp;$B143,'[15]Paga all'!$F:$G,2,FALSE)</f>
        <v>1038407</v>
      </c>
      <c r="AJ143" s="7">
        <f>VLOOKUP($A$3&amp;$B$132&amp;$B143,'[16]Paga all'!$F$2:$G$1470,2,FALSE)</f>
        <v>844608.8</v>
      </c>
      <c r="AK143" s="9">
        <f t="shared" ref="AK143:BO143" si="162">AK144*AK142</f>
        <v>1731951.3721506104</v>
      </c>
      <c r="AL143" s="9">
        <f t="shared" si="162"/>
        <v>2035949.278051442</v>
      </c>
      <c r="AM143" s="9">
        <f t="shared" si="162"/>
        <v>2077783.8522579786</v>
      </c>
      <c r="AN143" s="9">
        <f t="shared" si="162"/>
        <v>2119618.4264645153</v>
      </c>
      <c r="AO143" s="9">
        <f t="shared" si="162"/>
        <v>2161453.0006710514</v>
      </c>
      <c r="AP143" s="9">
        <f t="shared" si="162"/>
        <v>2189342.7168087424</v>
      </c>
      <c r="AQ143" s="9">
        <f t="shared" si="162"/>
        <v>2231177.291015279</v>
      </c>
      <c r="AR143" s="9">
        <f t="shared" si="162"/>
        <v>2273011.8652218156</v>
      </c>
      <c r="AS143" s="9">
        <f t="shared" si="162"/>
        <v>2314846.4394283518</v>
      </c>
      <c r="AT143" s="9">
        <f t="shared" si="162"/>
        <v>2370625.8717037342</v>
      </c>
      <c r="AU143" s="9">
        <f t="shared" si="162"/>
        <v>2412460.4459102703</v>
      </c>
      <c r="AV143" s="9">
        <f t="shared" si="162"/>
        <v>2468239.8781856522</v>
      </c>
      <c r="AW143" s="9">
        <f t="shared" si="162"/>
        <v>2524019.3104610345</v>
      </c>
      <c r="AX143" s="9">
        <f t="shared" si="162"/>
        <v>2579798.7427364164</v>
      </c>
      <c r="AY143" s="9">
        <f t="shared" si="162"/>
        <v>2635578.1750117983</v>
      </c>
      <c r="AZ143" s="9">
        <f t="shared" si="162"/>
        <v>2677412.7492183349</v>
      </c>
      <c r="BA143" s="9">
        <f t="shared" si="162"/>
        <v>2733192.1814937168</v>
      </c>
      <c r="BB143" s="9">
        <f t="shared" si="162"/>
        <v>2788971.6137690987</v>
      </c>
      <c r="BC143" s="9">
        <f t="shared" si="162"/>
        <v>2844751.046044481</v>
      </c>
      <c r="BD143" s="9">
        <f t="shared" si="162"/>
        <v>2886585.6202510172</v>
      </c>
      <c r="BE143" s="9">
        <f t="shared" si="162"/>
        <v>2942365.052526399</v>
      </c>
      <c r="BF143" s="9">
        <f t="shared" si="162"/>
        <v>2998144.4848017814</v>
      </c>
      <c r="BG143" s="9">
        <f t="shared" si="162"/>
        <v>3067868.7751460085</v>
      </c>
      <c r="BH143" s="9">
        <f t="shared" si="162"/>
        <v>3123648.2074213908</v>
      </c>
      <c r="BI143" s="9">
        <f t="shared" si="162"/>
        <v>3193372.4977656179</v>
      </c>
      <c r="BJ143" s="9">
        <f t="shared" si="162"/>
        <v>3263096.7881098455</v>
      </c>
      <c r="BK143" s="9">
        <f t="shared" si="162"/>
        <v>3318876.2203852274</v>
      </c>
      <c r="BL143" s="9">
        <f t="shared" si="162"/>
        <v>3388600.5107294549</v>
      </c>
      <c r="BM143" s="9">
        <f t="shared" si="162"/>
        <v>3458324.8010736825</v>
      </c>
      <c r="BN143" s="9">
        <f t="shared" si="162"/>
        <v>3528049.0914179101</v>
      </c>
      <c r="BO143" s="9">
        <f t="shared" si="162"/>
        <v>3583828.5236932919</v>
      </c>
    </row>
    <row r="144" spans="2:67" x14ac:dyDescent="0.25">
      <c r="B144" t="s">
        <v>321</v>
      </c>
      <c r="D144" s="7">
        <f>IF(VLOOKUP($B$132&amp;$B144,[20]Enugu!$E:$AE,COLUMN(D$1)-2,FALSE)=" ",0,VLOOKUP($B$132&amp;$B144,[20]Enugu!$E:$AE,COLUMN(D$1)-2,FALSE))</f>
        <v>763.03</v>
      </c>
      <c r="E144" s="7">
        <f>IF(VLOOKUP($B$132&amp;$B144,[20]Enugu!$E:$AE,COLUMN(E$1)-2,FALSE)=" ",0,VLOOKUP($B$132&amp;$B144,[20]Enugu!$E:$AE,COLUMN(E$1)-2,FALSE))</f>
        <v>649.5</v>
      </c>
      <c r="F144" s="7">
        <f>IF(VLOOKUP($B$132&amp;$B144,[20]Enugu!$E:$AE,COLUMN(F$1)-2,FALSE)=" ",0,VLOOKUP($B$132&amp;$B144,[20]Enugu!$E:$AE,COLUMN(F$1)-2,FALSE))</f>
        <v>602.48</v>
      </c>
      <c r="G144" s="7">
        <f>IF(VLOOKUP($B$132&amp;$B144,[20]Enugu!$E:$AE,COLUMN(G$1)-2,FALSE)=" ",0,VLOOKUP($B$132&amp;$B144,[20]Enugu!$E:$AE,COLUMN(G$1)-2,FALSE))</f>
        <v>516.63</v>
      </c>
      <c r="H144" s="7">
        <f>IF(VLOOKUP($B$132&amp;$B144,[20]Enugu!$E:$AE,COLUMN(H$1)-2,FALSE)=" ",0,VLOOKUP($B$132&amp;$B144,[20]Enugu!$E:$AE,COLUMN(H$1)-2,FALSE))</f>
        <v>515.4</v>
      </c>
      <c r="I144" s="7">
        <f>IF(VLOOKUP($B$132&amp;$B144,[20]Enugu!$E:$AE,COLUMN(I$1)-2,FALSE)=" ",0,VLOOKUP($B$132&amp;$B144,[20]Enugu!$E:$AE,COLUMN(I$1)-2,FALSE))</f>
        <v>519.41999999999996</v>
      </c>
      <c r="J144" s="7">
        <f>IF(VLOOKUP($B$132&amp;$B144,[20]Enugu!$E:$AE,COLUMN(J$1)-2,FALSE)=" ",0,VLOOKUP($B$132&amp;$B144,[20]Enugu!$E:$AE,COLUMN(J$1)-2,FALSE))</f>
        <v>585.88</v>
      </c>
      <c r="K144" s="7">
        <f>IF(VLOOKUP($B$132&amp;$B144,[20]Enugu!$E:$AE,COLUMN(K$1)-2,FALSE)=" ",0,VLOOKUP($B$132&amp;$B144,[20]Enugu!$E:$AE,COLUMN(K$1)-2,FALSE))</f>
        <v>690.27</v>
      </c>
      <c r="L144" s="7">
        <f>IF(VLOOKUP($B$132&amp;$B144,[20]Enugu!$E:$AE,COLUMN(L$1)-2,FALSE)=" ",0,VLOOKUP($B$132&amp;$B144,[20]Enugu!$E:$AE,COLUMN(L$1)-2,FALSE))</f>
        <v>587.65</v>
      </c>
      <c r="M144" s="7">
        <f>IF(VLOOKUP($B$132&amp;$B144,[20]Enugu!$E:$AE,COLUMN(M$1)-2,FALSE)=" ",0,VLOOKUP($B$132&amp;$B144,[20]Enugu!$E:$AE,COLUMN(M$1)-2,FALSE))</f>
        <v>603.85</v>
      </c>
      <c r="N144" s="7">
        <f>IF(VLOOKUP($B$132&amp;$B144,[20]Enugu!$E:$AE,COLUMN(N$1)-2,FALSE)=" ",0,VLOOKUP($B$132&amp;$B144,[20]Enugu!$E:$AE,COLUMN(N$1)-2,FALSE))</f>
        <v>695.09</v>
      </c>
      <c r="O144" s="7">
        <f>IF(VLOOKUP($B$132&amp;$B144,[20]Enugu!$E:$AE,COLUMN(O$1)-2,FALSE)=" ",0,VLOOKUP($B$132&amp;$B144,[20]Enugu!$E:$AE,COLUMN(O$1)-2,FALSE))</f>
        <v>658.21</v>
      </c>
      <c r="P144" s="7">
        <f>IF(VLOOKUP($B$132&amp;$B144,[20]Enugu!$E:$AE,COLUMN(P$1)-2,FALSE)=" ",0,VLOOKUP($B$132&amp;$B144,[20]Enugu!$E:$AE,COLUMN(P$1)-2,FALSE))</f>
        <v>617.6</v>
      </c>
      <c r="Q144" s="7">
        <f>IF(VLOOKUP($B$132&amp;$B144,[20]Enugu!$E:$AE,COLUMN(Q$1)-2,FALSE)=" ",0,VLOOKUP($B$132&amp;$B144,[20]Enugu!$E:$AE,COLUMN(Q$1)-2,FALSE))</f>
        <v>537.54999999999995</v>
      </c>
      <c r="R144" s="7">
        <f>IF(VLOOKUP($B$132&amp;$B144,[20]Enugu!$E:$AE,COLUMN(R$1)-2,FALSE)=" ",0,VLOOKUP($B$132&amp;$B144,[20]Enugu!$E:$AE,COLUMN(R$1)-2,FALSE))</f>
        <v>577.70000000000005</v>
      </c>
      <c r="S144" s="7">
        <f>IF(VLOOKUP($B$132&amp;$B144,[20]Enugu!$E:$AE,COLUMN(S$1)-2,FALSE)=" ",0,VLOOKUP($B$132&amp;$B144,[20]Enugu!$E:$AE,COLUMN(S$1)-2,FALSE))</f>
        <v>515.30999999999995</v>
      </c>
      <c r="T144" s="7">
        <f>IF(VLOOKUP($B$132&amp;$B144,[20]Enugu!$E:$AE,COLUMN(T$1)-2,FALSE)=" ",0,VLOOKUP($B$132&amp;$B144,[20]Enugu!$E:$AE,COLUMN(T$1)-2,FALSE))</f>
        <v>540.37</v>
      </c>
      <c r="U144" s="7">
        <f>IF(VLOOKUP($B$132&amp;$B144,[20]Enugu!$E:$AE,COLUMN(U$1)-2,FALSE)=" ",0,VLOOKUP($B$132&amp;$B144,[20]Enugu!$E:$AE,COLUMN(U$1)-2,FALSE))</f>
        <v>575.51</v>
      </c>
      <c r="V144" s="7">
        <f>IF(VLOOKUP($B$132&amp;$B144,[20]Enugu!$E:$AE,COLUMN(V$1)-2,FALSE)=" ",0,VLOOKUP($B$132&amp;$B144,[20]Enugu!$E:$AE,COLUMN(V$1)-2,FALSE))</f>
        <v>596.54999999999995</v>
      </c>
      <c r="W144" s="7">
        <f>IF(VLOOKUP($B$132&amp;$B144,[20]Enugu!$E:$AE,COLUMN(W$1)-2,FALSE)=" ",0,VLOOKUP($B$132&amp;$B144,[20]Enugu!$E:$AE,COLUMN(W$1)-2,FALSE))</f>
        <v>612.44000000000005</v>
      </c>
      <c r="X144" s="7">
        <f>IF(VLOOKUP($B$132&amp;$B144,[20]Enugu!$E:$AE,COLUMN(X$1)-2,FALSE)=" ",0,VLOOKUP($B$132&amp;$B144,[20]Enugu!$E:$AE,COLUMN(X$1)-2,FALSE))</f>
        <v>534.66999999999996</v>
      </c>
      <c r="Y144" s="7">
        <f>IF(VLOOKUP($B$132&amp;$B144,[20]Enugu!$E:$AE,COLUMN(Y$1)-2,FALSE)=" ",0,VLOOKUP($B$132&amp;$B144,[20]Enugu!$E:$AE,COLUMN(Y$1)-2,FALSE))</f>
        <v>618.58000000000004</v>
      </c>
      <c r="Z144" s="7">
        <f>IF(VLOOKUP($B$132&amp;$B144,[20]Enugu!$E:$AE,COLUMN(Z$1)-2,FALSE)=" ",0,VLOOKUP($B$132&amp;$B144,[20]Enugu!$E:$AE,COLUMN(Z$1)-2,FALSE))</f>
        <v>539.20000000000005</v>
      </c>
      <c r="AA144" s="7">
        <f>IF(VLOOKUP($B$132&amp;$B144,[20]Enugu!$E:$AE,COLUMN(AA$1)-2,FALSE)=" ",0,VLOOKUP($B$132&amp;$B144,[20]Enugu!$E:$AE,COLUMN(AA$1)-2,FALSE))</f>
        <v>561.33000000000004</v>
      </c>
      <c r="AB144" s="7">
        <f>IF(VLOOKUP($B$132&amp;$B144,[20]Enugu!$E:$AE,COLUMN(AB$1)-2,FALSE)=" ",0,VLOOKUP($B$132&amp;$B144,[20]Enugu!$E:$AE,COLUMN(AB$1)-2,FALSE))</f>
        <v>512.6</v>
      </c>
      <c r="AC144" s="7">
        <f>IF(VLOOKUP($B$132&amp;$B144,[20]Enugu!$E:$AE,COLUMN(AC$1)-2,FALSE)=" ",0,VLOOKUP($B$132&amp;$B144,[20]Enugu!$E:$AE,COLUMN(AC$1)-2,FALSE))</f>
        <v>453.06</v>
      </c>
      <c r="AD144" s="264">
        <f>SUM(P143:AC143)/SUM(P142:AC142)</f>
        <v>557.79432275381976</v>
      </c>
      <c r="AF144" s="7">
        <f t="shared" si="158"/>
        <v>512.6</v>
      </c>
      <c r="AG144" s="7">
        <f t="shared" si="158"/>
        <v>453.06</v>
      </c>
      <c r="AH144" s="7">
        <f>VLOOKUP($A$3&amp;$B$132&amp;$B144,'[14]Paga All'!$G$1:$J$3000,4,FALSE)</f>
        <v>518.02</v>
      </c>
      <c r="AI144" s="7">
        <f>VLOOKUP($A$3&amp;$B$132&amp;$B144,'[15]Paga all'!$F:$G,2,FALSE)</f>
        <v>490.05</v>
      </c>
      <c r="AJ144" s="7">
        <f>VLOOKUP($A$3&amp;$B$132&amp;$B144,'[16]Paga all'!$F$2:$G$1470,2,FALSE)</f>
        <v>546.32000000000005</v>
      </c>
      <c r="AK144" s="9">
        <f t="shared" ref="AK144:BO144" si="163">$AD143*AK137</f>
        <v>557.79432275381976</v>
      </c>
      <c r="AL144" s="9">
        <f t="shared" si="163"/>
        <v>557.79432275381976</v>
      </c>
      <c r="AM144" s="9">
        <f t="shared" si="163"/>
        <v>557.79432275381976</v>
      </c>
      <c r="AN144" s="9">
        <f t="shared" si="163"/>
        <v>557.79432275381976</v>
      </c>
      <c r="AO144" s="9">
        <f t="shared" si="163"/>
        <v>557.79432275381976</v>
      </c>
      <c r="AP144" s="9">
        <f t="shared" si="163"/>
        <v>557.79432275381976</v>
      </c>
      <c r="AQ144" s="9">
        <f t="shared" si="163"/>
        <v>557.79432275381976</v>
      </c>
      <c r="AR144" s="9">
        <f t="shared" si="163"/>
        <v>557.79432275381976</v>
      </c>
      <c r="AS144" s="9">
        <f t="shared" si="163"/>
        <v>557.79432275381976</v>
      </c>
      <c r="AT144" s="9">
        <f t="shared" si="163"/>
        <v>557.79432275381976</v>
      </c>
      <c r="AU144" s="9">
        <f t="shared" si="163"/>
        <v>557.79432275381976</v>
      </c>
      <c r="AV144" s="9">
        <f t="shared" si="163"/>
        <v>557.79432275381976</v>
      </c>
      <c r="AW144" s="9">
        <f t="shared" si="163"/>
        <v>557.79432275381976</v>
      </c>
      <c r="AX144" s="9">
        <f t="shared" si="163"/>
        <v>557.79432275381976</v>
      </c>
      <c r="AY144" s="9">
        <f t="shared" si="163"/>
        <v>557.79432275381976</v>
      </c>
      <c r="AZ144" s="9">
        <f t="shared" si="163"/>
        <v>557.79432275381976</v>
      </c>
      <c r="BA144" s="9">
        <f t="shared" si="163"/>
        <v>557.79432275381976</v>
      </c>
      <c r="BB144" s="9">
        <f t="shared" si="163"/>
        <v>557.79432275381976</v>
      </c>
      <c r="BC144" s="9">
        <f t="shared" si="163"/>
        <v>557.79432275381976</v>
      </c>
      <c r="BD144" s="9">
        <f t="shared" si="163"/>
        <v>557.79432275381976</v>
      </c>
      <c r="BE144" s="9">
        <f t="shared" si="163"/>
        <v>557.79432275381976</v>
      </c>
      <c r="BF144" s="9">
        <f t="shared" si="163"/>
        <v>557.79432275381976</v>
      </c>
      <c r="BG144" s="9">
        <f t="shared" si="163"/>
        <v>557.79432275381976</v>
      </c>
      <c r="BH144" s="9">
        <f t="shared" si="163"/>
        <v>557.79432275381976</v>
      </c>
      <c r="BI144" s="9">
        <f t="shared" si="163"/>
        <v>557.79432275381976</v>
      </c>
      <c r="BJ144" s="9">
        <f t="shared" si="163"/>
        <v>557.79432275381976</v>
      </c>
      <c r="BK144" s="9">
        <f t="shared" si="163"/>
        <v>557.79432275381976</v>
      </c>
      <c r="BL144" s="9">
        <f t="shared" si="163"/>
        <v>557.79432275381976</v>
      </c>
      <c r="BM144" s="9">
        <f t="shared" si="163"/>
        <v>557.79432275381976</v>
      </c>
      <c r="BN144" s="9">
        <f t="shared" si="163"/>
        <v>557.79432275381976</v>
      </c>
      <c r="BO144" s="9">
        <f t="shared" si="163"/>
        <v>557.79432275381976</v>
      </c>
    </row>
    <row r="145" spans="2:67" x14ac:dyDescent="0.25">
      <c r="B145" t="s">
        <v>322</v>
      </c>
      <c r="D145" s="7">
        <f t="shared" ref="D145:AB145" si="164">D143</f>
        <v>244933</v>
      </c>
      <c r="E145" s="7">
        <f t="shared" si="164"/>
        <v>215635</v>
      </c>
      <c r="F145" s="7">
        <f t="shared" si="164"/>
        <v>319316</v>
      </c>
      <c r="G145" s="7">
        <f t="shared" si="164"/>
        <v>408651.5</v>
      </c>
      <c r="H145" s="7">
        <f t="shared" si="164"/>
        <v>475202.2</v>
      </c>
      <c r="I145" s="7">
        <f t="shared" si="164"/>
        <v>462283</v>
      </c>
      <c r="J145" s="7">
        <f t="shared" si="164"/>
        <v>867691.55</v>
      </c>
      <c r="K145" s="7">
        <f t="shared" si="164"/>
        <v>1081646</v>
      </c>
      <c r="L145" s="7">
        <f t="shared" si="164"/>
        <v>863260.16000000003</v>
      </c>
      <c r="M145" s="7">
        <f t="shared" si="164"/>
        <v>1005413.7</v>
      </c>
      <c r="N145" s="7">
        <f t="shared" si="164"/>
        <v>1303994.42</v>
      </c>
      <c r="O145" s="7">
        <f t="shared" si="164"/>
        <v>1118955.94</v>
      </c>
      <c r="P145" s="7">
        <f t="shared" si="164"/>
        <v>1460631.25</v>
      </c>
      <c r="Q145" s="7">
        <f t="shared" si="164"/>
        <v>1363774.96</v>
      </c>
      <c r="R145" s="7">
        <f t="shared" si="164"/>
        <v>1360489.12</v>
      </c>
      <c r="S145" s="7">
        <f t="shared" si="164"/>
        <v>1190354.72</v>
      </c>
      <c r="T145" s="7">
        <f t="shared" si="164"/>
        <v>1200691.1399999999</v>
      </c>
      <c r="U145" s="7">
        <f t="shared" si="164"/>
        <v>1340945.55</v>
      </c>
      <c r="V145" s="7">
        <f t="shared" si="164"/>
        <v>1690028.86</v>
      </c>
      <c r="W145" s="7">
        <f t="shared" si="164"/>
        <v>1544562.15</v>
      </c>
      <c r="X145" s="7">
        <f t="shared" si="164"/>
        <v>1434529.9</v>
      </c>
      <c r="Y145" s="7">
        <f t="shared" si="164"/>
        <v>1564385.65</v>
      </c>
      <c r="Z145" s="7">
        <f t="shared" si="164"/>
        <v>1297308.7</v>
      </c>
      <c r="AA145" s="7">
        <f t="shared" si="164"/>
        <v>1271421.25</v>
      </c>
      <c r="AB145" s="7">
        <f t="shared" si="164"/>
        <v>1136938.8799999999</v>
      </c>
      <c r="AC145" s="7">
        <f>AC143</f>
        <v>1054281</v>
      </c>
      <c r="AF145" s="7">
        <f t="shared" si="158"/>
        <v>1136938.8799999999</v>
      </c>
      <c r="AG145" s="7">
        <f t="shared" si="158"/>
        <v>1054281</v>
      </c>
      <c r="AH145" s="7">
        <f>AH143+VLOOKUP($A$3&amp;$B$132&amp;$B146,'[14]Paga All'!$G$1:$J$3000,4,FALSE)</f>
        <v>1327458.73</v>
      </c>
      <c r="AI145" s="7">
        <f>AI143+VLOOKUP($A$3&amp;$B$132&amp;$B146,'[15]Paga all'!$F:$G,2,FALSE)</f>
        <v>1069580.21</v>
      </c>
      <c r="AJ145" s="321">
        <f>AJ143+VLOOKUP($A$3&amp;$B$132&amp;$B146,'[16]Paga all'!$F$2:$G$1470,2,FALSE)+VLOOKUP($A$3&amp;$B$132&amp;$B146,'[16]Paga all'!$F$2:$G$1470,2,FALSE)</f>
        <v>895285.32000000007</v>
      </c>
      <c r="AK145" s="9">
        <f t="shared" ref="AK145:BO145" si="165">AK137*AK142</f>
        <v>1731951.3721506104</v>
      </c>
      <c r="AL145" s="9">
        <f t="shared" si="165"/>
        <v>2035949.278051442</v>
      </c>
      <c r="AM145" s="9">
        <f t="shared" si="165"/>
        <v>2077783.8522579786</v>
      </c>
      <c r="AN145" s="9">
        <f t="shared" si="165"/>
        <v>2119618.4264645153</v>
      </c>
      <c r="AO145" s="9">
        <f t="shared" si="165"/>
        <v>2161453.0006710514</v>
      </c>
      <c r="AP145" s="9">
        <f t="shared" si="165"/>
        <v>2189342.7168087424</v>
      </c>
      <c r="AQ145" s="9">
        <f t="shared" si="165"/>
        <v>2231177.291015279</v>
      </c>
      <c r="AR145" s="9">
        <f t="shared" si="165"/>
        <v>2273011.8652218156</v>
      </c>
      <c r="AS145" s="9">
        <f t="shared" si="165"/>
        <v>2314846.4394283518</v>
      </c>
      <c r="AT145" s="9">
        <f t="shared" si="165"/>
        <v>2370625.8717037342</v>
      </c>
      <c r="AU145" s="9">
        <f t="shared" si="165"/>
        <v>2412460.4459102703</v>
      </c>
      <c r="AV145" s="9">
        <f t="shared" si="165"/>
        <v>2468239.8781856522</v>
      </c>
      <c r="AW145" s="9">
        <f t="shared" si="165"/>
        <v>2524019.3104610345</v>
      </c>
      <c r="AX145" s="9">
        <f t="shared" si="165"/>
        <v>2579798.7427364164</v>
      </c>
      <c r="AY145" s="9">
        <f t="shared" si="165"/>
        <v>2635578.1750117983</v>
      </c>
      <c r="AZ145" s="9">
        <f t="shared" si="165"/>
        <v>2677412.7492183349</v>
      </c>
      <c r="BA145" s="9">
        <f t="shared" si="165"/>
        <v>2733192.1814937168</v>
      </c>
      <c r="BB145" s="9">
        <f t="shared" si="165"/>
        <v>2788971.6137690987</v>
      </c>
      <c r="BC145" s="9">
        <f t="shared" si="165"/>
        <v>2844751.046044481</v>
      </c>
      <c r="BD145" s="9">
        <f t="shared" si="165"/>
        <v>2886585.6202510172</v>
      </c>
      <c r="BE145" s="9">
        <f t="shared" si="165"/>
        <v>2942365.052526399</v>
      </c>
      <c r="BF145" s="9">
        <f t="shared" si="165"/>
        <v>2998144.4848017814</v>
      </c>
      <c r="BG145" s="9">
        <f t="shared" si="165"/>
        <v>3067868.7751460085</v>
      </c>
      <c r="BH145" s="9">
        <f t="shared" si="165"/>
        <v>3123648.2074213908</v>
      </c>
      <c r="BI145" s="9">
        <f t="shared" si="165"/>
        <v>3193372.4977656179</v>
      </c>
      <c r="BJ145" s="9">
        <f t="shared" si="165"/>
        <v>3263096.7881098455</v>
      </c>
      <c r="BK145" s="9">
        <f t="shared" si="165"/>
        <v>3318876.2203852274</v>
      </c>
      <c r="BL145" s="9">
        <f t="shared" si="165"/>
        <v>3388600.5107294549</v>
      </c>
      <c r="BM145" s="9">
        <f t="shared" si="165"/>
        <v>3458324.8010736825</v>
      </c>
      <c r="BN145" s="9">
        <f t="shared" si="165"/>
        <v>3528049.0914179101</v>
      </c>
      <c r="BO145" s="9">
        <f t="shared" si="165"/>
        <v>3583828.5236932919</v>
      </c>
    </row>
    <row r="146" spans="2:67" x14ac:dyDescent="0.25">
      <c r="B146" t="s">
        <v>323</v>
      </c>
      <c r="D146" s="7">
        <f>IF(VLOOKUP($B$132&amp;$B146,[20]Enugu!$E:$AE,COLUMN(D$1)-2,FALSE)=" ",0,VLOOKUP($B$132&amp;$B146,[20]Enugu!$E:$AE,COLUMN(D$1)-2,FALSE))</f>
        <v>3673.98</v>
      </c>
      <c r="E146" s="7">
        <f>IF(VLOOKUP($B$132&amp;$B146,[20]Enugu!$E:$AE,COLUMN(E$1)-2,FALSE)=" ",0,VLOOKUP($B$132&amp;$B146,[20]Enugu!$E:$AE,COLUMN(E$1)-2,FALSE))</f>
        <v>3234.52</v>
      </c>
      <c r="F146" s="7">
        <f>IF(VLOOKUP($B$132&amp;$B146,[20]Enugu!$E:$AE,COLUMN(F$1)-2,FALSE)=" ",0,VLOOKUP($B$132&amp;$B146,[20]Enugu!$E:$AE,COLUMN(F$1)-2,FALSE))</f>
        <v>4789.7299999999996</v>
      </c>
      <c r="G146" s="7">
        <f>IF(VLOOKUP($B$132&amp;$B146,[20]Enugu!$E:$AE,COLUMN(G$1)-2,FALSE)=" ",0,VLOOKUP($B$132&amp;$B146,[20]Enugu!$E:$AE,COLUMN(G$1)-2,FALSE))</f>
        <v>6129.77</v>
      </c>
      <c r="H146" s="7">
        <f>IF(VLOOKUP($B$132&amp;$B146,[20]Enugu!$E:$AE,COLUMN(H$1)-2,FALSE)=" ",0,VLOOKUP($B$132&amp;$B146,[20]Enugu!$E:$AE,COLUMN(H$1)-2,FALSE))</f>
        <v>14178.07</v>
      </c>
      <c r="I146" s="7">
        <f>IF(VLOOKUP($B$132&amp;$B146,[20]Enugu!$E:$AE,COLUMN(I$1)-2,FALSE)=" ",0,VLOOKUP($B$132&amp;$B146,[20]Enugu!$E:$AE,COLUMN(I$1)-2,FALSE))</f>
        <v>13841.49</v>
      </c>
      <c r="J146" s="7">
        <f>IF(VLOOKUP($B$132&amp;$B146,[20]Enugu!$E:$AE,COLUMN(J$1)-2,FALSE)=" ",0,VLOOKUP($B$132&amp;$B146,[20]Enugu!$E:$AE,COLUMN(J$1)-2,FALSE))</f>
        <v>25964.18</v>
      </c>
      <c r="K146" s="7">
        <f>IF(VLOOKUP($B$132&amp;$B146,[20]Enugu!$E:$AE,COLUMN(K$1)-2,FALSE)=" ",0,VLOOKUP($B$132&amp;$B146,[20]Enugu!$E:$AE,COLUMN(K$1)-2,FALSE))</f>
        <v>32422.38</v>
      </c>
      <c r="L146" s="7">
        <f>IF(VLOOKUP($B$132&amp;$B146,[20]Enugu!$E:$AE,COLUMN(L$1)-2,FALSE)=" ",0,VLOOKUP($B$132&amp;$B146,[20]Enugu!$E:$AE,COLUMN(L$1)-2,FALSE))</f>
        <v>25849.8</v>
      </c>
      <c r="M146" s="7">
        <f>IF(VLOOKUP($B$132&amp;$B146,[20]Enugu!$E:$AE,COLUMN(M$1)-2,FALSE)=" ",0,VLOOKUP($B$132&amp;$B146,[20]Enugu!$E:$AE,COLUMN(M$1)-2,FALSE))</f>
        <v>30079.91</v>
      </c>
      <c r="N146" s="7">
        <f>IF(VLOOKUP($B$132&amp;$B146,[20]Enugu!$E:$AE,COLUMN(N$1)-2,FALSE)=" ",0,VLOOKUP($B$132&amp;$B146,[20]Enugu!$E:$AE,COLUMN(N$1)-2,FALSE))</f>
        <v>39099.550000000003</v>
      </c>
      <c r="O146" s="7">
        <f>IF(VLOOKUP($B$132&amp;$B146,[20]Enugu!$E:$AE,COLUMN(O$1)-2,FALSE)=" ",0,VLOOKUP($B$132&amp;$B146,[20]Enugu!$E:$AE,COLUMN(O$1)-2,FALSE))</f>
        <v>33505.32</v>
      </c>
      <c r="P146" s="7">
        <f>IF(VLOOKUP($B$132&amp;$B146,[20]Enugu!$E:$AE,COLUMN(P$1)-2,FALSE)=" ",0,VLOOKUP($B$132&amp;$B146,[20]Enugu!$E:$AE,COLUMN(P$1)-2,FALSE))</f>
        <v>43769.440000000002</v>
      </c>
      <c r="Q146" s="7">
        <f>IF(VLOOKUP($B$132&amp;$B146,[20]Enugu!$E:$AE,COLUMN(Q$1)-2,FALSE)=" ",0,VLOOKUP($B$132&amp;$B146,[20]Enugu!$E:$AE,COLUMN(Q$1)-2,FALSE))</f>
        <v>40876.5</v>
      </c>
      <c r="R146" s="7">
        <f>IF(VLOOKUP($B$132&amp;$B146,[20]Enugu!$E:$AE,COLUMN(R$1)-2,FALSE)=" ",0,VLOOKUP($B$132&amp;$B146,[20]Enugu!$E:$AE,COLUMN(R$1)-2,FALSE))</f>
        <v>40714.18</v>
      </c>
      <c r="S146" s="7">
        <f>IF(VLOOKUP($B$132&amp;$B146,[20]Enugu!$E:$AE,COLUMN(S$1)-2,FALSE)=" ",0,VLOOKUP($B$132&amp;$B146,[20]Enugu!$E:$AE,COLUMN(S$1)-2,FALSE))</f>
        <v>35670.14</v>
      </c>
      <c r="T146" s="7">
        <f>IF(VLOOKUP($B$132&amp;$B146,[20]Enugu!$E:$AE,COLUMN(T$1)-2,FALSE)=" ",0,VLOOKUP($B$132&amp;$B146,[20]Enugu!$E:$AE,COLUMN(T$1)-2,FALSE))</f>
        <v>35996.620000000003</v>
      </c>
      <c r="U146" s="7">
        <f>IF(VLOOKUP($B$132&amp;$B146,[20]Enugu!$E:$AE,COLUMN(U$1)-2,FALSE)=" ",0,VLOOKUP($B$132&amp;$B146,[20]Enugu!$E:$AE,COLUMN(U$1)-2,FALSE))</f>
        <v>40079.86</v>
      </c>
      <c r="V146" s="7">
        <f>IF(VLOOKUP($B$132&amp;$B146,[20]Enugu!$E:$AE,COLUMN(V$1)-2,FALSE)=" ",0,VLOOKUP($B$132&amp;$B146,[20]Enugu!$E:$AE,COLUMN(V$1)-2,FALSE))</f>
        <v>84501.45</v>
      </c>
      <c r="W146" s="7">
        <f>IF(VLOOKUP($B$132&amp;$B146,[20]Enugu!$E:$AE,COLUMN(W$1)-2,FALSE)=" ",0,VLOOKUP($B$132&amp;$B146,[20]Enugu!$E:$AE,COLUMN(W$1)-2,FALSE))</f>
        <v>77238.100000000006</v>
      </c>
      <c r="X146" s="7">
        <f>IF(VLOOKUP($B$132&amp;$B146,[20]Enugu!$E:$AE,COLUMN(X$1)-2,FALSE)=" ",0,VLOOKUP($B$132&amp;$B146,[20]Enugu!$E:$AE,COLUMN(X$1)-2,FALSE))</f>
        <v>71726.5</v>
      </c>
      <c r="Y146" s="7">
        <f>IF(VLOOKUP($B$132&amp;$B146,[20]Enugu!$E:$AE,COLUMN(Y$1)-2,FALSE)=" ",0,VLOOKUP($B$132&amp;$B146,[20]Enugu!$E:$AE,COLUMN(Y$1)-2,FALSE))</f>
        <v>78219.289999999994</v>
      </c>
      <c r="Z146" s="7">
        <f>IF(VLOOKUP($B$132&amp;$B146,[20]Enugu!$E:$AE,COLUMN(Z$1)-2,FALSE)=" ",0,VLOOKUP($B$132&amp;$B146,[20]Enugu!$E:$AE,COLUMN(Z$1)-2,FALSE))</f>
        <v>64865.43</v>
      </c>
      <c r="AA146" s="7">
        <f>IF(VLOOKUP($B$132&amp;$B146,[20]Enugu!$E:$AE,COLUMN(AA$1)-2,FALSE)=" ",0,VLOOKUP($B$132&amp;$B146,[20]Enugu!$E:$AE,COLUMN(AA$1)-2,FALSE))</f>
        <v>64421.06</v>
      </c>
      <c r="AB146" s="7">
        <f>IF(VLOOKUP($B$132&amp;$B146,[20]Enugu!$E:$AE,COLUMN(AB$1)-2,FALSE)=" ",0,VLOOKUP($B$132&amp;$B146,[20]Enugu!$E:$AE,COLUMN(AB$1)-2,FALSE))</f>
        <v>56871.95</v>
      </c>
      <c r="AC146" s="7">
        <f>IF(VLOOKUP($B$132&amp;$B146,[20]Enugu!$E:$AE,COLUMN(AC$1)-2,FALSE)=" ",0,VLOOKUP($B$132&amp;$B146,[20]Enugu!$E:$AE,COLUMN(AC$1)-2,FALSE))</f>
        <v>53014.05</v>
      </c>
      <c r="AF146" s="7">
        <f t="shared" si="158"/>
        <v>56871.95</v>
      </c>
      <c r="AG146" s="7">
        <f t="shared" si="158"/>
        <v>53014.05</v>
      </c>
      <c r="AH146" s="7">
        <f>VLOOKUP($A$3&amp;$B$132&amp;$B146,'[14]Paga All'!$G$1:$J$3000,4,FALSE)</f>
        <v>46912.27</v>
      </c>
      <c r="AI146" s="7">
        <f>VLOOKUP($A$3&amp;$B$132&amp;$B146,'[15]Paga all'!$F:$G,2,FALSE)</f>
        <v>31173.21</v>
      </c>
      <c r="AJ146" s="7">
        <f>VLOOKUP($A$3&amp;$B$132&amp;$B146,'[16]Paga all'!$F$2:$G$1470,2,FALSE)</f>
        <v>25338.26</v>
      </c>
      <c r="AK146" s="9">
        <f t="shared" ref="AK146:BO146" si="166">AK138*AK145</f>
        <v>72167.718419267301</v>
      </c>
      <c r="AL146" s="9">
        <f t="shared" si="166"/>
        <v>84834.83807739956</v>
      </c>
      <c r="AM146" s="9">
        <f t="shared" si="166"/>
        <v>86578.019681729696</v>
      </c>
      <c r="AN146" s="9">
        <f t="shared" si="166"/>
        <v>88321.201286059819</v>
      </c>
      <c r="AO146" s="9">
        <f t="shared" si="166"/>
        <v>90064.382890389941</v>
      </c>
      <c r="AP146" s="9">
        <f t="shared" si="166"/>
        <v>91226.503959943351</v>
      </c>
      <c r="AQ146" s="9">
        <f t="shared" si="166"/>
        <v>92969.685564273488</v>
      </c>
      <c r="AR146" s="9">
        <f t="shared" si="166"/>
        <v>94712.867168603625</v>
      </c>
      <c r="AS146" s="9">
        <f t="shared" si="166"/>
        <v>96456.048772933747</v>
      </c>
      <c r="AT146" s="9">
        <f t="shared" si="166"/>
        <v>98780.290912040597</v>
      </c>
      <c r="AU146" s="9">
        <f t="shared" si="166"/>
        <v>100523.4725163707</v>
      </c>
      <c r="AV146" s="9">
        <f t="shared" si="166"/>
        <v>102847.71465547754</v>
      </c>
      <c r="AW146" s="9">
        <f t="shared" si="166"/>
        <v>105171.95679458439</v>
      </c>
      <c r="AX146" s="9">
        <f t="shared" si="166"/>
        <v>107496.19893369122</v>
      </c>
      <c r="AY146" s="9">
        <f t="shared" si="166"/>
        <v>109820.44107279806</v>
      </c>
      <c r="AZ146" s="9">
        <f t="shared" si="166"/>
        <v>111563.62267712819</v>
      </c>
      <c r="BA146" s="9">
        <f t="shared" si="166"/>
        <v>113887.86481623503</v>
      </c>
      <c r="BB146" s="9">
        <f t="shared" si="166"/>
        <v>116212.10695534186</v>
      </c>
      <c r="BC146" s="9">
        <f t="shared" si="166"/>
        <v>118536.34909444871</v>
      </c>
      <c r="BD146" s="9">
        <f t="shared" si="166"/>
        <v>120279.53069877882</v>
      </c>
      <c r="BE146" s="9">
        <f t="shared" si="166"/>
        <v>122603.77283788566</v>
      </c>
      <c r="BF146" s="9">
        <f t="shared" si="166"/>
        <v>124928.01497699252</v>
      </c>
      <c r="BG146" s="9">
        <f t="shared" si="166"/>
        <v>127833.31765087604</v>
      </c>
      <c r="BH146" s="9">
        <f t="shared" si="166"/>
        <v>130157.5597899829</v>
      </c>
      <c r="BI146" s="9">
        <f t="shared" si="166"/>
        <v>133062.86246386642</v>
      </c>
      <c r="BJ146" s="9">
        <f t="shared" si="166"/>
        <v>135968.16513774998</v>
      </c>
      <c r="BK146" s="9">
        <f t="shared" si="166"/>
        <v>138292.4072768568</v>
      </c>
      <c r="BL146" s="9">
        <f t="shared" si="166"/>
        <v>141197.70995074036</v>
      </c>
      <c r="BM146" s="9">
        <f t="shared" si="166"/>
        <v>144103.01262462392</v>
      </c>
      <c r="BN146" s="9">
        <f t="shared" si="166"/>
        <v>147008.31529850746</v>
      </c>
      <c r="BO146" s="9">
        <f t="shared" si="166"/>
        <v>149332.5574376143</v>
      </c>
    </row>
    <row r="150" spans="2:67" x14ac:dyDescent="0.25">
      <c r="B150" s="263" t="s">
        <v>324</v>
      </c>
      <c r="D150" s="7">
        <f>[20]Enugu!F$10</f>
        <v>37</v>
      </c>
      <c r="E150" s="7">
        <f>[20]Enugu!G$10</f>
        <v>40</v>
      </c>
      <c r="F150" s="7">
        <f>[20]Enugu!H$10</f>
        <v>46</v>
      </c>
      <c r="G150" s="7">
        <f>[20]Enugu!I$10</f>
        <v>67</v>
      </c>
      <c r="H150" s="7">
        <f>[20]Enugu!J$10</f>
        <v>79</v>
      </c>
      <c r="I150" s="7">
        <f>[20]Enugu!K$10</f>
        <v>87</v>
      </c>
      <c r="J150" s="7">
        <f>[20]Enugu!L$10</f>
        <v>91</v>
      </c>
      <c r="K150" s="7">
        <f>[20]Enugu!M$10</f>
        <v>91</v>
      </c>
      <c r="L150" s="7">
        <f>[20]Enugu!N$10</f>
        <v>95</v>
      </c>
      <c r="M150" s="7">
        <f>[20]Enugu!O$10</f>
        <v>93</v>
      </c>
      <c r="N150" s="7">
        <f>[20]Enugu!P$10</f>
        <v>99</v>
      </c>
      <c r="O150" s="7">
        <f>[20]Enugu!Q$10</f>
        <v>97</v>
      </c>
      <c r="P150" s="7">
        <f>[20]Enugu!R$10</f>
        <v>91</v>
      </c>
      <c r="Q150" s="7">
        <f>[20]Enugu!S$10</f>
        <v>84</v>
      </c>
      <c r="R150" s="7">
        <f>[20]Enugu!T$10</f>
        <v>87</v>
      </c>
      <c r="S150" s="7">
        <f>[20]Enugu!U$10</f>
        <v>93</v>
      </c>
      <c r="T150" s="7">
        <f>[20]Enugu!V$10</f>
        <v>102</v>
      </c>
      <c r="U150" s="7">
        <f>[20]Enugu!W$10</f>
        <v>106</v>
      </c>
      <c r="V150" s="7">
        <f>[20]Enugu!X$10</f>
        <v>107</v>
      </c>
      <c r="W150" s="7">
        <f>[20]Enugu!Y$10</f>
        <v>102</v>
      </c>
      <c r="X150" s="7">
        <f>[20]Enugu!Z$10</f>
        <v>104</v>
      </c>
      <c r="Y150" s="7">
        <f>[20]Enugu!AA$10</f>
        <v>106</v>
      </c>
      <c r="Z150" s="7">
        <f>[20]Enugu!AB$10</f>
        <v>113</v>
      </c>
      <c r="AA150" s="7">
        <f>[20]Enugu!AC$10</f>
        <v>117</v>
      </c>
      <c r="AB150" s="7">
        <f>[20]Enugu!AD$10</f>
        <v>117</v>
      </c>
      <c r="AC150" s="7">
        <f>[20]Enugu!AE$10</f>
        <v>117</v>
      </c>
      <c r="AF150" s="280">
        <f>AB150</f>
        <v>117</v>
      </c>
      <c r="AG150" s="280">
        <f>AC150</f>
        <v>117</v>
      </c>
      <c r="AH150" s="280">
        <f t="shared" ref="AH150:AJ151" si="167">AD150</f>
        <v>0</v>
      </c>
      <c r="AI150" s="280">
        <f t="shared" si="167"/>
        <v>0</v>
      </c>
      <c r="AJ150" s="280">
        <f t="shared" si="167"/>
        <v>117</v>
      </c>
    </row>
    <row r="151" spans="2:67" x14ac:dyDescent="0.25">
      <c r="B151" s="263" t="s">
        <v>325</v>
      </c>
      <c r="D151" s="7">
        <f>[20]Enugu!F$12</f>
        <v>4</v>
      </c>
      <c r="E151" s="7">
        <f>[20]Enugu!G$12</f>
        <v>5</v>
      </c>
      <c r="F151" s="7">
        <f>[20]Enugu!H$12</f>
        <v>5</v>
      </c>
      <c r="G151" s="7">
        <f>[20]Enugu!I$12</f>
        <v>1</v>
      </c>
      <c r="H151" s="7">
        <f>[20]Enugu!J$12</f>
        <v>9</v>
      </c>
      <c r="I151" s="7">
        <f>[20]Enugu!K$12</f>
        <v>7</v>
      </c>
      <c r="J151" s="7">
        <f>[20]Enugu!L$12</f>
        <v>7</v>
      </c>
      <c r="K151" s="7">
        <f>[20]Enugu!M$12</f>
        <v>8</v>
      </c>
      <c r="L151" s="7">
        <f>[20]Enugu!N$12</f>
        <v>6</v>
      </c>
      <c r="M151" s="7">
        <f>[20]Enugu!O$12</f>
        <v>8</v>
      </c>
      <c r="N151" s="7">
        <f>[20]Enugu!P$12</f>
        <v>8</v>
      </c>
      <c r="O151" s="7">
        <f>[20]Enugu!Q$12</f>
        <v>13</v>
      </c>
      <c r="P151" s="7">
        <f>[20]Enugu!R$12</f>
        <v>12</v>
      </c>
      <c r="Q151" s="7">
        <f>[20]Enugu!S$12</f>
        <v>13</v>
      </c>
      <c r="R151" s="7">
        <f>[20]Enugu!T$12</f>
        <v>5</v>
      </c>
      <c r="S151" s="7">
        <f>[20]Enugu!U$12</f>
        <v>8</v>
      </c>
      <c r="T151" s="7">
        <f>[20]Enugu!V$12</f>
        <v>5</v>
      </c>
      <c r="U151" s="7">
        <f>[20]Enugu!W$12</f>
        <v>6</v>
      </c>
      <c r="V151" s="7">
        <f>[20]Enugu!X$12</f>
        <v>10</v>
      </c>
      <c r="W151" s="7">
        <f>[20]Enugu!Y$12</f>
        <v>14</v>
      </c>
      <c r="X151" s="7">
        <f>[20]Enugu!Z$12</f>
        <v>8</v>
      </c>
      <c r="Y151" s="7">
        <f>[20]Enugu!AA$12</f>
        <v>8</v>
      </c>
      <c r="Z151" s="7">
        <f>[20]Enugu!AB$12</f>
        <v>5</v>
      </c>
      <c r="AA151" s="7">
        <f>[20]Enugu!AC$12</f>
        <v>5</v>
      </c>
      <c r="AB151" s="7">
        <f>[20]Enugu!AD$12</f>
        <v>7</v>
      </c>
      <c r="AC151" s="7">
        <f>[20]Enugu!AE$12</f>
        <v>5</v>
      </c>
      <c r="AF151" s="280">
        <f>AB151</f>
        <v>7</v>
      </c>
      <c r="AG151" s="280">
        <f>AC151</f>
        <v>5</v>
      </c>
      <c r="AH151" s="280">
        <f t="shared" si="167"/>
        <v>0</v>
      </c>
      <c r="AI151" s="280">
        <f t="shared" si="167"/>
        <v>0</v>
      </c>
      <c r="AJ151" s="280">
        <f t="shared" si="167"/>
        <v>7</v>
      </c>
    </row>
  </sheetData>
  <pageMargins left="0.7" right="0.7" top="0.75" bottom="0.75" header="0.3" footer="0.3"/>
  <pageSetup orientation="portrait" horizontalDpi="4294967295" verticalDpi="4294967295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/>
  <dimension ref="A1:BO151"/>
  <sheetViews>
    <sheetView zoomScale="75" zoomScaleNormal="75" zoomScalePageLayoutView="75" workbookViewId="0">
      <pane xSplit="3" ySplit="1" topLeftCell="AD2" activePane="bottomRight" state="frozen"/>
      <selection activeCell="AJ30" sqref="AJ30"/>
      <selection pane="topRight" activeCell="AJ30" sqref="AJ30"/>
      <selection pane="bottomLeft" activeCell="AJ30" sqref="AJ30"/>
      <selection pane="bottomRight" activeCell="AY16" sqref="AY16"/>
    </sheetView>
  </sheetViews>
  <sheetFormatPr defaultColWidth="8.85546875" defaultRowHeight="15" outlineLevelCol="1" x14ac:dyDescent="0.25"/>
  <cols>
    <col min="1" max="1" width="2.7109375" customWidth="1"/>
    <col min="2" max="2" width="34.28515625" customWidth="1"/>
    <col min="4" max="29" width="14.28515625" style="232" hidden="1" customWidth="1" outlineLevel="1"/>
    <col min="30" max="30" width="9.140625" style="227" customWidth="1" collapsed="1"/>
    <col min="31" max="31" width="1.140625" customWidth="1"/>
    <col min="32" max="35" width="14.28515625" style="232" customWidth="1" outlineLevel="1"/>
    <col min="36" max="67" width="14.28515625" customWidth="1"/>
  </cols>
  <sheetData>
    <row r="1" spans="1:67" x14ac:dyDescent="0.25">
      <c r="D1" s="226">
        <v>41275</v>
      </c>
      <c r="E1" s="226">
        <v>41306</v>
      </c>
      <c r="F1" s="226">
        <v>41334</v>
      </c>
      <c r="G1" s="226">
        <v>41365</v>
      </c>
      <c r="H1" s="226">
        <v>41395</v>
      </c>
      <c r="I1" s="226">
        <v>41426</v>
      </c>
      <c r="J1" s="226">
        <v>41456</v>
      </c>
      <c r="K1" s="226">
        <v>41487</v>
      </c>
      <c r="L1" s="226">
        <v>41518</v>
      </c>
      <c r="M1" s="226">
        <v>41548</v>
      </c>
      <c r="N1" s="226">
        <v>41579</v>
      </c>
      <c r="O1" s="226">
        <v>41609</v>
      </c>
      <c r="P1" s="226">
        <v>41640</v>
      </c>
      <c r="Q1" s="226">
        <v>41671</v>
      </c>
      <c r="R1" s="226">
        <v>41699</v>
      </c>
      <c r="S1" s="226">
        <v>41730</v>
      </c>
      <c r="T1" s="226">
        <v>41760</v>
      </c>
      <c r="U1" s="226">
        <v>41791</v>
      </c>
      <c r="V1" s="226">
        <v>41821</v>
      </c>
      <c r="W1" s="226">
        <v>41852</v>
      </c>
      <c r="X1" s="226">
        <v>41883</v>
      </c>
      <c r="Y1" s="226">
        <v>41913</v>
      </c>
      <c r="Z1" s="226">
        <v>41944</v>
      </c>
      <c r="AA1" s="226">
        <v>41974</v>
      </c>
      <c r="AB1" s="226">
        <v>42005</v>
      </c>
      <c r="AC1" s="226">
        <v>42036</v>
      </c>
      <c r="AF1" s="226">
        <v>42005</v>
      </c>
      <c r="AG1" s="226">
        <v>42036</v>
      </c>
      <c r="AH1" s="226">
        <v>42064</v>
      </c>
      <c r="AI1" s="226">
        <v>42095</v>
      </c>
      <c r="AJ1" s="228">
        <v>42125</v>
      </c>
      <c r="AK1" s="228">
        <v>42156</v>
      </c>
      <c r="AL1" s="228">
        <v>42186</v>
      </c>
      <c r="AM1" s="228">
        <v>42217</v>
      </c>
      <c r="AN1" s="228">
        <v>42248</v>
      </c>
      <c r="AO1" s="228">
        <v>42278</v>
      </c>
      <c r="AP1" s="228">
        <v>42309</v>
      </c>
      <c r="AQ1" s="228">
        <v>42339</v>
      </c>
      <c r="AR1" s="229">
        <v>42370</v>
      </c>
      <c r="AS1" s="229">
        <v>42401</v>
      </c>
      <c r="AT1" s="229">
        <v>42430</v>
      </c>
      <c r="AU1" s="229">
        <v>42461</v>
      </c>
      <c r="AV1" s="229">
        <v>42491</v>
      </c>
      <c r="AW1" s="229">
        <v>42522</v>
      </c>
      <c r="AX1" s="229">
        <v>42552</v>
      </c>
      <c r="AY1" s="229">
        <v>42583</v>
      </c>
      <c r="AZ1" s="229">
        <v>42614</v>
      </c>
      <c r="BA1" s="229">
        <v>42644</v>
      </c>
      <c r="BB1" s="229">
        <v>42675</v>
      </c>
      <c r="BC1" s="229">
        <v>42705</v>
      </c>
      <c r="BD1" s="230">
        <v>42736</v>
      </c>
      <c r="BE1" s="230">
        <v>42767</v>
      </c>
      <c r="BF1" s="230">
        <v>42795</v>
      </c>
      <c r="BG1" s="230">
        <v>42826</v>
      </c>
      <c r="BH1" s="230">
        <v>42856</v>
      </c>
      <c r="BI1" s="230">
        <v>42887</v>
      </c>
      <c r="BJ1" s="230">
        <v>42917</v>
      </c>
      <c r="BK1" s="230">
        <v>42948</v>
      </c>
      <c r="BL1" s="230">
        <v>42979</v>
      </c>
      <c r="BM1" s="230">
        <v>43009</v>
      </c>
      <c r="BN1" s="230">
        <v>43040</v>
      </c>
      <c r="BO1" s="230">
        <v>43070</v>
      </c>
    </row>
    <row r="2" spans="1:67" x14ac:dyDescent="0.25">
      <c r="W2" s="233">
        <f>RATE(1,,-V3,W3)</f>
        <v>0.11764705882352948</v>
      </c>
      <c r="X2" s="233">
        <f>RATE(1,,-W3,X3)</f>
        <v>5.9210526315789533E-2</v>
      </c>
      <c r="Y2" s="233">
        <f>RATE(1,,-X3,Y3)</f>
        <v>9.9378881987577578E-2</v>
      </c>
      <c r="Z2" s="233">
        <f>RATE(1,,-Y3,Z3)</f>
        <v>4.8022598870056409E-2</v>
      </c>
      <c r="AA2" s="234">
        <f>RATE((COUNT($E$1:$O$1)),,-$D3,$O3)</f>
        <v>0.13542788452001783</v>
      </c>
      <c r="AB2" s="234">
        <f>RATE((COUNT($E$1:$O$1)),,-$D3,$O3)</f>
        <v>0.13542788452001783</v>
      </c>
      <c r="AC2" s="234">
        <f>RATE((COUNT($Q$1:$AC$1)),,-$P3,$AC3)</f>
        <v>5.7240307682988698E-2</v>
      </c>
      <c r="AF2" s="234">
        <f>AC2</f>
        <v>5.7240307682988698E-2</v>
      </c>
      <c r="AG2" s="234">
        <f>AF2</f>
        <v>5.7240307682988698E-2</v>
      </c>
      <c r="AH2" s="234">
        <f t="shared" ref="AH2:BO2" si="0">AG2</f>
        <v>5.7240307682988698E-2</v>
      </c>
      <c r="AI2" s="234">
        <f t="shared" si="0"/>
        <v>5.7240307682988698E-2</v>
      </c>
      <c r="AJ2" s="234">
        <f t="shared" si="0"/>
        <v>5.7240307682988698E-2</v>
      </c>
      <c r="AK2" s="234">
        <f t="shared" si="0"/>
        <v>5.7240307682988698E-2</v>
      </c>
      <c r="AL2" s="234">
        <f t="shared" si="0"/>
        <v>5.7240307682988698E-2</v>
      </c>
      <c r="AM2" s="234">
        <f t="shared" si="0"/>
        <v>5.7240307682988698E-2</v>
      </c>
      <c r="AN2" s="234">
        <f t="shared" si="0"/>
        <v>5.7240307682988698E-2</v>
      </c>
      <c r="AO2" s="234">
        <f t="shared" si="0"/>
        <v>5.7240307682988698E-2</v>
      </c>
      <c r="AP2" s="234">
        <f t="shared" si="0"/>
        <v>5.7240307682988698E-2</v>
      </c>
      <c r="AQ2" s="234">
        <f t="shared" si="0"/>
        <v>5.7240307682988698E-2</v>
      </c>
      <c r="AR2" s="234">
        <f t="shared" si="0"/>
        <v>5.7240307682988698E-2</v>
      </c>
      <c r="AS2" s="234">
        <f t="shared" si="0"/>
        <v>5.7240307682988698E-2</v>
      </c>
      <c r="AT2" s="234">
        <f t="shared" si="0"/>
        <v>5.7240307682988698E-2</v>
      </c>
      <c r="AU2" s="234">
        <f t="shared" si="0"/>
        <v>5.7240307682988698E-2</v>
      </c>
      <c r="AV2" s="234">
        <f t="shared" si="0"/>
        <v>5.7240307682988698E-2</v>
      </c>
      <c r="AW2" s="234">
        <f t="shared" si="0"/>
        <v>5.7240307682988698E-2</v>
      </c>
      <c r="AX2" s="234">
        <f t="shared" si="0"/>
        <v>5.7240307682988698E-2</v>
      </c>
      <c r="AY2" s="234">
        <f t="shared" si="0"/>
        <v>5.7240307682988698E-2</v>
      </c>
      <c r="AZ2" s="234">
        <f t="shared" si="0"/>
        <v>5.7240307682988698E-2</v>
      </c>
      <c r="BA2" s="234">
        <f t="shared" si="0"/>
        <v>5.7240307682988698E-2</v>
      </c>
      <c r="BB2" s="234">
        <f t="shared" si="0"/>
        <v>5.7240307682988698E-2</v>
      </c>
      <c r="BC2" s="234">
        <f t="shared" si="0"/>
        <v>5.7240307682988698E-2</v>
      </c>
      <c r="BD2" s="234">
        <f t="shared" si="0"/>
        <v>5.7240307682988698E-2</v>
      </c>
      <c r="BE2" s="234">
        <f t="shared" si="0"/>
        <v>5.7240307682988698E-2</v>
      </c>
      <c r="BF2" s="234">
        <f t="shared" si="0"/>
        <v>5.7240307682988698E-2</v>
      </c>
      <c r="BG2" s="234">
        <f t="shared" si="0"/>
        <v>5.7240307682988698E-2</v>
      </c>
      <c r="BH2" s="234">
        <f t="shared" si="0"/>
        <v>5.7240307682988698E-2</v>
      </c>
      <c r="BI2" s="234">
        <f t="shared" si="0"/>
        <v>5.7240307682988698E-2</v>
      </c>
      <c r="BJ2" s="234">
        <f t="shared" si="0"/>
        <v>5.7240307682988698E-2</v>
      </c>
      <c r="BK2" s="234">
        <f t="shared" si="0"/>
        <v>5.7240307682988698E-2</v>
      </c>
      <c r="BL2" s="234">
        <f t="shared" si="0"/>
        <v>5.7240307682988698E-2</v>
      </c>
      <c r="BM2" s="234">
        <f t="shared" si="0"/>
        <v>5.7240307682988698E-2</v>
      </c>
      <c r="BN2" s="234">
        <f t="shared" si="0"/>
        <v>5.7240307682988698E-2</v>
      </c>
      <c r="BO2" s="234">
        <f t="shared" si="0"/>
        <v>5.7240307682988698E-2</v>
      </c>
    </row>
    <row r="3" spans="1:67" x14ac:dyDescent="0.25">
      <c r="A3" s="1" t="s">
        <v>24</v>
      </c>
      <c r="C3" t="s">
        <v>81</v>
      </c>
      <c r="D3" s="7">
        <f>'[20]Port Harcourt'!F$9</f>
        <v>46</v>
      </c>
      <c r="E3" s="7">
        <f>'[20]Port Harcourt'!G$9</f>
        <v>47</v>
      </c>
      <c r="F3" s="7">
        <f>'[20]Port Harcourt'!H$9</f>
        <v>67</v>
      </c>
      <c r="G3" s="7">
        <f>'[20]Port Harcourt'!I$9</f>
        <v>89</v>
      </c>
      <c r="H3" s="7">
        <f>'[20]Port Harcourt'!J$9</f>
        <v>117</v>
      </c>
      <c r="I3" s="7">
        <f>'[20]Port Harcourt'!K$9</f>
        <v>137</v>
      </c>
      <c r="J3" s="7">
        <f>'[20]Port Harcourt'!L$9</f>
        <v>147</v>
      </c>
      <c r="K3" s="7">
        <f>'[20]Port Harcourt'!M$9</f>
        <v>157</v>
      </c>
      <c r="L3" s="7">
        <f>'[20]Port Harcourt'!N$9</f>
        <v>166</v>
      </c>
      <c r="M3" s="7">
        <f>'[20]Port Harcourt'!O$9</f>
        <v>174</v>
      </c>
      <c r="N3" s="7">
        <f>'[20]Port Harcourt'!P$9</f>
        <v>184</v>
      </c>
      <c r="O3" s="7">
        <f>'[20]Port Harcourt'!Q$9</f>
        <v>186</v>
      </c>
      <c r="P3" s="7">
        <f>'[20]Port Harcourt'!R$9</f>
        <v>194</v>
      </c>
      <c r="Q3" s="7">
        <f>'[20]Port Harcourt'!S$9</f>
        <v>200</v>
      </c>
      <c r="R3" s="7">
        <f>'[20]Port Harcourt'!T$9</f>
        <v>207</v>
      </c>
      <c r="S3" s="7">
        <f>'[20]Port Harcourt'!U$9</f>
        <v>216</v>
      </c>
      <c r="T3" s="7">
        <f>'[20]Port Harcourt'!V$9</f>
        <v>241</v>
      </c>
      <c r="U3" s="7">
        <f>'[20]Port Harcourt'!W$9</f>
        <v>258</v>
      </c>
      <c r="V3" s="7">
        <f>'[20]Port Harcourt'!X$9</f>
        <v>272</v>
      </c>
      <c r="W3" s="7">
        <f>'[20]Port Harcourt'!Y$9</f>
        <v>304</v>
      </c>
      <c r="X3" s="7">
        <f>'[20]Port Harcourt'!Z$9</f>
        <v>322</v>
      </c>
      <c r="Y3" s="7">
        <f>'[20]Port Harcourt'!AA$9</f>
        <v>354</v>
      </c>
      <c r="Z3" s="7">
        <f>'[20]Port Harcourt'!AB$9</f>
        <v>371</v>
      </c>
      <c r="AA3" s="7">
        <f>'[20]Port Harcourt'!AC$9</f>
        <v>379</v>
      </c>
      <c r="AB3" s="7">
        <f>'[20]Port Harcourt'!AD$9</f>
        <v>395</v>
      </c>
      <c r="AC3" s="7">
        <f>'[20]Port Harcourt'!AE$9</f>
        <v>400</v>
      </c>
      <c r="AD3" s="250">
        <v>0.75</v>
      </c>
      <c r="AF3" s="7">
        <f>AB3</f>
        <v>395</v>
      </c>
      <c r="AG3" s="7">
        <f>AC3</f>
        <v>400</v>
      </c>
      <c r="AH3" s="7">
        <f t="shared" ref="AH3:BO3" si="1">ROUND(AG3*(1+AH2),)</f>
        <v>423</v>
      </c>
      <c r="AI3" s="7">
        <f t="shared" si="1"/>
        <v>447</v>
      </c>
      <c r="AJ3" s="9">
        <f t="shared" si="1"/>
        <v>473</v>
      </c>
      <c r="AK3" s="9">
        <f t="shared" si="1"/>
        <v>500</v>
      </c>
      <c r="AL3" s="9">
        <f t="shared" si="1"/>
        <v>529</v>
      </c>
      <c r="AM3" s="9">
        <f t="shared" si="1"/>
        <v>559</v>
      </c>
      <c r="AN3" s="9">
        <f t="shared" si="1"/>
        <v>591</v>
      </c>
      <c r="AO3" s="9">
        <f t="shared" si="1"/>
        <v>625</v>
      </c>
      <c r="AP3" s="9">
        <f t="shared" si="1"/>
        <v>661</v>
      </c>
      <c r="AQ3" s="9">
        <f t="shared" si="1"/>
        <v>699</v>
      </c>
      <c r="AR3" s="9">
        <f t="shared" si="1"/>
        <v>739</v>
      </c>
      <c r="AS3" s="9">
        <f t="shared" si="1"/>
        <v>781</v>
      </c>
      <c r="AT3" s="9">
        <f t="shared" si="1"/>
        <v>826</v>
      </c>
      <c r="AU3" s="9">
        <f t="shared" si="1"/>
        <v>873</v>
      </c>
      <c r="AV3" s="9">
        <f t="shared" si="1"/>
        <v>923</v>
      </c>
      <c r="AW3" s="9">
        <f t="shared" si="1"/>
        <v>976</v>
      </c>
      <c r="AX3" s="9">
        <f t="shared" si="1"/>
        <v>1032</v>
      </c>
      <c r="AY3" s="9">
        <f t="shared" si="1"/>
        <v>1091</v>
      </c>
      <c r="AZ3" s="9">
        <f t="shared" si="1"/>
        <v>1153</v>
      </c>
      <c r="BA3" s="9">
        <f t="shared" si="1"/>
        <v>1219</v>
      </c>
      <c r="BB3" s="9">
        <f t="shared" si="1"/>
        <v>1289</v>
      </c>
      <c r="BC3" s="9">
        <f t="shared" si="1"/>
        <v>1363</v>
      </c>
      <c r="BD3" s="9">
        <f t="shared" si="1"/>
        <v>1441</v>
      </c>
      <c r="BE3" s="9">
        <f t="shared" si="1"/>
        <v>1523</v>
      </c>
      <c r="BF3" s="9">
        <f t="shared" si="1"/>
        <v>1610</v>
      </c>
      <c r="BG3" s="9">
        <f t="shared" si="1"/>
        <v>1702</v>
      </c>
      <c r="BH3" s="9">
        <f t="shared" si="1"/>
        <v>1799</v>
      </c>
      <c r="BI3" s="9">
        <f t="shared" si="1"/>
        <v>1902</v>
      </c>
      <c r="BJ3" s="9">
        <f t="shared" si="1"/>
        <v>2011</v>
      </c>
      <c r="BK3" s="9">
        <f t="shared" si="1"/>
        <v>2126</v>
      </c>
      <c r="BL3" s="9">
        <f t="shared" si="1"/>
        <v>2248</v>
      </c>
      <c r="BM3" s="9">
        <f t="shared" si="1"/>
        <v>2377</v>
      </c>
      <c r="BN3" s="9">
        <f t="shared" si="1"/>
        <v>2513</v>
      </c>
      <c r="BO3" s="9">
        <f t="shared" si="1"/>
        <v>2657</v>
      </c>
    </row>
    <row r="4" spans="1:67" x14ac:dyDescent="0.25">
      <c r="B4" s="1" t="s">
        <v>98</v>
      </c>
      <c r="D4" s="240"/>
      <c r="E4" s="240"/>
      <c r="F4" s="240"/>
      <c r="G4" s="240"/>
      <c r="H4" s="240"/>
      <c r="I4" s="240"/>
      <c r="J4" s="240"/>
      <c r="K4" s="240"/>
      <c r="L4" s="240"/>
      <c r="M4" s="240"/>
      <c r="N4" s="240"/>
      <c r="O4" s="240"/>
      <c r="P4" s="240"/>
      <c r="Q4" s="240"/>
      <c r="R4" s="240"/>
      <c r="S4" s="240"/>
      <c r="T4" s="240"/>
      <c r="U4" s="240"/>
      <c r="V4" s="240"/>
      <c r="W4" s="240"/>
      <c r="X4" s="240"/>
      <c r="Y4" s="240"/>
      <c r="Z4" s="240"/>
      <c r="AA4" s="234">
        <f>RATE((COUNT($E$1:$O$1)),,-$D5,$O5)</f>
        <v>0.16850520157981033</v>
      </c>
      <c r="AB4" s="234">
        <f>RATE((COUNT($E$1:$O$1)),,-$D5,$O5)</f>
        <v>0.16850520157981033</v>
      </c>
      <c r="AC4" s="234">
        <f>RATE((COUNT($Q$1:$AC$1)),,-$P5,$AC5)</f>
        <v>3.815695314875657E-2</v>
      </c>
      <c r="AF4" s="234"/>
      <c r="AG4" s="234"/>
      <c r="AH4" s="234"/>
      <c r="AI4" s="234"/>
    </row>
    <row r="5" spans="1:67" x14ac:dyDescent="0.25">
      <c r="B5" s="242" t="s">
        <v>137</v>
      </c>
      <c r="D5" s="243">
        <f>D12+D13</f>
        <v>11</v>
      </c>
      <c r="E5" s="243">
        <f>E12+E13</f>
        <v>10</v>
      </c>
      <c r="F5" s="243">
        <f>F12+F13</f>
        <v>19</v>
      </c>
      <c r="G5" s="243">
        <f>G12+G13</f>
        <v>31</v>
      </c>
      <c r="H5" s="243">
        <f t="shared" ref="H5:AC5" si="2">H12+H13</f>
        <v>52</v>
      </c>
      <c r="I5" s="243">
        <f t="shared" si="2"/>
        <v>60</v>
      </c>
      <c r="J5" s="243">
        <f t="shared" si="2"/>
        <v>63</v>
      </c>
      <c r="K5" s="243">
        <f t="shared" si="2"/>
        <v>74</v>
      </c>
      <c r="L5" s="243">
        <f t="shared" si="2"/>
        <v>68</v>
      </c>
      <c r="M5" s="243">
        <f t="shared" si="2"/>
        <v>69</v>
      </c>
      <c r="N5" s="243">
        <f t="shared" si="2"/>
        <v>73</v>
      </c>
      <c r="O5" s="243">
        <f t="shared" si="2"/>
        <v>61</v>
      </c>
      <c r="P5" s="243">
        <f t="shared" si="2"/>
        <v>59</v>
      </c>
      <c r="Q5" s="243">
        <f t="shared" si="2"/>
        <v>74</v>
      </c>
      <c r="R5" s="243">
        <f t="shared" si="2"/>
        <v>77</v>
      </c>
      <c r="S5" s="243">
        <f t="shared" si="2"/>
        <v>65</v>
      </c>
      <c r="T5" s="243">
        <f t="shared" si="2"/>
        <v>80</v>
      </c>
      <c r="U5" s="243">
        <f t="shared" si="2"/>
        <v>80</v>
      </c>
      <c r="V5" s="243">
        <f t="shared" si="2"/>
        <v>68</v>
      </c>
      <c r="W5" s="243">
        <f t="shared" si="2"/>
        <v>76</v>
      </c>
      <c r="X5" s="243">
        <f t="shared" si="2"/>
        <v>89</v>
      </c>
      <c r="Y5" s="243">
        <f t="shared" si="2"/>
        <v>99</v>
      </c>
      <c r="Z5" s="243">
        <f t="shared" si="2"/>
        <v>101</v>
      </c>
      <c r="AA5" s="243">
        <f t="shared" si="2"/>
        <v>95</v>
      </c>
      <c r="AB5" s="243">
        <f>AB12+AB13</f>
        <v>95</v>
      </c>
      <c r="AC5" s="243">
        <f t="shared" si="2"/>
        <v>96</v>
      </c>
      <c r="AF5" s="244">
        <f>SUM(AF12:AF13)</f>
        <v>95</v>
      </c>
      <c r="AG5" s="244">
        <f t="shared" ref="AG5:BO5" si="3">ROUND((AF12+AF13)*(1+AG6),)</f>
        <v>99</v>
      </c>
      <c r="AH5" s="244">
        <f t="shared" si="3"/>
        <v>100</v>
      </c>
      <c r="AI5" s="244">
        <f t="shared" si="3"/>
        <v>104</v>
      </c>
      <c r="AJ5" s="245">
        <f t="shared" si="3"/>
        <v>102</v>
      </c>
      <c r="AK5" s="245">
        <f t="shared" si="3"/>
        <v>96</v>
      </c>
      <c r="AL5" s="245">
        <f t="shared" si="3"/>
        <v>100</v>
      </c>
      <c r="AM5" s="245">
        <f t="shared" si="3"/>
        <v>104</v>
      </c>
      <c r="AN5" s="245">
        <f t="shared" si="3"/>
        <v>108</v>
      </c>
      <c r="AO5" s="245">
        <f t="shared" si="3"/>
        <v>112</v>
      </c>
      <c r="AP5" s="245">
        <f t="shared" si="3"/>
        <v>116</v>
      </c>
      <c r="AQ5" s="245">
        <f t="shared" si="3"/>
        <v>121</v>
      </c>
      <c r="AR5" s="245">
        <f t="shared" si="3"/>
        <v>126</v>
      </c>
      <c r="AS5" s="245">
        <f t="shared" si="3"/>
        <v>131</v>
      </c>
      <c r="AT5" s="245">
        <f t="shared" si="3"/>
        <v>136</v>
      </c>
      <c r="AU5" s="245">
        <f t="shared" si="3"/>
        <v>141</v>
      </c>
      <c r="AV5" s="245">
        <f t="shared" si="3"/>
        <v>147</v>
      </c>
      <c r="AW5" s="245">
        <f t="shared" si="3"/>
        <v>153</v>
      </c>
      <c r="AX5" s="245">
        <f t="shared" si="3"/>
        <v>159</v>
      </c>
      <c r="AY5" s="245">
        <f t="shared" si="3"/>
        <v>165</v>
      </c>
      <c r="AZ5" s="245">
        <f t="shared" si="3"/>
        <v>172</v>
      </c>
      <c r="BA5" s="245">
        <f t="shared" si="3"/>
        <v>179</v>
      </c>
      <c r="BB5" s="245">
        <f t="shared" si="3"/>
        <v>186</v>
      </c>
      <c r="BC5" s="245">
        <f t="shared" si="3"/>
        <v>193</v>
      </c>
      <c r="BD5" s="245">
        <f t="shared" si="3"/>
        <v>201</v>
      </c>
      <c r="BE5" s="245">
        <f t="shared" si="3"/>
        <v>209</v>
      </c>
      <c r="BF5" s="245">
        <f t="shared" si="3"/>
        <v>217</v>
      </c>
      <c r="BG5" s="245">
        <f t="shared" si="3"/>
        <v>226</v>
      </c>
      <c r="BH5" s="245">
        <f t="shared" si="3"/>
        <v>235</v>
      </c>
      <c r="BI5" s="245">
        <f t="shared" si="3"/>
        <v>244</v>
      </c>
      <c r="BJ5" s="245">
        <f t="shared" si="3"/>
        <v>254</v>
      </c>
      <c r="BK5" s="245">
        <f t="shared" si="3"/>
        <v>264</v>
      </c>
      <c r="BL5" s="245">
        <f t="shared" si="3"/>
        <v>275</v>
      </c>
      <c r="BM5" s="245">
        <f t="shared" si="3"/>
        <v>286</v>
      </c>
      <c r="BN5" s="245">
        <f t="shared" si="3"/>
        <v>297</v>
      </c>
      <c r="BO5" s="245">
        <f t="shared" si="3"/>
        <v>309</v>
      </c>
    </row>
    <row r="6" spans="1:67" x14ac:dyDescent="0.25">
      <c r="B6" s="246" t="s">
        <v>99</v>
      </c>
      <c r="C6" s="247"/>
      <c r="D6" s="248"/>
      <c r="E6" s="249">
        <f>RATE(1,,-D5,E5)</f>
        <v>-9.0909090909090814E-2</v>
      </c>
      <c r="F6" s="249">
        <f t="shared" ref="F6:AB6" si="4">RATE(1,,-E5,F5)</f>
        <v>0.89999999999999991</v>
      </c>
      <c r="G6" s="249">
        <f t="shared" si="4"/>
        <v>0.63157894736842113</v>
      </c>
      <c r="H6" s="249">
        <f t="shared" si="4"/>
        <v>0.67741935483870974</v>
      </c>
      <c r="I6" s="249">
        <f t="shared" si="4"/>
        <v>0.15384615384615388</v>
      </c>
      <c r="J6" s="249">
        <f t="shared" si="4"/>
        <v>5.0000000000000079E-2</v>
      </c>
      <c r="K6" s="249">
        <f t="shared" si="4"/>
        <v>0.17460317460317445</v>
      </c>
      <c r="L6" s="249">
        <f t="shared" si="4"/>
        <v>-8.108108108108103E-2</v>
      </c>
      <c r="M6" s="249">
        <f t="shared" si="4"/>
        <v>1.4705882352941095E-2</v>
      </c>
      <c r="N6" s="249">
        <f t="shared" si="4"/>
        <v>5.7971014492753652E-2</v>
      </c>
      <c r="O6" s="249">
        <f t="shared" si="4"/>
        <v>-0.16438356164383566</v>
      </c>
      <c r="P6" s="249">
        <f t="shared" si="4"/>
        <v>-3.2786885245901627E-2</v>
      </c>
      <c r="Q6" s="249">
        <f t="shared" si="4"/>
        <v>0.25423728813559304</v>
      </c>
      <c r="R6" s="249">
        <f t="shared" si="4"/>
        <v>4.0540540540540591E-2</v>
      </c>
      <c r="S6" s="249">
        <f t="shared" si="4"/>
        <v>-0.15584415584415587</v>
      </c>
      <c r="T6" s="249">
        <f t="shared" si="4"/>
        <v>0.23076923076923064</v>
      </c>
      <c r="U6" s="249">
        <f t="shared" si="4"/>
        <v>-8.8817841970009841E-17</v>
      </c>
      <c r="V6" s="249">
        <f t="shared" si="4"/>
        <v>-0.15000000000000005</v>
      </c>
      <c r="W6" s="249">
        <f t="shared" si="4"/>
        <v>0.11764705882352948</v>
      </c>
      <c r="X6" s="249">
        <f t="shared" si="4"/>
        <v>0.17105263157894732</v>
      </c>
      <c r="Y6" s="249">
        <f t="shared" si="4"/>
        <v>0.11235955056179783</v>
      </c>
      <c r="Z6" s="249">
        <f t="shared" si="4"/>
        <v>2.0202020202020114E-2</v>
      </c>
      <c r="AA6" s="249">
        <f t="shared" si="4"/>
        <v>-5.9405940594059438E-2</v>
      </c>
      <c r="AB6" s="249">
        <f t="shared" si="4"/>
        <v>6.5006479731335756E-17</v>
      </c>
      <c r="AC6" s="249">
        <f>RATE(1,,-AA5,AC5)</f>
        <v>1.0526315789473653E-2</v>
      </c>
      <c r="AD6" s="250">
        <f>ANS_Metrics_Assumptions!E230</f>
        <v>0.04</v>
      </c>
      <c r="AF6" s="251">
        <f>AD6</f>
        <v>0.04</v>
      </c>
      <c r="AG6" s="251">
        <f>AF6</f>
        <v>0.04</v>
      </c>
      <c r="AH6" s="251">
        <f t="shared" ref="AH6:AW10" si="5">AG6</f>
        <v>0.04</v>
      </c>
      <c r="AI6" s="251">
        <f t="shared" si="5"/>
        <v>0.04</v>
      </c>
      <c r="AJ6" s="252">
        <f t="shared" si="5"/>
        <v>0.04</v>
      </c>
      <c r="AK6" s="252">
        <f t="shared" si="5"/>
        <v>0.04</v>
      </c>
      <c r="AL6" s="252">
        <f>AD6</f>
        <v>0.04</v>
      </c>
      <c r="AM6" s="252">
        <f t="shared" si="5"/>
        <v>0.04</v>
      </c>
      <c r="AN6" s="252">
        <f t="shared" si="5"/>
        <v>0.04</v>
      </c>
      <c r="AO6" s="252">
        <f t="shared" si="5"/>
        <v>0.04</v>
      </c>
      <c r="AP6" s="252">
        <f t="shared" si="5"/>
        <v>0.04</v>
      </c>
      <c r="AQ6" s="252">
        <f t="shared" si="5"/>
        <v>0.04</v>
      </c>
      <c r="AR6" s="252">
        <f t="shared" si="5"/>
        <v>0.04</v>
      </c>
      <c r="AS6" s="252">
        <f t="shared" si="5"/>
        <v>0.04</v>
      </c>
      <c r="AT6" s="252">
        <f t="shared" si="5"/>
        <v>0.04</v>
      </c>
      <c r="AU6" s="252">
        <f t="shared" si="5"/>
        <v>0.04</v>
      </c>
      <c r="AV6" s="252">
        <f t="shared" si="5"/>
        <v>0.04</v>
      </c>
      <c r="AW6" s="252">
        <f t="shared" si="5"/>
        <v>0.04</v>
      </c>
      <c r="AX6" s="252">
        <f t="shared" ref="AX6:BM10" si="6">AW6</f>
        <v>0.04</v>
      </c>
      <c r="AY6" s="252">
        <f t="shared" si="6"/>
        <v>0.04</v>
      </c>
      <c r="AZ6" s="252">
        <f t="shared" si="6"/>
        <v>0.04</v>
      </c>
      <c r="BA6" s="252">
        <f t="shared" si="6"/>
        <v>0.04</v>
      </c>
      <c r="BB6" s="252">
        <f t="shared" si="6"/>
        <v>0.04</v>
      </c>
      <c r="BC6" s="252">
        <f t="shared" si="6"/>
        <v>0.04</v>
      </c>
      <c r="BD6" s="252">
        <f t="shared" si="6"/>
        <v>0.04</v>
      </c>
      <c r="BE6" s="252">
        <f t="shared" si="6"/>
        <v>0.04</v>
      </c>
      <c r="BF6" s="252">
        <f t="shared" si="6"/>
        <v>0.04</v>
      </c>
      <c r="BG6" s="252">
        <f t="shared" si="6"/>
        <v>0.04</v>
      </c>
      <c r="BH6" s="252">
        <f t="shared" si="6"/>
        <v>0.04</v>
      </c>
      <c r="BI6" s="252">
        <f t="shared" si="6"/>
        <v>0.04</v>
      </c>
      <c r="BJ6" s="252">
        <f t="shared" si="6"/>
        <v>0.04</v>
      </c>
      <c r="BK6" s="252">
        <f t="shared" si="6"/>
        <v>0.04</v>
      </c>
      <c r="BL6" s="252">
        <f t="shared" si="6"/>
        <v>0.04</v>
      </c>
      <c r="BM6" s="252">
        <f t="shared" si="6"/>
        <v>0.04</v>
      </c>
      <c r="BN6" s="252">
        <f t="shared" ref="BN6:BO10" si="7">BM6</f>
        <v>0.04</v>
      </c>
      <c r="BO6" s="252">
        <f t="shared" si="7"/>
        <v>0.04</v>
      </c>
    </row>
    <row r="7" spans="1:67" x14ac:dyDescent="0.25">
      <c r="B7" s="246" t="s">
        <v>101</v>
      </c>
      <c r="C7" s="247"/>
      <c r="D7" s="253">
        <f>D13/D5</f>
        <v>0.36363636363636365</v>
      </c>
      <c r="E7" s="253">
        <f t="shared" ref="E7:AC7" si="8">E13/E5</f>
        <v>0.3</v>
      </c>
      <c r="F7" s="253">
        <f t="shared" si="8"/>
        <v>0</v>
      </c>
      <c r="G7" s="253">
        <f t="shared" si="8"/>
        <v>0.32258064516129031</v>
      </c>
      <c r="H7" s="253">
        <f t="shared" si="8"/>
        <v>0.17307692307692307</v>
      </c>
      <c r="I7" s="253">
        <f t="shared" si="8"/>
        <v>0.35</v>
      </c>
      <c r="J7" s="253">
        <f t="shared" si="8"/>
        <v>0.20634920634920634</v>
      </c>
      <c r="K7" s="253">
        <f t="shared" si="8"/>
        <v>0.32432432432432434</v>
      </c>
      <c r="L7" s="253">
        <f t="shared" si="8"/>
        <v>0.38235294117647056</v>
      </c>
      <c r="M7" s="253">
        <f t="shared" si="8"/>
        <v>0.24637681159420291</v>
      </c>
      <c r="N7" s="253">
        <f t="shared" si="8"/>
        <v>0.28767123287671231</v>
      </c>
      <c r="O7" s="253">
        <f t="shared" si="8"/>
        <v>0.36065573770491804</v>
      </c>
      <c r="P7" s="253">
        <f t="shared" si="8"/>
        <v>0.20338983050847459</v>
      </c>
      <c r="Q7" s="253">
        <f t="shared" si="8"/>
        <v>0.20270270270270271</v>
      </c>
      <c r="R7" s="253">
        <f t="shared" si="8"/>
        <v>0.40259740259740262</v>
      </c>
      <c r="S7" s="253">
        <f t="shared" si="8"/>
        <v>0.29230769230769232</v>
      </c>
      <c r="T7" s="253">
        <f t="shared" si="8"/>
        <v>0.28749999999999998</v>
      </c>
      <c r="U7" s="253">
        <f t="shared" si="8"/>
        <v>0.42499999999999999</v>
      </c>
      <c r="V7" s="253">
        <f t="shared" si="8"/>
        <v>0.26470588235294118</v>
      </c>
      <c r="W7" s="253">
        <f t="shared" si="8"/>
        <v>0.26315789473684209</v>
      </c>
      <c r="X7" s="253">
        <f t="shared" si="8"/>
        <v>0.2808988764044944</v>
      </c>
      <c r="Y7" s="253">
        <f t="shared" si="8"/>
        <v>0.22222222222222221</v>
      </c>
      <c r="Z7" s="253">
        <f t="shared" si="8"/>
        <v>0.31683168316831684</v>
      </c>
      <c r="AA7" s="253">
        <f t="shared" si="8"/>
        <v>0.33684210526315789</v>
      </c>
      <c r="AB7" s="253">
        <f>AB13/AB5</f>
        <v>0.27368421052631581</v>
      </c>
      <c r="AC7" s="253">
        <f t="shared" si="8"/>
        <v>0.26041666666666669</v>
      </c>
      <c r="AD7" s="250">
        <f>ANS_Metrics_Assumptions!E231</f>
        <v>0.27</v>
      </c>
      <c r="AF7" s="254">
        <f>AD7</f>
        <v>0.27</v>
      </c>
      <c r="AG7" s="254">
        <f>AF7</f>
        <v>0.27</v>
      </c>
      <c r="AH7" s="254">
        <f t="shared" si="5"/>
        <v>0.27</v>
      </c>
      <c r="AI7" s="254">
        <f t="shared" si="5"/>
        <v>0.27</v>
      </c>
      <c r="AJ7" s="252">
        <f t="shared" si="5"/>
        <v>0.27</v>
      </c>
      <c r="AK7" s="252">
        <f t="shared" si="5"/>
        <v>0.27</v>
      </c>
      <c r="AL7" s="252">
        <f>AD7</f>
        <v>0.27</v>
      </c>
      <c r="AM7" s="252">
        <f t="shared" si="5"/>
        <v>0.27</v>
      </c>
      <c r="AN7" s="252">
        <f t="shared" si="5"/>
        <v>0.27</v>
      </c>
      <c r="AO7" s="252">
        <f t="shared" si="5"/>
        <v>0.27</v>
      </c>
      <c r="AP7" s="252">
        <f t="shared" si="5"/>
        <v>0.27</v>
      </c>
      <c r="AQ7" s="252">
        <f t="shared" si="5"/>
        <v>0.27</v>
      </c>
      <c r="AR7" s="252">
        <f t="shared" si="5"/>
        <v>0.27</v>
      </c>
      <c r="AS7" s="252">
        <f t="shared" si="5"/>
        <v>0.27</v>
      </c>
      <c r="AT7" s="252">
        <f t="shared" si="5"/>
        <v>0.27</v>
      </c>
      <c r="AU7" s="252">
        <f t="shared" si="5"/>
        <v>0.27</v>
      </c>
      <c r="AV7" s="252">
        <f t="shared" si="5"/>
        <v>0.27</v>
      </c>
      <c r="AW7" s="252">
        <f t="shared" si="5"/>
        <v>0.27</v>
      </c>
      <c r="AX7" s="252">
        <f t="shared" si="6"/>
        <v>0.27</v>
      </c>
      <c r="AY7" s="252">
        <f t="shared" si="6"/>
        <v>0.27</v>
      </c>
      <c r="AZ7" s="252">
        <f t="shared" si="6"/>
        <v>0.27</v>
      </c>
      <c r="BA7" s="252">
        <f t="shared" si="6"/>
        <v>0.27</v>
      </c>
      <c r="BB7" s="252">
        <f t="shared" si="6"/>
        <v>0.27</v>
      </c>
      <c r="BC7" s="252">
        <f t="shared" si="6"/>
        <v>0.27</v>
      </c>
      <c r="BD7" s="252">
        <f t="shared" si="6"/>
        <v>0.27</v>
      </c>
      <c r="BE7" s="252">
        <f t="shared" si="6"/>
        <v>0.27</v>
      </c>
      <c r="BF7" s="252">
        <f t="shared" si="6"/>
        <v>0.27</v>
      </c>
      <c r="BG7" s="252">
        <f t="shared" si="6"/>
        <v>0.27</v>
      </c>
      <c r="BH7" s="252">
        <f t="shared" si="6"/>
        <v>0.27</v>
      </c>
      <c r="BI7" s="252">
        <f t="shared" si="6"/>
        <v>0.27</v>
      </c>
      <c r="BJ7" s="252">
        <f t="shared" si="6"/>
        <v>0.27</v>
      </c>
      <c r="BK7" s="252">
        <f t="shared" si="6"/>
        <v>0.27</v>
      </c>
      <c r="BL7" s="252">
        <f t="shared" si="6"/>
        <v>0.27</v>
      </c>
      <c r="BM7" s="252">
        <f t="shared" si="6"/>
        <v>0.27</v>
      </c>
      <c r="BN7" s="252">
        <f t="shared" si="7"/>
        <v>0.27</v>
      </c>
      <c r="BO7" s="252">
        <f t="shared" si="7"/>
        <v>0.27</v>
      </c>
    </row>
    <row r="8" spans="1:67" x14ac:dyDescent="0.25">
      <c r="B8" s="246" t="s">
        <v>133</v>
      </c>
      <c r="C8" s="247"/>
      <c r="D8" s="255">
        <f>D14/D12</f>
        <v>2.4285714285714284</v>
      </c>
      <c r="E8" s="255">
        <f t="shared" ref="E8:AC8" si="9">E14/E12</f>
        <v>2.7142857142857144</v>
      </c>
      <c r="F8" s="255">
        <f t="shared" si="9"/>
        <v>3.0526315789473686</v>
      </c>
      <c r="G8" s="255">
        <f t="shared" si="9"/>
        <v>2.2380952380952381</v>
      </c>
      <c r="H8" s="255">
        <f t="shared" si="9"/>
        <v>3.9534883720930232</v>
      </c>
      <c r="I8" s="255">
        <f t="shared" si="9"/>
        <v>4.2564102564102564</v>
      </c>
      <c r="J8" s="255">
        <f t="shared" si="9"/>
        <v>3.9</v>
      </c>
      <c r="K8" s="255">
        <f t="shared" si="9"/>
        <v>4.0599999999999996</v>
      </c>
      <c r="L8" s="255">
        <f t="shared" si="9"/>
        <v>5.166666666666667</v>
      </c>
      <c r="M8" s="255">
        <f t="shared" si="9"/>
        <v>5.9038461538461542</v>
      </c>
      <c r="N8" s="255">
        <f t="shared" si="9"/>
        <v>5.1923076923076925</v>
      </c>
      <c r="O8" s="255">
        <f t="shared" si="9"/>
        <v>6.3589743589743586</v>
      </c>
      <c r="P8" s="255">
        <f t="shared" si="9"/>
        <v>5.9361702127659575</v>
      </c>
      <c r="Q8" s="255">
        <f t="shared" si="9"/>
        <v>4.3728813559322033</v>
      </c>
      <c r="R8" s="255">
        <f t="shared" si="9"/>
        <v>6.9130434782608692</v>
      </c>
      <c r="S8" s="255">
        <f t="shared" si="9"/>
        <v>4.6956521739130439</v>
      </c>
      <c r="T8" s="255">
        <f t="shared" si="9"/>
        <v>4.3508771929824563</v>
      </c>
      <c r="U8" s="255">
        <f t="shared" si="9"/>
        <v>4.5869565217391308</v>
      </c>
      <c r="V8" s="255">
        <f t="shared" si="9"/>
        <v>5.46</v>
      </c>
      <c r="W8" s="255">
        <f t="shared" si="9"/>
        <v>4.5178571428571432</v>
      </c>
      <c r="X8" s="255">
        <f t="shared" si="9"/>
        <v>5.5625</v>
      </c>
      <c r="Y8" s="255">
        <f t="shared" si="9"/>
        <v>6.2337662337662341</v>
      </c>
      <c r="Z8" s="255">
        <f t="shared" si="9"/>
        <v>6.0579710144927539</v>
      </c>
      <c r="AA8" s="255">
        <f t="shared" si="9"/>
        <v>7.3015873015873014</v>
      </c>
      <c r="AB8" s="255">
        <f>AB14/AB12</f>
        <v>6.72463768115942</v>
      </c>
      <c r="AC8" s="255">
        <f t="shared" si="9"/>
        <v>8.0845070422535219</v>
      </c>
      <c r="AD8" s="256">
        <f>SUM(P14:AC14)/SUM(P12:AC12)</f>
        <v>5.8634146341463413</v>
      </c>
      <c r="AF8" s="257">
        <f>AD8</f>
        <v>5.8634146341463413</v>
      </c>
      <c r="AG8" s="257">
        <f>AF8</f>
        <v>5.8634146341463413</v>
      </c>
      <c r="AH8" s="257">
        <f t="shared" si="5"/>
        <v>5.8634146341463413</v>
      </c>
      <c r="AI8" s="257">
        <f t="shared" si="5"/>
        <v>5.8634146341463413</v>
      </c>
      <c r="AJ8" s="258">
        <f t="shared" si="5"/>
        <v>5.8634146341463413</v>
      </c>
      <c r="AK8" s="258">
        <f t="shared" si="5"/>
        <v>5.8634146341463413</v>
      </c>
      <c r="AL8" s="258">
        <f>AD8</f>
        <v>5.8634146341463413</v>
      </c>
      <c r="AM8" s="258">
        <f t="shared" si="5"/>
        <v>5.8634146341463413</v>
      </c>
      <c r="AN8" s="258">
        <f t="shared" si="5"/>
        <v>5.8634146341463413</v>
      </c>
      <c r="AO8" s="258">
        <f t="shared" si="5"/>
        <v>5.8634146341463413</v>
      </c>
      <c r="AP8" s="258">
        <f t="shared" si="5"/>
        <v>5.8634146341463413</v>
      </c>
      <c r="AQ8" s="258">
        <f t="shared" si="5"/>
        <v>5.8634146341463413</v>
      </c>
      <c r="AR8" s="258">
        <f t="shared" si="5"/>
        <v>5.8634146341463413</v>
      </c>
      <c r="AS8" s="258">
        <f t="shared" si="5"/>
        <v>5.8634146341463413</v>
      </c>
      <c r="AT8" s="258">
        <f t="shared" si="5"/>
        <v>5.8634146341463413</v>
      </c>
      <c r="AU8" s="258">
        <f t="shared" si="5"/>
        <v>5.8634146341463413</v>
      </c>
      <c r="AV8" s="258">
        <f t="shared" si="5"/>
        <v>5.8634146341463413</v>
      </c>
      <c r="AW8" s="258">
        <f t="shared" si="5"/>
        <v>5.8634146341463413</v>
      </c>
      <c r="AX8" s="258">
        <f t="shared" si="6"/>
        <v>5.8634146341463413</v>
      </c>
      <c r="AY8" s="258">
        <f t="shared" si="6"/>
        <v>5.8634146341463413</v>
      </c>
      <c r="AZ8" s="258">
        <f t="shared" si="6"/>
        <v>5.8634146341463413</v>
      </c>
      <c r="BA8" s="258">
        <f t="shared" si="6"/>
        <v>5.8634146341463413</v>
      </c>
      <c r="BB8" s="258">
        <f t="shared" si="6"/>
        <v>5.8634146341463413</v>
      </c>
      <c r="BC8" s="258">
        <f t="shared" si="6"/>
        <v>5.8634146341463413</v>
      </c>
      <c r="BD8" s="258">
        <f t="shared" si="6"/>
        <v>5.8634146341463413</v>
      </c>
      <c r="BE8" s="258">
        <f t="shared" si="6"/>
        <v>5.8634146341463413</v>
      </c>
      <c r="BF8" s="258">
        <f t="shared" si="6"/>
        <v>5.8634146341463413</v>
      </c>
      <c r="BG8" s="258">
        <f t="shared" si="6"/>
        <v>5.8634146341463413</v>
      </c>
      <c r="BH8" s="258">
        <f t="shared" si="6"/>
        <v>5.8634146341463413</v>
      </c>
      <c r="BI8" s="258">
        <f t="shared" si="6"/>
        <v>5.8634146341463413</v>
      </c>
      <c r="BJ8" s="258">
        <f t="shared" si="6"/>
        <v>5.8634146341463413</v>
      </c>
      <c r="BK8" s="258">
        <f t="shared" si="6"/>
        <v>5.8634146341463413</v>
      </c>
      <c r="BL8" s="258">
        <f t="shared" si="6"/>
        <v>5.8634146341463413</v>
      </c>
      <c r="BM8" s="258">
        <f t="shared" si="6"/>
        <v>5.8634146341463413</v>
      </c>
      <c r="BN8" s="258">
        <f t="shared" si="7"/>
        <v>5.8634146341463413</v>
      </c>
      <c r="BO8" s="258">
        <f t="shared" si="7"/>
        <v>5.8634146341463413</v>
      </c>
    </row>
    <row r="9" spans="1:67" x14ac:dyDescent="0.25">
      <c r="B9" s="246" t="s">
        <v>103</v>
      </c>
      <c r="C9" s="247"/>
      <c r="D9" s="259">
        <f t="shared" ref="D9:AA9" si="10">D17/D14</f>
        <v>0</v>
      </c>
      <c r="E9" s="259">
        <f t="shared" si="10"/>
        <v>0</v>
      </c>
      <c r="F9" s="259">
        <f t="shared" si="10"/>
        <v>0</v>
      </c>
      <c r="G9" s="259">
        <f t="shared" si="10"/>
        <v>0</v>
      </c>
      <c r="H9" s="259">
        <f t="shared" si="10"/>
        <v>0</v>
      </c>
      <c r="I9" s="259">
        <f t="shared" si="10"/>
        <v>0</v>
      </c>
      <c r="J9" s="259">
        <f t="shared" si="10"/>
        <v>0</v>
      </c>
      <c r="K9" s="259">
        <f t="shared" si="10"/>
        <v>0</v>
      </c>
      <c r="L9" s="259">
        <f t="shared" si="10"/>
        <v>0</v>
      </c>
      <c r="M9" s="259">
        <f t="shared" si="10"/>
        <v>0</v>
      </c>
      <c r="N9" s="259">
        <f t="shared" si="10"/>
        <v>0</v>
      </c>
      <c r="O9" s="259">
        <f t="shared" si="10"/>
        <v>0</v>
      </c>
      <c r="P9" s="259">
        <f t="shared" si="10"/>
        <v>0</v>
      </c>
      <c r="Q9" s="259">
        <f t="shared" si="10"/>
        <v>0</v>
      </c>
      <c r="R9" s="259">
        <f t="shared" si="10"/>
        <v>0</v>
      </c>
      <c r="S9" s="259">
        <f t="shared" si="10"/>
        <v>0</v>
      </c>
      <c r="T9" s="259">
        <f t="shared" si="10"/>
        <v>0</v>
      </c>
      <c r="U9" s="259">
        <f t="shared" si="10"/>
        <v>0</v>
      </c>
      <c r="V9" s="259">
        <f t="shared" si="10"/>
        <v>0</v>
      </c>
      <c r="W9" s="259">
        <f t="shared" si="10"/>
        <v>0</v>
      </c>
      <c r="X9" s="259">
        <f t="shared" si="10"/>
        <v>0</v>
      </c>
      <c r="Y9" s="259">
        <f t="shared" si="10"/>
        <v>0</v>
      </c>
      <c r="Z9" s="259">
        <f t="shared" si="10"/>
        <v>0</v>
      </c>
      <c r="AA9" s="259">
        <f t="shared" si="10"/>
        <v>0</v>
      </c>
      <c r="AB9" s="259">
        <f>AB17/AB14</f>
        <v>0</v>
      </c>
      <c r="AC9" s="259">
        <f>AC17/AC14</f>
        <v>0</v>
      </c>
      <c r="AD9" s="275">
        <f>SUM(P17:AC17)/SUM(P14:AC14)</f>
        <v>0</v>
      </c>
      <c r="AF9" s="261">
        <f>AD9</f>
        <v>0</v>
      </c>
      <c r="AG9" s="261">
        <f>AF9</f>
        <v>0</v>
      </c>
      <c r="AH9" s="261">
        <f t="shared" si="5"/>
        <v>0</v>
      </c>
      <c r="AI9" s="261">
        <f t="shared" si="5"/>
        <v>0</v>
      </c>
      <c r="AJ9" s="262">
        <f t="shared" si="5"/>
        <v>0</v>
      </c>
      <c r="AK9" s="262">
        <f t="shared" si="5"/>
        <v>0</v>
      </c>
      <c r="AL9" s="262">
        <f>AD9</f>
        <v>0</v>
      </c>
      <c r="AM9" s="262">
        <f t="shared" si="5"/>
        <v>0</v>
      </c>
      <c r="AN9" s="262">
        <f t="shared" si="5"/>
        <v>0</v>
      </c>
      <c r="AO9" s="262">
        <f t="shared" si="5"/>
        <v>0</v>
      </c>
      <c r="AP9" s="262">
        <f t="shared" si="5"/>
        <v>0</v>
      </c>
      <c r="AQ9" s="262">
        <f t="shared" si="5"/>
        <v>0</v>
      </c>
      <c r="AR9" s="262">
        <f t="shared" si="5"/>
        <v>0</v>
      </c>
      <c r="AS9" s="262">
        <f t="shared" si="5"/>
        <v>0</v>
      </c>
      <c r="AT9" s="262">
        <f t="shared" si="5"/>
        <v>0</v>
      </c>
      <c r="AU9" s="262">
        <f t="shared" si="5"/>
        <v>0</v>
      </c>
      <c r="AV9" s="262">
        <f t="shared" si="5"/>
        <v>0</v>
      </c>
      <c r="AW9" s="262">
        <f t="shared" si="5"/>
        <v>0</v>
      </c>
      <c r="AX9" s="262">
        <f t="shared" si="6"/>
        <v>0</v>
      </c>
      <c r="AY9" s="262">
        <f t="shared" si="6"/>
        <v>0</v>
      </c>
      <c r="AZ9" s="262">
        <f t="shared" si="6"/>
        <v>0</v>
      </c>
      <c r="BA9" s="262">
        <f t="shared" si="6"/>
        <v>0</v>
      </c>
      <c r="BB9" s="262">
        <f t="shared" si="6"/>
        <v>0</v>
      </c>
      <c r="BC9" s="262">
        <f t="shared" si="6"/>
        <v>0</v>
      </c>
      <c r="BD9" s="262">
        <f t="shared" si="6"/>
        <v>0</v>
      </c>
      <c r="BE9" s="262">
        <f t="shared" si="6"/>
        <v>0</v>
      </c>
      <c r="BF9" s="262">
        <f t="shared" si="6"/>
        <v>0</v>
      </c>
      <c r="BG9" s="262">
        <f t="shared" si="6"/>
        <v>0</v>
      </c>
      <c r="BH9" s="262">
        <f t="shared" si="6"/>
        <v>0</v>
      </c>
      <c r="BI9" s="262">
        <f t="shared" si="6"/>
        <v>0</v>
      </c>
      <c r="BJ9" s="262">
        <f t="shared" si="6"/>
        <v>0</v>
      </c>
      <c r="BK9" s="262">
        <f t="shared" si="6"/>
        <v>0</v>
      </c>
      <c r="BL9" s="262">
        <f t="shared" si="6"/>
        <v>0</v>
      </c>
      <c r="BM9" s="262">
        <f t="shared" si="6"/>
        <v>0</v>
      </c>
      <c r="BN9" s="262">
        <f t="shared" si="7"/>
        <v>0</v>
      </c>
      <c r="BO9" s="262">
        <f t="shared" si="7"/>
        <v>0</v>
      </c>
    </row>
    <row r="10" spans="1:67" x14ac:dyDescent="0.25">
      <c r="B10" s="246" t="s">
        <v>134</v>
      </c>
      <c r="C10" s="247"/>
      <c r="D10" s="253"/>
      <c r="E10" s="253"/>
      <c r="F10" s="253"/>
      <c r="G10" s="253"/>
      <c r="H10" s="253"/>
      <c r="I10" s="253"/>
      <c r="J10" s="253"/>
      <c r="K10" s="253"/>
      <c r="L10" s="253"/>
      <c r="M10" s="253"/>
      <c r="N10" s="253"/>
      <c r="O10" s="253"/>
      <c r="P10" s="253"/>
      <c r="Q10" s="253"/>
      <c r="R10" s="253"/>
      <c r="S10" s="253"/>
      <c r="T10" s="253"/>
      <c r="U10" s="253"/>
      <c r="V10" s="253"/>
      <c r="W10" s="253"/>
      <c r="X10" s="253"/>
      <c r="Y10" s="253"/>
      <c r="Z10" s="253"/>
      <c r="AA10" s="253"/>
      <c r="AB10" s="253"/>
      <c r="AC10" s="253"/>
      <c r="AD10" s="288">
        <v>0</v>
      </c>
      <c r="AF10" s="254">
        <f>AD10</f>
        <v>0</v>
      </c>
      <c r="AG10" s="254">
        <f>AF10</f>
        <v>0</v>
      </c>
      <c r="AH10" s="254">
        <f t="shared" si="5"/>
        <v>0</v>
      </c>
      <c r="AI10" s="254">
        <f t="shared" si="5"/>
        <v>0</v>
      </c>
      <c r="AJ10" s="254">
        <f t="shared" si="5"/>
        <v>0</v>
      </c>
      <c r="AK10" s="254">
        <f t="shared" si="5"/>
        <v>0</v>
      </c>
      <c r="AL10" s="254">
        <f>AD10</f>
        <v>0</v>
      </c>
      <c r="AM10" s="254">
        <f t="shared" si="5"/>
        <v>0</v>
      </c>
      <c r="AN10" s="254">
        <f t="shared" si="5"/>
        <v>0</v>
      </c>
      <c r="AO10" s="254">
        <f t="shared" si="5"/>
        <v>0</v>
      </c>
      <c r="AP10" s="254">
        <f t="shared" si="5"/>
        <v>0</v>
      </c>
      <c r="AQ10" s="254">
        <f t="shared" si="5"/>
        <v>0</v>
      </c>
      <c r="AR10" s="254">
        <f t="shared" si="5"/>
        <v>0</v>
      </c>
      <c r="AS10" s="254">
        <f t="shared" si="5"/>
        <v>0</v>
      </c>
      <c r="AT10" s="254">
        <f t="shared" si="5"/>
        <v>0</v>
      </c>
      <c r="AU10" s="254">
        <f t="shared" si="5"/>
        <v>0</v>
      </c>
      <c r="AV10" s="254">
        <f t="shared" si="5"/>
        <v>0</v>
      </c>
      <c r="AW10" s="254">
        <f t="shared" si="5"/>
        <v>0</v>
      </c>
      <c r="AX10" s="254">
        <f t="shared" si="6"/>
        <v>0</v>
      </c>
      <c r="AY10" s="254">
        <f t="shared" si="6"/>
        <v>0</v>
      </c>
      <c r="AZ10" s="254">
        <f t="shared" si="6"/>
        <v>0</v>
      </c>
      <c r="BA10" s="254">
        <f t="shared" si="6"/>
        <v>0</v>
      </c>
      <c r="BB10" s="254">
        <f t="shared" si="6"/>
        <v>0</v>
      </c>
      <c r="BC10" s="254">
        <f t="shared" si="6"/>
        <v>0</v>
      </c>
      <c r="BD10" s="254">
        <f t="shared" si="6"/>
        <v>0</v>
      </c>
      <c r="BE10" s="254">
        <f t="shared" si="6"/>
        <v>0</v>
      </c>
      <c r="BF10" s="254">
        <f t="shared" si="6"/>
        <v>0</v>
      </c>
      <c r="BG10" s="254">
        <f t="shared" si="6"/>
        <v>0</v>
      </c>
      <c r="BH10" s="254">
        <f t="shared" si="6"/>
        <v>0</v>
      </c>
      <c r="BI10" s="254">
        <f t="shared" si="6"/>
        <v>0</v>
      </c>
      <c r="BJ10" s="254">
        <f t="shared" si="6"/>
        <v>0</v>
      </c>
      <c r="BK10" s="254">
        <f t="shared" si="6"/>
        <v>0</v>
      </c>
      <c r="BL10" s="254">
        <f t="shared" si="6"/>
        <v>0</v>
      </c>
      <c r="BM10" s="254">
        <f t="shared" si="6"/>
        <v>0</v>
      </c>
      <c r="BN10" s="254">
        <f t="shared" si="7"/>
        <v>0</v>
      </c>
      <c r="BO10" s="254">
        <f t="shared" si="7"/>
        <v>0</v>
      </c>
    </row>
    <row r="12" spans="1:67" x14ac:dyDescent="0.25">
      <c r="B12" t="s">
        <v>267</v>
      </c>
      <c r="D12" s="7">
        <f>IF(VLOOKUP($B$4&amp;$B12,'[20]Port Harcourt'!$E:$AE,COLUMN(D$1)-2,FALSE)=" ",0,VLOOKUP($B$4&amp;$B12,'[20]Port Harcourt'!$E:$AE,COLUMN(D$1)-2,FALSE))</f>
        <v>7</v>
      </c>
      <c r="E12" s="7">
        <f>IF(VLOOKUP($B$4&amp;$B12,'[20]Port Harcourt'!$E:$AE,COLUMN(E$1)-2,FALSE)=" ",0,VLOOKUP($B$4&amp;$B12,'[20]Port Harcourt'!$E:$AE,COLUMN(E$1)-2,FALSE))</f>
        <v>7</v>
      </c>
      <c r="F12" s="7">
        <f>IF(VLOOKUP($B$4&amp;$B12,'[20]Port Harcourt'!$E:$AE,COLUMN(F$1)-2,FALSE)=" ",0,VLOOKUP($B$4&amp;$B12,'[20]Port Harcourt'!$E:$AE,COLUMN(F$1)-2,FALSE))</f>
        <v>19</v>
      </c>
      <c r="G12" s="7">
        <f>IF(VLOOKUP($B$4&amp;$B12,'[20]Port Harcourt'!$E:$AE,COLUMN(G$1)-2,FALSE)=" ",0,VLOOKUP($B$4&amp;$B12,'[20]Port Harcourt'!$E:$AE,COLUMN(G$1)-2,FALSE))</f>
        <v>21</v>
      </c>
      <c r="H12" s="7">
        <f>IF(VLOOKUP($B$4&amp;$B12,'[20]Port Harcourt'!$E:$AE,COLUMN(H$1)-2,FALSE)=" ",0,VLOOKUP($B$4&amp;$B12,'[20]Port Harcourt'!$E:$AE,COLUMN(H$1)-2,FALSE))</f>
        <v>43</v>
      </c>
      <c r="I12" s="7">
        <f>IF(VLOOKUP($B$4&amp;$B12,'[20]Port Harcourt'!$E:$AE,COLUMN(I$1)-2,FALSE)=" ",0,VLOOKUP($B$4&amp;$B12,'[20]Port Harcourt'!$E:$AE,COLUMN(I$1)-2,FALSE))</f>
        <v>39</v>
      </c>
      <c r="J12" s="7">
        <f>IF(VLOOKUP($B$4&amp;$B12,'[20]Port Harcourt'!$E:$AE,COLUMN(J$1)-2,FALSE)=" ",0,VLOOKUP($B$4&amp;$B12,'[20]Port Harcourt'!$E:$AE,COLUMN(J$1)-2,FALSE))</f>
        <v>50</v>
      </c>
      <c r="K12" s="7">
        <f>IF(VLOOKUP($B$4&amp;$B12,'[20]Port Harcourt'!$E:$AE,COLUMN(K$1)-2,FALSE)=" ",0,VLOOKUP($B$4&amp;$B12,'[20]Port Harcourt'!$E:$AE,COLUMN(K$1)-2,FALSE))</f>
        <v>50</v>
      </c>
      <c r="L12" s="7">
        <f>IF(VLOOKUP($B$4&amp;$B12,'[20]Port Harcourt'!$E:$AE,COLUMN(L$1)-2,FALSE)=" ",0,VLOOKUP($B$4&amp;$B12,'[20]Port Harcourt'!$E:$AE,COLUMN(L$1)-2,FALSE))</f>
        <v>42</v>
      </c>
      <c r="M12" s="7">
        <f>IF(VLOOKUP($B$4&amp;$B12,'[20]Port Harcourt'!$E:$AE,COLUMN(M$1)-2,FALSE)=" ",0,VLOOKUP($B$4&amp;$B12,'[20]Port Harcourt'!$E:$AE,COLUMN(M$1)-2,FALSE))</f>
        <v>52</v>
      </c>
      <c r="N12" s="7">
        <f>IF(VLOOKUP($B$4&amp;$B12,'[20]Port Harcourt'!$E:$AE,COLUMN(N$1)-2,FALSE)=" ",0,VLOOKUP($B$4&amp;$B12,'[20]Port Harcourt'!$E:$AE,COLUMN(N$1)-2,FALSE))</f>
        <v>52</v>
      </c>
      <c r="O12" s="7">
        <f>IF(VLOOKUP($B$4&amp;$B12,'[20]Port Harcourt'!$E:$AE,COLUMN(O$1)-2,FALSE)=" ",0,VLOOKUP($B$4&amp;$B12,'[20]Port Harcourt'!$E:$AE,COLUMN(O$1)-2,FALSE))</f>
        <v>39</v>
      </c>
      <c r="P12" s="7">
        <f>IF(VLOOKUP($B$4&amp;$B12,'[20]Port Harcourt'!$E:$AE,COLUMN(P$1)-2,FALSE)=" ",0,VLOOKUP($B$4&amp;$B12,'[20]Port Harcourt'!$E:$AE,COLUMN(P$1)-2,FALSE))</f>
        <v>47</v>
      </c>
      <c r="Q12" s="7">
        <f>IF(VLOOKUP($B$4&amp;$B12,'[20]Port Harcourt'!$E:$AE,COLUMN(Q$1)-2,FALSE)=" ",0,VLOOKUP($B$4&amp;$B12,'[20]Port Harcourt'!$E:$AE,COLUMN(Q$1)-2,FALSE))</f>
        <v>59</v>
      </c>
      <c r="R12" s="7">
        <f>IF(VLOOKUP($B$4&amp;$B12,'[20]Port Harcourt'!$E:$AE,COLUMN(R$1)-2,FALSE)=" ",0,VLOOKUP($B$4&amp;$B12,'[20]Port Harcourt'!$E:$AE,COLUMN(R$1)-2,FALSE))</f>
        <v>46</v>
      </c>
      <c r="S12" s="7">
        <f>IF(VLOOKUP($B$4&amp;$B12,'[20]Port Harcourt'!$E:$AE,COLUMN(S$1)-2,FALSE)=" ",0,VLOOKUP($B$4&amp;$B12,'[20]Port Harcourt'!$E:$AE,COLUMN(S$1)-2,FALSE))</f>
        <v>46</v>
      </c>
      <c r="T12" s="7">
        <f>IF(VLOOKUP($B$4&amp;$B12,'[20]Port Harcourt'!$E:$AE,COLUMN(T$1)-2,FALSE)=" ",0,VLOOKUP($B$4&amp;$B12,'[20]Port Harcourt'!$E:$AE,COLUMN(T$1)-2,FALSE))</f>
        <v>57</v>
      </c>
      <c r="U12" s="7">
        <f>IF(VLOOKUP($B$4&amp;$B12,'[20]Port Harcourt'!$E:$AE,COLUMN(U$1)-2,FALSE)=" ",0,VLOOKUP($B$4&amp;$B12,'[20]Port Harcourt'!$E:$AE,COLUMN(U$1)-2,FALSE))</f>
        <v>46</v>
      </c>
      <c r="V12" s="7">
        <f>IF(VLOOKUP($B$4&amp;$B12,'[20]Port Harcourt'!$E:$AE,COLUMN(V$1)-2,FALSE)=" ",0,VLOOKUP($B$4&amp;$B12,'[20]Port Harcourt'!$E:$AE,COLUMN(V$1)-2,FALSE))</f>
        <v>50</v>
      </c>
      <c r="W12" s="7">
        <f>IF(VLOOKUP($B$4&amp;$B12,'[20]Port Harcourt'!$E:$AE,COLUMN(W$1)-2,FALSE)=" ",0,VLOOKUP($B$4&amp;$B12,'[20]Port Harcourt'!$E:$AE,COLUMN(W$1)-2,FALSE))</f>
        <v>56</v>
      </c>
      <c r="X12" s="7">
        <f>IF(VLOOKUP($B$4&amp;$B12,'[20]Port Harcourt'!$E:$AE,COLUMN(X$1)-2,FALSE)=" ",0,VLOOKUP($B$4&amp;$B12,'[20]Port Harcourt'!$E:$AE,COLUMN(X$1)-2,FALSE))</f>
        <v>64</v>
      </c>
      <c r="Y12" s="7">
        <f>IF(VLOOKUP($B$4&amp;$B12,'[20]Port Harcourt'!$E:$AE,COLUMN(Y$1)-2,FALSE)=" ",0,VLOOKUP($B$4&amp;$B12,'[20]Port Harcourt'!$E:$AE,COLUMN(Y$1)-2,FALSE))</f>
        <v>77</v>
      </c>
      <c r="Z12" s="7">
        <f>IF(VLOOKUP($B$4&amp;$B12,'[20]Port Harcourt'!$E:$AE,COLUMN(Z$1)-2,FALSE)=" ",0,VLOOKUP($B$4&amp;$B12,'[20]Port Harcourt'!$E:$AE,COLUMN(Z$1)-2,FALSE))</f>
        <v>69</v>
      </c>
      <c r="AA12" s="7">
        <f>IF(VLOOKUP($B$4&amp;$B12,'[20]Port Harcourt'!$E:$AE,COLUMN(AA$1)-2,FALSE)=" ",0,VLOOKUP($B$4&amp;$B12,'[20]Port Harcourt'!$E:$AE,COLUMN(AA$1)-2,FALSE))</f>
        <v>63</v>
      </c>
      <c r="AB12" s="7">
        <f>IF(VLOOKUP($B$4&amp;$B12,'[20]Port Harcourt'!$E:$AE,COLUMN(AB$1)-2,FALSE)=" ",0,VLOOKUP($B$4&amp;$B12,'[20]Port Harcourt'!$E:$AE,COLUMN(AB$1)-2,FALSE))</f>
        <v>69</v>
      </c>
      <c r="AC12" s="7">
        <f>IF(VLOOKUP($B$4&amp;$B12,'[20]Port Harcourt'!$E:$AE,COLUMN(AC$1)-2,FALSE)=" ",0,VLOOKUP($B$4&amp;$B12,'[20]Port Harcourt'!$E:$AE,COLUMN(AC$1)-2,FALSE))</f>
        <v>71</v>
      </c>
      <c r="AF12" s="7">
        <f t="shared" ref="AF12:AG15" si="11">AB12</f>
        <v>69</v>
      </c>
      <c r="AG12" s="7">
        <f t="shared" si="11"/>
        <v>71</v>
      </c>
      <c r="AH12" s="7">
        <f>VLOOKUP($A$3&amp;$B$4&amp;$B12,'[14]Paga All'!$G$1:$J$3000,4,FALSE)</f>
        <v>78</v>
      </c>
      <c r="AI12" s="7">
        <f>VLOOKUP($A$3&amp;$B$4&amp;$B12,'[15]Paga all'!$F:$G,2,FALSE)</f>
        <v>72</v>
      </c>
      <c r="AJ12" s="7">
        <f>VLOOKUP($A$3&amp;$B$4&amp;$B12,'[16]Paga all'!$F$2:$G$1470,2,FALSE)</f>
        <v>62</v>
      </c>
      <c r="AK12" s="9">
        <f t="shared" ref="AK12:BO12" si="12">IF(ROUND((AJ12+AJ13)*(1+AK6),)&gt;=AK$3*$AD$3,AK$3*$AD$3*(1-AK7),ROUND((AJ12+AJ13)*(1+AK6),)-ROUND((AJ12+AJ13)*(1+AK6)*AK7,))</f>
        <v>70</v>
      </c>
      <c r="AL12" s="9">
        <f t="shared" si="12"/>
        <v>73</v>
      </c>
      <c r="AM12" s="9">
        <f t="shared" si="12"/>
        <v>76</v>
      </c>
      <c r="AN12" s="9">
        <f t="shared" si="12"/>
        <v>79</v>
      </c>
      <c r="AO12" s="9">
        <f t="shared" si="12"/>
        <v>82</v>
      </c>
      <c r="AP12" s="9">
        <f t="shared" si="12"/>
        <v>85</v>
      </c>
      <c r="AQ12" s="9">
        <f t="shared" si="12"/>
        <v>88</v>
      </c>
      <c r="AR12" s="9">
        <f t="shared" si="12"/>
        <v>92</v>
      </c>
      <c r="AS12" s="9">
        <f t="shared" si="12"/>
        <v>96</v>
      </c>
      <c r="AT12" s="9">
        <f t="shared" si="12"/>
        <v>99</v>
      </c>
      <c r="AU12" s="9">
        <f t="shared" si="12"/>
        <v>103</v>
      </c>
      <c r="AV12" s="9">
        <f t="shared" si="12"/>
        <v>107</v>
      </c>
      <c r="AW12" s="9">
        <f t="shared" si="12"/>
        <v>112</v>
      </c>
      <c r="AX12" s="9">
        <f t="shared" si="12"/>
        <v>116</v>
      </c>
      <c r="AY12" s="9">
        <f t="shared" si="12"/>
        <v>120</v>
      </c>
      <c r="AZ12" s="9">
        <f t="shared" si="12"/>
        <v>126</v>
      </c>
      <c r="BA12" s="9">
        <f t="shared" si="12"/>
        <v>131</v>
      </c>
      <c r="BB12" s="9">
        <f t="shared" si="12"/>
        <v>136</v>
      </c>
      <c r="BC12" s="9">
        <f t="shared" si="12"/>
        <v>141</v>
      </c>
      <c r="BD12" s="9">
        <f t="shared" si="12"/>
        <v>147</v>
      </c>
      <c r="BE12" s="9">
        <f t="shared" si="12"/>
        <v>153</v>
      </c>
      <c r="BF12" s="9">
        <f t="shared" si="12"/>
        <v>158</v>
      </c>
      <c r="BG12" s="9">
        <f t="shared" si="12"/>
        <v>165</v>
      </c>
      <c r="BH12" s="9">
        <f t="shared" si="12"/>
        <v>172</v>
      </c>
      <c r="BI12" s="9">
        <f t="shared" si="12"/>
        <v>178</v>
      </c>
      <c r="BJ12" s="9">
        <f t="shared" si="12"/>
        <v>185</v>
      </c>
      <c r="BK12" s="9">
        <f t="shared" si="12"/>
        <v>193</v>
      </c>
      <c r="BL12" s="9">
        <f t="shared" si="12"/>
        <v>201</v>
      </c>
      <c r="BM12" s="9">
        <f t="shared" si="12"/>
        <v>209</v>
      </c>
      <c r="BN12" s="9">
        <f t="shared" si="12"/>
        <v>217</v>
      </c>
      <c r="BO12" s="9">
        <f t="shared" si="12"/>
        <v>226</v>
      </c>
    </row>
    <row r="13" spans="1:67" x14ac:dyDescent="0.25">
      <c r="B13" s="263" t="s">
        <v>268</v>
      </c>
      <c r="D13" s="7">
        <f>IF(VLOOKUP($B$4&amp;$B13,'[20]Port Harcourt'!$E:$AE,COLUMN(D$1)-2,FALSE)=" ",0,VLOOKUP($B$4&amp;$B13,'[20]Port Harcourt'!$E:$AE,COLUMN(D$1)-2,FALSE))</f>
        <v>4</v>
      </c>
      <c r="E13" s="7">
        <f>IF(VLOOKUP($B$4&amp;$B13,'[20]Port Harcourt'!$E:$AE,COLUMN(E$1)-2,FALSE)=" ",0,VLOOKUP($B$4&amp;$B13,'[20]Port Harcourt'!$E:$AE,COLUMN(E$1)-2,FALSE))</f>
        <v>3</v>
      </c>
      <c r="F13" s="7">
        <f>IF(VLOOKUP($B$4&amp;$B13,'[20]Port Harcourt'!$E:$AE,COLUMN(F$1)-2,FALSE)=" ",0,VLOOKUP($B$4&amp;$B13,'[20]Port Harcourt'!$E:$AE,COLUMN(F$1)-2,FALSE))</f>
        <v>0</v>
      </c>
      <c r="G13" s="7">
        <f>IF(VLOOKUP($B$4&amp;$B13,'[20]Port Harcourt'!$E:$AE,COLUMN(G$1)-2,FALSE)=" ",0,VLOOKUP($B$4&amp;$B13,'[20]Port Harcourt'!$E:$AE,COLUMN(G$1)-2,FALSE))</f>
        <v>10</v>
      </c>
      <c r="H13" s="7">
        <f>IF(VLOOKUP($B$4&amp;$B13,'[20]Port Harcourt'!$E:$AE,COLUMN(H$1)-2,FALSE)=" ",0,VLOOKUP($B$4&amp;$B13,'[20]Port Harcourt'!$E:$AE,COLUMN(H$1)-2,FALSE))</f>
        <v>9</v>
      </c>
      <c r="I13" s="7">
        <f>IF(VLOOKUP($B$4&amp;$B13,'[20]Port Harcourt'!$E:$AE,COLUMN(I$1)-2,FALSE)=" ",0,VLOOKUP($B$4&amp;$B13,'[20]Port Harcourt'!$E:$AE,COLUMN(I$1)-2,FALSE))</f>
        <v>21</v>
      </c>
      <c r="J13" s="7">
        <f>IF(VLOOKUP($B$4&amp;$B13,'[20]Port Harcourt'!$E:$AE,COLUMN(J$1)-2,FALSE)=" ",0,VLOOKUP($B$4&amp;$B13,'[20]Port Harcourt'!$E:$AE,COLUMN(J$1)-2,FALSE))</f>
        <v>13</v>
      </c>
      <c r="K13" s="7">
        <f>IF(VLOOKUP($B$4&amp;$B13,'[20]Port Harcourt'!$E:$AE,COLUMN(K$1)-2,FALSE)=" ",0,VLOOKUP($B$4&amp;$B13,'[20]Port Harcourt'!$E:$AE,COLUMN(K$1)-2,FALSE))</f>
        <v>24</v>
      </c>
      <c r="L13" s="7">
        <f>IF(VLOOKUP($B$4&amp;$B13,'[20]Port Harcourt'!$E:$AE,COLUMN(L$1)-2,FALSE)=" ",0,VLOOKUP($B$4&amp;$B13,'[20]Port Harcourt'!$E:$AE,COLUMN(L$1)-2,FALSE))</f>
        <v>26</v>
      </c>
      <c r="M13" s="7">
        <f>IF(VLOOKUP($B$4&amp;$B13,'[20]Port Harcourt'!$E:$AE,COLUMN(M$1)-2,FALSE)=" ",0,VLOOKUP($B$4&amp;$B13,'[20]Port Harcourt'!$E:$AE,COLUMN(M$1)-2,FALSE))</f>
        <v>17</v>
      </c>
      <c r="N13" s="7">
        <f>IF(VLOOKUP($B$4&amp;$B13,'[20]Port Harcourt'!$E:$AE,COLUMN(N$1)-2,FALSE)=" ",0,VLOOKUP($B$4&amp;$B13,'[20]Port Harcourt'!$E:$AE,COLUMN(N$1)-2,FALSE))</f>
        <v>21</v>
      </c>
      <c r="O13" s="7">
        <f>IF(VLOOKUP($B$4&amp;$B13,'[20]Port Harcourt'!$E:$AE,COLUMN(O$1)-2,FALSE)=" ",0,VLOOKUP($B$4&amp;$B13,'[20]Port Harcourt'!$E:$AE,COLUMN(O$1)-2,FALSE))</f>
        <v>22</v>
      </c>
      <c r="P13" s="7">
        <f>IF(VLOOKUP($B$4&amp;$B13,'[20]Port Harcourt'!$E:$AE,COLUMN(P$1)-2,FALSE)=" ",0,VLOOKUP($B$4&amp;$B13,'[20]Port Harcourt'!$E:$AE,COLUMN(P$1)-2,FALSE))</f>
        <v>12</v>
      </c>
      <c r="Q13" s="7">
        <f>IF(VLOOKUP($B$4&amp;$B13,'[20]Port Harcourt'!$E:$AE,COLUMN(Q$1)-2,FALSE)=" ",0,VLOOKUP($B$4&amp;$B13,'[20]Port Harcourt'!$E:$AE,COLUMN(Q$1)-2,FALSE))</f>
        <v>15</v>
      </c>
      <c r="R13" s="7">
        <f>IF(VLOOKUP($B$4&amp;$B13,'[20]Port Harcourt'!$E:$AE,COLUMN(R$1)-2,FALSE)=" ",0,VLOOKUP($B$4&amp;$B13,'[20]Port Harcourt'!$E:$AE,COLUMN(R$1)-2,FALSE))</f>
        <v>31</v>
      </c>
      <c r="S13" s="7">
        <f>IF(VLOOKUP($B$4&amp;$B13,'[20]Port Harcourt'!$E:$AE,COLUMN(S$1)-2,FALSE)=" ",0,VLOOKUP($B$4&amp;$B13,'[20]Port Harcourt'!$E:$AE,COLUMN(S$1)-2,FALSE))</f>
        <v>19</v>
      </c>
      <c r="T13" s="7">
        <f>IF(VLOOKUP($B$4&amp;$B13,'[20]Port Harcourt'!$E:$AE,COLUMN(T$1)-2,FALSE)=" ",0,VLOOKUP($B$4&amp;$B13,'[20]Port Harcourt'!$E:$AE,COLUMN(T$1)-2,FALSE))</f>
        <v>23</v>
      </c>
      <c r="U13" s="7">
        <f>IF(VLOOKUP($B$4&amp;$B13,'[20]Port Harcourt'!$E:$AE,COLUMN(U$1)-2,FALSE)=" ",0,VLOOKUP($B$4&amp;$B13,'[20]Port Harcourt'!$E:$AE,COLUMN(U$1)-2,FALSE))</f>
        <v>34</v>
      </c>
      <c r="V13" s="7">
        <f>IF(VLOOKUP($B$4&amp;$B13,'[20]Port Harcourt'!$E:$AE,COLUMN(V$1)-2,FALSE)=" ",0,VLOOKUP($B$4&amp;$B13,'[20]Port Harcourt'!$E:$AE,COLUMN(V$1)-2,FALSE))</f>
        <v>18</v>
      </c>
      <c r="W13" s="7">
        <f>IF(VLOOKUP($B$4&amp;$B13,'[20]Port Harcourt'!$E:$AE,COLUMN(W$1)-2,FALSE)=" ",0,VLOOKUP($B$4&amp;$B13,'[20]Port Harcourt'!$E:$AE,COLUMN(W$1)-2,FALSE))</f>
        <v>20</v>
      </c>
      <c r="X13" s="7">
        <f>IF(VLOOKUP($B$4&amp;$B13,'[20]Port Harcourt'!$E:$AE,COLUMN(X$1)-2,FALSE)=" ",0,VLOOKUP($B$4&amp;$B13,'[20]Port Harcourt'!$E:$AE,COLUMN(X$1)-2,FALSE))</f>
        <v>25</v>
      </c>
      <c r="Y13" s="7">
        <f>IF(VLOOKUP($B$4&amp;$B13,'[20]Port Harcourt'!$E:$AE,COLUMN(Y$1)-2,FALSE)=" ",0,VLOOKUP($B$4&amp;$B13,'[20]Port Harcourt'!$E:$AE,COLUMN(Y$1)-2,FALSE))</f>
        <v>22</v>
      </c>
      <c r="Z13" s="7">
        <f>IF(VLOOKUP($B$4&amp;$B13,'[20]Port Harcourt'!$E:$AE,COLUMN(Z$1)-2,FALSE)=" ",0,VLOOKUP($B$4&amp;$B13,'[20]Port Harcourt'!$E:$AE,COLUMN(Z$1)-2,FALSE))</f>
        <v>32</v>
      </c>
      <c r="AA13" s="7">
        <f>IF(VLOOKUP($B$4&amp;$B13,'[20]Port Harcourt'!$E:$AE,COLUMN(AA$1)-2,FALSE)=" ",0,VLOOKUP($B$4&amp;$B13,'[20]Port Harcourt'!$E:$AE,COLUMN(AA$1)-2,FALSE))</f>
        <v>32</v>
      </c>
      <c r="AB13" s="7">
        <f>IF(VLOOKUP($B$4&amp;$B13,'[20]Port Harcourt'!$E:$AE,COLUMN(AB$1)-2,FALSE)=" ",0,VLOOKUP($B$4&amp;$B13,'[20]Port Harcourt'!$E:$AE,COLUMN(AB$1)-2,FALSE))</f>
        <v>26</v>
      </c>
      <c r="AC13" s="7">
        <f>IF(VLOOKUP($B$4&amp;$B13,'[20]Port Harcourt'!$E:$AE,COLUMN(AC$1)-2,FALSE)=" ",0,VLOOKUP($B$4&amp;$B13,'[20]Port Harcourt'!$E:$AE,COLUMN(AC$1)-2,FALSE))</f>
        <v>25</v>
      </c>
      <c r="AF13" s="7">
        <f t="shared" si="11"/>
        <v>26</v>
      </c>
      <c r="AG13" s="7">
        <f t="shared" si="11"/>
        <v>25</v>
      </c>
      <c r="AH13" s="7">
        <f>VLOOKUP($A$3&amp;$B$4&amp;$B13,'[14]Paga All'!$G$1:$J$3000,4,FALSE)</f>
        <v>22</v>
      </c>
      <c r="AI13" s="7">
        <f>VLOOKUP($A$3&amp;$B$4&amp;$B13,'[15]Paga all'!$F:$G,2,FALSE)</f>
        <v>26</v>
      </c>
      <c r="AJ13" s="7">
        <f>VLOOKUP($A$3&amp;$B$4&amp;$B13,'[16]Paga all'!$F$2:$G$1470,2,FALSE)</f>
        <v>30</v>
      </c>
      <c r="AK13" s="9">
        <f t="shared" ref="AK13:BO13" si="13">IF(ROUND((AJ12+AJ13)*(1+AK6),)&gt;=AK$3*$AD$3,AK$3*$AD$3*AK7,ROUND((AJ12+AJ13)*(1+AK6),)-AK12)</f>
        <v>26</v>
      </c>
      <c r="AL13" s="9">
        <f t="shared" si="13"/>
        <v>27</v>
      </c>
      <c r="AM13" s="9">
        <f t="shared" si="13"/>
        <v>28</v>
      </c>
      <c r="AN13" s="9">
        <f t="shared" si="13"/>
        <v>29</v>
      </c>
      <c r="AO13" s="9">
        <f t="shared" si="13"/>
        <v>30</v>
      </c>
      <c r="AP13" s="9">
        <f t="shared" si="13"/>
        <v>31</v>
      </c>
      <c r="AQ13" s="9">
        <f t="shared" si="13"/>
        <v>33</v>
      </c>
      <c r="AR13" s="9">
        <f t="shared" si="13"/>
        <v>34</v>
      </c>
      <c r="AS13" s="9">
        <f t="shared" si="13"/>
        <v>35</v>
      </c>
      <c r="AT13" s="9">
        <f t="shared" si="13"/>
        <v>37</v>
      </c>
      <c r="AU13" s="9">
        <f t="shared" si="13"/>
        <v>38</v>
      </c>
      <c r="AV13" s="9">
        <f t="shared" si="13"/>
        <v>40</v>
      </c>
      <c r="AW13" s="9">
        <f t="shared" si="13"/>
        <v>41</v>
      </c>
      <c r="AX13" s="9">
        <f t="shared" si="13"/>
        <v>43</v>
      </c>
      <c r="AY13" s="9">
        <f t="shared" si="13"/>
        <v>45</v>
      </c>
      <c r="AZ13" s="9">
        <f t="shared" si="13"/>
        <v>46</v>
      </c>
      <c r="BA13" s="9">
        <f t="shared" si="13"/>
        <v>48</v>
      </c>
      <c r="BB13" s="9">
        <f t="shared" si="13"/>
        <v>50</v>
      </c>
      <c r="BC13" s="9">
        <f t="shared" si="13"/>
        <v>52</v>
      </c>
      <c r="BD13" s="9">
        <f t="shared" si="13"/>
        <v>54</v>
      </c>
      <c r="BE13" s="9">
        <f t="shared" si="13"/>
        <v>56</v>
      </c>
      <c r="BF13" s="9">
        <f t="shared" si="13"/>
        <v>59</v>
      </c>
      <c r="BG13" s="9">
        <f t="shared" si="13"/>
        <v>61</v>
      </c>
      <c r="BH13" s="9">
        <f t="shared" si="13"/>
        <v>63</v>
      </c>
      <c r="BI13" s="9">
        <f t="shared" si="13"/>
        <v>66</v>
      </c>
      <c r="BJ13" s="9">
        <f t="shared" si="13"/>
        <v>69</v>
      </c>
      <c r="BK13" s="9">
        <f t="shared" si="13"/>
        <v>71</v>
      </c>
      <c r="BL13" s="9">
        <f t="shared" si="13"/>
        <v>74</v>
      </c>
      <c r="BM13" s="9">
        <f t="shared" si="13"/>
        <v>77</v>
      </c>
      <c r="BN13" s="9">
        <f t="shared" si="13"/>
        <v>80</v>
      </c>
      <c r="BO13" s="9">
        <f t="shared" si="13"/>
        <v>83</v>
      </c>
    </row>
    <row r="14" spans="1:67" x14ac:dyDescent="0.25">
      <c r="B14" t="s">
        <v>269</v>
      </c>
      <c r="D14" s="7">
        <f>IF(VLOOKUP($B$4&amp;$B14,'[20]Port Harcourt'!$E:$AE,COLUMN(D$1)-2,FALSE)=" ",0,VLOOKUP($B$4&amp;$B14,'[20]Port Harcourt'!$E:$AE,COLUMN(D$1)-2,FALSE))</f>
        <v>17</v>
      </c>
      <c r="E14" s="7">
        <f>IF(VLOOKUP($B$4&amp;$B14,'[20]Port Harcourt'!$E:$AE,COLUMN(E$1)-2,FALSE)=" ",0,VLOOKUP($B$4&amp;$B14,'[20]Port Harcourt'!$E:$AE,COLUMN(E$1)-2,FALSE))</f>
        <v>19</v>
      </c>
      <c r="F14" s="7">
        <f>IF(VLOOKUP($B$4&amp;$B14,'[20]Port Harcourt'!$E:$AE,COLUMN(F$1)-2,FALSE)=" ",0,VLOOKUP($B$4&amp;$B14,'[20]Port Harcourt'!$E:$AE,COLUMN(F$1)-2,FALSE))</f>
        <v>58</v>
      </c>
      <c r="G14" s="7">
        <f>IF(VLOOKUP($B$4&amp;$B14,'[20]Port Harcourt'!$E:$AE,COLUMN(G$1)-2,FALSE)=" ",0,VLOOKUP($B$4&amp;$B14,'[20]Port Harcourt'!$E:$AE,COLUMN(G$1)-2,FALSE))</f>
        <v>47</v>
      </c>
      <c r="H14" s="7">
        <f>IF(VLOOKUP($B$4&amp;$B14,'[20]Port Harcourt'!$E:$AE,COLUMN(H$1)-2,FALSE)=" ",0,VLOOKUP($B$4&amp;$B14,'[20]Port Harcourt'!$E:$AE,COLUMN(H$1)-2,FALSE))</f>
        <v>170</v>
      </c>
      <c r="I14" s="7">
        <f>IF(VLOOKUP($B$4&amp;$B14,'[20]Port Harcourt'!$E:$AE,COLUMN(I$1)-2,FALSE)=" ",0,VLOOKUP($B$4&amp;$B14,'[20]Port Harcourt'!$E:$AE,COLUMN(I$1)-2,FALSE))</f>
        <v>166</v>
      </c>
      <c r="J14" s="7">
        <f>IF(VLOOKUP($B$4&amp;$B14,'[20]Port Harcourt'!$E:$AE,COLUMN(J$1)-2,FALSE)=" ",0,VLOOKUP($B$4&amp;$B14,'[20]Port Harcourt'!$E:$AE,COLUMN(J$1)-2,FALSE))</f>
        <v>195</v>
      </c>
      <c r="K14" s="7">
        <f>IF(VLOOKUP($B$4&amp;$B14,'[20]Port Harcourt'!$E:$AE,COLUMN(K$1)-2,FALSE)=" ",0,VLOOKUP($B$4&amp;$B14,'[20]Port Harcourt'!$E:$AE,COLUMN(K$1)-2,FALSE))</f>
        <v>203</v>
      </c>
      <c r="L14" s="7">
        <f>IF(VLOOKUP($B$4&amp;$B14,'[20]Port Harcourt'!$E:$AE,COLUMN(L$1)-2,FALSE)=" ",0,VLOOKUP($B$4&amp;$B14,'[20]Port Harcourt'!$E:$AE,COLUMN(L$1)-2,FALSE))</f>
        <v>217</v>
      </c>
      <c r="M14" s="7">
        <f>IF(VLOOKUP($B$4&amp;$B14,'[20]Port Harcourt'!$E:$AE,COLUMN(M$1)-2,FALSE)=" ",0,VLOOKUP($B$4&amp;$B14,'[20]Port Harcourt'!$E:$AE,COLUMN(M$1)-2,FALSE))</f>
        <v>307</v>
      </c>
      <c r="N14" s="7">
        <f>IF(VLOOKUP($B$4&amp;$B14,'[20]Port Harcourt'!$E:$AE,COLUMN(N$1)-2,FALSE)=" ",0,VLOOKUP($B$4&amp;$B14,'[20]Port Harcourt'!$E:$AE,COLUMN(N$1)-2,FALSE))</f>
        <v>270</v>
      </c>
      <c r="O14" s="7">
        <f>IF(VLOOKUP($B$4&amp;$B14,'[20]Port Harcourt'!$E:$AE,COLUMN(O$1)-2,FALSE)=" ",0,VLOOKUP($B$4&amp;$B14,'[20]Port Harcourt'!$E:$AE,COLUMN(O$1)-2,FALSE))</f>
        <v>248</v>
      </c>
      <c r="P14" s="7">
        <f>IF(VLOOKUP($B$4&amp;$B14,'[20]Port Harcourt'!$E:$AE,COLUMN(P$1)-2,FALSE)=" ",0,VLOOKUP($B$4&amp;$B14,'[20]Port Harcourt'!$E:$AE,COLUMN(P$1)-2,FALSE))</f>
        <v>279</v>
      </c>
      <c r="Q14" s="7">
        <f>IF(VLOOKUP($B$4&amp;$B14,'[20]Port Harcourt'!$E:$AE,COLUMN(Q$1)-2,FALSE)=" ",0,VLOOKUP($B$4&amp;$B14,'[20]Port Harcourt'!$E:$AE,COLUMN(Q$1)-2,FALSE))</f>
        <v>258</v>
      </c>
      <c r="R14" s="7">
        <f>IF(VLOOKUP($B$4&amp;$B14,'[20]Port Harcourt'!$E:$AE,COLUMN(R$1)-2,FALSE)=" ",0,VLOOKUP($B$4&amp;$B14,'[20]Port Harcourt'!$E:$AE,COLUMN(R$1)-2,FALSE))</f>
        <v>318</v>
      </c>
      <c r="S14" s="7">
        <f>IF(VLOOKUP($B$4&amp;$B14,'[20]Port Harcourt'!$E:$AE,COLUMN(S$1)-2,FALSE)=" ",0,VLOOKUP($B$4&amp;$B14,'[20]Port Harcourt'!$E:$AE,COLUMN(S$1)-2,FALSE))</f>
        <v>216</v>
      </c>
      <c r="T14" s="7">
        <f>IF(VLOOKUP($B$4&amp;$B14,'[20]Port Harcourt'!$E:$AE,COLUMN(T$1)-2,FALSE)=" ",0,VLOOKUP($B$4&amp;$B14,'[20]Port Harcourt'!$E:$AE,COLUMN(T$1)-2,FALSE))</f>
        <v>248</v>
      </c>
      <c r="U14" s="7">
        <f>IF(VLOOKUP($B$4&amp;$B14,'[20]Port Harcourt'!$E:$AE,COLUMN(U$1)-2,FALSE)=" ",0,VLOOKUP($B$4&amp;$B14,'[20]Port Harcourt'!$E:$AE,COLUMN(U$1)-2,FALSE))</f>
        <v>211</v>
      </c>
      <c r="V14" s="7">
        <f>IF(VLOOKUP($B$4&amp;$B14,'[20]Port Harcourt'!$E:$AE,COLUMN(V$1)-2,FALSE)=" ",0,VLOOKUP($B$4&amp;$B14,'[20]Port Harcourt'!$E:$AE,COLUMN(V$1)-2,FALSE))</f>
        <v>273</v>
      </c>
      <c r="W14" s="7">
        <f>IF(VLOOKUP($B$4&amp;$B14,'[20]Port Harcourt'!$E:$AE,COLUMN(W$1)-2,FALSE)=" ",0,VLOOKUP($B$4&amp;$B14,'[20]Port Harcourt'!$E:$AE,COLUMN(W$1)-2,FALSE))</f>
        <v>253</v>
      </c>
      <c r="X14" s="7">
        <f>IF(VLOOKUP($B$4&amp;$B14,'[20]Port Harcourt'!$E:$AE,COLUMN(X$1)-2,FALSE)=" ",0,VLOOKUP($B$4&amp;$B14,'[20]Port Harcourt'!$E:$AE,COLUMN(X$1)-2,FALSE))</f>
        <v>356</v>
      </c>
      <c r="Y14" s="7">
        <f>IF(VLOOKUP($B$4&amp;$B14,'[20]Port Harcourt'!$E:$AE,COLUMN(Y$1)-2,FALSE)=" ",0,VLOOKUP($B$4&amp;$B14,'[20]Port Harcourt'!$E:$AE,COLUMN(Y$1)-2,FALSE))</f>
        <v>480</v>
      </c>
      <c r="Z14" s="7">
        <f>IF(VLOOKUP($B$4&amp;$B14,'[20]Port Harcourt'!$E:$AE,COLUMN(Z$1)-2,FALSE)=" ",0,VLOOKUP($B$4&amp;$B14,'[20]Port Harcourt'!$E:$AE,COLUMN(Z$1)-2,FALSE))</f>
        <v>418</v>
      </c>
      <c r="AA14" s="7">
        <f>IF(VLOOKUP($B$4&amp;$B14,'[20]Port Harcourt'!$E:$AE,COLUMN(AA$1)-2,FALSE)=" ",0,VLOOKUP($B$4&amp;$B14,'[20]Port Harcourt'!$E:$AE,COLUMN(AA$1)-2,FALSE))</f>
        <v>460</v>
      </c>
      <c r="AB14" s="7">
        <f>IF(VLOOKUP($B$4&amp;$B14,'[20]Port Harcourt'!$E:$AE,COLUMN(AB$1)-2,FALSE)=" ",0,VLOOKUP($B$4&amp;$B14,'[20]Port Harcourt'!$E:$AE,COLUMN(AB$1)-2,FALSE))</f>
        <v>464</v>
      </c>
      <c r="AC14" s="7">
        <f>IF(VLOOKUP($B$4&amp;$B14,'[20]Port Harcourt'!$E:$AE,COLUMN(AC$1)-2,FALSE)=" ",0,VLOOKUP($B$4&amp;$B14,'[20]Port Harcourt'!$E:$AE,COLUMN(AC$1)-2,FALSE))</f>
        <v>574</v>
      </c>
      <c r="AF14" s="7">
        <f t="shared" si="11"/>
        <v>464</v>
      </c>
      <c r="AG14" s="7">
        <f t="shared" si="11"/>
        <v>574</v>
      </c>
      <c r="AH14" s="7">
        <f>VLOOKUP($A$3&amp;$B$4&amp;$B14,'[14]Paga All'!$G$1:$J$3000,4,FALSE)</f>
        <v>654</v>
      </c>
      <c r="AI14" s="7">
        <f>VLOOKUP($A$3&amp;$B$4&amp;$B14,'[15]Paga all'!$F:$G,2,FALSE)</f>
        <v>589</v>
      </c>
      <c r="AJ14" s="7">
        <f>VLOOKUP($A$3&amp;$B$4&amp;$B14,'[16]Paga all'!$F$2:$G$1470,2,FALSE)</f>
        <v>461</v>
      </c>
      <c r="AK14" s="9">
        <f t="shared" ref="AK14:BO14" si="14">ROUND(AK12*AK8,)</f>
        <v>410</v>
      </c>
      <c r="AL14" s="9">
        <f t="shared" si="14"/>
        <v>428</v>
      </c>
      <c r="AM14" s="9">
        <f t="shared" si="14"/>
        <v>446</v>
      </c>
      <c r="AN14" s="9">
        <f t="shared" si="14"/>
        <v>463</v>
      </c>
      <c r="AO14" s="9">
        <f t="shared" si="14"/>
        <v>481</v>
      </c>
      <c r="AP14" s="9">
        <f t="shared" si="14"/>
        <v>498</v>
      </c>
      <c r="AQ14" s="9">
        <f t="shared" si="14"/>
        <v>516</v>
      </c>
      <c r="AR14" s="9">
        <f t="shared" si="14"/>
        <v>539</v>
      </c>
      <c r="AS14" s="9">
        <f t="shared" si="14"/>
        <v>563</v>
      </c>
      <c r="AT14" s="9">
        <f t="shared" si="14"/>
        <v>580</v>
      </c>
      <c r="AU14" s="9">
        <f t="shared" si="14"/>
        <v>604</v>
      </c>
      <c r="AV14" s="9">
        <f t="shared" si="14"/>
        <v>627</v>
      </c>
      <c r="AW14" s="9">
        <f t="shared" si="14"/>
        <v>657</v>
      </c>
      <c r="AX14" s="9">
        <f t="shared" si="14"/>
        <v>680</v>
      </c>
      <c r="AY14" s="9">
        <f t="shared" si="14"/>
        <v>704</v>
      </c>
      <c r="AZ14" s="9">
        <f t="shared" si="14"/>
        <v>739</v>
      </c>
      <c r="BA14" s="9">
        <f t="shared" si="14"/>
        <v>768</v>
      </c>
      <c r="BB14" s="9">
        <f t="shared" si="14"/>
        <v>797</v>
      </c>
      <c r="BC14" s="9">
        <f t="shared" si="14"/>
        <v>827</v>
      </c>
      <c r="BD14" s="9">
        <f t="shared" si="14"/>
        <v>862</v>
      </c>
      <c r="BE14" s="9">
        <f t="shared" si="14"/>
        <v>897</v>
      </c>
      <c r="BF14" s="9">
        <f t="shared" si="14"/>
        <v>926</v>
      </c>
      <c r="BG14" s="9">
        <f t="shared" si="14"/>
        <v>967</v>
      </c>
      <c r="BH14" s="9">
        <f t="shared" si="14"/>
        <v>1009</v>
      </c>
      <c r="BI14" s="9">
        <f t="shared" si="14"/>
        <v>1044</v>
      </c>
      <c r="BJ14" s="9">
        <f t="shared" si="14"/>
        <v>1085</v>
      </c>
      <c r="BK14" s="9">
        <f t="shared" si="14"/>
        <v>1132</v>
      </c>
      <c r="BL14" s="9">
        <f t="shared" si="14"/>
        <v>1179</v>
      </c>
      <c r="BM14" s="9">
        <f t="shared" si="14"/>
        <v>1225</v>
      </c>
      <c r="BN14" s="9">
        <f t="shared" si="14"/>
        <v>1272</v>
      </c>
      <c r="BO14" s="9">
        <f t="shared" si="14"/>
        <v>1325</v>
      </c>
    </row>
    <row r="15" spans="1:67" x14ac:dyDescent="0.25">
      <c r="B15" t="s">
        <v>270</v>
      </c>
      <c r="D15" s="7">
        <f>IF(VLOOKUP($B$4&amp;$B15,'[20]Port Harcourt'!$E:$AE,COLUMN(D$1)-2,FALSE)=" ",0,VLOOKUP($B$4&amp;$B15,'[20]Port Harcourt'!$E:$AE,COLUMN(D$1)-2,FALSE))</f>
        <v>287200</v>
      </c>
      <c r="E15" s="7">
        <f>IF(VLOOKUP($B$4&amp;$B15,'[20]Port Harcourt'!$E:$AE,COLUMN(E$1)-2,FALSE)=" ",0,VLOOKUP($B$4&amp;$B15,'[20]Port Harcourt'!$E:$AE,COLUMN(E$1)-2,FALSE))</f>
        <v>140000</v>
      </c>
      <c r="F15" s="7">
        <f>IF(VLOOKUP($B$4&amp;$B15,'[20]Port Harcourt'!$E:$AE,COLUMN(F$1)-2,FALSE)=" ",0,VLOOKUP($B$4&amp;$B15,'[20]Port Harcourt'!$E:$AE,COLUMN(F$1)-2,FALSE))</f>
        <v>458850</v>
      </c>
      <c r="G15" s="7">
        <f>IF(VLOOKUP($B$4&amp;$B15,'[20]Port Harcourt'!$E:$AE,COLUMN(G$1)-2,FALSE)=" ",0,VLOOKUP($B$4&amp;$B15,'[20]Port Harcourt'!$E:$AE,COLUMN(G$1)-2,FALSE))</f>
        <v>280200</v>
      </c>
      <c r="H15" s="7">
        <f>IF(VLOOKUP($B$4&amp;$B15,'[20]Port Harcourt'!$E:$AE,COLUMN(H$1)-2,FALSE)=" ",0,VLOOKUP($B$4&amp;$B15,'[20]Port Harcourt'!$E:$AE,COLUMN(H$1)-2,FALSE))</f>
        <v>749350</v>
      </c>
      <c r="I15" s="7">
        <f>IF(VLOOKUP($B$4&amp;$B15,'[20]Port Harcourt'!$E:$AE,COLUMN(I$1)-2,FALSE)=" ",0,VLOOKUP($B$4&amp;$B15,'[20]Port Harcourt'!$E:$AE,COLUMN(I$1)-2,FALSE))</f>
        <v>759579</v>
      </c>
      <c r="J15" s="7">
        <f>IF(VLOOKUP($B$4&amp;$B15,'[20]Port Harcourt'!$E:$AE,COLUMN(J$1)-2,FALSE)=" ",0,VLOOKUP($B$4&amp;$B15,'[20]Port Harcourt'!$E:$AE,COLUMN(J$1)-2,FALSE))</f>
        <v>1188442.25</v>
      </c>
      <c r="K15" s="7">
        <f>IF(VLOOKUP($B$4&amp;$B15,'[20]Port Harcourt'!$E:$AE,COLUMN(K$1)-2,FALSE)=" ",0,VLOOKUP($B$4&amp;$B15,'[20]Port Harcourt'!$E:$AE,COLUMN(K$1)-2,FALSE))</f>
        <v>1193954.42</v>
      </c>
      <c r="L15" s="7">
        <f>IF(VLOOKUP($B$4&amp;$B15,'[20]Port Harcourt'!$E:$AE,COLUMN(L$1)-2,FALSE)=" ",0,VLOOKUP($B$4&amp;$B15,'[20]Port Harcourt'!$E:$AE,COLUMN(L$1)-2,FALSE))</f>
        <v>1300400</v>
      </c>
      <c r="M15" s="7">
        <f>IF(VLOOKUP($B$4&amp;$B15,'[20]Port Harcourt'!$E:$AE,COLUMN(M$1)-2,FALSE)=" ",0,VLOOKUP($B$4&amp;$B15,'[20]Port Harcourt'!$E:$AE,COLUMN(M$1)-2,FALSE))</f>
        <v>1817681.9199999999</v>
      </c>
      <c r="N15" s="7">
        <f>IF(VLOOKUP($B$4&amp;$B15,'[20]Port Harcourt'!$E:$AE,COLUMN(N$1)-2,FALSE)=" ",0,VLOOKUP($B$4&amp;$B15,'[20]Port Harcourt'!$E:$AE,COLUMN(N$1)-2,FALSE))</f>
        <v>1623900</v>
      </c>
      <c r="O15" s="7">
        <f>IF(VLOOKUP($B$4&amp;$B15,'[20]Port Harcourt'!$E:$AE,COLUMN(O$1)-2,FALSE)=" ",0,VLOOKUP($B$4&amp;$B15,'[20]Port Harcourt'!$E:$AE,COLUMN(O$1)-2,FALSE))</f>
        <v>1555833.56</v>
      </c>
      <c r="P15" s="7">
        <f>IF(VLOOKUP($B$4&amp;$B15,'[20]Port Harcourt'!$E:$AE,COLUMN(P$1)-2,FALSE)=" ",0,VLOOKUP($B$4&amp;$B15,'[20]Port Harcourt'!$E:$AE,COLUMN(P$1)-2,FALSE))</f>
        <v>1891990</v>
      </c>
      <c r="Q15" s="7">
        <f>IF(VLOOKUP($B$4&amp;$B15,'[20]Port Harcourt'!$E:$AE,COLUMN(Q$1)-2,FALSE)=" ",0,VLOOKUP($B$4&amp;$B15,'[20]Port Harcourt'!$E:$AE,COLUMN(Q$1)-2,FALSE))</f>
        <v>2063330</v>
      </c>
      <c r="R15" s="7">
        <f>IF(VLOOKUP($B$4&amp;$B15,'[20]Port Harcourt'!$E:$AE,COLUMN(R$1)-2,FALSE)=" ",0,VLOOKUP($B$4&amp;$B15,'[20]Port Harcourt'!$E:$AE,COLUMN(R$1)-2,FALSE))</f>
        <v>2235131.5</v>
      </c>
      <c r="S15" s="7">
        <f>IF(VLOOKUP($B$4&amp;$B15,'[20]Port Harcourt'!$E:$AE,COLUMN(S$1)-2,FALSE)=" ",0,VLOOKUP($B$4&amp;$B15,'[20]Port Harcourt'!$E:$AE,COLUMN(S$1)-2,FALSE))</f>
        <v>1701158</v>
      </c>
      <c r="T15" s="7">
        <f>IF(VLOOKUP($B$4&amp;$B15,'[20]Port Harcourt'!$E:$AE,COLUMN(T$1)-2,FALSE)=" ",0,VLOOKUP($B$4&amp;$B15,'[20]Port Harcourt'!$E:$AE,COLUMN(T$1)-2,FALSE))</f>
        <v>2044953</v>
      </c>
      <c r="U15" s="7">
        <f>IF(VLOOKUP($B$4&amp;$B15,'[20]Port Harcourt'!$E:$AE,COLUMN(U$1)-2,FALSE)=" ",0,VLOOKUP($B$4&amp;$B15,'[20]Port Harcourt'!$E:$AE,COLUMN(U$1)-2,FALSE))</f>
        <v>1704350</v>
      </c>
      <c r="V15" s="7">
        <f>IF(VLOOKUP($B$4&amp;$B15,'[20]Port Harcourt'!$E:$AE,COLUMN(V$1)-2,FALSE)=" ",0,VLOOKUP($B$4&amp;$B15,'[20]Port Harcourt'!$E:$AE,COLUMN(V$1)-2,FALSE))</f>
        <v>1770220</v>
      </c>
      <c r="W15" s="7">
        <f>IF(VLOOKUP($B$4&amp;$B15,'[20]Port Harcourt'!$E:$AE,COLUMN(W$1)-2,FALSE)=" ",0,VLOOKUP($B$4&amp;$B15,'[20]Port Harcourt'!$E:$AE,COLUMN(W$1)-2,FALSE))</f>
        <v>2021400</v>
      </c>
      <c r="X15" s="7">
        <f>IF(VLOOKUP($B$4&amp;$B15,'[20]Port Harcourt'!$E:$AE,COLUMN(X$1)-2,FALSE)=" ",0,VLOOKUP($B$4&amp;$B15,'[20]Port Harcourt'!$E:$AE,COLUMN(X$1)-2,FALSE))</f>
        <v>3267505</v>
      </c>
      <c r="Y15" s="7">
        <f>IF(VLOOKUP($B$4&amp;$B15,'[20]Port Harcourt'!$E:$AE,COLUMN(Y$1)-2,FALSE)=" ",0,VLOOKUP($B$4&amp;$B15,'[20]Port Harcourt'!$E:$AE,COLUMN(Y$1)-2,FALSE))</f>
        <v>6394410</v>
      </c>
      <c r="Z15" s="7">
        <f>IF(VLOOKUP($B$4&amp;$B15,'[20]Port Harcourt'!$E:$AE,COLUMN(Z$1)-2,FALSE)=" ",0,VLOOKUP($B$4&amp;$B15,'[20]Port Harcourt'!$E:$AE,COLUMN(Z$1)-2,FALSE))</f>
        <v>5751250</v>
      </c>
      <c r="AA15" s="7">
        <f>IF(VLOOKUP($B$4&amp;$B15,'[20]Port Harcourt'!$E:$AE,COLUMN(AA$1)-2,FALSE)=" ",0,VLOOKUP($B$4&amp;$B15,'[20]Port Harcourt'!$E:$AE,COLUMN(AA$1)-2,FALSE))</f>
        <v>5863561.7999999998</v>
      </c>
      <c r="AB15" s="7">
        <f>IF(VLOOKUP($B$4&amp;$B15,'[20]Port Harcourt'!$E:$AE,COLUMN(AB$1)-2,FALSE)=" ",0,VLOOKUP($B$4&amp;$B15,'[20]Port Harcourt'!$E:$AE,COLUMN(AB$1)-2,FALSE))</f>
        <v>5933281</v>
      </c>
      <c r="AC15" s="7">
        <f>IF(VLOOKUP($B$4&amp;$B15,'[20]Port Harcourt'!$E:$AE,COLUMN(AC$1)-2,FALSE)=" ",0,VLOOKUP($B$4&amp;$B15,'[20]Port Harcourt'!$E:$AE,COLUMN(AC$1)-2,FALSE))</f>
        <v>8477209</v>
      </c>
      <c r="AF15" s="7">
        <f t="shared" si="11"/>
        <v>5933281</v>
      </c>
      <c r="AG15" s="7">
        <f t="shared" si="11"/>
        <v>8477209</v>
      </c>
      <c r="AH15" s="7">
        <f>VLOOKUP($A$3&amp;$B$4&amp;$B15,'[14]Paga All'!$G$1:$J$3000,4,FALSE)</f>
        <v>10548380</v>
      </c>
      <c r="AI15" s="7">
        <f>VLOOKUP($A$3&amp;$B$4&amp;$B15,'[15]Paga all'!$F:$G,2,FALSE)</f>
        <v>11871898</v>
      </c>
      <c r="AJ15" s="7">
        <f>VLOOKUP($A$3&amp;$B$4&amp;$B15,'[16]Paga all'!$F$2:$G$1470,2,FALSE)</f>
        <v>9738740.3000000007</v>
      </c>
      <c r="AK15" s="9">
        <f t="shared" ref="AK15:BO15" si="15">AK14*$AD16</f>
        <v>4359213.2306572376</v>
      </c>
      <c r="AL15" s="9">
        <f t="shared" si="15"/>
        <v>4550593.3237104826</v>
      </c>
      <c r="AM15" s="9">
        <f t="shared" si="15"/>
        <v>4741973.4167637276</v>
      </c>
      <c r="AN15" s="9">
        <f t="shared" si="15"/>
        <v>4922721.2824251251</v>
      </c>
      <c r="AO15" s="9">
        <f t="shared" si="15"/>
        <v>5114101.3754783692</v>
      </c>
      <c r="AP15" s="9">
        <f t="shared" si="15"/>
        <v>5294849.2411397668</v>
      </c>
      <c r="AQ15" s="9">
        <f t="shared" si="15"/>
        <v>5486229.3341930117</v>
      </c>
      <c r="AR15" s="9">
        <f t="shared" si="15"/>
        <v>5730770.564205491</v>
      </c>
      <c r="AS15" s="9">
        <f t="shared" si="15"/>
        <v>5985944.0216098167</v>
      </c>
      <c r="AT15" s="9">
        <f t="shared" si="15"/>
        <v>6166691.8872712143</v>
      </c>
      <c r="AU15" s="9">
        <f t="shared" si="15"/>
        <v>6421865.3446755409</v>
      </c>
      <c r="AV15" s="9">
        <f t="shared" si="15"/>
        <v>6666406.5746880202</v>
      </c>
      <c r="AW15" s="9">
        <f t="shared" si="15"/>
        <v>6985373.3964434275</v>
      </c>
      <c r="AX15" s="9">
        <f t="shared" si="15"/>
        <v>7229914.6264559068</v>
      </c>
      <c r="AY15" s="9">
        <f t="shared" si="15"/>
        <v>7485088.0838602334</v>
      </c>
      <c r="AZ15" s="9">
        <f t="shared" si="15"/>
        <v>7857216.0425748751</v>
      </c>
      <c r="BA15" s="9">
        <f t="shared" si="15"/>
        <v>8165550.636938436</v>
      </c>
      <c r="BB15" s="9">
        <f t="shared" si="15"/>
        <v>8473885.2313019969</v>
      </c>
      <c r="BC15" s="9">
        <f t="shared" si="15"/>
        <v>8792852.0530574042</v>
      </c>
      <c r="BD15" s="9">
        <f t="shared" si="15"/>
        <v>9164980.0117720459</v>
      </c>
      <c r="BE15" s="9">
        <f t="shared" si="15"/>
        <v>9537107.9704866894</v>
      </c>
      <c r="BF15" s="9">
        <f t="shared" si="15"/>
        <v>9845442.5648502503</v>
      </c>
      <c r="BG15" s="9">
        <f t="shared" si="15"/>
        <v>10281363.887915973</v>
      </c>
      <c r="BH15" s="9">
        <f t="shared" si="15"/>
        <v>10727917.438373543</v>
      </c>
      <c r="BI15" s="9">
        <f t="shared" si="15"/>
        <v>11100045.397088187</v>
      </c>
      <c r="BJ15" s="9">
        <f t="shared" si="15"/>
        <v>11535966.720153911</v>
      </c>
      <c r="BK15" s="9">
        <f t="shared" si="15"/>
        <v>12035681.407570716</v>
      </c>
      <c r="BL15" s="9">
        <f t="shared" si="15"/>
        <v>12535396.094987521</v>
      </c>
      <c r="BM15" s="9">
        <f t="shared" si="15"/>
        <v>13024478.555012479</v>
      </c>
      <c r="BN15" s="9">
        <f t="shared" si="15"/>
        <v>13524193.242429284</v>
      </c>
      <c r="BO15" s="9">
        <f t="shared" si="15"/>
        <v>14087701.294197172</v>
      </c>
    </row>
    <row r="16" spans="1:67" x14ac:dyDescent="0.25">
      <c r="B16" t="s">
        <v>145</v>
      </c>
      <c r="D16" s="7">
        <f>IF(VLOOKUP($B$4&amp;$B16,'[20]Port Harcourt'!$E:$AE,COLUMN(D$1)-2,FALSE)=" ",0,VLOOKUP($B$4&amp;$B16,'[20]Port Harcourt'!$E:$AE,COLUMN(D$1)-2,FALSE))</f>
        <v>16894.12</v>
      </c>
      <c r="E16" s="7">
        <f>IF(VLOOKUP($B$4&amp;$B16,'[20]Port Harcourt'!$E:$AE,COLUMN(E$1)-2,FALSE)=" ",0,VLOOKUP($B$4&amp;$B16,'[20]Port Harcourt'!$E:$AE,COLUMN(E$1)-2,FALSE))</f>
        <v>7368.42</v>
      </c>
      <c r="F16" s="7">
        <f>IF(VLOOKUP($B$4&amp;$B16,'[20]Port Harcourt'!$E:$AE,COLUMN(F$1)-2,FALSE)=" ",0,VLOOKUP($B$4&amp;$B16,'[20]Port Harcourt'!$E:$AE,COLUMN(F$1)-2,FALSE))</f>
        <v>7911.21</v>
      </c>
      <c r="G16" s="7">
        <f>IF(VLOOKUP($B$4&amp;$B16,'[20]Port Harcourt'!$E:$AE,COLUMN(G$1)-2,FALSE)=" ",0,VLOOKUP($B$4&amp;$B16,'[20]Port Harcourt'!$E:$AE,COLUMN(G$1)-2,FALSE))</f>
        <v>5961.7</v>
      </c>
      <c r="H16" s="7">
        <f>IF(VLOOKUP($B$4&amp;$B16,'[20]Port Harcourt'!$E:$AE,COLUMN(H$1)-2,FALSE)=" ",0,VLOOKUP($B$4&amp;$B16,'[20]Port Harcourt'!$E:$AE,COLUMN(H$1)-2,FALSE))</f>
        <v>4407.9399999999996</v>
      </c>
      <c r="I16" s="7">
        <f>IF(VLOOKUP($B$4&amp;$B16,'[20]Port Harcourt'!$E:$AE,COLUMN(I$1)-2,FALSE)=" ",0,VLOOKUP($B$4&amp;$B16,'[20]Port Harcourt'!$E:$AE,COLUMN(I$1)-2,FALSE))</f>
        <v>4575.78</v>
      </c>
      <c r="J16" s="7">
        <f>IF(VLOOKUP($B$4&amp;$B16,'[20]Port Harcourt'!$E:$AE,COLUMN(J$1)-2,FALSE)=" ",0,VLOOKUP($B$4&amp;$B16,'[20]Port Harcourt'!$E:$AE,COLUMN(J$1)-2,FALSE))</f>
        <v>6094.58</v>
      </c>
      <c r="K16" s="7">
        <f>IF(VLOOKUP($B$4&amp;$B16,'[20]Port Harcourt'!$E:$AE,COLUMN(K$1)-2,FALSE)=" ",0,VLOOKUP($B$4&amp;$B16,'[20]Port Harcourt'!$E:$AE,COLUMN(K$1)-2,FALSE))</f>
        <v>5881.55</v>
      </c>
      <c r="L16" s="7">
        <f>IF(VLOOKUP($B$4&amp;$B16,'[20]Port Harcourt'!$E:$AE,COLUMN(L$1)-2,FALSE)=" ",0,VLOOKUP($B$4&amp;$B16,'[20]Port Harcourt'!$E:$AE,COLUMN(L$1)-2,FALSE))</f>
        <v>5992.63</v>
      </c>
      <c r="M16" s="7">
        <f>IF(VLOOKUP($B$4&amp;$B16,'[20]Port Harcourt'!$E:$AE,COLUMN(M$1)-2,FALSE)=" ",0,VLOOKUP($B$4&amp;$B16,'[20]Port Harcourt'!$E:$AE,COLUMN(M$1)-2,FALSE))</f>
        <v>5920.79</v>
      </c>
      <c r="N16" s="7">
        <f>IF(VLOOKUP($B$4&amp;$B16,'[20]Port Harcourt'!$E:$AE,COLUMN(N$1)-2,FALSE)=" ",0,VLOOKUP($B$4&amp;$B16,'[20]Port Harcourt'!$E:$AE,COLUMN(N$1)-2,FALSE))</f>
        <v>6014.44</v>
      </c>
      <c r="O16" s="7">
        <f>IF(VLOOKUP($B$4&amp;$B16,'[20]Port Harcourt'!$E:$AE,COLUMN(O$1)-2,FALSE)=" ",0,VLOOKUP($B$4&amp;$B16,'[20]Port Harcourt'!$E:$AE,COLUMN(O$1)-2,FALSE))</f>
        <v>6273.52</v>
      </c>
      <c r="P16" s="7">
        <f>IF(VLOOKUP($B$4&amp;$B16,'[20]Port Harcourt'!$E:$AE,COLUMN(P$1)-2,FALSE)=" ",0,VLOOKUP($B$4&amp;$B16,'[20]Port Harcourt'!$E:$AE,COLUMN(P$1)-2,FALSE))</f>
        <v>6781.33</v>
      </c>
      <c r="Q16" s="7">
        <f>IF(VLOOKUP($B$4&amp;$B16,'[20]Port Harcourt'!$E:$AE,COLUMN(Q$1)-2,FALSE)=" ",0,VLOOKUP($B$4&amp;$B16,'[20]Port Harcourt'!$E:$AE,COLUMN(Q$1)-2,FALSE))</f>
        <v>7997.4</v>
      </c>
      <c r="R16" s="7">
        <f>IF(VLOOKUP($B$4&amp;$B16,'[20]Port Harcourt'!$E:$AE,COLUMN(R$1)-2,FALSE)=" ",0,VLOOKUP($B$4&amp;$B16,'[20]Port Harcourt'!$E:$AE,COLUMN(R$1)-2,FALSE))</f>
        <v>7028.72</v>
      </c>
      <c r="S16" s="7">
        <f>IF(VLOOKUP($B$4&amp;$B16,'[20]Port Harcourt'!$E:$AE,COLUMN(S$1)-2,FALSE)=" ",0,VLOOKUP($B$4&amp;$B16,'[20]Port Harcourt'!$E:$AE,COLUMN(S$1)-2,FALSE))</f>
        <v>7875.73</v>
      </c>
      <c r="T16" s="7">
        <f>IF(VLOOKUP($B$4&amp;$B16,'[20]Port Harcourt'!$E:$AE,COLUMN(T$1)-2,FALSE)=" ",0,VLOOKUP($B$4&amp;$B16,'[20]Port Harcourt'!$E:$AE,COLUMN(T$1)-2,FALSE))</f>
        <v>8245.7800000000007</v>
      </c>
      <c r="U16" s="7">
        <f>IF(VLOOKUP($B$4&amp;$B16,'[20]Port Harcourt'!$E:$AE,COLUMN(U$1)-2,FALSE)=" ",0,VLOOKUP($B$4&amp;$B16,'[20]Port Harcourt'!$E:$AE,COLUMN(U$1)-2,FALSE))</f>
        <v>8077.49</v>
      </c>
      <c r="V16" s="7">
        <f>IF(VLOOKUP($B$4&amp;$B16,'[20]Port Harcourt'!$E:$AE,COLUMN(V$1)-2,FALSE)=" ",0,VLOOKUP($B$4&amp;$B16,'[20]Port Harcourt'!$E:$AE,COLUMN(V$1)-2,FALSE))</f>
        <v>6484.32</v>
      </c>
      <c r="W16" s="7">
        <f>IF(VLOOKUP($B$4&amp;$B16,'[20]Port Harcourt'!$E:$AE,COLUMN(W$1)-2,FALSE)=" ",0,VLOOKUP($B$4&amp;$B16,'[20]Port Harcourt'!$E:$AE,COLUMN(W$1)-2,FALSE))</f>
        <v>7989.72</v>
      </c>
      <c r="X16" s="7">
        <f>IF(VLOOKUP($B$4&amp;$B16,'[20]Port Harcourt'!$E:$AE,COLUMN(X$1)-2,FALSE)=" ",0,VLOOKUP($B$4&amp;$B16,'[20]Port Harcourt'!$E:$AE,COLUMN(X$1)-2,FALSE))</f>
        <v>9178.3799999999992</v>
      </c>
      <c r="Y16" s="7">
        <f>IF(VLOOKUP($B$4&amp;$B16,'[20]Port Harcourt'!$E:$AE,COLUMN(Y$1)-2,FALSE)=" ",0,VLOOKUP($B$4&amp;$B16,'[20]Port Harcourt'!$E:$AE,COLUMN(Y$1)-2,FALSE))</f>
        <v>13321.69</v>
      </c>
      <c r="Z16" s="7">
        <f>IF(VLOOKUP($B$4&amp;$B16,'[20]Port Harcourt'!$E:$AE,COLUMN(Z$1)-2,FALSE)=" ",0,VLOOKUP($B$4&amp;$B16,'[20]Port Harcourt'!$E:$AE,COLUMN(Z$1)-2,FALSE))</f>
        <v>13758.97</v>
      </c>
      <c r="AA16" s="7">
        <f>IF(VLOOKUP($B$4&amp;$B16,'[20]Port Harcourt'!$E:$AE,COLUMN(AA$1)-2,FALSE)=" ",0,VLOOKUP($B$4&amp;$B16,'[20]Port Harcourt'!$E:$AE,COLUMN(AA$1)-2,FALSE))</f>
        <v>12746.87</v>
      </c>
      <c r="AB16" s="7">
        <f>IF(VLOOKUP($B$4&amp;$B16,'[20]Port Harcourt'!$E:$AE,COLUMN(AB$1)-2,FALSE)=" ",0,VLOOKUP($B$4&amp;$B16,'[20]Port Harcourt'!$E:$AE,COLUMN(AB$1)-2,FALSE))</f>
        <v>12787.24</v>
      </c>
      <c r="AC16" s="7">
        <f>IF(VLOOKUP($B$4&amp;$B16,'[20]Port Harcourt'!$E:$AE,COLUMN(AC$1)-2,FALSE)=" ",0,VLOOKUP($B$4&amp;$B16,'[20]Port Harcourt'!$E:$AE,COLUMN(AC$1)-2,FALSE))</f>
        <v>14768.66</v>
      </c>
      <c r="AD16" s="264">
        <f>SUM(P15:AC15)/SUM(P14:AC14)</f>
        <v>10632.227391846922</v>
      </c>
      <c r="AF16" s="7">
        <f>AF15/AF14</f>
        <v>12787.243534482759</v>
      </c>
      <c r="AG16" s="7">
        <f>AG15/AG14</f>
        <v>14768.656794425087</v>
      </c>
      <c r="AH16" s="7">
        <f>AH15/AH14</f>
        <v>16129.021406727828</v>
      </c>
      <c r="AI16" s="7">
        <f>VLOOKUP($A$3&amp;$B$4&amp;$B16,'[15]Paga all'!$F:$G,2,FALSE)</f>
        <v>20156.02</v>
      </c>
      <c r="AJ16" s="7">
        <f>VLOOKUP($A$3&amp;$B$4&amp;$B16,'[16]Paga all'!$F$2:$G$1470,2,FALSE)</f>
        <v>21125.25</v>
      </c>
      <c r="AK16" s="9">
        <f t="shared" ref="AK16:BO16" si="16">AK15/AK14</f>
        <v>10632.227391846922</v>
      </c>
      <c r="AL16" s="9">
        <f t="shared" si="16"/>
        <v>10632.227391846922</v>
      </c>
      <c r="AM16" s="9">
        <f t="shared" si="16"/>
        <v>10632.227391846924</v>
      </c>
      <c r="AN16" s="9">
        <f t="shared" si="16"/>
        <v>10632.227391846922</v>
      </c>
      <c r="AO16" s="9">
        <f t="shared" si="16"/>
        <v>10632.227391846922</v>
      </c>
      <c r="AP16" s="9">
        <f t="shared" si="16"/>
        <v>10632.227391846922</v>
      </c>
      <c r="AQ16" s="9">
        <f t="shared" si="16"/>
        <v>10632.227391846922</v>
      </c>
      <c r="AR16" s="9">
        <f t="shared" si="16"/>
        <v>10632.227391846922</v>
      </c>
      <c r="AS16" s="9">
        <f t="shared" si="16"/>
        <v>10632.227391846922</v>
      </c>
      <c r="AT16" s="9">
        <f t="shared" si="16"/>
        <v>10632.227391846922</v>
      </c>
      <c r="AU16" s="9">
        <f t="shared" si="16"/>
        <v>10632.227391846922</v>
      </c>
      <c r="AV16" s="9">
        <f t="shared" si="16"/>
        <v>10632.227391846922</v>
      </c>
      <c r="AW16" s="9">
        <f t="shared" si="16"/>
        <v>10632.227391846922</v>
      </c>
      <c r="AX16" s="9">
        <f t="shared" si="16"/>
        <v>10632.227391846922</v>
      </c>
      <c r="AY16" s="9">
        <f t="shared" si="16"/>
        <v>10632.227391846922</v>
      </c>
      <c r="AZ16" s="9">
        <f t="shared" si="16"/>
        <v>10632.227391846922</v>
      </c>
      <c r="BA16" s="9">
        <f t="shared" si="16"/>
        <v>10632.227391846922</v>
      </c>
      <c r="BB16" s="9">
        <f t="shared" si="16"/>
        <v>10632.227391846922</v>
      </c>
      <c r="BC16" s="9">
        <f t="shared" si="16"/>
        <v>10632.227391846922</v>
      </c>
      <c r="BD16" s="9">
        <f t="shared" si="16"/>
        <v>10632.227391846922</v>
      </c>
      <c r="BE16" s="9">
        <f t="shared" si="16"/>
        <v>10632.227391846922</v>
      </c>
      <c r="BF16" s="9">
        <f t="shared" si="16"/>
        <v>10632.227391846922</v>
      </c>
      <c r="BG16" s="9">
        <f t="shared" si="16"/>
        <v>10632.227391846922</v>
      </c>
      <c r="BH16" s="9">
        <f t="shared" si="16"/>
        <v>10632.227391846922</v>
      </c>
      <c r="BI16" s="9">
        <f t="shared" si="16"/>
        <v>10632.227391846922</v>
      </c>
      <c r="BJ16" s="9">
        <f t="shared" si="16"/>
        <v>10632.227391846922</v>
      </c>
      <c r="BK16" s="9">
        <f t="shared" si="16"/>
        <v>10632.227391846922</v>
      </c>
      <c r="BL16" s="9">
        <f t="shared" si="16"/>
        <v>10632.227391846922</v>
      </c>
      <c r="BM16" s="9">
        <f t="shared" si="16"/>
        <v>10632.227391846922</v>
      </c>
      <c r="BN16" s="9">
        <f t="shared" si="16"/>
        <v>10632.227391846922</v>
      </c>
      <c r="BO16" s="9">
        <f t="shared" si="16"/>
        <v>10632.227391846922</v>
      </c>
    </row>
    <row r="17" spans="2:67" x14ac:dyDescent="0.25">
      <c r="B17" t="s">
        <v>271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F17" s="7">
        <f>AB17</f>
        <v>0</v>
      </c>
      <c r="AG17" s="7">
        <f>AC17</f>
        <v>0</v>
      </c>
      <c r="AH17" s="7">
        <f t="shared" ref="AH17:BO17" si="17">AH14*AH9</f>
        <v>0</v>
      </c>
      <c r="AI17" s="7">
        <f t="shared" si="17"/>
        <v>0</v>
      </c>
      <c r="AJ17" s="9">
        <f t="shared" si="17"/>
        <v>0</v>
      </c>
      <c r="AK17" s="9">
        <f t="shared" si="17"/>
        <v>0</v>
      </c>
      <c r="AL17" s="9">
        <f t="shared" si="17"/>
        <v>0</v>
      </c>
      <c r="AM17" s="9">
        <f t="shared" si="17"/>
        <v>0</v>
      </c>
      <c r="AN17" s="9">
        <f t="shared" si="17"/>
        <v>0</v>
      </c>
      <c r="AO17" s="9">
        <f t="shared" si="17"/>
        <v>0</v>
      </c>
      <c r="AP17" s="9">
        <f t="shared" si="17"/>
        <v>0</v>
      </c>
      <c r="AQ17" s="9">
        <f t="shared" si="17"/>
        <v>0</v>
      </c>
      <c r="AR17" s="9">
        <f t="shared" si="17"/>
        <v>0</v>
      </c>
      <c r="AS17" s="9">
        <f t="shared" si="17"/>
        <v>0</v>
      </c>
      <c r="AT17" s="9">
        <f t="shared" si="17"/>
        <v>0</v>
      </c>
      <c r="AU17" s="9">
        <f t="shared" si="17"/>
        <v>0</v>
      </c>
      <c r="AV17" s="9">
        <f t="shared" si="17"/>
        <v>0</v>
      </c>
      <c r="AW17" s="9">
        <f t="shared" si="17"/>
        <v>0</v>
      </c>
      <c r="AX17" s="9">
        <f t="shared" si="17"/>
        <v>0</v>
      </c>
      <c r="AY17" s="9">
        <f t="shared" si="17"/>
        <v>0</v>
      </c>
      <c r="AZ17" s="9">
        <f t="shared" si="17"/>
        <v>0</v>
      </c>
      <c r="BA17" s="9">
        <f t="shared" si="17"/>
        <v>0</v>
      </c>
      <c r="BB17" s="9">
        <f t="shared" si="17"/>
        <v>0</v>
      </c>
      <c r="BC17" s="9">
        <f t="shared" si="17"/>
        <v>0</v>
      </c>
      <c r="BD17" s="9">
        <f t="shared" si="17"/>
        <v>0</v>
      </c>
      <c r="BE17" s="9">
        <f t="shared" si="17"/>
        <v>0</v>
      </c>
      <c r="BF17" s="9">
        <f t="shared" si="17"/>
        <v>0</v>
      </c>
      <c r="BG17" s="9">
        <f t="shared" si="17"/>
        <v>0</v>
      </c>
      <c r="BH17" s="9">
        <f t="shared" si="17"/>
        <v>0</v>
      </c>
      <c r="BI17" s="9">
        <f t="shared" si="17"/>
        <v>0</v>
      </c>
      <c r="BJ17" s="9">
        <f t="shared" si="17"/>
        <v>0</v>
      </c>
      <c r="BK17" s="9">
        <f t="shared" si="17"/>
        <v>0</v>
      </c>
      <c r="BL17" s="9">
        <f t="shared" si="17"/>
        <v>0</v>
      </c>
      <c r="BM17" s="9">
        <f t="shared" si="17"/>
        <v>0</v>
      </c>
      <c r="BN17" s="9">
        <f t="shared" si="17"/>
        <v>0</v>
      </c>
      <c r="BO17" s="9">
        <f t="shared" si="17"/>
        <v>0</v>
      </c>
    </row>
    <row r="18" spans="2:67" x14ac:dyDescent="0.25">
      <c r="B18" t="s">
        <v>272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F18" s="7">
        <f>AB18</f>
        <v>0</v>
      </c>
      <c r="AG18" s="7">
        <f>AC18</f>
        <v>0</v>
      </c>
      <c r="AH18" s="7">
        <f t="shared" ref="AH18:BO18" si="18">AH10*AH17</f>
        <v>0</v>
      </c>
      <c r="AI18" s="7">
        <f t="shared" si="18"/>
        <v>0</v>
      </c>
      <c r="AJ18" s="9">
        <f t="shared" si="18"/>
        <v>0</v>
      </c>
      <c r="AK18" s="9">
        <f t="shared" si="18"/>
        <v>0</v>
      </c>
      <c r="AL18" s="9">
        <f t="shared" si="18"/>
        <v>0</v>
      </c>
      <c r="AM18" s="9">
        <f t="shared" si="18"/>
        <v>0</v>
      </c>
      <c r="AN18" s="9">
        <f t="shared" si="18"/>
        <v>0</v>
      </c>
      <c r="AO18" s="9">
        <f t="shared" si="18"/>
        <v>0</v>
      </c>
      <c r="AP18" s="9">
        <f t="shared" si="18"/>
        <v>0</v>
      </c>
      <c r="AQ18" s="9">
        <f t="shared" si="18"/>
        <v>0</v>
      </c>
      <c r="AR18" s="9">
        <f t="shared" si="18"/>
        <v>0</v>
      </c>
      <c r="AS18" s="9">
        <f t="shared" si="18"/>
        <v>0</v>
      </c>
      <c r="AT18" s="9">
        <f t="shared" si="18"/>
        <v>0</v>
      </c>
      <c r="AU18" s="9">
        <f t="shared" si="18"/>
        <v>0</v>
      </c>
      <c r="AV18" s="9">
        <f t="shared" si="18"/>
        <v>0</v>
      </c>
      <c r="AW18" s="9">
        <f t="shared" si="18"/>
        <v>0</v>
      </c>
      <c r="AX18" s="9">
        <f t="shared" si="18"/>
        <v>0</v>
      </c>
      <c r="AY18" s="9">
        <f t="shared" si="18"/>
        <v>0</v>
      </c>
      <c r="AZ18" s="9">
        <f t="shared" si="18"/>
        <v>0</v>
      </c>
      <c r="BA18" s="9">
        <f t="shared" si="18"/>
        <v>0</v>
      </c>
      <c r="BB18" s="9">
        <f t="shared" si="18"/>
        <v>0</v>
      </c>
      <c r="BC18" s="9">
        <f t="shared" si="18"/>
        <v>0</v>
      </c>
      <c r="BD18" s="9">
        <f t="shared" si="18"/>
        <v>0</v>
      </c>
      <c r="BE18" s="9">
        <f t="shared" si="18"/>
        <v>0</v>
      </c>
      <c r="BF18" s="9">
        <f t="shared" si="18"/>
        <v>0</v>
      </c>
      <c r="BG18" s="9">
        <f t="shared" si="18"/>
        <v>0</v>
      </c>
      <c r="BH18" s="9">
        <f t="shared" si="18"/>
        <v>0</v>
      </c>
      <c r="BI18" s="9">
        <f t="shared" si="18"/>
        <v>0</v>
      </c>
      <c r="BJ18" s="9">
        <f t="shared" si="18"/>
        <v>0</v>
      </c>
      <c r="BK18" s="9">
        <f t="shared" si="18"/>
        <v>0</v>
      </c>
      <c r="BL18" s="9">
        <f t="shared" si="18"/>
        <v>0</v>
      </c>
      <c r="BM18" s="9">
        <f t="shared" si="18"/>
        <v>0</v>
      </c>
      <c r="BN18" s="9">
        <f t="shared" si="18"/>
        <v>0</v>
      </c>
      <c r="BO18" s="9">
        <f t="shared" si="18"/>
        <v>0</v>
      </c>
    </row>
    <row r="20" spans="2:67" x14ac:dyDescent="0.25">
      <c r="B20" s="1" t="s">
        <v>107</v>
      </c>
      <c r="D20" s="240"/>
      <c r="E20" s="240"/>
      <c r="F20" s="240"/>
      <c r="G20" s="240"/>
      <c r="H20" s="240"/>
      <c r="I20" s="240"/>
      <c r="J20" s="240"/>
      <c r="K20" s="240"/>
      <c r="L20" s="240"/>
      <c r="M20" s="240"/>
      <c r="N20" s="240"/>
      <c r="O20" s="240"/>
      <c r="P20" s="240"/>
      <c r="Q20" s="240"/>
      <c r="R20" s="240"/>
      <c r="S20" s="240"/>
      <c r="T20" s="240"/>
      <c r="U20" s="240"/>
      <c r="V20" s="240"/>
      <c r="W20" s="240"/>
      <c r="X20" s="240"/>
      <c r="Y20" s="240"/>
      <c r="Z20" s="240"/>
      <c r="AA20" s="234">
        <f>RATE((COUNT($E$1:$O$1)),,-$D21,$O21)</f>
        <v>6.5041089446798594E-2</v>
      </c>
      <c r="AB20" s="234">
        <f>RATE((COUNT($E$1:$O$1)),,-$D21,$O21)</f>
        <v>6.5041089446798594E-2</v>
      </c>
      <c r="AC20" s="234">
        <f>RATE((COUNT($Q$1:$AC$1)),,-$P21,$AC21)</f>
        <v>1.2933234294856353E-2</v>
      </c>
      <c r="AF20" s="234"/>
      <c r="AG20" s="234"/>
      <c r="AH20" s="234"/>
      <c r="AI20" s="234"/>
    </row>
    <row r="21" spans="2:67" x14ac:dyDescent="0.25">
      <c r="B21" s="242" t="s">
        <v>137</v>
      </c>
      <c r="D21" s="243">
        <f>D28+D29</f>
        <v>7</v>
      </c>
      <c r="E21" s="243">
        <f>E28+E29</f>
        <v>5</v>
      </c>
      <c r="F21" s="243">
        <f>F28+F29</f>
        <v>7</v>
      </c>
      <c r="G21" s="243">
        <f>G28+G29</f>
        <v>10</v>
      </c>
      <c r="H21" s="243">
        <f t="shared" ref="H21:AC21" si="19">H28+H29</f>
        <v>10</v>
      </c>
      <c r="I21" s="243">
        <f t="shared" si="19"/>
        <v>18</v>
      </c>
      <c r="J21" s="243">
        <f t="shared" si="19"/>
        <v>25</v>
      </c>
      <c r="K21" s="243">
        <f t="shared" si="19"/>
        <v>26</v>
      </c>
      <c r="L21" s="243">
        <f t="shared" si="19"/>
        <v>19</v>
      </c>
      <c r="M21" s="243">
        <f t="shared" si="19"/>
        <v>15</v>
      </c>
      <c r="N21" s="243">
        <f t="shared" si="19"/>
        <v>15</v>
      </c>
      <c r="O21" s="243">
        <f t="shared" si="19"/>
        <v>14</v>
      </c>
      <c r="P21" s="243">
        <f t="shared" si="19"/>
        <v>11</v>
      </c>
      <c r="Q21" s="243">
        <f t="shared" si="19"/>
        <v>17</v>
      </c>
      <c r="R21" s="243">
        <f t="shared" si="19"/>
        <v>16</v>
      </c>
      <c r="S21" s="243">
        <f t="shared" si="19"/>
        <v>11</v>
      </c>
      <c r="T21" s="243">
        <f t="shared" si="19"/>
        <v>16</v>
      </c>
      <c r="U21" s="243">
        <f t="shared" si="19"/>
        <v>12</v>
      </c>
      <c r="V21" s="243">
        <f t="shared" si="19"/>
        <v>17</v>
      </c>
      <c r="W21" s="243">
        <f t="shared" si="19"/>
        <v>20</v>
      </c>
      <c r="X21" s="243">
        <f t="shared" si="19"/>
        <v>19</v>
      </c>
      <c r="Y21" s="243">
        <f t="shared" si="19"/>
        <v>20</v>
      </c>
      <c r="Z21" s="243">
        <f t="shared" si="19"/>
        <v>25</v>
      </c>
      <c r="AA21" s="243">
        <f t="shared" si="19"/>
        <v>24</v>
      </c>
      <c r="AB21" s="243">
        <f>AB28+AB29</f>
        <v>17</v>
      </c>
      <c r="AC21" s="243">
        <f t="shared" si="19"/>
        <v>13</v>
      </c>
      <c r="AF21" s="244">
        <f>SUM(AF28:AF29)</f>
        <v>17</v>
      </c>
      <c r="AG21" s="244">
        <f t="shared" ref="AG21:BO21" si="20">ROUND((AF28+AF29)*(1+AG22),)</f>
        <v>17</v>
      </c>
      <c r="AH21" s="244">
        <f t="shared" si="20"/>
        <v>13</v>
      </c>
      <c r="AI21" s="244">
        <f t="shared" si="20"/>
        <v>15</v>
      </c>
      <c r="AJ21" s="245">
        <f t="shared" si="20"/>
        <v>10</v>
      </c>
      <c r="AK21" s="245">
        <f t="shared" si="20"/>
        <v>0</v>
      </c>
      <c r="AL21" s="245">
        <f t="shared" si="20"/>
        <v>0</v>
      </c>
      <c r="AM21" s="245">
        <f t="shared" si="20"/>
        <v>0</v>
      </c>
      <c r="AN21" s="245">
        <f t="shared" si="20"/>
        <v>0</v>
      </c>
      <c r="AO21" s="245">
        <f t="shared" si="20"/>
        <v>0</v>
      </c>
      <c r="AP21" s="245">
        <f t="shared" si="20"/>
        <v>0</v>
      </c>
      <c r="AQ21" s="245">
        <f t="shared" si="20"/>
        <v>0</v>
      </c>
      <c r="AR21" s="245">
        <f t="shared" si="20"/>
        <v>0</v>
      </c>
      <c r="AS21" s="245">
        <f t="shared" si="20"/>
        <v>0</v>
      </c>
      <c r="AT21" s="245">
        <f t="shared" si="20"/>
        <v>0</v>
      </c>
      <c r="AU21" s="245">
        <f t="shared" si="20"/>
        <v>0</v>
      </c>
      <c r="AV21" s="245">
        <f t="shared" si="20"/>
        <v>0</v>
      </c>
      <c r="AW21" s="245">
        <f t="shared" si="20"/>
        <v>0</v>
      </c>
      <c r="AX21" s="245">
        <f t="shared" si="20"/>
        <v>0</v>
      </c>
      <c r="AY21" s="245">
        <f t="shared" si="20"/>
        <v>0</v>
      </c>
      <c r="AZ21" s="245">
        <f t="shared" si="20"/>
        <v>0</v>
      </c>
      <c r="BA21" s="245">
        <f t="shared" si="20"/>
        <v>0</v>
      </c>
      <c r="BB21" s="245">
        <f t="shared" si="20"/>
        <v>0</v>
      </c>
      <c r="BC21" s="245">
        <f t="shared" si="20"/>
        <v>0</v>
      </c>
      <c r="BD21" s="245">
        <f t="shared" si="20"/>
        <v>0</v>
      </c>
      <c r="BE21" s="245">
        <f t="shared" si="20"/>
        <v>0</v>
      </c>
      <c r="BF21" s="245">
        <f t="shared" si="20"/>
        <v>0</v>
      </c>
      <c r="BG21" s="245">
        <f t="shared" si="20"/>
        <v>0</v>
      </c>
      <c r="BH21" s="245">
        <f t="shared" si="20"/>
        <v>0</v>
      </c>
      <c r="BI21" s="245">
        <f t="shared" si="20"/>
        <v>0</v>
      </c>
      <c r="BJ21" s="245">
        <f t="shared" si="20"/>
        <v>0</v>
      </c>
      <c r="BK21" s="245">
        <f t="shared" si="20"/>
        <v>0</v>
      </c>
      <c r="BL21" s="245">
        <f t="shared" si="20"/>
        <v>0</v>
      </c>
      <c r="BM21" s="245">
        <f t="shared" si="20"/>
        <v>0</v>
      </c>
      <c r="BN21" s="245">
        <f t="shared" si="20"/>
        <v>0</v>
      </c>
      <c r="BO21" s="245">
        <f t="shared" si="20"/>
        <v>0</v>
      </c>
    </row>
    <row r="22" spans="2:67" x14ac:dyDescent="0.25">
      <c r="B22" s="246" t="s">
        <v>99</v>
      </c>
      <c r="C22" s="247"/>
      <c r="D22" s="248"/>
      <c r="E22" s="249">
        <f>RATE(1,,-D21,E21)</f>
        <v>-0.2857142857142857</v>
      </c>
      <c r="F22" s="249">
        <f t="shared" ref="F22:AB22" si="21">RATE(1,,-E21,F21)</f>
        <v>0.40000000000000013</v>
      </c>
      <c r="G22" s="249">
        <f t="shared" si="21"/>
        <v>0.42857142857142866</v>
      </c>
      <c r="H22" s="249">
        <f t="shared" si="21"/>
        <v>-8.8817841970009841E-17</v>
      </c>
      <c r="I22" s="249">
        <f t="shared" si="21"/>
        <v>0.80000000000000016</v>
      </c>
      <c r="J22" s="249">
        <f t="shared" si="21"/>
        <v>0.38888888888888884</v>
      </c>
      <c r="K22" s="249">
        <f t="shared" si="21"/>
        <v>4.0000000000000098E-2</v>
      </c>
      <c r="L22" s="249">
        <f t="shared" si="21"/>
        <v>-0.26923076923076922</v>
      </c>
      <c r="M22" s="249">
        <f t="shared" si="21"/>
        <v>-0.2105263157894737</v>
      </c>
      <c r="N22" s="249">
        <f t="shared" si="21"/>
        <v>-8.4191912700743352E-17</v>
      </c>
      <c r="O22" s="249">
        <f t="shared" si="21"/>
        <v>-6.6666666666666763E-2</v>
      </c>
      <c r="P22" s="249">
        <f t="shared" si="21"/>
        <v>-0.21428571428571436</v>
      </c>
      <c r="Q22" s="249">
        <f t="shared" si="21"/>
        <v>0.5454545454545453</v>
      </c>
      <c r="R22" s="249">
        <f t="shared" si="21"/>
        <v>-5.8823529411764684E-2</v>
      </c>
      <c r="S22" s="249">
        <f t="shared" si="21"/>
        <v>-0.3125</v>
      </c>
      <c r="T22" s="249">
        <f t="shared" si="21"/>
        <v>0.45454545454545447</v>
      </c>
      <c r="U22" s="249">
        <f t="shared" si="21"/>
        <v>-0.25</v>
      </c>
      <c r="V22" s="249">
        <f t="shared" si="21"/>
        <v>0.41666666666666663</v>
      </c>
      <c r="W22" s="249">
        <f t="shared" si="21"/>
        <v>0.17647058823529427</v>
      </c>
      <c r="X22" s="249">
        <f t="shared" si="21"/>
        <v>-4.9999999999999947E-2</v>
      </c>
      <c r="Y22" s="249">
        <f t="shared" si="21"/>
        <v>5.2631578947368467E-2</v>
      </c>
      <c r="Z22" s="249">
        <f t="shared" si="21"/>
        <v>0.24999999999999994</v>
      </c>
      <c r="AA22" s="249">
        <f t="shared" si="21"/>
        <v>-3.9999999999999987E-2</v>
      </c>
      <c r="AB22" s="249">
        <f t="shared" si="21"/>
        <v>-0.29166666666666663</v>
      </c>
      <c r="AC22" s="249">
        <f>RATE(1,,-AA21,AC21)</f>
        <v>-0.45833333333333331</v>
      </c>
      <c r="AD22" s="250">
        <f>ANS_Metrics_Assumptions!E235</f>
        <v>0.02</v>
      </c>
      <c r="AF22" s="251">
        <f>AD22</f>
        <v>0.02</v>
      </c>
      <c r="AG22" s="251">
        <f>AF22</f>
        <v>0.02</v>
      </c>
      <c r="AH22" s="251">
        <f t="shared" ref="AH22:AW26" si="22">AG22</f>
        <v>0.02</v>
      </c>
      <c r="AI22" s="251">
        <f t="shared" si="22"/>
        <v>0.02</v>
      </c>
      <c r="AJ22" s="252">
        <f t="shared" si="22"/>
        <v>0.02</v>
      </c>
      <c r="AK22" s="252">
        <f t="shared" si="22"/>
        <v>0.02</v>
      </c>
      <c r="AL22" s="252">
        <f>AD22</f>
        <v>0.02</v>
      </c>
      <c r="AM22" s="252">
        <f t="shared" si="22"/>
        <v>0.02</v>
      </c>
      <c r="AN22" s="252">
        <f t="shared" si="22"/>
        <v>0.02</v>
      </c>
      <c r="AO22" s="252">
        <f t="shared" si="22"/>
        <v>0.02</v>
      </c>
      <c r="AP22" s="252">
        <f t="shared" si="22"/>
        <v>0.02</v>
      </c>
      <c r="AQ22" s="252">
        <f t="shared" si="22"/>
        <v>0.02</v>
      </c>
      <c r="AR22" s="252">
        <f t="shared" si="22"/>
        <v>0.02</v>
      </c>
      <c r="AS22" s="252">
        <f t="shared" si="22"/>
        <v>0.02</v>
      </c>
      <c r="AT22" s="252">
        <f t="shared" si="22"/>
        <v>0.02</v>
      </c>
      <c r="AU22" s="252">
        <f t="shared" si="22"/>
        <v>0.02</v>
      </c>
      <c r="AV22" s="252">
        <f t="shared" si="22"/>
        <v>0.02</v>
      </c>
      <c r="AW22" s="252">
        <f t="shared" si="22"/>
        <v>0.02</v>
      </c>
      <c r="AX22" s="252">
        <f t="shared" ref="AX22:BM26" si="23">AW22</f>
        <v>0.02</v>
      </c>
      <c r="AY22" s="252">
        <f t="shared" si="23"/>
        <v>0.02</v>
      </c>
      <c r="AZ22" s="252">
        <f t="shared" si="23"/>
        <v>0.02</v>
      </c>
      <c r="BA22" s="252">
        <f t="shared" si="23"/>
        <v>0.02</v>
      </c>
      <c r="BB22" s="252">
        <f t="shared" si="23"/>
        <v>0.02</v>
      </c>
      <c r="BC22" s="252">
        <f t="shared" si="23"/>
        <v>0.02</v>
      </c>
      <c r="BD22" s="252">
        <f t="shared" si="23"/>
        <v>0.02</v>
      </c>
      <c r="BE22" s="252">
        <f t="shared" si="23"/>
        <v>0.02</v>
      </c>
      <c r="BF22" s="252">
        <f t="shared" si="23"/>
        <v>0.02</v>
      </c>
      <c r="BG22" s="252">
        <f t="shared" si="23"/>
        <v>0.02</v>
      </c>
      <c r="BH22" s="252">
        <f t="shared" si="23"/>
        <v>0.02</v>
      </c>
      <c r="BI22" s="252">
        <f t="shared" si="23"/>
        <v>0.02</v>
      </c>
      <c r="BJ22" s="252">
        <f t="shared" si="23"/>
        <v>0.02</v>
      </c>
      <c r="BK22" s="252">
        <f t="shared" si="23"/>
        <v>0.02</v>
      </c>
      <c r="BL22" s="252">
        <f t="shared" si="23"/>
        <v>0.02</v>
      </c>
      <c r="BM22" s="252">
        <f t="shared" si="23"/>
        <v>0.02</v>
      </c>
      <c r="BN22" s="252">
        <f t="shared" ref="BN22:BO26" si="24">BM22</f>
        <v>0.02</v>
      </c>
      <c r="BO22" s="252">
        <f t="shared" si="24"/>
        <v>0.02</v>
      </c>
    </row>
    <row r="23" spans="2:67" x14ac:dyDescent="0.25">
      <c r="B23" s="246" t="s">
        <v>101</v>
      </c>
      <c r="C23" s="247"/>
      <c r="D23" s="253">
        <f>D29/D21</f>
        <v>0.5714285714285714</v>
      </c>
      <c r="E23" s="253">
        <f t="shared" ref="E23:AC23" si="25">E29/E21</f>
        <v>0.6</v>
      </c>
      <c r="F23" s="253">
        <f t="shared" si="25"/>
        <v>0.2857142857142857</v>
      </c>
      <c r="G23" s="253">
        <f t="shared" si="25"/>
        <v>0.4</v>
      </c>
      <c r="H23" s="253">
        <f t="shared" si="25"/>
        <v>0.4</v>
      </c>
      <c r="I23" s="253">
        <f t="shared" si="25"/>
        <v>0.33333333333333331</v>
      </c>
      <c r="J23" s="253">
        <f t="shared" si="25"/>
        <v>0.36</v>
      </c>
      <c r="K23" s="253">
        <f t="shared" si="25"/>
        <v>0.42307692307692307</v>
      </c>
      <c r="L23" s="253">
        <f t="shared" si="25"/>
        <v>0.47368421052631576</v>
      </c>
      <c r="M23" s="253">
        <f t="shared" si="25"/>
        <v>0.53333333333333333</v>
      </c>
      <c r="N23" s="253">
        <f t="shared" si="25"/>
        <v>0.4</v>
      </c>
      <c r="O23" s="253">
        <f t="shared" si="25"/>
        <v>0.42857142857142855</v>
      </c>
      <c r="P23" s="253">
        <f t="shared" si="25"/>
        <v>0.54545454545454541</v>
      </c>
      <c r="Q23" s="253">
        <f t="shared" si="25"/>
        <v>0.29411764705882354</v>
      </c>
      <c r="R23" s="253">
        <f t="shared" si="25"/>
        <v>0.6875</v>
      </c>
      <c r="S23" s="253">
        <f t="shared" si="25"/>
        <v>0.36363636363636365</v>
      </c>
      <c r="T23" s="253">
        <f t="shared" si="25"/>
        <v>0.375</v>
      </c>
      <c r="U23" s="253">
        <f t="shared" si="25"/>
        <v>0.58333333333333337</v>
      </c>
      <c r="V23" s="253">
        <f t="shared" si="25"/>
        <v>0.23529411764705882</v>
      </c>
      <c r="W23" s="253">
        <f t="shared" si="25"/>
        <v>0.5</v>
      </c>
      <c r="X23" s="253">
        <f t="shared" si="25"/>
        <v>0.42105263157894735</v>
      </c>
      <c r="Y23" s="253">
        <f t="shared" si="25"/>
        <v>0.4</v>
      </c>
      <c r="Z23" s="253">
        <f t="shared" si="25"/>
        <v>0.44</v>
      </c>
      <c r="AA23" s="253">
        <f t="shared" si="25"/>
        <v>0.45833333333333331</v>
      </c>
      <c r="AB23" s="253">
        <f>AB29/AB21</f>
        <v>0.52941176470588236</v>
      </c>
      <c r="AC23" s="253">
        <f t="shared" si="25"/>
        <v>0.38461538461538464</v>
      </c>
      <c r="AD23" s="250">
        <v>0.1</v>
      </c>
      <c r="AF23" s="289">
        <v>0.46</v>
      </c>
      <c r="AG23" s="289">
        <f>AF23</f>
        <v>0.46</v>
      </c>
      <c r="AH23" s="289">
        <f t="shared" si="22"/>
        <v>0.46</v>
      </c>
      <c r="AI23" s="289">
        <v>0.4</v>
      </c>
      <c r="AJ23" s="267">
        <v>0.25</v>
      </c>
      <c r="AK23" s="267">
        <v>0.2</v>
      </c>
      <c r="AL23" s="252">
        <f>AD23</f>
        <v>0.1</v>
      </c>
      <c r="AM23" s="252">
        <f t="shared" si="22"/>
        <v>0.1</v>
      </c>
      <c r="AN23" s="252">
        <f t="shared" si="22"/>
        <v>0.1</v>
      </c>
      <c r="AO23" s="252">
        <f t="shared" si="22"/>
        <v>0.1</v>
      </c>
      <c r="AP23" s="252">
        <f t="shared" si="22"/>
        <v>0.1</v>
      </c>
      <c r="AQ23" s="252">
        <f t="shared" si="22"/>
        <v>0.1</v>
      </c>
      <c r="AR23" s="252">
        <f t="shared" si="22"/>
        <v>0.1</v>
      </c>
      <c r="AS23" s="252">
        <f t="shared" si="22"/>
        <v>0.1</v>
      </c>
      <c r="AT23" s="252">
        <f t="shared" si="22"/>
        <v>0.1</v>
      </c>
      <c r="AU23" s="252">
        <f t="shared" si="22"/>
        <v>0.1</v>
      </c>
      <c r="AV23" s="252">
        <f t="shared" si="22"/>
        <v>0.1</v>
      </c>
      <c r="AW23" s="252">
        <f t="shared" si="22"/>
        <v>0.1</v>
      </c>
      <c r="AX23" s="252">
        <f t="shared" si="23"/>
        <v>0.1</v>
      </c>
      <c r="AY23" s="252">
        <f t="shared" si="23"/>
        <v>0.1</v>
      </c>
      <c r="AZ23" s="252">
        <f t="shared" si="23"/>
        <v>0.1</v>
      </c>
      <c r="BA23" s="252">
        <f t="shared" si="23"/>
        <v>0.1</v>
      </c>
      <c r="BB23" s="252">
        <f t="shared" si="23"/>
        <v>0.1</v>
      </c>
      <c r="BC23" s="252">
        <f t="shared" si="23"/>
        <v>0.1</v>
      </c>
      <c r="BD23" s="252">
        <f t="shared" si="23"/>
        <v>0.1</v>
      </c>
      <c r="BE23" s="252">
        <f t="shared" si="23"/>
        <v>0.1</v>
      </c>
      <c r="BF23" s="252">
        <f t="shared" si="23"/>
        <v>0.1</v>
      </c>
      <c r="BG23" s="252">
        <f t="shared" si="23"/>
        <v>0.1</v>
      </c>
      <c r="BH23" s="252">
        <f t="shared" si="23"/>
        <v>0.1</v>
      </c>
      <c r="BI23" s="252">
        <f t="shared" si="23"/>
        <v>0.1</v>
      </c>
      <c r="BJ23" s="252">
        <f t="shared" si="23"/>
        <v>0.1</v>
      </c>
      <c r="BK23" s="252">
        <f t="shared" si="23"/>
        <v>0.1</v>
      </c>
      <c r="BL23" s="252">
        <f t="shared" si="23"/>
        <v>0.1</v>
      </c>
      <c r="BM23" s="252">
        <f t="shared" si="23"/>
        <v>0.1</v>
      </c>
      <c r="BN23" s="252">
        <f t="shared" si="24"/>
        <v>0.1</v>
      </c>
      <c r="BO23" s="252">
        <f t="shared" si="24"/>
        <v>0.1</v>
      </c>
    </row>
    <row r="24" spans="2:67" x14ac:dyDescent="0.25">
      <c r="B24" s="246" t="s">
        <v>133</v>
      </c>
      <c r="C24" s="247"/>
      <c r="D24" s="255">
        <f>D30/D28</f>
        <v>1</v>
      </c>
      <c r="E24" s="255">
        <f t="shared" ref="E24:AC24" si="26">E30/E28</f>
        <v>1</v>
      </c>
      <c r="F24" s="255">
        <f t="shared" si="26"/>
        <v>1.2</v>
      </c>
      <c r="G24" s="255">
        <f t="shared" si="26"/>
        <v>1.6666666666666667</v>
      </c>
      <c r="H24" s="255">
        <f t="shared" si="26"/>
        <v>1.8333333333333333</v>
      </c>
      <c r="I24" s="255">
        <f t="shared" si="26"/>
        <v>1.5833333333333333</v>
      </c>
      <c r="J24" s="255">
        <f t="shared" si="26"/>
        <v>1.625</v>
      </c>
      <c r="K24" s="255">
        <f t="shared" si="26"/>
        <v>1.1333333333333333</v>
      </c>
      <c r="L24" s="255">
        <f t="shared" si="26"/>
        <v>1.3</v>
      </c>
      <c r="M24" s="255">
        <f t="shared" si="26"/>
        <v>1.5714285714285714</v>
      </c>
      <c r="N24" s="255">
        <f t="shared" si="26"/>
        <v>1.4444444444444444</v>
      </c>
      <c r="O24" s="255">
        <f t="shared" si="26"/>
        <v>1.25</v>
      </c>
      <c r="P24" s="255">
        <f t="shared" si="26"/>
        <v>1.2</v>
      </c>
      <c r="Q24" s="255">
        <f t="shared" si="26"/>
        <v>2</v>
      </c>
      <c r="R24" s="255">
        <f t="shared" si="26"/>
        <v>1</v>
      </c>
      <c r="S24" s="255">
        <f t="shared" si="26"/>
        <v>1.2857142857142858</v>
      </c>
      <c r="T24" s="255">
        <f t="shared" si="26"/>
        <v>1.5</v>
      </c>
      <c r="U24" s="255">
        <f t="shared" si="26"/>
        <v>1</v>
      </c>
      <c r="V24" s="255">
        <f t="shared" si="26"/>
        <v>1.0769230769230769</v>
      </c>
      <c r="W24" s="255">
        <f t="shared" si="26"/>
        <v>1.2</v>
      </c>
      <c r="X24" s="255">
        <f t="shared" si="26"/>
        <v>1.1818181818181819</v>
      </c>
      <c r="Y24" s="255">
        <f t="shared" si="26"/>
        <v>1.4166666666666667</v>
      </c>
      <c r="Z24" s="255">
        <f t="shared" si="26"/>
        <v>1.7857142857142858</v>
      </c>
      <c r="AA24" s="255">
        <f t="shared" si="26"/>
        <v>2.2307692307692308</v>
      </c>
      <c r="AB24" s="255">
        <f>AB30/AB28</f>
        <v>2.375</v>
      </c>
      <c r="AC24" s="255">
        <f t="shared" si="26"/>
        <v>1.25</v>
      </c>
      <c r="AD24" s="256">
        <v>2</v>
      </c>
      <c r="AF24" s="268">
        <v>1.53125</v>
      </c>
      <c r="AG24" s="268">
        <f>AF24</f>
        <v>1.53125</v>
      </c>
      <c r="AH24" s="268">
        <f t="shared" si="22"/>
        <v>1.53125</v>
      </c>
      <c r="AI24" s="268">
        <f t="shared" si="22"/>
        <v>1.53125</v>
      </c>
      <c r="AJ24" s="268">
        <v>1.6</v>
      </c>
      <c r="AK24" s="268">
        <v>1.8</v>
      </c>
      <c r="AL24" s="258">
        <f>AD24</f>
        <v>2</v>
      </c>
      <c r="AM24" s="258">
        <f t="shared" si="22"/>
        <v>2</v>
      </c>
      <c r="AN24" s="258">
        <f t="shared" si="22"/>
        <v>2</v>
      </c>
      <c r="AO24" s="258">
        <f t="shared" si="22"/>
        <v>2</v>
      </c>
      <c r="AP24" s="258">
        <f t="shared" si="22"/>
        <v>2</v>
      </c>
      <c r="AQ24" s="258">
        <f t="shared" si="22"/>
        <v>2</v>
      </c>
      <c r="AR24" s="258">
        <f t="shared" si="22"/>
        <v>2</v>
      </c>
      <c r="AS24" s="258">
        <f t="shared" si="22"/>
        <v>2</v>
      </c>
      <c r="AT24" s="258">
        <f t="shared" si="22"/>
        <v>2</v>
      </c>
      <c r="AU24" s="258">
        <f t="shared" si="22"/>
        <v>2</v>
      </c>
      <c r="AV24" s="258">
        <f t="shared" si="22"/>
        <v>2</v>
      </c>
      <c r="AW24" s="258">
        <f t="shared" si="22"/>
        <v>2</v>
      </c>
      <c r="AX24" s="258">
        <f t="shared" si="23"/>
        <v>2</v>
      </c>
      <c r="AY24" s="258">
        <f t="shared" si="23"/>
        <v>2</v>
      </c>
      <c r="AZ24" s="258">
        <f t="shared" si="23"/>
        <v>2</v>
      </c>
      <c r="BA24" s="258">
        <f t="shared" si="23"/>
        <v>2</v>
      </c>
      <c r="BB24" s="258">
        <f t="shared" si="23"/>
        <v>2</v>
      </c>
      <c r="BC24" s="258">
        <f t="shared" si="23"/>
        <v>2</v>
      </c>
      <c r="BD24" s="258">
        <f t="shared" si="23"/>
        <v>2</v>
      </c>
      <c r="BE24" s="258">
        <f t="shared" si="23"/>
        <v>2</v>
      </c>
      <c r="BF24" s="258">
        <f t="shared" si="23"/>
        <v>2</v>
      </c>
      <c r="BG24" s="258">
        <f t="shared" si="23"/>
        <v>2</v>
      </c>
      <c r="BH24" s="258">
        <f t="shared" si="23"/>
        <v>2</v>
      </c>
      <c r="BI24" s="258">
        <f t="shared" si="23"/>
        <v>2</v>
      </c>
      <c r="BJ24" s="258">
        <f t="shared" si="23"/>
        <v>2</v>
      </c>
      <c r="BK24" s="258">
        <f t="shared" si="23"/>
        <v>2</v>
      </c>
      <c r="BL24" s="258">
        <f t="shared" si="23"/>
        <v>2</v>
      </c>
      <c r="BM24" s="258">
        <f t="shared" si="23"/>
        <v>2</v>
      </c>
      <c r="BN24" s="258">
        <f t="shared" si="24"/>
        <v>2</v>
      </c>
      <c r="BO24" s="258">
        <f t="shared" si="24"/>
        <v>2</v>
      </c>
    </row>
    <row r="25" spans="2:67" x14ac:dyDescent="0.25">
      <c r="B25" s="246" t="s">
        <v>103</v>
      </c>
      <c r="C25" s="247"/>
      <c r="D25" s="259">
        <f t="shared" ref="D25:AA25" si="27">D33/D30</f>
        <v>183.33333333333334</v>
      </c>
      <c r="E25" s="259">
        <f t="shared" si="27"/>
        <v>300</v>
      </c>
      <c r="F25" s="259">
        <f t="shared" si="27"/>
        <v>183.33333333333334</v>
      </c>
      <c r="G25" s="259">
        <f t="shared" si="27"/>
        <v>210</v>
      </c>
      <c r="H25" s="259">
        <f t="shared" si="27"/>
        <v>127.27272727272727</v>
      </c>
      <c r="I25" s="259">
        <f t="shared" si="27"/>
        <v>142.10526315789474</v>
      </c>
      <c r="J25" s="259">
        <f t="shared" si="27"/>
        <v>155.76923076923077</v>
      </c>
      <c r="K25" s="259">
        <f t="shared" si="27"/>
        <v>158.8235294117647</v>
      </c>
      <c r="L25" s="259">
        <f t="shared" si="27"/>
        <v>161.53846153846155</v>
      </c>
      <c r="M25" s="259">
        <f t="shared" si="27"/>
        <v>154.54545454545453</v>
      </c>
      <c r="N25" s="259">
        <f t="shared" si="27"/>
        <v>150</v>
      </c>
      <c r="O25" s="259">
        <f t="shared" si="27"/>
        <v>155</v>
      </c>
      <c r="P25" s="259">
        <f t="shared" si="27"/>
        <v>141.66666666666666</v>
      </c>
      <c r="Q25" s="259">
        <f t="shared" si="27"/>
        <v>158.33333333333334</v>
      </c>
      <c r="R25" s="259">
        <f t="shared" si="27"/>
        <v>130</v>
      </c>
      <c r="S25" s="259">
        <f t="shared" si="27"/>
        <v>150</v>
      </c>
      <c r="T25" s="259">
        <f t="shared" si="27"/>
        <v>146.66666666666666</v>
      </c>
      <c r="U25" s="259">
        <f t="shared" si="27"/>
        <v>160</v>
      </c>
      <c r="V25" s="259">
        <f t="shared" si="27"/>
        <v>153.57142857142858</v>
      </c>
      <c r="W25" s="259">
        <f t="shared" si="27"/>
        <v>125</v>
      </c>
      <c r="X25" s="259">
        <f t="shared" si="27"/>
        <v>119.23076923076923</v>
      </c>
      <c r="Y25" s="259">
        <f t="shared" si="27"/>
        <v>152.94117647058823</v>
      </c>
      <c r="Z25" s="259">
        <f t="shared" si="27"/>
        <v>116</v>
      </c>
      <c r="AA25" s="259">
        <f t="shared" si="27"/>
        <v>124.13793103448276</v>
      </c>
      <c r="AB25" s="259">
        <f>AB33/AB30</f>
        <v>152.63157894736841</v>
      </c>
      <c r="AC25" s="259">
        <f>AC33/AC30</f>
        <v>170</v>
      </c>
      <c r="AD25" s="275">
        <f>SUM(P33:AC33)/SUM(P30:AC30)</f>
        <v>140.64039408866995</v>
      </c>
      <c r="AF25" s="261">
        <f>AD25</f>
        <v>140.64039408866995</v>
      </c>
      <c r="AG25" s="261">
        <f>AF25</f>
        <v>140.64039408866995</v>
      </c>
      <c r="AH25" s="261">
        <f t="shared" si="22"/>
        <v>140.64039408866995</v>
      </c>
      <c r="AI25" s="261">
        <f t="shared" si="22"/>
        <v>140.64039408866995</v>
      </c>
      <c r="AJ25" s="262">
        <f t="shared" si="22"/>
        <v>140.64039408866995</v>
      </c>
      <c r="AK25" s="262">
        <f t="shared" si="22"/>
        <v>140.64039408866995</v>
      </c>
      <c r="AL25" s="262">
        <f>AD25</f>
        <v>140.64039408866995</v>
      </c>
      <c r="AM25" s="262">
        <f t="shared" si="22"/>
        <v>140.64039408866995</v>
      </c>
      <c r="AN25" s="262">
        <f t="shared" si="22"/>
        <v>140.64039408866995</v>
      </c>
      <c r="AO25" s="262">
        <f t="shared" si="22"/>
        <v>140.64039408866995</v>
      </c>
      <c r="AP25" s="262">
        <f t="shared" si="22"/>
        <v>140.64039408866995</v>
      </c>
      <c r="AQ25" s="262">
        <f t="shared" si="22"/>
        <v>140.64039408866995</v>
      </c>
      <c r="AR25" s="262">
        <f t="shared" si="22"/>
        <v>140.64039408866995</v>
      </c>
      <c r="AS25" s="262">
        <f t="shared" si="22"/>
        <v>140.64039408866995</v>
      </c>
      <c r="AT25" s="262">
        <f t="shared" si="22"/>
        <v>140.64039408866995</v>
      </c>
      <c r="AU25" s="262">
        <f t="shared" si="22"/>
        <v>140.64039408866995</v>
      </c>
      <c r="AV25" s="262">
        <f t="shared" si="22"/>
        <v>140.64039408866995</v>
      </c>
      <c r="AW25" s="262">
        <f t="shared" si="22"/>
        <v>140.64039408866995</v>
      </c>
      <c r="AX25" s="262">
        <f t="shared" si="23"/>
        <v>140.64039408866995</v>
      </c>
      <c r="AY25" s="262">
        <f t="shared" si="23"/>
        <v>140.64039408866995</v>
      </c>
      <c r="AZ25" s="262">
        <f t="shared" si="23"/>
        <v>140.64039408866995</v>
      </c>
      <c r="BA25" s="262">
        <f t="shared" si="23"/>
        <v>140.64039408866995</v>
      </c>
      <c r="BB25" s="262">
        <f t="shared" si="23"/>
        <v>140.64039408866995</v>
      </c>
      <c r="BC25" s="262">
        <f t="shared" si="23"/>
        <v>140.64039408866995</v>
      </c>
      <c r="BD25" s="262">
        <f t="shared" si="23"/>
        <v>140.64039408866995</v>
      </c>
      <c r="BE25" s="262">
        <f t="shared" si="23"/>
        <v>140.64039408866995</v>
      </c>
      <c r="BF25" s="262">
        <f t="shared" si="23"/>
        <v>140.64039408866995</v>
      </c>
      <c r="BG25" s="262">
        <f t="shared" si="23"/>
        <v>140.64039408866995</v>
      </c>
      <c r="BH25" s="262">
        <f t="shared" si="23"/>
        <v>140.64039408866995</v>
      </c>
      <c r="BI25" s="262">
        <f t="shared" si="23"/>
        <v>140.64039408866995</v>
      </c>
      <c r="BJ25" s="262">
        <f t="shared" si="23"/>
        <v>140.64039408866995</v>
      </c>
      <c r="BK25" s="262">
        <f t="shared" si="23"/>
        <v>140.64039408866995</v>
      </c>
      <c r="BL25" s="262">
        <f t="shared" si="23"/>
        <v>140.64039408866995</v>
      </c>
      <c r="BM25" s="262">
        <f t="shared" si="23"/>
        <v>140.64039408866995</v>
      </c>
      <c r="BN25" s="262">
        <f t="shared" si="24"/>
        <v>140.64039408866995</v>
      </c>
      <c r="BO25" s="262">
        <f t="shared" si="24"/>
        <v>140.64039408866995</v>
      </c>
    </row>
    <row r="26" spans="2:67" x14ac:dyDescent="0.25">
      <c r="B26" s="246" t="s">
        <v>134</v>
      </c>
      <c r="C26" s="247"/>
      <c r="D26" s="253">
        <f t="shared" ref="D26:AA26" si="28">D34/D33</f>
        <v>0.16363636363636364</v>
      </c>
      <c r="E26" s="253">
        <f t="shared" si="28"/>
        <v>0.16666666666666666</v>
      </c>
      <c r="F26" s="253">
        <f t="shared" si="28"/>
        <v>0.16363636363636364</v>
      </c>
      <c r="G26" s="253">
        <f t="shared" si="28"/>
        <v>0.16666666666666666</v>
      </c>
      <c r="H26" s="253">
        <f t="shared" si="28"/>
        <v>0.2857142857142857</v>
      </c>
      <c r="I26" s="253">
        <f t="shared" si="28"/>
        <v>0.31851851851851853</v>
      </c>
      <c r="J26" s="253">
        <f t="shared" si="28"/>
        <v>0.34320987654320989</v>
      </c>
      <c r="K26" s="253">
        <f t="shared" si="28"/>
        <v>0.34814814814814815</v>
      </c>
      <c r="L26" s="253">
        <f t="shared" si="28"/>
        <v>0.35238095238095241</v>
      </c>
      <c r="M26" s="253">
        <f t="shared" si="28"/>
        <v>0.3411764705882353</v>
      </c>
      <c r="N26" s="253">
        <f t="shared" si="28"/>
        <v>0.33333333333333331</v>
      </c>
      <c r="O26" s="253">
        <f t="shared" si="28"/>
        <v>0.34193548387096773</v>
      </c>
      <c r="P26" s="253">
        <f t="shared" si="28"/>
        <v>0.31764705882352939</v>
      </c>
      <c r="Q26" s="253">
        <f t="shared" si="28"/>
        <v>0.3473684210526316</v>
      </c>
      <c r="R26" s="253">
        <f t="shared" si="28"/>
        <v>0.29230769230769232</v>
      </c>
      <c r="S26" s="253">
        <f t="shared" si="28"/>
        <v>0.33333333333333331</v>
      </c>
      <c r="T26" s="253">
        <f t="shared" si="28"/>
        <v>0.32727272727272727</v>
      </c>
      <c r="U26" s="253">
        <f t="shared" si="28"/>
        <v>0.35</v>
      </c>
      <c r="V26" s="253">
        <f t="shared" si="28"/>
        <v>0.33953488372093021</v>
      </c>
      <c r="W26" s="253">
        <f t="shared" si="28"/>
        <v>0.28000000000000003</v>
      </c>
      <c r="X26" s="253">
        <f t="shared" si="28"/>
        <v>0.26451612903225807</v>
      </c>
      <c r="Y26" s="253">
        <f t="shared" si="28"/>
        <v>0.33846153846153848</v>
      </c>
      <c r="Z26" s="253">
        <f t="shared" si="28"/>
        <v>0.25517241379310346</v>
      </c>
      <c r="AA26" s="253">
        <f t="shared" si="28"/>
        <v>0.27777777777777779</v>
      </c>
      <c r="AB26" s="253">
        <f>AB34/AB33</f>
        <v>0.33793103448275863</v>
      </c>
      <c r="AC26" s="253">
        <f>AC34/AC33</f>
        <v>0.36470588235294116</v>
      </c>
      <c r="AD26" s="288">
        <f>SUM(P34:AC34)/SUM(P33:AC33)</f>
        <v>0.31558669001751316</v>
      </c>
      <c r="AF26" s="254">
        <f>AD26</f>
        <v>0.31558669001751316</v>
      </c>
      <c r="AG26" s="254">
        <f>AF26</f>
        <v>0.31558669001751316</v>
      </c>
      <c r="AH26" s="254">
        <f t="shared" si="22"/>
        <v>0.31558669001751316</v>
      </c>
      <c r="AI26" s="254">
        <f t="shared" si="22"/>
        <v>0.31558669001751316</v>
      </c>
      <c r="AJ26" s="254">
        <f t="shared" si="22"/>
        <v>0.31558669001751316</v>
      </c>
      <c r="AK26" s="254">
        <f t="shared" si="22"/>
        <v>0.31558669001751316</v>
      </c>
      <c r="AL26" s="254">
        <f>AD26</f>
        <v>0.31558669001751316</v>
      </c>
      <c r="AM26" s="254">
        <f t="shared" si="22"/>
        <v>0.31558669001751316</v>
      </c>
      <c r="AN26" s="254">
        <f t="shared" si="22"/>
        <v>0.31558669001751316</v>
      </c>
      <c r="AO26" s="254">
        <f t="shared" si="22"/>
        <v>0.31558669001751316</v>
      </c>
      <c r="AP26" s="254">
        <f t="shared" si="22"/>
        <v>0.31558669001751316</v>
      </c>
      <c r="AQ26" s="254">
        <f t="shared" si="22"/>
        <v>0.31558669001751316</v>
      </c>
      <c r="AR26" s="254">
        <f t="shared" si="22"/>
        <v>0.31558669001751316</v>
      </c>
      <c r="AS26" s="254">
        <f t="shared" si="22"/>
        <v>0.31558669001751316</v>
      </c>
      <c r="AT26" s="254">
        <f t="shared" si="22"/>
        <v>0.31558669001751316</v>
      </c>
      <c r="AU26" s="254">
        <f t="shared" si="22"/>
        <v>0.31558669001751316</v>
      </c>
      <c r="AV26" s="254">
        <f t="shared" si="22"/>
        <v>0.31558669001751316</v>
      </c>
      <c r="AW26" s="254">
        <f t="shared" si="22"/>
        <v>0.31558669001751316</v>
      </c>
      <c r="AX26" s="254">
        <f t="shared" si="23"/>
        <v>0.31558669001751316</v>
      </c>
      <c r="AY26" s="254">
        <f t="shared" si="23"/>
        <v>0.31558669001751316</v>
      </c>
      <c r="AZ26" s="254">
        <f t="shared" si="23"/>
        <v>0.31558669001751316</v>
      </c>
      <c r="BA26" s="254">
        <f t="shared" si="23"/>
        <v>0.31558669001751316</v>
      </c>
      <c r="BB26" s="254">
        <f t="shared" si="23"/>
        <v>0.31558669001751316</v>
      </c>
      <c r="BC26" s="254">
        <f t="shared" si="23"/>
        <v>0.31558669001751316</v>
      </c>
      <c r="BD26" s="254">
        <f t="shared" si="23"/>
        <v>0.31558669001751316</v>
      </c>
      <c r="BE26" s="254">
        <f t="shared" si="23"/>
        <v>0.31558669001751316</v>
      </c>
      <c r="BF26" s="254">
        <f t="shared" si="23"/>
        <v>0.31558669001751316</v>
      </c>
      <c r="BG26" s="254">
        <f t="shared" si="23"/>
        <v>0.31558669001751316</v>
      </c>
      <c r="BH26" s="254">
        <f t="shared" si="23"/>
        <v>0.31558669001751316</v>
      </c>
      <c r="BI26" s="254">
        <f t="shared" si="23"/>
        <v>0.31558669001751316</v>
      </c>
      <c r="BJ26" s="254">
        <f t="shared" si="23"/>
        <v>0.31558669001751316</v>
      </c>
      <c r="BK26" s="254">
        <f t="shared" si="23"/>
        <v>0.31558669001751316</v>
      </c>
      <c r="BL26" s="254">
        <f t="shared" si="23"/>
        <v>0.31558669001751316</v>
      </c>
      <c r="BM26" s="254">
        <f t="shared" si="23"/>
        <v>0.31558669001751316</v>
      </c>
      <c r="BN26" s="254">
        <f t="shared" si="24"/>
        <v>0.31558669001751316</v>
      </c>
      <c r="BO26" s="254">
        <f t="shared" si="24"/>
        <v>0.31558669001751316</v>
      </c>
    </row>
    <row r="28" spans="2:67" x14ac:dyDescent="0.25">
      <c r="B28" t="s">
        <v>273</v>
      </c>
      <c r="D28" s="7">
        <f>IF(VLOOKUP($B$20&amp;$B28,'[20]Port Harcourt'!$E:$AE,COLUMN(D$1)-2,FALSE)=" ",0,VLOOKUP($B$20&amp;$B28,'[20]Port Harcourt'!$E:$AE,COLUMN(D$1)-2,FALSE))</f>
        <v>3</v>
      </c>
      <c r="E28" s="7">
        <f>IF(VLOOKUP($B$20&amp;$B28,'[20]Port Harcourt'!$E:$AE,COLUMN(E$1)-2,FALSE)=" ",0,VLOOKUP($B$20&amp;$B28,'[20]Port Harcourt'!$E:$AE,COLUMN(E$1)-2,FALSE))</f>
        <v>2</v>
      </c>
      <c r="F28" s="7">
        <f>IF(VLOOKUP($B$20&amp;$B28,'[20]Port Harcourt'!$E:$AE,COLUMN(F$1)-2,FALSE)=" ",0,VLOOKUP($B$20&amp;$B28,'[20]Port Harcourt'!$E:$AE,COLUMN(F$1)-2,FALSE))</f>
        <v>5</v>
      </c>
      <c r="G28" s="7">
        <f>IF(VLOOKUP($B$20&amp;$B28,'[20]Port Harcourt'!$E:$AE,COLUMN(G$1)-2,FALSE)=" ",0,VLOOKUP($B$20&amp;$B28,'[20]Port Harcourt'!$E:$AE,COLUMN(G$1)-2,FALSE))</f>
        <v>6</v>
      </c>
      <c r="H28" s="7">
        <f>IF(VLOOKUP($B$20&amp;$B28,'[20]Port Harcourt'!$E:$AE,COLUMN(H$1)-2,FALSE)=" ",0,VLOOKUP($B$20&amp;$B28,'[20]Port Harcourt'!$E:$AE,COLUMN(H$1)-2,FALSE))</f>
        <v>6</v>
      </c>
      <c r="I28" s="7">
        <f>IF(VLOOKUP($B$20&amp;$B28,'[20]Port Harcourt'!$E:$AE,COLUMN(I$1)-2,FALSE)=" ",0,VLOOKUP($B$20&amp;$B28,'[20]Port Harcourt'!$E:$AE,COLUMN(I$1)-2,FALSE))</f>
        <v>12</v>
      </c>
      <c r="J28" s="7">
        <f>IF(VLOOKUP($B$20&amp;$B28,'[20]Port Harcourt'!$E:$AE,COLUMN(J$1)-2,FALSE)=" ",0,VLOOKUP($B$20&amp;$B28,'[20]Port Harcourt'!$E:$AE,COLUMN(J$1)-2,FALSE))</f>
        <v>16</v>
      </c>
      <c r="K28" s="7">
        <f>IF(VLOOKUP($B$20&amp;$B28,'[20]Port Harcourt'!$E:$AE,COLUMN(K$1)-2,FALSE)=" ",0,VLOOKUP($B$20&amp;$B28,'[20]Port Harcourt'!$E:$AE,COLUMN(K$1)-2,FALSE))</f>
        <v>15</v>
      </c>
      <c r="L28" s="7">
        <f>IF(VLOOKUP($B$20&amp;$B28,'[20]Port Harcourt'!$E:$AE,COLUMN(L$1)-2,FALSE)=" ",0,VLOOKUP($B$20&amp;$B28,'[20]Port Harcourt'!$E:$AE,COLUMN(L$1)-2,FALSE))</f>
        <v>10</v>
      </c>
      <c r="M28" s="7">
        <f>IF(VLOOKUP($B$20&amp;$B28,'[20]Port Harcourt'!$E:$AE,COLUMN(M$1)-2,FALSE)=" ",0,VLOOKUP($B$20&amp;$B28,'[20]Port Harcourt'!$E:$AE,COLUMN(M$1)-2,FALSE))</f>
        <v>7</v>
      </c>
      <c r="N28" s="7">
        <f>IF(VLOOKUP($B$20&amp;$B28,'[20]Port Harcourt'!$E:$AE,COLUMN(N$1)-2,FALSE)=" ",0,VLOOKUP($B$20&amp;$B28,'[20]Port Harcourt'!$E:$AE,COLUMN(N$1)-2,FALSE))</f>
        <v>9</v>
      </c>
      <c r="O28" s="7">
        <f>IF(VLOOKUP($B$20&amp;$B28,'[20]Port Harcourt'!$E:$AE,COLUMN(O$1)-2,FALSE)=" ",0,VLOOKUP($B$20&amp;$B28,'[20]Port Harcourt'!$E:$AE,COLUMN(O$1)-2,FALSE))</f>
        <v>8</v>
      </c>
      <c r="P28" s="7">
        <f>IF(VLOOKUP($B$20&amp;$B28,'[20]Port Harcourt'!$E:$AE,COLUMN(P$1)-2,FALSE)=" ",0,VLOOKUP($B$20&amp;$B28,'[20]Port Harcourt'!$E:$AE,COLUMN(P$1)-2,FALSE))</f>
        <v>5</v>
      </c>
      <c r="Q28" s="7">
        <f>IF(VLOOKUP($B$20&amp;$B28,'[20]Port Harcourt'!$E:$AE,COLUMN(Q$1)-2,FALSE)=" ",0,VLOOKUP($B$20&amp;$B28,'[20]Port Harcourt'!$E:$AE,COLUMN(Q$1)-2,FALSE))</f>
        <v>12</v>
      </c>
      <c r="R28" s="7">
        <f>IF(VLOOKUP($B$20&amp;$B28,'[20]Port Harcourt'!$E:$AE,COLUMN(R$1)-2,FALSE)=" ",0,VLOOKUP($B$20&amp;$B28,'[20]Port Harcourt'!$E:$AE,COLUMN(R$1)-2,FALSE))</f>
        <v>5</v>
      </c>
      <c r="S28" s="7">
        <f>IF(VLOOKUP($B$20&amp;$B28,'[20]Port Harcourt'!$E:$AE,COLUMN(S$1)-2,FALSE)=" ",0,VLOOKUP($B$20&amp;$B28,'[20]Port Harcourt'!$E:$AE,COLUMN(S$1)-2,FALSE))</f>
        <v>7</v>
      </c>
      <c r="T28" s="7">
        <f>IF(VLOOKUP($B$20&amp;$B28,'[20]Port Harcourt'!$E:$AE,COLUMN(T$1)-2,FALSE)=" ",0,VLOOKUP($B$20&amp;$B28,'[20]Port Harcourt'!$E:$AE,COLUMN(T$1)-2,FALSE))</f>
        <v>10</v>
      </c>
      <c r="U28" s="7">
        <f>IF(VLOOKUP($B$20&amp;$B28,'[20]Port Harcourt'!$E:$AE,COLUMN(U$1)-2,FALSE)=" ",0,VLOOKUP($B$20&amp;$B28,'[20]Port Harcourt'!$E:$AE,COLUMN(U$1)-2,FALSE))</f>
        <v>5</v>
      </c>
      <c r="V28" s="7">
        <f>IF(VLOOKUP($B$20&amp;$B28,'[20]Port Harcourt'!$E:$AE,COLUMN(V$1)-2,FALSE)=" ",0,VLOOKUP($B$20&amp;$B28,'[20]Port Harcourt'!$E:$AE,COLUMN(V$1)-2,FALSE))</f>
        <v>13</v>
      </c>
      <c r="W28" s="7">
        <f>IF(VLOOKUP($B$20&amp;$B28,'[20]Port Harcourt'!$E:$AE,COLUMN(W$1)-2,FALSE)=" ",0,VLOOKUP($B$20&amp;$B28,'[20]Port Harcourt'!$E:$AE,COLUMN(W$1)-2,FALSE))</f>
        <v>10</v>
      </c>
      <c r="X28" s="7">
        <f>IF(VLOOKUP($B$20&amp;$B28,'[20]Port Harcourt'!$E:$AE,COLUMN(X$1)-2,FALSE)=" ",0,VLOOKUP($B$20&amp;$B28,'[20]Port Harcourt'!$E:$AE,COLUMN(X$1)-2,FALSE))</f>
        <v>11</v>
      </c>
      <c r="Y28" s="7">
        <f>IF(VLOOKUP($B$20&amp;$B28,'[20]Port Harcourt'!$E:$AE,COLUMN(Y$1)-2,FALSE)=" ",0,VLOOKUP($B$20&amp;$B28,'[20]Port Harcourt'!$E:$AE,COLUMN(Y$1)-2,FALSE))</f>
        <v>12</v>
      </c>
      <c r="Z28" s="7">
        <f>IF(VLOOKUP($B$20&amp;$B28,'[20]Port Harcourt'!$E:$AE,COLUMN(Z$1)-2,FALSE)=" ",0,VLOOKUP($B$20&amp;$B28,'[20]Port Harcourt'!$E:$AE,COLUMN(Z$1)-2,FALSE))</f>
        <v>14</v>
      </c>
      <c r="AA28" s="7">
        <f>IF(VLOOKUP($B$20&amp;$B28,'[20]Port Harcourt'!$E:$AE,COLUMN(AA$1)-2,FALSE)=" ",0,VLOOKUP($B$20&amp;$B28,'[20]Port Harcourt'!$E:$AE,COLUMN(AA$1)-2,FALSE))</f>
        <v>13</v>
      </c>
      <c r="AB28" s="7">
        <f>IF(VLOOKUP($B$20&amp;$B28,'[20]Port Harcourt'!$E:$AE,COLUMN(AB$1)-2,FALSE)=" ",0,VLOOKUP($B$20&amp;$B28,'[20]Port Harcourt'!$E:$AE,COLUMN(AB$1)-2,FALSE))</f>
        <v>8</v>
      </c>
      <c r="AC28" s="7">
        <f>IF(VLOOKUP($B$20&amp;$B28,'[20]Port Harcourt'!$E:$AE,COLUMN(AC$1)-2,FALSE)=" ",0,VLOOKUP($B$20&amp;$B28,'[20]Port Harcourt'!$E:$AE,COLUMN(AC$1)-2,FALSE))</f>
        <v>8</v>
      </c>
      <c r="AF28" s="7">
        <f t="shared" ref="AF28:AG31" si="29">AB28</f>
        <v>8</v>
      </c>
      <c r="AG28" s="7">
        <f t="shared" si="29"/>
        <v>8</v>
      </c>
      <c r="AH28" s="7">
        <f>VLOOKUP($A$3&amp;$B$20&amp;$B28,'[14]Paga All'!$G$1:$J$3000,4,FALSE)</f>
        <v>10</v>
      </c>
      <c r="AI28" s="7">
        <v>0</v>
      </c>
      <c r="AJ28" s="7">
        <v>0</v>
      </c>
      <c r="AK28" s="9">
        <f t="shared" ref="AK28:BO28" si="30">IF(ROUND((AJ28+AJ29)*(1+AK22),)&gt;=AK$3*$AD$3,AK$3*$AD$3*(1-AK23),ROUND((AJ28+AJ29)*(1+AK22),)-ROUND((AJ28+AJ29)*(1+AK22)*AK23,))</f>
        <v>0</v>
      </c>
      <c r="AL28" s="9">
        <f t="shared" si="30"/>
        <v>0</v>
      </c>
      <c r="AM28" s="9">
        <f t="shared" si="30"/>
        <v>0</v>
      </c>
      <c r="AN28" s="9">
        <f t="shared" si="30"/>
        <v>0</v>
      </c>
      <c r="AO28" s="9">
        <f t="shared" si="30"/>
        <v>0</v>
      </c>
      <c r="AP28" s="9">
        <f t="shared" si="30"/>
        <v>0</v>
      </c>
      <c r="AQ28" s="9">
        <f t="shared" si="30"/>
        <v>0</v>
      </c>
      <c r="AR28" s="9">
        <f t="shared" si="30"/>
        <v>0</v>
      </c>
      <c r="AS28" s="9">
        <f t="shared" si="30"/>
        <v>0</v>
      </c>
      <c r="AT28" s="9">
        <f t="shared" si="30"/>
        <v>0</v>
      </c>
      <c r="AU28" s="9">
        <f t="shared" si="30"/>
        <v>0</v>
      </c>
      <c r="AV28" s="9">
        <f t="shared" si="30"/>
        <v>0</v>
      </c>
      <c r="AW28" s="9">
        <f t="shared" si="30"/>
        <v>0</v>
      </c>
      <c r="AX28" s="9">
        <f t="shared" si="30"/>
        <v>0</v>
      </c>
      <c r="AY28" s="9">
        <f t="shared" si="30"/>
        <v>0</v>
      </c>
      <c r="AZ28" s="9">
        <f t="shared" si="30"/>
        <v>0</v>
      </c>
      <c r="BA28" s="9">
        <f t="shared" si="30"/>
        <v>0</v>
      </c>
      <c r="BB28" s="9">
        <f t="shared" si="30"/>
        <v>0</v>
      </c>
      <c r="BC28" s="9">
        <f t="shared" si="30"/>
        <v>0</v>
      </c>
      <c r="BD28" s="9">
        <f t="shared" si="30"/>
        <v>0</v>
      </c>
      <c r="BE28" s="9">
        <f t="shared" si="30"/>
        <v>0</v>
      </c>
      <c r="BF28" s="9">
        <f t="shared" si="30"/>
        <v>0</v>
      </c>
      <c r="BG28" s="9">
        <f t="shared" si="30"/>
        <v>0</v>
      </c>
      <c r="BH28" s="9">
        <f t="shared" si="30"/>
        <v>0</v>
      </c>
      <c r="BI28" s="9">
        <f t="shared" si="30"/>
        <v>0</v>
      </c>
      <c r="BJ28" s="9">
        <f t="shared" si="30"/>
        <v>0</v>
      </c>
      <c r="BK28" s="9">
        <f t="shared" si="30"/>
        <v>0</v>
      </c>
      <c r="BL28" s="9">
        <f t="shared" si="30"/>
        <v>0</v>
      </c>
      <c r="BM28" s="9">
        <f t="shared" si="30"/>
        <v>0</v>
      </c>
      <c r="BN28" s="9">
        <f t="shared" si="30"/>
        <v>0</v>
      </c>
      <c r="BO28" s="9">
        <f t="shared" si="30"/>
        <v>0</v>
      </c>
    </row>
    <row r="29" spans="2:67" x14ac:dyDescent="0.25">
      <c r="B29" s="263" t="s">
        <v>274</v>
      </c>
      <c r="D29" s="7">
        <f>IF(VLOOKUP($B$20&amp;$B29,'[20]Port Harcourt'!$E:$AE,COLUMN(D$1)-2,FALSE)=" ",0,VLOOKUP($B$20&amp;$B29,'[20]Port Harcourt'!$E:$AE,COLUMN(D$1)-2,FALSE))</f>
        <v>4</v>
      </c>
      <c r="E29" s="7">
        <f>IF(VLOOKUP($B$20&amp;$B29,'[20]Port Harcourt'!$E:$AE,COLUMN(E$1)-2,FALSE)=" ",0,VLOOKUP($B$20&amp;$B29,'[20]Port Harcourt'!$E:$AE,COLUMN(E$1)-2,FALSE))</f>
        <v>3</v>
      </c>
      <c r="F29" s="7">
        <f>IF(VLOOKUP($B$20&amp;$B29,'[20]Port Harcourt'!$E:$AE,COLUMN(F$1)-2,FALSE)=" ",0,VLOOKUP($B$20&amp;$B29,'[20]Port Harcourt'!$E:$AE,COLUMN(F$1)-2,FALSE))</f>
        <v>2</v>
      </c>
      <c r="G29" s="7">
        <f>IF(VLOOKUP($B$20&amp;$B29,'[20]Port Harcourt'!$E:$AE,COLUMN(G$1)-2,FALSE)=" ",0,VLOOKUP($B$20&amp;$B29,'[20]Port Harcourt'!$E:$AE,COLUMN(G$1)-2,FALSE))</f>
        <v>4</v>
      </c>
      <c r="H29" s="7">
        <f>IF(VLOOKUP($B$20&amp;$B29,'[20]Port Harcourt'!$E:$AE,COLUMN(H$1)-2,FALSE)=" ",0,VLOOKUP($B$20&amp;$B29,'[20]Port Harcourt'!$E:$AE,COLUMN(H$1)-2,FALSE))</f>
        <v>4</v>
      </c>
      <c r="I29" s="7">
        <f>IF(VLOOKUP($B$20&amp;$B29,'[20]Port Harcourt'!$E:$AE,COLUMN(I$1)-2,FALSE)=" ",0,VLOOKUP($B$20&amp;$B29,'[20]Port Harcourt'!$E:$AE,COLUMN(I$1)-2,FALSE))</f>
        <v>6</v>
      </c>
      <c r="J29" s="7">
        <f>IF(VLOOKUP($B$20&amp;$B29,'[20]Port Harcourt'!$E:$AE,COLUMN(J$1)-2,FALSE)=" ",0,VLOOKUP($B$20&amp;$B29,'[20]Port Harcourt'!$E:$AE,COLUMN(J$1)-2,FALSE))</f>
        <v>9</v>
      </c>
      <c r="K29" s="7">
        <f>IF(VLOOKUP($B$20&amp;$B29,'[20]Port Harcourt'!$E:$AE,COLUMN(K$1)-2,FALSE)=" ",0,VLOOKUP($B$20&amp;$B29,'[20]Port Harcourt'!$E:$AE,COLUMN(K$1)-2,FALSE))</f>
        <v>11</v>
      </c>
      <c r="L29" s="7">
        <f>IF(VLOOKUP($B$20&amp;$B29,'[20]Port Harcourt'!$E:$AE,COLUMN(L$1)-2,FALSE)=" ",0,VLOOKUP($B$20&amp;$B29,'[20]Port Harcourt'!$E:$AE,COLUMN(L$1)-2,FALSE))</f>
        <v>9</v>
      </c>
      <c r="M29" s="7">
        <f>IF(VLOOKUP($B$20&amp;$B29,'[20]Port Harcourt'!$E:$AE,COLUMN(M$1)-2,FALSE)=" ",0,VLOOKUP($B$20&amp;$B29,'[20]Port Harcourt'!$E:$AE,COLUMN(M$1)-2,FALSE))</f>
        <v>8</v>
      </c>
      <c r="N29" s="7">
        <f>IF(VLOOKUP($B$20&amp;$B29,'[20]Port Harcourt'!$E:$AE,COLUMN(N$1)-2,FALSE)=" ",0,VLOOKUP($B$20&amp;$B29,'[20]Port Harcourt'!$E:$AE,COLUMN(N$1)-2,FALSE))</f>
        <v>6</v>
      </c>
      <c r="O29" s="7">
        <f>IF(VLOOKUP($B$20&amp;$B29,'[20]Port Harcourt'!$E:$AE,COLUMN(O$1)-2,FALSE)=" ",0,VLOOKUP($B$20&amp;$B29,'[20]Port Harcourt'!$E:$AE,COLUMN(O$1)-2,FALSE))</f>
        <v>6</v>
      </c>
      <c r="P29" s="7">
        <f>IF(VLOOKUP($B$20&amp;$B29,'[20]Port Harcourt'!$E:$AE,COLUMN(P$1)-2,FALSE)=" ",0,VLOOKUP($B$20&amp;$B29,'[20]Port Harcourt'!$E:$AE,COLUMN(P$1)-2,FALSE))</f>
        <v>6</v>
      </c>
      <c r="Q29" s="7">
        <f>IF(VLOOKUP($B$20&amp;$B29,'[20]Port Harcourt'!$E:$AE,COLUMN(Q$1)-2,FALSE)=" ",0,VLOOKUP($B$20&amp;$B29,'[20]Port Harcourt'!$E:$AE,COLUMN(Q$1)-2,FALSE))</f>
        <v>5</v>
      </c>
      <c r="R29" s="7">
        <f>IF(VLOOKUP($B$20&amp;$B29,'[20]Port Harcourt'!$E:$AE,COLUMN(R$1)-2,FALSE)=" ",0,VLOOKUP($B$20&amp;$B29,'[20]Port Harcourt'!$E:$AE,COLUMN(R$1)-2,FALSE))</f>
        <v>11</v>
      </c>
      <c r="S29" s="7">
        <f>IF(VLOOKUP($B$20&amp;$B29,'[20]Port Harcourt'!$E:$AE,COLUMN(S$1)-2,FALSE)=" ",0,VLOOKUP($B$20&amp;$B29,'[20]Port Harcourt'!$E:$AE,COLUMN(S$1)-2,FALSE))</f>
        <v>4</v>
      </c>
      <c r="T29" s="7">
        <f>IF(VLOOKUP($B$20&amp;$B29,'[20]Port Harcourt'!$E:$AE,COLUMN(T$1)-2,FALSE)=" ",0,VLOOKUP($B$20&amp;$B29,'[20]Port Harcourt'!$E:$AE,COLUMN(T$1)-2,FALSE))</f>
        <v>6</v>
      </c>
      <c r="U29" s="7">
        <f>IF(VLOOKUP($B$20&amp;$B29,'[20]Port Harcourt'!$E:$AE,COLUMN(U$1)-2,FALSE)=" ",0,VLOOKUP($B$20&amp;$B29,'[20]Port Harcourt'!$E:$AE,COLUMN(U$1)-2,FALSE))</f>
        <v>7</v>
      </c>
      <c r="V29" s="7">
        <f>IF(VLOOKUP($B$20&amp;$B29,'[20]Port Harcourt'!$E:$AE,COLUMN(V$1)-2,FALSE)=" ",0,VLOOKUP($B$20&amp;$B29,'[20]Port Harcourt'!$E:$AE,COLUMN(V$1)-2,FALSE))</f>
        <v>4</v>
      </c>
      <c r="W29" s="7">
        <f>IF(VLOOKUP($B$20&amp;$B29,'[20]Port Harcourt'!$E:$AE,COLUMN(W$1)-2,FALSE)=" ",0,VLOOKUP($B$20&amp;$B29,'[20]Port Harcourt'!$E:$AE,COLUMN(W$1)-2,FALSE))</f>
        <v>10</v>
      </c>
      <c r="X29" s="7">
        <f>IF(VLOOKUP($B$20&amp;$B29,'[20]Port Harcourt'!$E:$AE,COLUMN(X$1)-2,FALSE)=" ",0,VLOOKUP($B$20&amp;$B29,'[20]Port Harcourt'!$E:$AE,COLUMN(X$1)-2,FALSE))</f>
        <v>8</v>
      </c>
      <c r="Y29" s="7">
        <f>IF(VLOOKUP($B$20&amp;$B29,'[20]Port Harcourt'!$E:$AE,COLUMN(Y$1)-2,FALSE)=" ",0,VLOOKUP($B$20&amp;$B29,'[20]Port Harcourt'!$E:$AE,COLUMN(Y$1)-2,FALSE))</f>
        <v>8</v>
      </c>
      <c r="Z29" s="7">
        <f>IF(VLOOKUP($B$20&amp;$B29,'[20]Port Harcourt'!$E:$AE,COLUMN(Z$1)-2,FALSE)=" ",0,VLOOKUP($B$20&amp;$B29,'[20]Port Harcourt'!$E:$AE,COLUMN(Z$1)-2,FALSE))</f>
        <v>11</v>
      </c>
      <c r="AA29" s="7">
        <f>IF(VLOOKUP($B$20&amp;$B29,'[20]Port Harcourt'!$E:$AE,COLUMN(AA$1)-2,FALSE)=" ",0,VLOOKUP($B$20&amp;$B29,'[20]Port Harcourt'!$E:$AE,COLUMN(AA$1)-2,FALSE))</f>
        <v>11</v>
      </c>
      <c r="AB29" s="7">
        <f>IF(VLOOKUP($B$20&amp;$B29,'[20]Port Harcourt'!$E:$AE,COLUMN(AB$1)-2,FALSE)=" ",0,VLOOKUP($B$20&amp;$B29,'[20]Port Harcourt'!$E:$AE,COLUMN(AB$1)-2,FALSE))</f>
        <v>9</v>
      </c>
      <c r="AC29" s="7">
        <f>IF(VLOOKUP($B$20&amp;$B29,'[20]Port Harcourt'!$E:$AE,COLUMN(AC$1)-2,FALSE)=" ",0,VLOOKUP($B$20&amp;$B29,'[20]Port Harcourt'!$E:$AE,COLUMN(AC$1)-2,FALSE))</f>
        <v>5</v>
      </c>
      <c r="AF29" s="7">
        <f t="shared" si="29"/>
        <v>9</v>
      </c>
      <c r="AG29" s="7">
        <f t="shared" si="29"/>
        <v>5</v>
      </c>
      <c r="AH29" s="7">
        <f>VLOOKUP($A$3&amp;$B$20&amp;$B29,'[14]Paga All'!$G$1:$J$3000,4,FALSE)</f>
        <v>5</v>
      </c>
      <c r="AI29" s="7">
        <f>VLOOKUP($A$3&amp;$B$20&amp;$B29,'[15]Paga all'!$F:$G,2,FALSE)</f>
        <v>10</v>
      </c>
      <c r="AJ29" s="7">
        <v>0</v>
      </c>
      <c r="AK29" s="9">
        <f t="shared" ref="AK29:BO29" si="31">IF(ROUND((AJ28+AJ29)*(1+AK22),)&gt;=AK$3*$AD$3,AK$3*$AD$3*AK23,ROUND((AJ28+AJ29)*(1+AK22),)-AK28)</f>
        <v>0</v>
      </c>
      <c r="AL29" s="9">
        <f t="shared" si="31"/>
        <v>0</v>
      </c>
      <c r="AM29" s="9">
        <f t="shared" si="31"/>
        <v>0</v>
      </c>
      <c r="AN29" s="9">
        <f t="shared" si="31"/>
        <v>0</v>
      </c>
      <c r="AO29" s="9">
        <f t="shared" si="31"/>
        <v>0</v>
      </c>
      <c r="AP29" s="9">
        <f t="shared" si="31"/>
        <v>0</v>
      </c>
      <c r="AQ29" s="9">
        <f t="shared" si="31"/>
        <v>0</v>
      </c>
      <c r="AR29" s="9">
        <f t="shared" si="31"/>
        <v>0</v>
      </c>
      <c r="AS29" s="9">
        <f t="shared" si="31"/>
        <v>0</v>
      </c>
      <c r="AT29" s="9">
        <f t="shared" si="31"/>
        <v>0</v>
      </c>
      <c r="AU29" s="9">
        <f t="shared" si="31"/>
        <v>0</v>
      </c>
      <c r="AV29" s="9">
        <f t="shared" si="31"/>
        <v>0</v>
      </c>
      <c r="AW29" s="9">
        <f t="shared" si="31"/>
        <v>0</v>
      </c>
      <c r="AX29" s="9">
        <f t="shared" si="31"/>
        <v>0</v>
      </c>
      <c r="AY29" s="9">
        <f t="shared" si="31"/>
        <v>0</v>
      </c>
      <c r="AZ29" s="9">
        <f t="shared" si="31"/>
        <v>0</v>
      </c>
      <c r="BA29" s="9">
        <f t="shared" si="31"/>
        <v>0</v>
      </c>
      <c r="BB29" s="9">
        <f t="shared" si="31"/>
        <v>0</v>
      </c>
      <c r="BC29" s="9">
        <f t="shared" si="31"/>
        <v>0</v>
      </c>
      <c r="BD29" s="9">
        <f t="shared" si="31"/>
        <v>0</v>
      </c>
      <c r="BE29" s="9">
        <f t="shared" si="31"/>
        <v>0</v>
      </c>
      <c r="BF29" s="9">
        <f t="shared" si="31"/>
        <v>0</v>
      </c>
      <c r="BG29" s="9">
        <f t="shared" si="31"/>
        <v>0</v>
      </c>
      <c r="BH29" s="9">
        <f t="shared" si="31"/>
        <v>0</v>
      </c>
      <c r="BI29" s="9">
        <f t="shared" si="31"/>
        <v>0</v>
      </c>
      <c r="BJ29" s="9">
        <f t="shared" si="31"/>
        <v>0</v>
      </c>
      <c r="BK29" s="9">
        <f t="shared" si="31"/>
        <v>0</v>
      </c>
      <c r="BL29" s="9">
        <f t="shared" si="31"/>
        <v>0</v>
      </c>
      <c r="BM29" s="9">
        <f t="shared" si="31"/>
        <v>0</v>
      </c>
      <c r="BN29" s="9">
        <f t="shared" si="31"/>
        <v>0</v>
      </c>
      <c r="BO29" s="9">
        <f t="shared" si="31"/>
        <v>0</v>
      </c>
    </row>
    <row r="30" spans="2:67" x14ac:dyDescent="0.25">
      <c r="B30" t="s">
        <v>275</v>
      </c>
      <c r="D30" s="7">
        <f>IF(VLOOKUP($B$20&amp;$B30,'[20]Port Harcourt'!$E:$AE,COLUMN(D$1)-2,FALSE)=" ",0,VLOOKUP($B$20&amp;$B30,'[20]Port Harcourt'!$E:$AE,COLUMN(D$1)-2,FALSE))</f>
        <v>3</v>
      </c>
      <c r="E30" s="7">
        <f>IF(VLOOKUP($B$20&amp;$B30,'[20]Port Harcourt'!$E:$AE,COLUMN(E$1)-2,FALSE)=" ",0,VLOOKUP($B$20&amp;$B30,'[20]Port Harcourt'!$E:$AE,COLUMN(E$1)-2,FALSE))</f>
        <v>2</v>
      </c>
      <c r="F30" s="7">
        <f>IF(VLOOKUP($B$20&amp;$B30,'[20]Port Harcourt'!$E:$AE,COLUMN(F$1)-2,FALSE)=" ",0,VLOOKUP($B$20&amp;$B30,'[20]Port Harcourt'!$E:$AE,COLUMN(F$1)-2,FALSE))</f>
        <v>6</v>
      </c>
      <c r="G30" s="7">
        <f>IF(VLOOKUP($B$20&amp;$B30,'[20]Port Harcourt'!$E:$AE,COLUMN(G$1)-2,FALSE)=" ",0,VLOOKUP($B$20&amp;$B30,'[20]Port Harcourt'!$E:$AE,COLUMN(G$1)-2,FALSE))</f>
        <v>10</v>
      </c>
      <c r="H30" s="7">
        <f>IF(VLOOKUP($B$20&amp;$B30,'[20]Port Harcourt'!$E:$AE,COLUMN(H$1)-2,FALSE)=" ",0,VLOOKUP($B$20&amp;$B30,'[20]Port Harcourt'!$E:$AE,COLUMN(H$1)-2,FALSE))</f>
        <v>11</v>
      </c>
      <c r="I30" s="7">
        <f>IF(VLOOKUP($B$20&amp;$B30,'[20]Port Harcourt'!$E:$AE,COLUMN(I$1)-2,FALSE)=" ",0,VLOOKUP($B$20&amp;$B30,'[20]Port Harcourt'!$E:$AE,COLUMN(I$1)-2,FALSE))</f>
        <v>19</v>
      </c>
      <c r="J30" s="7">
        <f>IF(VLOOKUP($B$20&amp;$B30,'[20]Port Harcourt'!$E:$AE,COLUMN(J$1)-2,FALSE)=" ",0,VLOOKUP($B$20&amp;$B30,'[20]Port Harcourt'!$E:$AE,COLUMN(J$1)-2,FALSE))</f>
        <v>26</v>
      </c>
      <c r="K30" s="7">
        <f>IF(VLOOKUP($B$20&amp;$B30,'[20]Port Harcourt'!$E:$AE,COLUMN(K$1)-2,FALSE)=" ",0,VLOOKUP($B$20&amp;$B30,'[20]Port Harcourt'!$E:$AE,COLUMN(K$1)-2,FALSE))</f>
        <v>17</v>
      </c>
      <c r="L30" s="7">
        <f>IF(VLOOKUP($B$20&amp;$B30,'[20]Port Harcourt'!$E:$AE,COLUMN(L$1)-2,FALSE)=" ",0,VLOOKUP($B$20&amp;$B30,'[20]Port Harcourt'!$E:$AE,COLUMN(L$1)-2,FALSE))</f>
        <v>13</v>
      </c>
      <c r="M30" s="7">
        <f>IF(VLOOKUP($B$20&amp;$B30,'[20]Port Harcourt'!$E:$AE,COLUMN(M$1)-2,FALSE)=" ",0,VLOOKUP($B$20&amp;$B30,'[20]Port Harcourt'!$E:$AE,COLUMN(M$1)-2,FALSE))</f>
        <v>11</v>
      </c>
      <c r="N30" s="7">
        <f>IF(VLOOKUP($B$20&amp;$B30,'[20]Port Harcourt'!$E:$AE,COLUMN(N$1)-2,FALSE)=" ",0,VLOOKUP($B$20&amp;$B30,'[20]Port Harcourt'!$E:$AE,COLUMN(N$1)-2,FALSE))</f>
        <v>13</v>
      </c>
      <c r="O30" s="7">
        <f>IF(VLOOKUP($B$20&amp;$B30,'[20]Port Harcourt'!$E:$AE,COLUMN(O$1)-2,FALSE)=" ",0,VLOOKUP($B$20&amp;$B30,'[20]Port Harcourt'!$E:$AE,COLUMN(O$1)-2,FALSE))</f>
        <v>10</v>
      </c>
      <c r="P30" s="7">
        <f>IF(VLOOKUP($B$20&amp;$B30,'[20]Port Harcourt'!$E:$AE,COLUMN(P$1)-2,FALSE)=" ",0,VLOOKUP($B$20&amp;$B30,'[20]Port Harcourt'!$E:$AE,COLUMN(P$1)-2,FALSE))</f>
        <v>6</v>
      </c>
      <c r="Q30" s="7">
        <f>IF(VLOOKUP($B$20&amp;$B30,'[20]Port Harcourt'!$E:$AE,COLUMN(Q$1)-2,FALSE)=" ",0,VLOOKUP($B$20&amp;$B30,'[20]Port Harcourt'!$E:$AE,COLUMN(Q$1)-2,FALSE))</f>
        <v>24</v>
      </c>
      <c r="R30" s="7">
        <f>IF(VLOOKUP($B$20&amp;$B30,'[20]Port Harcourt'!$E:$AE,COLUMN(R$1)-2,FALSE)=" ",0,VLOOKUP($B$20&amp;$B30,'[20]Port Harcourt'!$E:$AE,COLUMN(R$1)-2,FALSE))</f>
        <v>5</v>
      </c>
      <c r="S30" s="7">
        <f>IF(VLOOKUP($B$20&amp;$B30,'[20]Port Harcourt'!$E:$AE,COLUMN(S$1)-2,FALSE)=" ",0,VLOOKUP($B$20&amp;$B30,'[20]Port Harcourt'!$E:$AE,COLUMN(S$1)-2,FALSE))</f>
        <v>9</v>
      </c>
      <c r="T30" s="7">
        <f>IF(VLOOKUP($B$20&amp;$B30,'[20]Port Harcourt'!$E:$AE,COLUMN(T$1)-2,FALSE)=" ",0,VLOOKUP($B$20&amp;$B30,'[20]Port Harcourt'!$E:$AE,COLUMN(T$1)-2,FALSE))</f>
        <v>15</v>
      </c>
      <c r="U30" s="7">
        <f>IF(VLOOKUP($B$20&amp;$B30,'[20]Port Harcourt'!$E:$AE,COLUMN(U$1)-2,FALSE)=" ",0,VLOOKUP($B$20&amp;$B30,'[20]Port Harcourt'!$E:$AE,COLUMN(U$1)-2,FALSE))</f>
        <v>5</v>
      </c>
      <c r="V30" s="7">
        <f>IF(VLOOKUP($B$20&amp;$B30,'[20]Port Harcourt'!$E:$AE,COLUMN(V$1)-2,FALSE)=" ",0,VLOOKUP($B$20&amp;$B30,'[20]Port Harcourt'!$E:$AE,COLUMN(V$1)-2,FALSE))</f>
        <v>14</v>
      </c>
      <c r="W30" s="7">
        <f>IF(VLOOKUP($B$20&amp;$B30,'[20]Port Harcourt'!$E:$AE,COLUMN(W$1)-2,FALSE)=" ",0,VLOOKUP($B$20&amp;$B30,'[20]Port Harcourt'!$E:$AE,COLUMN(W$1)-2,FALSE))</f>
        <v>12</v>
      </c>
      <c r="X30" s="7">
        <f>IF(VLOOKUP($B$20&amp;$B30,'[20]Port Harcourt'!$E:$AE,COLUMN(X$1)-2,FALSE)=" ",0,VLOOKUP($B$20&amp;$B30,'[20]Port Harcourt'!$E:$AE,COLUMN(X$1)-2,FALSE))</f>
        <v>13</v>
      </c>
      <c r="Y30" s="7">
        <f>IF(VLOOKUP($B$20&amp;$B30,'[20]Port Harcourt'!$E:$AE,COLUMN(Y$1)-2,FALSE)=" ",0,VLOOKUP($B$20&amp;$B30,'[20]Port Harcourt'!$E:$AE,COLUMN(Y$1)-2,FALSE))</f>
        <v>17</v>
      </c>
      <c r="Z30" s="7">
        <f>IF(VLOOKUP($B$20&amp;$B30,'[20]Port Harcourt'!$E:$AE,COLUMN(Z$1)-2,FALSE)=" ",0,VLOOKUP($B$20&amp;$B30,'[20]Port Harcourt'!$E:$AE,COLUMN(Z$1)-2,FALSE))</f>
        <v>25</v>
      </c>
      <c r="AA30" s="7">
        <f>IF(VLOOKUP($B$20&amp;$B30,'[20]Port Harcourt'!$E:$AE,COLUMN(AA$1)-2,FALSE)=" ",0,VLOOKUP($B$20&amp;$B30,'[20]Port Harcourt'!$E:$AE,COLUMN(AA$1)-2,FALSE))</f>
        <v>29</v>
      </c>
      <c r="AB30" s="7">
        <f>IF(VLOOKUP($B$20&amp;$B30,'[20]Port Harcourt'!$E:$AE,COLUMN(AB$1)-2,FALSE)=" ",0,VLOOKUP($B$20&amp;$B30,'[20]Port Harcourt'!$E:$AE,COLUMN(AB$1)-2,FALSE))</f>
        <v>19</v>
      </c>
      <c r="AC30" s="7">
        <f>IF(VLOOKUP($B$20&amp;$B30,'[20]Port Harcourt'!$E:$AE,COLUMN(AC$1)-2,FALSE)=" ",0,VLOOKUP($B$20&amp;$B30,'[20]Port Harcourt'!$E:$AE,COLUMN(AC$1)-2,FALSE))</f>
        <v>10</v>
      </c>
      <c r="AF30" s="7">
        <f t="shared" si="29"/>
        <v>19</v>
      </c>
      <c r="AG30" s="7">
        <f t="shared" si="29"/>
        <v>10</v>
      </c>
      <c r="AH30" s="7">
        <f>VLOOKUP($A$3&amp;$B$20&amp;$B30,'[14]Paga All'!$G$1:$J$3000,4,FALSE)</f>
        <v>10</v>
      </c>
      <c r="AI30" s="7">
        <v>0</v>
      </c>
      <c r="AJ30" s="7">
        <v>0</v>
      </c>
      <c r="AK30" s="9">
        <f t="shared" ref="AK30:BO30" si="32">ROUND(AK28*AK24,)</f>
        <v>0</v>
      </c>
      <c r="AL30" s="9">
        <f t="shared" si="32"/>
        <v>0</v>
      </c>
      <c r="AM30" s="9">
        <f t="shared" si="32"/>
        <v>0</v>
      </c>
      <c r="AN30" s="9">
        <f t="shared" si="32"/>
        <v>0</v>
      </c>
      <c r="AO30" s="9">
        <f t="shared" si="32"/>
        <v>0</v>
      </c>
      <c r="AP30" s="9">
        <f t="shared" si="32"/>
        <v>0</v>
      </c>
      <c r="AQ30" s="9">
        <f t="shared" si="32"/>
        <v>0</v>
      </c>
      <c r="AR30" s="9">
        <f t="shared" si="32"/>
        <v>0</v>
      </c>
      <c r="AS30" s="9">
        <f t="shared" si="32"/>
        <v>0</v>
      </c>
      <c r="AT30" s="9">
        <f t="shared" si="32"/>
        <v>0</v>
      </c>
      <c r="AU30" s="9">
        <f t="shared" si="32"/>
        <v>0</v>
      </c>
      <c r="AV30" s="9">
        <f t="shared" si="32"/>
        <v>0</v>
      </c>
      <c r="AW30" s="9">
        <f t="shared" si="32"/>
        <v>0</v>
      </c>
      <c r="AX30" s="9">
        <f t="shared" si="32"/>
        <v>0</v>
      </c>
      <c r="AY30" s="9">
        <f t="shared" si="32"/>
        <v>0</v>
      </c>
      <c r="AZ30" s="9">
        <f t="shared" si="32"/>
        <v>0</v>
      </c>
      <c r="BA30" s="9">
        <f t="shared" si="32"/>
        <v>0</v>
      </c>
      <c r="BB30" s="9">
        <f t="shared" si="32"/>
        <v>0</v>
      </c>
      <c r="BC30" s="9">
        <f t="shared" si="32"/>
        <v>0</v>
      </c>
      <c r="BD30" s="9">
        <f t="shared" si="32"/>
        <v>0</v>
      </c>
      <c r="BE30" s="9">
        <f t="shared" si="32"/>
        <v>0</v>
      </c>
      <c r="BF30" s="9">
        <f t="shared" si="32"/>
        <v>0</v>
      </c>
      <c r="BG30" s="9">
        <f t="shared" si="32"/>
        <v>0</v>
      </c>
      <c r="BH30" s="9">
        <f t="shared" si="32"/>
        <v>0</v>
      </c>
      <c r="BI30" s="9">
        <f t="shared" si="32"/>
        <v>0</v>
      </c>
      <c r="BJ30" s="9">
        <f t="shared" si="32"/>
        <v>0</v>
      </c>
      <c r="BK30" s="9">
        <f t="shared" si="32"/>
        <v>0</v>
      </c>
      <c r="BL30" s="9">
        <f t="shared" si="32"/>
        <v>0</v>
      </c>
      <c r="BM30" s="9">
        <f t="shared" si="32"/>
        <v>0</v>
      </c>
      <c r="BN30" s="9">
        <f t="shared" si="32"/>
        <v>0</v>
      </c>
      <c r="BO30" s="9">
        <f t="shared" si="32"/>
        <v>0</v>
      </c>
    </row>
    <row r="31" spans="2:67" x14ac:dyDescent="0.25">
      <c r="B31" t="s">
        <v>276</v>
      </c>
      <c r="D31" s="7">
        <f>IF(VLOOKUP($B$20&amp;$B31,'[20]Port Harcourt'!$E:$AE,COLUMN(D$1)-2,FALSE)=" ",0,VLOOKUP($B$20&amp;$B31,'[20]Port Harcourt'!$E:$AE,COLUMN(D$1)-2,FALSE))</f>
        <v>4000</v>
      </c>
      <c r="E31" s="7">
        <f>IF(VLOOKUP($B$20&amp;$B31,'[20]Port Harcourt'!$E:$AE,COLUMN(E$1)-2,FALSE)=" ",0,VLOOKUP($B$20&amp;$B31,'[20]Port Harcourt'!$E:$AE,COLUMN(E$1)-2,FALSE))</f>
        <v>10500</v>
      </c>
      <c r="F31" s="7">
        <f>IF(VLOOKUP($B$20&amp;$B31,'[20]Port Harcourt'!$E:$AE,COLUMN(F$1)-2,FALSE)=" ",0,VLOOKUP($B$20&amp;$B31,'[20]Port Harcourt'!$E:$AE,COLUMN(F$1)-2,FALSE))</f>
        <v>6500</v>
      </c>
      <c r="G31" s="7">
        <f>IF(VLOOKUP($B$20&amp;$B31,'[20]Port Harcourt'!$E:$AE,COLUMN(G$1)-2,FALSE)=" ",0,VLOOKUP($B$20&amp;$B31,'[20]Port Harcourt'!$E:$AE,COLUMN(G$1)-2,FALSE))</f>
        <v>27000</v>
      </c>
      <c r="H31" s="7">
        <f>IF(VLOOKUP($B$20&amp;$B31,'[20]Port Harcourt'!$E:$AE,COLUMN(H$1)-2,FALSE)=" ",0,VLOOKUP($B$20&amp;$B31,'[20]Port Harcourt'!$E:$AE,COLUMN(H$1)-2,FALSE))</f>
        <v>29800</v>
      </c>
      <c r="I31" s="7">
        <f>IF(VLOOKUP($B$20&amp;$B31,'[20]Port Harcourt'!$E:$AE,COLUMN(I$1)-2,FALSE)=" ",0,VLOOKUP($B$20&amp;$B31,'[20]Port Harcourt'!$E:$AE,COLUMN(I$1)-2,FALSE))</f>
        <v>65900</v>
      </c>
      <c r="J31" s="7">
        <f>IF(VLOOKUP($B$20&amp;$B31,'[20]Port Harcourt'!$E:$AE,COLUMN(J$1)-2,FALSE)=" ",0,VLOOKUP($B$20&amp;$B31,'[20]Port Harcourt'!$E:$AE,COLUMN(J$1)-2,FALSE))</f>
        <v>212000</v>
      </c>
      <c r="K31" s="7">
        <f>IF(VLOOKUP($B$20&amp;$B31,'[20]Port Harcourt'!$E:$AE,COLUMN(K$1)-2,FALSE)=" ",0,VLOOKUP($B$20&amp;$B31,'[20]Port Harcourt'!$E:$AE,COLUMN(K$1)-2,FALSE))</f>
        <v>129500</v>
      </c>
      <c r="L31" s="7">
        <f>IF(VLOOKUP($B$20&amp;$B31,'[20]Port Harcourt'!$E:$AE,COLUMN(L$1)-2,FALSE)=" ",0,VLOOKUP($B$20&amp;$B31,'[20]Port Harcourt'!$E:$AE,COLUMN(L$1)-2,FALSE))</f>
        <v>132400</v>
      </c>
      <c r="M31" s="7">
        <f>IF(VLOOKUP($B$20&amp;$B31,'[20]Port Harcourt'!$E:$AE,COLUMN(M$1)-2,FALSE)=" ",0,VLOOKUP($B$20&amp;$B31,'[20]Port Harcourt'!$E:$AE,COLUMN(M$1)-2,FALSE))</f>
        <v>65000</v>
      </c>
      <c r="N31" s="7">
        <f>IF(VLOOKUP($B$20&amp;$B31,'[20]Port Harcourt'!$E:$AE,COLUMN(N$1)-2,FALSE)=" ",0,VLOOKUP($B$20&amp;$B31,'[20]Port Harcourt'!$E:$AE,COLUMN(N$1)-2,FALSE))</f>
        <v>108500</v>
      </c>
      <c r="O31" s="7">
        <f>IF(VLOOKUP($B$20&amp;$B31,'[20]Port Harcourt'!$E:$AE,COLUMN(O$1)-2,FALSE)=" ",0,VLOOKUP($B$20&amp;$B31,'[20]Port Harcourt'!$E:$AE,COLUMN(O$1)-2,FALSE))</f>
        <v>67500</v>
      </c>
      <c r="P31" s="7">
        <f>IF(VLOOKUP($B$20&amp;$B31,'[20]Port Harcourt'!$E:$AE,COLUMN(P$1)-2,FALSE)=" ",0,VLOOKUP($B$20&amp;$B31,'[20]Port Harcourt'!$E:$AE,COLUMN(P$1)-2,FALSE))</f>
        <v>24000</v>
      </c>
      <c r="Q31" s="7">
        <f>IF(VLOOKUP($B$20&amp;$B31,'[20]Port Harcourt'!$E:$AE,COLUMN(Q$1)-2,FALSE)=" ",0,VLOOKUP($B$20&amp;$B31,'[20]Port Harcourt'!$E:$AE,COLUMN(Q$1)-2,FALSE))</f>
        <v>283700</v>
      </c>
      <c r="R31" s="7">
        <f>IF(VLOOKUP($B$20&amp;$B31,'[20]Port Harcourt'!$E:$AE,COLUMN(R$1)-2,FALSE)=" ",0,VLOOKUP($B$20&amp;$B31,'[20]Port Harcourt'!$E:$AE,COLUMN(R$1)-2,FALSE))</f>
        <v>21000</v>
      </c>
      <c r="S31" s="7">
        <f>IF(VLOOKUP($B$20&amp;$B31,'[20]Port Harcourt'!$E:$AE,COLUMN(S$1)-2,FALSE)=" ",0,VLOOKUP($B$20&amp;$B31,'[20]Port Harcourt'!$E:$AE,COLUMN(S$1)-2,FALSE))</f>
        <v>48000</v>
      </c>
      <c r="T31" s="7">
        <f>IF(VLOOKUP($B$20&amp;$B31,'[20]Port Harcourt'!$E:$AE,COLUMN(T$1)-2,FALSE)=" ",0,VLOOKUP($B$20&amp;$B31,'[20]Port Harcourt'!$E:$AE,COLUMN(T$1)-2,FALSE))</f>
        <v>93550</v>
      </c>
      <c r="U31" s="7">
        <f>IF(VLOOKUP($B$20&amp;$B31,'[20]Port Harcourt'!$E:$AE,COLUMN(U$1)-2,FALSE)=" ",0,VLOOKUP($B$20&amp;$B31,'[20]Port Harcourt'!$E:$AE,COLUMN(U$1)-2,FALSE))</f>
        <v>31500</v>
      </c>
      <c r="V31" s="7">
        <f>IF(VLOOKUP($B$20&amp;$B31,'[20]Port Harcourt'!$E:$AE,COLUMN(V$1)-2,FALSE)=" ",0,VLOOKUP($B$20&amp;$B31,'[20]Port Harcourt'!$E:$AE,COLUMN(V$1)-2,FALSE))</f>
        <v>76000</v>
      </c>
      <c r="W31" s="7">
        <f>IF(VLOOKUP($B$20&amp;$B31,'[20]Port Harcourt'!$E:$AE,COLUMN(W$1)-2,FALSE)=" ",0,VLOOKUP($B$20&amp;$B31,'[20]Port Harcourt'!$E:$AE,COLUMN(W$1)-2,FALSE))</f>
        <v>38700</v>
      </c>
      <c r="X31" s="7">
        <f>IF(VLOOKUP($B$20&amp;$B31,'[20]Port Harcourt'!$E:$AE,COLUMN(X$1)-2,FALSE)=" ",0,VLOOKUP($B$20&amp;$B31,'[20]Port Harcourt'!$E:$AE,COLUMN(X$1)-2,FALSE))</f>
        <v>34000</v>
      </c>
      <c r="Y31" s="7">
        <f>IF(VLOOKUP($B$20&amp;$B31,'[20]Port Harcourt'!$E:$AE,COLUMN(Y$1)-2,FALSE)=" ",0,VLOOKUP($B$20&amp;$B31,'[20]Port Harcourt'!$E:$AE,COLUMN(Y$1)-2,FALSE))</f>
        <v>177100</v>
      </c>
      <c r="Z31" s="7">
        <f>IF(VLOOKUP($B$20&amp;$B31,'[20]Port Harcourt'!$E:$AE,COLUMN(Z$1)-2,FALSE)=" ",0,VLOOKUP($B$20&amp;$B31,'[20]Port Harcourt'!$E:$AE,COLUMN(Z$1)-2,FALSE))</f>
        <v>49400</v>
      </c>
      <c r="AA31" s="7">
        <f>IF(VLOOKUP($B$20&amp;$B31,'[20]Port Harcourt'!$E:$AE,COLUMN(AA$1)-2,FALSE)=" ",0,VLOOKUP($B$20&amp;$B31,'[20]Port Harcourt'!$E:$AE,COLUMN(AA$1)-2,FALSE))</f>
        <v>113100</v>
      </c>
      <c r="AB31" s="7">
        <f>IF(VLOOKUP($B$20&amp;$B31,'[20]Port Harcourt'!$E:$AE,COLUMN(AB$1)-2,FALSE)=" ",0,VLOOKUP($B$20&amp;$B31,'[20]Port Harcourt'!$E:$AE,COLUMN(AB$1)-2,FALSE))</f>
        <v>131100</v>
      </c>
      <c r="AC31" s="7">
        <f>IF(VLOOKUP($B$20&amp;$B31,'[20]Port Harcourt'!$E:$AE,COLUMN(AC$1)-2,FALSE)=" ",0,VLOOKUP($B$20&amp;$B31,'[20]Port Harcourt'!$E:$AE,COLUMN(AC$1)-2,FALSE))</f>
        <v>95700</v>
      </c>
      <c r="AF31" s="7">
        <f t="shared" si="29"/>
        <v>131100</v>
      </c>
      <c r="AG31" s="7">
        <f t="shared" si="29"/>
        <v>95700</v>
      </c>
      <c r="AH31" s="7">
        <f>VLOOKUP($A$3&amp;$B$20&amp;$B31,'[14]Paga All'!$G$1:$J$3000,4,FALSE)</f>
        <v>104900</v>
      </c>
      <c r="AI31" s="7">
        <v>0</v>
      </c>
      <c r="AJ31" s="7">
        <v>0</v>
      </c>
      <c r="AK31" s="9">
        <f t="shared" ref="AK31:BO31" si="33">AK30*$AD32</f>
        <v>0</v>
      </c>
      <c r="AL31" s="9">
        <f t="shared" si="33"/>
        <v>0</v>
      </c>
      <c r="AM31" s="9">
        <f t="shared" si="33"/>
        <v>0</v>
      </c>
      <c r="AN31" s="9">
        <f t="shared" si="33"/>
        <v>0</v>
      </c>
      <c r="AO31" s="9">
        <f t="shared" si="33"/>
        <v>0</v>
      </c>
      <c r="AP31" s="9">
        <f t="shared" si="33"/>
        <v>0</v>
      </c>
      <c r="AQ31" s="9">
        <f t="shared" si="33"/>
        <v>0</v>
      </c>
      <c r="AR31" s="9">
        <f t="shared" si="33"/>
        <v>0</v>
      </c>
      <c r="AS31" s="9">
        <f t="shared" si="33"/>
        <v>0</v>
      </c>
      <c r="AT31" s="9">
        <f t="shared" si="33"/>
        <v>0</v>
      </c>
      <c r="AU31" s="9">
        <f t="shared" si="33"/>
        <v>0</v>
      </c>
      <c r="AV31" s="9">
        <f t="shared" si="33"/>
        <v>0</v>
      </c>
      <c r="AW31" s="9">
        <f t="shared" si="33"/>
        <v>0</v>
      </c>
      <c r="AX31" s="9">
        <f t="shared" si="33"/>
        <v>0</v>
      </c>
      <c r="AY31" s="9">
        <f t="shared" si="33"/>
        <v>0</v>
      </c>
      <c r="AZ31" s="9">
        <f t="shared" si="33"/>
        <v>0</v>
      </c>
      <c r="BA31" s="9">
        <f t="shared" si="33"/>
        <v>0</v>
      </c>
      <c r="BB31" s="9">
        <f t="shared" si="33"/>
        <v>0</v>
      </c>
      <c r="BC31" s="9">
        <f t="shared" si="33"/>
        <v>0</v>
      </c>
      <c r="BD31" s="9">
        <f t="shared" si="33"/>
        <v>0</v>
      </c>
      <c r="BE31" s="9">
        <f t="shared" si="33"/>
        <v>0</v>
      </c>
      <c r="BF31" s="9">
        <f t="shared" si="33"/>
        <v>0</v>
      </c>
      <c r="BG31" s="9">
        <f t="shared" si="33"/>
        <v>0</v>
      </c>
      <c r="BH31" s="9">
        <f t="shared" si="33"/>
        <v>0</v>
      </c>
      <c r="BI31" s="9">
        <f t="shared" si="33"/>
        <v>0</v>
      </c>
      <c r="BJ31" s="9">
        <f t="shared" si="33"/>
        <v>0</v>
      </c>
      <c r="BK31" s="9">
        <f t="shared" si="33"/>
        <v>0</v>
      </c>
      <c r="BL31" s="9">
        <f t="shared" si="33"/>
        <v>0</v>
      </c>
      <c r="BM31" s="9">
        <f t="shared" si="33"/>
        <v>0</v>
      </c>
      <c r="BN31" s="9">
        <f t="shared" si="33"/>
        <v>0</v>
      </c>
      <c r="BO31" s="9">
        <f t="shared" si="33"/>
        <v>0</v>
      </c>
    </row>
    <row r="32" spans="2:67" x14ac:dyDescent="0.25">
      <c r="B32" t="s">
        <v>153</v>
      </c>
      <c r="D32" s="7">
        <f>IF(VLOOKUP($B$20&amp;$B32,'[20]Port Harcourt'!$E:$AE,COLUMN(D$1)-2,FALSE)=" ",0,VLOOKUP($B$20&amp;$B32,'[20]Port Harcourt'!$E:$AE,COLUMN(D$1)-2,FALSE))</f>
        <v>1333.33</v>
      </c>
      <c r="E32" s="7">
        <f>IF(VLOOKUP($B$20&amp;$B32,'[20]Port Harcourt'!$E:$AE,COLUMN(E$1)-2,FALSE)=" ",0,VLOOKUP($B$20&amp;$B32,'[20]Port Harcourt'!$E:$AE,COLUMN(E$1)-2,FALSE))</f>
        <v>5250</v>
      </c>
      <c r="F32" s="7">
        <f>IF(VLOOKUP($B$20&amp;$B32,'[20]Port Harcourt'!$E:$AE,COLUMN(F$1)-2,FALSE)=" ",0,VLOOKUP($B$20&amp;$B32,'[20]Port Harcourt'!$E:$AE,COLUMN(F$1)-2,FALSE))</f>
        <v>1083.33</v>
      </c>
      <c r="G32" s="7">
        <f>IF(VLOOKUP($B$20&amp;$B32,'[20]Port Harcourt'!$E:$AE,COLUMN(G$1)-2,FALSE)=" ",0,VLOOKUP($B$20&amp;$B32,'[20]Port Harcourt'!$E:$AE,COLUMN(G$1)-2,FALSE))</f>
        <v>2700</v>
      </c>
      <c r="H32" s="7">
        <f>IF(VLOOKUP($B$20&amp;$B32,'[20]Port Harcourt'!$E:$AE,COLUMN(H$1)-2,FALSE)=" ",0,VLOOKUP($B$20&amp;$B32,'[20]Port Harcourt'!$E:$AE,COLUMN(H$1)-2,FALSE))</f>
        <v>2709.09</v>
      </c>
      <c r="I32" s="7">
        <f>IF(VLOOKUP($B$20&amp;$B32,'[20]Port Harcourt'!$E:$AE,COLUMN(I$1)-2,FALSE)=" ",0,VLOOKUP($B$20&amp;$B32,'[20]Port Harcourt'!$E:$AE,COLUMN(I$1)-2,FALSE))</f>
        <v>3468.42</v>
      </c>
      <c r="J32" s="7">
        <f>IF(VLOOKUP($B$20&amp;$B32,'[20]Port Harcourt'!$E:$AE,COLUMN(J$1)-2,FALSE)=" ",0,VLOOKUP($B$20&amp;$B32,'[20]Port Harcourt'!$E:$AE,COLUMN(J$1)-2,FALSE))</f>
        <v>8153.85</v>
      </c>
      <c r="K32" s="7">
        <f>IF(VLOOKUP($B$20&amp;$B32,'[20]Port Harcourt'!$E:$AE,COLUMN(K$1)-2,FALSE)=" ",0,VLOOKUP($B$20&amp;$B32,'[20]Port Harcourt'!$E:$AE,COLUMN(K$1)-2,FALSE))</f>
        <v>7617.65</v>
      </c>
      <c r="L32" s="7">
        <f>IF(VLOOKUP($B$20&amp;$B32,'[20]Port Harcourt'!$E:$AE,COLUMN(L$1)-2,FALSE)=" ",0,VLOOKUP($B$20&amp;$B32,'[20]Port Harcourt'!$E:$AE,COLUMN(L$1)-2,FALSE))</f>
        <v>10184.620000000001</v>
      </c>
      <c r="M32" s="7">
        <f>IF(VLOOKUP($B$20&amp;$B32,'[20]Port Harcourt'!$E:$AE,COLUMN(M$1)-2,FALSE)=" ",0,VLOOKUP($B$20&amp;$B32,'[20]Port Harcourt'!$E:$AE,COLUMN(M$1)-2,FALSE))</f>
        <v>5909.09</v>
      </c>
      <c r="N32" s="7">
        <f>IF(VLOOKUP($B$20&amp;$B32,'[20]Port Harcourt'!$E:$AE,COLUMN(N$1)-2,FALSE)=" ",0,VLOOKUP($B$20&amp;$B32,'[20]Port Harcourt'!$E:$AE,COLUMN(N$1)-2,FALSE))</f>
        <v>8346.15</v>
      </c>
      <c r="O32" s="7">
        <f>IF(VLOOKUP($B$20&amp;$B32,'[20]Port Harcourt'!$E:$AE,COLUMN(O$1)-2,FALSE)=" ",0,VLOOKUP($B$20&amp;$B32,'[20]Port Harcourt'!$E:$AE,COLUMN(O$1)-2,FALSE))</f>
        <v>6750</v>
      </c>
      <c r="P32" s="7">
        <f>IF(VLOOKUP($B$20&amp;$B32,'[20]Port Harcourt'!$E:$AE,COLUMN(P$1)-2,FALSE)=" ",0,VLOOKUP($B$20&amp;$B32,'[20]Port Harcourt'!$E:$AE,COLUMN(P$1)-2,FALSE))</f>
        <v>4000</v>
      </c>
      <c r="Q32" s="7">
        <f>IF(VLOOKUP($B$20&amp;$B32,'[20]Port Harcourt'!$E:$AE,COLUMN(Q$1)-2,FALSE)=" ",0,VLOOKUP($B$20&amp;$B32,'[20]Port Harcourt'!$E:$AE,COLUMN(Q$1)-2,FALSE))</f>
        <v>11820.83</v>
      </c>
      <c r="R32" s="7">
        <f>IF(VLOOKUP($B$20&amp;$B32,'[20]Port Harcourt'!$E:$AE,COLUMN(R$1)-2,FALSE)=" ",0,VLOOKUP($B$20&amp;$B32,'[20]Port Harcourt'!$E:$AE,COLUMN(R$1)-2,FALSE))</f>
        <v>4200</v>
      </c>
      <c r="S32" s="7">
        <f>IF(VLOOKUP($B$20&amp;$B32,'[20]Port Harcourt'!$E:$AE,COLUMN(S$1)-2,FALSE)=" ",0,VLOOKUP($B$20&amp;$B32,'[20]Port Harcourt'!$E:$AE,COLUMN(S$1)-2,FALSE))</f>
        <v>5333.33</v>
      </c>
      <c r="T32" s="7">
        <f>IF(VLOOKUP($B$20&amp;$B32,'[20]Port Harcourt'!$E:$AE,COLUMN(T$1)-2,FALSE)=" ",0,VLOOKUP($B$20&amp;$B32,'[20]Port Harcourt'!$E:$AE,COLUMN(T$1)-2,FALSE))</f>
        <v>6236.67</v>
      </c>
      <c r="U32" s="7">
        <f>IF(VLOOKUP($B$20&amp;$B32,'[20]Port Harcourt'!$E:$AE,COLUMN(U$1)-2,FALSE)=" ",0,VLOOKUP($B$20&amp;$B32,'[20]Port Harcourt'!$E:$AE,COLUMN(U$1)-2,FALSE))</f>
        <v>6300</v>
      </c>
      <c r="V32" s="7">
        <f>IF(VLOOKUP($B$20&amp;$B32,'[20]Port Harcourt'!$E:$AE,COLUMN(V$1)-2,FALSE)=" ",0,VLOOKUP($B$20&amp;$B32,'[20]Port Harcourt'!$E:$AE,COLUMN(V$1)-2,FALSE))</f>
        <v>5428.57</v>
      </c>
      <c r="W32" s="7">
        <f>IF(VLOOKUP($B$20&amp;$B32,'[20]Port Harcourt'!$E:$AE,COLUMN(W$1)-2,FALSE)=" ",0,VLOOKUP($B$20&amp;$B32,'[20]Port Harcourt'!$E:$AE,COLUMN(W$1)-2,FALSE))</f>
        <v>3225</v>
      </c>
      <c r="X32" s="7">
        <f>IF(VLOOKUP($B$20&amp;$B32,'[20]Port Harcourt'!$E:$AE,COLUMN(X$1)-2,FALSE)=" ",0,VLOOKUP($B$20&amp;$B32,'[20]Port Harcourt'!$E:$AE,COLUMN(X$1)-2,FALSE))</f>
        <v>2615.38</v>
      </c>
      <c r="Y32" s="7">
        <f>IF(VLOOKUP($B$20&amp;$B32,'[20]Port Harcourt'!$E:$AE,COLUMN(Y$1)-2,FALSE)=" ",0,VLOOKUP($B$20&amp;$B32,'[20]Port Harcourt'!$E:$AE,COLUMN(Y$1)-2,FALSE))</f>
        <v>10417.65</v>
      </c>
      <c r="Z32" s="7">
        <f>IF(VLOOKUP($B$20&amp;$B32,'[20]Port Harcourt'!$E:$AE,COLUMN(Z$1)-2,FALSE)=" ",0,VLOOKUP($B$20&amp;$B32,'[20]Port Harcourt'!$E:$AE,COLUMN(Z$1)-2,FALSE))</f>
        <v>1976</v>
      </c>
      <c r="AA32" s="7">
        <f>IF(VLOOKUP($B$20&amp;$B32,'[20]Port Harcourt'!$E:$AE,COLUMN(AA$1)-2,FALSE)=" ",0,VLOOKUP($B$20&amp;$B32,'[20]Port Harcourt'!$E:$AE,COLUMN(AA$1)-2,FALSE))</f>
        <v>3900</v>
      </c>
      <c r="AB32" s="7">
        <f>IF(VLOOKUP($B$20&amp;$B32,'[20]Port Harcourt'!$E:$AE,COLUMN(AB$1)-2,FALSE)=" ",0,VLOOKUP($B$20&amp;$B32,'[20]Port Harcourt'!$E:$AE,COLUMN(AB$1)-2,FALSE))</f>
        <v>6900</v>
      </c>
      <c r="AC32" s="7">
        <f>IF(VLOOKUP($B$20&amp;$B32,'[20]Port Harcourt'!$E:$AE,COLUMN(AC$1)-2,FALSE)=" ",0,VLOOKUP($B$20&amp;$B32,'[20]Port Harcourt'!$E:$AE,COLUMN(AC$1)-2,FALSE))</f>
        <v>9570</v>
      </c>
      <c r="AD32" s="264">
        <f>SUM(P31:AC31)/SUM(P30:AC30)</f>
        <v>5994.3349753694583</v>
      </c>
      <c r="AF32" s="7">
        <f>AC32</f>
        <v>9570</v>
      </c>
      <c r="AG32" s="7">
        <f>AG31/AG30</f>
        <v>9570</v>
      </c>
      <c r="AH32" s="7">
        <f>VLOOKUP($A$3&amp;$B$20&amp;$B32,'[14]Paga All'!$G$1:$J$3000,4,FALSE)</f>
        <v>10490</v>
      </c>
      <c r="AI32" s="7">
        <v>0</v>
      </c>
      <c r="AJ32" s="7">
        <v>0</v>
      </c>
      <c r="AK32" s="9">
        <v>0</v>
      </c>
      <c r="AL32" s="9">
        <v>0</v>
      </c>
      <c r="AM32" s="9">
        <v>0</v>
      </c>
      <c r="AN32" s="9">
        <v>0</v>
      </c>
      <c r="AO32" s="9">
        <v>0</v>
      </c>
      <c r="AP32" s="9">
        <v>0</v>
      </c>
      <c r="AQ32" s="9">
        <v>0</v>
      </c>
      <c r="AR32" s="9">
        <v>0</v>
      </c>
      <c r="AS32" s="9">
        <v>0</v>
      </c>
      <c r="AT32" s="9">
        <v>0</v>
      </c>
      <c r="AU32" s="9">
        <v>0</v>
      </c>
      <c r="AV32" s="9">
        <v>0</v>
      </c>
      <c r="AW32" s="9">
        <v>0</v>
      </c>
      <c r="AX32" s="9">
        <v>0</v>
      </c>
      <c r="AY32" s="9">
        <v>0</v>
      </c>
      <c r="AZ32" s="9">
        <v>0</v>
      </c>
      <c r="BA32" s="9">
        <v>0</v>
      </c>
      <c r="BB32" s="9">
        <v>0</v>
      </c>
      <c r="BC32" s="9">
        <v>0</v>
      </c>
      <c r="BD32" s="9">
        <v>0</v>
      </c>
      <c r="BE32" s="9">
        <v>0</v>
      </c>
      <c r="BF32" s="9">
        <v>0</v>
      </c>
      <c r="BG32" s="9">
        <v>0</v>
      </c>
      <c r="BH32" s="9">
        <v>0</v>
      </c>
      <c r="BI32" s="9">
        <v>0</v>
      </c>
      <c r="BJ32" s="9">
        <v>0</v>
      </c>
      <c r="BK32" s="9">
        <v>0</v>
      </c>
      <c r="BL32" s="9">
        <v>0</v>
      </c>
      <c r="BM32" s="9">
        <v>0</v>
      </c>
      <c r="BN32" s="9">
        <v>0</v>
      </c>
      <c r="BO32" s="9">
        <v>0</v>
      </c>
    </row>
    <row r="33" spans="2:67" x14ac:dyDescent="0.25">
      <c r="B33" t="s">
        <v>277</v>
      </c>
      <c r="D33" s="7">
        <f>IF(VLOOKUP($B$20&amp;$B33,'[20]Port Harcourt'!$E:$AE,COLUMN(D$1)-2,FALSE)=" ",0,VLOOKUP($B$20&amp;$B33,'[20]Port Harcourt'!$E:$AE,COLUMN(D$1)-2,FALSE))</f>
        <v>550</v>
      </c>
      <c r="E33" s="7">
        <f>IF(VLOOKUP($B$20&amp;$B33,'[20]Port Harcourt'!$E:$AE,COLUMN(E$1)-2,FALSE)=" ",0,VLOOKUP($B$20&amp;$B33,'[20]Port Harcourt'!$E:$AE,COLUMN(E$1)-2,FALSE))</f>
        <v>600</v>
      </c>
      <c r="F33" s="7">
        <f>IF(VLOOKUP($B$20&amp;$B33,'[20]Port Harcourt'!$E:$AE,COLUMN(F$1)-2,FALSE)=" ",0,VLOOKUP($B$20&amp;$B33,'[20]Port Harcourt'!$E:$AE,COLUMN(F$1)-2,FALSE))</f>
        <v>1100</v>
      </c>
      <c r="G33" s="7">
        <f>IF(VLOOKUP($B$20&amp;$B33,'[20]Port Harcourt'!$E:$AE,COLUMN(G$1)-2,FALSE)=" ",0,VLOOKUP($B$20&amp;$B33,'[20]Port Harcourt'!$E:$AE,COLUMN(G$1)-2,FALSE))</f>
        <v>2100</v>
      </c>
      <c r="H33" s="7">
        <f>IF(VLOOKUP($B$20&amp;$B33,'[20]Port Harcourt'!$E:$AE,COLUMN(H$1)-2,FALSE)=" ",0,VLOOKUP($B$20&amp;$B33,'[20]Port Harcourt'!$E:$AE,COLUMN(H$1)-2,FALSE))</f>
        <v>1400</v>
      </c>
      <c r="I33" s="7">
        <f>IF(VLOOKUP($B$20&amp;$B33,'[20]Port Harcourt'!$E:$AE,COLUMN(I$1)-2,FALSE)=" ",0,VLOOKUP($B$20&amp;$B33,'[20]Port Harcourt'!$E:$AE,COLUMN(I$1)-2,FALSE))</f>
        <v>2700</v>
      </c>
      <c r="J33" s="7">
        <f>IF(VLOOKUP($B$20&amp;$B33,'[20]Port Harcourt'!$E:$AE,COLUMN(J$1)-2,FALSE)=" ",0,VLOOKUP($B$20&amp;$B33,'[20]Port Harcourt'!$E:$AE,COLUMN(J$1)-2,FALSE))</f>
        <v>4050</v>
      </c>
      <c r="K33" s="7">
        <f>IF(VLOOKUP($B$20&amp;$B33,'[20]Port Harcourt'!$E:$AE,COLUMN(K$1)-2,FALSE)=" ",0,VLOOKUP($B$20&amp;$B33,'[20]Port Harcourt'!$E:$AE,COLUMN(K$1)-2,FALSE))</f>
        <v>2700</v>
      </c>
      <c r="L33" s="7">
        <f>IF(VLOOKUP($B$20&amp;$B33,'[20]Port Harcourt'!$E:$AE,COLUMN(L$1)-2,FALSE)=" ",0,VLOOKUP($B$20&amp;$B33,'[20]Port Harcourt'!$E:$AE,COLUMN(L$1)-2,FALSE))</f>
        <v>2100</v>
      </c>
      <c r="M33" s="7">
        <f>IF(VLOOKUP($B$20&amp;$B33,'[20]Port Harcourt'!$E:$AE,COLUMN(M$1)-2,FALSE)=" ",0,VLOOKUP($B$20&amp;$B33,'[20]Port Harcourt'!$E:$AE,COLUMN(M$1)-2,FALSE))</f>
        <v>1700</v>
      </c>
      <c r="N33" s="7">
        <f>IF(VLOOKUP($B$20&amp;$B33,'[20]Port Harcourt'!$E:$AE,COLUMN(N$1)-2,FALSE)=" ",0,VLOOKUP($B$20&amp;$B33,'[20]Port Harcourt'!$E:$AE,COLUMN(N$1)-2,FALSE))</f>
        <v>1950</v>
      </c>
      <c r="O33" s="7">
        <f>IF(VLOOKUP($B$20&amp;$B33,'[20]Port Harcourt'!$E:$AE,COLUMN(O$1)-2,FALSE)=" ",0,VLOOKUP($B$20&amp;$B33,'[20]Port Harcourt'!$E:$AE,COLUMN(O$1)-2,FALSE))</f>
        <v>1550</v>
      </c>
      <c r="P33" s="7">
        <f>IF(VLOOKUP($B$20&amp;$B33,'[20]Port Harcourt'!$E:$AE,COLUMN(P$1)-2,FALSE)=" ",0,VLOOKUP($B$20&amp;$B33,'[20]Port Harcourt'!$E:$AE,COLUMN(P$1)-2,FALSE))</f>
        <v>850</v>
      </c>
      <c r="Q33" s="7">
        <f>IF(VLOOKUP($B$20&amp;$B33,'[20]Port Harcourt'!$E:$AE,COLUMN(Q$1)-2,FALSE)=" ",0,VLOOKUP($B$20&amp;$B33,'[20]Port Harcourt'!$E:$AE,COLUMN(Q$1)-2,FALSE))</f>
        <v>3800</v>
      </c>
      <c r="R33" s="7">
        <f>IF(VLOOKUP($B$20&amp;$B33,'[20]Port Harcourt'!$E:$AE,COLUMN(R$1)-2,FALSE)=" ",0,VLOOKUP($B$20&amp;$B33,'[20]Port Harcourt'!$E:$AE,COLUMN(R$1)-2,FALSE))</f>
        <v>650</v>
      </c>
      <c r="S33" s="7">
        <f>IF(VLOOKUP($B$20&amp;$B33,'[20]Port Harcourt'!$E:$AE,COLUMN(S$1)-2,FALSE)=" ",0,VLOOKUP($B$20&amp;$B33,'[20]Port Harcourt'!$E:$AE,COLUMN(S$1)-2,FALSE))</f>
        <v>1350</v>
      </c>
      <c r="T33" s="7">
        <f>IF(VLOOKUP($B$20&amp;$B33,'[20]Port Harcourt'!$E:$AE,COLUMN(T$1)-2,FALSE)=" ",0,VLOOKUP($B$20&amp;$B33,'[20]Port Harcourt'!$E:$AE,COLUMN(T$1)-2,FALSE))</f>
        <v>2200</v>
      </c>
      <c r="U33" s="7">
        <f>IF(VLOOKUP($B$20&amp;$B33,'[20]Port Harcourt'!$E:$AE,COLUMN(U$1)-2,FALSE)=" ",0,VLOOKUP($B$20&amp;$B33,'[20]Port Harcourt'!$E:$AE,COLUMN(U$1)-2,FALSE))</f>
        <v>800</v>
      </c>
      <c r="V33" s="7">
        <f>IF(VLOOKUP($B$20&amp;$B33,'[20]Port Harcourt'!$E:$AE,COLUMN(V$1)-2,FALSE)=" ",0,VLOOKUP($B$20&amp;$B33,'[20]Port Harcourt'!$E:$AE,COLUMN(V$1)-2,FALSE))</f>
        <v>2150</v>
      </c>
      <c r="W33" s="7">
        <f>IF(VLOOKUP($B$20&amp;$B33,'[20]Port Harcourt'!$E:$AE,COLUMN(W$1)-2,FALSE)=" ",0,VLOOKUP($B$20&amp;$B33,'[20]Port Harcourt'!$E:$AE,COLUMN(W$1)-2,FALSE))</f>
        <v>1500</v>
      </c>
      <c r="X33" s="7">
        <f>IF(VLOOKUP($B$20&amp;$B33,'[20]Port Harcourt'!$E:$AE,COLUMN(X$1)-2,FALSE)=" ",0,VLOOKUP($B$20&amp;$B33,'[20]Port Harcourt'!$E:$AE,COLUMN(X$1)-2,FALSE))</f>
        <v>1550</v>
      </c>
      <c r="Y33" s="7">
        <f>IF(VLOOKUP($B$20&amp;$B33,'[20]Port Harcourt'!$E:$AE,COLUMN(Y$1)-2,FALSE)=" ",0,VLOOKUP($B$20&amp;$B33,'[20]Port Harcourt'!$E:$AE,COLUMN(Y$1)-2,FALSE))</f>
        <v>2600</v>
      </c>
      <c r="Z33" s="7">
        <f>IF(VLOOKUP($B$20&amp;$B33,'[20]Port Harcourt'!$E:$AE,COLUMN(Z$1)-2,FALSE)=" ",0,VLOOKUP($B$20&amp;$B33,'[20]Port Harcourt'!$E:$AE,COLUMN(Z$1)-2,FALSE))</f>
        <v>2900</v>
      </c>
      <c r="AA33" s="7">
        <f>IF(VLOOKUP($B$20&amp;$B33,'[20]Port Harcourt'!$E:$AE,COLUMN(AA$1)-2,FALSE)=" ",0,VLOOKUP($B$20&amp;$B33,'[20]Port Harcourt'!$E:$AE,COLUMN(AA$1)-2,FALSE))</f>
        <v>3600</v>
      </c>
      <c r="AB33" s="7">
        <f>IF(VLOOKUP($B$20&amp;$B33,'[20]Port Harcourt'!$E:$AE,COLUMN(AB$1)-2,FALSE)=" ",0,VLOOKUP($B$20&amp;$B33,'[20]Port Harcourt'!$E:$AE,COLUMN(AB$1)-2,FALSE))</f>
        <v>2900</v>
      </c>
      <c r="AC33" s="7">
        <f>IF(VLOOKUP($B$20&amp;$B33,'[20]Port Harcourt'!$E:$AE,COLUMN(AC$1)-2,FALSE)=" ",0,VLOOKUP($B$20&amp;$B33,'[20]Port Harcourt'!$E:$AE,COLUMN(AC$1)-2,FALSE))</f>
        <v>1700</v>
      </c>
      <c r="AF33" s="7">
        <f>AB33</f>
        <v>2900</v>
      </c>
      <c r="AG33" s="7">
        <f>AC33</f>
        <v>1700</v>
      </c>
      <c r="AH33" s="7">
        <f>VLOOKUP($A$3&amp;$B$20&amp;$B33,'[14]Paga All'!$G$1:$J$3000,4,FALSE)+VLOOKUP($A$3&amp;$B$20&amp;$B34,'[14]Paga All'!$G$1:$J$3000,4,FALSE)</f>
        <v>1400</v>
      </c>
      <c r="AI33" s="7">
        <v>0</v>
      </c>
      <c r="AJ33" s="7">
        <v>0</v>
      </c>
      <c r="AK33" s="9">
        <f t="shared" ref="AK33:BO33" si="34">AK30*AK25</f>
        <v>0</v>
      </c>
      <c r="AL33" s="9">
        <f t="shared" si="34"/>
        <v>0</v>
      </c>
      <c r="AM33" s="9">
        <f t="shared" si="34"/>
        <v>0</v>
      </c>
      <c r="AN33" s="9">
        <f t="shared" si="34"/>
        <v>0</v>
      </c>
      <c r="AO33" s="9">
        <f t="shared" si="34"/>
        <v>0</v>
      </c>
      <c r="AP33" s="9">
        <f t="shared" si="34"/>
        <v>0</v>
      </c>
      <c r="AQ33" s="9">
        <f t="shared" si="34"/>
        <v>0</v>
      </c>
      <c r="AR33" s="9">
        <f t="shared" si="34"/>
        <v>0</v>
      </c>
      <c r="AS33" s="9">
        <f t="shared" si="34"/>
        <v>0</v>
      </c>
      <c r="AT33" s="9">
        <f t="shared" si="34"/>
        <v>0</v>
      </c>
      <c r="AU33" s="9">
        <f t="shared" si="34"/>
        <v>0</v>
      </c>
      <c r="AV33" s="9">
        <f t="shared" si="34"/>
        <v>0</v>
      </c>
      <c r="AW33" s="9">
        <f t="shared" si="34"/>
        <v>0</v>
      </c>
      <c r="AX33" s="9">
        <f t="shared" si="34"/>
        <v>0</v>
      </c>
      <c r="AY33" s="9">
        <f t="shared" si="34"/>
        <v>0</v>
      </c>
      <c r="AZ33" s="9">
        <f t="shared" si="34"/>
        <v>0</v>
      </c>
      <c r="BA33" s="9">
        <f t="shared" si="34"/>
        <v>0</v>
      </c>
      <c r="BB33" s="9">
        <f t="shared" si="34"/>
        <v>0</v>
      </c>
      <c r="BC33" s="9">
        <f t="shared" si="34"/>
        <v>0</v>
      </c>
      <c r="BD33" s="9">
        <f t="shared" si="34"/>
        <v>0</v>
      </c>
      <c r="BE33" s="9">
        <f t="shared" si="34"/>
        <v>0</v>
      </c>
      <c r="BF33" s="9">
        <f t="shared" si="34"/>
        <v>0</v>
      </c>
      <c r="BG33" s="9">
        <f t="shared" si="34"/>
        <v>0</v>
      </c>
      <c r="BH33" s="9">
        <f t="shared" si="34"/>
        <v>0</v>
      </c>
      <c r="BI33" s="9">
        <f t="shared" si="34"/>
        <v>0</v>
      </c>
      <c r="BJ33" s="9">
        <f t="shared" si="34"/>
        <v>0</v>
      </c>
      <c r="BK33" s="9">
        <f t="shared" si="34"/>
        <v>0</v>
      </c>
      <c r="BL33" s="9">
        <f t="shared" si="34"/>
        <v>0</v>
      </c>
      <c r="BM33" s="9">
        <f t="shared" si="34"/>
        <v>0</v>
      </c>
      <c r="BN33" s="9">
        <f t="shared" si="34"/>
        <v>0</v>
      </c>
      <c r="BO33" s="9">
        <f t="shared" si="34"/>
        <v>0</v>
      </c>
    </row>
    <row r="34" spans="2:67" x14ac:dyDescent="0.25">
      <c r="B34" t="s">
        <v>278</v>
      </c>
      <c r="D34" s="7">
        <f>IF(VLOOKUP($B$20&amp;$B34,'[20]Port Harcourt'!$E:$AE,COLUMN(D$1)-2,FALSE)=" ",0,VLOOKUP($B$20&amp;$B34,'[20]Port Harcourt'!$E:$AE,COLUMN(D$1)-2,FALSE))</f>
        <v>90</v>
      </c>
      <c r="E34" s="7">
        <f>IF(VLOOKUP($B$20&amp;$B34,'[20]Port Harcourt'!$E:$AE,COLUMN(E$1)-2,FALSE)=" ",0,VLOOKUP($B$20&amp;$B34,'[20]Port Harcourt'!$E:$AE,COLUMN(E$1)-2,FALSE))</f>
        <v>100</v>
      </c>
      <c r="F34" s="7">
        <f>IF(VLOOKUP($B$20&amp;$B34,'[20]Port Harcourt'!$E:$AE,COLUMN(F$1)-2,FALSE)=" ",0,VLOOKUP($B$20&amp;$B34,'[20]Port Harcourt'!$E:$AE,COLUMN(F$1)-2,FALSE))</f>
        <v>180</v>
      </c>
      <c r="G34" s="7">
        <f>IF(VLOOKUP($B$20&amp;$B34,'[20]Port Harcourt'!$E:$AE,COLUMN(G$1)-2,FALSE)=" ",0,VLOOKUP($B$20&amp;$B34,'[20]Port Harcourt'!$E:$AE,COLUMN(G$1)-2,FALSE))</f>
        <v>350</v>
      </c>
      <c r="H34" s="7">
        <f>IF(VLOOKUP($B$20&amp;$B34,'[20]Port Harcourt'!$E:$AE,COLUMN(H$1)-2,FALSE)=" ",0,VLOOKUP($B$20&amp;$B34,'[20]Port Harcourt'!$E:$AE,COLUMN(H$1)-2,FALSE))</f>
        <v>400</v>
      </c>
      <c r="I34" s="7">
        <f>IF(VLOOKUP($B$20&amp;$B34,'[20]Port Harcourt'!$E:$AE,COLUMN(I$1)-2,FALSE)=" ",0,VLOOKUP($B$20&amp;$B34,'[20]Port Harcourt'!$E:$AE,COLUMN(I$1)-2,FALSE))</f>
        <v>860</v>
      </c>
      <c r="J34" s="7">
        <f>IF(VLOOKUP($B$20&amp;$B34,'[20]Port Harcourt'!$E:$AE,COLUMN(J$1)-2,FALSE)=" ",0,VLOOKUP($B$20&amp;$B34,'[20]Port Harcourt'!$E:$AE,COLUMN(J$1)-2,FALSE))</f>
        <v>1390</v>
      </c>
      <c r="K34" s="7">
        <f>IF(VLOOKUP($B$20&amp;$B34,'[20]Port Harcourt'!$E:$AE,COLUMN(K$1)-2,FALSE)=" ",0,VLOOKUP($B$20&amp;$B34,'[20]Port Harcourt'!$E:$AE,COLUMN(K$1)-2,FALSE))</f>
        <v>940</v>
      </c>
      <c r="L34" s="7">
        <f>IF(VLOOKUP($B$20&amp;$B34,'[20]Port Harcourt'!$E:$AE,COLUMN(L$1)-2,FALSE)=" ",0,VLOOKUP($B$20&amp;$B34,'[20]Port Harcourt'!$E:$AE,COLUMN(L$1)-2,FALSE))</f>
        <v>740</v>
      </c>
      <c r="M34" s="7">
        <f>IF(VLOOKUP($B$20&amp;$B34,'[20]Port Harcourt'!$E:$AE,COLUMN(M$1)-2,FALSE)=" ",0,VLOOKUP($B$20&amp;$B34,'[20]Port Harcourt'!$E:$AE,COLUMN(M$1)-2,FALSE))</f>
        <v>580</v>
      </c>
      <c r="N34" s="7">
        <f>IF(VLOOKUP($B$20&amp;$B34,'[20]Port Harcourt'!$E:$AE,COLUMN(N$1)-2,FALSE)=" ",0,VLOOKUP($B$20&amp;$B34,'[20]Port Harcourt'!$E:$AE,COLUMN(N$1)-2,FALSE))</f>
        <v>650</v>
      </c>
      <c r="O34" s="7">
        <f>IF(VLOOKUP($B$20&amp;$B34,'[20]Port Harcourt'!$E:$AE,COLUMN(O$1)-2,FALSE)=" ",0,VLOOKUP($B$20&amp;$B34,'[20]Port Harcourt'!$E:$AE,COLUMN(O$1)-2,FALSE))</f>
        <v>530</v>
      </c>
      <c r="P34" s="7">
        <f>IF(VLOOKUP($B$20&amp;$B34,'[20]Port Harcourt'!$E:$AE,COLUMN(P$1)-2,FALSE)=" ",0,VLOOKUP($B$20&amp;$B34,'[20]Port Harcourt'!$E:$AE,COLUMN(P$1)-2,FALSE))</f>
        <v>270</v>
      </c>
      <c r="Q34" s="7">
        <f>IF(VLOOKUP($B$20&amp;$B34,'[20]Port Harcourt'!$E:$AE,COLUMN(Q$1)-2,FALSE)=" ",0,VLOOKUP($B$20&amp;$B34,'[20]Port Harcourt'!$E:$AE,COLUMN(Q$1)-2,FALSE))</f>
        <v>1320</v>
      </c>
      <c r="R34" s="7">
        <f>IF(VLOOKUP($B$20&amp;$B34,'[20]Port Harcourt'!$E:$AE,COLUMN(R$1)-2,FALSE)=" ",0,VLOOKUP($B$20&amp;$B34,'[20]Port Harcourt'!$E:$AE,COLUMN(R$1)-2,FALSE))</f>
        <v>190</v>
      </c>
      <c r="S34" s="7">
        <f>IF(VLOOKUP($B$20&amp;$B34,'[20]Port Harcourt'!$E:$AE,COLUMN(S$1)-2,FALSE)=" ",0,VLOOKUP($B$20&amp;$B34,'[20]Port Harcourt'!$E:$AE,COLUMN(S$1)-2,FALSE))</f>
        <v>450</v>
      </c>
      <c r="T34" s="7">
        <f>IF(VLOOKUP($B$20&amp;$B34,'[20]Port Harcourt'!$E:$AE,COLUMN(T$1)-2,FALSE)=" ",0,VLOOKUP($B$20&amp;$B34,'[20]Port Harcourt'!$E:$AE,COLUMN(T$1)-2,FALSE))</f>
        <v>720</v>
      </c>
      <c r="U34" s="7">
        <f>IF(VLOOKUP($B$20&amp;$B34,'[20]Port Harcourt'!$E:$AE,COLUMN(U$1)-2,FALSE)=" ",0,VLOOKUP($B$20&amp;$B34,'[20]Port Harcourt'!$E:$AE,COLUMN(U$1)-2,FALSE))</f>
        <v>280</v>
      </c>
      <c r="V34" s="7">
        <f>IF(VLOOKUP($B$20&amp;$B34,'[20]Port Harcourt'!$E:$AE,COLUMN(V$1)-2,FALSE)=" ",0,VLOOKUP($B$20&amp;$B34,'[20]Port Harcourt'!$E:$AE,COLUMN(V$1)-2,FALSE))</f>
        <v>730</v>
      </c>
      <c r="W34" s="7">
        <f>IF(VLOOKUP($B$20&amp;$B34,'[20]Port Harcourt'!$E:$AE,COLUMN(W$1)-2,FALSE)=" ",0,VLOOKUP($B$20&amp;$B34,'[20]Port Harcourt'!$E:$AE,COLUMN(W$1)-2,FALSE))</f>
        <v>420</v>
      </c>
      <c r="X34" s="7">
        <f>IF(VLOOKUP($B$20&amp;$B34,'[20]Port Harcourt'!$E:$AE,COLUMN(X$1)-2,FALSE)=" ",0,VLOOKUP($B$20&amp;$B34,'[20]Port Harcourt'!$E:$AE,COLUMN(X$1)-2,FALSE))</f>
        <v>410</v>
      </c>
      <c r="Y34" s="7">
        <f>IF(VLOOKUP($B$20&amp;$B34,'[20]Port Harcourt'!$E:$AE,COLUMN(Y$1)-2,FALSE)=" ",0,VLOOKUP($B$20&amp;$B34,'[20]Port Harcourt'!$E:$AE,COLUMN(Y$1)-2,FALSE))</f>
        <v>880</v>
      </c>
      <c r="Z34" s="7">
        <f>IF(VLOOKUP($B$20&amp;$B34,'[20]Port Harcourt'!$E:$AE,COLUMN(Z$1)-2,FALSE)=" ",0,VLOOKUP($B$20&amp;$B34,'[20]Port Harcourt'!$E:$AE,COLUMN(Z$1)-2,FALSE))</f>
        <v>740</v>
      </c>
      <c r="AA34" s="7">
        <f>IF(VLOOKUP($B$20&amp;$B34,'[20]Port Harcourt'!$E:$AE,COLUMN(AA$1)-2,FALSE)=" ",0,VLOOKUP($B$20&amp;$B34,'[20]Port Harcourt'!$E:$AE,COLUMN(AA$1)-2,FALSE))</f>
        <v>1000</v>
      </c>
      <c r="AB34" s="7">
        <f>IF(VLOOKUP($B$20&amp;$B34,'[20]Port Harcourt'!$E:$AE,COLUMN(AB$1)-2,FALSE)=" ",0,VLOOKUP($B$20&amp;$B34,'[20]Port Harcourt'!$E:$AE,COLUMN(AB$1)-2,FALSE))</f>
        <v>980</v>
      </c>
      <c r="AC34" s="7">
        <f>IF(VLOOKUP($B$20&amp;$B34,'[20]Port Harcourt'!$E:$AE,COLUMN(AC$1)-2,FALSE)=" ",0,VLOOKUP($B$20&amp;$B34,'[20]Port Harcourt'!$E:$AE,COLUMN(AC$1)-2,FALSE))</f>
        <v>620</v>
      </c>
      <c r="AF34" s="7">
        <f>AB34</f>
        <v>980</v>
      </c>
      <c r="AG34" s="7">
        <f>AC34</f>
        <v>620</v>
      </c>
      <c r="AH34" s="7">
        <f>VLOOKUP($A$3&amp;$B$20&amp;$B34,'[14]Paga All'!$G$1:$J$3000,4,FALSE)</f>
        <v>430</v>
      </c>
      <c r="AI34" s="7">
        <v>0</v>
      </c>
      <c r="AJ34" s="7">
        <v>0</v>
      </c>
      <c r="AK34" s="9">
        <f t="shared" ref="AK34:BO34" si="35">AK26*AK33</f>
        <v>0</v>
      </c>
      <c r="AL34" s="9">
        <f t="shared" si="35"/>
        <v>0</v>
      </c>
      <c r="AM34" s="9">
        <f t="shared" si="35"/>
        <v>0</v>
      </c>
      <c r="AN34" s="9">
        <f t="shared" si="35"/>
        <v>0</v>
      </c>
      <c r="AO34" s="9">
        <f t="shared" si="35"/>
        <v>0</v>
      </c>
      <c r="AP34" s="9">
        <f t="shared" si="35"/>
        <v>0</v>
      </c>
      <c r="AQ34" s="9">
        <f t="shared" si="35"/>
        <v>0</v>
      </c>
      <c r="AR34" s="9">
        <f t="shared" si="35"/>
        <v>0</v>
      </c>
      <c r="AS34" s="9">
        <f t="shared" si="35"/>
        <v>0</v>
      </c>
      <c r="AT34" s="9">
        <f t="shared" si="35"/>
        <v>0</v>
      </c>
      <c r="AU34" s="9">
        <f t="shared" si="35"/>
        <v>0</v>
      </c>
      <c r="AV34" s="9">
        <f t="shared" si="35"/>
        <v>0</v>
      </c>
      <c r="AW34" s="9">
        <f t="shared" si="35"/>
        <v>0</v>
      </c>
      <c r="AX34" s="9">
        <f t="shared" si="35"/>
        <v>0</v>
      </c>
      <c r="AY34" s="9">
        <f t="shared" si="35"/>
        <v>0</v>
      </c>
      <c r="AZ34" s="9">
        <f t="shared" si="35"/>
        <v>0</v>
      </c>
      <c r="BA34" s="9">
        <f t="shared" si="35"/>
        <v>0</v>
      </c>
      <c r="BB34" s="9">
        <f t="shared" si="35"/>
        <v>0</v>
      </c>
      <c r="BC34" s="9">
        <f t="shared" si="35"/>
        <v>0</v>
      </c>
      <c r="BD34" s="9">
        <f t="shared" si="35"/>
        <v>0</v>
      </c>
      <c r="BE34" s="9">
        <f t="shared" si="35"/>
        <v>0</v>
      </c>
      <c r="BF34" s="9">
        <f t="shared" si="35"/>
        <v>0</v>
      </c>
      <c r="BG34" s="9">
        <f t="shared" si="35"/>
        <v>0</v>
      </c>
      <c r="BH34" s="9">
        <f t="shared" si="35"/>
        <v>0</v>
      </c>
      <c r="BI34" s="9">
        <f t="shared" si="35"/>
        <v>0</v>
      </c>
      <c r="BJ34" s="9">
        <f t="shared" si="35"/>
        <v>0</v>
      </c>
      <c r="BK34" s="9">
        <f t="shared" si="35"/>
        <v>0</v>
      </c>
      <c r="BL34" s="9">
        <f t="shared" si="35"/>
        <v>0</v>
      </c>
      <c r="BM34" s="9">
        <f t="shared" si="35"/>
        <v>0</v>
      </c>
      <c r="BN34" s="9">
        <f t="shared" si="35"/>
        <v>0</v>
      </c>
      <c r="BO34" s="9">
        <f t="shared" si="35"/>
        <v>0</v>
      </c>
    </row>
    <row r="36" spans="2:67" x14ac:dyDescent="0.25">
      <c r="B36" s="1" t="s">
        <v>108</v>
      </c>
      <c r="D36" s="240"/>
      <c r="E36" s="240"/>
      <c r="F36" s="240"/>
      <c r="G36" s="240"/>
      <c r="H36" s="240"/>
      <c r="I36" s="240"/>
      <c r="J36" s="240"/>
      <c r="K36" s="240"/>
      <c r="L36" s="240"/>
      <c r="M36" s="240"/>
      <c r="N36" s="240"/>
      <c r="O36" s="240"/>
      <c r="P36" s="240"/>
      <c r="Q36" s="240"/>
      <c r="R36" s="240"/>
      <c r="S36" s="240"/>
      <c r="T36" s="240"/>
      <c r="U36" s="240"/>
      <c r="V36" s="240"/>
      <c r="W36" s="240"/>
      <c r="X36" s="240"/>
      <c r="Y36" s="240"/>
      <c r="Z36" s="240"/>
      <c r="AA36" s="234">
        <f>RATE((COUNT($L$1:$O$1)),,-$K37,$O37)</f>
        <v>0.40529063393063969</v>
      </c>
      <c r="AB36" s="234">
        <f>RATE((COUNT($L$1:$O$1)),,-$K37,$O37)</f>
        <v>0.40529063393063969</v>
      </c>
      <c r="AC36" s="234">
        <f>RATE((COUNT($Q$1:$AC$1)),,-$P37,$AC37)</f>
        <v>0.13376206600186177</v>
      </c>
      <c r="AF36" s="234"/>
      <c r="AG36" s="234"/>
      <c r="AH36" s="234"/>
      <c r="AI36" s="234"/>
    </row>
    <row r="37" spans="2:67" x14ac:dyDescent="0.25">
      <c r="B37" s="242" t="s">
        <v>137</v>
      </c>
      <c r="D37" s="243"/>
      <c r="E37" s="243"/>
      <c r="F37" s="243"/>
      <c r="G37" s="243"/>
      <c r="H37" s="243"/>
      <c r="I37" s="243"/>
      <c r="J37" s="243"/>
      <c r="K37" s="243">
        <f t="shared" ref="K37:AC37" si="36">K44+K45</f>
        <v>10</v>
      </c>
      <c r="L37" s="243">
        <f t="shared" si="36"/>
        <v>26</v>
      </c>
      <c r="M37" s="243">
        <f t="shared" si="36"/>
        <v>35</v>
      </c>
      <c r="N37" s="243">
        <f t="shared" si="36"/>
        <v>36</v>
      </c>
      <c r="O37" s="243">
        <f t="shared" si="36"/>
        <v>39</v>
      </c>
      <c r="P37" s="243">
        <f t="shared" si="36"/>
        <v>35</v>
      </c>
      <c r="Q37" s="243">
        <f t="shared" si="36"/>
        <v>52</v>
      </c>
      <c r="R37" s="243">
        <f t="shared" si="36"/>
        <v>62</v>
      </c>
      <c r="S37" s="243">
        <f t="shared" si="36"/>
        <v>69</v>
      </c>
      <c r="T37" s="243">
        <f t="shared" si="36"/>
        <v>64</v>
      </c>
      <c r="U37" s="243">
        <f t="shared" si="36"/>
        <v>69</v>
      </c>
      <c r="V37" s="243">
        <f t="shared" si="36"/>
        <v>97</v>
      </c>
      <c r="W37" s="243">
        <f t="shared" si="36"/>
        <v>127</v>
      </c>
      <c r="X37" s="243">
        <f t="shared" si="36"/>
        <v>154</v>
      </c>
      <c r="Y37" s="243">
        <f t="shared" si="36"/>
        <v>181</v>
      </c>
      <c r="Z37" s="243">
        <f t="shared" si="36"/>
        <v>187</v>
      </c>
      <c r="AA37" s="243">
        <f t="shared" si="36"/>
        <v>184</v>
      </c>
      <c r="AB37" s="243">
        <f>AB44+AB45</f>
        <v>170</v>
      </c>
      <c r="AC37" s="243">
        <f t="shared" si="36"/>
        <v>179</v>
      </c>
      <c r="AF37" s="244">
        <f>SUM(AF44:AF45)</f>
        <v>170</v>
      </c>
      <c r="AG37" s="244">
        <f t="shared" ref="AG37:BO37" si="37">ROUND((AF44+AF45)*(1+AG38),)</f>
        <v>187</v>
      </c>
      <c r="AH37" s="244">
        <f t="shared" si="37"/>
        <v>197</v>
      </c>
      <c r="AI37" s="244">
        <f t="shared" si="37"/>
        <v>211</v>
      </c>
      <c r="AJ37" s="245">
        <f t="shared" si="37"/>
        <v>187</v>
      </c>
      <c r="AK37" s="245">
        <f t="shared" si="37"/>
        <v>174</v>
      </c>
      <c r="AL37" s="245">
        <f t="shared" si="37"/>
        <v>200</v>
      </c>
      <c r="AM37" s="245">
        <f t="shared" si="37"/>
        <v>230</v>
      </c>
      <c r="AN37" s="245">
        <f t="shared" si="37"/>
        <v>265</v>
      </c>
      <c r="AO37" s="245">
        <f t="shared" si="37"/>
        <v>305</v>
      </c>
      <c r="AP37" s="245">
        <f t="shared" si="37"/>
        <v>351</v>
      </c>
      <c r="AQ37" s="245">
        <f t="shared" si="37"/>
        <v>404</v>
      </c>
      <c r="AR37" s="245">
        <f t="shared" si="37"/>
        <v>465</v>
      </c>
      <c r="AS37" s="245">
        <f t="shared" si="37"/>
        <v>535</v>
      </c>
      <c r="AT37" s="245">
        <f t="shared" si="37"/>
        <v>615</v>
      </c>
      <c r="AU37" s="245">
        <f t="shared" si="37"/>
        <v>707</v>
      </c>
      <c r="AV37" s="245">
        <f t="shared" si="37"/>
        <v>753</v>
      </c>
      <c r="AW37" s="245">
        <f t="shared" si="37"/>
        <v>796</v>
      </c>
      <c r="AX37" s="245">
        <f t="shared" si="37"/>
        <v>842</v>
      </c>
      <c r="AY37" s="245">
        <f t="shared" si="37"/>
        <v>890</v>
      </c>
      <c r="AZ37" s="245">
        <f t="shared" si="37"/>
        <v>941</v>
      </c>
      <c r="BA37" s="245">
        <f t="shared" si="37"/>
        <v>994</v>
      </c>
      <c r="BB37" s="245">
        <f t="shared" si="37"/>
        <v>1051</v>
      </c>
      <c r="BC37" s="245">
        <f t="shared" si="37"/>
        <v>1112</v>
      </c>
      <c r="BD37" s="245">
        <f t="shared" si="37"/>
        <v>1176</v>
      </c>
      <c r="BE37" s="245">
        <f t="shared" si="37"/>
        <v>1243</v>
      </c>
      <c r="BF37" s="245">
        <f t="shared" si="37"/>
        <v>1314</v>
      </c>
      <c r="BG37" s="245">
        <f t="shared" si="37"/>
        <v>1389</v>
      </c>
      <c r="BH37" s="245">
        <f t="shared" si="37"/>
        <v>1468</v>
      </c>
      <c r="BI37" s="245">
        <f t="shared" si="37"/>
        <v>1552</v>
      </c>
      <c r="BJ37" s="245">
        <f t="shared" si="37"/>
        <v>1640</v>
      </c>
      <c r="BK37" s="245">
        <f t="shared" si="37"/>
        <v>1734</v>
      </c>
      <c r="BL37" s="245">
        <f t="shared" si="37"/>
        <v>1834</v>
      </c>
      <c r="BM37" s="245">
        <f t="shared" si="37"/>
        <v>1939</v>
      </c>
      <c r="BN37" s="245">
        <f t="shared" si="37"/>
        <v>2050</v>
      </c>
      <c r="BO37" s="245">
        <f t="shared" si="37"/>
        <v>2167</v>
      </c>
    </row>
    <row r="38" spans="2:67" x14ac:dyDescent="0.25">
      <c r="B38" s="246" t="s">
        <v>99</v>
      </c>
      <c r="C38" s="247"/>
      <c r="D38" s="248"/>
      <c r="E38" s="249"/>
      <c r="F38" s="249"/>
      <c r="G38" s="249"/>
      <c r="H38" s="249"/>
      <c r="I38" s="249"/>
      <c r="J38" s="249"/>
      <c r="K38" s="249"/>
      <c r="L38" s="249">
        <f t="shared" ref="L38:AB38" si="38">RATE(1,,-K37,L37)</f>
        <v>1.5999999999999999</v>
      </c>
      <c r="M38" s="249">
        <f t="shared" si="38"/>
        <v>0.34615384615384626</v>
      </c>
      <c r="N38" s="249">
        <f t="shared" si="38"/>
        <v>2.857142857142846E-2</v>
      </c>
      <c r="O38" s="249">
        <f t="shared" si="38"/>
        <v>8.3333333333333384E-2</v>
      </c>
      <c r="P38" s="249">
        <f t="shared" si="38"/>
        <v>-0.10256410256410257</v>
      </c>
      <c r="Q38" s="249">
        <f t="shared" si="38"/>
        <v>0.48571428571428577</v>
      </c>
      <c r="R38" s="249">
        <f t="shared" si="38"/>
        <v>0.19230769230769218</v>
      </c>
      <c r="S38" s="249">
        <f t="shared" si="38"/>
        <v>0.11290322580645162</v>
      </c>
      <c r="T38" s="249">
        <f t="shared" si="38"/>
        <v>-7.2463768115942101E-2</v>
      </c>
      <c r="U38" s="249">
        <f t="shared" si="38"/>
        <v>7.8124999999999931E-2</v>
      </c>
      <c r="V38" s="249">
        <f t="shared" si="38"/>
        <v>0.4057971014492755</v>
      </c>
      <c r="W38" s="249">
        <f t="shared" si="38"/>
        <v>0.30927835051546398</v>
      </c>
      <c r="X38" s="249">
        <f t="shared" si="38"/>
        <v>0.21259842519685018</v>
      </c>
      <c r="Y38" s="249">
        <f t="shared" si="38"/>
        <v>0.1753246753246753</v>
      </c>
      <c r="Z38" s="249">
        <f t="shared" si="38"/>
        <v>3.3149171270718113E-2</v>
      </c>
      <c r="AA38" s="249">
        <f t="shared" si="38"/>
        <v>-1.6042780748663114E-2</v>
      </c>
      <c r="AB38" s="249">
        <f t="shared" si="38"/>
        <v>-7.6086956521739066E-2</v>
      </c>
      <c r="AC38" s="249">
        <f>RATE(1,,-AA37,AC37)</f>
        <v>-2.7173913043478277E-2</v>
      </c>
      <c r="AD38" s="250">
        <v>0.15</v>
      </c>
      <c r="AF38" s="267">
        <v>0.1</v>
      </c>
      <c r="AG38" s="267">
        <f>AF38</f>
        <v>0.1</v>
      </c>
      <c r="AH38" s="267">
        <f t="shared" ref="AH38:AW42" si="39">AG38</f>
        <v>0.1</v>
      </c>
      <c r="AI38" s="267">
        <f t="shared" si="39"/>
        <v>0.1</v>
      </c>
      <c r="AJ38" s="267">
        <v>0.05</v>
      </c>
      <c r="AK38" s="267">
        <v>0.13500000000000001</v>
      </c>
      <c r="AL38" s="252">
        <f>AD38</f>
        <v>0.15</v>
      </c>
      <c r="AM38" s="252">
        <f t="shared" si="39"/>
        <v>0.15</v>
      </c>
      <c r="AN38" s="252">
        <f t="shared" si="39"/>
        <v>0.15</v>
      </c>
      <c r="AO38" s="252">
        <f t="shared" si="39"/>
        <v>0.15</v>
      </c>
      <c r="AP38" s="252">
        <f t="shared" si="39"/>
        <v>0.15</v>
      </c>
      <c r="AQ38" s="252">
        <f t="shared" si="39"/>
        <v>0.15</v>
      </c>
      <c r="AR38" s="252">
        <f t="shared" si="39"/>
        <v>0.15</v>
      </c>
      <c r="AS38" s="252">
        <f t="shared" si="39"/>
        <v>0.15</v>
      </c>
      <c r="AT38" s="252">
        <f t="shared" si="39"/>
        <v>0.15</v>
      </c>
      <c r="AU38" s="252">
        <f t="shared" si="39"/>
        <v>0.15</v>
      </c>
      <c r="AV38" s="252">
        <f t="shared" si="39"/>
        <v>0.15</v>
      </c>
      <c r="AW38" s="252">
        <f t="shared" si="39"/>
        <v>0.15</v>
      </c>
      <c r="AX38" s="252">
        <f t="shared" ref="AX38:BM42" si="40">AW38</f>
        <v>0.15</v>
      </c>
      <c r="AY38" s="252">
        <f t="shared" si="40"/>
        <v>0.15</v>
      </c>
      <c r="AZ38" s="252">
        <f t="shared" si="40"/>
        <v>0.15</v>
      </c>
      <c r="BA38" s="252">
        <f t="shared" si="40"/>
        <v>0.15</v>
      </c>
      <c r="BB38" s="252">
        <f t="shared" si="40"/>
        <v>0.15</v>
      </c>
      <c r="BC38" s="252">
        <f t="shared" si="40"/>
        <v>0.15</v>
      </c>
      <c r="BD38" s="252">
        <f t="shared" si="40"/>
        <v>0.15</v>
      </c>
      <c r="BE38" s="252">
        <f t="shared" si="40"/>
        <v>0.15</v>
      </c>
      <c r="BF38" s="252">
        <f t="shared" si="40"/>
        <v>0.15</v>
      </c>
      <c r="BG38" s="252">
        <f t="shared" si="40"/>
        <v>0.15</v>
      </c>
      <c r="BH38" s="252">
        <f t="shared" si="40"/>
        <v>0.15</v>
      </c>
      <c r="BI38" s="252">
        <f t="shared" si="40"/>
        <v>0.15</v>
      </c>
      <c r="BJ38" s="252">
        <f t="shared" si="40"/>
        <v>0.15</v>
      </c>
      <c r="BK38" s="252">
        <f t="shared" si="40"/>
        <v>0.15</v>
      </c>
      <c r="BL38" s="252">
        <f t="shared" si="40"/>
        <v>0.15</v>
      </c>
      <c r="BM38" s="252">
        <f t="shared" si="40"/>
        <v>0.15</v>
      </c>
      <c r="BN38" s="252">
        <f t="shared" ref="BN38:BO42" si="41">BM38</f>
        <v>0.15</v>
      </c>
      <c r="BO38" s="252">
        <f t="shared" si="41"/>
        <v>0.15</v>
      </c>
    </row>
    <row r="39" spans="2:67" x14ac:dyDescent="0.25">
      <c r="B39" s="246" t="s">
        <v>101</v>
      </c>
      <c r="C39" s="247"/>
      <c r="D39" s="253"/>
      <c r="E39" s="253"/>
      <c r="F39" s="253"/>
      <c r="G39" s="253"/>
      <c r="H39" s="253"/>
      <c r="I39" s="253"/>
      <c r="J39" s="253"/>
      <c r="K39" s="253">
        <f t="shared" ref="K39:AC39" si="42">K45/K37</f>
        <v>0</v>
      </c>
      <c r="L39" s="253">
        <f t="shared" si="42"/>
        <v>7.6923076923076927E-2</v>
      </c>
      <c r="M39" s="253">
        <f t="shared" si="42"/>
        <v>0.25714285714285712</v>
      </c>
      <c r="N39" s="253">
        <f t="shared" si="42"/>
        <v>0.27777777777777779</v>
      </c>
      <c r="O39" s="253">
        <f t="shared" si="42"/>
        <v>0.33333333333333331</v>
      </c>
      <c r="P39" s="253">
        <f t="shared" si="42"/>
        <v>0.37142857142857144</v>
      </c>
      <c r="Q39" s="253">
        <f t="shared" si="42"/>
        <v>1.9230769230769232E-2</v>
      </c>
      <c r="R39" s="253">
        <f t="shared" si="42"/>
        <v>0.14516129032258066</v>
      </c>
      <c r="S39" s="253">
        <f t="shared" si="42"/>
        <v>0.21739130434782608</v>
      </c>
      <c r="T39" s="253">
        <f t="shared" si="42"/>
        <v>0.234375</v>
      </c>
      <c r="U39" s="253">
        <f t="shared" si="42"/>
        <v>0.18840579710144928</v>
      </c>
      <c r="V39" s="253">
        <f t="shared" si="42"/>
        <v>0.15463917525773196</v>
      </c>
      <c r="W39" s="253">
        <f t="shared" si="42"/>
        <v>8.6614173228346455E-2</v>
      </c>
      <c r="X39" s="253">
        <f t="shared" si="42"/>
        <v>0.11038961038961038</v>
      </c>
      <c r="Y39" s="253">
        <f t="shared" si="42"/>
        <v>0.12154696132596685</v>
      </c>
      <c r="Z39" s="253">
        <f t="shared" si="42"/>
        <v>0.10160427807486631</v>
      </c>
      <c r="AA39" s="253">
        <f t="shared" si="42"/>
        <v>0.15217391304347827</v>
      </c>
      <c r="AB39" s="253">
        <f>AB45/AB37</f>
        <v>0.1588235294117647</v>
      </c>
      <c r="AC39" s="253">
        <f t="shared" si="42"/>
        <v>8.9385474860335198E-2</v>
      </c>
      <c r="AD39" s="250">
        <v>0.1</v>
      </c>
      <c r="AF39" s="289">
        <v>0.15</v>
      </c>
      <c r="AG39" s="289">
        <f>AF39</f>
        <v>0.15</v>
      </c>
      <c r="AH39" s="289">
        <f t="shared" si="39"/>
        <v>0.15</v>
      </c>
      <c r="AI39" s="289">
        <v>0.14000000000000001</v>
      </c>
      <c r="AJ39" s="267">
        <v>0.13</v>
      </c>
      <c r="AK39" s="267">
        <v>0.11</v>
      </c>
      <c r="AL39" s="252">
        <f>AD39</f>
        <v>0.1</v>
      </c>
      <c r="AM39" s="252">
        <f t="shared" si="39"/>
        <v>0.1</v>
      </c>
      <c r="AN39" s="252">
        <f t="shared" si="39"/>
        <v>0.1</v>
      </c>
      <c r="AO39" s="252">
        <f t="shared" si="39"/>
        <v>0.1</v>
      </c>
      <c r="AP39" s="252">
        <f t="shared" si="39"/>
        <v>0.1</v>
      </c>
      <c r="AQ39" s="252">
        <f t="shared" si="39"/>
        <v>0.1</v>
      </c>
      <c r="AR39" s="252">
        <f t="shared" si="39"/>
        <v>0.1</v>
      </c>
      <c r="AS39" s="252">
        <f t="shared" si="39"/>
        <v>0.1</v>
      </c>
      <c r="AT39" s="252">
        <f t="shared" si="39"/>
        <v>0.1</v>
      </c>
      <c r="AU39" s="252">
        <f t="shared" si="39"/>
        <v>0.1</v>
      </c>
      <c r="AV39" s="252">
        <f t="shared" si="39"/>
        <v>0.1</v>
      </c>
      <c r="AW39" s="252">
        <f t="shared" si="39"/>
        <v>0.1</v>
      </c>
      <c r="AX39" s="252">
        <f t="shared" si="40"/>
        <v>0.1</v>
      </c>
      <c r="AY39" s="252">
        <f t="shared" si="40"/>
        <v>0.1</v>
      </c>
      <c r="AZ39" s="252">
        <f t="shared" si="40"/>
        <v>0.1</v>
      </c>
      <c r="BA39" s="252">
        <f t="shared" si="40"/>
        <v>0.1</v>
      </c>
      <c r="BB39" s="252">
        <f t="shared" si="40"/>
        <v>0.1</v>
      </c>
      <c r="BC39" s="252">
        <f t="shared" si="40"/>
        <v>0.1</v>
      </c>
      <c r="BD39" s="252">
        <f t="shared" si="40"/>
        <v>0.1</v>
      </c>
      <c r="BE39" s="252">
        <f t="shared" si="40"/>
        <v>0.1</v>
      </c>
      <c r="BF39" s="252">
        <f t="shared" si="40"/>
        <v>0.1</v>
      </c>
      <c r="BG39" s="252">
        <f t="shared" si="40"/>
        <v>0.1</v>
      </c>
      <c r="BH39" s="252">
        <f t="shared" si="40"/>
        <v>0.1</v>
      </c>
      <c r="BI39" s="252">
        <f t="shared" si="40"/>
        <v>0.1</v>
      </c>
      <c r="BJ39" s="252">
        <f t="shared" si="40"/>
        <v>0.1</v>
      </c>
      <c r="BK39" s="252">
        <f t="shared" si="40"/>
        <v>0.1</v>
      </c>
      <c r="BL39" s="252">
        <f t="shared" si="40"/>
        <v>0.1</v>
      </c>
      <c r="BM39" s="252">
        <f t="shared" si="40"/>
        <v>0.1</v>
      </c>
      <c r="BN39" s="252">
        <f t="shared" si="41"/>
        <v>0.1</v>
      </c>
      <c r="BO39" s="252">
        <f t="shared" si="41"/>
        <v>0.1</v>
      </c>
    </row>
    <row r="40" spans="2:67" x14ac:dyDescent="0.25">
      <c r="B40" s="246" t="s">
        <v>133</v>
      </c>
      <c r="C40" s="247"/>
      <c r="D40" s="255"/>
      <c r="E40" s="255"/>
      <c r="F40" s="255"/>
      <c r="G40" s="255"/>
      <c r="H40" s="255"/>
      <c r="I40" s="255"/>
      <c r="J40" s="255"/>
      <c r="K40" s="255">
        <f t="shared" ref="K40:AC40" si="43">K46/K44</f>
        <v>2.7</v>
      </c>
      <c r="L40" s="255">
        <f t="shared" si="43"/>
        <v>4.625</v>
      </c>
      <c r="M40" s="255">
        <f t="shared" si="43"/>
        <v>6.5</v>
      </c>
      <c r="N40" s="255">
        <f t="shared" si="43"/>
        <v>5.9615384615384617</v>
      </c>
      <c r="O40" s="255">
        <f t="shared" si="43"/>
        <v>5.384615384615385</v>
      </c>
      <c r="P40" s="255">
        <f t="shared" si="43"/>
        <v>5.6818181818181817</v>
      </c>
      <c r="Q40" s="255">
        <f t="shared" si="43"/>
        <v>5.5882352941176467</v>
      </c>
      <c r="R40" s="255">
        <f t="shared" si="43"/>
        <v>8.6415094339622645</v>
      </c>
      <c r="S40" s="255">
        <f t="shared" si="43"/>
        <v>9.2222222222222214</v>
      </c>
      <c r="T40" s="255">
        <f t="shared" si="43"/>
        <v>9.0204081632653068</v>
      </c>
      <c r="U40" s="255">
        <f t="shared" si="43"/>
        <v>10.5</v>
      </c>
      <c r="V40" s="255">
        <f t="shared" si="43"/>
        <v>9.8048780487804876</v>
      </c>
      <c r="W40" s="255">
        <f t="shared" si="43"/>
        <v>9.068965517241379</v>
      </c>
      <c r="X40" s="255">
        <f t="shared" si="43"/>
        <v>10.131386861313869</v>
      </c>
      <c r="Y40" s="255">
        <f t="shared" si="43"/>
        <v>10.10062893081761</v>
      </c>
      <c r="Z40" s="255">
        <f t="shared" si="43"/>
        <v>8.5595238095238102</v>
      </c>
      <c r="AA40" s="255">
        <f t="shared" si="43"/>
        <v>9.4679487179487172</v>
      </c>
      <c r="AB40" s="255">
        <f>AB46/AB44</f>
        <v>7.244755244755245</v>
      </c>
      <c r="AC40" s="255">
        <f t="shared" si="43"/>
        <v>8.5276073619631898</v>
      </c>
      <c r="AD40" s="256">
        <v>30</v>
      </c>
      <c r="AF40" s="268">
        <v>9.356792144026187</v>
      </c>
      <c r="AG40" s="268">
        <f>AF40</f>
        <v>9.356792144026187</v>
      </c>
      <c r="AH40" s="268">
        <f t="shared" si="39"/>
        <v>9.356792144026187</v>
      </c>
      <c r="AI40" s="268">
        <v>11</v>
      </c>
      <c r="AJ40" s="268">
        <v>10</v>
      </c>
      <c r="AK40" s="268">
        <v>24</v>
      </c>
      <c r="AL40" s="258">
        <f>AD40</f>
        <v>30</v>
      </c>
      <c r="AM40" s="258">
        <f t="shared" si="39"/>
        <v>30</v>
      </c>
      <c r="AN40" s="258">
        <f t="shared" si="39"/>
        <v>30</v>
      </c>
      <c r="AO40" s="258">
        <f t="shared" si="39"/>
        <v>30</v>
      </c>
      <c r="AP40" s="258">
        <f t="shared" si="39"/>
        <v>30</v>
      </c>
      <c r="AQ40" s="258">
        <f t="shared" si="39"/>
        <v>30</v>
      </c>
      <c r="AR40" s="258">
        <f t="shared" si="39"/>
        <v>30</v>
      </c>
      <c r="AS40" s="258">
        <f t="shared" si="39"/>
        <v>30</v>
      </c>
      <c r="AT40" s="258">
        <f t="shared" si="39"/>
        <v>30</v>
      </c>
      <c r="AU40" s="258">
        <f t="shared" si="39"/>
        <v>30</v>
      </c>
      <c r="AV40" s="258">
        <f t="shared" si="39"/>
        <v>30</v>
      </c>
      <c r="AW40" s="258">
        <f t="shared" si="39"/>
        <v>30</v>
      </c>
      <c r="AX40" s="258">
        <f t="shared" si="40"/>
        <v>30</v>
      </c>
      <c r="AY40" s="258">
        <f t="shared" si="40"/>
        <v>30</v>
      </c>
      <c r="AZ40" s="258">
        <f t="shared" si="40"/>
        <v>30</v>
      </c>
      <c r="BA40" s="258">
        <f t="shared" si="40"/>
        <v>30</v>
      </c>
      <c r="BB40" s="258">
        <f t="shared" si="40"/>
        <v>30</v>
      </c>
      <c r="BC40" s="258">
        <f t="shared" si="40"/>
        <v>30</v>
      </c>
      <c r="BD40" s="258">
        <f t="shared" si="40"/>
        <v>30</v>
      </c>
      <c r="BE40" s="258">
        <f t="shared" si="40"/>
        <v>30</v>
      </c>
      <c r="BF40" s="258">
        <f t="shared" si="40"/>
        <v>30</v>
      </c>
      <c r="BG40" s="258">
        <f t="shared" si="40"/>
        <v>30</v>
      </c>
      <c r="BH40" s="258">
        <f t="shared" si="40"/>
        <v>30</v>
      </c>
      <c r="BI40" s="258">
        <f t="shared" si="40"/>
        <v>30</v>
      </c>
      <c r="BJ40" s="258">
        <f t="shared" si="40"/>
        <v>30</v>
      </c>
      <c r="BK40" s="258">
        <f t="shared" si="40"/>
        <v>30</v>
      </c>
      <c r="BL40" s="258">
        <f t="shared" si="40"/>
        <v>30</v>
      </c>
      <c r="BM40" s="258">
        <f t="shared" si="40"/>
        <v>30</v>
      </c>
      <c r="BN40" s="258">
        <f t="shared" si="41"/>
        <v>30</v>
      </c>
      <c r="BO40" s="258">
        <f t="shared" si="41"/>
        <v>30</v>
      </c>
    </row>
    <row r="41" spans="2:67" x14ac:dyDescent="0.25">
      <c r="B41" s="246" t="s">
        <v>103</v>
      </c>
      <c r="C41" s="247"/>
      <c r="D41" s="259"/>
      <c r="E41" s="259"/>
      <c r="F41" s="259"/>
      <c r="G41" s="259"/>
      <c r="H41" s="259"/>
      <c r="I41" s="259"/>
      <c r="J41" s="259"/>
      <c r="K41" s="259">
        <f t="shared" ref="K41:AA41" si="44">K49/K46</f>
        <v>107.4074074074074</v>
      </c>
      <c r="L41" s="259">
        <f t="shared" si="44"/>
        <v>120.27027027027027</v>
      </c>
      <c r="M41" s="259">
        <f t="shared" si="44"/>
        <v>122.7810650887574</v>
      </c>
      <c r="N41" s="259">
        <f t="shared" si="44"/>
        <v>121.29032258064517</v>
      </c>
      <c r="O41" s="259">
        <f t="shared" si="44"/>
        <v>123.57142857142857</v>
      </c>
      <c r="P41" s="259">
        <f t="shared" si="44"/>
        <v>126.4</v>
      </c>
      <c r="Q41" s="259">
        <f t="shared" si="44"/>
        <v>119.47368421052632</v>
      </c>
      <c r="R41" s="259">
        <f t="shared" si="44"/>
        <v>121.17903930131004</v>
      </c>
      <c r="S41" s="259">
        <f t="shared" si="44"/>
        <v>122.69076305220884</v>
      </c>
      <c r="T41" s="259">
        <f t="shared" si="44"/>
        <v>121.04072398190046</v>
      </c>
      <c r="U41" s="259">
        <f t="shared" si="44"/>
        <v>119.98299319727892</v>
      </c>
      <c r="V41" s="259">
        <f t="shared" si="44"/>
        <v>118.3457711442786</v>
      </c>
      <c r="W41" s="259">
        <f t="shared" si="44"/>
        <v>120.38973384030419</v>
      </c>
      <c r="X41" s="259">
        <f t="shared" si="44"/>
        <v>119.05619596541787</v>
      </c>
      <c r="Y41" s="259">
        <f t="shared" si="44"/>
        <v>121.20174346201743</v>
      </c>
      <c r="Z41" s="259">
        <f t="shared" si="44"/>
        <v>124.44367176634213</v>
      </c>
      <c r="AA41" s="259">
        <f t="shared" si="44"/>
        <v>148.7813134732566</v>
      </c>
      <c r="AB41" s="259">
        <f>AB49/AB46</f>
        <v>148.26254826254825</v>
      </c>
      <c r="AC41" s="259">
        <f>AC49/AC46</f>
        <v>149.78417266187051</v>
      </c>
      <c r="AD41" s="275">
        <f>SUM(V49:AC49)/SUM(V46:AC46)</f>
        <v>131.70444509861642</v>
      </c>
      <c r="AF41" s="261">
        <f>AD41</f>
        <v>131.70444509861642</v>
      </c>
      <c r="AG41" s="261">
        <f>AF41</f>
        <v>131.70444509861642</v>
      </c>
      <c r="AH41" s="261">
        <f t="shared" si="39"/>
        <v>131.70444509861642</v>
      </c>
      <c r="AI41" s="261">
        <f t="shared" si="39"/>
        <v>131.70444509861642</v>
      </c>
      <c r="AJ41" s="262">
        <f t="shared" si="39"/>
        <v>131.70444509861642</v>
      </c>
      <c r="AK41" s="262">
        <f t="shared" si="39"/>
        <v>131.70444509861642</v>
      </c>
      <c r="AL41" s="262">
        <f>AD41</f>
        <v>131.70444509861642</v>
      </c>
      <c r="AM41" s="262">
        <f t="shared" si="39"/>
        <v>131.70444509861642</v>
      </c>
      <c r="AN41" s="262">
        <f t="shared" si="39"/>
        <v>131.70444509861642</v>
      </c>
      <c r="AO41" s="262">
        <f t="shared" si="39"/>
        <v>131.70444509861642</v>
      </c>
      <c r="AP41" s="262">
        <f t="shared" si="39"/>
        <v>131.70444509861642</v>
      </c>
      <c r="AQ41" s="262">
        <f t="shared" si="39"/>
        <v>131.70444509861642</v>
      </c>
      <c r="AR41" s="262">
        <f t="shared" si="39"/>
        <v>131.70444509861642</v>
      </c>
      <c r="AS41" s="262">
        <f t="shared" si="39"/>
        <v>131.70444509861642</v>
      </c>
      <c r="AT41" s="262">
        <f t="shared" si="39"/>
        <v>131.70444509861642</v>
      </c>
      <c r="AU41" s="262">
        <f t="shared" si="39"/>
        <v>131.70444509861642</v>
      </c>
      <c r="AV41" s="262">
        <f t="shared" si="39"/>
        <v>131.70444509861642</v>
      </c>
      <c r="AW41" s="262">
        <f t="shared" si="39"/>
        <v>131.70444509861642</v>
      </c>
      <c r="AX41" s="262">
        <f t="shared" si="40"/>
        <v>131.70444509861642</v>
      </c>
      <c r="AY41" s="262">
        <f t="shared" si="40"/>
        <v>131.70444509861642</v>
      </c>
      <c r="AZ41" s="262">
        <f t="shared" si="40"/>
        <v>131.70444509861642</v>
      </c>
      <c r="BA41" s="262">
        <f t="shared" si="40"/>
        <v>131.70444509861642</v>
      </c>
      <c r="BB41" s="262">
        <f t="shared" si="40"/>
        <v>131.70444509861642</v>
      </c>
      <c r="BC41" s="262">
        <f t="shared" si="40"/>
        <v>131.70444509861642</v>
      </c>
      <c r="BD41" s="262">
        <f t="shared" si="40"/>
        <v>131.70444509861642</v>
      </c>
      <c r="BE41" s="262">
        <f t="shared" si="40"/>
        <v>131.70444509861642</v>
      </c>
      <c r="BF41" s="262">
        <f t="shared" si="40"/>
        <v>131.70444509861642</v>
      </c>
      <c r="BG41" s="262">
        <f t="shared" si="40"/>
        <v>131.70444509861642</v>
      </c>
      <c r="BH41" s="262">
        <f t="shared" si="40"/>
        <v>131.70444509861642</v>
      </c>
      <c r="BI41" s="262">
        <f t="shared" si="40"/>
        <v>131.70444509861642</v>
      </c>
      <c r="BJ41" s="262">
        <f t="shared" si="40"/>
        <v>131.70444509861642</v>
      </c>
      <c r="BK41" s="262">
        <f t="shared" si="40"/>
        <v>131.70444509861642</v>
      </c>
      <c r="BL41" s="262">
        <f t="shared" si="40"/>
        <v>131.70444509861642</v>
      </c>
      <c r="BM41" s="262">
        <f t="shared" si="40"/>
        <v>131.70444509861642</v>
      </c>
      <c r="BN41" s="262">
        <f t="shared" si="41"/>
        <v>131.70444509861642</v>
      </c>
      <c r="BO41" s="262">
        <f t="shared" si="41"/>
        <v>131.70444509861642</v>
      </c>
    </row>
    <row r="42" spans="2:67" x14ac:dyDescent="0.25">
      <c r="B42" s="246" t="s">
        <v>134</v>
      </c>
      <c r="C42" s="247"/>
      <c r="D42" s="253"/>
      <c r="E42" s="253"/>
      <c r="F42" s="253"/>
      <c r="G42" s="253"/>
      <c r="H42" s="253"/>
      <c r="I42" s="253"/>
      <c r="J42" s="253"/>
      <c r="K42" s="253">
        <f t="shared" ref="K42:AA42" si="45">K50/K49</f>
        <v>0.43103448275862066</v>
      </c>
      <c r="L42" s="253">
        <f t="shared" si="45"/>
        <v>0.50786516853932584</v>
      </c>
      <c r="M42" s="253">
        <f t="shared" si="45"/>
        <v>0.52240963855421685</v>
      </c>
      <c r="N42" s="253">
        <f t="shared" si="45"/>
        <v>0.52180851063829792</v>
      </c>
      <c r="O42" s="253">
        <f t="shared" si="45"/>
        <v>0.53005780346820808</v>
      </c>
      <c r="P42" s="253">
        <f t="shared" si="45"/>
        <v>0.52974683544303802</v>
      </c>
      <c r="Q42" s="253">
        <f t="shared" si="45"/>
        <v>0.52011747430249633</v>
      </c>
      <c r="R42" s="253">
        <f t="shared" si="45"/>
        <v>0.52324324324324323</v>
      </c>
      <c r="S42" s="253">
        <f t="shared" si="45"/>
        <v>0.51865793780687397</v>
      </c>
      <c r="T42" s="253">
        <f t="shared" si="45"/>
        <v>0.51626168224299063</v>
      </c>
      <c r="U42" s="253">
        <f t="shared" si="45"/>
        <v>0.51254429482636432</v>
      </c>
      <c r="V42" s="253">
        <f t="shared" si="45"/>
        <v>0.50299527062532845</v>
      </c>
      <c r="W42" s="253">
        <f t="shared" si="45"/>
        <v>0.51977891827872091</v>
      </c>
      <c r="X42" s="253">
        <f t="shared" si="45"/>
        <v>0.51062027231467477</v>
      </c>
      <c r="Y42" s="253">
        <f t="shared" si="45"/>
        <v>0.51908553814538916</v>
      </c>
      <c r="Z42" s="253">
        <f t="shared" si="45"/>
        <v>0.50081028220173229</v>
      </c>
      <c r="AA42" s="253">
        <f t="shared" si="45"/>
        <v>0.43604095563139933</v>
      </c>
      <c r="AB42" s="253">
        <f>AB50/AB49</f>
        <v>0.42734375000000002</v>
      </c>
      <c r="AC42" s="253">
        <f>AC50/AC49</f>
        <v>0.43266090297790588</v>
      </c>
      <c r="AD42" s="288">
        <f>SUM(V50:AC50)/SUM(V49:AC49)</f>
        <v>0.47703024884517958</v>
      </c>
      <c r="AF42" s="254">
        <f>AD42</f>
        <v>0.47703024884517958</v>
      </c>
      <c r="AG42" s="254">
        <f>AF42</f>
        <v>0.47703024884517958</v>
      </c>
      <c r="AH42" s="254">
        <f t="shared" si="39"/>
        <v>0.47703024884517958</v>
      </c>
      <c r="AI42" s="254">
        <f t="shared" si="39"/>
        <v>0.47703024884517958</v>
      </c>
      <c r="AJ42" s="254">
        <f t="shared" si="39"/>
        <v>0.47703024884517958</v>
      </c>
      <c r="AK42" s="254">
        <f t="shared" si="39"/>
        <v>0.47703024884517958</v>
      </c>
      <c r="AL42" s="254">
        <f>AD42</f>
        <v>0.47703024884517958</v>
      </c>
      <c r="AM42" s="254">
        <f t="shared" si="39"/>
        <v>0.47703024884517958</v>
      </c>
      <c r="AN42" s="254">
        <f t="shared" si="39"/>
        <v>0.47703024884517958</v>
      </c>
      <c r="AO42" s="254">
        <f t="shared" si="39"/>
        <v>0.47703024884517958</v>
      </c>
      <c r="AP42" s="254">
        <f t="shared" si="39"/>
        <v>0.47703024884517958</v>
      </c>
      <c r="AQ42" s="254">
        <f t="shared" si="39"/>
        <v>0.47703024884517958</v>
      </c>
      <c r="AR42" s="254">
        <f t="shared" si="39"/>
        <v>0.47703024884517958</v>
      </c>
      <c r="AS42" s="254">
        <f t="shared" si="39"/>
        <v>0.47703024884517958</v>
      </c>
      <c r="AT42" s="254">
        <f t="shared" si="39"/>
        <v>0.47703024884517958</v>
      </c>
      <c r="AU42" s="254">
        <f t="shared" si="39"/>
        <v>0.47703024884517958</v>
      </c>
      <c r="AV42" s="254">
        <f t="shared" si="39"/>
        <v>0.47703024884517958</v>
      </c>
      <c r="AW42" s="254">
        <f t="shared" si="39"/>
        <v>0.47703024884517958</v>
      </c>
      <c r="AX42" s="254">
        <f t="shared" si="40"/>
        <v>0.47703024884517958</v>
      </c>
      <c r="AY42" s="254">
        <f t="shared" si="40"/>
        <v>0.47703024884517958</v>
      </c>
      <c r="AZ42" s="254">
        <f t="shared" si="40"/>
        <v>0.47703024884517958</v>
      </c>
      <c r="BA42" s="254">
        <f t="shared" si="40"/>
        <v>0.47703024884517958</v>
      </c>
      <c r="BB42" s="254">
        <f t="shared" si="40"/>
        <v>0.47703024884517958</v>
      </c>
      <c r="BC42" s="254">
        <f t="shared" si="40"/>
        <v>0.47703024884517958</v>
      </c>
      <c r="BD42" s="254">
        <f t="shared" si="40"/>
        <v>0.47703024884517958</v>
      </c>
      <c r="BE42" s="254">
        <f t="shared" si="40"/>
        <v>0.47703024884517958</v>
      </c>
      <c r="BF42" s="254">
        <f t="shared" si="40"/>
        <v>0.47703024884517958</v>
      </c>
      <c r="BG42" s="254">
        <f t="shared" si="40"/>
        <v>0.47703024884517958</v>
      </c>
      <c r="BH42" s="254">
        <f t="shared" si="40"/>
        <v>0.47703024884517958</v>
      </c>
      <c r="BI42" s="254">
        <f t="shared" si="40"/>
        <v>0.47703024884517958</v>
      </c>
      <c r="BJ42" s="254">
        <f t="shared" si="40"/>
        <v>0.47703024884517958</v>
      </c>
      <c r="BK42" s="254">
        <f t="shared" si="40"/>
        <v>0.47703024884517958</v>
      </c>
      <c r="BL42" s="254">
        <f t="shared" si="40"/>
        <v>0.47703024884517958</v>
      </c>
      <c r="BM42" s="254">
        <f t="shared" si="40"/>
        <v>0.47703024884517958</v>
      </c>
      <c r="BN42" s="254">
        <f t="shared" si="41"/>
        <v>0.47703024884517958</v>
      </c>
      <c r="BO42" s="254">
        <f t="shared" si="41"/>
        <v>0.47703024884517958</v>
      </c>
    </row>
    <row r="43" spans="2:67" x14ac:dyDescent="0.25">
      <c r="AU43" s="312"/>
      <c r="AV43" s="312"/>
    </row>
    <row r="44" spans="2:67" x14ac:dyDescent="0.25">
      <c r="B44" t="s">
        <v>279</v>
      </c>
      <c r="D44" s="7">
        <f>IF(VLOOKUP($B$36&amp;$B44,'[20]Port Harcourt'!$E:$AE,COLUMN(D$1)-2,FALSE)=" ",0,VLOOKUP($B$36&amp;$B44,'[20]Port Harcourt'!$E:$AE,COLUMN(D$1)-2,FALSE))</f>
        <v>0</v>
      </c>
      <c r="E44" s="7">
        <f>IF(VLOOKUP($B$36&amp;$B44,'[20]Port Harcourt'!$E:$AE,COLUMN(E$1)-2,FALSE)=" ",0,VLOOKUP($B$36&amp;$B44,'[20]Port Harcourt'!$E:$AE,COLUMN(E$1)-2,FALSE))</f>
        <v>0</v>
      </c>
      <c r="F44" s="7">
        <f>IF(VLOOKUP($B$36&amp;$B44,'[20]Port Harcourt'!$E:$AE,COLUMN(F$1)-2,FALSE)=" ",0,VLOOKUP($B$36&amp;$B44,'[20]Port Harcourt'!$E:$AE,COLUMN(F$1)-2,FALSE))</f>
        <v>0</v>
      </c>
      <c r="G44" s="7">
        <f>IF(VLOOKUP($B$36&amp;$B44,'[20]Port Harcourt'!$E:$AE,COLUMN(G$1)-2,FALSE)=" ",0,VLOOKUP($B$36&amp;$B44,'[20]Port Harcourt'!$E:$AE,COLUMN(G$1)-2,FALSE))</f>
        <v>0</v>
      </c>
      <c r="H44" s="7">
        <f>IF(VLOOKUP($B$36&amp;$B44,'[20]Port Harcourt'!$E:$AE,COLUMN(H$1)-2,FALSE)=" ",0,VLOOKUP($B$36&amp;$B44,'[20]Port Harcourt'!$E:$AE,COLUMN(H$1)-2,FALSE))</f>
        <v>0</v>
      </c>
      <c r="I44" s="7">
        <f>IF(VLOOKUP($B$36&amp;$B44,'[20]Port Harcourt'!$E:$AE,COLUMN(I$1)-2,FALSE)=" ",0,VLOOKUP($B$36&amp;$B44,'[20]Port Harcourt'!$E:$AE,COLUMN(I$1)-2,FALSE))</f>
        <v>0</v>
      </c>
      <c r="J44" s="7">
        <f>IF(VLOOKUP($B$36&amp;$B44,'[20]Port Harcourt'!$E:$AE,COLUMN(J$1)-2,FALSE)=" ",0,VLOOKUP($B$36&amp;$B44,'[20]Port Harcourt'!$E:$AE,COLUMN(J$1)-2,FALSE))</f>
        <v>0</v>
      </c>
      <c r="K44" s="7">
        <f>IF(VLOOKUP($B$36&amp;$B44,'[20]Port Harcourt'!$E:$AE,COLUMN(K$1)-2,FALSE)=" ",0,VLOOKUP($B$36&amp;$B44,'[20]Port Harcourt'!$E:$AE,COLUMN(K$1)-2,FALSE))</f>
        <v>10</v>
      </c>
      <c r="L44" s="7">
        <f>IF(VLOOKUP($B$36&amp;$B44,'[20]Port Harcourt'!$E:$AE,COLUMN(L$1)-2,FALSE)=" ",0,VLOOKUP($B$36&amp;$B44,'[20]Port Harcourt'!$E:$AE,COLUMN(L$1)-2,FALSE))</f>
        <v>24</v>
      </c>
      <c r="M44" s="7">
        <f>IF(VLOOKUP($B$36&amp;$B44,'[20]Port Harcourt'!$E:$AE,COLUMN(M$1)-2,FALSE)=" ",0,VLOOKUP($B$36&amp;$B44,'[20]Port Harcourt'!$E:$AE,COLUMN(M$1)-2,FALSE))</f>
        <v>26</v>
      </c>
      <c r="N44" s="7">
        <f>IF(VLOOKUP($B$36&amp;$B44,'[20]Port Harcourt'!$E:$AE,COLUMN(N$1)-2,FALSE)=" ",0,VLOOKUP($B$36&amp;$B44,'[20]Port Harcourt'!$E:$AE,COLUMN(N$1)-2,FALSE))</f>
        <v>26</v>
      </c>
      <c r="O44" s="7">
        <f>IF(VLOOKUP($B$36&amp;$B44,'[20]Port Harcourt'!$E:$AE,COLUMN(O$1)-2,FALSE)=" ",0,VLOOKUP($B$36&amp;$B44,'[20]Port Harcourt'!$E:$AE,COLUMN(O$1)-2,FALSE))</f>
        <v>26</v>
      </c>
      <c r="P44" s="7">
        <f>IF(VLOOKUP($B$36&amp;$B44,'[20]Port Harcourt'!$E:$AE,COLUMN(P$1)-2,FALSE)=" ",0,VLOOKUP($B$36&amp;$B44,'[20]Port Harcourt'!$E:$AE,COLUMN(P$1)-2,FALSE))</f>
        <v>22</v>
      </c>
      <c r="Q44" s="7">
        <f>IF(VLOOKUP($B$36&amp;$B44,'[20]Port Harcourt'!$E:$AE,COLUMN(Q$1)-2,FALSE)=" ",0,VLOOKUP($B$36&amp;$B44,'[20]Port Harcourt'!$E:$AE,COLUMN(Q$1)-2,FALSE))</f>
        <v>51</v>
      </c>
      <c r="R44" s="7">
        <f>IF(VLOOKUP($B$36&amp;$B44,'[20]Port Harcourt'!$E:$AE,COLUMN(R$1)-2,FALSE)=" ",0,VLOOKUP($B$36&amp;$B44,'[20]Port Harcourt'!$E:$AE,COLUMN(R$1)-2,FALSE))</f>
        <v>53</v>
      </c>
      <c r="S44" s="7">
        <f>IF(VLOOKUP($B$36&amp;$B44,'[20]Port Harcourt'!$E:$AE,COLUMN(S$1)-2,FALSE)=" ",0,VLOOKUP($B$36&amp;$B44,'[20]Port Harcourt'!$E:$AE,COLUMN(S$1)-2,FALSE))</f>
        <v>54</v>
      </c>
      <c r="T44" s="7">
        <f>IF(VLOOKUP($B$36&amp;$B44,'[20]Port Harcourt'!$E:$AE,COLUMN(T$1)-2,FALSE)=" ",0,VLOOKUP($B$36&amp;$B44,'[20]Port Harcourt'!$E:$AE,COLUMN(T$1)-2,FALSE))</f>
        <v>49</v>
      </c>
      <c r="U44" s="7">
        <f>IF(VLOOKUP($B$36&amp;$B44,'[20]Port Harcourt'!$E:$AE,COLUMN(U$1)-2,FALSE)=" ",0,VLOOKUP($B$36&amp;$B44,'[20]Port Harcourt'!$E:$AE,COLUMN(U$1)-2,FALSE))</f>
        <v>56</v>
      </c>
      <c r="V44" s="7">
        <f>IF(VLOOKUP($B$36&amp;$B44,'[20]Port Harcourt'!$E:$AE,COLUMN(V$1)-2,FALSE)=" ",0,VLOOKUP($B$36&amp;$B44,'[20]Port Harcourt'!$E:$AE,COLUMN(V$1)-2,FALSE))</f>
        <v>82</v>
      </c>
      <c r="W44" s="7">
        <f>IF(VLOOKUP($B$36&amp;$B44,'[20]Port Harcourt'!$E:$AE,COLUMN(W$1)-2,FALSE)=" ",0,VLOOKUP($B$36&amp;$B44,'[20]Port Harcourt'!$E:$AE,COLUMN(W$1)-2,FALSE))</f>
        <v>116</v>
      </c>
      <c r="X44" s="7">
        <f>IF(VLOOKUP($B$36&amp;$B44,'[20]Port Harcourt'!$E:$AE,COLUMN(X$1)-2,FALSE)=" ",0,VLOOKUP($B$36&amp;$B44,'[20]Port Harcourt'!$E:$AE,COLUMN(X$1)-2,FALSE))</f>
        <v>137</v>
      </c>
      <c r="Y44" s="7">
        <f>IF(VLOOKUP($B$36&amp;$B44,'[20]Port Harcourt'!$E:$AE,COLUMN(Y$1)-2,FALSE)=" ",0,VLOOKUP($B$36&amp;$B44,'[20]Port Harcourt'!$E:$AE,COLUMN(Y$1)-2,FALSE))</f>
        <v>159</v>
      </c>
      <c r="Z44" s="7">
        <f>IF(VLOOKUP($B$36&amp;$B44,'[20]Port Harcourt'!$E:$AE,COLUMN(Z$1)-2,FALSE)=" ",0,VLOOKUP($B$36&amp;$B44,'[20]Port Harcourt'!$E:$AE,COLUMN(Z$1)-2,FALSE))</f>
        <v>168</v>
      </c>
      <c r="AA44" s="7">
        <f>IF(VLOOKUP($B$36&amp;$B44,'[20]Port Harcourt'!$E:$AE,COLUMN(AA$1)-2,FALSE)=" ",0,VLOOKUP($B$36&amp;$B44,'[20]Port Harcourt'!$E:$AE,COLUMN(AA$1)-2,FALSE))</f>
        <v>156</v>
      </c>
      <c r="AB44" s="7">
        <f>IF(VLOOKUP($B$36&amp;$B44,'[20]Port Harcourt'!$E:$AE,COLUMN(AB$1)-2,FALSE)=" ",0,VLOOKUP($B$36&amp;$B44,'[20]Port Harcourt'!$E:$AE,COLUMN(AB$1)-2,FALSE))</f>
        <v>143</v>
      </c>
      <c r="AC44" s="7">
        <f>IF(VLOOKUP($B$36&amp;$B44,'[20]Port Harcourt'!$E:$AE,COLUMN(AC$1)-2,FALSE)=" ",0,VLOOKUP($B$36&amp;$B44,'[20]Port Harcourt'!$E:$AE,COLUMN(AC$1)-2,FALSE))</f>
        <v>163</v>
      </c>
      <c r="AF44" s="7">
        <f t="shared" ref="AF44:AG47" si="46">AB44</f>
        <v>143</v>
      </c>
      <c r="AG44" s="7">
        <f t="shared" si="46"/>
        <v>163</v>
      </c>
      <c r="AH44" s="7">
        <f>VLOOKUP($A$3&amp;$B$36&amp;$B44,'[14]Paga All'!$G$1:$J$3000,4,FALSE)</f>
        <v>169</v>
      </c>
      <c r="AI44" s="7">
        <f>VLOOKUP($A$3&amp;$B$36&amp;$B44,'[15]Paga all'!$F:$G,2,FALSE)</f>
        <v>146</v>
      </c>
      <c r="AJ44" s="7">
        <f>VLOOKUP($A$3&amp;$B$36&amp;$B44,'[16]Paga all'!$F$2:$G$1470,2,FALSE)</f>
        <v>129</v>
      </c>
      <c r="AK44" s="9">
        <f t="shared" ref="AK44:BO44" si="47">IF(ROUND((AJ44+AJ45)*(1+AK38),)&gt;=AK$3*$AD$3,AK$3*$AD$3*(1-AK39),ROUND((AJ44+AJ45)*(1+AK38),)-ROUND((AJ44+AJ45)*(1+AK38)*AK39,))</f>
        <v>155</v>
      </c>
      <c r="AL44" s="9">
        <f t="shared" si="47"/>
        <v>180</v>
      </c>
      <c r="AM44" s="9">
        <f t="shared" si="47"/>
        <v>207</v>
      </c>
      <c r="AN44" s="9">
        <f t="shared" si="47"/>
        <v>239</v>
      </c>
      <c r="AO44" s="9">
        <f t="shared" si="47"/>
        <v>275</v>
      </c>
      <c r="AP44" s="9">
        <f t="shared" si="47"/>
        <v>316</v>
      </c>
      <c r="AQ44" s="9">
        <f t="shared" si="47"/>
        <v>364</v>
      </c>
      <c r="AR44" s="9">
        <f t="shared" si="47"/>
        <v>419</v>
      </c>
      <c r="AS44" s="9">
        <f t="shared" si="47"/>
        <v>482</v>
      </c>
      <c r="AT44" s="9">
        <f t="shared" si="47"/>
        <v>553</v>
      </c>
      <c r="AU44" s="9">
        <f t="shared" si="47"/>
        <v>589.27499999999998</v>
      </c>
      <c r="AV44" s="9">
        <f t="shared" si="47"/>
        <v>623.02499999999998</v>
      </c>
      <c r="AW44" s="9">
        <f t="shared" si="47"/>
        <v>658.80000000000007</v>
      </c>
      <c r="AX44" s="9">
        <f t="shared" si="47"/>
        <v>696.6</v>
      </c>
      <c r="AY44" s="9">
        <f t="shared" si="47"/>
        <v>736.42500000000007</v>
      </c>
      <c r="AZ44" s="9">
        <f t="shared" si="47"/>
        <v>778.27499999999998</v>
      </c>
      <c r="BA44" s="9">
        <f t="shared" si="47"/>
        <v>822.82500000000005</v>
      </c>
      <c r="BB44" s="9">
        <f t="shared" si="47"/>
        <v>870.07500000000005</v>
      </c>
      <c r="BC44" s="9">
        <f t="shared" si="47"/>
        <v>920.02499999999998</v>
      </c>
      <c r="BD44" s="9">
        <f t="shared" si="47"/>
        <v>972.67500000000007</v>
      </c>
      <c r="BE44" s="9">
        <f t="shared" si="47"/>
        <v>1028.0250000000001</v>
      </c>
      <c r="BF44" s="9">
        <f t="shared" si="47"/>
        <v>1086.75</v>
      </c>
      <c r="BG44" s="9">
        <f t="shared" si="47"/>
        <v>1148.8500000000001</v>
      </c>
      <c r="BH44" s="9">
        <f t="shared" si="47"/>
        <v>1214.325</v>
      </c>
      <c r="BI44" s="9">
        <f t="shared" si="47"/>
        <v>1283.8500000000001</v>
      </c>
      <c r="BJ44" s="9">
        <f t="shared" si="47"/>
        <v>1357.425</v>
      </c>
      <c r="BK44" s="9">
        <f t="shared" si="47"/>
        <v>1435.05</v>
      </c>
      <c r="BL44" s="9">
        <f t="shared" si="47"/>
        <v>1517.4</v>
      </c>
      <c r="BM44" s="9">
        <f t="shared" si="47"/>
        <v>1604.4750000000001</v>
      </c>
      <c r="BN44" s="9">
        <f t="shared" si="47"/>
        <v>1696.2750000000001</v>
      </c>
      <c r="BO44" s="9">
        <f t="shared" si="47"/>
        <v>1793.4750000000001</v>
      </c>
    </row>
    <row r="45" spans="2:67" x14ac:dyDescent="0.25">
      <c r="B45" s="263" t="s">
        <v>280</v>
      </c>
      <c r="D45" s="7">
        <f>IF(VLOOKUP($B$36&amp;$B45,'[20]Port Harcourt'!$E:$AE,COLUMN(D$1)-2,FALSE)=" ",0,VLOOKUP($B$36&amp;$B45,'[20]Port Harcourt'!$E:$AE,COLUMN(D$1)-2,FALSE))</f>
        <v>0</v>
      </c>
      <c r="E45" s="7">
        <f>IF(VLOOKUP($B$36&amp;$B45,'[20]Port Harcourt'!$E:$AE,COLUMN(E$1)-2,FALSE)=" ",0,VLOOKUP($B$36&amp;$B45,'[20]Port Harcourt'!$E:$AE,COLUMN(E$1)-2,FALSE))</f>
        <v>0</v>
      </c>
      <c r="F45" s="7">
        <f>IF(VLOOKUP($B$36&amp;$B45,'[20]Port Harcourt'!$E:$AE,COLUMN(F$1)-2,FALSE)=" ",0,VLOOKUP($B$36&amp;$B45,'[20]Port Harcourt'!$E:$AE,COLUMN(F$1)-2,FALSE))</f>
        <v>0</v>
      </c>
      <c r="G45" s="7">
        <f>IF(VLOOKUP($B$36&amp;$B45,'[20]Port Harcourt'!$E:$AE,COLUMN(G$1)-2,FALSE)=" ",0,VLOOKUP($B$36&amp;$B45,'[20]Port Harcourt'!$E:$AE,COLUMN(G$1)-2,FALSE))</f>
        <v>0</v>
      </c>
      <c r="H45" s="7">
        <f>IF(VLOOKUP($B$36&amp;$B45,'[20]Port Harcourt'!$E:$AE,COLUMN(H$1)-2,FALSE)=" ",0,VLOOKUP($B$36&amp;$B45,'[20]Port Harcourt'!$E:$AE,COLUMN(H$1)-2,FALSE))</f>
        <v>0</v>
      </c>
      <c r="I45" s="7">
        <f>IF(VLOOKUP($B$36&amp;$B45,'[20]Port Harcourt'!$E:$AE,COLUMN(I$1)-2,FALSE)=" ",0,VLOOKUP($B$36&amp;$B45,'[20]Port Harcourt'!$E:$AE,COLUMN(I$1)-2,FALSE))</f>
        <v>0</v>
      </c>
      <c r="J45" s="7">
        <f>IF(VLOOKUP($B$36&amp;$B45,'[20]Port Harcourt'!$E:$AE,COLUMN(J$1)-2,FALSE)=" ",0,VLOOKUP($B$36&amp;$B45,'[20]Port Harcourt'!$E:$AE,COLUMN(J$1)-2,FALSE))</f>
        <v>0</v>
      </c>
      <c r="K45" s="7">
        <f>IF(VLOOKUP($B$36&amp;$B45,'[20]Port Harcourt'!$E:$AE,COLUMN(K$1)-2,FALSE)=" ",0,VLOOKUP($B$36&amp;$B45,'[20]Port Harcourt'!$E:$AE,COLUMN(K$1)-2,FALSE))</f>
        <v>0</v>
      </c>
      <c r="L45" s="7">
        <f>IF(VLOOKUP($B$36&amp;$B45,'[20]Port Harcourt'!$E:$AE,COLUMN(L$1)-2,FALSE)=" ",0,VLOOKUP($B$36&amp;$B45,'[20]Port Harcourt'!$E:$AE,COLUMN(L$1)-2,FALSE))</f>
        <v>2</v>
      </c>
      <c r="M45" s="7">
        <f>IF(VLOOKUP($B$36&amp;$B45,'[20]Port Harcourt'!$E:$AE,COLUMN(M$1)-2,FALSE)=" ",0,VLOOKUP($B$36&amp;$B45,'[20]Port Harcourt'!$E:$AE,COLUMN(M$1)-2,FALSE))</f>
        <v>9</v>
      </c>
      <c r="N45" s="7">
        <f>IF(VLOOKUP($B$36&amp;$B45,'[20]Port Harcourt'!$E:$AE,COLUMN(N$1)-2,FALSE)=" ",0,VLOOKUP($B$36&amp;$B45,'[20]Port Harcourt'!$E:$AE,COLUMN(N$1)-2,FALSE))</f>
        <v>10</v>
      </c>
      <c r="O45" s="7">
        <f>IF(VLOOKUP($B$36&amp;$B45,'[20]Port Harcourt'!$E:$AE,COLUMN(O$1)-2,FALSE)=" ",0,VLOOKUP($B$36&amp;$B45,'[20]Port Harcourt'!$E:$AE,COLUMN(O$1)-2,FALSE))</f>
        <v>13</v>
      </c>
      <c r="P45" s="7">
        <f>IF(VLOOKUP($B$36&amp;$B45,'[20]Port Harcourt'!$E:$AE,COLUMN(P$1)-2,FALSE)=" ",0,VLOOKUP($B$36&amp;$B45,'[20]Port Harcourt'!$E:$AE,COLUMN(P$1)-2,FALSE))</f>
        <v>13</v>
      </c>
      <c r="Q45" s="7">
        <f>IF(VLOOKUP($B$36&amp;$B45,'[20]Port Harcourt'!$E:$AE,COLUMN(Q$1)-2,FALSE)=" ",0,VLOOKUP($B$36&amp;$B45,'[20]Port Harcourt'!$E:$AE,COLUMN(Q$1)-2,FALSE))</f>
        <v>1</v>
      </c>
      <c r="R45" s="7">
        <f>IF(VLOOKUP($B$36&amp;$B45,'[20]Port Harcourt'!$E:$AE,COLUMN(R$1)-2,FALSE)=" ",0,VLOOKUP($B$36&amp;$B45,'[20]Port Harcourt'!$E:$AE,COLUMN(R$1)-2,FALSE))</f>
        <v>9</v>
      </c>
      <c r="S45" s="7">
        <f>IF(VLOOKUP($B$36&amp;$B45,'[20]Port Harcourt'!$E:$AE,COLUMN(S$1)-2,FALSE)=" ",0,VLOOKUP($B$36&amp;$B45,'[20]Port Harcourt'!$E:$AE,COLUMN(S$1)-2,FALSE))</f>
        <v>15</v>
      </c>
      <c r="T45" s="7">
        <f>IF(VLOOKUP($B$36&amp;$B45,'[20]Port Harcourt'!$E:$AE,COLUMN(T$1)-2,FALSE)=" ",0,VLOOKUP($B$36&amp;$B45,'[20]Port Harcourt'!$E:$AE,COLUMN(T$1)-2,FALSE))</f>
        <v>15</v>
      </c>
      <c r="U45" s="7">
        <f>IF(VLOOKUP($B$36&amp;$B45,'[20]Port Harcourt'!$E:$AE,COLUMN(U$1)-2,FALSE)=" ",0,VLOOKUP($B$36&amp;$B45,'[20]Port Harcourt'!$E:$AE,COLUMN(U$1)-2,FALSE))</f>
        <v>13</v>
      </c>
      <c r="V45" s="7">
        <f>IF(VLOOKUP($B$36&amp;$B45,'[20]Port Harcourt'!$E:$AE,COLUMN(V$1)-2,FALSE)=" ",0,VLOOKUP($B$36&amp;$B45,'[20]Port Harcourt'!$E:$AE,COLUMN(V$1)-2,FALSE))</f>
        <v>15</v>
      </c>
      <c r="W45" s="7">
        <f>IF(VLOOKUP($B$36&amp;$B45,'[20]Port Harcourt'!$E:$AE,COLUMN(W$1)-2,FALSE)=" ",0,VLOOKUP($B$36&amp;$B45,'[20]Port Harcourt'!$E:$AE,COLUMN(W$1)-2,FALSE))</f>
        <v>11</v>
      </c>
      <c r="X45" s="7">
        <f>IF(VLOOKUP($B$36&amp;$B45,'[20]Port Harcourt'!$E:$AE,COLUMN(X$1)-2,FALSE)=" ",0,VLOOKUP($B$36&amp;$B45,'[20]Port Harcourt'!$E:$AE,COLUMN(X$1)-2,FALSE))</f>
        <v>17</v>
      </c>
      <c r="Y45" s="7">
        <f>IF(VLOOKUP($B$36&amp;$B45,'[20]Port Harcourt'!$E:$AE,COLUMN(Y$1)-2,FALSE)=" ",0,VLOOKUP($B$36&amp;$B45,'[20]Port Harcourt'!$E:$AE,COLUMN(Y$1)-2,FALSE))</f>
        <v>22</v>
      </c>
      <c r="Z45" s="7">
        <f>IF(VLOOKUP($B$36&amp;$B45,'[20]Port Harcourt'!$E:$AE,COLUMN(Z$1)-2,FALSE)=" ",0,VLOOKUP($B$36&amp;$B45,'[20]Port Harcourt'!$E:$AE,COLUMN(Z$1)-2,FALSE))</f>
        <v>19</v>
      </c>
      <c r="AA45" s="7">
        <f>IF(VLOOKUP($B$36&amp;$B45,'[20]Port Harcourt'!$E:$AE,COLUMN(AA$1)-2,FALSE)=" ",0,VLOOKUP($B$36&amp;$B45,'[20]Port Harcourt'!$E:$AE,COLUMN(AA$1)-2,FALSE))</f>
        <v>28</v>
      </c>
      <c r="AB45" s="7">
        <f>IF(VLOOKUP($B$36&amp;$B45,'[20]Port Harcourt'!$E:$AE,COLUMN(AB$1)-2,FALSE)=" ",0,VLOOKUP($B$36&amp;$B45,'[20]Port Harcourt'!$E:$AE,COLUMN(AB$1)-2,FALSE))</f>
        <v>27</v>
      </c>
      <c r="AC45" s="7">
        <f>IF(VLOOKUP($B$36&amp;$B45,'[20]Port Harcourt'!$E:$AE,COLUMN(AC$1)-2,FALSE)=" ",0,VLOOKUP($B$36&amp;$B45,'[20]Port Harcourt'!$E:$AE,COLUMN(AC$1)-2,FALSE))</f>
        <v>16</v>
      </c>
      <c r="AF45" s="7">
        <f t="shared" si="46"/>
        <v>27</v>
      </c>
      <c r="AG45" s="7">
        <f t="shared" si="46"/>
        <v>16</v>
      </c>
      <c r="AH45" s="7">
        <f>VLOOKUP($A$3&amp;$B$36&amp;$B45,'[14]Paga All'!$G$1:$J$3000,4,FALSE)</f>
        <v>23</v>
      </c>
      <c r="AI45" s="7">
        <f>VLOOKUP($A$3&amp;$B$36&amp;$B45,'[15]Paga all'!$F:$G,2,FALSE)</f>
        <v>32</v>
      </c>
      <c r="AJ45" s="7">
        <f>VLOOKUP($A$3&amp;$B$36&amp;$B45,'[16]Paga all'!$F$2:$G$1470,2,FALSE)</f>
        <v>24</v>
      </c>
      <c r="AK45" s="9">
        <f t="shared" ref="AK45:BO45" si="48">IF(ROUND((AJ44+AJ45)*(1+AK38),)&gt;=AK$3*$AD$3,AK$3*$AD$3*AK39,ROUND((AJ44+AJ45)*(1+AK38),)-AK44)</f>
        <v>19</v>
      </c>
      <c r="AL45" s="9">
        <f t="shared" si="48"/>
        <v>20</v>
      </c>
      <c r="AM45" s="9">
        <f t="shared" si="48"/>
        <v>23</v>
      </c>
      <c r="AN45" s="9">
        <f t="shared" si="48"/>
        <v>26</v>
      </c>
      <c r="AO45" s="9">
        <f t="shared" si="48"/>
        <v>30</v>
      </c>
      <c r="AP45" s="9">
        <f t="shared" si="48"/>
        <v>35</v>
      </c>
      <c r="AQ45" s="9">
        <f t="shared" si="48"/>
        <v>40</v>
      </c>
      <c r="AR45" s="9">
        <f t="shared" si="48"/>
        <v>46</v>
      </c>
      <c r="AS45" s="9">
        <f t="shared" si="48"/>
        <v>53</v>
      </c>
      <c r="AT45" s="9">
        <f t="shared" si="48"/>
        <v>62</v>
      </c>
      <c r="AU45" s="9">
        <f t="shared" si="48"/>
        <v>65.475000000000009</v>
      </c>
      <c r="AV45" s="9">
        <f t="shared" si="48"/>
        <v>69.225000000000009</v>
      </c>
      <c r="AW45" s="9">
        <f t="shared" si="48"/>
        <v>73.2</v>
      </c>
      <c r="AX45" s="9">
        <f t="shared" si="48"/>
        <v>77.400000000000006</v>
      </c>
      <c r="AY45" s="9">
        <f t="shared" si="48"/>
        <v>81.825000000000003</v>
      </c>
      <c r="AZ45" s="9">
        <f t="shared" si="48"/>
        <v>86.475000000000009</v>
      </c>
      <c r="BA45" s="9">
        <f t="shared" si="48"/>
        <v>91.425000000000011</v>
      </c>
      <c r="BB45" s="9">
        <f t="shared" si="48"/>
        <v>96.675000000000011</v>
      </c>
      <c r="BC45" s="9">
        <f t="shared" si="48"/>
        <v>102.22500000000001</v>
      </c>
      <c r="BD45" s="9">
        <f t="shared" si="48"/>
        <v>108.075</v>
      </c>
      <c r="BE45" s="9">
        <f t="shared" si="48"/>
        <v>114.22500000000001</v>
      </c>
      <c r="BF45" s="9">
        <f t="shared" si="48"/>
        <v>120.75</v>
      </c>
      <c r="BG45" s="9">
        <f t="shared" si="48"/>
        <v>127.65</v>
      </c>
      <c r="BH45" s="9">
        <f t="shared" si="48"/>
        <v>134.92500000000001</v>
      </c>
      <c r="BI45" s="9">
        <f t="shared" si="48"/>
        <v>142.65</v>
      </c>
      <c r="BJ45" s="9">
        <f t="shared" si="48"/>
        <v>150.82500000000002</v>
      </c>
      <c r="BK45" s="9">
        <f t="shared" si="48"/>
        <v>159.45000000000002</v>
      </c>
      <c r="BL45" s="9">
        <f t="shared" si="48"/>
        <v>168.60000000000002</v>
      </c>
      <c r="BM45" s="9">
        <f t="shared" si="48"/>
        <v>178.27500000000001</v>
      </c>
      <c r="BN45" s="9">
        <f t="shared" si="48"/>
        <v>188.47500000000002</v>
      </c>
      <c r="BO45" s="9">
        <f t="shared" si="48"/>
        <v>199.27500000000001</v>
      </c>
    </row>
    <row r="46" spans="2:67" x14ac:dyDescent="0.25">
      <c r="B46" t="s">
        <v>281</v>
      </c>
      <c r="D46" s="7">
        <f>IF(VLOOKUP($B$36&amp;$B46,'[20]Port Harcourt'!$E:$AE,COLUMN(D$1)-2,FALSE)=" ",0,VLOOKUP($B$36&amp;$B46,'[20]Port Harcourt'!$E:$AE,COLUMN(D$1)-2,FALSE))</f>
        <v>0</v>
      </c>
      <c r="E46" s="7">
        <f>IF(VLOOKUP($B$36&amp;$B46,'[20]Port Harcourt'!$E:$AE,COLUMN(E$1)-2,FALSE)=" ",0,VLOOKUP($B$36&amp;$B46,'[20]Port Harcourt'!$E:$AE,COLUMN(E$1)-2,FALSE))</f>
        <v>0</v>
      </c>
      <c r="F46" s="7">
        <f>IF(VLOOKUP($B$36&amp;$B46,'[20]Port Harcourt'!$E:$AE,COLUMN(F$1)-2,FALSE)=" ",0,VLOOKUP($B$36&amp;$B46,'[20]Port Harcourt'!$E:$AE,COLUMN(F$1)-2,FALSE))</f>
        <v>0</v>
      </c>
      <c r="G46" s="7">
        <f>IF(VLOOKUP($B$36&amp;$B46,'[20]Port Harcourt'!$E:$AE,COLUMN(G$1)-2,FALSE)=" ",0,VLOOKUP($B$36&amp;$B46,'[20]Port Harcourt'!$E:$AE,COLUMN(G$1)-2,FALSE))</f>
        <v>0</v>
      </c>
      <c r="H46" s="7">
        <f>IF(VLOOKUP($B$36&amp;$B46,'[20]Port Harcourt'!$E:$AE,COLUMN(H$1)-2,FALSE)=" ",0,VLOOKUP($B$36&amp;$B46,'[20]Port Harcourt'!$E:$AE,COLUMN(H$1)-2,FALSE))</f>
        <v>0</v>
      </c>
      <c r="I46" s="7">
        <f>IF(VLOOKUP($B$36&amp;$B46,'[20]Port Harcourt'!$E:$AE,COLUMN(I$1)-2,FALSE)=" ",0,VLOOKUP($B$36&amp;$B46,'[20]Port Harcourt'!$E:$AE,COLUMN(I$1)-2,FALSE))</f>
        <v>0</v>
      </c>
      <c r="J46" s="7">
        <f>IF(VLOOKUP($B$36&amp;$B46,'[20]Port Harcourt'!$E:$AE,COLUMN(J$1)-2,FALSE)=" ",0,VLOOKUP($B$36&amp;$B46,'[20]Port Harcourt'!$E:$AE,COLUMN(J$1)-2,FALSE))</f>
        <v>0</v>
      </c>
      <c r="K46" s="7">
        <f>IF(VLOOKUP($B$36&amp;$B46,'[20]Port Harcourt'!$E:$AE,COLUMN(K$1)-2,FALSE)=" ",0,VLOOKUP($B$36&amp;$B46,'[20]Port Harcourt'!$E:$AE,COLUMN(K$1)-2,FALSE))</f>
        <v>27</v>
      </c>
      <c r="L46" s="7">
        <f>IF(VLOOKUP($B$36&amp;$B46,'[20]Port Harcourt'!$E:$AE,COLUMN(L$1)-2,FALSE)=" ",0,VLOOKUP($B$36&amp;$B46,'[20]Port Harcourt'!$E:$AE,COLUMN(L$1)-2,FALSE))</f>
        <v>111</v>
      </c>
      <c r="M46" s="7">
        <f>IF(VLOOKUP($B$36&amp;$B46,'[20]Port Harcourt'!$E:$AE,COLUMN(M$1)-2,FALSE)=" ",0,VLOOKUP($B$36&amp;$B46,'[20]Port Harcourt'!$E:$AE,COLUMN(M$1)-2,FALSE))</f>
        <v>169</v>
      </c>
      <c r="N46" s="7">
        <f>IF(VLOOKUP($B$36&amp;$B46,'[20]Port Harcourt'!$E:$AE,COLUMN(N$1)-2,FALSE)=" ",0,VLOOKUP($B$36&amp;$B46,'[20]Port Harcourt'!$E:$AE,COLUMN(N$1)-2,FALSE))</f>
        <v>155</v>
      </c>
      <c r="O46" s="7">
        <f>IF(VLOOKUP($B$36&amp;$B46,'[20]Port Harcourt'!$E:$AE,COLUMN(O$1)-2,FALSE)=" ",0,VLOOKUP($B$36&amp;$B46,'[20]Port Harcourt'!$E:$AE,COLUMN(O$1)-2,FALSE))</f>
        <v>140</v>
      </c>
      <c r="P46" s="7">
        <f>IF(VLOOKUP($B$36&amp;$B46,'[20]Port Harcourt'!$E:$AE,COLUMN(P$1)-2,FALSE)=" ",0,VLOOKUP($B$36&amp;$B46,'[20]Port Harcourt'!$E:$AE,COLUMN(P$1)-2,FALSE))</f>
        <v>125</v>
      </c>
      <c r="Q46" s="7">
        <f>IF(VLOOKUP($B$36&amp;$B46,'[20]Port Harcourt'!$E:$AE,COLUMN(Q$1)-2,FALSE)=" ",0,VLOOKUP($B$36&amp;$B46,'[20]Port Harcourt'!$E:$AE,COLUMN(Q$1)-2,FALSE))</f>
        <v>285</v>
      </c>
      <c r="R46" s="7">
        <f>IF(VLOOKUP($B$36&amp;$B46,'[20]Port Harcourt'!$E:$AE,COLUMN(R$1)-2,FALSE)=" ",0,VLOOKUP($B$36&amp;$B46,'[20]Port Harcourt'!$E:$AE,COLUMN(R$1)-2,FALSE))</f>
        <v>458</v>
      </c>
      <c r="S46" s="7">
        <f>IF(VLOOKUP($B$36&amp;$B46,'[20]Port Harcourt'!$E:$AE,COLUMN(S$1)-2,FALSE)=" ",0,VLOOKUP($B$36&amp;$B46,'[20]Port Harcourt'!$E:$AE,COLUMN(S$1)-2,FALSE))</f>
        <v>498</v>
      </c>
      <c r="T46" s="7">
        <f>IF(VLOOKUP($B$36&amp;$B46,'[20]Port Harcourt'!$E:$AE,COLUMN(T$1)-2,FALSE)=" ",0,VLOOKUP($B$36&amp;$B46,'[20]Port Harcourt'!$E:$AE,COLUMN(T$1)-2,FALSE))</f>
        <v>442</v>
      </c>
      <c r="U46" s="7">
        <f>IF(VLOOKUP($B$36&amp;$B46,'[20]Port Harcourt'!$E:$AE,COLUMN(U$1)-2,FALSE)=" ",0,VLOOKUP($B$36&amp;$B46,'[20]Port Harcourt'!$E:$AE,COLUMN(U$1)-2,FALSE))</f>
        <v>588</v>
      </c>
      <c r="V46" s="7">
        <f>IF(VLOOKUP($B$36&amp;$B46,'[20]Port Harcourt'!$E:$AE,COLUMN(V$1)-2,FALSE)=" ",0,VLOOKUP($B$36&amp;$B46,'[20]Port Harcourt'!$E:$AE,COLUMN(V$1)-2,FALSE))</f>
        <v>804</v>
      </c>
      <c r="W46" s="7">
        <f>IF(VLOOKUP($B$36&amp;$B46,'[20]Port Harcourt'!$E:$AE,COLUMN(W$1)-2,FALSE)=" ",0,VLOOKUP($B$36&amp;$B46,'[20]Port Harcourt'!$E:$AE,COLUMN(W$1)-2,FALSE))</f>
        <v>1052</v>
      </c>
      <c r="X46" s="7">
        <f>IF(VLOOKUP($B$36&amp;$B46,'[20]Port Harcourt'!$E:$AE,COLUMN(X$1)-2,FALSE)=" ",0,VLOOKUP($B$36&amp;$B46,'[20]Port Harcourt'!$E:$AE,COLUMN(X$1)-2,FALSE))</f>
        <v>1388</v>
      </c>
      <c r="Y46" s="7">
        <f>IF(VLOOKUP($B$36&amp;$B46,'[20]Port Harcourt'!$E:$AE,COLUMN(Y$1)-2,FALSE)=" ",0,VLOOKUP($B$36&amp;$B46,'[20]Port Harcourt'!$E:$AE,COLUMN(Y$1)-2,FALSE))</f>
        <v>1606</v>
      </c>
      <c r="Z46" s="7">
        <f>IF(VLOOKUP($B$36&amp;$B46,'[20]Port Harcourt'!$E:$AE,COLUMN(Z$1)-2,FALSE)=" ",0,VLOOKUP($B$36&amp;$B46,'[20]Port Harcourt'!$E:$AE,COLUMN(Z$1)-2,FALSE))</f>
        <v>1438</v>
      </c>
      <c r="AA46" s="7">
        <f>IF(VLOOKUP($B$36&amp;$B46,'[20]Port Harcourt'!$E:$AE,COLUMN(AA$1)-2,FALSE)=" ",0,VLOOKUP($B$36&amp;$B46,'[20]Port Harcourt'!$E:$AE,COLUMN(AA$1)-2,FALSE))</f>
        <v>1477</v>
      </c>
      <c r="AB46" s="7">
        <f>IF(VLOOKUP($B$36&amp;$B46,'[20]Port Harcourt'!$E:$AE,COLUMN(AB$1)-2,FALSE)=" ",0,VLOOKUP($B$36&amp;$B46,'[20]Port Harcourt'!$E:$AE,COLUMN(AB$1)-2,FALSE))</f>
        <v>1036</v>
      </c>
      <c r="AC46" s="7">
        <f>IF(VLOOKUP($B$36&amp;$B46,'[20]Port Harcourt'!$E:$AE,COLUMN(AC$1)-2,FALSE)=" ",0,VLOOKUP($B$36&amp;$B46,'[20]Port Harcourt'!$E:$AE,COLUMN(AC$1)-2,FALSE))</f>
        <v>1390</v>
      </c>
      <c r="AF46" s="7">
        <f t="shared" si="46"/>
        <v>1036</v>
      </c>
      <c r="AG46" s="7">
        <f t="shared" si="46"/>
        <v>1390</v>
      </c>
      <c r="AH46" s="7">
        <f>VLOOKUP($A$3&amp;$B$36&amp;$B46,'[14]Paga All'!$G$1:$J$3000,4,FALSE)</f>
        <v>1463</v>
      </c>
      <c r="AI46" s="7">
        <f>VLOOKUP($A$3&amp;$B$36&amp;$B46,'[15]Paga all'!$F:$G,2,FALSE)</f>
        <v>1349</v>
      </c>
      <c r="AJ46" s="7">
        <f>VLOOKUP($A$3&amp;$B$36&amp;$B46,'[16]Paga all'!$F$2:$G$1470,2,FALSE)</f>
        <v>1204</v>
      </c>
      <c r="AK46" s="9">
        <f t="shared" ref="AK46:BO46" si="49">ROUND(AK44*AK40,)</f>
        <v>3720</v>
      </c>
      <c r="AL46" s="9">
        <f t="shared" si="49"/>
        <v>5400</v>
      </c>
      <c r="AM46" s="9">
        <f t="shared" si="49"/>
        <v>6210</v>
      </c>
      <c r="AN46" s="9">
        <f t="shared" si="49"/>
        <v>7170</v>
      </c>
      <c r="AO46" s="9">
        <f t="shared" si="49"/>
        <v>8250</v>
      </c>
      <c r="AP46" s="9">
        <f t="shared" si="49"/>
        <v>9480</v>
      </c>
      <c r="AQ46" s="9">
        <f t="shared" si="49"/>
        <v>10920</v>
      </c>
      <c r="AR46" s="9">
        <f t="shared" si="49"/>
        <v>12570</v>
      </c>
      <c r="AS46" s="9">
        <f t="shared" si="49"/>
        <v>14460</v>
      </c>
      <c r="AT46" s="9">
        <f t="shared" si="49"/>
        <v>16590</v>
      </c>
      <c r="AU46" s="9">
        <f t="shared" si="49"/>
        <v>17678</v>
      </c>
      <c r="AV46" s="9">
        <f t="shared" si="49"/>
        <v>18691</v>
      </c>
      <c r="AW46" s="9">
        <f t="shared" si="49"/>
        <v>19764</v>
      </c>
      <c r="AX46" s="9">
        <f t="shared" si="49"/>
        <v>20898</v>
      </c>
      <c r="AY46" s="9">
        <f t="shared" si="49"/>
        <v>22093</v>
      </c>
      <c r="AZ46" s="9">
        <f t="shared" si="49"/>
        <v>23348</v>
      </c>
      <c r="BA46" s="9">
        <f t="shared" si="49"/>
        <v>24685</v>
      </c>
      <c r="BB46" s="9">
        <f t="shared" si="49"/>
        <v>26102</v>
      </c>
      <c r="BC46" s="9">
        <f t="shared" si="49"/>
        <v>27601</v>
      </c>
      <c r="BD46" s="9">
        <f t="shared" si="49"/>
        <v>29180</v>
      </c>
      <c r="BE46" s="9">
        <f t="shared" si="49"/>
        <v>30841</v>
      </c>
      <c r="BF46" s="9">
        <f t="shared" si="49"/>
        <v>32603</v>
      </c>
      <c r="BG46" s="9">
        <f t="shared" si="49"/>
        <v>34466</v>
      </c>
      <c r="BH46" s="9">
        <f t="shared" si="49"/>
        <v>36430</v>
      </c>
      <c r="BI46" s="9">
        <f t="shared" si="49"/>
        <v>38516</v>
      </c>
      <c r="BJ46" s="9">
        <f t="shared" si="49"/>
        <v>40723</v>
      </c>
      <c r="BK46" s="9">
        <f t="shared" si="49"/>
        <v>43052</v>
      </c>
      <c r="BL46" s="9">
        <f t="shared" si="49"/>
        <v>45522</v>
      </c>
      <c r="BM46" s="9">
        <f t="shared" si="49"/>
        <v>48134</v>
      </c>
      <c r="BN46" s="9">
        <f t="shared" si="49"/>
        <v>50888</v>
      </c>
      <c r="BO46" s="9">
        <f t="shared" si="49"/>
        <v>53804</v>
      </c>
    </row>
    <row r="47" spans="2:67" x14ac:dyDescent="0.25">
      <c r="B47" t="s">
        <v>282</v>
      </c>
      <c r="D47" s="7">
        <f>IF(VLOOKUP($B$36&amp;$B47,'[20]Port Harcourt'!$E:$AE,COLUMN(D$1)-2,FALSE)=" ",0,VLOOKUP($B$36&amp;$B47,'[20]Port Harcourt'!$E:$AE,COLUMN(D$1)-2,FALSE))</f>
        <v>0</v>
      </c>
      <c r="E47" s="7">
        <f>IF(VLOOKUP($B$36&amp;$B47,'[20]Port Harcourt'!$E:$AE,COLUMN(E$1)-2,FALSE)=" ",0,VLOOKUP($B$36&amp;$B47,'[20]Port Harcourt'!$E:$AE,COLUMN(E$1)-2,FALSE))</f>
        <v>0</v>
      </c>
      <c r="F47" s="7">
        <f>IF(VLOOKUP($B$36&amp;$B47,'[20]Port Harcourt'!$E:$AE,COLUMN(F$1)-2,FALSE)=" ",0,VLOOKUP($B$36&amp;$B47,'[20]Port Harcourt'!$E:$AE,COLUMN(F$1)-2,FALSE))</f>
        <v>0</v>
      </c>
      <c r="G47" s="7">
        <f>IF(VLOOKUP($B$36&amp;$B47,'[20]Port Harcourt'!$E:$AE,COLUMN(G$1)-2,FALSE)=" ",0,VLOOKUP($B$36&amp;$B47,'[20]Port Harcourt'!$E:$AE,COLUMN(G$1)-2,FALSE))</f>
        <v>0</v>
      </c>
      <c r="H47" s="7">
        <f>IF(VLOOKUP($B$36&amp;$B47,'[20]Port Harcourt'!$E:$AE,COLUMN(H$1)-2,FALSE)=" ",0,VLOOKUP($B$36&amp;$B47,'[20]Port Harcourt'!$E:$AE,COLUMN(H$1)-2,FALSE))</f>
        <v>0</v>
      </c>
      <c r="I47" s="7">
        <f>IF(VLOOKUP($B$36&amp;$B47,'[20]Port Harcourt'!$E:$AE,COLUMN(I$1)-2,FALSE)=" ",0,VLOOKUP($B$36&amp;$B47,'[20]Port Harcourt'!$E:$AE,COLUMN(I$1)-2,FALSE))</f>
        <v>0</v>
      </c>
      <c r="J47" s="7">
        <f>IF(VLOOKUP($B$36&amp;$B47,'[20]Port Harcourt'!$E:$AE,COLUMN(J$1)-2,FALSE)=" ",0,VLOOKUP($B$36&amp;$B47,'[20]Port Harcourt'!$E:$AE,COLUMN(J$1)-2,FALSE))</f>
        <v>0</v>
      </c>
      <c r="K47" s="7">
        <f>IF(VLOOKUP($B$36&amp;$B47,'[20]Port Harcourt'!$E:$AE,COLUMN(K$1)-2,FALSE)=" ",0,VLOOKUP($B$36&amp;$B47,'[20]Port Harcourt'!$E:$AE,COLUMN(K$1)-2,FALSE))</f>
        <v>195200</v>
      </c>
      <c r="L47" s="7">
        <f>IF(VLOOKUP($B$36&amp;$B47,'[20]Port Harcourt'!$E:$AE,COLUMN(L$1)-2,FALSE)=" ",0,VLOOKUP($B$36&amp;$B47,'[20]Port Harcourt'!$E:$AE,COLUMN(L$1)-2,FALSE))</f>
        <v>1702575</v>
      </c>
      <c r="M47" s="7">
        <f>IF(VLOOKUP($B$36&amp;$B47,'[20]Port Harcourt'!$E:$AE,COLUMN(M$1)-2,FALSE)=" ",0,VLOOKUP($B$36&amp;$B47,'[20]Port Harcourt'!$E:$AE,COLUMN(M$1)-2,FALSE))</f>
        <v>2649580</v>
      </c>
      <c r="N47" s="7">
        <f>IF(VLOOKUP($B$36&amp;$B47,'[20]Port Harcourt'!$E:$AE,COLUMN(N$1)-2,FALSE)=" ",0,VLOOKUP($B$36&amp;$B47,'[20]Port Harcourt'!$E:$AE,COLUMN(N$1)-2,FALSE))</f>
        <v>2787442</v>
      </c>
      <c r="O47" s="7">
        <f>IF(VLOOKUP($B$36&amp;$B47,'[20]Port Harcourt'!$E:$AE,COLUMN(O$1)-2,FALSE)=" ",0,VLOOKUP($B$36&amp;$B47,'[20]Port Harcourt'!$E:$AE,COLUMN(O$1)-2,FALSE))</f>
        <v>2443350</v>
      </c>
      <c r="P47" s="7">
        <f>IF(VLOOKUP($B$36&amp;$B47,'[20]Port Harcourt'!$E:$AE,COLUMN(P$1)-2,FALSE)=" ",0,VLOOKUP($B$36&amp;$B47,'[20]Port Harcourt'!$E:$AE,COLUMN(P$1)-2,FALSE))</f>
        <v>2298900</v>
      </c>
      <c r="Q47" s="7">
        <f>IF(VLOOKUP($B$36&amp;$B47,'[20]Port Harcourt'!$E:$AE,COLUMN(Q$1)-2,FALSE)=" ",0,VLOOKUP($B$36&amp;$B47,'[20]Port Harcourt'!$E:$AE,COLUMN(Q$1)-2,FALSE))</f>
        <v>4467950</v>
      </c>
      <c r="R47" s="7">
        <f>IF(VLOOKUP($B$36&amp;$B47,'[20]Port Harcourt'!$E:$AE,COLUMN(R$1)-2,FALSE)=" ",0,VLOOKUP($B$36&amp;$B47,'[20]Port Harcourt'!$E:$AE,COLUMN(R$1)-2,FALSE))</f>
        <v>7443010</v>
      </c>
      <c r="S47" s="7">
        <f>IF(VLOOKUP($B$36&amp;$B47,'[20]Port Harcourt'!$E:$AE,COLUMN(S$1)-2,FALSE)=" ",0,VLOOKUP($B$36&amp;$B47,'[20]Port Harcourt'!$E:$AE,COLUMN(S$1)-2,FALSE))</f>
        <v>7333800</v>
      </c>
      <c r="T47" s="7">
        <f>IF(VLOOKUP($B$36&amp;$B47,'[20]Port Harcourt'!$E:$AE,COLUMN(T$1)-2,FALSE)=" ",0,VLOOKUP($B$36&amp;$B47,'[20]Port Harcourt'!$E:$AE,COLUMN(T$1)-2,FALSE))</f>
        <v>6385955</v>
      </c>
      <c r="U47" s="7">
        <f>IF(VLOOKUP($B$36&amp;$B47,'[20]Port Harcourt'!$E:$AE,COLUMN(U$1)-2,FALSE)=" ",0,VLOOKUP($B$36&amp;$B47,'[20]Port Harcourt'!$E:$AE,COLUMN(U$1)-2,FALSE))</f>
        <v>7911790</v>
      </c>
      <c r="V47" s="7">
        <f>IF(VLOOKUP($B$36&amp;$B47,'[20]Port Harcourt'!$E:$AE,COLUMN(V$1)-2,FALSE)=" ",0,VLOOKUP($B$36&amp;$B47,'[20]Port Harcourt'!$E:$AE,COLUMN(V$1)-2,FALSE))</f>
        <v>9558234</v>
      </c>
      <c r="W47" s="7">
        <f>IF(VLOOKUP($B$36&amp;$B47,'[20]Port Harcourt'!$E:$AE,COLUMN(W$1)-2,FALSE)=" ",0,VLOOKUP($B$36&amp;$B47,'[20]Port Harcourt'!$E:$AE,COLUMN(W$1)-2,FALSE))</f>
        <v>15794861</v>
      </c>
      <c r="X47" s="7">
        <f>IF(VLOOKUP($B$36&amp;$B47,'[20]Port Harcourt'!$E:$AE,COLUMN(X$1)-2,FALSE)=" ",0,VLOOKUP($B$36&amp;$B47,'[20]Port Harcourt'!$E:$AE,COLUMN(X$1)-2,FALSE))</f>
        <v>18500300</v>
      </c>
      <c r="Y47" s="7">
        <f>IF(VLOOKUP($B$36&amp;$B47,'[20]Port Harcourt'!$E:$AE,COLUMN(Y$1)-2,FALSE)=" ",0,VLOOKUP($B$36&amp;$B47,'[20]Port Harcourt'!$E:$AE,COLUMN(Y$1)-2,FALSE))</f>
        <v>24138690</v>
      </c>
      <c r="Z47" s="7">
        <f>IF(VLOOKUP($B$36&amp;$B47,'[20]Port Harcourt'!$E:$AE,COLUMN(Z$1)-2,FALSE)=" ",0,VLOOKUP($B$36&amp;$B47,'[20]Port Harcourt'!$E:$AE,COLUMN(Z$1)-2,FALSE))</f>
        <v>19299233.800000001</v>
      </c>
      <c r="AA47" s="7">
        <f>IF(VLOOKUP($B$36&amp;$B47,'[20]Port Harcourt'!$E:$AE,COLUMN(AA$1)-2,FALSE)=" ",0,VLOOKUP($B$36&amp;$B47,'[20]Port Harcourt'!$E:$AE,COLUMN(AA$1)-2,FALSE))</f>
        <v>24682233.399999999</v>
      </c>
      <c r="AB47" s="7">
        <f>IF(VLOOKUP($B$36&amp;$B47,'[20]Port Harcourt'!$E:$AE,COLUMN(AB$1)-2,FALSE)=" ",0,VLOOKUP($B$36&amp;$B47,'[20]Port Harcourt'!$E:$AE,COLUMN(AB$1)-2,FALSE))</f>
        <v>15698355.529999999</v>
      </c>
      <c r="AC47" s="7">
        <f>IF(VLOOKUP($B$36&amp;$B47,'[20]Port Harcourt'!$E:$AE,COLUMN(AC$1)-2,FALSE)=" ",0,VLOOKUP($B$36&amp;$B47,'[20]Port Harcourt'!$E:$AE,COLUMN(AC$1)-2,FALSE))</f>
        <v>20271443</v>
      </c>
      <c r="AF47" s="7">
        <f t="shared" si="46"/>
        <v>15698355.529999999</v>
      </c>
      <c r="AG47" s="7">
        <f t="shared" si="46"/>
        <v>20271443</v>
      </c>
      <c r="AH47" s="7">
        <f>VLOOKUP($A$3&amp;$B$36&amp;$B47,'[14]Paga All'!$G$1:$J$3000,4,FALSE)</f>
        <v>21490362</v>
      </c>
      <c r="AI47" s="7">
        <f>VLOOKUP($A$3&amp;$B$36&amp;$B47,'[15]Paga all'!$F:$G,2,FALSE)</f>
        <v>18269220</v>
      </c>
      <c r="AJ47" s="7">
        <f>VLOOKUP($A$3&amp;$B$36&amp;$B47,'[16]Paga all'!$F$2:$G$1470,2,FALSE)</f>
        <v>19080928</v>
      </c>
      <c r="AK47" s="9">
        <f t="shared" ref="AK47:BO47" si="50">AK46*$AD48</f>
        <v>54316301.844410896</v>
      </c>
      <c r="AL47" s="9">
        <f t="shared" si="50"/>
        <v>78846244.612854525</v>
      </c>
      <c r="AM47" s="9">
        <f t="shared" si="50"/>
        <v>90673181.304782718</v>
      </c>
      <c r="AN47" s="9">
        <f t="shared" si="50"/>
        <v>104690291.45817907</v>
      </c>
      <c r="AO47" s="9">
        <f t="shared" si="50"/>
        <v>120459540.38074999</v>
      </c>
      <c r="AP47" s="9">
        <f t="shared" si="50"/>
        <v>138418962.76478907</v>
      </c>
      <c r="AQ47" s="9">
        <f t="shared" si="50"/>
        <v>159444627.9948836</v>
      </c>
      <c r="AR47" s="9">
        <f t="shared" si="50"/>
        <v>183536536.0710336</v>
      </c>
      <c r="AS47" s="9">
        <f t="shared" si="50"/>
        <v>211132721.68553269</v>
      </c>
      <c r="AT47" s="9">
        <f t="shared" si="50"/>
        <v>242233184.83838087</v>
      </c>
      <c r="AU47" s="9">
        <f t="shared" si="50"/>
        <v>258119243.01223007</v>
      </c>
      <c r="AV47" s="9">
        <f t="shared" si="50"/>
        <v>272910214.45534521</v>
      </c>
      <c r="AW47" s="9">
        <f t="shared" si="50"/>
        <v>288577255.28304762</v>
      </c>
      <c r="AX47" s="9">
        <f t="shared" si="50"/>
        <v>305134966.65174705</v>
      </c>
      <c r="AY47" s="9">
        <f t="shared" si="50"/>
        <v>322583348.56144357</v>
      </c>
      <c r="AZ47" s="9">
        <f t="shared" si="50"/>
        <v>340907799.85572731</v>
      </c>
      <c r="BA47" s="9">
        <f t="shared" si="50"/>
        <v>360429545.97561371</v>
      </c>
      <c r="BB47" s="9">
        <f t="shared" si="50"/>
        <v>381119384.60828316</v>
      </c>
      <c r="BC47" s="9">
        <f t="shared" si="50"/>
        <v>403006518.0665552</v>
      </c>
      <c r="BD47" s="9">
        <f t="shared" si="50"/>
        <v>426061744.03761023</v>
      </c>
      <c r="BE47" s="9">
        <f t="shared" si="50"/>
        <v>450314264.83426791</v>
      </c>
      <c r="BF47" s="9">
        <f t="shared" si="50"/>
        <v>476041502.42831415</v>
      </c>
      <c r="BG47" s="9">
        <f t="shared" si="50"/>
        <v>503243456.81974894</v>
      </c>
      <c r="BH47" s="9">
        <f t="shared" si="50"/>
        <v>531920128.00857234</v>
      </c>
      <c r="BI47" s="9">
        <f t="shared" si="50"/>
        <v>562378140.27938986</v>
      </c>
      <c r="BJ47" s="9">
        <f t="shared" si="50"/>
        <v>594602892.47579169</v>
      </c>
      <c r="BK47" s="9">
        <f t="shared" si="50"/>
        <v>628608985.7541877</v>
      </c>
      <c r="BL47" s="9">
        <f t="shared" si="50"/>
        <v>664673842.08636367</v>
      </c>
      <c r="BM47" s="9">
        <f t="shared" si="50"/>
        <v>702812062.62872958</v>
      </c>
      <c r="BN47" s="9">
        <f t="shared" si="50"/>
        <v>743023647.38128543</v>
      </c>
      <c r="BO47" s="9">
        <f t="shared" si="50"/>
        <v>785600619.47222686</v>
      </c>
    </row>
    <row r="48" spans="2:67" x14ac:dyDescent="0.25">
      <c r="B48" t="s">
        <v>160</v>
      </c>
      <c r="D48" s="7">
        <f>IF(VLOOKUP($B$36&amp;$B48,'[20]Port Harcourt'!$E:$AE,COLUMN(D$1)-2,FALSE)=" ",0,VLOOKUP($B$36&amp;$B48,'[20]Port Harcourt'!$E:$AE,COLUMN(D$1)-2,FALSE))</f>
        <v>0</v>
      </c>
      <c r="E48" s="7">
        <f>IF(VLOOKUP($B$36&amp;$B48,'[20]Port Harcourt'!$E:$AE,COLUMN(E$1)-2,FALSE)=" ",0,VLOOKUP($B$36&amp;$B48,'[20]Port Harcourt'!$E:$AE,COLUMN(E$1)-2,FALSE))</f>
        <v>0</v>
      </c>
      <c r="F48" s="7">
        <f>IF(VLOOKUP($B$36&amp;$B48,'[20]Port Harcourt'!$E:$AE,COLUMN(F$1)-2,FALSE)=" ",0,VLOOKUP($B$36&amp;$B48,'[20]Port Harcourt'!$E:$AE,COLUMN(F$1)-2,FALSE))</f>
        <v>0</v>
      </c>
      <c r="G48" s="7">
        <f>IF(VLOOKUP($B$36&amp;$B48,'[20]Port Harcourt'!$E:$AE,COLUMN(G$1)-2,FALSE)=" ",0,VLOOKUP($B$36&amp;$B48,'[20]Port Harcourt'!$E:$AE,COLUMN(G$1)-2,FALSE))</f>
        <v>0</v>
      </c>
      <c r="H48" s="7">
        <f>IF(VLOOKUP($B$36&amp;$B48,'[20]Port Harcourt'!$E:$AE,COLUMN(H$1)-2,FALSE)=" ",0,VLOOKUP($B$36&amp;$B48,'[20]Port Harcourt'!$E:$AE,COLUMN(H$1)-2,FALSE))</f>
        <v>0</v>
      </c>
      <c r="I48" s="7">
        <f>IF(VLOOKUP($B$36&amp;$B48,'[20]Port Harcourt'!$E:$AE,COLUMN(I$1)-2,FALSE)=" ",0,VLOOKUP($B$36&amp;$B48,'[20]Port Harcourt'!$E:$AE,COLUMN(I$1)-2,FALSE))</f>
        <v>0</v>
      </c>
      <c r="J48" s="7">
        <f>IF(VLOOKUP($B$36&amp;$B48,'[20]Port Harcourt'!$E:$AE,COLUMN(J$1)-2,FALSE)=" ",0,VLOOKUP($B$36&amp;$B48,'[20]Port Harcourt'!$E:$AE,COLUMN(J$1)-2,FALSE))</f>
        <v>0</v>
      </c>
      <c r="K48" s="7">
        <f>IF(VLOOKUP($B$36&amp;$B48,'[20]Port Harcourt'!$E:$AE,COLUMN(K$1)-2,FALSE)=" ",0,VLOOKUP($B$36&amp;$B48,'[20]Port Harcourt'!$E:$AE,COLUMN(K$1)-2,FALSE))</f>
        <v>7229.63</v>
      </c>
      <c r="L48" s="7">
        <f>IF(VLOOKUP($B$36&amp;$B48,'[20]Port Harcourt'!$E:$AE,COLUMN(L$1)-2,FALSE)=" ",0,VLOOKUP($B$36&amp;$B48,'[20]Port Harcourt'!$E:$AE,COLUMN(L$1)-2,FALSE))</f>
        <v>15338.51</v>
      </c>
      <c r="M48" s="7">
        <f>IF(VLOOKUP($B$36&amp;$B48,'[20]Port Harcourt'!$E:$AE,COLUMN(M$1)-2,FALSE)=" ",0,VLOOKUP($B$36&amp;$B48,'[20]Port Harcourt'!$E:$AE,COLUMN(M$1)-2,FALSE))</f>
        <v>15677.99</v>
      </c>
      <c r="N48" s="7">
        <f>IF(VLOOKUP($B$36&amp;$B48,'[20]Port Harcourt'!$E:$AE,COLUMN(N$1)-2,FALSE)=" ",0,VLOOKUP($B$36&amp;$B48,'[20]Port Harcourt'!$E:$AE,COLUMN(N$1)-2,FALSE))</f>
        <v>17983.5</v>
      </c>
      <c r="O48" s="7">
        <f>IF(VLOOKUP($B$36&amp;$B48,'[20]Port Harcourt'!$E:$AE,COLUMN(O$1)-2,FALSE)=" ",0,VLOOKUP($B$36&amp;$B48,'[20]Port Harcourt'!$E:$AE,COLUMN(O$1)-2,FALSE))</f>
        <v>17452.5</v>
      </c>
      <c r="P48" s="7">
        <f>IF(VLOOKUP($B$36&amp;$B48,'[20]Port Harcourt'!$E:$AE,COLUMN(P$1)-2,FALSE)=" ",0,VLOOKUP($B$36&amp;$B48,'[20]Port Harcourt'!$E:$AE,COLUMN(P$1)-2,FALSE))</f>
        <v>18391.2</v>
      </c>
      <c r="Q48" s="7">
        <f>IF(VLOOKUP($B$36&amp;$B48,'[20]Port Harcourt'!$E:$AE,COLUMN(Q$1)-2,FALSE)=" ",0,VLOOKUP($B$36&amp;$B48,'[20]Port Harcourt'!$E:$AE,COLUMN(Q$1)-2,FALSE))</f>
        <v>15677.02</v>
      </c>
      <c r="R48" s="7">
        <f>IF(VLOOKUP($B$36&amp;$B48,'[20]Port Harcourt'!$E:$AE,COLUMN(R$1)-2,FALSE)=" ",0,VLOOKUP($B$36&amp;$B48,'[20]Port Harcourt'!$E:$AE,COLUMN(R$1)-2,FALSE))</f>
        <v>16251.11</v>
      </c>
      <c r="S48" s="7">
        <f>IF(VLOOKUP($B$36&amp;$B48,'[20]Port Harcourt'!$E:$AE,COLUMN(S$1)-2,FALSE)=" ",0,VLOOKUP($B$36&amp;$B48,'[20]Port Harcourt'!$E:$AE,COLUMN(S$1)-2,FALSE))</f>
        <v>14726.51</v>
      </c>
      <c r="T48" s="7">
        <f>IF(VLOOKUP($B$36&amp;$B48,'[20]Port Harcourt'!$E:$AE,COLUMN(T$1)-2,FALSE)=" ",0,VLOOKUP($B$36&amp;$B48,'[20]Port Harcourt'!$E:$AE,COLUMN(T$1)-2,FALSE))</f>
        <v>14447.86</v>
      </c>
      <c r="U48" s="7">
        <f>IF(VLOOKUP($B$36&amp;$B48,'[20]Port Harcourt'!$E:$AE,COLUMN(U$1)-2,FALSE)=" ",0,VLOOKUP($B$36&amp;$B48,'[20]Port Harcourt'!$E:$AE,COLUMN(U$1)-2,FALSE))</f>
        <v>13455.43</v>
      </c>
      <c r="V48" s="7">
        <f>IF(VLOOKUP($B$36&amp;$B48,'[20]Port Harcourt'!$E:$AE,COLUMN(V$1)-2,FALSE)=" ",0,VLOOKUP($B$36&amp;$B48,'[20]Port Harcourt'!$E:$AE,COLUMN(V$1)-2,FALSE))</f>
        <v>11888.35</v>
      </c>
      <c r="W48" s="7">
        <f>IF(VLOOKUP($B$36&amp;$B48,'[20]Port Harcourt'!$E:$AE,COLUMN(W$1)-2,FALSE)=" ",0,VLOOKUP($B$36&amp;$B48,'[20]Port Harcourt'!$E:$AE,COLUMN(W$1)-2,FALSE))</f>
        <v>15014.13</v>
      </c>
      <c r="X48" s="7">
        <f>IF(VLOOKUP($B$36&amp;$B48,'[20]Port Harcourt'!$E:$AE,COLUMN(X$1)-2,FALSE)=" ",0,VLOOKUP($B$36&amp;$B48,'[20]Port Harcourt'!$E:$AE,COLUMN(X$1)-2,FALSE))</f>
        <v>13328.75</v>
      </c>
      <c r="Y48" s="7">
        <f>IF(VLOOKUP($B$36&amp;$B48,'[20]Port Harcourt'!$E:$AE,COLUMN(Y$1)-2,FALSE)=" ",0,VLOOKUP($B$36&amp;$B48,'[20]Port Harcourt'!$E:$AE,COLUMN(Y$1)-2,FALSE))</f>
        <v>15030.32</v>
      </c>
      <c r="Z48" s="7">
        <f>IF(VLOOKUP($B$36&amp;$B48,'[20]Port Harcourt'!$E:$AE,COLUMN(Z$1)-2,FALSE)=" ",0,VLOOKUP($B$36&amp;$B48,'[20]Port Harcourt'!$E:$AE,COLUMN(Z$1)-2,FALSE))</f>
        <v>13420.89</v>
      </c>
      <c r="AA48" s="7">
        <f>IF(VLOOKUP($B$36&amp;$B48,'[20]Port Harcourt'!$E:$AE,COLUMN(AA$1)-2,FALSE)=" ",0,VLOOKUP($B$36&amp;$B48,'[20]Port Harcourt'!$E:$AE,COLUMN(AA$1)-2,FALSE))</f>
        <v>16711.060000000001</v>
      </c>
      <c r="AB48" s="7">
        <f>IF(VLOOKUP($B$36&amp;$B48,'[20]Port Harcourt'!$E:$AE,COLUMN(AB$1)-2,FALSE)=" ",0,VLOOKUP($B$36&amp;$B48,'[20]Port Harcourt'!$E:$AE,COLUMN(AB$1)-2,FALSE))</f>
        <v>15152.85</v>
      </c>
      <c r="AC48" s="7">
        <f>IF(VLOOKUP($B$36&amp;$B48,'[20]Port Harcourt'!$E:$AE,COLUMN(AC$1)-2,FALSE)=" ",0,VLOOKUP($B$36&amp;$B48,'[20]Port Harcourt'!$E:$AE,COLUMN(AC$1)-2,FALSE))</f>
        <v>14583.77</v>
      </c>
      <c r="AD48" s="264">
        <f>SUM(P47:AC47)/SUM(P46:AC46)</f>
        <v>14601.156409787876</v>
      </c>
      <c r="AF48" s="7">
        <f>AC48</f>
        <v>14583.77</v>
      </c>
      <c r="AG48" s="7">
        <f>AG47/AG46</f>
        <v>14583.771942446043</v>
      </c>
      <c r="AH48" s="7">
        <f>VLOOKUP($A$3&amp;$B$36&amp;$B48,'[14]Paga All'!$G$1:$J$3000,4,FALSE)</f>
        <v>14689.24</v>
      </c>
      <c r="AI48" s="7">
        <f>VLOOKUP($A$3&amp;$B$36&amp;$B48,'[15]Paga all'!$F:$G,2,FALSE)</f>
        <v>13542.79</v>
      </c>
      <c r="AJ48" s="7">
        <f>VLOOKUP($A$3&amp;$B$36&amp;$B48,'[16]Paga all'!$F$2:$G$1470,2,FALSE)</f>
        <v>15847.95</v>
      </c>
      <c r="AK48" s="9">
        <f t="shared" ref="AK48:BO48" si="51">AK47/AK46</f>
        <v>14601.156409787875</v>
      </c>
      <c r="AL48" s="9">
        <f t="shared" si="51"/>
        <v>14601.156409787875</v>
      </c>
      <c r="AM48" s="9">
        <f t="shared" si="51"/>
        <v>14601.156409787878</v>
      </c>
      <c r="AN48" s="9">
        <f t="shared" si="51"/>
        <v>14601.156409787876</v>
      </c>
      <c r="AO48" s="9">
        <f t="shared" si="51"/>
        <v>14601.156409787876</v>
      </c>
      <c r="AP48" s="9">
        <f t="shared" si="51"/>
        <v>14601.156409787876</v>
      </c>
      <c r="AQ48" s="9">
        <f t="shared" si="51"/>
        <v>14601.156409787875</v>
      </c>
      <c r="AR48" s="9">
        <f t="shared" si="51"/>
        <v>14601.156409787876</v>
      </c>
      <c r="AS48" s="9">
        <f t="shared" si="51"/>
        <v>14601.156409787876</v>
      </c>
      <c r="AT48" s="9">
        <f t="shared" si="51"/>
        <v>14601.156409787876</v>
      </c>
      <c r="AU48" s="9">
        <f t="shared" si="51"/>
        <v>14601.156409787876</v>
      </c>
      <c r="AV48" s="9">
        <f t="shared" si="51"/>
        <v>14601.156409787876</v>
      </c>
      <c r="AW48" s="9">
        <f t="shared" si="51"/>
        <v>14601.156409787878</v>
      </c>
      <c r="AX48" s="9">
        <f t="shared" si="51"/>
        <v>14601.156409787876</v>
      </c>
      <c r="AY48" s="9">
        <f t="shared" si="51"/>
        <v>14601.156409787876</v>
      </c>
      <c r="AZ48" s="9">
        <f t="shared" si="51"/>
        <v>14601.156409787875</v>
      </c>
      <c r="BA48" s="9">
        <f t="shared" si="51"/>
        <v>14601.156409787876</v>
      </c>
      <c r="BB48" s="9">
        <f t="shared" si="51"/>
        <v>14601.156409787876</v>
      </c>
      <c r="BC48" s="9">
        <f t="shared" si="51"/>
        <v>14601.156409787878</v>
      </c>
      <c r="BD48" s="9">
        <f t="shared" si="51"/>
        <v>14601.156409787876</v>
      </c>
      <c r="BE48" s="9">
        <f t="shared" si="51"/>
        <v>14601.156409787876</v>
      </c>
      <c r="BF48" s="9">
        <f t="shared" si="51"/>
        <v>14601.156409787876</v>
      </c>
      <c r="BG48" s="9">
        <f t="shared" si="51"/>
        <v>14601.156409787876</v>
      </c>
      <c r="BH48" s="9">
        <f t="shared" si="51"/>
        <v>14601.156409787876</v>
      </c>
      <c r="BI48" s="9">
        <f t="shared" si="51"/>
        <v>14601.156409787876</v>
      </c>
      <c r="BJ48" s="9">
        <f t="shared" si="51"/>
        <v>14601.156409787876</v>
      </c>
      <c r="BK48" s="9">
        <f t="shared" si="51"/>
        <v>14601.156409787878</v>
      </c>
      <c r="BL48" s="9">
        <f t="shared" si="51"/>
        <v>14601.156409787876</v>
      </c>
      <c r="BM48" s="9">
        <f t="shared" si="51"/>
        <v>14601.156409787875</v>
      </c>
      <c r="BN48" s="9">
        <f t="shared" si="51"/>
        <v>14601.156409787876</v>
      </c>
      <c r="BO48" s="9">
        <f t="shared" si="51"/>
        <v>14601.156409787876</v>
      </c>
    </row>
    <row r="49" spans="2:67" x14ac:dyDescent="0.25">
      <c r="B49" t="s">
        <v>283</v>
      </c>
      <c r="D49" s="7">
        <f>IF(VLOOKUP($B$36&amp;$B49,'[20]Port Harcourt'!$E:$AE,COLUMN(D$1)-2,FALSE)=" ",0,VLOOKUP($B$36&amp;$B49,'[20]Port Harcourt'!$E:$AE,COLUMN(D$1)-2,FALSE))</f>
        <v>0</v>
      </c>
      <c r="E49" s="7">
        <f>IF(VLOOKUP($B$36&amp;$B49,'[20]Port Harcourt'!$E:$AE,COLUMN(E$1)-2,FALSE)=" ",0,VLOOKUP($B$36&amp;$B49,'[20]Port Harcourt'!$E:$AE,COLUMN(E$1)-2,FALSE))</f>
        <v>0</v>
      </c>
      <c r="F49" s="7">
        <f>IF(VLOOKUP($B$36&amp;$B49,'[20]Port Harcourt'!$E:$AE,COLUMN(F$1)-2,FALSE)=" ",0,VLOOKUP($B$36&amp;$B49,'[20]Port Harcourt'!$E:$AE,COLUMN(F$1)-2,FALSE))</f>
        <v>0</v>
      </c>
      <c r="G49" s="7">
        <f>IF(VLOOKUP($B$36&amp;$B49,'[20]Port Harcourt'!$E:$AE,COLUMN(G$1)-2,FALSE)=" ",0,VLOOKUP($B$36&amp;$B49,'[20]Port Harcourt'!$E:$AE,COLUMN(G$1)-2,FALSE))</f>
        <v>0</v>
      </c>
      <c r="H49" s="7">
        <f>IF(VLOOKUP($B$36&amp;$B49,'[20]Port Harcourt'!$E:$AE,COLUMN(H$1)-2,FALSE)=" ",0,VLOOKUP($B$36&amp;$B49,'[20]Port Harcourt'!$E:$AE,COLUMN(H$1)-2,FALSE))</f>
        <v>0</v>
      </c>
      <c r="I49" s="7">
        <f>IF(VLOOKUP($B$36&amp;$B49,'[20]Port Harcourt'!$E:$AE,COLUMN(I$1)-2,FALSE)=" ",0,VLOOKUP($B$36&amp;$B49,'[20]Port Harcourt'!$E:$AE,COLUMN(I$1)-2,FALSE))</f>
        <v>0</v>
      </c>
      <c r="J49" s="7">
        <f>IF(VLOOKUP($B$36&amp;$B49,'[20]Port Harcourt'!$E:$AE,COLUMN(J$1)-2,FALSE)=" ",0,VLOOKUP($B$36&amp;$B49,'[20]Port Harcourt'!$E:$AE,COLUMN(J$1)-2,FALSE))</f>
        <v>0</v>
      </c>
      <c r="K49" s="7">
        <f>IF(VLOOKUP($B$36&amp;$B49,'[20]Port Harcourt'!$E:$AE,COLUMN(K$1)-2,FALSE)=" ",0,VLOOKUP($B$36&amp;$B49,'[20]Port Harcourt'!$E:$AE,COLUMN(K$1)-2,FALSE))</f>
        <v>2900</v>
      </c>
      <c r="L49" s="7">
        <f>IF(VLOOKUP($B$36&amp;$B49,'[20]Port Harcourt'!$E:$AE,COLUMN(L$1)-2,FALSE)=" ",0,VLOOKUP($B$36&amp;$B49,'[20]Port Harcourt'!$E:$AE,COLUMN(L$1)-2,FALSE))</f>
        <v>13350</v>
      </c>
      <c r="M49" s="7">
        <f>IF(VLOOKUP($B$36&amp;$B49,'[20]Port Harcourt'!$E:$AE,COLUMN(M$1)-2,FALSE)=" ",0,VLOOKUP($B$36&amp;$B49,'[20]Port Harcourt'!$E:$AE,COLUMN(M$1)-2,FALSE))</f>
        <v>20750</v>
      </c>
      <c r="N49" s="7">
        <f>IF(VLOOKUP($B$36&amp;$B49,'[20]Port Harcourt'!$E:$AE,COLUMN(N$1)-2,FALSE)=" ",0,VLOOKUP($B$36&amp;$B49,'[20]Port Harcourt'!$E:$AE,COLUMN(N$1)-2,FALSE))</f>
        <v>18800</v>
      </c>
      <c r="O49" s="7">
        <f>IF(VLOOKUP($B$36&amp;$B49,'[20]Port Harcourt'!$E:$AE,COLUMN(O$1)-2,FALSE)=" ",0,VLOOKUP($B$36&amp;$B49,'[20]Port Harcourt'!$E:$AE,COLUMN(O$1)-2,FALSE))</f>
        <v>17300</v>
      </c>
      <c r="P49" s="7">
        <f>IF(VLOOKUP($B$36&amp;$B49,'[20]Port Harcourt'!$E:$AE,COLUMN(P$1)-2,FALSE)=" ",0,VLOOKUP($B$36&amp;$B49,'[20]Port Harcourt'!$E:$AE,COLUMN(P$1)-2,FALSE))</f>
        <v>15800</v>
      </c>
      <c r="Q49" s="7">
        <f>IF(VLOOKUP($B$36&amp;$B49,'[20]Port Harcourt'!$E:$AE,COLUMN(Q$1)-2,FALSE)=" ",0,VLOOKUP($B$36&amp;$B49,'[20]Port Harcourt'!$E:$AE,COLUMN(Q$1)-2,FALSE))</f>
        <v>34050</v>
      </c>
      <c r="R49" s="7">
        <f>IF(VLOOKUP($B$36&amp;$B49,'[20]Port Harcourt'!$E:$AE,COLUMN(R$1)-2,FALSE)=" ",0,VLOOKUP($B$36&amp;$B49,'[20]Port Harcourt'!$E:$AE,COLUMN(R$1)-2,FALSE))</f>
        <v>55500</v>
      </c>
      <c r="S49" s="7">
        <f>IF(VLOOKUP($B$36&amp;$B49,'[20]Port Harcourt'!$E:$AE,COLUMN(S$1)-2,FALSE)=" ",0,VLOOKUP($B$36&amp;$B49,'[20]Port Harcourt'!$E:$AE,COLUMN(S$1)-2,FALSE))</f>
        <v>61100</v>
      </c>
      <c r="T49" s="7">
        <f>IF(VLOOKUP($B$36&amp;$B49,'[20]Port Harcourt'!$E:$AE,COLUMN(T$1)-2,FALSE)=" ",0,VLOOKUP($B$36&amp;$B49,'[20]Port Harcourt'!$E:$AE,COLUMN(T$1)-2,FALSE))</f>
        <v>53500</v>
      </c>
      <c r="U49" s="7">
        <f>IF(VLOOKUP($B$36&amp;$B49,'[20]Port Harcourt'!$E:$AE,COLUMN(U$1)-2,FALSE)=" ",0,VLOOKUP($B$36&amp;$B49,'[20]Port Harcourt'!$E:$AE,COLUMN(U$1)-2,FALSE))</f>
        <v>70550</v>
      </c>
      <c r="V49" s="7">
        <f>IF(VLOOKUP($B$36&amp;$B49,'[20]Port Harcourt'!$E:$AE,COLUMN(V$1)-2,FALSE)=" ",0,VLOOKUP($B$36&amp;$B49,'[20]Port Harcourt'!$E:$AE,COLUMN(V$1)-2,FALSE))</f>
        <v>95150</v>
      </c>
      <c r="W49" s="7">
        <f>IF(VLOOKUP($B$36&amp;$B49,'[20]Port Harcourt'!$E:$AE,COLUMN(W$1)-2,FALSE)=" ",0,VLOOKUP($B$36&amp;$B49,'[20]Port Harcourt'!$E:$AE,COLUMN(W$1)-2,FALSE))</f>
        <v>126650</v>
      </c>
      <c r="X49" s="7">
        <f>IF(VLOOKUP($B$36&amp;$B49,'[20]Port Harcourt'!$E:$AE,COLUMN(X$1)-2,FALSE)=" ",0,VLOOKUP($B$36&amp;$B49,'[20]Port Harcourt'!$E:$AE,COLUMN(X$1)-2,FALSE))</f>
        <v>165250</v>
      </c>
      <c r="Y49" s="7">
        <f>IF(VLOOKUP($B$36&amp;$B49,'[20]Port Harcourt'!$E:$AE,COLUMN(Y$1)-2,FALSE)=" ",0,VLOOKUP($B$36&amp;$B49,'[20]Port Harcourt'!$E:$AE,COLUMN(Y$1)-2,FALSE))</f>
        <v>194650</v>
      </c>
      <c r="Z49" s="7">
        <f>IF(VLOOKUP($B$36&amp;$B49,'[20]Port Harcourt'!$E:$AE,COLUMN(Z$1)-2,FALSE)=" ",0,VLOOKUP($B$36&amp;$B49,'[20]Port Harcourt'!$E:$AE,COLUMN(Z$1)-2,FALSE))</f>
        <v>178950</v>
      </c>
      <c r="AA49" s="7">
        <f>IF(VLOOKUP($B$36&amp;$B49,'[20]Port Harcourt'!$E:$AE,COLUMN(AA$1)-2,FALSE)=" ",0,VLOOKUP($B$36&amp;$B49,'[20]Port Harcourt'!$E:$AE,COLUMN(AA$1)-2,FALSE))</f>
        <v>219750</v>
      </c>
      <c r="AB49" s="7">
        <f>IF(VLOOKUP($B$36&amp;$B49,'[20]Port Harcourt'!$E:$AE,COLUMN(AB$1)-2,FALSE)=" ",0,VLOOKUP($B$36&amp;$B49,'[20]Port Harcourt'!$E:$AE,COLUMN(AB$1)-2,FALSE))</f>
        <v>153600</v>
      </c>
      <c r="AC49" s="7">
        <f>IF(VLOOKUP($B$36&amp;$B49,'[20]Port Harcourt'!$E:$AE,COLUMN(AC$1)-2,FALSE)=" ",0,VLOOKUP($B$36&amp;$B49,'[20]Port Harcourt'!$E:$AE,COLUMN(AC$1)-2,FALSE))</f>
        <v>208200</v>
      </c>
      <c r="AF49" s="7">
        <f>AB49</f>
        <v>153600</v>
      </c>
      <c r="AG49" s="7">
        <f>AC49</f>
        <v>208200</v>
      </c>
      <c r="AH49" s="7">
        <f>VLOOKUP($A$3&amp;$B$36&amp;$B49,'[14]Paga All'!$G$1:$J$3000,4,FALSE)+VLOOKUP($A$3&amp;$B$36&amp;$B50,'[14]Paga All'!$G$1:$J$3000,4,FALSE)</f>
        <v>219450</v>
      </c>
      <c r="AI49" s="7">
        <f>VLOOKUP($A$3&amp;$B$36&amp;$B49,'[15]Paga all'!$F:$G,2,FALSE)+VLOOKUP($A$3&amp;$B$36&amp;$B50,'[15]Paga all'!$F:$G,2,FALSE)</f>
        <v>202350</v>
      </c>
      <c r="AJ49" s="7">
        <f>VLOOKUP($A$3&amp;$B$36&amp;$B49,'[16]Paga all'!$F$2:$G$1470,2,FALSE)+VLOOKUP($A$3&amp;$B$36&amp;$B50,'[16]Paga all'!$F$2:$G$1470,2,FALSE)</f>
        <v>180600</v>
      </c>
      <c r="AK49" s="9">
        <f t="shared" ref="AK49:BO49" si="52">AK46*AK41</f>
        <v>489940.53576685308</v>
      </c>
      <c r="AL49" s="9">
        <f t="shared" si="52"/>
        <v>711204.00353252864</v>
      </c>
      <c r="AM49" s="9">
        <f t="shared" si="52"/>
        <v>817884.60406240798</v>
      </c>
      <c r="AN49" s="9">
        <f t="shared" si="52"/>
        <v>944320.87135707971</v>
      </c>
      <c r="AO49" s="9">
        <f t="shared" si="52"/>
        <v>1086561.6720635854</v>
      </c>
      <c r="AP49" s="9">
        <f t="shared" si="52"/>
        <v>1248558.1395348837</v>
      </c>
      <c r="AQ49" s="9">
        <f t="shared" si="52"/>
        <v>1438212.5404768912</v>
      </c>
      <c r="AR49" s="9">
        <f t="shared" si="52"/>
        <v>1655524.8748896085</v>
      </c>
      <c r="AS49" s="9">
        <f t="shared" si="52"/>
        <v>1904446.2761259933</v>
      </c>
      <c r="AT49" s="9">
        <f t="shared" si="52"/>
        <v>2184976.7441860465</v>
      </c>
      <c r="AU49" s="9">
        <f t="shared" si="52"/>
        <v>2328271.180453341</v>
      </c>
      <c r="AV49" s="9">
        <f t="shared" si="52"/>
        <v>2461687.7833382394</v>
      </c>
      <c r="AW49" s="9">
        <f t="shared" si="52"/>
        <v>2603006.652929055</v>
      </c>
      <c r="AX49" s="9">
        <f t="shared" si="52"/>
        <v>2752359.4936708859</v>
      </c>
      <c r="AY49" s="9">
        <f t="shared" si="52"/>
        <v>2909746.3055637325</v>
      </c>
      <c r="AZ49" s="9">
        <f t="shared" si="52"/>
        <v>3075035.3841624963</v>
      </c>
      <c r="BA49" s="9">
        <f t="shared" si="52"/>
        <v>3251124.2272593463</v>
      </c>
      <c r="BB49" s="9">
        <f t="shared" si="52"/>
        <v>3437749.4259640859</v>
      </c>
      <c r="BC49" s="9">
        <f t="shared" si="52"/>
        <v>3635174.3891669116</v>
      </c>
      <c r="BD49" s="9">
        <f t="shared" si="52"/>
        <v>3843135.7079776269</v>
      </c>
      <c r="BE49" s="9">
        <f t="shared" si="52"/>
        <v>4061896.7912864289</v>
      </c>
      <c r="BF49" s="9">
        <f t="shared" si="52"/>
        <v>4293960.023550191</v>
      </c>
      <c r="BG49" s="9">
        <f t="shared" si="52"/>
        <v>4539325.4047689131</v>
      </c>
      <c r="BH49" s="9">
        <f t="shared" si="52"/>
        <v>4797992.9349425957</v>
      </c>
      <c r="BI49" s="9">
        <f t="shared" si="52"/>
        <v>5072728.4074183097</v>
      </c>
      <c r="BJ49" s="9">
        <f t="shared" si="52"/>
        <v>5363400.1177509567</v>
      </c>
      <c r="BK49" s="9">
        <f t="shared" si="52"/>
        <v>5670139.7703856342</v>
      </c>
      <c r="BL49" s="9">
        <f t="shared" si="52"/>
        <v>5995449.7497792169</v>
      </c>
      <c r="BM49" s="9">
        <f t="shared" si="52"/>
        <v>6339461.7603768026</v>
      </c>
      <c r="BN49" s="9">
        <f t="shared" si="52"/>
        <v>6702175.8021783922</v>
      </c>
      <c r="BO49" s="9">
        <f t="shared" si="52"/>
        <v>7086225.964085958</v>
      </c>
    </row>
    <row r="50" spans="2:67" x14ac:dyDescent="0.25">
      <c r="B50" t="s">
        <v>284</v>
      </c>
      <c r="D50" s="7">
        <f>IF(VLOOKUP($B$36&amp;$B50,'[20]Port Harcourt'!$E:$AE,COLUMN(D$1)-2,FALSE)=" ",0,VLOOKUP($B$36&amp;$B50,'[20]Port Harcourt'!$E:$AE,COLUMN(D$1)-2,FALSE))</f>
        <v>0</v>
      </c>
      <c r="E50" s="7">
        <f>IF(VLOOKUP($B$36&amp;$B50,'[20]Port Harcourt'!$E:$AE,COLUMN(E$1)-2,FALSE)=" ",0,VLOOKUP($B$36&amp;$B50,'[20]Port Harcourt'!$E:$AE,COLUMN(E$1)-2,FALSE))</f>
        <v>0</v>
      </c>
      <c r="F50" s="7">
        <f>IF(VLOOKUP($B$36&amp;$B50,'[20]Port Harcourt'!$E:$AE,COLUMN(F$1)-2,FALSE)=" ",0,VLOOKUP($B$36&amp;$B50,'[20]Port Harcourt'!$E:$AE,COLUMN(F$1)-2,FALSE))</f>
        <v>0</v>
      </c>
      <c r="G50" s="7">
        <f>IF(VLOOKUP($B$36&amp;$B50,'[20]Port Harcourt'!$E:$AE,COLUMN(G$1)-2,FALSE)=" ",0,VLOOKUP($B$36&amp;$B50,'[20]Port Harcourt'!$E:$AE,COLUMN(G$1)-2,FALSE))</f>
        <v>0</v>
      </c>
      <c r="H50" s="7">
        <f>IF(VLOOKUP($B$36&amp;$B50,'[20]Port Harcourt'!$E:$AE,COLUMN(H$1)-2,FALSE)=" ",0,VLOOKUP($B$36&amp;$B50,'[20]Port Harcourt'!$E:$AE,COLUMN(H$1)-2,FALSE))</f>
        <v>0</v>
      </c>
      <c r="I50" s="7">
        <f>IF(VLOOKUP($B$36&amp;$B50,'[20]Port Harcourt'!$E:$AE,COLUMN(I$1)-2,FALSE)=" ",0,VLOOKUP($B$36&amp;$B50,'[20]Port Harcourt'!$E:$AE,COLUMN(I$1)-2,FALSE))</f>
        <v>0</v>
      </c>
      <c r="J50" s="7">
        <f>IF(VLOOKUP($B$36&amp;$B50,'[20]Port Harcourt'!$E:$AE,COLUMN(J$1)-2,FALSE)=" ",0,VLOOKUP($B$36&amp;$B50,'[20]Port Harcourt'!$E:$AE,COLUMN(J$1)-2,FALSE))</f>
        <v>0</v>
      </c>
      <c r="K50" s="7">
        <f>IF(VLOOKUP($B$36&amp;$B50,'[20]Port Harcourt'!$E:$AE,COLUMN(K$1)-2,FALSE)=" ",0,VLOOKUP($B$36&amp;$B50,'[20]Port Harcourt'!$E:$AE,COLUMN(K$1)-2,FALSE))</f>
        <v>1250</v>
      </c>
      <c r="L50" s="7">
        <f>IF(VLOOKUP($B$36&amp;$B50,'[20]Port Harcourt'!$E:$AE,COLUMN(L$1)-2,FALSE)=" ",0,VLOOKUP($B$36&amp;$B50,'[20]Port Harcourt'!$E:$AE,COLUMN(L$1)-2,FALSE))</f>
        <v>6780</v>
      </c>
      <c r="M50" s="7">
        <f>IF(VLOOKUP($B$36&amp;$B50,'[20]Port Harcourt'!$E:$AE,COLUMN(M$1)-2,FALSE)=" ",0,VLOOKUP($B$36&amp;$B50,'[20]Port Harcourt'!$E:$AE,COLUMN(M$1)-2,FALSE))</f>
        <v>10840</v>
      </c>
      <c r="N50" s="7">
        <f>IF(VLOOKUP($B$36&amp;$B50,'[20]Port Harcourt'!$E:$AE,COLUMN(N$1)-2,FALSE)=" ",0,VLOOKUP($B$36&amp;$B50,'[20]Port Harcourt'!$E:$AE,COLUMN(N$1)-2,FALSE))</f>
        <v>9810</v>
      </c>
      <c r="O50" s="7">
        <f>IF(VLOOKUP($B$36&amp;$B50,'[20]Port Harcourt'!$E:$AE,COLUMN(O$1)-2,FALSE)=" ",0,VLOOKUP($B$36&amp;$B50,'[20]Port Harcourt'!$E:$AE,COLUMN(O$1)-2,FALSE))</f>
        <v>9170</v>
      </c>
      <c r="P50" s="7">
        <f>IF(VLOOKUP($B$36&amp;$B50,'[20]Port Harcourt'!$E:$AE,COLUMN(P$1)-2,FALSE)=" ",0,VLOOKUP($B$36&amp;$B50,'[20]Port Harcourt'!$E:$AE,COLUMN(P$1)-2,FALSE))</f>
        <v>8370</v>
      </c>
      <c r="Q50" s="7">
        <f>IF(VLOOKUP($B$36&amp;$B50,'[20]Port Harcourt'!$E:$AE,COLUMN(Q$1)-2,FALSE)=" ",0,VLOOKUP($B$36&amp;$B50,'[20]Port Harcourt'!$E:$AE,COLUMN(Q$1)-2,FALSE))</f>
        <v>17710</v>
      </c>
      <c r="R50" s="7">
        <f>IF(VLOOKUP($B$36&amp;$B50,'[20]Port Harcourt'!$E:$AE,COLUMN(R$1)-2,FALSE)=" ",0,VLOOKUP($B$36&amp;$B50,'[20]Port Harcourt'!$E:$AE,COLUMN(R$1)-2,FALSE))</f>
        <v>29040</v>
      </c>
      <c r="S50" s="7">
        <f>IF(VLOOKUP($B$36&amp;$B50,'[20]Port Harcourt'!$E:$AE,COLUMN(S$1)-2,FALSE)=" ",0,VLOOKUP($B$36&amp;$B50,'[20]Port Harcourt'!$E:$AE,COLUMN(S$1)-2,FALSE))</f>
        <v>31690</v>
      </c>
      <c r="T50" s="7">
        <f>IF(VLOOKUP($B$36&amp;$B50,'[20]Port Harcourt'!$E:$AE,COLUMN(T$1)-2,FALSE)=" ",0,VLOOKUP($B$36&amp;$B50,'[20]Port Harcourt'!$E:$AE,COLUMN(T$1)-2,FALSE))</f>
        <v>27620</v>
      </c>
      <c r="U50" s="7">
        <f>IF(VLOOKUP($B$36&amp;$B50,'[20]Port Harcourt'!$E:$AE,COLUMN(U$1)-2,FALSE)=" ",0,VLOOKUP($B$36&amp;$B50,'[20]Port Harcourt'!$E:$AE,COLUMN(U$1)-2,FALSE))</f>
        <v>36160</v>
      </c>
      <c r="V50" s="7">
        <f>IF(VLOOKUP($B$36&amp;$B50,'[20]Port Harcourt'!$E:$AE,COLUMN(V$1)-2,FALSE)=" ",0,VLOOKUP($B$36&amp;$B50,'[20]Port Harcourt'!$E:$AE,COLUMN(V$1)-2,FALSE))</f>
        <v>47860</v>
      </c>
      <c r="W50" s="7">
        <f>IF(VLOOKUP($B$36&amp;$B50,'[20]Port Harcourt'!$E:$AE,COLUMN(W$1)-2,FALSE)=" ",0,VLOOKUP($B$36&amp;$B50,'[20]Port Harcourt'!$E:$AE,COLUMN(W$1)-2,FALSE))</f>
        <v>65830</v>
      </c>
      <c r="X50" s="7">
        <f>IF(VLOOKUP($B$36&amp;$B50,'[20]Port Harcourt'!$E:$AE,COLUMN(X$1)-2,FALSE)=" ",0,VLOOKUP($B$36&amp;$B50,'[20]Port Harcourt'!$E:$AE,COLUMN(X$1)-2,FALSE))</f>
        <v>84380</v>
      </c>
      <c r="Y50" s="7">
        <f>IF(VLOOKUP($B$36&amp;$B50,'[20]Port Harcourt'!$E:$AE,COLUMN(Y$1)-2,FALSE)=" ",0,VLOOKUP($B$36&amp;$B50,'[20]Port Harcourt'!$E:$AE,COLUMN(Y$1)-2,FALSE))</f>
        <v>101040</v>
      </c>
      <c r="Z50" s="7">
        <f>IF(VLOOKUP($B$36&amp;$B50,'[20]Port Harcourt'!$E:$AE,COLUMN(Z$1)-2,FALSE)=" ",0,VLOOKUP($B$36&amp;$B50,'[20]Port Harcourt'!$E:$AE,COLUMN(Z$1)-2,FALSE))</f>
        <v>89620</v>
      </c>
      <c r="AA50" s="7">
        <f>IF(VLOOKUP($B$36&amp;$B50,'[20]Port Harcourt'!$E:$AE,COLUMN(AA$1)-2,FALSE)=" ",0,VLOOKUP($B$36&amp;$B50,'[20]Port Harcourt'!$E:$AE,COLUMN(AA$1)-2,FALSE))</f>
        <v>95820</v>
      </c>
      <c r="AB50" s="7">
        <f>IF(VLOOKUP($B$36&amp;$B50,'[20]Port Harcourt'!$E:$AE,COLUMN(AB$1)-2,FALSE)=" ",0,VLOOKUP($B$36&amp;$B50,'[20]Port Harcourt'!$E:$AE,COLUMN(AB$1)-2,FALSE))</f>
        <v>65640</v>
      </c>
      <c r="AC50" s="7">
        <f>IF(VLOOKUP($B$36&amp;$B50,'[20]Port Harcourt'!$E:$AE,COLUMN(AC$1)-2,FALSE)=" ",0,VLOOKUP($B$36&amp;$B50,'[20]Port Harcourt'!$E:$AE,COLUMN(AC$1)-2,FALSE))</f>
        <v>90080</v>
      </c>
      <c r="AF50" s="7">
        <f>AB50</f>
        <v>65640</v>
      </c>
      <c r="AG50" s="7">
        <f>AC50</f>
        <v>90080</v>
      </c>
      <c r="AH50" s="7">
        <f>VLOOKUP($A$3&amp;$B$36&amp;$B50,'[14]Paga All'!$G$1:$J$3000,4,FALSE)</f>
        <v>94080</v>
      </c>
      <c r="AI50" s="7">
        <f>VLOOKUP($A$3&amp;$B$36&amp;$B50,'[15]Paga all'!$F:$G,2,FALSE)</f>
        <v>83880</v>
      </c>
      <c r="AJ50" s="7">
        <f>VLOOKUP($A$3&amp;$B$36&amp;$B50,'[16]Paga all'!$F$2:$G$1470,2,FALSE)</f>
        <v>77300</v>
      </c>
      <c r="AK50" s="9">
        <f t="shared" ref="AK50:BO50" si="53">AK42*AK49</f>
        <v>233716.45569620252</v>
      </c>
      <c r="AL50" s="9">
        <f t="shared" si="53"/>
        <v>339265.82278481009</v>
      </c>
      <c r="AM50" s="9">
        <f t="shared" si="53"/>
        <v>390155.69620253163</v>
      </c>
      <c r="AN50" s="9">
        <f t="shared" si="53"/>
        <v>450469.62025316455</v>
      </c>
      <c r="AO50" s="9">
        <f t="shared" si="53"/>
        <v>518322.78481012653</v>
      </c>
      <c r="AP50" s="9">
        <f t="shared" si="53"/>
        <v>595600</v>
      </c>
      <c r="AQ50" s="9">
        <f t="shared" si="53"/>
        <v>686070.8860759493</v>
      </c>
      <c r="AR50" s="9">
        <f t="shared" si="53"/>
        <v>789735.44303797476</v>
      </c>
      <c r="AS50" s="9">
        <f t="shared" si="53"/>
        <v>908478.48101265822</v>
      </c>
      <c r="AT50" s="9">
        <f t="shared" si="53"/>
        <v>1042300.0000000001</v>
      </c>
      <c r="AU50" s="9">
        <f t="shared" si="53"/>
        <v>1110655.7805907172</v>
      </c>
      <c r="AV50" s="9">
        <f t="shared" si="53"/>
        <v>1174299.5358649788</v>
      </c>
      <c r="AW50" s="9">
        <f t="shared" si="53"/>
        <v>1241712.9113924052</v>
      </c>
      <c r="AX50" s="9">
        <f t="shared" si="53"/>
        <v>1312958.7341772153</v>
      </c>
      <c r="AY50" s="9">
        <f t="shared" si="53"/>
        <v>1388037.0042194093</v>
      </c>
      <c r="AZ50" s="9">
        <f t="shared" si="53"/>
        <v>1466884.8945147679</v>
      </c>
      <c r="BA50" s="9">
        <f t="shared" si="53"/>
        <v>1550884.5991561182</v>
      </c>
      <c r="BB50" s="9">
        <f t="shared" si="53"/>
        <v>1639910.4641350212</v>
      </c>
      <c r="BC50" s="9">
        <f t="shared" si="53"/>
        <v>1734088.1434599154</v>
      </c>
      <c r="BD50" s="9">
        <f t="shared" si="53"/>
        <v>1833291.9831223628</v>
      </c>
      <c r="BE50" s="9">
        <f t="shared" si="53"/>
        <v>1937647.6371308016</v>
      </c>
      <c r="BF50" s="9">
        <f t="shared" si="53"/>
        <v>2048348.8185654008</v>
      </c>
      <c r="BG50" s="9">
        <f t="shared" si="53"/>
        <v>2165395.5274261599</v>
      </c>
      <c r="BH50" s="9">
        <f t="shared" si="53"/>
        <v>2288787.76371308</v>
      </c>
      <c r="BI50" s="9">
        <f t="shared" si="53"/>
        <v>2419844.8945147679</v>
      </c>
      <c r="BJ50" s="9">
        <f t="shared" si="53"/>
        <v>2558504.0928270044</v>
      </c>
      <c r="BK50" s="9">
        <f t="shared" si="53"/>
        <v>2704828.1856540083</v>
      </c>
      <c r="BL50" s="9">
        <f t="shared" si="53"/>
        <v>2860010.8860759493</v>
      </c>
      <c r="BM50" s="9">
        <f t="shared" si="53"/>
        <v>3024115.0210970463</v>
      </c>
      <c r="BN50" s="9">
        <f t="shared" si="53"/>
        <v>3197140.5907172994</v>
      </c>
      <c r="BO50" s="9">
        <f t="shared" si="53"/>
        <v>3380344.135021097</v>
      </c>
    </row>
    <row r="52" spans="2:67" x14ac:dyDescent="0.25">
      <c r="B52" s="1" t="s">
        <v>109</v>
      </c>
      <c r="D52" s="240"/>
      <c r="E52" s="240"/>
      <c r="F52" s="240"/>
      <c r="G52" s="240"/>
      <c r="H52" s="240"/>
      <c r="I52" s="240"/>
      <c r="J52" s="240"/>
      <c r="K52" s="240"/>
      <c r="L52" s="240"/>
      <c r="M52" s="240"/>
      <c r="N52" s="240"/>
      <c r="O52" s="240"/>
      <c r="P52" s="240"/>
      <c r="Q52" s="240"/>
      <c r="R52" s="240"/>
      <c r="S52" s="240"/>
      <c r="T52" s="240"/>
      <c r="U52" s="240"/>
      <c r="V52" s="240"/>
      <c r="W52" s="240"/>
      <c r="X52" s="240"/>
      <c r="Y52" s="240"/>
      <c r="Z52" s="240"/>
      <c r="AA52" s="234">
        <f>RATE((COUNT($E$1:$O$1)),,-$D53,$O53)</f>
        <v>0.19428534062369901</v>
      </c>
      <c r="AB52" s="234">
        <f>RATE((COUNT($E$1:$O$1)),,-$D53,$O53)</f>
        <v>0.19428534062369901</v>
      </c>
      <c r="AC52" s="234">
        <f>RATE((COUNT($Q$1:$AC$1)),,-$P53,$AC53)</f>
        <v>4.1372988596998624E-2</v>
      </c>
      <c r="AF52" s="234"/>
      <c r="AG52" s="234"/>
      <c r="AH52" s="234"/>
      <c r="AI52" s="234"/>
    </row>
    <row r="53" spans="2:67" x14ac:dyDescent="0.25">
      <c r="B53" s="242" t="s">
        <v>137</v>
      </c>
      <c r="D53" s="243">
        <f>D60+D61</f>
        <v>20</v>
      </c>
      <c r="E53" s="243">
        <f>E60+E61</f>
        <v>19</v>
      </c>
      <c r="F53" s="243">
        <f>F60+F61</f>
        <v>33</v>
      </c>
      <c r="G53" s="243">
        <f>G60+G61</f>
        <v>58</v>
      </c>
      <c r="H53" s="243">
        <f t="shared" ref="H53:AC53" si="54">H60+H61</f>
        <v>90</v>
      </c>
      <c r="I53" s="243">
        <f t="shared" si="54"/>
        <v>111</v>
      </c>
      <c r="J53" s="243">
        <f t="shared" si="54"/>
        <v>122</v>
      </c>
      <c r="K53" s="243">
        <f t="shared" si="54"/>
        <v>132</v>
      </c>
      <c r="L53" s="243">
        <f t="shared" si="54"/>
        <v>134</v>
      </c>
      <c r="M53" s="243">
        <f t="shared" si="54"/>
        <v>135</v>
      </c>
      <c r="N53" s="243">
        <f t="shared" si="54"/>
        <v>141</v>
      </c>
      <c r="O53" s="243">
        <f t="shared" si="54"/>
        <v>141</v>
      </c>
      <c r="P53" s="243">
        <f t="shared" si="54"/>
        <v>147</v>
      </c>
      <c r="Q53" s="243">
        <f t="shared" si="54"/>
        <v>148</v>
      </c>
      <c r="R53" s="243">
        <f t="shared" si="54"/>
        <v>154</v>
      </c>
      <c r="S53" s="243">
        <f t="shared" si="54"/>
        <v>156</v>
      </c>
      <c r="T53" s="243">
        <f t="shared" si="54"/>
        <v>178</v>
      </c>
      <c r="U53" s="243">
        <f t="shared" si="54"/>
        <v>183</v>
      </c>
      <c r="V53" s="243">
        <f t="shared" si="54"/>
        <v>180</v>
      </c>
      <c r="W53" s="243">
        <f t="shared" si="54"/>
        <v>195</v>
      </c>
      <c r="X53" s="243">
        <f t="shared" si="54"/>
        <v>204</v>
      </c>
      <c r="Y53" s="243">
        <f t="shared" si="54"/>
        <v>229</v>
      </c>
      <c r="Z53" s="243">
        <f t="shared" si="54"/>
        <v>242</v>
      </c>
      <c r="AA53" s="243">
        <f t="shared" si="54"/>
        <v>239</v>
      </c>
      <c r="AB53" s="243">
        <f>AB60+AB61</f>
        <v>247</v>
      </c>
      <c r="AC53" s="243">
        <f t="shared" si="54"/>
        <v>249</v>
      </c>
      <c r="AF53" s="243">
        <f>AF60+AF61</f>
        <v>247</v>
      </c>
      <c r="AG53" s="243">
        <f>IF(SUM(AG69,AG85,AG101,AG117)&gt;=AG$3*$AD$3,ROUND(AG$3*$AD$3,),SUM(AG69,AG85,AG101,AG117))</f>
        <v>300</v>
      </c>
      <c r="AH53" s="243">
        <f t="shared" ref="AH53:BO53" si="55">IF(SUM(AH69,AH85,AH101,AH117)&gt;=AH$3*$AD$3,ROUND(AH$3*$AD$3,),SUM(AH69,AH85,AH101,AH117))</f>
        <v>317</v>
      </c>
      <c r="AI53" s="243">
        <f t="shared" si="55"/>
        <v>335</v>
      </c>
      <c r="AJ53" s="243">
        <f t="shared" si="55"/>
        <v>355</v>
      </c>
      <c r="AK53" s="243">
        <f t="shared" si="55"/>
        <v>375</v>
      </c>
      <c r="AL53" s="243">
        <f t="shared" si="55"/>
        <v>397</v>
      </c>
      <c r="AM53" s="243">
        <f t="shared" si="55"/>
        <v>419</v>
      </c>
      <c r="AN53" s="243">
        <f t="shared" si="55"/>
        <v>443</v>
      </c>
      <c r="AO53" s="243">
        <f t="shared" si="55"/>
        <v>469</v>
      </c>
      <c r="AP53" s="243">
        <f t="shared" si="55"/>
        <v>496</v>
      </c>
      <c r="AQ53" s="243">
        <f t="shared" si="55"/>
        <v>524</v>
      </c>
      <c r="AR53" s="243">
        <f t="shared" si="55"/>
        <v>554</v>
      </c>
      <c r="AS53" s="243">
        <f t="shared" si="55"/>
        <v>586</v>
      </c>
      <c r="AT53" s="243">
        <f t="shared" si="55"/>
        <v>620</v>
      </c>
      <c r="AU53" s="243">
        <f t="shared" si="55"/>
        <v>655</v>
      </c>
      <c r="AV53" s="243">
        <f t="shared" si="55"/>
        <v>692</v>
      </c>
      <c r="AW53" s="243">
        <f t="shared" si="55"/>
        <v>732</v>
      </c>
      <c r="AX53" s="243">
        <f t="shared" si="55"/>
        <v>774</v>
      </c>
      <c r="AY53" s="243">
        <f t="shared" si="55"/>
        <v>818</v>
      </c>
      <c r="AZ53" s="243">
        <f t="shared" si="55"/>
        <v>865</v>
      </c>
      <c r="BA53" s="243">
        <f t="shared" si="55"/>
        <v>914</v>
      </c>
      <c r="BB53" s="243">
        <f t="shared" si="55"/>
        <v>967</v>
      </c>
      <c r="BC53" s="243">
        <f t="shared" si="55"/>
        <v>1022</v>
      </c>
      <c r="BD53" s="243">
        <f t="shared" si="55"/>
        <v>1081</v>
      </c>
      <c r="BE53" s="243">
        <f t="shared" si="55"/>
        <v>1142</v>
      </c>
      <c r="BF53" s="243">
        <f t="shared" si="55"/>
        <v>1208</v>
      </c>
      <c r="BG53" s="243">
        <f t="shared" si="55"/>
        <v>1277</v>
      </c>
      <c r="BH53" s="243">
        <f t="shared" si="55"/>
        <v>1349</v>
      </c>
      <c r="BI53" s="243">
        <f t="shared" si="55"/>
        <v>1427</v>
      </c>
      <c r="BJ53" s="243">
        <f t="shared" si="55"/>
        <v>1508</v>
      </c>
      <c r="BK53" s="243">
        <f t="shared" si="55"/>
        <v>1595</v>
      </c>
      <c r="BL53" s="243">
        <f t="shared" si="55"/>
        <v>1686</v>
      </c>
      <c r="BM53" s="243">
        <f t="shared" si="55"/>
        <v>1783</v>
      </c>
      <c r="BN53" s="243">
        <f t="shared" si="55"/>
        <v>1885</v>
      </c>
      <c r="BO53" s="243">
        <f t="shared" si="55"/>
        <v>1993</v>
      </c>
    </row>
    <row r="54" spans="2:67" x14ac:dyDescent="0.25">
      <c r="B54" s="246" t="s">
        <v>99</v>
      </c>
      <c r="C54" s="247"/>
      <c r="D54" s="248"/>
      <c r="E54" s="249">
        <f>RATE(1,,-D53,E53)</f>
        <v>-4.9999999999999947E-2</v>
      </c>
      <c r="F54" s="249">
        <f t="shared" ref="F54:AB54" si="56">RATE(1,,-E53,F53)</f>
        <v>0.73684210526315808</v>
      </c>
      <c r="G54" s="249">
        <f t="shared" si="56"/>
        <v>0.75757575757575746</v>
      </c>
      <c r="H54" s="249">
        <f t="shared" si="56"/>
        <v>0.55172413793103436</v>
      </c>
      <c r="I54" s="249">
        <f t="shared" si="56"/>
        <v>0.23333333333333339</v>
      </c>
      <c r="J54" s="249">
        <f t="shared" si="56"/>
        <v>9.9099099099099072E-2</v>
      </c>
      <c r="K54" s="249">
        <f t="shared" si="56"/>
        <v>8.1967213114754162E-2</v>
      </c>
      <c r="L54" s="249">
        <f t="shared" si="56"/>
        <v>1.5151515151515188E-2</v>
      </c>
      <c r="M54" s="249">
        <f t="shared" si="56"/>
        <v>7.4626865671640168E-3</v>
      </c>
      <c r="N54" s="249">
        <f t="shared" si="56"/>
        <v>4.4444444444444446E-2</v>
      </c>
      <c r="O54" s="249">
        <f t="shared" si="56"/>
        <v>-7.9428189793613597E-17</v>
      </c>
      <c r="P54" s="249">
        <f t="shared" si="56"/>
        <v>4.2553191489361826E-2</v>
      </c>
      <c r="Q54" s="249">
        <f t="shared" si="56"/>
        <v>6.8027210884355057E-3</v>
      </c>
      <c r="R54" s="249">
        <f t="shared" si="56"/>
        <v>4.0540540540540591E-2</v>
      </c>
      <c r="S54" s="249">
        <f t="shared" si="56"/>
        <v>1.2987012987012856E-2</v>
      </c>
      <c r="T54" s="249">
        <f t="shared" si="56"/>
        <v>0.141025641025641</v>
      </c>
      <c r="U54" s="249">
        <f t="shared" si="56"/>
        <v>2.8089887640449333E-2</v>
      </c>
      <c r="V54" s="249">
        <f t="shared" si="56"/>
        <v>-1.6393442622950796E-2</v>
      </c>
      <c r="W54" s="249">
        <f t="shared" si="56"/>
        <v>8.3333333333333218E-2</v>
      </c>
      <c r="X54" s="249">
        <f t="shared" si="56"/>
        <v>4.6153846153846143E-2</v>
      </c>
      <c r="Y54" s="249">
        <f t="shared" si="56"/>
        <v>0.12254901960784312</v>
      </c>
      <c r="Z54" s="249">
        <f t="shared" si="56"/>
        <v>5.6768558951965128E-2</v>
      </c>
      <c r="AA54" s="249">
        <f t="shared" si="56"/>
        <v>-1.2396694214875974E-2</v>
      </c>
      <c r="AB54" s="249">
        <f t="shared" si="56"/>
        <v>3.3472803347280443E-2</v>
      </c>
      <c r="AC54" s="249">
        <f>RATE(1,,-AA53,AC53)</f>
        <v>4.1841004184100312E-2</v>
      </c>
      <c r="AD54" s="250">
        <v>4.4999999999999998E-2</v>
      </c>
      <c r="AF54" s="251">
        <f>AD54</f>
        <v>4.4999999999999998E-2</v>
      </c>
      <c r="AG54" s="251">
        <f t="shared" ref="AG54:BO54" si="57">RATE(1,,-AF53,AG53)</f>
        <v>0.21457489878542504</v>
      </c>
      <c r="AH54" s="251">
        <f t="shared" si="57"/>
        <v>5.6666666666666761E-2</v>
      </c>
      <c r="AI54" s="251">
        <f t="shared" si="57"/>
        <v>5.6782334384858101E-2</v>
      </c>
      <c r="AJ54" s="252">
        <f t="shared" si="57"/>
        <v>5.9701492537313605E-2</v>
      </c>
      <c r="AK54" s="252">
        <f t="shared" si="57"/>
        <v>5.63380281690141E-2</v>
      </c>
      <c r="AL54" s="252">
        <f t="shared" si="57"/>
        <v>5.8666666666666735E-2</v>
      </c>
      <c r="AM54" s="252">
        <f t="shared" si="57"/>
        <v>5.5415617128463567E-2</v>
      </c>
      <c r="AN54" s="252">
        <f t="shared" si="57"/>
        <v>5.7279236276849665E-2</v>
      </c>
      <c r="AO54" s="252">
        <f t="shared" si="57"/>
        <v>5.8690744920993181E-2</v>
      </c>
      <c r="AP54" s="252">
        <f t="shared" si="57"/>
        <v>5.756929637526656E-2</v>
      </c>
      <c r="AQ54" s="252">
        <f t="shared" si="57"/>
        <v>5.6451612903225888E-2</v>
      </c>
      <c r="AR54" s="252">
        <f t="shared" si="57"/>
        <v>5.725190839694648E-2</v>
      </c>
      <c r="AS54" s="252">
        <f t="shared" si="57"/>
        <v>5.7761732851985562E-2</v>
      </c>
      <c r="AT54" s="252">
        <f t="shared" si="57"/>
        <v>5.8020477815699724E-2</v>
      </c>
      <c r="AU54" s="252">
        <f t="shared" si="57"/>
        <v>5.6451612903225909E-2</v>
      </c>
      <c r="AV54" s="252">
        <f t="shared" si="57"/>
        <v>5.6488549618320762E-2</v>
      </c>
      <c r="AW54" s="252">
        <f t="shared" si="57"/>
        <v>5.7803468208092471E-2</v>
      </c>
      <c r="AX54" s="252">
        <f t="shared" si="57"/>
        <v>5.7377049180327946E-2</v>
      </c>
      <c r="AY54" s="252">
        <f t="shared" si="57"/>
        <v>5.6847545219638265E-2</v>
      </c>
      <c r="AZ54" s="252">
        <f t="shared" si="57"/>
        <v>5.7457212713936494E-2</v>
      </c>
      <c r="BA54" s="252">
        <f t="shared" si="57"/>
        <v>5.664739884393049E-2</v>
      </c>
      <c r="BB54" s="252">
        <f t="shared" si="57"/>
        <v>5.7986870897155381E-2</v>
      </c>
      <c r="BC54" s="252">
        <f t="shared" si="57"/>
        <v>5.6876938986556394E-2</v>
      </c>
      <c r="BD54" s="252">
        <f t="shared" si="57"/>
        <v>5.7729941291585013E-2</v>
      </c>
      <c r="BE54" s="252">
        <f t="shared" si="57"/>
        <v>5.6429232192414379E-2</v>
      </c>
      <c r="BF54" s="252">
        <f t="shared" si="57"/>
        <v>5.7793345008756616E-2</v>
      </c>
      <c r="BG54" s="252">
        <f t="shared" si="57"/>
        <v>5.7119205298013238E-2</v>
      </c>
      <c r="BH54" s="252">
        <f t="shared" si="57"/>
        <v>5.6382145653876163E-2</v>
      </c>
      <c r="BI54" s="252">
        <f t="shared" si="57"/>
        <v>5.7820607857672339E-2</v>
      </c>
      <c r="BJ54" s="252">
        <f t="shared" si="57"/>
        <v>5.6762438682550639E-2</v>
      </c>
      <c r="BK54" s="252">
        <f t="shared" si="57"/>
        <v>5.7692307692307813E-2</v>
      </c>
      <c r="BL54" s="252">
        <f t="shared" si="57"/>
        <v>5.7053291536050155E-2</v>
      </c>
      <c r="BM54" s="252">
        <f t="shared" si="57"/>
        <v>5.7532621589561031E-2</v>
      </c>
      <c r="BN54" s="252">
        <f t="shared" si="57"/>
        <v>5.7206954570947793E-2</v>
      </c>
      <c r="BO54" s="252">
        <f t="shared" si="57"/>
        <v>5.7294429708222849E-2</v>
      </c>
    </row>
    <row r="55" spans="2:67" x14ac:dyDescent="0.25">
      <c r="B55" s="246" t="s">
        <v>101</v>
      </c>
      <c r="C55" s="247"/>
      <c r="D55" s="253">
        <f>D61/D53</f>
        <v>0.1</v>
      </c>
      <c r="E55" s="253">
        <f t="shared" ref="E55:AC55" si="58">E61/E53</f>
        <v>0.15789473684210525</v>
      </c>
      <c r="F55" s="253">
        <f t="shared" si="58"/>
        <v>6.0606060606060608E-2</v>
      </c>
      <c r="G55" s="253">
        <f t="shared" si="58"/>
        <v>5.1724137931034482E-2</v>
      </c>
      <c r="H55" s="253">
        <f t="shared" si="58"/>
        <v>7.7777777777777779E-2</v>
      </c>
      <c r="I55" s="253">
        <f t="shared" si="58"/>
        <v>9.0090090090090089E-3</v>
      </c>
      <c r="J55" s="253">
        <f t="shared" si="58"/>
        <v>4.0983606557377046E-2</v>
      </c>
      <c r="K55" s="253">
        <f t="shared" si="58"/>
        <v>5.3030303030303032E-2</v>
      </c>
      <c r="L55" s="253">
        <f t="shared" si="58"/>
        <v>7.4626865671641784E-2</v>
      </c>
      <c r="M55" s="253">
        <f t="shared" si="58"/>
        <v>5.9259259259259262E-2</v>
      </c>
      <c r="N55" s="253">
        <f t="shared" si="58"/>
        <v>3.5460992907801421E-2</v>
      </c>
      <c r="O55" s="253">
        <f t="shared" si="58"/>
        <v>5.6737588652482268E-2</v>
      </c>
      <c r="P55" s="253">
        <f t="shared" si="58"/>
        <v>8.8435374149659865E-2</v>
      </c>
      <c r="Q55" s="253">
        <f t="shared" si="58"/>
        <v>3.3783783783783786E-2</v>
      </c>
      <c r="R55" s="253">
        <f t="shared" si="58"/>
        <v>6.4935064935064929E-2</v>
      </c>
      <c r="S55" s="253">
        <f t="shared" si="58"/>
        <v>3.8461538461538464E-2</v>
      </c>
      <c r="T55" s="253">
        <f t="shared" si="58"/>
        <v>6.1797752808988762E-2</v>
      </c>
      <c r="U55" s="253">
        <f t="shared" si="58"/>
        <v>9.8360655737704916E-2</v>
      </c>
      <c r="V55" s="253">
        <f t="shared" si="58"/>
        <v>9.4444444444444442E-2</v>
      </c>
      <c r="W55" s="253">
        <f t="shared" si="58"/>
        <v>5.6410256410256411E-2</v>
      </c>
      <c r="X55" s="253">
        <f t="shared" si="58"/>
        <v>7.3529411764705885E-2</v>
      </c>
      <c r="Y55" s="253">
        <f t="shared" si="58"/>
        <v>5.6768558951965066E-2</v>
      </c>
      <c r="Z55" s="253">
        <f t="shared" si="58"/>
        <v>8.2644628099173556E-2</v>
      </c>
      <c r="AA55" s="253">
        <f t="shared" si="58"/>
        <v>9.2050209205020925E-2</v>
      </c>
      <c r="AB55" s="253">
        <f>AB61/AB53</f>
        <v>6.4777327935222673E-2</v>
      </c>
      <c r="AC55" s="253">
        <f t="shared" si="58"/>
        <v>8.0321285140562249E-2</v>
      </c>
      <c r="AD55" s="250">
        <v>7.2499999999999995E-2</v>
      </c>
      <c r="AF55" s="254">
        <f>AD55</f>
        <v>7.2499999999999995E-2</v>
      </c>
      <c r="AG55" s="254">
        <f>AF55</f>
        <v>7.2499999999999995E-2</v>
      </c>
      <c r="AH55" s="254">
        <f>AG55</f>
        <v>7.2499999999999995E-2</v>
      </c>
      <c r="AI55" s="254">
        <f t="shared" ref="AI55:BO55" si="59">AH55</f>
        <v>7.2499999999999995E-2</v>
      </c>
      <c r="AJ55" s="252">
        <f t="shared" si="59"/>
        <v>7.2499999999999995E-2</v>
      </c>
      <c r="AK55" s="252">
        <f t="shared" si="59"/>
        <v>7.2499999999999995E-2</v>
      </c>
      <c r="AL55" s="252">
        <f t="shared" si="59"/>
        <v>7.2499999999999995E-2</v>
      </c>
      <c r="AM55" s="252">
        <f t="shared" si="59"/>
        <v>7.2499999999999995E-2</v>
      </c>
      <c r="AN55" s="252">
        <f t="shared" si="59"/>
        <v>7.2499999999999995E-2</v>
      </c>
      <c r="AO55" s="252">
        <f t="shared" si="59"/>
        <v>7.2499999999999995E-2</v>
      </c>
      <c r="AP55" s="252">
        <f t="shared" si="59"/>
        <v>7.2499999999999995E-2</v>
      </c>
      <c r="AQ55" s="252">
        <f t="shared" si="59"/>
        <v>7.2499999999999995E-2</v>
      </c>
      <c r="AR55" s="252">
        <f t="shared" si="59"/>
        <v>7.2499999999999995E-2</v>
      </c>
      <c r="AS55" s="252">
        <f t="shared" si="59"/>
        <v>7.2499999999999995E-2</v>
      </c>
      <c r="AT55" s="252">
        <f t="shared" si="59"/>
        <v>7.2499999999999995E-2</v>
      </c>
      <c r="AU55" s="252">
        <f t="shared" si="59"/>
        <v>7.2499999999999995E-2</v>
      </c>
      <c r="AV55" s="252">
        <f t="shared" si="59"/>
        <v>7.2499999999999995E-2</v>
      </c>
      <c r="AW55" s="252">
        <f t="shared" si="59"/>
        <v>7.2499999999999995E-2</v>
      </c>
      <c r="AX55" s="252">
        <f t="shared" si="59"/>
        <v>7.2499999999999995E-2</v>
      </c>
      <c r="AY55" s="252">
        <f t="shared" si="59"/>
        <v>7.2499999999999995E-2</v>
      </c>
      <c r="AZ55" s="252">
        <f t="shared" si="59"/>
        <v>7.2499999999999995E-2</v>
      </c>
      <c r="BA55" s="252">
        <f t="shared" si="59"/>
        <v>7.2499999999999995E-2</v>
      </c>
      <c r="BB55" s="252">
        <f t="shared" si="59"/>
        <v>7.2499999999999995E-2</v>
      </c>
      <c r="BC55" s="252">
        <f t="shared" si="59"/>
        <v>7.2499999999999995E-2</v>
      </c>
      <c r="BD55" s="252">
        <f t="shared" si="59"/>
        <v>7.2499999999999995E-2</v>
      </c>
      <c r="BE55" s="252">
        <f t="shared" si="59"/>
        <v>7.2499999999999995E-2</v>
      </c>
      <c r="BF55" s="252">
        <f t="shared" si="59"/>
        <v>7.2499999999999995E-2</v>
      </c>
      <c r="BG55" s="252">
        <f t="shared" si="59"/>
        <v>7.2499999999999995E-2</v>
      </c>
      <c r="BH55" s="252">
        <f t="shared" si="59"/>
        <v>7.2499999999999995E-2</v>
      </c>
      <c r="BI55" s="252">
        <f t="shared" si="59"/>
        <v>7.2499999999999995E-2</v>
      </c>
      <c r="BJ55" s="252">
        <f t="shared" si="59"/>
        <v>7.2499999999999995E-2</v>
      </c>
      <c r="BK55" s="252">
        <f t="shared" si="59"/>
        <v>7.2499999999999995E-2</v>
      </c>
      <c r="BL55" s="252">
        <f t="shared" si="59"/>
        <v>7.2499999999999995E-2</v>
      </c>
      <c r="BM55" s="252">
        <f t="shared" si="59"/>
        <v>7.2499999999999995E-2</v>
      </c>
      <c r="BN55" s="252">
        <f t="shared" si="59"/>
        <v>7.2499999999999995E-2</v>
      </c>
      <c r="BO55" s="252">
        <f t="shared" si="59"/>
        <v>7.2499999999999995E-2</v>
      </c>
    </row>
    <row r="56" spans="2:67" x14ac:dyDescent="0.25">
      <c r="B56" s="246" t="s">
        <v>133</v>
      </c>
      <c r="C56" s="247"/>
      <c r="D56" s="255">
        <f>D62/D60</f>
        <v>44.333333333333336</v>
      </c>
      <c r="E56" s="255">
        <f t="shared" ref="E56:AC56" si="60">E62/E60</f>
        <v>61.4375</v>
      </c>
      <c r="F56" s="255">
        <f t="shared" si="60"/>
        <v>55.41935483870968</v>
      </c>
      <c r="G56" s="255">
        <f t="shared" si="60"/>
        <v>45.236363636363635</v>
      </c>
      <c r="H56" s="255">
        <f t="shared" si="60"/>
        <v>44.46987951807229</v>
      </c>
      <c r="I56" s="255">
        <f t="shared" si="60"/>
        <v>39.709090909090911</v>
      </c>
      <c r="J56" s="255">
        <f t="shared" si="60"/>
        <v>42.521367521367523</v>
      </c>
      <c r="K56" s="255">
        <f t="shared" si="60"/>
        <v>34.351999999999997</v>
      </c>
      <c r="L56" s="255">
        <f t="shared" si="60"/>
        <v>33.758064516129032</v>
      </c>
      <c r="M56" s="255">
        <f t="shared" si="60"/>
        <v>41.440944881889763</v>
      </c>
      <c r="N56" s="255">
        <f t="shared" si="60"/>
        <v>35.301470588235297</v>
      </c>
      <c r="O56" s="255">
        <f t="shared" si="60"/>
        <v>40.578947368421055</v>
      </c>
      <c r="P56" s="255">
        <f t="shared" si="60"/>
        <v>44.365671641791046</v>
      </c>
      <c r="Q56" s="255">
        <f t="shared" si="60"/>
        <v>43.328671328671327</v>
      </c>
      <c r="R56" s="255">
        <f t="shared" si="60"/>
        <v>42.784722222222221</v>
      </c>
      <c r="S56" s="255">
        <f t="shared" si="60"/>
        <v>35.96</v>
      </c>
      <c r="T56" s="255">
        <f t="shared" si="60"/>
        <v>39.197604790419163</v>
      </c>
      <c r="U56" s="255">
        <f t="shared" si="60"/>
        <v>37.290909090909089</v>
      </c>
      <c r="V56" s="255">
        <f t="shared" si="60"/>
        <v>38.429447852760738</v>
      </c>
      <c r="W56" s="255">
        <f t="shared" si="60"/>
        <v>42.532608695652172</v>
      </c>
      <c r="X56" s="255">
        <f t="shared" si="60"/>
        <v>43.534391534391531</v>
      </c>
      <c r="Y56" s="255">
        <f t="shared" si="60"/>
        <v>37.791666666666664</v>
      </c>
      <c r="Z56" s="255">
        <f t="shared" si="60"/>
        <v>37.261261261261261</v>
      </c>
      <c r="AA56" s="255">
        <f t="shared" si="60"/>
        <v>50.705069124423964</v>
      </c>
      <c r="AB56" s="255">
        <f>AB62/AB60</f>
        <v>62.8008658008658</v>
      </c>
      <c r="AC56" s="255">
        <f t="shared" si="60"/>
        <v>67.611353711790386</v>
      </c>
      <c r="AD56" s="256">
        <f>SUM(P62:AC62)/SUM(P60:AC60)</f>
        <v>45.474158183241975</v>
      </c>
      <c r="AF56" s="257">
        <f>AD56</f>
        <v>45.474158183241975</v>
      </c>
      <c r="AG56" s="257">
        <f t="shared" ref="AG56:BO56" si="61">AG62/AG60</f>
        <v>67.611353711790386</v>
      </c>
      <c r="AH56" s="257">
        <f t="shared" si="61"/>
        <v>72.72789115646259</v>
      </c>
      <c r="AI56" s="257">
        <f t="shared" si="61"/>
        <v>53.276527331189712</v>
      </c>
      <c r="AJ56" s="258">
        <f t="shared" si="61"/>
        <v>34.161094224924014</v>
      </c>
      <c r="AK56" s="258">
        <f t="shared" si="61"/>
        <v>58.640804597701148</v>
      </c>
      <c r="AL56" s="258">
        <f t="shared" si="61"/>
        <v>66.777173913043484</v>
      </c>
      <c r="AM56" s="258">
        <f t="shared" si="61"/>
        <v>66.529562982005146</v>
      </c>
      <c r="AN56" s="258">
        <f t="shared" si="61"/>
        <v>66.214111922141115</v>
      </c>
      <c r="AO56" s="258">
        <f t="shared" si="61"/>
        <v>66.225287356321843</v>
      </c>
      <c r="AP56" s="258">
        <f t="shared" si="61"/>
        <v>66.082608695652169</v>
      </c>
      <c r="AQ56" s="258">
        <f t="shared" si="61"/>
        <v>66.323045267489718</v>
      </c>
      <c r="AR56" s="258">
        <f t="shared" si="61"/>
        <v>66.525291828793769</v>
      </c>
      <c r="AS56" s="258">
        <f t="shared" si="61"/>
        <v>67.204044117647058</v>
      </c>
      <c r="AT56" s="258">
        <f t="shared" si="61"/>
        <v>67.944347826086954</v>
      </c>
      <c r="AU56" s="258">
        <f t="shared" si="61"/>
        <v>68.514802631578945</v>
      </c>
      <c r="AV56" s="258">
        <f t="shared" si="61"/>
        <v>69.531152647975077</v>
      </c>
      <c r="AW56" s="258">
        <f t="shared" si="61"/>
        <v>70.488954344624446</v>
      </c>
      <c r="AX56" s="258">
        <f t="shared" si="61"/>
        <v>70.366295264623957</v>
      </c>
      <c r="AY56" s="258">
        <f t="shared" si="61"/>
        <v>69.563899868247688</v>
      </c>
      <c r="AZ56" s="258">
        <f t="shared" si="61"/>
        <v>69.02743142144638</v>
      </c>
      <c r="BA56" s="258">
        <f t="shared" si="61"/>
        <v>68.313679245283012</v>
      </c>
      <c r="BB56" s="258">
        <f t="shared" si="61"/>
        <v>67.662207357859529</v>
      </c>
      <c r="BC56" s="258">
        <f t="shared" si="61"/>
        <v>67.414556962025316</v>
      </c>
      <c r="BD56" s="258">
        <f t="shared" si="61"/>
        <v>66.863409770687937</v>
      </c>
      <c r="BE56" s="258">
        <f t="shared" si="61"/>
        <v>66.48441926345609</v>
      </c>
      <c r="BF56" s="258">
        <f t="shared" si="61"/>
        <v>66.162499999999994</v>
      </c>
      <c r="BG56" s="258">
        <f t="shared" si="61"/>
        <v>65.685810810810807</v>
      </c>
      <c r="BH56" s="258">
        <f t="shared" si="61"/>
        <v>64.986410871302951</v>
      </c>
      <c r="BI56" s="258">
        <f t="shared" si="61"/>
        <v>64.209214501510573</v>
      </c>
      <c r="BJ56" s="258">
        <f t="shared" si="61"/>
        <v>63.581844174410293</v>
      </c>
      <c r="BK56" s="258">
        <f t="shared" si="61"/>
        <v>62.895875591615955</v>
      </c>
      <c r="BL56" s="258">
        <f t="shared" si="61"/>
        <v>62.235294117647058</v>
      </c>
      <c r="BM56" s="258">
        <f t="shared" si="61"/>
        <v>61.579806529625152</v>
      </c>
      <c r="BN56" s="258">
        <f t="shared" si="61"/>
        <v>60.939359267734552</v>
      </c>
      <c r="BO56" s="258">
        <f t="shared" si="61"/>
        <v>60.27366143861547</v>
      </c>
    </row>
    <row r="57" spans="2:67" x14ac:dyDescent="0.25">
      <c r="B57" s="246" t="s">
        <v>103</v>
      </c>
      <c r="C57" s="247"/>
      <c r="D57" s="259">
        <f t="shared" ref="D57:AA57" si="62">D65/D62</f>
        <v>90.748120300751879</v>
      </c>
      <c r="E57" s="259">
        <f t="shared" si="62"/>
        <v>90.675483214649034</v>
      </c>
      <c r="F57" s="259">
        <f t="shared" si="62"/>
        <v>95.17275902211874</v>
      </c>
      <c r="G57" s="259">
        <f t="shared" si="62"/>
        <v>98.637660771704176</v>
      </c>
      <c r="H57" s="259">
        <f t="shared" si="62"/>
        <v>38.187483066919533</v>
      </c>
      <c r="I57" s="259">
        <f t="shared" si="62"/>
        <v>53.878434065934066</v>
      </c>
      <c r="J57" s="259">
        <f t="shared" si="62"/>
        <v>51.576783919597993</v>
      </c>
      <c r="K57" s="259">
        <f t="shared" si="62"/>
        <v>50.880251513740099</v>
      </c>
      <c r="L57" s="259">
        <f t="shared" si="62"/>
        <v>61.996989966555184</v>
      </c>
      <c r="M57" s="259">
        <f t="shared" si="62"/>
        <v>80.995268858065742</v>
      </c>
      <c r="N57" s="259">
        <f t="shared" si="62"/>
        <v>74.048344094980209</v>
      </c>
      <c r="O57" s="259">
        <f t="shared" si="62"/>
        <v>73.512099314433939</v>
      </c>
      <c r="P57" s="259">
        <f t="shared" si="62"/>
        <v>68.121026072329684</v>
      </c>
      <c r="Q57" s="259">
        <f t="shared" si="62"/>
        <v>73.208691091026466</v>
      </c>
      <c r="R57" s="259">
        <f t="shared" si="62"/>
        <v>70.617458204836879</v>
      </c>
      <c r="S57" s="259">
        <f t="shared" si="62"/>
        <v>72.648657767890242</v>
      </c>
      <c r="T57" s="259">
        <f t="shared" si="62"/>
        <v>70.42508402077604</v>
      </c>
      <c r="U57" s="259">
        <f t="shared" si="62"/>
        <v>73.804485616772311</v>
      </c>
      <c r="V57" s="259">
        <f t="shared" si="62"/>
        <v>71.33042784163473</v>
      </c>
      <c r="W57" s="259">
        <f t="shared" si="62"/>
        <v>102.23446204957833</v>
      </c>
      <c r="X57" s="259">
        <f t="shared" si="62"/>
        <v>122.97637943607195</v>
      </c>
      <c r="Y57" s="259">
        <f t="shared" si="62"/>
        <v>120.02051941688104</v>
      </c>
      <c r="Z57" s="259">
        <f t="shared" si="62"/>
        <v>122.52521760154738</v>
      </c>
      <c r="AA57" s="259">
        <f t="shared" si="62"/>
        <v>159.07721530491685</v>
      </c>
      <c r="AB57" s="259">
        <f>AB65/AB62</f>
        <v>183.32322327152409</v>
      </c>
      <c r="AC57" s="259">
        <f>AC65/AC62</f>
        <v>144.77802557643867</v>
      </c>
      <c r="AD57" s="275">
        <f>SUM(W65:AC65)/SUM(W62:AC62)</f>
        <v>142.30134481913939</v>
      </c>
      <c r="AF57" s="261">
        <f>AD57</f>
        <v>142.30134481913939</v>
      </c>
      <c r="AG57" s="261">
        <f t="shared" ref="AG57:BO57" si="63">AG65/AG62</f>
        <v>144.77802557643867</v>
      </c>
      <c r="AH57" s="261">
        <f t="shared" si="63"/>
        <v>141.5611308577308</v>
      </c>
      <c r="AI57" s="261">
        <f t="shared" si="63"/>
        <v>138.18019011406844</v>
      </c>
      <c r="AJ57" s="262">
        <f t="shared" si="63"/>
        <v>145.26827386778183</v>
      </c>
      <c r="AK57" s="262">
        <f t="shared" si="63"/>
        <v>97.698140054473669</v>
      </c>
      <c r="AL57" s="262">
        <f t="shared" si="63"/>
        <v>68.717199386036782</v>
      </c>
      <c r="AM57" s="262">
        <f t="shared" si="63"/>
        <v>68.742946680844639</v>
      </c>
      <c r="AN57" s="262">
        <f t="shared" si="63"/>
        <v>68.945086596221671</v>
      </c>
      <c r="AO57" s="262">
        <f t="shared" si="63"/>
        <v>69.03831534834238</v>
      </c>
      <c r="AP57" s="262">
        <f t="shared" si="63"/>
        <v>69.22513479660509</v>
      </c>
      <c r="AQ57" s="262">
        <f t="shared" si="63"/>
        <v>69.430496324588091</v>
      </c>
      <c r="AR57" s="262">
        <f t="shared" si="63"/>
        <v>69.665918678085475</v>
      </c>
      <c r="AS57" s="262">
        <f t="shared" si="63"/>
        <v>70.131083010925508</v>
      </c>
      <c r="AT57" s="262">
        <f t="shared" si="63"/>
        <v>70.670538770152305</v>
      </c>
      <c r="AU57" s="262">
        <f t="shared" si="63"/>
        <v>70.948186335715107</v>
      </c>
      <c r="AV57" s="262">
        <f t="shared" si="63"/>
        <v>71.341915227283636</v>
      </c>
      <c r="AW57" s="262">
        <f t="shared" si="63"/>
        <v>71.735125025026932</v>
      </c>
      <c r="AX57" s="262">
        <f t="shared" si="63"/>
        <v>72.373313290368714</v>
      </c>
      <c r="AY57" s="262">
        <f t="shared" si="63"/>
        <v>73.190279113749767</v>
      </c>
      <c r="AZ57" s="262">
        <f t="shared" si="63"/>
        <v>74.092787883276657</v>
      </c>
      <c r="BA57" s="262">
        <f t="shared" si="63"/>
        <v>75.211431354048628</v>
      </c>
      <c r="BB57" s="262">
        <f t="shared" si="63"/>
        <v>76.477431074212362</v>
      </c>
      <c r="BC57" s="262">
        <f t="shared" si="63"/>
        <v>78.245726927683492</v>
      </c>
      <c r="BD57" s="262">
        <f t="shared" si="63"/>
        <v>80.040632059548287</v>
      </c>
      <c r="BE57" s="262">
        <f t="shared" si="63"/>
        <v>82.192943036656686</v>
      </c>
      <c r="BF57" s="262">
        <f t="shared" si="63"/>
        <v>84.738220374400029</v>
      </c>
      <c r="BG57" s="262">
        <f t="shared" si="63"/>
        <v>86.242015864960678</v>
      </c>
      <c r="BH57" s="262">
        <f t="shared" si="63"/>
        <v>86.465169227565482</v>
      </c>
      <c r="BI57" s="262">
        <f t="shared" si="63"/>
        <v>86.672654578369361</v>
      </c>
      <c r="BJ57" s="262">
        <f t="shared" si="63"/>
        <v>86.870660280429817</v>
      </c>
      <c r="BK57" s="262">
        <f t="shared" si="63"/>
        <v>87.096716891737856</v>
      </c>
      <c r="BL57" s="262">
        <f t="shared" si="63"/>
        <v>87.31799085372208</v>
      </c>
      <c r="BM57" s="262">
        <f t="shared" si="63"/>
        <v>87.521863759644901</v>
      </c>
      <c r="BN57" s="262">
        <f t="shared" si="63"/>
        <v>87.750292567591529</v>
      </c>
      <c r="BO57" s="262">
        <f t="shared" si="63"/>
        <v>87.97114904935367</v>
      </c>
    </row>
    <row r="58" spans="2:67" x14ac:dyDescent="0.25">
      <c r="B58" s="246" t="s">
        <v>134</v>
      </c>
      <c r="C58" s="247"/>
      <c r="D58" s="253">
        <f t="shared" ref="D58:AA58" si="64">D66/D65</f>
        <v>0.42048137868180124</v>
      </c>
      <c r="E58" s="253">
        <f t="shared" si="64"/>
        <v>0.42621221980389079</v>
      </c>
      <c r="F58" s="253">
        <f t="shared" si="64"/>
        <v>0.41478397228739111</v>
      </c>
      <c r="G58" s="253">
        <f t="shared" si="64"/>
        <v>0.40499489630639274</v>
      </c>
      <c r="H58" s="253">
        <f t="shared" si="64"/>
        <v>1</v>
      </c>
      <c r="I58" s="253">
        <f t="shared" si="64"/>
        <v>0.66966656893613952</v>
      </c>
      <c r="J58" s="253">
        <f t="shared" si="64"/>
        <v>0.64525934889485159</v>
      </c>
      <c r="K58" s="253">
        <f t="shared" si="64"/>
        <v>0.61680759502709182</v>
      </c>
      <c r="L58" s="253">
        <f t="shared" si="64"/>
        <v>0.4890578507810977</v>
      </c>
      <c r="M58" s="253">
        <f t="shared" si="64"/>
        <v>0.37719507523375001</v>
      </c>
      <c r="N58" s="253">
        <f t="shared" si="64"/>
        <v>0.39549251053638745</v>
      </c>
      <c r="O58" s="253">
        <f t="shared" si="64"/>
        <v>0.39834170479361042</v>
      </c>
      <c r="P58" s="253">
        <f t="shared" si="64"/>
        <v>0.39145191299806531</v>
      </c>
      <c r="Q58" s="253">
        <f t="shared" si="64"/>
        <v>0.39062960722864287</v>
      </c>
      <c r="R58" s="253">
        <f t="shared" si="64"/>
        <v>0.38988755388276791</v>
      </c>
      <c r="S58" s="253">
        <f t="shared" si="64"/>
        <v>0.39281198721422883</v>
      </c>
      <c r="T58" s="253">
        <f t="shared" si="64"/>
        <v>0.38342516940251531</v>
      </c>
      <c r="U58" s="253">
        <f t="shared" si="64"/>
        <v>0.39379545889953954</v>
      </c>
      <c r="V58" s="253">
        <f t="shared" si="64"/>
        <v>0.38944634207806472</v>
      </c>
      <c r="W58" s="253">
        <f t="shared" si="64"/>
        <v>0.26932074503407066</v>
      </c>
      <c r="X58" s="253">
        <f t="shared" si="64"/>
        <v>0.22618577769928566</v>
      </c>
      <c r="Y58" s="253">
        <f t="shared" si="64"/>
        <v>0.23862961895016727</v>
      </c>
      <c r="Z58" s="253">
        <f t="shared" si="64"/>
        <v>0.23564159906291743</v>
      </c>
      <c r="AA58" s="253">
        <f t="shared" si="64"/>
        <v>0.17514045664392006</v>
      </c>
      <c r="AB58" s="253">
        <f>AB66/AB65</f>
        <v>0.14452917310591959</v>
      </c>
      <c r="AC58" s="253">
        <f>AC66/AC65</f>
        <v>0.17426718366744562</v>
      </c>
      <c r="AD58" s="288">
        <f>SUM(W66:AC66)/SUM(W65:AC65)</f>
        <v>0.19112626516921521</v>
      </c>
      <c r="AF58" s="254">
        <f>AD58</f>
        <v>0.19112626516921521</v>
      </c>
      <c r="AG58" s="254">
        <f t="shared" ref="AG58:BO58" si="65">AG66/AG65</f>
        <v>0.17426718366744562</v>
      </c>
      <c r="AH58" s="254">
        <f t="shared" si="65"/>
        <v>0.17738182547650616</v>
      </c>
      <c r="AI58" s="254">
        <f t="shared" si="65"/>
        <v>0.17756569374435396</v>
      </c>
      <c r="AJ58" s="254">
        <f t="shared" si="65"/>
        <v>0.16889504801560865</v>
      </c>
      <c r="AK58" s="254">
        <f t="shared" si="65"/>
        <v>0.28034337771539841</v>
      </c>
      <c r="AL58" s="254">
        <f t="shared" si="65"/>
        <v>0.40294744899881513</v>
      </c>
      <c r="AM58" s="254">
        <f t="shared" si="65"/>
        <v>0.40460904684937077</v>
      </c>
      <c r="AN58" s="254">
        <f t="shared" si="65"/>
        <v>0.40620585096365319</v>
      </c>
      <c r="AO58" s="254">
        <f t="shared" si="65"/>
        <v>0.40792159842973968</v>
      </c>
      <c r="AP58" s="254">
        <f t="shared" si="65"/>
        <v>0.40951761361867595</v>
      </c>
      <c r="AQ58" s="254">
        <f t="shared" si="65"/>
        <v>0.41125138937816086</v>
      </c>
      <c r="AR58" s="254">
        <f t="shared" si="65"/>
        <v>0.41294108667865254</v>
      </c>
      <c r="AS58" s="254">
        <f t="shared" si="65"/>
        <v>0.41457854477367451</v>
      </c>
      <c r="AT58" s="254">
        <f t="shared" si="65"/>
        <v>0.41643332713259745</v>
      </c>
      <c r="AU58" s="254">
        <f t="shared" si="65"/>
        <v>0.41797418053449259</v>
      </c>
      <c r="AV58" s="254">
        <f t="shared" si="65"/>
        <v>0.41919905299369098</v>
      </c>
      <c r="AW58" s="254">
        <f t="shared" si="65"/>
        <v>0.42034731963395855</v>
      </c>
      <c r="AX58" s="254">
        <f t="shared" si="65"/>
        <v>0.41864600751824155</v>
      </c>
      <c r="AY58" s="254">
        <f t="shared" si="65"/>
        <v>0.41480776434221767</v>
      </c>
      <c r="AZ58" s="254">
        <f t="shared" si="65"/>
        <v>0.4103277136120439</v>
      </c>
      <c r="BA58" s="254">
        <f t="shared" si="65"/>
        <v>0.40499934373868762</v>
      </c>
      <c r="BB58" s="254">
        <f t="shared" si="65"/>
        <v>0.39886711205305803</v>
      </c>
      <c r="BC58" s="254">
        <f t="shared" si="65"/>
        <v>0.39174583570667271</v>
      </c>
      <c r="BD58" s="254">
        <f t="shared" si="65"/>
        <v>0.38342829226077824</v>
      </c>
      <c r="BE58" s="254">
        <f t="shared" si="65"/>
        <v>0.37393439384368582</v>
      </c>
      <c r="BF58" s="254">
        <f t="shared" si="65"/>
        <v>0.36328047763545435</v>
      </c>
      <c r="BG58" s="254">
        <f t="shared" si="65"/>
        <v>0.35738742102055637</v>
      </c>
      <c r="BH58" s="254">
        <f t="shared" si="65"/>
        <v>0.35717511104510707</v>
      </c>
      <c r="BI58" s="254">
        <f t="shared" si="65"/>
        <v>0.35692334384302632</v>
      </c>
      <c r="BJ58" s="254">
        <f t="shared" si="65"/>
        <v>0.35670855422328435</v>
      </c>
      <c r="BK58" s="254">
        <f t="shared" si="65"/>
        <v>0.35648244607390989</v>
      </c>
      <c r="BL58" s="254">
        <f t="shared" si="65"/>
        <v>0.35626894038686918</v>
      </c>
      <c r="BM58" s="254">
        <f t="shared" si="65"/>
        <v>0.35603617978257013</v>
      </c>
      <c r="BN58" s="254">
        <f t="shared" si="65"/>
        <v>0.35579528002398203</v>
      </c>
      <c r="BO58" s="254">
        <f t="shared" si="65"/>
        <v>0.35557672606334201</v>
      </c>
    </row>
    <row r="60" spans="2:67" x14ac:dyDescent="0.25">
      <c r="B60" t="s">
        <v>285</v>
      </c>
      <c r="D60" s="7">
        <f t="shared" ref="D60:AA60" si="66">IF(SUM(D76,D92,D108,D124)&gt;=D$150,D$150,SUM(D76,D92,D108,D124))</f>
        <v>18</v>
      </c>
      <c r="E60" s="7">
        <f t="shared" si="66"/>
        <v>16</v>
      </c>
      <c r="F60" s="7">
        <f t="shared" si="66"/>
        <v>31</v>
      </c>
      <c r="G60" s="7">
        <f t="shared" si="66"/>
        <v>55</v>
      </c>
      <c r="H60" s="7">
        <f t="shared" si="66"/>
        <v>83</v>
      </c>
      <c r="I60" s="7">
        <f t="shared" si="66"/>
        <v>110</v>
      </c>
      <c r="J60" s="7">
        <f t="shared" si="66"/>
        <v>117</v>
      </c>
      <c r="K60" s="7">
        <f t="shared" si="66"/>
        <v>125</v>
      </c>
      <c r="L60" s="7">
        <f t="shared" si="66"/>
        <v>124</v>
      </c>
      <c r="M60" s="7">
        <f t="shared" si="66"/>
        <v>127</v>
      </c>
      <c r="N60" s="7">
        <f t="shared" si="66"/>
        <v>136</v>
      </c>
      <c r="O60" s="7">
        <f t="shared" si="66"/>
        <v>133</v>
      </c>
      <c r="P60" s="7">
        <f t="shared" si="66"/>
        <v>134</v>
      </c>
      <c r="Q60" s="7">
        <f t="shared" si="66"/>
        <v>143</v>
      </c>
      <c r="R60" s="7">
        <f t="shared" si="66"/>
        <v>144</v>
      </c>
      <c r="S60" s="7">
        <f t="shared" si="66"/>
        <v>150</v>
      </c>
      <c r="T60" s="7">
        <f t="shared" si="66"/>
        <v>167</v>
      </c>
      <c r="U60" s="7">
        <f t="shared" si="66"/>
        <v>165</v>
      </c>
      <c r="V60" s="7">
        <f t="shared" si="66"/>
        <v>163</v>
      </c>
      <c r="W60" s="7">
        <f t="shared" si="66"/>
        <v>184</v>
      </c>
      <c r="X60" s="7">
        <f t="shared" si="66"/>
        <v>189</v>
      </c>
      <c r="Y60" s="7">
        <f t="shared" si="66"/>
        <v>216</v>
      </c>
      <c r="Z60" s="7">
        <f t="shared" si="66"/>
        <v>222</v>
      </c>
      <c r="AA60" s="7">
        <f t="shared" si="66"/>
        <v>217</v>
      </c>
      <c r="AB60" s="7">
        <f>IF(SUM(AB76,AB92,AB108,AB124)&gt;=AB$150,AB$150,SUM(AB76,AB92,AB108,AB124))</f>
        <v>231</v>
      </c>
      <c r="AC60" s="7">
        <f>IF(SUM(AC76,AC92,AC108,AC124)&gt;=AC$150,AC$150,SUM(AC76,AC92,AC108,AC124))</f>
        <v>229</v>
      </c>
      <c r="AF60" s="7">
        <f t="shared" ref="AF60:AG63" si="67">AB60</f>
        <v>231</v>
      </c>
      <c r="AG60" s="7">
        <f t="shared" si="67"/>
        <v>229</v>
      </c>
      <c r="AH60" s="7">
        <f t="shared" ref="AH60:BO60" si="68">ROUND(AH53*(1-AH55),)</f>
        <v>294</v>
      </c>
      <c r="AI60" s="7">
        <f t="shared" si="68"/>
        <v>311</v>
      </c>
      <c r="AJ60" s="9">
        <f t="shared" si="68"/>
        <v>329</v>
      </c>
      <c r="AK60" s="9">
        <f t="shared" si="68"/>
        <v>348</v>
      </c>
      <c r="AL60" s="9">
        <f t="shared" si="68"/>
        <v>368</v>
      </c>
      <c r="AM60" s="9">
        <f t="shared" si="68"/>
        <v>389</v>
      </c>
      <c r="AN60" s="9">
        <f t="shared" si="68"/>
        <v>411</v>
      </c>
      <c r="AO60" s="9">
        <f t="shared" si="68"/>
        <v>435</v>
      </c>
      <c r="AP60" s="9">
        <f t="shared" si="68"/>
        <v>460</v>
      </c>
      <c r="AQ60" s="9">
        <f t="shared" si="68"/>
        <v>486</v>
      </c>
      <c r="AR60" s="9">
        <f t="shared" si="68"/>
        <v>514</v>
      </c>
      <c r="AS60" s="9">
        <f t="shared" si="68"/>
        <v>544</v>
      </c>
      <c r="AT60" s="9">
        <f t="shared" si="68"/>
        <v>575</v>
      </c>
      <c r="AU60" s="9">
        <f t="shared" si="68"/>
        <v>608</v>
      </c>
      <c r="AV60" s="9">
        <f t="shared" si="68"/>
        <v>642</v>
      </c>
      <c r="AW60" s="9">
        <f t="shared" si="68"/>
        <v>679</v>
      </c>
      <c r="AX60" s="9">
        <f t="shared" si="68"/>
        <v>718</v>
      </c>
      <c r="AY60" s="9">
        <f t="shared" si="68"/>
        <v>759</v>
      </c>
      <c r="AZ60" s="9">
        <f t="shared" si="68"/>
        <v>802</v>
      </c>
      <c r="BA60" s="9">
        <f t="shared" si="68"/>
        <v>848</v>
      </c>
      <c r="BB60" s="9">
        <f t="shared" si="68"/>
        <v>897</v>
      </c>
      <c r="BC60" s="9">
        <f t="shared" si="68"/>
        <v>948</v>
      </c>
      <c r="BD60" s="9">
        <f t="shared" si="68"/>
        <v>1003</v>
      </c>
      <c r="BE60" s="9">
        <f t="shared" si="68"/>
        <v>1059</v>
      </c>
      <c r="BF60" s="9">
        <f t="shared" si="68"/>
        <v>1120</v>
      </c>
      <c r="BG60" s="9">
        <f t="shared" si="68"/>
        <v>1184</v>
      </c>
      <c r="BH60" s="9">
        <f t="shared" si="68"/>
        <v>1251</v>
      </c>
      <c r="BI60" s="9">
        <f t="shared" si="68"/>
        <v>1324</v>
      </c>
      <c r="BJ60" s="9">
        <f t="shared" si="68"/>
        <v>1399</v>
      </c>
      <c r="BK60" s="9">
        <f t="shared" si="68"/>
        <v>1479</v>
      </c>
      <c r="BL60" s="9">
        <f t="shared" si="68"/>
        <v>1564</v>
      </c>
      <c r="BM60" s="9">
        <f t="shared" si="68"/>
        <v>1654</v>
      </c>
      <c r="BN60" s="9">
        <f t="shared" si="68"/>
        <v>1748</v>
      </c>
      <c r="BO60" s="9">
        <f t="shared" si="68"/>
        <v>1849</v>
      </c>
    </row>
    <row r="61" spans="2:67" x14ac:dyDescent="0.25">
      <c r="B61" s="263" t="s">
        <v>286</v>
      </c>
      <c r="D61" s="7">
        <f t="shared" ref="D61:AA61" si="69">IF(SUM(D77,D93,D109,D125)&gt;=D$151,D$151,SUM(D77,D93,D109,D125))</f>
        <v>2</v>
      </c>
      <c r="E61" s="7">
        <f t="shared" si="69"/>
        <v>3</v>
      </c>
      <c r="F61" s="7">
        <f t="shared" si="69"/>
        <v>2</v>
      </c>
      <c r="G61" s="7">
        <f t="shared" si="69"/>
        <v>3</v>
      </c>
      <c r="H61" s="7">
        <f t="shared" si="69"/>
        <v>7</v>
      </c>
      <c r="I61" s="7">
        <f t="shared" si="69"/>
        <v>1</v>
      </c>
      <c r="J61" s="7">
        <f t="shared" si="69"/>
        <v>5</v>
      </c>
      <c r="K61" s="7">
        <f t="shared" si="69"/>
        <v>7</v>
      </c>
      <c r="L61" s="7">
        <f t="shared" si="69"/>
        <v>10</v>
      </c>
      <c r="M61" s="7">
        <f t="shared" si="69"/>
        <v>8</v>
      </c>
      <c r="N61" s="7">
        <f t="shared" si="69"/>
        <v>5</v>
      </c>
      <c r="O61" s="7">
        <f t="shared" si="69"/>
        <v>8</v>
      </c>
      <c r="P61" s="7">
        <f t="shared" si="69"/>
        <v>13</v>
      </c>
      <c r="Q61" s="7">
        <f t="shared" si="69"/>
        <v>5</v>
      </c>
      <c r="R61" s="7">
        <f t="shared" si="69"/>
        <v>10</v>
      </c>
      <c r="S61" s="7">
        <f t="shared" si="69"/>
        <v>6</v>
      </c>
      <c r="T61" s="7">
        <f t="shared" si="69"/>
        <v>11</v>
      </c>
      <c r="U61" s="7">
        <f t="shared" si="69"/>
        <v>18</v>
      </c>
      <c r="V61" s="7">
        <f t="shared" si="69"/>
        <v>17</v>
      </c>
      <c r="W61" s="7">
        <f t="shared" si="69"/>
        <v>11</v>
      </c>
      <c r="X61" s="7">
        <f t="shared" si="69"/>
        <v>15</v>
      </c>
      <c r="Y61" s="7">
        <f t="shared" si="69"/>
        <v>13</v>
      </c>
      <c r="Z61" s="7">
        <f t="shared" si="69"/>
        <v>20</v>
      </c>
      <c r="AA61" s="7">
        <f t="shared" si="69"/>
        <v>22</v>
      </c>
      <c r="AB61" s="7">
        <f>IF(SUM(AB77,AB93,AB109,AB125)&gt;=AB$151,AB$151,SUM(AB77,AB93,AB109,AB125))</f>
        <v>16</v>
      </c>
      <c r="AC61" s="7">
        <f>IF(SUM(AC77,AC93,AC109,AC125)&gt;=AC$151,AC$151,SUM(AC77,AC93,AC109,AC125))</f>
        <v>20</v>
      </c>
      <c r="AF61" s="7">
        <f t="shared" si="67"/>
        <v>16</v>
      </c>
      <c r="AG61" s="7">
        <f t="shared" si="67"/>
        <v>20</v>
      </c>
      <c r="AH61" s="7">
        <f t="shared" ref="AH61:BO61" si="70">ROUND(AH53*AH55,)</f>
        <v>23</v>
      </c>
      <c r="AI61" s="7">
        <f t="shared" si="70"/>
        <v>24</v>
      </c>
      <c r="AJ61" s="9">
        <f t="shared" si="70"/>
        <v>26</v>
      </c>
      <c r="AK61" s="9">
        <f t="shared" si="70"/>
        <v>27</v>
      </c>
      <c r="AL61" s="9">
        <f t="shared" si="70"/>
        <v>29</v>
      </c>
      <c r="AM61" s="9">
        <f t="shared" si="70"/>
        <v>30</v>
      </c>
      <c r="AN61" s="9">
        <f t="shared" si="70"/>
        <v>32</v>
      </c>
      <c r="AO61" s="9">
        <f t="shared" si="70"/>
        <v>34</v>
      </c>
      <c r="AP61" s="9">
        <f t="shared" si="70"/>
        <v>36</v>
      </c>
      <c r="AQ61" s="9">
        <f t="shared" si="70"/>
        <v>38</v>
      </c>
      <c r="AR61" s="9">
        <f t="shared" si="70"/>
        <v>40</v>
      </c>
      <c r="AS61" s="9">
        <f t="shared" si="70"/>
        <v>42</v>
      </c>
      <c r="AT61" s="9">
        <f t="shared" si="70"/>
        <v>45</v>
      </c>
      <c r="AU61" s="9">
        <f t="shared" si="70"/>
        <v>47</v>
      </c>
      <c r="AV61" s="9">
        <f t="shared" si="70"/>
        <v>50</v>
      </c>
      <c r="AW61" s="9">
        <f t="shared" si="70"/>
        <v>53</v>
      </c>
      <c r="AX61" s="9">
        <f t="shared" si="70"/>
        <v>56</v>
      </c>
      <c r="AY61" s="9">
        <f t="shared" si="70"/>
        <v>59</v>
      </c>
      <c r="AZ61" s="9">
        <f t="shared" si="70"/>
        <v>63</v>
      </c>
      <c r="BA61" s="9">
        <f t="shared" si="70"/>
        <v>66</v>
      </c>
      <c r="BB61" s="9">
        <f t="shared" si="70"/>
        <v>70</v>
      </c>
      <c r="BC61" s="9">
        <f t="shared" si="70"/>
        <v>74</v>
      </c>
      <c r="BD61" s="9">
        <f t="shared" si="70"/>
        <v>78</v>
      </c>
      <c r="BE61" s="9">
        <f t="shared" si="70"/>
        <v>83</v>
      </c>
      <c r="BF61" s="9">
        <f t="shared" si="70"/>
        <v>88</v>
      </c>
      <c r="BG61" s="9">
        <f t="shared" si="70"/>
        <v>93</v>
      </c>
      <c r="BH61" s="9">
        <f t="shared" si="70"/>
        <v>98</v>
      </c>
      <c r="BI61" s="9">
        <f t="shared" si="70"/>
        <v>103</v>
      </c>
      <c r="BJ61" s="9">
        <f t="shared" si="70"/>
        <v>109</v>
      </c>
      <c r="BK61" s="9">
        <f t="shared" si="70"/>
        <v>116</v>
      </c>
      <c r="BL61" s="9">
        <f t="shared" si="70"/>
        <v>122</v>
      </c>
      <c r="BM61" s="9">
        <f t="shared" si="70"/>
        <v>129</v>
      </c>
      <c r="BN61" s="9">
        <f t="shared" si="70"/>
        <v>137</v>
      </c>
      <c r="BO61" s="9">
        <f t="shared" si="70"/>
        <v>144</v>
      </c>
    </row>
    <row r="62" spans="2:67" x14ac:dyDescent="0.25">
      <c r="B62" t="s">
        <v>287</v>
      </c>
      <c r="D62" s="7">
        <f t="shared" ref="D62:AC63" si="71">SUM(D78,D94,D110,D126)</f>
        <v>798</v>
      </c>
      <c r="E62" s="7">
        <f t="shared" si="71"/>
        <v>983</v>
      </c>
      <c r="F62" s="7">
        <f t="shared" si="71"/>
        <v>1718</v>
      </c>
      <c r="G62" s="7">
        <f t="shared" si="71"/>
        <v>2488</v>
      </c>
      <c r="H62" s="7">
        <f t="shared" si="71"/>
        <v>3691</v>
      </c>
      <c r="I62" s="7">
        <f t="shared" si="71"/>
        <v>4368</v>
      </c>
      <c r="J62" s="7">
        <f t="shared" si="71"/>
        <v>4975</v>
      </c>
      <c r="K62" s="7">
        <f t="shared" si="71"/>
        <v>4294</v>
      </c>
      <c r="L62" s="7">
        <f t="shared" si="71"/>
        <v>4186</v>
      </c>
      <c r="M62" s="7">
        <f t="shared" si="71"/>
        <v>5263</v>
      </c>
      <c r="N62" s="7">
        <f t="shared" si="71"/>
        <v>4801</v>
      </c>
      <c r="O62" s="7">
        <f t="shared" si="71"/>
        <v>5397</v>
      </c>
      <c r="P62" s="7">
        <f t="shared" si="71"/>
        <v>5945</v>
      </c>
      <c r="Q62" s="7">
        <f t="shared" si="71"/>
        <v>6196</v>
      </c>
      <c r="R62" s="7">
        <f t="shared" si="71"/>
        <v>6161</v>
      </c>
      <c r="S62" s="7">
        <f t="shared" si="71"/>
        <v>5394</v>
      </c>
      <c r="T62" s="7">
        <f t="shared" si="71"/>
        <v>6546</v>
      </c>
      <c r="U62" s="7">
        <f t="shared" si="71"/>
        <v>6153</v>
      </c>
      <c r="V62" s="7">
        <f t="shared" si="71"/>
        <v>6264</v>
      </c>
      <c r="W62" s="7">
        <f t="shared" si="71"/>
        <v>7826</v>
      </c>
      <c r="X62" s="7">
        <f t="shared" si="71"/>
        <v>8228</v>
      </c>
      <c r="Y62" s="7">
        <f t="shared" si="71"/>
        <v>8163</v>
      </c>
      <c r="Z62" s="7">
        <f t="shared" si="71"/>
        <v>8272</v>
      </c>
      <c r="AA62" s="7">
        <f t="shared" si="71"/>
        <v>11003</v>
      </c>
      <c r="AB62" s="7">
        <f>SUM(AB78,AB94,AB110,AB126)</f>
        <v>14507</v>
      </c>
      <c r="AC62" s="7">
        <f t="shared" si="71"/>
        <v>15483</v>
      </c>
      <c r="AF62" s="7">
        <f t="shared" si="67"/>
        <v>14507</v>
      </c>
      <c r="AG62" s="7">
        <f t="shared" si="67"/>
        <v>15483</v>
      </c>
      <c r="AH62" s="7">
        <f t="shared" ref="AH62:BO63" si="72">SUM(AH78,AH94,AH110,AH126)</f>
        <v>21382</v>
      </c>
      <c r="AI62" s="7">
        <f t="shared" si="72"/>
        <v>16569</v>
      </c>
      <c r="AJ62" s="9">
        <f t="shared" si="72"/>
        <v>11239</v>
      </c>
      <c r="AK62" s="9">
        <f t="shared" si="72"/>
        <v>20407</v>
      </c>
      <c r="AL62" s="9">
        <f t="shared" si="72"/>
        <v>24574</v>
      </c>
      <c r="AM62" s="9">
        <f t="shared" si="72"/>
        <v>25880</v>
      </c>
      <c r="AN62" s="9">
        <f t="shared" si="72"/>
        <v>27214</v>
      </c>
      <c r="AO62" s="9">
        <f t="shared" si="72"/>
        <v>28808</v>
      </c>
      <c r="AP62" s="9">
        <f t="shared" si="72"/>
        <v>30398</v>
      </c>
      <c r="AQ62" s="9">
        <f t="shared" si="72"/>
        <v>32233</v>
      </c>
      <c r="AR62" s="9">
        <f t="shared" si="72"/>
        <v>34194</v>
      </c>
      <c r="AS62" s="9">
        <f t="shared" si="72"/>
        <v>36559</v>
      </c>
      <c r="AT62" s="9">
        <f t="shared" si="72"/>
        <v>39068</v>
      </c>
      <c r="AU62" s="9">
        <f t="shared" si="72"/>
        <v>41657</v>
      </c>
      <c r="AV62" s="9">
        <f t="shared" si="72"/>
        <v>44639</v>
      </c>
      <c r="AW62" s="9">
        <f t="shared" si="72"/>
        <v>47862</v>
      </c>
      <c r="AX62" s="9">
        <f t="shared" si="72"/>
        <v>50523</v>
      </c>
      <c r="AY62" s="9">
        <f t="shared" si="72"/>
        <v>52799</v>
      </c>
      <c r="AZ62" s="9">
        <f t="shared" si="72"/>
        <v>55360</v>
      </c>
      <c r="BA62" s="9">
        <f t="shared" si="72"/>
        <v>57930</v>
      </c>
      <c r="BB62" s="9">
        <f t="shared" si="72"/>
        <v>60693</v>
      </c>
      <c r="BC62" s="9">
        <f t="shared" si="72"/>
        <v>63909</v>
      </c>
      <c r="BD62" s="9">
        <f t="shared" si="72"/>
        <v>67064</v>
      </c>
      <c r="BE62" s="9">
        <f t="shared" si="72"/>
        <v>70407</v>
      </c>
      <c r="BF62" s="9">
        <f t="shared" si="72"/>
        <v>74102</v>
      </c>
      <c r="BG62" s="9">
        <f t="shared" si="72"/>
        <v>77772</v>
      </c>
      <c r="BH62" s="9">
        <f t="shared" si="72"/>
        <v>81298</v>
      </c>
      <c r="BI62" s="9">
        <f t="shared" si="72"/>
        <v>85013</v>
      </c>
      <c r="BJ62" s="9">
        <f t="shared" si="72"/>
        <v>88951</v>
      </c>
      <c r="BK62" s="9">
        <f t="shared" si="72"/>
        <v>93023</v>
      </c>
      <c r="BL62" s="9">
        <f t="shared" si="72"/>
        <v>97336</v>
      </c>
      <c r="BM62" s="9">
        <f t="shared" si="72"/>
        <v>101853</v>
      </c>
      <c r="BN62" s="9">
        <f t="shared" si="72"/>
        <v>106522</v>
      </c>
      <c r="BO62" s="9">
        <f t="shared" si="72"/>
        <v>111446</v>
      </c>
    </row>
    <row r="63" spans="2:67" x14ac:dyDescent="0.25">
      <c r="B63" t="s">
        <v>288</v>
      </c>
      <c r="D63" s="7">
        <f t="shared" si="71"/>
        <v>2600700</v>
      </c>
      <c r="E63" s="7">
        <f t="shared" si="71"/>
        <v>3148400</v>
      </c>
      <c r="F63" s="7">
        <f t="shared" si="71"/>
        <v>6124780</v>
      </c>
      <c r="G63" s="7">
        <f t="shared" si="71"/>
        <v>9615250</v>
      </c>
      <c r="H63" s="7">
        <f t="shared" si="71"/>
        <v>13761330</v>
      </c>
      <c r="I63" s="7">
        <f t="shared" si="71"/>
        <v>14728680</v>
      </c>
      <c r="J63" s="7">
        <f t="shared" si="71"/>
        <v>14434909.300000001</v>
      </c>
      <c r="K63" s="7">
        <f t="shared" si="71"/>
        <v>11455990</v>
      </c>
      <c r="L63" s="7">
        <f t="shared" si="71"/>
        <v>10401940</v>
      </c>
      <c r="M63" s="7">
        <f t="shared" si="71"/>
        <v>16023310</v>
      </c>
      <c r="N63" s="7">
        <f t="shared" si="71"/>
        <v>11892610</v>
      </c>
      <c r="O63" s="7">
        <f t="shared" si="71"/>
        <v>13076480</v>
      </c>
      <c r="P63" s="7">
        <f t="shared" si="71"/>
        <v>12754950</v>
      </c>
      <c r="Q63" s="7">
        <f t="shared" si="71"/>
        <v>15229805</v>
      </c>
      <c r="R63" s="7">
        <f t="shared" si="71"/>
        <v>14222416</v>
      </c>
      <c r="S63" s="7">
        <f t="shared" si="71"/>
        <v>13007186</v>
      </c>
      <c r="T63" s="7">
        <f t="shared" si="71"/>
        <v>15142760</v>
      </c>
      <c r="U63" s="7">
        <f t="shared" si="71"/>
        <v>15130900</v>
      </c>
      <c r="V63" s="7">
        <f t="shared" si="71"/>
        <v>14470380</v>
      </c>
      <c r="W63" s="7">
        <f t="shared" si="71"/>
        <v>18508640</v>
      </c>
      <c r="X63" s="7">
        <f t="shared" si="71"/>
        <v>18711165</v>
      </c>
      <c r="Y63" s="7">
        <f t="shared" si="71"/>
        <v>20123650</v>
      </c>
      <c r="Z63" s="7">
        <f t="shared" si="71"/>
        <v>20176010</v>
      </c>
      <c r="AA63" s="7">
        <f t="shared" si="71"/>
        <v>24232260</v>
      </c>
      <c r="AB63" s="7">
        <f>SUM(AB79,AB95,AB111,AB127)</f>
        <v>29121500</v>
      </c>
      <c r="AC63" s="7">
        <f t="shared" si="71"/>
        <v>29788017</v>
      </c>
      <c r="AF63" s="7">
        <f t="shared" si="67"/>
        <v>29121500</v>
      </c>
      <c r="AG63" s="7">
        <f t="shared" si="67"/>
        <v>29788017</v>
      </c>
      <c r="AH63" s="7">
        <f t="shared" si="72"/>
        <v>40254809</v>
      </c>
      <c r="AI63" s="7">
        <f t="shared" si="72"/>
        <v>35628702</v>
      </c>
      <c r="AJ63" s="9">
        <f t="shared" si="72"/>
        <v>24164368</v>
      </c>
      <c r="AK63" s="9">
        <f t="shared" si="72"/>
        <v>42955172.98846852</v>
      </c>
      <c r="AL63" s="9">
        <f t="shared" si="72"/>
        <v>51881785.875312708</v>
      </c>
      <c r="AM63" s="9">
        <f t="shared" si="72"/>
        <v>54395682.84721829</v>
      </c>
      <c r="AN63" s="9">
        <f t="shared" si="72"/>
        <v>57063606.80246821</v>
      </c>
      <c r="AO63" s="9">
        <f t="shared" si="72"/>
        <v>60114568.522807434</v>
      </c>
      <c r="AP63" s="9">
        <f t="shared" si="72"/>
        <v>63153995.568397224</v>
      </c>
      <c r="AQ63" s="9">
        <f t="shared" si="72"/>
        <v>66666541.845238917</v>
      </c>
      <c r="AR63" s="9">
        <f t="shared" si="72"/>
        <v>70359072.329875812</v>
      </c>
      <c r="AS63" s="9">
        <f t="shared" si="72"/>
        <v>75266258.02312915</v>
      </c>
      <c r="AT63" s="9">
        <f t="shared" si="72"/>
        <v>80540484.462353051</v>
      </c>
      <c r="AU63" s="9">
        <f t="shared" si="72"/>
        <v>85190857.299415603</v>
      </c>
      <c r="AV63" s="9">
        <f t="shared" si="72"/>
        <v>90678248.541664913</v>
      </c>
      <c r="AW63" s="9">
        <f t="shared" si="72"/>
        <v>96387597.86824584</v>
      </c>
      <c r="AX63" s="9">
        <f t="shared" si="72"/>
        <v>101675970.37118202</v>
      </c>
      <c r="AY63" s="9">
        <f t="shared" si="72"/>
        <v>106410769.57295623</v>
      </c>
      <c r="AZ63" s="9">
        <f t="shared" si="72"/>
        <v>111764303.03920588</v>
      </c>
      <c r="BA63" s="9">
        <f t="shared" si="72"/>
        <v>117218576.38098282</v>
      </c>
      <c r="BB63" s="9">
        <f t="shared" si="72"/>
        <v>123065595.68959868</v>
      </c>
      <c r="BC63" s="9">
        <f t="shared" si="72"/>
        <v>130951082.45946744</v>
      </c>
      <c r="BD63" s="9">
        <f t="shared" si="72"/>
        <v>137878478.91809267</v>
      </c>
      <c r="BE63" s="9">
        <f t="shared" si="72"/>
        <v>145440466.21239823</v>
      </c>
      <c r="BF63" s="9">
        <f t="shared" si="72"/>
        <v>154071906.80507398</v>
      </c>
      <c r="BG63" s="9">
        <f t="shared" si="72"/>
        <v>162152290.5535855</v>
      </c>
      <c r="BH63" s="9">
        <f t="shared" si="72"/>
        <v>169515878.98406422</v>
      </c>
      <c r="BI63" s="9">
        <f t="shared" si="72"/>
        <v>177182253.6027841</v>
      </c>
      <c r="BJ63" s="9">
        <f t="shared" si="72"/>
        <v>185325898.24012104</v>
      </c>
      <c r="BK63" s="9">
        <f t="shared" si="72"/>
        <v>193813986.42012626</v>
      </c>
      <c r="BL63" s="9">
        <f t="shared" si="72"/>
        <v>202810731.90253544</v>
      </c>
      <c r="BM63" s="9">
        <f t="shared" si="72"/>
        <v>212132446.96513683</v>
      </c>
      <c r="BN63" s="9">
        <f t="shared" si="72"/>
        <v>221827344.40227926</v>
      </c>
      <c r="BO63" s="9">
        <f t="shared" si="72"/>
        <v>232051780.20444098</v>
      </c>
    </row>
    <row r="64" spans="2:67" x14ac:dyDescent="0.25">
      <c r="B64" t="s">
        <v>168</v>
      </c>
      <c r="D64" s="7">
        <f t="shared" ref="D64:AA64" si="73">D63/D62</f>
        <v>3259.0225563909776</v>
      </c>
      <c r="E64" s="7">
        <f t="shared" si="73"/>
        <v>3202.848423194303</v>
      </c>
      <c r="F64" s="7">
        <f t="shared" si="73"/>
        <v>3565.0640279394643</v>
      </c>
      <c r="G64" s="7">
        <f t="shared" si="73"/>
        <v>3864.6503215434082</v>
      </c>
      <c r="H64" s="7">
        <f t="shared" si="73"/>
        <v>3728.3473313465188</v>
      </c>
      <c r="I64" s="7">
        <f t="shared" si="73"/>
        <v>3371.9505494505493</v>
      </c>
      <c r="J64" s="7">
        <f t="shared" si="73"/>
        <v>2901.4893065326632</v>
      </c>
      <c r="K64" s="7">
        <f t="shared" si="73"/>
        <v>2667.9063809967397</v>
      </c>
      <c r="L64" s="7">
        <f t="shared" si="73"/>
        <v>2484.9354992833255</v>
      </c>
      <c r="M64" s="7">
        <f t="shared" si="73"/>
        <v>3044.5202356070681</v>
      </c>
      <c r="N64" s="7">
        <f t="shared" si="73"/>
        <v>2477.1110185378047</v>
      </c>
      <c r="O64" s="7">
        <f t="shared" si="73"/>
        <v>2422.9164350565129</v>
      </c>
      <c r="P64" s="7">
        <f t="shared" si="73"/>
        <v>2145.4920100925146</v>
      </c>
      <c r="Q64" s="7">
        <f t="shared" si="73"/>
        <v>2458.0059715945772</v>
      </c>
      <c r="R64" s="7">
        <f t="shared" si="73"/>
        <v>2308.4590163934427</v>
      </c>
      <c r="S64" s="7">
        <f t="shared" si="73"/>
        <v>2411.4175009269557</v>
      </c>
      <c r="T64" s="7">
        <f t="shared" si="73"/>
        <v>2313.284448518179</v>
      </c>
      <c r="U64" s="7">
        <f t="shared" si="73"/>
        <v>2459.1093775394115</v>
      </c>
      <c r="V64" s="7">
        <f t="shared" si="73"/>
        <v>2310.0862068965516</v>
      </c>
      <c r="W64" s="7">
        <f t="shared" si="73"/>
        <v>2365.0191668796319</v>
      </c>
      <c r="X64" s="7">
        <f t="shared" si="73"/>
        <v>2274.0842245989306</v>
      </c>
      <c r="Y64" s="7">
        <f t="shared" si="73"/>
        <v>2465.2272448854587</v>
      </c>
      <c r="Z64" s="7">
        <f t="shared" si="73"/>
        <v>2439.0727756286269</v>
      </c>
      <c r="AA64" s="7">
        <f t="shared" si="73"/>
        <v>2202.3320912478416</v>
      </c>
      <c r="AB64" s="7">
        <f>AB63/AB62</f>
        <v>2007.41021575791</v>
      </c>
      <c r="AC64" s="7">
        <f>AC63/AC62</f>
        <v>1923.9176516179034</v>
      </c>
      <c r="AD64" s="264">
        <f>SUM(P63:AC63)/SUM(P62:AC62)</f>
        <v>2243.9934131788086</v>
      </c>
      <c r="AF64" s="7">
        <f>AF63/AF62</f>
        <v>2007.41021575791</v>
      </c>
      <c r="AG64" s="7">
        <f t="shared" ref="AG64:BO64" si="74">AG63/AG62</f>
        <v>1923.9176516179034</v>
      </c>
      <c r="AH64" s="7">
        <f t="shared" si="74"/>
        <v>1882.6493779814798</v>
      </c>
      <c r="AI64" s="7">
        <f t="shared" si="74"/>
        <v>2150.3230128553323</v>
      </c>
      <c r="AJ64" s="9">
        <f t="shared" si="74"/>
        <v>2150.0460895097431</v>
      </c>
      <c r="AK64" s="9">
        <f t="shared" si="74"/>
        <v>2104.9234570720105</v>
      </c>
      <c r="AL64" s="9">
        <f t="shared" si="74"/>
        <v>2111.247085346818</v>
      </c>
      <c r="AM64" s="9">
        <f t="shared" si="74"/>
        <v>2101.842459320645</v>
      </c>
      <c r="AN64" s="9">
        <f t="shared" si="74"/>
        <v>2096.8474609564273</v>
      </c>
      <c r="AO64" s="9">
        <f t="shared" si="74"/>
        <v>2086.7317593309995</v>
      </c>
      <c r="AP64" s="9">
        <f t="shared" si="74"/>
        <v>2077.570747035898</v>
      </c>
      <c r="AQ64" s="9">
        <f t="shared" si="74"/>
        <v>2068.2698428703166</v>
      </c>
      <c r="AR64" s="9">
        <f t="shared" si="74"/>
        <v>2057.64380680458</v>
      </c>
      <c r="AS64" s="9">
        <f t="shared" si="74"/>
        <v>2058.761400014474</v>
      </c>
      <c r="AT64" s="9">
        <f t="shared" si="74"/>
        <v>2061.5461365402134</v>
      </c>
      <c r="AU64" s="9">
        <f t="shared" si="74"/>
        <v>2045.0550279524593</v>
      </c>
      <c r="AV64" s="9">
        <f t="shared" si="74"/>
        <v>2031.3682775524746</v>
      </c>
      <c r="AW64" s="9">
        <f t="shared" si="74"/>
        <v>2013.8648169371493</v>
      </c>
      <c r="AX64" s="9">
        <f t="shared" si="74"/>
        <v>2012.4689818732463</v>
      </c>
      <c r="AY64" s="9">
        <f t="shared" si="74"/>
        <v>2015.3936546706611</v>
      </c>
      <c r="AZ64" s="9">
        <f t="shared" si="74"/>
        <v>2018.8638554769848</v>
      </c>
      <c r="BA64" s="9">
        <f t="shared" si="74"/>
        <v>2023.4520348866358</v>
      </c>
      <c r="BB64" s="9">
        <f t="shared" si="74"/>
        <v>2027.6736310546303</v>
      </c>
      <c r="BC64" s="9">
        <f t="shared" si="74"/>
        <v>2049.0241195992339</v>
      </c>
      <c r="BD64" s="9">
        <f t="shared" si="74"/>
        <v>2055.9238774617183</v>
      </c>
      <c r="BE64" s="9">
        <f t="shared" si="74"/>
        <v>2065.7103159117451</v>
      </c>
      <c r="BF64" s="9">
        <f t="shared" si="74"/>
        <v>2079.1868884115675</v>
      </c>
      <c r="BG64" s="9">
        <f t="shared" si="74"/>
        <v>2084.9700477496463</v>
      </c>
      <c r="BH64" s="9">
        <f t="shared" si="74"/>
        <v>2085.1174565679871</v>
      </c>
      <c r="BI64" s="9">
        <f t="shared" si="74"/>
        <v>2084.1783445212391</v>
      </c>
      <c r="BJ64" s="9">
        <f t="shared" si="74"/>
        <v>2083.4605371510274</v>
      </c>
      <c r="BK64" s="9">
        <f t="shared" si="74"/>
        <v>2083.5060836580874</v>
      </c>
      <c r="BL64" s="9">
        <f t="shared" si="74"/>
        <v>2083.6148177707678</v>
      </c>
      <c r="BM64" s="9">
        <f t="shared" si="74"/>
        <v>2082.7314557758418</v>
      </c>
      <c r="BN64" s="9">
        <f t="shared" si="74"/>
        <v>2082.4556842931906</v>
      </c>
      <c r="BO64" s="9">
        <f t="shared" si="74"/>
        <v>2082.19030027494</v>
      </c>
    </row>
    <row r="65" spans="2:67" x14ac:dyDescent="0.25">
      <c r="B65" t="s">
        <v>289</v>
      </c>
      <c r="D65" s="7">
        <f t="shared" ref="D65:AC66" si="75">SUM(D81,D97,D113,D129)</f>
        <v>72417</v>
      </c>
      <c r="E65" s="7">
        <f t="shared" si="75"/>
        <v>89134</v>
      </c>
      <c r="F65" s="7">
        <f t="shared" si="75"/>
        <v>163506.79999999999</v>
      </c>
      <c r="G65" s="7">
        <f t="shared" si="75"/>
        <v>245410.5</v>
      </c>
      <c r="H65" s="7">
        <f t="shared" si="75"/>
        <v>140950</v>
      </c>
      <c r="I65" s="7">
        <f t="shared" si="75"/>
        <v>235341</v>
      </c>
      <c r="J65" s="7">
        <f t="shared" si="75"/>
        <v>256594.5</v>
      </c>
      <c r="K65" s="7">
        <f t="shared" si="75"/>
        <v>218479.8</v>
      </c>
      <c r="L65" s="7">
        <f t="shared" si="75"/>
        <v>259519.4</v>
      </c>
      <c r="M65" s="7">
        <f t="shared" si="75"/>
        <v>426278.1</v>
      </c>
      <c r="N65" s="7">
        <f t="shared" si="75"/>
        <v>355506.1</v>
      </c>
      <c r="O65" s="7">
        <f t="shared" si="75"/>
        <v>396744.8</v>
      </c>
      <c r="P65" s="7">
        <f t="shared" si="75"/>
        <v>404979.5</v>
      </c>
      <c r="Q65" s="7">
        <f t="shared" si="75"/>
        <v>453601.05</v>
      </c>
      <c r="R65" s="7">
        <f t="shared" si="75"/>
        <v>435074.16000000003</v>
      </c>
      <c r="S65" s="7">
        <f t="shared" si="75"/>
        <v>391866.86</v>
      </c>
      <c r="T65" s="7">
        <f t="shared" si="75"/>
        <v>461002.6</v>
      </c>
      <c r="U65" s="7">
        <f t="shared" si="75"/>
        <v>454119</v>
      </c>
      <c r="V65" s="7">
        <f t="shared" si="75"/>
        <v>446813.8</v>
      </c>
      <c r="W65" s="7">
        <f t="shared" si="75"/>
        <v>800086.9</v>
      </c>
      <c r="X65" s="7">
        <f t="shared" si="75"/>
        <v>1011849.65</v>
      </c>
      <c r="Y65" s="7">
        <f t="shared" si="75"/>
        <v>979727.5</v>
      </c>
      <c r="Z65" s="7">
        <f t="shared" si="75"/>
        <v>1013528.6</v>
      </c>
      <c r="AA65" s="7">
        <f t="shared" si="75"/>
        <v>1750326.6</v>
      </c>
      <c r="AB65" s="7">
        <f>SUM(AB81,AB97,AB113,AB129)</f>
        <v>2659470</v>
      </c>
      <c r="AC65" s="7">
        <f t="shared" si="75"/>
        <v>2241598.17</v>
      </c>
      <c r="AF65" s="7">
        <f>AB65</f>
        <v>2659470</v>
      </c>
      <c r="AG65" s="7">
        <f>AC65</f>
        <v>2241598.17</v>
      </c>
      <c r="AH65" s="7">
        <f t="shared" ref="AH65:BO66" si="76">SUM(AH81,AH97,AH113,AH129)</f>
        <v>3026860.1</v>
      </c>
      <c r="AI65" s="7">
        <f t="shared" si="76"/>
        <v>2289507.5699999998</v>
      </c>
      <c r="AJ65" s="9">
        <f t="shared" si="76"/>
        <v>1632670.1300000001</v>
      </c>
      <c r="AK65" s="9">
        <f t="shared" si="76"/>
        <v>1993725.9440916441</v>
      </c>
      <c r="AL65" s="9">
        <f t="shared" si="76"/>
        <v>1688656.4577124678</v>
      </c>
      <c r="AM65" s="9">
        <f t="shared" si="76"/>
        <v>1779067.4601002594</v>
      </c>
      <c r="AN65" s="9">
        <f t="shared" si="76"/>
        <v>1876271.5866295765</v>
      </c>
      <c r="AO65" s="9">
        <f t="shared" si="76"/>
        <v>1988855.7885550475</v>
      </c>
      <c r="AP65" s="9">
        <f t="shared" si="76"/>
        <v>2104305.6475472017</v>
      </c>
      <c r="AQ65" s="9">
        <f t="shared" si="76"/>
        <v>2237953.1880304478</v>
      </c>
      <c r="AR65" s="9">
        <f t="shared" si="76"/>
        <v>2382156.4232784547</v>
      </c>
      <c r="AS65" s="9">
        <f t="shared" si="76"/>
        <v>2563922.2637964254</v>
      </c>
      <c r="AT65" s="9">
        <f t="shared" si="76"/>
        <v>2760956.6086723101</v>
      </c>
      <c r="AU65" s="9">
        <f t="shared" si="76"/>
        <v>2955488.5981868841</v>
      </c>
      <c r="AV65" s="9">
        <f t="shared" si="76"/>
        <v>3184631.7538307142</v>
      </c>
      <c r="AW65" s="9">
        <f t="shared" si="76"/>
        <v>3433386.553947839</v>
      </c>
      <c r="AX65" s="9">
        <f t="shared" si="76"/>
        <v>3656516.9073692984</v>
      </c>
      <c r="AY65" s="9">
        <f t="shared" si="76"/>
        <v>3864373.5469268742</v>
      </c>
      <c r="AZ65" s="9">
        <f t="shared" si="76"/>
        <v>4101776.7372181956</v>
      </c>
      <c r="BA65" s="9">
        <f t="shared" si="76"/>
        <v>4356998.2183400374</v>
      </c>
      <c r="BB65" s="9">
        <f t="shared" si="76"/>
        <v>4641644.7241871711</v>
      </c>
      <c r="BC65" s="9">
        <f t="shared" si="76"/>
        <v>5000606.1622213246</v>
      </c>
      <c r="BD65" s="9">
        <f t="shared" si="76"/>
        <v>5367844.9484415464</v>
      </c>
      <c r="BE65" s="9">
        <f t="shared" si="76"/>
        <v>5786958.540381887</v>
      </c>
      <c r="BF65" s="9">
        <f t="shared" si="76"/>
        <v>6279271.6061837906</v>
      </c>
      <c r="BG65" s="9">
        <f t="shared" si="76"/>
        <v>6707214.057849722</v>
      </c>
      <c r="BH65" s="9">
        <f t="shared" si="76"/>
        <v>7029445.3278626185</v>
      </c>
      <c r="BI65" s="9">
        <f t="shared" si="76"/>
        <v>7368302.3836709149</v>
      </c>
      <c r="BJ65" s="9">
        <f t="shared" si="76"/>
        <v>7727232.1026045131</v>
      </c>
      <c r="BK65" s="9">
        <f t="shared" si="76"/>
        <v>8101997.8954201303</v>
      </c>
      <c r="BL65" s="9">
        <f t="shared" si="76"/>
        <v>8499183.9577378929</v>
      </c>
      <c r="BM65" s="9">
        <f t="shared" si="76"/>
        <v>8914364.3895111121</v>
      </c>
      <c r="BN65" s="9">
        <f t="shared" si="76"/>
        <v>9347336.6648849845</v>
      </c>
      <c r="BO65" s="9">
        <f t="shared" si="76"/>
        <v>9804032.6769542694</v>
      </c>
    </row>
    <row r="66" spans="2:67" x14ac:dyDescent="0.25">
      <c r="B66" t="s">
        <v>290</v>
      </c>
      <c r="D66" s="7">
        <f t="shared" si="75"/>
        <v>30450</v>
      </c>
      <c r="E66" s="7">
        <f t="shared" si="75"/>
        <v>37990</v>
      </c>
      <c r="F66" s="7">
        <f t="shared" si="75"/>
        <v>67820</v>
      </c>
      <c r="G66" s="7">
        <f t="shared" si="75"/>
        <v>99390</v>
      </c>
      <c r="H66" s="7">
        <f t="shared" si="75"/>
        <v>140950</v>
      </c>
      <c r="I66" s="7">
        <f t="shared" si="75"/>
        <v>157600</v>
      </c>
      <c r="J66" s="7">
        <f t="shared" si="75"/>
        <v>165570</v>
      </c>
      <c r="K66" s="7">
        <f t="shared" si="75"/>
        <v>134760</v>
      </c>
      <c r="L66" s="7">
        <f t="shared" si="75"/>
        <v>126920</v>
      </c>
      <c r="M66" s="7">
        <f t="shared" si="75"/>
        <v>160790</v>
      </c>
      <c r="N66" s="7">
        <f t="shared" si="75"/>
        <v>140600</v>
      </c>
      <c r="O66" s="7">
        <f t="shared" si="75"/>
        <v>158040</v>
      </c>
      <c r="P66" s="7">
        <f t="shared" si="75"/>
        <v>158530</v>
      </c>
      <c r="Q66" s="7">
        <f t="shared" si="75"/>
        <v>177190</v>
      </c>
      <c r="R66" s="7">
        <f t="shared" si="75"/>
        <v>169630</v>
      </c>
      <c r="S66" s="7">
        <f t="shared" si="75"/>
        <v>153930</v>
      </c>
      <c r="T66" s="7">
        <f t="shared" si="75"/>
        <v>176760</v>
      </c>
      <c r="U66" s="7">
        <f t="shared" si="75"/>
        <v>178830</v>
      </c>
      <c r="V66" s="7">
        <f t="shared" si="75"/>
        <v>174010</v>
      </c>
      <c r="W66" s="7">
        <f t="shared" si="75"/>
        <v>215480</v>
      </c>
      <c r="X66" s="7">
        <f t="shared" si="75"/>
        <v>228866</v>
      </c>
      <c r="Y66" s="7">
        <f t="shared" si="75"/>
        <v>233792</v>
      </c>
      <c r="Z66" s="7">
        <f t="shared" si="75"/>
        <v>238829.5</v>
      </c>
      <c r="AA66" s="7">
        <f t="shared" si="75"/>
        <v>306553</v>
      </c>
      <c r="AB66" s="7">
        <f>SUM(AB82,AB98,AB114,AB130)</f>
        <v>384371</v>
      </c>
      <c r="AC66" s="7">
        <f t="shared" si="75"/>
        <v>390637</v>
      </c>
      <c r="AF66" s="7">
        <f>AB66</f>
        <v>384371</v>
      </c>
      <c r="AG66" s="7">
        <f>AC66</f>
        <v>390637</v>
      </c>
      <c r="AH66" s="7">
        <f t="shared" si="76"/>
        <v>536909.97</v>
      </c>
      <c r="AI66" s="7">
        <f t="shared" si="76"/>
        <v>406538</v>
      </c>
      <c r="AJ66" s="9">
        <f t="shared" si="76"/>
        <v>275749.90000000002</v>
      </c>
      <c r="AK66" s="9">
        <f t="shared" si="76"/>
        <v>558927.86540547304</v>
      </c>
      <c r="AL66" s="9">
        <f t="shared" si="76"/>
        <v>680439.81187061442</v>
      </c>
      <c r="AM66" s="9">
        <f t="shared" si="76"/>
        <v>719826.78931189689</v>
      </c>
      <c r="AN66" s="9">
        <f t="shared" si="76"/>
        <v>762152.49648579082</v>
      </c>
      <c r="AO66" s="9">
        <f t="shared" si="76"/>
        <v>811297.23231361539</v>
      </c>
      <c r="AP66" s="9">
        <f t="shared" si="76"/>
        <v>861750.22710783267</v>
      </c>
      <c r="AQ66" s="9">
        <f t="shared" si="76"/>
        <v>920361.35794080608</v>
      </c>
      <c r="AR66" s="9">
        <f t="shared" si="76"/>
        <v>983690.26206713729</v>
      </c>
      <c r="AS66" s="9">
        <f t="shared" si="76"/>
        <v>1062947.1610375473</v>
      </c>
      <c r="AT66" s="9">
        <f t="shared" si="76"/>
        <v>1149754.3466181429</v>
      </c>
      <c r="AU66" s="9">
        <f t="shared" si="76"/>
        <v>1235317.9249061991</v>
      </c>
      <c r="AV66" s="9">
        <f t="shared" si="76"/>
        <v>1334994.6153394727</v>
      </c>
      <c r="AW66" s="9">
        <f t="shared" si="76"/>
        <v>1443214.8352192477</v>
      </c>
      <c r="AX66" s="9">
        <f t="shared" si="76"/>
        <v>1530786.2046931046</v>
      </c>
      <c r="AY66" s="9">
        <f t="shared" si="76"/>
        <v>1602972.1515839426</v>
      </c>
      <c r="AZ66" s="9">
        <f t="shared" si="76"/>
        <v>1683072.6703298115</v>
      </c>
      <c r="BA66" s="9">
        <f t="shared" si="76"/>
        <v>1764581.4190983463</v>
      </c>
      <c r="BB66" s="9">
        <f t="shared" si="76"/>
        <v>1851399.4263128499</v>
      </c>
      <c r="BC66" s="9">
        <f t="shared" si="76"/>
        <v>1958966.64005933</v>
      </c>
      <c r="BD66" s="9">
        <f t="shared" si="76"/>
        <v>2058183.6217015875</v>
      </c>
      <c r="BE66" s="9">
        <f t="shared" si="76"/>
        <v>2163942.8339962419</v>
      </c>
      <c r="BF66" s="9">
        <f t="shared" si="76"/>
        <v>2281136.7882971941</v>
      </c>
      <c r="BG66" s="9">
        <f t="shared" si="76"/>
        <v>2397073.9343677331</v>
      </c>
      <c r="BH66" s="9">
        <f t="shared" si="76"/>
        <v>2510742.9155648397</v>
      </c>
      <c r="BI66" s="9">
        <f t="shared" si="76"/>
        <v>2629919.1252263645</v>
      </c>
      <c r="BJ66" s="9">
        <f t="shared" si="76"/>
        <v>2756369.7914678054</v>
      </c>
      <c r="BK66" s="9">
        <f t="shared" si="76"/>
        <v>2888220.0278450381</v>
      </c>
      <c r="BL66" s="9">
        <f t="shared" si="76"/>
        <v>3027995.2627763562</v>
      </c>
      <c r="BM66" s="9">
        <f t="shared" si="76"/>
        <v>3173836.2424313193</v>
      </c>
      <c r="BN66" s="9">
        <f t="shared" si="76"/>
        <v>3325738.2661611876</v>
      </c>
      <c r="BO66" s="9">
        <f t="shared" si="76"/>
        <v>3486085.8414894221</v>
      </c>
    </row>
    <row r="67" spans="2:67" x14ac:dyDescent="0.25">
      <c r="B67" s="1"/>
    </row>
    <row r="68" spans="2:67" x14ac:dyDescent="0.25">
      <c r="B68" s="290" t="s">
        <v>118</v>
      </c>
      <c r="D68" s="240"/>
      <c r="E68" s="240"/>
      <c r="F68" s="240"/>
      <c r="G68" s="240"/>
      <c r="H68" s="240"/>
      <c r="I68" s="240"/>
      <c r="J68" s="240"/>
      <c r="K68" s="240"/>
      <c r="L68" s="240"/>
      <c r="M68" s="240"/>
      <c r="N68" s="240"/>
      <c r="O68" s="240"/>
      <c r="P68" s="240"/>
      <c r="Q68" s="240"/>
      <c r="R68" s="240"/>
      <c r="S68" s="240"/>
      <c r="T68" s="240"/>
      <c r="U68" s="240"/>
      <c r="V68" s="240"/>
      <c r="W68" s="240"/>
      <c r="X68" s="240"/>
      <c r="Y68" s="240"/>
      <c r="Z68" s="240"/>
      <c r="AA68" s="234">
        <f>RATE((COUNT($E$1:$O$1)),,-$D69,$O69)</f>
        <v>0.156146234772782</v>
      </c>
      <c r="AB68" s="234">
        <f>RATE((COUNT($E$1:$O$1)),,-$D69,$O69)</f>
        <v>0.156146234772782</v>
      </c>
      <c r="AC68" s="234">
        <f>RATE((COUNT($Q$1:$AC$1)),,-$P69,$AC69)</f>
        <v>4.8857729999074513E-2</v>
      </c>
      <c r="AF68" s="234"/>
      <c r="AG68" s="234"/>
      <c r="AH68" s="234"/>
      <c r="AI68" s="234"/>
    </row>
    <row r="69" spans="2:67" x14ac:dyDescent="0.25">
      <c r="B69" s="291" t="s">
        <v>137</v>
      </c>
      <c r="D69" s="243">
        <f>D76+D77</f>
        <v>15</v>
      </c>
      <c r="E69" s="243">
        <f>E76+E77</f>
        <v>11</v>
      </c>
      <c r="F69" s="243">
        <f>F76+F77</f>
        <v>17</v>
      </c>
      <c r="G69" s="243">
        <f>G76+G77</f>
        <v>27</v>
      </c>
      <c r="H69" s="243">
        <f t="shared" ref="H69:AC69" si="77">H76+H77</f>
        <v>42</v>
      </c>
      <c r="I69" s="243">
        <f t="shared" si="77"/>
        <v>44</v>
      </c>
      <c r="J69" s="243">
        <f t="shared" si="77"/>
        <v>60</v>
      </c>
      <c r="K69" s="243">
        <f t="shared" si="77"/>
        <v>72</v>
      </c>
      <c r="L69" s="243">
        <f t="shared" si="77"/>
        <v>68</v>
      </c>
      <c r="M69" s="243">
        <f t="shared" si="77"/>
        <v>68</v>
      </c>
      <c r="N69" s="243">
        <f t="shared" si="77"/>
        <v>73</v>
      </c>
      <c r="O69" s="243">
        <f t="shared" si="77"/>
        <v>74</v>
      </c>
      <c r="P69" s="243">
        <f t="shared" si="77"/>
        <v>71</v>
      </c>
      <c r="Q69" s="243">
        <f t="shared" si="77"/>
        <v>77</v>
      </c>
      <c r="R69" s="243">
        <f t="shared" si="77"/>
        <v>78</v>
      </c>
      <c r="S69" s="243">
        <f t="shared" si="77"/>
        <v>74</v>
      </c>
      <c r="T69" s="243">
        <f t="shared" si="77"/>
        <v>82</v>
      </c>
      <c r="U69" s="243">
        <f t="shared" si="77"/>
        <v>91</v>
      </c>
      <c r="V69" s="243">
        <f t="shared" si="77"/>
        <v>93</v>
      </c>
      <c r="W69" s="243">
        <f t="shared" si="77"/>
        <v>97</v>
      </c>
      <c r="X69" s="243">
        <f t="shared" si="77"/>
        <v>103</v>
      </c>
      <c r="Y69" s="243">
        <f t="shared" si="77"/>
        <v>113</v>
      </c>
      <c r="Z69" s="243">
        <f t="shared" si="77"/>
        <v>113</v>
      </c>
      <c r="AA69" s="243">
        <f t="shared" si="77"/>
        <v>116</v>
      </c>
      <c r="AB69" s="243">
        <f>AB76+AB77</f>
        <v>131</v>
      </c>
      <c r="AC69" s="243">
        <f t="shared" si="77"/>
        <v>132</v>
      </c>
      <c r="AF69" s="244">
        <f>SUM(AF76:AF77)</f>
        <v>131</v>
      </c>
      <c r="AG69" s="244">
        <f t="shared" ref="AG69:BO69" si="78">ROUND((AF76+AF77)*(1+AG70),)</f>
        <v>137</v>
      </c>
      <c r="AH69" s="244">
        <f t="shared" si="78"/>
        <v>138</v>
      </c>
      <c r="AI69" s="244">
        <f t="shared" si="78"/>
        <v>148</v>
      </c>
      <c r="AJ69" s="245">
        <f t="shared" si="78"/>
        <v>144</v>
      </c>
      <c r="AK69" s="245">
        <f t="shared" si="78"/>
        <v>125</v>
      </c>
      <c r="AL69" s="245">
        <f t="shared" si="78"/>
        <v>131</v>
      </c>
      <c r="AM69" s="245">
        <f t="shared" si="78"/>
        <v>137</v>
      </c>
      <c r="AN69" s="245">
        <f t="shared" si="78"/>
        <v>143</v>
      </c>
      <c r="AO69" s="245">
        <f t="shared" si="78"/>
        <v>149</v>
      </c>
      <c r="AP69" s="245">
        <f t="shared" si="78"/>
        <v>156</v>
      </c>
      <c r="AQ69" s="245">
        <f t="shared" si="78"/>
        <v>163</v>
      </c>
      <c r="AR69" s="245">
        <f t="shared" si="78"/>
        <v>170</v>
      </c>
      <c r="AS69" s="245">
        <f t="shared" si="78"/>
        <v>178</v>
      </c>
      <c r="AT69" s="245">
        <f t="shared" si="78"/>
        <v>186</v>
      </c>
      <c r="AU69" s="245">
        <f t="shared" si="78"/>
        <v>194</v>
      </c>
      <c r="AV69" s="245">
        <f t="shared" si="78"/>
        <v>203</v>
      </c>
      <c r="AW69" s="245">
        <f t="shared" si="78"/>
        <v>212</v>
      </c>
      <c r="AX69" s="245">
        <f t="shared" si="78"/>
        <v>222</v>
      </c>
      <c r="AY69" s="245">
        <f t="shared" si="78"/>
        <v>232</v>
      </c>
      <c r="AZ69" s="245">
        <f t="shared" si="78"/>
        <v>242</v>
      </c>
      <c r="BA69" s="245">
        <f t="shared" si="78"/>
        <v>253</v>
      </c>
      <c r="BB69" s="245">
        <f t="shared" si="78"/>
        <v>264</v>
      </c>
      <c r="BC69" s="245">
        <f t="shared" si="78"/>
        <v>276</v>
      </c>
      <c r="BD69" s="245">
        <f t="shared" si="78"/>
        <v>288</v>
      </c>
      <c r="BE69" s="245">
        <f t="shared" si="78"/>
        <v>301</v>
      </c>
      <c r="BF69" s="245">
        <f t="shared" si="78"/>
        <v>315</v>
      </c>
      <c r="BG69" s="245">
        <f t="shared" si="78"/>
        <v>329</v>
      </c>
      <c r="BH69" s="245">
        <f t="shared" si="78"/>
        <v>344</v>
      </c>
      <c r="BI69" s="245">
        <f t="shared" si="78"/>
        <v>359</v>
      </c>
      <c r="BJ69" s="245">
        <f t="shared" si="78"/>
        <v>375</v>
      </c>
      <c r="BK69" s="245">
        <f t="shared" si="78"/>
        <v>392</v>
      </c>
      <c r="BL69" s="245">
        <f t="shared" si="78"/>
        <v>410</v>
      </c>
      <c r="BM69" s="245">
        <f t="shared" si="78"/>
        <v>428</v>
      </c>
      <c r="BN69" s="245">
        <f t="shared" si="78"/>
        <v>447</v>
      </c>
      <c r="BO69" s="245">
        <f t="shared" si="78"/>
        <v>467</v>
      </c>
    </row>
    <row r="70" spans="2:67" x14ac:dyDescent="0.25">
      <c r="B70" s="287" t="s">
        <v>99</v>
      </c>
      <c r="C70" s="247"/>
      <c r="D70" s="248"/>
      <c r="E70" s="249">
        <f>RATE(1,,-D69,E69)</f>
        <v>-0.26666666666666666</v>
      </c>
      <c r="F70" s="249">
        <f t="shared" ref="F70:AB70" si="79">RATE(1,,-E69,F69)</f>
        <v>0.5454545454545453</v>
      </c>
      <c r="G70" s="249">
        <f t="shared" si="79"/>
        <v>0.58823529411764708</v>
      </c>
      <c r="H70" s="249">
        <f t="shared" si="79"/>
        <v>0.5555555555555558</v>
      </c>
      <c r="I70" s="249">
        <f t="shared" si="79"/>
        <v>4.7619047619047741E-2</v>
      </c>
      <c r="J70" s="249">
        <f t="shared" si="79"/>
        <v>0.36363636363636359</v>
      </c>
      <c r="K70" s="249">
        <f t="shared" si="79"/>
        <v>0.20000000000000009</v>
      </c>
      <c r="L70" s="249">
        <f t="shared" si="79"/>
        <v>-5.5555555555555469E-2</v>
      </c>
      <c r="M70" s="249">
        <f t="shared" si="79"/>
        <v>-8.5715748224699413E-17</v>
      </c>
      <c r="N70" s="249">
        <f t="shared" si="79"/>
        <v>7.3529411764705802E-2</v>
      </c>
      <c r="O70" s="249">
        <f t="shared" si="79"/>
        <v>1.3698630136986316E-2</v>
      </c>
      <c r="P70" s="249">
        <f t="shared" si="79"/>
        <v>-4.0540540540540557E-2</v>
      </c>
      <c r="Q70" s="249">
        <f t="shared" si="79"/>
        <v>8.4507042253521056E-2</v>
      </c>
      <c r="R70" s="249">
        <f t="shared" si="79"/>
        <v>1.2987012987012856E-2</v>
      </c>
      <c r="S70" s="249">
        <f t="shared" si="79"/>
        <v>-5.1282051282051343E-2</v>
      </c>
      <c r="T70" s="249">
        <f t="shared" si="79"/>
        <v>0.10810810810810804</v>
      </c>
      <c r="U70" s="249">
        <f t="shared" si="79"/>
        <v>0.10975609756097569</v>
      </c>
      <c r="V70" s="249">
        <f t="shared" si="79"/>
        <v>2.1978021978022119E-2</v>
      </c>
      <c r="W70" s="249">
        <f t="shared" si="79"/>
        <v>4.3010752688172053E-2</v>
      </c>
      <c r="X70" s="249">
        <f t="shared" si="79"/>
        <v>6.1855670103092938E-2</v>
      </c>
      <c r="Y70" s="249">
        <f t="shared" si="79"/>
        <v>9.7087378640776725E-2</v>
      </c>
      <c r="Z70" s="249">
        <f t="shared" si="79"/>
        <v>-7.712611277261696E-17</v>
      </c>
      <c r="AA70" s="249">
        <f t="shared" si="79"/>
        <v>2.6548672566371678E-2</v>
      </c>
      <c r="AB70" s="249">
        <f t="shared" si="79"/>
        <v>0.1293103448275861</v>
      </c>
      <c r="AC70" s="249">
        <f>RATE(1,,-AA69,AC69)</f>
        <v>0.13793103448275873</v>
      </c>
      <c r="AD70" s="250">
        <f>ANS_Metrics_Assumptions!E250</f>
        <v>4.4999999999999998E-2</v>
      </c>
      <c r="AF70" s="251">
        <f>AD70</f>
        <v>4.4999999999999998E-2</v>
      </c>
      <c r="AG70" s="251">
        <f>AF70</f>
        <v>4.4999999999999998E-2</v>
      </c>
      <c r="AH70" s="251">
        <f t="shared" ref="AH70:AW74" si="80">AG70</f>
        <v>4.4999999999999998E-2</v>
      </c>
      <c r="AI70" s="251">
        <f t="shared" si="80"/>
        <v>4.4999999999999998E-2</v>
      </c>
      <c r="AJ70" s="252">
        <f t="shared" si="80"/>
        <v>4.4999999999999998E-2</v>
      </c>
      <c r="AK70" s="252">
        <f t="shared" si="80"/>
        <v>4.4999999999999998E-2</v>
      </c>
      <c r="AL70" s="252">
        <f>AD70</f>
        <v>4.4999999999999998E-2</v>
      </c>
      <c r="AM70" s="252">
        <f t="shared" si="80"/>
        <v>4.4999999999999998E-2</v>
      </c>
      <c r="AN70" s="252">
        <f t="shared" si="80"/>
        <v>4.4999999999999998E-2</v>
      </c>
      <c r="AO70" s="252">
        <f t="shared" si="80"/>
        <v>4.4999999999999998E-2</v>
      </c>
      <c r="AP70" s="252">
        <f t="shared" si="80"/>
        <v>4.4999999999999998E-2</v>
      </c>
      <c r="AQ70" s="252">
        <f t="shared" si="80"/>
        <v>4.4999999999999998E-2</v>
      </c>
      <c r="AR70" s="252">
        <f t="shared" si="80"/>
        <v>4.4999999999999998E-2</v>
      </c>
      <c r="AS70" s="252">
        <f t="shared" si="80"/>
        <v>4.4999999999999998E-2</v>
      </c>
      <c r="AT70" s="252">
        <f t="shared" si="80"/>
        <v>4.4999999999999998E-2</v>
      </c>
      <c r="AU70" s="252">
        <f t="shared" si="80"/>
        <v>4.4999999999999998E-2</v>
      </c>
      <c r="AV70" s="252">
        <f t="shared" si="80"/>
        <v>4.4999999999999998E-2</v>
      </c>
      <c r="AW70" s="252">
        <f t="shared" si="80"/>
        <v>4.4999999999999998E-2</v>
      </c>
      <c r="AX70" s="252">
        <f t="shared" ref="AX70:BM74" si="81">AW70</f>
        <v>4.4999999999999998E-2</v>
      </c>
      <c r="AY70" s="252">
        <f t="shared" si="81"/>
        <v>4.4999999999999998E-2</v>
      </c>
      <c r="AZ70" s="252">
        <f t="shared" si="81"/>
        <v>4.4999999999999998E-2</v>
      </c>
      <c r="BA70" s="252">
        <f t="shared" si="81"/>
        <v>4.4999999999999998E-2</v>
      </c>
      <c r="BB70" s="252">
        <f t="shared" si="81"/>
        <v>4.4999999999999998E-2</v>
      </c>
      <c r="BC70" s="252">
        <f t="shared" si="81"/>
        <v>4.4999999999999998E-2</v>
      </c>
      <c r="BD70" s="252">
        <f t="shared" si="81"/>
        <v>4.4999999999999998E-2</v>
      </c>
      <c r="BE70" s="252">
        <f t="shared" si="81"/>
        <v>4.4999999999999998E-2</v>
      </c>
      <c r="BF70" s="252">
        <f t="shared" si="81"/>
        <v>4.4999999999999998E-2</v>
      </c>
      <c r="BG70" s="252">
        <f t="shared" si="81"/>
        <v>4.4999999999999998E-2</v>
      </c>
      <c r="BH70" s="252">
        <f t="shared" si="81"/>
        <v>4.4999999999999998E-2</v>
      </c>
      <c r="BI70" s="252">
        <f t="shared" si="81"/>
        <v>4.4999999999999998E-2</v>
      </c>
      <c r="BJ70" s="252">
        <f t="shared" si="81"/>
        <v>4.4999999999999998E-2</v>
      </c>
      <c r="BK70" s="252">
        <f t="shared" si="81"/>
        <v>4.4999999999999998E-2</v>
      </c>
      <c r="BL70" s="252">
        <f t="shared" si="81"/>
        <v>4.4999999999999998E-2</v>
      </c>
      <c r="BM70" s="252">
        <f t="shared" si="81"/>
        <v>4.4999999999999998E-2</v>
      </c>
      <c r="BN70" s="252">
        <f t="shared" ref="BN70:BO74" si="82">BM70</f>
        <v>4.4999999999999998E-2</v>
      </c>
      <c r="BO70" s="252">
        <f t="shared" si="82"/>
        <v>4.4999999999999998E-2</v>
      </c>
    </row>
    <row r="71" spans="2:67" x14ac:dyDescent="0.25">
      <c r="B71" s="287" t="s">
        <v>101</v>
      </c>
      <c r="C71" s="247"/>
      <c r="D71" s="253">
        <f>D77/D69</f>
        <v>0.26666666666666666</v>
      </c>
      <c r="E71" s="253">
        <f t="shared" ref="E71:AC71" si="83">E77/E69</f>
        <v>0.18181818181818182</v>
      </c>
      <c r="F71" s="253">
        <f t="shared" si="83"/>
        <v>0.17647058823529413</v>
      </c>
      <c r="G71" s="253">
        <f t="shared" si="83"/>
        <v>7.407407407407407E-2</v>
      </c>
      <c r="H71" s="253">
        <f t="shared" si="83"/>
        <v>7.1428571428571425E-2</v>
      </c>
      <c r="I71" s="253">
        <f t="shared" si="83"/>
        <v>0</v>
      </c>
      <c r="J71" s="253">
        <f t="shared" si="83"/>
        <v>0.05</v>
      </c>
      <c r="K71" s="253">
        <f t="shared" si="83"/>
        <v>0.1388888888888889</v>
      </c>
      <c r="L71" s="253">
        <f t="shared" si="83"/>
        <v>5.8823529411764705E-2</v>
      </c>
      <c r="M71" s="253">
        <f t="shared" si="83"/>
        <v>4.4117647058823532E-2</v>
      </c>
      <c r="N71" s="253">
        <f t="shared" si="83"/>
        <v>6.8493150684931503E-2</v>
      </c>
      <c r="O71" s="253">
        <f t="shared" si="83"/>
        <v>9.45945945945946E-2</v>
      </c>
      <c r="P71" s="253">
        <f t="shared" si="83"/>
        <v>4.2253521126760563E-2</v>
      </c>
      <c r="Q71" s="253">
        <f t="shared" si="83"/>
        <v>2.5974025974025976E-2</v>
      </c>
      <c r="R71" s="253">
        <f t="shared" si="83"/>
        <v>6.4102564102564097E-2</v>
      </c>
      <c r="S71" s="253">
        <f t="shared" si="83"/>
        <v>0.12162162162162163</v>
      </c>
      <c r="T71" s="253">
        <f t="shared" si="83"/>
        <v>4.878048780487805E-2</v>
      </c>
      <c r="U71" s="253">
        <f t="shared" si="83"/>
        <v>7.6923076923076927E-2</v>
      </c>
      <c r="V71" s="253">
        <f t="shared" si="83"/>
        <v>9.6774193548387094E-2</v>
      </c>
      <c r="W71" s="253">
        <f t="shared" si="83"/>
        <v>5.1546391752577317E-2</v>
      </c>
      <c r="X71" s="253">
        <f t="shared" si="83"/>
        <v>1.9417475728155338E-2</v>
      </c>
      <c r="Y71" s="253">
        <f t="shared" si="83"/>
        <v>1.7699115044247787E-2</v>
      </c>
      <c r="Z71" s="253">
        <f t="shared" si="83"/>
        <v>6.1946902654867256E-2</v>
      </c>
      <c r="AA71" s="253">
        <f t="shared" si="83"/>
        <v>7.7586206896551727E-2</v>
      </c>
      <c r="AB71" s="253">
        <f>AB77/AB69</f>
        <v>4.5801526717557252E-2</v>
      </c>
      <c r="AC71" s="253">
        <f t="shared" si="83"/>
        <v>4.5454545454545456E-2</v>
      </c>
      <c r="AD71" s="250">
        <f>ANS_Metrics_Assumptions!E251</f>
        <v>5.5E-2</v>
      </c>
      <c r="AF71" s="254">
        <f>AD71</f>
        <v>5.5E-2</v>
      </c>
      <c r="AG71" s="254">
        <f>AF71</f>
        <v>5.5E-2</v>
      </c>
      <c r="AH71" s="254">
        <f t="shared" si="80"/>
        <v>5.5E-2</v>
      </c>
      <c r="AI71" s="254">
        <f t="shared" si="80"/>
        <v>5.5E-2</v>
      </c>
      <c r="AJ71" s="267">
        <f t="shared" si="80"/>
        <v>5.5E-2</v>
      </c>
      <c r="AK71" s="252">
        <f t="shared" si="80"/>
        <v>5.5E-2</v>
      </c>
      <c r="AL71" s="252">
        <f>AD71</f>
        <v>5.5E-2</v>
      </c>
      <c r="AM71" s="252">
        <f t="shared" si="80"/>
        <v>5.5E-2</v>
      </c>
      <c r="AN71" s="252">
        <f t="shared" si="80"/>
        <v>5.5E-2</v>
      </c>
      <c r="AO71" s="252">
        <f t="shared" si="80"/>
        <v>5.5E-2</v>
      </c>
      <c r="AP71" s="252">
        <f t="shared" si="80"/>
        <v>5.5E-2</v>
      </c>
      <c r="AQ71" s="252">
        <f t="shared" si="80"/>
        <v>5.5E-2</v>
      </c>
      <c r="AR71" s="252">
        <f t="shared" si="80"/>
        <v>5.5E-2</v>
      </c>
      <c r="AS71" s="252">
        <f t="shared" si="80"/>
        <v>5.5E-2</v>
      </c>
      <c r="AT71" s="252">
        <f t="shared" si="80"/>
        <v>5.5E-2</v>
      </c>
      <c r="AU71" s="252">
        <f t="shared" si="80"/>
        <v>5.5E-2</v>
      </c>
      <c r="AV71" s="252">
        <f t="shared" si="80"/>
        <v>5.5E-2</v>
      </c>
      <c r="AW71" s="252">
        <f t="shared" si="80"/>
        <v>5.5E-2</v>
      </c>
      <c r="AX71" s="252">
        <f t="shared" si="81"/>
        <v>5.5E-2</v>
      </c>
      <c r="AY71" s="252">
        <f t="shared" si="81"/>
        <v>5.5E-2</v>
      </c>
      <c r="AZ71" s="252">
        <f t="shared" si="81"/>
        <v>5.5E-2</v>
      </c>
      <c r="BA71" s="252">
        <f t="shared" si="81"/>
        <v>5.5E-2</v>
      </c>
      <c r="BB71" s="252">
        <f t="shared" si="81"/>
        <v>5.5E-2</v>
      </c>
      <c r="BC71" s="252">
        <f t="shared" si="81"/>
        <v>5.5E-2</v>
      </c>
      <c r="BD71" s="252">
        <f t="shared" si="81"/>
        <v>5.5E-2</v>
      </c>
      <c r="BE71" s="252">
        <f t="shared" si="81"/>
        <v>5.5E-2</v>
      </c>
      <c r="BF71" s="252">
        <f t="shared" si="81"/>
        <v>5.5E-2</v>
      </c>
      <c r="BG71" s="252">
        <f t="shared" si="81"/>
        <v>5.5E-2</v>
      </c>
      <c r="BH71" s="252">
        <f t="shared" si="81"/>
        <v>5.5E-2</v>
      </c>
      <c r="BI71" s="252">
        <f t="shared" si="81"/>
        <v>5.5E-2</v>
      </c>
      <c r="BJ71" s="252">
        <f t="shared" si="81"/>
        <v>5.5E-2</v>
      </c>
      <c r="BK71" s="252">
        <f t="shared" si="81"/>
        <v>5.5E-2</v>
      </c>
      <c r="BL71" s="252">
        <f t="shared" si="81"/>
        <v>5.5E-2</v>
      </c>
      <c r="BM71" s="252">
        <f t="shared" si="81"/>
        <v>5.5E-2</v>
      </c>
      <c r="BN71" s="252">
        <f t="shared" si="82"/>
        <v>5.5E-2</v>
      </c>
      <c r="BO71" s="252">
        <f t="shared" si="82"/>
        <v>5.5E-2</v>
      </c>
    </row>
    <row r="72" spans="2:67" x14ac:dyDescent="0.25">
      <c r="B72" s="287" t="s">
        <v>133</v>
      </c>
      <c r="C72" s="247"/>
      <c r="D72" s="255">
        <f>D78/D76</f>
        <v>41.18181818181818</v>
      </c>
      <c r="E72" s="255">
        <f t="shared" ref="E72:AC72" si="84">E78/E76</f>
        <v>66.333333333333329</v>
      </c>
      <c r="F72" s="255">
        <f t="shared" si="84"/>
        <v>78.571428571428569</v>
      </c>
      <c r="G72" s="255">
        <f t="shared" si="84"/>
        <v>58.48</v>
      </c>
      <c r="H72" s="255">
        <f t="shared" si="84"/>
        <v>48.743589743589745</v>
      </c>
      <c r="I72" s="255">
        <f t="shared" si="84"/>
        <v>45</v>
      </c>
      <c r="J72" s="255">
        <f t="shared" si="84"/>
        <v>39.982456140350877</v>
      </c>
      <c r="K72" s="255">
        <f t="shared" si="84"/>
        <v>22.419354838709676</v>
      </c>
      <c r="L72" s="255">
        <f t="shared" si="84"/>
        <v>18.984375</v>
      </c>
      <c r="M72" s="255">
        <f t="shared" si="84"/>
        <v>22.2</v>
      </c>
      <c r="N72" s="255">
        <f t="shared" si="84"/>
        <v>17.441176470588236</v>
      </c>
      <c r="O72" s="255">
        <f t="shared" si="84"/>
        <v>21.64179104477612</v>
      </c>
      <c r="P72" s="255">
        <f t="shared" si="84"/>
        <v>16.573529411764707</v>
      </c>
      <c r="Q72" s="255">
        <f t="shared" si="84"/>
        <v>18.786666666666665</v>
      </c>
      <c r="R72" s="255">
        <f t="shared" si="84"/>
        <v>17.452054794520549</v>
      </c>
      <c r="S72" s="255">
        <f t="shared" si="84"/>
        <v>19.123076923076923</v>
      </c>
      <c r="T72" s="255">
        <f t="shared" si="84"/>
        <v>16.551282051282051</v>
      </c>
      <c r="U72" s="255">
        <f t="shared" si="84"/>
        <v>19.916666666666668</v>
      </c>
      <c r="V72" s="255">
        <f t="shared" si="84"/>
        <v>17.273809523809526</v>
      </c>
      <c r="W72" s="255">
        <f t="shared" si="84"/>
        <v>18.956521739130434</v>
      </c>
      <c r="X72" s="255">
        <f t="shared" si="84"/>
        <v>16.534653465346533</v>
      </c>
      <c r="Y72" s="255">
        <f t="shared" si="84"/>
        <v>17.027027027027028</v>
      </c>
      <c r="Z72" s="255">
        <f t="shared" si="84"/>
        <v>17.811320754716981</v>
      </c>
      <c r="AA72" s="255">
        <f t="shared" si="84"/>
        <v>19.065420560747665</v>
      </c>
      <c r="AB72" s="255">
        <f>AB78/AB76</f>
        <v>15.48</v>
      </c>
      <c r="AC72" s="255">
        <f t="shared" si="84"/>
        <v>14.595238095238095</v>
      </c>
      <c r="AD72" s="256">
        <v>32</v>
      </c>
      <c r="AF72" s="268">
        <v>18.36558219178082</v>
      </c>
      <c r="AG72" s="268">
        <f>AF72</f>
        <v>18.36558219178082</v>
      </c>
      <c r="AH72" s="268">
        <f t="shared" si="80"/>
        <v>18.36558219178082</v>
      </c>
      <c r="AI72" s="268">
        <v>19</v>
      </c>
      <c r="AJ72" s="268">
        <v>38</v>
      </c>
      <c r="AK72" s="268">
        <v>27.5</v>
      </c>
      <c r="AL72" s="258">
        <f>AD72</f>
        <v>32</v>
      </c>
      <c r="AM72" s="258">
        <f t="shared" si="80"/>
        <v>32</v>
      </c>
      <c r="AN72" s="258">
        <f t="shared" si="80"/>
        <v>32</v>
      </c>
      <c r="AO72" s="258">
        <f t="shared" si="80"/>
        <v>32</v>
      </c>
      <c r="AP72" s="258">
        <f t="shared" si="80"/>
        <v>32</v>
      </c>
      <c r="AQ72" s="258">
        <f t="shared" si="80"/>
        <v>32</v>
      </c>
      <c r="AR72" s="258">
        <f t="shared" si="80"/>
        <v>32</v>
      </c>
      <c r="AS72" s="268">
        <v>33</v>
      </c>
      <c r="AT72" s="268">
        <v>34</v>
      </c>
      <c r="AU72" s="258">
        <f t="shared" si="80"/>
        <v>34</v>
      </c>
      <c r="AV72" s="258">
        <f t="shared" si="80"/>
        <v>34</v>
      </c>
      <c r="AW72" s="258">
        <f t="shared" si="80"/>
        <v>34</v>
      </c>
      <c r="AX72" s="258">
        <f t="shared" si="81"/>
        <v>34</v>
      </c>
      <c r="AY72" s="258">
        <f t="shared" si="81"/>
        <v>34</v>
      </c>
      <c r="AZ72" s="258">
        <f t="shared" si="81"/>
        <v>34</v>
      </c>
      <c r="BA72" s="258">
        <f t="shared" si="81"/>
        <v>34</v>
      </c>
      <c r="BB72" s="258">
        <f t="shared" si="81"/>
        <v>34</v>
      </c>
      <c r="BC72" s="268">
        <v>35</v>
      </c>
      <c r="BD72" s="258">
        <f t="shared" si="81"/>
        <v>35</v>
      </c>
      <c r="BE72" s="258">
        <f t="shared" si="81"/>
        <v>35</v>
      </c>
      <c r="BF72" s="258">
        <f t="shared" si="81"/>
        <v>35</v>
      </c>
      <c r="BG72" s="258">
        <f t="shared" si="81"/>
        <v>35</v>
      </c>
      <c r="BH72" s="258">
        <f t="shared" si="81"/>
        <v>35</v>
      </c>
      <c r="BI72" s="258">
        <f t="shared" si="81"/>
        <v>35</v>
      </c>
      <c r="BJ72" s="258">
        <f t="shared" si="81"/>
        <v>35</v>
      </c>
      <c r="BK72" s="258">
        <f t="shared" si="81"/>
        <v>35</v>
      </c>
      <c r="BL72" s="258">
        <f t="shared" si="81"/>
        <v>35</v>
      </c>
      <c r="BM72" s="258">
        <f t="shared" si="81"/>
        <v>35</v>
      </c>
      <c r="BN72" s="258">
        <f t="shared" si="82"/>
        <v>35</v>
      </c>
      <c r="BO72" s="258">
        <f t="shared" si="82"/>
        <v>35</v>
      </c>
    </row>
    <row r="73" spans="2:67" x14ac:dyDescent="0.25">
      <c r="B73" s="287" t="s">
        <v>103</v>
      </c>
      <c r="C73" s="247"/>
      <c r="D73" s="259">
        <f t="shared" ref="D73:AA73" si="85">D81/D78</f>
        <v>113.9448123620309</v>
      </c>
      <c r="E73" s="259">
        <f t="shared" si="85"/>
        <v>108.08040201005025</v>
      </c>
      <c r="F73" s="259">
        <f t="shared" si="85"/>
        <v>114.35890909090909</v>
      </c>
      <c r="G73" s="259">
        <f t="shared" si="85"/>
        <v>124.85601915184678</v>
      </c>
      <c r="H73" s="259">
        <f t="shared" si="85"/>
        <v>51.746449237243553</v>
      </c>
      <c r="I73" s="259">
        <f t="shared" si="85"/>
        <v>70.823232323232318</v>
      </c>
      <c r="J73" s="259">
        <f t="shared" si="85"/>
        <v>65.146994295743752</v>
      </c>
      <c r="K73" s="259">
        <f t="shared" si="85"/>
        <v>72.443812949640289</v>
      </c>
      <c r="L73" s="259">
        <f t="shared" si="85"/>
        <v>102.10609053497942</v>
      </c>
      <c r="M73" s="259">
        <f t="shared" si="85"/>
        <v>141.76029106029105</v>
      </c>
      <c r="N73" s="259">
        <f t="shared" si="85"/>
        <v>123.1155986509275</v>
      </c>
      <c r="O73" s="259">
        <f t="shared" si="85"/>
        <v>117.76055172413793</v>
      </c>
      <c r="P73" s="259">
        <f t="shared" si="85"/>
        <v>116.36912156166815</v>
      </c>
      <c r="Q73" s="259">
        <f t="shared" si="85"/>
        <v>126.88577004968062</v>
      </c>
      <c r="R73" s="259">
        <f t="shared" si="85"/>
        <v>123.31723704866562</v>
      </c>
      <c r="S73" s="259">
        <f t="shared" si="85"/>
        <v>124.55298471440064</v>
      </c>
      <c r="T73" s="259">
        <f t="shared" si="85"/>
        <v>124.22625871417506</v>
      </c>
      <c r="U73" s="259">
        <f t="shared" si="85"/>
        <v>119.25971309025702</v>
      </c>
      <c r="V73" s="259">
        <f t="shared" si="85"/>
        <v>117.49365954514127</v>
      </c>
      <c r="W73" s="259">
        <f t="shared" si="85"/>
        <v>122.73962155963302</v>
      </c>
      <c r="X73" s="259">
        <f t="shared" si="85"/>
        <v>122.1641616766467</v>
      </c>
      <c r="Y73" s="259">
        <f t="shared" si="85"/>
        <v>126.80846560846561</v>
      </c>
      <c r="Z73" s="259">
        <f t="shared" si="85"/>
        <v>125.92219279661018</v>
      </c>
      <c r="AA73" s="259">
        <f t="shared" si="85"/>
        <v>122.59441176470588</v>
      </c>
      <c r="AB73" s="259">
        <f>AB81/AB78</f>
        <v>123.63385012919896</v>
      </c>
      <c r="AC73" s="259">
        <f>AC81/AC78</f>
        <v>120.3194671016857</v>
      </c>
      <c r="AD73" s="275">
        <f>SUM(P81:AC81)/SUM(P78:AC78)</f>
        <v>122.73334608881373</v>
      </c>
      <c r="AF73" s="261">
        <f>AD73</f>
        <v>122.73334608881373</v>
      </c>
      <c r="AG73" s="261">
        <f>AF73</f>
        <v>122.73334608881373</v>
      </c>
      <c r="AH73" s="261">
        <f t="shared" si="80"/>
        <v>122.73334608881373</v>
      </c>
      <c r="AI73" s="261">
        <f t="shared" si="80"/>
        <v>122.73334608881373</v>
      </c>
      <c r="AJ73" s="262">
        <f t="shared" si="80"/>
        <v>122.73334608881373</v>
      </c>
      <c r="AK73" s="262">
        <f t="shared" si="80"/>
        <v>122.73334608881373</v>
      </c>
      <c r="AL73" s="262">
        <f>AD73</f>
        <v>122.73334608881373</v>
      </c>
      <c r="AM73" s="262">
        <f t="shared" si="80"/>
        <v>122.73334608881373</v>
      </c>
      <c r="AN73" s="262">
        <f t="shared" si="80"/>
        <v>122.73334608881373</v>
      </c>
      <c r="AO73" s="262">
        <f t="shared" si="80"/>
        <v>122.73334608881373</v>
      </c>
      <c r="AP73" s="262">
        <f t="shared" si="80"/>
        <v>122.73334608881373</v>
      </c>
      <c r="AQ73" s="262">
        <f t="shared" si="80"/>
        <v>122.73334608881373</v>
      </c>
      <c r="AR73" s="262">
        <f t="shared" si="80"/>
        <v>122.73334608881373</v>
      </c>
      <c r="AS73" s="262">
        <f t="shared" si="80"/>
        <v>122.73334608881373</v>
      </c>
      <c r="AT73" s="262">
        <f t="shared" si="80"/>
        <v>122.73334608881373</v>
      </c>
      <c r="AU73" s="262">
        <f t="shared" si="80"/>
        <v>122.73334608881373</v>
      </c>
      <c r="AV73" s="262">
        <f t="shared" si="80"/>
        <v>122.73334608881373</v>
      </c>
      <c r="AW73" s="262">
        <f t="shared" si="80"/>
        <v>122.73334608881373</v>
      </c>
      <c r="AX73" s="262">
        <f t="shared" si="81"/>
        <v>122.73334608881373</v>
      </c>
      <c r="AY73" s="262">
        <f t="shared" si="81"/>
        <v>122.73334608881373</v>
      </c>
      <c r="AZ73" s="262">
        <f t="shared" si="81"/>
        <v>122.73334608881373</v>
      </c>
      <c r="BA73" s="262">
        <f t="shared" si="81"/>
        <v>122.73334608881373</v>
      </c>
      <c r="BB73" s="262">
        <f t="shared" si="81"/>
        <v>122.73334608881373</v>
      </c>
      <c r="BC73" s="262">
        <f t="shared" si="81"/>
        <v>122.73334608881373</v>
      </c>
      <c r="BD73" s="262">
        <f t="shared" si="81"/>
        <v>122.73334608881373</v>
      </c>
      <c r="BE73" s="262">
        <f t="shared" si="81"/>
        <v>122.73334608881373</v>
      </c>
      <c r="BF73" s="262">
        <f t="shared" si="81"/>
        <v>122.73334608881373</v>
      </c>
      <c r="BG73" s="262">
        <f t="shared" si="81"/>
        <v>122.73334608881373</v>
      </c>
      <c r="BH73" s="262">
        <f t="shared" si="81"/>
        <v>122.73334608881373</v>
      </c>
      <c r="BI73" s="262">
        <f t="shared" si="81"/>
        <v>122.73334608881373</v>
      </c>
      <c r="BJ73" s="262">
        <f t="shared" si="81"/>
        <v>122.73334608881373</v>
      </c>
      <c r="BK73" s="262">
        <f t="shared" si="81"/>
        <v>122.73334608881373</v>
      </c>
      <c r="BL73" s="262">
        <f t="shared" si="81"/>
        <v>122.73334608881373</v>
      </c>
      <c r="BM73" s="262">
        <f t="shared" si="81"/>
        <v>122.73334608881373</v>
      </c>
      <c r="BN73" s="262">
        <f t="shared" si="82"/>
        <v>122.73334608881373</v>
      </c>
      <c r="BO73" s="262">
        <f t="shared" si="82"/>
        <v>122.73334608881373</v>
      </c>
    </row>
    <row r="74" spans="2:67" x14ac:dyDescent="0.25">
      <c r="B74" s="287" t="s">
        <v>134</v>
      </c>
      <c r="C74" s="247"/>
      <c r="D74" s="253">
        <f t="shared" ref="D74:AA74" si="86">D82/D81</f>
        <v>0.4347404924734099</v>
      </c>
      <c r="E74" s="253">
        <f t="shared" si="86"/>
        <v>0.43844151013576343</v>
      </c>
      <c r="F74" s="253">
        <f t="shared" si="86"/>
        <v>0.42203652297233268</v>
      </c>
      <c r="G74" s="253">
        <f t="shared" si="86"/>
        <v>0.41004823613519265</v>
      </c>
      <c r="H74" s="253">
        <f t="shared" si="86"/>
        <v>1</v>
      </c>
      <c r="I74" s="253">
        <f t="shared" si="86"/>
        <v>0.72659202738358408</v>
      </c>
      <c r="J74" s="253">
        <f t="shared" si="86"/>
        <v>0.69300195325655012</v>
      </c>
      <c r="K74" s="253">
        <f t="shared" si="86"/>
        <v>0.68105373651026002</v>
      </c>
      <c r="L74" s="253">
        <f t="shared" si="86"/>
        <v>0.48751036805904296</v>
      </c>
      <c r="M74" s="253">
        <f t="shared" si="86"/>
        <v>0.37539089978935286</v>
      </c>
      <c r="N74" s="253">
        <f t="shared" si="86"/>
        <v>0.41954564973074698</v>
      </c>
      <c r="O74" s="253">
        <f t="shared" si="86"/>
        <v>0.4279285610543429</v>
      </c>
      <c r="P74" s="253">
        <f t="shared" si="86"/>
        <v>0.42829475096837161</v>
      </c>
      <c r="Q74" s="253">
        <f t="shared" si="86"/>
        <v>0.41346432709547748</v>
      </c>
      <c r="R74" s="253">
        <f t="shared" si="86"/>
        <v>0.41787031138689912</v>
      </c>
      <c r="S74" s="253">
        <f t="shared" si="86"/>
        <v>0.4186814878966042</v>
      </c>
      <c r="T74" s="253">
        <f t="shared" si="86"/>
        <v>0.40666907350908271</v>
      </c>
      <c r="U74" s="253">
        <f t="shared" si="86"/>
        <v>0.42200965810702107</v>
      </c>
      <c r="V74" s="253">
        <f t="shared" si="86"/>
        <v>0.42385383201756421</v>
      </c>
      <c r="W74" s="253">
        <f t="shared" si="86"/>
        <v>0.41334610869302185</v>
      </c>
      <c r="X74" s="253">
        <f t="shared" si="86"/>
        <v>0.41502023266523425</v>
      </c>
      <c r="Y74" s="253">
        <f t="shared" si="86"/>
        <v>0.40647896256488142</v>
      </c>
      <c r="Z74" s="253">
        <f t="shared" si="86"/>
        <v>0.41069886527823751</v>
      </c>
      <c r="AA74" s="253">
        <f t="shared" si="86"/>
        <v>0.41788521531624684</v>
      </c>
      <c r="AB74" s="253">
        <f>AB82/AB81</f>
        <v>0.41215308184749916</v>
      </c>
      <c r="AC74" s="253">
        <f>AC82/AC81</f>
        <v>0.41370739037590248</v>
      </c>
      <c r="AD74" s="288">
        <f>SUM(P82:AC82)/SUM(P81:AC81)</f>
        <v>0.41514562315823317</v>
      </c>
      <c r="AF74" s="254">
        <f>AD74</f>
        <v>0.41514562315823317</v>
      </c>
      <c r="AG74" s="254">
        <f>AF74</f>
        <v>0.41514562315823317</v>
      </c>
      <c r="AH74" s="254">
        <f t="shared" si="80"/>
        <v>0.41514562315823317</v>
      </c>
      <c r="AI74" s="254">
        <f t="shared" si="80"/>
        <v>0.41514562315823317</v>
      </c>
      <c r="AJ74" s="254">
        <f t="shared" si="80"/>
        <v>0.41514562315823317</v>
      </c>
      <c r="AK74" s="254">
        <f t="shared" si="80"/>
        <v>0.41514562315823317</v>
      </c>
      <c r="AL74" s="254">
        <f>AD74</f>
        <v>0.41514562315823317</v>
      </c>
      <c r="AM74" s="254">
        <f t="shared" si="80"/>
        <v>0.41514562315823317</v>
      </c>
      <c r="AN74" s="254">
        <f t="shared" si="80"/>
        <v>0.41514562315823317</v>
      </c>
      <c r="AO74" s="254">
        <f t="shared" si="80"/>
        <v>0.41514562315823317</v>
      </c>
      <c r="AP74" s="254">
        <f t="shared" si="80"/>
        <v>0.41514562315823317</v>
      </c>
      <c r="AQ74" s="254">
        <f t="shared" si="80"/>
        <v>0.41514562315823317</v>
      </c>
      <c r="AR74" s="254">
        <f t="shared" si="80"/>
        <v>0.41514562315823317</v>
      </c>
      <c r="AS74" s="254">
        <f t="shared" si="80"/>
        <v>0.41514562315823317</v>
      </c>
      <c r="AT74" s="254">
        <f t="shared" si="80"/>
        <v>0.41514562315823317</v>
      </c>
      <c r="AU74" s="254">
        <f t="shared" si="80"/>
        <v>0.41514562315823317</v>
      </c>
      <c r="AV74" s="254">
        <f t="shared" si="80"/>
        <v>0.41514562315823317</v>
      </c>
      <c r="AW74" s="254">
        <f t="shared" si="80"/>
        <v>0.41514562315823317</v>
      </c>
      <c r="AX74" s="254">
        <f t="shared" si="81"/>
        <v>0.41514562315823317</v>
      </c>
      <c r="AY74" s="254">
        <f t="shared" si="81"/>
        <v>0.41514562315823317</v>
      </c>
      <c r="AZ74" s="254">
        <f t="shared" si="81"/>
        <v>0.41514562315823317</v>
      </c>
      <c r="BA74" s="254">
        <f t="shared" si="81"/>
        <v>0.41514562315823317</v>
      </c>
      <c r="BB74" s="254">
        <f t="shared" si="81"/>
        <v>0.41514562315823317</v>
      </c>
      <c r="BC74" s="254">
        <f t="shared" si="81"/>
        <v>0.41514562315823317</v>
      </c>
      <c r="BD74" s="254">
        <f t="shared" si="81"/>
        <v>0.41514562315823317</v>
      </c>
      <c r="BE74" s="254">
        <f t="shared" si="81"/>
        <v>0.41514562315823317</v>
      </c>
      <c r="BF74" s="254">
        <f t="shared" si="81"/>
        <v>0.41514562315823317</v>
      </c>
      <c r="BG74" s="254">
        <f t="shared" si="81"/>
        <v>0.41514562315823317</v>
      </c>
      <c r="BH74" s="254">
        <f t="shared" si="81"/>
        <v>0.41514562315823317</v>
      </c>
      <c r="BI74" s="254">
        <f t="shared" si="81"/>
        <v>0.41514562315823317</v>
      </c>
      <c r="BJ74" s="254">
        <f t="shared" si="81"/>
        <v>0.41514562315823317</v>
      </c>
      <c r="BK74" s="254">
        <f t="shared" si="81"/>
        <v>0.41514562315823317</v>
      </c>
      <c r="BL74" s="254">
        <f t="shared" si="81"/>
        <v>0.41514562315823317</v>
      </c>
      <c r="BM74" s="254">
        <f t="shared" si="81"/>
        <v>0.41514562315823317</v>
      </c>
      <c r="BN74" s="254">
        <f t="shared" si="82"/>
        <v>0.41514562315823317</v>
      </c>
      <c r="BO74" s="254">
        <f t="shared" si="82"/>
        <v>0.41514562315823317</v>
      </c>
    </row>
    <row r="76" spans="2:67" x14ac:dyDescent="0.25">
      <c r="B76" s="292" t="s">
        <v>291</v>
      </c>
      <c r="D76" s="7">
        <f>IF(VLOOKUP($B$52&amp;$B76,'[20]Port Harcourt'!$E:$AE,COLUMN(D$1)-2,FALSE)=" ",0,VLOOKUP($B$52&amp;$B76,'[20]Port Harcourt'!$E:$AE,COLUMN(D$1)-2,FALSE))</f>
        <v>11</v>
      </c>
      <c r="E76" s="7">
        <f>IF(VLOOKUP($B$52&amp;$B76,'[20]Port Harcourt'!$E:$AE,COLUMN(E$1)-2,FALSE)=" ",0,VLOOKUP($B$52&amp;$B76,'[20]Port Harcourt'!$E:$AE,COLUMN(E$1)-2,FALSE))</f>
        <v>9</v>
      </c>
      <c r="F76" s="7">
        <f>IF(VLOOKUP($B$52&amp;$B76,'[20]Port Harcourt'!$E:$AE,COLUMN(F$1)-2,FALSE)=" ",0,VLOOKUP($B$52&amp;$B76,'[20]Port Harcourt'!$E:$AE,COLUMN(F$1)-2,FALSE))</f>
        <v>14</v>
      </c>
      <c r="G76" s="7">
        <f>IF(VLOOKUP($B$52&amp;$B76,'[20]Port Harcourt'!$E:$AE,COLUMN(G$1)-2,FALSE)=" ",0,VLOOKUP($B$52&amp;$B76,'[20]Port Harcourt'!$E:$AE,COLUMN(G$1)-2,FALSE))</f>
        <v>25</v>
      </c>
      <c r="H76" s="7">
        <f>IF(VLOOKUP($B$52&amp;$B76,'[20]Port Harcourt'!$E:$AE,COLUMN(H$1)-2,FALSE)=" ",0,VLOOKUP($B$52&amp;$B76,'[20]Port Harcourt'!$E:$AE,COLUMN(H$1)-2,FALSE))</f>
        <v>39</v>
      </c>
      <c r="I76" s="7">
        <f>IF(VLOOKUP($B$52&amp;$B76,'[20]Port Harcourt'!$E:$AE,COLUMN(I$1)-2,FALSE)=" ",0,VLOOKUP($B$52&amp;$B76,'[20]Port Harcourt'!$E:$AE,COLUMN(I$1)-2,FALSE))</f>
        <v>44</v>
      </c>
      <c r="J76" s="7">
        <f>IF(VLOOKUP($B$52&amp;$B76,'[20]Port Harcourt'!$E:$AE,COLUMN(J$1)-2,FALSE)=" ",0,VLOOKUP($B$52&amp;$B76,'[20]Port Harcourt'!$E:$AE,COLUMN(J$1)-2,FALSE))</f>
        <v>57</v>
      </c>
      <c r="K76" s="7">
        <f>IF(VLOOKUP($B$52&amp;$B76,'[20]Port Harcourt'!$E:$AE,COLUMN(K$1)-2,FALSE)=" ",0,VLOOKUP($B$52&amp;$B76,'[20]Port Harcourt'!$E:$AE,COLUMN(K$1)-2,FALSE))</f>
        <v>62</v>
      </c>
      <c r="L76" s="7">
        <f>IF(VLOOKUP($B$52&amp;$B76,'[20]Port Harcourt'!$E:$AE,COLUMN(L$1)-2,FALSE)=" ",0,VLOOKUP($B$52&amp;$B76,'[20]Port Harcourt'!$E:$AE,COLUMN(L$1)-2,FALSE))</f>
        <v>64</v>
      </c>
      <c r="M76" s="7">
        <f>IF(VLOOKUP($B$52&amp;$B76,'[20]Port Harcourt'!$E:$AE,COLUMN(M$1)-2,FALSE)=" ",0,VLOOKUP($B$52&amp;$B76,'[20]Port Harcourt'!$E:$AE,COLUMN(M$1)-2,FALSE))</f>
        <v>65</v>
      </c>
      <c r="N76" s="7">
        <f>IF(VLOOKUP($B$52&amp;$B76,'[20]Port Harcourt'!$E:$AE,COLUMN(N$1)-2,FALSE)=" ",0,VLOOKUP($B$52&amp;$B76,'[20]Port Harcourt'!$E:$AE,COLUMN(N$1)-2,FALSE))</f>
        <v>68</v>
      </c>
      <c r="O76" s="7">
        <f>IF(VLOOKUP($B$52&amp;$B76,'[20]Port Harcourt'!$E:$AE,COLUMN(O$1)-2,FALSE)=" ",0,VLOOKUP($B$52&amp;$B76,'[20]Port Harcourt'!$E:$AE,COLUMN(O$1)-2,FALSE))</f>
        <v>67</v>
      </c>
      <c r="P76" s="7">
        <f>IF(VLOOKUP($B$52&amp;$B76,'[20]Port Harcourt'!$E:$AE,COLUMN(P$1)-2,FALSE)=" ",0,VLOOKUP($B$52&amp;$B76,'[20]Port Harcourt'!$E:$AE,COLUMN(P$1)-2,FALSE))</f>
        <v>68</v>
      </c>
      <c r="Q76" s="7">
        <f>IF(VLOOKUP($B$52&amp;$B76,'[20]Port Harcourt'!$E:$AE,COLUMN(Q$1)-2,FALSE)=" ",0,VLOOKUP($B$52&amp;$B76,'[20]Port Harcourt'!$E:$AE,COLUMN(Q$1)-2,FALSE))</f>
        <v>75</v>
      </c>
      <c r="R76" s="7">
        <f>IF(VLOOKUP($B$52&amp;$B76,'[20]Port Harcourt'!$E:$AE,COLUMN(R$1)-2,FALSE)=" ",0,VLOOKUP($B$52&amp;$B76,'[20]Port Harcourt'!$E:$AE,COLUMN(R$1)-2,FALSE))</f>
        <v>73</v>
      </c>
      <c r="S76" s="7">
        <f>IF(VLOOKUP($B$52&amp;$B76,'[20]Port Harcourt'!$E:$AE,COLUMN(S$1)-2,FALSE)=" ",0,VLOOKUP($B$52&amp;$B76,'[20]Port Harcourt'!$E:$AE,COLUMN(S$1)-2,FALSE))</f>
        <v>65</v>
      </c>
      <c r="T76" s="7">
        <f>IF(VLOOKUP($B$52&amp;$B76,'[20]Port Harcourt'!$E:$AE,COLUMN(T$1)-2,FALSE)=" ",0,VLOOKUP($B$52&amp;$B76,'[20]Port Harcourt'!$E:$AE,COLUMN(T$1)-2,FALSE))</f>
        <v>78</v>
      </c>
      <c r="U76" s="7">
        <f>IF(VLOOKUP($B$52&amp;$B76,'[20]Port Harcourt'!$E:$AE,COLUMN(U$1)-2,FALSE)=" ",0,VLOOKUP($B$52&amp;$B76,'[20]Port Harcourt'!$E:$AE,COLUMN(U$1)-2,FALSE))</f>
        <v>84</v>
      </c>
      <c r="V76" s="7">
        <f>IF(VLOOKUP($B$52&amp;$B76,'[20]Port Harcourt'!$E:$AE,COLUMN(V$1)-2,FALSE)=" ",0,VLOOKUP($B$52&amp;$B76,'[20]Port Harcourt'!$E:$AE,COLUMN(V$1)-2,FALSE))</f>
        <v>84</v>
      </c>
      <c r="W76" s="7">
        <f>IF(VLOOKUP($B$52&amp;$B76,'[20]Port Harcourt'!$E:$AE,COLUMN(W$1)-2,FALSE)=" ",0,VLOOKUP($B$52&amp;$B76,'[20]Port Harcourt'!$E:$AE,COLUMN(W$1)-2,FALSE))</f>
        <v>92</v>
      </c>
      <c r="X76" s="7">
        <f>IF(VLOOKUP($B$52&amp;$B76,'[20]Port Harcourt'!$E:$AE,COLUMN(X$1)-2,FALSE)=" ",0,VLOOKUP($B$52&amp;$B76,'[20]Port Harcourt'!$E:$AE,COLUMN(X$1)-2,FALSE))</f>
        <v>101</v>
      </c>
      <c r="Y76" s="7">
        <f>IF(VLOOKUP($B$52&amp;$B76,'[20]Port Harcourt'!$E:$AE,COLUMN(Y$1)-2,FALSE)=" ",0,VLOOKUP($B$52&amp;$B76,'[20]Port Harcourt'!$E:$AE,COLUMN(Y$1)-2,FALSE))</f>
        <v>111</v>
      </c>
      <c r="Z76" s="7">
        <f>IF(VLOOKUP($B$52&amp;$B76,'[20]Port Harcourt'!$E:$AE,COLUMN(Z$1)-2,FALSE)=" ",0,VLOOKUP($B$52&amp;$B76,'[20]Port Harcourt'!$E:$AE,COLUMN(Z$1)-2,FALSE))</f>
        <v>106</v>
      </c>
      <c r="AA76" s="7">
        <f>IF(VLOOKUP($B$52&amp;$B76,'[20]Port Harcourt'!$E:$AE,COLUMN(AA$1)-2,FALSE)=" ",0,VLOOKUP($B$52&amp;$B76,'[20]Port Harcourt'!$E:$AE,COLUMN(AA$1)-2,FALSE))</f>
        <v>107</v>
      </c>
      <c r="AB76" s="7">
        <f>IF(VLOOKUP($B$52&amp;$B76,'[20]Port Harcourt'!$E:$AE,COLUMN(AB$1)-2,FALSE)=" ",0,VLOOKUP($B$52&amp;$B76,'[20]Port Harcourt'!$E:$AE,COLUMN(AB$1)-2,FALSE))</f>
        <v>125</v>
      </c>
      <c r="AC76" s="7">
        <f>IF(VLOOKUP($B$52&amp;$B76,'[20]Port Harcourt'!$E:$AE,COLUMN(AC$1)-2,FALSE)=" ",0,VLOOKUP($B$52&amp;$B76,'[20]Port Harcourt'!$E:$AE,COLUMN(AC$1)-2,FALSE))</f>
        <v>126</v>
      </c>
      <c r="AF76" s="7">
        <f t="shared" ref="AF76:AG79" si="87">AB76</f>
        <v>125</v>
      </c>
      <c r="AG76" s="7">
        <f t="shared" si="87"/>
        <v>126</v>
      </c>
      <c r="AH76" s="7">
        <f>VLOOKUP($A$3&amp;$B$52&amp;$B76,'[14]Paga All'!$G$1:$J$3000,4,FALSE)</f>
        <v>134</v>
      </c>
      <c r="AI76" s="7">
        <f>VLOOKUP($A$3&amp;$B$68&amp;$B76,'[15]Paga all'!$F:$G,2,FALSE)</f>
        <v>125</v>
      </c>
      <c r="AJ76" s="7">
        <f>VLOOKUP($A$3&amp;$B$52&amp;$B76,'[16]Paga all'!$F$2:$G$1470,2,FALSE)</f>
        <v>110</v>
      </c>
      <c r="AK76" s="9">
        <f t="shared" ref="AK76:BO76" si="88">IF(ROUND((AJ76+AJ77)*(1+AK70),)&gt;=AK$3*$AD$3,AK$3*$AD$3*(1-AK71),ROUND((AJ76+AJ77)*(1+AK70),)-ROUND((AJ76+AJ77)*(1+AK70)*AK71,))</f>
        <v>118</v>
      </c>
      <c r="AL76" s="9">
        <f t="shared" si="88"/>
        <v>124</v>
      </c>
      <c r="AM76" s="9">
        <f t="shared" si="88"/>
        <v>129</v>
      </c>
      <c r="AN76" s="9">
        <f t="shared" si="88"/>
        <v>135</v>
      </c>
      <c r="AO76" s="9">
        <f t="shared" si="88"/>
        <v>141</v>
      </c>
      <c r="AP76" s="9">
        <f t="shared" si="88"/>
        <v>147</v>
      </c>
      <c r="AQ76" s="9">
        <f t="shared" si="88"/>
        <v>154</v>
      </c>
      <c r="AR76" s="9">
        <f t="shared" si="88"/>
        <v>161</v>
      </c>
      <c r="AS76" s="9">
        <f t="shared" si="88"/>
        <v>168</v>
      </c>
      <c r="AT76" s="9">
        <f t="shared" si="88"/>
        <v>176</v>
      </c>
      <c r="AU76" s="9">
        <f t="shared" si="88"/>
        <v>183</v>
      </c>
      <c r="AV76" s="9">
        <f t="shared" si="88"/>
        <v>192</v>
      </c>
      <c r="AW76" s="9">
        <f t="shared" si="88"/>
        <v>200</v>
      </c>
      <c r="AX76" s="9">
        <f t="shared" si="88"/>
        <v>210</v>
      </c>
      <c r="AY76" s="9">
        <f t="shared" si="88"/>
        <v>219</v>
      </c>
      <c r="AZ76" s="9">
        <f t="shared" si="88"/>
        <v>229</v>
      </c>
      <c r="BA76" s="9">
        <f t="shared" si="88"/>
        <v>239</v>
      </c>
      <c r="BB76" s="9">
        <f t="shared" si="88"/>
        <v>249</v>
      </c>
      <c r="BC76" s="9">
        <f t="shared" si="88"/>
        <v>261</v>
      </c>
      <c r="BD76" s="9">
        <f t="shared" si="88"/>
        <v>272</v>
      </c>
      <c r="BE76" s="9">
        <f t="shared" si="88"/>
        <v>284</v>
      </c>
      <c r="BF76" s="9">
        <f t="shared" si="88"/>
        <v>298</v>
      </c>
      <c r="BG76" s="9">
        <f t="shared" si="88"/>
        <v>311</v>
      </c>
      <c r="BH76" s="9">
        <f t="shared" si="88"/>
        <v>325</v>
      </c>
      <c r="BI76" s="9">
        <f t="shared" si="88"/>
        <v>339</v>
      </c>
      <c r="BJ76" s="9">
        <f t="shared" si="88"/>
        <v>354</v>
      </c>
      <c r="BK76" s="9">
        <f t="shared" si="88"/>
        <v>370</v>
      </c>
      <c r="BL76" s="9">
        <f t="shared" si="88"/>
        <v>387</v>
      </c>
      <c r="BM76" s="9">
        <f t="shared" si="88"/>
        <v>404</v>
      </c>
      <c r="BN76" s="9">
        <f t="shared" si="88"/>
        <v>422</v>
      </c>
      <c r="BO76" s="9">
        <f t="shared" si="88"/>
        <v>441</v>
      </c>
    </row>
    <row r="77" spans="2:67" x14ac:dyDescent="0.25">
      <c r="B77" s="292" t="s">
        <v>292</v>
      </c>
      <c r="D77" s="7">
        <f>IF(VLOOKUP($B$52&amp;$B77,'[20]Port Harcourt'!$E:$AE,COLUMN(D$1)-2,FALSE)=" ",0,VLOOKUP($B$52&amp;$B77,'[20]Port Harcourt'!$E:$AE,COLUMN(D$1)-2,FALSE))</f>
        <v>4</v>
      </c>
      <c r="E77" s="7">
        <f>IF(VLOOKUP($B$52&amp;$B77,'[20]Port Harcourt'!$E:$AE,COLUMN(E$1)-2,FALSE)=" ",0,VLOOKUP($B$52&amp;$B77,'[20]Port Harcourt'!$E:$AE,COLUMN(E$1)-2,FALSE))</f>
        <v>2</v>
      </c>
      <c r="F77" s="7">
        <f>IF(VLOOKUP($B$52&amp;$B77,'[20]Port Harcourt'!$E:$AE,COLUMN(F$1)-2,FALSE)=" ",0,VLOOKUP($B$52&amp;$B77,'[20]Port Harcourt'!$E:$AE,COLUMN(F$1)-2,FALSE))</f>
        <v>3</v>
      </c>
      <c r="G77" s="7">
        <f>IF(VLOOKUP($B$52&amp;$B77,'[20]Port Harcourt'!$E:$AE,COLUMN(G$1)-2,FALSE)=" ",0,VLOOKUP($B$52&amp;$B77,'[20]Port Harcourt'!$E:$AE,COLUMN(G$1)-2,FALSE))</f>
        <v>2</v>
      </c>
      <c r="H77" s="7">
        <f>IF(VLOOKUP($B$52&amp;$B77,'[20]Port Harcourt'!$E:$AE,COLUMN(H$1)-2,FALSE)=" ",0,VLOOKUP($B$52&amp;$B77,'[20]Port Harcourt'!$E:$AE,COLUMN(H$1)-2,FALSE))</f>
        <v>3</v>
      </c>
      <c r="I77" s="7">
        <f>IF(VLOOKUP($B$52&amp;$B77,'[20]Port Harcourt'!$E:$AE,COLUMN(I$1)-2,FALSE)=" ",0,VLOOKUP($B$52&amp;$B77,'[20]Port Harcourt'!$E:$AE,COLUMN(I$1)-2,FALSE))</f>
        <v>0</v>
      </c>
      <c r="J77" s="7">
        <f>IF(VLOOKUP($B$52&amp;$B77,'[20]Port Harcourt'!$E:$AE,COLUMN(J$1)-2,FALSE)=" ",0,VLOOKUP($B$52&amp;$B77,'[20]Port Harcourt'!$E:$AE,COLUMN(J$1)-2,FALSE))</f>
        <v>3</v>
      </c>
      <c r="K77" s="7">
        <f>IF(VLOOKUP($B$52&amp;$B77,'[20]Port Harcourt'!$E:$AE,COLUMN(K$1)-2,FALSE)=" ",0,VLOOKUP($B$52&amp;$B77,'[20]Port Harcourt'!$E:$AE,COLUMN(K$1)-2,FALSE))</f>
        <v>10</v>
      </c>
      <c r="L77" s="7">
        <f>IF(VLOOKUP($B$52&amp;$B77,'[20]Port Harcourt'!$E:$AE,COLUMN(L$1)-2,FALSE)=" ",0,VLOOKUP($B$52&amp;$B77,'[20]Port Harcourt'!$E:$AE,COLUMN(L$1)-2,FALSE))</f>
        <v>4</v>
      </c>
      <c r="M77" s="7">
        <f>IF(VLOOKUP($B$52&amp;$B77,'[20]Port Harcourt'!$E:$AE,COLUMN(M$1)-2,FALSE)=" ",0,VLOOKUP($B$52&amp;$B77,'[20]Port Harcourt'!$E:$AE,COLUMN(M$1)-2,FALSE))</f>
        <v>3</v>
      </c>
      <c r="N77" s="7">
        <f>IF(VLOOKUP($B$52&amp;$B77,'[20]Port Harcourt'!$E:$AE,COLUMN(N$1)-2,FALSE)=" ",0,VLOOKUP($B$52&amp;$B77,'[20]Port Harcourt'!$E:$AE,COLUMN(N$1)-2,FALSE))</f>
        <v>5</v>
      </c>
      <c r="O77" s="7">
        <f>IF(VLOOKUP($B$52&amp;$B77,'[20]Port Harcourt'!$E:$AE,COLUMN(O$1)-2,FALSE)=" ",0,VLOOKUP($B$52&amp;$B77,'[20]Port Harcourt'!$E:$AE,COLUMN(O$1)-2,FALSE))</f>
        <v>7</v>
      </c>
      <c r="P77" s="7">
        <f>IF(VLOOKUP($B$52&amp;$B77,'[20]Port Harcourt'!$E:$AE,COLUMN(P$1)-2,FALSE)=" ",0,VLOOKUP($B$52&amp;$B77,'[20]Port Harcourt'!$E:$AE,COLUMN(P$1)-2,FALSE))</f>
        <v>3</v>
      </c>
      <c r="Q77" s="7">
        <f>IF(VLOOKUP($B$52&amp;$B77,'[20]Port Harcourt'!$E:$AE,COLUMN(Q$1)-2,FALSE)=" ",0,VLOOKUP($B$52&amp;$B77,'[20]Port Harcourt'!$E:$AE,COLUMN(Q$1)-2,FALSE))</f>
        <v>2</v>
      </c>
      <c r="R77" s="7">
        <f>IF(VLOOKUP($B$52&amp;$B77,'[20]Port Harcourt'!$E:$AE,COLUMN(R$1)-2,FALSE)=" ",0,VLOOKUP($B$52&amp;$B77,'[20]Port Harcourt'!$E:$AE,COLUMN(R$1)-2,FALSE))</f>
        <v>5</v>
      </c>
      <c r="S77" s="7">
        <f>IF(VLOOKUP($B$52&amp;$B77,'[20]Port Harcourt'!$E:$AE,COLUMN(S$1)-2,FALSE)=" ",0,VLOOKUP($B$52&amp;$B77,'[20]Port Harcourt'!$E:$AE,COLUMN(S$1)-2,FALSE))</f>
        <v>9</v>
      </c>
      <c r="T77" s="7">
        <f>IF(VLOOKUP($B$52&amp;$B77,'[20]Port Harcourt'!$E:$AE,COLUMN(T$1)-2,FALSE)=" ",0,VLOOKUP($B$52&amp;$B77,'[20]Port Harcourt'!$E:$AE,COLUMN(T$1)-2,FALSE))</f>
        <v>4</v>
      </c>
      <c r="U77" s="7">
        <f>IF(VLOOKUP($B$52&amp;$B77,'[20]Port Harcourt'!$E:$AE,COLUMN(U$1)-2,FALSE)=" ",0,VLOOKUP($B$52&amp;$B77,'[20]Port Harcourt'!$E:$AE,COLUMN(U$1)-2,FALSE))</f>
        <v>7</v>
      </c>
      <c r="V77" s="7">
        <f>IF(VLOOKUP($B$52&amp;$B77,'[20]Port Harcourt'!$E:$AE,COLUMN(V$1)-2,FALSE)=" ",0,VLOOKUP($B$52&amp;$B77,'[20]Port Harcourt'!$E:$AE,COLUMN(V$1)-2,FALSE))</f>
        <v>9</v>
      </c>
      <c r="W77" s="7">
        <f>IF(VLOOKUP($B$52&amp;$B77,'[20]Port Harcourt'!$E:$AE,COLUMN(W$1)-2,FALSE)=" ",0,VLOOKUP($B$52&amp;$B77,'[20]Port Harcourt'!$E:$AE,COLUMN(W$1)-2,FALSE))</f>
        <v>5</v>
      </c>
      <c r="X77" s="7">
        <f>IF(VLOOKUP($B$52&amp;$B77,'[20]Port Harcourt'!$E:$AE,COLUMN(X$1)-2,FALSE)=" ",0,VLOOKUP($B$52&amp;$B77,'[20]Port Harcourt'!$E:$AE,COLUMN(X$1)-2,FALSE))</f>
        <v>2</v>
      </c>
      <c r="Y77" s="7">
        <f>IF(VLOOKUP($B$52&amp;$B77,'[20]Port Harcourt'!$E:$AE,COLUMN(Y$1)-2,FALSE)=" ",0,VLOOKUP($B$52&amp;$B77,'[20]Port Harcourt'!$E:$AE,COLUMN(Y$1)-2,FALSE))</f>
        <v>2</v>
      </c>
      <c r="Z77" s="7">
        <f>IF(VLOOKUP($B$52&amp;$B77,'[20]Port Harcourt'!$E:$AE,COLUMN(Z$1)-2,FALSE)=" ",0,VLOOKUP($B$52&amp;$B77,'[20]Port Harcourt'!$E:$AE,COLUMN(Z$1)-2,FALSE))</f>
        <v>7</v>
      </c>
      <c r="AA77" s="7">
        <f>IF(VLOOKUP($B$52&amp;$B77,'[20]Port Harcourt'!$E:$AE,COLUMN(AA$1)-2,FALSE)=" ",0,VLOOKUP($B$52&amp;$B77,'[20]Port Harcourt'!$E:$AE,COLUMN(AA$1)-2,FALSE))</f>
        <v>9</v>
      </c>
      <c r="AB77" s="7">
        <f>IF(VLOOKUP($B$52&amp;$B77,'[20]Port Harcourt'!$E:$AE,COLUMN(AB$1)-2,FALSE)=" ",0,VLOOKUP($B$52&amp;$B77,'[20]Port Harcourt'!$E:$AE,COLUMN(AB$1)-2,FALSE))</f>
        <v>6</v>
      </c>
      <c r="AC77" s="7">
        <f>IF(VLOOKUP($B$52&amp;$B77,'[20]Port Harcourt'!$E:$AE,COLUMN(AC$1)-2,FALSE)=" ",0,VLOOKUP($B$52&amp;$B77,'[20]Port Harcourt'!$E:$AE,COLUMN(AC$1)-2,FALSE))</f>
        <v>6</v>
      </c>
      <c r="AF77" s="7">
        <f t="shared" si="87"/>
        <v>6</v>
      </c>
      <c r="AG77" s="7">
        <f t="shared" si="87"/>
        <v>6</v>
      </c>
      <c r="AH77" s="7">
        <f>VLOOKUP($A$3&amp;$B$52&amp;$B77,'[14]Paga All'!$G$1:$J$3000,4,FALSE)</f>
        <v>8</v>
      </c>
      <c r="AI77" s="7">
        <f>VLOOKUP($A$3&amp;$B$68&amp;$B77,'[15]Paga all'!$F:$G,2,FALSE)</f>
        <v>13</v>
      </c>
      <c r="AJ77" s="7">
        <f>VLOOKUP($A$3&amp;$B$52&amp;$B77,'[16]Paga all'!$F$2:$G$1470,2,FALSE)</f>
        <v>10</v>
      </c>
      <c r="AK77" s="9">
        <f t="shared" ref="AK77:BO77" si="89">IF(ROUND((AJ76+AJ77)*(1+AK70),)&gt;=AK$3*$AD$3,AK$3*$AD$3*AK71,ROUND((AJ76+AJ77)*(1+AK70),)-AK76)</f>
        <v>7</v>
      </c>
      <c r="AL77" s="9">
        <f t="shared" si="89"/>
        <v>7</v>
      </c>
      <c r="AM77" s="9">
        <f t="shared" si="89"/>
        <v>8</v>
      </c>
      <c r="AN77" s="9">
        <f t="shared" si="89"/>
        <v>8</v>
      </c>
      <c r="AO77" s="9">
        <f t="shared" si="89"/>
        <v>8</v>
      </c>
      <c r="AP77" s="9">
        <f t="shared" si="89"/>
        <v>9</v>
      </c>
      <c r="AQ77" s="9">
        <f t="shared" si="89"/>
        <v>9</v>
      </c>
      <c r="AR77" s="9">
        <f t="shared" si="89"/>
        <v>9</v>
      </c>
      <c r="AS77" s="9">
        <f t="shared" si="89"/>
        <v>10</v>
      </c>
      <c r="AT77" s="9">
        <f t="shared" si="89"/>
        <v>10</v>
      </c>
      <c r="AU77" s="9">
        <f t="shared" si="89"/>
        <v>11</v>
      </c>
      <c r="AV77" s="9">
        <f t="shared" si="89"/>
        <v>11</v>
      </c>
      <c r="AW77" s="9">
        <f t="shared" si="89"/>
        <v>12</v>
      </c>
      <c r="AX77" s="9">
        <f t="shared" si="89"/>
        <v>12</v>
      </c>
      <c r="AY77" s="9">
        <f t="shared" si="89"/>
        <v>13</v>
      </c>
      <c r="AZ77" s="9">
        <f t="shared" si="89"/>
        <v>13</v>
      </c>
      <c r="BA77" s="9">
        <f t="shared" si="89"/>
        <v>14</v>
      </c>
      <c r="BB77" s="9">
        <f t="shared" si="89"/>
        <v>15</v>
      </c>
      <c r="BC77" s="9">
        <f t="shared" si="89"/>
        <v>15</v>
      </c>
      <c r="BD77" s="9">
        <f t="shared" si="89"/>
        <v>16</v>
      </c>
      <c r="BE77" s="9">
        <f t="shared" si="89"/>
        <v>17</v>
      </c>
      <c r="BF77" s="9">
        <f t="shared" si="89"/>
        <v>17</v>
      </c>
      <c r="BG77" s="9">
        <f t="shared" si="89"/>
        <v>18</v>
      </c>
      <c r="BH77" s="9">
        <f t="shared" si="89"/>
        <v>19</v>
      </c>
      <c r="BI77" s="9">
        <f t="shared" si="89"/>
        <v>20</v>
      </c>
      <c r="BJ77" s="9">
        <f t="shared" si="89"/>
        <v>21</v>
      </c>
      <c r="BK77" s="9">
        <f t="shared" si="89"/>
        <v>22</v>
      </c>
      <c r="BL77" s="9">
        <f t="shared" si="89"/>
        <v>23</v>
      </c>
      <c r="BM77" s="9">
        <f t="shared" si="89"/>
        <v>24</v>
      </c>
      <c r="BN77" s="9">
        <f t="shared" si="89"/>
        <v>25</v>
      </c>
      <c r="BO77" s="9">
        <f t="shared" si="89"/>
        <v>26</v>
      </c>
    </row>
    <row r="78" spans="2:67" x14ac:dyDescent="0.25">
      <c r="B78" s="292" t="s">
        <v>293</v>
      </c>
      <c r="D78" s="7">
        <f>IF(VLOOKUP($B$52&amp;$B78,'[20]Port Harcourt'!$E:$AE,COLUMN(D$1)-2,FALSE)=" ",0,VLOOKUP($B$52&amp;$B78,'[20]Port Harcourt'!$E:$AE,COLUMN(D$1)-2,FALSE))</f>
        <v>453</v>
      </c>
      <c r="E78" s="7">
        <f>IF(VLOOKUP($B$52&amp;$B78,'[20]Port Harcourt'!$E:$AE,COLUMN(E$1)-2,FALSE)=" ",0,VLOOKUP($B$52&amp;$B78,'[20]Port Harcourt'!$E:$AE,COLUMN(E$1)-2,FALSE))</f>
        <v>597</v>
      </c>
      <c r="F78" s="7">
        <f>IF(VLOOKUP($B$52&amp;$B78,'[20]Port Harcourt'!$E:$AE,COLUMN(F$1)-2,FALSE)=" ",0,VLOOKUP($B$52&amp;$B78,'[20]Port Harcourt'!$E:$AE,COLUMN(F$1)-2,FALSE))</f>
        <v>1100</v>
      </c>
      <c r="G78" s="7">
        <f>IF(VLOOKUP($B$52&amp;$B78,'[20]Port Harcourt'!$E:$AE,COLUMN(G$1)-2,FALSE)=" ",0,VLOOKUP($B$52&amp;$B78,'[20]Port Harcourt'!$E:$AE,COLUMN(G$1)-2,FALSE))</f>
        <v>1462</v>
      </c>
      <c r="H78" s="7">
        <f>IF(VLOOKUP($B$52&amp;$B78,'[20]Port Harcourt'!$E:$AE,COLUMN(H$1)-2,FALSE)=" ",0,VLOOKUP($B$52&amp;$B78,'[20]Port Harcourt'!$E:$AE,COLUMN(H$1)-2,FALSE))</f>
        <v>1901</v>
      </c>
      <c r="I78" s="7">
        <f>IF(VLOOKUP($B$52&amp;$B78,'[20]Port Harcourt'!$E:$AE,COLUMN(I$1)-2,FALSE)=" ",0,VLOOKUP($B$52&amp;$B78,'[20]Port Harcourt'!$E:$AE,COLUMN(I$1)-2,FALSE))</f>
        <v>1980</v>
      </c>
      <c r="J78" s="7">
        <f>IF(VLOOKUP($B$52&amp;$B78,'[20]Port Harcourt'!$E:$AE,COLUMN(J$1)-2,FALSE)=" ",0,VLOOKUP($B$52&amp;$B78,'[20]Port Harcourt'!$E:$AE,COLUMN(J$1)-2,FALSE))</f>
        <v>2279</v>
      </c>
      <c r="K78" s="7">
        <f>IF(VLOOKUP($B$52&amp;$B78,'[20]Port Harcourt'!$E:$AE,COLUMN(K$1)-2,FALSE)=" ",0,VLOOKUP($B$52&amp;$B78,'[20]Port Harcourt'!$E:$AE,COLUMN(K$1)-2,FALSE))</f>
        <v>1390</v>
      </c>
      <c r="L78" s="7">
        <f>IF(VLOOKUP($B$52&amp;$B78,'[20]Port Harcourt'!$E:$AE,COLUMN(L$1)-2,FALSE)=" ",0,VLOOKUP($B$52&amp;$B78,'[20]Port Harcourt'!$E:$AE,COLUMN(L$1)-2,FALSE))</f>
        <v>1215</v>
      </c>
      <c r="M78" s="7">
        <f>IF(VLOOKUP($B$52&amp;$B78,'[20]Port Harcourt'!$E:$AE,COLUMN(M$1)-2,FALSE)=" ",0,VLOOKUP($B$52&amp;$B78,'[20]Port Harcourt'!$E:$AE,COLUMN(M$1)-2,FALSE))</f>
        <v>1443</v>
      </c>
      <c r="N78" s="7">
        <f>IF(VLOOKUP($B$52&amp;$B78,'[20]Port Harcourt'!$E:$AE,COLUMN(N$1)-2,FALSE)=" ",0,VLOOKUP($B$52&amp;$B78,'[20]Port Harcourt'!$E:$AE,COLUMN(N$1)-2,FALSE))</f>
        <v>1186</v>
      </c>
      <c r="O78" s="7">
        <f>IF(VLOOKUP($B$52&amp;$B78,'[20]Port Harcourt'!$E:$AE,COLUMN(O$1)-2,FALSE)=" ",0,VLOOKUP($B$52&amp;$B78,'[20]Port Harcourt'!$E:$AE,COLUMN(O$1)-2,FALSE))</f>
        <v>1450</v>
      </c>
      <c r="P78" s="7">
        <f>IF(VLOOKUP($B$52&amp;$B78,'[20]Port Harcourt'!$E:$AE,COLUMN(P$1)-2,FALSE)=" ",0,VLOOKUP($B$52&amp;$B78,'[20]Port Harcourt'!$E:$AE,COLUMN(P$1)-2,FALSE))</f>
        <v>1127</v>
      </c>
      <c r="Q78" s="7">
        <f>IF(VLOOKUP($B$52&amp;$B78,'[20]Port Harcourt'!$E:$AE,COLUMN(Q$1)-2,FALSE)=" ",0,VLOOKUP($B$52&amp;$B78,'[20]Port Harcourt'!$E:$AE,COLUMN(Q$1)-2,FALSE))</f>
        <v>1409</v>
      </c>
      <c r="R78" s="7">
        <f>IF(VLOOKUP($B$52&amp;$B78,'[20]Port Harcourt'!$E:$AE,COLUMN(R$1)-2,FALSE)=" ",0,VLOOKUP($B$52&amp;$B78,'[20]Port Harcourt'!$E:$AE,COLUMN(R$1)-2,FALSE))</f>
        <v>1274</v>
      </c>
      <c r="S78" s="7">
        <f>IF(VLOOKUP($B$52&amp;$B78,'[20]Port Harcourt'!$E:$AE,COLUMN(S$1)-2,FALSE)=" ",0,VLOOKUP($B$52&amp;$B78,'[20]Port Harcourt'!$E:$AE,COLUMN(S$1)-2,FALSE))</f>
        <v>1243</v>
      </c>
      <c r="T78" s="7">
        <f>IF(VLOOKUP($B$52&amp;$B78,'[20]Port Harcourt'!$E:$AE,COLUMN(T$1)-2,FALSE)=" ",0,VLOOKUP($B$52&amp;$B78,'[20]Port Harcourt'!$E:$AE,COLUMN(T$1)-2,FALSE))</f>
        <v>1291</v>
      </c>
      <c r="U78" s="7">
        <f>IF(VLOOKUP($B$52&amp;$B78,'[20]Port Harcourt'!$E:$AE,COLUMN(U$1)-2,FALSE)=" ",0,VLOOKUP($B$52&amp;$B78,'[20]Port Harcourt'!$E:$AE,COLUMN(U$1)-2,FALSE))</f>
        <v>1673</v>
      </c>
      <c r="V78" s="7">
        <f>IF(VLOOKUP($B$52&amp;$B78,'[20]Port Harcourt'!$E:$AE,COLUMN(V$1)-2,FALSE)=" ",0,VLOOKUP($B$52&amp;$B78,'[20]Port Harcourt'!$E:$AE,COLUMN(V$1)-2,FALSE))</f>
        <v>1451</v>
      </c>
      <c r="W78" s="7">
        <f>IF(VLOOKUP($B$52&amp;$B78,'[20]Port Harcourt'!$E:$AE,COLUMN(W$1)-2,FALSE)=" ",0,VLOOKUP($B$52&amp;$B78,'[20]Port Harcourt'!$E:$AE,COLUMN(W$1)-2,FALSE))</f>
        <v>1744</v>
      </c>
      <c r="X78" s="7">
        <f>IF(VLOOKUP($B$52&amp;$B78,'[20]Port Harcourt'!$E:$AE,COLUMN(X$1)-2,FALSE)=" ",0,VLOOKUP($B$52&amp;$B78,'[20]Port Harcourt'!$E:$AE,COLUMN(X$1)-2,FALSE))</f>
        <v>1670</v>
      </c>
      <c r="Y78" s="7">
        <f>IF(VLOOKUP($B$52&amp;$B78,'[20]Port Harcourt'!$E:$AE,COLUMN(Y$1)-2,FALSE)=" ",0,VLOOKUP($B$52&amp;$B78,'[20]Port Harcourt'!$E:$AE,COLUMN(Y$1)-2,FALSE))</f>
        <v>1890</v>
      </c>
      <c r="Z78" s="7">
        <f>IF(VLOOKUP($B$52&amp;$B78,'[20]Port Harcourt'!$E:$AE,COLUMN(Z$1)-2,FALSE)=" ",0,VLOOKUP($B$52&amp;$B78,'[20]Port Harcourt'!$E:$AE,COLUMN(Z$1)-2,FALSE))</f>
        <v>1888</v>
      </c>
      <c r="AA78" s="7">
        <f>IF(VLOOKUP($B$52&amp;$B78,'[20]Port Harcourt'!$E:$AE,COLUMN(AA$1)-2,FALSE)=" ",0,VLOOKUP($B$52&amp;$B78,'[20]Port Harcourt'!$E:$AE,COLUMN(AA$1)-2,FALSE))</f>
        <v>2040</v>
      </c>
      <c r="AB78" s="7">
        <f>IF(VLOOKUP($B$52&amp;$B78,'[20]Port Harcourt'!$E:$AE,COLUMN(AB$1)-2,FALSE)=" ",0,VLOOKUP($B$52&amp;$B78,'[20]Port Harcourt'!$E:$AE,COLUMN(AB$1)-2,FALSE))</f>
        <v>1935</v>
      </c>
      <c r="AC78" s="7">
        <f>IF(VLOOKUP($B$52&amp;$B78,'[20]Port Harcourt'!$E:$AE,COLUMN(AC$1)-2,FALSE)=" ",0,VLOOKUP($B$52&amp;$B78,'[20]Port Harcourt'!$E:$AE,COLUMN(AC$1)-2,FALSE))</f>
        <v>1839</v>
      </c>
      <c r="AF78" s="7">
        <f t="shared" si="87"/>
        <v>1935</v>
      </c>
      <c r="AG78" s="7">
        <f t="shared" si="87"/>
        <v>1839</v>
      </c>
      <c r="AH78" s="7">
        <f>VLOOKUP($A$3&amp;$B$52&amp;$B78,'[14]Paga All'!$G$1:$J$3000,4,FALSE)</f>
        <v>2369</v>
      </c>
      <c r="AI78" s="7">
        <f>VLOOKUP($A$3&amp;$B$68&amp;$B78,'[15]Paga all'!$F:$G,2,FALSE)</f>
        <v>1722</v>
      </c>
      <c r="AJ78" s="7">
        <f>VLOOKUP($A$3&amp;$B$52&amp;$B78,'[16]Paga all'!$F$2:$G$1470,2,FALSE)</f>
        <v>1129</v>
      </c>
      <c r="AK78" s="9">
        <f t="shared" ref="AK78:BO78" si="90">ROUND(AK76*AK72,)</f>
        <v>3245</v>
      </c>
      <c r="AL78" s="9">
        <f t="shared" si="90"/>
        <v>3968</v>
      </c>
      <c r="AM78" s="9">
        <f t="shared" si="90"/>
        <v>4128</v>
      </c>
      <c r="AN78" s="9">
        <f t="shared" si="90"/>
        <v>4320</v>
      </c>
      <c r="AO78" s="9">
        <f t="shared" si="90"/>
        <v>4512</v>
      </c>
      <c r="AP78" s="9">
        <f t="shared" si="90"/>
        <v>4704</v>
      </c>
      <c r="AQ78" s="9">
        <f t="shared" si="90"/>
        <v>4928</v>
      </c>
      <c r="AR78" s="9">
        <f t="shared" si="90"/>
        <v>5152</v>
      </c>
      <c r="AS78" s="9">
        <f t="shared" si="90"/>
        <v>5544</v>
      </c>
      <c r="AT78" s="9">
        <f t="shared" si="90"/>
        <v>5984</v>
      </c>
      <c r="AU78" s="9">
        <f t="shared" si="90"/>
        <v>6222</v>
      </c>
      <c r="AV78" s="9">
        <f t="shared" si="90"/>
        <v>6528</v>
      </c>
      <c r="AW78" s="9">
        <f t="shared" si="90"/>
        <v>6800</v>
      </c>
      <c r="AX78" s="9">
        <f t="shared" si="90"/>
        <v>7140</v>
      </c>
      <c r="AY78" s="9">
        <f t="shared" si="90"/>
        <v>7446</v>
      </c>
      <c r="AZ78" s="9">
        <f t="shared" si="90"/>
        <v>7786</v>
      </c>
      <c r="BA78" s="9">
        <f t="shared" si="90"/>
        <v>8126</v>
      </c>
      <c r="BB78" s="9">
        <f t="shared" si="90"/>
        <v>8466</v>
      </c>
      <c r="BC78" s="9">
        <f t="shared" si="90"/>
        <v>9135</v>
      </c>
      <c r="BD78" s="9">
        <f t="shared" si="90"/>
        <v>9520</v>
      </c>
      <c r="BE78" s="9">
        <f t="shared" si="90"/>
        <v>9940</v>
      </c>
      <c r="BF78" s="9">
        <f t="shared" si="90"/>
        <v>10430</v>
      </c>
      <c r="BG78" s="9">
        <f t="shared" si="90"/>
        <v>10885</v>
      </c>
      <c r="BH78" s="9">
        <f t="shared" si="90"/>
        <v>11375</v>
      </c>
      <c r="BI78" s="9">
        <f t="shared" si="90"/>
        <v>11865</v>
      </c>
      <c r="BJ78" s="9">
        <f t="shared" si="90"/>
        <v>12390</v>
      </c>
      <c r="BK78" s="9">
        <f t="shared" si="90"/>
        <v>12950</v>
      </c>
      <c r="BL78" s="9">
        <f t="shared" si="90"/>
        <v>13545</v>
      </c>
      <c r="BM78" s="9">
        <f t="shared" si="90"/>
        <v>14140</v>
      </c>
      <c r="BN78" s="9">
        <f t="shared" si="90"/>
        <v>14770</v>
      </c>
      <c r="BO78" s="9">
        <f t="shared" si="90"/>
        <v>15435</v>
      </c>
    </row>
    <row r="79" spans="2:67" x14ac:dyDescent="0.25">
      <c r="B79" s="292" t="s">
        <v>294</v>
      </c>
      <c r="D79" s="7">
        <f>IF(VLOOKUP($B$52&amp;$B79,'[20]Port Harcourt'!$E:$AE,COLUMN(D$1)-2,FALSE)=" ",0,VLOOKUP($B$52&amp;$B79,'[20]Port Harcourt'!$E:$AE,COLUMN(D$1)-2,FALSE))</f>
        <v>2011700</v>
      </c>
      <c r="E79" s="7">
        <f>IF(VLOOKUP($B$52&amp;$B79,'[20]Port Harcourt'!$E:$AE,COLUMN(E$1)-2,FALSE)=" ",0,VLOOKUP($B$52&amp;$B79,'[20]Port Harcourt'!$E:$AE,COLUMN(E$1)-2,FALSE))</f>
        <v>2429400</v>
      </c>
      <c r="F79" s="7">
        <f>IF(VLOOKUP($B$52&amp;$B79,'[20]Port Harcourt'!$E:$AE,COLUMN(F$1)-2,FALSE)=" ",0,VLOOKUP($B$52&amp;$B79,'[20]Port Harcourt'!$E:$AE,COLUMN(F$1)-2,FALSE))</f>
        <v>5062580</v>
      </c>
      <c r="G79" s="7">
        <f>IF(VLOOKUP($B$52&amp;$B79,'[20]Port Harcourt'!$E:$AE,COLUMN(G$1)-2,FALSE)=" ",0,VLOOKUP($B$52&amp;$B79,'[20]Port Harcourt'!$E:$AE,COLUMN(G$1)-2,FALSE))</f>
        <v>7834150</v>
      </c>
      <c r="H79" s="7">
        <f>IF(VLOOKUP($B$52&amp;$B79,'[20]Port Harcourt'!$E:$AE,COLUMN(H$1)-2,FALSE)=" ",0,VLOOKUP($B$52&amp;$B79,'[20]Port Harcourt'!$E:$AE,COLUMN(H$1)-2,FALSE))</f>
        <v>10680880</v>
      </c>
      <c r="I79" s="7">
        <f>IF(VLOOKUP($B$52&amp;$B79,'[20]Port Harcourt'!$E:$AE,COLUMN(I$1)-2,FALSE)=" ",0,VLOOKUP($B$52&amp;$B79,'[20]Port Harcourt'!$E:$AE,COLUMN(I$1)-2,FALSE))</f>
        <v>10697080</v>
      </c>
      <c r="J79" s="7">
        <f>IF(VLOOKUP($B$52&amp;$B79,'[20]Port Harcourt'!$E:$AE,COLUMN(J$1)-2,FALSE)=" ",0,VLOOKUP($B$52&amp;$B79,'[20]Port Harcourt'!$E:$AE,COLUMN(J$1)-2,FALSE))</f>
        <v>9890459.3000000007</v>
      </c>
      <c r="K79" s="7">
        <f>IF(VLOOKUP($B$52&amp;$B79,'[20]Port Harcourt'!$E:$AE,COLUMN(K$1)-2,FALSE)=" ",0,VLOOKUP($B$52&amp;$B79,'[20]Port Harcourt'!$E:$AE,COLUMN(K$1)-2,FALSE))</f>
        <v>6669240</v>
      </c>
      <c r="L79" s="7">
        <f>IF(VLOOKUP($B$52&amp;$B79,'[20]Port Harcourt'!$E:$AE,COLUMN(L$1)-2,FALSE)=" ",0,VLOOKUP($B$52&amp;$B79,'[20]Port Harcourt'!$E:$AE,COLUMN(L$1)-2,FALSE))</f>
        <v>5529890</v>
      </c>
      <c r="M79" s="7">
        <f>IF(VLOOKUP($B$52&amp;$B79,'[20]Port Harcourt'!$E:$AE,COLUMN(M$1)-2,FALSE)=" ",0,VLOOKUP($B$52&amp;$B79,'[20]Port Harcourt'!$E:$AE,COLUMN(M$1)-2,FALSE))</f>
        <v>9891010</v>
      </c>
      <c r="N79" s="7">
        <f>IF(VLOOKUP($B$52&amp;$B79,'[20]Port Harcourt'!$E:$AE,COLUMN(N$1)-2,FALSE)=" ",0,VLOOKUP($B$52&amp;$B79,'[20]Port Harcourt'!$E:$AE,COLUMN(N$1)-2,FALSE))</f>
        <v>6103510</v>
      </c>
      <c r="O79" s="7">
        <f>IF(VLOOKUP($B$52&amp;$B79,'[20]Port Harcourt'!$E:$AE,COLUMN(O$1)-2,FALSE)=" ",0,VLOOKUP($B$52&amp;$B79,'[20]Port Harcourt'!$E:$AE,COLUMN(O$1)-2,FALSE))</f>
        <v>6868280</v>
      </c>
      <c r="P79" s="7">
        <f>IF(VLOOKUP($B$52&amp;$B79,'[20]Port Harcourt'!$E:$AE,COLUMN(P$1)-2,FALSE)=" ",0,VLOOKUP($B$52&amp;$B79,'[20]Port Harcourt'!$E:$AE,COLUMN(P$1)-2,FALSE))</f>
        <v>5243800</v>
      </c>
      <c r="Q79" s="7">
        <f>IF(VLOOKUP($B$52&amp;$B79,'[20]Port Harcourt'!$E:$AE,COLUMN(Q$1)-2,FALSE)=" ",0,VLOOKUP($B$52&amp;$B79,'[20]Port Harcourt'!$E:$AE,COLUMN(Q$1)-2,FALSE))</f>
        <v>7648905</v>
      </c>
      <c r="R79" s="7">
        <f>IF(VLOOKUP($B$52&amp;$B79,'[20]Port Harcourt'!$E:$AE,COLUMN(R$1)-2,FALSE)=" ",0,VLOOKUP($B$52&amp;$B79,'[20]Port Harcourt'!$E:$AE,COLUMN(R$1)-2,FALSE))</f>
        <v>6597616</v>
      </c>
      <c r="S79" s="7">
        <f>IF(VLOOKUP($B$52&amp;$B79,'[20]Port Harcourt'!$E:$AE,COLUMN(S$1)-2,FALSE)=" ",0,VLOOKUP($B$52&amp;$B79,'[20]Port Harcourt'!$E:$AE,COLUMN(S$1)-2,FALSE))</f>
        <v>6513936</v>
      </c>
      <c r="T79" s="7">
        <f>IF(VLOOKUP($B$52&amp;$B79,'[20]Port Harcourt'!$E:$AE,COLUMN(T$1)-2,FALSE)=" ",0,VLOOKUP($B$52&amp;$B79,'[20]Port Harcourt'!$E:$AE,COLUMN(T$1)-2,FALSE))</f>
        <v>6929110</v>
      </c>
      <c r="U79" s="7">
        <f>IF(VLOOKUP($B$52&amp;$B79,'[20]Port Harcourt'!$E:$AE,COLUMN(U$1)-2,FALSE)=" ",0,VLOOKUP($B$52&amp;$B79,'[20]Port Harcourt'!$E:$AE,COLUMN(U$1)-2,FALSE))</f>
        <v>8186150</v>
      </c>
      <c r="V79" s="7">
        <f>IF(VLOOKUP($B$52&amp;$B79,'[20]Port Harcourt'!$E:$AE,COLUMN(V$1)-2,FALSE)=" ",0,VLOOKUP($B$52&amp;$B79,'[20]Port Harcourt'!$E:$AE,COLUMN(V$1)-2,FALSE))</f>
        <v>6920330</v>
      </c>
      <c r="W79" s="7">
        <f>IF(VLOOKUP($B$52&amp;$B79,'[20]Port Harcourt'!$E:$AE,COLUMN(W$1)-2,FALSE)=" ",0,VLOOKUP($B$52&amp;$B79,'[20]Port Harcourt'!$E:$AE,COLUMN(W$1)-2,FALSE))</f>
        <v>9069790</v>
      </c>
      <c r="X79" s="7">
        <f>IF(VLOOKUP($B$52&amp;$B79,'[20]Port Harcourt'!$E:$AE,COLUMN(X$1)-2,FALSE)=" ",0,VLOOKUP($B$52&amp;$B79,'[20]Port Harcourt'!$E:$AE,COLUMN(X$1)-2,FALSE))</f>
        <v>8589415</v>
      </c>
      <c r="Y79" s="7">
        <f>IF(VLOOKUP($B$52&amp;$B79,'[20]Port Harcourt'!$E:$AE,COLUMN(Y$1)-2,FALSE)=" ",0,VLOOKUP($B$52&amp;$B79,'[20]Port Harcourt'!$E:$AE,COLUMN(Y$1)-2,FALSE))</f>
        <v>10442800</v>
      </c>
      <c r="Z79" s="7">
        <f>IF(VLOOKUP($B$52&amp;$B79,'[20]Port Harcourt'!$E:$AE,COLUMN(Z$1)-2,FALSE)=" ",0,VLOOKUP($B$52&amp;$B79,'[20]Port Harcourt'!$E:$AE,COLUMN(Z$1)-2,FALSE))</f>
        <v>10233110</v>
      </c>
      <c r="AA79" s="7">
        <f>IF(VLOOKUP($B$52&amp;$B79,'[20]Port Harcourt'!$E:$AE,COLUMN(AA$1)-2,FALSE)=" ",0,VLOOKUP($B$52&amp;$B79,'[20]Port Harcourt'!$E:$AE,COLUMN(AA$1)-2,FALSE))</f>
        <v>10478260</v>
      </c>
      <c r="AB79" s="7">
        <f>IF(VLOOKUP($B$52&amp;$B79,'[20]Port Harcourt'!$E:$AE,COLUMN(AB$1)-2,FALSE)=" ",0,VLOOKUP($B$52&amp;$B79,'[20]Port Harcourt'!$E:$AE,COLUMN(AB$1)-2,FALSE))</f>
        <v>10137450</v>
      </c>
      <c r="AC79" s="7">
        <f>IF(VLOOKUP($B$52&amp;$B79,'[20]Port Harcourt'!$E:$AE,COLUMN(AC$1)-2,FALSE)=" ",0,VLOOKUP($B$52&amp;$B79,'[20]Port Harcourt'!$E:$AE,COLUMN(AC$1)-2,FALSE))</f>
        <v>9285350</v>
      </c>
      <c r="AF79" s="7">
        <f t="shared" si="87"/>
        <v>10137450</v>
      </c>
      <c r="AG79" s="7">
        <f t="shared" si="87"/>
        <v>9285350</v>
      </c>
      <c r="AH79" s="7">
        <f>VLOOKUP($A$3&amp;$B$52&amp;$B79,'[14]Paga All'!$G$1:$J$3000,4,FALSE)</f>
        <v>11284160</v>
      </c>
      <c r="AI79" s="7">
        <f>VLOOKUP($A$3&amp;$B$68&amp;$B79,'[15]Paga all'!$F:$G,2,FALSE)</f>
        <v>9624082</v>
      </c>
      <c r="AJ79" s="7">
        <f>VLOOKUP($A$3&amp;$B$52&amp;$B79,'[16]Paga all'!$F$2:$G$1470,2,FALSE)</f>
        <v>6254398</v>
      </c>
      <c r="AK79" s="9">
        <f t="shared" ref="AK79:BO79" si="91">AK78*$AD80</f>
        <v>16788986.891074128</v>
      </c>
      <c r="AL79" s="9">
        <f t="shared" si="91"/>
        <v>20529645.603630863</v>
      </c>
      <c r="AM79" s="9">
        <f t="shared" si="91"/>
        <v>21357453.89409985</v>
      </c>
      <c r="AN79" s="9">
        <f t="shared" si="91"/>
        <v>22350823.842662632</v>
      </c>
      <c r="AO79" s="9">
        <f t="shared" si="91"/>
        <v>23344193.791225415</v>
      </c>
      <c r="AP79" s="9">
        <f t="shared" si="91"/>
        <v>24337563.739788201</v>
      </c>
      <c r="AQ79" s="9">
        <f t="shared" si="91"/>
        <v>25496495.346444782</v>
      </c>
      <c r="AR79" s="9">
        <f t="shared" si="91"/>
        <v>26655426.953101363</v>
      </c>
      <c r="AS79" s="9">
        <f t="shared" si="91"/>
        <v>28683557.264750376</v>
      </c>
      <c r="AT79" s="9">
        <f t="shared" si="91"/>
        <v>30960030.06354009</v>
      </c>
      <c r="AU79" s="9">
        <f t="shared" si="91"/>
        <v>32191394.895612709</v>
      </c>
      <c r="AV79" s="9">
        <f t="shared" si="91"/>
        <v>33774578.251134641</v>
      </c>
      <c r="AW79" s="9">
        <f t="shared" si="91"/>
        <v>35181852.344931923</v>
      </c>
      <c r="AX79" s="9">
        <f t="shared" si="91"/>
        <v>36940944.962178521</v>
      </c>
      <c r="AY79" s="9">
        <f t="shared" si="91"/>
        <v>38524128.317700453</v>
      </c>
      <c r="AZ79" s="9">
        <f t="shared" si="91"/>
        <v>40283220.934947051</v>
      </c>
      <c r="BA79" s="9">
        <f t="shared" si="91"/>
        <v>42042313.552193649</v>
      </c>
      <c r="BB79" s="9">
        <f t="shared" si="91"/>
        <v>43801406.16944024</v>
      </c>
      <c r="BC79" s="9">
        <f t="shared" si="91"/>
        <v>47262679.583963692</v>
      </c>
      <c r="BD79" s="9">
        <f t="shared" si="91"/>
        <v>49254593.282904692</v>
      </c>
      <c r="BE79" s="9">
        <f t="shared" si="91"/>
        <v>51427590.045385778</v>
      </c>
      <c r="BF79" s="9">
        <f t="shared" si="91"/>
        <v>53962752.934947051</v>
      </c>
      <c r="BG79" s="9">
        <f t="shared" si="91"/>
        <v>56316832.760968231</v>
      </c>
      <c r="BH79" s="9">
        <f t="shared" si="91"/>
        <v>58851995.650529504</v>
      </c>
      <c r="BI79" s="9">
        <f t="shared" si="91"/>
        <v>61387158.54009077</v>
      </c>
      <c r="BJ79" s="9">
        <f t="shared" si="91"/>
        <v>64103404.493192136</v>
      </c>
      <c r="BK79" s="9">
        <f t="shared" si="91"/>
        <v>67000733.509833582</v>
      </c>
      <c r="BL79" s="9">
        <f t="shared" si="91"/>
        <v>70079145.590015128</v>
      </c>
      <c r="BM79" s="9">
        <f t="shared" si="91"/>
        <v>73157557.670196667</v>
      </c>
      <c r="BN79" s="9">
        <f t="shared" si="91"/>
        <v>76417052.813918307</v>
      </c>
      <c r="BO79" s="9">
        <f t="shared" si="91"/>
        <v>79857631.021180034</v>
      </c>
    </row>
    <row r="80" spans="2:67" x14ac:dyDescent="0.25">
      <c r="B80" s="292" t="s">
        <v>199</v>
      </c>
      <c r="D80" s="7">
        <f>IF(VLOOKUP($B$52&amp;$B80,'[20]Port Harcourt'!$E:$AE,COLUMN(D$1)-2,FALSE)=" ",0,VLOOKUP($B$52&amp;$B80,'[20]Port Harcourt'!$E:$AE,COLUMN(D$1)-2,FALSE))</f>
        <v>4440.84</v>
      </c>
      <c r="E80" s="7">
        <f>IF(VLOOKUP($B$52&amp;$B80,'[20]Port Harcourt'!$E:$AE,COLUMN(E$1)-2,FALSE)=" ",0,VLOOKUP($B$52&amp;$B80,'[20]Port Harcourt'!$E:$AE,COLUMN(E$1)-2,FALSE))</f>
        <v>4069.35</v>
      </c>
      <c r="F80" s="7">
        <f>IF(VLOOKUP($B$52&amp;$B80,'[20]Port Harcourt'!$E:$AE,COLUMN(F$1)-2,FALSE)=" ",0,VLOOKUP($B$52&amp;$B80,'[20]Port Harcourt'!$E:$AE,COLUMN(F$1)-2,FALSE))</f>
        <v>4602.3500000000004</v>
      </c>
      <c r="G80" s="7">
        <f>IF(VLOOKUP($B$52&amp;$B80,'[20]Port Harcourt'!$E:$AE,COLUMN(G$1)-2,FALSE)=" ",0,VLOOKUP($B$52&amp;$B80,'[20]Port Harcourt'!$E:$AE,COLUMN(G$1)-2,FALSE))</f>
        <v>5358.52</v>
      </c>
      <c r="H80" s="7">
        <f>IF(VLOOKUP($B$52&amp;$B80,'[20]Port Harcourt'!$E:$AE,COLUMN(H$1)-2,FALSE)=" ",0,VLOOKUP($B$52&amp;$B80,'[20]Port Harcourt'!$E:$AE,COLUMN(H$1)-2,FALSE))</f>
        <v>5618.56</v>
      </c>
      <c r="I80" s="7">
        <f>IF(VLOOKUP($B$52&amp;$B80,'[20]Port Harcourt'!$E:$AE,COLUMN(I$1)-2,FALSE)=" ",0,VLOOKUP($B$52&amp;$B80,'[20]Port Harcourt'!$E:$AE,COLUMN(I$1)-2,FALSE))</f>
        <v>5402.57</v>
      </c>
      <c r="J80" s="7">
        <f>IF(VLOOKUP($B$52&amp;$B80,'[20]Port Harcourt'!$E:$AE,COLUMN(J$1)-2,FALSE)=" ",0,VLOOKUP($B$52&amp;$B80,'[20]Port Harcourt'!$E:$AE,COLUMN(J$1)-2,FALSE))</f>
        <v>4339.82</v>
      </c>
      <c r="K80" s="7">
        <f>IF(VLOOKUP($B$52&amp;$B80,'[20]Port Harcourt'!$E:$AE,COLUMN(K$1)-2,FALSE)=" ",0,VLOOKUP($B$52&amp;$B80,'[20]Port Harcourt'!$E:$AE,COLUMN(K$1)-2,FALSE))</f>
        <v>4798.01</v>
      </c>
      <c r="L80" s="7">
        <f>IF(VLOOKUP($B$52&amp;$B80,'[20]Port Harcourt'!$E:$AE,COLUMN(L$1)-2,FALSE)=" ",0,VLOOKUP($B$52&amp;$B80,'[20]Port Harcourt'!$E:$AE,COLUMN(L$1)-2,FALSE))</f>
        <v>4551.3500000000004</v>
      </c>
      <c r="M80" s="7">
        <f>IF(VLOOKUP($B$52&amp;$B80,'[20]Port Harcourt'!$E:$AE,COLUMN(M$1)-2,FALSE)=" ",0,VLOOKUP($B$52&amp;$B80,'[20]Port Harcourt'!$E:$AE,COLUMN(M$1)-2,FALSE))</f>
        <v>6854.48</v>
      </c>
      <c r="N80" s="7">
        <f>IF(VLOOKUP($B$52&amp;$B80,'[20]Port Harcourt'!$E:$AE,COLUMN(N$1)-2,FALSE)=" ",0,VLOOKUP($B$52&amp;$B80,'[20]Port Harcourt'!$E:$AE,COLUMN(N$1)-2,FALSE))</f>
        <v>5146.3</v>
      </c>
      <c r="O80" s="7">
        <f>IF(VLOOKUP($B$52&amp;$B80,'[20]Port Harcourt'!$E:$AE,COLUMN(O$1)-2,FALSE)=" ",0,VLOOKUP($B$52&amp;$B80,'[20]Port Harcourt'!$E:$AE,COLUMN(O$1)-2,FALSE))</f>
        <v>4736.74</v>
      </c>
      <c r="P80" s="7">
        <f>IF(VLOOKUP($B$52&amp;$B80,'[20]Port Harcourt'!$E:$AE,COLUMN(P$1)-2,FALSE)=" ",0,VLOOKUP($B$52&amp;$B80,'[20]Port Harcourt'!$E:$AE,COLUMN(P$1)-2,FALSE))</f>
        <v>4652.88</v>
      </c>
      <c r="Q80" s="7">
        <f>IF(VLOOKUP($B$52&amp;$B80,'[20]Port Harcourt'!$E:$AE,COLUMN(Q$1)-2,FALSE)=" ",0,VLOOKUP($B$52&amp;$B80,'[20]Port Harcourt'!$E:$AE,COLUMN(Q$1)-2,FALSE))</f>
        <v>5428.61</v>
      </c>
      <c r="R80" s="7">
        <f>IF(VLOOKUP($B$52&amp;$B80,'[20]Port Harcourt'!$E:$AE,COLUMN(R$1)-2,FALSE)=" ",0,VLOOKUP($B$52&amp;$B80,'[20]Port Harcourt'!$E:$AE,COLUMN(R$1)-2,FALSE))</f>
        <v>5178.66</v>
      </c>
      <c r="S80" s="7">
        <f>IF(VLOOKUP($B$52&amp;$B80,'[20]Port Harcourt'!$E:$AE,COLUMN(S$1)-2,FALSE)=" ",0,VLOOKUP($B$52&amp;$B80,'[20]Port Harcourt'!$E:$AE,COLUMN(S$1)-2,FALSE))</f>
        <v>5240.5</v>
      </c>
      <c r="T80" s="7">
        <f>IF(VLOOKUP($B$52&amp;$B80,'[20]Port Harcourt'!$E:$AE,COLUMN(T$1)-2,FALSE)=" ",0,VLOOKUP($B$52&amp;$B80,'[20]Port Harcourt'!$E:$AE,COLUMN(T$1)-2,FALSE))</f>
        <v>5367.24</v>
      </c>
      <c r="U80" s="7">
        <f>IF(VLOOKUP($B$52&amp;$B80,'[20]Port Harcourt'!$E:$AE,COLUMN(U$1)-2,FALSE)=" ",0,VLOOKUP($B$52&amp;$B80,'[20]Port Harcourt'!$E:$AE,COLUMN(U$1)-2,FALSE))</f>
        <v>4893.1000000000004</v>
      </c>
      <c r="V80" s="7">
        <f>IF(VLOOKUP($B$52&amp;$B80,'[20]Port Harcourt'!$E:$AE,COLUMN(V$1)-2,FALSE)=" ",0,VLOOKUP($B$52&amp;$B80,'[20]Port Harcourt'!$E:$AE,COLUMN(V$1)-2,FALSE))</f>
        <v>4769.3500000000004</v>
      </c>
      <c r="W80" s="7">
        <f>IF(VLOOKUP($B$52&amp;$B80,'[20]Port Harcourt'!$E:$AE,COLUMN(W$1)-2,FALSE)=" ",0,VLOOKUP($B$52&amp;$B80,'[20]Port Harcourt'!$E:$AE,COLUMN(W$1)-2,FALSE))</f>
        <v>5200.57</v>
      </c>
      <c r="X80" s="7">
        <f>IF(VLOOKUP($B$52&amp;$B80,'[20]Port Harcourt'!$E:$AE,COLUMN(X$1)-2,FALSE)=" ",0,VLOOKUP($B$52&amp;$B80,'[20]Port Harcourt'!$E:$AE,COLUMN(X$1)-2,FALSE))</f>
        <v>5143.3599999999997</v>
      </c>
      <c r="Y80" s="7">
        <f>IF(VLOOKUP($B$52&amp;$B80,'[20]Port Harcourt'!$E:$AE,COLUMN(Y$1)-2,FALSE)=" ",0,VLOOKUP($B$52&amp;$B80,'[20]Port Harcourt'!$E:$AE,COLUMN(Y$1)-2,FALSE))</f>
        <v>5525.29</v>
      </c>
      <c r="Z80" s="7">
        <f>IF(VLOOKUP($B$52&amp;$B80,'[20]Port Harcourt'!$E:$AE,COLUMN(Z$1)-2,FALSE)=" ",0,VLOOKUP($B$52&amp;$B80,'[20]Port Harcourt'!$E:$AE,COLUMN(Z$1)-2,FALSE))</f>
        <v>5420.08</v>
      </c>
      <c r="AA80" s="7">
        <f>IF(VLOOKUP($B$52&amp;$B80,'[20]Port Harcourt'!$E:$AE,COLUMN(AA$1)-2,FALSE)=" ",0,VLOOKUP($B$52&amp;$B80,'[20]Port Harcourt'!$E:$AE,COLUMN(AA$1)-2,FALSE))</f>
        <v>5136.3999999999996</v>
      </c>
      <c r="AB80" s="7">
        <f>IF(VLOOKUP($B$52&amp;$B80,'[20]Port Harcourt'!$E:$AE,COLUMN(AB$1)-2,FALSE)=" ",0,VLOOKUP($B$52&amp;$B80,'[20]Port Harcourt'!$E:$AE,COLUMN(AB$1)-2,FALSE))</f>
        <v>5238.99</v>
      </c>
      <c r="AC80" s="7">
        <f>IF(VLOOKUP($B$52&amp;$B80,'[20]Port Harcourt'!$E:$AE,COLUMN(AC$1)-2,FALSE)=" ",0,VLOOKUP($B$52&amp;$B80,'[20]Port Harcourt'!$E:$AE,COLUMN(AC$1)-2,FALSE))</f>
        <v>5049.13</v>
      </c>
      <c r="AD80" s="264">
        <f>SUM(P79:AC79)/SUM(P78:AC78)</f>
        <v>5173.8018154311649</v>
      </c>
      <c r="AF80" s="7">
        <f>AF79/AF78</f>
        <v>5238.9922480620153</v>
      </c>
      <c r="AG80" s="7">
        <f>AG79/AG78</f>
        <v>5049.1299619358351</v>
      </c>
      <c r="AH80" s="7">
        <f>VLOOKUP($A$3&amp;$B$52&amp;$B80,'[14]Paga All'!$G$1:$J$3000,4,FALSE)</f>
        <v>4763.26</v>
      </c>
      <c r="AI80" s="7">
        <f>VLOOKUP($A$3&amp;$B$68&amp;$B80,'[15]Paga all'!$F:$G,2,FALSE)</f>
        <v>5588.9</v>
      </c>
      <c r="AJ80" s="7">
        <f>VLOOKUP($A$3&amp;$B$52&amp;$B80,'[16]Paga all'!$F$2:$G$1470,2,FALSE)</f>
        <v>5539.77</v>
      </c>
      <c r="AK80" s="9">
        <f t="shared" ref="AK80:BO80" si="92">AK79/AK78</f>
        <v>5173.801815431164</v>
      </c>
      <c r="AL80" s="9">
        <f t="shared" si="92"/>
        <v>5173.8018154311649</v>
      </c>
      <c r="AM80" s="9">
        <f t="shared" si="92"/>
        <v>5173.8018154311649</v>
      </c>
      <c r="AN80" s="9">
        <f t="shared" si="92"/>
        <v>5173.8018154311649</v>
      </c>
      <c r="AO80" s="9">
        <f t="shared" si="92"/>
        <v>5173.8018154311649</v>
      </c>
      <c r="AP80" s="9">
        <f t="shared" si="92"/>
        <v>5173.8018154311649</v>
      </c>
      <c r="AQ80" s="9">
        <f t="shared" si="92"/>
        <v>5173.8018154311649</v>
      </c>
      <c r="AR80" s="9">
        <f t="shared" si="92"/>
        <v>5173.8018154311649</v>
      </c>
      <c r="AS80" s="9">
        <f t="shared" si="92"/>
        <v>5173.8018154311649</v>
      </c>
      <c r="AT80" s="9">
        <f t="shared" si="92"/>
        <v>5173.8018154311649</v>
      </c>
      <c r="AU80" s="9">
        <f t="shared" si="92"/>
        <v>5173.8018154311649</v>
      </c>
      <c r="AV80" s="9">
        <f t="shared" si="92"/>
        <v>5173.8018154311649</v>
      </c>
      <c r="AW80" s="9">
        <f t="shared" si="92"/>
        <v>5173.8018154311649</v>
      </c>
      <c r="AX80" s="9">
        <f t="shared" si="92"/>
        <v>5173.8018154311658</v>
      </c>
      <c r="AY80" s="9">
        <f t="shared" si="92"/>
        <v>5173.8018154311649</v>
      </c>
      <c r="AZ80" s="9">
        <f t="shared" si="92"/>
        <v>5173.8018154311649</v>
      </c>
      <c r="BA80" s="9">
        <f t="shared" si="92"/>
        <v>5173.8018154311649</v>
      </c>
      <c r="BB80" s="9">
        <f t="shared" si="92"/>
        <v>5173.8018154311649</v>
      </c>
      <c r="BC80" s="9">
        <f t="shared" si="92"/>
        <v>5173.8018154311649</v>
      </c>
      <c r="BD80" s="9">
        <f t="shared" si="92"/>
        <v>5173.8018154311649</v>
      </c>
      <c r="BE80" s="9">
        <f t="shared" si="92"/>
        <v>5173.8018154311649</v>
      </c>
      <c r="BF80" s="9">
        <f t="shared" si="92"/>
        <v>5173.8018154311649</v>
      </c>
      <c r="BG80" s="9">
        <f t="shared" si="92"/>
        <v>5173.8018154311649</v>
      </c>
      <c r="BH80" s="9">
        <f t="shared" si="92"/>
        <v>5173.8018154311649</v>
      </c>
      <c r="BI80" s="9">
        <f t="shared" si="92"/>
        <v>5173.8018154311649</v>
      </c>
      <c r="BJ80" s="9">
        <f t="shared" si="92"/>
        <v>5173.8018154311649</v>
      </c>
      <c r="BK80" s="9">
        <f t="shared" si="92"/>
        <v>5173.8018154311649</v>
      </c>
      <c r="BL80" s="9">
        <f t="shared" si="92"/>
        <v>5173.8018154311649</v>
      </c>
      <c r="BM80" s="9">
        <f t="shared" si="92"/>
        <v>5173.8018154311649</v>
      </c>
      <c r="BN80" s="9">
        <f t="shared" si="92"/>
        <v>5173.8018154311649</v>
      </c>
      <c r="BO80" s="9">
        <f t="shared" si="92"/>
        <v>5173.8018154311649</v>
      </c>
    </row>
    <row r="81" spans="2:67" x14ac:dyDescent="0.25">
      <c r="B81" s="292" t="s">
        <v>295</v>
      </c>
      <c r="D81" s="7">
        <f>IF(VLOOKUP($B$52&amp;$B81,'[20]Port Harcourt'!$E:$AE,COLUMN(D$1)-2,FALSE)=" ",0,VLOOKUP($B$52&amp;$B81,'[20]Port Harcourt'!$E:$AE,COLUMN(D$1)-2,FALSE))</f>
        <v>51617</v>
      </c>
      <c r="E81" s="7">
        <f>IF(VLOOKUP($B$52&amp;$B81,'[20]Port Harcourt'!$E:$AE,COLUMN(E$1)-2,FALSE)=" ",0,VLOOKUP($B$52&amp;$B81,'[20]Port Harcourt'!$E:$AE,COLUMN(E$1)-2,FALSE))</f>
        <v>64524</v>
      </c>
      <c r="F81" s="7">
        <f>IF(VLOOKUP($B$52&amp;$B81,'[20]Port Harcourt'!$E:$AE,COLUMN(F$1)-2,FALSE)=" ",0,VLOOKUP($B$52&amp;$B81,'[20]Port Harcourt'!$E:$AE,COLUMN(F$1)-2,FALSE))</f>
        <v>125794.8</v>
      </c>
      <c r="G81" s="7">
        <f>IF(VLOOKUP($B$52&amp;$B81,'[20]Port Harcourt'!$E:$AE,COLUMN(G$1)-2,FALSE)=" ",0,VLOOKUP($B$52&amp;$B81,'[20]Port Harcourt'!$E:$AE,COLUMN(G$1)-2,FALSE))</f>
        <v>182539.5</v>
      </c>
      <c r="H81" s="7">
        <f>IF(VLOOKUP($B$52&amp;$B81,'[20]Port Harcourt'!$E:$AE,COLUMN(H$1)-2,FALSE)=" ",0,VLOOKUP($B$52&amp;$B81,'[20]Port Harcourt'!$E:$AE,COLUMN(H$1)-2,FALSE))</f>
        <v>98370</v>
      </c>
      <c r="I81" s="7">
        <f>IF(VLOOKUP($B$52&amp;$B81,'[20]Port Harcourt'!$E:$AE,COLUMN(I$1)-2,FALSE)=" ",0,VLOOKUP($B$52&amp;$B81,'[20]Port Harcourt'!$E:$AE,COLUMN(I$1)-2,FALSE))</f>
        <v>140230</v>
      </c>
      <c r="J81" s="7">
        <f>IF(VLOOKUP($B$52&amp;$B81,'[20]Port Harcourt'!$E:$AE,COLUMN(J$1)-2,FALSE)=" ",0,VLOOKUP($B$52&amp;$B81,'[20]Port Harcourt'!$E:$AE,COLUMN(J$1)-2,FALSE))</f>
        <v>148470</v>
      </c>
      <c r="K81" s="7">
        <f>IF(VLOOKUP($B$52&amp;$B81,'[20]Port Harcourt'!$E:$AE,COLUMN(K$1)-2,FALSE)=" ",0,VLOOKUP($B$52&amp;$B81,'[20]Port Harcourt'!$E:$AE,COLUMN(K$1)-2,FALSE))</f>
        <v>100696.9</v>
      </c>
      <c r="L81" s="7">
        <f>IF(VLOOKUP($B$52&amp;$B81,'[20]Port Harcourt'!$E:$AE,COLUMN(L$1)-2,FALSE)=" ",0,VLOOKUP($B$52&amp;$B81,'[20]Port Harcourt'!$E:$AE,COLUMN(L$1)-2,FALSE))</f>
        <v>124058.9</v>
      </c>
      <c r="M81" s="7">
        <f>IF(VLOOKUP($B$52&amp;$B81,'[20]Port Harcourt'!$E:$AE,COLUMN(M$1)-2,FALSE)=" ",0,VLOOKUP($B$52&amp;$B81,'[20]Port Harcourt'!$E:$AE,COLUMN(M$1)-2,FALSE))</f>
        <v>204560.1</v>
      </c>
      <c r="N81" s="7">
        <f>IF(VLOOKUP($B$52&amp;$B81,'[20]Port Harcourt'!$E:$AE,COLUMN(N$1)-2,FALSE)=" ",0,VLOOKUP($B$52&amp;$B81,'[20]Port Harcourt'!$E:$AE,COLUMN(N$1)-2,FALSE))</f>
        <v>146015.1</v>
      </c>
      <c r="O81" s="7">
        <f>IF(VLOOKUP($B$52&amp;$B81,'[20]Port Harcourt'!$E:$AE,COLUMN(O$1)-2,FALSE)=" ",0,VLOOKUP($B$52&amp;$B81,'[20]Port Harcourt'!$E:$AE,COLUMN(O$1)-2,FALSE))</f>
        <v>170752.8</v>
      </c>
      <c r="P81" s="7">
        <f>IF(VLOOKUP($B$52&amp;$B81,'[20]Port Harcourt'!$E:$AE,COLUMN(P$1)-2,FALSE)=" ",0,VLOOKUP($B$52&amp;$B81,'[20]Port Harcourt'!$E:$AE,COLUMN(P$1)-2,FALSE))</f>
        <v>131148</v>
      </c>
      <c r="Q81" s="7">
        <f>IF(VLOOKUP($B$52&amp;$B81,'[20]Port Harcourt'!$E:$AE,COLUMN(Q$1)-2,FALSE)=" ",0,VLOOKUP($B$52&amp;$B81,'[20]Port Harcourt'!$E:$AE,COLUMN(Q$1)-2,FALSE))</f>
        <v>178782.05</v>
      </c>
      <c r="R81" s="7">
        <f>IF(VLOOKUP($B$52&amp;$B81,'[20]Port Harcourt'!$E:$AE,COLUMN(R$1)-2,FALSE)=" ",0,VLOOKUP($B$52&amp;$B81,'[20]Port Harcourt'!$E:$AE,COLUMN(R$1)-2,FALSE))</f>
        <v>157106.16</v>
      </c>
      <c r="S81" s="7">
        <f>IF(VLOOKUP($B$52&amp;$B81,'[20]Port Harcourt'!$E:$AE,COLUMN(S$1)-2,FALSE)=" ",0,VLOOKUP($B$52&amp;$B81,'[20]Port Harcourt'!$E:$AE,COLUMN(S$1)-2,FALSE))</f>
        <v>154819.35999999999</v>
      </c>
      <c r="T81" s="7">
        <f>IF(VLOOKUP($B$52&amp;$B81,'[20]Port Harcourt'!$E:$AE,COLUMN(T$1)-2,FALSE)=" ",0,VLOOKUP($B$52&amp;$B81,'[20]Port Harcourt'!$E:$AE,COLUMN(T$1)-2,FALSE))</f>
        <v>160376.1</v>
      </c>
      <c r="U81" s="7">
        <f>IF(VLOOKUP($B$52&amp;$B81,'[20]Port Harcourt'!$E:$AE,COLUMN(U$1)-2,FALSE)=" ",0,VLOOKUP($B$52&amp;$B81,'[20]Port Harcourt'!$E:$AE,COLUMN(U$1)-2,FALSE))</f>
        <v>199521.5</v>
      </c>
      <c r="V81" s="7">
        <f>IF(VLOOKUP($B$52&amp;$B81,'[20]Port Harcourt'!$E:$AE,COLUMN(V$1)-2,FALSE)=" ",0,VLOOKUP($B$52&amp;$B81,'[20]Port Harcourt'!$E:$AE,COLUMN(V$1)-2,FALSE))</f>
        <v>170483.3</v>
      </c>
      <c r="W81" s="7">
        <f>IF(VLOOKUP($B$52&amp;$B81,'[20]Port Harcourt'!$E:$AE,COLUMN(W$1)-2,FALSE)=" ",0,VLOOKUP($B$52&amp;$B81,'[20]Port Harcourt'!$E:$AE,COLUMN(W$1)-2,FALSE))</f>
        <v>214057.9</v>
      </c>
      <c r="X81" s="7">
        <f>IF(VLOOKUP($B$52&amp;$B81,'[20]Port Harcourt'!$E:$AE,COLUMN(X$1)-2,FALSE)=" ",0,VLOOKUP($B$52&amp;$B81,'[20]Port Harcourt'!$E:$AE,COLUMN(X$1)-2,FALSE))</f>
        <v>204014.15</v>
      </c>
      <c r="Y81" s="7">
        <f>IF(VLOOKUP($B$52&amp;$B81,'[20]Port Harcourt'!$E:$AE,COLUMN(Y$1)-2,FALSE)=" ",0,VLOOKUP($B$52&amp;$B81,'[20]Port Harcourt'!$E:$AE,COLUMN(Y$1)-2,FALSE))</f>
        <v>239668</v>
      </c>
      <c r="Z81" s="7">
        <f>IF(VLOOKUP($B$52&amp;$B81,'[20]Port Harcourt'!$E:$AE,COLUMN(Z$1)-2,FALSE)=" ",0,VLOOKUP($B$52&amp;$B81,'[20]Port Harcourt'!$E:$AE,COLUMN(Z$1)-2,FALSE))</f>
        <v>237741.1</v>
      </c>
      <c r="AA81" s="7">
        <f>IF(VLOOKUP($B$52&amp;$B81,'[20]Port Harcourt'!$E:$AE,COLUMN(AA$1)-2,FALSE)=" ",0,VLOOKUP($B$52&amp;$B81,'[20]Port Harcourt'!$E:$AE,COLUMN(AA$1)-2,FALSE))</f>
        <v>250092.6</v>
      </c>
      <c r="AB81" s="7">
        <f>IF(VLOOKUP($B$52&amp;$B81,'[20]Port Harcourt'!$E:$AE,COLUMN(AB$1)-2,FALSE)=" ",0,VLOOKUP($B$52&amp;$B81,'[20]Port Harcourt'!$E:$AE,COLUMN(AB$1)-2,FALSE))</f>
        <v>239231.5</v>
      </c>
      <c r="AC81" s="7">
        <f>IF(VLOOKUP($B$52&amp;$B81,'[20]Port Harcourt'!$E:$AE,COLUMN(AC$1)-2,FALSE)=" ",0,VLOOKUP($B$52&amp;$B81,'[20]Port Harcourt'!$E:$AE,COLUMN(AC$1)-2,FALSE))</f>
        <v>221267.5</v>
      </c>
      <c r="AF81" s="7">
        <f>AB81</f>
        <v>239231.5</v>
      </c>
      <c r="AG81" s="7">
        <f>AC81</f>
        <v>221267.5</v>
      </c>
      <c r="AH81" s="7">
        <f>VLOOKUP($A$3&amp;$B$52&amp;$B81,'[14]Paga All'!$G$1:$J$3000,4,FALSE)+VLOOKUP($A$3&amp;$B$52&amp;$B82,'[14]Paga All'!$G$1:$J$3000,4,FALSE)</f>
        <v>277916.59999999998</v>
      </c>
      <c r="AI81" s="7">
        <f>VLOOKUP($A$3&amp;$B$68&amp;$B81,'[15]Paga all'!$F:$G,2,FALSE)+VLOOKUP($A$3&amp;$B$68&amp;$B82,'[15]Paga all'!$F:$G,2,FALSE)</f>
        <v>216928.62</v>
      </c>
      <c r="AJ81" s="7">
        <f>VLOOKUP($A$3&amp;$B$52&amp;$B81,'[16]Paga all'!$F$2:$G$1470,2,FALSE)+VLOOKUP($A$3&amp;$B$52&amp;$B82,'[16]Paga all'!$F$2:$G$1470,2,FALSE)</f>
        <v>140909.97999999998</v>
      </c>
      <c r="AK81" s="9">
        <f t="shared" ref="AK81:BO81" si="93">AK78*AK73</f>
        <v>398269.70805820054</v>
      </c>
      <c r="AL81" s="9">
        <f t="shared" si="93"/>
        <v>487005.91728041286</v>
      </c>
      <c r="AM81" s="9">
        <f t="shared" si="93"/>
        <v>506643.25265462307</v>
      </c>
      <c r="AN81" s="9">
        <f t="shared" si="93"/>
        <v>530208.05510367535</v>
      </c>
      <c r="AO81" s="9">
        <f t="shared" si="93"/>
        <v>553772.85755272757</v>
      </c>
      <c r="AP81" s="9">
        <f t="shared" si="93"/>
        <v>577337.66000177979</v>
      </c>
      <c r="AQ81" s="9">
        <f t="shared" si="93"/>
        <v>604829.92952567409</v>
      </c>
      <c r="AR81" s="9">
        <f t="shared" si="93"/>
        <v>632322.19904956839</v>
      </c>
      <c r="AS81" s="9">
        <f t="shared" si="93"/>
        <v>680433.67071638338</v>
      </c>
      <c r="AT81" s="9">
        <f t="shared" si="93"/>
        <v>734436.34299546143</v>
      </c>
      <c r="AU81" s="9">
        <f t="shared" si="93"/>
        <v>763646.87936459901</v>
      </c>
      <c r="AV81" s="9">
        <f t="shared" si="93"/>
        <v>801203.28326777602</v>
      </c>
      <c r="AW81" s="9">
        <f t="shared" si="93"/>
        <v>834586.75340393337</v>
      </c>
      <c r="AX81" s="9">
        <f t="shared" si="93"/>
        <v>876316.09107413003</v>
      </c>
      <c r="AY81" s="9">
        <f t="shared" si="93"/>
        <v>913872.49497730704</v>
      </c>
      <c r="AZ81" s="9">
        <f t="shared" si="93"/>
        <v>955601.8326475037</v>
      </c>
      <c r="BA81" s="9">
        <f t="shared" si="93"/>
        <v>997331.17031770037</v>
      </c>
      <c r="BB81" s="9">
        <f t="shared" si="93"/>
        <v>1039060.507987897</v>
      </c>
      <c r="BC81" s="9">
        <f t="shared" si="93"/>
        <v>1121169.1165213136</v>
      </c>
      <c r="BD81" s="9">
        <f t="shared" si="93"/>
        <v>1168421.4547655068</v>
      </c>
      <c r="BE81" s="9">
        <f t="shared" si="93"/>
        <v>1219969.4601228086</v>
      </c>
      <c r="BF81" s="9">
        <f t="shared" si="93"/>
        <v>1280108.7997063273</v>
      </c>
      <c r="BG81" s="9">
        <f t="shared" si="93"/>
        <v>1335952.4721767374</v>
      </c>
      <c r="BH81" s="9">
        <f t="shared" si="93"/>
        <v>1396091.8117602563</v>
      </c>
      <c r="BI81" s="9">
        <f t="shared" si="93"/>
        <v>1456231.151343775</v>
      </c>
      <c r="BJ81" s="9">
        <f t="shared" si="93"/>
        <v>1520666.1580404022</v>
      </c>
      <c r="BK81" s="9">
        <f t="shared" si="93"/>
        <v>1589396.8318501378</v>
      </c>
      <c r="BL81" s="9">
        <f t="shared" si="93"/>
        <v>1662423.1727729819</v>
      </c>
      <c r="BM81" s="9">
        <f t="shared" si="93"/>
        <v>1735449.5136958263</v>
      </c>
      <c r="BN81" s="9">
        <f t="shared" si="93"/>
        <v>1812771.5217317787</v>
      </c>
      <c r="BO81" s="9">
        <f t="shared" si="93"/>
        <v>1894389.19688084</v>
      </c>
    </row>
    <row r="82" spans="2:67" x14ac:dyDescent="0.25">
      <c r="B82" s="292" t="s">
        <v>296</v>
      </c>
      <c r="D82" s="7">
        <f>IF(VLOOKUP($B$52&amp;$B82,'[20]Port Harcourt'!$E:$AE,COLUMN(D$1)-2,FALSE)=" ",0,VLOOKUP($B$52&amp;$B82,'[20]Port Harcourt'!$E:$AE,COLUMN(D$1)-2,FALSE))</f>
        <v>22440</v>
      </c>
      <c r="E82" s="7">
        <f>IF(VLOOKUP($B$52&amp;$B82,'[20]Port Harcourt'!$E:$AE,COLUMN(E$1)-2,FALSE)=" ",0,VLOOKUP($B$52&amp;$B82,'[20]Port Harcourt'!$E:$AE,COLUMN(E$1)-2,FALSE))</f>
        <v>28290</v>
      </c>
      <c r="F82" s="7">
        <f>IF(VLOOKUP($B$52&amp;$B82,'[20]Port Harcourt'!$E:$AE,COLUMN(F$1)-2,FALSE)=" ",0,VLOOKUP($B$52&amp;$B82,'[20]Port Harcourt'!$E:$AE,COLUMN(F$1)-2,FALSE))</f>
        <v>53090</v>
      </c>
      <c r="G82" s="7">
        <f>IF(VLOOKUP($B$52&amp;$B82,'[20]Port Harcourt'!$E:$AE,COLUMN(G$1)-2,FALSE)=" ",0,VLOOKUP($B$52&amp;$B82,'[20]Port Harcourt'!$E:$AE,COLUMN(G$1)-2,FALSE))</f>
        <v>74850</v>
      </c>
      <c r="H82" s="7">
        <f>IF(VLOOKUP($B$52&amp;$B82,'[20]Port Harcourt'!$E:$AE,COLUMN(H$1)-2,FALSE)=" ",0,VLOOKUP($B$52&amp;$B82,'[20]Port Harcourt'!$E:$AE,COLUMN(H$1)-2,FALSE))</f>
        <v>98370</v>
      </c>
      <c r="I82" s="7">
        <f>IF(VLOOKUP($B$52&amp;$B82,'[20]Port Harcourt'!$E:$AE,COLUMN(I$1)-2,FALSE)=" ",0,VLOOKUP($B$52&amp;$B82,'[20]Port Harcourt'!$E:$AE,COLUMN(I$1)-2,FALSE))</f>
        <v>101890</v>
      </c>
      <c r="J82" s="7">
        <f>IF(VLOOKUP($B$52&amp;$B82,'[20]Port Harcourt'!$E:$AE,COLUMN(J$1)-2,FALSE)=" ",0,VLOOKUP($B$52&amp;$B82,'[20]Port Harcourt'!$E:$AE,COLUMN(J$1)-2,FALSE))</f>
        <v>102890</v>
      </c>
      <c r="K82" s="7">
        <f>IF(VLOOKUP($B$52&amp;$B82,'[20]Port Harcourt'!$E:$AE,COLUMN(K$1)-2,FALSE)=" ",0,VLOOKUP($B$52&amp;$B82,'[20]Port Harcourt'!$E:$AE,COLUMN(K$1)-2,FALSE))</f>
        <v>68580</v>
      </c>
      <c r="L82" s="7">
        <f>IF(VLOOKUP($B$52&amp;$B82,'[20]Port Harcourt'!$E:$AE,COLUMN(L$1)-2,FALSE)=" ",0,VLOOKUP($B$52&amp;$B82,'[20]Port Harcourt'!$E:$AE,COLUMN(L$1)-2,FALSE))</f>
        <v>60480</v>
      </c>
      <c r="M82" s="7">
        <f>IF(VLOOKUP($B$52&amp;$B82,'[20]Port Harcourt'!$E:$AE,COLUMN(M$1)-2,FALSE)=" ",0,VLOOKUP($B$52&amp;$B82,'[20]Port Harcourt'!$E:$AE,COLUMN(M$1)-2,FALSE))</f>
        <v>76790</v>
      </c>
      <c r="N82" s="7">
        <f>IF(VLOOKUP($B$52&amp;$B82,'[20]Port Harcourt'!$E:$AE,COLUMN(N$1)-2,FALSE)=" ",0,VLOOKUP($B$52&amp;$B82,'[20]Port Harcourt'!$E:$AE,COLUMN(N$1)-2,FALSE))</f>
        <v>61260</v>
      </c>
      <c r="O82" s="7">
        <f>IF(VLOOKUP($B$52&amp;$B82,'[20]Port Harcourt'!$E:$AE,COLUMN(O$1)-2,FALSE)=" ",0,VLOOKUP($B$52&amp;$B82,'[20]Port Harcourt'!$E:$AE,COLUMN(O$1)-2,FALSE))</f>
        <v>73070</v>
      </c>
      <c r="P82" s="7">
        <f>IF(VLOOKUP($B$52&amp;$B82,'[20]Port Harcourt'!$E:$AE,COLUMN(P$1)-2,FALSE)=" ",0,VLOOKUP($B$52&amp;$B82,'[20]Port Harcourt'!$E:$AE,COLUMN(P$1)-2,FALSE))</f>
        <v>56170</v>
      </c>
      <c r="Q82" s="7">
        <f>IF(VLOOKUP($B$52&amp;$B82,'[20]Port Harcourt'!$E:$AE,COLUMN(Q$1)-2,FALSE)=" ",0,VLOOKUP($B$52&amp;$B82,'[20]Port Harcourt'!$E:$AE,COLUMN(Q$1)-2,FALSE))</f>
        <v>73920</v>
      </c>
      <c r="R82" s="7">
        <f>IF(VLOOKUP($B$52&amp;$B82,'[20]Port Harcourt'!$E:$AE,COLUMN(R$1)-2,FALSE)=" ",0,VLOOKUP($B$52&amp;$B82,'[20]Port Harcourt'!$E:$AE,COLUMN(R$1)-2,FALSE))</f>
        <v>65650</v>
      </c>
      <c r="S82" s="7">
        <f>IF(VLOOKUP($B$52&amp;$B82,'[20]Port Harcourt'!$E:$AE,COLUMN(S$1)-2,FALSE)=" ",0,VLOOKUP($B$52&amp;$B82,'[20]Port Harcourt'!$E:$AE,COLUMN(S$1)-2,FALSE))</f>
        <v>64820</v>
      </c>
      <c r="T82" s="7">
        <f>IF(VLOOKUP($B$52&amp;$B82,'[20]Port Harcourt'!$E:$AE,COLUMN(T$1)-2,FALSE)=" ",0,VLOOKUP($B$52&amp;$B82,'[20]Port Harcourt'!$E:$AE,COLUMN(T$1)-2,FALSE))</f>
        <v>65220</v>
      </c>
      <c r="U82" s="7">
        <f>IF(VLOOKUP($B$52&amp;$B82,'[20]Port Harcourt'!$E:$AE,COLUMN(U$1)-2,FALSE)=" ",0,VLOOKUP($B$52&amp;$B82,'[20]Port Harcourt'!$E:$AE,COLUMN(U$1)-2,FALSE))</f>
        <v>84200</v>
      </c>
      <c r="V82" s="7">
        <f>IF(VLOOKUP($B$52&amp;$B82,'[20]Port Harcourt'!$E:$AE,COLUMN(V$1)-2,FALSE)=" ",0,VLOOKUP($B$52&amp;$B82,'[20]Port Harcourt'!$E:$AE,COLUMN(V$1)-2,FALSE))</f>
        <v>72260</v>
      </c>
      <c r="W82" s="7">
        <f>IF(VLOOKUP($B$52&amp;$B82,'[20]Port Harcourt'!$E:$AE,COLUMN(W$1)-2,FALSE)=" ",0,VLOOKUP($B$52&amp;$B82,'[20]Port Harcourt'!$E:$AE,COLUMN(W$1)-2,FALSE))</f>
        <v>88480</v>
      </c>
      <c r="X82" s="7">
        <f>IF(VLOOKUP($B$52&amp;$B82,'[20]Port Harcourt'!$E:$AE,COLUMN(X$1)-2,FALSE)=" ",0,VLOOKUP($B$52&amp;$B82,'[20]Port Harcourt'!$E:$AE,COLUMN(X$1)-2,FALSE))</f>
        <v>84670</v>
      </c>
      <c r="Y82" s="7">
        <f>IF(VLOOKUP($B$52&amp;$B82,'[20]Port Harcourt'!$E:$AE,COLUMN(Y$1)-2,FALSE)=" ",0,VLOOKUP($B$52&amp;$B82,'[20]Port Harcourt'!$E:$AE,COLUMN(Y$1)-2,FALSE))</f>
        <v>97420</v>
      </c>
      <c r="Z82" s="7">
        <f>IF(VLOOKUP($B$52&amp;$B82,'[20]Port Harcourt'!$E:$AE,COLUMN(Z$1)-2,FALSE)=" ",0,VLOOKUP($B$52&amp;$B82,'[20]Port Harcourt'!$E:$AE,COLUMN(Z$1)-2,FALSE))</f>
        <v>97640</v>
      </c>
      <c r="AA82" s="7">
        <f>IF(VLOOKUP($B$52&amp;$B82,'[20]Port Harcourt'!$E:$AE,COLUMN(AA$1)-2,FALSE)=" ",0,VLOOKUP($B$52&amp;$B82,'[20]Port Harcourt'!$E:$AE,COLUMN(AA$1)-2,FALSE))</f>
        <v>104510</v>
      </c>
      <c r="AB82" s="7">
        <f>IF(VLOOKUP($B$52&amp;$B82,'[20]Port Harcourt'!$E:$AE,COLUMN(AB$1)-2,FALSE)=" ",0,VLOOKUP($B$52&amp;$B82,'[20]Port Harcourt'!$E:$AE,COLUMN(AB$1)-2,FALSE))</f>
        <v>98600</v>
      </c>
      <c r="AC82" s="7">
        <f>IF(VLOOKUP($B$52&amp;$B82,'[20]Port Harcourt'!$E:$AE,COLUMN(AC$1)-2,FALSE)=" ",0,VLOOKUP($B$52&amp;$B82,'[20]Port Harcourt'!$E:$AE,COLUMN(AC$1)-2,FALSE))</f>
        <v>91540</v>
      </c>
      <c r="AF82" s="7">
        <f>AB82</f>
        <v>98600</v>
      </c>
      <c r="AG82" s="7">
        <f>AC82</f>
        <v>91540</v>
      </c>
      <c r="AH82" s="7">
        <f>VLOOKUP($A$3&amp;$B$52&amp;$B82,'[14]Paga All'!$G$1:$J$3000,4,FALSE)</f>
        <v>117430</v>
      </c>
      <c r="AI82" s="7">
        <f>VLOOKUP($A$3&amp;$B$68&amp;$B82,'[15]Paga all'!$F:$G,2,FALSE)</f>
        <v>86080</v>
      </c>
      <c r="AJ82" s="7">
        <f>VLOOKUP($A$3&amp;$B$52&amp;$B82,'[16]Paga all'!$F$2:$G$1470,2,FALSE)</f>
        <v>55770</v>
      </c>
      <c r="AK82" s="9">
        <f t="shared" ref="AK82:BO82" si="94">AK74*AK81</f>
        <v>165339.92613686927</v>
      </c>
      <c r="AL82" s="9">
        <f t="shared" si="94"/>
        <v>202178.37501112395</v>
      </c>
      <c r="AM82" s="9">
        <f t="shared" si="94"/>
        <v>210330.72884221765</v>
      </c>
      <c r="AN82" s="9">
        <f t="shared" si="94"/>
        <v>220113.55343953014</v>
      </c>
      <c r="AO82" s="9">
        <f t="shared" si="94"/>
        <v>229896.37803684257</v>
      </c>
      <c r="AP82" s="9">
        <f t="shared" si="94"/>
        <v>239679.20263415502</v>
      </c>
      <c r="AQ82" s="9">
        <f t="shared" si="94"/>
        <v>251092.49799768621</v>
      </c>
      <c r="AR82" s="9">
        <f t="shared" si="94"/>
        <v>262505.79336121742</v>
      </c>
      <c r="AS82" s="9">
        <f t="shared" si="94"/>
        <v>282479.06024739699</v>
      </c>
      <c r="AT82" s="9">
        <f t="shared" si="94"/>
        <v>304898.03328290471</v>
      </c>
      <c r="AU82" s="9">
        <f t="shared" si="94"/>
        <v>317024.65960665658</v>
      </c>
      <c r="AV82" s="9">
        <f t="shared" si="94"/>
        <v>332616.03630862327</v>
      </c>
      <c r="AW82" s="9">
        <f t="shared" si="94"/>
        <v>346475.03782148258</v>
      </c>
      <c r="AX82" s="9">
        <f t="shared" si="94"/>
        <v>363798.7897125567</v>
      </c>
      <c r="AY82" s="9">
        <f t="shared" si="94"/>
        <v>379390.16641452344</v>
      </c>
      <c r="AZ82" s="9">
        <f t="shared" si="94"/>
        <v>396713.91830559756</v>
      </c>
      <c r="BA82" s="9">
        <f t="shared" si="94"/>
        <v>414037.67019667168</v>
      </c>
      <c r="BB82" s="9">
        <f t="shared" si="94"/>
        <v>431361.4220877458</v>
      </c>
      <c r="BC82" s="9">
        <f t="shared" si="94"/>
        <v>465448.45154400647</v>
      </c>
      <c r="BD82" s="9">
        <f t="shared" si="94"/>
        <v>485065.05295007565</v>
      </c>
      <c r="BE82" s="9">
        <f t="shared" si="94"/>
        <v>506464.98175669665</v>
      </c>
      <c r="BF82" s="9">
        <f t="shared" si="94"/>
        <v>531431.56536442111</v>
      </c>
      <c r="BG82" s="9">
        <f t="shared" si="94"/>
        <v>554614.82157159375</v>
      </c>
      <c r="BH82" s="9">
        <f t="shared" si="94"/>
        <v>579581.40517931839</v>
      </c>
      <c r="BI82" s="9">
        <f t="shared" si="94"/>
        <v>604547.98878704279</v>
      </c>
      <c r="BJ82" s="9">
        <f t="shared" si="94"/>
        <v>631297.89979531907</v>
      </c>
      <c r="BK82" s="9">
        <f t="shared" si="94"/>
        <v>659831.13820414699</v>
      </c>
      <c r="BL82" s="9">
        <f t="shared" si="94"/>
        <v>690147.70401352667</v>
      </c>
      <c r="BM82" s="9">
        <f t="shared" si="94"/>
        <v>720464.26982290647</v>
      </c>
      <c r="BN82" s="9">
        <f t="shared" si="94"/>
        <v>752564.16303283791</v>
      </c>
      <c r="BO82" s="9">
        <f t="shared" si="94"/>
        <v>786447.38364332123</v>
      </c>
    </row>
    <row r="84" spans="2:67" x14ac:dyDescent="0.25">
      <c r="B84" s="290" t="s">
        <v>119</v>
      </c>
      <c r="D84" s="240"/>
      <c r="E84" s="240"/>
      <c r="F84" s="240"/>
      <c r="G84" s="240"/>
      <c r="H84" s="240"/>
      <c r="I84" s="240"/>
      <c r="J84" s="240"/>
      <c r="K84" s="240"/>
      <c r="L84" s="240"/>
      <c r="M84" s="240"/>
      <c r="N84" s="240"/>
      <c r="O84" s="240"/>
      <c r="P84" s="240"/>
      <c r="Q84" s="240"/>
      <c r="R84" s="240"/>
      <c r="S84" s="240"/>
      <c r="T84" s="240"/>
      <c r="U84" s="240"/>
      <c r="V84" s="240"/>
      <c r="W84" s="240"/>
      <c r="X84" s="240"/>
      <c r="Y84" s="240"/>
      <c r="Z84" s="240"/>
      <c r="AA84" s="234">
        <f>RATE((COUNT($E$1:$O$1)),,-$D85,$O85)</f>
        <v>0.28241801582077891</v>
      </c>
      <c r="AB84" s="234">
        <f>RATE((COUNT($E$1:$O$1)),,-$D85,$O85)</f>
        <v>0.28241801582077891</v>
      </c>
      <c r="AC84" s="234">
        <f>RATE((COUNT($Q$1:$AC$1)),,-$P85,$AC85)</f>
        <v>4.5670578654496606E-2</v>
      </c>
      <c r="AF84" s="234"/>
      <c r="AG84" s="234"/>
      <c r="AH84" s="234"/>
      <c r="AI84" s="234"/>
    </row>
    <row r="85" spans="2:67" x14ac:dyDescent="0.25">
      <c r="B85" s="291" t="s">
        <v>137</v>
      </c>
      <c r="D85" s="243">
        <f>D92+D93</f>
        <v>7</v>
      </c>
      <c r="E85" s="243">
        <f>E92+E93</f>
        <v>8</v>
      </c>
      <c r="F85" s="243">
        <f>F92+F93</f>
        <v>18</v>
      </c>
      <c r="G85" s="243">
        <f>G92+G93</f>
        <v>31</v>
      </c>
      <c r="H85" s="243">
        <f t="shared" ref="H85:AC85" si="95">H92+H93</f>
        <v>52</v>
      </c>
      <c r="I85" s="243">
        <f t="shared" si="95"/>
        <v>75</v>
      </c>
      <c r="J85" s="243">
        <f t="shared" si="95"/>
        <v>84</v>
      </c>
      <c r="K85" s="243">
        <f t="shared" si="95"/>
        <v>95</v>
      </c>
      <c r="L85" s="243">
        <f t="shared" si="95"/>
        <v>97</v>
      </c>
      <c r="M85" s="243">
        <f t="shared" si="95"/>
        <v>107</v>
      </c>
      <c r="N85" s="243">
        <f t="shared" si="95"/>
        <v>110</v>
      </c>
      <c r="O85" s="243">
        <f t="shared" si="95"/>
        <v>108</v>
      </c>
      <c r="P85" s="243">
        <f t="shared" si="95"/>
        <v>108</v>
      </c>
      <c r="Q85" s="243">
        <f t="shared" si="95"/>
        <v>107</v>
      </c>
      <c r="R85" s="243">
        <f t="shared" si="95"/>
        <v>113</v>
      </c>
      <c r="S85" s="243">
        <f t="shared" si="95"/>
        <v>111</v>
      </c>
      <c r="T85" s="243">
        <f t="shared" si="95"/>
        <v>109</v>
      </c>
      <c r="U85" s="243">
        <f t="shared" si="95"/>
        <v>114</v>
      </c>
      <c r="V85" s="243">
        <f t="shared" si="95"/>
        <v>116</v>
      </c>
      <c r="W85" s="243">
        <f t="shared" si="95"/>
        <v>122</v>
      </c>
      <c r="X85" s="243">
        <f t="shared" si="95"/>
        <v>143</v>
      </c>
      <c r="Y85" s="243">
        <f t="shared" si="95"/>
        <v>151</v>
      </c>
      <c r="Z85" s="243">
        <f t="shared" si="95"/>
        <v>158</v>
      </c>
      <c r="AA85" s="243">
        <f t="shared" si="95"/>
        <v>158</v>
      </c>
      <c r="AB85" s="243">
        <f>AB92+AB93</f>
        <v>185</v>
      </c>
      <c r="AC85" s="243">
        <f t="shared" si="95"/>
        <v>193</v>
      </c>
      <c r="AF85" s="244">
        <f>SUM(AF92:AF93)</f>
        <v>185</v>
      </c>
      <c r="AG85" s="244">
        <f t="shared" ref="AG85:BO85" si="96">ROUND((AF92+AF93)*(1+AG86),)</f>
        <v>192</v>
      </c>
      <c r="AH85" s="244">
        <f t="shared" si="96"/>
        <v>200</v>
      </c>
      <c r="AI85" s="244">
        <f t="shared" si="96"/>
        <v>214</v>
      </c>
      <c r="AJ85" s="245">
        <f t="shared" si="96"/>
        <v>228</v>
      </c>
      <c r="AK85" s="245">
        <f t="shared" si="96"/>
        <v>204</v>
      </c>
      <c r="AL85" s="245">
        <f t="shared" si="96"/>
        <v>212</v>
      </c>
      <c r="AM85" s="245">
        <f t="shared" si="96"/>
        <v>220</v>
      </c>
      <c r="AN85" s="245">
        <f t="shared" si="96"/>
        <v>228</v>
      </c>
      <c r="AO85" s="245">
        <f t="shared" si="96"/>
        <v>237</v>
      </c>
      <c r="AP85" s="245">
        <f t="shared" si="96"/>
        <v>246</v>
      </c>
      <c r="AQ85" s="245">
        <f t="shared" si="96"/>
        <v>255</v>
      </c>
      <c r="AR85" s="245">
        <f t="shared" si="96"/>
        <v>265</v>
      </c>
      <c r="AS85" s="245">
        <f t="shared" si="96"/>
        <v>275</v>
      </c>
      <c r="AT85" s="245">
        <f t="shared" si="96"/>
        <v>285</v>
      </c>
      <c r="AU85" s="245">
        <f t="shared" si="96"/>
        <v>296</v>
      </c>
      <c r="AV85" s="245">
        <f t="shared" si="96"/>
        <v>307</v>
      </c>
      <c r="AW85" s="245">
        <f t="shared" si="96"/>
        <v>319</v>
      </c>
      <c r="AX85" s="245">
        <f t="shared" si="96"/>
        <v>331</v>
      </c>
      <c r="AY85" s="245">
        <f t="shared" si="96"/>
        <v>343</v>
      </c>
      <c r="AZ85" s="245">
        <f t="shared" si="96"/>
        <v>356</v>
      </c>
      <c r="BA85" s="245">
        <f t="shared" si="96"/>
        <v>369</v>
      </c>
      <c r="BB85" s="245">
        <f t="shared" si="96"/>
        <v>383</v>
      </c>
      <c r="BC85" s="245">
        <f t="shared" si="96"/>
        <v>397</v>
      </c>
      <c r="BD85" s="245">
        <f t="shared" si="96"/>
        <v>412</v>
      </c>
      <c r="BE85" s="245">
        <f t="shared" si="96"/>
        <v>427</v>
      </c>
      <c r="BF85" s="245">
        <f t="shared" si="96"/>
        <v>443</v>
      </c>
      <c r="BG85" s="245">
        <f t="shared" si="96"/>
        <v>460</v>
      </c>
      <c r="BH85" s="245">
        <f t="shared" si="96"/>
        <v>477</v>
      </c>
      <c r="BI85" s="245">
        <f t="shared" si="96"/>
        <v>495</v>
      </c>
      <c r="BJ85" s="245">
        <f t="shared" si="96"/>
        <v>514</v>
      </c>
      <c r="BK85" s="245">
        <f t="shared" si="96"/>
        <v>533</v>
      </c>
      <c r="BL85" s="245">
        <f t="shared" si="96"/>
        <v>553</v>
      </c>
      <c r="BM85" s="245">
        <f t="shared" si="96"/>
        <v>574</v>
      </c>
      <c r="BN85" s="245">
        <f t="shared" si="96"/>
        <v>596</v>
      </c>
      <c r="BO85" s="245">
        <f t="shared" si="96"/>
        <v>618</v>
      </c>
    </row>
    <row r="86" spans="2:67" x14ac:dyDescent="0.25">
      <c r="B86" s="287" t="s">
        <v>99</v>
      </c>
      <c r="C86" s="247"/>
      <c r="D86" s="248"/>
      <c r="E86" s="249">
        <f>RATE(1,,-D85,E85)</f>
        <v>0.14285714285714274</v>
      </c>
      <c r="F86" s="249">
        <f t="shared" ref="F86:AB86" si="97">RATE(1,,-E85,F85)</f>
        <v>1.25</v>
      </c>
      <c r="G86" s="249">
        <f t="shared" si="97"/>
        <v>0.72222222222222199</v>
      </c>
      <c r="H86" s="249">
        <f t="shared" si="97"/>
        <v>0.67741935483870974</v>
      </c>
      <c r="I86" s="249">
        <f t="shared" si="97"/>
        <v>0.44230769230769218</v>
      </c>
      <c r="J86" s="249">
        <f t="shared" si="97"/>
        <v>0.12000000000000004</v>
      </c>
      <c r="K86" s="249">
        <f t="shared" si="97"/>
        <v>0.13095238095238093</v>
      </c>
      <c r="L86" s="249">
        <f t="shared" si="97"/>
        <v>2.1052631578947417E-2</v>
      </c>
      <c r="M86" s="249">
        <f t="shared" si="97"/>
        <v>0.10309278350515465</v>
      </c>
      <c r="N86" s="249">
        <f t="shared" si="97"/>
        <v>2.8037383177570072E-2</v>
      </c>
      <c r="O86" s="249">
        <f t="shared" si="97"/>
        <v>-1.8181818181818136E-2</v>
      </c>
      <c r="P86" s="249">
        <f t="shared" si="97"/>
        <v>4.3689331987559356E-17</v>
      </c>
      <c r="Q86" s="249">
        <f t="shared" si="97"/>
        <v>-9.2592592592591685E-3</v>
      </c>
      <c r="R86" s="249">
        <f t="shared" si="97"/>
        <v>5.6074766355140242E-2</v>
      </c>
      <c r="S86" s="249">
        <f t="shared" si="97"/>
        <v>-1.7699115044247794E-2</v>
      </c>
      <c r="T86" s="249">
        <f t="shared" si="97"/>
        <v>-1.8018018018018084E-2</v>
      </c>
      <c r="U86" s="249">
        <f t="shared" si="97"/>
        <v>4.5871559633027519E-2</v>
      </c>
      <c r="V86" s="249">
        <f t="shared" si="97"/>
        <v>1.7543859649122764E-2</v>
      </c>
      <c r="W86" s="249">
        <f t="shared" si="97"/>
        <v>5.1724137931034565E-2</v>
      </c>
      <c r="X86" s="249">
        <f t="shared" si="97"/>
        <v>0.17213114754098358</v>
      </c>
      <c r="Y86" s="249">
        <f t="shared" si="97"/>
        <v>5.5944055944055833E-2</v>
      </c>
      <c r="Z86" s="249">
        <f t="shared" si="97"/>
        <v>4.635761589403975E-2</v>
      </c>
      <c r="AA86" s="249">
        <f t="shared" si="97"/>
        <v>-9.3631150652713467E-17</v>
      </c>
      <c r="AB86" s="249">
        <f t="shared" si="97"/>
        <v>0.17088607594936697</v>
      </c>
      <c r="AC86" s="249">
        <f>RATE(1,,-AA85,AC85)</f>
        <v>0.22151898734177217</v>
      </c>
      <c r="AD86" s="250">
        <f>ANS_Metrics_Assumptions!E255</f>
        <v>3.7499999999999999E-2</v>
      </c>
      <c r="AF86" s="251">
        <f>AD86</f>
        <v>3.7499999999999999E-2</v>
      </c>
      <c r="AG86" s="251">
        <f>AF86</f>
        <v>3.7499999999999999E-2</v>
      </c>
      <c r="AH86" s="251">
        <f t="shared" ref="AH86:AW90" si="98">AG86</f>
        <v>3.7499999999999999E-2</v>
      </c>
      <c r="AI86" s="251">
        <f t="shared" si="98"/>
        <v>3.7499999999999999E-2</v>
      </c>
      <c r="AJ86" s="267">
        <v>0.15</v>
      </c>
      <c r="AK86" s="252">
        <f t="shared" si="98"/>
        <v>0.15</v>
      </c>
      <c r="AL86" s="252">
        <f>AD86</f>
        <v>3.7499999999999999E-2</v>
      </c>
      <c r="AM86" s="252">
        <f t="shared" si="98"/>
        <v>3.7499999999999999E-2</v>
      </c>
      <c r="AN86" s="252">
        <f t="shared" si="98"/>
        <v>3.7499999999999999E-2</v>
      </c>
      <c r="AO86" s="252">
        <f t="shared" si="98"/>
        <v>3.7499999999999999E-2</v>
      </c>
      <c r="AP86" s="252">
        <f t="shared" si="98"/>
        <v>3.7499999999999999E-2</v>
      </c>
      <c r="AQ86" s="252">
        <f t="shared" si="98"/>
        <v>3.7499999999999999E-2</v>
      </c>
      <c r="AR86" s="252">
        <f t="shared" si="98"/>
        <v>3.7499999999999999E-2</v>
      </c>
      <c r="AS86" s="252">
        <f t="shared" si="98"/>
        <v>3.7499999999999999E-2</v>
      </c>
      <c r="AT86" s="252">
        <f t="shared" si="98"/>
        <v>3.7499999999999999E-2</v>
      </c>
      <c r="AU86" s="252">
        <f t="shared" si="98"/>
        <v>3.7499999999999999E-2</v>
      </c>
      <c r="AV86" s="252">
        <f t="shared" si="98"/>
        <v>3.7499999999999999E-2</v>
      </c>
      <c r="AW86" s="252">
        <f t="shared" si="98"/>
        <v>3.7499999999999999E-2</v>
      </c>
      <c r="AX86" s="252">
        <f t="shared" ref="AX86:BM90" si="99">AW86</f>
        <v>3.7499999999999999E-2</v>
      </c>
      <c r="AY86" s="252">
        <f t="shared" si="99"/>
        <v>3.7499999999999999E-2</v>
      </c>
      <c r="AZ86" s="252">
        <f t="shared" si="99"/>
        <v>3.7499999999999999E-2</v>
      </c>
      <c r="BA86" s="252">
        <f t="shared" si="99"/>
        <v>3.7499999999999999E-2</v>
      </c>
      <c r="BB86" s="252">
        <f t="shared" si="99"/>
        <v>3.7499999999999999E-2</v>
      </c>
      <c r="BC86" s="252">
        <f t="shared" si="99"/>
        <v>3.7499999999999999E-2</v>
      </c>
      <c r="BD86" s="252">
        <f t="shared" si="99"/>
        <v>3.7499999999999999E-2</v>
      </c>
      <c r="BE86" s="252">
        <f t="shared" si="99"/>
        <v>3.7499999999999999E-2</v>
      </c>
      <c r="BF86" s="252">
        <f t="shared" si="99"/>
        <v>3.7499999999999999E-2</v>
      </c>
      <c r="BG86" s="252">
        <f t="shared" si="99"/>
        <v>3.7499999999999999E-2</v>
      </c>
      <c r="BH86" s="252">
        <f t="shared" si="99"/>
        <v>3.7499999999999999E-2</v>
      </c>
      <c r="BI86" s="252">
        <f t="shared" si="99"/>
        <v>3.7499999999999999E-2</v>
      </c>
      <c r="BJ86" s="252">
        <f t="shared" si="99"/>
        <v>3.7499999999999999E-2</v>
      </c>
      <c r="BK86" s="252">
        <f t="shared" si="99"/>
        <v>3.7499999999999999E-2</v>
      </c>
      <c r="BL86" s="252">
        <f t="shared" si="99"/>
        <v>3.7499999999999999E-2</v>
      </c>
      <c r="BM86" s="252">
        <f t="shared" si="99"/>
        <v>3.7499999999999999E-2</v>
      </c>
      <c r="BN86" s="252">
        <f t="shared" ref="BN86:BO90" si="100">BM86</f>
        <v>3.7499999999999999E-2</v>
      </c>
      <c r="BO86" s="252">
        <f t="shared" si="100"/>
        <v>3.7499999999999999E-2</v>
      </c>
    </row>
    <row r="87" spans="2:67" x14ac:dyDescent="0.25">
      <c r="B87" s="287" t="s">
        <v>101</v>
      </c>
      <c r="C87" s="247"/>
      <c r="D87" s="253">
        <f>D93/D85</f>
        <v>0</v>
      </c>
      <c r="E87" s="253">
        <f t="shared" ref="E87:AC87" si="101">E93/E85</f>
        <v>0.125</v>
      </c>
      <c r="F87" s="253">
        <f t="shared" si="101"/>
        <v>5.5555555555555552E-2</v>
      </c>
      <c r="G87" s="253">
        <f t="shared" si="101"/>
        <v>3.2258064516129031E-2</v>
      </c>
      <c r="H87" s="253">
        <f t="shared" si="101"/>
        <v>7.6923076923076927E-2</v>
      </c>
      <c r="I87" s="253">
        <f t="shared" si="101"/>
        <v>6.6666666666666666E-2</v>
      </c>
      <c r="J87" s="253">
        <f t="shared" si="101"/>
        <v>9.5238095238095233E-2</v>
      </c>
      <c r="K87" s="253">
        <f t="shared" si="101"/>
        <v>8.4210526315789472E-2</v>
      </c>
      <c r="L87" s="253">
        <f t="shared" si="101"/>
        <v>6.1855670103092786E-2</v>
      </c>
      <c r="M87" s="253">
        <f t="shared" si="101"/>
        <v>8.4112149532710276E-2</v>
      </c>
      <c r="N87" s="253">
        <f t="shared" si="101"/>
        <v>7.2727272727272724E-2</v>
      </c>
      <c r="O87" s="253">
        <f t="shared" si="101"/>
        <v>0.16666666666666666</v>
      </c>
      <c r="P87" s="253">
        <f t="shared" si="101"/>
        <v>0.10185185185185185</v>
      </c>
      <c r="Q87" s="253">
        <f t="shared" si="101"/>
        <v>6.5420560747663545E-2</v>
      </c>
      <c r="R87" s="253">
        <f t="shared" si="101"/>
        <v>8.8495575221238937E-2</v>
      </c>
      <c r="S87" s="253">
        <f t="shared" si="101"/>
        <v>0.12612612612612611</v>
      </c>
      <c r="T87" s="253">
        <f t="shared" si="101"/>
        <v>8.2568807339449546E-2</v>
      </c>
      <c r="U87" s="253">
        <f t="shared" si="101"/>
        <v>9.6491228070175433E-2</v>
      </c>
      <c r="V87" s="253">
        <f t="shared" si="101"/>
        <v>7.7586206896551727E-2</v>
      </c>
      <c r="W87" s="253">
        <f t="shared" si="101"/>
        <v>5.737704918032787E-2</v>
      </c>
      <c r="X87" s="253">
        <f t="shared" si="101"/>
        <v>9.0909090909090912E-2</v>
      </c>
      <c r="Y87" s="253">
        <f t="shared" si="101"/>
        <v>5.2980132450331126E-2</v>
      </c>
      <c r="Z87" s="253">
        <f t="shared" si="101"/>
        <v>0.12658227848101267</v>
      </c>
      <c r="AA87" s="253">
        <f t="shared" si="101"/>
        <v>9.49367088607595E-2</v>
      </c>
      <c r="AB87" s="253">
        <f>AB93/AB85</f>
        <v>0.10270270270270271</v>
      </c>
      <c r="AC87" s="253">
        <f t="shared" si="101"/>
        <v>6.7357512953367879E-2</v>
      </c>
      <c r="AD87" s="250">
        <v>0.06</v>
      </c>
      <c r="AF87" s="289">
        <v>9.5000000000000001E-2</v>
      </c>
      <c r="AG87" s="289">
        <f>AF87</f>
        <v>9.5000000000000001E-2</v>
      </c>
      <c r="AH87" s="289">
        <f t="shared" si="98"/>
        <v>9.5000000000000001E-2</v>
      </c>
      <c r="AI87" s="289">
        <f t="shared" si="98"/>
        <v>9.5000000000000001E-2</v>
      </c>
      <c r="AJ87" s="267">
        <v>7.2999999999999995E-2</v>
      </c>
      <c r="AK87" s="267">
        <v>7.0000000000000007E-2</v>
      </c>
      <c r="AL87" s="252">
        <f>AD87</f>
        <v>0.06</v>
      </c>
      <c r="AM87" s="252">
        <f t="shared" si="98"/>
        <v>0.06</v>
      </c>
      <c r="AN87" s="252">
        <f t="shared" si="98"/>
        <v>0.06</v>
      </c>
      <c r="AO87" s="252">
        <f t="shared" si="98"/>
        <v>0.06</v>
      </c>
      <c r="AP87" s="252">
        <f t="shared" si="98"/>
        <v>0.06</v>
      </c>
      <c r="AQ87" s="252">
        <f t="shared" si="98"/>
        <v>0.06</v>
      </c>
      <c r="AR87" s="252">
        <f t="shared" si="98"/>
        <v>0.06</v>
      </c>
      <c r="AS87" s="252">
        <f t="shared" si="98"/>
        <v>0.06</v>
      </c>
      <c r="AT87" s="252">
        <f t="shared" si="98"/>
        <v>0.06</v>
      </c>
      <c r="AU87" s="252">
        <f t="shared" si="98"/>
        <v>0.06</v>
      </c>
      <c r="AV87" s="252">
        <f t="shared" si="98"/>
        <v>0.06</v>
      </c>
      <c r="AW87" s="252">
        <f t="shared" si="98"/>
        <v>0.06</v>
      </c>
      <c r="AX87" s="252">
        <f t="shared" si="99"/>
        <v>0.06</v>
      </c>
      <c r="AY87" s="252">
        <f t="shared" si="99"/>
        <v>0.06</v>
      </c>
      <c r="AZ87" s="252">
        <f t="shared" si="99"/>
        <v>0.06</v>
      </c>
      <c r="BA87" s="252">
        <f t="shared" si="99"/>
        <v>0.06</v>
      </c>
      <c r="BB87" s="252">
        <f t="shared" si="99"/>
        <v>0.06</v>
      </c>
      <c r="BC87" s="252">
        <f t="shared" si="99"/>
        <v>0.06</v>
      </c>
      <c r="BD87" s="252">
        <f t="shared" si="99"/>
        <v>0.06</v>
      </c>
      <c r="BE87" s="252">
        <f t="shared" si="99"/>
        <v>0.06</v>
      </c>
      <c r="BF87" s="252">
        <f t="shared" si="99"/>
        <v>0.06</v>
      </c>
      <c r="BG87" s="252">
        <f t="shared" si="99"/>
        <v>0.06</v>
      </c>
      <c r="BH87" s="252">
        <f t="shared" si="99"/>
        <v>0.06</v>
      </c>
      <c r="BI87" s="252">
        <f t="shared" si="99"/>
        <v>0.06</v>
      </c>
      <c r="BJ87" s="252">
        <f t="shared" si="99"/>
        <v>0.06</v>
      </c>
      <c r="BK87" s="252">
        <f t="shared" si="99"/>
        <v>0.06</v>
      </c>
      <c r="BL87" s="252">
        <f t="shared" si="99"/>
        <v>0.06</v>
      </c>
      <c r="BM87" s="252">
        <f t="shared" si="99"/>
        <v>0.06</v>
      </c>
      <c r="BN87" s="252">
        <f t="shared" si="100"/>
        <v>0.06</v>
      </c>
      <c r="BO87" s="252">
        <f t="shared" si="100"/>
        <v>0.06</v>
      </c>
    </row>
    <row r="88" spans="2:67" x14ac:dyDescent="0.25">
      <c r="B88" s="287" t="s">
        <v>133</v>
      </c>
      <c r="C88" s="247"/>
      <c r="D88" s="255">
        <f>D94/D92</f>
        <v>49.285714285714285</v>
      </c>
      <c r="E88" s="255">
        <f t="shared" ref="E88:AC88" si="102">E94/E92</f>
        <v>55.142857142857146</v>
      </c>
      <c r="F88" s="255">
        <f t="shared" si="102"/>
        <v>36.352941176470587</v>
      </c>
      <c r="G88" s="255">
        <f t="shared" si="102"/>
        <v>34.200000000000003</v>
      </c>
      <c r="H88" s="255">
        <f t="shared" si="102"/>
        <v>37.291666666666664</v>
      </c>
      <c r="I88" s="255">
        <f t="shared" si="102"/>
        <v>34.114285714285714</v>
      </c>
      <c r="J88" s="255">
        <f t="shared" si="102"/>
        <v>35.473684210526315</v>
      </c>
      <c r="K88" s="255">
        <f t="shared" si="102"/>
        <v>33.367816091954026</v>
      </c>
      <c r="L88" s="255">
        <f t="shared" si="102"/>
        <v>32.64835164835165</v>
      </c>
      <c r="M88" s="255">
        <f t="shared" si="102"/>
        <v>38.979591836734691</v>
      </c>
      <c r="N88" s="255">
        <f t="shared" si="102"/>
        <v>35.441176470588232</v>
      </c>
      <c r="O88" s="255">
        <f t="shared" si="102"/>
        <v>43.855555555555554</v>
      </c>
      <c r="P88" s="255">
        <f t="shared" si="102"/>
        <v>49.670103092783506</v>
      </c>
      <c r="Q88" s="255">
        <f t="shared" si="102"/>
        <v>47.87</v>
      </c>
      <c r="R88" s="255">
        <f t="shared" si="102"/>
        <v>47.446601941747574</v>
      </c>
      <c r="S88" s="255">
        <f t="shared" si="102"/>
        <v>42.783505154639172</v>
      </c>
      <c r="T88" s="255">
        <f t="shared" si="102"/>
        <v>52.53</v>
      </c>
      <c r="U88" s="255">
        <f t="shared" si="102"/>
        <v>43.485436893203882</v>
      </c>
      <c r="V88" s="255">
        <f t="shared" si="102"/>
        <v>44.953271028037385</v>
      </c>
      <c r="W88" s="255">
        <f t="shared" si="102"/>
        <v>51.330434782608698</v>
      </c>
      <c r="X88" s="255">
        <f t="shared" si="102"/>
        <v>47.930769230769229</v>
      </c>
      <c r="Y88" s="255">
        <f t="shared" si="102"/>
        <v>41.615384615384613</v>
      </c>
      <c r="Z88" s="255">
        <f t="shared" si="102"/>
        <v>43.666666666666664</v>
      </c>
      <c r="AA88" s="255">
        <f t="shared" si="102"/>
        <v>57.174825174825173</v>
      </c>
      <c r="AB88" s="255">
        <f>AB94/AB92</f>
        <v>66.963855421686745</v>
      </c>
      <c r="AC88" s="255">
        <f t="shared" si="102"/>
        <v>70.088888888888889</v>
      </c>
      <c r="AD88" s="256">
        <v>90</v>
      </c>
      <c r="AF88" s="268">
        <v>50.430809399477809</v>
      </c>
      <c r="AG88" s="268">
        <f>AF88</f>
        <v>50.430809399477809</v>
      </c>
      <c r="AH88" s="268">
        <v>55</v>
      </c>
      <c r="AI88" s="268">
        <v>60</v>
      </c>
      <c r="AJ88" s="268">
        <v>17</v>
      </c>
      <c r="AK88" s="268">
        <v>80</v>
      </c>
      <c r="AL88" s="258">
        <f>AD88</f>
        <v>90</v>
      </c>
      <c r="AM88" s="258">
        <f t="shared" si="98"/>
        <v>90</v>
      </c>
      <c r="AN88" s="258">
        <f t="shared" si="98"/>
        <v>90</v>
      </c>
      <c r="AO88" s="258">
        <f t="shared" si="98"/>
        <v>90</v>
      </c>
      <c r="AP88" s="258">
        <f t="shared" si="98"/>
        <v>90</v>
      </c>
      <c r="AQ88" s="258">
        <f t="shared" si="98"/>
        <v>90</v>
      </c>
      <c r="AR88" s="258">
        <f t="shared" si="98"/>
        <v>90</v>
      </c>
      <c r="AS88" s="258">
        <f t="shared" si="98"/>
        <v>90</v>
      </c>
      <c r="AT88" s="258">
        <f t="shared" si="98"/>
        <v>90</v>
      </c>
      <c r="AU88" s="258">
        <f t="shared" si="98"/>
        <v>90</v>
      </c>
      <c r="AV88" s="258">
        <f t="shared" si="98"/>
        <v>90</v>
      </c>
      <c r="AW88" s="258">
        <f t="shared" si="98"/>
        <v>90</v>
      </c>
      <c r="AX88" s="258">
        <f t="shared" si="99"/>
        <v>90</v>
      </c>
      <c r="AY88" s="258">
        <f t="shared" si="99"/>
        <v>90</v>
      </c>
      <c r="AZ88" s="258">
        <f t="shared" si="99"/>
        <v>90</v>
      </c>
      <c r="BA88" s="258">
        <f t="shared" si="99"/>
        <v>90</v>
      </c>
      <c r="BB88" s="258">
        <f t="shared" si="99"/>
        <v>90</v>
      </c>
      <c r="BC88" s="258">
        <f t="shared" si="99"/>
        <v>90</v>
      </c>
      <c r="BD88" s="258">
        <f t="shared" si="99"/>
        <v>90</v>
      </c>
      <c r="BE88" s="258">
        <f t="shared" si="99"/>
        <v>90</v>
      </c>
      <c r="BF88" s="258">
        <f t="shared" si="99"/>
        <v>90</v>
      </c>
      <c r="BG88" s="258">
        <f t="shared" si="99"/>
        <v>90</v>
      </c>
      <c r="BH88" s="258">
        <f t="shared" si="99"/>
        <v>90</v>
      </c>
      <c r="BI88" s="258">
        <f t="shared" si="99"/>
        <v>90</v>
      </c>
      <c r="BJ88" s="258">
        <f t="shared" si="99"/>
        <v>90</v>
      </c>
      <c r="BK88" s="258">
        <f t="shared" si="99"/>
        <v>90</v>
      </c>
      <c r="BL88" s="258">
        <f t="shared" si="99"/>
        <v>90</v>
      </c>
      <c r="BM88" s="258">
        <f t="shared" si="99"/>
        <v>90</v>
      </c>
      <c r="BN88" s="258">
        <f t="shared" si="100"/>
        <v>90</v>
      </c>
      <c r="BO88" s="258">
        <f t="shared" si="100"/>
        <v>90</v>
      </c>
    </row>
    <row r="89" spans="2:67" x14ac:dyDescent="0.25">
      <c r="B89" s="287" t="s">
        <v>103</v>
      </c>
      <c r="C89" s="247"/>
      <c r="D89" s="259">
        <f t="shared" ref="D89:AA89" si="103">D97/D94</f>
        <v>60.289855072463766</v>
      </c>
      <c r="E89" s="259">
        <f t="shared" si="103"/>
        <v>63.756476683937827</v>
      </c>
      <c r="F89" s="259">
        <f t="shared" si="103"/>
        <v>61.02265372168285</v>
      </c>
      <c r="G89" s="259">
        <f t="shared" si="103"/>
        <v>61.277777777777779</v>
      </c>
      <c r="H89" s="259">
        <f t="shared" si="103"/>
        <v>23.787709497206706</v>
      </c>
      <c r="I89" s="259">
        <f t="shared" si="103"/>
        <v>39.828726968174202</v>
      </c>
      <c r="J89" s="259">
        <f t="shared" si="103"/>
        <v>40.105526706231451</v>
      </c>
      <c r="K89" s="259">
        <f t="shared" si="103"/>
        <v>40.542369962108161</v>
      </c>
      <c r="L89" s="259">
        <f t="shared" si="103"/>
        <v>45.594244362167622</v>
      </c>
      <c r="M89" s="259">
        <f t="shared" si="103"/>
        <v>58.041361256544505</v>
      </c>
      <c r="N89" s="259">
        <f t="shared" si="103"/>
        <v>57.950484094052555</v>
      </c>
      <c r="O89" s="259">
        <f t="shared" si="103"/>
        <v>57.256650620724599</v>
      </c>
      <c r="P89" s="259">
        <f t="shared" si="103"/>
        <v>56.835097550850975</v>
      </c>
      <c r="Q89" s="259">
        <f t="shared" si="103"/>
        <v>57.409442239398373</v>
      </c>
      <c r="R89" s="259">
        <f t="shared" si="103"/>
        <v>56.879066912216082</v>
      </c>
      <c r="S89" s="259">
        <f t="shared" si="103"/>
        <v>57.107831325301206</v>
      </c>
      <c r="T89" s="259">
        <f t="shared" si="103"/>
        <v>56.8487530934704</v>
      </c>
      <c r="U89" s="259">
        <f t="shared" si="103"/>
        <v>56.619223040857335</v>
      </c>
      <c r="V89" s="259">
        <f t="shared" si="103"/>
        <v>56.825467775467779</v>
      </c>
      <c r="W89" s="259">
        <f t="shared" si="103"/>
        <v>56.594782314077591</v>
      </c>
      <c r="X89" s="259">
        <f t="shared" si="103"/>
        <v>56.417188252286955</v>
      </c>
      <c r="Y89" s="259">
        <f t="shared" si="103"/>
        <v>56.345068055788943</v>
      </c>
      <c r="Z89" s="259">
        <f t="shared" si="103"/>
        <v>56.743693992698304</v>
      </c>
      <c r="AA89" s="259">
        <f t="shared" si="103"/>
        <v>56.345890410958901</v>
      </c>
      <c r="AB89" s="259">
        <f>AB97/AB94</f>
        <v>56.206234256926955</v>
      </c>
      <c r="AC89" s="259">
        <f>AC97/AC94</f>
        <v>55.710262365250472</v>
      </c>
      <c r="AD89" s="275">
        <f>SUM(P97:AC97)/SUM(P94:AC94)</f>
        <v>56.504211405446007</v>
      </c>
      <c r="AF89" s="261">
        <f>AD89</f>
        <v>56.504211405446007</v>
      </c>
      <c r="AG89" s="261">
        <f>AF89</f>
        <v>56.504211405446007</v>
      </c>
      <c r="AH89" s="261">
        <f t="shared" si="98"/>
        <v>56.504211405446007</v>
      </c>
      <c r="AI89" s="261">
        <f t="shared" si="98"/>
        <v>56.504211405446007</v>
      </c>
      <c r="AJ89" s="262">
        <f t="shared" si="98"/>
        <v>56.504211405446007</v>
      </c>
      <c r="AK89" s="262">
        <f t="shared" si="98"/>
        <v>56.504211405446007</v>
      </c>
      <c r="AL89" s="262">
        <f>AD89</f>
        <v>56.504211405446007</v>
      </c>
      <c r="AM89" s="262">
        <f t="shared" si="98"/>
        <v>56.504211405446007</v>
      </c>
      <c r="AN89" s="262">
        <f t="shared" si="98"/>
        <v>56.504211405446007</v>
      </c>
      <c r="AO89" s="262">
        <f t="shared" si="98"/>
        <v>56.504211405446007</v>
      </c>
      <c r="AP89" s="262">
        <f t="shared" si="98"/>
        <v>56.504211405446007</v>
      </c>
      <c r="AQ89" s="262">
        <f t="shared" si="98"/>
        <v>56.504211405446007</v>
      </c>
      <c r="AR89" s="262">
        <f t="shared" si="98"/>
        <v>56.504211405446007</v>
      </c>
      <c r="AS89" s="262">
        <f t="shared" si="98"/>
        <v>56.504211405446007</v>
      </c>
      <c r="AT89" s="262">
        <f t="shared" si="98"/>
        <v>56.504211405446007</v>
      </c>
      <c r="AU89" s="262">
        <f t="shared" si="98"/>
        <v>56.504211405446007</v>
      </c>
      <c r="AV89" s="262">
        <f t="shared" si="98"/>
        <v>56.504211405446007</v>
      </c>
      <c r="AW89" s="262">
        <f t="shared" si="98"/>
        <v>56.504211405446007</v>
      </c>
      <c r="AX89" s="262">
        <f t="shared" si="99"/>
        <v>56.504211405446007</v>
      </c>
      <c r="AY89" s="262">
        <f t="shared" si="99"/>
        <v>56.504211405446007</v>
      </c>
      <c r="AZ89" s="262">
        <f t="shared" si="99"/>
        <v>56.504211405446007</v>
      </c>
      <c r="BA89" s="262">
        <f t="shared" si="99"/>
        <v>56.504211405446007</v>
      </c>
      <c r="BB89" s="262">
        <f t="shared" si="99"/>
        <v>56.504211405446007</v>
      </c>
      <c r="BC89" s="262">
        <f t="shared" si="99"/>
        <v>56.504211405446007</v>
      </c>
      <c r="BD89" s="262">
        <f t="shared" si="99"/>
        <v>56.504211405446007</v>
      </c>
      <c r="BE89" s="262">
        <f t="shared" si="99"/>
        <v>56.504211405446007</v>
      </c>
      <c r="BF89" s="262">
        <f t="shared" si="99"/>
        <v>56.504211405446007</v>
      </c>
      <c r="BG89" s="262">
        <f t="shared" si="99"/>
        <v>56.504211405446007</v>
      </c>
      <c r="BH89" s="262">
        <f t="shared" si="99"/>
        <v>56.504211405446007</v>
      </c>
      <c r="BI89" s="262">
        <f t="shared" si="99"/>
        <v>56.504211405446007</v>
      </c>
      <c r="BJ89" s="262">
        <f t="shared" si="99"/>
        <v>56.504211405446007</v>
      </c>
      <c r="BK89" s="262">
        <f t="shared" si="99"/>
        <v>56.504211405446007</v>
      </c>
      <c r="BL89" s="262">
        <f t="shared" si="99"/>
        <v>56.504211405446007</v>
      </c>
      <c r="BM89" s="262">
        <f t="shared" si="99"/>
        <v>56.504211405446007</v>
      </c>
      <c r="BN89" s="262">
        <f t="shared" si="100"/>
        <v>56.504211405446007</v>
      </c>
      <c r="BO89" s="262">
        <f t="shared" si="100"/>
        <v>56.504211405446007</v>
      </c>
    </row>
    <row r="90" spans="2:67" x14ac:dyDescent="0.25">
      <c r="B90" s="287" t="s">
        <v>134</v>
      </c>
      <c r="C90" s="247"/>
      <c r="D90" s="253">
        <f t="shared" ref="D90:AA90" si="104">D98/D97</f>
        <v>0.38509615384615387</v>
      </c>
      <c r="E90" s="253">
        <f t="shared" si="104"/>
        <v>0.39414872003250712</v>
      </c>
      <c r="F90" s="253">
        <f t="shared" si="104"/>
        <v>0.39059185405176072</v>
      </c>
      <c r="G90" s="253">
        <f t="shared" si="104"/>
        <v>0.39032304242019372</v>
      </c>
      <c r="H90" s="253">
        <f t="shared" si="104"/>
        <v>1</v>
      </c>
      <c r="I90" s="253">
        <f t="shared" si="104"/>
        <v>0.58573666558021675</v>
      </c>
      <c r="J90" s="253">
        <f t="shared" si="104"/>
        <v>0.57970210266868283</v>
      </c>
      <c r="K90" s="253">
        <f t="shared" si="104"/>
        <v>0.56187842252611631</v>
      </c>
      <c r="L90" s="253">
        <f t="shared" si="104"/>
        <v>0.49047508314231825</v>
      </c>
      <c r="M90" s="253">
        <f t="shared" si="104"/>
        <v>0.37885963250615645</v>
      </c>
      <c r="N90" s="253">
        <f t="shared" si="104"/>
        <v>0.37872748709968446</v>
      </c>
      <c r="O90" s="253">
        <f t="shared" si="104"/>
        <v>0.37598676059329533</v>
      </c>
      <c r="P90" s="253">
        <f t="shared" si="104"/>
        <v>0.37380651970280993</v>
      </c>
      <c r="Q90" s="253">
        <f t="shared" si="104"/>
        <v>0.37577460073721247</v>
      </c>
      <c r="R90" s="253">
        <f t="shared" si="104"/>
        <v>0.37407183560697632</v>
      </c>
      <c r="S90" s="253">
        <f t="shared" si="104"/>
        <v>0.37591113830314665</v>
      </c>
      <c r="T90" s="253">
        <f t="shared" si="104"/>
        <v>0.37351005352840422</v>
      </c>
      <c r="U90" s="253">
        <f t="shared" si="104"/>
        <v>0.37315036622995101</v>
      </c>
      <c r="V90" s="253">
        <f t="shared" si="104"/>
        <v>0.37225995635320608</v>
      </c>
      <c r="W90" s="253">
        <f t="shared" si="104"/>
        <v>0.37215748370894308</v>
      </c>
      <c r="X90" s="253">
        <f t="shared" si="104"/>
        <v>0.3715698698993416</v>
      </c>
      <c r="Y90" s="253">
        <f t="shared" si="104"/>
        <v>0.37037423633985916</v>
      </c>
      <c r="Z90" s="253">
        <f t="shared" si="104"/>
        <v>0.37196856150612317</v>
      </c>
      <c r="AA90" s="253">
        <f t="shared" si="104"/>
        <v>0.37038403764836636</v>
      </c>
      <c r="AB90" s="253">
        <f>AB98/AB97</f>
        <v>0.37034932621199013</v>
      </c>
      <c r="AC90" s="253">
        <f>AC98/AC97</f>
        <v>0.36888872694290731</v>
      </c>
      <c r="AD90" s="288">
        <f>SUM(P98:AC98)/SUM(P97:AC97)</f>
        <v>0.37184754948042575</v>
      </c>
      <c r="AF90" s="254">
        <f>AD90</f>
        <v>0.37184754948042575</v>
      </c>
      <c r="AG90" s="254">
        <f>AF90</f>
        <v>0.37184754948042575</v>
      </c>
      <c r="AH90" s="254">
        <f t="shared" si="98"/>
        <v>0.37184754948042575</v>
      </c>
      <c r="AI90" s="254">
        <f t="shared" si="98"/>
        <v>0.37184754948042575</v>
      </c>
      <c r="AJ90" s="254">
        <f t="shared" si="98"/>
        <v>0.37184754948042575</v>
      </c>
      <c r="AK90" s="254">
        <f t="shared" si="98"/>
        <v>0.37184754948042575</v>
      </c>
      <c r="AL90" s="254">
        <f>AD90</f>
        <v>0.37184754948042575</v>
      </c>
      <c r="AM90" s="254">
        <f t="shared" si="98"/>
        <v>0.37184754948042575</v>
      </c>
      <c r="AN90" s="254">
        <f t="shared" si="98"/>
        <v>0.37184754948042575</v>
      </c>
      <c r="AO90" s="254">
        <f t="shared" si="98"/>
        <v>0.37184754948042575</v>
      </c>
      <c r="AP90" s="254">
        <f t="shared" si="98"/>
        <v>0.37184754948042575</v>
      </c>
      <c r="AQ90" s="254">
        <f t="shared" si="98"/>
        <v>0.37184754948042575</v>
      </c>
      <c r="AR90" s="254">
        <f t="shared" si="98"/>
        <v>0.37184754948042575</v>
      </c>
      <c r="AS90" s="254">
        <f t="shared" si="98"/>
        <v>0.37184754948042575</v>
      </c>
      <c r="AT90" s="254">
        <f t="shared" si="98"/>
        <v>0.37184754948042575</v>
      </c>
      <c r="AU90" s="254">
        <f t="shared" si="98"/>
        <v>0.37184754948042575</v>
      </c>
      <c r="AV90" s="254">
        <f t="shared" si="98"/>
        <v>0.37184754948042575</v>
      </c>
      <c r="AW90" s="254">
        <f t="shared" si="98"/>
        <v>0.37184754948042575</v>
      </c>
      <c r="AX90" s="254">
        <f t="shared" si="99"/>
        <v>0.37184754948042575</v>
      </c>
      <c r="AY90" s="254">
        <f t="shared" si="99"/>
        <v>0.37184754948042575</v>
      </c>
      <c r="AZ90" s="254">
        <f t="shared" si="99"/>
        <v>0.37184754948042575</v>
      </c>
      <c r="BA90" s="254">
        <f t="shared" si="99"/>
        <v>0.37184754948042575</v>
      </c>
      <c r="BB90" s="254">
        <f t="shared" si="99"/>
        <v>0.37184754948042575</v>
      </c>
      <c r="BC90" s="254">
        <f t="shared" si="99"/>
        <v>0.37184754948042575</v>
      </c>
      <c r="BD90" s="254">
        <f t="shared" si="99"/>
        <v>0.37184754948042575</v>
      </c>
      <c r="BE90" s="254">
        <f t="shared" si="99"/>
        <v>0.37184754948042575</v>
      </c>
      <c r="BF90" s="254">
        <f t="shared" si="99"/>
        <v>0.37184754948042575</v>
      </c>
      <c r="BG90" s="254">
        <f t="shared" si="99"/>
        <v>0.37184754948042575</v>
      </c>
      <c r="BH90" s="254">
        <f t="shared" si="99"/>
        <v>0.37184754948042575</v>
      </c>
      <c r="BI90" s="254">
        <f t="shared" si="99"/>
        <v>0.37184754948042575</v>
      </c>
      <c r="BJ90" s="254">
        <f t="shared" si="99"/>
        <v>0.37184754948042575</v>
      </c>
      <c r="BK90" s="254">
        <f t="shared" si="99"/>
        <v>0.37184754948042575</v>
      </c>
      <c r="BL90" s="254">
        <f t="shared" si="99"/>
        <v>0.37184754948042575</v>
      </c>
      <c r="BM90" s="254">
        <f t="shared" si="99"/>
        <v>0.37184754948042575</v>
      </c>
      <c r="BN90" s="254">
        <f t="shared" si="100"/>
        <v>0.37184754948042575</v>
      </c>
      <c r="BO90" s="254">
        <f t="shared" si="100"/>
        <v>0.37184754948042575</v>
      </c>
    </row>
    <row r="92" spans="2:67" x14ac:dyDescent="0.25">
      <c r="B92" s="292" t="s">
        <v>297</v>
      </c>
      <c r="D92" s="7">
        <f>IF(VLOOKUP($B$52&amp;$B92,'[20]Port Harcourt'!$E:$AE,COLUMN(D$1)-2,FALSE)=" ",0,VLOOKUP($B$52&amp;$B92,'[20]Port Harcourt'!$E:$AE,COLUMN(D$1)-2,FALSE))</f>
        <v>7</v>
      </c>
      <c r="E92" s="7">
        <f>IF(VLOOKUP($B$52&amp;$B92,'[20]Port Harcourt'!$E:$AE,COLUMN(E$1)-2,FALSE)=" ",0,VLOOKUP($B$52&amp;$B92,'[20]Port Harcourt'!$E:$AE,COLUMN(E$1)-2,FALSE))</f>
        <v>7</v>
      </c>
      <c r="F92" s="7">
        <f>IF(VLOOKUP($B$52&amp;$B92,'[20]Port Harcourt'!$E:$AE,COLUMN(F$1)-2,FALSE)=" ",0,VLOOKUP($B$52&amp;$B92,'[20]Port Harcourt'!$E:$AE,COLUMN(F$1)-2,FALSE))</f>
        <v>17</v>
      </c>
      <c r="G92" s="7">
        <f>IF(VLOOKUP($B$52&amp;$B92,'[20]Port Harcourt'!$E:$AE,COLUMN(G$1)-2,FALSE)=" ",0,VLOOKUP($B$52&amp;$B92,'[20]Port Harcourt'!$E:$AE,COLUMN(G$1)-2,FALSE))</f>
        <v>30</v>
      </c>
      <c r="H92" s="7">
        <f>IF(VLOOKUP($B$52&amp;$B92,'[20]Port Harcourt'!$E:$AE,COLUMN(H$1)-2,FALSE)=" ",0,VLOOKUP($B$52&amp;$B92,'[20]Port Harcourt'!$E:$AE,COLUMN(H$1)-2,FALSE))</f>
        <v>48</v>
      </c>
      <c r="I92" s="7">
        <f>IF(VLOOKUP($B$52&amp;$B92,'[20]Port Harcourt'!$E:$AE,COLUMN(I$1)-2,FALSE)=" ",0,VLOOKUP($B$52&amp;$B92,'[20]Port Harcourt'!$E:$AE,COLUMN(I$1)-2,FALSE))</f>
        <v>70</v>
      </c>
      <c r="J92" s="7">
        <f>IF(VLOOKUP($B$52&amp;$B92,'[20]Port Harcourt'!$E:$AE,COLUMN(J$1)-2,FALSE)=" ",0,VLOOKUP($B$52&amp;$B92,'[20]Port Harcourt'!$E:$AE,COLUMN(J$1)-2,FALSE))</f>
        <v>76</v>
      </c>
      <c r="K92" s="7">
        <f>IF(VLOOKUP($B$52&amp;$B92,'[20]Port Harcourt'!$E:$AE,COLUMN(K$1)-2,FALSE)=" ",0,VLOOKUP($B$52&amp;$B92,'[20]Port Harcourt'!$E:$AE,COLUMN(K$1)-2,FALSE))</f>
        <v>87</v>
      </c>
      <c r="L92" s="7">
        <f>IF(VLOOKUP($B$52&amp;$B92,'[20]Port Harcourt'!$E:$AE,COLUMN(L$1)-2,FALSE)=" ",0,VLOOKUP($B$52&amp;$B92,'[20]Port Harcourt'!$E:$AE,COLUMN(L$1)-2,FALSE))</f>
        <v>91</v>
      </c>
      <c r="M92" s="7">
        <f>IF(VLOOKUP($B$52&amp;$B92,'[20]Port Harcourt'!$E:$AE,COLUMN(M$1)-2,FALSE)=" ",0,VLOOKUP($B$52&amp;$B92,'[20]Port Harcourt'!$E:$AE,COLUMN(M$1)-2,FALSE))</f>
        <v>98</v>
      </c>
      <c r="N92" s="7">
        <f>IF(VLOOKUP($B$52&amp;$B92,'[20]Port Harcourt'!$E:$AE,COLUMN(N$1)-2,FALSE)=" ",0,VLOOKUP($B$52&amp;$B92,'[20]Port Harcourt'!$E:$AE,COLUMN(N$1)-2,FALSE))</f>
        <v>102</v>
      </c>
      <c r="O92" s="7">
        <f>IF(VLOOKUP($B$52&amp;$B92,'[20]Port Harcourt'!$E:$AE,COLUMN(O$1)-2,FALSE)=" ",0,VLOOKUP($B$52&amp;$B92,'[20]Port Harcourt'!$E:$AE,COLUMN(O$1)-2,FALSE))</f>
        <v>90</v>
      </c>
      <c r="P92" s="7">
        <f>IF(VLOOKUP($B$52&amp;$B92,'[20]Port Harcourt'!$E:$AE,COLUMN(P$1)-2,FALSE)=" ",0,VLOOKUP($B$52&amp;$B92,'[20]Port Harcourt'!$E:$AE,COLUMN(P$1)-2,FALSE))</f>
        <v>97</v>
      </c>
      <c r="Q92" s="7">
        <f>IF(VLOOKUP($B$52&amp;$B92,'[20]Port Harcourt'!$E:$AE,COLUMN(Q$1)-2,FALSE)=" ",0,VLOOKUP($B$52&amp;$B92,'[20]Port Harcourt'!$E:$AE,COLUMN(Q$1)-2,FALSE))</f>
        <v>100</v>
      </c>
      <c r="R92" s="7">
        <f>IF(VLOOKUP($B$52&amp;$B92,'[20]Port Harcourt'!$E:$AE,COLUMN(R$1)-2,FALSE)=" ",0,VLOOKUP($B$52&amp;$B92,'[20]Port Harcourt'!$E:$AE,COLUMN(R$1)-2,FALSE))</f>
        <v>103</v>
      </c>
      <c r="S92" s="7">
        <f>IF(VLOOKUP($B$52&amp;$B92,'[20]Port Harcourt'!$E:$AE,COLUMN(S$1)-2,FALSE)=" ",0,VLOOKUP($B$52&amp;$B92,'[20]Port Harcourt'!$E:$AE,COLUMN(S$1)-2,FALSE))</f>
        <v>97</v>
      </c>
      <c r="T92" s="7">
        <f>IF(VLOOKUP($B$52&amp;$B92,'[20]Port Harcourt'!$E:$AE,COLUMN(T$1)-2,FALSE)=" ",0,VLOOKUP($B$52&amp;$B92,'[20]Port Harcourt'!$E:$AE,COLUMN(T$1)-2,FALSE))</f>
        <v>100</v>
      </c>
      <c r="U92" s="7">
        <f>IF(VLOOKUP($B$52&amp;$B92,'[20]Port Harcourt'!$E:$AE,COLUMN(U$1)-2,FALSE)=" ",0,VLOOKUP($B$52&amp;$B92,'[20]Port Harcourt'!$E:$AE,COLUMN(U$1)-2,FALSE))</f>
        <v>103</v>
      </c>
      <c r="V92" s="7">
        <f>IF(VLOOKUP($B$52&amp;$B92,'[20]Port Harcourt'!$E:$AE,COLUMN(V$1)-2,FALSE)=" ",0,VLOOKUP($B$52&amp;$B92,'[20]Port Harcourt'!$E:$AE,COLUMN(V$1)-2,FALSE))</f>
        <v>107</v>
      </c>
      <c r="W92" s="7">
        <f>IF(VLOOKUP($B$52&amp;$B92,'[20]Port Harcourt'!$E:$AE,COLUMN(W$1)-2,FALSE)=" ",0,VLOOKUP($B$52&amp;$B92,'[20]Port Harcourt'!$E:$AE,COLUMN(W$1)-2,FALSE))</f>
        <v>115</v>
      </c>
      <c r="X92" s="7">
        <f>IF(VLOOKUP($B$52&amp;$B92,'[20]Port Harcourt'!$E:$AE,COLUMN(X$1)-2,FALSE)=" ",0,VLOOKUP($B$52&amp;$B92,'[20]Port Harcourt'!$E:$AE,COLUMN(X$1)-2,FALSE))</f>
        <v>130</v>
      </c>
      <c r="Y92" s="7">
        <f>IF(VLOOKUP($B$52&amp;$B92,'[20]Port Harcourt'!$E:$AE,COLUMN(Y$1)-2,FALSE)=" ",0,VLOOKUP($B$52&amp;$B92,'[20]Port Harcourt'!$E:$AE,COLUMN(Y$1)-2,FALSE))</f>
        <v>143</v>
      </c>
      <c r="Z92" s="7">
        <f>IF(VLOOKUP($B$52&amp;$B92,'[20]Port Harcourt'!$E:$AE,COLUMN(Z$1)-2,FALSE)=" ",0,VLOOKUP($B$52&amp;$B92,'[20]Port Harcourt'!$E:$AE,COLUMN(Z$1)-2,FALSE))</f>
        <v>138</v>
      </c>
      <c r="AA92" s="7">
        <f>IF(VLOOKUP($B$52&amp;$B92,'[20]Port Harcourt'!$E:$AE,COLUMN(AA$1)-2,FALSE)=" ",0,VLOOKUP($B$52&amp;$B92,'[20]Port Harcourt'!$E:$AE,COLUMN(AA$1)-2,FALSE))</f>
        <v>143</v>
      </c>
      <c r="AB92" s="7">
        <f>IF(VLOOKUP($B$52&amp;$B92,'[20]Port Harcourt'!$E:$AE,COLUMN(AB$1)-2,FALSE)=" ",0,VLOOKUP($B$52&amp;$B92,'[20]Port Harcourt'!$E:$AE,COLUMN(AB$1)-2,FALSE))</f>
        <v>166</v>
      </c>
      <c r="AC92" s="7">
        <f>IF(VLOOKUP($B$52&amp;$B92,'[20]Port Harcourt'!$E:$AE,COLUMN(AC$1)-2,FALSE)=" ",0,VLOOKUP($B$52&amp;$B92,'[20]Port Harcourt'!$E:$AE,COLUMN(AC$1)-2,FALSE))</f>
        <v>180</v>
      </c>
      <c r="AF92" s="7">
        <f t="shared" ref="AF92:AG95" si="105">AB92</f>
        <v>166</v>
      </c>
      <c r="AG92" s="7">
        <f t="shared" si="105"/>
        <v>180</v>
      </c>
      <c r="AH92" s="7">
        <f>VLOOKUP($A$3&amp;$B$52&amp;$B92,'[14]Paga All'!$G$1:$J$3000,4,FALSE)</f>
        <v>192</v>
      </c>
      <c r="AI92" s="7">
        <f>VLOOKUP($A$3&amp;$B$84&amp;$B92,'[15]Paga all'!$F:$G,2,FALSE)</f>
        <v>175</v>
      </c>
      <c r="AJ92" s="7">
        <f>VLOOKUP($A$3&amp;$B$52&amp;$B92,'[16]Paga all'!$F$2:$G$1470,2,FALSE)</f>
        <v>159</v>
      </c>
      <c r="AK92" s="9">
        <f t="shared" ref="AK92:BO92" si="106">IF(ROUND((AJ92+AJ93)*(1+AK86),)&gt;=AK$3*$AD$3,AK$3*$AD$3*(1-AK87),ROUND((AJ92+AJ93)*(1+AK86),)-ROUND((AJ92+AJ93)*(1+AK86)*AK87,))</f>
        <v>190</v>
      </c>
      <c r="AL92" s="9">
        <f t="shared" si="106"/>
        <v>199</v>
      </c>
      <c r="AM92" s="9">
        <f t="shared" si="106"/>
        <v>207</v>
      </c>
      <c r="AN92" s="9">
        <f t="shared" si="106"/>
        <v>214</v>
      </c>
      <c r="AO92" s="9">
        <f t="shared" si="106"/>
        <v>223</v>
      </c>
      <c r="AP92" s="9">
        <f t="shared" si="106"/>
        <v>231</v>
      </c>
      <c r="AQ92" s="9">
        <f t="shared" si="106"/>
        <v>240</v>
      </c>
      <c r="AR92" s="9">
        <f t="shared" si="106"/>
        <v>249</v>
      </c>
      <c r="AS92" s="9">
        <f t="shared" si="106"/>
        <v>259</v>
      </c>
      <c r="AT92" s="9">
        <f t="shared" si="106"/>
        <v>268</v>
      </c>
      <c r="AU92" s="9">
        <f t="shared" si="106"/>
        <v>278</v>
      </c>
      <c r="AV92" s="9">
        <f t="shared" si="106"/>
        <v>289</v>
      </c>
      <c r="AW92" s="9">
        <f t="shared" si="106"/>
        <v>300</v>
      </c>
      <c r="AX92" s="9">
        <f t="shared" si="106"/>
        <v>311</v>
      </c>
      <c r="AY92" s="9">
        <f t="shared" si="106"/>
        <v>322</v>
      </c>
      <c r="AZ92" s="9">
        <f t="shared" si="106"/>
        <v>335</v>
      </c>
      <c r="BA92" s="9">
        <f t="shared" si="106"/>
        <v>347</v>
      </c>
      <c r="BB92" s="9">
        <f t="shared" si="106"/>
        <v>360</v>
      </c>
      <c r="BC92" s="9">
        <f t="shared" si="106"/>
        <v>373</v>
      </c>
      <c r="BD92" s="9">
        <f t="shared" si="106"/>
        <v>387</v>
      </c>
      <c r="BE92" s="9">
        <f t="shared" si="106"/>
        <v>401</v>
      </c>
      <c r="BF92" s="9">
        <f t="shared" si="106"/>
        <v>416</v>
      </c>
      <c r="BG92" s="9">
        <f t="shared" si="106"/>
        <v>432</v>
      </c>
      <c r="BH92" s="9">
        <f t="shared" si="106"/>
        <v>448</v>
      </c>
      <c r="BI92" s="9">
        <f t="shared" si="106"/>
        <v>465</v>
      </c>
      <c r="BJ92" s="9">
        <f t="shared" si="106"/>
        <v>483</v>
      </c>
      <c r="BK92" s="9">
        <f t="shared" si="106"/>
        <v>501</v>
      </c>
      <c r="BL92" s="9">
        <f t="shared" si="106"/>
        <v>520</v>
      </c>
      <c r="BM92" s="9">
        <f t="shared" si="106"/>
        <v>540</v>
      </c>
      <c r="BN92" s="9">
        <f t="shared" si="106"/>
        <v>560</v>
      </c>
      <c r="BO92" s="9">
        <f t="shared" si="106"/>
        <v>581</v>
      </c>
    </row>
    <row r="93" spans="2:67" x14ac:dyDescent="0.25">
      <c r="B93" s="292" t="s">
        <v>298</v>
      </c>
      <c r="D93" s="7">
        <f>IF(VLOOKUP($B$52&amp;$B93,'[20]Port Harcourt'!$E:$AE,COLUMN(D$1)-2,FALSE)=" ",0,VLOOKUP($B$52&amp;$B93,'[20]Port Harcourt'!$E:$AE,COLUMN(D$1)-2,FALSE))</f>
        <v>0</v>
      </c>
      <c r="E93" s="7">
        <f>IF(VLOOKUP($B$52&amp;$B93,'[20]Port Harcourt'!$E:$AE,COLUMN(E$1)-2,FALSE)=" ",0,VLOOKUP($B$52&amp;$B93,'[20]Port Harcourt'!$E:$AE,COLUMN(E$1)-2,FALSE))</f>
        <v>1</v>
      </c>
      <c r="F93" s="7">
        <f>IF(VLOOKUP($B$52&amp;$B93,'[20]Port Harcourt'!$E:$AE,COLUMN(F$1)-2,FALSE)=" ",0,VLOOKUP($B$52&amp;$B93,'[20]Port Harcourt'!$E:$AE,COLUMN(F$1)-2,FALSE))</f>
        <v>1</v>
      </c>
      <c r="G93" s="7">
        <f>IF(VLOOKUP($B$52&amp;$B93,'[20]Port Harcourt'!$E:$AE,COLUMN(G$1)-2,FALSE)=" ",0,VLOOKUP($B$52&amp;$B93,'[20]Port Harcourt'!$E:$AE,COLUMN(G$1)-2,FALSE))</f>
        <v>1</v>
      </c>
      <c r="H93" s="7">
        <f>IF(VLOOKUP($B$52&amp;$B93,'[20]Port Harcourt'!$E:$AE,COLUMN(H$1)-2,FALSE)=" ",0,VLOOKUP($B$52&amp;$B93,'[20]Port Harcourt'!$E:$AE,COLUMN(H$1)-2,FALSE))</f>
        <v>4</v>
      </c>
      <c r="I93" s="7">
        <f>IF(VLOOKUP($B$52&amp;$B93,'[20]Port Harcourt'!$E:$AE,COLUMN(I$1)-2,FALSE)=" ",0,VLOOKUP($B$52&amp;$B93,'[20]Port Harcourt'!$E:$AE,COLUMN(I$1)-2,FALSE))</f>
        <v>5</v>
      </c>
      <c r="J93" s="7">
        <f>IF(VLOOKUP($B$52&amp;$B93,'[20]Port Harcourt'!$E:$AE,COLUMN(J$1)-2,FALSE)=" ",0,VLOOKUP($B$52&amp;$B93,'[20]Port Harcourt'!$E:$AE,COLUMN(J$1)-2,FALSE))</f>
        <v>8</v>
      </c>
      <c r="K93" s="7">
        <f>IF(VLOOKUP($B$52&amp;$B93,'[20]Port Harcourt'!$E:$AE,COLUMN(K$1)-2,FALSE)=" ",0,VLOOKUP($B$52&amp;$B93,'[20]Port Harcourt'!$E:$AE,COLUMN(K$1)-2,FALSE))</f>
        <v>8</v>
      </c>
      <c r="L93" s="7">
        <f>IF(VLOOKUP($B$52&amp;$B93,'[20]Port Harcourt'!$E:$AE,COLUMN(L$1)-2,FALSE)=" ",0,VLOOKUP($B$52&amp;$B93,'[20]Port Harcourt'!$E:$AE,COLUMN(L$1)-2,FALSE))</f>
        <v>6</v>
      </c>
      <c r="M93" s="7">
        <f>IF(VLOOKUP($B$52&amp;$B93,'[20]Port Harcourt'!$E:$AE,COLUMN(M$1)-2,FALSE)=" ",0,VLOOKUP($B$52&amp;$B93,'[20]Port Harcourt'!$E:$AE,COLUMN(M$1)-2,FALSE))</f>
        <v>9</v>
      </c>
      <c r="N93" s="7">
        <f>IF(VLOOKUP($B$52&amp;$B93,'[20]Port Harcourt'!$E:$AE,COLUMN(N$1)-2,FALSE)=" ",0,VLOOKUP($B$52&amp;$B93,'[20]Port Harcourt'!$E:$AE,COLUMN(N$1)-2,FALSE))</f>
        <v>8</v>
      </c>
      <c r="O93" s="7">
        <f>IF(VLOOKUP($B$52&amp;$B93,'[20]Port Harcourt'!$E:$AE,COLUMN(O$1)-2,FALSE)=" ",0,VLOOKUP($B$52&amp;$B93,'[20]Port Harcourt'!$E:$AE,COLUMN(O$1)-2,FALSE))</f>
        <v>18</v>
      </c>
      <c r="P93" s="7">
        <f>IF(VLOOKUP($B$52&amp;$B93,'[20]Port Harcourt'!$E:$AE,COLUMN(P$1)-2,FALSE)=" ",0,VLOOKUP($B$52&amp;$B93,'[20]Port Harcourt'!$E:$AE,COLUMN(P$1)-2,FALSE))</f>
        <v>11</v>
      </c>
      <c r="Q93" s="7">
        <f>IF(VLOOKUP($B$52&amp;$B93,'[20]Port Harcourt'!$E:$AE,COLUMN(Q$1)-2,FALSE)=" ",0,VLOOKUP($B$52&amp;$B93,'[20]Port Harcourt'!$E:$AE,COLUMN(Q$1)-2,FALSE))</f>
        <v>7</v>
      </c>
      <c r="R93" s="7">
        <f>IF(VLOOKUP($B$52&amp;$B93,'[20]Port Harcourt'!$E:$AE,COLUMN(R$1)-2,FALSE)=" ",0,VLOOKUP($B$52&amp;$B93,'[20]Port Harcourt'!$E:$AE,COLUMN(R$1)-2,FALSE))</f>
        <v>10</v>
      </c>
      <c r="S93" s="7">
        <f>IF(VLOOKUP($B$52&amp;$B93,'[20]Port Harcourt'!$E:$AE,COLUMN(S$1)-2,FALSE)=" ",0,VLOOKUP($B$52&amp;$B93,'[20]Port Harcourt'!$E:$AE,COLUMN(S$1)-2,FALSE))</f>
        <v>14</v>
      </c>
      <c r="T93" s="7">
        <f>IF(VLOOKUP($B$52&amp;$B93,'[20]Port Harcourt'!$E:$AE,COLUMN(T$1)-2,FALSE)=" ",0,VLOOKUP($B$52&amp;$B93,'[20]Port Harcourt'!$E:$AE,COLUMN(T$1)-2,FALSE))</f>
        <v>9</v>
      </c>
      <c r="U93" s="7">
        <f>IF(VLOOKUP($B$52&amp;$B93,'[20]Port Harcourt'!$E:$AE,COLUMN(U$1)-2,FALSE)=" ",0,VLOOKUP($B$52&amp;$B93,'[20]Port Harcourt'!$E:$AE,COLUMN(U$1)-2,FALSE))</f>
        <v>11</v>
      </c>
      <c r="V93" s="7">
        <f>IF(VLOOKUP($B$52&amp;$B93,'[20]Port Harcourt'!$E:$AE,COLUMN(V$1)-2,FALSE)=" ",0,VLOOKUP($B$52&amp;$B93,'[20]Port Harcourt'!$E:$AE,COLUMN(V$1)-2,FALSE))</f>
        <v>9</v>
      </c>
      <c r="W93" s="7">
        <f>IF(VLOOKUP($B$52&amp;$B93,'[20]Port Harcourt'!$E:$AE,COLUMN(W$1)-2,FALSE)=" ",0,VLOOKUP($B$52&amp;$B93,'[20]Port Harcourt'!$E:$AE,COLUMN(W$1)-2,FALSE))</f>
        <v>7</v>
      </c>
      <c r="X93" s="7">
        <f>IF(VLOOKUP($B$52&amp;$B93,'[20]Port Harcourt'!$E:$AE,COLUMN(X$1)-2,FALSE)=" ",0,VLOOKUP($B$52&amp;$B93,'[20]Port Harcourt'!$E:$AE,COLUMN(X$1)-2,FALSE))</f>
        <v>13</v>
      </c>
      <c r="Y93" s="7">
        <f>IF(VLOOKUP($B$52&amp;$B93,'[20]Port Harcourt'!$E:$AE,COLUMN(Y$1)-2,FALSE)=" ",0,VLOOKUP($B$52&amp;$B93,'[20]Port Harcourt'!$E:$AE,COLUMN(Y$1)-2,FALSE))</f>
        <v>8</v>
      </c>
      <c r="Z93" s="7">
        <f>IF(VLOOKUP($B$52&amp;$B93,'[20]Port Harcourt'!$E:$AE,COLUMN(Z$1)-2,FALSE)=" ",0,VLOOKUP($B$52&amp;$B93,'[20]Port Harcourt'!$E:$AE,COLUMN(Z$1)-2,FALSE))</f>
        <v>20</v>
      </c>
      <c r="AA93" s="7">
        <f>IF(VLOOKUP($B$52&amp;$B93,'[20]Port Harcourt'!$E:$AE,COLUMN(AA$1)-2,FALSE)=" ",0,VLOOKUP($B$52&amp;$B93,'[20]Port Harcourt'!$E:$AE,COLUMN(AA$1)-2,FALSE))</f>
        <v>15</v>
      </c>
      <c r="AB93" s="7">
        <f>IF(VLOOKUP($B$52&amp;$B93,'[20]Port Harcourt'!$E:$AE,COLUMN(AB$1)-2,FALSE)=" ",0,VLOOKUP($B$52&amp;$B93,'[20]Port Harcourt'!$E:$AE,COLUMN(AB$1)-2,FALSE))</f>
        <v>19</v>
      </c>
      <c r="AC93" s="7">
        <f>IF(VLOOKUP($B$52&amp;$B93,'[20]Port Harcourt'!$E:$AE,COLUMN(AC$1)-2,FALSE)=" ",0,VLOOKUP($B$52&amp;$B93,'[20]Port Harcourt'!$E:$AE,COLUMN(AC$1)-2,FALSE))</f>
        <v>13</v>
      </c>
      <c r="AF93" s="7">
        <f t="shared" si="105"/>
        <v>19</v>
      </c>
      <c r="AG93" s="7">
        <f t="shared" si="105"/>
        <v>13</v>
      </c>
      <c r="AH93" s="7">
        <f>VLOOKUP($A$3&amp;$B$52&amp;$B93,'[14]Paga All'!$G$1:$J$3000,4,FALSE)</f>
        <v>14</v>
      </c>
      <c r="AI93" s="7">
        <f>VLOOKUP($A$3&amp;$B$84&amp;$B93,'[15]Paga all'!$F:$G,2,FALSE)</f>
        <v>23</v>
      </c>
      <c r="AJ93" s="7">
        <f>VLOOKUP($A$3&amp;$B$52&amp;$B93,'[16]Paga all'!$F$2:$G$1470,2,FALSE)</f>
        <v>18</v>
      </c>
      <c r="AK93" s="9">
        <f t="shared" ref="AK93:BO93" si="107">IF(ROUND((AJ92+AJ93)*(1+AK86),)&gt;=AK$3*$AD$3,AK$3*$AD$3*AK87,ROUND((AJ92+AJ93)*(1+AK86),)-AK92)</f>
        <v>14</v>
      </c>
      <c r="AL93" s="9">
        <f t="shared" si="107"/>
        <v>13</v>
      </c>
      <c r="AM93" s="9">
        <f t="shared" si="107"/>
        <v>13</v>
      </c>
      <c r="AN93" s="9">
        <f t="shared" si="107"/>
        <v>14</v>
      </c>
      <c r="AO93" s="9">
        <f t="shared" si="107"/>
        <v>14</v>
      </c>
      <c r="AP93" s="9">
        <f t="shared" si="107"/>
        <v>15</v>
      </c>
      <c r="AQ93" s="9">
        <f t="shared" si="107"/>
        <v>15</v>
      </c>
      <c r="AR93" s="9">
        <f t="shared" si="107"/>
        <v>16</v>
      </c>
      <c r="AS93" s="9">
        <f t="shared" si="107"/>
        <v>16</v>
      </c>
      <c r="AT93" s="9">
        <f t="shared" si="107"/>
        <v>17</v>
      </c>
      <c r="AU93" s="9">
        <f t="shared" si="107"/>
        <v>18</v>
      </c>
      <c r="AV93" s="9">
        <f t="shared" si="107"/>
        <v>18</v>
      </c>
      <c r="AW93" s="9">
        <f t="shared" si="107"/>
        <v>19</v>
      </c>
      <c r="AX93" s="9">
        <f t="shared" si="107"/>
        <v>20</v>
      </c>
      <c r="AY93" s="9">
        <f t="shared" si="107"/>
        <v>21</v>
      </c>
      <c r="AZ93" s="9">
        <f t="shared" si="107"/>
        <v>21</v>
      </c>
      <c r="BA93" s="9">
        <f t="shared" si="107"/>
        <v>22</v>
      </c>
      <c r="BB93" s="9">
        <f t="shared" si="107"/>
        <v>23</v>
      </c>
      <c r="BC93" s="9">
        <f t="shared" si="107"/>
        <v>24</v>
      </c>
      <c r="BD93" s="9">
        <f t="shared" si="107"/>
        <v>25</v>
      </c>
      <c r="BE93" s="9">
        <f t="shared" si="107"/>
        <v>26</v>
      </c>
      <c r="BF93" s="9">
        <f t="shared" si="107"/>
        <v>27</v>
      </c>
      <c r="BG93" s="9">
        <f t="shared" si="107"/>
        <v>28</v>
      </c>
      <c r="BH93" s="9">
        <f t="shared" si="107"/>
        <v>29</v>
      </c>
      <c r="BI93" s="9">
        <f t="shared" si="107"/>
        <v>30</v>
      </c>
      <c r="BJ93" s="9">
        <f t="shared" si="107"/>
        <v>31</v>
      </c>
      <c r="BK93" s="9">
        <f t="shared" si="107"/>
        <v>32</v>
      </c>
      <c r="BL93" s="9">
        <f t="shared" si="107"/>
        <v>33</v>
      </c>
      <c r="BM93" s="9">
        <f t="shared" si="107"/>
        <v>34</v>
      </c>
      <c r="BN93" s="9">
        <f t="shared" si="107"/>
        <v>36</v>
      </c>
      <c r="BO93" s="9">
        <f t="shared" si="107"/>
        <v>37</v>
      </c>
    </row>
    <row r="94" spans="2:67" x14ac:dyDescent="0.25">
      <c r="B94" s="292" t="s">
        <v>299</v>
      </c>
      <c r="D94" s="7">
        <f>IF(VLOOKUP($B$52&amp;$B94,'[20]Port Harcourt'!$E:$AE,COLUMN(D$1)-2,FALSE)=" ",0,VLOOKUP($B$52&amp;$B94,'[20]Port Harcourt'!$E:$AE,COLUMN(D$1)-2,FALSE))</f>
        <v>345</v>
      </c>
      <c r="E94" s="7">
        <f>IF(VLOOKUP($B$52&amp;$B94,'[20]Port Harcourt'!$E:$AE,COLUMN(E$1)-2,FALSE)=" ",0,VLOOKUP($B$52&amp;$B94,'[20]Port Harcourt'!$E:$AE,COLUMN(E$1)-2,FALSE))</f>
        <v>386</v>
      </c>
      <c r="F94" s="7">
        <f>IF(VLOOKUP($B$52&amp;$B94,'[20]Port Harcourt'!$E:$AE,COLUMN(F$1)-2,FALSE)=" ",0,VLOOKUP($B$52&amp;$B94,'[20]Port Harcourt'!$E:$AE,COLUMN(F$1)-2,FALSE))</f>
        <v>618</v>
      </c>
      <c r="G94" s="7">
        <f>IF(VLOOKUP($B$52&amp;$B94,'[20]Port Harcourt'!$E:$AE,COLUMN(G$1)-2,FALSE)=" ",0,VLOOKUP($B$52&amp;$B94,'[20]Port Harcourt'!$E:$AE,COLUMN(G$1)-2,FALSE))</f>
        <v>1026</v>
      </c>
      <c r="H94" s="7">
        <f>IF(VLOOKUP($B$52&amp;$B94,'[20]Port Harcourt'!$E:$AE,COLUMN(H$1)-2,FALSE)=" ",0,VLOOKUP($B$52&amp;$B94,'[20]Port Harcourt'!$E:$AE,COLUMN(H$1)-2,FALSE))</f>
        <v>1790</v>
      </c>
      <c r="I94" s="7">
        <f>IF(VLOOKUP($B$52&amp;$B94,'[20]Port Harcourt'!$E:$AE,COLUMN(I$1)-2,FALSE)=" ",0,VLOOKUP($B$52&amp;$B94,'[20]Port Harcourt'!$E:$AE,COLUMN(I$1)-2,FALSE))</f>
        <v>2388</v>
      </c>
      <c r="J94" s="7">
        <f>IF(VLOOKUP($B$52&amp;$B94,'[20]Port Harcourt'!$E:$AE,COLUMN(J$1)-2,FALSE)=" ",0,VLOOKUP($B$52&amp;$B94,'[20]Port Harcourt'!$E:$AE,COLUMN(J$1)-2,FALSE))</f>
        <v>2696</v>
      </c>
      <c r="K94" s="7">
        <f>IF(VLOOKUP($B$52&amp;$B94,'[20]Port Harcourt'!$E:$AE,COLUMN(K$1)-2,FALSE)=" ",0,VLOOKUP($B$52&amp;$B94,'[20]Port Harcourt'!$E:$AE,COLUMN(K$1)-2,FALSE))</f>
        <v>2903</v>
      </c>
      <c r="L94" s="7">
        <f>IF(VLOOKUP($B$52&amp;$B94,'[20]Port Harcourt'!$E:$AE,COLUMN(L$1)-2,FALSE)=" ",0,VLOOKUP($B$52&amp;$B94,'[20]Port Harcourt'!$E:$AE,COLUMN(L$1)-2,FALSE))</f>
        <v>2971</v>
      </c>
      <c r="M94" s="7">
        <f>IF(VLOOKUP($B$52&amp;$B94,'[20]Port Harcourt'!$E:$AE,COLUMN(M$1)-2,FALSE)=" ",0,VLOOKUP($B$52&amp;$B94,'[20]Port Harcourt'!$E:$AE,COLUMN(M$1)-2,FALSE))</f>
        <v>3820</v>
      </c>
      <c r="N94" s="7">
        <f>IF(VLOOKUP($B$52&amp;$B94,'[20]Port Harcourt'!$E:$AE,COLUMN(N$1)-2,FALSE)=" ",0,VLOOKUP($B$52&amp;$B94,'[20]Port Harcourt'!$E:$AE,COLUMN(N$1)-2,FALSE))</f>
        <v>3615</v>
      </c>
      <c r="O94" s="7">
        <f>IF(VLOOKUP($B$52&amp;$B94,'[20]Port Harcourt'!$E:$AE,COLUMN(O$1)-2,FALSE)=" ",0,VLOOKUP($B$52&amp;$B94,'[20]Port Harcourt'!$E:$AE,COLUMN(O$1)-2,FALSE))</f>
        <v>3947</v>
      </c>
      <c r="P94" s="7">
        <f>IF(VLOOKUP($B$52&amp;$B94,'[20]Port Harcourt'!$E:$AE,COLUMN(P$1)-2,FALSE)=" ",0,VLOOKUP($B$52&amp;$B94,'[20]Port Harcourt'!$E:$AE,COLUMN(P$1)-2,FALSE))</f>
        <v>4818</v>
      </c>
      <c r="Q94" s="7">
        <f>IF(VLOOKUP($B$52&amp;$B94,'[20]Port Harcourt'!$E:$AE,COLUMN(Q$1)-2,FALSE)=" ",0,VLOOKUP($B$52&amp;$B94,'[20]Port Harcourt'!$E:$AE,COLUMN(Q$1)-2,FALSE))</f>
        <v>4787</v>
      </c>
      <c r="R94" s="7">
        <f>IF(VLOOKUP($B$52&amp;$B94,'[20]Port Harcourt'!$E:$AE,COLUMN(R$1)-2,FALSE)=" ",0,VLOOKUP($B$52&amp;$B94,'[20]Port Harcourt'!$E:$AE,COLUMN(R$1)-2,FALSE))</f>
        <v>4887</v>
      </c>
      <c r="S94" s="7">
        <f>IF(VLOOKUP($B$52&amp;$B94,'[20]Port Harcourt'!$E:$AE,COLUMN(S$1)-2,FALSE)=" ",0,VLOOKUP($B$52&amp;$B94,'[20]Port Harcourt'!$E:$AE,COLUMN(S$1)-2,FALSE))</f>
        <v>4150</v>
      </c>
      <c r="T94" s="7">
        <f>IF(VLOOKUP($B$52&amp;$B94,'[20]Port Harcourt'!$E:$AE,COLUMN(T$1)-2,FALSE)=" ",0,VLOOKUP($B$52&amp;$B94,'[20]Port Harcourt'!$E:$AE,COLUMN(T$1)-2,FALSE))</f>
        <v>5253</v>
      </c>
      <c r="U94" s="7">
        <f>IF(VLOOKUP($B$52&amp;$B94,'[20]Port Harcourt'!$E:$AE,COLUMN(U$1)-2,FALSE)=" ",0,VLOOKUP($B$52&amp;$B94,'[20]Port Harcourt'!$E:$AE,COLUMN(U$1)-2,FALSE))</f>
        <v>4479</v>
      </c>
      <c r="V94" s="7">
        <f>IF(VLOOKUP($B$52&amp;$B94,'[20]Port Harcourt'!$E:$AE,COLUMN(V$1)-2,FALSE)=" ",0,VLOOKUP($B$52&amp;$B94,'[20]Port Harcourt'!$E:$AE,COLUMN(V$1)-2,FALSE))</f>
        <v>4810</v>
      </c>
      <c r="W94" s="7">
        <f>IF(VLOOKUP($B$52&amp;$B94,'[20]Port Harcourt'!$E:$AE,COLUMN(W$1)-2,FALSE)=" ",0,VLOOKUP($B$52&amp;$B94,'[20]Port Harcourt'!$E:$AE,COLUMN(W$1)-2,FALSE))</f>
        <v>5903</v>
      </c>
      <c r="X94" s="7">
        <f>IF(VLOOKUP($B$52&amp;$B94,'[20]Port Harcourt'!$E:$AE,COLUMN(X$1)-2,FALSE)=" ",0,VLOOKUP($B$52&amp;$B94,'[20]Port Harcourt'!$E:$AE,COLUMN(X$1)-2,FALSE))</f>
        <v>6231</v>
      </c>
      <c r="Y94" s="7">
        <f>IF(VLOOKUP($B$52&amp;$B94,'[20]Port Harcourt'!$E:$AE,COLUMN(Y$1)-2,FALSE)=" ",0,VLOOKUP($B$52&amp;$B94,'[20]Port Harcourt'!$E:$AE,COLUMN(Y$1)-2,FALSE))</f>
        <v>5951</v>
      </c>
      <c r="Z94" s="7">
        <f>IF(VLOOKUP($B$52&amp;$B94,'[20]Port Harcourt'!$E:$AE,COLUMN(Z$1)-2,FALSE)=" ",0,VLOOKUP($B$52&amp;$B94,'[20]Port Harcourt'!$E:$AE,COLUMN(Z$1)-2,FALSE))</f>
        <v>6026</v>
      </c>
      <c r="AA94" s="7">
        <f>IF(VLOOKUP($B$52&amp;$B94,'[20]Port Harcourt'!$E:$AE,COLUMN(AA$1)-2,FALSE)=" ",0,VLOOKUP($B$52&amp;$B94,'[20]Port Harcourt'!$E:$AE,COLUMN(AA$1)-2,FALSE))</f>
        <v>8176</v>
      </c>
      <c r="AB94" s="7">
        <f>IF(VLOOKUP($B$52&amp;$B94,'[20]Port Harcourt'!$E:$AE,COLUMN(AB$1)-2,FALSE)=" ",0,VLOOKUP($B$52&amp;$B94,'[20]Port Harcourt'!$E:$AE,COLUMN(AB$1)-2,FALSE))</f>
        <v>11116</v>
      </c>
      <c r="AC94" s="7">
        <f>IF(VLOOKUP($B$52&amp;$B94,'[20]Port Harcourt'!$E:$AE,COLUMN(AC$1)-2,FALSE)=" ",0,VLOOKUP($B$52&amp;$B94,'[20]Port Harcourt'!$E:$AE,COLUMN(AC$1)-2,FALSE))</f>
        <v>12616</v>
      </c>
      <c r="AF94" s="7">
        <f t="shared" si="105"/>
        <v>11116</v>
      </c>
      <c r="AG94" s="7">
        <f t="shared" si="105"/>
        <v>12616</v>
      </c>
      <c r="AH94" s="7">
        <f>VLOOKUP($A$3&amp;$B$52&amp;$B94,'[14]Paga All'!$G$1:$J$3000,4,FALSE)</f>
        <v>17743</v>
      </c>
      <c r="AI94" s="7">
        <f>VLOOKUP($A$3&amp;$B$84&amp;$B94,'[15]Paga all'!$F:$G,2,FALSE)</f>
        <v>13859</v>
      </c>
      <c r="AJ94" s="7">
        <f>VLOOKUP($A$3&amp;$B$52&amp;$B94,'[16]Paga all'!$F$2:$G$1470,2,FALSE)</f>
        <v>9372</v>
      </c>
      <c r="AK94" s="9">
        <f t="shared" ref="AK94:BO94" si="108">ROUND(AK92*AK88,)</f>
        <v>15200</v>
      </c>
      <c r="AL94" s="9">
        <f t="shared" si="108"/>
        <v>17910</v>
      </c>
      <c r="AM94" s="9">
        <f t="shared" si="108"/>
        <v>18630</v>
      </c>
      <c r="AN94" s="9">
        <f t="shared" si="108"/>
        <v>19260</v>
      </c>
      <c r="AO94" s="9">
        <f t="shared" si="108"/>
        <v>20070</v>
      </c>
      <c r="AP94" s="9">
        <f t="shared" si="108"/>
        <v>20790</v>
      </c>
      <c r="AQ94" s="9">
        <f t="shared" si="108"/>
        <v>21600</v>
      </c>
      <c r="AR94" s="9">
        <f t="shared" si="108"/>
        <v>22410</v>
      </c>
      <c r="AS94" s="9">
        <f t="shared" si="108"/>
        <v>23310</v>
      </c>
      <c r="AT94" s="9">
        <f t="shared" si="108"/>
        <v>24120</v>
      </c>
      <c r="AU94" s="9">
        <f t="shared" si="108"/>
        <v>25020</v>
      </c>
      <c r="AV94" s="9">
        <f t="shared" si="108"/>
        <v>26010</v>
      </c>
      <c r="AW94" s="9">
        <f t="shared" si="108"/>
        <v>27000</v>
      </c>
      <c r="AX94" s="9">
        <f t="shared" si="108"/>
        <v>27990</v>
      </c>
      <c r="AY94" s="9">
        <f t="shared" si="108"/>
        <v>28980</v>
      </c>
      <c r="AZ94" s="9">
        <f t="shared" si="108"/>
        <v>30150</v>
      </c>
      <c r="BA94" s="9">
        <f t="shared" si="108"/>
        <v>31230</v>
      </c>
      <c r="BB94" s="9">
        <f t="shared" si="108"/>
        <v>32400</v>
      </c>
      <c r="BC94" s="9">
        <f t="shared" si="108"/>
        <v>33570</v>
      </c>
      <c r="BD94" s="9">
        <f t="shared" si="108"/>
        <v>34830</v>
      </c>
      <c r="BE94" s="9">
        <f t="shared" si="108"/>
        <v>36090</v>
      </c>
      <c r="BF94" s="9">
        <f t="shared" si="108"/>
        <v>37440</v>
      </c>
      <c r="BG94" s="9">
        <f t="shared" si="108"/>
        <v>38880</v>
      </c>
      <c r="BH94" s="9">
        <f t="shared" si="108"/>
        <v>40320</v>
      </c>
      <c r="BI94" s="9">
        <f t="shared" si="108"/>
        <v>41850</v>
      </c>
      <c r="BJ94" s="9">
        <f t="shared" si="108"/>
        <v>43470</v>
      </c>
      <c r="BK94" s="9">
        <f t="shared" si="108"/>
        <v>45090</v>
      </c>
      <c r="BL94" s="9">
        <f t="shared" si="108"/>
        <v>46800</v>
      </c>
      <c r="BM94" s="9">
        <f t="shared" si="108"/>
        <v>48600</v>
      </c>
      <c r="BN94" s="9">
        <f t="shared" si="108"/>
        <v>50400</v>
      </c>
      <c r="BO94" s="9">
        <f t="shared" si="108"/>
        <v>52290</v>
      </c>
    </row>
    <row r="95" spans="2:67" x14ac:dyDescent="0.25">
      <c r="B95" s="292" t="s">
        <v>300</v>
      </c>
      <c r="D95" s="7">
        <f>IF(VLOOKUP($B$52&amp;$B95,'[20]Port Harcourt'!$E:$AE,COLUMN(D$1)-2,FALSE)=" ",0,VLOOKUP($B$52&amp;$B95,'[20]Port Harcourt'!$E:$AE,COLUMN(D$1)-2,FALSE))</f>
        <v>589000</v>
      </c>
      <c r="E95" s="7">
        <f>IF(VLOOKUP($B$52&amp;$B95,'[20]Port Harcourt'!$E:$AE,COLUMN(E$1)-2,FALSE)=" ",0,VLOOKUP($B$52&amp;$B95,'[20]Port Harcourt'!$E:$AE,COLUMN(E$1)-2,FALSE))</f>
        <v>719000</v>
      </c>
      <c r="F95" s="7">
        <f>IF(VLOOKUP($B$52&amp;$B95,'[20]Port Harcourt'!$E:$AE,COLUMN(F$1)-2,FALSE)=" ",0,VLOOKUP($B$52&amp;$B95,'[20]Port Harcourt'!$E:$AE,COLUMN(F$1)-2,FALSE))</f>
        <v>1062200</v>
      </c>
      <c r="G95" s="7">
        <f>IF(VLOOKUP($B$52&amp;$B95,'[20]Port Harcourt'!$E:$AE,COLUMN(G$1)-2,FALSE)=" ",0,VLOOKUP($B$52&amp;$B95,'[20]Port Harcourt'!$E:$AE,COLUMN(G$1)-2,FALSE))</f>
        <v>1781100</v>
      </c>
      <c r="H95" s="7">
        <f>IF(VLOOKUP($B$52&amp;$B95,'[20]Port Harcourt'!$E:$AE,COLUMN(H$1)-2,FALSE)=" ",0,VLOOKUP($B$52&amp;$B95,'[20]Port Harcourt'!$E:$AE,COLUMN(H$1)-2,FALSE))</f>
        <v>3080450</v>
      </c>
      <c r="I95" s="7">
        <f>IF(VLOOKUP($B$52&amp;$B95,'[20]Port Harcourt'!$E:$AE,COLUMN(I$1)-2,FALSE)=" ",0,VLOOKUP($B$52&amp;$B95,'[20]Port Harcourt'!$E:$AE,COLUMN(I$1)-2,FALSE))</f>
        <v>4031600</v>
      </c>
      <c r="J95" s="7">
        <f>IF(VLOOKUP($B$52&amp;$B95,'[20]Port Harcourt'!$E:$AE,COLUMN(J$1)-2,FALSE)=" ",0,VLOOKUP($B$52&amp;$B95,'[20]Port Harcourt'!$E:$AE,COLUMN(J$1)-2,FALSE))</f>
        <v>4544450</v>
      </c>
      <c r="K95" s="7">
        <f>IF(VLOOKUP($B$52&amp;$B95,'[20]Port Harcourt'!$E:$AE,COLUMN(K$1)-2,FALSE)=" ",0,VLOOKUP($B$52&amp;$B95,'[20]Port Harcourt'!$E:$AE,COLUMN(K$1)-2,FALSE))</f>
        <v>4784450</v>
      </c>
      <c r="L95" s="7">
        <f>IF(VLOOKUP($B$52&amp;$B95,'[20]Port Harcourt'!$E:$AE,COLUMN(L$1)-2,FALSE)=" ",0,VLOOKUP($B$52&amp;$B95,'[20]Port Harcourt'!$E:$AE,COLUMN(L$1)-2,FALSE))</f>
        <v>4872050</v>
      </c>
      <c r="M95" s="7">
        <f>IF(VLOOKUP($B$52&amp;$B95,'[20]Port Harcourt'!$E:$AE,COLUMN(M$1)-2,FALSE)=" ",0,VLOOKUP($B$52&amp;$B95,'[20]Port Harcourt'!$E:$AE,COLUMN(M$1)-2,FALSE))</f>
        <v>6132300</v>
      </c>
      <c r="N95" s="7">
        <f>IF(VLOOKUP($B$52&amp;$B95,'[20]Port Harcourt'!$E:$AE,COLUMN(N$1)-2,FALSE)=" ",0,VLOOKUP($B$52&amp;$B95,'[20]Port Harcourt'!$E:$AE,COLUMN(N$1)-2,FALSE))</f>
        <v>5789100</v>
      </c>
      <c r="O95" s="7">
        <f>IF(VLOOKUP($B$52&amp;$B95,'[20]Port Harcourt'!$E:$AE,COLUMN(O$1)-2,FALSE)=" ",0,VLOOKUP($B$52&amp;$B95,'[20]Port Harcourt'!$E:$AE,COLUMN(O$1)-2,FALSE))</f>
        <v>6208200</v>
      </c>
      <c r="P95" s="7">
        <f>IF(VLOOKUP($B$52&amp;$B95,'[20]Port Harcourt'!$E:$AE,COLUMN(P$1)-2,FALSE)=" ",0,VLOOKUP($B$52&amp;$B95,'[20]Port Harcourt'!$E:$AE,COLUMN(P$1)-2,FALSE))</f>
        <v>7511150</v>
      </c>
      <c r="Q95" s="7">
        <f>IF(VLOOKUP($B$52&amp;$B95,'[20]Port Harcourt'!$E:$AE,COLUMN(Q$1)-2,FALSE)=" ",0,VLOOKUP($B$52&amp;$B95,'[20]Port Harcourt'!$E:$AE,COLUMN(Q$1)-2,FALSE))</f>
        <v>7580900</v>
      </c>
      <c r="R95" s="7">
        <f>IF(VLOOKUP($B$52&amp;$B95,'[20]Port Harcourt'!$E:$AE,COLUMN(R$1)-2,FALSE)=" ",0,VLOOKUP($B$52&amp;$B95,'[20]Port Harcourt'!$E:$AE,COLUMN(R$1)-2,FALSE))</f>
        <v>7624800</v>
      </c>
      <c r="S95" s="7">
        <f>IF(VLOOKUP($B$52&amp;$B95,'[20]Port Harcourt'!$E:$AE,COLUMN(S$1)-2,FALSE)=" ",0,VLOOKUP($B$52&amp;$B95,'[20]Port Harcourt'!$E:$AE,COLUMN(S$1)-2,FALSE))</f>
        <v>6492250</v>
      </c>
      <c r="T95" s="7">
        <f>IF(VLOOKUP($B$52&amp;$B95,'[20]Port Harcourt'!$E:$AE,COLUMN(T$1)-2,FALSE)=" ",0,VLOOKUP($B$52&amp;$B95,'[20]Port Harcourt'!$E:$AE,COLUMN(T$1)-2,FALSE))</f>
        <v>8202650</v>
      </c>
      <c r="U95" s="7">
        <f>IF(VLOOKUP($B$52&amp;$B95,'[20]Port Harcourt'!$E:$AE,COLUMN(U$1)-2,FALSE)=" ",0,VLOOKUP($B$52&amp;$B95,'[20]Port Harcourt'!$E:$AE,COLUMN(U$1)-2,FALSE))</f>
        <v>6939250</v>
      </c>
      <c r="V95" s="7">
        <f>IF(VLOOKUP($B$52&amp;$B95,'[20]Port Harcourt'!$E:$AE,COLUMN(V$1)-2,FALSE)=" ",0,VLOOKUP($B$52&amp;$B95,'[20]Port Harcourt'!$E:$AE,COLUMN(V$1)-2,FALSE))</f>
        <v>7538050</v>
      </c>
      <c r="W95" s="7">
        <f>IF(VLOOKUP($B$52&amp;$B95,'[20]Port Harcourt'!$E:$AE,COLUMN(W$1)-2,FALSE)=" ",0,VLOOKUP($B$52&amp;$B95,'[20]Port Harcourt'!$E:$AE,COLUMN(W$1)-2,FALSE))</f>
        <v>9168900</v>
      </c>
      <c r="X95" s="7">
        <f>IF(VLOOKUP($B$52&amp;$B95,'[20]Port Harcourt'!$E:$AE,COLUMN(X$1)-2,FALSE)=" ",0,VLOOKUP($B$52&amp;$B95,'[20]Port Harcourt'!$E:$AE,COLUMN(X$1)-2,FALSE))</f>
        <v>9631050</v>
      </c>
      <c r="Y95" s="7">
        <f>IF(VLOOKUP($B$52&amp;$B95,'[20]Port Harcourt'!$E:$AE,COLUMN(Y$1)-2,FALSE)=" ",0,VLOOKUP($B$52&amp;$B95,'[20]Port Harcourt'!$E:$AE,COLUMN(Y$1)-2,FALSE))</f>
        <v>9210450</v>
      </c>
      <c r="Z95" s="7">
        <f>IF(VLOOKUP($B$52&amp;$B95,'[20]Port Harcourt'!$E:$AE,COLUMN(Z$1)-2,FALSE)=" ",0,VLOOKUP($B$52&amp;$B95,'[20]Port Harcourt'!$E:$AE,COLUMN(Z$1)-2,FALSE))</f>
        <v>9411250</v>
      </c>
      <c r="AA95" s="7">
        <f>IF(VLOOKUP($B$52&amp;$B95,'[20]Port Harcourt'!$E:$AE,COLUMN(AA$1)-2,FALSE)=" ",0,VLOOKUP($B$52&amp;$B95,'[20]Port Harcourt'!$E:$AE,COLUMN(AA$1)-2,FALSE))</f>
        <v>12656400</v>
      </c>
      <c r="AB95" s="7">
        <f>IF(VLOOKUP($B$52&amp;$B95,'[20]Port Harcourt'!$E:$AE,COLUMN(AB$1)-2,FALSE)=" ",0,VLOOKUP($B$52&amp;$B95,'[20]Port Harcourt'!$E:$AE,COLUMN(AB$1)-2,FALSE))</f>
        <v>17112850</v>
      </c>
      <c r="AC95" s="7">
        <f>IF(VLOOKUP($B$52&amp;$B95,'[20]Port Harcourt'!$E:$AE,COLUMN(AC$1)-2,FALSE)=" ",0,VLOOKUP($B$52&amp;$B95,'[20]Port Harcourt'!$E:$AE,COLUMN(AC$1)-2,FALSE))</f>
        <v>19111067</v>
      </c>
      <c r="AF95" s="7">
        <f t="shared" si="105"/>
        <v>17112850</v>
      </c>
      <c r="AG95" s="7">
        <f t="shared" si="105"/>
        <v>19111067</v>
      </c>
      <c r="AH95" s="7">
        <f>VLOOKUP($A$3&amp;$B$52&amp;$B95,'[14]Paga All'!$G$1:$J$3000,4,FALSE)</f>
        <v>27110450</v>
      </c>
      <c r="AI95" s="7">
        <f>VLOOKUP($A$3&amp;$B$84&amp;$B95,'[15]Paga all'!$F:$G,2,FALSE)</f>
        <v>24680520</v>
      </c>
      <c r="AJ95" s="7">
        <f>VLOOKUP($A$3&amp;$B$52&amp;$B95,'[16]Paga all'!$F$2:$G$1470,2,FALSE)</f>
        <v>16916530</v>
      </c>
      <c r="AK95" s="9">
        <f t="shared" ref="AK95:BO95" si="109">AK94*$AD96</f>
        <v>23547453.094626863</v>
      </c>
      <c r="AL95" s="9">
        <f t="shared" si="109"/>
        <v>27745716.113471519</v>
      </c>
      <c r="AM95" s="9">
        <f t="shared" si="109"/>
        <v>28861121.786374897</v>
      </c>
      <c r="AN95" s="9">
        <f t="shared" si="109"/>
        <v>29837101.750165354</v>
      </c>
      <c r="AO95" s="9">
        <f t="shared" si="109"/>
        <v>31091933.132181652</v>
      </c>
      <c r="AP95" s="9">
        <f t="shared" si="109"/>
        <v>32207338.805085033</v>
      </c>
      <c r="AQ95" s="9">
        <f t="shared" si="109"/>
        <v>33462170.187101331</v>
      </c>
      <c r="AR95" s="9">
        <f t="shared" si="109"/>
        <v>34717001.569117628</v>
      </c>
      <c r="AS95" s="9">
        <f t="shared" si="109"/>
        <v>36111258.660246857</v>
      </c>
      <c r="AT95" s="9">
        <f t="shared" si="109"/>
        <v>37366090.04226315</v>
      </c>
      <c r="AU95" s="9">
        <f t="shared" si="109"/>
        <v>38760347.133392379</v>
      </c>
      <c r="AV95" s="9">
        <f t="shared" si="109"/>
        <v>40294029.93363452</v>
      </c>
      <c r="AW95" s="9">
        <f t="shared" si="109"/>
        <v>41827712.73387666</v>
      </c>
      <c r="AX95" s="9">
        <f t="shared" si="109"/>
        <v>43361395.534118809</v>
      </c>
      <c r="AY95" s="9">
        <f t="shared" si="109"/>
        <v>44895078.33436095</v>
      </c>
      <c r="AZ95" s="9">
        <f t="shared" si="109"/>
        <v>46707612.552828945</v>
      </c>
      <c r="BA95" s="9">
        <f t="shared" si="109"/>
        <v>48380721.062184006</v>
      </c>
      <c r="BB95" s="9">
        <f t="shared" si="109"/>
        <v>50193255.280651994</v>
      </c>
      <c r="BC95" s="9">
        <f t="shared" si="109"/>
        <v>52005789.499119982</v>
      </c>
      <c r="BD95" s="9">
        <f t="shared" si="109"/>
        <v>53957749.426700898</v>
      </c>
      <c r="BE95" s="9">
        <f t="shared" si="109"/>
        <v>55909709.354281805</v>
      </c>
      <c r="BF95" s="9">
        <f t="shared" si="109"/>
        <v>58001094.990975641</v>
      </c>
      <c r="BG95" s="9">
        <f t="shared" si="109"/>
        <v>60231906.336782396</v>
      </c>
      <c r="BH95" s="9">
        <f t="shared" si="109"/>
        <v>62462717.682589151</v>
      </c>
      <c r="BI95" s="9">
        <f t="shared" si="109"/>
        <v>64832954.737508826</v>
      </c>
      <c r="BJ95" s="9">
        <f t="shared" si="109"/>
        <v>67342617.501541436</v>
      </c>
      <c r="BK95" s="9">
        <f t="shared" si="109"/>
        <v>69852280.265574023</v>
      </c>
      <c r="BL95" s="9">
        <f t="shared" si="109"/>
        <v>72501368.738719553</v>
      </c>
      <c r="BM95" s="9">
        <f t="shared" si="109"/>
        <v>75289882.920977995</v>
      </c>
      <c r="BN95" s="9">
        <f t="shared" si="109"/>
        <v>78078397.103236437</v>
      </c>
      <c r="BO95" s="9">
        <f t="shared" si="109"/>
        <v>81006336.994607806</v>
      </c>
    </row>
    <row r="96" spans="2:67" x14ac:dyDescent="0.25">
      <c r="B96" s="292" t="s">
        <v>301</v>
      </c>
      <c r="D96" s="7">
        <f>IF(VLOOKUP($B$52&amp;$B96,'[20]Port Harcourt'!$E:$AE,COLUMN(D$1)-2,FALSE)=" ",0,VLOOKUP($B$52&amp;$B96,'[20]Port Harcourt'!$E:$AE,COLUMN(D$1)-2,FALSE))</f>
        <v>1707.25</v>
      </c>
      <c r="E96" s="7">
        <f>IF(VLOOKUP($B$52&amp;$B96,'[20]Port Harcourt'!$E:$AE,COLUMN(E$1)-2,FALSE)=" ",0,VLOOKUP($B$52&amp;$B96,'[20]Port Harcourt'!$E:$AE,COLUMN(E$1)-2,FALSE))</f>
        <v>1862.69</v>
      </c>
      <c r="F96" s="7">
        <f>IF(VLOOKUP($B$52&amp;$B96,'[20]Port Harcourt'!$E:$AE,COLUMN(F$1)-2,FALSE)=" ",0,VLOOKUP($B$52&amp;$B96,'[20]Port Harcourt'!$E:$AE,COLUMN(F$1)-2,FALSE))</f>
        <v>1718.77</v>
      </c>
      <c r="G96" s="7">
        <f>IF(VLOOKUP($B$52&amp;$B96,'[20]Port Harcourt'!$E:$AE,COLUMN(G$1)-2,FALSE)=" ",0,VLOOKUP($B$52&amp;$B96,'[20]Port Harcourt'!$E:$AE,COLUMN(G$1)-2,FALSE))</f>
        <v>1735.96</v>
      </c>
      <c r="H96" s="7">
        <f>IF(VLOOKUP($B$52&amp;$B96,'[20]Port Harcourt'!$E:$AE,COLUMN(H$1)-2,FALSE)=" ",0,VLOOKUP($B$52&amp;$B96,'[20]Port Harcourt'!$E:$AE,COLUMN(H$1)-2,FALSE))</f>
        <v>1720.92</v>
      </c>
      <c r="I96" s="7">
        <f>IF(VLOOKUP($B$52&amp;$B96,'[20]Port Harcourt'!$E:$AE,COLUMN(I$1)-2,FALSE)=" ",0,VLOOKUP($B$52&amp;$B96,'[20]Port Harcourt'!$E:$AE,COLUMN(I$1)-2,FALSE))</f>
        <v>1688.27</v>
      </c>
      <c r="J96" s="7">
        <f>IF(VLOOKUP($B$52&amp;$B96,'[20]Port Harcourt'!$E:$AE,COLUMN(J$1)-2,FALSE)=" ",0,VLOOKUP($B$52&amp;$B96,'[20]Port Harcourt'!$E:$AE,COLUMN(J$1)-2,FALSE))</f>
        <v>1685.63</v>
      </c>
      <c r="K96" s="7">
        <f>IF(VLOOKUP($B$52&amp;$B96,'[20]Port Harcourt'!$E:$AE,COLUMN(K$1)-2,FALSE)=" ",0,VLOOKUP($B$52&amp;$B96,'[20]Port Harcourt'!$E:$AE,COLUMN(K$1)-2,FALSE))</f>
        <v>1648.11</v>
      </c>
      <c r="L96" s="7">
        <f>IF(VLOOKUP($B$52&amp;$B96,'[20]Port Harcourt'!$E:$AE,COLUMN(L$1)-2,FALSE)=" ",0,VLOOKUP($B$52&amp;$B96,'[20]Port Harcourt'!$E:$AE,COLUMN(L$1)-2,FALSE))</f>
        <v>1639.87</v>
      </c>
      <c r="M96" s="7">
        <f>IF(VLOOKUP($B$52&amp;$B96,'[20]Port Harcourt'!$E:$AE,COLUMN(M$1)-2,FALSE)=" ",0,VLOOKUP($B$52&amp;$B96,'[20]Port Harcourt'!$E:$AE,COLUMN(M$1)-2,FALSE))</f>
        <v>1605.31</v>
      </c>
      <c r="N96" s="7">
        <f>IF(VLOOKUP($B$52&amp;$B96,'[20]Port Harcourt'!$E:$AE,COLUMN(N$1)-2,FALSE)=" ",0,VLOOKUP($B$52&amp;$B96,'[20]Port Harcourt'!$E:$AE,COLUMN(N$1)-2,FALSE))</f>
        <v>1601.41</v>
      </c>
      <c r="O96" s="7">
        <f>IF(VLOOKUP($B$52&amp;$B96,'[20]Port Harcourt'!$E:$AE,COLUMN(O$1)-2,FALSE)=" ",0,VLOOKUP($B$52&amp;$B96,'[20]Port Harcourt'!$E:$AE,COLUMN(O$1)-2,FALSE))</f>
        <v>1572.89</v>
      </c>
      <c r="P96" s="7">
        <f>IF(VLOOKUP($B$52&amp;$B96,'[20]Port Harcourt'!$E:$AE,COLUMN(P$1)-2,FALSE)=" ",0,VLOOKUP($B$52&amp;$B96,'[20]Port Harcourt'!$E:$AE,COLUMN(P$1)-2,FALSE))</f>
        <v>1558.98</v>
      </c>
      <c r="Q96" s="7">
        <f>IF(VLOOKUP($B$52&amp;$B96,'[20]Port Harcourt'!$E:$AE,COLUMN(Q$1)-2,FALSE)=" ",0,VLOOKUP($B$52&amp;$B96,'[20]Port Harcourt'!$E:$AE,COLUMN(Q$1)-2,FALSE))</f>
        <v>1583.64</v>
      </c>
      <c r="R96" s="7">
        <f>IF(VLOOKUP($B$52&amp;$B96,'[20]Port Harcourt'!$E:$AE,COLUMN(R$1)-2,FALSE)=" ",0,VLOOKUP($B$52&amp;$B96,'[20]Port Harcourt'!$E:$AE,COLUMN(R$1)-2,FALSE))</f>
        <v>1560.22</v>
      </c>
      <c r="S96" s="7">
        <f>IF(VLOOKUP($B$52&amp;$B96,'[20]Port Harcourt'!$E:$AE,COLUMN(S$1)-2,FALSE)=" ",0,VLOOKUP($B$52&amp;$B96,'[20]Port Harcourt'!$E:$AE,COLUMN(S$1)-2,FALSE))</f>
        <v>1564.4</v>
      </c>
      <c r="T96" s="7">
        <f>IF(VLOOKUP($B$52&amp;$B96,'[20]Port Harcourt'!$E:$AE,COLUMN(T$1)-2,FALSE)=" ",0,VLOOKUP($B$52&amp;$B96,'[20]Port Harcourt'!$E:$AE,COLUMN(T$1)-2,FALSE))</f>
        <v>1561.52</v>
      </c>
      <c r="U96" s="7">
        <f>IF(VLOOKUP($B$52&amp;$B96,'[20]Port Harcourt'!$E:$AE,COLUMN(U$1)-2,FALSE)=" ",0,VLOOKUP($B$52&amp;$B96,'[20]Port Harcourt'!$E:$AE,COLUMN(U$1)-2,FALSE))</f>
        <v>1549.29</v>
      </c>
      <c r="V96" s="7">
        <f>IF(VLOOKUP($B$52&amp;$B96,'[20]Port Harcourt'!$E:$AE,COLUMN(V$1)-2,FALSE)=" ",0,VLOOKUP($B$52&amp;$B96,'[20]Port Harcourt'!$E:$AE,COLUMN(V$1)-2,FALSE))</f>
        <v>1567.16</v>
      </c>
      <c r="W96" s="7">
        <f>IF(VLOOKUP($B$52&amp;$B96,'[20]Port Harcourt'!$E:$AE,COLUMN(W$1)-2,FALSE)=" ",0,VLOOKUP($B$52&amp;$B96,'[20]Port Harcourt'!$E:$AE,COLUMN(W$1)-2,FALSE))</f>
        <v>1553.26</v>
      </c>
      <c r="X96" s="7">
        <f>IF(VLOOKUP($B$52&amp;$B96,'[20]Port Harcourt'!$E:$AE,COLUMN(X$1)-2,FALSE)=" ",0,VLOOKUP($B$52&amp;$B96,'[20]Port Harcourt'!$E:$AE,COLUMN(X$1)-2,FALSE))</f>
        <v>1545.67</v>
      </c>
      <c r="Y96" s="7">
        <f>IF(VLOOKUP($B$52&amp;$B96,'[20]Port Harcourt'!$E:$AE,COLUMN(Y$1)-2,FALSE)=" ",0,VLOOKUP($B$52&amp;$B96,'[20]Port Harcourt'!$E:$AE,COLUMN(Y$1)-2,FALSE))</f>
        <v>1547.71</v>
      </c>
      <c r="Z96" s="7">
        <f>IF(VLOOKUP($B$52&amp;$B96,'[20]Port Harcourt'!$E:$AE,COLUMN(Z$1)-2,FALSE)=" ",0,VLOOKUP($B$52&amp;$B96,'[20]Port Harcourt'!$E:$AE,COLUMN(Z$1)-2,FALSE))</f>
        <v>1561.77</v>
      </c>
      <c r="AA96" s="7">
        <f>IF(VLOOKUP($B$52&amp;$B96,'[20]Port Harcourt'!$E:$AE,COLUMN(AA$1)-2,FALSE)=" ",0,VLOOKUP($B$52&amp;$B96,'[20]Port Harcourt'!$E:$AE,COLUMN(AA$1)-2,FALSE))</f>
        <v>1547.99</v>
      </c>
      <c r="AB96" s="7">
        <f>IF(VLOOKUP($B$52&amp;$B96,'[20]Port Harcourt'!$E:$AE,COLUMN(AB$1)-2,FALSE)=" ",0,VLOOKUP($B$52&amp;$B96,'[20]Port Harcourt'!$E:$AE,COLUMN(AB$1)-2,FALSE))</f>
        <v>1539.48</v>
      </c>
      <c r="AC96" s="7">
        <f>IF(VLOOKUP($B$52&amp;$B96,'[20]Port Harcourt'!$E:$AE,COLUMN(AC$1)-2,FALSE)=" ",0,VLOOKUP($B$52&amp;$B96,'[20]Port Harcourt'!$E:$AE,COLUMN(AC$1)-2,FALSE))</f>
        <v>1514.83</v>
      </c>
      <c r="AD96" s="264">
        <f>SUM(P95:AC95)/SUM(P94:AC94)</f>
        <v>1549.1745456991357</v>
      </c>
      <c r="AF96" s="7">
        <f>AF95/AF94</f>
        <v>1539.4791291831593</v>
      </c>
      <c r="AG96" s="7">
        <f>AG95/AG94</f>
        <v>1514.8277584020291</v>
      </c>
      <c r="AH96" s="7">
        <f>VLOOKUP($A$3&amp;$B$52&amp;$B96,'[14]Paga All'!$G$1:$J$3000,4,FALSE)</f>
        <v>1527.95</v>
      </c>
      <c r="AI96" s="7">
        <f>VLOOKUP($A$3&amp;$B$84&amp;$B96,'[15]Paga all'!$F:$G,2,FALSE)</f>
        <v>1780.83</v>
      </c>
      <c r="AJ96" s="7">
        <f>VLOOKUP($A$3&amp;$B$52&amp;$B96,'[16]Paga all'!$F$2:$G$1470,2,FALSE)</f>
        <v>1805.01</v>
      </c>
      <c r="AK96" s="9">
        <f t="shared" ref="AK96:BO96" si="110">AK95/AK94</f>
        <v>1549.1745456991357</v>
      </c>
      <c r="AL96" s="9">
        <f t="shared" si="110"/>
        <v>1549.1745456991357</v>
      </c>
      <c r="AM96" s="9">
        <f t="shared" si="110"/>
        <v>1549.1745456991357</v>
      </c>
      <c r="AN96" s="9">
        <f t="shared" si="110"/>
        <v>1549.1745456991357</v>
      </c>
      <c r="AO96" s="9">
        <f t="shared" si="110"/>
        <v>1549.1745456991357</v>
      </c>
      <c r="AP96" s="9">
        <f t="shared" si="110"/>
        <v>1549.1745456991357</v>
      </c>
      <c r="AQ96" s="9">
        <f t="shared" si="110"/>
        <v>1549.1745456991357</v>
      </c>
      <c r="AR96" s="9">
        <f t="shared" si="110"/>
        <v>1549.1745456991355</v>
      </c>
      <c r="AS96" s="9">
        <f t="shared" si="110"/>
        <v>1549.1745456991359</v>
      </c>
      <c r="AT96" s="9">
        <f t="shared" si="110"/>
        <v>1549.1745456991355</v>
      </c>
      <c r="AU96" s="9">
        <f t="shared" si="110"/>
        <v>1549.1745456991359</v>
      </c>
      <c r="AV96" s="9">
        <f t="shared" si="110"/>
        <v>1549.1745456991357</v>
      </c>
      <c r="AW96" s="9">
        <f t="shared" si="110"/>
        <v>1549.1745456991355</v>
      </c>
      <c r="AX96" s="9">
        <f t="shared" si="110"/>
        <v>1549.1745456991357</v>
      </c>
      <c r="AY96" s="9">
        <f t="shared" si="110"/>
        <v>1549.1745456991357</v>
      </c>
      <c r="AZ96" s="9">
        <f t="shared" si="110"/>
        <v>1549.1745456991359</v>
      </c>
      <c r="BA96" s="9">
        <f t="shared" si="110"/>
        <v>1549.1745456991357</v>
      </c>
      <c r="BB96" s="9">
        <f t="shared" si="110"/>
        <v>1549.1745456991357</v>
      </c>
      <c r="BC96" s="9">
        <f t="shared" si="110"/>
        <v>1549.1745456991357</v>
      </c>
      <c r="BD96" s="9">
        <f t="shared" si="110"/>
        <v>1549.1745456991357</v>
      </c>
      <c r="BE96" s="9">
        <f t="shared" si="110"/>
        <v>1549.1745456991357</v>
      </c>
      <c r="BF96" s="9">
        <f t="shared" si="110"/>
        <v>1549.1745456991357</v>
      </c>
      <c r="BG96" s="9">
        <f t="shared" si="110"/>
        <v>1549.1745456991357</v>
      </c>
      <c r="BH96" s="9">
        <f t="shared" si="110"/>
        <v>1549.1745456991357</v>
      </c>
      <c r="BI96" s="9">
        <f t="shared" si="110"/>
        <v>1549.1745456991357</v>
      </c>
      <c r="BJ96" s="9">
        <f t="shared" si="110"/>
        <v>1549.1745456991359</v>
      </c>
      <c r="BK96" s="9">
        <f t="shared" si="110"/>
        <v>1549.1745456991355</v>
      </c>
      <c r="BL96" s="9">
        <f t="shared" si="110"/>
        <v>1549.1745456991357</v>
      </c>
      <c r="BM96" s="9">
        <f t="shared" si="110"/>
        <v>1549.1745456991357</v>
      </c>
      <c r="BN96" s="9">
        <f t="shared" si="110"/>
        <v>1549.1745456991357</v>
      </c>
      <c r="BO96" s="9">
        <f t="shared" si="110"/>
        <v>1549.1745456991357</v>
      </c>
    </row>
    <row r="97" spans="2:67" x14ac:dyDescent="0.25">
      <c r="B97" s="292" t="s">
        <v>302</v>
      </c>
      <c r="D97" s="7">
        <f>IF(VLOOKUP($B$52&amp;$B97,'[20]Port Harcourt'!$E:$AE,COLUMN(D$1)-2,FALSE)=" ",0,VLOOKUP($B$52&amp;$B97,'[20]Port Harcourt'!$E:$AE,COLUMN(D$1)-2,FALSE))</f>
        <v>20800</v>
      </c>
      <c r="E97" s="7">
        <f>IF(VLOOKUP($B$52&amp;$B97,'[20]Port Harcourt'!$E:$AE,COLUMN(E$1)-2,FALSE)=" ",0,VLOOKUP($B$52&amp;$B97,'[20]Port Harcourt'!$E:$AE,COLUMN(E$1)-2,FALSE))</f>
        <v>24610</v>
      </c>
      <c r="F97" s="7">
        <f>IF(VLOOKUP($B$52&amp;$B97,'[20]Port Harcourt'!$E:$AE,COLUMN(F$1)-2,FALSE)=" ",0,VLOOKUP($B$52&amp;$B97,'[20]Port Harcourt'!$E:$AE,COLUMN(F$1)-2,FALSE))</f>
        <v>37712</v>
      </c>
      <c r="G97" s="7">
        <f>IF(VLOOKUP($B$52&amp;$B97,'[20]Port Harcourt'!$E:$AE,COLUMN(G$1)-2,FALSE)=" ",0,VLOOKUP($B$52&amp;$B97,'[20]Port Harcourt'!$E:$AE,COLUMN(G$1)-2,FALSE))</f>
        <v>62871</v>
      </c>
      <c r="H97" s="7">
        <f>IF(VLOOKUP($B$52&amp;$B97,'[20]Port Harcourt'!$E:$AE,COLUMN(H$1)-2,FALSE)=" ",0,VLOOKUP($B$52&amp;$B97,'[20]Port Harcourt'!$E:$AE,COLUMN(H$1)-2,FALSE))</f>
        <v>42580</v>
      </c>
      <c r="I97" s="7">
        <f>IF(VLOOKUP($B$52&amp;$B97,'[20]Port Harcourt'!$E:$AE,COLUMN(I$1)-2,FALSE)=" ",0,VLOOKUP($B$52&amp;$B97,'[20]Port Harcourt'!$E:$AE,COLUMN(I$1)-2,FALSE))</f>
        <v>95111</v>
      </c>
      <c r="J97" s="7">
        <f>IF(VLOOKUP($B$52&amp;$B97,'[20]Port Harcourt'!$E:$AE,COLUMN(J$1)-2,FALSE)=" ",0,VLOOKUP($B$52&amp;$B97,'[20]Port Harcourt'!$E:$AE,COLUMN(J$1)-2,FALSE))</f>
        <v>108124.5</v>
      </c>
      <c r="K97" s="7">
        <f>IF(VLOOKUP($B$52&amp;$B97,'[20]Port Harcourt'!$E:$AE,COLUMN(K$1)-2,FALSE)=" ",0,VLOOKUP($B$52&amp;$B97,'[20]Port Harcourt'!$E:$AE,COLUMN(K$1)-2,FALSE))</f>
        <v>117694.5</v>
      </c>
      <c r="L97" s="7">
        <f>IF(VLOOKUP($B$52&amp;$B97,'[20]Port Harcourt'!$E:$AE,COLUMN(L$1)-2,FALSE)=" ",0,VLOOKUP($B$52&amp;$B97,'[20]Port Harcourt'!$E:$AE,COLUMN(L$1)-2,FALSE))</f>
        <v>135460.5</v>
      </c>
      <c r="M97" s="7">
        <f>IF(VLOOKUP($B$52&amp;$B97,'[20]Port Harcourt'!$E:$AE,COLUMN(M$1)-2,FALSE)=" ",0,VLOOKUP($B$52&amp;$B97,'[20]Port Harcourt'!$E:$AE,COLUMN(M$1)-2,FALSE))</f>
        <v>221718</v>
      </c>
      <c r="N97" s="7">
        <f>IF(VLOOKUP($B$52&amp;$B97,'[20]Port Harcourt'!$E:$AE,COLUMN(N$1)-2,FALSE)=" ",0,VLOOKUP($B$52&amp;$B97,'[20]Port Harcourt'!$E:$AE,COLUMN(N$1)-2,FALSE))</f>
        <v>209491</v>
      </c>
      <c r="O97" s="7">
        <f>IF(VLOOKUP($B$52&amp;$B97,'[20]Port Harcourt'!$E:$AE,COLUMN(O$1)-2,FALSE)=" ",0,VLOOKUP($B$52&amp;$B97,'[20]Port Harcourt'!$E:$AE,COLUMN(O$1)-2,FALSE))</f>
        <v>225992</v>
      </c>
      <c r="P97" s="7">
        <f>IF(VLOOKUP($B$52&amp;$B97,'[20]Port Harcourt'!$E:$AE,COLUMN(P$1)-2,FALSE)=" ",0,VLOOKUP($B$52&amp;$B97,'[20]Port Harcourt'!$E:$AE,COLUMN(P$1)-2,FALSE))</f>
        <v>273831.5</v>
      </c>
      <c r="Q97" s="7">
        <f>IF(VLOOKUP($B$52&amp;$B97,'[20]Port Harcourt'!$E:$AE,COLUMN(Q$1)-2,FALSE)=" ",0,VLOOKUP($B$52&amp;$B97,'[20]Port Harcourt'!$E:$AE,COLUMN(Q$1)-2,FALSE))</f>
        <v>274819</v>
      </c>
      <c r="R97" s="7">
        <f>IF(VLOOKUP($B$52&amp;$B97,'[20]Port Harcourt'!$E:$AE,COLUMN(R$1)-2,FALSE)=" ",0,VLOOKUP($B$52&amp;$B97,'[20]Port Harcourt'!$E:$AE,COLUMN(R$1)-2,FALSE))</f>
        <v>277968</v>
      </c>
      <c r="S97" s="7">
        <f>IF(VLOOKUP($B$52&amp;$B97,'[20]Port Harcourt'!$E:$AE,COLUMN(S$1)-2,FALSE)=" ",0,VLOOKUP($B$52&amp;$B97,'[20]Port Harcourt'!$E:$AE,COLUMN(S$1)-2,FALSE))</f>
        <v>236997.5</v>
      </c>
      <c r="T97" s="7">
        <f>IF(VLOOKUP($B$52&amp;$B97,'[20]Port Harcourt'!$E:$AE,COLUMN(T$1)-2,FALSE)=" ",0,VLOOKUP($B$52&amp;$B97,'[20]Port Harcourt'!$E:$AE,COLUMN(T$1)-2,FALSE))</f>
        <v>298626.5</v>
      </c>
      <c r="U97" s="7">
        <f>IF(VLOOKUP($B$52&amp;$B97,'[20]Port Harcourt'!$E:$AE,COLUMN(U$1)-2,FALSE)=" ",0,VLOOKUP($B$52&amp;$B97,'[20]Port Harcourt'!$E:$AE,COLUMN(U$1)-2,FALSE))</f>
        <v>253597.5</v>
      </c>
      <c r="V97" s="7">
        <f>IF(VLOOKUP($B$52&amp;$B97,'[20]Port Harcourt'!$E:$AE,COLUMN(V$1)-2,FALSE)=" ",0,VLOOKUP($B$52&amp;$B97,'[20]Port Harcourt'!$E:$AE,COLUMN(V$1)-2,FALSE))</f>
        <v>273330.5</v>
      </c>
      <c r="W97" s="7">
        <f>IF(VLOOKUP($B$52&amp;$B97,'[20]Port Harcourt'!$E:$AE,COLUMN(W$1)-2,FALSE)=" ",0,VLOOKUP($B$52&amp;$B97,'[20]Port Harcourt'!$E:$AE,COLUMN(W$1)-2,FALSE))</f>
        <v>334079</v>
      </c>
      <c r="X97" s="7">
        <f>IF(VLOOKUP($B$52&amp;$B97,'[20]Port Harcourt'!$E:$AE,COLUMN(X$1)-2,FALSE)=" ",0,VLOOKUP($B$52&amp;$B97,'[20]Port Harcourt'!$E:$AE,COLUMN(X$1)-2,FALSE))</f>
        <v>351535.5</v>
      </c>
      <c r="Y97" s="7">
        <f>IF(VLOOKUP($B$52&amp;$B97,'[20]Port Harcourt'!$E:$AE,COLUMN(Y$1)-2,FALSE)=" ",0,VLOOKUP($B$52&amp;$B97,'[20]Port Harcourt'!$E:$AE,COLUMN(Y$1)-2,FALSE))</f>
        <v>335309.5</v>
      </c>
      <c r="Z97" s="7">
        <f>IF(VLOOKUP($B$52&amp;$B97,'[20]Port Harcourt'!$E:$AE,COLUMN(Z$1)-2,FALSE)=" ",0,VLOOKUP($B$52&amp;$B97,'[20]Port Harcourt'!$E:$AE,COLUMN(Z$1)-2,FALSE))</f>
        <v>341937.5</v>
      </c>
      <c r="AA97" s="7">
        <f>IF(VLOOKUP($B$52&amp;$B97,'[20]Port Harcourt'!$E:$AE,COLUMN(AA$1)-2,FALSE)=" ",0,VLOOKUP($B$52&amp;$B97,'[20]Port Harcourt'!$E:$AE,COLUMN(AA$1)-2,FALSE))</f>
        <v>460684</v>
      </c>
      <c r="AB97" s="7">
        <f>IF(VLOOKUP($B$52&amp;$B97,'[20]Port Harcourt'!$E:$AE,COLUMN(AB$1)-2,FALSE)=" ",0,VLOOKUP($B$52&amp;$B97,'[20]Port Harcourt'!$E:$AE,COLUMN(AB$1)-2,FALSE))</f>
        <v>624788.5</v>
      </c>
      <c r="AC97" s="7">
        <f>IF(VLOOKUP($B$52&amp;$B97,'[20]Port Harcourt'!$E:$AE,COLUMN(AC$1)-2,FALSE)=" ",0,VLOOKUP($B$52&amp;$B97,'[20]Port Harcourt'!$E:$AE,COLUMN(AC$1)-2,FALSE))</f>
        <v>702840.66999999993</v>
      </c>
      <c r="AF97" s="7">
        <f>AB97</f>
        <v>624788.5</v>
      </c>
      <c r="AG97" s="7">
        <f>AC97</f>
        <v>702840.66999999993</v>
      </c>
      <c r="AH97" s="7">
        <f>VLOOKUP($A$3&amp;$B$52&amp;$B97,'[14]Paga All'!$G$1:$J$3000,4,FALSE)+VLOOKUP($A$3&amp;$B$52&amp;$B98,'[14]Paga All'!$G$1:$J$3000,4,FALSE)</f>
        <v>991954.5</v>
      </c>
      <c r="AI97" s="7">
        <f>VLOOKUP($A$3&amp;$B$84&amp;$B97,'[15]Paga all'!$F:$G,2,FALSE)+VLOOKUP($A$3&amp;$B$84&amp;$B98,'[15]Paga all'!$F:$G,2,FALSE)</f>
        <v>804961.2</v>
      </c>
      <c r="AJ97" s="7">
        <f>VLOOKUP($A$3&amp;$B$52&amp;$B97,'[16]Paga all'!$F$2:$G$1470,2,FALSE)+VLOOKUP($A$3&amp;$B$52&amp;$B98,'[16]Paga all'!$F$2:$G$1470,2,FALSE)</f>
        <v>547605.30000000005</v>
      </c>
      <c r="AK97" s="9">
        <f t="shared" ref="AK97:BO97" si="111">AK94*AK89</f>
        <v>858864.01336277928</v>
      </c>
      <c r="AL97" s="9">
        <f t="shared" si="111"/>
        <v>1011990.426271538</v>
      </c>
      <c r="AM97" s="9">
        <f t="shared" si="111"/>
        <v>1052673.4584834592</v>
      </c>
      <c r="AN97" s="9">
        <f t="shared" si="111"/>
        <v>1088271.1116688901</v>
      </c>
      <c r="AO97" s="9">
        <f t="shared" si="111"/>
        <v>1134039.5229073013</v>
      </c>
      <c r="AP97" s="9">
        <f t="shared" si="111"/>
        <v>1174722.5551192225</v>
      </c>
      <c r="AQ97" s="9">
        <f t="shared" si="111"/>
        <v>1220490.9663576337</v>
      </c>
      <c r="AR97" s="9">
        <f t="shared" si="111"/>
        <v>1266259.3775960449</v>
      </c>
      <c r="AS97" s="9">
        <f t="shared" si="111"/>
        <v>1317113.1678609464</v>
      </c>
      <c r="AT97" s="9">
        <f t="shared" si="111"/>
        <v>1362881.5790993576</v>
      </c>
      <c r="AU97" s="9">
        <f t="shared" si="111"/>
        <v>1413735.3693642591</v>
      </c>
      <c r="AV97" s="9">
        <f t="shared" si="111"/>
        <v>1469674.5386556506</v>
      </c>
      <c r="AW97" s="9">
        <f t="shared" si="111"/>
        <v>1525613.7079470423</v>
      </c>
      <c r="AX97" s="9">
        <f t="shared" si="111"/>
        <v>1581552.8772384338</v>
      </c>
      <c r="AY97" s="9">
        <f t="shared" si="111"/>
        <v>1637492.0465298253</v>
      </c>
      <c r="AZ97" s="9">
        <f t="shared" si="111"/>
        <v>1703601.9738741971</v>
      </c>
      <c r="BA97" s="9">
        <f t="shared" si="111"/>
        <v>1764626.5221920789</v>
      </c>
      <c r="BB97" s="9">
        <f t="shared" si="111"/>
        <v>1830736.4495364507</v>
      </c>
      <c r="BC97" s="9">
        <f t="shared" si="111"/>
        <v>1896846.3768808225</v>
      </c>
      <c r="BD97" s="9">
        <f t="shared" si="111"/>
        <v>1968041.6832516845</v>
      </c>
      <c r="BE97" s="9">
        <f t="shared" si="111"/>
        <v>2039236.9896225464</v>
      </c>
      <c r="BF97" s="9">
        <f t="shared" si="111"/>
        <v>2115517.6750198985</v>
      </c>
      <c r="BG97" s="9">
        <f t="shared" si="111"/>
        <v>2196883.7394437408</v>
      </c>
      <c r="BH97" s="9">
        <f t="shared" si="111"/>
        <v>2278249.8038675832</v>
      </c>
      <c r="BI97" s="9">
        <f t="shared" si="111"/>
        <v>2364701.2473179153</v>
      </c>
      <c r="BJ97" s="9">
        <f t="shared" si="111"/>
        <v>2456238.0697947377</v>
      </c>
      <c r="BK97" s="9">
        <f t="shared" si="111"/>
        <v>2547774.8922715606</v>
      </c>
      <c r="BL97" s="9">
        <f t="shared" si="111"/>
        <v>2644397.0937748733</v>
      </c>
      <c r="BM97" s="9">
        <f t="shared" si="111"/>
        <v>2746104.6743046758</v>
      </c>
      <c r="BN97" s="9">
        <f t="shared" si="111"/>
        <v>2847812.2548344787</v>
      </c>
      <c r="BO97" s="9">
        <f t="shared" si="111"/>
        <v>2954605.2143907719</v>
      </c>
    </row>
    <row r="98" spans="2:67" x14ac:dyDescent="0.25">
      <c r="B98" s="292" t="s">
        <v>303</v>
      </c>
      <c r="D98" s="7">
        <f>IF(VLOOKUP($B$52&amp;$B98,'[20]Port Harcourt'!$E:$AE,COLUMN(D$1)-2,FALSE)=" ",0,VLOOKUP($B$52&amp;$B98,'[20]Port Harcourt'!$E:$AE,COLUMN(D$1)-2,FALSE))</f>
        <v>8010</v>
      </c>
      <c r="E98" s="7">
        <f>IF(VLOOKUP($B$52&amp;$B98,'[20]Port Harcourt'!$E:$AE,COLUMN(E$1)-2,FALSE)=" ",0,VLOOKUP($B$52&amp;$B98,'[20]Port Harcourt'!$E:$AE,COLUMN(E$1)-2,FALSE))</f>
        <v>9700</v>
      </c>
      <c r="F98" s="7">
        <f>IF(VLOOKUP($B$52&amp;$B98,'[20]Port Harcourt'!$E:$AE,COLUMN(F$1)-2,FALSE)=" ",0,VLOOKUP($B$52&amp;$B98,'[20]Port Harcourt'!$E:$AE,COLUMN(F$1)-2,FALSE))</f>
        <v>14730</v>
      </c>
      <c r="G98" s="7">
        <f>IF(VLOOKUP($B$52&amp;$B98,'[20]Port Harcourt'!$E:$AE,COLUMN(G$1)-2,FALSE)=" ",0,VLOOKUP($B$52&amp;$B98,'[20]Port Harcourt'!$E:$AE,COLUMN(G$1)-2,FALSE))</f>
        <v>24540</v>
      </c>
      <c r="H98" s="7">
        <f>IF(VLOOKUP($B$52&amp;$B98,'[20]Port Harcourt'!$E:$AE,COLUMN(H$1)-2,FALSE)=" ",0,VLOOKUP($B$52&amp;$B98,'[20]Port Harcourt'!$E:$AE,COLUMN(H$1)-2,FALSE))</f>
        <v>42580</v>
      </c>
      <c r="I98" s="7">
        <f>IF(VLOOKUP($B$52&amp;$B98,'[20]Port Harcourt'!$E:$AE,COLUMN(I$1)-2,FALSE)=" ",0,VLOOKUP($B$52&amp;$B98,'[20]Port Harcourt'!$E:$AE,COLUMN(I$1)-2,FALSE))</f>
        <v>55710</v>
      </c>
      <c r="J98" s="7">
        <f>IF(VLOOKUP($B$52&amp;$B98,'[20]Port Harcourt'!$E:$AE,COLUMN(J$1)-2,FALSE)=" ",0,VLOOKUP($B$52&amp;$B98,'[20]Port Harcourt'!$E:$AE,COLUMN(J$1)-2,FALSE))</f>
        <v>62680</v>
      </c>
      <c r="K98" s="7">
        <f>IF(VLOOKUP($B$52&amp;$B98,'[20]Port Harcourt'!$E:$AE,COLUMN(K$1)-2,FALSE)=" ",0,VLOOKUP($B$52&amp;$B98,'[20]Port Harcourt'!$E:$AE,COLUMN(K$1)-2,FALSE))</f>
        <v>66130</v>
      </c>
      <c r="L98" s="7">
        <f>IF(VLOOKUP($B$52&amp;$B98,'[20]Port Harcourt'!$E:$AE,COLUMN(L$1)-2,FALSE)=" ",0,VLOOKUP($B$52&amp;$B98,'[20]Port Harcourt'!$E:$AE,COLUMN(L$1)-2,FALSE))</f>
        <v>66440</v>
      </c>
      <c r="M98" s="7">
        <f>IF(VLOOKUP($B$52&amp;$B98,'[20]Port Harcourt'!$E:$AE,COLUMN(M$1)-2,FALSE)=" ",0,VLOOKUP($B$52&amp;$B98,'[20]Port Harcourt'!$E:$AE,COLUMN(M$1)-2,FALSE))</f>
        <v>84000</v>
      </c>
      <c r="N98" s="7">
        <f>IF(VLOOKUP($B$52&amp;$B98,'[20]Port Harcourt'!$E:$AE,COLUMN(N$1)-2,FALSE)=" ",0,VLOOKUP($B$52&amp;$B98,'[20]Port Harcourt'!$E:$AE,COLUMN(N$1)-2,FALSE))</f>
        <v>79340</v>
      </c>
      <c r="O98" s="7">
        <f>IF(VLOOKUP($B$52&amp;$B98,'[20]Port Harcourt'!$E:$AE,COLUMN(O$1)-2,FALSE)=" ",0,VLOOKUP($B$52&amp;$B98,'[20]Port Harcourt'!$E:$AE,COLUMN(O$1)-2,FALSE))</f>
        <v>84970</v>
      </c>
      <c r="P98" s="7">
        <f>IF(VLOOKUP($B$52&amp;$B98,'[20]Port Harcourt'!$E:$AE,COLUMN(P$1)-2,FALSE)=" ",0,VLOOKUP($B$52&amp;$B98,'[20]Port Harcourt'!$E:$AE,COLUMN(P$1)-2,FALSE))</f>
        <v>102360</v>
      </c>
      <c r="Q98" s="7">
        <f>IF(VLOOKUP($B$52&amp;$B98,'[20]Port Harcourt'!$E:$AE,COLUMN(Q$1)-2,FALSE)=" ",0,VLOOKUP($B$52&amp;$B98,'[20]Port Harcourt'!$E:$AE,COLUMN(Q$1)-2,FALSE))</f>
        <v>103270</v>
      </c>
      <c r="R98" s="7">
        <f>IF(VLOOKUP($B$52&amp;$B98,'[20]Port Harcourt'!$E:$AE,COLUMN(R$1)-2,FALSE)=" ",0,VLOOKUP($B$52&amp;$B98,'[20]Port Harcourt'!$E:$AE,COLUMN(R$1)-2,FALSE))</f>
        <v>103980</v>
      </c>
      <c r="S98" s="7">
        <f>IF(VLOOKUP($B$52&amp;$B98,'[20]Port Harcourt'!$E:$AE,COLUMN(S$1)-2,FALSE)=" ",0,VLOOKUP($B$52&amp;$B98,'[20]Port Harcourt'!$E:$AE,COLUMN(S$1)-2,FALSE))</f>
        <v>89090</v>
      </c>
      <c r="T98" s="7">
        <f>IF(VLOOKUP($B$52&amp;$B98,'[20]Port Harcourt'!$E:$AE,COLUMN(T$1)-2,FALSE)=" ",0,VLOOKUP($B$52&amp;$B98,'[20]Port Harcourt'!$E:$AE,COLUMN(T$1)-2,FALSE))</f>
        <v>111540</v>
      </c>
      <c r="U98" s="7">
        <f>IF(VLOOKUP($B$52&amp;$B98,'[20]Port Harcourt'!$E:$AE,COLUMN(U$1)-2,FALSE)=" ",0,VLOOKUP($B$52&amp;$B98,'[20]Port Harcourt'!$E:$AE,COLUMN(U$1)-2,FALSE))</f>
        <v>94630</v>
      </c>
      <c r="V98" s="7">
        <f>IF(VLOOKUP($B$52&amp;$B98,'[20]Port Harcourt'!$E:$AE,COLUMN(V$1)-2,FALSE)=" ",0,VLOOKUP($B$52&amp;$B98,'[20]Port Harcourt'!$E:$AE,COLUMN(V$1)-2,FALSE))</f>
        <v>101750</v>
      </c>
      <c r="W98" s="7">
        <f>IF(VLOOKUP($B$52&amp;$B98,'[20]Port Harcourt'!$E:$AE,COLUMN(W$1)-2,FALSE)=" ",0,VLOOKUP($B$52&amp;$B98,'[20]Port Harcourt'!$E:$AE,COLUMN(W$1)-2,FALSE))</f>
        <v>124330</v>
      </c>
      <c r="X98" s="7">
        <f>IF(VLOOKUP($B$52&amp;$B98,'[20]Port Harcourt'!$E:$AE,COLUMN(X$1)-2,FALSE)=" ",0,VLOOKUP($B$52&amp;$B98,'[20]Port Harcourt'!$E:$AE,COLUMN(X$1)-2,FALSE))</f>
        <v>130620</v>
      </c>
      <c r="Y98" s="7">
        <f>IF(VLOOKUP($B$52&amp;$B98,'[20]Port Harcourt'!$E:$AE,COLUMN(Y$1)-2,FALSE)=" ",0,VLOOKUP($B$52&amp;$B98,'[20]Port Harcourt'!$E:$AE,COLUMN(Y$1)-2,FALSE))</f>
        <v>124190</v>
      </c>
      <c r="Z98" s="7">
        <f>IF(VLOOKUP($B$52&amp;$B98,'[20]Port Harcourt'!$E:$AE,COLUMN(Z$1)-2,FALSE)=" ",0,VLOOKUP($B$52&amp;$B98,'[20]Port Harcourt'!$E:$AE,COLUMN(Z$1)-2,FALSE))</f>
        <v>127190</v>
      </c>
      <c r="AA98" s="7">
        <f>IF(VLOOKUP($B$52&amp;$B98,'[20]Port Harcourt'!$E:$AE,COLUMN(AA$1)-2,FALSE)=" ",0,VLOOKUP($B$52&amp;$B98,'[20]Port Harcourt'!$E:$AE,COLUMN(AA$1)-2,FALSE))</f>
        <v>170630</v>
      </c>
      <c r="AB98" s="7">
        <f>IF(VLOOKUP($B$52&amp;$B98,'[20]Port Harcourt'!$E:$AE,COLUMN(AB$1)-2,FALSE)=" ",0,VLOOKUP($B$52&amp;$B98,'[20]Port Harcourt'!$E:$AE,COLUMN(AB$1)-2,FALSE))</f>
        <v>231390</v>
      </c>
      <c r="AC98" s="7">
        <f>IF(VLOOKUP($B$52&amp;$B98,'[20]Port Harcourt'!$E:$AE,COLUMN(AC$1)-2,FALSE)=" ",0,VLOOKUP($B$52&amp;$B98,'[20]Port Harcourt'!$E:$AE,COLUMN(AC$1)-2,FALSE))</f>
        <v>259270</v>
      </c>
      <c r="AF98" s="7">
        <f>AB98</f>
        <v>231390</v>
      </c>
      <c r="AG98" s="7">
        <f>AC98</f>
        <v>259270</v>
      </c>
      <c r="AH98" s="7">
        <f>VLOOKUP($A$3&amp;$B$52&amp;$B98,'[14]Paga All'!$G$1:$J$3000,4,FALSE)</f>
        <v>366140</v>
      </c>
      <c r="AI98" s="7">
        <f>VLOOKUP($A$3&amp;$B$84&amp;$B98,'[15]Paga all'!$F:$G,2,FALSE)</f>
        <v>281730</v>
      </c>
      <c r="AJ98" s="7">
        <f>VLOOKUP($A$3&amp;$B$52&amp;$B98,'[16]Paga all'!$F$2:$G$1470,2,FALSE)</f>
        <v>191020</v>
      </c>
      <c r="AK98" s="9">
        <f t="shared" ref="AK98:BO98" si="112">AK90*AK97</f>
        <v>319366.47870587313</v>
      </c>
      <c r="AL98" s="9">
        <f t="shared" si="112"/>
        <v>376306.16010672291</v>
      </c>
      <c r="AM98" s="9">
        <f t="shared" si="112"/>
        <v>391434.04594015901</v>
      </c>
      <c r="AN98" s="9">
        <f t="shared" si="112"/>
        <v>404670.94604441558</v>
      </c>
      <c r="AO98" s="9">
        <f t="shared" si="112"/>
        <v>421689.81760703115</v>
      </c>
      <c r="AP98" s="9">
        <f t="shared" si="112"/>
        <v>436817.70344046724</v>
      </c>
      <c r="AQ98" s="9">
        <f t="shared" si="112"/>
        <v>453836.57500308286</v>
      </c>
      <c r="AR98" s="9">
        <f t="shared" si="112"/>
        <v>470855.44656569842</v>
      </c>
      <c r="AS98" s="9">
        <f t="shared" si="112"/>
        <v>489765.30385749356</v>
      </c>
      <c r="AT98" s="9">
        <f t="shared" si="112"/>
        <v>506784.17542010918</v>
      </c>
      <c r="AU98" s="9">
        <f t="shared" si="112"/>
        <v>525694.03271190426</v>
      </c>
      <c r="AV98" s="9">
        <f t="shared" si="112"/>
        <v>546494.87573287892</v>
      </c>
      <c r="AW98" s="9">
        <f t="shared" si="112"/>
        <v>567295.71875385358</v>
      </c>
      <c r="AX98" s="9">
        <f t="shared" si="112"/>
        <v>588096.56177482824</v>
      </c>
      <c r="AY98" s="9">
        <f t="shared" si="112"/>
        <v>608897.4047958029</v>
      </c>
      <c r="AZ98" s="9">
        <f t="shared" si="112"/>
        <v>633480.21927513648</v>
      </c>
      <c r="BA98" s="9">
        <f t="shared" si="112"/>
        <v>656172.04802529071</v>
      </c>
      <c r="BB98" s="9">
        <f t="shared" si="112"/>
        <v>680754.8625046243</v>
      </c>
      <c r="BC98" s="9">
        <f t="shared" si="112"/>
        <v>705337.67698395799</v>
      </c>
      <c r="BD98" s="9">
        <f t="shared" si="112"/>
        <v>731811.47719247115</v>
      </c>
      <c r="BE98" s="9">
        <f t="shared" si="112"/>
        <v>758285.27740098431</v>
      </c>
      <c r="BF98" s="9">
        <f t="shared" si="112"/>
        <v>786650.06333867693</v>
      </c>
      <c r="BG98" s="9">
        <f t="shared" si="112"/>
        <v>816905.83500554913</v>
      </c>
      <c r="BH98" s="9">
        <f t="shared" si="112"/>
        <v>847161.60667242145</v>
      </c>
      <c r="BI98" s="9">
        <f t="shared" si="112"/>
        <v>879308.36406847299</v>
      </c>
      <c r="BJ98" s="9">
        <f t="shared" si="112"/>
        <v>913346.10719370423</v>
      </c>
      <c r="BK98" s="9">
        <f t="shared" si="112"/>
        <v>947383.85031893558</v>
      </c>
      <c r="BL98" s="9">
        <f t="shared" si="112"/>
        <v>983312.57917334628</v>
      </c>
      <c r="BM98" s="9">
        <f t="shared" si="112"/>
        <v>1021132.2937569363</v>
      </c>
      <c r="BN98" s="9">
        <f t="shared" si="112"/>
        <v>1058952.0083405266</v>
      </c>
      <c r="BO98" s="9">
        <f t="shared" si="112"/>
        <v>1098662.7086532966</v>
      </c>
    </row>
    <row r="100" spans="2:67" x14ac:dyDescent="0.25">
      <c r="B100" s="290" t="s">
        <v>120</v>
      </c>
      <c r="D100" s="240"/>
      <c r="E100" s="240"/>
      <c r="F100" s="240"/>
      <c r="G100" s="240"/>
      <c r="H100" s="240"/>
      <c r="I100" s="240"/>
      <c r="J100" s="240"/>
      <c r="K100" s="240"/>
      <c r="L100" s="240"/>
      <c r="M100" s="240"/>
      <c r="N100" s="240"/>
      <c r="O100" s="240"/>
      <c r="P100" s="240"/>
      <c r="Q100" s="240"/>
      <c r="R100" s="240"/>
      <c r="S100" s="240"/>
      <c r="T100" s="240"/>
      <c r="U100" s="240"/>
      <c r="V100" s="240"/>
      <c r="W100" s="240"/>
      <c r="X100" s="240"/>
      <c r="Y100" s="240"/>
      <c r="Z100" s="240"/>
      <c r="AA100" s="234"/>
      <c r="AB100" s="234"/>
      <c r="AC100" s="234">
        <f>RATE((COUNT($X$1:$AC$1)),,-$W101,$AC101)</f>
        <v>0.12453112326276455</v>
      </c>
      <c r="AF100" s="234"/>
      <c r="AG100" s="234"/>
      <c r="AH100" s="234"/>
      <c r="AI100" s="234"/>
    </row>
    <row r="101" spans="2:67" x14ac:dyDescent="0.25">
      <c r="B101" s="291" t="s">
        <v>137</v>
      </c>
      <c r="D101" s="243"/>
      <c r="E101" s="243"/>
      <c r="F101" s="243"/>
      <c r="G101" s="243"/>
      <c r="H101" s="243"/>
      <c r="I101" s="243"/>
      <c r="J101" s="243"/>
      <c r="K101" s="243"/>
      <c r="L101" s="243"/>
      <c r="M101" s="243"/>
      <c r="N101" s="243"/>
      <c r="O101" s="243"/>
      <c r="P101" s="243"/>
      <c r="Q101" s="243"/>
      <c r="R101" s="243"/>
      <c r="S101" s="243"/>
      <c r="T101" s="243"/>
      <c r="U101" s="243"/>
      <c r="V101" s="243">
        <f t="shared" ref="V101:AC101" si="113">V108+V109</f>
        <v>1</v>
      </c>
      <c r="W101" s="243">
        <f t="shared" si="113"/>
        <v>45</v>
      </c>
      <c r="X101" s="243">
        <f t="shared" si="113"/>
        <v>63</v>
      </c>
      <c r="Y101" s="243">
        <f t="shared" si="113"/>
        <v>60</v>
      </c>
      <c r="Z101" s="243">
        <f t="shared" si="113"/>
        <v>65</v>
      </c>
      <c r="AA101" s="243">
        <f t="shared" si="113"/>
        <v>85</v>
      </c>
      <c r="AB101" s="243">
        <f>AB108+AB109</f>
        <v>100</v>
      </c>
      <c r="AC101" s="243">
        <f t="shared" si="113"/>
        <v>91</v>
      </c>
      <c r="AF101" s="244">
        <f>SUM(AF108:AF109)</f>
        <v>100</v>
      </c>
      <c r="AG101" s="244">
        <f t="shared" ref="AG101:BO101" si="114">ROUND((AF108+AF109)*(1+AG102),)</f>
        <v>116</v>
      </c>
      <c r="AH101" s="244">
        <f t="shared" si="114"/>
        <v>106</v>
      </c>
      <c r="AI101" s="244">
        <f t="shared" si="114"/>
        <v>119</v>
      </c>
      <c r="AJ101" s="245">
        <f t="shared" si="114"/>
        <v>131</v>
      </c>
      <c r="AK101" s="245">
        <f t="shared" si="114"/>
        <v>119</v>
      </c>
      <c r="AL101" s="245">
        <f t="shared" si="114"/>
        <v>138</v>
      </c>
      <c r="AM101" s="245">
        <f t="shared" si="114"/>
        <v>160</v>
      </c>
      <c r="AN101" s="245">
        <f t="shared" si="114"/>
        <v>186</v>
      </c>
      <c r="AO101" s="245">
        <f t="shared" si="114"/>
        <v>216</v>
      </c>
      <c r="AP101" s="245">
        <f t="shared" si="114"/>
        <v>251</v>
      </c>
      <c r="AQ101" s="245">
        <f t="shared" si="114"/>
        <v>291</v>
      </c>
      <c r="AR101" s="245">
        <f t="shared" si="114"/>
        <v>338</v>
      </c>
      <c r="AS101" s="245">
        <f t="shared" si="114"/>
        <v>392</v>
      </c>
      <c r="AT101" s="245">
        <f t="shared" si="114"/>
        <v>455</v>
      </c>
      <c r="AU101" s="245">
        <f t="shared" si="114"/>
        <v>528</v>
      </c>
      <c r="AV101" s="245">
        <f t="shared" si="114"/>
        <v>612</v>
      </c>
      <c r="AW101" s="245">
        <f t="shared" si="114"/>
        <v>710</v>
      </c>
      <c r="AX101" s="245">
        <f t="shared" si="114"/>
        <v>824</v>
      </c>
      <c r="AY101" s="245">
        <f t="shared" si="114"/>
        <v>898</v>
      </c>
      <c r="AZ101" s="245">
        <f t="shared" si="114"/>
        <v>949</v>
      </c>
      <c r="BA101" s="245">
        <f t="shared" si="114"/>
        <v>1003</v>
      </c>
      <c r="BB101" s="245">
        <f t="shared" si="114"/>
        <v>1061</v>
      </c>
      <c r="BC101" s="245">
        <f t="shared" si="114"/>
        <v>1121</v>
      </c>
      <c r="BD101" s="245">
        <f t="shared" si="114"/>
        <v>1186</v>
      </c>
      <c r="BE101" s="245">
        <f t="shared" si="114"/>
        <v>1254</v>
      </c>
      <c r="BF101" s="245">
        <f t="shared" si="114"/>
        <v>1325</v>
      </c>
      <c r="BG101" s="245">
        <f t="shared" si="114"/>
        <v>1401</v>
      </c>
      <c r="BH101" s="245">
        <f t="shared" si="114"/>
        <v>1481</v>
      </c>
      <c r="BI101" s="245">
        <f t="shared" si="114"/>
        <v>1565</v>
      </c>
      <c r="BJ101" s="245">
        <f t="shared" si="114"/>
        <v>1655</v>
      </c>
      <c r="BK101" s="245">
        <f t="shared" si="114"/>
        <v>1750</v>
      </c>
      <c r="BL101" s="245">
        <f t="shared" si="114"/>
        <v>1850</v>
      </c>
      <c r="BM101" s="245">
        <f t="shared" si="114"/>
        <v>1956</v>
      </c>
      <c r="BN101" s="245">
        <f t="shared" si="114"/>
        <v>2068</v>
      </c>
      <c r="BO101" s="245">
        <f t="shared" si="114"/>
        <v>2186</v>
      </c>
    </row>
    <row r="102" spans="2:67" x14ac:dyDescent="0.25">
      <c r="B102" s="287" t="s">
        <v>99</v>
      </c>
      <c r="C102" s="247"/>
      <c r="D102" s="248"/>
      <c r="E102" s="249"/>
      <c r="F102" s="249"/>
      <c r="G102" s="249"/>
      <c r="H102" s="249"/>
      <c r="I102" s="249"/>
      <c r="J102" s="249"/>
      <c r="K102" s="249"/>
      <c r="L102" s="249"/>
      <c r="M102" s="249"/>
      <c r="N102" s="249"/>
      <c r="O102" s="249"/>
      <c r="P102" s="249"/>
      <c r="Q102" s="249"/>
      <c r="R102" s="249"/>
      <c r="S102" s="249"/>
      <c r="T102" s="249"/>
      <c r="U102" s="249"/>
      <c r="V102" s="249"/>
      <c r="W102" s="249">
        <f t="shared" ref="W102:AB102" si="115">RATE(1,,-V101,W101)</f>
        <v>44</v>
      </c>
      <c r="X102" s="249">
        <f t="shared" si="115"/>
        <v>0.40000000000000013</v>
      </c>
      <c r="Y102" s="249">
        <f t="shared" si="115"/>
        <v>-4.7619047619047568E-2</v>
      </c>
      <c r="Z102" s="249">
        <f t="shared" si="115"/>
        <v>8.3333333333333481E-2</v>
      </c>
      <c r="AA102" s="249">
        <f t="shared" si="115"/>
        <v>0.30769230769230771</v>
      </c>
      <c r="AB102" s="249">
        <f t="shared" si="115"/>
        <v>0.1764705882352943</v>
      </c>
      <c r="AC102" s="249">
        <f>RATE(1,,-AA101,AC101)</f>
        <v>7.0588235294117729E-2</v>
      </c>
      <c r="AD102" s="250">
        <f>ANS_Metrics_Assumptions!E260</f>
        <v>0.16</v>
      </c>
      <c r="AF102" s="251">
        <f>AD102</f>
        <v>0.16</v>
      </c>
      <c r="AG102" s="251">
        <f>AF102</f>
        <v>0.16</v>
      </c>
      <c r="AH102" s="251">
        <f t="shared" ref="AH102:AW106" si="116">AG102</f>
        <v>0.16</v>
      </c>
      <c r="AI102" s="251">
        <f t="shared" si="116"/>
        <v>0.16</v>
      </c>
      <c r="AJ102" s="252">
        <f t="shared" si="116"/>
        <v>0.16</v>
      </c>
      <c r="AK102" s="252">
        <f t="shared" si="116"/>
        <v>0.16</v>
      </c>
      <c r="AL102" s="252">
        <f>AD102</f>
        <v>0.16</v>
      </c>
      <c r="AM102" s="252">
        <f t="shared" si="116"/>
        <v>0.16</v>
      </c>
      <c r="AN102" s="252">
        <f t="shared" si="116"/>
        <v>0.16</v>
      </c>
      <c r="AO102" s="252">
        <f t="shared" si="116"/>
        <v>0.16</v>
      </c>
      <c r="AP102" s="252">
        <f t="shared" si="116"/>
        <v>0.16</v>
      </c>
      <c r="AQ102" s="252">
        <f t="shared" si="116"/>
        <v>0.16</v>
      </c>
      <c r="AR102" s="252">
        <f t="shared" si="116"/>
        <v>0.16</v>
      </c>
      <c r="AS102" s="252">
        <f t="shared" si="116"/>
        <v>0.16</v>
      </c>
      <c r="AT102" s="252">
        <f t="shared" si="116"/>
        <v>0.16</v>
      </c>
      <c r="AU102" s="252">
        <f t="shared" si="116"/>
        <v>0.16</v>
      </c>
      <c r="AV102" s="252">
        <f t="shared" si="116"/>
        <v>0.16</v>
      </c>
      <c r="AW102" s="252">
        <f t="shared" si="116"/>
        <v>0.16</v>
      </c>
      <c r="AX102" s="252">
        <f t="shared" ref="AX102:BM106" si="117">AW102</f>
        <v>0.16</v>
      </c>
      <c r="AY102" s="252">
        <f t="shared" si="117"/>
        <v>0.16</v>
      </c>
      <c r="AZ102" s="252">
        <f t="shared" si="117"/>
        <v>0.16</v>
      </c>
      <c r="BA102" s="252">
        <f t="shared" si="117"/>
        <v>0.16</v>
      </c>
      <c r="BB102" s="252">
        <f t="shared" si="117"/>
        <v>0.16</v>
      </c>
      <c r="BC102" s="252">
        <f t="shared" si="117"/>
        <v>0.16</v>
      </c>
      <c r="BD102" s="252">
        <f t="shared" si="117"/>
        <v>0.16</v>
      </c>
      <c r="BE102" s="252">
        <f t="shared" si="117"/>
        <v>0.16</v>
      </c>
      <c r="BF102" s="252">
        <f t="shared" si="117"/>
        <v>0.16</v>
      </c>
      <c r="BG102" s="252">
        <f t="shared" si="117"/>
        <v>0.16</v>
      </c>
      <c r="BH102" s="252">
        <f t="shared" si="117"/>
        <v>0.16</v>
      </c>
      <c r="BI102" s="252">
        <f t="shared" si="117"/>
        <v>0.16</v>
      </c>
      <c r="BJ102" s="252">
        <f t="shared" si="117"/>
        <v>0.16</v>
      </c>
      <c r="BK102" s="252">
        <f t="shared" si="117"/>
        <v>0.16</v>
      </c>
      <c r="BL102" s="252">
        <f t="shared" si="117"/>
        <v>0.16</v>
      </c>
      <c r="BM102" s="252">
        <f t="shared" si="117"/>
        <v>0.16</v>
      </c>
      <c r="BN102" s="252">
        <f t="shared" ref="BN102:BO106" si="118">BM102</f>
        <v>0.16</v>
      </c>
      <c r="BO102" s="252">
        <f t="shared" si="118"/>
        <v>0.16</v>
      </c>
    </row>
    <row r="103" spans="2:67" x14ac:dyDescent="0.25">
      <c r="B103" s="287" t="s">
        <v>101</v>
      </c>
      <c r="C103" s="247"/>
      <c r="D103" s="253"/>
      <c r="E103" s="253"/>
      <c r="F103" s="253"/>
      <c r="G103" s="253"/>
      <c r="H103" s="253"/>
      <c r="I103" s="253"/>
      <c r="J103" s="253"/>
      <c r="K103" s="253"/>
      <c r="L103" s="253"/>
      <c r="M103" s="253"/>
      <c r="N103" s="253"/>
      <c r="O103" s="253"/>
      <c r="P103" s="253"/>
      <c r="Q103" s="253"/>
      <c r="R103" s="253"/>
      <c r="S103" s="253"/>
      <c r="T103" s="253"/>
      <c r="U103" s="253"/>
      <c r="V103" s="253">
        <f t="shared" ref="V103:AC103" si="119">V109/V101</f>
        <v>0</v>
      </c>
      <c r="W103" s="253">
        <f t="shared" si="119"/>
        <v>0</v>
      </c>
      <c r="X103" s="253">
        <f t="shared" si="119"/>
        <v>0</v>
      </c>
      <c r="Y103" s="253">
        <f t="shared" si="119"/>
        <v>3.3333333333333333E-2</v>
      </c>
      <c r="Z103" s="253">
        <f t="shared" si="119"/>
        <v>4.6153846153846156E-2</v>
      </c>
      <c r="AA103" s="253">
        <f t="shared" si="119"/>
        <v>5.8823529411764705E-2</v>
      </c>
      <c r="AB103" s="253">
        <f>AB109/AB101</f>
        <v>7.0000000000000007E-2</v>
      </c>
      <c r="AC103" s="253">
        <f t="shared" si="119"/>
        <v>0</v>
      </c>
      <c r="AD103" s="250">
        <f>ANS_Metrics_Assumptions!E261</f>
        <v>3.7999999999999999E-2</v>
      </c>
      <c r="AF103" s="254">
        <f>AD103</f>
        <v>3.7999999999999999E-2</v>
      </c>
      <c r="AG103" s="254">
        <f>AF103</f>
        <v>3.7999999999999999E-2</v>
      </c>
      <c r="AH103" s="254">
        <f t="shared" si="116"/>
        <v>3.7999999999999999E-2</v>
      </c>
      <c r="AI103" s="254">
        <f t="shared" si="116"/>
        <v>3.7999999999999999E-2</v>
      </c>
      <c r="AJ103" s="252">
        <f t="shared" si="116"/>
        <v>3.7999999999999999E-2</v>
      </c>
      <c r="AK103" s="252">
        <f t="shared" si="116"/>
        <v>3.7999999999999999E-2</v>
      </c>
      <c r="AL103" s="252">
        <f>AD103</f>
        <v>3.7999999999999999E-2</v>
      </c>
      <c r="AM103" s="252">
        <f t="shared" si="116"/>
        <v>3.7999999999999999E-2</v>
      </c>
      <c r="AN103" s="252">
        <f t="shared" si="116"/>
        <v>3.7999999999999999E-2</v>
      </c>
      <c r="AO103" s="252">
        <f t="shared" si="116"/>
        <v>3.7999999999999999E-2</v>
      </c>
      <c r="AP103" s="252">
        <f t="shared" si="116"/>
        <v>3.7999999999999999E-2</v>
      </c>
      <c r="AQ103" s="252">
        <f t="shared" si="116"/>
        <v>3.7999999999999999E-2</v>
      </c>
      <c r="AR103" s="252">
        <f t="shared" si="116"/>
        <v>3.7999999999999999E-2</v>
      </c>
      <c r="AS103" s="252">
        <f t="shared" si="116"/>
        <v>3.7999999999999999E-2</v>
      </c>
      <c r="AT103" s="252">
        <f t="shared" si="116"/>
        <v>3.7999999999999999E-2</v>
      </c>
      <c r="AU103" s="252">
        <f t="shared" si="116"/>
        <v>3.7999999999999999E-2</v>
      </c>
      <c r="AV103" s="252">
        <f t="shared" si="116"/>
        <v>3.7999999999999999E-2</v>
      </c>
      <c r="AW103" s="252">
        <f t="shared" si="116"/>
        <v>3.7999999999999999E-2</v>
      </c>
      <c r="AX103" s="252">
        <f t="shared" si="117"/>
        <v>3.7999999999999999E-2</v>
      </c>
      <c r="AY103" s="252">
        <f t="shared" si="117"/>
        <v>3.7999999999999999E-2</v>
      </c>
      <c r="AZ103" s="252">
        <f t="shared" si="117"/>
        <v>3.7999999999999999E-2</v>
      </c>
      <c r="BA103" s="252">
        <f t="shared" si="117"/>
        <v>3.7999999999999999E-2</v>
      </c>
      <c r="BB103" s="252">
        <f t="shared" si="117"/>
        <v>3.7999999999999999E-2</v>
      </c>
      <c r="BC103" s="252">
        <f t="shared" si="117"/>
        <v>3.7999999999999999E-2</v>
      </c>
      <c r="BD103" s="252">
        <f t="shared" si="117"/>
        <v>3.7999999999999999E-2</v>
      </c>
      <c r="BE103" s="252">
        <f t="shared" si="117"/>
        <v>3.7999999999999999E-2</v>
      </c>
      <c r="BF103" s="252">
        <f t="shared" si="117"/>
        <v>3.7999999999999999E-2</v>
      </c>
      <c r="BG103" s="252">
        <f t="shared" si="117"/>
        <v>3.7999999999999999E-2</v>
      </c>
      <c r="BH103" s="252">
        <f t="shared" si="117"/>
        <v>3.7999999999999999E-2</v>
      </c>
      <c r="BI103" s="252">
        <f t="shared" si="117"/>
        <v>3.7999999999999999E-2</v>
      </c>
      <c r="BJ103" s="252">
        <f t="shared" si="117"/>
        <v>3.7999999999999999E-2</v>
      </c>
      <c r="BK103" s="252">
        <f t="shared" si="117"/>
        <v>3.7999999999999999E-2</v>
      </c>
      <c r="BL103" s="252">
        <f t="shared" si="117"/>
        <v>3.7999999999999999E-2</v>
      </c>
      <c r="BM103" s="252">
        <f t="shared" si="117"/>
        <v>3.7999999999999999E-2</v>
      </c>
      <c r="BN103" s="252">
        <f t="shared" si="118"/>
        <v>3.7999999999999999E-2</v>
      </c>
      <c r="BO103" s="252">
        <f t="shared" si="118"/>
        <v>3.7999999999999999E-2</v>
      </c>
    </row>
    <row r="104" spans="2:67" x14ac:dyDescent="0.25">
      <c r="B104" s="287" t="s">
        <v>133</v>
      </c>
      <c r="C104" s="247"/>
      <c r="D104" s="255"/>
      <c r="E104" s="255"/>
      <c r="F104" s="255"/>
      <c r="G104" s="255"/>
      <c r="H104" s="255"/>
      <c r="I104" s="255"/>
      <c r="J104" s="255"/>
      <c r="K104" s="255"/>
      <c r="L104" s="255"/>
      <c r="M104" s="255"/>
      <c r="N104" s="255"/>
      <c r="O104" s="255"/>
      <c r="P104" s="255"/>
      <c r="Q104" s="255"/>
      <c r="R104" s="255"/>
      <c r="S104" s="255"/>
      <c r="T104" s="255"/>
      <c r="U104" s="255"/>
      <c r="V104" s="255">
        <f t="shared" ref="V104:AC104" si="120">V110/V108</f>
        <v>1</v>
      </c>
      <c r="W104" s="255">
        <f t="shared" si="120"/>
        <v>3.8888888888888888</v>
      </c>
      <c r="X104" s="255">
        <f t="shared" si="120"/>
        <v>5.0634920634920633</v>
      </c>
      <c r="Y104" s="255">
        <f t="shared" si="120"/>
        <v>5.2586206896551726</v>
      </c>
      <c r="Z104" s="255">
        <f t="shared" si="120"/>
        <v>5.290322580645161</v>
      </c>
      <c r="AA104" s="255">
        <f t="shared" si="120"/>
        <v>9.6374999999999993</v>
      </c>
      <c r="AB104" s="255">
        <f>AB110/AB108</f>
        <v>15.419354838709678</v>
      </c>
      <c r="AC104" s="255">
        <f t="shared" si="120"/>
        <v>11.021978021978022</v>
      </c>
      <c r="AD104" s="256">
        <v>20</v>
      </c>
      <c r="AF104" s="268">
        <v>8.8515406162464991</v>
      </c>
      <c r="AG104" s="268">
        <f>AF104</f>
        <v>8.8515406162464991</v>
      </c>
      <c r="AH104" s="268">
        <v>9</v>
      </c>
      <c r="AI104" s="268">
        <v>11</v>
      </c>
      <c r="AJ104" s="268">
        <v>39</v>
      </c>
      <c r="AK104" s="268">
        <v>17</v>
      </c>
      <c r="AL104" s="258">
        <f>AD104</f>
        <v>20</v>
      </c>
      <c r="AM104" s="258">
        <f t="shared" si="116"/>
        <v>20</v>
      </c>
      <c r="AN104" s="258">
        <f t="shared" si="116"/>
        <v>20</v>
      </c>
      <c r="AO104" s="258">
        <f t="shared" si="116"/>
        <v>20</v>
      </c>
      <c r="AP104" s="258">
        <f t="shared" si="116"/>
        <v>20</v>
      </c>
      <c r="AQ104" s="258">
        <f t="shared" si="116"/>
        <v>20</v>
      </c>
      <c r="AR104" s="258">
        <f t="shared" si="116"/>
        <v>20</v>
      </c>
      <c r="AS104" s="258">
        <f t="shared" si="116"/>
        <v>20</v>
      </c>
      <c r="AT104" s="258">
        <f t="shared" si="116"/>
        <v>20</v>
      </c>
      <c r="AU104" s="258">
        <f t="shared" si="116"/>
        <v>20</v>
      </c>
      <c r="AV104" s="258">
        <f t="shared" si="116"/>
        <v>20</v>
      </c>
      <c r="AW104" s="258">
        <f t="shared" si="116"/>
        <v>20</v>
      </c>
      <c r="AX104" s="258">
        <f t="shared" si="117"/>
        <v>20</v>
      </c>
      <c r="AY104" s="258">
        <f t="shared" si="117"/>
        <v>20</v>
      </c>
      <c r="AZ104" s="258">
        <f t="shared" si="117"/>
        <v>20</v>
      </c>
      <c r="BA104" s="258">
        <f t="shared" si="117"/>
        <v>20</v>
      </c>
      <c r="BB104" s="258">
        <f t="shared" si="117"/>
        <v>20</v>
      </c>
      <c r="BC104" s="258">
        <f t="shared" si="117"/>
        <v>20</v>
      </c>
      <c r="BD104" s="258">
        <f t="shared" si="117"/>
        <v>20</v>
      </c>
      <c r="BE104" s="258">
        <f t="shared" si="117"/>
        <v>20</v>
      </c>
      <c r="BF104" s="258">
        <f t="shared" si="117"/>
        <v>20</v>
      </c>
      <c r="BG104" s="258">
        <f t="shared" si="117"/>
        <v>20</v>
      </c>
      <c r="BH104" s="258">
        <f t="shared" si="117"/>
        <v>20</v>
      </c>
      <c r="BI104" s="258">
        <f t="shared" si="117"/>
        <v>20</v>
      </c>
      <c r="BJ104" s="258">
        <f t="shared" si="117"/>
        <v>20</v>
      </c>
      <c r="BK104" s="258">
        <f t="shared" si="117"/>
        <v>20</v>
      </c>
      <c r="BL104" s="258">
        <f t="shared" si="117"/>
        <v>20</v>
      </c>
      <c r="BM104" s="258">
        <f t="shared" si="117"/>
        <v>20</v>
      </c>
      <c r="BN104" s="258">
        <f t="shared" si="118"/>
        <v>20</v>
      </c>
      <c r="BO104" s="258">
        <f t="shared" si="118"/>
        <v>20</v>
      </c>
    </row>
    <row r="105" spans="2:67" x14ac:dyDescent="0.25">
      <c r="B105" s="287" t="s">
        <v>103</v>
      </c>
      <c r="C105" s="247"/>
      <c r="D105" s="259"/>
      <c r="E105" s="259"/>
      <c r="F105" s="259"/>
      <c r="G105" s="259"/>
      <c r="H105" s="259"/>
      <c r="I105" s="259"/>
      <c r="J105" s="259"/>
      <c r="K105" s="259"/>
      <c r="L105" s="259"/>
      <c r="M105" s="259"/>
      <c r="N105" s="259"/>
      <c r="O105" s="259"/>
      <c r="P105" s="259"/>
      <c r="Q105" s="259"/>
      <c r="R105" s="259"/>
      <c r="S105" s="259"/>
      <c r="T105" s="259"/>
      <c r="U105" s="259"/>
      <c r="V105" s="259">
        <f t="shared" ref="V105:AA105" si="121">V113/V110</f>
        <v>1000</v>
      </c>
      <c r="W105" s="259">
        <f t="shared" si="121"/>
        <v>1416.8571428571429</v>
      </c>
      <c r="X105" s="259">
        <f t="shared" si="121"/>
        <v>1408.1504702194356</v>
      </c>
      <c r="Y105" s="259">
        <f t="shared" si="121"/>
        <v>1293.1147540983607</v>
      </c>
      <c r="Z105" s="259">
        <f t="shared" si="121"/>
        <v>1300.7621951219512</v>
      </c>
      <c r="AA105" s="259">
        <f t="shared" si="121"/>
        <v>1338.6511024643321</v>
      </c>
      <c r="AB105" s="259">
        <f>AB113/AB110</f>
        <v>1246.6527196652719</v>
      </c>
      <c r="AC105" s="259">
        <f>AC113/AC110</f>
        <v>1303.9880358923231</v>
      </c>
      <c r="AD105" s="275">
        <f>SUM(P113:AC113)/SUM(P110:AC110)</f>
        <v>1302.329335793358</v>
      </c>
      <c r="AF105" s="261">
        <f>AD105</f>
        <v>1302.329335793358</v>
      </c>
      <c r="AG105" s="261">
        <f>AF105</f>
        <v>1302.329335793358</v>
      </c>
      <c r="AH105" s="261">
        <f t="shared" si="116"/>
        <v>1302.329335793358</v>
      </c>
      <c r="AI105" s="261">
        <f t="shared" si="116"/>
        <v>1302.329335793358</v>
      </c>
      <c r="AJ105" s="262">
        <f t="shared" si="116"/>
        <v>1302.329335793358</v>
      </c>
      <c r="AK105" s="262">
        <f t="shared" si="116"/>
        <v>1302.329335793358</v>
      </c>
      <c r="AL105" s="262">
        <f>AD105</f>
        <v>1302.329335793358</v>
      </c>
      <c r="AM105" s="262">
        <f t="shared" si="116"/>
        <v>1302.329335793358</v>
      </c>
      <c r="AN105" s="262">
        <f t="shared" si="116"/>
        <v>1302.329335793358</v>
      </c>
      <c r="AO105" s="262">
        <f t="shared" si="116"/>
        <v>1302.329335793358</v>
      </c>
      <c r="AP105" s="262">
        <f t="shared" si="116"/>
        <v>1302.329335793358</v>
      </c>
      <c r="AQ105" s="262">
        <f t="shared" si="116"/>
        <v>1302.329335793358</v>
      </c>
      <c r="AR105" s="262">
        <f t="shared" si="116"/>
        <v>1302.329335793358</v>
      </c>
      <c r="AS105" s="262">
        <f t="shared" si="116"/>
        <v>1302.329335793358</v>
      </c>
      <c r="AT105" s="262">
        <f t="shared" si="116"/>
        <v>1302.329335793358</v>
      </c>
      <c r="AU105" s="262">
        <f t="shared" si="116"/>
        <v>1302.329335793358</v>
      </c>
      <c r="AV105" s="262">
        <f t="shared" si="116"/>
        <v>1302.329335793358</v>
      </c>
      <c r="AW105" s="262">
        <f t="shared" si="116"/>
        <v>1302.329335793358</v>
      </c>
      <c r="AX105" s="262">
        <f t="shared" si="117"/>
        <v>1302.329335793358</v>
      </c>
      <c r="AY105" s="262">
        <f t="shared" si="117"/>
        <v>1302.329335793358</v>
      </c>
      <c r="AZ105" s="262">
        <f t="shared" si="117"/>
        <v>1302.329335793358</v>
      </c>
      <c r="BA105" s="262">
        <f t="shared" si="117"/>
        <v>1302.329335793358</v>
      </c>
      <c r="BB105" s="262">
        <f t="shared" si="117"/>
        <v>1302.329335793358</v>
      </c>
      <c r="BC105" s="262">
        <f t="shared" si="117"/>
        <v>1302.329335793358</v>
      </c>
      <c r="BD105" s="262">
        <f t="shared" si="117"/>
        <v>1302.329335793358</v>
      </c>
      <c r="BE105" s="262">
        <f t="shared" si="117"/>
        <v>1302.329335793358</v>
      </c>
      <c r="BF105" s="262">
        <f t="shared" si="117"/>
        <v>1302.329335793358</v>
      </c>
      <c r="BG105" s="262">
        <f t="shared" si="117"/>
        <v>1302.329335793358</v>
      </c>
      <c r="BH105" s="262">
        <f t="shared" si="117"/>
        <v>1302.329335793358</v>
      </c>
      <c r="BI105" s="262">
        <f t="shared" si="117"/>
        <v>1302.329335793358</v>
      </c>
      <c r="BJ105" s="262">
        <f t="shared" si="117"/>
        <v>1302.329335793358</v>
      </c>
      <c r="BK105" s="262">
        <f t="shared" si="117"/>
        <v>1302.329335793358</v>
      </c>
      <c r="BL105" s="262">
        <f t="shared" si="117"/>
        <v>1302.329335793358</v>
      </c>
      <c r="BM105" s="262">
        <f t="shared" si="117"/>
        <v>1302.329335793358</v>
      </c>
      <c r="BN105" s="262">
        <f t="shared" si="118"/>
        <v>1302.329335793358</v>
      </c>
      <c r="BO105" s="262">
        <f t="shared" si="118"/>
        <v>1302.329335793358</v>
      </c>
    </row>
    <row r="106" spans="2:67" x14ac:dyDescent="0.25">
      <c r="B106" s="287" t="s">
        <v>134</v>
      </c>
      <c r="C106" s="247"/>
      <c r="D106" s="253"/>
      <c r="E106" s="253"/>
      <c r="F106" s="253"/>
      <c r="G106" s="253"/>
      <c r="H106" s="253"/>
      <c r="I106" s="253"/>
      <c r="J106" s="253"/>
      <c r="K106" s="253"/>
      <c r="L106" s="253"/>
      <c r="M106" s="253"/>
      <c r="N106" s="253"/>
      <c r="O106" s="253"/>
      <c r="P106" s="253"/>
      <c r="Q106" s="253"/>
      <c r="R106" s="253"/>
      <c r="S106" s="253"/>
      <c r="T106" s="253"/>
      <c r="U106" s="253"/>
      <c r="V106" s="253">
        <f t="shared" ref="V106:AA106" si="122">V114/V113</f>
        <v>0</v>
      </c>
      <c r="W106" s="253">
        <f t="shared" si="122"/>
        <v>1.0768300060496068E-2</v>
      </c>
      <c r="X106" s="253">
        <f t="shared" si="122"/>
        <v>0.03</v>
      </c>
      <c r="Y106" s="253">
        <f t="shared" si="122"/>
        <v>0.03</v>
      </c>
      <c r="Z106" s="253">
        <f t="shared" si="122"/>
        <v>0.03</v>
      </c>
      <c r="AA106" s="253">
        <f t="shared" si="122"/>
        <v>0.03</v>
      </c>
      <c r="AB106" s="253">
        <f>AB114/AB113</f>
        <v>0.03</v>
      </c>
      <c r="AC106" s="253">
        <f>AC114/AC113</f>
        <v>0.03</v>
      </c>
      <c r="AD106" s="288">
        <f>SUM(P114:AC114)/SUM(P113:AC113)</f>
        <v>2.9150241725548531E-2</v>
      </c>
      <c r="AF106" s="254">
        <f>AD106</f>
        <v>2.9150241725548531E-2</v>
      </c>
      <c r="AG106" s="254">
        <f>AF106</f>
        <v>2.9150241725548531E-2</v>
      </c>
      <c r="AH106" s="254">
        <f t="shared" si="116"/>
        <v>2.9150241725548531E-2</v>
      </c>
      <c r="AI106" s="254">
        <f t="shared" si="116"/>
        <v>2.9150241725548531E-2</v>
      </c>
      <c r="AJ106" s="254">
        <f t="shared" si="116"/>
        <v>2.9150241725548531E-2</v>
      </c>
      <c r="AK106" s="254">
        <f t="shared" si="116"/>
        <v>2.9150241725548531E-2</v>
      </c>
      <c r="AL106" s="254">
        <f>AD106</f>
        <v>2.9150241725548531E-2</v>
      </c>
      <c r="AM106" s="254">
        <f t="shared" si="116"/>
        <v>2.9150241725548531E-2</v>
      </c>
      <c r="AN106" s="254">
        <f t="shared" si="116"/>
        <v>2.9150241725548531E-2</v>
      </c>
      <c r="AO106" s="254">
        <f t="shared" si="116"/>
        <v>2.9150241725548531E-2</v>
      </c>
      <c r="AP106" s="254">
        <f t="shared" si="116"/>
        <v>2.9150241725548531E-2</v>
      </c>
      <c r="AQ106" s="254">
        <f t="shared" si="116"/>
        <v>2.9150241725548531E-2</v>
      </c>
      <c r="AR106" s="254">
        <f t="shared" si="116"/>
        <v>2.9150241725548531E-2</v>
      </c>
      <c r="AS106" s="254">
        <f t="shared" si="116"/>
        <v>2.9150241725548531E-2</v>
      </c>
      <c r="AT106" s="254">
        <f t="shared" si="116"/>
        <v>2.9150241725548531E-2</v>
      </c>
      <c r="AU106" s="254">
        <f t="shared" si="116"/>
        <v>2.9150241725548531E-2</v>
      </c>
      <c r="AV106" s="254">
        <f t="shared" si="116"/>
        <v>2.9150241725548531E-2</v>
      </c>
      <c r="AW106" s="254">
        <f t="shared" si="116"/>
        <v>2.9150241725548531E-2</v>
      </c>
      <c r="AX106" s="254">
        <f t="shared" si="117"/>
        <v>2.9150241725548531E-2</v>
      </c>
      <c r="AY106" s="254">
        <f t="shared" si="117"/>
        <v>2.9150241725548531E-2</v>
      </c>
      <c r="AZ106" s="254">
        <f t="shared" si="117"/>
        <v>2.9150241725548531E-2</v>
      </c>
      <c r="BA106" s="254">
        <f t="shared" si="117"/>
        <v>2.9150241725548531E-2</v>
      </c>
      <c r="BB106" s="254">
        <f t="shared" si="117"/>
        <v>2.9150241725548531E-2</v>
      </c>
      <c r="BC106" s="254">
        <f t="shared" si="117"/>
        <v>2.9150241725548531E-2</v>
      </c>
      <c r="BD106" s="254">
        <f t="shared" si="117"/>
        <v>2.9150241725548531E-2</v>
      </c>
      <c r="BE106" s="254">
        <f t="shared" si="117"/>
        <v>2.9150241725548531E-2</v>
      </c>
      <c r="BF106" s="254">
        <f t="shared" si="117"/>
        <v>2.9150241725548531E-2</v>
      </c>
      <c r="BG106" s="254">
        <f t="shared" si="117"/>
        <v>2.9150241725548531E-2</v>
      </c>
      <c r="BH106" s="254">
        <f t="shared" si="117"/>
        <v>2.9150241725548531E-2</v>
      </c>
      <c r="BI106" s="254">
        <f t="shared" si="117"/>
        <v>2.9150241725548531E-2</v>
      </c>
      <c r="BJ106" s="254">
        <f t="shared" si="117"/>
        <v>2.9150241725548531E-2</v>
      </c>
      <c r="BK106" s="254">
        <f t="shared" si="117"/>
        <v>2.9150241725548531E-2</v>
      </c>
      <c r="BL106" s="254">
        <f t="shared" si="117"/>
        <v>2.9150241725548531E-2</v>
      </c>
      <c r="BM106" s="254">
        <f t="shared" si="117"/>
        <v>2.9150241725548531E-2</v>
      </c>
      <c r="BN106" s="254">
        <f t="shared" si="118"/>
        <v>2.9150241725548531E-2</v>
      </c>
      <c r="BO106" s="254">
        <f t="shared" si="118"/>
        <v>2.9150241725548531E-2</v>
      </c>
    </row>
    <row r="108" spans="2:67" x14ac:dyDescent="0.25">
      <c r="B108" s="292" t="s">
        <v>304</v>
      </c>
      <c r="D108" s="7">
        <f>IF(VLOOKUP($B$52&amp;$B108,'[20]Port Harcourt'!$E:$AE,COLUMN(D$1)-2,FALSE)=" ",0,VLOOKUP($B$52&amp;$B108,'[20]Port Harcourt'!$E:$AE,COLUMN(D$1)-2,FALSE))</f>
        <v>0</v>
      </c>
      <c r="E108" s="7">
        <f>IF(VLOOKUP($B$52&amp;$B108,'[20]Port Harcourt'!$E:$AE,COLUMN(E$1)-2,FALSE)=" ",0,VLOOKUP($B$52&amp;$B108,'[20]Port Harcourt'!$E:$AE,COLUMN(E$1)-2,FALSE))</f>
        <v>0</v>
      </c>
      <c r="F108" s="7">
        <f>IF(VLOOKUP($B$52&amp;$B108,'[20]Port Harcourt'!$E:$AE,COLUMN(F$1)-2,FALSE)=" ",0,VLOOKUP($B$52&amp;$B108,'[20]Port Harcourt'!$E:$AE,COLUMN(F$1)-2,FALSE))</f>
        <v>0</v>
      </c>
      <c r="G108" s="7">
        <f>IF(VLOOKUP($B$52&amp;$B108,'[20]Port Harcourt'!$E:$AE,COLUMN(G$1)-2,FALSE)=" ",0,VLOOKUP($B$52&amp;$B108,'[20]Port Harcourt'!$E:$AE,COLUMN(G$1)-2,FALSE))</f>
        <v>0</v>
      </c>
      <c r="H108" s="7">
        <f>IF(VLOOKUP($B$52&amp;$B108,'[20]Port Harcourt'!$E:$AE,COLUMN(H$1)-2,FALSE)=" ",0,VLOOKUP($B$52&amp;$B108,'[20]Port Harcourt'!$E:$AE,COLUMN(H$1)-2,FALSE))</f>
        <v>0</v>
      </c>
      <c r="I108" s="7">
        <f>IF(VLOOKUP($B$52&amp;$B108,'[20]Port Harcourt'!$E:$AE,COLUMN(I$1)-2,FALSE)=" ",0,VLOOKUP($B$52&amp;$B108,'[20]Port Harcourt'!$E:$AE,COLUMN(I$1)-2,FALSE))</f>
        <v>0</v>
      </c>
      <c r="J108" s="7">
        <f>IF(VLOOKUP($B$52&amp;$B108,'[20]Port Harcourt'!$E:$AE,COLUMN(J$1)-2,FALSE)=" ",0,VLOOKUP($B$52&amp;$B108,'[20]Port Harcourt'!$E:$AE,COLUMN(J$1)-2,FALSE))</f>
        <v>0</v>
      </c>
      <c r="K108" s="7">
        <f>IF(VLOOKUP($B$52&amp;$B108,'[20]Port Harcourt'!$E:$AE,COLUMN(K$1)-2,FALSE)=" ",0,VLOOKUP($B$52&amp;$B108,'[20]Port Harcourt'!$E:$AE,COLUMN(K$1)-2,FALSE))</f>
        <v>0</v>
      </c>
      <c r="L108" s="7">
        <f>IF(VLOOKUP($B$52&amp;$B108,'[20]Port Harcourt'!$E:$AE,COLUMN(L$1)-2,FALSE)=" ",0,VLOOKUP($B$52&amp;$B108,'[20]Port Harcourt'!$E:$AE,COLUMN(L$1)-2,FALSE))</f>
        <v>0</v>
      </c>
      <c r="M108" s="7">
        <f>IF(VLOOKUP($B$52&amp;$B108,'[20]Port Harcourt'!$E:$AE,COLUMN(M$1)-2,FALSE)=" ",0,VLOOKUP($B$52&amp;$B108,'[20]Port Harcourt'!$E:$AE,COLUMN(M$1)-2,FALSE))</f>
        <v>0</v>
      </c>
      <c r="N108" s="7">
        <f>IF(VLOOKUP($B$52&amp;$B108,'[20]Port Harcourt'!$E:$AE,COLUMN(N$1)-2,FALSE)=" ",0,VLOOKUP($B$52&amp;$B108,'[20]Port Harcourt'!$E:$AE,COLUMN(N$1)-2,FALSE))</f>
        <v>0</v>
      </c>
      <c r="O108" s="7">
        <f>IF(VLOOKUP($B$52&amp;$B108,'[20]Port Harcourt'!$E:$AE,COLUMN(O$1)-2,FALSE)=" ",0,VLOOKUP($B$52&amp;$B108,'[20]Port Harcourt'!$E:$AE,COLUMN(O$1)-2,FALSE))</f>
        <v>0</v>
      </c>
      <c r="P108" s="7">
        <f>IF(VLOOKUP($B$52&amp;$B108,'[20]Port Harcourt'!$E:$AE,COLUMN(P$1)-2,FALSE)=" ",0,VLOOKUP($B$52&amp;$B108,'[20]Port Harcourt'!$E:$AE,COLUMN(P$1)-2,FALSE))</f>
        <v>0</v>
      </c>
      <c r="Q108" s="7">
        <f>IF(VLOOKUP($B$52&amp;$B108,'[20]Port Harcourt'!$E:$AE,COLUMN(Q$1)-2,FALSE)=" ",0,VLOOKUP($B$52&amp;$B108,'[20]Port Harcourt'!$E:$AE,COLUMN(Q$1)-2,FALSE))</f>
        <v>0</v>
      </c>
      <c r="R108" s="7">
        <f>IF(VLOOKUP($B$52&amp;$B108,'[20]Port Harcourt'!$E:$AE,COLUMN(R$1)-2,FALSE)=" ",0,VLOOKUP($B$52&amp;$B108,'[20]Port Harcourt'!$E:$AE,COLUMN(R$1)-2,FALSE))</f>
        <v>0</v>
      </c>
      <c r="S108" s="7">
        <f>IF(VLOOKUP($B$52&amp;$B108,'[20]Port Harcourt'!$E:$AE,COLUMN(S$1)-2,FALSE)=" ",0,VLOOKUP($B$52&amp;$B108,'[20]Port Harcourt'!$E:$AE,COLUMN(S$1)-2,FALSE))</f>
        <v>0</v>
      </c>
      <c r="T108" s="7">
        <f>IF(VLOOKUP($B$52&amp;$B108,'[20]Port Harcourt'!$E:$AE,COLUMN(T$1)-2,FALSE)=" ",0,VLOOKUP($B$52&amp;$B108,'[20]Port Harcourt'!$E:$AE,COLUMN(T$1)-2,FALSE))</f>
        <v>0</v>
      </c>
      <c r="U108" s="7">
        <f>IF(VLOOKUP($B$52&amp;$B108,'[20]Port Harcourt'!$E:$AE,COLUMN(U$1)-2,FALSE)=" ",0,VLOOKUP($B$52&amp;$B108,'[20]Port Harcourt'!$E:$AE,COLUMN(U$1)-2,FALSE))</f>
        <v>0</v>
      </c>
      <c r="V108" s="7">
        <f>IF(VLOOKUP($B$52&amp;$B108,'[20]Port Harcourt'!$E:$AE,COLUMN(V$1)-2,FALSE)=" ",0,VLOOKUP($B$52&amp;$B108,'[20]Port Harcourt'!$E:$AE,COLUMN(V$1)-2,FALSE))</f>
        <v>1</v>
      </c>
      <c r="W108" s="7">
        <f>IF(VLOOKUP($B$52&amp;$B108,'[20]Port Harcourt'!$E:$AE,COLUMN(W$1)-2,FALSE)=" ",0,VLOOKUP($B$52&amp;$B108,'[20]Port Harcourt'!$E:$AE,COLUMN(W$1)-2,FALSE))</f>
        <v>45</v>
      </c>
      <c r="X108" s="7">
        <f>IF(VLOOKUP($B$52&amp;$B108,'[20]Port Harcourt'!$E:$AE,COLUMN(X$1)-2,FALSE)=" ",0,VLOOKUP($B$52&amp;$B108,'[20]Port Harcourt'!$E:$AE,COLUMN(X$1)-2,FALSE))</f>
        <v>63</v>
      </c>
      <c r="Y108" s="7">
        <f>IF(VLOOKUP($B$52&amp;$B108,'[20]Port Harcourt'!$E:$AE,COLUMN(Y$1)-2,FALSE)=" ",0,VLOOKUP($B$52&amp;$B108,'[20]Port Harcourt'!$E:$AE,COLUMN(Y$1)-2,FALSE))</f>
        <v>58</v>
      </c>
      <c r="Z108" s="7">
        <f>IF(VLOOKUP($B$52&amp;$B108,'[20]Port Harcourt'!$E:$AE,COLUMN(Z$1)-2,FALSE)=" ",0,VLOOKUP($B$52&amp;$B108,'[20]Port Harcourt'!$E:$AE,COLUMN(Z$1)-2,FALSE))</f>
        <v>62</v>
      </c>
      <c r="AA108" s="7">
        <f>IF(VLOOKUP($B$52&amp;$B108,'[20]Port Harcourt'!$E:$AE,COLUMN(AA$1)-2,FALSE)=" ",0,VLOOKUP($B$52&amp;$B108,'[20]Port Harcourt'!$E:$AE,COLUMN(AA$1)-2,FALSE))</f>
        <v>80</v>
      </c>
      <c r="AB108" s="7">
        <f>IF(VLOOKUP($B$52&amp;$B108,'[20]Port Harcourt'!$E:$AE,COLUMN(AB$1)-2,FALSE)=" ",0,VLOOKUP($B$52&amp;$B108,'[20]Port Harcourt'!$E:$AE,COLUMN(AB$1)-2,FALSE))</f>
        <v>93</v>
      </c>
      <c r="AC108" s="7">
        <f>IF(VLOOKUP($B$52&amp;$B108,'[20]Port Harcourt'!$E:$AE,COLUMN(AC$1)-2,FALSE)=" ",0,VLOOKUP($B$52&amp;$B108,'[20]Port Harcourt'!$E:$AE,COLUMN(AC$1)-2,FALSE))</f>
        <v>91</v>
      </c>
      <c r="AF108" s="7">
        <f t="shared" ref="AF108:AG111" si="123">AB108</f>
        <v>93</v>
      </c>
      <c r="AG108" s="7">
        <f t="shared" si="123"/>
        <v>91</v>
      </c>
      <c r="AH108" s="7">
        <f>VLOOKUP($A$3&amp;$B$52&amp;$B108,'[14]Paga All'!$G$1:$J$3000,4,FALSE)</f>
        <v>102</v>
      </c>
      <c r="AI108" s="7">
        <f>VLOOKUP($A$3&amp;$B$100&amp;$B108,'[15]Paga all'!$F:$G,2,FALSE)</f>
        <v>103</v>
      </c>
      <c r="AJ108" s="7">
        <f>VLOOKUP($A$3&amp;$B$52&amp;$B108,'[16]Paga all'!$F$2:$G$1470,2,FALSE)</f>
        <v>93</v>
      </c>
      <c r="AK108" s="9">
        <f t="shared" ref="AK108:BO108" si="124">IF(ROUND((AJ108+AJ109)*(1+AK102),)&gt;=AK$3*$AD$3,AK$3*$AD$3*(1-AK103),ROUND((AJ108+AJ109)*(1+AK102),)-ROUND((AJ108+AJ109)*(1+AK102)*AK103,))</f>
        <v>114</v>
      </c>
      <c r="AL108" s="9">
        <f t="shared" si="124"/>
        <v>133</v>
      </c>
      <c r="AM108" s="9">
        <f t="shared" si="124"/>
        <v>154</v>
      </c>
      <c r="AN108" s="9">
        <f t="shared" si="124"/>
        <v>179</v>
      </c>
      <c r="AO108" s="9">
        <f t="shared" si="124"/>
        <v>208</v>
      </c>
      <c r="AP108" s="9">
        <f t="shared" si="124"/>
        <v>241</v>
      </c>
      <c r="AQ108" s="9">
        <f t="shared" si="124"/>
        <v>280</v>
      </c>
      <c r="AR108" s="9">
        <f t="shared" si="124"/>
        <v>325</v>
      </c>
      <c r="AS108" s="9">
        <f t="shared" si="124"/>
        <v>377</v>
      </c>
      <c r="AT108" s="9">
        <f t="shared" si="124"/>
        <v>438</v>
      </c>
      <c r="AU108" s="9">
        <f t="shared" si="124"/>
        <v>508</v>
      </c>
      <c r="AV108" s="9">
        <f t="shared" si="124"/>
        <v>589</v>
      </c>
      <c r="AW108" s="9">
        <f t="shared" si="124"/>
        <v>683</v>
      </c>
      <c r="AX108" s="9">
        <f t="shared" si="124"/>
        <v>744.58799999999997</v>
      </c>
      <c r="AY108" s="9">
        <f t="shared" si="124"/>
        <v>787.15649999999994</v>
      </c>
      <c r="AZ108" s="9">
        <f t="shared" si="124"/>
        <v>831.8895</v>
      </c>
      <c r="BA108" s="9">
        <f t="shared" si="124"/>
        <v>879.50849999999991</v>
      </c>
      <c r="BB108" s="9">
        <f t="shared" si="124"/>
        <v>930.01350000000002</v>
      </c>
      <c r="BC108" s="9">
        <f t="shared" si="124"/>
        <v>983.40449999999998</v>
      </c>
      <c r="BD108" s="9">
        <f t="shared" si="124"/>
        <v>1039.6814999999999</v>
      </c>
      <c r="BE108" s="9">
        <f t="shared" si="124"/>
        <v>1098.8444999999999</v>
      </c>
      <c r="BF108" s="9">
        <f t="shared" si="124"/>
        <v>1161.615</v>
      </c>
      <c r="BG108" s="9">
        <f t="shared" si="124"/>
        <v>1227.9929999999999</v>
      </c>
      <c r="BH108" s="9">
        <f t="shared" si="124"/>
        <v>1297.9784999999999</v>
      </c>
      <c r="BI108" s="9">
        <f t="shared" si="124"/>
        <v>1372.2929999999999</v>
      </c>
      <c r="BJ108" s="9">
        <f t="shared" si="124"/>
        <v>1450.9365</v>
      </c>
      <c r="BK108" s="9">
        <f t="shared" si="124"/>
        <v>1533.9089999999999</v>
      </c>
      <c r="BL108" s="9">
        <f t="shared" si="124"/>
        <v>1621.932</v>
      </c>
      <c r="BM108" s="9">
        <f t="shared" si="124"/>
        <v>1715.0055</v>
      </c>
      <c r="BN108" s="9">
        <f t="shared" si="124"/>
        <v>1813.1295</v>
      </c>
      <c r="BO108" s="9">
        <f t="shared" si="124"/>
        <v>1917.0255</v>
      </c>
    </row>
    <row r="109" spans="2:67" x14ac:dyDescent="0.25">
      <c r="B109" s="292" t="s">
        <v>305</v>
      </c>
      <c r="D109" s="7">
        <f>IF(VLOOKUP($B$52&amp;$B109,'[20]Port Harcourt'!$E:$AE,COLUMN(D$1)-2,FALSE)=" ",0,VLOOKUP($B$52&amp;$B109,'[20]Port Harcourt'!$E:$AE,COLUMN(D$1)-2,FALSE))</f>
        <v>0</v>
      </c>
      <c r="E109" s="7">
        <f>IF(VLOOKUP($B$52&amp;$B109,'[20]Port Harcourt'!$E:$AE,COLUMN(E$1)-2,FALSE)=" ",0,VLOOKUP($B$52&amp;$B109,'[20]Port Harcourt'!$E:$AE,COLUMN(E$1)-2,FALSE))</f>
        <v>0</v>
      </c>
      <c r="F109" s="7">
        <f>IF(VLOOKUP($B$52&amp;$B109,'[20]Port Harcourt'!$E:$AE,COLUMN(F$1)-2,FALSE)=" ",0,VLOOKUP($B$52&amp;$B109,'[20]Port Harcourt'!$E:$AE,COLUMN(F$1)-2,FALSE))</f>
        <v>0</v>
      </c>
      <c r="G109" s="7">
        <f>IF(VLOOKUP($B$52&amp;$B109,'[20]Port Harcourt'!$E:$AE,COLUMN(G$1)-2,FALSE)=" ",0,VLOOKUP($B$52&amp;$B109,'[20]Port Harcourt'!$E:$AE,COLUMN(G$1)-2,FALSE))</f>
        <v>0</v>
      </c>
      <c r="H109" s="7">
        <f>IF(VLOOKUP($B$52&amp;$B109,'[20]Port Harcourt'!$E:$AE,COLUMN(H$1)-2,FALSE)=" ",0,VLOOKUP($B$52&amp;$B109,'[20]Port Harcourt'!$E:$AE,COLUMN(H$1)-2,FALSE))</f>
        <v>0</v>
      </c>
      <c r="I109" s="7">
        <f>IF(VLOOKUP($B$52&amp;$B109,'[20]Port Harcourt'!$E:$AE,COLUMN(I$1)-2,FALSE)=" ",0,VLOOKUP($B$52&amp;$B109,'[20]Port Harcourt'!$E:$AE,COLUMN(I$1)-2,FALSE))</f>
        <v>0</v>
      </c>
      <c r="J109" s="7">
        <f>IF(VLOOKUP($B$52&amp;$B109,'[20]Port Harcourt'!$E:$AE,COLUMN(J$1)-2,FALSE)=" ",0,VLOOKUP($B$52&amp;$B109,'[20]Port Harcourt'!$E:$AE,COLUMN(J$1)-2,FALSE))</f>
        <v>0</v>
      </c>
      <c r="K109" s="7">
        <f>IF(VLOOKUP($B$52&amp;$B109,'[20]Port Harcourt'!$E:$AE,COLUMN(K$1)-2,FALSE)=" ",0,VLOOKUP($B$52&amp;$B109,'[20]Port Harcourt'!$E:$AE,COLUMN(K$1)-2,FALSE))</f>
        <v>0</v>
      </c>
      <c r="L109" s="7">
        <f>IF(VLOOKUP($B$52&amp;$B109,'[20]Port Harcourt'!$E:$AE,COLUMN(L$1)-2,FALSE)=" ",0,VLOOKUP($B$52&amp;$B109,'[20]Port Harcourt'!$E:$AE,COLUMN(L$1)-2,FALSE))</f>
        <v>0</v>
      </c>
      <c r="M109" s="7">
        <f>IF(VLOOKUP($B$52&amp;$B109,'[20]Port Harcourt'!$E:$AE,COLUMN(M$1)-2,FALSE)=" ",0,VLOOKUP($B$52&amp;$B109,'[20]Port Harcourt'!$E:$AE,COLUMN(M$1)-2,FALSE))</f>
        <v>0</v>
      </c>
      <c r="N109" s="7">
        <f>IF(VLOOKUP($B$52&amp;$B109,'[20]Port Harcourt'!$E:$AE,COLUMN(N$1)-2,FALSE)=" ",0,VLOOKUP($B$52&amp;$B109,'[20]Port Harcourt'!$E:$AE,COLUMN(N$1)-2,FALSE))</f>
        <v>0</v>
      </c>
      <c r="O109" s="7">
        <f>IF(VLOOKUP($B$52&amp;$B109,'[20]Port Harcourt'!$E:$AE,COLUMN(O$1)-2,FALSE)=" ",0,VLOOKUP($B$52&amp;$B109,'[20]Port Harcourt'!$E:$AE,COLUMN(O$1)-2,FALSE))</f>
        <v>0</v>
      </c>
      <c r="P109" s="7">
        <f>IF(VLOOKUP($B$52&amp;$B109,'[20]Port Harcourt'!$E:$AE,COLUMN(P$1)-2,FALSE)=" ",0,VLOOKUP($B$52&amp;$B109,'[20]Port Harcourt'!$E:$AE,COLUMN(P$1)-2,FALSE))</f>
        <v>0</v>
      </c>
      <c r="Q109" s="7">
        <f>IF(VLOOKUP($B$52&amp;$B109,'[20]Port Harcourt'!$E:$AE,COLUMN(Q$1)-2,FALSE)=" ",0,VLOOKUP($B$52&amp;$B109,'[20]Port Harcourt'!$E:$AE,COLUMN(Q$1)-2,FALSE))</f>
        <v>0</v>
      </c>
      <c r="R109" s="7">
        <f>IF(VLOOKUP($B$52&amp;$B109,'[20]Port Harcourt'!$E:$AE,COLUMN(R$1)-2,FALSE)=" ",0,VLOOKUP($B$52&amp;$B109,'[20]Port Harcourt'!$E:$AE,COLUMN(R$1)-2,FALSE))</f>
        <v>0</v>
      </c>
      <c r="S109" s="7">
        <f>IF(VLOOKUP($B$52&amp;$B109,'[20]Port Harcourt'!$E:$AE,COLUMN(S$1)-2,FALSE)=" ",0,VLOOKUP($B$52&amp;$B109,'[20]Port Harcourt'!$E:$AE,COLUMN(S$1)-2,FALSE))</f>
        <v>0</v>
      </c>
      <c r="T109" s="7">
        <f>IF(VLOOKUP($B$52&amp;$B109,'[20]Port Harcourt'!$E:$AE,COLUMN(T$1)-2,FALSE)=" ",0,VLOOKUP($B$52&amp;$B109,'[20]Port Harcourt'!$E:$AE,COLUMN(T$1)-2,FALSE))</f>
        <v>0</v>
      </c>
      <c r="U109" s="7">
        <f>IF(VLOOKUP($B$52&amp;$B109,'[20]Port Harcourt'!$E:$AE,COLUMN(U$1)-2,FALSE)=" ",0,VLOOKUP($B$52&amp;$B109,'[20]Port Harcourt'!$E:$AE,COLUMN(U$1)-2,FALSE))</f>
        <v>0</v>
      </c>
      <c r="V109" s="7">
        <f>IF(VLOOKUP($B$52&amp;$B109,'[20]Port Harcourt'!$E:$AE,COLUMN(V$1)-2,FALSE)=" ",0,VLOOKUP($B$52&amp;$B109,'[20]Port Harcourt'!$E:$AE,COLUMN(V$1)-2,FALSE))</f>
        <v>0</v>
      </c>
      <c r="W109" s="7">
        <f>IF(VLOOKUP($B$52&amp;$B109,'[20]Port Harcourt'!$E:$AE,COLUMN(W$1)-2,FALSE)=" ",0,VLOOKUP($B$52&amp;$B109,'[20]Port Harcourt'!$E:$AE,COLUMN(W$1)-2,FALSE))</f>
        <v>0</v>
      </c>
      <c r="X109" s="7">
        <f>IF(VLOOKUP($B$52&amp;$B109,'[20]Port Harcourt'!$E:$AE,COLUMN(X$1)-2,FALSE)=" ",0,VLOOKUP($B$52&amp;$B109,'[20]Port Harcourt'!$E:$AE,COLUMN(X$1)-2,FALSE))</f>
        <v>0</v>
      </c>
      <c r="Y109" s="7">
        <f>IF(VLOOKUP($B$52&amp;$B109,'[20]Port Harcourt'!$E:$AE,COLUMN(Y$1)-2,FALSE)=" ",0,VLOOKUP($B$52&amp;$B109,'[20]Port Harcourt'!$E:$AE,COLUMN(Y$1)-2,FALSE))</f>
        <v>2</v>
      </c>
      <c r="Z109" s="7">
        <f>IF(VLOOKUP($B$52&amp;$B109,'[20]Port Harcourt'!$E:$AE,COLUMN(Z$1)-2,FALSE)=" ",0,VLOOKUP($B$52&amp;$B109,'[20]Port Harcourt'!$E:$AE,COLUMN(Z$1)-2,FALSE))</f>
        <v>3</v>
      </c>
      <c r="AA109" s="7">
        <f>IF(VLOOKUP($B$52&amp;$B109,'[20]Port Harcourt'!$E:$AE,COLUMN(AA$1)-2,FALSE)=" ",0,VLOOKUP($B$52&amp;$B109,'[20]Port Harcourt'!$E:$AE,COLUMN(AA$1)-2,FALSE))</f>
        <v>5</v>
      </c>
      <c r="AB109" s="7">
        <f>IF(VLOOKUP($B$52&amp;$B109,'[20]Port Harcourt'!$E:$AE,COLUMN(AB$1)-2,FALSE)=" ",0,VLOOKUP($B$52&amp;$B109,'[20]Port Harcourt'!$E:$AE,COLUMN(AB$1)-2,FALSE))</f>
        <v>7</v>
      </c>
      <c r="AC109" s="7">
        <f>IF(VLOOKUP($B$52&amp;$B109,'[20]Port Harcourt'!$E:$AE,COLUMN(AC$1)-2,FALSE)=" ",0,VLOOKUP($B$52&amp;$B109,'[20]Port Harcourt'!$E:$AE,COLUMN(AC$1)-2,FALSE))</f>
        <v>0</v>
      </c>
      <c r="AF109" s="7">
        <f t="shared" si="123"/>
        <v>7</v>
      </c>
      <c r="AG109" s="7">
        <f t="shared" si="123"/>
        <v>0</v>
      </c>
      <c r="AH109" s="7">
        <f>VLOOKUP($A$3&amp;$B$52&amp;$B109,'[14]Paga All'!$G$1:$J$3000,4,FALSE)</f>
        <v>1</v>
      </c>
      <c r="AI109" s="7">
        <f>VLOOKUP($A$3&amp;$B$100&amp;$B109,'[15]Paga all'!$F:$G,2,FALSE)</f>
        <v>10</v>
      </c>
      <c r="AJ109" s="7">
        <f>VLOOKUP($A$3&amp;$B$52&amp;$B109,'[16]Paga all'!$F$2:$G$1470,2,FALSE)</f>
        <v>10</v>
      </c>
      <c r="AK109" s="9">
        <f t="shared" ref="AK109:BO109" si="125">IF(ROUND((AJ108+AJ109)*(1+AK102),)&gt;=AK$3*$AD$3,AK$3*$AD$3*AK103,ROUND((AJ108+AJ109)*(1+AK102),)-AK108)</f>
        <v>5</v>
      </c>
      <c r="AL109" s="9">
        <f t="shared" si="125"/>
        <v>5</v>
      </c>
      <c r="AM109" s="9">
        <f t="shared" si="125"/>
        <v>6</v>
      </c>
      <c r="AN109" s="9">
        <f t="shared" si="125"/>
        <v>7</v>
      </c>
      <c r="AO109" s="9">
        <f t="shared" si="125"/>
        <v>8</v>
      </c>
      <c r="AP109" s="9">
        <f t="shared" si="125"/>
        <v>10</v>
      </c>
      <c r="AQ109" s="9">
        <f t="shared" si="125"/>
        <v>11</v>
      </c>
      <c r="AR109" s="9">
        <f t="shared" si="125"/>
        <v>13</v>
      </c>
      <c r="AS109" s="9">
        <f t="shared" si="125"/>
        <v>15</v>
      </c>
      <c r="AT109" s="9">
        <f t="shared" si="125"/>
        <v>17</v>
      </c>
      <c r="AU109" s="9">
        <f t="shared" si="125"/>
        <v>20</v>
      </c>
      <c r="AV109" s="9">
        <f t="shared" si="125"/>
        <v>23</v>
      </c>
      <c r="AW109" s="9">
        <f t="shared" si="125"/>
        <v>27</v>
      </c>
      <c r="AX109" s="9">
        <f t="shared" si="125"/>
        <v>29.411999999999999</v>
      </c>
      <c r="AY109" s="9">
        <f t="shared" si="125"/>
        <v>31.093499999999999</v>
      </c>
      <c r="AZ109" s="9">
        <f t="shared" si="125"/>
        <v>32.860500000000002</v>
      </c>
      <c r="BA109" s="9">
        <f t="shared" si="125"/>
        <v>34.741500000000002</v>
      </c>
      <c r="BB109" s="9">
        <f t="shared" si="125"/>
        <v>36.736499999999999</v>
      </c>
      <c r="BC109" s="9">
        <f t="shared" si="125"/>
        <v>38.845500000000001</v>
      </c>
      <c r="BD109" s="9">
        <f t="shared" si="125"/>
        <v>41.0685</v>
      </c>
      <c r="BE109" s="9">
        <f t="shared" si="125"/>
        <v>43.405499999999996</v>
      </c>
      <c r="BF109" s="9">
        <f t="shared" si="125"/>
        <v>45.884999999999998</v>
      </c>
      <c r="BG109" s="9">
        <f t="shared" si="125"/>
        <v>48.506999999999998</v>
      </c>
      <c r="BH109" s="9">
        <f t="shared" si="125"/>
        <v>51.271499999999996</v>
      </c>
      <c r="BI109" s="9">
        <f t="shared" si="125"/>
        <v>54.207000000000001</v>
      </c>
      <c r="BJ109" s="9">
        <f t="shared" si="125"/>
        <v>57.313499999999998</v>
      </c>
      <c r="BK109" s="9">
        <f t="shared" si="125"/>
        <v>60.591000000000001</v>
      </c>
      <c r="BL109" s="9">
        <f t="shared" si="125"/>
        <v>64.067999999999998</v>
      </c>
      <c r="BM109" s="9">
        <f t="shared" si="125"/>
        <v>67.744500000000002</v>
      </c>
      <c r="BN109" s="9">
        <f t="shared" si="125"/>
        <v>71.620499999999993</v>
      </c>
      <c r="BO109" s="9">
        <f t="shared" si="125"/>
        <v>75.724499999999992</v>
      </c>
    </row>
    <row r="110" spans="2:67" x14ac:dyDescent="0.25">
      <c r="B110" s="292" t="s">
        <v>306</v>
      </c>
      <c r="D110" s="7">
        <f>IF(VLOOKUP($B$52&amp;$B110,'[20]Port Harcourt'!$E:$AE,COLUMN(D$1)-2,FALSE)=" ",0,VLOOKUP($B$52&amp;$B110,'[20]Port Harcourt'!$E:$AE,COLUMN(D$1)-2,FALSE))</f>
        <v>0</v>
      </c>
      <c r="E110" s="7">
        <f>IF(VLOOKUP($B$52&amp;$B110,'[20]Port Harcourt'!$E:$AE,COLUMN(E$1)-2,FALSE)=" ",0,VLOOKUP($B$52&amp;$B110,'[20]Port Harcourt'!$E:$AE,COLUMN(E$1)-2,FALSE))</f>
        <v>0</v>
      </c>
      <c r="F110" s="7">
        <f>IF(VLOOKUP($B$52&amp;$B110,'[20]Port Harcourt'!$E:$AE,COLUMN(F$1)-2,FALSE)=" ",0,VLOOKUP($B$52&amp;$B110,'[20]Port Harcourt'!$E:$AE,COLUMN(F$1)-2,FALSE))</f>
        <v>0</v>
      </c>
      <c r="G110" s="7">
        <f>IF(VLOOKUP($B$52&amp;$B110,'[20]Port Harcourt'!$E:$AE,COLUMN(G$1)-2,FALSE)=" ",0,VLOOKUP($B$52&amp;$B110,'[20]Port Harcourt'!$E:$AE,COLUMN(G$1)-2,FALSE))</f>
        <v>0</v>
      </c>
      <c r="H110" s="7">
        <f>IF(VLOOKUP($B$52&amp;$B110,'[20]Port Harcourt'!$E:$AE,COLUMN(H$1)-2,FALSE)=" ",0,VLOOKUP($B$52&amp;$B110,'[20]Port Harcourt'!$E:$AE,COLUMN(H$1)-2,FALSE))</f>
        <v>0</v>
      </c>
      <c r="I110" s="7">
        <f>IF(VLOOKUP($B$52&amp;$B110,'[20]Port Harcourt'!$E:$AE,COLUMN(I$1)-2,FALSE)=" ",0,VLOOKUP($B$52&amp;$B110,'[20]Port Harcourt'!$E:$AE,COLUMN(I$1)-2,FALSE))</f>
        <v>0</v>
      </c>
      <c r="J110" s="7">
        <f>IF(VLOOKUP($B$52&amp;$B110,'[20]Port Harcourt'!$E:$AE,COLUMN(J$1)-2,FALSE)=" ",0,VLOOKUP($B$52&amp;$B110,'[20]Port Harcourt'!$E:$AE,COLUMN(J$1)-2,FALSE))</f>
        <v>0</v>
      </c>
      <c r="K110" s="7">
        <f>IF(VLOOKUP($B$52&amp;$B110,'[20]Port Harcourt'!$E:$AE,COLUMN(K$1)-2,FALSE)=" ",0,VLOOKUP($B$52&amp;$B110,'[20]Port Harcourt'!$E:$AE,COLUMN(K$1)-2,FALSE))</f>
        <v>0</v>
      </c>
      <c r="L110" s="7">
        <f>IF(VLOOKUP($B$52&amp;$B110,'[20]Port Harcourt'!$E:$AE,COLUMN(L$1)-2,FALSE)=" ",0,VLOOKUP($B$52&amp;$B110,'[20]Port Harcourt'!$E:$AE,COLUMN(L$1)-2,FALSE))</f>
        <v>0</v>
      </c>
      <c r="M110" s="7">
        <f>IF(VLOOKUP($B$52&amp;$B110,'[20]Port Harcourt'!$E:$AE,COLUMN(M$1)-2,FALSE)=" ",0,VLOOKUP($B$52&amp;$B110,'[20]Port Harcourt'!$E:$AE,COLUMN(M$1)-2,FALSE))</f>
        <v>0</v>
      </c>
      <c r="N110" s="7">
        <f>IF(VLOOKUP($B$52&amp;$B110,'[20]Port Harcourt'!$E:$AE,COLUMN(N$1)-2,FALSE)=" ",0,VLOOKUP($B$52&amp;$B110,'[20]Port Harcourt'!$E:$AE,COLUMN(N$1)-2,FALSE))</f>
        <v>0</v>
      </c>
      <c r="O110" s="7">
        <f>IF(VLOOKUP($B$52&amp;$B110,'[20]Port Harcourt'!$E:$AE,COLUMN(O$1)-2,FALSE)=" ",0,VLOOKUP($B$52&amp;$B110,'[20]Port Harcourt'!$E:$AE,COLUMN(O$1)-2,FALSE))</f>
        <v>0</v>
      </c>
      <c r="P110" s="7">
        <f>IF(VLOOKUP($B$52&amp;$B110,'[20]Port Harcourt'!$E:$AE,COLUMN(P$1)-2,FALSE)=" ",0,VLOOKUP($B$52&amp;$B110,'[20]Port Harcourt'!$E:$AE,COLUMN(P$1)-2,FALSE))</f>
        <v>0</v>
      </c>
      <c r="Q110" s="7">
        <f>IF(VLOOKUP($B$52&amp;$B110,'[20]Port Harcourt'!$E:$AE,COLUMN(Q$1)-2,FALSE)=" ",0,VLOOKUP($B$52&amp;$B110,'[20]Port Harcourt'!$E:$AE,COLUMN(Q$1)-2,FALSE))</f>
        <v>0</v>
      </c>
      <c r="R110" s="7">
        <f>IF(VLOOKUP($B$52&amp;$B110,'[20]Port Harcourt'!$E:$AE,COLUMN(R$1)-2,FALSE)=" ",0,VLOOKUP($B$52&amp;$B110,'[20]Port Harcourt'!$E:$AE,COLUMN(R$1)-2,FALSE))</f>
        <v>0</v>
      </c>
      <c r="S110" s="7">
        <f>IF(VLOOKUP($B$52&amp;$B110,'[20]Port Harcourt'!$E:$AE,COLUMN(S$1)-2,FALSE)=" ",0,VLOOKUP($B$52&amp;$B110,'[20]Port Harcourt'!$E:$AE,COLUMN(S$1)-2,FALSE))</f>
        <v>0</v>
      </c>
      <c r="T110" s="7">
        <f>IF(VLOOKUP($B$52&amp;$B110,'[20]Port Harcourt'!$E:$AE,COLUMN(T$1)-2,FALSE)=" ",0,VLOOKUP($B$52&amp;$B110,'[20]Port Harcourt'!$E:$AE,COLUMN(T$1)-2,FALSE))</f>
        <v>0</v>
      </c>
      <c r="U110" s="7">
        <f>IF(VLOOKUP($B$52&amp;$B110,'[20]Port Harcourt'!$E:$AE,COLUMN(U$1)-2,FALSE)=" ",0,VLOOKUP($B$52&amp;$B110,'[20]Port Harcourt'!$E:$AE,COLUMN(U$1)-2,FALSE))</f>
        <v>0</v>
      </c>
      <c r="V110" s="7">
        <f>IF(VLOOKUP($B$52&amp;$B110,'[20]Port Harcourt'!$E:$AE,COLUMN(V$1)-2,FALSE)=" ",0,VLOOKUP($B$52&amp;$B110,'[20]Port Harcourt'!$E:$AE,COLUMN(V$1)-2,FALSE))</f>
        <v>1</v>
      </c>
      <c r="W110" s="7">
        <f>IF(VLOOKUP($B$52&amp;$B110,'[20]Port Harcourt'!$E:$AE,COLUMN(W$1)-2,FALSE)=" ",0,VLOOKUP($B$52&amp;$B110,'[20]Port Harcourt'!$E:$AE,COLUMN(W$1)-2,FALSE))</f>
        <v>175</v>
      </c>
      <c r="X110" s="7">
        <f>IF(VLOOKUP($B$52&amp;$B110,'[20]Port Harcourt'!$E:$AE,COLUMN(X$1)-2,FALSE)=" ",0,VLOOKUP($B$52&amp;$B110,'[20]Port Harcourt'!$E:$AE,COLUMN(X$1)-2,FALSE))</f>
        <v>319</v>
      </c>
      <c r="Y110" s="7">
        <f>IF(VLOOKUP($B$52&amp;$B110,'[20]Port Harcourt'!$E:$AE,COLUMN(Y$1)-2,FALSE)=" ",0,VLOOKUP($B$52&amp;$B110,'[20]Port Harcourt'!$E:$AE,COLUMN(Y$1)-2,FALSE))</f>
        <v>305</v>
      </c>
      <c r="Z110" s="7">
        <f>IF(VLOOKUP($B$52&amp;$B110,'[20]Port Harcourt'!$E:$AE,COLUMN(Z$1)-2,FALSE)=" ",0,VLOOKUP($B$52&amp;$B110,'[20]Port Harcourt'!$E:$AE,COLUMN(Z$1)-2,FALSE))</f>
        <v>328</v>
      </c>
      <c r="AA110" s="7">
        <f>IF(VLOOKUP($B$52&amp;$B110,'[20]Port Harcourt'!$E:$AE,COLUMN(AA$1)-2,FALSE)=" ",0,VLOOKUP($B$52&amp;$B110,'[20]Port Harcourt'!$E:$AE,COLUMN(AA$1)-2,FALSE))</f>
        <v>771</v>
      </c>
      <c r="AB110" s="7">
        <f>IF(VLOOKUP($B$52&amp;$B110,'[20]Port Harcourt'!$E:$AE,COLUMN(AB$1)-2,FALSE)=" ",0,VLOOKUP($B$52&amp;$B110,'[20]Port Harcourt'!$E:$AE,COLUMN(AB$1)-2,FALSE))</f>
        <v>1434</v>
      </c>
      <c r="AC110" s="7">
        <f>IF(VLOOKUP($B$52&amp;$B110,'[20]Port Harcourt'!$E:$AE,COLUMN(AC$1)-2,FALSE)=" ",0,VLOOKUP($B$52&amp;$B110,'[20]Port Harcourt'!$E:$AE,COLUMN(AC$1)-2,FALSE))</f>
        <v>1003</v>
      </c>
      <c r="AF110" s="7">
        <f t="shared" si="123"/>
        <v>1434</v>
      </c>
      <c r="AG110" s="7">
        <f t="shared" si="123"/>
        <v>1003</v>
      </c>
      <c r="AH110" s="7">
        <f>VLOOKUP($A$3&amp;$B$52&amp;$B110,'[14]Paga All'!$G$1:$J$3000,4,FALSE)</f>
        <v>1238</v>
      </c>
      <c r="AI110" s="7">
        <f>VLOOKUP($A$3&amp;$B$100&amp;$B110,'[15]Paga all'!$F:$G,2,FALSE)</f>
        <v>965</v>
      </c>
      <c r="AJ110" s="7">
        <f>VLOOKUP($A$3&amp;$B$52&amp;$B110,'[16]Paga all'!$F$2:$G$1470,2,FALSE)</f>
        <v>721</v>
      </c>
      <c r="AK110" s="9">
        <f t="shared" ref="AK110:BO110" si="126">ROUND(AK108*AK104,)</f>
        <v>1938</v>
      </c>
      <c r="AL110" s="9">
        <f t="shared" si="126"/>
        <v>2660</v>
      </c>
      <c r="AM110" s="9">
        <f t="shared" si="126"/>
        <v>3080</v>
      </c>
      <c r="AN110" s="9">
        <f t="shared" si="126"/>
        <v>3580</v>
      </c>
      <c r="AO110" s="9">
        <f t="shared" si="126"/>
        <v>4160</v>
      </c>
      <c r="AP110" s="9">
        <f t="shared" si="126"/>
        <v>4820</v>
      </c>
      <c r="AQ110" s="9">
        <f t="shared" si="126"/>
        <v>5600</v>
      </c>
      <c r="AR110" s="9">
        <f t="shared" si="126"/>
        <v>6500</v>
      </c>
      <c r="AS110" s="9">
        <f t="shared" si="126"/>
        <v>7540</v>
      </c>
      <c r="AT110" s="9">
        <f t="shared" si="126"/>
        <v>8760</v>
      </c>
      <c r="AU110" s="9">
        <f t="shared" si="126"/>
        <v>10160</v>
      </c>
      <c r="AV110" s="9">
        <f t="shared" si="126"/>
        <v>11780</v>
      </c>
      <c r="AW110" s="9">
        <f t="shared" si="126"/>
        <v>13660</v>
      </c>
      <c r="AX110" s="9">
        <f t="shared" si="126"/>
        <v>14892</v>
      </c>
      <c r="AY110" s="9">
        <f t="shared" si="126"/>
        <v>15743</v>
      </c>
      <c r="AZ110" s="9">
        <f t="shared" si="126"/>
        <v>16638</v>
      </c>
      <c r="BA110" s="9">
        <f t="shared" si="126"/>
        <v>17590</v>
      </c>
      <c r="BB110" s="9">
        <f t="shared" si="126"/>
        <v>18600</v>
      </c>
      <c r="BC110" s="9">
        <f t="shared" si="126"/>
        <v>19668</v>
      </c>
      <c r="BD110" s="9">
        <f t="shared" si="126"/>
        <v>20794</v>
      </c>
      <c r="BE110" s="9">
        <f t="shared" si="126"/>
        <v>21977</v>
      </c>
      <c r="BF110" s="9">
        <f t="shared" si="126"/>
        <v>23232</v>
      </c>
      <c r="BG110" s="9">
        <f t="shared" si="126"/>
        <v>24560</v>
      </c>
      <c r="BH110" s="9">
        <f t="shared" si="126"/>
        <v>25960</v>
      </c>
      <c r="BI110" s="9">
        <f t="shared" si="126"/>
        <v>27446</v>
      </c>
      <c r="BJ110" s="9">
        <f t="shared" si="126"/>
        <v>29019</v>
      </c>
      <c r="BK110" s="9">
        <f t="shared" si="126"/>
        <v>30678</v>
      </c>
      <c r="BL110" s="9">
        <f t="shared" si="126"/>
        <v>32439</v>
      </c>
      <c r="BM110" s="9">
        <f t="shared" si="126"/>
        <v>34300</v>
      </c>
      <c r="BN110" s="9">
        <f t="shared" si="126"/>
        <v>36263</v>
      </c>
      <c r="BO110" s="9">
        <f t="shared" si="126"/>
        <v>38341</v>
      </c>
    </row>
    <row r="111" spans="2:67" x14ac:dyDescent="0.25">
      <c r="B111" s="292" t="s">
        <v>307</v>
      </c>
      <c r="D111" s="7">
        <f>IF(VLOOKUP($B$52&amp;$B111,'[20]Port Harcourt'!$E:$AE,COLUMN(D$1)-2,FALSE)=" ",0,VLOOKUP($B$52&amp;$B111,'[20]Port Harcourt'!$E:$AE,COLUMN(D$1)-2,FALSE))</f>
        <v>0</v>
      </c>
      <c r="E111" s="7">
        <f>IF(VLOOKUP($B$52&amp;$B111,'[20]Port Harcourt'!$E:$AE,COLUMN(E$1)-2,FALSE)=" ",0,VLOOKUP($B$52&amp;$B111,'[20]Port Harcourt'!$E:$AE,COLUMN(E$1)-2,FALSE))</f>
        <v>0</v>
      </c>
      <c r="F111" s="7">
        <f>IF(VLOOKUP($B$52&amp;$B111,'[20]Port Harcourt'!$E:$AE,COLUMN(F$1)-2,FALSE)=" ",0,VLOOKUP($B$52&amp;$B111,'[20]Port Harcourt'!$E:$AE,COLUMN(F$1)-2,FALSE))</f>
        <v>0</v>
      </c>
      <c r="G111" s="7">
        <f>IF(VLOOKUP($B$52&amp;$B111,'[20]Port Harcourt'!$E:$AE,COLUMN(G$1)-2,FALSE)=" ",0,VLOOKUP($B$52&amp;$B111,'[20]Port Harcourt'!$E:$AE,COLUMN(G$1)-2,FALSE))</f>
        <v>0</v>
      </c>
      <c r="H111" s="7">
        <f>IF(VLOOKUP($B$52&amp;$B111,'[20]Port Harcourt'!$E:$AE,COLUMN(H$1)-2,FALSE)=" ",0,VLOOKUP($B$52&amp;$B111,'[20]Port Harcourt'!$E:$AE,COLUMN(H$1)-2,FALSE))</f>
        <v>0</v>
      </c>
      <c r="I111" s="7">
        <f>IF(VLOOKUP($B$52&amp;$B111,'[20]Port Harcourt'!$E:$AE,COLUMN(I$1)-2,FALSE)=" ",0,VLOOKUP($B$52&amp;$B111,'[20]Port Harcourt'!$E:$AE,COLUMN(I$1)-2,FALSE))</f>
        <v>0</v>
      </c>
      <c r="J111" s="7">
        <f>IF(VLOOKUP($B$52&amp;$B111,'[20]Port Harcourt'!$E:$AE,COLUMN(J$1)-2,FALSE)=" ",0,VLOOKUP($B$52&amp;$B111,'[20]Port Harcourt'!$E:$AE,COLUMN(J$1)-2,FALSE))</f>
        <v>0</v>
      </c>
      <c r="K111" s="7">
        <f>IF(VLOOKUP($B$52&amp;$B111,'[20]Port Harcourt'!$E:$AE,COLUMN(K$1)-2,FALSE)=" ",0,VLOOKUP($B$52&amp;$B111,'[20]Port Harcourt'!$E:$AE,COLUMN(K$1)-2,FALSE))</f>
        <v>0</v>
      </c>
      <c r="L111" s="7">
        <f>IF(VLOOKUP($B$52&amp;$B111,'[20]Port Harcourt'!$E:$AE,COLUMN(L$1)-2,FALSE)=" ",0,VLOOKUP($B$52&amp;$B111,'[20]Port Harcourt'!$E:$AE,COLUMN(L$1)-2,FALSE))</f>
        <v>0</v>
      </c>
      <c r="M111" s="7">
        <f>IF(VLOOKUP($B$52&amp;$B111,'[20]Port Harcourt'!$E:$AE,COLUMN(M$1)-2,FALSE)=" ",0,VLOOKUP($B$52&amp;$B111,'[20]Port Harcourt'!$E:$AE,COLUMN(M$1)-2,FALSE))</f>
        <v>0</v>
      </c>
      <c r="N111" s="7">
        <f>IF(VLOOKUP($B$52&amp;$B111,'[20]Port Harcourt'!$E:$AE,COLUMN(N$1)-2,FALSE)=" ",0,VLOOKUP($B$52&amp;$B111,'[20]Port Harcourt'!$E:$AE,COLUMN(N$1)-2,FALSE))</f>
        <v>0</v>
      </c>
      <c r="O111" s="7">
        <f>IF(VLOOKUP($B$52&amp;$B111,'[20]Port Harcourt'!$E:$AE,COLUMN(O$1)-2,FALSE)=" ",0,VLOOKUP($B$52&amp;$B111,'[20]Port Harcourt'!$E:$AE,COLUMN(O$1)-2,FALSE))</f>
        <v>0</v>
      </c>
      <c r="P111" s="7">
        <f>IF(VLOOKUP($B$52&amp;$B111,'[20]Port Harcourt'!$E:$AE,COLUMN(P$1)-2,FALSE)=" ",0,VLOOKUP($B$52&amp;$B111,'[20]Port Harcourt'!$E:$AE,COLUMN(P$1)-2,FALSE))</f>
        <v>0</v>
      </c>
      <c r="Q111" s="7">
        <f>IF(VLOOKUP($B$52&amp;$B111,'[20]Port Harcourt'!$E:$AE,COLUMN(Q$1)-2,FALSE)=" ",0,VLOOKUP($B$52&amp;$B111,'[20]Port Harcourt'!$E:$AE,COLUMN(Q$1)-2,FALSE))</f>
        <v>0</v>
      </c>
      <c r="R111" s="7">
        <f>IF(VLOOKUP($B$52&amp;$B111,'[20]Port Harcourt'!$E:$AE,COLUMN(R$1)-2,FALSE)=" ",0,VLOOKUP($B$52&amp;$B111,'[20]Port Harcourt'!$E:$AE,COLUMN(R$1)-2,FALSE))</f>
        <v>0</v>
      </c>
      <c r="S111" s="7">
        <f>IF(VLOOKUP($B$52&amp;$B111,'[20]Port Harcourt'!$E:$AE,COLUMN(S$1)-2,FALSE)=" ",0,VLOOKUP($B$52&amp;$B111,'[20]Port Harcourt'!$E:$AE,COLUMN(S$1)-2,FALSE))</f>
        <v>0</v>
      </c>
      <c r="T111" s="7">
        <f>IF(VLOOKUP($B$52&amp;$B111,'[20]Port Harcourt'!$E:$AE,COLUMN(T$1)-2,FALSE)=" ",0,VLOOKUP($B$52&amp;$B111,'[20]Port Harcourt'!$E:$AE,COLUMN(T$1)-2,FALSE))</f>
        <v>0</v>
      </c>
      <c r="U111" s="7">
        <f>IF(VLOOKUP($B$52&amp;$B111,'[20]Port Harcourt'!$E:$AE,COLUMN(U$1)-2,FALSE)=" ",0,VLOOKUP($B$52&amp;$B111,'[20]Port Harcourt'!$E:$AE,COLUMN(U$1)-2,FALSE))</f>
        <v>0</v>
      </c>
      <c r="V111" s="7">
        <f>IF(VLOOKUP($B$52&amp;$B111,'[20]Port Harcourt'!$E:$AE,COLUMN(V$1)-2,FALSE)=" ",0,VLOOKUP($B$52&amp;$B111,'[20]Port Harcourt'!$E:$AE,COLUMN(V$1)-2,FALSE))</f>
        <v>1000</v>
      </c>
      <c r="W111" s="7">
        <f>IF(VLOOKUP($B$52&amp;$B111,'[20]Port Harcourt'!$E:$AE,COLUMN(W$1)-2,FALSE)=" ",0,VLOOKUP($B$52&amp;$B111,'[20]Port Harcourt'!$E:$AE,COLUMN(W$1)-2,FALSE))</f>
        <v>247950</v>
      </c>
      <c r="X111" s="7">
        <f>IF(VLOOKUP($B$52&amp;$B111,'[20]Port Harcourt'!$E:$AE,COLUMN(X$1)-2,FALSE)=" ",0,VLOOKUP($B$52&amp;$B111,'[20]Port Harcourt'!$E:$AE,COLUMN(X$1)-2,FALSE))</f>
        <v>449200</v>
      </c>
      <c r="Y111" s="7">
        <f>IF(VLOOKUP($B$52&amp;$B111,'[20]Port Harcourt'!$E:$AE,COLUMN(Y$1)-2,FALSE)=" ",0,VLOOKUP($B$52&amp;$B111,'[20]Port Harcourt'!$E:$AE,COLUMN(Y$1)-2,FALSE))</f>
        <v>394400</v>
      </c>
      <c r="Z111" s="7">
        <f>IF(VLOOKUP($B$52&amp;$B111,'[20]Port Harcourt'!$E:$AE,COLUMN(Z$1)-2,FALSE)=" ",0,VLOOKUP($B$52&amp;$B111,'[20]Port Harcourt'!$E:$AE,COLUMN(Z$1)-2,FALSE))</f>
        <v>426650</v>
      </c>
      <c r="AA111" s="7">
        <f>IF(VLOOKUP($B$52&amp;$B111,'[20]Port Harcourt'!$E:$AE,COLUMN(AA$1)-2,FALSE)=" ",0,VLOOKUP($B$52&amp;$B111,'[20]Port Harcourt'!$E:$AE,COLUMN(AA$1)-2,FALSE))</f>
        <v>1032100</v>
      </c>
      <c r="AB111" s="7">
        <f>IF(VLOOKUP($B$52&amp;$B111,'[20]Port Harcourt'!$E:$AE,COLUMN(AB$1)-2,FALSE)=" ",0,VLOOKUP($B$52&amp;$B111,'[20]Port Harcourt'!$E:$AE,COLUMN(AB$1)-2,FALSE))</f>
        <v>1787700</v>
      </c>
      <c r="AC111" s="7">
        <f>IF(VLOOKUP($B$52&amp;$B111,'[20]Port Harcourt'!$E:$AE,COLUMN(AC$1)-2,FALSE)=" ",0,VLOOKUP($B$52&amp;$B111,'[20]Port Harcourt'!$E:$AE,COLUMN(AC$1)-2,FALSE))</f>
        <v>1307900</v>
      </c>
      <c r="AF111" s="7">
        <f t="shared" si="123"/>
        <v>1787700</v>
      </c>
      <c r="AG111" s="7">
        <f t="shared" si="123"/>
        <v>1307900</v>
      </c>
      <c r="AH111" s="7">
        <f>VLOOKUP($A$3&amp;$B$52&amp;$B111,'[14]Paga All'!$G$1:$J$3000,4,FALSE)</f>
        <v>1744999</v>
      </c>
      <c r="AI111" s="7">
        <f>VLOOKUP($A$3&amp;$B$100&amp;$B111,'[15]Paga all'!$F:$G,2,FALSE)</f>
        <v>1263600</v>
      </c>
      <c r="AJ111" s="7">
        <f>VLOOKUP($A$3&amp;$B$52&amp;$B111,'[16]Paga all'!$F$2:$G$1470,2,FALSE)</f>
        <v>941330</v>
      </c>
      <c r="AK111" s="9">
        <f t="shared" ref="AK111:BO111" si="127">AK110*$AD112</f>
        <v>2523914.2527675279</v>
      </c>
      <c r="AL111" s="9">
        <f t="shared" si="127"/>
        <v>3464196.0332103325</v>
      </c>
      <c r="AM111" s="9">
        <f t="shared" si="127"/>
        <v>4011174.354243543</v>
      </c>
      <c r="AN111" s="9">
        <f t="shared" si="127"/>
        <v>4662339.0221402217</v>
      </c>
      <c r="AO111" s="9">
        <f t="shared" si="127"/>
        <v>5417690.0369003695</v>
      </c>
      <c r="AP111" s="9">
        <f t="shared" si="127"/>
        <v>6277227.3985239854</v>
      </c>
      <c r="AQ111" s="9">
        <f t="shared" si="127"/>
        <v>7293044.280442805</v>
      </c>
      <c r="AR111" s="9">
        <f t="shared" si="127"/>
        <v>8465140.6826568265</v>
      </c>
      <c r="AS111" s="9">
        <f t="shared" si="127"/>
        <v>9819563.1918819193</v>
      </c>
      <c r="AT111" s="9">
        <f t="shared" si="127"/>
        <v>11408404.981549816</v>
      </c>
      <c r="AU111" s="9">
        <f t="shared" si="127"/>
        <v>13231666.051660517</v>
      </c>
      <c r="AV111" s="9">
        <f t="shared" si="127"/>
        <v>15341439.575645758</v>
      </c>
      <c r="AW111" s="9">
        <f t="shared" si="127"/>
        <v>17789818.726937272</v>
      </c>
      <c r="AX111" s="9">
        <f t="shared" si="127"/>
        <v>19394288.468634687</v>
      </c>
      <c r="AY111" s="9">
        <f t="shared" si="127"/>
        <v>20502570.733394835</v>
      </c>
      <c r="AZ111" s="9">
        <f t="shared" si="127"/>
        <v>21668155.48892989</v>
      </c>
      <c r="BA111" s="9">
        <f t="shared" si="127"/>
        <v>22907973.016605169</v>
      </c>
      <c r="BB111" s="9">
        <f t="shared" si="127"/>
        <v>24223325.645756461</v>
      </c>
      <c r="BC111" s="9">
        <f t="shared" si="127"/>
        <v>25614213.376383767</v>
      </c>
      <c r="BD111" s="9">
        <f t="shared" si="127"/>
        <v>27080636.208487086</v>
      </c>
      <c r="BE111" s="9">
        <f t="shared" si="127"/>
        <v>28621291.812730629</v>
      </c>
      <c r="BF111" s="9">
        <f t="shared" si="127"/>
        <v>30255715.129151292</v>
      </c>
      <c r="BG111" s="9">
        <f t="shared" si="127"/>
        <v>31985208.487084873</v>
      </c>
      <c r="BH111" s="9">
        <f t="shared" si="127"/>
        <v>33808469.557195574</v>
      </c>
      <c r="BI111" s="9">
        <f t="shared" si="127"/>
        <v>35743730.950184502</v>
      </c>
      <c r="BJ111" s="9">
        <f t="shared" si="127"/>
        <v>37792294.995387457</v>
      </c>
      <c r="BK111" s="9">
        <f t="shared" si="127"/>
        <v>39952859.36346864</v>
      </c>
      <c r="BL111" s="9">
        <f t="shared" si="127"/>
        <v>42246261.323800743</v>
      </c>
      <c r="BM111" s="9">
        <f t="shared" si="127"/>
        <v>44669896.217712179</v>
      </c>
      <c r="BN111" s="9">
        <f t="shared" si="127"/>
        <v>47226368.703874543</v>
      </c>
      <c r="BO111" s="9">
        <f t="shared" si="127"/>
        <v>49932609.063653141</v>
      </c>
    </row>
    <row r="112" spans="2:67" x14ac:dyDescent="0.25">
      <c r="B112" s="292" t="s">
        <v>215</v>
      </c>
      <c r="D112" s="7">
        <f>IF(VLOOKUP($B$52&amp;$B112,'[20]Port Harcourt'!$E:$AE,COLUMN(D$1)-2,FALSE)=" ",0,VLOOKUP($B$52&amp;$B112,'[20]Port Harcourt'!$E:$AE,COLUMN(D$1)-2,FALSE))</f>
        <v>0</v>
      </c>
      <c r="E112" s="7">
        <f>IF(VLOOKUP($B$52&amp;$B112,'[20]Port Harcourt'!$E:$AE,COLUMN(E$1)-2,FALSE)=" ",0,VLOOKUP($B$52&amp;$B112,'[20]Port Harcourt'!$E:$AE,COLUMN(E$1)-2,FALSE))</f>
        <v>0</v>
      </c>
      <c r="F112" s="7">
        <f>IF(VLOOKUP($B$52&amp;$B112,'[20]Port Harcourt'!$E:$AE,COLUMN(F$1)-2,FALSE)=" ",0,VLOOKUP($B$52&amp;$B112,'[20]Port Harcourt'!$E:$AE,COLUMN(F$1)-2,FALSE))</f>
        <v>0</v>
      </c>
      <c r="G112" s="7">
        <f>IF(VLOOKUP($B$52&amp;$B112,'[20]Port Harcourt'!$E:$AE,COLUMN(G$1)-2,FALSE)=" ",0,VLOOKUP($B$52&amp;$B112,'[20]Port Harcourt'!$E:$AE,COLUMN(G$1)-2,FALSE))</f>
        <v>0</v>
      </c>
      <c r="H112" s="7">
        <f>IF(VLOOKUP($B$52&amp;$B112,'[20]Port Harcourt'!$E:$AE,COLUMN(H$1)-2,FALSE)=" ",0,VLOOKUP($B$52&amp;$B112,'[20]Port Harcourt'!$E:$AE,COLUMN(H$1)-2,FALSE))</f>
        <v>0</v>
      </c>
      <c r="I112" s="7">
        <f>IF(VLOOKUP($B$52&amp;$B112,'[20]Port Harcourt'!$E:$AE,COLUMN(I$1)-2,FALSE)=" ",0,VLOOKUP($B$52&amp;$B112,'[20]Port Harcourt'!$E:$AE,COLUMN(I$1)-2,FALSE))</f>
        <v>0</v>
      </c>
      <c r="J112" s="7">
        <f>IF(VLOOKUP($B$52&amp;$B112,'[20]Port Harcourt'!$E:$AE,COLUMN(J$1)-2,FALSE)=" ",0,VLOOKUP($B$52&amp;$B112,'[20]Port Harcourt'!$E:$AE,COLUMN(J$1)-2,FALSE))</f>
        <v>0</v>
      </c>
      <c r="K112" s="7">
        <f>IF(VLOOKUP($B$52&amp;$B112,'[20]Port Harcourt'!$E:$AE,COLUMN(K$1)-2,FALSE)=" ",0,VLOOKUP($B$52&amp;$B112,'[20]Port Harcourt'!$E:$AE,COLUMN(K$1)-2,FALSE))</f>
        <v>0</v>
      </c>
      <c r="L112" s="7">
        <f>IF(VLOOKUP($B$52&amp;$B112,'[20]Port Harcourt'!$E:$AE,COLUMN(L$1)-2,FALSE)=" ",0,VLOOKUP($B$52&amp;$B112,'[20]Port Harcourt'!$E:$AE,COLUMN(L$1)-2,FALSE))</f>
        <v>0</v>
      </c>
      <c r="M112" s="7">
        <f>IF(VLOOKUP($B$52&amp;$B112,'[20]Port Harcourt'!$E:$AE,COLUMN(M$1)-2,FALSE)=" ",0,VLOOKUP($B$52&amp;$B112,'[20]Port Harcourt'!$E:$AE,COLUMN(M$1)-2,FALSE))</f>
        <v>0</v>
      </c>
      <c r="N112" s="7">
        <f>IF(VLOOKUP($B$52&amp;$B112,'[20]Port Harcourt'!$E:$AE,COLUMN(N$1)-2,FALSE)=" ",0,VLOOKUP($B$52&amp;$B112,'[20]Port Harcourt'!$E:$AE,COLUMN(N$1)-2,FALSE))</f>
        <v>0</v>
      </c>
      <c r="O112" s="7">
        <f>IF(VLOOKUP($B$52&amp;$B112,'[20]Port Harcourt'!$E:$AE,COLUMN(O$1)-2,FALSE)=" ",0,VLOOKUP($B$52&amp;$B112,'[20]Port Harcourt'!$E:$AE,COLUMN(O$1)-2,FALSE))</f>
        <v>0</v>
      </c>
      <c r="P112" s="7">
        <f>IF(VLOOKUP($B$52&amp;$B112,'[20]Port Harcourt'!$E:$AE,COLUMN(P$1)-2,FALSE)=" ",0,VLOOKUP($B$52&amp;$B112,'[20]Port Harcourt'!$E:$AE,COLUMN(P$1)-2,FALSE))</f>
        <v>0</v>
      </c>
      <c r="Q112" s="7">
        <f>IF(VLOOKUP($B$52&amp;$B112,'[20]Port Harcourt'!$E:$AE,COLUMN(Q$1)-2,FALSE)=" ",0,VLOOKUP($B$52&amp;$B112,'[20]Port Harcourt'!$E:$AE,COLUMN(Q$1)-2,FALSE))</f>
        <v>0</v>
      </c>
      <c r="R112" s="7">
        <f>IF(VLOOKUP($B$52&amp;$B112,'[20]Port Harcourt'!$E:$AE,COLUMN(R$1)-2,FALSE)=" ",0,VLOOKUP($B$52&amp;$B112,'[20]Port Harcourt'!$E:$AE,COLUMN(R$1)-2,FALSE))</f>
        <v>0</v>
      </c>
      <c r="S112" s="7">
        <f>IF(VLOOKUP($B$52&amp;$B112,'[20]Port Harcourt'!$E:$AE,COLUMN(S$1)-2,FALSE)=" ",0,VLOOKUP($B$52&amp;$B112,'[20]Port Harcourt'!$E:$AE,COLUMN(S$1)-2,FALSE))</f>
        <v>0</v>
      </c>
      <c r="T112" s="7">
        <f>IF(VLOOKUP($B$52&amp;$B112,'[20]Port Harcourt'!$E:$AE,COLUMN(T$1)-2,FALSE)=" ",0,VLOOKUP($B$52&amp;$B112,'[20]Port Harcourt'!$E:$AE,COLUMN(T$1)-2,FALSE))</f>
        <v>0</v>
      </c>
      <c r="U112" s="7">
        <f>IF(VLOOKUP($B$52&amp;$B112,'[20]Port Harcourt'!$E:$AE,COLUMN(U$1)-2,FALSE)=" ",0,VLOOKUP($B$52&amp;$B112,'[20]Port Harcourt'!$E:$AE,COLUMN(U$1)-2,FALSE))</f>
        <v>0</v>
      </c>
      <c r="V112" s="7">
        <f>IF(VLOOKUP($B$52&amp;$B112,'[20]Port Harcourt'!$E:$AE,COLUMN(V$1)-2,FALSE)=" ",0,VLOOKUP($B$52&amp;$B112,'[20]Port Harcourt'!$E:$AE,COLUMN(V$1)-2,FALSE))</f>
        <v>1000</v>
      </c>
      <c r="W112" s="7">
        <f>IF(VLOOKUP($B$52&amp;$B112,'[20]Port Harcourt'!$E:$AE,COLUMN(W$1)-2,FALSE)=" ",0,VLOOKUP($B$52&amp;$B112,'[20]Port Harcourt'!$E:$AE,COLUMN(W$1)-2,FALSE))</f>
        <v>1416.86</v>
      </c>
      <c r="X112" s="7">
        <f>IF(VLOOKUP($B$52&amp;$B112,'[20]Port Harcourt'!$E:$AE,COLUMN(X$1)-2,FALSE)=" ",0,VLOOKUP($B$52&amp;$B112,'[20]Port Harcourt'!$E:$AE,COLUMN(X$1)-2,FALSE))</f>
        <v>1408.15</v>
      </c>
      <c r="Y112" s="7">
        <f>IF(VLOOKUP($B$52&amp;$B112,'[20]Port Harcourt'!$E:$AE,COLUMN(Y$1)-2,FALSE)=" ",0,VLOOKUP($B$52&amp;$B112,'[20]Port Harcourt'!$E:$AE,COLUMN(Y$1)-2,FALSE))</f>
        <v>1293.1099999999999</v>
      </c>
      <c r="Z112" s="7">
        <f>IF(VLOOKUP($B$52&amp;$B112,'[20]Port Harcourt'!$E:$AE,COLUMN(Z$1)-2,FALSE)=" ",0,VLOOKUP($B$52&amp;$B112,'[20]Port Harcourt'!$E:$AE,COLUMN(Z$1)-2,FALSE))</f>
        <v>1300.76</v>
      </c>
      <c r="AA112" s="7">
        <f>IF(VLOOKUP($B$52&amp;$B112,'[20]Port Harcourt'!$E:$AE,COLUMN(AA$1)-2,FALSE)=" ",0,VLOOKUP($B$52&amp;$B112,'[20]Port Harcourt'!$E:$AE,COLUMN(AA$1)-2,FALSE))</f>
        <v>1338.65</v>
      </c>
      <c r="AB112" s="7">
        <f>IF(VLOOKUP($B$52&amp;$B112,'[20]Port Harcourt'!$E:$AE,COLUMN(AB$1)-2,FALSE)=" ",0,VLOOKUP($B$52&amp;$B112,'[20]Port Harcourt'!$E:$AE,COLUMN(AB$1)-2,FALSE))</f>
        <v>1246.6500000000001</v>
      </c>
      <c r="AC112" s="7">
        <f>IF(VLOOKUP($B$52&amp;$B112,'[20]Port Harcourt'!$E:$AE,COLUMN(AC$1)-2,FALSE)=" ",0,VLOOKUP($B$52&amp;$B112,'[20]Port Harcourt'!$E:$AE,COLUMN(AC$1)-2,FALSE))</f>
        <v>1303.99</v>
      </c>
      <c r="AD112" s="264">
        <f>AD105</f>
        <v>1302.329335793358</v>
      </c>
      <c r="AF112" s="7">
        <f>AF111/AF110</f>
        <v>1246.6527196652719</v>
      </c>
      <c r="AG112" s="7">
        <f>AG111/AG110</f>
        <v>1303.9880358923231</v>
      </c>
      <c r="AH112" s="7">
        <f>VLOOKUP($A$3&amp;$B$52&amp;$B112,'[14]Paga All'!$G$1:$J$3000,4,FALSE)</f>
        <v>1409.53</v>
      </c>
      <c r="AI112" s="7">
        <f>VLOOKUP($A$3&amp;$B$100&amp;$B112,'[15]Paga all'!$F:$G,2,FALSE)</f>
        <v>1309.43</v>
      </c>
      <c r="AJ112" s="7">
        <f>VLOOKUP($A$3&amp;$B$52&amp;$B112,'[16]Paga all'!$F$2:$G$1470,2,FALSE)</f>
        <v>1305.5899999999999</v>
      </c>
      <c r="AK112" s="9">
        <f t="shared" ref="AK112:BO112" si="128">AK111/AK110</f>
        <v>1302.329335793358</v>
      </c>
      <c r="AL112" s="9">
        <f t="shared" si="128"/>
        <v>1302.329335793358</v>
      </c>
      <c r="AM112" s="9">
        <f t="shared" si="128"/>
        <v>1302.329335793358</v>
      </c>
      <c r="AN112" s="9">
        <f t="shared" si="128"/>
        <v>1302.329335793358</v>
      </c>
      <c r="AO112" s="9">
        <f t="shared" si="128"/>
        <v>1302.329335793358</v>
      </c>
      <c r="AP112" s="9">
        <f t="shared" si="128"/>
        <v>1302.329335793358</v>
      </c>
      <c r="AQ112" s="9">
        <f t="shared" si="128"/>
        <v>1302.329335793358</v>
      </c>
      <c r="AR112" s="9">
        <f t="shared" si="128"/>
        <v>1302.3293357933578</v>
      </c>
      <c r="AS112" s="9">
        <f t="shared" si="128"/>
        <v>1302.329335793358</v>
      </c>
      <c r="AT112" s="9">
        <f t="shared" si="128"/>
        <v>1302.329335793358</v>
      </c>
      <c r="AU112" s="9">
        <f t="shared" si="128"/>
        <v>1302.329335793358</v>
      </c>
      <c r="AV112" s="9">
        <f t="shared" si="128"/>
        <v>1302.329335793358</v>
      </c>
      <c r="AW112" s="9">
        <f t="shared" si="128"/>
        <v>1302.329335793358</v>
      </c>
      <c r="AX112" s="9">
        <f t="shared" si="128"/>
        <v>1302.329335793358</v>
      </c>
      <c r="AY112" s="9">
        <f t="shared" si="128"/>
        <v>1302.329335793358</v>
      </c>
      <c r="AZ112" s="9">
        <f t="shared" si="128"/>
        <v>1302.329335793358</v>
      </c>
      <c r="BA112" s="9">
        <f t="shared" si="128"/>
        <v>1302.329335793358</v>
      </c>
      <c r="BB112" s="9">
        <f t="shared" si="128"/>
        <v>1302.329335793358</v>
      </c>
      <c r="BC112" s="9">
        <f t="shared" si="128"/>
        <v>1302.329335793358</v>
      </c>
      <c r="BD112" s="9">
        <f t="shared" si="128"/>
        <v>1302.329335793358</v>
      </c>
      <c r="BE112" s="9">
        <f t="shared" si="128"/>
        <v>1302.329335793358</v>
      </c>
      <c r="BF112" s="9">
        <f t="shared" si="128"/>
        <v>1302.329335793358</v>
      </c>
      <c r="BG112" s="9">
        <f t="shared" si="128"/>
        <v>1302.329335793358</v>
      </c>
      <c r="BH112" s="9">
        <f t="shared" si="128"/>
        <v>1302.329335793358</v>
      </c>
      <c r="BI112" s="9">
        <f t="shared" si="128"/>
        <v>1302.329335793358</v>
      </c>
      <c r="BJ112" s="9">
        <f t="shared" si="128"/>
        <v>1302.329335793358</v>
      </c>
      <c r="BK112" s="9">
        <f t="shared" si="128"/>
        <v>1302.329335793358</v>
      </c>
      <c r="BL112" s="9">
        <f t="shared" si="128"/>
        <v>1302.329335793358</v>
      </c>
      <c r="BM112" s="9">
        <f t="shared" si="128"/>
        <v>1302.329335793358</v>
      </c>
      <c r="BN112" s="9">
        <f t="shared" si="128"/>
        <v>1302.329335793358</v>
      </c>
      <c r="BO112" s="9">
        <f t="shared" si="128"/>
        <v>1302.329335793358</v>
      </c>
    </row>
    <row r="113" spans="2:67" x14ac:dyDescent="0.25">
      <c r="B113" s="292" t="s">
        <v>308</v>
      </c>
      <c r="C113" s="296">
        <v>0.05</v>
      </c>
      <c r="D113" s="7">
        <f>IF(VLOOKUP($B$52&amp;$B113,'[20]Port Harcourt'!$E:$AE,COLUMN(D$1)-2,FALSE)=" ",0,VLOOKUP($B$52&amp;$B113,'[20]Port Harcourt'!$E:$AE,COLUMN(D$1)-2,FALSE))</f>
        <v>0</v>
      </c>
      <c r="E113" s="7">
        <f>IF(VLOOKUP($B$52&amp;$B113,'[20]Port Harcourt'!$E:$AE,COLUMN(E$1)-2,FALSE)=" ",0,VLOOKUP($B$52&amp;$B113,'[20]Port Harcourt'!$E:$AE,COLUMN(E$1)-2,FALSE))</f>
        <v>0</v>
      </c>
      <c r="F113" s="7">
        <f>IF(VLOOKUP($B$52&amp;$B113,'[20]Port Harcourt'!$E:$AE,COLUMN(F$1)-2,FALSE)=" ",0,VLOOKUP($B$52&amp;$B113,'[20]Port Harcourt'!$E:$AE,COLUMN(F$1)-2,FALSE))</f>
        <v>0</v>
      </c>
      <c r="G113" s="7">
        <f>IF(VLOOKUP($B$52&amp;$B113,'[20]Port Harcourt'!$E:$AE,COLUMN(G$1)-2,FALSE)=" ",0,VLOOKUP($B$52&amp;$B113,'[20]Port Harcourt'!$E:$AE,COLUMN(G$1)-2,FALSE))</f>
        <v>0</v>
      </c>
      <c r="H113" s="7">
        <f>IF(VLOOKUP($B$52&amp;$B113,'[20]Port Harcourt'!$E:$AE,COLUMN(H$1)-2,FALSE)=" ",0,VLOOKUP($B$52&amp;$B113,'[20]Port Harcourt'!$E:$AE,COLUMN(H$1)-2,FALSE))</f>
        <v>0</v>
      </c>
      <c r="I113" s="7">
        <f>IF(VLOOKUP($B$52&amp;$B113,'[20]Port Harcourt'!$E:$AE,COLUMN(I$1)-2,FALSE)=" ",0,VLOOKUP($B$52&amp;$B113,'[20]Port Harcourt'!$E:$AE,COLUMN(I$1)-2,FALSE))</f>
        <v>0</v>
      </c>
      <c r="J113" s="7">
        <f>IF(VLOOKUP($B$52&amp;$B113,'[20]Port Harcourt'!$E:$AE,COLUMN(J$1)-2,FALSE)=" ",0,VLOOKUP($B$52&amp;$B113,'[20]Port Harcourt'!$E:$AE,COLUMN(J$1)-2,FALSE))</f>
        <v>0</v>
      </c>
      <c r="K113" s="7">
        <f>IF(VLOOKUP($B$52&amp;$B113,'[20]Port Harcourt'!$E:$AE,COLUMN(K$1)-2,FALSE)=" ",0,VLOOKUP($B$52&amp;$B113,'[20]Port Harcourt'!$E:$AE,COLUMN(K$1)-2,FALSE))</f>
        <v>0</v>
      </c>
      <c r="L113" s="7">
        <f>IF(VLOOKUP($B$52&amp;$B113,'[20]Port Harcourt'!$E:$AE,COLUMN(L$1)-2,FALSE)=" ",0,VLOOKUP($B$52&amp;$B113,'[20]Port Harcourt'!$E:$AE,COLUMN(L$1)-2,FALSE))</f>
        <v>0</v>
      </c>
      <c r="M113" s="7">
        <f>IF(VLOOKUP($B$52&amp;$B113,'[20]Port Harcourt'!$E:$AE,COLUMN(M$1)-2,FALSE)=" ",0,VLOOKUP($B$52&amp;$B113,'[20]Port Harcourt'!$E:$AE,COLUMN(M$1)-2,FALSE))</f>
        <v>0</v>
      </c>
      <c r="N113" s="7">
        <f>IF(VLOOKUP($B$52&amp;$B113,'[20]Port Harcourt'!$E:$AE,COLUMN(N$1)-2,FALSE)=" ",0,VLOOKUP($B$52&amp;$B113,'[20]Port Harcourt'!$E:$AE,COLUMN(N$1)-2,FALSE))</f>
        <v>0</v>
      </c>
      <c r="O113" s="7">
        <f>IF(VLOOKUP($B$52&amp;$B113,'[20]Port Harcourt'!$E:$AE,COLUMN(O$1)-2,FALSE)=" ",0,VLOOKUP($B$52&amp;$B113,'[20]Port Harcourt'!$E:$AE,COLUMN(O$1)-2,FALSE))</f>
        <v>0</v>
      </c>
      <c r="P113" s="7">
        <f>IF(VLOOKUP($B$52&amp;$B113,'[20]Port Harcourt'!$E:$AE,COLUMN(P$1)-2,FALSE)=" ",0,VLOOKUP($B$52&amp;$B113,'[20]Port Harcourt'!$E:$AE,COLUMN(P$1)-2,FALSE))</f>
        <v>0</v>
      </c>
      <c r="Q113" s="7">
        <f>IF(VLOOKUP($B$52&amp;$B113,'[20]Port Harcourt'!$E:$AE,COLUMN(Q$1)-2,FALSE)=" ",0,VLOOKUP($B$52&amp;$B113,'[20]Port Harcourt'!$E:$AE,COLUMN(Q$1)-2,FALSE))</f>
        <v>0</v>
      </c>
      <c r="R113" s="7">
        <f>IF(VLOOKUP($B$52&amp;$B113,'[20]Port Harcourt'!$E:$AE,COLUMN(R$1)-2,FALSE)=" ",0,VLOOKUP($B$52&amp;$B113,'[20]Port Harcourt'!$E:$AE,COLUMN(R$1)-2,FALSE))</f>
        <v>0</v>
      </c>
      <c r="S113" s="7">
        <f>IF(VLOOKUP($B$52&amp;$B113,'[20]Port Harcourt'!$E:$AE,COLUMN(S$1)-2,FALSE)=" ",0,VLOOKUP($B$52&amp;$B113,'[20]Port Harcourt'!$E:$AE,COLUMN(S$1)-2,FALSE))</f>
        <v>0</v>
      </c>
      <c r="T113" s="7">
        <f>IF(VLOOKUP($B$52&amp;$B113,'[20]Port Harcourt'!$E:$AE,COLUMN(T$1)-2,FALSE)=" ",0,VLOOKUP($B$52&amp;$B113,'[20]Port Harcourt'!$E:$AE,COLUMN(T$1)-2,FALSE))</f>
        <v>0</v>
      </c>
      <c r="U113" s="7">
        <f>IF(VLOOKUP($B$52&amp;$B113,'[20]Port Harcourt'!$E:$AE,COLUMN(U$1)-2,FALSE)=" ",0,VLOOKUP($B$52&amp;$B113,'[20]Port Harcourt'!$E:$AE,COLUMN(U$1)-2,FALSE))</f>
        <v>0</v>
      </c>
      <c r="V113" s="7">
        <f>IF(VLOOKUP($B$52&amp;$B113,'[20]Port Harcourt'!$E:$AE,COLUMN(V$1)-2,FALSE)=" ",0,VLOOKUP($B$52&amp;$B113,'[20]Port Harcourt'!$E:$AE,COLUMN(V$1)-2,FALSE))</f>
        <v>1000</v>
      </c>
      <c r="W113" s="7">
        <f>IF(VLOOKUP($B$52&amp;$B113,'[20]Port Harcourt'!$E:$AE,COLUMN(W$1)-2,FALSE)=" ",0,VLOOKUP($B$52&amp;$B113,'[20]Port Harcourt'!$E:$AE,COLUMN(W$1)-2,FALSE))</f>
        <v>247950</v>
      </c>
      <c r="X113" s="7">
        <f>IF(VLOOKUP($B$52&amp;$B113,'[20]Port Harcourt'!$E:$AE,COLUMN(X$1)-2,FALSE)=" ",0,VLOOKUP($B$52&amp;$B113,'[20]Port Harcourt'!$E:$AE,COLUMN(X$1)-2,FALSE))</f>
        <v>449200</v>
      </c>
      <c r="Y113" s="7">
        <f>IF(VLOOKUP($B$52&amp;$B113,'[20]Port Harcourt'!$E:$AE,COLUMN(Y$1)-2,FALSE)=" ",0,VLOOKUP($B$52&amp;$B113,'[20]Port Harcourt'!$E:$AE,COLUMN(Y$1)-2,FALSE))</f>
        <v>394400</v>
      </c>
      <c r="Z113" s="7">
        <f>IF(VLOOKUP($B$52&amp;$B113,'[20]Port Harcourt'!$E:$AE,COLUMN(Z$1)-2,FALSE)=" ",0,VLOOKUP($B$52&amp;$B113,'[20]Port Harcourt'!$E:$AE,COLUMN(Z$1)-2,FALSE))</f>
        <v>426650</v>
      </c>
      <c r="AA113" s="7">
        <f>IF(VLOOKUP($B$52&amp;$B113,'[20]Port Harcourt'!$E:$AE,COLUMN(AA$1)-2,FALSE)=" ",0,VLOOKUP($B$52&amp;$B113,'[20]Port Harcourt'!$E:$AE,COLUMN(AA$1)-2,FALSE))</f>
        <v>1032100</v>
      </c>
      <c r="AB113" s="7">
        <f>IF(VLOOKUP($B$52&amp;$B113,'[20]Port Harcourt'!$E:$AE,COLUMN(AB$1)-2,FALSE)=" ",0,VLOOKUP($B$52&amp;$B113,'[20]Port Harcourt'!$E:$AE,COLUMN(AB$1)-2,FALSE))</f>
        <v>1787700</v>
      </c>
      <c r="AC113" s="7">
        <f>IF(VLOOKUP($B$52&amp;$B113,'[20]Port Harcourt'!$E:$AE,COLUMN(AC$1)-2,FALSE)=" ",0,VLOOKUP($B$52&amp;$B113,'[20]Port Harcourt'!$E:$AE,COLUMN(AC$1)-2,FALSE))</f>
        <v>1307900</v>
      </c>
      <c r="AF113" s="7">
        <f>AB113</f>
        <v>1787700</v>
      </c>
      <c r="AG113" s="7">
        <f>AC113</f>
        <v>1307900</v>
      </c>
      <c r="AH113" s="7">
        <f>VLOOKUP($A$3&amp;$B$52&amp;$B113,'[14]Paga All'!$G$1:$J$3000,4,FALSE)+VLOOKUP($A$3&amp;$B$52&amp;$B114,'[14]Paga All'!$G$1:$J$3000,4,FALSE)</f>
        <v>1744999</v>
      </c>
      <c r="AI113" s="7">
        <f>VLOOKUP($A$3&amp;$B$100&amp;$B113,'[15]Paga all'!$F:$G,2,FALSE)+VLOOKUP($A$3&amp;$B$100&amp;$B114,'[15]Paga all'!$F:$G,2,FALSE)</f>
        <v>1263600</v>
      </c>
      <c r="AJ113" s="7">
        <f>VLOOKUP($A$3&amp;$B$52&amp;$B113,'[16]Paga all'!$F$2:$G$1470,2,FALSE)+VLOOKUP($A$3&amp;$B$52&amp;$B114,'[16]Paga all'!$F$2:$G$1470,2,FALSE)</f>
        <v>941330</v>
      </c>
      <c r="AK113" s="297">
        <f>$C113*AK111*75%+AK111/4</f>
        <v>725625.34767066431</v>
      </c>
      <c r="AL113" s="9">
        <f t="shared" ref="AL113:BO113" si="129">$C113*AL111</f>
        <v>173209.80166051665</v>
      </c>
      <c r="AM113" s="9">
        <f t="shared" si="129"/>
        <v>200558.71771217717</v>
      </c>
      <c r="AN113" s="9">
        <f t="shared" si="129"/>
        <v>233116.95110701109</v>
      </c>
      <c r="AO113" s="9">
        <f t="shared" si="129"/>
        <v>270884.50184501847</v>
      </c>
      <c r="AP113" s="9">
        <f t="shared" si="129"/>
        <v>313861.36992619926</v>
      </c>
      <c r="AQ113" s="9">
        <f t="shared" si="129"/>
        <v>364652.21402214025</v>
      </c>
      <c r="AR113" s="9">
        <f t="shared" si="129"/>
        <v>423257.03413284133</v>
      </c>
      <c r="AS113" s="9">
        <f t="shared" si="129"/>
        <v>490978.15959409601</v>
      </c>
      <c r="AT113" s="9">
        <f t="shared" si="129"/>
        <v>570420.24907749088</v>
      </c>
      <c r="AU113" s="9">
        <f t="shared" si="129"/>
        <v>661583.30258302588</v>
      </c>
      <c r="AV113" s="9">
        <f t="shared" si="129"/>
        <v>767071.97878228792</v>
      </c>
      <c r="AW113" s="9">
        <f t="shared" si="129"/>
        <v>889490.93634686363</v>
      </c>
      <c r="AX113" s="9">
        <f t="shared" si="129"/>
        <v>969714.42343173444</v>
      </c>
      <c r="AY113" s="9">
        <f t="shared" si="129"/>
        <v>1025128.5366697419</v>
      </c>
      <c r="AZ113" s="9">
        <f t="shared" si="129"/>
        <v>1083407.7744464946</v>
      </c>
      <c r="BA113" s="9">
        <f t="shared" si="129"/>
        <v>1145398.6508302584</v>
      </c>
      <c r="BB113" s="9">
        <f t="shared" si="129"/>
        <v>1211166.282287823</v>
      </c>
      <c r="BC113" s="9">
        <f t="shared" si="129"/>
        <v>1280710.6688191884</v>
      </c>
      <c r="BD113" s="9">
        <f t="shared" si="129"/>
        <v>1354031.8104243544</v>
      </c>
      <c r="BE113" s="9">
        <f t="shared" si="129"/>
        <v>1431064.5906365316</v>
      </c>
      <c r="BF113" s="9">
        <f t="shared" si="129"/>
        <v>1512785.7564575647</v>
      </c>
      <c r="BG113" s="9">
        <f t="shared" si="129"/>
        <v>1599260.4243542438</v>
      </c>
      <c r="BH113" s="9">
        <f t="shared" si="129"/>
        <v>1690423.4778597788</v>
      </c>
      <c r="BI113" s="9">
        <f t="shared" si="129"/>
        <v>1787186.5475092251</v>
      </c>
      <c r="BJ113" s="9">
        <f t="shared" si="129"/>
        <v>1889614.7497693729</v>
      </c>
      <c r="BK113" s="9">
        <f t="shared" si="129"/>
        <v>1997642.9681734322</v>
      </c>
      <c r="BL113" s="9">
        <f t="shared" si="129"/>
        <v>2112313.0661900374</v>
      </c>
      <c r="BM113" s="9">
        <f t="shared" si="129"/>
        <v>2233494.8108856091</v>
      </c>
      <c r="BN113" s="9">
        <f t="shared" si="129"/>
        <v>2361318.4351937273</v>
      </c>
      <c r="BO113" s="9">
        <f t="shared" si="129"/>
        <v>2496630.4531826572</v>
      </c>
    </row>
    <row r="114" spans="2:67" x14ac:dyDescent="0.25">
      <c r="B114" s="292" t="s">
        <v>309</v>
      </c>
      <c r="C114" s="296">
        <v>0.03</v>
      </c>
      <c r="D114" s="7">
        <f>IF(VLOOKUP($B$52&amp;$B114,'[20]Port Harcourt'!$E:$AE,COLUMN(D$1)-2,FALSE)=" ",0,VLOOKUP($B$52&amp;$B114,'[20]Port Harcourt'!$E:$AE,COLUMN(D$1)-2,FALSE))</f>
        <v>0</v>
      </c>
      <c r="E114" s="7">
        <f>IF(VLOOKUP($B$52&amp;$B114,'[20]Port Harcourt'!$E:$AE,COLUMN(E$1)-2,FALSE)=" ",0,VLOOKUP($B$52&amp;$B114,'[20]Port Harcourt'!$E:$AE,COLUMN(E$1)-2,FALSE))</f>
        <v>0</v>
      </c>
      <c r="F114" s="7">
        <f>IF(VLOOKUP($B$52&amp;$B114,'[20]Port Harcourt'!$E:$AE,COLUMN(F$1)-2,FALSE)=" ",0,VLOOKUP($B$52&amp;$B114,'[20]Port Harcourt'!$E:$AE,COLUMN(F$1)-2,FALSE))</f>
        <v>0</v>
      </c>
      <c r="G114" s="7">
        <f>IF(VLOOKUP($B$52&amp;$B114,'[20]Port Harcourt'!$E:$AE,COLUMN(G$1)-2,FALSE)=" ",0,VLOOKUP($B$52&amp;$B114,'[20]Port Harcourt'!$E:$AE,COLUMN(G$1)-2,FALSE))</f>
        <v>0</v>
      </c>
      <c r="H114" s="7">
        <f>IF(VLOOKUP($B$52&amp;$B114,'[20]Port Harcourt'!$E:$AE,COLUMN(H$1)-2,FALSE)=" ",0,VLOOKUP($B$52&amp;$B114,'[20]Port Harcourt'!$E:$AE,COLUMN(H$1)-2,FALSE))</f>
        <v>0</v>
      </c>
      <c r="I114" s="7">
        <f>IF(VLOOKUP($B$52&amp;$B114,'[20]Port Harcourt'!$E:$AE,COLUMN(I$1)-2,FALSE)=" ",0,VLOOKUP($B$52&amp;$B114,'[20]Port Harcourt'!$E:$AE,COLUMN(I$1)-2,FALSE))</f>
        <v>0</v>
      </c>
      <c r="J114" s="7">
        <f>IF(VLOOKUP($B$52&amp;$B114,'[20]Port Harcourt'!$E:$AE,COLUMN(J$1)-2,FALSE)=" ",0,VLOOKUP($B$52&amp;$B114,'[20]Port Harcourt'!$E:$AE,COLUMN(J$1)-2,FALSE))</f>
        <v>0</v>
      </c>
      <c r="K114" s="7">
        <f>IF(VLOOKUP($B$52&amp;$B114,'[20]Port Harcourt'!$E:$AE,COLUMN(K$1)-2,FALSE)=" ",0,VLOOKUP($B$52&amp;$B114,'[20]Port Harcourt'!$E:$AE,COLUMN(K$1)-2,FALSE))</f>
        <v>0</v>
      </c>
      <c r="L114" s="7">
        <f>IF(VLOOKUP($B$52&amp;$B114,'[20]Port Harcourt'!$E:$AE,COLUMN(L$1)-2,FALSE)=" ",0,VLOOKUP($B$52&amp;$B114,'[20]Port Harcourt'!$E:$AE,COLUMN(L$1)-2,FALSE))</f>
        <v>0</v>
      </c>
      <c r="M114" s="7">
        <f>IF(VLOOKUP($B$52&amp;$B114,'[20]Port Harcourt'!$E:$AE,COLUMN(M$1)-2,FALSE)=" ",0,VLOOKUP($B$52&amp;$B114,'[20]Port Harcourt'!$E:$AE,COLUMN(M$1)-2,FALSE))</f>
        <v>0</v>
      </c>
      <c r="N114" s="7">
        <f>IF(VLOOKUP($B$52&amp;$B114,'[20]Port Harcourt'!$E:$AE,COLUMN(N$1)-2,FALSE)=" ",0,VLOOKUP($B$52&amp;$B114,'[20]Port Harcourt'!$E:$AE,COLUMN(N$1)-2,FALSE))</f>
        <v>0</v>
      </c>
      <c r="O114" s="7">
        <f>IF(VLOOKUP($B$52&amp;$B114,'[20]Port Harcourt'!$E:$AE,COLUMN(O$1)-2,FALSE)=" ",0,VLOOKUP($B$52&amp;$B114,'[20]Port Harcourt'!$E:$AE,COLUMN(O$1)-2,FALSE))</f>
        <v>0</v>
      </c>
      <c r="P114" s="7">
        <f>IF(VLOOKUP($B$52&amp;$B114,'[20]Port Harcourt'!$E:$AE,COLUMN(P$1)-2,FALSE)=" ",0,VLOOKUP($B$52&amp;$B114,'[20]Port Harcourt'!$E:$AE,COLUMN(P$1)-2,FALSE))</f>
        <v>0</v>
      </c>
      <c r="Q114" s="7">
        <f>IF(VLOOKUP($B$52&amp;$B114,'[20]Port Harcourt'!$E:$AE,COLUMN(Q$1)-2,FALSE)=" ",0,VLOOKUP($B$52&amp;$B114,'[20]Port Harcourt'!$E:$AE,COLUMN(Q$1)-2,FALSE))</f>
        <v>0</v>
      </c>
      <c r="R114" s="7">
        <f>IF(VLOOKUP($B$52&amp;$B114,'[20]Port Harcourt'!$E:$AE,COLUMN(R$1)-2,FALSE)=" ",0,VLOOKUP($B$52&amp;$B114,'[20]Port Harcourt'!$E:$AE,COLUMN(R$1)-2,FALSE))</f>
        <v>0</v>
      </c>
      <c r="S114" s="7">
        <f>IF(VLOOKUP($B$52&amp;$B114,'[20]Port Harcourt'!$E:$AE,COLUMN(S$1)-2,FALSE)=" ",0,VLOOKUP($B$52&amp;$B114,'[20]Port Harcourt'!$E:$AE,COLUMN(S$1)-2,FALSE))</f>
        <v>0</v>
      </c>
      <c r="T114" s="7">
        <f>IF(VLOOKUP($B$52&amp;$B114,'[20]Port Harcourt'!$E:$AE,COLUMN(T$1)-2,FALSE)=" ",0,VLOOKUP($B$52&amp;$B114,'[20]Port Harcourt'!$E:$AE,COLUMN(T$1)-2,FALSE))</f>
        <v>0</v>
      </c>
      <c r="U114" s="7">
        <f>IF(VLOOKUP($B$52&amp;$B114,'[20]Port Harcourt'!$E:$AE,COLUMN(U$1)-2,FALSE)=" ",0,VLOOKUP($B$52&amp;$B114,'[20]Port Harcourt'!$E:$AE,COLUMN(U$1)-2,FALSE))</f>
        <v>0</v>
      </c>
      <c r="V114" s="7">
        <f>IF(VLOOKUP($B$52&amp;$B114,'[20]Port Harcourt'!$E:$AE,COLUMN(V$1)-2,FALSE)=" ",0,VLOOKUP($B$52&amp;$B114,'[20]Port Harcourt'!$E:$AE,COLUMN(V$1)-2,FALSE))</f>
        <v>0</v>
      </c>
      <c r="W114" s="7">
        <f>IF(VLOOKUP($B$52&amp;$B114,'[20]Port Harcourt'!$E:$AE,COLUMN(W$1)-2,FALSE)=" ",0,VLOOKUP($B$52&amp;$B114,'[20]Port Harcourt'!$E:$AE,COLUMN(W$1)-2,FALSE))</f>
        <v>2670</v>
      </c>
      <c r="X114" s="7">
        <f>IF(VLOOKUP($B$52&amp;$B114,'[20]Port Harcourt'!$E:$AE,COLUMN(X$1)-2,FALSE)=" ",0,VLOOKUP($B$52&amp;$B114,'[20]Port Harcourt'!$E:$AE,COLUMN(X$1)-2,FALSE))</f>
        <v>13476</v>
      </c>
      <c r="Y114" s="7">
        <f>IF(VLOOKUP($B$52&amp;$B114,'[20]Port Harcourt'!$E:$AE,COLUMN(Y$1)-2,FALSE)=" ",0,VLOOKUP($B$52&amp;$B114,'[20]Port Harcourt'!$E:$AE,COLUMN(Y$1)-2,FALSE))</f>
        <v>11832</v>
      </c>
      <c r="Z114" s="7">
        <f>IF(VLOOKUP($B$52&amp;$B114,'[20]Port Harcourt'!$E:$AE,COLUMN(Z$1)-2,FALSE)=" ",0,VLOOKUP($B$52&amp;$B114,'[20]Port Harcourt'!$E:$AE,COLUMN(Z$1)-2,FALSE))</f>
        <v>12799.5</v>
      </c>
      <c r="AA114" s="7">
        <f>IF(VLOOKUP($B$52&amp;$B114,'[20]Port Harcourt'!$E:$AE,COLUMN(AA$1)-2,FALSE)=" ",0,VLOOKUP($B$52&amp;$B114,'[20]Port Harcourt'!$E:$AE,COLUMN(AA$1)-2,FALSE))</f>
        <v>30963</v>
      </c>
      <c r="AB114" s="7">
        <f>IF(VLOOKUP($B$52&amp;$B114,'[20]Port Harcourt'!$E:$AE,COLUMN(AB$1)-2,FALSE)=" ",0,VLOOKUP($B$52&amp;$B114,'[20]Port Harcourt'!$E:$AE,COLUMN(AB$1)-2,FALSE))</f>
        <v>53631</v>
      </c>
      <c r="AC114" s="7">
        <f>IF(VLOOKUP($B$52&amp;$B114,'[20]Port Harcourt'!$E:$AE,COLUMN(AC$1)-2,FALSE)=" ",0,VLOOKUP($B$52&amp;$B114,'[20]Port Harcourt'!$E:$AE,COLUMN(AC$1)-2,FALSE))</f>
        <v>39237</v>
      </c>
      <c r="AF114" s="7">
        <f>AB114</f>
        <v>53631</v>
      </c>
      <c r="AG114" s="7">
        <f>AC114</f>
        <v>39237</v>
      </c>
      <c r="AH114" s="7">
        <f>VLOOKUP($A$3&amp;$B$52&amp;$B114,'[14]Paga All'!$G$1:$J$3000,4,FALSE)</f>
        <v>52349.97</v>
      </c>
      <c r="AI114" s="7">
        <f>VLOOKUP($A$3&amp;$B$100&amp;$B114,'[15]Paga all'!$F:$G,2,FALSE)</f>
        <v>37908</v>
      </c>
      <c r="AJ114" s="7">
        <f>VLOOKUP($A$3&amp;$B$52&amp;$B114,'[16]Paga all'!$F$2:$G$1470,2,FALSE)</f>
        <v>28239.9</v>
      </c>
      <c r="AK114" s="9">
        <f t="shared" ref="AK114:BO114" si="130">AK106*AK111</f>
        <v>73572.71056273063</v>
      </c>
      <c r="AL114" s="9">
        <f t="shared" si="130"/>
        <v>100982.15175276755</v>
      </c>
      <c r="AM114" s="9">
        <f t="shared" si="130"/>
        <v>116926.70202952031</v>
      </c>
      <c r="AN114" s="9">
        <f t="shared" si="130"/>
        <v>135908.30950184504</v>
      </c>
      <c r="AO114" s="9">
        <f t="shared" si="130"/>
        <v>157926.9741697417</v>
      </c>
      <c r="AP114" s="9">
        <f t="shared" si="130"/>
        <v>182982.69603321035</v>
      </c>
      <c r="AQ114" s="9">
        <f t="shared" si="130"/>
        <v>212594.00369003692</v>
      </c>
      <c r="AR114" s="9">
        <f t="shared" si="130"/>
        <v>246760.89714022141</v>
      </c>
      <c r="AS114" s="9">
        <f t="shared" si="130"/>
        <v>286242.64068265684</v>
      </c>
      <c r="AT114" s="9">
        <f t="shared" si="130"/>
        <v>332557.76291512919</v>
      </c>
      <c r="AU114" s="9">
        <f t="shared" si="130"/>
        <v>385706.26383763837</v>
      </c>
      <c r="AV114" s="9">
        <f t="shared" si="130"/>
        <v>447206.67204797053</v>
      </c>
      <c r="AW114" s="9">
        <f t="shared" si="130"/>
        <v>518577.51614391152</v>
      </c>
      <c r="AX114" s="9">
        <f t="shared" si="130"/>
        <v>565348.19695571961</v>
      </c>
      <c r="AY114" s="9">
        <f t="shared" si="130"/>
        <v>597654.89287361631</v>
      </c>
      <c r="AZ114" s="9">
        <f t="shared" si="130"/>
        <v>631631.97024907754</v>
      </c>
      <c r="BA114" s="9">
        <f t="shared" si="130"/>
        <v>667772.95087638381</v>
      </c>
      <c r="BB114" s="9">
        <f t="shared" si="130"/>
        <v>706115.79797047982</v>
      </c>
      <c r="BC114" s="9">
        <f t="shared" si="130"/>
        <v>746660.51153136545</v>
      </c>
      <c r="BD114" s="9">
        <f t="shared" si="130"/>
        <v>789407.09155904059</v>
      </c>
      <c r="BE114" s="9">
        <f t="shared" si="130"/>
        <v>834317.57483856089</v>
      </c>
      <c r="BF114" s="9">
        <f t="shared" si="130"/>
        <v>881961.40959409601</v>
      </c>
      <c r="BG114" s="9">
        <f t="shared" si="130"/>
        <v>932376.55904059042</v>
      </c>
      <c r="BH114" s="9">
        <f t="shared" si="130"/>
        <v>985525.05996309966</v>
      </c>
      <c r="BI114" s="9">
        <f t="shared" si="130"/>
        <v>1041938.3973708487</v>
      </c>
      <c r="BJ114" s="9">
        <f t="shared" si="130"/>
        <v>1101654.5344787824</v>
      </c>
      <c r="BK114" s="9">
        <f t="shared" si="130"/>
        <v>1164635.5080719558</v>
      </c>
      <c r="BL114" s="9">
        <f t="shared" si="130"/>
        <v>1231488.7295894835</v>
      </c>
      <c r="BM114" s="9">
        <f t="shared" si="130"/>
        <v>1302138.2726014762</v>
      </c>
      <c r="BN114" s="9">
        <f t="shared" si="130"/>
        <v>1376660.063537823</v>
      </c>
      <c r="BO114" s="9">
        <f t="shared" si="130"/>
        <v>1455547.6241928046</v>
      </c>
    </row>
    <row r="116" spans="2:67" x14ac:dyDescent="0.25">
      <c r="B116" s="294" t="s">
        <v>135</v>
      </c>
      <c r="D116" s="240"/>
      <c r="E116" s="240"/>
      <c r="F116" s="240"/>
      <c r="G116" s="240"/>
      <c r="H116" s="240"/>
      <c r="I116" s="240"/>
      <c r="J116" s="240"/>
      <c r="K116" s="240"/>
      <c r="L116" s="240"/>
      <c r="M116" s="240"/>
      <c r="N116" s="240"/>
      <c r="O116" s="240"/>
      <c r="P116" s="240"/>
      <c r="Q116" s="240"/>
      <c r="R116" s="240"/>
      <c r="S116" s="240"/>
      <c r="T116" s="240"/>
      <c r="U116" s="240"/>
      <c r="V116" s="240"/>
      <c r="W116" s="240"/>
      <c r="X116" s="240"/>
      <c r="Y116" s="240"/>
      <c r="Z116" s="240"/>
      <c r="AA116" s="234" t="e">
        <f>RATE((COUNT($E$1:$O$1)),,-$D117,$O117)</f>
        <v>#NUM!</v>
      </c>
      <c r="AB116" s="234" t="e">
        <f>RATE((COUNT($E$1:$O$1)),,-$D117,$O117)</f>
        <v>#NUM!</v>
      </c>
      <c r="AC116" s="234">
        <f>RATE((COUNT($T$1:$AC$1)),,-$S117,$AC117)</f>
        <v>0.30200545431934878</v>
      </c>
      <c r="AF116" s="234"/>
      <c r="AG116" s="234"/>
      <c r="AH116" s="234"/>
      <c r="AI116" s="234"/>
    </row>
    <row r="117" spans="2:67" x14ac:dyDescent="0.25">
      <c r="B117" s="291" t="s">
        <v>137</v>
      </c>
      <c r="D117" s="243"/>
      <c r="E117" s="243"/>
      <c r="F117" s="243"/>
      <c r="G117" s="243"/>
      <c r="H117" s="243"/>
      <c r="I117" s="243"/>
      <c r="J117" s="243"/>
      <c r="K117" s="243">
        <f t="shared" ref="K117:AC117" si="131">K124+K125</f>
        <v>1</v>
      </c>
      <c r="L117" s="243"/>
      <c r="M117" s="243"/>
      <c r="N117" s="243"/>
      <c r="O117" s="243"/>
      <c r="P117" s="243"/>
      <c r="Q117" s="243"/>
      <c r="R117" s="243"/>
      <c r="S117" s="243">
        <f t="shared" si="131"/>
        <v>1</v>
      </c>
      <c r="T117" s="243">
        <f t="shared" si="131"/>
        <v>2</v>
      </c>
      <c r="U117" s="243">
        <f t="shared" si="131"/>
        <v>1</v>
      </c>
      <c r="V117" s="243">
        <f t="shared" si="131"/>
        <v>2</v>
      </c>
      <c r="W117" s="243">
        <f t="shared" si="131"/>
        <v>5</v>
      </c>
      <c r="X117" s="243">
        <f t="shared" si="131"/>
        <v>8</v>
      </c>
      <c r="Y117" s="243">
        <f t="shared" si="131"/>
        <v>14</v>
      </c>
      <c r="Z117" s="243">
        <f t="shared" si="131"/>
        <v>17</v>
      </c>
      <c r="AA117" s="243">
        <f t="shared" si="131"/>
        <v>12</v>
      </c>
      <c r="AB117" s="243">
        <f>AB124+AB125</f>
        <v>14</v>
      </c>
      <c r="AC117" s="243">
        <f t="shared" si="131"/>
        <v>14</v>
      </c>
      <c r="AF117" s="244">
        <f>SUM(AF124:AF125)</f>
        <v>14</v>
      </c>
      <c r="AG117" s="244">
        <f t="shared" ref="AG117:BO117" si="132">ROUND((AF124+AF125)*(1+AG118),)</f>
        <v>18</v>
      </c>
      <c r="AH117" s="244">
        <f t="shared" si="132"/>
        <v>18</v>
      </c>
      <c r="AI117" s="244">
        <f t="shared" si="132"/>
        <v>25</v>
      </c>
      <c r="AJ117" s="245">
        <f t="shared" si="132"/>
        <v>14</v>
      </c>
      <c r="AK117" s="245">
        <f t="shared" si="132"/>
        <v>10</v>
      </c>
      <c r="AL117" s="245">
        <f t="shared" si="132"/>
        <v>13</v>
      </c>
      <c r="AM117" s="245">
        <f t="shared" si="132"/>
        <v>16</v>
      </c>
      <c r="AN117" s="245">
        <f t="shared" si="132"/>
        <v>20</v>
      </c>
      <c r="AO117" s="245">
        <f t="shared" si="132"/>
        <v>25</v>
      </c>
      <c r="AP117" s="245">
        <f t="shared" si="132"/>
        <v>31</v>
      </c>
      <c r="AQ117" s="245">
        <f t="shared" si="132"/>
        <v>39</v>
      </c>
      <c r="AR117" s="245">
        <f t="shared" si="132"/>
        <v>49</v>
      </c>
      <c r="AS117" s="245">
        <f t="shared" si="132"/>
        <v>61</v>
      </c>
      <c r="AT117" s="245">
        <f t="shared" si="132"/>
        <v>76</v>
      </c>
      <c r="AU117" s="245">
        <f t="shared" si="132"/>
        <v>95</v>
      </c>
      <c r="AV117" s="245">
        <f t="shared" si="132"/>
        <v>119</v>
      </c>
      <c r="AW117" s="245">
        <f t="shared" si="132"/>
        <v>149</v>
      </c>
      <c r="AX117" s="245">
        <f t="shared" si="132"/>
        <v>186</v>
      </c>
      <c r="AY117" s="245">
        <f t="shared" si="132"/>
        <v>233</v>
      </c>
      <c r="AZ117" s="245">
        <f t="shared" si="132"/>
        <v>291</v>
      </c>
      <c r="BA117" s="245">
        <f t="shared" si="132"/>
        <v>364</v>
      </c>
      <c r="BB117" s="245">
        <f t="shared" si="132"/>
        <v>455</v>
      </c>
      <c r="BC117" s="245">
        <f t="shared" si="132"/>
        <v>569</v>
      </c>
      <c r="BD117" s="245">
        <f t="shared" si="132"/>
        <v>711</v>
      </c>
      <c r="BE117" s="245">
        <f t="shared" si="132"/>
        <v>889</v>
      </c>
      <c r="BF117" s="245">
        <f t="shared" si="132"/>
        <v>1111</v>
      </c>
      <c r="BG117" s="245">
        <f t="shared" si="132"/>
        <v>1389</v>
      </c>
      <c r="BH117" s="245">
        <f t="shared" si="132"/>
        <v>1596</v>
      </c>
      <c r="BI117" s="245">
        <f t="shared" si="132"/>
        <v>1687</v>
      </c>
      <c r="BJ117" s="245">
        <f t="shared" si="132"/>
        <v>1783</v>
      </c>
      <c r="BK117" s="245">
        <f t="shared" si="132"/>
        <v>1885</v>
      </c>
      <c r="BL117" s="245">
        <f t="shared" si="132"/>
        <v>1993</v>
      </c>
      <c r="BM117" s="245">
        <f t="shared" si="132"/>
        <v>2108</v>
      </c>
      <c r="BN117" s="245">
        <f t="shared" si="132"/>
        <v>2228</v>
      </c>
      <c r="BO117" s="245">
        <f t="shared" si="132"/>
        <v>2356</v>
      </c>
    </row>
    <row r="118" spans="2:67" x14ac:dyDescent="0.25">
      <c r="B118" s="287" t="s">
        <v>99</v>
      </c>
      <c r="C118" s="247"/>
      <c r="D118" s="248"/>
      <c r="E118" s="249"/>
      <c r="F118" s="249"/>
      <c r="G118" s="249"/>
      <c r="H118" s="249"/>
      <c r="I118" s="249"/>
      <c r="J118" s="249"/>
      <c r="K118" s="249"/>
      <c r="L118" s="249"/>
      <c r="M118" s="249"/>
      <c r="N118" s="249"/>
      <c r="O118" s="249"/>
      <c r="P118" s="249"/>
      <c r="Q118" s="249"/>
      <c r="R118" s="249"/>
      <c r="S118" s="249"/>
      <c r="T118" s="249">
        <f t="shared" ref="T118:AB118" si="133">RATE(1,,-S117,T117)</f>
        <v>0.99999999999999989</v>
      </c>
      <c r="U118" s="249">
        <f t="shared" si="133"/>
        <v>-0.5</v>
      </c>
      <c r="V118" s="249">
        <f t="shared" si="133"/>
        <v>0.99999999999999989</v>
      </c>
      <c r="W118" s="249">
        <f t="shared" si="133"/>
        <v>1.4999999999999998</v>
      </c>
      <c r="X118" s="249">
        <f t="shared" si="133"/>
        <v>0.59999999999999976</v>
      </c>
      <c r="Y118" s="249">
        <f t="shared" si="133"/>
        <v>0.75000000000000011</v>
      </c>
      <c r="Z118" s="249">
        <f t="shared" si="133"/>
        <v>0.21428571428571416</v>
      </c>
      <c r="AA118" s="249">
        <f t="shared" si="133"/>
        <v>-0.29411764705882354</v>
      </c>
      <c r="AB118" s="249">
        <f t="shared" si="133"/>
        <v>0.16666666666666669</v>
      </c>
      <c r="AC118" s="249">
        <f>RATE(1,,-AA117,AC117)</f>
        <v>0.16666666666666669</v>
      </c>
      <c r="AD118" s="250">
        <f>ANS_Metrics_Assumptions!E265</f>
        <v>0.25</v>
      </c>
      <c r="AF118" s="251">
        <f>AD118</f>
        <v>0.25</v>
      </c>
      <c r="AG118" s="251">
        <f>AF118</f>
        <v>0.25</v>
      </c>
      <c r="AH118" s="251">
        <f t="shared" ref="AH118:AW122" si="134">AG118</f>
        <v>0.25</v>
      </c>
      <c r="AI118" s="251">
        <f t="shared" si="134"/>
        <v>0.25</v>
      </c>
      <c r="AJ118" s="252">
        <f t="shared" si="134"/>
        <v>0.25</v>
      </c>
      <c r="AK118" s="252">
        <f t="shared" si="134"/>
        <v>0.25</v>
      </c>
      <c r="AL118" s="252">
        <f>AD118</f>
        <v>0.25</v>
      </c>
      <c r="AM118" s="252">
        <f t="shared" si="134"/>
        <v>0.25</v>
      </c>
      <c r="AN118" s="252">
        <f t="shared" si="134"/>
        <v>0.25</v>
      </c>
      <c r="AO118" s="252">
        <f t="shared" si="134"/>
        <v>0.25</v>
      </c>
      <c r="AP118" s="252">
        <f t="shared" si="134"/>
        <v>0.25</v>
      </c>
      <c r="AQ118" s="252">
        <f t="shared" si="134"/>
        <v>0.25</v>
      </c>
      <c r="AR118" s="252">
        <f t="shared" si="134"/>
        <v>0.25</v>
      </c>
      <c r="AS118" s="252">
        <f t="shared" si="134"/>
        <v>0.25</v>
      </c>
      <c r="AT118" s="252">
        <f t="shared" si="134"/>
        <v>0.25</v>
      </c>
      <c r="AU118" s="252">
        <f t="shared" si="134"/>
        <v>0.25</v>
      </c>
      <c r="AV118" s="252">
        <f t="shared" si="134"/>
        <v>0.25</v>
      </c>
      <c r="AW118" s="252">
        <f t="shared" si="134"/>
        <v>0.25</v>
      </c>
      <c r="AX118" s="252">
        <f t="shared" ref="AX118:BM122" si="135">AW118</f>
        <v>0.25</v>
      </c>
      <c r="AY118" s="252">
        <f t="shared" si="135"/>
        <v>0.25</v>
      </c>
      <c r="AZ118" s="252">
        <f t="shared" si="135"/>
        <v>0.25</v>
      </c>
      <c r="BA118" s="252">
        <f t="shared" si="135"/>
        <v>0.25</v>
      </c>
      <c r="BB118" s="252">
        <f t="shared" si="135"/>
        <v>0.25</v>
      </c>
      <c r="BC118" s="252">
        <f t="shared" si="135"/>
        <v>0.25</v>
      </c>
      <c r="BD118" s="252">
        <f t="shared" si="135"/>
        <v>0.25</v>
      </c>
      <c r="BE118" s="252">
        <f t="shared" si="135"/>
        <v>0.25</v>
      </c>
      <c r="BF118" s="252">
        <f t="shared" si="135"/>
        <v>0.25</v>
      </c>
      <c r="BG118" s="252">
        <f t="shared" si="135"/>
        <v>0.25</v>
      </c>
      <c r="BH118" s="252">
        <f t="shared" si="135"/>
        <v>0.25</v>
      </c>
      <c r="BI118" s="252">
        <f t="shared" si="135"/>
        <v>0.25</v>
      </c>
      <c r="BJ118" s="252">
        <f t="shared" si="135"/>
        <v>0.25</v>
      </c>
      <c r="BK118" s="252">
        <f t="shared" si="135"/>
        <v>0.25</v>
      </c>
      <c r="BL118" s="252">
        <f t="shared" si="135"/>
        <v>0.25</v>
      </c>
      <c r="BM118" s="252">
        <f t="shared" si="135"/>
        <v>0.25</v>
      </c>
      <c r="BN118" s="252">
        <f t="shared" ref="BN118:BO122" si="136">BM118</f>
        <v>0.25</v>
      </c>
      <c r="BO118" s="252">
        <f t="shared" si="136"/>
        <v>0.25</v>
      </c>
    </row>
    <row r="119" spans="2:67" x14ac:dyDescent="0.25">
      <c r="B119" s="287" t="s">
        <v>101</v>
      </c>
      <c r="C119" s="247"/>
      <c r="D119" s="253"/>
      <c r="E119" s="253"/>
      <c r="F119" s="253"/>
      <c r="G119" s="253"/>
      <c r="H119" s="253"/>
      <c r="I119" s="253"/>
      <c r="J119" s="253"/>
      <c r="K119" s="253">
        <f t="shared" ref="K119:AC119" si="137">K125/K117</f>
        <v>0</v>
      </c>
      <c r="L119" s="253"/>
      <c r="M119" s="253"/>
      <c r="N119" s="253"/>
      <c r="O119" s="253"/>
      <c r="P119" s="253"/>
      <c r="Q119" s="253"/>
      <c r="R119" s="253"/>
      <c r="S119" s="253">
        <f t="shared" si="137"/>
        <v>0</v>
      </c>
      <c r="T119" s="253">
        <f t="shared" si="137"/>
        <v>0</v>
      </c>
      <c r="U119" s="253">
        <f t="shared" si="137"/>
        <v>0</v>
      </c>
      <c r="V119" s="253">
        <f t="shared" si="137"/>
        <v>0</v>
      </c>
      <c r="W119" s="253">
        <f t="shared" si="137"/>
        <v>0.2</v>
      </c>
      <c r="X119" s="253">
        <f t="shared" si="137"/>
        <v>0</v>
      </c>
      <c r="Y119" s="253">
        <f t="shared" si="137"/>
        <v>7.1428571428571425E-2</v>
      </c>
      <c r="Z119" s="253">
        <f t="shared" si="137"/>
        <v>0.23529411764705882</v>
      </c>
      <c r="AA119" s="253">
        <f t="shared" si="137"/>
        <v>0.33333333333333331</v>
      </c>
      <c r="AB119" s="253">
        <f>AB125/AB117</f>
        <v>0.14285714285714285</v>
      </c>
      <c r="AC119" s="253">
        <f t="shared" si="137"/>
        <v>7.1428571428571425E-2</v>
      </c>
      <c r="AD119" s="250">
        <v>0.1</v>
      </c>
      <c r="AF119" s="289">
        <v>0.17499999999999999</v>
      </c>
      <c r="AG119" s="289">
        <f>AF119</f>
        <v>0.17499999999999999</v>
      </c>
      <c r="AH119" s="289">
        <f t="shared" si="134"/>
        <v>0.17499999999999999</v>
      </c>
      <c r="AI119" s="289">
        <f t="shared" si="134"/>
        <v>0.17499999999999999</v>
      </c>
      <c r="AJ119" s="267">
        <v>0.12</v>
      </c>
      <c r="AK119" s="267">
        <v>0.125</v>
      </c>
      <c r="AL119" s="252">
        <f>AD119</f>
        <v>0.1</v>
      </c>
      <c r="AM119" s="252">
        <f t="shared" si="134"/>
        <v>0.1</v>
      </c>
      <c r="AN119" s="252">
        <f t="shared" si="134"/>
        <v>0.1</v>
      </c>
      <c r="AO119" s="252">
        <f t="shared" si="134"/>
        <v>0.1</v>
      </c>
      <c r="AP119" s="252">
        <f t="shared" si="134"/>
        <v>0.1</v>
      </c>
      <c r="AQ119" s="252">
        <f t="shared" si="134"/>
        <v>0.1</v>
      </c>
      <c r="AR119" s="252">
        <f t="shared" si="134"/>
        <v>0.1</v>
      </c>
      <c r="AS119" s="252">
        <f t="shared" si="134"/>
        <v>0.1</v>
      </c>
      <c r="AT119" s="252">
        <f t="shared" si="134"/>
        <v>0.1</v>
      </c>
      <c r="AU119" s="252">
        <f t="shared" si="134"/>
        <v>0.1</v>
      </c>
      <c r="AV119" s="252">
        <f t="shared" si="134"/>
        <v>0.1</v>
      </c>
      <c r="AW119" s="252">
        <f t="shared" si="134"/>
        <v>0.1</v>
      </c>
      <c r="AX119" s="252">
        <f t="shared" si="135"/>
        <v>0.1</v>
      </c>
      <c r="AY119" s="252">
        <f t="shared" si="135"/>
        <v>0.1</v>
      </c>
      <c r="AZ119" s="252">
        <f t="shared" si="135"/>
        <v>0.1</v>
      </c>
      <c r="BA119" s="252">
        <f t="shared" si="135"/>
        <v>0.1</v>
      </c>
      <c r="BB119" s="252">
        <f t="shared" si="135"/>
        <v>0.1</v>
      </c>
      <c r="BC119" s="252">
        <f t="shared" si="135"/>
        <v>0.1</v>
      </c>
      <c r="BD119" s="252">
        <f t="shared" si="135"/>
        <v>0.1</v>
      </c>
      <c r="BE119" s="252">
        <f t="shared" si="135"/>
        <v>0.1</v>
      </c>
      <c r="BF119" s="252">
        <f t="shared" si="135"/>
        <v>0.1</v>
      </c>
      <c r="BG119" s="252">
        <f t="shared" si="135"/>
        <v>0.1</v>
      </c>
      <c r="BH119" s="252">
        <f t="shared" si="135"/>
        <v>0.1</v>
      </c>
      <c r="BI119" s="252">
        <f t="shared" si="135"/>
        <v>0.1</v>
      </c>
      <c r="BJ119" s="252">
        <f t="shared" si="135"/>
        <v>0.1</v>
      </c>
      <c r="BK119" s="252">
        <f t="shared" si="135"/>
        <v>0.1</v>
      </c>
      <c r="BL119" s="252">
        <f t="shared" si="135"/>
        <v>0.1</v>
      </c>
      <c r="BM119" s="252">
        <f t="shared" si="135"/>
        <v>0.1</v>
      </c>
      <c r="BN119" s="252">
        <f t="shared" si="136"/>
        <v>0.1</v>
      </c>
      <c r="BO119" s="252">
        <f t="shared" si="136"/>
        <v>0.1</v>
      </c>
    </row>
    <row r="120" spans="2:67" x14ac:dyDescent="0.25">
      <c r="B120" s="287" t="s">
        <v>133</v>
      </c>
      <c r="C120" s="247"/>
      <c r="D120" s="255"/>
      <c r="E120" s="255"/>
      <c r="F120" s="255"/>
      <c r="G120" s="255"/>
      <c r="H120" s="255"/>
      <c r="I120" s="255"/>
      <c r="J120" s="255"/>
      <c r="K120" s="255">
        <f t="shared" ref="K120:AC120" si="138">K126/K124</f>
        <v>1</v>
      </c>
      <c r="L120" s="255"/>
      <c r="M120" s="255"/>
      <c r="N120" s="255"/>
      <c r="O120" s="255"/>
      <c r="P120" s="255"/>
      <c r="Q120" s="255"/>
      <c r="R120" s="255"/>
      <c r="S120" s="255">
        <f t="shared" si="138"/>
        <v>1</v>
      </c>
      <c r="T120" s="255">
        <f t="shared" si="138"/>
        <v>1</v>
      </c>
      <c r="U120" s="255">
        <f t="shared" si="138"/>
        <v>1</v>
      </c>
      <c r="V120" s="255">
        <f t="shared" si="138"/>
        <v>1</v>
      </c>
      <c r="W120" s="255">
        <f t="shared" si="138"/>
        <v>1</v>
      </c>
      <c r="X120" s="255">
        <f t="shared" si="138"/>
        <v>1</v>
      </c>
      <c r="Y120" s="255">
        <f t="shared" si="138"/>
        <v>1.3076923076923077</v>
      </c>
      <c r="Z120" s="255">
        <f t="shared" si="138"/>
        <v>2.3076923076923075</v>
      </c>
      <c r="AA120" s="255">
        <f t="shared" si="138"/>
        <v>2</v>
      </c>
      <c r="AB120" s="255">
        <f>AB126/AB124</f>
        <v>1.8333333333333333</v>
      </c>
      <c r="AC120" s="255">
        <f t="shared" si="138"/>
        <v>1.9230769230769231</v>
      </c>
      <c r="AD120" s="256">
        <v>3</v>
      </c>
      <c r="AF120" s="268">
        <v>1.5957446808510638</v>
      </c>
      <c r="AG120" s="268">
        <f>AF120</f>
        <v>1.5957446808510638</v>
      </c>
      <c r="AH120" s="268">
        <f t="shared" si="134"/>
        <v>1.5957446808510638</v>
      </c>
      <c r="AI120" s="268">
        <v>1.9</v>
      </c>
      <c r="AJ120" s="268">
        <v>2.8</v>
      </c>
      <c r="AK120" s="268">
        <v>2.7</v>
      </c>
      <c r="AL120" s="258">
        <f>AD120</f>
        <v>3</v>
      </c>
      <c r="AM120" s="258">
        <f t="shared" si="134"/>
        <v>3</v>
      </c>
      <c r="AN120" s="258">
        <f t="shared" si="134"/>
        <v>3</v>
      </c>
      <c r="AO120" s="258">
        <f t="shared" si="134"/>
        <v>3</v>
      </c>
      <c r="AP120" s="258">
        <f t="shared" si="134"/>
        <v>3</v>
      </c>
      <c r="AQ120" s="258">
        <f t="shared" si="134"/>
        <v>3</v>
      </c>
      <c r="AR120" s="258">
        <f t="shared" si="134"/>
        <v>3</v>
      </c>
      <c r="AS120" s="258">
        <f t="shared" si="134"/>
        <v>3</v>
      </c>
      <c r="AT120" s="258">
        <f t="shared" si="134"/>
        <v>3</v>
      </c>
      <c r="AU120" s="258">
        <f t="shared" si="134"/>
        <v>3</v>
      </c>
      <c r="AV120" s="258">
        <f t="shared" si="134"/>
        <v>3</v>
      </c>
      <c r="AW120" s="258">
        <f t="shared" si="134"/>
        <v>3</v>
      </c>
      <c r="AX120" s="258">
        <f t="shared" si="135"/>
        <v>3</v>
      </c>
      <c r="AY120" s="258">
        <f t="shared" si="135"/>
        <v>3</v>
      </c>
      <c r="AZ120" s="258">
        <f t="shared" si="135"/>
        <v>3</v>
      </c>
      <c r="BA120" s="258">
        <f t="shared" si="135"/>
        <v>3</v>
      </c>
      <c r="BB120" s="258">
        <f t="shared" si="135"/>
        <v>3</v>
      </c>
      <c r="BC120" s="258">
        <f t="shared" si="135"/>
        <v>3</v>
      </c>
      <c r="BD120" s="258">
        <f t="shared" si="135"/>
        <v>3</v>
      </c>
      <c r="BE120" s="258">
        <f t="shared" si="135"/>
        <v>3</v>
      </c>
      <c r="BF120" s="258">
        <f t="shared" si="135"/>
        <v>3</v>
      </c>
      <c r="BG120" s="258">
        <f t="shared" si="135"/>
        <v>3</v>
      </c>
      <c r="BH120" s="258">
        <f t="shared" si="135"/>
        <v>3</v>
      </c>
      <c r="BI120" s="258">
        <f t="shared" si="135"/>
        <v>3</v>
      </c>
      <c r="BJ120" s="258">
        <f t="shared" si="135"/>
        <v>3</v>
      </c>
      <c r="BK120" s="258">
        <f t="shared" si="135"/>
        <v>3</v>
      </c>
      <c r="BL120" s="258">
        <f t="shared" si="135"/>
        <v>3</v>
      </c>
      <c r="BM120" s="258">
        <f t="shared" si="135"/>
        <v>3</v>
      </c>
      <c r="BN120" s="258">
        <f t="shared" si="136"/>
        <v>3</v>
      </c>
      <c r="BO120" s="258">
        <f t="shared" si="136"/>
        <v>3</v>
      </c>
    </row>
    <row r="121" spans="2:67" x14ac:dyDescent="0.25">
      <c r="B121" s="287" t="s">
        <v>103</v>
      </c>
      <c r="C121" s="247"/>
      <c r="D121" s="259"/>
      <c r="E121" s="259"/>
      <c r="F121" s="259"/>
      <c r="G121" s="259"/>
      <c r="H121" s="259"/>
      <c r="I121" s="259"/>
      <c r="J121" s="259"/>
      <c r="K121" s="259">
        <f t="shared" ref="K121:AA121" si="139">K129/K126</f>
        <v>88.4</v>
      </c>
      <c r="L121" s="259"/>
      <c r="M121" s="259"/>
      <c r="N121" s="259"/>
      <c r="O121" s="259"/>
      <c r="P121" s="259"/>
      <c r="Q121" s="259"/>
      <c r="R121" s="259"/>
      <c r="S121" s="259">
        <f t="shared" si="139"/>
        <v>50</v>
      </c>
      <c r="T121" s="259">
        <f t="shared" si="139"/>
        <v>1000</v>
      </c>
      <c r="U121" s="259">
        <f t="shared" si="139"/>
        <v>1000</v>
      </c>
      <c r="V121" s="259">
        <f t="shared" si="139"/>
        <v>1000</v>
      </c>
      <c r="W121" s="259">
        <f t="shared" si="139"/>
        <v>1000</v>
      </c>
      <c r="X121" s="259">
        <f t="shared" si="139"/>
        <v>887.5</v>
      </c>
      <c r="Y121" s="259">
        <f t="shared" si="139"/>
        <v>608.82352941176475</v>
      </c>
      <c r="Z121" s="259">
        <f t="shared" si="139"/>
        <v>240</v>
      </c>
      <c r="AA121" s="259">
        <f t="shared" si="139"/>
        <v>465.625</v>
      </c>
      <c r="AB121" s="259">
        <f>AB129/AB126</f>
        <v>352.27272727272725</v>
      </c>
      <c r="AC121" s="259">
        <f>AC129/AC126</f>
        <v>383.6</v>
      </c>
      <c r="AD121" s="275">
        <f>SUM(P129:AC129)/SUM(P126:AC126)</f>
        <v>456.953125</v>
      </c>
      <c r="AF121" s="261">
        <f>AD121</f>
        <v>456.953125</v>
      </c>
      <c r="AG121" s="261">
        <f>AF121</f>
        <v>456.953125</v>
      </c>
      <c r="AH121" s="261">
        <f t="shared" si="134"/>
        <v>456.953125</v>
      </c>
      <c r="AI121" s="261">
        <f t="shared" si="134"/>
        <v>456.953125</v>
      </c>
      <c r="AJ121" s="262">
        <f t="shared" si="134"/>
        <v>456.953125</v>
      </c>
      <c r="AK121" s="262">
        <f t="shared" si="134"/>
        <v>456.953125</v>
      </c>
      <c r="AL121" s="262">
        <f>AD121</f>
        <v>456.953125</v>
      </c>
      <c r="AM121" s="262">
        <f t="shared" si="134"/>
        <v>456.953125</v>
      </c>
      <c r="AN121" s="262">
        <f t="shared" si="134"/>
        <v>456.953125</v>
      </c>
      <c r="AO121" s="262">
        <f t="shared" si="134"/>
        <v>456.953125</v>
      </c>
      <c r="AP121" s="262">
        <f t="shared" si="134"/>
        <v>456.953125</v>
      </c>
      <c r="AQ121" s="262">
        <f t="shared" si="134"/>
        <v>456.953125</v>
      </c>
      <c r="AR121" s="262">
        <f t="shared" si="134"/>
        <v>456.953125</v>
      </c>
      <c r="AS121" s="262">
        <f t="shared" si="134"/>
        <v>456.953125</v>
      </c>
      <c r="AT121" s="262">
        <f t="shared" si="134"/>
        <v>456.953125</v>
      </c>
      <c r="AU121" s="262">
        <f t="shared" si="134"/>
        <v>456.953125</v>
      </c>
      <c r="AV121" s="262">
        <f t="shared" si="134"/>
        <v>456.953125</v>
      </c>
      <c r="AW121" s="262">
        <f t="shared" si="134"/>
        <v>456.953125</v>
      </c>
      <c r="AX121" s="262">
        <f t="shared" si="135"/>
        <v>456.953125</v>
      </c>
      <c r="AY121" s="262">
        <f t="shared" si="135"/>
        <v>456.953125</v>
      </c>
      <c r="AZ121" s="262">
        <f t="shared" si="135"/>
        <v>456.953125</v>
      </c>
      <c r="BA121" s="262">
        <f t="shared" si="135"/>
        <v>456.953125</v>
      </c>
      <c r="BB121" s="262">
        <f t="shared" si="135"/>
        <v>456.953125</v>
      </c>
      <c r="BC121" s="262">
        <f t="shared" si="135"/>
        <v>456.953125</v>
      </c>
      <c r="BD121" s="262">
        <f t="shared" si="135"/>
        <v>456.953125</v>
      </c>
      <c r="BE121" s="262">
        <f t="shared" si="135"/>
        <v>456.953125</v>
      </c>
      <c r="BF121" s="262">
        <f t="shared" si="135"/>
        <v>456.953125</v>
      </c>
      <c r="BG121" s="262">
        <f t="shared" si="135"/>
        <v>456.953125</v>
      </c>
      <c r="BH121" s="262">
        <f t="shared" si="135"/>
        <v>456.953125</v>
      </c>
      <c r="BI121" s="262">
        <f t="shared" si="135"/>
        <v>456.953125</v>
      </c>
      <c r="BJ121" s="262">
        <f t="shared" si="135"/>
        <v>456.953125</v>
      </c>
      <c r="BK121" s="262">
        <f t="shared" si="135"/>
        <v>456.953125</v>
      </c>
      <c r="BL121" s="262">
        <f t="shared" si="135"/>
        <v>456.953125</v>
      </c>
      <c r="BM121" s="262">
        <f t="shared" si="135"/>
        <v>456.953125</v>
      </c>
      <c r="BN121" s="262">
        <f t="shared" si="136"/>
        <v>456.953125</v>
      </c>
      <c r="BO121" s="262">
        <f t="shared" si="136"/>
        <v>456.953125</v>
      </c>
    </row>
    <row r="122" spans="2:67" x14ac:dyDescent="0.25">
      <c r="B122" s="287" t="s">
        <v>134</v>
      </c>
      <c r="C122" s="247"/>
      <c r="D122" s="253"/>
      <c r="E122" s="253"/>
      <c r="F122" s="253"/>
      <c r="G122" s="253"/>
      <c r="H122" s="253"/>
      <c r="I122" s="253"/>
      <c r="J122" s="253"/>
      <c r="K122" s="253">
        <f t="shared" ref="K122:AA122" si="140">K130/K129</f>
        <v>0.56561085972850678</v>
      </c>
      <c r="L122" s="253"/>
      <c r="M122" s="253"/>
      <c r="N122" s="253"/>
      <c r="O122" s="253"/>
      <c r="P122" s="253"/>
      <c r="Q122" s="253"/>
      <c r="R122" s="253"/>
      <c r="S122" s="253">
        <f t="shared" si="140"/>
        <v>0.4</v>
      </c>
      <c r="T122" s="253">
        <f t="shared" si="140"/>
        <v>0</v>
      </c>
      <c r="U122" s="253">
        <f t="shared" si="140"/>
        <v>0</v>
      </c>
      <c r="V122" s="253">
        <f t="shared" si="140"/>
        <v>0</v>
      </c>
      <c r="W122" s="253">
        <f t="shared" si="140"/>
        <v>0</v>
      </c>
      <c r="X122" s="253">
        <f t="shared" si="140"/>
        <v>1.4084507042253521E-2</v>
      </c>
      <c r="Y122" s="253">
        <f t="shared" si="140"/>
        <v>3.3816425120772944E-2</v>
      </c>
      <c r="Z122" s="253">
        <f t="shared" si="140"/>
        <v>0.16666666666666666</v>
      </c>
      <c r="AA122" s="253">
        <f t="shared" si="140"/>
        <v>6.0402684563758392E-2</v>
      </c>
      <c r="AB122" s="253">
        <f>AB130/AB129</f>
        <v>9.6774193548387094E-2</v>
      </c>
      <c r="AC122" s="253">
        <f>AC130/AC129</f>
        <v>6.1522419186652764E-2</v>
      </c>
      <c r="AD122" s="288">
        <f>SUM(P130:AC130)/SUM(P129:AC129)</f>
        <v>5.9155411181398533E-2</v>
      </c>
      <c r="AF122" s="254">
        <f>AD122</f>
        <v>5.9155411181398533E-2</v>
      </c>
      <c r="AG122" s="254">
        <f>AF122</f>
        <v>5.9155411181398533E-2</v>
      </c>
      <c r="AH122" s="254">
        <f t="shared" si="134"/>
        <v>5.9155411181398533E-2</v>
      </c>
      <c r="AI122" s="254">
        <f t="shared" si="134"/>
        <v>5.9155411181398533E-2</v>
      </c>
      <c r="AJ122" s="254">
        <f t="shared" si="134"/>
        <v>5.9155411181398533E-2</v>
      </c>
      <c r="AK122" s="254">
        <f t="shared" si="134"/>
        <v>5.9155411181398533E-2</v>
      </c>
      <c r="AL122" s="254">
        <f>AD122</f>
        <v>5.9155411181398533E-2</v>
      </c>
      <c r="AM122" s="254">
        <f t="shared" si="134"/>
        <v>5.9155411181398533E-2</v>
      </c>
      <c r="AN122" s="254">
        <f t="shared" si="134"/>
        <v>5.9155411181398533E-2</v>
      </c>
      <c r="AO122" s="254">
        <f t="shared" si="134"/>
        <v>5.9155411181398533E-2</v>
      </c>
      <c r="AP122" s="254">
        <f t="shared" si="134"/>
        <v>5.9155411181398533E-2</v>
      </c>
      <c r="AQ122" s="254">
        <f t="shared" si="134"/>
        <v>5.9155411181398533E-2</v>
      </c>
      <c r="AR122" s="254">
        <f t="shared" si="134"/>
        <v>5.9155411181398533E-2</v>
      </c>
      <c r="AS122" s="254">
        <f t="shared" si="134"/>
        <v>5.9155411181398533E-2</v>
      </c>
      <c r="AT122" s="254">
        <f t="shared" si="134"/>
        <v>5.9155411181398533E-2</v>
      </c>
      <c r="AU122" s="254">
        <f t="shared" si="134"/>
        <v>5.9155411181398533E-2</v>
      </c>
      <c r="AV122" s="254">
        <f t="shared" si="134"/>
        <v>5.9155411181398533E-2</v>
      </c>
      <c r="AW122" s="254">
        <f t="shared" si="134"/>
        <v>5.9155411181398533E-2</v>
      </c>
      <c r="AX122" s="254">
        <f t="shared" si="135"/>
        <v>5.9155411181398533E-2</v>
      </c>
      <c r="AY122" s="254">
        <f t="shared" si="135"/>
        <v>5.9155411181398533E-2</v>
      </c>
      <c r="AZ122" s="254">
        <f t="shared" si="135"/>
        <v>5.9155411181398533E-2</v>
      </c>
      <c r="BA122" s="254">
        <f t="shared" si="135"/>
        <v>5.9155411181398533E-2</v>
      </c>
      <c r="BB122" s="254">
        <f t="shared" si="135"/>
        <v>5.9155411181398533E-2</v>
      </c>
      <c r="BC122" s="254">
        <f t="shared" si="135"/>
        <v>5.9155411181398533E-2</v>
      </c>
      <c r="BD122" s="254">
        <f t="shared" si="135"/>
        <v>5.9155411181398533E-2</v>
      </c>
      <c r="BE122" s="254">
        <f t="shared" si="135"/>
        <v>5.9155411181398533E-2</v>
      </c>
      <c r="BF122" s="254">
        <f t="shared" si="135"/>
        <v>5.9155411181398533E-2</v>
      </c>
      <c r="BG122" s="254">
        <f t="shared" si="135"/>
        <v>5.9155411181398533E-2</v>
      </c>
      <c r="BH122" s="254">
        <f t="shared" si="135"/>
        <v>5.9155411181398533E-2</v>
      </c>
      <c r="BI122" s="254">
        <f t="shared" si="135"/>
        <v>5.9155411181398533E-2</v>
      </c>
      <c r="BJ122" s="254">
        <f t="shared" si="135"/>
        <v>5.9155411181398533E-2</v>
      </c>
      <c r="BK122" s="254">
        <f t="shared" si="135"/>
        <v>5.9155411181398533E-2</v>
      </c>
      <c r="BL122" s="254">
        <f t="shared" si="135"/>
        <v>5.9155411181398533E-2</v>
      </c>
      <c r="BM122" s="254">
        <f t="shared" si="135"/>
        <v>5.9155411181398533E-2</v>
      </c>
      <c r="BN122" s="254">
        <f t="shared" si="136"/>
        <v>5.9155411181398533E-2</v>
      </c>
      <c r="BO122" s="254">
        <f t="shared" si="136"/>
        <v>5.9155411181398533E-2</v>
      </c>
    </row>
    <row r="124" spans="2:67" x14ac:dyDescent="0.25">
      <c r="B124" s="292" t="s">
        <v>310</v>
      </c>
      <c r="D124" s="7">
        <f>IF(VLOOKUP($B$52&amp;$B124,'[20]Port Harcourt'!$E:$AE,COLUMN(D$1)-2,FALSE)=" ",0,VLOOKUP($B$52&amp;$B124,'[20]Port Harcourt'!$E:$AE,COLUMN(D$1)-2,FALSE))</f>
        <v>0</v>
      </c>
      <c r="E124" s="7">
        <f>IF(VLOOKUP($B$52&amp;$B124,'[20]Port Harcourt'!$E:$AE,COLUMN(E$1)-2,FALSE)=" ",0,VLOOKUP($B$52&amp;$B124,'[20]Port Harcourt'!$E:$AE,COLUMN(E$1)-2,FALSE))</f>
        <v>0</v>
      </c>
      <c r="F124" s="7">
        <f>IF(VLOOKUP($B$52&amp;$B124,'[20]Port Harcourt'!$E:$AE,COLUMN(F$1)-2,FALSE)=" ",0,VLOOKUP($B$52&amp;$B124,'[20]Port Harcourt'!$E:$AE,COLUMN(F$1)-2,FALSE))</f>
        <v>0</v>
      </c>
      <c r="G124" s="7">
        <f>IF(VLOOKUP($B$52&amp;$B124,'[20]Port Harcourt'!$E:$AE,COLUMN(G$1)-2,FALSE)=" ",0,VLOOKUP($B$52&amp;$B124,'[20]Port Harcourt'!$E:$AE,COLUMN(G$1)-2,FALSE))</f>
        <v>0</v>
      </c>
      <c r="H124" s="7">
        <f>IF(VLOOKUP($B$52&amp;$B124,'[20]Port Harcourt'!$E:$AE,COLUMN(H$1)-2,FALSE)=" ",0,VLOOKUP($B$52&amp;$B124,'[20]Port Harcourt'!$E:$AE,COLUMN(H$1)-2,FALSE))</f>
        <v>0</v>
      </c>
      <c r="I124" s="7">
        <f>IF(VLOOKUP($B$52&amp;$B124,'[20]Port Harcourt'!$E:$AE,COLUMN(I$1)-2,FALSE)=" ",0,VLOOKUP($B$52&amp;$B124,'[20]Port Harcourt'!$E:$AE,COLUMN(I$1)-2,FALSE))</f>
        <v>0</v>
      </c>
      <c r="J124" s="7">
        <f>IF(VLOOKUP($B$52&amp;$B124,'[20]Port Harcourt'!$E:$AE,COLUMN(J$1)-2,FALSE)=" ",0,VLOOKUP($B$52&amp;$B124,'[20]Port Harcourt'!$E:$AE,COLUMN(J$1)-2,FALSE))</f>
        <v>0</v>
      </c>
      <c r="K124" s="7">
        <f>IF(VLOOKUP($B$52&amp;$B124,'[20]Port Harcourt'!$E:$AE,COLUMN(K$1)-2,FALSE)=" ",0,VLOOKUP($B$52&amp;$B124,'[20]Port Harcourt'!$E:$AE,COLUMN(K$1)-2,FALSE))</f>
        <v>1</v>
      </c>
      <c r="L124" s="7">
        <f>IF(VLOOKUP($B$52&amp;$B124,'[20]Port Harcourt'!$E:$AE,COLUMN(L$1)-2,FALSE)=" ",0,VLOOKUP($B$52&amp;$B124,'[20]Port Harcourt'!$E:$AE,COLUMN(L$1)-2,FALSE))</f>
        <v>0</v>
      </c>
      <c r="M124" s="7">
        <f>IF(VLOOKUP($B$52&amp;$B124,'[20]Port Harcourt'!$E:$AE,COLUMN(M$1)-2,FALSE)=" ",0,VLOOKUP($B$52&amp;$B124,'[20]Port Harcourt'!$E:$AE,COLUMN(M$1)-2,FALSE))</f>
        <v>0</v>
      </c>
      <c r="N124" s="7">
        <f>IF(VLOOKUP($B$52&amp;$B124,'[20]Port Harcourt'!$E:$AE,COLUMN(N$1)-2,FALSE)=" ",0,VLOOKUP($B$52&amp;$B124,'[20]Port Harcourt'!$E:$AE,COLUMN(N$1)-2,FALSE))</f>
        <v>0</v>
      </c>
      <c r="O124" s="7">
        <f>IF(VLOOKUP($B$52&amp;$B124,'[20]Port Harcourt'!$E:$AE,COLUMN(O$1)-2,FALSE)=" ",0,VLOOKUP($B$52&amp;$B124,'[20]Port Harcourt'!$E:$AE,COLUMN(O$1)-2,FALSE))</f>
        <v>0</v>
      </c>
      <c r="P124" s="7">
        <f>IF(VLOOKUP($B$52&amp;$B124,'[20]Port Harcourt'!$E:$AE,COLUMN(P$1)-2,FALSE)=" ",0,VLOOKUP($B$52&amp;$B124,'[20]Port Harcourt'!$E:$AE,COLUMN(P$1)-2,FALSE))</f>
        <v>0</v>
      </c>
      <c r="Q124" s="7">
        <f>IF(VLOOKUP($B$52&amp;$B124,'[20]Port Harcourt'!$E:$AE,COLUMN(Q$1)-2,FALSE)=" ",0,VLOOKUP($B$52&amp;$B124,'[20]Port Harcourt'!$E:$AE,COLUMN(Q$1)-2,FALSE))</f>
        <v>0</v>
      </c>
      <c r="R124" s="7">
        <f>IF(VLOOKUP($B$52&amp;$B124,'[20]Port Harcourt'!$E:$AE,COLUMN(R$1)-2,FALSE)=" ",0,VLOOKUP($B$52&amp;$B124,'[20]Port Harcourt'!$E:$AE,COLUMN(R$1)-2,FALSE))</f>
        <v>0</v>
      </c>
      <c r="S124" s="7">
        <f>IF(VLOOKUP($B$52&amp;$B124,'[20]Port Harcourt'!$E:$AE,COLUMN(S$1)-2,FALSE)=" ",0,VLOOKUP($B$52&amp;$B124,'[20]Port Harcourt'!$E:$AE,COLUMN(S$1)-2,FALSE))</f>
        <v>1</v>
      </c>
      <c r="T124" s="7">
        <f>IF(VLOOKUP($B$52&amp;$B124,'[20]Port Harcourt'!$E:$AE,COLUMN(T$1)-2,FALSE)=" ",0,VLOOKUP($B$52&amp;$B124,'[20]Port Harcourt'!$E:$AE,COLUMN(T$1)-2,FALSE))</f>
        <v>2</v>
      </c>
      <c r="U124" s="7">
        <f>IF(VLOOKUP($B$52&amp;$B124,'[20]Port Harcourt'!$E:$AE,COLUMN(U$1)-2,FALSE)=" ",0,VLOOKUP($B$52&amp;$B124,'[20]Port Harcourt'!$E:$AE,COLUMN(U$1)-2,FALSE))</f>
        <v>1</v>
      </c>
      <c r="V124" s="7">
        <f>IF(VLOOKUP($B$52&amp;$B124,'[20]Port Harcourt'!$E:$AE,COLUMN(V$1)-2,FALSE)=" ",0,VLOOKUP($B$52&amp;$B124,'[20]Port Harcourt'!$E:$AE,COLUMN(V$1)-2,FALSE))</f>
        <v>2</v>
      </c>
      <c r="W124" s="7">
        <f>IF(VLOOKUP($B$52&amp;$B124,'[20]Port Harcourt'!$E:$AE,COLUMN(W$1)-2,FALSE)=" ",0,VLOOKUP($B$52&amp;$B124,'[20]Port Harcourt'!$E:$AE,COLUMN(W$1)-2,FALSE))</f>
        <v>4</v>
      </c>
      <c r="X124" s="7">
        <f>IF(VLOOKUP($B$52&amp;$B124,'[20]Port Harcourt'!$E:$AE,COLUMN(X$1)-2,FALSE)=" ",0,VLOOKUP($B$52&amp;$B124,'[20]Port Harcourt'!$E:$AE,COLUMN(X$1)-2,FALSE))</f>
        <v>8</v>
      </c>
      <c r="Y124" s="7">
        <f>IF(VLOOKUP($B$52&amp;$B124,'[20]Port Harcourt'!$E:$AE,COLUMN(Y$1)-2,FALSE)=" ",0,VLOOKUP($B$52&amp;$B124,'[20]Port Harcourt'!$E:$AE,COLUMN(Y$1)-2,FALSE))</f>
        <v>13</v>
      </c>
      <c r="Z124" s="7">
        <f>IF(VLOOKUP($B$52&amp;$B124,'[20]Port Harcourt'!$E:$AE,COLUMN(Z$1)-2,FALSE)=" ",0,VLOOKUP($B$52&amp;$B124,'[20]Port Harcourt'!$E:$AE,COLUMN(Z$1)-2,FALSE))</f>
        <v>13</v>
      </c>
      <c r="AA124" s="7">
        <f>IF(VLOOKUP($B$52&amp;$B124,'[20]Port Harcourt'!$E:$AE,COLUMN(AA$1)-2,FALSE)=" ",0,VLOOKUP($B$52&amp;$B124,'[20]Port Harcourt'!$E:$AE,COLUMN(AA$1)-2,FALSE))</f>
        <v>8</v>
      </c>
      <c r="AB124" s="7">
        <f>IF(VLOOKUP($B$52&amp;$B124,'[20]Port Harcourt'!$E:$AE,COLUMN(AB$1)-2,FALSE)=" ",0,VLOOKUP($B$52&amp;$B124,'[20]Port Harcourt'!$E:$AE,COLUMN(AB$1)-2,FALSE))</f>
        <v>12</v>
      </c>
      <c r="AC124" s="7">
        <f>IF(VLOOKUP($B$52&amp;$B124,'[20]Port Harcourt'!$E:$AE,COLUMN(AC$1)-2,FALSE)=" ",0,VLOOKUP($B$52&amp;$B124,'[20]Port Harcourt'!$E:$AE,COLUMN(AC$1)-2,FALSE))</f>
        <v>13</v>
      </c>
      <c r="AF124" s="7">
        <f t="shared" ref="AF124:AG127" si="141">AB124</f>
        <v>12</v>
      </c>
      <c r="AG124" s="7">
        <f t="shared" si="141"/>
        <v>13</v>
      </c>
      <c r="AH124" s="7">
        <f>VLOOKUP($A$3&amp;$B$52&amp;$B124,'[14]Paga All'!$G$1:$J$3000,4,FALSE)</f>
        <v>19</v>
      </c>
      <c r="AI124" s="7">
        <f>VLOOKUP($A$3&amp;$B$116&amp;$B124,'[15]Paga all'!$F:$G,2,FALSE)</f>
        <v>8</v>
      </c>
      <c r="AJ124" s="7">
        <f>VLOOKUP($A$3&amp;$B$52&amp;$B124,'[16]Paga all'!$F$2:$G$1470,2,FALSE)</f>
        <v>8</v>
      </c>
      <c r="AK124" s="9">
        <f t="shared" ref="AK124:BO124" si="142">IF(ROUND((AJ124+AJ125)*(1+AK118),)&gt;=AK$3*$AD$3,AK$3*$AD$3*(1-AK119),ROUND((AJ124+AJ125)*(1+AK118),)-ROUND((AJ124+AJ125)*(1+AK118)*AK119,))</f>
        <v>9</v>
      </c>
      <c r="AL124" s="9">
        <f t="shared" si="142"/>
        <v>12</v>
      </c>
      <c r="AM124" s="9">
        <f t="shared" si="142"/>
        <v>14</v>
      </c>
      <c r="AN124" s="9">
        <f t="shared" si="142"/>
        <v>18</v>
      </c>
      <c r="AO124" s="9">
        <f t="shared" si="142"/>
        <v>22</v>
      </c>
      <c r="AP124" s="9">
        <f t="shared" si="142"/>
        <v>28</v>
      </c>
      <c r="AQ124" s="9">
        <f t="shared" si="142"/>
        <v>35</v>
      </c>
      <c r="AR124" s="9">
        <f t="shared" si="142"/>
        <v>44</v>
      </c>
      <c r="AS124" s="9">
        <f t="shared" si="142"/>
        <v>55</v>
      </c>
      <c r="AT124" s="9">
        <f t="shared" si="142"/>
        <v>68</v>
      </c>
      <c r="AU124" s="9">
        <f t="shared" si="142"/>
        <v>85</v>
      </c>
      <c r="AV124" s="9">
        <f t="shared" si="142"/>
        <v>107</v>
      </c>
      <c r="AW124" s="9">
        <f t="shared" si="142"/>
        <v>134</v>
      </c>
      <c r="AX124" s="9">
        <f t="shared" si="142"/>
        <v>167</v>
      </c>
      <c r="AY124" s="9">
        <f t="shared" si="142"/>
        <v>210</v>
      </c>
      <c r="AZ124" s="9">
        <f t="shared" si="142"/>
        <v>262</v>
      </c>
      <c r="BA124" s="9">
        <f t="shared" si="142"/>
        <v>328</v>
      </c>
      <c r="BB124" s="9">
        <f t="shared" si="142"/>
        <v>409</v>
      </c>
      <c r="BC124" s="9">
        <f t="shared" si="142"/>
        <v>512</v>
      </c>
      <c r="BD124" s="9">
        <f t="shared" si="142"/>
        <v>640</v>
      </c>
      <c r="BE124" s="9">
        <f t="shared" si="142"/>
        <v>800</v>
      </c>
      <c r="BF124" s="9">
        <f t="shared" si="142"/>
        <v>1000</v>
      </c>
      <c r="BG124" s="9">
        <f t="shared" si="142"/>
        <v>1148.8500000000001</v>
      </c>
      <c r="BH124" s="9">
        <f t="shared" si="142"/>
        <v>1214.325</v>
      </c>
      <c r="BI124" s="9">
        <f t="shared" si="142"/>
        <v>1283.8500000000001</v>
      </c>
      <c r="BJ124" s="9">
        <f t="shared" si="142"/>
        <v>1357.425</v>
      </c>
      <c r="BK124" s="9">
        <f t="shared" si="142"/>
        <v>1435.05</v>
      </c>
      <c r="BL124" s="9">
        <f t="shared" si="142"/>
        <v>1517.4</v>
      </c>
      <c r="BM124" s="9">
        <f t="shared" si="142"/>
        <v>1604.4750000000001</v>
      </c>
      <c r="BN124" s="9">
        <f t="shared" si="142"/>
        <v>1696.2750000000001</v>
      </c>
      <c r="BO124" s="9">
        <f t="shared" si="142"/>
        <v>1793.4750000000001</v>
      </c>
    </row>
    <row r="125" spans="2:67" x14ac:dyDescent="0.25">
      <c r="B125" s="292" t="s">
        <v>311</v>
      </c>
      <c r="D125" s="7">
        <f>IF(VLOOKUP($B$52&amp;$B125,'[20]Port Harcourt'!$E:$AE,COLUMN(D$1)-2,FALSE)=" ",0,VLOOKUP($B$52&amp;$B125,'[20]Port Harcourt'!$E:$AE,COLUMN(D$1)-2,FALSE))</f>
        <v>0</v>
      </c>
      <c r="E125" s="7">
        <f>IF(VLOOKUP($B$52&amp;$B125,'[20]Port Harcourt'!$E:$AE,COLUMN(E$1)-2,FALSE)=" ",0,VLOOKUP($B$52&amp;$B125,'[20]Port Harcourt'!$E:$AE,COLUMN(E$1)-2,FALSE))</f>
        <v>0</v>
      </c>
      <c r="F125" s="7">
        <f>IF(VLOOKUP($B$52&amp;$B125,'[20]Port Harcourt'!$E:$AE,COLUMN(F$1)-2,FALSE)=" ",0,VLOOKUP($B$52&amp;$B125,'[20]Port Harcourt'!$E:$AE,COLUMN(F$1)-2,FALSE))</f>
        <v>0</v>
      </c>
      <c r="G125" s="7">
        <f>IF(VLOOKUP($B$52&amp;$B125,'[20]Port Harcourt'!$E:$AE,COLUMN(G$1)-2,FALSE)=" ",0,VLOOKUP($B$52&amp;$B125,'[20]Port Harcourt'!$E:$AE,COLUMN(G$1)-2,FALSE))</f>
        <v>0</v>
      </c>
      <c r="H125" s="7">
        <f>IF(VLOOKUP($B$52&amp;$B125,'[20]Port Harcourt'!$E:$AE,COLUMN(H$1)-2,FALSE)=" ",0,VLOOKUP($B$52&amp;$B125,'[20]Port Harcourt'!$E:$AE,COLUMN(H$1)-2,FALSE))</f>
        <v>0</v>
      </c>
      <c r="I125" s="7">
        <f>IF(VLOOKUP($B$52&amp;$B125,'[20]Port Harcourt'!$E:$AE,COLUMN(I$1)-2,FALSE)=" ",0,VLOOKUP($B$52&amp;$B125,'[20]Port Harcourt'!$E:$AE,COLUMN(I$1)-2,FALSE))</f>
        <v>0</v>
      </c>
      <c r="J125" s="7">
        <f>IF(VLOOKUP($B$52&amp;$B125,'[20]Port Harcourt'!$E:$AE,COLUMN(J$1)-2,FALSE)=" ",0,VLOOKUP($B$52&amp;$B125,'[20]Port Harcourt'!$E:$AE,COLUMN(J$1)-2,FALSE))</f>
        <v>0</v>
      </c>
      <c r="K125" s="7">
        <f>IF(VLOOKUP($B$52&amp;$B125,'[20]Port Harcourt'!$E:$AE,COLUMN(K$1)-2,FALSE)=" ",0,VLOOKUP($B$52&amp;$B125,'[20]Port Harcourt'!$E:$AE,COLUMN(K$1)-2,FALSE))</f>
        <v>0</v>
      </c>
      <c r="L125" s="7">
        <f>IF(VLOOKUP($B$52&amp;$B125,'[20]Port Harcourt'!$E:$AE,COLUMN(L$1)-2,FALSE)=" ",0,VLOOKUP($B$52&amp;$B125,'[20]Port Harcourt'!$E:$AE,COLUMN(L$1)-2,FALSE))</f>
        <v>0</v>
      </c>
      <c r="M125" s="7">
        <f>IF(VLOOKUP($B$52&amp;$B125,'[20]Port Harcourt'!$E:$AE,COLUMN(M$1)-2,FALSE)=" ",0,VLOOKUP($B$52&amp;$B125,'[20]Port Harcourt'!$E:$AE,COLUMN(M$1)-2,FALSE))</f>
        <v>0</v>
      </c>
      <c r="N125" s="7">
        <f>IF(VLOOKUP($B$52&amp;$B125,'[20]Port Harcourt'!$E:$AE,COLUMN(N$1)-2,FALSE)=" ",0,VLOOKUP($B$52&amp;$B125,'[20]Port Harcourt'!$E:$AE,COLUMN(N$1)-2,FALSE))</f>
        <v>0</v>
      </c>
      <c r="O125" s="7">
        <f>IF(VLOOKUP($B$52&amp;$B125,'[20]Port Harcourt'!$E:$AE,COLUMN(O$1)-2,FALSE)=" ",0,VLOOKUP($B$52&amp;$B125,'[20]Port Harcourt'!$E:$AE,COLUMN(O$1)-2,FALSE))</f>
        <v>0</v>
      </c>
      <c r="P125" s="7">
        <f>IF(VLOOKUP($B$52&amp;$B125,'[20]Port Harcourt'!$E:$AE,COLUMN(P$1)-2,FALSE)=" ",0,VLOOKUP($B$52&amp;$B125,'[20]Port Harcourt'!$E:$AE,COLUMN(P$1)-2,FALSE))</f>
        <v>0</v>
      </c>
      <c r="Q125" s="7">
        <f>IF(VLOOKUP($B$52&amp;$B125,'[20]Port Harcourt'!$E:$AE,COLUMN(Q$1)-2,FALSE)=" ",0,VLOOKUP($B$52&amp;$B125,'[20]Port Harcourt'!$E:$AE,COLUMN(Q$1)-2,FALSE))</f>
        <v>0</v>
      </c>
      <c r="R125" s="7">
        <f>IF(VLOOKUP($B$52&amp;$B125,'[20]Port Harcourt'!$E:$AE,COLUMN(R$1)-2,FALSE)=" ",0,VLOOKUP($B$52&amp;$B125,'[20]Port Harcourt'!$E:$AE,COLUMN(R$1)-2,FALSE))</f>
        <v>0</v>
      </c>
      <c r="S125" s="7">
        <f>IF(VLOOKUP($B$52&amp;$B125,'[20]Port Harcourt'!$E:$AE,COLUMN(S$1)-2,FALSE)=" ",0,VLOOKUP($B$52&amp;$B125,'[20]Port Harcourt'!$E:$AE,COLUMN(S$1)-2,FALSE))</f>
        <v>0</v>
      </c>
      <c r="T125" s="7">
        <f>IF(VLOOKUP($B$52&amp;$B125,'[20]Port Harcourt'!$E:$AE,COLUMN(T$1)-2,FALSE)=" ",0,VLOOKUP($B$52&amp;$B125,'[20]Port Harcourt'!$E:$AE,COLUMN(T$1)-2,FALSE))</f>
        <v>0</v>
      </c>
      <c r="U125" s="7">
        <f>IF(VLOOKUP($B$52&amp;$B125,'[20]Port Harcourt'!$E:$AE,COLUMN(U$1)-2,FALSE)=" ",0,VLOOKUP($B$52&amp;$B125,'[20]Port Harcourt'!$E:$AE,COLUMN(U$1)-2,FALSE))</f>
        <v>0</v>
      </c>
      <c r="V125" s="7">
        <f>IF(VLOOKUP($B$52&amp;$B125,'[20]Port Harcourt'!$E:$AE,COLUMN(V$1)-2,FALSE)=" ",0,VLOOKUP($B$52&amp;$B125,'[20]Port Harcourt'!$E:$AE,COLUMN(V$1)-2,FALSE))</f>
        <v>0</v>
      </c>
      <c r="W125" s="7">
        <f>IF(VLOOKUP($B$52&amp;$B125,'[20]Port Harcourt'!$E:$AE,COLUMN(W$1)-2,FALSE)=" ",0,VLOOKUP($B$52&amp;$B125,'[20]Port Harcourt'!$E:$AE,COLUMN(W$1)-2,FALSE))</f>
        <v>1</v>
      </c>
      <c r="X125" s="7">
        <f>IF(VLOOKUP($B$52&amp;$B125,'[20]Port Harcourt'!$E:$AE,COLUMN(X$1)-2,FALSE)=" ",0,VLOOKUP($B$52&amp;$B125,'[20]Port Harcourt'!$E:$AE,COLUMN(X$1)-2,FALSE))</f>
        <v>0</v>
      </c>
      <c r="Y125" s="7">
        <f>IF(VLOOKUP($B$52&amp;$B125,'[20]Port Harcourt'!$E:$AE,COLUMN(Y$1)-2,FALSE)=" ",0,VLOOKUP($B$52&amp;$B125,'[20]Port Harcourt'!$E:$AE,COLUMN(Y$1)-2,FALSE))</f>
        <v>1</v>
      </c>
      <c r="Z125" s="7">
        <f>IF(VLOOKUP($B$52&amp;$B125,'[20]Port Harcourt'!$E:$AE,COLUMN(Z$1)-2,FALSE)=" ",0,VLOOKUP($B$52&amp;$B125,'[20]Port Harcourt'!$E:$AE,COLUMN(Z$1)-2,FALSE))</f>
        <v>4</v>
      </c>
      <c r="AA125" s="7">
        <f>IF(VLOOKUP($B$52&amp;$B125,'[20]Port Harcourt'!$E:$AE,COLUMN(AA$1)-2,FALSE)=" ",0,VLOOKUP($B$52&amp;$B125,'[20]Port Harcourt'!$E:$AE,COLUMN(AA$1)-2,FALSE))</f>
        <v>4</v>
      </c>
      <c r="AB125" s="7">
        <f>IF(VLOOKUP($B$52&amp;$B125,'[20]Port Harcourt'!$E:$AE,COLUMN(AB$1)-2,FALSE)=" ",0,VLOOKUP($B$52&amp;$B125,'[20]Port Harcourt'!$E:$AE,COLUMN(AB$1)-2,FALSE))</f>
        <v>2</v>
      </c>
      <c r="AC125" s="7">
        <f>IF(VLOOKUP($B$52&amp;$B125,'[20]Port Harcourt'!$E:$AE,COLUMN(AC$1)-2,FALSE)=" ",0,VLOOKUP($B$52&amp;$B125,'[20]Port Harcourt'!$E:$AE,COLUMN(AC$1)-2,FALSE))</f>
        <v>1</v>
      </c>
      <c r="AF125" s="7">
        <f t="shared" si="141"/>
        <v>2</v>
      </c>
      <c r="AG125" s="7">
        <f t="shared" si="141"/>
        <v>1</v>
      </c>
      <c r="AH125" s="7">
        <f>VLOOKUP($A$3&amp;$B$52&amp;$B125,'[14]Paga All'!$G$1:$J$3000,4,FALSE)</f>
        <v>1</v>
      </c>
      <c r="AI125" s="7">
        <f>VLOOKUP($A$3&amp;$B$116&amp;$B125,'[15]Paga all'!$F:$G,2,FALSE)</f>
        <v>3</v>
      </c>
      <c r="AJ125" s="7">
        <v>0</v>
      </c>
      <c r="AK125" s="9">
        <f t="shared" ref="AK125:BO125" si="143">IF(ROUND((AJ124+AJ125)*(1+AK118),)&gt;=AK$3*$AD$3,AK$3*$AD$3*AK119,ROUND((AJ124+AJ125)*(1+AK118),)-AK124)</f>
        <v>1</v>
      </c>
      <c r="AL125" s="9">
        <f t="shared" si="143"/>
        <v>1</v>
      </c>
      <c r="AM125" s="9">
        <f t="shared" si="143"/>
        <v>2</v>
      </c>
      <c r="AN125" s="9">
        <f t="shared" si="143"/>
        <v>2</v>
      </c>
      <c r="AO125" s="9">
        <f t="shared" si="143"/>
        <v>3</v>
      </c>
      <c r="AP125" s="9">
        <f t="shared" si="143"/>
        <v>3</v>
      </c>
      <c r="AQ125" s="9">
        <f t="shared" si="143"/>
        <v>4</v>
      </c>
      <c r="AR125" s="9">
        <f t="shared" si="143"/>
        <v>5</v>
      </c>
      <c r="AS125" s="9">
        <f t="shared" si="143"/>
        <v>6</v>
      </c>
      <c r="AT125" s="9">
        <f t="shared" si="143"/>
        <v>8</v>
      </c>
      <c r="AU125" s="9">
        <f t="shared" si="143"/>
        <v>10</v>
      </c>
      <c r="AV125" s="9">
        <f t="shared" si="143"/>
        <v>12</v>
      </c>
      <c r="AW125" s="9">
        <f t="shared" si="143"/>
        <v>15</v>
      </c>
      <c r="AX125" s="9">
        <f t="shared" si="143"/>
        <v>19</v>
      </c>
      <c r="AY125" s="9">
        <f t="shared" si="143"/>
        <v>23</v>
      </c>
      <c r="AZ125" s="9">
        <f t="shared" si="143"/>
        <v>29</v>
      </c>
      <c r="BA125" s="9">
        <f t="shared" si="143"/>
        <v>36</v>
      </c>
      <c r="BB125" s="9">
        <f t="shared" si="143"/>
        <v>46</v>
      </c>
      <c r="BC125" s="9">
        <f t="shared" si="143"/>
        <v>57</v>
      </c>
      <c r="BD125" s="9">
        <f t="shared" si="143"/>
        <v>71</v>
      </c>
      <c r="BE125" s="9">
        <f t="shared" si="143"/>
        <v>89</v>
      </c>
      <c r="BF125" s="9">
        <f t="shared" si="143"/>
        <v>111</v>
      </c>
      <c r="BG125" s="9">
        <f t="shared" si="143"/>
        <v>127.65</v>
      </c>
      <c r="BH125" s="9">
        <f t="shared" si="143"/>
        <v>134.92500000000001</v>
      </c>
      <c r="BI125" s="9">
        <f t="shared" si="143"/>
        <v>142.65</v>
      </c>
      <c r="BJ125" s="9">
        <f t="shared" si="143"/>
        <v>150.82500000000002</v>
      </c>
      <c r="BK125" s="9">
        <f t="shared" si="143"/>
        <v>159.45000000000002</v>
      </c>
      <c r="BL125" s="9">
        <f t="shared" si="143"/>
        <v>168.60000000000002</v>
      </c>
      <c r="BM125" s="9">
        <f t="shared" si="143"/>
        <v>178.27500000000001</v>
      </c>
      <c r="BN125" s="9">
        <f t="shared" si="143"/>
        <v>188.47500000000002</v>
      </c>
      <c r="BO125" s="9">
        <f t="shared" si="143"/>
        <v>199.27500000000001</v>
      </c>
    </row>
    <row r="126" spans="2:67" x14ac:dyDescent="0.25">
      <c r="B126" s="292" t="s">
        <v>312</v>
      </c>
      <c r="D126" s="7">
        <f>IF(VLOOKUP($B$52&amp;$B126,'[20]Port Harcourt'!$E:$AE,COLUMN(D$1)-2,FALSE)=" ",0,VLOOKUP($B$52&amp;$B126,'[20]Port Harcourt'!$E:$AE,COLUMN(D$1)-2,FALSE))</f>
        <v>0</v>
      </c>
      <c r="E126" s="7">
        <f>IF(VLOOKUP($B$52&amp;$B126,'[20]Port Harcourt'!$E:$AE,COLUMN(E$1)-2,FALSE)=" ",0,VLOOKUP($B$52&amp;$B126,'[20]Port Harcourt'!$E:$AE,COLUMN(E$1)-2,FALSE))</f>
        <v>0</v>
      </c>
      <c r="F126" s="7">
        <f>IF(VLOOKUP($B$52&amp;$B126,'[20]Port Harcourt'!$E:$AE,COLUMN(F$1)-2,FALSE)=" ",0,VLOOKUP($B$52&amp;$B126,'[20]Port Harcourt'!$E:$AE,COLUMN(F$1)-2,FALSE))</f>
        <v>0</v>
      </c>
      <c r="G126" s="7">
        <f>IF(VLOOKUP($B$52&amp;$B126,'[20]Port Harcourt'!$E:$AE,COLUMN(G$1)-2,FALSE)=" ",0,VLOOKUP($B$52&amp;$B126,'[20]Port Harcourt'!$E:$AE,COLUMN(G$1)-2,FALSE))</f>
        <v>0</v>
      </c>
      <c r="H126" s="7">
        <f>IF(VLOOKUP($B$52&amp;$B126,'[20]Port Harcourt'!$E:$AE,COLUMN(H$1)-2,FALSE)=" ",0,VLOOKUP($B$52&amp;$B126,'[20]Port Harcourt'!$E:$AE,COLUMN(H$1)-2,FALSE))</f>
        <v>0</v>
      </c>
      <c r="I126" s="7">
        <f>IF(VLOOKUP($B$52&amp;$B126,'[20]Port Harcourt'!$E:$AE,COLUMN(I$1)-2,FALSE)=" ",0,VLOOKUP($B$52&amp;$B126,'[20]Port Harcourt'!$E:$AE,COLUMN(I$1)-2,FALSE))</f>
        <v>0</v>
      </c>
      <c r="J126" s="7">
        <f>IF(VLOOKUP($B$52&amp;$B126,'[20]Port Harcourt'!$E:$AE,COLUMN(J$1)-2,FALSE)=" ",0,VLOOKUP($B$52&amp;$B126,'[20]Port Harcourt'!$E:$AE,COLUMN(J$1)-2,FALSE))</f>
        <v>0</v>
      </c>
      <c r="K126" s="7">
        <f>IF(VLOOKUP($B$52&amp;$B126,'[20]Port Harcourt'!$E:$AE,COLUMN(K$1)-2,FALSE)=" ",0,VLOOKUP($B$52&amp;$B126,'[20]Port Harcourt'!$E:$AE,COLUMN(K$1)-2,FALSE))</f>
        <v>1</v>
      </c>
      <c r="L126" s="7">
        <f>IF(VLOOKUP($B$52&amp;$B126,'[20]Port Harcourt'!$E:$AE,COLUMN(L$1)-2,FALSE)=" ",0,VLOOKUP($B$52&amp;$B126,'[20]Port Harcourt'!$E:$AE,COLUMN(L$1)-2,FALSE))</f>
        <v>0</v>
      </c>
      <c r="M126" s="7">
        <f>IF(VLOOKUP($B$52&amp;$B126,'[20]Port Harcourt'!$E:$AE,COLUMN(M$1)-2,FALSE)=" ",0,VLOOKUP($B$52&amp;$B126,'[20]Port Harcourt'!$E:$AE,COLUMN(M$1)-2,FALSE))</f>
        <v>0</v>
      </c>
      <c r="N126" s="7">
        <f>IF(VLOOKUP($B$52&amp;$B126,'[20]Port Harcourt'!$E:$AE,COLUMN(N$1)-2,FALSE)=" ",0,VLOOKUP($B$52&amp;$B126,'[20]Port Harcourt'!$E:$AE,COLUMN(N$1)-2,FALSE))</f>
        <v>0</v>
      </c>
      <c r="O126" s="7">
        <f>IF(VLOOKUP($B$52&amp;$B126,'[20]Port Harcourt'!$E:$AE,COLUMN(O$1)-2,FALSE)=" ",0,VLOOKUP($B$52&amp;$B126,'[20]Port Harcourt'!$E:$AE,COLUMN(O$1)-2,FALSE))</f>
        <v>0</v>
      </c>
      <c r="P126" s="7">
        <f>IF(VLOOKUP($B$52&amp;$B126,'[20]Port Harcourt'!$E:$AE,COLUMN(P$1)-2,FALSE)=" ",0,VLOOKUP($B$52&amp;$B126,'[20]Port Harcourt'!$E:$AE,COLUMN(P$1)-2,FALSE))</f>
        <v>0</v>
      </c>
      <c r="Q126" s="7">
        <f>IF(VLOOKUP($B$52&amp;$B126,'[20]Port Harcourt'!$E:$AE,COLUMN(Q$1)-2,FALSE)=" ",0,VLOOKUP($B$52&amp;$B126,'[20]Port Harcourt'!$E:$AE,COLUMN(Q$1)-2,FALSE))</f>
        <v>0</v>
      </c>
      <c r="R126" s="7">
        <f>IF(VLOOKUP($B$52&amp;$B126,'[20]Port Harcourt'!$E:$AE,COLUMN(R$1)-2,FALSE)=" ",0,VLOOKUP($B$52&amp;$B126,'[20]Port Harcourt'!$E:$AE,COLUMN(R$1)-2,FALSE))</f>
        <v>0</v>
      </c>
      <c r="S126" s="7">
        <f>IF(VLOOKUP($B$52&amp;$B126,'[20]Port Harcourt'!$E:$AE,COLUMN(S$1)-2,FALSE)=" ",0,VLOOKUP($B$52&amp;$B126,'[20]Port Harcourt'!$E:$AE,COLUMN(S$1)-2,FALSE))</f>
        <v>1</v>
      </c>
      <c r="T126" s="7">
        <f>IF(VLOOKUP($B$52&amp;$B126,'[20]Port Harcourt'!$E:$AE,COLUMN(T$1)-2,FALSE)=" ",0,VLOOKUP($B$52&amp;$B126,'[20]Port Harcourt'!$E:$AE,COLUMN(T$1)-2,FALSE))</f>
        <v>2</v>
      </c>
      <c r="U126" s="7">
        <f>IF(VLOOKUP($B$52&amp;$B126,'[20]Port Harcourt'!$E:$AE,COLUMN(U$1)-2,FALSE)=" ",0,VLOOKUP($B$52&amp;$B126,'[20]Port Harcourt'!$E:$AE,COLUMN(U$1)-2,FALSE))</f>
        <v>1</v>
      </c>
      <c r="V126" s="7">
        <f>IF(VLOOKUP($B$52&amp;$B126,'[20]Port Harcourt'!$E:$AE,COLUMN(V$1)-2,FALSE)=" ",0,VLOOKUP($B$52&amp;$B126,'[20]Port Harcourt'!$E:$AE,COLUMN(V$1)-2,FALSE))</f>
        <v>2</v>
      </c>
      <c r="W126" s="7">
        <f>IF(VLOOKUP($B$52&amp;$B126,'[20]Port Harcourt'!$E:$AE,COLUMN(W$1)-2,FALSE)=" ",0,VLOOKUP($B$52&amp;$B126,'[20]Port Harcourt'!$E:$AE,COLUMN(W$1)-2,FALSE))</f>
        <v>4</v>
      </c>
      <c r="X126" s="7">
        <f>IF(VLOOKUP($B$52&amp;$B126,'[20]Port Harcourt'!$E:$AE,COLUMN(X$1)-2,FALSE)=" ",0,VLOOKUP($B$52&amp;$B126,'[20]Port Harcourt'!$E:$AE,COLUMN(X$1)-2,FALSE))</f>
        <v>8</v>
      </c>
      <c r="Y126" s="7">
        <f>IF(VLOOKUP($B$52&amp;$B126,'[20]Port Harcourt'!$E:$AE,COLUMN(Y$1)-2,FALSE)=" ",0,VLOOKUP($B$52&amp;$B126,'[20]Port Harcourt'!$E:$AE,COLUMN(Y$1)-2,FALSE))</f>
        <v>17</v>
      </c>
      <c r="Z126" s="7">
        <f>IF(VLOOKUP($B$52&amp;$B126,'[20]Port Harcourt'!$E:$AE,COLUMN(Z$1)-2,FALSE)=" ",0,VLOOKUP($B$52&amp;$B126,'[20]Port Harcourt'!$E:$AE,COLUMN(Z$1)-2,FALSE))</f>
        <v>30</v>
      </c>
      <c r="AA126" s="7">
        <f>IF(VLOOKUP($B$52&amp;$B126,'[20]Port Harcourt'!$E:$AE,COLUMN(AA$1)-2,FALSE)=" ",0,VLOOKUP($B$52&amp;$B126,'[20]Port Harcourt'!$E:$AE,COLUMN(AA$1)-2,FALSE))</f>
        <v>16</v>
      </c>
      <c r="AB126" s="7">
        <f>IF(VLOOKUP($B$52&amp;$B126,'[20]Port Harcourt'!$E:$AE,COLUMN(AB$1)-2,FALSE)=" ",0,VLOOKUP($B$52&amp;$B126,'[20]Port Harcourt'!$E:$AE,COLUMN(AB$1)-2,FALSE))</f>
        <v>22</v>
      </c>
      <c r="AC126" s="7">
        <f>IF(VLOOKUP($B$52&amp;$B126,'[20]Port Harcourt'!$E:$AE,COLUMN(AC$1)-2,FALSE)=" ",0,VLOOKUP($B$52&amp;$B126,'[20]Port Harcourt'!$E:$AE,COLUMN(AC$1)-2,FALSE))</f>
        <v>25</v>
      </c>
      <c r="AF126" s="7">
        <f t="shared" si="141"/>
        <v>22</v>
      </c>
      <c r="AG126" s="7">
        <f t="shared" si="141"/>
        <v>25</v>
      </c>
      <c r="AH126" s="7">
        <f>VLOOKUP($A$3&amp;$B$52&amp;$B126,'[14]Paga All'!$G$1:$J$3000,4,FALSE)</f>
        <v>32</v>
      </c>
      <c r="AI126" s="7">
        <f>VLOOKUP($A$3&amp;$B$116&amp;$B126,'[15]Paga all'!$F:$G,2,FALSE)</f>
        <v>23</v>
      </c>
      <c r="AJ126" s="7">
        <f>VLOOKUP($A$3&amp;$B$52&amp;$B126,'[16]Paga all'!$F$2:$G$1470,2,FALSE)</f>
        <v>17</v>
      </c>
      <c r="AK126" s="9">
        <f t="shared" ref="AK126:BO126" si="144">ROUND(AK124*AK120,)</f>
        <v>24</v>
      </c>
      <c r="AL126" s="9">
        <f t="shared" si="144"/>
        <v>36</v>
      </c>
      <c r="AM126" s="9">
        <f t="shared" si="144"/>
        <v>42</v>
      </c>
      <c r="AN126" s="9">
        <f t="shared" si="144"/>
        <v>54</v>
      </c>
      <c r="AO126" s="9">
        <f t="shared" si="144"/>
        <v>66</v>
      </c>
      <c r="AP126" s="9">
        <f t="shared" si="144"/>
        <v>84</v>
      </c>
      <c r="AQ126" s="9">
        <f t="shared" si="144"/>
        <v>105</v>
      </c>
      <c r="AR126" s="9">
        <f t="shared" si="144"/>
        <v>132</v>
      </c>
      <c r="AS126" s="9">
        <f t="shared" si="144"/>
        <v>165</v>
      </c>
      <c r="AT126" s="9">
        <f t="shared" si="144"/>
        <v>204</v>
      </c>
      <c r="AU126" s="9">
        <f t="shared" si="144"/>
        <v>255</v>
      </c>
      <c r="AV126" s="9">
        <f t="shared" si="144"/>
        <v>321</v>
      </c>
      <c r="AW126" s="9">
        <f t="shared" si="144"/>
        <v>402</v>
      </c>
      <c r="AX126" s="9">
        <f t="shared" si="144"/>
        <v>501</v>
      </c>
      <c r="AY126" s="9">
        <f t="shared" si="144"/>
        <v>630</v>
      </c>
      <c r="AZ126" s="9">
        <f t="shared" si="144"/>
        <v>786</v>
      </c>
      <c r="BA126" s="9">
        <f t="shared" si="144"/>
        <v>984</v>
      </c>
      <c r="BB126" s="9">
        <f t="shared" si="144"/>
        <v>1227</v>
      </c>
      <c r="BC126" s="9">
        <f t="shared" si="144"/>
        <v>1536</v>
      </c>
      <c r="BD126" s="9">
        <f t="shared" si="144"/>
        <v>1920</v>
      </c>
      <c r="BE126" s="9">
        <f t="shared" si="144"/>
        <v>2400</v>
      </c>
      <c r="BF126" s="9">
        <f t="shared" si="144"/>
        <v>3000</v>
      </c>
      <c r="BG126" s="9">
        <f t="shared" si="144"/>
        <v>3447</v>
      </c>
      <c r="BH126" s="9">
        <f t="shared" si="144"/>
        <v>3643</v>
      </c>
      <c r="BI126" s="9">
        <f t="shared" si="144"/>
        <v>3852</v>
      </c>
      <c r="BJ126" s="9">
        <f t="shared" si="144"/>
        <v>4072</v>
      </c>
      <c r="BK126" s="9">
        <f t="shared" si="144"/>
        <v>4305</v>
      </c>
      <c r="BL126" s="9">
        <f t="shared" si="144"/>
        <v>4552</v>
      </c>
      <c r="BM126" s="9">
        <f t="shared" si="144"/>
        <v>4813</v>
      </c>
      <c r="BN126" s="9">
        <f t="shared" si="144"/>
        <v>5089</v>
      </c>
      <c r="BO126" s="9">
        <f t="shared" si="144"/>
        <v>5380</v>
      </c>
    </row>
    <row r="127" spans="2:67" x14ac:dyDescent="0.25">
      <c r="B127" s="292" t="s">
        <v>313</v>
      </c>
      <c r="D127" s="7">
        <f>IF(VLOOKUP($B$52&amp;$B127,'[20]Port Harcourt'!$E:$AE,COLUMN(D$1)-2,FALSE)=" ",0,VLOOKUP($B$52&amp;$B127,'[20]Port Harcourt'!$E:$AE,COLUMN(D$1)-2,FALSE))</f>
        <v>0</v>
      </c>
      <c r="E127" s="7">
        <f>IF(VLOOKUP($B$52&amp;$B127,'[20]Port Harcourt'!$E:$AE,COLUMN(E$1)-2,FALSE)=" ",0,VLOOKUP($B$52&amp;$B127,'[20]Port Harcourt'!$E:$AE,COLUMN(E$1)-2,FALSE))</f>
        <v>0</v>
      </c>
      <c r="F127" s="7">
        <f>IF(VLOOKUP($B$52&amp;$B127,'[20]Port Harcourt'!$E:$AE,COLUMN(F$1)-2,FALSE)=" ",0,VLOOKUP($B$52&amp;$B127,'[20]Port Harcourt'!$E:$AE,COLUMN(F$1)-2,FALSE))</f>
        <v>0</v>
      </c>
      <c r="G127" s="7">
        <f>IF(VLOOKUP($B$52&amp;$B127,'[20]Port Harcourt'!$E:$AE,COLUMN(G$1)-2,FALSE)=" ",0,VLOOKUP($B$52&amp;$B127,'[20]Port Harcourt'!$E:$AE,COLUMN(G$1)-2,FALSE))</f>
        <v>0</v>
      </c>
      <c r="H127" s="7">
        <f>IF(VLOOKUP($B$52&amp;$B127,'[20]Port Harcourt'!$E:$AE,COLUMN(H$1)-2,FALSE)=" ",0,VLOOKUP($B$52&amp;$B127,'[20]Port Harcourt'!$E:$AE,COLUMN(H$1)-2,FALSE))</f>
        <v>0</v>
      </c>
      <c r="I127" s="7">
        <f>IF(VLOOKUP($B$52&amp;$B127,'[20]Port Harcourt'!$E:$AE,COLUMN(I$1)-2,FALSE)=" ",0,VLOOKUP($B$52&amp;$B127,'[20]Port Harcourt'!$E:$AE,COLUMN(I$1)-2,FALSE))</f>
        <v>0</v>
      </c>
      <c r="J127" s="7">
        <f>IF(VLOOKUP($B$52&amp;$B127,'[20]Port Harcourt'!$E:$AE,COLUMN(J$1)-2,FALSE)=" ",0,VLOOKUP($B$52&amp;$B127,'[20]Port Harcourt'!$E:$AE,COLUMN(J$1)-2,FALSE))</f>
        <v>0</v>
      </c>
      <c r="K127" s="7">
        <f>IF(VLOOKUP($B$52&amp;$B127,'[20]Port Harcourt'!$E:$AE,COLUMN(K$1)-2,FALSE)=" ",0,VLOOKUP($B$52&amp;$B127,'[20]Port Harcourt'!$E:$AE,COLUMN(K$1)-2,FALSE))</f>
        <v>2300</v>
      </c>
      <c r="L127" s="7">
        <f>IF(VLOOKUP($B$52&amp;$B127,'[20]Port Harcourt'!$E:$AE,COLUMN(L$1)-2,FALSE)=" ",0,VLOOKUP($B$52&amp;$B127,'[20]Port Harcourt'!$E:$AE,COLUMN(L$1)-2,FALSE))</f>
        <v>0</v>
      </c>
      <c r="M127" s="7">
        <f>IF(VLOOKUP($B$52&amp;$B127,'[20]Port Harcourt'!$E:$AE,COLUMN(M$1)-2,FALSE)=" ",0,VLOOKUP($B$52&amp;$B127,'[20]Port Harcourt'!$E:$AE,COLUMN(M$1)-2,FALSE))</f>
        <v>0</v>
      </c>
      <c r="N127" s="7">
        <f>IF(VLOOKUP($B$52&amp;$B127,'[20]Port Harcourt'!$E:$AE,COLUMN(N$1)-2,FALSE)=" ",0,VLOOKUP($B$52&amp;$B127,'[20]Port Harcourt'!$E:$AE,COLUMN(N$1)-2,FALSE))</f>
        <v>0</v>
      </c>
      <c r="O127" s="7">
        <f>IF(VLOOKUP($B$52&amp;$B127,'[20]Port Harcourt'!$E:$AE,COLUMN(O$1)-2,FALSE)=" ",0,VLOOKUP($B$52&amp;$B127,'[20]Port Harcourt'!$E:$AE,COLUMN(O$1)-2,FALSE))</f>
        <v>0</v>
      </c>
      <c r="P127" s="7">
        <f>IF(VLOOKUP($B$52&amp;$B127,'[20]Port Harcourt'!$E:$AE,COLUMN(P$1)-2,FALSE)=" ",0,VLOOKUP($B$52&amp;$B127,'[20]Port Harcourt'!$E:$AE,COLUMN(P$1)-2,FALSE))</f>
        <v>0</v>
      </c>
      <c r="Q127" s="7">
        <f>IF(VLOOKUP($B$52&amp;$B127,'[20]Port Harcourt'!$E:$AE,COLUMN(Q$1)-2,FALSE)=" ",0,VLOOKUP($B$52&amp;$B127,'[20]Port Harcourt'!$E:$AE,COLUMN(Q$1)-2,FALSE))</f>
        <v>0</v>
      </c>
      <c r="R127" s="7">
        <f>IF(VLOOKUP($B$52&amp;$B127,'[20]Port Harcourt'!$E:$AE,COLUMN(R$1)-2,FALSE)=" ",0,VLOOKUP($B$52&amp;$B127,'[20]Port Harcourt'!$E:$AE,COLUMN(R$1)-2,FALSE))</f>
        <v>0</v>
      </c>
      <c r="S127" s="7">
        <f>IF(VLOOKUP($B$52&amp;$B127,'[20]Port Harcourt'!$E:$AE,COLUMN(S$1)-2,FALSE)=" ",0,VLOOKUP($B$52&amp;$B127,'[20]Port Harcourt'!$E:$AE,COLUMN(S$1)-2,FALSE))</f>
        <v>1000</v>
      </c>
      <c r="T127" s="7">
        <f>IF(VLOOKUP($B$52&amp;$B127,'[20]Port Harcourt'!$E:$AE,COLUMN(T$1)-2,FALSE)=" ",0,VLOOKUP($B$52&amp;$B127,'[20]Port Harcourt'!$E:$AE,COLUMN(T$1)-2,FALSE))</f>
        <v>11000</v>
      </c>
      <c r="U127" s="7">
        <f>IF(VLOOKUP($B$52&amp;$B127,'[20]Port Harcourt'!$E:$AE,COLUMN(U$1)-2,FALSE)=" ",0,VLOOKUP($B$52&amp;$B127,'[20]Port Harcourt'!$E:$AE,COLUMN(U$1)-2,FALSE))</f>
        <v>5500</v>
      </c>
      <c r="V127" s="7">
        <f>IF(VLOOKUP($B$52&amp;$B127,'[20]Port Harcourt'!$E:$AE,COLUMN(V$1)-2,FALSE)=" ",0,VLOOKUP($B$52&amp;$B127,'[20]Port Harcourt'!$E:$AE,COLUMN(V$1)-2,FALSE))</f>
        <v>11000</v>
      </c>
      <c r="W127" s="7">
        <f>IF(VLOOKUP($B$52&amp;$B127,'[20]Port Harcourt'!$E:$AE,COLUMN(W$1)-2,FALSE)=" ",0,VLOOKUP($B$52&amp;$B127,'[20]Port Harcourt'!$E:$AE,COLUMN(W$1)-2,FALSE))</f>
        <v>22000</v>
      </c>
      <c r="X127" s="7">
        <f>IF(VLOOKUP($B$52&amp;$B127,'[20]Port Harcourt'!$E:$AE,COLUMN(X$1)-2,FALSE)=" ",0,VLOOKUP($B$52&amp;$B127,'[20]Port Harcourt'!$E:$AE,COLUMN(X$1)-2,FALSE))</f>
        <v>41500</v>
      </c>
      <c r="Y127" s="7">
        <f>IF(VLOOKUP($B$52&amp;$B127,'[20]Port Harcourt'!$E:$AE,COLUMN(Y$1)-2,FALSE)=" ",0,VLOOKUP($B$52&amp;$B127,'[20]Port Harcourt'!$E:$AE,COLUMN(Y$1)-2,FALSE))</f>
        <v>76000</v>
      </c>
      <c r="Z127" s="7">
        <f>IF(VLOOKUP($B$52&amp;$B127,'[20]Port Harcourt'!$E:$AE,COLUMN(Z$1)-2,FALSE)=" ",0,VLOOKUP($B$52&amp;$B127,'[20]Port Harcourt'!$E:$AE,COLUMN(Z$1)-2,FALSE))</f>
        <v>105000</v>
      </c>
      <c r="AA127" s="7">
        <f>IF(VLOOKUP($B$52&amp;$B127,'[20]Port Harcourt'!$E:$AE,COLUMN(AA$1)-2,FALSE)=" ",0,VLOOKUP($B$52&amp;$B127,'[20]Port Harcourt'!$E:$AE,COLUMN(AA$1)-2,FALSE))</f>
        <v>65500</v>
      </c>
      <c r="AB127" s="7">
        <f>IF(VLOOKUP($B$52&amp;$B127,'[20]Port Harcourt'!$E:$AE,COLUMN(AB$1)-2,FALSE)=" ",0,VLOOKUP($B$52&amp;$B127,'[20]Port Harcourt'!$E:$AE,COLUMN(AB$1)-2,FALSE))</f>
        <v>83500</v>
      </c>
      <c r="AC127" s="7">
        <f>IF(VLOOKUP($B$52&amp;$B127,'[20]Port Harcourt'!$E:$AE,COLUMN(AC$1)-2,FALSE)=" ",0,VLOOKUP($B$52&amp;$B127,'[20]Port Harcourt'!$E:$AE,COLUMN(AC$1)-2,FALSE))</f>
        <v>83700</v>
      </c>
      <c r="AF127" s="7">
        <f t="shared" si="141"/>
        <v>83500</v>
      </c>
      <c r="AG127" s="7">
        <f t="shared" si="141"/>
        <v>83700</v>
      </c>
      <c r="AH127" s="7">
        <f>VLOOKUP($A$3&amp;$B$52&amp;$B127,'[14]Paga All'!$G$1:$J$3000,4,FALSE)</f>
        <v>115200</v>
      </c>
      <c r="AI127" s="7">
        <f>VLOOKUP($A$3&amp;$B$116&amp;$B127,'[15]Paga all'!$F:$G,2,FALSE)</f>
        <v>60500</v>
      </c>
      <c r="AJ127" s="7">
        <f>VLOOKUP($A$3&amp;$B$52&amp;$B127,'[16]Paga all'!$F$2:$G$1470,2,FALSE)</f>
        <v>52110</v>
      </c>
      <c r="AK127" s="9">
        <f t="shared" ref="AK127:BO127" si="145">AK126*$AD128</f>
        <v>94818.75</v>
      </c>
      <c r="AL127" s="9">
        <f t="shared" si="145"/>
        <v>142228.125</v>
      </c>
      <c r="AM127" s="9">
        <f t="shared" si="145"/>
        <v>165932.8125</v>
      </c>
      <c r="AN127" s="9">
        <f t="shared" si="145"/>
        <v>213342.1875</v>
      </c>
      <c r="AO127" s="9">
        <f t="shared" si="145"/>
        <v>260751.5625</v>
      </c>
      <c r="AP127" s="9">
        <f t="shared" si="145"/>
        <v>331865.625</v>
      </c>
      <c r="AQ127" s="9">
        <f t="shared" si="145"/>
        <v>414832.03125</v>
      </c>
      <c r="AR127" s="9">
        <f t="shared" si="145"/>
        <v>521503.125</v>
      </c>
      <c r="AS127" s="9">
        <f t="shared" si="145"/>
        <v>651878.90625</v>
      </c>
      <c r="AT127" s="9">
        <f t="shared" si="145"/>
        <v>805959.375</v>
      </c>
      <c r="AU127" s="9">
        <f t="shared" si="145"/>
        <v>1007449.21875</v>
      </c>
      <c r="AV127" s="9">
        <f t="shared" si="145"/>
        <v>1268200.78125</v>
      </c>
      <c r="AW127" s="9">
        <f t="shared" si="145"/>
        <v>1588214.0625</v>
      </c>
      <c r="AX127" s="9">
        <f t="shared" si="145"/>
        <v>1979341.40625</v>
      </c>
      <c r="AY127" s="9">
        <f t="shared" si="145"/>
        <v>2488992.1875</v>
      </c>
      <c r="AZ127" s="9">
        <f t="shared" si="145"/>
        <v>3105314.0625</v>
      </c>
      <c r="BA127" s="9">
        <f t="shared" si="145"/>
        <v>3887568.75</v>
      </c>
      <c r="BB127" s="9">
        <f t="shared" si="145"/>
        <v>4847608.59375</v>
      </c>
      <c r="BC127" s="9">
        <f t="shared" si="145"/>
        <v>6068400</v>
      </c>
      <c r="BD127" s="9">
        <f t="shared" si="145"/>
        <v>7585500</v>
      </c>
      <c r="BE127" s="9">
        <f t="shared" si="145"/>
        <v>9481875</v>
      </c>
      <c r="BF127" s="9">
        <f t="shared" si="145"/>
        <v>11852343.75</v>
      </c>
      <c r="BG127" s="9">
        <f t="shared" si="145"/>
        <v>13618342.96875</v>
      </c>
      <c r="BH127" s="9">
        <f t="shared" si="145"/>
        <v>14392696.09375</v>
      </c>
      <c r="BI127" s="9">
        <f t="shared" si="145"/>
        <v>15218409.375</v>
      </c>
      <c r="BJ127" s="9">
        <f t="shared" si="145"/>
        <v>16087581.25</v>
      </c>
      <c r="BK127" s="9">
        <f t="shared" si="145"/>
        <v>17008113.28125</v>
      </c>
      <c r="BL127" s="9">
        <f t="shared" si="145"/>
        <v>17983956.25</v>
      </c>
      <c r="BM127" s="9">
        <f t="shared" si="145"/>
        <v>19015110.15625</v>
      </c>
      <c r="BN127" s="9">
        <f t="shared" si="145"/>
        <v>20105525.78125</v>
      </c>
      <c r="BO127" s="9">
        <f t="shared" si="145"/>
        <v>21255203.125</v>
      </c>
    </row>
    <row r="128" spans="2:67" x14ac:dyDescent="0.25">
      <c r="B128" s="292" t="s">
        <v>314</v>
      </c>
      <c r="D128" s="7">
        <f>IF(VLOOKUP($B$52&amp;$B128,'[20]Port Harcourt'!$E:$AE,COLUMN(D$1)-2,FALSE)=" ",0,VLOOKUP($B$52&amp;$B128,'[20]Port Harcourt'!$E:$AE,COLUMN(D$1)-2,FALSE))</f>
        <v>0</v>
      </c>
      <c r="E128" s="7">
        <f>IF(VLOOKUP($B$52&amp;$B128,'[20]Port Harcourt'!$E:$AE,COLUMN(E$1)-2,FALSE)=" ",0,VLOOKUP($B$52&amp;$B128,'[20]Port Harcourt'!$E:$AE,COLUMN(E$1)-2,FALSE))</f>
        <v>0</v>
      </c>
      <c r="F128" s="7">
        <f>IF(VLOOKUP($B$52&amp;$B128,'[20]Port Harcourt'!$E:$AE,COLUMN(F$1)-2,FALSE)=" ",0,VLOOKUP($B$52&amp;$B128,'[20]Port Harcourt'!$E:$AE,COLUMN(F$1)-2,FALSE))</f>
        <v>0</v>
      </c>
      <c r="G128" s="7">
        <f>IF(VLOOKUP($B$52&amp;$B128,'[20]Port Harcourt'!$E:$AE,COLUMN(G$1)-2,FALSE)=" ",0,VLOOKUP($B$52&amp;$B128,'[20]Port Harcourt'!$E:$AE,COLUMN(G$1)-2,FALSE))</f>
        <v>0</v>
      </c>
      <c r="H128" s="7">
        <f>IF(VLOOKUP($B$52&amp;$B128,'[20]Port Harcourt'!$E:$AE,COLUMN(H$1)-2,FALSE)=" ",0,VLOOKUP($B$52&amp;$B128,'[20]Port Harcourt'!$E:$AE,COLUMN(H$1)-2,FALSE))</f>
        <v>0</v>
      </c>
      <c r="I128" s="7">
        <f>IF(VLOOKUP($B$52&amp;$B128,'[20]Port Harcourt'!$E:$AE,COLUMN(I$1)-2,FALSE)=" ",0,VLOOKUP($B$52&amp;$B128,'[20]Port Harcourt'!$E:$AE,COLUMN(I$1)-2,FALSE))</f>
        <v>0</v>
      </c>
      <c r="J128" s="7">
        <f>IF(VLOOKUP($B$52&amp;$B128,'[20]Port Harcourt'!$E:$AE,COLUMN(J$1)-2,FALSE)=" ",0,VLOOKUP($B$52&amp;$B128,'[20]Port Harcourt'!$E:$AE,COLUMN(J$1)-2,FALSE))</f>
        <v>0</v>
      </c>
      <c r="K128" s="7">
        <f>IF(VLOOKUP($B$52&amp;$B128,'[20]Port Harcourt'!$E:$AE,COLUMN(K$1)-2,FALSE)=" ",0,VLOOKUP($B$52&amp;$B128,'[20]Port Harcourt'!$E:$AE,COLUMN(K$1)-2,FALSE))</f>
        <v>2300</v>
      </c>
      <c r="L128" s="7">
        <f>IF(VLOOKUP($B$52&amp;$B128,'[20]Port Harcourt'!$E:$AE,COLUMN(L$1)-2,FALSE)=" ",0,VLOOKUP($B$52&amp;$B128,'[20]Port Harcourt'!$E:$AE,COLUMN(L$1)-2,FALSE))</f>
        <v>0</v>
      </c>
      <c r="M128" s="7">
        <f>IF(VLOOKUP($B$52&amp;$B128,'[20]Port Harcourt'!$E:$AE,COLUMN(M$1)-2,FALSE)=" ",0,VLOOKUP($B$52&amp;$B128,'[20]Port Harcourt'!$E:$AE,COLUMN(M$1)-2,FALSE))</f>
        <v>0</v>
      </c>
      <c r="N128" s="7">
        <f>IF(VLOOKUP($B$52&amp;$B128,'[20]Port Harcourt'!$E:$AE,COLUMN(N$1)-2,FALSE)=" ",0,VLOOKUP($B$52&amp;$B128,'[20]Port Harcourt'!$E:$AE,COLUMN(N$1)-2,FALSE))</f>
        <v>0</v>
      </c>
      <c r="O128" s="7">
        <f>IF(VLOOKUP($B$52&amp;$B128,'[20]Port Harcourt'!$E:$AE,COLUMN(O$1)-2,FALSE)=" ",0,VLOOKUP($B$52&amp;$B128,'[20]Port Harcourt'!$E:$AE,COLUMN(O$1)-2,FALSE))</f>
        <v>0</v>
      </c>
      <c r="P128" s="7">
        <f>IF(VLOOKUP($B$52&amp;$B128,'[20]Port Harcourt'!$E:$AE,COLUMN(P$1)-2,FALSE)=" ",0,VLOOKUP($B$52&amp;$B128,'[20]Port Harcourt'!$E:$AE,COLUMN(P$1)-2,FALSE))</f>
        <v>0</v>
      </c>
      <c r="Q128" s="7">
        <f>IF(VLOOKUP($B$52&amp;$B128,'[20]Port Harcourt'!$E:$AE,COLUMN(Q$1)-2,FALSE)=" ",0,VLOOKUP($B$52&amp;$B128,'[20]Port Harcourt'!$E:$AE,COLUMN(Q$1)-2,FALSE))</f>
        <v>0</v>
      </c>
      <c r="R128" s="7">
        <f>IF(VLOOKUP($B$52&amp;$B128,'[20]Port Harcourt'!$E:$AE,COLUMN(R$1)-2,FALSE)=" ",0,VLOOKUP($B$52&amp;$B128,'[20]Port Harcourt'!$E:$AE,COLUMN(R$1)-2,FALSE))</f>
        <v>0</v>
      </c>
      <c r="S128" s="7">
        <f>IF(VLOOKUP($B$52&amp;$B128,'[20]Port Harcourt'!$E:$AE,COLUMN(S$1)-2,FALSE)=" ",0,VLOOKUP($B$52&amp;$B128,'[20]Port Harcourt'!$E:$AE,COLUMN(S$1)-2,FALSE))</f>
        <v>1000</v>
      </c>
      <c r="T128" s="7">
        <f>IF(VLOOKUP($B$52&amp;$B128,'[20]Port Harcourt'!$E:$AE,COLUMN(T$1)-2,FALSE)=" ",0,VLOOKUP($B$52&amp;$B128,'[20]Port Harcourt'!$E:$AE,COLUMN(T$1)-2,FALSE))</f>
        <v>5500</v>
      </c>
      <c r="U128" s="7">
        <f>IF(VLOOKUP($B$52&amp;$B128,'[20]Port Harcourt'!$E:$AE,COLUMN(U$1)-2,FALSE)=" ",0,VLOOKUP($B$52&amp;$B128,'[20]Port Harcourt'!$E:$AE,COLUMN(U$1)-2,FALSE))</f>
        <v>5500</v>
      </c>
      <c r="V128" s="7">
        <f>IF(VLOOKUP($B$52&amp;$B128,'[20]Port Harcourt'!$E:$AE,COLUMN(V$1)-2,FALSE)=" ",0,VLOOKUP($B$52&amp;$B128,'[20]Port Harcourt'!$E:$AE,COLUMN(V$1)-2,FALSE))</f>
        <v>5500</v>
      </c>
      <c r="W128" s="7">
        <f>IF(VLOOKUP($B$52&amp;$B128,'[20]Port Harcourt'!$E:$AE,COLUMN(W$1)-2,FALSE)=" ",0,VLOOKUP($B$52&amp;$B128,'[20]Port Harcourt'!$E:$AE,COLUMN(W$1)-2,FALSE))</f>
        <v>5500</v>
      </c>
      <c r="X128" s="7">
        <f>IF(VLOOKUP($B$52&amp;$B128,'[20]Port Harcourt'!$E:$AE,COLUMN(X$1)-2,FALSE)=" ",0,VLOOKUP($B$52&amp;$B128,'[20]Port Harcourt'!$E:$AE,COLUMN(X$1)-2,FALSE))</f>
        <v>5187.5</v>
      </c>
      <c r="Y128" s="7">
        <f>IF(VLOOKUP($B$52&amp;$B128,'[20]Port Harcourt'!$E:$AE,COLUMN(Y$1)-2,FALSE)=" ",0,VLOOKUP($B$52&amp;$B128,'[20]Port Harcourt'!$E:$AE,COLUMN(Y$1)-2,FALSE))</f>
        <v>4470.59</v>
      </c>
      <c r="Z128" s="7">
        <f>IF(VLOOKUP($B$52&amp;$B128,'[20]Port Harcourt'!$E:$AE,COLUMN(Z$1)-2,FALSE)=" ",0,VLOOKUP($B$52&amp;$B128,'[20]Port Harcourt'!$E:$AE,COLUMN(Z$1)-2,FALSE))</f>
        <v>3500</v>
      </c>
      <c r="AA128" s="7">
        <f>IF(VLOOKUP($B$52&amp;$B128,'[20]Port Harcourt'!$E:$AE,COLUMN(AA$1)-2,FALSE)=" ",0,VLOOKUP($B$52&amp;$B128,'[20]Port Harcourt'!$E:$AE,COLUMN(AA$1)-2,FALSE))</f>
        <v>4093.75</v>
      </c>
      <c r="AB128" s="7">
        <f>IF(VLOOKUP($B$52&amp;$B128,'[20]Port Harcourt'!$E:$AE,COLUMN(AB$1)-2,FALSE)=" ",0,VLOOKUP($B$52&amp;$B128,'[20]Port Harcourt'!$E:$AE,COLUMN(AB$1)-2,FALSE))</f>
        <v>3795.45</v>
      </c>
      <c r="AC128" s="7">
        <f>IF(VLOOKUP($B$52&amp;$B128,'[20]Port Harcourt'!$E:$AE,COLUMN(AC$1)-2,FALSE)=" ",0,VLOOKUP($B$52&amp;$B128,'[20]Port Harcourt'!$E:$AE,COLUMN(AC$1)-2,FALSE))</f>
        <v>3348</v>
      </c>
      <c r="AD128" s="300">
        <f>SUM(P127:AC127)/SUM(P126:AC126)</f>
        <v>3950.78125</v>
      </c>
      <c r="AF128" s="7">
        <f>AF127/AF126</f>
        <v>3795.4545454545455</v>
      </c>
      <c r="AG128" s="7">
        <f>AG127/AG126</f>
        <v>3348</v>
      </c>
      <c r="AH128" s="7">
        <f>VLOOKUP($A$3&amp;$B$52&amp;$B128,'[14]Paga All'!$G$1:$J$3000,4,FALSE)</f>
        <v>3600</v>
      </c>
      <c r="AI128" s="7">
        <f>VLOOKUP($A$3&amp;$B$116&amp;$B128,'[15]Paga all'!$F:$G,2,FALSE)</f>
        <v>2630.43</v>
      </c>
      <c r="AJ128" s="7">
        <f>VLOOKUP($A$3&amp;$B$52&amp;$B128,'[16]Paga all'!$F$2:$G$1470,2,FALSE)</f>
        <v>3065.29</v>
      </c>
      <c r="AK128" s="9">
        <f t="shared" ref="AK128:BO128" si="146">AK127/AK126</f>
        <v>3950.78125</v>
      </c>
      <c r="AL128" s="9">
        <f t="shared" si="146"/>
        <v>3950.78125</v>
      </c>
      <c r="AM128" s="9">
        <f t="shared" si="146"/>
        <v>3950.78125</v>
      </c>
      <c r="AN128" s="9">
        <f t="shared" si="146"/>
        <v>3950.78125</v>
      </c>
      <c r="AO128" s="9">
        <f t="shared" si="146"/>
        <v>3950.78125</v>
      </c>
      <c r="AP128" s="9">
        <f t="shared" si="146"/>
        <v>3950.78125</v>
      </c>
      <c r="AQ128" s="9">
        <f t="shared" si="146"/>
        <v>3950.78125</v>
      </c>
      <c r="AR128" s="9">
        <f t="shared" si="146"/>
        <v>3950.78125</v>
      </c>
      <c r="AS128" s="9">
        <f t="shared" si="146"/>
        <v>3950.78125</v>
      </c>
      <c r="AT128" s="9">
        <f t="shared" si="146"/>
        <v>3950.78125</v>
      </c>
      <c r="AU128" s="9">
        <f t="shared" si="146"/>
        <v>3950.78125</v>
      </c>
      <c r="AV128" s="9">
        <f t="shared" si="146"/>
        <v>3950.78125</v>
      </c>
      <c r="AW128" s="9">
        <f t="shared" si="146"/>
        <v>3950.78125</v>
      </c>
      <c r="AX128" s="9">
        <f t="shared" si="146"/>
        <v>3950.78125</v>
      </c>
      <c r="AY128" s="9">
        <f t="shared" si="146"/>
        <v>3950.78125</v>
      </c>
      <c r="AZ128" s="9">
        <f t="shared" si="146"/>
        <v>3950.78125</v>
      </c>
      <c r="BA128" s="9">
        <f t="shared" si="146"/>
        <v>3950.78125</v>
      </c>
      <c r="BB128" s="9">
        <f t="shared" si="146"/>
        <v>3950.78125</v>
      </c>
      <c r="BC128" s="9">
        <f t="shared" si="146"/>
        <v>3950.78125</v>
      </c>
      <c r="BD128" s="9">
        <f t="shared" si="146"/>
        <v>3950.78125</v>
      </c>
      <c r="BE128" s="9">
        <f t="shared" si="146"/>
        <v>3950.78125</v>
      </c>
      <c r="BF128" s="9">
        <f t="shared" si="146"/>
        <v>3950.78125</v>
      </c>
      <c r="BG128" s="9">
        <f t="shared" si="146"/>
        <v>3950.78125</v>
      </c>
      <c r="BH128" s="9">
        <f t="shared" si="146"/>
        <v>3950.78125</v>
      </c>
      <c r="BI128" s="9">
        <f t="shared" si="146"/>
        <v>3950.78125</v>
      </c>
      <c r="BJ128" s="9">
        <f t="shared" si="146"/>
        <v>3950.78125</v>
      </c>
      <c r="BK128" s="9">
        <f t="shared" si="146"/>
        <v>3950.78125</v>
      </c>
      <c r="BL128" s="9">
        <f t="shared" si="146"/>
        <v>3950.78125</v>
      </c>
      <c r="BM128" s="9">
        <f t="shared" si="146"/>
        <v>3950.78125</v>
      </c>
      <c r="BN128" s="9">
        <f t="shared" si="146"/>
        <v>3950.78125</v>
      </c>
      <c r="BO128" s="9">
        <f t="shared" si="146"/>
        <v>3950.78125</v>
      </c>
    </row>
    <row r="129" spans="2:67" x14ac:dyDescent="0.25">
      <c r="B129" s="292" t="s">
        <v>315</v>
      </c>
      <c r="D129" s="7">
        <f>IF(VLOOKUP($B$52&amp;$B129,'[20]Port Harcourt'!$E:$AE,COLUMN(D$1)-2,FALSE)=" ",0,VLOOKUP($B$52&amp;$B129,'[20]Port Harcourt'!$E:$AE,COLUMN(D$1)-2,FALSE))</f>
        <v>0</v>
      </c>
      <c r="E129" s="7">
        <f>IF(VLOOKUP($B$52&amp;$B129,'[20]Port Harcourt'!$E:$AE,COLUMN(E$1)-2,FALSE)=" ",0,VLOOKUP($B$52&amp;$B129,'[20]Port Harcourt'!$E:$AE,COLUMN(E$1)-2,FALSE))</f>
        <v>0</v>
      </c>
      <c r="F129" s="7">
        <f>IF(VLOOKUP($B$52&amp;$B129,'[20]Port Harcourt'!$E:$AE,COLUMN(F$1)-2,FALSE)=" ",0,VLOOKUP($B$52&amp;$B129,'[20]Port Harcourt'!$E:$AE,COLUMN(F$1)-2,FALSE))</f>
        <v>0</v>
      </c>
      <c r="G129" s="7">
        <f>IF(VLOOKUP($B$52&amp;$B129,'[20]Port Harcourt'!$E:$AE,COLUMN(G$1)-2,FALSE)=" ",0,VLOOKUP($B$52&amp;$B129,'[20]Port Harcourt'!$E:$AE,COLUMN(G$1)-2,FALSE))</f>
        <v>0</v>
      </c>
      <c r="H129" s="7">
        <f>IF(VLOOKUP($B$52&amp;$B129,'[20]Port Harcourt'!$E:$AE,COLUMN(H$1)-2,FALSE)=" ",0,VLOOKUP($B$52&amp;$B129,'[20]Port Harcourt'!$E:$AE,COLUMN(H$1)-2,FALSE))</f>
        <v>0</v>
      </c>
      <c r="I129" s="7">
        <f>IF(VLOOKUP($B$52&amp;$B129,'[20]Port Harcourt'!$E:$AE,COLUMN(I$1)-2,FALSE)=" ",0,VLOOKUP($B$52&amp;$B129,'[20]Port Harcourt'!$E:$AE,COLUMN(I$1)-2,FALSE))</f>
        <v>0</v>
      </c>
      <c r="J129" s="7">
        <f>IF(VLOOKUP($B$52&amp;$B129,'[20]Port Harcourt'!$E:$AE,COLUMN(J$1)-2,FALSE)=" ",0,VLOOKUP($B$52&amp;$B129,'[20]Port Harcourt'!$E:$AE,COLUMN(J$1)-2,FALSE))</f>
        <v>0</v>
      </c>
      <c r="K129" s="7">
        <f>IF(VLOOKUP($B$52&amp;$B129,'[20]Port Harcourt'!$E:$AE,COLUMN(K$1)-2,FALSE)=" ",0,VLOOKUP($B$52&amp;$B129,'[20]Port Harcourt'!$E:$AE,COLUMN(K$1)-2,FALSE))</f>
        <v>88.4</v>
      </c>
      <c r="L129" s="7">
        <f>IF(VLOOKUP($B$52&amp;$B129,'[20]Port Harcourt'!$E:$AE,COLUMN(L$1)-2,FALSE)=" ",0,VLOOKUP($B$52&amp;$B129,'[20]Port Harcourt'!$E:$AE,COLUMN(L$1)-2,FALSE))</f>
        <v>0</v>
      </c>
      <c r="M129" s="7">
        <f>IF(VLOOKUP($B$52&amp;$B129,'[20]Port Harcourt'!$E:$AE,COLUMN(M$1)-2,FALSE)=" ",0,VLOOKUP($B$52&amp;$B129,'[20]Port Harcourt'!$E:$AE,COLUMN(M$1)-2,FALSE))</f>
        <v>0</v>
      </c>
      <c r="N129" s="7">
        <f>IF(VLOOKUP($B$52&amp;$B129,'[20]Port Harcourt'!$E:$AE,COLUMN(N$1)-2,FALSE)=" ",0,VLOOKUP($B$52&amp;$B129,'[20]Port Harcourt'!$E:$AE,COLUMN(N$1)-2,FALSE))</f>
        <v>0</v>
      </c>
      <c r="O129" s="7">
        <f>IF(VLOOKUP($B$52&amp;$B129,'[20]Port Harcourt'!$E:$AE,COLUMN(O$1)-2,FALSE)=" ",0,VLOOKUP($B$52&amp;$B129,'[20]Port Harcourt'!$E:$AE,COLUMN(O$1)-2,FALSE))</f>
        <v>0</v>
      </c>
      <c r="P129" s="7">
        <f>IF(VLOOKUP($B$52&amp;$B129,'[20]Port Harcourt'!$E:$AE,COLUMN(P$1)-2,FALSE)=" ",0,VLOOKUP($B$52&amp;$B129,'[20]Port Harcourt'!$E:$AE,COLUMN(P$1)-2,FALSE))</f>
        <v>0</v>
      </c>
      <c r="Q129" s="7">
        <f>IF(VLOOKUP($B$52&amp;$B129,'[20]Port Harcourt'!$E:$AE,COLUMN(Q$1)-2,FALSE)=" ",0,VLOOKUP($B$52&amp;$B129,'[20]Port Harcourt'!$E:$AE,COLUMN(Q$1)-2,FALSE))</f>
        <v>0</v>
      </c>
      <c r="R129" s="7">
        <f>IF(VLOOKUP($B$52&amp;$B129,'[20]Port Harcourt'!$E:$AE,COLUMN(R$1)-2,FALSE)=" ",0,VLOOKUP($B$52&amp;$B129,'[20]Port Harcourt'!$E:$AE,COLUMN(R$1)-2,FALSE))</f>
        <v>0</v>
      </c>
      <c r="S129" s="7">
        <f>IF(VLOOKUP($B$52&amp;$B129,'[20]Port Harcourt'!$E:$AE,COLUMN(S$1)-2,FALSE)=" ",0,VLOOKUP($B$52&amp;$B129,'[20]Port Harcourt'!$E:$AE,COLUMN(S$1)-2,FALSE))</f>
        <v>50</v>
      </c>
      <c r="T129" s="7">
        <f>IF(VLOOKUP($B$52&amp;$B129,'[20]Port Harcourt'!$E:$AE,COLUMN(T$1)-2,FALSE)=" ",0,VLOOKUP($B$52&amp;$B129,'[20]Port Harcourt'!$E:$AE,COLUMN(T$1)-2,FALSE))</f>
        <v>2000</v>
      </c>
      <c r="U129" s="7">
        <f>IF(VLOOKUP($B$52&amp;$B129,'[20]Port Harcourt'!$E:$AE,COLUMN(U$1)-2,FALSE)=" ",0,VLOOKUP($B$52&amp;$B129,'[20]Port Harcourt'!$E:$AE,COLUMN(U$1)-2,FALSE))</f>
        <v>1000</v>
      </c>
      <c r="V129" s="7">
        <f>IF(VLOOKUP($B$52&amp;$B129,'[20]Port Harcourt'!$E:$AE,COLUMN(V$1)-2,FALSE)=" ",0,VLOOKUP($B$52&amp;$B129,'[20]Port Harcourt'!$E:$AE,COLUMN(V$1)-2,FALSE))</f>
        <v>2000</v>
      </c>
      <c r="W129" s="7">
        <f>IF(VLOOKUP($B$52&amp;$B129,'[20]Port Harcourt'!$E:$AE,COLUMN(W$1)-2,FALSE)=" ",0,VLOOKUP($B$52&amp;$B129,'[20]Port Harcourt'!$E:$AE,COLUMN(W$1)-2,FALSE))</f>
        <v>4000</v>
      </c>
      <c r="X129" s="7">
        <f>IF(VLOOKUP($B$52&amp;$B129,'[20]Port Harcourt'!$E:$AE,COLUMN(X$1)-2,FALSE)=" ",0,VLOOKUP($B$52&amp;$B129,'[20]Port Harcourt'!$E:$AE,COLUMN(X$1)-2,FALSE))</f>
        <v>7100</v>
      </c>
      <c r="Y129" s="7">
        <f>IF(VLOOKUP($B$52&amp;$B129,'[20]Port Harcourt'!$E:$AE,COLUMN(Y$1)-2,FALSE)=" ",0,VLOOKUP($B$52&amp;$B129,'[20]Port Harcourt'!$E:$AE,COLUMN(Y$1)-2,FALSE))</f>
        <v>10350</v>
      </c>
      <c r="Z129" s="7">
        <f>IF(VLOOKUP($B$52&amp;$B129,'[20]Port Harcourt'!$E:$AE,COLUMN(Z$1)-2,FALSE)=" ",0,VLOOKUP($B$52&amp;$B129,'[20]Port Harcourt'!$E:$AE,COLUMN(Z$1)-2,FALSE))</f>
        <v>7200</v>
      </c>
      <c r="AA129" s="7">
        <f>IF(VLOOKUP($B$52&amp;$B129,'[20]Port Harcourt'!$E:$AE,COLUMN(AA$1)-2,FALSE)=" ",0,VLOOKUP($B$52&amp;$B129,'[20]Port Harcourt'!$E:$AE,COLUMN(AA$1)-2,FALSE))</f>
        <v>7450</v>
      </c>
      <c r="AB129" s="7">
        <f>IF(VLOOKUP($B$52&amp;$B129,'[20]Port Harcourt'!$E:$AE,COLUMN(AB$1)-2,FALSE)=" ",0,VLOOKUP($B$52&amp;$B129,'[20]Port Harcourt'!$E:$AE,COLUMN(AB$1)-2,FALSE))</f>
        <v>7750</v>
      </c>
      <c r="AC129" s="7">
        <f>IF(VLOOKUP($B$52&amp;$B129,'[20]Port Harcourt'!$E:$AE,COLUMN(AC$1)-2,FALSE)=" ",0,VLOOKUP($B$52&amp;$B129,'[20]Port Harcourt'!$E:$AE,COLUMN(AC$1)-2,FALSE))</f>
        <v>9590</v>
      </c>
      <c r="AF129" s="7">
        <f>AB129</f>
        <v>7750</v>
      </c>
      <c r="AG129" s="7">
        <f>AC129</f>
        <v>9590</v>
      </c>
      <c r="AH129" s="7">
        <f>VLOOKUP($A$3&amp;$B$52&amp;$B129,'[14]Paga All'!$G$1:$J$3000,4,FALSE)+VLOOKUP($A$3&amp;$B$52&amp;$B130,'[14]Paga All'!$G$1:$J$3000,4,FALSE)</f>
        <v>11990</v>
      </c>
      <c r="AI129" s="7">
        <f>VLOOKUP($A$3&amp;$B$116&amp;$B129,'[15]Paga all'!$F:$G,2,FALSE)+VLOOKUP($A$3&amp;$B$116&amp;$B130,'[15]Paga all'!$F:$G,2,FALSE)</f>
        <v>4017.75</v>
      </c>
      <c r="AJ129" s="7">
        <f>VLOOKUP($A$3&amp;$B$52&amp;$B129,'[16]Paga all'!$F$2:$G$1470,2,FALSE)+VLOOKUP($A$3&amp;$B$52&amp;$B130,'[16]Paga all'!$F$2:$G$1470,2,FALSE)</f>
        <v>2824.85</v>
      </c>
      <c r="AK129" s="9">
        <f t="shared" ref="AK129:BO129" si="147">AK126*AK121</f>
        <v>10966.875</v>
      </c>
      <c r="AL129" s="9">
        <f t="shared" si="147"/>
        <v>16450.3125</v>
      </c>
      <c r="AM129" s="9">
        <f t="shared" si="147"/>
        <v>19192.03125</v>
      </c>
      <c r="AN129" s="9">
        <f t="shared" si="147"/>
        <v>24675.46875</v>
      </c>
      <c r="AO129" s="9">
        <f t="shared" si="147"/>
        <v>30158.90625</v>
      </c>
      <c r="AP129" s="9">
        <f t="shared" si="147"/>
        <v>38384.0625</v>
      </c>
      <c r="AQ129" s="9">
        <f t="shared" si="147"/>
        <v>47980.078125</v>
      </c>
      <c r="AR129" s="9">
        <f t="shared" si="147"/>
        <v>60317.8125</v>
      </c>
      <c r="AS129" s="9">
        <f t="shared" si="147"/>
        <v>75397.265625</v>
      </c>
      <c r="AT129" s="9">
        <f t="shared" si="147"/>
        <v>93218.4375</v>
      </c>
      <c r="AU129" s="9">
        <f t="shared" si="147"/>
        <v>116523.046875</v>
      </c>
      <c r="AV129" s="9">
        <f t="shared" si="147"/>
        <v>146681.953125</v>
      </c>
      <c r="AW129" s="9">
        <f t="shared" si="147"/>
        <v>183695.15625</v>
      </c>
      <c r="AX129" s="9">
        <f t="shared" si="147"/>
        <v>228933.515625</v>
      </c>
      <c r="AY129" s="9">
        <f t="shared" si="147"/>
        <v>287880.46875</v>
      </c>
      <c r="AZ129" s="9">
        <f t="shared" si="147"/>
        <v>359165.15625</v>
      </c>
      <c r="BA129" s="9">
        <f t="shared" si="147"/>
        <v>449641.875</v>
      </c>
      <c r="BB129" s="9">
        <f t="shared" si="147"/>
        <v>560681.484375</v>
      </c>
      <c r="BC129" s="9">
        <f t="shared" si="147"/>
        <v>701880</v>
      </c>
      <c r="BD129" s="9">
        <f t="shared" si="147"/>
        <v>877350</v>
      </c>
      <c r="BE129" s="9">
        <f t="shared" si="147"/>
        <v>1096687.5</v>
      </c>
      <c r="BF129" s="9">
        <f t="shared" si="147"/>
        <v>1370859.375</v>
      </c>
      <c r="BG129" s="9">
        <f t="shared" si="147"/>
        <v>1575117.421875</v>
      </c>
      <c r="BH129" s="9">
        <f t="shared" si="147"/>
        <v>1664680.234375</v>
      </c>
      <c r="BI129" s="9">
        <f t="shared" si="147"/>
        <v>1760183.4375</v>
      </c>
      <c r="BJ129" s="9">
        <f t="shared" si="147"/>
        <v>1860713.125</v>
      </c>
      <c r="BK129" s="9">
        <f t="shared" si="147"/>
        <v>1967183.203125</v>
      </c>
      <c r="BL129" s="9">
        <f t="shared" si="147"/>
        <v>2080050.625</v>
      </c>
      <c r="BM129" s="9">
        <f t="shared" si="147"/>
        <v>2199315.390625</v>
      </c>
      <c r="BN129" s="9">
        <f t="shared" si="147"/>
        <v>2325434.453125</v>
      </c>
      <c r="BO129" s="9">
        <f t="shared" si="147"/>
        <v>2458407.8125</v>
      </c>
    </row>
    <row r="130" spans="2:67" x14ac:dyDescent="0.25">
      <c r="B130" s="292" t="s">
        <v>316</v>
      </c>
      <c r="D130" s="7">
        <f>IF(VLOOKUP($B$52&amp;$B130,'[20]Port Harcourt'!$E:$AE,COLUMN(D$1)-2,FALSE)=" ",0,VLOOKUP($B$52&amp;$B130,'[20]Port Harcourt'!$E:$AE,COLUMN(D$1)-2,FALSE))</f>
        <v>0</v>
      </c>
      <c r="E130" s="7">
        <f>IF(VLOOKUP($B$52&amp;$B130,'[20]Port Harcourt'!$E:$AE,COLUMN(E$1)-2,FALSE)=" ",0,VLOOKUP($B$52&amp;$B130,'[20]Port Harcourt'!$E:$AE,COLUMN(E$1)-2,FALSE))</f>
        <v>0</v>
      </c>
      <c r="F130" s="7">
        <f>IF(VLOOKUP($B$52&amp;$B130,'[20]Port Harcourt'!$E:$AE,COLUMN(F$1)-2,FALSE)=" ",0,VLOOKUP($B$52&amp;$B130,'[20]Port Harcourt'!$E:$AE,COLUMN(F$1)-2,FALSE))</f>
        <v>0</v>
      </c>
      <c r="G130" s="7">
        <f>IF(VLOOKUP($B$52&amp;$B130,'[20]Port Harcourt'!$E:$AE,COLUMN(G$1)-2,FALSE)=" ",0,VLOOKUP($B$52&amp;$B130,'[20]Port Harcourt'!$E:$AE,COLUMN(G$1)-2,FALSE))</f>
        <v>0</v>
      </c>
      <c r="H130" s="7">
        <f>IF(VLOOKUP($B$52&amp;$B130,'[20]Port Harcourt'!$E:$AE,COLUMN(H$1)-2,FALSE)=" ",0,VLOOKUP($B$52&amp;$B130,'[20]Port Harcourt'!$E:$AE,COLUMN(H$1)-2,FALSE))</f>
        <v>0</v>
      </c>
      <c r="I130" s="7">
        <f>IF(VLOOKUP($B$52&amp;$B130,'[20]Port Harcourt'!$E:$AE,COLUMN(I$1)-2,FALSE)=" ",0,VLOOKUP($B$52&amp;$B130,'[20]Port Harcourt'!$E:$AE,COLUMN(I$1)-2,FALSE))</f>
        <v>0</v>
      </c>
      <c r="J130" s="7">
        <f>IF(VLOOKUP($B$52&amp;$B130,'[20]Port Harcourt'!$E:$AE,COLUMN(J$1)-2,FALSE)=" ",0,VLOOKUP($B$52&amp;$B130,'[20]Port Harcourt'!$E:$AE,COLUMN(J$1)-2,FALSE))</f>
        <v>0</v>
      </c>
      <c r="K130" s="7">
        <f>IF(VLOOKUP($B$52&amp;$B130,'[20]Port Harcourt'!$E:$AE,COLUMN(K$1)-2,FALSE)=" ",0,VLOOKUP($B$52&amp;$B130,'[20]Port Harcourt'!$E:$AE,COLUMN(K$1)-2,FALSE))</f>
        <v>50</v>
      </c>
      <c r="L130" s="7">
        <f>IF(VLOOKUP($B$52&amp;$B130,'[20]Port Harcourt'!$E:$AE,COLUMN(L$1)-2,FALSE)=" ",0,VLOOKUP($B$52&amp;$B130,'[20]Port Harcourt'!$E:$AE,COLUMN(L$1)-2,FALSE))</f>
        <v>0</v>
      </c>
      <c r="M130" s="7">
        <f>IF(VLOOKUP($B$52&amp;$B130,'[20]Port Harcourt'!$E:$AE,COLUMN(M$1)-2,FALSE)=" ",0,VLOOKUP($B$52&amp;$B130,'[20]Port Harcourt'!$E:$AE,COLUMN(M$1)-2,FALSE))</f>
        <v>0</v>
      </c>
      <c r="N130" s="7">
        <f>IF(VLOOKUP($B$52&amp;$B130,'[20]Port Harcourt'!$E:$AE,COLUMN(N$1)-2,FALSE)=" ",0,VLOOKUP($B$52&amp;$B130,'[20]Port Harcourt'!$E:$AE,COLUMN(N$1)-2,FALSE))</f>
        <v>0</v>
      </c>
      <c r="O130" s="7">
        <f>IF(VLOOKUP($B$52&amp;$B130,'[20]Port Harcourt'!$E:$AE,COLUMN(O$1)-2,FALSE)=" ",0,VLOOKUP($B$52&amp;$B130,'[20]Port Harcourt'!$E:$AE,COLUMN(O$1)-2,FALSE))</f>
        <v>0</v>
      </c>
      <c r="P130" s="7">
        <f>IF(VLOOKUP($B$52&amp;$B130,'[20]Port Harcourt'!$E:$AE,COLUMN(P$1)-2,FALSE)=" ",0,VLOOKUP($B$52&amp;$B130,'[20]Port Harcourt'!$E:$AE,COLUMN(P$1)-2,FALSE))</f>
        <v>0</v>
      </c>
      <c r="Q130" s="7">
        <f>IF(VLOOKUP($B$52&amp;$B130,'[20]Port Harcourt'!$E:$AE,COLUMN(Q$1)-2,FALSE)=" ",0,VLOOKUP($B$52&amp;$B130,'[20]Port Harcourt'!$E:$AE,COLUMN(Q$1)-2,FALSE))</f>
        <v>0</v>
      </c>
      <c r="R130" s="7">
        <f>IF(VLOOKUP($B$52&amp;$B130,'[20]Port Harcourt'!$E:$AE,COLUMN(R$1)-2,FALSE)=" ",0,VLOOKUP($B$52&amp;$B130,'[20]Port Harcourt'!$E:$AE,COLUMN(R$1)-2,FALSE))</f>
        <v>0</v>
      </c>
      <c r="S130" s="7">
        <f>IF(VLOOKUP($B$52&amp;$B130,'[20]Port Harcourt'!$E:$AE,COLUMN(S$1)-2,FALSE)=" ",0,VLOOKUP($B$52&amp;$B130,'[20]Port Harcourt'!$E:$AE,COLUMN(S$1)-2,FALSE))</f>
        <v>20</v>
      </c>
      <c r="T130" s="7">
        <f>IF(VLOOKUP($B$52&amp;$B130,'[20]Port Harcourt'!$E:$AE,COLUMN(T$1)-2,FALSE)=" ",0,VLOOKUP($B$52&amp;$B130,'[20]Port Harcourt'!$E:$AE,COLUMN(T$1)-2,FALSE))</f>
        <v>0</v>
      </c>
      <c r="U130" s="7">
        <f>IF(VLOOKUP($B$52&amp;$B130,'[20]Port Harcourt'!$E:$AE,COLUMN(U$1)-2,FALSE)=" ",0,VLOOKUP($B$52&amp;$B130,'[20]Port Harcourt'!$E:$AE,COLUMN(U$1)-2,FALSE))</f>
        <v>0</v>
      </c>
      <c r="V130" s="7">
        <f>IF(VLOOKUP($B$52&amp;$B130,'[20]Port Harcourt'!$E:$AE,COLUMN(V$1)-2,FALSE)=" ",0,VLOOKUP($B$52&amp;$B130,'[20]Port Harcourt'!$E:$AE,COLUMN(V$1)-2,FALSE))</f>
        <v>0</v>
      </c>
      <c r="W130" s="7">
        <f>IF(VLOOKUP($B$52&amp;$B130,'[20]Port Harcourt'!$E:$AE,COLUMN(W$1)-2,FALSE)=" ",0,VLOOKUP($B$52&amp;$B130,'[20]Port Harcourt'!$E:$AE,COLUMN(W$1)-2,FALSE))</f>
        <v>0</v>
      </c>
      <c r="X130" s="7">
        <f>IF(VLOOKUP($B$52&amp;$B130,'[20]Port Harcourt'!$E:$AE,COLUMN(X$1)-2,FALSE)=" ",0,VLOOKUP($B$52&amp;$B130,'[20]Port Harcourt'!$E:$AE,COLUMN(X$1)-2,FALSE))</f>
        <v>100</v>
      </c>
      <c r="Y130" s="7">
        <f>IF(VLOOKUP($B$52&amp;$B130,'[20]Port Harcourt'!$E:$AE,COLUMN(Y$1)-2,FALSE)=" ",0,VLOOKUP($B$52&amp;$B130,'[20]Port Harcourt'!$E:$AE,COLUMN(Y$1)-2,FALSE))</f>
        <v>350</v>
      </c>
      <c r="Z130" s="7">
        <f>IF(VLOOKUP($B$52&amp;$B130,'[20]Port Harcourt'!$E:$AE,COLUMN(Z$1)-2,FALSE)=" ",0,VLOOKUP($B$52&amp;$B130,'[20]Port Harcourt'!$E:$AE,COLUMN(Z$1)-2,FALSE))</f>
        <v>1200</v>
      </c>
      <c r="AA130" s="7">
        <f>IF(VLOOKUP($B$52&amp;$B130,'[20]Port Harcourt'!$E:$AE,COLUMN(AA$1)-2,FALSE)=" ",0,VLOOKUP($B$52&amp;$B130,'[20]Port Harcourt'!$E:$AE,COLUMN(AA$1)-2,FALSE))</f>
        <v>450</v>
      </c>
      <c r="AB130" s="7">
        <f>IF(VLOOKUP($B$52&amp;$B130,'[20]Port Harcourt'!$E:$AE,COLUMN(AB$1)-2,FALSE)=" ",0,VLOOKUP($B$52&amp;$B130,'[20]Port Harcourt'!$E:$AE,COLUMN(AB$1)-2,FALSE))</f>
        <v>750</v>
      </c>
      <c r="AC130" s="7">
        <f>IF(VLOOKUP($B$52&amp;$B130,'[20]Port Harcourt'!$E:$AE,COLUMN(AC$1)-2,FALSE)=" ",0,VLOOKUP($B$52&amp;$B130,'[20]Port Harcourt'!$E:$AE,COLUMN(AC$1)-2,FALSE))</f>
        <v>590</v>
      </c>
      <c r="AF130" s="7">
        <f>AB130</f>
        <v>750</v>
      </c>
      <c r="AG130" s="7">
        <f>AC130</f>
        <v>590</v>
      </c>
      <c r="AH130" s="7">
        <f>VLOOKUP($A$3&amp;$B$52&amp;$B130,'[14]Paga All'!$G$1:$J$3000,4,FALSE)</f>
        <v>990</v>
      </c>
      <c r="AI130" s="7">
        <f>VLOOKUP($A$3&amp;$B$116&amp;$B130,'[15]Paga all'!$F:$G,2,FALSE)</f>
        <v>820</v>
      </c>
      <c r="AJ130" s="7">
        <f>VLOOKUP($A$3&amp;$B$52&amp;$B130,'[16]Paga all'!$F$2:$G$1470,2,FALSE)</f>
        <v>720</v>
      </c>
      <c r="AK130" s="9">
        <f t="shared" ref="AK130:BO130" si="148">AK122*AK129</f>
        <v>648.75</v>
      </c>
      <c r="AL130" s="9">
        <f t="shared" si="148"/>
        <v>973.125</v>
      </c>
      <c r="AM130" s="9">
        <f t="shared" si="148"/>
        <v>1135.3125</v>
      </c>
      <c r="AN130" s="9">
        <f t="shared" si="148"/>
        <v>1459.6875</v>
      </c>
      <c r="AO130" s="9">
        <f t="shared" si="148"/>
        <v>1784.0625</v>
      </c>
      <c r="AP130" s="9">
        <f t="shared" si="148"/>
        <v>2270.625</v>
      </c>
      <c r="AQ130" s="9">
        <f t="shared" si="148"/>
        <v>2838.28125</v>
      </c>
      <c r="AR130" s="9">
        <f t="shared" si="148"/>
        <v>3568.125</v>
      </c>
      <c r="AS130" s="9">
        <f t="shared" si="148"/>
        <v>4460.15625</v>
      </c>
      <c r="AT130" s="9">
        <f t="shared" si="148"/>
        <v>5514.375</v>
      </c>
      <c r="AU130" s="9">
        <f t="shared" si="148"/>
        <v>6892.96875</v>
      </c>
      <c r="AV130" s="9">
        <f t="shared" si="148"/>
        <v>8677.03125</v>
      </c>
      <c r="AW130" s="9">
        <f t="shared" si="148"/>
        <v>10866.5625</v>
      </c>
      <c r="AX130" s="9">
        <f t="shared" si="148"/>
        <v>13542.65625</v>
      </c>
      <c r="AY130" s="9">
        <f t="shared" si="148"/>
        <v>17029.6875</v>
      </c>
      <c r="AZ130" s="9">
        <f t="shared" si="148"/>
        <v>21246.5625</v>
      </c>
      <c r="BA130" s="9">
        <f t="shared" si="148"/>
        <v>26598.75</v>
      </c>
      <c r="BB130" s="9">
        <f t="shared" si="148"/>
        <v>33167.34375</v>
      </c>
      <c r="BC130" s="9">
        <f t="shared" si="148"/>
        <v>41520</v>
      </c>
      <c r="BD130" s="9">
        <f t="shared" si="148"/>
        <v>51900</v>
      </c>
      <c r="BE130" s="9">
        <f t="shared" si="148"/>
        <v>64875.000000000007</v>
      </c>
      <c r="BF130" s="9">
        <f t="shared" si="148"/>
        <v>81093.75</v>
      </c>
      <c r="BG130" s="9">
        <f t="shared" si="148"/>
        <v>93176.71875</v>
      </c>
      <c r="BH130" s="9">
        <f t="shared" si="148"/>
        <v>98474.84375</v>
      </c>
      <c r="BI130" s="9">
        <f t="shared" si="148"/>
        <v>104124.375</v>
      </c>
      <c r="BJ130" s="9">
        <f t="shared" si="148"/>
        <v>110071.25</v>
      </c>
      <c r="BK130" s="9">
        <f t="shared" si="148"/>
        <v>116369.53125</v>
      </c>
      <c r="BL130" s="9">
        <f t="shared" si="148"/>
        <v>123046.25</v>
      </c>
      <c r="BM130" s="9">
        <f t="shared" si="148"/>
        <v>130101.40625000001</v>
      </c>
      <c r="BN130" s="9">
        <f t="shared" si="148"/>
        <v>137562.03125</v>
      </c>
      <c r="BO130" s="9">
        <f t="shared" si="148"/>
        <v>145428.125</v>
      </c>
    </row>
    <row r="132" spans="2:67" x14ac:dyDescent="0.25">
      <c r="B132" s="1" t="s">
        <v>123</v>
      </c>
      <c r="D132" s="240"/>
      <c r="E132" s="240"/>
      <c r="F132" s="240"/>
      <c r="G132" s="240"/>
      <c r="H132" s="240"/>
      <c r="I132" s="240"/>
      <c r="J132" s="240"/>
      <c r="K132" s="240"/>
      <c r="L132" s="240"/>
      <c r="M132" s="240"/>
      <c r="N132" s="240"/>
      <c r="O132" s="240"/>
      <c r="P132" s="240"/>
      <c r="Q132" s="240"/>
      <c r="R132" s="240"/>
      <c r="S132" s="240"/>
      <c r="T132" s="240"/>
      <c r="U132" s="240"/>
      <c r="V132" s="240"/>
      <c r="W132" s="240"/>
      <c r="X132" s="240"/>
      <c r="Y132" s="240"/>
      <c r="Z132" s="240"/>
      <c r="AA132" s="234">
        <f>RATE((COUNT($E$1:$O$1)),,-$D133,$O133)</f>
        <v>0.16475793870346991</v>
      </c>
      <c r="AB132" s="234">
        <f>RATE((COUNT($E$1:$O$1)),,-$D133,$O133)</f>
        <v>0.16475793870346991</v>
      </c>
      <c r="AC132" s="234">
        <f>RATE((COUNT($Q$1:$AC$1)),,-$P133,$AC133)</f>
        <v>3.1063710013150829E-2</v>
      </c>
      <c r="AF132" s="234"/>
      <c r="AG132" s="234"/>
      <c r="AH132" s="234"/>
      <c r="AI132" s="234"/>
    </row>
    <row r="133" spans="2:67" x14ac:dyDescent="0.25">
      <c r="B133" s="242" t="s">
        <v>137</v>
      </c>
      <c r="D133" s="243">
        <f>D140+D141</f>
        <v>34</v>
      </c>
      <c r="E133" s="243">
        <f>E140+E141</f>
        <v>41</v>
      </c>
      <c r="F133" s="243">
        <f>F140+F141</f>
        <v>59</v>
      </c>
      <c r="G133" s="243">
        <f>G140+G141</f>
        <v>76</v>
      </c>
      <c r="H133" s="243">
        <f t="shared" ref="H133:AC133" si="149">H140+H141</f>
        <v>115</v>
      </c>
      <c r="I133" s="243">
        <f t="shared" si="149"/>
        <v>153</v>
      </c>
      <c r="J133" s="243">
        <f t="shared" si="149"/>
        <v>169</v>
      </c>
      <c r="K133" s="243">
        <f t="shared" si="149"/>
        <v>183</v>
      </c>
      <c r="L133" s="243">
        <f t="shared" si="149"/>
        <v>171</v>
      </c>
      <c r="M133" s="243">
        <f t="shared" si="149"/>
        <v>179</v>
      </c>
      <c r="N133" s="243">
        <f t="shared" si="149"/>
        <v>191</v>
      </c>
      <c r="O133" s="243">
        <f t="shared" si="149"/>
        <v>182</v>
      </c>
      <c r="P133" s="243">
        <f t="shared" si="149"/>
        <v>215</v>
      </c>
      <c r="Q133" s="243">
        <f t="shared" si="149"/>
        <v>211</v>
      </c>
      <c r="R133" s="243">
        <f t="shared" si="149"/>
        <v>219</v>
      </c>
      <c r="S133" s="243">
        <f t="shared" si="149"/>
        <v>224</v>
      </c>
      <c r="T133" s="243">
        <f t="shared" si="149"/>
        <v>229</v>
      </c>
      <c r="U133" s="243">
        <f t="shared" si="149"/>
        <v>236</v>
      </c>
      <c r="V133" s="243">
        <f t="shared" si="149"/>
        <v>247</v>
      </c>
      <c r="W133" s="243">
        <f t="shared" si="149"/>
        <v>264</v>
      </c>
      <c r="X133" s="243">
        <f t="shared" si="149"/>
        <v>288</v>
      </c>
      <c r="Y133" s="243">
        <f t="shared" si="149"/>
        <v>311</v>
      </c>
      <c r="Z133" s="243">
        <f t="shared" si="149"/>
        <v>321</v>
      </c>
      <c r="AA133" s="243">
        <f t="shared" si="149"/>
        <v>312</v>
      </c>
      <c r="AB133" s="243">
        <f>AB140+AB141</f>
        <v>319</v>
      </c>
      <c r="AC133" s="243">
        <f t="shared" si="149"/>
        <v>320</v>
      </c>
      <c r="AF133" s="244">
        <f>SUM(AF140:AF141)</f>
        <v>319</v>
      </c>
      <c r="AG133" s="244">
        <f t="shared" ref="AG133:BO133" si="150">ROUND((AF140+AF141)*(1+AG134),)</f>
        <v>329</v>
      </c>
      <c r="AH133" s="244">
        <f t="shared" si="150"/>
        <v>330</v>
      </c>
      <c r="AI133" s="244">
        <f t="shared" si="150"/>
        <v>359</v>
      </c>
      <c r="AJ133" s="245">
        <f t="shared" si="150"/>
        <v>335</v>
      </c>
      <c r="AK133" s="245">
        <f t="shared" si="150"/>
        <v>313</v>
      </c>
      <c r="AL133" s="245">
        <f t="shared" si="150"/>
        <v>322</v>
      </c>
      <c r="AM133" s="245">
        <f t="shared" si="150"/>
        <v>332</v>
      </c>
      <c r="AN133" s="245">
        <f t="shared" si="150"/>
        <v>342</v>
      </c>
      <c r="AO133" s="245">
        <f t="shared" si="150"/>
        <v>352</v>
      </c>
      <c r="AP133" s="245">
        <f t="shared" si="150"/>
        <v>363</v>
      </c>
      <c r="AQ133" s="245">
        <f t="shared" si="150"/>
        <v>374</v>
      </c>
      <c r="AR133" s="245">
        <f t="shared" si="150"/>
        <v>385</v>
      </c>
      <c r="AS133" s="245">
        <f t="shared" si="150"/>
        <v>397</v>
      </c>
      <c r="AT133" s="245">
        <f t="shared" si="150"/>
        <v>409</v>
      </c>
      <c r="AU133" s="245">
        <f t="shared" si="150"/>
        <v>421</v>
      </c>
      <c r="AV133" s="245">
        <f t="shared" si="150"/>
        <v>434</v>
      </c>
      <c r="AW133" s="245">
        <f t="shared" si="150"/>
        <v>447</v>
      </c>
      <c r="AX133" s="245">
        <f t="shared" si="150"/>
        <v>460</v>
      </c>
      <c r="AY133" s="245">
        <f t="shared" si="150"/>
        <v>474</v>
      </c>
      <c r="AZ133" s="245">
        <f t="shared" si="150"/>
        <v>488</v>
      </c>
      <c r="BA133" s="245">
        <f t="shared" si="150"/>
        <v>503</v>
      </c>
      <c r="BB133" s="245">
        <f t="shared" si="150"/>
        <v>518</v>
      </c>
      <c r="BC133" s="245">
        <f t="shared" si="150"/>
        <v>534</v>
      </c>
      <c r="BD133" s="245">
        <f t="shared" si="150"/>
        <v>550</v>
      </c>
      <c r="BE133" s="245">
        <f t="shared" si="150"/>
        <v>567</v>
      </c>
      <c r="BF133" s="245">
        <f t="shared" si="150"/>
        <v>584</v>
      </c>
      <c r="BG133" s="245">
        <f t="shared" si="150"/>
        <v>602</v>
      </c>
      <c r="BH133" s="245">
        <f t="shared" si="150"/>
        <v>620</v>
      </c>
      <c r="BI133" s="245">
        <f t="shared" si="150"/>
        <v>639</v>
      </c>
      <c r="BJ133" s="245">
        <f t="shared" si="150"/>
        <v>658</v>
      </c>
      <c r="BK133" s="245">
        <f t="shared" si="150"/>
        <v>678</v>
      </c>
      <c r="BL133" s="245">
        <f t="shared" si="150"/>
        <v>698</v>
      </c>
      <c r="BM133" s="245">
        <f t="shared" si="150"/>
        <v>719</v>
      </c>
      <c r="BN133" s="245">
        <f t="shared" si="150"/>
        <v>741</v>
      </c>
      <c r="BO133" s="245">
        <f t="shared" si="150"/>
        <v>763</v>
      </c>
    </row>
    <row r="134" spans="2:67" x14ac:dyDescent="0.25">
      <c r="B134" s="246" t="s">
        <v>99</v>
      </c>
      <c r="C134" s="247"/>
      <c r="D134" s="248"/>
      <c r="E134" s="249">
        <f>RATE(1,,-D133,E133)</f>
        <v>0.20588235294117666</v>
      </c>
      <c r="F134" s="249">
        <f t="shared" ref="F134:AB134" si="151">RATE(1,,-E133,F133)</f>
        <v>0.43902439024390238</v>
      </c>
      <c r="G134" s="249">
        <f t="shared" si="151"/>
        <v>0.28813559322033877</v>
      </c>
      <c r="H134" s="249">
        <f t="shared" si="151"/>
        <v>0.51315789473684215</v>
      </c>
      <c r="I134" s="249">
        <f t="shared" si="151"/>
        <v>0.33043478260869552</v>
      </c>
      <c r="J134" s="249">
        <f t="shared" si="151"/>
        <v>0.1045751633986927</v>
      </c>
      <c r="K134" s="249">
        <f t="shared" si="151"/>
        <v>8.2840236686390581E-2</v>
      </c>
      <c r="L134" s="249">
        <f t="shared" si="151"/>
        <v>-6.5573770491803393E-2</v>
      </c>
      <c r="M134" s="249">
        <f t="shared" si="151"/>
        <v>4.6783625730994031E-2</v>
      </c>
      <c r="N134" s="249">
        <f t="shared" si="151"/>
        <v>6.7039106145251395E-2</v>
      </c>
      <c r="O134" s="249">
        <f t="shared" si="151"/>
        <v>-4.7120418848167499E-2</v>
      </c>
      <c r="P134" s="249">
        <f t="shared" si="151"/>
        <v>0.18131868131868131</v>
      </c>
      <c r="Q134" s="249">
        <f t="shared" si="151"/>
        <v>-1.8604651162790715E-2</v>
      </c>
      <c r="R134" s="249">
        <f t="shared" si="151"/>
        <v>3.7914691943127903E-2</v>
      </c>
      <c r="S134" s="249">
        <f t="shared" si="151"/>
        <v>2.2831050228310657E-2</v>
      </c>
      <c r="T134" s="249">
        <f t="shared" si="151"/>
        <v>2.2321428571428582E-2</v>
      </c>
      <c r="U134" s="249">
        <f t="shared" si="151"/>
        <v>3.0567685589519677E-2</v>
      </c>
      <c r="V134" s="249">
        <f t="shared" si="151"/>
        <v>4.6610169491525313E-2</v>
      </c>
      <c r="W134" s="249">
        <f t="shared" si="151"/>
        <v>6.8825910931174253E-2</v>
      </c>
      <c r="X134" s="249">
        <f t="shared" si="151"/>
        <v>9.0909090909091106E-2</v>
      </c>
      <c r="Y134" s="249">
        <f t="shared" si="151"/>
        <v>7.9861111111111202E-2</v>
      </c>
      <c r="Z134" s="249">
        <f t="shared" si="151"/>
        <v>3.2154340836012825E-2</v>
      </c>
      <c r="AA134" s="249">
        <f t="shared" si="151"/>
        <v>-2.8037383177570024E-2</v>
      </c>
      <c r="AB134" s="249">
        <f t="shared" si="151"/>
        <v>2.2435897435897509E-2</v>
      </c>
      <c r="AC134" s="249">
        <f>RATE(1,,-AA133,AC133)</f>
        <v>2.564102564102563E-2</v>
      </c>
      <c r="AD134" s="250">
        <f>ANS_Metrics_Assumptions!E270</f>
        <v>0.03</v>
      </c>
      <c r="AF134" s="251">
        <f>AD134</f>
        <v>0.03</v>
      </c>
      <c r="AG134" s="251">
        <f>AF134</f>
        <v>0.03</v>
      </c>
      <c r="AH134" s="251">
        <f t="shared" ref="AH134:AW138" si="152">AG134</f>
        <v>0.03</v>
      </c>
      <c r="AI134" s="251">
        <f t="shared" si="152"/>
        <v>0.03</v>
      </c>
      <c r="AJ134" s="252">
        <f t="shared" si="152"/>
        <v>0.03</v>
      </c>
      <c r="AK134" s="252">
        <f t="shared" si="152"/>
        <v>0.03</v>
      </c>
      <c r="AL134" s="252">
        <f>AD134</f>
        <v>0.03</v>
      </c>
      <c r="AM134" s="252">
        <f t="shared" si="152"/>
        <v>0.03</v>
      </c>
      <c r="AN134" s="252">
        <f t="shared" si="152"/>
        <v>0.03</v>
      </c>
      <c r="AO134" s="252">
        <f t="shared" si="152"/>
        <v>0.03</v>
      </c>
      <c r="AP134" s="252">
        <f t="shared" si="152"/>
        <v>0.03</v>
      </c>
      <c r="AQ134" s="252">
        <f t="shared" si="152"/>
        <v>0.03</v>
      </c>
      <c r="AR134" s="252">
        <f t="shared" si="152"/>
        <v>0.03</v>
      </c>
      <c r="AS134" s="252">
        <f t="shared" si="152"/>
        <v>0.03</v>
      </c>
      <c r="AT134" s="252">
        <f t="shared" si="152"/>
        <v>0.03</v>
      </c>
      <c r="AU134" s="252">
        <f t="shared" si="152"/>
        <v>0.03</v>
      </c>
      <c r="AV134" s="252">
        <f t="shared" si="152"/>
        <v>0.03</v>
      </c>
      <c r="AW134" s="252">
        <f t="shared" si="152"/>
        <v>0.03</v>
      </c>
      <c r="AX134" s="252">
        <f t="shared" ref="AX134:BM138" si="153">AW134</f>
        <v>0.03</v>
      </c>
      <c r="AY134" s="252">
        <f t="shared" si="153"/>
        <v>0.03</v>
      </c>
      <c r="AZ134" s="252">
        <f t="shared" si="153"/>
        <v>0.03</v>
      </c>
      <c r="BA134" s="252">
        <f t="shared" si="153"/>
        <v>0.03</v>
      </c>
      <c r="BB134" s="252">
        <f t="shared" si="153"/>
        <v>0.03</v>
      </c>
      <c r="BC134" s="252">
        <f t="shared" si="153"/>
        <v>0.03</v>
      </c>
      <c r="BD134" s="252">
        <f t="shared" si="153"/>
        <v>0.03</v>
      </c>
      <c r="BE134" s="252">
        <f t="shared" si="153"/>
        <v>0.03</v>
      </c>
      <c r="BF134" s="252">
        <f t="shared" si="153"/>
        <v>0.03</v>
      </c>
      <c r="BG134" s="252">
        <f t="shared" si="153"/>
        <v>0.03</v>
      </c>
      <c r="BH134" s="252">
        <f t="shared" si="153"/>
        <v>0.03</v>
      </c>
      <c r="BI134" s="252">
        <f t="shared" si="153"/>
        <v>0.03</v>
      </c>
      <c r="BJ134" s="252">
        <f t="shared" si="153"/>
        <v>0.03</v>
      </c>
      <c r="BK134" s="252">
        <f t="shared" si="153"/>
        <v>0.03</v>
      </c>
      <c r="BL134" s="252">
        <f t="shared" si="153"/>
        <v>0.03</v>
      </c>
      <c r="BM134" s="252">
        <f t="shared" si="153"/>
        <v>0.03</v>
      </c>
      <c r="BN134" s="252">
        <f t="shared" ref="BN134:BO138" si="154">BM134</f>
        <v>0.03</v>
      </c>
      <c r="BO134" s="252">
        <f t="shared" si="154"/>
        <v>0.03</v>
      </c>
    </row>
    <row r="135" spans="2:67" x14ac:dyDescent="0.25">
      <c r="B135" s="246" t="s">
        <v>101</v>
      </c>
      <c r="C135" s="247"/>
      <c r="D135" s="253">
        <f>D141/D133</f>
        <v>8.8235294117647065E-2</v>
      </c>
      <c r="E135" s="253">
        <f t="shared" ref="E135:AC135" si="155">E141/E133</f>
        <v>9.7560975609756101E-2</v>
      </c>
      <c r="F135" s="253">
        <f t="shared" si="155"/>
        <v>0.11864406779661017</v>
      </c>
      <c r="G135" s="253">
        <f t="shared" si="155"/>
        <v>9.2105263157894732E-2</v>
      </c>
      <c r="H135" s="253">
        <f t="shared" si="155"/>
        <v>8.6956521739130436E-3</v>
      </c>
      <c r="I135" s="253">
        <f t="shared" si="155"/>
        <v>8.4967320261437912E-2</v>
      </c>
      <c r="J135" s="253">
        <f t="shared" si="155"/>
        <v>5.9171597633136092E-2</v>
      </c>
      <c r="K135" s="253">
        <f t="shared" si="155"/>
        <v>8.1967213114754092E-2</v>
      </c>
      <c r="L135" s="253">
        <f t="shared" si="155"/>
        <v>8.1871345029239762E-2</v>
      </c>
      <c r="M135" s="253">
        <f t="shared" si="155"/>
        <v>3.3519553072625698E-2</v>
      </c>
      <c r="N135" s="253">
        <f t="shared" si="155"/>
        <v>9.4240837696335081E-2</v>
      </c>
      <c r="O135" s="253">
        <f t="shared" si="155"/>
        <v>0.10989010989010989</v>
      </c>
      <c r="P135" s="253">
        <f t="shared" si="155"/>
        <v>3.7209302325581395E-2</v>
      </c>
      <c r="Q135" s="253">
        <f t="shared" si="155"/>
        <v>8.0568720379146919E-2</v>
      </c>
      <c r="R135" s="253">
        <f t="shared" si="155"/>
        <v>5.0228310502283102E-2</v>
      </c>
      <c r="S135" s="253">
        <f t="shared" si="155"/>
        <v>8.4821428571428575E-2</v>
      </c>
      <c r="T135" s="253">
        <f t="shared" si="155"/>
        <v>0.10480349344978165</v>
      </c>
      <c r="U135" s="253">
        <f t="shared" si="155"/>
        <v>8.4745762711864403E-2</v>
      </c>
      <c r="V135" s="253">
        <f t="shared" si="155"/>
        <v>7.28744939271255E-2</v>
      </c>
      <c r="W135" s="253">
        <f t="shared" si="155"/>
        <v>7.1969696969696975E-2</v>
      </c>
      <c r="X135" s="253">
        <f t="shared" si="155"/>
        <v>8.6805555555555552E-2</v>
      </c>
      <c r="Y135" s="253">
        <f t="shared" si="155"/>
        <v>6.7524115755627015E-2</v>
      </c>
      <c r="Z135" s="253">
        <f t="shared" si="155"/>
        <v>5.9190031152647975E-2</v>
      </c>
      <c r="AA135" s="253">
        <f t="shared" si="155"/>
        <v>8.0128205128205135E-2</v>
      </c>
      <c r="AB135" s="253">
        <f>AB141/AB133</f>
        <v>0.10031347962382445</v>
      </c>
      <c r="AC135" s="253">
        <f t="shared" si="155"/>
        <v>8.1250000000000003E-2</v>
      </c>
      <c r="AD135" s="250">
        <f>ANS_Metrics_Assumptions!E271</f>
        <v>7.4999999999999997E-2</v>
      </c>
      <c r="AF135" s="254">
        <f>AD135</f>
        <v>7.4999999999999997E-2</v>
      </c>
      <c r="AG135" s="254">
        <f>AF135</f>
        <v>7.4999999999999997E-2</v>
      </c>
      <c r="AH135" s="254">
        <f t="shared" si="152"/>
        <v>7.4999999999999997E-2</v>
      </c>
      <c r="AI135" s="254">
        <f t="shared" si="152"/>
        <v>7.4999999999999997E-2</v>
      </c>
      <c r="AJ135" s="267">
        <v>9.2999999999999999E-2</v>
      </c>
      <c r="AK135" s="252">
        <f t="shared" si="152"/>
        <v>9.2999999999999999E-2</v>
      </c>
      <c r="AL135" s="252">
        <f>AD135</f>
        <v>7.4999999999999997E-2</v>
      </c>
      <c r="AM135" s="252">
        <f t="shared" si="152"/>
        <v>7.4999999999999997E-2</v>
      </c>
      <c r="AN135" s="252">
        <f t="shared" si="152"/>
        <v>7.4999999999999997E-2</v>
      </c>
      <c r="AO135" s="252">
        <f t="shared" si="152"/>
        <v>7.4999999999999997E-2</v>
      </c>
      <c r="AP135" s="252">
        <f t="shared" si="152"/>
        <v>7.4999999999999997E-2</v>
      </c>
      <c r="AQ135" s="252">
        <f t="shared" si="152"/>
        <v>7.4999999999999997E-2</v>
      </c>
      <c r="AR135" s="252">
        <f t="shared" si="152"/>
        <v>7.4999999999999997E-2</v>
      </c>
      <c r="AS135" s="252">
        <f t="shared" si="152"/>
        <v>7.4999999999999997E-2</v>
      </c>
      <c r="AT135" s="252">
        <f t="shared" si="152"/>
        <v>7.4999999999999997E-2</v>
      </c>
      <c r="AU135" s="252">
        <f t="shared" si="152"/>
        <v>7.4999999999999997E-2</v>
      </c>
      <c r="AV135" s="252">
        <f t="shared" si="152"/>
        <v>7.4999999999999997E-2</v>
      </c>
      <c r="AW135" s="252">
        <f t="shared" si="152"/>
        <v>7.4999999999999997E-2</v>
      </c>
      <c r="AX135" s="252">
        <f t="shared" si="153"/>
        <v>7.4999999999999997E-2</v>
      </c>
      <c r="AY135" s="252">
        <f t="shared" si="153"/>
        <v>7.4999999999999997E-2</v>
      </c>
      <c r="AZ135" s="252">
        <f t="shared" si="153"/>
        <v>7.4999999999999997E-2</v>
      </c>
      <c r="BA135" s="252">
        <f t="shared" si="153"/>
        <v>7.4999999999999997E-2</v>
      </c>
      <c r="BB135" s="252">
        <f t="shared" si="153"/>
        <v>7.4999999999999997E-2</v>
      </c>
      <c r="BC135" s="252">
        <f t="shared" si="153"/>
        <v>7.4999999999999997E-2</v>
      </c>
      <c r="BD135" s="252">
        <f t="shared" si="153"/>
        <v>7.4999999999999997E-2</v>
      </c>
      <c r="BE135" s="252">
        <f t="shared" si="153"/>
        <v>7.4999999999999997E-2</v>
      </c>
      <c r="BF135" s="252">
        <f t="shared" si="153"/>
        <v>7.4999999999999997E-2</v>
      </c>
      <c r="BG135" s="252">
        <f t="shared" si="153"/>
        <v>7.4999999999999997E-2</v>
      </c>
      <c r="BH135" s="252">
        <f t="shared" si="153"/>
        <v>7.4999999999999997E-2</v>
      </c>
      <c r="BI135" s="252">
        <f t="shared" si="153"/>
        <v>7.4999999999999997E-2</v>
      </c>
      <c r="BJ135" s="252">
        <f t="shared" si="153"/>
        <v>7.4999999999999997E-2</v>
      </c>
      <c r="BK135" s="252">
        <f t="shared" si="153"/>
        <v>7.4999999999999997E-2</v>
      </c>
      <c r="BL135" s="252">
        <f t="shared" si="153"/>
        <v>7.4999999999999997E-2</v>
      </c>
      <c r="BM135" s="252">
        <f t="shared" si="153"/>
        <v>7.4999999999999997E-2</v>
      </c>
      <c r="BN135" s="252">
        <f t="shared" si="154"/>
        <v>7.4999999999999997E-2</v>
      </c>
      <c r="BO135" s="252">
        <f t="shared" si="154"/>
        <v>7.4999999999999997E-2</v>
      </c>
    </row>
    <row r="136" spans="2:67" x14ac:dyDescent="0.25">
      <c r="B136" s="246" t="s">
        <v>133</v>
      </c>
      <c r="C136" s="247"/>
      <c r="D136" s="255">
        <f>D142/D140</f>
        <v>7.096774193548387</v>
      </c>
      <c r="E136" s="255">
        <f t="shared" ref="E136:AC136" si="156">E142/E140</f>
        <v>9.9459459459459456</v>
      </c>
      <c r="F136" s="255">
        <f t="shared" si="156"/>
        <v>11.403846153846153</v>
      </c>
      <c r="G136" s="255">
        <f t="shared" si="156"/>
        <v>10.420289855072463</v>
      </c>
      <c r="H136" s="255">
        <f t="shared" si="156"/>
        <v>9.5614035087719298</v>
      </c>
      <c r="I136" s="255">
        <f t="shared" si="156"/>
        <v>9.1357142857142861</v>
      </c>
      <c r="J136" s="255">
        <f t="shared" si="156"/>
        <v>10.188679245283019</v>
      </c>
      <c r="K136" s="255">
        <f t="shared" si="156"/>
        <v>9.9702380952380949</v>
      </c>
      <c r="L136" s="255">
        <f t="shared" si="156"/>
        <v>9.8280254777070066</v>
      </c>
      <c r="M136" s="255">
        <f t="shared" si="156"/>
        <v>8.4797687861271669</v>
      </c>
      <c r="N136" s="255">
        <f t="shared" si="156"/>
        <v>9.5375722543352595</v>
      </c>
      <c r="O136" s="255">
        <f t="shared" si="156"/>
        <v>10.37037037037037</v>
      </c>
      <c r="P136" s="255">
        <f t="shared" si="156"/>
        <v>13.043478260869565</v>
      </c>
      <c r="Q136" s="255">
        <f t="shared" si="156"/>
        <v>14.036082474226804</v>
      </c>
      <c r="R136" s="255">
        <f t="shared" si="156"/>
        <v>12.783653846153847</v>
      </c>
      <c r="S136" s="255">
        <f t="shared" si="156"/>
        <v>13.112195121951219</v>
      </c>
      <c r="T136" s="255">
        <f t="shared" si="156"/>
        <v>14.678048780487805</v>
      </c>
      <c r="U136" s="255">
        <f t="shared" si="156"/>
        <v>13.111111111111111</v>
      </c>
      <c r="V136" s="255">
        <f t="shared" si="156"/>
        <v>15.397379912663755</v>
      </c>
      <c r="W136" s="255">
        <f t="shared" si="156"/>
        <v>16.216326530612246</v>
      </c>
      <c r="X136" s="255">
        <f t="shared" si="156"/>
        <v>20.243346007604561</v>
      </c>
      <c r="Y136" s="255">
        <f t="shared" si="156"/>
        <v>17.368965517241378</v>
      </c>
      <c r="Z136" s="255">
        <f t="shared" si="156"/>
        <v>14.572847682119205</v>
      </c>
      <c r="AA136" s="255">
        <f t="shared" si="156"/>
        <v>14.982578397212544</v>
      </c>
      <c r="AB136" s="255">
        <f>AB142/AB140</f>
        <v>14.097560975609756</v>
      </c>
      <c r="AC136" s="255">
        <f t="shared" si="156"/>
        <v>14.850340136054422</v>
      </c>
      <c r="AD136" s="256">
        <v>30</v>
      </c>
      <c r="AF136" s="268">
        <v>15.188618925831202</v>
      </c>
      <c r="AG136" s="268">
        <f>AF136</f>
        <v>15.188618925831202</v>
      </c>
      <c r="AH136" s="268">
        <f t="shared" si="152"/>
        <v>15.188618925831202</v>
      </c>
      <c r="AI136" s="268">
        <f t="shared" si="152"/>
        <v>15.188618925831202</v>
      </c>
      <c r="AJ136" s="268">
        <v>17</v>
      </c>
      <c r="AK136" s="268">
        <v>25</v>
      </c>
      <c r="AL136" s="258">
        <f>AD136</f>
        <v>30</v>
      </c>
      <c r="AM136" s="258">
        <f t="shared" si="152"/>
        <v>30</v>
      </c>
      <c r="AN136" s="258">
        <f t="shared" si="152"/>
        <v>30</v>
      </c>
      <c r="AO136" s="258">
        <f t="shared" si="152"/>
        <v>30</v>
      </c>
      <c r="AP136" s="258">
        <f t="shared" si="152"/>
        <v>30</v>
      </c>
      <c r="AQ136" s="258">
        <f t="shared" si="152"/>
        <v>30</v>
      </c>
      <c r="AR136" s="258">
        <f t="shared" si="152"/>
        <v>30</v>
      </c>
      <c r="AS136" s="258">
        <f t="shared" si="152"/>
        <v>30</v>
      </c>
      <c r="AT136" s="258">
        <f t="shared" si="152"/>
        <v>30</v>
      </c>
      <c r="AU136" s="258">
        <f t="shared" si="152"/>
        <v>30</v>
      </c>
      <c r="AV136" s="258">
        <f t="shared" si="152"/>
        <v>30</v>
      </c>
      <c r="AW136" s="258">
        <f t="shared" si="152"/>
        <v>30</v>
      </c>
      <c r="AX136" s="258">
        <f t="shared" si="153"/>
        <v>30</v>
      </c>
      <c r="AY136" s="258">
        <f t="shared" si="153"/>
        <v>30</v>
      </c>
      <c r="AZ136" s="258">
        <f t="shared" si="153"/>
        <v>30</v>
      </c>
      <c r="BA136" s="258">
        <f t="shared" si="153"/>
        <v>30</v>
      </c>
      <c r="BB136" s="258">
        <f t="shared" si="153"/>
        <v>30</v>
      </c>
      <c r="BC136" s="258">
        <f t="shared" si="153"/>
        <v>30</v>
      </c>
      <c r="BD136" s="258">
        <f t="shared" si="153"/>
        <v>30</v>
      </c>
      <c r="BE136" s="258">
        <f t="shared" si="153"/>
        <v>30</v>
      </c>
      <c r="BF136" s="258">
        <f t="shared" si="153"/>
        <v>30</v>
      </c>
      <c r="BG136" s="258">
        <f t="shared" si="153"/>
        <v>30</v>
      </c>
      <c r="BH136" s="258">
        <f t="shared" si="153"/>
        <v>30</v>
      </c>
      <c r="BI136" s="258">
        <f t="shared" si="153"/>
        <v>30</v>
      </c>
      <c r="BJ136" s="258">
        <f t="shared" si="153"/>
        <v>30</v>
      </c>
      <c r="BK136" s="258">
        <f t="shared" si="153"/>
        <v>30</v>
      </c>
      <c r="BL136" s="258">
        <f t="shared" si="153"/>
        <v>30</v>
      </c>
      <c r="BM136" s="258">
        <f t="shared" si="153"/>
        <v>30</v>
      </c>
      <c r="BN136" s="258">
        <f t="shared" si="154"/>
        <v>30</v>
      </c>
      <c r="BO136" s="258">
        <f t="shared" si="154"/>
        <v>30</v>
      </c>
    </row>
    <row r="137" spans="2:67" x14ac:dyDescent="0.25">
      <c r="B137" s="246" t="s">
        <v>103</v>
      </c>
      <c r="C137" s="247"/>
      <c r="D137" s="259">
        <f t="shared" ref="D137:AA137" si="157">D145/D142</f>
        <v>469.65100000000001</v>
      </c>
      <c r="E137" s="259">
        <f t="shared" si="157"/>
        <v>416.51902173913044</v>
      </c>
      <c r="F137" s="259">
        <f t="shared" si="157"/>
        <v>420.55817875210795</v>
      </c>
      <c r="G137" s="259">
        <f t="shared" si="157"/>
        <v>587.48261474269816</v>
      </c>
      <c r="H137" s="259">
        <f t="shared" si="157"/>
        <v>402.01651376146788</v>
      </c>
      <c r="I137" s="259">
        <f t="shared" si="157"/>
        <v>474.62001563721657</v>
      </c>
      <c r="J137" s="259">
        <f t="shared" si="157"/>
        <v>482.53086419753089</v>
      </c>
      <c r="K137" s="259">
        <f t="shared" si="157"/>
        <v>534.39063880597007</v>
      </c>
      <c r="L137" s="259">
        <f t="shared" si="157"/>
        <v>506.29812054439401</v>
      </c>
      <c r="M137" s="259">
        <f t="shared" si="157"/>
        <v>457.11348329925016</v>
      </c>
      <c r="N137" s="259">
        <f t="shared" si="157"/>
        <v>541.71883030303024</v>
      </c>
      <c r="O137" s="259">
        <f t="shared" si="157"/>
        <v>514.91614285714286</v>
      </c>
      <c r="P137" s="259">
        <f t="shared" si="157"/>
        <v>370.32010000000002</v>
      </c>
      <c r="Q137" s="259">
        <f t="shared" si="157"/>
        <v>357.73165993389648</v>
      </c>
      <c r="R137" s="259">
        <f t="shared" si="157"/>
        <v>409.32828506957497</v>
      </c>
      <c r="S137" s="259">
        <f t="shared" si="157"/>
        <v>375.96146577380955</v>
      </c>
      <c r="T137" s="259">
        <f t="shared" si="157"/>
        <v>382.25042871385841</v>
      </c>
      <c r="U137" s="259">
        <f t="shared" si="157"/>
        <v>425.20619350282482</v>
      </c>
      <c r="V137" s="259">
        <f t="shared" si="157"/>
        <v>402.09239648326718</v>
      </c>
      <c r="W137" s="259">
        <f t="shared" si="157"/>
        <v>471.05030958973066</v>
      </c>
      <c r="X137" s="259">
        <f t="shared" si="157"/>
        <v>411.5715251690458</v>
      </c>
      <c r="Y137" s="259">
        <f t="shared" si="157"/>
        <v>428.78484415326579</v>
      </c>
      <c r="Z137" s="259">
        <f t="shared" si="157"/>
        <v>442.17930243126563</v>
      </c>
      <c r="AA137" s="259">
        <f t="shared" si="157"/>
        <v>413.36981627906977</v>
      </c>
      <c r="AB137" s="259">
        <f>AB145/AB142</f>
        <v>462.69807711319822</v>
      </c>
      <c r="AC137" s="259">
        <f>AC145/AC142</f>
        <v>417.86051305542833</v>
      </c>
      <c r="AD137" s="275">
        <f>SUM(V145:AC145)/SUM(V142:AC142)</f>
        <v>430.62458096245678</v>
      </c>
      <c r="AF137" s="261">
        <f>AD137</f>
        <v>430.62458096245678</v>
      </c>
      <c r="AG137" s="261">
        <f>AF137</f>
        <v>430.62458096245678</v>
      </c>
      <c r="AH137" s="261">
        <f t="shared" si="152"/>
        <v>430.62458096245678</v>
      </c>
      <c r="AI137" s="261">
        <f t="shared" si="152"/>
        <v>430.62458096245678</v>
      </c>
      <c r="AJ137" s="262">
        <f t="shared" si="152"/>
        <v>430.62458096245678</v>
      </c>
      <c r="AK137" s="262">
        <f t="shared" si="152"/>
        <v>430.62458096245678</v>
      </c>
      <c r="AL137" s="262">
        <f>AD137</f>
        <v>430.62458096245678</v>
      </c>
      <c r="AM137" s="262">
        <f t="shared" si="152"/>
        <v>430.62458096245678</v>
      </c>
      <c r="AN137" s="262">
        <f t="shared" si="152"/>
        <v>430.62458096245678</v>
      </c>
      <c r="AO137" s="262">
        <f t="shared" si="152"/>
        <v>430.62458096245678</v>
      </c>
      <c r="AP137" s="262">
        <f t="shared" si="152"/>
        <v>430.62458096245678</v>
      </c>
      <c r="AQ137" s="262">
        <f t="shared" si="152"/>
        <v>430.62458096245678</v>
      </c>
      <c r="AR137" s="262">
        <f t="shared" si="152"/>
        <v>430.62458096245678</v>
      </c>
      <c r="AS137" s="262">
        <f t="shared" si="152"/>
        <v>430.62458096245678</v>
      </c>
      <c r="AT137" s="262">
        <f t="shared" si="152"/>
        <v>430.62458096245678</v>
      </c>
      <c r="AU137" s="262">
        <f t="shared" si="152"/>
        <v>430.62458096245678</v>
      </c>
      <c r="AV137" s="262">
        <f t="shared" si="152"/>
        <v>430.62458096245678</v>
      </c>
      <c r="AW137" s="262">
        <f t="shared" si="152"/>
        <v>430.62458096245678</v>
      </c>
      <c r="AX137" s="262">
        <f t="shared" si="153"/>
        <v>430.62458096245678</v>
      </c>
      <c r="AY137" s="262">
        <f t="shared" si="153"/>
        <v>430.62458096245678</v>
      </c>
      <c r="AZ137" s="262">
        <f t="shared" si="153"/>
        <v>430.62458096245678</v>
      </c>
      <c r="BA137" s="262">
        <f t="shared" si="153"/>
        <v>430.62458096245678</v>
      </c>
      <c r="BB137" s="262">
        <f t="shared" si="153"/>
        <v>430.62458096245678</v>
      </c>
      <c r="BC137" s="262">
        <f t="shared" si="153"/>
        <v>430.62458096245678</v>
      </c>
      <c r="BD137" s="262">
        <f t="shared" si="153"/>
        <v>430.62458096245678</v>
      </c>
      <c r="BE137" s="262">
        <f t="shared" si="153"/>
        <v>430.62458096245678</v>
      </c>
      <c r="BF137" s="262">
        <f t="shared" si="153"/>
        <v>430.62458096245678</v>
      </c>
      <c r="BG137" s="262">
        <f t="shared" si="153"/>
        <v>430.62458096245678</v>
      </c>
      <c r="BH137" s="262">
        <f t="shared" si="153"/>
        <v>430.62458096245678</v>
      </c>
      <c r="BI137" s="262">
        <f t="shared" si="153"/>
        <v>430.62458096245678</v>
      </c>
      <c r="BJ137" s="262">
        <f t="shared" si="153"/>
        <v>430.62458096245678</v>
      </c>
      <c r="BK137" s="262">
        <f t="shared" si="153"/>
        <v>430.62458096245678</v>
      </c>
      <c r="BL137" s="262">
        <f t="shared" si="153"/>
        <v>430.62458096245678</v>
      </c>
      <c r="BM137" s="262">
        <f t="shared" si="153"/>
        <v>430.62458096245678</v>
      </c>
      <c r="BN137" s="262">
        <f t="shared" si="154"/>
        <v>430.62458096245678</v>
      </c>
      <c r="BO137" s="262">
        <f t="shared" si="154"/>
        <v>430.62458096245678</v>
      </c>
    </row>
    <row r="138" spans="2:67" x14ac:dyDescent="0.25">
      <c r="B138" s="246" t="s">
        <v>134</v>
      </c>
      <c r="C138" s="247"/>
      <c r="D138" s="253">
        <f t="shared" ref="D138:AA138" si="158">D146/D145</f>
        <v>1.4999919669557335E-2</v>
      </c>
      <c r="E138" s="253">
        <f t="shared" si="158"/>
        <v>1.4999967379745431E-2</v>
      </c>
      <c r="F138" s="253">
        <f t="shared" si="158"/>
        <v>1.5000020048838972E-2</v>
      </c>
      <c r="G138" s="253">
        <f t="shared" si="158"/>
        <v>1.4999999999999999E-2</v>
      </c>
      <c r="H138" s="253">
        <f t="shared" si="158"/>
        <v>2.9794613393945204E-2</v>
      </c>
      <c r="I138" s="253">
        <f t="shared" si="158"/>
        <v>2.9710661094262476E-2</v>
      </c>
      <c r="J138" s="253">
        <f t="shared" si="158"/>
        <v>2.9794678265319178E-2</v>
      </c>
      <c r="K138" s="253">
        <f t="shared" si="158"/>
        <v>2.9914535548214091E-2</v>
      </c>
      <c r="L138" s="253">
        <f t="shared" si="158"/>
        <v>2.9942397640607361E-2</v>
      </c>
      <c r="M138" s="253">
        <f t="shared" si="158"/>
        <v>2.9849811242557769E-2</v>
      </c>
      <c r="N138" s="253">
        <f t="shared" si="158"/>
        <v>2.974827364037793E-2</v>
      </c>
      <c r="O138" s="253">
        <f t="shared" si="158"/>
        <v>2.9643835209783118E-2</v>
      </c>
      <c r="P138" s="253">
        <f t="shared" si="158"/>
        <v>2.966979708155788E-2</v>
      </c>
      <c r="Q138" s="253">
        <f t="shared" si="158"/>
        <v>2.9829259075200142E-2</v>
      </c>
      <c r="R138" s="253">
        <f t="shared" si="158"/>
        <v>2.9645262850994353E-2</v>
      </c>
      <c r="S138" s="253">
        <f t="shared" si="158"/>
        <v>2.9840258174571897E-2</v>
      </c>
      <c r="T138" s="253">
        <f t="shared" si="158"/>
        <v>2.9676500663532966E-2</v>
      </c>
      <c r="U138" s="253">
        <f t="shared" si="158"/>
        <v>2.9788978916294138E-2</v>
      </c>
      <c r="V138" s="253">
        <f t="shared" si="158"/>
        <v>4.9994357719484378E-2</v>
      </c>
      <c r="W138" s="253">
        <f t="shared" si="158"/>
        <v>4.999999786265745E-2</v>
      </c>
      <c r="X138" s="253">
        <f t="shared" si="158"/>
        <v>0.05</v>
      </c>
      <c r="Y138" s="253">
        <f t="shared" si="158"/>
        <v>5.0011573814382253E-2</v>
      </c>
      <c r="Z138" s="253">
        <f t="shared" si="158"/>
        <v>5.0000002312398796E-2</v>
      </c>
      <c r="AA138" s="253">
        <f t="shared" si="158"/>
        <v>5.0011257164673785E-2</v>
      </c>
      <c r="AB138" s="253">
        <f>AB146/AB145</f>
        <v>5.0026707777239145E-2</v>
      </c>
      <c r="AC138" s="253">
        <f>AC146/AC145</f>
        <v>5.0356285618284355E-2</v>
      </c>
      <c r="AD138" s="288">
        <f>SUM(V146:AC146)/SUM(V145:AC145)</f>
        <v>5.0048937255950783E-2</v>
      </c>
      <c r="AF138" s="254">
        <f>AD138</f>
        <v>5.0048937255950783E-2</v>
      </c>
      <c r="AG138" s="254">
        <f>AF138</f>
        <v>5.0048937255950783E-2</v>
      </c>
      <c r="AH138" s="254">
        <f t="shared" si="152"/>
        <v>5.0048937255950783E-2</v>
      </c>
      <c r="AI138" s="254">
        <f t="shared" si="152"/>
        <v>5.0048937255950783E-2</v>
      </c>
      <c r="AJ138" s="254">
        <f t="shared" si="152"/>
        <v>5.0048937255950783E-2</v>
      </c>
      <c r="AK138" s="254">
        <f t="shared" si="152"/>
        <v>5.0048937255950783E-2</v>
      </c>
      <c r="AL138" s="254">
        <f>AD138</f>
        <v>5.0048937255950783E-2</v>
      </c>
      <c r="AM138" s="254">
        <f t="shared" si="152"/>
        <v>5.0048937255950783E-2</v>
      </c>
      <c r="AN138" s="254">
        <f t="shared" si="152"/>
        <v>5.0048937255950783E-2</v>
      </c>
      <c r="AO138" s="254">
        <f t="shared" si="152"/>
        <v>5.0048937255950783E-2</v>
      </c>
      <c r="AP138" s="254">
        <f t="shared" si="152"/>
        <v>5.0048937255950783E-2</v>
      </c>
      <c r="AQ138" s="254">
        <f t="shared" si="152"/>
        <v>5.0048937255950783E-2</v>
      </c>
      <c r="AR138" s="254">
        <f t="shared" si="152"/>
        <v>5.0048937255950783E-2</v>
      </c>
      <c r="AS138" s="254">
        <f t="shared" si="152"/>
        <v>5.0048937255950783E-2</v>
      </c>
      <c r="AT138" s="254">
        <f t="shared" si="152"/>
        <v>5.0048937255950783E-2</v>
      </c>
      <c r="AU138" s="254">
        <f t="shared" si="152"/>
        <v>5.0048937255950783E-2</v>
      </c>
      <c r="AV138" s="254">
        <f t="shared" si="152"/>
        <v>5.0048937255950783E-2</v>
      </c>
      <c r="AW138" s="254">
        <f t="shared" si="152"/>
        <v>5.0048937255950783E-2</v>
      </c>
      <c r="AX138" s="254">
        <f t="shared" si="153"/>
        <v>5.0048937255950783E-2</v>
      </c>
      <c r="AY138" s="254">
        <f t="shared" si="153"/>
        <v>5.0048937255950783E-2</v>
      </c>
      <c r="AZ138" s="254">
        <f t="shared" si="153"/>
        <v>5.0048937255950783E-2</v>
      </c>
      <c r="BA138" s="254">
        <f t="shared" si="153"/>
        <v>5.0048937255950783E-2</v>
      </c>
      <c r="BB138" s="254">
        <f t="shared" si="153"/>
        <v>5.0048937255950783E-2</v>
      </c>
      <c r="BC138" s="254">
        <f t="shared" si="153"/>
        <v>5.0048937255950783E-2</v>
      </c>
      <c r="BD138" s="254">
        <f t="shared" si="153"/>
        <v>5.0048937255950783E-2</v>
      </c>
      <c r="BE138" s="254">
        <f t="shared" si="153"/>
        <v>5.0048937255950783E-2</v>
      </c>
      <c r="BF138" s="254">
        <f t="shared" si="153"/>
        <v>5.0048937255950783E-2</v>
      </c>
      <c r="BG138" s="254">
        <f t="shared" si="153"/>
        <v>5.0048937255950783E-2</v>
      </c>
      <c r="BH138" s="254">
        <f t="shared" si="153"/>
        <v>5.0048937255950783E-2</v>
      </c>
      <c r="BI138" s="254">
        <f t="shared" si="153"/>
        <v>5.0048937255950783E-2</v>
      </c>
      <c r="BJ138" s="254">
        <f t="shared" si="153"/>
        <v>5.0048937255950783E-2</v>
      </c>
      <c r="BK138" s="254">
        <f t="shared" si="153"/>
        <v>5.0048937255950783E-2</v>
      </c>
      <c r="BL138" s="254">
        <f t="shared" si="153"/>
        <v>5.0048937255950783E-2</v>
      </c>
      <c r="BM138" s="254">
        <f t="shared" si="153"/>
        <v>5.0048937255950783E-2</v>
      </c>
      <c r="BN138" s="254">
        <f t="shared" si="154"/>
        <v>5.0048937255950783E-2</v>
      </c>
      <c r="BO138" s="254">
        <f t="shared" si="154"/>
        <v>5.0048937255950783E-2</v>
      </c>
    </row>
    <row r="140" spans="2:67" x14ac:dyDescent="0.25">
      <c r="B140" t="s">
        <v>317</v>
      </c>
      <c r="D140" s="7">
        <f>IF(VLOOKUP($B$132&amp;$B140,'[20]Port Harcourt'!$E:$AE,COLUMN(D$1)-2,FALSE)=" ",0,VLOOKUP($B$132&amp;$B140,'[20]Port Harcourt'!$E:$AE,COLUMN(D$1)-2,FALSE))</f>
        <v>31</v>
      </c>
      <c r="E140" s="7">
        <f>IF(VLOOKUP($B$132&amp;$B140,'[20]Port Harcourt'!$E:$AE,COLUMN(E$1)-2,FALSE)=" ",0,VLOOKUP($B$132&amp;$B140,'[20]Port Harcourt'!$E:$AE,COLUMN(E$1)-2,FALSE))</f>
        <v>37</v>
      </c>
      <c r="F140" s="7">
        <f>IF(VLOOKUP($B$132&amp;$B140,'[20]Port Harcourt'!$E:$AE,COLUMN(F$1)-2,FALSE)=" ",0,VLOOKUP($B$132&amp;$B140,'[20]Port Harcourt'!$E:$AE,COLUMN(F$1)-2,FALSE))</f>
        <v>52</v>
      </c>
      <c r="G140" s="7">
        <f>IF(VLOOKUP($B$132&amp;$B140,'[20]Port Harcourt'!$E:$AE,COLUMN(G$1)-2,FALSE)=" ",0,VLOOKUP($B$132&amp;$B140,'[20]Port Harcourt'!$E:$AE,COLUMN(G$1)-2,FALSE))</f>
        <v>69</v>
      </c>
      <c r="H140" s="7">
        <f>IF(VLOOKUP($B$132&amp;$B140,'[20]Port Harcourt'!$E:$AE,COLUMN(H$1)-2,FALSE)=" ",0,VLOOKUP($B$132&amp;$B140,'[20]Port Harcourt'!$E:$AE,COLUMN(H$1)-2,FALSE))</f>
        <v>114</v>
      </c>
      <c r="I140" s="7">
        <f>IF(VLOOKUP($B$132&amp;$B140,'[20]Port Harcourt'!$E:$AE,COLUMN(I$1)-2,FALSE)=" ",0,VLOOKUP($B$132&amp;$B140,'[20]Port Harcourt'!$E:$AE,COLUMN(I$1)-2,FALSE))</f>
        <v>140</v>
      </c>
      <c r="J140" s="7">
        <f>IF(VLOOKUP($B$132&amp;$B140,'[20]Port Harcourt'!$E:$AE,COLUMN(J$1)-2,FALSE)=" ",0,VLOOKUP($B$132&amp;$B140,'[20]Port Harcourt'!$E:$AE,COLUMN(J$1)-2,FALSE))</f>
        <v>159</v>
      </c>
      <c r="K140" s="7">
        <f>IF(VLOOKUP($B$132&amp;$B140,'[20]Port Harcourt'!$E:$AE,COLUMN(K$1)-2,FALSE)=" ",0,VLOOKUP($B$132&amp;$B140,'[20]Port Harcourt'!$E:$AE,COLUMN(K$1)-2,FALSE))</f>
        <v>168</v>
      </c>
      <c r="L140" s="7">
        <f>IF(VLOOKUP($B$132&amp;$B140,'[20]Port Harcourt'!$E:$AE,COLUMN(L$1)-2,FALSE)=" ",0,VLOOKUP($B$132&amp;$B140,'[20]Port Harcourt'!$E:$AE,COLUMN(L$1)-2,FALSE))</f>
        <v>157</v>
      </c>
      <c r="M140" s="7">
        <f>IF(VLOOKUP($B$132&amp;$B140,'[20]Port Harcourt'!$E:$AE,COLUMN(M$1)-2,FALSE)=" ",0,VLOOKUP($B$132&amp;$B140,'[20]Port Harcourt'!$E:$AE,COLUMN(M$1)-2,FALSE))</f>
        <v>173</v>
      </c>
      <c r="N140" s="7">
        <f>IF(VLOOKUP($B$132&amp;$B140,'[20]Port Harcourt'!$E:$AE,COLUMN(N$1)-2,FALSE)=" ",0,VLOOKUP($B$132&amp;$B140,'[20]Port Harcourt'!$E:$AE,COLUMN(N$1)-2,FALSE))</f>
        <v>173</v>
      </c>
      <c r="O140" s="7">
        <f>IF(VLOOKUP($B$132&amp;$B140,'[20]Port Harcourt'!$E:$AE,COLUMN(O$1)-2,FALSE)=" ",0,VLOOKUP($B$132&amp;$B140,'[20]Port Harcourt'!$E:$AE,COLUMN(O$1)-2,FALSE))</f>
        <v>162</v>
      </c>
      <c r="P140" s="7">
        <f>IF(VLOOKUP($B$132&amp;$B140,'[20]Port Harcourt'!$E:$AE,COLUMN(P$1)-2,FALSE)=" ",0,VLOOKUP($B$132&amp;$B140,'[20]Port Harcourt'!$E:$AE,COLUMN(P$1)-2,FALSE))</f>
        <v>207</v>
      </c>
      <c r="Q140" s="7">
        <f>IF(VLOOKUP($B$132&amp;$B140,'[20]Port Harcourt'!$E:$AE,COLUMN(Q$1)-2,FALSE)=" ",0,VLOOKUP($B$132&amp;$B140,'[20]Port Harcourt'!$E:$AE,COLUMN(Q$1)-2,FALSE))</f>
        <v>194</v>
      </c>
      <c r="R140" s="7">
        <f>IF(VLOOKUP($B$132&amp;$B140,'[20]Port Harcourt'!$E:$AE,COLUMN(R$1)-2,FALSE)=" ",0,VLOOKUP($B$132&amp;$B140,'[20]Port Harcourt'!$E:$AE,COLUMN(R$1)-2,FALSE))</f>
        <v>208</v>
      </c>
      <c r="S140" s="7">
        <f>IF(VLOOKUP($B$132&amp;$B140,'[20]Port Harcourt'!$E:$AE,COLUMN(S$1)-2,FALSE)=" ",0,VLOOKUP($B$132&amp;$B140,'[20]Port Harcourt'!$E:$AE,COLUMN(S$1)-2,FALSE))</f>
        <v>205</v>
      </c>
      <c r="T140" s="7">
        <f>IF(VLOOKUP($B$132&amp;$B140,'[20]Port Harcourt'!$E:$AE,COLUMN(T$1)-2,FALSE)=" ",0,VLOOKUP($B$132&amp;$B140,'[20]Port Harcourt'!$E:$AE,COLUMN(T$1)-2,FALSE))</f>
        <v>205</v>
      </c>
      <c r="U140" s="7">
        <f>IF(VLOOKUP($B$132&amp;$B140,'[20]Port Harcourt'!$E:$AE,COLUMN(U$1)-2,FALSE)=" ",0,VLOOKUP($B$132&amp;$B140,'[20]Port Harcourt'!$E:$AE,COLUMN(U$1)-2,FALSE))</f>
        <v>216</v>
      </c>
      <c r="V140" s="7">
        <f>IF(VLOOKUP($B$132&amp;$B140,'[20]Port Harcourt'!$E:$AE,COLUMN(V$1)-2,FALSE)=" ",0,VLOOKUP($B$132&amp;$B140,'[20]Port Harcourt'!$E:$AE,COLUMN(V$1)-2,FALSE))</f>
        <v>229</v>
      </c>
      <c r="W140" s="7">
        <f>IF(VLOOKUP($B$132&amp;$B140,'[20]Port Harcourt'!$E:$AE,COLUMN(W$1)-2,FALSE)=" ",0,VLOOKUP($B$132&amp;$B140,'[20]Port Harcourt'!$E:$AE,COLUMN(W$1)-2,FALSE))</f>
        <v>245</v>
      </c>
      <c r="X140" s="7">
        <f>IF(VLOOKUP($B$132&amp;$B140,'[20]Port Harcourt'!$E:$AE,COLUMN(X$1)-2,FALSE)=" ",0,VLOOKUP($B$132&amp;$B140,'[20]Port Harcourt'!$E:$AE,COLUMN(X$1)-2,FALSE))</f>
        <v>263</v>
      </c>
      <c r="Y140" s="7">
        <f>IF(VLOOKUP($B$132&amp;$B140,'[20]Port Harcourt'!$E:$AE,COLUMN(Y$1)-2,FALSE)=" ",0,VLOOKUP($B$132&amp;$B140,'[20]Port Harcourt'!$E:$AE,COLUMN(Y$1)-2,FALSE))</f>
        <v>290</v>
      </c>
      <c r="Z140" s="7">
        <f>IF(VLOOKUP($B$132&amp;$B140,'[20]Port Harcourt'!$E:$AE,COLUMN(Z$1)-2,FALSE)=" ",0,VLOOKUP($B$132&amp;$B140,'[20]Port Harcourt'!$E:$AE,COLUMN(Z$1)-2,FALSE))</f>
        <v>302</v>
      </c>
      <c r="AA140" s="7">
        <f>IF(VLOOKUP($B$132&amp;$B140,'[20]Port Harcourt'!$E:$AE,COLUMN(AA$1)-2,FALSE)=" ",0,VLOOKUP($B$132&amp;$B140,'[20]Port Harcourt'!$E:$AE,COLUMN(AA$1)-2,FALSE))</f>
        <v>287</v>
      </c>
      <c r="AB140" s="7">
        <f>IF(VLOOKUP($B$132&amp;$B140,'[20]Port Harcourt'!$E:$AE,COLUMN(AB$1)-2,FALSE)=" ",0,VLOOKUP($B$132&amp;$B140,'[20]Port Harcourt'!$E:$AE,COLUMN(AB$1)-2,FALSE))</f>
        <v>287</v>
      </c>
      <c r="AC140" s="7">
        <f>IF(VLOOKUP($B$132&amp;$B140,'[20]Port Harcourt'!$E:$AE,COLUMN(AC$1)-2,FALSE)=" ",0,VLOOKUP($B$132&amp;$B140,'[20]Port Harcourt'!$E:$AE,COLUMN(AC$1)-2,FALSE))</f>
        <v>294</v>
      </c>
      <c r="AF140" s="7">
        <f t="shared" ref="AF140:AG146" si="159">AB140</f>
        <v>287</v>
      </c>
      <c r="AG140" s="7">
        <f t="shared" si="159"/>
        <v>294</v>
      </c>
      <c r="AH140" s="7">
        <f>VLOOKUP($A$3&amp;$B$132&amp;$B140,'[14]Paga All'!$G$1:$J$3000,4,FALSE)</f>
        <v>327</v>
      </c>
      <c r="AI140" s="7">
        <f>VLOOKUP($A$3&amp;$B$132&amp;$B140,'[15]Paga all'!$F:$G,2,FALSE)</f>
        <v>301</v>
      </c>
      <c r="AJ140" s="7">
        <f>VLOOKUP($A$3&amp;$B$132&amp;$B140,'[16]Paga all'!$F$2:$G$1470,2,FALSE)</f>
        <v>265</v>
      </c>
      <c r="AK140" s="9">
        <f t="shared" ref="AK140:BO140" si="160">IF(ROUND((AJ140+AJ141)*(1+AK134),)&gt;=AK$3*$AD$3,AK$3*$AD$3*(1-AK135),ROUND((AJ140+AJ141)*(1+AK134),)-ROUND((AJ140+AJ141)*(1+AK134)*AK135,))</f>
        <v>284</v>
      </c>
      <c r="AL140" s="9">
        <f t="shared" si="160"/>
        <v>298</v>
      </c>
      <c r="AM140" s="9">
        <f t="shared" si="160"/>
        <v>307</v>
      </c>
      <c r="AN140" s="9">
        <f t="shared" si="160"/>
        <v>316</v>
      </c>
      <c r="AO140" s="9">
        <f t="shared" si="160"/>
        <v>326</v>
      </c>
      <c r="AP140" s="9">
        <f t="shared" si="160"/>
        <v>336</v>
      </c>
      <c r="AQ140" s="9">
        <f t="shared" si="160"/>
        <v>346</v>
      </c>
      <c r="AR140" s="9">
        <f t="shared" si="160"/>
        <v>356</v>
      </c>
      <c r="AS140" s="9">
        <f t="shared" si="160"/>
        <v>367</v>
      </c>
      <c r="AT140" s="9">
        <f t="shared" si="160"/>
        <v>378</v>
      </c>
      <c r="AU140" s="9">
        <f t="shared" si="160"/>
        <v>389</v>
      </c>
      <c r="AV140" s="9">
        <f t="shared" si="160"/>
        <v>401</v>
      </c>
      <c r="AW140" s="9">
        <f t="shared" si="160"/>
        <v>413</v>
      </c>
      <c r="AX140" s="9">
        <f t="shared" si="160"/>
        <v>425</v>
      </c>
      <c r="AY140" s="9">
        <f t="shared" si="160"/>
        <v>438</v>
      </c>
      <c r="AZ140" s="9">
        <f t="shared" si="160"/>
        <v>451</v>
      </c>
      <c r="BA140" s="9">
        <f t="shared" si="160"/>
        <v>465</v>
      </c>
      <c r="BB140" s="9">
        <f t="shared" si="160"/>
        <v>479</v>
      </c>
      <c r="BC140" s="9">
        <f t="shared" si="160"/>
        <v>494</v>
      </c>
      <c r="BD140" s="9">
        <f t="shared" si="160"/>
        <v>509</v>
      </c>
      <c r="BE140" s="9">
        <f t="shared" si="160"/>
        <v>525</v>
      </c>
      <c r="BF140" s="9">
        <f t="shared" si="160"/>
        <v>540</v>
      </c>
      <c r="BG140" s="9">
        <f t="shared" si="160"/>
        <v>557</v>
      </c>
      <c r="BH140" s="9">
        <f t="shared" si="160"/>
        <v>573</v>
      </c>
      <c r="BI140" s="9">
        <f t="shared" si="160"/>
        <v>591</v>
      </c>
      <c r="BJ140" s="9">
        <f t="shared" si="160"/>
        <v>609</v>
      </c>
      <c r="BK140" s="9">
        <f t="shared" si="160"/>
        <v>627</v>
      </c>
      <c r="BL140" s="9">
        <f t="shared" si="160"/>
        <v>646</v>
      </c>
      <c r="BM140" s="9">
        <f t="shared" si="160"/>
        <v>665</v>
      </c>
      <c r="BN140" s="9">
        <f t="shared" si="160"/>
        <v>685</v>
      </c>
      <c r="BO140" s="9">
        <f t="shared" si="160"/>
        <v>706</v>
      </c>
    </row>
    <row r="141" spans="2:67" x14ac:dyDescent="0.25">
      <c r="B141" s="263" t="s">
        <v>318</v>
      </c>
      <c r="D141" s="7">
        <f>IF(VLOOKUP($B$132&amp;$B141,'[20]Port Harcourt'!$E:$AE,COLUMN(D$1)-2,FALSE)=" ",0,VLOOKUP($B$132&amp;$B141,'[20]Port Harcourt'!$E:$AE,COLUMN(D$1)-2,FALSE))</f>
        <v>3</v>
      </c>
      <c r="E141" s="7">
        <f>IF(VLOOKUP($B$132&amp;$B141,'[20]Port Harcourt'!$E:$AE,COLUMN(E$1)-2,FALSE)=" ",0,VLOOKUP($B$132&amp;$B141,'[20]Port Harcourt'!$E:$AE,COLUMN(E$1)-2,FALSE))</f>
        <v>4</v>
      </c>
      <c r="F141" s="7">
        <f>IF(VLOOKUP($B$132&amp;$B141,'[20]Port Harcourt'!$E:$AE,COLUMN(F$1)-2,FALSE)=" ",0,VLOOKUP($B$132&amp;$B141,'[20]Port Harcourt'!$E:$AE,COLUMN(F$1)-2,FALSE))</f>
        <v>7</v>
      </c>
      <c r="G141" s="7">
        <f>IF(VLOOKUP($B$132&amp;$B141,'[20]Port Harcourt'!$E:$AE,COLUMN(G$1)-2,FALSE)=" ",0,VLOOKUP($B$132&amp;$B141,'[20]Port Harcourt'!$E:$AE,COLUMN(G$1)-2,FALSE))</f>
        <v>7</v>
      </c>
      <c r="H141" s="7">
        <f>IF(VLOOKUP($B$132&amp;$B141,'[20]Port Harcourt'!$E:$AE,COLUMN(H$1)-2,FALSE)=" ",0,VLOOKUP($B$132&amp;$B141,'[20]Port Harcourt'!$E:$AE,COLUMN(H$1)-2,FALSE))</f>
        <v>1</v>
      </c>
      <c r="I141" s="7">
        <f>IF(VLOOKUP($B$132&amp;$B141,'[20]Port Harcourt'!$E:$AE,COLUMN(I$1)-2,FALSE)=" ",0,VLOOKUP($B$132&amp;$B141,'[20]Port Harcourt'!$E:$AE,COLUMN(I$1)-2,FALSE))</f>
        <v>13</v>
      </c>
      <c r="J141" s="7">
        <f>IF(VLOOKUP($B$132&amp;$B141,'[20]Port Harcourt'!$E:$AE,COLUMN(J$1)-2,FALSE)=" ",0,VLOOKUP($B$132&amp;$B141,'[20]Port Harcourt'!$E:$AE,COLUMN(J$1)-2,FALSE))</f>
        <v>10</v>
      </c>
      <c r="K141" s="7">
        <f>IF(VLOOKUP($B$132&amp;$B141,'[20]Port Harcourt'!$E:$AE,COLUMN(K$1)-2,FALSE)=" ",0,VLOOKUP($B$132&amp;$B141,'[20]Port Harcourt'!$E:$AE,COLUMN(K$1)-2,FALSE))</f>
        <v>15</v>
      </c>
      <c r="L141" s="7">
        <f>IF(VLOOKUP($B$132&amp;$B141,'[20]Port Harcourt'!$E:$AE,COLUMN(L$1)-2,FALSE)=" ",0,VLOOKUP($B$132&amp;$B141,'[20]Port Harcourt'!$E:$AE,COLUMN(L$1)-2,FALSE))</f>
        <v>14</v>
      </c>
      <c r="M141" s="7">
        <f>IF(VLOOKUP($B$132&amp;$B141,'[20]Port Harcourt'!$E:$AE,COLUMN(M$1)-2,FALSE)=" ",0,VLOOKUP($B$132&amp;$B141,'[20]Port Harcourt'!$E:$AE,COLUMN(M$1)-2,FALSE))</f>
        <v>6</v>
      </c>
      <c r="N141" s="7">
        <f>IF(VLOOKUP($B$132&amp;$B141,'[20]Port Harcourt'!$E:$AE,COLUMN(N$1)-2,FALSE)=" ",0,VLOOKUP($B$132&amp;$B141,'[20]Port Harcourt'!$E:$AE,COLUMN(N$1)-2,FALSE))</f>
        <v>18</v>
      </c>
      <c r="O141" s="7">
        <f>IF(VLOOKUP($B$132&amp;$B141,'[20]Port Harcourt'!$E:$AE,COLUMN(O$1)-2,FALSE)=" ",0,VLOOKUP($B$132&amp;$B141,'[20]Port Harcourt'!$E:$AE,COLUMN(O$1)-2,FALSE))</f>
        <v>20</v>
      </c>
      <c r="P141" s="7">
        <f>IF(VLOOKUP($B$132&amp;$B141,'[20]Port Harcourt'!$E:$AE,COLUMN(P$1)-2,FALSE)=" ",0,VLOOKUP($B$132&amp;$B141,'[20]Port Harcourt'!$E:$AE,COLUMN(P$1)-2,FALSE))</f>
        <v>8</v>
      </c>
      <c r="Q141" s="7">
        <f>IF(VLOOKUP($B$132&amp;$B141,'[20]Port Harcourt'!$E:$AE,COLUMN(Q$1)-2,FALSE)=" ",0,VLOOKUP($B$132&amp;$B141,'[20]Port Harcourt'!$E:$AE,COLUMN(Q$1)-2,FALSE))</f>
        <v>17</v>
      </c>
      <c r="R141" s="7">
        <f>IF(VLOOKUP($B$132&amp;$B141,'[20]Port Harcourt'!$E:$AE,COLUMN(R$1)-2,FALSE)=" ",0,VLOOKUP($B$132&amp;$B141,'[20]Port Harcourt'!$E:$AE,COLUMN(R$1)-2,FALSE))</f>
        <v>11</v>
      </c>
      <c r="S141" s="7">
        <f>IF(VLOOKUP($B$132&amp;$B141,'[20]Port Harcourt'!$E:$AE,COLUMN(S$1)-2,FALSE)=" ",0,VLOOKUP($B$132&amp;$B141,'[20]Port Harcourt'!$E:$AE,COLUMN(S$1)-2,FALSE))</f>
        <v>19</v>
      </c>
      <c r="T141" s="7">
        <f>IF(VLOOKUP($B$132&amp;$B141,'[20]Port Harcourt'!$E:$AE,COLUMN(T$1)-2,FALSE)=" ",0,VLOOKUP($B$132&amp;$B141,'[20]Port Harcourt'!$E:$AE,COLUMN(T$1)-2,FALSE))</f>
        <v>24</v>
      </c>
      <c r="U141" s="7">
        <f>IF(VLOOKUP($B$132&amp;$B141,'[20]Port Harcourt'!$E:$AE,COLUMN(U$1)-2,FALSE)=" ",0,VLOOKUP($B$132&amp;$B141,'[20]Port Harcourt'!$E:$AE,COLUMN(U$1)-2,FALSE))</f>
        <v>20</v>
      </c>
      <c r="V141" s="7">
        <f>IF(VLOOKUP($B$132&amp;$B141,'[20]Port Harcourt'!$E:$AE,COLUMN(V$1)-2,FALSE)=" ",0,VLOOKUP($B$132&amp;$B141,'[20]Port Harcourt'!$E:$AE,COLUMN(V$1)-2,FALSE))</f>
        <v>18</v>
      </c>
      <c r="W141" s="7">
        <f>IF(VLOOKUP($B$132&amp;$B141,'[20]Port Harcourt'!$E:$AE,COLUMN(W$1)-2,FALSE)=" ",0,VLOOKUP($B$132&amp;$B141,'[20]Port Harcourt'!$E:$AE,COLUMN(W$1)-2,FALSE))</f>
        <v>19</v>
      </c>
      <c r="X141" s="7">
        <f>IF(VLOOKUP($B$132&amp;$B141,'[20]Port Harcourt'!$E:$AE,COLUMN(X$1)-2,FALSE)=" ",0,VLOOKUP($B$132&amp;$B141,'[20]Port Harcourt'!$E:$AE,COLUMN(X$1)-2,FALSE))</f>
        <v>25</v>
      </c>
      <c r="Y141" s="7">
        <f>IF(VLOOKUP($B$132&amp;$B141,'[20]Port Harcourt'!$E:$AE,COLUMN(Y$1)-2,FALSE)=" ",0,VLOOKUP($B$132&amp;$B141,'[20]Port Harcourt'!$E:$AE,COLUMN(Y$1)-2,FALSE))</f>
        <v>21</v>
      </c>
      <c r="Z141" s="7">
        <f>IF(VLOOKUP($B$132&amp;$B141,'[20]Port Harcourt'!$E:$AE,COLUMN(Z$1)-2,FALSE)=" ",0,VLOOKUP($B$132&amp;$B141,'[20]Port Harcourt'!$E:$AE,COLUMN(Z$1)-2,FALSE))</f>
        <v>19</v>
      </c>
      <c r="AA141" s="7">
        <f>IF(VLOOKUP($B$132&amp;$B141,'[20]Port Harcourt'!$E:$AE,COLUMN(AA$1)-2,FALSE)=" ",0,VLOOKUP($B$132&amp;$B141,'[20]Port Harcourt'!$E:$AE,COLUMN(AA$1)-2,FALSE))</f>
        <v>25</v>
      </c>
      <c r="AB141" s="7">
        <f>IF(VLOOKUP($B$132&amp;$B141,'[20]Port Harcourt'!$E:$AE,COLUMN(AB$1)-2,FALSE)=" ",0,VLOOKUP($B$132&amp;$B141,'[20]Port Harcourt'!$E:$AE,COLUMN(AB$1)-2,FALSE))</f>
        <v>32</v>
      </c>
      <c r="AC141" s="7">
        <f>IF(VLOOKUP($B$132&amp;$B141,'[20]Port Harcourt'!$E:$AE,COLUMN(AC$1)-2,FALSE)=" ",0,VLOOKUP($B$132&amp;$B141,'[20]Port Harcourt'!$E:$AE,COLUMN(AC$1)-2,FALSE))</f>
        <v>26</v>
      </c>
      <c r="AF141" s="7">
        <f t="shared" si="159"/>
        <v>32</v>
      </c>
      <c r="AG141" s="7">
        <f t="shared" si="159"/>
        <v>26</v>
      </c>
      <c r="AH141" s="7">
        <f>VLOOKUP($A$3&amp;$B$132&amp;$B141,'[14]Paga All'!$G$1:$J$3000,4,FALSE)</f>
        <v>22</v>
      </c>
      <c r="AI141" s="7">
        <f>VLOOKUP($A$3&amp;$B$132&amp;$B141,'[15]Paga all'!$F:$G,2,FALSE)</f>
        <v>24</v>
      </c>
      <c r="AJ141" s="7">
        <f>VLOOKUP($A$3&amp;$B$132&amp;$B141,'[16]Paga all'!$F$2:$G$1470,2,FALSE)</f>
        <v>39</v>
      </c>
      <c r="AK141" s="9">
        <f t="shared" ref="AK141:BO141" si="161">IF(ROUND((AJ140+AJ141)*(1+AK134),)&gt;=AK$3*$AD$3,AK$3*$AD$3*AK135,ROUND((AJ140+AJ141)*(1+AK134),)-AK140)</f>
        <v>29</v>
      </c>
      <c r="AL141" s="9">
        <f t="shared" si="161"/>
        <v>24</v>
      </c>
      <c r="AM141" s="9">
        <f t="shared" si="161"/>
        <v>25</v>
      </c>
      <c r="AN141" s="9">
        <f t="shared" si="161"/>
        <v>26</v>
      </c>
      <c r="AO141" s="9">
        <f t="shared" si="161"/>
        <v>26</v>
      </c>
      <c r="AP141" s="9">
        <f t="shared" si="161"/>
        <v>27</v>
      </c>
      <c r="AQ141" s="9">
        <f t="shared" si="161"/>
        <v>28</v>
      </c>
      <c r="AR141" s="9">
        <f t="shared" si="161"/>
        <v>29</v>
      </c>
      <c r="AS141" s="9">
        <f t="shared" si="161"/>
        <v>30</v>
      </c>
      <c r="AT141" s="9">
        <f t="shared" si="161"/>
        <v>31</v>
      </c>
      <c r="AU141" s="9">
        <f t="shared" si="161"/>
        <v>32</v>
      </c>
      <c r="AV141" s="9">
        <f t="shared" si="161"/>
        <v>33</v>
      </c>
      <c r="AW141" s="9">
        <f t="shared" si="161"/>
        <v>34</v>
      </c>
      <c r="AX141" s="9">
        <f t="shared" si="161"/>
        <v>35</v>
      </c>
      <c r="AY141" s="9">
        <f t="shared" si="161"/>
        <v>36</v>
      </c>
      <c r="AZ141" s="9">
        <f t="shared" si="161"/>
        <v>37</v>
      </c>
      <c r="BA141" s="9">
        <f t="shared" si="161"/>
        <v>38</v>
      </c>
      <c r="BB141" s="9">
        <f t="shared" si="161"/>
        <v>39</v>
      </c>
      <c r="BC141" s="9">
        <f t="shared" si="161"/>
        <v>40</v>
      </c>
      <c r="BD141" s="9">
        <f t="shared" si="161"/>
        <v>41</v>
      </c>
      <c r="BE141" s="9">
        <f t="shared" si="161"/>
        <v>42</v>
      </c>
      <c r="BF141" s="9">
        <f t="shared" si="161"/>
        <v>44</v>
      </c>
      <c r="BG141" s="9">
        <f t="shared" si="161"/>
        <v>45</v>
      </c>
      <c r="BH141" s="9">
        <f t="shared" si="161"/>
        <v>47</v>
      </c>
      <c r="BI141" s="9">
        <f t="shared" si="161"/>
        <v>48</v>
      </c>
      <c r="BJ141" s="9">
        <f t="shared" si="161"/>
        <v>49</v>
      </c>
      <c r="BK141" s="9">
        <f t="shared" si="161"/>
        <v>51</v>
      </c>
      <c r="BL141" s="9">
        <f t="shared" si="161"/>
        <v>52</v>
      </c>
      <c r="BM141" s="9">
        <f t="shared" si="161"/>
        <v>54</v>
      </c>
      <c r="BN141" s="9">
        <f t="shared" si="161"/>
        <v>56</v>
      </c>
      <c r="BO141" s="9">
        <f t="shared" si="161"/>
        <v>57</v>
      </c>
    </row>
    <row r="142" spans="2:67" x14ac:dyDescent="0.25">
      <c r="B142" t="s">
        <v>319</v>
      </c>
      <c r="D142" s="7">
        <f>IF(VLOOKUP($B$132&amp;$B142,'[20]Port Harcourt'!$E:$AE,COLUMN(D$1)-2,FALSE)=" ",0,VLOOKUP($B$132&amp;$B142,'[20]Port Harcourt'!$E:$AE,COLUMN(D$1)-2,FALSE))</f>
        <v>220</v>
      </c>
      <c r="E142" s="7">
        <f>IF(VLOOKUP($B$132&amp;$B142,'[20]Port Harcourt'!$E:$AE,COLUMN(E$1)-2,FALSE)=" ",0,VLOOKUP($B$132&amp;$B142,'[20]Port Harcourt'!$E:$AE,COLUMN(E$1)-2,FALSE))</f>
        <v>368</v>
      </c>
      <c r="F142" s="7">
        <f>IF(VLOOKUP($B$132&amp;$B142,'[20]Port Harcourt'!$E:$AE,COLUMN(F$1)-2,FALSE)=" ",0,VLOOKUP($B$132&amp;$B142,'[20]Port Harcourt'!$E:$AE,COLUMN(F$1)-2,FALSE))</f>
        <v>593</v>
      </c>
      <c r="G142" s="7">
        <f>IF(VLOOKUP($B$132&amp;$B142,'[20]Port Harcourt'!$E:$AE,COLUMN(G$1)-2,FALSE)=" ",0,VLOOKUP($B$132&amp;$B142,'[20]Port Harcourt'!$E:$AE,COLUMN(G$1)-2,FALSE))</f>
        <v>719</v>
      </c>
      <c r="H142" s="7">
        <f>IF(VLOOKUP($B$132&amp;$B142,'[20]Port Harcourt'!$E:$AE,COLUMN(H$1)-2,FALSE)=" ",0,VLOOKUP($B$132&amp;$B142,'[20]Port Harcourt'!$E:$AE,COLUMN(H$1)-2,FALSE))</f>
        <v>1090</v>
      </c>
      <c r="I142" s="7">
        <f>IF(VLOOKUP($B$132&amp;$B142,'[20]Port Harcourt'!$E:$AE,COLUMN(I$1)-2,FALSE)=" ",0,VLOOKUP($B$132&amp;$B142,'[20]Port Harcourt'!$E:$AE,COLUMN(I$1)-2,FALSE))</f>
        <v>1279</v>
      </c>
      <c r="J142" s="7">
        <f>IF(VLOOKUP($B$132&amp;$B142,'[20]Port Harcourt'!$E:$AE,COLUMN(J$1)-2,FALSE)=" ",0,VLOOKUP($B$132&amp;$B142,'[20]Port Harcourt'!$E:$AE,COLUMN(J$1)-2,FALSE))</f>
        <v>1620</v>
      </c>
      <c r="K142" s="7">
        <f>IF(VLOOKUP($B$132&amp;$B142,'[20]Port Harcourt'!$E:$AE,COLUMN(K$1)-2,FALSE)=" ",0,VLOOKUP($B$132&amp;$B142,'[20]Port Harcourt'!$E:$AE,COLUMN(K$1)-2,FALSE))</f>
        <v>1675</v>
      </c>
      <c r="L142" s="7">
        <f>IF(VLOOKUP($B$132&amp;$B142,'[20]Port Harcourt'!$E:$AE,COLUMN(L$1)-2,FALSE)=" ",0,VLOOKUP($B$132&amp;$B142,'[20]Port Harcourt'!$E:$AE,COLUMN(L$1)-2,FALSE))</f>
        <v>1543</v>
      </c>
      <c r="M142" s="7">
        <f>IF(VLOOKUP($B$132&amp;$B142,'[20]Port Harcourt'!$E:$AE,COLUMN(M$1)-2,FALSE)=" ",0,VLOOKUP($B$132&amp;$B142,'[20]Port Harcourt'!$E:$AE,COLUMN(M$1)-2,FALSE))</f>
        <v>1467</v>
      </c>
      <c r="N142" s="7">
        <f>IF(VLOOKUP($B$132&amp;$B142,'[20]Port Harcourt'!$E:$AE,COLUMN(N$1)-2,FALSE)=" ",0,VLOOKUP($B$132&amp;$B142,'[20]Port Harcourt'!$E:$AE,COLUMN(N$1)-2,FALSE))</f>
        <v>1650</v>
      </c>
      <c r="O142" s="7">
        <f>IF(VLOOKUP($B$132&amp;$B142,'[20]Port Harcourt'!$E:$AE,COLUMN(O$1)-2,FALSE)=" ",0,VLOOKUP($B$132&amp;$B142,'[20]Port Harcourt'!$E:$AE,COLUMN(O$1)-2,FALSE))</f>
        <v>1680</v>
      </c>
      <c r="P142" s="7">
        <f>IF(VLOOKUP($B$132&amp;$B142,'[20]Port Harcourt'!$E:$AE,COLUMN(P$1)-2,FALSE)=" ",0,VLOOKUP($B$132&amp;$B142,'[20]Port Harcourt'!$E:$AE,COLUMN(P$1)-2,FALSE))</f>
        <v>2700</v>
      </c>
      <c r="Q142" s="7">
        <f>IF(VLOOKUP($B$132&amp;$B142,'[20]Port Harcourt'!$E:$AE,COLUMN(Q$1)-2,FALSE)=" ",0,VLOOKUP($B$132&amp;$B142,'[20]Port Harcourt'!$E:$AE,COLUMN(Q$1)-2,FALSE))</f>
        <v>2723</v>
      </c>
      <c r="R142" s="7">
        <f>IF(VLOOKUP($B$132&amp;$B142,'[20]Port Harcourt'!$E:$AE,COLUMN(R$1)-2,FALSE)=" ",0,VLOOKUP($B$132&amp;$B142,'[20]Port Harcourt'!$E:$AE,COLUMN(R$1)-2,FALSE))</f>
        <v>2659</v>
      </c>
      <c r="S142" s="7">
        <f>IF(VLOOKUP($B$132&amp;$B142,'[20]Port Harcourt'!$E:$AE,COLUMN(S$1)-2,FALSE)=" ",0,VLOOKUP($B$132&amp;$B142,'[20]Port Harcourt'!$E:$AE,COLUMN(S$1)-2,FALSE))</f>
        <v>2688</v>
      </c>
      <c r="T142" s="7">
        <f>IF(VLOOKUP($B$132&amp;$B142,'[20]Port Harcourt'!$E:$AE,COLUMN(T$1)-2,FALSE)=" ",0,VLOOKUP($B$132&amp;$B142,'[20]Port Harcourt'!$E:$AE,COLUMN(T$1)-2,FALSE))</f>
        <v>3009</v>
      </c>
      <c r="U142" s="7">
        <f>IF(VLOOKUP($B$132&amp;$B142,'[20]Port Harcourt'!$E:$AE,COLUMN(U$1)-2,FALSE)=" ",0,VLOOKUP($B$132&amp;$B142,'[20]Port Harcourt'!$E:$AE,COLUMN(U$1)-2,FALSE))</f>
        <v>2832</v>
      </c>
      <c r="V142" s="7">
        <f>IF(VLOOKUP($B$132&amp;$B142,'[20]Port Harcourt'!$E:$AE,COLUMN(V$1)-2,FALSE)=" ",0,VLOOKUP($B$132&amp;$B142,'[20]Port Harcourt'!$E:$AE,COLUMN(V$1)-2,FALSE))</f>
        <v>3526</v>
      </c>
      <c r="W142" s="7">
        <f>IF(VLOOKUP($B$132&amp;$B142,'[20]Port Harcourt'!$E:$AE,COLUMN(W$1)-2,FALSE)=" ",0,VLOOKUP($B$132&amp;$B142,'[20]Port Harcourt'!$E:$AE,COLUMN(W$1)-2,FALSE))</f>
        <v>3973</v>
      </c>
      <c r="X142" s="7">
        <f>IF(VLOOKUP($B$132&amp;$B142,'[20]Port Harcourt'!$E:$AE,COLUMN(X$1)-2,FALSE)=" ",0,VLOOKUP($B$132&amp;$B142,'[20]Port Harcourt'!$E:$AE,COLUMN(X$1)-2,FALSE))</f>
        <v>5324</v>
      </c>
      <c r="Y142" s="7">
        <f>IF(VLOOKUP($B$132&amp;$B142,'[20]Port Harcourt'!$E:$AE,COLUMN(Y$1)-2,FALSE)=" ",0,VLOOKUP($B$132&amp;$B142,'[20]Port Harcourt'!$E:$AE,COLUMN(Y$1)-2,FALSE))</f>
        <v>5037</v>
      </c>
      <c r="Z142" s="7">
        <f>IF(VLOOKUP($B$132&amp;$B142,'[20]Port Harcourt'!$E:$AE,COLUMN(Z$1)-2,FALSE)=" ",0,VLOOKUP($B$132&amp;$B142,'[20]Port Harcourt'!$E:$AE,COLUMN(Z$1)-2,FALSE))</f>
        <v>4401</v>
      </c>
      <c r="AA142" s="7">
        <f>IF(VLOOKUP($B$132&amp;$B142,'[20]Port Harcourt'!$E:$AE,COLUMN(AA$1)-2,FALSE)=" ",0,VLOOKUP($B$132&amp;$B142,'[20]Port Harcourt'!$E:$AE,COLUMN(AA$1)-2,FALSE))</f>
        <v>4300</v>
      </c>
      <c r="AB142" s="7">
        <f>IF(VLOOKUP($B$132&amp;$B142,'[20]Port Harcourt'!$E:$AE,COLUMN(AB$1)-2,FALSE)=" ",0,VLOOKUP($B$132&amp;$B142,'[20]Port Harcourt'!$E:$AE,COLUMN(AB$1)-2,FALSE))</f>
        <v>4046</v>
      </c>
      <c r="AC142" s="7">
        <f>IF(VLOOKUP($B$132&amp;$B142,'[20]Port Harcourt'!$E:$AE,COLUMN(AC$1)-2,FALSE)=" ",0,VLOOKUP($B$132&amp;$B142,'[20]Port Harcourt'!$E:$AE,COLUMN(AC$1)-2,FALSE))</f>
        <v>4366</v>
      </c>
      <c r="AF142" s="7">
        <f t="shared" si="159"/>
        <v>4046</v>
      </c>
      <c r="AG142" s="7">
        <f t="shared" si="159"/>
        <v>4366</v>
      </c>
      <c r="AH142" s="7">
        <f>VLOOKUP($A$3&amp;$B$132&amp;$B142,'[14]Paga All'!$G$1:$J$3000,4,FALSE)</f>
        <v>4724</v>
      </c>
      <c r="AI142" s="7">
        <f>VLOOKUP($A$3&amp;$B$132&amp;$B142,'[15]Paga all'!$F:$G,2,FALSE)</f>
        <v>4494</v>
      </c>
      <c r="AJ142" s="7">
        <f>VLOOKUP($A$3&amp;$B$132&amp;$B142,'[16]Paga all'!$F$2:$G$1470,2,FALSE)</f>
        <v>2864</v>
      </c>
      <c r="AK142" s="9">
        <f t="shared" ref="AK142:BO142" si="162">ROUND(AK140*AK136,)</f>
        <v>7100</v>
      </c>
      <c r="AL142" s="9">
        <f t="shared" si="162"/>
        <v>8940</v>
      </c>
      <c r="AM142" s="9">
        <f t="shared" si="162"/>
        <v>9210</v>
      </c>
      <c r="AN142" s="9">
        <f t="shared" si="162"/>
        <v>9480</v>
      </c>
      <c r="AO142" s="9">
        <f t="shared" si="162"/>
        <v>9780</v>
      </c>
      <c r="AP142" s="9">
        <f t="shared" si="162"/>
        <v>10080</v>
      </c>
      <c r="AQ142" s="9">
        <f t="shared" si="162"/>
        <v>10380</v>
      </c>
      <c r="AR142" s="9">
        <f t="shared" si="162"/>
        <v>10680</v>
      </c>
      <c r="AS142" s="9">
        <f t="shared" si="162"/>
        <v>11010</v>
      </c>
      <c r="AT142" s="9">
        <f t="shared" si="162"/>
        <v>11340</v>
      </c>
      <c r="AU142" s="9">
        <f t="shared" si="162"/>
        <v>11670</v>
      </c>
      <c r="AV142" s="9">
        <f t="shared" si="162"/>
        <v>12030</v>
      </c>
      <c r="AW142" s="9">
        <f t="shared" si="162"/>
        <v>12390</v>
      </c>
      <c r="AX142" s="9">
        <f t="shared" si="162"/>
        <v>12750</v>
      </c>
      <c r="AY142" s="9">
        <f t="shared" si="162"/>
        <v>13140</v>
      </c>
      <c r="AZ142" s="9">
        <f t="shared" si="162"/>
        <v>13530</v>
      </c>
      <c r="BA142" s="9">
        <f t="shared" si="162"/>
        <v>13950</v>
      </c>
      <c r="BB142" s="9">
        <f t="shared" si="162"/>
        <v>14370</v>
      </c>
      <c r="BC142" s="9">
        <f t="shared" si="162"/>
        <v>14820</v>
      </c>
      <c r="BD142" s="9">
        <f t="shared" si="162"/>
        <v>15270</v>
      </c>
      <c r="BE142" s="9">
        <f t="shared" si="162"/>
        <v>15750</v>
      </c>
      <c r="BF142" s="9">
        <f t="shared" si="162"/>
        <v>16200</v>
      </c>
      <c r="BG142" s="9">
        <f t="shared" si="162"/>
        <v>16710</v>
      </c>
      <c r="BH142" s="9">
        <f t="shared" si="162"/>
        <v>17190</v>
      </c>
      <c r="BI142" s="9">
        <f t="shared" si="162"/>
        <v>17730</v>
      </c>
      <c r="BJ142" s="9">
        <f t="shared" si="162"/>
        <v>18270</v>
      </c>
      <c r="BK142" s="9">
        <f t="shared" si="162"/>
        <v>18810</v>
      </c>
      <c r="BL142" s="9">
        <f t="shared" si="162"/>
        <v>19380</v>
      </c>
      <c r="BM142" s="9">
        <f t="shared" si="162"/>
        <v>19950</v>
      </c>
      <c r="BN142" s="9">
        <f t="shared" si="162"/>
        <v>20550</v>
      </c>
      <c r="BO142" s="9">
        <f t="shared" si="162"/>
        <v>21180</v>
      </c>
    </row>
    <row r="143" spans="2:67" x14ac:dyDescent="0.25">
      <c r="B143" t="s">
        <v>320</v>
      </c>
      <c r="D143" s="7">
        <f>IF(VLOOKUP($B$132&amp;$B143,'[20]Port Harcourt'!$E:$AE,COLUMN(D$1)-2,FALSE)=" ",0,VLOOKUP($B$132&amp;$B143,'[20]Port Harcourt'!$E:$AE,COLUMN(D$1)-2,FALSE))</f>
        <v>103323.22</v>
      </c>
      <c r="E143" s="7">
        <f>IF(VLOOKUP($B$132&amp;$B143,'[20]Port Harcourt'!$E:$AE,COLUMN(E$1)-2,FALSE)=" ",0,VLOOKUP($B$132&amp;$B143,'[20]Port Harcourt'!$E:$AE,COLUMN(E$1)-2,FALSE))</f>
        <v>153279</v>
      </c>
      <c r="F143" s="7">
        <f>IF(VLOOKUP($B$132&amp;$B143,'[20]Port Harcourt'!$E:$AE,COLUMN(F$1)-2,FALSE)=" ",0,VLOOKUP($B$132&amp;$B143,'[20]Port Harcourt'!$E:$AE,COLUMN(F$1)-2,FALSE))</f>
        <v>249391</v>
      </c>
      <c r="G143" s="7">
        <f>IF(VLOOKUP($B$132&amp;$B143,'[20]Port Harcourt'!$E:$AE,COLUMN(G$1)-2,FALSE)=" ",0,VLOOKUP($B$132&amp;$B143,'[20]Port Harcourt'!$E:$AE,COLUMN(G$1)-2,FALSE))</f>
        <v>422400</v>
      </c>
      <c r="H143" s="7">
        <f>IF(VLOOKUP($B$132&amp;$B143,'[20]Port Harcourt'!$E:$AE,COLUMN(H$1)-2,FALSE)=" ",0,VLOOKUP($B$132&amp;$B143,'[20]Port Harcourt'!$E:$AE,COLUMN(H$1)-2,FALSE))</f>
        <v>438198</v>
      </c>
      <c r="I143" s="7">
        <f>IF(VLOOKUP($B$132&amp;$B143,'[20]Port Harcourt'!$E:$AE,COLUMN(I$1)-2,FALSE)=" ",0,VLOOKUP($B$132&amp;$B143,'[20]Port Harcourt'!$E:$AE,COLUMN(I$1)-2,FALSE))</f>
        <v>607039</v>
      </c>
      <c r="J143" s="7">
        <f>IF(VLOOKUP($B$132&amp;$B143,'[20]Port Harcourt'!$E:$AE,COLUMN(J$1)-2,FALSE)=" ",0,VLOOKUP($B$132&amp;$B143,'[20]Port Harcourt'!$E:$AE,COLUMN(J$1)-2,FALSE))</f>
        <v>781700</v>
      </c>
      <c r="K143" s="7">
        <f>IF(VLOOKUP($B$132&amp;$B143,'[20]Port Harcourt'!$E:$AE,COLUMN(K$1)-2,FALSE)=" ",0,VLOOKUP($B$132&amp;$B143,'[20]Port Harcourt'!$E:$AE,COLUMN(K$1)-2,FALSE))</f>
        <v>895104.32</v>
      </c>
      <c r="L143" s="7">
        <f>IF(VLOOKUP($B$132&amp;$B143,'[20]Port Harcourt'!$E:$AE,COLUMN(L$1)-2,FALSE)=" ",0,VLOOKUP($B$132&amp;$B143,'[20]Port Harcourt'!$E:$AE,COLUMN(L$1)-2,FALSE))</f>
        <v>781218</v>
      </c>
      <c r="M143" s="7">
        <f>IF(VLOOKUP($B$132&amp;$B143,'[20]Port Harcourt'!$E:$AE,COLUMN(M$1)-2,FALSE)=" ",0,VLOOKUP($B$132&amp;$B143,'[20]Port Harcourt'!$E:$AE,COLUMN(M$1)-2,FALSE))</f>
        <v>670585.48</v>
      </c>
      <c r="N143" s="7">
        <f>IF(VLOOKUP($B$132&amp;$B143,'[20]Port Harcourt'!$E:$AE,COLUMN(N$1)-2,FALSE)=" ",0,VLOOKUP($B$132&amp;$B143,'[20]Port Harcourt'!$E:$AE,COLUMN(N$1)-2,FALSE))</f>
        <v>893836.07</v>
      </c>
      <c r="O143" s="7">
        <f>IF(VLOOKUP($B$132&amp;$B143,'[20]Port Harcourt'!$E:$AE,COLUMN(O$1)-2,FALSE)=" ",0,VLOOKUP($B$132&amp;$B143,'[20]Port Harcourt'!$E:$AE,COLUMN(O$1)-2,FALSE))</f>
        <v>865059.12</v>
      </c>
      <c r="P143" s="7">
        <f>IF(VLOOKUP($B$132&amp;$B143,'[20]Port Harcourt'!$E:$AE,COLUMN(P$1)-2,FALSE)=" ",0,VLOOKUP($B$132&amp;$B143,'[20]Port Harcourt'!$E:$AE,COLUMN(P$1)-2,FALSE))</f>
        <v>999864.27</v>
      </c>
      <c r="Q143" s="7">
        <f>IF(VLOOKUP($B$132&amp;$B143,'[20]Port Harcourt'!$E:$AE,COLUMN(Q$1)-2,FALSE)=" ",0,VLOOKUP($B$132&amp;$B143,'[20]Port Harcourt'!$E:$AE,COLUMN(Q$1)-2,FALSE))</f>
        <v>974103.31</v>
      </c>
      <c r="R143" s="7">
        <f>IF(VLOOKUP($B$132&amp;$B143,'[20]Port Harcourt'!$E:$AE,COLUMN(R$1)-2,FALSE)=" ",0,VLOOKUP($B$132&amp;$B143,'[20]Port Harcourt'!$E:$AE,COLUMN(R$1)-2,FALSE))</f>
        <v>1088403.9099999999</v>
      </c>
      <c r="S143" s="7">
        <f>IF(VLOOKUP($B$132&amp;$B143,'[20]Port Harcourt'!$E:$AE,COLUMN(S$1)-2,FALSE)=" ",0,VLOOKUP($B$132&amp;$B143,'[20]Port Harcourt'!$E:$AE,COLUMN(S$1)-2,FALSE))</f>
        <v>1010584.42</v>
      </c>
      <c r="T143" s="7">
        <f>IF(VLOOKUP($B$132&amp;$B143,'[20]Port Harcourt'!$E:$AE,COLUMN(T$1)-2,FALSE)=" ",0,VLOOKUP($B$132&amp;$B143,'[20]Port Harcourt'!$E:$AE,COLUMN(T$1)-2,FALSE))</f>
        <v>1150191.54</v>
      </c>
      <c r="U143" s="7">
        <f>IF(VLOOKUP($B$132&amp;$B143,'[20]Port Harcourt'!$E:$AE,COLUMN(U$1)-2,FALSE)=" ",0,VLOOKUP($B$132&amp;$B143,'[20]Port Harcourt'!$E:$AE,COLUMN(U$1)-2,FALSE))</f>
        <v>1204183.94</v>
      </c>
      <c r="V143" s="7">
        <f>IF(VLOOKUP($B$132&amp;$B143,'[20]Port Harcourt'!$E:$AE,COLUMN(V$1)-2,FALSE)=" ",0,VLOOKUP($B$132&amp;$B143,'[20]Port Harcourt'!$E:$AE,COLUMN(V$1)-2,FALSE))</f>
        <v>1417777.79</v>
      </c>
      <c r="W143" s="7">
        <f>IF(VLOOKUP($B$132&amp;$B143,'[20]Port Harcourt'!$E:$AE,COLUMN(W$1)-2,FALSE)=" ",0,VLOOKUP($B$132&amp;$B143,'[20]Port Harcourt'!$E:$AE,COLUMN(W$1)-2,FALSE))</f>
        <v>1871482.8799999999</v>
      </c>
      <c r="X143" s="7">
        <f>IF(VLOOKUP($B$132&amp;$B143,'[20]Port Harcourt'!$E:$AE,COLUMN(X$1)-2,FALSE)=" ",0,VLOOKUP($B$132&amp;$B143,'[20]Port Harcourt'!$E:$AE,COLUMN(X$1)-2,FALSE))</f>
        <v>2191206.7999999998</v>
      </c>
      <c r="Y143" s="7">
        <f>IF(VLOOKUP($B$132&amp;$B143,'[20]Port Harcourt'!$E:$AE,COLUMN(Y$1)-2,FALSE)=" ",0,VLOOKUP($B$132&amp;$B143,'[20]Port Harcourt'!$E:$AE,COLUMN(Y$1)-2,FALSE))</f>
        <v>2159789.2599999998</v>
      </c>
      <c r="Z143" s="7">
        <f>IF(VLOOKUP($B$132&amp;$B143,'[20]Port Harcourt'!$E:$AE,COLUMN(Z$1)-2,FALSE)=" ",0,VLOOKUP($B$132&amp;$B143,'[20]Port Harcourt'!$E:$AE,COLUMN(Z$1)-2,FALSE))</f>
        <v>1946031.11</v>
      </c>
      <c r="AA143" s="7">
        <f>IF(VLOOKUP($B$132&amp;$B143,'[20]Port Harcourt'!$E:$AE,COLUMN(AA$1)-2,FALSE)=" ",0,VLOOKUP($B$132&amp;$B143,'[20]Port Harcourt'!$E:$AE,COLUMN(AA$1)-2,FALSE))</f>
        <v>1777490.21</v>
      </c>
      <c r="AB143" s="7">
        <f>IF(VLOOKUP($B$132&amp;$B143,'[20]Port Harcourt'!$E:$AE,COLUMN(AB$1)-2,FALSE)=" ",0,VLOOKUP($B$132&amp;$B143,'[20]Port Harcourt'!$E:$AE,COLUMN(AB$1)-2,FALSE))</f>
        <v>1872076.42</v>
      </c>
      <c r="AC143" s="7">
        <f>IF(VLOOKUP($B$132&amp;$B143,'[20]Port Harcourt'!$E:$AE,COLUMN(AC$1)-2,FALSE)=" ",0,VLOOKUP($B$132&amp;$B143,'[20]Port Harcourt'!$E:$AE,COLUMN(AC$1)-2,FALSE))</f>
        <v>1824379</v>
      </c>
      <c r="AD143" s="227">
        <v>1</v>
      </c>
      <c r="AF143" s="7">
        <f t="shared" si="159"/>
        <v>1872076.42</v>
      </c>
      <c r="AG143" s="7">
        <f t="shared" si="159"/>
        <v>1824379</v>
      </c>
      <c r="AH143" s="7">
        <f>VLOOKUP($A$3&amp;$B$132&amp;$B143,'[14]Paga All'!$G$1:$J$3000,4,FALSE)</f>
        <v>2046857.62</v>
      </c>
      <c r="AI143" s="7">
        <f>VLOOKUP($A$3&amp;$B$132&amp;$B143,'[15]Paga all'!$F:$G,2,FALSE)</f>
        <v>2060695.59</v>
      </c>
      <c r="AJ143" s="7">
        <f>VLOOKUP($A$3&amp;$B$132&amp;$B143,'[16]Paga all'!$F$2:$G$1470,2,FALSE)</f>
        <v>1351297.57</v>
      </c>
      <c r="AK143" s="9">
        <f t="shared" ref="AK143:BO143" si="163">AK144*AK142</f>
        <v>3057434.5248334431</v>
      </c>
      <c r="AL143" s="9">
        <f t="shared" si="163"/>
        <v>3849783.7538043638</v>
      </c>
      <c r="AM143" s="9">
        <f t="shared" si="163"/>
        <v>3966052.3906642268</v>
      </c>
      <c r="AN143" s="9">
        <f t="shared" si="163"/>
        <v>4082321.0275240904</v>
      </c>
      <c r="AO143" s="9">
        <f t="shared" si="163"/>
        <v>4211508.4018128272</v>
      </c>
      <c r="AP143" s="9">
        <f t="shared" si="163"/>
        <v>4340695.7761015641</v>
      </c>
      <c r="AQ143" s="9">
        <f t="shared" si="163"/>
        <v>4469883.1503903009</v>
      </c>
      <c r="AR143" s="9">
        <f t="shared" si="163"/>
        <v>4599070.5246790387</v>
      </c>
      <c r="AS143" s="9">
        <f t="shared" si="163"/>
        <v>4741176.6363966493</v>
      </c>
      <c r="AT143" s="9">
        <f t="shared" si="163"/>
        <v>4883282.7481142599</v>
      </c>
      <c r="AU143" s="9">
        <f t="shared" si="163"/>
        <v>5025388.8598318705</v>
      </c>
      <c r="AV143" s="9">
        <f t="shared" si="163"/>
        <v>5180413.7089783549</v>
      </c>
      <c r="AW143" s="9">
        <f t="shared" si="163"/>
        <v>5335438.5581248393</v>
      </c>
      <c r="AX143" s="9">
        <f t="shared" si="163"/>
        <v>5490463.4072713237</v>
      </c>
      <c r="AY143" s="9">
        <f t="shared" si="163"/>
        <v>5658406.9938466819</v>
      </c>
      <c r="AZ143" s="9">
        <f t="shared" si="163"/>
        <v>5826350.5804220401</v>
      </c>
      <c r="BA143" s="9">
        <f t="shared" si="163"/>
        <v>6007212.904426272</v>
      </c>
      <c r="BB143" s="9">
        <f t="shared" si="163"/>
        <v>6188075.228430504</v>
      </c>
      <c r="BC143" s="9">
        <f t="shared" si="163"/>
        <v>6381856.2898636097</v>
      </c>
      <c r="BD143" s="9">
        <f t="shared" si="163"/>
        <v>6575637.3512967145</v>
      </c>
      <c r="BE143" s="9">
        <f t="shared" si="163"/>
        <v>6782337.150158694</v>
      </c>
      <c r="BF143" s="9">
        <f t="shared" si="163"/>
        <v>6976118.2115917997</v>
      </c>
      <c r="BG143" s="9">
        <f t="shared" si="163"/>
        <v>7195736.747882653</v>
      </c>
      <c r="BH143" s="9">
        <f t="shared" si="163"/>
        <v>7402436.5467446316</v>
      </c>
      <c r="BI143" s="9">
        <f t="shared" si="163"/>
        <v>7634973.8204643587</v>
      </c>
      <c r="BJ143" s="9">
        <f t="shared" si="163"/>
        <v>7867511.0941840857</v>
      </c>
      <c r="BK143" s="9">
        <f t="shared" si="163"/>
        <v>8100048.3679038119</v>
      </c>
      <c r="BL143" s="9">
        <f t="shared" si="163"/>
        <v>8345504.3790524127</v>
      </c>
      <c r="BM143" s="9">
        <f t="shared" si="163"/>
        <v>8590960.3902010135</v>
      </c>
      <c r="BN143" s="9">
        <f t="shared" si="163"/>
        <v>8849335.1387784872</v>
      </c>
      <c r="BO143" s="9">
        <f t="shared" si="163"/>
        <v>9120628.6247848347</v>
      </c>
    </row>
    <row r="144" spans="2:67" x14ac:dyDescent="0.25">
      <c r="B144" t="s">
        <v>321</v>
      </c>
      <c r="D144" s="7">
        <f>IF(VLOOKUP($B$132&amp;$B144,'[20]Port Harcourt'!$E:$AE,COLUMN(D$1)-2,FALSE)=" ",0,VLOOKUP($B$132&amp;$B144,'[20]Port Harcourt'!$E:$AE,COLUMN(D$1)-2,FALSE))</f>
        <v>469.65</v>
      </c>
      <c r="E144" s="7">
        <f>IF(VLOOKUP($B$132&amp;$B144,'[20]Port Harcourt'!$E:$AE,COLUMN(E$1)-2,FALSE)=" ",0,VLOOKUP($B$132&amp;$B144,'[20]Port Harcourt'!$E:$AE,COLUMN(E$1)-2,FALSE))</f>
        <v>416.52</v>
      </c>
      <c r="F144" s="7">
        <f>IF(VLOOKUP($B$132&amp;$B144,'[20]Port Harcourt'!$E:$AE,COLUMN(F$1)-2,FALSE)=" ",0,VLOOKUP($B$132&amp;$B144,'[20]Port Harcourt'!$E:$AE,COLUMN(F$1)-2,FALSE))</f>
        <v>420.56</v>
      </c>
      <c r="G144" s="7">
        <f>IF(VLOOKUP($B$132&amp;$B144,'[20]Port Harcourt'!$E:$AE,COLUMN(G$1)-2,FALSE)=" ",0,VLOOKUP($B$132&amp;$B144,'[20]Port Harcourt'!$E:$AE,COLUMN(G$1)-2,FALSE))</f>
        <v>587.48</v>
      </c>
      <c r="H144" s="7">
        <f>IF(VLOOKUP($B$132&amp;$B144,'[20]Port Harcourt'!$E:$AE,COLUMN(H$1)-2,FALSE)=" ",0,VLOOKUP($B$132&amp;$B144,'[20]Port Harcourt'!$E:$AE,COLUMN(H$1)-2,FALSE))</f>
        <v>402.02</v>
      </c>
      <c r="I144" s="7">
        <f>IF(VLOOKUP($B$132&amp;$B144,'[20]Port Harcourt'!$E:$AE,COLUMN(I$1)-2,FALSE)=" ",0,VLOOKUP($B$132&amp;$B144,'[20]Port Harcourt'!$E:$AE,COLUMN(I$1)-2,FALSE))</f>
        <v>474.62</v>
      </c>
      <c r="J144" s="7">
        <f>IF(VLOOKUP($B$132&amp;$B144,'[20]Port Harcourt'!$E:$AE,COLUMN(J$1)-2,FALSE)=" ",0,VLOOKUP($B$132&amp;$B144,'[20]Port Harcourt'!$E:$AE,COLUMN(J$1)-2,FALSE))</f>
        <v>482.53</v>
      </c>
      <c r="K144" s="7">
        <f>IF(VLOOKUP($B$132&amp;$B144,'[20]Port Harcourt'!$E:$AE,COLUMN(K$1)-2,FALSE)=" ",0,VLOOKUP($B$132&amp;$B144,'[20]Port Harcourt'!$E:$AE,COLUMN(K$1)-2,FALSE))</f>
        <v>534.39</v>
      </c>
      <c r="L144" s="7">
        <f>IF(VLOOKUP($B$132&amp;$B144,'[20]Port Harcourt'!$E:$AE,COLUMN(L$1)-2,FALSE)=" ",0,VLOOKUP($B$132&amp;$B144,'[20]Port Harcourt'!$E:$AE,COLUMN(L$1)-2,FALSE))</f>
        <v>506.3</v>
      </c>
      <c r="M144" s="7">
        <f>IF(VLOOKUP($B$132&amp;$B144,'[20]Port Harcourt'!$E:$AE,COLUMN(M$1)-2,FALSE)=" ",0,VLOOKUP($B$132&amp;$B144,'[20]Port Harcourt'!$E:$AE,COLUMN(M$1)-2,FALSE))</f>
        <v>457.11</v>
      </c>
      <c r="N144" s="7">
        <f>IF(VLOOKUP($B$132&amp;$B144,'[20]Port Harcourt'!$E:$AE,COLUMN(N$1)-2,FALSE)=" ",0,VLOOKUP($B$132&amp;$B144,'[20]Port Harcourt'!$E:$AE,COLUMN(N$1)-2,FALSE))</f>
        <v>541.72</v>
      </c>
      <c r="O144" s="7">
        <f>IF(VLOOKUP($B$132&amp;$B144,'[20]Port Harcourt'!$E:$AE,COLUMN(O$1)-2,FALSE)=" ",0,VLOOKUP($B$132&amp;$B144,'[20]Port Harcourt'!$E:$AE,COLUMN(O$1)-2,FALSE))</f>
        <v>514.91999999999996</v>
      </c>
      <c r="P144" s="7">
        <f>IF(VLOOKUP($B$132&amp;$B144,'[20]Port Harcourt'!$E:$AE,COLUMN(P$1)-2,FALSE)=" ",0,VLOOKUP($B$132&amp;$B144,'[20]Port Harcourt'!$E:$AE,COLUMN(P$1)-2,FALSE))</f>
        <v>370.32</v>
      </c>
      <c r="Q144" s="7">
        <f>IF(VLOOKUP($B$132&amp;$B144,'[20]Port Harcourt'!$E:$AE,COLUMN(Q$1)-2,FALSE)=" ",0,VLOOKUP($B$132&amp;$B144,'[20]Port Harcourt'!$E:$AE,COLUMN(Q$1)-2,FALSE))</f>
        <v>357.73</v>
      </c>
      <c r="R144" s="7">
        <f>IF(VLOOKUP($B$132&amp;$B144,'[20]Port Harcourt'!$E:$AE,COLUMN(R$1)-2,FALSE)=" ",0,VLOOKUP($B$132&amp;$B144,'[20]Port Harcourt'!$E:$AE,COLUMN(R$1)-2,FALSE))</f>
        <v>409.33</v>
      </c>
      <c r="S144" s="7">
        <f>IF(VLOOKUP($B$132&amp;$B144,'[20]Port Harcourt'!$E:$AE,COLUMN(S$1)-2,FALSE)=" ",0,VLOOKUP($B$132&amp;$B144,'[20]Port Harcourt'!$E:$AE,COLUMN(S$1)-2,FALSE))</f>
        <v>375.96</v>
      </c>
      <c r="T144" s="7">
        <f>IF(VLOOKUP($B$132&amp;$B144,'[20]Port Harcourt'!$E:$AE,COLUMN(T$1)-2,FALSE)=" ",0,VLOOKUP($B$132&amp;$B144,'[20]Port Harcourt'!$E:$AE,COLUMN(T$1)-2,FALSE))</f>
        <v>382.25</v>
      </c>
      <c r="U144" s="7">
        <f>IF(VLOOKUP($B$132&amp;$B144,'[20]Port Harcourt'!$E:$AE,COLUMN(U$1)-2,FALSE)=" ",0,VLOOKUP($B$132&amp;$B144,'[20]Port Harcourt'!$E:$AE,COLUMN(U$1)-2,FALSE))</f>
        <v>425.21</v>
      </c>
      <c r="V144" s="7">
        <f>IF(VLOOKUP($B$132&amp;$B144,'[20]Port Harcourt'!$E:$AE,COLUMN(V$1)-2,FALSE)=" ",0,VLOOKUP($B$132&amp;$B144,'[20]Port Harcourt'!$E:$AE,COLUMN(V$1)-2,FALSE))</f>
        <v>402.09</v>
      </c>
      <c r="W144" s="7">
        <f>IF(VLOOKUP($B$132&amp;$B144,'[20]Port Harcourt'!$E:$AE,COLUMN(W$1)-2,FALSE)=" ",0,VLOOKUP($B$132&amp;$B144,'[20]Port Harcourt'!$E:$AE,COLUMN(W$1)-2,FALSE))</f>
        <v>471.05</v>
      </c>
      <c r="X144" s="7">
        <f>IF(VLOOKUP($B$132&amp;$B144,'[20]Port Harcourt'!$E:$AE,COLUMN(X$1)-2,FALSE)=" ",0,VLOOKUP($B$132&amp;$B144,'[20]Port Harcourt'!$E:$AE,COLUMN(X$1)-2,FALSE))</f>
        <v>411.57</v>
      </c>
      <c r="Y144" s="7">
        <f>IF(VLOOKUP($B$132&amp;$B144,'[20]Port Harcourt'!$E:$AE,COLUMN(Y$1)-2,FALSE)=" ",0,VLOOKUP($B$132&amp;$B144,'[20]Port Harcourt'!$E:$AE,COLUMN(Y$1)-2,FALSE))</f>
        <v>428.78</v>
      </c>
      <c r="Z144" s="7">
        <f>IF(VLOOKUP($B$132&amp;$B144,'[20]Port Harcourt'!$E:$AE,COLUMN(Z$1)-2,FALSE)=" ",0,VLOOKUP($B$132&amp;$B144,'[20]Port Harcourt'!$E:$AE,COLUMN(Z$1)-2,FALSE))</f>
        <v>442.18</v>
      </c>
      <c r="AA144" s="7">
        <f>IF(VLOOKUP($B$132&amp;$B144,'[20]Port Harcourt'!$E:$AE,COLUMN(AA$1)-2,FALSE)=" ",0,VLOOKUP($B$132&amp;$B144,'[20]Port Harcourt'!$E:$AE,COLUMN(AA$1)-2,FALSE))</f>
        <v>413.37</v>
      </c>
      <c r="AB144" s="7">
        <f>IF(VLOOKUP($B$132&amp;$B144,'[20]Port Harcourt'!$E:$AE,COLUMN(AB$1)-2,FALSE)=" ",0,VLOOKUP($B$132&amp;$B144,'[20]Port Harcourt'!$E:$AE,COLUMN(AB$1)-2,FALSE))</f>
        <v>462.7</v>
      </c>
      <c r="AC144" s="7">
        <f>IF(VLOOKUP($B$132&amp;$B144,'[20]Port Harcourt'!$E:$AE,COLUMN(AC$1)-2,FALSE)=" ",0,VLOOKUP($B$132&amp;$B144,'[20]Port Harcourt'!$E:$AE,COLUMN(AC$1)-2,FALSE))</f>
        <v>417.86</v>
      </c>
      <c r="AD144" s="264">
        <f>SUM(P143:AC143)/SUM(P142:AC142)</f>
        <v>416.55483987282878</v>
      </c>
      <c r="AF144" s="7">
        <f t="shared" si="159"/>
        <v>462.7</v>
      </c>
      <c r="AG144" s="7">
        <f t="shared" si="159"/>
        <v>417.86</v>
      </c>
      <c r="AH144" s="7">
        <f>VLOOKUP($A$3&amp;$B$132&amp;$B144,'[14]Paga All'!$G$1:$J$3000,4,FALSE)</f>
        <v>433.29</v>
      </c>
      <c r="AI144" s="7">
        <f>VLOOKUP($A$3&amp;$B$132&amp;$B144,'[15]Paga all'!$F:$G,2,FALSE)</f>
        <v>458.54</v>
      </c>
      <c r="AJ144" s="7">
        <f>VLOOKUP($A$3&amp;$B$132&amp;$B144,'[16]Paga all'!$F$2:$G$1470,2,FALSE)</f>
        <v>471.82</v>
      </c>
      <c r="AK144" s="9">
        <f t="shared" ref="AK144:BO144" si="164">$AD143*AK137</f>
        <v>430.62458096245678</v>
      </c>
      <c r="AL144" s="9">
        <f t="shared" si="164"/>
        <v>430.62458096245678</v>
      </c>
      <c r="AM144" s="9">
        <f t="shared" si="164"/>
        <v>430.62458096245678</v>
      </c>
      <c r="AN144" s="9">
        <f t="shared" si="164"/>
        <v>430.62458096245678</v>
      </c>
      <c r="AO144" s="9">
        <f t="shared" si="164"/>
        <v>430.62458096245678</v>
      </c>
      <c r="AP144" s="9">
        <f t="shared" si="164"/>
        <v>430.62458096245678</v>
      </c>
      <c r="AQ144" s="9">
        <f t="shared" si="164"/>
        <v>430.62458096245678</v>
      </c>
      <c r="AR144" s="9">
        <f t="shared" si="164"/>
        <v>430.62458096245678</v>
      </c>
      <c r="AS144" s="9">
        <f t="shared" si="164"/>
        <v>430.62458096245678</v>
      </c>
      <c r="AT144" s="9">
        <f t="shared" si="164"/>
        <v>430.62458096245678</v>
      </c>
      <c r="AU144" s="9">
        <f t="shared" si="164"/>
        <v>430.62458096245678</v>
      </c>
      <c r="AV144" s="9">
        <f t="shared" si="164"/>
        <v>430.62458096245678</v>
      </c>
      <c r="AW144" s="9">
        <f t="shared" si="164"/>
        <v>430.62458096245678</v>
      </c>
      <c r="AX144" s="9">
        <f t="shared" si="164"/>
        <v>430.62458096245678</v>
      </c>
      <c r="AY144" s="9">
        <f t="shared" si="164"/>
        <v>430.62458096245678</v>
      </c>
      <c r="AZ144" s="9">
        <f t="shared" si="164"/>
        <v>430.62458096245678</v>
      </c>
      <c r="BA144" s="9">
        <f t="shared" si="164"/>
        <v>430.62458096245678</v>
      </c>
      <c r="BB144" s="9">
        <f t="shared" si="164"/>
        <v>430.62458096245678</v>
      </c>
      <c r="BC144" s="9">
        <f t="shared" si="164"/>
        <v>430.62458096245678</v>
      </c>
      <c r="BD144" s="9">
        <f t="shared" si="164"/>
        <v>430.62458096245678</v>
      </c>
      <c r="BE144" s="9">
        <f t="shared" si="164"/>
        <v>430.62458096245678</v>
      </c>
      <c r="BF144" s="9">
        <f t="shared" si="164"/>
        <v>430.62458096245678</v>
      </c>
      <c r="BG144" s="9">
        <f t="shared" si="164"/>
        <v>430.62458096245678</v>
      </c>
      <c r="BH144" s="9">
        <f t="shared" si="164"/>
        <v>430.62458096245678</v>
      </c>
      <c r="BI144" s="9">
        <f t="shared" si="164"/>
        <v>430.62458096245678</v>
      </c>
      <c r="BJ144" s="9">
        <f t="shared" si="164"/>
        <v>430.62458096245678</v>
      </c>
      <c r="BK144" s="9">
        <f t="shared" si="164"/>
        <v>430.62458096245678</v>
      </c>
      <c r="BL144" s="9">
        <f t="shared" si="164"/>
        <v>430.62458096245678</v>
      </c>
      <c r="BM144" s="9">
        <f t="shared" si="164"/>
        <v>430.62458096245678</v>
      </c>
      <c r="BN144" s="9">
        <f t="shared" si="164"/>
        <v>430.62458096245678</v>
      </c>
      <c r="BO144" s="9">
        <f t="shared" si="164"/>
        <v>430.62458096245678</v>
      </c>
    </row>
    <row r="145" spans="2:67" x14ac:dyDescent="0.25">
      <c r="B145" t="s">
        <v>322</v>
      </c>
      <c r="D145" s="7">
        <f t="shared" ref="D145:AB145" si="165">D143</f>
        <v>103323.22</v>
      </c>
      <c r="E145" s="7">
        <f t="shared" si="165"/>
        <v>153279</v>
      </c>
      <c r="F145" s="7">
        <f t="shared" si="165"/>
        <v>249391</v>
      </c>
      <c r="G145" s="7">
        <f t="shared" si="165"/>
        <v>422400</v>
      </c>
      <c r="H145" s="7">
        <f t="shared" si="165"/>
        <v>438198</v>
      </c>
      <c r="I145" s="7">
        <f t="shared" si="165"/>
        <v>607039</v>
      </c>
      <c r="J145" s="7">
        <f t="shared" si="165"/>
        <v>781700</v>
      </c>
      <c r="K145" s="7">
        <f t="shared" si="165"/>
        <v>895104.32</v>
      </c>
      <c r="L145" s="7">
        <f t="shared" si="165"/>
        <v>781218</v>
      </c>
      <c r="M145" s="7">
        <f t="shared" si="165"/>
        <v>670585.48</v>
      </c>
      <c r="N145" s="7">
        <f t="shared" si="165"/>
        <v>893836.07</v>
      </c>
      <c r="O145" s="7">
        <f t="shared" si="165"/>
        <v>865059.12</v>
      </c>
      <c r="P145" s="7">
        <f t="shared" si="165"/>
        <v>999864.27</v>
      </c>
      <c r="Q145" s="7">
        <f t="shared" si="165"/>
        <v>974103.31</v>
      </c>
      <c r="R145" s="7">
        <f t="shared" si="165"/>
        <v>1088403.9099999999</v>
      </c>
      <c r="S145" s="7">
        <f t="shared" si="165"/>
        <v>1010584.42</v>
      </c>
      <c r="T145" s="7">
        <f t="shared" si="165"/>
        <v>1150191.54</v>
      </c>
      <c r="U145" s="7">
        <f t="shared" si="165"/>
        <v>1204183.94</v>
      </c>
      <c r="V145" s="7">
        <f t="shared" si="165"/>
        <v>1417777.79</v>
      </c>
      <c r="W145" s="7">
        <f t="shared" si="165"/>
        <v>1871482.8799999999</v>
      </c>
      <c r="X145" s="7">
        <f t="shared" si="165"/>
        <v>2191206.7999999998</v>
      </c>
      <c r="Y145" s="7">
        <f t="shared" si="165"/>
        <v>2159789.2599999998</v>
      </c>
      <c r="Z145" s="7">
        <f t="shared" si="165"/>
        <v>1946031.11</v>
      </c>
      <c r="AA145" s="7">
        <f t="shared" si="165"/>
        <v>1777490.21</v>
      </c>
      <c r="AB145" s="7">
        <f t="shared" si="165"/>
        <v>1872076.42</v>
      </c>
      <c r="AC145" s="7">
        <f>AC143</f>
        <v>1824379</v>
      </c>
      <c r="AF145" s="7">
        <f t="shared" si="159"/>
        <v>1872076.42</v>
      </c>
      <c r="AG145" s="7">
        <f t="shared" si="159"/>
        <v>1824379</v>
      </c>
      <c r="AH145" s="7">
        <f>AH143+VLOOKUP($A$3&amp;$B$132&amp;$B146,'[14]Paga All'!$G$1:$J$3000,4,FALSE)</f>
        <v>2122493.39</v>
      </c>
      <c r="AI145" s="7">
        <f>AI143+VLOOKUP($A$3&amp;$B$132&amp;$B146,'[15]Paga all'!$F:$G,2,FALSE)</f>
        <v>2123011.0100000002</v>
      </c>
      <c r="AJ145" s="321">
        <f>AJ143+VLOOKUP($A$3&amp;$B$132&amp;$B146,'[16]Paga all'!$F$2:$G$1470,2,FALSE)</f>
        <v>1391941.5</v>
      </c>
      <c r="AK145" s="9">
        <f t="shared" ref="AK145:BO145" si="166">AK137*AK142</f>
        <v>3057434.5248334431</v>
      </c>
      <c r="AL145" s="9">
        <f t="shared" si="166"/>
        <v>3849783.7538043638</v>
      </c>
      <c r="AM145" s="9">
        <f t="shared" si="166"/>
        <v>3966052.3906642268</v>
      </c>
      <c r="AN145" s="9">
        <f t="shared" si="166"/>
        <v>4082321.0275240904</v>
      </c>
      <c r="AO145" s="9">
        <f t="shared" si="166"/>
        <v>4211508.4018128272</v>
      </c>
      <c r="AP145" s="9">
        <f t="shared" si="166"/>
        <v>4340695.7761015641</v>
      </c>
      <c r="AQ145" s="9">
        <f t="shared" si="166"/>
        <v>4469883.1503903009</v>
      </c>
      <c r="AR145" s="9">
        <f t="shared" si="166"/>
        <v>4599070.5246790387</v>
      </c>
      <c r="AS145" s="9">
        <f t="shared" si="166"/>
        <v>4741176.6363966493</v>
      </c>
      <c r="AT145" s="9">
        <f t="shared" si="166"/>
        <v>4883282.7481142599</v>
      </c>
      <c r="AU145" s="9">
        <f t="shared" si="166"/>
        <v>5025388.8598318705</v>
      </c>
      <c r="AV145" s="9">
        <f t="shared" si="166"/>
        <v>5180413.7089783549</v>
      </c>
      <c r="AW145" s="9">
        <f t="shared" si="166"/>
        <v>5335438.5581248393</v>
      </c>
      <c r="AX145" s="9">
        <f t="shared" si="166"/>
        <v>5490463.4072713237</v>
      </c>
      <c r="AY145" s="9">
        <f t="shared" si="166"/>
        <v>5658406.9938466819</v>
      </c>
      <c r="AZ145" s="9">
        <f t="shared" si="166"/>
        <v>5826350.5804220401</v>
      </c>
      <c r="BA145" s="9">
        <f t="shared" si="166"/>
        <v>6007212.904426272</v>
      </c>
      <c r="BB145" s="9">
        <f t="shared" si="166"/>
        <v>6188075.228430504</v>
      </c>
      <c r="BC145" s="9">
        <f t="shared" si="166"/>
        <v>6381856.2898636097</v>
      </c>
      <c r="BD145" s="9">
        <f t="shared" si="166"/>
        <v>6575637.3512967145</v>
      </c>
      <c r="BE145" s="9">
        <f t="shared" si="166"/>
        <v>6782337.150158694</v>
      </c>
      <c r="BF145" s="9">
        <f t="shared" si="166"/>
        <v>6976118.2115917997</v>
      </c>
      <c r="BG145" s="9">
        <f t="shared" si="166"/>
        <v>7195736.747882653</v>
      </c>
      <c r="BH145" s="9">
        <f t="shared" si="166"/>
        <v>7402436.5467446316</v>
      </c>
      <c r="BI145" s="9">
        <f t="shared" si="166"/>
        <v>7634973.8204643587</v>
      </c>
      <c r="BJ145" s="9">
        <f t="shared" si="166"/>
        <v>7867511.0941840857</v>
      </c>
      <c r="BK145" s="9">
        <f t="shared" si="166"/>
        <v>8100048.3679038119</v>
      </c>
      <c r="BL145" s="9">
        <f t="shared" si="166"/>
        <v>8345504.3790524127</v>
      </c>
      <c r="BM145" s="9">
        <f t="shared" si="166"/>
        <v>8590960.3902010135</v>
      </c>
      <c r="BN145" s="9">
        <f t="shared" si="166"/>
        <v>8849335.1387784872</v>
      </c>
      <c r="BO145" s="9">
        <f t="shared" si="166"/>
        <v>9120628.6247848347</v>
      </c>
    </row>
    <row r="146" spans="2:67" x14ac:dyDescent="0.25">
      <c r="B146" t="s">
        <v>323</v>
      </c>
      <c r="D146" s="7">
        <f>IF(VLOOKUP($B$132&amp;$B146,'[20]Port Harcourt'!$E:$AE,COLUMN(D$1)-2,FALSE)=" ",0,VLOOKUP($B$132&amp;$B146,'[20]Port Harcourt'!$E:$AE,COLUMN(D$1)-2,FALSE))</f>
        <v>1549.84</v>
      </c>
      <c r="E146" s="7">
        <f>IF(VLOOKUP($B$132&amp;$B146,'[20]Port Harcourt'!$E:$AE,COLUMN(E$1)-2,FALSE)=" ",0,VLOOKUP($B$132&amp;$B146,'[20]Port Harcourt'!$E:$AE,COLUMN(E$1)-2,FALSE))</f>
        <v>2299.1799999999998</v>
      </c>
      <c r="F146" s="7">
        <f>IF(VLOOKUP($B$132&amp;$B146,'[20]Port Harcourt'!$E:$AE,COLUMN(F$1)-2,FALSE)=" ",0,VLOOKUP($B$132&amp;$B146,'[20]Port Harcourt'!$E:$AE,COLUMN(F$1)-2,FALSE))</f>
        <v>3740.87</v>
      </c>
      <c r="G146" s="7">
        <f>IF(VLOOKUP($B$132&amp;$B146,'[20]Port Harcourt'!$E:$AE,COLUMN(G$1)-2,FALSE)=" ",0,VLOOKUP($B$132&amp;$B146,'[20]Port Harcourt'!$E:$AE,COLUMN(G$1)-2,FALSE))</f>
        <v>6336</v>
      </c>
      <c r="H146" s="7">
        <f>IF(VLOOKUP($B$132&amp;$B146,'[20]Port Harcourt'!$E:$AE,COLUMN(H$1)-2,FALSE)=" ",0,VLOOKUP($B$132&amp;$B146,'[20]Port Harcourt'!$E:$AE,COLUMN(H$1)-2,FALSE))</f>
        <v>13055.94</v>
      </c>
      <c r="I146" s="7">
        <f>IF(VLOOKUP($B$132&amp;$B146,'[20]Port Harcourt'!$E:$AE,COLUMN(I$1)-2,FALSE)=" ",0,VLOOKUP($B$132&amp;$B146,'[20]Port Harcourt'!$E:$AE,COLUMN(I$1)-2,FALSE))</f>
        <v>18035.53</v>
      </c>
      <c r="J146" s="7">
        <f>IF(VLOOKUP($B$132&amp;$B146,'[20]Port Harcourt'!$E:$AE,COLUMN(J$1)-2,FALSE)=" ",0,VLOOKUP($B$132&amp;$B146,'[20]Port Harcourt'!$E:$AE,COLUMN(J$1)-2,FALSE))</f>
        <v>23290.5</v>
      </c>
      <c r="K146" s="7">
        <f>IF(VLOOKUP($B$132&amp;$B146,'[20]Port Harcourt'!$E:$AE,COLUMN(K$1)-2,FALSE)=" ",0,VLOOKUP($B$132&amp;$B146,'[20]Port Harcourt'!$E:$AE,COLUMN(K$1)-2,FALSE))</f>
        <v>26776.63</v>
      </c>
      <c r="L146" s="7">
        <f>IF(VLOOKUP($B$132&amp;$B146,'[20]Port Harcourt'!$E:$AE,COLUMN(L$1)-2,FALSE)=" ",0,VLOOKUP($B$132&amp;$B146,'[20]Port Harcourt'!$E:$AE,COLUMN(L$1)-2,FALSE))</f>
        <v>23391.54</v>
      </c>
      <c r="M146" s="7">
        <f>IF(VLOOKUP($B$132&amp;$B146,'[20]Port Harcourt'!$E:$AE,COLUMN(M$1)-2,FALSE)=" ",0,VLOOKUP($B$132&amp;$B146,'[20]Port Harcourt'!$E:$AE,COLUMN(M$1)-2,FALSE))</f>
        <v>20016.849999999999</v>
      </c>
      <c r="N146" s="7">
        <f>IF(VLOOKUP($B$132&amp;$B146,'[20]Port Harcourt'!$E:$AE,COLUMN(N$1)-2,FALSE)=" ",0,VLOOKUP($B$132&amp;$B146,'[20]Port Harcourt'!$E:$AE,COLUMN(N$1)-2,FALSE))</f>
        <v>26590.080000000002</v>
      </c>
      <c r="O146" s="7">
        <f>IF(VLOOKUP($B$132&amp;$B146,'[20]Port Harcourt'!$E:$AE,COLUMN(O$1)-2,FALSE)=" ",0,VLOOKUP($B$132&amp;$B146,'[20]Port Harcourt'!$E:$AE,COLUMN(O$1)-2,FALSE))</f>
        <v>25643.67</v>
      </c>
      <c r="P146" s="7">
        <f>IF(VLOOKUP($B$132&amp;$B146,'[20]Port Harcourt'!$E:$AE,COLUMN(P$1)-2,FALSE)=" ",0,VLOOKUP($B$132&amp;$B146,'[20]Port Harcourt'!$E:$AE,COLUMN(P$1)-2,FALSE))</f>
        <v>29665.77</v>
      </c>
      <c r="Q146" s="7">
        <f>IF(VLOOKUP($B$132&amp;$B146,'[20]Port Harcourt'!$E:$AE,COLUMN(Q$1)-2,FALSE)=" ",0,VLOOKUP($B$132&amp;$B146,'[20]Port Harcourt'!$E:$AE,COLUMN(Q$1)-2,FALSE))</f>
        <v>29056.78</v>
      </c>
      <c r="R146" s="7">
        <f>IF(VLOOKUP($B$132&amp;$B146,'[20]Port Harcourt'!$E:$AE,COLUMN(R$1)-2,FALSE)=" ",0,VLOOKUP($B$132&amp;$B146,'[20]Port Harcourt'!$E:$AE,COLUMN(R$1)-2,FALSE))</f>
        <v>32266.02</v>
      </c>
      <c r="S146" s="7">
        <f>IF(VLOOKUP($B$132&amp;$B146,'[20]Port Harcourt'!$E:$AE,COLUMN(S$1)-2,FALSE)=" ",0,VLOOKUP($B$132&amp;$B146,'[20]Port Harcourt'!$E:$AE,COLUMN(S$1)-2,FALSE))</f>
        <v>30156.1</v>
      </c>
      <c r="T146" s="7">
        <f>IF(VLOOKUP($B$132&amp;$B146,'[20]Port Harcourt'!$E:$AE,COLUMN(T$1)-2,FALSE)=" ",0,VLOOKUP($B$132&amp;$B146,'[20]Port Harcourt'!$E:$AE,COLUMN(T$1)-2,FALSE))</f>
        <v>34133.660000000003</v>
      </c>
      <c r="U146" s="7">
        <f>IF(VLOOKUP($B$132&amp;$B146,'[20]Port Harcourt'!$E:$AE,COLUMN(U$1)-2,FALSE)=" ",0,VLOOKUP($B$132&amp;$B146,'[20]Port Harcourt'!$E:$AE,COLUMN(U$1)-2,FALSE))</f>
        <v>35871.410000000003</v>
      </c>
      <c r="V146" s="7">
        <f>IF(VLOOKUP($B$132&amp;$B146,'[20]Port Harcourt'!$E:$AE,COLUMN(V$1)-2,FALSE)=" ",0,VLOOKUP($B$132&amp;$B146,'[20]Port Harcourt'!$E:$AE,COLUMN(V$1)-2,FALSE))</f>
        <v>70880.89</v>
      </c>
      <c r="W146" s="7">
        <f>IF(VLOOKUP($B$132&amp;$B146,'[20]Port Harcourt'!$E:$AE,COLUMN(W$1)-2,FALSE)=" ",0,VLOOKUP($B$132&amp;$B146,'[20]Port Harcourt'!$E:$AE,COLUMN(W$1)-2,FALSE))</f>
        <v>93574.14</v>
      </c>
      <c r="X146" s="7">
        <f>IF(VLOOKUP($B$132&amp;$B146,'[20]Port Harcourt'!$E:$AE,COLUMN(X$1)-2,FALSE)=" ",0,VLOOKUP($B$132&amp;$B146,'[20]Port Harcourt'!$E:$AE,COLUMN(X$1)-2,FALSE))</f>
        <v>109560.34</v>
      </c>
      <c r="Y146" s="7">
        <f>IF(VLOOKUP($B$132&amp;$B146,'[20]Port Harcourt'!$E:$AE,COLUMN(Y$1)-2,FALSE)=" ",0,VLOOKUP($B$132&amp;$B146,'[20]Port Harcourt'!$E:$AE,COLUMN(Y$1)-2,FALSE))</f>
        <v>108014.46</v>
      </c>
      <c r="Z146" s="7">
        <f>IF(VLOOKUP($B$132&amp;$B146,'[20]Port Harcourt'!$E:$AE,COLUMN(Z$1)-2,FALSE)=" ",0,VLOOKUP($B$132&amp;$B146,'[20]Port Harcourt'!$E:$AE,COLUMN(Z$1)-2,FALSE))</f>
        <v>97301.56</v>
      </c>
      <c r="AA146" s="7">
        <f>IF(VLOOKUP($B$132&amp;$B146,'[20]Port Harcourt'!$E:$AE,COLUMN(AA$1)-2,FALSE)=" ",0,VLOOKUP($B$132&amp;$B146,'[20]Port Harcourt'!$E:$AE,COLUMN(AA$1)-2,FALSE))</f>
        <v>88894.52</v>
      </c>
      <c r="AB146" s="7">
        <f>IF(VLOOKUP($B$132&amp;$B146,'[20]Port Harcourt'!$E:$AE,COLUMN(AB$1)-2,FALSE)=" ",0,VLOOKUP($B$132&amp;$B146,'[20]Port Harcourt'!$E:$AE,COLUMN(AB$1)-2,FALSE))</f>
        <v>93653.82</v>
      </c>
      <c r="AC146" s="7">
        <f>IF(VLOOKUP($B$132&amp;$B146,'[20]Port Harcourt'!$E:$AE,COLUMN(AC$1)-2,FALSE)=" ",0,VLOOKUP($B$132&amp;$B146,'[20]Port Harcourt'!$E:$AE,COLUMN(AC$1)-2,FALSE))</f>
        <v>91868.95</v>
      </c>
      <c r="AF146" s="7">
        <f t="shared" si="159"/>
        <v>93653.82</v>
      </c>
      <c r="AG146" s="7">
        <f t="shared" si="159"/>
        <v>91868.95</v>
      </c>
      <c r="AH146" s="7">
        <f>VLOOKUP($A$3&amp;$B$132&amp;$B146,'[14]Paga All'!$G$1:$J$3000,4,FALSE)</f>
        <v>75635.77</v>
      </c>
      <c r="AI146" s="7">
        <f>VLOOKUP($A$3&amp;$B$132&amp;$B146,'[15]Paga all'!$F:$G,2,FALSE)</f>
        <v>62315.42</v>
      </c>
      <c r="AJ146" s="7">
        <f>VLOOKUP($A$3&amp;$B$132&amp;$B146,'[16]Paga all'!$F$2:$G$1470,2,FALSE)</f>
        <v>40643.93</v>
      </c>
      <c r="AK146" s="9">
        <f t="shared" ref="AK146:BO146" si="167">AK138*AK145</f>
        <v>153021.34869756669</v>
      </c>
      <c r="AL146" s="9">
        <f t="shared" si="167"/>
        <v>192677.58554313329</v>
      </c>
      <c r="AM146" s="9">
        <f t="shared" si="167"/>
        <v>198496.7072541675</v>
      </c>
      <c r="AN146" s="9">
        <f t="shared" si="167"/>
        <v>204315.82896520174</v>
      </c>
      <c r="AO146" s="9">
        <f t="shared" si="167"/>
        <v>210781.51975523974</v>
      </c>
      <c r="AP146" s="9">
        <f t="shared" si="167"/>
        <v>217247.21054527778</v>
      </c>
      <c r="AQ146" s="9">
        <f t="shared" si="167"/>
        <v>223712.90133531578</v>
      </c>
      <c r="AR146" s="9">
        <f t="shared" si="167"/>
        <v>230178.59212535384</v>
      </c>
      <c r="AS146" s="9">
        <f t="shared" si="167"/>
        <v>237290.85199439569</v>
      </c>
      <c r="AT146" s="9">
        <f t="shared" si="167"/>
        <v>244403.11186343752</v>
      </c>
      <c r="AU146" s="9">
        <f t="shared" si="167"/>
        <v>251515.37173247934</v>
      </c>
      <c r="AV146" s="9">
        <f t="shared" si="167"/>
        <v>259274.20068052495</v>
      </c>
      <c r="AW146" s="9">
        <f t="shared" si="167"/>
        <v>267033.0296285706</v>
      </c>
      <c r="AX146" s="9">
        <f t="shared" si="167"/>
        <v>274791.85857661621</v>
      </c>
      <c r="AY146" s="9">
        <f t="shared" si="167"/>
        <v>283197.25660366565</v>
      </c>
      <c r="AZ146" s="9">
        <f t="shared" si="167"/>
        <v>291602.65463071509</v>
      </c>
      <c r="BA146" s="9">
        <f t="shared" si="167"/>
        <v>300654.62173676834</v>
      </c>
      <c r="BB146" s="9">
        <f t="shared" si="167"/>
        <v>309706.5888428216</v>
      </c>
      <c r="BC146" s="9">
        <f t="shared" si="167"/>
        <v>319405.12502787868</v>
      </c>
      <c r="BD146" s="9">
        <f t="shared" si="167"/>
        <v>329103.66121293564</v>
      </c>
      <c r="BE146" s="9">
        <f t="shared" si="167"/>
        <v>339448.76647699653</v>
      </c>
      <c r="BF146" s="9">
        <f t="shared" si="167"/>
        <v>349147.30266205355</v>
      </c>
      <c r="BG146" s="9">
        <f t="shared" si="167"/>
        <v>360138.97700511821</v>
      </c>
      <c r="BH146" s="9">
        <f t="shared" si="167"/>
        <v>370484.08226917905</v>
      </c>
      <c r="BI146" s="9">
        <f t="shared" si="167"/>
        <v>382122.32569124753</v>
      </c>
      <c r="BJ146" s="9">
        <f t="shared" si="167"/>
        <v>393760.56911331601</v>
      </c>
      <c r="BK146" s="9">
        <f t="shared" si="167"/>
        <v>405398.81253538444</v>
      </c>
      <c r="BL146" s="9">
        <f t="shared" si="167"/>
        <v>417683.62503645668</v>
      </c>
      <c r="BM146" s="9">
        <f t="shared" si="167"/>
        <v>429968.43753752898</v>
      </c>
      <c r="BN146" s="9">
        <f t="shared" si="167"/>
        <v>442899.81911760505</v>
      </c>
      <c r="BO146" s="9">
        <f t="shared" si="167"/>
        <v>456477.76977668487</v>
      </c>
    </row>
    <row r="150" spans="2:67" x14ac:dyDescent="0.25">
      <c r="B150" s="263" t="s">
        <v>324</v>
      </c>
      <c r="D150" s="7">
        <f>'[20]Port Harcourt'!F$10</f>
        <v>31</v>
      </c>
      <c r="E150" s="7">
        <f>'[20]Port Harcourt'!G$10</f>
        <v>27</v>
      </c>
      <c r="F150" s="7">
        <f>'[20]Port Harcourt'!H$10</f>
        <v>44</v>
      </c>
      <c r="G150" s="7">
        <f>'[20]Port Harcourt'!I$10</f>
        <v>62</v>
      </c>
      <c r="H150" s="7">
        <f>'[20]Port Harcourt'!J$10</f>
        <v>83</v>
      </c>
      <c r="I150" s="7">
        <f>'[20]Port Harcourt'!K$10</f>
        <v>110</v>
      </c>
      <c r="J150" s="7">
        <f>'[20]Port Harcourt'!L$10</f>
        <v>117</v>
      </c>
      <c r="K150" s="7">
        <f>'[20]Port Harcourt'!M$10</f>
        <v>125</v>
      </c>
      <c r="L150" s="7">
        <f>'[20]Port Harcourt'!N$10</f>
        <v>124</v>
      </c>
      <c r="M150" s="7">
        <f>'[20]Port Harcourt'!O$10</f>
        <v>127</v>
      </c>
      <c r="N150" s="7">
        <f>'[20]Port Harcourt'!P$10</f>
        <v>136</v>
      </c>
      <c r="O150" s="7">
        <f>'[20]Port Harcourt'!Q$10</f>
        <v>133</v>
      </c>
      <c r="P150" s="7">
        <f>'[20]Port Harcourt'!R$10</f>
        <v>134</v>
      </c>
      <c r="Q150" s="7">
        <f>'[20]Port Harcourt'!S$10</f>
        <v>143</v>
      </c>
      <c r="R150" s="7">
        <f>'[20]Port Harcourt'!T$10</f>
        <v>144</v>
      </c>
      <c r="S150" s="7">
        <f>'[20]Port Harcourt'!U$10</f>
        <v>150</v>
      </c>
      <c r="T150" s="7">
        <f>'[20]Port Harcourt'!V$10</f>
        <v>167</v>
      </c>
      <c r="U150" s="7">
        <f>'[20]Port Harcourt'!W$10</f>
        <v>165</v>
      </c>
      <c r="V150" s="7">
        <f>'[20]Port Harcourt'!X$10</f>
        <v>163</v>
      </c>
      <c r="W150" s="7">
        <f>'[20]Port Harcourt'!Y$10</f>
        <v>184</v>
      </c>
      <c r="X150" s="7">
        <f>'[20]Port Harcourt'!Z$10</f>
        <v>189</v>
      </c>
      <c r="Y150" s="7">
        <f>'[20]Port Harcourt'!AA$10</f>
        <v>216</v>
      </c>
      <c r="Z150" s="7">
        <f>'[20]Port Harcourt'!AB$10</f>
        <v>222</v>
      </c>
      <c r="AA150" s="7">
        <f>'[20]Port Harcourt'!AC$10</f>
        <v>217</v>
      </c>
      <c r="AB150" s="7">
        <f>'[20]Port Harcourt'!AD$10</f>
        <v>231</v>
      </c>
      <c r="AC150" s="7">
        <f>'[20]Port Harcourt'!AE$10</f>
        <v>229</v>
      </c>
      <c r="AF150" s="280">
        <f>AB150</f>
        <v>231</v>
      </c>
      <c r="AG150" s="280">
        <f>AC150</f>
        <v>229</v>
      </c>
      <c r="AH150" s="280">
        <f t="shared" ref="AH150:AJ151" si="168">AD150</f>
        <v>0</v>
      </c>
      <c r="AI150" s="280">
        <f t="shared" si="168"/>
        <v>0</v>
      </c>
      <c r="AJ150" s="280">
        <f t="shared" si="168"/>
        <v>231</v>
      </c>
    </row>
    <row r="151" spans="2:67" x14ac:dyDescent="0.25">
      <c r="B151" s="263" t="s">
        <v>325</v>
      </c>
      <c r="D151" s="7">
        <f>'[20]Port Harcourt'!F$12</f>
        <v>2</v>
      </c>
      <c r="E151" s="7">
        <f>'[20]Port Harcourt'!G$12</f>
        <v>4</v>
      </c>
      <c r="F151" s="7">
        <f>'[20]Port Harcourt'!H$12</f>
        <v>2</v>
      </c>
      <c r="G151" s="7">
        <f>'[20]Port Harcourt'!I$12</f>
        <v>4</v>
      </c>
      <c r="H151" s="7">
        <f>'[20]Port Harcourt'!J$12</f>
        <v>9</v>
      </c>
      <c r="I151" s="7">
        <f>'[20]Port Harcourt'!K$12</f>
        <v>1</v>
      </c>
      <c r="J151" s="7">
        <f>'[20]Port Harcourt'!L$12</f>
        <v>5</v>
      </c>
      <c r="K151" s="7">
        <f>'[20]Port Harcourt'!M$12</f>
        <v>7</v>
      </c>
      <c r="L151" s="7">
        <f>'[20]Port Harcourt'!N$12</f>
        <v>11</v>
      </c>
      <c r="M151" s="7">
        <f>'[20]Port Harcourt'!O$12</f>
        <v>8</v>
      </c>
      <c r="N151" s="7">
        <f>'[20]Port Harcourt'!P$12</f>
        <v>5</v>
      </c>
      <c r="O151" s="7">
        <f>'[20]Port Harcourt'!Q$12</f>
        <v>8</v>
      </c>
      <c r="P151" s="7">
        <f>'[20]Port Harcourt'!R$12</f>
        <v>13</v>
      </c>
      <c r="Q151" s="7">
        <f>'[20]Port Harcourt'!S$12</f>
        <v>5</v>
      </c>
      <c r="R151" s="7">
        <f>'[20]Port Harcourt'!T$12</f>
        <v>10</v>
      </c>
      <c r="S151" s="7">
        <f>'[20]Port Harcourt'!U$12</f>
        <v>6</v>
      </c>
      <c r="T151" s="7">
        <f>'[20]Port Harcourt'!V$12</f>
        <v>11</v>
      </c>
      <c r="U151" s="7">
        <f>'[20]Port Harcourt'!W$12</f>
        <v>19</v>
      </c>
      <c r="V151" s="7">
        <f>'[20]Port Harcourt'!X$12</f>
        <v>17</v>
      </c>
      <c r="W151" s="7">
        <f>'[20]Port Harcourt'!Y$12</f>
        <v>11</v>
      </c>
      <c r="X151" s="7">
        <f>'[20]Port Harcourt'!Z$12</f>
        <v>23</v>
      </c>
      <c r="Y151" s="7">
        <f>'[20]Port Harcourt'!AA$12</f>
        <v>14</v>
      </c>
      <c r="Z151" s="7">
        <f>'[20]Port Harcourt'!AB$12</f>
        <v>20</v>
      </c>
      <c r="AA151" s="7">
        <f>'[20]Port Harcourt'!AC$12</f>
        <v>22</v>
      </c>
      <c r="AB151" s="7">
        <f>'[20]Port Harcourt'!AD$12</f>
        <v>16</v>
      </c>
      <c r="AC151" s="7">
        <f>'[20]Port Harcourt'!AE$12</f>
        <v>23</v>
      </c>
      <c r="AF151" s="280">
        <f>AB151</f>
        <v>16</v>
      </c>
      <c r="AG151" s="280">
        <f>AC151</f>
        <v>23</v>
      </c>
      <c r="AH151" s="280">
        <f t="shared" si="168"/>
        <v>0</v>
      </c>
      <c r="AI151" s="280">
        <f t="shared" si="168"/>
        <v>0</v>
      </c>
      <c r="AJ151" s="280">
        <f t="shared" si="168"/>
        <v>16</v>
      </c>
    </row>
  </sheetData>
  <pageMargins left="0.7" right="0.7" top="0.75" bottom="0.75" header="0.3" footer="0.3"/>
  <pageSetup orientation="portrait" horizontalDpi="4294967295" verticalDpi="4294967295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/>
  <dimension ref="A1:BO151"/>
  <sheetViews>
    <sheetView tabSelected="1" zoomScale="75" zoomScaleNormal="75" zoomScalePageLayoutView="75" workbookViewId="0">
      <pane xSplit="3" ySplit="1" topLeftCell="AD2" activePane="bottomRight" state="frozen"/>
      <selection activeCell="AA138" sqref="AA138:AC138"/>
      <selection pane="topRight" activeCell="AA138" sqref="AA138:AC138"/>
      <selection pane="bottomLeft" activeCell="AA138" sqref="AA138:AC138"/>
      <selection pane="bottomRight" activeCell="AI12" sqref="AI12"/>
    </sheetView>
  </sheetViews>
  <sheetFormatPr defaultColWidth="8.85546875" defaultRowHeight="15" outlineLevelCol="1" x14ac:dyDescent="0.25"/>
  <cols>
    <col min="1" max="1" width="2.7109375" customWidth="1"/>
    <col min="2" max="2" width="34.28515625" customWidth="1"/>
    <col min="4" max="29" width="14.28515625" style="232" hidden="1" customWidth="1" outlineLevel="1"/>
    <col min="30" max="30" width="9.140625" style="227" customWidth="1" collapsed="1"/>
    <col min="31" max="31" width="1.140625" customWidth="1"/>
    <col min="32" max="34" width="14.28515625" style="232" customWidth="1" outlineLevel="1"/>
    <col min="35" max="67" width="14.28515625" customWidth="1"/>
  </cols>
  <sheetData>
    <row r="1" spans="1:67" x14ac:dyDescent="0.25">
      <c r="D1" s="226">
        <v>41275</v>
      </c>
      <c r="E1" s="226">
        <v>41306</v>
      </c>
      <c r="F1" s="226">
        <v>41334</v>
      </c>
      <c r="G1" s="226">
        <v>41365</v>
      </c>
      <c r="H1" s="226">
        <v>41395</v>
      </c>
      <c r="I1" s="226">
        <v>41426</v>
      </c>
      <c r="J1" s="226">
        <v>41456</v>
      </c>
      <c r="K1" s="226">
        <v>41487</v>
      </c>
      <c r="L1" s="226">
        <v>41518</v>
      </c>
      <c r="M1" s="226">
        <v>41548</v>
      </c>
      <c r="N1" s="226">
        <v>41579</v>
      </c>
      <c r="O1" s="226">
        <v>41609</v>
      </c>
      <c r="P1" s="226">
        <v>41640</v>
      </c>
      <c r="Q1" s="226">
        <v>41671</v>
      </c>
      <c r="R1" s="226">
        <v>41699</v>
      </c>
      <c r="S1" s="226">
        <v>41730</v>
      </c>
      <c r="T1" s="226">
        <v>41760</v>
      </c>
      <c r="U1" s="226">
        <v>41791</v>
      </c>
      <c r="V1" s="226">
        <v>41821</v>
      </c>
      <c r="W1" s="226">
        <v>41852</v>
      </c>
      <c r="X1" s="226">
        <v>41883</v>
      </c>
      <c r="Y1" s="226">
        <v>41913</v>
      </c>
      <c r="Z1" s="226">
        <v>41944</v>
      </c>
      <c r="AA1" s="226">
        <v>41974</v>
      </c>
      <c r="AB1" s="226">
        <v>42005</v>
      </c>
      <c r="AC1" s="226">
        <v>42036</v>
      </c>
      <c r="AF1" s="226">
        <v>42005</v>
      </c>
      <c r="AG1" s="226">
        <v>42036</v>
      </c>
      <c r="AH1" s="226">
        <v>42064</v>
      </c>
      <c r="AI1" s="228">
        <v>42095</v>
      </c>
      <c r="AJ1" s="228">
        <v>42125</v>
      </c>
      <c r="AK1" s="228">
        <v>42156</v>
      </c>
      <c r="AL1" s="228">
        <v>42186</v>
      </c>
      <c r="AM1" s="228">
        <v>42217</v>
      </c>
      <c r="AN1" s="228">
        <v>42248</v>
      </c>
      <c r="AO1" s="228">
        <v>42278</v>
      </c>
      <c r="AP1" s="228">
        <v>42309</v>
      </c>
      <c r="AQ1" s="228">
        <v>42339</v>
      </c>
      <c r="AR1" s="229">
        <v>42370</v>
      </c>
      <c r="AS1" s="229">
        <v>42401</v>
      </c>
      <c r="AT1" s="229">
        <v>42430</v>
      </c>
      <c r="AU1" s="229">
        <v>42461</v>
      </c>
      <c r="AV1" s="229">
        <v>42491</v>
      </c>
      <c r="AW1" s="229">
        <v>42522</v>
      </c>
      <c r="AX1" s="229">
        <v>42552</v>
      </c>
      <c r="AY1" s="229">
        <v>42583</v>
      </c>
      <c r="AZ1" s="229">
        <v>42614</v>
      </c>
      <c r="BA1" s="229">
        <v>42644</v>
      </c>
      <c r="BB1" s="229">
        <v>42675</v>
      </c>
      <c r="BC1" s="229">
        <v>42705</v>
      </c>
      <c r="BD1" s="230">
        <v>42736</v>
      </c>
      <c r="BE1" s="230">
        <v>42767</v>
      </c>
      <c r="BF1" s="230">
        <v>42795</v>
      </c>
      <c r="BG1" s="230">
        <v>42826</v>
      </c>
      <c r="BH1" s="230">
        <v>42856</v>
      </c>
      <c r="BI1" s="230">
        <v>42887</v>
      </c>
      <c r="BJ1" s="230">
        <v>42917</v>
      </c>
      <c r="BK1" s="230">
        <v>42948</v>
      </c>
      <c r="BL1" s="230">
        <v>42979</v>
      </c>
      <c r="BM1" s="230">
        <v>43009</v>
      </c>
      <c r="BN1" s="230">
        <v>43040</v>
      </c>
      <c r="BO1" s="230">
        <v>43070</v>
      </c>
    </row>
    <row r="2" spans="1:67" x14ac:dyDescent="0.25">
      <c r="W2" s="233">
        <f>RATE(1,,-V3,W3)</f>
        <v>0.11259079903147692</v>
      </c>
      <c r="X2" s="233">
        <f>RATE(1,,-W3,X3)</f>
        <v>7.1817192600652835E-2</v>
      </c>
      <c r="Y2" s="233">
        <f>RATE(1,,-X3,Y3)</f>
        <v>5.4822335025380697E-2</v>
      </c>
      <c r="Z2" s="233">
        <f>RATE(1,,-Y3,Z3)</f>
        <v>3.9942252165543583E-2</v>
      </c>
      <c r="AA2" s="234">
        <f>RATE((COUNT($E$1:$O$1)),,-$D3,$O3)</f>
        <v>7.8890693234769382E-2</v>
      </c>
      <c r="AB2" s="234">
        <f>RATE((COUNT($E$1:$O$1)),,-$D3,$O3)</f>
        <v>7.8890693234769382E-2</v>
      </c>
      <c r="AC2" s="234">
        <f>RATE((COUNT($Q$1:$AC$1)),,-$P3,$AC3)</f>
        <v>6.5496900366219121E-2</v>
      </c>
      <c r="AF2" s="234">
        <f>AC2</f>
        <v>6.5496900366219121E-2</v>
      </c>
      <c r="AG2" s="234">
        <f>AF2</f>
        <v>6.5496900366219121E-2</v>
      </c>
      <c r="AH2" s="234">
        <f t="shared" ref="AH2:BO2" si="0">AG2</f>
        <v>6.5496900366219121E-2</v>
      </c>
      <c r="AI2" s="234">
        <f t="shared" si="0"/>
        <v>6.5496900366219121E-2</v>
      </c>
      <c r="AJ2" s="234">
        <f t="shared" si="0"/>
        <v>6.5496900366219121E-2</v>
      </c>
      <c r="AK2" s="234">
        <f t="shared" si="0"/>
        <v>6.5496900366219121E-2</v>
      </c>
      <c r="AL2" s="234">
        <f t="shared" si="0"/>
        <v>6.5496900366219121E-2</v>
      </c>
      <c r="AM2" s="234">
        <f t="shared" si="0"/>
        <v>6.5496900366219121E-2</v>
      </c>
      <c r="AN2" s="234">
        <f t="shared" si="0"/>
        <v>6.5496900366219121E-2</v>
      </c>
      <c r="AO2" s="234">
        <f t="shared" si="0"/>
        <v>6.5496900366219121E-2</v>
      </c>
      <c r="AP2" s="234">
        <f t="shared" si="0"/>
        <v>6.5496900366219121E-2</v>
      </c>
      <c r="AQ2" s="234">
        <f t="shared" si="0"/>
        <v>6.5496900366219121E-2</v>
      </c>
      <c r="AR2" s="234">
        <f t="shared" si="0"/>
        <v>6.5496900366219121E-2</v>
      </c>
      <c r="AS2" s="234">
        <f t="shared" si="0"/>
        <v>6.5496900366219121E-2</v>
      </c>
      <c r="AT2" s="234">
        <f t="shared" si="0"/>
        <v>6.5496900366219121E-2</v>
      </c>
      <c r="AU2" s="234">
        <f t="shared" si="0"/>
        <v>6.5496900366219121E-2</v>
      </c>
      <c r="AV2" s="234">
        <f t="shared" si="0"/>
        <v>6.5496900366219121E-2</v>
      </c>
      <c r="AW2" s="234">
        <f t="shared" si="0"/>
        <v>6.5496900366219121E-2</v>
      </c>
      <c r="AX2" s="234">
        <f t="shared" si="0"/>
        <v>6.5496900366219121E-2</v>
      </c>
      <c r="AY2" s="234">
        <f t="shared" si="0"/>
        <v>6.5496900366219121E-2</v>
      </c>
      <c r="AZ2" s="234">
        <f t="shared" si="0"/>
        <v>6.5496900366219121E-2</v>
      </c>
      <c r="BA2" s="234">
        <f t="shared" si="0"/>
        <v>6.5496900366219121E-2</v>
      </c>
      <c r="BB2" s="234">
        <f t="shared" si="0"/>
        <v>6.5496900366219121E-2</v>
      </c>
      <c r="BC2" s="234">
        <f t="shared" si="0"/>
        <v>6.5496900366219121E-2</v>
      </c>
      <c r="BD2" s="234">
        <f t="shared" si="0"/>
        <v>6.5496900366219121E-2</v>
      </c>
      <c r="BE2" s="234">
        <f t="shared" si="0"/>
        <v>6.5496900366219121E-2</v>
      </c>
      <c r="BF2" s="234">
        <f t="shared" si="0"/>
        <v>6.5496900366219121E-2</v>
      </c>
      <c r="BG2" s="234">
        <f t="shared" si="0"/>
        <v>6.5496900366219121E-2</v>
      </c>
      <c r="BH2" s="234">
        <f t="shared" si="0"/>
        <v>6.5496900366219121E-2</v>
      </c>
      <c r="BI2" s="234">
        <f t="shared" si="0"/>
        <v>6.5496900366219121E-2</v>
      </c>
      <c r="BJ2" s="234">
        <f t="shared" si="0"/>
        <v>6.5496900366219121E-2</v>
      </c>
      <c r="BK2" s="234">
        <f t="shared" si="0"/>
        <v>6.5496900366219121E-2</v>
      </c>
      <c r="BL2" s="234">
        <f t="shared" si="0"/>
        <v>6.5496900366219121E-2</v>
      </c>
      <c r="BM2" s="234">
        <f t="shared" si="0"/>
        <v>6.5496900366219121E-2</v>
      </c>
      <c r="BN2" s="234">
        <f t="shared" si="0"/>
        <v>6.5496900366219121E-2</v>
      </c>
      <c r="BO2" s="234">
        <f t="shared" si="0"/>
        <v>6.5496900366219121E-2</v>
      </c>
    </row>
    <row r="3" spans="1:67" x14ac:dyDescent="0.25">
      <c r="A3" s="1" t="s">
        <v>327</v>
      </c>
      <c r="C3" t="s">
        <v>81</v>
      </c>
      <c r="D3" s="7">
        <f>'[20]Other Summ'!F$9</f>
        <v>442</v>
      </c>
      <c r="E3" s="7">
        <f>'[20]Other Summ'!G$9</f>
        <v>485</v>
      </c>
      <c r="F3" s="7">
        <f>'[20]Other Summ'!H$9</f>
        <v>563</v>
      </c>
      <c r="G3" s="7">
        <f>'[20]Other Summ'!I$9</f>
        <v>664</v>
      </c>
      <c r="H3" s="7">
        <f>'[20]Other Summ'!J$9</f>
        <v>754</v>
      </c>
      <c r="I3" s="7">
        <f>'[20]Other Summ'!K$9</f>
        <v>803</v>
      </c>
      <c r="J3" s="7">
        <f>'[20]Other Summ'!L$9</f>
        <v>840</v>
      </c>
      <c r="K3" s="7">
        <f>'[20]Other Summ'!M$9</f>
        <v>880</v>
      </c>
      <c r="L3" s="7">
        <f>'[20]Other Summ'!N$9</f>
        <v>913</v>
      </c>
      <c r="M3" s="7">
        <f>'[20]Other Summ'!O$9</f>
        <v>960</v>
      </c>
      <c r="N3" s="7">
        <f>'[20]Other Summ'!P$9</f>
        <v>1003</v>
      </c>
      <c r="O3" s="7">
        <f>'[20]Other Summ'!Q$9</f>
        <v>1019</v>
      </c>
      <c r="P3" s="7">
        <f>'[20]Other Summ'!R$9</f>
        <v>1063</v>
      </c>
      <c r="Q3" s="7">
        <f>'[20]Other Summ'!S$9</f>
        <v>1128</v>
      </c>
      <c r="R3" s="7">
        <f>'[20]Other Summ'!T$9</f>
        <v>1230</v>
      </c>
      <c r="S3" s="7">
        <f>'[20]Other Summ'!U$9</f>
        <v>1323</v>
      </c>
      <c r="T3" s="7">
        <f>'[20]Other Summ'!V$9</f>
        <v>1450</v>
      </c>
      <c r="U3" s="7">
        <f>'[20]Other Summ'!W$9</f>
        <v>1574</v>
      </c>
      <c r="V3" s="7">
        <f>'[20]Other Summ'!X$9</f>
        <v>1652</v>
      </c>
      <c r="W3" s="7">
        <f>'[20]Other Summ'!Y$9</f>
        <v>1838</v>
      </c>
      <c r="X3" s="7">
        <f>'[20]Other Summ'!Z$9</f>
        <v>1970</v>
      </c>
      <c r="Y3" s="7">
        <f>'[20]Other Summ'!AA$9</f>
        <v>2078</v>
      </c>
      <c r="Z3" s="7">
        <f>'[20]Other Summ'!AB$9</f>
        <v>2161</v>
      </c>
      <c r="AA3" s="7">
        <f>'[20]Other Summ'!AC$9</f>
        <v>2239</v>
      </c>
      <c r="AB3" s="7">
        <f>'[20]Other Summ'!AD$9</f>
        <v>2332</v>
      </c>
      <c r="AC3" s="7">
        <f>'[20]Other Summ'!AE$9</f>
        <v>2425</v>
      </c>
      <c r="AD3" s="250">
        <v>0.75</v>
      </c>
      <c r="AF3" s="7">
        <f>AB3</f>
        <v>2332</v>
      </c>
      <c r="AG3" s="7">
        <f>AC3</f>
        <v>2425</v>
      </c>
      <c r="AH3" s="7">
        <f t="shared" ref="AH3:BO3" si="1">ROUND(AG3*(1+AH2),)</f>
        <v>2584</v>
      </c>
      <c r="AI3" s="9">
        <f t="shared" si="1"/>
        <v>2753</v>
      </c>
      <c r="AJ3" s="9">
        <f t="shared" si="1"/>
        <v>2933</v>
      </c>
      <c r="AK3" s="9">
        <f t="shared" si="1"/>
        <v>3125</v>
      </c>
      <c r="AL3" s="9">
        <f t="shared" si="1"/>
        <v>3330</v>
      </c>
      <c r="AM3" s="9">
        <f t="shared" si="1"/>
        <v>3548</v>
      </c>
      <c r="AN3" s="9">
        <f t="shared" si="1"/>
        <v>3780</v>
      </c>
      <c r="AO3" s="9">
        <f t="shared" si="1"/>
        <v>4028</v>
      </c>
      <c r="AP3" s="9">
        <f t="shared" si="1"/>
        <v>4292</v>
      </c>
      <c r="AQ3" s="9">
        <f t="shared" si="1"/>
        <v>4573</v>
      </c>
      <c r="AR3" s="9">
        <f t="shared" si="1"/>
        <v>4873</v>
      </c>
      <c r="AS3" s="9">
        <f t="shared" si="1"/>
        <v>5192</v>
      </c>
      <c r="AT3" s="9">
        <f t="shared" si="1"/>
        <v>5532</v>
      </c>
      <c r="AU3" s="9">
        <f t="shared" si="1"/>
        <v>5894</v>
      </c>
      <c r="AV3" s="9">
        <f t="shared" si="1"/>
        <v>6280</v>
      </c>
      <c r="AW3" s="9">
        <f t="shared" si="1"/>
        <v>6691</v>
      </c>
      <c r="AX3" s="9">
        <f t="shared" si="1"/>
        <v>7129</v>
      </c>
      <c r="AY3" s="9">
        <f t="shared" si="1"/>
        <v>7596</v>
      </c>
      <c r="AZ3" s="9">
        <f t="shared" si="1"/>
        <v>8094</v>
      </c>
      <c r="BA3" s="9">
        <f t="shared" si="1"/>
        <v>8624</v>
      </c>
      <c r="BB3" s="9">
        <f t="shared" si="1"/>
        <v>9189</v>
      </c>
      <c r="BC3" s="9">
        <f t="shared" si="1"/>
        <v>9791</v>
      </c>
      <c r="BD3" s="9">
        <f t="shared" si="1"/>
        <v>10432</v>
      </c>
      <c r="BE3" s="9">
        <f t="shared" si="1"/>
        <v>11115</v>
      </c>
      <c r="BF3" s="9">
        <f t="shared" si="1"/>
        <v>11843</v>
      </c>
      <c r="BG3" s="9">
        <f t="shared" si="1"/>
        <v>12619</v>
      </c>
      <c r="BH3" s="9">
        <f t="shared" si="1"/>
        <v>13446</v>
      </c>
      <c r="BI3" s="9">
        <f t="shared" si="1"/>
        <v>14327</v>
      </c>
      <c r="BJ3" s="9">
        <f t="shared" si="1"/>
        <v>15265</v>
      </c>
      <c r="BK3" s="9">
        <f t="shared" si="1"/>
        <v>16265</v>
      </c>
      <c r="BL3" s="9">
        <f t="shared" si="1"/>
        <v>17330</v>
      </c>
      <c r="BM3" s="9">
        <f t="shared" si="1"/>
        <v>18465</v>
      </c>
      <c r="BN3" s="9">
        <f t="shared" si="1"/>
        <v>19674</v>
      </c>
      <c r="BO3" s="9">
        <f t="shared" si="1"/>
        <v>20963</v>
      </c>
    </row>
    <row r="4" spans="1:67" x14ac:dyDescent="0.25">
      <c r="B4" s="1" t="s">
        <v>98</v>
      </c>
      <c r="D4" s="240"/>
      <c r="E4" s="240"/>
      <c r="F4" s="240"/>
      <c r="G4" s="240"/>
      <c r="H4" s="240"/>
      <c r="I4" s="240"/>
      <c r="J4" s="240"/>
      <c r="K4" s="240"/>
      <c r="L4" s="240"/>
      <c r="M4" s="240"/>
      <c r="N4" s="240"/>
      <c r="O4" s="240"/>
      <c r="P4" s="240"/>
      <c r="Q4" s="240"/>
      <c r="R4" s="240"/>
      <c r="S4" s="240"/>
      <c r="T4" s="240"/>
      <c r="U4" s="240"/>
      <c r="V4" s="240"/>
      <c r="W4" s="240"/>
      <c r="X4" s="240"/>
      <c r="Y4" s="240"/>
      <c r="Z4" s="240"/>
      <c r="AA4" s="234">
        <f>RATE((COUNT($E$1:$O$1)),,-$D5,$O5)</f>
        <v>0.10140061715418963</v>
      </c>
      <c r="AB4" s="234">
        <f>RATE((COUNT($E$1:$O$1)),,-$D5,$O5)</f>
        <v>0.10140061715418963</v>
      </c>
      <c r="AC4" s="234">
        <f>RATE((COUNT($Q$1:$AC$1)),,-$P5,$AC5)</f>
        <v>6.6166955910818073E-2</v>
      </c>
      <c r="AF4" s="234"/>
      <c r="AG4" s="234"/>
      <c r="AH4" s="234"/>
    </row>
    <row r="5" spans="1:67" x14ac:dyDescent="0.25">
      <c r="B5" s="242" t="s">
        <v>137</v>
      </c>
      <c r="D5" s="243">
        <f>D12+D13</f>
        <v>75</v>
      </c>
      <c r="E5" s="243">
        <f>E12+E13</f>
        <v>78</v>
      </c>
      <c r="F5" s="243">
        <f>F12+F13</f>
        <v>109</v>
      </c>
      <c r="G5" s="243">
        <f>G12+G13</f>
        <v>147</v>
      </c>
      <c r="H5" s="243">
        <f t="shared" ref="H5:AC5" si="2">H12+H13</f>
        <v>209</v>
      </c>
      <c r="I5" s="243">
        <f t="shared" si="2"/>
        <v>240</v>
      </c>
      <c r="J5" s="243">
        <f t="shared" si="2"/>
        <v>215</v>
      </c>
      <c r="K5" s="243">
        <f t="shared" si="2"/>
        <v>216</v>
      </c>
      <c r="L5" s="243">
        <f t="shared" si="2"/>
        <v>203</v>
      </c>
      <c r="M5" s="243">
        <f t="shared" si="2"/>
        <v>210</v>
      </c>
      <c r="N5" s="243">
        <f t="shared" si="2"/>
        <v>237</v>
      </c>
      <c r="O5" s="243">
        <f t="shared" si="2"/>
        <v>217</v>
      </c>
      <c r="P5" s="243">
        <f t="shared" si="2"/>
        <v>220</v>
      </c>
      <c r="Q5" s="243">
        <f t="shared" si="2"/>
        <v>271</v>
      </c>
      <c r="R5" s="243">
        <f t="shared" si="2"/>
        <v>303</v>
      </c>
      <c r="S5" s="243">
        <f t="shared" si="2"/>
        <v>331</v>
      </c>
      <c r="T5" s="243">
        <f t="shared" si="2"/>
        <v>362</v>
      </c>
      <c r="U5" s="243">
        <f t="shared" si="2"/>
        <v>398</v>
      </c>
      <c r="V5" s="243">
        <f t="shared" si="2"/>
        <v>414</v>
      </c>
      <c r="W5" s="243">
        <f t="shared" si="2"/>
        <v>415</v>
      </c>
      <c r="X5" s="243">
        <f t="shared" si="2"/>
        <v>474</v>
      </c>
      <c r="Y5" s="243">
        <f t="shared" si="2"/>
        <v>525</v>
      </c>
      <c r="Z5" s="243">
        <f t="shared" si="2"/>
        <v>555</v>
      </c>
      <c r="AA5" s="243">
        <f t="shared" si="2"/>
        <v>549</v>
      </c>
      <c r="AB5" s="243">
        <f>AB12+AB13</f>
        <v>504</v>
      </c>
      <c r="AC5" s="243">
        <f t="shared" si="2"/>
        <v>506</v>
      </c>
      <c r="AF5" s="244">
        <f>SUM(AF12:AF13)</f>
        <v>504</v>
      </c>
      <c r="AG5" s="244">
        <f t="shared" ref="AG5:BO5" si="3">ROUND((AF12+AF13)*(1+AG6),)</f>
        <v>522</v>
      </c>
      <c r="AH5" s="244">
        <f t="shared" si="3"/>
        <v>524</v>
      </c>
      <c r="AI5" s="245" t="e">
        <f t="shared" si="3"/>
        <v>#VALUE!</v>
      </c>
      <c r="AJ5" s="245" t="e">
        <f t="shared" si="3"/>
        <v>#VALUE!</v>
      </c>
      <c r="AK5" s="245" t="e">
        <f t="shared" si="3"/>
        <v>#VALUE!</v>
      </c>
      <c r="AL5" s="245" t="e">
        <f t="shared" si="3"/>
        <v>#VALUE!</v>
      </c>
      <c r="AM5" s="245" t="e">
        <f t="shared" si="3"/>
        <v>#VALUE!</v>
      </c>
      <c r="AN5" s="245" t="e">
        <f t="shared" si="3"/>
        <v>#VALUE!</v>
      </c>
      <c r="AO5" s="245" t="e">
        <f t="shared" si="3"/>
        <v>#VALUE!</v>
      </c>
      <c r="AP5" s="245" t="e">
        <f t="shared" si="3"/>
        <v>#VALUE!</v>
      </c>
      <c r="AQ5" s="245" t="e">
        <f t="shared" si="3"/>
        <v>#VALUE!</v>
      </c>
      <c r="AR5" s="245" t="e">
        <f t="shared" si="3"/>
        <v>#VALUE!</v>
      </c>
      <c r="AS5" s="245" t="e">
        <f t="shared" si="3"/>
        <v>#VALUE!</v>
      </c>
      <c r="AT5" s="245" t="e">
        <f t="shared" si="3"/>
        <v>#VALUE!</v>
      </c>
      <c r="AU5" s="245" t="e">
        <f t="shared" si="3"/>
        <v>#VALUE!</v>
      </c>
      <c r="AV5" s="245" t="e">
        <f t="shared" si="3"/>
        <v>#VALUE!</v>
      </c>
      <c r="AW5" s="245" t="e">
        <f t="shared" si="3"/>
        <v>#VALUE!</v>
      </c>
      <c r="AX5" s="245" t="e">
        <f t="shared" si="3"/>
        <v>#VALUE!</v>
      </c>
      <c r="AY5" s="245" t="e">
        <f t="shared" si="3"/>
        <v>#VALUE!</v>
      </c>
      <c r="AZ5" s="245" t="e">
        <f t="shared" si="3"/>
        <v>#VALUE!</v>
      </c>
      <c r="BA5" s="245" t="e">
        <f t="shared" si="3"/>
        <v>#VALUE!</v>
      </c>
      <c r="BB5" s="245" t="e">
        <f t="shared" si="3"/>
        <v>#VALUE!</v>
      </c>
      <c r="BC5" s="245" t="e">
        <f t="shared" si="3"/>
        <v>#VALUE!</v>
      </c>
      <c r="BD5" s="245" t="e">
        <f t="shared" si="3"/>
        <v>#VALUE!</v>
      </c>
      <c r="BE5" s="245" t="e">
        <f t="shared" si="3"/>
        <v>#VALUE!</v>
      </c>
      <c r="BF5" s="245" t="e">
        <f t="shared" si="3"/>
        <v>#VALUE!</v>
      </c>
      <c r="BG5" s="245" t="e">
        <f t="shared" si="3"/>
        <v>#VALUE!</v>
      </c>
      <c r="BH5" s="245" t="e">
        <f t="shared" si="3"/>
        <v>#VALUE!</v>
      </c>
      <c r="BI5" s="245" t="e">
        <f t="shared" si="3"/>
        <v>#VALUE!</v>
      </c>
      <c r="BJ5" s="245" t="e">
        <f t="shared" si="3"/>
        <v>#VALUE!</v>
      </c>
      <c r="BK5" s="245" t="e">
        <f t="shared" si="3"/>
        <v>#VALUE!</v>
      </c>
      <c r="BL5" s="245" t="e">
        <f t="shared" si="3"/>
        <v>#VALUE!</v>
      </c>
      <c r="BM5" s="245" t="e">
        <f t="shared" si="3"/>
        <v>#VALUE!</v>
      </c>
      <c r="BN5" s="245" t="e">
        <f t="shared" si="3"/>
        <v>#VALUE!</v>
      </c>
      <c r="BO5" s="245" t="e">
        <f t="shared" si="3"/>
        <v>#VALUE!</v>
      </c>
    </row>
    <row r="6" spans="1:67" x14ac:dyDescent="0.25">
      <c r="B6" s="246" t="s">
        <v>99</v>
      </c>
      <c r="C6" s="247"/>
      <c r="D6" s="248"/>
      <c r="E6" s="249">
        <f>RATE(1,,-D5,E5)</f>
        <v>3.9999999999999945E-2</v>
      </c>
      <c r="F6" s="249">
        <f>RATE(1,,-E5,F5)</f>
        <v>0.39743589743589747</v>
      </c>
      <c r="G6" s="249">
        <f>RATE(1,,-F5,G5)</f>
        <v>0.34862385321100919</v>
      </c>
      <c r="H6" s="249">
        <f t="shared" ref="H6:AB6" si="4">RATE(1,,-G5,H5)</f>
        <v>0.42176870748299317</v>
      </c>
      <c r="I6" s="249">
        <f t="shared" si="4"/>
        <v>0.14832535885167458</v>
      </c>
      <c r="J6" s="249">
        <f t="shared" si="4"/>
        <v>-0.10416666666666669</v>
      </c>
      <c r="K6" s="249">
        <f t="shared" si="4"/>
        <v>4.6511627906976145E-3</v>
      </c>
      <c r="L6" s="249">
        <f t="shared" si="4"/>
        <v>-6.0185185185185175E-2</v>
      </c>
      <c r="M6" s="249">
        <f t="shared" si="4"/>
        <v>3.4482758620689731E-2</v>
      </c>
      <c r="N6" s="249">
        <f t="shared" si="4"/>
        <v>0.12857142857142864</v>
      </c>
      <c r="O6" s="249">
        <f t="shared" si="4"/>
        <v>-8.4388185654008463E-2</v>
      </c>
      <c r="P6" s="249">
        <f t="shared" si="4"/>
        <v>1.3824884792626608E-2</v>
      </c>
      <c r="Q6" s="249">
        <f t="shared" si="4"/>
        <v>0.23181818181818173</v>
      </c>
      <c r="R6" s="249">
        <f t="shared" si="4"/>
        <v>0.11808118081180831</v>
      </c>
      <c r="S6" s="249">
        <f t="shared" si="4"/>
        <v>9.2409240924092501E-2</v>
      </c>
      <c r="T6" s="249">
        <f t="shared" si="4"/>
        <v>9.3655589123867108E-2</v>
      </c>
      <c r="U6" s="249">
        <f t="shared" si="4"/>
        <v>9.9447513812154845E-2</v>
      </c>
      <c r="V6" s="249">
        <f t="shared" si="4"/>
        <v>4.0201005025125698E-2</v>
      </c>
      <c r="W6" s="249">
        <f t="shared" si="4"/>
        <v>2.4154589371981078E-3</v>
      </c>
      <c r="X6" s="249">
        <f t="shared" si="4"/>
        <v>0.14216867469879504</v>
      </c>
      <c r="Y6" s="249">
        <f t="shared" si="4"/>
        <v>0.10759493670886079</v>
      </c>
      <c r="Z6" s="249">
        <f t="shared" si="4"/>
        <v>5.7142857142857204E-2</v>
      </c>
      <c r="AA6" s="249">
        <f t="shared" si="4"/>
        <v>-1.081081081081085E-2</v>
      </c>
      <c r="AB6" s="249">
        <f t="shared" si="4"/>
        <v>-8.1967213114754175E-2</v>
      </c>
      <c r="AC6" s="249">
        <f>RATE(1,,-AA5,AC5)</f>
        <v>-7.8324225865209471E-2</v>
      </c>
      <c r="AD6" s="250">
        <f>ANS_Metrics_Assumptions!E275</f>
        <v>3.5000000000000003E-2</v>
      </c>
      <c r="AF6" s="251">
        <f>AD6</f>
        <v>3.5000000000000003E-2</v>
      </c>
      <c r="AG6" s="251">
        <f>AF6</f>
        <v>3.5000000000000003E-2</v>
      </c>
      <c r="AH6" s="251">
        <f t="shared" ref="AH6:AW10" si="5">AG6</f>
        <v>3.5000000000000003E-2</v>
      </c>
      <c r="AI6" s="252">
        <f t="shared" si="5"/>
        <v>3.5000000000000003E-2</v>
      </c>
      <c r="AJ6" s="252">
        <f t="shared" si="5"/>
        <v>3.5000000000000003E-2</v>
      </c>
      <c r="AK6" s="252">
        <f t="shared" si="5"/>
        <v>3.5000000000000003E-2</v>
      </c>
      <c r="AL6" s="252">
        <f>AD6</f>
        <v>3.5000000000000003E-2</v>
      </c>
      <c r="AM6" s="252">
        <f t="shared" si="5"/>
        <v>3.5000000000000003E-2</v>
      </c>
      <c r="AN6" s="252">
        <f t="shared" si="5"/>
        <v>3.5000000000000003E-2</v>
      </c>
      <c r="AO6" s="252">
        <f t="shared" si="5"/>
        <v>3.5000000000000003E-2</v>
      </c>
      <c r="AP6" s="252">
        <f t="shared" si="5"/>
        <v>3.5000000000000003E-2</v>
      </c>
      <c r="AQ6" s="252">
        <f t="shared" si="5"/>
        <v>3.5000000000000003E-2</v>
      </c>
      <c r="AR6" s="252">
        <f t="shared" si="5"/>
        <v>3.5000000000000003E-2</v>
      </c>
      <c r="AS6" s="252">
        <f t="shared" si="5"/>
        <v>3.5000000000000003E-2</v>
      </c>
      <c r="AT6" s="252">
        <f t="shared" si="5"/>
        <v>3.5000000000000003E-2</v>
      </c>
      <c r="AU6" s="252">
        <f t="shared" si="5"/>
        <v>3.5000000000000003E-2</v>
      </c>
      <c r="AV6" s="252">
        <f t="shared" si="5"/>
        <v>3.5000000000000003E-2</v>
      </c>
      <c r="AW6" s="252">
        <f t="shared" si="5"/>
        <v>3.5000000000000003E-2</v>
      </c>
      <c r="AX6" s="252">
        <f t="shared" ref="AX6:BM10" si="6">AW6</f>
        <v>3.5000000000000003E-2</v>
      </c>
      <c r="AY6" s="252">
        <f t="shared" si="6"/>
        <v>3.5000000000000003E-2</v>
      </c>
      <c r="AZ6" s="252">
        <f t="shared" si="6"/>
        <v>3.5000000000000003E-2</v>
      </c>
      <c r="BA6" s="252">
        <f t="shared" si="6"/>
        <v>3.5000000000000003E-2</v>
      </c>
      <c r="BB6" s="252">
        <f t="shared" si="6"/>
        <v>3.5000000000000003E-2</v>
      </c>
      <c r="BC6" s="252">
        <f t="shared" si="6"/>
        <v>3.5000000000000003E-2</v>
      </c>
      <c r="BD6" s="252">
        <f t="shared" si="6"/>
        <v>3.5000000000000003E-2</v>
      </c>
      <c r="BE6" s="252">
        <f t="shared" si="6"/>
        <v>3.5000000000000003E-2</v>
      </c>
      <c r="BF6" s="252">
        <f t="shared" si="6"/>
        <v>3.5000000000000003E-2</v>
      </c>
      <c r="BG6" s="252">
        <f t="shared" si="6"/>
        <v>3.5000000000000003E-2</v>
      </c>
      <c r="BH6" s="252">
        <f t="shared" si="6"/>
        <v>3.5000000000000003E-2</v>
      </c>
      <c r="BI6" s="252">
        <f t="shared" si="6"/>
        <v>3.5000000000000003E-2</v>
      </c>
      <c r="BJ6" s="252">
        <f t="shared" si="6"/>
        <v>3.5000000000000003E-2</v>
      </c>
      <c r="BK6" s="252">
        <f t="shared" si="6"/>
        <v>3.5000000000000003E-2</v>
      </c>
      <c r="BL6" s="252">
        <f t="shared" si="6"/>
        <v>3.5000000000000003E-2</v>
      </c>
      <c r="BM6" s="252">
        <f t="shared" si="6"/>
        <v>3.5000000000000003E-2</v>
      </c>
      <c r="BN6" s="252">
        <f t="shared" ref="BN6:BO10" si="7">BM6</f>
        <v>3.5000000000000003E-2</v>
      </c>
      <c r="BO6" s="252">
        <f t="shared" si="7"/>
        <v>3.5000000000000003E-2</v>
      </c>
    </row>
    <row r="7" spans="1:67" x14ac:dyDescent="0.25">
      <c r="B7" s="246" t="s">
        <v>101</v>
      </c>
      <c r="C7" s="247"/>
      <c r="D7" s="253">
        <f>D13/D5</f>
        <v>0.33333333333333331</v>
      </c>
      <c r="E7" s="253">
        <f>E13/E5</f>
        <v>0.23076923076923078</v>
      </c>
      <c r="F7" s="253">
        <f>F13/F5</f>
        <v>0.22018348623853212</v>
      </c>
      <c r="G7" s="253">
        <f>G13/G5</f>
        <v>0.21768707482993196</v>
      </c>
      <c r="H7" s="253">
        <f t="shared" ref="H7:AC7" si="8">H13/H5</f>
        <v>0.22488038277511962</v>
      </c>
      <c r="I7" s="253">
        <f t="shared" si="8"/>
        <v>0.33750000000000002</v>
      </c>
      <c r="J7" s="253">
        <f t="shared" si="8"/>
        <v>0.28837209302325584</v>
      </c>
      <c r="K7" s="253">
        <f t="shared" si="8"/>
        <v>0.32407407407407407</v>
      </c>
      <c r="L7" s="253">
        <f t="shared" si="8"/>
        <v>0.27093596059113301</v>
      </c>
      <c r="M7" s="253">
        <f t="shared" si="8"/>
        <v>0.24285714285714285</v>
      </c>
      <c r="N7" s="253">
        <f t="shared" si="8"/>
        <v>0.24472573839662448</v>
      </c>
      <c r="O7" s="253">
        <f t="shared" si="8"/>
        <v>0.36405529953917048</v>
      </c>
      <c r="P7" s="253">
        <f t="shared" si="8"/>
        <v>0.12727272727272726</v>
      </c>
      <c r="Q7" s="253">
        <f t="shared" si="8"/>
        <v>0.23985239852398524</v>
      </c>
      <c r="R7" s="253">
        <f t="shared" si="8"/>
        <v>0.23102310231023102</v>
      </c>
      <c r="S7" s="253">
        <f t="shared" si="8"/>
        <v>0.28398791540785501</v>
      </c>
      <c r="T7" s="253">
        <f t="shared" si="8"/>
        <v>0.24861878453038674</v>
      </c>
      <c r="U7" s="253">
        <f t="shared" si="8"/>
        <v>0.29145728643216079</v>
      </c>
      <c r="V7" s="253">
        <f t="shared" si="8"/>
        <v>0.31159420289855072</v>
      </c>
      <c r="W7" s="253">
        <f t="shared" si="8"/>
        <v>0.29397590361445786</v>
      </c>
      <c r="X7" s="253">
        <f t="shared" si="8"/>
        <v>0.24261603375527427</v>
      </c>
      <c r="Y7" s="253">
        <f t="shared" si="8"/>
        <v>0.26095238095238094</v>
      </c>
      <c r="Z7" s="253">
        <f t="shared" si="8"/>
        <v>0.26846846846846845</v>
      </c>
      <c r="AA7" s="253">
        <f t="shared" si="8"/>
        <v>0.28597449908925321</v>
      </c>
      <c r="AB7" s="253">
        <f>AB13/AB5</f>
        <v>0.30952380952380953</v>
      </c>
      <c r="AC7" s="253">
        <f t="shared" si="8"/>
        <v>0.23715415019762845</v>
      </c>
      <c r="AD7" s="250">
        <f>ANS_Metrics_Assumptions!E276</f>
        <v>0.38500000000000001</v>
      </c>
      <c r="AF7" s="254">
        <f>AD7</f>
        <v>0.38500000000000001</v>
      </c>
      <c r="AG7" s="254">
        <f>AF7</f>
        <v>0.38500000000000001</v>
      </c>
      <c r="AH7" s="254">
        <f t="shared" si="5"/>
        <v>0.38500000000000001</v>
      </c>
      <c r="AI7" s="252">
        <f t="shared" si="5"/>
        <v>0.38500000000000001</v>
      </c>
      <c r="AJ7" s="252">
        <f t="shared" si="5"/>
        <v>0.38500000000000001</v>
      </c>
      <c r="AK7" s="252">
        <f t="shared" si="5"/>
        <v>0.38500000000000001</v>
      </c>
      <c r="AL7" s="252">
        <f>AD7</f>
        <v>0.38500000000000001</v>
      </c>
      <c r="AM7" s="252">
        <f t="shared" si="5"/>
        <v>0.38500000000000001</v>
      </c>
      <c r="AN7" s="252">
        <f t="shared" si="5"/>
        <v>0.38500000000000001</v>
      </c>
      <c r="AO7" s="252">
        <f t="shared" si="5"/>
        <v>0.38500000000000001</v>
      </c>
      <c r="AP7" s="252">
        <f t="shared" si="5"/>
        <v>0.38500000000000001</v>
      </c>
      <c r="AQ7" s="252">
        <f t="shared" si="5"/>
        <v>0.38500000000000001</v>
      </c>
      <c r="AR7" s="252">
        <f t="shared" si="5"/>
        <v>0.38500000000000001</v>
      </c>
      <c r="AS7" s="252">
        <f t="shared" si="5"/>
        <v>0.38500000000000001</v>
      </c>
      <c r="AT7" s="252">
        <f t="shared" si="5"/>
        <v>0.38500000000000001</v>
      </c>
      <c r="AU7" s="252">
        <f t="shared" si="5"/>
        <v>0.38500000000000001</v>
      </c>
      <c r="AV7" s="252">
        <f t="shared" si="5"/>
        <v>0.38500000000000001</v>
      </c>
      <c r="AW7" s="252">
        <f t="shared" si="5"/>
        <v>0.38500000000000001</v>
      </c>
      <c r="AX7" s="252">
        <f t="shared" si="6"/>
        <v>0.38500000000000001</v>
      </c>
      <c r="AY7" s="252">
        <f t="shared" si="6"/>
        <v>0.38500000000000001</v>
      </c>
      <c r="AZ7" s="252">
        <f t="shared" si="6"/>
        <v>0.38500000000000001</v>
      </c>
      <c r="BA7" s="252">
        <f t="shared" si="6"/>
        <v>0.38500000000000001</v>
      </c>
      <c r="BB7" s="252">
        <f t="shared" si="6"/>
        <v>0.38500000000000001</v>
      </c>
      <c r="BC7" s="252">
        <f t="shared" si="6"/>
        <v>0.38500000000000001</v>
      </c>
      <c r="BD7" s="252">
        <f t="shared" si="6"/>
        <v>0.38500000000000001</v>
      </c>
      <c r="BE7" s="252">
        <f t="shared" si="6"/>
        <v>0.38500000000000001</v>
      </c>
      <c r="BF7" s="252">
        <f t="shared" si="6"/>
        <v>0.38500000000000001</v>
      </c>
      <c r="BG7" s="252">
        <f t="shared" si="6"/>
        <v>0.38500000000000001</v>
      </c>
      <c r="BH7" s="252">
        <f t="shared" si="6"/>
        <v>0.38500000000000001</v>
      </c>
      <c r="BI7" s="252">
        <f t="shared" si="6"/>
        <v>0.38500000000000001</v>
      </c>
      <c r="BJ7" s="252">
        <f t="shared" si="6"/>
        <v>0.38500000000000001</v>
      </c>
      <c r="BK7" s="252">
        <f t="shared" si="6"/>
        <v>0.38500000000000001</v>
      </c>
      <c r="BL7" s="252">
        <f t="shared" si="6"/>
        <v>0.38500000000000001</v>
      </c>
      <c r="BM7" s="252">
        <f t="shared" si="6"/>
        <v>0.38500000000000001</v>
      </c>
      <c r="BN7" s="252">
        <f t="shared" si="7"/>
        <v>0.38500000000000001</v>
      </c>
      <c r="BO7" s="252">
        <f t="shared" si="7"/>
        <v>0.38500000000000001</v>
      </c>
    </row>
    <row r="8" spans="1:67" x14ac:dyDescent="0.25">
      <c r="B8" s="246" t="s">
        <v>133</v>
      </c>
      <c r="C8" s="247"/>
      <c r="D8" s="255">
        <f>D14/D12</f>
        <v>3.64</v>
      </c>
      <c r="E8" s="255">
        <f>E14/E12</f>
        <v>3.25</v>
      </c>
      <c r="F8" s="255">
        <f>F14/F12</f>
        <v>3.5058823529411764</v>
      </c>
      <c r="G8" s="255">
        <f>G14/G12</f>
        <v>3.5913043478260871</v>
      </c>
      <c r="H8" s="255">
        <f t="shared" ref="H8:AC8" si="9">H14/H12</f>
        <v>4.1913580246913584</v>
      </c>
      <c r="I8" s="255">
        <f t="shared" si="9"/>
        <v>24.937106918238992</v>
      </c>
      <c r="J8" s="255">
        <f t="shared" si="9"/>
        <v>5.6013071895424833</v>
      </c>
      <c r="K8" s="255">
        <f t="shared" si="9"/>
        <v>5.9657534246575343</v>
      </c>
      <c r="L8" s="255">
        <f t="shared" si="9"/>
        <v>8.9459459459459456</v>
      </c>
      <c r="M8" s="255">
        <f t="shared" si="9"/>
        <v>8.7861635220125791</v>
      </c>
      <c r="N8" s="255">
        <f t="shared" si="9"/>
        <v>8.5251396648044686</v>
      </c>
      <c r="O8" s="255">
        <f t="shared" si="9"/>
        <v>10.884057971014492</v>
      </c>
      <c r="P8" s="255">
        <f t="shared" si="9"/>
        <v>8.28125</v>
      </c>
      <c r="Q8" s="255">
        <f t="shared" si="9"/>
        <v>7.5728155339805827</v>
      </c>
      <c r="R8" s="255">
        <f t="shared" si="9"/>
        <v>7.5793991416309012</v>
      </c>
      <c r="S8" s="255">
        <f t="shared" si="9"/>
        <v>7.447257383966245</v>
      </c>
      <c r="T8" s="255">
        <f t="shared" si="9"/>
        <v>6.1911764705882355</v>
      </c>
      <c r="U8" s="255">
        <f t="shared" si="9"/>
        <v>4.7907801418439719</v>
      </c>
      <c r="V8" s="255">
        <f t="shared" si="9"/>
        <v>6.5543859649122806</v>
      </c>
      <c r="W8" s="255">
        <f t="shared" si="9"/>
        <v>8.8088737201365195</v>
      </c>
      <c r="X8" s="255">
        <f t="shared" si="9"/>
        <v>12.052924791086351</v>
      </c>
      <c r="Y8" s="255">
        <f t="shared" si="9"/>
        <v>20.657216494845361</v>
      </c>
      <c r="Z8" s="255">
        <f t="shared" si="9"/>
        <v>25.7192118226601</v>
      </c>
      <c r="AA8" s="255">
        <f t="shared" si="9"/>
        <v>34.869897959183675</v>
      </c>
      <c r="AB8" s="255">
        <f>AB14/AB12</f>
        <v>43.841954022988503</v>
      </c>
      <c r="AC8" s="255">
        <f t="shared" si="9"/>
        <v>19.344559585492227</v>
      </c>
      <c r="AD8" s="256">
        <f>SUM(Z14:AC14)/SUM(Z12:AC12)</f>
        <v>30.571148825065276</v>
      </c>
      <c r="AF8" s="257">
        <f>AD8</f>
        <v>30.571148825065276</v>
      </c>
      <c r="AG8" s="257">
        <f>AF8</f>
        <v>30.571148825065276</v>
      </c>
      <c r="AH8" s="257">
        <f t="shared" si="5"/>
        <v>30.571148825065276</v>
      </c>
      <c r="AI8" s="258">
        <f t="shared" si="5"/>
        <v>30.571148825065276</v>
      </c>
      <c r="AJ8" s="258">
        <f t="shared" si="5"/>
        <v>30.571148825065276</v>
      </c>
      <c r="AK8" s="258">
        <f t="shared" si="5"/>
        <v>30.571148825065276</v>
      </c>
      <c r="AL8" s="258">
        <f>AD8</f>
        <v>30.571148825065276</v>
      </c>
      <c r="AM8" s="258">
        <f t="shared" si="5"/>
        <v>30.571148825065276</v>
      </c>
      <c r="AN8" s="258">
        <f t="shared" si="5"/>
        <v>30.571148825065276</v>
      </c>
      <c r="AO8" s="258">
        <f t="shared" si="5"/>
        <v>30.571148825065276</v>
      </c>
      <c r="AP8" s="258">
        <f t="shared" si="5"/>
        <v>30.571148825065276</v>
      </c>
      <c r="AQ8" s="258">
        <f t="shared" si="5"/>
        <v>30.571148825065276</v>
      </c>
      <c r="AR8" s="258">
        <f t="shared" si="5"/>
        <v>30.571148825065276</v>
      </c>
      <c r="AS8" s="258">
        <f t="shared" si="5"/>
        <v>30.571148825065276</v>
      </c>
      <c r="AT8" s="258">
        <f t="shared" si="5"/>
        <v>30.571148825065276</v>
      </c>
      <c r="AU8" s="258">
        <f t="shared" si="5"/>
        <v>30.571148825065276</v>
      </c>
      <c r="AV8" s="258">
        <f t="shared" si="5"/>
        <v>30.571148825065276</v>
      </c>
      <c r="AW8" s="258">
        <f t="shared" si="5"/>
        <v>30.571148825065276</v>
      </c>
      <c r="AX8" s="258">
        <f t="shared" si="6"/>
        <v>30.571148825065276</v>
      </c>
      <c r="AY8" s="258">
        <f t="shared" si="6"/>
        <v>30.571148825065276</v>
      </c>
      <c r="AZ8" s="258">
        <f t="shared" si="6"/>
        <v>30.571148825065276</v>
      </c>
      <c r="BA8" s="258">
        <f t="shared" si="6"/>
        <v>30.571148825065276</v>
      </c>
      <c r="BB8" s="258">
        <f t="shared" si="6"/>
        <v>30.571148825065276</v>
      </c>
      <c r="BC8" s="258">
        <f t="shared" si="6"/>
        <v>30.571148825065276</v>
      </c>
      <c r="BD8" s="258">
        <f t="shared" si="6"/>
        <v>30.571148825065276</v>
      </c>
      <c r="BE8" s="258">
        <f t="shared" si="6"/>
        <v>30.571148825065276</v>
      </c>
      <c r="BF8" s="258">
        <f t="shared" si="6"/>
        <v>30.571148825065276</v>
      </c>
      <c r="BG8" s="258">
        <f t="shared" si="6"/>
        <v>30.571148825065276</v>
      </c>
      <c r="BH8" s="258">
        <f t="shared" si="6"/>
        <v>30.571148825065276</v>
      </c>
      <c r="BI8" s="258">
        <f t="shared" si="6"/>
        <v>30.571148825065276</v>
      </c>
      <c r="BJ8" s="258">
        <f t="shared" si="6"/>
        <v>30.571148825065276</v>
      </c>
      <c r="BK8" s="258">
        <f t="shared" si="6"/>
        <v>30.571148825065276</v>
      </c>
      <c r="BL8" s="258">
        <f t="shared" si="6"/>
        <v>30.571148825065276</v>
      </c>
      <c r="BM8" s="258">
        <f t="shared" si="6"/>
        <v>30.571148825065276</v>
      </c>
      <c r="BN8" s="258">
        <f t="shared" si="7"/>
        <v>30.571148825065276</v>
      </c>
      <c r="BO8" s="258">
        <f t="shared" si="7"/>
        <v>30.571148825065276</v>
      </c>
    </row>
    <row r="9" spans="1:67" x14ac:dyDescent="0.25">
      <c r="B9" s="246" t="s">
        <v>103</v>
      </c>
      <c r="C9" s="247"/>
      <c r="D9" s="259">
        <f t="shared" ref="D9:AA9" si="10">D17/D14</f>
        <v>0</v>
      </c>
      <c r="E9" s="259">
        <f>E17/E14</f>
        <v>0</v>
      </c>
      <c r="F9" s="259">
        <f>F17/F14</f>
        <v>0</v>
      </c>
      <c r="G9" s="259">
        <f>G17/G14</f>
        <v>0</v>
      </c>
      <c r="H9" s="259">
        <f t="shared" si="10"/>
        <v>0</v>
      </c>
      <c r="I9" s="259">
        <f t="shared" si="10"/>
        <v>0</v>
      </c>
      <c r="J9" s="259">
        <f t="shared" si="10"/>
        <v>0</v>
      </c>
      <c r="K9" s="259">
        <f t="shared" si="10"/>
        <v>0</v>
      </c>
      <c r="L9" s="259">
        <f t="shared" si="10"/>
        <v>0</v>
      </c>
      <c r="M9" s="259">
        <f t="shared" si="10"/>
        <v>0</v>
      </c>
      <c r="N9" s="259">
        <f t="shared" si="10"/>
        <v>0</v>
      </c>
      <c r="O9" s="259">
        <f t="shared" si="10"/>
        <v>0</v>
      </c>
      <c r="P9" s="259">
        <f t="shared" si="10"/>
        <v>0</v>
      </c>
      <c r="Q9" s="259">
        <f t="shared" si="10"/>
        <v>0</v>
      </c>
      <c r="R9" s="259">
        <f t="shared" si="10"/>
        <v>0</v>
      </c>
      <c r="S9" s="259">
        <f t="shared" si="10"/>
        <v>0</v>
      </c>
      <c r="T9" s="259">
        <f t="shared" si="10"/>
        <v>0</v>
      </c>
      <c r="U9" s="259">
        <f t="shared" si="10"/>
        <v>0</v>
      </c>
      <c r="V9" s="259">
        <f t="shared" si="10"/>
        <v>0</v>
      </c>
      <c r="W9" s="259">
        <f t="shared" si="10"/>
        <v>0</v>
      </c>
      <c r="X9" s="259">
        <f t="shared" si="10"/>
        <v>0</v>
      </c>
      <c r="Y9" s="259">
        <f t="shared" si="10"/>
        <v>0</v>
      </c>
      <c r="Z9" s="259">
        <f t="shared" si="10"/>
        <v>0</v>
      </c>
      <c r="AA9" s="259">
        <f t="shared" si="10"/>
        <v>0</v>
      </c>
      <c r="AB9" s="259">
        <f>AB17/AB14</f>
        <v>0</v>
      </c>
      <c r="AC9" s="259">
        <f>AC17/AC14</f>
        <v>0</v>
      </c>
      <c r="AD9" s="275">
        <f>SUM(P17:AC17)/SUM(P14:AC14)</f>
        <v>0</v>
      </c>
      <c r="AF9" s="261">
        <f>AD9</f>
        <v>0</v>
      </c>
      <c r="AG9" s="261">
        <f>AF9</f>
        <v>0</v>
      </c>
      <c r="AH9" s="261">
        <f t="shared" si="5"/>
        <v>0</v>
      </c>
      <c r="AI9" s="262">
        <f t="shared" si="5"/>
        <v>0</v>
      </c>
      <c r="AJ9" s="262">
        <f t="shared" si="5"/>
        <v>0</v>
      </c>
      <c r="AK9" s="262">
        <f t="shared" si="5"/>
        <v>0</v>
      </c>
      <c r="AL9" s="262">
        <f>AD9</f>
        <v>0</v>
      </c>
      <c r="AM9" s="262">
        <f t="shared" si="5"/>
        <v>0</v>
      </c>
      <c r="AN9" s="262">
        <f t="shared" si="5"/>
        <v>0</v>
      </c>
      <c r="AO9" s="262">
        <f t="shared" si="5"/>
        <v>0</v>
      </c>
      <c r="AP9" s="262">
        <f t="shared" si="5"/>
        <v>0</v>
      </c>
      <c r="AQ9" s="262">
        <f t="shared" si="5"/>
        <v>0</v>
      </c>
      <c r="AR9" s="262">
        <f t="shared" si="5"/>
        <v>0</v>
      </c>
      <c r="AS9" s="262">
        <f t="shared" si="5"/>
        <v>0</v>
      </c>
      <c r="AT9" s="262">
        <f t="shared" si="5"/>
        <v>0</v>
      </c>
      <c r="AU9" s="262">
        <f t="shared" si="5"/>
        <v>0</v>
      </c>
      <c r="AV9" s="262">
        <f t="shared" si="5"/>
        <v>0</v>
      </c>
      <c r="AW9" s="262">
        <f t="shared" si="5"/>
        <v>0</v>
      </c>
      <c r="AX9" s="262">
        <f t="shared" si="6"/>
        <v>0</v>
      </c>
      <c r="AY9" s="262">
        <f t="shared" si="6"/>
        <v>0</v>
      </c>
      <c r="AZ9" s="262">
        <f t="shared" si="6"/>
        <v>0</v>
      </c>
      <c r="BA9" s="262">
        <f t="shared" si="6"/>
        <v>0</v>
      </c>
      <c r="BB9" s="262">
        <f t="shared" si="6"/>
        <v>0</v>
      </c>
      <c r="BC9" s="262">
        <f t="shared" si="6"/>
        <v>0</v>
      </c>
      <c r="BD9" s="262">
        <f t="shared" si="6"/>
        <v>0</v>
      </c>
      <c r="BE9" s="262">
        <f t="shared" si="6"/>
        <v>0</v>
      </c>
      <c r="BF9" s="262">
        <f t="shared" si="6"/>
        <v>0</v>
      </c>
      <c r="BG9" s="262">
        <f t="shared" si="6"/>
        <v>0</v>
      </c>
      <c r="BH9" s="262">
        <f t="shared" si="6"/>
        <v>0</v>
      </c>
      <c r="BI9" s="262">
        <f t="shared" si="6"/>
        <v>0</v>
      </c>
      <c r="BJ9" s="262">
        <f t="shared" si="6"/>
        <v>0</v>
      </c>
      <c r="BK9" s="262">
        <f t="shared" si="6"/>
        <v>0</v>
      </c>
      <c r="BL9" s="262">
        <f t="shared" si="6"/>
        <v>0</v>
      </c>
      <c r="BM9" s="262">
        <f t="shared" si="6"/>
        <v>0</v>
      </c>
      <c r="BN9" s="262">
        <f t="shared" si="7"/>
        <v>0</v>
      </c>
      <c r="BO9" s="262">
        <f t="shared" si="7"/>
        <v>0</v>
      </c>
    </row>
    <row r="10" spans="1:67" x14ac:dyDescent="0.25">
      <c r="B10" s="246" t="s">
        <v>134</v>
      </c>
      <c r="C10" s="247"/>
      <c r="D10" s="253"/>
      <c r="E10" s="253"/>
      <c r="F10" s="253"/>
      <c r="G10" s="253"/>
      <c r="H10" s="253"/>
      <c r="I10" s="253"/>
      <c r="J10" s="253"/>
      <c r="K10" s="253"/>
      <c r="L10" s="253"/>
      <c r="M10" s="253"/>
      <c r="N10" s="253"/>
      <c r="O10" s="253"/>
      <c r="P10" s="253"/>
      <c r="Q10" s="253"/>
      <c r="R10" s="253"/>
      <c r="S10" s="253"/>
      <c r="T10" s="253"/>
      <c r="U10" s="253"/>
      <c r="V10" s="253"/>
      <c r="W10" s="253"/>
      <c r="X10" s="253"/>
      <c r="Y10" s="253"/>
      <c r="Z10" s="253"/>
      <c r="AA10" s="253"/>
      <c r="AB10" s="253"/>
      <c r="AC10" s="253"/>
      <c r="AD10" s="288">
        <v>0</v>
      </c>
      <c r="AF10" s="254">
        <f>AD10</f>
        <v>0</v>
      </c>
      <c r="AG10" s="254">
        <f>AF10</f>
        <v>0</v>
      </c>
      <c r="AH10" s="254">
        <f t="shared" si="5"/>
        <v>0</v>
      </c>
      <c r="AI10" s="254">
        <f t="shared" si="5"/>
        <v>0</v>
      </c>
      <c r="AJ10" s="254">
        <f t="shared" si="5"/>
        <v>0</v>
      </c>
      <c r="AK10" s="254">
        <f t="shared" si="5"/>
        <v>0</v>
      </c>
      <c r="AL10" s="254">
        <f>AD10</f>
        <v>0</v>
      </c>
      <c r="AM10" s="254">
        <f t="shared" si="5"/>
        <v>0</v>
      </c>
      <c r="AN10" s="254">
        <f t="shared" si="5"/>
        <v>0</v>
      </c>
      <c r="AO10" s="254">
        <f t="shared" si="5"/>
        <v>0</v>
      </c>
      <c r="AP10" s="254">
        <f t="shared" si="5"/>
        <v>0</v>
      </c>
      <c r="AQ10" s="254">
        <f t="shared" si="5"/>
        <v>0</v>
      </c>
      <c r="AR10" s="254">
        <f t="shared" si="5"/>
        <v>0</v>
      </c>
      <c r="AS10" s="254">
        <f t="shared" si="5"/>
        <v>0</v>
      </c>
      <c r="AT10" s="254">
        <f t="shared" si="5"/>
        <v>0</v>
      </c>
      <c r="AU10" s="254">
        <f t="shared" si="5"/>
        <v>0</v>
      </c>
      <c r="AV10" s="254">
        <f t="shared" si="5"/>
        <v>0</v>
      </c>
      <c r="AW10" s="254">
        <f t="shared" si="5"/>
        <v>0</v>
      </c>
      <c r="AX10" s="254">
        <f t="shared" si="6"/>
        <v>0</v>
      </c>
      <c r="AY10" s="254">
        <f t="shared" si="6"/>
        <v>0</v>
      </c>
      <c r="AZ10" s="254">
        <f t="shared" si="6"/>
        <v>0</v>
      </c>
      <c r="BA10" s="254">
        <f t="shared" si="6"/>
        <v>0</v>
      </c>
      <c r="BB10" s="254">
        <f t="shared" si="6"/>
        <v>0</v>
      </c>
      <c r="BC10" s="254">
        <f t="shared" si="6"/>
        <v>0</v>
      </c>
      <c r="BD10" s="254">
        <f t="shared" si="6"/>
        <v>0</v>
      </c>
      <c r="BE10" s="254">
        <f t="shared" si="6"/>
        <v>0</v>
      </c>
      <c r="BF10" s="254">
        <f t="shared" si="6"/>
        <v>0</v>
      </c>
      <c r="BG10" s="254">
        <f t="shared" si="6"/>
        <v>0</v>
      </c>
      <c r="BH10" s="254">
        <f t="shared" si="6"/>
        <v>0</v>
      </c>
      <c r="BI10" s="254">
        <f t="shared" si="6"/>
        <v>0</v>
      </c>
      <c r="BJ10" s="254">
        <f t="shared" si="6"/>
        <v>0</v>
      </c>
      <c r="BK10" s="254">
        <f t="shared" si="6"/>
        <v>0</v>
      </c>
      <c r="BL10" s="254">
        <f t="shared" si="6"/>
        <v>0</v>
      </c>
      <c r="BM10" s="254">
        <f t="shared" si="6"/>
        <v>0</v>
      </c>
      <c r="BN10" s="254">
        <f t="shared" si="7"/>
        <v>0</v>
      </c>
      <c r="BO10" s="254">
        <f t="shared" si="7"/>
        <v>0</v>
      </c>
    </row>
    <row r="12" spans="1:67" x14ac:dyDescent="0.25">
      <c r="B12" t="s">
        <v>267</v>
      </c>
      <c r="D12" s="7">
        <f>IF(VLOOKUP($B$4&amp;$B12,'[20]Other Summ'!$E:$AE,COLUMN(D$1)-2,FALSE)="",0,VLOOKUP($B$4&amp;$B12,'[20]Other Summ'!$E:$AE,COLUMN(D$1)-2,FALSE))</f>
        <v>50</v>
      </c>
      <c r="E12" s="7">
        <f>IF(VLOOKUP($B$4&amp;$B12,'[20]Other Summ'!$E:$AE,COLUMN(E$1)-2,FALSE)="",0,VLOOKUP($B$4&amp;$B12,'[20]Other Summ'!$E:$AE,COLUMN(E$1)-2,FALSE))</f>
        <v>60</v>
      </c>
      <c r="F12" s="7">
        <f>IF(VLOOKUP($B$4&amp;$B12,'[20]Other Summ'!$E:$AE,COLUMN(F$1)-2,FALSE)="",0,VLOOKUP($B$4&amp;$B12,'[20]Other Summ'!$E:$AE,COLUMN(F$1)-2,FALSE))</f>
        <v>85</v>
      </c>
      <c r="G12" s="7">
        <f>IF(VLOOKUP($B$4&amp;$B12,'[20]Other Summ'!$E:$AE,COLUMN(G$1)-2,FALSE)="",0,VLOOKUP($B$4&amp;$B12,'[20]Other Summ'!$E:$AE,COLUMN(G$1)-2,FALSE))</f>
        <v>115</v>
      </c>
      <c r="H12" s="7">
        <f>IF(VLOOKUP($B$4&amp;$B12,'[20]Other Summ'!$E:$AE,COLUMN(H$1)-2,FALSE)="",0,VLOOKUP($B$4&amp;$B12,'[20]Other Summ'!$E:$AE,COLUMN(H$1)-2,FALSE))</f>
        <v>162</v>
      </c>
      <c r="I12" s="7">
        <f>IF(VLOOKUP($B$4&amp;$B12,'[20]Other Summ'!$E:$AE,COLUMN(I$1)-2,FALSE)="",0,VLOOKUP($B$4&amp;$B12,'[20]Other Summ'!$E:$AE,COLUMN(I$1)-2,FALSE))</f>
        <v>159</v>
      </c>
      <c r="J12" s="7">
        <f>IF(VLOOKUP($B$4&amp;$B12,'[20]Other Summ'!$E:$AE,COLUMN(J$1)-2,FALSE)="",0,VLOOKUP($B$4&amp;$B12,'[20]Other Summ'!$E:$AE,COLUMN(J$1)-2,FALSE))</f>
        <v>153</v>
      </c>
      <c r="K12" s="7">
        <f>IF(VLOOKUP($B$4&amp;$B12,'[20]Other Summ'!$E:$AE,COLUMN(K$1)-2,FALSE)="",0,VLOOKUP($B$4&amp;$B12,'[20]Other Summ'!$E:$AE,COLUMN(K$1)-2,FALSE))</f>
        <v>146</v>
      </c>
      <c r="L12" s="7">
        <f>IF(VLOOKUP($B$4&amp;$B12,'[20]Other Summ'!$E:$AE,COLUMN(L$1)-2,FALSE)="",0,VLOOKUP($B$4&amp;$B12,'[20]Other Summ'!$E:$AE,COLUMN(L$1)-2,FALSE))</f>
        <v>148</v>
      </c>
      <c r="M12" s="7">
        <f>IF(VLOOKUP($B$4&amp;$B12,'[20]Other Summ'!$E:$AE,COLUMN(M$1)-2,FALSE)="",0,VLOOKUP($B$4&amp;$B12,'[20]Other Summ'!$E:$AE,COLUMN(M$1)-2,FALSE))</f>
        <v>159</v>
      </c>
      <c r="N12" s="7">
        <f>IF(VLOOKUP($B$4&amp;$B12,'[20]Other Summ'!$E:$AE,COLUMN(N$1)-2,FALSE)="",0,VLOOKUP($B$4&amp;$B12,'[20]Other Summ'!$E:$AE,COLUMN(N$1)-2,FALSE))</f>
        <v>179</v>
      </c>
      <c r="O12" s="7">
        <f>IF(VLOOKUP($B$4&amp;$B12,'[20]Other Summ'!$E:$AE,COLUMN(O$1)-2,FALSE)="",0,VLOOKUP($B$4&amp;$B12,'[20]Other Summ'!$E:$AE,COLUMN(O$1)-2,FALSE))</f>
        <v>138</v>
      </c>
      <c r="P12" s="7">
        <f>IF(VLOOKUP($B$4&amp;$B12,'[20]Other Summ'!$E:$AE,COLUMN(P$1)-2,FALSE)="",0,VLOOKUP($B$4&amp;$B12,'[20]Other Summ'!$E:$AE,COLUMN(P$1)-2,FALSE))</f>
        <v>192</v>
      </c>
      <c r="Q12" s="7">
        <f>IF(VLOOKUP($B$4&amp;$B12,'[20]Other Summ'!$E:$AE,COLUMN(Q$1)-2,FALSE)="",0,VLOOKUP($B$4&amp;$B12,'[20]Other Summ'!$E:$AE,COLUMN(Q$1)-2,FALSE))</f>
        <v>206</v>
      </c>
      <c r="R12" s="7">
        <f>IF(VLOOKUP($B$4&amp;$B12,'[20]Other Summ'!$E:$AE,COLUMN(R$1)-2,FALSE)="",0,VLOOKUP($B$4&amp;$B12,'[20]Other Summ'!$E:$AE,COLUMN(R$1)-2,FALSE))</f>
        <v>233</v>
      </c>
      <c r="S12" s="7">
        <f>IF(VLOOKUP($B$4&amp;$B12,'[20]Other Summ'!$E:$AE,COLUMN(S$1)-2,FALSE)="",0,VLOOKUP($B$4&amp;$B12,'[20]Other Summ'!$E:$AE,COLUMN(S$1)-2,FALSE))</f>
        <v>237</v>
      </c>
      <c r="T12" s="7">
        <f>IF(VLOOKUP($B$4&amp;$B12,'[20]Other Summ'!$E:$AE,COLUMN(T$1)-2,FALSE)="",0,VLOOKUP($B$4&amp;$B12,'[20]Other Summ'!$E:$AE,COLUMN(T$1)-2,FALSE))</f>
        <v>272</v>
      </c>
      <c r="U12" s="7">
        <f>IF(VLOOKUP($B$4&amp;$B12,'[20]Other Summ'!$E:$AE,COLUMN(U$1)-2,FALSE)="",0,VLOOKUP($B$4&amp;$B12,'[20]Other Summ'!$E:$AE,COLUMN(U$1)-2,FALSE))</f>
        <v>282</v>
      </c>
      <c r="V12" s="7">
        <f>IF(VLOOKUP($B$4&amp;$B12,'[20]Other Summ'!$E:$AE,COLUMN(V$1)-2,FALSE)="",0,VLOOKUP($B$4&amp;$B12,'[20]Other Summ'!$E:$AE,COLUMN(V$1)-2,FALSE))</f>
        <v>285</v>
      </c>
      <c r="W12" s="7">
        <f>IF(VLOOKUP($B$4&amp;$B12,'[20]Other Summ'!$E:$AE,COLUMN(W$1)-2,FALSE)="",0,VLOOKUP($B$4&amp;$B12,'[20]Other Summ'!$E:$AE,COLUMN(W$1)-2,FALSE))</f>
        <v>293</v>
      </c>
      <c r="X12" s="7">
        <f>IF(VLOOKUP($B$4&amp;$B12,'[20]Other Summ'!$E:$AE,COLUMN(X$1)-2,FALSE)="",0,VLOOKUP($B$4&amp;$B12,'[20]Other Summ'!$E:$AE,COLUMN(X$1)-2,FALSE))</f>
        <v>359</v>
      </c>
      <c r="Y12" s="7">
        <f>IF(VLOOKUP($B$4&amp;$B12,'[20]Other Summ'!$E:$AE,COLUMN(Y$1)-2,FALSE)="",0,VLOOKUP($B$4&amp;$B12,'[20]Other Summ'!$E:$AE,COLUMN(Y$1)-2,FALSE))</f>
        <v>388</v>
      </c>
      <c r="Z12" s="7">
        <f>IF(VLOOKUP($B$4&amp;$B12,'[20]Other Summ'!$E:$AE,COLUMN(Z$1)-2,FALSE)="",0,VLOOKUP($B$4&amp;$B12,'[20]Other Summ'!$E:$AE,COLUMN(Z$1)-2,FALSE))</f>
        <v>406</v>
      </c>
      <c r="AA12" s="7">
        <f>IF(VLOOKUP($B$4&amp;$B12,'[20]Other Summ'!$E:$AE,COLUMN(AA$1)-2,FALSE)="",0,VLOOKUP($B$4&amp;$B12,'[20]Other Summ'!$E:$AE,COLUMN(AA$1)-2,FALSE))</f>
        <v>392</v>
      </c>
      <c r="AB12" s="7">
        <f>IF(VLOOKUP($B$4&amp;$B12,'[20]Other Summ'!$E:$AE,COLUMN(AB$1)-2,FALSE)="",0,VLOOKUP($B$4&amp;$B12,'[20]Other Summ'!$E:$AE,COLUMN(AB$1)-2,FALSE))</f>
        <v>348</v>
      </c>
      <c r="AC12" s="7">
        <f>IF(VLOOKUP($B$4&amp;$B12,'[20]Other Summ'!$E:$AE,COLUMN(AC$1)-2,FALSE)="",0,VLOOKUP($B$4&amp;$B12,'[20]Other Summ'!$E:$AE,COLUMN(AC$1)-2,FALSE))</f>
        <v>386</v>
      </c>
      <c r="AF12" s="7">
        <f t="shared" ref="AF12:AG15" si="11">AB12</f>
        <v>348</v>
      </c>
      <c r="AG12" s="7">
        <f t="shared" si="11"/>
        <v>386</v>
      </c>
      <c r="AH12" s="7" t="e">
        <f>SUMIF('[22]Paga All'!$G$581:$J$1238,$A$3&amp;$B$4&amp;$B12,'[22]Paga All'!$J$581:$J$1238)</f>
        <v>#VALUE!</v>
      </c>
      <c r="AI12" s="7" t="e">
        <f>'ANS_RevData (PH)'!AX35=SUMIF('[23]Paga all'!$F$665:$G$1279,$A$3&amp;$B$4&amp;$B12,'[23]Paga all'!$G$665:$G$1279)</f>
        <v>#VALUE!</v>
      </c>
      <c r="AJ12" s="9" t="e">
        <f>SUMIF('[16]Paga all'!$F$555:$G$1252,$A$3&amp;$B$4&amp;$B12,'[16]Paga all'!$G$555:$G$1252)</f>
        <v>#VALUE!</v>
      </c>
      <c r="AK12" s="9" t="e">
        <f t="shared" ref="AK12:BO12" si="12">IF(ROUND((AJ12+AJ13)*(1+AK6),)&gt;=AK$3*$AD$3,AK$3*$AD$3*(1-AK7),ROUND((AJ12+AJ13)*(1+AK6),)-ROUND((AJ12+AJ13)*(1+AK6)*AK7,))</f>
        <v>#VALUE!</v>
      </c>
      <c r="AL12" s="9" t="e">
        <f t="shared" si="12"/>
        <v>#VALUE!</v>
      </c>
      <c r="AM12" s="9" t="e">
        <f t="shared" si="12"/>
        <v>#VALUE!</v>
      </c>
      <c r="AN12" s="9" t="e">
        <f t="shared" si="12"/>
        <v>#VALUE!</v>
      </c>
      <c r="AO12" s="9" t="e">
        <f t="shared" si="12"/>
        <v>#VALUE!</v>
      </c>
      <c r="AP12" s="9" t="e">
        <f t="shared" si="12"/>
        <v>#VALUE!</v>
      </c>
      <c r="AQ12" s="9" t="e">
        <f t="shared" si="12"/>
        <v>#VALUE!</v>
      </c>
      <c r="AR12" s="9" t="e">
        <f t="shared" si="12"/>
        <v>#VALUE!</v>
      </c>
      <c r="AS12" s="9" t="e">
        <f t="shared" si="12"/>
        <v>#VALUE!</v>
      </c>
      <c r="AT12" s="9" t="e">
        <f t="shared" si="12"/>
        <v>#VALUE!</v>
      </c>
      <c r="AU12" s="9" t="e">
        <f t="shared" si="12"/>
        <v>#VALUE!</v>
      </c>
      <c r="AV12" s="9" t="e">
        <f t="shared" si="12"/>
        <v>#VALUE!</v>
      </c>
      <c r="AW12" s="9" t="e">
        <f t="shared" si="12"/>
        <v>#VALUE!</v>
      </c>
      <c r="AX12" s="9" t="e">
        <f t="shared" si="12"/>
        <v>#VALUE!</v>
      </c>
      <c r="AY12" s="9" t="e">
        <f t="shared" si="12"/>
        <v>#VALUE!</v>
      </c>
      <c r="AZ12" s="9" t="e">
        <f t="shared" si="12"/>
        <v>#VALUE!</v>
      </c>
      <c r="BA12" s="9" t="e">
        <f t="shared" si="12"/>
        <v>#VALUE!</v>
      </c>
      <c r="BB12" s="9" t="e">
        <f t="shared" si="12"/>
        <v>#VALUE!</v>
      </c>
      <c r="BC12" s="9" t="e">
        <f t="shared" si="12"/>
        <v>#VALUE!</v>
      </c>
      <c r="BD12" s="9" t="e">
        <f t="shared" si="12"/>
        <v>#VALUE!</v>
      </c>
      <c r="BE12" s="9" t="e">
        <f t="shared" si="12"/>
        <v>#VALUE!</v>
      </c>
      <c r="BF12" s="9" t="e">
        <f t="shared" si="12"/>
        <v>#VALUE!</v>
      </c>
      <c r="BG12" s="9" t="e">
        <f t="shared" si="12"/>
        <v>#VALUE!</v>
      </c>
      <c r="BH12" s="9" t="e">
        <f t="shared" si="12"/>
        <v>#VALUE!</v>
      </c>
      <c r="BI12" s="9" t="e">
        <f t="shared" si="12"/>
        <v>#VALUE!</v>
      </c>
      <c r="BJ12" s="9" t="e">
        <f t="shared" si="12"/>
        <v>#VALUE!</v>
      </c>
      <c r="BK12" s="9" t="e">
        <f t="shared" si="12"/>
        <v>#VALUE!</v>
      </c>
      <c r="BL12" s="9" t="e">
        <f t="shared" si="12"/>
        <v>#VALUE!</v>
      </c>
      <c r="BM12" s="9" t="e">
        <f t="shared" si="12"/>
        <v>#VALUE!</v>
      </c>
      <c r="BN12" s="9" t="e">
        <f t="shared" si="12"/>
        <v>#VALUE!</v>
      </c>
      <c r="BO12" s="9" t="e">
        <f t="shared" si="12"/>
        <v>#VALUE!</v>
      </c>
    </row>
    <row r="13" spans="1:67" x14ac:dyDescent="0.25">
      <c r="B13" s="263" t="s">
        <v>268</v>
      </c>
      <c r="D13" s="7">
        <f>IF(VLOOKUP($B$4&amp;$B13,'[20]Other Summ'!$E:$AE,COLUMN(D$1)-2,FALSE)="",0,VLOOKUP($B$4&amp;$B13,'[20]Other Summ'!$E:$AE,COLUMN(D$1)-2,FALSE))</f>
        <v>25</v>
      </c>
      <c r="E13" s="7">
        <f>IF(VLOOKUP($B$4&amp;$B13,'[20]Other Summ'!$E:$AE,COLUMN(E$1)-2,FALSE)="",0,VLOOKUP($B$4&amp;$B13,'[20]Other Summ'!$E:$AE,COLUMN(E$1)-2,FALSE))</f>
        <v>18</v>
      </c>
      <c r="F13" s="7">
        <f>IF(VLOOKUP($B$4&amp;$B13,'[20]Other Summ'!$E:$AE,COLUMN(F$1)-2,FALSE)="",0,VLOOKUP($B$4&amp;$B13,'[20]Other Summ'!$E:$AE,COLUMN(F$1)-2,FALSE))</f>
        <v>24</v>
      </c>
      <c r="G13" s="7">
        <f>IF(VLOOKUP($B$4&amp;$B13,'[20]Other Summ'!$E:$AE,COLUMN(G$1)-2,FALSE)="",0,VLOOKUP($B$4&amp;$B13,'[20]Other Summ'!$E:$AE,COLUMN(G$1)-2,FALSE))</f>
        <v>32</v>
      </c>
      <c r="H13" s="7">
        <f>IF(VLOOKUP($B$4&amp;$B13,'[20]Other Summ'!$E:$AE,COLUMN(H$1)-2,FALSE)="",0,VLOOKUP($B$4&amp;$B13,'[20]Other Summ'!$E:$AE,COLUMN(H$1)-2,FALSE))</f>
        <v>47</v>
      </c>
      <c r="I13" s="7">
        <f>IF(VLOOKUP($B$4&amp;$B13,'[20]Other Summ'!$E:$AE,COLUMN(I$1)-2,FALSE)="",0,VLOOKUP($B$4&amp;$B13,'[20]Other Summ'!$E:$AE,COLUMN(I$1)-2,FALSE))</f>
        <v>81</v>
      </c>
      <c r="J13" s="7">
        <f>IF(VLOOKUP($B$4&amp;$B13,'[20]Other Summ'!$E:$AE,COLUMN(J$1)-2,FALSE)="",0,VLOOKUP($B$4&amp;$B13,'[20]Other Summ'!$E:$AE,COLUMN(J$1)-2,FALSE))</f>
        <v>62</v>
      </c>
      <c r="K13" s="7">
        <f>IF(VLOOKUP($B$4&amp;$B13,'[20]Other Summ'!$E:$AE,COLUMN(K$1)-2,FALSE)="",0,VLOOKUP($B$4&amp;$B13,'[20]Other Summ'!$E:$AE,COLUMN(K$1)-2,FALSE))</f>
        <v>70</v>
      </c>
      <c r="L13" s="7">
        <f>IF(VLOOKUP($B$4&amp;$B13,'[20]Other Summ'!$E:$AE,COLUMN(L$1)-2,FALSE)="",0,VLOOKUP($B$4&amp;$B13,'[20]Other Summ'!$E:$AE,COLUMN(L$1)-2,FALSE))</f>
        <v>55</v>
      </c>
      <c r="M13" s="7">
        <f>IF(VLOOKUP($B$4&amp;$B13,'[20]Other Summ'!$E:$AE,COLUMN(M$1)-2,FALSE)="",0,VLOOKUP($B$4&amp;$B13,'[20]Other Summ'!$E:$AE,COLUMN(M$1)-2,FALSE))</f>
        <v>51</v>
      </c>
      <c r="N13" s="7">
        <f>IF(VLOOKUP($B$4&amp;$B13,'[20]Other Summ'!$E:$AE,COLUMN(N$1)-2,FALSE)="",0,VLOOKUP($B$4&amp;$B13,'[20]Other Summ'!$E:$AE,COLUMN(N$1)-2,FALSE))</f>
        <v>58</v>
      </c>
      <c r="O13" s="7">
        <f>IF(VLOOKUP($B$4&amp;$B13,'[20]Other Summ'!$E:$AE,COLUMN(O$1)-2,FALSE)="",0,VLOOKUP($B$4&amp;$B13,'[20]Other Summ'!$E:$AE,COLUMN(O$1)-2,FALSE))</f>
        <v>79</v>
      </c>
      <c r="P13" s="7">
        <f>IF(VLOOKUP($B$4&amp;$B13,'[20]Other Summ'!$E:$AE,COLUMN(P$1)-2,FALSE)="",0,VLOOKUP($B$4&amp;$B13,'[20]Other Summ'!$E:$AE,COLUMN(P$1)-2,FALSE))</f>
        <v>28</v>
      </c>
      <c r="Q13" s="7">
        <f>IF(VLOOKUP($B$4&amp;$B13,'[20]Other Summ'!$E:$AE,COLUMN(Q$1)-2,FALSE)="",0,VLOOKUP($B$4&amp;$B13,'[20]Other Summ'!$E:$AE,COLUMN(Q$1)-2,FALSE))</f>
        <v>65</v>
      </c>
      <c r="R13" s="7">
        <f>IF(VLOOKUP($B$4&amp;$B13,'[20]Other Summ'!$E:$AE,COLUMN(R$1)-2,FALSE)="",0,VLOOKUP($B$4&amp;$B13,'[20]Other Summ'!$E:$AE,COLUMN(R$1)-2,FALSE))</f>
        <v>70</v>
      </c>
      <c r="S13" s="7">
        <f>IF(VLOOKUP($B$4&amp;$B13,'[20]Other Summ'!$E:$AE,COLUMN(S$1)-2,FALSE)="",0,VLOOKUP($B$4&amp;$B13,'[20]Other Summ'!$E:$AE,COLUMN(S$1)-2,FALSE))</f>
        <v>94</v>
      </c>
      <c r="T13" s="7">
        <f>IF(VLOOKUP($B$4&amp;$B13,'[20]Other Summ'!$E:$AE,COLUMN(T$1)-2,FALSE)="",0,VLOOKUP($B$4&amp;$B13,'[20]Other Summ'!$E:$AE,COLUMN(T$1)-2,FALSE))</f>
        <v>90</v>
      </c>
      <c r="U13" s="7">
        <f>IF(VLOOKUP($B$4&amp;$B13,'[20]Other Summ'!$E:$AE,COLUMN(U$1)-2,FALSE)="",0,VLOOKUP($B$4&amp;$B13,'[20]Other Summ'!$E:$AE,COLUMN(U$1)-2,FALSE))</f>
        <v>116</v>
      </c>
      <c r="V13" s="7">
        <f>IF(VLOOKUP($B$4&amp;$B13,'[20]Other Summ'!$E:$AE,COLUMN(V$1)-2,FALSE)="",0,VLOOKUP($B$4&amp;$B13,'[20]Other Summ'!$E:$AE,COLUMN(V$1)-2,FALSE))</f>
        <v>129</v>
      </c>
      <c r="W13" s="7">
        <f>IF(VLOOKUP($B$4&amp;$B13,'[20]Other Summ'!$E:$AE,COLUMN(W$1)-2,FALSE)="",0,VLOOKUP($B$4&amp;$B13,'[20]Other Summ'!$E:$AE,COLUMN(W$1)-2,FALSE))</f>
        <v>122</v>
      </c>
      <c r="X13" s="7">
        <f>IF(VLOOKUP($B$4&amp;$B13,'[20]Other Summ'!$E:$AE,COLUMN(X$1)-2,FALSE)="",0,VLOOKUP($B$4&amp;$B13,'[20]Other Summ'!$E:$AE,COLUMN(X$1)-2,FALSE))</f>
        <v>115</v>
      </c>
      <c r="Y13" s="7">
        <f>IF(VLOOKUP($B$4&amp;$B13,'[20]Other Summ'!$E:$AE,COLUMN(Y$1)-2,FALSE)="",0,VLOOKUP($B$4&amp;$B13,'[20]Other Summ'!$E:$AE,COLUMN(Y$1)-2,FALSE))</f>
        <v>137</v>
      </c>
      <c r="Z13" s="7">
        <f>IF(VLOOKUP($B$4&amp;$B13,'[20]Other Summ'!$E:$AE,COLUMN(Z$1)-2,FALSE)="",0,VLOOKUP($B$4&amp;$B13,'[20]Other Summ'!$E:$AE,COLUMN(Z$1)-2,FALSE))</f>
        <v>149</v>
      </c>
      <c r="AA13" s="7">
        <f>IF(VLOOKUP($B$4&amp;$B13,'[20]Other Summ'!$E:$AE,COLUMN(AA$1)-2,FALSE)="",0,VLOOKUP($B$4&amp;$B13,'[20]Other Summ'!$E:$AE,COLUMN(AA$1)-2,FALSE))</f>
        <v>157</v>
      </c>
      <c r="AB13" s="7">
        <f>IF(VLOOKUP($B$4&amp;$B13,'[20]Other Summ'!$E:$AE,COLUMN(AB$1)-2,FALSE)="",0,VLOOKUP($B$4&amp;$B13,'[20]Other Summ'!$E:$AE,COLUMN(AB$1)-2,FALSE))</f>
        <v>156</v>
      </c>
      <c r="AC13" s="7">
        <f>IF(VLOOKUP($B$4&amp;$B13,'[20]Other Summ'!$E:$AE,COLUMN(AC$1)-2,FALSE)="",0,VLOOKUP($B$4&amp;$B13,'[20]Other Summ'!$E:$AE,COLUMN(AC$1)-2,FALSE))</f>
        <v>120</v>
      </c>
      <c r="AF13" s="7">
        <f t="shared" si="11"/>
        <v>156</v>
      </c>
      <c r="AG13" s="7">
        <f t="shared" si="11"/>
        <v>120</v>
      </c>
      <c r="AH13" s="7" t="e">
        <f>SUMIF('[22]Paga All'!$G$581:$J$1238,$A$3&amp;$B$4&amp;$B13,'[22]Paga All'!$J$581:$J$1238)</f>
        <v>#VALUE!</v>
      </c>
      <c r="AI13" s="7" t="e">
        <f>SUMIF('[23]Paga all'!$F$665:$G$1279,$A$3&amp;$B$4&amp;$B13,'[23]Paga all'!$G$665:$G$1279)</f>
        <v>#VALUE!</v>
      </c>
      <c r="AJ13" s="9" t="e">
        <f>SUMIF('[16]Paga all'!$F$555:$G$1252,$A$3&amp;$B$4&amp;$B13,'[16]Paga all'!$G$555:$G$1252)</f>
        <v>#VALUE!</v>
      </c>
      <c r="AK13" s="9" t="e">
        <f t="shared" ref="AK13:BO13" si="13">IF(ROUND((AJ12+AJ13)*(1+AK6),)&gt;=AK$3*$AD$3,AK$3*$AD$3*AK7,ROUND((AJ12+AJ13)*(1+AK6),)-AK12)</f>
        <v>#VALUE!</v>
      </c>
      <c r="AL13" s="9" t="e">
        <f t="shared" si="13"/>
        <v>#VALUE!</v>
      </c>
      <c r="AM13" s="9" t="e">
        <f t="shared" si="13"/>
        <v>#VALUE!</v>
      </c>
      <c r="AN13" s="9" t="e">
        <f t="shared" si="13"/>
        <v>#VALUE!</v>
      </c>
      <c r="AO13" s="9" t="e">
        <f t="shared" si="13"/>
        <v>#VALUE!</v>
      </c>
      <c r="AP13" s="9" t="e">
        <f t="shared" si="13"/>
        <v>#VALUE!</v>
      </c>
      <c r="AQ13" s="9" t="e">
        <f t="shared" si="13"/>
        <v>#VALUE!</v>
      </c>
      <c r="AR13" s="9" t="e">
        <f t="shared" si="13"/>
        <v>#VALUE!</v>
      </c>
      <c r="AS13" s="9" t="e">
        <f t="shared" si="13"/>
        <v>#VALUE!</v>
      </c>
      <c r="AT13" s="9" t="e">
        <f t="shared" si="13"/>
        <v>#VALUE!</v>
      </c>
      <c r="AU13" s="9" t="e">
        <f t="shared" si="13"/>
        <v>#VALUE!</v>
      </c>
      <c r="AV13" s="9" t="e">
        <f t="shared" si="13"/>
        <v>#VALUE!</v>
      </c>
      <c r="AW13" s="9" t="e">
        <f t="shared" si="13"/>
        <v>#VALUE!</v>
      </c>
      <c r="AX13" s="9" t="e">
        <f t="shared" si="13"/>
        <v>#VALUE!</v>
      </c>
      <c r="AY13" s="9" t="e">
        <f t="shared" si="13"/>
        <v>#VALUE!</v>
      </c>
      <c r="AZ13" s="9" t="e">
        <f t="shared" si="13"/>
        <v>#VALUE!</v>
      </c>
      <c r="BA13" s="9" t="e">
        <f t="shared" si="13"/>
        <v>#VALUE!</v>
      </c>
      <c r="BB13" s="9" t="e">
        <f t="shared" si="13"/>
        <v>#VALUE!</v>
      </c>
      <c r="BC13" s="9" t="e">
        <f t="shared" si="13"/>
        <v>#VALUE!</v>
      </c>
      <c r="BD13" s="9" t="e">
        <f t="shared" si="13"/>
        <v>#VALUE!</v>
      </c>
      <c r="BE13" s="9" t="e">
        <f t="shared" si="13"/>
        <v>#VALUE!</v>
      </c>
      <c r="BF13" s="9" t="e">
        <f t="shared" si="13"/>
        <v>#VALUE!</v>
      </c>
      <c r="BG13" s="9" t="e">
        <f t="shared" si="13"/>
        <v>#VALUE!</v>
      </c>
      <c r="BH13" s="9" t="e">
        <f t="shared" si="13"/>
        <v>#VALUE!</v>
      </c>
      <c r="BI13" s="9" t="e">
        <f t="shared" si="13"/>
        <v>#VALUE!</v>
      </c>
      <c r="BJ13" s="9" t="e">
        <f t="shared" si="13"/>
        <v>#VALUE!</v>
      </c>
      <c r="BK13" s="9" t="e">
        <f t="shared" si="13"/>
        <v>#VALUE!</v>
      </c>
      <c r="BL13" s="9" t="e">
        <f t="shared" si="13"/>
        <v>#VALUE!</v>
      </c>
      <c r="BM13" s="9" t="e">
        <f t="shared" si="13"/>
        <v>#VALUE!</v>
      </c>
      <c r="BN13" s="9" t="e">
        <f t="shared" si="13"/>
        <v>#VALUE!</v>
      </c>
      <c r="BO13" s="9" t="e">
        <f t="shared" si="13"/>
        <v>#VALUE!</v>
      </c>
    </row>
    <row r="14" spans="1:67" x14ac:dyDescent="0.25">
      <c r="B14" t="s">
        <v>269</v>
      </c>
      <c r="D14" s="7">
        <f>IF(VLOOKUP($B$4&amp;$B14,'[20]Other Summ'!$E:$AE,COLUMN(D$1)-2,FALSE)="",0,VLOOKUP($B$4&amp;$B14,'[20]Other Summ'!$E:$AE,COLUMN(D$1)-2,FALSE))</f>
        <v>182</v>
      </c>
      <c r="E14" s="7">
        <f>IF(VLOOKUP($B$4&amp;$B14,'[20]Other Summ'!$E:$AE,COLUMN(E$1)-2,FALSE)="",0,VLOOKUP($B$4&amp;$B14,'[20]Other Summ'!$E:$AE,COLUMN(E$1)-2,FALSE))</f>
        <v>195</v>
      </c>
      <c r="F14" s="7">
        <f>IF(VLOOKUP($B$4&amp;$B14,'[20]Other Summ'!$E:$AE,COLUMN(F$1)-2,FALSE)="",0,VLOOKUP($B$4&amp;$B14,'[20]Other Summ'!$E:$AE,COLUMN(F$1)-2,FALSE))</f>
        <v>298</v>
      </c>
      <c r="G14" s="7">
        <f>IF(VLOOKUP($B$4&amp;$B14,'[20]Other Summ'!$E:$AE,COLUMN(G$1)-2,FALSE)="",0,VLOOKUP($B$4&amp;$B14,'[20]Other Summ'!$E:$AE,COLUMN(G$1)-2,FALSE))</f>
        <v>413</v>
      </c>
      <c r="H14" s="7">
        <f>IF(VLOOKUP($B$4&amp;$B14,'[20]Other Summ'!$E:$AE,COLUMN(H$1)-2,FALSE)="",0,VLOOKUP($B$4&amp;$B14,'[20]Other Summ'!$E:$AE,COLUMN(H$1)-2,FALSE))</f>
        <v>679</v>
      </c>
      <c r="I14" s="7">
        <f>IF(VLOOKUP($B$4&amp;$B14,'[20]Other Summ'!$E:$AE,COLUMN(I$1)-2,FALSE)="",0,VLOOKUP($B$4&amp;$B14,'[20]Other Summ'!$E:$AE,COLUMN(I$1)-2,FALSE))</f>
        <v>3965</v>
      </c>
      <c r="J14" s="7">
        <f>IF(VLOOKUP($B$4&amp;$B14,'[20]Other Summ'!$E:$AE,COLUMN(J$1)-2,FALSE)="",0,VLOOKUP($B$4&amp;$B14,'[20]Other Summ'!$E:$AE,COLUMN(J$1)-2,FALSE))</f>
        <v>857</v>
      </c>
      <c r="K14" s="7">
        <f>IF(VLOOKUP($B$4&amp;$B14,'[20]Other Summ'!$E:$AE,COLUMN(K$1)-2,FALSE)="",0,VLOOKUP($B$4&amp;$B14,'[20]Other Summ'!$E:$AE,COLUMN(K$1)-2,FALSE))</f>
        <v>871</v>
      </c>
      <c r="L14" s="7">
        <f>IF(VLOOKUP($B$4&amp;$B14,'[20]Other Summ'!$E:$AE,COLUMN(L$1)-2,FALSE)="",0,VLOOKUP($B$4&amp;$B14,'[20]Other Summ'!$E:$AE,COLUMN(L$1)-2,FALSE))</f>
        <v>1324</v>
      </c>
      <c r="M14" s="7">
        <f>IF(VLOOKUP($B$4&amp;$B14,'[20]Other Summ'!$E:$AE,COLUMN(M$1)-2,FALSE)="",0,VLOOKUP($B$4&amp;$B14,'[20]Other Summ'!$E:$AE,COLUMN(M$1)-2,FALSE))</f>
        <v>1397</v>
      </c>
      <c r="N14" s="7">
        <f>IF(VLOOKUP($B$4&amp;$B14,'[20]Other Summ'!$E:$AE,COLUMN(N$1)-2,FALSE)="",0,VLOOKUP($B$4&amp;$B14,'[20]Other Summ'!$E:$AE,COLUMN(N$1)-2,FALSE))</f>
        <v>1526</v>
      </c>
      <c r="O14" s="7">
        <f>IF(VLOOKUP($B$4&amp;$B14,'[20]Other Summ'!$E:$AE,COLUMN(O$1)-2,FALSE)="",0,VLOOKUP($B$4&amp;$B14,'[20]Other Summ'!$E:$AE,COLUMN(O$1)-2,FALSE))</f>
        <v>1502</v>
      </c>
      <c r="P14" s="7">
        <f>IF(VLOOKUP($B$4&amp;$B14,'[20]Other Summ'!$E:$AE,COLUMN(P$1)-2,FALSE)="",0,VLOOKUP($B$4&amp;$B14,'[20]Other Summ'!$E:$AE,COLUMN(P$1)-2,FALSE))</f>
        <v>1590</v>
      </c>
      <c r="Q14" s="7">
        <f>IF(VLOOKUP($B$4&amp;$B14,'[20]Other Summ'!$E:$AE,COLUMN(Q$1)-2,FALSE)="",0,VLOOKUP($B$4&amp;$B14,'[20]Other Summ'!$E:$AE,COLUMN(Q$1)-2,FALSE))</f>
        <v>1560</v>
      </c>
      <c r="R14" s="7">
        <f>IF(VLOOKUP($B$4&amp;$B14,'[20]Other Summ'!$E:$AE,COLUMN(R$1)-2,FALSE)="",0,VLOOKUP($B$4&amp;$B14,'[20]Other Summ'!$E:$AE,COLUMN(R$1)-2,FALSE))</f>
        <v>1766</v>
      </c>
      <c r="S14" s="7">
        <f>IF(VLOOKUP($B$4&amp;$B14,'[20]Other Summ'!$E:$AE,COLUMN(S$1)-2,FALSE)="",0,VLOOKUP($B$4&amp;$B14,'[20]Other Summ'!$E:$AE,COLUMN(S$1)-2,FALSE))</f>
        <v>1765</v>
      </c>
      <c r="T14" s="7">
        <f>IF(VLOOKUP($B$4&amp;$B14,'[20]Other Summ'!$E:$AE,COLUMN(T$1)-2,FALSE)="",0,VLOOKUP($B$4&amp;$B14,'[20]Other Summ'!$E:$AE,COLUMN(T$1)-2,FALSE))</f>
        <v>1684</v>
      </c>
      <c r="U14" s="7">
        <f>IF(VLOOKUP($B$4&amp;$B14,'[20]Other Summ'!$E:$AE,COLUMN(U$1)-2,FALSE)="",0,VLOOKUP($B$4&amp;$B14,'[20]Other Summ'!$E:$AE,COLUMN(U$1)-2,FALSE))</f>
        <v>1351</v>
      </c>
      <c r="V14" s="7">
        <f>IF(VLOOKUP($B$4&amp;$B14,'[20]Other Summ'!$E:$AE,COLUMN(V$1)-2,FALSE)="",0,VLOOKUP($B$4&amp;$B14,'[20]Other Summ'!$E:$AE,COLUMN(V$1)-2,FALSE))</f>
        <v>1868</v>
      </c>
      <c r="W14" s="7">
        <f>IF(VLOOKUP($B$4&amp;$B14,'[20]Other Summ'!$E:$AE,COLUMN(W$1)-2,FALSE)="",0,VLOOKUP($B$4&amp;$B14,'[20]Other Summ'!$E:$AE,COLUMN(W$1)-2,FALSE))</f>
        <v>2581</v>
      </c>
      <c r="X14" s="7">
        <f>IF(VLOOKUP($B$4&amp;$B14,'[20]Other Summ'!$E:$AE,COLUMN(X$1)-2,FALSE)="",0,VLOOKUP($B$4&amp;$B14,'[20]Other Summ'!$E:$AE,COLUMN(X$1)-2,FALSE))</f>
        <v>4327</v>
      </c>
      <c r="Y14" s="7">
        <f>IF(VLOOKUP($B$4&amp;$B14,'[20]Other Summ'!$E:$AE,COLUMN(Y$1)-2,FALSE)="",0,VLOOKUP($B$4&amp;$B14,'[20]Other Summ'!$E:$AE,COLUMN(Y$1)-2,FALSE))</f>
        <v>8015</v>
      </c>
      <c r="Z14" s="7">
        <f>IF(VLOOKUP($B$4&amp;$B14,'[20]Other Summ'!$E:$AE,COLUMN(Z$1)-2,FALSE)="",0,VLOOKUP($B$4&amp;$B14,'[20]Other Summ'!$E:$AE,COLUMN(Z$1)-2,FALSE))</f>
        <v>10442</v>
      </c>
      <c r="AA14" s="7">
        <f>IF(VLOOKUP($B$4&amp;$B14,'[20]Other Summ'!$E:$AE,COLUMN(AA$1)-2,FALSE)="",0,VLOOKUP($B$4&amp;$B14,'[20]Other Summ'!$E:$AE,COLUMN(AA$1)-2,FALSE))</f>
        <v>13669</v>
      </c>
      <c r="AB14" s="7">
        <f>IF(VLOOKUP($B$4&amp;$B14,'[20]Other Summ'!$E:$AE,COLUMN(AB$1)-2,FALSE)="",0,VLOOKUP($B$4&amp;$B14,'[20]Other Summ'!$E:$AE,COLUMN(AB$1)-2,FALSE))</f>
        <v>15257</v>
      </c>
      <c r="AC14" s="7">
        <f>IF(VLOOKUP($B$4&amp;$B14,'[20]Other Summ'!$E:$AE,COLUMN(AC$1)-2,FALSE)="",0,VLOOKUP($B$4&amp;$B14,'[20]Other Summ'!$E:$AE,COLUMN(AC$1)-2,FALSE))</f>
        <v>7467</v>
      </c>
      <c r="AF14" s="7">
        <f t="shared" si="11"/>
        <v>15257</v>
      </c>
      <c r="AG14" s="7">
        <f t="shared" si="11"/>
        <v>7467</v>
      </c>
      <c r="AH14" s="7" t="e">
        <f>SUMIF('[22]Paga All'!$G$581:$J$1238,$A$3&amp;$B$4&amp;$B14,'[22]Paga All'!$J$581:$J$1238)</f>
        <v>#VALUE!</v>
      </c>
      <c r="AI14" s="7" t="e">
        <f>SUMIF('[23]Paga all'!$F$665:$G$1279,$A$3&amp;$B$4&amp;$B14,'[23]Paga all'!$G$665:$G$1279)</f>
        <v>#VALUE!</v>
      </c>
      <c r="AJ14" s="9" t="e">
        <f>SUMIF('[16]Paga all'!$F$555:$G$1252,$A$3&amp;$B$4&amp;$B14,'[16]Paga all'!$G$555:$G$1252)</f>
        <v>#VALUE!</v>
      </c>
      <c r="AK14" s="9" t="e">
        <f t="shared" ref="AK14:BO14" si="14">ROUND(AK12*AK8,)</f>
        <v>#VALUE!</v>
      </c>
      <c r="AL14" s="9" t="e">
        <f t="shared" si="14"/>
        <v>#VALUE!</v>
      </c>
      <c r="AM14" s="9" t="e">
        <f t="shared" si="14"/>
        <v>#VALUE!</v>
      </c>
      <c r="AN14" s="9" t="e">
        <f t="shared" si="14"/>
        <v>#VALUE!</v>
      </c>
      <c r="AO14" s="9" t="e">
        <f t="shared" si="14"/>
        <v>#VALUE!</v>
      </c>
      <c r="AP14" s="9" t="e">
        <f t="shared" si="14"/>
        <v>#VALUE!</v>
      </c>
      <c r="AQ14" s="9" t="e">
        <f t="shared" si="14"/>
        <v>#VALUE!</v>
      </c>
      <c r="AR14" s="9" t="e">
        <f t="shared" si="14"/>
        <v>#VALUE!</v>
      </c>
      <c r="AS14" s="9" t="e">
        <f t="shared" si="14"/>
        <v>#VALUE!</v>
      </c>
      <c r="AT14" s="9" t="e">
        <f t="shared" si="14"/>
        <v>#VALUE!</v>
      </c>
      <c r="AU14" s="9" t="e">
        <f t="shared" si="14"/>
        <v>#VALUE!</v>
      </c>
      <c r="AV14" s="9" t="e">
        <f t="shared" si="14"/>
        <v>#VALUE!</v>
      </c>
      <c r="AW14" s="9" t="e">
        <f t="shared" si="14"/>
        <v>#VALUE!</v>
      </c>
      <c r="AX14" s="9" t="e">
        <f t="shared" si="14"/>
        <v>#VALUE!</v>
      </c>
      <c r="AY14" s="9" t="e">
        <f t="shared" si="14"/>
        <v>#VALUE!</v>
      </c>
      <c r="AZ14" s="9" t="e">
        <f t="shared" si="14"/>
        <v>#VALUE!</v>
      </c>
      <c r="BA14" s="9" t="e">
        <f t="shared" si="14"/>
        <v>#VALUE!</v>
      </c>
      <c r="BB14" s="9" t="e">
        <f t="shared" si="14"/>
        <v>#VALUE!</v>
      </c>
      <c r="BC14" s="9" t="e">
        <f t="shared" si="14"/>
        <v>#VALUE!</v>
      </c>
      <c r="BD14" s="9" t="e">
        <f t="shared" si="14"/>
        <v>#VALUE!</v>
      </c>
      <c r="BE14" s="9" t="e">
        <f t="shared" si="14"/>
        <v>#VALUE!</v>
      </c>
      <c r="BF14" s="9" t="e">
        <f t="shared" si="14"/>
        <v>#VALUE!</v>
      </c>
      <c r="BG14" s="9" t="e">
        <f t="shared" si="14"/>
        <v>#VALUE!</v>
      </c>
      <c r="BH14" s="9" t="e">
        <f t="shared" si="14"/>
        <v>#VALUE!</v>
      </c>
      <c r="BI14" s="9" t="e">
        <f t="shared" si="14"/>
        <v>#VALUE!</v>
      </c>
      <c r="BJ14" s="9" t="e">
        <f t="shared" si="14"/>
        <v>#VALUE!</v>
      </c>
      <c r="BK14" s="9" t="e">
        <f t="shared" si="14"/>
        <v>#VALUE!</v>
      </c>
      <c r="BL14" s="9" t="e">
        <f t="shared" si="14"/>
        <v>#VALUE!</v>
      </c>
      <c r="BM14" s="9" t="e">
        <f t="shared" si="14"/>
        <v>#VALUE!</v>
      </c>
      <c r="BN14" s="9" t="e">
        <f t="shared" si="14"/>
        <v>#VALUE!</v>
      </c>
      <c r="BO14" s="9" t="e">
        <f t="shared" si="14"/>
        <v>#VALUE!</v>
      </c>
    </row>
    <row r="15" spans="1:67" x14ac:dyDescent="0.25">
      <c r="B15" t="s">
        <v>270</v>
      </c>
      <c r="D15" s="7">
        <f>IF(VLOOKUP($B$4&amp;$B15,'[20]Other Summ'!$E:$AE,COLUMN(D$1)-2,FALSE)="",0,VLOOKUP($B$4&amp;$B15,'[20]Other Summ'!$E:$AE,COLUMN(D$1)-2,FALSE))</f>
        <v>2230450</v>
      </c>
      <c r="E15" s="7">
        <f>IF(VLOOKUP($B$4&amp;$B15,'[20]Other Summ'!$E:$AE,COLUMN(E$1)-2,FALSE)="",0,VLOOKUP($B$4&amp;$B15,'[20]Other Summ'!$E:$AE,COLUMN(E$1)-2,FALSE))</f>
        <v>2193100</v>
      </c>
      <c r="F15" s="7">
        <f>IF(VLOOKUP($B$4&amp;$B15,'[20]Other Summ'!$E:$AE,COLUMN(F$1)-2,FALSE)="",0,VLOOKUP($B$4&amp;$B15,'[20]Other Summ'!$E:$AE,COLUMN(F$1)-2,FALSE))</f>
        <v>2975957</v>
      </c>
      <c r="G15" s="7">
        <f>IF(VLOOKUP($B$4&amp;$B15,'[20]Other Summ'!$E:$AE,COLUMN(G$1)-2,FALSE)="",0,VLOOKUP($B$4&amp;$B15,'[20]Other Summ'!$E:$AE,COLUMN(G$1)-2,FALSE))</f>
        <v>2492189</v>
      </c>
      <c r="H15" s="7">
        <f>IF(VLOOKUP($B$4&amp;$B15,'[20]Other Summ'!$E:$AE,COLUMN(H$1)-2,FALSE)="",0,VLOOKUP($B$4&amp;$B15,'[20]Other Summ'!$E:$AE,COLUMN(H$1)-2,FALSE))</f>
        <v>4666440</v>
      </c>
      <c r="I15" s="7">
        <f>IF(VLOOKUP($B$4&amp;$B15,'[20]Other Summ'!$E:$AE,COLUMN(I$1)-2,FALSE)="",0,VLOOKUP($B$4&amp;$B15,'[20]Other Summ'!$E:$AE,COLUMN(I$1)-2,FALSE))</f>
        <v>19878996.440000001</v>
      </c>
      <c r="J15" s="7">
        <f>IF(VLOOKUP($B$4&amp;$B15,'[20]Other Summ'!$E:$AE,COLUMN(J$1)-2,FALSE)="",0,VLOOKUP($B$4&amp;$B15,'[20]Other Summ'!$E:$AE,COLUMN(J$1)-2,FALSE))</f>
        <v>20104537</v>
      </c>
      <c r="K15" s="7">
        <f>IF(VLOOKUP($B$4&amp;$B15,'[20]Other Summ'!$E:$AE,COLUMN(K$1)-2,FALSE)="",0,VLOOKUP($B$4&amp;$B15,'[20]Other Summ'!$E:$AE,COLUMN(K$1)-2,FALSE))</f>
        <v>22312878</v>
      </c>
      <c r="L15" s="7">
        <f>IF(VLOOKUP($B$4&amp;$B15,'[20]Other Summ'!$E:$AE,COLUMN(L$1)-2,FALSE)="",0,VLOOKUP($B$4&amp;$B15,'[20]Other Summ'!$E:$AE,COLUMN(L$1)-2,FALSE))</f>
        <v>35375930</v>
      </c>
      <c r="M15" s="7">
        <f>IF(VLOOKUP($B$4&amp;$B15,'[20]Other Summ'!$E:$AE,COLUMN(M$1)-2,FALSE)="",0,VLOOKUP($B$4&amp;$B15,'[20]Other Summ'!$E:$AE,COLUMN(M$1)-2,FALSE))</f>
        <v>42246251.170000002</v>
      </c>
      <c r="N15" s="7">
        <f>IF(VLOOKUP($B$4&amp;$B15,'[20]Other Summ'!$E:$AE,COLUMN(N$1)-2,FALSE)="",0,VLOOKUP($B$4&amp;$B15,'[20]Other Summ'!$E:$AE,COLUMN(N$1)-2,FALSE))</f>
        <v>43593968</v>
      </c>
      <c r="O15" s="7">
        <f>IF(VLOOKUP($B$4&amp;$B15,'[20]Other Summ'!$E:$AE,COLUMN(O$1)-2,FALSE)="",0,VLOOKUP($B$4&amp;$B15,'[20]Other Summ'!$E:$AE,COLUMN(O$1)-2,FALSE))</f>
        <v>48817200.159999996</v>
      </c>
      <c r="P15" s="7">
        <f>IF(VLOOKUP($B$4&amp;$B15,'[20]Other Summ'!$E:$AE,COLUMN(P$1)-2,FALSE)="",0,VLOOKUP($B$4&amp;$B15,'[20]Other Summ'!$E:$AE,COLUMN(P$1)-2,FALSE))</f>
        <v>51615448.719999999</v>
      </c>
      <c r="Q15" s="7">
        <f>IF(VLOOKUP($B$4&amp;$B15,'[20]Other Summ'!$E:$AE,COLUMN(Q$1)-2,FALSE)="",0,VLOOKUP($B$4&amp;$B15,'[20]Other Summ'!$E:$AE,COLUMN(Q$1)-2,FALSE))</f>
        <v>50033845.909999996</v>
      </c>
      <c r="R15" s="7">
        <f>IF(VLOOKUP($B$4&amp;$B15,'[20]Other Summ'!$E:$AE,COLUMN(R$1)-2,FALSE)="",0,VLOOKUP($B$4&amp;$B15,'[20]Other Summ'!$E:$AE,COLUMN(R$1)-2,FALSE))</f>
        <v>60468823.659999996</v>
      </c>
      <c r="S15" s="7">
        <f>IF(VLOOKUP($B$4&amp;$B15,'[20]Other Summ'!$E:$AE,COLUMN(S$1)-2,FALSE)="",0,VLOOKUP($B$4&amp;$B15,'[20]Other Summ'!$E:$AE,COLUMN(S$1)-2,FALSE))</f>
        <v>61458698.049999997</v>
      </c>
      <c r="T15" s="7">
        <f>IF(VLOOKUP($B$4&amp;$B15,'[20]Other Summ'!$E:$AE,COLUMN(T$1)-2,FALSE)="",0,VLOOKUP($B$4&amp;$B15,'[20]Other Summ'!$E:$AE,COLUMN(T$1)-2,FALSE))</f>
        <v>51605193.200000003</v>
      </c>
      <c r="U15" s="7">
        <f>IF(VLOOKUP($B$4&amp;$B15,'[20]Other Summ'!$E:$AE,COLUMN(U$1)-2,FALSE)="",0,VLOOKUP($B$4&amp;$B15,'[20]Other Summ'!$E:$AE,COLUMN(U$1)-2,FALSE))</f>
        <v>25253533.699999999</v>
      </c>
      <c r="V15" s="7">
        <f>IF(VLOOKUP($B$4&amp;$B15,'[20]Other Summ'!$E:$AE,COLUMN(V$1)-2,FALSE)="",0,VLOOKUP($B$4&amp;$B15,'[20]Other Summ'!$E:$AE,COLUMN(V$1)-2,FALSE))</f>
        <v>28520355.890000001</v>
      </c>
      <c r="W15" s="7">
        <f>IF(VLOOKUP($B$4&amp;$B15,'[20]Other Summ'!$E:$AE,COLUMN(W$1)-2,FALSE)="",0,VLOOKUP($B$4&amp;$B15,'[20]Other Summ'!$E:$AE,COLUMN(W$1)-2,FALSE))</f>
        <v>39566907.350000001</v>
      </c>
      <c r="X15" s="7">
        <f>IF(VLOOKUP($B$4&amp;$B15,'[20]Other Summ'!$E:$AE,COLUMN(X$1)-2,FALSE)="",0,VLOOKUP($B$4&amp;$B15,'[20]Other Summ'!$E:$AE,COLUMN(X$1)-2,FALSE))</f>
        <v>59846891.719999999</v>
      </c>
      <c r="Y15" s="7">
        <f>IF(VLOOKUP($B$4&amp;$B15,'[20]Other Summ'!$E:$AE,COLUMN(Y$1)-2,FALSE)="",0,VLOOKUP($B$4&amp;$B15,'[20]Other Summ'!$E:$AE,COLUMN(Y$1)-2,FALSE))</f>
        <v>91370226.459999993</v>
      </c>
      <c r="Z15" s="7">
        <f>IF(VLOOKUP($B$4&amp;$B15,'[20]Other Summ'!$E:$AE,COLUMN(Z$1)-2,FALSE)="",0,VLOOKUP($B$4&amp;$B15,'[20]Other Summ'!$E:$AE,COLUMN(Z$1)-2,FALSE))</f>
        <v>65543443.969999999</v>
      </c>
      <c r="AA15" s="7">
        <f>IF(VLOOKUP($B$4&amp;$B15,'[20]Other Summ'!$E:$AE,COLUMN(AA$1)-2,FALSE)="",0,VLOOKUP($B$4&amp;$B15,'[20]Other Summ'!$E:$AE,COLUMN(AA$1)-2,FALSE))</f>
        <v>81121429.789999992</v>
      </c>
      <c r="AB15" s="7">
        <f>IF(VLOOKUP($B$4&amp;$B15,'[20]Other Summ'!$E:$AE,COLUMN(AB$1)-2,FALSE)="",0,VLOOKUP($B$4&amp;$B15,'[20]Other Summ'!$E:$AE,COLUMN(AB$1)-2,FALSE))</f>
        <v>83969216.430000007</v>
      </c>
      <c r="AC15" s="7">
        <f>IF(VLOOKUP($B$4&amp;$B15,'[20]Other Summ'!$E:$AE,COLUMN(AC$1)-2,FALSE)="",0,VLOOKUP($B$4&amp;$B15,'[20]Other Summ'!$E:$AE,COLUMN(AC$1)-2,FALSE))</f>
        <v>68281138.49000001</v>
      </c>
      <c r="AF15" s="7">
        <f t="shared" si="11"/>
        <v>83969216.430000007</v>
      </c>
      <c r="AG15" s="7">
        <f t="shared" si="11"/>
        <v>68281138.49000001</v>
      </c>
      <c r="AH15" s="7" t="e">
        <f>SUMIF('[22]Paga All'!$G$581:$J$1238,$A$3&amp;$B$4&amp;$B15,'[22]Paga All'!$J$581:$J$1238)</f>
        <v>#VALUE!</v>
      </c>
      <c r="AI15" s="7" t="e">
        <f>SUMIF('[23]Paga all'!$F$665:$G$1279,$A$3&amp;$B$4&amp;$B15,'[23]Paga all'!$G$665:$G$1279)</f>
        <v>#VALUE!</v>
      </c>
      <c r="AJ15" s="9" t="e">
        <f>SUMIF('[16]Paga all'!$F$555:$G$1252,$A$3&amp;$B$4&amp;$B15,'[16]Paga all'!$G$555:$G$1252)+SUMIF('[16]Paga all'!$F$555:$G$1252,$A$3&amp;$B$4&amp;$B16,'[16]Paga all'!$G$555:$G$1252)</f>
        <v>#VALUE!</v>
      </c>
      <c r="AK15" s="9" t="e">
        <f t="shared" ref="AK15:BO15" si="15">AK14*$AD16</f>
        <v>#VALUE!</v>
      </c>
      <c r="AL15" s="9" t="e">
        <f t="shared" si="15"/>
        <v>#VALUE!</v>
      </c>
      <c r="AM15" s="9" t="e">
        <f t="shared" si="15"/>
        <v>#VALUE!</v>
      </c>
      <c r="AN15" s="9" t="e">
        <f t="shared" si="15"/>
        <v>#VALUE!</v>
      </c>
      <c r="AO15" s="9" t="e">
        <f t="shared" si="15"/>
        <v>#VALUE!</v>
      </c>
      <c r="AP15" s="9" t="e">
        <f t="shared" si="15"/>
        <v>#VALUE!</v>
      </c>
      <c r="AQ15" s="9" t="e">
        <f t="shared" si="15"/>
        <v>#VALUE!</v>
      </c>
      <c r="AR15" s="9" t="e">
        <f t="shared" si="15"/>
        <v>#VALUE!</v>
      </c>
      <c r="AS15" s="9" t="e">
        <f t="shared" si="15"/>
        <v>#VALUE!</v>
      </c>
      <c r="AT15" s="9" t="e">
        <f t="shared" si="15"/>
        <v>#VALUE!</v>
      </c>
      <c r="AU15" s="9" t="e">
        <f t="shared" si="15"/>
        <v>#VALUE!</v>
      </c>
      <c r="AV15" s="9" t="e">
        <f t="shared" si="15"/>
        <v>#VALUE!</v>
      </c>
      <c r="AW15" s="9" t="e">
        <f t="shared" si="15"/>
        <v>#VALUE!</v>
      </c>
      <c r="AX15" s="9" t="e">
        <f t="shared" si="15"/>
        <v>#VALUE!</v>
      </c>
      <c r="AY15" s="9" t="e">
        <f t="shared" si="15"/>
        <v>#VALUE!</v>
      </c>
      <c r="AZ15" s="9" t="e">
        <f t="shared" si="15"/>
        <v>#VALUE!</v>
      </c>
      <c r="BA15" s="9" t="e">
        <f t="shared" si="15"/>
        <v>#VALUE!</v>
      </c>
      <c r="BB15" s="9" t="e">
        <f t="shared" si="15"/>
        <v>#VALUE!</v>
      </c>
      <c r="BC15" s="9" t="e">
        <f t="shared" si="15"/>
        <v>#VALUE!</v>
      </c>
      <c r="BD15" s="9" t="e">
        <f t="shared" si="15"/>
        <v>#VALUE!</v>
      </c>
      <c r="BE15" s="9" t="e">
        <f t="shared" si="15"/>
        <v>#VALUE!</v>
      </c>
      <c r="BF15" s="9" t="e">
        <f t="shared" si="15"/>
        <v>#VALUE!</v>
      </c>
      <c r="BG15" s="9" t="e">
        <f t="shared" si="15"/>
        <v>#VALUE!</v>
      </c>
      <c r="BH15" s="9" t="e">
        <f t="shared" si="15"/>
        <v>#VALUE!</v>
      </c>
      <c r="BI15" s="9" t="e">
        <f t="shared" si="15"/>
        <v>#VALUE!</v>
      </c>
      <c r="BJ15" s="9" t="e">
        <f t="shared" si="15"/>
        <v>#VALUE!</v>
      </c>
      <c r="BK15" s="9" t="e">
        <f t="shared" si="15"/>
        <v>#VALUE!</v>
      </c>
      <c r="BL15" s="9" t="e">
        <f t="shared" si="15"/>
        <v>#VALUE!</v>
      </c>
      <c r="BM15" s="9" t="e">
        <f t="shared" si="15"/>
        <v>#VALUE!</v>
      </c>
      <c r="BN15" s="9" t="e">
        <f t="shared" si="15"/>
        <v>#VALUE!</v>
      </c>
      <c r="BO15" s="9" t="e">
        <f t="shared" si="15"/>
        <v>#VALUE!</v>
      </c>
    </row>
    <row r="16" spans="1:67" x14ac:dyDescent="0.25">
      <c r="B16" t="s">
        <v>145</v>
      </c>
      <c r="D16" s="7">
        <f t="shared" ref="D16:AC16" si="16">IF(ISERROR(D15/D14),0,D15/D14)</f>
        <v>12255.219780219781</v>
      </c>
      <c r="E16" s="7">
        <f t="shared" si="16"/>
        <v>11246.666666666666</v>
      </c>
      <c r="F16" s="7">
        <f t="shared" si="16"/>
        <v>9986.4328859060406</v>
      </c>
      <c r="G16" s="7">
        <f t="shared" si="16"/>
        <v>6034.3559322033898</v>
      </c>
      <c r="H16" s="7">
        <f t="shared" si="16"/>
        <v>6872.5184094256256</v>
      </c>
      <c r="I16" s="7">
        <f t="shared" si="16"/>
        <v>5013.6182698612865</v>
      </c>
      <c r="J16" s="7">
        <f t="shared" si="16"/>
        <v>23459.203033838974</v>
      </c>
      <c r="K16" s="7">
        <f t="shared" si="16"/>
        <v>25617.540757749714</v>
      </c>
      <c r="L16" s="7">
        <f t="shared" si="16"/>
        <v>26718.980362537764</v>
      </c>
      <c r="M16" s="7">
        <f t="shared" si="16"/>
        <v>30240.695182534004</v>
      </c>
      <c r="N16" s="7">
        <f t="shared" si="16"/>
        <v>28567.475753604194</v>
      </c>
      <c r="O16" s="7">
        <f t="shared" si="16"/>
        <v>32501.464820239678</v>
      </c>
      <c r="P16" s="7">
        <f t="shared" si="16"/>
        <v>32462.546364779875</v>
      </c>
      <c r="Q16" s="7">
        <f t="shared" si="16"/>
        <v>32072.978147435893</v>
      </c>
      <c r="R16" s="7">
        <f t="shared" si="16"/>
        <v>34240.556998867498</v>
      </c>
      <c r="S16" s="7">
        <f t="shared" si="16"/>
        <v>34820.79209631728</v>
      </c>
      <c r="T16" s="7">
        <f t="shared" si="16"/>
        <v>30644.414014251783</v>
      </c>
      <c r="U16" s="7">
        <f t="shared" si="16"/>
        <v>18692.474981495187</v>
      </c>
      <c r="V16" s="7">
        <f t="shared" si="16"/>
        <v>15267.856472162741</v>
      </c>
      <c r="W16" s="7">
        <f t="shared" si="16"/>
        <v>15330.06871367687</v>
      </c>
      <c r="X16" s="7">
        <f t="shared" si="16"/>
        <v>13831.035756875433</v>
      </c>
      <c r="Y16" s="7">
        <f t="shared" si="16"/>
        <v>11399.903488459138</v>
      </c>
      <c r="Z16" s="7">
        <f t="shared" si="16"/>
        <v>6276.9051877035054</v>
      </c>
      <c r="AA16" s="7">
        <f t="shared" si="16"/>
        <v>5934.7011332211569</v>
      </c>
      <c r="AB16" s="7">
        <f t="shared" si="16"/>
        <v>5503.6518601297767</v>
      </c>
      <c r="AC16" s="7">
        <f t="shared" si="16"/>
        <v>9144.3871019150938</v>
      </c>
      <c r="AD16" s="264">
        <f>SUM(Z15:AC15)/SUM(Z14:AC14)</f>
        <v>6382.3044449663712</v>
      </c>
      <c r="AF16" s="7">
        <f>AF15/AF14</f>
        <v>5503.6518601297767</v>
      </c>
      <c r="AG16" s="7">
        <f>AG15/AG14</f>
        <v>9144.3871019150938</v>
      </c>
      <c r="AH16" s="7" t="e">
        <f>SUMIF('[22]Paga All'!$G$581:$J$1238,$A$3&amp;$B$4&amp;$B16,'[22]Paga All'!$J$581:$J$1238)</f>
        <v>#VALUE!</v>
      </c>
      <c r="AI16" s="7" t="e">
        <f>SUMIF('[23]Paga all'!$F$665:$G$1279,$A$3&amp;$B$4&amp;$B16,'[23]Paga all'!$G$665:$G$1279)</f>
        <v>#VALUE!</v>
      </c>
      <c r="AJ16" s="9" t="e">
        <f>SUMIF('[16]Paga all'!$F$555:$G$1252,$A$3&amp;$B$4&amp;$B16,'[16]Paga all'!$G$555:$G$1252)</f>
        <v>#VALUE!</v>
      </c>
      <c r="AK16" s="9" t="e">
        <f t="shared" ref="AK16:BO16" si="17">AK15/AK14</f>
        <v>#VALUE!</v>
      </c>
      <c r="AL16" s="9" t="e">
        <f t="shared" si="17"/>
        <v>#VALUE!</v>
      </c>
      <c r="AM16" s="9" t="e">
        <f t="shared" si="17"/>
        <v>#VALUE!</v>
      </c>
      <c r="AN16" s="9" t="e">
        <f t="shared" si="17"/>
        <v>#VALUE!</v>
      </c>
      <c r="AO16" s="9" t="e">
        <f t="shared" si="17"/>
        <v>#VALUE!</v>
      </c>
      <c r="AP16" s="9" t="e">
        <f t="shared" si="17"/>
        <v>#VALUE!</v>
      </c>
      <c r="AQ16" s="9" t="e">
        <f t="shared" si="17"/>
        <v>#VALUE!</v>
      </c>
      <c r="AR16" s="9" t="e">
        <f t="shared" si="17"/>
        <v>#VALUE!</v>
      </c>
      <c r="AS16" s="9" t="e">
        <f t="shared" si="17"/>
        <v>#VALUE!</v>
      </c>
      <c r="AT16" s="9" t="e">
        <f t="shared" si="17"/>
        <v>#VALUE!</v>
      </c>
      <c r="AU16" s="9" t="e">
        <f t="shared" si="17"/>
        <v>#VALUE!</v>
      </c>
      <c r="AV16" s="9" t="e">
        <f t="shared" si="17"/>
        <v>#VALUE!</v>
      </c>
      <c r="AW16" s="9" t="e">
        <f t="shared" si="17"/>
        <v>#VALUE!</v>
      </c>
      <c r="AX16" s="9" t="e">
        <f t="shared" si="17"/>
        <v>#VALUE!</v>
      </c>
      <c r="AY16" s="9" t="e">
        <f t="shared" si="17"/>
        <v>#VALUE!</v>
      </c>
      <c r="AZ16" s="9" t="e">
        <f t="shared" si="17"/>
        <v>#VALUE!</v>
      </c>
      <c r="BA16" s="9" t="e">
        <f t="shared" si="17"/>
        <v>#VALUE!</v>
      </c>
      <c r="BB16" s="9" t="e">
        <f t="shared" si="17"/>
        <v>#VALUE!</v>
      </c>
      <c r="BC16" s="9" t="e">
        <f t="shared" si="17"/>
        <v>#VALUE!</v>
      </c>
      <c r="BD16" s="9" t="e">
        <f t="shared" si="17"/>
        <v>#VALUE!</v>
      </c>
      <c r="BE16" s="9" t="e">
        <f t="shared" si="17"/>
        <v>#VALUE!</v>
      </c>
      <c r="BF16" s="9" t="e">
        <f t="shared" si="17"/>
        <v>#VALUE!</v>
      </c>
      <c r="BG16" s="9" t="e">
        <f t="shared" si="17"/>
        <v>#VALUE!</v>
      </c>
      <c r="BH16" s="9" t="e">
        <f t="shared" si="17"/>
        <v>#VALUE!</v>
      </c>
      <c r="BI16" s="9" t="e">
        <f t="shared" si="17"/>
        <v>#VALUE!</v>
      </c>
      <c r="BJ16" s="9" t="e">
        <f t="shared" si="17"/>
        <v>#VALUE!</v>
      </c>
      <c r="BK16" s="9" t="e">
        <f t="shared" si="17"/>
        <v>#VALUE!</v>
      </c>
      <c r="BL16" s="9" t="e">
        <f t="shared" si="17"/>
        <v>#VALUE!</v>
      </c>
      <c r="BM16" s="9" t="e">
        <f t="shared" si="17"/>
        <v>#VALUE!</v>
      </c>
      <c r="BN16" s="9" t="e">
        <f t="shared" si="17"/>
        <v>#VALUE!</v>
      </c>
      <c r="BO16" s="9" t="e">
        <f t="shared" si="17"/>
        <v>#VALUE!</v>
      </c>
    </row>
    <row r="17" spans="2:67" x14ac:dyDescent="0.25">
      <c r="B17" t="s">
        <v>271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F17" s="7">
        <f>AB17</f>
        <v>0</v>
      </c>
      <c r="AG17" s="7">
        <f>AC17</f>
        <v>0</v>
      </c>
      <c r="AH17" s="7" t="e">
        <f>SUMIF('[22]Paga All'!$G$581:$J$1238,$A$3&amp;$B$4&amp;$B17,'[22]Paga All'!$J$581:$J$1238)</f>
        <v>#VALUE!</v>
      </c>
      <c r="AI17" s="7" t="e">
        <f>SUMIF('[23]Paga all'!$F$665:$G$1279,$A$3&amp;$B$4&amp;$B17,'[23]Paga all'!$G$665:$G$1279)</f>
        <v>#VALUE!</v>
      </c>
      <c r="AJ17" s="9" t="e">
        <f t="shared" ref="AJ17:BO17" si="18">AJ14*AJ9</f>
        <v>#VALUE!</v>
      </c>
      <c r="AK17" s="9" t="e">
        <f t="shared" si="18"/>
        <v>#VALUE!</v>
      </c>
      <c r="AL17" s="9" t="e">
        <f t="shared" si="18"/>
        <v>#VALUE!</v>
      </c>
      <c r="AM17" s="9" t="e">
        <f t="shared" si="18"/>
        <v>#VALUE!</v>
      </c>
      <c r="AN17" s="9" t="e">
        <f t="shared" si="18"/>
        <v>#VALUE!</v>
      </c>
      <c r="AO17" s="9" t="e">
        <f t="shared" si="18"/>
        <v>#VALUE!</v>
      </c>
      <c r="AP17" s="9" t="e">
        <f t="shared" si="18"/>
        <v>#VALUE!</v>
      </c>
      <c r="AQ17" s="9" t="e">
        <f t="shared" si="18"/>
        <v>#VALUE!</v>
      </c>
      <c r="AR17" s="9" t="e">
        <f t="shared" si="18"/>
        <v>#VALUE!</v>
      </c>
      <c r="AS17" s="9" t="e">
        <f t="shared" si="18"/>
        <v>#VALUE!</v>
      </c>
      <c r="AT17" s="9" t="e">
        <f t="shared" si="18"/>
        <v>#VALUE!</v>
      </c>
      <c r="AU17" s="9" t="e">
        <f t="shared" si="18"/>
        <v>#VALUE!</v>
      </c>
      <c r="AV17" s="9" t="e">
        <f t="shared" si="18"/>
        <v>#VALUE!</v>
      </c>
      <c r="AW17" s="9" t="e">
        <f t="shared" si="18"/>
        <v>#VALUE!</v>
      </c>
      <c r="AX17" s="9" t="e">
        <f t="shared" si="18"/>
        <v>#VALUE!</v>
      </c>
      <c r="AY17" s="9" t="e">
        <f t="shared" si="18"/>
        <v>#VALUE!</v>
      </c>
      <c r="AZ17" s="9" t="e">
        <f t="shared" si="18"/>
        <v>#VALUE!</v>
      </c>
      <c r="BA17" s="9" t="e">
        <f t="shared" si="18"/>
        <v>#VALUE!</v>
      </c>
      <c r="BB17" s="9" t="e">
        <f t="shared" si="18"/>
        <v>#VALUE!</v>
      </c>
      <c r="BC17" s="9" t="e">
        <f t="shared" si="18"/>
        <v>#VALUE!</v>
      </c>
      <c r="BD17" s="9" t="e">
        <f t="shared" si="18"/>
        <v>#VALUE!</v>
      </c>
      <c r="BE17" s="9" t="e">
        <f t="shared" si="18"/>
        <v>#VALUE!</v>
      </c>
      <c r="BF17" s="9" t="e">
        <f t="shared" si="18"/>
        <v>#VALUE!</v>
      </c>
      <c r="BG17" s="9" t="e">
        <f t="shared" si="18"/>
        <v>#VALUE!</v>
      </c>
      <c r="BH17" s="9" t="e">
        <f t="shared" si="18"/>
        <v>#VALUE!</v>
      </c>
      <c r="BI17" s="9" t="e">
        <f t="shared" si="18"/>
        <v>#VALUE!</v>
      </c>
      <c r="BJ17" s="9" t="e">
        <f t="shared" si="18"/>
        <v>#VALUE!</v>
      </c>
      <c r="BK17" s="9" t="e">
        <f t="shared" si="18"/>
        <v>#VALUE!</v>
      </c>
      <c r="BL17" s="9" t="e">
        <f t="shared" si="18"/>
        <v>#VALUE!</v>
      </c>
      <c r="BM17" s="9" t="e">
        <f t="shared" si="18"/>
        <v>#VALUE!</v>
      </c>
      <c r="BN17" s="9" t="e">
        <f t="shared" si="18"/>
        <v>#VALUE!</v>
      </c>
      <c r="BO17" s="9" t="e">
        <f t="shared" si="18"/>
        <v>#VALUE!</v>
      </c>
    </row>
    <row r="18" spans="2:67" x14ac:dyDescent="0.25">
      <c r="B18" t="s">
        <v>272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F18" s="7">
        <f>AB18</f>
        <v>0</v>
      </c>
      <c r="AG18" s="7">
        <f>AC18</f>
        <v>0</v>
      </c>
      <c r="AH18" s="7" t="e">
        <f>SUMIF('[22]Paga All'!$G$581:$J$1238,$A$3&amp;$B$4&amp;$B18,'[22]Paga All'!$J$581:$J$1238)</f>
        <v>#VALUE!</v>
      </c>
      <c r="AI18" s="7" t="e">
        <f>SUMIF('[23]Paga all'!$F$665:$G$1279,$A$3&amp;$B$4&amp;$B18,'[23]Paga all'!$G$665:$G$1279)</f>
        <v>#VALUE!</v>
      </c>
      <c r="AJ18" s="9" t="e">
        <f t="shared" ref="AJ18:BO18" si="19">AJ10*AJ17</f>
        <v>#VALUE!</v>
      </c>
      <c r="AK18" s="9" t="e">
        <f t="shared" si="19"/>
        <v>#VALUE!</v>
      </c>
      <c r="AL18" s="9" t="e">
        <f t="shared" si="19"/>
        <v>#VALUE!</v>
      </c>
      <c r="AM18" s="9" t="e">
        <f t="shared" si="19"/>
        <v>#VALUE!</v>
      </c>
      <c r="AN18" s="9" t="e">
        <f t="shared" si="19"/>
        <v>#VALUE!</v>
      </c>
      <c r="AO18" s="9" t="e">
        <f t="shared" si="19"/>
        <v>#VALUE!</v>
      </c>
      <c r="AP18" s="9" t="e">
        <f t="shared" si="19"/>
        <v>#VALUE!</v>
      </c>
      <c r="AQ18" s="9" t="e">
        <f t="shared" si="19"/>
        <v>#VALUE!</v>
      </c>
      <c r="AR18" s="9" t="e">
        <f t="shared" si="19"/>
        <v>#VALUE!</v>
      </c>
      <c r="AS18" s="9" t="e">
        <f t="shared" si="19"/>
        <v>#VALUE!</v>
      </c>
      <c r="AT18" s="9" t="e">
        <f t="shared" si="19"/>
        <v>#VALUE!</v>
      </c>
      <c r="AU18" s="9" t="e">
        <f t="shared" si="19"/>
        <v>#VALUE!</v>
      </c>
      <c r="AV18" s="9" t="e">
        <f t="shared" si="19"/>
        <v>#VALUE!</v>
      </c>
      <c r="AW18" s="9" t="e">
        <f t="shared" si="19"/>
        <v>#VALUE!</v>
      </c>
      <c r="AX18" s="9" t="e">
        <f t="shared" si="19"/>
        <v>#VALUE!</v>
      </c>
      <c r="AY18" s="9" t="e">
        <f t="shared" si="19"/>
        <v>#VALUE!</v>
      </c>
      <c r="AZ18" s="9" t="e">
        <f t="shared" si="19"/>
        <v>#VALUE!</v>
      </c>
      <c r="BA18" s="9" t="e">
        <f t="shared" si="19"/>
        <v>#VALUE!</v>
      </c>
      <c r="BB18" s="9" t="e">
        <f t="shared" si="19"/>
        <v>#VALUE!</v>
      </c>
      <c r="BC18" s="9" t="e">
        <f t="shared" si="19"/>
        <v>#VALUE!</v>
      </c>
      <c r="BD18" s="9" t="e">
        <f t="shared" si="19"/>
        <v>#VALUE!</v>
      </c>
      <c r="BE18" s="9" t="e">
        <f t="shared" si="19"/>
        <v>#VALUE!</v>
      </c>
      <c r="BF18" s="9" t="e">
        <f t="shared" si="19"/>
        <v>#VALUE!</v>
      </c>
      <c r="BG18" s="9" t="e">
        <f t="shared" si="19"/>
        <v>#VALUE!</v>
      </c>
      <c r="BH18" s="9" t="e">
        <f t="shared" si="19"/>
        <v>#VALUE!</v>
      </c>
      <c r="BI18" s="9" t="e">
        <f t="shared" si="19"/>
        <v>#VALUE!</v>
      </c>
      <c r="BJ18" s="9" t="e">
        <f t="shared" si="19"/>
        <v>#VALUE!</v>
      </c>
      <c r="BK18" s="9" t="e">
        <f t="shared" si="19"/>
        <v>#VALUE!</v>
      </c>
      <c r="BL18" s="9" t="e">
        <f t="shared" si="19"/>
        <v>#VALUE!</v>
      </c>
      <c r="BM18" s="9" t="e">
        <f t="shared" si="19"/>
        <v>#VALUE!</v>
      </c>
      <c r="BN18" s="9" t="e">
        <f t="shared" si="19"/>
        <v>#VALUE!</v>
      </c>
      <c r="BO18" s="9" t="e">
        <f t="shared" si="19"/>
        <v>#VALUE!</v>
      </c>
    </row>
    <row r="20" spans="2:67" x14ac:dyDescent="0.25">
      <c r="B20" s="1" t="s">
        <v>107</v>
      </c>
      <c r="D20" s="240"/>
      <c r="E20" s="240"/>
      <c r="F20" s="240"/>
      <c r="G20" s="240"/>
      <c r="H20" s="240"/>
      <c r="I20" s="240"/>
      <c r="J20" s="240"/>
      <c r="K20" s="240"/>
      <c r="L20" s="240"/>
      <c r="M20" s="240"/>
      <c r="N20" s="240"/>
      <c r="O20" s="240"/>
      <c r="P20" s="240"/>
      <c r="Q20" s="240"/>
      <c r="R20" s="240"/>
      <c r="S20" s="240"/>
      <c r="T20" s="240"/>
      <c r="U20" s="240"/>
      <c r="V20" s="240"/>
      <c r="W20" s="240"/>
      <c r="X20" s="240"/>
      <c r="Y20" s="240"/>
      <c r="Z20" s="240"/>
      <c r="AA20" s="234">
        <f>RATE((COUNT($E$1:$O$1)),,-$D21,$O21)</f>
        <v>-1.7056677470800009E-2</v>
      </c>
      <c r="AB20" s="234">
        <f>RATE((COUNT($E$1:$O$1)),,-$D21,$O21)</f>
        <v>-1.7056677470800009E-2</v>
      </c>
      <c r="AC20" s="234">
        <f>RATE((COUNT($Q$1:$AC$1)),,-$P21,$AC21)</f>
        <v>0.11253147609648667</v>
      </c>
      <c r="AF20" s="234"/>
      <c r="AG20" s="234"/>
      <c r="AH20" s="234"/>
    </row>
    <row r="21" spans="2:67" x14ac:dyDescent="0.25">
      <c r="B21" s="242" t="s">
        <v>137</v>
      </c>
      <c r="D21" s="243">
        <f>D28+D29</f>
        <v>29</v>
      </c>
      <c r="E21" s="243">
        <f>E28+E29</f>
        <v>25</v>
      </c>
      <c r="F21" s="243">
        <f>F28+F29</f>
        <v>29</v>
      </c>
      <c r="G21" s="243">
        <f>G28+G29</f>
        <v>24</v>
      </c>
      <c r="H21" s="243">
        <f t="shared" ref="H21:AC21" si="20">H28+H29</f>
        <v>32</v>
      </c>
      <c r="I21" s="243">
        <f t="shared" si="20"/>
        <v>44</v>
      </c>
      <c r="J21" s="243">
        <f t="shared" si="20"/>
        <v>85</v>
      </c>
      <c r="K21" s="243">
        <f t="shared" si="20"/>
        <v>128</v>
      </c>
      <c r="L21" s="243">
        <f t="shared" si="20"/>
        <v>84</v>
      </c>
      <c r="M21" s="243">
        <f t="shared" si="20"/>
        <v>45</v>
      </c>
      <c r="N21" s="243">
        <f t="shared" si="20"/>
        <v>40</v>
      </c>
      <c r="O21" s="243">
        <f t="shared" si="20"/>
        <v>24</v>
      </c>
      <c r="P21" s="243">
        <f t="shared" si="20"/>
        <v>24</v>
      </c>
      <c r="Q21" s="243">
        <f t="shared" si="20"/>
        <v>30</v>
      </c>
      <c r="R21" s="243">
        <f t="shared" si="20"/>
        <v>33</v>
      </c>
      <c r="S21" s="243">
        <f t="shared" si="20"/>
        <v>31</v>
      </c>
      <c r="T21" s="243">
        <f t="shared" si="20"/>
        <v>52</v>
      </c>
      <c r="U21" s="243">
        <f t="shared" si="20"/>
        <v>76</v>
      </c>
      <c r="V21" s="243">
        <f t="shared" si="20"/>
        <v>86</v>
      </c>
      <c r="W21" s="243">
        <f t="shared" si="20"/>
        <v>100</v>
      </c>
      <c r="X21" s="243">
        <f t="shared" si="20"/>
        <v>99</v>
      </c>
      <c r="Y21" s="243">
        <f t="shared" si="20"/>
        <v>101</v>
      </c>
      <c r="Z21" s="243">
        <f t="shared" si="20"/>
        <v>87</v>
      </c>
      <c r="AA21" s="243">
        <f t="shared" si="20"/>
        <v>86</v>
      </c>
      <c r="AB21" s="243">
        <f>AB28+AB29</f>
        <v>70</v>
      </c>
      <c r="AC21" s="243">
        <f t="shared" si="20"/>
        <v>96</v>
      </c>
      <c r="AF21" s="244">
        <f>SUM(AF28:AF29)</f>
        <v>70</v>
      </c>
      <c r="AG21" s="244">
        <f t="shared" ref="AG21:BO21" si="21">ROUND((AF28+AF29)*(1+AG22),)</f>
        <v>73</v>
      </c>
      <c r="AH21" s="244">
        <f t="shared" si="21"/>
        <v>100</v>
      </c>
      <c r="AI21" s="245" t="e">
        <f t="shared" si="21"/>
        <v>#VALUE!</v>
      </c>
      <c r="AJ21" s="245" t="e">
        <f t="shared" si="21"/>
        <v>#VALUE!</v>
      </c>
      <c r="AK21" s="245" t="e">
        <f t="shared" si="21"/>
        <v>#VALUE!</v>
      </c>
      <c r="AL21" s="245" t="e">
        <f t="shared" si="21"/>
        <v>#VALUE!</v>
      </c>
      <c r="AM21" s="245" t="e">
        <f t="shared" si="21"/>
        <v>#VALUE!</v>
      </c>
      <c r="AN21" s="245" t="e">
        <f t="shared" si="21"/>
        <v>#VALUE!</v>
      </c>
      <c r="AO21" s="245" t="e">
        <f t="shared" si="21"/>
        <v>#VALUE!</v>
      </c>
      <c r="AP21" s="245" t="e">
        <f t="shared" si="21"/>
        <v>#VALUE!</v>
      </c>
      <c r="AQ21" s="245" t="e">
        <f t="shared" si="21"/>
        <v>#VALUE!</v>
      </c>
      <c r="AR21" s="245" t="e">
        <f t="shared" si="21"/>
        <v>#VALUE!</v>
      </c>
      <c r="AS21" s="245" t="e">
        <f t="shared" si="21"/>
        <v>#VALUE!</v>
      </c>
      <c r="AT21" s="245" t="e">
        <f t="shared" si="21"/>
        <v>#VALUE!</v>
      </c>
      <c r="AU21" s="245" t="e">
        <f t="shared" si="21"/>
        <v>#VALUE!</v>
      </c>
      <c r="AV21" s="245" t="e">
        <f t="shared" si="21"/>
        <v>#VALUE!</v>
      </c>
      <c r="AW21" s="245" t="e">
        <f t="shared" si="21"/>
        <v>#VALUE!</v>
      </c>
      <c r="AX21" s="245" t="e">
        <f t="shared" si="21"/>
        <v>#VALUE!</v>
      </c>
      <c r="AY21" s="245" t="e">
        <f t="shared" si="21"/>
        <v>#VALUE!</v>
      </c>
      <c r="AZ21" s="245" t="e">
        <f t="shared" si="21"/>
        <v>#VALUE!</v>
      </c>
      <c r="BA21" s="245" t="e">
        <f t="shared" si="21"/>
        <v>#VALUE!</v>
      </c>
      <c r="BB21" s="245" t="e">
        <f t="shared" si="21"/>
        <v>#VALUE!</v>
      </c>
      <c r="BC21" s="245" t="e">
        <f t="shared" si="21"/>
        <v>#VALUE!</v>
      </c>
      <c r="BD21" s="245" t="e">
        <f t="shared" si="21"/>
        <v>#VALUE!</v>
      </c>
      <c r="BE21" s="245" t="e">
        <f t="shared" si="21"/>
        <v>#VALUE!</v>
      </c>
      <c r="BF21" s="245" t="e">
        <f t="shared" si="21"/>
        <v>#VALUE!</v>
      </c>
      <c r="BG21" s="245" t="e">
        <f t="shared" si="21"/>
        <v>#VALUE!</v>
      </c>
      <c r="BH21" s="245" t="e">
        <f t="shared" si="21"/>
        <v>#VALUE!</v>
      </c>
      <c r="BI21" s="245" t="e">
        <f t="shared" si="21"/>
        <v>#VALUE!</v>
      </c>
      <c r="BJ21" s="245" t="e">
        <f t="shared" si="21"/>
        <v>#VALUE!</v>
      </c>
      <c r="BK21" s="245" t="e">
        <f t="shared" si="21"/>
        <v>#VALUE!</v>
      </c>
      <c r="BL21" s="245" t="e">
        <f t="shared" si="21"/>
        <v>#VALUE!</v>
      </c>
      <c r="BM21" s="245" t="e">
        <f t="shared" si="21"/>
        <v>#VALUE!</v>
      </c>
      <c r="BN21" s="245" t="e">
        <f t="shared" si="21"/>
        <v>#VALUE!</v>
      </c>
      <c r="BO21" s="245" t="e">
        <f t="shared" si="21"/>
        <v>#VALUE!</v>
      </c>
    </row>
    <row r="22" spans="2:67" x14ac:dyDescent="0.25">
      <c r="B22" s="246" t="s">
        <v>99</v>
      </c>
      <c r="C22" s="247"/>
      <c r="D22" s="248"/>
      <c r="E22" s="249">
        <f>RATE(1,,-D21,E21)</f>
        <v>-0.13793103448275859</v>
      </c>
      <c r="F22" s="249">
        <f t="shared" ref="F22:AB22" si="22">RATE(1,,-E21,F21)</f>
        <v>0.15999999999999992</v>
      </c>
      <c r="G22" s="249">
        <f t="shared" si="22"/>
        <v>-0.17241379310344832</v>
      </c>
      <c r="H22" s="249">
        <f t="shared" si="22"/>
        <v>0.33333333333333343</v>
      </c>
      <c r="I22" s="249">
        <f t="shared" si="22"/>
        <v>0.375</v>
      </c>
      <c r="J22" s="249">
        <f t="shared" si="22"/>
        <v>0.93181818181818166</v>
      </c>
      <c r="K22" s="249">
        <f t="shared" si="22"/>
        <v>0.50588235294117656</v>
      </c>
      <c r="L22" s="249">
        <f t="shared" si="22"/>
        <v>-0.34375</v>
      </c>
      <c r="M22" s="249">
        <f t="shared" si="22"/>
        <v>-0.46428571428571425</v>
      </c>
      <c r="N22" s="249">
        <f t="shared" si="22"/>
        <v>-0.11111111111111104</v>
      </c>
      <c r="O22" s="249">
        <f t="shared" si="22"/>
        <v>-0.4</v>
      </c>
      <c r="P22" s="249">
        <f t="shared" si="22"/>
        <v>6.4763009769797117E-17</v>
      </c>
      <c r="Q22" s="249">
        <f t="shared" si="22"/>
        <v>0.25</v>
      </c>
      <c r="R22" s="249">
        <f t="shared" si="22"/>
        <v>0.1</v>
      </c>
      <c r="S22" s="249">
        <f t="shared" si="22"/>
        <v>-6.0606060606060538E-2</v>
      </c>
      <c r="T22" s="249">
        <f t="shared" si="22"/>
        <v>0.67741935483870974</v>
      </c>
      <c r="U22" s="249">
        <f t="shared" si="22"/>
        <v>0.46153846153846162</v>
      </c>
      <c r="V22" s="249">
        <f t="shared" si="22"/>
        <v>0.13157894736842116</v>
      </c>
      <c r="W22" s="249">
        <f t="shared" si="22"/>
        <v>0.16279069767441853</v>
      </c>
      <c r="X22" s="249">
        <f t="shared" si="22"/>
        <v>-9.9999999999999464E-3</v>
      </c>
      <c r="Y22" s="249">
        <f t="shared" si="22"/>
        <v>2.0202020202020114E-2</v>
      </c>
      <c r="Z22" s="249">
        <f t="shared" si="22"/>
        <v>-0.1386138613861386</v>
      </c>
      <c r="AA22" s="249">
        <f t="shared" si="22"/>
        <v>-1.1494252873563284E-2</v>
      </c>
      <c r="AB22" s="249">
        <f t="shared" si="22"/>
        <v>-0.18604651162790697</v>
      </c>
      <c r="AC22" s="249">
        <f>RATE(1,,-AA21,AC21)</f>
        <v>0.11627906976744186</v>
      </c>
      <c r="AD22" s="250">
        <v>0.1</v>
      </c>
      <c r="AF22" s="267">
        <v>0.04</v>
      </c>
      <c r="AG22" s="267">
        <f>AF22</f>
        <v>0.04</v>
      </c>
      <c r="AH22" s="267">
        <f t="shared" ref="AH22:AW26" si="23">AG22</f>
        <v>0.04</v>
      </c>
      <c r="AI22" s="267">
        <f t="shared" si="23"/>
        <v>0.04</v>
      </c>
      <c r="AJ22" s="267">
        <v>0.06</v>
      </c>
      <c r="AK22" s="267">
        <v>0.08</v>
      </c>
      <c r="AL22" s="252">
        <f>AD22</f>
        <v>0.1</v>
      </c>
      <c r="AM22" s="252">
        <f t="shared" si="23"/>
        <v>0.1</v>
      </c>
      <c r="AN22" s="252">
        <f t="shared" si="23"/>
        <v>0.1</v>
      </c>
      <c r="AO22" s="252">
        <f t="shared" si="23"/>
        <v>0.1</v>
      </c>
      <c r="AP22" s="252">
        <f t="shared" si="23"/>
        <v>0.1</v>
      </c>
      <c r="AQ22" s="252">
        <f t="shared" si="23"/>
        <v>0.1</v>
      </c>
      <c r="AR22" s="252">
        <f t="shared" si="23"/>
        <v>0.1</v>
      </c>
      <c r="AS22" s="252">
        <f t="shared" si="23"/>
        <v>0.1</v>
      </c>
      <c r="AT22" s="252">
        <f t="shared" si="23"/>
        <v>0.1</v>
      </c>
      <c r="AU22" s="252">
        <f t="shared" si="23"/>
        <v>0.1</v>
      </c>
      <c r="AV22" s="252">
        <f t="shared" si="23"/>
        <v>0.1</v>
      </c>
      <c r="AW22" s="252">
        <f t="shared" si="23"/>
        <v>0.1</v>
      </c>
      <c r="AX22" s="252">
        <f t="shared" ref="AX22:BM26" si="24">AW22</f>
        <v>0.1</v>
      </c>
      <c r="AY22" s="252">
        <f t="shared" si="24"/>
        <v>0.1</v>
      </c>
      <c r="AZ22" s="252">
        <f t="shared" si="24"/>
        <v>0.1</v>
      </c>
      <c r="BA22" s="252">
        <f t="shared" si="24"/>
        <v>0.1</v>
      </c>
      <c r="BB22" s="252">
        <f t="shared" si="24"/>
        <v>0.1</v>
      </c>
      <c r="BC22" s="252">
        <f t="shared" si="24"/>
        <v>0.1</v>
      </c>
      <c r="BD22" s="252">
        <f t="shared" si="24"/>
        <v>0.1</v>
      </c>
      <c r="BE22" s="252">
        <f t="shared" si="24"/>
        <v>0.1</v>
      </c>
      <c r="BF22" s="252">
        <f t="shared" si="24"/>
        <v>0.1</v>
      </c>
      <c r="BG22" s="252">
        <f t="shared" si="24"/>
        <v>0.1</v>
      </c>
      <c r="BH22" s="252">
        <f t="shared" si="24"/>
        <v>0.1</v>
      </c>
      <c r="BI22" s="252">
        <f t="shared" si="24"/>
        <v>0.1</v>
      </c>
      <c r="BJ22" s="252">
        <f t="shared" si="24"/>
        <v>0.1</v>
      </c>
      <c r="BK22" s="252">
        <f t="shared" si="24"/>
        <v>0.1</v>
      </c>
      <c r="BL22" s="252">
        <f t="shared" si="24"/>
        <v>0.1</v>
      </c>
      <c r="BM22" s="252">
        <f t="shared" si="24"/>
        <v>0.1</v>
      </c>
      <c r="BN22" s="252">
        <f t="shared" ref="BN22:BO26" si="25">BM22</f>
        <v>0.1</v>
      </c>
      <c r="BO22" s="252">
        <f t="shared" si="25"/>
        <v>0.1</v>
      </c>
    </row>
    <row r="23" spans="2:67" x14ac:dyDescent="0.25">
      <c r="B23" s="246" t="s">
        <v>101</v>
      </c>
      <c r="C23" s="247"/>
      <c r="D23" s="253">
        <f>D29/D21</f>
        <v>0.41379310344827586</v>
      </c>
      <c r="E23" s="253">
        <f t="shared" ref="E23:AC23" si="26">E29/E21</f>
        <v>0.4</v>
      </c>
      <c r="F23" s="253">
        <f t="shared" si="26"/>
        <v>0.31034482758620691</v>
      </c>
      <c r="G23" s="253">
        <f t="shared" si="26"/>
        <v>0.75</v>
      </c>
      <c r="H23" s="253">
        <f t="shared" si="26"/>
        <v>0.125</v>
      </c>
      <c r="I23" s="253">
        <f t="shared" si="26"/>
        <v>0.52272727272727271</v>
      </c>
      <c r="J23" s="253">
        <f t="shared" si="26"/>
        <v>0.10588235294117647</v>
      </c>
      <c r="K23" s="253">
        <f t="shared" si="26"/>
        <v>0.3984375</v>
      </c>
      <c r="L23" s="253">
        <f t="shared" si="26"/>
        <v>0.70238095238095233</v>
      </c>
      <c r="M23" s="253">
        <f t="shared" si="26"/>
        <v>0.4</v>
      </c>
      <c r="N23" s="253">
        <f t="shared" si="26"/>
        <v>0.47499999999999998</v>
      </c>
      <c r="O23" s="253">
        <f t="shared" si="26"/>
        <v>0.625</v>
      </c>
      <c r="P23" s="253">
        <f t="shared" si="26"/>
        <v>0.16666666666666666</v>
      </c>
      <c r="Q23" s="253">
        <f t="shared" si="26"/>
        <v>0.4</v>
      </c>
      <c r="R23" s="253">
        <f t="shared" si="26"/>
        <v>0.45454545454545453</v>
      </c>
      <c r="S23" s="253">
        <f t="shared" si="26"/>
        <v>0.4838709677419355</v>
      </c>
      <c r="T23" s="253">
        <f t="shared" si="26"/>
        <v>0.25</v>
      </c>
      <c r="U23" s="253">
        <f t="shared" si="26"/>
        <v>0.39473684210526316</v>
      </c>
      <c r="V23" s="253">
        <f t="shared" si="26"/>
        <v>0.39534883720930231</v>
      </c>
      <c r="W23" s="253">
        <f t="shared" si="26"/>
        <v>0.44</v>
      </c>
      <c r="X23" s="253">
        <f t="shared" si="26"/>
        <v>0.50505050505050508</v>
      </c>
      <c r="Y23" s="253">
        <f t="shared" si="26"/>
        <v>0.41584158415841582</v>
      </c>
      <c r="Z23" s="253">
        <f t="shared" si="26"/>
        <v>0.51724137931034486</v>
      </c>
      <c r="AA23" s="253">
        <f t="shared" si="26"/>
        <v>0.38372093023255816</v>
      </c>
      <c r="AB23" s="253">
        <f>AB29/AB21</f>
        <v>0.58571428571428574</v>
      </c>
      <c r="AC23" s="253">
        <f t="shared" si="26"/>
        <v>0.23958333333333334</v>
      </c>
      <c r="AD23" s="250">
        <v>0.1</v>
      </c>
      <c r="AF23" s="289">
        <v>0.625</v>
      </c>
      <c r="AG23" s="289">
        <f>AF23</f>
        <v>0.625</v>
      </c>
      <c r="AH23" s="289">
        <v>0.4</v>
      </c>
      <c r="AI23" s="267">
        <v>0.35</v>
      </c>
      <c r="AJ23" s="267">
        <v>0.22</v>
      </c>
      <c r="AK23" s="267">
        <v>0.15</v>
      </c>
      <c r="AL23" s="252">
        <f>AD23</f>
        <v>0.1</v>
      </c>
      <c r="AM23" s="252">
        <f t="shared" si="23"/>
        <v>0.1</v>
      </c>
      <c r="AN23" s="252">
        <f t="shared" si="23"/>
        <v>0.1</v>
      </c>
      <c r="AO23" s="252">
        <f t="shared" si="23"/>
        <v>0.1</v>
      </c>
      <c r="AP23" s="252">
        <f t="shared" si="23"/>
        <v>0.1</v>
      </c>
      <c r="AQ23" s="252">
        <f t="shared" si="23"/>
        <v>0.1</v>
      </c>
      <c r="AR23" s="252">
        <f t="shared" si="23"/>
        <v>0.1</v>
      </c>
      <c r="AS23" s="252">
        <f t="shared" si="23"/>
        <v>0.1</v>
      </c>
      <c r="AT23" s="252">
        <f t="shared" si="23"/>
        <v>0.1</v>
      </c>
      <c r="AU23" s="252">
        <f t="shared" si="23"/>
        <v>0.1</v>
      </c>
      <c r="AV23" s="252">
        <f t="shared" si="23"/>
        <v>0.1</v>
      </c>
      <c r="AW23" s="252">
        <f t="shared" si="23"/>
        <v>0.1</v>
      </c>
      <c r="AX23" s="252">
        <f t="shared" si="24"/>
        <v>0.1</v>
      </c>
      <c r="AY23" s="252">
        <f t="shared" si="24"/>
        <v>0.1</v>
      </c>
      <c r="AZ23" s="252">
        <f t="shared" si="24"/>
        <v>0.1</v>
      </c>
      <c r="BA23" s="252">
        <f t="shared" si="24"/>
        <v>0.1</v>
      </c>
      <c r="BB23" s="252">
        <f t="shared" si="24"/>
        <v>0.1</v>
      </c>
      <c r="BC23" s="252">
        <f t="shared" si="24"/>
        <v>0.1</v>
      </c>
      <c r="BD23" s="252">
        <f t="shared" si="24"/>
        <v>0.1</v>
      </c>
      <c r="BE23" s="252">
        <f t="shared" si="24"/>
        <v>0.1</v>
      </c>
      <c r="BF23" s="252">
        <f t="shared" si="24"/>
        <v>0.1</v>
      </c>
      <c r="BG23" s="252">
        <f t="shared" si="24"/>
        <v>0.1</v>
      </c>
      <c r="BH23" s="252">
        <f t="shared" si="24"/>
        <v>0.1</v>
      </c>
      <c r="BI23" s="252">
        <f t="shared" si="24"/>
        <v>0.1</v>
      </c>
      <c r="BJ23" s="252">
        <f t="shared" si="24"/>
        <v>0.1</v>
      </c>
      <c r="BK23" s="252">
        <f t="shared" si="24"/>
        <v>0.1</v>
      </c>
      <c r="BL23" s="252">
        <f t="shared" si="24"/>
        <v>0.1</v>
      </c>
      <c r="BM23" s="252">
        <f t="shared" si="24"/>
        <v>0.1</v>
      </c>
      <c r="BN23" s="252">
        <f t="shared" si="25"/>
        <v>0.1</v>
      </c>
      <c r="BO23" s="252">
        <f t="shared" si="25"/>
        <v>0.1</v>
      </c>
    </row>
    <row r="24" spans="2:67" x14ac:dyDescent="0.25">
      <c r="B24" s="246" t="s">
        <v>133</v>
      </c>
      <c r="C24" s="247"/>
      <c r="D24" s="255">
        <f>D30/D28</f>
        <v>1.0588235294117647</v>
      </c>
      <c r="E24" s="255">
        <f t="shared" ref="E24:AC24" si="27">E30/E28</f>
        <v>1.5333333333333334</v>
      </c>
      <c r="F24" s="255">
        <f t="shared" si="27"/>
        <v>1.1499999999999999</v>
      </c>
      <c r="G24" s="255">
        <f t="shared" si="27"/>
        <v>1</v>
      </c>
      <c r="H24" s="255">
        <f t="shared" si="27"/>
        <v>1.3214285714285714</v>
      </c>
      <c r="I24" s="255">
        <f t="shared" si="27"/>
        <v>1.2857142857142858</v>
      </c>
      <c r="J24" s="255">
        <f t="shared" si="27"/>
        <v>1.5</v>
      </c>
      <c r="K24" s="255">
        <f t="shared" si="27"/>
        <v>1.974025974025974</v>
      </c>
      <c r="L24" s="255">
        <f t="shared" si="27"/>
        <v>1.4</v>
      </c>
      <c r="M24" s="255">
        <f t="shared" si="27"/>
        <v>1.3703703703703705</v>
      </c>
      <c r="N24" s="255">
        <f t="shared" si="27"/>
        <v>1.2380952380952381</v>
      </c>
      <c r="O24" s="255">
        <f t="shared" si="27"/>
        <v>2.6666666666666665</v>
      </c>
      <c r="P24" s="255">
        <f t="shared" si="27"/>
        <v>2.25</v>
      </c>
      <c r="Q24" s="255">
        <f t="shared" si="27"/>
        <v>1.2222222222222223</v>
      </c>
      <c r="R24" s="255">
        <f t="shared" si="27"/>
        <v>1.4444444444444444</v>
      </c>
      <c r="S24" s="255">
        <f t="shared" si="27"/>
        <v>2.1875</v>
      </c>
      <c r="T24" s="255">
        <f t="shared" si="27"/>
        <v>2.0256410256410255</v>
      </c>
      <c r="U24" s="255">
        <f t="shared" si="27"/>
        <v>1.9130434782608696</v>
      </c>
      <c r="V24" s="255">
        <f t="shared" si="27"/>
        <v>1.5576923076923077</v>
      </c>
      <c r="W24" s="255">
        <f t="shared" si="27"/>
        <v>1.8214285714285714</v>
      </c>
      <c r="X24" s="255">
        <f t="shared" si="27"/>
        <v>1.1836734693877551</v>
      </c>
      <c r="Y24" s="255">
        <f t="shared" si="27"/>
        <v>1.3220338983050848</v>
      </c>
      <c r="Z24" s="255">
        <f t="shared" si="27"/>
        <v>1.5476190476190477</v>
      </c>
      <c r="AA24" s="255">
        <f t="shared" si="27"/>
        <v>1.5283018867924529</v>
      </c>
      <c r="AB24" s="255">
        <f>AB30/AB28</f>
        <v>1.4137931034482758</v>
      </c>
      <c r="AC24" s="255">
        <f t="shared" si="27"/>
        <v>1.6438356164383561</v>
      </c>
      <c r="AD24" s="256">
        <v>2</v>
      </c>
      <c r="AF24" s="268">
        <v>1.7559055118110236</v>
      </c>
      <c r="AG24" s="268">
        <f>AF24</f>
        <v>1.7559055118110236</v>
      </c>
      <c r="AH24" s="268">
        <f t="shared" si="23"/>
        <v>1.7559055118110236</v>
      </c>
      <c r="AI24" s="268">
        <f t="shared" si="23"/>
        <v>1.7559055118110236</v>
      </c>
      <c r="AJ24" s="268">
        <v>1.85</v>
      </c>
      <c r="AK24" s="268">
        <v>1.94</v>
      </c>
      <c r="AL24" s="258">
        <f>AD24</f>
        <v>2</v>
      </c>
      <c r="AM24" s="258">
        <f t="shared" si="23"/>
        <v>2</v>
      </c>
      <c r="AN24" s="258">
        <f t="shared" si="23"/>
        <v>2</v>
      </c>
      <c r="AO24" s="258">
        <f t="shared" si="23"/>
        <v>2</v>
      </c>
      <c r="AP24" s="258">
        <f t="shared" si="23"/>
        <v>2</v>
      </c>
      <c r="AQ24" s="258">
        <f t="shared" si="23"/>
        <v>2</v>
      </c>
      <c r="AR24" s="258">
        <f t="shared" si="23"/>
        <v>2</v>
      </c>
      <c r="AS24" s="258">
        <f t="shared" si="23"/>
        <v>2</v>
      </c>
      <c r="AT24" s="258">
        <f t="shared" si="23"/>
        <v>2</v>
      </c>
      <c r="AU24" s="258">
        <f t="shared" si="23"/>
        <v>2</v>
      </c>
      <c r="AV24" s="258">
        <f t="shared" si="23"/>
        <v>2</v>
      </c>
      <c r="AW24" s="258">
        <f t="shared" si="23"/>
        <v>2</v>
      </c>
      <c r="AX24" s="258">
        <f t="shared" si="24"/>
        <v>2</v>
      </c>
      <c r="AY24" s="258">
        <f t="shared" si="24"/>
        <v>2</v>
      </c>
      <c r="AZ24" s="258">
        <f t="shared" si="24"/>
        <v>2</v>
      </c>
      <c r="BA24" s="258">
        <f t="shared" si="24"/>
        <v>2</v>
      </c>
      <c r="BB24" s="258">
        <f t="shared" si="24"/>
        <v>2</v>
      </c>
      <c r="BC24" s="258">
        <f t="shared" si="24"/>
        <v>2</v>
      </c>
      <c r="BD24" s="258">
        <f t="shared" si="24"/>
        <v>2</v>
      </c>
      <c r="BE24" s="258">
        <f t="shared" si="24"/>
        <v>2</v>
      </c>
      <c r="BF24" s="258">
        <f t="shared" si="24"/>
        <v>2</v>
      </c>
      <c r="BG24" s="258">
        <f t="shared" si="24"/>
        <v>2</v>
      </c>
      <c r="BH24" s="258">
        <f t="shared" si="24"/>
        <v>2</v>
      </c>
      <c r="BI24" s="258">
        <f t="shared" si="24"/>
        <v>2</v>
      </c>
      <c r="BJ24" s="258">
        <f t="shared" si="24"/>
        <v>2</v>
      </c>
      <c r="BK24" s="258">
        <f t="shared" si="24"/>
        <v>2</v>
      </c>
      <c r="BL24" s="258">
        <f t="shared" si="24"/>
        <v>2</v>
      </c>
      <c r="BM24" s="258">
        <f t="shared" si="24"/>
        <v>2</v>
      </c>
      <c r="BN24" s="258">
        <f t="shared" si="25"/>
        <v>2</v>
      </c>
      <c r="BO24" s="258">
        <f t="shared" si="25"/>
        <v>2</v>
      </c>
    </row>
    <row r="25" spans="2:67" x14ac:dyDescent="0.25">
      <c r="B25" s="246" t="s">
        <v>103</v>
      </c>
      <c r="C25" s="247"/>
      <c r="D25" s="259">
        <f t="shared" ref="D25:AA25" si="28">D33/D30</f>
        <v>200</v>
      </c>
      <c r="E25" s="259">
        <f t="shared" si="28"/>
        <v>278.26086956521738</v>
      </c>
      <c r="F25" s="259">
        <f t="shared" si="28"/>
        <v>197.82608695652175</v>
      </c>
      <c r="G25" s="259">
        <f t="shared" si="28"/>
        <v>200</v>
      </c>
      <c r="H25" s="259">
        <f t="shared" si="28"/>
        <v>120.27027027027027</v>
      </c>
      <c r="I25" s="259">
        <f t="shared" si="28"/>
        <v>153.7037037037037</v>
      </c>
      <c r="J25" s="259">
        <f t="shared" si="28"/>
        <v>126.31578947368421</v>
      </c>
      <c r="K25" s="259">
        <f t="shared" si="28"/>
        <v>115.78947368421052</v>
      </c>
      <c r="L25" s="259">
        <f t="shared" si="28"/>
        <v>122.85714285714286</v>
      </c>
      <c r="M25" s="259">
        <f t="shared" si="28"/>
        <v>141.8918918918919</v>
      </c>
      <c r="N25" s="259">
        <f t="shared" si="28"/>
        <v>140.38461538461539</v>
      </c>
      <c r="O25" s="259">
        <f t="shared" si="28"/>
        <v>162.5</v>
      </c>
      <c r="P25" s="259">
        <f t="shared" si="28"/>
        <v>166.66666666666666</v>
      </c>
      <c r="Q25" s="259">
        <f t="shared" si="28"/>
        <v>140.90909090909091</v>
      </c>
      <c r="R25" s="259">
        <f t="shared" si="28"/>
        <v>130.76923076923077</v>
      </c>
      <c r="S25" s="259">
        <f t="shared" si="28"/>
        <v>144.28571428571428</v>
      </c>
      <c r="T25" s="259">
        <f t="shared" si="28"/>
        <v>166.45569620253164</v>
      </c>
      <c r="U25" s="259">
        <f t="shared" si="28"/>
        <v>133.52272727272728</v>
      </c>
      <c r="V25" s="259">
        <f t="shared" si="28"/>
        <v>141.35802469135803</v>
      </c>
      <c r="W25" s="259">
        <f t="shared" si="28"/>
        <v>143.62745098039215</v>
      </c>
      <c r="X25" s="259">
        <f t="shared" si="28"/>
        <v>128.44827586206895</v>
      </c>
      <c r="Y25" s="259">
        <f t="shared" si="28"/>
        <v>137.82051282051282</v>
      </c>
      <c r="Z25" s="259">
        <f t="shared" si="28"/>
        <v>143.07692307692307</v>
      </c>
      <c r="AA25" s="259">
        <f t="shared" si="28"/>
        <v>141.35802469135803</v>
      </c>
      <c r="AB25" s="259">
        <f>AB33/AB30</f>
        <v>142.6829268292683</v>
      </c>
      <c r="AC25" s="259">
        <f>AC33/AC30</f>
        <v>204.58333333333334</v>
      </c>
      <c r="AD25" s="275">
        <f>SUM(V33:AC33)/SUM(V30:AC30)</f>
        <v>152.47603833865816</v>
      </c>
      <c r="AF25" s="261">
        <f>AD25</f>
        <v>152.47603833865816</v>
      </c>
      <c r="AG25" s="261">
        <f>AF25</f>
        <v>152.47603833865816</v>
      </c>
      <c r="AH25" s="261">
        <f>AG25</f>
        <v>152.47603833865816</v>
      </c>
      <c r="AI25" s="262">
        <f t="shared" si="23"/>
        <v>152.47603833865816</v>
      </c>
      <c r="AJ25" s="262">
        <f t="shared" si="23"/>
        <v>152.47603833865816</v>
      </c>
      <c r="AK25" s="262">
        <f t="shared" si="23"/>
        <v>152.47603833865816</v>
      </c>
      <c r="AL25" s="262">
        <f>AD25</f>
        <v>152.47603833865816</v>
      </c>
      <c r="AM25" s="262">
        <f t="shared" si="23"/>
        <v>152.47603833865816</v>
      </c>
      <c r="AN25" s="262">
        <f t="shared" si="23"/>
        <v>152.47603833865816</v>
      </c>
      <c r="AO25" s="262">
        <f t="shared" si="23"/>
        <v>152.47603833865816</v>
      </c>
      <c r="AP25" s="262">
        <f t="shared" si="23"/>
        <v>152.47603833865816</v>
      </c>
      <c r="AQ25" s="262">
        <f t="shared" si="23"/>
        <v>152.47603833865816</v>
      </c>
      <c r="AR25" s="262">
        <f t="shared" si="23"/>
        <v>152.47603833865816</v>
      </c>
      <c r="AS25" s="262">
        <f t="shared" si="23"/>
        <v>152.47603833865816</v>
      </c>
      <c r="AT25" s="262">
        <f t="shared" si="23"/>
        <v>152.47603833865816</v>
      </c>
      <c r="AU25" s="262">
        <f t="shared" si="23"/>
        <v>152.47603833865816</v>
      </c>
      <c r="AV25" s="262">
        <f t="shared" si="23"/>
        <v>152.47603833865816</v>
      </c>
      <c r="AW25" s="262">
        <f t="shared" si="23"/>
        <v>152.47603833865816</v>
      </c>
      <c r="AX25" s="262">
        <f t="shared" si="24"/>
        <v>152.47603833865816</v>
      </c>
      <c r="AY25" s="262">
        <f t="shared" si="24"/>
        <v>152.47603833865816</v>
      </c>
      <c r="AZ25" s="262">
        <f t="shared" si="24"/>
        <v>152.47603833865816</v>
      </c>
      <c r="BA25" s="262">
        <f t="shared" si="24"/>
        <v>152.47603833865816</v>
      </c>
      <c r="BB25" s="262">
        <f t="shared" si="24"/>
        <v>152.47603833865816</v>
      </c>
      <c r="BC25" s="262">
        <f t="shared" si="24"/>
        <v>152.47603833865816</v>
      </c>
      <c r="BD25" s="262">
        <f t="shared" si="24"/>
        <v>152.47603833865816</v>
      </c>
      <c r="BE25" s="262">
        <f t="shared" si="24"/>
        <v>152.47603833865816</v>
      </c>
      <c r="BF25" s="262">
        <f t="shared" si="24"/>
        <v>152.47603833865816</v>
      </c>
      <c r="BG25" s="262">
        <f t="shared" si="24"/>
        <v>152.47603833865816</v>
      </c>
      <c r="BH25" s="262">
        <f t="shared" si="24"/>
        <v>152.47603833865816</v>
      </c>
      <c r="BI25" s="262">
        <f t="shared" si="24"/>
        <v>152.47603833865816</v>
      </c>
      <c r="BJ25" s="262">
        <f t="shared" si="24"/>
        <v>152.47603833865816</v>
      </c>
      <c r="BK25" s="262">
        <f t="shared" si="24"/>
        <v>152.47603833865816</v>
      </c>
      <c r="BL25" s="262">
        <f t="shared" si="24"/>
        <v>152.47603833865816</v>
      </c>
      <c r="BM25" s="262">
        <f t="shared" si="24"/>
        <v>152.47603833865816</v>
      </c>
      <c r="BN25" s="262">
        <f t="shared" si="25"/>
        <v>152.47603833865816</v>
      </c>
      <c r="BO25" s="262">
        <f t="shared" si="25"/>
        <v>152.47603833865816</v>
      </c>
    </row>
    <row r="26" spans="2:67" x14ac:dyDescent="0.25">
      <c r="B26" s="246" t="s">
        <v>134</v>
      </c>
      <c r="C26" s="247"/>
      <c r="D26" s="253">
        <f t="shared" ref="D26:AA26" si="29">D34/D33</f>
        <v>0.16666666666666666</v>
      </c>
      <c r="E26" s="253">
        <f t="shared" si="29"/>
        <v>0.17343749999999999</v>
      </c>
      <c r="F26" s="253">
        <f t="shared" si="29"/>
        <v>0.16703296703296702</v>
      </c>
      <c r="G26" s="253">
        <f t="shared" si="29"/>
        <v>0.17499999999999999</v>
      </c>
      <c r="H26" s="253">
        <f t="shared" si="29"/>
        <v>0.26741573033707866</v>
      </c>
      <c r="I26" s="253">
        <f t="shared" si="29"/>
        <v>0.33975903614457831</v>
      </c>
      <c r="J26" s="253">
        <f t="shared" si="29"/>
        <v>0.28333333333333333</v>
      </c>
      <c r="K26" s="253">
        <f t="shared" si="29"/>
        <v>0.25454545454545452</v>
      </c>
      <c r="L26" s="253">
        <f t="shared" si="29"/>
        <v>0.2744186046511628</v>
      </c>
      <c r="M26" s="253">
        <f t="shared" si="29"/>
        <v>0.3180952380952381</v>
      </c>
      <c r="N26" s="253">
        <f t="shared" si="29"/>
        <v>0.31232876712328766</v>
      </c>
      <c r="O26" s="253">
        <f t="shared" si="29"/>
        <v>0.34102564102564104</v>
      </c>
      <c r="P26" s="253">
        <f t="shared" si="29"/>
        <v>0.35466666666666669</v>
      </c>
      <c r="Q26" s="253">
        <f t="shared" si="29"/>
        <v>0.30967741935483872</v>
      </c>
      <c r="R26" s="253">
        <f t="shared" si="29"/>
        <v>0.29411764705882354</v>
      </c>
      <c r="S26" s="253">
        <f t="shared" si="29"/>
        <v>0.32277227722772278</v>
      </c>
      <c r="T26" s="253">
        <f t="shared" si="29"/>
        <v>0.35893536121673003</v>
      </c>
      <c r="U26" s="253">
        <f t="shared" si="29"/>
        <v>0.30042553191489363</v>
      </c>
      <c r="V26" s="253">
        <f t="shared" si="29"/>
        <v>0.32401746724890829</v>
      </c>
      <c r="W26" s="253">
        <f t="shared" si="29"/>
        <v>0.32150170648464166</v>
      </c>
      <c r="X26" s="253">
        <f t="shared" si="29"/>
        <v>0.28859060402684567</v>
      </c>
      <c r="Y26" s="253">
        <f t="shared" si="29"/>
        <v>0.30976744186046512</v>
      </c>
      <c r="Z26" s="253">
        <f t="shared" si="29"/>
        <v>0.31720430107526881</v>
      </c>
      <c r="AA26" s="253">
        <f t="shared" si="29"/>
        <v>0.31703056768558951</v>
      </c>
      <c r="AB26" s="253">
        <f>AB34/AB33</f>
        <v>0.31623931623931623</v>
      </c>
      <c r="AC26" s="253">
        <f>AC34/AC33</f>
        <v>0.37881873727087578</v>
      </c>
      <c r="AD26" s="288">
        <f>SUM(P34:AC34)/SUM(P33:AC33)</f>
        <v>0.33091822094691536</v>
      </c>
      <c r="AF26" s="254">
        <f>AD26</f>
        <v>0.33091822094691536</v>
      </c>
      <c r="AG26" s="254">
        <f>AF26</f>
        <v>0.33091822094691536</v>
      </c>
      <c r="AH26" s="254">
        <f>AG26</f>
        <v>0.33091822094691536</v>
      </c>
      <c r="AI26" s="254">
        <f t="shared" si="23"/>
        <v>0.33091822094691536</v>
      </c>
      <c r="AJ26" s="254">
        <f t="shared" si="23"/>
        <v>0.33091822094691536</v>
      </c>
      <c r="AK26" s="254">
        <f t="shared" si="23"/>
        <v>0.33091822094691536</v>
      </c>
      <c r="AL26" s="254">
        <f>AD26</f>
        <v>0.33091822094691536</v>
      </c>
      <c r="AM26" s="254">
        <f t="shared" si="23"/>
        <v>0.33091822094691536</v>
      </c>
      <c r="AN26" s="254">
        <f t="shared" si="23"/>
        <v>0.33091822094691536</v>
      </c>
      <c r="AO26" s="254">
        <f t="shared" si="23"/>
        <v>0.33091822094691536</v>
      </c>
      <c r="AP26" s="254">
        <f t="shared" si="23"/>
        <v>0.33091822094691536</v>
      </c>
      <c r="AQ26" s="254">
        <f t="shared" si="23"/>
        <v>0.33091822094691536</v>
      </c>
      <c r="AR26" s="254">
        <f t="shared" si="23"/>
        <v>0.33091822094691536</v>
      </c>
      <c r="AS26" s="254">
        <f t="shared" si="23"/>
        <v>0.33091822094691536</v>
      </c>
      <c r="AT26" s="254">
        <f t="shared" si="23"/>
        <v>0.33091822094691536</v>
      </c>
      <c r="AU26" s="254">
        <f t="shared" si="23"/>
        <v>0.33091822094691536</v>
      </c>
      <c r="AV26" s="254">
        <f t="shared" si="23"/>
        <v>0.33091822094691536</v>
      </c>
      <c r="AW26" s="254">
        <f t="shared" si="23"/>
        <v>0.33091822094691536</v>
      </c>
      <c r="AX26" s="254">
        <f t="shared" si="24"/>
        <v>0.33091822094691536</v>
      </c>
      <c r="AY26" s="254">
        <f t="shared" si="24"/>
        <v>0.33091822094691536</v>
      </c>
      <c r="AZ26" s="254">
        <f t="shared" si="24"/>
        <v>0.33091822094691536</v>
      </c>
      <c r="BA26" s="254">
        <f t="shared" si="24"/>
        <v>0.33091822094691536</v>
      </c>
      <c r="BB26" s="254">
        <f t="shared" si="24"/>
        <v>0.33091822094691536</v>
      </c>
      <c r="BC26" s="254">
        <f t="shared" si="24"/>
        <v>0.33091822094691536</v>
      </c>
      <c r="BD26" s="254">
        <f t="shared" si="24"/>
        <v>0.33091822094691536</v>
      </c>
      <c r="BE26" s="254">
        <f t="shared" si="24"/>
        <v>0.33091822094691536</v>
      </c>
      <c r="BF26" s="254">
        <f t="shared" si="24"/>
        <v>0.33091822094691536</v>
      </c>
      <c r="BG26" s="254">
        <f t="shared" si="24"/>
        <v>0.33091822094691536</v>
      </c>
      <c r="BH26" s="254">
        <f t="shared" si="24"/>
        <v>0.33091822094691536</v>
      </c>
      <c r="BI26" s="254">
        <f t="shared" si="24"/>
        <v>0.33091822094691536</v>
      </c>
      <c r="BJ26" s="254">
        <f t="shared" si="24"/>
        <v>0.33091822094691536</v>
      </c>
      <c r="BK26" s="254">
        <f t="shared" si="24"/>
        <v>0.33091822094691536</v>
      </c>
      <c r="BL26" s="254">
        <f t="shared" si="24"/>
        <v>0.33091822094691536</v>
      </c>
      <c r="BM26" s="254">
        <f t="shared" si="24"/>
        <v>0.33091822094691536</v>
      </c>
      <c r="BN26" s="254">
        <f t="shared" si="25"/>
        <v>0.33091822094691536</v>
      </c>
      <c r="BO26" s="254">
        <f t="shared" si="25"/>
        <v>0.33091822094691536</v>
      </c>
    </row>
    <row r="28" spans="2:67" x14ac:dyDescent="0.25">
      <c r="B28" t="s">
        <v>273</v>
      </c>
      <c r="D28" s="7">
        <f>IF(VLOOKUP($B$20&amp;$B28,'[20]Other Summ'!$E:$AE,COLUMN(D$1)-2,FALSE)=" ",0,VLOOKUP($B$20&amp;$B28,'[20]Other Summ'!$E:$AE,COLUMN(D$1)-2,FALSE))</f>
        <v>17</v>
      </c>
      <c r="E28" s="7">
        <f>IF(VLOOKUP($B$20&amp;$B28,'[20]Other Summ'!$E:$AE,COLUMN(E$1)-2,FALSE)=" ",0,VLOOKUP($B$20&amp;$B28,'[20]Other Summ'!$E:$AE,COLUMN(E$1)-2,FALSE))</f>
        <v>15</v>
      </c>
      <c r="F28" s="7">
        <f>IF(VLOOKUP($B$20&amp;$B28,'[20]Other Summ'!$E:$AE,COLUMN(F$1)-2,FALSE)=" ",0,VLOOKUP($B$20&amp;$B28,'[20]Other Summ'!$E:$AE,COLUMN(F$1)-2,FALSE))</f>
        <v>20</v>
      </c>
      <c r="G28" s="7">
        <f>IF(VLOOKUP($B$20&amp;$B28,'[20]Other Summ'!$E:$AE,COLUMN(G$1)-2,FALSE)=" ",0,VLOOKUP($B$20&amp;$B28,'[20]Other Summ'!$E:$AE,COLUMN(G$1)-2,FALSE))</f>
        <v>6</v>
      </c>
      <c r="H28" s="7">
        <f>IF(VLOOKUP($B$20&amp;$B28,'[20]Other Summ'!$E:$AE,COLUMN(H$1)-2,FALSE)=" ",0,VLOOKUP($B$20&amp;$B28,'[20]Other Summ'!$E:$AE,COLUMN(H$1)-2,FALSE))</f>
        <v>28</v>
      </c>
      <c r="I28" s="7">
        <f>IF(VLOOKUP($B$20&amp;$B28,'[20]Other Summ'!$E:$AE,COLUMN(I$1)-2,FALSE)=" ",0,VLOOKUP($B$20&amp;$B28,'[20]Other Summ'!$E:$AE,COLUMN(I$1)-2,FALSE))</f>
        <v>21</v>
      </c>
      <c r="J28" s="7">
        <f>IF(VLOOKUP($B$20&amp;$B28,'[20]Other Summ'!$E:$AE,COLUMN(J$1)-2,FALSE)=" ",0,VLOOKUP($B$20&amp;$B28,'[20]Other Summ'!$E:$AE,COLUMN(J$1)-2,FALSE))</f>
        <v>76</v>
      </c>
      <c r="K28" s="7">
        <f>IF(VLOOKUP($B$20&amp;$B28,'[20]Other Summ'!$E:$AE,COLUMN(K$1)-2,FALSE)=" ",0,VLOOKUP($B$20&amp;$B28,'[20]Other Summ'!$E:$AE,COLUMN(K$1)-2,FALSE))</f>
        <v>77</v>
      </c>
      <c r="L28" s="7">
        <f>IF(VLOOKUP($B$20&amp;$B28,'[20]Other Summ'!$E:$AE,COLUMN(L$1)-2,FALSE)=" ",0,VLOOKUP($B$20&amp;$B28,'[20]Other Summ'!$E:$AE,COLUMN(L$1)-2,FALSE))</f>
        <v>25</v>
      </c>
      <c r="M28" s="7">
        <f>IF(VLOOKUP($B$20&amp;$B28,'[20]Other Summ'!$E:$AE,COLUMN(M$1)-2,FALSE)=" ",0,VLOOKUP($B$20&amp;$B28,'[20]Other Summ'!$E:$AE,COLUMN(M$1)-2,FALSE))</f>
        <v>27</v>
      </c>
      <c r="N28" s="7">
        <f>IF(VLOOKUP($B$20&amp;$B28,'[20]Other Summ'!$E:$AE,COLUMN(N$1)-2,FALSE)=" ",0,VLOOKUP($B$20&amp;$B28,'[20]Other Summ'!$E:$AE,COLUMN(N$1)-2,FALSE))</f>
        <v>21</v>
      </c>
      <c r="O28" s="7">
        <f>IF(VLOOKUP($B$20&amp;$B28,'[20]Other Summ'!$E:$AE,COLUMN(O$1)-2,FALSE)=" ",0,VLOOKUP($B$20&amp;$B28,'[20]Other Summ'!$E:$AE,COLUMN(O$1)-2,FALSE))</f>
        <v>9</v>
      </c>
      <c r="P28" s="7">
        <f>IF(VLOOKUP($B$20&amp;$B28,'[20]Other Summ'!$E:$AE,COLUMN(P$1)-2,FALSE)=" ",0,VLOOKUP($B$20&amp;$B28,'[20]Other Summ'!$E:$AE,COLUMN(P$1)-2,FALSE))</f>
        <v>20</v>
      </c>
      <c r="Q28" s="7">
        <f>IF(VLOOKUP($B$20&amp;$B28,'[20]Other Summ'!$E:$AE,COLUMN(Q$1)-2,FALSE)=" ",0,VLOOKUP($B$20&amp;$B28,'[20]Other Summ'!$E:$AE,COLUMN(Q$1)-2,FALSE))</f>
        <v>18</v>
      </c>
      <c r="R28" s="7">
        <f>IF(VLOOKUP($B$20&amp;$B28,'[20]Other Summ'!$E:$AE,COLUMN(R$1)-2,FALSE)=" ",0,VLOOKUP($B$20&amp;$B28,'[20]Other Summ'!$E:$AE,COLUMN(R$1)-2,FALSE))</f>
        <v>18</v>
      </c>
      <c r="S28" s="7">
        <f>IF(VLOOKUP($B$20&amp;$B28,'[20]Other Summ'!$E:$AE,COLUMN(S$1)-2,FALSE)=" ",0,VLOOKUP($B$20&amp;$B28,'[20]Other Summ'!$E:$AE,COLUMN(S$1)-2,FALSE))</f>
        <v>16</v>
      </c>
      <c r="T28" s="7">
        <f>IF(VLOOKUP($B$20&amp;$B28,'[20]Other Summ'!$E:$AE,COLUMN(T$1)-2,FALSE)=" ",0,VLOOKUP($B$20&amp;$B28,'[20]Other Summ'!$E:$AE,COLUMN(T$1)-2,FALSE))</f>
        <v>39</v>
      </c>
      <c r="U28" s="7">
        <f>IF(VLOOKUP($B$20&amp;$B28,'[20]Other Summ'!$E:$AE,COLUMN(U$1)-2,FALSE)=" ",0,VLOOKUP($B$20&amp;$B28,'[20]Other Summ'!$E:$AE,COLUMN(U$1)-2,FALSE))</f>
        <v>46</v>
      </c>
      <c r="V28" s="7">
        <f>IF(VLOOKUP($B$20&amp;$B28,'[20]Other Summ'!$E:$AE,COLUMN(V$1)-2,FALSE)=" ",0,VLOOKUP($B$20&amp;$B28,'[20]Other Summ'!$E:$AE,COLUMN(V$1)-2,FALSE))</f>
        <v>52</v>
      </c>
      <c r="W28" s="7">
        <f>IF(VLOOKUP($B$20&amp;$B28,'[20]Other Summ'!$E:$AE,COLUMN(W$1)-2,FALSE)=" ",0,VLOOKUP($B$20&amp;$B28,'[20]Other Summ'!$E:$AE,COLUMN(W$1)-2,FALSE))</f>
        <v>56</v>
      </c>
      <c r="X28" s="7">
        <f>IF(VLOOKUP($B$20&amp;$B28,'[20]Other Summ'!$E:$AE,COLUMN(X$1)-2,FALSE)=" ",0,VLOOKUP($B$20&amp;$B28,'[20]Other Summ'!$E:$AE,COLUMN(X$1)-2,FALSE))</f>
        <v>49</v>
      </c>
      <c r="Y28" s="7">
        <f>IF(VLOOKUP($B$20&amp;$B28,'[20]Other Summ'!$E:$AE,COLUMN(Y$1)-2,FALSE)=" ",0,VLOOKUP($B$20&amp;$B28,'[20]Other Summ'!$E:$AE,COLUMN(Y$1)-2,FALSE))</f>
        <v>59</v>
      </c>
      <c r="Z28" s="7">
        <f>IF(VLOOKUP($B$20&amp;$B28,'[20]Other Summ'!$E:$AE,COLUMN(Z$1)-2,FALSE)=" ",0,VLOOKUP($B$20&amp;$B28,'[20]Other Summ'!$E:$AE,COLUMN(Z$1)-2,FALSE))</f>
        <v>42</v>
      </c>
      <c r="AA28" s="7">
        <f>IF(VLOOKUP($B$20&amp;$B28,'[20]Other Summ'!$E:$AE,COLUMN(AA$1)-2,FALSE)=" ",0,VLOOKUP($B$20&amp;$B28,'[20]Other Summ'!$E:$AE,COLUMN(AA$1)-2,FALSE))</f>
        <v>53</v>
      </c>
      <c r="AB28" s="7">
        <f>IF(VLOOKUP($B$20&amp;$B28,'[20]Other Summ'!$E:$AE,COLUMN(AB$1)-2,FALSE)=" ",0,VLOOKUP($B$20&amp;$B28,'[20]Other Summ'!$E:$AE,COLUMN(AB$1)-2,FALSE))</f>
        <v>29</v>
      </c>
      <c r="AC28" s="7">
        <f>IF(VLOOKUP($B$20&amp;$B28,'[20]Other Summ'!$E:$AE,COLUMN(AC$1)-2,FALSE)=" ",0,VLOOKUP($B$20&amp;$B28,'[20]Other Summ'!$E:$AE,COLUMN(AC$1)-2,FALSE))</f>
        <v>73</v>
      </c>
      <c r="AF28" s="7">
        <f t="shared" ref="AF28:AG34" si="30">AB28</f>
        <v>29</v>
      </c>
      <c r="AG28" s="7">
        <f t="shared" si="30"/>
        <v>73</v>
      </c>
      <c r="AH28" s="7" t="e">
        <f>SUMIF('[22]Paga All'!$G$581:$J$1238,$A$3&amp;$B$20&amp;$B28,'[22]Paga All'!$J$581:$J$1238)</f>
        <v>#VALUE!</v>
      </c>
      <c r="AI28" s="7" t="e">
        <f>SUMIF('[23]Paga all'!$F$665:$G$1279,$A$3&amp;$B$20&amp;$B28,'[23]Paga all'!$G$665:$G$1279)</f>
        <v>#VALUE!</v>
      </c>
      <c r="AJ28" s="9" t="e">
        <f>SUMIF('[16]Paga all'!$F$555:$G$1252,$A$3&amp;$B$20&amp;$B28,'[16]Paga all'!$G$555:$G$1252)</f>
        <v>#VALUE!</v>
      </c>
      <c r="AK28" s="9" t="e">
        <f t="shared" ref="AK28:BO28" si="31">IF(ROUND((AJ28+AJ29)*(1+AK22),)&gt;=AK$3*$AD$3,AK$3*$AD$3*(1-AK23),ROUND((AJ28+AJ29)*(1+AK22),)-ROUND((AJ28+AJ29)*(1+AK22)*AK23,))</f>
        <v>#VALUE!</v>
      </c>
      <c r="AL28" s="9" t="e">
        <f t="shared" si="31"/>
        <v>#VALUE!</v>
      </c>
      <c r="AM28" s="9" t="e">
        <f t="shared" si="31"/>
        <v>#VALUE!</v>
      </c>
      <c r="AN28" s="9" t="e">
        <f t="shared" si="31"/>
        <v>#VALUE!</v>
      </c>
      <c r="AO28" s="9" t="e">
        <f t="shared" si="31"/>
        <v>#VALUE!</v>
      </c>
      <c r="AP28" s="9" t="e">
        <f t="shared" si="31"/>
        <v>#VALUE!</v>
      </c>
      <c r="AQ28" s="9" t="e">
        <f t="shared" si="31"/>
        <v>#VALUE!</v>
      </c>
      <c r="AR28" s="9" t="e">
        <f t="shared" si="31"/>
        <v>#VALUE!</v>
      </c>
      <c r="AS28" s="9" t="e">
        <f t="shared" si="31"/>
        <v>#VALUE!</v>
      </c>
      <c r="AT28" s="9" t="e">
        <f t="shared" si="31"/>
        <v>#VALUE!</v>
      </c>
      <c r="AU28" s="9" t="e">
        <f t="shared" si="31"/>
        <v>#VALUE!</v>
      </c>
      <c r="AV28" s="9" t="e">
        <f t="shared" si="31"/>
        <v>#VALUE!</v>
      </c>
      <c r="AW28" s="9" t="e">
        <f t="shared" si="31"/>
        <v>#VALUE!</v>
      </c>
      <c r="AX28" s="9" t="e">
        <f t="shared" si="31"/>
        <v>#VALUE!</v>
      </c>
      <c r="AY28" s="9" t="e">
        <f t="shared" si="31"/>
        <v>#VALUE!</v>
      </c>
      <c r="AZ28" s="9" t="e">
        <f t="shared" si="31"/>
        <v>#VALUE!</v>
      </c>
      <c r="BA28" s="9" t="e">
        <f t="shared" si="31"/>
        <v>#VALUE!</v>
      </c>
      <c r="BB28" s="9" t="e">
        <f t="shared" si="31"/>
        <v>#VALUE!</v>
      </c>
      <c r="BC28" s="9" t="e">
        <f t="shared" si="31"/>
        <v>#VALUE!</v>
      </c>
      <c r="BD28" s="9" t="e">
        <f t="shared" si="31"/>
        <v>#VALUE!</v>
      </c>
      <c r="BE28" s="9" t="e">
        <f t="shared" si="31"/>
        <v>#VALUE!</v>
      </c>
      <c r="BF28" s="9" t="e">
        <f t="shared" si="31"/>
        <v>#VALUE!</v>
      </c>
      <c r="BG28" s="9" t="e">
        <f t="shared" si="31"/>
        <v>#VALUE!</v>
      </c>
      <c r="BH28" s="9" t="e">
        <f t="shared" si="31"/>
        <v>#VALUE!</v>
      </c>
      <c r="BI28" s="9" t="e">
        <f t="shared" si="31"/>
        <v>#VALUE!</v>
      </c>
      <c r="BJ28" s="9" t="e">
        <f t="shared" si="31"/>
        <v>#VALUE!</v>
      </c>
      <c r="BK28" s="9" t="e">
        <f t="shared" si="31"/>
        <v>#VALUE!</v>
      </c>
      <c r="BL28" s="9" t="e">
        <f t="shared" si="31"/>
        <v>#VALUE!</v>
      </c>
      <c r="BM28" s="9" t="e">
        <f t="shared" si="31"/>
        <v>#VALUE!</v>
      </c>
      <c r="BN28" s="9" t="e">
        <f t="shared" si="31"/>
        <v>#VALUE!</v>
      </c>
      <c r="BO28" s="9" t="e">
        <f t="shared" si="31"/>
        <v>#VALUE!</v>
      </c>
    </row>
    <row r="29" spans="2:67" x14ac:dyDescent="0.25">
      <c r="B29" s="263" t="s">
        <v>274</v>
      </c>
      <c r="D29" s="7">
        <f>IF(VLOOKUP($B$20&amp;$B29,'[20]Other Summ'!$E:$AE,COLUMN(D$1)-2,FALSE)="",0,VLOOKUP($B$20&amp;$B29,'[20]Other Summ'!$E:$AE,COLUMN(D$1)-2,FALSE))</f>
        <v>12</v>
      </c>
      <c r="E29" s="7">
        <f>IF(VLOOKUP($B$20&amp;$B29,'[20]Other Summ'!$E:$AE,COLUMN(E$1)-2,FALSE)="",0,VLOOKUP($B$20&amp;$B29,'[20]Other Summ'!$E:$AE,COLUMN(E$1)-2,FALSE))</f>
        <v>10</v>
      </c>
      <c r="F29" s="7">
        <f>IF(VLOOKUP($B$20&amp;$B29,'[20]Other Summ'!$E:$AE,COLUMN(F$1)-2,FALSE)="",0,VLOOKUP($B$20&amp;$B29,'[20]Other Summ'!$E:$AE,COLUMN(F$1)-2,FALSE))</f>
        <v>9</v>
      </c>
      <c r="G29" s="7">
        <f>IF(VLOOKUP($B$20&amp;$B29,'[20]Other Summ'!$E:$AE,COLUMN(G$1)-2,FALSE)="",0,VLOOKUP($B$20&amp;$B29,'[20]Other Summ'!$E:$AE,COLUMN(G$1)-2,FALSE))</f>
        <v>18</v>
      </c>
      <c r="H29" s="7">
        <f>IF(VLOOKUP($B$20&amp;$B29,'[20]Other Summ'!$E:$AE,COLUMN(H$1)-2,FALSE)="",0,VLOOKUP($B$20&amp;$B29,'[20]Other Summ'!$E:$AE,COLUMN(H$1)-2,FALSE))</f>
        <v>4</v>
      </c>
      <c r="I29" s="7">
        <f>IF(VLOOKUP($B$20&amp;$B29,'[20]Other Summ'!$E:$AE,COLUMN(I$1)-2,FALSE)="",0,VLOOKUP($B$20&amp;$B29,'[20]Other Summ'!$E:$AE,COLUMN(I$1)-2,FALSE))</f>
        <v>23</v>
      </c>
      <c r="J29" s="7">
        <f>IF(VLOOKUP($B$20&amp;$B29,'[20]Other Summ'!$E:$AE,COLUMN(J$1)-2,FALSE)="",0,VLOOKUP($B$20&amp;$B29,'[20]Other Summ'!$E:$AE,COLUMN(J$1)-2,FALSE))</f>
        <v>9</v>
      </c>
      <c r="K29" s="7">
        <f>IF(VLOOKUP($B$20&amp;$B29,'[20]Other Summ'!$E:$AE,COLUMN(K$1)-2,FALSE)="",0,VLOOKUP($B$20&amp;$B29,'[20]Other Summ'!$E:$AE,COLUMN(K$1)-2,FALSE))</f>
        <v>51</v>
      </c>
      <c r="L29" s="7">
        <f>IF(VLOOKUP($B$20&amp;$B29,'[20]Other Summ'!$E:$AE,COLUMN(L$1)-2,FALSE)="",0,VLOOKUP($B$20&amp;$B29,'[20]Other Summ'!$E:$AE,COLUMN(L$1)-2,FALSE))</f>
        <v>59</v>
      </c>
      <c r="M29" s="7">
        <f>IF(VLOOKUP($B$20&amp;$B29,'[20]Other Summ'!$E:$AE,COLUMN(M$1)-2,FALSE)="",0,VLOOKUP($B$20&amp;$B29,'[20]Other Summ'!$E:$AE,COLUMN(M$1)-2,FALSE))</f>
        <v>18</v>
      </c>
      <c r="N29" s="7">
        <f>IF(VLOOKUP($B$20&amp;$B29,'[20]Other Summ'!$E:$AE,COLUMN(N$1)-2,FALSE)="",0,VLOOKUP($B$20&amp;$B29,'[20]Other Summ'!$E:$AE,COLUMN(N$1)-2,FALSE))</f>
        <v>19</v>
      </c>
      <c r="O29" s="7">
        <f>IF(VLOOKUP($B$20&amp;$B29,'[20]Other Summ'!$E:$AE,COLUMN(O$1)-2,FALSE)="",0,VLOOKUP($B$20&amp;$B29,'[20]Other Summ'!$E:$AE,COLUMN(O$1)-2,FALSE))</f>
        <v>15</v>
      </c>
      <c r="P29" s="7">
        <f>IF(VLOOKUP($B$20&amp;$B29,'[20]Other Summ'!$E:$AE,COLUMN(P$1)-2,FALSE)="",0,VLOOKUP($B$20&amp;$B29,'[20]Other Summ'!$E:$AE,COLUMN(P$1)-2,FALSE))</f>
        <v>4</v>
      </c>
      <c r="Q29" s="7">
        <f>IF(VLOOKUP($B$20&amp;$B29,'[20]Other Summ'!$E:$AE,COLUMN(Q$1)-2,FALSE)="",0,VLOOKUP($B$20&amp;$B29,'[20]Other Summ'!$E:$AE,COLUMN(Q$1)-2,FALSE))</f>
        <v>12</v>
      </c>
      <c r="R29" s="7">
        <f>IF(VLOOKUP($B$20&amp;$B29,'[20]Other Summ'!$E:$AE,COLUMN(R$1)-2,FALSE)="",0,VLOOKUP($B$20&amp;$B29,'[20]Other Summ'!$E:$AE,COLUMN(R$1)-2,FALSE))</f>
        <v>15</v>
      </c>
      <c r="S29" s="7">
        <f>IF(VLOOKUP($B$20&amp;$B29,'[20]Other Summ'!$E:$AE,COLUMN(S$1)-2,FALSE)="",0,VLOOKUP($B$20&amp;$B29,'[20]Other Summ'!$E:$AE,COLUMN(S$1)-2,FALSE))</f>
        <v>15</v>
      </c>
      <c r="T29" s="7">
        <f>IF(VLOOKUP($B$20&amp;$B29,'[20]Other Summ'!$E:$AE,COLUMN(T$1)-2,FALSE)="",0,VLOOKUP($B$20&amp;$B29,'[20]Other Summ'!$E:$AE,COLUMN(T$1)-2,FALSE))</f>
        <v>13</v>
      </c>
      <c r="U29" s="7">
        <f>IF(VLOOKUP($B$20&amp;$B29,'[20]Other Summ'!$E:$AE,COLUMN(U$1)-2,FALSE)="",0,VLOOKUP($B$20&amp;$B29,'[20]Other Summ'!$E:$AE,COLUMN(U$1)-2,FALSE))</f>
        <v>30</v>
      </c>
      <c r="V29" s="7">
        <f>IF(VLOOKUP($B$20&amp;$B29,'[20]Other Summ'!$E:$AE,COLUMN(V$1)-2,FALSE)="",0,VLOOKUP($B$20&amp;$B29,'[20]Other Summ'!$E:$AE,COLUMN(V$1)-2,FALSE))</f>
        <v>34</v>
      </c>
      <c r="W29" s="7">
        <f>IF(VLOOKUP($B$20&amp;$B29,'[20]Other Summ'!$E:$AE,COLUMN(W$1)-2,FALSE)="",0,VLOOKUP($B$20&amp;$B29,'[20]Other Summ'!$E:$AE,COLUMN(W$1)-2,FALSE))</f>
        <v>44</v>
      </c>
      <c r="X29" s="7">
        <f>IF(VLOOKUP($B$20&amp;$B29,'[20]Other Summ'!$E:$AE,COLUMN(X$1)-2,FALSE)="",0,VLOOKUP($B$20&amp;$B29,'[20]Other Summ'!$E:$AE,COLUMN(X$1)-2,FALSE))</f>
        <v>50</v>
      </c>
      <c r="Y29" s="7">
        <f>IF(VLOOKUP($B$20&amp;$B29,'[20]Other Summ'!$E:$AE,COLUMN(Y$1)-2,FALSE)="",0,VLOOKUP($B$20&amp;$B29,'[20]Other Summ'!$E:$AE,COLUMN(Y$1)-2,FALSE))</f>
        <v>42</v>
      </c>
      <c r="Z29" s="7">
        <f>IF(VLOOKUP($B$20&amp;$B29,'[20]Other Summ'!$E:$AE,COLUMN(Z$1)-2,FALSE)="",0,VLOOKUP($B$20&amp;$B29,'[20]Other Summ'!$E:$AE,COLUMN(Z$1)-2,FALSE))</f>
        <v>45</v>
      </c>
      <c r="AA29" s="7">
        <f>IF(VLOOKUP($B$20&amp;$B29,'[20]Other Summ'!$E:$AE,COLUMN(AA$1)-2,FALSE)="",0,VLOOKUP($B$20&amp;$B29,'[20]Other Summ'!$E:$AE,COLUMN(AA$1)-2,FALSE))</f>
        <v>33</v>
      </c>
      <c r="AB29" s="7">
        <f>IF(VLOOKUP($B$20&amp;$B29,'[20]Other Summ'!$E:$AE,COLUMN(AB$1)-2,FALSE)="",0,VLOOKUP($B$20&amp;$B29,'[20]Other Summ'!$E:$AE,COLUMN(AB$1)-2,FALSE))</f>
        <v>41</v>
      </c>
      <c r="AC29" s="7">
        <f>IF(VLOOKUP($B$20&amp;$B29,'[20]Other Summ'!$E:$AE,COLUMN(AC$1)-2,FALSE)="",0,VLOOKUP($B$20&amp;$B29,'[20]Other Summ'!$E:$AE,COLUMN(AC$1)-2,FALSE))</f>
        <v>23</v>
      </c>
      <c r="AF29" s="7">
        <f t="shared" si="30"/>
        <v>41</v>
      </c>
      <c r="AG29" s="7">
        <f t="shared" si="30"/>
        <v>23</v>
      </c>
      <c r="AH29" s="7" t="e">
        <f>SUMIF('[22]Paga All'!$G$581:$J$1238,$A$3&amp;$B$20&amp;$B29,'[22]Paga All'!$J$581:$J$1238)</f>
        <v>#VALUE!</v>
      </c>
      <c r="AI29" s="7" t="e">
        <f>SUMIF('[23]Paga all'!$F$665:$G$1279,$A$3&amp;$B$20&amp;$B29,'[23]Paga all'!$G$665:$G$1279)</f>
        <v>#VALUE!</v>
      </c>
      <c r="AJ29" s="9" t="e">
        <f>SUMIF('[16]Paga all'!$F$555:$G$1252,$A$3&amp;$B$20&amp;$B29,'[16]Paga all'!$G$555:$G$1252)</f>
        <v>#VALUE!</v>
      </c>
      <c r="AK29" s="9" t="e">
        <f t="shared" ref="AK29:BO29" si="32">IF(ROUND((AJ28+AJ29)*(1+AK22),)&gt;=AK$3*$AD$3,AK$3*$AD$3*AK23,ROUND((AJ28+AJ29)*(1+AK22),)-AK28)</f>
        <v>#VALUE!</v>
      </c>
      <c r="AL29" s="9" t="e">
        <f t="shared" si="32"/>
        <v>#VALUE!</v>
      </c>
      <c r="AM29" s="9" t="e">
        <f t="shared" si="32"/>
        <v>#VALUE!</v>
      </c>
      <c r="AN29" s="9" t="e">
        <f t="shared" si="32"/>
        <v>#VALUE!</v>
      </c>
      <c r="AO29" s="9" t="e">
        <f t="shared" si="32"/>
        <v>#VALUE!</v>
      </c>
      <c r="AP29" s="9" t="e">
        <f t="shared" si="32"/>
        <v>#VALUE!</v>
      </c>
      <c r="AQ29" s="9" t="e">
        <f t="shared" si="32"/>
        <v>#VALUE!</v>
      </c>
      <c r="AR29" s="9" t="e">
        <f t="shared" si="32"/>
        <v>#VALUE!</v>
      </c>
      <c r="AS29" s="9" t="e">
        <f t="shared" si="32"/>
        <v>#VALUE!</v>
      </c>
      <c r="AT29" s="9" t="e">
        <f t="shared" si="32"/>
        <v>#VALUE!</v>
      </c>
      <c r="AU29" s="9" t="e">
        <f t="shared" si="32"/>
        <v>#VALUE!</v>
      </c>
      <c r="AV29" s="9" t="e">
        <f t="shared" si="32"/>
        <v>#VALUE!</v>
      </c>
      <c r="AW29" s="9" t="e">
        <f t="shared" si="32"/>
        <v>#VALUE!</v>
      </c>
      <c r="AX29" s="9" t="e">
        <f t="shared" si="32"/>
        <v>#VALUE!</v>
      </c>
      <c r="AY29" s="9" t="e">
        <f t="shared" si="32"/>
        <v>#VALUE!</v>
      </c>
      <c r="AZ29" s="9" t="e">
        <f t="shared" si="32"/>
        <v>#VALUE!</v>
      </c>
      <c r="BA29" s="9" t="e">
        <f t="shared" si="32"/>
        <v>#VALUE!</v>
      </c>
      <c r="BB29" s="9" t="e">
        <f t="shared" si="32"/>
        <v>#VALUE!</v>
      </c>
      <c r="BC29" s="9" t="e">
        <f t="shared" si="32"/>
        <v>#VALUE!</v>
      </c>
      <c r="BD29" s="9" t="e">
        <f t="shared" si="32"/>
        <v>#VALUE!</v>
      </c>
      <c r="BE29" s="9" t="e">
        <f t="shared" si="32"/>
        <v>#VALUE!</v>
      </c>
      <c r="BF29" s="9" t="e">
        <f t="shared" si="32"/>
        <v>#VALUE!</v>
      </c>
      <c r="BG29" s="9" t="e">
        <f t="shared" si="32"/>
        <v>#VALUE!</v>
      </c>
      <c r="BH29" s="9" t="e">
        <f t="shared" si="32"/>
        <v>#VALUE!</v>
      </c>
      <c r="BI29" s="9" t="e">
        <f t="shared" si="32"/>
        <v>#VALUE!</v>
      </c>
      <c r="BJ29" s="9" t="e">
        <f t="shared" si="32"/>
        <v>#VALUE!</v>
      </c>
      <c r="BK29" s="9" t="e">
        <f t="shared" si="32"/>
        <v>#VALUE!</v>
      </c>
      <c r="BL29" s="9" t="e">
        <f t="shared" si="32"/>
        <v>#VALUE!</v>
      </c>
      <c r="BM29" s="9" t="e">
        <f t="shared" si="32"/>
        <v>#VALUE!</v>
      </c>
      <c r="BN29" s="9" t="e">
        <f t="shared" si="32"/>
        <v>#VALUE!</v>
      </c>
      <c r="BO29" s="9" t="e">
        <f t="shared" si="32"/>
        <v>#VALUE!</v>
      </c>
    </row>
    <row r="30" spans="2:67" x14ac:dyDescent="0.25">
      <c r="B30" t="s">
        <v>275</v>
      </c>
      <c r="D30" s="7">
        <f>IF(VLOOKUP($B$20&amp;$B30,'[20]Other Summ'!$E:$AE,COLUMN(D$1)-2,FALSE)="",0,VLOOKUP($B$20&amp;$B30,'[20]Other Summ'!$E:$AE,COLUMN(D$1)-2,FALSE))</f>
        <v>18</v>
      </c>
      <c r="E30" s="7">
        <f>IF(VLOOKUP($B$20&amp;$B30,'[20]Other Summ'!$E:$AE,COLUMN(E$1)-2,FALSE)="",0,VLOOKUP($B$20&amp;$B30,'[20]Other Summ'!$E:$AE,COLUMN(E$1)-2,FALSE))</f>
        <v>23</v>
      </c>
      <c r="F30" s="7">
        <f>IF(VLOOKUP($B$20&amp;$B30,'[20]Other Summ'!$E:$AE,COLUMN(F$1)-2,FALSE)="",0,VLOOKUP($B$20&amp;$B30,'[20]Other Summ'!$E:$AE,COLUMN(F$1)-2,FALSE))</f>
        <v>23</v>
      </c>
      <c r="G30" s="7">
        <f>IF(VLOOKUP($B$20&amp;$B30,'[20]Other Summ'!$E:$AE,COLUMN(G$1)-2,FALSE)="",0,VLOOKUP($B$20&amp;$B30,'[20]Other Summ'!$E:$AE,COLUMN(G$1)-2,FALSE))</f>
        <v>6</v>
      </c>
      <c r="H30" s="7">
        <f>IF(VLOOKUP($B$20&amp;$B30,'[20]Other Summ'!$E:$AE,COLUMN(H$1)-2,FALSE)="",0,VLOOKUP($B$20&amp;$B30,'[20]Other Summ'!$E:$AE,COLUMN(H$1)-2,FALSE))</f>
        <v>37</v>
      </c>
      <c r="I30" s="7">
        <f>IF(VLOOKUP($B$20&amp;$B30,'[20]Other Summ'!$E:$AE,COLUMN(I$1)-2,FALSE)="",0,VLOOKUP($B$20&amp;$B30,'[20]Other Summ'!$E:$AE,COLUMN(I$1)-2,FALSE))</f>
        <v>27</v>
      </c>
      <c r="J30" s="7">
        <f>IF(VLOOKUP($B$20&amp;$B30,'[20]Other Summ'!$E:$AE,COLUMN(J$1)-2,FALSE)="",0,VLOOKUP($B$20&amp;$B30,'[20]Other Summ'!$E:$AE,COLUMN(J$1)-2,FALSE))</f>
        <v>114</v>
      </c>
      <c r="K30" s="7">
        <f>IF(VLOOKUP($B$20&amp;$B30,'[20]Other Summ'!$E:$AE,COLUMN(K$1)-2,FALSE)="",0,VLOOKUP($B$20&amp;$B30,'[20]Other Summ'!$E:$AE,COLUMN(K$1)-2,FALSE))</f>
        <v>152</v>
      </c>
      <c r="L30" s="7">
        <f>IF(VLOOKUP($B$20&amp;$B30,'[20]Other Summ'!$E:$AE,COLUMN(L$1)-2,FALSE)="",0,VLOOKUP($B$20&amp;$B30,'[20]Other Summ'!$E:$AE,COLUMN(L$1)-2,FALSE))</f>
        <v>35</v>
      </c>
      <c r="M30" s="7">
        <f>IF(VLOOKUP($B$20&amp;$B30,'[20]Other Summ'!$E:$AE,COLUMN(M$1)-2,FALSE)="",0,VLOOKUP($B$20&amp;$B30,'[20]Other Summ'!$E:$AE,COLUMN(M$1)-2,FALSE))</f>
        <v>37</v>
      </c>
      <c r="N30" s="7">
        <f>IF(VLOOKUP($B$20&amp;$B30,'[20]Other Summ'!$E:$AE,COLUMN(N$1)-2,FALSE)="",0,VLOOKUP($B$20&amp;$B30,'[20]Other Summ'!$E:$AE,COLUMN(N$1)-2,FALSE))</f>
        <v>26</v>
      </c>
      <c r="O30" s="7">
        <f>IF(VLOOKUP($B$20&amp;$B30,'[20]Other Summ'!$E:$AE,COLUMN(O$1)-2,FALSE)="",0,VLOOKUP($B$20&amp;$B30,'[20]Other Summ'!$E:$AE,COLUMN(O$1)-2,FALSE))</f>
        <v>24</v>
      </c>
      <c r="P30" s="7">
        <f>IF(VLOOKUP($B$20&amp;$B30,'[20]Other Summ'!$E:$AE,COLUMN(P$1)-2,FALSE)="",0,VLOOKUP($B$20&amp;$B30,'[20]Other Summ'!$E:$AE,COLUMN(P$1)-2,FALSE))</f>
        <v>45</v>
      </c>
      <c r="Q30" s="7">
        <f>IF(VLOOKUP($B$20&amp;$B30,'[20]Other Summ'!$E:$AE,COLUMN(Q$1)-2,FALSE)="",0,VLOOKUP($B$20&amp;$B30,'[20]Other Summ'!$E:$AE,COLUMN(Q$1)-2,FALSE))</f>
        <v>22</v>
      </c>
      <c r="R30" s="7">
        <f>IF(VLOOKUP($B$20&amp;$B30,'[20]Other Summ'!$E:$AE,COLUMN(R$1)-2,FALSE)="",0,VLOOKUP($B$20&amp;$B30,'[20]Other Summ'!$E:$AE,COLUMN(R$1)-2,FALSE))</f>
        <v>26</v>
      </c>
      <c r="S30" s="7">
        <f>IF(VLOOKUP($B$20&amp;$B30,'[20]Other Summ'!$E:$AE,COLUMN(S$1)-2,FALSE)="",0,VLOOKUP($B$20&amp;$B30,'[20]Other Summ'!$E:$AE,COLUMN(S$1)-2,FALSE))</f>
        <v>35</v>
      </c>
      <c r="T30" s="7">
        <f>IF(VLOOKUP($B$20&amp;$B30,'[20]Other Summ'!$E:$AE,COLUMN(T$1)-2,FALSE)="",0,VLOOKUP($B$20&amp;$B30,'[20]Other Summ'!$E:$AE,COLUMN(T$1)-2,FALSE))</f>
        <v>79</v>
      </c>
      <c r="U30" s="7">
        <f>IF(VLOOKUP($B$20&amp;$B30,'[20]Other Summ'!$E:$AE,COLUMN(U$1)-2,FALSE)="",0,VLOOKUP($B$20&amp;$B30,'[20]Other Summ'!$E:$AE,COLUMN(U$1)-2,FALSE))</f>
        <v>88</v>
      </c>
      <c r="V30" s="7">
        <f>IF(VLOOKUP($B$20&amp;$B30,'[20]Other Summ'!$E:$AE,COLUMN(V$1)-2,FALSE)="",0,VLOOKUP($B$20&amp;$B30,'[20]Other Summ'!$E:$AE,COLUMN(V$1)-2,FALSE))</f>
        <v>81</v>
      </c>
      <c r="W30" s="7">
        <f>IF(VLOOKUP($B$20&amp;$B30,'[20]Other Summ'!$E:$AE,COLUMN(W$1)-2,FALSE)="",0,VLOOKUP($B$20&amp;$B30,'[20]Other Summ'!$E:$AE,COLUMN(W$1)-2,FALSE))</f>
        <v>102</v>
      </c>
      <c r="X30" s="7">
        <f>IF(VLOOKUP($B$20&amp;$B30,'[20]Other Summ'!$E:$AE,COLUMN(X$1)-2,FALSE)="",0,VLOOKUP($B$20&amp;$B30,'[20]Other Summ'!$E:$AE,COLUMN(X$1)-2,FALSE))</f>
        <v>58</v>
      </c>
      <c r="Y30" s="7">
        <f>IF(VLOOKUP($B$20&amp;$B30,'[20]Other Summ'!$E:$AE,COLUMN(Y$1)-2,FALSE)="",0,VLOOKUP($B$20&amp;$B30,'[20]Other Summ'!$E:$AE,COLUMN(Y$1)-2,FALSE))</f>
        <v>78</v>
      </c>
      <c r="Z30" s="7">
        <f>IF(VLOOKUP($B$20&amp;$B30,'[20]Other Summ'!$E:$AE,COLUMN(Z$1)-2,FALSE)="",0,VLOOKUP($B$20&amp;$B30,'[20]Other Summ'!$E:$AE,COLUMN(Z$1)-2,FALSE))</f>
        <v>65</v>
      </c>
      <c r="AA30" s="7">
        <f>IF(VLOOKUP($B$20&amp;$B30,'[20]Other Summ'!$E:$AE,COLUMN(AA$1)-2,FALSE)="",0,VLOOKUP($B$20&amp;$B30,'[20]Other Summ'!$E:$AE,COLUMN(AA$1)-2,FALSE))</f>
        <v>81</v>
      </c>
      <c r="AB30" s="7">
        <f>IF(VLOOKUP($B$20&amp;$B30,'[20]Other Summ'!$E:$AE,COLUMN(AB$1)-2,FALSE)="",0,VLOOKUP($B$20&amp;$B30,'[20]Other Summ'!$E:$AE,COLUMN(AB$1)-2,FALSE))</f>
        <v>41</v>
      </c>
      <c r="AC30" s="7">
        <f>IF(VLOOKUP($B$20&amp;$B30,'[20]Other Summ'!$E:$AE,COLUMN(AC$1)-2,FALSE)="",0,VLOOKUP($B$20&amp;$B30,'[20]Other Summ'!$E:$AE,COLUMN(AC$1)-2,FALSE))</f>
        <v>120</v>
      </c>
      <c r="AF30" s="7">
        <f t="shared" si="30"/>
        <v>41</v>
      </c>
      <c r="AG30" s="7">
        <f t="shared" si="30"/>
        <v>120</v>
      </c>
      <c r="AH30" s="7" t="e">
        <f>SUMIF('[22]Paga All'!$G$581:$J$1238,$A$3&amp;$B$20&amp;$B30,'[22]Paga All'!$J$581:$J$1238)</f>
        <v>#VALUE!</v>
      </c>
      <c r="AI30" s="7" t="e">
        <f>SUMIF('[23]Paga all'!$F$665:$G$1279,$A$3&amp;$B$20&amp;$B30,'[23]Paga all'!$G$665:$G$1279)</f>
        <v>#VALUE!</v>
      </c>
      <c r="AJ30" s="9" t="e">
        <f>SUMIF('[16]Paga all'!$F$555:$G$1252,$A$3&amp;$B$20&amp;$B30,'[16]Paga all'!$G$555:$G$1252)</f>
        <v>#VALUE!</v>
      </c>
      <c r="AK30" s="9" t="e">
        <f t="shared" ref="AK30:BO30" si="33">ROUND(AK28*AK24,)</f>
        <v>#VALUE!</v>
      </c>
      <c r="AL30" s="9" t="e">
        <f t="shared" si="33"/>
        <v>#VALUE!</v>
      </c>
      <c r="AM30" s="9" t="e">
        <f t="shared" si="33"/>
        <v>#VALUE!</v>
      </c>
      <c r="AN30" s="9" t="e">
        <f t="shared" si="33"/>
        <v>#VALUE!</v>
      </c>
      <c r="AO30" s="9" t="e">
        <f t="shared" si="33"/>
        <v>#VALUE!</v>
      </c>
      <c r="AP30" s="9" t="e">
        <f t="shared" si="33"/>
        <v>#VALUE!</v>
      </c>
      <c r="AQ30" s="9" t="e">
        <f t="shared" si="33"/>
        <v>#VALUE!</v>
      </c>
      <c r="AR30" s="9" t="e">
        <f t="shared" si="33"/>
        <v>#VALUE!</v>
      </c>
      <c r="AS30" s="9" t="e">
        <f t="shared" si="33"/>
        <v>#VALUE!</v>
      </c>
      <c r="AT30" s="9" t="e">
        <f t="shared" si="33"/>
        <v>#VALUE!</v>
      </c>
      <c r="AU30" s="9" t="e">
        <f t="shared" si="33"/>
        <v>#VALUE!</v>
      </c>
      <c r="AV30" s="9" t="e">
        <f t="shared" si="33"/>
        <v>#VALUE!</v>
      </c>
      <c r="AW30" s="9" t="e">
        <f t="shared" si="33"/>
        <v>#VALUE!</v>
      </c>
      <c r="AX30" s="9" t="e">
        <f t="shared" si="33"/>
        <v>#VALUE!</v>
      </c>
      <c r="AY30" s="9" t="e">
        <f t="shared" si="33"/>
        <v>#VALUE!</v>
      </c>
      <c r="AZ30" s="9" t="e">
        <f t="shared" si="33"/>
        <v>#VALUE!</v>
      </c>
      <c r="BA30" s="9" t="e">
        <f t="shared" si="33"/>
        <v>#VALUE!</v>
      </c>
      <c r="BB30" s="9" t="e">
        <f t="shared" si="33"/>
        <v>#VALUE!</v>
      </c>
      <c r="BC30" s="9" t="e">
        <f t="shared" si="33"/>
        <v>#VALUE!</v>
      </c>
      <c r="BD30" s="9" t="e">
        <f t="shared" si="33"/>
        <v>#VALUE!</v>
      </c>
      <c r="BE30" s="9" t="e">
        <f t="shared" si="33"/>
        <v>#VALUE!</v>
      </c>
      <c r="BF30" s="9" t="e">
        <f t="shared" si="33"/>
        <v>#VALUE!</v>
      </c>
      <c r="BG30" s="9" t="e">
        <f t="shared" si="33"/>
        <v>#VALUE!</v>
      </c>
      <c r="BH30" s="9" t="e">
        <f t="shared" si="33"/>
        <v>#VALUE!</v>
      </c>
      <c r="BI30" s="9" t="e">
        <f t="shared" si="33"/>
        <v>#VALUE!</v>
      </c>
      <c r="BJ30" s="9" t="e">
        <f t="shared" si="33"/>
        <v>#VALUE!</v>
      </c>
      <c r="BK30" s="9" t="e">
        <f t="shared" si="33"/>
        <v>#VALUE!</v>
      </c>
      <c r="BL30" s="9" t="e">
        <f t="shared" si="33"/>
        <v>#VALUE!</v>
      </c>
      <c r="BM30" s="9" t="e">
        <f t="shared" si="33"/>
        <v>#VALUE!</v>
      </c>
      <c r="BN30" s="9" t="e">
        <f t="shared" si="33"/>
        <v>#VALUE!</v>
      </c>
      <c r="BO30" s="9" t="e">
        <f t="shared" si="33"/>
        <v>#VALUE!</v>
      </c>
    </row>
    <row r="31" spans="2:67" x14ac:dyDescent="0.25">
      <c r="B31" t="s">
        <v>276</v>
      </c>
      <c r="D31" s="7">
        <f>IF(VLOOKUP($B$20&amp;$B31,'[20]Other Summ'!$E:$AE,COLUMN(D$1)-2,FALSE)="",0,VLOOKUP($B$20&amp;$B31,'[20]Other Summ'!$E:$AE,COLUMN(D$1)-2,FALSE))</f>
        <v>71000</v>
      </c>
      <c r="E31" s="7">
        <f>IF(VLOOKUP($B$20&amp;$B31,'[20]Other Summ'!$E:$AE,COLUMN(E$1)-2,FALSE)="",0,VLOOKUP($B$20&amp;$B31,'[20]Other Summ'!$E:$AE,COLUMN(E$1)-2,FALSE))</f>
        <v>196150</v>
      </c>
      <c r="F31" s="7">
        <f>IF(VLOOKUP($B$20&amp;$B31,'[20]Other Summ'!$E:$AE,COLUMN(F$1)-2,FALSE)="",0,VLOOKUP($B$20&amp;$B31,'[20]Other Summ'!$E:$AE,COLUMN(F$1)-2,FALSE))</f>
        <v>61800</v>
      </c>
      <c r="G31" s="7">
        <f>IF(VLOOKUP($B$20&amp;$B31,'[20]Other Summ'!$E:$AE,COLUMN(G$1)-2,FALSE)="",0,VLOOKUP($B$20&amp;$B31,'[20]Other Summ'!$E:$AE,COLUMN(G$1)-2,FALSE))</f>
        <v>21900</v>
      </c>
      <c r="H31" s="7">
        <f>IF(VLOOKUP($B$20&amp;$B31,'[20]Other Summ'!$E:$AE,COLUMN(H$1)-2,FALSE)="",0,VLOOKUP($B$20&amp;$B31,'[20]Other Summ'!$E:$AE,COLUMN(H$1)-2,FALSE))</f>
        <v>77455</v>
      </c>
      <c r="I31" s="7">
        <f>IF(VLOOKUP($B$20&amp;$B31,'[20]Other Summ'!$E:$AE,COLUMN(I$1)-2,FALSE)="",0,VLOOKUP($B$20&amp;$B31,'[20]Other Summ'!$E:$AE,COLUMN(I$1)-2,FALSE))</f>
        <v>163050</v>
      </c>
      <c r="J31" s="7">
        <f>IF(VLOOKUP($B$20&amp;$B31,'[20]Other Summ'!$E:$AE,COLUMN(J$1)-2,FALSE)="",0,VLOOKUP($B$20&amp;$B31,'[20]Other Summ'!$E:$AE,COLUMN(J$1)-2,FALSE))</f>
        <v>411500</v>
      </c>
      <c r="K31" s="7">
        <f>IF(VLOOKUP($B$20&amp;$B31,'[20]Other Summ'!$E:$AE,COLUMN(K$1)-2,FALSE)="",0,VLOOKUP($B$20&amp;$B31,'[20]Other Summ'!$E:$AE,COLUMN(K$1)-2,FALSE))</f>
        <v>375500</v>
      </c>
      <c r="L31" s="7">
        <f>IF(VLOOKUP($B$20&amp;$B31,'[20]Other Summ'!$E:$AE,COLUMN(L$1)-2,FALSE)="",0,VLOOKUP($B$20&amp;$B31,'[20]Other Summ'!$E:$AE,COLUMN(L$1)-2,FALSE))</f>
        <v>100000</v>
      </c>
      <c r="M31" s="7">
        <f>IF(VLOOKUP($B$20&amp;$B31,'[20]Other Summ'!$E:$AE,COLUMN(M$1)-2,FALSE)="",0,VLOOKUP($B$20&amp;$B31,'[20]Other Summ'!$E:$AE,COLUMN(M$1)-2,FALSE))</f>
        <v>161340</v>
      </c>
      <c r="N31" s="7">
        <f>IF(VLOOKUP($B$20&amp;$B31,'[20]Other Summ'!$E:$AE,COLUMN(N$1)-2,FALSE)="",0,VLOOKUP($B$20&amp;$B31,'[20]Other Summ'!$E:$AE,COLUMN(N$1)-2,FALSE))</f>
        <v>183900</v>
      </c>
      <c r="O31" s="7">
        <f>IF(VLOOKUP($B$20&amp;$B31,'[20]Other Summ'!$E:$AE,COLUMN(O$1)-2,FALSE)="",0,VLOOKUP($B$20&amp;$B31,'[20]Other Summ'!$E:$AE,COLUMN(O$1)-2,FALSE))</f>
        <v>366500</v>
      </c>
      <c r="P31" s="7">
        <f>IF(VLOOKUP($B$20&amp;$B31,'[20]Other Summ'!$E:$AE,COLUMN(P$1)-2,FALSE)="",0,VLOOKUP($B$20&amp;$B31,'[20]Other Summ'!$E:$AE,COLUMN(P$1)-2,FALSE))</f>
        <v>564850</v>
      </c>
      <c r="Q31" s="7">
        <f>IF(VLOOKUP($B$20&amp;$B31,'[20]Other Summ'!$E:$AE,COLUMN(Q$1)-2,FALSE)="",0,VLOOKUP($B$20&amp;$B31,'[20]Other Summ'!$E:$AE,COLUMN(Q$1)-2,FALSE))</f>
        <v>183700</v>
      </c>
      <c r="R31" s="7">
        <f>IF(VLOOKUP($B$20&amp;$B31,'[20]Other Summ'!$E:$AE,COLUMN(R$1)-2,FALSE)="",0,VLOOKUP($B$20&amp;$B31,'[20]Other Summ'!$E:$AE,COLUMN(R$1)-2,FALSE))</f>
        <v>86500</v>
      </c>
      <c r="S31" s="7">
        <f>IF(VLOOKUP($B$20&amp;$B31,'[20]Other Summ'!$E:$AE,COLUMN(S$1)-2,FALSE)="",0,VLOOKUP($B$20&amp;$B31,'[20]Other Summ'!$E:$AE,COLUMN(S$1)-2,FALSE))</f>
        <v>336450</v>
      </c>
      <c r="T31" s="7">
        <f>IF(VLOOKUP($B$20&amp;$B31,'[20]Other Summ'!$E:$AE,COLUMN(T$1)-2,FALSE)="",0,VLOOKUP($B$20&amp;$B31,'[20]Other Summ'!$E:$AE,COLUMN(T$1)-2,FALSE))</f>
        <v>1000500</v>
      </c>
      <c r="U31" s="7">
        <f>IF(VLOOKUP($B$20&amp;$B31,'[20]Other Summ'!$E:$AE,COLUMN(U$1)-2,FALSE)="",0,VLOOKUP($B$20&amp;$B31,'[20]Other Summ'!$E:$AE,COLUMN(U$1)-2,FALSE))</f>
        <v>387900</v>
      </c>
      <c r="V31" s="7">
        <f>IF(VLOOKUP($B$20&amp;$B31,'[20]Other Summ'!$E:$AE,COLUMN(V$1)-2,FALSE)="",0,VLOOKUP($B$20&amp;$B31,'[20]Other Summ'!$E:$AE,COLUMN(V$1)-2,FALSE))</f>
        <v>697515</v>
      </c>
      <c r="W31" s="7">
        <f>IF(VLOOKUP($B$20&amp;$B31,'[20]Other Summ'!$E:$AE,COLUMN(W$1)-2,FALSE)="",0,VLOOKUP($B$20&amp;$B31,'[20]Other Summ'!$E:$AE,COLUMN(W$1)-2,FALSE))</f>
        <v>468104</v>
      </c>
      <c r="X31" s="7">
        <f>IF(VLOOKUP($B$20&amp;$B31,'[20]Other Summ'!$E:$AE,COLUMN(X$1)-2,FALSE)="",0,VLOOKUP($B$20&amp;$B31,'[20]Other Summ'!$E:$AE,COLUMN(X$1)-2,FALSE))</f>
        <v>247210</v>
      </c>
      <c r="Y31" s="7">
        <f>IF(VLOOKUP($B$20&amp;$B31,'[20]Other Summ'!$E:$AE,COLUMN(Y$1)-2,FALSE)="",0,VLOOKUP($B$20&amp;$B31,'[20]Other Summ'!$E:$AE,COLUMN(Y$1)-2,FALSE))</f>
        <v>437785</v>
      </c>
      <c r="Z31" s="7">
        <f>IF(VLOOKUP($B$20&amp;$B31,'[20]Other Summ'!$E:$AE,COLUMN(Z$1)-2,FALSE)="",0,VLOOKUP($B$20&amp;$B31,'[20]Other Summ'!$E:$AE,COLUMN(Z$1)-2,FALSE))</f>
        <v>494950</v>
      </c>
      <c r="AA31" s="7">
        <f>IF(VLOOKUP($B$20&amp;$B31,'[20]Other Summ'!$E:$AE,COLUMN(AA$1)-2,FALSE)="",0,VLOOKUP($B$20&amp;$B31,'[20]Other Summ'!$E:$AE,COLUMN(AA$1)-2,FALSE))</f>
        <v>463300</v>
      </c>
      <c r="AB31" s="7">
        <f>IF(VLOOKUP($B$20&amp;$B31,'[20]Other Summ'!$E:$AE,COLUMN(AB$1)-2,FALSE)="",0,VLOOKUP($B$20&amp;$B31,'[20]Other Summ'!$E:$AE,COLUMN(AB$1)-2,FALSE))</f>
        <v>385800</v>
      </c>
      <c r="AC31" s="7">
        <f>IF(VLOOKUP($B$20&amp;$B31,'[20]Other Summ'!$E:$AE,COLUMN(AC$1)-2,FALSE)="",0,VLOOKUP($B$20&amp;$B31,'[20]Other Summ'!$E:$AE,COLUMN(AC$1)-2,FALSE))</f>
        <v>6239350</v>
      </c>
      <c r="AF31" s="7">
        <f t="shared" si="30"/>
        <v>385800</v>
      </c>
      <c r="AG31" s="7">
        <f t="shared" si="30"/>
        <v>6239350</v>
      </c>
      <c r="AH31" s="7" t="e">
        <f>SUMIF('[22]Paga All'!$G$581:$J$1238,$A$3&amp;$B$20&amp;$B31,'[22]Paga All'!$J$581:$J$1238)</f>
        <v>#VALUE!</v>
      </c>
      <c r="AI31" s="7" t="e">
        <f>SUMIF('[23]Paga all'!$F$665:$G$1279,$A$3&amp;$B$20&amp;$B31,'[23]Paga all'!$G$665:$G$1279)</f>
        <v>#VALUE!</v>
      </c>
      <c r="AJ31" s="9" t="e">
        <f>SUMIF('[16]Paga all'!$F$555:$G$1252,$A$3&amp;$B$20&amp;$B31,'[16]Paga all'!$G$555:$G$1252)</f>
        <v>#VALUE!</v>
      </c>
      <c r="AK31" s="9" t="e">
        <f t="shared" ref="AK31:BO31" si="34">AK30*$AD32</f>
        <v>#VALUE!</v>
      </c>
      <c r="AL31" s="9" t="e">
        <f t="shared" si="34"/>
        <v>#VALUE!</v>
      </c>
      <c r="AM31" s="9" t="e">
        <f t="shared" si="34"/>
        <v>#VALUE!</v>
      </c>
      <c r="AN31" s="9" t="e">
        <f t="shared" si="34"/>
        <v>#VALUE!</v>
      </c>
      <c r="AO31" s="9" t="e">
        <f t="shared" si="34"/>
        <v>#VALUE!</v>
      </c>
      <c r="AP31" s="9" t="e">
        <f t="shared" si="34"/>
        <v>#VALUE!</v>
      </c>
      <c r="AQ31" s="9" t="e">
        <f t="shared" si="34"/>
        <v>#VALUE!</v>
      </c>
      <c r="AR31" s="9" t="e">
        <f t="shared" si="34"/>
        <v>#VALUE!</v>
      </c>
      <c r="AS31" s="9" t="e">
        <f t="shared" si="34"/>
        <v>#VALUE!</v>
      </c>
      <c r="AT31" s="9" t="e">
        <f t="shared" si="34"/>
        <v>#VALUE!</v>
      </c>
      <c r="AU31" s="9" t="e">
        <f t="shared" si="34"/>
        <v>#VALUE!</v>
      </c>
      <c r="AV31" s="9" t="e">
        <f t="shared" si="34"/>
        <v>#VALUE!</v>
      </c>
      <c r="AW31" s="9" t="e">
        <f t="shared" si="34"/>
        <v>#VALUE!</v>
      </c>
      <c r="AX31" s="9" t="e">
        <f t="shared" si="34"/>
        <v>#VALUE!</v>
      </c>
      <c r="AY31" s="9" t="e">
        <f t="shared" si="34"/>
        <v>#VALUE!</v>
      </c>
      <c r="AZ31" s="9" t="e">
        <f t="shared" si="34"/>
        <v>#VALUE!</v>
      </c>
      <c r="BA31" s="9" t="e">
        <f t="shared" si="34"/>
        <v>#VALUE!</v>
      </c>
      <c r="BB31" s="9" t="e">
        <f t="shared" si="34"/>
        <v>#VALUE!</v>
      </c>
      <c r="BC31" s="9" t="e">
        <f t="shared" si="34"/>
        <v>#VALUE!</v>
      </c>
      <c r="BD31" s="9" t="e">
        <f t="shared" si="34"/>
        <v>#VALUE!</v>
      </c>
      <c r="BE31" s="9" t="e">
        <f t="shared" si="34"/>
        <v>#VALUE!</v>
      </c>
      <c r="BF31" s="9" t="e">
        <f t="shared" si="34"/>
        <v>#VALUE!</v>
      </c>
      <c r="BG31" s="9" t="e">
        <f t="shared" si="34"/>
        <v>#VALUE!</v>
      </c>
      <c r="BH31" s="9" t="e">
        <f t="shared" si="34"/>
        <v>#VALUE!</v>
      </c>
      <c r="BI31" s="9" t="e">
        <f t="shared" si="34"/>
        <v>#VALUE!</v>
      </c>
      <c r="BJ31" s="9" t="e">
        <f t="shared" si="34"/>
        <v>#VALUE!</v>
      </c>
      <c r="BK31" s="9" t="e">
        <f t="shared" si="34"/>
        <v>#VALUE!</v>
      </c>
      <c r="BL31" s="9" t="e">
        <f t="shared" si="34"/>
        <v>#VALUE!</v>
      </c>
      <c r="BM31" s="9" t="e">
        <f t="shared" si="34"/>
        <v>#VALUE!</v>
      </c>
      <c r="BN31" s="9" t="e">
        <f t="shared" si="34"/>
        <v>#VALUE!</v>
      </c>
      <c r="BO31" s="9" t="e">
        <f t="shared" si="34"/>
        <v>#VALUE!</v>
      </c>
    </row>
    <row r="32" spans="2:67" x14ac:dyDescent="0.25">
      <c r="B32" t="s">
        <v>153</v>
      </c>
      <c r="D32" s="7">
        <f t="shared" ref="D32:AC32" si="35">IF(ISERROR(D31/D30),0,D31/D30)</f>
        <v>3944.4444444444443</v>
      </c>
      <c r="E32" s="7">
        <f t="shared" si="35"/>
        <v>8528.2608695652179</v>
      </c>
      <c r="F32" s="7">
        <f t="shared" si="35"/>
        <v>2686.9565217391305</v>
      </c>
      <c r="G32" s="7">
        <f t="shared" si="35"/>
        <v>3650</v>
      </c>
      <c r="H32" s="7">
        <f t="shared" si="35"/>
        <v>2093.3783783783783</v>
      </c>
      <c r="I32" s="7">
        <f t="shared" si="35"/>
        <v>6038.8888888888887</v>
      </c>
      <c r="J32" s="7">
        <f t="shared" si="35"/>
        <v>3609.6491228070176</v>
      </c>
      <c r="K32" s="7">
        <f t="shared" si="35"/>
        <v>2470.3947368421054</v>
      </c>
      <c r="L32" s="7">
        <f t="shared" si="35"/>
        <v>2857.1428571428573</v>
      </c>
      <c r="M32" s="7">
        <f t="shared" si="35"/>
        <v>4360.5405405405409</v>
      </c>
      <c r="N32" s="7">
        <f t="shared" si="35"/>
        <v>7073.0769230769229</v>
      </c>
      <c r="O32" s="7">
        <f t="shared" si="35"/>
        <v>15270.833333333334</v>
      </c>
      <c r="P32" s="7">
        <f t="shared" si="35"/>
        <v>12552.222222222223</v>
      </c>
      <c r="Q32" s="7">
        <f t="shared" si="35"/>
        <v>8350</v>
      </c>
      <c r="R32" s="7">
        <f t="shared" si="35"/>
        <v>3326.9230769230771</v>
      </c>
      <c r="S32" s="7">
        <f t="shared" si="35"/>
        <v>9612.8571428571431</v>
      </c>
      <c r="T32" s="7">
        <f t="shared" si="35"/>
        <v>12664.556962025317</v>
      </c>
      <c r="U32" s="7">
        <f t="shared" si="35"/>
        <v>4407.954545454545</v>
      </c>
      <c r="V32" s="7">
        <f t="shared" si="35"/>
        <v>8611.2962962962956</v>
      </c>
      <c r="W32" s="7">
        <f t="shared" si="35"/>
        <v>4589.2549019607841</v>
      </c>
      <c r="X32" s="7">
        <f t="shared" si="35"/>
        <v>4262.2413793103451</v>
      </c>
      <c r="Y32" s="7">
        <f t="shared" si="35"/>
        <v>5612.6282051282051</v>
      </c>
      <c r="Z32" s="7">
        <f t="shared" si="35"/>
        <v>7614.6153846153848</v>
      </c>
      <c r="AA32" s="7">
        <f t="shared" si="35"/>
        <v>5719.7530864197533</v>
      </c>
      <c r="AB32" s="7">
        <f t="shared" si="35"/>
        <v>9409.7560975609758</v>
      </c>
      <c r="AC32" s="7">
        <f t="shared" si="35"/>
        <v>51994.583333333336</v>
      </c>
      <c r="AD32" s="264">
        <f>SUM(AA31:AC31)/SUM(AA30:AC30)</f>
        <v>29291.115702479339</v>
      </c>
      <c r="AF32" s="7">
        <f t="shared" si="30"/>
        <v>9409.7560975609758</v>
      </c>
      <c r="AG32" s="7">
        <f t="shared" si="30"/>
        <v>51994.583333333336</v>
      </c>
      <c r="AH32" s="7" t="e">
        <f>SUMIF('[22]Paga All'!$G$581:$J$1238,$A$3&amp;$B$20&amp;$B32,'[22]Paga All'!$J$581:$J$1238)</f>
        <v>#VALUE!</v>
      </c>
      <c r="AI32" s="7" t="e">
        <f>SUMIF('[23]Paga all'!$F$665:$G$1279,$A$3&amp;$B$20&amp;$B32,'[23]Paga all'!$G$665:$G$1279)</f>
        <v>#VALUE!</v>
      </c>
      <c r="AJ32" s="9" t="e">
        <f>SUMIF('[16]Paga all'!$F$555:$G$1252,$A$3&amp;$B$20&amp;$B32,'[16]Paga all'!$G$555:$G$1252)</f>
        <v>#VALUE!</v>
      </c>
      <c r="AK32" s="9" t="e">
        <f t="shared" ref="AK32:BO32" si="36">AK31/AK30</f>
        <v>#VALUE!</v>
      </c>
      <c r="AL32" s="9" t="e">
        <f t="shared" si="36"/>
        <v>#VALUE!</v>
      </c>
      <c r="AM32" s="9" t="e">
        <f t="shared" si="36"/>
        <v>#VALUE!</v>
      </c>
      <c r="AN32" s="9" t="e">
        <f t="shared" si="36"/>
        <v>#VALUE!</v>
      </c>
      <c r="AO32" s="9" t="e">
        <f t="shared" si="36"/>
        <v>#VALUE!</v>
      </c>
      <c r="AP32" s="9" t="e">
        <f t="shared" si="36"/>
        <v>#VALUE!</v>
      </c>
      <c r="AQ32" s="9" t="e">
        <f t="shared" si="36"/>
        <v>#VALUE!</v>
      </c>
      <c r="AR32" s="9" t="e">
        <f t="shared" si="36"/>
        <v>#VALUE!</v>
      </c>
      <c r="AS32" s="9" t="e">
        <f t="shared" si="36"/>
        <v>#VALUE!</v>
      </c>
      <c r="AT32" s="9" t="e">
        <f t="shared" si="36"/>
        <v>#VALUE!</v>
      </c>
      <c r="AU32" s="9" t="e">
        <f t="shared" si="36"/>
        <v>#VALUE!</v>
      </c>
      <c r="AV32" s="9" t="e">
        <f t="shared" si="36"/>
        <v>#VALUE!</v>
      </c>
      <c r="AW32" s="9" t="e">
        <f t="shared" si="36"/>
        <v>#VALUE!</v>
      </c>
      <c r="AX32" s="9" t="e">
        <f t="shared" si="36"/>
        <v>#VALUE!</v>
      </c>
      <c r="AY32" s="9" t="e">
        <f t="shared" si="36"/>
        <v>#VALUE!</v>
      </c>
      <c r="AZ32" s="9" t="e">
        <f t="shared" si="36"/>
        <v>#VALUE!</v>
      </c>
      <c r="BA32" s="9" t="e">
        <f t="shared" si="36"/>
        <v>#VALUE!</v>
      </c>
      <c r="BB32" s="9" t="e">
        <f t="shared" si="36"/>
        <v>#VALUE!</v>
      </c>
      <c r="BC32" s="9" t="e">
        <f t="shared" si="36"/>
        <v>#VALUE!</v>
      </c>
      <c r="BD32" s="9" t="e">
        <f t="shared" si="36"/>
        <v>#VALUE!</v>
      </c>
      <c r="BE32" s="9" t="e">
        <f t="shared" si="36"/>
        <v>#VALUE!</v>
      </c>
      <c r="BF32" s="9" t="e">
        <f t="shared" si="36"/>
        <v>#VALUE!</v>
      </c>
      <c r="BG32" s="9" t="e">
        <f t="shared" si="36"/>
        <v>#VALUE!</v>
      </c>
      <c r="BH32" s="9" t="e">
        <f t="shared" si="36"/>
        <v>#VALUE!</v>
      </c>
      <c r="BI32" s="9" t="e">
        <f t="shared" si="36"/>
        <v>#VALUE!</v>
      </c>
      <c r="BJ32" s="9" t="e">
        <f t="shared" si="36"/>
        <v>#VALUE!</v>
      </c>
      <c r="BK32" s="9" t="e">
        <f t="shared" si="36"/>
        <v>#VALUE!</v>
      </c>
      <c r="BL32" s="9" t="e">
        <f t="shared" si="36"/>
        <v>#VALUE!</v>
      </c>
      <c r="BM32" s="9" t="e">
        <f t="shared" si="36"/>
        <v>#VALUE!</v>
      </c>
      <c r="BN32" s="9" t="e">
        <f t="shared" si="36"/>
        <v>#VALUE!</v>
      </c>
      <c r="BO32" s="9" t="e">
        <f t="shared" si="36"/>
        <v>#VALUE!</v>
      </c>
    </row>
    <row r="33" spans="2:67" x14ac:dyDescent="0.25">
      <c r="B33" t="s">
        <v>277</v>
      </c>
      <c r="D33" s="7">
        <f>IF(VLOOKUP($B$20&amp;$B33,'[20]Other Summ'!$E:$AE,COLUMN(D$1)-2,FALSE)="",0,VLOOKUP($B$20&amp;$B33,'[20]Other Summ'!$E:$AE,COLUMN(D$1)-2,FALSE))</f>
        <v>3600</v>
      </c>
      <c r="E33" s="7">
        <f>IF(VLOOKUP($B$20&amp;$B33,'[20]Other Summ'!$E:$AE,COLUMN(E$1)-2,FALSE)="",0,VLOOKUP($B$20&amp;$B33,'[20]Other Summ'!$E:$AE,COLUMN(E$1)-2,FALSE))</f>
        <v>6400</v>
      </c>
      <c r="F33" s="7">
        <f>IF(VLOOKUP($B$20&amp;$B33,'[20]Other Summ'!$E:$AE,COLUMN(F$1)-2,FALSE)="",0,VLOOKUP($B$20&amp;$B33,'[20]Other Summ'!$E:$AE,COLUMN(F$1)-2,FALSE))</f>
        <v>4550</v>
      </c>
      <c r="G33" s="7">
        <f>IF(VLOOKUP($B$20&amp;$B33,'[20]Other Summ'!$E:$AE,COLUMN(G$1)-2,FALSE)="",0,VLOOKUP($B$20&amp;$B33,'[20]Other Summ'!$E:$AE,COLUMN(G$1)-2,FALSE))</f>
        <v>1200</v>
      </c>
      <c r="H33" s="7">
        <f>IF(VLOOKUP($B$20&amp;$B33,'[20]Other Summ'!$E:$AE,COLUMN(H$1)-2,FALSE)="",0,VLOOKUP($B$20&amp;$B33,'[20]Other Summ'!$E:$AE,COLUMN(H$1)-2,FALSE))</f>
        <v>4450</v>
      </c>
      <c r="I33" s="7">
        <f>IF(VLOOKUP($B$20&amp;$B33,'[20]Other Summ'!$E:$AE,COLUMN(I$1)-2,FALSE)="",0,VLOOKUP($B$20&amp;$B33,'[20]Other Summ'!$E:$AE,COLUMN(I$1)-2,FALSE))</f>
        <v>4150</v>
      </c>
      <c r="J33" s="7">
        <f>IF(VLOOKUP($B$20&amp;$B33,'[20]Other Summ'!$E:$AE,COLUMN(J$1)-2,FALSE)="",0,VLOOKUP($B$20&amp;$B33,'[20]Other Summ'!$E:$AE,COLUMN(J$1)-2,FALSE))</f>
        <v>14400</v>
      </c>
      <c r="K33" s="7">
        <f>IF(VLOOKUP($B$20&amp;$B33,'[20]Other Summ'!$E:$AE,COLUMN(K$1)-2,FALSE)="",0,VLOOKUP($B$20&amp;$B33,'[20]Other Summ'!$E:$AE,COLUMN(K$1)-2,FALSE))</f>
        <v>17600</v>
      </c>
      <c r="L33" s="7">
        <f>IF(VLOOKUP($B$20&amp;$B33,'[20]Other Summ'!$E:$AE,COLUMN(L$1)-2,FALSE)="",0,VLOOKUP($B$20&amp;$B33,'[20]Other Summ'!$E:$AE,COLUMN(L$1)-2,FALSE))</f>
        <v>4300</v>
      </c>
      <c r="M33" s="7">
        <f>IF(VLOOKUP($B$20&amp;$B33,'[20]Other Summ'!$E:$AE,COLUMN(M$1)-2,FALSE)="",0,VLOOKUP($B$20&amp;$B33,'[20]Other Summ'!$E:$AE,COLUMN(M$1)-2,FALSE))</f>
        <v>5250</v>
      </c>
      <c r="N33" s="7">
        <f>IF(VLOOKUP($B$20&amp;$B33,'[20]Other Summ'!$E:$AE,COLUMN(N$1)-2,FALSE)="",0,VLOOKUP($B$20&amp;$B33,'[20]Other Summ'!$E:$AE,COLUMN(N$1)-2,FALSE))</f>
        <v>3650</v>
      </c>
      <c r="O33" s="7">
        <f>IF(VLOOKUP($B$20&amp;$B33,'[20]Other Summ'!$E:$AE,COLUMN(O$1)-2,FALSE)="",0,VLOOKUP($B$20&amp;$B33,'[20]Other Summ'!$E:$AE,COLUMN(O$1)-2,FALSE))</f>
        <v>3900</v>
      </c>
      <c r="P33" s="7">
        <f>IF(VLOOKUP($B$20&amp;$B33,'[20]Other Summ'!$E:$AE,COLUMN(P$1)-2,FALSE)="",0,VLOOKUP($B$20&amp;$B33,'[20]Other Summ'!$E:$AE,COLUMN(P$1)-2,FALSE))</f>
        <v>7500</v>
      </c>
      <c r="Q33" s="7">
        <f>IF(VLOOKUP($B$20&amp;$B33,'[20]Other Summ'!$E:$AE,COLUMN(Q$1)-2,FALSE)="",0,VLOOKUP($B$20&amp;$B33,'[20]Other Summ'!$E:$AE,COLUMN(Q$1)-2,FALSE))</f>
        <v>3100</v>
      </c>
      <c r="R33" s="7">
        <f>IF(VLOOKUP($B$20&amp;$B33,'[20]Other Summ'!$E:$AE,COLUMN(R$1)-2,FALSE)="",0,VLOOKUP($B$20&amp;$B33,'[20]Other Summ'!$E:$AE,COLUMN(R$1)-2,FALSE))</f>
        <v>3400</v>
      </c>
      <c r="S33" s="7">
        <f>IF(VLOOKUP($B$20&amp;$B33,'[20]Other Summ'!$E:$AE,COLUMN(S$1)-2,FALSE)="",0,VLOOKUP($B$20&amp;$B33,'[20]Other Summ'!$E:$AE,COLUMN(S$1)-2,FALSE))</f>
        <v>5050</v>
      </c>
      <c r="T33" s="7">
        <f>IF(VLOOKUP($B$20&amp;$B33,'[20]Other Summ'!$E:$AE,COLUMN(T$1)-2,FALSE)="",0,VLOOKUP($B$20&amp;$B33,'[20]Other Summ'!$E:$AE,COLUMN(T$1)-2,FALSE))</f>
        <v>13150</v>
      </c>
      <c r="U33" s="7">
        <f>IF(VLOOKUP($B$20&amp;$B33,'[20]Other Summ'!$E:$AE,COLUMN(U$1)-2,FALSE)="",0,VLOOKUP($B$20&amp;$B33,'[20]Other Summ'!$E:$AE,COLUMN(U$1)-2,FALSE))</f>
        <v>11750</v>
      </c>
      <c r="V33" s="7">
        <f>IF(VLOOKUP($B$20&amp;$B33,'[20]Other Summ'!$E:$AE,COLUMN(V$1)-2,FALSE)="",0,VLOOKUP($B$20&amp;$B33,'[20]Other Summ'!$E:$AE,COLUMN(V$1)-2,FALSE))</f>
        <v>11450</v>
      </c>
      <c r="W33" s="7">
        <f>IF(VLOOKUP($B$20&amp;$B33,'[20]Other Summ'!$E:$AE,COLUMN(W$1)-2,FALSE)="",0,VLOOKUP($B$20&amp;$B33,'[20]Other Summ'!$E:$AE,COLUMN(W$1)-2,FALSE))</f>
        <v>14650</v>
      </c>
      <c r="X33" s="7">
        <f>IF(VLOOKUP($B$20&amp;$B33,'[20]Other Summ'!$E:$AE,COLUMN(X$1)-2,FALSE)="",0,VLOOKUP($B$20&amp;$B33,'[20]Other Summ'!$E:$AE,COLUMN(X$1)-2,FALSE))</f>
        <v>7450</v>
      </c>
      <c r="Y33" s="7">
        <f>IF(VLOOKUP($B$20&amp;$B33,'[20]Other Summ'!$E:$AE,COLUMN(Y$1)-2,FALSE)="",0,VLOOKUP($B$20&amp;$B33,'[20]Other Summ'!$E:$AE,COLUMN(Y$1)-2,FALSE))</f>
        <v>10750</v>
      </c>
      <c r="Z33" s="7">
        <f>IF(VLOOKUP($B$20&amp;$B33,'[20]Other Summ'!$E:$AE,COLUMN(Z$1)-2,FALSE)="",0,VLOOKUP($B$20&amp;$B33,'[20]Other Summ'!$E:$AE,COLUMN(Z$1)-2,FALSE))</f>
        <v>9300</v>
      </c>
      <c r="AA33" s="7">
        <f>IF(VLOOKUP($B$20&amp;$B33,'[20]Other Summ'!$E:$AE,COLUMN(AA$1)-2,FALSE)="",0,VLOOKUP($B$20&amp;$B33,'[20]Other Summ'!$E:$AE,COLUMN(AA$1)-2,FALSE))</f>
        <v>11450</v>
      </c>
      <c r="AB33" s="7">
        <f>IF(VLOOKUP($B$20&amp;$B33,'[20]Other Summ'!$E:$AE,COLUMN(AB$1)-2,FALSE)="",0,VLOOKUP($B$20&amp;$B33,'[20]Other Summ'!$E:$AE,COLUMN(AB$1)-2,FALSE))</f>
        <v>5850</v>
      </c>
      <c r="AC33" s="7">
        <f>IF(VLOOKUP($B$20&amp;$B33,'[20]Other Summ'!$E:$AE,COLUMN(AC$1)-2,FALSE)="",0,VLOOKUP($B$20&amp;$B33,'[20]Other Summ'!$E:$AE,COLUMN(AC$1)-2,FALSE))</f>
        <v>24550</v>
      </c>
      <c r="AF33" s="7">
        <f t="shared" si="30"/>
        <v>5850</v>
      </c>
      <c r="AG33" s="7">
        <f t="shared" si="30"/>
        <v>24550</v>
      </c>
      <c r="AH33" s="7" t="e">
        <f>SUMIF('[22]Paga All'!$G$581:$J$1238,$A$3&amp;$B$20&amp;$B33,'[22]Paga All'!$J$581:$J$1238)+SUMIF('[22]Paga All'!$G$581:$J$1238,$A$3&amp;$B$20&amp;$B34,'[22]Paga All'!$J$581:$J$1238)</f>
        <v>#VALUE!</v>
      </c>
      <c r="AI33" s="7" t="e">
        <f>SUMIF('[23]Paga all'!$F$665:$G$1279,$A$3&amp;$B$20&amp;$B33,'[23]Paga all'!$G$665:$G$1279)+SUMIF('[23]Paga all'!$F$665:$G$1279,$A$3&amp;$B$20&amp;$B34,'[23]Paga all'!$G$665:$G$1279)</f>
        <v>#VALUE!</v>
      </c>
      <c r="AJ33" s="9" t="e">
        <f>SUMIF('[16]Paga all'!$F$555:$G$1252,$A$3&amp;$B$20&amp;$B33,'[16]Paga all'!$G$555:$G$1252)+SUMIF('[16]Paga all'!$F$555:$G$1252,$A$3&amp;$B$20&amp;$B34,'[16]Paga all'!$G$555:$G$1252)</f>
        <v>#VALUE!</v>
      </c>
      <c r="AK33" s="9" t="e">
        <f t="shared" ref="AK33:BO33" si="37">AK30*AK25</f>
        <v>#VALUE!</v>
      </c>
      <c r="AL33" s="9" t="e">
        <f t="shared" si="37"/>
        <v>#VALUE!</v>
      </c>
      <c r="AM33" s="9" t="e">
        <f t="shared" si="37"/>
        <v>#VALUE!</v>
      </c>
      <c r="AN33" s="9" t="e">
        <f t="shared" si="37"/>
        <v>#VALUE!</v>
      </c>
      <c r="AO33" s="9" t="e">
        <f t="shared" si="37"/>
        <v>#VALUE!</v>
      </c>
      <c r="AP33" s="9" t="e">
        <f t="shared" si="37"/>
        <v>#VALUE!</v>
      </c>
      <c r="AQ33" s="9" t="e">
        <f t="shared" si="37"/>
        <v>#VALUE!</v>
      </c>
      <c r="AR33" s="9" t="e">
        <f t="shared" si="37"/>
        <v>#VALUE!</v>
      </c>
      <c r="AS33" s="9" t="e">
        <f t="shared" si="37"/>
        <v>#VALUE!</v>
      </c>
      <c r="AT33" s="9" t="e">
        <f t="shared" si="37"/>
        <v>#VALUE!</v>
      </c>
      <c r="AU33" s="9" t="e">
        <f t="shared" si="37"/>
        <v>#VALUE!</v>
      </c>
      <c r="AV33" s="9" t="e">
        <f t="shared" si="37"/>
        <v>#VALUE!</v>
      </c>
      <c r="AW33" s="9" t="e">
        <f t="shared" si="37"/>
        <v>#VALUE!</v>
      </c>
      <c r="AX33" s="9" t="e">
        <f t="shared" si="37"/>
        <v>#VALUE!</v>
      </c>
      <c r="AY33" s="9" t="e">
        <f t="shared" si="37"/>
        <v>#VALUE!</v>
      </c>
      <c r="AZ33" s="9" t="e">
        <f t="shared" si="37"/>
        <v>#VALUE!</v>
      </c>
      <c r="BA33" s="9" t="e">
        <f t="shared" si="37"/>
        <v>#VALUE!</v>
      </c>
      <c r="BB33" s="9" t="e">
        <f t="shared" si="37"/>
        <v>#VALUE!</v>
      </c>
      <c r="BC33" s="9" t="e">
        <f t="shared" si="37"/>
        <v>#VALUE!</v>
      </c>
      <c r="BD33" s="9" t="e">
        <f t="shared" si="37"/>
        <v>#VALUE!</v>
      </c>
      <c r="BE33" s="9" t="e">
        <f t="shared" si="37"/>
        <v>#VALUE!</v>
      </c>
      <c r="BF33" s="9" t="e">
        <f t="shared" si="37"/>
        <v>#VALUE!</v>
      </c>
      <c r="BG33" s="9" t="e">
        <f t="shared" si="37"/>
        <v>#VALUE!</v>
      </c>
      <c r="BH33" s="9" t="e">
        <f t="shared" si="37"/>
        <v>#VALUE!</v>
      </c>
      <c r="BI33" s="9" t="e">
        <f t="shared" si="37"/>
        <v>#VALUE!</v>
      </c>
      <c r="BJ33" s="9" t="e">
        <f t="shared" si="37"/>
        <v>#VALUE!</v>
      </c>
      <c r="BK33" s="9" t="e">
        <f t="shared" si="37"/>
        <v>#VALUE!</v>
      </c>
      <c r="BL33" s="9" t="e">
        <f t="shared" si="37"/>
        <v>#VALUE!</v>
      </c>
      <c r="BM33" s="9" t="e">
        <f t="shared" si="37"/>
        <v>#VALUE!</v>
      </c>
      <c r="BN33" s="9" t="e">
        <f t="shared" si="37"/>
        <v>#VALUE!</v>
      </c>
      <c r="BO33" s="9" t="e">
        <f t="shared" si="37"/>
        <v>#VALUE!</v>
      </c>
    </row>
    <row r="34" spans="2:67" x14ac:dyDescent="0.25">
      <c r="B34" t="s">
        <v>278</v>
      </c>
      <c r="D34" s="7">
        <f>IF(VLOOKUP($B$20&amp;$B34,'[20]Other Summ'!$E:$AE,COLUMN(D$1)-2,FALSE)="",0,VLOOKUP($B$20&amp;$B34,'[20]Other Summ'!$E:$AE,COLUMN(D$1)-2,FALSE))</f>
        <v>600</v>
      </c>
      <c r="E34" s="7">
        <f>IF(VLOOKUP($B$20&amp;$B34,'[20]Other Summ'!$E:$AE,COLUMN(E$1)-2,FALSE)="",0,VLOOKUP($B$20&amp;$B34,'[20]Other Summ'!$E:$AE,COLUMN(E$1)-2,FALSE))</f>
        <v>1110</v>
      </c>
      <c r="F34" s="7">
        <f>IF(VLOOKUP($B$20&amp;$B34,'[20]Other Summ'!$E:$AE,COLUMN(F$1)-2,FALSE)="",0,VLOOKUP($B$20&amp;$B34,'[20]Other Summ'!$E:$AE,COLUMN(F$1)-2,FALSE))</f>
        <v>760</v>
      </c>
      <c r="G34" s="7">
        <f>IF(VLOOKUP($B$20&amp;$B34,'[20]Other Summ'!$E:$AE,COLUMN(G$1)-2,FALSE)="",0,VLOOKUP($B$20&amp;$B34,'[20]Other Summ'!$E:$AE,COLUMN(G$1)-2,FALSE))</f>
        <v>210</v>
      </c>
      <c r="H34" s="7">
        <f>IF(VLOOKUP($B$20&amp;$B34,'[20]Other Summ'!$E:$AE,COLUMN(H$1)-2,FALSE)="",0,VLOOKUP($B$20&amp;$B34,'[20]Other Summ'!$E:$AE,COLUMN(H$1)-2,FALSE))</f>
        <v>1190</v>
      </c>
      <c r="I34" s="7">
        <f>IF(VLOOKUP($B$20&amp;$B34,'[20]Other Summ'!$E:$AE,COLUMN(I$1)-2,FALSE)="",0,VLOOKUP($B$20&amp;$B34,'[20]Other Summ'!$E:$AE,COLUMN(I$1)-2,FALSE))</f>
        <v>1410</v>
      </c>
      <c r="J34" s="7">
        <f>IF(VLOOKUP($B$20&amp;$B34,'[20]Other Summ'!$E:$AE,COLUMN(J$1)-2,FALSE)="",0,VLOOKUP($B$20&amp;$B34,'[20]Other Summ'!$E:$AE,COLUMN(J$1)-2,FALSE))</f>
        <v>4080</v>
      </c>
      <c r="K34" s="7">
        <f>IF(VLOOKUP($B$20&amp;$B34,'[20]Other Summ'!$E:$AE,COLUMN(K$1)-2,FALSE)="",0,VLOOKUP($B$20&amp;$B34,'[20]Other Summ'!$E:$AE,COLUMN(K$1)-2,FALSE))</f>
        <v>4480</v>
      </c>
      <c r="L34" s="7">
        <f>IF(VLOOKUP($B$20&amp;$B34,'[20]Other Summ'!$E:$AE,COLUMN(L$1)-2,FALSE)="",0,VLOOKUP($B$20&amp;$B34,'[20]Other Summ'!$E:$AE,COLUMN(L$1)-2,FALSE))</f>
        <v>1180</v>
      </c>
      <c r="M34" s="7">
        <f>IF(VLOOKUP($B$20&amp;$B34,'[20]Other Summ'!$E:$AE,COLUMN(M$1)-2,FALSE)="",0,VLOOKUP($B$20&amp;$B34,'[20]Other Summ'!$E:$AE,COLUMN(M$1)-2,FALSE))</f>
        <v>1670</v>
      </c>
      <c r="N34" s="7">
        <f>IF(VLOOKUP($B$20&amp;$B34,'[20]Other Summ'!$E:$AE,COLUMN(N$1)-2,FALSE)="",0,VLOOKUP($B$20&amp;$B34,'[20]Other Summ'!$E:$AE,COLUMN(N$1)-2,FALSE))</f>
        <v>1140</v>
      </c>
      <c r="O34" s="7">
        <f>IF(VLOOKUP($B$20&amp;$B34,'[20]Other Summ'!$E:$AE,COLUMN(O$1)-2,FALSE)="",0,VLOOKUP($B$20&amp;$B34,'[20]Other Summ'!$E:$AE,COLUMN(O$1)-2,FALSE))</f>
        <v>1330</v>
      </c>
      <c r="P34" s="7">
        <f>IF(VLOOKUP($B$20&amp;$B34,'[20]Other Summ'!$E:$AE,COLUMN(P$1)-2,FALSE)="",0,VLOOKUP($B$20&amp;$B34,'[20]Other Summ'!$E:$AE,COLUMN(P$1)-2,FALSE))</f>
        <v>2660</v>
      </c>
      <c r="Q34" s="7">
        <f>IF(VLOOKUP($B$20&amp;$B34,'[20]Other Summ'!$E:$AE,COLUMN(Q$1)-2,FALSE)="",0,VLOOKUP($B$20&amp;$B34,'[20]Other Summ'!$E:$AE,COLUMN(Q$1)-2,FALSE))</f>
        <v>960</v>
      </c>
      <c r="R34" s="7">
        <f>IF(VLOOKUP($B$20&amp;$B34,'[20]Other Summ'!$E:$AE,COLUMN(R$1)-2,FALSE)="",0,VLOOKUP($B$20&amp;$B34,'[20]Other Summ'!$E:$AE,COLUMN(R$1)-2,FALSE))</f>
        <v>1000</v>
      </c>
      <c r="S34" s="7">
        <f>IF(VLOOKUP($B$20&amp;$B34,'[20]Other Summ'!$E:$AE,COLUMN(S$1)-2,FALSE)="",0,VLOOKUP($B$20&amp;$B34,'[20]Other Summ'!$E:$AE,COLUMN(S$1)-2,FALSE))</f>
        <v>1630</v>
      </c>
      <c r="T34" s="7">
        <f>IF(VLOOKUP($B$20&amp;$B34,'[20]Other Summ'!$E:$AE,COLUMN(T$1)-2,FALSE)="",0,VLOOKUP($B$20&amp;$B34,'[20]Other Summ'!$E:$AE,COLUMN(T$1)-2,FALSE))</f>
        <v>4720</v>
      </c>
      <c r="U34" s="7">
        <f>IF(VLOOKUP($B$20&amp;$B34,'[20]Other Summ'!$E:$AE,COLUMN(U$1)-2,FALSE)="",0,VLOOKUP($B$20&amp;$B34,'[20]Other Summ'!$E:$AE,COLUMN(U$1)-2,FALSE))</f>
        <v>3530</v>
      </c>
      <c r="V34" s="7">
        <f>IF(VLOOKUP($B$20&amp;$B34,'[20]Other Summ'!$E:$AE,COLUMN(V$1)-2,FALSE)="",0,VLOOKUP($B$20&amp;$B34,'[20]Other Summ'!$E:$AE,COLUMN(V$1)-2,FALSE))</f>
        <v>3710</v>
      </c>
      <c r="W34" s="7">
        <f>IF(VLOOKUP($B$20&amp;$B34,'[20]Other Summ'!$E:$AE,COLUMN(W$1)-2,FALSE)="",0,VLOOKUP($B$20&amp;$B34,'[20]Other Summ'!$E:$AE,COLUMN(W$1)-2,FALSE))</f>
        <v>4710</v>
      </c>
      <c r="X34" s="7">
        <f>IF(VLOOKUP($B$20&amp;$B34,'[20]Other Summ'!$E:$AE,COLUMN(X$1)-2,FALSE)="",0,VLOOKUP($B$20&amp;$B34,'[20]Other Summ'!$E:$AE,COLUMN(X$1)-2,FALSE))</f>
        <v>2150</v>
      </c>
      <c r="Y34" s="7">
        <f>IF(VLOOKUP($B$20&amp;$B34,'[20]Other Summ'!$E:$AE,COLUMN(Y$1)-2,FALSE)="",0,VLOOKUP($B$20&amp;$B34,'[20]Other Summ'!$E:$AE,COLUMN(Y$1)-2,FALSE))</f>
        <v>3330</v>
      </c>
      <c r="Z34" s="7">
        <f>IF(VLOOKUP($B$20&amp;$B34,'[20]Other Summ'!$E:$AE,COLUMN(Z$1)-2,FALSE)="",0,VLOOKUP($B$20&amp;$B34,'[20]Other Summ'!$E:$AE,COLUMN(Z$1)-2,FALSE))</f>
        <v>2950</v>
      </c>
      <c r="AA34" s="7">
        <f>IF(VLOOKUP($B$20&amp;$B34,'[20]Other Summ'!$E:$AE,COLUMN(AA$1)-2,FALSE)="",0,VLOOKUP($B$20&amp;$B34,'[20]Other Summ'!$E:$AE,COLUMN(AA$1)-2,FALSE))</f>
        <v>3630</v>
      </c>
      <c r="AB34" s="7">
        <f>IF(VLOOKUP($B$20&amp;$B34,'[20]Other Summ'!$E:$AE,COLUMN(AB$1)-2,FALSE)="",0,VLOOKUP($B$20&amp;$B34,'[20]Other Summ'!$E:$AE,COLUMN(AB$1)-2,FALSE))</f>
        <v>1850</v>
      </c>
      <c r="AC34" s="7">
        <f>IF(VLOOKUP($B$20&amp;$B34,'[20]Other Summ'!$E:$AE,COLUMN(AC$1)-2,FALSE)="",0,VLOOKUP($B$20&amp;$B34,'[20]Other Summ'!$E:$AE,COLUMN(AC$1)-2,FALSE))</f>
        <v>9300</v>
      </c>
      <c r="AF34" s="7">
        <f t="shared" si="30"/>
        <v>1850</v>
      </c>
      <c r="AG34" s="7">
        <f t="shared" si="30"/>
        <v>9300</v>
      </c>
      <c r="AH34" s="7" t="e">
        <f>SUMIF('[22]Paga All'!$G$581:$J$1238,$A$3&amp;$B$20&amp;$B34,'[22]Paga All'!$J$581:$J$1238)</f>
        <v>#VALUE!</v>
      </c>
      <c r="AI34" s="7" t="e">
        <f>SUMIF('[23]Paga all'!$F$665:$G$1279,$A$3&amp;$B$20&amp;$B34,'[23]Paga all'!$G$665:$G$1279)</f>
        <v>#VALUE!</v>
      </c>
      <c r="AJ34" s="9" t="e">
        <f>SUMIF('[16]Paga all'!$F$555:$G$1252,$A$3&amp;$B$20&amp;$B34,'[16]Paga all'!$G$555:$G$1252)</f>
        <v>#VALUE!</v>
      </c>
      <c r="AK34" s="9" t="e">
        <f t="shared" ref="AK34:BO34" si="38">AK26*AK33</f>
        <v>#VALUE!</v>
      </c>
      <c r="AL34" s="9" t="e">
        <f t="shared" si="38"/>
        <v>#VALUE!</v>
      </c>
      <c r="AM34" s="9" t="e">
        <f t="shared" si="38"/>
        <v>#VALUE!</v>
      </c>
      <c r="AN34" s="9" t="e">
        <f t="shared" si="38"/>
        <v>#VALUE!</v>
      </c>
      <c r="AO34" s="9" t="e">
        <f t="shared" si="38"/>
        <v>#VALUE!</v>
      </c>
      <c r="AP34" s="9" t="e">
        <f t="shared" si="38"/>
        <v>#VALUE!</v>
      </c>
      <c r="AQ34" s="9" t="e">
        <f t="shared" si="38"/>
        <v>#VALUE!</v>
      </c>
      <c r="AR34" s="9" t="e">
        <f t="shared" si="38"/>
        <v>#VALUE!</v>
      </c>
      <c r="AS34" s="9" t="e">
        <f t="shared" si="38"/>
        <v>#VALUE!</v>
      </c>
      <c r="AT34" s="9" t="e">
        <f t="shared" si="38"/>
        <v>#VALUE!</v>
      </c>
      <c r="AU34" s="9" t="e">
        <f t="shared" si="38"/>
        <v>#VALUE!</v>
      </c>
      <c r="AV34" s="9" t="e">
        <f t="shared" si="38"/>
        <v>#VALUE!</v>
      </c>
      <c r="AW34" s="9" t="e">
        <f t="shared" si="38"/>
        <v>#VALUE!</v>
      </c>
      <c r="AX34" s="9" t="e">
        <f t="shared" si="38"/>
        <v>#VALUE!</v>
      </c>
      <c r="AY34" s="9" t="e">
        <f t="shared" si="38"/>
        <v>#VALUE!</v>
      </c>
      <c r="AZ34" s="9" t="e">
        <f t="shared" si="38"/>
        <v>#VALUE!</v>
      </c>
      <c r="BA34" s="9" t="e">
        <f t="shared" si="38"/>
        <v>#VALUE!</v>
      </c>
      <c r="BB34" s="9" t="e">
        <f t="shared" si="38"/>
        <v>#VALUE!</v>
      </c>
      <c r="BC34" s="9" t="e">
        <f t="shared" si="38"/>
        <v>#VALUE!</v>
      </c>
      <c r="BD34" s="9" t="e">
        <f t="shared" si="38"/>
        <v>#VALUE!</v>
      </c>
      <c r="BE34" s="9" t="e">
        <f t="shared" si="38"/>
        <v>#VALUE!</v>
      </c>
      <c r="BF34" s="9" t="e">
        <f t="shared" si="38"/>
        <v>#VALUE!</v>
      </c>
      <c r="BG34" s="9" t="e">
        <f t="shared" si="38"/>
        <v>#VALUE!</v>
      </c>
      <c r="BH34" s="9" t="e">
        <f t="shared" si="38"/>
        <v>#VALUE!</v>
      </c>
      <c r="BI34" s="9" t="e">
        <f t="shared" si="38"/>
        <v>#VALUE!</v>
      </c>
      <c r="BJ34" s="9" t="e">
        <f t="shared" si="38"/>
        <v>#VALUE!</v>
      </c>
      <c r="BK34" s="9" t="e">
        <f t="shared" si="38"/>
        <v>#VALUE!</v>
      </c>
      <c r="BL34" s="9" t="e">
        <f t="shared" si="38"/>
        <v>#VALUE!</v>
      </c>
      <c r="BM34" s="9" t="e">
        <f t="shared" si="38"/>
        <v>#VALUE!</v>
      </c>
      <c r="BN34" s="9" t="e">
        <f t="shared" si="38"/>
        <v>#VALUE!</v>
      </c>
      <c r="BO34" s="9" t="e">
        <f t="shared" si="38"/>
        <v>#VALUE!</v>
      </c>
    </row>
    <row r="35" spans="2:67" x14ac:dyDescent="0.25">
      <c r="Y35" s="299"/>
      <c r="Z35" s="299"/>
      <c r="AA35" s="299"/>
      <c r="AB35" s="299"/>
      <c r="AC35" s="299"/>
      <c r="AF35" s="299"/>
      <c r="AG35" s="299"/>
      <c r="AH35" s="299"/>
    </row>
    <row r="36" spans="2:67" x14ac:dyDescent="0.25">
      <c r="B36" s="1" t="s">
        <v>108</v>
      </c>
      <c r="D36" s="240"/>
      <c r="E36" s="240"/>
      <c r="F36" s="240"/>
      <c r="G36" s="240"/>
      <c r="H36" s="240"/>
      <c r="I36" s="240"/>
      <c r="J36" s="240"/>
      <c r="K36" s="240"/>
      <c r="L36" s="240"/>
      <c r="M36" s="240"/>
      <c r="N36" s="240"/>
      <c r="O36" s="240"/>
      <c r="P36" s="240"/>
      <c r="Q36" s="240"/>
      <c r="R36" s="240"/>
      <c r="S36" s="240"/>
      <c r="T36" s="240"/>
      <c r="U36" s="240"/>
      <c r="V36" s="240"/>
      <c r="W36" s="240"/>
      <c r="X36" s="240"/>
      <c r="Y36" s="240"/>
      <c r="Z36" s="240"/>
      <c r="AA36" s="234">
        <f>RATE((COUNT($L$1:$O$1)),,-$K37,$O37)</f>
        <v>0.68428993141558014</v>
      </c>
      <c r="AB36" s="234">
        <f>RATE((COUNT($L$1:$O$1)),,-$K37,$O37)</f>
        <v>0.68428993141558014</v>
      </c>
      <c r="AC36" s="234">
        <f>RATE((COUNT($Q$1:$AC$1)),,-$P37,$AC37)</f>
        <v>0.15632926540202793</v>
      </c>
      <c r="AF36" s="234"/>
      <c r="AG36" s="234"/>
      <c r="AH36" s="234"/>
    </row>
    <row r="37" spans="2:67" x14ac:dyDescent="0.25">
      <c r="B37" s="242" t="s">
        <v>137</v>
      </c>
      <c r="D37" s="243"/>
      <c r="E37" s="243"/>
      <c r="F37" s="243"/>
      <c r="G37" s="243"/>
      <c r="H37" s="243"/>
      <c r="I37" s="243"/>
      <c r="J37" s="243"/>
      <c r="K37" s="243">
        <f t="shared" ref="K37:AC37" si="39">K44+K45</f>
        <v>21</v>
      </c>
      <c r="L37" s="243">
        <f t="shared" si="39"/>
        <v>122</v>
      </c>
      <c r="M37" s="243">
        <f t="shared" si="39"/>
        <v>165</v>
      </c>
      <c r="N37" s="243">
        <f t="shared" si="39"/>
        <v>183</v>
      </c>
      <c r="O37" s="243">
        <f t="shared" si="39"/>
        <v>169</v>
      </c>
      <c r="P37" s="243">
        <f t="shared" si="39"/>
        <v>153</v>
      </c>
      <c r="Q37" s="243">
        <f t="shared" si="39"/>
        <v>206</v>
      </c>
      <c r="R37" s="243">
        <f t="shared" si="39"/>
        <v>256</v>
      </c>
      <c r="S37" s="243">
        <f t="shared" si="39"/>
        <v>310</v>
      </c>
      <c r="T37" s="243">
        <f t="shared" si="39"/>
        <v>341</v>
      </c>
      <c r="U37" s="243">
        <f t="shared" si="39"/>
        <v>406</v>
      </c>
      <c r="V37" s="243">
        <f t="shared" si="39"/>
        <v>545</v>
      </c>
      <c r="W37" s="243">
        <f t="shared" si="39"/>
        <v>671</v>
      </c>
      <c r="X37" s="243">
        <f t="shared" si="39"/>
        <v>858</v>
      </c>
      <c r="Y37" s="243">
        <f t="shared" si="39"/>
        <v>973</v>
      </c>
      <c r="Z37" s="243">
        <f t="shared" si="39"/>
        <v>1000</v>
      </c>
      <c r="AA37" s="243">
        <f t="shared" si="39"/>
        <v>1010</v>
      </c>
      <c r="AB37" s="243">
        <f>AB44+AB45</f>
        <v>976</v>
      </c>
      <c r="AC37" s="243">
        <f t="shared" si="39"/>
        <v>1011</v>
      </c>
      <c r="AF37" s="244">
        <f>SUM(AF44:AF45)</f>
        <v>976</v>
      </c>
      <c r="AG37" s="244">
        <f t="shared" ref="AG37:BO37" si="40">ROUND((AF44+AF45)*(1+AG38),)</f>
        <v>1074</v>
      </c>
      <c r="AH37" s="244">
        <f t="shared" si="40"/>
        <v>1112</v>
      </c>
      <c r="AI37" s="245" t="e">
        <f t="shared" si="40"/>
        <v>#VALUE!</v>
      </c>
      <c r="AJ37" s="245" t="e">
        <f t="shared" si="40"/>
        <v>#VALUE!</v>
      </c>
      <c r="AK37" s="245" t="e">
        <f t="shared" si="40"/>
        <v>#VALUE!</v>
      </c>
      <c r="AL37" s="245" t="e">
        <f t="shared" si="40"/>
        <v>#VALUE!</v>
      </c>
      <c r="AM37" s="245" t="e">
        <f t="shared" si="40"/>
        <v>#VALUE!</v>
      </c>
      <c r="AN37" s="245" t="e">
        <f t="shared" si="40"/>
        <v>#VALUE!</v>
      </c>
      <c r="AO37" s="245" t="e">
        <f t="shared" si="40"/>
        <v>#VALUE!</v>
      </c>
      <c r="AP37" s="245" t="e">
        <f t="shared" si="40"/>
        <v>#VALUE!</v>
      </c>
      <c r="AQ37" s="245" t="e">
        <f t="shared" si="40"/>
        <v>#VALUE!</v>
      </c>
      <c r="AR37" s="245" t="e">
        <f t="shared" si="40"/>
        <v>#VALUE!</v>
      </c>
      <c r="AS37" s="245" t="e">
        <f t="shared" si="40"/>
        <v>#VALUE!</v>
      </c>
      <c r="AT37" s="245" t="e">
        <f t="shared" si="40"/>
        <v>#VALUE!</v>
      </c>
      <c r="AU37" s="245" t="e">
        <f t="shared" si="40"/>
        <v>#VALUE!</v>
      </c>
      <c r="AV37" s="245" t="e">
        <f t="shared" si="40"/>
        <v>#VALUE!</v>
      </c>
      <c r="AW37" s="245" t="e">
        <f t="shared" si="40"/>
        <v>#VALUE!</v>
      </c>
      <c r="AX37" s="245" t="e">
        <f t="shared" si="40"/>
        <v>#VALUE!</v>
      </c>
      <c r="AY37" s="245" t="e">
        <f t="shared" si="40"/>
        <v>#VALUE!</v>
      </c>
      <c r="AZ37" s="245" t="e">
        <f t="shared" si="40"/>
        <v>#VALUE!</v>
      </c>
      <c r="BA37" s="245" t="e">
        <f t="shared" si="40"/>
        <v>#VALUE!</v>
      </c>
      <c r="BB37" s="245" t="e">
        <f t="shared" si="40"/>
        <v>#VALUE!</v>
      </c>
      <c r="BC37" s="245" t="e">
        <f t="shared" si="40"/>
        <v>#VALUE!</v>
      </c>
      <c r="BD37" s="245" t="e">
        <f t="shared" si="40"/>
        <v>#VALUE!</v>
      </c>
      <c r="BE37" s="245" t="e">
        <f t="shared" si="40"/>
        <v>#VALUE!</v>
      </c>
      <c r="BF37" s="245" t="e">
        <f t="shared" si="40"/>
        <v>#VALUE!</v>
      </c>
      <c r="BG37" s="245" t="e">
        <f t="shared" si="40"/>
        <v>#VALUE!</v>
      </c>
      <c r="BH37" s="245" t="e">
        <f t="shared" si="40"/>
        <v>#VALUE!</v>
      </c>
      <c r="BI37" s="245" t="e">
        <f t="shared" si="40"/>
        <v>#VALUE!</v>
      </c>
      <c r="BJ37" s="245" t="e">
        <f t="shared" si="40"/>
        <v>#VALUE!</v>
      </c>
      <c r="BK37" s="245" t="e">
        <f t="shared" si="40"/>
        <v>#VALUE!</v>
      </c>
      <c r="BL37" s="245" t="e">
        <f t="shared" si="40"/>
        <v>#VALUE!</v>
      </c>
      <c r="BM37" s="245" t="e">
        <f t="shared" si="40"/>
        <v>#VALUE!</v>
      </c>
      <c r="BN37" s="245" t="e">
        <f t="shared" si="40"/>
        <v>#VALUE!</v>
      </c>
      <c r="BO37" s="245" t="e">
        <f t="shared" si="40"/>
        <v>#VALUE!</v>
      </c>
    </row>
    <row r="38" spans="2:67" x14ac:dyDescent="0.25">
      <c r="B38" s="246" t="s">
        <v>99</v>
      </c>
      <c r="C38" s="247"/>
      <c r="D38" s="248"/>
      <c r="E38" s="249"/>
      <c r="F38" s="249"/>
      <c r="G38" s="249"/>
      <c r="H38" s="249"/>
      <c r="I38" s="249"/>
      <c r="J38" s="249"/>
      <c r="K38" s="249"/>
      <c r="L38" s="249">
        <f t="shared" ref="L38:AB38" si="41">RATE(1,,-K37,L37)</f>
        <v>4.8095238095238093</v>
      </c>
      <c r="M38" s="249">
        <f t="shared" si="41"/>
        <v>0.35245901639344274</v>
      </c>
      <c r="N38" s="249">
        <f t="shared" si="41"/>
        <v>0.10909090909090918</v>
      </c>
      <c r="O38" s="249">
        <f t="shared" si="41"/>
        <v>-7.650273224043723E-2</v>
      </c>
      <c r="P38" s="249">
        <f t="shared" si="41"/>
        <v>-9.4674556213017819E-2</v>
      </c>
      <c r="Q38" s="249">
        <f t="shared" si="41"/>
        <v>0.34640522875816998</v>
      </c>
      <c r="R38" s="249">
        <f t="shared" si="41"/>
        <v>0.24271844660194164</v>
      </c>
      <c r="S38" s="249">
        <f t="shared" si="41"/>
        <v>0.21093750000000006</v>
      </c>
      <c r="T38" s="249">
        <f t="shared" si="41"/>
        <v>0.1</v>
      </c>
      <c r="U38" s="249">
        <f t="shared" si="41"/>
        <v>0.1906158357771261</v>
      </c>
      <c r="V38" s="249">
        <f t="shared" si="41"/>
        <v>0.34236453201970446</v>
      </c>
      <c r="W38" s="249">
        <f t="shared" si="41"/>
        <v>0.23119266055045889</v>
      </c>
      <c r="X38" s="249">
        <f t="shared" si="41"/>
        <v>0.27868852459016402</v>
      </c>
      <c r="Y38" s="249">
        <f t="shared" si="41"/>
        <v>0.13403263403263396</v>
      </c>
      <c r="Z38" s="249">
        <f t="shared" si="41"/>
        <v>2.7749229188078185E-2</v>
      </c>
      <c r="AA38" s="249">
        <f t="shared" si="41"/>
        <v>9.9999999999999256E-3</v>
      </c>
      <c r="AB38" s="249">
        <f t="shared" si="41"/>
        <v>-3.3663366336633617E-2</v>
      </c>
      <c r="AC38" s="249">
        <f>RATE(1,,-AA37,AC37)</f>
        <v>9.9009900990090619E-4</v>
      </c>
      <c r="AD38" s="250">
        <v>0.2</v>
      </c>
      <c r="AF38" s="267">
        <v>0.1</v>
      </c>
      <c r="AG38" s="267">
        <f>AF38</f>
        <v>0.1</v>
      </c>
      <c r="AH38" s="267">
        <f t="shared" ref="AH38:AW42" si="42">AG38</f>
        <v>0.1</v>
      </c>
      <c r="AI38" s="267">
        <f t="shared" si="42"/>
        <v>0.1</v>
      </c>
      <c r="AJ38" s="267">
        <v>0.13300000000000001</v>
      </c>
      <c r="AK38" s="267">
        <v>0.16700000000000001</v>
      </c>
      <c r="AL38" s="252">
        <f>AD38</f>
        <v>0.2</v>
      </c>
      <c r="AM38" s="252">
        <f t="shared" si="42"/>
        <v>0.2</v>
      </c>
      <c r="AN38" s="252">
        <f t="shared" si="42"/>
        <v>0.2</v>
      </c>
      <c r="AO38" s="252">
        <f t="shared" si="42"/>
        <v>0.2</v>
      </c>
      <c r="AP38" s="252">
        <f t="shared" si="42"/>
        <v>0.2</v>
      </c>
      <c r="AQ38" s="252">
        <f t="shared" si="42"/>
        <v>0.2</v>
      </c>
      <c r="AR38" s="252">
        <f t="shared" si="42"/>
        <v>0.2</v>
      </c>
      <c r="AS38" s="252">
        <f t="shared" si="42"/>
        <v>0.2</v>
      </c>
      <c r="AT38" s="252">
        <f t="shared" si="42"/>
        <v>0.2</v>
      </c>
      <c r="AU38" s="252">
        <f t="shared" si="42"/>
        <v>0.2</v>
      </c>
      <c r="AV38" s="252">
        <f t="shared" si="42"/>
        <v>0.2</v>
      </c>
      <c r="AW38" s="252">
        <f t="shared" si="42"/>
        <v>0.2</v>
      </c>
      <c r="AX38" s="252">
        <f t="shared" ref="AX38:BM42" si="43">AW38</f>
        <v>0.2</v>
      </c>
      <c r="AY38" s="252">
        <f t="shared" si="43"/>
        <v>0.2</v>
      </c>
      <c r="AZ38" s="252">
        <f t="shared" si="43"/>
        <v>0.2</v>
      </c>
      <c r="BA38" s="252">
        <f t="shared" si="43"/>
        <v>0.2</v>
      </c>
      <c r="BB38" s="252">
        <f t="shared" si="43"/>
        <v>0.2</v>
      </c>
      <c r="BC38" s="252">
        <f t="shared" si="43"/>
        <v>0.2</v>
      </c>
      <c r="BD38" s="252">
        <f t="shared" si="43"/>
        <v>0.2</v>
      </c>
      <c r="BE38" s="252">
        <f t="shared" si="43"/>
        <v>0.2</v>
      </c>
      <c r="BF38" s="252">
        <f t="shared" si="43"/>
        <v>0.2</v>
      </c>
      <c r="BG38" s="252">
        <f t="shared" si="43"/>
        <v>0.2</v>
      </c>
      <c r="BH38" s="252">
        <f t="shared" si="43"/>
        <v>0.2</v>
      </c>
      <c r="BI38" s="252">
        <f t="shared" si="43"/>
        <v>0.2</v>
      </c>
      <c r="BJ38" s="252">
        <f t="shared" si="43"/>
        <v>0.2</v>
      </c>
      <c r="BK38" s="252">
        <f t="shared" si="43"/>
        <v>0.2</v>
      </c>
      <c r="BL38" s="252">
        <f t="shared" si="43"/>
        <v>0.2</v>
      </c>
      <c r="BM38" s="252">
        <f t="shared" si="43"/>
        <v>0.2</v>
      </c>
      <c r="BN38" s="252">
        <f t="shared" ref="BN38:BO42" si="44">BM38</f>
        <v>0.2</v>
      </c>
      <c r="BO38" s="252">
        <f t="shared" si="44"/>
        <v>0.2</v>
      </c>
    </row>
    <row r="39" spans="2:67" x14ac:dyDescent="0.25">
      <c r="B39" s="246" t="s">
        <v>101</v>
      </c>
      <c r="C39" s="247"/>
      <c r="D39" s="253"/>
      <c r="E39" s="253"/>
      <c r="F39" s="253"/>
      <c r="G39" s="253"/>
      <c r="H39" s="253"/>
      <c r="I39" s="253"/>
      <c r="J39" s="253"/>
      <c r="K39" s="253">
        <f t="shared" ref="K39:AC39" si="45">K45/K37</f>
        <v>0</v>
      </c>
      <c r="L39" s="253">
        <f t="shared" si="45"/>
        <v>3.2786885245901641E-2</v>
      </c>
      <c r="M39" s="253">
        <f t="shared" si="45"/>
        <v>0.22424242424242424</v>
      </c>
      <c r="N39" s="253">
        <f t="shared" si="45"/>
        <v>0.22950819672131148</v>
      </c>
      <c r="O39" s="253">
        <f t="shared" si="45"/>
        <v>0.34319526627218933</v>
      </c>
      <c r="P39" s="253">
        <f t="shared" si="45"/>
        <v>0.16993464052287582</v>
      </c>
      <c r="Q39" s="253">
        <f t="shared" si="45"/>
        <v>0.14563106796116504</v>
      </c>
      <c r="R39" s="253">
        <f t="shared" si="45"/>
        <v>0.18359375</v>
      </c>
      <c r="S39" s="253">
        <f t="shared" si="45"/>
        <v>0.20645161290322581</v>
      </c>
      <c r="T39" s="253">
        <f t="shared" si="45"/>
        <v>0.19648093841642228</v>
      </c>
      <c r="U39" s="253">
        <f t="shared" si="45"/>
        <v>0.17733990147783252</v>
      </c>
      <c r="V39" s="253">
        <f t="shared" si="45"/>
        <v>0.14495412844036698</v>
      </c>
      <c r="W39" s="253">
        <f t="shared" si="45"/>
        <v>0.12965722801788376</v>
      </c>
      <c r="X39" s="253">
        <f t="shared" si="45"/>
        <v>9.9067599067599071E-2</v>
      </c>
      <c r="Y39" s="253">
        <f t="shared" si="45"/>
        <v>0.14696813977389517</v>
      </c>
      <c r="Z39" s="253">
        <f t="shared" si="45"/>
        <v>0.125</v>
      </c>
      <c r="AA39" s="253">
        <f t="shared" si="45"/>
        <v>0.17425742574257425</v>
      </c>
      <c r="AB39" s="253">
        <f>AB45/AB37</f>
        <v>0.1598360655737705</v>
      </c>
      <c r="AC39" s="253">
        <f t="shared" si="45"/>
        <v>0.12462908011869436</v>
      </c>
      <c r="AD39" s="250">
        <v>0.1</v>
      </c>
      <c r="AF39" s="289">
        <v>0.26</v>
      </c>
      <c r="AG39" s="289">
        <f>AF39</f>
        <v>0.26</v>
      </c>
      <c r="AH39" s="289">
        <v>0.23</v>
      </c>
      <c r="AI39" s="267">
        <v>0.2</v>
      </c>
      <c r="AJ39" s="267">
        <v>0.14000000000000001</v>
      </c>
      <c r="AK39" s="267">
        <v>0.11</v>
      </c>
      <c r="AL39" s="252">
        <f>AD39</f>
        <v>0.1</v>
      </c>
      <c r="AM39" s="252">
        <f t="shared" si="42"/>
        <v>0.1</v>
      </c>
      <c r="AN39" s="252">
        <f t="shared" si="42"/>
        <v>0.1</v>
      </c>
      <c r="AO39" s="252">
        <f t="shared" si="42"/>
        <v>0.1</v>
      </c>
      <c r="AP39" s="252">
        <f t="shared" si="42"/>
        <v>0.1</v>
      </c>
      <c r="AQ39" s="252">
        <f t="shared" si="42"/>
        <v>0.1</v>
      </c>
      <c r="AR39" s="252">
        <f t="shared" si="42"/>
        <v>0.1</v>
      </c>
      <c r="AS39" s="252">
        <f t="shared" si="42"/>
        <v>0.1</v>
      </c>
      <c r="AT39" s="252">
        <f t="shared" si="42"/>
        <v>0.1</v>
      </c>
      <c r="AU39" s="252">
        <f t="shared" si="42"/>
        <v>0.1</v>
      </c>
      <c r="AV39" s="252">
        <f t="shared" si="42"/>
        <v>0.1</v>
      </c>
      <c r="AW39" s="252">
        <f t="shared" si="42"/>
        <v>0.1</v>
      </c>
      <c r="AX39" s="252">
        <f t="shared" si="43"/>
        <v>0.1</v>
      </c>
      <c r="AY39" s="252">
        <f t="shared" si="43"/>
        <v>0.1</v>
      </c>
      <c r="AZ39" s="252">
        <f t="shared" si="43"/>
        <v>0.1</v>
      </c>
      <c r="BA39" s="252">
        <f t="shared" si="43"/>
        <v>0.1</v>
      </c>
      <c r="BB39" s="252">
        <f t="shared" si="43"/>
        <v>0.1</v>
      </c>
      <c r="BC39" s="252">
        <f t="shared" si="43"/>
        <v>0.1</v>
      </c>
      <c r="BD39" s="252">
        <f t="shared" si="43"/>
        <v>0.1</v>
      </c>
      <c r="BE39" s="252">
        <f t="shared" si="43"/>
        <v>0.1</v>
      </c>
      <c r="BF39" s="252">
        <f t="shared" si="43"/>
        <v>0.1</v>
      </c>
      <c r="BG39" s="252">
        <f t="shared" si="43"/>
        <v>0.1</v>
      </c>
      <c r="BH39" s="252">
        <f t="shared" si="43"/>
        <v>0.1</v>
      </c>
      <c r="BI39" s="252">
        <f t="shared" si="43"/>
        <v>0.1</v>
      </c>
      <c r="BJ39" s="252">
        <f t="shared" si="43"/>
        <v>0.1</v>
      </c>
      <c r="BK39" s="252">
        <f t="shared" si="43"/>
        <v>0.1</v>
      </c>
      <c r="BL39" s="252">
        <f t="shared" si="43"/>
        <v>0.1</v>
      </c>
      <c r="BM39" s="252">
        <f t="shared" si="43"/>
        <v>0.1</v>
      </c>
      <c r="BN39" s="252">
        <f t="shared" si="44"/>
        <v>0.1</v>
      </c>
      <c r="BO39" s="252">
        <f t="shared" si="44"/>
        <v>0.1</v>
      </c>
    </row>
    <row r="40" spans="2:67" x14ac:dyDescent="0.25">
      <c r="B40" s="246" t="s">
        <v>133</v>
      </c>
      <c r="C40" s="247"/>
      <c r="D40" s="255"/>
      <c r="E40" s="255"/>
      <c r="F40" s="255"/>
      <c r="G40" s="255"/>
      <c r="H40" s="255"/>
      <c r="I40" s="255"/>
      <c r="J40" s="255"/>
      <c r="K40" s="255">
        <f t="shared" ref="K40:AC40" si="46">K46/K44</f>
        <v>2</v>
      </c>
      <c r="L40" s="255">
        <f t="shared" si="46"/>
        <v>4.7881355932203391</v>
      </c>
      <c r="M40" s="255">
        <f t="shared" si="46"/>
        <v>6.25</v>
      </c>
      <c r="N40" s="255">
        <f t="shared" si="46"/>
        <v>5.8936170212765955</v>
      </c>
      <c r="O40" s="255">
        <f t="shared" si="46"/>
        <v>7.0990990990990994</v>
      </c>
      <c r="P40" s="255">
        <f t="shared" si="46"/>
        <v>7.5354330708661417</v>
      </c>
      <c r="Q40" s="255">
        <f t="shared" si="46"/>
        <v>9.3806818181818183</v>
      </c>
      <c r="R40" s="255">
        <f t="shared" si="46"/>
        <v>11.794258373205741</v>
      </c>
      <c r="S40" s="255">
        <f t="shared" si="46"/>
        <v>12.882113821138212</v>
      </c>
      <c r="T40" s="255">
        <f t="shared" si="46"/>
        <v>10.737226277372264</v>
      </c>
      <c r="U40" s="255">
        <f t="shared" si="46"/>
        <v>11.41317365269461</v>
      </c>
      <c r="V40" s="255">
        <f t="shared" si="46"/>
        <v>11.154506437768241</v>
      </c>
      <c r="W40" s="255">
        <f t="shared" si="46"/>
        <v>10.452054794520548</v>
      </c>
      <c r="X40" s="255">
        <f t="shared" si="46"/>
        <v>11.144890038809832</v>
      </c>
      <c r="Y40" s="255">
        <f t="shared" si="46"/>
        <v>11.114457831325302</v>
      </c>
      <c r="Z40" s="255">
        <f t="shared" si="46"/>
        <v>11.123428571428571</v>
      </c>
      <c r="AA40" s="255">
        <f t="shared" si="46"/>
        <v>11.327338129496402</v>
      </c>
      <c r="AB40" s="255">
        <f>AB46/AB44</f>
        <v>10.730487804878049</v>
      </c>
      <c r="AC40" s="255">
        <f t="shared" si="46"/>
        <v>12.784180790960452</v>
      </c>
      <c r="AD40" s="256">
        <v>25</v>
      </c>
      <c r="AF40" s="268">
        <v>10.114862732723257</v>
      </c>
      <c r="AG40" s="268">
        <f>AF40</f>
        <v>10.114862732723257</v>
      </c>
      <c r="AH40" s="268">
        <f t="shared" si="42"/>
        <v>10.114862732723257</v>
      </c>
      <c r="AI40" s="268">
        <v>12</v>
      </c>
      <c r="AJ40" s="268">
        <v>16.5</v>
      </c>
      <c r="AK40" s="268">
        <v>21</v>
      </c>
      <c r="AL40" s="258">
        <f>AD40</f>
        <v>25</v>
      </c>
      <c r="AM40" s="258">
        <f t="shared" si="42"/>
        <v>25</v>
      </c>
      <c r="AN40" s="258">
        <f t="shared" si="42"/>
        <v>25</v>
      </c>
      <c r="AO40" s="258">
        <f t="shared" si="42"/>
        <v>25</v>
      </c>
      <c r="AP40" s="258">
        <f t="shared" si="42"/>
        <v>25</v>
      </c>
      <c r="AQ40" s="258">
        <f t="shared" si="42"/>
        <v>25</v>
      </c>
      <c r="AR40" s="258">
        <f t="shared" si="42"/>
        <v>25</v>
      </c>
      <c r="AS40" s="258">
        <f t="shared" si="42"/>
        <v>25</v>
      </c>
      <c r="AT40" s="258">
        <f t="shared" si="42"/>
        <v>25</v>
      </c>
      <c r="AU40" s="258">
        <f t="shared" si="42"/>
        <v>25</v>
      </c>
      <c r="AV40" s="258">
        <f t="shared" si="42"/>
        <v>25</v>
      </c>
      <c r="AW40" s="258">
        <f t="shared" si="42"/>
        <v>25</v>
      </c>
      <c r="AX40" s="258">
        <f t="shared" si="43"/>
        <v>25</v>
      </c>
      <c r="AY40" s="258">
        <f t="shared" si="43"/>
        <v>25</v>
      </c>
      <c r="AZ40" s="258">
        <f t="shared" si="43"/>
        <v>25</v>
      </c>
      <c r="BA40" s="258">
        <f t="shared" si="43"/>
        <v>25</v>
      </c>
      <c r="BB40" s="258">
        <f t="shared" si="43"/>
        <v>25</v>
      </c>
      <c r="BC40" s="258">
        <f t="shared" si="43"/>
        <v>25</v>
      </c>
      <c r="BD40" s="258">
        <f t="shared" si="43"/>
        <v>25</v>
      </c>
      <c r="BE40" s="258">
        <f t="shared" si="43"/>
        <v>25</v>
      </c>
      <c r="BF40" s="258">
        <f t="shared" si="43"/>
        <v>25</v>
      </c>
      <c r="BG40" s="258">
        <f t="shared" si="43"/>
        <v>25</v>
      </c>
      <c r="BH40" s="258">
        <f t="shared" si="43"/>
        <v>25</v>
      </c>
      <c r="BI40" s="258">
        <f t="shared" si="43"/>
        <v>25</v>
      </c>
      <c r="BJ40" s="258">
        <f t="shared" si="43"/>
        <v>25</v>
      </c>
      <c r="BK40" s="258">
        <f t="shared" si="43"/>
        <v>25</v>
      </c>
      <c r="BL40" s="258">
        <f t="shared" si="43"/>
        <v>25</v>
      </c>
      <c r="BM40" s="258">
        <f t="shared" si="43"/>
        <v>25</v>
      </c>
      <c r="BN40" s="258">
        <f t="shared" si="44"/>
        <v>25</v>
      </c>
      <c r="BO40" s="258">
        <f t="shared" si="44"/>
        <v>25</v>
      </c>
    </row>
    <row r="41" spans="2:67" x14ac:dyDescent="0.25">
      <c r="B41" s="246" t="s">
        <v>103</v>
      </c>
      <c r="C41" s="247"/>
      <c r="D41" s="259"/>
      <c r="E41" s="259"/>
      <c r="F41" s="259"/>
      <c r="G41" s="259"/>
      <c r="H41" s="259"/>
      <c r="I41" s="259"/>
      <c r="J41" s="259"/>
      <c r="K41" s="259">
        <f t="shared" ref="K41:AA41" si="47">K49/K46</f>
        <v>113.0952380952381</v>
      </c>
      <c r="L41" s="259">
        <f t="shared" si="47"/>
        <v>120.4424778761062</v>
      </c>
      <c r="M41" s="259">
        <f t="shared" si="47"/>
        <v>120.375</v>
      </c>
      <c r="N41" s="259">
        <f t="shared" si="47"/>
        <v>119.49458483754513</v>
      </c>
      <c r="O41" s="259">
        <f t="shared" si="47"/>
        <v>126.6497461928934</v>
      </c>
      <c r="P41" s="259">
        <f t="shared" si="47"/>
        <v>123.51097178683385</v>
      </c>
      <c r="Q41" s="259">
        <f t="shared" si="47"/>
        <v>124.1671714112659</v>
      </c>
      <c r="R41" s="259">
        <f t="shared" si="47"/>
        <v>124.17849898580121</v>
      </c>
      <c r="S41" s="259">
        <f t="shared" si="47"/>
        <v>124.51877563900284</v>
      </c>
      <c r="T41" s="259">
        <f t="shared" si="47"/>
        <v>123.26648538409245</v>
      </c>
      <c r="U41" s="259">
        <f t="shared" si="47"/>
        <v>121.37985309548793</v>
      </c>
      <c r="V41" s="259">
        <f t="shared" si="47"/>
        <v>121.98922662562524</v>
      </c>
      <c r="W41" s="259">
        <f t="shared" si="47"/>
        <v>122.76376146788991</v>
      </c>
      <c r="X41" s="259">
        <f t="shared" si="47"/>
        <v>123.74927452118398</v>
      </c>
      <c r="Y41" s="259">
        <f t="shared" si="47"/>
        <v>122.92140921409214</v>
      </c>
      <c r="Z41" s="259">
        <f t="shared" si="47"/>
        <v>125.69094832014795</v>
      </c>
      <c r="AA41" s="259">
        <f t="shared" si="47"/>
        <v>149.03673123742988</v>
      </c>
      <c r="AB41" s="259">
        <f>AB49/AB46</f>
        <v>149.54540288669168</v>
      </c>
      <c r="AC41" s="259">
        <f>AC49/AC46</f>
        <v>149.78345412762948</v>
      </c>
      <c r="AD41" s="275">
        <f>SUM(P49:AC49)/SUM(P46:AC46)</f>
        <v>132.73902985700758</v>
      </c>
      <c r="AF41" s="261">
        <f>AD41</f>
        <v>132.73902985700758</v>
      </c>
      <c r="AG41" s="261">
        <f>AF41</f>
        <v>132.73902985700758</v>
      </c>
      <c r="AH41" s="261">
        <f t="shared" si="42"/>
        <v>132.73902985700758</v>
      </c>
      <c r="AI41" s="262">
        <f t="shared" si="42"/>
        <v>132.73902985700758</v>
      </c>
      <c r="AJ41" s="262">
        <f t="shared" si="42"/>
        <v>132.73902985700758</v>
      </c>
      <c r="AK41" s="262">
        <f t="shared" si="42"/>
        <v>132.73902985700758</v>
      </c>
      <c r="AL41" s="262">
        <f>AD41</f>
        <v>132.73902985700758</v>
      </c>
      <c r="AM41" s="262">
        <f t="shared" si="42"/>
        <v>132.73902985700758</v>
      </c>
      <c r="AN41" s="262">
        <f t="shared" si="42"/>
        <v>132.73902985700758</v>
      </c>
      <c r="AO41" s="262">
        <f t="shared" si="42"/>
        <v>132.73902985700758</v>
      </c>
      <c r="AP41" s="262">
        <f t="shared" si="42"/>
        <v>132.73902985700758</v>
      </c>
      <c r="AQ41" s="262">
        <f t="shared" si="42"/>
        <v>132.73902985700758</v>
      </c>
      <c r="AR41" s="262">
        <f t="shared" si="42"/>
        <v>132.73902985700758</v>
      </c>
      <c r="AS41" s="262">
        <f t="shared" si="42"/>
        <v>132.73902985700758</v>
      </c>
      <c r="AT41" s="262">
        <f t="shared" si="42"/>
        <v>132.73902985700758</v>
      </c>
      <c r="AU41" s="262">
        <f t="shared" si="42"/>
        <v>132.73902985700758</v>
      </c>
      <c r="AV41" s="262">
        <f t="shared" si="42"/>
        <v>132.73902985700758</v>
      </c>
      <c r="AW41" s="262">
        <f t="shared" si="42"/>
        <v>132.73902985700758</v>
      </c>
      <c r="AX41" s="262">
        <f t="shared" si="43"/>
        <v>132.73902985700758</v>
      </c>
      <c r="AY41" s="262">
        <f t="shared" si="43"/>
        <v>132.73902985700758</v>
      </c>
      <c r="AZ41" s="262">
        <f t="shared" si="43"/>
        <v>132.73902985700758</v>
      </c>
      <c r="BA41" s="262">
        <f t="shared" si="43"/>
        <v>132.73902985700758</v>
      </c>
      <c r="BB41" s="262">
        <f t="shared" si="43"/>
        <v>132.73902985700758</v>
      </c>
      <c r="BC41" s="262">
        <f t="shared" si="43"/>
        <v>132.73902985700758</v>
      </c>
      <c r="BD41" s="262">
        <f t="shared" si="43"/>
        <v>132.73902985700758</v>
      </c>
      <c r="BE41" s="262">
        <f t="shared" si="43"/>
        <v>132.73902985700758</v>
      </c>
      <c r="BF41" s="262">
        <f t="shared" si="43"/>
        <v>132.73902985700758</v>
      </c>
      <c r="BG41" s="262">
        <f t="shared" si="43"/>
        <v>132.73902985700758</v>
      </c>
      <c r="BH41" s="262">
        <f t="shared" si="43"/>
        <v>132.73902985700758</v>
      </c>
      <c r="BI41" s="262">
        <f t="shared" si="43"/>
        <v>132.73902985700758</v>
      </c>
      <c r="BJ41" s="262">
        <f t="shared" si="43"/>
        <v>132.73902985700758</v>
      </c>
      <c r="BK41" s="262">
        <f t="shared" si="43"/>
        <v>132.73902985700758</v>
      </c>
      <c r="BL41" s="262">
        <f t="shared" si="43"/>
        <v>132.73902985700758</v>
      </c>
      <c r="BM41" s="262">
        <f t="shared" si="43"/>
        <v>132.73902985700758</v>
      </c>
      <c r="BN41" s="262">
        <f t="shared" si="44"/>
        <v>132.73902985700758</v>
      </c>
      <c r="BO41" s="262">
        <f t="shared" si="44"/>
        <v>132.73902985700758</v>
      </c>
    </row>
    <row r="42" spans="2:67" x14ac:dyDescent="0.25">
      <c r="B42" s="246" t="s">
        <v>134</v>
      </c>
      <c r="C42" s="247"/>
      <c r="D42" s="253"/>
      <c r="E42" s="253"/>
      <c r="F42" s="253"/>
      <c r="G42" s="253"/>
      <c r="H42" s="253"/>
      <c r="I42" s="253"/>
      <c r="J42" s="253"/>
      <c r="K42" s="253">
        <f t="shared" ref="K42:AA42" si="48">K50/K49</f>
        <v>0.4442105263157895</v>
      </c>
      <c r="L42" s="253">
        <f t="shared" si="48"/>
        <v>0.51329904481998534</v>
      </c>
      <c r="M42" s="253">
        <f t="shared" si="48"/>
        <v>0.51474558670820358</v>
      </c>
      <c r="N42" s="253">
        <f t="shared" si="48"/>
        <v>0.50896273917421953</v>
      </c>
      <c r="O42" s="253">
        <f t="shared" si="48"/>
        <v>0.54158316633266534</v>
      </c>
      <c r="P42" s="253">
        <f t="shared" si="48"/>
        <v>0.52309644670050759</v>
      </c>
      <c r="Q42" s="253">
        <f t="shared" si="48"/>
        <v>0.53239024390243905</v>
      </c>
      <c r="R42" s="253">
        <f t="shared" si="48"/>
        <v>0.52887945115975177</v>
      </c>
      <c r="S42" s="253">
        <f t="shared" si="48"/>
        <v>0.53081601621895591</v>
      </c>
      <c r="T42" s="253">
        <f t="shared" si="48"/>
        <v>0.52739556045774161</v>
      </c>
      <c r="U42" s="253">
        <f t="shared" si="48"/>
        <v>0.52176356170304738</v>
      </c>
      <c r="V42" s="253">
        <f t="shared" si="48"/>
        <v>0.52414445671029808</v>
      </c>
      <c r="W42" s="253">
        <f t="shared" si="48"/>
        <v>0.525375325281911</v>
      </c>
      <c r="X42" s="253">
        <f t="shared" si="48"/>
        <v>0.52773661007410189</v>
      </c>
      <c r="Y42" s="253">
        <f t="shared" si="48"/>
        <v>0.52607257815600339</v>
      </c>
      <c r="Z42" s="253">
        <f t="shared" si="48"/>
        <v>0.51162790697674421</v>
      </c>
      <c r="AA42" s="253">
        <f t="shared" si="48"/>
        <v>0.4411875421712419</v>
      </c>
      <c r="AB42" s="253">
        <f>AB50/AB49</f>
        <v>0.44119770490557436</v>
      </c>
      <c r="AC42" s="253">
        <f>AC50/AC49</f>
        <v>0.4382025787035671</v>
      </c>
      <c r="AD42" s="288">
        <f>SUM(P50:AC50)/SUM(P49:AC49)</f>
        <v>0.49035220392702189</v>
      </c>
      <c r="AF42" s="254">
        <f>AD42</f>
        <v>0.49035220392702189</v>
      </c>
      <c r="AG42" s="254">
        <f>AF42</f>
        <v>0.49035220392702189</v>
      </c>
      <c r="AH42" s="254">
        <f t="shared" si="42"/>
        <v>0.49035220392702189</v>
      </c>
      <c r="AI42" s="254">
        <f t="shared" si="42"/>
        <v>0.49035220392702189</v>
      </c>
      <c r="AJ42" s="254">
        <f t="shared" si="42"/>
        <v>0.49035220392702189</v>
      </c>
      <c r="AK42" s="254">
        <f t="shared" si="42"/>
        <v>0.49035220392702189</v>
      </c>
      <c r="AL42" s="254">
        <f>AD42</f>
        <v>0.49035220392702189</v>
      </c>
      <c r="AM42" s="254">
        <f t="shared" si="42"/>
        <v>0.49035220392702189</v>
      </c>
      <c r="AN42" s="254">
        <f t="shared" si="42"/>
        <v>0.49035220392702189</v>
      </c>
      <c r="AO42" s="254">
        <f t="shared" si="42"/>
        <v>0.49035220392702189</v>
      </c>
      <c r="AP42" s="254">
        <f t="shared" si="42"/>
        <v>0.49035220392702189</v>
      </c>
      <c r="AQ42" s="254">
        <f t="shared" si="42"/>
        <v>0.49035220392702189</v>
      </c>
      <c r="AR42" s="254">
        <f t="shared" si="42"/>
        <v>0.49035220392702189</v>
      </c>
      <c r="AS42" s="254">
        <f t="shared" si="42"/>
        <v>0.49035220392702189</v>
      </c>
      <c r="AT42" s="254">
        <f t="shared" si="42"/>
        <v>0.49035220392702189</v>
      </c>
      <c r="AU42" s="254">
        <f t="shared" si="42"/>
        <v>0.49035220392702189</v>
      </c>
      <c r="AV42" s="254">
        <f t="shared" si="42"/>
        <v>0.49035220392702189</v>
      </c>
      <c r="AW42" s="254">
        <f t="shared" si="42"/>
        <v>0.49035220392702189</v>
      </c>
      <c r="AX42" s="254">
        <f t="shared" si="43"/>
        <v>0.49035220392702189</v>
      </c>
      <c r="AY42" s="254">
        <f t="shared" si="43"/>
        <v>0.49035220392702189</v>
      </c>
      <c r="AZ42" s="254">
        <f t="shared" si="43"/>
        <v>0.49035220392702189</v>
      </c>
      <c r="BA42" s="254">
        <f t="shared" si="43"/>
        <v>0.49035220392702189</v>
      </c>
      <c r="BB42" s="254">
        <f t="shared" si="43"/>
        <v>0.49035220392702189</v>
      </c>
      <c r="BC42" s="254">
        <f t="shared" si="43"/>
        <v>0.49035220392702189</v>
      </c>
      <c r="BD42" s="254">
        <f t="shared" si="43"/>
        <v>0.49035220392702189</v>
      </c>
      <c r="BE42" s="254">
        <f t="shared" si="43"/>
        <v>0.49035220392702189</v>
      </c>
      <c r="BF42" s="254">
        <f t="shared" si="43"/>
        <v>0.49035220392702189</v>
      </c>
      <c r="BG42" s="254">
        <f t="shared" si="43"/>
        <v>0.49035220392702189</v>
      </c>
      <c r="BH42" s="254">
        <f t="shared" si="43"/>
        <v>0.49035220392702189</v>
      </c>
      <c r="BI42" s="254">
        <f t="shared" si="43"/>
        <v>0.49035220392702189</v>
      </c>
      <c r="BJ42" s="254">
        <f t="shared" si="43"/>
        <v>0.49035220392702189</v>
      </c>
      <c r="BK42" s="254">
        <f t="shared" si="43"/>
        <v>0.49035220392702189</v>
      </c>
      <c r="BL42" s="254">
        <f t="shared" si="43"/>
        <v>0.49035220392702189</v>
      </c>
      <c r="BM42" s="254">
        <f t="shared" si="43"/>
        <v>0.49035220392702189</v>
      </c>
      <c r="BN42" s="254">
        <f t="shared" si="44"/>
        <v>0.49035220392702189</v>
      </c>
      <c r="BO42" s="254">
        <f t="shared" si="44"/>
        <v>0.49035220392702189</v>
      </c>
    </row>
    <row r="43" spans="2:67" x14ac:dyDescent="0.25">
      <c r="AU43" s="312"/>
      <c r="AV43" s="312"/>
    </row>
    <row r="44" spans="2:67" x14ac:dyDescent="0.25">
      <c r="B44" t="s">
        <v>279</v>
      </c>
      <c r="D44" s="7">
        <f>IF(VLOOKUP($B$36&amp;$B44,'[20]Other Summ'!$E:$AE,COLUMN(D$1)-2,FALSE)=" ",0,VLOOKUP($B$36&amp;$B44,'[20]Other Summ'!$E:$AE,COLUMN(D$1)-2,FALSE))</f>
        <v>0</v>
      </c>
      <c r="E44" s="7">
        <f>IF(VLOOKUP($B$36&amp;$B44,'[20]Other Summ'!$E:$AE,COLUMN(E$1)-2,FALSE)=" ",0,VLOOKUP($B$36&amp;$B44,'[20]Other Summ'!$E:$AE,COLUMN(E$1)-2,FALSE))</f>
        <v>0</v>
      </c>
      <c r="F44" s="7">
        <f>IF(VLOOKUP($B$36&amp;$B44,'[20]Other Summ'!$E:$AE,COLUMN(F$1)-2,FALSE)=" ",0,VLOOKUP($B$36&amp;$B44,'[20]Other Summ'!$E:$AE,COLUMN(F$1)-2,FALSE))</f>
        <v>0</v>
      </c>
      <c r="G44" s="7">
        <f>IF(VLOOKUP($B$36&amp;$B44,'[20]Other Summ'!$E:$AE,COLUMN(G$1)-2,FALSE)=" ",0,VLOOKUP($B$36&amp;$B44,'[20]Other Summ'!$E:$AE,COLUMN(G$1)-2,FALSE))</f>
        <v>0</v>
      </c>
      <c r="H44" s="7">
        <f>IF(VLOOKUP($B$36&amp;$B44,'[20]Other Summ'!$E:$AE,COLUMN(H$1)-2,FALSE)=" ",0,VLOOKUP($B$36&amp;$B44,'[20]Other Summ'!$E:$AE,COLUMN(H$1)-2,FALSE))</f>
        <v>0</v>
      </c>
      <c r="I44" s="7">
        <f>IF(VLOOKUP($B$36&amp;$B44,'[20]Other Summ'!$E:$AE,COLUMN(I$1)-2,FALSE)=" ",0,VLOOKUP($B$36&amp;$B44,'[20]Other Summ'!$E:$AE,COLUMN(I$1)-2,FALSE))</f>
        <v>0</v>
      </c>
      <c r="J44" s="7">
        <f>IF(VLOOKUP($B$36&amp;$B44,'[20]Other Summ'!$E:$AE,COLUMN(J$1)-2,FALSE)=" ",0,VLOOKUP($B$36&amp;$B44,'[20]Other Summ'!$E:$AE,COLUMN(J$1)-2,FALSE))</f>
        <v>0</v>
      </c>
      <c r="K44" s="7">
        <f>IF(VLOOKUP($B$36&amp;$B44,'[20]Other Summ'!$E:$AE,COLUMN(K$1)-2,FALSE)=" ",0,VLOOKUP($B$36&amp;$B44,'[20]Other Summ'!$E:$AE,COLUMN(K$1)-2,FALSE))</f>
        <v>21</v>
      </c>
      <c r="L44" s="7">
        <f>IF(VLOOKUP($B$36&amp;$B44,'[20]Other Summ'!$E:$AE,COLUMN(L$1)-2,FALSE)=" ",0,VLOOKUP($B$36&amp;$B44,'[20]Other Summ'!$E:$AE,COLUMN(L$1)-2,FALSE))</f>
        <v>118</v>
      </c>
      <c r="M44" s="7">
        <f>IF(VLOOKUP($B$36&amp;$B44,'[20]Other Summ'!$E:$AE,COLUMN(M$1)-2,FALSE)=" ",0,VLOOKUP($B$36&amp;$B44,'[20]Other Summ'!$E:$AE,COLUMN(M$1)-2,FALSE))</f>
        <v>128</v>
      </c>
      <c r="N44" s="7">
        <f>IF(VLOOKUP($B$36&amp;$B44,'[20]Other Summ'!$E:$AE,COLUMN(N$1)-2,FALSE)=" ",0,VLOOKUP($B$36&amp;$B44,'[20]Other Summ'!$E:$AE,COLUMN(N$1)-2,FALSE))</f>
        <v>141</v>
      </c>
      <c r="O44" s="7">
        <f>IF(VLOOKUP($B$36&amp;$B44,'[20]Other Summ'!$E:$AE,COLUMN(O$1)-2,FALSE)=" ",0,VLOOKUP($B$36&amp;$B44,'[20]Other Summ'!$E:$AE,COLUMN(O$1)-2,FALSE))</f>
        <v>111</v>
      </c>
      <c r="P44" s="7">
        <f>IF(VLOOKUP($B$36&amp;$B44,'[20]Other Summ'!$E:$AE,COLUMN(P$1)-2,FALSE)=" ",0,VLOOKUP($B$36&amp;$B44,'[20]Other Summ'!$E:$AE,COLUMN(P$1)-2,FALSE))</f>
        <v>127</v>
      </c>
      <c r="Q44" s="7">
        <f>IF(VLOOKUP($B$36&amp;$B44,'[20]Other Summ'!$E:$AE,COLUMN(Q$1)-2,FALSE)=" ",0,VLOOKUP($B$36&amp;$B44,'[20]Other Summ'!$E:$AE,COLUMN(Q$1)-2,FALSE))</f>
        <v>176</v>
      </c>
      <c r="R44" s="7">
        <f>IF(VLOOKUP($B$36&amp;$B44,'[20]Other Summ'!$E:$AE,COLUMN(R$1)-2,FALSE)=" ",0,VLOOKUP($B$36&amp;$B44,'[20]Other Summ'!$E:$AE,COLUMN(R$1)-2,FALSE))</f>
        <v>209</v>
      </c>
      <c r="S44" s="7">
        <f>IF(VLOOKUP($B$36&amp;$B44,'[20]Other Summ'!$E:$AE,COLUMN(S$1)-2,FALSE)=" ",0,VLOOKUP($B$36&amp;$B44,'[20]Other Summ'!$E:$AE,COLUMN(S$1)-2,FALSE))</f>
        <v>246</v>
      </c>
      <c r="T44" s="7">
        <f>IF(VLOOKUP($B$36&amp;$B44,'[20]Other Summ'!$E:$AE,COLUMN(T$1)-2,FALSE)=" ",0,VLOOKUP($B$36&amp;$B44,'[20]Other Summ'!$E:$AE,COLUMN(T$1)-2,FALSE))</f>
        <v>274</v>
      </c>
      <c r="U44" s="7">
        <f>IF(VLOOKUP($B$36&amp;$B44,'[20]Other Summ'!$E:$AE,COLUMN(U$1)-2,FALSE)=" ",0,VLOOKUP($B$36&amp;$B44,'[20]Other Summ'!$E:$AE,COLUMN(U$1)-2,FALSE))</f>
        <v>334</v>
      </c>
      <c r="V44" s="7">
        <f>IF(VLOOKUP($B$36&amp;$B44,'[20]Other Summ'!$E:$AE,COLUMN(V$1)-2,FALSE)=" ",0,VLOOKUP($B$36&amp;$B44,'[20]Other Summ'!$E:$AE,COLUMN(V$1)-2,FALSE))</f>
        <v>466</v>
      </c>
      <c r="W44" s="7">
        <f>IF(VLOOKUP($B$36&amp;$B44,'[20]Other Summ'!$E:$AE,COLUMN(W$1)-2,FALSE)=" ",0,VLOOKUP($B$36&amp;$B44,'[20]Other Summ'!$E:$AE,COLUMN(W$1)-2,FALSE))</f>
        <v>584</v>
      </c>
      <c r="X44" s="7">
        <f>IF(VLOOKUP($B$36&amp;$B44,'[20]Other Summ'!$E:$AE,COLUMN(X$1)-2,FALSE)=" ",0,VLOOKUP($B$36&amp;$B44,'[20]Other Summ'!$E:$AE,COLUMN(X$1)-2,FALSE))</f>
        <v>773</v>
      </c>
      <c r="Y44" s="7">
        <f>IF(VLOOKUP($B$36&amp;$B44,'[20]Other Summ'!$E:$AE,COLUMN(Y$1)-2,FALSE)=" ",0,VLOOKUP($B$36&amp;$B44,'[20]Other Summ'!$E:$AE,COLUMN(Y$1)-2,FALSE))</f>
        <v>830</v>
      </c>
      <c r="Z44" s="7">
        <f>IF(VLOOKUP($B$36&amp;$B44,'[20]Other Summ'!$E:$AE,COLUMN(Z$1)-2,FALSE)=" ",0,VLOOKUP($B$36&amp;$B44,'[20]Other Summ'!$E:$AE,COLUMN(Z$1)-2,FALSE))</f>
        <v>875</v>
      </c>
      <c r="AA44" s="7">
        <f>IF(VLOOKUP($B$36&amp;$B44,'[20]Other Summ'!$E:$AE,COLUMN(AA$1)-2,FALSE)=" ",0,VLOOKUP($B$36&amp;$B44,'[20]Other Summ'!$E:$AE,COLUMN(AA$1)-2,FALSE))</f>
        <v>834</v>
      </c>
      <c r="AB44" s="7">
        <f>IF(VLOOKUP($B$36&amp;$B44,'[20]Other Summ'!$E:$AE,COLUMN(AB$1)-2,FALSE)=" ",0,VLOOKUP($B$36&amp;$B44,'[20]Other Summ'!$E:$AE,COLUMN(AB$1)-2,FALSE))</f>
        <v>820</v>
      </c>
      <c r="AC44" s="7">
        <f>IF(VLOOKUP($B$36&amp;$B44,'[20]Other Summ'!$E:$AE,COLUMN(AC$1)-2,FALSE)=" ",0,VLOOKUP($B$36&amp;$B44,'[20]Other Summ'!$E:$AE,COLUMN(AC$1)-2,FALSE))</f>
        <v>885</v>
      </c>
      <c r="AF44" s="7">
        <f t="shared" ref="AF44:AG47" si="49">AB44</f>
        <v>820</v>
      </c>
      <c r="AG44" s="7">
        <f t="shared" si="49"/>
        <v>885</v>
      </c>
      <c r="AH44" s="7" t="e">
        <f>SUMIF('[22]Paga All'!$G$581:$J$1238,$A$3&amp;$B$36&amp;$B44,'[22]Paga All'!$J$581:$J$1238)</f>
        <v>#VALUE!</v>
      </c>
      <c r="AI44" s="7" t="e">
        <f>SUMIF('[23]Paga all'!$F$665:$G$1279,$A$3&amp;$B$36&amp;$B44,'[23]Paga all'!$G$665:$G$1279)</f>
        <v>#VALUE!</v>
      </c>
      <c r="AJ44" s="9" t="e">
        <f>SUMIF('[16]Paga all'!$F$555:$G$1252,$A$3&amp;$B$36&amp;$B44,'[16]Paga all'!$G$555:$G$1252)</f>
        <v>#VALUE!</v>
      </c>
      <c r="AK44" s="9" t="e">
        <f t="shared" ref="AK44:BO44" si="50">IF(ROUND((AJ44+AJ45)*(1+AK38),)&gt;=AK$3*$AD$3,AK$3*$AD$3*(1-AK39),ROUND((AJ44+AJ45)*(1+AK38),)-ROUND((AJ44+AJ45)*(1+AK38)*AK39,))</f>
        <v>#VALUE!</v>
      </c>
      <c r="AL44" s="9" t="e">
        <f t="shared" si="50"/>
        <v>#VALUE!</v>
      </c>
      <c r="AM44" s="9" t="e">
        <f t="shared" si="50"/>
        <v>#VALUE!</v>
      </c>
      <c r="AN44" s="9" t="e">
        <f t="shared" si="50"/>
        <v>#VALUE!</v>
      </c>
      <c r="AO44" s="9" t="e">
        <f t="shared" si="50"/>
        <v>#VALUE!</v>
      </c>
      <c r="AP44" s="9" t="e">
        <f t="shared" si="50"/>
        <v>#VALUE!</v>
      </c>
      <c r="AQ44" s="9" t="e">
        <f t="shared" si="50"/>
        <v>#VALUE!</v>
      </c>
      <c r="AR44" s="9" t="e">
        <f t="shared" si="50"/>
        <v>#VALUE!</v>
      </c>
      <c r="AS44" s="9" t="e">
        <f t="shared" si="50"/>
        <v>#VALUE!</v>
      </c>
      <c r="AT44" s="9" t="e">
        <f t="shared" si="50"/>
        <v>#VALUE!</v>
      </c>
      <c r="AU44" s="9" t="e">
        <f t="shared" si="50"/>
        <v>#VALUE!</v>
      </c>
      <c r="AV44" s="9" t="e">
        <f t="shared" si="50"/>
        <v>#VALUE!</v>
      </c>
      <c r="AW44" s="9" t="e">
        <f t="shared" si="50"/>
        <v>#VALUE!</v>
      </c>
      <c r="AX44" s="9" t="e">
        <f t="shared" si="50"/>
        <v>#VALUE!</v>
      </c>
      <c r="AY44" s="9" t="e">
        <f t="shared" si="50"/>
        <v>#VALUE!</v>
      </c>
      <c r="AZ44" s="9" t="e">
        <f t="shared" si="50"/>
        <v>#VALUE!</v>
      </c>
      <c r="BA44" s="9" t="e">
        <f t="shared" si="50"/>
        <v>#VALUE!</v>
      </c>
      <c r="BB44" s="9" t="e">
        <f t="shared" si="50"/>
        <v>#VALUE!</v>
      </c>
      <c r="BC44" s="9" t="e">
        <f t="shared" si="50"/>
        <v>#VALUE!</v>
      </c>
      <c r="BD44" s="9" t="e">
        <f t="shared" si="50"/>
        <v>#VALUE!</v>
      </c>
      <c r="BE44" s="9" t="e">
        <f t="shared" si="50"/>
        <v>#VALUE!</v>
      </c>
      <c r="BF44" s="9" t="e">
        <f t="shared" si="50"/>
        <v>#VALUE!</v>
      </c>
      <c r="BG44" s="9" t="e">
        <f t="shared" si="50"/>
        <v>#VALUE!</v>
      </c>
      <c r="BH44" s="9" t="e">
        <f t="shared" si="50"/>
        <v>#VALUE!</v>
      </c>
      <c r="BI44" s="9" t="e">
        <f t="shared" si="50"/>
        <v>#VALUE!</v>
      </c>
      <c r="BJ44" s="9" t="e">
        <f t="shared" si="50"/>
        <v>#VALUE!</v>
      </c>
      <c r="BK44" s="9" t="e">
        <f t="shared" si="50"/>
        <v>#VALUE!</v>
      </c>
      <c r="BL44" s="9" t="e">
        <f t="shared" si="50"/>
        <v>#VALUE!</v>
      </c>
      <c r="BM44" s="9" t="e">
        <f t="shared" si="50"/>
        <v>#VALUE!</v>
      </c>
      <c r="BN44" s="9" t="e">
        <f t="shared" si="50"/>
        <v>#VALUE!</v>
      </c>
      <c r="BO44" s="9" t="e">
        <f t="shared" si="50"/>
        <v>#VALUE!</v>
      </c>
    </row>
    <row r="45" spans="2:67" x14ac:dyDescent="0.25">
      <c r="B45" s="263" t="s">
        <v>280</v>
      </c>
      <c r="D45" s="7">
        <f>IF(VLOOKUP($B$36&amp;$B45,'[20]Other Summ'!$E:$AE,COLUMN(D$1)-2,FALSE)=" ",0,VLOOKUP($B$36&amp;$B45,'[20]Other Summ'!$E:$AE,COLUMN(D$1)-2,FALSE))</f>
        <v>0</v>
      </c>
      <c r="E45" s="7">
        <f>IF(VLOOKUP($B$36&amp;$B45,'[20]Other Summ'!$E:$AE,COLUMN(E$1)-2,FALSE)=" ",0,VLOOKUP($B$36&amp;$B45,'[20]Other Summ'!$E:$AE,COLUMN(E$1)-2,FALSE))</f>
        <v>0</v>
      </c>
      <c r="F45" s="7">
        <f>IF(VLOOKUP($B$36&amp;$B45,'[20]Other Summ'!$E:$AE,COLUMN(F$1)-2,FALSE)=" ",0,VLOOKUP($B$36&amp;$B45,'[20]Other Summ'!$E:$AE,COLUMN(F$1)-2,FALSE))</f>
        <v>0</v>
      </c>
      <c r="G45" s="7">
        <f>IF(VLOOKUP($B$36&amp;$B45,'[20]Other Summ'!$E:$AE,COLUMN(G$1)-2,FALSE)=" ",0,VLOOKUP($B$36&amp;$B45,'[20]Other Summ'!$E:$AE,COLUMN(G$1)-2,FALSE))</f>
        <v>0</v>
      </c>
      <c r="H45" s="7">
        <f>IF(VLOOKUP($B$36&amp;$B45,'[20]Other Summ'!$E:$AE,COLUMN(H$1)-2,FALSE)=" ",0,VLOOKUP($B$36&amp;$B45,'[20]Other Summ'!$E:$AE,COLUMN(H$1)-2,FALSE))</f>
        <v>0</v>
      </c>
      <c r="I45" s="7">
        <f>IF(VLOOKUP($B$36&amp;$B45,'[20]Other Summ'!$E:$AE,COLUMN(I$1)-2,FALSE)=" ",0,VLOOKUP($B$36&amp;$B45,'[20]Other Summ'!$E:$AE,COLUMN(I$1)-2,FALSE))</f>
        <v>0</v>
      </c>
      <c r="J45" s="7">
        <f>IF(VLOOKUP($B$36&amp;$B45,'[20]Other Summ'!$E:$AE,COLUMN(J$1)-2,FALSE)=" ",0,VLOOKUP($B$36&amp;$B45,'[20]Other Summ'!$E:$AE,COLUMN(J$1)-2,FALSE))</f>
        <v>0</v>
      </c>
      <c r="K45" s="7">
        <f>IF(VLOOKUP($B$36&amp;$B45,'[20]Other Summ'!$E:$AE,COLUMN(K$1)-2,FALSE)=" ",0,VLOOKUP($B$36&amp;$B45,'[20]Other Summ'!$E:$AE,COLUMN(K$1)-2,FALSE))</f>
        <v>0</v>
      </c>
      <c r="L45" s="7">
        <f>IF(VLOOKUP($B$36&amp;$B45,'[20]Other Summ'!$E:$AE,COLUMN(L$1)-2,FALSE)=" ",0,VLOOKUP($B$36&amp;$B45,'[20]Other Summ'!$E:$AE,COLUMN(L$1)-2,FALSE))</f>
        <v>4</v>
      </c>
      <c r="M45" s="7">
        <f>IF(VLOOKUP($B$36&amp;$B45,'[20]Other Summ'!$E:$AE,COLUMN(M$1)-2,FALSE)=" ",0,VLOOKUP($B$36&amp;$B45,'[20]Other Summ'!$E:$AE,COLUMN(M$1)-2,FALSE))</f>
        <v>37</v>
      </c>
      <c r="N45" s="7">
        <f>IF(VLOOKUP($B$36&amp;$B45,'[20]Other Summ'!$E:$AE,COLUMN(N$1)-2,FALSE)=" ",0,VLOOKUP($B$36&amp;$B45,'[20]Other Summ'!$E:$AE,COLUMN(N$1)-2,FALSE))</f>
        <v>42</v>
      </c>
      <c r="O45" s="7">
        <f>IF(VLOOKUP($B$36&amp;$B45,'[20]Other Summ'!$E:$AE,COLUMN(O$1)-2,FALSE)=" ",0,VLOOKUP($B$36&amp;$B45,'[20]Other Summ'!$E:$AE,COLUMN(O$1)-2,FALSE))</f>
        <v>58</v>
      </c>
      <c r="P45" s="7">
        <f>IF(VLOOKUP($B$36&amp;$B45,'[20]Other Summ'!$E:$AE,COLUMN(P$1)-2,FALSE)=" ",0,VLOOKUP($B$36&amp;$B45,'[20]Other Summ'!$E:$AE,COLUMN(P$1)-2,FALSE))</f>
        <v>26</v>
      </c>
      <c r="Q45" s="7">
        <f>IF(VLOOKUP($B$36&amp;$B45,'[20]Other Summ'!$E:$AE,COLUMN(Q$1)-2,FALSE)=" ",0,VLOOKUP($B$36&amp;$B45,'[20]Other Summ'!$E:$AE,COLUMN(Q$1)-2,FALSE))</f>
        <v>30</v>
      </c>
      <c r="R45" s="7">
        <f>IF(VLOOKUP($B$36&amp;$B45,'[20]Other Summ'!$E:$AE,COLUMN(R$1)-2,FALSE)=" ",0,VLOOKUP($B$36&amp;$B45,'[20]Other Summ'!$E:$AE,COLUMN(R$1)-2,FALSE))</f>
        <v>47</v>
      </c>
      <c r="S45" s="7">
        <f>IF(VLOOKUP($B$36&amp;$B45,'[20]Other Summ'!$E:$AE,COLUMN(S$1)-2,FALSE)=" ",0,VLOOKUP($B$36&amp;$B45,'[20]Other Summ'!$E:$AE,COLUMN(S$1)-2,FALSE))</f>
        <v>64</v>
      </c>
      <c r="T45" s="7">
        <f>IF(VLOOKUP($B$36&amp;$B45,'[20]Other Summ'!$E:$AE,COLUMN(T$1)-2,FALSE)=" ",0,VLOOKUP($B$36&amp;$B45,'[20]Other Summ'!$E:$AE,COLUMN(T$1)-2,FALSE))</f>
        <v>67</v>
      </c>
      <c r="U45" s="7">
        <f>IF(VLOOKUP($B$36&amp;$B45,'[20]Other Summ'!$E:$AE,COLUMN(U$1)-2,FALSE)=" ",0,VLOOKUP($B$36&amp;$B45,'[20]Other Summ'!$E:$AE,COLUMN(U$1)-2,FALSE))</f>
        <v>72</v>
      </c>
      <c r="V45" s="7">
        <f>IF(VLOOKUP($B$36&amp;$B45,'[20]Other Summ'!$E:$AE,COLUMN(V$1)-2,FALSE)=" ",0,VLOOKUP($B$36&amp;$B45,'[20]Other Summ'!$E:$AE,COLUMN(V$1)-2,FALSE))</f>
        <v>79</v>
      </c>
      <c r="W45" s="7">
        <f>IF(VLOOKUP($B$36&amp;$B45,'[20]Other Summ'!$E:$AE,COLUMN(W$1)-2,FALSE)=" ",0,VLOOKUP($B$36&amp;$B45,'[20]Other Summ'!$E:$AE,COLUMN(W$1)-2,FALSE))</f>
        <v>87</v>
      </c>
      <c r="X45" s="7">
        <f>IF(VLOOKUP($B$36&amp;$B45,'[20]Other Summ'!$E:$AE,COLUMN(X$1)-2,FALSE)=" ",0,VLOOKUP($B$36&amp;$B45,'[20]Other Summ'!$E:$AE,COLUMN(X$1)-2,FALSE))</f>
        <v>85</v>
      </c>
      <c r="Y45" s="7">
        <f>IF(VLOOKUP($B$36&amp;$B45,'[20]Other Summ'!$E:$AE,COLUMN(Y$1)-2,FALSE)=" ",0,VLOOKUP($B$36&amp;$B45,'[20]Other Summ'!$E:$AE,COLUMN(Y$1)-2,FALSE))</f>
        <v>143</v>
      </c>
      <c r="Z45" s="7">
        <f>IF(VLOOKUP($B$36&amp;$B45,'[20]Other Summ'!$E:$AE,COLUMN(Z$1)-2,FALSE)=" ",0,VLOOKUP($B$36&amp;$B45,'[20]Other Summ'!$E:$AE,COLUMN(Z$1)-2,FALSE))</f>
        <v>125</v>
      </c>
      <c r="AA45" s="7">
        <f>IF(VLOOKUP($B$36&amp;$B45,'[20]Other Summ'!$E:$AE,COLUMN(AA$1)-2,FALSE)=" ",0,VLOOKUP($B$36&amp;$B45,'[20]Other Summ'!$E:$AE,COLUMN(AA$1)-2,FALSE))</f>
        <v>176</v>
      </c>
      <c r="AB45" s="7">
        <f>IF(VLOOKUP($B$36&amp;$B45,'[20]Other Summ'!$E:$AE,COLUMN(AB$1)-2,FALSE)=" ",0,VLOOKUP($B$36&amp;$B45,'[20]Other Summ'!$E:$AE,COLUMN(AB$1)-2,FALSE))</f>
        <v>156</v>
      </c>
      <c r="AC45" s="7">
        <f>IF(VLOOKUP($B$36&amp;$B45,'[20]Other Summ'!$E:$AE,COLUMN(AC$1)-2,FALSE)=" ",0,VLOOKUP($B$36&amp;$B45,'[20]Other Summ'!$E:$AE,COLUMN(AC$1)-2,FALSE))</f>
        <v>126</v>
      </c>
      <c r="AF45" s="7">
        <f t="shared" si="49"/>
        <v>156</v>
      </c>
      <c r="AG45" s="7">
        <f t="shared" si="49"/>
        <v>126</v>
      </c>
      <c r="AH45" s="7" t="e">
        <f>SUMIF('[22]Paga All'!$G$581:$J$1238,$A$3&amp;$B$36&amp;$B45,'[22]Paga All'!$J$581:$J$1238)</f>
        <v>#VALUE!</v>
      </c>
      <c r="AI45" s="7" t="e">
        <f>SUMIF('[23]Paga all'!$F$665:$G$1279,$A$3&amp;$B$36&amp;$B45,'[23]Paga all'!$G$665:$G$1279)</f>
        <v>#VALUE!</v>
      </c>
      <c r="AJ45" s="9" t="e">
        <f>SUMIF('[16]Paga all'!$F$555:$G$1252,$A$3&amp;$B$36&amp;$B45,'[16]Paga all'!$G$555:$G$1252)</f>
        <v>#VALUE!</v>
      </c>
      <c r="AK45" s="9" t="e">
        <f t="shared" ref="AK45:BO45" si="51">IF(ROUND((AJ44+AJ45)*(1+AK38),)&gt;=AK$3*$AD$3,AK$3*$AD$3*AK39,ROUND((AJ44+AJ45)*(1+AK38),)-AK44)</f>
        <v>#VALUE!</v>
      </c>
      <c r="AL45" s="9" t="e">
        <f t="shared" si="51"/>
        <v>#VALUE!</v>
      </c>
      <c r="AM45" s="9" t="e">
        <f t="shared" si="51"/>
        <v>#VALUE!</v>
      </c>
      <c r="AN45" s="9" t="e">
        <f t="shared" si="51"/>
        <v>#VALUE!</v>
      </c>
      <c r="AO45" s="9" t="e">
        <f t="shared" si="51"/>
        <v>#VALUE!</v>
      </c>
      <c r="AP45" s="9" t="e">
        <f t="shared" si="51"/>
        <v>#VALUE!</v>
      </c>
      <c r="AQ45" s="9" t="e">
        <f t="shared" si="51"/>
        <v>#VALUE!</v>
      </c>
      <c r="AR45" s="9" t="e">
        <f t="shared" si="51"/>
        <v>#VALUE!</v>
      </c>
      <c r="AS45" s="9" t="e">
        <f t="shared" si="51"/>
        <v>#VALUE!</v>
      </c>
      <c r="AT45" s="9" t="e">
        <f t="shared" si="51"/>
        <v>#VALUE!</v>
      </c>
      <c r="AU45" s="9" t="e">
        <f t="shared" si="51"/>
        <v>#VALUE!</v>
      </c>
      <c r="AV45" s="9" t="e">
        <f t="shared" si="51"/>
        <v>#VALUE!</v>
      </c>
      <c r="AW45" s="9" t="e">
        <f t="shared" si="51"/>
        <v>#VALUE!</v>
      </c>
      <c r="AX45" s="9" t="e">
        <f t="shared" si="51"/>
        <v>#VALUE!</v>
      </c>
      <c r="AY45" s="9" t="e">
        <f t="shared" si="51"/>
        <v>#VALUE!</v>
      </c>
      <c r="AZ45" s="9" t="e">
        <f t="shared" si="51"/>
        <v>#VALUE!</v>
      </c>
      <c r="BA45" s="9" t="e">
        <f t="shared" si="51"/>
        <v>#VALUE!</v>
      </c>
      <c r="BB45" s="9" t="e">
        <f t="shared" si="51"/>
        <v>#VALUE!</v>
      </c>
      <c r="BC45" s="9" t="e">
        <f t="shared" si="51"/>
        <v>#VALUE!</v>
      </c>
      <c r="BD45" s="9" t="e">
        <f t="shared" si="51"/>
        <v>#VALUE!</v>
      </c>
      <c r="BE45" s="9" t="e">
        <f t="shared" si="51"/>
        <v>#VALUE!</v>
      </c>
      <c r="BF45" s="9" t="e">
        <f t="shared" si="51"/>
        <v>#VALUE!</v>
      </c>
      <c r="BG45" s="9" t="e">
        <f t="shared" si="51"/>
        <v>#VALUE!</v>
      </c>
      <c r="BH45" s="9" t="e">
        <f t="shared" si="51"/>
        <v>#VALUE!</v>
      </c>
      <c r="BI45" s="9" t="e">
        <f t="shared" si="51"/>
        <v>#VALUE!</v>
      </c>
      <c r="BJ45" s="9" t="e">
        <f t="shared" si="51"/>
        <v>#VALUE!</v>
      </c>
      <c r="BK45" s="9" t="e">
        <f t="shared" si="51"/>
        <v>#VALUE!</v>
      </c>
      <c r="BL45" s="9" t="e">
        <f t="shared" si="51"/>
        <v>#VALUE!</v>
      </c>
      <c r="BM45" s="9" t="e">
        <f t="shared" si="51"/>
        <v>#VALUE!</v>
      </c>
      <c r="BN45" s="9" t="e">
        <f t="shared" si="51"/>
        <v>#VALUE!</v>
      </c>
      <c r="BO45" s="9" t="e">
        <f t="shared" si="51"/>
        <v>#VALUE!</v>
      </c>
    </row>
    <row r="46" spans="2:67" x14ac:dyDescent="0.25">
      <c r="B46" t="s">
        <v>281</v>
      </c>
      <c r="D46" s="7">
        <f>IF(VLOOKUP($B$36&amp;$B46,'[20]Other Summ'!$E:$AE,COLUMN(D$1)-2,FALSE)=" ",0,VLOOKUP($B$36&amp;$B46,'[20]Other Summ'!$E:$AE,COLUMN(D$1)-2,FALSE))</f>
        <v>0</v>
      </c>
      <c r="E46" s="7">
        <f>IF(VLOOKUP($B$36&amp;$B46,'[20]Other Summ'!$E:$AE,COLUMN(E$1)-2,FALSE)=" ",0,VLOOKUP($B$36&amp;$B46,'[20]Other Summ'!$E:$AE,COLUMN(E$1)-2,FALSE))</f>
        <v>0</v>
      </c>
      <c r="F46" s="7">
        <f>IF(VLOOKUP($B$36&amp;$B46,'[20]Other Summ'!$E:$AE,COLUMN(F$1)-2,FALSE)=" ",0,VLOOKUP($B$36&amp;$B46,'[20]Other Summ'!$E:$AE,COLUMN(F$1)-2,FALSE))</f>
        <v>0</v>
      </c>
      <c r="G46" s="7">
        <f>IF(VLOOKUP($B$36&amp;$B46,'[20]Other Summ'!$E:$AE,COLUMN(G$1)-2,FALSE)=" ",0,VLOOKUP($B$36&amp;$B46,'[20]Other Summ'!$E:$AE,COLUMN(G$1)-2,FALSE))</f>
        <v>0</v>
      </c>
      <c r="H46" s="7">
        <f>IF(VLOOKUP($B$36&amp;$B46,'[20]Other Summ'!$E:$AE,COLUMN(H$1)-2,FALSE)=" ",0,VLOOKUP($B$36&amp;$B46,'[20]Other Summ'!$E:$AE,COLUMN(H$1)-2,FALSE))</f>
        <v>0</v>
      </c>
      <c r="I46" s="7">
        <f>IF(VLOOKUP($B$36&amp;$B46,'[20]Other Summ'!$E:$AE,COLUMN(I$1)-2,FALSE)=" ",0,VLOOKUP($B$36&amp;$B46,'[20]Other Summ'!$E:$AE,COLUMN(I$1)-2,FALSE))</f>
        <v>0</v>
      </c>
      <c r="J46" s="7">
        <f>IF(VLOOKUP($B$36&amp;$B46,'[20]Other Summ'!$E:$AE,COLUMN(J$1)-2,FALSE)=" ",0,VLOOKUP($B$36&amp;$B46,'[20]Other Summ'!$E:$AE,COLUMN(J$1)-2,FALSE))</f>
        <v>0</v>
      </c>
      <c r="K46" s="7">
        <f>IF(VLOOKUP($B$36&amp;$B46,'[20]Other Summ'!$E:$AE,COLUMN(K$1)-2,FALSE)=" ",0,VLOOKUP($B$36&amp;$B46,'[20]Other Summ'!$E:$AE,COLUMN(K$1)-2,FALSE))</f>
        <v>42</v>
      </c>
      <c r="L46" s="7">
        <f>IF(VLOOKUP($B$36&amp;$B46,'[20]Other Summ'!$E:$AE,COLUMN(L$1)-2,FALSE)=" ",0,VLOOKUP($B$36&amp;$B46,'[20]Other Summ'!$E:$AE,COLUMN(L$1)-2,FALSE))</f>
        <v>565</v>
      </c>
      <c r="M46" s="7">
        <f>IF(VLOOKUP($B$36&amp;$B46,'[20]Other Summ'!$E:$AE,COLUMN(M$1)-2,FALSE)=" ",0,VLOOKUP($B$36&amp;$B46,'[20]Other Summ'!$E:$AE,COLUMN(M$1)-2,FALSE))</f>
        <v>800</v>
      </c>
      <c r="N46" s="7">
        <f>IF(VLOOKUP($B$36&amp;$B46,'[20]Other Summ'!$E:$AE,COLUMN(N$1)-2,FALSE)=" ",0,VLOOKUP($B$36&amp;$B46,'[20]Other Summ'!$E:$AE,COLUMN(N$1)-2,FALSE))</f>
        <v>831</v>
      </c>
      <c r="O46" s="7">
        <f>IF(VLOOKUP($B$36&amp;$B46,'[20]Other Summ'!$E:$AE,COLUMN(O$1)-2,FALSE)=" ",0,VLOOKUP($B$36&amp;$B46,'[20]Other Summ'!$E:$AE,COLUMN(O$1)-2,FALSE))</f>
        <v>788</v>
      </c>
      <c r="P46" s="7">
        <f>IF(VLOOKUP($B$36&amp;$B46,'[20]Other Summ'!$E:$AE,COLUMN(P$1)-2,FALSE)=" ",0,VLOOKUP($B$36&amp;$B46,'[20]Other Summ'!$E:$AE,COLUMN(P$1)-2,FALSE))</f>
        <v>957</v>
      </c>
      <c r="Q46" s="7">
        <f>IF(VLOOKUP($B$36&amp;$B46,'[20]Other Summ'!$E:$AE,COLUMN(Q$1)-2,FALSE)=" ",0,VLOOKUP($B$36&amp;$B46,'[20]Other Summ'!$E:$AE,COLUMN(Q$1)-2,FALSE))</f>
        <v>1651</v>
      </c>
      <c r="R46" s="7">
        <f>IF(VLOOKUP($B$36&amp;$B46,'[20]Other Summ'!$E:$AE,COLUMN(R$1)-2,FALSE)=" ",0,VLOOKUP($B$36&amp;$B46,'[20]Other Summ'!$E:$AE,COLUMN(R$1)-2,FALSE))</f>
        <v>2465</v>
      </c>
      <c r="S46" s="7">
        <f>IF(VLOOKUP($B$36&amp;$B46,'[20]Other Summ'!$E:$AE,COLUMN(S$1)-2,FALSE)=" ",0,VLOOKUP($B$36&amp;$B46,'[20]Other Summ'!$E:$AE,COLUMN(S$1)-2,FALSE))</f>
        <v>3169</v>
      </c>
      <c r="T46" s="7">
        <f>IF(VLOOKUP($B$36&amp;$B46,'[20]Other Summ'!$E:$AE,COLUMN(T$1)-2,FALSE)=" ",0,VLOOKUP($B$36&amp;$B46,'[20]Other Summ'!$E:$AE,COLUMN(T$1)-2,FALSE))</f>
        <v>2942</v>
      </c>
      <c r="U46" s="7">
        <f>IF(VLOOKUP($B$36&amp;$B46,'[20]Other Summ'!$E:$AE,COLUMN(U$1)-2,FALSE)=" ",0,VLOOKUP($B$36&amp;$B46,'[20]Other Summ'!$E:$AE,COLUMN(U$1)-2,FALSE))</f>
        <v>3812</v>
      </c>
      <c r="V46" s="7">
        <f>IF(VLOOKUP($B$36&amp;$B46,'[20]Other Summ'!$E:$AE,COLUMN(V$1)-2,FALSE)=" ",0,VLOOKUP($B$36&amp;$B46,'[20]Other Summ'!$E:$AE,COLUMN(V$1)-2,FALSE))</f>
        <v>5198</v>
      </c>
      <c r="W46" s="7">
        <f>IF(VLOOKUP($B$36&amp;$B46,'[20]Other Summ'!$E:$AE,COLUMN(W$1)-2,FALSE)=" ",0,VLOOKUP($B$36&amp;$B46,'[20]Other Summ'!$E:$AE,COLUMN(W$1)-2,FALSE))</f>
        <v>6104</v>
      </c>
      <c r="X46" s="7">
        <f>IF(VLOOKUP($B$36&amp;$B46,'[20]Other Summ'!$E:$AE,COLUMN(X$1)-2,FALSE)=" ",0,VLOOKUP($B$36&amp;$B46,'[20]Other Summ'!$E:$AE,COLUMN(X$1)-2,FALSE))</f>
        <v>8615</v>
      </c>
      <c r="Y46" s="7">
        <f>IF(VLOOKUP($B$36&amp;$B46,'[20]Other Summ'!$E:$AE,COLUMN(Y$1)-2,FALSE)=" ",0,VLOOKUP($B$36&amp;$B46,'[20]Other Summ'!$E:$AE,COLUMN(Y$1)-2,FALSE))</f>
        <v>9225</v>
      </c>
      <c r="Z46" s="7">
        <f>IF(VLOOKUP($B$36&amp;$B46,'[20]Other Summ'!$E:$AE,COLUMN(Z$1)-2,FALSE)=" ",0,VLOOKUP($B$36&amp;$B46,'[20]Other Summ'!$E:$AE,COLUMN(Z$1)-2,FALSE))</f>
        <v>9733</v>
      </c>
      <c r="AA46" s="7">
        <f>IF(VLOOKUP($B$36&amp;$B46,'[20]Other Summ'!$E:$AE,COLUMN(AA$1)-2,FALSE)=" ",0,VLOOKUP($B$36&amp;$B46,'[20]Other Summ'!$E:$AE,COLUMN(AA$1)-2,FALSE))</f>
        <v>9447</v>
      </c>
      <c r="AB46" s="7">
        <f>IF(VLOOKUP($B$36&amp;$B46,'[20]Other Summ'!$E:$AE,COLUMN(AB$1)-2,FALSE)=" ",0,VLOOKUP($B$36&amp;$B46,'[20]Other Summ'!$E:$AE,COLUMN(AB$1)-2,FALSE))</f>
        <v>8799</v>
      </c>
      <c r="AC46" s="7">
        <f>IF(VLOOKUP($B$36&amp;$B46,'[20]Other Summ'!$E:$AE,COLUMN(AC$1)-2,FALSE)=" ",0,VLOOKUP($B$36&amp;$B46,'[20]Other Summ'!$E:$AE,COLUMN(AC$1)-2,FALSE))</f>
        <v>11314</v>
      </c>
      <c r="AF46" s="7">
        <f t="shared" si="49"/>
        <v>8799</v>
      </c>
      <c r="AG46" s="7">
        <f t="shared" si="49"/>
        <v>11314</v>
      </c>
      <c r="AH46" s="7" t="e">
        <f>SUMIF('[22]Paga All'!$G$581:$J$1238,$A$3&amp;$B$36&amp;$B46,'[22]Paga All'!$J$581:$J$1238)</f>
        <v>#VALUE!</v>
      </c>
      <c r="AI46" s="7" t="e">
        <f>SUMIF('[23]Paga all'!$F$665:$G$1279,$A$3&amp;$B$36&amp;$B46,'[23]Paga all'!$G$665:$G$1279)</f>
        <v>#VALUE!</v>
      </c>
      <c r="AJ46" s="9" t="e">
        <f>SUMIF('[16]Paga all'!$F$555:$G$1252,$A$3&amp;$B$36&amp;$B46,'[16]Paga all'!$G$555:$G$1252)</f>
        <v>#VALUE!</v>
      </c>
      <c r="AK46" s="9" t="e">
        <f t="shared" ref="AK46:BO46" si="52">ROUND(AK44*AK40,)</f>
        <v>#VALUE!</v>
      </c>
      <c r="AL46" s="9" t="e">
        <f t="shared" si="52"/>
        <v>#VALUE!</v>
      </c>
      <c r="AM46" s="9" t="e">
        <f t="shared" si="52"/>
        <v>#VALUE!</v>
      </c>
      <c r="AN46" s="9" t="e">
        <f t="shared" si="52"/>
        <v>#VALUE!</v>
      </c>
      <c r="AO46" s="9" t="e">
        <f t="shared" si="52"/>
        <v>#VALUE!</v>
      </c>
      <c r="AP46" s="9" t="e">
        <f t="shared" si="52"/>
        <v>#VALUE!</v>
      </c>
      <c r="AQ46" s="9" t="e">
        <f t="shared" si="52"/>
        <v>#VALUE!</v>
      </c>
      <c r="AR46" s="9" t="e">
        <f t="shared" si="52"/>
        <v>#VALUE!</v>
      </c>
      <c r="AS46" s="9" t="e">
        <f t="shared" si="52"/>
        <v>#VALUE!</v>
      </c>
      <c r="AT46" s="9" t="e">
        <f t="shared" si="52"/>
        <v>#VALUE!</v>
      </c>
      <c r="AU46" s="9" t="e">
        <f t="shared" si="52"/>
        <v>#VALUE!</v>
      </c>
      <c r="AV46" s="9" t="e">
        <f t="shared" si="52"/>
        <v>#VALUE!</v>
      </c>
      <c r="AW46" s="9" t="e">
        <f t="shared" si="52"/>
        <v>#VALUE!</v>
      </c>
      <c r="AX46" s="9" t="e">
        <f t="shared" si="52"/>
        <v>#VALUE!</v>
      </c>
      <c r="AY46" s="9" t="e">
        <f t="shared" si="52"/>
        <v>#VALUE!</v>
      </c>
      <c r="AZ46" s="9" t="e">
        <f t="shared" si="52"/>
        <v>#VALUE!</v>
      </c>
      <c r="BA46" s="9" t="e">
        <f t="shared" si="52"/>
        <v>#VALUE!</v>
      </c>
      <c r="BB46" s="9" t="e">
        <f t="shared" si="52"/>
        <v>#VALUE!</v>
      </c>
      <c r="BC46" s="9" t="e">
        <f t="shared" si="52"/>
        <v>#VALUE!</v>
      </c>
      <c r="BD46" s="9" t="e">
        <f t="shared" si="52"/>
        <v>#VALUE!</v>
      </c>
      <c r="BE46" s="9" t="e">
        <f t="shared" si="52"/>
        <v>#VALUE!</v>
      </c>
      <c r="BF46" s="9" t="e">
        <f t="shared" si="52"/>
        <v>#VALUE!</v>
      </c>
      <c r="BG46" s="9" t="e">
        <f t="shared" si="52"/>
        <v>#VALUE!</v>
      </c>
      <c r="BH46" s="9" t="e">
        <f t="shared" si="52"/>
        <v>#VALUE!</v>
      </c>
      <c r="BI46" s="9" t="e">
        <f t="shared" si="52"/>
        <v>#VALUE!</v>
      </c>
      <c r="BJ46" s="9" t="e">
        <f t="shared" si="52"/>
        <v>#VALUE!</v>
      </c>
      <c r="BK46" s="9" t="e">
        <f t="shared" si="52"/>
        <v>#VALUE!</v>
      </c>
      <c r="BL46" s="9" t="e">
        <f t="shared" si="52"/>
        <v>#VALUE!</v>
      </c>
      <c r="BM46" s="9" t="e">
        <f t="shared" si="52"/>
        <v>#VALUE!</v>
      </c>
      <c r="BN46" s="9" t="e">
        <f t="shared" si="52"/>
        <v>#VALUE!</v>
      </c>
      <c r="BO46" s="9" t="e">
        <f t="shared" si="52"/>
        <v>#VALUE!</v>
      </c>
    </row>
    <row r="47" spans="2:67" x14ac:dyDescent="0.25">
      <c r="B47" t="s">
        <v>282</v>
      </c>
      <c r="D47" s="7">
        <f>IF(VLOOKUP($B$36&amp;$B47,'[20]Other Summ'!$E:$AE,COLUMN(D$1)-2,FALSE)=" ",0,VLOOKUP($B$36&amp;$B47,'[20]Other Summ'!$E:$AE,COLUMN(D$1)-2,FALSE))</f>
        <v>0</v>
      </c>
      <c r="E47" s="7">
        <f>IF(VLOOKUP($B$36&amp;$B47,'[20]Other Summ'!$E:$AE,COLUMN(E$1)-2,FALSE)=" ",0,VLOOKUP($B$36&amp;$B47,'[20]Other Summ'!$E:$AE,COLUMN(E$1)-2,FALSE))</f>
        <v>0</v>
      </c>
      <c r="F47" s="7">
        <f>IF(VLOOKUP($B$36&amp;$B47,'[20]Other Summ'!$E:$AE,COLUMN(F$1)-2,FALSE)=" ",0,VLOOKUP($B$36&amp;$B47,'[20]Other Summ'!$E:$AE,COLUMN(F$1)-2,FALSE))</f>
        <v>0</v>
      </c>
      <c r="G47" s="7">
        <f>IF(VLOOKUP($B$36&amp;$B47,'[20]Other Summ'!$E:$AE,COLUMN(G$1)-2,FALSE)=" ",0,VLOOKUP($B$36&amp;$B47,'[20]Other Summ'!$E:$AE,COLUMN(G$1)-2,FALSE))</f>
        <v>0</v>
      </c>
      <c r="H47" s="7">
        <f>IF(VLOOKUP($B$36&amp;$B47,'[20]Other Summ'!$E:$AE,COLUMN(H$1)-2,FALSE)=" ",0,VLOOKUP($B$36&amp;$B47,'[20]Other Summ'!$E:$AE,COLUMN(H$1)-2,FALSE))</f>
        <v>0</v>
      </c>
      <c r="I47" s="7">
        <f>IF(VLOOKUP($B$36&amp;$B47,'[20]Other Summ'!$E:$AE,COLUMN(I$1)-2,FALSE)=" ",0,VLOOKUP($B$36&amp;$B47,'[20]Other Summ'!$E:$AE,COLUMN(I$1)-2,FALSE))</f>
        <v>0</v>
      </c>
      <c r="J47" s="7">
        <f>IF(VLOOKUP($B$36&amp;$B47,'[20]Other Summ'!$E:$AE,COLUMN(J$1)-2,FALSE)=" ",0,VLOOKUP($B$36&amp;$B47,'[20]Other Summ'!$E:$AE,COLUMN(J$1)-2,FALSE))</f>
        <v>0</v>
      </c>
      <c r="K47" s="7">
        <f>IF(VLOOKUP($B$36&amp;$B47,'[20]Other Summ'!$E:$AE,COLUMN(K$1)-2,FALSE)=" ",0,VLOOKUP($B$36&amp;$B47,'[20]Other Summ'!$E:$AE,COLUMN(K$1)-2,FALSE))</f>
        <v>410050</v>
      </c>
      <c r="L47" s="7">
        <f>IF(VLOOKUP($B$36&amp;$B47,'[20]Other Summ'!$E:$AE,COLUMN(L$1)-2,FALSE)=" ",0,VLOOKUP($B$36&amp;$B47,'[20]Other Summ'!$E:$AE,COLUMN(L$1)-2,FALSE))</f>
        <v>11496332</v>
      </c>
      <c r="M47" s="7">
        <f>IF(VLOOKUP($B$36&amp;$B47,'[20]Other Summ'!$E:$AE,COLUMN(M$1)-2,FALSE)=" ",0,VLOOKUP($B$36&amp;$B47,'[20]Other Summ'!$E:$AE,COLUMN(M$1)-2,FALSE))</f>
        <v>14667596</v>
      </c>
      <c r="N47" s="7">
        <f>IF(VLOOKUP($B$36&amp;$B47,'[20]Other Summ'!$E:$AE,COLUMN(N$1)-2,FALSE)=" ",0,VLOOKUP($B$36&amp;$B47,'[20]Other Summ'!$E:$AE,COLUMN(N$1)-2,FALSE))</f>
        <v>12819190</v>
      </c>
      <c r="O47" s="7">
        <f>IF(VLOOKUP($B$36&amp;$B47,'[20]Other Summ'!$E:$AE,COLUMN(O$1)-2,FALSE)=" ",0,VLOOKUP($B$36&amp;$B47,'[20]Other Summ'!$E:$AE,COLUMN(O$1)-2,FALSE))</f>
        <v>20767275</v>
      </c>
      <c r="P47" s="7">
        <f>IF(VLOOKUP($B$36&amp;$B47,'[20]Other Summ'!$E:$AE,COLUMN(P$1)-2,FALSE)=" ",0,VLOOKUP($B$36&amp;$B47,'[20]Other Summ'!$E:$AE,COLUMN(P$1)-2,FALSE))</f>
        <v>17768969.57</v>
      </c>
      <c r="Q47" s="7">
        <f>IF(VLOOKUP($B$36&amp;$B47,'[20]Other Summ'!$E:$AE,COLUMN(Q$1)-2,FALSE)=" ",0,VLOOKUP($B$36&amp;$B47,'[20]Other Summ'!$E:$AE,COLUMN(Q$1)-2,FALSE))</f>
        <v>33394711.620000001</v>
      </c>
      <c r="R47" s="7">
        <f>IF(VLOOKUP($B$36&amp;$B47,'[20]Other Summ'!$E:$AE,COLUMN(R$1)-2,FALSE)=" ",0,VLOOKUP($B$36&amp;$B47,'[20]Other Summ'!$E:$AE,COLUMN(R$1)-2,FALSE))</f>
        <v>48463227</v>
      </c>
      <c r="S47" s="7">
        <f>IF(VLOOKUP($B$36&amp;$B47,'[20]Other Summ'!$E:$AE,COLUMN(S$1)-2,FALSE)=" ",0,VLOOKUP($B$36&amp;$B47,'[20]Other Summ'!$E:$AE,COLUMN(S$1)-2,FALSE))</f>
        <v>66114134</v>
      </c>
      <c r="T47" s="7">
        <f>IF(VLOOKUP($B$36&amp;$B47,'[20]Other Summ'!$E:$AE,COLUMN(T$1)-2,FALSE)=" ",0,VLOOKUP($B$36&amp;$B47,'[20]Other Summ'!$E:$AE,COLUMN(T$1)-2,FALSE))</f>
        <v>57500660</v>
      </c>
      <c r="U47" s="7">
        <f>IF(VLOOKUP($B$36&amp;$B47,'[20]Other Summ'!$E:$AE,COLUMN(U$1)-2,FALSE)=" ",0,VLOOKUP($B$36&amp;$B47,'[20]Other Summ'!$E:$AE,COLUMN(U$1)-2,FALSE))</f>
        <v>68387314</v>
      </c>
      <c r="V47" s="7">
        <f>IF(VLOOKUP($B$36&amp;$B47,'[20]Other Summ'!$E:$AE,COLUMN(V$1)-2,FALSE)=" ",0,VLOOKUP($B$36&amp;$B47,'[20]Other Summ'!$E:$AE,COLUMN(V$1)-2,FALSE))</f>
        <v>92913881</v>
      </c>
      <c r="W47" s="7">
        <f>IF(VLOOKUP($B$36&amp;$B47,'[20]Other Summ'!$E:$AE,COLUMN(W$1)-2,FALSE)=" ",0,VLOOKUP($B$36&amp;$B47,'[20]Other Summ'!$E:$AE,COLUMN(W$1)-2,FALSE))</f>
        <v>115701420</v>
      </c>
      <c r="X47" s="7">
        <f>IF(VLOOKUP($B$36&amp;$B47,'[20]Other Summ'!$E:$AE,COLUMN(X$1)-2,FALSE)=" ",0,VLOOKUP($B$36&amp;$B47,'[20]Other Summ'!$E:$AE,COLUMN(X$1)-2,FALSE))</f>
        <v>171141006.19999999</v>
      </c>
      <c r="Y47" s="7">
        <f>IF(VLOOKUP($B$36&amp;$B47,'[20]Other Summ'!$E:$AE,COLUMN(Y$1)-2,FALSE)=" ",0,VLOOKUP($B$36&amp;$B47,'[20]Other Summ'!$E:$AE,COLUMN(Y$1)-2,FALSE))</f>
        <v>175766785.44</v>
      </c>
      <c r="Z47" s="7">
        <f>IF(VLOOKUP($B$36&amp;$B47,'[20]Other Summ'!$E:$AE,COLUMN(Z$1)-2,FALSE)=" ",0,VLOOKUP($B$36&amp;$B47,'[20]Other Summ'!$E:$AE,COLUMN(Z$1)-2,FALSE))</f>
        <v>175424749.28999999</v>
      </c>
      <c r="AA47" s="7">
        <f>IF(VLOOKUP($B$36&amp;$B47,'[20]Other Summ'!$E:$AE,COLUMN(AA$1)-2,FALSE)=" ",0,VLOOKUP($B$36&amp;$B47,'[20]Other Summ'!$E:$AE,COLUMN(AA$1)-2,FALSE))</f>
        <v>182480588.86000001</v>
      </c>
      <c r="AB47" s="7">
        <f>IF(VLOOKUP($B$36&amp;$B47,'[20]Other Summ'!$E:$AE,COLUMN(AB$1)-2,FALSE)=" ",0,VLOOKUP($B$36&amp;$B47,'[20]Other Summ'!$E:$AE,COLUMN(AB$1)-2,FALSE))</f>
        <v>167369991.80000001</v>
      </c>
      <c r="AC47" s="7">
        <f>IF(VLOOKUP($B$36&amp;$B47,'[20]Other Summ'!$E:$AE,COLUMN(AC$1)-2,FALSE)=" ",0,VLOOKUP($B$36&amp;$B47,'[20]Other Summ'!$E:$AE,COLUMN(AC$1)-2,FALSE))</f>
        <v>218442649.53999999</v>
      </c>
      <c r="AF47" s="7">
        <f t="shared" si="49"/>
        <v>167369991.80000001</v>
      </c>
      <c r="AG47" s="7">
        <f t="shared" si="49"/>
        <v>218442649.53999999</v>
      </c>
      <c r="AH47" s="7" t="e">
        <f>SUMIF('[22]Paga All'!$G$581:$J$1238,$A$3&amp;$B$36&amp;$B47,'[22]Paga All'!$J$581:$J$1238)</f>
        <v>#VALUE!</v>
      </c>
      <c r="AI47" s="7" t="e">
        <f>SUMIF('[23]Paga all'!$F$665:$G$1279,$A$3&amp;$B$36&amp;$B47,'[23]Paga all'!$G$665:$G$1279)</f>
        <v>#VALUE!</v>
      </c>
      <c r="AJ47" s="9" t="e">
        <f>SUMIF('[16]Paga all'!$F$555:$G$1252,$A$3&amp;$B$36&amp;$B47,'[16]Paga all'!$G$555:$G$1252)</f>
        <v>#VALUE!</v>
      </c>
      <c r="AK47" s="9" t="e">
        <f t="shared" ref="AK47:BO47" si="53">AK46*$AD48</f>
        <v>#VALUE!</v>
      </c>
      <c r="AL47" s="9" t="e">
        <f t="shared" si="53"/>
        <v>#VALUE!</v>
      </c>
      <c r="AM47" s="9" t="e">
        <f t="shared" si="53"/>
        <v>#VALUE!</v>
      </c>
      <c r="AN47" s="9" t="e">
        <f t="shared" si="53"/>
        <v>#VALUE!</v>
      </c>
      <c r="AO47" s="9" t="e">
        <f t="shared" si="53"/>
        <v>#VALUE!</v>
      </c>
      <c r="AP47" s="9" t="e">
        <f t="shared" si="53"/>
        <v>#VALUE!</v>
      </c>
      <c r="AQ47" s="9" t="e">
        <f t="shared" si="53"/>
        <v>#VALUE!</v>
      </c>
      <c r="AR47" s="9" t="e">
        <f t="shared" si="53"/>
        <v>#VALUE!</v>
      </c>
      <c r="AS47" s="9" t="e">
        <f t="shared" si="53"/>
        <v>#VALUE!</v>
      </c>
      <c r="AT47" s="9" t="e">
        <f t="shared" si="53"/>
        <v>#VALUE!</v>
      </c>
      <c r="AU47" s="9" t="e">
        <f t="shared" si="53"/>
        <v>#VALUE!</v>
      </c>
      <c r="AV47" s="9" t="e">
        <f t="shared" si="53"/>
        <v>#VALUE!</v>
      </c>
      <c r="AW47" s="9" t="e">
        <f t="shared" si="53"/>
        <v>#VALUE!</v>
      </c>
      <c r="AX47" s="9" t="e">
        <f t="shared" si="53"/>
        <v>#VALUE!</v>
      </c>
      <c r="AY47" s="9" t="e">
        <f t="shared" si="53"/>
        <v>#VALUE!</v>
      </c>
      <c r="AZ47" s="9" t="e">
        <f t="shared" si="53"/>
        <v>#VALUE!</v>
      </c>
      <c r="BA47" s="9" t="e">
        <f t="shared" si="53"/>
        <v>#VALUE!</v>
      </c>
      <c r="BB47" s="9" t="e">
        <f t="shared" si="53"/>
        <v>#VALUE!</v>
      </c>
      <c r="BC47" s="9" t="e">
        <f t="shared" si="53"/>
        <v>#VALUE!</v>
      </c>
      <c r="BD47" s="9" t="e">
        <f t="shared" si="53"/>
        <v>#VALUE!</v>
      </c>
      <c r="BE47" s="9" t="e">
        <f t="shared" si="53"/>
        <v>#VALUE!</v>
      </c>
      <c r="BF47" s="9" t="e">
        <f t="shared" si="53"/>
        <v>#VALUE!</v>
      </c>
      <c r="BG47" s="9" t="e">
        <f t="shared" si="53"/>
        <v>#VALUE!</v>
      </c>
      <c r="BH47" s="9" t="e">
        <f t="shared" si="53"/>
        <v>#VALUE!</v>
      </c>
      <c r="BI47" s="9" t="e">
        <f t="shared" si="53"/>
        <v>#VALUE!</v>
      </c>
      <c r="BJ47" s="9" t="e">
        <f t="shared" si="53"/>
        <v>#VALUE!</v>
      </c>
      <c r="BK47" s="9" t="e">
        <f t="shared" si="53"/>
        <v>#VALUE!</v>
      </c>
      <c r="BL47" s="9" t="e">
        <f t="shared" si="53"/>
        <v>#VALUE!</v>
      </c>
      <c r="BM47" s="9" t="e">
        <f t="shared" si="53"/>
        <v>#VALUE!</v>
      </c>
      <c r="BN47" s="9" t="e">
        <f t="shared" si="53"/>
        <v>#VALUE!</v>
      </c>
      <c r="BO47" s="9" t="e">
        <f t="shared" si="53"/>
        <v>#VALUE!</v>
      </c>
    </row>
    <row r="48" spans="2:67" x14ac:dyDescent="0.25">
      <c r="B48" t="s">
        <v>160</v>
      </c>
      <c r="D48" s="7">
        <f t="shared" ref="D48:AC48" si="54">IF(ISERROR(D47/D46),0,D47/D46)</f>
        <v>0</v>
      </c>
      <c r="E48" s="7">
        <f t="shared" si="54"/>
        <v>0</v>
      </c>
      <c r="F48" s="7">
        <f t="shared" si="54"/>
        <v>0</v>
      </c>
      <c r="G48" s="7">
        <f t="shared" si="54"/>
        <v>0</v>
      </c>
      <c r="H48" s="7">
        <f t="shared" si="54"/>
        <v>0</v>
      </c>
      <c r="I48" s="7">
        <f t="shared" si="54"/>
        <v>0</v>
      </c>
      <c r="J48" s="7">
        <f t="shared" si="54"/>
        <v>0</v>
      </c>
      <c r="K48" s="7">
        <f t="shared" si="54"/>
        <v>9763.0952380952385</v>
      </c>
      <c r="L48" s="7">
        <f t="shared" si="54"/>
        <v>20347.490265486726</v>
      </c>
      <c r="M48" s="7">
        <f t="shared" si="54"/>
        <v>18334.494999999999</v>
      </c>
      <c r="N48" s="7">
        <f t="shared" si="54"/>
        <v>15426.221419975933</v>
      </c>
      <c r="O48" s="7">
        <f t="shared" si="54"/>
        <v>26354.409898477159</v>
      </c>
      <c r="P48" s="7">
        <f t="shared" si="54"/>
        <v>18567.366321839079</v>
      </c>
      <c r="Q48" s="7">
        <f t="shared" si="54"/>
        <v>20226.960399757721</v>
      </c>
      <c r="R48" s="7">
        <f t="shared" si="54"/>
        <v>19660.538336713995</v>
      </c>
      <c r="S48" s="7">
        <f t="shared" si="54"/>
        <v>20862.775007888926</v>
      </c>
      <c r="T48" s="7">
        <f t="shared" si="54"/>
        <v>19544.751869476546</v>
      </c>
      <c r="U48" s="7">
        <f t="shared" si="54"/>
        <v>17940.008919202519</v>
      </c>
      <c r="V48" s="7">
        <f t="shared" si="54"/>
        <v>17874.929011158139</v>
      </c>
      <c r="W48" s="7">
        <f t="shared" si="54"/>
        <v>18955.016382699869</v>
      </c>
      <c r="X48" s="7">
        <f t="shared" si="54"/>
        <v>19865.4679280325</v>
      </c>
      <c r="Y48" s="7">
        <f t="shared" si="54"/>
        <v>19053.310074796747</v>
      </c>
      <c r="Z48" s="7">
        <f t="shared" si="54"/>
        <v>18023.707930751054</v>
      </c>
      <c r="AA48" s="7">
        <f t="shared" si="54"/>
        <v>19316.247365301155</v>
      </c>
      <c r="AB48" s="7">
        <f t="shared" si="54"/>
        <v>19021.478781679736</v>
      </c>
      <c r="AC48" s="7">
        <f t="shared" si="54"/>
        <v>19307.287390843201</v>
      </c>
      <c r="AD48" s="264">
        <f>SUM(P47:AC47)/SUM(P46:AC46)</f>
        <v>19068.093254545671</v>
      </c>
      <c r="AF48" s="7">
        <f>AC48</f>
        <v>19307.287390843201</v>
      </c>
      <c r="AG48" s="7">
        <f>AG47/AG46</f>
        <v>19307.287390843201</v>
      </c>
      <c r="AH48" s="7" t="e">
        <f>SUMIF('[22]Paga All'!$G$581:$J$1238,$A$3&amp;$B$36&amp;$B48,'[22]Paga All'!$J$581:$J$1238)</f>
        <v>#VALUE!</v>
      </c>
      <c r="AI48" s="7" t="e">
        <f>SUMIF('[23]Paga all'!$F$665:$G$1279,$A$3&amp;$B$36&amp;$B48,'[23]Paga all'!$G$665:$G$1279)</f>
        <v>#VALUE!</v>
      </c>
      <c r="AJ48" s="9" t="e">
        <f>SUMIF('[16]Paga all'!$F$555:$G$1252,$A$3&amp;$B$36&amp;$B48,'[16]Paga all'!$G$555:$G$1252)</f>
        <v>#VALUE!</v>
      </c>
      <c r="AK48" s="9" t="e">
        <f t="shared" ref="AK48:BO48" si="55">AK47/AK46</f>
        <v>#VALUE!</v>
      </c>
      <c r="AL48" s="9" t="e">
        <f t="shared" si="55"/>
        <v>#VALUE!</v>
      </c>
      <c r="AM48" s="9" t="e">
        <f t="shared" si="55"/>
        <v>#VALUE!</v>
      </c>
      <c r="AN48" s="9" t="e">
        <f t="shared" si="55"/>
        <v>#VALUE!</v>
      </c>
      <c r="AO48" s="9" t="e">
        <f t="shared" si="55"/>
        <v>#VALUE!</v>
      </c>
      <c r="AP48" s="9" t="e">
        <f t="shared" si="55"/>
        <v>#VALUE!</v>
      </c>
      <c r="AQ48" s="9" t="e">
        <f t="shared" si="55"/>
        <v>#VALUE!</v>
      </c>
      <c r="AR48" s="9" t="e">
        <f t="shared" si="55"/>
        <v>#VALUE!</v>
      </c>
      <c r="AS48" s="9" t="e">
        <f t="shared" si="55"/>
        <v>#VALUE!</v>
      </c>
      <c r="AT48" s="9" t="e">
        <f t="shared" si="55"/>
        <v>#VALUE!</v>
      </c>
      <c r="AU48" s="9" t="e">
        <f t="shared" si="55"/>
        <v>#VALUE!</v>
      </c>
      <c r="AV48" s="9" t="e">
        <f t="shared" si="55"/>
        <v>#VALUE!</v>
      </c>
      <c r="AW48" s="9" t="e">
        <f t="shared" si="55"/>
        <v>#VALUE!</v>
      </c>
      <c r="AX48" s="9" t="e">
        <f t="shared" si="55"/>
        <v>#VALUE!</v>
      </c>
      <c r="AY48" s="9" t="e">
        <f t="shared" si="55"/>
        <v>#VALUE!</v>
      </c>
      <c r="AZ48" s="9" t="e">
        <f t="shared" si="55"/>
        <v>#VALUE!</v>
      </c>
      <c r="BA48" s="9" t="e">
        <f t="shared" si="55"/>
        <v>#VALUE!</v>
      </c>
      <c r="BB48" s="9" t="e">
        <f t="shared" si="55"/>
        <v>#VALUE!</v>
      </c>
      <c r="BC48" s="9" t="e">
        <f t="shared" si="55"/>
        <v>#VALUE!</v>
      </c>
      <c r="BD48" s="9" t="e">
        <f t="shared" si="55"/>
        <v>#VALUE!</v>
      </c>
      <c r="BE48" s="9" t="e">
        <f t="shared" si="55"/>
        <v>#VALUE!</v>
      </c>
      <c r="BF48" s="9" t="e">
        <f t="shared" si="55"/>
        <v>#VALUE!</v>
      </c>
      <c r="BG48" s="9" t="e">
        <f t="shared" si="55"/>
        <v>#VALUE!</v>
      </c>
      <c r="BH48" s="9" t="e">
        <f t="shared" si="55"/>
        <v>#VALUE!</v>
      </c>
      <c r="BI48" s="9" t="e">
        <f t="shared" si="55"/>
        <v>#VALUE!</v>
      </c>
      <c r="BJ48" s="9" t="e">
        <f t="shared" si="55"/>
        <v>#VALUE!</v>
      </c>
      <c r="BK48" s="9" t="e">
        <f t="shared" si="55"/>
        <v>#VALUE!</v>
      </c>
      <c r="BL48" s="9" t="e">
        <f t="shared" si="55"/>
        <v>#VALUE!</v>
      </c>
      <c r="BM48" s="9" t="e">
        <f t="shared" si="55"/>
        <v>#VALUE!</v>
      </c>
      <c r="BN48" s="9" t="e">
        <f t="shared" si="55"/>
        <v>#VALUE!</v>
      </c>
      <c r="BO48" s="9" t="e">
        <f t="shared" si="55"/>
        <v>#VALUE!</v>
      </c>
    </row>
    <row r="49" spans="2:67" x14ac:dyDescent="0.25">
      <c r="B49" t="s">
        <v>283</v>
      </c>
      <c r="D49" s="7">
        <f>IF(VLOOKUP($B$36&amp;$B49,'[20]Other Summ'!$E:$AE,COLUMN(D$1)-2,FALSE)=" ",0,VLOOKUP($B$36&amp;$B49,'[20]Other Summ'!$E:$AE,COLUMN(D$1)-2,FALSE))</f>
        <v>0</v>
      </c>
      <c r="E49" s="7">
        <f>IF(VLOOKUP($B$36&amp;$B49,'[20]Other Summ'!$E:$AE,COLUMN(E$1)-2,FALSE)=" ",0,VLOOKUP($B$36&amp;$B49,'[20]Other Summ'!$E:$AE,COLUMN(E$1)-2,FALSE))</f>
        <v>0</v>
      </c>
      <c r="F49" s="7">
        <f>IF(VLOOKUP($B$36&amp;$B49,'[20]Other Summ'!$E:$AE,COLUMN(F$1)-2,FALSE)=" ",0,VLOOKUP($B$36&amp;$B49,'[20]Other Summ'!$E:$AE,COLUMN(F$1)-2,FALSE))</f>
        <v>0</v>
      </c>
      <c r="G49" s="7">
        <f>IF(VLOOKUP($B$36&amp;$B49,'[20]Other Summ'!$E:$AE,COLUMN(G$1)-2,FALSE)=" ",0,VLOOKUP($B$36&amp;$B49,'[20]Other Summ'!$E:$AE,COLUMN(G$1)-2,FALSE))</f>
        <v>0</v>
      </c>
      <c r="H49" s="7">
        <f>IF(VLOOKUP($B$36&amp;$B49,'[20]Other Summ'!$E:$AE,COLUMN(H$1)-2,FALSE)=" ",0,VLOOKUP($B$36&amp;$B49,'[20]Other Summ'!$E:$AE,COLUMN(H$1)-2,FALSE))</f>
        <v>0</v>
      </c>
      <c r="I49" s="7">
        <f>IF(VLOOKUP($B$36&amp;$B49,'[20]Other Summ'!$E:$AE,COLUMN(I$1)-2,FALSE)=" ",0,VLOOKUP($B$36&amp;$B49,'[20]Other Summ'!$E:$AE,COLUMN(I$1)-2,FALSE))</f>
        <v>0</v>
      </c>
      <c r="J49" s="7">
        <f>IF(VLOOKUP($B$36&amp;$B49,'[20]Other Summ'!$E:$AE,COLUMN(J$1)-2,FALSE)=" ",0,VLOOKUP($B$36&amp;$B49,'[20]Other Summ'!$E:$AE,COLUMN(J$1)-2,FALSE))</f>
        <v>0</v>
      </c>
      <c r="K49" s="7">
        <f>IF(VLOOKUP($B$36&amp;$B49,'[20]Other Summ'!$E:$AE,COLUMN(K$1)-2,FALSE)=" ",0,VLOOKUP($B$36&amp;$B49,'[20]Other Summ'!$E:$AE,COLUMN(K$1)-2,FALSE))</f>
        <v>4750</v>
      </c>
      <c r="L49" s="7">
        <f>IF(VLOOKUP($B$36&amp;$B49,'[20]Other Summ'!$E:$AE,COLUMN(L$1)-2,FALSE)=" ",0,VLOOKUP($B$36&amp;$B49,'[20]Other Summ'!$E:$AE,COLUMN(L$1)-2,FALSE))</f>
        <v>68050</v>
      </c>
      <c r="M49" s="7">
        <f>IF(VLOOKUP($B$36&amp;$B49,'[20]Other Summ'!$E:$AE,COLUMN(M$1)-2,FALSE)=" ",0,VLOOKUP($B$36&amp;$B49,'[20]Other Summ'!$E:$AE,COLUMN(M$1)-2,FALSE))</f>
        <v>96300</v>
      </c>
      <c r="N49" s="7">
        <f>IF(VLOOKUP($B$36&amp;$B49,'[20]Other Summ'!$E:$AE,COLUMN(N$1)-2,FALSE)=" ",0,VLOOKUP($B$36&amp;$B49,'[20]Other Summ'!$E:$AE,COLUMN(N$1)-2,FALSE))</f>
        <v>99300</v>
      </c>
      <c r="O49" s="7">
        <f>IF(VLOOKUP($B$36&amp;$B49,'[20]Other Summ'!$E:$AE,COLUMN(O$1)-2,FALSE)=" ",0,VLOOKUP($B$36&amp;$B49,'[20]Other Summ'!$E:$AE,COLUMN(O$1)-2,FALSE))</f>
        <v>99800</v>
      </c>
      <c r="P49" s="7">
        <f>IF(VLOOKUP($B$36&amp;$B49,'[20]Other Summ'!$E:$AE,COLUMN(P$1)-2,FALSE)=" ",0,VLOOKUP($B$36&amp;$B49,'[20]Other Summ'!$E:$AE,COLUMN(P$1)-2,FALSE))</f>
        <v>118200</v>
      </c>
      <c r="Q49" s="7">
        <f>IF(VLOOKUP($B$36&amp;$B49,'[20]Other Summ'!$E:$AE,COLUMN(Q$1)-2,FALSE)=" ",0,VLOOKUP($B$36&amp;$B49,'[20]Other Summ'!$E:$AE,COLUMN(Q$1)-2,FALSE))</f>
        <v>205000</v>
      </c>
      <c r="R49" s="7">
        <f>IF(VLOOKUP($B$36&amp;$B49,'[20]Other Summ'!$E:$AE,COLUMN(R$1)-2,FALSE)=" ",0,VLOOKUP($B$36&amp;$B49,'[20]Other Summ'!$E:$AE,COLUMN(R$1)-2,FALSE))</f>
        <v>306100</v>
      </c>
      <c r="S49" s="7">
        <f>IF(VLOOKUP($B$36&amp;$B49,'[20]Other Summ'!$E:$AE,COLUMN(S$1)-2,FALSE)=" ",0,VLOOKUP($B$36&amp;$B49,'[20]Other Summ'!$E:$AE,COLUMN(S$1)-2,FALSE))</f>
        <v>394600</v>
      </c>
      <c r="T49" s="7">
        <f>IF(VLOOKUP($B$36&amp;$B49,'[20]Other Summ'!$E:$AE,COLUMN(T$1)-2,FALSE)=" ",0,VLOOKUP($B$36&amp;$B49,'[20]Other Summ'!$E:$AE,COLUMN(T$1)-2,FALSE))</f>
        <v>362650</v>
      </c>
      <c r="U49" s="7">
        <f>IF(VLOOKUP($B$36&amp;$B49,'[20]Other Summ'!$E:$AE,COLUMN(U$1)-2,FALSE)=" ",0,VLOOKUP($B$36&amp;$B49,'[20]Other Summ'!$E:$AE,COLUMN(U$1)-2,FALSE))</f>
        <v>462700</v>
      </c>
      <c r="V49" s="7">
        <f>IF(VLOOKUP($B$36&amp;$B49,'[20]Other Summ'!$E:$AE,COLUMN(V$1)-2,FALSE)=" ",0,VLOOKUP($B$36&amp;$B49,'[20]Other Summ'!$E:$AE,COLUMN(V$1)-2,FALSE))</f>
        <v>634100</v>
      </c>
      <c r="W49" s="7">
        <f>IF(VLOOKUP($B$36&amp;$B49,'[20]Other Summ'!$E:$AE,COLUMN(W$1)-2,FALSE)=" ",0,VLOOKUP($B$36&amp;$B49,'[20]Other Summ'!$E:$AE,COLUMN(W$1)-2,FALSE))</f>
        <v>749350</v>
      </c>
      <c r="X49" s="7">
        <f>IF(VLOOKUP($B$36&amp;$B49,'[20]Other Summ'!$E:$AE,COLUMN(X$1)-2,FALSE)=" ",0,VLOOKUP($B$36&amp;$B49,'[20]Other Summ'!$E:$AE,COLUMN(X$1)-2,FALSE))</f>
        <v>1066100</v>
      </c>
      <c r="Y49" s="7">
        <f>IF(VLOOKUP($B$36&amp;$B49,'[20]Other Summ'!$E:$AE,COLUMN(Y$1)-2,FALSE)=" ",0,VLOOKUP($B$36&amp;$B49,'[20]Other Summ'!$E:$AE,COLUMN(Y$1)-2,FALSE))</f>
        <v>1133950</v>
      </c>
      <c r="Z49" s="7">
        <f>IF(VLOOKUP($B$36&amp;$B49,'[20]Other Summ'!$E:$AE,COLUMN(Z$1)-2,FALSE)=" ",0,VLOOKUP($B$36&amp;$B49,'[20]Other Summ'!$E:$AE,COLUMN(Z$1)-2,FALSE))</f>
        <v>1223350</v>
      </c>
      <c r="AA49" s="7">
        <f>IF(VLOOKUP($B$36&amp;$B49,'[20]Other Summ'!$E:$AE,COLUMN(AA$1)-2,FALSE)=" ",0,VLOOKUP($B$36&amp;$B49,'[20]Other Summ'!$E:$AE,COLUMN(AA$1)-2,FALSE))</f>
        <v>1407950</v>
      </c>
      <c r="AB49" s="7">
        <f>IF(VLOOKUP($B$36&amp;$B49,'[20]Other Summ'!$E:$AE,COLUMN(AB$1)-2,FALSE)=" ",0,VLOOKUP($B$36&amp;$B49,'[20]Other Summ'!$E:$AE,COLUMN(AB$1)-2,FALSE))</f>
        <v>1315850</v>
      </c>
      <c r="AC49" s="7">
        <f>IF(VLOOKUP($B$36&amp;$B49,'[20]Other Summ'!$E:$AE,COLUMN(AC$1)-2,FALSE)=" ",0,VLOOKUP($B$36&amp;$B49,'[20]Other Summ'!$E:$AE,COLUMN(AC$1)-2,FALSE))</f>
        <v>1694650</v>
      </c>
      <c r="AF49" s="7">
        <f>AB49</f>
        <v>1315850</v>
      </c>
      <c r="AG49" s="7">
        <f>AC49</f>
        <v>1694650</v>
      </c>
      <c r="AH49" s="7" t="e">
        <f>SUMIF('[22]Paga All'!$G$581:$J$1238,$A$3&amp;$B$36&amp;$B49,'[22]Paga All'!$J$581:$J$1238)+SUMIF('[22]Paga All'!$G$581:$J$1238,$A$3&amp;$B$36&amp;$B50,'[22]Paga All'!$J$581:$J$1238)</f>
        <v>#VALUE!</v>
      </c>
      <c r="AI49" s="7" t="e">
        <f>SUMIF('[23]Paga all'!$F$665:$G$1279,$A$3&amp;$B$36&amp;$B49,'[23]Paga all'!$G$665:$G$1279)+SUMIF('[23]Paga all'!$F$665:$G$1279,$A$3&amp;$B$36&amp;$B50,'[23]Paga all'!$G$665:$G$1279)</f>
        <v>#VALUE!</v>
      </c>
      <c r="AJ49" s="9" t="e">
        <f>SUMIF('[16]Paga all'!$F$555:$G$1252,$A$3&amp;$B$36&amp;$B49,'[16]Paga all'!$G$555:$G$1252)+SUMIF('[16]Paga all'!$F$555:$G$1252,$A$3&amp;$B$36&amp;$B50,'[16]Paga all'!$G$555:$G$1252)</f>
        <v>#VALUE!</v>
      </c>
      <c r="AK49" s="9" t="e">
        <f t="shared" ref="AK49:BO49" si="56">AK46*AK41</f>
        <v>#VALUE!</v>
      </c>
      <c r="AL49" s="9" t="e">
        <f t="shared" si="56"/>
        <v>#VALUE!</v>
      </c>
      <c r="AM49" s="9" t="e">
        <f t="shared" si="56"/>
        <v>#VALUE!</v>
      </c>
      <c r="AN49" s="9" t="e">
        <f t="shared" si="56"/>
        <v>#VALUE!</v>
      </c>
      <c r="AO49" s="9" t="e">
        <f t="shared" si="56"/>
        <v>#VALUE!</v>
      </c>
      <c r="AP49" s="9" t="e">
        <f t="shared" si="56"/>
        <v>#VALUE!</v>
      </c>
      <c r="AQ49" s="9" t="e">
        <f t="shared" si="56"/>
        <v>#VALUE!</v>
      </c>
      <c r="AR49" s="9" t="e">
        <f t="shared" si="56"/>
        <v>#VALUE!</v>
      </c>
      <c r="AS49" s="9" t="e">
        <f t="shared" si="56"/>
        <v>#VALUE!</v>
      </c>
      <c r="AT49" s="9" t="e">
        <f t="shared" si="56"/>
        <v>#VALUE!</v>
      </c>
      <c r="AU49" s="9" t="e">
        <f t="shared" si="56"/>
        <v>#VALUE!</v>
      </c>
      <c r="AV49" s="9" t="e">
        <f t="shared" si="56"/>
        <v>#VALUE!</v>
      </c>
      <c r="AW49" s="9" t="e">
        <f t="shared" si="56"/>
        <v>#VALUE!</v>
      </c>
      <c r="AX49" s="9" t="e">
        <f t="shared" si="56"/>
        <v>#VALUE!</v>
      </c>
      <c r="AY49" s="9" t="e">
        <f t="shared" si="56"/>
        <v>#VALUE!</v>
      </c>
      <c r="AZ49" s="9" t="e">
        <f t="shared" si="56"/>
        <v>#VALUE!</v>
      </c>
      <c r="BA49" s="9" t="e">
        <f t="shared" si="56"/>
        <v>#VALUE!</v>
      </c>
      <c r="BB49" s="9" t="e">
        <f t="shared" si="56"/>
        <v>#VALUE!</v>
      </c>
      <c r="BC49" s="9" t="e">
        <f t="shared" si="56"/>
        <v>#VALUE!</v>
      </c>
      <c r="BD49" s="9" t="e">
        <f t="shared" si="56"/>
        <v>#VALUE!</v>
      </c>
      <c r="BE49" s="9" t="e">
        <f t="shared" si="56"/>
        <v>#VALUE!</v>
      </c>
      <c r="BF49" s="9" t="e">
        <f t="shared" si="56"/>
        <v>#VALUE!</v>
      </c>
      <c r="BG49" s="9" t="e">
        <f t="shared" si="56"/>
        <v>#VALUE!</v>
      </c>
      <c r="BH49" s="9" t="e">
        <f t="shared" si="56"/>
        <v>#VALUE!</v>
      </c>
      <c r="BI49" s="9" t="e">
        <f t="shared" si="56"/>
        <v>#VALUE!</v>
      </c>
      <c r="BJ49" s="9" t="e">
        <f t="shared" si="56"/>
        <v>#VALUE!</v>
      </c>
      <c r="BK49" s="9" t="e">
        <f t="shared" si="56"/>
        <v>#VALUE!</v>
      </c>
      <c r="BL49" s="9" t="e">
        <f t="shared" si="56"/>
        <v>#VALUE!</v>
      </c>
      <c r="BM49" s="9" t="e">
        <f t="shared" si="56"/>
        <v>#VALUE!</v>
      </c>
      <c r="BN49" s="9" t="e">
        <f t="shared" si="56"/>
        <v>#VALUE!</v>
      </c>
      <c r="BO49" s="9" t="e">
        <f t="shared" si="56"/>
        <v>#VALUE!</v>
      </c>
    </row>
    <row r="50" spans="2:67" x14ac:dyDescent="0.25">
      <c r="B50" t="s">
        <v>284</v>
      </c>
      <c r="D50" s="7">
        <f>IF(VLOOKUP($B$36&amp;$B50,'[20]Other Summ'!$E:$AE,COLUMN(D$1)-2,FALSE)=" ",0,VLOOKUP($B$36&amp;$B50,'[20]Other Summ'!$E:$AE,COLUMN(D$1)-2,FALSE))</f>
        <v>0</v>
      </c>
      <c r="E50" s="7">
        <f>IF(VLOOKUP($B$36&amp;$B50,'[20]Other Summ'!$E:$AE,COLUMN(E$1)-2,FALSE)=" ",0,VLOOKUP($B$36&amp;$B50,'[20]Other Summ'!$E:$AE,COLUMN(E$1)-2,FALSE))</f>
        <v>0</v>
      </c>
      <c r="F50" s="7">
        <f>IF(VLOOKUP($B$36&amp;$B50,'[20]Other Summ'!$E:$AE,COLUMN(F$1)-2,FALSE)=" ",0,VLOOKUP($B$36&amp;$B50,'[20]Other Summ'!$E:$AE,COLUMN(F$1)-2,FALSE))</f>
        <v>0</v>
      </c>
      <c r="G50" s="7">
        <f>IF(VLOOKUP($B$36&amp;$B50,'[20]Other Summ'!$E:$AE,COLUMN(G$1)-2,FALSE)=" ",0,VLOOKUP($B$36&amp;$B50,'[20]Other Summ'!$E:$AE,COLUMN(G$1)-2,FALSE))</f>
        <v>0</v>
      </c>
      <c r="H50" s="7">
        <f>IF(VLOOKUP($B$36&amp;$B50,'[20]Other Summ'!$E:$AE,COLUMN(H$1)-2,FALSE)=" ",0,VLOOKUP($B$36&amp;$B50,'[20]Other Summ'!$E:$AE,COLUMN(H$1)-2,FALSE))</f>
        <v>0</v>
      </c>
      <c r="I50" s="7">
        <f>IF(VLOOKUP($B$36&amp;$B50,'[20]Other Summ'!$E:$AE,COLUMN(I$1)-2,FALSE)=" ",0,VLOOKUP($B$36&amp;$B50,'[20]Other Summ'!$E:$AE,COLUMN(I$1)-2,FALSE))</f>
        <v>0</v>
      </c>
      <c r="J50" s="7">
        <f>IF(VLOOKUP($B$36&amp;$B50,'[20]Other Summ'!$E:$AE,COLUMN(J$1)-2,FALSE)=" ",0,VLOOKUP($B$36&amp;$B50,'[20]Other Summ'!$E:$AE,COLUMN(J$1)-2,FALSE))</f>
        <v>0</v>
      </c>
      <c r="K50" s="7">
        <f>IF(VLOOKUP($B$36&amp;$B50,'[20]Other Summ'!$E:$AE,COLUMN(K$1)-2,FALSE)=" ",0,VLOOKUP($B$36&amp;$B50,'[20]Other Summ'!$E:$AE,COLUMN(K$1)-2,FALSE))</f>
        <v>2110</v>
      </c>
      <c r="L50" s="7">
        <f>IF(VLOOKUP($B$36&amp;$B50,'[20]Other Summ'!$E:$AE,COLUMN(L$1)-2,FALSE)=" ",0,VLOOKUP($B$36&amp;$B50,'[20]Other Summ'!$E:$AE,COLUMN(L$1)-2,FALSE))</f>
        <v>34930</v>
      </c>
      <c r="M50" s="7">
        <f>IF(VLOOKUP($B$36&amp;$B50,'[20]Other Summ'!$E:$AE,COLUMN(M$1)-2,FALSE)=" ",0,VLOOKUP($B$36&amp;$B50,'[20]Other Summ'!$E:$AE,COLUMN(M$1)-2,FALSE))</f>
        <v>49570</v>
      </c>
      <c r="N50" s="7">
        <f>IF(VLOOKUP($B$36&amp;$B50,'[20]Other Summ'!$E:$AE,COLUMN(N$1)-2,FALSE)=" ",0,VLOOKUP($B$36&amp;$B50,'[20]Other Summ'!$E:$AE,COLUMN(N$1)-2,FALSE))</f>
        <v>50540</v>
      </c>
      <c r="O50" s="7">
        <f>IF(VLOOKUP($B$36&amp;$B50,'[20]Other Summ'!$E:$AE,COLUMN(O$1)-2,FALSE)=" ",0,VLOOKUP($B$36&amp;$B50,'[20]Other Summ'!$E:$AE,COLUMN(O$1)-2,FALSE))</f>
        <v>54050</v>
      </c>
      <c r="P50" s="7">
        <f>IF(VLOOKUP($B$36&amp;$B50,'[20]Other Summ'!$E:$AE,COLUMN(P$1)-2,FALSE)=" ",0,VLOOKUP($B$36&amp;$B50,'[20]Other Summ'!$E:$AE,COLUMN(P$1)-2,FALSE))</f>
        <v>61830</v>
      </c>
      <c r="Q50" s="7">
        <f>IF(VLOOKUP($B$36&amp;$B50,'[20]Other Summ'!$E:$AE,COLUMN(Q$1)-2,FALSE)=" ",0,VLOOKUP($B$36&amp;$B50,'[20]Other Summ'!$E:$AE,COLUMN(Q$1)-2,FALSE))</f>
        <v>109140</v>
      </c>
      <c r="R50" s="7">
        <f>IF(VLOOKUP($B$36&amp;$B50,'[20]Other Summ'!$E:$AE,COLUMN(R$1)-2,FALSE)=" ",0,VLOOKUP($B$36&amp;$B50,'[20]Other Summ'!$E:$AE,COLUMN(R$1)-2,FALSE))</f>
        <v>161890</v>
      </c>
      <c r="S50" s="7">
        <f>IF(VLOOKUP($B$36&amp;$B50,'[20]Other Summ'!$E:$AE,COLUMN(S$1)-2,FALSE)=" ",0,VLOOKUP($B$36&amp;$B50,'[20]Other Summ'!$E:$AE,COLUMN(S$1)-2,FALSE))</f>
        <v>209460</v>
      </c>
      <c r="T50" s="7">
        <f>IF(VLOOKUP($B$36&amp;$B50,'[20]Other Summ'!$E:$AE,COLUMN(T$1)-2,FALSE)=" ",0,VLOOKUP($B$36&amp;$B50,'[20]Other Summ'!$E:$AE,COLUMN(T$1)-2,FALSE))</f>
        <v>191260</v>
      </c>
      <c r="U50" s="7">
        <f>IF(VLOOKUP($B$36&amp;$B50,'[20]Other Summ'!$E:$AE,COLUMN(U$1)-2,FALSE)=" ",0,VLOOKUP($B$36&amp;$B50,'[20]Other Summ'!$E:$AE,COLUMN(U$1)-2,FALSE))</f>
        <v>241420</v>
      </c>
      <c r="V50" s="7">
        <f>IF(VLOOKUP($B$36&amp;$B50,'[20]Other Summ'!$E:$AE,COLUMN(V$1)-2,FALSE)=" ",0,VLOOKUP($B$36&amp;$B50,'[20]Other Summ'!$E:$AE,COLUMN(V$1)-2,FALSE))</f>
        <v>332360</v>
      </c>
      <c r="W50" s="7">
        <f>IF(VLOOKUP($B$36&amp;$B50,'[20]Other Summ'!$E:$AE,COLUMN(W$1)-2,FALSE)=" ",0,VLOOKUP($B$36&amp;$B50,'[20]Other Summ'!$E:$AE,COLUMN(W$1)-2,FALSE))</f>
        <v>393690</v>
      </c>
      <c r="X50" s="7">
        <f>IF(VLOOKUP($B$36&amp;$B50,'[20]Other Summ'!$E:$AE,COLUMN(X$1)-2,FALSE)=" ",0,VLOOKUP($B$36&amp;$B50,'[20]Other Summ'!$E:$AE,COLUMN(X$1)-2,FALSE))</f>
        <v>562620</v>
      </c>
      <c r="Y50" s="7">
        <f>IF(VLOOKUP($B$36&amp;$B50,'[20]Other Summ'!$E:$AE,COLUMN(Y$1)-2,FALSE)=" ",0,VLOOKUP($B$36&amp;$B50,'[20]Other Summ'!$E:$AE,COLUMN(Y$1)-2,FALSE))</f>
        <v>596540</v>
      </c>
      <c r="Z50" s="7">
        <f>IF(VLOOKUP($B$36&amp;$B50,'[20]Other Summ'!$E:$AE,COLUMN(Z$1)-2,FALSE)=" ",0,VLOOKUP($B$36&amp;$B50,'[20]Other Summ'!$E:$AE,COLUMN(Z$1)-2,FALSE))</f>
        <v>625900</v>
      </c>
      <c r="AA50" s="7">
        <f>IF(VLOOKUP($B$36&amp;$B50,'[20]Other Summ'!$E:$AE,COLUMN(AA$1)-2,FALSE)=" ",0,VLOOKUP($B$36&amp;$B50,'[20]Other Summ'!$E:$AE,COLUMN(AA$1)-2,FALSE))</f>
        <v>621170</v>
      </c>
      <c r="AB50" s="7">
        <f>IF(VLOOKUP($B$36&amp;$B50,'[20]Other Summ'!$E:$AE,COLUMN(AB$1)-2,FALSE)=" ",0,VLOOKUP($B$36&amp;$B50,'[20]Other Summ'!$E:$AE,COLUMN(AB$1)-2,FALSE))</f>
        <v>580550</v>
      </c>
      <c r="AC50" s="7">
        <f>IF(VLOOKUP($B$36&amp;$B50,'[20]Other Summ'!$E:$AE,COLUMN(AC$1)-2,FALSE)=" ",0,VLOOKUP($B$36&amp;$B50,'[20]Other Summ'!$E:$AE,COLUMN(AC$1)-2,FALSE))</f>
        <v>742600</v>
      </c>
      <c r="AF50" s="7">
        <f>AB50</f>
        <v>580550</v>
      </c>
      <c r="AG50" s="7">
        <f>AC50</f>
        <v>742600</v>
      </c>
      <c r="AH50" s="7" t="e">
        <f>SUMIF('[22]Paga All'!$G$581:$J$1238,$A$3&amp;$B$36&amp;$B50,'[22]Paga All'!$J$581:$J$1238)</f>
        <v>#VALUE!</v>
      </c>
      <c r="AI50" s="7" t="e">
        <f>SUMIF('[23]Paga all'!$F$665:$G$1279,$A$3&amp;$B$36&amp;$B50,'[23]Paga all'!$G$665:$G$1279)</f>
        <v>#VALUE!</v>
      </c>
      <c r="AJ50" s="9" t="e">
        <f>SUMIF('[16]Paga all'!$F$555:$G$1252,$A$3&amp;$B$36&amp;$B50,'[16]Paga all'!$G$555:$G$1252)</f>
        <v>#VALUE!</v>
      </c>
      <c r="AK50" s="9" t="e">
        <f t="shared" ref="AK50:BO50" si="57">AK42*AK49</f>
        <v>#VALUE!</v>
      </c>
      <c r="AL50" s="9" t="e">
        <f t="shared" si="57"/>
        <v>#VALUE!</v>
      </c>
      <c r="AM50" s="9" t="e">
        <f t="shared" si="57"/>
        <v>#VALUE!</v>
      </c>
      <c r="AN50" s="9" t="e">
        <f t="shared" si="57"/>
        <v>#VALUE!</v>
      </c>
      <c r="AO50" s="9" t="e">
        <f t="shared" si="57"/>
        <v>#VALUE!</v>
      </c>
      <c r="AP50" s="9" t="e">
        <f t="shared" si="57"/>
        <v>#VALUE!</v>
      </c>
      <c r="AQ50" s="9" t="e">
        <f t="shared" si="57"/>
        <v>#VALUE!</v>
      </c>
      <c r="AR50" s="9" t="e">
        <f t="shared" si="57"/>
        <v>#VALUE!</v>
      </c>
      <c r="AS50" s="9" t="e">
        <f t="shared" si="57"/>
        <v>#VALUE!</v>
      </c>
      <c r="AT50" s="9" t="e">
        <f t="shared" si="57"/>
        <v>#VALUE!</v>
      </c>
      <c r="AU50" s="9" t="e">
        <f t="shared" si="57"/>
        <v>#VALUE!</v>
      </c>
      <c r="AV50" s="9" t="e">
        <f t="shared" si="57"/>
        <v>#VALUE!</v>
      </c>
      <c r="AW50" s="9" t="e">
        <f t="shared" si="57"/>
        <v>#VALUE!</v>
      </c>
      <c r="AX50" s="9" t="e">
        <f t="shared" si="57"/>
        <v>#VALUE!</v>
      </c>
      <c r="AY50" s="9" t="e">
        <f t="shared" si="57"/>
        <v>#VALUE!</v>
      </c>
      <c r="AZ50" s="9" t="e">
        <f t="shared" si="57"/>
        <v>#VALUE!</v>
      </c>
      <c r="BA50" s="9" t="e">
        <f t="shared" si="57"/>
        <v>#VALUE!</v>
      </c>
      <c r="BB50" s="9" t="e">
        <f t="shared" si="57"/>
        <v>#VALUE!</v>
      </c>
      <c r="BC50" s="9" t="e">
        <f t="shared" si="57"/>
        <v>#VALUE!</v>
      </c>
      <c r="BD50" s="9" t="e">
        <f t="shared" si="57"/>
        <v>#VALUE!</v>
      </c>
      <c r="BE50" s="9" t="e">
        <f t="shared" si="57"/>
        <v>#VALUE!</v>
      </c>
      <c r="BF50" s="9" t="e">
        <f t="shared" si="57"/>
        <v>#VALUE!</v>
      </c>
      <c r="BG50" s="9" t="e">
        <f t="shared" si="57"/>
        <v>#VALUE!</v>
      </c>
      <c r="BH50" s="9" t="e">
        <f t="shared" si="57"/>
        <v>#VALUE!</v>
      </c>
      <c r="BI50" s="9" t="e">
        <f t="shared" si="57"/>
        <v>#VALUE!</v>
      </c>
      <c r="BJ50" s="9" t="e">
        <f t="shared" si="57"/>
        <v>#VALUE!</v>
      </c>
      <c r="BK50" s="9" t="e">
        <f t="shared" si="57"/>
        <v>#VALUE!</v>
      </c>
      <c r="BL50" s="9" t="e">
        <f t="shared" si="57"/>
        <v>#VALUE!</v>
      </c>
      <c r="BM50" s="9" t="e">
        <f t="shared" si="57"/>
        <v>#VALUE!</v>
      </c>
      <c r="BN50" s="9" t="e">
        <f t="shared" si="57"/>
        <v>#VALUE!</v>
      </c>
      <c r="BO50" s="9" t="e">
        <f t="shared" si="57"/>
        <v>#VALUE!</v>
      </c>
    </row>
    <row r="52" spans="2:67" x14ac:dyDescent="0.25">
      <c r="B52" s="1" t="s">
        <v>109</v>
      </c>
      <c r="D52" s="240"/>
      <c r="E52" s="240"/>
      <c r="F52" s="240"/>
      <c r="G52" s="240"/>
      <c r="H52" s="240"/>
      <c r="I52" s="240"/>
      <c r="J52" s="240"/>
      <c r="K52" s="240"/>
      <c r="L52" s="240"/>
      <c r="M52" s="240"/>
      <c r="N52" s="240"/>
      <c r="O52" s="240"/>
      <c r="P52" s="240"/>
      <c r="Q52" s="240"/>
      <c r="R52" s="240"/>
      <c r="S52" s="240"/>
      <c r="T52" s="240"/>
      <c r="U52" s="240"/>
      <c r="V52" s="240"/>
      <c r="W52" s="240"/>
      <c r="X52" s="240"/>
      <c r="Y52" s="240"/>
      <c r="Z52" s="240"/>
      <c r="AA52" s="234">
        <f>RATE((COUNT($E$1:$O$1)),,-$D53,$O53)</f>
        <v>0.12497025853208384</v>
      </c>
      <c r="AB52" s="234">
        <f>RATE((COUNT($E$1:$O$1)),,-$D53,$O53)</f>
        <v>0.12497025853208384</v>
      </c>
      <c r="AC52" s="234">
        <f>RATE((COUNT($Q$1:$AC$1)),,-$P53,$AC53)</f>
        <v>8.0573611142165449E-2</v>
      </c>
      <c r="AF52" s="234"/>
      <c r="AG52" s="234"/>
      <c r="AH52" s="234"/>
    </row>
    <row r="53" spans="2:67" x14ac:dyDescent="0.25">
      <c r="B53" s="242" t="s">
        <v>137</v>
      </c>
      <c r="D53" s="243">
        <f>D60+D61</f>
        <v>138</v>
      </c>
      <c r="E53" s="243">
        <f>E60+E61</f>
        <v>159</v>
      </c>
      <c r="F53" s="243">
        <f>F60+F61</f>
        <v>212</v>
      </c>
      <c r="G53" s="243">
        <f>G60+G61</f>
        <v>271</v>
      </c>
      <c r="H53" s="243">
        <f t="shared" ref="H53:AC53" si="58">H60+H61</f>
        <v>323</v>
      </c>
      <c r="I53" s="243">
        <f t="shared" si="58"/>
        <v>358</v>
      </c>
      <c r="J53" s="243">
        <f t="shared" si="58"/>
        <v>381</v>
      </c>
      <c r="K53" s="243">
        <f t="shared" si="58"/>
        <v>449</v>
      </c>
      <c r="L53" s="243">
        <f t="shared" si="58"/>
        <v>472</v>
      </c>
      <c r="M53" s="243">
        <f t="shared" si="58"/>
        <v>502</v>
      </c>
      <c r="N53" s="243">
        <f t="shared" si="58"/>
        <v>517</v>
      </c>
      <c r="O53" s="243">
        <f t="shared" si="58"/>
        <v>504</v>
      </c>
      <c r="P53" s="243">
        <f t="shared" si="58"/>
        <v>520</v>
      </c>
      <c r="Q53" s="243">
        <f t="shared" si="58"/>
        <v>556</v>
      </c>
      <c r="R53" s="243">
        <f t="shared" si="58"/>
        <v>624</v>
      </c>
      <c r="S53" s="243">
        <f t="shared" si="58"/>
        <v>672</v>
      </c>
      <c r="T53" s="243">
        <f t="shared" si="58"/>
        <v>759</v>
      </c>
      <c r="U53" s="243">
        <f t="shared" si="58"/>
        <v>797</v>
      </c>
      <c r="V53" s="243">
        <f t="shared" si="58"/>
        <v>881</v>
      </c>
      <c r="W53" s="243">
        <f t="shared" si="58"/>
        <v>1035</v>
      </c>
      <c r="X53" s="243">
        <f t="shared" si="58"/>
        <v>1160</v>
      </c>
      <c r="Y53" s="243">
        <f t="shared" si="58"/>
        <v>1252</v>
      </c>
      <c r="Z53" s="243">
        <f t="shared" si="58"/>
        <v>1302</v>
      </c>
      <c r="AA53" s="243">
        <f t="shared" si="58"/>
        <v>1367</v>
      </c>
      <c r="AB53" s="243">
        <f>AB60+AB61</f>
        <v>1395</v>
      </c>
      <c r="AC53" s="243">
        <f t="shared" si="58"/>
        <v>1424</v>
      </c>
      <c r="AF53" s="243">
        <f>AF60+AF61</f>
        <v>1395</v>
      </c>
      <c r="AG53" s="243">
        <f>IF(SUM(AG69,AG85,AG101,AG117)&gt;=AG$3*$AD$3,ROUND(AG$3*$AD$3,),SUM(AG69,AG85,AG101,AG117))</f>
        <v>1819</v>
      </c>
      <c r="AH53" s="243">
        <f t="shared" ref="AH53:BO53" si="59">IF(SUM(AH69,AH85,AH101,AH117)&gt;=AH$3*$AD$3,ROUND(AH$3*$AD$3,),SUM(AH69,AH85,AH101,AH117))</f>
        <v>1938</v>
      </c>
      <c r="AI53" s="243" t="e">
        <f t="shared" si="59"/>
        <v>#VALUE!</v>
      </c>
      <c r="AJ53" s="243" t="e">
        <f t="shared" si="59"/>
        <v>#VALUE!</v>
      </c>
      <c r="AK53" s="243" t="e">
        <f t="shared" si="59"/>
        <v>#VALUE!</v>
      </c>
      <c r="AL53" s="243" t="e">
        <f t="shared" si="59"/>
        <v>#VALUE!</v>
      </c>
      <c r="AM53" s="243" t="e">
        <f t="shared" si="59"/>
        <v>#VALUE!</v>
      </c>
      <c r="AN53" s="243" t="e">
        <f t="shared" si="59"/>
        <v>#VALUE!</v>
      </c>
      <c r="AO53" s="243" t="e">
        <f t="shared" si="59"/>
        <v>#VALUE!</v>
      </c>
      <c r="AP53" s="243" t="e">
        <f t="shared" si="59"/>
        <v>#VALUE!</v>
      </c>
      <c r="AQ53" s="243" t="e">
        <f t="shared" si="59"/>
        <v>#VALUE!</v>
      </c>
      <c r="AR53" s="243" t="e">
        <f t="shared" si="59"/>
        <v>#VALUE!</v>
      </c>
      <c r="AS53" s="243" t="e">
        <f t="shared" si="59"/>
        <v>#VALUE!</v>
      </c>
      <c r="AT53" s="243" t="e">
        <f t="shared" si="59"/>
        <v>#VALUE!</v>
      </c>
      <c r="AU53" s="243" t="e">
        <f t="shared" si="59"/>
        <v>#VALUE!</v>
      </c>
      <c r="AV53" s="243" t="e">
        <f t="shared" si="59"/>
        <v>#VALUE!</v>
      </c>
      <c r="AW53" s="243" t="e">
        <f t="shared" si="59"/>
        <v>#VALUE!</v>
      </c>
      <c r="AX53" s="243" t="e">
        <f t="shared" si="59"/>
        <v>#VALUE!</v>
      </c>
      <c r="AY53" s="243" t="e">
        <f t="shared" si="59"/>
        <v>#VALUE!</v>
      </c>
      <c r="AZ53" s="243" t="e">
        <f t="shared" si="59"/>
        <v>#VALUE!</v>
      </c>
      <c r="BA53" s="243" t="e">
        <f t="shared" si="59"/>
        <v>#VALUE!</v>
      </c>
      <c r="BB53" s="243" t="e">
        <f t="shared" si="59"/>
        <v>#VALUE!</v>
      </c>
      <c r="BC53" s="243" t="e">
        <f t="shared" si="59"/>
        <v>#VALUE!</v>
      </c>
      <c r="BD53" s="243" t="e">
        <f t="shared" si="59"/>
        <v>#VALUE!</v>
      </c>
      <c r="BE53" s="243" t="e">
        <f t="shared" si="59"/>
        <v>#VALUE!</v>
      </c>
      <c r="BF53" s="243" t="e">
        <f t="shared" si="59"/>
        <v>#VALUE!</v>
      </c>
      <c r="BG53" s="243" t="e">
        <f t="shared" si="59"/>
        <v>#VALUE!</v>
      </c>
      <c r="BH53" s="243" t="e">
        <f t="shared" si="59"/>
        <v>#VALUE!</v>
      </c>
      <c r="BI53" s="243" t="e">
        <f t="shared" si="59"/>
        <v>#VALUE!</v>
      </c>
      <c r="BJ53" s="243" t="e">
        <f t="shared" si="59"/>
        <v>#VALUE!</v>
      </c>
      <c r="BK53" s="243" t="e">
        <f t="shared" si="59"/>
        <v>#VALUE!</v>
      </c>
      <c r="BL53" s="243" t="e">
        <f t="shared" si="59"/>
        <v>#VALUE!</v>
      </c>
      <c r="BM53" s="243" t="e">
        <f t="shared" si="59"/>
        <v>#VALUE!</v>
      </c>
      <c r="BN53" s="243" t="e">
        <f t="shared" si="59"/>
        <v>#VALUE!</v>
      </c>
      <c r="BO53" s="243" t="e">
        <f t="shared" si="59"/>
        <v>#VALUE!</v>
      </c>
    </row>
    <row r="54" spans="2:67" x14ac:dyDescent="0.25">
      <c r="B54" s="246" t="s">
        <v>99</v>
      </c>
      <c r="C54" s="247"/>
      <c r="D54" s="248"/>
      <c r="E54" s="249">
        <f>RATE(1,,-D53,E53)</f>
        <v>0.15217391304347833</v>
      </c>
      <c r="F54" s="249">
        <f t="shared" ref="F54:AB54" si="60">RATE(1,,-E53,F53)</f>
        <v>0.33333333333333354</v>
      </c>
      <c r="G54" s="249">
        <f t="shared" si="60"/>
        <v>0.27830188679245293</v>
      </c>
      <c r="H54" s="249">
        <f t="shared" si="60"/>
        <v>0.19188191881918812</v>
      </c>
      <c r="I54" s="249">
        <f t="shared" si="60"/>
        <v>0.10835913312693508</v>
      </c>
      <c r="J54" s="249">
        <f t="shared" si="60"/>
        <v>6.4245810055865951E-2</v>
      </c>
      <c r="K54" s="249">
        <f t="shared" si="60"/>
        <v>0.17847769028871399</v>
      </c>
      <c r="L54" s="249">
        <f t="shared" si="60"/>
        <v>5.1224944320712687E-2</v>
      </c>
      <c r="M54" s="249">
        <f t="shared" si="60"/>
        <v>6.3559322033898316E-2</v>
      </c>
      <c r="N54" s="249">
        <f t="shared" si="60"/>
        <v>2.9880478087649438E-2</v>
      </c>
      <c r="O54" s="249">
        <f t="shared" si="60"/>
        <v>-2.5145067698259284E-2</v>
      </c>
      <c r="P54" s="249">
        <f t="shared" si="60"/>
        <v>3.1746031746031779E-2</v>
      </c>
      <c r="Q54" s="249">
        <f t="shared" si="60"/>
        <v>6.9230769230769221E-2</v>
      </c>
      <c r="R54" s="249">
        <f t="shared" si="60"/>
        <v>0.12230215827338131</v>
      </c>
      <c r="S54" s="249">
        <f t="shared" si="60"/>
        <v>7.6923076923076886E-2</v>
      </c>
      <c r="T54" s="249">
        <f t="shared" si="60"/>
        <v>0.12946428571428575</v>
      </c>
      <c r="U54" s="249">
        <f t="shared" si="60"/>
        <v>5.0065876152832582E-2</v>
      </c>
      <c r="V54" s="249">
        <f t="shared" si="60"/>
        <v>0.10539523212045177</v>
      </c>
      <c r="W54" s="249">
        <f t="shared" si="60"/>
        <v>0.17480136208853575</v>
      </c>
      <c r="X54" s="249">
        <f t="shared" si="60"/>
        <v>0.12077294685990353</v>
      </c>
      <c r="Y54" s="249">
        <f t="shared" si="60"/>
        <v>7.9310344827586282E-2</v>
      </c>
      <c r="Z54" s="249">
        <f t="shared" si="60"/>
        <v>3.9936102236421737E-2</v>
      </c>
      <c r="AA54" s="249">
        <f t="shared" si="60"/>
        <v>4.9923195084485263E-2</v>
      </c>
      <c r="AB54" s="249">
        <f t="shared" si="60"/>
        <v>2.048280907095831E-2</v>
      </c>
      <c r="AC54" s="249">
        <f>RATE(1,,-AA53,AC53)</f>
        <v>4.1697147037308091E-2</v>
      </c>
      <c r="AD54" s="250">
        <v>6.5000000000000002E-2</v>
      </c>
      <c r="AF54" s="251">
        <f>AD54</f>
        <v>6.5000000000000002E-2</v>
      </c>
      <c r="AG54" s="251">
        <f t="shared" ref="AG54:BO54" si="61">RATE(1,,-AF53,AG53)</f>
        <v>0.30394265232974915</v>
      </c>
      <c r="AH54" s="251">
        <f t="shared" si="61"/>
        <v>6.5420560747663462E-2</v>
      </c>
      <c r="AI54" s="252" t="e">
        <f t="shared" si="61"/>
        <v>#VALUE!</v>
      </c>
      <c r="AJ54" s="252" t="e">
        <f t="shared" si="61"/>
        <v>#VALUE!</v>
      </c>
      <c r="AK54" s="252" t="e">
        <f t="shared" si="61"/>
        <v>#VALUE!</v>
      </c>
      <c r="AL54" s="252" t="e">
        <f t="shared" si="61"/>
        <v>#VALUE!</v>
      </c>
      <c r="AM54" s="252" t="e">
        <f t="shared" si="61"/>
        <v>#VALUE!</v>
      </c>
      <c r="AN54" s="252" t="e">
        <f t="shared" si="61"/>
        <v>#VALUE!</v>
      </c>
      <c r="AO54" s="252" t="e">
        <f t="shared" si="61"/>
        <v>#VALUE!</v>
      </c>
      <c r="AP54" s="252" t="e">
        <f t="shared" si="61"/>
        <v>#VALUE!</v>
      </c>
      <c r="AQ54" s="252" t="e">
        <f t="shared" si="61"/>
        <v>#VALUE!</v>
      </c>
      <c r="AR54" s="252" t="e">
        <f t="shared" si="61"/>
        <v>#VALUE!</v>
      </c>
      <c r="AS54" s="252" t="e">
        <f t="shared" si="61"/>
        <v>#VALUE!</v>
      </c>
      <c r="AT54" s="252" t="e">
        <f t="shared" si="61"/>
        <v>#VALUE!</v>
      </c>
      <c r="AU54" s="252" t="e">
        <f t="shared" si="61"/>
        <v>#VALUE!</v>
      </c>
      <c r="AV54" s="252" t="e">
        <f t="shared" si="61"/>
        <v>#VALUE!</v>
      </c>
      <c r="AW54" s="252" t="e">
        <f t="shared" si="61"/>
        <v>#VALUE!</v>
      </c>
      <c r="AX54" s="252" t="e">
        <f t="shared" si="61"/>
        <v>#VALUE!</v>
      </c>
      <c r="AY54" s="252" t="e">
        <f t="shared" si="61"/>
        <v>#VALUE!</v>
      </c>
      <c r="AZ54" s="252" t="e">
        <f t="shared" si="61"/>
        <v>#VALUE!</v>
      </c>
      <c r="BA54" s="252" t="e">
        <f t="shared" si="61"/>
        <v>#VALUE!</v>
      </c>
      <c r="BB54" s="252" t="e">
        <f t="shared" si="61"/>
        <v>#VALUE!</v>
      </c>
      <c r="BC54" s="252" t="e">
        <f t="shared" si="61"/>
        <v>#VALUE!</v>
      </c>
      <c r="BD54" s="252" t="e">
        <f t="shared" si="61"/>
        <v>#VALUE!</v>
      </c>
      <c r="BE54" s="252" t="e">
        <f t="shared" si="61"/>
        <v>#VALUE!</v>
      </c>
      <c r="BF54" s="252" t="e">
        <f t="shared" si="61"/>
        <v>#VALUE!</v>
      </c>
      <c r="BG54" s="252" t="e">
        <f t="shared" si="61"/>
        <v>#VALUE!</v>
      </c>
      <c r="BH54" s="252" t="e">
        <f t="shared" si="61"/>
        <v>#VALUE!</v>
      </c>
      <c r="BI54" s="252" t="e">
        <f t="shared" si="61"/>
        <v>#VALUE!</v>
      </c>
      <c r="BJ54" s="252" t="e">
        <f t="shared" si="61"/>
        <v>#VALUE!</v>
      </c>
      <c r="BK54" s="252" t="e">
        <f t="shared" si="61"/>
        <v>#VALUE!</v>
      </c>
      <c r="BL54" s="252" t="e">
        <f t="shared" si="61"/>
        <v>#VALUE!</v>
      </c>
      <c r="BM54" s="252" t="e">
        <f t="shared" si="61"/>
        <v>#VALUE!</v>
      </c>
      <c r="BN54" s="252" t="e">
        <f t="shared" si="61"/>
        <v>#VALUE!</v>
      </c>
      <c r="BO54" s="252" t="e">
        <f t="shared" si="61"/>
        <v>#VALUE!</v>
      </c>
    </row>
    <row r="55" spans="2:67" x14ac:dyDescent="0.25">
      <c r="B55" s="246" t="s">
        <v>101</v>
      </c>
      <c r="C55" s="247"/>
      <c r="D55" s="253">
        <f>D61/D53</f>
        <v>0.10144927536231885</v>
      </c>
      <c r="E55" s="253">
        <f t="shared" ref="E55:AC55" si="62">E61/E53</f>
        <v>0.11320754716981132</v>
      </c>
      <c r="F55" s="253">
        <f t="shared" si="62"/>
        <v>6.6037735849056603E-2</v>
      </c>
      <c r="G55" s="253">
        <f t="shared" si="62"/>
        <v>8.1180811808118078E-2</v>
      </c>
      <c r="H55" s="253">
        <f t="shared" si="62"/>
        <v>0.11145510835913312</v>
      </c>
      <c r="I55" s="253">
        <f t="shared" si="62"/>
        <v>9.4972067039106142E-2</v>
      </c>
      <c r="J55" s="253">
        <f t="shared" si="62"/>
        <v>0.10761154855643044</v>
      </c>
      <c r="K55" s="253">
        <f t="shared" si="62"/>
        <v>6.6815144766147E-2</v>
      </c>
      <c r="L55" s="253">
        <f t="shared" si="62"/>
        <v>0.1271186440677966</v>
      </c>
      <c r="M55" s="253">
        <f t="shared" si="62"/>
        <v>7.9681274900398405E-2</v>
      </c>
      <c r="N55" s="253">
        <f t="shared" si="62"/>
        <v>9.8646034816247577E-2</v>
      </c>
      <c r="O55" s="253">
        <f t="shared" si="62"/>
        <v>8.9285714285714288E-2</v>
      </c>
      <c r="P55" s="253">
        <f t="shared" si="62"/>
        <v>6.5384615384615388E-2</v>
      </c>
      <c r="Q55" s="253">
        <f t="shared" si="62"/>
        <v>6.2949640287769781E-2</v>
      </c>
      <c r="R55" s="253">
        <f t="shared" si="62"/>
        <v>7.6923076923076927E-2</v>
      </c>
      <c r="S55" s="253">
        <f t="shared" si="62"/>
        <v>6.6964285714285712E-2</v>
      </c>
      <c r="T55" s="253">
        <f t="shared" si="62"/>
        <v>0.10013175230566534</v>
      </c>
      <c r="U55" s="253">
        <f t="shared" si="62"/>
        <v>7.6537013801756593E-2</v>
      </c>
      <c r="V55" s="253">
        <f t="shared" si="62"/>
        <v>8.7400681044267875E-2</v>
      </c>
      <c r="W55" s="253">
        <f t="shared" si="62"/>
        <v>7.4396135265700478E-2</v>
      </c>
      <c r="X55" s="253">
        <f t="shared" si="62"/>
        <v>7.3275862068965511E-2</v>
      </c>
      <c r="Y55" s="253">
        <f t="shared" si="62"/>
        <v>6.8690095846645371E-2</v>
      </c>
      <c r="Z55" s="253">
        <f t="shared" si="62"/>
        <v>5.683563748079877E-2</v>
      </c>
      <c r="AA55" s="253">
        <f t="shared" si="62"/>
        <v>7.6079005120702273E-2</v>
      </c>
      <c r="AB55" s="253">
        <f>AB61/AB53</f>
        <v>9.8207885304659501E-2</v>
      </c>
      <c r="AC55" s="253">
        <f t="shared" si="62"/>
        <v>8.9185393258426962E-2</v>
      </c>
      <c r="AD55" s="250">
        <v>0.14000000000000001</v>
      </c>
      <c r="AF55" s="254">
        <f>AD55</f>
        <v>0.14000000000000001</v>
      </c>
      <c r="AG55" s="254">
        <f>AF55</f>
        <v>0.14000000000000001</v>
      </c>
      <c r="AH55" s="254">
        <f>AG55</f>
        <v>0.14000000000000001</v>
      </c>
      <c r="AI55" s="252">
        <f t="shared" ref="AI55:BO55" si="63">AH55</f>
        <v>0.14000000000000001</v>
      </c>
      <c r="AJ55" s="252">
        <f t="shared" si="63"/>
        <v>0.14000000000000001</v>
      </c>
      <c r="AK55" s="252">
        <f t="shared" si="63"/>
        <v>0.14000000000000001</v>
      </c>
      <c r="AL55" s="252">
        <f t="shared" si="63"/>
        <v>0.14000000000000001</v>
      </c>
      <c r="AM55" s="252">
        <f t="shared" si="63"/>
        <v>0.14000000000000001</v>
      </c>
      <c r="AN55" s="252">
        <f t="shared" si="63"/>
        <v>0.14000000000000001</v>
      </c>
      <c r="AO55" s="252">
        <f t="shared" si="63"/>
        <v>0.14000000000000001</v>
      </c>
      <c r="AP55" s="252">
        <f t="shared" si="63"/>
        <v>0.14000000000000001</v>
      </c>
      <c r="AQ55" s="252">
        <f t="shared" si="63"/>
        <v>0.14000000000000001</v>
      </c>
      <c r="AR55" s="252">
        <f t="shared" si="63"/>
        <v>0.14000000000000001</v>
      </c>
      <c r="AS55" s="252">
        <f t="shared" si="63"/>
        <v>0.14000000000000001</v>
      </c>
      <c r="AT55" s="252">
        <f t="shared" si="63"/>
        <v>0.14000000000000001</v>
      </c>
      <c r="AU55" s="252">
        <f t="shared" si="63"/>
        <v>0.14000000000000001</v>
      </c>
      <c r="AV55" s="252">
        <f t="shared" si="63"/>
        <v>0.14000000000000001</v>
      </c>
      <c r="AW55" s="252">
        <f t="shared" si="63"/>
        <v>0.14000000000000001</v>
      </c>
      <c r="AX55" s="252">
        <f t="shared" si="63"/>
        <v>0.14000000000000001</v>
      </c>
      <c r="AY55" s="252">
        <f t="shared" si="63"/>
        <v>0.14000000000000001</v>
      </c>
      <c r="AZ55" s="252">
        <f t="shared" si="63"/>
        <v>0.14000000000000001</v>
      </c>
      <c r="BA55" s="252">
        <f t="shared" si="63"/>
        <v>0.14000000000000001</v>
      </c>
      <c r="BB55" s="252">
        <f t="shared" si="63"/>
        <v>0.14000000000000001</v>
      </c>
      <c r="BC55" s="252">
        <f t="shared" si="63"/>
        <v>0.14000000000000001</v>
      </c>
      <c r="BD55" s="252">
        <f t="shared" si="63"/>
        <v>0.14000000000000001</v>
      </c>
      <c r="BE55" s="252">
        <f t="shared" si="63"/>
        <v>0.14000000000000001</v>
      </c>
      <c r="BF55" s="252">
        <f t="shared" si="63"/>
        <v>0.14000000000000001</v>
      </c>
      <c r="BG55" s="252">
        <f t="shared" si="63"/>
        <v>0.14000000000000001</v>
      </c>
      <c r="BH55" s="252">
        <f t="shared" si="63"/>
        <v>0.14000000000000001</v>
      </c>
      <c r="BI55" s="252">
        <f t="shared" si="63"/>
        <v>0.14000000000000001</v>
      </c>
      <c r="BJ55" s="252">
        <f t="shared" si="63"/>
        <v>0.14000000000000001</v>
      </c>
      <c r="BK55" s="252">
        <f t="shared" si="63"/>
        <v>0.14000000000000001</v>
      </c>
      <c r="BL55" s="252">
        <f t="shared" si="63"/>
        <v>0.14000000000000001</v>
      </c>
      <c r="BM55" s="252">
        <f t="shared" si="63"/>
        <v>0.14000000000000001</v>
      </c>
      <c r="BN55" s="252">
        <f t="shared" si="63"/>
        <v>0.14000000000000001</v>
      </c>
      <c r="BO55" s="252">
        <f t="shared" si="63"/>
        <v>0.14000000000000001</v>
      </c>
    </row>
    <row r="56" spans="2:67" x14ac:dyDescent="0.25">
      <c r="B56" s="246" t="s">
        <v>133</v>
      </c>
      <c r="C56" s="247"/>
      <c r="D56" s="255">
        <f>D62/D60</f>
        <v>42.943548387096776</v>
      </c>
      <c r="E56" s="255">
        <f t="shared" ref="E56:AC56" si="64">E62/E60</f>
        <v>40.262411347517734</v>
      </c>
      <c r="F56" s="255">
        <f t="shared" si="64"/>
        <v>40.787878787878789</v>
      </c>
      <c r="G56" s="255">
        <f t="shared" si="64"/>
        <v>35.903614457831324</v>
      </c>
      <c r="H56" s="255">
        <f t="shared" si="64"/>
        <v>40.066202090592334</v>
      </c>
      <c r="I56" s="255">
        <f t="shared" si="64"/>
        <v>95.376543209876544</v>
      </c>
      <c r="J56" s="255">
        <f t="shared" si="64"/>
        <v>103.85882352941177</v>
      </c>
      <c r="K56" s="255">
        <f t="shared" si="64"/>
        <v>88.178997613365155</v>
      </c>
      <c r="L56" s="255">
        <f t="shared" si="64"/>
        <v>114.30582524271844</v>
      </c>
      <c r="M56" s="255">
        <f t="shared" si="64"/>
        <v>116.27272727272727</v>
      </c>
      <c r="N56" s="255">
        <f t="shared" si="64"/>
        <v>108.00858369098712</v>
      </c>
      <c r="O56" s="255">
        <f t="shared" si="64"/>
        <v>113.89106753812636</v>
      </c>
      <c r="P56" s="255">
        <f t="shared" si="64"/>
        <v>108.38888888888889</v>
      </c>
      <c r="Q56" s="255">
        <f t="shared" si="64"/>
        <v>104.46449136276391</v>
      </c>
      <c r="R56" s="255">
        <f t="shared" si="64"/>
        <v>99.5625</v>
      </c>
      <c r="S56" s="255">
        <f t="shared" si="64"/>
        <v>86.074960127591709</v>
      </c>
      <c r="T56" s="255">
        <f t="shared" si="64"/>
        <v>65.797950219619324</v>
      </c>
      <c r="U56" s="255">
        <f t="shared" si="64"/>
        <v>33.926630434782609</v>
      </c>
      <c r="V56" s="255">
        <f t="shared" si="64"/>
        <v>33.429104477611943</v>
      </c>
      <c r="W56" s="255">
        <f t="shared" si="64"/>
        <v>32.072025052192068</v>
      </c>
      <c r="X56" s="255">
        <f t="shared" si="64"/>
        <v>31.377674418604652</v>
      </c>
      <c r="Y56" s="255">
        <f t="shared" si="64"/>
        <v>29.19811320754717</v>
      </c>
      <c r="Z56" s="255">
        <f t="shared" si="64"/>
        <v>27.836319218241041</v>
      </c>
      <c r="AA56" s="255">
        <f t="shared" si="64"/>
        <v>40.961203483768806</v>
      </c>
      <c r="AB56" s="255">
        <f>AB62/AB60</f>
        <v>45.211446740858506</v>
      </c>
      <c r="AC56" s="255">
        <f t="shared" si="64"/>
        <v>54.704703161141097</v>
      </c>
      <c r="AD56" s="256">
        <f>SUM(V62:AC62)/SUM(V60:AC60)</f>
        <v>37.476295723284338</v>
      </c>
      <c r="AF56" s="257">
        <f>AD56</f>
        <v>37.476295723284338</v>
      </c>
      <c r="AG56" s="257">
        <f t="shared" ref="AG56:BO56" si="65">AG62/AG60</f>
        <v>54.704703161141097</v>
      </c>
      <c r="AH56" s="257" t="e">
        <f t="shared" si="65"/>
        <v>#VALUE!</v>
      </c>
      <c r="AI56" s="258" t="e">
        <f t="shared" si="65"/>
        <v>#VALUE!</v>
      </c>
      <c r="AJ56" s="258" t="e">
        <f t="shared" si="65"/>
        <v>#VALUE!</v>
      </c>
      <c r="AK56" s="258" t="e">
        <f t="shared" si="65"/>
        <v>#VALUE!</v>
      </c>
      <c r="AL56" s="258" t="e">
        <f t="shared" si="65"/>
        <v>#VALUE!</v>
      </c>
      <c r="AM56" s="258" t="e">
        <f t="shared" si="65"/>
        <v>#VALUE!</v>
      </c>
      <c r="AN56" s="258" t="e">
        <f t="shared" si="65"/>
        <v>#VALUE!</v>
      </c>
      <c r="AO56" s="258" t="e">
        <f t="shared" si="65"/>
        <v>#VALUE!</v>
      </c>
      <c r="AP56" s="258" t="e">
        <f t="shared" si="65"/>
        <v>#VALUE!</v>
      </c>
      <c r="AQ56" s="258" t="e">
        <f t="shared" si="65"/>
        <v>#VALUE!</v>
      </c>
      <c r="AR56" s="258" t="e">
        <f t="shared" si="65"/>
        <v>#VALUE!</v>
      </c>
      <c r="AS56" s="258" t="e">
        <f t="shared" si="65"/>
        <v>#VALUE!</v>
      </c>
      <c r="AT56" s="258" t="e">
        <f t="shared" si="65"/>
        <v>#VALUE!</v>
      </c>
      <c r="AU56" s="258" t="e">
        <f t="shared" si="65"/>
        <v>#VALUE!</v>
      </c>
      <c r="AV56" s="258" t="e">
        <f t="shared" si="65"/>
        <v>#VALUE!</v>
      </c>
      <c r="AW56" s="258" t="e">
        <f t="shared" si="65"/>
        <v>#VALUE!</v>
      </c>
      <c r="AX56" s="258" t="e">
        <f t="shared" si="65"/>
        <v>#VALUE!</v>
      </c>
      <c r="AY56" s="258" t="e">
        <f t="shared" si="65"/>
        <v>#VALUE!</v>
      </c>
      <c r="AZ56" s="258" t="e">
        <f t="shared" si="65"/>
        <v>#VALUE!</v>
      </c>
      <c r="BA56" s="258" t="e">
        <f t="shared" si="65"/>
        <v>#VALUE!</v>
      </c>
      <c r="BB56" s="258" t="e">
        <f t="shared" si="65"/>
        <v>#VALUE!</v>
      </c>
      <c r="BC56" s="258" t="e">
        <f t="shared" si="65"/>
        <v>#VALUE!</v>
      </c>
      <c r="BD56" s="258" t="e">
        <f t="shared" si="65"/>
        <v>#VALUE!</v>
      </c>
      <c r="BE56" s="258" t="e">
        <f t="shared" si="65"/>
        <v>#VALUE!</v>
      </c>
      <c r="BF56" s="258" t="e">
        <f t="shared" si="65"/>
        <v>#VALUE!</v>
      </c>
      <c r="BG56" s="258" t="e">
        <f t="shared" si="65"/>
        <v>#VALUE!</v>
      </c>
      <c r="BH56" s="258" t="e">
        <f t="shared" si="65"/>
        <v>#VALUE!</v>
      </c>
      <c r="BI56" s="258" t="e">
        <f t="shared" si="65"/>
        <v>#VALUE!</v>
      </c>
      <c r="BJ56" s="258" t="e">
        <f t="shared" si="65"/>
        <v>#VALUE!</v>
      </c>
      <c r="BK56" s="258" t="e">
        <f t="shared" si="65"/>
        <v>#VALUE!</v>
      </c>
      <c r="BL56" s="258" t="e">
        <f t="shared" si="65"/>
        <v>#VALUE!</v>
      </c>
      <c r="BM56" s="258" t="e">
        <f t="shared" si="65"/>
        <v>#VALUE!</v>
      </c>
      <c r="BN56" s="258" t="e">
        <f t="shared" si="65"/>
        <v>#VALUE!</v>
      </c>
      <c r="BO56" s="258" t="e">
        <f t="shared" si="65"/>
        <v>#VALUE!</v>
      </c>
    </row>
    <row r="57" spans="2:67" x14ac:dyDescent="0.25">
      <c r="B57" s="246" t="s">
        <v>103</v>
      </c>
      <c r="C57" s="247"/>
      <c r="D57" s="259">
        <f t="shared" ref="D57:AA57" si="66">D65/D62</f>
        <v>107.32784788732395</v>
      </c>
      <c r="E57" s="259">
        <f t="shared" si="66"/>
        <v>100.38621102695086</v>
      </c>
      <c r="F57" s="259">
        <f t="shared" si="66"/>
        <v>96.533993313521549</v>
      </c>
      <c r="G57" s="259">
        <f t="shared" si="66"/>
        <v>92.587651006711425</v>
      </c>
      <c r="H57" s="259">
        <f t="shared" si="66"/>
        <v>35.788764240368728</v>
      </c>
      <c r="I57" s="259">
        <f t="shared" si="66"/>
        <v>38.450897676525798</v>
      </c>
      <c r="J57" s="259">
        <f t="shared" si="66"/>
        <v>38.624425407793382</v>
      </c>
      <c r="K57" s="259">
        <f t="shared" si="66"/>
        <v>40.912881154085589</v>
      </c>
      <c r="L57" s="259">
        <f t="shared" si="66"/>
        <v>51.449414999787656</v>
      </c>
      <c r="M57" s="259">
        <f t="shared" si="66"/>
        <v>54.237328456011021</v>
      </c>
      <c r="N57" s="259">
        <f t="shared" si="66"/>
        <v>47.798885202257019</v>
      </c>
      <c r="O57" s="259">
        <f t="shared" si="66"/>
        <v>57.324338893564921</v>
      </c>
      <c r="P57" s="259">
        <f t="shared" si="66"/>
        <v>55.719906031095171</v>
      </c>
      <c r="Q57" s="259">
        <f t="shared" si="66"/>
        <v>55.012704957189577</v>
      </c>
      <c r="R57" s="259">
        <f t="shared" si="66"/>
        <v>57.264244786217482</v>
      </c>
      <c r="S57" s="259">
        <f t="shared" si="66"/>
        <v>62.524439029813415</v>
      </c>
      <c r="T57" s="259">
        <f t="shared" si="66"/>
        <v>64.364579661771245</v>
      </c>
      <c r="U57" s="259">
        <f t="shared" si="66"/>
        <v>82.125304765718866</v>
      </c>
      <c r="V57" s="259">
        <f t="shared" si="66"/>
        <v>73.710170405923265</v>
      </c>
      <c r="W57" s="259">
        <f t="shared" si="66"/>
        <v>147.27604133441824</v>
      </c>
      <c r="X57" s="259">
        <f t="shared" si="66"/>
        <v>181.15940410897988</v>
      </c>
      <c r="Y57" s="259">
        <f t="shared" si="66"/>
        <v>195.46976325451607</v>
      </c>
      <c r="Z57" s="259">
        <f t="shared" si="66"/>
        <v>199.28545856127315</v>
      </c>
      <c r="AA57" s="259">
        <f t="shared" si="66"/>
        <v>218.98617988170255</v>
      </c>
      <c r="AB57" s="259">
        <f>AB65/AB62</f>
        <v>198.31615918840987</v>
      </c>
      <c r="AC57" s="259">
        <f>AC65/AC62</f>
        <v>163.27310590258202</v>
      </c>
      <c r="AD57" s="275">
        <f>SUM(X65:AC65)/SUM(X62:AC62)</f>
        <v>191.00047630549764</v>
      </c>
      <c r="AF57" s="261">
        <f>AD57</f>
        <v>191.00047630549764</v>
      </c>
      <c r="AG57" s="261">
        <f t="shared" ref="AG57:BO57" si="67">AG65/AG62</f>
        <v>163.27310590258202</v>
      </c>
      <c r="AH57" s="261" t="e">
        <f t="shared" si="67"/>
        <v>#VALUE!</v>
      </c>
      <c r="AI57" s="262" t="e">
        <f t="shared" si="67"/>
        <v>#VALUE!</v>
      </c>
      <c r="AJ57" s="262" t="e">
        <f t="shared" si="67"/>
        <v>#VALUE!</v>
      </c>
      <c r="AK57" s="262" t="e">
        <f t="shared" si="67"/>
        <v>#VALUE!</v>
      </c>
      <c r="AL57" s="262" t="e">
        <f t="shared" si="67"/>
        <v>#VALUE!</v>
      </c>
      <c r="AM57" s="262" t="e">
        <f t="shared" si="67"/>
        <v>#VALUE!</v>
      </c>
      <c r="AN57" s="262" t="e">
        <f t="shared" si="67"/>
        <v>#VALUE!</v>
      </c>
      <c r="AO57" s="262" t="e">
        <f t="shared" si="67"/>
        <v>#VALUE!</v>
      </c>
      <c r="AP57" s="262" t="e">
        <f t="shared" si="67"/>
        <v>#VALUE!</v>
      </c>
      <c r="AQ57" s="262" t="e">
        <f t="shared" si="67"/>
        <v>#VALUE!</v>
      </c>
      <c r="AR57" s="262" t="e">
        <f t="shared" si="67"/>
        <v>#VALUE!</v>
      </c>
      <c r="AS57" s="262" t="e">
        <f t="shared" si="67"/>
        <v>#VALUE!</v>
      </c>
      <c r="AT57" s="262" t="e">
        <f t="shared" si="67"/>
        <v>#VALUE!</v>
      </c>
      <c r="AU57" s="262" t="e">
        <f t="shared" si="67"/>
        <v>#VALUE!</v>
      </c>
      <c r="AV57" s="262" t="e">
        <f t="shared" si="67"/>
        <v>#VALUE!</v>
      </c>
      <c r="AW57" s="262" t="e">
        <f t="shared" si="67"/>
        <v>#VALUE!</v>
      </c>
      <c r="AX57" s="262" t="e">
        <f t="shared" si="67"/>
        <v>#VALUE!</v>
      </c>
      <c r="AY57" s="262" t="e">
        <f t="shared" si="67"/>
        <v>#VALUE!</v>
      </c>
      <c r="AZ57" s="262" t="e">
        <f t="shared" si="67"/>
        <v>#VALUE!</v>
      </c>
      <c r="BA57" s="262" t="e">
        <f t="shared" si="67"/>
        <v>#VALUE!</v>
      </c>
      <c r="BB57" s="262" t="e">
        <f t="shared" si="67"/>
        <v>#VALUE!</v>
      </c>
      <c r="BC57" s="262" t="e">
        <f t="shared" si="67"/>
        <v>#VALUE!</v>
      </c>
      <c r="BD57" s="262" t="e">
        <f t="shared" si="67"/>
        <v>#VALUE!</v>
      </c>
      <c r="BE57" s="262" t="e">
        <f t="shared" si="67"/>
        <v>#VALUE!</v>
      </c>
      <c r="BF57" s="262" t="e">
        <f t="shared" si="67"/>
        <v>#VALUE!</v>
      </c>
      <c r="BG57" s="262" t="e">
        <f t="shared" si="67"/>
        <v>#VALUE!</v>
      </c>
      <c r="BH57" s="262" t="e">
        <f t="shared" si="67"/>
        <v>#VALUE!</v>
      </c>
      <c r="BI57" s="262" t="e">
        <f t="shared" si="67"/>
        <v>#VALUE!</v>
      </c>
      <c r="BJ57" s="262" t="e">
        <f t="shared" si="67"/>
        <v>#VALUE!</v>
      </c>
      <c r="BK57" s="262" t="e">
        <f t="shared" si="67"/>
        <v>#VALUE!</v>
      </c>
      <c r="BL57" s="262" t="e">
        <f t="shared" si="67"/>
        <v>#VALUE!</v>
      </c>
      <c r="BM57" s="262" t="e">
        <f t="shared" si="67"/>
        <v>#VALUE!</v>
      </c>
      <c r="BN57" s="262" t="e">
        <f t="shared" si="67"/>
        <v>#VALUE!</v>
      </c>
      <c r="BO57" s="262" t="e">
        <f t="shared" si="67"/>
        <v>#VALUE!</v>
      </c>
    </row>
    <row r="58" spans="2:67" x14ac:dyDescent="0.25">
      <c r="B58" s="246" t="s">
        <v>134</v>
      </c>
      <c r="C58" s="247"/>
      <c r="D58" s="253">
        <f t="shared" ref="D58:AA58" si="68">D66/D65</f>
        <v>0.42222436037716138</v>
      </c>
      <c r="E58" s="253">
        <f t="shared" si="68"/>
        <v>0.42378166325116884</v>
      </c>
      <c r="F58" s="253">
        <f t="shared" si="68"/>
        <v>0.42059570589870277</v>
      </c>
      <c r="G58" s="253">
        <f t="shared" si="68"/>
        <v>0.41980898202030215</v>
      </c>
      <c r="H58" s="253">
        <f t="shared" si="68"/>
        <v>1</v>
      </c>
      <c r="I58" s="253">
        <f t="shared" si="68"/>
        <v>0.57947265938694115</v>
      </c>
      <c r="J58" s="253">
        <f t="shared" si="68"/>
        <v>0.57193469774387851</v>
      </c>
      <c r="K58" s="253">
        <f t="shared" si="68"/>
        <v>0.5455447973152725</v>
      </c>
      <c r="L58" s="253">
        <f t="shared" si="68"/>
        <v>0.42106164622076214</v>
      </c>
      <c r="M58" s="253">
        <f t="shared" si="68"/>
        <v>0.39172536406218428</v>
      </c>
      <c r="N58" s="253">
        <f t="shared" si="68"/>
        <v>0.42479186530789631</v>
      </c>
      <c r="O58" s="253">
        <f t="shared" si="68"/>
        <v>0.39139673419494841</v>
      </c>
      <c r="P58" s="253">
        <f t="shared" si="68"/>
        <v>0.39844882054352726</v>
      </c>
      <c r="Q58" s="253">
        <f t="shared" si="68"/>
        <v>0.39845222312088685</v>
      </c>
      <c r="R58" s="253">
        <f t="shared" si="68"/>
        <v>0.39817925019142342</v>
      </c>
      <c r="S58" s="253">
        <f t="shared" si="68"/>
        <v>0.3973341543825758</v>
      </c>
      <c r="T58" s="253">
        <f t="shared" si="68"/>
        <v>0.3946089314914914</v>
      </c>
      <c r="U58" s="253">
        <f t="shared" si="68"/>
        <v>0.38619106938601483</v>
      </c>
      <c r="V58" s="253">
        <f t="shared" si="68"/>
        <v>0.3921744306501172</v>
      </c>
      <c r="W58" s="253">
        <f t="shared" si="68"/>
        <v>0.19682439889693573</v>
      </c>
      <c r="X58" s="253">
        <f t="shared" si="68"/>
        <v>0.16951955061897075</v>
      </c>
      <c r="Y58" s="253">
        <f t="shared" si="68"/>
        <v>0.15513017373983351</v>
      </c>
      <c r="Z58" s="253">
        <f t="shared" si="68"/>
        <v>0.15285141911133246</v>
      </c>
      <c r="AA58" s="253">
        <f t="shared" si="68"/>
        <v>0.13285964139512116</v>
      </c>
      <c r="AB58" s="253">
        <f>AB66/AB65</f>
        <v>0.13769299671172122</v>
      </c>
      <c r="AC58" s="253">
        <f>AC66/AC65</f>
        <v>0.16691423238904124</v>
      </c>
      <c r="AD58" s="288">
        <f>SUM(X66:AC66)/SUM(X65:AC65)</f>
        <v>0.1506655407693194</v>
      </c>
      <c r="AF58" s="254">
        <f>AD58</f>
        <v>0.1506655407693194</v>
      </c>
      <c r="AG58" s="254">
        <f t="shared" ref="AG58:BO58" si="69">AG66/AG65</f>
        <v>0.16691423238904124</v>
      </c>
      <c r="AH58" s="254" t="e">
        <f t="shared" si="69"/>
        <v>#VALUE!</v>
      </c>
      <c r="AI58" s="254" t="e">
        <f t="shared" si="69"/>
        <v>#VALUE!</v>
      </c>
      <c r="AJ58" s="254" t="e">
        <f t="shared" si="69"/>
        <v>#VALUE!</v>
      </c>
      <c r="AK58" s="254" t="e">
        <f t="shared" si="69"/>
        <v>#VALUE!</v>
      </c>
      <c r="AL58" s="254" t="e">
        <f t="shared" si="69"/>
        <v>#VALUE!</v>
      </c>
      <c r="AM58" s="254" t="e">
        <f t="shared" si="69"/>
        <v>#VALUE!</v>
      </c>
      <c r="AN58" s="254" t="e">
        <f t="shared" si="69"/>
        <v>#VALUE!</v>
      </c>
      <c r="AO58" s="254" t="e">
        <f t="shared" si="69"/>
        <v>#VALUE!</v>
      </c>
      <c r="AP58" s="254" t="e">
        <f t="shared" si="69"/>
        <v>#VALUE!</v>
      </c>
      <c r="AQ58" s="254" t="e">
        <f t="shared" si="69"/>
        <v>#VALUE!</v>
      </c>
      <c r="AR58" s="254" t="e">
        <f t="shared" si="69"/>
        <v>#VALUE!</v>
      </c>
      <c r="AS58" s="254" t="e">
        <f t="shared" si="69"/>
        <v>#VALUE!</v>
      </c>
      <c r="AT58" s="254" t="e">
        <f t="shared" si="69"/>
        <v>#VALUE!</v>
      </c>
      <c r="AU58" s="254" t="e">
        <f t="shared" si="69"/>
        <v>#VALUE!</v>
      </c>
      <c r="AV58" s="254" t="e">
        <f t="shared" si="69"/>
        <v>#VALUE!</v>
      </c>
      <c r="AW58" s="254" t="e">
        <f t="shared" si="69"/>
        <v>#VALUE!</v>
      </c>
      <c r="AX58" s="254" t="e">
        <f t="shared" si="69"/>
        <v>#VALUE!</v>
      </c>
      <c r="AY58" s="254" t="e">
        <f t="shared" si="69"/>
        <v>#VALUE!</v>
      </c>
      <c r="AZ58" s="254" t="e">
        <f t="shared" si="69"/>
        <v>#VALUE!</v>
      </c>
      <c r="BA58" s="254" t="e">
        <f t="shared" si="69"/>
        <v>#VALUE!</v>
      </c>
      <c r="BB58" s="254" t="e">
        <f t="shared" si="69"/>
        <v>#VALUE!</v>
      </c>
      <c r="BC58" s="254" t="e">
        <f t="shared" si="69"/>
        <v>#VALUE!</v>
      </c>
      <c r="BD58" s="254" t="e">
        <f t="shared" si="69"/>
        <v>#VALUE!</v>
      </c>
      <c r="BE58" s="254" t="e">
        <f t="shared" si="69"/>
        <v>#VALUE!</v>
      </c>
      <c r="BF58" s="254" t="e">
        <f t="shared" si="69"/>
        <v>#VALUE!</v>
      </c>
      <c r="BG58" s="254" t="e">
        <f t="shared" si="69"/>
        <v>#VALUE!</v>
      </c>
      <c r="BH58" s="254" t="e">
        <f t="shared" si="69"/>
        <v>#VALUE!</v>
      </c>
      <c r="BI58" s="254" t="e">
        <f t="shared" si="69"/>
        <v>#VALUE!</v>
      </c>
      <c r="BJ58" s="254" t="e">
        <f t="shared" si="69"/>
        <v>#VALUE!</v>
      </c>
      <c r="BK58" s="254" t="e">
        <f t="shared" si="69"/>
        <v>#VALUE!</v>
      </c>
      <c r="BL58" s="254" t="e">
        <f t="shared" si="69"/>
        <v>#VALUE!</v>
      </c>
      <c r="BM58" s="254" t="e">
        <f t="shared" si="69"/>
        <v>#VALUE!</v>
      </c>
      <c r="BN58" s="254" t="e">
        <f t="shared" si="69"/>
        <v>#VALUE!</v>
      </c>
      <c r="BO58" s="254" t="e">
        <f t="shared" si="69"/>
        <v>#VALUE!</v>
      </c>
    </row>
    <row r="60" spans="2:67" x14ac:dyDescent="0.25">
      <c r="B60" t="s">
        <v>285</v>
      </c>
      <c r="D60" s="7">
        <f t="shared" ref="D60:AA60" si="70">IF(SUM(D76,D92,D108,D124)&gt;=D$150,D$150,SUM(D76,D92,D108,D124))</f>
        <v>124</v>
      </c>
      <c r="E60" s="7">
        <f t="shared" si="70"/>
        <v>141</v>
      </c>
      <c r="F60" s="7">
        <f t="shared" si="70"/>
        <v>198</v>
      </c>
      <c r="G60" s="7">
        <f t="shared" si="70"/>
        <v>249</v>
      </c>
      <c r="H60" s="7">
        <f t="shared" si="70"/>
        <v>287</v>
      </c>
      <c r="I60" s="7">
        <f t="shared" si="70"/>
        <v>324</v>
      </c>
      <c r="J60" s="7">
        <f t="shared" si="70"/>
        <v>340</v>
      </c>
      <c r="K60" s="7">
        <f t="shared" si="70"/>
        <v>419</v>
      </c>
      <c r="L60" s="7">
        <f t="shared" si="70"/>
        <v>412</v>
      </c>
      <c r="M60" s="7">
        <f t="shared" si="70"/>
        <v>462</v>
      </c>
      <c r="N60" s="7">
        <f t="shared" si="70"/>
        <v>466</v>
      </c>
      <c r="O60" s="7">
        <f t="shared" si="70"/>
        <v>459</v>
      </c>
      <c r="P60" s="7">
        <f t="shared" si="70"/>
        <v>486</v>
      </c>
      <c r="Q60" s="7">
        <f t="shared" si="70"/>
        <v>521</v>
      </c>
      <c r="R60" s="7">
        <f t="shared" si="70"/>
        <v>576</v>
      </c>
      <c r="S60" s="7">
        <f t="shared" si="70"/>
        <v>627</v>
      </c>
      <c r="T60" s="7">
        <f t="shared" si="70"/>
        <v>683</v>
      </c>
      <c r="U60" s="7">
        <f t="shared" si="70"/>
        <v>736</v>
      </c>
      <c r="V60" s="7">
        <f t="shared" si="70"/>
        <v>804</v>
      </c>
      <c r="W60" s="7">
        <f t="shared" si="70"/>
        <v>958</v>
      </c>
      <c r="X60" s="7">
        <f t="shared" si="70"/>
        <v>1075</v>
      </c>
      <c r="Y60" s="7">
        <f t="shared" si="70"/>
        <v>1166</v>
      </c>
      <c r="Z60" s="7">
        <f t="shared" si="70"/>
        <v>1228</v>
      </c>
      <c r="AA60" s="7">
        <f t="shared" si="70"/>
        <v>1263</v>
      </c>
      <c r="AB60" s="7">
        <f>IF(SUM(AB76,AB92,AB108,AB124)&gt;=AB$150,AB$150,SUM(AB76,AB92,AB108,AB124))</f>
        <v>1258</v>
      </c>
      <c r="AC60" s="7">
        <f>IF(SUM(AC76,AC92,AC108,AC124)&gt;=AC$150,AC$150,SUM(AC76,AC92,AC108,AC124))</f>
        <v>1297</v>
      </c>
      <c r="AF60" s="7">
        <f t="shared" ref="AF60:AG63" si="71">AB60</f>
        <v>1258</v>
      </c>
      <c r="AG60" s="7">
        <f t="shared" si="71"/>
        <v>1297</v>
      </c>
      <c r="AH60" s="7">
        <f t="shared" ref="AH60:BO60" si="72">ROUND(AH53*(1-AH55),)</f>
        <v>1667</v>
      </c>
      <c r="AI60" s="9" t="e">
        <f t="shared" si="72"/>
        <v>#VALUE!</v>
      </c>
      <c r="AJ60" s="9" t="e">
        <f t="shared" si="72"/>
        <v>#VALUE!</v>
      </c>
      <c r="AK60" s="9" t="e">
        <f t="shared" si="72"/>
        <v>#VALUE!</v>
      </c>
      <c r="AL60" s="9" t="e">
        <f t="shared" si="72"/>
        <v>#VALUE!</v>
      </c>
      <c r="AM60" s="9" t="e">
        <f t="shared" si="72"/>
        <v>#VALUE!</v>
      </c>
      <c r="AN60" s="9" t="e">
        <f t="shared" si="72"/>
        <v>#VALUE!</v>
      </c>
      <c r="AO60" s="9" t="e">
        <f t="shared" si="72"/>
        <v>#VALUE!</v>
      </c>
      <c r="AP60" s="9" t="e">
        <f t="shared" si="72"/>
        <v>#VALUE!</v>
      </c>
      <c r="AQ60" s="9" t="e">
        <f t="shared" si="72"/>
        <v>#VALUE!</v>
      </c>
      <c r="AR60" s="9" t="e">
        <f t="shared" si="72"/>
        <v>#VALUE!</v>
      </c>
      <c r="AS60" s="9" t="e">
        <f t="shared" si="72"/>
        <v>#VALUE!</v>
      </c>
      <c r="AT60" s="9" t="e">
        <f t="shared" si="72"/>
        <v>#VALUE!</v>
      </c>
      <c r="AU60" s="9" t="e">
        <f t="shared" si="72"/>
        <v>#VALUE!</v>
      </c>
      <c r="AV60" s="9" t="e">
        <f t="shared" si="72"/>
        <v>#VALUE!</v>
      </c>
      <c r="AW60" s="9" t="e">
        <f t="shared" si="72"/>
        <v>#VALUE!</v>
      </c>
      <c r="AX60" s="9" t="e">
        <f t="shared" si="72"/>
        <v>#VALUE!</v>
      </c>
      <c r="AY60" s="9" t="e">
        <f t="shared" si="72"/>
        <v>#VALUE!</v>
      </c>
      <c r="AZ60" s="9" t="e">
        <f t="shared" si="72"/>
        <v>#VALUE!</v>
      </c>
      <c r="BA60" s="9" t="e">
        <f t="shared" si="72"/>
        <v>#VALUE!</v>
      </c>
      <c r="BB60" s="9" t="e">
        <f t="shared" si="72"/>
        <v>#VALUE!</v>
      </c>
      <c r="BC60" s="9" t="e">
        <f t="shared" si="72"/>
        <v>#VALUE!</v>
      </c>
      <c r="BD60" s="9" t="e">
        <f t="shared" si="72"/>
        <v>#VALUE!</v>
      </c>
      <c r="BE60" s="9" t="e">
        <f t="shared" si="72"/>
        <v>#VALUE!</v>
      </c>
      <c r="BF60" s="9" t="e">
        <f t="shared" si="72"/>
        <v>#VALUE!</v>
      </c>
      <c r="BG60" s="9" t="e">
        <f t="shared" si="72"/>
        <v>#VALUE!</v>
      </c>
      <c r="BH60" s="9" t="e">
        <f t="shared" si="72"/>
        <v>#VALUE!</v>
      </c>
      <c r="BI60" s="9" t="e">
        <f t="shared" si="72"/>
        <v>#VALUE!</v>
      </c>
      <c r="BJ60" s="9" t="e">
        <f t="shared" si="72"/>
        <v>#VALUE!</v>
      </c>
      <c r="BK60" s="9" t="e">
        <f t="shared" si="72"/>
        <v>#VALUE!</v>
      </c>
      <c r="BL60" s="9" t="e">
        <f t="shared" si="72"/>
        <v>#VALUE!</v>
      </c>
      <c r="BM60" s="9" t="e">
        <f t="shared" si="72"/>
        <v>#VALUE!</v>
      </c>
      <c r="BN60" s="9" t="e">
        <f t="shared" si="72"/>
        <v>#VALUE!</v>
      </c>
      <c r="BO60" s="9" t="e">
        <f t="shared" si="72"/>
        <v>#VALUE!</v>
      </c>
    </row>
    <row r="61" spans="2:67" x14ac:dyDescent="0.25">
      <c r="B61" s="263" t="s">
        <v>286</v>
      </c>
      <c r="D61" s="7">
        <f t="shared" ref="D61:AA61" si="73">IF(SUM(D77,D93,D109,D125)&gt;=D$151,D$151,SUM(D77,D93,D109,D125))</f>
        <v>14</v>
      </c>
      <c r="E61" s="7">
        <f t="shared" si="73"/>
        <v>18</v>
      </c>
      <c r="F61" s="7">
        <f t="shared" si="73"/>
        <v>14</v>
      </c>
      <c r="G61" s="7">
        <f t="shared" si="73"/>
        <v>22</v>
      </c>
      <c r="H61" s="7">
        <f t="shared" si="73"/>
        <v>36</v>
      </c>
      <c r="I61" s="7">
        <f t="shared" si="73"/>
        <v>34</v>
      </c>
      <c r="J61" s="7">
        <f t="shared" si="73"/>
        <v>41</v>
      </c>
      <c r="K61" s="7">
        <f t="shared" si="73"/>
        <v>30</v>
      </c>
      <c r="L61" s="7">
        <f t="shared" si="73"/>
        <v>60</v>
      </c>
      <c r="M61" s="7">
        <f t="shared" si="73"/>
        <v>40</v>
      </c>
      <c r="N61" s="7">
        <f t="shared" si="73"/>
        <v>51</v>
      </c>
      <c r="O61" s="7">
        <f t="shared" si="73"/>
        <v>45</v>
      </c>
      <c r="P61" s="7">
        <f t="shared" si="73"/>
        <v>34</v>
      </c>
      <c r="Q61" s="7">
        <f t="shared" si="73"/>
        <v>35</v>
      </c>
      <c r="R61" s="7">
        <f t="shared" si="73"/>
        <v>48</v>
      </c>
      <c r="S61" s="7">
        <f t="shared" si="73"/>
        <v>45</v>
      </c>
      <c r="T61" s="7">
        <f t="shared" si="73"/>
        <v>76</v>
      </c>
      <c r="U61" s="7">
        <f t="shared" si="73"/>
        <v>61</v>
      </c>
      <c r="V61" s="7">
        <f t="shared" si="73"/>
        <v>77</v>
      </c>
      <c r="W61" s="7">
        <f t="shared" si="73"/>
        <v>77</v>
      </c>
      <c r="X61" s="7">
        <f t="shared" si="73"/>
        <v>85</v>
      </c>
      <c r="Y61" s="7">
        <f t="shared" si="73"/>
        <v>86</v>
      </c>
      <c r="Z61" s="7">
        <f t="shared" si="73"/>
        <v>74</v>
      </c>
      <c r="AA61" s="7">
        <f t="shared" si="73"/>
        <v>104</v>
      </c>
      <c r="AB61" s="7">
        <f>IF(SUM(AB77,AB93,AB109,AB125)&gt;=AB$151,AB$151,SUM(AB77,AB93,AB109,AB125))</f>
        <v>137</v>
      </c>
      <c r="AC61" s="7">
        <f>IF(SUM(AC77,AC93,AC109,AC125)&gt;=AC$151,AC$151,SUM(AC77,AC93,AC109,AC125))</f>
        <v>127</v>
      </c>
      <c r="AF61" s="7">
        <f t="shared" si="71"/>
        <v>137</v>
      </c>
      <c r="AG61" s="7">
        <f t="shared" si="71"/>
        <v>127</v>
      </c>
      <c r="AH61" s="7">
        <f t="shared" ref="AH61:BO61" si="74">ROUND(AH53*AH55,)</f>
        <v>271</v>
      </c>
      <c r="AI61" s="9" t="e">
        <f t="shared" si="74"/>
        <v>#VALUE!</v>
      </c>
      <c r="AJ61" s="9" t="e">
        <f t="shared" si="74"/>
        <v>#VALUE!</v>
      </c>
      <c r="AK61" s="9" t="e">
        <f t="shared" si="74"/>
        <v>#VALUE!</v>
      </c>
      <c r="AL61" s="9" t="e">
        <f t="shared" si="74"/>
        <v>#VALUE!</v>
      </c>
      <c r="AM61" s="9" t="e">
        <f t="shared" si="74"/>
        <v>#VALUE!</v>
      </c>
      <c r="AN61" s="9" t="e">
        <f t="shared" si="74"/>
        <v>#VALUE!</v>
      </c>
      <c r="AO61" s="9" t="e">
        <f t="shared" si="74"/>
        <v>#VALUE!</v>
      </c>
      <c r="AP61" s="9" t="e">
        <f t="shared" si="74"/>
        <v>#VALUE!</v>
      </c>
      <c r="AQ61" s="9" t="e">
        <f t="shared" si="74"/>
        <v>#VALUE!</v>
      </c>
      <c r="AR61" s="9" t="e">
        <f t="shared" si="74"/>
        <v>#VALUE!</v>
      </c>
      <c r="AS61" s="9" t="e">
        <f t="shared" si="74"/>
        <v>#VALUE!</v>
      </c>
      <c r="AT61" s="9" t="e">
        <f t="shared" si="74"/>
        <v>#VALUE!</v>
      </c>
      <c r="AU61" s="9" t="e">
        <f t="shared" si="74"/>
        <v>#VALUE!</v>
      </c>
      <c r="AV61" s="9" t="e">
        <f t="shared" si="74"/>
        <v>#VALUE!</v>
      </c>
      <c r="AW61" s="9" t="e">
        <f t="shared" si="74"/>
        <v>#VALUE!</v>
      </c>
      <c r="AX61" s="9" t="e">
        <f t="shared" si="74"/>
        <v>#VALUE!</v>
      </c>
      <c r="AY61" s="9" t="e">
        <f t="shared" si="74"/>
        <v>#VALUE!</v>
      </c>
      <c r="AZ61" s="9" t="e">
        <f t="shared" si="74"/>
        <v>#VALUE!</v>
      </c>
      <c r="BA61" s="9" t="e">
        <f t="shared" si="74"/>
        <v>#VALUE!</v>
      </c>
      <c r="BB61" s="9" t="e">
        <f t="shared" si="74"/>
        <v>#VALUE!</v>
      </c>
      <c r="BC61" s="9" t="e">
        <f t="shared" si="74"/>
        <v>#VALUE!</v>
      </c>
      <c r="BD61" s="9" t="e">
        <f t="shared" si="74"/>
        <v>#VALUE!</v>
      </c>
      <c r="BE61" s="9" t="e">
        <f t="shared" si="74"/>
        <v>#VALUE!</v>
      </c>
      <c r="BF61" s="9" t="e">
        <f t="shared" si="74"/>
        <v>#VALUE!</v>
      </c>
      <c r="BG61" s="9" t="e">
        <f t="shared" si="74"/>
        <v>#VALUE!</v>
      </c>
      <c r="BH61" s="9" t="e">
        <f t="shared" si="74"/>
        <v>#VALUE!</v>
      </c>
      <c r="BI61" s="9" t="e">
        <f t="shared" si="74"/>
        <v>#VALUE!</v>
      </c>
      <c r="BJ61" s="9" t="e">
        <f t="shared" si="74"/>
        <v>#VALUE!</v>
      </c>
      <c r="BK61" s="9" t="e">
        <f t="shared" si="74"/>
        <v>#VALUE!</v>
      </c>
      <c r="BL61" s="9" t="e">
        <f t="shared" si="74"/>
        <v>#VALUE!</v>
      </c>
      <c r="BM61" s="9" t="e">
        <f t="shared" si="74"/>
        <v>#VALUE!</v>
      </c>
      <c r="BN61" s="9" t="e">
        <f t="shared" si="74"/>
        <v>#VALUE!</v>
      </c>
      <c r="BO61" s="9" t="e">
        <f t="shared" si="74"/>
        <v>#VALUE!</v>
      </c>
    </row>
    <row r="62" spans="2:67" x14ac:dyDescent="0.25">
      <c r="B62" t="s">
        <v>287</v>
      </c>
      <c r="D62" s="7">
        <f t="shared" ref="D62:AC63" si="75">SUM(D78,D94,D110,D126)</f>
        <v>5325</v>
      </c>
      <c r="E62" s="7">
        <f t="shared" si="75"/>
        <v>5677</v>
      </c>
      <c r="F62" s="7">
        <f t="shared" si="75"/>
        <v>8076</v>
      </c>
      <c r="G62" s="7">
        <f t="shared" si="75"/>
        <v>8940</v>
      </c>
      <c r="H62" s="7">
        <f t="shared" si="75"/>
        <v>11499</v>
      </c>
      <c r="I62" s="7">
        <f t="shared" si="75"/>
        <v>30902</v>
      </c>
      <c r="J62" s="7">
        <f t="shared" si="75"/>
        <v>35312</v>
      </c>
      <c r="K62" s="7">
        <f t="shared" si="75"/>
        <v>36947</v>
      </c>
      <c r="L62" s="7">
        <f t="shared" si="75"/>
        <v>47094</v>
      </c>
      <c r="M62" s="7">
        <f t="shared" si="75"/>
        <v>53718</v>
      </c>
      <c r="N62" s="7">
        <f t="shared" si="75"/>
        <v>50332</v>
      </c>
      <c r="O62" s="7">
        <f t="shared" si="75"/>
        <v>52276</v>
      </c>
      <c r="P62" s="7">
        <f t="shared" si="75"/>
        <v>52677</v>
      </c>
      <c r="Q62" s="7">
        <f t="shared" si="75"/>
        <v>54426</v>
      </c>
      <c r="R62" s="7">
        <f t="shared" si="75"/>
        <v>57348</v>
      </c>
      <c r="S62" s="7">
        <f t="shared" si="75"/>
        <v>53969</v>
      </c>
      <c r="T62" s="7">
        <f t="shared" si="75"/>
        <v>44940</v>
      </c>
      <c r="U62" s="7">
        <f t="shared" si="75"/>
        <v>24970</v>
      </c>
      <c r="V62" s="7">
        <f t="shared" si="75"/>
        <v>26877</v>
      </c>
      <c r="W62" s="7">
        <f t="shared" si="75"/>
        <v>30725</v>
      </c>
      <c r="X62" s="7">
        <f t="shared" si="75"/>
        <v>33731</v>
      </c>
      <c r="Y62" s="7">
        <f t="shared" si="75"/>
        <v>34045</v>
      </c>
      <c r="Z62" s="7">
        <f t="shared" si="75"/>
        <v>34183</v>
      </c>
      <c r="AA62" s="7">
        <f t="shared" si="75"/>
        <v>51734</v>
      </c>
      <c r="AB62" s="7">
        <f>SUM(AB78,AB94,AB110,AB126)</f>
        <v>56876</v>
      </c>
      <c r="AC62" s="7">
        <f t="shared" si="75"/>
        <v>70952</v>
      </c>
      <c r="AF62" s="7">
        <f t="shared" si="71"/>
        <v>56876</v>
      </c>
      <c r="AG62" s="7">
        <f t="shared" si="71"/>
        <v>70952</v>
      </c>
      <c r="AH62" s="7" t="e">
        <f t="shared" ref="AH62:BO63" si="76">SUM(AH78,AH94,AH110,AH126)</f>
        <v>#VALUE!</v>
      </c>
      <c r="AI62" s="9" t="e">
        <f t="shared" si="76"/>
        <v>#VALUE!</v>
      </c>
      <c r="AJ62" s="9" t="e">
        <f t="shared" si="76"/>
        <v>#VALUE!</v>
      </c>
      <c r="AK62" s="9" t="e">
        <f t="shared" si="76"/>
        <v>#VALUE!</v>
      </c>
      <c r="AL62" s="9" t="e">
        <f t="shared" si="76"/>
        <v>#VALUE!</v>
      </c>
      <c r="AM62" s="9" t="e">
        <f t="shared" si="76"/>
        <v>#VALUE!</v>
      </c>
      <c r="AN62" s="9" t="e">
        <f t="shared" si="76"/>
        <v>#VALUE!</v>
      </c>
      <c r="AO62" s="9" t="e">
        <f t="shared" si="76"/>
        <v>#VALUE!</v>
      </c>
      <c r="AP62" s="9" t="e">
        <f t="shared" si="76"/>
        <v>#VALUE!</v>
      </c>
      <c r="AQ62" s="9" t="e">
        <f t="shared" si="76"/>
        <v>#VALUE!</v>
      </c>
      <c r="AR62" s="9" t="e">
        <f t="shared" si="76"/>
        <v>#VALUE!</v>
      </c>
      <c r="AS62" s="9" t="e">
        <f t="shared" si="76"/>
        <v>#VALUE!</v>
      </c>
      <c r="AT62" s="9" t="e">
        <f t="shared" si="76"/>
        <v>#VALUE!</v>
      </c>
      <c r="AU62" s="9" t="e">
        <f t="shared" si="76"/>
        <v>#VALUE!</v>
      </c>
      <c r="AV62" s="9" t="e">
        <f t="shared" si="76"/>
        <v>#VALUE!</v>
      </c>
      <c r="AW62" s="9" t="e">
        <f t="shared" si="76"/>
        <v>#VALUE!</v>
      </c>
      <c r="AX62" s="9" t="e">
        <f t="shared" si="76"/>
        <v>#VALUE!</v>
      </c>
      <c r="AY62" s="9" t="e">
        <f t="shared" si="76"/>
        <v>#VALUE!</v>
      </c>
      <c r="AZ62" s="9" t="e">
        <f t="shared" si="76"/>
        <v>#VALUE!</v>
      </c>
      <c r="BA62" s="9" t="e">
        <f t="shared" si="76"/>
        <v>#VALUE!</v>
      </c>
      <c r="BB62" s="9" t="e">
        <f t="shared" si="76"/>
        <v>#VALUE!</v>
      </c>
      <c r="BC62" s="9" t="e">
        <f t="shared" si="76"/>
        <v>#VALUE!</v>
      </c>
      <c r="BD62" s="9" t="e">
        <f t="shared" si="76"/>
        <v>#VALUE!</v>
      </c>
      <c r="BE62" s="9" t="e">
        <f t="shared" si="76"/>
        <v>#VALUE!</v>
      </c>
      <c r="BF62" s="9" t="e">
        <f t="shared" si="76"/>
        <v>#VALUE!</v>
      </c>
      <c r="BG62" s="9" t="e">
        <f t="shared" si="76"/>
        <v>#VALUE!</v>
      </c>
      <c r="BH62" s="9" t="e">
        <f t="shared" si="76"/>
        <v>#VALUE!</v>
      </c>
      <c r="BI62" s="9" t="e">
        <f t="shared" si="76"/>
        <v>#VALUE!</v>
      </c>
      <c r="BJ62" s="9" t="e">
        <f t="shared" si="76"/>
        <v>#VALUE!</v>
      </c>
      <c r="BK62" s="9" t="e">
        <f t="shared" si="76"/>
        <v>#VALUE!</v>
      </c>
      <c r="BL62" s="9" t="e">
        <f t="shared" si="76"/>
        <v>#VALUE!</v>
      </c>
      <c r="BM62" s="9" t="e">
        <f t="shared" si="76"/>
        <v>#VALUE!</v>
      </c>
      <c r="BN62" s="9" t="e">
        <f t="shared" si="76"/>
        <v>#VALUE!</v>
      </c>
      <c r="BO62" s="9" t="e">
        <f t="shared" si="76"/>
        <v>#VALUE!</v>
      </c>
    </row>
    <row r="63" spans="2:67" x14ac:dyDescent="0.25">
      <c r="B63" t="s">
        <v>288</v>
      </c>
      <c r="D63" s="7">
        <f t="shared" si="75"/>
        <v>22371079</v>
      </c>
      <c r="E63" s="7">
        <f t="shared" si="75"/>
        <v>21474252</v>
      </c>
      <c r="F63" s="7">
        <f t="shared" si="75"/>
        <v>28994345</v>
      </c>
      <c r="G63" s="7">
        <f t="shared" si="75"/>
        <v>30144360</v>
      </c>
      <c r="H63" s="7">
        <f t="shared" si="75"/>
        <v>34139425</v>
      </c>
      <c r="I63" s="7">
        <f t="shared" si="75"/>
        <v>50256744</v>
      </c>
      <c r="J63" s="7">
        <f t="shared" si="75"/>
        <v>56895562</v>
      </c>
      <c r="K63" s="7">
        <f t="shared" si="75"/>
        <v>62548632</v>
      </c>
      <c r="L63" s="7">
        <f t="shared" si="75"/>
        <v>76288376</v>
      </c>
      <c r="M63" s="7">
        <f t="shared" si="75"/>
        <v>85412264.099999994</v>
      </c>
      <c r="N63" s="7">
        <f t="shared" si="75"/>
        <v>74577057</v>
      </c>
      <c r="O63" s="7">
        <f t="shared" si="75"/>
        <v>80802460.900000006</v>
      </c>
      <c r="P63" s="7">
        <f t="shared" si="75"/>
        <v>80253451</v>
      </c>
      <c r="Q63" s="7">
        <f t="shared" si="75"/>
        <v>79885266</v>
      </c>
      <c r="R63" s="7">
        <f t="shared" si="75"/>
        <v>88205830.599999994</v>
      </c>
      <c r="S63" s="7">
        <f t="shared" si="75"/>
        <v>92122566.549999997</v>
      </c>
      <c r="T63" s="7">
        <f t="shared" si="75"/>
        <v>84374655</v>
      </c>
      <c r="U63" s="7">
        <f t="shared" si="75"/>
        <v>74640386</v>
      </c>
      <c r="V63" s="7">
        <f t="shared" si="75"/>
        <v>63170124.5</v>
      </c>
      <c r="W63" s="7">
        <f t="shared" si="75"/>
        <v>75968836.799999997</v>
      </c>
      <c r="X63" s="7">
        <f t="shared" si="75"/>
        <v>81201709</v>
      </c>
      <c r="Y63" s="7">
        <f t="shared" si="75"/>
        <v>82324074</v>
      </c>
      <c r="Z63" s="7">
        <f t="shared" si="75"/>
        <v>82626010</v>
      </c>
      <c r="AA63" s="7">
        <f t="shared" si="75"/>
        <v>112238091</v>
      </c>
      <c r="AB63" s="7">
        <f>SUM(AB79,AB95,AB111,AB127)</f>
        <v>113432963</v>
      </c>
      <c r="AC63" s="7">
        <f t="shared" si="75"/>
        <v>145650895</v>
      </c>
      <c r="AF63" s="7">
        <f t="shared" si="71"/>
        <v>113432963</v>
      </c>
      <c r="AG63" s="7">
        <f t="shared" si="71"/>
        <v>145650895</v>
      </c>
      <c r="AH63" s="7" t="e">
        <f t="shared" si="76"/>
        <v>#VALUE!</v>
      </c>
      <c r="AI63" s="9" t="e">
        <f t="shared" si="76"/>
        <v>#VALUE!</v>
      </c>
      <c r="AJ63" s="9" t="e">
        <f t="shared" si="76"/>
        <v>#VALUE!</v>
      </c>
      <c r="AK63" s="9" t="e">
        <f t="shared" si="76"/>
        <v>#VALUE!</v>
      </c>
      <c r="AL63" s="9" t="e">
        <f t="shared" si="76"/>
        <v>#VALUE!</v>
      </c>
      <c r="AM63" s="9" t="e">
        <f t="shared" si="76"/>
        <v>#VALUE!</v>
      </c>
      <c r="AN63" s="9" t="e">
        <f t="shared" si="76"/>
        <v>#VALUE!</v>
      </c>
      <c r="AO63" s="9" t="e">
        <f t="shared" si="76"/>
        <v>#VALUE!</v>
      </c>
      <c r="AP63" s="9" t="e">
        <f t="shared" si="76"/>
        <v>#VALUE!</v>
      </c>
      <c r="AQ63" s="9" t="e">
        <f t="shared" si="76"/>
        <v>#VALUE!</v>
      </c>
      <c r="AR63" s="9" t="e">
        <f t="shared" si="76"/>
        <v>#VALUE!</v>
      </c>
      <c r="AS63" s="9" t="e">
        <f t="shared" si="76"/>
        <v>#VALUE!</v>
      </c>
      <c r="AT63" s="9" t="e">
        <f t="shared" si="76"/>
        <v>#VALUE!</v>
      </c>
      <c r="AU63" s="9" t="e">
        <f t="shared" si="76"/>
        <v>#VALUE!</v>
      </c>
      <c r="AV63" s="9" t="e">
        <f t="shared" si="76"/>
        <v>#VALUE!</v>
      </c>
      <c r="AW63" s="9" t="e">
        <f t="shared" si="76"/>
        <v>#VALUE!</v>
      </c>
      <c r="AX63" s="9" t="e">
        <f t="shared" si="76"/>
        <v>#VALUE!</v>
      </c>
      <c r="AY63" s="9" t="e">
        <f t="shared" si="76"/>
        <v>#VALUE!</v>
      </c>
      <c r="AZ63" s="9" t="e">
        <f t="shared" si="76"/>
        <v>#VALUE!</v>
      </c>
      <c r="BA63" s="9" t="e">
        <f t="shared" si="76"/>
        <v>#VALUE!</v>
      </c>
      <c r="BB63" s="9" t="e">
        <f t="shared" si="76"/>
        <v>#VALUE!</v>
      </c>
      <c r="BC63" s="9" t="e">
        <f t="shared" si="76"/>
        <v>#VALUE!</v>
      </c>
      <c r="BD63" s="9" t="e">
        <f t="shared" si="76"/>
        <v>#VALUE!</v>
      </c>
      <c r="BE63" s="9" t="e">
        <f t="shared" si="76"/>
        <v>#VALUE!</v>
      </c>
      <c r="BF63" s="9" t="e">
        <f t="shared" si="76"/>
        <v>#VALUE!</v>
      </c>
      <c r="BG63" s="9" t="e">
        <f t="shared" si="76"/>
        <v>#VALUE!</v>
      </c>
      <c r="BH63" s="9" t="e">
        <f t="shared" si="76"/>
        <v>#VALUE!</v>
      </c>
      <c r="BI63" s="9" t="e">
        <f t="shared" si="76"/>
        <v>#VALUE!</v>
      </c>
      <c r="BJ63" s="9" t="e">
        <f t="shared" si="76"/>
        <v>#VALUE!</v>
      </c>
      <c r="BK63" s="9" t="e">
        <f t="shared" si="76"/>
        <v>#VALUE!</v>
      </c>
      <c r="BL63" s="9" t="e">
        <f t="shared" si="76"/>
        <v>#VALUE!</v>
      </c>
      <c r="BM63" s="9" t="e">
        <f t="shared" si="76"/>
        <v>#VALUE!</v>
      </c>
      <c r="BN63" s="9" t="e">
        <f t="shared" si="76"/>
        <v>#VALUE!</v>
      </c>
      <c r="BO63" s="9" t="e">
        <f t="shared" si="76"/>
        <v>#VALUE!</v>
      </c>
    </row>
    <row r="64" spans="2:67" x14ac:dyDescent="0.25">
      <c r="B64" t="s">
        <v>168</v>
      </c>
      <c r="D64" s="7">
        <f t="shared" ref="D64:AA64" si="77">D63/D62</f>
        <v>4201.1415962441315</v>
      </c>
      <c r="E64" s="7">
        <f t="shared" si="77"/>
        <v>3782.6760612999824</v>
      </c>
      <c r="F64" s="7">
        <f t="shared" si="77"/>
        <v>3590.1863546310055</v>
      </c>
      <c r="G64" s="7">
        <f t="shared" si="77"/>
        <v>3371.8523489932886</v>
      </c>
      <c r="H64" s="7">
        <f t="shared" si="77"/>
        <v>2968.9038177232801</v>
      </c>
      <c r="I64" s="7">
        <f t="shared" si="77"/>
        <v>1626.3265808038316</v>
      </c>
      <c r="J64" s="7">
        <f t="shared" si="77"/>
        <v>1611.2245695514273</v>
      </c>
      <c r="K64" s="7">
        <f t="shared" si="77"/>
        <v>1692.9285733618426</v>
      </c>
      <c r="L64" s="7">
        <f t="shared" si="77"/>
        <v>1619.9171019662801</v>
      </c>
      <c r="M64" s="7">
        <f t="shared" si="77"/>
        <v>1590.0119903942812</v>
      </c>
      <c r="N64" s="7">
        <f t="shared" si="77"/>
        <v>1481.7026345068743</v>
      </c>
      <c r="O64" s="7">
        <f t="shared" si="77"/>
        <v>1545.6894349223355</v>
      </c>
      <c r="P64" s="7">
        <f t="shared" si="77"/>
        <v>1523.5007878201113</v>
      </c>
      <c r="Q64" s="7">
        <f t="shared" si="77"/>
        <v>1467.7776430382537</v>
      </c>
      <c r="R64" s="7">
        <f t="shared" si="77"/>
        <v>1538.0803271256189</v>
      </c>
      <c r="S64" s="7">
        <f t="shared" si="77"/>
        <v>1706.9533723063239</v>
      </c>
      <c r="T64" s="7">
        <f t="shared" si="77"/>
        <v>1877.4956608811749</v>
      </c>
      <c r="U64" s="7">
        <f t="shared" si="77"/>
        <v>2989.2024829795755</v>
      </c>
      <c r="V64" s="7">
        <f t="shared" si="77"/>
        <v>2350.3413513412956</v>
      </c>
      <c r="W64" s="7">
        <f t="shared" si="77"/>
        <v>2472.5414743694059</v>
      </c>
      <c r="X64" s="7">
        <f t="shared" si="77"/>
        <v>2407.3318016068306</v>
      </c>
      <c r="Y64" s="7">
        <f t="shared" si="77"/>
        <v>2418.0958731091205</v>
      </c>
      <c r="Z64" s="7">
        <f t="shared" si="77"/>
        <v>2417.1667202995641</v>
      </c>
      <c r="AA64" s="7">
        <f t="shared" si="77"/>
        <v>2169.5227703251248</v>
      </c>
      <c r="AB64" s="7">
        <f>AB63/AB62</f>
        <v>1994.3906568675716</v>
      </c>
      <c r="AC64" s="7">
        <f>AC63/AC62</f>
        <v>2052.8088707858833</v>
      </c>
      <c r="AD64" s="264">
        <f>SUM(V63:AC63)/SUM(V62:AC62)</f>
        <v>2231.0863707268454</v>
      </c>
      <c r="AF64" s="7">
        <f>AF63/AF62</f>
        <v>1994.3906568675716</v>
      </c>
      <c r="AG64" s="7">
        <f t="shared" ref="AG64:BO64" si="78">AG63/AG62</f>
        <v>2052.8088707858833</v>
      </c>
      <c r="AH64" s="7" t="e">
        <f t="shared" si="78"/>
        <v>#VALUE!</v>
      </c>
      <c r="AI64" s="9" t="e">
        <f t="shared" si="78"/>
        <v>#VALUE!</v>
      </c>
      <c r="AJ64" s="9" t="e">
        <f t="shared" si="78"/>
        <v>#VALUE!</v>
      </c>
      <c r="AK64" s="9" t="e">
        <f t="shared" si="78"/>
        <v>#VALUE!</v>
      </c>
      <c r="AL64" s="9" t="e">
        <f t="shared" si="78"/>
        <v>#VALUE!</v>
      </c>
      <c r="AM64" s="9" t="e">
        <f t="shared" si="78"/>
        <v>#VALUE!</v>
      </c>
      <c r="AN64" s="9" t="e">
        <f t="shared" si="78"/>
        <v>#VALUE!</v>
      </c>
      <c r="AO64" s="9" t="e">
        <f t="shared" si="78"/>
        <v>#VALUE!</v>
      </c>
      <c r="AP64" s="9" t="e">
        <f t="shared" si="78"/>
        <v>#VALUE!</v>
      </c>
      <c r="AQ64" s="9" t="e">
        <f t="shared" si="78"/>
        <v>#VALUE!</v>
      </c>
      <c r="AR64" s="9" t="e">
        <f t="shared" si="78"/>
        <v>#VALUE!</v>
      </c>
      <c r="AS64" s="9" t="e">
        <f t="shared" si="78"/>
        <v>#VALUE!</v>
      </c>
      <c r="AT64" s="9" t="e">
        <f t="shared" si="78"/>
        <v>#VALUE!</v>
      </c>
      <c r="AU64" s="9" t="e">
        <f t="shared" si="78"/>
        <v>#VALUE!</v>
      </c>
      <c r="AV64" s="9" t="e">
        <f t="shared" si="78"/>
        <v>#VALUE!</v>
      </c>
      <c r="AW64" s="9" t="e">
        <f t="shared" si="78"/>
        <v>#VALUE!</v>
      </c>
      <c r="AX64" s="9" t="e">
        <f t="shared" si="78"/>
        <v>#VALUE!</v>
      </c>
      <c r="AY64" s="9" t="e">
        <f t="shared" si="78"/>
        <v>#VALUE!</v>
      </c>
      <c r="AZ64" s="9" t="e">
        <f t="shared" si="78"/>
        <v>#VALUE!</v>
      </c>
      <c r="BA64" s="9" t="e">
        <f t="shared" si="78"/>
        <v>#VALUE!</v>
      </c>
      <c r="BB64" s="9" t="e">
        <f t="shared" si="78"/>
        <v>#VALUE!</v>
      </c>
      <c r="BC64" s="9" t="e">
        <f t="shared" si="78"/>
        <v>#VALUE!</v>
      </c>
      <c r="BD64" s="9" t="e">
        <f t="shared" si="78"/>
        <v>#VALUE!</v>
      </c>
      <c r="BE64" s="9" t="e">
        <f t="shared" si="78"/>
        <v>#VALUE!</v>
      </c>
      <c r="BF64" s="9" t="e">
        <f t="shared" si="78"/>
        <v>#VALUE!</v>
      </c>
      <c r="BG64" s="9" t="e">
        <f t="shared" si="78"/>
        <v>#VALUE!</v>
      </c>
      <c r="BH64" s="9" t="e">
        <f t="shared" si="78"/>
        <v>#VALUE!</v>
      </c>
      <c r="BI64" s="9" t="e">
        <f t="shared" si="78"/>
        <v>#VALUE!</v>
      </c>
      <c r="BJ64" s="9" t="e">
        <f t="shared" si="78"/>
        <v>#VALUE!</v>
      </c>
      <c r="BK64" s="9" t="e">
        <f t="shared" si="78"/>
        <v>#VALUE!</v>
      </c>
      <c r="BL64" s="9" t="e">
        <f t="shared" si="78"/>
        <v>#VALUE!</v>
      </c>
      <c r="BM64" s="9" t="e">
        <f t="shared" si="78"/>
        <v>#VALUE!</v>
      </c>
      <c r="BN64" s="9" t="e">
        <f t="shared" si="78"/>
        <v>#VALUE!</v>
      </c>
      <c r="BO64" s="9" t="e">
        <f t="shared" si="78"/>
        <v>#VALUE!</v>
      </c>
    </row>
    <row r="65" spans="2:67" x14ac:dyDescent="0.25">
      <c r="B65" t="s">
        <v>289</v>
      </c>
      <c r="D65" s="7">
        <f t="shared" ref="D65:AC66" si="79">SUM(D81,D97,D113,D129)</f>
        <v>571520.79</v>
      </c>
      <c r="E65" s="7">
        <f t="shared" si="79"/>
        <v>569892.52</v>
      </c>
      <c r="F65" s="7">
        <f t="shared" si="79"/>
        <v>779608.53</v>
      </c>
      <c r="G65" s="7">
        <f t="shared" si="79"/>
        <v>827733.60000000009</v>
      </c>
      <c r="H65" s="7">
        <f t="shared" si="79"/>
        <v>411535</v>
      </c>
      <c r="I65" s="7">
        <f t="shared" si="79"/>
        <v>1188209.6400000001</v>
      </c>
      <c r="J65" s="7">
        <f t="shared" si="79"/>
        <v>1363905.71</v>
      </c>
      <c r="K65" s="7">
        <f t="shared" si="79"/>
        <v>1511608.2200000002</v>
      </c>
      <c r="L65" s="7">
        <f t="shared" si="79"/>
        <v>2422958.75</v>
      </c>
      <c r="M65" s="7">
        <f t="shared" si="79"/>
        <v>2913520.81</v>
      </c>
      <c r="N65" s="7">
        <f t="shared" si="79"/>
        <v>2405813.4900000002</v>
      </c>
      <c r="O65" s="7">
        <f t="shared" si="79"/>
        <v>2996687.1399999997</v>
      </c>
      <c r="P65" s="7">
        <f t="shared" si="79"/>
        <v>2935157.49</v>
      </c>
      <c r="Q65" s="7">
        <f t="shared" si="79"/>
        <v>2994121.48</v>
      </c>
      <c r="R65" s="7">
        <f t="shared" si="79"/>
        <v>3283989.91</v>
      </c>
      <c r="S65" s="7">
        <f t="shared" si="79"/>
        <v>3374381.45</v>
      </c>
      <c r="T65" s="7">
        <f t="shared" si="79"/>
        <v>2892544.21</v>
      </c>
      <c r="U65" s="7">
        <f t="shared" si="79"/>
        <v>2050668.86</v>
      </c>
      <c r="V65" s="7">
        <f t="shared" si="79"/>
        <v>1981108.2499999998</v>
      </c>
      <c r="W65" s="7">
        <f t="shared" si="79"/>
        <v>4525056.37</v>
      </c>
      <c r="X65" s="7">
        <f t="shared" si="79"/>
        <v>6110687.8600000003</v>
      </c>
      <c r="Y65" s="7">
        <f t="shared" si="79"/>
        <v>6654768.0899999999</v>
      </c>
      <c r="Z65" s="7">
        <f t="shared" si="79"/>
        <v>6812174.8300000001</v>
      </c>
      <c r="AA65" s="7">
        <f t="shared" si="79"/>
        <v>11329031.029999999</v>
      </c>
      <c r="AB65" s="7">
        <f>SUM(AB81,AB97,AB113,AB129)</f>
        <v>11279429.869999999</v>
      </c>
      <c r="AC65" s="7">
        <f t="shared" si="79"/>
        <v>11584553.41</v>
      </c>
      <c r="AF65" s="7">
        <f>AB65</f>
        <v>11279429.869999999</v>
      </c>
      <c r="AG65" s="7">
        <f>AC65</f>
        <v>11584553.41</v>
      </c>
      <c r="AH65" s="7" t="e">
        <f t="shared" ref="AH65:BO66" si="80">SUM(AH81,AH97,AH113,AH129)</f>
        <v>#VALUE!</v>
      </c>
      <c r="AI65" s="9" t="e">
        <f t="shared" si="80"/>
        <v>#VALUE!</v>
      </c>
      <c r="AJ65" s="9" t="e">
        <f t="shared" si="80"/>
        <v>#VALUE!</v>
      </c>
      <c r="AK65" s="9" t="e">
        <f t="shared" si="80"/>
        <v>#VALUE!</v>
      </c>
      <c r="AL65" s="9" t="e">
        <f t="shared" si="80"/>
        <v>#VALUE!</v>
      </c>
      <c r="AM65" s="9" t="e">
        <f t="shared" si="80"/>
        <v>#VALUE!</v>
      </c>
      <c r="AN65" s="9" t="e">
        <f t="shared" si="80"/>
        <v>#VALUE!</v>
      </c>
      <c r="AO65" s="9" t="e">
        <f t="shared" si="80"/>
        <v>#VALUE!</v>
      </c>
      <c r="AP65" s="9" t="e">
        <f t="shared" si="80"/>
        <v>#VALUE!</v>
      </c>
      <c r="AQ65" s="9" t="e">
        <f t="shared" si="80"/>
        <v>#VALUE!</v>
      </c>
      <c r="AR65" s="9" t="e">
        <f t="shared" si="80"/>
        <v>#VALUE!</v>
      </c>
      <c r="AS65" s="9" t="e">
        <f t="shared" si="80"/>
        <v>#VALUE!</v>
      </c>
      <c r="AT65" s="9" t="e">
        <f t="shared" si="80"/>
        <v>#VALUE!</v>
      </c>
      <c r="AU65" s="9" t="e">
        <f t="shared" si="80"/>
        <v>#VALUE!</v>
      </c>
      <c r="AV65" s="9" t="e">
        <f t="shared" si="80"/>
        <v>#VALUE!</v>
      </c>
      <c r="AW65" s="9" t="e">
        <f t="shared" si="80"/>
        <v>#VALUE!</v>
      </c>
      <c r="AX65" s="9" t="e">
        <f t="shared" si="80"/>
        <v>#VALUE!</v>
      </c>
      <c r="AY65" s="9" t="e">
        <f t="shared" si="80"/>
        <v>#VALUE!</v>
      </c>
      <c r="AZ65" s="9" t="e">
        <f t="shared" si="80"/>
        <v>#VALUE!</v>
      </c>
      <c r="BA65" s="9" t="e">
        <f t="shared" si="80"/>
        <v>#VALUE!</v>
      </c>
      <c r="BB65" s="9" t="e">
        <f t="shared" si="80"/>
        <v>#VALUE!</v>
      </c>
      <c r="BC65" s="9" t="e">
        <f t="shared" si="80"/>
        <v>#VALUE!</v>
      </c>
      <c r="BD65" s="9" t="e">
        <f t="shared" si="80"/>
        <v>#VALUE!</v>
      </c>
      <c r="BE65" s="9" t="e">
        <f t="shared" si="80"/>
        <v>#VALUE!</v>
      </c>
      <c r="BF65" s="9" t="e">
        <f t="shared" si="80"/>
        <v>#VALUE!</v>
      </c>
      <c r="BG65" s="9" t="e">
        <f t="shared" si="80"/>
        <v>#VALUE!</v>
      </c>
      <c r="BH65" s="9" t="e">
        <f t="shared" si="80"/>
        <v>#VALUE!</v>
      </c>
      <c r="BI65" s="9" t="e">
        <f t="shared" si="80"/>
        <v>#VALUE!</v>
      </c>
      <c r="BJ65" s="9" t="e">
        <f t="shared" si="80"/>
        <v>#VALUE!</v>
      </c>
      <c r="BK65" s="9" t="e">
        <f t="shared" si="80"/>
        <v>#VALUE!</v>
      </c>
      <c r="BL65" s="9" t="e">
        <f t="shared" si="80"/>
        <v>#VALUE!</v>
      </c>
      <c r="BM65" s="9" t="e">
        <f t="shared" si="80"/>
        <v>#VALUE!</v>
      </c>
      <c r="BN65" s="9" t="e">
        <f t="shared" si="80"/>
        <v>#VALUE!</v>
      </c>
      <c r="BO65" s="9" t="e">
        <f t="shared" si="80"/>
        <v>#VALUE!</v>
      </c>
    </row>
    <row r="66" spans="2:67" x14ac:dyDescent="0.25">
      <c r="B66" t="s">
        <v>290</v>
      </c>
      <c r="D66" s="7">
        <f t="shared" si="79"/>
        <v>241310</v>
      </c>
      <c r="E66" s="7">
        <f t="shared" si="79"/>
        <v>241510</v>
      </c>
      <c r="F66" s="7">
        <f t="shared" si="79"/>
        <v>327900</v>
      </c>
      <c r="G66" s="7">
        <f t="shared" si="79"/>
        <v>347490</v>
      </c>
      <c r="H66" s="7">
        <f t="shared" si="79"/>
        <v>411535</v>
      </c>
      <c r="I66" s="7">
        <f t="shared" si="79"/>
        <v>688535</v>
      </c>
      <c r="J66" s="7">
        <f t="shared" si="79"/>
        <v>780065</v>
      </c>
      <c r="K66" s="7">
        <f t="shared" si="79"/>
        <v>824650</v>
      </c>
      <c r="L66" s="7">
        <f t="shared" si="79"/>
        <v>1020215</v>
      </c>
      <c r="M66" s="7">
        <f t="shared" si="79"/>
        <v>1141300</v>
      </c>
      <c r="N66" s="7">
        <f t="shared" si="79"/>
        <v>1021970</v>
      </c>
      <c r="O66" s="7">
        <f t="shared" si="79"/>
        <v>1172893.56</v>
      </c>
      <c r="P66" s="7">
        <f t="shared" si="79"/>
        <v>1169510.04</v>
      </c>
      <c r="Q66" s="7">
        <f t="shared" si="79"/>
        <v>1193014.3599999999</v>
      </c>
      <c r="R66" s="7">
        <f t="shared" si="79"/>
        <v>1307616.6400000001</v>
      </c>
      <c r="S66" s="7">
        <f t="shared" si="79"/>
        <v>1340757</v>
      </c>
      <c r="T66" s="7">
        <f t="shared" si="79"/>
        <v>1141423.78</v>
      </c>
      <c r="U66" s="7">
        <f t="shared" si="79"/>
        <v>791950</v>
      </c>
      <c r="V66" s="7">
        <f t="shared" si="79"/>
        <v>776940</v>
      </c>
      <c r="W66" s="7">
        <f t="shared" si="79"/>
        <v>890641.5</v>
      </c>
      <c r="X66" s="7">
        <f t="shared" si="79"/>
        <v>1035881.06</v>
      </c>
      <c r="Y66" s="7">
        <f t="shared" si="79"/>
        <v>1032355.33</v>
      </c>
      <c r="Z66" s="7">
        <f t="shared" si="79"/>
        <v>1041250.59</v>
      </c>
      <c r="AA66" s="7">
        <f t="shared" si="79"/>
        <v>1505171</v>
      </c>
      <c r="AB66" s="7">
        <f>SUM(AB82,AB98,AB114,AB130)</f>
        <v>1553098.5</v>
      </c>
      <c r="AC66" s="7">
        <f t="shared" si="79"/>
        <v>1933626.84</v>
      </c>
      <c r="AF66" s="7">
        <f>AB66</f>
        <v>1553098.5</v>
      </c>
      <c r="AG66" s="7">
        <f>AC66</f>
        <v>1933626.84</v>
      </c>
      <c r="AH66" s="7" t="e">
        <f t="shared" si="80"/>
        <v>#VALUE!</v>
      </c>
      <c r="AI66" s="9" t="e">
        <f t="shared" si="80"/>
        <v>#VALUE!</v>
      </c>
      <c r="AJ66" s="9" t="e">
        <f t="shared" si="80"/>
        <v>#VALUE!</v>
      </c>
      <c r="AK66" s="9" t="e">
        <f t="shared" si="80"/>
        <v>#VALUE!</v>
      </c>
      <c r="AL66" s="9" t="e">
        <f t="shared" si="80"/>
        <v>#VALUE!</v>
      </c>
      <c r="AM66" s="9" t="e">
        <f t="shared" si="80"/>
        <v>#VALUE!</v>
      </c>
      <c r="AN66" s="9" t="e">
        <f t="shared" si="80"/>
        <v>#VALUE!</v>
      </c>
      <c r="AO66" s="9" t="e">
        <f t="shared" si="80"/>
        <v>#VALUE!</v>
      </c>
      <c r="AP66" s="9" t="e">
        <f t="shared" si="80"/>
        <v>#VALUE!</v>
      </c>
      <c r="AQ66" s="9" t="e">
        <f t="shared" si="80"/>
        <v>#VALUE!</v>
      </c>
      <c r="AR66" s="9" t="e">
        <f t="shared" si="80"/>
        <v>#VALUE!</v>
      </c>
      <c r="AS66" s="9" t="e">
        <f t="shared" si="80"/>
        <v>#VALUE!</v>
      </c>
      <c r="AT66" s="9" t="e">
        <f t="shared" si="80"/>
        <v>#VALUE!</v>
      </c>
      <c r="AU66" s="9" t="e">
        <f t="shared" si="80"/>
        <v>#VALUE!</v>
      </c>
      <c r="AV66" s="9" t="e">
        <f t="shared" si="80"/>
        <v>#VALUE!</v>
      </c>
      <c r="AW66" s="9" t="e">
        <f t="shared" si="80"/>
        <v>#VALUE!</v>
      </c>
      <c r="AX66" s="9" t="e">
        <f t="shared" si="80"/>
        <v>#VALUE!</v>
      </c>
      <c r="AY66" s="9" t="e">
        <f t="shared" si="80"/>
        <v>#VALUE!</v>
      </c>
      <c r="AZ66" s="9" t="e">
        <f t="shared" si="80"/>
        <v>#VALUE!</v>
      </c>
      <c r="BA66" s="9" t="e">
        <f t="shared" si="80"/>
        <v>#VALUE!</v>
      </c>
      <c r="BB66" s="9" t="e">
        <f t="shared" si="80"/>
        <v>#VALUE!</v>
      </c>
      <c r="BC66" s="9" t="e">
        <f t="shared" si="80"/>
        <v>#VALUE!</v>
      </c>
      <c r="BD66" s="9" t="e">
        <f t="shared" si="80"/>
        <v>#VALUE!</v>
      </c>
      <c r="BE66" s="9" t="e">
        <f t="shared" si="80"/>
        <v>#VALUE!</v>
      </c>
      <c r="BF66" s="9" t="e">
        <f t="shared" si="80"/>
        <v>#VALUE!</v>
      </c>
      <c r="BG66" s="9" t="e">
        <f t="shared" si="80"/>
        <v>#VALUE!</v>
      </c>
      <c r="BH66" s="9" t="e">
        <f t="shared" si="80"/>
        <v>#VALUE!</v>
      </c>
      <c r="BI66" s="9" t="e">
        <f t="shared" si="80"/>
        <v>#VALUE!</v>
      </c>
      <c r="BJ66" s="9" t="e">
        <f t="shared" si="80"/>
        <v>#VALUE!</v>
      </c>
      <c r="BK66" s="9" t="e">
        <f t="shared" si="80"/>
        <v>#VALUE!</v>
      </c>
      <c r="BL66" s="9" t="e">
        <f t="shared" si="80"/>
        <v>#VALUE!</v>
      </c>
      <c r="BM66" s="9" t="e">
        <f t="shared" si="80"/>
        <v>#VALUE!</v>
      </c>
      <c r="BN66" s="9" t="e">
        <f t="shared" si="80"/>
        <v>#VALUE!</v>
      </c>
      <c r="BO66" s="9" t="e">
        <f t="shared" si="80"/>
        <v>#VALUE!</v>
      </c>
    </row>
    <row r="67" spans="2:67" x14ac:dyDescent="0.25">
      <c r="B67" s="1"/>
    </row>
    <row r="68" spans="2:67" x14ac:dyDescent="0.25">
      <c r="B68" s="290" t="s">
        <v>118</v>
      </c>
      <c r="D68" s="240"/>
      <c r="E68" s="240"/>
      <c r="F68" s="240"/>
      <c r="G68" s="240"/>
      <c r="H68" s="240"/>
      <c r="I68" s="240"/>
      <c r="J68" s="240"/>
      <c r="K68" s="240"/>
      <c r="L68" s="240"/>
      <c r="M68" s="240"/>
      <c r="N68" s="240"/>
      <c r="O68" s="240"/>
      <c r="P68" s="240"/>
      <c r="Q68" s="240"/>
      <c r="R68" s="240"/>
      <c r="S68" s="240"/>
      <c r="T68" s="240"/>
      <c r="U68" s="240"/>
      <c r="V68" s="240"/>
      <c r="W68" s="240"/>
      <c r="X68" s="240"/>
      <c r="Y68" s="240"/>
      <c r="Z68" s="240"/>
      <c r="AA68" s="234">
        <f>RATE((COUNT($E$1:$O$1)),,-$D69,$O69)</f>
        <v>7.0838944337880391E-2</v>
      </c>
      <c r="AB68" s="234">
        <f>RATE((COUNT($E$1:$O$1)),,-$D69,$O69)</f>
        <v>7.0838944337880391E-2</v>
      </c>
      <c r="AC68" s="234">
        <f>RATE((COUNT($Q$1:$AC$1)),,-$P69,$AC69)</f>
        <v>7.6792952244237586E-2</v>
      </c>
      <c r="AF68" s="234"/>
      <c r="AG68" s="234"/>
      <c r="AH68" s="234"/>
    </row>
    <row r="69" spans="2:67" x14ac:dyDescent="0.25">
      <c r="B69" s="291" t="s">
        <v>137</v>
      </c>
      <c r="D69" s="243">
        <f>D76+D77</f>
        <v>130</v>
      </c>
      <c r="E69" s="243">
        <f>E76+E77</f>
        <v>139</v>
      </c>
      <c r="F69" s="243">
        <f>F76+F77</f>
        <v>168</v>
      </c>
      <c r="G69" s="243">
        <f>G76+G77</f>
        <v>189</v>
      </c>
      <c r="H69" s="243">
        <f t="shared" ref="H69:AC69" si="81">H76+H77</f>
        <v>219</v>
      </c>
      <c r="I69" s="243">
        <f t="shared" si="81"/>
        <v>241</v>
      </c>
      <c r="J69" s="243">
        <f t="shared" si="81"/>
        <v>253</v>
      </c>
      <c r="K69" s="243">
        <f t="shared" si="81"/>
        <v>282</v>
      </c>
      <c r="L69" s="243">
        <f t="shared" si="81"/>
        <v>279</v>
      </c>
      <c r="M69" s="243">
        <f t="shared" si="81"/>
        <v>279</v>
      </c>
      <c r="N69" s="243">
        <f t="shared" si="81"/>
        <v>273</v>
      </c>
      <c r="O69" s="243">
        <f t="shared" si="81"/>
        <v>276</v>
      </c>
      <c r="P69" s="243">
        <f t="shared" si="81"/>
        <v>279</v>
      </c>
      <c r="Q69" s="243">
        <f t="shared" si="81"/>
        <v>290</v>
      </c>
      <c r="R69" s="243">
        <f t="shared" si="81"/>
        <v>323</v>
      </c>
      <c r="S69" s="243">
        <f t="shared" si="81"/>
        <v>362</v>
      </c>
      <c r="T69" s="243">
        <f t="shared" si="81"/>
        <v>403</v>
      </c>
      <c r="U69" s="243">
        <f t="shared" si="81"/>
        <v>451</v>
      </c>
      <c r="V69" s="243">
        <f t="shared" si="81"/>
        <v>479</v>
      </c>
      <c r="W69" s="243">
        <f t="shared" si="81"/>
        <v>515</v>
      </c>
      <c r="X69" s="243">
        <f t="shared" si="81"/>
        <v>561</v>
      </c>
      <c r="Y69" s="243">
        <f t="shared" si="81"/>
        <v>610</v>
      </c>
      <c r="Z69" s="243">
        <f t="shared" si="81"/>
        <v>624</v>
      </c>
      <c r="AA69" s="243">
        <f t="shared" si="81"/>
        <v>660</v>
      </c>
      <c r="AB69" s="243">
        <f>AB76+AB77</f>
        <v>695</v>
      </c>
      <c r="AC69" s="243">
        <f t="shared" si="81"/>
        <v>730</v>
      </c>
      <c r="AF69" s="244">
        <f>SUM(AF76:AF77)</f>
        <v>695</v>
      </c>
      <c r="AG69" s="244">
        <f t="shared" ref="AG69:BO69" si="82">ROUND((AF76+AF77)*(1+AG70),)</f>
        <v>719</v>
      </c>
      <c r="AH69" s="244">
        <f t="shared" si="82"/>
        <v>756</v>
      </c>
      <c r="AI69" s="245" t="e">
        <f t="shared" si="82"/>
        <v>#VALUE!</v>
      </c>
      <c r="AJ69" s="245" t="e">
        <f t="shared" si="82"/>
        <v>#VALUE!</v>
      </c>
      <c r="AK69" s="245" t="e">
        <f t="shared" si="82"/>
        <v>#VALUE!</v>
      </c>
      <c r="AL69" s="245" t="e">
        <f t="shared" si="82"/>
        <v>#VALUE!</v>
      </c>
      <c r="AM69" s="245" t="e">
        <f t="shared" si="82"/>
        <v>#VALUE!</v>
      </c>
      <c r="AN69" s="245" t="e">
        <f t="shared" si="82"/>
        <v>#VALUE!</v>
      </c>
      <c r="AO69" s="245" t="e">
        <f t="shared" si="82"/>
        <v>#VALUE!</v>
      </c>
      <c r="AP69" s="245" t="e">
        <f t="shared" si="82"/>
        <v>#VALUE!</v>
      </c>
      <c r="AQ69" s="245" t="e">
        <f t="shared" si="82"/>
        <v>#VALUE!</v>
      </c>
      <c r="AR69" s="245" t="e">
        <f t="shared" si="82"/>
        <v>#VALUE!</v>
      </c>
      <c r="AS69" s="245" t="e">
        <f t="shared" si="82"/>
        <v>#VALUE!</v>
      </c>
      <c r="AT69" s="245" t="e">
        <f t="shared" si="82"/>
        <v>#VALUE!</v>
      </c>
      <c r="AU69" s="245" t="e">
        <f t="shared" si="82"/>
        <v>#VALUE!</v>
      </c>
      <c r="AV69" s="245" t="e">
        <f t="shared" si="82"/>
        <v>#VALUE!</v>
      </c>
      <c r="AW69" s="245" t="e">
        <f t="shared" si="82"/>
        <v>#VALUE!</v>
      </c>
      <c r="AX69" s="245" t="e">
        <f t="shared" si="82"/>
        <v>#VALUE!</v>
      </c>
      <c r="AY69" s="245" t="e">
        <f t="shared" si="82"/>
        <v>#VALUE!</v>
      </c>
      <c r="AZ69" s="245" t="e">
        <f t="shared" si="82"/>
        <v>#VALUE!</v>
      </c>
      <c r="BA69" s="245" t="e">
        <f t="shared" si="82"/>
        <v>#VALUE!</v>
      </c>
      <c r="BB69" s="245" t="e">
        <f t="shared" si="82"/>
        <v>#VALUE!</v>
      </c>
      <c r="BC69" s="245" t="e">
        <f t="shared" si="82"/>
        <v>#VALUE!</v>
      </c>
      <c r="BD69" s="245" t="e">
        <f t="shared" si="82"/>
        <v>#VALUE!</v>
      </c>
      <c r="BE69" s="245" t="e">
        <f t="shared" si="82"/>
        <v>#VALUE!</v>
      </c>
      <c r="BF69" s="245" t="e">
        <f t="shared" si="82"/>
        <v>#VALUE!</v>
      </c>
      <c r="BG69" s="245" t="e">
        <f t="shared" si="82"/>
        <v>#VALUE!</v>
      </c>
      <c r="BH69" s="245" t="e">
        <f t="shared" si="82"/>
        <v>#VALUE!</v>
      </c>
      <c r="BI69" s="245" t="e">
        <f t="shared" si="82"/>
        <v>#VALUE!</v>
      </c>
      <c r="BJ69" s="245" t="e">
        <f t="shared" si="82"/>
        <v>#VALUE!</v>
      </c>
      <c r="BK69" s="245" t="e">
        <f t="shared" si="82"/>
        <v>#VALUE!</v>
      </c>
      <c r="BL69" s="245" t="e">
        <f t="shared" si="82"/>
        <v>#VALUE!</v>
      </c>
      <c r="BM69" s="245" t="e">
        <f t="shared" si="82"/>
        <v>#VALUE!</v>
      </c>
      <c r="BN69" s="245" t="e">
        <f t="shared" si="82"/>
        <v>#VALUE!</v>
      </c>
      <c r="BO69" s="245" t="e">
        <f t="shared" si="82"/>
        <v>#VALUE!</v>
      </c>
    </row>
    <row r="70" spans="2:67" x14ac:dyDescent="0.25">
      <c r="B70" s="287" t="s">
        <v>99</v>
      </c>
      <c r="C70" s="247"/>
      <c r="D70" s="248"/>
      <c r="E70" s="249">
        <f>RATE(1,,-D69,E69)</f>
        <v>6.9230769230769221E-2</v>
      </c>
      <c r="F70" s="249">
        <f t="shared" ref="F70:AB70" si="83">RATE(1,,-E69,F69)</f>
        <v>0.20863309352517989</v>
      </c>
      <c r="G70" s="249">
        <f t="shared" si="83"/>
        <v>0.12499999999999986</v>
      </c>
      <c r="H70" s="249">
        <f t="shared" si="83"/>
        <v>0.15873015873015872</v>
      </c>
      <c r="I70" s="249">
        <f t="shared" si="83"/>
        <v>0.10045662100456627</v>
      </c>
      <c r="J70" s="249">
        <f t="shared" si="83"/>
        <v>4.9792531120331857E-2</v>
      </c>
      <c r="K70" s="249">
        <f t="shared" si="83"/>
        <v>0.11462450592885373</v>
      </c>
      <c r="L70" s="249">
        <f t="shared" si="83"/>
        <v>-1.0638297872340502E-2</v>
      </c>
      <c r="M70" s="249">
        <f t="shared" si="83"/>
        <v>-8.5107150319569167E-17</v>
      </c>
      <c r="N70" s="249">
        <f t="shared" si="83"/>
        <v>-2.1505376344086093E-2</v>
      </c>
      <c r="O70" s="249">
        <f t="shared" si="83"/>
        <v>1.0989010989010966E-2</v>
      </c>
      <c r="P70" s="249">
        <f t="shared" si="83"/>
        <v>1.0869565217391205E-2</v>
      </c>
      <c r="Q70" s="249">
        <f t="shared" si="83"/>
        <v>3.9426523297490981E-2</v>
      </c>
      <c r="R70" s="249">
        <f t="shared" si="83"/>
        <v>0.1137931034482759</v>
      </c>
      <c r="S70" s="249">
        <f t="shared" si="83"/>
        <v>0.1207430340557277</v>
      </c>
      <c r="T70" s="249">
        <f t="shared" si="83"/>
        <v>0.11325966850828724</v>
      </c>
      <c r="U70" s="249">
        <f t="shared" si="83"/>
        <v>0.11910669975186093</v>
      </c>
      <c r="V70" s="249">
        <f t="shared" si="83"/>
        <v>6.2084257206208304E-2</v>
      </c>
      <c r="W70" s="249">
        <f t="shared" si="83"/>
        <v>7.5156576200417644E-2</v>
      </c>
      <c r="X70" s="249">
        <f t="shared" si="83"/>
        <v>8.9320388349514723E-2</v>
      </c>
      <c r="Y70" s="249">
        <f t="shared" si="83"/>
        <v>8.734402852049912E-2</v>
      </c>
      <c r="Z70" s="249">
        <f t="shared" si="83"/>
        <v>2.2950819672131129E-2</v>
      </c>
      <c r="AA70" s="249">
        <f t="shared" si="83"/>
        <v>5.7692307692307605E-2</v>
      </c>
      <c r="AB70" s="249">
        <f t="shared" si="83"/>
        <v>5.3030303030302976E-2</v>
      </c>
      <c r="AC70" s="249">
        <f>RATE(1,,-AA69,AC69)</f>
        <v>0.10606060606060617</v>
      </c>
      <c r="AD70" s="250">
        <v>0.05</v>
      </c>
      <c r="AF70" s="267">
        <v>3.5000000000000003E-2</v>
      </c>
      <c r="AG70" s="267">
        <f>AF70</f>
        <v>3.5000000000000003E-2</v>
      </c>
      <c r="AH70" s="267">
        <f t="shared" ref="AH70:AW74" si="84">AG70</f>
        <v>3.5000000000000003E-2</v>
      </c>
      <c r="AI70" s="267">
        <f t="shared" si="84"/>
        <v>3.5000000000000003E-2</v>
      </c>
      <c r="AJ70" s="267">
        <v>0.04</v>
      </c>
      <c r="AK70" s="267">
        <v>4.4999999999999998E-2</v>
      </c>
      <c r="AL70" s="252">
        <f>AD70</f>
        <v>0.05</v>
      </c>
      <c r="AM70" s="252">
        <f t="shared" si="84"/>
        <v>0.05</v>
      </c>
      <c r="AN70" s="252">
        <f t="shared" si="84"/>
        <v>0.05</v>
      </c>
      <c r="AO70" s="252">
        <f t="shared" si="84"/>
        <v>0.05</v>
      </c>
      <c r="AP70" s="252">
        <f t="shared" si="84"/>
        <v>0.05</v>
      </c>
      <c r="AQ70" s="252">
        <f t="shared" si="84"/>
        <v>0.05</v>
      </c>
      <c r="AR70" s="252">
        <f t="shared" si="84"/>
        <v>0.05</v>
      </c>
      <c r="AS70" s="252">
        <f t="shared" si="84"/>
        <v>0.05</v>
      </c>
      <c r="AT70" s="252">
        <f t="shared" si="84"/>
        <v>0.05</v>
      </c>
      <c r="AU70" s="252">
        <f t="shared" si="84"/>
        <v>0.05</v>
      </c>
      <c r="AV70" s="252">
        <f t="shared" si="84"/>
        <v>0.05</v>
      </c>
      <c r="AW70" s="252">
        <f t="shared" si="84"/>
        <v>0.05</v>
      </c>
      <c r="AX70" s="252">
        <f t="shared" ref="AX70:BM74" si="85">AW70</f>
        <v>0.05</v>
      </c>
      <c r="AY70" s="252">
        <f t="shared" si="85"/>
        <v>0.05</v>
      </c>
      <c r="AZ70" s="252">
        <f t="shared" si="85"/>
        <v>0.05</v>
      </c>
      <c r="BA70" s="252">
        <f t="shared" si="85"/>
        <v>0.05</v>
      </c>
      <c r="BB70" s="252">
        <f t="shared" si="85"/>
        <v>0.05</v>
      </c>
      <c r="BC70" s="252">
        <f t="shared" si="85"/>
        <v>0.05</v>
      </c>
      <c r="BD70" s="252">
        <f t="shared" si="85"/>
        <v>0.05</v>
      </c>
      <c r="BE70" s="252">
        <f t="shared" si="85"/>
        <v>0.05</v>
      </c>
      <c r="BF70" s="252">
        <f t="shared" si="85"/>
        <v>0.05</v>
      </c>
      <c r="BG70" s="252">
        <f t="shared" si="85"/>
        <v>0.05</v>
      </c>
      <c r="BH70" s="252">
        <f t="shared" si="85"/>
        <v>0.05</v>
      </c>
      <c r="BI70" s="252">
        <f t="shared" si="85"/>
        <v>0.05</v>
      </c>
      <c r="BJ70" s="252">
        <f t="shared" si="85"/>
        <v>0.05</v>
      </c>
      <c r="BK70" s="252">
        <f t="shared" si="85"/>
        <v>0.05</v>
      </c>
      <c r="BL70" s="252">
        <f t="shared" si="85"/>
        <v>0.05</v>
      </c>
      <c r="BM70" s="252">
        <f t="shared" si="85"/>
        <v>0.05</v>
      </c>
      <c r="BN70" s="252">
        <f t="shared" ref="BN70:BO74" si="86">BM70</f>
        <v>0.05</v>
      </c>
      <c r="BO70" s="252">
        <f t="shared" si="86"/>
        <v>0.05</v>
      </c>
    </row>
    <row r="71" spans="2:67" x14ac:dyDescent="0.25">
      <c r="B71" s="287" t="s">
        <v>101</v>
      </c>
      <c r="C71" s="247"/>
      <c r="D71" s="253">
        <f>D77/D69</f>
        <v>0.13846153846153847</v>
      </c>
      <c r="E71" s="253">
        <f t="shared" ref="E71:AC71" si="87">E77/E69</f>
        <v>0.12949640287769784</v>
      </c>
      <c r="F71" s="253">
        <f t="shared" si="87"/>
        <v>8.3333333333333329E-2</v>
      </c>
      <c r="G71" s="253">
        <f t="shared" si="87"/>
        <v>0.10052910052910052</v>
      </c>
      <c r="H71" s="253">
        <f t="shared" si="87"/>
        <v>0.11872146118721461</v>
      </c>
      <c r="I71" s="253">
        <f t="shared" si="87"/>
        <v>0.12448132780082988</v>
      </c>
      <c r="J71" s="253">
        <f t="shared" si="87"/>
        <v>0.13043478260869565</v>
      </c>
      <c r="K71" s="253">
        <f t="shared" si="87"/>
        <v>8.1560283687943269E-2</v>
      </c>
      <c r="L71" s="253">
        <f t="shared" si="87"/>
        <v>0.15053763440860216</v>
      </c>
      <c r="M71" s="253">
        <f t="shared" si="87"/>
        <v>0.10752688172043011</v>
      </c>
      <c r="N71" s="253">
        <f t="shared" si="87"/>
        <v>9.8901098901098897E-2</v>
      </c>
      <c r="O71" s="253">
        <f t="shared" si="87"/>
        <v>8.6956521739130432E-2</v>
      </c>
      <c r="P71" s="253">
        <f t="shared" si="87"/>
        <v>0.1111111111111111</v>
      </c>
      <c r="Q71" s="253">
        <f t="shared" si="87"/>
        <v>6.2068965517241378E-2</v>
      </c>
      <c r="R71" s="253">
        <f t="shared" si="87"/>
        <v>8.0495356037151702E-2</v>
      </c>
      <c r="S71" s="253">
        <f t="shared" si="87"/>
        <v>8.5635359116022103E-2</v>
      </c>
      <c r="T71" s="253">
        <f t="shared" si="87"/>
        <v>0.10421836228287841</v>
      </c>
      <c r="U71" s="253">
        <f t="shared" si="87"/>
        <v>9.0909090909090912E-2</v>
      </c>
      <c r="V71" s="253">
        <f t="shared" si="87"/>
        <v>0.11064718162839249</v>
      </c>
      <c r="W71" s="253">
        <f t="shared" si="87"/>
        <v>8.7378640776699032E-2</v>
      </c>
      <c r="X71" s="253">
        <f t="shared" si="87"/>
        <v>6.9518716577540107E-2</v>
      </c>
      <c r="Y71" s="253">
        <f t="shared" si="87"/>
        <v>5.9016393442622953E-2</v>
      </c>
      <c r="Z71" s="253">
        <f t="shared" si="87"/>
        <v>7.371794871794872E-2</v>
      </c>
      <c r="AA71" s="253">
        <f t="shared" si="87"/>
        <v>8.4848484848484854E-2</v>
      </c>
      <c r="AB71" s="253">
        <f>AB77/AB69</f>
        <v>8.3453237410071948E-2</v>
      </c>
      <c r="AC71" s="253">
        <f t="shared" si="87"/>
        <v>6.575342465753424E-2</v>
      </c>
      <c r="AD71" s="250">
        <v>0.1</v>
      </c>
      <c r="AF71" s="289">
        <v>0.16</v>
      </c>
      <c r="AG71" s="289">
        <v>0.15</v>
      </c>
      <c r="AH71" s="289">
        <v>0.14000000000000001</v>
      </c>
      <c r="AI71" s="267">
        <v>0.13</v>
      </c>
      <c r="AJ71" s="267">
        <v>0.12</v>
      </c>
      <c r="AK71" s="267">
        <v>0.11</v>
      </c>
      <c r="AL71" s="252">
        <f>AD71</f>
        <v>0.1</v>
      </c>
      <c r="AM71" s="252">
        <f t="shared" si="84"/>
        <v>0.1</v>
      </c>
      <c r="AN71" s="252">
        <f t="shared" si="84"/>
        <v>0.1</v>
      </c>
      <c r="AO71" s="252">
        <f t="shared" si="84"/>
        <v>0.1</v>
      </c>
      <c r="AP71" s="252">
        <f t="shared" si="84"/>
        <v>0.1</v>
      </c>
      <c r="AQ71" s="252">
        <f t="shared" si="84"/>
        <v>0.1</v>
      </c>
      <c r="AR71" s="252">
        <f t="shared" si="84"/>
        <v>0.1</v>
      </c>
      <c r="AS71" s="252">
        <f t="shared" si="84"/>
        <v>0.1</v>
      </c>
      <c r="AT71" s="252">
        <f t="shared" si="84"/>
        <v>0.1</v>
      </c>
      <c r="AU71" s="252">
        <f t="shared" si="84"/>
        <v>0.1</v>
      </c>
      <c r="AV71" s="252">
        <f t="shared" si="84"/>
        <v>0.1</v>
      </c>
      <c r="AW71" s="252">
        <f t="shared" si="84"/>
        <v>0.1</v>
      </c>
      <c r="AX71" s="252">
        <f t="shared" si="85"/>
        <v>0.1</v>
      </c>
      <c r="AY71" s="252">
        <f t="shared" si="85"/>
        <v>0.1</v>
      </c>
      <c r="AZ71" s="252">
        <f t="shared" si="85"/>
        <v>0.1</v>
      </c>
      <c r="BA71" s="252">
        <f t="shared" si="85"/>
        <v>0.1</v>
      </c>
      <c r="BB71" s="252">
        <f t="shared" si="85"/>
        <v>0.1</v>
      </c>
      <c r="BC71" s="252">
        <f t="shared" si="85"/>
        <v>0.1</v>
      </c>
      <c r="BD71" s="252">
        <f t="shared" si="85"/>
        <v>0.1</v>
      </c>
      <c r="BE71" s="252">
        <f t="shared" si="85"/>
        <v>0.1</v>
      </c>
      <c r="BF71" s="252">
        <f t="shared" si="85"/>
        <v>0.1</v>
      </c>
      <c r="BG71" s="252">
        <f t="shared" si="85"/>
        <v>0.1</v>
      </c>
      <c r="BH71" s="252">
        <f t="shared" si="85"/>
        <v>0.1</v>
      </c>
      <c r="BI71" s="252">
        <f t="shared" si="85"/>
        <v>0.1</v>
      </c>
      <c r="BJ71" s="252">
        <f t="shared" si="85"/>
        <v>0.1</v>
      </c>
      <c r="BK71" s="252">
        <f t="shared" si="85"/>
        <v>0.1</v>
      </c>
      <c r="BL71" s="252">
        <f t="shared" si="85"/>
        <v>0.1</v>
      </c>
      <c r="BM71" s="252">
        <f t="shared" si="85"/>
        <v>0.1</v>
      </c>
      <c r="BN71" s="252">
        <f t="shared" si="86"/>
        <v>0.1</v>
      </c>
      <c r="BO71" s="252">
        <f t="shared" si="86"/>
        <v>0.1</v>
      </c>
    </row>
    <row r="72" spans="2:67" x14ac:dyDescent="0.25">
      <c r="B72" s="287" t="s">
        <v>133</v>
      </c>
      <c r="C72" s="247"/>
      <c r="D72" s="255">
        <f>D78/D76</f>
        <v>44.919642857142854</v>
      </c>
      <c r="E72" s="255">
        <f t="shared" ref="E72:AC72" si="88">E78/E76</f>
        <v>44.611570247933884</v>
      </c>
      <c r="F72" s="255">
        <f t="shared" si="88"/>
        <v>47.70779220779221</v>
      </c>
      <c r="G72" s="255">
        <f t="shared" si="88"/>
        <v>45.194117647058825</v>
      </c>
      <c r="H72" s="255">
        <f t="shared" si="88"/>
        <v>44.870466321243526</v>
      </c>
      <c r="I72" s="255">
        <f t="shared" si="88"/>
        <v>41.289099526066352</v>
      </c>
      <c r="J72" s="255">
        <f t="shared" si="88"/>
        <v>41.490909090909092</v>
      </c>
      <c r="K72" s="255">
        <f t="shared" si="88"/>
        <v>37.756756756756758</v>
      </c>
      <c r="L72" s="255">
        <f t="shared" si="88"/>
        <v>41.358649789029535</v>
      </c>
      <c r="M72" s="255">
        <f t="shared" si="88"/>
        <v>43.441767068273094</v>
      </c>
      <c r="N72" s="255">
        <f t="shared" si="88"/>
        <v>34.804878048780488</v>
      </c>
      <c r="O72" s="255">
        <f t="shared" si="88"/>
        <v>42.273809523809526</v>
      </c>
      <c r="P72" s="255">
        <f t="shared" si="88"/>
        <v>37.20564516129032</v>
      </c>
      <c r="Q72" s="255">
        <f t="shared" si="88"/>
        <v>33.566176470588232</v>
      </c>
      <c r="R72" s="255">
        <f t="shared" si="88"/>
        <v>34.090909090909093</v>
      </c>
      <c r="S72" s="255">
        <f t="shared" si="88"/>
        <v>33.728096676737159</v>
      </c>
      <c r="T72" s="255">
        <f t="shared" si="88"/>
        <v>35.32686980609418</v>
      </c>
      <c r="U72" s="255">
        <f t="shared" si="88"/>
        <v>37.929268292682927</v>
      </c>
      <c r="V72" s="255">
        <f t="shared" si="88"/>
        <v>36.575117370892016</v>
      </c>
      <c r="W72" s="255">
        <f t="shared" si="88"/>
        <v>35.568085106382981</v>
      </c>
      <c r="X72" s="255">
        <f t="shared" si="88"/>
        <v>34.379310344827587</v>
      </c>
      <c r="Y72" s="255">
        <f t="shared" si="88"/>
        <v>29.980836236933797</v>
      </c>
      <c r="Z72" s="255">
        <f t="shared" si="88"/>
        <v>30.472318339100347</v>
      </c>
      <c r="AA72" s="255">
        <f t="shared" si="88"/>
        <v>39.162251655629142</v>
      </c>
      <c r="AB72" s="255">
        <f>AB78/AB76</f>
        <v>31.266875981161697</v>
      </c>
      <c r="AC72" s="255">
        <f t="shared" si="88"/>
        <v>39.615835777126101</v>
      </c>
      <c r="AD72" s="256">
        <v>45</v>
      </c>
      <c r="AF72" s="268">
        <v>30.710615791462033</v>
      </c>
      <c r="AG72" s="268">
        <f>AF72</f>
        <v>30.710615791462033</v>
      </c>
      <c r="AH72" s="268">
        <f t="shared" si="84"/>
        <v>30.710615791462033</v>
      </c>
      <c r="AI72" s="268">
        <v>31</v>
      </c>
      <c r="AJ72" s="268">
        <v>37</v>
      </c>
      <c r="AK72" s="268">
        <v>41</v>
      </c>
      <c r="AL72" s="258">
        <f>AD72</f>
        <v>45</v>
      </c>
      <c r="AM72" s="258">
        <f t="shared" si="84"/>
        <v>45</v>
      </c>
      <c r="AN72" s="258">
        <f t="shared" si="84"/>
        <v>45</v>
      </c>
      <c r="AO72" s="258">
        <f t="shared" si="84"/>
        <v>45</v>
      </c>
      <c r="AP72" s="258">
        <f t="shared" si="84"/>
        <v>45</v>
      </c>
      <c r="AQ72" s="258">
        <f t="shared" si="84"/>
        <v>45</v>
      </c>
      <c r="AR72" s="268">
        <v>45.5</v>
      </c>
      <c r="AS72" s="268">
        <v>46</v>
      </c>
      <c r="AT72" s="258">
        <f t="shared" si="84"/>
        <v>46</v>
      </c>
      <c r="AU72" s="258">
        <f t="shared" si="84"/>
        <v>46</v>
      </c>
      <c r="AV72" s="258">
        <f t="shared" si="84"/>
        <v>46</v>
      </c>
      <c r="AW72" s="258">
        <f t="shared" si="84"/>
        <v>46</v>
      </c>
      <c r="AX72" s="258">
        <f t="shared" si="85"/>
        <v>46</v>
      </c>
      <c r="AY72" s="258">
        <f t="shared" si="85"/>
        <v>46</v>
      </c>
      <c r="AZ72" s="258">
        <f t="shared" si="85"/>
        <v>46</v>
      </c>
      <c r="BA72" s="258">
        <f t="shared" si="85"/>
        <v>46</v>
      </c>
      <c r="BB72" s="258">
        <f t="shared" si="85"/>
        <v>46</v>
      </c>
      <c r="BC72" s="258">
        <f t="shared" si="85"/>
        <v>46</v>
      </c>
      <c r="BD72" s="258">
        <f t="shared" si="85"/>
        <v>46</v>
      </c>
      <c r="BE72" s="258">
        <f t="shared" si="85"/>
        <v>46</v>
      </c>
      <c r="BF72" s="258">
        <f t="shared" si="85"/>
        <v>46</v>
      </c>
      <c r="BG72" s="258">
        <f t="shared" si="85"/>
        <v>46</v>
      </c>
      <c r="BH72" s="258">
        <f t="shared" si="85"/>
        <v>46</v>
      </c>
      <c r="BI72" s="258">
        <f t="shared" si="85"/>
        <v>46</v>
      </c>
      <c r="BJ72" s="258">
        <f t="shared" si="85"/>
        <v>46</v>
      </c>
      <c r="BK72" s="258">
        <f t="shared" si="85"/>
        <v>46</v>
      </c>
      <c r="BL72" s="258">
        <f t="shared" si="85"/>
        <v>46</v>
      </c>
      <c r="BM72" s="258">
        <f t="shared" si="85"/>
        <v>46</v>
      </c>
      <c r="BN72" s="258">
        <f t="shared" si="86"/>
        <v>46</v>
      </c>
      <c r="BO72" s="258">
        <f t="shared" si="86"/>
        <v>46</v>
      </c>
    </row>
    <row r="73" spans="2:67" x14ac:dyDescent="0.25">
      <c r="B73" s="287" t="s">
        <v>103</v>
      </c>
      <c r="C73" s="247"/>
      <c r="D73" s="259">
        <f t="shared" ref="D73:AA73" si="89">D81/D78</f>
        <v>110.31679387795667</v>
      </c>
      <c r="E73" s="259">
        <f t="shared" si="89"/>
        <v>102.69155613190071</v>
      </c>
      <c r="F73" s="259">
        <f t="shared" si="89"/>
        <v>100.47652511229073</v>
      </c>
      <c r="G73" s="259">
        <f t="shared" si="89"/>
        <v>98.484263959390873</v>
      </c>
      <c r="H73" s="259">
        <f t="shared" si="89"/>
        <v>40.752886836027713</v>
      </c>
      <c r="I73" s="259">
        <f t="shared" si="89"/>
        <v>59.186179981634524</v>
      </c>
      <c r="J73" s="259">
        <f t="shared" si="89"/>
        <v>59.928790534618756</v>
      </c>
      <c r="K73" s="259">
        <f t="shared" si="89"/>
        <v>63.452438899682996</v>
      </c>
      <c r="L73" s="259">
        <f t="shared" si="89"/>
        <v>91.442208732911652</v>
      </c>
      <c r="M73" s="259">
        <f t="shared" si="89"/>
        <v>103.15199315891653</v>
      </c>
      <c r="N73" s="259">
        <f t="shared" si="89"/>
        <v>99.591757766876896</v>
      </c>
      <c r="O73" s="259">
        <f t="shared" si="89"/>
        <v>99.741081385525206</v>
      </c>
      <c r="P73" s="259">
        <f t="shared" si="89"/>
        <v>102.10515552183809</v>
      </c>
      <c r="Q73" s="259">
        <f t="shared" si="89"/>
        <v>99.619225629791899</v>
      </c>
      <c r="R73" s="259">
        <f t="shared" si="89"/>
        <v>100.07748641975309</v>
      </c>
      <c r="S73" s="259">
        <f t="shared" si="89"/>
        <v>100.47867699749193</v>
      </c>
      <c r="T73" s="259">
        <f t="shared" si="89"/>
        <v>95.909916098172971</v>
      </c>
      <c r="U73" s="259">
        <f t="shared" si="89"/>
        <v>97.427259340235352</v>
      </c>
      <c r="V73" s="259">
        <f t="shared" si="89"/>
        <v>85.271289390924835</v>
      </c>
      <c r="W73" s="259">
        <f t="shared" si="89"/>
        <v>90.601942334150863</v>
      </c>
      <c r="X73" s="259">
        <f t="shared" si="89"/>
        <v>89.791715145436299</v>
      </c>
      <c r="Y73" s="259">
        <f t="shared" si="89"/>
        <v>90.144077517578026</v>
      </c>
      <c r="Z73" s="259">
        <f t="shared" si="89"/>
        <v>89.562100153295859</v>
      </c>
      <c r="AA73" s="259">
        <f t="shared" si="89"/>
        <v>85.169899805529724</v>
      </c>
      <c r="AB73" s="259">
        <f>AB81/AB78</f>
        <v>86.391212029924205</v>
      </c>
      <c r="AC73" s="259">
        <f>AC81/AC78</f>
        <v>86.805485972314756</v>
      </c>
      <c r="AD73" s="275">
        <f>SUM(P81:AC81)/SUM(P78:AC78)</f>
        <v>91.18236810446993</v>
      </c>
      <c r="AF73" s="261">
        <f>AD73</f>
        <v>91.18236810446993</v>
      </c>
      <c r="AG73" s="261">
        <f>AF73</f>
        <v>91.18236810446993</v>
      </c>
      <c r="AH73" s="261">
        <f t="shared" si="84"/>
        <v>91.18236810446993</v>
      </c>
      <c r="AI73" s="262">
        <f t="shared" si="84"/>
        <v>91.18236810446993</v>
      </c>
      <c r="AJ73" s="262">
        <f t="shared" si="84"/>
        <v>91.18236810446993</v>
      </c>
      <c r="AK73" s="262">
        <f t="shared" si="84"/>
        <v>91.18236810446993</v>
      </c>
      <c r="AL73" s="262">
        <f>AD73</f>
        <v>91.18236810446993</v>
      </c>
      <c r="AM73" s="262">
        <f t="shared" si="84"/>
        <v>91.18236810446993</v>
      </c>
      <c r="AN73" s="262">
        <f t="shared" si="84"/>
        <v>91.18236810446993</v>
      </c>
      <c r="AO73" s="262">
        <f t="shared" si="84"/>
        <v>91.18236810446993</v>
      </c>
      <c r="AP73" s="262">
        <f t="shared" si="84"/>
        <v>91.18236810446993</v>
      </c>
      <c r="AQ73" s="262">
        <f t="shared" si="84"/>
        <v>91.18236810446993</v>
      </c>
      <c r="AR73" s="262">
        <f t="shared" si="84"/>
        <v>91.18236810446993</v>
      </c>
      <c r="AS73" s="262">
        <f t="shared" si="84"/>
        <v>91.18236810446993</v>
      </c>
      <c r="AT73" s="262">
        <f t="shared" si="84"/>
        <v>91.18236810446993</v>
      </c>
      <c r="AU73" s="262">
        <f t="shared" si="84"/>
        <v>91.18236810446993</v>
      </c>
      <c r="AV73" s="262">
        <f t="shared" si="84"/>
        <v>91.18236810446993</v>
      </c>
      <c r="AW73" s="262">
        <f t="shared" si="84"/>
        <v>91.18236810446993</v>
      </c>
      <c r="AX73" s="262">
        <f t="shared" si="85"/>
        <v>91.18236810446993</v>
      </c>
      <c r="AY73" s="262">
        <f t="shared" si="85"/>
        <v>91.18236810446993</v>
      </c>
      <c r="AZ73" s="262">
        <f t="shared" si="85"/>
        <v>91.18236810446993</v>
      </c>
      <c r="BA73" s="262">
        <f t="shared" si="85"/>
        <v>91.18236810446993</v>
      </c>
      <c r="BB73" s="262">
        <f t="shared" si="85"/>
        <v>91.18236810446993</v>
      </c>
      <c r="BC73" s="262">
        <f t="shared" si="85"/>
        <v>91.18236810446993</v>
      </c>
      <c r="BD73" s="262">
        <f t="shared" si="85"/>
        <v>91.18236810446993</v>
      </c>
      <c r="BE73" s="262">
        <f t="shared" si="85"/>
        <v>91.18236810446993</v>
      </c>
      <c r="BF73" s="262">
        <f t="shared" si="85"/>
        <v>91.18236810446993</v>
      </c>
      <c r="BG73" s="262">
        <f t="shared" si="85"/>
        <v>91.18236810446993</v>
      </c>
      <c r="BH73" s="262">
        <f t="shared" si="85"/>
        <v>91.18236810446993</v>
      </c>
      <c r="BI73" s="262">
        <f t="shared" si="85"/>
        <v>91.18236810446993</v>
      </c>
      <c r="BJ73" s="262">
        <f t="shared" si="85"/>
        <v>91.18236810446993</v>
      </c>
      <c r="BK73" s="262">
        <f t="shared" si="85"/>
        <v>91.18236810446993</v>
      </c>
      <c r="BL73" s="262">
        <f t="shared" si="85"/>
        <v>91.18236810446993</v>
      </c>
      <c r="BM73" s="262">
        <f t="shared" si="85"/>
        <v>91.18236810446993</v>
      </c>
      <c r="BN73" s="262">
        <f t="shared" si="86"/>
        <v>91.18236810446993</v>
      </c>
      <c r="BO73" s="262">
        <f t="shared" si="86"/>
        <v>91.18236810446993</v>
      </c>
    </row>
    <row r="74" spans="2:67" x14ac:dyDescent="0.25">
      <c r="B74" s="287" t="s">
        <v>134</v>
      </c>
      <c r="C74" s="247"/>
      <c r="D74" s="253">
        <f t="shared" ref="D74:AA74" si="90">D82/D81</f>
        <v>0.42306017405755009</v>
      </c>
      <c r="E74" s="253">
        <f t="shared" si="90"/>
        <v>0.42501834019081303</v>
      </c>
      <c r="F74" s="253">
        <f t="shared" si="90"/>
        <v>0.42285229539709529</v>
      </c>
      <c r="G74" s="253">
        <f t="shared" si="90"/>
        <v>0.42383935814306811</v>
      </c>
      <c r="H74" s="253">
        <f t="shared" si="90"/>
        <v>1</v>
      </c>
      <c r="I74" s="253">
        <f t="shared" si="90"/>
        <v>0.67430134010821718</v>
      </c>
      <c r="J74" s="253">
        <f t="shared" si="90"/>
        <v>0.66627058845035925</v>
      </c>
      <c r="K74" s="253">
        <f t="shared" si="90"/>
        <v>0.65490585516809463</v>
      </c>
      <c r="L74" s="253">
        <f t="shared" si="90"/>
        <v>0.47168604599984337</v>
      </c>
      <c r="M74" s="253">
        <f t="shared" si="90"/>
        <v>0.41062198238169367</v>
      </c>
      <c r="N74" s="253">
        <f t="shared" si="90"/>
        <v>0.40862918734239778</v>
      </c>
      <c r="O74" s="253">
        <f t="shared" si="90"/>
        <v>0.40932980195206259</v>
      </c>
      <c r="P74" s="253">
        <f t="shared" si="90"/>
        <v>0.40324828910309252</v>
      </c>
      <c r="Q74" s="253">
        <f t="shared" si="90"/>
        <v>0.40400274196314634</v>
      </c>
      <c r="R74" s="253">
        <f t="shared" si="90"/>
        <v>0.40081534846258138</v>
      </c>
      <c r="S74" s="253">
        <f t="shared" si="90"/>
        <v>0.40308664022658647</v>
      </c>
      <c r="T74" s="253">
        <f t="shared" si="90"/>
        <v>0.39782063718735</v>
      </c>
      <c r="U74" s="253">
        <f t="shared" si="90"/>
        <v>0.39484088916066712</v>
      </c>
      <c r="V74" s="253">
        <f t="shared" si="90"/>
        <v>0.41121111087995926</v>
      </c>
      <c r="W74" s="253">
        <f t="shared" si="90"/>
        <v>0.40817575064588157</v>
      </c>
      <c r="X74" s="253">
        <f t="shared" si="90"/>
        <v>0.40967427795117961</v>
      </c>
      <c r="Y74" s="253">
        <f t="shared" si="90"/>
        <v>0.40211064933253621</v>
      </c>
      <c r="Z74" s="253">
        <f t="shared" si="90"/>
        <v>0.40195700514917909</v>
      </c>
      <c r="AA74" s="253">
        <f t="shared" si="90"/>
        <v>0.40313533623433323</v>
      </c>
      <c r="AB74" s="253">
        <f>AB82/AB81</f>
        <v>0.4009754966567155</v>
      </c>
      <c r="AC74" s="253">
        <f>AC82/AC81</f>
        <v>0.4014350986054035</v>
      </c>
      <c r="AD74" s="288">
        <f>SUM(P82:AC82)/SUM(P81:AC81)</f>
        <v>0.40299657320953286</v>
      </c>
      <c r="AF74" s="254">
        <f>AD74</f>
        <v>0.40299657320953286</v>
      </c>
      <c r="AG74" s="254">
        <f>AF74</f>
        <v>0.40299657320953286</v>
      </c>
      <c r="AH74" s="254">
        <f t="shared" si="84"/>
        <v>0.40299657320953286</v>
      </c>
      <c r="AI74" s="254">
        <f t="shared" si="84"/>
        <v>0.40299657320953286</v>
      </c>
      <c r="AJ74" s="254">
        <f t="shared" si="84"/>
        <v>0.40299657320953286</v>
      </c>
      <c r="AK74" s="254">
        <f t="shared" si="84"/>
        <v>0.40299657320953286</v>
      </c>
      <c r="AL74" s="254">
        <f>AD74</f>
        <v>0.40299657320953286</v>
      </c>
      <c r="AM74" s="254">
        <f t="shared" si="84"/>
        <v>0.40299657320953286</v>
      </c>
      <c r="AN74" s="254">
        <f t="shared" si="84"/>
        <v>0.40299657320953286</v>
      </c>
      <c r="AO74" s="254">
        <f t="shared" si="84"/>
        <v>0.40299657320953286</v>
      </c>
      <c r="AP74" s="254">
        <f t="shared" si="84"/>
        <v>0.40299657320953286</v>
      </c>
      <c r="AQ74" s="254">
        <f t="shared" si="84"/>
        <v>0.40299657320953286</v>
      </c>
      <c r="AR74" s="254">
        <f t="shared" si="84"/>
        <v>0.40299657320953286</v>
      </c>
      <c r="AS74" s="254">
        <f t="shared" si="84"/>
        <v>0.40299657320953286</v>
      </c>
      <c r="AT74" s="254">
        <f t="shared" si="84"/>
        <v>0.40299657320953286</v>
      </c>
      <c r="AU74" s="254">
        <f t="shared" si="84"/>
        <v>0.40299657320953286</v>
      </c>
      <c r="AV74" s="254">
        <f t="shared" si="84"/>
        <v>0.40299657320953286</v>
      </c>
      <c r="AW74" s="254">
        <f t="shared" si="84"/>
        <v>0.40299657320953286</v>
      </c>
      <c r="AX74" s="254">
        <f t="shared" si="85"/>
        <v>0.40299657320953286</v>
      </c>
      <c r="AY74" s="254">
        <f t="shared" si="85"/>
        <v>0.40299657320953286</v>
      </c>
      <c r="AZ74" s="254">
        <f t="shared" si="85"/>
        <v>0.40299657320953286</v>
      </c>
      <c r="BA74" s="254">
        <f t="shared" si="85"/>
        <v>0.40299657320953286</v>
      </c>
      <c r="BB74" s="254">
        <f t="shared" si="85"/>
        <v>0.40299657320953286</v>
      </c>
      <c r="BC74" s="254">
        <f t="shared" si="85"/>
        <v>0.40299657320953286</v>
      </c>
      <c r="BD74" s="254">
        <f t="shared" si="85"/>
        <v>0.40299657320953286</v>
      </c>
      <c r="BE74" s="254">
        <f t="shared" si="85"/>
        <v>0.40299657320953286</v>
      </c>
      <c r="BF74" s="254">
        <f t="shared" si="85"/>
        <v>0.40299657320953286</v>
      </c>
      <c r="BG74" s="254">
        <f t="shared" si="85"/>
        <v>0.40299657320953286</v>
      </c>
      <c r="BH74" s="254">
        <f t="shared" si="85"/>
        <v>0.40299657320953286</v>
      </c>
      <c r="BI74" s="254">
        <f t="shared" si="85"/>
        <v>0.40299657320953286</v>
      </c>
      <c r="BJ74" s="254">
        <f t="shared" si="85"/>
        <v>0.40299657320953286</v>
      </c>
      <c r="BK74" s="254">
        <f t="shared" si="85"/>
        <v>0.40299657320953286</v>
      </c>
      <c r="BL74" s="254">
        <f t="shared" si="85"/>
        <v>0.40299657320953286</v>
      </c>
      <c r="BM74" s="254">
        <f t="shared" si="85"/>
        <v>0.40299657320953286</v>
      </c>
      <c r="BN74" s="254">
        <f t="shared" si="86"/>
        <v>0.40299657320953286</v>
      </c>
      <c r="BO74" s="254">
        <f t="shared" si="86"/>
        <v>0.40299657320953286</v>
      </c>
    </row>
    <row r="76" spans="2:67" x14ac:dyDescent="0.25">
      <c r="B76" s="292" t="s">
        <v>291</v>
      </c>
      <c r="D76" s="7">
        <f>IF(VLOOKUP($B$52&amp;$B76,'[20]Other Summ'!$E:$AE,COLUMN(D$1)-2,FALSE)=" ",0,VLOOKUP($B$52&amp;$B76,'[20]Other Summ'!$E:$AE,COLUMN(D$1)-2,FALSE))</f>
        <v>112</v>
      </c>
      <c r="E76" s="7">
        <f>IF(VLOOKUP($B$52&amp;$B76,'[20]Other Summ'!$E:$AE,COLUMN(E$1)-2,FALSE)=" ",0,VLOOKUP($B$52&amp;$B76,'[20]Other Summ'!$E:$AE,COLUMN(E$1)-2,FALSE))</f>
        <v>121</v>
      </c>
      <c r="F76" s="7">
        <f>IF(VLOOKUP($B$52&amp;$B76,'[20]Other Summ'!$E:$AE,COLUMN(F$1)-2,FALSE)=" ",0,VLOOKUP($B$52&amp;$B76,'[20]Other Summ'!$E:$AE,COLUMN(F$1)-2,FALSE))</f>
        <v>154</v>
      </c>
      <c r="G76" s="7">
        <f>IF(VLOOKUP($B$52&amp;$B76,'[20]Other Summ'!$E:$AE,COLUMN(G$1)-2,FALSE)=" ",0,VLOOKUP($B$52&amp;$B76,'[20]Other Summ'!$E:$AE,COLUMN(G$1)-2,FALSE))</f>
        <v>170</v>
      </c>
      <c r="H76" s="7">
        <f>IF(VLOOKUP($B$52&amp;$B76,'[20]Other Summ'!$E:$AE,COLUMN(H$1)-2,FALSE)=" ",0,VLOOKUP($B$52&amp;$B76,'[20]Other Summ'!$E:$AE,COLUMN(H$1)-2,FALSE))</f>
        <v>193</v>
      </c>
      <c r="I76" s="7">
        <f>IF(VLOOKUP($B$52&amp;$B76,'[20]Other Summ'!$E:$AE,COLUMN(I$1)-2,FALSE)=" ",0,VLOOKUP($B$52&amp;$B76,'[20]Other Summ'!$E:$AE,COLUMN(I$1)-2,FALSE))</f>
        <v>211</v>
      </c>
      <c r="J76" s="7">
        <f>IF(VLOOKUP($B$52&amp;$B76,'[20]Other Summ'!$E:$AE,COLUMN(J$1)-2,FALSE)=" ",0,VLOOKUP($B$52&amp;$B76,'[20]Other Summ'!$E:$AE,COLUMN(J$1)-2,FALSE))</f>
        <v>220</v>
      </c>
      <c r="K76" s="7">
        <f>IF(VLOOKUP($B$52&amp;$B76,'[20]Other Summ'!$E:$AE,COLUMN(K$1)-2,FALSE)=" ",0,VLOOKUP($B$52&amp;$B76,'[20]Other Summ'!$E:$AE,COLUMN(K$1)-2,FALSE))</f>
        <v>259</v>
      </c>
      <c r="L76" s="7">
        <f>IF(VLOOKUP($B$52&amp;$B76,'[20]Other Summ'!$E:$AE,COLUMN(L$1)-2,FALSE)=" ",0,VLOOKUP($B$52&amp;$B76,'[20]Other Summ'!$E:$AE,COLUMN(L$1)-2,FALSE))</f>
        <v>237</v>
      </c>
      <c r="M76" s="7">
        <f>IF(VLOOKUP($B$52&amp;$B76,'[20]Other Summ'!$E:$AE,COLUMN(M$1)-2,FALSE)=" ",0,VLOOKUP($B$52&amp;$B76,'[20]Other Summ'!$E:$AE,COLUMN(M$1)-2,FALSE))</f>
        <v>249</v>
      </c>
      <c r="N76" s="7">
        <f>IF(VLOOKUP($B$52&amp;$B76,'[20]Other Summ'!$E:$AE,COLUMN(N$1)-2,FALSE)=" ",0,VLOOKUP($B$52&amp;$B76,'[20]Other Summ'!$E:$AE,COLUMN(N$1)-2,FALSE))</f>
        <v>246</v>
      </c>
      <c r="O76" s="7">
        <f>IF(VLOOKUP($B$52&amp;$B76,'[20]Other Summ'!$E:$AE,COLUMN(O$1)-2,FALSE)=" ",0,VLOOKUP($B$52&amp;$B76,'[20]Other Summ'!$E:$AE,COLUMN(O$1)-2,FALSE))</f>
        <v>252</v>
      </c>
      <c r="P76" s="7">
        <f>IF(VLOOKUP($B$52&amp;$B76,'[20]Other Summ'!$E:$AE,COLUMN(P$1)-2,FALSE)=" ",0,VLOOKUP($B$52&amp;$B76,'[20]Other Summ'!$E:$AE,COLUMN(P$1)-2,FALSE))</f>
        <v>248</v>
      </c>
      <c r="Q76" s="7">
        <f>IF(VLOOKUP($B$52&amp;$B76,'[20]Other Summ'!$E:$AE,COLUMN(Q$1)-2,FALSE)=" ",0,VLOOKUP($B$52&amp;$B76,'[20]Other Summ'!$E:$AE,COLUMN(Q$1)-2,FALSE))</f>
        <v>272</v>
      </c>
      <c r="R76" s="7">
        <f>IF(VLOOKUP($B$52&amp;$B76,'[20]Other Summ'!$E:$AE,COLUMN(R$1)-2,FALSE)=" ",0,VLOOKUP($B$52&amp;$B76,'[20]Other Summ'!$E:$AE,COLUMN(R$1)-2,FALSE))</f>
        <v>297</v>
      </c>
      <c r="S76" s="7">
        <f>IF(VLOOKUP($B$52&amp;$B76,'[20]Other Summ'!$E:$AE,COLUMN(S$1)-2,FALSE)=" ",0,VLOOKUP($B$52&amp;$B76,'[20]Other Summ'!$E:$AE,COLUMN(S$1)-2,FALSE))</f>
        <v>331</v>
      </c>
      <c r="T76" s="7">
        <f>IF(VLOOKUP($B$52&amp;$B76,'[20]Other Summ'!$E:$AE,COLUMN(T$1)-2,FALSE)=" ",0,VLOOKUP($B$52&amp;$B76,'[20]Other Summ'!$E:$AE,COLUMN(T$1)-2,FALSE))</f>
        <v>361</v>
      </c>
      <c r="U76" s="7">
        <f>IF(VLOOKUP($B$52&amp;$B76,'[20]Other Summ'!$E:$AE,COLUMN(U$1)-2,FALSE)=" ",0,VLOOKUP($B$52&amp;$B76,'[20]Other Summ'!$E:$AE,COLUMN(U$1)-2,FALSE))</f>
        <v>410</v>
      </c>
      <c r="V76" s="7">
        <f>IF(VLOOKUP($B$52&amp;$B76,'[20]Other Summ'!$E:$AE,COLUMN(V$1)-2,FALSE)=" ",0,VLOOKUP($B$52&amp;$B76,'[20]Other Summ'!$E:$AE,COLUMN(V$1)-2,FALSE))</f>
        <v>426</v>
      </c>
      <c r="W76" s="7">
        <f>IF(VLOOKUP($B$52&amp;$B76,'[20]Other Summ'!$E:$AE,COLUMN(W$1)-2,FALSE)=" ",0,VLOOKUP($B$52&amp;$B76,'[20]Other Summ'!$E:$AE,COLUMN(W$1)-2,FALSE))</f>
        <v>470</v>
      </c>
      <c r="X76" s="7">
        <f>IF(VLOOKUP($B$52&amp;$B76,'[20]Other Summ'!$E:$AE,COLUMN(X$1)-2,FALSE)=" ",0,VLOOKUP($B$52&amp;$B76,'[20]Other Summ'!$E:$AE,COLUMN(X$1)-2,FALSE))</f>
        <v>522</v>
      </c>
      <c r="Y76" s="7">
        <f>IF(VLOOKUP($B$52&amp;$B76,'[20]Other Summ'!$E:$AE,COLUMN(Y$1)-2,FALSE)=" ",0,VLOOKUP($B$52&amp;$B76,'[20]Other Summ'!$E:$AE,COLUMN(Y$1)-2,FALSE))</f>
        <v>574</v>
      </c>
      <c r="Z76" s="7">
        <f>IF(VLOOKUP($B$52&amp;$B76,'[20]Other Summ'!$E:$AE,COLUMN(Z$1)-2,FALSE)=" ",0,VLOOKUP($B$52&amp;$B76,'[20]Other Summ'!$E:$AE,COLUMN(Z$1)-2,FALSE))</f>
        <v>578</v>
      </c>
      <c r="AA76" s="7">
        <f>IF(VLOOKUP($B$52&amp;$B76,'[20]Other Summ'!$E:$AE,COLUMN(AA$1)-2,FALSE)=" ",0,VLOOKUP($B$52&amp;$B76,'[20]Other Summ'!$E:$AE,COLUMN(AA$1)-2,FALSE))</f>
        <v>604</v>
      </c>
      <c r="AB76" s="7">
        <f>IF(VLOOKUP($B$52&amp;$B76,'[20]Other Summ'!$E:$AE,COLUMN(AB$1)-2,FALSE)=" ",0,VLOOKUP($B$52&amp;$B76,'[20]Other Summ'!$E:$AE,COLUMN(AB$1)-2,FALSE))</f>
        <v>637</v>
      </c>
      <c r="AC76" s="7">
        <f>IF(VLOOKUP($B$52&amp;$B76,'[20]Other Summ'!$E:$AE,COLUMN(AC$1)-2,FALSE)=" ",0,VLOOKUP($B$52&amp;$B76,'[20]Other Summ'!$E:$AE,COLUMN(AC$1)-2,FALSE))</f>
        <v>682</v>
      </c>
      <c r="AF76" s="7">
        <f t="shared" ref="AF76:AG79" si="91">AB76</f>
        <v>637</v>
      </c>
      <c r="AG76" s="7">
        <f t="shared" si="91"/>
        <v>682</v>
      </c>
      <c r="AH76" s="7" t="e">
        <f>SUMIF('[22]Paga All'!$G$581:$J$1238,$A$3&amp;$B$52&amp;$B76,'[22]Paga All'!$J$581:$J$1238)</f>
        <v>#VALUE!</v>
      </c>
      <c r="AI76" s="7" t="e">
        <f>SUMIF('[23]Paga all'!$F$665:$G$1279,$A$3&amp;$B$68&amp;$B76,'[23]Paga all'!$G$665:$G$1279)</f>
        <v>#VALUE!</v>
      </c>
      <c r="AJ76" s="9" t="e">
        <f>SUMIF('[16]Paga all'!$F$555:$G$1252,$A$3&amp;$B$52&amp;$B76,'[16]Paga all'!$G$555:$G$1252)</f>
        <v>#VALUE!</v>
      </c>
      <c r="AK76" s="9" t="e">
        <f t="shared" ref="AK76:BO76" si="92">IF(ROUND((AJ76+AJ77)*(1+AK70),)&gt;=AK$3*$AD$3,AK$3*$AD$3*(1-AK71),ROUND((AJ76+AJ77)*(1+AK70),)-ROUND((AJ76+AJ77)*(1+AK70)*AK71,))</f>
        <v>#VALUE!</v>
      </c>
      <c r="AL76" s="9" t="e">
        <f t="shared" si="92"/>
        <v>#VALUE!</v>
      </c>
      <c r="AM76" s="9" t="e">
        <f t="shared" si="92"/>
        <v>#VALUE!</v>
      </c>
      <c r="AN76" s="9" t="e">
        <f t="shared" si="92"/>
        <v>#VALUE!</v>
      </c>
      <c r="AO76" s="9" t="e">
        <f t="shared" si="92"/>
        <v>#VALUE!</v>
      </c>
      <c r="AP76" s="9" t="e">
        <f t="shared" si="92"/>
        <v>#VALUE!</v>
      </c>
      <c r="AQ76" s="9" t="e">
        <f t="shared" si="92"/>
        <v>#VALUE!</v>
      </c>
      <c r="AR76" s="9" t="e">
        <f t="shared" si="92"/>
        <v>#VALUE!</v>
      </c>
      <c r="AS76" s="9" t="e">
        <f t="shared" si="92"/>
        <v>#VALUE!</v>
      </c>
      <c r="AT76" s="9" t="e">
        <f t="shared" si="92"/>
        <v>#VALUE!</v>
      </c>
      <c r="AU76" s="9" t="e">
        <f t="shared" si="92"/>
        <v>#VALUE!</v>
      </c>
      <c r="AV76" s="9" t="e">
        <f t="shared" si="92"/>
        <v>#VALUE!</v>
      </c>
      <c r="AW76" s="9" t="e">
        <f t="shared" si="92"/>
        <v>#VALUE!</v>
      </c>
      <c r="AX76" s="9" t="e">
        <f t="shared" si="92"/>
        <v>#VALUE!</v>
      </c>
      <c r="AY76" s="9" t="e">
        <f t="shared" si="92"/>
        <v>#VALUE!</v>
      </c>
      <c r="AZ76" s="9" t="e">
        <f t="shared" si="92"/>
        <v>#VALUE!</v>
      </c>
      <c r="BA76" s="9" t="e">
        <f t="shared" si="92"/>
        <v>#VALUE!</v>
      </c>
      <c r="BB76" s="9" t="e">
        <f t="shared" si="92"/>
        <v>#VALUE!</v>
      </c>
      <c r="BC76" s="9" t="e">
        <f t="shared" si="92"/>
        <v>#VALUE!</v>
      </c>
      <c r="BD76" s="9" t="e">
        <f t="shared" si="92"/>
        <v>#VALUE!</v>
      </c>
      <c r="BE76" s="9" t="e">
        <f t="shared" si="92"/>
        <v>#VALUE!</v>
      </c>
      <c r="BF76" s="9" t="e">
        <f t="shared" si="92"/>
        <v>#VALUE!</v>
      </c>
      <c r="BG76" s="9" t="e">
        <f t="shared" si="92"/>
        <v>#VALUE!</v>
      </c>
      <c r="BH76" s="9" t="e">
        <f t="shared" si="92"/>
        <v>#VALUE!</v>
      </c>
      <c r="BI76" s="9" t="e">
        <f t="shared" si="92"/>
        <v>#VALUE!</v>
      </c>
      <c r="BJ76" s="9" t="e">
        <f t="shared" si="92"/>
        <v>#VALUE!</v>
      </c>
      <c r="BK76" s="9" t="e">
        <f t="shared" si="92"/>
        <v>#VALUE!</v>
      </c>
      <c r="BL76" s="9" t="e">
        <f t="shared" si="92"/>
        <v>#VALUE!</v>
      </c>
      <c r="BM76" s="9" t="e">
        <f t="shared" si="92"/>
        <v>#VALUE!</v>
      </c>
      <c r="BN76" s="9" t="e">
        <f t="shared" si="92"/>
        <v>#VALUE!</v>
      </c>
      <c r="BO76" s="9" t="e">
        <f t="shared" si="92"/>
        <v>#VALUE!</v>
      </c>
    </row>
    <row r="77" spans="2:67" x14ac:dyDescent="0.25">
      <c r="B77" s="292" t="s">
        <v>292</v>
      </c>
      <c r="D77" s="7">
        <f>IF(VLOOKUP($B$52&amp;$B77,'[20]Other Summ'!$E:$AE,COLUMN(D$1)-2,FALSE)=" ",0,VLOOKUP($B$52&amp;$B77,'[20]Other Summ'!$E:$AE,COLUMN(D$1)-2,FALSE))</f>
        <v>18</v>
      </c>
      <c r="E77" s="7">
        <f>IF(VLOOKUP($B$52&amp;$B77,'[20]Other Summ'!$E:$AE,COLUMN(E$1)-2,FALSE)=" ",0,VLOOKUP($B$52&amp;$B77,'[20]Other Summ'!$E:$AE,COLUMN(E$1)-2,FALSE))</f>
        <v>18</v>
      </c>
      <c r="F77" s="7">
        <f>IF(VLOOKUP($B$52&amp;$B77,'[20]Other Summ'!$E:$AE,COLUMN(F$1)-2,FALSE)=" ",0,VLOOKUP($B$52&amp;$B77,'[20]Other Summ'!$E:$AE,COLUMN(F$1)-2,FALSE))</f>
        <v>14</v>
      </c>
      <c r="G77" s="7">
        <f>IF(VLOOKUP($B$52&amp;$B77,'[20]Other Summ'!$E:$AE,COLUMN(G$1)-2,FALSE)=" ",0,VLOOKUP($B$52&amp;$B77,'[20]Other Summ'!$E:$AE,COLUMN(G$1)-2,FALSE))</f>
        <v>19</v>
      </c>
      <c r="H77" s="7">
        <f>IF(VLOOKUP($B$52&amp;$B77,'[20]Other Summ'!$E:$AE,COLUMN(H$1)-2,FALSE)=" ",0,VLOOKUP($B$52&amp;$B77,'[20]Other Summ'!$E:$AE,COLUMN(H$1)-2,FALSE))</f>
        <v>26</v>
      </c>
      <c r="I77" s="7">
        <f>IF(VLOOKUP($B$52&amp;$B77,'[20]Other Summ'!$E:$AE,COLUMN(I$1)-2,FALSE)=" ",0,VLOOKUP($B$52&amp;$B77,'[20]Other Summ'!$E:$AE,COLUMN(I$1)-2,FALSE))</f>
        <v>30</v>
      </c>
      <c r="J77" s="7">
        <f>IF(VLOOKUP($B$52&amp;$B77,'[20]Other Summ'!$E:$AE,COLUMN(J$1)-2,FALSE)=" ",0,VLOOKUP($B$52&amp;$B77,'[20]Other Summ'!$E:$AE,COLUMN(J$1)-2,FALSE))</f>
        <v>33</v>
      </c>
      <c r="K77" s="7">
        <f>IF(VLOOKUP($B$52&amp;$B77,'[20]Other Summ'!$E:$AE,COLUMN(K$1)-2,FALSE)=" ",0,VLOOKUP($B$52&amp;$B77,'[20]Other Summ'!$E:$AE,COLUMN(K$1)-2,FALSE))</f>
        <v>23</v>
      </c>
      <c r="L77" s="7">
        <f>IF(VLOOKUP($B$52&amp;$B77,'[20]Other Summ'!$E:$AE,COLUMN(L$1)-2,FALSE)=" ",0,VLOOKUP($B$52&amp;$B77,'[20]Other Summ'!$E:$AE,COLUMN(L$1)-2,FALSE))</f>
        <v>42</v>
      </c>
      <c r="M77" s="7">
        <f>IF(VLOOKUP($B$52&amp;$B77,'[20]Other Summ'!$E:$AE,COLUMN(M$1)-2,FALSE)=" ",0,VLOOKUP($B$52&amp;$B77,'[20]Other Summ'!$E:$AE,COLUMN(M$1)-2,FALSE))</f>
        <v>30</v>
      </c>
      <c r="N77" s="7">
        <f>IF(VLOOKUP($B$52&amp;$B77,'[20]Other Summ'!$E:$AE,COLUMN(N$1)-2,FALSE)=" ",0,VLOOKUP($B$52&amp;$B77,'[20]Other Summ'!$E:$AE,COLUMN(N$1)-2,FALSE))</f>
        <v>27</v>
      </c>
      <c r="O77" s="7">
        <f>IF(VLOOKUP($B$52&amp;$B77,'[20]Other Summ'!$E:$AE,COLUMN(O$1)-2,FALSE)=" ",0,VLOOKUP($B$52&amp;$B77,'[20]Other Summ'!$E:$AE,COLUMN(O$1)-2,FALSE))</f>
        <v>24</v>
      </c>
      <c r="P77" s="7">
        <f>IF(VLOOKUP($B$52&amp;$B77,'[20]Other Summ'!$E:$AE,COLUMN(P$1)-2,FALSE)=" ",0,VLOOKUP($B$52&amp;$B77,'[20]Other Summ'!$E:$AE,COLUMN(P$1)-2,FALSE))</f>
        <v>31</v>
      </c>
      <c r="Q77" s="7">
        <f>IF(VLOOKUP($B$52&amp;$B77,'[20]Other Summ'!$E:$AE,COLUMN(Q$1)-2,FALSE)=" ",0,VLOOKUP($B$52&amp;$B77,'[20]Other Summ'!$E:$AE,COLUMN(Q$1)-2,FALSE))</f>
        <v>18</v>
      </c>
      <c r="R77" s="7">
        <f>IF(VLOOKUP($B$52&amp;$B77,'[20]Other Summ'!$E:$AE,COLUMN(R$1)-2,FALSE)=" ",0,VLOOKUP($B$52&amp;$B77,'[20]Other Summ'!$E:$AE,COLUMN(R$1)-2,FALSE))</f>
        <v>26</v>
      </c>
      <c r="S77" s="7">
        <f>IF(VLOOKUP($B$52&amp;$B77,'[20]Other Summ'!$E:$AE,COLUMN(S$1)-2,FALSE)=" ",0,VLOOKUP($B$52&amp;$B77,'[20]Other Summ'!$E:$AE,COLUMN(S$1)-2,FALSE))</f>
        <v>31</v>
      </c>
      <c r="T77" s="7">
        <f>IF(VLOOKUP($B$52&amp;$B77,'[20]Other Summ'!$E:$AE,COLUMN(T$1)-2,FALSE)=" ",0,VLOOKUP($B$52&amp;$B77,'[20]Other Summ'!$E:$AE,COLUMN(T$1)-2,FALSE))</f>
        <v>42</v>
      </c>
      <c r="U77" s="7">
        <f>IF(VLOOKUP($B$52&amp;$B77,'[20]Other Summ'!$E:$AE,COLUMN(U$1)-2,FALSE)=" ",0,VLOOKUP($B$52&amp;$B77,'[20]Other Summ'!$E:$AE,COLUMN(U$1)-2,FALSE))</f>
        <v>41</v>
      </c>
      <c r="V77" s="7">
        <f>IF(VLOOKUP($B$52&amp;$B77,'[20]Other Summ'!$E:$AE,COLUMN(V$1)-2,FALSE)=" ",0,VLOOKUP($B$52&amp;$B77,'[20]Other Summ'!$E:$AE,COLUMN(V$1)-2,FALSE))</f>
        <v>53</v>
      </c>
      <c r="W77" s="7">
        <f>IF(VLOOKUP($B$52&amp;$B77,'[20]Other Summ'!$E:$AE,COLUMN(W$1)-2,FALSE)=" ",0,VLOOKUP($B$52&amp;$B77,'[20]Other Summ'!$E:$AE,COLUMN(W$1)-2,FALSE))</f>
        <v>45</v>
      </c>
      <c r="X77" s="7">
        <f>IF(VLOOKUP($B$52&amp;$B77,'[20]Other Summ'!$E:$AE,COLUMN(X$1)-2,FALSE)=" ",0,VLOOKUP($B$52&amp;$B77,'[20]Other Summ'!$E:$AE,COLUMN(X$1)-2,FALSE))</f>
        <v>39</v>
      </c>
      <c r="Y77" s="7">
        <f>IF(VLOOKUP($B$52&amp;$B77,'[20]Other Summ'!$E:$AE,COLUMN(Y$1)-2,FALSE)=" ",0,VLOOKUP($B$52&amp;$B77,'[20]Other Summ'!$E:$AE,COLUMN(Y$1)-2,FALSE))</f>
        <v>36</v>
      </c>
      <c r="Z77" s="7">
        <f>IF(VLOOKUP($B$52&amp;$B77,'[20]Other Summ'!$E:$AE,COLUMN(Z$1)-2,FALSE)=" ",0,VLOOKUP($B$52&amp;$B77,'[20]Other Summ'!$E:$AE,COLUMN(Z$1)-2,FALSE))</f>
        <v>46</v>
      </c>
      <c r="AA77" s="7">
        <f>IF(VLOOKUP($B$52&amp;$B77,'[20]Other Summ'!$E:$AE,COLUMN(AA$1)-2,FALSE)=" ",0,VLOOKUP($B$52&amp;$B77,'[20]Other Summ'!$E:$AE,COLUMN(AA$1)-2,FALSE))</f>
        <v>56</v>
      </c>
      <c r="AB77" s="7">
        <f>IF(VLOOKUP($B$52&amp;$B77,'[20]Other Summ'!$E:$AE,COLUMN(AB$1)-2,FALSE)=" ",0,VLOOKUP($B$52&amp;$B77,'[20]Other Summ'!$E:$AE,COLUMN(AB$1)-2,FALSE))</f>
        <v>58</v>
      </c>
      <c r="AC77" s="7">
        <f>IF(VLOOKUP($B$52&amp;$B77,'[20]Other Summ'!$E:$AE,COLUMN(AC$1)-2,FALSE)=" ",0,VLOOKUP($B$52&amp;$B77,'[20]Other Summ'!$E:$AE,COLUMN(AC$1)-2,FALSE))</f>
        <v>48</v>
      </c>
      <c r="AF77" s="7">
        <f t="shared" si="91"/>
        <v>58</v>
      </c>
      <c r="AG77" s="7">
        <f t="shared" si="91"/>
        <v>48</v>
      </c>
      <c r="AH77" s="7" t="e">
        <f>SUMIF('[22]Paga All'!$G$581:$J$1238,$A$3&amp;$B$52&amp;$B77,'[22]Paga All'!$J$581:$J$1238)</f>
        <v>#VALUE!</v>
      </c>
      <c r="AI77" s="7" t="e">
        <f>SUMIF('[23]Paga all'!$F$665:$G$1279,$A$3&amp;$B$68&amp;$B77,'[23]Paga all'!$G$665:$G$1279)</f>
        <v>#VALUE!</v>
      </c>
      <c r="AJ77" s="9" t="e">
        <f>SUMIF('[16]Paga all'!$F$555:$G$1252,$A$3&amp;$B$52&amp;$B77,'[16]Paga all'!$G$555:$G$1252)</f>
        <v>#VALUE!</v>
      </c>
      <c r="AK77" s="9" t="e">
        <f t="shared" ref="AK77:BO77" si="93">IF(ROUND((AJ76+AJ77)*(1+AK70),)&gt;=AK$3*$AD$3,AK$3*$AD$3*AK71,ROUND((AJ76+AJ77)*(1+AK70),)-AK76)</f>
        <v>#VALUE!</v>
      </c>
      <c r="AL77" s="9" t="e">
        <f t="shared" si="93"/>
        <v>#VALUE!</v>
      </c>
      <c r="AM77" s="9" t="e">
        <f t="shared" si="93"/>
        <v>#VALUE!</v>
      </c>
      <c r="AN77" s="9" t="e">
        <f t="shared" si="93"/>
        <v>#VALUE!</v>
      </c>
      <c r="AO77" s="9" t="e">
        <f t="shared" si="93"/>
        <v>#VALUE!</v>
      </c>
      <c r="AP77" s="9" t="e">
        <f t="shared" si="93"/>
        <v>#VALUE!</v>
      </c>
      <c r="AQ77" s="9" t="e">
        <f t="shared" si="93"/>
        <v>#VALUE!</v>
      </c>
      <c r="AR77" s="9" t="e">
        <f t="shared" si="93"/>
        <v>#VALUE!</v>
      </c>
      <c r="AS77" s="9" t="e">
        <f t="shared" si="93"/>
        <v>#VALUE!</v>
      </c>
      <c r="AT77" s="9" t="e">
        <f t="shared" si="93"/>
        <v>#VALUE!</v>
      </c>
      <c r="AU77" s="9" t="e">
        <f t="shared" si="93"/>
        <v>#VALUE!</v>
      </c>
      <c r="AV77" s="9" t="e">
        <f t="shared" si="93"/>
        <v>#VALUE!</v>
      </c>
      <c r="AW77" s="9" t="e">
        <f t="shared" si="93"/>
        <v>#VALUE!</v>
      </c>
      <c r="AX77" s="9" t="e">
        <f t="shared" si="93"/>
        <v>#VALUE!</v>
      </c>
      <c r="AY77" s="9" t="e">
        <f t="shared" si="93"/>
        <v>#VALUE!</v>
      </c>
      <c r="AZ77" s="9" t="e">
        <f t="shared" si="93"/>
        <v>#VALUE!</v>
      </c>
      <c r="BA77" s="9" t="e">
        <f t="shared" si="93"/>
        <v>#VALUE!</v>
      </c>
      <c r="BB77" s="9" t="e">
        <f t="shared" si="93"/>
        <v>#VALUE!</v>
      </c>
      <c r="BC77" s="9" t="e">
        <f t="shared" si="93"/>
        <v>#VALUE!</v>
      </c>
      <c r="BD77" s="9" t="e">
        <f t="shared" si="93"/>
        <v>#VALUE!</v>
      </c>
      <c r="BE77" s="9" t="e">
        <f t="shared" si="93"/>
        <v>#VALUE!</v>
      </c>
      <c r="BF77" s="9" t="e">
        <f t="shared" si="93"/>
        <v>#VALUE!</v>
      </c>
      <c r="BG77" s="9" t="e">
        <f t="shared" si="93"/>
        <v>#VALUE!</v>
      </c>
      <c r="BH77" s="9" t="e">
        <f t="shared" si="93"/>
        <v>#VALUE!</v>
      </c>
      <c r="BI77" s="9" t="e">
        <f t="shared" si="93"/>
        <v>#VALUE!</v>
      </c>
      <c r="BJ77" s="9" t="e">
        <f t="shared" si="93"/>
        <v>#VALUE!</v>
      </c>
      <c r="BK77" s="9" t="e">
        <f t="shared" si="93"/>
        <v>#VALUE!</v>
      </c>
      <c r="BL77" s="9" t="e">
        <f t="shared" si="93"/>
        <v>#VALUE!</v>
      </c>
      <c r="BM77" s="9" t="e">
        <f t="shared" si="93"/>
        <v>#VALUE!</v>
      </c>
      <c r="BN77" s="9" t="e">
        <f t="shared" si="93"/>
        <v>#VALUE!</v>
      </c>
      <c r="BO77" s="9" t="e">
        <f t="shared" si="93"/>
        <v>#VALUE!</v>
      </c>
    </row>
    <row r="78" spans="2:67" x14ac:dyDescent="0.25">
      <c r="B78" s="292" t="s">
        <v>293</v>
      </c>
      <c r="D78" s="7">
        <f>IF(VLOOKUP($B$52&amp;$B78,'[20]Other Summ'!$E:$AE,COLUMN(D$1)-2,FALSE)=" ",0,VLOOKUP($B$52&amp;$B78,'[20]Other Summ'!$E:$AE,COLUMN(D$1)-2,FALSE))</f>
        <v>5031</v>
      </c>
      <c r="E78" s="7">
        <f>IF(VLOOKUP($B$52&amp;$B78,'[20]Other Summ'!$E:$AE,COLUMN(E$1)-2,FALSE)=" ",0,VLOOKUP($B$52&amp;$B78,'[20]Other Summ'!$E:$AE,COLUMN(E$1)-2,FALSE))</f>
        <v>5398</v>
      </c>
      <c r="F78" s="7">
        <f>IF(VLOOKUP($B$52&amp;$B78,'[20]Other Summ'!$E:$AE,COLUMN(F$1)-2,FALSE)=" ",0,VLOOKUP($B$52&amp;$B78,'[20]Other Summ'!$E:$AE,COLUMN(F$1)-2,FALSE))</f>
        <v>7347</v>
      </c>
      <c r="G78" s="7">
        <f>IF(VLOOKUP($B$52&amp;$B78,'[20]Other Summ'!$E:$AE,COLUMN(G$1)-2,FALSE)=" ",0,VLOOKUP($B$52&amp;$B78,'[20]Other Summ'!$E:$AE,COLUMN(G$1)-2,FALSE))</f>
        <v>7683</v>
      </c>
      <c r="H78" s="7">
        <f>IF(VLOOKUP($B$52&amp;$B78,'[20]Other Summ'!$E:$AE,COLUMN(H$1)-2,FALSE)=" ",0,VLOOKUP($B$52&amp;$B78,'[20]Other Summ'!$E:$AE,COLUMN(H$1)-2,FALSE))</f>
        <v>8660</v>
      </c>
      <c r="I78" s="7">
        <f>IF(VLOOKUP($B$52&amp;$B78,'[20]Other Summ'!$E:$AE,COLUMN(I$1)-2,FALSE)=" ",0,VLOOKUP($B$52&amp;$B78,'[20]Other Summ'!$E:$AE,COLUMN(I$1)-2,FALSE))</f>
        <v>8712</v>
      </c>
      <c r="J78" s="7">
        <f>IF(VLOOKUP($B$52&amp;$B78,'[20]Other Summ'!$E:$AE,COLUMN(J$1)-2,FALSE)=" ",0,VLOOKUP($B$52&amp;$B78,'[20]Other Summ'!$E:$AE,COLUMN(J$1)-2,FALSE))</f>
        <v>9128</v>
      </c>
      <c r="K78" s="7">
        <f>IF(VLOOKUP($B$52&amp;$B78,'[20]Other Summ'!$E:$AE,COLUMN(K$1)-2,FALSE)=" ",0,VLOOKUP($B$52&amp;$B78,'[20]Other Summ'!$E:$AE,COLUMN(K$1)-2,FALSE))</f>
        <v>9779</v>
      </c>
      <c r="L78" s="7">
        <f>IF(VLOOKUP($B$52&amp;$B78,'[20]Other Summ'!$E:$AE,COLUMN(L$1)-2,FALSE)=" ",0,VLOOKUP($B$52&amp;$B78,'[20]Other Summ'!$E:$AE,COLUMN(L$1)-2,FALSE))</f>
        <v>9802</v>
      </c>
      <c r="M78" s="7">
        <f>IF(VLOOKUP($B$52&amp;$B78,'[20]Other Summ'!$E:$AE,COLUMN(M$1)-2,FALSE)=" ",0,VLOOKUP($B$52&amp;$B78,'[20]Other Summ'!$E:$AE,COLUMN(M$1)-2,FALSE))</f>
        <v>10817</v>
      </c>
      <c r="N78" s="7">
        <f>IF(VLOOKUP($B$52&amp;$B78,'[20]Other Summ'!$E:$AE,COLUMN(N$1)-2,FALSE)=" ",0,VLOOKUP($B$52&amp;$B78,'[20]Other Summ'!$E:$AE,COLUMN(N$1)-2,FALSE))</f>
        <v>8562</v>
      </c>
      <c r="O78" s="7">
        <f>IF(VLOOKUP($B$52&amp;$B78,'[20]Other Summ'!$E:$AE,COLUMN(O$1)-2,FALSE)=" ",0,VLOOKUP($B$52&amp;$B78,'[20]Other Summ'!$E:$AE,COLUMN(O$1)-2,FALSE))</f>
        <v>10653</v>
      </c>
      <c r="P78" s="7">
        <f>IF(VLOOKUP($B$52&amp;$B78,'[20]Other Summ'!$E:$AE,COLUMN(P$1)-2,FALSE)=" ",0,VLOOKUP($B$52&amp;$B78,'[20]Other Summ'!$E:$AE,COLUMN(P$1)-2,FALSE))</f>
        <v>9227</v>
      </c>
      <c r="Q78" s="7">
        <f>IF(VLOOKUP($B$52&amp;$B78,'[20]Other Summ'!$E:$AE,COLUMN(Q$1)-2,FALSE)=" ",0,VLOOKUP($B$52&amp;$B78,'[20]Other Summ'!$E:$AE,COLUMN(Q$1)-2,FALSE))</f>
        <v>9130</v>
      </c>
      <c r="R78" s="7">
        <f>IF(VLOOKUP($B$52&amp;$B78,'[20]Other Summ'!$E:$AE,COLUMN(R$1)-2,FALSE)=" ",0,VLOOKUP($B$52&amp;$B78,'[20]Other Summ'!$E:$AE,COLUMN(R$1)-2,FALSE))</f>
        <v>10125</v>
      </c>
      <c r="S78" s="7">
        <f>IF(VLOOKUP($B$52&amp;$B78,'[20]Other Summ'!$E:$AE,COLUMN(S$1)-2,FALSE)=" ",0,VLOOKUP($B$52&amp;$B78,'[20]Other Summ'!$E:$AE,COLUMN(S$1)-2,FALSE))</f>
        <v>11164</v>
      </c>
      <c r="T78" s="7">
        <f>IF(VLOOKUP($B$52&amp;$B78,'[20]Other Summ'!$E:$AE,COLUMN(T$1)-2,FALSE)=" ",0,VLOOKUP($B$52&amp;$B78,'[20]Other Summ'!$E:$AE,COLUMN(T$1)-2,FALSE))</f>
        <v>12753</v>
      </c>
      <c r="U78" s="7">
        <f>IF(VLOOKUP($B$52&amp;$B78,'[20]Other Summ'!$E:$AE,COLUMN(U$1)-2,FALSE)=" ",0,VLOOKUP($B$52&amp;$B78,'[20]Other Summ'!$E:$AE,COLUMN(U$1)-2,FALSE))</f>
        <v>15551</v>
      </c>
      <c r="V78" s="7">
        <f>IF(VLOOKUP($B$52&amp;$B78,'[20]Other Summ'!$E:$AE,COLUMN(V$1)-2,FALSE)=" ",0,VLOOKUP($B$52&amp;$B78,'[20]Other Summ'!$E:$AE,COLUMN(V$1)-2,FALSE))</f>
        <v>15581</v>
      </c>
      <c r="W78" s="7">
        <f>IF(VLOOKUP($B$52&amp;$B78,'[20]Other Summ'!$E:$AE,COLUMN(W$1)-2,FALSE)=" ",0,VLOOKUP($B$52&amp;$B78,'[20]Other Summ'!$E:$AE,COLUMN(W$1)-2,FALSE))</f>
        <v>16717</v>
      </c>
      <c r="X78" s="7">
        <f>IF(VLOOKUP($B$52&amp;$B78,'[20]Other Summ'!$E:$AE,COLUMN(X$1)-2,FALSE)=" ",0,VLOOKUP($B$52&amp;$B78,'[20]Other Summ'!$E:$AE,COLUMN(X$1)-2,FALSE))</f>
        <v>17946</v>
      </c>
      <c r="Y78" s="7">
        <f>IF(VLOOKUP($B$52&amp;$B78,'[20]Other Summ'!$E:$AE,COLUMN(Y$1)-2,FALSE)=" ",0,VLOOKUP($B$52&amp;$B78,'[20]Other Summ'!$E:$AE,COLUMN(Y$1)-2,FALSE))</f>
        <v>17209</v>
      </c>
      <c r="Z78" s="7">
        <f>IF(VLOOKUP($B$52&amp;$B78,'[20]Other Summ'!$E:$AE,COLUMN(Z$1)-2,FALSE)=" ",0,VLOOKUP($B$52&amp;$B78,'[20]Other Summ'!$E:$AE,COLUMN(Z$1)-2,FALSE))</f>
        <v>17613</v>
      </c>
      <c r="AA78" s="7">
        <f>IF(VLOOKUP($B$52&amp;$B78,'[20]Other Summ'!$E:$AE,COLUMN(AA$1)-2,FALSE)=" ",0,VLOOKUP($B$52&amp;$B78,'[20]Other Summ'!$E:$AE,COLUMN(AA$1)-2,FALSE))</f>
        <v>23654</v>
      </c>
      <c r="AB78" s="7">
        <f>IF(VLOOKUP($B$52&amp;$B78,'[20]Other Summ'!$E:$AE,COLUMN(AB$1)-2,FALSE)=" ",0,VLOOKUP($B$52&amp;$B78,'[20]Other Summ'!$E:$AE,COLUMN(AB$1)-2,FALSE))</f>
        <v>19917</v>
      </c>
      <c r="AC78" s="7">
        <f>IF(VLOOKUP($B$52&amp;$B78,'[20]Other Summ'!$E:$AE,COLUMN(AC$1)-2,FALSE)=" ",0,VLOOKUP($B$52&amp;$B78,'[20]Other Summ'!$E:$AE,COLUMN(AC$1)-2,FALSE))</f>
        <v>27018</v>
      </c>
      <c r="AF78" s="7">
        <f t="shared" si="91"/>
        <v>19917</v>
      </c>
      <c r="AG78" s="7">
        <f t="shared" si="91"/>
        <v>27018</v>
      </c>
      <c r="AH78" s="7" t="e">
        <f>SUMIF('[22]Paga All'!$G$581:$J$1238,$A$3&amp;$B$52&amp;$B78,'[22]Paga All'!$J$581:$J$1238)</f>
        <v>#VALUE!</v>
      </c>
      <c r="AI78" s="7" t="e">
        <f>SUMIF('[23]Paga all'!$F$665:$G$1279,$A$3&amp;$B$68&amp;$B78,'[23]Paga all'!$G$665:$G$1279)</f>
        <v>#VALUE!</v>
      </c>
      <c r="AJ78" s="9" t="e">
        <f>SUMIF('[16]Paga all'!$F$555:$G$1252,$A$3&amp;$B$52&amp;$B78,'[16]Paga all'!$G$555:$G$1252)</f>
        <v>#VALUE!</v>
      </c>
      <c r="AK78" s="9" t="e">
        <f t="shared" ref="AK78:BO78" si="94">ROUND(AK76*AK72,)</f>
        <v>#VALUE!</v>
      </c>
      <c r="AL78" s="9" t="e">
        <f t="shared" si="94"/>
        <v>#VALUE!</v>
      </c>
      <c r="AM78" s="9" t="e">
        <f t="shared" si="94"/>
        <v>#VALUE!</v>
      </c>
      <c r="AN78" s="9" t="e">
        <f t="shared" si="94"/>
        <v>#VALUE!</v>
      </c>
      <c r="AO78" s="9" t="e">
        <f t="shared" si="94"/>
        <v>#VALUE!</v>
      </c>
      <c r="AP78" s="9" t="e">
        <f t="shared" si="94"/>
        <v>#VALUE!</v>
      </c>
      <c r="AQ78" s="9" t="e">
        <f t="shared" si="94"/>
        <v>#VALUE!</v>
      </c>
      <c r="AR78" s="9" t="e">
        <f t="shared" si="94"/>
        <v>#VALUE!</v>
      </c>
      <c r="AS78" s="9" t="e">
        <f t="shared" si="94"/>
        <v>#VALUE!</v>
      </c>
      <c r="AT78" s="9" t="e">
        <f t="shared" si="94"/>
        <v>#VALUE!</v>
      </c>
      <c r="AU78" s="9" t="e">
        <f t="shared" si="94"/>
        <v>#VALUE!</v>
      </c>
      <c r="AV78" s="9" t="e">
        <f t="shared" si="94"/>
        <v>#VALUE!</v>
      </c>
      <c r="AW78" s="9" t="e">
        <f t="shared" si="94"/>
        <v>#VALUE!</v>
      </c>
      <c r="AX78" s="9" t="e">
        <f t="shared" si="94"/>
        <v>#VALUE!</v>
      </c>
      <c r="AY78" s="9" t="e">
        <f t="shared" si="94"/>
        <v>#VALUE!</v>
      </c>
      <c r="AZ78" s="9" t="e">
        <f t="shared" si="94"/>
        <v>#VALUE!</v>
      </c>
      <c r="BA78" s="9" t="e">
        <f t="shared" si="94"/>
        <v>#VALUE!</v>
      </c>
      <c r="BB78" s="9" t="e">
        <f t="shared" si="94"/>
        <v>#VALUE!</v>
      </c>
      <c r="BC78" s="9" t="e">
        <f t="shared" si="94"/>
        <v>#VALUE!</v>
      </c>
      <c r="BD78" s="9" t="e">
        <f t="shared" si="94"/>
        <v>#VALUE!</v>
      </c>
      <c r="BE78" s="9" t="e">
        <f t="shared" si="94"/>
        <v>#VALUE!</v>
      </c>
      <c r="BF78" s="9" t="e">
        <f t="shared" si="94"/>
        <v>#VALUE!</v>
      </c>
      <c r="BG78" s="9" t="e">
        <f t="shared" si="94"/>
        <v>#VALUE!</v>
      </c>
      <c r="BH78" s="9" t="e">
        <f t="shared" si="94"/>
        <v>#VALUE!</v>
      </c>
      <c r="BI78" s="9" t="e">
        <f t="shared" si="94"/>
        <v>#VALUE!</v>
      </c>
      <c r="BJ78" s="9" t="e">
        <f t="shared" si="94"/>
        <v>#VALUE!</v>
      </c>
      <c r="BK78" s="9" t="e">
        <f t="shared" si="94"/>
        <v>#VALUE!</v>
      </c>
      <c r="BL78" s="9" t="e">
        <f t="shared" si="94"/>
        <v>#VALUE!</v>
      </c>
      <c r="BM78" s="9" t="e">
        <f t="shared" si="94"/>
        <v>#VALUE!</v>
      </c>
      <c r="BN78" s="9" t="e">
        <f t="shared" si="94"/>
        <v>#VALUE!</v>
      </c>
      <c r="BO78" s="9" t="e">
        <f t="shared" si="94"/>
        <v>#VALUE!</v>
      </c>
    </row>
    <row r="79" spans="2:67" x14ac:dyDescent="0.25">
      <c r="B79" s="292" t="s">
        <v>294</v>
      </c>
      <c r="D79" s="7">
        <f>IF(VLOOKUP($B$52&amp;$B79,'[20]Other Summ'!$E:$AE,COLUMN(D$1)-2,FALSE)=" ",0,VLOOKUP($B$52&amp;$B79,'[20]Other Summ'!$E:$AE,COLUMN(D$1)-2,FALSE))</f>
        <v>21958379</v>
      </c>
      <c r="E79" s="7">
        <f>IF(VLOOKUP($B$52&amp;$B79,'[20]Other Summ'!$E:$AE,COLUMN(E$1)-2,FALSE)=" ",0,VLOOKUP($B$52&amp;$B79,'[20]Other Summ'!$E:$AE,COLUMN(E$1)-2,FALSE))</f>
        <v>21076902</v>
      </c>
      <c r="F79" s="7">
        <f>IF(VLOOKUP($B$52&amp;$B79,'[20]Other Summ'!$E:$AE,COLUMN(F$1)-2,FALSE)=" ",0,VLOOKUP($B$52&amp;$B79,'[20]Other Summ'!$E:$AE,COLUMN(F$1)-2,FALSE))</f>
        <v>27896595</v>
      </c>
      <c r="G79" s="7">
        <f>IF(VLOOKUP($B$52&amp;$B79,'[20]Other Summ'!$E:$AE,COLUMN(G$1)-2,FALSE)=" ",0,VLOOKUP($B$52&amp;$B79,'[20]Other Summ'!$E:$AE,COLUMN(G$1)-2,FALSE))</f>
        <v>28229460</v>
      </c>
      <c r="H79" s="7">
        <f>IF(VLOOKUP($B$52&amp;$B79,'[20]Other Summ'!$E:$AE,COLUMN(H$1)-2,FALSE)=" ",0,VLOOKUP($B$52&amp;$B79,'[20]Other Summ'!$E:$AE,COLUMN(H$1)-2,FALSE))</f>
        <v>29926120</v>
      </c>
      <c r="I79" s="7">
        <f>IF(VLOOKUP($B$52&amp;$B79,'[20]Other Summ'!$E:$AE,COLUMN(I$1)-2,FALSE)=" ",0,VLOOKUP($B$52&amp;$B79,'[20]Other Summ'!$E:$AE,COLUMN(I$1)-2,FALSE))</f>
        <v>29546880</v>
      </c>
      <c r="J79" s="7">
        <f>IF(VLOOKUP($B$52&amp;$B79,'[20]Other Summ'!$E:$AE,COLUMN(J$1)-2,FALSE)=" ",0,VLOOKUP($B$52&amp;$B79,'[20]Other Summ'!$E:$AE,COLUMN(J$1)-2,FALSE))</f>
        <v>32233390</v>
      </c>
      <c r="K79" s="7">
        <f>IF(VLOOKUP($B$52&amp;$B79,'[20]Other Summ'!$E:$AE,COLUMN(K$1)-2,FALSE)=" ",0,VLOOKUP($B$52&amp;$B79,'[20]Other Summ'!$E:$AE,COLUMN(K$1)-2,FALSE))</f>
        <v>37899022</v>
      </c>
      <c r="L79" s="7">
        <f>IF(VLOOKUP($B$52&amp;$B79,'[20]Other Summ'!$E:$AE,COLUMN(L$1)-2,FALSE)=" ",0,VLOOKUP($B$52&amp;$B79,'[20]Other Summ'!$E:$AE,COLUMN(L$1)-2,FALSE))</f>
        <v>40927653</v>
      </c>
      <c r="M79" s="7">
        <f>IF(VLOOKUP($B$52&amp;$B79,'[20]Other Summ'!$E:$AE,COLUMN(M$1)-2,FALSE)=" ",0,VLOOKUP($B$52&amp;$B79,'[20]Other Summ'!$E:$AE,COLUMN(M$1)-2,FALSE))</f>
        <v>44009011</v>
      </c>
      <c r="N79" s="7">
        <f>IF(VLOOKUP($B$52&amp;$B79,'[20]Other Summ'!$E:$AE,COLUMN(N$1)-2,FALSE)=" ",0,VLOOKUP($B$52&amp;$B79,'[20]Other Summ'!$E:$AE,COLUMN(N$1)-2,FALSE))</f>
        <v>33262463</v>
      </c>
      <c r="O79" s="7">
        <f>IF(VLOOKUP($B$52&amp;$B79,'[20]Other Summ'!$E:$AE,COLUMN(O$1)-2,FALSE)=" ",0,VLOOKUP($B$52&amp;$B79,'[20]Other Summ'!$E:$AE,COLUMN(O$1)-2,FALSE))</f>
        <v>41452174</v>
      </c>
      <c r="P79" s="7">
        <f>IF(VLOOKUP($B$52&amp;$B79,'[20]Other Summ'!$E:$AE,COLUMN(P$1)-2,FALSE)=" ",0,VLOOKUP($B$52&amp;$B79,'[20]Other Summ'!$E:$AE,COLUMN(P$1)-2,FALSE))</f>
        <v>37721427</v>
      </c>
      <c r="Q79" s="7">
        <f>IF(VLOOKUP($B$52&amp;$B79,'[20]Other Summ'!$E:$AE,COLUMN(Q$1)-2,FALSE)=" ",0,VLOOKUP($B$52&amp;$B79,'[20]Other Summ'!$E:$AE,COLUMN(Q$1)-2,FALSE))</f>
        <v>35947353</v>
      </c>
      <c r="R79" s="7">
        <f>IF(VLOOKUP($B$52&amp;$B79,'[20]Other Summ'!$E:$AE,COLUMN(R$1)-2,FALSE)=" ",0,VLOOKUP($B$52&amp;$B79,'[20]Other Summ'!$E:$AE,COLUMN(R$1)-2,FALSE))</f>
        <v>40457605</v>
      </c>
      <c r="S79" s="7">
        <f>IF(VLOOKUP($B$52&amp;$B79,'[20]Other Summ'!$E:$AE,COLUMN(S$1)-2,FALSE)=" ",0,VLOOKUP($B$52&amp;$B79,'[20]Other Summ'!$E:$AE,COLUMN(S$1)-2,FALSE))</f>
        <v>44612094.5</v>
      </c>
      <c r="T79" s="7">
        <f>IF(VLOOKUP($B$52&amp;$B79,'[20]Other Summ'!$E:$AE,COLUMN(T$1)-2,FALSE)=" ",0,VLOOKUP($B$52&amp;$B79,'[20]Other Summ'!$E:$AE,COLUMN(T$1)-2,FALSE))</f>
        <v>48098996</v>
      </c>
      <c r="U79" s="7">
        <f>IF(VLOOKUP($B$52&amp;$B79,'[20]Other Summ'!$E:$AE,COLUMN(U$1)-2,FALSE)=" ",0,VLOOKUP($B$52&amp;$B79,'[20]Other Summ'!$E:$AE,COLUMN(U$1)-2,FALSE))</f>
        <v>60569131</v>
      </c>
      <c r="V79" s="7">
        <f>IF(VLOOKUP($B$52&amp;$B79,'[20]Other Summ'!$E:$AE,COLUMN(V$1)-2,FALSE)=" ",0,VLOOKUP($B$52&amp;$B79,'[20]Other Summ'!$E:$AE,COLUMN(V$1)-2,FALSE))</f>
        <v>47031696</v>
      </c>
      <c r="W79" s="7">
        <f>IF(VLOOKUP($B$52&amp;$B79,'[20]Other Summ'!$E:$AE,COLUMN(W$1)-2,FALSE)=" ",0,VLOOKUP($B$52&amp;$B79,'[20]Other Summ'!$E:$AE,COLUMN(W$1)-2,FALSE))</f>
        <v>56167516.799999997</v>
      </c>
      <c r="X79" s="7">
        <f>IF(VLOOKUP($B$52&amp;$B79,'[20]Other Summ'!$E:$AE,COLUMN(X$1)-2,FALSE)=" ",0,VLOOKUP($B$52&amp;$B79,'[20]Other Summ'!$E:$AE,COLUMN(X$1)-2,FALSE))</f>
        <v>59195562</v>
      </c>
      <c r="Y79" s="7">
        <f>IF(VLOOKUP($B$52&amp;$B79,'[20]Other Summ'!$E:$AE,COLUMN(Y$1)-2,FALSE)=" ",0,VLOOKUP($B$52&amp;$B79,'[20]Other Summ'!$E:$AE,COLUMN(Y$1)-2,FALSE))</f>
        <v>58317928</v>
      </c>
      <c r="Z79" s="7">
        <f>IF(VLOOKUP($B$52&amp;$B79,'[20]Other Summ'!$E:$AE,COLUMN(Z$1)-2,FALSE)=" ",0,VLOOKUP($B$52&amp;$B79,'[20]Other Summ'!$E:$AE,COLUMN(Z$1)-2,FALSE))</f>
        <v>59112977</v>
      </c>
      <c r="AA79" s="7">
        <f>IF(VLOOKUP($B$52&amp;$B79,'[20]Other Summ'!$E:$AE,COLUMN(AA$1)-2,FALSE)=" ",0,VLOOKUP($B$52&amp;$B79,'[20]Other Summ'!$E:$AE,COLUMN(AA$1)-2,FALSE))</f>
        <v>72902831</v>
      </c>
      <c r="AB79" s="7">
        <f>IF(VLOOKUP($B$52&amp;$B79,'[20]Other Summ'!$E:$AE,COLUMN(AB$1)-2,FALSE)=" ",0,VLOOKUP($B$52&amp;$B79,'[20]Other Summ'!$E:$AE,COLUMN(AB$1)-2,FALSE))</f>
        <v>63129087</v>
      </c>
      <c r="AC79" s="7">
        <f>IF(VLOOKUP($B$52&amp;$B79,'[20]Other Summ'!$E:$AE,COLUMN(AC$1)-2,FALSE)=" ",0,VLOOKUP($B$52&amp;$B79,'[20]Other Summ'!$E:$AE,COLUMN(AC$1)-2,FALSE))</f>
        <v>86214212</v>
      </c>
      <c r="AF79" s="7">
        <f t="shared" si="91"/>
        <v>63129087</v>
      </c>
      <c r="AG79" s="7">
        <f t="shared" si="91"/>
        <v>86214212</v>
      </c>
      <c r="AH79" s="7" t="e">
        <f>SUMIF('[22]Paga All'!$G$581:$J$1238,$A$3&amp;$B$52&amp;$B79,'[22]Paga All'!$J$581:$J$1238)</f>
        <v>#VALUE!</v>
      </c>
      <c r="AI79" s="7" t="e">
        <f>SUMIF('[23]Paga all'!$F$665:$G$1279,$A$3&amp;$B$68&amp;$B79,'[23]Paga all'!$G$665:$G$1279)</f>
        <v>#VALUE!</v>
      </c>
      <c r="AJ79" s="9" t="e">
        <f>SUMIF('[16]Paga all'!$F$555:$G$1252,$A$3&amp;$B$52&amp;$B79,'[16]Paga all'!$G$555:$G$1252)</f>
        <v>#VALUE!</v>
      </c>
      <c r="AK79" s="9" t="e">
        <f t="shared" ref="AK79:BO79" si="95">AK78*$AD80</f>
        <v>#VALUE!</v>
      </c>
      <c r="AL79" s="9" t="e">
        <f t="shared" si="95"/>
        <v>#VALUE!</v>
      </c>
      <c r="AM79" s="9" t="e">
        <f t="shared" si="95"/>
        <v>#VALUE!</v>
      </c>
      <c r="AN79" s="9" t="e">
        <f t="shared" si="95"/>
        <v>#VALUE!</v>
      </c>
      <c r="AO79" s="9" t="e">
        <f t="shared" si="95"/>
        <v>#VALUE!</v>
      </c>
      <c r="AP79" s="9" t="e">
        <f t="shared" si="95"/>
        <v>#VALUE!</v>
      </c>
      <c r="AQ79" s="9" t="e">
        <f t="shared" si="95"/>
        <v>#VALUE!</v>
      </c>
      <c r="AR79" s="9" t="e">
        <f t="shared" si="95"/>
        <v>#VALUE!</v>
      </c>
      <c r="AS79" s="9" t="e">
        <f t="shared" si="95"/>
        <v>#VALUE!</v>
      </c>
      <c r="AT79" s="9" t="e">
        <f t="shared" si="95"/>
        <v>#VALUE!</v>
      </c>
      <c r="AU79" s="9" t="e">
        <f t="shared" si="95"/>
        <v>#VALUE!</v>
      </c>
      <c r="AV79" s="9" t="e">
        <f t="shared" si="95"/>
        <v>#VALUE!</v>
      </c>
      <c r="AW79" s="9" t="e">
        <f t="shared" si="95"/>
        <v>#VALUE!</v>
      </c>
      <c r="AX79" s="9" t="e">
        <f t="shared" si="95"/>
        <v>#VALUE!</v>
      </c>
      <c r="AY79" s="9" t="e">
        <f t="shared" si="95"/>
        <v>#VALUE!</v>
      </c>
      <c r="AZ79" s="9" t="e">
        <f t="shared" si="95"/>
        <v>#VALUE!</v>
      </c>
      <c r="BA79" s="9" t="e">
        <f t="shared" si="95"/>
        <v>#VALUE!</v>
      </c>
      <c r="BB79" s="9" t="e">
        <f t="shared" si="95"/>
        <v>#VALUE!</v>
      </c>
      <c r="BC79" s="9" t="e">
        <f t="shared" si="95"/>
        <v>#VALUE!</v>
      </c>
      <c r="BD79" s="9" t="e">
        <f t="shared" si="95"/>
        <v>#VALUE!</v>
      </c>
      <c r="BE79" s="9" t="e">
        <f t="shared" si="95"/>
        <v>#VALUE!</v>
      </c>
      <c r="BF79" s="9" t="e">
        <f t="shared" si="95"/>
        <v>#VALUE!</v>
      </c>
      <c r="BG79" s="9" t="e">
        <f t="shared" si="95"/>
        <v>#VALUE!</v>
      </c>
      <c r="BH79" s="9" t="e">
        <f t="shared" si="95"/>
        <v>#VALUE!</v>
      </c>
      <c r="BI79" s="9" t="e">
        <f t="shared" si="95"/>
        <v>#VALUE!</v>
      </c>
      <c r="BJ79" s="9" t="e">
        <f t="shared" si="95"/>
        <v>#VALUE!</v>
      </c>
      <c r="BK79" s="9" t="e">
        <f t="shared" si="95"/>
        <v>#VALUE!</v>
      </c>
      <c r="BL79" s="9" t="e">
        <f t="shared" si="95"/>
        <v>#VALUE!</v>
      </c>
      <c r="BM79" s="9" t="e">
        <f t="shared" si="95"/>
        <v>#VALUE!</v>
      </c>
      <c r="BN79" s="9" t="e">
        <f t="shared" si="95"/>
        <v>#VALUE!</v>
      </c>
      <c r="BO79" s="9" t="e">
        <f t="shared" si="95"/>
        <v>#VALUE!</v>
      </c>
    </row>
    <row r="80" spans="2:67" x14ac:dyDescent="0.25">
      <c r="B80" s="292" t="s">
        <v>199</v>
      </c>
      <c r="D80" s="7">
        <f t="shared" ref="D80:AC80" si="96">D79/D78</f>
        <v>4364.6151858477442</v>
      </c>
      <c r="E80" s="7">
        <f t="shared" si="96"/>
        <v>3904.576139310856</v>
      </c>
      <c r="F80" s="7">
        <f t="shared" si="96"/>
        <v>3797.0048999591672</v>
      </c>
      <c r="G80" s="7">
        <f t="shared" si="96"/>
        <v>3674.2756735650137</v>
      </c>
      <c r="H80" s="7">
        <f t="shared" si="96"/>
        <v>3455.6720554272515</v>
      </c>
      <c r="I80" s="7">
        <f t="shared" si="96"/>
        <v>3391.5151515151515</v>
      </c>
      <c r="J80" s="7">
        <f t="shared" si="96"/>
        <v>3531.2653374233128</v>
      </c>
      <c r="K80" s="7">
        <f t="shared" si="96"/>
        <v>3875.5518969219756</v>
      </c>
      <c r="L80" s="7">
        <f t="shared" si="96"/>
        <v>4175.4389920424401</v>
      </c>
      <c r="M80" s="7">
        <f t="shared" si="96"/>
        <v>4068.5042987889433</v>
      </c>
      <c r="N80" s="7">
        <f t="shared" si="96"/>
        <v>3884.8940668068208</v>
      </c>
      <c r="O80" s="7">
        <f t="shared" si="96"/>
        <v>3891.1268187365063</v>
      </c>
      <c r="P80" s="7">
        <f t="shared" si="96"/>
        <v>4088.1572558794842</v>
      </c>
      <c r="Q80" s="7">
        <f t="shared" si="96"/>
        <v>3937.2785323110625</v>
      </c>
      <c r="R80" s="7">
        <f t="shared" si="96"/>
        <v>3995.8128395061726</v>
      </c>
      <c r="S80" s="7">
        <f t="shared" si="96"/>
        <v>3996.0672250089574</v>
      </c>
      <c r="T80" s="7">
        <f t="shared" si="96"/>
        <v>3771.5828432525682</v>
      </c>
      <c r="U80" s="7">
        <f t="shared" si="96"/>
        <v>3894.8704906436883</v>
      </c>
      <c r="V80" s="7">
        <f t="shared" si="96"/>
        <v>3018.5287208779923</v>
      </c>
      <c r="W80" s="7">
        <f t="shared" si="96"/>
        <v>3359.9040976251717</v>
      </c>
      <c r="X80" s="7">
        <f t="shared" si="96"/>
        <v>3298.5379471748579</v>
      </c>
      <c r="Y80" s="7">
        <f t="shared" si="96"/>
        <v>3388.8039979080713</v>
      </c>
      <c r="Z80" s="7">
        <f t="shared" si="96"/>
        <v>3356.2128541418269</v>
      </c>
      <c r="AA80" s="7">
        <f t="shared" si="96"/>
        <v>3082.0508582058001</v>
      </c>
      <c r="AB80" s="7">
        <f>AB79/AB78</f>
        <v>3169.6082241301401</v>
      </c>
      <c r="AC80" s="7">
        <f t="shared" si="96"/>
        <v>3190.9916352061587</v>
      </c>
      <c r="AD80" s="264">
        <f>SUM(P79:AC79)/SUM(P78:AC78)</f>
        <v>3441.2397589499337</v>
      </c>
      <c r="AF80" s="7">
        <f>AF79/AF78</f>
        <v>3169.6082241301401</v>
      </c>
      <c r="AG80" s="7">
        <f>AG79/AG78</f>
        <v>3190.9916352061587</v>
      </c>
      <c r="AH80" s="7" t="e">
        <f>SUMIF('[22]Paga All'!$G$581:$J$1238,$A$3&amp;$B$52&amp;$B80,'[22]Paga All'!$J$581:$J$1238)</f>
        <v>#VALUE!</v>
      </c>
      <c r="AI80" s="7" t="e">
        <f>SUMIF('[23]Paga all'!$F$665:$G$1279,$A$3&amp;$B$68&amp;$B80,'[23]Paga all'!$G$665:$G$1279)</f>
        <v>#VALUE!</v>
      </c>
      <c r="AJ80" s="9" t="e">
        <f>SUMIF('[16]Paga all'!$F$555:$G$1252,$A$3&amp;$B$52&amp;$B80,'[16]Paga all'!$G$555:$G$1252)</f>
        <v>#VALUE!</v>
      </c>
      <c r="AK80" s="9" t="e">
        <f t="shared" ref="AK80:BO80" si="97">AK79/AK78</f>
        <v>#VALUE!</v>
      </c>
      <c r="AL80" s="9" t="e">
        <f t="shared" si="97"/>
        <v>#VALUE!</v>
      </c>
      <c r="AM80" s="9" t="e">
        <f t="shared" si="97"/>
        <v>#VALUE!</v>
      </c>
      <c r="AN80" s="9" t="e">
        <f t="shared" si="97"/>
        <v>#VALUE!</v>
      </c>
      <c r="AO80" s="9" t="e">
        <f t="shared" si="97"/>
        <v>#VALUE!</v>
      </c>
      <c r="AP80" s="9" t="e">
        <f t="shared" si="97"/>
        <v>#VALUE!</v>
      </c>
      <c r="AQ80" s="9" t="e">
        <f t="shared" si="97"/>
        <v>#VALUE!</v>
      </c>
      <c r="AR80" s="9" t="e">
        <f t="shared" si="97"/>
        <v>#VALUE!</v>
      </c>
      <c r="AS80" s="9" t="e">
        <f t="shared" si="97"/>
        <v>#VALUE!</v>
      </c>
      <c r="AT80" s="9" t="e">
        <f t="shared" si="97"/>
        <v>#VALUE!</v>
      </c>
      <c r="AU80" s="9" t="e">
        <f t="shared" si="97"/>
        <v>#VALUE!</v>
      </c>
      <c r="AV80" s="9" t="e">
        <f t="shared" si="97"/>
        <v>#VALUE!</v>
      </c>
      <c r="AW80" s="9" t="e">
        <f t="shared" si="97"/>
        <v>#VALUE!</v>
      </c>
      <c r="AX80" s="9" t="e">
        <f t="shared" si="97"/>
        <v>#VALUE!</v>
      </c>
      <c r="AY80" s="9" t="e">
        <f t="shared" si="97"/>
        <v>#VALUE!</v>
      </c>
      <c r="AZ80" s="9" t="e">
        <f t="shared" si="97"/>
        <v>#VALUE!</v>
      </c>
      <c r="BA80" s="9" t="e">
        <f t="shared" si="97"/>
        <v>#VALUE!</v>
      </c>
      <c r="BB80" s="9" t="e">
        <f t="shared" si="97"/>
        <v>#VALUE!</v>
      </c>
      <c r="BC80" s="9" t="e">
        <f t="shared" si="97"/>
        <v>#VALUE!</v>
      </c>
      <c r="BD80" s="9" t="e">
        <f t="shared" si="97"/>
        <v>#VALUE!</v>
      </c>
      <c r="BE80" s="9" t="e">
        <f t="shared" si="97"/>
        <v>#VALUE!</v>
      </c>
      <c r="BF80" s="9" t="e">
        <f t="shared" si="97"/>
        <v>#VALUE!</v>
      </c>
      <c r="BG80" s="9" t="e">
        <f t="shared" si="97"/>
        <v>#VALUE!</v>
      </c>
      <c r="BH80" s="9" t="e">
        <f t="shared" si="97"/>
        <v>#VALUE!</v>
      </c>
      <c r="BI80" s="9" t="e">
        <f t="shared" si="97"/>
        <v>#VALUE!</v>
      </c>
      <c r="BJ80" s="9" t="e">
        <f t="shared" si="97"/>
        <v>#VALUE!</v>
      </c>
      <c r="BK80" s="9" t="e">
        <f t="shared" si="97"/>
        <v>#VALUE!</v>
      </c>
      <c r="BL80" s="9" t="e">
        <f t="shared" si="97"/>
        <v>#VALUE!</v>
      </c>
      <c r="BM80" s="9" t="e">
        <f t="shared" si="97"/>
        <v>#VALUE!</v>
      </c>
      <c r="BN80" s="9" t="e">
        <f t="shared" si="97"/>
        <v>#VALUE!</v>
      </c>
      <c r="BO80" s="9" t="e">
        <f t="shared" si="97"/>
        <v>#VALUE!</v>
      </c>
    </row>
    <row r="81" spans="2:67" x14ac:dyDescent="0.25">
      <c r="B81" s="292" t="s">
        <v>295</v>
      </c>
      <c r="D81" s="7">
        <f>IF(VLOOKUP($B$52&amp;$B81,'[20]Other Summ'!$E:$AE,COLUMN(D$1)-2,FALSE)=" ",0,VLOOKUP($B$52&amp;$B81,'[20]Other Summ'!$E:$AE,COLUMN(D$1)-2,FALSE))</f>
        <v>555003.79</v>
      </c>
      <c r="E81" s="7">
        <f>IF(VLOOKUP($B$52&amp;$B81,'[20]Other Summ'!$E:$AE,COLUMN(E$1)-2,FALSE)=" ",0,VLOOKUP($B$52&amp;$B81,'[20]Other Summ'!$E:$AE,COLUMN(E$1)-2,FALSE))</f>
        <v>554329.02</v>
      </c>
      <c r="F81" s="7">
        <f>IF(VLOOKUP($B$52&amp;$B81,'[20]Other Summ'!$E:$AE,COLUMN(F$1)-2,FALSE)=" ",0,VLOOKUP($B$52&amp;$B81,'[20]Other Summ'!$E:$AE,COLUMN(F$1)-2,FALSE))</f>
        <v>738201.03</v>
      </c>
      <c r="G81" s="7">
        <f>IF(VLOOKUP($B$52&amp;$B81,'[20]Other Summ'!$E:$AE,COLUMN(G$1)-2,FALSE)=" ",0,VLOOKUP($B$52&amp;$B81,'[20]Other Summ'!$E:$AE,COLUMN(G$1)-2,FALSE))</f>
        <v>756654.60000000009</v>
      </c>
      <c r="H81" s="7">
        <f>IF(VLOOKUP($B$52&amp;$B81,'[20]Other Summ'!$E:$AE,COLUMN(H$1)-2,FALSE)=" ",0,VLOOKUP($B$52&amp;$B81,'[20]Other Summ'!$E:$AE,COLUMN(H$1)-2,FALSE))</f>
        <v>352920</v>
      </c>
      <c r="I81" s="7">
        <f>IF(VLOOKUP($B$52&amp;$B81,'[20]Other Summ'!$E:$AE,COLUMN(I$1)-2,FALSE)=" ",0,VLOOKUP($B$52&amp;$B81,'[20]Other Summ'!$E:$AE,COLUMN(I$1)-2,FALSE))</f>
        <v>515630</v>
      </c>
      <c r="J81" s="7">
        <f>IF(VLOOKUP($B$52&amp;$B81,'[20]Other Summ'!$E:$AE,COLUMN(J$1)-2,FALSE)=" ",0,VLOOKUP($B$52&amp;$B81,'[20]Other Summ'!$E:$AE,COLUMN(J$1)-2,FALSE))</f>
        <v>547030</v>
      </c>
      <c r="K81" s="7">
        <f>IF(VLOOKUP($B$52&amp;$B81,'[20]Other Summ'!$E:$AE,COLUMN(K$1)-2,FALSE)=" ",0,VLOOKUP($B$52&amp;$B81,'[20]Other Summ'!$E:$AE,COLUMN(K$1)-2,FALSE))</f>
        <v>620501.4</v>
      </c>
      <c r="L81" s="7">
        <f>IF(VLOOKUP($B$52&amp;$B81,'[20]Other Summ'!$E:$AE,COLUMN(L$1)-2,FALSE)=" ",0,VLOOKUP($B$52&amp;$B81,'[20]Other Summ'!$E:$AE,COLUMN(L$1)-2,FALSE))</f>
        <v>896316.53</v>
      </c>
      <c r="M81" s="7">
        <f>IF(VLOOKUP($B$52&amp;$B81,'[20]Other Summ'!$E:$AE,COLUMN(M$1)-2,FALSE)=" ",0,VLOOKUP($B$52&amp;$B81,'[20]Other Summ'!$E:$AE,COLUMN(M$1)-2,FALSE))</f>
        <v>1115795.1100000001</v>
      </c>
      <c r="N81" s="7">
        <f>IF(VLOOKUP($B$52&amp;$B81,'[20]Other Summ'!$E:$AE,COLUMN(N$1)-2,FALSE)=" ",0,VLOOKUP($B$52&amp;$B81,'[20]Other Summ'!$E:$AE,COLUMN(N$1)-2,FALSE))</f>
        <v>852704.63</v>
      </c>
      <c r="O81" s="7">
        <f>IF(VLOOKUP($B$52&amp;$B81,'[20]Other Summ'!$E:$AE,COLUMN(O$1)-2,FALSE)=" ",0,VLOOKUP($B$52&amp;$B81,'[20]Other Summ'!$E:$AE,COLUMN(O$1)-2,FALSE))</f>
        <v>1062541.74</v>
      </c>
      <c r="P81" s="7">
        <f>IF(VLOOKUP($B$52&amp;$B81,'[20]Other Summ'!$E:$AE,COLUMN(P$1)-2,FALSE)=" ",0,VLOOKUP($B$52&amp;$B81,'[20]Other Summ'!$E:$AE,COLUMN(P$1)-2,FALSE))</f>
        <v>942124.27</v>
      </c>
      <c r="Q81" s="7">
        <f>IF(VLOOKUP($B$52&amp;$B81,'[20]Other Summ'!$E:$AE,COLUMN(Q$1)-2,FALSE)=" ",0,VLOOKUP($B$52&amp;$B81,'[20]Other Summ'!$E:$AE,COLUMN(Q$1)-2,FALSE))</f>
        <v>909523.53</v>
      </c>
      <c r="R81" s="7">
        <f>IF(VLOOKUP($B$52&amp;$B81,'[20]Other Summ'!$E:$AE,COLUMN(R$1)-2,FALSE)=" ",0,VLOOKUP($B$52&amp;$B81,'[20]Other Summ'!$E:$AE,COLUMN(R$1)-2,FALSE))</f>
        <v>1013284.55</v>
      </c>
      <c r="S81" s="7">
        <f>IF(VLOOKUP($B$52&amp;$B81,'[20]Other Summ'!$E:$AE,COLUMN(S$1)-2,FALSE)=" ",0,VLOOKUP($B$52&amp;$B81,'[20]Other Summ'!$E:$AE,COLUMN(S$1)-2,FALSE))</f>
        <v>1121743.95</v>
      </c>
      <c r="T81" s="7">
        <f>IF(VLOOKUP($B$52&amp;$B81,'[20]Other Summ'!$E:$AE,COLUMN(T$1)-2,FALSE)=" ",0,VLOOKUP($B$52&amp;$B81,'[20]Other Summ'!$E:$AE,COLUMN(T$1)-2,FALSE))</f>
        <v>1223139.1599999999</v>
      </c>
      <c r="U81" s="7">
        <f>IF(VLOOKUP($B$52&amp;$B81,'[20]Other Summ'!$E:$AE,COLUMN(U$1)-2,FALSE)=" ",0,VLOOKUP($B$52&amp;$B81,'[20]Other Summ'!$E:$AE,COLUMN(U$1)-2,FALSE))</f>
        <v>1515091.31</v>
      </c>
      <c r="V81" s="7">
        <f>IF(VLOOKUP($B$52&amp;$B81,'[20]Other Summ'!$E:$AE,COLUMN(V$1)-2,FALSE)=" ",0,VLOOKUP($B$52&amp;$B81,'[20]Other Summ'!$E:$AE,COLUMN(V$1)-2,FALSE))</f>
        <v>1328611.96</v>
      </c>
      <c r="W81" s="7">
        <f>IF(VLOOKUP($B$52&amp;$B81,'[20]Other Summ'!$E:$AE,COLUMN(W$1)-2,FALSE)=" ",0,VLOOKUP($B$52&amp;$B81,'[20]Other Summ'!$E:$AE,COLUMN(W$1)-2,FALSE))</f>
        <v>1514592.67</v>
      </c>
      <c r="X81" s="7">
        <f>IF(VLOOKUP($B$52&amp;$B81,'[20]Other Summ'!$E:$AE,COLUMN(X$1)-2,FALSE)=" ",0,VLOOKUP($B$52&amp;$B81,'[20]Other Summ'!$E:$AE,COLUMN(X$1)-2,FALSE))</f>
        <v>1611402.1199999999</v>
      </c>
      <c r="Y81" s="7">
        <f>IF(VLOOKUP($B$52&amp;$B81,'[20]Other Summ'!$E:$AE,COLUMN(Y$1)-2,FALSE)=" ",0,VLOOKUP($B$52&amp;$B81,'[20]Other Summ'!$E:$AE,COLUMN(Y$1)-2,FALSE))</f>
        <v>1551289.4300000002</v>
      </c>
      <c r="Z81" s="7">
        <f>IF(VLOOKUP($B$52&amp;$B81,'[20]Other Summ'!$E:$AE,COLUMN(Z$1)-2,FALSE)=" ",0,VLOOKUP($B$52&amp;$B81,'[20]Other Summ'!$E:$AE,COLUMN(Z$1)-2,FALSE))</f>
        <v>1577457.27</v>
      </c>
      <c r="AA81" s="7">
        <f>IF(VLOOKUP($B$52&amp;$B81,'[20]Other Summ'!$E:$AE,COLUMN(AA$1)-2,FALSE)=" ",0,VLOOKUP($B$52&amp;$B81,'[20]Other Summ'!$E:$AE,COLUMN(AA$1)-2,FALSE))</f>
        <v>2014608.81</v>
      </c>
      <c r="AB81" s="7">
        <f>IF(VLOOKUP($B$52&amp;$B81,'[20]Other Summ'!$E:$AE,COLUMN(AB$1)-2,FALSE)=" ",0,VLOOKUP($B$52&amp;$B81,'[20]Other Summ'!$E:$AE,COLUMN(AB$1)-2,FALSE))</f>
        <v>1720653.7700000003</v>
      </c>
      <c r="AC81" s="7">
        <f>IF(VLOOKUP($B$52&amp;$B81,'[20]Other Summ'!$E:$AE,COLUMN(AC$1)-2,FALSE)=" ",0,VLOOKUP($B$52&amp;$B81,'[20]Other Summ'!$E:$AE,COLUMN(AC$1)-2,FALSE))</f>
        <v>2345310.62</v>
      </c>
      <c r="AF81" s="7">
        <f>AB81</f>
        <v>1720653.7700000003</v>
      </c>
      <c r="AG81" s="7">
        <f>AC81</f>
        <v>2345310.62</v>
      </c>
      <c r="AH81" s="7" t="e">
        <f>SUMIF('[22]Paga All'!$G$581:$J$1238,$A$3&amp;$B$52&amp;$B81,'[22]Paga All'!$J$581:$J$1238)+SUMIF('[22]Paga All'!$G$581:$J$1238,$A$3&amp;$B$52&amp;$B82,'[22]Paga All'!$J$581:$J$1238)</f>
        <v>#VALUE!</v>
      </c>
      <c r="AI81" s="7" t="e">
        <f>SUMIF('[23]Paga all'!$F$665:$G$1279,$A$3&amp;$B$68&amp;$B81,'[23]Paga all'!$G$665:$G$1279)+SUMIF('[23]Paga all'!$F$665:$G$1279,$A$3&amp;$B$68&amp;$B82,'[23]Paga all'!$G$665:$G$1279)</f>
        <v>#VALUE!</v>
      </c>
      <c r="AJ81" s="9" t="e">
        <f>SUMIF('[16]Paga all'!$F$555:$G$1252,$A$3&amp;$B$52&amp;$B81,'[16]Paga all'!$G$555:$G$1252)+SUMIF('[16]Paga all'!$F$555:$G$1252,$A$3&amp;$B$52&amp;$B82,'[16]Paga all'!$G$555:$G$1252)</f>
        <v>#VALUE!</v>
      </c>
      <c r="AK81" s="9" t="e">
        <f t="shared" ref="AK81:BO81" si="98">AK78*AK73</f>
        <v>#VALUE!</v>
      </c>
      <c r="AL81" s="9" t="e">
        <f t="shared" si="98"/>
        <v>#VALUE!</v>
      </c>
      <c r="AM81" s="9" t="e">
        <f t="shared" si="98"/>
        <v>#VALUE!</v>
      </c>
      <c r="AN81" s="9" t="e">
        <f t="shared" si="98"/>
        <v>#VALUE!</v>
      </c>
      <c r="AO81" s="9" t="e">
        <f t="shared" si="98"/>
        <v>#VALUE!</v>
      </c>
      <c r="AP81" s="9" t="e">
        <f t="shared" si="98"/>
        <v>#VALUE!</v>
      </c>
      <c r="AQ81" s="9" t="e">
        <f t="shared" si="98"/>
        <v>#VALUE!</v>
      </c>
      <c r="AR81" s="9" t="e">
        <f t="shared" si="98"/>
        <v>#VALUE!</v>
      </c>
      <c r="AS81" s="9" t="e">
        <f t="shared" si="98"/>
        <v>#VALUE!</v>
      </c>
      <c r="AT81" s="9" t="e">
        <f t="shared" si="98"/>
        <v>#VALUE!</v>
      </c>
      <c r="AU81" s="9" t="e">
        <f t="shared" si="98"/>
        <v>#VALUE!</v>
      </c>
      <c r="AV81" s="9" t="e">
        <f t="shared" si="98"/>
        <v>#VALUE!</v>
      </c>
      <c r="AW81" s="9" t="e">
        <f t="shared" si="98"/>
        <v>#VALUE!</v>
      </c>
      <c r="AX81" s="9" t="e">
        <f t="shared" si="98"/>
        <v>#VALUE!</v>
      </c>
      <c r="AY81" s="9" t="e">
        <f t="shared" si="98"/>
        <v>#VALUE!</v>
      </c>
      <c r="AZ81" s="9" t="e">
        <f t="shared" si="98"/>
        <v>#VALUE!</v>
      </c>
      <c r="BA81" s="9" t="e">
        <f t="shared" si="98"/>
        <v>#VALUE!</v>
      </c>
      <c r="BB81" s="9" t="e">
        <f t="shared" si="98"/>
        <v>#VALUE!</v>
      </c>
      <c r="BC81" s="9" t="e">
        <f t="shared" si="98"/>
        <v>#VALUE!</v>
      </c>
      <c r="BD81" s="9" t="e">
        <f t="shared" si="98"/>
        <v>#VALUE!</v>
      </c>
      <c r="BE81" s="9" t="e">
        <f t="shared" si="98"/>
        <v>#VALUE!</v>
      </c>
      <c r="BF81" s="9" t="e">
        <f t="shared" si="98"/>
        <v>#VALUE!</v>
      </c>
      <c r="BG81" s="9" t="e">
        <f t="shared" si="98"/>
        <v>#VALUE!</v>
      </c>
      <c r="BH81" s="9" t="e">
        <f t="shared" si="98"/>
        <v>#VALUE!</v>
      </c>
      <c r="BI81" s="9" t="e">
        <f t="shared" si="98"/>
        <v>#VALUE!</v>
      </c>
      <c r="BJ81" s="9" t="e">
        <f t="shared" si="98"/>
        <v>#VALUE!</v>
      </c>
      <c r="BK81" s="9" t="e">
        <f t="shared" si="98"/>
        <v>#VALUE!</v>
      </c>
      <c r="BL81" s="9" t="e">
        <f t="shared" si="98"/>
        <v>#VALUE!</v>
      </c>
      <c r="BM81" s="9" t="e">
        <f t="shared" si="98"/>
        <v>#VALUE!</v>
      </c>
      <c r="BN81" s="9" t="e">
        <f t="shared" si="98"/>
        <v>#VALUE!</v>
      </c>
      <c r="BO81" s="9" t="e">
        <f t="shared" si="98"/>
        <v>#VALUE!</v>
      </c>
    </row>
    <row r="82" spans="2:67" x14ac:dyDescent="0.25">
      <c r="B82" s="292" t="s">
        <v>296</v>
      </c>
      <c r="D82" s="7">
        <f>IF(VLOOKUP($B$52&amp;$B82,'[20]Other Summ'!$E:$AE,COLUMN(D$1)-2,FALSE)=" ",0,VLOOKUP($B$52&amp;$B82,'[20]Other Summ'!$E:$AE,COLUMN(D$1)-2,FALSE))</f>
        <v>234800</v>
      </c>
      <c r="E82" s="7">
        <f>IF(VLOOKUP($B$52&amp;$B82,'[20]Other Summ'!$E:$AE,COLUMN(E$1)-2,FALSE)=" ",0,VLOOKUP($B$52&amp;$B82,'[20]Other Summ'!$E:$AE,COLUMN(E$1)-2,FALSE))</f>
        <v>235600</v>
      </c>
      <c r="F82" s="7">
        <f>IF(VLOOKUP($B$52&amp;$B82,'[20]Other Summ'!$E:$AE,COLUMN(F$1)-2,FALSE)=" ",0,VLOOKUP($B$52&amp;$B82,'[20]Other Summ'!$E:$AE,COLUMN(F$1)-2,FALSE))</f>
        <v>312150</v>
      </c>
      <c r="G82" s="7">
        <f>IF(VLOOKUP($B$52&amp;$B82,'[20]Other Summ'!$E:$AE,COLUMN(G$1)-2,FALSE)=" ",0,VLOOKUP($B$52&amp;$B82,'[20]Other Summ'!$E:$AE,COLUMN(G$1)-2,FALSE))</f>
        <v>320700</v>
      </c>
      <c r="H82" s="7">
        <f>IF(VLOOKUP($B$52&amp;$B82,'[20]Other Summ'!$E:$AE,COLUMN(H$1)-2,FALSE)=" ",0,VLOOKUP($B$52&amp;$B82,'[20]Other Summ'!$E:$AE,COLUMN(H$1)-2,FALSE))</f>
        <v>352920</v>
      </c>
      <c r="I82" s="7">
        <f>IF(VLOOKUP($B$52&amp;$B82,'[20]Other Summ'!$E:$AE,COLUMN(I$1)-2,FALSE)=" ",0,VLOOKUP($B$52&amp;$B82,'[20]Other Summ'!$E:$AE,COLUMN(I$1)-2,FALSE))</f>
        <v>347690</v>
      </c>
      <c r="J82" s="7">
        <f>IF(VLOOKUP($B$52&amp;$B82,'[20]Other Summ'!$E:$AE,COLUMN(J$1)-2,FALSE)=" ",0,VLOOKUP($B$52&amp;$B82,'[20]Other Summ'!$E:$AE,COLUMN(J$1)-2,FALSE))</f>
        <v>364470</v>
      </c>
      <c r="K82" s="7">
        <f>IF(VLOOKUP($B$52&amp;$B82,'[20]Other Summ'!$E:$AE,COLUMN(K$1)-2,FALSE)=" ",0,VLOOKUP($B$52&amp;$B82,'[20]Other Summ'!$E:$AE,COLUMN(K$1)-2,FALSE))</f>
        <v>406370</v>
      </c>
      <c r="L82" s="7">
        <f>IF(VLOOKUP($B$52&amp;$B82,'[20]Other Summ'!$E:$AE,COLUMN(L$1)-2,FALSE)=" ",0,VLOOKUP($B$52&amp;$B82,'[20]Other Summ'!$E:$AE,COLUMN(L$1)-2,FALSE))</f>
        <v>422780</v>
      </c>
      <c r="M82" s="7">
        <f>IF(VLOOKUP($B$52&amp;$B82,'[20]Other Summ'!$E:$AE,COLUMN(M$1)-2,FALSE)=" ",0,VLOOKUP($B$52&amp;$B82,'[20]Other Summ'!$E:$AE,COLUMN(M$1)-2,FALSE))</f>
        <v>458170</v>
      </c>
      <c r="N82" s="7">
        <f>IF(VLOOKUP($B$52&amp;$B82,'[20]Other Summ'!$E:$AE,COLUMN(N$1)-2,FALSE)=" ",0,VLOOKUP($B$52&amp;$B82,'[20]Other Summ'!$E:$AE,COLUMN(N$1)-2,FALSE))</f>
        <v>348440</v>
      </c>
      <c r="O82" s="7">
        <f>IF(VLOOKUP($B$52&amp;$B82,'[20]Other Summ'!$E:$AE,COLUMN(O$1)-2,FALSE)=" ",0,VLOOKUP($B$52&amp;$B82,'[20]Other Summ'!$E:$AE,COLUMN(O$1)-2,FALSE))</f>
        <v>434930</v>
      </c>
      <c r="P82" s="7">
        <f>IF(VLOOKUP($B$52&amp;$B82,'[20]Other Summ'!$E:$AE,COLUMN(P$1)-2,FALSE)=" ",0,VLOOKUP($B$52&amp;$B82,'[20]Other Summ'!$E:$AE,COLUMN(P$1)-2,FALSE))</f>
        <v>379910</v>
      </c>
      <c r="Q82" s="7">
        <f>IF(VLOOKUP($B$52&amp;$B82,'[20]Other Summ'!$E:$AE,COLUMN(Q$1)-2,FALSE)=" ",0,VLOOKUP($B$52&amp;$B82,'[20]Other Summ'!$E:$AE,COLUMN(Q$1)-2,FALSE))</f>
        <v>367450</v>
      </c>
      <c r="R82" s="7">
        <f>IF(VLOOKUP($B$52&amp;$B82,'[20]Other Summ'!$E:$AE,COLUMN(R$1)-2,FALSE)=" ",0,VLOOKUP($B$52&amp;$B82,'[20]Other Summ'!$E:$AE,COLUMN(R$1)-2,FALSE))</f>
        <v>406140</v>
      </c>
      <c r="S82" s="7">
        <f>IF(VLOOKUP($B$52&amp;$B82,'[20]Other Summ'!$E:$AE,COLUMN(S$1)-2,FALSE)=" ",0,VLOOKUP($B$52&amp;$B82,'[20]Other Summ'!$E:$AE,COLUMN(S$1)-2,FALSE))</f>
        <v>452160</v>
      </c>
      <c r="T82" s="7">
        <f>IF(VLOOKUP($B$52&amp;$B82,'[20]Other Summ'!$E:$AE,COLUMN(T$1)-2,FALSE)=" ",0,VLOOKUP($B$52&amp;$B82,'[20]Other Summ'!$E:$AE,COLUMN(T$1)-2,FALSE))</f>
        <v>486590</v>
      </c>
      <c r="U82" s="7">
        <f>IF(VLOOKUP($B$52&amp;$B82,'[20]Other Summ'!$E:$AE,COLUMN(U$1)-2,FALSE)=" ",0,VLOOKUP($B$52&amp;$B82,'[20]Other Summ'!$E:$AE,COLUMN(U$1)-2,FALSE))</f>
        <v>598220</v>
      </c>
      <c r="V82" s="7">
        <f>IF(VLOOKUP($B$52&amp;$B82,'[20]Other Summ'!$E:$AE,COLUMN(V$1)-2,FALSE)=" ",0,VLOOKUP($B$52&amp;$B82,'[20]Other Summ'!$E:$AE,COLUMN(V$1)-2,FALSE))</f>
        <v>546340</v>
      </c>
      <c r="W82" s="7">
        <f>IF(VLOOKUP($B$52&amp;$B82,'[20]Other Summ'!$E:$AE,COLUMN(W$1)-2,FALSE)=" ",0,VLOOKUP($B$52&amp;$B82,'[20]Other Summ'!$E:$AE,COLUMN(W$1)-2,FALSE))</f>
        <v>618220</v>
      </c>
      <c r="X82" s="7">
        <f>IF(VLOOKUP($B$52&amp;$B82,'[20]Other Summ'!$E:$AE,COLUMN(X$1)-2,FALSE)=" ",0,VLOOKUP($B$52&amp;$B82,'[20]Other Summ'!$E:$AE,COLUMN(X$1)-2,FALSE))</f>
        <v>660150</v>
      </c>
      <c r="Y82" s="7">
        <f>IF(VLOOKUP($B$52&amp;$B82,'[20]Other Summ'!$E:$AE,COLUMN(Y$1)-2,FALSE)=" ",0,VLOOKUP($B$52&amp;$B82,'[20]Other Summ'!$E:$AE,COLUMN(Y$1)-2,FALSE))</f>
        <v>623790</v>
      </c>
      <c r="Z82" s="7">
        <f>IF(VLOOKUP($B$52&amp;$B82,'[20]Other Summ'!$E:$AE,COLUMN(Z$1)-2,FALSE)=" ",0,VLOOKUP($B$52&amp;$B82,'[20]Other Summ'!$E:$AE,COLUMN(Z$1)-2,FALSE))</f>
        <v>634070</v>
      </c>
      <c r="AA82" s="7">
        <f>IF(VLOOKUP($B$52&amp;$B82,'[20]Other Summ'!$E:$AE,COLUMN(AA$1)-2,FALSE)=" ",0,VLOOKUP($B$52&amp;$B82,'[20]Other Summ'!$E:$AE,COLUMN(AA$1)-2,FALSE))</f>
        <v>812160</v>
      </c>
      <c r="AB82" s="7">
        <f>IF(VLOOKUP($B$52&amp;$B82,'[20]Other Summ'!$E:$AE,COLUMN(AB$1)-2,FALSE)=" ",0,VLOOKUP($B$52&amp;$B82,'[20]Other Summ'!$E:$AE,COLUMN(AB$1)-2,FALSE))</f>
        <v>689940</v>
      </c>
      <c r="AC82" s="7">
        <f>IF(VLOOKUP($B$52&amp;$B82,'[20]Other Summ'!$E:$AE,COLUMN(AC$1)-2,FALSE)=" ",0,VLOOKUP($B$52&amp;$B82,'[20]Other Summ'!$E:$AE,COLUMN(AC$1)-2,FALSE))</f>
        <v>941490</v>
      </c>
      <c r="AF82" s="7">
        <f>AB82</f>
        <v>689940</v>
      </c>
      <c r="AG82" s="7">
        <f>AC82</f>
        <v>941490</v>
      </c>
      <c r="AH82" s="7" t="e">
        <f>SUMIF('[22]Paga All'!$G$581:$J$1238,$A$3&amp;$B$52&amp;$B82,'[22]Paga All'!$J$581:$J$1238)</f>
        <v>#VALUE!</v>
      </c>
      <c r="AI82" s="7" t="e">
        <f>SUMIF('[23]Paga all'!$F$665:$G$1279,$A$3&amp;$B$68&amp;$B82,'[23]Paga all'!$G$665:$G$1279)</f>
        <v>#VALUE!</v>
      </c>
      <c r="AJ82" s="9" t="e">
        <f>SUMIF('[16]Paga all'!$F$555:$G$1252,$A$3&amp;$B$52&amp;$B82,'[16]Paga all'!$G$555:$G$1252)</f>
        <v>#VALUE!</v>
      </c>
      <c r="AK82" s="9" t="e">
        <f t="shared" ref="AK82:BO82" si="99">AK74*AK81</f>
        <v>#VALUE!</v>
      </c>
      <c r="AL82" s="9" t="e">
        <f t="shared" si="99"/>
        <v>#VALUE!</v>
      </c>
      <c r="AM82" s="9" t="e">
        <f t="shared" si="99"/>
        <v>#VALUE!</v>
      </c>
      <c r="AN82" s="9" t="e">
        <f t="shared" si="99"/>
        <v>#VALUE!</v>
      </c>
      <c r="AO82" s="9" t="e">
        <f t="shared" si="99"/>
        <v>#VALUE!</v>
      </c>
      <c r="AP82" s="9" t="e">
        <f t="shared" si="99"/>
        <v>#VALUE!</v>
      </c>
      <c r="AQ82" s="9" t="e">
        <f t="shared" si="99"/>
        <v>#VALUE!</v>
      </c>
      <c r="AR82" s="9" t="e">
        <f t="shared" si="99"/>
        <v>#VALUE!</v>
      </c>
      <c r="AS82" s="9" t="e">
        <f t="shared" si="99"/>
        <v>#VALUE!</v>
      </c>
      <c r="AT82" s="9" t="e">
        <f t="shared" si="99"/>
        <v>#VALUE!</v>
      </c>
      <c r="AU82" s="9" t="e">
        <f t="shared" si="99"/>
        <v>#VALUE!</v>
      </c>
      <c r="AV82" s="9" t="e">
        <f t="shared" si="99"/>
        <v>#VALUE!</v>
      </c>
      <c r="AW82" s="9" t="e">
        <f t="shared" si="99"/>
        <v>#VALUE!</v>
      </c>
      <c r="AX82" s="9" t="e">
        <f t="shared" si="99"/>
        <v>#VALUE!</v>
      </c>
      <c r="AY82" s="9" t="e">
        <f t="shared" si="99"/>
        <v>#VALUE!</v>
      </c>
      <c r="AZ82" s="9" t="e">
        <f t="shared" si="99"/>
        <v>#VALUE!</v>
      </c>
      <c r="BA82" s="9" t="e">
        <f t="shared" si="99"/>
        <v>#VALUE!</v>
      </c>
      <c r="BB82" s="9" t="e">
        <f t="shared" si="99"/>
        <v>#VALUE!</v>
      </c>
      <c r="BC82" s="9" t="e">
        <f t="shared" si="99"/>
        <v>#VALUE!</v>
      </c>
      <c r="BD82" s="9" t="e">
        <f t="shared" si="99"/>
        <v>#VALUE!</v>
      </c>
      <c r="BE82" s="9" t="e">
        <f t="shared" si="99"/>
        <v>#VALUE!</v>
      </c>
      <c r="BF82" s="9" t="e">
        <f t="shared" si="99"/>
        <v>#VALUE!</v>
      </c>
      <c r="BG82" s="9" t="e">
        <f t="shared" si="99"/>
        <v>#VALUE!</v>
      </c>
      <c r="BH82" s="9" t="e">
        <f t="shared" si="99"/>
        <v>#VALUE!</v>
      </c>
      <c r="BI82" s="9" t="e">
        <f t="shared" si="99"/>
        <v>#VALUE!</v>
      </c>
      <c r="BJ82" s="9" t="e">
        <f t="shared" si="99"/>
        <v>#VALUE!</v>
      </c>
      <c r="BK82" s="9" t="e">
        <f t="shared" si="99"/>
        <v>#VALUE!</v>
      </c>
      <c r="BL82" s="9" t="e">
        <f t="shared" si="99"/>
        <v>#VALUE!</v>
      </c>
      <c r="BM82" s="9" t="e">
        <f t="shared" si="99"/>
        <v>#VALUE!</v>
      </c>
      <c r="BN82" s="9" t="e">
        <f t="shared" si="99"/>
        <v>#VALUE!</v>
      </c>
      <c r="BO82" s="9" t="e">
        <f t="shared" si="99"/>
        <v>#VALUE!</v>
      </c>
    </row>
    <row r="84" spans="2:67" x14ac:dyDescent="0.25">
      <c r="B84" s="290" t="s">
        <v>119</v>
      </c>
      <c r="D84" s="240"/>
      <c r="E84" s="240"/>
      <c r="F84" s="240"/>
      <c r="G84" s="240"/>
      <c r="H84" s="240"/>
      <c r="I84" s="240"/>
      <c r="J84" s="240"/>
      <c r="K84" s="240"/>
      <c r="L84" s="240"/>
      <c r="M84" s="240"/>
      <c r="N84" s="240"/>
      <c r="O84" s="240"/>
      <c r="P84" s="240"/>
      <c r="Q84" s="240"/>
      <c r="R84" s="240"/>
      <c r="S84" s="240"/>
      <c r="T84" s="240"/>
      <c r="U84" s="240"/>
      <c r="V84" s="240"/>
      <c r="W84" s="240"/>
      <c r="X84" s="240"/>
      <c r="Y84" s="240"/>
      <c r="Z84" s="240"/>
      <c r="AA84" s="234">
        <f>RATE((COUNT($E$1:$O$1)),,-$D85,$O85)</f>
        <v>0.2655145941076833</v>
      </c>
      <c r="AB84" s="234">
        <f>RATE((COUNT($E$1:$O$1)),,-$D85,$O85)</f>
        <v>0.2655145941076833</v>
      </c>
      <c r="AC84" s="234">
        <f>RATE((COUNT($Q$1:$AC$1)),,-$P85,$AC85)</f>
        <v>9.8445431552455068E-2</v>
      </c>
      <c r="AF84" s="234"/>
      <c r="AG84" s="234"/>
      <c r="AH84" s="234"/>
    </row>
    <row r="85" spans="2:67" x14ac:dyDescent="0.25">
      <c r="B85" s="291" t="s">
        <v>137</v>
      </c>
      <c r="D85" s="243">
        <f>D92+D93</f>
        <v>15</v>
      </c>
      <c r="E85" s="243">
        <f>E92+E93</f>
        <v>19</v>
      </c>
      <c r="F85" s="243">
        <f>F92+F93</f>
        <v>43</v>
      </c>
      <c r="G85" s="243">
        <f>G92+G93</f>
        <v>82</v>
      </c>
      <c r="H85" s="243">
        <f t="shared" ref="H85:AC85" si="100">H92+H93</f>
        <v>99</v>
      </c>
      <c r="I85" s="243">
        <f t="shared" si="100"/>
        <v>110</v>
      </c>
      <c r="J85" s="243">
        <f t="shared" si="100"/>
        <v>120</v>
      </c>
      <c r="K85" s="243">
        <f t="shared" si="100"/>
        <v>144</v>
      </c>
      <c r="L85" s="243">
        <f t="shared" si="100"/>
        <v>164</v>
      </c>
      <c r="M85" s="243">
        <f t="shared" si="100"/>
        <v>190</v>
      </c>
      <c r="N85" s="243">
        <f t="shared" si="100"/>
        <v>208</v>
      </c>
      <c r="O85" s="243">
        <f t="shared" si="100"/>
        <v>200</v>
      </c>
      <c r="P85" s="243">
        <f t="shared" si="100"/>
        <v>226</v>
      </c>
      <c r="Q85" s="243">
        <f t="shared" si="100"/>
        <v>236</v>
      </c>
      <c r="R85" s="243">
        <f t="shared" si="100"/>
        <v>268</v>
      </c>
      <c r="S85" s="243">
        <f t="shared" si="100"/>
        <v>280</v>
      </c>
      <c r="T85" s="243">
        <f t="shared" si="100"/>
        <v>318</v>
      </c>
      <c r="U85" s="243">
        <f t="shared" si="100"/>
        <v>341</v>
      </c>
      <c r="V85" s="243">
        <f t="shared" si="100"/>
        <v>365</v>
      </c>
      <c r="W85" s="243">
        <f t="shared" si="100"/>
        <v>413</v>
      </c>
      <c r="X85" s="243">
        <f t="shared" si="100"/>
        <v>487</v>
      </c>
      <c r="Y85" s="243">
        <f t="shared" si="100"/>
        <v>509</v>
      </c>
      <c r="Z85" s="243">
        <f t="shared" si="100"/>
        <v>541</v>
      </c>
      <c r="AA85" s="243">
        <f t="shared" si="100"/>
        <v>586</v>
      </c>
      <c r="AB85" s="243">
        <f>AB92+AB93</f>
        <v>686</v>
      </c>
      <c r="AC85" s="243">
        <f t="shared" si="100"/>
        <v>766</v>
      </c>
      <c r="AF85" s="244">
        <f>SUM(AF92:AF93)</f>
        <v>686</v>
      </c>
      <c r="AG85" s="244">
        <f t="shared" ref="AG85:BO85" si="101">ROUND((AF92+AF93)*(1+AG86),)</f>
        <v>724</v>
      </c>
      <c r="AH85" s="244">
        <f t="shared" si="101"/>
        <v>808</v>
      </c>
      <c r="AI85" s="245" t="e">
        <f t="shared" si="101"/>
        <v>#VALUE!</v>
      </c>
      <c r="AJ85" s="245" t="e">
        <f t="shared" si="101"/>
        <v>#VALUE!</v>
      </c>
      <c r="AK85" s="245" t="e">
        <f t="shared" si="101"/>
        <v>#VALUE!</v>
      </c>
      <c r="AL85" s="245" t="e">
        <f t="shared" si="101"/>
        <v>#VALUE!</v>
      </c>
      <c r="AM85" s="245" t="e">
        <f t="shared" si="101"/>
        <v>#VALUE!</v>
      </c>
      <c r="AN85" s="245" t="e">
        <f t="shared" si="101"/>
        <v>#VALUE!</v>
      </c>
      <c r="AO85" s="245" t="e">
        <f t="shared" si="101"/>
        <v>#VALUE!</v>
      </c>
      <c r="AP85" s="245" t="e">
        <f t="shared" si="101"/>
        <v>#VALUE!</v>
      </c>
      <c r="AQ85" s="245" t="e">
        <f t="shared" si="101"/>
        <v>#VALUE!</v>
      </c>
      <c r="AR85" s="245" t="e">
        <f t="shared" si="101"/>
        <v>#VALUE!</v>
      </c>
      <c r="AS85" s="245" t="e">
        <f t="shared" si="101"/>
        <v>#VALUE!</v>
      </c>
      <c r="AT85" s="245" t="e">
        <f t="shared" si="101"/>
        <v>#VALUE!</v>
      </c>
      <c r="AU85" s="245" t="e">
        <f t="shared" si="101"/>
        <v>#VALUE!</v>
      </c>
      <c r="AV85" s="245" t="e">
        <f t="shared" si="101"/>
        <v>#VALUE!</v>
      </c>
      <c r="AW85" s="245" t="e">
        <f t="shared" si="101"/>
        <v>#VALUE!</v>
      </c>
      <c r="AX85" s="245" t="e">
        <f t="shared" si="101"/>
        <v>#VALUE!</v>
      </c>
      <c r="AY85" s="245" t="e">
        <f t="shared" si="101"/>
        <v>#VALUE!</v>
      </c>
      <c r="AZ85" s="245" t="e">
        <f t="shared" si="101"/>
        <v>#VALUE!</v>
      </c>
      <c r="BA85" s="245" t="e">
        <f t="shared" si="101"/>
        <v>#VALUE!</v>
      </c>
      <c r="BB85" s="245" t="e">
        <f t="shared" si="101"/>
        <v>#VALUE!</v>
      </c>
      <c r="BC85" s="245" t="e">
        <f t="shared" si="101"/>
        <v>#VALUE!</v>
      </c>
      <c r="BD85" s="245" t="e">
        <f t="shared" si="101"/>
        <v>#VALUE!</v>
      </c>
      <c r="BE85" s="245" t="e">
        <f t="shared" si="101"/>
        <v>#VALUE!</v>
      </c>
      <c r="BF85" s="245" t="e">
        <f t="shared" si="101"/>
        <v>#VALUE!</v>
      </c>
      <c r="BG85" s="245" t="e">
        <f t="shared" si="101"/>
        <v>#VALUE!</v>
      </c>
      <c r="BH85" s="245" t="e">
        <f t="shared" si="101"/>
        <v>#VALUE!</v>
      </c>
      <c r="BI85" s="245" t="e">
        <f t="shared" si="101"/>
        <v>#VALUE!</v>
      </c>
      <c r="BJ85" s="245" t="e">
        <f t="shared" si="101"/>
        <v>#VALUE!</v>
      </c>
      <c r="BK85" s="245" t="e">
        <f t="shared" si="101"/>
        <v>#VALUE!</v>
      </c>
      <c r="BL85" s="245" t="e">
        <f t="shared" si="101"/>
        <v>#VALUE!</v>
      </c>
      <c r="BM85" s="245" t="e">
        <f t="shared" si="101"/>
        <v>#VALUE!</v>
      </c>
      <c r="BN85" s="245" t="e">
        <f t="shared" si="101"/>
        <v>#VALUE!</v>
      </c>
      <c r="BO85" s="245" t="e">
        <f t="shared" si="101"/>
        <v>#VALUE!</v>
      </c>
    </row>
    <row r="86" spans="2:67" x14ac:dyDescent="0.25">
      <c r="B86" s="287" t="s">
        <v>99</v>
      </c>
      <c r="C86" s="247"/>
      <c r="D86" s="248"/>
      <c r="E86" s="249">
        <f>RATE(1,,-D85,E85)</f>
        <v>0.26666666666666666</v>
      </c>
      <c r="F86" s="249">
        <f t="shared" ref="F86:AB86" si="102">RATE(1,,-E85,F85)</f>
        <v>1.263157894736842</v>
      </c>
      <c r="G86" s="249">
        <f t="shared" si="102"/>
        <v>0.90697674418604657</v>
      </c>
      <c r="H86" s="249">
        <f t="shared" si="102"/>
        <v>0.20731707317073172</v>
      </c>
      <c r="I86" s="249">
        <f t="shared" si="102"/>
        <v>0.11111111111111108</v>
      </c>
      <c r="J86" s="249">
        <f t="shared" si="102"/>
        <v>9.0909090909090967E-2</v>
      </c>
      <c r="K86" s="249">
        <f t="shared" si="102"/>
        <v>0.20000000000000009</v>
      </c>
      <c r="L86" s="249">
        <f t="shared" si="102"/>
        <v>0.13888888888888881</v>
      </c>
      <c r="M86" s="249">
        <f t="shared" si="102"/>
        <v>0.15853658536585363</v>
      </c>
      <c r="N86" s="249">
        <f t="shared" si="102"/>
        <v>9.4736842105263203E-2</v>
      </c>
      <c r="O86" s="249">
        <f t="shared" si="102"/>
        <v>-3.8461538461538394E-2</v>
      </c>
      <c r="P86" s="249">
        <f t="shared" si="102"/>
        <v>0.13000000000000003</v>
      </c>
      <c r="Q86" s="249">
        <f t="shared" si="102"/>
        <v>4.424778761061951E-2</v>
      </c>
      <c r="R86" s="249">
        <f t="shared" si="102"/>
        <v>0.13559322033898291</v>
      </c>
      <c r="S86" s="249">
        <f t="shared" si="102"/>
        <v>4.4776119402985218E-2</v>
      </c>
      <c r="T86" s="249">
        <f t="shared" si="102"/>
        <v>0.13571428571428584</v>
      </c>
      <c r="U86" s="249">
        <f t="shared" si="102"/>
        <v>7.2327044025157175E-2</v>
      </c>
      <c r="V86" s="249">
        <f t="shared" si="102"/>
        <v>7.0381231671554273E-2</v>
      </c>
      <c r="W86" s="249">
        <f t="shared" si="102"/>
        <v>0.13150684931506859</v>
      </c>
      <c r="X86" s="249">
        <f t="shared" si="102"/>
        <v>0.1791767554479419</v>
      </c>
      <c r="Y86" s="249">
        <f t="shared" si="102"/>
        <v>4.5174537987679592E-2</v>
      </c>
      <c r="Z86" s="249">
        <f t="shared" si="102"/>
        <v>6.2868369351669881E-2</v>
      </c>
      <c r="AA86" s="249">
        <f t="shared" si="102"/>
        <v>8.3179297597042484E-2</v>
      </c>
      <c r="AB86" s="249">
        <f t="shared" si="102"/>
        <v>0.17064846416382257</v>
      </c>
      <c r="AC86" s="249">
        <f>RATE(1,,-AA85,AC85)</f>
        <v>0.30716723549488045</v>
      </c>
      <c r="AD86" s="250">
        <v>0.1</v>
      </c>
      <c r="AF86" s="267">
        <v>5.5E-2</v>
      </c>
      <c r="AG86" s="267">
        <f>AF86</f>
        <v>5.5E-2</v>
      </c>
      <c r="AH86" s="267">
        <f t="shared" ref="AH86:AW90" si="103">AG86</f>
        <v>5.5E-2</v>
      </c>
      <c r="AI86" s="267">
        <f t="shared" si="103"/>
        <v>5.5E-2</v>
      </c>
      <c r="AJ86" s="267">
        <v>7.0000000000000007E-2</v>
      </c>
      <c r="AK86" s="267">
        <v>8.5000000000000006E-2</v>
      </c>
      <c r="AL86" s="252">
        <f>AD86</f>
        <v>0.1</v>
      </c>
      <c r="AM86" s="252">
        <f t="shared" si="103"/>
        <v>0.1</v>
      </c>
      <c r="AN86" s="252">
        <f t="shared" si="103"/>
        <v>0.1</v>
      </c>
      <c r="AO86" s="252">
        <f t="shared" si="103"/>
        <v>0.1</v>
      </c>
      <c r="AP86" s="252">
        <f t="shared" si="103"/>
        <v>0.1</v>
      </c>
      <c r="AQ86" s="252">
        <f t="shared" si="103"/>
        <v>0.1</v>
      </c>
      <c r="AR86" s="252">
        <f t="shared" si="103"/>
        <v>0.1</v>
      </c>
      <c r="AS86" s="252">
        <f t="shared" si="103"/>
        <v>0.1</v>
      </c>
      <c r="AT86" s="252">
        <f t="shared" si="103"/>
        <v>0.1</v>
      </c>
      <c r="AU86" s="252">
        <f t="shared" si="103"/>
        <v>0.1</v>
      </c>
      <c r="AV86" s="252">
        <f t="shared" si="103"/>
        <v>0.1</v>
      </c>
      <c r="AW86" s="252">
        <f t="shared" si="103"/>
        <v>0.1</v>
      </c>
      <c r="AX86" s="252">
        <f t="shared" ref="AX86:BM90" si="104">AW86</f>
        <v>0.1</v>
      </c>
      <c r="AY86" s="252">
        <f t="shared" si="104"/>
        <v>0.1</v>
      </c>
      <c r="AZ86" s="252">
        <f t="shared" si="104"/>
        <v>0.1</v>
      </c>
      <c r="BA86" s="252">
        <f t="shared" si="104"/>
        <v>0.1</v>
      </c>
      <c r="BB86" s="252">
        <f t="shared" si="104"/>
        <v>0.1</v>
      </c>
      <c r="BC86" s="252">
        <f t="shared" si="104"/>
        <v>0.1</v>
      </c>
      <c r="BD86" s="252">
        <f t="shared" si="104"/>
        <v>0.1</v>
      </c>
      <c r="BE86" s="252">
        <f t="shared" si="104"/>
        <v>0.1</v>
      </c>
      <c r="BF86" s="252">
        <f t="shared" si="104"/>
        <v>0.1</v>
      </c>
      <c r="BG86" s="252">
        <f t="shared" si="104"/>
        <v>0.1</v>
      </c>
      <c r="BH86" s="252">
        <f t="shared" si="104"/>
        <v>0.1</v>
      </c>
      <c r="BI86" s="252">
        <f t="shared" si="104"/>
        <v>0.1</v>
      </c>
      <c r="BJ86" s="252">
        <f t="shared" si="104"/>
        <v>0.1</v>
      </c>
      <c r="BK86" s="252">
        <f t="shared" si="104"/>
        <v>0.1</v>
      </c>
      <c r="BL86" s="252">
        <f t="shared" si="104"/>
        <v>0.1</v>
      </c>
      <c r="BM86" s="252">
        <f t="shared" si="104"/>
        <v>0.1</v>
      </c>
      <c r="BN86" s="252">
        <f t="shared" ref="BN86:BO90" si="105">BM86</f>
        <v>0.1</v>
      </c>
      <c r="BO86" s="252">
        <f t="shared" si="105"/>
        <v>0.1</v>
      </c>
    </row>
    <row r="87" spans="2:67" x14ac:dyDescent="0.25">
      <c r="B87" s="287" t="s">
        <v>101</v>
      </c>
      <c r="C87" s="247"/>
      <c r="D87" s="253">
        <f>D93/D85</f>
        <v>0.2</v>
      </c>
      <c r="E87" s="253">
        <f t="shared" ref="E87:AC87" si="106">E93/E85</f>
        <v>0</v>
      </c>
      <c r="F87" s="253">
        <f t="shared" si="106"/>
        <v>0</v>
      </c>
      <c r="G87" s="253">
        <f t="shared" si="106"/>
        <v>3.6585365853658534E-2</v>
      </c>
      <c r="H87" s="253">
        <f t="shared" si="106"/>
        <v>0.10101010101010101</v>
      </c>
      <c r="I87" s="253">
        <f t="shared" si="106"/>
        <v>3.6363636363636362E-2</v>
      </c>
      <c r="J87" s="253">
        <f t="shared" si="106"/>
        <v>6.6666666666666666E-2</v>
      </c>
      <c r="K87" s="253">
        <f t="shared" si="106"/>
        <v>4.8611111111111112E-2</v>
      </c>
      <c r="L87" s="253">
        <f t="shared" si="106"/>
        <v>0.10365853658536585</v>
      </c>
      <c r="M87" s="253">
        <f t="shared" si="106"/>
        <v>5.2631578947368418E-2</v>
      </c>
      <c r="N87" s="253">
        <f t="shared" si="106"/>
        <v>0.10576923076923077</v>
      </c>
      <c r="O87" s="253">
        <f t="shared" si="106"/>
        <v>0.105</v>
      </c>
      <c r="P87" s="253">
        <f t="shared" si="106"/>
        <v>8.4070796460176997E-2</v>
      </c>
      <c r="Q87" s="253">
        <f t="shared" si="106"/>
        <v>0.10169491525423729</v>
      </c>
      <c r="R87" s="253">
        <f t="shared" si="106"/>
        <v>0.1044776119402985</v>
      </c>
      <c r="S87" s="253">
        <f t="shared" si="106"/>
        <v>7.857142857142857E-2</v>
      </c>
      <c r="T87" s="253">
        <f t="shared" si="106"/>
        <v>9.7484276729559755E-2</v>
      </c>
      <c r="U87" s="253">
        <f t="shared" si="106"/>
        <v>0.10557184750733138</v>
      </c>
      <c r="V87" s="253">
        <f t="shared" si="106"/>
        <v>7.9452054794520555E-2</v>
      </c>
      <c r="W87" s="253">
        <f t="shared" si="106"/>
        <v>7.0217917675544791E-2</v>
      </c>
      <c r="X87" s="253">
        <f t="shared" si="106"/>
        <v>6.5708418891170434E-2</v>
      </c>
      <c r="Y87" s="253">
        <f t="shared" si="106"/>
        <v>7.4656188605108059E-2</v>
      </c>
      <c r="Z87" s="253">
        <f t="shared" si="106"/>
        <v>7.0240295748613679E-2</v>
      </c>
      <c r="AA87" s="253">
        <f t="shared" si="106"/>
        <v>8.8737201365187715E-2</v>
      </c>
      <c r="AB87" s="253">
        <f>AB93/AB85</f>
        <v>5.393586005830904E-2</v>
      </c>
      <c r="AC87" s="253">
        <f t="shared" si="106"/>
        <v>6.2663185378590072E-2</v>
      </c>
      <c r="AD87" s="250">
        <v>0.1</v>
      </c>
      <c r="AF87" s="289">
        <v>0.13</v>
      </c>
      <c r="AG87" s="289">
        <f>AF87</f>
        <v>0.13</v>
      </c>
      <c r="AH87" s="289">
        <f t="shared" si="103"/>
        <v>0.13</v>
      </c>
      <c r="AI87" s="267">
        <f t="shared" si="103"/>
        <v>0.13</v>
      </c>
      <c r="AJ87" s="267">
        <v>0.12</v>
      </c>
      <c r="AK87" s="267">
        <v>0.11</v>
      </c>
      <c r="AL87" s="252">
        <f>AD87</f>
        <v>0.1</v>
      </c>
      <c r="AM87" s="252">
        <f t="shared" si="103"/>
        <v>0.1</v>
      </c>
      <c r="AN87" s="252">
        <f t="shared" si="103"/>
        <v>0.1</v>
      </c>
      <c r="AO87" s="252">
        <f t="shared" si="103"/>
        <v>0.1</v>
      </c>
      <c r="AP87" s="252">
        <f t="shared" si="103"/>
        <v>0.1</v>
      </c>
      <c r="AQ87" s="252">
        <f t="shared" si="103"/>
        <v>0.1</v>
      </c>
      <c r="AR87" s="252">
        <f t="shared" si="103"/>
        <v>0.1</v>
      </c>
      <c r="AS87" s="252">
        <f t="shared" si="103"/>
        <v>0.1</v>
      </c>
      <c r="AT87" s="252">
        <f t="shared" si="103"/>
        <v>0.1</v>
      </c>
      <c r="AU87" s="252">
        <f t="shared" si="103"/>
        <v>0.1</v>
      </c>
      <c r="AV87" s="252">
        <f t="shared" si="103"/>
        <v>0.1</v>
      </c>
      <c r="AW87" s="252">
        <f t="shared" si="103"/>
        <v>0.1</v>
      </c>
      <c r="AX87" s="252">
        <f t="shared" si="104"/>
        <v>0.1</v>
      </c>
      <c r="AY87" s="252">
        <f t="shared" si="104"/>
        <v>0.1</v>
      </c>
      <c r="AZ87" s="252">
        <f t="shared" si="104"/>
        <v>0.1</v>
      </c>
      <c r="BA87" s="252">
        <f t="shared" si="104"/>
        <v>0.1</v>
      </c>
      <c r="BB87" s="252">
        <f t="shared" si="104"/>
        <v>0.1</v>
      </c>
      <c r="BC87" s="252">
        <f t="shared" si="104"/>
        <v>0.1</v>
      </c>
      <c r="BD87" s="252">
        <f t="shared" si="104"/>
        <v>0.1</v>
      </c>
      <c r="BE87" s="252">
        <f t="shared" si="104"/>
        <v>0.1</v>
      </c>
      <c r="BF87" s="252">
        <f t="shared" si="104"/>
        <v>0.1</v>
      </c>
      <c r="BG87" s="252">
        <f t="shared" si="104"/>
        <v>0.1</v>
      </c>
      <c r="BH87" s="252">
        <f t="shared" si="104"/>
        <v>0.1</v>
      </c>
      <c r="BI87" s="252">
        <f t="shared" si="104"/>
        <v>0.1</v>
      </c>
      <c r="BJ87" s="252">
        <f t="shared" si="104"/>
        <v>0.1</v>
      </c>
      <c r="BK87" s="252">
        <f t="shared" si="104"/>
        <v>0.1</v>
      </c>
      <c r="BL87" s="252">
        <f t="shared" si="104"/>
        <v>0.1</v>
      </c>
      <c r="BM87" s="252">
        <f t="shared" si="104"/>
        <v>0.1</v>
      </c>
      <c r="BN87" s="252">
        <f t="shared" si="105"/>
        <v>0.1</v>
      </c>
      <c r="BO87" s="252">
        <f t="shared" si="105"/>
        <v>0.1</v>
      </c>
    </row>
    <row r="88" spans="2:67" x14ac:dyDescent="0.25">
      <c r="B88" s="287" t="s">
        <v>133</v>
      </c>
      <c r="C88" s="247"/>
      <c r="D88" s="255">
        <f>D94/D92</f>
        <v>24.5</v>
      </c>
      <c r="E88" s="255">
        <f t="shared" ref="E88:AC88" si="107">E94/E92</f>
        <v>14.631578947368421</v>
      </c>
      <c r="F88" s="255">
        <f t="shared" si="107"/>
        <v>16.930232558139537</v>
      </c>
      <c r="G88" s="255">
        <f t="shared" si="107"/>
        <v>15.911392405063291</v>
      </c>
      <c r="H88" s="255">
        <f t="shared" si="107"/>
        <v>27.04494382022472</v>
      </c>
      <c r="I88" s="255">
        <f t="shared" si="107"/>
        <v>28.858490566037737</v>
      </c>
      <c r="J88" s="255">
        <f t="shared" si="107"/>
        <v>33.955357142857146</v>
      </c>
      <c r="K88" s="255">
        <f t="shared" si="107"/>
        <v>24.583941605839417</v>
      </c>
      <c r="L88" s="255">
        <f t="shared" si="107"/>
        <v>20.183673469387756</v>
      </c>
      <c r="M88" s="255">
        <f t="shared" si="107"/>
        <v>25.722222222222221</v>
      </c>
      <c r="N88" s="255">
        <f t="shared" si="107"/>
        <v>23.20967741935484</v>
      </c>
      <c r="O88" s="255">
        <f t="shared" si="107"/>
        <v>30.513966480446928</v>
      </c>
      <c r="P88" s="255">
        <f t="shared" si="107"/>
        <v>31.04830917874396</v>
      </c>
      <c r="Q88" s="255">
        <f t="shared" si="107"/>
        <v>28.400943396226417</v>
      </c>
      <c r="R88" s="255">
        <f t="shared" si="107"/>
        <v>25.983333333333334</v>
      </c>
      <c r="S88" s="255">
        <f t="shared" si="107"/>
        <v>27.306201550387598</v>
      </c>
      <c r="T88" s="255">
        <f t="shared" si="107"/>
        <v>28.494773519163765</v>
      </c>
      <c r="U88" s="255">
        <f t="shared" si="107"/>
        <v>30.777049180327868</v>
      </c>
      <c r="V88" s="255">
        <f t="shared" si="107"/>
        <v>33.449404761904759</v>
      </c>
      <c r="W88" s="255">
        <f t="shared" si="107"/>
        <v>31.5078125</v>
      </c>
      <c r="X88" s="255">
        <f t="shared" si="107"/>
        <v>27.60879120879121</v>
      </c>
      <c r="Y88" s="255">
        <f t="shared" si="107"/>
        <v>27.876857749469213</v>
      </c>
      <c r="Z88" s="255">
        <f t="shared" si="107"/>
        <v>25.745526838966203</v>
      </c>
      <c r="AA88" s="255">
        <f t="shared" si="107"/>
        <v>40.610486891385769</v>
      </c>
      <c r="AB88" s="255">
        <f>AB94/AB92</f>
        <v>46.941448382126346</v>
      </c>
      <c r="AC88" s="255">
        <f t="shared" si="107"/>
        <v>52.809192200557106</v>
      </c>
      <c r="AD88" s="256">
        <v>55</v>
      </c>
      <c r="AF88" s="268">
        <v>45</v>
      </c>
      <c r="AG88" s="268">
        <f>AF88</f>
        <v>45</v>
      </c>
      <c r="AH88" s="268">
        <f t="shared" si="103"/>
        <v>45</v>
      </c>
      <c r="AI88" s="268">
        <v>45</v>
      </c>
      <c r="AJ88" s="268">
        <v>50</v>
      </c>
      <c r="AK88" s="268">
        <v>52.5</v>
      </c>
      <c r="AL88" s="258">
        <f>AD88</f>
        <v>55</v>
      </c>
      <c r="AM88" s="258">
        <f t="shared" si="103"/>
        <v>55</v>
      </c>
      <c r="AN88" s="258">
        <f t="shared" si="103"/>
        <v>55</v>
      </c>
      <c r="AO88" s="258">
        <f t="shared" si="103"/>
        <v>55</v>
      </c>
      <c r="AP88" s="258">
        <f t="shared" si="103"/>
        <v>55</v>
      </c>
      <c r="AQ88" s="258">
        <f t="shared" si="103"/>
        <v>55</v>
      </c>
      <c r="AR88" s="258">
        <f t="shared" si="103"/>
        <v>55</v>
      </c>
      <c r="AS88" s="268">
        <v>55.25</v>
      </c>
      <c r="AT88" s="268">
        <v>55.5</v>
      </c>
      <c r="AU88" s="258">
        <f t="shared" si="103"/>
        <v>55.5</v>
      </c>
      <c r="AV88" s="258">
        <f t="shared" si="103"/>
        <v>55.5</v>
      </c>
      <c r="AW88" s="258">
        <f t="shared" si="103"/>
        <v>55.5</v>
      </c>
      <c r="AX88" s="258">
        <f t="shared" si="104"/>
        <v>55.5</v>
      </c>
      <c r="AY88" s="258">
        <f t="shared" si="104"/>
        <v>55.5</v>
      </c>
      <c r="AZ88" s="258">
        <f t="shared" si="104"/>
        <v>55.5</v>
      </c>
      <c r="BA88" s="258">
        <f t="shared" si="104"/>
        <v>55.5</v>
      </c>
      <c r="BB88" s="258">
        <f t="shared" si="104"/>
        <v>55.5</v>
      </c>
      <c r="BC88" s="258">
        <f t="shared" si="104"/>
        <v>55.5</v>
      </c>
      <c r="BD88" s="258">
        <f t="shared" si="104"/>
        <v>55.5</v>
      </c>
      <c r="BE88" s="258">
        <f t="shared" si="104"/>
        <v>55.5</v>
      </c>
      <c r="BF88" s="258">
        <f t="shared" si="104"/>
        <v>55.5</v>
      </c>
      <c r="BG88" s="258">
        <f t="shared" si="104"/>
        <v>55.5</v>
      </c>
      <c r="BH88" s="258">
        <f t="shared" si="104"/>
        <v>55.5</v>
      </c>
      <c r="BI88" s="258">
        <f t="shared" si="104"/>
        <v>55.5</v>
      </c>
      <c r="BJ88" s="258">
        <f t="shared" si="104"/>
        <v>55.5</v>
      </c>
      <c r="BK88" s="258">
        <f t="shared" si="104"/>
        <v>55.5</v>
      </c>
      <c r="BL88" s="258">
        <f t="shared" si="104"/>
        <v>55.5</v>
      </c>
      <c r="BM88" s="258">
        <f t="shared" si="104"/>
        <v>55.5</v>
      </c>
      <c r="BN88" s="258">
        <f t="shared" si="105"/>
        <v>55.5</v>
      </c>
      <c r="BO88" s="258">
        <f t="shared" si="105"/>
        <v>55.5</v>
      </c>
    </row>
    <row r="89" spans="2:67" x14ac:dyDescent="0.25">
      <c r="B89" s="287" t="s">
        <v>103</v>
      </c>
      <c r="C89" s="247"/>
      <c r="D89" s="259">
        <f t="shared" ref="D89:AA89" si="108">D97/D94</f>
        <v>56.180272108843539</v>
      </c>
      <c r="E89" s="259">
        <f t="shared" si="108"/>
        <v>55.426258992805757</v>
      </c>
      <c r="F89" s="259">
        <f t="shared" si="108"/>
        <v>56.679258241758241</v>
      </c>
      <c r="G89" s="259">
        <f t="shared" si="108"/>
        <v>56.546539379474943</v>
      </c>
      <c r="H89" s="259">
        <f t="shared" si="108"/>
        <v>21.329455754050684</v>
      </c>
      <c r="I89" s="259">
        <f t="shared" si="108"/>
        <v>35.8746322327558</v>
      </c>
      <c r="J89" s="259">
        <f t="shared" si="108"/>
        <v>36.459287404680509</v>
      </c>
      <c r="K89" s="259">
        <f t="shared" si="108"/>
        <v>37.405225653206649</v>
      </c>
      <c r="L89" s="259">
        <f t="shared" si="108"/>
        <v>44.227030670711159</v>
      </c>
      <c r="M89" s="259">
        <f t="shared" si="108"/>
        <v>55.753131749460046</v>
      </c>
      <c r="N89" s="259">
        <f t="shared" si="108"/>
        <v>56.133215195737783</v>
      </c>
      <c r="O89" s="259">
        <f t="shared" si="108"/>
        <v>55.751830831197367</v>
      </c>
      <c r="P89" s="259">
        <f t="shared" si="108"/>
        <v>56.041484362844251</v>
      </c>
      <c r="Q89" s="259">
        <f t="shared" si="108"/>
        <v>55.655364557382498</v>
      </c>
      <c r="R89" s="259">
        <f t="shared" si="108"/>
        <v>55.393521488133416</v>
      </c>
      <c r="S89" s="259">
        <f t="shared" si="108"/>
        <v>55.449254790631656</v>
      </c>
      <c r="T89" s="259">
        <f t="shared" si="108"/>
        <v>55.18665932990951</v>
      </c>
      <c r="U89" s="259">
        <f t="shared" si="108"/>
        <v>55.380164056674118</v>
      </c>
      <c r="V89" s="259">
        <f t="shared" si="108"/>
        <v>54.536471216300384</v>
      </c>
      <c r="W89" s="259">
        <f t="shared" si="108"/>
        <v>55.285453343251504</v>
      </c>
      <c r="X89" s="259">
        <f t="shared" si="108"/>
        <v>55.02529055882821</v>
      </c>
      <c r="Y89" s="259">
        <f t="shared" si="108"/>
        <v>55.090342726580346</v>
      </c>
      <c r="Z89" s="259">
        <f t="shared" si="108"/>
        <v>55.134965250965251</v>
      </c>
      <c r="AA89" s="259">
        <f t="shared" si="108"/>
        <v>54.852236465922722</v>
      </c>
      <c r="AB89" s="259">
        <f>AB97/AB94</f>
        <v>54.230207451173477</v>
      </c>
      <c r="AC89" s="259">
        <f>AC97/AC94</f>
        <v>54.072172112772634</v>
      </c>
      <c r="AD89" s="275">
        <f>SUM(P97:AC97)/SUM(P94:AC94)</f>
        <v>54.800416141945924</v>
      </c>
      <c r="AF89" s="261">
        <f>AD89</f>
        <v>54.800416141945924</v>
      </c>
      <c r="AG89" s="261">
        <f>AF89</f>
        <v>54.800416141945924</v>
      </c>
      <c r="AH89" s="261">
        <f t="shared" si="103"/>
        <v>54.800416141945924</v>
      </c>
      <c r="AI89" s="262">
        <f t="shared" si="103"/>
        <v>54.800416141945924</v>
      </c>
      <c r="AJ89" s="262">
        <f t="shared" si="103"/>
        <v>54.800416141945924</v>
      </c>
      <c r="AK89" s="262">
        <f t="shared" si="103"/>
        <v>54.800416141945924</v>
      </c>
      <c r="AL89" s="262">
        <f>AD89</f>
        <v>54.800416141945924</v>
      </c>
      <c r="AM89" s="262">
        <f t="shared" si="103"/>
        <v>54.800416141945924</v>
      </c>
      <c r="AN89" s="262">
        <f t="shared" si="103"/>
        <v>54.800416141945924</v>
      </c>
      <c r="AO89" s="262">
        <f t="shared" si="103"/>
        <v>54.800416141945924</v>
      </c>
      <c r="AP89" s="262">
        <f t="shared" si="103"/>
        <v>54.800416141945924</v>
      </c>
      <c r="AQ89" s="262">
        <f t="shared" si="103"/>
        <v>54.800416141945924</v>
      </c>
      <c r="AR89" s="262">
        <f t="shared" si="103"/>
        <v>54.800416141945924</v>
      </c>
      <c r="AS89" s="262">
        <f t="shared" si="103"/>
        <v>54.800416141945924</v>
      </c>
      <c r="AT89" s="262">
        <f t="shared" si="103"/>
        <v>54.800416141945924</v>
      </c>
      <c r="AU89" s="262">
        <f t="shared" si="103"/>
        <v>54.800416141945924</v>
      </c>
      <c r="AV89" s="262">
        <f t="shared" si="103"/>
        <v>54.800416141945924</v>
      </c>
      <c r="AW89" s="262">
        <f t="shared" si="103"/>
        <v>54.800416141945924</v>
      </c>
      <c r="AX89" s="262">
        <f t="shared" si="104"/>
        <v>54.800416141945924</v>
      </c>
      <c r="AY89" s="262">
        <f t="shared" si="104"/>
        <v>54.800416141945924</v>
      </c>
      <c r="AZ89" s="262">
        <f t="shared" si="104"/>
        <v>54.800416141945924</v>
      </c>
      <c r="BA89" s="262">
        <f t="shared" si="104"/>
        <v>54.800416141945924</v>
      </c>
      <c r="BB89" s="262">
        <f t="shared" si="104"/>
        <v>54.800416141945924</v>
      </c>
      <c r="BC89" s="262">
        <f t="shared" si="104"/>
        <v>54.800416141945924</v>
      </c>
      <c r="BD89" s="262">
        <f t="shared" si="104"/>
        <v>54.800416141945924</v>
      </c>
      <c r="BE89" s="262">
        <f t="shared" si="104"/>
        <v>54.800416141945924</v>
      </c>
      <c r="BF89" s="262">
        <f t="shared" si="104"/>
        <v>54.800416141945924</v>
      </c>
      <c r="BG89" s="262">
        <f t="shared" si="104"/>
        <v>54.800416141945924</v>
      </c>
      <c r="BH89" s="262">
        <f t="shared" si="104"/>
        <v>54.800416141945924</v>
      </c>
      <c r="BI89" s="262">
        <f t="shared" si="104"/>
        <v>54.800416141945924</v>
      </c>
      <c r="BJ89" s="262">
        <f t="shared" si="104"/>
        <v>54.800416141945924</v>
      </c>
      <c r="BK89" s="262">
        <f t="shared" si="104"/>
        <v>54.800416141945924</v>
      </c>
      <c r="BL89" s="262">
        <f t="shared" si="104"/>
        <v>54.800416141945924</v>
      </c>
      <c r="BM89" s="262">
        <f t="shared" si="104"/>
        <v>54.800416141945924</v>
      </c>
      <c r="BN89" s="262">
        <f t="shared" si="105"/>
        <v>54.800416141945924</v>
      </c>
      <c r="BO89" s="262">
        <f t="shared" si="105"/>
        <v>54.800416141945924</v>
      </c>
    </row>
    <row r="90" spans="2:67" x14ac:dyDescent="0.25">
      <c r="B90" s="287" t="s">
        <v>134</v>
      </c>
      <c r="C90" s="247"/>
      <c r="D90" s="253">
        <f t="shared" ref="D90:AA90" si="109">D98/D97</f>
        <v>0.39413937155657808</v>
      </c>
      <c r="E90" s="253">
        <f t="shared" si="109"/>
        <v>0.38225654671123083</v>
      </c>
      <c r="F90" s="253">
        <f t="shared" si="109"/>
        <v>0.38121781278400485</v>
      </c>
      <c r="G90" s="253">
        <f t="shared" si="109"/>
        <v>0.37690457097032881</v>
      </c>
      <c r="H90" s="253">
        <f t="shared" si="109"/>
        <v>1</v>
      </c>
      <c r="I90" s="253">
        <f t="shared" si="109"/>
        <v>0.59139515493368444</v>
      </c>
      <c r="J90" s="253">
        <f t="shared" si="109"/>
        <v>0.58382454770546144</v>
      </c>
      <c r="K90" s="253">
        <f t="shared" si="109"/>
        <v>0.56405420508521931</v>
      </c>
      <c r="L90" s="253">
        <f t="shared" si="109"/>
        <v>0.47713181366482343</v>
      </c>
      <c r="M90" s="253">
        <f t="shared" si="109"/>
        <v>0.37348384772427046</v>
      </c>
      <c r="N90" s="253">
        <f t="shared" si="109"/>
        <v>0.37503029479700351</v>
      </c>
      <c r="O90" s="253">
        <f t="shared" si="109"/>
        <v>0.37278768145568469</v>
      </c>
      <c r="P90" s="253">
        <f t="shared" si="109"/>
        <v>0.37228750557154117</v>
      </c>
      <c r="Q90" s="253">
        <f t="shared" si="109"/>
        <v>0.37352923051993736</v>
      </c>
      <c r="R90" s="253">
        <f t="shared" si="109"/>
        <v>0.37410909175124624</v>
      </c>
      <c r="S90" s="253">
        <f t="shared" si="109"/>
        <v>0.37323366782715545</v>
      </c>
      <c r="T90" s="253">
        <f t="shared" si="109"/>
        <v>0.37301982090173968</v>
      </c>
      <c r="U90" s="253">
        <f t="shared" si="109"/>
        <v>0.37116218873929124</v>
      </c>
      <c r="V90" s="253">
        <f t="shared" si="109"/>
        <v>0.37488453106151154</v>
      </c>
      <c r="W90" s="253">
        <f t="shared" si="109"/>
        <v>0.37826355470566769</v>
      </c>
      <c r="X90" s="253">
        <f t="shared" si="109"/>
        <v>0.37633040458303396</v>
      </c>
      <c r="Y90" s="253">
        <f t="shared" si="109"/>
        <v>0.37426579784061687</v>
      </c>
      <c r="Z90" s="253">
        <f t="shared" si="109"/>
        <v>0.37645774258688192</v>
      </c>
      <c r="AA90" s="253">
        <f t="shared" si="109"/>
        <v>0.37535131652483977</v>
      </c>
      <c r="AB90" s="253">
        <f>AB98/AB97</f>
        <v>0.37709655890265381</v>
      </c>
      <c r="AC90" s="253">
        <f>AC98/AC97</f>
        <v>0.37727998213685221</v>
      </c>
      <c r="AD90" s="288">
        <f>SUM(P98:AC98)/SUM(P97:AC97)</f>
        <v>0.37562975504772689</v>
      </c>
      <c r="AF90" s="254">
        <f>AD90</f>
        <v>0.37562975504772689</v>
      </c>
      <c r="AG90" s="254">
        <f>AF90</f>
        <v>0.37562975504772689</v>
      </c>
      <c r="AH90" s="254">
        <f t="shared" si="103"/>
        <v>0.37562975504772689</v>
      </c>
      <c r="AI90" s="254">
        <f t="shared" si="103"/>
        <v>0.37562975504772689</v>
      </c>
      <c r="AJ90" s="254">
        <f t="shared" si="103"/>
        <v>0.37562975504772689</v>
      </c>
      <c r="AK90" s="254">
        <f t="shared" si="103"/>
        <v>0.37562975504772689</v>
      </c>
      <c r="AL90" s="254">
        <f>AD90</f>
        <v>0.37562975504772689</v>
      </c>
      <c r="AM90" s="254">
        <f t="shared" si="103"/>
        <v>0.37562975504772689</v>
      </c>
      <c r="AN90" s="254">
        <f t="shared" si="103"/>
        <v>0.37562975504772689</v>
      </c>
      <c r="AO90" s="254">
        <f t="shared" si="103"/>
        <v>0.37562975504772689</v>
      </c>
      <c r="AP90" s="254">
        <f t="shared" si="103"/>
        <v>0.37562975504772689</v>
      </c>
      <c r="AQ90" s="254">
        <f t="shared" si="103"/>
        <v>0.37562975504772689</v>
      </c>
      <c r="AR90" s="254">
        <f t="shared" si="103"/>
        <v>0.37562975504772689</v>
      </c>
      <c r="AS90" s="254">
        <f t="shared" si="103"/>
        <v>0.37562975504772689</v>
      </c>
      <c r="AT90" s="254">
        <f t="shared" si="103"/>
        <v>0.37562975504772689</v>
      </c>
      <c r="AU90" s="254">
        <f t="shared" si="103"/>
        <v>0.37562975504772689</v>
      </c>
      <c r="AV90" s="254">
        <f t="shared" si="103"/>
        <v>0.37562975504772689</v>
      </c>
      <c r="AW90" s="254">
        <f t="shared" si="103"/>
        <v>0.37562975504772689</v>
      </c>
      <c r="AX90" s="254">
        <f t="shared" si="104"/>
        <v>0.37562975504772689</v>
      </c>
      <c r="AY90" s="254">
        <f t="shared" si="104"/>
        <v>0.37562975504772689</v>
      </c>
      <c r="AZ90" s="254">
        <f t="shared" si="104"/>
        <v>0.37562975504772689</v>
      </c>
      <c r="BA90" s="254">
        <f t="shared" si="104"/>
        <v>0.37562975504772689</v>
      </c>
      <c r="BB90" s="254">
        <f t="shared" si="104"/>
        <v>0.37562975504772689</v>
      </c>
      <c r="BC90" s="254">
        <f t="shared" si="104"/>
        <v>0.37562975504772689</v>
      </c>
      <c r="BD90" s="254">
        <f t="shared" si="104"/>
        <v>0.37562975504772689</v>
      </c>
      <c r="BE90" s="254">
        <f t="shared" si="104"/>
        <v>0.37562975504772689</v>
      </c>
      <c r="BF90" s="254">
        <f t="shared" si="104"/>
        <v>0.37562975504772689</v>
      </c>
      <c r="BG90" s="254">
        <f t="shared" si="104"/>
        <v>0.37562975504772689</v>
      </c>
      <c r="BH90" s="254">
        <f t="shared" si="104"/>
        <v>0.37562975504772689</v>
      </c>
      <c r="BI90" s="254">
        <f t="shared" si="104"/>
        <v>0.37562975504772689</v>
      </c>
      <c r="BJ90" s="254">
        <f t="shared" si="104"/>
        <v>0.37562975504772689</v>
      </c>
      <c r="BK90" s="254">
        <f t="shared" si="104"/>
        <v>0.37562975504772689</v>
      </c>
      <c r="BL90" s="254">
        <f t="shared" si="104"/>
        <v>0.37562975504772689</v>
      </c>
      <c r="BM90" s="254">
        <f t="shared" si="104"/>
        <v>0.37562975504772689</v>
      </c>
      <c r="BN90" s="254">
        <f t="shared" si="105"/>
        <v>0.37562975504772689</v>
      </c>
      <c r="BO90" s="254">
        <f t="shared" si="105"/>
        <v>0.37562975504772689</v>
      </c>
    </row>
    <row r="92" spans="2:67" x14ac:dyDescent="0.25">
      <c r="B92" s="292" t="s">
        <v>297</v>
      </c>
      <c r="D92" s="7">
        <f>IF(VLOOKUP($B$52&amp;$B92,'[20]Other Summ'!$E:$AE,COLUMN(D$1)-2,FALSE)=" ",0,VLOOKUP($B$52&amp;$B92,'[20]Other Summ'!$E:$AE,COLUMN(D$1)-2,FALSE))</f>
        <v>12</v>
      </c>
      <c r="E92" s="7">
        <f>IF(VLOOKUP($B$52&amp;$B92,'[20]Other Summ'!$E:$AE,COLUMN(E$1)-2,FALSE)=" ",0,VLOOKUP($B$52&amp;$B92,'[20]Other Summ'!$E:$AE,COLUMN(E$1)-2,FALSE))</f>
        <v>19</v>
      </c>
      <c r="F92" s="7">
        <f>IF(VLOOKUP($B$52&amp;$B92,'[20]Other Summ'!$E:$AE,COLUMN(F$1)-2,FALSE)=" ",0,VLOOKUP($B$52&amp;$B92,'[20]Other Summ'!$E:$AE,COLUMN(F$1)-2,FALSE))</f>
        <v>43</v>
      </c>
      <c r="G92" s="7">
        <f>IF(VLOOKUP($B$52&amp;$B92,'[20]Other Summ'!$E:$AE,COLUMN(G$1)-2,FALSE)=" ",0,VLOOKUP($B$52&amp;$B92,'[20]Other Summ'!$E:$AE,COLUMN(G$1)-2,FALSE))</f>
        <v>79</v>
      </c>
      <c r="H92" s="7">
        <f>IF(VLOOKUP($B$52&amp;$B92,'[20]Other Summ'!$E:$AE,COLUMN(H$1)-2,FALSE)=" ",0,VLOOKUP($B$52&amp;$B92,'[20]Other Summ'!$E:$AE,COLUMN(H$1)-2,FALSE))</f>
        <v>89</v>
      </c>
      <c r="I92" s="7">
        <f>IF(VLOOKUP($B$52&amp;$B92,'[20]Other Summ'!$E:$AE,COLUMN(I$1)-2,FALSE)=" ",0,VLOOKUP($B$52&amp;$B92,'[20]Other Summ'!$E:$AE,COLUMN(I$1)-2,FALSE))</f>
        <v>106</v>
      </c>
      <c r="J92" s="7">
        <f>IF(VLOOKUP($B$52&amp;$B92,'[20]Other Summ'!$E:$AE,COLUMN(J$1)-2,FALSE)=" ",0,VLOOKUP($B$52&amp;$B92,'[20]Other Summ'!$E:$AE,COLUMN(J$1)-2,FALSE))</f>
        <v>112</v>
      </c>
      <c r="K92" s="7">
        <f>IF(VLOOKUP($B$52&amp;$B92,'[20]Other Summ'!$E:$AE,COLUMN(K$1)-2,FALSE)=" ",0,VLOOKUP($B$52&amp;$B92,'[20]Other Summ'!$E:$AE,COLUMN(K$1)-2,FALSE))</f>
        <v>137</v>
      </c>
      <c r="L92" s="7">
        <f>IF(VLOOKUP($B$52&amp;$B92,'[20]Other Summ'!$E:$AE,COLUMN(L$1)-2,FALSE)=" ",0,VLOOKUP($B$52&amp;$B92,'[20]Other Summ'!$E:$AE,COLUMN(L$1)-2,FALSE))</f>
        <v>147</v>
      </c>
      <c r="M92" s="7">
        <f>IF(VLOOKUP($B$52&amp;$B92,'[20]Other Summ'!$E:$AE,COLUMN(M$1)-2,FALSE)=" ",0,VLOOKUP($B$52&amp;$B92,'[20]Other Summ'!$E:$AE,COLUMN(M$1)-2,FALSE))</f>
        <v>180</v>
      </c>
      <c r="N92" s="7">
        <f>IF(VLOOKUP($B$52&amp;$B92,'[20]Other Summ'!$E:$AE,COLUMN(N$1)-2,FALSE)=" ",0,VLOOKUP($B$52&amp;$B92,'[20]Other Summ'!$E:$AE,COLUMN(N$1)-2,FALSE))</f>
        <v>186</v>
      </c>
      <c r="O92" s="7">
        <f>IF(VLOOKUP($B$52&amp;$B92,'[20]Other Summ'!$E:$AE,COLUMN(O$1)-2,FALSE)=" ",0,VLOOKUP($B$52&amp;$B92,'[20]Other Summ'!$E:$AE,COLUMN(O$1)-2,FALSE))</f>
        <v>179</v>
      </c>
      <c r="P92" s="7">
        <f>IF(VLOOKUP($B$52&amp;$B92,'[20]Other Summ'!$E:$AE,COLUMN(P$1)-2,FALSE)=" ",0,VLOOKUP($B$52&amp;$B92,'[20]Other Summ'!$E:$AE,COLUMN(P$1)-2,FALSE))</f>
        <v>207</v>
      </c>
      <c r="Q92" s="7">
        <f>IF(VLOOKUP($B$52&amp;$B92,'[20]Other Summ'!$E:$AE,COLUMN(Q$1)-2,FALSE)=" ",0,VLOOKUP($B$52&amp;$B92,'[20]Other Summ'!$E:$AE,COLUMN(Q$1)-2,FALSE))</f>
        <v>212</v>
      </c>
      <c r="R92" s="7">
        <f>IF(VLOOKUP($B$52&amp;$B92,'[20]Other Summ'!$E:$AE,COLUMN(R$1)-2,FALSE)=" ",0,VLOOKUP($B$52&amp;$B92,'[20]Other Summ'!$E:$AE,COLUMN(R$1)-2,FALSE))</f>
        <v>240</v>
      </c>
      <c r="S92" s="7">
        <f>IF(VLOOKUP($B$52&amp;$B92,'[20]Other Summ'!$E:$AE,COLUMN(S$1)-2,FALSE)=" ",0,VLOOKUP($B$52&amp;$B92,'[20]Other Summ'!$E:$AE,COLUMN(S$1)-2,FALSE))</f>
        <v>258</v>
      </c>
      <c r="T92" s="7">
        <f>IF(VLOOKUP($B$52&amp;$B92,'[20]Other Summ'!$E:$AE,COLUMN(T$1)-2,FALSE)=" ",0,VLOOKUP($B$52&amp;$B92,'[20]Other Summ'!$E:$AE,COLUMN(T$1)-2,FALSE))</f>
        <v>287</v>
      </c>
      <c r="U92" s="7">
        <f>IF(VLOOKUP($B$52&amp;$B92,'[20]Other Summ'!$E:$AE,COLUMN(U$1)-2,FALSE)=" ",0,VLOOKUP($B$52&amp;$B92,'[20]Other Summ'!$E:$AE,COLUMN(U$1)-2,FALSE))</f>
        <v>305</v>
      </c>
      <c r="V92" s="7">
        <f>IF(VLOOKUP($B$52&amp;$B92,'[20]Other Summ'!$E:$AE,COLUMN(V$1)-2,FALSE)=" ",0,VLOOKUP($B$52&amp;$B92,'[20]Other Summ'!$E:$AE,COLUMN(V$1)-2,FALSE))</f>
        <v>336</v>
      </c>
      <c r="W92" s="7">
        <f>IF(VLOOKUP($B$52&amp;$B92,'[20]Other Summ'!$E:$AE,COLUMN(W$1)-2,FALSE)=" ",0,VLOOKUP($B$52&amp;$B92,'[20]Other Summ'!$E:$AE,COLUMN(W$1)-2,FALSE))</f>
        <v>384</v>
      </c>
      <c r="X92" s="7">
        <f>IF(VLOOKUP($B$52&amp;$B92,'[20]Other Summ'!$E:$AE,COLUMN(X$1)-2,FALSE)=" ",0,VLOOKUP($B$52&amp;$B92,'[20]Other Summ'!$E:$AE,COLUMN(X$1)-2,FALSE))</f>
        <v>455</v>
      </c>
      <c r="Y92" s="7">
        <f>IF(VLOOKUP($B$52&amp;$B92,'[20]Other Summ'!$E:$AE,COLUMN(Y$1)-2,FALSE)=" ",0,VLOOKUP($B$52&amp;$B92,'[20]Other Summ'!$E:$AE,COLUMN(Y$1)-2,FALSE))</f>
        <v>471</v>
      </c>
      <c r="Z92" s="7">
        <f>IF(VLOOKUP($B$52&amp;$B92,'[20]Other Summ'!$E:$AE,COLUMN(Z$1)-2,FALSE)=" ",0,VLOOKUP($B$52&amp;$B92,'[20]Other Summ'!$E:$AE,COLUMN(Z$1)-2,FALSE))</f>
        <v>503</v>
      </c>
      <c r="AA92" s="7">
        <f>IF(VLOOKUP($B$52&amp;$B92,'[20]Other Summ'!$E:$AE,COLUMN(AA$1)-2,FALSE)=" ",0,VLOOKUP($B$52&amp;$B92,'[20]Other Summ'!$E:$AE,COLUMN(AA$1)-2,FALSE))</f>
        <v>534</v>
      </c>
      <c r="AB92" s="7">
        <f>IF(VLOOKUP($B$52&amp;$B92,'[20]Other Summ'!$E:$AE,COLUMN(AB$1)-2,FALSE)=" ",0,VLOOKUP($B$52&amp;$B92,'[20]Other Summ'!$E:$AE,COLUMN(AB$1)-2,FALSE))</f>
        <v>649</v>
      </c>
      <c r="AC92" s="7">
        <f>IF(VLOOKUP($B$52&amp;$B92,'[20]Other Summ'!$E:$AE,COLUMN(AC$1)-2,FALSE)=" ",0,VLOOKUP($B$52&amp;$B92,'[20]Other Summ'!$E:$AE,COLUMN(AC$1)-2,FALSE))</f>
        <v>718</v>
      </c>
      <c r="AF92" s="7">
        <f t="shared" ref="AF92:AG95" si="110">AB92</f>
        <v>649</v>
      </c>
      <c r="AG92" s="7">
        <f t="shared" si="110"/>
        <v>718</v>
      </c>
      <c r="AH92" s="7" t="e">
        <f>SUMIF('[22]Paga All'!$G$581:$J$1238,$A$3&amp;$B$52&amp;$B92,'[22]Paga All'!$J$581:$J$1238)</f>
        <v>#VALUE!</v>
      </c>
      <c r="AI92" s="7" t="e">
        <f>SUMIF('[23]Paga all'!$F$665:$G$1279,$A$3&amp;$B$84&amp;$B92,'[23]Paga all'!$G$665:$G$1279)</f>
        <v>#VALUE!</v>
      </c>
      <c r="AJ92" s="9" t="e">
        <f>SUMIF('[16]Paga all'!$F$555:$G$1252,$A$3&amp;$B$52&amp;$B92,'[16]Paga all'!$G$555:$G$1252)</f>
        <v>#VALUE!</v>
      </c>
      <c r="AK92" s="9" t="e">
        <f t="shared" ref="AK92:BO92" si="111">IF(ROUND((AJ92+AJ93)*(1+AK86),)&gt;=AK$3*$AD$3,AK$3*$AD$3*(1-AK87),ROUND((AJ92+AJ93)*(1+AK86),)-ROUND((AJ92+AJ93)*(1+AK86)*AK87,))</f>
        <v>#VALUE!</v>
      </c>
      <c r="AL92" s="9" t="e">
        <f t="shared" si="111"/>
        <v>#VALUE!</v>
      </c>
      <c r="AM92" s="9" t="e">
        <f t="shared" si="111"/>
        <v>#VALUE!</v>
      </c>
      <c r="AN92" s="9" t="e">
        <f t="shared" si="111"/>
        <v>#VALUE!</v>
      </c>
      <c r="AO92" s="9" t="e">
        <f t="shared" si="111"/>
        <v>#VALUE!</v>
      </c>
      <c r="AP92" s="9" t="e">
        <f t="shared" si="111"/>
        <v>#VALUE!</v>
      </c>
      <c r="AQ92" s="9" t="e">
        <f t="shared" si="111"/>
        <v>#VALUE!</v>
      </c>
      <c r="AR92" s="9" t="e">
        <f t="shared" si="111"/>
        <v>#VALUE!</v>
      </c>
      <c r="AS92" s="9" t="e">
        <f t="shared" si="111"/>
        <v>#VALUE!</v>
      </c>
      <c r="AT92" s="9" t="e">
        <f t="shared" si="111"/>
        <v>#VALUE!</v>
      </c>
      <c r="AU92" s="9" t="e">
        <f t="shared" si="111"/>
        <v>#VALUE!</v>
      </c>
      <c r="AV92" s="9" t="e">
        <f t="shared" si="111"/>
        <v>#VALUE!</v>
      </c>
      <c r="AW92" s="9" t="e">
        <f t="shared" si="111"/>
        <v>#VALUE!</v>
      </c>
      <c r="AX92" s="9" t="e">
        <f t="shared" si="111"/>
        <v>#VALUE!</v>
      </c>
      <c r="AY92" s="9" t="e">
        <f t="shared" si="111"/>
        <v>#VALUE!</v>
      </c>
      <c r="AZ92" s="9" t="e">
        <f t="shared" si="111"/>
        <v>#VALUE!</v>
      </c>
      <c r="BA92" s="9" t="e">
        <f t="shared" si="111"/>
        <v>#VALUE!</v>
      </c>
      <c r="BB92" s="9" t="e">
        <f t="shared" si="111"/>
        <v>#VALUE!</v>
      </c>
      <c r="BC92" s="9" t="e">
        <f t="shared" si="111"/>
        <v>#VALUE!</v>
      </c>
      <c r="BD92" s="9" t="e">
        <f t="shared" si="111"/>
        <v>#VALUE!</v>
      </c>
      <c r="BE92" s="9" t="e">
        <f t="shared" si="111"/>
        <v>#VALUE!</v>
      </c>
      <c r="BF92" s="9" t="e">
        <f t="shared" si="111"/>
        <v>#VALUE!</v>
      </c>
      <c r="BG92" s="9" t="e">
        <f t="shared" si="111"/>
        <v>#VALUE!</v>
      </c>
      <c r="BH92" s="9" t="e">
        <f t="shared" si="111"/>
        <v>#VALUE!</v>
      </c>
      <c r="BI92" s="9" t="e">
        <f t="shared" si="111"/>
        <v>#VALUE!</v>
      </c>
      <c r="BJ92" s="9" t="e">
        <f t="shared" si="111"/>
        <v>#VALUE!</v>
      </c>
      <c r="BK92" s="9" t="e">
        <f t="shared" si="111"/>
        <v>#VALUE!</v>
      </c>
      <c r="BL92" s="9" t="e">
        <f t="shared" si="111"/>
        <v>#VALUE!</v>
      </c>
      <c r="BM92" s="9" t="e">
        <f t="shared" si="111"/>
        <v>#VALUE!</v>
      </c>
      <c r="BN92" s="9" t="e">
        <f t="shared" si="111"/>
        <v>#VALUE!</v>
      </c>
      <c r="BO92" s="9" t="e">
        <f t="shared" si="111"/>
        <v>#VALUE!</v>
      </c>
    </row>
    <row r="93" spans="2:67" x14ac:dyDescent="0.25">
      <c r="B93" s="292" t="s">
        <v>298</v>
      </c>
      <c r="D93" s="7">
        <f>IF(VLOOKUP($B$52&amp;$B93,'[20]Other Summ'!$E:$AE,COLUMN(D$1)-2,FALSE)=" ",0,VLOOKUP($B$52&amp;$B93,'[20]Other Summ'!$E:$AE,COLUMN(D$1)-2,FALSE))</f>
        <v>3</v>
      </c>
      <c r="E93" s="7">
        <f>IF(VLOOKUP($B$52&amp;$B93,'[20]Other Summ'!$E:$AE,COLUMN(E$1)-2,FALSE)=" ",0,VLOOKUP($B$52&amp;$B93,'[20]Other Summ'!$E:$AE,COLUMN(E$1)-2,FALSE))</f>
        <v>0</v>
      </c>
      <c r="F93" s="7">
        <f>IF(VLOOKUP($B$52&amp;$B93,'[20]Other Summ'!$E:$AE,COLUMN(F$1)-2,FALSE)=" ",0,VLOOKUP($B$52&amp;$B93,'[20]Other Summ'!$E:$AE,COLUMN(F$1)-2,FALSE))</f>
        <v>0</v>
      </c>
      <c r="G93" s="7">
        <f>IF(VLOOKUP($B$52&amp;$B93,'[20]Other Summ'!$E:$AE,COLUMN(G$1)-2,FALSE)=" ",0,VLOOKUP($B$52&amp;$B93,'[20]Other Summ'!$E:$AE,COLUMN(G$1)-2,FALSE))</f>
        <v>3</v>
      </c>
      <c r="H93" s="7">
        <f>IF(VLOOKUP($B$52&amp;$B93,'[20]Other Summ'!$E:$AE,COLUMN(H$1)-2,FALSE)=" ",0,VLOOKUP($B$52&amp;$B93,'[20]Other Summ'!$E:$AE,COLUMN(H$1)-2,FALSE))</f>
        <v>10</v>
      </c>
      <c r="I93" s="7">
        <f>IF(VLOOKUP($B$52&amp;$B93,'[20]Other Summ'!$E:$AE,COLUMN(I$1)-2,FALSE)=" ",0,VLOOKUP($B$52&amp;$B93,'[20]Other Summ'!$E:$AE,COLUMN(I$1)-2,FALSE))</f>
        <v>4</v>
      </c>
      <c r="J93" s="7">
        <f>IF(VLOOKUP($B$52&amp;$B93,'[20]Other Summ'!$E:$AE,COLUMN(J$1)-2,FALSE)=" ",0,VLOOKUP($B$52&amp;$B93,'[20]Other Summ'!$E:$AE,COLUMN(J$1)-2,FALSE))</f>
        <v>8</v>
      </c>
      <c r="K93" s="7">
        <f>IF(VLOOKUP($B$52&amp;$B93,'[20]Other Summ'!$E:$AE,COLUMN(K$1)-2,FALSE)=" ",0,VLOOKUP($B$52&amp;$B93,'[20]Other Summ'!$E:$AE,COLUMN(K$1)-2,FALSE))</f>
        <v>7</v>
      </c>
      <c r="L93" s="7">
        <f>IF(VLOOKUP($B$52&amp;$B93,'[20]Other Summ'!$E:$AE,COLUMN(L$1)-2,FALSE)=" ",0,VLOOKUP($B$52&amp;$B93,'[20]Other Summ'!$E:$AE,COLUMN(L$1)-2,FALSE))</f>
        <v>17</v>
      </c>
      <c r="M93" s="7">
        <f>IF(VLOOKUP($B$52&amp;$B93,'[20]Other Summ'!$E:$AE,COLUMN(M$1)-2,FALSE)=" ",0,VLOOKUP($B$52&amp;$B93,'[20]Other Summ'!$E:$AE,COLUMN(M$1)-2,FALSE))</f>
        <v>10</v>
      </c>
      <c r="N93" s="7">
        <f>IF(VLOOKUP($B$52&amp;$B93,'[20]Other Summ'!$E:$AE,COLUMN(N$1)-2,FALSE)=" ",0,VLOOKUP($B$52&amp;$B93,'[20]Other Summ'!$E:$AE,COLUMN(N$1)-2,FALSE))</f>
        <v>22</v>
      </c>
      <c r="O93" s="7">
        <f>IF(VLOOKUP($B$52&amp;$B93,'[20]Other Summ'!$E:$AE,COLUMN(O$1)-2,FALSE)=" ",0,VLOOKUP($B$52&amp;$B93,'[20]Other Summ'!$E:$AE,COLUMN(O$1)-2,FALSE))</f>
        <v>21</v>
      </c>
      <c r="P93" s="7">
        <f>IF(VLOOKUP($B$52&amp;$B93,'[20]Other Summ'!$E:$AE,COLUMN(P$1)-2,FALSE)=" ",0,VLOOKUP($B$52&amp;$B93,'[20]Other Summ'!$E:$AE,COLUMN(P$1)-2,FALSE))</f>
        <v>19</v>
      </c>
      <c r="Q93" s="7">
        <f>IF(VLOOKUP($B$52&amp;$B93,'[20]Other Summ'!$E:$AE,COLUMN(Q$1)-2,FALSE)=" ",0,VLOOKUP($B$52&amp;$B93,'[20]Other Summ'!$E:$AE,COLUMN(Q$1)-2,FALSE))</f>
        <v>24</v>
      </c>
      <c r="R93" s="7">
        <f>IF(VLOOKUP($B$52&amp;$B93,'[20]Other Summ'!$E:$AE,COLUMN(R$1)-2,FALSE)=" ",0,VLOOKUP($B$52&amp;$B93,'[20]Other Summ'!$E:$AE,COLUMN(R$1)-2,FALSE))</f>
        <v>28</v>
      </c>
      <c r="S93" s="7">
        <f>IF(VLOOKUP($B$52&amp;$B93,'[20]Other Summ'!$E:$AE,COLUMN(S$1)-2,FALSE)=" ",0,VLOOKUP($B$52&amp;$B93,'[20]Other Summ'!$E:$AE,COLUMN(S$1)-2,FALSE))</f>
        <v>22</v>
      </c>
      <c r="T93" s="7">
        <f>IF(VLOOKUP($B$52&amp;$B93,'[20]Other Summ'!$E:$AE,COLUMN(T$1)-2,FALSE)=" ",0,VLOOKUP($B$52&amp;$B93,'[20]Other Summ'!$E:$AE,COLUMN(T$1)-2,FALSE))</f>
        <v>31</v>
      </c>
      <c r="U93" s="7">
        <f>IF(VLOOKUP($B$52&amp;$B93,'[20]Other Summ'!$E:$AE,COLUMN(U$1)-2,FALSE)=" ",0,VLOOKUP($B$52&amp;$B93,'[20]Other Summ'!$E:$AE,COLUMN(U$1)-2,FALSE))</f>
        <v>36</v>
      </c>
      <c r="V93" s="7">
        <f>IF(VLOOKUP($B$52&amp;$B93,'[20]Other Summ'!$E:$AE,COLUMN(V$1)-2,FALSE)=" ",0,VLOOKUP($B$52&amp;$B93,'[20]Other Summ'!$E:$AE,COLUMN(V$1)-2,FALSE))</f>
        <v>29</v>
      </c>
      <c r="W93" s="7">
        <f>IF(VLOOKUP($B$52&amp;$B93,'[20]Other Summ'!$E:$AE,COLUMN(W$1)-2,FALSE)=" ",0,VLOOKUP($B$52&amp;$B93,'[20]Other Summ'!$E:$AE,COLUMN(W$1)-2,FALSE))</f>
        <v>29</v>
      </c>
      <c r="X93" s="7">
        <f>IF(VLOOKUP($B$52&amp;$B93,'[20]Other Summ'!$E:$AE,COLUMN(X$1)-2,FALSE)=" ",0,VLOOKUP($B$52&amp;$B93,'[20]Other Summ'!$E:$AE,COLUMN(X$1)-2,FALSE))</f>
        <v>32</v>
      </c>
      <c r="Y93" s="7">
        <f>IF(VLOOKUP($B$52&amp;$B93,'[20]Other Summ'!$E:$AE,COLUMN(Y$1)-2,FALSE)=" ",0,VLOOKUP($B$52&amp;$B93,'[20]Other Summ'!$E:$AE,COLUMN(Y$1)-2,FALSE))</f>
        <v>38</v>
      </c>
      <c r="Z93" s="7">
        <f>IF(VLOOKUP($B$52&amp;$B93,'[20]Other Summ'!$E:$AE,COLUMN(Z$1)-2,FALSE)=" ",0,VLOOKUP($B$52&amp;$B93,'[20]Other Summ'!$E:$AE,COLUMN(Z$1)-2,FALSE))</f>
        <v>38</v>
      </c>
      <c r="AA93" s="7">
        <f>IF(VLOOKUP($B$52&amp;$B93,'[20]Other Summ'!$E:$AE,COLUMN(AA$1)-2,FALSE)=" ",0,VLOOKUP($B$52&amp;$B93,'[20]Other Summ'!$E:$AE,COLUMN(AA$1)-2,FALSE))</f>
        <v>52</v>
      </c>
      <c r="AB93" s="7">
        <f>IF(VLOOKUP($B$52&amp;$B93,'[20]Other Summ'!$E:$AE,COLUMN(AB$1)-2,FALSE)=" ",0,VLOOKUP($B$52&amp;$B93,'[20]Other Summ'!$E:$AE,COLUMN(AB$1)-2,FALSE))</f>
        <v>37</v>
      </c>
      <c r="AC93" s="7">
        <f>IF(VLOOKUP($B$52&amp;$B93,'[20]Other Summ'!$E:$AE,COLUMN(AC$1)-2,FALSE)=" ",0,VLOOKUP($B$52&amp;$B93,'[20]Other Summ'!$E:$AE,COLUMN(AC$1)-2,FALSE))</f>
        <v>48</v>
      </c>
      <c r="AF93" s="7">
        <f t="shared" si="110"/>
        <v>37</v>
      </c>
      <c r="AG93" s="7">
        <f t="shared" si="110"/>
        <v>48</v>
      </c>
      <c r="AH93" s="7" t="e">
        <f>SUMIF('[22]Paga All'!$G$581:$J$1238,$A$3&amp;$B$52&amp;$B93,'[22]Paga All'!$J$581:$J$1238)</f>
        <v>#VALUE!</v>
      </c>
      <c r="AI93" s="7" t="e">
        <f>SUMIF('[23]Paga all'!$F$665:$G$1279,$A$3&amp;$B$84&amp;$B93,'[23]Paga all'!$G$665:$G$1279)</f>
        <v>#VALUE!</v>
      </c>
      <c r="AJ93" s="9" t="e">
        <f>SUMIF('[16]Paga all'!$F$555:$G$1252,$A$3&amp;$B$52&amp;$B93,'[16]Paga all'!$G$555:$G$1252)</f>
        <v>#VALUE!</v>
      </c>
      <c r="AK93" s="9" t="e">
        <f t="shared" ref="AK93:BO93" si="112">IF(ROUND((AJ92+AJ93)*(1+AK86),)&gt;=AK$3*$AD$3,AK$3*$AD$3*AK87,ROUND((AJ92+AJ93)*(1+AK86),)-AK92)</f>
        <v>#VALUE!</v>
      </c>
      <c r="AL93" s="9" t="e">
        <f t="shared" si="112"/>
        <v>#VALUE!</v>
      </c>
      <c r="AM93" s="9" t="e">
        <f t="shared" si="112"/>
        <v>#VALUE!</v>
      </c>
      <c r="AN93" s="9" t="e">
        <f t="shared" si="112"/>
        <v>#VALUE!</v>
      </c>
      <c r="AO93" s="9" t="e">
        <f t="shared" si="112"/>
        <v>#VALUE!</v>
      </c>
      <c r="AP93" s="9" t="e">
        <f t="shared" si="112"/>
        <v>#VALUE!</v>
      </c>
      <c r="AQ93" s="9" t="e">
        <f t="shared" si="112"/>
        <v>#VALUE!</v>
      </c>
      <c r="AR93" s="9" t="e">
        <f t="shared" si="112"/>
        <v>#VALUE!</v>
      </c>
      <c r="AS93" s="9" t="e">
        <f t="shared" si="112"/>
        <v>#VALUE!</v>
      </c>
      <c r="AT93" s="9" t="e">
        <f t="shared" si="112"/>
        <v>#VALUE!</v>
      </c>
      <c r="AU93" s="9" t="e">
        <f t="shared" si="112"/>
        <v>#VALUE!</v>
      </c>
      <c r="AV93" s="9" t="e">
        <f t="shared" si="112"/>
        <v>#VALUE!</v>
      </c>
      <c r="AW93" s="9" t="e">
        <f t="shared" si="112"/>
        <v>#VALUE!</v>
      </c>
      <c r="AX93" s="9" t="e">
        <f t="shared" si="112"/>
        <v>#VALUE!</v>
      </c>
      <c r="AY93" s="9" t="e">
        <f t="shared" si="112"/>
        <v>#VALUE!</v>
      </c>
      <c r="AZ93" s="9" t="e">
        <f t="shared" si="112"/>
        <v>#VALUE!</v>
      </c>
      <c r="BA93" s="9" t="e">
        <f t="shared" si="112"/>
        <v>#VALUE!</v>
      </c>
      <c r="BB93" s="9" t="e">
        <f t="shared" si="112"/>
        <v>#VALUE!</v>
      </c>
      <c r="BC93" s="9" t="e">
        <f t="shared" si="112"/>
        <v>#VALUE!</v>
      </c>
      <c r="BD93" s="9" t="e">
        <f t="shared" si="112"/>
        <v>#VALUE!</v>
      </c>
      <c r="BE93" s="9" t="e">
        <f t="shared" si="112"/>
        <v>#VALUE!</v>
      </c>
      <c r="BF93" s="9" t="e">
        <f t="shared" si="112"/>
        <v>#VALUE!</v>
      </c>
      <c r="BG93" s="9" t="e">
        <f t="shared" si="112"/>
        <v>#VALUE!</v>
      </c>
      <c r="BH93" s="9" t="e">
        <f t="shared" si="112"/>
        <v>#VALUE!</v>
      </c>
      <c r="BI93" s="9" t="e">
        <f t="shared" si="112"/>
        <v>#VALUE!</v>
      </c>
      <c r="BJ93" s="9" t="e">
        <f t="shared" si="112"/>
        <v>#VALUE!</v>
      </c>
      <c r="BK93" s="9" t="e">
        <f t="shared" si="112"/>
        <v>#VALUE!</v>
      </c>
      <c r="BL93" s="9" t="e">
        <f t="shared" si="112"/>
        <v>#VALUE!</v>
      </c>
      <c r="BM93" s="9" t="e">
        <f t="shared" si="112"/>
        <v>#VALUE!</v>
      </c>
      <c r="BN93" s="9" t="e">
        <f t="shared" si="112"/>
        <v>#VALUE!</v>
      </c>
      <c r="BO93" s="9" t="e">
        <f t="shared" si="112"/>
        <v>#VALUE!</v>
      </c>
    </row>
    <row r="94" spans="2:67" x14ac:dyDescent="0.25">
      <c r="B94" s="292" t="s">
        <v>299</v>
      </c>
      <c r="D94" s="7">
        <f>IF(VLOOKUP($B$52&amp;$B94,'[20]Other Summ'!$E:$AE,COLUMN(D$1)-2,FALSE)=" ",0,VLOOKUP($B$52&amp;$B94,'[20]Other Summ'!$E:$AE,COLUMN(D$1)-2,FALSE))</f>
        <v>294</v>
      </c>
      <c r="E94" s="7">
        <f>IF(VLOOKUP($B$52&amp;$B94,'[20]Other Summ'!$E:$AE,COLUMN(E$1)-2,FALSE)=" ",0,VLOOKUP($B$52&amp;$B94,'[20]Other Summ'!$E:$AE,COLUMN(E$1)-2,FALSE))</f>
        <v>278</v>
      </c>
      <c r="F94" s="7">
        <f>IF(VLOOKUP($B$52&amp;$B94,'[20]Other Summ'!$E:$AE,COLUMN(F$1)-2,FALSE)=" ",0,VLOOKUP($B$52&amp;$B94,'[20]Other Summ'!$E:$AE,COLUMN(F$1)-2,FALSE))</f>
        <v>728</v>
      </c>
      <c r="G94" s="7">
        <f>IF(VLOOKUP($B$52&amp;$B94,'[20]Other Summ'!$E:$AE,COLUMN(G$1)-2,FALSE)=" ",0,VLOOKUP($B$52&amp;$B94,'[20]Other Summ'!$E:$AE,COLUMN(G$1)-2,FALSE))</f>
        <v>1257</v>
      </c>
      <c r="H94" s="7">
        <f>IF(VLOOKUP($B$52&amp;$B94,'[20]Other Summ'!$E:$AE,COLUMN(H$1)-2,FALSE)=" ",0,VLOOKUP($B$52&amp;$B94,'[20]Other Summ'!$E:$AE,COLUMN(H$1)-2,FALSE))</f>
        <v>2407</v>
      </c>
      <c r="I94" s="7">
        <f>IF(VLOOKUP($B$52&amp;$B94,'[20]Other Summ'!$E:$AE,COLUMN(I$1)-2,FALSE)=" ",0,VLOOKUP($B$52&amp;$B94,'[20]Other Summ'!$E:$AE,COLUMN(I$1)-2,FALSE))</f>
        <v>3059</v>
      </c>
      <c r="J94" s="7">
        <f>IF(VLOOKUP($B$52&amp;$B94,'[20]Other Summ'!$E:$AE,COLUMN(J$1)-2,FALSE)=" ",0,VLOOKUP($B$52&amp;$B94,'[20]Other Summ'!$E:$AE,COLUMN(J$1)-2,FALSE))</f>
        <v>3803</v>
      </c>
      <c r="K94" s="7">
        <f>IF(VLOOKUP($B$52&amp;$B94,'[20]Other Summ'!$E:$AE,COLUMN(K$1)-2,FALSE)=" ",0,VLOOKUP($B$52&amp;$B94,'[20]Other Summ'!$E:$AE,COLUMN(K$1)-2,FALSE))</f>
        <v>3368</v>
      </c>
      <c r="L94" s="7">
        <f>IF(VLOOKUP($B$52&amp;$B94,'[20]Other Summ'!$E:$AE,COLUMN(L$1)-2,FALSE)=" ",0,VLOOKUP($B$52&amp;$B94,'[20]Other Summ'!$E:$AE,COLUMN(L$1)-2,FALSE))</f>
        <v>2967</v>
      </c>
      <c r="M94" s="7">
        <f>IF(VLOOKUP($B$52&amp;$B94,'[20]Other Summ'!$E:$AE,COLUMN(M$1)-2,FALSE)=" ",0,VLOOKUP($B$52&amp;$B94,'[20]Other Summ'!$E:$AE,COLUMN(M$1)-2,FALSE))</f>
        <v>4630</v>
      </c>
      <c r="N94" s="7">
        <f>IF(VLOOKUP($B$52&amp;$B94,'[20]Other Summ'!$E:$AE,COLUMN(N$1)-2,FALSE)=" ",0,VLOOKUP($B$52&amp;$B94,'[20]Other Summ'!$E:$AE,COLUMN(N$1)-2,FALSE))</f>
        <v>4317</v>
      </c>
      <c r="O94" s="7">
        <f>IF(VLOOKUP($B$52&amp;$B94,'[20]Other Summ'!$E:$AE,COLUMN(O$1)-2,FALSE)=" ",0,VLOOKUP($B$52&amp;$B94,'[20]Other Summ'!$E:$AE,COLUMN(O$1)-2,FALSE))</f>
        <v>5462</v>
      </c>
      <c r="P94" s="7">
        <f>IF(VLOOKUP($B$52&amp;$B94,'[20]Other Summ'!$E:$AE,COLUMN(P$1)-2,FALSE)=" ",0,VLOOKUP($B$52&amp;$B94,'[20]Other Summ'!$E:$AE,COLUMN(P$1)-2,FALSE))</f>
        <v>6427</v>
      </c>
      <c r="Q94" s="7">
        <f>IF(VLOOKUP($B$52&amp;$B94,'[20]Other Summ'!$E:$AE,COLUMN(Q$1)-2,FALSE)=" ",0,VLOOKUP($B$52&amp;$B94,'[20]Other Summ'!$E:$AE,COLUMN(Q$1)-2,FALSE))</f>
        <v>6021</v>
      </c>
      <c r="R94" s="7">
        <f>IF(VLOOKUP($B$52&amp;$B94,'[20]Other Summ'!$E:$AE,COLUMN(R$1)-2,FALSE)=" ",0,VLOOKUP($B$52&amp;$B94,'[20]Other Summ'!$E:$AE,COLUMN(R$1)-2,FALSE))</f>
        <v>6236</v>
      </c>
      <c r="S94" s="7">
        <f>IF(VLOOKUP($B$52&amp;$B94,'[20]Other Summ'!$E:$AE,COLUMN(S$1)-2,FALSE)=" ",0,VLOOKUP($B$52&amp;$B94,'[20]Other Summ'!$E:$AE,COLUMN(S$1)-2,FALSE))</f>
        <v>7045</v>
      </c>
      <c r="T94" s="7">
        <f>IF(VLOOKUP($B$52&amp;$B94,'[20]Other Summ'!$E:$AE,COLUMN(T$1)-2,FALSE)=" ",0,VLOOKUP($B$52&amp;$B94,'[20]Other Summ'!$E:$AE,COLUMN(T$1)-2,FALSE))</f>
        <v>8178</v>
      </c>
      <c r="U94" s="7">
        <f>IF(VLOOKUP($B$52&amp;$B94,'[20]Other Summ'!$E:$AE,COLUMN(U$1)-2,FALSE)=" ",0,VLOOKUP($B$52&amp;$B94,'[20]Other Summ'!$E:$AE,COLUMN(U$1)-2,FALSE))</f>
        <v>9387</v>
      </c>
      <c r="V94" s="7">
        <f>IF(VLOOKUP($B$52&amp;$B94,'[20]Other Summ'!$E:$AE,COLUMN(V$1)-2,FALSE)=" ",0,VLOOKUP($B$52&amp;$B94,'[20]Other Summ'!$E:$AE,COLUMN(V$1)-2,FALSE))</f>
        <v>11239</v>
      </c>
      <c r="W94" s="7">
        <f>IF(VLOOKUP($B$52&amp;$B94,'[20]Other Summ'!$E:$AE,COLUMN(W$1)-2,FALSE)=" ",0,VLOOKUP($B$52&amp;$B94,'[20]Other Summ'!$E:$AE,COLUMN(W$1)-2,FALSE))</f>
        <v>12099</v>
      </c>
      <c r="X94" s="7">
        <f>IF(VLOOKUP($B$52&amp;$B94,'[20]Other Summ'!$E:$AE,COLUMN(X$1)-2,FALSE)=" ",0,VLOOKUP($B$52&amp;$B94,'[20]Other Summ'!$E:$AE,COLUMN(X$1)-2,FALSE))</f>
        <v>12562</v>
      </c>
      <c r="Y94" s="7">
        <f>IF(VLOOKUP($B$52&amp;$B94,'[20]Other Summ'!$E:$AE,COLUMN(Y$1)-2,FALSE)=" ",0,VLOOKUP($B$52&amp;$B94,'[20]Other Summ'!$E:$AE,COLUMN(Y$1)-2,FALSE))</f>
        <v>13130</v>
      </c>
      <c r="Z94" s="7">
        <f>IF(VLOOKUP($B$52&amp;$B94,'[20]Other Summ'!$E:$AE,COLUMN(Z$1)-2,FALSE)=" ",0,VLOOKUP($B$52&amp;$B94,'[20]Other Summ'!$E:$AE,COLUMN(Z$1)-2,FALSE))</f>
        <v>12950</v>
      </c>
      <c r="AA94" s="7">
        <f>IF(VLOOKUP($B$52&amp;$B94,'[20]Other Summ'!$E:$AE,COLUMN(AA$1)-2,FALSE)=" ",0,VLOOKUP($B$52&amp;$B94,'[20]Other Summ'!$E:$AE,COLUMN(AA$1)-2,FALSE))</f>
        <v>21686</v>
      </c>
      <c r="AB94" s="7">
        <f>IF(VLOOKUP($B$52&amp;$B94,'[20]Other Summ'!$E:$AE,COLUMN(AB$1)-2,FALSE)=" ",0,VLOOKUP($B$52&amp;$B94,'[20]Other Summ'!$E:$AE,COLUMN(AB$1)-2,FALSE))</f>
        <v>30465</v>
      </c>
      <c r="AC94" s="7">
        <f>IF(VLOOKUP($B$52&amp;$B94,'[20]Other Summ'!$E:$AE,COLUMN(AC$1)-2,FALSE)=" ",0,VLOOKUP($B$52&amp;$B94,'[20]Other Summ'!$E:$AE,COLUMN(AC$1)-2,FALSE))</f>
        <v>37917</v>
      </c>
      <c r="AF94" s="7">
        <f t="shared" si="110"/>
        <v>30465</v>
      </c>
      <c r="AG94" s="7">
        <f t="shared" si="110"/>
        <v>37917</v>
      </c>
      <c r="AH94" s="7" t="e">
        <f>SUMIF('[22]Paga All'!$G$581:$J$1238,$A$3&amp;$B$52&amp;$B94,'[22]Paga All'!$J$581:$J$1238)</f>
        <v>#VALUE!</v>
      </c>
      <c r="AI94" s="7" t="e">
        <f>SUMIF('[23]Paga all'!$F$665:$G$1279,$A$3&amp;$B$84&amp;$B94,'[23]Paga all'!$G$665:$G$1279)</f>
        <v>#VALUE!</v>
      </c>
      <c r="AJ94" s="9" t="e">
        <f>SUMIF('[16]Paga all'!$F$555:$G$1252,$A$3&amp;$B$52&amp;$B94,'[16]Paga all'!$G$555:$G$1252)</f>
        <v>#VALUE!</v>
      </c>
      <c r="AK94" s="9" t="e">
        <f t="shared" ref="AK94:BO94" si="113">ROUND(AK92*AK88,)</f>
        <v>#VALUE!</v>
      </c>
      <c r="AL94" s="9" t="e">
        <f t="shared" si="113"/>
        <v>#VALUE!</v>
      </c>
      <c r="AM94" s="9" t="e">
        <f t="shared" si="113"/>
        <v>#VALUE!</v>
      </c>
      <c r="AN94" s="9" t="e">
        <f t="shared" si="113"/>
        <v>#VALUE!</v>
      </c>
      <c r="AO94" s="9" t="e">
        <f t="shared" si="113"/>
        <v>#VALUE!</v>
      </c>
      <c r="AP94" s="9" t="e">
        <f t="shared" si="113"/>
        <v>#VALUE!</v>
      </c>
      <c r="AQ94" s="9" t="e">
        <f t="shared" si="113"/>
        <v>#VALUE!</v>
      </c>
      <c r="AR94" s="9" t="e">
        <f t="shared" si="113"/>
        <v>#VALUE!</v>
      </c>
      <c r="AS94" s="9" t="e">
        <f t="shared" si="113"/>
        <v>#VALUE!</v>
      </c>
      <c r="AT94" s="9" t="e">
        <f t="shared" si="113"/>
        <v>#VALUE!</v>
      </c>
      <c r="AU94" s="9" t="e">
        <f t="shared" si="113"/>
        <v>#VALUE!</v>
      </c>
      <c r="AV94" s="9" t="e">
        <f t="shared" si="113"/>
        <v>#VALUE!</v>
      </c>
      <c r="AW94" s="9" t="e">
        <f t="shared" si="113"/>
        <v>#VALUE!</v>
      </c>
      <c r="AX94" s="9" t="e">
        <f t="shared" si="113"/>
        <v>#VALUE!</v>
      </c>
      <c r="AY94" s="9" t="e">
        <f t="shared" si="113"/>
        <v>#VALUE!</v>
      </c>
      <c r="AZ94" s="9" t="e">
        <f t="shared" si="113"/>
        <v>#VALUE!</v>
      </c>
      <c r="BA94" s="9" t="e">
        <f t="shared" si="113"/>
        <v>#VALUE!</v>
      </c>
      <c r="BB94" s="9" t="e">
        <f t="shared" si="113"/>
        <v>#VALUE!</v>
      </c>
      <c r="BC94" s="9" t="e">
        <f t="shared" si="113"/>
        <v>#VALUE!</v>
      </c>
      <c r="BD94" s="9" t="e">
        <f t="shared" si="113"/>
        <v>#VALUE!</v>
      </c>
      <c r="BE94" s="9" t="e">
        <f t="shared" si="113"/>
        <v>#VALUE!</v>
      </c>
      <c r="BF94" s="9" t="e">
        <f t="shared" si="113"/>
        <v>#VALUE!</v>
      </c>
      <c r="BG94" s="9" t="e">
        <f t="shared" si="113"/>
        <v>#VALUE!</v>
      </c>
      <c r="BH94" s="9" t="e">
        <f t="shared" si="113"/>
        <v>#VALUE!</v>
      </c>
      <c r="BI94" s="9" t="e">
        <f t="shared" si="113"/>
        <v>#VALUE!</v>
      </c>
      <c r="BJ94" s="9" t="e">
        <f t="shared" si="113"/>
        <v>#VALUE!</v>
      </c>
      <c r="BK94" s="9" t="e">
        <f t="shared" si="113"/>
        <v>#VALUE!</v>
      </c>
      <c r="BL94" s="9" t="e">
        <f t="shared" si="113"/>
        <v>#VALUE!</v>
      </c>
      <c r="BM94" s="9" t="e">
        <f t="shared" si="113"/>
        <v>#VALUE!</v>
      </c>
      <c r="BN94" s="9" t="e">
        <f t="shared" si="113"/>
        <v>#VALUE!</v>
      </c>
      <c r="BO94" s="9" t="e">
        <f t="shared" si="113"/>
        <v>#VALUE!</v>
      </c>
    </row>
    <row r="95" spans="2:67" x14ac:dyDescent="0.25">
      <c r="B95" s="292" t="s">
        <v>300</v>
      </c>
      <c r="D95" s="7">
        <f>IF(VLOOKUP($B$52&amp;$B95,'[20]Other Summ'!$E:$AE,COLUMN(D$1)-2,FALSE)=" ",0,VLOOKUP($B$52&amp;$B95,'[20]Other Summ'!$E:$AE,COLUMN(D$1)-2,FALSE))</f>
        <v>412700</v>
      </c>
      <c r="E95" s="7">
        <f>IF(VLOOKUP($B$52&amp;$B95,'[20]Other Summ'!$E:$AE,COLUMN(E$1)-2,FALSE)=" ",0,VLOOKUP($B$52&amp;$B95,'[20]Other Summ'!$E:$AE,COLUMN(E$1)-2,FALSE))</f>
        <v>395850</v>
      </c>
      <c r="F95" s="7">
        <f>IF(VLOOKUP($B$52&amp;$B95,'[20]Other Summ'!$E:$AE,COLUMN(F$1)-2,FALSE)=" ",0,VLOOKUP($B$52&amp;$B95,'[20]Other Summ'!$E:$AE,COLUMN(F$1)-2,FALSE))</f>
        <v>1097250</v>
      </c>
      <c r="G95" s="7">
        <f>IF(VLOOKUP($B$52&amp;$B95,'[20]Other Summ'!$E:$AE,COLUMN(G$1)-2,FALSE)=" ",0,VLOOKUP($B$52&amp;$B95,'[20]Other Summ'!$E:$AE,COLUMN(G$1)-2,FALSE))</f>
        <v>1914900</v>
      </c>
      <c r="H95" s="7">
        <f>IF(VLOOKUP($B$52&amp;$B95,'[20]Other Summ'!$E:$AE,COLUMN(H$1)-2,FALSE)=" ",0,VLOOKUP($B$52&amp;$B95,'[20]Other Summ'!$E:$AE,COLUMN(H$1)-2,FALSE))</f>
        <v>3698550</v>
      </c>
      <c r="I95" s="7">
        <f>IF(VLOOKUP($B$52&amp;$B95,'[20]Other Summ'!$E:$AE,COLUMN(I$1)-2,FALSE)=" ",0,VLOOKUP($B$52&amp;$B95,'[20]Other Summ'!$E:$AE,COLUMN(I$1)-2,FALSE))</f>
        <v>4643550</v>
      </c>
      <c r="J95" s="7">
        <f>IF(VLOOKUP($B$52&amp;$B95,'[20]Other Summ'!$E:$AE,COLUMN(J$1)-2,FALSE)=" ",0,VLOOKUP($B$52&amp;$B95,'[20]Other Summ'!$E:$AE,COLUMN(J$1)-2,FALSE))</f>
        <v>5770467</v>
      </c>
      <c r="K95" s="7">
        <f>IF(VLOOKUP($B$52&amp;$B95,'[20]Other Summ'!$E:$AE,COLUMN(K$1)-2,FALSE)=" ",0,VLOOKUP($B$52&amp;$B95,'[20]Other Summ'!$E:$AE,COLUMN(K$1)-2,FALSE))</f>
        <v>5064580</v>
      </c>
      <c r="L95" s="7">
        <f>IF(VLOOKUP($B$52&amp;$B95,'[20]Other Summ'!$E:$AE,COLUMN(L$1)-2,FALSE)=" ",0,VLOOKUP($B$52&amp;$B95,'[20]Other Summ'!$E:$AE,COLUMN(L$1)-2,FALSE))</f>
        <v>4479160</v>
      </c>
      <c r="M95" s="7">
        <f>IF(VLOOKUP($B$52&amp;$B95,'[20]Other Summ'!$E:$AE,COLUMN(M$1)-2,FALSE)=" ",0,VLOOKUP($B$52&amp;$B95,'[20]Other Summ'!$E:$AE,COLUMN(M$1)-2,FALSE))</f>
        <v>6912700</v>
      </c>
      <c r="N95" s="7">
        <f>IF(VLOOKUP($B$52&amp;$B95,'[20]Other Summ'!$E:$AE,COLUMN(N$1)-2,FALSE)=" ",0,VLOOKUP($B$52&amp;$B95,'[20]Other Summ'!$E:$AE,COLUMN(N$1)-2,FALSE))</f>
        <v>6517209</v>
      </c>
      <c r="O95" s="7">
        <f>IF(VLOOKUP($B$52&amp;$B95,'[20]Other Summ'!$E:$AE,COLUMN(O$1)-2,FALSE)=" ",0,VLOOKUP($B$52&amp;$B95,'[20]Other Summ'!$E:$AE,COLUMN(O$1)-2,FALSE))</f>
        <v>8176650</v>
      </c>
      <c r="P95" s="7">
        <f>IF(VLOOKUP($B$52&amp;$B95,'[20]Other Summ'!$E:$AE,COLUMN(P$1)-2,FALSE)=" ",0,VLOOKUP($B$52&amp;$B95,'[20]Other Summ'!$E:$AE,COLUMN(P$1)-2,FALSE))</f>
        <v>9756362</v>
      </c>
      <c r="Q95" s="7">
        <f>IF(VLOOKUP($B$52&amp;$B95,'[20]Other Summ'!$E:$AE,COLUMN(Q$1)-2,FALSE)=" ",0,VLOOKUP($B$52&amp;$B95,'[20]Other Summ'!$E:$AE,COLUMN(Q$1)-2,FALSE))</f>
        <v>8923095</v>
      </c>
      <c r="R95" s="7">
        <f>IF(VLOOKUP($B$52&amp;$B95,'[20]Other Summ'!$E:$AE,COLUMN(R$1)-2,FALSE)=" ",0,VLOOKUP($B$52&amp;$B95,'[20]Other Summ'!$E:$AE,COLUMN(R$1)-2,FALSE))</f>
        <v>9148900</v>
      </c>
      <c r="S95" s="7">
        <f>IF(VLOOKUP($B$52&amp;$B95,'[20]Other Summ'!$E:$AE,COLUMN(S$1)-2,FALSE)=" ",0,VLOOKUP($B$52&amp;$B95,'[20]Other Summ'!$E:$AE,COLUMN(S$1)-2,FALSE))</f>
        <v>10394500</v>
      </c>
      <c r="T95" s="7">
        <f>IF(VLOOKUP($B$52&amp;$B95,'[20]Other Summ'!$E:$AE,COLUMN(T$1)-2,FALSE)=" ",0,VLOOKUP($B$52&amp;$B95,'[20]Other Summ'!$E:$AE,COLUMN(T$1)-2,FALSE))</f>
        <v>11933150</v>
      </c>
      <c r="U95" s="7">
        <f>IF(VLOOKUP($B$52&amp;$B95,'[20]Other Summ'!$E:$AE,COLUMN(U$1)-2,FALSE)=" ",0,VLOOKUP($B$52&amp;$B95,'[20]Other Summ'!$E:$AE,COLUMN(U$1)-2,FALSE))</f>
        <v>13917860</v>
      </c>
      <c r="V95" s="7">
        <f>IF(VLOOKUP($B$52&amp;$B95,'[20]Other Summ'!$E:$AE,COLUMN(V$1)-2,FALSE)=" ",0,VLOOKUP($B$52&amp;$B95,'[20]Other Summ'!$E:$AE,COLUMN(V$1)-2,FALSE))</f>
        <v>15840040</v>
      </c>
      <c r="W95" s="7">
        <f>IF(VLOOKUP($B$52&amp;$B95,'[20]Other Summ'!$E:$AE,COLUMN(W$1)-2,FALSE)=" ",0,VLOOKUP($B$52&amp;$B95,'[20]Other Summ'!$E:$AE,COLUMN(W$1)-2,FALSE))</f>
        <v>17367370</v>
      </c>
      <c r="X95" s="7">
        <f>IF(VLOOKUP($B$52&amp;$B95,'[20]Other Summ'!$E:$AE,COLUMN(X$1)-2,FALSE)=" ",0,VLOOKUP($B$52&amp;$B95,'[20]Other Summ'!$E:$AE,COLUMN(X$1)-2,FALSE))</f>
        <v>17994820</v>
      </c>
      <c r="Y95" s="7">
        <f>IF(VLOOKUP($B$52&amp;$B95,'[20]Other Summ'!$E:$AE,COLUMN(Y$1)-2,FALSE)=" ",0,VLOOKUP($B$52&amp;$B95,'[20]Other Summ'!$E:$AE,COLUMN(Y$1)-2,FALSE))</f>
        <v>19004620</v>
      </c>
      <c r="Z95" s="7">
        <f>IF(VLOOKUP($B$52&amp;$B95,'[20]Other Summ'!$E:$AE,COLUMN(Z$1)-2,FALSE)=" ",0,VLOOKUP($B$52&amp;$B95,'[20]Other Summ'!$E:$AE,COLUMN(Z$1)-2,FALSE))</f>
        <v>18611280</v>
      </c>
      <c r="AA95" s="7">
        <f>IF(VLOOKUP($B$52&amp;$B95,'[20]Other Summ'!$E:$AE,COLUMN(AA$1)-2,FALSE)=" ",0,VLOOKUP($B$52&amp;$B95,'[20]Other Summ'!$E:$AE,COLUMN(AA$1)-2,FALSE))</f>
        <v>30926060</v>
      </c>
      <c r="AB95" s="7">
        <f>IF(VLOOKUP($B$52&amp;$B95,'[20]Other Summ'!$E:$AE,COLUMN(AB$1)-2,FALSE)=" ",0,VLOOKUP($B$52&amp;$B95,'[20]Other Summ'!$E:$AE,COLUMN(AB$1)-2,FALSE))</f>
        <v>42042627</v>
      </c>
      <c r="AC95" s="7">
        <f>IF(VLOOKUP($B$52&amp;$B95,'[20]Other Summ'!$E:$AE,COLUMN(AC$1)-2,FALSE)=" ",0,VLOOKUP($B$52&amp;$B95,'[20]Other Summ'!$E:$AE,COLUMN(AC$1)-2,FALSE))</f>
        <v>51878455</v>
      </c>
      <c r="AF95" s="7">
        <f t="shared" si="110"/>
        <v>42042627</v>
      </c>
      <c r="AG95" s="7">
        <f t="shared" si="110"/>
        <v>51878455</v>
      </c>
      <c r="AH95" s="7" t="e">
        <f>SUMIF('[22]Paga All'!$G$581:$J$1238,$A$3&amp;$B$52&amp;$B95,'[22]Paga All'!$J$581:$J$1238)</f>
        <v>#VALUE!</v>
      </c>
      <c r="AI95" s="7" t="e">
        <f>SUMIF('[23]Paga all'!$F$665:$G$1279,$A$3&amp;$B$84&amp;$B95,'[23]Paga all'!$G$665:$G$1279)</f>
        <v>#VALUE!</v>
      </c>
      <c r="AJ95" s="9" t="e">
        <f>SUMIF('[16]Paga all'!$F$555:$G$1252,$A$3&amp;$B$52&amp;$B95,'[16]Paga all'!$G$555:$G$1252)</f>
        <v>#VALUE!</v>
      </c>
      <c r="AK95" s="9" t="e">
        <f t="shared" ref="AK95:BO95" si="114">AK94*$AD96</f>
        <v>#VALUE!</v>
      </c>
      <c r="AL95" s="9" t="e">
        <f t="shared" si="114"/>
        <v>#VALUE!</v>
      </c>
      <c r="AM95" s="9" t="e">
        <f t="shared" si="114"/>
        <v>#VALUE!</v>
      </c>
      <c r="AN95" s="9" t="e">
        <f t="shared" si="114"/>
        <v>#VALUE!</v>
      </c>
      <c r="AO95" s="9" t="e">
        <f t="shared" si="114"/>
        <v>#VALUE!</v>
      </c>
      <c r="AP95" s="9" t="e">
        <f t="shared" si="114"/>
        <v>#VALUE!</v>
      </c>
      <c r="AQ95" s="9" t="e">
        <f t="shared" si="114"/>
        <v>#VALUE!</v>
      </c>
      <c r="AR95" s="9" t="e">
        <f t="shared" si="114"/>
        <v>#VALUE!</v>
      </c>
      <c r="AS95" s="9" t="e">
        <f t="shared" si="114"/>
        <v>#VALUE!</v>
      </c>
      <c r="AT95" s="9" t="e">
        <f t="shared" si="114"/>
        <v>#VALUE!</v>
      </c>
      <c r="AU95" s="9" t="e">
        <f t="shared" si="114"/>
        <v>#VALUE!</v>
      </c>
      <c r="AV95" s="9" t="e">
        <f t="shared" si="114"/>
        <v>#VALUE!</v>
      </c>
      <c r="AW95" s="9" t="e">
        <f t="shared" si="114"/>
        <v>#VALUE!</v>
      </c>
      <c r="AX95" s="9" t="e">
        <f t="shared" si="114"/>
        <v>#VALUE!</v>
      </c>
      <c r="AY95" s="9" t="e">
        <f t="shared" si="114"/>
        <v>#VALUE!</v>
      </c>
      <c r="AZ95" s="9" t="e">
        <f t="shared" si="114"/>
        <v>#VALUE!</v>
      </c>
      <c r="BA95" s="9" t="e">
        <f t="shared" si="114"/>
        <v>#VALUE!</v>
      </c>
      <c r="BB95" s="9" t="e">
        <f t="shared" si="114"/>
        <v>#VALUE!</v>
      </c>
      <c r="BC95" s="9" t="e">
        <f t="shared" si="114"/>
        <v>#VALUE!</v>
      </c>
      <c r="BD95" s="9" t="e">
        <f t="shared" si="114"/>
        <v>#VALUE!</v>
      </c>
      <c r="BE95" s="9" t="e">
        <f t="shared" si="114"/>
        <v>#VALUE!</v>
      </c>
      <c r="BF95" s="9" t="e">
        <f t="shared" si="114"/>
        <v>#VALUE!</v>
      </c>
      <c r="BG95" s="9" t="e">
        <f t="shared" si="114"/>
        <v>#VALUE!</v>
      </c>
      <c r="BH95" s="9" t="e">
        <f t="shared" si="114"/>
        <v>#VALUE!</v>
      </c>
      <c r="BI95" s="9" t="e">
        <f t="shared" si="114"/>
        <v>#VALUE!</v>
      </c>
      <c r="BJ95" s="9" t="e">
        <f t="shared" si="114"/>
        <v>#VALUE!</v>
      </c>
      <c r="BK95" s="9" t="e">
        <f t="shared" si="114"/>
        <v>#VALUE!</v>
      </c>
      <c r="BL95" s="9" t="e">
        <f t="shared" si="114"/>
        <v>#VALUE!</v>
      </c>
      <c r="BM95" s="9" t="e">
        <f t="shared" si="114"/>
        <v>#VALUE!</v>
      </c>
      <c r="BN95" s="9" t="e">
        <f t="shared" si="114"/>
        <v>#VALUE!</v>
      </c>
      <c r="BO95" s="9" t="e">
        <f t="shared" si="114"/>
        <v>#VALUE!</v>
      </c>
    </row>
    <row r="96" spans="2:67" x14ac:dyDescent="0.25">
      <c r="B96" s="292" t="s">
        <v>301</v>
      </c>
      <c r="D96" s="7">
        <f t="shared" ref="D96:AC96" si="115">D95/D94</f>
        <v>1403.7414965986395</v>
      </c>
      <c r="E96" s="7">
        <f t="shared" si="115"/>
        <v>1423.9208633093526</v>
      </c>
      <c r="F96" s="7">
        <f t="shared" si="115"/>
        <v>1507.2115384615386</v>
      </c>
      <c r="G96" s="7">
        <f t="shared" si="115"/>
        <v>1523.3890214797136</v>
      </c>
      <c r="H96" s="7">
        <f t="shared" si="115"/>
        <v>1536.5808059825508</v>
      </c>
      <c r="I96" s="7">
        <f t="shared" si="115"/>
        <v>1517.9960771493952</v>
      </c>
      <c r="J96" s="7">
        <f t="shared" si="115"/>
        <v>1517.346042597949</v>
      </c>
      <c r="K96" s="7">
        <f t="shared" si="115"/>
        <v>1503.7351543942993</v>
      </c>
      <c r="L96" s="7">
        <f t="shared" si="115"/>
        <v>1509.6595888102461</v>
      </c>
      <c r="M96" s="7">
        <f t="shared" si="115"/>
        <v>1493.0237580993521</v>
      </c>
      <c r="N96" s="7">
        <f t="shared" si="115"/>
        <v>1509.6615705350939</v>
      </c>
      <c r="O96" s="7">
        <f t="shared" si="115"/>
        <v>1497.0065909923105</v>
      </c>
      <c r="P96" s="7">
        <f t="shared" si="115"/>
        <v>1518.0273844717597</v>
      </c>
      <c r="Q96" s="7">
        <f t="shared" si="115"/>
        <v>1481.9955156950673</v>
      </c>
      <c r="R96" s="7">
        <f t="shared" si="115"/>
        <v>1467.1103271327775</v>
      </c>
      <c r="S96" s="7">
        <f t="shared" si="115"/>
        <v>1475.4435770049681</v>
      </c>
      <c r="T96" s="7">
        <f t="shared" si="115"/>
        <v>1459.1770604059673</v>
      </c>
      <c r="U96" s="7">
        <f t="shared" si="115"/>
        <v>1482.6739107276021</v>
      </c>
      <c r="V96" s="7">
        <f t="shared" si="115"/>
        <v>1409.3816175816353</v>
      </c>
      <c r="W96" s="7">
        <f t="shared" si="115"/>
        <v>1435.4384659889247</v>
      </c>
      <c r="X96" s="7">
        <f t="shared" si="115"/>
        <v>1432.4804967361886</v>
      </c>
      <c r="Y96" s="7">
        <f t="shared" si="115"/>
        <v>1447.4196496572733</v>
      </c>
      <c r="Z96" s="7">
        <f t="shared" si="115"/>
        <v>1437.1644787644789</v>
      </c>
      <c r="AA96" s="7">
        <f t="shared" si="115"/>
        <v>1426.0841095637738</v>
      </c>
      <c r="AB96" s="7">
        <f>AB95/AB94</f>
        <v>1380.0304283604137</v>
      </c>
      <c r="AC96" s="7">
        <f t="shared" si="115"/>
        <v>1368.2109607827624</v>
      </c>
      <c r="AD96" s="264">
        <f>SUM(P95:AC95)/SUM(P94:AC94)</f>
        <v>1421.80964155174</v>
      </c>
      <c r="AF96" s="7">
        <f>AF95/AF94</f>
        <v>1380.0304283604137</v>
      </c>
      <c r="AG96" s="7">
        <f>AG95/AG94</f>
        <v>1368.2109607827624</v>
      </c>
      <c r="AH96" s="7" t="e">
        <f>SUMIF('[22]Paga All'!$G$581:$J$1238,$A$3&amp;$B$52&amp;$B96,'[22]Paga All'!$J$581:$J$1238)</f>
        <v>#VALUE!</v>
      </c>
      <c r="AI96" s="7" t="e">
        <f>SUMIF('[23]Paga all'!$F$665:$G$1279,$A$3&amp;$B$84&amp;$B96,'[23]Paga all'!$G$665:$G$1279)</f>
        <v>#VALUE!</v>
      </c>
      <c r="AJ96" s="9" t="e">
        <f>SUMIF('[16]Paga all'!$F$555:$G$1252,$A$3&amp;$B$52&amp;$B96,'[16]Paga all'!$G$555:$G$1252)</f>
        <v>#VALUE!</v>
      </c>
      <c r="AK96" s="9" t="e">
        <f t="shared" ref="AK96:BO96" si="116">AK95/AK94</f>
        <v>#VALUE!</v>
      </c>
      <c r="AL96" s="9" t="e">
        <f t="shared" si="116"/>
        <v>#VALUE!</v>
      </c>
      <c r="AM96" s="9" t="e">
        <f t="shared" si="116"/>
        <v>#VALUE!</v>
      </c>
      <c r="AN96" s="9" t="e">
        <f t="shared" si="116"/>
        <v>#VALUE!</v>
      </c>
      <c r="AO96" s="9" t="e">
        <f t="shared" si="116"/>
        <v>#VALUE!</v>
      </c>
      <c r="AP96" s="9" t="e">
        <f t="shared" si="116"/>
        <v>#VALUE!</v>
      </c>
      <c r="AQ96" s="9" t="e">
        <f t="shared" si="116"/>
        <v>#VALUE!</v>
      </c>
      <c r="AR96" s="9" t="e">
        <f t="shared" si="116"/>
        <v>#VALUE!</v>
      </c>
      <c r="AS96" s="9" t="e">
        <f t="shared" si="116"/>
        <v>#VALUE!</v>
      </c>
      <c r="AT96" s="9" t="e">
        <f t="shared" si="116"/>
        <v>#VALUE!</v>
      </c>
      <c r="AU96" s="9" t="e">
        <f t="shared" si="116"/>
        <v>#VALUE!</v>
      </c>
      <c r="AV96" s="9" t="e">
        <f t="shared" si="116"/>
        <v>#VALUE!</v>
      </c>
      <c r="AW96" s="9" t="e">
        <f t="shared" si="116"/>
        <v>#VALUE!</v>
      </c>
      <c r="AX96" s="9" t="e">
        <f t="shared" si="116"/>
        <v>#VALUE!</v>
      </c>
      <c r="AY96" s="9" t="e">
        <f t="shared" si="116"/>
        <v>#VALUE!</v>
      </c>
      <c r="AZ96" s="9" t="e">
        <f t="shared" si="116"/>
        <v>#VALUE!</v>
      </c>
      <c r="BA96" s="9" t="e">
        <f t="shared" si="116"/>
        <v>#VALUE!</v>
      </c>
      <c r="BB96" s="9" t="e">
        <f t="shared" si="116"/>
        <v>#VALUE!</v>
      </c>
      <c r="BC96" s="9" t="e">
        <f t="shared" si="116"/>
        <v>#VALUE!</v>
      </c>
      <c r="BD96" s="9" t="e">
        <f t="shared" si="116"/>
        <v>#VALUE!</v>
      </c>
      <c r="BE96" s="9" t="e">
        <f t="shared" si="116"/>
        <v>#VALUE!</v>
      </c>
      <c r="BF96" s="9" t="e">
        <f t="shared" si="116"/>
        <v>#VALUE!</v>
      </c>
      <c r="BG96" s="9" t="e">
        <f t="shared" si="116"/>
        <v>#VALUE!</v>
      </c>
      <c r="BH96" s="9" t="e">
        <f t="shared" si="116"/>
        <v>#VALUE!</v>
      </c>
      <c r="BI96" s="9" t="e">
        <f t="shared" si="116"/>
        <v>#VALUE!</v>
      </c>
      <c r="BJ96" s="9" t="e">
        <f t="shared" si="116"/>
        <v>#VALUE!</v>
      </c>
      <c r="BK96" s="9" t="e">
        <f t="shared" si="116"/>
        <v>#VALUE!</v>
      </c>
      <c r="BL96" s="9" t="e">
        <f t="shared" si="116"/>
        <v>#VALUE!</v>
      </c>
      <c r="BM96" s="9" t="e">
        <f t="shared" si="116"/>
        <v>#VALUE!</v>
      </c>
      <c r="BN96" s="9" t="e">
        <f t="shared" si="116"/>
        <v>#VALUE!</v>
      </c>
      <c r="BO96" s="9" t="e">
        <f t="shared" si="116"/>
        <v>#VALUE!</v>
      </c>
    </row>
    <row r="97" spans="2:67" x14ac:dyDescent="0.25">
      <c r="B97" s="292" t="s">
        <v>302</v>
      </c>
      <c r="D97" s="7">
        <f>IF(VLOOKUP($B$52&amp;$B97,'[20]Other Summ'!$E:$AE,COLUMN(D$1)-2,FALSE)=" ",0,VLOOKUP($B$52&amp;$B97,'[20]Other Summ'!$E:$AE,COLUMN(D$1)-2,FALSE))</f>
        <v>16517</v>
      </c>
      <c r="E97" s="7">
        <f>IF(VLOOKUP($B$52&amp;$B97,'[20]Other Summ'!$E:$AE,COLUMN(E$1)-2,FALSE)=" ",0,VLOOKUP($B$52&amp;$B97,'[20]Other Summ'!$E:$AE,COLUMN(E$1)-2,FALSE))</f>
        <v>15408.5</v>
      </c>
      <c r="F97" s="7">
        <f>IF(VLOOKUP($B$52&amp;$B97,'[20]Other Summ'!$E:$AE,COLUMN(F$1)-2,FALSE)=" ",0,VLOOKUP($B$52&amp;$B97,'[20]Other Summ'!$E:$AE,COLUMN(F$1)-2,FALSE))</f>
        <v>41262.5</v>
      </c>
      <c r="G97" s="7">
        <f>IF(VLOOKUP($B$52&amp;$B97,'[20]Other Summ'!$E:$AE,COLUMN(G$1)-2,FALSE)=" ",0,VLOOKUP($B$52&amp;$B97,'[20]Other Summ'!$E:$AE,COLUMN(G$1)-2,FALSE))</f>
        <v>71079</v>
      </c>
      <c r="H97" s="7">
        <f>IF(VLOOKUP($B$52&amp;$B97,'[20]Other Summ'!$E:$AE,COLUMN(H$1)-2,FALSE)=" ",0,VLOOKUP($B$52&amp;$B97,'[20]Other Summ'!$E:$AE,COLUMN(H$1)-2,FALSE))</f>
        <v>51340</v>
      </c>
      <c r="I97" s="7">
        <f>IF(VLOOKUP($B$52&amp;$B97,'[20]Other Summ'!$E:$AE,COLUMN(I$1)-2,FALSE)=" ",0,VLOOKUP($B$52&amp;$B97,'[20]Other Summ'!$E:$AE,COLUMN(I$1)-2,FALSE))</f>
        <v>109740.5</v>
      </c>
      <c r="J97" s="7">
        <f>IF(VLOOKUP($B$52&amp;$B97,'[20]Other Summ'!$E:$AE,COLUMN(J$1)-2,FALSE)=" ",0,VLOOKUP($B$52&amp;$B97,'[20]Other Summ'!$E:$AE,COLUMN(J$1)-2,FALSE))</f>
        <v>138654.66999999998</v>
      </c>
      <c r="K97" s="7">
        <f>IF(VLOOKUP($B$52&amp;$B97,'[20]Other Summ'!$E:$AE,COLUMN(K$1)-2,FALSE)=" ",0,VLOOKUP($B$52&amp;$B97,'[20]Other Summ'!$E:$AE,COLUMN(K$1)-2,FALSE))</f>
        <v>125980.8</v>
      </c>
      <c r="L97" s="7">
        <f>IF(VLOOKUP($B$52&amp;$B97,'[20]Other Summ'!$E:$AE,COLUMN(L$1)-2,FALSE)=" ",0,VLOOKUP($B$52&amp;$B97,'[20]Other Summ'!$E:$AE,COLUMN(L$1)-2,FALSE))</f>
        <v>131221.6</v>
      </c>
      <c r="M97" s="7">
        <f>IF(VLOOKUP($B$52&amp;$B97,'[20]Other Summ'!$E:$AE,COLUMN(M$1)-2,FALSE)=" ",0,VLOOKUP($B$52&amp;$B97,'[20]Other Summ'!$E:$AE,COLUMN(M$1)-2,FALSE))</f>
        <v>258137</v>
      </c>
      <c r="N97" s="7">
        <f>IF(VLOOKUP($B$52&amp;$B97,'[20]Other Summ'!$E:$AE,COLUMN(N$1)-2,FALSE)=" ",0,VLOOKUP($B$52&amp;$B97,'[20]Other Summ'!$E:$AE,COLUMN(N$1)-2,FALSE))</f>
        <v>242327.09</v>
      </c>
      <c r="O97" s="7">
        <f>IF(VLOOKUP($B$52&amp;$B97,'[20]Other Summ'!$E:$AE,COLUMN(O$1)-2,FALSE)=" ",0,VLOOKUP($B$52&amp;$B97,'[20]Other Summ'!$E:$AE,COLUMN(O$1)-2,FALSE))</f>
        <v>304516.5</v>
      </c>
      <c r="P97" s="7">
        <f>IF(VLOOKUP($B$52&amp;$B97,'[20]Other Summ'!$E:$AE,COLUMN(P$1)-2,FALSE)=" ",0,VLOOKUP($B$52&amp;$B97,'[20]Other Summ'!$E:$AE,COLUMN(P$1)-2,FALSE))</f>
        <v>360178.62</v>
      </c>
      <c r="Q97" s="7">
        <f>IF(VLOOKUP($B$52&amp;$B97,'[20]Other Summ'!$E:$AE,COLUMN(Q$1)-2,FALSE)=" ",0,VLOOKUP($B$52&amp;$B97,'[20]Other Summ'!$E:$AE,COLUMN(Q$1)-2,FALSE))</f>
        <v>335100.95</v>
      </c>
      <c r="R97" s="7">
        <f>IF(VLOOKUP($B$52&amp;$B97,'[20]Other Summ'!$E:$AE,COLUMN(R$1)-2,FALSE)=" ",0,VLOOKUP($B$52&amp;$B97,'[20]Other Summ'!$E:$AE,COLUMN(R$1)-2,FALSE))</f>
        <v>345434</v>
      </c>
      <c r="S97" s="7">
        <f>IF(VLOOKUP($B$52&amp;$B97,'[20]Other Summ'!$E:$AE,COLUMN(S$1)-2,FALSE)=" ",0,VLOOKUP($B$52&amp;$B97,'[20]Other Summ'!$E:$AE,COLUMN(S$1)-2,FALSE))</f>
        <v>390640</v>
      </c>
      <c r="T97" s="7">
        <f>IF(VLOOKUP($B$52&amp;$B97,'[20]Other Summ'!$E:$AE,COLUMN(T$1)-2,FALSE)=" ",0,VLOOKUP($B$52&amp;$B97,'[20]Other Summ'!$E:$AE,COLUMN(T$1)-2,FALSE))</f>
        <v>451316.5</v>
      </c>
      <c r="U97" s="7">
        <f>IF(VLOOKUP($B$52&amp;$B97,'[20]Other Summ'!$E:$AE,COLUMN(U$1)-2,FALSE)=" ",0,VLOOKUP($B$52&amp;$B97,'[20]Other Summ'!$E:$AE,COLUMN(U$1)-2,FALSE))</f>
        <v>519853.6</v>
      </c>
      <c r="V97" s="7">
        <f>IF(VLOOKUP($B$52&amp;$B97,'[20]Other Summ'!$E:$AE,COLUMN(V$1)-2,FALSE)=" ",0,VLOOKUP($B$52&amp;$B97,'[20]Other Summ'!$E:$AE,COLUMN(V$1)-2,FALSE))</f>
        <v>612935.4</v>
      </c>
      <c r="W97" s="7">
        <f>IF(VLOOKUP($B$52&amp;$B97,'[20]Other Summ'!$E:$AE,COLUMN(W$1)-2,FALSE)=" ",0,VLOOKUP($B$52&amp;$B97,'[20]Other Summ'!$E:$AE,COLUMN(W$1)-2,FALSE))</f>
        <v>668898.69999999995</v>
      </c>
      <c r="X97" s="7">
        <f>IF(VLOOKUP($B$52&amp;$B97,'[20]Other Summ'!$E:$AE,COLUMN(X$1)-2,FALSE)=" ",0,VLOOKUP($B$52&amp;$B97,'[20]Other Summ'!$E:$AE,COLUMN(X$1)-2,FALSE))</f>
        <v>691227.7</v>
      </c>
      <c r="Y97" s="7">
        <f>IF(VLOOKUP($B$52&amp;$B97,'[20]Other Summ'!$E:$AE,COLUMN(Y$1)-2,FALSE)=" ",0,VLOOKUP($B$52&amp;$B97,'[20]Other Summ'!$E:$AE,COLUMN(Y$1)-2,FALSE))</f>
        <v>723336.2</v>
      </c>
      <c r="Z97" s="7">
        <f>IF(VLOOKUP($B$52&amp;$B97,'[20]Other Summ'!$E:$AE,COLUMN(Z$1)-2,FALSE)=" ",0,VLOOKUP($B$52&amp;$B97,'[20]Other Summ'!$E:$AE,COLUMN(Z$1)-2,FALSE))</f>
        <v>713997.8</v>
      </c>
      <c r="AA97" s="7">
        <f>IF(VLOOKUP($B$52&amp;$B97,'[20]Other Summ'!$E:$AE,COLUMN(AA$1)-2,FALSE)=" ",0,VLOOKUP($B$52&amp;$B97,'[20]Other Summ'!$E:$AE,COLUMN(AA$1)-2,FALSE))</f>
        <v>1189525.6000000001</v>
      </c>
      <c r="AB97" s="7">
        <f>IF(VLOOKUP($B$52&amp;$B97,'[20]Other Summ'!$E:$AE,COLUMN(AB$1)-2,FALSE)=" ",0,VLOOKUP($B$52&amp;$B97,'[20]Other Summ'!$E:$AE,COLUMN(AB$1)-2,FALSE))</f>
        <v>1652123.27</v>
      </c>
      <c r="AC97" s="7">
        <f>IF(VLOOKUP($B$52&amp;$B97,'[20]Other Summ'!$E:$AE,COLUMN(AC$1)-2,FALSE)=" ",0,VLOOKUP($B$52&amp;$B97,'[20]Other Summ'!$E:$AE,COLUMN(AC$1)-2,FALSE))</f>
        <v>2050254.55</v>
      </c>
      <c r="AF97" s="7">
        <f>AB97</f>
        <v>1652123.27</v>
      </c>
      <c r="AG97" s="7">
        <f>AC97</f>
        <v>2050254.55</v>
      </c>
      <c r="AH97" s="7" t="e">
        <f>SUMIF('[22]Paga All'!$G$581:$J$1238,$A$3&amp;$B$52&amp;$B97,'[22]Paga All'!$J$581:$J$1238)+SUMIF('[22]Paga All'!$G$581:$J$1238,$A$3&amp;$B$52&amp;$B98,'[22]Paga All'!$J$581:$J$1238)</f>
        <v>#VALUE!</v>
      </c>
      <c r="AI97" s="7" t="e">
        <f>SUMIF('[23]Paga all'!$F$665:$G$1279,$A$3&amp;$B$84&amp;$B97,'[23]Paga all'!$G$665:$G$1279)+SUMIF('[23]Paga all'!$F$665:$G$1279,$A$3&amp;$B$84&amp;$B98,'[23]Paga all'!$G$665:$G$1279)</f>
        <v>#VALUE!</v>
      </c>
      <c r="AJ97" s="9" t="e">
        <f>SUMIF('[16]Paga all'!$F$555:$G$1252,$A$3&amp;$B$52&amp;$B97,'[16]Paga all'!$G$555:$G$1252)+SUMIF('[16]Paga all'!$F$555:$G$1252,$A$3&amp;$B$52&amp;$B98,'[16]Paga all'!$G$555:$G$1252)</f>
        <v>#VALUE!</v>
      </c>
      <c r="AK97" s="9" t="e">
        <f t="shared" ref="AK97:BO97" si="117">AK94*AK89</f>
        <v>#VALUE!</v>
      </c>
      <c r="AL97" s="9" t="e">
        <f t="shared" si="117"/>
        <v>#VALUE!</v>
      </c>
      <c r="AM97" s="9" t="e">
        <f t="shared" si="117"/>
        <v>#VALUE!</v>
      </c>
      <c r="AN97" s="9" t="e">
        <f t="shared" si="117"/>
        <v>#VALUE!</v>
      </c>
      <c r="AO97" s="9" t="e">
        <f t="shared" si="117"/>
        <v>#VALUE!</v>
      </c>
      <c r="AP97" s="9" t="e">
        <f t="shared" si="117"/>
        <v>#VALUE!</v>
      </c>
      <c r="AQ97" s="9" t="e">
        <f t="shared" si="117"/>
        <v>#VALUE!</v>
      </c>
      <c r="AR97" s="9" t="e">
        <f t="shared" si="117"/>
        <v>#VALUE!</v>
      </c>
      <c r="AS97" s="9" t="e">
        <f t="shared" si="117"/>
        <v>#VALUE!</v>
      </c>
      <c r="AT97" s="9" t="e">
        <f t="shared" si="117"/>
        <v>#VALUE!</v>
      </c>
      <c r="AU97" s="9" t="e">
        <f t="shared" si="117"/>
        <v>#VALUE!</v>
      </c>
      <c r="AV97" s="9" t="e">
        <f t="shared" si="117"/>
        <v>#VALUE!</v>
      </c>
      <c r="AW97" s="9" t="e">
        <f t="shared" si="117"/>
        <v>#VALUE!</v>
      </c>
      <c r="AX97" s="9" t="e">
        <f t="shared" si="117"/>
        <v>#VALUE!</v>
      </c>
      <c r="AY97" s="9" t="e">
        <f t="shared" si="117"/>
        <v>#VALUE!</v>
      </c>
      <c r="AZ97" s="9" t="e">
        <f t="shared" si="117"/>
        <v>#VALUE!</v>
      </c>
      <c r="BA97" s="9" t="e">
        <f t="shared" si="117"/>
        <v>#VALUE!</v>
      </c>
      <c r="BB97" s="9" t="e">
        <f t="shared" si="117"/>
        <v>#VALUE!</v>
      </c>
      <c r="BC97" s="9" t="e">
        <f t="shared" si="117"/>
        <v>#VALUE!</v>
      </c>
      <c r="BD97" s="9" t="e">
        <f t="shared" si="117"/>
        <v>#VALUE!</v>
      </c>
      <c r="BE97" s="9" t="e">
        <f t="shared" si="117"/>
        <v>#VALUE!</v>
      </c>
      <c r="BF97" s="9" t="e">
        <f t="shared" si="117"/>
        <v>#VALUE!</v>
      </c>
      <c r="BG97" s="9" t="e">
        <f t="shared" si="117"/>
        <v>#VALUE!</v>
      </c>
      <c r="BH97" s="9" t="e">
        <f t="shared" si="117"/>
        <v>#VALUE!</v>
      </c>
      <c r="BI97" s="9" t="e">
        <f t="shared" si="117"/>
        <v>#VALUE!</v>
      </c>
      <c r="BJ97" s="9" t="e">
        <f t="shared" si="117"/>
        <v>#VALUE!</v>
      </c>
      <c r="BK97" s="9" t="e">
        <f t="shared" si="117"/>
        <v>#VALUE!</v>
      </c>
      <c r="BL97" s="9" t="e">
        <f t="shared" si="117"/>
        <v>#VALUE!</v>
      </c>
      <c r="BM97" s="9" t="e">
        <f t="shared" si="117"/>
        <v>#VALUE!</v>
      </c>
      <c r="BN97" s="9" t="e">
        <f t="shared" si="117"/>
        <v>#VALUE!</v>
      </c>
      <c r="BO97" s="9" t="e">
        <f t="shared" si="117"/>
        <v>#VALUE!</v>
      </c>
    </row>
    <row r="98" spans="2:67" x14ac:dyDescent="0.25">
      <c r="B98" s="292" t="s">
        <v>303</v>
      </c>
      <c r="D98" s="7">
        <f>IF(VLOOKUP($B$52&amp;$B98,'[20]Other Summ'!$E:$AE,COLUMN(D$1)-2,FALSE)=" ",0,VLOOKUP($B$52&amp;$B98,'[20]Other Summ'!$E:$AE,COLUMN(D$1)-2,FALSE))</f>
        <v>6510</v>
      </c>
      <c r="E98" s="7">
        <f>IF(VLOOKUP($B$52&amp;$B98,'[20]Other Summ'!$E:$AE,COLUMN(E$1)-2,FALSE)=" ",0,VLOOKUP($B$52&amp;$B98,'[20]Other Summ'!$E:$AE,COLUMN(E$1)-2,FALSE))</f>
        <v>5890</v>
      </c>
      <c r="F98" s="7">
        <f>IF(VLOOKUP($B$52&amp;$B98,'[20]Other Summ'!$E:$AE,COLUMN(F$1)-2,FALSE)=" ",0,VLOOKUP($B$52&amp;$B98,'[20]Other Summ'!$E:$AE,COLUMN(F$1)-2,FALSE))</f>
        <v>15730</v>
      </c>
      <c r="G98" s="7">
        <f>IF(VLOOKUP($B$52&amp;$B98,'[20]Other Summ'!$E:$AE,COLUMN(G$1)-2,FALSE)=" ",0,VLOOKUP($B$52&amp;$B98,'[20]Other Summ'!$E:$AE,COLUMN(G$1)-2,FALSE))</f>
        <v>26790</v>
      </c>
      <c r="H98" s="7">
        <f>IF(VLOOKUP($B$52&amp;$B98,'[20]Other Summ'!$E:$AE,COLUMN(H$1)-2,FALSE)=" ",0,VLOOKUP($B$52&amp;$B98,'[20]Other Summ'!$E:$AE,COLUMN(H$1)-2,FALSE))</f>
        <v>51340</v>
      </c>
      <c r="I98" s="7">
        <f>IF(VLOOKUP($B$52&amp;$B98,'[20]Other Summ'!$E:$AE,COLUMN(I$1)-2,FALSE)=" ",0,VLOOKUP($B$52&amp;$B98,'[20]Other Summ'!$E:$AE,COLUMN(I$1)-2,FALSE))</f>
        <v>64900</v>
      </c>
      <c r="J98" s="7">
        <f>IF(VLOOKUP($B$52&amp;$B98,'[20]Other Summ'!$E:$AE,COLUMN(J$1)-2,FALSE)=" ",0,VLOOKUP($B$52&amp;$B98,'[20]Other Summ'!$E:$AE,COLUMN(J$1)-2,FALSE))</f>
        <v>80950</v>
      </c>
      <c r="K98" s="7">
        <f>IF(VLOOKUP($B$52&amp;$B98,'[20]Other Summ'!$E:$AE,COLUMN(K$1)-2,FALSE)=" ",0,VLOOKUP($B$52&amp;$B98,'[20]Other Summ'!$E:$AE,COLUMN(K$1)-2,FALSE))</f>
        <v>71060</v>
      </c>
      <c r="L98" s="7">
        <f>IF(VLOOKUP($B$52&amp;$B98,'[20]Other Summ'!$E:$AE,COLUMN(L$1)-2,FALSE)=" ",0,VLOOKUP($B$52&amp;$B98,'[20]Other Summ'!$E:$AE,COLUMN(L$1)-2,FALSE))</f>
        <v>62610</v>
      </c>
      <c r="M98" s="7">
        <f>IF(VLOOKUP($B$52&amp;$B98,'[20]Other Summ'!$E:$AE,COLUMN(M$1)-2,FALSE)=" ",0,VLOOKUP($B$52&amp;$B98,'[20]Other Summ'!$E:$AE,COLUMN(M$1)-2,FALSE))</f>
        <v>96410</v>
      </c>
      <c r="N98" s="7">
        <f>IF(VLOOKUP($B$52&amp;$B98,'[20]Other Summ'!$E:$AE,COLUMN(N$1)-2,FALSE)=" ",0,VLOOKUP($B$52&amp;$B98,'[20]Other Summ'!$E:$AE,COLUMN(N$1)-2,FALSE))</f>
        <v>90880</v>
      </c>
      <c r="O98" s="7">
        <f>IF(VLOOKUP($B$52&amp;$B98,'[20]Other Summ'!$E:$AE,COLUMN(O$1)-2,FALSE)=" ",0,VLOOKUP($B$52&amp;$B98,'[20]Other Summ'!$E:$AE,COLUMN(O$1)-2,FALSE))</f>
        <v>113520</v>
      </c>
      <c r="P98" s="7">
        <f>IF(VLOOKUP($B$52&amp;$B98,'[20]Other Summ'!$E:$AE,COLUMN(P$1)-2,FALSE)=" ",0,VLOOKUP($B$52&amp;$B98,'[20]Other Summ'!$E:$AE,COLUMN(P$1)-2,FALSE))</f>
        <v>134090</v>
      </c>
      <c r="Q98" s="7">
        <f>IF(VLOOKUP($B$52&amp;$B98,'[20]Other Summ'!$E:$AE,COLUMN(Q$1)-2,FALSE)=" ",0,VLOOKUP($B$52&amp;$B98,'[20]Other Summ'!$E:$AE,COLUMN(Q$1)-2,FALSE))</f>
        <v>125170</v>
      </c>
      <c r="R98" s="7">
        <f>IF(VLOOKUP($B$52&amp;$B98,'[20]Other Summ'!$E:$AE,COLUMN(R$1)-2,FALSE)=" ",0,VLOOKUP($B$52&amp;$B98,'[20]Other Summ'!$E:$AE,COLUMN(R$1)-2,FALSE))</f>
        <v>129230</v>
      </c>
      <c r="S98" s="7">
        <f>IF(VLOOKUP($B$52&amp;$B98,'[20]Other Summ'!$E:$AE,COLUMN(S$1)-2,FALSE)=" ",0,VLOOKUP($B$52&amp;$B98,'[20]Other Summ'!$E:$AE,COLUMN(S$1)-2,FALSE))</f>
        <v>145800</v>
      </c>
      <c r="T98" s="7">
        <f>IF(VLOOKUP($B$52&amp;$B98,'[20]Other Summ'!$E:$AE,COLUMN(T$1)-2,FALSE)=" ",0,VLOOKUP($B$52&amp;$B98,'[20]Other Summ'!$E:$AE,COLUMN(T$1)-2,FALSE))</f>
        <v>168350</v>
      </c>
      <c r="U98" s="7">
        <f>IF(VLOOKUP($B$52&amp;$B98,'[20]Other Summ'!$E:$AE,COLUMN(U$1)-2,FALSE)=" ",0,VLOOKUP($B$52&amp;$B98,'[20]Other Summ'!$E:$AE,COLUMN(U$1)-2,FALSE))</f>
        <v>192950</v>
      </c>
      <c r="V98" s="7">
        <f>IF(VLOOKUP($B$52&amp;$B98,'[20]Other Summ'!$E:$AE,COLUMN(V$1)-2,FALSE)=" ",0,VLOOKUP($B$52&amp;$B98,'[20]Other Summ'!$E:$AE,COLUMN(V$1)-2,FALSE))</f>
        <v>229780</v>
      </c>
      <c r="W98" s="7">
        <f>IF(VLOOKUP($B$52&amp;$B98,'[20]Other Summ'!$E:$AE,COLUMN(W$1)-2,FALSE)=" ",0,VLOOKUP($B$52&amp;$B98,'[20]Other Summ'!$E:$AE,COLUMN(W$1)-2,FALSE))</f>
        <v>253020</v>
      </c>
      <c r="X98" s="7">
        <f>IF(VLOOKUP($B$52&amp;$B98,'[20]Other Summ'!$E:$AE,COLUMN(X$1)-2,FALSE)=" ",0,VLOOKUP($B$52&amp;$B98,'[20]Other Summ'!$E:$AE,COLUMN(X$1)-2,FALSE))</f>
        <v>260130</v>
      </c>
      <c r="Y98" s="7">
        <f>IF(VLOOKUP($B$52&amp;$B98,'[20]Other Summ'!$E:$AE,COLUMN(Y$1)-2,FALSE)=" ",0,VLOOKUP($B$52&amp;$B98,'[20]Other Summ'!$E:$AE,COLUMN(Y$1)-2,FALSE))</f>
        <v>270720</v>
      </c>
      <c r="Z98" s="7">
        <f>IF(VLOOKUP($B$52&amp;$B98,'[20]Other Summ'!$E:$AE,COLUMN(Z$1)-2,FALSE)=" ",0,VLOOKUP($B$52&amp;$B98,'[20]Other Summ'!$E:$AE,COLUMN(Z$1)-2,FALSE))</f>
        <v>268790</v>
      </c>
      <c r="AA98" s="7">
        <f>IF(VLOOKUP($B$52&amp;$B98,'[20]Other Summ'!$E:$AE,COLUMN(AA$1)-2,FALSE)=" ",0,VLOOKUP($B$52&amp;$B98,'[20]Other Summ'!$E:$AE,COLUMN(AA$1)-2,FALSE))</f>
        <v>446490</v>
      </c>
      <c r="AB98" s="7">
        <f>IF(VLOOKUP($B$52&amp;$B98,'[20]Other Summ'!$E:$AE,COLUMN(AB$1)-2,FALSE)=" ",0,VLOOKUP($B$52&amp;$B98,'[20]Other Summ'!$E:$AE,COLUMN(AB$1)-2,FALSE))</f>
        <v>623010</v>
      </c>
      <c r="AC98" s="7">
        <f>IF(VLOOKUP($B$52&amp;$B98,'[20]Other Summ'!$E:$AE,COLUMN(AC$1)-2,FALSE)=" ",0,VLOOKUP($B$52&amp;$B98,'[20]Other Summ'!$E:$AE,COLUMN(AC$1)-2,FALSE))</f>
        <v>773520</v>
      </c>
      <c r="AF98" s="7">
        <f>AB98</f>
        <v>623010</v>
      </c>
      <c r="AG98" s="7">
        <f>AC98</f>
        <v>773520</v>
      </c>
      <c r="AH98" s="7" t="e">
        <f>SUMIF('[22]Paga All'!$G$581:$J$1238,$A$3&amp;$B$52&amp;$B98,'[22]Paga All'!$J$581:$J$1238)</f>
        <v>#VALUE!</v>
      </c>
      <c r="AI98" s="7" t="e">
        <f>SUMIF('[23]Paga all'!$F$665:$G$1279,$A$3&amp;$B$84&amp;$B98,'[23]Paga all'!$G$665:$G$1279)</f>
        <v>#VALUE!</v>
      </c>
      <c r="AJ98" s="9" t="e">
        <f>SUMIF('[16]Paga all'!$F$555:$G$1252,$A$3&amp;$B$52&amp;$B98,'[16]Paga all'!$G$555:$G$1252)</f>
        <v>#VALUE!</v>
      </c>
      <c r="AK98" s="9" t="e">
        <f t="shared" ref="AK98:BO98" si="118">AK90*AK97</f>
        <v>#VALUE!</v>
      </c>
      <c r="AL98" s="9" t="e">
        <f t="shared" si="118"/>
        <v>#VALUE!</v>
      </c>
      <c r="AM98" s="9" t="e">
        <f t="shared" si="118"/>
        <v>#VALUE!</v>
      </c>
      <c r="AN98" s="9" t="e">
        <f t="shared" si="118"/>
        <v>#VALUE!</v>
      </c>
      <c r="AO98" s="9" t="e">
        <f t="shared" si="118"/>
        <v>#VALUE!</v>
      </c>
      <c r="AP98" s="9" t="e">
        <f t="shared" si="118"/>
        <v>#VALUE!</v>
      </c>
      <c r="AQ98" s="9" t="e">
        <f t="shared" si="118"/>
        <v>#VALUE!</v>
      </c>
      <c r="AR98" s="9" t="e">
        <f t="shared" si="118"/>
        <v>#VALUE!</v>
      </c>
      <c r="AS98" s="9" t="e">
        <f t="shared" si="118"/>
        <v>#VALUE!</v>
      </c>
      <c r="AT98" s="9" t="e">
        <f t="shared" si="118"/>
        <v>#VALUE!</v>
      </c>
      <c r="AU98" s="9" t="e">
        <f t="shared" si="118"/>
        <v>#VALUE!</v>
      </c>
      <c r="AV98" s="9" t="e">
        <f t="shared" si="118"/>
        <v>#VALUE!</v>
      </c>
      <c r="AW98" s="9" t="e">
        <f t="shared" si="118"/>
        <v>#VALUE!</v>
      </c>
      <c r="AX98" s="9" t="e">
        <f t="shared" si="118"/>
        <v>#VALUE!</v>
      </c>
      <c r="AY98" s="9" t="e">
        <f t="shared" si="118"/>
        <v>#VALUE!</v>
      </c>
      <c r="AZ98" s="9" t="e">
        <f t="shared" si="118"/>
        <v>#VALUE!</v>
      </c>
      <c r="BA98" s="9" t="e">
        <f t="shared" si="118"/>
        <v>#VALUE!</v>
      </c>
      <c r="BB98" s="9" t="e">
        <f t="shared" si="118"/>
        <v>#VALUE!</v>
      </c>
      <c r="BC98" s="9" t="e">
        <f t="shared" si="118"/>
        <v>#VALUE!</v>
      </c>
      <c r="BD98" s="9" t="e">
        <f t="shared" si="118"/>
        <v>#VALUE!</v>
      </c>
      <c r="BE98" s="9" t="e">
        <f t="shared" si="118"/>
        <v>#VALUE!</v>
      </c>
      <c r="BF98" s="9" t="e">
        <f t="shared" si="118"/>
        <v>#VALUE!</v>
      </c>
      <c r="BG98" s="9" t="e">
        <f t="shared" si="118"/>
        <v>#VALUE!</v>
      </c>
      <c r="BH98" s="9" t="e">
        <f t="shared" si="118"/>
        <v>#VALUE!</v>
      </c>
      <c r="BI98" s="9" t="e">
        <f t="shared" si="118"/>
        <v>#VALUE!</v>
      </c>
      <c r="BJ98" s="9" t="e">
        <f t="shared" si="118"/>
        <v>#VALUE!</v>
      </c>
      <c r="BK98" s="9" t="e">
        <f t="shared" si="118"/>
        <v>#VALUE!</v>
      </c>
      <c r="BL98" s="9" t="e">
        <f t="shared" si="118"/>
        <v>#VALUE!</v>
      </c>
      <c r="BM98" s="9" t="e">
        <f t="shared" si="118"/>
        <v>#VALUE!</v>
      </c>
      <c r="BN98" s="9" t="e">
        <f t="shared" si="118"/>
        <v>#VALUE!</v>
      </c>
      <c r="BO98" s="9" t="e">
        <f t="shared" si="118"/>
        <v>#VALUE!</v>
      </c>
    </row>
    <row r="100" spans="2:67" x14ac:dyDescent="0.25">
      <c r="B100" s="290" t="s">
        <v>120</v>
      </c>
      <c r="D100" s="240"/>
      <c r="E100" s="240"/>
      <c r="F100" s="240"/>
      <c r="G100" s="240"/>
      <c r="H100" s="240"/>
      <c r="I100" s="240"/>
      <c r="J100" s="240"/>
      <c r="K100" s="240"/>
      <c r="L100" s="240"/>
      <c r="M100" s="240"/>
      <c r="N100" s="240"/>
      <c r="O100" s="240"/>
      <c r="P100" s="240"/>
      <c r="Q100" s="240"/>
      <c r="R100" s="240"/>
      <c r="S100" s="240"/>
      <c r="T100" s="240"/>
      <c r="U100" s="240"/>
      <c r="V100" s="240"/>
      <c r="W100" s="240"/>
      <c r="X100" s="240"/>
      <c r="Y100" s="240"/>
      <c r="Z100" s="240"/>
      <c r="AA100" s="234"/>
      <c r="AB100" s="234"/>
      <c r="AC100" s="234">
        <f>RATE((COUNT($X$1:$AC$1)),,-$W101,$AC101)</f>
        <v>0.14140617377016482</v>
      </c>
      <c r="AF100" s="234"/>
      <c r="AG100" s="234"/>
      <c r="AH100" s="234"/>
    </row>
    <row r="101" spans="2:67" x14ac:dyDescent="0.25">
      <c r="B101" s="291" t="s">
        <v>137</v>
      </c>
      <c r="D101" s="243"/>
      <c r="E101" s="243"/>
      <c r="F101" s="243"/>
      <c r="G101" s="243"/>
      <c r="H101" s="243"/>
      <c r="I101" s="243"/>
      <c r="J101" s="243"/>
      <c r="K101" s="243"/>
      <c r="L101" s="243"/>
      <c r="M101" s="243"/>
      <c r="N101" s="243"/>
      <c r="O101" s="243"/>
      <c r="P101" s="243"/>
      <c r="Q101" s="243"/>
      <c r="R101" s="243"/>
      <c r="S101" s="243"/>
      <c r="T101" s="243"/>
      <c r="U101" s="243"/>
      <c r="V101" s="243">
        <f t="shared" ref="V101:AC101" si="119">V108+V109</f>
        <v>9</v>
      </c>
      <c r="W101" s="243">
        <f t="shared" si="119"/>
        <v>213</v>
      </c>
      <c r="X101" s="243">
        <f t="shared" si="119"/>
        <v>325</v>
      </c>
      <c r="Y101" s="243">
        <f t="shared" si="119"/>
        <v>347</v>
      </c>
      <c r="Z101" s="243">
        <f t="shared" si="119"/>
        <v>372</v>
      </c>
      <c r="AA101" s="243">
        <f t="shared" si="119"/>
        <v>443</v>
      </c>
      <c r="AB101" s="243">
        <f>AB108+AB109</f>
        <v>446</v>
      </c>
      <c r="AC101" s="243">
        <f t="shared" si="119"/>
        <v>471</v>
      </c>
      <c r="AF101" s="244">
        <f>SUM(AF108:AF109)</f>
        <v>446</v>
      </c>
      <c r="AG101" s="244">
        <f t="shared" ref="AG101:BO101" si="120">ROUND((AF108+AF109)*(1+AG102),)</f>
        <v>484</v>
      </c>
      <c r="AH101" s="244">
        <f t="shared" si="120"/>
        <v>511</v>
      </c>
      <c r="AI101" s="245" t="e">
        <f t="shared" si="120"/>
        <v>#VALUE!</v>
      </c>
      <c r="AJ101" s="245" t="e">
        <f t="shared" si="120"/>
        <v>#VALUE!</v>
      </c>
      <c r="AK101" s="245" t="e">
        <f t="shared" si="120"/>
        <v>#VALUE!</v>
      </c>
      <c r="AL101" s="245" t="e">
        <f t="shared" si="120"/>
        <v>#VALUE!</v>
      </c>
      <c r="AM101" s="245" t="e">
        <f t="shared" si="120"/>
        <v>#VALUE!</v>
      </c>
      <c r="AN101" s="245" t="e">
        <f t="shared" si="120"/>
        <v>#VALUE!</v>
      </c>
      <c r="AO101" s="245" t="e">
        <f t="shared" si="120"/>
        <v>#VALUE!</v>
      </c>
      <c r="AP101" s="245" t="e">
        <f t="shared" si="120"/>
        <v>#VALUE!</v>
      </c>
      <c r="AQ101" s="245" t="e">
        <f t="shared" si="120"/>
        <v>#VALUE!</v>
      </c>
      <c r="AR101" s="245" t="e">
        <f t="shared" si="120"/>
        <v>#VALUE!</v>
      </c>
      <c r="AS101" s="245" t="e">
        <f t="shared" si="120"/>
        <v>#VALUE!</v>
      </c>
      <c r="AT101" s="245" t="e">
        <f t="shared" si="120"/>
        <v>#VALUE!</v>
      </c>
      <c r="AU101" s="245" t="e">
        <f t="shared" si="120"/>
        <v>#VALUE!</v>
      </c>
      <c r="AV101" s="245" t="e">
        <f t="shared" si="120"/>
        <v>#VALUE!</v>
      </c>
      <c r="AW101" s="245" t="e">
        <f t="shared" si="120"/>
        <v>#VALUE!</v>
      </c>
      <c r="AX101" s="245" t="e">
        <f t="shared" si="120"/>
        <v>#VALUE!</v>
      </c>
      <c r="AY101" s="245" t="e">
        <f t="shared" si="120"/>
        <v>#VALUE!</v>
      </c>
      <c r="AZ101" s="245" t="e">
        <f t="shared" si="120"/>
        <v>#VALUE!</v>
      </c>
      <c r="BA101" s="245" t="e">
        <f t="shared" si="120"/>
        <v>#VALUE!</v>
      </c>
      <c r="BB101" s="245" t="e">
        <f t="shared" si="120"/>
        <v>#VALUE!</v>
      </c>
      <c r="BC101" s="245" t="e">
        <f t="shared" si="120"/>
        <v>#VALUE!</v>
      </c>
      <c r="BD101" s="245" t="e">
        <f t="shared" si="120"/>
        <v>#VALUE!</v>
      </c>
      <c r="BE101" s="245" t="e">
        <f t="shared" si="120"/>
        <v>#VALUE!</v>
      </c>
      <c r="BF101" s="245" t="e">
        <f t="shared" si="120"/>
        <v>#VALUE!</v>
      </c>
      <c r="BG101" s="245" t="e">
        <f t="shared" si="120"/>
        <v>#VALUE!</v>
      </c>
      <c r="BH101" s="245" t="e">
        <f t="shared" si="120"/>
        <v>#VALUE!</v>
      </c>
      <c r="BI101" s="245" t="e">
        <f t="shared" si="120"/>
        <v>#VALUE!</v>
      </c>
      <c r="BJ101" s="245" t="e">
        <f t="shared" si="120"/>
        <v>#VALUE!</v>
      </c>
      <c r="BK101" s="245" t="e">
        <f t="shared" si="120"/>
        <v>#VALUE!</v>
      </c>
      <c r="BL101" s="245" t="e">
        <f t="shared" si="120"/>
        <v>#VALUE!</v>
      </c>
      <c r="BM101" s="245" t="e">
        <f t="shared" si="120"/>
        <v>#VALUE!</v>
      </c>
      <c r="BN101" s="245" t="e">
        <f t="shared" si="120"/>
        <v>#VALUE!</v>
      </c>
      <c r="BO101" s="245" t="e">
        <f t="shared" si="120"/>
        <v>#VALUE!</v>
      </c>
    </row>
    <row r="102" spans="2:67" x14ac:dyDescent="0.25">
      <c r="B102" s="287" t="s">
        <v>99</v>
      </c>
      <c r="C102" s="247"/>
      <c r="D102" s="248"/>
      <c r="E102" s="249"/>
      <c r="F102" s="249"/>
      <c r="G102" s="249"/>
      <c r="H102" s="249"/>
      <c r="I102" s="249"/>
      <c r="J102" s="249"/>
      <c r="K102" s="249"/>
      <c r="L102" s="249"/>
      <c r="M102" s="249"/>
      <c r="N102" s="249"/>
      <c r="O102" s="249"/>
      <c r="P102" s="249"/>
      <c r="Q102" s="249"/>
      <c r="R102" s="249"/>
      <c r="S102" s="249"/>
      <c r="T102" s="249"/>
      <c r="U102" s="249"/>
      <c r="V102" s="249"/>
      <c r="W102" s="249">
        <f t="shared" ref="W102:AB102" si="121">RATE(1,,-V101,W101)</f>
        <v>22.666666666666668</v>
      </c>
      <c r="X102" s="249">
        <f t="shared" si="121"/>
        <v>0.5258215962441315</v>
      </c>
      <c r="Y102" s="249">
        <f t="shared" si="121"/>
        <v>6.7692307692307718E-2</v>
      </c>
      <c r="Z102" s="249">
        <f t="shared" si="121"/>
        <v>7.2046109510086345E-2</v>
      </c>
      <c r="AA102" s="249">
        <f t="shared" si="121"/>
        <v>0.19086021505376333</v>
      </c>
      <c r="AB102" s="249">
        <f t="shared" si="121"/>
        <v>6.7720090293452943E-3</v>
      </c>
      <c r="AC102" s="249">
        <f>RATE(1,,-AA101,AC101)</f>
        <v>6.320541760722348E-2</v>
      </c>
      <c r="AD102" s="250">
        <v>0.1</v>
      </c>
      <c r="AF102" s="267">
        <v>8.5000000000000006E-2</v>
      </c>
      <c r="AG102" s="267">
        <f>AF102</f>
        <v>8.5000000000000006E-2</v>
      </c>
      <c r="AH102" s="267">
        <f t="shared" ref="AH102:AW106" si="122">AG102</f>
        <v>8.5000000000000006E-2</v>
      </c>
      <c r="AI102" s="267">
        <f t="shared" si="122"/>
        <v>8.5000000000000006E-2</v>
      </c>
      <c r="AJ102" s="267">
        <v>0.09</v>
      </c>
      <c r="AK102" s="267">
        <v>9.5000000000000001E-2</v>
      </c>
      <c r="AL102" s="252">
        <f>AD102</f>
        <v>0.1</v>
      </c>
      <c r="AM102" s="252">
        <f t="shared" si="122"/>
        <v>0.1</v>
      </c>
      <c r="AN102" s="252">
        <f t="shared" si="122"/>
        <v>0.1</v>
      </c>
      <c r="AO102" s="252">
        <f t="shared" si="122"/>
        <v>0.1</v>
      </c>
      <c r="AP102" s="252">
        <f t="shared" si="122"/>
        <v>0.1</v>
      </c>
      <c r="AQ102" s="252">
        <f t="shared" si="122"/>
        <v>0.1</v>
      </c>
      <c r="AR102" s="252">
        <f t="shared" si="122"/>
        <v>0.1</v>
      </c>
      <c r="AS102" s="252">
        <f t="shared" si="122"/>
        <v>0.1</v>
      </c>
      <c r="AT102" s="252">
        <f t="shared" si="122"/>
        <v>0.1</v>
      </c>
      <c r="AU102" s="252">
        <f t="shared" si="122"/>
        <v>0.1</v>
      </c>
      <c r="AV102" s="252">
        <f t="shared" si="122"/>
        <v>0.1</v>
      </c>
      <c r="AW102" s="252">
        <f t="shared" si="122"/>
        <v>0.1</v>
      </c>
      <c r="AX102" s="252">
        <f t="shared" ref="AX102:BM106" si="123">AW102</f>
        <v>0.1</v>
      </c>
      <c r="AY102" s="252">
        <f t="shared" si="123"/>
        <v>0.1</v>
      </c>
      <c r="AZ102" s="252">
        <f t="shared" si="123"/>
        <v>0.1</v>
      </c>
      <c r="BA102" s="252">
        <f t="shared" si="123"/>
        <v>0.1</v>
      </c>
      <c r="BB102" s="252">
        <f t="shared" si="123"/>
        <v>0.1</v>
      </c>
      <c r="BC102" s="252">
        <f t="shared" si="123"/>
        <v>0.1</v>
      </c>
      <c r="BD102" s="252">
        <f t="shared" si="123"/>
        <v>0.1</v>
      </c>
      <c r="BE102" s="252">
        <f t="shared" si="123"/>
        <v>0.1</v>
      </c>
      <c r="BF102" s="252">
        <f t="shared" si="123"/>
        <v>0.1</v>
      </c>
      <c r="BG102" s="252">
        <f t="shared" si="123"/>
        <v>0.1</v>
      </c>
      <c r="BH102" s="252">
        <f t="shared" si="123"/>
        <v>0.1</v>
      </c>
      <c r="BI102" s="252">
        <f t="shared" si="123"/>
        <v>0.1</v>
      </c>
      <c r="BJ102" s="252">
        <f t="shared" si="123"/>
        <v>0.1</v>
      </c>
      <c r="BK102" s="252">
        <f t="shared" si="123"/>
        <v>0.1</v>
      </c>
      <c r="BL102" s="252">
        <f t="shared" si="123"/>
        <v>0.1</v>
      </c>
      <c r="BM102" s="252">
        <f t="shared" si="123"/>
        <v>0.1</v>
      </c>
      <c r="BN102" s="252">
        <f t="shared" ref="BN102:BO106" si="124">BM102</f>
        <v>0.1</v>
      </c>
      <c r="BO102" s="252">
        <f t="shared" si="124"/>
        <v>0.1</v>
      </c>
    </row>
    <row r="103" spans="2:67" x14ac:dyDescent="0.25">
      <c r="B103" s="287" t="s">
        <v>101</v>
      </c>
      <c r="C103" s="247"/>
      <c r="D103" s="253"/>
      <c r="E103" s="253"/>
      <c r="F103" s="253"/>
      <c r="G103" s="253"/>
      <c r="H103" s="253"/>
      <c r="I103" s="253"/>
      <c r="J103" s="253"/>
      <c r="K103" s="253"/>
      <c r="L103" s="253"/>
      <c r="M103" s="253"/>
      <c r="N103" s="253"/>
      <c r="O103" s="253"/>
      <c r="P103" s="253"/>
      <c r="Q103" s="253"/>
      <c r="R103" s="253"/>
      <c r="S103" s="253"/>
      <c r="T103" s="253"/>
      <c r="U103" s="253"/>
      <c r="V103" s="253">
        <f t="shared" ref="V103:AC103" si="125">V109/V101</f>
        <v>0</v>
      </c>
      <c r="W103" s="253">
        <f t="shared" si="125"/>
        <v>0</v>
      </c>
      <c r="X103" s="253">
        <f t="shared" si="125"/>
        <v>4.3076923076923075E-2</v>
      </c>
      <c r="Y103" s="253">
        <f t="shared" si="125"/>
        <v>5.1873198847262249E-2</v>
      </c>
      <c r="Z103" s="253">
        <f t="shared" si="125"/>
        <v>9.1397849462365593E-2</v>
      </c>
      <c r="AA103" s="253">
        <f t="shared" si="125"/>
        <v>5.4176072234762979E-2</v>
      </c>
      <c r="AB103" s="253">
        <f>AB109/AB101</f>
        <v>9.1928251121076235E-2</v>
      </c>
      <c r="AC103" s="253">
        <f t="shared" si="125"/>
        <v>4.6709129511677279E-2</v>
      </c>
      <c r="AD103" s="250">
        <v>0.1</v>
      </c>
      <c r="AF103" s="289">
        <v>0.12</v>
      </c>
      <c r="AG103" s="289">
        <f>AF103</f>
        <v>0.12</v>
      </c>
      <c r="AH103" s="289">
        <f t="shared" si="122"/>
        <v>0.12</v>
      </c>
      <c r="AI103" s="267">
        <f t="shared" si="122"/>
        <v>0.12</v>
      </c>
      <c r="AJ103" s="267">
        <v>0.113</v>
      </c>
      <c r="AK103" s="267">
        <v>0.106</v>
      </c>
      <c r="AL103" s="252">
        <f>AD103</f>
        <v>0.1</v>
      </c>
      <c r="AM103" s="252">
        <f t="shared" si="122"/>
        <v>0.1</v>
      </c>
      <c r="AN103" s="252">
        <f t="shared" si="122"/>
        <v>0.1</v>
      </c>
      <c r="AO103" s="252">
        <f t="shared" si="122"/>
        <v>0.1</v>
      </c>
      <c r="AP103" s="252">
        <f t="shared" si="122"/>
        <v>0.1</v>
      </c>
      <c r="AQ103" s="252">
        <f t="shared" si="122"/>
        <v>0.1</v>
      </c>
      <c r="AR103" s="252">
        <f t="shared" si="122"/>
        <v>0.1</v>
      </c>
      <c r="AS103" s="252">
        <f t="shared" si="122"/>
        <v>0.1</v>
      </c>
      <c r="AT103" s="252">
        <f t="shared" si="122"/>
        <v>0.1</v>
      </c>
      <c r="AU103" s="252">
        <f t="shared" si="122"/>
        <v>0.1</v>
      </c>
      <c r="AV103" s="252">
        <f t="shared" si="122"/>
        <v>0.1</v>
      </c>
      <c r="AW103" s="252">
        <f t="shared" si="122"/>
        <v>0.1</v>
      </c>
      <c r="AX103" s="252">
        <f t="shared" si="123"/>
        <v>0.1</v>
      </c>
      <c r="AY103" s="252">
        <f t="shared" si="123"/>
        <v>0.1</v>
      </c>
      <c r="AZ103" s="252">
        <f t="shared" si="123"/>
        <v>0.1</v>
      </c>
      <c r="BA103" s="252">
        <f t="shared" si="123"/>
        <v>0.1</v>
      </c>
      <c r="BB103" s="252">
        <f t="shared" si="123"/>
        <v>0.1</v>
      </c>
      <c r="BC103" s="252">
        <f t="shared" si="123"/>
        <v>0.1</v>
      </c>
      <c r="BD103" s="252">
        <f t="shared" si="123"/>
        <v>0.1</v>
      </c>
      <c r="BE103" s="252">
        <f t="shared" si="123"/>
        <v>0.1</v>
      </c>
      <c r="BF103" s="252">
        <f t="shared" si="123"/>
        <v>0.1</v>
      </c>
      <c r="BG103" s="252">
        <f t="shared" si="123"/>
        <v>0.1</v>
      </c>
      <c r="BH103" s="252">
        <f t="shared" si="123"/>
        <v>0.1</v>
      </c>
      <c r="BI103" s="252">
        <f t="shared" si="123"/>
        <v>0.1</v>
      </c>
      <c r="BJ103" s="252">
        <f t="shared" si="123"/>
        <v>0.1</v>
      </c>
      <c r="BK103" s="252">
        <f t="shared" si="123"/>
        <v>0.1</v>
      </c>
      <c r="BL103" s="252">
        <f t="shared" si="123"/>
        <v>0.1</v>
      </c>
      <c r="BM103" s="252">
        <f t="shared" si="123"/>
        <v>0.1</v>
      </c>
      <c r="BN103" s="252">
        <f t="shared" si="124"/>
        <v>0.1</v>
      </c>
      <c r="BO103" s="252">
        <f t="shared" si="124"/>
        <v>0.1</v>
      </c>
    </row>
    <row r="104" spans="2:67" x14ac:dyDescent="0.25">
      <c r="B104" s="287" t="s">
        <v>133</v>
      </c>
      <c r="C104" s="247"/>
      <c r="D104" s="255"/>
      <c r="E104" s="255"/>
      <c r="F104" s="255"/>
      <c r="G104" s="255"/>
      <c r="H104" s="255"/>
      <c r="I104" s="255"/>
      <c r="J104" s="255"/>
      <c r="K104" s="255"/>
      <c r="L104" s="255"/>
      <c r="M104" s="255"/>
      <c r="N104" s="255"/>
      <c r="O104" s="255"/>
      <c r="P104" s="255"/>
      <c r="Q104" s="255"/>
      <c r="R104" s="255"/>
      <c r="S104" s="255"/>
      <c r="T104" s="255"/>
      <c r="U104" s="255"/>
      <c r="V104" s="255">
        <f t="shared" ref="V104:AC104" si="126">V110/V108</f>
        <v>1.2222222222222223</v>
      </c>
      <c r="W104" s="255">
        <f t="shared" si="126"/>
        <v>8.830985915492958</v>
      </c>
      <c r="X104" s="255">
        <f t="shared" si="126"/>
        <v>10.14790996784566</v>
      </c>
      <c r="Y104" s="255">
        <f t="shared" si="126"/>
        <v>10.723404255319149</v>
      </c>
      <c r="Z104" s="255">
        <f t="shared" si="126"/>
        <v>10.396449704142011</v>
      </c>
      <c r="AA104" s="255">
        <f t="shared" si="126"/>
        <v>15.042959427207638</v>
      </c>
      <c r="AB104" s="255">
        <f>AB110/AB108</f>
        <v>15.785185185185185</v>
      </c>
      <c r="AC104" s="255">
        <f t="shared" si="126"/>
        <v>13.173719376391983</v>
      </c>
      <c r="AD104" s="256">
        <v>30</v>
      </c>
      <c r="AF104" s="268">
        <v>14</v>
      </c>
      <c r="AG104" s="268">
        <f>AF104</f>
        <v>14</v>
      </c>
      <c r="AH104" s="268">
        <v>16</v>
      </c>
      <c r="AI104" s="268">
        <v>17</v>
      </c>
      <c r="AJ104" s="268">
        <v>23</v>
      </c>
      <c r="AK104" s="268">
        <v>27</v>
      </c>
      <c r="AL104" s="258">
        <f>AD104</f>
        <v>30</v>
      </c>
      <c r="AM104" s="258">
        <f t="shared" si="122"/>
        <v>30</v>
      </c>
      <c r="AN104" s="258">
        <f t="shared" si="122"/>
        <v>30</v>
      </c>
      <c r="AO104" s="258">
        <f t="shared" si="122"/>
        <v>30</v>
      </c>
      <c r="AP104" s="258">
        <f t="shared" si="122"/>
        <v>30</v>
      </c>
      <c r="AQ104" s="258">
        <f t="shared" si="122"/>
        <v>30</v>
      </c>
      <c r="AR104" s="268">
        <v>31</v>
      </c>
      <c r="AS104" s="268">
        <v>32</v>
      </c>
      <c r="AT104" s="268">
        <v>33</v>
      </c>
      <c r="AU104" s="258">
        <f t="shared" si="122"/>
        <v>33</v>
      </c>
      <c r="AV104" s="258">
        <f t="shared" si="122"/>
        <v>33</v>
      </c>
      <c r="AW104" s="258">
        <f t="shared" si="122"/>
        <v>33</v>
      </c>
      <c r="AX104" s="258">
        <f t="shared" si="123"/>
        <v>33</v>
      </c>
      <c r="AY104" s="258">
        <f t="shared" si="123"/>
        <v>33</v>
      </c>
      <c r="AZ104" s="258">
        <f t="shared" si="123"/>
        <v>33</v>
      </c>
      <c r="BA104" s="258">
        <f t="shared" si="123"/>
        <v>33</v>
      </c>
      <c r="BB104" s="258">
        <f t="shared" si="123"/>
        <v>33</v>
      </c>
      <c r="BC104" s="258">
        <f t="shared" si="123"/>
        <v>33</v>
      </c>
      <c r="BD104" s="258">
        <f t="shared" si="123"/>
        <v>33</v>
      </c>
      <c r="BE104" s="258">
        <f t="shared" si="123"/>
        <v>33</v>
      </c>
      <c r="BF104" s="258">
        <f t="shared" si="123"/>
        <v>33</v>
      </c>
      <c r="BG104" s="258">
        <f t="shared" si="123"/>
        <v>33</v>
      </c>
      <c r="BH104" s="258">
        <f t="shared" si="123"/>
        <v>33</v>
      </c>
      <c r="BI104" s="258">
        <f t="shared" si="123"/>
        <v>33</v>
      </c>
      <c r="BJ104" s="258">
        <f t="shared" si="123"/>
        <v>33</v>
      </c>
      <c r="BK104" s="258">
        <f t="shared" si="123"/>
        <v>33</v>
      </c>
      <c r="BL104" s="258">
        <f t="shared" si="123"/>
        <v>33</v>
      </c>
      <c r="BM104" s="258">
        <f t="shared" si="123"/>
        <v>33</v>
      </c>
      <c r="BN104" s="258">
        <f t="shared" si="124"/>
        <v>33</v>
      </c>
      <c r="BO104" s="258">
        <f t="shared" si="124"/>
        <v>33</v>
      </c>
    </row>
    <row r="105" spans="2:67" x14ac:dyDescent="0.25">
      <c r="B105" s="287" t="s">
        <v>103</v>
      </c>
      <c r="C105" s="247"/>
      <c r="D105" s="259"/>
      <c r="E105" s="259"/>
      <c r="F105" s="259"/>
      <c r="G105" s="259"/>
      <c r="H105" s="259"/>
      <c r="I105" s="259"/>
      <c r="J105" s="259"/>
      <c r="K105" s="259"/>
      <c r="L105" s="259"/>
      <c r="M105" s="259"/>
      <c r="N105" s="259"/>
      <c r="O105" s="259"/>
      <c r="P105" s="259"/>
      <c r="Q105" s="259"/>
      <c r="R105" s="259"/>
      <c r="S105" s="259"/>
      <c r="T105" s="259"/>
      <c r="U105" s="259"/>
      <c r="V105" s="259">
        <f t="shared" ref="V105:AA105" si="127">V113/V110</f>
        <v>1227.2727272727273</v>
      </c>
      <c r="W105" s="259">
        <f t="shared" si="127"/>
        <v>1237.878787878788</v>
      </c>
      <c r="X105" s="259">
        <f t="shared" si="127"/>
        <v>1197.9410646387832</v>
      </c>
      <c r="Y105" s="259">
        <f t="shared" si="127"/>
        <v>1231.1539115646258</v>
      </c>
      <c r="Z105" s="259">
        <f t="shared" si="127"/>
        <v>1277.2774615822425</v>
      </c>
      <c r="AA105" s="259">
        <f t="shared" si="127"/>
        <v>1285.8480088846582</v>
      </c>
      <c r="AB105" s="259">
        <f>AB113/AB110</f>
        <v>1232.5121226341312</v>
      </c>
      <c r="AC105" s="259">
        <f>AC113/AC110</f>
        <v>1211.2811496196111</v>
      </c>
      <c r="AD105" s="275">
        <f>SUM(P113:AC113)/SUM(P110:AC110)</f>
        <v>1241.1124719064526</v>
      </c>
      <c r="AF105" s="261">
        <f>AD105</f>
        <v>1241.1124719064526</v>
      </c>
      <c r="AG105" s="261">
        <f>AF105</f>
        <v>1241.1124719064526</v>
      </c>
      <c r="AH105" s="261">
        <f t="shared" si="122"/>
        <v>1241.1124719064526</v>
      </c>
      <c r="AI105" s="262">
        <f t="shared" si="122"/>
        <v>1241.1124719064526</v>
      </c>
      <c r="AJ105" s="262">
        <f t="shared" si="122"/>
        <v>1241.1124719064526</v>
      </c>
      <c r="AK105" s="262">
        <f t="shared" si="122"/>
        <v>1241.1124719064526</v>
      </c>
      <c r="AL105" s="262">
        <f>AD105</f>
        <v>1241.1124719064526</v>
      </c>
      <c r="AM105" s="262">
        <f t="shared" si="122"/>
        <v>1241.1124719064526</v>
      </c>
      <c r="AN105" s="262">
        <f t="shared" si="122"/>
        <v>1241.1124719064526</v>
      </c>
      <c r="AO105" s="262">
        <f t="shared" si="122"/>
        <v>1241.1124719064526</v>
      </c>
      <c r="AP105" s="262">
        <f t="shared" si="122"/>
        <v>1241.1124719064526</v>
      </c>
      <c r="AQ105" s="262">
        <f t="shared" si="122"/>
        <v>1241.1124719064526</v>
      </c>
      <c r="AR105" s="262">
        <f t="shared" si="122"/>
        <v>1241.1124719064526</v>
      </c>
      <c r="AS105" s="262">
        <f t="shared" si="122"/>
        <v>1241.1124719064526</v>
      </c>
      <c r="AT105" s="262">
        <f t="shared" si="122"/>
        <v>1241.1124719064526</v>
      </c>
      <c r="AU105" s="262">
        <f t="shared" si="122"/>
        <v>1241.1124719064526</v>
      </c>
      <c r="AV105" s="262">
        <f t="shared" si="122"/>
        <v>1241.1124719064526</v>
      </c>
      <c r="AW105" s="262">
        <f t="shared" si="122"/>
        <v>1241.1124719064526</v>
      </c>
      <c r="AX105" s="262">
        <f t="shared" si="123"/>
        <v>1241.1124719064526</v>
      </c>
      <c r="AY105" s="262">
        <f t="shared" si="123"/>
        <v>1241.1124719064526</v>
      </c>
      <c r="AZ105" s="262">
        <f t="shared" si="123"/>
        <v>1241.1124719064526</v>
      </c>
      <c r="BA105" s="262">
        <f t="shared" si="123"/>
        <v>1241.1124719064526</v>
      </c>
      <c r="BB105" s="262">
        <f t="shared" si="123"/>
        <v>1241.1124719064526</v>
      </c>
      <c r="BC105" s="262">
        <f t="shared" si="123"/>
        <v>1241.1124719064526</v>
      </c>
      <c r="BD105" s="262">
        <f t="shared" si="123"/>
        <v>1241.1124719064526</v>
      </c>
      <c r="BE105" s="262">
        <f t="shared" si="123"/>
        <v>1241.1124719064526</v>
      </c>
      <c r="BF105" s="262">
        <f t="shared" si="123"/>
        <v>1241.1124719064526</v>
      </c>
      <c r="BG105" s="262">
        <f t="shared" si="123"/>
        <v>1241.1124719064526</v>
      </c>
      <c r="BH105" s="262">
        <f t="shared" si="123"/>
        <v>1241.1124719064526</v>
      </c>
      <c r="BI105" s="262">
        <f t="shared" si="123"/>
        <v>1241.1124719064526</v>
      </c>
      <c r="BJ105" s="262">
        <f t="shared" si="123"/>
        <v>1241.1124719064526</v>
      </c>
      <c r="BK105" s="262">
        <f t="shared" si="123"/>
        <v>1241.1124719064526</v>
      </c>
      <c r="BL105" s="262">
        <f t="shared" si="123"/>
        <v>1241.1124719064526</v>
      </c>
      <c r="BM105" s="262">
        <f t="shared" si="123"/>
        <v>1241.1124719064526</v>
      </c>
      <c r="BN105" s="262">
        <f t="shared" si="124"/>
        <v>1241.1124719064526</v>
      </c>
      <c r="BO105" s="262">
        <f t="shared" si="124"/>
        <v>1241.1124719064526</v>
      </c>
    </row>
    <row r="106" spans="2:67" x14ac:dyDescent="0.25">
      <c r="B106" s="287" t="s">
        <v>134</v>
      </c>
      <c r="C106" s="247"/>
      <c r="D106" s="253"/>
      <c r="E106" s="253"/>
      <c r="F106" s="253"/>
      <c r="G106" s="253"/>
      <c r="H106" s="253"/>
      <c r="I106" s="253"/>
      <c r="J106" s="253"/>
      <c r="K106" s="253"/>
      <c r="L106" s="253"/>
      <c r="M106" s="253"/>
      <c r="N106" s="253"/>
      <c r="O106" s="253"/>
      <c r="P106" s="253"/>
      <c r="Q106" s="253"/>
      <c r="R106" s="253"/>
      <c r="S106" s="253"/>
      <c r="T106" s="253"/>
      <c r="U106" s="253"/>
      <c r="V106" s="253">
        <f t="shared" ref="V106:AA106" si="128">V114/V113</f>
        <v>0</v>
      </c>
      <c r="W106" s="253">
        <f t="shared" si="128"/>
        <v>8.0660954712362294E-3</v>
      </c>
      <c r="X106" s="253">
        <f t="shared" si="128"/>
        <v>0.03</v>
      </c>
      <c r="Y106" s="253">
        <f t="shared" si="128"/>
        <v>0.03</v>
      </c>
      <c r="Z106" s="253">
        <f t="shared" si="128"/>
        <v>0.03</v>
      </c>
      <c r="AA106" s="253">
        <f t="shared" si="128"/>
        <v>2.9996298444112675E-2</v>
      </c>
      <c r="AB106" s="253">
        <f>AB114/AB113</f>
        <v>0.03</v>
      </c>
      <c r="AC106" s="253">
        <f>AC114/AC113</f>
        <v>0.03</v>
      </c>
      <c r="AD106" s="288">
        <f>SUM(P114:AC114)/SUM(P113:AC113)</f>
        <v>2.8648230653678778E-2</v>
      </c>
      <c r="AF106" s="254">
        <f>AD106</f>
        <v>2.8648230653678778E-2</v>
      </c>
      <c r="AG106" s="254">
        <f>AF106</f>
        <v>2.8648230653678778E-2</v>
      </c>
      <c r="AH106" s="254">
        <f t="shared" si="122"/>
        <v>2.8648230653678778E-2</v>
      </c>
      <c r="AI106" s="254">
        <f t="shared" si="122"/>
        <v>2.8648230653678778E-2</v>
      </c>
      <c r="AJ106" s="254">
        <f t="shared" si="122"/>
        <v>2.8648230653678778E-2</v>
      </c>
      <c r="AK106" s="254">
        <f t="shared" si="122"/>
        <v>2.8648230653678778E-2</v>
      </c>
      <c r="AL106" s="254">
        <f>AD106</f>
        <v>2.8648230653678778E-2</v>
      </c>
      <c r="AM106" s="254">
        <f t="shared" si="122"/>
        <v>2.8648230653678778E-2</v>
      </c>
      <c r="AN106" s="254">
        <f t="shared" si="122"/>
        <v>2.8648230653678778E-2</v>
      </c>
      <c r="AO106" s="254">
        <f t="shared" si="122"/>
        <v>2.8648230653678778E-2</v>
      </c>
      <c r="AP106" s="254">
        <f t="shared" si="122"/>
        <v>2.8648230653678778E-2</v>
      </c>
      <c r="AQ106" s="254">
        <f t="shared" si="122"/>
        <v>2.8648230653678778E-2</v>
      </c>
      <c r="AR106" s="254">
        <f t="shared" si="122"/>
        <v>2.8648230653678778E-2</v>
      </c>
      <c r="AS106" s="254">
        <f t="shared" si="122"/>
        <v>2.8648230653678778E-2</v>
      </c>
      <c r="AT106" s="254">
        <f t="shared" si="122"/>
        <v>2.8648230653678778E-2</v>
      </c>
      <c r="AU106" s="254">
        <f t="shared" si="122"/>
        <v>2.8648230653678778E-2</v>
      </c>
      <c r="AV106" s="254">
        <f t="shared" si="122"/>
        <v>2.8648230653678778E-2</v>
      </c>
      <c r="AW106" s="254">
        <f t="shared" si="122"/>
        <v>2.8648230653678778E-2</v>
      </c>
      <c r="AX106" s="254">
        <f t="shared" si="123"/>
        <v>2.8648230653678778E-2</v>
      </c>
      <c r="AY106" s="254">
        <f t="shared" si="123"/>
        <v>2.8648230653678778E-2</v>
      </c>
      <c r="AZ106" s="254">
        <f t="shared" si="123"/>
        <v>2.8648230653678778E-2</v>
      </c>
      <c r="BA106" s="254">
        <f t="shared" si="123"/>
        <v>2.8648230653678778E-2</v>
      </c>
      <c r="BB106" s="254">
        <f t="shared" si="123"/>
        <v>2.8648230653678778E-2</v>
      </c>
      <c r="BC106" s="254">
        <f t="shared" si="123"/>
        <v>2.8648230653678778E-2</v>
      </c>
      <c r="BD106" s="254">
        <f t="shared" si="123"/>
        <v>2.8648230653678778E-2</v>
      </c>
      <c r="BE106" s="254">
        <f t="shared" si="123"/>
        <v>2.8648230653678778E-2</v>
      </c>
      <c r="BF106" s="254">
        <f t="shared" si="123"/>
        <v>2.8648230653678778E-2</v>
      </c>
      <c r="BG106" s="254">
        <f t="shared" si="123"/>
        <v>2.8648230653678778E-2</v>
      </c>
      <c r="BH106" s="254">
        <f t="shared" si="123"/>
        <v>2.8648230653678778E-2</v>
      </c>
      <c r="BI106" s="254">
        <f t="shared" si="123"/>
        <v>2.8648230653678778E-2</v>
      </c>
      <c r="BJ106" s="254">
        <f t="shared" si="123"/>
        <v>2.8648230653678778E-2</v>
      </c>
      <c r="BK106" s="254">
        <f t="shared" si="123"/>
        <v>2.8648230653678778E-2</v>
      </c>
      <c r="BL106" s="254">
        <f t="shared" si="123"/>
        <v>2.8648230653678778E-2</v>
      </c>
      <c r="BM106" s="254">
        <f t="shared" si="123"/>
        <v>2.8648230653678778E-2</v>
      </c>
      <c r="BN106" s="254">
        <f t="shared" si="124"/>
        <v>2.8648230653678778E-2</v>
      </c>
      <c r="BO106" s="254">
        <f t="shared" si="124"/>
        <v>2.8648230653678778E-2</v>
      </c>
    </row>
    <row r="108" spans="2:67" x14ac:dyDescent="0.25">
      <c r="B108" s="292" t="s">
        <v>304</v>
      </c>
      <c r="D108" s="7">
        <f>IF(VLOOKUP($B$52&amp;$B108,'[20]Other Summ'!$E:$AE,COLUMN(D$1)-2,FALSE)=" ",0,VLOOKUP($B$52&amp;$B108,'[20]Other Summ'!$E:$AE,COLUMN(D$1)-2,FALSE))</f>
        <v>0</v>
      </c>
      <c r="E108" s="7">
        <f>IF(VLOOKUP($B$52&amp;$B108,'[20]Other Summ'!$E:$AE,COLUMN(E$1)-2,FALSE)=" ",0,VLOOKUP($B$52&amp;$B108,'[20]Other Summ'!$E:$AE,COLUMN(E$1)-2,FALSE))</f>
        <v>0</v>
      </c>
      <c r="F108" s="7">
        <f>IF(VLOOKUP($B$52&amp;$B108,'[20]Other Summ'!$E:$AE,COLUMN(F$1)-2,FALSE)=" ",0,VLOOKUP($B$52&amp;$B108,'[20]Other Summ'!$E:$AE,COLUMN(F$1)-2,FALSE))</f>
        <v>0</v>
      </c>
      <c r="G108" s="7">
        <f>IF(VLOOKUP($B$52&amp;$B108,'[20]Other Summ'!$E:$AE,COLUMN(G$1)-2,FALSE)=" ",0,VLOOKUP($B$52&amp;$B108,'[20]Other Summ'!$E:$AE,COLUMN(G$1)-2,FALSE))</f>
        <v>0</v>
      </c>
      <c r="H108" s="7">
        <f>IF(VLOOKUP($B$52&amp;$B108,'[20]Other Summ'!$E:$AE,COLUMN(H$1)-2,FALSE)=" ",0,VLOOKUP($B$52&amp;$B108,'[20]Other Summ'!$E:$AE,COLUMN(H$1)-2,FALSE))</f>
        <v>0</v>
      </c>
      <c r="I108" s="7">
        <f>IF(VLOOKUP($B$52&amp;$B108,'[20]Other Summ'!$E:$AE,COLUMN(I$1)-2,FALSE)=" ",0,VLOOKUP($B$52&amp;$B108,'[20]Other Summ'!$E:$AE,COLUMN(I$1)-2,FALSE))</f>
        <v>0</v>
      </c>
      <c r="J108" s="7">
        <f>IF(VLOOKUP($B$52&amp;$B108,'[20]Other Summ'!$E:$AE,COLUMN(J$1)-2,FALSE)=" ",0,VLOOKUP($B$52&amp;$B108,'[20]Other Summ'!$E:$AE,COLUMN(J$1)-2,FALSE))</f>
        <v>0</v>
      </c>
      <c r="K108" s="7">
        <f>IF(VLOOKUP($B$52&amp;$B108,'[20]Other Summ'!$E:$AE,COLUMN(K$1)-2,FALSE)=" ",0,VLOOKUP($B$52&amp;$B108,'[20]Other Summ'!$E:$AE,COLUMN(K$1)-2,FALSE))</f>
        <v>0</v>
      </c>
      <c r="L108" s="7">
        <f>IF(VLOOKUP($B$52&amp;$B108,'[20]Other Summ'!$E:$AE,COLUMN(L$1)-2,FALSE)=" ",0,VLOOKUP($B$52&amp;$B108,'[20]Other Summ'!$E:$AE,COLUMN(L$1)-2,FALSE))</f>
        <v>0</v>
      </c>
      <c r="M108" s="7">
        <f>IF(VLOOKUP($B$52&amp;$B108,'[20]Other Summ'!$E:$AE,COLUMN(M$1)-2,FALSE)=" ",0,VLOOKUP($B$52&amp;$B108,'[20]Other Summ'!$E:$AE,COLUMN(M$1)-2,FALSE))</f>
        <v>0</v>
      </c>
      <c r="N108" s="7">
        <f>IF(VLOOKUP($B$52&amp;$B108,'[20]Other Summ'!$E:$AE,COLUMN(N$1)-2,FALSE)=" ",0,VLOOKUP($B$52&amp;$B108,'[20]Other Summ'!$E:$AE,COLUMN(N$1)-2,FALSE))</f>
        <v>0</v>
      </c>
      <c r="O108" s="7">
        <f>IF(VLOOKUP($B$52&amp;$B108,'[20]Other Summ'!$E:$AE,COLUMN(O$1)-2,FALSE)=" ",0,VLOOKUP($B$52&amp;$B108,'[20]Other Summ'!$E:$AE,COLUMN(O$1)-2,FALSE))</f>
        <v>0</v>
      </c>
      <c r="P108" s="7">
        <f>IF(VLOOKUP($B$52&amp;$B108,'[20]Other Summ'!$E:$AE,COLUMN(P$1)-2,FALSE)=" ",0,VLOOKUP($B$52&amp;$B108,'[20]Other Summ'!$E:$AE,COLUMN(P$1)-2,FALSE))</f>
        <v>0</v>
      </c>
      <c r="Q108" s="7">
        <f>IF(VLOOKUP($B$52&amp;$B108,'[20]Other Summ'!$E:$AE,COLUMN(Q$1)-2,FALSE)=" ",0,VLOOKUP($B$52&amp;$B108,'[20]Other Summ'!$E:$AE,COLUMN(Q$1)-2,FALSE))</f>
        <v>0</v>
      </c>
      <c r="R108" s="7">
        <f>IF(VLOOKUP($B$52&amp;$B108,'[20]Other Summ'!$E:$AE,COLUMN(R$1)-2,FALSE)=" ",0,VLOOKUP($B$52&amp;$B108,'[20]Other Summ'!$E:$AE,COLUMN(R$1)-2,FALSE))</f>
        <v>0</v>
      </c>
      <c r="S108" s="7">
        <f>IF(VLOOKUP($B$52&amp;$B108,'[20]Other Summ'!$E:$AE,COLUMN(S$1)-2,FALSE)=" ",0,VLOOKUP($B$52&amp;$B108,'[20]Other Summ'!$E:$AE,COLUMN(S$1)-2,FALSE))</f>
        <v>0</v>
      </c>
      <c r="T108" s="7">
        <f>IF(VLOOKUP($B$52&amp;$B108,'[20]Other Summ'!$E:$AE,COLUMN(T$1)-2,FALSE)=" ",0,VLOOKUP($B$52&amp;$B108,'[20]Other Summ'!$E:$AE,COLUMN(T$1)-2,FALSE))</f>
        <v>0</v>
      </c>
      <c r="U108" s="7">
        <f>IF(VLOOKUP($B$52&amp;$B108,'[20]Other Summ'!$E:$AE,COLUMN(U$1)-2,FALSE)=" ",0,VLOOKUP($B$52&amp;$B108,'[20]Other Summ'!$E:$AE,COLUMN(U$1)-2,FALSE))</f>
        <v>0</v>
      </c>
      <c r="V108" s="7">
        <f>IF(VLOOKUP($B$52&amp;$B108,'[20]Other Summ'!$E:$AE,COLUMN(V$1)-2,FALSE)=" ",0,VLOOKUP($B$52&amp;$B108,'[20]Other Summ'!$E:$AE,COLUMN(V$1)-2,FALSE))</f>
        <v>9</v>
      </c>
      <c r="W108" s="7">
        <f>IF(VLOOKUP($B$52&amp;$B108,'[20]Other Summ'!$E:$AE,COLUMN(W$1)-2,FALSE)=" ",0,VLOOKUP($B$52&amp;$B108,'[20]Other Summ'!$E:$AE,COLUMN(W$1)-2,FALSE))</f>
        <v>213</v>
      </c>
      <c r="X108" s="7">
        <f>IF(VLOOKUP($B$52&amp;$B108,'[20]Other Summ'!$E:$AE,COLUMN(X$1)-2,FALSE)=" ",0,VLOOKUP($B$52&amp;$B108,'[20]Other Summ'!$E:$AE,COLUMN(X$1)-2,FALSE))</f>
        <v>311</v>
      </c>
      <c r="Y108" s="7">
        <f>IF(VLOOKUP($B$52&amp;$B108,'[20]Other Summ'!$E:$AE,COLUMN(Y$1)-2,FALSE)=" ",0,VLOOKUP($B$52&amp;$B108,'[20]Other Summ'!$E:$AE,COLUMN(Y$1)-2,FALSE))</f>
        <v>329</v>
      </c>
      <c r="Z108" s="7">
        <f>IF(VLOOKUP($B$52&amp;$B108,'[20]Other Summ'!$E:$AE,COLUMN(Z$1)-2,FALSE)=" ",0,VLOOKUP($B$52&amp;$B108,'[20]Other Summ'!$E:$AE,COLUMN(Z$1)-2,FALSE))</f>
        <v>338</v>
      </c>
      <c r="AA108" s="7">
        <f>IF(VLOOKUP($B$52&amp;$B108,'[20]Other Summ'!$E:$AE,COLUMN(AA$1)-2,FALSE)=" ",0,VLOOKUP($B$52&amp;$B108,'[20]Other Summ'!$E:$AE,COLUMN(AA$1)-2,FALSE))</f>
        <v>419</v>
      </c>
      <c r="AB108" s="7">
        <f>IF(VLOOKUP($B$52&amp;$B108,'[20]Other Summ'!$E:$AE,COLUMN(AB$1)-2,FALSE)=" ",0,VLOOKUP($B$52&amp;$B108,'[20]Other Summ'!$E:$AE,COLUMN(AB$1)-2,FALSE))</f>
        <v>405</v>
      </c>
      <c r="AC108" s="7">
        <f>IF(VLOOKUP($B$52&amp;$B108,'[20]Other Summ'!$E:$AE,COLUMN(AC$1)-2,FALSE)=" ",0,VLOOKUP($B$52&amp;$B108,'[20]Other Summ'!$E:$AE,COLUMN(AC$1)-2,FALSE))</f>
        <v>449</v>
      </c>
      <c r="AF108" s="7">
        <f t="shared" ref="AF108:AG111" si="129">AB108</f>
        <v>405</v>
      </c>
      <c r="AG108" s="7">
        <f t="shared" si="129"/>
        <v>449</v>
      </c>
      <c r="AH108" s="7" t="e">
        <f>SUMIF('[22]Paga All'!$G$581:$J$1238,$A$3&amp;$B$52&amp;$B108,'[22]Paga All'!$J$581:$J$1238)</f>
        <v>#VALUE!</v>
      </c>
      <c r="AI108" s="7" t="e">
        <f>SUMIF('[23]Paga all'!$F$665:$G$1279,$A$3&amp;$B$100&amp;$B108,'[23]Paga all'!$G$665:$G$1279)</f>
        <v>#VALUE!</v>
      </c>
      <c r="AJ108" s="9" t="e">
        <f>SUMIF('[16]Paga all'!$F$555:$G$1252,$A$3&amp;$B$52&amp;$B108,'[16]Paga all'!$G$555:$G$1252)</f>
        <v>#VALUE!</v>
      </c>
      <c r="AK108" s="9" t="e">
        <f t="shared" ref="AK108:BO108" si="130">IF(ROUND((AJ108+AJ109)*(1+AK102),)&gt;=AK$3*$AD$3,AK$3*$AD$3*(1-AK103),ROUND((AJ108+AJ109)*(1+AK102),)-ROUND((AJ108+AJ109)*(1+AK102)*AK103,))</f>
        <v>#VALUE!</v>
      </c>
      <c r="AL108" s="9" t="e">
        <f t="shared" si="130"/>
        <v>#VALUE!</v>
      </c>
      <c r="AM108" s="9" t="e">
        <f t="shared" si="130"/>
        <v>#VALUE!</v>
      </c>
      <c r="AN108" s="9" t="e">
        <f t="shared" si="130"/>
        <v>#VALUE!</v>
      </c>
      <c r="AO108" s="9" t="e">
        <f t="shared" si="130"/>
        <v>#VALUE!</v>
      </c>
      <c r="AP108" s="9" t="e">
        <f t="shared" si="130"/>
        <v>#VALUE!</v>
      </c>
      <c r="AQ108" s="9" t="e">
        <f t="shared" si="130"/>
        <v>#VALUE!</v>
      </c>
      <c r="AR108" s="9" t="e">
        <f t="shared" si="130"/>
        <v>#VALUE!</v>
      </c>
      <c r="AS108" s="9" t="e">
        <f t="shared" si="130"/>
        <v>#VALUE!</v>
      </c>
      <c r="AT108" s="9" t="e">
        <f t="shared" si="130"/>
        <v>#VALUE!</v>
      </c>
      <c r="AU108" s="9" t="e">
        <f t="shared" si="130"/>
        <v>#VALUE!</v>
      </c>
      <c r="AV108" s="9" t="e">
        <f t="shared" si="130"/>
        <v>#VALUE!</v>
      </c>
      <c r="AW108" s="9" t="e">
        <f t="shared" si="130"/>
        <v>#VALUE!</v>
      </c>
      <c r="AX108" s="9" t="e">
        <f t="shared" si="130"/>
        <v>#VALUE!</v>
      </c>
      <c r="AY108" s="9" t="e">
        <f t="shared" si="130"/>
        <v>#VALUE!</v>
      </c>
      <c r="AZ108" s="9" t="e">
        <f t="shared" si="130"/>
        <v>#VALUE!</v>
      </c>
      <c r="BA108" s="9" t="e">
        <f t="shared" si="130"/>
        <v>#VALUE!</v>
      </c>
      <c r="BB108" s="9" t="e">
        <f t="shared" si="130"/>
        <v>#VALUE!</v>
      </c>
      <c r="BC108" s="9" t="e">
        <f t="shared" si="130"/>
        <v>#VALUE!</v>
      </c>
      <c r="BD108" s="9" t="e">
        <f t="shared" si="130"/>
        <v>#VALUE!</v>
      </c>
      <c r="BE108" s="9" t="e">
        <f t="shared" si="130"/>
        <v>#VALUE!</v>
      </c>
      <c r="BF108" s="9" t="e">
        <f t="shared" si="130"/>
        <v>#VALUE!</v>
      </c>
      <c r="BG108" s="9" t="e">
        <f t="shared" si="130"/>
        <v>#VALUE!</v>
      </c>
      <c r="BH108" s="9" t="e">
        <f t="shared" si="130"/>
        <v>#VALUE!</v>
      </c>
      <c r="BI108" s="9" t="e">
        <f t="shared" si="130"/>
        <v>#VALUE!</v>
      </c>
      <c r="BJ108" s="9" t="e">
        <f t="shared" si="130"/>
        <v>#VALUE!</v>
      </c>
      <c r="BK108" s="9" t="e">
        <f t="shared" si="130"/>
        <v>#VALUE!</v>
      </c>
      <c r="BL108" s="9" t="e">
        <f t="shared" si="130"/>
        <v>#VALUE!</v>
      </c>
      <c r="BM108" s="9" t="e">
        <f t="shared" si="130"/>
        <v>#VALUE!</v>
      </c>
      <c r="BN108" s="9" t="e">
        <f t="shared" si="130"/>
        <v>#VALUE!</v>
      </c>
      <c r="BO108" s="9" t="e">
        <f t="shared" si="130"/>
        <v>#VALUE!</v>
      </c>
    </row>
    <row r="109" spans="2:67" x14ac:dyDescent="0.25">
      <c r="B109" s="292" t="s">
        <v>305</v>
      </c>
      <c r="D109" s="7">
        <f>IF(VLOOKUP($B$52&amp;$B109,'[20]Other Summ'!$E:$AE,COLUMN(D$1)-2,FALSE)=" ",0,VLOOKUP($B$52&amp;$B109,'[20]Other Summ'!$E:$AE,COLUMN(D$1)-2,FALSE))</f>
        <v>0</v>
      </c>
      <c r="E109" s="7">
        <f>IF(VLOOKUP($B$52&amp;$B109,'[20]Other Summ'!$E:$AE,COLUMN(E$1)-2,FALSE)=" ",0,VLOOKUP($B$52&amp;$B109,'[20]Other Summ'!$E:$AE,COLUMN(E$1)-2,FALSE))</f>
        <v>0</v>
      </c>
      <c r="F109" s="7">
        <f>IF(VLOOKUP($B$52&amp;$B109,'[20]Other Summ'!$E:$AE,COLUMN(F$1)-2,FALSE)=" ",0,VLOOKUP($B$52&amp;$B109,'[20]Other Summ'!$E:$AE,COLUMN(F$1)-2,FALSE))</f>
        <v>0</v>
      </c>
      <c r="G109" s="7">
        <f>IF(VLOOKUP($B$52&amp;$B109,'[20]Other Summ'!$E:$AE,COLUMN(G$1)-2,FALSE)=" ",0,VLOOKUP($B$52&amp;$B109,'[20]Other Summ'!$E:$AE,COLUMN(G$1)-2,FALSE))</f>
        <v>0</v>
      </c>
      <c r="H109" s="7">
        <f>IF(VLOOKUP($B$52&amp;$B109,'[20]Other Summ'!$E:$AE,COLUMN(H$1)-2,FALSE)=" ",0,VLOOKUP($B$52&amp;$B109,'[20]Other Summ'!$E:$AE,COLUMN(H$1)-2,FALSE))</f>
        <v>0</v>
      </c>
      <c r="I109" s="7">
        <f>IF(VLOOKUP($B$52&amp;$B109,'[20]Other Summ'!$E:$AE,COLUMN(I$1)-2,FALSE)=" ",0,VLOOKUP($B$52&amp;$B109,'[20]Other Summ'!$E:$AE,COLUMN(I$1)-2,FALSE))</f>
        <v>0</v>
      </c>
      <c r="J109" s="7">
        <f>IF(VLOOKUP($B$52&amp;$B109,'[20]Other Summ'!$E:$AE,COLUMN(J$1)-2,FALSE)=" ",0,VLOOKUP($B$52&amp;$B109,'[20]Other Summ'!$E:$AE,COLUMN(J$1)-2,FALSE))</f>
        <v>0</v>
      </c>
      <c r="K109" s="7">
        <f>IF(VLOOKUP($B$52&amp;$B109,'[20]Other Summ'!$E:$AE,COLUMN(K$1)-2,FALSE)=" ",0,VLOOKUP($B$52&amp;$B109,'[20]Other Summ'!$E:$AE,COLUMN(K$1)-2,FALSE))</f>
        <v>0</v>
      </c>
      <c r="L109" s="7">
        <f>IF(VLOOKUP($B$52&amp;$B109,'[20]Other Summ'!$E:$AE,COLUMN(L$1)-2,FALSE)=" ",0,VLOOKUP($B$52&amp;$B109,'[20]Other Summ'!$E:$AE,COLUMN(L$1)-2,FALSE))</f>
        <v>0</v>
      </c>
      <c r="M109" s="7">
        <f>IF(VLOOKUP($B$52&amp;$B109,'[20]Other Summ'!$E:$AE,COLUMN(M$1)-2,FALSE)=" ",0,VLOOKUP($B$52&amp;$B109,'[20]Other Summ'!$E:$AE,COLUMN(M$1)-2,FALSE))</f>
        <v>0</v>
      </c>
      <c r="N109" s="7">
        <f>IF(VLOOKUP($B$52&amp;$B109,'[20]Other Summ'!$E:$AE,COLUMN(N$1)-2,FALSE)=" ",0,VLOOKUP($B$52&amp;$B109,'[20]Other Summ'!$E:$AE,COLUMN(N$1)-2,FALSE))</f>
        <v>0</v>
      </c>
      <c r="O109" s="7">
        <f>IF(VLOOKUP($B$52&amp;$B109,'[20]Other Summ'!$E:$AE,COLUMN(O$1)-2,FALSE)=" ",0,VLOOKUP($B$52&amp;$B109,'[20]Other Summ'!$E:$AE,COLUMN(O$1)-2,FALSE))</f>
        <v>0</v>
      </c>
      <c r="P109" s="7">
        <f>IF(VLOOKUP($B$52&amp;$B109,'[20]Other Summ'!$E:$AE,COLUMN(P$1)-2,FALSE)=" ",0,VLOOKUP($B$52&amp;$B109,'[20]Other Summ'!$E:$AE,COLUMN(P$1)-2,FALSE))</f>
        <v>0</v>
      </c>
      <c r="Q109" s="7">
        <f>IF(VLOOKUP($B$52&amp;$B109,'[20]Other Summ'!$E:$AE,COLUMN(Q$1)-2,FALSE)=" ",0,VLOOKUP($B$52&amp;$B109,'[20]Other Summ'!$E:$AE,COLUMN(Q$1)-2,FALSE))</f>
        <v>0</v>
      </c>
      <c r="R109" s="7">
        <f>IF(VLOOKUP($B$52&amp;$B109,'[20]Other Summ'!$E:$AE,COLUMN(R$1)-2,FALSE)=" ",0,VLOOKUP($B$52&amp;$B109,'[20]Other Summ'!$E:$AE,COLUMN(R$1)-2,FALSE))</f>
        <v>0</v>
      </c>
      <c r="S109" s="7">
        <f>IF(VLOOKUP($B$52&amp;$B109,'[20]Other Summ'!$E:$AE,COLUMN(S$1)-2,FALSE)=" ",0,VLOOKUP($B$52&amp;$B109,'[20]Other Summ'!$E:$AE,COLUMN(S$1)-2,FALSE))</f>
        <v>0</v>
      </c>
      <c r="T109" s="7">
        <f>IF(VLOOKUP($B$52&amp;$B109,'[20]Other Summ'!$E:$AE,COLUMN(T$1)-2,FALSE)=" ",0,VLOOKUP($B$52&amp;$B109,'[20]Other Summ'!$E:$AE,COLUMN(T$1)-2,FALSE))</f>
        <v>0</v>
      </c>
      <c r="U109" s="7">
        <f>IF(VLOOKUP($B$52&amp;$B109,'[20]Other Summ'!$E:$AE,COLUMN(U$1)-2,FALSE)=" ",0,VLOOKUP($B$52&amp;$B109,'[20]Other Summ'!$E:$AE,COLUMN(U$1)-2,FALSE))</f>
        <v>0</v>
      </c>
      <c r="V109" s="7">
        <f>IF(VLOOKUP($B$52&amp;$B109,'[20]Other Summ'!$E:$AE,COLUMN(V$1)-2,FALSE)=" ",0,VLOOKUP($B$52&amp;$B109,'[20]Other Summ'!$E:$AE,COLUMN(V$1)-2,FALSE))</f>
        <v>0</v>
      </c>
      <c r="W109" s="7">
        <f>IF(VLOOKUP($B$52&amp;$B109,'[20]Other Summ'!$E:$AE,COLUMN(W$1)-2,FALSE)=" ",0,VLOOKUP($B$52&amp;$B109,'[20]Other Summ'!$E:$AE,COLUMN(W$1)-2,FALSE))</f>
        <v>0</v>
      </c>
      <c r="X109" s="7">
        <f>IF(VLOOKUP($B$52&amp;$B109,'[20]Other Summ'!$E:$AE,COLUMN(X$1)-2,FALSE)=" ",0,VLOOKUP($B$52&amp;$B109,'[20]Other Summ'!$E:$AE,COLUMN(X$1)-2,FALSE))</f>
        <v>14</v>
      </c>
      <c r="Y109" s="7">
        <f>IF(VLOOKUP($B$52&amp;$B109,'[20]Other Summ'!$E:$AE,COLUMN(Y$1)-2,FALSE)=" ",0,VLOOKUP($B$52&amp;$B109,'[20]Other Summ'!$E:$AE,COLUMN(Y$1)-2,FALSE))</f>
        <v>18</v>
      </c>
      <c r="Z109" s="7">
        <f>IF(VLOOKUP($B$52&amp;$B109,'[20]Other Summ'!$E:$AE,COLUMN(Z$1)-2,FALSE)=" ",0,VLOOKUP($B$52&amp;$B109,'[20]Other Summ'!$E:$AE,COLUMN(Z$1)-2,FALSE))</f>
        <v>34</v>
      </c>
      <c r="AA109" s="7">
        <f>IF(VLOOKUP($B$52&amp;$B109,'[20]Other Summ'!$E:$AE,COLUMN(AA$1)-2,FALSE)=" ",0,VLOOKUP($B$52&amp;$B109,'[20]Other Summ'!$E:$AE,COLUMN(AA$1)-2,FALSE))</f>
        <v>24</v>
      </c>
      <c r="AB109" s="7">
        <f>IF(VLOOKUP($B$52&amp;$B109,'[20]Other Summ'!$E:$AE,COLUMN(AB$1)-2,FALSE)=" ",0,VLOOKUP($B$52&amp;$B109,'[20]Other Summ'!$E:$AE,COLUMN(AB$1)-2,FALSE))</f>
        <v>41</v>
      </c>
      <c r="AC109" s="7">
        <f>IF(VLOOKUP($B$52&amp;$B109,'[20]Other Summ'!$E:$AE,COLUMN(AC$1)-2,FALSE)=" ",0,VLOOKUP($B$52&amp;$B109,'[20]Other Summ'!$E:$AE,COLUMN(AC$1)-2,FALSE))</f>
        <v>22</v>
      </c>
      <c r="AF109" s="7">
        <f t="shared" si="129"/>
        <v>41</v>
      </c>
      <c r="AG109" s="7">
        <f t="shared" si="129"/>
        <v>22</v>
      </c>
      <c r="AH109" s="7" t="e">
        <f>SUMIF('[22]Paga All'!$G$581:$J$1238,$A$3&amp;$B$52&amp;$B109,'[22]Paga All'!$J$581:$J$1238)</f>
        <v>#VALUE!</v>
      </c>
      <c r="AI109" s="7" t="e">
        <f>SUMIF('[23]Paga all'!$F$665:$G$1279,$A$3&amp;$B$100&amp;$B109,'[23]Paga all'!$G$665:$G$1279)</f>
        <v>#VALUE!</v>
      </c>
      <c r="AJ109" s="9" t="e">
        <f>SUMIF('[16]Paga all'!$F$555:$G$1252,$A$3&amp;$B$52&amp;$B109,'[16]Paga all'!$G$555:$G$1252)</f>
        <v>#VALUE!</v>
      </c>
      <c r="AK109" s="9" t="e">
        <f t="shared" ref="AK109:BO109" si="131">IF(ROUND((AJ108+AJ109)*(1+AK102),)&gt;=AK$3*$AD$3,AK$3*$AD$3*AK103,ROUND((AJ108+AJ109)*(1+AK102),)-AK108)</f>
        <v>#VALUE!</v>
      </c>
      <c r="AL109" s="9" t="e">
        <f t="shared" si="131"/>
        <v>#VALUE!</v>
      </c>
      <c r="AM109" s="9" t="e">
        <f t="shared" si="131"/>
        <v>#VALUE!</v>
      </c>
      <c r="AN109" s="9" t="e">
        <f t="shared" si="131"/>
        <v>#VALUE!</v>
      </c>
      <c r="AO109" s="9" t="e">
        <f t="shared" si="131"/>
        <v>#VALUE!</v>
      </c>
      <c r="AP109" s="9" t="e">
        <f t="shared" si="131"/>
        <v>#VALUE!</v>
      </c>
      <c r="AQ109" s="9" t="e">
        <f t="shared" si="131"/>
        <v>#VALUE!</v>
      </c>
      <c r="AR109" s="9" t="e">
        <f t="shared" si="131"/>
        <v>#VALUE!</v>
      </c>
      <c r="AS109" s="9" t="e">
        <f t="shared" si="131"/>
        <v>#VALUE!</v>
      </c>
      <c r="AT109" s="9" t="e">
        <f t="shared" si="131"/>
        <v>#VALUE!</v>
      </c>
      <c r="AU109" s="9" t="e">
        <f t="shared" si="131"/>
        <v>#VALUE!</v>
      </c>
      <c r="AV109" s="9" t="e">
        <f t="shared" si="131"/>
        <v>#VALUE!</v>
      </c>
      <c r="AW109" s="9" t="e">
        <f t="shared" si="131"/>
        <v>#VALUE!</v>
      </c>
      <c r="AX109" s="9" t="e">
        <f t="shared" si="131"/>
        <v>#VALUE!</v>
      </c>
      <c r="AY109" s="9" t="e">
        <f t="shared" si="131"/>
        <v>#VALUE!</v>
      </c>
      <c r="AZ109" s="9" t="e">
        <f t="shared" si="131"/>
        <v>#VALUE!</v>
      </c>
      <c r="BA109" s="9" t="e">
        <f t="shared" si="131"/>
        <v>#VALUE!</v>
      </c>
      <c r="BB109" s="9" t="e">
        <f t="shared" si="131"/>
        <v>#VALUE!</v>
      </c>
      <c r="BC109" s="9" t="e">
        <f t="shared" si="131"/>
        <v>#VALUE!</v>
      </c>
      <c r="BD109" s="9" t="e">
        <f t="shared" si="131"/>
        <v>#VALUE!</v>
      </c>
      <c r="BE109" s="9" t="e">
        <f t="shared" si="131"/>
        <v>#VALUE!</v>
      </c>
      <c r="BF109" s="9" t="e">
        <f t="shared" si="131"/>
        <v>#VALUE!</v>
      </c>
      <c r="BG109" s="9" t="e">
        <f t="shared" si="131"/>
        <v>#VALUE!</v>
      </c>
      <c r="BH109" s="9" t="e">
        <f t="shared" si="131"/>
        <v>#VALUE!</v>
      </c>
      <c r="BI109" s="9" t="e">
        <f t="shared" si="131"/>
        <v>#VALUE!</v>
      </c>
      <c r="BJ109" s="9" t="e">
        <f t="shared" si="131"/>
        <v>#VALUE!</v>
      </c>
      <c r="BK109" s="9" t="e">
        <f t="shared" si="131"/>
        <v>#VALUE!</v>
      </c>
      <c r="BL109" s="9" t="e">
        <f t="shared" si="131"/>
        <v>#VALUE!</v>
      </c>
      <c r="BM109" s="9" t="e">
        <f t="shared" si="131"/>
        <v>#VALUE!</v>
      </c>
      <c r="BN109" s="9" t="e">
        <f t="shared" si="131"/>
        <v>#VALUE!</v>
      </c>
      <c r="BO109" s="9" t="e">
        <f t="shared" si="131"/>
        <v>#VALUE!</v>
      </c>
    </row>
    <row r="110" spans="2:67" x14ac:dyDescent="0.25">
      <c r="B110" s="292" t="s">
        <v>306</v>
      </c>
      <c r="D110" s="7">
        <f>IF(VLOOKUP($B$52&amp;$B110,'[20]Other Summ'!$E:$AE,COLUMN(D$1)-2,FALSE)=" ",0,VLOOKUP($B$52&amp;$B110,'[20]Other Summ'!$E:$AE,COLUMN(D$1)-2,FALSE))</f>
        <v>0</v>
      </c>
      <c r="E110" s="7">
        <f>IF(VLOOKUP($B$52&amp;$B110,'[20]Other Summ'!$E:$AE,COLUMN(E$1)-2,FALSE)=" ",0,VLOOKUP($B$52&amp;$B110,'[20]Other Summ'!$E:$AE,COLUMN(E$1)-2,FALSE))</f>
        <v>0</v>
      </c>
      <c r="F110" s="7">
        <f>IF(VLOOKUP($B$52&amp;$B110,'[20]Other Summ'!$E:$AE,COLUMN(F$1)-2,FALSE)=" ",0,VLOOKUP($B$52&amp;$B110,'[20]Other Summ'!$E:$AE,COLUMN(F$1)-2,FALSE))</f>
        <v>0</v>
      </c>
      <c r="G110" s="7">
        <f>IF(VLOOKUP($B$52&amp;$B110,'[20]Other Summ'!$E:$AE,COLUMN(G$1)-2,FALSE)=" ",0,VLOOKUP($B$52&amp;$B110,'[20]Other Summ'!$E:$AE,COLUMN(G$1)-2,FALSE))</f>
        <v>0</v>
      </c>
      <c r="H110" s="7">
        <f>IF(VLOOKUP($B$52&amp;$B110,'[20]Other Summ'!$E:$AE,COLUMN(H$1)-2,FALSE)=" ",0,VLOOKUP($B$52&amp;$B110,'[20]Other Summ'!$E:$AE,COLUMN(H$1)-2,FALSE))</f>
        <v>0</v>
      </c>
      <c r="I110" s="7">
        <f>IF(VLOOKUP($B$52&amp;$B110,'[20]Other Summ'!$E:$AE,COLUMN(I$1)-2,FALSE)=" ",0,VLOOKUP($B$52&amp;$B110,'[20]Other Summ'!$E:$AE,COLUMN(I$1)-2,FALSE))</f>
        <v>0</v>
      </c>
      <c r="J110" s="7">
        <f>IF(VLOOKUP($B$52&amp;$B110,'[20]Other Summ'!$E:$AE,COLUMN(J$1)-2,FALSE)=" ",0,VLOOKUP($B$52&amp;$B110,'[20]Other Summ'!$E:$AE,COLUMN(J$1)-2,FALSE))</f>
        <v>0</v>
      </c>
      <c r="K110" s="7">
        <f>IF(VLOOKUP($B$52&amp;$B110,'[20]Other Summ'!$E:$AE,COLUMN(K$1)-2,FALSE)=" ",0,VLOOKUP($B$52&amp;$B110,'[20]Other Summ'!$E:$AE,COLUMN(K$1)-2,FALSE))</f>
        <v>0</v>
      </c>
      <c r="L110" s="7">
        <f>IF(VLOOKUP($B$52&amp;$B110,'[20]Other Summ'!$E:$AE,COLUMN(L$1)-2,FALSE)=" ",0,VLOOKUP($B$52&amp;$B110,'[20]Other Summ'!$E:$AE,COLUMN(L$1)-2,FALSE))</f>
        <v>0</v>
      </c>
      <c r="M110" s="7">
        <f>IF(VLOOKUP($B$52&amp;$B110,'[20]Other Summ'!$E:$AE,COLUMN(M$1)-2,FALSE)=" ",0,VLOOKUP($B$52&amp;$B110,'[20]Other Summ'!$E:$AE,COLUMN(M$1)-2,FALSE))</f>
        <v>0</v>
      </c>
      <c r="N110" s="7">
        <f>IF(VLOOKUP($B$52&amp;$B110,'[20]Other Summ'!$E:$AE,COLUMN(N$1)-2,FALSE)=" ",0,VLOOKUP($B$52&amp;$B110,'[20]Other Summ'!$E:$AE,COLUMN(N$1)-2,FALSE))</f>
        <v>0</v>
      </c>
      <c r="O110" s="7">
        <f>IF(VLOOKUP($B$52&amp;$B110,'[20]Other Summ'!$E:$AE,COLUMN(O$1)-2,FALSE)=" ",0,VLOOKUP($B$52&amp;$B110,'[20]Other Summ'!$E:$AE,COLUMN(O$1)-2,FALSE))</f>
        <v>0</v>
      </c>
      <c r="P110" s="7">
        <f>IF(VLOOKUP($B$52&amp;$B110,'[20]Other Summ'!$E:$AE,COLUMN(P$1)-2,FALSE)=" ",0,VLOOKUP($B$52&amp;$B110,'[20]Other Summ'!$E:$AE,COLUMN(P$1)-2,FALSE))</f>
        <v>0</v>
      </c>
      <c r="Q110" s="7">
        <f>IF(VLOOKUP($B$52&amp;$B110,'[20]Other Summ'!$E:$AE,COLUMN(Q$1)-2,FALSE)=" ",0,VLOOKUP($B$52&amp;$B110,'[20]Other Summ'!$E:$AE,COLUMN(Q$1)-2,FALSE))</f>
        <v>0</v>
      </c>
      <c r="R110" s="7">
        <f>IF(VLOOKUP($B$52&amp;$B110,'[20]Other Summ'!$E:$AE,COLUMN(R$1)-2,FALSE)=" ",0,VLOOKUP($B$52&amp;$B110,'[20]Other Summ'!$E:$AE,COLUMN(R$1)-2,FALSE))</f>
        <v>0</v>
      </c>
      <c r="S110" s="7">
        <f>IF(VLOOKUP($B$52&amp;$B110,'[20]Other Summ'!$E:$AE,COLUMN(S$1)-2,FALSE)=" ",0,VLOOKUP($B$52&amp;$B110,'[20]Other Summ'!$E:$AE,COLUMN(S$1)-2,FALSE))</f>
        <v>0</v>
      </c>
      <c r="T110" s="7">
        <f>IF(VLOOKUP($B$52&amp;$B110,'[20]Other Summ'!$E:$AE,COLUMN(T$1)-2,FALSE)=" ",0,VLOOKUP($B$52&amp;$B110,'[20]Other Summ'!$E:$AE,COLUMN(T$1)-2,FALSE))</f>
        <v>0</v>
      </c>
      <c r="U110" s="7">
        <f>IF(VLOOKUP($B$52&amp;$B110,'[20]Other Summ'!$E:$AE,COLUMN(U$1)-2,FALSE)=" ",0,VLOOKUP($B$52&amp;$B110,'[20]Other Summ'!$E:$AE,COLUMN(U$1)-2,FALSE))</f>
        <v>0</v>
      </c>
      <c r="V110" s="7">
        <f>IF(VLOOKUP($B$52&amp;$B110,'[20]Other Summ'!$E:$AE,COLUMN(V$1)-2,FALSE)=" ",0,VLOOKUP($B$52&amp;$B110,'[20]Other Summ'!$E:$AE,COLUMN(V$1)-2,FALSE))</f>
        <v>11</v>
      </c>
      <c r="W110" s="7">
        <f>IF(VLOOKUP($B$52&amp;$B110,'[20]Other Summ'!$E:$AE,COLUMN(W$1)-2,FALSE)=" ",0,VLOOKUP($B$52&amp;$B110,'[20]Other Summ'!$E:$AE,COLUMN(W$1)-2,FALSE))</f>
        <v>1881</v>
      </c>
      <c r="X110" s="7">
        <f>IF(VLOOKUP($B$52&amp;$B110,'[20]Other Summ'!$E:$AE,COLUMN(X$1)-2,FALSE)=" ",0,VLOOKUP($B$52&amp;$B110,'[20]Other Summ'!$E:$AE,COLUMN(X$1)-2,FALSE))</f>
        <v>3156</v>
      </c>
      <c r="Y110" s="7">
        <f>IF(VLOOKUP($B$52&amp;$B110,'[20]Other Summ'!$E:$AE,COLUMN(Y$1)-2,FALSE)=" ",0,VLOOKUP($B$52&amp;$B110,'[20]Other Summ'!$E:$AE,COLUMN(Y$1)-2,FALSE))</f>
        <v>3528</v>
      </c>
      <c r="Z110" s="7">
        <f>IF(VLOOKUP($B$52&amp;$B110,'[20]Other Summ'!$E:$AE,COLUMN(Z$1)-2,FALSE)=" ",0,VLOOKUP($B$52&amp;$B110,'[20]Other Summ'!$E:$AE,COLUMN(Z$1)-2,FALSE))</f>
        <v>3514</v>
      </c>
      <c r="AA110" s="7">
        <f>IF(VLOOKUP($B$52&amp;$B110,'[20]Other Summ'!$E:$AE,COLUMN(AA$1)-2,FALSE)=" ",0,VLOOKUP($B$52&amp;$B110,'[20]Other Summ'!$E:$AE,COLUMN(AA$1)-2,FALSE))</f>
        <v>6303</v>
      </c>
      <c r="AB110" s="7">
        <f>IF(VLOOKUP($B$52&amp;$B110,'[20]Other Summ'!$E:$AE,COLUMN(AB$1)-2,FALSE)=" ",0,VLOOKUP($B$52&amp;$B110,'[20]Other Summ'!$E:$AE,COLUMN(AB$1)-2,FALSE))</f>
        <v>6393</v>
      </c>
      <c r="AC110" s="7">
        <f>IF(VLOOKUP($B$52&amp;$B110,'[20]Other Summ'!$E:$AE,COLUMN(AC$1)-2,FALSE)=" ",0,VLOOKUP($B$52&amp;$B110,'[20]Other Summ'!$E:$AE,COLUMN(AC$1)-2,FALSE))</f>
        <v>5915</v>
      </c>
      <c r="AF110" s="7">
        <f t="shared" si="129"/>
        <v>6393</v>
      </c>
      <c r="AG110" s="7">
        <f t="shared" si="129"/>
        <v>5915</v>
      </c>
      <c r="AH110" s="7" t="e">
        <f>SUMIF('[22]Paga All'!$G$581:$J$1238,$A$3&amp;$B$52&amp;$B110,'[22]Paga All'!$J$581:$J$1238)</f>
        <v>#VALUE!</v>
      </c>
      <c r="AI110" s="7" t="e">
        <f>SUMIF('[23]Paga all'!$F$665:$G$1279,$A$3&amp;$B$100&amp;$B110,'[23]Paga all'!$G$665:$G$1279)</f>
        <v>#VALUE!</v>
      </c>
      <c r="AJ110" s="9" t="e">
        <f>SUMIF('[16]Paga all'!$F$555:$G$1252,$A$3&amp;$B$52&amp;$B110,'[16]Paga all'!$G$555:$G$1252)</f>
        <v>#VALUE!</v>
      </c>
      <c r="AK110" s="9" t="e">
        <f t="shared" ref="AK110:BO110" si="132">ROUND(AK108*AK104,)</f>
        <v>#VALUE!</v>
      </c>
      <c r="AL110" s="9" t="e">
        <f t="shared" si="132"/>
        <v>#VALUE!</v>
      </c>
      <c r="AM110" s="9" t="e">
        <f t="shared" si="132"/>
        <v>#VALUE!</v>
      </c>
      <c r="AN110" s="9" t="e">
        <f t="shared" si="132"/>
        <v>#VALUE!</v>
      </c>
      <c r="AO110" s="9" t="e">
        <f t="shared" si="132"/>
        <v>#VALUE!</v>
      </c>
      <c r="AP110" s="9" t="e">
        <f t="shared" si="132"/>
        <v>#VALUE!</v>
      </c>
      <c r="AQ110" s="9" t="e">
        <f t="shared" si="132"/>
        <v>#VALUE!</v>
      </c>
      <c r="AR110" s="9" t="e">
        <f t="shared" si="132"/>
        <v>#VALUE!</v>
      </c>
      <c r="AS110" s="9" t="e">
        <f t="shared" si="132"/>
        <v>#VALUE!</v>
      </c>
      <c r="AT110" s="9" t="e">
        <f t="shared" si="132"/>
        <v>#VALUE!</v>
      </c>
      <c r="AU110" s="9" t="e">
        <f t="shared" si="132"/>
        <v>#VALUE!</v>
      </c>
      <c r="AV110" s="9" t="e">
        <f t="shared" si="132"/>
        <v>#VALUE!</v>
      </c>
      <c r="AW110" s="9" t="e">
        <f t="shared" si="132"/>
        <v>#VALUE!</v>
      </c>
      <c r="AX110" s="9" t="e">
        <f t="shared" si="132"/>
        <v>#VALUE!</v>
      </c>
      <c r="AY110" s="9" t="e">
        <f t="shared" si="132"/>
        <v>#VALUE!</v>
      </c>
      <c r="AZ110" s="9" t="e">
        <f t="shared" si="132"/>
        <v>#VALUE!</v>
      </c>
      <c r="BA110" s="9" t="e">
        <f t="shared" si="132"/>
        <v>#VALUE!</v>
      </c>
      <c r="BB110" s="9" t="e">
        <f t="shared" si="132"/>
        <v>#VALUE!</v>
      </c>
      <c r="BC110" s="9" t="e">
        <f t="shared" si="132"/>
        <v>#VALUE!</v>
      </c>
      <c r="BD110" s="9" t="e">
        <f t="shared" si="132"/>
        <v>#VALUE!</v>
      </c>
      <c r="BE110" s="9" t="e">
        <f t="shared" si="132"/>
        <v>#VALUE!</v>
      </c>
      <c r="BF110" s="9" t="e">
        <f t="shared" si="132"/>
        <v>#VALUE!</v>
      </c>
      <c r="BG110" s="9" t="e">
        <f t="shared" si="132"/>
        <v>#VALUE!</v>
      </c>
      <c r="BH110" s="9" t="e">
        <f t="shared" si="132"/>
        <v>#VALUE!</v>
      </c>
      <c r="BI110" s="9" t="e">
        <f t="shared" si="132"/>
        <v>#VALUE!</v>
      </c>
      <c r="BJ110" s="9" t="e">
        <f t="shared" si="132"/>
        <v>#VALUE!</v>
      </c>
      <c r="BK110" s="9" t="e">
        <f t="shared" si="132"/>
        <v>#VALUE!</v>
      </c>
      <c r="BL110" s="9" t="e">
        <f t="shared" si="132"/>
        <v>#VALUE!</v>
      </c>
      <c r="BM110" s="9" t="e">
        <f t="shared" si="132"/>
        <v>#VALUE!</v>
      </c>
      <c r="BN110" s="9" t="e">
        <f t="shared" si="132"/>
        <v>#VALUE!</v>
      </c>
      <c r="BO110" s="9" t="e">
        <f t="shared" si="132"/>
        <v>#VALUE!</v>
      </c>
    </row>
    <row r="111" spans="2:67" x14ac:dyDescent="0.25">
      <c r="B111" s="292" t="s">
        <v>307</v>
      </c>
      <c r="D111" s="7">
        <f>IF(VLOOKUP($B$52&amp;$B111,'[20]Other Summ'!$E:$AE,COLUMN(D$1)-2,FALSE)=" ",0,VLOOKUP($B$52&amp;$B111,'[20]Other Summ'!$E:$AE,COLUMN(D$1)-2,FALSE))</f>
        <v>0</v>
      </c>
      <c r="E111" s="7">
        <f>IF(VLOOKUP($B$52&amp;$B111,'[20]Other Summ'!$E:$AE,COLUMN(E$1)-2,FALSE)=" ",0,VLOOKUP($B$52&amp;$B111,'[20]Other Summ'!$E:$AE,COLUMN(E$1)-2,FALSE))</f>
        <v>0</v>
      </c>
      <c r="F111" s="7">
        <f>IF(VLOOKUP($B$52&amp;$B111,'[20]Other Summ'!$E:$AE,COLUMN(F$1)-2,FALSE)=" ",0,VLOOKUP($B$52&amp;$B111,'[20]Other Summ'!$E:$AE,COLUMN(F$1)-2,FALSE))</f>
        <v>0</v>
      </c>
      <c r="G111" s="7">
        <f>IF(VLOOKUP($B$52&amp;$B111,'[20]Other Summ'!$E:$AE,COLUMN(G$1)-2,FALSE)=" ",0,VLOOKUP($B$52&amp;$B111,'[20]Other Summ'!$E:$AE,COLUMN(G$1)-2,FALSE))</f>
        <v>0</v>
      </c>
      <c r="H111" s="7">
        <f>IF(VLOOKUP($B$52&amp;$B111,'[20]Other Summ'!$E:$AE,COLUMN(H$1)-2,FALSE)=" ",0,VLOOKUP($B$52&amp;$B111,'[20]Other Summ'!$E:$AE,COLUMN(H$1)-2,FALSE))</f>
        <v>0</v>
      </c>
      <c r="I111" s="7">
        <f>IF(VLOOKUP($B$52&amp;$B111,'[20]Other Summ'!$E:$AE,COLUMN(I$1)-2,FALSE)=" ",0,VLOOKUP($B$52&amp;$B111,'[20]Other Summ'!$E:$AE,COLUMN(I$1)-2,FALSE))</f>
        <v>0</v>
      </c>
      <c r="J111" s="7">
        <f>IF(VLOOKUP($B$52&amp;$B111,'[20]Other Summ'!$E:$AE,COLUMN(J$1)-2,FALSE)=" ",0,VLOOKUP($B$52&amp;$B111,'[20]Other Summ'!$E:$AE,COLUMN(J$1)-2,FALSE))</f>
        <v>0</v>
      </c>
      <c r="K111" s="7">
        <f>IF(VLOOKUP($B$52&amp;$B111,'[20]Other Summ'!$E:$AE,COLUMN(K$1)-2,FALSE)=" ",0,VLOOKUP($B$52&amp;$B111,'[20]Other Summ'!$E:$AE,COLUMN(K$1)-2,FALSE))</f>
        <v>0</v>
      </c>
      <c r="L111" s="7">
        <f>IF(VLOOKUP($B$52&amp;$B111,'[20]Other Summ'!$E:$AE,COLUMN(L$1)-2,FALSE)=" ",0,VLOOKUP($B$52&amp;$B111,'[20]Other Summ'!$E:$AE,COLUMN(L$1)-2,FALSE))</f>
        <v>0</v>
      </c>
      <c r="M111" s="7">
        <f>IF(VLOOKUP($B$52&amp;$B111,'[20]Other Summ'!$E:$AE,COLUMN(M$1)-2,FALSE)=" ",0,VLOOKUP($B$52&amp;$B111,'[20]Other Summ'!$E:$AE,COLUMN(M$1)-2,FALSE))</f>
        <v>0</v>
      </c>
      <c r="N111" s="7">
        <f>IF(VLOOKUP($B$52&amp;$B111,'[20]Other Summ'!$E:$AE,COLUMN(N$1)-2,FALSE)=" ",0,VLOOKUP($B$52&amp;$B111,'[20]Other Summ'!$E:$AE,COLUMN(N$1)-2,FALSE))</f>
        <v>0</v>
      </c>
      <c r="O111" s="7">
        <f>IF(VLOOKUP($B$52&amp;$B111,'[20]Other Summ'!$E:$AE,COLUMN(O$1)-2,FALSE)=" ",0,VLOOKUP($B$52&amp;$B111,'[20]Other Summ'!$E:$AE,COLUMN(O$1)-2,FALSE))</f>
        <v>0</v>
      </c>
      <c r="P111" s="7">
        <f>IF(VLOOKUP($B$52&amp;$B111,'[20]Other Summ'!$E:$AE,COLUMN(P$1)-2,FALSE)=" ",0,VLOOKUP($B$52&amp;$B111,'[20]Other Summ'!$E:$AE,COLUMN(P$1)-2,FALSE))</f>
        <v>0</v>
      </c>
      <c r="Q111" s="7">
        <f>IF(VLOOKUP($B$52&amp;$B111,'[20]Other Summ'!$E:$AE,COLUMN(Q$1)-2,FALSE)=" ",0,VLOOKUP($B$52&amp;$B111,'[20]Other Summ'!$E:$AE,COLUMN(Q$1)-2,FALSE))</f>
        <v>0</v>
      </c>
      <c r="R111" s="7">
        <f>IF(VLOOKUP($B$52&amp;$B111,'[20]Other Summ'!$E:$AE,COLUMN(R$1)-2,FALSE)=" ",0,VLOOKUP($B$52&amp;$B111,'[20]Other Summ'!$E:$AE,COLUMN(R$1)-2,FALSE))</f>
        <v>0</v>
      </c>
      <c r="S111" s="7">
        <f>IF(VLOOKUP($B$52&amp;$B111,'[20]Other Summ'!$E:$AE,COLUMN(S$1)-2,FALSE)=" ",0,VLOOKUP($B$52&amp;$B111,'[20]Other Summ'!$E:$AE,COLUMN(S$1)-2,FALSE))</f>
        <v>0</v>
      </c>
      <c r="T111" s="7">
        <f>IF(VLOOKUP($B$52&amp;$B111,'[20]Other Summ'!$E:$AE,COLUMN(T$1)-2,FALSE)=" ",0,VLOOKUP($B$52&amp;$B111,'[20]Other Summ'!$E:$AE,COLUMN(T$1)-2,FALSE))</f>
        <v>0</v>
      </c>
      <c r="U111" s="7">
        <f>IF(VLOOKUP($B$52&amp;$B111,'[20]Other Summ'!$E:$AE,COLUMN(U$1)-2,FALSE)=" ",0,VLOOKUP($B$52&amp;$B111,'[20]Other Summ'!$E:$AE,COLUMN(U$1)-2,FALSE))</f>
        <v>0</v>
      </c>
      <c r="V111" s="7">
        <f>IF(VLOOKUP($B$52&amp;$B111,'[20]Other Summ'!$E:$AE,COLUMN(V$1)-2,FALSE)=" ",0,VLOOKUP($B$52&amp;$B111,'[20]Other Summ'!$E:$AE,COLUMN(V$1)-2,FALSE))</f>
        <v>13500</v>
      </c>
      <c r="W111" s="7">
        <f>IF(VLOOKUP($B$52&amp;$B111,'[20]Other Summ'!$E:$AE,COLUMN(W$1)-2,FALSE)=" ",0,VLOOKUP($B$52&amp;$B111,'[20]Other Summ'!$E:$AE,COLUMN(W$1)-2,FALSE))</f>
        <v>2328450</v>
      </c>
      <c r="X111" s="7">
        <f>IF(VLOOKUP($B$52&amp;$B111,'[20]Other Summ'!$E:$AE,COLUMN(X$1)-2,FALSE)=" ",0,VLOOKUP($B$52&amp;$B111,'[20]Other Summ'!$E:$AE,COLUMN(X$1)-2,FALSE))</f>
        <v>3780702</v>
      </c>
      <c r="Y111" s="7">
        <f>IF(VLOOKUP($B$52&amp;$B111,'[20]Other Summ'!$E:$AE,COLUMN(Y$1)-2,FALSE)=" ",0,VLOOKUP($B$52&amp;$B111,'[20]Other Summ'!$E:$AE,COLUMN(Y$1)-2,FALSE))</f>
        <v>4343511</v>
      </c>
      <c r="Z111" s="7">
        <f>IF(VLOOKUP($B$52&amp;$B111,'[20]Other Summ'!$E:$AE,COLUMN(Z$1)-2,FALSE)=" ",0,VLOOKUP($B$52&amp;$B111,'[20]Other Summ'!$E:$AE,COLUMN(Z$1)-2,FALSE))</f>
        <v>4488353</v>
      </c>
      <c r="AA111" s="7">
        <f>IF(VLOOKUP($B$52&amp;$B111,'[20]Other Summ'!$E:$AE,COLUMN(AA$1)-2,FALSE)=" ",0,VLOOKUP($B$52&amp;$B111,'[20]Other Summ'!$E:$AE,COLUMN(AA$1)-2,FALSE))</f>
        <v>8104700</v>
      </c>
      <c r="AB111" s="7">
        <f>IF(VLOOKUP($B$52&amp;$B111,'[20]Other Summ'!$E:$AE,COLUMN(AB$1)-2,FALSE)=" ",0,VLOOKUP($B$52&amp;$B111,'[20]Other Summ'!$E:$AE,COLUMN(AB$1)-2,FALSE))</f>
        <v>7878450</v>
      </c>
      <c r="AC111" s="7">
        <f>IF(VLOOKUP($B$52&amp;$B111,'[20]Other Summ'!$E:$AE,COLUMN(AC$1)-2,FALSE)=" ",0,VLOOKUP($B$52&amp;$B111,'[20]Other Summ'!$E:$AE,COLUMN(AC$1)-2,FALSE))</f>
        <v>7163728</v>
      </c>
      <c r="AF111" s="7">
        <f t="shared" si="129"/>
        <v>7878450</v>
      </c>
      <c r="AG111" s="7">
        <f t="shared" si="129"/>
        <v>7163728</v>
      </c>
      <c r="AH111" s="7" t="e">
        <f>SUMIF('[22]Paga All'!$G$581:$J$1238,$A$3&amp;$B$52&amp;$B111,'[22]Paga All'!$J$581:$J$1238)</f>
        <v>#VALUE!</v>
      </c>
      <c r="AI111" s="7" t="e">
        <f>SUMIF('[23]Paga all'!$F$665:$G$1279,$A$3&amp;$B$100&amp;$B111,'[23]Paga all'!$G$665:$G$1279)</f>
        <v>#VALUE!</v>
      </c>
      <c r="AJ111" s="9" t="e">
        <f>SUMIF('[16]Paga all'!$F$555:$G$1252,$A$3&amp;$B$52&amp;$B111,'[16]Paga all'!$G$555:$G$1252)</f>
        <v>#VALUE!</v>
      </c>
      <c r="AK111" s="9" t="e">
        <f t="shared" ref="AK111:BO111" si="133">AK110*$AD112</f>
        <v>#VALUE!</v>
      </c>
      <c r="AL111" s="9" t="e">
        <f t="shared" si="133"/>
        <v>#VALUE!</v>
      </c>
      <c r="AM111" s="9" t="e">
        <f t="shared" si="133"/>
        <v>#VALUE!</v>
      </c>
      <c r="AN111" s="9" t="e">
        <f t="shared" si="133"/>
        <v>#VALUE!</v>
      </c>
      <c r="AO111" s="9" t="e">
        <f t="shared" si="133"/>
        <v>#VALUE!</v>
      </c>
      <c r="AP111" s="9" t="e">
        <f t="shared" si="133"/>
        <v>#VALUE!</v>
      </c>
      <c r="AQ111" s="9" t="e">
        <f t="shared" si="133"/>
        <v>#VALUE!</v>
      </c>
      <c r="AR111" s="9" t="e">
        <f t="shared" si="133"/>
        <v>#VALUE!</v>
      </c>
      <c r="AS111" s="9" t="e">
        <f t="shared" si="133"/>
        <v>#VALUE!</v>
      </c>
      <c r="AT111" s="9" t="e">
        <f t="shared" si="133"/>
        <v>#VALUE!</v>
      </c>
      <c r="AU111" s="9" t="e">
        <f t="shared" si="133"/>
        <v>#VALUE!</v>
      </c>
      <c r="AV111" s="9" t="e">
        <f t="shared" si="133"/>
        <v>#VALUE!</v>
      </c>
      <c r="AW111" s="9" t="e">
        <f t="shared" si="133"/>
        <v>#VALUE!</v>
      </c>
      <c r="AX111" s="9" t="e">
        <f t="shared" si="133"/>
        <v>#VALUE!</v>
      </c>
      <c r="AY111" s="9" t="e">
        <f t="shared" si="133"/>
        <v>#VALUE!</v>
      </c>
      <c r="AZ111" s="9" t="e">
        <f t="shared" si="133"/>
        <v>#VALUE!</v>
      </c>
      <c r="BA111" s="9" t="e">
        <f t="shared" si="133"/>
        <v>#VALUE!</v>
      </c>
      <c r="BB111" s="9" t="e">
        <f t="shared" si="133"/>
        <v>#VALUE!</v>
      </c>
      <c r="BC111" s="9" t="e">
        <f t="shared" si="133"/>
        <v>#VALUE!</v>
      </c>
      <c r="BD111" s="9" t="e">
        <f t="shared" si="133"/>
        <v>#VALUE!</v>
      </c>
      <c r="BE111" s="9" t="e">
        <f t="shared" si="133"/>
        <v>#VALUE!</v>
      </c>
      <c r="BF111" s="9" t="e">
        <f t="shared" si="133"/>
        <v>#VALUE!</v>
      </c>
      <c r="BG111" s="9" t="e">
        <f t="shared" si="133"/>
        <v>#VALUE!</v>
      </c>
      <c r="BH111" s="9" t="e">
        <f t="shared" si="133"/>
        <v>#VALUE!</v>
      </c>
      <c r="BI111" s="9" t="e">
        <f t="shared" si="133"/>
        <v>#VALUE!</v>
      </c>
      <c r="BJ111" s="9" t="e">
        <f t="shared" si="133"/>
        <v>#VALUE!</v>
      </c>
      <c r="BK111" s="9" t="e">
        <f t="shared" si="133"/>
        <v>#VALUE!</v>
      </c>
      <c r="BL111" s="9" t="e">
        <f t="shared" si="133"/>
        <v>#VALUE!</v>
      </c>
      <c r="BM111" s="9" t="e">
        <f t="shared" si="133"/>
        <v>#VALUE!</v>
      </c>
      <c r="BN111" s="9" t="e">
        <f t="shared" si="133"/>
        <v>#VALUE!</v>
      </c>
      <c r="BO111" s="9" t="e">
        <f t="shared" si="133"/>
        <v>#VALUE!</v>
      </c>
    </row>
    <row r="112" spans="2:67" x14ac:dyDescent="0.25">
      <c r="B112" s="292" t="s">
        <v>215</v>
      </c>
      <c r="D112" s="7">
        <v>0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7">
        <v>0</v>
      </c>
      <c r="L112" s="7">
        <v>0</v>
      </c>
      <c r="M112" s="7">
        <v>0</v>
      </c>
      <c r="N112" s="7">
        <v>0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f t="shared" ref="V112:AC112" si="134">V111/V110</f>
        <v>1227.2727272727273</v>
      </c>
      <c r="W112" s="7">
        <f t="shared" si="134"/>
        <v>1237.878787878788</v>
      </c>
      <c r="X112" s="7">
        <f t="shared" si="134"/>
        <v>1197.9410646387832</v>
      </c>
      <c r="Y112" s="7">
        <f t="shared" si="134"/>
        <v>1231.1539115646258</v>
      </c>
      <c r="Z112" s="7">
        <f t="shared" si="134"/>
        <v>1277.2774615822425</v>
      </c>
      <c r="AA112" s="7">
        <f t="shared" si="134"/>
        <v>1285.8480088846582</v>
      </c>
      <c r="AB112" s="7">
        <f>AB111/AB110</f>
        <v>1232.3557015485687</v>
      </c>
      <c r="AC112" s="7">
        <f t="shared" si="134"/>
        <v>1211.1120879120879</v>
      </c>
      <c r="AD112" s="264">
        <f>AD105</f>
        <v>1241.1124719064526</v>
      </c>
      <c r="AF112" s="7">
        <f>AF111/AF110</f>
        <v>1232.3557015485687</v>
      </c>
      <c r="AG112" s="7">
        <f>AG111/AG110</f>
        <v>1211.1120879120879</v>
      </c>
      <c r="AH112" s="7" t="e">
        <f>SUMIF('[22]Paga All'!$G$581:$J$1238,$A$3&amp;$B$52&amp;$B112,'[22]Paga All'!$J$581:$J$1238)</f>
        <v>#VALUE!</v>
      </c>
      <c r="AI112" s="7" t="e">
        <f>SUMIF('[23]Paga all'!$F$665:$G$1279,$A$3&amp;$B$100&amp;$B112,'[23]Paga all'!$G$665:$G$1279)</f>
        <v>#VALUE!</v>
      </c>
      <c r="AJ112" s="9" t="e">
        <f>SUMIF('[16]Paga all'!$F$555:$G$1252,$A$3&amp;$B$52&amp;$B112,'[16]Paga all'!$G$555:$G$1252)</f>
        <v>#VALUE!</v>
      </c>
      <c r="AK112" s="9" t="e">
        <f t="shared" ref="AK112:BO112" si="135">AK111/AK110</f>
        <v>#VALUE!</v>
      </c>
      <c r="AL112" s="9" t="e">
        <f t="shared" si="135"/>
        <v>#VALUE!</v>
      </c>
      <c r="AM112" s="9" t="e">
        <f t="shared" si="135"/>
        <v>#VALUE!</v>
      </c>
      <c r="AN112" s="9" t="e">
        <f t="shared" si="135"/>
        <v>#VALUE!</v>
      </c>
      <c r="AO112" s="9" t="e">
        <f t="shared" si="135"/>
        <v>#VALUE!</v>
      </c>
      <c r="AP112" s="9" t="e">
        <f t="shared" si="135"/>
        <v>#VALUE!</v>
      </c>
      <c r="AQ112" s="9" t="e">
        <f t="shared" si="135"/>
        <v>#VALUE!</v>
      </c>
      <c r="AR112" s="9" t="e">
        <f t="shared" si="135"/>
        <v>#VALUE!</v>
      </c>
      <c r="AS112" s="9" t="e">
        <f t="shared" si="135"/>
        <v>#VALUE!</v>
      </c>
      <c r="AT112" s="9" t="e">
        <f t="shared" si="135"/>
        <v>#VALUE!</v>
      </c>
      <c r="AU112" s="9" t="e">
        <f t="shared" si="135"/>
        <v>#VALUE!</v>
      </c>
      <c r="AV112" s="9" t="e">
        <f t="shared" si="135"/>
        <v>#VALUE!</v>
      </c>
      <c r="AW112" s="9" t="e">
        <f t="shared" si="135"/>
        <v>#VALUE!</v>
      </c>
      <c r="AX112" s="9" t="e">
        <f t="shared" si="135"/>
        <v>#VALUE!</v>
      </c>
      <c r="AY112" s="9" t="e">
        <f t="shared" si="135"/>
        <v>#VALUE!</v>
      </c>
      <c r="AZ112" s="9" t="e">
        <f t="shared" si="135"/>
        <v>#VALUE!</v>
      </c>
      <c r="BA112" s="9" t="e">
        <f t="shared" si="135"/>
        <v>#VALUE!</v>
      </c>
      <c r="BB112" s="9" t="e">
        <f t="shared" si="135"/>
        <v>#VALUE!</v>
      </c>
      <c r="BC112" s="9" t="e">
        <f t="shared" si="135"/>
        <v>#VALUE!</v>
      </c>
      <c r="BD112" s="9" t="e">
        <f t="shared" si="135"/>
        <v>#VALUE!</v>
      </c>
      <c r="BE112" s="9" t="e">
        <f t="shared" si="135"/>
        <v>#VALUE!</v>
      </c>
      <c r="BF112" s="9" t="e">
        <f t="shared" si="135"/>
        <v>#VALUE!</v>
      </c>
      <c r="BG112" s="9" t="e">
        <f t="shared" si="135"/>
        <v>#VALUE!</v>
      </c>
      <c r="BH112" s="9" t="e">
        <f t="shared" si="135"/>
        <v>#VALUE!</v>
      </c>
      <c r="BI112" s="9" t="e">
        <f t="shared" si="135"/>
        <v>#VALUE!</v>
      </c>
      <c r="BJ112" s="9" t="e">
        <f t="shared" si="135"/>
        <v>#VALUE!</v>
      </c>
      <c r="BK112" s="9" t="e">
        <f t="shared" si="135"/>
        <v>#VALUE!</v>
      </c>
      <c r="BL112" s="9" t="e">
        <f t="shared" si="135"/>
        <v>#VALUE!</v>
      </c>
      <c r="BM112" s="9" t="e">
        <f t="shared" si="135"/>
        <v>#VALUE!</v>
      </c>
      <c r="BN112" s="9" t="e">
        <f t="shared" si="135"/>
        <v>#VALUE!</v>
      </c>
      <c r="BO112" s="9" t="e">
        <f t="shared" si="135"/>
        <v>#VALUE!</v>
      </c>
    </row>
    <row r="113" spans="2:67" x14ac:dyDescent="0.25">
      <c r="B113" s="292" t="s">
        <v>308</v>
      </c>
      <c r="C113" s="296">
        <v>0.05</v>
      </c>
      <c r="D113" s="7">
        <f>IF(VLOOKUP($B$52&amp;$B113,'[20]Other Summ'!$E:$AE,COLUMN(D$1)-2,FALSE)=" ",0,VLOOKUP($B$52&amp;$B113,'[20]Other Summ'!$E:$AE,COLUMN(D$1)-2,FALSE))</f>
        <v>0</v>
      </c>
      <c r="E113" s="7">
        <f>IF(VLOOKUP($B$52&amp;$B113,'[20]Other Summ'!$E:$AE,COLUMN(E$1)-2,FALSE)=" ",0,VLOOKUP($B$52&amp;$B113,'[20]Other Summ'!$E:$AE,COLUMN(E$1)-2,FALSE))</f>
        <v>0</v>
      </c>
      <c r="F113" s="7">
        <f>IF(VLOOKUP($B$52&amp;$B113,'[20]Other Summ'!$E:$AE,COLUMN(F$1)-2,FALSE)=" ",0,VLOOKUP($B$52&amp;$B113,'[20]Other Summ'!$E:$AE,COLUMN(F$1)-2,FALSE))</f>
        <v>0</v>
      </c>
      <c r="G113" s="7">
        <f>IF(VLOOKUP($B$52&amp;$B113,'[20]Other Summ'!$E:$AE,COLUMN(G$1)-2,FALSE)=" ",0,VLOOKUP($B$52&amp;$B113,'[20]Other Summ'!$E:$AE,COLUMN(G$1)-2,FALSE))</f>
        <v>0</v>
      </c>
      <c r="H113" s="7">
        <f>IF(VLOOKUP($B$52&amp;$B113,'[20]Other Summ'!$E:$AE,COLUMN(H$1)-2,FALSE)=" ",0,VLOOKUP($B$52&amp;$B113,'[20]Other Summ'!$E:$AE,COLUMN(H$1)-2,FALSE))</f>
        <v>0</v>
      </c>
      <c r="I113" s="7">
        <f>IF(VLOOKUP($B$52&amp;$B113,'[20]Other Summ'!$E:$AE,COLUMN(I$1)-2,FALSE)=" ",0,VLOOKUP($B$52&amp;$B113,'[20]Other Summ'!$E:$AE,COLUMN(I$1)-2,FALSE))</f>
        <v>0</v>
      </c>
      <c r="J113" s="7">
        <f>IF(VLOOKUP($B$52&amp;$B113,'[20]Other Summ'!$E:$AE,COLUMN(J$1)-2,FALSE)=" ",0,VLOOKUP($B$52&amp;$B113,'[20]Other Summ'!$E:$AE,COLUMN(J$1)-2,FALSE))</f>
        <v>0</v>
      </c>
      <c r="K113" s="7">
        <f>IF(VLOOKUP($B$52&amp;$B113,'[20]Other Summ'!$E:$AE,COLUMN(K$1)-2,FALSE)=" ",0,VLOOKUP($B$52&amp;$B113,'[20]Other Summ'!$E:$AE,COLUMN(K$1)-2,FALSE))</f>
        <v>0</v>
      </c>
      <c r="L113" s="7">
        <f>IF(VLOOKUP($B$52&amp;$B113,'[20]Other Summ'!$E:$AE,COLUMN(L$1)-2,FALSE)=" ",0,VLOOKUP($B$52&amp;$B113,'[20]Other Summ'!$E:$AE,COLUMN(L$1)-2,FALSE))</f>
        <v>0</v>
      </c>
      <c r="M113" s="7">
        <f>IF(VLOOKUP($B$52&amp;$B113,'[20]Other Summ'!$E:$AE,COLUMN(M$1)-2,FALSE)=" ",0,VLOOKUP($B$52&amp;$B113,'[20]Other Summ'!$E:$AE,COLUMN(M$1)-2,FALSE))</f>
        <v>0</v>
      </c>
      <c r="N113" s="7">
        <f>IF(VLOOKUP($B$52&amp;$B113,'[20]Other Summ'!$E:$AE,COLUMN(N$1)-2,FALSE)=" ",0,VLOOKUP($B$52&amp;$B113,'[20]Other Summ'!$E:$AE,COLUMN(N$1)-2,FALSE))</f>
        <v>0</v>
      </c>
      <c r="O113" s="7">
        <f>IF(VLOOKUP($B$52&amp;$B113,'[20]Other Summ'!$E:$AE,COLUMN(O$1)-2,FALSE)=" ",0,VLOOKUP($B$52&amp;$B113,'[20]Other Summ'!$E:$AE,COLUMN(O$1)-2,FALSE))</f>
        <v>0</v>
      </c>
      <c r="P113" s="7">
        <f>IF(VLOOKUP($B$52&amp;$B113,'[20]Other Summ'!$E:$AE,COLUMN(P$1)-2,FALSE)=" ",0,VLOOKUP($B$52&amp;$B113,'[20]Other Summ'!$E:$AE,COLUMN(P$1)-2,FALSE))</f>
        <v>0</v>
      </c>
      <c r="Q113" s="7">
        <f>IF(VLOOKUP($B$52&amp;$B113,'[20]Other Summ'!$E:$AE,COLUMN(Q$1)-2,FALSE)=" ",0,VLOOKUP($B$52&amp;$B113,'[20]Other Summ'!$E:$AE,COLUMN(Q$1)-2,FALSE))</f>
        <v>0</v>
      </c>
      <c r="R113" s="7">
        <f>IF(VLOOKUP($B$52&amp;$B113,'[20]Other Summ'!$E:$AE,COLUMN(R$1)-2,FALSE)=" ",0,VLOOKUP($B$52&amp;$B113,'[20]Other Summ'!$E:$AE,COLUMN(R$1)-2,FALSE))</f>
        <v>0</v>
      </c>
      <c r="S113" s="7">
        <f>IF(VLOOKUP($B$52&amp;$B113,'[20]Other Summ'!$E:$AE,COLUMN(S$1)-2,FALSE)=" ",0,VLOOKUP($B$52&amp;$B113,'[20]Other Summ'!$E:$AE,COLUMN(S$1)-2,FALSE))</f>
        <v>0</v>
      </c>
      <c r="T113" s="7">
        <f>IF(VLOOKUP($B$52&amp;$B113,'[20]Other Summ'!$E:$AE,COLUMN(T$1)-2,FALSE)=" ",0,VLOOKUP($B$52&amp;$B113,'[20]Other Summ'!$E:$AE,COLUMN(T$1)-2,FALSE))</f>
        <v>0</v>
      </c>
      <c r="U113" s="7">
        <f>IF(VLOOKUP($B$52&amp;$B113,'[20]Other Summ'!$E:$AE,COLUMN(U$1)-2,FALSE)=" ",0,VLOOKUP($B$52&amp;$B113,'[20]Other Summ'!$E:$AE,COLUMN(U$1)-2,FALSE))</f>
        <v>0</v>
      </c>
      <c r="V113" s="7">
        <f>IF(VLOOKUP($B$52&amp;$B113,'[20]Other Summ'!$E:$AE,COLUMN(V$1)-2,FALSE)=" ",0,VLOOKUP($B$52&amp;$B113,'[20]Other Summ'!$E:$AE,COLUMN(V$1)-2,FALSE))</f>
        <v>13500</v>
      </c>
      <c r="W113" s="7">
        <f>IF(VLOOKUP($B$52&amp;$B113,'[20]Other Summ'!$E:$AE,COLUMN(W$1)-2,FALSE)=" ",0,VLOOKUP($B$52&amp;$B113,'[20]Other Summ'!$E:$AE,COLUMN(W$1)-2,FALSE))</f>
        <v>2328450</v>
      </c>
      <c r="X113" s="7">
        <f>IF(VLOOKUP($B$52&amp;$B113,'[20]Other Summ'!$E:$AE,COLUMN(X$1)-2,FALSE)=" ",0,VLOOKUP($B$52&amp;$B113,'[20]Other Summ'!$E:$AE,COLUMN(X$1)-2,FALSE))</f>
        <v>3780702</v>
      </c>
      <c r="Y113" s="7">
        <f>IF(VLOOKUP($B$52&amp;$B113,'[20]Other Summ'!$E:$AE,COLUMN(Y$1)-2,FALSE)=" ",0,VLOOKUP($B$52&amp;$B113,'[20]Other Summ'!$E:$AE,COLUMN(Y$1)-2,FALSE))</f>
        <v>4343511</v>
      </c>
      <c r="Z113" s="7">
        <f>IF(VLOOKUP($B$52&amp;$B113,'[20]Other Summ'!$E:$AE,COLUMN(Z$1)-2,FALSE)=" ",0,VLOOKUP($B$52&amp;$B113,'[20]Other Summ'!$E:$AE,COLUMN(Z$1)-2,FALSE))</f>
        <v>4488353</v>
      </c>
      <c r="AA113" s="7">
        <f>IF(VLOOKUP($B$52&amp;$B113,'[20]Other Summ'!$E:$AE,COLUMN(AA$1)-2,FALSE)=" ",0,VLOOKUP($B$52&amp;$B113,'[20]Other Summ'!$E:$AE,COLUMN(AA$1)-2,FALSE))</f>
        <v>8104700</v>
      </c>
      <c r="AB113" s="7">
        <f>IF(VLOOKUP($B$52&amp;$B113,'[20]Other Summ'!$E:$AE,COLUMN(AB$1)-2,FALSE)=" ",0,VLOOKUP($B$52&amp;$B113,'[20]Other Summ'!$E:$AE,COLUMN(AB$1)-2,FALSE))</f>
        <v>7879450</v>
      </c>
      <c r="AC113" s="7">
        <f>IF(VLOOKUP($B$52&amp;$B113,'[20]Other Summ'!$E:$AE,COLUMN(AC$1)-2,FALSE)=" ",0,VLOOKUP($B$52&amp;$B113,'[20]Other Summ'!$E:$AE,COLUMN(AC$1)-2,FALSE))</f>
        <v>7164728</v>
      </c>
      <c r="AF113" s="7">
        <f>AB113</f>
        <v>7879450</v>
      </c>
      <c r="AG113" s="7">
        <f>AC113</f>
        <v>7164728</v>
      </c>
      <c r="AH113" s="7" t="e">
        <f>SUMIF('[22]Paga All'!$G$581:$J$1238,$A$3&amp;$B$52&amp;$B113,'[22]Paga All'!$J$581:$J$1238)+SUMIF('[22]Paga All'!$G$581:$J$1238,$A$3&amp;$B$52&amp;$B114,'[22]Paga All'!$J$581:$J$1238)</f>
        <v>#VALUE!</v>
      </c>
      <c r="AI113" s="7" t="e">
        <f>SUMIF('[23]Paga all'!$F$665:$G$1279,$A$3&amp;$B$100&amp;$B113,'[23]Paga all'!$G$665:$G$1279)+SUMIF('[23]Paga all'!$F$665:$G$1279,$A$3&amp;$B$100&amp;$B114,'[23]Paga all'!$G$665:$G$1279)</f>
        <v>#VALUE!</v>
      </c>
      <c r="AJ113" s="9" t="e">
        <f>SUMIF('[16]Paga all'!$F$555:$G$1252,$A$3&amp;$B$52&amp;$B113,'[16]Paga all'!$G$555:$G$1252)+SUMIF('[16]Paga all'!$F$555:$G$1252,$A$3&amp;$B$52&amp;$B114,'[16]Paga all'!$G$555:$G$1252)</f>
        <v>#VALUE!</v>
      </c>
      <c r="AK113" s="297" t="e">
        <f>$C113*AK111*75%+AK111/4</f>
        <v>#VALUE!</v>
      </c>
      <c r="AL113" s="9" t="e">
        <f t="shared" ref="AL113:BO113" si="136">$C113*AL111</f>
        <v>#VALUE!</v>
      </c>
      <c r="AM113" s="9" t="e">
        <f t="shared" si="136"/>
        <v>#VALUE!</v>
      </c>
      <c r="AN113" s="9" t="e">
        <f t="shared" si="136"/>
        <v>#VALUE!</v>
      </c>
      <c r="AO113" s="9" t="e">
        <f t="shared" si="136"/>
        <v>#VALUE!</v>
      </c>
      <c r="AP113" s="9" t="e">
        <f t="shared" si="136"/>
        <v>#VALUE!</v>
      </c>
      <c r="AQ113" s="9" t="e">
        <f t="shared" si="136"/>
        <v>#VALUE!</v>
      </c>
      <c r="AR113" s="9" t="e">
        <f t="shared" si="136"/>
        <v>#VALUE!</v>
      </c>
      <c r="AS113" s="9" t="e">
        <f t="shared" si="136"/>
        <v>#VALUE!</v>
      </c>
      <c r="AT113" s="9" t="e">
        <f t="shared" si="136"/>
        <v>#VALUE!</v>
      </c>
      <c r="AU113" s="9" t="e">
        <f t="shared" si="136"/>
        <v>#VALUE!</v>
      </c>
      <c r="AV113" s="9" t="e">
        <f t="shared" si="136"/>
        <v>#VALUE!</v>
      </c>
      <c r="AW113" s="9" t="e">
        <f t="shared" si="136"/>
        <v>#VALUE!</v>
      </c>
      <c r="AX113" s="9" t="e">
        <f t="shared" si="136"/>
        <v>#VALUE!</v>
      </c>
      <c r="AY113" s="9" t="e">
        <f t="shared" si="136"/>
        <v>#VALUE!</v>
      </c>
      <c r="AZ113" s="9" t="e">
        <f t="shared" si="136"/>
        <v>#VALUE!</v>
      </c>
      <c r="BA113" s="9" t="e">
        <f t="shared" si="136"/>
        <v>#VALUE!</v>
      </c>
      <c r="BB113" s="9" t="e">
        <f t="shared" si="136"/>
        <v>#VALUE!</v>
      </c>
      <c r="BC113" s="9" t="e">
        <f t="shared" si="136"/>
        <v>#VALUE!</v>
      </c>
      <c r="BD113" s="9" t="e">
        <f t="shared" si="136"/>
        <v>#VALUE!</v>
      </c>
      <c r="BE113" s="9" t="e">
        <f t="shared" si="136"/>
        <v>#VALUE!</v>
      </c>
      <c r="BF113" s="9" t="e">
        <f t="shared" si="136"/>
        <v>#VALUE!</v>
      </c>
      <c r="BG113" s="9" t="e">
        <f t="shared" si="136"/>
        <v>#VALUE!</v>
      </c>
      <c r="BH113" s="9" t="e">
        <f t="shared" si="136"/>
        <v>#VALUE!</v>
      </c>
      <c r="BI113" s="9" t="e">
        <f t="shared" si="136"/>
        <v>#VALUE!</v>
      </c>
      <c r="BJ113" s="9" t="e">
        <f t="shared" si="136"/>
        <v>#VALUE!</v>
      </c>
      <c r="BK113" s="9" t="e">
        <f t="shared" si="136"/>
        <v>#VALUE!</v>
      </c>
      <c r="BL113" s="9" t="e">
        <f t="shared" si="136"/>
        <v>#VALUE!</v>
      </c>
      <c r="BM113" s="9" t="e">
        <f t="shared" si="136"/>
        <v>#VALUE!</v>
      </c>
      <c r="BN113" s="9" t="e">
        <f t="shared" si="136"/>
        <v>#VALUE!</v>
      </c>
      <c r="BO113" s="9" t="e">
        <f t="shared" si="136"/>
        <v>#VALUE!</v>
      </c>
    </row>
    <row r="114" spans="2:67" x14ac:dyDescent="0.25">
      <c r="B114" s="292" t="s">
        <v>309</v>
      </c>
      <c r="C114" s="296">
        <v>0.03</v>
      </c>
      <c r="D114" s="7">
        <f>IF(VLOOKUP($B$52&amp;$B114,'[20]Other Summ'!$E:$AE,COLUMN(D$1)-2,FALSE)=" ",0,VLOOKUP($B$52&amp;$B114,'[20]Other Summ'!$E:$AE,COLUMN(D$1)-2,FALSE))</f>
        <v>0</v>
      </c>
      <c r="E114" s="7">
        <f>IF(VLOOKUP($B$52&amp;$B114,'[20]Other Summ'!$E:$AE,COLUMN(E$1)-2,FALSE)=" ",0,VLOOKUP($B$52&amp;$B114,'[20]Other Summ'!$E:$AE,COLUMN(E$1)-2,FALSE))</f>
        <v>0</v>
      </c>
      <c r="F114" s="7">
        <f>IF(VLOOKUP($B$52&amp;$B114,'[20]Other Summ'!$E:$AE,COLUMN(F$1)-2,FALSE)=" ",0,VLOOKUP($B$52&amp;$B114,'[20]Other Summ'!$E:$AE,COLUMN(F$1)-2,FALSE))</f>
        <v>0</v>
      </c>
      <c r="G114" s="7">
        <f>IF(VLOOKUP($B$52&amp;$B114,'[20]Other Summ'!$E:$AE,COLUMN(G$1)-2,FALSE)=" ",0,VLOOKUP($B$52&amp;$B114,'[20]Other Summ'!$E:$AE,COLUMN(G$1)-2,FALSE))</f>
        <v>0</v>
      </c>
      <c r="H114" s="7">
        <f>IF(VLOOKUP($B$52&amp;$B114,'[20]Other Summ'!$E:$AE,COLUMN(H$1)-2,FALSE)=" ",0,VLOOKUP($B$52&amp;$B114,'[20]Other Summ'!$E:$AE,COLUMN(H$1)-2,FALSE))</f>
        <v>0</v>
      </c>
      <c r="I114" s="7">
        <f>IF(VLOOKUP($B$52&amp;$B114,'[20]Other Summ'!$E:$AE,COLUMN(I$1)-2,FALSE)=" ",0,VLOOKUP($B$52&amp;$B114,'[20]Other Summ'!$E:$AE,COLUMN(I$1)-2,FALSE))</f>
        <v>0</v>
      </c>
      <c r="J114" s="7">
        <f>IF(VLOOKUP($B$52&amp;$B114,'[20]Other Summ'!$E:$AE,COLUMN(J$1)-2,FALSE)=" ",0,VLOOKUP($B$52&amp;$B114,'[20]Other Summ'!$E:$AE,COLUMN(J$1)-2,FALSE))</f>
        <v>0</v>
      </c>
      <c r="K114" s="7">
        <f>IF(VLOOKUP($B$52&amp;$B114,'[20]Other Summ'!$E:$AE,COLUMN(K$1)-2,FALSE)=" ",0,VLOOKUP($B$52&amp;$B114,'[20]Other Summ'!$E:$AE,COLUMN(K$1)-2,FALSE))</f>
        <v>0</v>
      </c>
      <c r="L114" s="7">
        <f>IF(VLOOKUP($B$52&amp;$B114,'[20]Other Summ'!$E:$AE,COLUMN(L$1)-2,FALSE)=" ",0,VLOOKUP($B$52&amp;$B114,'[20]Other Summ'!$E:$AE,COLUMN(L$1)-2,FALSE))</f>
        <v>0</v>
      </c>
      <c r="M114" s="7">
        <f>IF(VLOOKUP($B$52&amp;$B114,'[20]Other Summ'!$E:$AE,COLUMN(M$1)-2,FALSE)=" ",0,VLOOKUP($B$52&amp;$B114,'[20]Other Summ'!$E:$AE,COLUMN(M$1)-2,FALSE))</f>
        <v>0</v>
      </c>
      <c r="N114" s="7">
        <f>IF(VLOOKUP($B$52&amp;$B114,'[20]Other Summ'!$E:$AE,COLUMN(N$1)-2,FALSE)=" ",0,VLOOKUP($B$52&amp;$B114,'[20]Other Summ'!$E:$AE,COLUMN(N$1)-2,FALSE))</f>
        <v>0</v>
      </c>
      <c r="O114" s="7">
        <f>IF(VLOOKUP($B$52&amp;$B114,'[20]Other Summ'!$E:$AE,COLUMN(O$1)-2,FALSE)=" ",0,VLOOKUP($B$52&amp;$B114,'[20]Other Summ'!$E:$AE,COLUMN(O$1)-2,FALSE))</f>
        <v>0</v>
      </c>
      <c r="P114" s="7">
        <f>IF(VLOOKUP($B$52&amp;$B114,'[20]Other Summ'!$E:$AE,COLUMN(P$1)-2,FALSE)=" ",0,VLOOKUP($B$52&amp;$B114,'[20]Other Summ'!$E:$AE,COLUMN(P$1)-2,FALSE))</f>
        <v>0</v>
      </c>
      <c r="Q114" s="7">
        <f>IF(VLOOKUP($B$52&amp;$B114,'[20]Other Summ'!$E:$AE,COLUMN(Q$1)-2,FALSE)=" ",0,VLOOKUP($B$52&amp;$B114,'[20]Other Summ'!$E:$AE,COLUMN(Q$1)-2,FALSE))</f>
        <v>0</v>
      </c>
      <c r="R114" s="7">
        <f>IF(VLOOKUP($B$52&amp;$B114,'[20]Other Summ'!$E:$AE,COLUMN(R$1)-2,FALSE)=" ",0,VLOOKUP($B$52&amp;$B114,'[20]Other Summ'!$E:$AE,COLUMN(R$1)-2,FALSE))</f>
        <v>0</v>
      </c>
      <c r="S114" s="7">
        <f>IF(VLOOKUP($B$52&amp;$B114,'[20]Other Summ'!$E:$AE,COLUMN(S$1)-2,FALSE)=" ",0,VLOOKUP($B$52&amp;$B114,'[20]Other Summ'!$E:$AE,COLUMN(S$1)-2,FALSE))</f>
        <v>0</v>
      </c>
      <c r="T114" s="7">
        <f>IF(VLOOKUP($B$52&amp;$B114,'[20]Other Summ'!$E:$AE,COLUMN(T$1)-2,FALSE)=" ",0,VLOOKUP($B$52&amp;$B114,'[20]Other Summ'!$E:$AE,COLUMN(T$1)-2,FALSE))</f>
        <v>0</v>
      </c>
      <c r="U114" s="7">
        <f>IF(VLOOKUP($B$52&amp;$B114,'[20]Other Summ'!$E:$AE,COLUMN(U$1)-2,FALSE)=" ",0,VLOOKUP($B$52&amp;$B114,'[20]Other Summ'!$E:$AE,COLUMN(U$1)-2,FALSE))</f>
        <v>0</v>
      </c>
      <c r="V114" s="7">
        <f>IF(VLOOKUP($B$52&amp;$B114,'[20]Other Summ'!$E:$AE,COLUMN(V$1)-2,FALSE)=" ",0,VLOOKUP($B$52&amp;$B114,'[20]Other Summ'!$E:$AE,COLUMN(V$1)-2,FALSE))</f>
        <v>0</v>
      </c>
      <c r="W114" s="7">
        <f>IF(VLOOKUP($B$52&amp;$B114,'[20]Other Summ'!$E:$AE,COLUMN(W$1)-2,FALSE)=" ",0,VLOOKUP($B$52&amp;$B114,'[20]Other Summ'!$E:$AE,COLUMN(W$1)-2,FALSE))</f>
        <v>18781.5</v>
      </c>
      <c r="X114" s="7">
        <f>IF(VLOOKUP($B$52&amp;$B114,'[20]Other Summ'!$E:$AE,COLUMN(X$1)-2,FALSE)=" ",0,VLOOKUP($B$52&amp;$B114,'[20]Other Summ'!$E:$AE,COLUMN(X$1)-2,FALSE))</f>
        <v>113421.06</v>
      </c>
      <c r="Y114" s="7">
        <f>IF(VLOOKUP($B$52&amp;$B114,'[20]Other Summ'!$E:$AE,COLUMN(Y$1)-2,FALSE)=" ",0,VLOOKUP($B$52&amp;$B114,'[20]Other Summ'!$E:$AE,COLUMN(Y$1)-2,FALSE))</f>
        <v>130305.33</v>
      </c>
      <c r="Z114" s="7">
        <f>IF(VLOOKUP($B$52&amp;$B114,'[20]Other Summ'!$E:$AE,COLUMN(Z$1)-2,FALSE)=" ",0,VLOOKUP($B$52&amp;$B114,'[20]Other Summ'!$E:$AE,COLUMN(Z$1)-2,FALSE))</f>
        <v>134650.59</v>
      </c>
      <c r="AA114" s="7">
        <f>IF(VLOOKUP($B$52&amp;$B114,'[20]Other Summ'!$E:$AE,COLUMN(AA$1)-2,FALSE)=" ",0,VLOOKUP($B$52&amp;$B114,'[20]Other Summ'!$E:$AE,COLUMN(AA$1)-2,FALSE))</f>
        <v>243111</v>
      </c>
      <c r="AB114" s="7">
        <f>IF(VLOOKUP($B$52&amp;$B114,'[20]Other Summ'!$E:$AE,COLUMN(AB$1)-2,FALSE)=" ",0,VLOOKUP($B$52&amp;$B114,'[20]Other Summ'!$E:$AE,COLUMN(AB$1)-2,FALSE))</f>
        <v>236383.5</v>
      </c>
      <c r="AC114" s="7">
        <f>IF(VLOOKUP($B$52&amp;$B114,'[20]Other Summ'!$E:$AE,COLUMN(AC$1)-2,FALSE)=" ",0,VLOOKUP($B$52&amp;$B114,'[20]Other Summ'!$E:$AE,COLUMN(AC$1)-2,FALSE))</f>
        <v>214941.84</v>
      </c>
      <c r="AF114" s="7">
        <f>AB114</f>
        <v>236383.5</v>
      </c>
      <c r="AG114" s="7">
        <f>AC114</f>
        <v>214941.84</v>
      </c>
      <c r="AH114" s="7" t="e">
        <f>SUMIF('[22]Paga All'!$G$581:$J$1238,$A$3&amp;$B$52&amp;$B114,'[22]Paga All'!$J$581:$J$1238)</f>
        <v>#VALUE!</v>
      </c>
      <c r="AI114" s="7" t="e">
        <f>SUMIF('[23]Paga all'!$F$665:$G$1279,$A$3&amp;$B$100&amp;$B114,'[23]Paga all'!$G$665:$G$1279)</f>
        <v>#VALUE!</v>
      </c>
      <c r="AJ114" s="9" t="e">
        <f>SUMIF('[16]Paga all'!$F$555:$G$1252,$A$3&amp;$B$52&amp;$B114,'[16]Paga all'!$G$555:$G$1252)</f>
        <v>#VALUE!</v>
      </c>
      <c r="AK114" s="9" t="e">
        <f t="shared" ref="AK114:BO114" si="137">AK106*AK111</f>
        <v>#VALUE!</v>
      </c>
      <c r="AL114" s="9" t="e">
        <f t="shared" si="137"/>
        <v>#VALUE!</v>
      </c>
      <c r="AM114" s="9" t="e">
        <f t="shared" si="137"/>
        <v>#VALUE!</v>
      </c>
      <c r="AN114" s="9" t="e">
        <f t="shared" si="137"/>
        <v>#VALUE!</v>
      </c>
      <c r="AO114" s="9" t="e">
        <f t="shared" si="137"/>
        <v>#VALUE!</v>
      </c>
      <c r="AP114" s="9" t="e">
        <f t="shared" si="137"/>
        <v>#VALUE!</v>
      </c>
      <c r="AQ114" s="9" t="e">
        <f t="shared" si="137"/>
        <v>#VALUE!</v>
      </c>
      <c r="AR114" s="9" t="e">
        <f t="shared" si="137"/>
        <v>#VALUE!</v>
      </c>
      <c r="AS114" s="9" t="e">
        <f t="shared" si="137"/>
        <v>#VALUE!</v>
      </c>
      <c r="AT114" s="9" t="e">
        <f t="shared" si="137"/>
        <v>#VALUE!</v>
      </c>
      <c r="AU114" s="9" t="e">
        <f t="shared" si="137"/>
        <v>#VALUE!</v>
      </c>
      <c r="AV114" s="9" t="e">
        <f t="shared" si="137"/>
        <v>#VALUE!</v>
      </c>
      <c r="AW114" s="9" t="e">
        <f t="shared" si="137"/>
        <v>#VALUE!</v>
      </c>
      <c r="AX114" s="9" t="e">
        <f t="shared" si="137"/>
        <v>#VALUE!</v>
      </c>
      <c r="AY114" s="9" t="e">
        <f t="shared" si="137"/>
        <v>#VALUE!</v>
      </c>
      <c r="AZ114" s="9" t="e">
        <f t="shared" si="137"/>
        <v>#VALUE!</v>
      </c>
      <c r="BA114" s="9" t="e">
        <f t="shared" si="137"/>
        <v>#VALUE!</v>
      </c>
      <c r="BB114" s="9" t="e">
        <f t="shared" si="137"/>
        <v>#VALUE!</v>
      </c>
      <c r="BC114" s="9" t="e">
        <f t="shared" si="137"/>
        <v>#VALUE!</v>
      </c>
      <c r="BD114" s="9" t="e">
        <f t="shared" si="137"/>
        <v>#VALUE!</v>
      </c>
      <c r="BE114" s="9" t="e">
        <f t="shared" si="137"/>
        <v>#VALUE!</v>
      </c>
      <c r="BF114" s="9" t="e">
        <f t="shared" si="137"/>
        <v>#VALUE!</v>
      </c>
      <c r="BG114" s="9" t="e">
        <f t="shared" si="137"/>
        <v>#VALUE!</v>
      </c>
      <c r="BH114" s="9" t="e">
        <f t="shared" si="137"/>
        <v>#VALUE!</v>
      </c>
      <c r="BI114" s="9" t="e">
        <f t="shared" si="137"/>
        <v>#VALUE!</v>
      </c>
      <c r="BJ114" s="9" t="e">
        <f t="shared" si="137"/>
        <v>#VALUE!</v>
      </c>
      <c r="BK114" s="9" t="e">
        <f t="shared" si="137"/>
        <v>#VALUE!</v>
      </c>
      <c r="BL114" s="9" t="e">
        <f t="shared" si="137"/>
        <v>#VALUE!</v>
      </c>
      <c r="BM114" s="9" t="e">
        <f t="shared" si="137"/>
        <v>#VALUE!</v>
      </c>
      <c r="BN114" s="9" t="e">
        <f t="shared" si="137"/>
        <v>#VALUE!</v>
      </c>
      <c r="BO114" s="9" t="e">
        <f t="shared" si="137"/>
        <v>#VALUE!</v>
      </c>
    </row>
    <row r="116" spans="2:67" x14ac:dyDescent="0.25">
      <c r="B116" s="294" t="s">
        <v>135</v>
      </c>
      <c r="D116" s="240"/>
      <c r="E116" s="240"/>
      <c r="F116" s="240"/>
      <c r="G116" s="240"/>
      <c r="H116" s="240"/>
      <c r="I116" s="240"/>
      <c r="J116" s="240"/>
      <c r="K116" s="240"/>
      <c r="L116" s="240"/>
      <c r="M116" s="240"/>
      <c r="N116" s="240"/>
      <c r="O116" s="240"/>
      <c r="P116" s="240"/>
      <c r="Q116" s="240"/>
      <c r="R116" s="240"/>
      <c r="S116" s="240"/>
      <c r="T116" s="240"/>
      <c r="U116" s="240"/>
      <c r="V116" s="240"/>
      <c r="W116" s="240"/>
      <c r="X116" s="240"/>
      <c r="Y116" s="240"/>
      <c r="Z116" s="240"/>
      <c r="AA116" s="234">
        <f>RATE((COUNT($I$1:$O$1)),,-$H117,$O117)</f>
        <v>0.27903963857173303</v>
      </c>
      <c r="AB116" s="234">
        <f>RATE((COUNT($I$1:$O$1)),,-$H117,$O117)</f>
        <v>0.27903963857173303</v>
      </c>
      <c r="AC116" s="234">
        <f>RATE((COUNT($T$1:$AC$1)),,-$S117,$AC117)</f>
        <v>5.3362623778337899E-2</v>
      </c>
      <c r="AF116" s="234"/>
      <c r="AG116" s="234"/>
      <c r="AH116" s="234"/>
    </row>
    <row r="117" spans="2:67" x14ac:dyDescent="0.25">
      <c r="B117" s="291" t="s">
        <v>137</v>
      </c>
      <c r="D117" s="243"/>
      <c r="E117" s="243">
        <f t="shared" ref="E117:AC117" si="138">E124+E125</f>
        <v>1</v>
      </c>
      <c r="F117" s="243">
        <f t="shared" si="138"/>
        <v>1</v>
      </c>
      <c r="G117" s="243"/>
      <c r="H117" s="243">
        <f t="shared" si="138"/>
        <v>5</v>
      </c>
      <c r="I117" s="243">
        <f t="shared" si="138"/>
        <v>7</v>
      </c>
      <c r="J117" s="243">
        <f t="shared" si="138"/>
        <v>8</v>
      </c>
      <c r="K117" s="243">
        <f t="shared" si="138"/>
        <v>23</v>
      </c>
      <c r="L117" s="243">
        <f t="shared" si="138"/>
        <v>29</v>
      </c>
      <c r="M117" s="243">
        <f t="shared" si="138"/>
        <v>33</v>
      </c>
      <c r="N117" s="243">
        <f t="shared" si="138"/>
        <v>38</v>
      </c>
      <c r="O117" s="243">
        <f t="shared" si="138"/>
        <v>28</v>
      </c>
      <c r="P117" s="243">
        <f t="shared" si="138"/>
        <v>31</v>
      </c>
      <c r="Q117" s="243">
        <f t="shared" si="138"/>
        <v>38</v>
      </c>
      <c r="R117" s="243">
        <f t="shared" si="138"/>
        <v>40</v>
      </c>
      <c r="S117" s="243">
        <f t="shared" si="138"/>
        <v>44</v>
      </c>
      <c r="T117" s="243">
        <f t="shared" si="138"/>
        <v>40</v>
      </c>
      <c r="U117" s="243">
        <f t="shared" si="138"/>
        <v>38</v>
      </c>
      <c r="V117" s="243">
        <f t="shared" si="138"/>
        <v>37</v>
      </c>
      <c r="W117" s="243">
        <f t="shared" si="138"/>
        <v>17</v>
      </c>
      <c r="X117" s="243">
        <f t="shared" si="138"/>
        <v>44</v>
      </c>
      <c r="Y117" s="243">
        <f t="shared" si="138"/>
        <v>75</v>
      </c>
      <c r="Z117" s="243">
        <f t="shared" si="138"/>
        <v>83</v>
      </c>
      <c r="AA117" s="243">
        <f t="shared" si="138"/>
        <v>76</v>
      </c>
      <c r="AB117" s="243">
        <f>AB124+AB125</f>
        <v>86</v>
      </c>
      <c r="AC117" s="243">
        <f t="shared" si="138"/>
        <v>74</v>
      </c>
      <c r="AF117" s="244">
        <f>SUM(AF124:AF125)</f>
        <v>86</v>
      </c>
      <c r="AG117" s="244">
        <f t="shared" ref="AG117:BO117" si="139">ROUND((AF124+AF125)*(1+AG118),)</f>
        <v>99</v>
      </c>
      <c r="AH117" s="244">
        <f t="shared" si="139"/>
        <v>85</v>
      </c>
      <c r="AI117" s="245" t="e">
        <f t="shared" si="139"/>
        <v>#VALUE!</v>
      </c>
      <c r="AJ117" s="245" t="e">
        <f t="shared" si="139"/>
        <v>#VALUE!</v>
      </c>
      <c r="AK117" s="245" t="e">
        <f t="shared" si="139"/>
        <v>#VALUE!</v>
      </c>
      <c r="AL117" s="245" t="e">
        <f t="shared" si="139"/>
        <v>#VALUE!</v>
      </c>
      <c r="AM117" s="245" t="e">
        <f t="shared" si="139"/>
        <v>#VALUE!</v>
      </c>
      <c r="AN117" s="245" t="e">
        <f t="shared" si="139"/>
        <v>#VALUE!</v>
      </c>
      <c r="AO117" s="245" t="e">
        <f t="shared" si="139"/>
        <v>#VALUE!</v>
      </c>
      <c r="AP117" s="245" t="e">
        <f t="shared" si="139"/>
        <v>#VALUE!</v>
      </c>
      <c r="AQ117" s="245" t="e">
        <f t="shared" si="139"/>
        <v>#VALUE!</v>
      </c>
      <c r="AR117" s="245" t="e">
        <f t="shared" si="139"/>
        <v>#VALUE!</v>
      </c>
      <c r="AS117" s="245" t="e">
        <f t="shared" si="139"/>
        <v>#VALUE!</v>
      </c>
      <c r="AT117" s="245" t="e">
        <f t="shared" si="139"/>
        <v>#VALUE!</v>
      </c>
      <c r="AU117" s="245" t="e">
        <f t="shared" si="139"/>
        <v>#VALUE!</v>
      </c>
      <c r="AV117" s="245" t="e">
        <f t="shared" si="139"/>
        <v>#VALUE!</v>
      </c>
      <c r="AW117" s="245" t="e">
        <f t="shared" si="139"/>
        <v>#VALUE!</v>
      </c>
      <c r="AX117" s="245" t="e">
        <f t="shared" si="139"/>
        <v>#VALUE!</v>
      </c>
      <c r="AY117" s="245" t="e">
        <f t="shared" si="139"/>
        <v>#VALUE!</v>
      </c>
      <c r="AZ117" s="245" t="e">
        <f t="shared" si="139"/>
        <v>#VALUE!</v>
      </c>
      <c r="BA117" s="245" t="e">
        <f t="shared" si="139"/>
        <v>#VALUE!</v>
      </c>
      <c r="BB117" s="245" t="e">
        <f t="shared" si="139"/>
        <v>#VALUE!</v>
      </c>
      <c r="BC117" s="245" t="e">
        <f t="shared" si="139"/>
        <v>#VALUE!</v>
      </c>
      <c r="BD117" s="245" t="e">
        <f t="shared" si="139"/>
        <v>#VALUE!</v>
      </c>
      <c r="BE117" s="245" t="e">
        <f t="shared" si="139"/>
        <v>#VALUE!</v>
      </c>
      <c r="BF117" s="245" t="e">
        <f t="shared" si="139"/>
        <v>#VALUE!</v>
      </c>
      <c r="BG117" s="245" t="e">
        <f t="shared" si="139"/>
        <v>#VALUE!</v>
      </c>
      <c r="BH117" s="245" t="e">
        <f t="shared" si="139"/>
        <v>#VALUE!</v>
      </c>
      <c r="BI117" s="245" t="e">
        <f t="shared" si="139"/>
        <v>#VALUE!</v>
      </c>
      <c r="BJ117" s="245" t="e">
        <f t="shared" si="139"/>
        <v>#VALUE!</v>
      </c>
      <c r="BK117" s="245" t="e">
        <f t="shared" si="139"/>
        <v>#VALUE!</v>
      </c>
      <c r="BL117" s="245" t="e">
        <f t="shared" si="139"/>
        <v>#VALUE!</v>
      </c>
      <c r="BM117" s="245" t="e">
        <f t="shared" si="139"/>
        <v>#VALUE!</v>
      </c>
      <c r="BN117" s="245" t="e">
        <f t="shared" si="139"/>
        <v>#VALUE!</v>
      </c>
      <c r="BO117" s="245" t="e">
        <f t="shared" si="139"/>
        <v>#VALUE!</v>
      </c>
    </row>
    <row r="118" spans="2:67" x14ac:dyDescent="0.25">
      <c r="B118" s="287" t="s">
        <v>99</v>
      </c>
      <c r="C118" s="247"/>
      <c r="D118" s="249"/>
      <c r="E118" s="249"/>
      <c r="F118" s="249">
        <f>RATE(1,,-E117,F117)</f>
        <v>2.7755575615628914E-17</v>
      </c>
      <c r="G118" s="249"/>
      <c r="H118" s="249"/>
      <c r="I118" s="249">
        <f t="shared" ref="I118:AB118" si="140">RATE(1,,-H117,I117)</f>
        <v>0.40000000000000013</v>
      </c>
      <c r="J118" s="249">
        <f t="shared" si="140"/>
        <v>0.14285714285714274</v>
      </c>
      <c r="K118" s="249">
        <f t="shared" si="140"/>
        <v>1.875</v>
      </c>
      <c r="L118" s="249">
        <f t="shared" si="140"/>
        <v>0.26086956521739124</v>
      </c>
      <c r="M118" s="249">
        <f t="shared" si="140"/>
        <v>0.13793103448275873</v>
      </c>
      <c r="N118" s="249">
        <f t="shared" si="140"/>
        <v>0.1515151515151513</v>
      </c>
      <c r="O118" s="249">
        <f t="shared" si="140"/>
        <v>-0.26315789473684215</v>
      </c>
      <c r="P118" s="249">
        <f t="shared" si="140"/>
        <v>0.1071428571428573</v>
      </c>
      <c r="Q118" s="249">
        <f t="shared" si="140"/>
        <v>0.22580645161290333</v>
      </c>
      <c r="R118" s="249">
        <f t="shared" si="140"/>
        <v>5.2631578947368467E-2</v>
      </c>
      <c r="S118" s="249">
        <f t="shared" si="140"/>
        <v>0.1</v>
      </c>
      <c r="T118" s="249">
        <f t="shared" si="140"/>
        <v>-9.0909090909090814E-2</v>
      </c>
      <c r="U118" s="249">
        <f t="shared" si="140"/>
        <v>-4.9999999999999947E-2</v>
      </c>
      <c r="V118" s="249">
        <f t="shared" si="140"/>
        <v>-2.6315789473684174E-2</v>
      </c>
      <c r="W118" s="249">
        <f t="shared" si="140"/>
        <v>-0.54054054054054046</v>
      </c>
      <c r="X118" s="249">
        <f t="shared" si="140"/>
        <v>1.588235294117647</v>
      </c>
      <c r="Y118" s="249">
        <f t="shared" si="140"/>
        <v>0.70454545454545447</v>
      </c>
      <c r="Z118" s="249">
        <f t="shared" si="140"/>
        <v>0.10666666666666662</v>
      </c>
      <c r="AA118" s="249">
        <f t="shared" si="140"/>
        <v>-8.433734939759048E-2</v>
      </c>
      <c r="AB118" s="249">
        <f t="shared" si="140"/>
        <v>0.13157894736842116</v>
      </c>
      <c r="AC118" s="249">
        <f>RATE(1,,-AA117,AC117)</f>
        <v>-2.6315789473684174E-2</v>
      </c>
      <c r="AD118" s="250">
        <f>ANS_Metrics_Assumptions!E310</f>
        <v>0.15</v>
      </c>
      <c r="AF118" s="251">
        <f>AD118</f>
        <v>0.15</v>
      </c>
      <c r="AG118" s="251">
        <f>AF118</f>
        <v>0.15</v>
      </c>
      <c r="AH118" s="251">
        <f t="shared" ref="AH118:AW122" si="141">AG118</f>
        <v>0.15</v>
      </c>
      <c r="AI118" s="252">
        <f t="shared" si="141"/>
        <v>0.15</v>
      </c>
      <c r="AJ118" s="252">
        <f t="shared" si="141"/>
        <v>0.15</v>
      </c>
      <c r="AK118" s="252">
        <f t="shared" si="141"/>
        <v>0.15</v>
      </c>
      <c r="AL118" s="252">
        <f>AD118</f>
        <v>0.15</v>
      </c>
      <c r="AM118" s="252">
        <f t="shared" si="141"/>
        <v>0.15</v>
      </c>
      <c r="AN118" s="252">
        <f t="shared" si="141"/>
        <v>0.15</v>
      </c>
      <c r="AO118" s="252">
        <f t="shared" si="141"/>
        <v>0.15</v>
      </c>
      <c r="AP118" s="252">
        <f t="shared" si="141"/>
        <v>0.15</v>
      </c>
      <c r="AQ118" s="252">
        <f t="shared" si="141"/>
        <v>0.15</v>
      </c>
      <c r="AR118" s="252">
        <f t="shared" si="141"/>
        <v>0.15</v>
      </c>
      <c r="AS118" s="252">
        <f t="shared" si="141"/>
        <v>0.15</v>
      </c>
      <c r="AT118" s="252">
        <f t="shared" si="141"/>
        <v>0.15</v>
      </c>
      <c r="AU118" s="252">
        <f t="shared" si="141"/>
        <v>0.15</v>
      </c>
      <c r="AV118" s="252">
        <f t="shared" si="141"/>
        <v>0.15</v>
      </c>
      <c r="AW118" s="252">
        <f t="shared" si="141"/>
        <v>0.15</v>
      </c>
      <c r="AX118" s="252">
        <f t="shared" ref="AX118:BM122" si="142">AW118</f>
        <v>0.15</v>
      </c>
      <c r="AY118" s="252">
        <f t="shared" si="142"/>
        <v>0.15</v>
      </c>
      <c r="AZ118" s="252">
        <f t="shared" si="142"/>
        <v>0.15</v>
      </c>
      <c r="BA118" s="252">
        <f t="shared" si="142"/>
        <v>0.15</v>
      </c>
      <c r="BB118" s="252">
        <f t="shared" si="142"/>
        <v>0.15</v>
      </c>
      <c r="BC118" s="252">
        <f t="shared" si="142"/>
        <v>0.15</v>
      </c>
      <c r="BD118" s="252">
        <f t="shared" si="142"/>
        <v>0.15</v>
      </c>
      <c r="BE118" s="252">
        <f t="shared" si="142"/>
        <v>0.15</v>
      </c>
      <c r="BF118" s="252">
        <f t="shared" si="142"/>
        <v>0.15</v>
      </c>
      <c r="BG118" s="252">
        <f t="shared" si="142"/>
        <v>0.15</v>
      </c>
      <c r="BH118" s="252">
        <f t="shared" si="142"/>
        <v>0.15</v>
      </c>
      <c r="BI118" s="252">
        <f t="shared" si="142"/>
        <v>0.15</v>
      </c>
      <c r="BJ118" s="252">
        <f t="shared" si="142"/>
        <v>0.15</v>
      </c>
      <c r="BK118" s="252">
        <f t="shared" si="142"/>
        <v>0.15</v>
      </c>
      <c r="BL118" s="252">
        <f t="shared" si="142"/>
        <v>0.15</v>
      </c>
      <c r="BM118" s="252">
        <f t="shared" si="142"/>
        <v>0.15</v>
      </c>
      <c r="BN118" s="252">
        <f t="shared" ref="BN118:BO122" si="143">BM118</f>
        <v>0.15</v>
      </c>
      <c r="BO118" s="252">
        <f t="shared" si="143"/>
        <v>0.15</v>
      </c>
    </row>
    <row r="119" spans="2:67" x14ac:dyDescent="0.25">
      <c r="B119" s="287" t="s">
        <v>101</v>
      </c>
      <c r="C119" s="247"/>
      <c r="D119" s="253"/>
      <c r="E119" s="253">
        <f t="shared" ref="E119:AC119" si="144">E125/E117</f>
        <v>0</v>
      </c>
      <c r="F119" s="253">
        <f t="shared" si="144"/>
        <v>0</v>
      </c>
      <c r="G119" s="253"/>
      <c r="H119" s="253">
        <f t="shared" si="144"/>
        <v>0</v>
      </c>
      <c r="I119" s="253">
        <f t="shared" si="144"/>
        <v>0</v>
      </c>
      <c r="J119" s="253">
        <f t="shared" si="144"/>
        <v>0</v>
      </c>
      <c r="K119" s="253">
        <f t="shared" si="144"/>
        <v>0</v>
      </c>
      <c r="L119" s="253">
        <f t="shared" si="144"/>
        <v>3.4482758620689655E-2</v>
      </c>
      <c r="M119" s="253">
        <f t="shared" si="144"/>
        <v>0</v>
      </c>
      <c r="N119" s="253">
        <f t="shared" si="144"/>
        <v>0.10526315789473684</v>
      </c>
      <c r="O119" s="253">
        <f t="shared" si="144"/>
        <v>0</v>
      </c>
      <c r="P119" s="253">
        <f t="shared" si="144"/>
        <v>0</v>
      </c>
      <c r="Q119" s="253">
        <f t="shared" si="144"/>
        <v>2.6315789473684209E-2</v>
      </c>
      <c r="R119" s="253">
        <f t="shared" si="144"/>
        <v>2.5000000000000001E-2</v>
      </c>
      <c r="S119" s="253">
        <f t="shared" si="144"/>
        <v>0.13636363636363635</v>
      </c>
      <c r="T119" s="253">
        <f t="shared" si="144"/>
        <v>0.125</v>
      </c>
      <c r="U119" s="253">
        <f t="shared" si="144"/>
        <v>0.44736842105263158</v>
      </c>
      <c r="V119" s="253">
        <f t="shared" si="144"/>
        <v>0.10810810810810811</v>
      </c>
      <c r="W119" s="253">
        <f t="shared" si="144"/>
        <v>0.17647058823529413</v>
      </c>
      <c r="X119" s="253">
        <f t="shared" si="144"/>
        <v>0</v>
      </c>
      <c r="Y119" s="253">
        <f t="shared" si="144"/>
        <v>0.13333333333333333</v>
      </c>
      <c r="Z119" s="253">
        <f t="shared" si="144"/>
        <v>0.20481927710843373</v>
      </c>
      <c r="AA119" s="253">
        <f t="shared" si="144"/>
        <v>0.15789473684210525</v>
      </c>
      <c r="AB119" s="253">
        <f>AB125/AB117</f>
        <v>0.19767441860465115</v>
      </c>
      <c r="AC119" s="253">
        <f t="shared" si="144"/>
        <v>0.12162162162162163</v>
      </c>
      <c r="AD119" s="250">
        <v>0.1</v>
      </c>
      <c r="AF119" s="289">
        <v>0.23</v>
      </c>
      <c r="AG119" s="289">
        <f>AF119</f>
        <v>0.23</v>
      </c>
      <c r="AH119" s="289">
        <f t="shared" si="141"/>
        <v>0.23</v>
      </c>
      <c r="AI119" s="267">
        <f t="shared" si="141"/>
        <v>0.23</v>
      </c>
      <c r="AJ119" s="267">
        <v>0.19</v>
      </c>
      <c r="AK119" s="267">
        <v>0.14000000000000001</v>
      </c>
      <c r="AL119" s="252">
        <f>AD119</f>
        <v>0.1</v>
      </c>
      <c r="AM119" s="252">
        <f t="shared" si="141"/>
        <v>0.1</v>
      </c>
      <c r="AN119" s="252">
        <f t="shared" si="141"/>
        <v>0.1</v>
      </c>
      <c r="AO119" s="252">
        <f t="shared" si="141"/>
        <v>0.1</v>
      </c>
      <c r="AP119" s="252">
        <f t="shared" si="141"/>
        <v>0.1</v>
      </c>
      <c r="AQ119" s="252">
        <f t="shared" si="141"/>
        <v>0.1</v>
      </c>
      <c r="AR119" s="252">
        <f t="shared" si="141"/>
        <v>0.1</v>
      </c>
      <c r="AS119" s="252">
        <f t="shared" si="141"/>
        <v>0.1</v>
      </c>
      <c r="AT119" s="252">
        <f t="shared" si="141"/>
        <v>0.1</v>
      </c>
      <c r="AU119" s="252">
        <f t="shared" si="141"/>
        <v>0.1</v>
      </c>
      <c r="AV119" s="252">
        <f t="shared" si="141"/>
        <v>0.1</v>
      </c>
      <c r="AW119" s="252">
        <f t="shared" si="141"/>
        <v>0.1</v>
      </c>
      <c r="AX119" s="252">
        <f t="shared" si="142"/>
        <v>0.1</v>
      </c>
      <c r="AY119" s="252">
        <f t="shared" si="142"/>
        <v>0.1</v>
      </c>
      <c r="AZ119" s="252">
        <f t="shared" si="142"/>
        <v>0.1</v>
      </c>
      <c r="BA119" s="252">
        <f t="shared" si="142"/>
        <v>0.1</v>
      </c>
      <c r="BB119" s="252">
        <f t="shared" si="142"/>
        <v>0.1</v>
      </c>
      <c r="BC119" s="252">
        <f t="shared" si="142"/>
        <v>0.1</v>
      </c>
      <c r="BD119" s="252">
        <f t="shared" si="142"/>
        <v>0.1</v>
      </c>
      <c r="BE119" s="252">
        <f t="shared" si="142"/>
        <v>0.1</v>
      </c>
      <c r="BF119" s="252">
        <f t="shared" si="142"/>
        <v>0.1</v>
      </c>
      <c r="BG119" s="252">
        <f t="shared" si="142"/>
        <v>0.1</v>
      </c>
      <c r="BH119" s="252">
        <f t="shared" si="142"/>
        <v>0.1</v>
      </c>
      <c r="BI119" s="252">
        <f t="shared" si="142"/>
        <v>0.1</v>
      </c>
      <c r="BJ119" s="252">
        <f t="shared" si="142"/>
        <v>0.1</v>
      </c>
      <c r="BK119" s="252">
        <f t="shared" si="142"/>
        <v>0.1</v>
      </c>
      <c r="BL119" s="252">
        <f t="shared" si="142"/>
        <v>0.1</v>
      </c>
      <c r="BM119" s="252">
        <f t="shared" si="142"/>
        <v>0.1</v>
      </c>
      <c r="BN119" s="252">
        <f t="shared" si="143"/>
        <v>0.1</v>
      </c>
      <c r="BO119" s="252">
        <f t="shared" si="143"/>
        <v>0.1</v>
      </c>
    </row>
    <row r="120" spans="2:67" x14ac:dyDescent="0.25">
      <c r="B120" s="287" t="s">
        <v>133</v>
      </c>
      <c r="C120" s="247"/>
      <c r="D120" s="255"/>
      <c r="E120" s="255">
        <f t="shared" ref="E120:AC120" si="145">E126/E124</f>
        <v>1</v>
      </c>
      <c r="F120" s="255">
        <f t="shared" si="145"/>
        <v>1</v>
      </c>
      <c r="G120" s="255"/>
      <c r="H120" s="255">
        <f t="shared" si="145"/>
        <v>86.4</v>
      </c>
      <c r="I120" s="255">
        <f t="shared" si="145"/>
        <v>2733</v>
      </c>
      <c r="J120" s="255">
        <f t="shared" si="145"/>
        <v>2797.625</v>
      </c>
      <c r="K120" s="255">
        <f t="shared" si="145"/>
        <v>1034.7826086956522</v>
      </c>
      <c r="L120" s="255">
        <f t="shared" si="145"/>
        <v>1225.8928571428571</v>
      </c>
      <c r="M120" s="255">
        <f t="shared" si="145"/>
        <v>1159.7272727272727</v>
      </c>
      <c r="N120" s="255">
        <f t="shared" si="145"/>
        <v>1101.5588235294117</v>
      </c>
      <c r="O120" s="255">
        <f t="shared" si="145"/>
        <v>1291.4642857142858</v>
      </c>
      <c r="P120" s="255">
        <f t="shared" si="145"/>
        <v>1194.2903225806451</v>
      </c>
      <c r="Q120" s="255">
        <f t="shared" si="145"/>
        <v>1061.4864864864865</v>
      </c>
      <c r="R120" s="255">
        <f t="shared" si="145"/>
        <v>1050.948717948718</v>
      </c>
      <c r="S120" s="255">
        <f t="shared" si="145"/>
        <v>941.0526315789474</v>
      </c>
      <c r="T120" s="255">
        <f t="shared" si="145"/>
        <v>685.97142857142853</v>
      </c>
      <c r="U120" s="255">
        <f t="shared" si="145"/>
        <v>1.5238095238095237</v>
      </c>
      <c r="V120" s="255">
        <f t="shared" si="145"/>
        <v>1.393939393939394</v>
      </c>
      <c r="W120" s="255">
        <f t="shared" si="145"/>
        <v>2</v>
      </c>
      <c r="X120" s="255">
        <f t="shared" si="145"/>
        <v>1.5227272727272727</v>
      </c>
      <c r="Y120" s="255">
        <f t="shared" si="145"/>
        <v>2.7384615384615385</v>
      </c>
      <c r="Z120" s="255">
        <f t="shared" si="145"/>
        <v>1.606060606060606</v>
      </c>
      <c r="AA120" s="255">
        <f t="shared" si="145"/>
        <v>1.421875</v>
      </c>
      <c r="AB120" s="255">
        <f>AB126/AB124</f>
        <v>1.463768115942029</v>
      </c>
      <c r="AC120" s="255">
        <f t="shared" si="145"/>
        <v>1.5692307692307692</v>
      </c>
      <c r="AD120" s="318">
        <v>4</v>
      </c>
      <c r="AF120" s="268">
        <v>2.1094890510948905</v>
      </c>
      <c r="AG120" s="268">
        <f>AF120</f>
        <v>2.1094890510948905</v>
      </c>
      <c r="AH120" s="268">
        <v>2.2999999999999998</v>
      </c>
      <c r="AI120" s="268">
        <v>2.2999999999999998</v>
      </c>
      <c r="AJ120" s="268">
        <v>3.2</v>
      </c>
      <c r="AK120" s="268">
        <v>3.4</v>
      </c>
      <c r="AL120" s="258">
        <f>AD120</f>
        <v>4</v>
      </c>
      <c r="AM120" s="258">
        <f t="shared" si="141"/>
        <v>4</v>
      </c>
      <c r="AN120" s="258">
        <f t="shared" si="141"/>
        <v>4</v>
      </c>
      <c r="AO120" s="258">
        <f t="shared" si="141"/>
        <v>4</v>
      </c>
      <c r="AP120" s="258">
        <f t="shared" si="141"/>
        <v>4</v>
      </c>
      <c r="AQ120" s="258">
        <f t="shared" si="141"/>
        <v>4</v>
      </c>
      <c r="AR120" s="258">
        <f t="shared" si="141"/>
        <v>4</v>
      </c>
      <c r="AS120" s="258">
        <f t="shared" si="141"/>
        <v>4</v>
      </c>
      <c r="AT120" s="258">
        <f t="shared" si="141"/>
        <v>4</v>
      </c>
      <c r="AU120" s="258">
        <f t="shared" si="141"/>
        <v>4</v>
      </c>
      <c r="AV120" s="258">
        <f t="shared" si="141"/>
        <v>4</v>
      </c>
      <c r="AW120" s="258">
        <f t="shared" si="141"/>
        <v>4</v>
      </c>
      <c r="AX120" s="258">
        <f t="shared" si="142"/>
        <v>4</v>
      </c>
      <c r="AY120" s="258">
        <f t="shared" si="142"/>
        <v>4</v>
      </c>
      <c r="AZ120" s="258">
        <f t="shared" si="142"/>
        <v>4</v>
      </c>
      <c r="BA120" s="258">
        <f t="shared" si="142"/>
        <v>4</v>
      </c>
      <c r="BB120" s="258">
        <f t="shared" si="142"/>
        <v>4</v>
      </c>
      <c r="BC120" s="258">
        <f t="shared" si="142"/>
        <v>4</v>
      </c>
      <c r="BD120" s="258">
        <f t="shared" si="142"/>
        <v>4</v>
      </c>
      <c r="BE120" s="258">
        <f t="shared" si="142"/>
        <v>4</v>
      </c>
      <c r="BF120" s="258">
        <f t="shared" si="142"/>
        <v>4</v>
      </c>
      <c r="BG120" s="258">
        <f t="shared" si="142"/>
        <v>4</v>
      </c>
      <c r="BH120" s="258">
        <f t="shared" si="142"/>
        <v>4</v>
      </c>
      <c r="BI120" s="258">
        <f t="shared" si="142"/>
        <v>4</v>
      </c>
      <c r="BJ120" s="258">
        <f t="shared" si="142"/>
        <v>4</v>
      </c>
      <c r="BK120" s="258">
        <f t="shared" si="142"/>
        <v>4</v>
      </c>
      <c r="BL120" s="258">
        <f t="shared" si="142"/>
        <v>4</v>
      </c>
      <c r="BM120" s="258">
        <f t="shared" si="142"/>
        <v>4</v>
      </c>
      <c r="BN120" s="258">
        <f t="shared" si="143"/>
        <v>4</v>
      </c>
      <c r="BO120" s="258">
        <f t="shared" si="143"/>
        <v>4</v>
      </c>
    </row>
    <row r="121" spans="2:67" x14ac:dyDescent="0.25">
      <c r="B121" s="287" t="s">
        <v>103</v>
      </c>
      <c r="C121" s="247"/>
      <c r="D121" s="259"/>
      <c r="E121" s="259">
        <f t="shared" ref="E121:AA121" si="146">E129/E126</f>
        <v>155</v>
      </c>
      <c r="F121" s="259">
        <f t="shared" si="146"/>
        <v>145</v>
      </c>
      <c r="G121" s="259"/>
      <c r="H121" s="259">
        <f t="shared" si="146"/>
        <v>16.840277777777779</v>
      </c>
      <c r="I121" s="259">
        <f t="shared" si="146"/>
        <v>29.420267628456433</v>
      </c>
      <c r="J121" s="259">
        <f t="shared" si="146"/>
        <v>30.303428801215318</v>
      </c>
      <c r="K121" s="259">
        <f t="shared" si="146"/>
        <v>32.148152100840335</v>
      </c>
      <c r="L121" s="259">
        <f t="shared" si="146"/>
        <v>40.653186307356158</v>
      </c>
      <c r="M121" s="259">
        <f t="shared" si="146"/>
        <v>40.228598677850066</v>
      </c>
      <c r="N121" s="259">
        <f t="shared" si="146"/>
        <v>34.998044749419272</v>
      </c>
      <c r="O121" s="259">
        <f t="shared" si="146"/>
        <v>45.065924614916618</v>
      </c>
      <c r="P121" s="259">
        <f t="shared" si="146"/>
        <v>44.103789536234238</v>
      </c>
      <c r="Q121" s="259">
        <f t="shared" si="146"/>
        <v>44.54479949077021</v>
      </c>
      <c r="R121" s="259">
        <f t="shared" si="146"/>
        <v>46.972731841803501</v>
      </c>
      <c r="S121" s="259">
        <f t="shared" si="146"/>
        <v>52.069281319910516</v>
      </c>
      <c r="T121" s="259">
        <f t="shared" si="146"/>
        <v>50.734664084301713</v>
      </c>
      <c r="U121" s="259">
        <f t="shared" si="146"/>
        <v>491.37343750000002</v>
      </c>
      <c r="V121" s="259">
        <f t="shared" si="146"/>
        <v>566.54108695652178</v>
      </c>
      <c r="W121" s="259">
        <f t="shared" si="146"/>
        <v>468.39285714285717</v>
      </c>
      <c r="X121" s="259">
        <f t="shared" si="146"/>
        <v>408.29910447761193</v>
      </c>
      <c r="Y121" s="259">
        <f t="shared" si="146"/>
        <v>205.7947191011236</v>
      </c>
      <c r="Z121" s="259">
        <f t="shared" si="146"/>
        <v>305.34679245283019</v>
      </c>
      <c r="AA121" s="259">
        <f t="shared" si="146"/>
        <v>221.94087912087912</v>
      </c>
      <c r="AB121" s="259">
        <f>AB129/AB126</f>
        <v>269.3349504950495</v>
      </c>
      <c r="AC121" s="259">
        <f>AC129/AC126</f>
        <v>237.8454901960784</v>
      </c>
      <c r="AD121" s="319">
        <f>SUM(U129:AC129)/SUM(U126:AC126)</f>
        <v>296.82262316910783</v>
      </c>
      <c r="AF121" s="261">
        <f>AD121</f>
        <v>296.82262316910783</v>
      </c>
      <c r="AG121" s="261">
        <f>AF121</f>
        <v>296.82262316910783</v>
      </c>
      <c r="AH121" s="261">
        <f t="shared" si="141"/>
        <v>296.82262316910783</v>
      </c>
      <c r="AI121" s="262">
        <f t="shared" si="141"/>
        <v>296.82262316910783</v>
      </c>
      <c r="AJ121" s="262">
        <f t="shared" si="141"/>
        <v>296.82262316910783</v>
      </c>
      <c r="AK121" s="262">
        <f t="shared" si="141"/>
        <v>296.82262316910783</v>
      </c>
      <c r="AL121" s="262">
        <f>AD121</f>
        <v>296.82262316910783</v>
      </c>
      <c r="AM121" s="262">
        <f t="shared" si="141"/>
        <v>296.82262316910783</v>
      </c>
      <c r="AN121" s="262">
        <f t="shared" si="141"/>
        <v>296.82262316910783</v>
      </c>
      <c r="AO121" s="262">
        <f t="shared" si="141"/>
        <v>296.82262316910783</v>
      </c>
      <c r="AP121" s="262">
        <f t="shared" si="141"/>
        <v>296.82262316910783</v>
      </c>
      <c r="AQ121" s="262">
        <f t="shared" si="141"/>
        <v>296.82262316910783</v>
      </c>
      <c r="AR121" s="262">
        <f t="shared" si="141"/>
        <v>296.82262316910783</v>
      </c>
      <c r="AS121" s="262">
        <f t="shared" si="141"/>
        <v>296.82262316910783</v>
      </c>
      <c r="AT121" s="262">
        <f t="shared" si="141"/>
        <v>296.82262316910783</v>
      </c>
      <c r="AU121" s="262">
        <f t="shared" si="141"/>
        <v>296.82262316910783</v>
      </c>
      <c r="AV121" s="262">
        <f t="shared" si="141"/>
        <v>296.82262316910783</v>
      </c>
      <c r="AW121" s="262">
        <f t="shared" si="141"/>
        <v>296.82262316910783</v>
      </c>
      <c r="AX121" s="262">
        <f t="shared" si="142"/>
        <v>296.82262316910783</v>
      </c>
      <c r="AY121" s="262">
        <f t="shared" si="142"/>
        <v>296.82262316910783</v>
      </c>
      <c r="AZ121" s="262">
        <f t="shared" si="142"/>
        <v>296.82262316910783</v>
      </c>
      <c r="BA121" s="262">
        <f t="shared" si="142"/>
        <v>296.82262316910783</v>
      </c>
      <c r="BB121" s="262">
        <f t="shared" si="142"/>
        <v>296.82262316910783</v>
      </c>
      <c r="BC121" s="262">
        <f t="shared" si="142"/>
        <v>296.82262316910783</v>
      </c>
      <c r="BD121" s="262">
        <f t="shared" si="142"/>
        <v>296.82262316910783</v>
      </c>
      <c r="BE121" s="262">
        <f t="shared" si="142"/>
        <v>296.82262316910783</v>
      </c>
      <c r="BF121" s="262">
        <f t="shared" si="142"/>
        <v>296.82262316910783</v>
      </c>
      <c r="BG121" s="262">
        <f t="shared" si="142"/>
        <v>296.82262316910783</v>
      </c>
      <c r="BH121" s="262">
        <f t="shared" si="142"/>
        <v>296.82262316910783</v>
      </c>
      <c r="BI121" s="262">
        <f t="shared" si="142"/>
        <v>296.82262316910783</v>
      </c>
      <c r="BJ121" s="262">
        <f t="shared" si="142"/>
        <v>296.82262316910783</v>
      </c>
      <c r="BK121" s="262">
        <f t="shared" si="142"/>
        <v>296.82262316910783</v>
      </c>
      <c r="BL121" s="262">
        <f t="shared" si="142"/>
        <v>296.82262316910783</v>
      </c>
      <c r="BM121" s="262">
        <f t="shared" si="142"/>
        <v>296.82262316910783</v>
      </c>
      <c r="BN121" s="262">
        <f t="shared" si="143"/>
        <v>296.82262316910783</v>
      </c>
      <c r="BO121" s="262">
        <f t="shared" si="143"/>
        <v>296.82262316910783</v>
      </c>
    </row>
    <row r="122" spans="2:67" x14ac:dyDescent="0.25">
      <c r="B122" s="287" t="s">
        <v>134</v>
      </c>
      <c r="C122" s="247"/>
      <c r="D122" s="253"/>
      <c r="E122" s="253">
        <f t="shared" ref="E122:AA122" si="147">E130/E129</f>
        <v>0.12903225806451613</v>
      </c>
      <c r="F122" s="253">
        <f t="shared" si="147"/>
        <v>0.13793103448275862</v>
      </c>
      <c r="G122" s="253"/>
      <c r="H122" s="253">
        <f t="shared" si="147"/>
        <v>1</v>
      </c>
      <c r="I122" s="253">
        <f t="shared" si="147"/>
        <v>0.49027329549256293</v>
      </c>
      <c r="J122" s="253">
        <f t="shared" si="147"/>
        <v>0.49341583387032639</v>
      </c>
      <c r="K122" s="253">
        <f t="shared" si="147"/>
        <v>0.45380759629635914</v>
      </c>
      <c r="L122" s="253">
        <f t="shared" si="147"/>
        <v>0.38327153285150678</v>
      </c>
      <c r="M122" s="253">
        <f t="shared" si="147"/>
        <v>0.38108879339007878</v>
      </c>
      <c r="N122" s="253">
        <f t="shared" si="147"/>
        <v>0.4445057242442424</v>
      </c>
      <c r="O122" s="253">
        <f t="shared" si="147"/>
        <v>0.38318144701532975</v>
      </c>
      <c r="P122" s="253">
        <f t="shared" si="147"/>
        <v>0.40145034346597669</v>
      </c>
      <c r="Q122" s="253">
        <f t="shared" si="147"/>
        <v>0.40034041784581509</v>
      </c>
      <c r="R122" s="253">
        <f t="shared" si="147"/>
        <v>0.40111054267176133</v>
      </c>
      <c r="S122" s="253">
        <f t="shared" si="147"/>
        <v>0.39892481058648038</v>
      </c>
      <c r="T122" s="253">
        <f t="shared" si="147"/>
        <v>0.39938293484492571</v>
      </c>
      <c r="U122" s="253">
        <f t="shared" si="147"/>
        <v>4.9605856034902168E-2</v>
      </c>
      <c r="V122" s="253">
        <f t="shared" si="147"/>
        <v>3.1464773459386843E-2</v>
      </c>
      <c r="W122" s="253">
        <f t="shared" si="147"/>
        <v>4.7274113610369803E-2</v>
      </c>
      <c r="X122" s="253">
        <f t="shared" si="147"/>
        <v>7.9689896637086366E-2</v>
      </c>
      <c r="Y122" s="253">
        <f t="shared" si="147"/>
        <v>0.20583400170236185</v>
      </c>
      <c r="Z122" s="253">
        <f t="shared" si="147"/>
        <v>0.11555064516806748</v>
      </c>
      <c r="AA122" s="253">
        <f t="shared" si="147"/>
        <v>0.16884013265586026</v>
      </c>
      <c r="AB122" s="253">
        <f>AB130/AB129</f>
        <v>0.13840471745035351</v>
      </c>
      <c r="AC122" s="253">
        <f>AC130/AC129</f>
        <v>0.15148242556545197</v>
      </c>
      <c r="AD122" s="320">
        <f>SUM(U130:AC130)/SUM(U129:AC129)</f>
        <v>0.11901461995689007</v>
      </c>
      <c r="AF122" s="254">
        <f>AD122</f>
        <v>0.11901461995689007</v>
      </c>
      <c r="AG122" s="254">
        <f>AF122</f>
        <v>0.11901461995689007</v>
      </c>
      <c r="AH122" s="254">
        <f t="shared" si="141"/>
        <v>0.11901461995689007</v>
      </c>
      <c r="AI122" s="254">
        <f t="shared" si="141"/>
        <v>0.11901461995689007</v>
      </c>
      <c r="AJ122" s="254">
        <f t="shared" si="141"/>
        <v>0.11901461995689007</v>
      </c>
      <c r="AK122" s="254">
        <f t="shared" si="141"/>
        <v>0.11901461995689007</v>
      </c>
      <c r="AL122" s="254">
        <f>AD122</f>
        <v>0.11901461995689007</v>
      </c>
      <c r="AM122" s="254">
        <f t="shared" si="141"/>
        <v>0.11901461995689007</v>
      </c>
      <c r="AN122" s="254">
        <f t="shared" si="141"/>
        <v>0.11901461995689007</v>
      </c>
      <c r="AO122" s="254">
        <f t="shared" si="141"/>
        <v>0.11901461995689007</v>
      </c>
      <c r="AP122" s="254">
        <f t="shared" si="141"/>
        <v>0.11901461995689007</v>
      </c>
      <c r="AQ122" s="254">
        <f t="shared" si="141"/>
        <v>0.11901461995689007</v>
      </c>
      <c r="AR122" s="254">
        <f t="shared" si="141"/>
        <v>0.11901461995689007</v>
      </c>
      <c r="AS122" s="254">
        <f t="shared" si="141"/>
        <v>0.11901461995689007</v>
      </c>
      <c r="AT122" s="254">
        <f t="shared" si="141"/>
        <v>0.11901461995689007</v>
      </c>
      <c r="AU122" s="254">
        <f t="shared" si="141"/>
        <v>0.11901461995689007</v>
      </c>
      <c r="AV122" s="254">
        <f t="shared" si="141"/>
        <v>0.11901461995689007</v>
      </c>
      <c r="AW122" s="254">
        <f t="shared" si="141"/>
        <v>0.11901461995689007</v>
      </c>
      <c r="AX122" s="254">
        <f t="shared" si="142"/>
        <v>0.11901461995689007</v>
      </c>
      <c r="AY122" s="254">
        <f t="shared" si="142"/>
        <v>0.11901461995689007</v>
      </c>
      <c r="AZ122" s="254">
        <f t="shared" si="142"/>
        <v>0.11901461995689007</v>
      </c>
      <c r="BA122" s="254">
        <f t="shared" si="142"/>
        <v>0.11901461995689007</v>
      </c>
      <c r="BB122" s="254">
        <f t="shared" si="142"/>
        <v>0.11901461995689007</v>
      </c>
      <c r="BC122" s="254">
        <f t="shared" si="142"/>
        <v>0.11901461995689007</v>
      </c>
      <c r="BD122" s="254">
        <f t="shared" si="142"/>
        <v>0.11901461995689007</v>
      </c>
      <c r="BE122" s="254">
        <f t="shared" si="142"/>
        <v>0.11901461995689007</v>
      </c>
      <c r="BF122" s="254">
        <f t="shared" si="142"/>
        <v>0.11901461995689007</v>
      </c>
      <c r="BG122" s="254">
        <f t="shared" si="142"/>
        <v>0.11901461995689007</v>
      </c>
      <c r="BH122" s="254">
        <f t="shared" si="142"/>
        <v>0.11901461995689007</v>
      </c>
      <c r="BI122" s="254">
        <f t="shared" si="142"/>
        <v>0.11901461995689007</v>
      </c>
      <c r="BJ122" s="254">
        <f t="shared" si="142"/>
        <v>0.11901461995689007</v>
      </c>
      <c r="BK122" s="254">
        <f t="shared" si="142"/>
        <v>0.11901461995689007</v>
      </c>
      <c r="BL122" s="254">
        <f t="shared" si="142"/>
        <v>0.11901461995689007</v>
      </c>
      <c r="BM122" s="254">
        <f t="shared" si="142"/>
        <v>0.11901461995689007</v>
      </c>
      <c r="BN122" s="254">
        <f t="shared" si="143"/>
        <v>0.11901461995689007</v>
      </c>
      <c r="BO122" s="254">
        <f t="shared" si="143"/>
        <v>0.11901461995689007</v>
      </c>
    </row>
    <row r="124" spans="2:67" x14ac:dyDescent="0.25">
      <c r="B124" s="292" t="s">
        <v>310</v>
      </c>
      <c r="D124" s="7">
        <f>IF(VLOOKUP($B$52&amp;$B124,'[20]Other Summ'!$E:$AE,COLUMN(D$1)-2,FALSE)=" ",0,VLOOKUP($B$52&amp;$B124,'[20]Other Summ'!$E:$AE,COLUMN(D$1)-2,FALSE))</f>
        <v>0</v>
      </c>
      <c r="E124" s="7">
        <f>IF(VLOOKUP($B$52&amp;$B124,'[20]Other Summ'!$E:$AE,COLUMN(E$1)-2,FALSE)=" ",0,VLOOKUP($B$52&amp;$B124,'[20]Other Summ'!$E:$AE,COLUMN(E$1)-2,FALSE))</f>
        <v>1</v>
      </c>
      <c r="F124" s="7">
        <f>IF(VLOOKUP($B$52&amp;$B124,'[20]Other Summ'!$E:$AE,COLUMN(F$1)-2,FALSE)=" ",0,VLOOKUP($B$52&amp;$B124,'[20]Other Summ'!$E:$AE,COLUMN(F$1)-2,FALSE))</f>
        <v>1</v>
      </c>
      <c r="G124" s="7">
        <f>IF(VLOOKUP($B$52&amp;$B124,'[20]Other Summ'!$E:$AE,COLUMN(G$1)-2,FALSE)=" ",0,VLOOKUP($B$52&amp;$B124,'[20]Other Summ'!$E:$AE,COLUMN(G$1)-2,FALSE))</f>
        <v>0</v>
      </c>
      <c r="H124" s="7">
        <f>IF(VLOOKUP($B$52&amp;$B124,'[20]Other Summ'!$E:$AE,COLUMN(H$1)-2,FALSE)=" ",0,VLOOKUP($B$52&amp;$B124,'[20]Other Summ'!$E:$AE,COLUMN(H$1)-2,FALSE))</f>
        <v>5</v>
      </c>
      <c r="I124" s="7">
        <f>IF(VLOOKUP($B$52&amp;$B124,'[20]Other Summ'!$E:$AE,COLUMN(I$1)-2,FALSE)=" ",0,VLOOKUP($B$52&amp;$B124,'[20]Other Summ'!$E:$AE,COLUMN(I$1)-2,FALSE))</f>
        <v>7</v>
      </c>
      <c r="J124" s="7">
        <f>IF(VLOOKUP($B$52&amp;$B124,'[20]Other Summ'!$E:$AE,COLUMN(J$1)-2,FALSE)=" ",0,VLOOKUP($B$52&amp;$B124,'[20]Other Summ'!$E:$AE,COLUMN(J$1)-2,FALSE))</f>
        <v>8</v>
      </c>
      <c r="K124" s="7">
        <f>IF(VLOOKUP($B$52&amp;$B124,'[20]Other Summ'!$E:$AE,COLUMN(K$1)-2,FALSE)=" ",0,VLOOKUP($B$52&amp;$B124,'[20]Other Summ'!$E:$AE,COLUMN(K$1)-2,FALSE))</f>
        <v>23</v>
      </c>
      <c r="L124" s="7">
        <f>IF(VLOOKUP($B$52&amp;$B124,'[20]Other Summ'!$E:$AE,COLUMN(L$1)-2,FALSE)=" ",0,VLOOKUP($B$52&amp;$B124,'[20]Other Summ'!$E:$AE,COLUMN(L$1)-2,FALSE))</f>
        <v>28</v>
      </c>
      <c r="M124" s="7">
        <f>IF(VLOOKUP($B$52&amp;$B124,'[20]Other Summ'!$E:$AE,COLUMN(M$1)-2,FALSE)=" ",0,VLOOKUP($B$52&amp;$B124,'[20]Other Summ'!$E:$AE,COLUMN(M$1)-2,FALSE))</f>
        <v>33</v>
      </c>
      <c r="N124" s="7">
        <f>IF(VLOOKUP($B$52&amp;$B124,'[20]Other Summ'!$E:$AE,COLUMN(N$1)-2,FALSE)=" ",0,VLOOKUP($B$52&amp;$B124,'[20]Other Summ'!$E:$AE,COLUMN(N$1)-2,FALSE))</f>
        <v>34</v>
      </c>
      <c r="O124" s="7">
        <f>IF(VLOOKUP($B$52&amp;$B124,'[20]Other Summ'!$E:$AE,COLUMN(O$1)-2,FALSE)=" ",0,VLOOKUP($B$52&amp;$B124,'[20]Other Summ'!$E:$AE,COLUMN(O$1)-2,FALSE))</f>
        <v>28</v>
      </c>
      <c r="P124" s="7">
        <f>IF(VLOOKUP($B$52&amp;$B124,'[20]Other Summ'!$E:$AE,COLUMN(P$1)-2,FALSE)=" ",0,VLOOKUP($B$52&amp;$B124,'[20]Other Summ'!$E:$AE,COLUMN(P$1)-2,FALSE))</f>
        <v>31</v>
      </c>
      <c r="Q124" s="7">
        <f>IF(VLOOKUP($B$52&amp;$B124,'[20]Other Summ'!$E:$AE,COLUMN(Q$1)-2,FALSE)=" ",0,VLOOKUP($B$52&amp;$B124,'[20]Other Summ'!$E:$AE,COLUMN(Q$1)-2,FALSE))</f>
        <v>37</v>
      </c>
      <c r="R124" s="7">
        <f>IF(VLOOKUP($B$52&amp;$B124,'[20]Other Summ'!$E:$AE,COLUMN(R$1)-2,FALSE)=" ",0,VLOOKUP($B$52&amp;$B124,'[20]Other Summ'!$E:$AE,COLUMN(R$1)-2,FALSE))</f>
        <v>39</v>
      </c>
      <c r="S124" s="7">
        <f>IF(VLOOKUP($B$52&amp;$B124,'[20]Other Summ'!$E:$AE,COLUMN(S$1)-2,FALSE)=" ",0,VLOOKUP($B$52&amp;$B124,'[20]Other Summ'!$E:$AE,COLUMN(S$1)-2,FALSE))</f>
        <v>38</v>
      </c>
      <c r="T124" s="7">
        <f>IF(VLOOKUP($B$52&amp;$B124,'[20]Other Summ'!$E:$AE,COLUMN(T$1)-2,FALSE)=" ",0,VLOOKUP($B$52&amp;$B124,'[20]Other Summ'!$E:$AE,COLUMN(T$1)-2,FALSE))</f>
        <v>35</v>
      </c>
      <c r="U124" s="7">
        <f>IF(VLOOKUP($B$52&amp;$B124,'[20]Other Summ'!$E:$AE,COLUMN(U$1)-2,FALSE)=" ",0,VLOOKUP($B$52&amp;$B124,'[20]Other Summ'!$E:$AE,COLUMN(U$1)-2,FALSE))</f>
        <v>21</v>
      </c>
      <c r="V124" s="7">
        <f>IF(VLOOKUP($B$52&amp;$B124,'[20]Other Summ'!$E:$AE,COLUMN(V$1)-2,FALSE)=" ",0,VLOOKUP($B$52&amp;$B124,'[20]Other Summ'!$E:$AE,COLUMN(V$1)-2,FALSE))</f>
        <v>33</v>
      </c>
      <c r="W124" s="7">
        <f>IF(VLOOKUP($B$52&amp;$B124,'[20]Other Summ'!$E:$AE,COLUMN(W$1)-2,FALSE)=" ",0,VLOOKUP($B$52&amp;$B124,'[20]Other Summ'!$E:$AE,COLUMN(W$1)-2,FALSE))</f>
        <v>14</v>
      </c>
      <c r="X124" s="7">
        <f>IF(VLOOKUP($B$52&amp;$B124,'[20]Other Summ'!$E:$AE,COLUMN(X$1)-2,FALSE)=" ",0,VLOOKUP($B$52&amp;$B124,'[20]Other Summ'!$E:$AE,COLUMN(X$1)-2,FALSE))</f>
        <v>44</v>
      </c>
      <c r="Y124" s="7">
        <f>IF(VLOOKUP($B$52&amp;$B124,'[20]Other Summ'!$E:$AE,COLUMN(Y$1)-2,FALSE)=" ",0,VLOOKUP($B$52&amp;$B124,'[20]Other Summ'!$E:$AE,COLUMN(Y$1)-2,FALSE))</f>
        <v>65</v>
      </c>
      <c r="Z124" s="7">
        <f>IF(VLOOKUP($B$52&amp;$B124,'[20]Other Summ'!$E:$AE,COLUMN(Z$1)-2,FALSE)=" ",0,VLOOKUP($B$52&amp;$B124,'[20]Other Summ'!$E:$AE,COLUMN(Z$1)-2,FALSE))</f>
        <v>66</v>
      </c>
      <c r="AA124" s="7">
        <f>IF(VLOOKUP($B$52&amp;$B124,'[20]Other Summ'!$E:$AE,COLUMN(AA$1)-2,FALSE)=" ",0,VLOOKUP($B$52&amp;$B124,'[20]Other Summ'!$E:$AE,COLUMN(AA$1)-2,FALSE))</f>
        <v>64</v>
      </c>
      <c r="AB124" s="7">
        <f>IF(VLOOKUP($B$52&amp;$B124,'[20]Other Summ'!$E:$AE,COLUMN(AB$1)-2,FALSE)=" ",0,VLOOKUP($B$52&amp;$B124,'[20]Other Summ'!$E:$AE,COLUMN(AB$1)-2,FALSE))</f>
        <v>69</v>
      </c>
      <c r="AC124" s="7">
        <f>IF(VLOOKUP($B$52&amp;$B124,'[20]Other Summ'!$E:$AE,COLUMN(AC$1)-2,FALSE)=" ",0,VLOOKUP($B$52&amp;$B124,'[20]Other Summ'!$E:$AE,COLUMN(AC$1)-2,FALSE))</f>
        <v>65</v>
      </c>
      <c r="AF124" s="7">
        <f t="shared" ref="AF124:AG127" si="148">AB124</f>
        <v>69</v>
      </c>
      <c r="AG124" s="7">
        <f t="shared" si="148"/>
        <v>65</v>
      </c>
      <c r="AH124" s="7" t="e">
        <f>SUMIF('[22]Paga All'!$G$581:$J$1238,$A$3&amp;$B$52&amp;$B124,'[22]Paga All'!$J$581:$J$1238)</f>
        <v>#VALUE!</v>
      </c>
      <c r="AI124" s="7" t="e">
        <f>SUMIF('[23]Paga all'!$F$665:$G$1279,$A$3&amp;$B$116&amp;$B124,'[23]Paga all'!$G$665:$G$1279)</f>
        <v>#VALUE!</v>
      </c>
      <c r="AJ124" s="9" t="e">
        <f>SUMIF('[16]Paga all'!$F$555:$G$1252,$A$3&amp;$B$52&amp;$B124,'[16]Paga all'!$G$555:$G$1252)</f>
        <v>#VALUE!</v>
      </c>
      <c r="AK124" s="9" t="e">
        <f t="shared" ref="AK124:BO124" si="149">IF(ROUND((AJ124+AJ125)*(1+AK118),)&gt;=AK$3*$AD$3,AK$3*$AD$3*(1-AK119),ROUND((AJ124+AJ125)*(1+AK118),)-ROUND((AJ124+AJ125)*(1+AK118)*AK119,))</f>
        <v>#VALUE!</v>
      </c>
      <c r="AL124" s="9" t="e">
        <f t="shared" si="149"/>
        <v>#VALUE!</v>
      </c>
      <c r="AM124" s="9" t="e">
        <f t="shared" si="149"/>
        <v>#VALUE!</v>
      </c>
      <c r="AN124" s="9" t="e">
        <f t="shared" si="149"/>
        <v>#VALUE!</v>
      </c>
      <c r="AO124" s="9" t="e">
        <f t="shared" si="149"/>
        <v>#VALUE!</v>
      </c>
      <c r="AP124" s="9" t="e">
        <f t="shared" si="149"/>
        <v>#VALUE!</v>
      </c>
      <c r="AQ124" s="9" t="e">
        <f t="shared" si="149"/>
        <v>#VALUE!</v>
      </c>
      <c r="AR124" s="9" t="e">
        <f t="shared" si="149"/>
        <v>#VALUE!</v>
      </c>
      <c r="AS124" s="9" t="e">
        <f t="shared" si="149"/>
        <v>#VALUE!</v>
      </c>
      <c r="AT124" s="9" t="e">
        <f t="shared" si="149"/>
        <v>#VALUE!</v>
      </c>
      <c r="AU124" s="9" t="e">
        <f t="shared" si="149"/>
        <v>#VALUE!</v>
      </c>
      <c r="AV124" s="9" t="e">
        <f t="shared" si="149"/>
        <v>#VALUE!</v>
      </c>
      <c r="AW124" s="9" t="e">
        <f t="shared" si="149"/>
        <v>#VALUE!</v>
      </c>
      <c r="AX124" s="9" t="e">
        <f t="shared" si="149"/>
        <v>#VALUE!</v>
      </c>
      <c r="AY124" s="9" t="e">
        <f t="shared" si="149"/>
        <v>#VALUE!</v>
      </c>
      <c r="AZ124" s="9" t="e">
        <f t="shared" si="149"/>
        <v>#VALUE!</v>
      </c>
      <c r="BA124" s="9" t="e">
        <f t="shared" si="149"/>
        <v>#VALUE!</v>
      </c>
      <c r="BB124" s="9" t="e">
        <f t="shared" si="149"/>
        <v>#VALUE!</v>
      </c>
      <c r="BC124" s="9" t="e">
        <f t="shared" si="149"/>
        <v>#VALUE!</v>
      </c>
      <c r="BD124" s="9" t="e">
        <f t="shared" si="149"/>
        <v>#VALUE!</v>
      </c>
      <c r="BE124" s="9" t="e">
        <f t="shared" si="149"/>
        <v>#VALUE!</v>
      </c>
      <c r="BF124" s="9" t="e">
        <f t="shared" si="149"/>
        <v>#VALUE!</v>
      </c>
      <c r="BG124" s="9" t="e">
        <f t="shared" si="149"/>
        <v>#VALUE!</v>
      </c>
      <c r="BH124" s="9" t="e">
        <f t="shared" si="149"/>
        <v>#VALUE!</v>
      </c>
      <c r="BI124" s="9" t="e">
        <f t="shared" si="149"/>
        <v>#VALUE!</v>
      </c>
      <c r="BJ124" s="9" t="e">
        <f t="shared" si="149"/>
        <v>#VALUE!</v>
      </c>
      <c r="BK124" s="9" t="e">
        <f t="shared" si="149"/>
        <v>#VALUE!</v>
      </c>
      <c r="BL124" s="9" t="e">
        <f t="shared" si="149"/>
        <v>#VALUE!</v>
      </c>
      <c r="BM124" s="9" t="e">
        <f t="shared" si="149"/>
        <v>#VALUE!</v>
      </c>
      <c r="BN124" s="9" t="e">
        <f t="shared" si="149"/>
        <v>#VALUE!</v>
      </c>
      <c r="BO124" s="9" t="e">
        <f t="shared" si="149"/>
        <v>#VALUE!</v>
      </c>
    </row>
    <row r="125" spans="2:67" x14ac:dyDescent="0.25">
      <c r="B125" s="292" t="s">
        <v>311</v>
      </c>
      <c r="D125" s="7">
        <f>IF(VLOOKUP($B$52&amp;$B125,'[20]Other Summ'!$E:$AE,COLUMN(D$1)-2,FALSE)=" ",0,VLOOKUP($B$52&amp;$B125,'[20]Other Summ'!$E:$AE,COLUMN(D$1)-2,FALSE))</f>
        <v>1</v>
      </c>
      <c r="E125" s="7">
        <f>IF(VLOOKUP($B$52&amp;$B125,'[20]Other Summ'!$E:$AE,COLUMN(E$1)-2,FALSE)=" ",0,VLOOKUP($B$52&amp;$B125,'[20]Other Summ'!$E:$AE,COLUMN(E$1)-2,FALSE))</f>
        <v>0</v>
      </c>
      <c r="F125" s="7">
        <f>IF(VLOOKUP($B$52&amp;$B125,'[20]Other Summ'!$E:$AE,COLUMN(F$1)-2,FALSE)=" ",0,VLOOKUP($B$52&amp;$B125,'[20]Other Summ'!$E:$AE,COLUMN(F$1)-2,FALSE))</f>
        <v>0</v>
      </c>
      <c r="G125" s="7">
        <f>IF(VLOOKUP($B$52&amp;$B125,'[20]Other Summ'!$E:$AE,COLUMN(G$1)-2,FALSE)=" ",0,VLOOKUP($B$52&amp;$B125,'[20]Other Summ'!$E:$AE,COLUMN(G$1)-2,FALSE))</f>
        <v>0</v>
      </c>
      <c r="H125" s="7">
        <f>IF(VLOOKUP($B$52&amp;$B125,'[20]Other Summ'!$E:$AE,COLUMN(H$1)-2,FALSE)=" ",0,VLOOKUP($B$52&amp;$B125,'[20]Other Summ'!$E:$AE,COLUMN(H$1)-2,FALSE))</f>
        <v>0</v>
      </c>
      <c r="I125" s="7">
        <f>IF(VLOOKUP($B$52&amp;$B125,'[20]Other Summ'!$E:$AE,COLUMN(I$1)-2,FALSE)=" ",0,VLOOKUP($B$52&amp;$B125,'[20]Other Summ'!$E:$AE,COLUMN(I$1)-2,FALSE))</f>
        <v>0</v>
      </c>
      <c r="J125" s="7">
        <f>IF(VLOOKUP($B$52&amp;$B125,'[20]Other Summ'!$E:$AE,COLUMN(J$1)-2,FALSE)=" ",0,VLOOKUP($B$52&amp;$B125,'[20]Other Summ'!$E:$AE,COLUMN(J$1)-2,FALSE))</f>
        <v>0</v>
      </c>
      <c r="K125" s="7">
        <f>IF(VLOOKUP($B$52&amp;$B125,'[20]Other Summ'!$E:$AE,COLUMN(K$1)-2,FALSE)=" ",0,VLOOKUP($B$52&amp;$B125,'[20]Other Summ'!$E:$AE,COLUMN(K$1)-2,FALSE))</f>
        <v>0</v>
      </c>
      <c r="L125" s="7">
        <f>IF(VLOOKUP($B$52&amp;$B125,'[20]Other Summ'!$E:$AE,COLUMN(L$1)-2,FALSE)=" ",0,VLOOKUP($B$52&amp;$B125,'[20]Other Summ'!$E:$AE,COLUMN(L$1)-2,FALSE))</f>
        <v>1</v>
      </c>
      <c r="M125" s="7">
        <f>IF(VLOOKUP($B$52&amp;$B125,'[20]Other Summ'!$E:$AE,COLUMN(M$1)-2,FALSE)=" ",0,VLOOKUP($B$52&amp;$B125,'[20]Other Summ'!$E:$AE,COLUMN(M$1)-2,FALSE))</f>
        <v>0</v>
      </c>
      <c r="N125" s="7">
        <f>IF(VLOOKUP($B$52&amp;$B125,'[20]Other Summ'!$E:$AE,COLUMN(N$1)-2,FALSE)=" ",0,VLOOKUP($B$52&amp;$B125,'[20]Other Summ'!$E:$AE,COLUMN(N$1)-2,FALSE))</f>
        <v>4</v>
      </c>
      <c r="O125" s="7">
        <f>IF(VLOOKUP($B$52&amp;$B125,'[20]Other Summ'!$E:$AE,COLUMN(O$1)-2,FALSE)=" ",0,VLOOKUP($B$52&amp;$B125,'[20]Other Summ'!$E:$AE,COLUMN(O$1)-2,FALSE))</f>
        <v>0</v>
      </c>
      <c r="P125" s="7">
        <f>IF(VLOOKUP($B$52&amp;$B125,'[20]Other Summ'!$E:$AE,COLUMN(P$1)-2,FALSE)=" ",0,VLOOKUP($B$52&amp;$B125,'[20]Other Summ'!$E:$AE,COLUMN(P$1)-2,FALSE))</f>
        <v>0</v>
      </c>
      <c r="Q125" s="7">
        <f>IF(VLOOKUP($B$52&amp;$B125,'[20]Other Summ'!$E:$AE,COLUMN(Q$1)-2,FALSE)=" ",0,VLOOKUP($B$52&amp;$B125,'[20]Other Summ'!$E:$AE,COLUMN(Q$1)-2,FALSE))</f>
        <v>1</v>
      </c>
      <c r="R125" s="7">
        <f>IF(VLOOKUP($B$52&amp;$B125,'[20]Other Summ'!$E:$AE,COLUMN(R$1)-2,FALSE)=" ",0,VLOOKUP($B$52&amp;$B125,'[20]Other Summ'!$E:$AE,COLUMN(R$1)-2,FALSE))</f>
        <v>1</v>
      </c>
      <c r="S125" s="7">
        <f>IF(VLOOKUP($B$52&amp;$B125,'[20]Other Summ'!$E:$AE,COLUMN(S$1)-2,FALSE)=" ",0,VLOOKUP($B$52&amp;$B125,'[20]Other Summ'!$E:$AE,COLUMN(S$1)-2,FALSE))</f>
        <v>6</v>
      </c>
      <c r="T125" s="7">
        <f>IF(VLOOKUP($B$52&amp;$B125,'[20]Other Summ'!$E:$AE,COLUMN(T$1)-2,FALSE)=" ",0,VLOOKUP($B$52&amp;$B125,'[20]Other Summ'!$E:$AE,COLUMN(T$1)-2,FALSE))</f>
        <v>5</v>
      </c>
      <c r="U125" s="7">
        <f>IF(VLOOKUP($B$52&amp;$B125,'[20]Other Summ'!$E:$AE,COLUMN(U$1)-2,FALSE)=" ",0,VLOOKUP($B$52&amp;$B125,'[20]Other Summ'!$E:$AE,COLUMN(U$1)-2,FALSE))</f>
        <v>17</v>
      </c>
      <c r="V125" s="7">
        <f>IF(VLOOKUP($B$52&amp;$B125,'[20]Other Summ'!$E:$AE,COLUMN(V$1)-2,FALSE)=" ",0,VLOOKUP($B$52&amp;$B125,'[20]Other Summ'!$E:$AE,COLUMN(V$1)-2,FALSE))</f>
        <v>4</v>
      </c>
      <c r="W125" s="7">
        <f>IF(VLOOKUP($B$52&amp;$B125,'[20]Other Summ'!$E:$AE,COLUMN(W$1)-2,FALSE)=" ",0,VLOOKUP($B$52&amp;$B125,'[20]Other Summ'!$E:$AE,COLUMN(W$1)-2,FALSE))</f>
        <v>3</v>
      </c>
      <c r="X125" s="7">
        <f>IF(VLOOKUP($B$52&amp;$B125,'[20]Other Summ'!$E:$AE,COLUMN(X$1)-2,FALSE)=" ",0,VLOOKUP($B$52&amp;$B125,'[20]Other Summ'!$E:$AE,COLUMN(X$1)-2,FALSE))</f>
        <v>0</v>
      </c>
      <c r="Y125" s="7">
        <f>IF(VLOOKUP($B$52&amp;$B125,'[20]Other Summ'!$E:$AE,COLUMN(Y$1)-2,FALSE)=" ",0,VLOOKUP($B$52&amp;$B125,'[20]Other Summ'!$E:$AE,COLUMN(Y$1)-2,FALSE))</f>
        <v>10</v>
      </c>
      <c r="Z125" s="7">
        <f>IF(VLOOKUP($B$52&amp;$B125,'[20]Other Summ'!$E:$AE,COLUMN(Z$1)-2,FALSE)=" ",0,VLOOKUP($B$52&amp;$B125,'[20]Other Summ'!$E:$AE,COLUMN(Z$1)-2,FALSE))</f>
        <v>17</v>
      </c>
      <c r="AA125" s="7">
        <f>IF(VLOOKUP($B$52&amp;$B125,'[20]Other Summ'!$E:$AE,COLUMN(AA$1)-2,FALSE)=" ",0,VLOOKUP($B$52&amp;$B125,'[20]Other Summ'!$E:$AE,COLUMN(AA$1)-2,FALSE))</f>
        <v>12</v>
      </c>
      <c r="AB125" s="7">
        <f>IF(VLOOKUP($B$52&amp;$B125,'[20]Other Summ'!$E:$AE,COLUMN(AB$1)-2,FALSE)=" ",0,VLOOKUP($B$52&amp;$B125,'[20]Other Summ'!$E:$AE,COLUMN(AB$1)-2,FALSE))</f>
        <v>17</v>
      </c>
      <c r="AC125" s="7">
        <f>IF(VLOOKUP($B$52&amp;$B125,'[20]Other Summ'!$E:$AE,COLUMN(AC$1)-2,FALSE)=" ",0,VLOOKUP($B$52&amp;$B125,'[20]Other Summ'!$E:$AE,COLUMN(AC$1)-2,FALSE))</f>
        <v>9</v>
      </c>
      <c r="AF125" s="7">
        <f t="shared" si="148"/>
        <v>17</v>
      </c>
      <c r="AG125" s="7">
        <f t="shared" si="148"/>
        <v>9</v>
      </c>
      <c r="AH125" s="7" t="e">
        <f>SUMIF('[22]Paga All'!$G$581:$J$1238,$A$3&amp;$B$52&amp;$B125,'[22]Paga All'!$J$581:$J$1238)</f>
        <v>#VALUE!</v>
      </c>
      <c r="AI125" s="7" t="e">
        <f>SUMIF('[23]Paga all'!$F$665:$G$1279,$A$3&amp;$B$116&amp;$B125,'[23]Paga all'!$G$665:$G$1279)</f>
        <v>#VALUE!</v>
      </c>
      <c r="AJ125" s="9" t="e">
        <f>SUMIF('[16]Paga all'!$F$555:$G$1252,$A$3&amp;$B$52&amp;$B125,'[16]Paga all'!$G$555:$G$1252)</f>
        <v>#VALUE!</v>
      </c>
      <c r="AK125" s="9" t="e">
        <f t="shared" ref="AK125:BO125" si="150">IF(ROUND((AJ124+AJ125)*(1+AK118),)&gt;=AK$3*$AD$3,AK$3*$AD$3*AK119,ROUND((AJ124+AJ125)*(1+AK118),)-AK124)</f>
        <v>#VALUE!</v>
      </c>
      <c r="AL125" s="9" t="e">
        <f t="shared" si="150"/>
        <v>#VALUE!</v>
      </c>
      <c r="AM125" s="9" t="e">
        <f t="shared" si="150"/>
        <v>#VALUE!</v>
      </c>
      <c r="AN125" s="9" t="e">
        <f t="shared" si="150"/>
        <v>#VALUE!</v>
      </c>
      <c r="AO125" s="9" t="e">
        <f t="shared" si="150"/>
        <v>#VALUE!</v>
      </c>
      <c r="AP125" s="9" t="e">
        <f t="shared" si="150"/>
        <v>#VALUE!</v>
      </c>
      <c r="AQ125" s="9" t="e">
        <f t="shared" si="150"/>
        <v>#VALUE!</v>
      </c>
      <c r="AR125" s="9" t="e">
        <f t="shared" si="150"/>
        <v>#VALUE!</v>
      </c>
      <c r="AS125" s="9" t="e">
        <f t="shared" si="150"/>
        <v>#VALUE!</v>
      </c>
      <c r="AT125" s="9" t="e">
        <f t="shared" si="150"/>
        <v>#VALUE!</v>
      </c>
      <c r="AU125" s="9" t="e">
        <f t="shared" si="150"/>
        <v>#VALUE!</v>
      </c>
      <c r="AV125" s="9" t="e">
        <f t="shared" si="150"/>
        <v>#VALUE!</v>
      </c>
      <c r="AW125" s="9" t="e">
        <f t="shared" si="150"/>
        <v>#VALUE!</v>
      </c>
      <c r="AX125" s="9" t="e">
        <f t="shared" si="150"/>
        <v>#VALUE!</v>
      </c>
      <c r="AY125" s="9" t="e">
        <f t="shared" si="150"/>
        <v>#VALUE!</v>
      </c>
      <c r="AZ125" s="9" t="e">
        <f t="shared" si="150"/>
        <v>#VALUE!</v>
      </c>
      <c r="BA125" s="9" t="e">
        <f t="shared" si="150"/>
        <v>#VALUE!</v>
      </c>
      <c r="BB125" s="9" t="e">
        <f t="shared" si="150"/>
        <v>#VALUE!</v>
      </c>
      <c r="BC125" s="9" t="e">
        <f t="shared" si="150"/>
        <v>#VALUE!</v>
      </c>
      <c r="BD125" s="9" t="e">
        <f t="shared" si="150"/>
        <v>#VALUE!</v>
      </c>
      <c r="BE125" s="9" t="e">
        <f t="shared" si="150"/>
        <v>#VALUE!</v>
      </c>
      <c r="BF125" s="9" t="e">
        <f t="shared" si="150"/>
        <v>#VALUE!</v>
      </c>
      <c r="BG125" s="9" t="e">
        <f t="shared" si="150"/>
        <v>#VALUE!</v>
      </c>
      <c r="BH125" s="9" t="e">
        <f t="shared" si="150"/>
        <v>#VALUE!</v>
      </c>
      <c r="BI125" s="9" t="e">
        <f t="shared" si="150"/>
        <v>#VALUE!</v>
      </c>
      <c r="BJ125" s="9" t="e">
        <f t="shared" si="150"/>
        <v>#VALUE!</v>
      </c>
      <c r="BK125" s="9" t="e">
        <f t="shared" si="150"/>
        <v>#VALUE!</v>
      </c>
      <c r="BL125" s="9" t="e">
        <f t="shared" si="150"/>
        <v>#VALUE!</v>
      </c>
      <c r="BM125" s="9" t="e">
        <f t="shared" si="150"/>
        <v>#VALUE!</v>
      </c>
      <c r="BN125" s="9" t="e">
        <f t="shared" si="150"/>
        <v>#VALUE!</v>
      </c>
      <c r="BO125" s="9" t="e">
        <f t="shared" si="150"/>
        <v>#VALUE!</v>
      </c>
    </row>
    <row r="126" spans="2:67" x14ac:dyDescent="0.25">
      <c r="B126" s="292" t="s">
        <v>312</v>
      </c>
      <c r="D126" s="7">
        <f>IF(VLOOKUP($B$52&amp;$B126,'[20]Other Summ'!$E:$AE,COLUMN(D$1)-2,FALSE)=" ",0,VLOOKUP($B$52&amp;$B126,'[20]Other Summ'!$E:$AE,COLUMN(D$1)-2,FALSE))</f>
        <v>0</v>
      </c>
      <c r="E126" s="7">
        <f>IF(VLOOKUP($B$52&amp;$B126,'[20]Other Summ'!$E:$AE,COLUMN(E$1)-2,FALSE)=" ",0,VLOOKUP($B$52&amp;$B126,'[20]Other Summ'!$E:$AE,COLUMN(E$1)-2,FALSE))</f>
        <v>1</v>
      </c>
      <c r="F126" s="7">
        <f>IF(VLOOKUP($B$52&amp;$B126,'[20]Other Summ'!$E:$AE,COLUMN(F$1)-2,FALSE)=" ",0,VLOOKUP($B$52&amp;$B126,'[20]Other Summ'!$E:$AE,COLUMN(F$1)-2,FALSE))</f>
        <v>1</v>
      </c>
      <c r="G126" s="7">
        <f>IF(VLOOKUP($B$52&amp;$B126,'[20]Other Summ'!$E:$AE,COLUMN(G$1)-2,FALSE)=" ",0,VLOOKUP($B$52&amp;$B126,'[20]Other Summ'!$E:$AE,COLUMN(G$1)-2,FALSE))</f>
        <v>0</v>
      </c>
      <c r="H126" s="7">
        <f>IF(VLOOKUP($B$52&amp;$B126,'[20]Other Summ'!$E:$AE,COLUMN(H$1)-2,FALSE)=" ",0,VLOOKUP($B$52&amp;$B126,'[20]Other Summ'!$E:$AE,COLUMN(H$1)-2,FALSE))</f>
        <v>432</v>
      </c>
      <c r="I126" s="7">
        <f>IF(VLOOKUP($B$52&amp;$B126,'[20]Other Summ'!$E:$AE,COLUMN(I$1)-2,FALSE)=" ",0,VLOOKUP($B$52&amp;$B126,'[20]Other Summ'!$E:$AE,COLUMN(I$1)-2,FALSE))</f>
        <v>19131</v>
      </c>
      <c r="J126" s="7">
        <f>IF(VLOOKUP($B$52&amp;$B126,'[20]Other Summ'!$E:$AE,COLUMN(J$1)-2,FALSE)=" ",0,VLOOKUP($B$52&amp;$B126,'[20]Other Summ'!$E:$AE,COLUMN(J$1)-2,FALSE))</f>
        <v>22381</v>
      </c>
      <c r="K126" s="7">
        <f>IF(VLOOKUP($B$52&amp;$B126,'[20]Other Summ'!$E:$AE,COLUMN(K$1)-2,FALSE)=" ",0,VLOOKUP($B$52&amp;$B126,'[20]Other Summ'!$E:$AE,COLUMN(K$1)-2,FALSE))</f>
        <v>23800</v>
      </c>
      <c r="L126" s="7">
        <f>IF(VLOOKUP($B$52&amp;$B126,'[20]Other Summ'!$E:$AE,COLUMN(L$1)-2,FALSE)=" ",0,VLOOKUP($B$52&amp;$B126,'[20]Other Summ'!$E:$AE,COLUMN(L$1)-2,FALSE))</f>
        <v>34325</v>
      </c>
      <c r="M126" s="7">
        <f>IF(VLOOKUP($B$52&amp;$B126,'[20]Other Summ'!$E:$AE,COLUMN(M$1)-2,FALSE)=" ",0,VLOOKUP($B$52&amp;$B126,'[20]Other Summ'!$E:$AE,COLUMN(M$1)-2,FALSE))</f>
        <v>38271</v>
      </c>
      <c r="N126" s="7">
        <f>IF(VLOOKUP($B$52&amp;$B126,'[20]Other Summ'!$E:$AE,COLUMN(N$1)-2,FALSE)=" ",0,VLOOKUP($B$52&amp;$B126,'[20]Other Summ'!$E:$AE,COLUMN(N$1)-2,FALSE))</f>
        <v>37453</v>
      </c>
      <c r="O126" s="7">
        <f>IF(VLOOKUP($B$52&amp;$B126,'[20]Other Summ'!$E:$AE,COLUMN(O$1)-2,FALSE)=" ",0,VLOOKUP($B$52&amp;$B126,'[20]Other Summ'!$E:$AE,COLUMN(O$1)-2,FALSE))</f>
        <v>36161</v>
      </c>
      <c r="P126" s="7">
        <f>IF(VLOOKUP($B$52&amp;$B126,'[20]Other Summ'!$E:$AE,COLUMN(P$1)-2,FALSE)=" ",0,VLOOKUP($B$52&amp;$B126,'[20]Other Summ'!$E:$AE,COLUMN(P$1)-2,FALSE))</f>
        <v>37023</v>
      </c>
      <c r="Q126" s="7">
        <f>IF(VLOOKUP($B$52&amp;$B126,'[20]Other Summ'!$E:$AE,COLUMN(Q$1)-2,FALSE)=" ",0,VLOOKUP($B$52&amp;$B126,'[20]Other Summ'!$E:$AE,COLUMN(Q$1)-2,FALSE))</f>
        <v>39275</v>
      </c>
      <c r="R126" s="7">
        <f>IF(VLOOKUP($B$52&amp;$B126,'[20]Other Summ'!$E:$AE,COLUMN(R$1)-2,FALSE)=" ",0,VLOOKUP($B$52&amp;$B126,'[20]Other Summ'!$E:$AE,COLUMN(R$1)-2,FALSE))</f>
        <v>40987</v>
      </c>
      <c r="S126" s="7">
        <f>IF(VLOOKUP($B$52&amp;$B126,'[20]Other Summ'!$E:$AE,COLUMN(S$1)-2,FALSE)=" ",0,VLOOKUP($B$52&amp;$B126,'[20]Other Summ'!$E:$AE,COLUMN(S$1)-2,FALSE))</f>
        <v>35760</v>
      </c>
      <c r="T126" s="7">
        <f>IF(VLOOKUP($B$52&amp;$B126,'[20]Other Summ'!$E:$AE,COLUMN(T$1)-2,FALSE)=" ",0,VLOOKUP($B$52&amp;$B126,'[20]Other Summ'!$E:$AE,COLUMN(T$1)-2,FALSE))</f>
        <v>24009</v>
      </c>
      <c r="U126" s="7">
        <f>IF(VLOOKUP($B$52&amp;$B126,'[20]Other Summ'!$E:$AE,COLUMN(U$1)-2,FALSE)=" ",0,VLOOKUP($B$52&amp;$B126,'[20]Other Summ'!$E:$AE,COLUMN(U$1)-2,FALSE))</f>
        <v>32</v>
      </c>
      <c r="V126" s="7">
        <f>IF(VLOOKUP($B$52&amp;$B126,'[20]Other Summ'!$E:$AE,COLUMN(V$1)-2,FALSE)=" ",0,VLOOKUP($B$52&amp;$B126,'[20]Other Summ'!$E:$AE,COLUMN(V$1)-2,FALSE))</f>
        <v>46</v>
      </c>
      <c r="W126" s="7">
        <f>IF(VLOOKUP($B$52&amp;$B126,'[20]Other Summ'!$E:$AE,COLUMN(W$1)-2,FALSE)=" ",0,VLOOKUP($B$52&amp;$B126,'[20]Other Summ'!$E:$AE,COLUMN(W$1)-2,FALSE))</f>
        <v>28</v>
      </c>
      <c r="X126" s="7">
        <f>IF(VLOOKUP($B$52&amp;$B126,'[20]Other Summ'!$E:$AE,COLUMN(X$1)-2,FALSE)=" ",0,VLOOKUP($B$52&amp;$B126,'[20]Other Summ'!$E:$AE,COLUMN(X$1)-2,FALSE))</f>
        <v>67</v>
      </c>
      <c r="Y126" s="7">
        <f>IF(VLOOKUP($B$52&amp;$B126,'[20]Other Summ'!$E:$AE,COLUMN(Y$1)-2,FALSE)=" ",0,VLOOKUP($B$52&amp;$B126,'[20]Other Summ'!$E:$AE,COLUMN(Y$1)-2,FALSE))</f>
        <v>178</v>
      </c>
      <c r="Z126" s="7">
        <f>IF(VLOOKUP($B$52&amp;$B126,'[20]Other Summ'!$E:$AE,COLUMN(Z$1)-2,FALSE)=" ",0,VLOOKUP($B$52&amp;$B126,'[20]Other Summ'!$E:$AE,COLUMN(Z$1)-2,FALSE))</f>
        <v>106</v>
      </c>
      <c r="AA126" s="7">
        <f>IF(VLOOKUP($B$52&amp;$B126,'[20]Other Summ'!$E:$AE,COLUMN(AA$1)-2,FALSE)=" ",0,VLOOKUP($B$52&amp;$B126,'[20]Other Summ'!$E:$AE,COLUMN(AA$1)-2,FALSE))</f>
        <v>91</v>
      </c>
      <c r="AB126" s="7">
        <f>IF(VLOOKUP($B$52&amp;$B126,'[20]Other Summ'!$E:$AE,COLUMN(AB$1)-2,FALSE)=" ",0,VLOOKUP($B$52&amp;$B126,'[20]Other Summ'!$E:$AE,COLUMN(AB$1)-2,FALSE))</f>
        <v>101</v>
      </c>
      <c r="AC126" s="7">
        <f>IF(VLOOKUP($B$52&amp;$B126,'[20]Other Summ'!$E:$AE,COLUMN(AC$1)-2,FALSE)=" ",0,VLOOKUP($B$52&amp;$B126,'[20]Other Summ'!$E:$AE,COLUMN(AC$1)-2,FALSE))</f>
        <v>102</v>
      </c>
      <c r="AF126" s="7">
        <f t="shared" si="148"/>
        <v>101</v>
      </c>
      <c r="AG126" s="7">
        <f t="shared" si="148"/>
        <v>102</v>
      </c>
      <c r="AH126" s="7" t="e">
        <f>SUMIF('[22]Paga All'!$G$581:$J$1238,$A$3&amp;$B$52&amp;$B126,'[22]Paga All'!$J$581:$J$1238)</f>
        <v>#VALUE!</v>
      </c>
      <c r="AI126" s="7" t="e">
        <f>SUMIF('[23]Paga all'!$F$665:$G$1279,$A$3&amp;$B$116&amp;$B126,'[23]Paga all'!$G$665:$G$1279)</f>
        <v>#VALUE!</v>
      </c>
      <c r="AJ126" s="9" t="e">
        <f>SUMIF('[16]Paga all'!$F$555:$G$1252,$A$3&amp;$B$52&amp;$B126,'[16]Paga all'!$G$555:$G$1252)</f>
        <v>#VALUE!</v>
      </c>
      <c r="AK126" s="9" t="e">
        <f t="shared" ref="AK126:BO126" si="151">ROUND(AK124*AK120,)</f>
        <v>#VALUE!</v>
      </c>
      <c r="AL126" s="9" t="e">
        <f t="shared" si="151"/>
        <v>#VALUE!</v>
      </c>
      <c r="AM126" s="9" t="e">
        <f t="shared" si="151"/>
        <v>#VALUE!</v>
      </c>
      <c r="AN126" s="9" t="e">
        <f t="shared" si="151"/>
        <v>#VALUE!</v>
      </c>
      <c r="AO126" s="9" t="e">
        <f t="shared" si="151"/>
        <v>#VALUE!</v>
      </c>
      <c r="AP126" s="9" t="e">
        <f t="shared" si="151"/>
        <v>#VALUE!</v>
      </c>
      <c r="AQ126" s="9" t="e">
        <f t="shared" si="151"/>
        <v>#VALUE!</v>
      </c>
      <c r="AR126" s="9" t="e">
        <f t="shared" si="151"/>
        <v>#VALUE!</v>
      </c>
      <c r="AS126" s="9" t="e">
        <f t="shared" si="151"/>
        <v>#VALUE!</v>
      </c>
      <c r="AT126" s="9" t="e">
        <f t="shared" si="151"/>
        <v>#VALUE!</v>
      </c>
      <c r="AU126" s="9" t="e">
        <f t="shared" si="151"/>
        <v>#VALUE!</v>
      </c>
      <c r="AV126" s="9" t="e">
        <f t="shared" si="151"/>
        <v>#VALUE!</v>
      </c>
      <c r="AW126" s="9" t="e">
        <f t="shared" si="151"/>
        <v>#VALUE!</v>
      </c>
      <c r="AX126" s="9" t="e">
        <f t="shared" si="151"/>
        <v>#VALUE!</v>
      </c>
      <c r="AY126" s="9" t="e">
        <f t="shared" si="151"/>
        <v>#VALUE!</v>
      </c>
      <c r="AZ126" s="9" t="e">
        <f t="shared" si="151"/>
        <v>#VALUE!</v>
      </c>
      <c r="BA126" s="9" t="e">
        <f t="shared" si="151"/>
        <v>#VALUE!</v>
      </c>
      <c r="BB126" s="9" t="e">
        <f t="shared" si="151"/>
        <v>#VALUE!</v>
      </c>
      <c r="BC126" s="9" t="e">
        <f t="shared" si="151"/>
        <v>#VALUE!</v>
      </c>
      <c r="BD126" s="9" t="e">
        <f t="shared" si="151"/>
        <v>#VALUE!</v>
      </c>
      <c r="BE126" s="9" t="e">
        <f t="shared" si="151"/>
        <v>#VALUE!</v>
      </c>
      <c r="BF126" s="9" t="e">
        <f t="shared" si="151"/>
        <v>#VALUE!</v>
      </c>
      <c r="BG126" s="9" t="e">
        <f t="shared" si="151"/>
        <v>#VALUE!</v>
      </c>
      <c r="BH126" s="9" t="e">
        <f t="shared" si="151"/>
        <v>#VALUE!</v>
      </c>
      <c r="BI126" s="9" t="e">
        <f t="shared" si="151"/>
        <v>#VALUE!</v>
      </c>
      <c r="BJ126" s="9" t="e">
        <f t="shared" si="151"/>
        <v>#VALUE!</v>
      </c>
      <c r="BK126" s="9" t="e">
        <f t="shared" si="151"/>
        <v>#VALUE!</v>
      </c>
      <c r="BL126" s="9" t="e">
        <f t="shared" si="151"/>
        <v>#VALUE!</v>
      </c>
      <c r="BM126" s="9" t="e">
        <f t="shared" si="151"/>
        <v>#VALUE!</v>
      </c>
      <c r="BN126" s="9" t="e">
        <f t="shared" si="151"/>
        <v>#VALUE!</v>
      </c>
      <c r="BO126" s="9" t="e">
        <f t="shared" si="151"/>
        <v>#VALUE!</v>
      </c>
    </row>
    <row r="127" spans="2:67" x14ac:dyDescent="0.25">
      <c r="B127" s="292" t="s">
        <v>313</v>
      </c>
      <c r="D127" s="7">
        <f>IF(VLOOKUP($B$52&amp;$B127,'[20]Other Summ'!$E:$AE,COLUMN(D$1)-2,FALSE)=" ",0,VLOOKUP($B$52&amp;$B127,'[20]Other Summ'!$E:$AE,COLUMN(D$1)-2,FALSE))</f>
        <v>0</v>
      </c>
      <c r="E127" s="7">
        <f>IF(VLOOKUP($B$52&amp;$B127,'[20]Other Summ'!$E:$AE,COLUMN(E$1)-2,FALSE)=" ",0,VLOOKUP($B$52&amp;$B127,'[20]Other Summ'!$E:$AE,COLUMN(E$1)-2,FALSE))</f>
        <v>1500</v>
      </c>
      <c r="F127" s="7">
        <f>IF(VLOOKUP($B$52&amp;$B127,'[20]Other Summ'!$E:$AE,COLUMN(F$1)-2,FALSE)=" ",0,VLOOKUP($B$52&amp;$B127,'[20]Other Summ'!$E:$AE,COLUMN(F$1)-2,FALSE))</f>
        <v>500</v>
      </c>
      <c r="G127" s="7">
        <f>IF(VLOOKUP($B$52&amp;$B127,'[20]Other Summ'!$E:$AE,COLUMN(G$1)-2,FALSE)=" ",0,VLOOKUP($B$52&amp;$B127,'[20]Other Summ'!$E:$AE,COLUMN(G$1)-2,FALSE))</f>
        <v>0</v>
      </c>
      <c r="H127" s="7">
        <f>IF(VLOOKUP($B$52&amp;$B127,'[20]Other Summ'!$E:$AE,COLUMN(H$1)-2,FALSE)=" ",0,VLOOKUP($B$52&amp;$B127,'[20]Other Summ'!$E:$AE,COLUMN(H$1)-2,FALSE))</f>
        <v>514755</v>
      </c>
      <c r="I127" s="7">
        <f>IF(VLOOKUP($B$52&amp;$B127,'[20]Other Summ'!$E:$AE,COLUMN(I$1)-2,FALSE)=" ",0,VLOOKUP($B$52&amp;$B127,'[20]Other Summ'!$E:$AE,COLUMN(I$1)-2,FALSE))</f>
        <v>16066314</v>
      </c>
      <c r="J127" s="7">
        <f>IF(VLOOKUP($B$52&amp;$B127,'[20]Other Summ'!$E:$AE,COLUMN(J$1)-2,FALSE)=" ",0,VLOOKUP($B$52&amp;$B127,'[20]Other Summ'!$E:$AE,COLUMN(J$1)-2,FALSE))</f>
        <v>18891705</v>
      </c>
      <c r="K127" s="7">
        <f>IF(VLOOKUP($B$52&amp;$B127,'[20]Other Summ'!$E:$AE,COLUMN(K$1)-2,FALSE)=" ",0,VLOOKUP($B$52&amp;$B127,'[20]Other Summ'!$E:$AE,COLUMN(K$1)-2,FALSE))</f>
        <v>19585030</v>
      </c>
      <c r="L127" s="7">
        <f>IF(VLOOKUP($B$52&amp;$B127,'[20]Other Summ'!$E:$AE,COLUMN(L$1)-2,FALSE)=" ",0,VLOOKUP($B$52&amp;$B127,'[20]Other Summ'!$E:$AE,COLUMN(L$1)-2,FALSE))</f>
        <v>30881563</v>
      </c>
      <c r="M127" s="7">
        <f>IF(VLOOKUP($B$52&amp;$B127,'[20]Other Summ'!$E:$AE,COLUMN(M$1)-2,FALSE)=" ",0,VLOOKUP($B$52&amp;$B127,'[20]Other Summ'!$E:$AE,COLUMN(M$1)-2,FALSE))</f>
        <v>34490553.100000001</v>
      </c>
      <c r="N127" s="7">
        <f>IF(VLOOKUP($B$52&amp;$B127,'[20]Other Summ'!$E:$AE,COLUMN(N$1)-2,FALSE)=" ",0,VLOOKUP($B$52&amp;$B127,'[20]Other Summ'!$E:$AE,COLUMN(N$1)-2,FALSE))</f>
        <v>34797385</v>
      </c>
      <c r="O127" s="7">
        <f>IF(VLOOKUP($B$52&amp;$B127,'[20]Other Summ'!$E:$AE,COLUMN(O$1)-2,FALSE)=" ",0,VLOOKUP($B$52&amp;$B127,'[20]Other Summ'!$E:$AE,COLUMN(O$1)-2,FALSE))</f>
        <v>31173636.899999999</v>
      </c>
      <c r="P127" s="7">
        <f>IF(VLOOKUP($B$52&amp;$B127,'[20]Other Summ'!$E:$AE,COLUMN(P$1)-2,FALSE)=" ",0,VLOOKUP($B$52&amp;$B127,'[20]Other Summ'!$E:$AE,COLUMN(P$1)-2,FALSE))</f>
        <v>32775662</v>
      </c>
      <c r="Q127" s="7">
        <f>IF(VLOOKUP($B$52&amp;$B127,'[20]Other Summ'!$E:$AE,COLUMN(Q$1)-2,FALSE)=" ",0,VLOOKUP($B$52&amp;$B127,'[20]Other Summ'!$E:$AE,COLUMN(Q$1)-2,FALSE))</f>
        <v>35014818</v>
      </c>
      <c r="R127" s="7">
        <f>IF(VLOOKUP($B$52&amp;$B127,'[20]Other Summ'!$E:$AE,COLUMN(R$1)-2,FALSE)=" ",0,VLOOKUP($B$52&amp;$B127,'[20]Other Summ'!$E:$AE,COLUMN(R$1)-2,FALSE))</f>
        <v>38599325.600000001</v>
      </c>
      <c r="S127" s="7">
        <f>IF(VLOOKUP($B$52&amp;$B127,'[20]Other Summ'!$E:$AE,COLUMN(S$1)-2,FALSE)=" ",0,VLOOKUP($B$52&amp;$B127,'[20]Other Summ'!$E:$AE,COLUMN(S$1)-2,FALSE))</f>
        <v>37115972.049999997</v>
      </c>
      <c r="T127" s="7">
        <f>IF(VLOOKUP($B$52&amp;$B127,'[20]Other Summ'!$E:$AE,COLUMN(T$1)-2,FALSE)=" ",0,VLOOKUP($B$52&amp;$B127,'[20]Other Summ'!$E:$AE,COLUMN(T$1)-2,FALSE))</f>
        <v>24342509</v>
      </c>
      <c r="U127" s="7">
        <f>IF(VLOOKUP($B$52&amp;$B127,'[20]Other Summ'!$E:$AE,COLUMN(U$1)-2,FALSE)=" ",0,VLOOKUP($B$52&amp;$B127,'[20]Other Summ'!$E:$AE,COLUMN(U$1)-2,FALSE))</f>
        <v>153395</v>
      </c>
      <c r="V127" s="7">
        <f>IF(VLOOKUP($B$52&amp;$B127,'[20]Other Summ'!$E:$AE,COLUMN(V$1)-2,FALSE)=" ",0,VLOOKUP($B$52&amp;$B127,'[20]Other Summ'!$E:$AE,COLUMN(V$1)-2,FALSE))</f>
        <v>284888.5</v>
      </c>
      <c r="W127" s="7">
        <f>IF(VLOOKUP($B$52&amp;$B127,'[20]Other Summ'!$E:$AE,COLUMN(W$1)-2,FALSE)=" ",0,VLOOKUP($B$52&amp;$B127,'[20]Other Summ'!$E:$AE,COLUMN(W$1)-2,FALSE))</f>
        <v>105500</v>
      </c>
      <c r="X127" s="7">
        <f>IF(VLOOKUP($B$52&amp;$B127,'[20]Other Summ'!$E:$AE,COLUMN(X$1)-2,FALSE)=" ",0,VLOOKUP($B$52&amp;$B127,'[20]Other Summ'!$E:$AE,COLUMN(X$1)-2,FALSE))</f>
        <v>230625</v>
      </c>
      <c r="Y127" s="7">
        <f>IF(VLOOKUP($B$52&amp;$B127,'[20]Other Summ'!$E:$AE,COLUMN(Y$1)-2,FALSE)=" ",0,VLOOKUP($B$52&amp;$B127,'[20]Other Summ'!$E:$AE,COLUMN(Y$1)-2,FALSE))</f>
        <v>658015</v>
      </c>
      <c r="Z127" s="7">
        <f>IF(VLOOKUP($B$52&amp;$B127,'[20]Other Summ'!$E:$AE,COLUMN(Z$1)-2,FALSE)=" ",0,VLOOKUP($B$52&amp;$B127,'[20]Other Summ'!$E:$AE,COLUMN(Z$1)-2,FALSE))</f>
        <v>413400</v>
      </c>
      <c r="AA127" s="7">
        <f>IF(VLOOKUP($B$52&amp;$B127,'[20]Other Summ'!$E:$AE,COLUMN(AA$1)-2,FALSE)=" ",0,VLOOKUP($B$52&amp;$B127,'[20]Other Summ'!$E:$AE,COLUMN(AA$1)-2,FALSE))</f>
        <v>304500</v>
      </c>
      <c r="AB127" s="7">
        <f>IF(VLOOKUP($B$52&amp;$B127,'[20]Other Summ'!$E:$AE,COLUMN(AB$1)-2,FALSE)=" ",0,VLOOKUP($B$52&amp;$B127,'[20]Other Summ'!$E:$AE,COLUMN(AB$1)-2,FALSE))</f>
        <v>382799</v>
      </c>
      <c r="AC127" s="7">
        <f>IF(VLOOKUP($B$52&amp;$B127,'[20]Other Summ'!$E:$AE,COLUMN(AC$1)-2,FALSE)=" ",0,VLOOKUP($B$52&amp;$B127,'[20]Other Summ'!$E:$AE,COLUMN(AC$1)-2,FALSE))</f>
        <v>394500</v>
      </c>
      <c r="AF127" s="7">
        <f t="shared" si="148"/>
        <v>382799</v>
      </c>
      <c r="AG127" s="7">
        <f t="shared" si="148"/>
        <v>394500</v>
      </c>
      <c r="AH127" s="7" t="e">
        <f>SUMIF('[22]Paga All'!$G$581:$J$1238,$A$3&amp;$B$52&amp;$B127,'[22]Paga All'!$J$581:$J$1238)</f>
        <v>#VALUE!</v>
      </c>
      <c r="AI127" s="7" t="e">
        <f>SUMIF('[23]Paga all'!$F$665:$G$1279,$A$3&amp;$B$116&amp;$B127,'[23]Paga all'!$G$665:$G$1279)</f>
        <v>#VALUE!</v>
      </c>
      <c r="AJ127" s="9" t="e">
        <f>SUMIF('[16]Paga all'!$F$555:$G$1252,$A$3&amp;$B$52&amp;$B127,'[16]Paga all'!$G$555:$G$1252)</f>
        <v>#VALUE!</v>
      </c>
      <c r="AK127" s="9" t="e">
        <f t="shared" ref="AK127:BO127" si="152">AK126*$AD128</f>
        <v>#VALUE!</v>
      </c>
      <c r="AL127" s="9" t="e">
        <f t="shared" si="152"/>
        <v>#VALUE!</v>
      </c>
      <c r="AM127" s="9" t="e">
        <f t="shared" si="152"/>
        <v>#VALUE!</v>
      </c>
      <c r="AN127" s="9" t="e">
        <f t="shared" si="152"/>
        <v>#VALUE!</v>
      </c>
      <c r="AO127" s="9" t="e">
        <f t="shared" si="152"/>
        <v>#VALUE!</v>
      </c>
      <c r="AP127" s="9" t="e">
        <f t="shared" si="152"/>
        <v>#VALUE!</v>
      </c>
      <c r="AQ127" s="9" t="e">
        <f t="shared" si="152"/>
        <v>#VALUE!</v>
      </c>
      <c r="AR127" s="9" t="e">
        <f t="shared" si="152"/>
        <v>#VALUE!</v>
      </c>
      <c r="AS127" s="9" t="e">
        <f t="shared" si="152"/>
        <v>#VALUE!</v>
      </c>
      <c r="AT127" s="9" t="e">
        <f t="shared" si="152"/>
        <v>#VALUE!</v>
      </c>
      <c r="AU127" s="9" t="e">
        <f t="shared" si="152"/>
        <v>#VALUE!</v>
      </c>
      <c r="AV127" s="9" t="e">
        <f t="shared" si="152"/>
        <v>#VALUE!</v>
      </c>
      <c r="AW127" s="9" t="e">
        <f t="shared" si="152"/>
        <v>#VALUE!</v>
      </c>
      <c r="AX127" s="9" t="e">
        <f t="shared" si="152"/>
        <v>#VALUE!</v>
      </c>
      <c r="AY127" s="9" t="e">
        <f t="shared" si="152"/>
        <v>#VALUE!</v>
      </c>
      <c r="AZ127" s="9" t="e">
        <f t="shared" si="152"/>
        <v>#VALUE!</v>
      </c>
      <c r="BA127" s="9" t="e">
        <f t="shared" si="152"/>
        <v>#VALUE!</v>
      </c>
      <c r="BB127" s="9" t="e">
        <f t="shared" si="152"/>
        <v>#VALUE!</v>
      </c>
      <c r="BC127" s="9" t="e">
        <f t="shared" si="152"/>
        <v>#VALUE!</v>
      </c>
      <c r="BD127" s="9" t="e">
        <f t="shared" si="152"/>
        <v>#VALUE!</v>
      </c>
      <c r="BE127" s="9" t="e">
        <f t="shared" si="152"/>
        <v>#VALUE!</v>
      </c>
      <c r="BF127" s="9" t="e">
        <f t="shared" si="152"/>
        <v>#VALUE!</v>
      </c>
      <c r="BG127" s="9" t="e">
        <f t="shared" si="152"/>
        <v>#VALUE!</v>
      </c>
      <c r="BH127" s="9" t="e">
        <f t="shared" si="152"/>
        <v>#VALUE!</v>
      </c>
      <c r="BI127" s="9" t="e">
        <f t="shared" si="152"/>
        <v>#VALUE!</v>
      </c>
      <c r="BJ127" s="9" t="e">
        <f t="shared" si="152"/>
        <v>#VALUE!</v>
      </c>
      <c r="BK127" s="9" t="e">
        <f t="shared" si="152"/>
        <v>#VALUE!</v>
      </c>
      <c r="BL127" s="9" t="e">
        <f t="shared" si="152"/>
        <v>#VALUE!</v>
      </c>
      <c r="BM127" s="9" t="e">
        <f t="shared" si="152"/>
        <v>#VALUE!</v>
      </c>
      <c r="BN127" s="9" t="e">
        <f t="shared" si="152"/>
        <v>#VALUE!</v>
      </c>
      <c r="BO127" s="9" t="e">
        <f t="shared" si="152"/>
        <v>#VALUE!</v>
      </c>
    </row>
    <row r="128" spans="2:67" x14ac:dyDescent="0.25">
      <c r="B128" s="292" t="s">
        <v>314</v>
      </c>
      <c r="D128" s="7">
        <v>0</v>
      </c>
      <c r="E128" s="7">
        <f>E127/E126</f>
        <v>1500</v>
      </c>
      <c r="F128" s="7">
        <f>F127/F126</f>
        <v>500</v>
      </c>
      <c r="G128" s="7">
        <v>0</v>
      </c>
      <c r="H128" s="7">
        <f t="shared" ref="H128:AC128" si="153">H127/H126</f>
        <v>1191.5625</v>
      </c>
      <c r="I128" s="7">
        <f t="shared" si="153"/>
        <v>839.80523757252627</v>
      </c>
      <c r="J128" s="7">
        <f t="shared" si="153"/>
        <v>844.09566149859256</v>
      </c>
      <c r="K128" s="7">
        <f t="shared" si="153"/>
        <v>822.90042016806717</v>
      </c>
      <c r="L128" s="7">
        <f t="shared" si="153"/>
        <v>899.68136926438456</v>
      </c>
      <c r="M128" s="7">
        <f t="shared" si="153"/>
        <v>901.2190196232134</v>
      </c>
      <c r="N128" s="7">
        <f t="shared" si="153"/>
        <v>929.09473206418716</v>
      </c>
      <c r="O128" s="7">
        <f t="shared" si="153"/>
        <v>862.07894969718757</v>
      </c>
      <c r="P128" s="7">
        <f t="shared" si="153"/>
        <v>885.27839451151988</v>
      </c>
      <c r="Q128" s="7">
        <f t="shared" si="153"/>
        <v>891.52942075111389</v>
      </c>
      <c r="R128" s="7">
        <f t="shared" si="153"/>
        <v>941.74556810696083</v>
      </c>
      <c r="S128" s="7">
        <f t="shared" si="153"/>
        <v>1037.9186814876957</v>
      </c>
      <c r="T128" s="7">
        <f t="shared" si="153"/>
        <v>1013.8909992086301</v>
      </c>
      <c r="U128" s="7">
        <f t="shared" si="153"/>
        <v>4793.59375</v>
      </c>
      <c r="V128" s="7">
        <f t="shared" si="153"/>
        <v>6193.228260869565</v>
      </c>
      <c r="W128" s="7">
        <f t="shared" si="153"/>
        <v>3767.8571428571427</v>
      </c>
      <c r="X128" s="7">
        <f t="shared" si="153"/>
        <v>3442.1641791044776</v>
      </c>
      <c r="Y128" s="7">
        <f t="shared" si="153"/>
        <v>3696.7134831460676</v>
      </c>
      <c r="Z128" s="7">
        <f t="shared" si="153"/>
        <v>3900</v>
      </c>
      <c r="AA128" s="7">
        <f t="shared" si="153"/>
        <v>3346.1538461538462</v>
      </c>
      <c r="AB128" s="7">
        <f>AB127/AB126</f>
        <v>3790.0891089108909</v>
      </c>
      <c r="AC128" s="7">
        <f t="shared" si="153"/>
        <v>3867.6470588235293</v>
      </c>
      <c r="AD128" s="300">
        <f>SUM(U127:AC127)/SUM(U126:AC126)</f>
        <v>3898.2989347536618</v>
      </c>
      <c r="AF128" s="7">
        <f>AF127/AF126</f>
        <v>3790.0891089108909</v>
      </c>
      <c r="AG128" s="7">
        <f>AG127/AG126</f>
        <v>3867.6470588235293</v>
      </c>
      <c r="AH128" s="7" t="e">
        <f>SUMIF('[22]Paga All'!$G$581:$J$1238,$A$3&amp;$B$52&amp;$B128,'[22]Paga All'!$J$581:$J$1238)</f>
        <v>#VALUE!</v>
      </c>
      <c r="AI128" s="7" t="e">
        <f>SUMIF('[23]Paga all'!$F$665:$G$1279,$A$3&amp;$B$116&amp;$B128,'[23]Paga all'!$G$665:$G$1279)</f>
        <v>#VALUE!</v>
      </c>
      <c r="AJ128" s="9" t="e">
        <f>SUMIF('[16]Paga all'!$F$555:$G$1252,$A$3&amp;$B$52&amp;$B128,'[16]Paga all'!$G$555:$G$1252)</f>
        <v>#VALUE!</v>
      </c>
      <c r="AK128" s="9" t="e">
        <f t="shared" ref="AK128:BO128" si="154">AK127/AK126</f>
        <v>#VALUE!</v>
      </c>
      <c r="AL128" s="9" t="e">
        <f t="shared" si="154"/>
        <v>#VALUE!</v>
      </c>
      <c r="AM128" s="9" t="e">
        <f t="shared" si="154"/>
        <v>#VALUE!</v>
      </c>
      <c r="AN128" s="9" t="e">
        <f t="shared" si="154"/>
        <v>#VALUE!</v>
      </c>
      <c r="AO128" s="9" t="e">
        <f t="shared" si="154"/>
        <v>#VALUE!</v>
      </c>
      <c r="AP128" s="9" t="e">
        <f t="shared" si="154"/>
        <v>#VALUE!</v>
      </c>
      <c r="AQ128" s="9" t="e">
        <f t="shared" si="154"/>
        <v>#VALUE!</v>
      </c>
      <c r="AR128" s="9" t="e">
        <f t="shared" si="154"/>
        <v>#VALUE!</v>
      </c>
      <c r="AS128" s="9" t="e">
        <f t="shared" si="154"/>
        <v>#VALUE!</v>
      </c>
      <c r="AT128" s="9" t="e">
        <f t="shared" si="154"/>
        <v>#VALUE!</v>
      </c>
      <c r="AU128" s="9" t="e">
        <f t="shared" si="154"/>
        <v>#VALUE!</v>
      </c>
      <c r="AV128" s="9" t="e">
        <f t="shared" si="154"/>
        <v>#VALUE!</v>
      </c>
      <c r="AW128" s="9" t="e">
        <f t="shared" si="154"/>
        <v>#VALUE!</v>
      </c>
      <c r="AX128" s="9" t="e">
        <f t="shared" si="154"/>
        <v>#VALUE!</v>
      </c>
      <c r="AY128" s="9" t="e">
        <f t="shared" si="154"/>
        <v>#VALUE!</v>
      </c>
      <c r="AZ128" s="9" t="e">
        <f t="shared" si="154"/>
        <v>#VALUE!</v>
      </c>
      <c r="BA128" s="9" t="e">
        <f t="shared" si="154"/>
        <v>#VALUE!</v>
      </c>
      <c r="BB128" s="9" t="e">
        <f t="shared" si="154"/>
        <v>#VALUE!</v>
      </c>
      <c r="BC128" s="9" t="e">
        <f t="shared" si="154"/>
        <v>#VALUE!</v>
      </c>
      <c r="BD128" s="9" t="e">
        <f t="shared" si="154"/>
        <v>#VALUE!</v>
      </c>
      <c r="BE128" s="9" t="e">
        <f t="shared" si="154"/>
        <v>#VALUE!</v>
      </c>
      <c r="BF128" s="9" t="e">
        <f t="shared" si="154"/>
        <v>#VALUE!</v>
      </c>
      <c r="BG128" s="9" t="e">
        <f t="shared" si="154"/>
        <v>#VALUE!</v>
      </c>
      <c r="BH128" s="9" t="e">
        <f t="shared" si="154"/>
        <v>#VALUE!</v>
      </c>
      <c r="BI128" s="9" t="e">
        <f t="shared" si="154"/>
        <v>#VALUE!</v>
      </c>
      <c r="BJ128" s="9" t="e">
        <f t="shared" si="154"/>
        <v>#VALUE!</v>
      </c>
      <c r="BK128" s="9" t="e">
        <f t="shared" si="154"/>
        <v>#VALUE!</v>
      </c>
      <c r="BL128" s="9" t="e">
        <f t="shared" si="154"/>
        <v>#VALUE!</v>
      </c>
      <c r="BM128" s="9" t="e">
        <f t="shared" si="154"/>
        <v>#VALUE!</v>
      </c>
      <c r="BN128" s="9" t="e">
        <f t="shared" si="154"/>
        <v>#VALUE!</v>
      </c>
      <c r="BO128" s="9" t="e">
        <f t="shared" si="154"/>
        <v>#VALUE!</v>
      </c>
    </row>
    <row r="129" spans="2:67" x14ac:dyDescent="0.25">
      <c r="B129" s="292" t="s">
        <v>315</v>
      </c>
      <c r="D129" s="7">
        <f>IF(VLOOKUP($B$52&amp;$B129,'[20]Other Summ'!$E:$AE,COLUMN(D$1)-2,FALSE)=" ",0,VLOOKUP($B$52&amp;$B129,'[20]Other Summ'!$E:$AE,COLUMN(D$1)-2,FALSE))</f>
        <v>0</v>
      </c>
      <c r="E129" s="7">
        <f>IF(VLOOKUP($B$52&amp;$B129,'[20]Other Summ'!$E:$AE,COLUMN(E$1)-2,FALSE)=" ",0,VLOOKUP($B$52&amp;$B129,'[20]Other Summ'!$E:$AE,COLUMN(E$1)-2,FALSE))</f>
        <v>155</v>
      </c>
      <c r="F129" s="7">
        <f>IF(VLOOKUP($B$52&amp;$B129,'[20]Other Summ'!$E:$AE,COLUMN(F$1)-2,FALSE)=" ",0,VLOOKUP($B$52&amp;$B129,'[20]Other Summ'!$E:$AE,COLUMN(F$1)-2,FALSE))</f>
        <v>145</v>
      </c>
      <c r="G129" s="7">
        <f>IF(VLOOKUP($B$52&amp;$B129,'[20]Other Summ'!$E:$AE,COLUMN(G$1)-2,FALSE)=" ",0,VLOOKUP($B$52&amp;$B129,'[20]Other Summ'!$E:$AE,COLUMN(G$1)-2,FALSE))</f>
        <v>0</v>
      </c>
      <c r="H129" s="7">
        <f>IF(VLOOKUP($B$52&amp;$B129,'[20]Other Summ'!$E:$AE,COLUMN(H$1)-2,FALSE)=" ",0,VLOOKUP($B$52&amp;$B129,'[20]Other Summ'!$E:$AE,COLUMN(H$1)-2,FALSE))</f>
        <v>7275</v>
      </c>
      <c r="I129" s="7">
        <f>IF(VLOOKUP($B$52&amp;$B129,'[20]Other Summ'!$E:$AE,COLUMN(I$1)-2,FALSE)=" ",0,VLOOKUP($B$52&amp;$B129,'[20]Other Summ'!$E:$AE,COLUMN(I$1)-2,FALSE))</f>
        <v>562839.14</v>
      </c>
      <c r="J129" s="7">
        <f>IF(VLOOKUP($B$52&amp;$B129,'[20]Other Summ'!$E:$AE,COLUMN(J$1)-2,FALSE)=" ",0,VLOOKUP($B$52&amp;$B129,'[20]Other Summ'!$E:$AE,COLUMN(J$1)-2,FALSE))</f>
        <v>678221.04</v>
      </c>
      <c r="K129" s="7">
        <f>IF(VLOOKUP($B$52&amp;$B129,'[20]Other Summ'!$E:$AE,COLUMN(K$1)-2,FALSE)=" ",0,VLOOKUP($B$52&amp;$B129,'[20]Other Summ'!$E:$AE,COLUMN(K$1)-2,FALSE))</f>
        <v>765126.02</v>
      </c>
      <c r="L129" s="7">
        <f>IF(VLOOKUP($B$52&amp;$B129,'[20]Other Summ'!$E:$AE,COLUMN(L$1)-2,FALSE)=" ",0,VLOOKUP($B$52&amp;$B129,'[20]Other Summ'!$E:$AE,COLUMN(L$1)-2,FALSE))</f>
        <v>1395420.62</v>
      </c>
      <c r="M129" s="7">
        <f>IF(VLOOKUP($B$52&amp;$B129,'[20]Other Summ'!$E:$AE,COLUMN(M$1)-2,FALSE)=" ",0,VLOOKUP($B$52&amp;$B129,'[20]Other Summ'!$E:$AE,COLUMN(M$1)-2,FALSE))</f>
        <v>1539588.7</v>
      </c>
      <c r="N129" s="7">
        <f>IF(VLOOKUP($B$52&amp;$B129,'[20]Other Summ'!$E:$AE,COLUMN(N$1)-2,FALSE)=" ",0,VLOOKUP($B$52&amp;$B129,'[20]Other Summ'!$E:$AE,COLUMN(N$1)-2,FALSE))</f>
        <v>1310781.77</v>
      </c>
      <c r="O129" s="7">
        <f>IF(VLOOKUP($B$52&amp;$B129,'[20]Other Summ'!$E:$AE,COLUMN(O$1)-2,FALSE)=" ",0,VLOOKUP($B$52&amp;$B129,'[20]Other Summ'!$E:$AE,COLUMN(O$1)-2,FALSE))</f>
        <v>1629628.9</v>
      </c>
      <c r="P129" s="7">
        <f>IF(VLOOKUP($B$52&amp;$B129,'[20]Other Summ'!$E:$AE,COLUMN(P$1)-2,FALSE)=" ",0,VLOOKUP($B$52&amp;$B129,'[20]Other Summ'!$E:$AE,COLUMN(P$1)-2,FALSE))</f>
        <v>1632854.6</v>
      </c>
      <c r="Q129" s="7">
        <f>IF(VLOOKUP($B$52&amp;$B129,'[20]Other Summ'!$E:$AE,COLUMN(Q$1)-2,FALSE)=" ",0,VLOOKUP($B$52&amp;$B129,'[20]Other Summ'!$E:$AE,COLUMN(Q$1)-2,FALSE))</f>
        <v>1749497</v>
      </c>
      <c r="R129" s="7">
        <f>IF(VLOOKUP($B$52&amp;$B129,'[20]Other Summ'!$E:$AE,COLUMN(R$1)-2,FALSE)=" ",0,VLOOKUP($B$52&amp;$B129,'[20]Other Summ'!$E:$AE,COLUMN(R$1)-2,FALSE))</f>
        <v>1925271.36</v>
      </c>
      <c r="S129" s="7">
        <f>IF(VLOOKUP($B$52&amp;$B129,'[20]Other Summ'!$E:$AE,COLUMN(S$1)-2,FALSE)=" ",0,VLOOKUP($B$52&amp;$B129,'[20]Other Summ'!$E:$AE,COLUMN(S$1)-2,FALSE))</f>
        <v>1861997.5</v>
      </c>
      <c r="T129" s="7">
        <f>IF(VLOOKUP($B$52&amp;$B129,'[20]Other Summ'!$E:$AE,COLUMN(T$1)-2,FALSE)=" ",0,VLOOKUP($B$52&amp;$B129,'[20]Other Summ'!$E:$AE,COLUMN(T$1)-2,FALSE))</f>
        <v>1218088.5499999998</v>
      </c>
      <c r="U129" s="7">
        <f>IF(VLOOKUP($B$52&amp;$B129,'[20]Other Summ'!$E:$AE,COLUMN(U$1)-2,FALSE)=" ",0,VLOOKUP($B$52&amp;$B129,'[20]Other Summ'!$E:$AE,COLUMN(U$1)-2,FALSE))</f>
        <v>15723.95</v>
      </c>
      <c r="V129" s="7">
        <f>IF(VLOOKUP($B$52&amp;$B129,'[20]Other Summ'!$E:$AE,COLUMN(V$1)-2,FALSE)=" ",0,VLOOKUP($B$52&amp;$B129,'[20]Other Summ'!$E:$AE,COLUMN(V$1)-2,FALSE))</f>
        <v>26060.89</v>
      </c>
      <c r="W129" s="7">
        <f>IF(VLOOKUP($B$52&amp;$B129,'[20]Other Summ'!$E:$AE,COLUMN(W$1)-2,FALSE)=" ",0,VLOOKUP($B$52&amp;$B129,'[20]Other Summ'!$E:$AE,COLUMN(W$1)-2,FALSE))</f>
        <v>13115</v>
      </c>
      <c r="X129" s="7">
        <f>IF(VLOOKUP($B$52&amp;$B129,'[20]Other Summ'!$E:$AE,COLUMN(X$1)-2,FALSE)=" ",0,VLOOKUP($B$52&amp;$B129,'[20]Other Summ'!$E:$AE,COLUMN(X$1)-2,FALSE))</f>
        <v>27356.04</v>
      </c>
      <c r="Y129" s="7">
        <f>IF(VLOOKUP($B$52&amp;$B129,'[20]Other Summ'!$E:$AE,COLUMN(Y$1)-2,FALSE)=" ",0,VLOOKUP($B$52&amp;$B129,'[20]Other Summ'!$E:$AE,COLUMN(Y$1)-2,FALSE))</f>
        <v>36631.46</v>
      </c>
      <c r="Z129" s="7">
        <f>IF(VLOOKUP($B$52&amp;$B129,'[20]Other Summ'!$E:$AE,COLUMN(Z$1)-2,FALSE)=" ",0,VLOOKUP($B$52&amp;$B129,'[20]Other Summ'!$E:$AE,COLUMN(Z$1)-2,FALSE))</f>
        <v>32366.760000000002</v>
      </c>
      <c r="AA129" s="7">
        <f>IF(VLOOKUP($B$52&amp;$B129,'[20]Other Summ'!$E:$AE,COLUMN(AA$1)-2,FALSE)=" ",0,VLOOKUP($B$52&amp;$B129,'[20]Other Summ'!$E:$AE,COLUMN(AA$1)-2,FALSE))</f>
        <v>20196.62</v>
      </c>
      <c r="AB129" s="7">
        <f>IF(VLOOKUP($B$52&amp;$B129,'[20]Other Summ'!$E:$AE,COLUMN(AB$1)-2,FALSE)=" ",0,VLOOKUP($B$52&amp;$B129,'[20]Other Summ'!$E:$AE,COLUMN(AB$1)-2,FALSE))</f>
        <v>27202.83</v>
      </c>
      <c r="AC129" s="7">
        <f>IF(VLOOKUP($B$52&amp;$B129,'[20]Other Summ'!$E:$AE,COLUMN(AC$1)-2,FALSE)=" ",0,VLOOKUP($B$52&amp;$B129,'[20]Other Summ'!$E:$AE,COLUMN(AC$1)-2,FALSE))</f>
        <v>24260.239999999998</v>
      </c>
      <c r="AF129" s="7">
        <f>AB129</f>
        <v>27202.83</v>
      </c>
      <c r="AG129" s="7">
        <f>AC129</f>
        <v>24260.239999999998</v>
      </c>
      <c r="AH129" s="7" t="e">
        <f>SUMIF('[22]Paga All'!$G$581:$J$1238,$A$3&amp;$B$52&amp;$B129,'[22]Paga All'!$J$581:$J$1238)+SUMIF('[22]Paga All'!$G$581:$J$1238,$A$3&amp;$B$52&amp;$B130,'[22]Paga All'!$J$581:$J$1238)</f>
        <v>#VALUE!</v>
      </c>
      <c r="AI129" s="7" t="e">
        <f>SUMIF('[23]Paga all'!$F$665:$G$1279,$A$3&amp;$B$116&amp;$B129,'[23]Paga all'!$G$665:$G$1279)+SUMIF('[23]Paga all'!$F$665:$G$1279,$A$3&amp;$B$116&amp;$B130,'[23]Paga all'!$G$665:$G$1279)</f>
        <v>#VALUE!</v>
      </c>
      <c r="AJ129" s="9" t="e">
        <f>SUMIF('[16]Paga all'!$F$555:$G$1252,$A$3&amp;$B$52&amp;$B129,'[16]Paga all'!$G$555:$G$1252)+SUMIF('[16]Paga all'!$F$555:$G$1252,$A$3&amp;$B$52&amp;$B130,'[16]Paga all'!$G$555:$G$1252)</f>
        <v>#VALUE!</v>
      </c>
      <c r="AK129" s="9" t="e">
        <f t="shared" ref="AK129:BO129" si="155">AK126*AK121</f>
        <v>#VALUE!</v>
      </c>
      <c r="AL129" s="9" t="e">
        <f t="shared" si="155"/>
        <v>#VALUE!</v>
      </c>
      <c r="AM129" s="9" t="e">
        <f t="shared" si="155"/>
        <v>#VALUE!</v>
      </c>
      <c r="AN129" s="9" t="e">
        <f t="shared" si="155"/>
        <v>#VALUE!</v>
      </c>
      <c r="AO129" s="9" t="e">
        <f t="shared" si="155"/>
        <v>#VALUE!</v>
      </c>
      <c r="AP129" s="9" t="e">
        <f t="shared" si="155"/>
        <v>#VALUE!</v>
      </c>
      <c r="AQ129" s="9" t="e">
        <f t="shared" si="155"/>
        <v>#VALUE!</v>
      </c>
      <c r="AR129" s="9" t="e">
        <f t="shared" si="155"/>
        <v>#VALUE!</v>
      </c>
      <c r="AS129" s="9" t="e">
        <f t="shared" si="155"/>
        <v>#VALUE!</v>
      </c>
      <c r="AT129" s="9" t="e">
        <f t="shared" si="155"/>
        <v>#VALUE!</v>
      </c>
      <c r="AU129" s="9" t="e">
        <f t="shared" si="155"/>
        <v>#VALUE!</v>
      </c>
      <c r="AV129" s="9" t="e">
        <f t="shared" si="155"/>
        <v>#VALUE!</v>
      </c>
      <c r="AW129" s="9" t="e">
        <f t="shared" si="155"/>
        <v>#VALUE!</v>
      </c>
      <c r="AX129" s="9" t="e">
        <f t="shared" si="155"/>
        <v>#VALUE!</v>
      </c>
      <c r="AY129" s="9" t="e">
        <f t="shared" si="155"/>
        <v>#VALUE!</v>
      </c>
      <c r="AZ129" s="9" t="e">
        <f t="shared" si="155"/>
        <v>#VALUE!</v>
      </c>
      <c r="BA129" s="9" t="e">
        <f t="shared" si="155"/>
        <v>#VALUE!</v>
      </c>
      <c r="BB129" s="9" t="e">
        <f t="shared" si="155"/>
        <v>#VALUE!</v>
      </c>
      <c r="BC129" s="9" t="e">
        <f t="shared" si="155"/>
        <v>#VALUE!</v>
      </c>
      <c r="BD129" s="9" t="e">
        <f t="shared" si="155"/>
        <v>#VALUE!</v>
      </c>
      <c r="BE129" s="9" t="e">
        <f t="shared" si="155"/>
        <v>#VALUE!</v>
      </c>
      <c r="BF129" s="9" t="e">
        <f t="shared" si="155"/>
        <v>#VALUE!</v>
      </c>
      <c r="BG129" s="9" t="e">
        <f t="shared" si="155"/>
        <v>#VALUE!</v>
      </c>
      <c r="BH129" s="9" t="e">
        <f t="shared" si="155"/>
        <v>#VALUE!</v>
      </c>
      <c r="BI129" s="9" t="e">
        <f t="shared" si="155"/>
        <v>#VALUE!</v>
      </c>
      <c r="BJ129" s="9" t="e">
        <f t="shared" si="155"/>
        <v>#VALUE!</v>
      </c>
      <c r="BK129" s="9" t="e">
        <f t="shared" si="155"/>
        <v>#VALUE!</v>
      </c>
      <c r="BL129" s="9" t="e">
        <f t="shared" si="155"/>
        <v>#VALUE!</v>
      </c>
      <c r="BM129" s="9" t="e">
        <f t="shared" si="155"/>
        <v>#VALUE!</v>
      </c>
      <c r="BN129" s="9" t="e">
        <f t="shared" si="155"/>
        <v>#VALUE!</v>
      </c>
      <c r="BO129" s="9" t="e">
        <f t="shared" si="155"/>
        <v>#VALUE!</v>
      </c>
    </row>
    <row r="130" spans="2:67" x14ac:dyDescent="0.25">
      <c r="B130" s="292" t="s">
        <v>316</v>
      </c>
      <c r="D130" s="7">
        <f>IF(VLOOKUP($B$52&amp;$B130,'[20]Other Summ'!$E:$AE,COLUMN(D$1)-2,FALSE)=" ",0,VLOOKUP($B$52&amp;$B130,'[20]Other Summ'!$E:$AE,COLUMN(D$1)-2,FALSE))</f>
        <v>0</v>
      </c>
      <c r="E130" s="7">
        <f>IF(VLOOKUP($B$52&amp;$B130,'[20]Other Summ'!$E:$AE,COLUMN(E$1)-2,FALSE)=" ",0,VLOOKUP($B$52&amp;$B130,'[20]Other Summ'!$E:$AE,COLUMN(E$1)-2,FALSE))</f>
        <v>20</v>
      </c>
      <c r="F130" s="7">
        <f>IF(VLOOKUP($B$52&amp;$B130,'[20]Other Summ'!$E:$AE,COLUMN(F$1)-2,FALSE)=" ",0,VLOOKUP($B$52&amp;$B130,'[20]Other Summ'!$E:$AE,COLUMN(F$1)-2,FALSE))</f>
        <v>20</v>
      </c>
      <c r="G130" s="7">
        <f>IF(VLOOKUP($B$52&amp;$B130,'[20]Other Summ'!$E:$AE,COLUMN(G$1)-2,FALSE)=" ",0,VLOOKUP($B$52&amp;$B130,'[20]Other Summ'!$E:$AE,COLUMN(G$1)-2,FALSE))</f>
        <v>0</v>
      </c>
      <c r="H130" s="7">
        <f>IF(VLOOKUP($B$52&amp;$B130,'[20]Other Summ'!$E:$AE,COLUMN(H$1)-2,FALSE)=" ",0,VLOOKUP($B$52&amp;$B130,'[20]Other Summ'!$E:$AE,COLUMN(H$1)-2,FALSE))</f>
        <v>7275</v>
      </c>
      <c r="I130" s="7">
        <f>IF(VLOOKUP($B$52&amp;$B130,'[20]Other Summ'!$E:$AE,COLUMN(I$1)-2,FALSE)=" ",0,VLOOKUP($B$52&amp;$B130,'[20]Other Summ'!$E:$AE,COLUMN(I$1)-2,FALSE))</f>
        <v>275945</v>
      </c>
      <c r="J130" s="7">
        <f>IF(VLOOKUP($B$52&amp;$B130,'[20]Other Summ'!$E:$AE,COLUMN(J$1)-2,FALSE)=" ",0,VLOOKUP($B$52&amp;$B130,'[20]Other Summ'!$E:$AE,COLUMN(J$1)-2,FALSE))</f>
        <v>334645</v>
      </c>
      <c r="K130" s="7">
        <f>IF(VLOOKUP($B$52&amp;$B130,'[20]Other Summ'!$E:$AE,COLUMN(K$1)-2,FALSE)=" ",0,VLOOKUP($B$52&amp;$B130,'[20]Other Summ'!$E:$AE,COLUMN(K$1)-2,FALSE))</f>
        <v>347220</v>
      </c>
      <c r="L130" s="7">
        <f>IF(VLOOKUP($B$52&amp;$B130,'[20]Other Summ'!$E:$AE,COLUMN(L$1)-2,FALSE)=" ",0,VLOOKUP($B$52&amp;$B130,'[20]Other Summ'!$E:$AE,COLUMN(L$1)-2,FALSE))</f>
        <v>534825</v>
      </c>
      <c r="M130" s="7">
        <f>IF(VLOOKUP($B$52&amp;$B130,'[20]Other Summ'!$E:$AE,COLUMN(M$1)-2,FALSE)=" ",0,VLOOKUP($B$52&amp;$B130,'[20]Other Summ'!$E:$AE,COLUMN(M$1)-2,FALSE))</f>
        <v>586720</v>
      </c>
      <c r="N130" s="7">
        <f>IF(VLOOKUP($B$52&amp;$B130,'[20]Other Summ'!$E:$AE,COLUMN(N$1)-2,FALSE)=" ",0,VLOOKUP($B$52&amp;$B130,'[20]Other Summ'!$E:$AE,COLUMN(N$1)-2,FALSE))</f>
        <v>582650</v>
      </c>
      <c r="O130" s="7">
        <f>IF(VLOOKUP($B$52&amp;$B130,'[20]Other Summ'!$E:$AE,COLUMN(O$1)-2,FALSE)=" ",0,VLOOKUP($B$52&amp;$B130,'[20]Other Summ'!$E:$AE,COLUMN(O$1)-2,FALSE))</f>
        <v>624443.56000000006</v>
      </c>
      <c r="P130" s="7">
        <f>IF(VLOOKUP($B$52&amp;$B130,'[20]Other Summ'!$E:$AE,COLUMN(P$1)-2,FALSE)=" ",0,VLOOKUP($B$52&amp;$B130,'[20]Other Summ'!$E:$AE,COLUMN(P$1)-2,FALSE))</f>
        <v>655510.04</v>
      </c>
      <c r="Q130" s="7">
        <f>IF(VLOOKUP($B$52&amp;$B130,'[20]Other Summ'!$E:$AE,COLUMN(Q$1)-2,FALSE)=" ",0,VLOOKUP($B$52&amp;$B130,'[20]Other Summ'!$E:$AE,COLUMN(Q$1)-2,FALSE))</f>
        <v>700394.36</v>
      </c>
      <c r="R130" s="7">
        <f>IF(VLOOKUP($B$52&amp;$B130,'[20]Other Summ'!$E:$AE,COLUMN(R$1)-2,FALSE)=" ",0,VLOOKUP($B$52&amp;$B130,'[20]Other Summ'!$E:$AE,COLUMN(R$1)-2,FALSE))</f>
        <v>772246.64</v>
      </c>
      <c r="S130" s="7">
        <f>IF(VLOOKUP($B$52&amp;$B130,'[20]Other Summ'!$E:$AE,COLUMN(S$1)-2,FALSE)=" ",0,VLOOKUP($B$52&amp;$B130,'[20]Other Summ'!$E:$AE,COLUMN(S$1)-2,FALSE))</f>
        <v>742797</v>
      </c>
      <c r="T130" s="7">
        <f>IF(VLOOKUP($B$52&amp;$B130,'[20]Other Summ'!$E:$AE,COLUMN(T$1)-2,FALSE)=" ",0,VLOOKUP($B$52&amp;$B130,'[20]Other Summ'!$E:$AE,COLUMN(T$1)-2,FALSE))</f>
        <v>486483.77999999997</v>
      </c>
      <c r="U130" s="7">
        <f>IF(VLOOKUP($B$52&amp;$B130,'[20]Other Summ'!$E:$AE,COLUMN(U$1)-2,FALSE)=" ",0,VLOOKUP($B$52&amp;$B130,'[20]Other Summ'!$E:$AE,COLUMN(U$1)-2,FALSE))</f>
        <v>780</v>
      </c>
      <c r="V130" s="7">
        <f>IF(VLOOKUP($B$52&amp;$B130,'[20]Other Summ'!$E:$AE,COLUMN(V$1)-2,FALSE)=" ",0,VLOOKUP($B$52&amp;$B130,'[20]Other Summ'!$E:$AE,COLUMN(V$1)-2,FALSE))</f>
        <v>820</v>
      </c>
      <c r="W130" s="7">
        <f>IF(VLOOKUP($B$52&amp;$B130,'[20]Other Summ'!$E:$AE,COLUMN(W$1)-2,FALSE)=" ",0,VLOOKUP($B$52&amp;$B130,'[20]Other Summ'!$E:$AE,COLUMN(W$1)-2,FALSE))</f>
        <v>620</v>
      </c>
      <c r="X130" s="7">
        <f>IF(VLOOKUP($B$52&amp;$B130,'[20]Other Summ'!$E:$AE,COLUMN(X$1)-2,FALSE)=" ",0,VLOOKUP($B$52&amp;$B130,'[20]Other Summ'!$E:$AE,COLUMN(X$1)-2,FALSE))</f>
        <v>2180</v>
      </c>
      <c r="Y130" s="7">
        <f>IF(VLOOKUP($B$52&amp;$B130,'[20]Other Summ'!$E:$AE,COLUMN(Y$1)-2,FALSE)=" ",0,VLOOKUP($B$52&amp;$B130,'[20]Other Summ'!$E:$AE,COLUMN(Y$1)-2,FALSE))</f>
        <v>7540</v>
      </c>
      <c r="Z130" s="7">
        <f>IF(VLOOKUP($B$52&amp;$B130,'[20]Other Summ'!$E:$AE,COLUMN(Z$1)-2,FALSE)=" ",0,VLOOKUP($B$52&amp;$B130,'[20]Other Summ'!$E:$AE,COLUMN(Z$1)-2,FALSE))</f>
        <v>3740</v>
      </c>
      <c r="AA130" s="7">
        <f>IF(VLOOKUP($B$52&amp;$B130,'[20]Other Summ'!$E:$AE,COLUMN(AA$1)-2,FALSE)=" ",0,VLOOKUP($B$52&amp;$B130,'[20]Other Summ'!$E:$AE,COLUMN(AA$1)-2,FALSE))</f>
        <v>3410</v>
      </c>
      <c r="AB130" s="7">
        <f>IF(VLOOKUP($B$52&amp;$B130,'[20]Other Summ'!$E:$AE,COLUMN(AB$1)-2,FALSE)=" ",0,VLOOKUP($B$52&amp;$B130,'[20]Other Summ'!$E:$AE,COLUMN(AB$1)-2,FALSE))</f>
        <v>3765</v>
      </c>
      <c r="AC130" s="7">
        <f>IF(VLOOKUP($B$52&amp;$B130,'[20]Other Summ'!$E:$AE,COLUMN(AC$1)-2,FALSE)=" ",0,VLOOKUP($B$52&amp;$B130,'[20]Other Summ'!$E:$AE,COLUMN(AC$1)-2,FALSE))</f>
        <v>3675</v>
      </c>
      <c r="AF130" s="7">
        <f>AB130</f>
        <v>3765</v>
      </c>
      <c r="AG130" s="7">
        <f>AC130</f>
        <v>3675</v>
      </c>
      <c r="AH130" s="7" t="e">
        <f>SUMIF('[22]Paga All'!$G$581:$J$1238,$A$3&amp;$B$52&amp;$B130,'[22]Paga All'!$J$581:$J$1238)</f>
        <v>#VALUE!</v>
      </c>
      <c r="AI130" s="7" t="e">
        <f>SUMIF('[23]Paga all'!$F$665:$G$1279,$A$3&amp;$B$116&amp;$B130,'[23]Paga all'!$G$665:$G$1279)</f>
        <v>#VALUE!</v>
      </c>
      <c r="AJ130" s="9" t="e">
        <f>SUMIF('[16]Paga all'!$F$555:$G$1252,$A$3&amp;$B$52&amp;$B130,'[16]Paga all'!$G$555:$G$1252)</f>
        <v>#VALUE!</v>
      </c>
      <c r="AK130" s="9" t="e">
        <f t="shared" ref="AK130:BO130" si="156">AK122*AK129</f>
        <v>#VALUE!</v>
      </c>
      <c r="AL130" s="9" t="e">
        <f t="shared" si="156"/>
        <v>#VALUE!</v>
      </c>
      <c r="AM130" s="9" t="e">
        <f t="shared" si="156"/>
        <v>#VALUE!</v>
      </c>
      <c r="AN130" s="9" t="e">
        <f t="shared" si="156"/>
        <v>#VALUE!</v>
      </c>
      <c r="AO130" s="9" t="e">
        <f t="shared" si="156"/>
        <v>#VALUE!</v>
      </c>
      <c r="AP130" s="9" t="e">
        <f t="shared" si="156"/>
        <v>#VALUE!</v>
      </c>
      <c r="AQ130" s="9" t="e">
        <f t="shared" si="156"/>
        <v>#VALUE!</v>
      </c>
      <c r="AR130" s="9" t="e">
        <f t="shared" si="156"/>
        <v>#VALUE!</v>
      </c>
      <c r="AS130" s="9" t="e">
        <f t="shared" si="156"/>
        <v>#VALUE!</v>
      </c>
      <c r="AT130" s="9" t="e">
        <f t="shared" si="156"/>
        <v>#VALUE!</v>
      </c>
      <c r="AU130" s="9" t="e">
        <f t="shared" si="156"/>
        <v>#VALUE!</v>
      </c>
      <c r="AV130" s="9" t="e">
        <f t="shared" si="156"/>
        <v>#VALUE!</v>
      </c>
      <c r="AW130" s="9" t="e">
        <f t="shared" si="156"/>
        <v>#VALUE!</v>
      </c>
      <c r="AX130" s="9" t="e">
        <f t="shared" si="156"/>
        <v>#VALUE!</v>
      </c>
      <c r="AY130" s="9" t="e">
        <f t="shared" si="156"/>
        <v>#VALUE!</v>
      </c>
      <c r="AZ130" s="9" t="e">
        <f t="shared" si="156"/>
        <v>#VALUE!</v>
      </c>
      <c r="BA130" s="9" t="e">
        <f t="shared" si="156"/>
        <v>#VALUE!</v>
      </c>
      <c r="BB130" s="9" t="e">
        <f t="shared" si="156"/>
        <v>#VALUE!</v>
      </c>
      <c r="BC130" s="9" t="e">
        <f t="shared" si="156"/>
        <v>#VALUE!</v>
      </c>
      <c r="BD130" s="9" t="e">
        <f t="shared" si="156"/>
        <v>#VALUE!</v>
      </c>
      <c r="BE130" s="9" t="e">
        <f t="shared" si="156"/>
        <v>#VALUE!</v>
      </c>
      <c r="BF130" s="9" t="e">
        <f t="shared" si="156"/>
        <v>#VALUE!</v>
      </c>
      <c r="BG130" s="9" t="e">
        <f t="shared" si="156"/>
        <v>#VALUE!</v>
      </c>
      <c r="BH130" s="9" t="e">
        <f t="shared" si="156"/>
        <v>#VALUE!</v>
      </c>
      <c r="BI130" s="9" t="e">
        <f t="shared" si="156"/>
        <v>#VALUE!</v>
      </c>
      <c r="BJ130" s="9" t="e">
        <f t="shared" si="156"/>
        <v>#VALUE!</v>
      </c>
      <c r="BK130" s="9" t="e">
        <f t="shared" si="156"/>
        <v>#VALUE!</v>
      </c>
      <c r="BL130" s="9" t="e">
        <f t="shared" si="156"/>
        <v>#VALUE!</v>
      </c>
      <c r="BM130" s="9" t="e">
        <f t="shared" si="156"/>
        <v>#VALUE!</v>
      </c>
      <c r="BN130" s="9" t="e">
        <f t="shared" si="156"/>
        <v>#VALUE!</v>
      </c>
      <c r="BO130" s="9" t="e">
        <f t="shared" si="156"/>
        <v>#VALUE!</v>
      </c>
    </row>
    <row r="132" spans="2:67" x14ac:dyDescent="0.25">
      <c r="B132" s="1" t="s">
        <v>123</v>
      </c>
      <c r="D132" s="240"/>
      <c r="E132" s="240"/>
      <c r="F132" s="240"/>
      <c r="G132" s="240"/>
      <c r="H132" s="240"/>
      <c r="I132" s="240"/>
      <c r="J132" s="240"/>
      <c r="K132" s="240"/>
      <c r="L132" s="240"/>
      <c r="M132" s="240"/>
      <c r="N132" s="240"/>
      <c r="O132" s="240"/>
      <c r="P132" s="240"/>
      <c r="Q132" s="240"/>
      <c r="R132" s="240"/>
      <c r="S132" s="240"/>
      <c r="T132" s="240"/>
      <c r="U132" s="240"/>
      <c r="V132" s="240"/>
      <c r="W132" s="240"/>
      <c r="X132" s="240"/>
      <c r="Y132" s="240"/>
      <c r="Z132" s="240"/>
      <c r="AA132" s="234">
        <f>RATE((COUNT($E$1:$O$1)),,-$D133,$O133)</f>
        <v>8.5082669683742229E-2</v>
      </c>
      <c r="AB132" s="234">
        <f>RATE((COUNT($E$1:$O$1)),,-$D133,$O133)</f>
        <v>8.5082669683742229E-2</v>
      </c>
      <c r="AC132" s="234">
        <f>RATE((COUNT($Q$1:$AC$1)),,-$P133,$AC133)</f>
        <v>7.1344763137328987E-2</v>
      </c>
      <c r="AF132" s="234"/>
      <c r="AG132" s="234"/>
      <c r="AH132" s="234"/>
    </row>
    <row r="133" spans="2:67" x14ac:dyDescent="0.25">
      <c r="B133" s="242" t="s">
        <v>137</v>
      </c>
      <c r="D133" s="243">
        <f>D140+D141</f>
        <v>268</v>
      </c>
      <c r="E133" s="243">
        <f>E140+E141</f>
        <v>282</v>
      </c>
      <c r="F133" s="243">
        <f>F140+F141</f>
        <v>346</v>
      </c>
      <c r="G133" s="243">
        <f>G140+G141</f>
        <v>423</v>
      </c>
      <c r="H133" s="243">
        <f t="shared" ref="H133:AC133" si="157">H140+H141</f>
        <v>573</v>
      </c>
      <c r="I133" s="243">
        <f t="shared" si="157"/>
        <v>575</v>
      </c>
      <c r="J133" s="243">
        <f t="shared" si="157"/>
        <v>618</v>
      </c>
      <c r="K133" s="243">
        <f t="shared" si="157"/>
        <v>635</v>
      </c>
      <c r="L133" s="243">
        <f t="shared" si="157"/>
        <v>632</v>
      </c>
      <c r="M133" s="243">
        <f t="shared" si="157"/>
        <v>634</v>
      </c>
      <c r="N133" s="243">
        <f t="shared" si="157"/>
        <v>662</v>
      </c>
      <c r="O133" s="243">
        <f t="shared" si="157"/>
        <v>658</v>
      </c>
      <c r="P133" s="243">
        <f t="shared" si="157"/>
        <v>723</v>
      </c>
      <c r="Q133" s="243">
        <f t="shared" si="157"/>
        <v>816</v>
      </c>
      <c r="R133" s="243">
        <f t="shared" si="157"/>
        <v>885</v>
      </c>
      <c r="S133" s="243">
        <f t="shared" si="157"/>
        <v>956</v>
      </c>
      <c r="T133" s="243">
        <f t="shared" si="157"/>
        <v>1050</v>
      </c>
      <c r="U133" s="243">
        <f t="shared" si="157"/>
        <v>1130</v>
      </c>
      <c r="V133" s="243">
        <f t="shared" si="157"/>
        <v>1217</v>
      </c>
      <c r="W133" s="243">
        <f t="shared" si="157"/>
        <v>1334</v>
      </c>
      <c r="X133" s="243">
        <f t="shared" si="157"/>
        <v>1467</v>
      </c>
      <c r="Y133" s="243">
        <f t="shared" si="157"/>
        <v>1648</v>
      </c>
      <c r="Z133" s="243">
        <f t="shared" si="157"/>
        <v>1695</v>
      </c>
      <c r="AA133" s="243">
        <f t="shared" si="157"/>
        <v>1725</v>
      </c>
      <c r="AB133" s="243">
        <f>AB140+AB141</f>
        <v>1714</v>
      </c>
      <c r="AC133" s="243">
        <f t="shared" si="157"/>
        <v>1771</v>
      </c>
      <c r="AF133" s="244">
        <f>SUM(AF140:AF141)</f>
        <v>1714</v>
      </c>
      <c r="AG133" s="244">
        <f t="shared" ref="AG133:BO133" si="158">ROUND((AF140+AF141)*(1+AG134),)</f>
        <v>1774</v>
      </c>
      <c r="AH133" s="244">
        <f t="shared" si="158"/>
        <v>1833</v>
      </c>
      <c r="AI133" s="245" t="e">
        <f t="shared" si="158"/>
        <v>#VALUE!</v>
      </c>
      <c r="AJ133" s="245" t="e">
        <f t="shared" si="158"/>
        <v>#VALUE!</v>
      </c>
      <c r="AK133" s="245" t="e">
        <f t="shared" si="158"/>
        <v>#VALUE!</v>
      </c>
      <c r="AL133" s="245" t="e">
        <f t="shared" si="158"/>
        <v>#VALUE!</v>
      </c>
      <c r="AM133" s="245" t="e">
        <f t="shared" si="158"/>
        <v>#VALUE!</v>
      </c>
      <c r="AN133" s="245" t="e">
        <f t="shared" si="158"/>
        <v>#VALUE!</v>
      </c>
      <c r="AO133" s="245" t="e">
        <f t="shared" si="158"/>
        <v>#VALUE!</v>
      </c>
      <c r="AP133" s="245" t="e">
        <f t="shared" si="158"/>
        <v>#VALUE!</v>
      </c>
      <c r="AQ133" s="245" t="e">
        <f t="shared" si="158"/>
        <v>#VALUE!</v>
      </c>
      <c r="AR133" s="245" t="e">
        <f t="shared" si="158"/>
        <v>#VALUE!</v>
      </c>
      <c r="AS133" s="245" t="e">
        <f t="shared" si="158"/>
        <v>#VALUE!</v>
      </c>
      <c r="AT133" s="245" t="e">
        <f t="shared" si="158"/>
        <v>#VALUE!</v>
      </c>
      <c r="AU133" s="245" t="e">
        <f t="shared" si="158"/>
        <v>#VALUE!</v>
      </c>
      <c r="AV133" s="245" t="e">
        <f t="shared" si="158"/>
        <v>#VALUE!</v>
      </c>
      <c r="AW133" s="245" t="e">
        <f t="shared" si="158"/>
        <v>#VALUE!</v>
      </c>
      <c r="AX133" s="245" t="e">
        <f t="shared" si="158"/>
        <v>#VALUE!</v>
      </c>
      <c r="AY133" s="245" t="e">
        <f t="shared" si="158"/>
        <v>#VALUE!</v>
      </c>
      <c r="AZ133" s="245" t="e">
        <f t="shared" si="158"/>
        <v>#VALUE!</v>
      </c>
      <c r="BA133" s="245" t="e">
        <f t="shared" si="158"/>
        <v>#VALUE!</v>
      </c>
      <c r="BB133" s="245" t="e">
        <f t="shared" si="158"/>
        <v>#VALUE!</v>
      </c>
      <c r="BC133" s="245" t="e">
        <f t="shared" si="158"/>
        <v>#VALUE!</v>
      </c>
      <c r="BD133" s="245" t="e">
        <f t="shared" si="158"/>
        <v>#VALUE!</v>
      </c>
      <c r="BE133" s="245" t="e">
        <f t="shared" si="158"/>
        <v>#VALUE!</v>
      </c>
      <c r="BF133" s="245" t="e">
        <f t="shared" si="158"/>
        <v>#VALUE!</v>
      </c>
      <c r="BG133" s="245" t="e">
        <f t="shared" si="158"/>
        <v>#VALUE!</v>
      </c>
      <c r="BH133" s="245" t="e">
        <f t="shared" si="158"/>
        <v>#VALUE!</v>
      </c>
      <c r="BI133" s="245" t="e">
        <f t="shared" si="158"/>
        <v>#VALUE!</v>
      </c>
      <c r="BJ133" s="245" t="e">
        <f t="shared" si="158"/>
        <v>#VALUE!</v>
      </c>
      <c r="BK133" s="245" t="e">
        <f t="shared" si="158"/>
        <v>#VALUE!</v>
      </c>
      <c r="BL133" s="245" t="e">
        <f t="shared" si="158"/>
        <v>#VALUE!</v>
      </c>
      <c r="BM133" s="245" t="e">
        <f t="shared" si="158"/>
        <v>#VALUE!</v>
      </c>
      <c r="BN133" s="245" t="e">
        <f t="shared" si="158"/>
        <v>#VALUE!</v>
      </c>
      <c r="BO133" s="245" t="e">
        <f t="shared" si="158"/>
        <v>#VALUE!</v>
      </c>
    </row>
    <row r="134" spans="2:67" x14ac:dyDescent="0.25">
      <c r="B134" s="246" t="s">
        <v>99</v>
      </c>
      <c r="C134" s="247"/>
      <c r="D134" s="248"/>
      <c r="E134" s="249">
        <f>RATE(1,,-D133,E133)</f>
        <v>5.2238805970149328E-2</v>
      </c>
      <c r="F134" s="249">
        <f t="shared" ref="F134:AB134" si="159">RATE(1,,-E133,F133)</f>
        <v>0.22695035460992916</v>
      </c>
      <c r="G134" s="249">
        <f t="shared" si="159"/>
        <v>0.22254335260115596</v>
      </c>
      <c r="H134" s="249">
        <f t="shared" si="159"/>
        <v>0.35460992907801431</v>
      </c>
      <c r="I134" s="249">
        <f t="shared" si="159"/>
        <v>3.4904013961604991E-3</v>
      </c>
      <c r="J134" s="249">
        <f t="shared" si="159"/>
        <v>7.4782608695652134E-2</v>
      </c>
      <c r="K134" s="249">
        <f t="shared" si="159"/>
        <v>2.7508090614886842E-2</v>
      </c>
      <c r="L134" s="249">
        <f t="shared" si="159"/>
        <v>-4.724409448818882E-3</v>
      </c>
      <c r="M134" s="249">
        <f t="shared" si="159"/>
        <v>3.1645569620251438E-3</v>
      </c>
      <c r="N134" s="249">
        <f t="shared" si="159"/>
        <v>4.4164037854889635E-2</v>
      </c>
      <c r="O134" s="249">
        <f t="shared" si="159"/>
        <v>-6.0422960725075147E-3</v>
      </c>
      <c r="P134" s="249">
        <f t="shared" si="159"/>
        <v>9.8784194528875449E-2</v>
      </c>
      <c r="Q134" s="249">
        <f t="shared" si="159"/>
        <v>0.12863070539419086</v>
      </c>
      <c r="R134" s="249">
        <f t="shared" si="159"/>
        <v>8.4558823529411825E-2</v>
      </c>
      <c r="S134" s="249">
        <f t="shared" si="159"/>
        <v>8.0225988700565048E-2</v>
      </c>
      <c r="T134" s="249">
        <f t="shared" si="159"/>
        <v>9.8326359832636143E-2</v>
      </c>
      <c r="U134" s="249">
        <f t="shared" si="159"/>
        <v>7.6190476190476225E-2</v>
      </c>
      <c r="V134" s="249">
        <f t="shared" si="159"/>
        <v>7.6991150442477868E-2</v>
      </c>
      <c r="W134" s="249">
        <f t="shared" si="159"/>
        <v>9.6138044371405204E-2</v>
      </c>
      <c r="X134" s="249">
        <f t="shared" si="159"/>
        <v>9.9700149925037548E-2</v>
      </c>
      <c r="Y134" s="249">
        <f t="shared" si="159"/>
        <v>0.12338104976141784</v>
      </c>
      <c r="Z134" s="249">
        <f t="shared" si="159"/>
        <v>2.8519417475728198E-2</v>
      </c>
      <c r="AA134" s="249">
        <f t="shared" si="159"/>
        <v>1.7699115044247805E-2</v>
      </c>
      <c r="AB134" s="249">
        <f t="shared" si="159"/>
        <v>-6.3768115942028471E-3</v>
      </c>
      <c r="AC134" s="249">
        <f>RATE(1,,-AA133,AC133)</f>
        <v>2.6666666666666772E-2</v>
      </c>
      <c r="AD134" s="250">
        <v>0.1</v>
      </c>
      <c r="AF134" s="267">
        <v>3.5000000000000003E-2</v>
      </c>
      <c r="AG134" s="267">
        <f>AF134</f>
        <v>3.5000000000000003E-2</v>
      </c>
      <c r="AH134" s="267">
        <f t="shared" ref="AH134:AW138" si="160">AG134</f>
        <v>3.5000000000000003E-2</v>
      </c>
      <c r="AI134" s="267">
        <f t="shared" si="160"/>
        <v>3.5000000000000003E-2</v>
      </c>
      <c r="AJ134" s="267">
        <v>5.5E-2</v>
      </c>
      <c r="AK134" s="267">
        <v>0.08</v>
      </c>
      <c r="AL134" s="252">
        <f>AD134</f>
        <v>0.1</v>
      </c>
      <c r="AM134" s="252">
        <f t="shared" si="160"/>
        <v>0.1</v>
      </c>
      <c r="AN134" s="252">
        <f t="shared" si="160"/>
        <v>0.1</v>
      </c>
      <c r="AO134" s="252">
        <f t="shared" si="160"/>
        <v>0.1</v>
      </c>
      <c r="AP134" s="252">
        <f t="shared" si="160"/>
        <v>0.1</v>
      </c>
      <c r="AQ134" s="252">
        <f t="shared" si="160"/>
        <v>0.1</v>
      </c>
      <c r="AR134" s="252">
        <f t="shared" si="160"/>
        <v>0.1</v>
      </c>
      <c r="AS134" s="252">
        <f t="shared" si="160"/>
        <v>0.1</v>
      </c>
      <c r="AT134" s="252">
        <f t="shared" si="160"/>
        <v>0.1</v>
      </c>
      <c r="AU134" s="252">
        <f t="shared" si="160"/>
        <v>0.1</v>
      </c>
      <c r="AV134" s="252">
        <f t="shared" si="160"/>
        <v>0.1</v>
      </c>
      <c r="AW134" s="252">
        <f t="shared" si="160"/>
        <v>0.1</v>
      </c>
      <c r="AX134" s="252">
        <f t="shared" ref="AX134:BM138" si="161">AW134</f>
        <v>0.1</v>
      </c>
      <c r="AY134" s="252">
        <f t="shared" si="161"/>
        <v>0.1</v>
      </c>
      <c r="AZ134" s="252">
        <f t="shared" si="161"/>
        <v>0.1</v>
      </c>
      <c r="BA134" s="252">
        <f t="shared" si="161"/>
        <v>0.1</v>
      </c>
      <c r="BB134" s="252">
        <f t="shared" si="161"/>
        <v>0.1</v>
      </c>
      <c r="BC134" s="252">
        <f t="shared" si="161"/>
        <v>0.1</v>
      </c>
      <c r="BD134" s="252">
        <f t="shared" si="161"/>
        <v>0.1</v>
      </c>
      <c r="BE134" s="252">
        <f t="shared" si="161"/>
        <v>0.1</v>
      </c>
      <c r="BF134" s="252">
        <f t="shared" si="161"/>
        <v>0.1</v>
      </c>
      <c r="BG134" s="252">
        <f t="shared" si="161"/>
        <v>0.1</v>
      </c>
      <c r="BH134" s="252">
        <f t="shared" si="161"/>
        <v>0.1</v>
      </c>
      <c r="BI134" s="252">
        <f t="shared" si="161"/>
        <v>0.1</v>
      </c>
      <c r="BJ134" s="252">
        <f t="shared" si="161"/>
        <v>0.1</v>
      </c>
      <c r="BK134" s="252">
        <f t="shared" si="161"/>
        <v>0.1</v>
      </c>
      <c r="BL134" s="252">
        <f t="shared" si="161"/>
        <v>0.1</v>
      </c>
      <c r="BM134" s="252">
        <f t="shared" si="161"/>
        <v>0.1</v>
      </c>
      <c r="BN134" s="252">
        <f t="shared" ref="BN134:BO138" si="162">BM134</f>
        <v>0.1</v>
      </c>
      <c r="BO134" s="252">
        <f t="shared" si="162"/>
        <v>0.1</v>
      </c>
    </row>
    <row r="135" spans="2:67" x14ac:dyDescent="0.25">
      <c r="B135" s="246" t="s">
        <v>101</v>
      </c>
      <c r="C135" s="247"/>
      <c r="D135" s="253">
        <f>D141/D133</f>
        <v>0.13059701492537312</v>
      </c>
      <c r="E135" s="253">
        <f t="shared" ref="E135:AC135" si="163">E141/E133</f>
        <v>0.10283687943262411</v>
      </c>
      <c r="F135" s="253">
        <f t="shared" si="163"/>
        <v>7.8034682080924858E-2</v>
      </c>
      <c r="G135" s="253">
        <f t="shared" si="163"/>
        <v>5.6737588652482268E-2</v>
      </c>
      <c r="H135" s="253">
        <f t="shared" si="163"/>
        <v>7.3298429319371722E-2</v>
      </c>
      <c r="I135" s="253">
        <f t="shared" si="163"/>
        <v>9.3913043478260863E-2</v>
      </c>
      <c r="J135" s="253">
        <f t="shared" si="163"/>
        <v>0.10032362459546926</v>
      </c>
      <c r="K135" s="253">
        <f t="shared" si="163"/>
        <v>0.12913385826771653</v>
      </c>
      <c r="L135" s="253">
        <f t="shared" si="163"/>
        <v>8.0696202531645569E-2</v>
      </c>
      <c r="M135" s="253">
        <f t="shared" si="163"/>
        <v>0.11987381703470032</v>
      </c>
      <c r="N135" s="253">
        <f t="shared" si="163"/>
        <v>9.8187311178247735E-2</v>
      </c>
      <c r="O135" s="253">
        <f t="shared" si="163"/>
        <v>0.10486322188449848</v>
      </c>
      <c r="P135" s="253">
        <f t="shared" si="163"/>
        <v>5.6708160442600276E-2</v>
      </c>
      <c r="Q135" s="253">
        <f t="shared" si="163"/>
        <v>7.1078431372549017E-2</v>
      </c>
      <c r="R135" s="253">
        <f t="shared" si="163"/>
        <v>6.1016949152542375E-2</v>
      </c>
      <c r="S135" s="253">
        <f t="shared" si="163"/>
        <v>0.10774058577405858</v>
      </c>
      <c r="T135" s="253">
        <f t="shared" si="163"/>
        <v>5.7142857142857141E-2</v>
      </c>
      <c r="U135" s="253">
        <f t="shared" si="163"/>
        <v>6.9026548672566371E-2</v>
      </c>
      <c r="V135" s="253">
        <f t="shared" si="163"/>
        <v>7.8060805258833202E-2</v>
      </c>
      <c r="W135" s="253">
        <f t="shared" si="163"/>
        <v>8.0209895052473765E-2</v>
      </c>
      <c r="X135" s="253">
        <f t="shared" si="163"/>
        <v>7.2937968643490114E-2</v>
      </c>
      <c r="Y135" s="253">
        <f t="shared" si="163"/>
        <v>6.6140776699029125E-2</v>
      </c>
      <c r="Z135" s="253">
        <f t="shared" si="163"/>
        <v>9.3215339233038347E-2</v>
      </c>
      <c r="AA135" s="253">
        <f t="shared" si="163"/>
        <v>8.8695652173913037E-2</v>
      </c>
      <c r="AB135" s="253">
        <f>AB141/AB133</f>
        <v>0.10968494749124855</v>
      </c>
      <c r="AC135" s="253">
        <f t="shared" si="163"/>
        <v>6.7758328627893841E-2</v>
      </c>
      <c r="AD135" s="250">
        <v>0.1</v>
      </c>
      <c r="AF135" s="289">
        <v>0.12</v>
      </c>
      <c r="AG135" s="289">
        <f>AF135</f>
        <v>0.12</v>
      </c>
      <c r="AH135" s="289">
        <v>0.12</v>
      </c>
      <c r="AI135" s="267">
        <v>0.115</v>
      </c>
      <c r="AJ135" s="267">
        <v>0.105</v>
      </c>
      <c r="AK135" s="267">
        <v>0.10249999999999999</v>
      </c>
      <c r="AL135" s="252">
        <f>AD135</f>
        <v>0.1</v>
      </c>
      <c r="AM135" s="252">
        <f t="shared" si="160"/>
        <v>0.1</v>
      </c>
      <c r="AN135" s="252">
        <f t="shared" si="160"/>
        <v>0.1</v>
      </c>
      <c r="AO135" s="252">
        <f t="shared" si="160"/>
        <v>0.1</v>
      </c>
      <c r="AP135" s="252">
        <f t="shared" si="160"/>
        <v>0.1</v>
      </c>
      <c r="AQ135" s="252">
        <f t="shared" si="160"/>
        <v>0.1</v>
      </c>
      <c r="AR135" s="252">
        <f t="shared" si="160"/>
        <v>0.1</v>
      </c>
      <c r="AS135" s="252">
        <f t="shared" si="160"/>
        <v>0.1</v>
      </c>
      <c r="AT135" s="252">
        <f t="shared" si="160"/>
        <v>0.1</v>
      </c>
      <c r="AU135" s="252">
        <f t="shared" si="160"/>
        <v>0.1</v>
      </c>
      <c r="AV135" s="252">
        <f t="shared" si="160"/>
        <v>0.1</v>
      </c>
      <c r="AW135" s="252">
        <f t="shared" si="160"/>
        <v>0.1</v>
      </c>
      <c r="AX135" s="252">
        <f t="shared" si="161"/>
        <v>0.1</v>
      </c>
      <c r="AY135" s="252">
        <f t="shared" si="161"/>
        <v>0.1</v>
      </c>
      <c r="AZ135" s="252">
        <f t="shared" si="161"/>
        <v>0.1</v>
      </c>
      <c r="BA135" s="252">
        <f t="shared" si="161"/>
        <v>0.1</v>
      </c>
      <c r="BB135" s="252">
        <f t="shared" si="161"/>
        <v>0.1</v>
      </c>
      <c r="BC135" s="252">
        <f t="shared" si="161"/>
        <v>0.1</v>
      </c>
      <c r="BD135" s="252">
        <f t="shared" si="161"/>
        <v>0.1</v>
      </c>
      <c r="BE135" s="252">
        <f t="shared" si="161"/>
        <v>0.1</v>
      </c>
      <c r="BF135" s="252">
        <f t="shared" si="161"/>
        <v>0.1</v>
      </c>
      <c r="BG135" s="252">
        <f t="shared" si="161"/>
        <v>0.1</v>
      </c>
      <c r="BH135" s="252">
        <f t="shared" si="161"/>
        <v>0.1</v>
      </c>
      <c r="BI135" s="252">
        <f t="shared" si="161"/>
        <v>0.1</v>
      </c>
      <c r="BJ135" s="252">
        <f t="shared" si="161"/>
        <v>0.1</v>
      </c>
      <c r="BK135" s="252">
        <f t="shared" si="161"/>
        <v>0.1</v>
      </c>
      <c r="BL135" s="252">
        <f t="shared" si="161"/>
        <v>0.1</v>
      </c>
      <c r="BM135" s="252">
        <f t="shared" si="161"/>
        <v>0.1</v>
      </c>
      <c r="BN135" s="252">
        <f t="shared" si="162"/>
        <v>0.1</v>
      </c>
      <c r="BO135" s="252">
        <f t="shared" si="162"/>
        <v>0.1</v>
      </c>
    </row>
    <row r="136" spans="2:67" x14ac:dyDescent="0.25">
      <c r="B136" s="246" t="s">
        <v>133</v>
      </c>
      <c r="C136" s="247"/>
      <c r="D136" s="255">
        <f>D142/D140</f>
        <v>9.4334763948497855</v>
      </c>
      <c r="E136" s="255">
        <f t="shared" ref="E136:AC136" si="164">E142/E140</f>
        <v>9.5731225296442695</v>
      </c>
      <c r="F136" s="255">
        <f t="shared" si="164"/>
        <v>10.040752351097179</v>
      </c>
      <c r="G136" s="255">
        <f t="shared" si="164"/>
        <v>8.8471177944862163</v>
      </c>
      <c r="H136" s="255">
        <f t="shared" si="164"/>
        <v>10.610169491525424</v>
      </c>
      <c r="I136" s="255">
        <f t="shared" si="164"/>
        <v>9.1170825335892509</v>
      </c>
      <c r="J136" s="255">
        <f t="shared" si="164"/>
        <v>10.10431654676259</v>
      </c>
      <c r="K136" s="255">
        <f t="shared" si="164"/>
        <v>9.8896925858951175</v>
      </c>
      <c r="L136" s="255">
        <f t="shared" si="164"/>
        <v>9.9294320137693628</v>
      </c>
      <c r="M136" s="255">
        <f t="shared" si="164"/>
        <v>10.453405017921147</v>
      </c>
      <c r="N136" s="255">
        <f t="shared" si="164"/>
        <v>10.115577889447236</v>
      </c>
      <c r="O136" s="255">
        <f t="shared" si="164"/>
        <v>11.417657045840407</v>
      </c>
      <c r="P136" s="255">
        <f t="shared" si="164"/>
        <v>14.736070381231672</v>
      </c>
      <c r="Q136" s="255">
        <f t="shared" si="164"/>
        <v>16.067282321899736</v>
      </c>
      <c r="R136" s="255">
        <f t="shared" si="164"/>
        <v>15.555956678700362</v>
      </c>
      <c r="S136" s="255">
        <f t="shared" si="164"/>
        <v>18.194607268464242</v>
      </c>
      <c r="T136" s="255">
        <f t="shared" si="164"/>
        <v>16.247474747474747</v>
      </c>
      <c r="U136" s="255">
        <f t="shared" si="164"/>
        <v>14.982889733840304</v>
      </c>
      <c r="V136" s="255">
        <f t="shared" si="164"/>
        <v>15.529411764705882</v>
      </c>
      <c r="W136" s="255">
        <f t="shared" si="164"/>
        <v>15.356153219233903</v>
      </c>
      <c r="X136" s="255">
        <f t="shared" si="164"/>
        <v>17.172058823529412</v>
      </c>
      <c r="Y136" s="255">
        <f t="shared" si="164"/>
        <v>16.259909031838855</v>
      </c>
      <c r="Z136" s="255">
        <f t="shared" si="164"/>
        <v>14.636955107351984</v>
      </c>
      <c r="AA136" s="255">
        <f t="shared" si="164"/>
        <v>14.902035623409668</v>
      </c>
      <c r="AB136" s="255">
        <f>AB142/AB140</f>
        <v>13.188073394495413</v>
      </c>
      <c r="AC136" s="255">
        <f t="shared" si="164"/>
        <v>12.895215021199274</v>
      </c>
      <c r="AD136" s="256">
        <v>30</v>
      </c>
      <c r="AF136" s="268">
        <v>16.03322058468229</v>
      </c>
      <c r="AG136" s="268">
        <f>AF136</f>
        <v>16.03322058468229</v>
      </c>
      <c r="AH136" s="268">
        <f t="shared" si="160"/>
        <v>16.03322058468229</v>
      </c>
      <c r="AI136" s="268">
        <v>17</v>
      </c>
      <c r="AJ136" s="268">
        <v>22</v>
      </c>
      <c r="AK136" s="268">
        <v>26</v>
      </c>
      <c r="AL136" s="258">
        <f>AD136</f>
        <v>30</v>
      </c>
      <c r="AM136" s="258">
        <f t="shared" si="160"/>
        <v>30</v>
      </c>
      <c r="AN136" s="258">
        <f t="shared" si="160"/>
        <v>30</v>
      </c>
      <c r="AO136" s="258">
        <f t="shared" si="160"/>
        <v>30</v>
      </c>
      <c r="AP136" s="258">
        <f t="shared" si="160"/>
        <v>30</v>
      </c>
      <c r="AQ136" s="258">
        <f t="shared" si="160"/>
        <v>30</v>
      </c>
      <c r="AR136" s="258">
        <f t="shared" si="160"/>
        <v>30</v>
      </c>
      <c r="AS136" s="258">
        <f t="shared" si="160"/>
        <v>30</v>
      </c>
      <c r="AT136" s="258">
        <f t="shared" si="160"/>
        <v>30</v>
      </c>
      <c r="AU136" s="258">
        <f t="shared" si="160"/>
        <v>30</v>
      </c>
      <c r="AV136" s="258">
        <f t="shared" si="160"/>
        <v>30</v>
      </c>
      <c r="AW136" s="258">
        <f t="shared" si="160"/>
        <v>30</v>
      </c>
      <c r="AX136" s="258">
        <f t="shared" si="161"/>
        <v>30</v>
      </c>
      <c r="AY136" s="258">
        <f t="shared" si="161"/>
        <v>30</v>
      </c>
      <c r="AZ136" s="258">
        <f t="shared" si="161"/>
        <v>30</v>
      </c>
      <c r="BA136" s="258">
        <f t="shared" si="161"/>
        <v>30</v>
      </c>
      <c r="BB136" s="258">
        <f t="shared" si="161"/>
        <v>30</v>
      </c>
      <c r="BC136" s="258">
        <f t="shared" si="161"/>
        <v>30</v>
      </c>
      <c r="BD136" s="258">
        <f t="shared" si="161"/>
        <v>30</v>
      </c>
      <c r="BE136" s="258">
        <f t="shared" si="161"/>
        <v>30</v>
      </c>
      <c r="BF136" s="258">
        <f t="shared" si="161"/>
        <v>30</v>
      </c>
      <c r="BG136" s="258">
        <f t="shared" si="161"/>
        <v>30</v>
      </c>
      <c r="BH136" s="258">
        <f t="shared" si="161"/>
        <v>30</v>
      </c>
      <c r="BI136" s="258">
        <f t="shared" si="161"/>
        <v>30</v>
      </c>
      <c r="BJ136" s="258">
        <f t="shared" si="161"/>
        <v>30</v>
      </c>
      <c r="BK136" s="258">
        <f t="shared" si="161"/>
        <v>30</v>
      </c>
      <c r="BL136" s="258">
        <f t="shared" si="161"/>
        <v>30</v>
      </c>
      <c r="BM136" s="258">
        <f t="shared" si="161"/>
        <v>30</v>
      </c>
      <c r="BN136" s="258">
        <f t="shared" si="162"/>
        <v>30</v>
      </c>
      <c r="BO136" s="258">
        <f t="shared" si="162"/>
        <v>30</v>
      </c>
    </row>
    <row r="137" spans="2:67" x14ac:dyDescent="0.25">
      <c r="B137" s="246" t="s">
        <v>103</v>
      </c>
      <c r="C137" s="247"/>
      <c r="D137" s="259">
        <f t="shared" ref="D137:AA137" si="165">D145/D142</f>
        <v>431.40929481346683</v>
      </c>
      <c r="E137" s="259">
        <f t="shared" si="165"/>
        <v>414.4352229562345</v>
      </c>
      <c r="F137" s="259">
        <f t="shared" si="165"/>
        <v>429.54423353106466</v>
      </c>
      <c r="G137" s="259">
        <f t="shared" si="165"/>
        <v>460.99682719546746</v>
      </c>
      <c r="H137" s="259">
        <f t="shared" si="165"/>
        <v>365.14655129570463</v>
      </c>
      <c r="I137" s="259">
        <f t="shared" si="165"/>
        <v>408.19709473684208</v>
      </c>
      <c r="J137" s="259">
        <f t="shared" si="165"/>
        <v>436.84601281594871</v>
      </c>
      <c r="K137" s="259">
        <f t="shared" si="165"/>
        <v>435.33986286341195</v>
      </c>
      <c r="L137" s="259">
        <f t="shared" si="165"/>
        <v>437.92458658346334</v>
      </c>
      <c r="M137" s="259">
        <f t="shared" si="165"/>
        <v>452.81168009600543</v>
      </c>
      <c r="N137" s="259">
        <f t="shared" si="165"/>
        <v>472.16504056963066</v>
      </c>
      <c r="O137" s="259">
        <f t="shared" si="165"/>
        <v>467.18073605947956</v>
      </c>
      <c r="P137" s="259">
        <f t="shared" si="165"/>
        <v>373.20788059701493</v>
      </c>
      <c r="Q137" s="259">
        <f t="shared" si="165"/>
        <v>352.50564988915352</v>
      </c>
      <c r="R137" s="259">
        <f t="shared" si="165"/>
        <v>365.66991954823237</v>
      </c>
      <c r="S137" s="259">
        <f t="shared" si="165"/>
        <v>356.82911791237115</v>
      </c>
      <c r="T137" s="259">
        <f t="shared" si="165"/>
        <v>363.12153683556107</v>
      </c>
      <c r="U137" s="259">
        <f t="shared" si="165"/>
        <v>355.52116926785942</v>
      </c>
      <c r="V137" s="259">
        <f t="shared" si="165"/>
        <v>361.49949667125804</v>
      </c>
      <c r="W137" s="259">
        <f t="shared" si="165"/>
        <v>377.4348667869653</v>
      </c>
      <c r="X137" s="259">
        <f t="shared" si="165"/>
        <v>381.0366575319004</v>
      </c>
      <c r="Y137" s="259">
        <f t="shared" si="165"/>
        <v>379.14492007672635</v>
      </c>
      <c r="Z137" s="259">
        <f t="shared" si="165"/>
        <v>389.22712983953414</v>
      </c>
      <c r="AA137" s="259">
        <f t="shared" si="165"/>
        <v>378.59979125757707</v>
      </c>
      <c r="AB137" s="259">
        <f>AB145/AB142</f>
        <v>412.21863751552797</v>
      </c>
      <c r="AC137" s="259">
        <f>AC145/AC142</f>
        <v>423.18528651949271</v>
      </c>
      <c r="AD137" s="275">
        <f>SUM(P145:AC145)/SUM(P142:AC142)</f>
        <v>379.09403316241338</v>
      </c>
      <c r="AF137" s="261">
        <f>AD137</f>
        <v>379.09403316241338</v>
      </c>
      <c r="AG137" s="261">
        <f>AF137</f>
        <v>379.09403316241338</v>
      </c>
      <c r="AH137" s="261">
        <f t="shared" si="160"/>
        <v>379.09403316241338</v>
      </c>
      <c r="AI137" s="262">
        <f t="shared" si="160"/>
        <v>379.09403316241338</v>
      </c>
      <c r="AJ137" s="262">
        <f t="shared" si="160"/>
        <v>379.09403316241338</v>
      </c>
      <c r="AK137" s="262">
        <f t="shared" si="160"/>
        <v>379.09403316241338</v>
      </c>
      <c r="AL137" s="262">
        <f>AD137</f>
        <v>379.09403316241338</v>
      </c>
      <c r="AM137" s="262">
        <f t="shared" si="160"/>
        <v>379.09403316241338</v>
      </c>
      <c r="AN137" s="262">
        <f t="shared" si="160"/>
        <v>379.09403316241338</v>
      </c>
      <c r="AO137" s="262">
        <f t="shared" si="160"/>
        <v>379.09403316241338</v>
      </c>
      <c r="AP137" s="262">
        <f t="shared" si="160"/>
        <v>379.09403316241338</v>
      </c>
      <c r="AQ137" s="262">
        <f t="shared" si="160"/>
        <v>379.09403316241338</v>
      </c>
      <c r="AR137" s="262">
        <f t="shared" si="160"/>
        <v>379.09403316241338</v>
      </c>
      <c r="AS137" s="262">
        <f t="shared" si="160"/>
        <v>379.09403316241338</v>
      </c>
      <c r="AT137" s="262">
        <f t="shared" si="160"/>
        <v>379.09403316241338</v>
      </c>
      <c r="AU137" s="262">
        <f t="shared" si="160"/>
        <v>379.09403316241338</v>
      </c>
      <c r="AV137" s="262">
        <f t="shared" si="160"/>
        <v>379.09403316241338</v>
      </c>
      <c r="AW137" s="262">
        <f t="shared" si="160"/>
        <v>379.09403316241338</v>
      </c>
      <c r="AX137" s="262">
        <f t="shared" si="161"/>
        <v>379.09403316241338</v>
      </c>
      <c r="AY137" s="262">
        <f t="shared" si="161"/>
        <v>379.09403316241338</v>
      </c>
      <c r="AZ137" s="262">
        <f t="shared" si="161"/>
        <v>379.09403316241338</v>
      </c>
      <c r="BA137" s="262">
        <f t="shared" si="161"/>
        <v>379.09403316241338</v>
      </c>
      <c r="BB137" s="262">
        <f t="shared" si="161"/>
        <v>379.09403316241338</v>
      </c>
      <c r="BC137" s="262">
        <f t="shared" si="161"/>
        <v>379.09403316241338</v>
      </c>
      <c r="BD137" s="262">
        <f t="shared" si="161"/>
        <v>379.09403316241338</v>
      </c>
      <c r="BE137" s="262">
        <f t="shared" si="161"/>
        <v>379.09403316241338</v>
      </c>
      <c r="BF137" s="262">
        <f t="shared" si="161"/>
        <v>379.09403316241338</v>
      </c>
      <c r="BG137" s="262">
        <f t="shared" si="161"/>
        <v>379.09403316241338</v>
      </c>
      <c r="BH137" s="262">
        <f t="shared" si="161"/>
        <v>379.09403316241338</v>
      </c>
      <c r="BI137" s="262">
        <f t="shared" si="161"/>
        <v>379.09403316241338</v>
      </c>
      <c r="BJ137" s="262">
        <f t="shared" si="161"/>
        <v>379.09403316241338</v>
      </c>
      <c r="BK137" s="262">
        <f t="shared" si="161"/>
        <v>379.09403316241338</v>
      </c>
      <c r="BL137" s="262">
        <f t="shared" si="161"/>
        <v>379.09403316241338</v>
      </c>
      <c r="BM137" s="262">
        <f t="shared" si="161"/>
        <v>379.09403316241338</v>
      </c>
      <c r="BN137" s="262">
        <f t="shared" si="162"/>
        <v>379.09403316241338</v>
      </c>
      <c r="BO137" s="262">
        <f t="shared" si="162"/>
        <v>379.09403316241338</v>
      </c>
    </row>
    <row r="138" spans="2:67" x14ac:dyDescent="0.25">
      <c r="B138" s="246" t="s">
        <v>134</v>
      </c>
      <c r="C138" s="247"/>
      <c r="D138" s="253">
        <f t="shared" ref="D138:Z138" si="166">D146/D145</f>
        <v>1.5000005852963247E-2</v>
      </c>
      <c r="E138" s="253">
        <f t="shared" si="166"/>
        <v>1.4999988393664314E-2</v>
      </c>
      <c r="F138" s="253">
        <f t="shared" si="166"/>
        <v>1.499999076920961E-2</v>
      </c>
      <c r="G138" s="253">
        <f t="shared" si="166"/>
        <v>1.4999992625907106E-2</v>
      </c>
      <c r="H138" s="253">
        <f t="shared" si="166"/>
        <v>2.9855266898031182E-2</v>
      </c>
      <c r="I138" s="253">
        <f t="shared" si="166"/>
        <v>2.9904073171670115E-2</v>
      </c>
      <c r="J138" s="253">
        <f t="shared" si="166"/>
        <v>2.9908007938551407E-2</v>
      </c>
      <c r="K138" s="253">
        <f t="shared" si="166"/>
        <v>2.9925026976756364E-2</v>
      </c>
      <c r="L138" s="253">
        <f t="shared" si="166"/>
        <v>2.9922225611251779E-2</v>
      </c>
      <c r="M138" s="253">
        <f t="shared" si="166"/>
        <v>2.9893805643647142E-2</v>
      </c>
      <c r="N138" s="253">
        <f t="shared" si="166"/>
        <v>2.992496666590307E-2</v>
      </c>
      <c r="O138" s="253">
        <f t="shared" si="166"/>
        <v>2.9915884428256503E-2</v>
      </c>
      <c r="P138" s="253">
        <f t="shared" si="166"/>
        <v>2.9927695319365309E-2</v>
      </c>
      <c r="Q138" s="253">
        <f t="shared" si="166"/>
        <v>2.9914746070016558E-2</v>
      </c>
      <c r="R138" s="253">
        <f t="shared" si="166"/>
        <v>2.9908804711759909E-2</v>
      </c>
      <c r="S138" s="253">
        <f t="shared" si="166"/>
        <v>2.9924866701270928E-2</v>
      </c>
      <c r="T138" s="253">
        <f t="shared" si="166"/>
        <v>2.9886048748526982E-2</v>
      </c>
      <c r="U138" s="253">
        <f t="shared" si="166"/>
        <v>2.987097865391734E-2</v>
      </c>
      <c r="V138" s="253">
        <f t="shared" si="166"/>
        <v>5.0001588961718142E-2</v>
      </c>
      <c r="W138" s="253">
        <f t="shared" si="166"/>
        <v>5.0001406429067655E-2</v>
      </c>
      <c r="X138" s="253">
        <f t="shared" si="166"/>
        <v>5.0002809951500825E-2</v>
      </c>
      <c r="Y138" s="253">
        <f t="shared" si="166"/>
        <v>5.0070883818684374E-2</v>
      </c>
      <c r="Z138" s="253">
        <f t="shared" si="166"/>
        <v>5.0000000342604878E-2</v>
      </c>
      <c r="AA138" s="253">
        <f>AA146/AA145</f>
        <v>5.0130793122705297E-2</v>
      </c>
      <c r="AB138" s="253">
        <f>AB146/AB145</f>
        <v>5.0025915934127307E-2</v>
      </c>
      <c r="AC138" s="253">
        <f>AC146/AC145</f>
        <v>5.0180365370228512E-2</v>
      </c>
      <c r="AD138" s="288">
        <f>SUM(P146:AC146)/SUM(P145:AC145)</f>
        <v>4.3841044225539035E-2</v>
      </c>
      <c r="AF138" s="254">
        <f>AD138</f>
        <v>4.3841044225539035E-2</v>
      </c>
      <c r="AG138" s="254">
        <f>AF138</f>
        <v>4.3841044225539035E-2</v>
      </c>
      <c r="AH138" s="254">
        <f t="shared" si="160"/>
        <v>4.3841044225539035E-2</v>
      </c>
      <c r="AI138" s="254">
        <f t="shared" si="160"/>
        <v>4.3841044225539035E-2</v>
      </c>
      <c r="AJ138" s="254">
        <f t="shared" si="160"/>
        <v>4.3841044225539035E-2</v>
      </c>
      <c r="AK138" s="254">
        <f t="shared" si="160"/>
        <v>4.3841044225539035E-2</v>
      </c>
      <c r="AL138" s="254">
        <f>AD138</f>
        <v>4.3841044225539035E-2</v>
      </c>
      <c r="AM138" s="254">
        <f t="shared" si="160"/>
        <v>4.3841044225539035E-2</v>
      </c>
      <c r="AN138" s="254">
        <f t="shared" si="160"/>
        <v>4.3841044225539035E-2</v>
      </c>
      <c r="AO138" s="254">
        <f t="shared" si="160"/>
        <v>4.3841044225539035E-2</v>
      </c>
      <c r="AP138" s="254">
        <f t="shared" si="160"/>
        <v>4.3841044225539035E-2</v>
      </c>
      <c r="AQ138" s="254">
        <f t="shared" si="160"/>
        <v>4.3841044225539035E-2</v>
      </c>
      <c r="AR138" s="254">
        <f t="shared" si="160"/>
        <v>4.3841044225539035E-2</v>
      </c>
      <c r="AS138" s="254">
        <f t="shared" si="160"/>
        <v>4.3841044225539035E-2</v>
      </c>
      <c r="AT138" s="254">
        <f t="shared" si="160"/>
        <v>4.3841044225539035E-2</v>
      </c>
      <c r="AU138" s="254">
        <f t="shared" si="160"/>
        <v>4.3841044225539035E-2</v>
      </c>
      <c r="AV138" s="254">
        <f t="shared" si="160"/>
        <v>4.3841044225539035E-2</v>
      </c>
      <c r="AW138" s="254">
        <f t="shared" si="160"/>
        <v>4.3841044225539035E-2</v>
      </c>
      <c r="AX138" s="254">
        <f t="shared" si="161"/>
        <v>4.3841044225539035E-2</v>
      </c>
      <c r="AY138" s="254">
        <f t="shared" si="161"/>
        <v>4.3841044225539035E-2</v>
      </c>
      <c r="AZ138" s="254">
        <f t="shared" si="161"/>
        <v>4.3841044225539035E-2</v>
      </c>
      <c r="BA138" s="254">
        <f t="shared" si="161"/>
        <v>4.3841044225539035E-2</v>
      </c>
      <c r="BB138" s="254">
        <f t="shared" si="161"/>
        <v>4.3841044225539035E-2</v>
      </c>
      <c r="BC138" s="254">
        <f t="shared" si="161"/>
        <v>4.3841044225539035E-2</v>
      </c>
      <c r="BD138" s="254">
        <f t="shared" si="161"/>
        <v>4.3841044225539035E-2</v>
      </c>
      <c r="BE138" s="254">
        <f t="shared" si="161"/>
        <v>4.3841044225539035E-2</v>
      </c>
      <c r="BF138" s="254">
        <f t="shared" si="161"/>
        <v>4.3841044225539035E-2</v>
      </c>
      <c r="BG138" s="254">
        <f t="shared" si="161"/>
        <v>4.3841044225539035E-2</v>
      </c>
      <c r="BH138" s="254">
        <f t="shared" si="161"/>
        <v>4.3841044225539035E-2</v>
      </c>
      <c r="BI138" s="254">
        <f t="shared" si="161"/>
        <v>4.3841044225539035E-2</v>
      </c>
      <c r="BJ138" s="254">
        <f t="shared" si="161"/>
        <v>4.3841044225539035E-2</v>
      </c>
      <c r="BK138" s="254">
        <f t="shared" si="161"/>
        <v>4.3841044225539035E-2</v>
      </c>
      <c r="BL138" s="254">
        <f t="shared" si="161"/>
        <v>4.3841044225539035E-2</v>
      </c>
      <c r="BM138" s="254">
        <f t="shared" si="161"/>
        <v>4.3841044225539035E-2</v>
      </c>
      <c r="BN138" s="254">
        <f t="shared" si="162"/>
        <v>4.3841044225539035E-2</v>
      </c>
      <c r="BO138" s="254">
        <f t="shared" si="162"/>
        <v>4.3841044225539035E-2</v>
      </c>
    </row>
    <row r="140" spans="2:67" x14ac:dyDescent="0.25">
      <c r="B140" t="s">
        <v>317</v>
      </c>
      <c r="D140" s="7">
        <f>IF(VLOOKUP($B$132&amp;$B140,'[20]Other Summ'!$E:$AE,COLUMN(D$1)-2,FALSE)=" ",0,VLOOKUP($B$132&amp;$B140,'[20]Other Summ'!$E:$AE,COLUMN(D$1)-2,FALSE))</f>
        <v>233</v>
      </c>
      <c r="E140" s="7">
        <f>IF(VLOOKUP($B$132&amp;$B140,'[20]Other Summ'!$E:$AE,COLUMN(E$1)-2,FALSE)=" ",0,VLOOKUP($B$132&amp;$B140,'[20]Other Summ'!$E:$AE,COLUMN(E$1)-2,FALSE))</f>
        <v>253</v>
      </c>
      <c r="F140" s="7">
        <f>IF(VLOOKUP($B$132&amp;$B140,'[20]Other Summ'!$E:$AE,COLUMN(F$1)-2,FALSE)=" ",0,VLOOKUP($B$132&amp;$B140,'[20]Other Summ'!$E:$AE,COLUMN(F$1)-2,FALSE))</f>
        <v>319</v>
      </c>
      <c r="G140" s="7">
        <f>IF(VLOOKUP($B$132&amp;$B140,'[20]Other Summ'!$E:$AE,COLUMN(G$1)-2,FALSE)=" ",0,VLOOKUP($B$132&amp;$B140,'[20]Other Summ'!$E:$AE,COLUMN(G$1)-2,FALSE))</f>
        <v>399</v>
      </c>
      <c r="H140" s="7">
        <f>IF(VLOOKUP($B$132&amp;$B140,'[20]Other Summ'!$E:$AE,COLUMN(H$1)-2,FALSE)=" ",0,VLOOKUP($B$132&amp;$B140,'[20]Other Summ'!$E:$AE,COLUMN(H$1)-2,FALSE))</f>
        <v>531</v>
      </c>
      <c r="I140" s="7">
        <f>IF(VLOOKUP($B$132&amp;$B140,'[20]Other Summ'!$E:$AE,COLUMN(I$1)-2,FALSE)=" ",0,VLOOKUP($B$132&amp;$B140,'[20]Other Summ'!$E:$AE,COLUMN(I$1)-2,FALSE))</f>
        <v>521</v>
      </c>
      <c r="J140" s="7">
        <f>IF(VLOOKUP($B$132&amp;$B140,'[20]Other Summ'!$E:$AE,COLUMN(J$1)-2,FALSE)=" ",0,VLOOKUP($B$132&amp;$B140,'[20]Other Summ'!$E:$AE,COLUMN(J$1)-2,FALSE))</f>
        <v>556</v>
      </c>
      <c r="K140" s="7">
        <f>IF(VLOOKUP($B$132&amp;$B140,'[20]Other Summ'!$E:$AE,COLUMN(K$1)-2,FALSE)=" ",0,VLOOKUP($B$132&amp;$B140,'[20]Other Summ'!$E:$AE,COLUMN(K$1)-2,FALSE))</f>
        <v>553</v>
      </c>
      <c r="L140" s="7">
        <f>IF(VLOOKUP($B$132&amp;$B140,'[20]Other Summ'!$E:$AE,COLUMN(L$1)-2,FALSE)=" ",0,VLOOKUP($B$132&amp;$B140,'[20]Other Summ'!$E:$AE,COLUMN(L$1)-2,FALSE))</f>
        <v>581</v>
      </c>
      <c r="M140" s="7">
        <f>IF(VLOOKUP($B$132&amp;$B140,'[20]Other Summ'!$E:$AE,COLUMN(M$1)-2,FALSE)=" ",0,VLOOKUP($B$132&amp;$B140,'[20]Other Summ'!$E:$AE,COLUMN(M$1)-2,FALSE))</f>
        <v>558</v>
      </c>
      <c r="N140" s="7">
        <f>IF(VLOOKUP($B$132&amp;$B140,'[20]Other Summ'!$E:$AE,COLUMN(N$1)-2,FALSE)=" ",0,VLOOKUP($B$132&amp;$B140,'[20]Other Summ'!$E:$AE,COLUMN(N$1)-2,FALSE))</f>
        <v>597</v>
      </c>
      <c r="O140" s="7">
        <f>IF(VLOOKUP($B$132&amp;$B140,'[20]Other Summ'!$E:$AE,COLUMN(O$1)-2,FALSE)=" ",0,VLOOKUP($B$132&amp;$B140,'[20]Other Summ'!$E:$AE,COLUMN(O$1)-2,FALSE))</f>
        <v>589</v>
      </c>
      <c r="P140" s="7">
        <f>IF(VLOOKUP($B$132&amp;$B140,'[20]Other Summ'!$E:$AE,COLUMN(P$1)-2,FALSE)=" ",0,VLOOKUP($B$132&amp;$B140,'[20]Other Summ'!$E:$AE,COLUMN(P$1)-2,FALSE))</f>
        <v>682</v>
      </c>
      <c r="Q140" s="7">
        <f>IF(VLOOKUP($B$132&amp;$B140,'[20]Other Summ'!$E:$AE,COLUMN(Q$1)-2,FALSE)=" ",0,VLOOKUP($B$132&amp;$B140,'[20]Other Summ'!$E:$AE,COLUMN(Q$1)-2,FALSE))</f>
        <v>758</v>
      </c>
      <c r="R140" s="7">
        <f>IF(VLOOKUP($B$132&amp;$B140,'[20]Other Summ'!$E:$AE,COLUMN(R$1)-2,FALSE)=" ",0,VLOOKUP($B$132&amp;$B140,'[20]Other Summ'!$E:$AE,COLUMN(R$1)-2,FALSE))</f>
        <v>831</v>
      </c>
      <c r="S140" s="7">
        <f>IF(VLOOKUP($B$132&amp;$B140,'[20]Other Summ'!$E:$AE,COLUMN(S$1)-2,FALSE)=" ",0,VLOOKUP($B$132&amp;$B140,'[20]Other Summ'!$E:$AE,COLUMN(S$1)-2,FALSE))</f>
        <v>853</v>
      </c>
      <c r="T140" s="7">
        <f>IF(VLOOKUP($B$132&amp;$B140,'[20]Other Summ'!$E:$AE,COLUMN(T$1)-2,FALSE)=" ",0,VLOOKUP($B$132&amp;$B140,'[20]Other Summ'!$E:$AE,COLUMN(T$1)-2,FALSE))</f>
        <v>990</v>
      </c>
      <c r="U140" s="7">
        <f>IF(VLOOKUP($B$132&amp;$B140,'[20]Other Summ'!$E:$AE,COLUMN(U$1)-2,FALSE)=" ",0,VLOOKUP($B$132&amp;$B140,'[20]Other Summ'!$E:$AE,COLUMN(U$1)-2,FALSE))</f>
        <v>1052</v>
      </c>
      <c r="V140" s="7">
        <f>IF(VLOOKUP($B$132&amp;$B140,'[20]Other Summ'!$E:$AE,COLUMN(V$1)-2,FALSE)=" ",0,VLOOKUP($B$132&amp;$B140,'[20]Other Summ'!$E:$AE,COLUMN(V$1)-2,FALSE))</f>
        <v>1122</v>
      </c>
      <c r="W140" s="7">
        <f>IF(VLOOKUP($B$132&amp;$B140,'[20]Other Summ'!$E:$AE,COLUMN(W$1)-2,FALSE)=" ",0,VLOOKUP($B$132&amp;$B140,'[20]Other Summ'!$E:$AE,COLUMN(W$1)-2,FALSE))</f>
        <v>1227</v>
      </c>
      <c r="X140" s="7">
        <f>IF(VLOOKUP($B$132&amp;$B140,'[20]Other Summ'!$E:$AE,COLUMN(X$1)-2,FALSE)=" ",0,VLOOKUP($B$132&amp;$B140,'[20]Other Summ'!$E:$AE,COLUMN(X$1)-2,FALSE))</f>
        <v>1360</v>
      </c>
      <c r="Y140" s="7">
        <f>IF(VLOOKUP($B$132&amp;$B140,'[20]Other Summ'!$E:$AE,COLUMN(Y$1)-2,FALSE)=" ",0,VLOOKUP($B$132&amp;$B140,'[20]Other Summ'!$E:$AE,COLUMN(Y$1)-2,FALSE))</f>
        <v>1539</v>
      </c>
      <c r="Z140" s="7">
        <f>IF(VLOOKUP($B$132&amp;$B140,'[20]Other Summ'!$E:$AE,COLUMN(Z$1)-2,FALSE)=" ",0,VLOOKUP($B$132&amp;$B140,'[20]Other Summ'!$E:$AE,COLUMN(Z$1)-2,FALSE))</f>
        <v>1537</v>
      </c>
      <c r="AA140" s="7">
        <f>IF(VLOOKUP($B$132&amp;$B140,'[20]Other Summ'!$E:$AE,COLUMN(AA$1)-2,FALSE)=" ",0,VLOOKUP($B$132&amp;$B140,'[20]Other Summ'!$E:$AE,COLUMN(AA$1)-2,FALSE))</f>
        <v>1572</v>
      </c>
      <c r="AB140" s="7">
        <f>IF(VLOOKUP($B$132&amp;$B140,'[20]Other Summ'!$E:$AE,COLUMN(AB$1)-2,FALSE)=" ",0,VLOOKUP($B$132&amp;$B140,'[20]Other Summ'!$E:$AE,COLUMN(AB$1)-2,FALSE))</f>
        <v>1526</v>
      </c>
      <c r="AC140" s="7">
        <f>IF(VLOOKUP($B$132&amp;$B140,'[20]Other Summ'!$E:$AE,COLUMN(AC$1)-2,FALSE)=" ",0,VLOOKUP($B$132&amp;$B140,'[20]Other Summ'!$E:$AE,COLUMN(AC$1)-2,FALSE))</f>
        <v>1651</v>
      </c>
      <c r="AF140" s="7">
        <f t="shared" ref="AF140:AG146" si="167">AB140</f>
        <v>1526</v>
      </c>
      <c r="AG140" s="7">
        <f t="shared" si="167"/>
        <v>1651</v>
      </c>
      <c r="AH140" s="7" t="e">
        <f>SUMIF('[22]Paga All'!$G$581:$J$1238,$A$3&amp;$B$132&amp;$B140,'[22]Paga All'!$J$581:$J$1238)</f>
        <v>#VALUE!</v>
      </c>
      <c r="AI140" s="7" t="e">
        <f>SUMIF('[23]Paga all'!$F$665:$G$1279,$A$3&amp;$B$132&amp;$B140,'[23]Paga all'!$G$665:$G$1279)</f>
        <v>#VALUE!</v>
      </c>
      <c r="AJ140" s="9" t="e">
        <f>SUMIF('[16]Paga all'!$F$555:$G$1252,$A$3&amp;$B$132&amp;$B140,'[16]Paga all'!$G$555:$G$1252)</f>
        <v>#VALUE!</v>
      </c>
      <c r="AK140" s="9" t="e">
        <f t="shared" ref="AK140:BO140" si="168">IF(ROUND((AJ140+AJ141)*(1+AK134),)&gt;=AK$3*$AD$3,AK$3*$AD$3*(1-AK135),ROUND((AJ140+AJ141)*(1+AK134),)-ROUND((AJ140+AJ141)*(1+AK134)*AK135,))</f>
        <v>#VALUE!</v>
      </c>
      <c r="AL140" s="9" t="e">
        <f t="shared" si="168"/>
        <v>#VALUE!</v>
      </c>
      <c r="AM140" s="9" t="e">
        <f t="shared" si="168"/>
        <v>#VALUE!</v>
      </c>
      <c r="AN140" s="9" t="e">
        <f t="shared" si="168"/>
        <v>#VALUE!</v>
      </c>
      <c r="AO140" s="9" t="e">
        <f t="shared" si="168"/>
        <v>#VALUE!</v>
      </c>
      <c r="AP140" s="9" t="e">
        <f t="shared" si="168"/>
        <v>#VALUE!</v>
      </c>
      <c r="AQ140" s="9" t="e">
        <f t="shared" si="168"/>
        <v>#VALUE!</v>
      </c>
      <c r="AR140" s="9" t="e">
        <f t="shared" si="168"/>
        <v>#VALUE!</v>
      </c>
      <c r="AS140" s="9" t="e">
        <f t="shared" si="168"/>
        <v>#VALUE!</v>
      </c>
      <c r="AT140" s="9" t="e">
        <f t="shared" si="168"/>
        <v>#VALUE!</v>
      </c>
      <c r="AU140" s="9" t="e">
        <f t="shared" si="168"/>
        <v>#VALUE!</v>
      </c>
      <c r="AV140" s="9" t="e">
        <f t="shared" si="168"/>
        <v>#VALUE!</v>
      </c>
      <c r="AW140" s="9" t="e">
        <f t="shared" si="168"/>
        <v>#VALUE!</v>
      </c>
      <c r="AX140" s="9" t="e">
        <f t="shared" si="168"/>
        <v>#VALUE!</v>
      </c>
      <c r="AY140" s="9" t="e">
        <f t="shared" si="168"/>
        <v>#VALUE!</v>
      </c>
      <c r="AZ140" s="9" t="e">
        <f t="shared" si="168"/>
        <v>#VALUE!</v>
      </c>
      <c r="BA140" s="9" t="e">
        <f t="shared" si="168"/>
        <v>#VALUE!</v>
      </c>
      <c r="BB140" s="9" t="e">
        <f t="shared" si="168"/>
        <v>#VALUE!</v>
      </c>
      <c r="BC140" s="9" t="e">
        <f t="shared" si="168"/>
        <v>#VALUE!</v>
      </c>
      <c r="BD140" s="9" t="e">
        <f t="shared" si="168"/>
        <v>#VALUE!</v>
      </c>
      <c r="BE140" s="9" t="e">
        <f t="shared" si="168"/>
        <v>#VALUE!</v>
      </c>
      <c r="BF140" s="9" t="e">
        <f t="shared" si="168"/>
        <v>#VALUE!</v>
      </c>
      <c r="BG140" s="9" t="e">
        <f t="shared" si="168"/>
        <v>#VALUE!</v>
      </c>
      <c r="BH140" s="9" t="e">
        <f t="shared" si="168"/>
        <v>#VALUE!</v>
      </c>
      <c r="BI140" s="9" t="e">
        <f t="shared" si="168"/>
        <v>#VALUE!</v>
      </c>
      <c r="BJ140" s="9" t="e">
        <f t="shared" si="168"/>
        <v>#VALUE!</v>
      </c>
      <c r="BK140" s="9" t="e">
        <f t="shared" si="168"/>
        <v>#VALUE!</v>
      </c>
      <c r="BL140" s="9" t="e">
        <f t="shared" si="168"/>
        <v>#VALUE!</v>
      </c>
      <c r="BM140" s="9" t="e">
        <f t="shared" si="168"/>
        <v>#VALUE!</v>
      </c>
      <c r="BN140" s="9" t="e">
        <f t="shared" si="168"/>
        <v>#VALUE!</v>
      </c>
      <c r="BO140" s="9" t="e">
        <f t="shared" si="168"/>
        <v>#VALUE!</v>
      </c>
    </row>
    <row r="141" spans="2:67" x14ac:dyDescent="0.25">
      <c r="B141" s="263" t="s">
        <v>318</v>
      </c>
      <c r="D141" s="7">
        <f>IF(VLOOKUP($B$132&amp;$B141,'[20]Other Summ'!$E:$AE,COLUMN(D$1)-2,FALSE)=" ",0,VLOOKUP($B$132&amp;$B141,'[20]Other Summ'!$E:$AE,COLUMN(D$1)-2,FALSE))</f>
        <v>35</v>
      </c>
      <c r="E141" s="7">
        <f>IF(VLOOKUP($B$132&amp;$B141,'[20]Other Summ'!$E:$AE,COLUMN(E$1)-2,FALSE)=" ",0,VLOOKUP($B$132&amp;$B141,'[20]Other Summ'!$E:$AE,COLUMN(E$1)-2,FALSE))</f>
        <v>29</v>
      </c>
      <c r="F141" s="7">
        <f>IF(VLOOKUP($B$132&amp;$B141,'[20]Other Summ'!$E:$AE,COLUMN(F$1)-2,FALSE)=" ",0,VLOOKUP($B$132&amp;$B141,'[20]Other Summ'!$E:$AE,COLUMN(F$1)-2,FALSE))</f>
        <v>27</v>
      </c>
      <c r="G141" s="7">
        <f>IF(VLOOKUP($B$132&amp;$B141,'[20]Other Summ'!$E:$AE,COLUMN(G$1)-2,FALSE)=" ",0,VLOOKUP($B$132&amp;$B141,'[20]Other Summ'!$E:$AE,COLUMN(G$1)-2,FALSE))</f>
        <v>24</v>
      </c>
      <c r="H141" s="7">
        <f>IF(VLOOKUP($B$132&amp;$B141,'[20]Other Summ'!$E:$AE,COLUMN(H$1)-2,FALSE)=" ",0,VLOOKUP($B$132&amp;$B141,'[20]Other Summ'!$E:$AE,COLUMN(H$1)-2,FALSE))</f>
        <v>42</v>
      </c>
      <c r="I141" s="7">
        <f>IF(VLOOKUP($B$132&amp;$B141,'[20]Other Summ'!$E:$AE,COLUMN(I$1)-2,FALSE)=" ",0,VLOOKUP($B$132&amp;$B141,'[20]Other Summ'!$E:$AE,COLUMN(I$1)-2,FALSE))</f>
        <v>54</v>
      </c>
      <c r="J141" s="7">
        <f>IF(VLOOKUP($B$132&amp;$B141,'[20]Other Summ'!$E:$AE,COLUMN(J$1)-2,FALSE)=" ",0,VLOOKUP($B$132&amp;$B141,'[20]Other Summ'!$E:$AE,COLUMN(J$1)-2,FALSE))</f>
        <v>62</v>
      </c>
      <c r="K141" s="7">
        <f>IF(VLOOKUP($B$132&amp;$B141,'[20]Other Summ'!$E:$AE,COLUMN(K$1)-2,FALSE)=" ",0,VLOOKUP($B$132&amp;$B141,'[20]Other Summ'!$E:$AE,COLUMN(K$1)-2,FALSE))</f>
        <v>82</v>
      </c>
      <c r="L141" s="7">
        <f>IF(VLOOKUP($B$132&amp;$B141,'[20]Other Summ'!$E:$AE,COLUMN(L$1)-2,FALSE)=" ",0,VLOOKUP($B$132&amp;$B141,'[20]Other Summ'!$E:$AE,COLUMN(L$1)-2,FALSE))</f>
        <v>51</v>
      </c>
      <c r="M141" s="7">
        <f>IF(VLOOKUP($B$132&amp;$B141,'[20]Other Summ'!$E:$AE,COLUMN(M$1)-2,FALSE)=" ",0,VLOOKUP($B$132&amp;$B141,'[20]Other Summ'!$E:$AE,COLUMN(M$1)-2,FALSE))</f>
        <v>76</v>
      </c>
      <c r="N141" s="7">
        <f>IF(VLOOKUP($B$132&amp;$B141,'[20]Other Summ'!$E:$AE,COLUMN(N$1)-2,FALSE)=" ",0,VLOOKUP($B$132&amp;$B141,'[20]Other Summ'!$E:$AE,COLUMN(N$1)-2,FALSE))</f>
        <v>65</v>
      </c>
      <c r="O141" s="7">
        <f>IF(VLOOKUP($B$132&amp;$B141,'[20]Other Summ'!$E:$AE,COLUMN(O$1)-2,FALSE)=" ",0,VLOOKUP($B$132&amp;$B141,'[20]Other Summ'!$E:$AE,COLUMN(O$1)-2,FALSE))</f>
        <v>69</v>
      </c>
      <c r="P141" s="7">
        <f>IF(VLOOKUP($B$132&amp;$B141,'[20]Other Summ'!$E:$AE,COLUMN(P$1)-2,FALSE)=" ",0,VLOOKUP($B$132&amp;$B141,'[20]Other Summ'!$E:$AE,COLUMN(P$1)-2,FALSE))</f>
        <v>41</v>
      </c>
      <c r="Q141" s="7">
        <f>IF(VLOOKUP($B$132&amp;$B141,'[20]Other Summ'!$E:$AE,COLUMN(Q$1)-2,FALSE)=" ",0,VLOOKUP($B$132&amp;$B141,'[20]Other Summ'!$E:$AE,COLUMN(Q$1)-2,FALSE))</f>
        <v>58</v>
      </c>
      <c r="R141" s="7">
        <f>IF(VLOOKUP($B$132&amp;$B141,'[20]Other Summ'!$E:$AE,COLUMN(R$1)-2,FALSE)=" ",0,VLOOKUP($B$132&amp;$B141,'[20]Other Summ'!$E:$AE,COLUMN(R$1)-2,FALSE))</f>
        <v>54</v>
      </c>
      <c r="S141" s="7">
        <f>IF(VLOOKUP($B$132&amp;$B141,'[20]Other Summ'!$E:$AE,COLUMN(S$1)-2,FALSE)=" ",0,VLOOKUP($B$132&amp;$B141,'[20]Other Summ'!$E:$AE,COLUMN(S$1)-2,FALSE))</f>
        <v>103</v>
      </c>
      <c r="T141" s="7">
        <f>IF(VLOOKUP($B$132&amp;$B141,'[20]Other Summ'!$E:$AE,COLUMN(T$1)-2,FALSE)=" ",0,VLOOKUP($B$132&amp;$B141,'[20]Other Summ'!$E:$AE,COLUMN(T$1)-2,FALSE))</f>
        <v>60</v>
      </c>
      <c r="U141" s="7">
        <f>IF(VLOOKUP($B$132&amp;$B141,'[20]Other Summ'!$E:$AE,COLUMN(U$1)-2,FALSE)=" ",0,VLOOKUP($B$132&amp;$B141,'[20]Other Summ'!$E:$AE,COLUMN(U$1)-2,FALSE))</f>
        <v>78</v>
      </c>
      <c r="V141" s="7">
        <f>IF(VLOOKUP($B$132&amp;$B141,'[20]Other Summ'!$E:$AE,COLUMN(V$1)-2,FALSE)=" ",0,VLOOKUP($B$132&amp;$B141,'[20]Other Summ'!$E:$AE,COLUMN(V$1)-2,FALSE))</f>
        <v>95</v>
      </c>
      <c r="W141" s="7">
        <f>IF(VLOOKUP($B$132&amp;$B141,'[20]Other Summ'!$E:$AE,COLUMN(W$1)-2,FALSE)=" ",0,VLOOKUP($B$132&amp;$B141,'[20]Other Summ'!$E:$AE,COLUMN(W$1)-2,FALSE))</f>
        <v>107</v>
      </c>
      <c r="X141" s="7">
        <f>IF(VLOOKUP($B$132&amp;$B141,'[20]Other Summ'!$E:$AE,COLUMN(X$1)-2,FALSE)=" ",0,VLOOKUP($B$132&amp;$B141,'[20]Other Summ'!$E:$AE,COLUMN(X$1)-2,FALSE))</f>
        <v>107</v>
      </c>
      <c r="Y141" s="7">
        <f>IF(VLOOKUP($B$132&amp;$B141,'[20]Other Summ'!$E:$AE,COLUMN(Y$1)-2,FALSE)=" ",0,VLOOKUP($B$132&amp;$B141,'[20]Other Summ'!$E:$AE,COLUMN(Y$1)-2,FALSE))</f>
        <v>109</v>
      </c>
      <c r="Z141" s="7">
        <f>IF(VLOOKUP($B$132&amp;$B141,'[20]Other Summ'!$E:$AE,COLUMN(Z$1)-2,FALSE)=" ",0,VLOOKUP($B$132&amp;$B141,'[20]Other Summ'!$E:$AE,COLUMN(Z$1)-2,FALSE))</f>
        <v>158</v>
      </c>
      <c r="AA141" s="7">
        <f>IF(VLOOKUP($B$132&amp;$B141,'[20]Other Summ'!$E:$AE,COLUMN(AA$1)-2,FALSE)=" ",0,VLOOKUP($B$132&amp;$B141,'[20]Other Summ'!$E:$AE,COLUMN(AA$1)-2,FALSE))</f>
        <v>153</v>
      </c>
      <c r="AB141" s="7">
        <f>IF(VLOOKUP($B$132&amp;$B141,'[20]Other Summ'!$E:$AE,COLUMN(AB$1)-2,FALSE)=" ",0,VLOOKUP($B$132&amp;$B141,'[20]Other Summ'!$E:$AE,COLUMN(AB$1)-2,FALSE))</f>
        <v>188</v>
      </c>
      <c r="AC141" s="7">
        <f>IF(VLOOKUP($B$132&amp;$B141,'[20]Other Summ'!$E:$AE,COLUMN(AC$1)-2,FALSE)=" ",0,VLOOKUP($B$132&amp;$B141,'[20]Other Summ'!$E:$AE,COLUMN(AC$1)-2,FALSE))</f>
        <v>120</v>
      </c>
      <c r="AF141" s="7">
        <f t="shared" si="167"/>
        <v>188</v>
      </c>
      <c r="AG141" s="7">
        <f t="shared" si="167"/>
        <v>120</v>
      </c>
      <c r="AH141" s="7" t="e">
        <f>SUMIF('[22]Paga All'!$G$581:$J$1238,$A$3&amp;$B$132&amp;$B141,'[22]Paga All'!$J$581:$J$1238)</f>
        <v>#VALUE!</v>
      </c>
      <c r="AI141" s="7" t="e">
        <f>SUMIF('[23]Paga all'!$F$665:$G$1279,$A$3&amp;$B$132&amp;$B141,'[23]Paga all'!$G$665:$G$1279)</f>
        <v>#VALUE!</v>
      </c>
      <c r="AJ141" s="9" t="e">
        <f>SUMIF('[16]Paga all'!$F$555:$G$1252,$A$3&amp;$B$132&amp;$B141,'[16]Paga all'!$G$555:$G$1252)</f>
        <v>#VALUE!</v>
      </c>
      <c r="AK141" s="9" t="e">
        <f t="shared" ref="AK141:BO141" si="169">IF(ROUND((AJ140+AJ141)*(1+AK134),)&gt;=AK$3*$AD$3,AK$3*$AD$3*AK135,ROUND((AJ140+AJ141)*(1+AK134),)-AK140)</f>
        <v>#VALUE!</v>
      </c>
      <c r="AL141" s="9" t="e">
        <f t="shared" si="169"/>
        <v>#VALUE!</v>
      </c>
      <c r="AM141" s="9" t="e">
        <f t="shared" si="169"/>
        <v>#VALUE!</v>
      </c>
      <c r="AN141" s="9" t="e">
        <f t="shared" si="169"/>
        <v>#VALUE!</v>
      </c>
      <c r="AO141" s="9" t="e">
        <f t="shared" si="169"/>
        <v>#VALUE!</v>
      </c>
      <c r="AP141" s="9" t="e">
        <f t="shared" si="169"/>
        <v>#VALUE!</v>
      </c>
      <c r="AQ141" s="9" t="e">
        <f t="shared" si="169"/>
        <v>#VALUE!</v>
      </c>
      <c r="AR141" s="9" t="e">
        <f t="shared" si="169"/>
        <v>#VALUE!</v>
      </c>
      <c r="AS141" s="9" t="e">
        <f t="shared" si="169"/>
        <v>#VALUE!</v>
      </c>
      <c r="AT141" s="9" t="e">
        <f t="shared" si="169"/>
        <v>#VALUE!</v>
      </c>
      <c r="AU141" s="9" t="e">
        <f t="shared" si="169"/>
        <v>#VALUE!</v>
      </c>
      <c r="AV141" s="9" t="e">
        <f t="shared" si="169"/>
        <v>#VALUE!</v>
      </c>
      <c r="AW141" s="9" t="e">
        <f t="shared" si="169"/>
        <v>#VALUE!</v>
      </c>
      <c r="AX141" s="9" t="e">
        <f t="shared" si="169"/>
        <v>#VALUE!</v>
      </c>
      <c r="AY141" s="9" t="e">
        <f t="shared" si="169"/>
        <v>#VALUE!</v>
      </c>
      <c r="AZ141" s="9" t="e">
        <f t="shared" si="169"/>
        <v>#VALUE!</v>
      </c>
      <c r="BA141" s="9" t="e">
        <f t="shared" si="169"/>
        <v>#VALUE!</v>
      </c>
      <c r="BB141" s="9" t="e">
        <f t="shared" si="169"/>
        <v>#VALUE!</v>
      </c>
      <c r="BC141" s="9" t="e">
        <f t="shared" si="169"/>
        <v>#VALUE!</v>
      </c>
      <c r="BD141" s="9" t="e">
        <f t="shared" si="169"/>
        <v>#VALUE!</v>
      </c>
      <c r="BE141" s="9" t="e">
        <f t="shared" si="169"/>
        <v>#VALUE!</v>
      </c>
      <c r="BF141" s="9" t="e">
        <f t="shared" si="169"/>
        <v>#VALUE!</v>
      </c>
      <c r="BG141" s="9" t="e">
        <f t="shared" si="169"/>
        <v>#VALUE!</v>
      </c>
      <c r="BH141" s="9" t="e">
        <f t="shared" si="169"/>
        <v>#VALUE!</v>
      </c>
      <c r="BI141" s="9" t="e">
        <f t="shared" si="169"/>
        <v>#VALUE!</v>
      </c>
      <c r="BJ141" s="9" t="e">
        <f t="shared" si="169"/>
        <v>#VALUE!</v>
      </c>
      <c r="BK141" s="9" t="e">
        <f t="shared" si="169"/>
        <v>#VALUE!</v>
      </c>
      <c r="BL141" s="9" t="e">
        <f t="shared" si="169"/>
        <v>#VALUE!</v>
      </c>
      <c r="BM141" s="9" t="e">
        <f t="shared" si="169"/>
        <v>#VALUE!</v>
      </c>
      <c r="BN141" s="9" t="e">
        <f t="shared" si="169"/>
        <v>#VALUE!</v>
      </c>
      <c r="BO141" s="9" t="e">
        <f t="shared" si="169"/>
        <v>#VALUE!</v>
      </c>
    </row>
    <row r="142" spans="2:67" x14ac:dyDescent="0.25">
      <c r="B142" t="s">
        <v>319</v>
      </c>
      <c r="D142" s="7">
        <f>IF(VLOOKUP($B$132&amp;$B142,'[20]Other Summ'!$E:$AE,COLUMN(D$1)-2,FALSE)=" ",0,VLOOKUP($B$132&amp;$B142,'[20]Other Summ'!$E:$AE,COLUMN(D$1)-2,FALSE))</f>
        <v>2198</v>
      </c>
      <c r="E142" s="7">
        <f>IF(VLOOKUP($B$132&amp;$B142,'[20]Other Summ'!$E:$AE,COLUMN(E$1)-2,FALSE)=" ",0,VLOOKUP($B$132&amp;$B142,'[20]Other Summ'!$E:$AE,COLUMN(E$1)-2,FALSE))</f>
        <v>2422</v>
      </c>
      <c r="F142" s="7">
        <f>IF(VLOOKUP($B$132&amp;$B142,'[20]Other Summ'!$E:$AE,COLUMN(F$1)-2,FALSE)=" ",0,VLOOKUP($B$132&amp;$B142,'[20]Other Summ'!$E:$AE,COLUMN(F$1)-2,FALSE))</f>
        <v>3203</v>
      </c>
      <c r="G142" s="7">
        <f>IF(VLOOKUP($B$132&amp;$B142,'[20]Other Summ'!$E:$AE,COLUMN(G$1)-2,FALSE)=" ",0,VLOOKUP($B$132&amp;$B142,'[20]Other Summ'!$E:$AE,COLUMN(G$1)-2,FALSE))</f>
        <v>3530</v>
      </c>
      <c r="H142" s="7">
        <f>IF(VLOOKUP($B$132&amp;$B142,'[20]Other Summ'!$E:$AE,COLUMN(H$1)-2,FALSE)=" ",0,VLOOKUP($B$132&amp;$B142,'[20]Other Summ'!$E:$AE,COLUMN(H$1)-2,FALSE))</f>
        <v>5634</v>
      </c>
      <c r="I142" s="7">
        <f>IF(VLOOKUP($B$132&amp;$B142,'[20]Other Summ'!$E:$AE,COLUMN(I$1)-2,FALSE)=" ",0,VLOOKUP($B$132&amp;$B142,'[20]Other Summ'!$E:$AE,COLUMN(I$1)-2,FALSE))</f>
        <v>4750</v>
      </c>
      <c r="J142" s="7">
        <f>IF(VLOOKUP($B$132&amp;$B142,'[20]Other Summ'!$E:$AE,COLUMN(J$1)-2,FALSE)=" ",0,VLOOKUP($B$132&amp;$B142,'[20]Other Summ'!$E:$AE,COLUMN(J$1)-2,FALSE))</f>
        <v>5618</v>
      </c>
      <c r="K142" s="7">
        <f>IF(VLOOKUP($B$132&amp;$B142,'[20]Other Summ'!$E:$AE,COLUMN(K$1)-2,FALSE)=" ",0,VLOOKUP($B$132&amp;$B142,'[20]Other Summ'!$E:$AE,COLUMN(K$1)-2,FALSE))</f>
        <v>5469</v>
      </c>
      <c r="L142" s="7">
        <f>IF(VLOOKUP($B$132&amp;$B142,'[20]Other Summ'!$E:$AE,COLUMN(L$1)-2,FALSE)=" ",0,VLOOKUP($B$132&amp;$B142,'[20]Other Summ'!$E:$AE,COLUMN(L$1)-2,FALSE))</f>
        <v>5769</v>
      </c>
      <c r="M142" s="7">
        <f>IF(VLOOKUP($B$132&amp;$B142,'[20]Other Summ'!$E:$AE,COLUMN(M$1)-2,FALSE)=" ",0,VLOOKUP($B$132&amp;$B142,'[20]Other Summ'!$E:$AE,COLUMN(M$1)-2,FALSE))</f>
        <v>5833</v>
      </c>
      <c r="N142" s="7">
        <f>IF(VLOOKUP($B$132&amp;$B142,'[20]Other Summ'!$E:$AE,COLUMN(N$1)-2,FALSE)=" ",0,VLOOKUP($B$132&amp;$B142,'[20]Other Summ'!$E:$AE,COLUMN(N$1)-2,FALSE))</f>
        <v>6039</v>
      </c>
      <c r="O142" s="7">
        <f>IF(VLOOKUP($B$132&amp;$B142,'[20]Other Summ'!$E:$AE,COLUMN(O$1)-2,FALSE)=" ",0,VLOOKUP($B$132&amp;$B142,'[20]Other Summ'!$E:$AE,COLUMN(O$1)-2,FALSE))</f>
        <v>6725</v>
      </c>
      <c r="P142" s="7">
        <f>IF(VLOOKUP($B$132&amp;$B142,'[20]Other Summ'!$E:$AE,COLUMN(P$1)-2,FALSE)=" ",0,VLOOKUP($B$132&amp;$B142,'[20]Other Summ'!$E:$AE,COLUMN(P$1)-2,FALSE))</f>
        <v>10050</v>
      </c>
      <c r="Q142" s="7">
        <f>IF(VLOOKUP($B$132&amp;$B142,'[20]Other Summ'!$E:$AE,COLUMN(Q$1)-2,FALSE)=" ",0,VLOOKUP($B$132&amp;$B142,'[20]Other Summ'!$E:$AE,COLUMN(Q$1)-2,FALSE))</f>
        <v>12179</v>
      </c>
      <c r="R142" s="7">
        <f>IF(VLOOKUP($B$132&amp;$B142,'[20]Other Summ'!$E:$AE,COLUMN(R$1)-2,FALSE)=" ",0,VLOOKUP($B$132&amp;$B142,'[20]Other Summ'!$E:$AE,COLUMN(R$1)-2,FALSE))</f>
        <v>12927</v>
      </c>
      <c r="S142" s="7">
        <f>IF(VLOOKUP($B$132&amp;$B142,'[20]Other Summ'!$E:$AE,COLUMN(S$1)-2,FALSE)=" ",0,VLOOKUP($B$132&amp;$B142,'[20]Other Summ'!$E:$AE,COLUMN(S$1)-2,FALSE))</f>
        <v>15520</v>
      </c>
      <c r="T142" s="7">
        <f>IF(VLOOKUP($B$132&amp;$B142,'[20]Other Summ'!$E:$AE,COLUMN(T$1)-2,FALSE)=" ",0,VLOOKUP($B$132&amp;$B142,'[20]Other Summ'!$E:$AE,COLUMN(T$1)-2,FALSE))</f>
        <v>16085</v>
      </c>
      <c r="U142" s="7">
        <f>IF(VLOOKUP($B$132&amp;$B142,'[20]Other Summ'!$E:$AE,COLUMN(U$1)-2,FALSE)=" ",0,VLOOKUP($B$132&amp;$B142,'[20]Other Summ'!$E:$AE,COLUMN(U$1)-2,FALSE))</f>
        <v>15762</v>
      </c>
      <c r="V142" s="7">
        <f>IF(VLOOKUP($B$132&amp;$B142,'[20]Other Summ'!$E:$AE,COLUMN(V$1)-2,FALSE)=" ",0,VLOOKUP($B$132&amp;$B142,'[20]Other Summ'!$E:$AE,COLUMN(V$1)-2,FALSE))</f>
        <v>17424</v>
      </c>
      <c r="W142" s="7">
        <f>IF(VLOOKUP($B$132&amp;$B142,'[20]Other Summ'!$E:$AE,COLUMN(W$1)-2,FALSE)=" ",0,VLOOKUP($B$132&amp;$B142,'[20]Other Summ'!$E:$AE,COLUMN(W$1)-2,FALSE))</f>
        <v>18842</v>
      </c>
      <c r="X142" s="7">
        <f>IF(VLOOKUP($B$132&amp;$B142,'[20]Other Summ'!$E:$AE,COLUMN(X$1)-2,FALSE)=" ",0,VLOOKUP($B$132&amp;$B142,'[20]Other Summ'!$E:$AE,COLUMN(X$1)-2,FALSE))</f>
        <v>23354</v>
      </c>
      <c r="Y142" s="7">
        <f>IF(VLOOKUP($B$132&amp;$B142,'[20]Other Summ'!$E:$AE,COLUMN(Y$1)-2,FALSE)=" ",0,VLOOKUP($B$132&amp;$B142,'[20]Other Summ'!$E:$AE,COLUMN(Y$1)-2,FALSE))</f>
        <v>25024</v>
      </c>
      <c r="Z142" s="7">
        <f>IF(VLOOKUP($B$132&amp;$B142,'[20]Other Summ'!$E:$AE,COLUMN(Z$1)-2,FALSE)=" ",0,VLOOKUP($B$132&amp;$B142,'[20]Other Summ'!$E:$AE,COLUMN(Z$1)-2,FALSE))</f>
        <v>22497</v>
      </c>
      <c r="AA142" s="7">
        <f>IF(VLOOKUP($B$132&amp;$B142,'[20]Other Summ'!$E:$AE,COLUMN(AA$1)-2,FALSE)=" ",0,VLOOKUP($B$132&amp;$B142,'[20]Other Summ'!$E:$AE,COLUMN(AA$1)-2,FALSE))</f>
        <v>23426</v>
      </c>
      <c r="AB142" s="7">
        <f>IF(VLOOKUP($B$132&amp;$B142,'[20]Other Summ'!$E:$AE,COLUMN(AB$1)-2,FALSE)=" ",0,VLOOKUP($B$132&amp;$B142,'[20]Other Summ'!$E:$AE,COLUMN(AB$1)-2,FALSE))</f>
        <v>20125</v>
      </c>
      <c r="AC142" s="7">
        <f>IF(VLOOKUP($B$132&amp;$B142,'[20]Other Summ'!$E:$AE,COLUMN(AC$1)-2,FALSE)=" ",0,VLOOKUP($B$132&amp;$B142,'[20]Other Summ'!$E:$AE,COLUMN(AC$1)-2,FALSE))</f>
        <v>21290</v>
      </c>
      <c r="AF142" s="7">
        <f t="shared" si="167"/>
        <v>20125</v>
      </c>
      <c r="AG142" s="7">
        <f t="shared" si="167"/>
        <v>21290</v>
      </c>
      <c r="AH142" s="7" t="e">
        <f>SUMIF('[22]Paga All'!$G$581:$J$1238,$A$3&amp;$B$132&amp;$B142,'[22]Paga All'!$J$581:$J$1238)</f>
        <v>#VALUE!</v>
      </c>
      <c r="AI142" s="7" t="e">
        <f>SUMIF('[23]Paga all'!$F$665:$G$1279,$A$3&amp;$B$132&amp;$B142,'[23]Paga all'!$G$665:$G$1279)</f>
        <v>#VALUE!</v>
      </c>
      <c r="AJ142" s="9" t="e">
        <f>SUMIF('[16]Paga all'!$F$555:$G$1252,$A$3&amp;$B$132&amp;$B142,'[16]Paga all'!$G$555:$G$1252)</f>
        <v>#VALUE!</v>
      </c>
      <c r="AK142" s="9" t="e">
        <f t="shared" ref="AK142:BO142" si="170">ROUND(AK140*AK136,)</f>
        <v>#VALUE!</v>
      </c>
      <c r="AL142" s="9" t="e">
        <f t="shared" si="170"/>
        <v>#VALUE!</v>
      </c>
      <c r="AM142" s="9" t="e">
        <f t="shared" si="170"/>
        <v>#VALUE!</v>
      </c>
      <c r="AN142" s="9" t="e">
        <f t="shared" si="170"/>
        <v>#VALUE!</v>
      </c>
      <c r="AO142" s="9" t="e">
        <f t="shared" si="170"/>
        <v>#VALUE!</v>
      </c>
      <c r="AP142" s="9" t="e">
        <f t="shared" si="170"/>
        <v>#VALUE!</v>
      </c>
      <c r="AQ142" s="9" t="e">
        <f t="shared" si="170"/>
        <v>#VALUE!</v>
      </c>
      <c r="AR142" s="9" t="e">
        <f t="shared" si="170"/>
        <v>#VALUE!</v>
      </c>
      <c r="AS142" s="9" t="e">
        <f t="shared" si="170"/>
        <v>#VALUE!</v>
      </c>
      <c r="AT142" s="9" t="e">
        <f t="shared" si="170"/>
        <v>#VALUE!</v>
      </c>
      <c r="AU142" s="9" t="e">
        <f t="shared" si="170"/>
        <v>#VALUE!</v>
      </c>
      <c r="AV142" s="9" t="e">
        <f t="shared" si="170"/>
        <v>#VALUE!</v>
      </c>
      <c r="AW142" s="9" t="e">
        <f t="shared" si="170"/>
        <v>#VALUE!</v>
      </c>
      <c r="AX142" s="9" t="e">
        <f t="shared" si="170"/>
        <v>#VALUE!</v>
      </c>
      <c r="AY142" s="9" t="e">
        <f t="shared" si="170"/>
        <v>#VALUE!</v>
      </c>
      <c r="AZ142" s="9" t="e">
        <f t="shared" si="170"/>
        <v>#VALUE!</v>
      </c>
      <c r="BA142" s="9" t="e">
        <f t="shared" si="170"/>
        <v>#VALUE!</v>
      </c>
      <c r="BB142" s="9" t="e">
        <f t="shared" si="170"/>
        <v>#VALUE!</v>
      </c>
      <c r="BC142" s="9" t="e">
        <f t="shared" si="170"/>
        <v>#VALUE!</v>
      </c>
      <c r="BD142" s="9" t="e">
        <f t="shared" si="170"/>
        <v>#VALUE!</v>
      </c>
      <c r="BE142" s="9" t="e">
        <f t="shared" si="170"/>
        <v>#VALUE!</v>
      </c>
      <c r="BF142" s="9" t="e">
        <f t="shared" si="170"/>
        <v>#VALUE!</v>
      </c>
      <c r="BG142" s="9" t="e">
        <f t="shared" si="170"/>
        <v>#VALUE!</v>
      </c>
      <c r="BH142" s="9" t="e">
        <f t="shared" si="170"/>
        <v>#VALUE!</v>
      </c>
      <c r="BI142" s="9" t="e">
        <f t="shared" si="170"/>
        <v>#VALUE!</v>
      </c>
      <c r="BJ142" s="9" t="e">
        <f t="shared" si="170"/>
        <v>#VALUE!</v>
      </c>
      <c r="BK142" s="9" t="e">
        <f t="shared" si="170"/>
        <v>#VALUE!</v>
      </c>
      <c r="BL142" s="9" t="e">
        <f t="shared" si="170"/>
        <v>#VALUE!</v>
      </c>
      <c r="BM142" s="9" t="e">
        <f t="shared" si="170"/>
        <v>#VALUE!</v>
      </c>
      <c r="BN142" s="9" t="e">
        <f t="shared" si="170"/>
        <v>#VALUE!</v>
      </c>
      <c r="BO142" s="9" t="e">
        <f t="shared" si="170"/>
        <v>#VALUE!</v>
      </c>
    </row>
    <row r="143" spans="2:67" x14ac:dyDescent="0.25">
      <c r="B143" t="s">
        <v>320</v>
      </c>
      <c r="D143" s="7">
        <f>IF(VLOOKUP($B$132&amp;$B143,'[20]Other Summ'!$E:$AE,COLUMN(D$1)-2,FALSE)=" ",0,VLOOKUP($B$132&amp;$B143,'[20]Other Summ'!$E:$AE,COLUMN(D$1)-2,FALSE))</f>
        <v>948237.63000000012</v>
      </c>
      <c r="E143" s="7">
        <f>IF(VLOOKUP($B$132&amp;$B143,'[20]Other Summ'!$E:$AE,COLUMN(E$1)-2,FALSE)=" ",0,VLOOKUP($B$132&amp;$B143,'[20]Other Summ'!$E:$AE,COLUMN(E$1)-2,FALSE))</f>
        <v>1003762.11</v>
      </c>
      <c r="F143" s="7">
        <f>IF(VLOOKUP($B$132&amp;$B143,'[20]Other Summ'!$E:$AE,COLUMN(F$1)-2,FALSE)=" ",0,VLOOKUP($B$132&amp;$B143,'[20]Other Summ'!$E:$AE,COLUMN(F$1)-2,FALSE))</f>
        <v>1375830.1800000002</v>
      </c>
      <c r="G143" s="7">
        <f>IF(VLOOKUP($B$132&amp;$B143,'[20]Other Summ'!$E:$AE,COLUMN(G$1)-2,FALSE)=" ",0,VLOOKUP($B$132&amp;$B143,'[20]Other Summ'!$E:$AE,COLUMN(G$1)-2,FALSE))</f>
        <v>1627318.8</v>
      </c>
      <c r="H143" s="7">
        <f>IF(VLOOKUP($B$132&amp;$B143,'[20]Other Summ'!$E:$AE,COLUMN(H$1)-2,FALSE)=" ",0,VLOOKUP($B$132&amp;$B143,'[20]Other Summ'!$E:$AE,COLUMN(H$1)-2,FALSE))</f>
        <v>2057235.67</v>
      </c>
      <c r="I143" s="7">
        <f>IF(VLOOKUP($B$132&amp;$B143,'[20]Other Summ'!$E:$AE,COLUMN(I$1)-2,FALSE)=" ",0,VLOOKUP($B$132&amp;$B143,'[20]Other Summ'!$E:$AE,COLUMN(I$1)-2,FALSE))</f>
        <v>1938936.2</v>
      </c>
      <c r="J143" s="7">
        <f>IF(VLOOKUP($B$132&amp;$B143,'[20]Other Summ'!$E:$AE,COLUMN(J$1)-2,FALSE)=" ",0,VLOOKUP($B$132&amp;$B143,'[20]Other Summ'!$E:$AE,COLUMN(J$1)-2,FALSE))</f>
        <v>2454200.9</v>
      </c>
      <c r="K143" s="7">
        <f>IF(VLOOKUP($B$132&amp;$B143,'[20]Other Summ'!$E:$AE,COLUMN(K$1)-2,FALSE)=" ",0,VLOOKUP($B$132&amp;$B143,'[20]Other Summ'!$E:$AE,COLUMN(K$1)-2,FALSE))</f>
        <v>2380873.71</v>
      </c>
      <c r="L143" s="7">
        <f>IF(VLOOKUP($B$132&amp;$B143,'[20]Other Summ'!$E:$AE,COLUMN(L$1)-2,FALSE)=" ",0,VLOOKUP($B$132&amp;$B143,'[20]Other Summ'!$E:$AE,COLUMN(L$1)-2,FALSE))</f>
        <v>2526386.94</v>
      </c>
      <c r="M143" s="7">
        <f>IF(VLOOKUP($B$132&amp;$B143,'[20]Other Summ'!$E:$AE,COLUMN(M$1)-2,FALSE)=" ",0,VLOOKUP($B$132&amp;$B143,'[20]Other Summ'!$E:$AE,COLUMN(M$1)-2,FALSE))</f>
        <v>2641250.5299999998</v>
      </c>
      <c r="N143" s="7">
        <f>IF(VLOOKUP($B$132&amp;$B143,'[20]Other Summ'!$E:$AE,COLUMN(N$1)-2,FALSE)=" ",0,VLOOKUP($B$132&amp;$B143,'[20]Other Summ'!$E:$AE,COLUMN(N$1)-2,FALSE))</f>
        <v>2851404.6799999997</v>
      </c>
      <c r="O143" s="7">
        <f>IF(VLOOKUP($B$132&amp;$B143,'[20]Other Summ'!$E:$AE,COLUMN(O$1)-2,FALSE)=" ",0,VLOOKUP($B$132&amp;$B143,'[20]Other Summ'!$E:$AE,COLUMN(O$1)-2,FALSE))</f>
        <v>3141790.45</v>
      </c>
      <c r="P143" s="7">
        <f>IF(VLOOKUP($B$132&amp;$B143,'[20]Other Summ'!$E:$AE,COLUMN(P$1)-2,FALSE)=" ",0,VLOOKUP($B$132&amp;$B143,'[20]Other Summ'!$E:$AE,COLUMN(P$1)-2,FALSE))</f>
        <v>3750739.2</v>
      </c>
      <c r="Q143" s="7">
        <f>IF(VLOOKUP($B$132&amp;$B143,'[20]Other Summ'!$E:$AE,COLUMN(Q$1)-2,FALSE)=" ",0,VLOOKUP($B$132&amp;$B143,'[20]Other Summ'!$E:$AE,COLUMN(Q$1)-2,FALSE))</f>
        <v>4293166.3100000005</v>
      </c>
      <c r="R143" s="7">
        <f>IF(VLOOKUP($B$132&amp;$B143,'[20]Other Summ'!$E:$AE,COLUMN(R$1)-2,FALSE)=" ",0,VLOOKUP($B$132&amp;$B143,'[20]Other Summ'!$E:$AE,COLUMN(R$1)-2,FALSE))</f>
        <v>4727015.05</v>
      </c>
      <c r="S143" s="7">
        <f>IF(VLOOKUP($B$132&amp;$B143,'[20]Other Summ'!$E:$AE,COLUMN(S$1)-2,FALSE)=" ",0,VLOOKUP($B$132&amp;$B143,'[20]Other Summ'!$E:$AE,COLUMN(S$1)-2,FALSE))</f>
        <v>5537987.9100000001</v>
      </c>
      <c r="T143" s="7">
        <f>IF(VLOOKUP($B$132&amp;$B143,'[20]Other Summ'!$E:$AE,COLUMN(T$1)-2,FALSE)=" ",0,VLOOKUP($B$132&amp;$B143,'[20]Other Summ'!$E:$AE,COLUMN(T$1)-2,FALSE))</f>
        <v>5840809.9199999999</v>
      </c>
      <c r="U143" s="7">
        <f>IF(VLOOKUP($B$132&amp;$B143,'[20]Other Summ'!$E:$AE,COLUMN(U$1)-2,FALSE)=" ",0,VLOOKUP($B$132&amp;$B143,'[20]Other Summ'!$E:$AE,COLUMN(U$1)-2,FALSE))</f>
        <v>5603724.6699999999</v>
      </c>
      <c r="V143" s="7">
        <f>IF(VLOOKUP($B$132&amp;$B143,'[20]Other Summ'!$E:$AE,COLUMN(V$1)-2,FALSE)=" ",0,VLOOKUP($B$132&amp;$B143,'[20]Other Summ'!$E:$AE,COLUMN(V$1)-2,FALSE))</f>
        <v>6298767.2300000004</v>
      </c>
      <c r="W143" s="7">
        <f>IF(VLOOKUP($B$132&amp;$B143,'[20]Other Summ'!$E:$AE,COLUMN(W$1)-2,FALSE)=" ",0,VLOOKUP($B$132&amp;$B143,'[20]Other Summ'!$E:$AE,COLUMN(W$1)-2,FALSE))</f>
        <v>7111627.7599999998</v>
      </c>
      <c r="X143" s="7">
        <f>IF(VLOOKUP($B$132&amp;$B143,'[20]Other Summ'!$E:$AE,COLUMN(X$1)-2,FALSE)=" ",0,VLOOKUP($B$132&amp;$B143,'[20]Other Summ'!$E:$AE,COLUMN(X$1)-2,FALSE))</f>
        <v>8898730.1000000015</v>
      </c>
      <c r="Y143" s="7">
        <f>IF(VLOOKUP($B$132&amp;$B143,'[20]Other Summ'!$E:$AE,COLUMN(Y$1)-2,FALSE)=" ",0,VLOOKUP($B$132&amp;$B143,'[20]Other Summ'!$E:$AE,COLUMN(Y$1)-2,FALSE))</f>
        <v>9487722.4800000004</v>
      </c>
      <c r="Z143" s="7">
        <f>IF(VLOOKUP($B$132&amp;$B143,'[20]Other Summ'!$E:$AE,COLUMN(Z$1)-2,FALSE)=" ",0,VLOOKUP($B$132&amp;$B143,'[20]Other Summ'!$E:$AE,COLUMN(Z$1)-2,FALSE))</f>
        <v>8756442.7400000002</v>
      </c>
      <c r="AA143" s="7">
        <f>IF(VLOOKUP($B$132&amp;$B143,'[20]Other Summ'!$E:$AE,COLUMN(AA$1)-2,FALSE)=" ",0,VLOOKUP($B$132&amp;$B143,'[20]Other Summ'!$E:$AE,COLUMN(AA$1)-2,FALSE))</f>
        <v>8869078.7100000009</v>
      </c>
      <c r="AB143" s="7">
        <f>IF(VLOOKUP($B$132&amp;$B143,'[20]Other Summ'!$E:$AE,COLUMN(AB$1)-2,FALSE)=" ",0,VLOOKUP($B$132&amp;$B143,'[20]Other Summ'!$E:$AE,COLUMN(AB$1)-2,FALSE))</f>
        <v>8295900.0800000001</v>
      </c>
      <c r="AC143" s="7">
        <f>IF(VLOOKUP($B$132&amp;$B143,'[20]Other Summ'!$E:$AE,COLUMN(AC$1)-2,FALSE)=" ",0,VLOOKUP($B$132&amp;$B143,'[20]Other Summ'!$E:$AE,COLUMN(AC$1)-2,FALSE))</f>
        <v>9009614.75</v>
      </c>
      <c r="AD143" s="227">
        <v>1</v>
      </c>
      <c r="AF143" s="7">
        <f t="shared" si="167"/>
        <v>8295900.0800000001</v>
      </c>
      <c r="AG143" s="7">
        <f t="shared" si="167"/>
        <v>9009614.75</v>
      </c>
      <c r="AH143" s="7" t="e">
        <f>SUMIF('[22]Paga All'!$G$581:$J$1238,$A$3&amp;$B$132&amp;$B143,'[22]Paga All'!$J$581:$J$1238)</f>
        <v>#VALUE!</v>
      </c>
      <c r="AI143" s="7" t="e">
        <f>SUMIF('[23]Paga all'!$F$665:$G$1279,$A$3&amp;$B$132&amp;$B143,'[23]Paga all'!$G$665:$G$1279)</f>
        <v>#VALUE!</v>
      </c>
      <c r="AJ143" s="9" t="e">
        <f>SUMIF('[16]Paga all'!$F$555:$G$1252,$A$3&amp;$B$132&amp;$B143,'[16]Paga all'!$G$555:$G$1252)</f>
        <v>#VALUE!</v>
      </c>
      <c r="AK143" s="9" t="e">
        <f t="shared" ref="AK143:BO143" si="171">AK144*AK142</f>
        <v>#VALUE!</v>
      </c>
      <c r="AL143" s="9" t="e">
        <f t="shared" si="171"/>
        <v>#VALUE!</v>
      </c>
      <c r="AM143" s="9" t="e">
        <f t="shared" si="171"/>
        <v>#VALUE!</v>
      </c>
      <c r="AN143" s="9" t="e">
        <f t="shared" si="171"/>
        <v>#VALUE!</v>
      </c>
      <c r="AO143" s="9" t="e">
        <f t="shared" si="171"/>
        <v>#VALUE!</v>
      </c>
      <c r="AP143" s="9" t="e">
        <f t="shared" si="171"/>
        <v>#VALUE!</v>
      </c>
      <c r="AQ143" s="9" t="e">
        <f t="shared" si="171"/>
        <v>#VALUE!</v>
      </c>
      <c r="AR143" s="9" t="e">
        <f t="shared" si="171"/>
        <v>#VALUE!</v>
      </c>
      <c r="AS143" s="9" t="e">
        <f t="shared" si="171"/>
        <v>#VALUE!</v>
      </c>
      <c r="AT143" s="9" t="e">
        <f t="shared" si="171"/>
        <v>#VALUE!</v>
      </c>
      <c r="AU143" s="9" t="e">
        <f t="shared" si="171"/>
        <v>#VALUE!</v>
      </c>
      <c r="AV143" s="9" t="e">
        <f t="shared" si="171"/>
        <v>#VALUE!</v>
      </c>
      <c r="AW143" s="9" t="e">
        <f t="shared" si="171"/>
        <v>#VALUE!</v>
      </c>
      <c r="AX143" s="9" t="e">
        <f t="shared" si="171"/>
        <v>#VALUE!</v>
      </c>
      <c r="AY143" s="9" t="e">
        <f t="shared" si="171"/>
        <v>#VALUE!</v>
      </c>
      <c r="AZ143" s="9" t="e">
        <f t="shared" si="171"/>
        <v>#VALUE!</v>
      </c>
      <c r="BA143" s="9" t="e">
        <f t="shared" si="171"/>
        <v>#VALUE!</v>
      </c>
      <c r="BB143" s="9" t="e">
        <f t="shared" si="171"/>
        <v>#VALUE!</v>
      </c>
      <c r="BC143" s="9" t="e">
        <f t="shared" si="171"/>
        <v>#VALUE!</v>
      </c>
      <c r="BD143" s="9" t="e">
        <f t="shared" si="171"/>
        <v>#VALUE!</v>
      </c>
      <c r="BE143" s="9" t="e">
        <f t="shared" si="171"/>
        <v>#VALUE!</v>
      </c>
      <c r="BF143" s="9" t="e">
        <f t="shared" si="171"/>
        <v>#VALUE!</v>
      </c>
      <c r="BG143" s="9" t="e">
        <f t="shared" si="171"/>
        <v>#VALUE!</v>
      </c>
      <c r="BH143" s="9" t="e">
        <f t="shared" si="171"/>
        <v>#VALUE!</v>
      </c>
      <c r="BI143" s="9" t="e">
        <f t="shared" si="171"/>
        <v>#VALUE!</v>
      </c>
      <c r="BJ143" s="9" t="e">
        <f t="shared" si="171"/>
        <v>#VALUE!</v>
      </c>
      <c r="BK143" s="9" t="e">
        <f t="shared" si="171"/>
        <v>#VALUE!</v>
      </c>
      <c r="BL143" s="9" t="e">
        <f t="shared" si="171"/>
        <v>#VALUE!</v>
      </c>
      <c r="BM143" s="9" t="e">
        <f t="shared" si="171"/>
        <v>#VALUE!</v>
      </c>
      <c r="BN143" s="9" t="e">
        <f t="shared" si="171"/>
        <v>#VALUE!</v>
      </c>
      <c r="BO143" s="9" t="e">
        <f t="shared" si="171"/>
        <v>#VALUE!</v>
      </c>
    </row>
    <row r="144" spans="2:67" x14ac:dyDescent="0.25">
      <c r="B144" t="s">
        <v>321</v>
      </c>
      <c r="D144" s="7">
        <f t="shared" ref="D144:AC144" si="172">D143/D142</f>
        <v>431.40929481346683</v>
      </c>
      <c r="E144" s="7">
        <f t="shared" si="172"/>
        <v>414.4352229562345</v>
      </c>
      <c r="F144" s="7">
        <f t="shared" si="172"/>
        <v>429.54423353106466</v>
      </c>
      <c r="G144" s="7">
        <f t="shared" si="172"/>
        <v>460.99682719546746</v>
      </c>
      <c r="H144" s="7">
        <f t="shared" si="172"/>
        <v>365.14655129570463</v>
      </c>
      <c r="I144" s="7">
        <f t="shared" si="172"/>
        <v>408.19709473684208</v>
      </c>
      <c r="J144" s="7">
        <f t="shared" si="172"/>
        <v>436.84601281594871</v>
      </c>
      <c r="K144" s="7">
        <f t="shared" si="172"/>
        <v>435.33986286341195</v>
      </c>
      <c r="L144" s="7">
        <f t="shared" si="172"/>
        <v>437.92458658346334</v>
      </c>
      <c r="M144" s="7">
        <f t="shared" si="172"/>
        <v>452.81168009600543</v>
      </c>
      <c r="N144" s="7">
        <f t="shared" si="172"/>
        <v>472.16504056963066</v>
      </c>
      <c r="O144" s="7">
        <f t="shared" si="172"/>
        <v>467.18073605947956</v>
      </c>
      <c r="P144" s="7">
        <f t="shared" si="172"/>
        <v>373.20788059701493</v>
      </c>
      <c r="Q144" s="7">
        <f t="shared" si="172"/>
        <v>352.50564988915352</v>
      </c>
      <c r="R144" s="7">
        <f t="shared" si="172"/>
        <v>365.66991954823237</v>
      </c>
      <c r="S144" s="7">
        <f t="shared" si="172"/>
        <v>356.82911791237115</v>
      </c>
      <c r="T144" s="7">
        <f t="shared" si="172"/>
        <v>363.12153683556107</v>
      </c>
      <c r="U144" s="7">
        <f t="shared" si="172"/>
        <v>355.52116926785942</v>
      </c>
      <c r="V144" s="7">
        <f t="shared" si="172"/>
        <v>361.49949667125804</v>
      </c>
      <c r="W144" s="7">
        <f t="shared" si="172"/>
        <v>377.4348667869653</v>
      </c>
      <c r="X144" s="7">
        <f t="shared" si="172"/>
        <v>381.0366575319004</v>
      </c>
      <c r="Y144" s="7">
        <f t="shared" si="172"/>
        <v>379.14492007672635</v>
      </c>
      <c r="Z144" s="7">
        <f t="shared" si="172"/>
        <v>389.22712983953414</v>
      </c>
      <c r="AA144" s="7">
        <f t="shared" si="172"/>
        <v>378.59979125757707</v>
      </c>
      <c r="AB144" s="7">
        <f>AB143/AB142</f>
        <v>412.21863751552797</v>
      </c>
      <c r="AC144" s="7">
        <f t="shared" si="172"/>
        <v>423.18528651949271</v>
      </c>
      <c r="AD144" s="264">
        <f>SUM(P143:AC143)/SUM(P142:AC142)</f>
        <v>379.09403316241338</v>
      </c>
      <c r="AF144" s="7">
        <f t="shared" si="167"/>
        <v>412.21863751552797</v>
      </c>
      <c r="AG144" s="7">
        <f t="shared" si="167"/>
        <v>423.18528651949271</v>
      </c>
      <c r="AH144" s="7" t="e">
        <f>SUMIF('[22]Paga All'!$G$581:$J$1238,$A$3&amp;$B$132&amp;$B144,'[22]Paga All'!$J$581:$J$1238)</f>
        <v>#VALUE!</v>
      </c>
      <c r="AI144" s="7" t="e">
        <f>SUMIF('[23]Paga all'!$F$665:$G$1279,$A$3&amp;$B$132&amp;$B144,'[23]Paga all'!$G$665:$G$1279)</f>
        <v>#VALUE!</v>
      </c>
      <c r="AJ144" s="9" t="e">
        <f>SUMIF('[16]Paga all'!$F$555:$G$1252,$A$3&amp;$B$132&amp;$B144,'[16]Paga all'!$G$555:$G$1252)</f>
        <v>#VALUE!</v>
      </c>
      <c r="AK144" s="9">
        <f t="shared" ref="AK144:BO144" si="173">$AD143*AK137</f>
        <v>379.09403316241338</v>
      </c>
      <c r="AL144" s="9">
        <f t="shared" si="173"/>
        <v>379.09403316241338</v>
      </c>
      <c r="AM144" s="9">
        <f t="shared" si="173"/>
        <v>379.09403316241338</v>
      </c>
      <c r="AN144" s="9">
        <f t="shared" si="173"/>
        <v>379.09403316241338</v>
      </c>
      <c r="AO144" s="9">
        <f t="shared" si="173"/>
        <v>379.09403316241338</v>
      </c>
      <c r="AP144" s="9">
        <f t="shared" si="173"/>
        <v>379.09403316241338</v>
      </c>
      <c r="AQ144" s="9">
        <f t="shared" si="173"/>
        <v>379.09403316241338</v>
      </c>
      <c r="AR144" s="9">
        <f t="shared" si="173"/>
        <v>379.09403316241338</v>
      </c>
      <c r="AS144" s="9">
        <f t="shared" si="173"/>
        <v>379.09403316241338</v>
      </c>
      <c r="AT144" s="9">
        <f t="shared" si="173"/>
        <v>379.09403316241338</v>
      </c>
      <c r="AU144" s="9">
        <f t="shared" si="173"/>
        <v>379.09403316241338</v>
      </c>
      <c r="AV144" s="9">
        <f t="shared" si="173"/>
        <v>379.09403316241338</v>
      </c>
      <c r="AW144" s="9">
        <f t="shared" si="173"/>
        <v>379.09403316241338</v>
      </c>
      <c r="AX144" s="9">
        <f t="shared" si="173"/>
        <v>379.09403316241338</v>
      </c>
      <c r="AY144" s="9">
        <f t="shared" si="173"/>
        <v>379.09403316241338</v>
      </c>
      <c r="AZ144" s="9">
        <f t="shared" si="173"/>
        <v>379.09403316241338</v>
      </c>
      <c r="BA144" s="9">
        <f t="shared" si="173"/>
        <v>379.09403316241338</v>
      </c>
      <c r="BB144" s="9">
        <f t="shared" si="173"/>
        <v>379.09403316241338</v>
      </c>
      <c r="BC144" s="9">
        <f t="shared" si="173"/>
        <v>379.09403316241338</v>
      </c>
      <c r="BD144" s="9">
        <f t="shared" si="173"/>
        <v>379.09403316241338</v>
      </c>
      <c r="BE144" s="9">
        <f t="shared" si="173"/>
        <v>379.09403316241338</v>
      </c>
      <c r="BF144" s="9">
        <f t="shared" si="173"/>
        <v>379.09403316241338</v>
      </c>
      <c r="BG144" s="9">
        <f t="shared" si="173"/>
        <v>379.09403316241338</v>
      </c>
      <c r="BH144" s="9">
        <f t="shared" si="173"/>
        <v>379.09403316241338</v>
      </c>
      <c r="BI144" s="9">
        <f t="shared" si="173"/>
        <v>379.09403316241338</v>
      </c>
      <c r="BJ144" s="9">
        <f t="shared" si="173"/>
        <v>379.09403316241338</v>
      </c>
      <c r="BK144" s="9">
        <f t="shared" si="173"/>
        <v>379.09403316241338</v>
      </c>
      <c r="BL144" s="9">
        <f t="shared" si="173"/>
        <v>379.09403316241338</v>
      </c>
      <c r="BM144" s="9">
        <f t="shared" si="173"/>
        <v>379.09403316241338</v>
      </c>
      <c r="BN144" s="9">
        <f t="shared" si="173"/>
        <v>379.09403316241338</v>
      </c>
      <c r="BO144" s="9">
        <f t="shared" si="173"/>
        <v>379.09403316241338</v>
      </c>
    </row>
    <row r="145" spans="2:67" x14ac:dyDescent="0.25">
      <c r="B145" t="s">
        <v>322</v>
      </c>
      <c r="D145" s="7">
        <f t="shared" ref="D145:AB145" si="174">D143</f>
        <v>948237.63000000012</v>
      </c>
      <c r="E145" s="7">
        <f t="shared" si="174"/>
        <v>1003762.11</v>
      </c>
      <c r="F145" s="7">
        <f t="shared" si="174"/>
        <v>1375830.1800000002</v>
      </c>
      <c r="G145" s="7">
        <f t="shared" si="174"/>
        <v>1627318.8</v>
      </c>
      <c r="H145" s="7">
        <f t="shared" si="174"/>
        <v>2057235.67</v>
      </c>
      <c r="I145" s="7">
        <f t="shared" si="174"/>
        <v>1938936.2</v>
      </c>
      <c r="J145" s="7">
        <f t="shared" si="174"/>
        <v>2454200.9</v>
      </c>
      <c r="K145" s="7">
        <f t="shared" si="174"/>
        <v>2380873.71</v>
      </c>
      <c r="L145" s="7">
        <f t="shared" si="174"/>
        <v>2526386.94</v>
      </c>
      <c r="M145" s="7">
        <f t="shared" si="174"/>
        <v>2641250.5299999998</v>
      </c>
      <c r="N145" s="7">
        <f t="shared" si="174"/>
        <v>2851404.6799999997</v>
      </c>
      <c r="O145" s="7">
        <f t="shared" si="174"/>
        <v>3141790.45</v>
      </c>
      <c r="P145" s="7">
        <f t="shared" si="174"/>
        <v>3750739.2</v>
      </c>
      <c r="Q145" s="7">
        <f t="shared" si="174"/>
        <v>4293166.3100000005</v>
      </c>
      <c r="R145" s="7">
        <f t="shared" si="174"/>
        <v>4727015.05</v>
      </c>
      <c r="S145" s="7">
        <f t="shared" si="174"/>
        <v>5537987.9100000001</v>
      </c>
      <c r="T145" s="7">
        <f t="shared" si="174"/>
        <v>5840809.9199999999</v>
      </c>
      <c r="U145" s="7">
        <f t="shared" si="174"/>
        <v>5603724.6699999999</v>
      </c>
      <c r="V145" s="7">
        <f t="shared" si="174"/>
        <v>6298767.2300000004</v>
      </c>
      <c r="W145" s="7">
        <f t="shared" si="174"/>
        <v>7111627.7599999998</v>
      </c>
      <c r="X145" s="7">
        <f t="shared" si="174"/>
        <v>8898730.1000000015</v>
      </c>
      <c r="Y145" s="7">
        <f t="shared" si="174"/>
        <v>9487722.4800000004</v>
      </c>
      <c r="Z145" s="7">
        <f t="shared" si="174"/>
        <v>8756442.7400000002</v>
      </c>
      <c r="AA145" s="7">
        <f t="shared" si="174"/>
        <v>8869078.7100000009</v>
      </c>
      <c r="AB145" s="7">
        <f t="shared" si="174"/>
        <v>8295900.0800000001</v>
      </c>
      <c r="AC145" s="7">
        <f>AC143</f>
        <v>9009614.75</v>
      </c>
      <c r="AF145" s="7">
        <f t="shared" si="167"/>
        <v>8295900.0800000001</v>
      </c>
      <c r="AG145" s="7">
        <f t="shared" si="167"/>
        <v>9009614.75</v>
      </c>
      <c r="AH145" s="7" t="e">
        <f>SUMIF('[22]Paga All'!$G$581:$J$1238,$A$3&amp;$B$132&amp;$B145,'[22]Paga All'!$J$581:$J$1238)+SUMIF('[22]Paga All'!$G$581:$J$1238,$A$3&amp;$B$132&amp;$B146,'[22]Paga All'!$J$581:$J$1238)</f>
        <v>#VALUE!</v>
      </c>
      <c r="AI145" s="321" t="e">
        <f>AI143+SUMIF('[23]Paga all'!$F$665:$G$1279,$A$3&amp;$B$132&amp;$B146,'[23]Paga all'!$G$665:$G$1279)</f>
        <v>#VALUE!</v>
      </c>
      <c r="AJ145" s="295" t="e">
        <f>AJ143+SUMIF('[16]Paga all'!$F$555:$G$1252,$A$3&amp;$B$132&amp;$B146,'[16]Paga all'!$G$555:$G$1252)+SUMIF('[16]Paga all'!$F$555:$G$1252,$A$3&amp;$B$132&amp;$B146,'[16]Paga all'!$G$555:$G$1252)</f>
        <v>#VALUE!</v>
      </c>
      <c r="AK145" s="9" t="e">
        <f t="shared" ref="AK145:BO145" si="175">AK137*AK142</f>
        <v>#VALUE!</v>
      </c>
      <c r="AL145" s="9" t="e">
        <f t="shared" si="175"/>
        <v>#VALUE!</v>
      </c>
      <c r="AM145" s="9" t="e">
        <f t="shared" si="175"/>
        <v>#VALUE!</v>
      </c>
      <c r="AN145" s="9" t="e">
        <f t="shared" si="175"/>
        <v>#VALUE!</v>
      </c>
      <c r="AO145" s="9" t="e">
        <f t="shared" si="175"/>
        <v>#VALUE!</v>
      </c>
      <c r="AP145" s="9" t="e">
        <f t="shared" si="175"/>
        <v>#VALUE!</v>
      </c>
      <c r="AQ145" s="9" t="e">
        <f t="shared" si="175"/>
        <v>#VALUE!</v>
      </c>
      <c r="AR145" s="9" t="e">
        <f t="shared" si="175"/>
        <v>#VALUE!</v>
      </c>
      <c r="AS145" s="9" t="e">
        <f t="shared" si="175"/>
        <v>#VALUE!</v>
      </c>
      <c r="AT145" s="9" t="e">
        <f t="shared" si="175"/>
        <v>#VALUE!</v>
      </c>
      <c r="AU145" s="9" t="e">
        <f t="shared" si="175"/>
        <v>#VALUE!</v>
      </c>
      <c r="AV145" s="9" t="e">
        <f t="shared" si="175"/>
        <v>#VALUE!</v>
      </c>
      <c r="AW145" s="9" t="e">
        <f t="shared" si="175"/>
        <v>#VALUE!</v>
      </c>
      <c r="AX145" s="9" t="e">
        <f t="shared" si="175"/>
        <v>#VALUE!</v>
      </c>
      <c r="AY145" s="9" t="e">
        <f t="shared" si="175"/>
        <v>#VALUE!</v>
      </c>
      <c r="AZ145" s="9" t="e">
        <f t="shared" si="175"/>
        <v>#VALUE!</v>
      </c>
      <c r="BA145" s="9" t="e">
        <f t="shared" si="175"/>
        <v>#VALUE!</v>
      </c>
      <c r="BB145" s="9" t="e">
        <f t="shared" si="175"/>
        <v>#VALUE!</v>
      </c>
      <c r="BC145" s="9" t="e">
        <f t="shared" si="175"/>
        <v>#VALUE!</v>
      </c>
      <c r="BD145" s="9" t="e">
        <f t="shared" si="175"/>
        <v>#VALUE!</v>
      </c>
      <c r="BE145" s="9" t="e">
        <f t="shared" si="175"/>
        <v>#VALUE!</v>
      </c>
      <c r="BF145" s="9" t="e">
        <f t="shared" si="175"/>
        <v>#VALUE!</v>
      </c>
      <c r="BG145" s="9" t="e">
        <f t="shared" si="175"/>
        <v>#VALUE!</v>
      </c>
      <c r="BH145" s="9" t="e">
        <f t="shared" si="175"/>
        <v>#VALUE!</v>
      </c>
      <c r="BI145" s="9" t="e">
        <f t="shared" si="175"/>
        <v>#VALUE!</v>
      </c>
      <c r="BJ145" s="9" t="e">
        <f t="shared" si="175"/>
        <v>#VALUE!</v>
      </c>
      <c r="BK145" s="9" t="e">
        <f t="shared" si="175"/>
        <v>#VALUE!</v>
      </c>
      <c r="BL145" s="9" t="e">
        <f t="shared" si="175"/>
        <v>#VALUE!</v>
      </c>
      <c r="BM145" s="9" t="e">
        <f t="shared" si="175"/>
        <v>#VALUE!</v>
      </c>
      <c r="BN145" s="9" t="e">
        <f t="shared" si="175"/>
        <v>#VALUE!</v>
      </c>
      <c r="BO145" s="9" t="e">
        <f t="shared" si="175"/>
        <v>#VALUE!</v>
      </c>
    </row>
    <row r="146" spans="2:67" x14ac:dyDescent="0.25">
      <c r="B146" t="s">
        <v>323</v>
      </c>
      <c r="D146" s="7">
        <f>IF(VLOOKUP($B$132&amp;$B146,'[20]Other Summ'!$E:$AE,COLUMN(D$1)-2,FALSE)=" ",0,VLOOKUP($B$132&amp;$B146,'[20]Other Summ'!$E:$AE,COLUMN(D$1)-2,FALSE))</f>
        <v>14223.57</v>
      </c>
      <c r="E146" s="7">
        <f>IF(VLOOKUP($B$132&amp;$B146,'[20]Other Summ'!$E:$AE,COLUMN(E$1)-2,FALSE)=" ",0,VLOOKUP($B$132&amp;$B146,'[20]Other Summ'!$E:$AE,COLUMN(E$1)-2,FALSE))</f>
        <v>15056.420000000002</v>
      </c>
      <c r="F146" s="7">
        <f>IF(VLOOKUP($B$132&amp;$B146,'[20]Other Summ'!$E:$AE,COLUMN(F$1)-2,FALSE)=" ",0,VLOOKUP($B$132&amp;$B146,'[20]Other Summ'!$E:$AE,COLUMN(F$1)-2,FALSE))</f>
        <v>20637.439999999999</v>
      </c>
      <c r="G146" s="7">
        <f>IF(VLOOKUP($B$132&amp;$B146,'[20]Other Summ'!$E:$AE,COLUMN(G$1)-2,FALSE)=" ",0,VLOOKUP($B$132&amp;$B146,'[20]Other Summ'!$E:$AE,COLUMN(G$1)-2,FALSE))</f>
        <v>24409.77</v>
      </c>
      <c r="H146" s="7">
        <f>IF(VLOOKUP($B$132&amp;$B146,'[20]Other Summ'!$E:$AE,COLUMN(H$1)-2,FALSE)=" ",0,VLOOKUP($B$132&amp;$B146,'[20]Other Summ'!$E:$AE,COLUMN(H$1)-2,FALSE))</f>
        <v>61419.32</v>
      </c>
      <c r="I146" s="7">
        <f>IF(VLOOKUP($B$132&amp;$B146,'[20]Other Summ'!$E:$AE,COLUMN(I$1)-2,FALSE)=" ",0,VLOOKUP($B$132&amp;$B146,'[20]Other Summ'!$E:$AE,COLUMN(I$1)-2,FALSE))</f>
        <v>57982.09</v>
      </c>
      <c r="J146" s="7">
        <f>IF(VLOOKUP($B$132&amp;$B146,'[20]Other Summ'!$E:$AE,COLUMN(J$1)-2,FALSE)=" ",0,VLOOKUP($B$132&amp;$B146,'[20]Other Summ'!$E:$AE,COLUMN(J$1)-2,FALSE))</f>
        <v>73400.260000000009</v>
      </c>
      <c r="K146" s="7">
        <f>IF(VLOOKUP($B$132&amp;$B146,'[20]Other Summ'!$E:$AE,COLUMN(K$1)-2,FALSE)=" ",0,VLOOKUP($B$132&amp;$B146,'[20]Other Summ'!$E:$AE,COLUMN(K$1)-2,FALSE))</f>
        <v>71247.710000000006</v>
      </c>
      <c r="L146" s="7">
        <f>IF(VLOOKUP($B$132&amp;$B146,'[20]Other Summ'!$E:$AE,COLUMN(L$1)-2,FALSE)=" ",0,VLOOKUP($B$132&amp;$B146,'[20]Other Summ'!$E:$AE,COLUMN(L$1)-2,FALSE))</f>
        <v>75595.12000000001</v>
      </c>
      <c r="M146" s="7">
        <f>IF(VLOOKUP($B$132&amp;$B146,'[20]Other Summ'!$E:$AE,COLUMN(M$1)-2,FALSE)=" ",0,VLOOKUP($B$132&amp;$B146,'[20]Other Summ'!$E:$AE,COLUMN(M$1)-2,FALSE))</f>
        <v>78957.03</v>
      </c>
      <c r="N146" s="7">
        <f>IF(VLOOKUP($B$132&amp;$B146,'[20]Other Summ'!$E:$AE,COLUMN(N$1)-2,FALSE)=" ",0,VLOOKUP($B$132&amp;$B146,'[20]Other Summ'!$E:$AE,COLUMN(N$1)-2,FALSE))</f>
        <v>85328.19</v>
      </c>
      <c r="O146" s="7">
        <f>IF(VLOOKUP($B$132&amp;$B146,'[20]Other Summ'!$E:$AE,COLUMN(O$1)-2,FALSE)=" ",0,VLOOKUP($B$132&amp;$B146,'[20]Other Summ'!$E:$AE,COLUMN(O$1)-2,FALSE))</f>
        <v>93989.440000000002</v>
      </c>
      <c r="P146" s="7">
        <f>IF(VLOOKUP($B$132&amp;$B146,'[20]Other Summ'!$E:$AE,COLUMN(P$1)-2,FALSE)=" ",0,VLOOKUP($B$132&amp;$B146,'[20]Other Summ'!$E:$AE,COLUMN(P$1)-2,FALSE))</f>
        <v>112250.98</v>
      </c>
      <c r="Q146" s="7">
        <f>IF(VLOOKUP($B$132&amp;$B146,'[20]Other Summ'!$E:$AE,COLUMN(Q$1)-2,FALSE)=" ",0,VLOOKUP($B$132&amp;$B146,'[20]Other Summ'!$E:$AE,COLUMN(Q$1)-2,FALSE))</f>
        <v>128428.98</v>
      </c>
      <c r="R146" s="7">
        <f>IF(VLOOKUP($B$132&amp;$B146,'[20]Other Summ'!$E:$AE,COLUMN(R$1)-2,FALSE)=" ",0,VLOOKUP($B$132&amp;$B146,'[20]Other Summ'!$E:$AE,COLUMN(R$1)-2,FALSE))</f>
        <v>141379.37</v>
      </c>
      <c r="S146" s="7">
        <f>IF(VLOOKUP($B$132&amp;$B146,'[20]Other Summ'!$E:$AE,COLUMN(S$1)-2,FALSE)=" ",0,VLOOKUP($B$132&amp;$B146,'[20]Other Summ'!$E:$AE,COLUMN(S$1)-2,FALSE))</f>
        <v>165723.54999999999</v>
      </c>
      <c r="T146" s="7">
        <f>IF(VLOOKUP($B$132&amp;$B146,'[20]Other Summ'!$E:$AE,COLUMN(T$1)-2,FALSE)=" ",0,VLOOKUP($B$132&amp;$B146,'[20]Other Summ'!$E:$AE,COLUMN(T$1)-2,FALSE))</f>
        <v>174558.72999999998</v>
      </c>
      <c r="U146" s="7">
        <f>IF(VLOOKUP($B$132&amp;$B146,'[20]Other Summ'!$E:$AE,COLUMN(U$1)-2,FALSE)=" ",0,VLOOKUP($B$132&amp;$B146,'[20]Other Summ'!$E:$AE,COLUMN(U$1)-2,FALSE))</f>
        <v>167388.74</v>
      </c>
      <c r="V146" s="7">
        <f>IF(VLOOKUP($B$132&amp;$B146,'[20]Other Summ'!$E:$AE,COLUMN(V$1)-2,FALSE)=" ",0,VLOOKUP($B$132&amp;$B146,'[20]Other Summ'!$E:$AE,COLUMN(V$1)-2,FALSE))</f>
        <v>314948.37</v>
      </c>
      <c r="W146" s="7">
        <f>IF(VLOOKUP($B$132&amp;$B146,'[20]Other Summ'!$E:$AE,COLUMN(W$1)-2,FALSE)=" ",0,VLOOKUP($B$132&amp;$B146,'[20]Other Summ'!$E:$AE,COLUMN(W$1)-2,FALSE))</f>
        <v>355591.39</v>
      </c>
      <c r="X146" s="7">
        <f>IF(VLOOKUP($B$132&amp;$B146,'[20]Other Summ'!$E:$AE,COLUMN(X$1)-2,FALSE)=" ",0,VLOOKUP($B$132&amp;$B146,'[20]Other Summ'!$E:$AE,COLUMN(X$1)-2,FALSE))</f>
        <v>444961.51</v>
      </c>
      <c r="Y146" s="7">
        <f>IF(VLOOKUP($B$132&amp;$B146,'[20]Other Summ'!$E:$AE,COLUMN(Y$1)-2,FALSE)=" ",0,VLOOKUP($B$132&amp;$B146,'[20]Other Summ'!$E:$AE,COLUMN(Y$1)-2,FALSE))</f>
        <v>475058.65</v>
      </c>
      <c r="Z146" s="7">
        <f>IF(VLOOKUP($B$132&amp;$B146,'[20]Other Summ'!$E:$AE,COLUMN(Z$1)-2,FALSE)=" ",0,VLOOKUP($B$132&amp;$B146,'[20]Other Summ'!$E:$AE,COLUMN(Z$1)-2,FALSE))</f>
        <v>437822.14</v>
      </c>
      <c r="AA146" s="7">
        <f>IF(VLOOKUP($B$132&amp;$B146,'[20]Other Summ'!$E:$AE,COLUMN(AA$1)-2,FALSE)=" ",0,VLOOKUP($B$132&amp;$B146,'[20]Other Summ'!$E:$AE,COLUMN(AA$1)-2,FALSE))</f>
        <v>444613.95</v>
      </c>
      <c r="AB146" s="7">
        <f>IF(VLOOKUP($B$132&amp;$B146,'[20]Other Summ'!$E:$AE,COLUMN(AB$1)-2,FALSE)=" ",0,VLOOKUP($B$132&amp;$B146,'[20]Other Summ'!$E:$AE,COLUMN(AB$1)-2,FALSE))</f>
        <v>415010</v>
      </c>
      <c r="AC146" s="7">
        <f>IF(VLOOKUP($B$132&amp;$B146,'[20]Other Summ'!$E:$AE,COLUMN(AC$1)-2,FALSE)=" ",0,VLOOKUP($B$132&amp;$B146,'[20]Other Summ'!$E:$AE,COLUMN(AC$1)-2,FALSE))</f>
        <v>452105.76</v>
      </c>
      <c r="AF146" s="7">
        <f t="shared" si="167"/>
        <v>415010</v>
      </c>
      <c r="AG146" s="7">
        <f t="shared" si="167"/>
        <v>452105.76</v>
      </c>
      <c r="AH146" s="7" t="e">
        <f>SUMIF('[22]Paga All'!$G$581:$J$1238,$A$3&amp;$B$132&amp;$B146,'[22]Paga All'!$J$581:$J$1238)</f>
        <v>#VALUE!</v>
      </c>
      <c r="AI146" s="7" t="e">
        <f>SUMIF('[23]Paga all'!$F$665:$G$1279,$A$3&amp;$B$132&amp;$B146,'[23]Paga all'!$G$665:$G$1279)</f>
        <v>#VALUE!</v>
      </c>
      <c r="AJ146" s="9" t="e">
        <f>SUMIF('[16]Paga all'!$F$555:$G$1252,$A$3&amp;$B$132&amp;$B146,'[16]Paga all'!$G$555:$G$1252)</f>
        <v>#VALUE!</v>
      </c>
      <c r="AK146" s="9" t="e">
        <f t="shared" ref="AK146:BO146" si="176">AK138*AK145</f>
        <v>#VALUE!</v>
      </c>
      <c r="AL146" s="9" t="e">
        <f t="shared" si="176"/>
        <v>#VALUE!</v>
      </c>
      <c r="AM146" s="9" t="e">
        <f t="shared" si="176"/>
        <v>#VALUE!</v>
      </c>
      <c r="AN146" s="9" t="e">
        <f t="shared" si="176"/>
        <v>#VALUE!</v>
      </c>
      <c r="AO146" s="9" t="e">
        <f t="shared" si="176"/>
        <v>#VALUE!</v>
      </c>
      <c r="AP146" s="9" t="e">
        <f t="shared" si="176"/>
        <v>#VALUE!</v>
      </c>
      <c r="AQ146" s="9" t="e">
        <f t="shared" si="176"/>
        <v>#VALUE!</v>
      </c>
      <c r="AR146" s="9" t="e">
        <f t="shared" si="176"/>
        <v>#VALUE!</v>
      </c>
      <c r="AS146" s="9" t="e">
        <f t="shared" si="176"/>
        <v>#VALUE!</v>
      </c>
      <c r="AT146" s="9" t="e">
        <f t="shared" si="176"/>
        <v>#VALUE!</v>
      </c>
      <c r="AU146" s="9" t="e">
        <f t="shared" si="176"/>
        <v>#VALUE!</v>
      </c>
      <c r="AV146" s="9" t="e">
        <f t="shared" si="176"/>
        <v>#VALUE!</v>
      </c>
      <c r="AW146" s="9" t="e">
        <f t="shared" si="176"/>
        <v>#VALUE!</v>
      </c>
      <c r="AX146" s="9" t="e">
        <f t="shared" si="176"/>
        <v>#VALUE!</v>
      </c>
      <c r="AY146" s="9" t="e">
        <f t="shared" si="176"/>
        <v>#VALUE!</v>
      </c>
      <c r="AZ146" s="9" t="e">
        <f t="shared" si="176"/>
        <v>#VALUE!</v>
      </c>
      <c r="BA146" s="9" t="e">
        <f t="shared" si="176"/>
        <v>#VALUE!</v>
      </c>
      <c r="BB146" s="9" t="e">
        <f t="shared" si="176"/>
        <v>#VALUE!</v>
      </c>
      <c r="BC146" s="9" t="e">
        <f t="shared" si="176"/>
        <v>#VALUE!</v>
      </c>
      <c r="BD146" s="9" t="e">
        <f t="shared" si="176"/>
        <v>#VALUE!</v>
      </c>
      <c r="BE146" s="9" t="e">
        <f t="shared" si="176"/>
        <v>#VALUE!</v>
      </c>
      <c r="BF146" s="9" t="e">
        <f t="shared" si="176"/>
        <v>#VALUE!</v>
      </c>
      <c r="BG146" s="9" t="e">
        <f t="shared" si="176"/>
        <v>#VALUE!</v>
      </c>
      <c r="BH146" s="9" t="e">
        <f t="shared" si="176"/>
        <v>#VALUE!</v>
      </c>
      <c r="BI146" s="9" t="e">
        <f t="shared" si="176"/>
        <v>#VALUE!</v>
      </c>
      <c r="BJ146" s="9" t="e">
        <f t="shared" si="176"/>
        <v>#VALUE!</v>
      </c>
      <c r="BK146" s="9" t="e">
        <f t="shared" si="176"/>
        <v>#VALUE!</v>
      </c>
      <c r="BL146" s="9" t="e">
        <f t="shared" si="176"/>
        <v>#VALUE!</v>
      </c>
      <c r="BM146" s="9" t="e">
        <f t="shared" si="176"/>
        <v>#VALUE!</v>
      </c>
      <c r="BN146" s="9" t="e">
        <f t="shared" si="176"/>
        <v>#VALUE!</v>
      </c>
      <c r="BO146" s="9" t="e">
        <f t="shared" si="176"/>
        <v>#VALUE!</v>
      </c>
    </row>
    <row r="150" spans="2:67" x14ac:dyDescent="0.25">
      <c r="B150" s="263" t="s">
        <v>324</v>
      </c>
      <c r="D150" s="7">
        <f>'[20]Other Summ'!F$10</f>
        <v>209</v>
      </c>
      <c r="E150" s="7">
        <f>'[20]Other Summ'!G$10</f>
        <v>225</v>
      </c>
      <c r="F150" s="7">
        <f>'[20]Other Summ'!H$10</f>
        <v>272</v>
      </c>
      <c r="G150" s="7">
        <f>'[20]Other Summ'!I$10</f>
        <v>338</v>
      </c>
      <c r="H150" s="7">
        <f>'[20]Other Summ'!J$10</f>
        <v>410</v>
      </c>
      <c r="I150" s="7">
        <f>'[20]Other Summ'!K$10</f>
        <v>452</v>
      </c>
      <c r="J150" s="7">
        <f>'[20]Other Summ'!L$10</f>
        <v>481</v>
      </c>
      <c r="K150" s="7">
        <f>'[20]Other Summ'!M$10</f>
        <v>488</v>
      </c>
      <c r="L150" s="7">
        <f>'[20]Other Summ'!N$10</f>
        <v>469</v>
      </c>
      <c r="M150" s="7">
        <f>'[20]Other Summ'!O$10</f>
        <v>493</v>
      </c>
      <c r="N150" s="7">
        <f>'[20]Other Summ'!P$10</f>
        <v>511</v>
      </c>
      <c r="O150" s="7">
        <f>'[20]Other Summ'!Q$10</f>
        <v>474</v>
      </c>
      <c r="P150" s="7">
        <f>'[20]Other Summ'!R$10</f>
        <v>518</v>
      </c>
      <c r="Q150" s="7">
        <f>'[20]Other Summ'!S$10</f>
        <v>570</v>
      </c>
      <c r="R150" s="7">
        <f>'[20]Other Summ'!T$10</f>
        <v>633</v>
      </c>
      <c r="S150" s="7">
        <f>'[20]Other Summ'!U$10</f>
        <v>690</v>
      </c>
      <c r="T150" s="7">
        <f>'[20]Other Summ'!V$10</f>
        <v>751</v>
      </c>
      <c r="U150" s="7">
        <f>'[20]Other Summ'!W$10</f>
        <v>836</v>
      </c>
      <c r="V150" s="7">
        <f>'[20]Other Summ'!X$10</f>
        <v>887</v>
      </c>
      <c r="W150" s="7">
        <f>'[20]Other Summ'!Y$10</f>
        <v>958</v>
      </c>
      <c r="X150" s="7">
        <f>'[20]Other Summ'!Z$10</f>
        <v>1075</v>
      </c>
      <c r="Y150" s="7">
        <f>'[20]Other Summ'!AA$10</f>
        <v>1166</v>
      </c>
      <c r="Z150" s="7">
        <f>'[20]Other Summ'!AB$10</f>
        <v>1228</v>
      </c>
      <c r="AA150" s="7">
        <f>'[20]Other Summ'!AC$10</f>
        <v>1263</v>
      </c>
      <c r="AB150" s="7">
        <f>'[20]Other Summ'!AD$10</f>
        <v>1258</v>
      </c>
      <c r="AC150" s="7">
        <f>'[20]Other Summ'!AE$10</f>
        <v>1297</v>
      </c>
      <c r="AF150" s="280">
        <f>AB150</f>
        <v>1258</v>
      </c>
      <c r="AG150" s="280">
        <f>AC150</f>
        <v>1297</v>
      </c>
      <c r="AH150" s="280">
        <f t="shared" ref="AH150:AJ151" si="177">AD150</f>
        <v>0</v>
      </c>
      <c r="AI150" s="280">
        <f t="shared" si="177"/>
        <v>0</v>
      </c>
      <c r="AJ150" s="280">
        <f t="shared" si="177"/>
        <v>1258</v>
      </c>
    </row>
    <row r="151" spans="2:67" x14ac:dyDescent="0.25">
      <c r="B151" s="263" t="s">
        <v>325</v>
      </c>
      <c r="D151" s="7">
        <f>'[20]Other Summ'!F$12</f>
        <v>14</v>
      </c>
      <c r="E151" s="7">
        <f>'[20]Other Summ'!G$12</f>
        <v>27</v>
      </c>
      <c r="F151" s="7">
        <f>'[20]Other Summ'!H$12</f>
        <v>29</v>
      </c>
      <c r="G151" s="7">
        <f>'[20]Other Summ'!I$12</f>
        <v>28</v>
      </c>
      <c r="H151" s="7">
        <f>'[20]Other Summ'!J$12</f>
        <v>38</v>
      </c>
      <c r="I151" s="7">
        <f>'[20]Other Summ'!K$12</f>
        <v>44</v>
      </c>
      <c r="J151" s="7">
        <f>'[20]Other Summ'!L$12</f>
        <v>47</v>
      </c>
      <c r="K151" s="7">
        <f>'[20]Other Summ'!M$12</f>
        <v>52</v>
      </c>
      <c r="L151" s="7">
        <f>'[20]Other Summ'!N$12</f>
        <v>69</v>
      </c>
      <c r="M151" s="7">
        <f>'[20]Other Summ'!O$12</f>
        <v>41</v>
      </c>
      <c r="N151" s="7">
        <f>'[20]Other Summ'!P$12</f>
        <v>51</v>
      </c>
      <c r="O151" s="7">
        <f>'[20]Other Summ'!Q$12</f>
        <v>66</v>
      </c>
      <c r="P151" s="7">
        <f>'[20]Other Summ'!R$12</f>
        <v>34</v>
      </c>
      <c r="Q151" s="7">
        <f>'[20]Other Summ'!S$12</f>
        <v>35</v>
      </c>
      <c r="R151" s="7">
        <f>'[20]Other Summ'!T$12</f>
        <v>48</v>
      </c>
      <c r="S151" s="7">
        <f>'[20]Other Summ'!U$12</f>
        <v>45</v>
      </c>
      <c r="T151" s="7">
        <f>'[20]Other Summ'!V$12</f>
        <v>76</v>
      </c>
      <c r="U151" s="7">
        <f>'[20]Other Summ'!W$12</f>
        <v>61</v>
      </c>
      <c r="V151" s="7">
        <f>'[20]Other Summ'!X$12</f>
        <v>77</v>
      </c>
      <c r="W151" s="7">
        <f>'[20]Other Summ'!Y$12</f>
        <v>90</v>
      </c>
      <c r="X151" s="7">
        <f>'[20]Other Summ'!Z$12</f>
        <v>85</v>
      </c>
      <c r="Y151" s="7">
        <f>'[20]Other Summ'!AA$12</f>
        <v>86</v>
      </c>
      <c r="Z151" s="7">
        <f>'[20]Other Summ'!AB$12</f>
        <v>74</v>
      </c>
      <c r="AA151" s="7">
        <f>'[20]Other Summ'!AC$12</f>
        <v>104</v>
      </c>
      <c r="AB151" s="7">
        <f>'[20]Other Summ'!AD$12</f>
        <v>137</v>
      </c>
      <c r="AC151" s="7">
        <f>'[20]Other Summ'!AE$12</f>
        <v>132</v>
      </c>
      <c r="AF151" s="280">
        <f>AB151</f>
        <v>137</v>
      </c>
      <c r="AG151" s="280">
        <f>AC151</f>
        <v>132</v>
      </c>
      <c r="AH151" s="280">
        <f t="shared" si="177"/>
        <v>0</v>
      </c>
      <c r="AI151" s="280">
        <f t="shared" si="177"/>
        <v>0</v>
      </c>
      <c r="AJ151" s="280">
        <f t="shared" si="177"/>
        <v>137</v>
      </c>
    </row>
  </sheetData>
  <pageMargins left="0.7" right="0.7" top="0.75" bottom="0.75" header="0.3" footer="0.3"/>
  <pageSetup orientation="portrait" horizontalDpi="4294967295" verticalDpi="4294967295"/>
  <legacy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Tab 1</vt:lpstr>
      <vt:lpstr>Tab 2</vt:lpstr>
      <vt:lpstr>Tab 3</vt:lpstr>
      <vt:lpstr>Tab 4</vt:lpstr>
      <vt:lpstr>BS_Metrics_Assumptions</vt:lpstr>
      <vt:lpstr>CS_Metrics_Assumptions</vt:lpstr>
      <vt:lpstr>ANS_Metrics_Assumptions</vt:lpstr>
      <vt:lpstr>BS_RevData</vt:lpstr>
      <vt:lpstr>CS_RevData</vt:lpstr>
      <vt:lpstr>ANS_RevData</vt:lpstr>
      <vt:lpstr>ANS_RevData (LA)</vt:lpstr>
      <vt:lpstr>ANS_RevData (IB)</vt:lpstr>
      <vt:lpstr>ANS_RevData (IL)</vt:lpstr>
      <vt:lpstr>ANS_RevData (AB)</vt:lpstr>
      <vt:lpstr>ANS_RevData (EN)</vt:lpstr>
      <vt:lpstr>ANS_RevData (PH)</vt:lpstr>
      <vt:lpstr>ANS_RevData (OT)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Kito</dc:creator>
  <cp:lastModifiedBy>Windows User</cp:lastModifiedBy>
  <dcterms:created xsi:type="dcterms:W3CDTF">2015-04-17T18:07:52Z</dcterms:created>
  <dcterms:modified xsi:type="dcterms:W3CDTF">2015-05-25T11:50:48Z</dcterms:modified>
</cp:coreProperties>
</file>